
<file path=[Content_Types].xml><?xml version="1.0" encoding="utf-8"?>
<Types xmlns="http://schemas.openxmlformats.org/package/2006/content-type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Volumes/GoogleDrive/Shared drives/Coral stressor thresholds/Environmental Evidence MS/Review and Meta-Analysis/Revisions/R2 - 2021-12/"/>
    </mc:Choice>
  </mc:AlternateContent>
  <xr:revisionPtr revIDLastSave="0" documentId="13_ncr:1_{ABBED2EA-A00B-2E40-BE52-1232FBB1D307}" xr6:coauthVersionLast="47" xr6:coauthVersionMax="47" xr10:uidLastSave="{00000000-0000-0000-0000-000000000000}"/>
  <bookViews>
    <workbookView xWindow="500" yWindow="500" windowWidth="28260" windowHeight="17500" xr2:uid="{00000000-000D-0000-FFFF-FFFF00000000}"/>
  </bookViews>
  <sheets>
    <sheet name="README" sheetId="7" r:id="rId1"/>
    <sheet name="reference list" sheetId="2" r:id="rId2"/>
    <sheet name="database" sheetId="3" r:id="rId3"/>
    <sheet name="full text review" sheetId="9" r:id="rId4"/>
    <sheet name="PECO risk" sheetId="8" r:id="rId5"/>
    <sheet name="funnel plots" sheetId="10" r:id="rId6"/>
    <sheet name="template"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8" roundtripDataSignature="AMtx7mhKdLRVD99Ayb9LB1PnF95MEm5m/g=="/>
    </ext>
  </extLst>
</workbook>
</file>

<file path=xl/calcChain.xml><?xml version="1.0" encoding="utf-8"?>
<calcChain xmlns="http://schemas.openxmlformats.org/spreadsheetml/2006/main">
  <c r="K419" i="9" l="1"/>
  <c r="J418" i="9"/>
  <c r="K418" i="9"/>
  <c r="AD27" i="2"/>
  <c r="AE73" i="2"/>
  <c r="AF73" i="2" s="1"/>
  <c r="B255" i="7"/>
  <c r="B250" i="7"/>
  <c r="B249" i="7"/>
  <c r="Z156" i="11"/>
  <c r="Y156" i="11"/>
  <c r="X156" i="11"/>
  <c r="W156" i="11"/>
  <c r="V156" i="11"/>
  <c r="U156" i="11"/>
  <c r="T156" i="11"/>
  <c r="S156" i="11"/>
  <c r="R156" i="11"/>
  <c r="Q156" i="11"/>
  <c r="P156" i="11"/>
  <c r="O156" i="11"/>
  <c r="N156" i="11"/>
  <c r="M156" i="11"/>
  <c r="L156" i="11"/>
  <c r="K156" i="11"/>
  <c r="J156" i="11"/>
  <c r="I156" i="11"/>
  <c r="H156" i="11"/>
  <c r="G156" i="11"/>
  <c r="F156" i="11"/>
  <c r="E156" i="11"/>
  <c r="D156" i="11"/>
  <c r="C156" i="11"/>
  <c r="Z154" i="11"/>
  <c r="Z159" i="11" s="1"/>
  <c r="Y154" i="11"/>
  <c r="Y159" i="11" s="1"/>
  <c r="X154" i="11"/>
  <c r="X159" i="11" s="1"/>
  <c r="W154" i="11"/>
  <c r="W159" i="11" s="1"/>
  <c r="V154" i="11"/>
  <c r="V159" i="11" s="1"/>
  <c r="U154" i="11"/>
  <c r="U159" i="11" s="1"/>
  <c r="T154" i="11"/>
  <c r="T159" i="11" s="1"/>
  <c r="S154" i="11"/>
  <c r="S159" i="11" s="1"/>
  <c r="R154" i="11"/>
  <c r="R159" i="11" s="1"/>
  <c r="Q154" i="11"/>
  <c r="Q159" i="11" s="1"/>
  <c r="P154" i="11"/>
  <c r="P159" i="11" s="1"/>
  <c r="O154" i="11"/>
  <c r="O159" i="11" s="1"/>
  <c r="N154" i="11"/>
  <c r="N159" i="11" s="1"/>
  <c r="M154" i="11"/>
  <c r="M159" i="11" s="1"/>
  <c r="L154" i="11"/>
  <c r="L159" i="11" s="1"/>
  <c r="K154" i="11"/>
  <c r="K159" i="11" s="1"/>
  <c r="J154" i="11"/>
  <c r="J159" i="11" s="1"/>
  <c r="I154" i="11"/>
  <c r="I159" i="11" s="1"/>
  <c r="H154" i="11"/>
  <c r="H159" i="11" s="1"/>
  <c r="G154" i="11"/>
  <c r="G159" i="11" s="1"/>
  <c r="F154" i="11"/>
  <c r="F159" i="11" s="1"/>
  <c r="E154" i="11"/>
  <c r="E159" i="11" s="1"/>
  <c r="D154" i="11"/>
  <c r="D159" i="11" s="1"/>
  <c r="C154" i="11"/>
  <c r="C159" i="11" s="1"/>
  <c r="Z153" i="11"/>
  <c r="Z158" i="11" s="1"/>
  <c r="Y153" i="11"/>
  <c r="Y158" i="11" s="1"/>
  <c r="X153" i="11"/>
  <c r="X158" i="11" s="1"/>
  <c r="W153" i="11"/>
  <c r="W158" i="11" s="1"/>
  <c r="V153" i="11"/>
  <c r="V158" i="11" s="1"/>
  <c r="U153" i="11"/>
  <c r="U158" i="11" s="1"/>
  <c r="T153" i="11"/>
  <c r="T158" i="11" s="1"/>
  <c r="S153" i="11"/>
  <c r="S158" i="11" s="1"/>
  <c r="R153" i="11"/>
  <c r="R158" i="11" s="1"/>
  <c r="Q153" i="11"/>
  <c r="Q158" i="11" s="1"/>
  <c r="P153" i="11"/>
  <c r="P158" i="11" s="1"/>
  <c r="O153" i="11"/>
  <c r="O158" i="11" s="1"/>
  <c r="N153" i="11"/>
  <c r="N158" i="11" s="1"/>
  <c r="M153" i="11"/>
  <c r="M158" i="11" s="1"/>
  <c r="L153" i="11"/>
  <c r="L158" i="11" s="1"/>
  <c r="K153" i="11"/>
  <c r="K158" i="11" s="1"/>
  <c r="J153" i="11"/>
  <c r="J158" i="11" s="1"/>
  <c r="I153" i="11"/>
  <c r="I158" i="11" s="1"/>
  <c r="H153" i="11"/>
  <c r="H158" i="11" s="1"/>
  <c r="G153" i="11"/>
  <c r="G158" i="11" s="1"/>
  <c r="F153" i="11"/>
  <c r="F158" i="11" s="1"/>
  <c r="E153" i="11"/>
  <c r="E158" i="11" s="1"/>
  <c r="D153" i="11"/>
  <c r="D158" i="11" s="1"/>
  <c r="C153" i="11"/>
  <c r="C158" i="11" s="1"/>
  <c r="Z152" i="11"/>
  <c r="Z157" i="11" s="1"/>
  <c r="Y152" i="11"/>
  <c r="Y157" i="11" s="1"/>
  <c r="X152" i="11"/>
  <c r="X157" i="11" s="1"/>
  <c r="W152" i="11"/>
  <c r="W157" i="11" s="1"/>
  <c r="V152" i="11"/>
  <c r="V157" i="11" s="1"/>
  <c r="U152" i="11"/>
  <c r="U157" i="11" s="1"/>
  <c r="T152" i="11"/>
  <c r="T157" i="11" s="1"/>
  <c r="S152" i="11"/>
  <c r="S157" i="11" s="1"/>
  <c r="R152" i="11"/>
  <c r="R157" i="11" s="1"/>
  <c r="Q152" i="11"/>
  <c r="Q157" i="11" s="1"/>
  <c r="P152" i="11"/>
  <c r="P157" i="11" s="1"/>
  <c r="O152" i="11"/>
  <c r="O157" i="11" s="1"/>
  <c r="N152" i="11"/>
  <c r="N157" i="11" s="1"/>
  <c r="M152" i="11"/>
  <c r="M157" i="11" s="1"/>
  <c r="L152" i="11"/>
  <c r="L157" i="11" s="1"/>
  <c r="K152" i="11"/>
  <c r="K157" i="11" s="1"/>
  <c r="J152" i="11"/>
  <c r="J157" i="11" s="1"/>
  <c r="I152" i="11"/>
  <c r="I157" i="11" s="1"/>
  <c r="H152" i="11"/>
  <c r="H157" i="11" s="1"/>
  <c r="G152" i="11"/>
  <c r="G157" i="11" s="1"/>
  <c r="F152" i="11"/>
  <c r="F157" i="11" s="1"/>
  <c r="E152" i="11"/>
  <c r="E157" i="11" s="1"/>
  <c r="D152" i="11"/>
  <c r="D157" i="11" s="1"/>
  <c r="C152" i="11"/>
  <c r="C157" i="11" s="1"/>
  <c r="A25" i="11"/>
  <c r="A20" i="11"/>
  <c r="A19" i="11"/>
  <c r="AE27" i="2"/>
  <c r="AD73" i="2"/>
  <c r="K417" i="9"/>
  <c r="J417" i="9"/>
  <c r="K416" i="9"/>
  <c r="J416" i="9"/>
  <c r="K415" i="9"/>
  <c r="J415" i="9"/>
  <c r="K414" i="9"/>
  <c r="J414" i="9"/>
  <c r="K413" i="9"/>
  <c r="J413" i="9"/>
  <c r="K412" i="9"/>
  <c r="J412" i="9"/>
  <c r="K411" i="9"/>
  <c r="K410" i="9"/>
  <c r="J410" i="9"/>
  <c r="J409" i="9"/>
  <c r="K408" i="9"/>
  <c r="K407" i="9"/>
  <c r="J407" i="9"/>
  <c r="K406" i="9"/>
  <c r="J406" i="9"/>
  <c r="J405" i="9"/>
  <c r="K404" i="9"/>
  <c r="J404" i="9"/>
  <c r="K403" i="9"/>
  <c r="J403" i="9"/>
  <c r="J402" i="9"/>
  <c r="K401" i="9"/>
  <c r="J401" i="9"/>
  <c r="K400" i="9"/>
  <c r="J400" i="9"/>
  <c r="K399" i="9"/>
  <c r="J399" i="9"/>
  <c r="K398" i="9"/>
  <c r="J398" i="9"/>
  <c r="K397" i="9"/>
  <c r="J397" i="9"/>
  <c r="K396" i="9"/>
  <c r="J396" i="9"/>
  <c r="K395" i="9"/>
  <c r="J395" i="9"/>
  <c r="K394" i="9"/>
  <c r="J394" i="9"/>
  <c r="K393" i="9"/>
  <c r="J393" i="9"/>
  <c r="K392" i="9"/>
  <c r="K391" i="9"/>
  <c r="J391" i="9"/>
  <c r="K390" i="9"/>
  <c r="J390" i="9"/>
  <c r="K389" i="9"/>
  <c r="J389" i="9"/>
  <c r="K388" i="9"/>
  <c r="J388" i="9"/>
  <c r="K387" i="9"/>
  <c r="J387" i="9"/>
  <c r="K386" i="9"/>
  <c r="J386" i="9"/>
  <c r="K385" i="9"/>
  <c r="J385" i="9"/>
  <c r="K384" i="9"/>
  <c r="J384" i="9"/>
  <c r="K383" i="9"/>
  <c r="J383" i="9"/>
  <c r="K382" i="9"/>
  <c r="J382" i="9"/>
  <c r="K381" i="9"/>
  <c r="J381" i="9"/>
  <c r="K380" i="9"/>
  <c r="J380" i="9"/>
  <c r="K379" i="9"/>
  <c r="J379" i="9"/>
  <c r="K378" i="9"/>
  <c r="J378" i="9"/>
  <c r="K377" i="9"/>
  <c r="J377" i="9"/>
  <c r="K375" i="9"/>
  <c r="J375" i="9"/>
  <c r="K374" i="9"/>
  <c r="J374" i="9"/>
  <c r="K373" i="9"/>
  <c r="K371" i="9"/>
  <c r="J371" i="9"/>
  <c r="K370" i="9"/>
  <c r="J370" i="9"/>
  <c r="K369" i="9"/>
  <c r="J369" i="9"/>
  <c r="K368" i="9"/>
  <c r="J368" i="9"/>
  <c r="K367" i="9"/>
  <c r="J367" i="9"/>
  <c r="J365" i="9"/>
  <c r="K364" i="9"/>
  <c r="K363" i="9"/>
  <c r="J363" i="9"/>
  <c r="K362" i="9"/>
  <c r="J362" i="9"/>
  <c r="K361" i="9"/>
  <c r="J361" i="9"/>
  <c r="K359" i="9"/>
  <c r="J359" i="9"/>
  <c r="K357" i="9"/>
  <c r="J357" i="9"/>
  <c r="K356" i="9"/>
  <c r="J356" i="9"/>
  <c r="J355" i="9"/>
  <c r="K354" i="9"/>
  <c r="J354" i="9"/>
  <c r="K353" i="9"/>
  <c r="J353" i="9"/>
  <c r="K352" i="9"/>
  <c r="J351" i="9"/>
  <c r="K350" i="9"/>
  <c r="J350" i="9"/>
  <c r="K349" i="9"/>
  <c r="J349" i="9"/>
  <c r="K348" i="9"/>
  <c r="J348" i="9"/>
  <c r="K347" i="9"/>
  <c r="J347" i="9"/>
  <c r="K346" i="9"/>
  <c r="J346" i="9"/>
  <c r="K341" i="9"/>
  <c r="J341" i="9"/>
  <c r="K340" i="9"/>
  <c r="J340" i="9"/>
  <c r="K339" i="9"/>
  <c r="J339" i="9"/>
  <c r="K338" i="9"/>
  <c r="J338" i="9"/>
  <c r="K337" i="9"/>
  <c r="J337" i="9"/>
  <c r="K335" i="9"/>
  <c r="J335" i="9"/>
  <c r="K334" i="9"/>
  <c r="J334" i="9"/>
  <c r="K333" i="9"/>
  <c r="J333" i="9"/>
  <c r="K332" i="9"/>
  <c r="J332" i="9"/>
  <c r="K331" i="9"/>
  <c r="J331" i="9"/>
  <c r="K330" i="9"/>
  <c r="J330" i="9"/>
  <c r="K329" i="9"/>
  <c r="J329" i="9"/>
  <c r="K328" i="9"/>
  <c r="J328" i="9"/>
  <c r="K327" i="9"/>
  <c r="J327" i="9"/>
  <c r="K326" i="9"/>
  <c r="J326" i="9"/>
  <c r="K325" i="9"/>
  <c r="J325" i="9"/>
  <c r="K324" i="9"/>
  <c r="J324" i="9"/>
  <c r="K323" i="9"/>
  <c r="J323" i="9"/>
  <c r="K322" i="9"/>
  <c r="J322" i="9"/>
  <c r="J321" i="9"/>
  <c r="K320" i="9"/>
  <c r="J320" i="9"/>
  <c r="K319" i="9"/>
  <c r="J319" i="9"/>
  <c r="K318" i="9"/>
  <c r="J318" i="9"/>
  <c r="J317" i="9"/>
  <c r="K316" i="9"/>
  <c r="J316" i="9"/>
  <c r="K315" i="9"/>
  <c r="J315" i="9"/>
  <c r="K314" i="9"/>
  <c r="J314" i="9"/>
  <c r="J313" i="9"/>
  <c r="K312" i="9"/>
  <c r="J312" i="9"/>
  <c r="J311" i="9"/>
  <c r="K310" i="9"/>
  <c r="J310" i="9"/>
  <c r="J309" i="9"/>
  <c r="K308" i="9"/>
  <c r="K307" i="9"/>
  <c r="J307" i="9"/>
  <c r="J306" i="9"/>
  <c r="J305" i="9"/>
  <c r="K304" i="9"/>
  <c r="J304" i="9"/>
  <c r="J303" i="9"/>
  <c r="K302" i="9"/>
  <c r="J302" i="9"/>
  <c r="K301" i="9"/>
  <c r="J301" i="9"/>
  <c r="K300" i="9"/>
  <c r="J300" i="9"/>
  <c r="K299" i="9"/>
  <c r="K298" i="9"/>
  <c r="J298" i="9"/>
  <c r="K297" i="9"/>
  <c r="K296" i="9"/>
  <c r="J296" i="9"/>
  <c r="K295" i="9"/>
  <c r="J295" i="9"/>
  <c r="K294" i="9"/>
  <c r="J294" i="9"/>
  <c r="K293" i="9"/>
  <c r="J293" i="9"/>
  <c r="J292" i="9"/>
  <c r="J291" i="9"/>
  <c r="K290" i="9"/>
  <c r="J290" i="9"/>
  <c r="K289" i="9"/>
  <c r="J289" i="9"/>
  <c r="J288" i="9"/>
  <c r="K287" i="9"/>
  <c r="K286" i="9"/>
  <c r="J286" i="9"/>
  <c r="K285" i="9"/>
  <c r="K284" i="9"/>
  <c r="K283" i="9"/>
  <c r="K282" i="9"/>
  <c r="J282" i="9"/>
  <c r="K281" i="9"/>
  <c r="J281" i="9"/>
  <c r="K280" i="9"/>
  <c r="J280" i="9"/>
  <c r="K279" i="9"/>
  <c r="J279" i="9"/>
  <c r="K278" i="9"/>
  <c r="K277" i="9"/>
  <c r="K276" i="9"/>
  <c r="J276" i="9"/>
  <c r="K275" i="9"/>
  <c r="J275" i="9"/>
  <c r="K273" i="9"/>
  <c r="J273" i="9"/>
  <c r="K272" i="9"/>
  <c r="J272" i="9"/>
  <c r="K271" i="9"/>
  <c r="J271" i="9"/>
  <c r="K270" i="9"/>
  <c r="J270" i="9"/>
  <c r="K268" i="9"/>
  <c r="J268" i="9"/>
  <c r="K267" i="9"/>
  <c r="J267" i="9"/>
  <c r="K266" i="9"/>
  <c r="J266" i="9"/>
  <c r="K265" i="9"/>
  <c r="J265" i="9"/>
  <c r="K264" i="9"/>
  <c r="J264" i="9"/>
  <c r="K263" i="9"/>
  <c r="J263" i="9"/>
  <c r="K262" i="9"/>
  <c r="J262" i="9"/>
  <c r="K261" i="9"/>
  <c r="K260" i="9"/>
  <c r="J260" i="9"/>
  <c r="K259" i="9"/>
  <c r="J259" i="9"/>
  <c r="K258" i="9"/>
  <c r="J258" i="9"/>
  <c r="K257" i="9"/>
  <c r="K256" i="9"/>
  <c r="J256" i="9"/>
  <c r="K255" i="9"/>
  <c r="J255" i="9"/>
  <c r="J254" i="9"/>
  <c r="K253" i="9"/>
  <c r="J253" i="9"/>
  <c r="K252" i="9"/>
  <c r="J252" i="9"/>
  <c r="K251" i="9"/>
  <c r="J251" i="9"/>
  <c r="J250" i="9"/>
  <c r="K249" i="9"/>
  <c r="J249" i="9"/>
  <c r="K248" i="9"/>
  <c r="J248" i="9"/>
  <c r="K247" i="9"/>
  <c r="J247" i="9"/>
  <c r="K246" i="9"/>
  <c r="J246" i="9"/>
  <c r="K245" i="9"/>
  <c r="J245" i="9"/>
  <c r="K244" i="9"/>
  <c r="J244" i="9"/>
  <c r="K243" i="9"/>
  <c r="J243" i="9"/>
  <c r="K242" i="9"/>
  <c r="J242" i="9"/>
  <c r="J241" i="9"/>
  <c r="K240" i="9"/>
  <c r="J240" i="9"/>
  <c r="K239" i="9"/>
  <c r="J239" i="9"/>
  <c r="K238" i="9"/>
  <c r="J238" i="9"/>
  <c r="K237" i="9"/>
  <c r="J237" i="9"/>
  <c r="K236" i="9"/>
  <c r="J236" i="9"/>
  <c r="K235" i="9"/>
  <c r="J235" i="9"/>
  <c r="K234" i="9"/>
  <c r="J234" i="9"/>
  <c r="K233" i="9"/>
  <c r="J233" i="9"/>
  <c r="K232" i="9"/>
  <c r="K231" i="9"/>
  <c r="J231" i="9"/>
  <c r="K230" i="9"/>
  <c r="J230" i="9"/>
  <c r="K229" i="9"/>
  <c r="J229" i="9"/>
  <c r="K228" i="9"/>
  <c r="J228" i="9"/>
  <c r="K227" i="9"/>
  <c r="J227" i="9"/>
  <c r="K226" i="9"/>
  <c r="J226" i="9"/>
  <c r="K225" i="9"/>
  <c r="K224" i="9"/>
  <c r="J224" i="9"/>
  <c r="K223" i="9"/>
  <c r="J223" i="9"/>
  <c r="K222" i="9"/>
  <c r="J222" i="9"/>
  <c r="K220" i="9"/>
  <c r="J220" i="9"/>
  <c r="J219" i="9"/>
  <c r="K218" i="9"/>
  <c r="J218" i="9"/>
  <c r="K217" i="9"/>
  <c r="J217" i="9"/>
  <c r="J216" i="9"/>
  <c r="J215" i="9"/>
  <c r="K214" i="9"/>
  <c r="J214" i="9"/>
  <c r="K213" i="9"/>
  <c r="K212" i="9"/>
  <c r="J212" i="9"/>
  <c r="K211" i="9"/>
  <c r="J211" i="9"/>
  <c r="K210" i="9"/>
  <c r="J210" i="9"/>
  <c r="K209" i="9"/>
  <c r="J209" i="9"/>
  <c r="K208" i="9"/>
  <c r="K207" i="9"/>
  <c r="J207" i="9"/>
  <c r="K206" i="9"/>
  <c r="J206" i="9"/>
  <c r="K205" i="9"/>
  <c r="J205" i="9"/>
  <c r="J204" i="9"/>
  <c r="J203" i="9"/>
  <c r="J202" i="9"/>
  <c r="K201" i="9"/>
  <c r="J201" i="9"/>
  <c r="K200" i="9"/>
  <c r="K199" i="9"/>
  <c r="J199" i="9"/>
  <c r="K198" i="9"/>
  <c r="J198" i="9"/>
  <c r="K197" i="9"/>
  <c r="K196" i="9"/>
  <c r="J196" i="9"/>
  <c r="K195" i="9"/>
  <c r="J195" i="9"/>
  <c r="K194" i="9"/>
  <c r="J194" i="9"/>
  <c r="K193" i="9"/>
  <c r="J193" i="9"/>
  <c r="K192" i="9"/>
  <c r="J192" i="9"/>
  <c r="K191" i="9"/>
  <c r="J191" i="9"/>
  <c r="K190" i="9"/>
  <c r="J190" i="9"/>
  <c r="K189" i="9"/>
  <c r="J189" i="9"/>
  <c r="K188" i="9"/>
  <c r="K187" i="9"/>
  <c r="J186" i="9"/>
  <c r="K185" i="9"/>
  <c r="J185" i="9"/>
  <c r="K184" i="9"/>
  <c r="J184" i="9"/>
  <c r="K183" i="9"/>
  <c r="J183" i="9"/>
  <c r="K182" i="9"/>
  <c r="J182" i="9"/>
  <c r="K181" i="9"/>
  <c r="J181" i="9"/>
  <c r="K180" i="9"/>
  <c r="J180" i="9"/>
  <c r="K179" i="9"/>
  <c r="J178" i="9"/>
  <c r="K177" i="9"/>
  <c r="J177" i="9"/>
  <c r="K176" i="9"/>
  <c r="J176" i="9"/>
  <c r="K175" i="9"/>
  <c r="J175" i="9"/>
  <c r="K174" i="9"/>
  <c r="J174" i="9"/>
  <c r="K173" i="9"/>
  <c r="J173" i="9"/>
  <c r="K172" i="9"/>
  <c r="K170" i="9"/>
  <c r="J170" i="9"/>
  <c r="K169" i="9"/>
  <c r="J169" i="9"/>
  <c r="K168" i="9"/>
  <c r="J168" i="9"/>
  <c r="K167" i="9"/>
  <c r="J167" i="9"/>
  <c r="K166" i="9"/>
  <c r="J166" i="9"/>
  <c r="K165" i="9"/>
  <c r="J165" i="9"/>
  <c r="K163" i="9"/>
  <c r="J163" i="9"/>
  <c r="K162" i="9"/>
  <c r="J162" i="9"/>
  <c r="K161" i="9"/>
  <c r="J161" i="9"/>
  <c r="K160" i="9"/>
  <c r="J160" i="9"/>
  <c r="K159" i="9"/>
  <c r="J159" i="9"/>
  <c r="K158" i="9"/>
  <c r="J158" i="9"/>
  <c r="K157" i="9"/>
  <c r="J157" i="9"/>
  <c r="K155" i="9"/>
  <c r="J155" i="9"/>
  <c r="K154" i="9"/>
  <c r="J154" i="9"/>
  <c r="K153" i="9"/>
  <c r="K152" i="9"/>
  <c r="J152" i="9"/>
  <c r="K151" i="9"/>
  <c r="J151" i="9"/>
  <c r="K150" i="9"/>
  <c r="J150" i="9"/>
  <c r="K149" i="9"/>
  <c r="J149" i="9"/>
  <c r="K148" i="9"/>
  <c r="J148" i="9"/>
  <c r="K147" i="9"/>
  <c r="J147" i="9"/>
  <c r="K146" i="9"/>
  <c r="J146" i="9"/>
  <c r="K145" i="9"/>
  <c r="J145" i="9"/>
  <c r="K144" i="9"/>
  <c r="J143" i="9"/>
  <c r="J142" i="9"/>
  <c r="J141" i="9"/>
  <c r="K140" i="9"/>
  <c r="J140" i="9"/>
  <c r="K139" i="9"/>
  <c r="J139" i="9"/>
  <c r="K138" i="9"/>
  <c r="J138" i="9"/>
  <c r="K137" i="9"/>
  <c r="J137" i="9"/>
  <c r="K136" i="9"/>
  <c r="K135" i="9"/>
  <c r="J135" i="9"/>
  <c r="J134" i="9"/>
  <c r="K133" i="9"/>
  <c r="J133" i="9"/>
  <c r="K132" i="9"/>
  <c r="K131" i="9"/>
  <c r="J131" i="9"/>
  <c r="K130" i="9"/>
  <c r="J130" i="9"/>
  <c r="K129" i="9"/>
  <c r="J129" i="9"/>
  <c r="J128" i="9"/>
  <c r="K127" i="9"/>
  <c r="J126" i="9"/>
  <c r="K125" i="9"/>
  <c r="J125" i="9"/>
  <c r="K124" i="9"/>
  <c r="J124" i="9"/>
  <c r="K123" i="9"/>
  <c r="J123" i="9"/>
  <c r="K122" i="9"/>
  <c r="J122" i="9"/>
  <c r="K121" i="9"/>
  <c r="K120" i="9"/>
  <c r="J120" i="9"/>
  <c r="K119" i="9"/>
  <c r="J119" i="9"/>
  <c r="K118" i="9"/>
  <c r="J118" i="9"/>
  <c r="K117" i="9"/>
  <c r="J117" i="9"/>
  <c r="K116" i="9"/>
  <c r="J116" i="9"/>
  <c r="K115" i="9"/>
  <c r="J115" i="9"/>
  <c r="K114" i="9"/>
  <c r="J114" i="9"/>
  <c r="K113" i="9"/>
  <c r="J113" i="9"/>
  <c r="J112" i="9"/>
  <c r="J111" i="9"/>
  <c r="K110" i="9"/>
  <c r="K109" i="9"/>
  <c r="J109" i="9"/>
  <c r="K108" i="9"/>
  <c r="J108" i="9"/>
  <c r="K107" i="9"/>
  <c r="J107" i="9"/>
  <c r="K106" i="9"/>
  <c r="K105" i="9"/>
  <c r="J105" i="9"/>
  <c r="K104" i="9"/>
  <c r="J104" i="9"/>
  <c r="K103" i="9"/>
  <c r="J103" i="9"/>
  <c r="K102" i="9"/>
  <c r="J102" i="9"/>
  <c r="K100" i="9"/>
  <c r="J100" i="9"/>
  <c r="J99" i="9"/>
  <c r="K98" i="9"/>
  <c r="J98" i="9"/>
  <c r="K97" i="9"/>
  <c r="J97" i="9"/>
  <c r="K96" i="9"/>
  <c r="J96" i="9"/>
  <c r="K95" i="9"/>
  <c r="J95" i="9"/>
  <c r="K94" i="9"/>
  <c r="J94" i="9"/>
  <c r="K93" i="9"/>
  <c r="J93" i="9"/>
  <c r="K92" i="9"/>
  <c r="J92" i="9"/>
  <c r="K91" i="9"/>
  <c r="K90" i="9"/>
  <c r="J89" i="9"/>
  <c r="K88" i="9"/>
  <c r="J88" i="9"/>
  <c r="K87" i="9"/>
  <c r="J87" i="9"/>
  <c r="K86" i="9"/>
  <c r="J86" i="9"/>
  <c r="K84" i="9"/>
  <c r="J84" i="9"/>
  <c r="K83" i="9"/>
  <c r="J83" i="9"/>
  <c r="K82" i="9"/>
  <c r="J82" i="9"/>
  <c r="K81" i="9"/>
  <c r="J81" i="9"/>
  <c r="K80" i="9"/>
  <c r="J80" i="9"/>
  <c r="J79" i="9"/>
  <c r="K78" i="9"/>
  <c r="J78" i="9"/>
  <c r="K77" i="9"/>
  <c r="J77" i="9"/>
  <c r="K76" i="9"/>
  <c r="J76" i="9"/>
  <c r="K75" i="9"/>
  <c r="J75" i="9"/>
  <c r="K73" i="9"/>
  <c r="J73" i="9"/>
  <c r="J72" i="9"/>
  <c r="K71" i="9"/>
  <c r="K70" i="9"/>
  <c r="J70" i="9"/>
  <c r="K69" i="9"/>
  <c r="J69" i="9"/>
  <c r="K68" i="9"/>
  <c r="J68" i="9"/>
  <c r="J67" i="9"/>
  <c r="J66" i="9"/>
  <c r="K65" i="9"/>
  <c r="J65" i="9"/>
  <c r="K64" i="9"/>
  <c r="J64" i="9"/>
  <c r="K63" i="9"/>
  <c r="J63" i="9"/>
  <c r="K62" i="9"/>
  <c r="J62" i="9"/>
  <c r="K61" i="9"/>
  <c r="J61" i="9"/>
  <c r="K60" i="9"/>
  <c r="J60" i="9"/>
  <c r="J59" i="9"/>
  <c r="K58" i="9"/>
  <c r="J58" i="9"/>
  <c r="J57" i="9"/>
  <c r="K56" i="9"/>
  <c r="J56" i="9"/>
  <c r="K55" i="9"/>
  <c r="J55" i="9"/>
  <c r="K54" i="9"/>
  <c r="J54" i="9"/>
  <c r="J53" i="9"/>
  <c r="K52" i="9"/>
  <c r="J52" i="9"/>
  <c r="K51" i="9"/>
  <c r="J51" i="9"/>
  <c r="K50" i="9"/>
  <c r="J50" i="9"/>
  <c r="K49" i="9"/>
  <c r="J49" i="9"/>
  <c r="K48" i="9"/>
  <c r="J48" i="9"/>
  <c r="K47" i="9"/>
  <c r="J47" i="9"/>
  <c r="J45" i="9"/>
  <c r="K44" i="9"/>
  <c r="J44" i="9"/>
  <c r="K43" i="9"/>
  <c r="J43" i="9"/>
  <c r="K42" i="9"/>
  <c r="K41" i="9"/>
  <c r="J41" i="9"/>
  <c r="K40" i="9"/>
  <c r="J40" i="9"/>
  <c r="K39" i="9"/>
  <c r="J39" i="9"/>
  <c r="K38" i="9"/>
  <c r="K37" i="9"/>
  <c r="J37" i="9"/>
  <c r="K36" i="9"/>
  <c r="J36" i="9"/>
  <c r="K35" i="9"/>
  <c r="J35" i="9"/>
  <c r="K34" i="9"/>
  <c r="J34" i="9"/>
  <c r="K33" i="9"/>
  <c r="J33" i="9"/>
  <c r="K32" i="9"/>
  <c r="J32" i="9"/>
  <c r="K31" i="9"/>
  <c r="J31" i="9"/>
  <c r="K30" i="9"/>
  <c r="J30" i="9"/>
  <c r="K29" i="9"/>
  <c r="J29" i="9"/>
  <c r="K27" i="9"/>
  <c r="J27" i="9"/>
  <c r="J26" i="9"/>
  <c r="J25" i="9"/>
  <c r="K24" i="9"/>
  <c r="J24" i="9"/>
  <c r="K23" i="9"/>
  <c r="J23" i="9"/>
  <c r="K21" i="9"/>
  <c r="J21" i="9"/>
  <c r="K20" i="9"/>
  <c r="J20" i="9"/>
  <c r="K19" i="9"/>
  <c r="J19" i="9"/>
  <c r="K18" i="9"/>
  <c r="J18" i="9"/>
  <c r="K17" i="9"/>
  <c r="J17" i="9"/>
  <c r="K16" i="9"/>
  <c r="J16" i="9"/>
  <c r="K15" i="9"/>
  <c r="J15" i="9"/>
  <c r="K14" i="9"/>
  <c r="J14" i="9"/>
  <c r="K13" i="9"/>
  <c r="J13" i="9"/>
  <c r="K12" i="9"/>
  <c r="J12" i="9"/>
  <c r="J11" i="9"/>
  <c r="K10" i="9"/>
  <c r="J10" i="9"/>
  <c r="K9" i="9"/>
  <c r="J9" i="9"/>
  <c r="K8" i="9"/>
  <c r="J8" i="9"/>
  <c r="K7" i="9"/>
  <c r="J7" i="9"/>
  <c r="K6" i="9"/>
  <c r="J6" i="9"/>
  <c r="K5" i="9"/>
  <c r="J5" i="9"/>
  <c r="K4" i="9"/>
  <c r="J4" i="9"/>
  <c r="K3" i="9"/>
  <c r="J3" i="9"/>
  <c r="K2" i="9"/>
  <c r="J2" i="9"/>
  <c r="AF27" i="2" l="1"/>
  <c r="AK30" i="3"/>
  <c r="AK29" i="3"/>
  <c r="AK34" i="3"/>
  <c r="AK33" i="3"/>
  <c r="AK38" i="3"/>
  <c r="AK37" i="3"/>
  <c r="AK42" i="3"/>
  <c r="AK41" i="3"/>
  <c r="AK155" i="3"/>
  <c r="AK156" i="3"/>
  <c r="AK157" i="3"/>
  <c r="AK158" i="3"/>
  <c r="AK159" i="3"/>
  <c r="AK160" i="3"/>
  <c r="AK161" i="3"/>
  <c r="AK162" i="3"/>
  <c r="AK163" i="3"/>
  <c r="AK164" i="3"/>
  <c r="AK165" i="3"/>
  <c r="AK166" i="3"/>
  <c r="AK167" i="3"/>
  <c r="AK168" i="3"/>
  <c r="AK169" i="3"/>
  <c r="AK170" i="3"/>
  <c r="AK171" i="3"/>
  <c r="AK172" i="3"/>
  <c r="AK173" i="3"/>
  <c r="AK174" i="3"/>
  <c r="AK175" i="3"/>
  <c r="AK176" i="3"/>
  <c r="AK177" i="3"/>
  <c r="AK178" i="3"/>
  <c r="AK179" i="3"/>
  <c r="AK180" i="3"/>
  <c r="AK181" i="3"/>
  <c r="AK182" i="3"/>
  <c r="AK183" i="3"/>
  <c r="AK184" i="3"/>
  <c r="AK185" i="3"/>
  <c r="AK186" i="3"/>
  <c r="AK187" i="3"/>
  <c r="AK188" i="3"/>
  <c r="AK189" i="3"/>
  <c r="AK190" i="3"/>
  <c r="AK191" i="3"/>
  <c r="AK192" i="3"/>
  <c r="AK193" i="3"/>
  <c r="AK194" i="3"/>
  <c r="AK195" i="3"/>
  <c r="AK196" i="3"/>
  <c r="AK197" i="3"/>
  <c r="AK198" i="3"/>
  <c r="AK199" i="3"/>
  <c r="AK200" i="3"/>
  <c r="AK201" i="3"/>
  <c r="AK202" i="3"/>
  <c r="AK203" i="3"/>
  <c r="AK204" i="3"/>
  <c r="AK205" i="3"/>
  <c r="AK206" i="3"/>
  <c r="AK207" i="3"/>
  <c r="AK208" i="3"/>
  <c r="AK209" i="3"/>
  <c r="AK210" i="3"/>
  <c r="AK211" i="3"/>
  <c r="AK212" i="3"/>
  <c r="AK213" i="3"/>
  <c r="AK214" i="3"/>
  <c r="AK215" i="3"/>
  <c r="AK216" i="3"/>
  <c r="AK217" i="3"/>
  <c r="AK218" i="3"/>
  <c r="AK219" i="3"/>
  <c r="AK220" i="3"/>
  <c r="AK221" i="3"/>
  <c r="AK222" i="3"/>
  <c r="AK223" i="3"/>
  <c r="AK224" i="3"/>
  <c r="AK225" i="3"/>
  <c r="AK226" i="3"/>
  <c r="AK227" i="3"/>
  <c r="AK228" i="3"/>
  <c r="AK229" i="3"/>
  <c r="AK230" i="3"/>
  <c r="AK231" i="3"/>
  <c r="AK232" i="3"/>
  <c r="AK233" i="3"/>
  <c r="AK234" i="3"/>
  <c r="AK235" i="3"/>
  <c r="AK236" i="3"/>
  <c r="AK237" i="3"/>
  <c r="AK238" i="3"/>
  <c r="AK239" i="3"/>
  <c r="AK240" i="3"/>
  <c r="AK241" i="3"/>
  <c r="AK242" i="3"/>
  <c r="AK243" i="3"/>
  <c r="AK244" i="3"/>
  <c r="AK245" i="3"/>
  <c r="AK246" i="3"/>
  <c r="AK247" i="3"/>
  <c r="AK248" i="3"/>
  <c r="AK249" i="3"/>
  <c r="AK250" i="3"/>
  <c r="AK251" i="3"/>
  <c r="AK252" i="3"/>
  <c r="AK253" i="3"/>
  <c r="AK254" i="3"/>
  <c r="AK255" i="3"/>
  <c r="AK256" i="3"/>
  <c r="AK257" i="3"/>
  <c r="AK258" i="3"/>
  <c r="AK259" i="3"/>
  <c r="AK260" i="3"/>
  <c r="AK261" i="3"/>
  <c r="AK262" i="3"/>
  <c r="AK263" i="3"/>
  <c r="AK264" i="3"/>
  <c r="AK265" i="3"/>
  <c r="AK266" i="3"/>
  <c r="AK267" i="3"/>
  <c r="AK268" i="3"/>
  <c r="AK269" i="3"/>
  <c r="AK270" i="3"/>
  <c r="AK271" i="3"/>
  <c r="AK272" i="3"/>
  <c r="AK273" i="3"/>
  <c r="AK274" i="3"/>
  <c r="AK275" i="3"/>
  <c r="AK276" i="3"/>
  <c r="AK277" i="3"/>
  <c r="AK278" i="3"/>
  <c r="AK279" i="3"/>
  <c r="AK280" i="3"/>
  <c r="AK281" i="3"/>
  <c r="AK282" i="3"/>
  <c r="AK283" i="3"/>
  <c r="AK284" i="3"/>
  <c r="AK285" i="3"/>
  <c r="AK286" i="3"/>
  <c r="AK287" i="3"/>
  <c r="AK288" i="3"/>
  <c r="AK289" i="3"/>
  <c r="AK290" i="3"/>
  <c r="AK291" i="3"/>
  <c r="AK292" i="3"/>
  <c r="AK293" i="3"/>
  <c r="AK294" i="3"/>
  <c r="AK295" i="3"/>
  <c r="AK296" i="3"/>
  <c r="AK297" i="3"/>
  <c r="AK298" i="3"/>
  <c r="AK299" i="3"/>
  <c r="AK300" i="3"/>
  <c r="AK301" i="3"/>
  <c r="AK302" i="3"/>
  <c r="AK303" i="3"/>
  <c r="AK304" i="3"/>
  <c r="AK305" i="3"/>
  <c r="AK306" i="3"/>
  <c r="AK307" i="3"/>
  <c r="AK308" i="3"/>
  <c r="AK309" i="3"/>
  <c r="AK310" i="3"/>
  <c r="AK311" i="3"/>
  <c r="AK312" i="3"/>
  <c r="AK313" i="3"/>
  <c r="AK314" i="3"/>
  <c r="AK315" i="3"/>
  <c r="AK154" i="3"/>
  <c r="AK653" i="3"/>
  <c r="AK654" i="3"/>
  <c r="AK655" i="3"/>
  <c r="AK656" i="3"/>
  <c r="AK657" i="3"/>
  <c r="AK658" i="3"/>
  <c r="AK659" i="3"/>
  <c r="AK660" i="3"/>
  <c r="AK661" i="3"/>
  <c r="AK662" i="3"/>
  <c r="AK663" i="3"/>
  <c r="AK664" i="3"/>
  <c r="AK665" i="3"/>
  <c r="AK666" i="3"/>
  <c r="AK667" i="3"/>
  <c r="AK668" i="3"/>
  <c r="AK669" i="3"/>
  <c r="AK670" i="3"/>
  <c r="AK671" i="3"/>
  <c r="AK672" i="3"/>
  <c r="AK673" i="3"/>
  <c r="AK674" i="3"/>
  <c r="AK675" i="3"/>
  <c r="AK676" i="3"/>
  <c r="AK677" i="3"/>
  <c r="AK678" i="3"/>
  <c r="AK679" i="3"/>
  <c r="AK680" i="3"/>
  <c r="AK681" i="3"/>
  <c r="AK682" i="3"/>
  <c r="AK683" i="3"/>
  <c r="AK684" i="3"/>
  <c r="AK685" i="3"/>
  <c r="AK686" i="3"/>
  <c r="AK687" i="3"/>
  <c r="AK688" i="3"/>
  <c r="AK689" i="3"/>
  <c r="AK690" i="3"/>
  <c r="AK691" i="3"/>
  <c r="AK692" i="3"/>
  <c r="AK693" i="3"/>
  <c r="AK694" i="3"/>
  <c r="AK695" i="3"/>
  <c r="AK696" i="3"/>
  <c r="AK697" i="3"/>
  <c r="AK698" i="3"/>
  <c r="AK699" i="3"/>
  <c r="AK700" i="3"/>
  <c r="AK701" i="3"/>
  <c r="AK702" i="3"/>
  <c r="AK703" i="3"/>
  <c r="AK704" i="3"/>
  <c r="AK705" i="3"/>
  <c r="AK706" i="3"/>
  <c r="AK707" i="3"/>
  <c r="AK708" i="3"/>
  <c r="AK709" i="3"/>
  <c r="AK710" i="3"/>
  <c r="AK711" i="3"/>
  <c r="AK712" i="3"/>
  <c r="AK713" i="3"/>
  <c r="AK714" i="3"/>
  <c r="AK715" i="3"/>
  <c r="AK716" i="3"/>
  <c r="AK717" i="3"/>
  <c r="AK718" i="3"/>
  <c r="AK719" i="3"/>
  <c r="AK720" i="3"/>
  <c r="AK721" i="3"/>
  <c r="AK652" i="3"/>
  <c r="AK813" i="3"/>
  <c r="AK814" i="3"/>
  <c r="AK815" i="3"/>
  <c r="AK816" i="3"/>
  <c r="AK817" i="3"/>
  <c r="AK818" i="3"/>
  <c r="AK819" i="3"/>
  <c r="AK820" i="3"/>
  <c r="AK821" i="3"/>
  <c r="AK822" i="3"/>
  <c r="AK823" i="3"/>
  <c r="AK824" i="3"/>
  <c r="AK825" i="3"/>
  <c r="AK826" i="3"/>
  <c r="AK827" i="3"/>
  <c r="AK828" i="3"/>
  <c r="AK829" i="3"/>
  <c r="AK830" i="3"/>
  <c r="AK831" i="3"/>
  <c r="AK832" i="3"/>
  <c r="AK833" i="3"/>
  <c r="AK834" i="3"/>
  <c r="AK835" i="3"/>
  <c r="AK836" i="3"/>
  <c r="AK837" i="3"/>
  <c r="AK838" i="3"/>
  <c r="AK839" i="3"/>
  <c r="AK840" i="3"/>
  <c r="AK841" i="3"/>
  <c r="AK842" i="3"/>
  <c r="AK843" i="3"/>
  <c r="AK844" i="3"/>
  <c r="AK845" i="3"/>
  <c r="AK846" i="3"/>
  <c r="AK847" i="3"/>
  <c r="AK848" i="3"/>
  <c r="AK849" i="3"/>
  <c r="AK850" i="3"/>
  <c r="AK851" i="3"/>
  <c r="AK852" i="3"/>
  <c r="AK853" i="3"/>
  <c r="AK854" i="3"/>
  <c r="AK855" i="3"/>
  <c r="AK856" i="3"/>
  <c r="AK857" i="3"/>
  <c r="AK858" i="3"/>
  <c r="AK859" i="3"/>
  <c r="AK860" i="3"/>
  <c r="AK861" i="3"/>
  <c r="AK862" i="3"/>
  <c r="AK863" i="3"/>
  <c r="AK864" i="3"/>
  <c r="AK865" i="3"/>
  <c r="AK866" i="3"/>
  <c r="AK812" i="3"/>
  <c r="AK1187" i="3"/>
  <c r="AK1188" i="3"/>
  <c r="AK1189" i="3"/>
  <c r="AK1190" i="3"/>
  <c r="AK1191" i="3"/>
  <c r="AK1192" i="3"/>
  <c r="AK1193" i="3"/>
  <c r="AK1194" i="3"/>
  <c r="AK1195" i="3"/>
  <c r="AK1196" i="3"/>
  <c r="AK1197" i="3"/>
  <c r="AK1198" i="3"/>
  <c r="AK1199" i="3"/>
  <c r="AK1200" i="3"/>
  <c r="AK1201" i="3"/>
  <c r="AK1202" i="3"/>
  <c r="AK1203" i="3"/>
  <c r="AK1204" i="3"/>
  <c r="AK1205" i="3"/>
  <c r="AK1206" i="3"/>
  <c r="AK1207" i="3"/>
  <c r="AK1208" i="3"/>
  <c r="AK1209" i="3"/>
  <c r="AK1210" i="3"/>
  <c r="AK1211" i="3"/>
  <c r="AK1212" i="3"/>
  <c r="AK1213" i="3"/>
  <c r="AK1214" i="3"/>
  <c r="AK1215" i="3"/>
  <c r="AK1216" i="3"/>
  <c r="AK1217" i="3"/>
  <c r="AK1218" i="3"/>
  <c r="AK1219" i="3"/>
  <c r="AK1220" i="3"/>
  <c r="AK1221" i="3"/>
  <c r="AK1222" i="3"/>
  <c r="AK1223" i="3"/>
  <c r="AK1224" i="3"/>
  <c r="AK1225" i="3"/>
  <c r="AK1226" i="3"/>
  <c r="AK1227" i="3"/>
  <c r="AK1228" i="3"/>
  <c r="AK1229" i="3"/>
  <c r="AK1230" i="3"/>
  <c r="AK1231" i="3"/>
  <c r="AK1232" i="3"/>
  <c r="AK1233" i="3"/>
  <c r="AK1234" i="3"/>
  <c r="AK1235" i="3"/>
  <c r="AK1236" i="3"/>
  <c r="AK1237" i="3"/>
  <c r="AK1238" i="3"/>
  <c r="AK1239" i="3"/>
  <c r="AK1240" i="3"/>
  <c r="AK1241" i="3"/>
  <c r="AK1242" i="3"/>
  <c r="AK1243" i="3"/>
  <c r="AK1244" i="3"/>
  <c r="AK1245" i="3"/>
  <c r="AK1246" i="3"/>
  <c r="AK1247" i="3"/>
  <c r="AK1248" i="3"/>
  <c r="AK1249" i="3"/>
  <c r="AK1250" i="3"/>
  <c r="AK1251" i="3"/>
  <c r="AK1252" i="3"/>
  <c r="AK1253" i="3"/>
  <c r="AK1254" i="3"/>
  <c r="AK1255" i="3"/>
  <c r="AK1256" i="3"/>
  <c r="AK1257" i="3"/>
  <c r="AK1258" i="3"/>
  <c r="AK1259" i="3"/>
  <c r="AK1260" i="3"/>
  <c r="AK1261" i="3"/>
  <c r="AK1262" i="3"/>
  <c r="AK1263" i="3"/>
  <c r="AK1264" i="3"/>
  <c r="AK1265" i="3"/>
  <c r="AK1266" i="3"/>
  <c r="AK1267" i="3"/>
  <c r="AK1268" i="3"/>
  <c r="AK1269" i="3"/>
  <c r="AK1270" i="3"/>
  <c r="AK1271" i="3"/>
  <c r="AK1272" i="3"/>
  <c r="AK1273" i="3"/>
  <c r="AK1274" i="3"/>
  <c r="AK1275" i="3"/>
  <c r="AK1276" i="3"/>
  <c r="AK1277" i="3"/>
  <c r="AK1278" i="3"/>
  <c r="AK1279" i="3"/>
  <c r="AK1280" i="3"/>
  <c r="AK1281" i="3"/>
  <c r="AK1282" i="3"/>
  <c r="AK1283" i="3"/>
  <c r="AK1284" i="3"/>
  <c r="AK1285" i="3"/>
  <c r="AK1286" i="3"/>
  <c r="AK1287" i="3"/>
  <c r="AK1288" i="3"/>
  <c r="AK1289" i="3"/>
  <c r="AK1290" i="3"/>
  <c r="AK1291" i="3"/>
  <c r="AK1292" i="3"/>
  <c r="AK1293" i="3"/>
  <c r="AK1294" i="3"/>
  <c r="AK1295" i="3"/>
  <c r="AK1296" i="3"/>
  <c r="AK1297" i="3"/>
  <c r="AK1298" i="3"/>
  <c r="AK1299" i="3"/>
  <c r="AK1300" i="3"/>
  <c r="AK1301" i="3"/>
  <c r="AK1302" i="3"/>
  <c r="AK1303" i="3"/>
  <c r="AK1304" i="3"/>
  <c r="AK1305" i="3"/>
  <c r="AK1306" i="3"/>
  <c r="AK1307" i="3"/>
  <c r="AK1308" i="3"/>
  <c r="AK1309" i="3"/>
  <c r="AK1310" i="3"/>
  <c r="AK1311" i="3"/>
  <c r="AK1312" i="3"/>
  <c r="AK1313" i="3"/>
  <c r="AK1314" i="3"/>
  <c r="AK1315" i="3"/>
  <c r="AK1316" i="3"/>
  <c r="AK1317" i="3"/>
  <c r="AK1318" i="3"/>
  <c r="AK1319" i="3"/>
  <c r="AK1320" i="3"/>
  <c r="AK1321" i="3"/>
  <c r="AK1322" i="3"/>
  <c r="AK1323" i="3"/>
  <c r="AK1324" i="3"/>
  <c r="AK1325" i="3"/>
  <c r="AK1326" i="3"/>
  <c r="AK1327" i="3"/>
  <c r="AK1328" i="3"/>
  <c r="AK1329" i="3"/>
  <c r="AK1330" i="3"/>
  <c r="AK1331" i="3"/>
  <c r="AK1332" i="3"/>
  <c r="AK1333" i="3"/>
  <c r="AK1334" i="3"/>
  <c r="AK1335" i="3"/>
  <c r="AK1336" i="3"/>
  <c r="AK1337" i="3"/>
  <c r="AK1338" i="3"/>
  <c r="AK1339" i="3"/>
  <c r="AK1340" i="3"/>
  <c r="AK1341" i="3"/>
  <c r="AK1342" i="3"/>
  <c r="AK1343" i="3"/>
  <c r="AK1344" i="3"/>
  <c r="AK1345" i="3"/>
  <c r="AK1346" i="3"/>
  <c r="AK1347" i="3"/>
  <c r="AK1348" i="3"/>
  <c r="AK1186" i="3"/>
  <c r="AK1552" i="3"/>
  <c r="AK1551" i="3"/>
  <c r="AK1550" i="3"/>
  <c r="AK1549" i="3"/>
  <c r="AK1548" i="3"/>
  <c r="AK1547" i="3"/>
  <c r="AK1546" i="3"/>
  <c r="AK1545" i="3"/>
  <c r="AK1544" i="3"/>
  <c r="AK1543" i="3"/>
  <c r="AK1542" i="3"/>
  <c r="AK1541" i="3"/>
  <c r="AK1528" i="3"/>
  <c r="AK1527" i="3"/>
  <c r="AK1526" i="3"/>
  <c r="AK1525" i="3"/>
  <c r="AK1524" i="3"/>
  <c r="AK1523" i="3"/>
  <c r="AK1522" i="3"/>
  <c r="AK1521" i="3"/>
  <c r="AK1520" i="3"/>
  <c r="AK1519" i="3"/>
  <c r="AK1518" i="3"/>
  <c r="AK1517" i="3"/>
  <c r="EM2338" i="3" l="1"/>
  <c r="EL2338" i="3" a="1"/>
  <c r="EL2338" i="3" s="1"/>
  <c r="EK2338" i="3" a="1"/>
  <c r="EK2338" i="3" s="1"/>
  <c r="EP2338" i="3" s="1"/>
  <c r="EJ2338" i="3" a="1"/>
  <c r="EJ2338" i="3" s="1"/>
  <c r="EO2338" i="3" s="1"/>
  <c r="EI2338" i="3" a="1"/>
  <c r="EI2338" i="3" s="1"/>
  <c r="EN2338" i="3" s="1"/>
  <c r="AB2338" i="3"/>
  <c r="EM2337" i="3"/>
  <c r="EQ2337" i="3" s="1"/>
  <c r="EL2337" i="3" a="1"/>
  <c r="EL2337" i="3" s="1"/>
  <c r="EK2337" i="3" a="1"/>
  <c r="EK2337" i="3" s="1"/>
  <c r="EP2337" i="3" s="1"/>
  <c r="EJ2337" i="3" a="1"/>
  <c r="EJ2337" i="3" s="1"/>
  <c r="EO2337" i="3" s="1"/>
  <c r="EI2337" i="3" a="1"/>
  <c r="EI2337" i="3" s="1"/>
  <c r="EN2337" i="3" s="1"/>
  <c r="AB2337" i="3"/>
  <c r="EM2336" i="3"/>
  <c r="EQ2336" i="3" s="1"/>
  <c r="EL2336" i="3" a="1"/>
  <c r="EL2336" i="3" s="1"/>
  <c r="EK2336" i="3" a="1"/>
  <c r="EK2336" i="3" s="1"/>
  <c r="EP2336" i="3" s="1"/>
  <c r="EJ2336" i="3" a="1"/>
  <c r="EJ2336" i="3" s="1"/>
  <c r="EO2336" i="3" s="1"/>
  <c r="EI2336" i="3" a="1"/>
  <c r="EI2336" i="3" s="1"/>
  <c r="EN2336" i="3" s="1"/>
  <c r="AB2336" i="3"/>
  <c r="EM2335" i="3"/>
  <c r="EQ2335" i="3" s="1"/>
  <c r="EL2335" i="3" a="1"/>
  <c r="EL2335" i="3" s="1"/>
  <c r="EK2335" i="3" a="1"/>
  <c r="EK2335" i="3" s="1"/>
  <c r="EP2335" i="3" s="1"/>
  <c r="EJ2335" i="3" a="1"/>
  <c r="EJ2335" i="3" s="1"/>
  <c r="EO2335" i="3" s="1"/>
  <c r="EI2335" i="3" a="1"/>
  <c r="EI2335" i="3" s="1"/>
  <c r="EN2335" i="3" s="1"/>
  <c r="AB2335" i="3"/>
  <c r="EM2334" i="3"/>
  <c r="EQ2334" i="3" s="1"/>
  <c r="EL2334" i="3" a="1"/>
  <c r="EL2334" i="3" s="1"/>
  <c r="EK2334" i="3" a="1"/>
  <c r="EK2334" i="3" s="1"/>
  <c r="EP2334" i="3" s="1"/>
  <c r="EJ2334" i="3" a="1"/>
  <c r="EJ2334" i="3" s="1"/>
  <c r="EO2334" i="3" s="1"/>
  <c r="EI2334" i="3" a="1"/>
  <c r="EI2334" i="3" s="1"/>
  <c r="EN2334" i="3" s="1"/>
  <c r="AB2334" i="3"/>
  <c r="EM2333" i="3"/>
  <c r="EQ2333" i="3" s="1"/>
  <c r="EL2333" i="3" a="1"/>
  <c r="EL2333" i="3" s="1"/>
  <c r="EK2333" i="3" a="1"/>
  <c r="EK2333" i="3" s="1"/>
  <c r="EP2333" i="3" s="1"/>
  <c r="EJ2333" i="3" a="1"/>
  <c r="EJ2333" i="3" s="1"/>
  <c r="EO2333" i="3" s="1"/>
  <c r="EI2333" i="3" a="1"/>
  <c r="EI2333" i="3" s="1"/>
  <c r="EN2333" i="3" s="1"/>
  <c r="AB2333" i="3"/>
  <c r="EM2332" i="3"/>
  <c r="EQ2332" i="3" s="1"/>
  <c r="EL2332" i="3" a="1"/>
  <c r="EL2332" i="3" s="1"/>
  <c r="EK2332" i="3" a="1"/>
  <c r="EK2332" i="3" s="1"/>
  <c r="EP2332" i="3" s="1"/>
  <c r="EJ2332" i="3" a="1"/>
  <c r="EJ2332" i="3" s="1"/>
  <c r="EO2332" i="3" s="1"/>
  <c r="EI2332" i="3" a="1"/>
  <c r="EI2332" i="3" s="1"/>
  <c r="EN2332" i="3" s="1"/>
  <c r="AB2332" i="3"/>
  <c r="EM2331" i="3"/>
  <c r="EQ2331" i="3" s="1"/>
  <c r="EL2331" i="3" a="1"/>
  <c r="EL2331" i="3" s="1"/>
  <c r="EK2331" i="3" a="1"/>
  <c r="EK2331" i="3" s="1"/>
  <c r="EP2331" i="3" s="1"/>
  <c r="EJ2331" i="3" a="1"/>
  <c r="EJ2331" i="3" s="1"/>
  <c r="EO2331" i="3" s="1"/>
  <c r="EI2331" i="3" a="1"/>
  <c r="EI2331" i="3" s="1"/>
  <c r="EN2331" i="3" s="1"/>
  <c r="AB2331" i="3"/>
  <c r="EM2330" i="3"/>
  <c r="EQ2330" i="3" s="1"/>
  <c r="EL2330" i="3" a="1"/>
  <c r="EL2330" i="3" s="1"/>
  <c r="EK2330" i="3" a="1"/>
  <c r="EK2330" i="3" s="1"/>
  <c r="EP2330" i="3" s="1"/>
  <c r="EJ2330" i="3" a="1"/>
  <c r="EJ2330" i="3" s="1"/>
  <c r="EO2330" i="3" s="1"/>
  <c r="EI2330" i="3" a="1"/>
  <c r="EI2330" i="3" s="1"/>
  <c r="EN2330" i="3" s="1"/>
  <c r="AB2330" i="3"/>
  <c r="EM2329" i="3"/>
  <c r="EQ2329" i="3" s="1"/>
  <c r="EL2329" i="3" a="1"/>
  <c r="EL2329" i="3" s="1"/>
  <c r="EK2329" i="3" a="1"/>
  <c r="EK2329" i="3" s="1"/>
  <c r="EP2329" i="3" s="1"/>
  <c r="EJ2329" i="3" a="1"/>
  <c r="EJ2329" i="3" s="1"/>
  <c r="EO2329" i="3" s="1"/>
  <c r="EI2329" i="3" a="1"/>
  <c r="EI2329" i="3" s="1"/>
  <c r="EN2329" i="3" s="1"/>
  <c r="AB2329" i="3"/>
  <c r="EM2328" i="3"/>
  <c r="EQ2328" i="3" s="1"/>
  <c r="EL2328" i="3" a="1"/>
  <c r="EL2328" i="3" s="1"/>
  <c r="EK2328" i="3" a="1"/>
  <c r="EK2328" i="3" s="1"/>
  <c r="EP2328" i="3" s="1"/>
  <c r="EJ2328" i="3" a="1"/>
  <c r="EJ2328" i="3" s="1"/>
  <c r="EO2328" i="3" s="1"/>
  <c r="EI2328" i="3" a="1"/>
  <c r="EI2328" i="3" s="1"/>
  <c r="EN2328" i="3" s="1"/>
  <c r="AB2328" i="3"/>
  <c r="EM2327" i="3"/>
  <c r="EQ2327" i="3" s="1"/>
  <c r="EL2327" i="3" a="1"/>
  <c r="EL2327" i="3" s="1"/>
  <c r="EK2327" i="3" a="1"/>
  <c r="EK2327" i="3" s="1"/>
  <c r="EP2327" i="3" s="1"/>
  <c r="EJ2327" i="3" a="1"/>
  <c r="EJ2327" i="3" s="1"/>
  <c r="EO2327" i="3" s="1"/>
  <c r="EI2327" i="3" a="1"/>
  <c r="EI2327" i="3" s="1"/>
  <c r="EN2327" i="3" s="1"/>
  <c r="AB2327" i="3"/>
  <c r="EM2326" i="3"/>
  <c r="EQ2326" i="3" s="1"/>
  <c r="EL2326" i="3" a="1"/>
  <c r="EL2326" i="3" s="1"/>
  <c r="EK2326" i="3" a="1"/>
  <c r="EK2326" i="3" s="1"/>
  <c r="EP2326" i="3" s="1"/>
  <c r="EJ2326" i="3" a="1"/>
  <c r="EJ2326" i="3" s="1"/>
  <c r="EO2326" i="3" s="1"/>
  <c r="EI2326" i="3" a="1"/>
  <c r="EI2326" i="3" s="1"/>
  <c r="EN2326" i="3" s="1"/>
  <c r="AB2326" i="3"/>
  <c r="EM2325" i="3"/>
  <c r="EQ2325" i="3" s="1"/>
  <c r="EL2325" i="3" a="1"/>
  <c r="EL2325" i="3" s="1"/>
  <c r="EK2325" i="3" a="1"/>
  <c r="EK2325" i="3" s="1"/>
  <c r="EP2325" i="3" s="1"/>
  <c r="EJ2325" i="3" a="1"/>
  <c r="EJ2325" i="3" s="1"/>
  <c r="EO2325" i="3" s="1"/>
  <c r="EI2325" i="3" a="1"/>
  <c r="EI2325" i="3" s="1"/>
  <c r="EN2325" i="3" s="1"/>
  <c r="AB2325" i="3"/>
  <c r="EM2324" i="3"/>
  <c r="EQ2324" i="3" s="1"/>
  <c r="EL2324" i="3" a="1"/>
  <c r="EL2324" i="3" s="1"/>
  <c r="EK2324" i="3" a="1"/>
  <c r="EK2324" i="3" s="1"/>
  <c r="EP2324" i="3" s="1"/>
  <c r="EJ2324" i="3" a="1"/>
  <c r="EJ2324" i="3" s="1"/>
  <c r="EO2324" i="3" s="1"/>
  <c r="EI2324" i="3" a="1"/>
  <c r="EI2324" i="3" s="1"/>
  <c r="EN2324" i="3" s="1"/>
  <c r="AB2324" i="3"/>
  <c r="EM2323" i="3"/>
  <c r="EQ2323" i="3" s="1"/>
  <c r="EL2323" i="3" a="1"/>
  <c r="EL2323" i="3" s="1"/>
  <c r="EK2323" i="3" a="1"/>
  <c r="EK2323" i="3" s="1"/>
  <c r="EP2323" i="3" s="1"/>
  <c r="EJ2323" i="3" a="1"/>
  <c r="EJ2323" i="3" s="1"/>
  <c r="EO2323" i="3" s="1"/>
  <c r="EI2323" i="3" a="1"/>
  <c r="EI2323" i="3" s="1"/>
  <c r="EN2323" i="3" s="1"/>
  <c r="AB2323" i="3"/>
  <c r="EM2322" i="3"/>
  <c r="EQ2322" i="3" s="1"/>
  <c r="EL2322" i="3" a="1"/>
  <c r="EL2322" i="3" s="1"/>
  <c r="EK2322" i="3" a="1"/>
  <c r="EK2322" i="3" s="1"/>
  <c r="EP2322" i="3" s="1"/>
  <c r="EJ2322" i="3" a="1"/>
  <c r="EJ2322" i="3" s="1"/>
  <c r="EO2322" i="3" s="1"/>
  <c r="EI2322" i="3" a="1"/>
  <c r="EI2322" i="3" s="1"/>
  <c r="EN2322" i="3" s="1"/>
  <c r="AB2322" i="3"/>
  <c r="EM2321" i="3"/>
  <c r="EQ2321" i="3" s="1"/>
  <c r="EL2321" i="3" a="1"/>
  <c r="EL2321" i="3" s="1"/>
  <c r="EK2321" i="3" a="1"/>
  <c r="EK2321" i="3" s="1"/>
  <c r="EP2321" i="3" s="1"/>
  <c r="EJ2321" i="3" a="1"/>
  <c r="EJ2321" i="3" s="1"/>
  <c r="EO2321" i="3" s="1"/>
  <c r="EI2321" i="3" a="1"/>
  <c r="EI2321" i="3" s="1"/>
  <c r="EN2321" i="3" s="1"/>
  <c r="AB2321" i="3"/>
  <c r="EM2320" i="3"/>
  <c r="EL2320" i="3" a="1"/>
  <c r="EL2320" i="3" s="1"/>
  <c r="EK2320" i="3" a="1"/>
  <c r="EK2320" i="3" s="1"/>
  <c r="EP2320" i="3" s="1"/>
  <c r="EJ2320" i="3" a="1"/>
  <c r="EJ2320" i="3" s="1"/>
  <c r="EO2320" i="3" s="1"/>
  <c r="EI2320" i="3" a="1"/>
  <c r="EI2320" i="3" s="1"/>
  <c r="EM2319" i="3"/>
  <c r="EL2319" i="3" a="1"/>
  <c r="EL2319" i="3" s="1"/>
  <c r="EK2319" i="3" a="1"/>
  <c r="EK2319" i="3" s="1"/>
  <c r="EP2319" i="3" s="1"/>
  <c r="EJ2319" i="3" a="1"/>
  <c r="EJ2319" i="3" s="1"/>
  <c r="EO2319" i="3" s="1"/>
  <c r="EI2319" i="3" a="1"/>
  <c r="EI2319" i="3" s="1"/>
  <c r="EN2319" i="3" s="1"/>
  <c r="EM2318" i="3"/>
  <c r="EQ2318" i="3" s="1"/>
  <c r="EL2318" i="3" a="1"/>
  <c r="EL2318" i="3" s="1"/>
  <c r="EK2318" i="3" a="1"/>
  <c r="EK2318" i="3" s="1"/>
  <c r="EP2318" i="3" s="1"/>
  <c r="EJ2318" i="3" a="1"/>
  <c r="EJ2318" i="3" s="1"/>
  <c r="EO2318" i="3" s="1"/>
  <c r="EI2318" i="3" a="1"/>
  <c r="EI2318" i="3" s="1"/>
  <c r="EN2318" i="3" s="1"/>
  <c r="EM2317" i="3"/>
  <c r="EQ2317" i="3" s="1"/>
  <c r="EL2317" i="3" a="1"/>
  <c r="EL2317" i="3" s="1"/>
  <c r="EK2317" i="3" a="1"/>
  <c r="EK2317" i="3" s="1"/>
  <c r="EP2317" i="3" s="1"/>
  <c r="EJ2317" i="3" a="1"/>
  <c r="EJ2317" i="3" s="1"/>
  <c r="EO2317" i="3" s="1"/>
  <c r="EI2317" i="3" a="1"/>
  <c r="EI2317" i="3" s="1"/>
  <c r="EN2317" i="3" s="1"/>
  <c r="AB2317" i="3"/>
  <c r="EM2316" i="3"/>
  <c r="EQ2316" i="3" s="1"/>
  <c r="EL2316" i="3" a="1"/>
  <c r="EL2316" i="3" s="1"/>
  <c r="EK2316" i="3" a="1"/>
  <c r="EK2316" i="3" s="1"/>
  <c r="EP2316" i="3" s="1"/>
  <c r="EJ2316" i="3" a="1"/>
  <c r="EJ2316" i="3" s="1"/>
  <c r="EO2316" i="3" s="1"/>
  <c r="EI2316" i="3" a="1"/>
  <c r="EI2316" i="3" s="1"/>
  <c r="EN2316" i="3" s="1"/>
  <c r="AB2316" i="3"/>
  <c r="EM2315" i="3"/>
  <c r="EQ2315" i="3" s="1"/>
  <c r="EL2315" i="3" a="1"/>
  <c r="EL2315" i="3" s="1"/>
  <c r="EK2315" i="3" a="1"/>
  <c r="EK2315" i="3" s="1"/>
  <c r="EP2315" i="3" s="1"/>
  <c r="EJ2315" i="3" a="1"/>
  <c r="EJ2315" i="3" s="1"/>
  <c r="EO2315" i="3" s="1"/>
  <c r="EI2315" i="3" a="1"/>
  <c r="EI2315" i="3" s="1"/>
  <c r="EN2315" i="3" s="1"/>
  <c r="AB2315" i="3"/>
  <c r="EM2314" i="3"/>
  <c r="EQ2314" i="3" s="1"/>
  <c r="EL2314" i="3" a="1"/>
  <c r="EL2314" i="3" s="1"/>
  <c r="EK2314" i="3" a="1"/>
  <c r="EK2314" i="3" s="1"/>
  <c r="EP2314" i="3" s="1"/>
  <c r="EJ2314" i="3" a="1"/>
  <c r="EJ2314" i="3" s="1"/>
  <c r="EO2314" i="3" s="1"/>
  <c r="EI2314" i="3" a="1"/>
  <c r="EI2314" i="3" s="1"/>
  <c r="EN2314" i="3" s="1"/>
  <c r="AB2314" i="3"/>
  <c r="EM2313" i="3"/>
  <c r="EQ2313" i="3" s="1"/>
  <c r="EL2313" i="3" a="1"/>
  <c r="EL2313" i="3" s="1"/>
  <c r="EK2313" i="3" a="1"/>
  <c r="EK2313" i="3" s="1"/>
  <c r="EP2313" i="3" s="1"/>
  <c r="EJ2313" i="3" a="1"/>
  <c r="EJ2313" i="3" s="1"/>
  <c r="EO2313" i="3" s="1"/>
  <c r="EI2313" i="3" a="1"/>
  <c r="EI2313" i="3" s="1"/>
  <c r="EN2313" i="3" s="1"/>
  <c r="AB2313" i="3"/>
  <c r="EM2312" i="3"/>
  <c r="EQ2312" i="3" s="1"/>
  <c r="EL2312" i="3" a="1"/>
  <c r="EL2312" i="3" s="1"/>
  <c r="EK2312" i="3" a="1"/>
  <c r="EK2312" i="3" s="1"/>
  <c r="EP2312" i="3" s="1"/>
  <c r="EJ2312" i="3" a="1"/>
  <c r="EJ2312" i="3" s="1"/>
  <c r="EO2312" i="3" s="1"/>
  <c r="EI2312" i="3" a="1"/>
  <c r="EI2312" i="3" s="1"/>
  <c r="EN2312" i="3" s="1"/>
  <c r="AB2312" i="3"/>
  <c r="EM2311" i="3"/>
  <c r="EQ2311" i="3" s="1"/>
  <c r="EL2311" i="3" a="1"/>
  <c r="EL2311" i="3" s="1"/>
  <c r="EK2311" i="3" a="1"/>
  <c r="EK2311" i="3" s="1"/>
  <c r="EP2311" i="3" s="1"/>
  <c r="EJ2311" i="3" a="1"/>
  <c r="EJ2311" i="3" s="1"/>
  <c r="EO2311" i="3" s="1"/>
  <c r="EI2311" i="3" a="1"/>
  <c r="EI2311" i="3" s="1"/>
  <c r="EN2311" i="3" s="1"/>
  <c r="AB2311" i="3"/>
  <c r="EM2310" i="3"/>
  <c r="EQ2310" i="3" s="1"/>
  <c r="EL2310" i="3" a="1"/>
  <c r="EL2310" i="3" s="1"/>
  <c r="EK2310" i="3" a="1"/>
  <c r="EK2310" i="3" s="1"/>
  <c r="EP2310" i="3" s="1"/>
  <c r="EJ2310" i="3" a="1"/>
  <c r="EJ2310" i="3" s="1"/>
  <c r="EO2310" i="3" s="1"/>
  <c r="EI2310" i="3" a="1"/>
  <c r="EI2310" i="3" s="1"/>
  <c r="EN2310" i="3" s="1"/>
  <c r="AB2310" i="3"/>
  <c r="EM2309" i="3"/>
  <c r="EQ2309" i="3" s="1"/>
  <c r="EL2309" i="3" a="1"/>
  <c r="EL2309" i="3" s="1"/>
  <c r="EK2309" i="3" a="1"/>
  <c r="EK2309" i="3" s="1"/>
  <c r="EP2309" i="3" s="1"/>
  <c r="EJ2309" i="3" a="1"/>
  <c r="EJ2309" i="3" s="1"/>
  <c r="EO2309" i="3" s="1"/>
  <c r="EI2309" i="3" a="1"/>
  <c r="EI2309" i="3" s="1"/>
  <c r="EN2309" i="3" s="1"/>
  <c r="AB2309" i="3"/>
  <c r="EM2308" i="3"/>
  <c r="EQ2308" i="3" s="1"/>
  <c r="EL2308" i="3" a="1"/>
  <c r="EL2308" i="3" s="1"/>
  <c r="EK2308" i="3" a="1"/>
  <c r="EK2308" i="3" s="1"/>
  <c r="EP2308" i="3" s="1"/>
  <c r="EJ2308" i="3" a="1"/>
  <c r="EJ2308" i="3" s="1"/>
  <c r="EO2308" i="3" s="1"/>
  <c r="EI2308" i="3" a="1"/>
  <c r="EI2308" i="3" s="1"/>
  <c r="EN2308" i="3" s="1"/>
  <c r="AB2308" i="3"/>
  <c r="EM2307" i="3"/>
  <c r="EQ2307" i="3" s="1"/>
  <c r="EL2307" i="3" a="1"/>
  <c r="EL2307" i="3" s="1"/>
  <c r="EK2307" i="3" a="1"/>
  <c r="EK2307" i="3" s="1"/>
  <c r="EP2307" i="3" s="1"/>
  <c r="EJ2307" i="3" a="1"/>
  <c r="EJ2307" i="3" s="1"/>
  <c r="EO2307" i="3" s="1"/>
  <c r="EI2307" i="3" a="1"/>
  <c r="EI2307" i="3" s="1"/>
  <c r="EN2307" i="3" s="1"/>
  <c r="AB2307" i="3"/>
  <c r="EM2306" i="3"/>
  <c r="EQ2306" i="3" s="1"/>
  <c r="EL2306" i="3" a="1"/>
  <c r="EL2306" i="3" s="1"/>
  <c r="EK2306" i="3" a="1"/>
  <c r="EK2306" i="3" s="1"/>
  <c r="EP2306" i="3" s="1"/>
  <c r="EJ2306" i="3" a="1"/>
  <c r="EJ2306" i="3" s="1"/>
  <c r="EO2306" i="3" s="1"/>
  <c r="EI2306" i="3" a="1"/>
  <c r="EI2306" i="3" s="1"/>
  <c r="EN2306" i="3" s="1"/>
  <c r="AB2306" i="3"/>
  <c r="EM2305" i="3"/>
  <c r="EQ2305" i="3" s="1"/>
  <c r="EL2305" i="3" a="1"/>
  <c r="EL2305" i="3" s="1"/>
  <c r="EK2305" i="3" a="1"/>
  <c r="EK2305" i="3" s="1"/>
  <c r="EP2305" i="3" s="1"/>
  <c r="EJ2305" i="3" a="1"/>
  <c r="EJ2305" i="3" s="1"/>
  <c r="EO2305" i="3" s="1"/>
  <c r="EI2305" i="3" a="1"/>
  <c r="EI2305" i="3" s="1"/>
  <c r="EN2305" i="3" s="1"/>
  <c r="AB2305" i="3"/>
  <c r="EM2304" i="3"/>
  <c r="EQ2304" i="3" s="1"/>
  <c r="EL2304" i="3" a="1"/>
  <c r="EL2304" i="3" s="1"/>
  <c r="EK2304" i="3" a="1"/>
  <c r="EK2304" i="3" s="1"/>
  <c r="EP2304" i="3" s="1"/>
  <c r="EJ2304" i="3" a="1"/>
  <c r="EJ2304" i="3" s="1"/>
  <c r="EO2304" i="3" s="1"/>
  <c r="EI2304" i="3" a="1"/>
  <c r="EI2304" i="3" s="1"/>
  <c r="EN2304" i="3" s="1"/>
  <c r="AB2304" i="3"/>
  <c r="EM2303" i="3"/>
  <c r="EQ2303" i="3" s="1"/>
  <c r="EL2303" i="3" a="1"/>
  <c r="EL2303" i="3" s="1"/>
  <c r="EK2303" i="3" a="1"/>
  <c r="EK2303" i="3" s="1"/>
  <c r="EP2303" i="3" s="1"/>
  <c r="EJ2303" i="3" a="1"/>
  <c r="EJ2303" i="3" s="1"/>
  <c r="EO2303" i="3" s="1"/>
  <c r="EI2303" i="3" a="1"/>
  <c r="EI2303" i="3" s="1"/>
  <c r="EN2303" i="3" s="1"/>
  <c r="AB2303" i="3"/>
  <c r="EM2302" i="3"/>
  <c r="EQ2302" i="3" s="1"/>
  <c r="EL2302" i="3" a="1"/>
  <c r="EL2302" i="3" s="1"/>
  <c r="EK2302" i="3" a="1"/>
  <c r="EK2302" i="3" s="1"/>
  <c r="EP2302" i="3" s="1"/>
  <c r="EJ2302" i="3" a="1"/>
  <c r="EJ2302" i="3" s="1"/>
  <c r="EO2302" i="3" s="1"/>
  <c r="EI2302" i="3" a="1"/>
  <c r="EI2302" i="3" s="1"/>
  <c r="EN2302" i="3" s="1"/>
  <c r="AB2302" i="3"/>
  <c r="EM2301" i="3"/>
  <c r="EQ2301" i="3" s="1"/>
  <c r="EL2301" i="3" a="1"/>
  <c r="EL2301" i="3" s="1"/>
  <c r="EK2301" i="3" a="1"/>
  <c r="EK2301" i="3" s="1"/>
  <c r="EP2301" i="3" s="1"/>
  <c r="EJ2301" i="3" a="1"/>
  <c r="EJ2301" i="3" s="1"/>
  <c r="EO2301" i="3" s="1"/>
  <c r="EI2301" i="3" a="1"/>
  <c r="EI2301" i="3" s="1"/>
  <c r="EN2301" i="3" s="1"/>
  <c r="AB2301" i="3"/>
  <c r="EM2300" i="3"/>
  <c r="EQ2300" i="3" s="1"/>
  <c r="EL2300" i="3" a="1"/>
  <c r="EL2300" i="3" s="1"/>
  <c r="EK2300" i="3" a="1"/>
  <c r="EK2300" i="3" s="1"/>
  <c r="EP2300" i="3" s="1"/>
  <c r="EJ2300" i="3" a="1"/>
  <c r="EJ2300" i="3" s="1"/>
  <c r="EO2300" i="3" s="1"/>
  <c r="EI2300" i="3" a="1"/>
  <c r="EI2300" i="3" s="1"/>
  <c r="EN2300" i="3" s="1"/>
  <c r="AB2300" i="3"/>
  <c r="EM2299" i="3"/>
  <c r="EQ2299" i="3" s="1"/>
  <c r="EL2299" i="3" a="1"/>
  <c r="EL2299" i="3" s="1"/>
  <c r="EK2299" i="3" a="1"/>
  <c r="EK2299" i="3" s="1"/>
  <c r="EP2299" i="3" s="1"/>
  <c r="EJ2299" i="3" a="1"/>
  <c r="EJ2299" i="3" s="1"/>
  <c r="EO2299" i="3" s="1"/>
  <c r="EI2299" i="3" a="1"/>
  <c r="EI2299" i="3" s="1"/>
  <c r="EN2299" i="3" s="1"/>
  <c r="AB2299" i="3"/>
  <c r="EM2298" i="3"/>
  <c r="EQ2298" i="3" s="1"/>
  <c r="EL2298" i="3" a="1"/>
  <c r="EL2298" i="3" s="1"/>
  <c r="EK2298" i="3" a="1"/>
  <c r="EK2298" i="3" s="1"/>
  <c r="EP2298" i="3" s="1"/>
  <c r="EJ2298" i="3" a="1"/>
  <c r="EJ2298" i="3" s="1"/>
  <c r="EO2298" i="3" s="1"/>
  <c r="EI2298" i="3" a="1"/>
  <c r="EI2298" i="3" s="1"/>
  <c r="EN2298" i="3" s="1"/>
  <c r="AB2298" i="3"/>
  <c r="EM2297" i="3"/>
  <c r="EQ2297" i="3" s="1"/>
  <c r="EL2297" i="3" a="1"/>
  <c r="EL2297" i="3" s="1"/>
  <c r="EK2297" i="3" a="1"/>
  <c r="EK2297" i="3" s="1"/>
  <c r="EP2297" i="3" s="1"/>
  <c r="EJ2297" i="3" a="1"/>
  <c r="EJ2297" i="3" s="1"/>
  <c r="EO2297" i="3" s="1"/>
  <c r="EI2297" i="3" a="1"/>
  <c r="EI2297" i="3" s="1"/>
  <c r="EN2297" i="3" s="1"/>
  <c r="AB2297" i="3"/>
  <c r="EM2296" i="3"/>
  <c r="EQ2296" i="3" s="1"/>
  <c r="EL2296" i="3" a="1"/>
  <c r="EL2296" i="3" s="1"/>
  <c r="EK2296" i="3" a="1"/>
  <c r="EK2296" i="3" s="1"/>
  <c r="EP2296" i="3" s="1"/>
  <c r="EJ2296" i="3" a="1"/>
  <c r="EJ2296" i="3" s="1"/>
  <c r="EO2296" i="3" s="1"/>
  <c r="EI2296" i="3" a="1"/>
  <c r="EI2296" i="3" s="1"/>
  <c r="EN2296" i="3" s="1"/>
  <c r="AB2296" i="3"/>
  <c r="EM2295" i="3"/>
  <c r="EQ2295" i="3" s="1"/>
  <c r="EL2295" i="3" a="1"/>
  <c r="EL2295" i="3" s="1"/>
  <c r="EK2295" i="3" a="1"/>
  <c r="EK2295" i="3" s="1"/>
  <c r="EP2295" i="3" s="1"/>
  <c r="EJ2295" i="3" a="1"/>
  <c r="EJ2295" i="3" s="1"/>
  <c r="EO2295" i="3" s="1"/>
  <c r="EI2295" i="3" a="1"/>
  <c r="EI2295" i="3" s="1"/>
  <c r="EN2295" i="3" s="1"/>
  <c r="AB2295" i="3"/>
  <c r="EM2294" i="3"/>
  <c r="EQ2294" i="3" s="1"/>
  <c r="EL2294" i="3" a="1"/>
  <c r="EL2294" i="3" s="1"/>
  <c r="EK2294" i="3" a="1"/>
  <c r="EK2294" i="3" s="1"/>
  <c r="EP2294" i="3" s="1"/>
  <c r="EJ2294" i="3" a="1"/>
  <c r="EJ2294" i="3" s="1"/>
  <c r="EO2294" i="3" s="1"/>
  <c r="EI2294" i="3" a="1"/>
  <c r="EI2294" i="3" s="1"/>
  <c r="EN2294" i="3" s="1"/>
  <c r="AB2294" i="3"/>
  <c r="EM2293" i="3"/>
  <c r="EQ2293" i="3" s="1"/>
  <c r="EL2293" i="3" a="1"/>
  <c r="EL2293" i="3" s="1"/>
  <c r="EK2293" i="3" a="1"/>
  <c r="EK2293" i="3" s="1"/>
  <c r="EP2293" i="3" s="1"/>
  <c r="EJ2293" i="3" a="1"/>
  <c r="EJ2293" i="3" s="1"/>
  <c r="EO2293" i="3" s="1"/>
  <c r="EI2293" i="3" a="1"/>
  <c r="EI2293" i="3" s="1"/>
  <c r="EN2293" i="3" s="1"/>
  <c r="AB2293" i="3"/>
  <c r="EM2292" i="3"/>
  <c r="EQ2292" i="3" s="1"/>
  <c r="EL2292" i="3" a="1"/>
  <c r="EL2292" i="3" s="1"/>
  <c r="EK2292" i="3" a="1"/>
  <c r="EK2292" i="3" s="1"/>
  <c r="EP2292" i="3" s="1"/>
  <c r="EJ2292" i="3" a="1"/>
  <c r="EJ2292" i="3" s="1"/>
  <c r="EO2292" i="3" s="1"/>
  <c r="EI2292" i="3" a="1"/>
  <c r="EI2292" i="3" s="1"/>
  <c r="EN2292" i="3" s="1"/>
  <c r="AB2292" i="3"/>
  <c r="EM2291" i="3"/>
  <c r="EQ2291" i="3" s="1"/>
  <c r="EL2291" i="3" a="1"/>
  <c r="EL2291" i="3" s="1"/>
  <c r="EK2291" i="3" a="1"/>
  <c r="EK2291" i="3" s="1"/>
  <c r="EP2291" i="3" s="1"/>
  <c r="EJ2291" i="3" a="1"/>
  <c r="EJ2291" i="3" s="1"/>
  <c r="EO2291" i="3" s="1"/>
  <c r="EI2291" i="3" a="1"/>
  <c r="EI2291" i="3" s="1"/>
  <c r="EN2291" i="3" s="1"/>
  <c r="AB2291" i="3"/>
  <c r="EM2290" i="3"/>
  <c r="EQ2290" i="3" s="1"/>
  <c r="EL2290" i="3" a="1"/>
  <c r="EL2290" i="3" s="1"/>
  <c r="EK2290" i="3" a="1"/>
  <c r="EK2290" i="3" s="1"/>
  <c r="EP2290" i="3" s="1"/>
  <c r="EJ2290" i="3" a="1"/>
  <c r="EJ2290" i="3" s="1"/>
  <c r="EO2290" i="3" s="1"/>
  <c r="EI2290" i="3" a="1"/>
  <c r="EI2290" i="3" s="1"/>
  <c r="EN2290" i="3" s="1"/>
  <c r="AB2290" i="3"/>
  <c r="EM2289" i="3"/>
  <c r="EQ2289" i="3" s="1"/>
  <c r="EL2289" i="3" a="1"/>
  <c r="EL2289" i="3" s="1"/>
  <c r="EK2289" i="3" a="1"/>
  <c r="EK2289" i="3" s="1"/>
  <c r="EP2289" i="3" s="1"/>
  <c r="EJ2289" i="3" a="1"/>
  <c r="EJ2289" i="3" s="1"/>
  <c r="EO2289" i="3" s="1"/>
  <c r="EI2289" i="3" a="1"/>
  <c r="EI2289" i="3" s="1"/>
  <c r="EN2289" i="3" s="1"/>
  <c r="AB2289" i="3"/>
  <c r="EM2288" i="3"/>
  <c r="EQ2288" i="3" s="1"/>
  <c r="EL2288" i="3" a="1"/>
  <c r="EL2288" i="3" s="1"/>
  <c r="EK2288" i="3" a="1"/>
  <c r="EK2288" i="3" s="1"/>
  <c r="EP2288" i="3" s="1"/>
  <c r="EJ2288" i="3" a="1"/>
  <c r="EJ2288" i="3" s="1"/>
  <c r="EO2288" i="3" s="1"/>
  <c r="EI2288" i="3" a="1"/>
  <c r="EI2288" i="3" s="1"/>
  <c r="EN2288" i="3" s="1"/>
  <c r="AB2288" i="3"/>
  <c r="EM2287" i="3"/>
  <c r="EQ2287" i="3" s="1"/>
  <c r="EL2287" i="3" a="1"/>
  <c r="EL2287" i="3" s="1"/>
  <c r="EK2287" i="3" a="1"/>
  <c r="EK2287" i="3" s="1"/>
  <c r="EP2287" i="3" s="1"/>
  <c r="EJ2287" i="3" a="1"/>
  <c r="EJ2287" i="3" s="1"/>
  <c r="EO2287" i="3" s="1"/>
  <c r="EI2287" i="3" a="1"/>
  <c r="EI2287" i="3" s="1"/>
  <c r="EN2287" i="3" s="1"/>
  <c r="AB2287" i="3"/>
  <c r="EM2286" i="3"/>
  <c r="EQ2286" i="3" s="1"/>
  <c r="EL2286" i="3" a="1"/>
  <c r="EL2286" i="3" s="1"/>
  <c r="EK2286" i="3" a="1"/>
  <c r="EK2286" i="3" s="1"/>
  <c r="EP2286" i="3" s="1"/>
  <c r="EJ2286" i="3" a="1"/>
  <c r="EJ2286" i="3" s="1"/>
  <c r="EO2286" i="3" s="1"/>
  <c r="EI2286" i="3" a="1"/>
  <c r="EI2286" i="3" s="1"/>
  <c r="EN2286" i="3" s="1"/>
  <c r="AB2286" i="3"/>
  <c r="EM2285" i="3"/>
  <c r="EQ2285" i="3" s="1"/>
  <c r="EL2285" i="3" a="1"/>
  <c r="EL2285" i="3" s="1"/>
  <c r="EK2285" i="3" a="1"/>
  <c r="EK2285" i="3" s="1"/>
  <c r="EP2285" i="3" s="1"/>
  <c r="EJ2285" i="3" a="1"/>
  <c r="EJ2285" i="3" s="1"/>
  <c r="EO2285" i="3" s="1"/>
  <c r="EI2285" i="3" a="1"/>
  <c r="EI2285" i="3" s="1"/>
  <c r="EN2285" i="3" s="1"/>
  <c r="AB2285" i="3"/>
  <c r="EM2284" i="3"/>
  <c r="EQ2284" i="3" s="1"/>
  <c r="EL2284" i="3" a="1"/>
  <c r="EL2284" i="3" s="1"/>
  <c r="EK2284" i="3" a="1"/>
  <c r="EK2284" i="3" s="1"/>
  <c r="EP2284" i="3" s="1"/>
  <c r="EJ2284" i="3" a="1"/>
  <c r="EJ2284" i="3" s="1"/>
  <c r="EO2284" i="3" s="1"/>
  <c r="EI2284" i="3" a="1"/>
  <c r="EI2284" i="3" s="1"/>
  <c r="EN2284" i="3" s="1"/>
  <c r="AB2284" i="3"/>
  <c r="EM2283" i="3"/>
  <c r="EQ2283" i="3" s="1"/>
  <c r="EL2283" i="3" a="1"/>
  <c r="EL2283" i="3" s="1"/>
  <c r="EK2283" i="3" a="1"/>
  <c r="EK2283" i="3" s="1"/>
  <c r="EP2283" i="3" s="1"/>
  <c r="EJ2283" i="3" a="1"/>
  <c r="EJ2283" i="3" s="1"/>
  <c r="EO2283" i="3" s="1"/>
  <c r="EI2283" i="3" a="1"/>
  <c r="EI2283" i="3" s="1"/>
  <c r="EN2283" i="3" s="1"/>
  <c r="AB2283" i="3"/>
  <c r="EM2282" i="3"/>
  <c r="EQ2282" i="3" s="1"/>
  <c r="EL2282" i="3" a="1"/>
  <c r="EL2282" i="3" s="1"/>
  <c r="EK2282" i="3" a="1"/>
  <c r="EK2282" i="3" s="1"/>
  <c r="EP2282" i="3" s="1"/>
  <c r="EJ2282" i="3" a="1"/>
  <c r="EJ2282" i="3" s="1"/>
  <c r="EO2282" i="3" s="1"/>
  <c r="EI2282" i="3" a="1"/>
  <c r="EI2282" i="3" s="1"/>
  <c r="EN2282" i="3" s="1"/>
  <c r="AB2282" i="3"/>
  <c r="EM2281" i="3"/>
  <c r="EQ2281" i="3" s="1"/>
  <c r="EL2281" i="3" a="1"/>
  <c r="EL2281" i="3" s="1"/>
  <c r="EK2281" i="3" a="1"/>
  <c r="EK2281" i="3" s="1"/>
  <c r="EP2281" i="3" s="1"/>
  <c r="EJ2281" i="3" a="1"/>
  <c r="EJ2281" i="3" s="1"/>
  <c r="EO2281" i="3" s="1"/>
  <c r="EI2281" i="3" a="1"/>
  <c r="EI2281" i="3" s="1"/>
  <c r="EN2281" i="3" s="1"/>
  <c r="AB2281" i="3"/>
  <c r="EM2280" i="3"/>
  <c r="EQ2280" i="3" s="1"/>
  <c r="EL2280" i="3" a="1"/>
  <c r="EL2280" i="3" s="1"/>
  <c r="EK2280" i="3" a="1"/>
  <c r="EK2280" i="3" s="1"/>
  <c r="EP2280" i="3" s="1"/>
  <c r="EJ2280" i="3" a="1"/>
  <c r="EJ2280" i="3" s="1"/>
  <c r="EO2280" i="3" s="1"/>
  <c r="EI2280" i="3" a="1"/>
  <c r="EI2280" i="3" s="1"/>
  <c r="EN2280" i="3" s="1"/>
  <c r="AB2280" i="3"/>
  <c r="EM2279" i="3"/>
  <c r="EQ2279" i="3" s="1"/>
  <c r="EL2279" i="3" a="1"/>
  <c r="EL2279" i="3" s="1"/>
  <c r="EK2279" i="3" a="1"/>
  <c r="EK2279" i="3" s="1"/>
  <c r="EP2279" i="3" s="1"/>
  <c r="EJ2279" i="3" a="1"/>
  <c r="EJ2279" i="3" s="1"/>
  <c r="EO2279" i="3" s="1"/>
  <c r="EI2279" i="3" a="1"/>
  <c r="EI2279" i="3" s="1"/>
  <c r="EN2279" i="3" s="1"/>
  <c r="AB2279" i="3"/>
  <c r="EM2278" i="3"/>
  <c r="EQ2278" i="3" s="1"/>
  <c r="EL2278" i="3" a="1"/>
  <c r="EL2278" i="3" s="1"/>
  <c r="EK2278" i="3" a="1"/>
  <c r="EK2278" i="3" s="1"/>
  <c r="EP2278" i="3" s="1"/>
  <c r="EJ2278" i="3" a="1"/>
  <c r="EJ2278" i="3" s="1"/>
  <c r="EO2278" i="3" s="1"/>
  <c r="EI2278" i="3" a="1"/>
  <c r="EI2278" i="3" s="1"/>
  <c r="EN2278" i="3" s="1"/>
  <c r="AB2278" i="3"/>
  <c r="EM2277" i="3"/>
  <c r="EQ2277" i="3" s="1"/>
  <c r="EL2277" i="3" a="1"/>
  <c r="EL2277" i="3" s="1"/>
  <c r="EK2277" i="3" a="1"/>
  <c r="EK2277" i="3" s="1"/>
  <c r="EP2277" i="3" s="1"/>
  <c r="EJ2277" i="3" a="1"/>
  <c r="EJ2277" i="3" s="1"/>
  <c r="EO2277" i="3" s="1"/>
  <c r="EI2277" i="3" a="1"/>
  <c r="EI2277" i="3" s="1"/>
  <c r="EN2277" i="3" s="1"/>
  <c r="AB2277" i="3"/>
  <c r="EM2276" i="3"/>
  <c r="EQ2276" i="3" s="1"/>
  <c r="EL2276" i="3" a="1"/>
  <c r="EL2276" i="3" s="1"/>
  <c r="EK2276" i="3" a="1"/>
  <c r="EK2276" i="3" s="1"/>
  <c r="EP2276" i="3" s="1"/>
  <c r="EJ2276" i="3" a="1"/>
  <c r="EJ2276" i="3" s="1"/>
  <c r="EO2276" i="3" s="1"/>
  <c r="EI2276" i="3" a="1"/>
  <c r="EI2276" i="3" s="1"/>
  <c r="EN2276" i="3" s="1"/>
  <c r="AB2276" i="3"/>
  <c r="EM2275" i="3"/>
  <c r="EQ2275" i="3" s="1"/>
  <c r="EL2275" i="3" a="1"/>
  <c r="EL2275" i="3" s="1"/>
  <c r="EK2275" i="3" a="1"/>
  <c r="EK2275" i="3" s="1"/>
  <c r="EP2275" i="3" s="1"/>
  <c r="EJ2275" i="3" a="1"/>
  <c r="EJ2275" i="3" s="1"/>
  <c r="EO2275" i="3" s="1"/>
  <c r="EI2275" i="3" a="1"/>
  <c r="EI2275" i="3" s="1"/>
  <c r="EN2275" i="3" s="1"/>
  <c r="AB2275" i="3"/>
  <c r="EM2274" i="3"/>
  <c r="EQ2274" i="3" s="1"/>
  <c r="EL2274" i="3" a="1"/>
  <c r="EL2274" i="3" s="1"/>
  <c r="EK2274" i="3" a="1"/>
  <c r="EK2274" i="3" s="1"/>
  <c r="EP2274" i="3" s="1"/>
  <c r="EJ2274" i="3" a="1"/>
  <c r="EJ2274" i="3" s="1"/>
  <c r="EO2274" i="3" s="1"/>
  <c r="EI2274" i="3" a="1"/>
  <c r="EI2274" i="3" s="1"/>
  <c r="EN2274" i="3" s="1"/>
  <c r="AB2274" i="3"/>
  <c r="EM2273" i="3"/>
  <c r="EQ2273" i="3" s="1"/>
  <c r="EL2273" i="3" a="1"/>
  <c r="EL2273" i="3" s="1"/>
  <c r="EK2273" i="3" a="1"/>
  <c r="EK2273" i="3" s="1"/>
  <c r="EP2273" i="3" s="1"/>
  <c r="EJ2273" i="3" a="1"/>
  <c r="EJ2273" i="3" s="1"/>
  <c r="EO2273" i="3" s="1"/>
  <c r="EI2273" i="3" a="1"/>
  <c r="EI2273" i="3" s="1"/>
  <c r="EN2273" i="3" s="1"/>
  <c r="AB2273" i="3"/>
  <c r="EM2272" i="3"/>
  <c r="EQ2272" i="3" s="1"/>
  <c r="EL2272" i="3" a="1"/>
  <c r="EL2272" i="3" s="1"/>
  <c r="EK2272" i="3" a="1"/>
  <c r="EK2272" i="3" s="1"/>
  <c r="EP2272" i="3" s="1"/>
  <c r="EJ2272" i="3" a="1"/>
  <c r="EJ2272" i="3" s="1"/>
  <c r="EO2272" i="3" s="1"/>
  <c r="EI2272" i="3" a="1"/>
  <c r="EI2272" i="3" s="1"/>
  <c r="EN2272" i="3" s="1"/>
  <c r="AB2272" i="3"/>
  <c r="EM2271" i="3"/>
  <c r="EQ2271" i="3" s="1"/>
  <c r="EL2271" i="3" a="1"/>
  <c r="EL2271" i="3" s="1"/>
  <c r="EK2271" i="3" a="1"/>
  <c r="EK2271" i="3" s="1"/>
  <c r="EP2271" i="3" s="1"/>
  <c r="EJ2271" i="3" a="1"/>
  <c r="EJ2271" i="3" s="1"/>
  <c r="EO2271" i="3" s="1"/>
  <c r="EI2271" i="3" a="1"/>
  <c r="EI2271" i="3" s="1"/>
  <c r="EN2271" i="3" s="1"/>
  <c r="AB2271" i="3"/>
  <c r="EM2270" i="3"/>
  <c r="EQ2270" i="3" s="1"/>
  <c r="EL2270" i="3" a="1"/>
  <c r="EL2270" i="3" s="1"/>
  <c r="EK2270" i="3" a="1"/>
  <c r="EK2270" i="3" s="1"/>
  <c r="EP2270" i="3" s="1"/>
  <c r="EJ2270" i="3" a="1"/>
  <c r="EJ2270" i="3" s="1"/>
  <c r="EO2270" i="3" s="1"/>
  <c r="EI2270" i="3" a="1"/>
  <c r="EI2270" i="3" s="1"/>
  <c r="EN2270" i="3" s="1"/>
  <c r="AB2270" i="3"/>
  <c r="EM2269" i="3"/>
  <c r="EQ2269" i="3" s="1"/>
  <c r="EL2269" i="3" a="1"/>
  <c r="EL2269" i="3" s="1"/>
  <c r="EK2269" i="3" a="1"/>
  <c r="EK2269" i="3" s="1"/>
  <c r="EP2269" i="3" s="1"/>
  <c r="EJ2269" i="3" a="1"/>
  <c r="EJ2269" i="3" s="1"/>
  <c r="EO2269" i="3" s="1"/>
  <c r="EI2269" i="3" a="1"/>
  <c r="EI2269" i="3" s="1"/>
  <c r="EN2269" i="3" s="1"/>
  <c r="AB2269" i="3"/>
  <c r="EM2268" i="3"/>
  <c r="EQ2268" i="3" s="1"/>
  <c r="EL2268" i="3" a="1"/>
  <c r="EL2268" i="3" s="1"/>
  <c r="EK2268" i="3" a="1"/>
  <c r="EK2268" i="3" s="1"/>
  <c r="EP2268" i="3" s="1"/>
  <c r="EJ2268" i="3" a="1"/>
  <c r="EJ2268" i="3" s="1"/>
  <c r="EO2268" i="3" s="1"/>
  <c r="EI2268" i="3" a="1"/>
  <c r="EI2268" i="3" s="1"/>
  <c r="EN2268" i="3" s="1"/>
  <c r="AB2268" i="3"/>
  <c r="EM2267" i="3"/>
  <c r="EQ2267" i="3" s="1"/>
  <c r="EL2267" i="3" a="1"/>
  <c r="EL2267" i="3" s="1"/>
  <c r="EK2267" i="3" a="1"/>
  <c r="EK2267" i="3" s="1"/>
  <c r="EP2267" i="3" s="1"/>
  <c r="EJ2267" i="3" a="1"/>
  <c r="EJ2267" i="3" s="1"/>
  <c r="EO2267" i="3" s="1"/>
  <c r="EI2267" i="3" a="1"/>
  <c r="EI2267" i="3" s="1"/>
  <c r="EN2267" i="3" s="1"/>
  <c r="AB2267" i="3"/>
  <c r="EM2266" i="3"/>
  <c r="EQ2266" i="3" s="1"/>
  <c r="EL2266" i="3" a="1"/>
  <c r="EL2266" i="3" s="1"/>
  <c r="EK2266" i="3" a="1"/>
  <c r="EK2266" i="3" s="1"/>
  <c r="EP2266" i="3" s="1"/>
  <c r="EJ2266" i="3" a="1"/>
  <c r="EJ2266" i="3" s="1"/>
  <c r="EO2266" i="3" s="1"/>
  <c r="EI2266" i="3" a="1"/>
  <c r="EI2266" i="3" s="1"/>
  <c r="EN2266" i="3" s="1"/>
  <c r="AB2266" i="3"/>
  <c r="EM2265" i="3"/>
  <c r="EQ2265" i="3" s="1"/>
  <c r="EL2265" i="3" a="1"/>
  <c r="EL2265" i="3" s="1"/>
  <c r="EK2265" i="3" a="1"/>
  <c r="EK2265" i="3" s="1"/>
  <c r="EP2265" i="3" s="1"/>
  <c r="EJ2265" i="3" a="1"/>
  <c r="EJ2265" i="3" s="1"/>
  <c r="EO2265" i="3" s="1"/>
  <c r="EI2265" i="3" a="1"/>
  <c r="EI2265" i="3" s="1"/>
  <c r="EN2265" i="3" s="1"/>
  <c r="AB2265" i="3"/>
  <c r="EM2264" i="3"/>
  <c r="EQ2264" i="3" s="1"/>
  <c r="EL2264" i="3" a="1"/>
  <c r="EL2264" i="3" s="1"/>
  <c r="EK2264" i="3" a="1"/>
  <c r="EK2264" i="3" s="1"/>
  <c r="EP2264" i="3" s="1"/>
  <c r="EJ2264" i="3" a="1"/>
  <c r="EJ2264" i="3" s="1"/>
  <c r="EO2264" i="3" s="1"/>
  <c r="EI2264" i="3" a="1"/>
  <c r="EI2264" i="3" s="1"/>
  <c r="EN2264" i="3" s="1"/>
  <c r="AB2264" i="3"/>
  <c r="EM2263" i="3"/>
  <c r="EQ2263" i="3" s="1"/>
  <c r="EL2263" i="3" a="1"/>
  <c r="EL2263" i="3" s="1"/>
  <c r="EK2263" i="3" a="1"/>
  <c r="EK2263" i="3" s="1"/>
  <c r="EP2263" i="3" s="1"/>
  <c r="EJ2263" i="3" a="1"/>
  <c r="EJ2263" i="3" s="1"/>
  <c r="EO2263" i="3" s="1"/>
  <c r="EI2263" i="3" a="1"/>
  <c r="EI2263" i="3" s="1"/>
  <c r="EN2263" i="3" s="1"/>
  <c r="AB2263" i="3"/>
  <c r="EM2262" i="3"/>
  <c r="EQ2262" i="3" s="1"/>
  <c r="EL2262" i="3" a="1"/>
  <c r="EL2262" i="3" s="1"/>
  <c r="EK2262" i="3" a="1"/>
  <c r="EK2262" i="3" s="1"/>
  <c r="EP2262" i="3" s="1"/>
  <c r="EJ2262" i="3" a="1"/>
  <c r="EJ2262" i="3" s="1"/>
  <c r="EO2262" i="3" s="1"/>
  <c r="EI2262" i="3" a="1"/>
  <c r="EI2262" i="3" s="1"/>
  <c r="EN2262" i="3" s="1"/>
  <c r="AB2262" i="3"/>
  <c r="EQ2261" i="3"/>
  <c r="EM2261" i="3"/>
  <c r="EL2261" i="3" a="1"/>
  <c r="EL2261" i="3" s="1"/>
  <c r="EK2261" i="3" a="1"/>
  <c r="EK2261" i="3" s="1"/>
  <c r="EP2261" i="3" s="1"/>
  <c r="EJ2261" i="3" a="1"/>
  <c r="EJ2261" i="3" s="1"/>
  <c r="EO2261" i="3" s="1"/>
  <c r="EI2261" i="3" a="1"/>
  <c r="EI2261" i="3" s="1"/>
  <c r="EN2261" i="3" s="1"/>
  <c r="AB2261" i="3"/>
  <c r="EM2260" i="3"/>
  <c r="EQ2260" i="3" s="1"/>
  <c r="EL2260" i="3" a="1"/>
  <c r="EL2260" i="3" s="1"/>
  <c r="EK2260" i="3" a="1"/>
  <c r="EK2260" i="3" s="1"/>
  <c r="EP2260" i="3" s="1"/>
  <c r="EJ2260" i="3" a="1"/>
  <c r="EJ2260" i="3" s="1"/>
  <c r="EO2260" i="3" s="1"/>
  <c r="EI2260" i="3" a="1"/>
  <c r="EI2260" i="3" s="1"/>
  <c r="EN2260" i="3" s="1"/>
  <c r="AB2260" i="3"/>
  <c r="EM2259" i="3"/>
  <c r="EQ2259" i="3" s="1"/>
  <c r="EL2259" i="3" a="1"/>
  <c r="EL2259" i="3" s="1"/>
  <c r="EK2259" i="3" a="1"/>
  <c r="EK2259" i="3" s="1"/>
  <c r="EP2259" i="3" s="1"/>
  <c r="EJ2259" i="3" a="1"/>
  <c r="EJ2259" i="3" s="1"/>
  <c r="EO2259" i="3" s="1"/>
  <c r="EI2259" i="3" a="1"/>
  <c r="EI2259" i="3" s="1"/>
  <c r="EN2259" i="3" s="1"/>
  <c r="AB2259" i="3"/>
  <c r="EM2258" i="3"/>
  <c r="EQ2258" i="3" s="1"/>
  <c r="EL2258" i="3" a="1"/>
  <c r="EL2258" i="3" s="1"/>
  <c r="EK2258" i="3" a="1"/>
  <c r="EK2258" i="3" s="1"/>
  <c r="EP2258" i="3" s="1"/>
  <c r="EJ2258" i="3" a="1"/>
  <c r="EJ2258" i="3" s="1"/>
  <c r="EO2258" i="3" s="1"/>
  <c r="EI2258" i="3" a="1"/>
  <c r="EI2258" i="3" s="1"/>
  <c r="EN2258" i="3" s="1"/>
  <c r="AB2258" i="3"/>
  <c r="EM2257" i="3"/>
  <c r="EQ2257" i="3" s="1"/>
  <c r="EL2257" i="3" a="1"/>
  <c r="EL2257" i="3" s="1"/>
  <c r="EK2257" i="3" a="1"/>
  <c r="EK2257" i="3" s="1"/>
  <c r="EP2257" i="3" s="1"/>
  <c r="EJ2257" i="3" a="1"/>
  <c r="EJ2257" i="3" s="1"/>
  <c r="EO2257" i="3" s="1"/>
  <c r="EI2257" i="3" a="1"/>
  <c r="EI2257" i="3" s="1"/>
  <c r="EN2257" i="3" s="1"/>
  <c r="AB2257" i="3"/>
  <c r="EM2256" i="3"/>
  <c r="EQ2256" i="3" s="1"/>
  <c r="EL2256" i="3" a="1"/>
  <c r="EL2256" i="3" s="1"/>
  <c r="EK2256" i="3" a="1"/>
  <c r="EK2256" i="3" s="1"/>
  <c r="EP2256" i="3" s="1"/>
  <c r="EJ2256" i="3" a="1"/>
  <c r="EJ2256" i="3" s="1"/>
  <c r="EO2256" i="3" s="1"/>
  <c r="EI2256" i="3" a="1"/>
  <c r="EI2256" i="3" s="1"/>
  <c r="EN2256" i="3" s="1"/>
  <c r="AB2256" i="3"/>
  <c r="EM2255" i="3"/>
  <c r="EQ2255" i="3" s="1"/>
  <c r="EL2255" i="3" a="1"/>
  <c r="EL2255" i="3" s="1"/>
  <c r="EK2255" i="3" a="1"/>
  <c r="EK2255" i="3" s="1"/>
  <c r="EP2255" i="3" s="1"/>
  <c r="EJ2255" i="3" a="1"/>
  <c r="EJ2255" i="3" s="1"/>
  <c r="EO2255" i="3" s="1"/>
  <c r="EI2255" i="3" a="1"/>
  <c r="EI2255" i="3" s="1"/>
  <c r="EN2255" i="3" s="1"/>
  <c r="AB2255" i="3"/>
  <c r="EM2254" i="3"/>
  <c r="EQ2254" i="3" s="1"/>
  <c r="EL2254" i="3" a="1"/>
  <c r="EL2254" i="3" s="1"/>
  <c r="EK2254" i="3" a="1"/>
  <c r="EK2254" i="3" s="1"/>
  <c r="EP2254" i="3" s="1"/>
  <c r="EJ2254" i="3" a="1"/>
  <c r="EJ2254" i="3" s="1"/>
  <c r="EO2254" i="3" s="1"/>
  <c r="EI2254" i="3" a="1"/>
  <c r="EI2254" i="3" s="1"/>
  <c r="EN2254" i="3" s="1"/>
  <c r="AB2254" i="3"/>
  <c r="EM2253" i="3"/>
  <c r="EQ2253" i="3" s="1"/>
  <c r="EL2253" i="3" a="1"/>
  <c r="EL2253" i="3" s="1"/>
  <c r="EK2253" i="3" a="1"/>
  <c r="EK2253" i="3" s="1"/>
  <c r="EP2253" i="3" s="1"/>
  <c r="EJ2253" i="3" a="1"/>
  <c r="EJ2253" i="3" s="1"/>
  <c r="EO2253" i="3" s="1"/>
  <c r="EI2253" i="3" a="1"/>
  <c r="EI2253" i="3" s="1"/>
  <c r="EN2253" i="3" s="1"/>
  <c r="AB2253" i="3"/>
  <c r="EM2252" i="3"/>
  <c r="EQ2252" i="3" s="1"/>
  <c r="EL2252" i="3" a="1"/>
  <c r="EL2252" i="3" s="1"/>
  <c r="EK2252" i="3" a="1"/>
  <c r="EK2252" i="3" s="1"/>
  <c r="EP2252" i="3" s="1"/>
  <c r="EJ2252" i="3" a="1"/>
  <c r="EJ2252" i="3" s="1"/>
  <c r="EO2252" i="3" s="1"/>
  <c r="EI2252" i="3" a="1"/>
  <c r="EI2252" i="3" s="1"/>
  <c r="EN2252" i="3" s="1"/>
  <c r="AB2252" i="3"/>
  <c r="EM2251" i="3"/>
  <c r="EQ2251" i="3" s="1"/>
  <c r="EL2251" i="3" a="1"/>
  <c r="EL2251" i="3" s="1"/>
  <c r="EK2251" i="3" a="1"/>
  <c r="EK2251" i="3" s="1"/>
  <c r="EP2251" i="3" s="1"/>
  <c r="EJ2251" i="3" a="1"/>
  <c r="EJ2251" i="3" s="1"/>
  <c r="EO2251" i="3" s="1"/>
  <c r="EI2251" i="3" a="1"/>
  <c r="EI2251" i="3" s="1"/>
  <c r="EN2251" i="3" s="1"/>
  <c r="AB2251" i="3"/>
  <c r="EM2250" i="3"/>
  <c r="EL2250" i="3" a="1"/>
  <c r="EL2250" i="3" s="1"/>
  <c r="EK2250" i="3" a="1"/>
  <c r="EK2250" i="3" s="1"/>
  <c r="EP2250" i="3" s="1"/>
  <c r="EJ2250" i="3" a="1"/>
  <c r="EJ2250" i="3" s="1"/>
  <c r="EO2250" i="3" s="1"/>
  <c r="EI2250" i="3" a="1"/>
  <c r="EI2250" i="3" s="1"/>
  <c r="EN2250" i="3" s="1"/>
  <c r="AB2250" i="3"/>
  <c r="EM2249" i="3"/>
  <c r="EL2249" i="3" a="1"/>
  <c r="EL2249" i="3" s="1"/>
  <c r="EK2249" i="3" a="1"/>
  <c r="EK2249" i="3" s="1"/>
  <c r="EP2249" i="3" s="1"/>
  <c r="EJ2249" i="3" a="1"/>
  <c r="EJ2249" i="3" s="1"/>
  <c r="EO2249" i="3" s="1"/>
  <c r="EI2249" i="3" a="1"/>
  <c r="EI2249" i="3" s="1"/>
  <c r="EN2249" i="3" s="1"/>
  <c r="AB2249" i="3"/>
  <c r="EM2248" i="3"/>
  <c r="EL2248" i="3" a="1"/>
  <c r="EL2248" i="3" s="1"/>
  <c r="EK2248" i="3" a="1"/>
  <c r="EK2248" i="3" s="1"/>
  <c r="EP2248" i="3" s="1"/>
  <c r="EJ2248" i="3" a="1"/>
  <c r="EJ2248" i="3" s="1"/>
  <c r="EO2248" i="3" s="1"/>
  <c r="EI2248" i="3" a="1"/>
  <c r="EI2248" i="3" s="1"/>
  <c r="EN2248" i="3" s="1"/>
  <c r="AB2248" i="3"/>
  <c r="EM2247" i="3"/>
  <c r="EL2247" i="3" a="1"/>
  <c r="EL2247" i="3" s="1"/>
  <c r="EK2247" i="3" a="1"/>
  <c r="EK2247" i="3" s="1"/>
  <c r="EP2247" i="3" s="1"/>
  <c r="EJ2247" i="3" a="1"/>
  <c r="EJ2247" i="3" s="1"/>
  <c r="EO2247" i="3" s="1"/>
  <c r="EI2247" i="3" a="1"/>
  <c r="EI2247" i="3" s="1"/>
  <c r="EN2247" i="3" s="1"/>
  <c r="AB2247" i="3"/>
  <c r="EM2246" i="3"/>
  <c r="EL2246" i="3" a="1"/>
  <c r="EL2246" i="3" s="1"/>
  <c r="EK2246" i="3" a="1"/>
  <c r="EK2246" i="3" s="1"/>
  <c r="EP2246" i="3" s="1"/>
  <c r="EJ2246" i="3" a="1"/>
  <c r="EJ2246" i="3" s="1"/>
  <c r="EO2246" i="3" s="1"/>
  <c r="EI2246" i="3" a="1"/>
  <c r="EI2246" i="3" s="1"/>
  <c r="EN2246" i="3" s="1"/>
  <c r="AB2246" i="3"/>
  <c r="EM2245" i="3"/>
  <c r="EQ2245" i="3" s="1"/>
  <c r="EL2245" i="3" a="1"/>
  <c r="EL2245" i="3" s="1"/>
  <c r="EK2245" i="3" a="1"/>
  <c r="EK2245" i="3" s="1"/>
  <c r="EP2245" i="3" s="1"/>
  <c r="EJ2245" i="3" a="1"/>
  <c r="EJ2245" i="3" s="1"/>
  <c r="EO2245" i="3" s="1"/>
  <c r="EI2245" i="3" a="1"/>
  <c r="EI2245" i="3" s="1"/>
  <c r="EN2245" i="3" s="1"/>
  <c r="AB2245" i="3"/>
  <c r="EM2244" i="3"/>
  <c r="EQ2244" i="3" s="1"/>
  <c r="EL2244" i="3" a="1"/>
  <c r="EL2244" i="3" s="1"/>
  <c r="EK2244" i="3" a="1"/>
  <c r="EK2244" i="3" s="1"/>
  <c r="EP2244" i="3" s="1"/>
  <c r="EJ2244" i="3" a="1"/>
  <c r="EJ2244" i="3" s="1"/>
  <c r="EO2244" i="3" s="1"/>
  <c r="EI2244" i="3" a="1"/>
  <c r="EI2244" i="3" s="1"/>
  <c r="EN2244" i="3" s="1"/>
  <c r="AB2244" i="3"/>
  <c r="EM2243" i="3"/>
  <c r="EQ2243" i="3" s="1"/>
  <c r="EL2243" i="3" a="1"/>
  <c r="EL2243" i="3" s="1"/>
  <c r="EK2243" i="3" a="1"/>
  <c r="EK2243" i="3" s="1"/>
  <c r="EP2243" i="3" s="1"/>
  <c r="EJ2243" i="3" a="1"/>
  <c r="EJ2243" i="3" s="1"/>
  <c r="EO2243" i="3" s="1"/>
  <c r="EI2243" i="3" a="1"/>
  <c r="EI2243" i="3" s="1"/>
  <c r="EN2243" i="3" s="1"/>
  <c r="AB2243" i="3"/>
  <c r="EM2242" i="3"/>
  <c r="EL2242" i="3" a="1"/>
  <c r="EL2242" i="3" s="1"/>
  <c r="EK2242" i="3" a="1"/>
  <c r="EK2242" i="3" s="1"/>
  <c r="EP2242" i="3" s="1"/>
  <c r="EJ2242" i="3" a="1"/>
  <c r="EJ2242" i="3" s="1"/>
  <c r="EO2242" i="3" s="1"/>
  <c r="EI2242" i="3" a="1"/>
  <c r="EI2242" i="3" s="1"/>
  <c r="AB2242" i="3"/>
  <c r="EM2241" i="3"/>
  <c r="EL2241" i="3" a="1"/>
  <c r="EL2241" i="3" s="1"/>
  <c r="EK2241" i="3" a="1"/>
  <c r="EK2241" i="3" s="1"/>
  <c r="EP2241" i="3" s="1"/>
  <c r="EJ2241" i="3" a="1"/>
  <c r="EJ2241" i="3" s="1"/>
  <c r="EO2241" i="3" s="1"/>
  <c r="EI2241" i="3" a="1"/>
  <c r="EI2241" i="3" s="1"/>
  <c r="EN2241" i="3" s="1"/>
  <c r="AB2241" i="3"/>
  <c r="EM2240" i="3"/>
  <c r="EL2240" i="3" a="1"/>
  <c r="EL2240" i="3" s="1"/>
  <c r="EK2240" i="3" a="1"/>
  <c r="EK2240" i="3" s="1"/>
  <c r="EP2240" i="3" s="1"/>
  <c r="EJ2240" i="3" a="1"/>
  <c r="EJ2240" i="3" s="1"/>
  <c r="EO2240" i="3" s="1"/>
  <c r="EI2240" i="3" a="1"/>
  <c r="EI2240" i="3" s="1"/>
  <c r="EN2240" i="3" s="1"/>
  <c r="AB2240" i="3"/>
  <c r="EM2239" i="3"/>
  <c r="EQ2239" i="3" s="1"/>
  <c r="EL2239" i="3" a="1"/>
  <c r="EL2239" i="3" s="1"/>
  <c r="EK2239" i="3" a="1"/>
  <c r="EK2239" i="3" s="1"/>
  <c r="EP2239" i="3" s="1"/>
  <c r="EJ2239" i="3" a="1"/>
  <c r="EJ2239" i="3" s="1"/>
  <c r="EO2239" i="3" s="1"/>
  <c r="EI2239" i="3" a="1"/>
  <c r="EI2239" i="3" s="1"/>
  <c r="EN2239" i="3" s="1"/>
  <c r="AB2239" i="3"/>
  <c r="EM2238" i="3"/>
  <c r="EQ2238" i="3" s="1"/>
  <c r="EL2238" i="3" a="1"/>
  <c r="EL2238" i="3" s="1"/>
  <c r="EK2238" i="3" a="1"/>
  <c r="EK2238" i="3" s="1"/>
  <c r="EP2238" i="3" s="1"/>
  <c r="EJ2238" i="3" a="1"/>
  <c r="EJ2238" i="3" s="1"/>
  <c r="EO2238" i="3" s="1"/>
  <c r="EI2238" i="3" a="1"/>
  <c r="EI2238" i="3" s="1"/>
  <c r="EN2238" i="3" s="1"/>
  <c r="AB2238" i="3"/>
  <c r="EM2237" i="3"/>
  <c r="EQ2237" i="3" s="1"/>
  <c r="EL2237" i="3" a="1"/>
  <c r="EL2237" i="3" s="1"/>
  <c r="EK2237" i="3" a="1"/>
  <c r="EK2237" i="3" s="1"/>
  <c r="EP2237" i="3" s="1"/>
  <c r="EJ2237" i="3" a="1"/>
  <c r="EJ2237" i="3" s="1"/>
  <c r="EO2237" i="3" s="1"/>
  <c r="EI2237" i="3" a="1"/>
  <c r="EI2237" i="3" s="1"/>
  <c r="EN2237" i="3" s="1"/>
  <c r="AB2237" i="3"/>
  <c r="EM2236" i="3"/>
  <c r="EQ2236" i="3" s="1"/>
  <c r="EL2236" i="3" a="1"/>
  <c r="EL2236" i="3" s="1"/>
  <c r="EK2236" i="3" a="1"/>
  <c r="EK2236" i="3" s="1"/>
  <c r="EP2236" i="3" s="1"/>
  <c r="EJ2236" i="3" a="1"/>
  <c r="EJ2236" i="3" s="1"/>
  <c r="EO2236" i="3" s="1"/>
  <c r="EI2236" i="3" a="1"/>
  <c r="EI2236" i="3" s="1"/>
  <c r="EN2236" i="3" s="1"/>
  <c r="AB2236" i="3"/>
  <c r="EM2235" i="3"/>
  <c r="EQ2235" i="3" s="1"/>
  <c r="EL2235" i="3" a="1"/>
  <c r="EL2235" i="3" s="1"/>
  <c r="EK2235" i="3" a="1"/>
  <c r="EK2235" i="3" s="1"/>
  <c r="EP2235" i="3" s="1"/>
  <c r="EJ2235" i="3" a="1"/>
  <c r="EJ2235" i="3" s="1"/>
  <c r="EO2235" i="3" s="1"/>
  <c r="EI2235" i="3" a="1"/>
  <c r="EI2235" i="3" s="1"/>
  <c r="EN2235" i="3" s="1"/>
  <c r="AB2235" i="3"/>
  <c r="EM2234" i="3"/>
  <c r="EQ2234" i="3" s="1"/>
  <c r="EL2234" i="3" a="1"/>
  <c r="EL2234" i="3" s="1"/>
  <c r="EK2234" i="3" a="1"/>
  <c r="EK2234" i="3" s="1"/>
  <c r="EP2234" i="3" s="1"/>
  <c r="EJ2234" i="3" a="1"/>
  <c r="EJ2234" i="3" s="1"/>
  <c r="EO2234" i="3" s="1"/>
  <c r="EI2234" i="3" a="1"/>
  <c r="EI2234" i="3" s="1"/>
  <c r="EN2234" i="3" s="1"/>
  <c r="AB2234" i="3"/>
  <c r="EM2233" i="3"/>
  <c r="EL2233" i="3" a="1"/>
  <c r="EL2233" i="3" s="1"/>
  <c r="EK2233" i="3" a="1"/>
  <c r="EK2233" i="3" s="1"/>
  <c r="EP2233" i="3" s="1"/>
  <c r="EJ2233" i="3" a="1"/>
  <c r="EJ2233" i="3" s="1"/>
  <c r="EO2233" i="3" s="1"/>
  <c r="EI2233" i="3" a="1"/>
  <c r="EI2233" i="3" s="1"/>
  <c r="EN2233" i="3" s="1"/>
  <c r="AB2233" i="3"/>
  <c r="EM2232" i="3"/>
  <c r="EQ2232" i="3" s="1"/>
  <c r="EL2232" i="3" a="1"/>
  <c r="EL2232" i="3" s="1"/>
  <c r="EK2232" i="3" a="1"/>
  <c r="EK2232" i="3" s="1"/>
  <c r="EP2232" i="3" s="1"/>
  <c r="EJ2232" i="3" a="1"/>
  <c r="EJ2232" i="3" s="1"/>
  <c r="EO2232" i="3" s="1"/>
  <c r="EI2232" i="3" a="1"/>
  <c r="EI2232" i="3" s="1"/>
  <c r="EN2232" i="3" s="1"/>
  <c r="AB2232" i="3"/>
  <c r="EM2231" i="3"/>
  <c r="EQ2231" i="3" s="1"/>
  <c r="EL2231" i="3" a="1"/>
  <c r="EL2231" i="3" s="1"/>
  <c r="EK2231" i="3" a="1"/>
  <c r="EK2231" i="3" s="1"/>
  <c r="EP2231" i="3" s="1"/>
  <c r="EJ2231" i="3" a="1"/>
  <c r="EJ2231" i="3" s="1"/>
  <c r="EO2231" i="3" s="1"/>
  <c r="EI2231" i="3" a="1"/>
  <c r="EI2231" i="3" s="1"/>
  <c r="EN2231" i="3" s="1"/>
  <c r="AB2231" i="3"/>
  <c r="EM2230" i="3"/>
  <c r="EQ2230" i="3" s="1"/>
  <c r="EL2230" i="3" a="1"/>
  <c r="EL2230" i="3" s="1"/>
  <c r="EK2230" i="3" a="1"/>
  <c r="EK2230" i="3" s="1"/>
  <c r="EP2230" i="3" s="1"/>
  <c r="EJ2230" i="3" a="1"/>
  <c r="EJ2230" i="3" s="1"/>
  <c r="EO2230" i="3" s="1"/>
  <c r="EI2230" i="3" a="1"/>
  <c r="EI2230" i="3" s="1"/>
  <c r="EN2230" i="3" s="1"/>
  <c r="AB2230" i="3"/>
  <c r="EM2229" i="3"/>
  <c r="EQ2229" i="3" s="1"/>
  <c r="EL2229" i="3" a="1"/>
  <c r="EL2229" i="3" s="1"/>
  <c r="EK2229" i="3" a="1"/>
  <c r="EK2229" i="3" s="1"/>
  <c r="EP2229" i="3" s="1"/>
  <c r="EJ2229" i="3" a="1"/>
  <c r="EJ2229" i="3" s="1"/>
  <c r="EO2229" i="3" s="1"/>
  <c r="EI2229" i="3" a="1"/>
  <c r="EI2229" i="3" s="1"/>
  <c r="EN2229" i="3" s="1"/>
  <c r="AB2229" i="3"/>
  <c r="EM2228" i="3"/>
  <c r="EQ2228" i="3" s="1"/>
  <c r="EL2228" i="3" a="1"/>
  <c r="EL2228" i="3" s="1"/>
  <c r="EK2228" i="3" a="1"/>
  <c r="EK2228" i="3" s="1"/>
  <c r="EP2228" i="3" s="1"/>
  <c r="EJ2228" i="3" a="1"/>
  <c r="EJ2228" i="3" s="1"/>
  <c r="EO2228" i="3" s="1"/>
  <c r="EI2228" i="3" a="1"/>
  <c r="EI2228" i="3" s="1"/>
  <c r="EN2228" i="3" s="1"/>
  <c r="AB2228" i="3"/>
  <c r="EM2227" i="3"/>
  <c r="EQ2227" i="3" s="1"/>
  <c r="EL2227" i="3" a="1"/>
  <c r="EL2227" i="3" s="1"/>
  <c r="EK2227" i="3" a="1"/>
  <c r="EK2227" i="3" s="1"/>
  <c r="EP2227" i="3" s="1"/>
  <c r="EJ2227" i="3" a="1"/>
  <c r="EJ2227" i="3" s="1"/>
  <c r="EO2227" i="3" s="1"/>
  <c r="EI2227" i="3" a="1"/>
  <c r="EI2227" i="3" s="1"/>
  <c r="EN2227" i="3" s="1"/>
  <c r="AB2227" i="3"/>
  <c r="EM2226" i="3"/>
  <c r="EQ2226" i="3" s="1"/>
  <c r="EL2226" i="3" a="1"/>
  <c r="EL2226" i="3" s="1"/>
  <c r="EK2226" i="3" a="1"/>
  <c r="EK2226" i="3" s="1"/>
  <c r="EP2226" i="3" s="1"/>
  <c r="EJ2226" i="3" a="1"/>
  <c r="EJ2226" i="3" s="1"/>
  <c r="EO2226" i="3" s="1"/>
  <c r="EI2226" i="3" a="1"/>
  <c r="EI2226" i="3" s="1"/>
  <c r="EN2226" i="3" s="1"/>
  <c r="AB2226" i="3"/>
  <c r="EM2225" i="3"/>
  <c r="EQ2225" i="3" s="1"/>
  <c r="EL2225" i="3" a="1"/>
  <c r="EL2225" i="3" s="1"/>
  <c r="EK2225" i="3" a="1"/>
  <c r="EK2225" i="3" s="1"/>
  <c r="EP2225" i="3" s="1"/>
  <c r="EJ2225" i="3" a="1"/>
  <c r="EJ2225" i="3" s="1"/>
  <c r="EO2225" i="3" s="1"/>
  <c r="EI2225" i="3" a="1"/>
  <c r="EI2225" i="3" s="1"/>
  <c r="EN2225" i="3" s="1"/>
  <c r="AB2225" i="3"/>
  <c r="EM2224" i="3"/>
  <c r="EQ2224" i="3" s="1"/>
  <c r="EL2224" i="3" a="1"/>
  <c r="EL2224" i="3" s="1"/>
  <c r="EK2224" i="3" a="1"/>
  <c r="EK2224" i="3" s="1"/>
  <c r="EP2224" i="3" s="1"/>
  <c r="EJ2224" i="3" a="1"/>
  <c r="EJ2224" i="3" s="1"/>
  <c r="EO2224" i="3" s="1"/>
  <c r="EI2224" i="3" a="1"/>
  <c r="EI2224" i="3" s="1"/>
  <c r="EN2224" i="3" s="1"/>
  <c r="AB2224" i="3"/>
  <c r="EM2223" i="3"/>
  <c r="EL2223" i="3" a="1"/>
  <c r="EL2223" i="3" s="1"/>
  <c r="EK2223" i="3" a="1"/>
  <c r="EK2223" i="3" s="1"/>
  <c r="EP2223" i="3" s="1"/>
  <c r="EJ2223" i="3" a="1"/>
  <c r="EJ2223" i="3" s="1"/>
  <c r="EO2223" i="3" s="1"/>
  <c r="EI2223" i="3" a="1"/>
  <c r="EI2223" i="3" s="1"/>
  <c r="EN2223" i="3" s="1"/>
  <c r="AB2223" i="3"/>
  <c r="EM2222" i="3"/>
  <c r="EQ2222" i="3" s="1"/>
  <c r="EL2222" i="3" a="1"/>
  <c r="EL2222" i="3" s="1"/>
  <c r="EK2222" i="3" a="1"/>
  <c r="EK2222" i="3" s="1"/>
  <c r="EP2222" i="3" s="1"/>
  <c r="EJ2222" i="3" a="1"/>
  <c r="EJ2222" i="3" s="1"/>
  <c r="EO2222" i="3" s="1"/>
  <c r="EI2222" i="3" a="1"/>
  <c r="EI2222" i="3" s="1"/>
  <c r="EN2222" i="3" s="1"/>
  <c r="AB2222" i="3"/>
  <c r="EM2221" i="3"/>
  <c r="EL2221" i="3" a="1"/>
  <c r="EL2221" i="3" s="1"/>
  <c r="EK2221" i="3" a="1"/>
  <c r="EK2221" i="3" s="1"/>
  <c r="EP2221" i="3" s="1"/>
  <c r="EJ2221" i="3" a="1"/>
  <c r="EJ2221" i="3" s="1"/>
  <c r="EO2221" i="3" s="1"/>
  <c r="EI2221" i="3" a="1"/>
  <c r="EI2221" i="3" s="1"/>
  <c r="EN2221" i="3" s="1"/>
  <c r="AB2221" i="3"/>
  <c r="EM2220" i="3"/>
  <c r="EL2220" i="3" a="1"/>
  <c r="EL2220" i="3" s="1"/>
  <c r="EK2220" i="3" a="1"/>
  <c r="EK2220" i="3" s="1"/>
  <c r="EP2220" i="3" s="1"/>
  <c r="EJ2220" i="3" a="1"/>
  <c r="EJ2220" i="3" s="1"/>
  <c r="EO2220" i="3" s="1"/>
  <c r="EI2220" i="3" a="1"/>
  <c r="EI2220" i="3" s="1"/>
  <c r="AB2220" i="3"/>
  <c r="EM2219" i="3"/>
  <c r="EQ2219" i="3" s="1"/>
  <c r="EL2219" i="3" a="1"/>
  <c r="EL2219" i="3" s="1"/>
  <c r="EK2219" i="3" a="1"/>
  <c r="EK2219" i="3" s="1"/>
  <c r="EP2219" i="3" s="1"/>
  <c r="EJ2219" i="3" a="1"/>
  <c r="EJ2219" i="3" s="1"/>
  <c r="EO2219" i="3" s="1"/>
  <c r="EI2219" i="3" a="1"/>
  <c r="EI2219" i="3" s="1"/>
  <c r="EN2219" i="3" s="1"/>
  <c r="AB2219" i="3"/>
  <c r="EM2218" i="3"/>
  <c r="EL2218" i="3" a="1"/>
  <c r="EL2218" i="3" s="1"/>
  <c r="EK2218" i="3" a="1"/>
  <c r="EK2218" i="3" s="1"/>
  <c r="EP2218" i="3" s="1"/>
  <c r="EJ2218" i="3" a="1"/>
  <c r="EJ2218" i="3" s="1"/>
  <c r="EO2218" i="3" s="1"/>
  <c r="EI2218" i="3" a="1"/>
  <c r="EI2218" i="3" s="1"/>
  <c r="AB2218" i="3"/>
  <c r="EM2217" i="3"/>
  <c r="EQ2217" i="3" s="1"/>
  <c r="EL2217" i="3" a="1"/>
  <c r="EL2217" i="3" s="1"/>
  <c r="EK2217" i="3" a="1"/>
  <c r="EK2217" i="3" s="1"/>
  <c r="EP2217" i="3" s="1"/>
  <c r="EJ2217" i="3" a="1"/>
  <c r="EJ2217" i="3" s="1"/>
  <c r="EO2217" i="3" s="1"/>
  <c r="EI2217" i="3" a="1"/>
  <c r="EI2217" i="3" s="1"/>
  <c r="EN2217" i="3" s="1"/>
  <c r="AB2217" i="3"/>
  <c r="EM2216" i="3"/>
  <c r="EQ2216" i="3" s="1"/>
  <c r="EL2216" i="3" a="1"/>
  <c r="EL2216" i="3" s="1"/>
  <c r="EK2216" i="3" a="1"/>
  <c r="EK2216" i="3" s="1"/>
  <c r="EP2216" i="3" s="1"/>
  <c r="EJ2216" i="3" a="1"/>
  <c r="EJ2216" i="3" s="1"/>
  <c r="EO2216" i="3" s="1"/>
  <c r="EI2216" i="3" a="1"/>
  <c r="EI2216" i="3" s="1"/>
  <c r="EN2216" i="3" s="1"/>
  <c r="AB2216" i="3"/>
  <c r="EM2215" i="3"/>
  <c r="EQ2215" i="3" s="1"/>
  <c r="EL2215" i="3" a="1"/>
  <c r="EL2215" i="3" s="1"/>
  <c r="EK2215" i="3" a="1"/>
  <c r="EK2215" i="3" s="1"/>
  <c r="EP2215" i="3" s="1"/>
  <c r="EJ2215" i="3" a="1"/>
  <c r="EJ2215" i="3" s="1"/>
  <c r="EO2215" i="3" s="1"/>
  <c r="EI2215" i="3" a="1"/>
  <c r="EI2215" i="3" s="1"/>
  <c r="EN2215" i="3" s="1"/>
  <c r="AB2215" i="3"/>
  <c r="EM2214" i="3"/>
  <c r="EQ2214" i="3" s="1"/>
  <c r="EL2214" i="3" a="1"/>
  <c r="EL2214" i="3" s="1"/>
  <c r="EK2214" i="3" a="1"/>
  <c r="EK2214" i="3" s="1"/>
  <c r="EP2214" i="3" s="1"/>
  <c r="EJ2214" i="3" a="1"/>
  <c r="EJ2214" i="3" s="1"/>
  <c r="EO2214" i="3" s="1"/>
  <c r="EI2214" i="3" a="1"/>
  <c r="EI2214" i="3" s="1"/>
  <c r="EN2214" i="3" s="1"/>
  <c r="AB2214" i="3"/>
  <c r="EM2213" i="3"/>
  <c r="EQ2213" i="3" s="1"/>
  <c r="EL2213" i="3" a="1"/>
  <c r="EL2213" i="3" s="1"/>
  <c r="EK2213" i="3" a="1"/>
  <c r="EK2213" i="3" s="1"/>
  <c r="EP2213" i="3" s="1"/>
  <c r="EJ2213" i="3" a="1"/>
  <c r="EJ2213" i="3" s="1"/>
  <c r="EO2213" i="3" s="1"/>
  <c r="EI2213" i="3" a="1"/>
  <c r="EI2213" i="3" s="1"/>
  <c r="EN2213" i="3" s="1"/>
  <c r="AB2213" i="3"/>
  <c r="EM2212" i="3"/>
  <c r="EQ2212" i="3" s="1"/>
  <c r="EL2212" i="3" a="1"/>
  <c r="EL2212" i="3" s="1"/>
  <c r="EK2212" i="3" a="1"/>
  <c r="EK2212" i="3" s="1"/>
  <c r="EP2212" i="3" s="1"/>
  <c r="EJ2212" i="3" a="1"/>
  <c r="EJ2212" i="3" s="1"/>
  <c r="EO2212" i="3" s="1"/>
  <c r="EI2212" i="3" a="1"/>
  <c r="EI2212" i="3" s="1"/>
  <c r="EN2212" i="3" s="1"/>
  <c r="AB2212" i="3"/>
  <c r="EM2211" i="3"/>
  <c r="EQ2211" i="3" s="1"/>
  <c r="EL2211" i="3" a="1"/>
  <c r="EL2211" i="3" s="1"/>
  <c r="EK2211" i="3" a="1"/>
  <c r="EK2211" i="3" s="1"/>
  <c r="EP2211" i="3" s="1"/>
  <c r="EJ2211" i="3" a="1"/>
  <c r="EJ2211" i="3" s="1"/>
  <c r="EO2211" i="3" s="1"/>
  <c r="EI2211" i="3" a="1"/>
  <c r="EI2211" i="3" s="1"/>
  <c r="EN2211" i="3" s="1"/>
  <c r="AB2211" i="3"/>
  <c r="EM2210" i="3"/>
  <c r="EQ2210" i="3" s="1"/>
  <c r="EL2210" i="3" a="1"/>
  <c r="EL2210" i="3" s="1"/>
  <c r="EK2210" i="3" a="1"/>
  <c r="EK2210" i="3" s="1"/>
  <c r="EP2210" i="3" s="1"/>
  <c r="EJ2210" i="3" a="1"/>
  <c r="EJ2210" i="3" s="1"/>
  <c r="EO2210" i="3" s="1"/>
  <c r="EI2210" i="3" a="1"/>
  <c r="EI2210" i="3" s="1"/>
  <c r="EN2210" i="3" s="1"/>
  <c r="AB2210" i="3"/>
  <c r="EM2209" i="3"/>
  <c r="EQ2209" i="3" s="1"/>
  <c r="EL2209" i="3" a="1"/>
  <c r="EL2209" i="3" s="1"/>
  <c r="EK2209" i="3" a="1"/>
  <c r="EK2209" i="3" s="1"/>
  <c r="EP2209" i="3" s="1"/>
  <c r="EJ2209" i="3" a="1"/>
  <c r="EJ2209" i="3" s="1"/>
  <c r="EO2209" i="3" s="1"/>
  <c r="EI2209" i="3" a="1"/>
  <c r="EI2209" i="3" s="1"/>
  <c r="EN2209" i="3" s="1"/>
  <c r="AB2209" i="3"/>
  <c r="EM2208" i="3"/>
  <c r="EQ2208" i="3" s="1"/>
  <c r="EL2208" i="3" a="1"/>
  <c r="EL2208" i="3" s="1"/>
  <c r="EK2208" i="3" a="1"/>
  <c r="EK2208" i="3" s="1"/>
  <c r="EP2208" i="3" s="1"/>
  <c r="EJ2208" i="3" a="1"/>
  <c r="EJ2208" i="3" s="1"/>
  <c r="EO2208" i="3" s="1"/>
  <c r="EI2208" i="3" a="1"/>
  <c r="EI2208" i="3" s="1"/>
  <c r="EN2208" i="3" s="1"/>
  <c r="AB2208" i="3"/>
  <c r="EM2207" i="3"/>
  <c r="EQ2207" i="3" s="1"/>
  <c r="EL2207" i="3" a="1"/>
  <c r="EL2207" i="3" s="1"/>
  <c r="EK2207" i="3" a="1"/>
  <c r="EK2207" i="3" s="1"/>
  <c r="EP2207" i="3" s="1"/>
  <c r="EJ2207" i="3" a="1"/>
  <c r="EJ2207" i="3" s="1"/>
  <c r="EO2207" i="3" s="1"/>
  <c r="EI2207" i="3" a="1"/>
  <c r="EI2207" i="3" s="1"/>
  <c r="EN2207" i="3" s="1"/>
  <c r="AB2207" i="3"/>
  <c r="EM2206" i="3"/>
  <c r="EQ2206" i="3" s="1"/>
  <c r="EL2206" i="3" a="1"/>
  <c r="EL2206" i="3" s="1"/>
  <c r="EK2206" i="3" a="1"/>
  <c r="EK2206" i="3" s="1"/>
  <c r="EP2206" i="3" s="1"/>
  <c r="EJ2206" i="3" a="1"/>
  <c r="EJ2206" i="3" s="1"/>
  <c r="EO2206" i="3" s="1"/>
  <c r="EI2206" i="3" a="1"/>
  <c r="EI2206" i="3" s="1"/>
  <c r="EN2206" i="3" s="1"/>
  <c r="AB2206" i="3"/>
  <c r="EM2205" i="3"/>
  <c r="EQ2205" i="3" s="1"/>
  <c r="EL2205" i="3" a="1"/>
  <c r="EL2205" i="3" s="1"/>
  <c r="EK2205" i="3" a="1"/>
  <c r="EK2205" i="3" s="1"/>
  <c r="EP2205" i="3" s="1"/>
  <c r="EJ2205" i="3" a="1"/>
  <c r="EJ2205" i="3" s="1"/>
  <c r="EO2205" i="3" s="1"/>
  <c r="EI2205" i="3" a="1"/>
  <c r="EI2205" i="3" s="1"/>
  <c r="EN2205" i="3" s="1"/>
  <c r="AB2205" i="3"/>
  <c r="EM2204" i="3"/>
  <c r="EQ2204" i="3" s="1"/>
  <c r="EL2204" i="3" a="1"/>
  <c r="EL2204" i="3" s="1"/>
  <c r="EK2204" i="3" a="1"/>
  <c r="EK2204" i="3" s="1"/>
  <c r="EP2204" i="3" s="1"/>
  <c r="EJ2204" i="3" a="1"/>
  <c r="EJ2204" i="3" s="1"/>
  <c r="EO2204" i="3" s="1"/>
  <c r="EI2204" i="3" a="1"/>
  <c r="EI2204" i="3" s="1"/>
  <c r="EN2204" i="3" s="1"/>
  <c r="AB2204" i="3"/>
  <c r="EM2203" i="3"/>
  <c r="EQ2203" i="3" s="1"/>
  <c r="EL2203" i="3" a="1"/>
  <c r="EL2203" i="3" s="1"/>
  <c r="EK2203" i="3" a="1"/>
  <c r="EK2203" i="3" s="1"/>
  <c r="EP2203" i="3" s="1"/>
  <c r="EJ2203" i="3" a="1"/>
  <c r="EJ2203" i="3" s="1"/>
  <c r="EO2203" i="3" s="1"/>
  <c r="EI2203" i="3" a="1"/>
  <c r="EI2203" i="3" s="1"/>
  <c r="EN2203" i="3" s="1"/>
  <c r="AB2203" i="3"/>
  <c r="EM2202" i="3"/>
  <c r="EQ2202" i="3" s="1"/>
  <c r="EL2202" i="3" a="1"/>
  <c r="EL2202" i="3" s="1"/>
  <c r="EK2202" i="3" a="1"/>
  <c r="EK2202" i="3" s="1"/>
  <c r="EP2202" i="3" s="1"/>
  <c r="EJ2202" i="3" a="1"/>
  <c r="EJ2202" i="3" s="1"/>
  <c r="EO2202" i="3" s="1"/>
  <c r="EI2202" i="3" a="1"/>
  <c r="EI2202" i="3" s="1"/>
  <c r="EN2202" i="3" s="1"/>
  <c r="AB2202" i="3"/>
  <c r="EM2201" i="3"/>
  <c r="EQ2201" i="3" s="1"/>
  <c r="EL2201" i="3" a="1"/>
  <c r="EL2201" i="3" s="1"/>
  <c r="EK2201" i="3" a="1"/>
  <c r="EK2201" i="3" s="1"/>
  <c r="EP2201" i="3" s="1"/>
  <c r="EJ2201" i="3" a="1"/>
  <c r="EJ2201" i="3" s="1"/>
  <c r="EO2201" i="3" s="1"/>
  <c r="EI2201" i="3" a="1"/>
  <c r="EI2201" i="3" s="1"/>
  <c r="EN2201" i="3" s="1"/>
  <c r="AB2201" i="3"/>
  <c r="EM2200" i="3"/>
  <c r="EQ2200" i="3" s="1"/>
  <c r="EL2200" i="3" a="1"/>
  <c r="EL2200" i="3" s="1"/>
  <c r="EK2200" i="3" a="1"/>
  <c r="EK2200" i="3" s="1"/>
  <c r="EP2200" i="3" s="1"/>
  <c r="EJ2200" i="3" a="1"/>
  <c r="EJ2200" i="3" s="1"/>
  <c r="EO2200" i="3" s="1"/>
  <c r="EI2200" i="3" a="1"/>
  <c r="EI2200" i="3" s="1"/>
  <c r="EN2200" i="3" s="1"/>
  <c r="AB2200" i="3"/>
  <c r="EM2199" i="3"/>
  <c r="EQ2199" i="3" s="1"/>
  <c r="EL2199" i="3" a="1"/>
  <c r="EL2199" i="3" s="1"/>
  <c r="EK2199" i="3" a="1"/>
  <c r="EK2199" i="3" s="1"/>
  <c r="EP2199" i="3" s="1"/>
  <c r="EJ2199" i="3" a="1"/>
  <c r="EJ2199" i="3" s="1"/>
  <c r="EO2199" i="3" s="1"/>
  <c r="EI2199" i="3" a="1"/>
  <c r="EI2199" i="3" s="1"/>
  <c r="EN2199" i="3" s="1"/>
  <c r="AB2199" i="3"/>
  <c r="EM2198" i="3"/>
  <c r="EQ2198" i="3" s="1"/>
  <c r="EL2198" i="3" a="1"/>
  <c r="EL2198" i="3" s="1"/>
  <c r="EK2198" i="3" a="1"/>
  <c r="EK2198" i="3" s="1"/>
  <c r="EP2198" i="3" s="1"/>
  <c r="EJ2198" i="3" a="1"/>
  <c r="EJ2198" i="3" s="1"/>
  <c r="EO2198" i="3" s="1"/>
  <c r="EI2198" i="3" a="1"/>
  <c r="EI2198" i="3" s="1"/>
  <c r="EN2198" i="3" s="1"/>
  <c r="AB2198" i="3"/>
  <c r="EM2197" i="3"/>
  <c r="EQ2197" i="3" s="1"/>
  <c r="EL2197" i="3" a="1"/>
  <c r="EL2197" i="3" s="1"/>
  <c r="EK2197" i="3" a="1"/>
  <c r="EK2197" i="3" s="1"/>
  <c r="EP2197" i="3" s="1"/>
  <c r="EJ2197" i="3" a="1"/>
  <c r="EJ2197" i="3" s="1"/>
  <c r="EO2197" i="3" s="1"/>
  <c r="EI2197" i="3" a="1"/>
  <c r="EI2197" i="3" s="1"/>
  <c r="EN2197" i="3" s="1"/>
  <c r="AB2197" i="3"/>
  <c r="EM2196" i="3"/>
  <c r="EQ2196" i="3" s="1"/>
  <c r="EL2196" i="3" a="1"/>
  <c r="EL2196" i="3" s="1"/>
  <c r="EK2196" i="3" a="1"/>
  <c r="EK2196" i="3" s="1"/>
  <c r="EP2196" i="3" s="1"/>
  <c r="EJ2196" i="3" a="1"/>
  <c r="EJ2196" i="3" s="1"/>
  <c r="EO2196" i="3" s="1"/>
  <c r="EI2196" i="3" a="1"/>
  <c r="EI2196" i="3" s="1"/>
  <c r="EN2196" i="3" s="1"/>
  <c r="AB2196" i="3"/>
  <c r="EM2195" i="3"/>
  <c r="EQ2195" i="3" s="1"/>
  <c r="EL2195" i="3" a="1"/>
  <c r="EL2195" i="3" s="1"/>
  <c r="EK2195" i="3" a="1"/>
  <c r="EK2195" i="3" s="1"/>
  <c r="EP2195" i="3" s="1"/>
  <c r="EJ2195" i="3" a="1"/>
  <c r="EJ2195" i="3" s="1"/>
  <c r="EO2195" i="3" s="1"/>
  <c r="EI2195" i="3" a="1"/>
  <c r="EI2195" i="3" s="1"/>
  <c r="EN2195" i="3" s="1"/>
  <c r="AB2195" i="3"/>
  <c r="EM2194" i="3"/>
  <c r="EQ2194" i="3" s="1"/>
  <c r="EL2194" i="3" a="1"/>
  <c r="EL2194" i="3" s="1"/>
  <c r="EK2194" i="3" a="1"/>
  <c r="EK2194" i="3" s="1"/>
  <c r="EP2194" i="3" s="1"/>
  <c r="EJ2194" i="3" a="1"/>
  <c r="EJ2194" i="3" s="1"/>
  <c r="EO2194" i="3" s="1"/>
  <c r="EI2194" i="3" a="1"/>
  <c r="EI2194" i="3" s="1"/>
  <c r="EN2194" i="3" s="1"/>
  <c r="AB2194" i="3"/>
  <c r="EM2193" i="3"/>
  <c r="EL2193" i="3" a="1"/>
  <c r="EL2193" i="3" s="1"/>
  <c r="EK2193" i="3" a="1"/>
  <c r="EK2193" i="3" s="1"/>
  <c r="EP2193" i="3" s="1"/>
  <c r="EJ2193" i="3" a="1"/>
  <c r="EJ2193" i="3" s="1"/>
  <c r="EO2193" i="3" s="1"/>
  <c r="EI2193" i="3" a="1"/>
  <c r="EI2193" i="3" s="1"/>
  <c r="AB2193" i="3"/>
  <c r="EM2192" i="3"/>
  <c r="EQ2192" i="3" s="1"/>
  <c r="EL2192" i="3" a="1"/>
  <c r="EL2192" i="3" s="1"/>
  <c r="EK2192" i="3" a="1"/>
  <c r="EK2192" i="3" s="1"/>
  <c r="EP2192" i="3" s="1"/>
  <c r="EJ2192" i="3" a="1"/>
  <c r="EJ2192" i="3" s="1"/>
  <c r="EO2192" i="3" s="1"/>
  <c r="EI2192" i="3" a="1"/>
  <c r="EI2192" i="3" s="1"/>
  <c r="EN2192" i="3" s="1"/>
  <c r="AB2192" i="3"/>
  <c r="EM2191" i="3"/>
  <c r="EQ2191" i="3" s="1"/>
  <c r="EL2191" i="3" a="1"/>
  <c r="EL2191" i="3" s="1"/>
  <c r="EK2191" i="3" a="1"/>
  <c r="EK2191" i="3" s="1"/>
  <c r="EP2191" i="3" s="1"/>
  <c r="EJ2191" i="3" a="1"/>
  <c r="EJ2191" i="3" s="1"/>
  <c r="EO2191" i="3" s="1"/>
  <c r="EI2191" i="3" a="1"/>
  <c r="EI2191" i="3" s="1"/>
  <c r="EN2191" i="3" s="1"/>
  <c r="AB2191" i="3"/>
  <c r="EM2190" i="3"/>
  <c r="EQ2190" i="3" s="1"/>
  <c r="EL2190" i="3" a="1"/>
  <c r="EL2190" i="3" s="1"/>
  <c r="EK2190" i="3" a="1"/>
  <c r="EK2190" i="3" s="1"/>
  <c r="EP2190" i="3" s="1"/>
  <c r="EJ2190" i="3" a="1"/>
  <c r="EJ2190" i="3" s="1"/>
  <c r="EO2190" i="3" s="1"/>
  <c r="EI2190" i="3" a="1"/>
  <c r="EI2190" i="3" s="1"/>
  <c r="EN2190" i="3" s="1"/>
  <c r="AB2190" i="3"/>
  <c r="EM2189" i="3"/>
  <c r="EQ2189" i="3" s="1"/>
  <c r="EL2189" i="3" a="1"/>
  <c r="EL2189" i="3" s="1"/>
  <c r="EK2189" i="3" a="1"/>
  <c r="EK2189" i="3" s="1"/>
  <c r="EP2189" i="3" s="1"/>
  <c r="EJ2189" i="3" a="1"/>
  <c r="EJ2189" i="3" s="1"/>
  <c r="EO2189" i="3" s="1"/>
  <c r="EI2189" i="3" a="1"/>
  <c r="EI2189" i="3" s="1"/>
  <c r="EN2189" i="3" s="1"/>
  <c r="AB2189" i="3"/>
  <c r="EM2188" i="3"/>
  <c r="EQ2188" i="3" s="1"/>
  <c r="EL2188" i="3" a="1"/>
  <c r="EL2188" i="3" s="1"/>
  <c r="EK2188" i="3" a="1"/>
  <c r="EK2188" i="3" s="1"/>
  <c r="EP2188" i="3" s="1"/>
  <c r="EJ2188" i="3" a="1"/>
  <c r="EJ2188" i="3" s="1"/>
  <c r="EO2188" i="3" s="1"/>
  <c r="EI2188" i="3" a="1"/>
  <c r="EI2188" i="3" s="1"/>
  <c r="EN2188" i="3" s="1"/>
  <c r="AB2188" i="3"/>
  <c r="EM2187" i="3"/>
  <c r="EQ2187" i="3" s="1"/>
  <c r="EL2187" i="3" a="1"/>
  <c r="EL2187" i="3" s="1"/>
  <c r="EK2187" i="3" a="1"/>
  <c r="EK2187" i="3" s="1"/>
  <c r="EP2187" i="3" s="1"/>
  <c r="EJ2187" i="3" a="1"/>
  <c r="EJ2187" i="3" s="1"/>
  <c r="EO2187" i="3" s="1"/>
  <c r="EI2187" i="3" a="1"/>
  <c r="EI2187" i="3" s="1"/>
  <c r="EN2187" i="3" s="1"/>
  <c r="AB2187" i="3"/>
  <c r="EM2186" i="3"/>
  <c r="EQ2186" i="3" s="1"/>
  <c r="EL2186" i="3" a="1"/>
  <c r="EL2186" i="3" s="1"/>
  <c r="EK2186" i="3" a="1"/>
  <c r="EK2186" i="3" s="1"/>
  <c r="EP2186" i="3" s="1"/>
  <c r="EJ2186" i="3" a="1"/>
  <c r="EJ2186" i="3" s="1"/>
  <c r="EO2186" i="3" s="1"/>
  <c r="EI2186" i="3" a="1"/>
  <c r="EI2186" i="3" s="1"/>
  <c r="EN2186" i="3" s="1"/>
  <c r="AB2186" i="3"/>
  <c r="EM2185" i="3"/>
  <c r="EQ2185" i="3" s="1"/>
  <c r="EL2185" i="3" a="1"/>
  <c r="EL2185" i="3" s="1"/>
  <c r="EK2185" i="3" a="1"/>
  <c r="EK2185" i="3" s="1"/>
  <c r="EP2185" i="3" s="1"/>
  <c r="EJ2185" i="3" a="1"/>
  <c r="EJ2185" i="3" s="1"/>
  <c r="EO2185" i="3" s="1"/>
  <c r="EI2185" i="3" a="1"/>
  <c r="EI2185" i="3" s="1"/>
  <c r="EN2185" i="3" s="1"/>
  <c r="AB2185" i="3"/>
  <c r="EM2184" i="3"/>
  <c r="EL2184" i="3" a="1"/>
  <c r="EL2184" i="3" s="1"/>
  <c r="EK2184" i="3" a="1"/>
  <c r="EK2184" i="3" s="1"/>
  <c r="EP2184" i="3" s="1"/>
  <c r="EJ2184" i="3" a="1"/>
  <c r="EJ2184" i="3" s="1"/>
  <c r="EO2184" i="3" s="1"/>
  <c r="EI2184" i="3" a="1"/>
  <c r="EI2184" i="3" s="1"/>
  <c r="EN2184" i="3" s="1"/>
  <c r="AB2184" i="3"/>
  <c r="EM2183" i="3"/>
  <c r="EQ2183" i="3" s="1"/>
  <c r="EL2183" i="3" a="1"/>
  <c r="EL2183" i="3" s="1"/>
  <c r="EK2183" i="3" a="1"/>
  <c r="EK2183" i="3" s="1"/>
  <c r="EP2183" i="3" s="1"/>
  <c r="EJ2183" i="3" a="1"/>
  <c r="EJ2183" i="3" s="1"/>
  <c r="EO2183" i="3" s="1"/>
  <c r="EI2183" i="3" a="1"/>
  <c r="EI2183" i="3" s="1"/>
  <c r="EN2183" i="3" s="1"/>
  <c r="AB2183" i="3"/>
  <c r="EM2182" i="3"/>
  <c r="EQ2182" i="3" s="1"/>
  <c r="EL2182" i="3" a="1"/>
  <c r="EL2182" i="3" s="1"/>
  <c r="EK2182" i="3" a="1"/>
  <c r="EK2182" i="3" s="1"/>
  <c r="EP2182" i="3" s="1"/>
  <c r="EJ2182" i="3" a="1"/>
  <c r="EJ2182" i="3" s="1"/>
  <c r="EO2182" i="3" s="1"/>
  <c r="EI2182" i="3" a="1"/>
  <c r="EI2182" i="3" s="1"/>
  <c r="EN2182" i="3" s="1"/>
  <c r="AB2182" i="3"/>
  <c r="EM2181" i="3"/>
  <c r="EQ2181" i="3" s="1"/>
  <c r="EL2181" i="3" a="1"/>
  <c r="EL2181" i="3" s="1"/>
  <c r="EK2181" i="3" a="1"/>
  <c r="EK2181" i="3" s="1"/>
  <c r="EP2181" i="3" s="1"/>
  <c r="EJ2181" i="3" a="1"/>
  <c r="EJ2181" i="3" s="1"/>
  <c r="EO2181" i="3" s="1"/>
  <c r="EI2181" i="3" a="1"/>
  <c r="EI2181" i="3" s="1"/>
  <c r="EN2181" i="3" s="1"/>
  <c r="AB2181" i="3"/>
  <c r="EM2180" i="3"/>
  <c r="EQ2180" i="3" s="1"/>
  <c r="EL2180" i="3" a="1"/>
  <c r="EL2180" i="3" s="1"/>
  <c r="EK2180" i="3" a="1"/>
  <c r="EK2180" i="3" s="1"/>
  <c r="EP2180" i="3" s="1"/>
  <c r="EJ2180" i="3" a="1"/>
  <c r="EJ2180" i="3" s="1"/>
  <c r="EO2180" i="3" s="1"/>
  <c r="EI2180" i="3" a="1"/>
  <c r="EI2180" i="3" s="1"/>
  <c r="EN2180" i="3" s="1"/>
  <c r="AB2180" i="3"/>
  <c r="EM2179" i="3"/>
  <c r="EQ2179" i="3" s="1"/>
  <c r="EL2179" i="3" a="1"/>
  <c r="EL2179" i="3" s="1"/>
  <c r="EK2179" i="3" a="1"/>
  <c r="EK2179" i="3" s="1"/>
  <c r="EP2179" i="3" s="1"/>
  <c r="EJ2179" i="3" a="1"/>
  <c r="EJ2179" i="3" s="1"/>
  <c r="EO2179" i="3" s="1"/>
  <c r="EI2179" i="3" a="1"/>
  <c r="EI2179" i="3" s="1"/>
  <c r="EN2179" i="3" s="1"/>
  <c r="AB2179" i="3"/>
  <c r="EM2178" i="3"/>
  <c r="EQ2178" i="3" s="1"/>
  <c r="EL2178" i="3" a="1"/>
  <c r="EL2178" i="3" s="1"/>
  <c r="EK2178" i="3" a="1"/>
  <c r="EK2178" i="3" s="1"/>
  <c r="EP2178" i="3" s="1"/>
  <c r="EJ2178" i="3" a="1"/>
  <c r="EJ2178" i="3" s="1"/>
  <c r="EO2178" i="3" s="1"/>
  <c r="EI2178" i="3" a="1"/>
  <c r="EI2178" i="3" s="1"/>
  <c r="EN2178" i="3" s="1"/>
  <c r="AB2178" i="3"/>
  <c r="EM2177" i="3"/>
  <c r="EQ2177" i="3" s="1"/>
  <c r="EL2177" i="3" a="1"/>
  <c r="EL2177" i="3" s="1"/>
  <c r="EK2177" i="3" a="1"/>
  <c r="EK2177" i="3" s="1"/>
  <c r="EP2177" i="3" s="1"/>
  <c r="EJ2177" i="3" a="1"/>
  <c r="EJ2177" i="3" s="1"/>
  <c r="EO2177" i="3" s="1"/>
  <c r="EI2177" i="3" a="1"/>
  <c r="EI2177" i="3" s="1"/>
  <c r="EN2177" i="3" s="1"/>
  <c r="AB2177" i="3"/>
  <c r="EM2176" i="3"/>
  <c r="EQ2176" i="3" s="1"/>
  <c r="EL2176" i="3" a="1"/>
  <c r="EL2176" i="3" s="1"/>
  <c r="EK2176" i="3" a="1"/>
  <c r="EK2176" i="3" s="1"/>
  <c r="EP2176" i="3" s="1"/>
  <c r="EJ2176" i="3" a="1"/>
  <c r="EJ2176" i="3" s="1"/>
  <c r="EO2176" i="3" s="1"/>
  <c r="EI2176" i="3" a="1"/>
  <c r="EI2176" i="3" s="1"/>
  <c r="EN2176" i="3" s="1"/>
  <c r="AB2176" i="3"/>
  <c r="EM2175" i="3"/>
  <c r="EQ2175" i="3" s="1"/>
  <c r="EL2175" i="3" a="1"/>
  <c r="EL2175" i="3" s="1"/>
  <c r="EK2175" i="3" a="1"/>
  <c r="EK2175" i="3" s="1"/>
  <c r="EP2175" i="3" s="1"/>
  <c r="EJ2175" i="3" a="1"/>
  <c r="EJ2175" i="3" s="1"/>
  <c r="EO2175" i="3" s="1"/>
  <c r="EI2175" i="3" a="1"/>
  <c r="EI2175" i="3" s="1"/>
  <c r="EN2175" i="3" s="1"/>
  <c r="AB2175" i="3"/>
  <c r="EM2174" i="3"/>
  <c r="EQ2174" i="3" s="1"/>
  <c r="EL2174" i="3" a="1"/>
  <c r="EL2174" i="3" s="1"/>
  <c r="EK2174" i="3" a="1"/>
  <c r="EK2174" i="3" s="1"/>
  <c r="EP2174" i="3" s="1"/>
  <c r="EJ2174" i="3" a="1"/>
  <c r="EJ2174" i="3" s="1"/>
  <c r="EO2174" i="3" s="1"/>
  <c r="EI2174" i="3" a="1"/>
  <c r="EI2174" i="3" s="1"/>
  <c r="EN2174" i="3" s="1"/>
  <c r="AB2174" i="3"/>
  <c r="EM2173" i="3"/>
  <c r="EQ2173" i="3" s="1"/>
  <c r="EL2173" i="3" a="1"/>
  <c r="EL2173" i="3" s="1"/>
  <c r="EK2173" i="3" a="1"/>
  <c r="EK2173" i="3" s="1"/>
  <c r="EP2173" i="3" s="1"/>
  <c r="EJ2173" i="3" a="1"/>
  <c r="EJ2173" i="3" s="1"/>
  <c r="EO2173" i="3" s="1"/>
  <c r="EI2173" i="3" a="1"/>
  <c r="EI2173" i="3" s="1"/>
  <c r="EN2173" i="3" s="1"/>
  <c r="AB2173" i="3"/>
  <c r="EM2172" i="3"/>
  <c r="EQ2172" i="3" s="1"/>
  <c r="EL2172" i="3" a="1"/>
  <c r="EL2172" i="3" s="1"/>
  <c r="EK2172" i="3" a="1"/>
  <c r="EK2172" i="3" s="1"/>
  <c r="EP2172" i="3" s="1"/>
  <c r="EJ2172" i="3" a="1"/>
  <c r="EJ2172" i="3" s="1"/>
  <c r="EO2172" i="3" s="1"/>
  <c r="EI2172" i="3" a="1"/>
  <c r="EI2172" i="3" s="1"/>
  <c r="EN2172" i="3" s="1"/>
  <c r="AB2172" i="3"/>
  <c r="EM2171" i="3"/>
  <c r="EQ2171" i="3" s="1"/>
  <c r="EL2171" i="3" a="1"/>
  <c r="EL2171" i="3" s="1"/>
  <c r="EK2171" i="3" a="1"/>
  <c r="EK2171" i="3" s="1"/>
  <c r="EP2171" i="3" s="1"/>
  <c r="EJ2171" i="3" a="1"/>
  <c r="EJ2171" i="3" s="1"/>
  <c r="EO2171" i="3" s="1"/>
  <c r="EI2171" i="3" a="1"/>
  <c r="EI2171" i="3" s="1"/>
  <c r="EN2171" i="3" s="1"/>
  <c r="AB2171" i="3"/>
  <c r="EM2170" i="3"/>
  <c r="EQ2170" i="3" s="1"/>
  <c r="EL2170" i="3" a="1"/>
  <c r="EL2170" i="3" s="1"/>
  <c r="EK2170" i="3" a="1"/>
  <c r="EK2170" i="3" s="1"/>
  <c r="EP2170" i="3" s="1"/>
  <c r="EJ2170" i="3" a="1"/>
  <c r="EJ2170" i="3" s="1"/>
  <c r="EO2170" i="3" s="1"/>
  <c r="EI2170" i="3" a="1"/>
  <c r="EI2170" i="3" s="1"/>
  <c r="EN2170" i="3" s="1"/>
  <c r="AB2170" i="3"/>
  <c r="EM2169" i="3"/>
  <c r="EQ2169" i="3" s="1"/>
  <c r="EL2169" i="3" a="1"/>
  <c r="EL2169" i="3" s="1"/>
  <c r="EK2169" i="3" a="1"/>
  <c r="EK2169" i="3" s="1"/>
  <c r="EP2169" i="3" s="1"/>
  <c r="EJ2169" i="3" a="1"/>
  <c r="EJ2169" i="3" s="1"/>
  <c r="EO2169" i="3" s="1"/>
  <c r="EI2169" i="3" a="1"/>
  <c r="EI2169" i="3" s="1"/>
  <c r="EN2169" i="3" s="1"/>
  <c r="AB2169" i="3"/>
  <c r="EM2168" i="3"/>
  <c r="EL2168" i="3" a="1"/>
  <c r="EL2168" i="3" s="1"/>
  <c r="EK2168" i="3" a="1"/>
  <c r="EK2168" i="3" s="1"/>
  <c r="EP2168" i="3" s="1"/>
  <c r="EJ2168" i="3" a="1"/>
  <c r="EJ2168" i="3" s="1"/>
  <c r="EO2168" i="3" s="1"/>
  <c r="EI2168" i="3" a="1"/>
  <c r="EI2168" i="3" s="1"/>
  <c r="EN2168" i="3" s="1"/>
  <c r="AB2168" i="3"/>
  <c r="EM2167" i="3"/>
  <c r="EQ2167" i="3" s="1"/>
  <c r="EL2167" i="3" a="1"/>
  <c r="EL2167" i="3" s="1"/>
  <c r="EK2167" i="3" a="1"/>
  <c r="EK2167" i="3" s="1"/>
  <c r="EP2167" i="3" s="1"/>
  <c r="EJ2167" i="3" a="1"/>
  <c r="EJ2167" i="3" s="1"/>
  <c r="EO2167" i="3" s="1"/>
  <c r="EI2167" i="3" a="1"/>
  <c r="EI2167" i="3" s="1"/>
  <c r="EN2167" i="3" s="1"/>
  <c r="AB2167" i="3"/>
  <c r="EM2166" i="3"/>
  <c r="EL2166" i="3" a="1"/>
  <c r="EL2166" i="3" s="1"/>
  <c r="EK2166" i="3" a="1"/>
  <c r="EK2166" i="3" s="1"/>
  <c r="EP2166" i="3" s="1"/>
  <c r="EJ2166" i="3" a="1"/>
  <c r="EJ2166" i="3" s="1"/>
  <c r="EO2166" i="3" s="1"/>
  <c r="EI2166" i="3" a="1"/>
  <c r="EI2166" i="3" s="1"/>
  <c r="EN2166" i="3" s="1"/>
  <c r="AB2166" i="3"/>
  <c r="EM2165" i="3"/>
  <c r="EQ2165" i="3" s="1"/>
  <c r="EL2165" i="3" a="1"/>
  <c r="EL2165" i="3" s="1"/>
  <c r="EK2165" i="3" a="1"/>
  <c r="EK2165" i="3" s="1"/>
  <c r="EP2165" i="3" s="1"/>
  <c r="EJ2165" i="3" a="1"/>
  <c r="EJ2165" i="3" s="1"/>
  <c r="EO2165" i="3" s="1"/>
  <c r="EI2165" i="3" a="1"/>
  <c r="EI2165" i="3" s="1"/>
  <c r="EN2165" i="3" s="1"/>
  <c r="AB2165" i="3"/>
  <c r="EM2164" i="3"/>
  <c r="EQ2164" i="3" s="1"/>
  <c r="EL2164" i="3" a="1"/>
  <c r="EL2164" i="3" s="1"/>
  <c r="EK2164" i="3" a="1"/>
  <c r="EK2164" i="3" s="1"/>
  <c r="EP2164" i="3" s="1"/>
  <c r="EJ2164" i="3" a="1"/>
  <c r="EJ2164" i="3" s="1"/>
  <c r="EO2164" i="3" s="1"/>
  <c r="EI2164" i="3" a="1"/>
  <c r="EI2164" i="3" s="1"/>
  <c r="EN2164" i="3" s="1"/>
  <c r="AB2164" i="3"/>
  <c r="EM2163" i="3"/>
  <c r="EQ2163" i="3" s="1"/>
  <c r="EL2163" i="3" a="1"/>
  <c r="EL2163" i="3" s="1"/>
  <c r="EK2163" i="3" a="1"/>
  <c r="EK2163" i="3" s="1"/>
  <c r="EP2163" i="3" s="1"/>
  <c r="EJ2163" i="3" a="1"/>
  <c r="EJ2163" i="3" s="1"/>
  <c r="EO2163" i="3" s="1"/>
  <c r="EI2163" i="3" a="1"/>
  <c r="EI2163" i="3" s="1"/>
  <c r="EN2163" i="3" s="1"/>
  <c r="AB2163" i="3"/>
  <c r="EM2162" i="3"/>
  <c r="EL2162" i="3" a="1"/>
  <c r="EL2162" i="3" s="1"/>
  <c r="EK2162" i="3" a="1"/>
  <c r="EK2162" i="3" s="1"/>
  <c r="EP2162" i="3" s="1"/>
  <c r="EJ2162" i="3" a="1"/>
  <c r="EJ2162" i="3" s="1"/>
  <c r="EO2162" i="3" s="1"/>
  <c r="EI2162" i="3" a="1"/>
  <c r="EI2162" i="3" s="1"/>
  <c r="EN2162" i="3" s="1"/>
  <c r="AB2162" i="3"/>
  <c r="EM2161" i="3"/>
  <c r="EQ2161" i="3" s="1"/>
  <c r="EL2161" i="3" a="1"/>
  <c r="EL2161" i="3" s="1"/>
  <c r="EK2161" i="3" a="1"/>
  <c r="EK2161" i="3" s="1"/>
  <c r="EP2161" i="3" s="1"/>
  <c r="EJ2161" i="3" a="1"/>
  <c r="EJ2161" i="3" s="1"/>
  <c r="EO2161" i="3" s="1"/>
  <c r="EI2161" i="3" a="1"/>
  <c r="EI2161" i="3" s="1"/>
  <c r="EN2161" i="3" s="1"/>
  <c r="AB2161" i="3"/>
  <c r="EM2160" i="3"/>
  <c r="EL2160" i="3" a="1"/>
  <c r="EL2160" i="3" s="1"/>
  <c r="EK2160" i="3" a="1"/>
  <c r="EK2160" i="3" s="1"/>
  <c r="EP2160" i="3" s="1"/>
  <c r="EJ2160" i="3" a="1"/>
  <c r="EJ2160" i="3" s="1"/>
  <c r="EO2160" i="3" s="1"/>
  <c r="EI2160" i="3" a="1"/>
  <c r="EI2160" i="3" s="1"/>
  <c r="AB2160" i="3"/>
  <c r="EM2159" i="3"/>
  <c r="EQ2159" i="3" s="1"/>
  <c r="EL2159" i="3" a="1"/>
  <c r="EL2159" i="3" s="1"/>
  <c r="EK2159" i="3" a="1"/>
  <c r="EK2159" i="3" s="1"/>
  <c r="EP2159" i="3" s="1"/>
  <c r="EJ2159" i="3" a="1"/>
  <c r="EJ2159" i="3" s="1"/>
  <c r="EO2159" i="3" s="1"/>
  <c r="EI2159" i="3" a="1"/>
  <c r="EI2159" i="3" s="1"/>
  <c r="EN2159" i="3" s="1"/>
  <c r="AB2159" i="3"/>
  <c r="EM2158" i="3"/>
  <c r="EQ2158" i="3" s="1"/>
  <c r="EL2158" i="3" a="1"/>
  <c r="EL2158" i="3" s="1"/>
  <c r="EK2158" i="3" a="1"/>
  <c r="EK2158" i="3" s="1"/>
  <c r="EP2158" i="3" s="1"/>
  <c r="EJ2158" i="3" a="1"/>
  <c r="EJ2158" i="3" s="1"/>
  <c r="EO2158" i="3" s="1"/>
  <c r="EI2158" i="3" a="1"/>
  <c r="EI2158" i="3" s="1"/>
  <c r="EN2158" i="3" s="1"/>
  <c r="AB2158" i="3"/>
  <c r="EM2157" i="3"/>
  <c r="EQ2157" i="3" s="1"/>
  <c r="EL2157" i="3" a="1"/>
  <c r="EL2157" i="3" s="1"/>
  <c r="EK2157" i="3" a="1"/>
  <c r="EK2157" i="3" s="1"/>
  <c r="EP2157" i="3" s="1"/>
  <c r="EJ2157" i="3" a="1"/>
  <c r="EJ2157" i="3" s="1"/>
  <c r="EO2157" i="3" s="1"/>
  <c r="EI2157" i="3" a="1"/>
  <c r="EI2157" i="3" s="1"/>
  <c r="EN2157" i="3" s="1"/>
  <c r="AB2157" i="3"/>
  <c r="EM2156" i="3"/>
  <c r="EQ2156" i="3" s="1"/>
  <c r="EL2156" i="3" a="1"/>
  <c r="EL2156" i="3" s="1"/>
  <c r="EK2156" i="3" a="1"/>
  <c r="EK2156" i="3" s="1"/>
  <c r="EP2156" i="3" s="1"/>
  <c r="EJ2156" i="3" a="1"/>
  <c r="EJ2156" i="3" s="1"/>
  <c r="EO2156" i="3" s="1"/>
  <c r="EI2156" i="3" a="1"/>
  <c r="EI2156" i="3" s="1"/>
  <c r="EN2156" i="3" s="1"/>
  <c r="AB2156" i="3"/>
  <c r="EM2155" i="3"/>
  <c r="EQ2155" i="3" s="1"/>
  <c r="EL2155" i="3" a="1"/>
  <c r="EL2155" i="3" s="1"/>
  <c r="EK2155" i="3" a="1"/>
  <c r="EK2155" i="3" s="1"/>
  <c r="EP2155" i="3" s="1"/>
  <c r="EJ2155" i="3" a="1"/>
  <c r="EJ2155" i="3" s="1"/>
  <c r="EO2155" i="3" s="1"/>
  <c r="EI2155" i="3" a="1"/>
  <c r="EI2155" i="3" s="1"/>
  <c r="EN2155" i="3" s="1"/>
  <c r="AB2155" i="3"/>
  <c r="EM2154" i="3"/>
  <c r="EQ2154" i="3" s="1"/>
  <c r="EL2154" i="3" a="1"/>
  <c r="EL2154" i="3" s="1"/>
  <c r="EK2154" i="3" a="1"/>
  <c r="EK2154" i="3" s="1"/>
  <c r="EP2154" i="3" s="1"/>
  <c r="EJ2154" i="3" a="1"/>
  <c r="EJ2154" i="3" s="1"/>
  <c r="EO2154" i="3" s="1"/>
  <c r="EI2154" i="3" a="1"/>
  <c r="EI2154" i="3" s="1"/>
  <c r="EN2154" i="3" s="1"/>
  <c r="AB2154" i="3"/>
  <c r="EM2153" i="3"/>
  <c r="EQ2153" i="3" s="1"/>
  <c r="EL2153" i="3" a="1"/>
  <c r="EL2153" i="3" s="1"/>
  <c r="EK2153" i="3" a="1"/>
  <c r="EK2153" i="3" s="1"/>
  <c r="EP2153" i="3" s="1"/>
  <c r="EJ2153" i="3" a="1"/>
  <c r="EJ2153" i="3" s="1"/>
  <c r="EO2153" i="3" s="1"/>
  <c r="EI2153" i="3" a="1"/>
  <c r="EI2153" i="3" s="1"/>
  <c r="EN2153" i="3" s="1"/>
  <c r="AB2153" i="3"/>
  <c r="EM2152" i="3"/>
  <c r="EQ2152" i="3" s="1"/>
  <c r="EL2152" i="3" a="1"/>
  <c r="EL2152" i="3" s="1"/>
  <c r="EK2152" i="3" a="1"/>
  <c r="EK2152" i="3" s="1"/>
  <c r="EP2152" i="3" s="1"/>
  <c r="EJ2152" i="3" a="1"/>
  <c r="EJ2152" i="3" s="1"/>
  <c r="EO2152" i="3" s="1"/>
  <c r="EI2152" i="3" a="1"/>
  <c r="EI2152" i="3" s="1"/>
  <c r="EN2152" i="3" s="1"/>
  <c r="AB2152" i="3"/>
  <c r="EM2151" i="3"/>
  <c r="EQ2151" i="3" s="1"/>
  <c r="EL2151" i="3" a="1"/>
  <c r="EL2151" i="3" s="1"/>
  <c r="EK2151" i="3" a="1"/>
  <c r="EK2151" i="3" s="1"/>
  <c r="EP2151" i="3" s="1"/>
  <c r="EJ2151" i="3" a="1"/>
  <c r="EJ2151" i="3" s="1"/>
  <c r="EO2151" i="3" s="1"/>
  <c r="EI2151" i="3" a="1"/>
  <c r="EI2151" i="3" s="1"/>
  <c r="EN2151" i="3" s="1"/>
  <c r="AB2151" i="3"/>
  <c r="EM2150" i="3"/>
  <c r="EQ2150" i="3" s="1"/>
  <c r="EL2150" i="3" a="1"/>
  <c r="EL2150" i="3" s="1"/>
  <c r="EK2150" i="3" a="1"/>
  <c r="EK2150" i="3" s="1"/>
  <c r="EP2150" i="3" s="1"/>
  <c r="EJ2150" i="3" a="1"/>
  <c r="EJ2150" i="3" s="1"/>
  <c r="EO2150" i="3" s="1"/>
  <c r="EI2150" i="3" a="1"/>
  <c r="EI2150" i="3" s="1"/>
  <c r="EN2150" i="3" s="1"/>
  <c r="AB2150" i="3"/>
  <c r="EM2149" i="3"/>
  <c r="EQ2149" i="3" s="1"/>
  <c r="EL2149" i="3" a="1"/>
  <c r="EL2149" i="3" s="1"/>
  <c r="EK2149" i="3" a="1"/>
  <c r="EK2149" i="3" s="1"/>
  <c r="EP2149" i="3" s="1"/>
  <c r="EJ2149" i="3" a="1"/>
  <c r="EJ2149" i="3" s="1"/>
  <c r="EO2149" i="3" s="1"/>
  <c r="EI2149" i="3" a="1"/>
  <c r="EI2149" i="3" s="1"/>
  <c r="EN2149" i="3" s="1"/>
  <c r="AB2149" i="3"/>
  <c r="EM2148" i="3"/>
  <c r="EQ2148" i="3" s="1"/>
  <c r="EL2148" i="3" a="1"/>
  <c r="EL2148" i="3" s="1"/>
  <c r="EK2148" i="3" a="1"/>
  <c r="EK2148" i="3" s="1"/>
  <c r="EP2148" i="3" s="1"/>
  <c r="EJ2148" i="3" a="1"/>
  <c r="EJ2148" i="3" s="1"/>
  <c r="EO2148" i="3" s="1"/>
  <c r="EI2148" i="3" a="1"/>
  <c r="EI2148" i="3" s="1"/>
  <c r="EN2148" i="3" s="1"/>
  <c r="AB2148" i="3"/>
  <c r="EM2147" i="3"/>
  <c r="EQ2147" i="3" s="1"/>
  <c r="EL2147" i="3" a="1"/>
  <c r="EL2147" i="3" s="1"/>
  <c r="EK2147" i="3" a="1"/>
  <c r="EK2147" i="3" s="1"/>
  <c r="EP2147" i="3" s="1"/>
  <c r="EJ2147" i="3" a="1"/>
  <c r="EJ2147" i="3" s="1"/>
  <c r="EO2147" i="3" s="1"/>
  <c r="EI2147" i="3" a="1"/>
  <c r="EI2147" i="3" s="1"/>
  <c r="EN2147" i="3" s="1"/>
  <c r="AB2147" i="3"/>
  <c r="EM2146" i="3"/>
  <c r="EQ2146" i="3" s="1"/>
  <c r="EL2146" i="3" a="1"/>
  <c r="EL2146" i="3" s="1"/>
  <c r="EK2146" i="3" a="1"/>
  <c r="EK2146" i="3" s="1"/>
  <c r="EP2146" i="3" s="1"/>
  <c r="EJ2146" i="3" a="1"/>
  <c r="EJ2146" i="3" s="1"/>
  <c r="EO2146" i="3" s="1"/>
  <c r="EI2146" i="3" a="1"/>
  <c r="EI2146" i="3" s="1"/>
  <c r="EN2146" i="3" s="1"/>
  <c r="AB2146" i="3"/>
  <c r="EM2145" i="3"/>
  <c r="EQ2145" i="3" s="1"/>
  <c r="EL2145" i="3" a="1"/>
  <c r="EL2145" i="3" s="1"/>
  <c r="EK2145" i="3" a="1"/>
  <c r="EK2145" i="3" s="1"/>
  <c r="EP2145" i="3" s="1"/>
  <c r="EJ2145" i="3" a="1"/>
  <c r="EJ2145" i="3" s="1"/>
  <c r="EO2145" i="3" s="1"/>
  <c r="EI2145" i="3" a="1"/>
  <c r="EI2145" i="3" s="1"/>
  <c r="EN2145" i="3" s="1"/>
  <c r="AB2145" i="3"/>
  <c r="EM2144" i="3"/>
  <c r="EQ2144" i="3" s="1"/>
  <c r="EL2144" i="3" a="1"/>
  <c r="EL2144" i="3" s="1"/>
  <c r="EK2144" i="3" a="1"/>
  <c r="EK2144" i="3" s="1"/>
  <c r="EP2144" i="3" s="1"/>
  <c r="EJ2144" i="3" a="1"/>
  <c r="EJ2144" i="3" s="1"/>
  <c r="EO2144" i="3" s="1"/>
  <c r="EI2144" i="3" a="1"/>
  <c r="EI2144" i="3" s="1"/>
  <c r="EN2144" i="3" s="1"/>
  <c r="AB2144" i="3"/>
  <c r="EM2143" i="3"/>
  <c r="EQ2143" i="3" s="1"/>
  <c r="EL2143" i="3" a="1"/>
  <c r="EL2143" i="3" s="1"/>
  <c r="EK2143" i="3" a="1"/>
  <c r="EK2143" i="3" s="1"/>
  <c r="EP2143" i="3" s="1"/>
  <c r="EJ2143" i="3" a="1"/>
  <c r="EJ2143" i="3" s="1"/>
  <c r="EO2143" i="3" s="1"/>
  <c r="EI2143" i="3" a="1"/>
  <c r="EI2143" i="3" s="1"/>
  <c r="EN2143" i="3" s="1"/>
  <c r="AB2143" i="3"/>
  <c r="EM2142" i="3"/>
  <c r="EQ2142" i="3" s="1"/>
  <c r="EL2142" i="3" a="1"/>
  <c r="EL2142" i="3" s="1"/>
  <c r="EK2142" i="3" a="1"/>
  <c r="EK2142" i="3" s="1"/>
  <c r="EP2142" i="3" s="1"/>
  <c r="EJ2142" i="3" a="1"/>
  <c r="EJ2142" i="3" s="1"/>
  <c r="EO2142" i="3" s="1"/>
  <c r="EI2142" i="3" a="1"/>
  <c r="EI2142" i="3" s="1"/>
  <c r="EN2142" i="3" s="1"/>
  <c r="AB2142" i="3"/>
  <c r="EM2141" i="3"/>
  <c r="EQ2141" i="3" s="1"/>
  <c r="EL2141" i="3" a="1"/>
  <c r="EL2141" i="3" s="1"/>
  <c r="EK2141" i="3" a="1"/>
  <c r="EK2141" i="3" s="1"/>
  <c r="EP2141" i="3" s="1"/>
  <c r="EJ2141" i="3" a="1"/>
  <c r="EJ2141" i="3" s="1"/>
  <c r="EO2141" i="3" s="1"/>
  <c r="EI2141" i="3" a="1"/>
  <c r="EI2141" i="3" s="1"/>
  <c r="EN2141" i="3" s="1"/>
  <c r="AB2141" i="3"/>
  <c r="EM2140" i="3"/>
  <c r="EQ2140" i="3" s="1"/>
  <c r="EL2140" i="3" a="1"/>
  <c r="EL2140" i="3" s="1"/>
  <c r="EK2140" i="3" a="1"/>
  <c r="EK2140" i="3" s="1"/>
  <c r="EP2140" i="3" s="1"/>
  <c r="EJ2140" i="3" a="1"/>
  <c r="EJ2140" i="3" s="1"/>
  <c r="EO2140" i="3" s="1"/>
  <c r="EI2140" i="3" a="1"/>
  <c r="EI2140" i="3" s="1"/>
  <c r="EN2140" i="3" s="1"/>
  <c r="AB2140" i="3"/>
  <c r="EM2139" i="3"/>
  <c r="EQ2139" i="3" s="1"/>
  <c r="EL2139" i="3" a="1"/>
  <c r="EL2139" i="3" s="1"/>
  <c r="EK2139" i="3" a="1"/>
  <c r="EK2139" i="3" s="1"/>
  <c r="EP2139" i="3" s="1"/>
  <c r="EJ2139" i="3" a="1"/>
  <c r="EJ2139" i="3" s="1"/>
  <c r="EO2139" i="3" s="1"/>
  <c r="EI2139" i="3" a="1"/>
  <c r="EI2139" i="3" s="1"/>
  <c r="EN2139" i="3" s="1"/>
  <c r="AB2139" i="3"/>
  <c r="EM2138" i="3"/>
  <c r="EQ2138" i="3" s="1"/>
  <c r="EL2138" i="3" a="1"/>
  <c r="EL2138" i="3" s="1"/>
  <c r="EK2138" i="3" a="1"/>
  <c r="EK2138" i="3" s="1"/>
  <c r="EP2138" i="3" s="1"/>
  <c r="EJ2138" i="3" a="1"/>
  <c r="EJ2138" i="3" s="1"/>
  <c r="EO2138" i="3" s="1"/>
  <c r="EI2138" i="3" a="1"/>
  <c r="EI2138" i="3" s="1"/>
  <c r="EN2138" i="3" s="1"/>
  <c r="AB2138" i="3"/>
  <c r="EM2137" i="3"/>
  <c r="EQ2137" i="3" s="1"/>
  <c r="EL2137" i="3" a="1"/>
  <c r="EL2137" i="3" s="1"/>
  <c r="EK2137" i="3" a="1"/>
  <c r="EK2137" i="3" s="1"/>
  <c r="EP2137" i="3" s="1"/>
  <c r="EJ2137" i="3" a="1"/>
  <c r="EJ2137" i="3" s="1"/>
  <c r="EO2137" i="3" s="1"/>
  <c r="EI2137" i="3" a="1"/>
  <c r="EI2137" i="3" s="1"/>
  <c r="EN2137" i="3" s="1"/>
  <c r="AB2137" i="3"/>
  <c r="EM2136" i="3"/>
  <c r="EQ2136" i="3" s="1"/>
  <c r="EL2136" i="3" a="1"/>
  <c r="EL2136" i="3" s="1"/>
  <c r="EK2136" i="3" a="1"/>
  <c r="EK2136" i="3" s="1"/>
  <c r="EP2136" i="3" s="1"/>
  <c r="EJ2136" i="3" a="1"/>
  <c r="EJ2136" i="3" s="1"/>
  <c r="EO2136" i="3" s="1"/>
  <c r="EI2136" i="3" a="1"/>
  <c r="EI2136" i="3" s="1"/>
  <c r="EN2136" i="3" s="1"/>
  <c r="AB2136" i="3"/>
  <c r="EM2135" i="3"/>
  <c r="EQ2135" i="3" s="1"/>
  <c r="EL2135" i="3" a="1"/>
  <c r="EL2135" i="3" s="1"/>
  <c r="EK2135" i="3" a="1"/>
  <c r="EK2135" i="3" s="1"/>
  <c r="EP2135" i="3" s="1"/>
  <c r="EJ2135" i="3" a="1"/>
  <c r="EJ2135" i="3" s="1"/>
  <c r="EO2135" i="3" s="1"/>
  <c r="EI2135" i="3" a="1"/>
  <c r="EI2135" i="3" s="1"/>
  <c r="EN2135" i="3" s="1"/>
  <c r="AB2135" i="3"/>
  <c r="EM2134" i="3"/>
  <c r="EQ2134" i="3" s="1"/>
  <c r="EL2134" i="3" a="1"/>
  <c r="EL2134" i="3" s="1"/>
  <c r="EK2134" i="3" a="1"/>
  <c r="EK2134" i="3" s="1"/>
  <c r="EP2134" i="3" s="1"/>
  <c r="EJ2134" i="3" a="1"/>
  <c r="EJ2134" i="3" s="1"/>
  <c r="EO2134" i="3" s="1"/>
  <c r="EI2134" i="3" a="1"/>
  <c r="EI2134" i="3" s="1"/>
  <c r="EN2134" i="3" s="1"/>
  <c r="AB2134" i="3"/>
  <c r="EM2133" i="3"/>
  <c r="EQ2133" i="3" s="1"/>
  <c r="EL2133" i="3" a="1"/>
  <c r="EL2133" i="3" s="1"/>
  <c r="EK2133" i="3" a="1"/>
  <c r="EK2133" i="3" s="1"/>
  <c r="EP2133" i="3" s="1"/>
  <c r="EJ2133" i="3" a="1"/>
  <c r="EJ2133" i="3" s="1"/>
  <c r="EO2133" i="3" s="1"/>
  <c r="EI2133" i="3" a="1"/>
  <c r="EI2133" i="3" s="1"/>
  <c r="EN2133" i="3" s="1"/>
  <c r="AB2133" i="3"/>
  <c r="EM2132" i="3"/>
  <c r="EQ2132" i="3" s="1"/>
  <c r="EL2132" i="3" a="1"/>
  <c r="EL2132" i="3" s="1"/>
  <c r="EK2132" i="3" a="1"/>
  <c r="EK2132" i="3" s="1"/>
  <c r="EP2132" i="3" s="1"/>
  <c r="EJ2132" i="3" a="1"/>
  <c r="EJ2132" i="3" s="1"/>
  <c r="EO2132" i="3" s="1"/>
  <c r="EI2132" i="3" a="1"/>
  <c r="EI2132" i="3" s="1"/>
  <c r="EN2132" i="3" s="1"/>
  <c r="AB2132" i="3"/>
  <c r="EM2131" i="3"/>
  <c r="EQ2131" i="3" s="1"/>
  <c r="EL2131" i="3" a="1"/>
  <c r="EL2131" i="3" s="1"/>
  <c r="EK2131" i="3" a="1"/>
  <c r="EK2131" i="3" s="1"/>
  <c r="EP2131" i="3" s="1"/>
  <c r="EJ2131" i="3" a="1"/>
  <c r="EJ2131" i="3" s="1"/>
  <c r="EO2131" i="3" s="1"/>
  <c r="EI2131" i="3" a="1"/>
  <c r="EI2131" i="3" s="1"/>
  <c r="EN2131" i="3" s="1"/>
  <c r="AB2131" i="3"/>
  <c r="EM2130" i="3"/>
  <c r="EQ2130" i="3" s="1"/>
  <c r="EL2130" i="3" a="1"/>
  <c r="EL2130" i="3" s="1"/>
  <c r="EK2130" i="3" a="1"/>
  <c r="EK2130" i="3" s="1"/>
  <c r="EP2130" i="3" s="1"/>
  <c r="EJ2130" i="3" a="1"/>
  <c r="EJ2130" i="3" s="1"/>
  <c r="EO2130" i="3" s="1"/>
  <c r="EI2130" i="3" a="1"/>
  <c r="EI2130" i="3" s="1"/>
  <c r="EN2130" i="3" s="1"/>
  <c r="AB2130" i="3"/>
  <c r="EM2129" i="3"/>
  <c r="EL2129" i="3" a="1"/>
  <c r="EL2129" i="3" s="1"/>
  <c r="EK2129" i="3" a="1"/>
  <c r="EK2129" i="3" s="1"/>
  <c r="EP2129" i="3" s="1"/>
  <c r="EJ2129" i="3" a="1"/>
  <c r="EJ2129" i="3" s="1"/>
  <c r="EO2129" i="3" s="1"/>
  <c r="EI2129" i="3" a="1"/>
  <c r="EI2129" i="3" s="1"/>
  <c r="EN2129" i="3" s="1"/>
  <c r="AB2129" i="3"/>
  <c r="EM2128" i="3"/>
  <c r="EQ2128" i="3" s="1"/>
  <c r="EL2128" i="3" a="1"/>
  <c r="EL2128" i="3" s="1"/>
  <c r="EK2128" i="3" a="1"/>
  <c r="EK2128" i="3" s="1"/>
  <c r="EP2128" i="3" s="1"/>
  <c r="EJ2128" i="3" a="1"/>
  <c r="EJ2128" i="3" s="1"/>
  <c r="EO2128" i="3" s="1"/>
  <c r="EI2128" i="3" a="1"/>
  <c r="EI2128" i="3" s="1"/>
  <c r="EN2128" i="3" s="1"/>
  <c r="AB2128" i="3"/>
  <c r="EM2127" i="3"/>
  <c r="EQ2127" i="3" s="1"/>
  <c r="EL2127" i="3" a="1"/>
  <c r="EL2127" i="3" s="1"/>
  <c r="EK2127" i="3" a="1"/>
  <c r="EK2127" i="3" s="1"/>
  <c r="EP2127" i="3" s="1"/>
  <c r="EJ2127" i="3" a="1"/>
  <c r="EJ2127" i="3" s="1"/>
  <c r="EO2127" i="3" s="1"/>
  <c r="EI2127" i="3" a="1"/>
  <c r="EI2127" i="3" s="1"/>
  <c r="EN2127" i="3" s="1"/>
  <c r="AB2127" i="3"/>
  <c r="EM2126" i="3"/>
  <c r="EQ2126" i="3" s="1"/>
  <c r="EL2126" i="3" a="1"/>
  <c r="EL2126" i="3" s="1"/>
  <c r="EK2126" i="3" a="1"/>
  <c r="EK2126" i="3" s="1"/>
  <c r="EP2126" i="3" s="1"/>
  <c r="EJ2126" i="3" a="1"/>
  <c r="EJ2126" i="3" s="1"/>
  <c r="EO2126" i="3" s="1"/>
  <c r="EI2126" i="3" a="1"/>
  <c r="EI2126" i="3" s="1"/>
  <c r="EN2126" i="3" s="1"/>
  <c r="AB2126" i="3"/>
  <c r="EM2125" i="3"/>
  <c r="EQ2125" i="3" s="1"/>
  <c r="EL2125" i="3" a="1"/>
  <c r="EL2125" i="3" s="1"/>
  <c r="EK2125" i="3" a="1"/>
  <c r="EK2125" i="3" s="1"/>
  <c r="EP2125" i="3" s="1"/>
  <c r="EJ2125" i="3" a="1"/>
  <c r="EJ2125" i="3" s="1"/>
  <c r="EO2125" i="3" s="1"/>
  <c r="EI2125" i="3" a="1"/>
  <c r="EI2125" i="3" s="1"/>
  <c r="EN2125" i="3" s="1"/>
  <c r="AB2125" i="3"/>
  <c r="EM2124" i="3"/>
  <c r="EQ2124" i="3" s="1"/>
  <c r="EL2124" i="3" a="1"/>
  <c r="EL2124" i="3" s="1"/>
  <c r="EK2124" i="3" a="1"/>
  <c r="EK2124" i="3" s="1"/>
  <c r="EP2124" i="3" s="1"/>
  <c r="EJ2124" i="3" a="1"/>
  <c r="EJ2124" i="3" s="1"/>
  <c r="EO2124" i="3" s="1"/>
  <c r="EI2124" i="3" a="1"/>
  <c r="EI2124" i="3" s="1"/>
  <c r="EN2124" i="3" s="1"/>
  <c r="AB2124" i="3"/>
  <c r="EM2123" i="3"/>
  <c r="EQ2123" i="3" s="1"/>
  <c r="EL2123" i="3" a="1"/>
  <c r="EL2123" i="3" s="1"/>
  <c r="EK2123" i="3" a="1"/>
  <c r="EK2123" i="3" s="1"/>
  <c r="EP2123" i="3" s="1"/>
  <c r="EJ2123" i="3" a="1"/>
  <c r="EJ2123" i="3" s="1"/>
  <c r="EO2123" i="3" s="1"/>
  <c r="EI2123" i="3" a="1"/>
  <c r="EI2123" i="3" s="1"/>
  <c r="EN2123" i="3" s="1"/>
  <c r="AB2123" i="3"/>
  <c r="EM2122" i="3"/>
  <c r="EQ2122" i="3" s="1"/>
  <c r="EL2122" i="3" a="1"/>
  <c r="EL2122" i="3" s="1"/>
  <c r="EK2122" i="3" a="1"/>
  <c r="EK2122" i="3" s="1"/>
  <c r="EP2122" i="3" s="1"/>
  <c r="EJ2122" i="3" a="1"/>
  <c r="EJ2122" i="3" s="1"/>
  <c r="EO2122" i="3" s="1"/>
  <c r="EI2122" i="3" a="1"/>
  <c r="EI2122" i="3" s="1"/>
  <c r="EN2122" i="3" s="1"/>
  <c r="AB2122" i="3"/>
  <c r="EM2121" i="3"/>
  <c r="EQ2121" i="3" s="1"/>
  <c r="EL2121" i="3" a="1"/>
  <c r="EL2121" i="3" s="1"/>
  <c r="EK2121" i="3" a="1"/>
  <c r="EK2121" i="3" s="1"/>
  <c r="EP2121" i="3" s="1"/>
  <c r="EJ2121" i="3" a="1"/>
  <c r="EJ2121" i="3" s="1"/>
  <c r="EO2121" i="3" s="1"/>
  <c r="EI2121" i="3" a="1"/>
  <c r="EI2121" i="3" s="1"/>
  <c r="EN2121" i="3" s="1"/>
  <c r="AB2121" i="3"/>
  <c r="EM2120" i="3"/>
  <c r="EQ2120" i="3" s="1"/>
  <c r="EL2120" i="3" a="1"/>
  <c r="EL2120" i="3" s="1"/>
  <c r="EK2120" i="3" a="1"/>
  <c r="EK2120" i="3" s="1"/>
  <c r="EP2120" i="3" s="1"/>
  <c r="EJ2120" i="3" a="1"/>
  <c r="EJ2120" i="3" s="1"/>
  <c r="EO2120" i="3" s="1"/>
  <c r="EI2120" i="3" a="1"/>
  <c r="EI2120" i="3" s="1"/>
  <c r="EN2120" i="3" s="1"/>
  <c r="AB2120" i="3"/>
  <c r="EM2119" i="3"/>
  <c r="EQ2119" i="3" s="1"/>
  <c r="EL2119" i="3" a="1"/>
  <c r="EL2119" i="3" s="1"/>
  <c r="EK2119" i="3" a="1"/>
  <c r="EK2119" i="3" s="1"/>
  <c r="EP2119" i="3" s="1"/>
  <c r="EJ2119" i="3" a="1"/>
  <c r="EJ2119" i="3" s="1"/>
  <c r="EO2119" i="3" s="1"/>
  <c r="EI2119" i="3" a="1"/>
  <c r="EI2119" i="3" s="1"/>
  <c r="EN2119" i="3" s="1"/>
  <c r="AB2119" i="3"/>
  <c r="EM2118" i="3"/>
  <c r="EQ2118" i="3" s="1"/>
  <c r="EL2118" i="3" a="1"/>
  <c r="EL2118" i="3" s="1"/>
  <c r="EK2118" i="3" a="1"/>
  <c r="EK2118" i="3" s="1"/>
  <c r="EP2118" i="3" s="1"/>
  <c r="EJ2118" i="3" a="1"/>
  <c r="EJ2118" i="3" s="1"/>
  <c r="EO2118" i="3" s="1"/>
  <c r="EI2118" i="3" a="1"/>
  <c r="EI2118" i="3" s="1"/>
  <c r="EN2118" i="3" s="1"/>
  <c r="AB2118" i="3"/>
  <c r="EM2117" i="3"/>
  <c r="EQ2117" i="3" s="1"/>
  <c r="EL2117" i="3" a="1"/>
  <c r="EL2117" i="3" s="1"/>
  <c r="EK2117" i="3" a="1"/>
  <c r="EK2117" i="3" s="1"/>
  <c r="EP2117" i="3" s="1"/>
  <c r="EJ2117" i="3" a="1"/>
  <c r="EJ2117" i="3" s="1"/>
  <c r="EO2117" i="3" s="1"/>
  <c r="EI2117" i="3" a="1"/>
  <c r="EI2117" i="3" s="1"/>
  <c r="EN2117" i="3" s="1"/>
  <c r="AB2117" i="3"/>
  <c r="EM2116" i="3"/>
  <c r="EQ2116" i="3" s="1"/>
  <c r="EL2116" i="3" a="1"/>
  <c r="EL2116" i="3" s="1"/>
  <c r="EK2116" i="3" a="1"/>
  <c r="EK2116" i="3" s="1"/>
  <c r="EP2116" i="3" s="1"/>
  <c r="EJ2116" i="3" a="1"/>
  <c r="EJ2116" i="3" s="1"/>
  <c r="EO2116" i="3" s="1"/>
  <c r="EI2116" i="3" a="1"/>
  <c r="EI2116" i="3" s="1"/>
  <c r="EN2116" i="3" s="1"/>
  <c r="AB2116" i="3"/>
  <c r="EM2115" i="3"/>
  <c r="EQ2115" i="3" s="1"/>
  <c r="EL2115" i="3" a="1"/>
  <c r="EL2115" i="3" s="1"/>
  <c r="EK2115" i="3" a="1"/>
  <c r="EK2115" i="3" s="1"/>
  <c r="EP2115" i="3" s="1"/>
  <c r="EJ2115" i="3" a="1"/>
  <c r="EJ2115" i="3" s="1"/>
  <c r="EO2115" i="3" s="1"/>
  <c r="EI2115" i="3" a="1"/>
  <c r="EI2115" i="3" s="1"/>
  <c r="EN2115" i="3" s="1"/>
  <c r="AB2115" i="3"/>
  <c r="EM2114" i="3"/>
  <c r="EQ2114" i="3" s="1"/>
  <c r="EL2114" i="3" a="1"/>
  <c r="EL2114" i="3" s="1"/>
  <c r="EK2114" i="3" a="1"/>
  <c r="EK2114" i="3" s="1"/>
  <c r="EP2114" i="3" s="1"/>
  <c r="EJ2114" i="3" a="1"/>
  <c r="EJ2114" i="3" s="1"/>
  <c r="EO2114" i="3" s="1"/>
  <c r="EI2114" i="3" a="1"/>
  <c r="EI2114" i="3" s="1"/>
  <c r="EN2114" i="3" s="1"/>
  <c r="AB2114" i="3"/>
  <c r="EM2113" i="3"/>
  <c r="EQ2113" i="3" s="1"/>
  <c r="EL2113" i="3" a="1"/>
  <c r="EL2113" i="3" s="1"/>
  <c r="EK2113" i="3" a="1"/>
  <c r="EK2113" i="3" s="1"/>
  <c r="EP2113" i="3" s="1"/>
  <c r="EJ2113" i="3" a="1"/>
  <c r="EJ2113" i="3" s="1"/>
  <c r="EO2113" i="3" s="1"/>
  <c r="EI2113" i="3" a="1"/>
  <c r="EI2113" i="3" s="1"/>
  <c r="EN2113" i="3" s="1"/>
  <c r="AB2113" i="3"/>
  <c r="EM2112" i="3"/>
  <c r="EQ2112" i="3" s="1"/>
  <c r="EL2112" i="3" a="1"/>
  <c r="EL2112" i="3" s="1"/>
  <c r="EK2112" i="3" a="1"/>
  <c r="EK2112" i="3" s="1"/>
  <c r="EP2112" i="3" s="1"/>
  <c r="EJ2112" i="3" a="1"/>
  <c r="EJ2112" i="3" s="1"/>
  <c r="EO2112" i="3" s="1"/>
  <c r="EI2112" i="3" a="1"/>
  <c r="EI2112" i="3" s="1"/>
  <c r="EN2112" i="3" s="1"/>
  <c r="AB2112" i="3"/>
  <c r="EM2111" i="3"/>
  <c r="EQ2111" i="3" s="1"/>
  <c r="EL2111" i="3" a="1"/>
  <c r="EL2111" i="3" s="1"/>
  <c r="EK2111" i="3" a="1"/>
  <c r="EK2111" i="3" s="1"/>
  <c r="EP2111" i="3" s="1"/>
  <c r="EJ2111" i="3" a="1"/>
  <c r="EJ2111" i="3" s="1"/>
  <c r="EO2111" i="3" s="1"/>
  <c r="EI2111" i="3" a="1"/>
  <c r="EI2111" i="3" s="1"/>
  <c r="EN2111" i="3" s="1"/>
  <c r="AB2111" i="3"/>
  <c r="EM2110" i="3"/>
  <c r="EQ2110" i="3" s="1"/>
  <c r="EL2110" i="3" a="1"/>
  <c r="EL2110" i="3" s="1"/>
  <c r="EK2110" i="3" a="1"/>
  <c r="EK2110" i="3" s="1"/>
  <c r="EP2110" i="3" s="1"/>
  <c r="EJ2110" i="3" a="1"/>
  <c r="EJ2110" i="3" s="1"/>
  <c r="EO2110" i="3" s="1"/>
  <c r="EI2110" i="3" a="1"/>
  <c r="EI2110" i="3" s="1"/>
  <c r="EN2110" i="3" s="1"/>
  <c r="AB2110" i="3"/>
  <c r="EM2109" i="3"/>
  <c r="EQ2109" i="3" s="1"/>
  <c r="EL2109" i="3" a="1"/>
  <c r="EL2109" i="3" s="1"/>
  <c r="EK2109" i="3" a="1"/>
  <c r="EK2109" i="3" s="1"/>
  <c r="EP2109" i="3" s="1"/>
  <c r="EJ2109" i="3" a="1"/>
  <c r="EJ2109" i="3" s="1"/>
  <c r="EO2109" i="3" s="1"/>
  <c r="EI2109" i="3" a="1"/>
  <c r="EI2109" i="3" s="1"/>
  <c r="EN2109" i="3" s="1"/>
  <c r="EM2108" i="3"/>
  <c r="EQ2108" i="3" s="1"/>
  <c r="EL2108" i="3" a="1"/>
  <c r="EL2108" i="3" s="1"/>
  <c r="EK2108" i="3" a="1"/>
  <c r="EK2108" i="3" s="1"/>
  <c r="EP2108" i="3" s="1"/>
  <c r="EJ2108" i="3" a="1"/>
  <c r="EJ2108" i="3" s="1"/>
  <c r="EO2108" i="3" s="1"/>
  <c r="EI2108" i="3" a="1"/>
  <c r="EI2108" i="3" s="1"/>
  <c r="EN2108" i="3" s="1"/>
  <c r="AB2108" i="3"/>
  <c r="EM2107" i="3"/>
  <c r="EQ2107" i="3" s="1"/>
  <c r="EL2107" i="3" a="1"/>
  <c r="EL2107" i="3" s="1"/>
  <c r="EK2107" i="3" a="1"/>
  <c r="EK2107" i="3" s="1"/>
  <c r="EP2107" i="3" s="1"/>
  <c r="EJ2107" i="3" a="1"/>
  <c r="EJ2107" i="3" s="1"/>
  <c r="EO2107" i="3" s="1"/>
  <c r="EI2107" i="3" a="1"/>
  <c r="EI2107" i="3" s="1"/>
  <c r="EN2107" i="3" s="1"/>
  <c r="AB2107" i="3"/>
  <c r="EM2106" i="3"/>
  <c r="EQ2106" i="3" s="1"/>
  <c r="EL2106" i="3" a="1"/>
  <c r="EL2106" i="3" s="1"/>
  <c r="EK2106" i="3" a="1"/>
  <c r="EK2106" i="3" s="1"/>
  <c r="EP2106" i="3" s="1"/>
  <c r="EJ2106" i="3" a="1"/>
  <c r="EJ2106" i="3" s="1"/>
  <c r="EO2106" i="3" s="1"/>
  <c r="EI2106" i="3" a="1"/>
  <c r="EI2106" i="3" s="1"/>
  <c r="EN2106" i="3" s="1"/>
  <c r="AB2106" i="3"/>
  <c r="EM2105" i="3"/>
  <c r="EQ2105" i="3" s="1"/>
  <c r="EL2105" i="3" a="1"/>
  <c r="EL2105" i="3" s="1"/>
  <c r="EK2105" i="3" a="1"/>
  <c r="EK2105" i="3" s="1"/>
  <c r="EP2105" i="3" s="1"/>
  <c r="EJ2105" i="3" a="1"/>
  <c r="EJ2105" i="3" s="1"/>
  <c r="EO2105" i="3" s="1"/>
  <c r="EI2105" i="3" a="1"/>
  <c r="EI2105" i="3" s="1"/>
  <c r="EN2105" i="3" s="1"/>
  <c r="AB2105" i="3"/>
  <c r="EM2104" i="3"/>
  <c r="EQ2104" i="3" s="1"/>
  <c r="EL2104" i="3" a="1"/>
  <c r="EL2104" i="3" s="1"/>
  <c r="EK2104" i="3" a="1"/>
  <c r="EK2104" i="3" s="1"/>
  <c r="EP2104" i="3" s="1"/>
  <c r="EJ2104" i="3" a="1"/>
  <c r="EJ2104" i="3" s="1"/>
  <c r="EO2104" i="3" s="1"/>
  <c r="EI2104" i="3" a="1"/>
  <c r="EI2104" i="3" s="1"/>
  <c r="EN2104" i="3" s="1"/>
  <c r="AB2104" i="3"/>
  <c r="EM2103" i="3"/>
  <c r="EQ2103" i="3" s="1"/>
  <c r="EL2103" i="3" a="1"/>
  <c r="EL2103" i="3" s="1"/>
  <c r="EK2103" i="3" a="1"/>
  <c r="EK2103" i="3" s="1"/>
  <c r="EP2103" i="3" s="1"/>
  <c r="EJ2103" i="3" a="1"/>
  <c r="EJ2103" i="3" s="1"/>
  <c r="EO2103" i="3" s="1"/>
  <c r="EI2103" i="3" a="1"/>
  <c r="EI2103" i="3" s="1"/>
  <c r="EN2103" i="3" s="1"/>
  <c r="AB2103" i="3"/>
  <c r="EM2102" i="3"/>
  <c r="EQ2102" i="3" s="1"/>
  <c r="EL2102" i="3" a="1"/>
  <c r="EL2102" i="3" s="1"/>
  <c r="EK2102" i="3" a="1"/>
  <c r="EK2102" i="3" s="1"/>
  <c r="EP2102" i="3" s="1"/>
  <c r="EJ2102" i="3" a="1"/>
  <c r="EJ2102" i="3" s="1"/>
  <c r="EO2102" i="3" s="1"/>
  <c r="EI2102" i="3" a="1"/>
  <c r="EI2102" i="3" s="1"/>
  <c r="EN2102" i="3" s="1"/>
  <c r="AB2102" i="3"/>
  <c r="EM2101" i="3"/>
  <c r="EQ2101" i="3" s="1"/>
  <c r="EL2101" i="3" a="1"/>
  <c r="EL2101" i="3" s="1"/>
  <c r="EK2101" i="3" a="1"/>
  <c r="EK2101" i="3" s="1"/>
  <c r="EP2101" i="3" s="1"/>
  <c r="EJ2101" i="3" a="1"/>
  <c r="EJ2101" i="3" s="1"/>
  <c r="EO2101" i="3" s="1"/>
  <c r="EI2101" i="3" a="1"/>
  <c r="EI2101" i="3" s="1"/>
  <c r="EN2101" i="3" s="1"/>
  <c r="AB2101" i="3"/>
  <c r="EM2100" i="3"/>
  <c r="EQ2100" i="3" s="1"/>
  <c r="EL2100" i="3" a="1"/>
  <c r="EL2100" i="3" s="1"/>
  <c r="EK2100" i="3" a="1"/>
  <c r="EK2100" i="3" s="1"/>
  <c r="EP2100" i="3" s="1"/>
  <c r="EJ2100" i="3" a="1"/>
  <c r="EJ2100" i="3" s="1"/>
  <c r="EO2100" i="3" s="1"/>
  <c r="EI2100" i="3" a="1"/>
  <c r="EI2100" i="3" s="1"/>
  <c r="EN2100" i="3" s="1"/>
  <c r="AB2100" i="3"/>
  <c r="EM2099" i="3"/>
  <c r="EQ2099" i="3" s="1"/>
  <c r="EL2099" i="3" a="1"/>
  <c r="EL2099" i="3" s="1"/>
  <c r="EK2099" i="3" a="1"/>
  <c r="EK2099" i="3" s="1"/>
  <c r="EP2099" i="3" s="1"/>
  <c r="EJ2099" i="3" a="1"/>
  <c r="EJ2099" i="3" s="1"/>
  <c r="EO2099" i="3" s="1"/>
  <c r="EI2099" i="3" a="1"/>
  <c r="EI2099" i="3" s="1"/>
  <c r="EN2099" i="3" s="1"/>
  <c r="AB2099" i="3"/>
  <c r="EM2098" i="3"/>
  <c r="EQ2098" i="3" s="1"/>
  <c r="EL2098" i="3" a="1"/>
  <c r="EL2098" i="3" s="1"/>
  <c r="EK2098" i="3" a="1"/>
  <c r="EK2098" i="3" s="1"/>
  <c r="EP2098" i="3" s="1"/>
  <c r="EJ2098" i="3" a="1"/>
  <c r="EJ2098" i="3" s="1"/>
  <c r="EO2098" i="3" s="1"/>
  <c r="EI2098" i="3" a="1"/>
  <c r="EI2098" i="3" s="1"/>
  <c r="EN2098" i="3" s="1"/>
  <c r="AB2098" i="3"/>
  <c r="EM2097" i="3"/>
  <c r="EQ2097" i="3" s="1"/>
  <c r="EL2097" i="3" a="1"/>
  <c r="EL2097" i="3" s="1"/>
  <c r="EK2097" i="3" a="1"/>
  <c r="EK2097" i="3" s="1"/>
  <c r="EP2097" i="3" s="1"/>
  <c r="EJ2097" i="3" a="1"/>
  <c r="EJ2097" i="3" s="1"/>
  <c r="EO2097" i="3" s="1"/>
  <c r="EI2097" i="3" a="1"/>
  <c r="EI2097" i="3" s="1"/>
  <c r="EN2097" i="3" s="1"/>
  <c r="AB2097" i="3"/>
  <c r="EM2096" i="3"/>
  <c r="EL2096" i="3" a="1"/>
  <c r="EL2096" i="3" s="1"/>
  <c r="EK2096" i="3" a="1"/>
  <c r="EK2096" i="3" s="1"/>
  <c r="EP2096" i="3" s="1"/>
  <c r="EJ2096" i="3" a="1"/>
  <c r="EJ2096" i="3" s="1"/>
  <c r="EO2096" i="3" s="1"/>
  <c r="EI2096" i="3" a="1"/>
  <c r="EI2096" i="3" s="1"/>
  <c r="EN2096" i="3" s="1"/>
  <c r="AB2096" i="3"/>
  <c r="EM2095" i="3"/>
  <c r="EL2095" i="3" a="1"/>
  <c r="EL2095" i="3" s="1"/>
  <c r="EK2095" i="3" a="1"/>
  <c r="EK2095" i="3" s="1"/>
  <c r="EP2095" i="3" s="1"/>
  <c r="EJ2095" i="3" a="1"/>
  <c r="EJ2095" i="3" s="1"/>
  <c r="EO2095" i="3" s="1"/>
  <c r="EI2095" i="3" a="1"/>
  <c r="EI2095" i="3" s="1"/>
  <c r="EN2095" i="3" s="1"/>
  <c r="AB2095" i="3"/>
  <c r="EM2094" i="3"/>
  <c r="EQ2094" i="3" s="1"/>
  <c r="EL2094" i="3" a="1"/>
  <c r="EL2094" i="3" s="1"/>
  <c r="EK2094" i="3" a="1"/>
  <c r="EK2094" i="3" s="1"/>
  <c r="EP2094" i="3" s="1"/>
  <c r="EJ2094" i="3" a="1"/>
  <c r="EJ2094" i="3" s="1"/>
  <c r="EO2094" i="3" s="1"/>
  <c r="EI2094" i="3" a="1"/>
  <c r="EI2094" i="3" s="1"/>
  <c r="EN2094" i="3" s="1"/>
  <c r="AB2094" i="3"/>
  <c r="EM2093" i="3"/>
  <c r="EQ2093" i="3" s="1"/>
  <c r="EL2093" i="3" a="1"/>
  <c r="EL2093" i="3" s="1"/>
  <c r="EK2093" i="3" a="1"/>
  <c r="EK2093" i="3" s="1"/>
  <c r="EP2093" i="3" s="1"/>
  <c r="EJ2093" i="3" a="1"/>
  <c r="EJ2093" i="3" s="1"/>
  <c r="EO2093" i="3" s="1"/>
  <c r="EI2093" i="3" a="1"/>
  <c r="EI2093" i="3" s="1"/>
  <c r="EN2093" i="3" s="1"/>
  <c r="AB2093" i="3"/>
  <c r="EM2092" i="3"/>
  <c r="EL2092" i="3" a="1"/>
  <c r="EL2092" i="3" s="1"/>
  <c r="EK2092" i="3" a="1"/>
  <c r="EK2092" i="3" s="1"/>
  <c r="EP2092" i="3" s="1"/>
  <c r="EJ2092" i="3" a="1"/>
  <c r="EJ2092" i="3" s="1"/>
  <c r="EO2092" i="3" s="1"/>
  <c r="EI2092" i="3" a="1"/>
  <c r="EI2092" i="3" s="1"/>
  <c r="EN2092" i="3" s="1"/>
  <c r="AB2092" i="3"/>
  <c r="EM2091" i="3"/>
  <c r="EL2091" i="3" a="1"/>
  <c r="EL2091" i="3" s="1"/>
  <c r="EK2091" i="3" a="1"/>
  <c r="EK2091" i="3" s="1"/>
  <c r="EP2091" i="3" s="1"/>
  <c r="EJ2091" i="3" a="1"/>
  <c r="EJ2091" i="3" s="1"/>
  <c r="EO2091" i="3" s="1"/>
  <c r="EI2091" i="3" a="1"/>
  <c r="EI2091" i="3" s="1"/>
  <c r="EN2091" i="3" s="1"/>
  <c r="AB2091" i="3"/>
  <c r="EM2090" i="3"/>
  <c r="EL2090" i="3" a="1"/>
  <c r="EL2090" i="3" s="1"/>
  <c r="EK2090" i="3" a="1"/>
  <c r="EK2090" i="3" s="1"/>
  <c r="EP2090" i="3" s="1"/>
  <c r="EJ2090" i="3" a="1"/>
  <c r="EJ2090" i="3" s="1"/>
  <c r="EO2090" i="3" s="1"/>
  <c r="EI2090" i="3" a="1"/>
  <c r="EI2090" i="3" s="1"/>
  <c r="EN2090" i="3" s="1"/>
  <c r="AB2090" i="3"/>
  <c r="EM2089" i="3"/>
  <c r="EL2089" i="3" a="1"/>
  <c r="EL2089" i="3" s="1"/>
  <c r="EK2089" i="3" a="1"/>
  <c r="EK2089" i="3" s="1"/>
  <c r="EP2089" i="3" s="1"/>
  <c r="EJ2089" i="3" a="1"/>
  <c r="EJ2089" i="3" s="1"/>
  <c r="EO2089" i="3" s="1"/>
  <c r="EI2089" i="3" a="1"/>
  <c r="EI2089" i="3" s="1"/>
  <c r="AB2089" i="3"/>
  <c r="EM2088" i="3"/>
  <c r="EQ2088" i="3" s="1"/>
  <c r="EL2088" i="3" a="1"/>
  <c r="EL2088" i="3" s="1"/>
  <c r="EK2088" i="3" a="1"/>
  <c r="EK2088" i="3" s="1"/>
  <c r="EP2088" i="3" s="1"/>
  <c r="EJ2088" i="3" a="1"/>
  <c r="EJ2088" i="3" s="1"/>
  <c r="EO2088" i="3" s="1"/>
  <c r="EI2088" i="3" a="1"/>
  <c r="EI2088" i="3" s="1"/>
  <c r="EN2088" i="3" s="1"/>
  <c r="AB2088" i="3"/>
  <c r="EM2087" i="3"/>
  <c r="EQ2087" i="3" s="1"/>
  <c r="EL2087" i="3" a="1"/>
  <c r="EL2087" i="3" s="1"/>
  <c r="EK2087" i="3" a="1"/>
  <c r="EK2087" i="3" s="1"/>
  <c r="EP2087" i="3" s="1"/>
  <c r="EJ2087" i="3" a="1"/>
  <c r="EJ2087" i="3" s="1"/>
  <c r="EO2087" i="3" s="1"/>
  <c r="EI2087" i="3" a="1"/>
  <c r="EI2087" i="3" s="1"/>
  <c r="EN2087" i="3" s="1"/>
  <c r="AB2087" i="3"/>
  <c r="EM2086" i="3"/>
  <c r="EQ2086" i="3" s="1"/>
  <c r="EL2086" i="3" a="1"/>
  <c r="EL2086" i="3" s="1"/>
  <c r="EK2086" i="3" a="1"/>
  <c r="EK2086" i="3" s="1"/>
  <c r="EP2086" i="3" s="1"/>
  <c r="EJ2086" i="3" a="1"/>
  <c r="EJ2086" i="3" s="1"/>
  <c r="EO2086" i="3" s="1"/>
  <c r="EI2086" i="3" a="1"/>
  <c r="EI2086" i="3" s="1"/>
  <c r="EN2086" i="3" s="1"/>
  <c r="AB2086" i="3"/>
  <c r="EM2085" i="3"/>
  <c r="EQ2085" i="3" s="1"/>
  <c r="EL2085" i="3" a="1"/>
  <c r="EL2085" i="3" s="1"/>
  <c r="EK2085" i="3" a="1"/>
  <c r="EK2085" i="3" s="1"/>
  <c r="EP2085" i="3" s="1"/>
  <c r="EJ2085" i="3" a="1"/>
  <c r="EJ2085" i="3" s="1"/>
  <c r="EO2085" i="3" s="1"/>
  <c r="EI2085" i="3" a="1"/>
  <c r="EI2085" i="3" s="1"/>
  <c r="EN2085" i="3" s="1"/>
  <c r="AB2085" i="3"/>
  <c r="EM2084" i="3"/>
  <c r="EQ2084" i="3" s="1"/>
  <c r="EL2084" i="3" a="1"/>
  <c r="EL2084" i="3" s="1"/>
  <c r="EK2084" i="3" a="1"/>
  <c r="EK2084" i="3" s="1"/>
  <c r="EP2084" i="3" s="1"/>
  <c r="EJ2084" i="3" a="1"/>
  <c r="EJ2084" i="3" s="1"/>
  <c r="EO2084" i="3" s="1"/>
  <c r="EI2084" i="3" a="1"/>
  <c r="EI2084" i="3" s="1"/>
  <c r="EN2084" i="3" s="1"/>
  <c r="AB2084" i="3"/>
  <c r="EM2083" i="3"/>
  <c r="EQ2083" i="3" s="1"/>
  <c r="EL2083" i="3" a="1"/>
  <c r="EL2083" i="3" s="1"/>
  <c r="EK2083" i="3" a="1"/>
  <c r="EK2083" i="3" s="1"/>
  <c r="EP2083" i="3" s="1"/>
  <c r="EJ2083" i="3" a="1"/>
  <c r="EJ2083" i="3" s="1"/>
  <c r="EO2083" i="3" s="1"/>
  <c r="EI2083" i="3" a="1"/>
  <c r="EI2083" i="3" s="1"/>
  <c r="EN2083" i="3" s="1"/>
  <c r="AB2083" i="3"/>
  <c r="EM2082" i="3"/>
  <c r="EL2082" i="3" a="1"/>
  <c r="EL2082" i="3" s="1"/>
  <c r="EK2082" i="3" a="1"/>
  <c r="EK2082" i="3" s="1"/>
  <c r="EP2082" i="3" s="1"/>
  <c r="EJ2082" i="3" a="1"/>
  <c r="EJ2082" i="3" s="1"/>
  <c r="EO2082" i="3" s="1"/>
  <c r="EI2082" i="3" a="1"/>
  <c r="EI2082" i="3" s="1"/>
  <c r="AB2082" i="3"/>
  <c r="EM2081" i="3"/>
  <c r="EQ2081" i="3" s="1"/>
  <c r="EL2081" i="3" a="1"/>
  <c r="EL2081" i="3" s="1"/>
  <c r="EK2081" i="3" a="1"/>
  <c r="EK2081" i="3" s="1"/>
  <c r="EP2081" i="3" s="1"/>
  <c r="EJ2081" i="3" a="1"/>
  <c r="EJ2081" i="3" s="1"/>
  <c r="EO2081" i="3" s="1"/>
  <c r="EI2081" i="3" a="1"/>
  <c r="EI2081" i="3" s="1"/>
  <c r="EN2081" i="3" s="1"/>
  <c r="AB2081" i="3"/>
  <c r="EM2080" i="3"/>
  <c r="EQ2080" i="3" s="1"/>
  <c r="EL2080" i="3" a="1"/>
  <c r="EL2080" i="3" s="1"/>
  <c r="EK2080" i="3" a="1"/>
  <c r="EK2080" i="3" s="1"/>
  <c r="EP2080" i="3" s="1"/>
  <c r="EJ2080" i="3" a="1"/>
  <c r="EJ2080" i="3" s="1"/>
  <c r="EO2080" i="3" s="1"/>
  <c r="EI2080" i="3" a="1"/>
  <c r="EI2080" i="3" s="1"/>
  <c r="EN2080" i="3" s="1"/>
  <c r="AB2080" i="3"/>
  <c r="EM2079" i="3"/>
  <c r="EQ2079" i="3" s="1"/>
  <c r="EL2079" i="3" a="1"/>
  <c r="EL2079" i="3" s="1"/>
  <c r="EK2079" i="3" a="1"/>
  <c r="EK2079" i="3" s="1"/>
  <c r="EP2079" i="3" s="1"/>
  <c r="EJ2079" i="3" a="1"/>
  <c r="EJ2079" i="3" s="1"/>
  <c r="EO2079" i="3" s="1"/>
  <c r="EI2079" i="3" a="1"/>
  <c r="EI2079" i="3" s="1"/>
  <c r="EN2079" i="3" s="1"/>
  <c r="AB2079" i="3"/>
  <c r="EM2078" i="3"/>
  <c r="EQ2078" i="3" s="1"/>
  <c r="EL2078" i="3" a="1"/>
  <c r="EL2078" i="3" s="1"/>
  <c r="EK2078" i="3" a="1"/>
  <c r="EK2078" i="3" s="1"/>
  <c r="EP2078" i="3" s="1"/>
  <c r="EJ2078" i="3" a="1"/>
  <c r="EJ2078" i="3" s="1"/>
  <c r="EO2078" i="3" s="1"/>
  <c r="EI2078" i="3" a="1"/>
  <c r="EI2078" i="3" s="1"/>
  <c r="EN2078" i="3" s="1"/>
  <c r="AB2078" i="3"/>
  <c r="EM2077" i="3"/>
  <c r="EQ2077" i="3" s="1"/>
  <c r="EL2077" i="3" a="1"/>
  <c r="EL2077" i="3" s="1"/>
  <c r="EK2077" i="3" a="1"/>
  <c r="EK2077" i="3" s="1"/>
  <c r="EP2077" i="3" s="1"/>
  <c r="EJ2077" i="3" a="1"/>
  <c r="EJ2077" i="3" s="1"/>
  <c r="EO2077" i="3" s="1"/>
  <c r="EI2077" i="3" a="1"/>
  <c r="EI2077" i="3" s="1"/>
  <c r="EN2077" i="3" s="1"/>
  <c r="AB2077" i="3"/>
  <c r="EM2076" i="3"/>
  <c r="EQ2076" i="3" s="1"/>
  <c r="EL2076" i="3" a="1"/>
  <c r="EL2076" i="3" s="1"/>
  <c r="EK2076" i="3" a="1"/>
  <c r="EK2076" i="3" s="1"/>
  <c r="EP2076" i="3" s="1"/>
  <c r="EJ2076" i="3" a="1"/>
  <c r="EJ2076" i="3" s="1"/>
  <c r="EO2076" i="3" s="1"/>
  <c r="EI2076" i="3" a="1"/>
  <c r="EI2076" i="3" s="1"/>
  <c r="EN2076" i="3" s="1"/>
  <c r="AB2076" i="3"/>
  <c r="EM2075" i="3"/>
  <c r="EQ2075" i="3" s="1"/>
  <c r="EL2075" i="3" a="1"/>
  <c r="EL2075" i="3" s="1"/>
  <c r="EK2075" i="3" a="1"/>
  <c r="EK2075" i="3" s="1"/>
  <c r="EP2075" i="3" s="1"/>
  <c r="EJ2075" i="3" a="1"/>
  <c r="EJ2075" i="3" s="1"/>
  <c r="EO2075" i="3" s="1"/>
  <c r="EI2075" i="3" a="1"/>
  <c r="EI2075" i="3" s="1"/>
  <c r="EN2075" i="3" s="1"/>
  <c r="AB2075" i="3"/>
  <c r="EM2074" i="3"/>
  <c r="EQ2074" i="3" s="1"/>
  <c r="EL2074" i="3" a="1"/>
  <c r="EL2074" i="3" s="1"/>
  <c r="EK2074" i="3" a="1"/>
  <c r="EK2074" i="3" s="1"/>
  <c r="EP2074" i="3" s="1"/>
  <c r="EJ2074" i="3" a="1"/>
  <c r="EJ2074" i="3" s="1"/>
  <c r="EO2074" i="3" s="1"/>
  <c r="EI2074" i="3" a="1"/>
  <c r="EI2074" i="3" s="1"/>
  <c r="EN2074" i="3" s="1"/>
  <c r="AB2074" i="3"/>
  <c r="EM2073" i="3"/>
  <c r="EQ2073" i="3" s="1"/>
  <c r="EL2073" i="3" a="1"/>
  <c r="EL2073" i="3" s="1"/>
  <c r="EK2073" i="3" a="1"/>
  <c r="EK2073" i="3" s="1"/>
  <c r="EP2073" i="3" s="1"/>
  <c r="EJ2073" i="3" a="1"/>
  <c r="EJ2073" i="3" s="1"/>
  <c r="EO2073" i="3" s="1"/>
  <c r="EI2073" i="3" a="1"/>
  <c r="EI2073" i="3" s="1"/>
  <c r="EN2073" i="3" s="1"/>
  <c r="AB2073" i="3"/>
  <c r="EM2072" i="3"/>
  <c r="EQ2072" i="3" s="1"/>
  <c r="EL2072" i="3" a="1"/>
  <c r="EL2072" i="3" s="1"/>
  <c r="EK2072" i="3" a="1"/>
  <c r="EK2072" i="3" s="1"/>
  <c r="EP2072" i="3" s="1"/>
  <c r="EJ2072" i="3" a="1"/>
  <c r="EJ2072" i="3" s="1"/>
  <c r="EO2072" i="3" s="1"/>
  <c r="EI2072" i="3" a="1"/>
  <c r="EI2072" i="3" s="1"/>
  <c r="EN2072" i="3" s="1"/>
  <c r="AB2072" i="3"/>
  <c r="EM2071" i="3"/>
  <c r="EQ2071" i="3" s="1"/>
  <c r="EL2071" i="3" a="1"/>
  <c r="EL2071" i="3" s="1"/>
  <c r="EK2071" i="3" a="1"/>
  <c r="EK2071" i="3" s="1"/>
  <c r="EP2071" i="3" s="1"/>
  <c r="EJ2071" i="3" a="1"/>
  <c r="EJ2071" i="3" s="1"/>
  <c r="EO2071" i="3" s="1"/>
  <c r="EI2071" i="3" a="1"/>
  <c r="EI2071" i="3" s="1"/>
  <c r="EN2071" i="3" s="1"/>
  <c r="AB2071" i="3"/>
  <c r="EM2070" i="3"/>
  <c r="EQ2070" i="3" s="1"/>
  <c r="EL2070" i="3" a="1"/>
  <c r="EL2070" i="3" s="1"/>
  <c r="EK2070" i="3" a="1"/>
  <c r="EK2070" i="3" s="1"/>
  <c r="EP2070" i="3" s="1"/>
  <c r="EJ2070" i="3" a="1"/>
  <c r="EJ2070" i="3" s="1"/>
  <c r="EO2070" i="3" s="1"/>
  <c r="EI2070" i="3" a="1"/>
  <c r="EI2070" i="3" s="1"/>
  <c r="EN2070" i="3" s="1"/>
  <c r="AB2070" i="3"/>
  <c r="EM2069" i="3"/>
  <c r="EQ2069" i="3" s="1"/>
  <c r="EL2069" i="3" a="1"/>
  <c r="EL2069" i="3" s="1"/>
  <c r="EK2069" i="3" a="1"/>
  <c r="EK2069" i="3" s="1"/>
  <c r="EP2069" i="3" s="1"/>
  <c r="EJ2069" i="3" a="1"/>
  <c r="EJ2069" i="3" s="1"/>
  <c r="EO2069" i="3" s="1"/>
  <c r="EI2069" i="3" a="1"/>
  <c r="EI2069" i="3" s="1"/>
  <c r="EN2069" i="3" s="1"/>
  <c r="AB2069" i="3"/>
  <c r="EM2068" i="3"/>
  <c r="EL2068" i="3" a="1"/>
  <c r="EL2068" i="3" s="1"/>
  <c r="EK2068" i="3" a="1"/>
  <c r="EK2068" i="3" s="1"/>
  <c r="EP2068" i="3" s="1"/>
  <c r="EJ2068" i="3" a="1"/>
  <c r="EJ2068" i="3" s="1"/>
  <c r="EO2068" i="3" s="1"/>
  <c r="EI2068" i="3" a="1"/>
  <c r="EI2068" i="3" s="1"/>
  <c r="EN2068" i="3" s="1"/>
  <c r="AB2068" i="3"/>
  <c r="EM2067" i="3"/>
  <c r="EQ2067" i="3" s="1"/>
  <c r="EL2067" i="3" a="1"/>
  <c r="EL2067" i="3" s="1"/>
  <c r="EK2067" i="3" a="1"/>
  <c r="EK2067" i="3" s="1"/>
  <c r="EP2067" i="3" s="1"/>
  <c r="EJ2067" i="3" a="1"/>
  <c r="EJ2067" i="3" s="1"/>
  <c r="EO2067" i="3" s="1"/>
  <c r="EI2067" i="3" a="1"/>
  <c r="EI2067" i="3" s="1"/>
  <c r="EN2067" i="3" s="1"/>
  <c r="AB2067" i="3"/>
  <c r="EM2066" i="3"/>
  <c r="EL2066" i="3" a="1"/>
  <c r="EL2066" i="3" s="1"/>
  <c r="EK2066" i="3" a="1"/>
  <c r="EK2066" i="3" s="1"/>
  <c r="EP2066" i="3" s="1"/>
  <c r="EJ2066" i="3" a="1"/>
  <c r="EJ2066" i="3" s="1"/>
  <c r="EO2066" i="3" s="1"/>
  <c r="EI2066" i="3" a="1"/>
  <c r="EI2066" i="3" s="1"/>
  <c r="EN2066" i="3" s="1"/>
  <c r="AB2066" i="3"/>
  <c r="EM2065" i="3"/>
  <c r="EL2065" i="3" a="1"/>
  <c r="EL2065" i="3" s="1"/>
  <c r="EK2065" i="3"/>
  <c r="EP2065" i="3" s="1"/>
  <c r="EK2065" i="3" a="1"/>
  <c r="EJ2065" i="3" a="1"/>
  <c r="EJ2065" i="3" s="1"/>
  <c r="EO2065" i="3" s="1"/>
  <c r="EI2065" i="3" a="1"/>
  <c r="EI2065" i="3" s="1"/>
  <c r="EN2065" i="3" s="1"/>
  <c r="AB2065" i="3"/>
  <c r="EM2064" i="3"/>
  <c r="EQ2064" i="3" s="1"/>
  <c r="EL2064" i="3" a="1"/>
  <c r="EL2064" i="3" s="1"/>
  <c r="EK2064" i="3" a="1"/>
  <c r="EK2064" i="3" s="1"/>
  <c r="EP2064" i="3" s="1"/>
  <c r="EJ2064" i="3" a="1"/>
  <c r="EJ2064" i="3" s="1"/>
  <c r="EO2064" i="3" s="1"/>
  <c r="EI2064" i="3" a="1"/>
  <c r="EI2064" i="3" s="1"/>
  <c r="EN2064" i="3" s="1"/>
  <c r="AB2064" i="3"/>
  <c r="EM2063" i="3"/>
  <c r="EQ2063" i="3" s="1"/>
  <c r="EL2063" i="3" a="1"/>
  <c r="EL2063" i="3" s="1"/>
  <c r="EK2063" i="3" a="1"/>
  <c r="EK2063" i="3" s="1"/>
  <c r="EP2063" i="3" s="1"/>
  <c r="EJ2063" i="3" a="1"/>
  <c r="EJ2063" i="3" s="1"/>
  <c r="EO2063" i="3" s="1"/>
  <c r="EI2063" i="3" a="1"/>
  <c r="EI2063" i="3" s="1"/>
  <c r="EN2063" i="3" s="1"/>
  <c r="AB2063" i="3"/>
  <c r="EM2062" i="3"/>
  <c r="EQ2062" i="3" s="1"/>
  <c r="EL2062" i="3" a="1"/>
  <c r="EL2062" i="3" s="1"/>
  <c r="EK2062" i="3" a="1"/>
  <c r="EK2062" i="3" s="1"/>
  <c r="EP2062" i="3" s="1"/>
  <c r="EJ2062" i="3" a="1"/>
  <c r="EJ2062" i="3" s="1"/>
  <c r="EO2062" i="3" s="1"/>
  <c r="EI2062" i="3" a="1"/>
  <c r="EI2062" i="3" s="1"/>
  <c r="EN2062" i="3" s="1"/>
  <c r="AB2062" i="3"/>
  <c r="EM2061" i="3"/>
  <c r="EQ2061" i="3" s="1"/>
  <c r="EL2061" i="3" a="1"/>
  <c r="EL2061" i="3" s="1"/>
  <c r="EK2061" i="3" a="1"/>
  <c r="EK2061" i="3" s="1"/>
  <c r="EP2061" i="3" s="1"/>
  <c r="EJ2061" i="3" a="1"/>
  <c r="EJ2061" i="3" s="1"/>
  <c r="EO2061" i="3" s="1"/>
  <c r="EI2061" i="3" a="1"/>
  <c r="EI2061" i="3" s="1"/>
  <c r="EN2061" i="3" s="1"/>
  <c r="AB2061" i="3"/>
  <c r="EM2060" i="3"/>
  <c r="EL2060" i="3" a="1"/>
  <c r="EL2060" i="3" s="1"/>
  <c r="EK2060" i="3" a="1"/>
  <c r="EK2060" i="3" s="1"/>
  <c r="EP2060" i="3" s="1"/>
  <c r="EJ2060" i="3" a="1"/>
  <c r="EJ2060" i="3" s="1"/>
  <c r="EO2060" i="3" s="1"/>
  <c r="EI2060" i="3" a="1"/>
  <c r="EI2060" i="3" s="1"/>
  <c r="EN2060" i="3" s="1"/>
  <c r="AB2060" i="3"/>
  <c r="EM2059" i="3"/>
  <c r="EL2059" i="3" a="1"/>
  <c r="EL2059" i="3" s="1"/>
  <c r="EK2059" i="3" a="1"/>
  <c r="EK2059" i="3" s="1"/>
  <c r="EP2059" i="3" s="1"/>
  <c r="EJ2059" i="3" a="1"/>
  <c r="EJ2059" i="3" s="1"/>
  <c r="EO2059" i="3" s="1"/>
  <c r="EI2059" i="3" a="1"/>
  <c r="EI2059" i="3" s="1"/>
  <c r="EN2059" i="3" s="1"/>
  <c r="AB2059" i="3"/>
  <c r="EM2058" i="3"/>
  <c r="EL2058" i="3" a="1"/>
  <c r="EL2058" i="3" s="1"/>
  <c r="EK2058" i="3" a="1"/>
  <c r="EK2058" i="3" s="1"/>
  <c r="EP2058" i="3" s="1"/>
  <c r="EJ2058" i="3" a="1"/>
  <c r="EJ2058" i="3" s="1"/>
  <c r="EO2058" i="3" s="1"/>
  <c r="EI2058" i="3" a="1"/>
  <c r="EI2058" i="3" s="1"/>
  <c r="AB2058" i="3"/>
  <c r="EM2057" i="3"/>
  <c r="EL2057" i="3" a="1"/>
  <c r="EL2057" i="3" s="1"/>
  <c r="EK2057" i="3" a="1"/>
  <c r="EK2057" i="3" s="1"/>
  <c r="EP2057" i="3" s="1"/>
  <c r="EJ2057" i="3" a="1"/>
  <c r="EJ2057" i="3" s="1"/>
  <c r="EO2057" i="3" s="1"/>
  <c r="EI2057" i="3" a="1"/>
  <c r="EI2057" i="3" s="1"/>
  <c r="EN2057" i="3" s="1"/>
  <c r="AB2057" i="3"/>
  <c r="EM2056" i="3"/>
  <c r="EQ2056" i="3" s="1"/>
  <c r="EL2056" i="3" a="1"/>
  <c r="EL2056" i="3" s="1"/>
  <c r="EK2056" i="3" a="1"/>
  <c r="EK2056" i="3" s="1"/>
  <c r="EP2056" i="3" s="1"/>
  <c r="EJ2056" i="3" a="1"/>
  <c r="EJ2056" i="3" s="1"/>
  <c r="EO2056" i="3" s="1"/>
  <c r="EI2056" i="3" a="1"/>
  <c r="EI2056" i="3" s="1"/>
  <c r="EN2056" i="3" s="1"/>
  <c r="AB2056" i="3"/>
  <c r="EM2055" i="3"/>
  <c r="EQ2055" i="3" s="1"/>
  <c r="EL2055" i="3" a="1"/>
  <c r="EL2055" i="3" s="1"/>
  <c r="EK2055" i="3" a="1"/>
  <c r="EK2055" i="3" s="1"/>
  <c r="EP2055" i="3" s="1"/>
  <c r="EJ2055" i="3" a="1"/>
  <c r="EJ2055" i="3" s="1"/>
  <c r="EO2055" i="3" s="1"/>
  <c r="EI2055" i="3" a="1"/>
  <c r="EI2055" i="3" s="1"/>
  <c r="EN2055" i="3" s="1"/>
  <c r="AB2055" i="3"/>
  <c r="EM2054" i="3"/>
  <c r="EQ2054" i="3" s="1"/>
  <c r="EL2054" i="3" a="1"/>
  <c r="EL2054" i="3" s="1"/>
  <c r="EK2054" i="3" a="1"/>
  <c r="EK2054" i="3" s="1"/>
  <c r="EP2054" i="3" s="1"/>
  <c r="EJ2054" i="3" a="1"/>
  <c r="EJ2054" i="3" s="1"/>
  <c r="EO2054" i="3" s="1"/>
  <c r="EI2054" i="3" a="1"/>
  <c r="EI2054" i="3" s="1"/>
  <c r="EN2054" i="3" s="1"/>
  <c r="AB2054" i="3"/>
  <c r="EM2053" i="3"/>
  <c r="EQ2053" i="3" s="1"/>
  <c r="EL2053" i="3" a="1"/>
  <c r="EL2053" i="3" s="1"/>
  <c r="EK2053" i="3" a="1"/>
  <c r="EK2053" i="3" s="1"/>
  <c r="EP2053" i="3" s="1"/>
  <c r="EJ2053" i="3" a="1"/>
  <c r="EJ2053" i="3" s="1"/>
  <c r="EO2053" i="3" s="1"/>
  <c r="EI2053" i="3" a="1"/>
  <c r="EI2053" i="3" s="1"/>
  <c r="EN2053" i="3" s="1"/>
  <c r="AB2053" i="3"/>
  <c r="EM2052" i="3"/>
  <c r="EQ2052" i="3" s="1"/>
  <c r="EL2052" i="3" a="1"/>
  <c r="EL2052" i="3" s="1"/>
  <c r="EK2052" i="3" a="1"/>
  <c r="EK2052" i="3" s="1"/>
  <c r="EP2052" i="3" s="1"/>
  <c r="EJ2052" i="3" a="1"/>
  <c r="EJ2052" i="3" s="1"/>
  <c r="EO2052" i="3" s="1"/>
  <c r="EI2052" i="3" a="1"/>
  <c r="EI2052" i="3" s="1"/>
  <c r="EN2052" i="3" s="1"/>
  <c r="AB2052" i="3"/>
  <c r="EM2051" i="3"/>
  <c r="EQ2051" i="3" s="1"/>
  <c r="EL2051" i="3" a="1"/>
  <c r="EL2051" i="3" s="1"/>
  <c r="EK2051" i="3" a="1"/>
  <c r="EK2051" i="3" s="1"/>
  <c r="EP2051" i="3" s="1"/>
  <c r="EJ2051" i="3" a="1"/>
  <c r="EJ2051" i="3" s="1"/>
  <c r="EO2051" i="3" s="1"/>
  <c r="EI2051" i="3" a="1"/>
  <c r="EI2051" i="3" s="1"/>
  <c r="EN2051" i="3" s="1"/>
  <c r="AB2051" i="3"/>
  <c r="EM2050" i="3"/>
  <c r="EQ2050" i="3" s="1"/>
  <c r="EL2050" i="3" a="1"/>
  <c r="EL2050" i="3" s="1"/>
  <c r="EK2050" i="3" a="1"/>
  <c r="EK2050" i="3" s="1"/>
  <c r="EP2050" i="3" s="1"/>
  <c r="EJ2050" i="3" a="1"/>
  <c r="EJ2050" i="3" s="1"/>
  <c r="EO2050" i="3" s="1"/>
  <c r="EI2050" i="3" a="1"/>
  <c r="EI2050" i="3" s="1"/>
  <c r="EN2050" i="3" s="1"/>
  <c r="AB2050" i="3"/>
  <c r="EM2049" i="3"/>
  <c r="EQ2049" i="3" s="1"/>
  <c r="EL2049" i="3" a="1"/>
  <c r="EL2049" i="3" s="1"/>
  <c r="EK2049" i="3" a="1"/>
  <c r="EK2049" i="3" s="1"/>
  <c r="EP2049" i="3" s="1"/>
  <c r="EJ2049" i="3" a="1"/>
  <c r="EJ2049" i="3" s="1"/>
  <c r="EO2049" i="3" s="1"/>
  <c r="EI2049" i="3" a="1"/>
  <c r="EI2049" i="3" s="1"/>
  <c r="EN2049" i="3" s="1"/>
  <c r="AB2049" i="3"/>
  <c r="EM2048" i="3"/>
  <c r="EQ2048" i="3" s="1"/>
  <c r="EL2048" i="3" a="1"/>
  <c r="EL2048" i="3" s="1"/>
  <c r="EK2048" i="3" a="1"/>
  <c r="EK2048" i="3" s="1"/>
  <c r="EP2048" i="3" s="1"/>
  <c r="EJ2048" i="3" a="1"/>
  <c r="EJ2048" i="3" s="1"/>
  <c r="EO2048" i="3" s="1"/>
  <c r="EI2048" i="3" a="1"/>
  <c r="EI2048" i="3" s="1"/>
  <c r="EN2048" i="3" s="1"/>
  <c r="AB2048" i="3"/>
  <c r="EM2047" i="3"/>
  <c r="EQ2047" i="3" s="1"/>
  <c r="EL2047" i="3" a="1"/>
  <c r="EL2047" i="3" s="1"/>
  <c r="EK2047" i="3" a="1"/>
  <c r="EK2047" i="3" s="1"/>
  <c r="EP2047" i="3" s="1"/>
  <c r="EJ2047" i="3" a="1"/>
  <c r="EJ2047" i="3" s="1"/>
  <c r="EO2047" i="3" s="1"/>
  <c r="EI2047" i="3" a="1"/>
  <c r="EI2047" i="3" s="1"/>
  <c r="EN2047" i="3" s="1"/>
  <c r="AB2047" i="3"/>
  <c r="EM2046" i="3"/>
  <c r="EQ2046" i="3" s="1"/>
  <c r="EL2046" i="3" a="1"/>
  <c r="EL2046" i="3" s="1"/>
  <c r="EK2046" i="3" a="1"/>
  <c r="EK2046" i="3" s="1"/>
  <c r="EP2046" i="3" s="1"/>
  <c r="EJ2046" i="3" a="1"/>
  <c r="EJ2046" i="3" s="1"/>
  <c r="EO2046" i="3" s="1"/>
  <c r="EI2046" i="3" a="1"/>
  <c r="EI2046" i="3" s="1"/>
  <c r="EN2046" i="3" s="1"/>
  <c r="AB2046" i="3"/>
  <c r="EM2045" i="3"/>
  <c r="EQ2045" i="3" s="1"/>
  <c r="EL2045" i="3" a="1"/>
  <c r="EL2045" i="3" s="1"/>
  <c r="EK2045" i="3" a="1"/>
  <c r="EK2045" i="3" s="1"/>
  <c r="EP2045" i="3" s="1"/>
  <c r="EJ2045" i="3" a="1"/>
  <c r="EJ2045" i="3" s="1"/>
  <c r="EO2045" i="3" s="1"/>
  <c r="EI2045" i="3" a="1"/>
  <c r="EI2045" i="3" s="1"/>
  <c r="EN2045" i="3" s="1"/>
  <c r="AB2045" i="3"/>
  <c r="EM2044" i="3"/>
  <c r="EQ2044" i="3" s="1"/>
  <c r="EL2044" i="3" a="1"/>
  <c r="EL2044" i="3" s="1"/>
  <c r="EK2044" i="3" a="1"/>
  <c r="EK2044" i="3" s="1"/>
  <c r="EP2044" i="3" s="1"/>
  <c r="EJ2044" i="3" a="1"/>
  <c r="EJ2044" i="3" s="1"/>
  <c r="EO2044" i="3" s="1"/>
  <c r="EI2044" i="3" a="1"/>
  <c r="EI2044" i="3" s="1"/>
  <c r="EN2044" i="3" s="1"/>
  <c r="AB2044" i="3"/>
  <c r="EM2043" i="3"/>
  <c r="EQ2043" i="3" s="1"/>
  <c r="EL2043" i="3" a="1"/>
  <c r="EL2043" i="3" s="1"/>
  <c r="EK2043" i="3" a="1"/>
  <c r="EK2043" i="3" s="1"/>
  <c r="EP2043" i="3" s="1"/>
  <c r="EJ2043" i="3" a="1"/>
  <c r="EJ2043" i="3" s="1"/>
  <c r="EO2043" i="3" s="1"/>
  <c r="EI2043" i="3" a="1"/>
  <c r="EI2043" i="3" s="1"/>
  <c r="EN2043" i="3" s="1"/>
  <c r="AB2043" i="3"/>
  <c r="EM2042" i="3"/>
  <c r="EQ2042" i="3" s="1"/>
  <c r="EL2042" i="3" a="1"/>
  <c r="EL2042" i="3" s="1"/>
  <c r="EK2042" i="3" a="1"/>
  <c r="EK2042" i="3" s="1"/>
  <c r="EP2042" i="3" s="1"/>
  <c r="EJ2042" i="3" a="1"/>
  <c r="EJ2042" i="3" s="1"/>
  <c r="EO2042" i="3" s="1"/>
  <c r="EI2042" i="3" a="1"/>
  <c r="EI2042" i="3" s="1"/>
  <c r="EN2042" i="3" s="1"/>
  <c r="AB2042" i="3"/>
  <c r="EM2041" i="3"/>
  <c r="EQ2041" i="3" s="1"/>
  <c r="EL2041" i="3" a="1"/>
  <c r="EL2041" i="3" s="1"/>
  <c r="EK2041" i="3" a="1"/>
  <c r="EK2041" i="3" s="1"/>
  <c r="EP2041" i="3" s="1"/>
  <c r="EJ2041" i="3" a="1"/>
  <c r="EJ2041" i="3" s="1"/>
  <c r="EO2041" i="3" s="1"/>
  <c r="EI2041" i="3" a="1"/>
  <c r="EI2041" i="3" s="1"/>
  <c r="EN2041" i="3" s="1"/>
  <c r="AB2041" i="3"/>
  <c r="EM2040" i="3"/>
  <c r="EQ2040" i="3" s="1"/>
  <c r="EL2040" i="3" a="1"/>
  <c r="EL2040" i="3" s="1"/>
  <c r="EK2040" i="3" a="1"/>
  <c r="EK2040" i="3" s="1"/>
  <c r="EP2040" i="3" s="1"/>
  <c r="EJ2040" i="3" a="1"/>
  <c r="EJ2040" i="3" s="1"/>
  <c r="EO2040" i="3" s="1"/>
  <c r="EI2040" i="3" a="1"/>
  <c r="EI2040" i="3" s="1"/>
  <c r="EN2040" i="3" s="1"/>
  <c r="AB2040" i="3"/>
  <c r="EM2039" i="3"/>
  <c r="EQ2039" i="3" s="1"/>
  <c r="EL2039" i="3" a="1"/>
  <c r="EL2039" i="3" s="1"/>
  <c r="EK2039" i="3" a="1"/>
  <c r="EK2039" i="3" s="1"/>
  <c r="EP2039" i="3" s="1"/>
  <c r="EJ2039" i="3" a="1"/>
  <c r="EJ2039" i="3" s="1"/>
  <c r="EO2039" i="3" s="1"/>
  <c r="EI2039" i="3" a="1"/>
  <c r="EI2039" i="3" s="1"/>
  <c r="EN2039" i="3" s="1"/>
  <c r="AB2039" i="3"/>
  <c r="EM2038" i="3"/>
  <c r="EQ2038" i="3" s="1"/>
  <c r="EL2038" i="3" a="1"/>
  <c r="EL2038" i="3" s="1"/>
  <c r="EK2038" i="3" a="1"/>
  <c r="EK2038" i="3" s="1"/>
  <c r="EP2038" i="3" s="1"/>
  <c r="EJ2038" i="3" a="1"/>
  <c r="EJ2038" i="3" s="1"/>
  <c r="EO2038" i="3" s="1"/>
  <c r="EI2038" i="3" a="1"/>
  <c r="EI2038" i="3" s="1"/>
  <c r="EN2038" i="3" s="1"/>
  <c r="AB2038" i="3"/>
  <c r="EM2037" i="3"/>
  <c r="EQ2037" i="3" s="1"/>
  <c r="EL2037" i="3" a="1"/>
  <c r="EL2037" i="3" s="1"/>
  <c r="EK2037" i="3" a="1"/>
  <c r="EK2037" i="3" s="1"/>
  <c r="EP2037" i="3" s="1"/>
  <c r="EJ2037" i="3" a="1"/>
  <c r="EJ2037" i="3" s="1"/>
  <c r="EO2037" i="3" s="1"/>
  <c r="EI2037" i="3" a="1"/>
  <c r="EI2037" i="3" s="1"/>
  <c r="EN2037" i="3" s="1"/>
  <c r="AB2037" i="3"/>
  <c r="EM2036" i="3"/>
  <c r="EQ2036" i="3" s="1"/>
  <c r="EL2036" i="3" a="1"/>
  <c r="EL2036" i="3" s="1"/>
  <c r="EK2036" i="3" a="1"/>
  <c r="EK2036" i="3" s="1"/>
  <c r="EP2036" i="3" s="1"/>
  <c r="EJ2036" i="3" a="1"/>
  <c r="EJ2036" i="3" s="1"/>
  <c r="EO2036" i="3" s="1"/>
  <c r="EI2036" i="3" a="1"/>
  <c r="EI2036" i="3" s="1"/>
  <c r="EN2036" i="3" s="1"/>
  <c r="AB2036" i="3"/>
  <c r="EM2035" i="3"/>
  <c r="EQ2035" i="3" s="1"/>
  <c r="EL2035" i="3" a="1"/>
  <c r="EL2035" i="3" s="1"/>
  <c r="EK2035" i="3" a="1"/>
  <c r="EK2035" i="3" s="1"/>
  <c r="EP2035" i="3" s="1"/>
  <c r="EJ2035" i="3" a="1"/>
  <c r="EJ2035" i="3" s="1"/>
  <c r="EO2035" i="3" s="1"/>
  <c r="EI2035" i="3" a="1"/>
  <c r="EI2035" i="3" s="1"/>
  <c r="EN2035" i="3" s="1"/>
  <c r="AB2035" i="3"/>
  <c r="EM2034" i="3"/>
  <c r="EQ2034" i="3" s="1"/>
  <c r="EL2034" i="3" a="1"/>
  <c r="EL2034" i="3" s="1"/>
  <c r="EK2034" i="3" a="1"/>
  <c r="EK2034" i="3" s="1"/>
  <c r="EP2034" i="3" s="1"/>
  <c r="EJ2034" i="3" a="1"/>
  <c r="EJ2034" i="3" s="1"/>
  <c r="EO2034" i="3" s="1"/>
  <c r="EI2034" i="3" a="1"/>
  <c r="EI2034" i="3" s="1"/>
  <c r="EN2034" i="3" s="1"/>
  <c r="AB2034" i="3"/>
  <c r="EM2033" i="3"/>
  <c r="EQ2033" i="3" s="1"/>
  <c r="EL2033" i="3" a="1"/>
  <c r="EL2033" i="3" s="1"/>
  <c r="EK2033" i="3" a="1"/>
  <c r="EK2033" i="3" s="1"/>
  <c r="EP2033" i="3" s="1"/>
  <c r="EJ2033" i="3" a="1"/>
  <c r="EJ2033" i="3" s="1"/>
  <c r="EO2033" i="3" s="1"/>
  <c r="EI2033" i="3" a="1"/>
  <c r="EI2033" i="3" s="1"/>
  <c r="EN2033" i="3" s="1"/>
  <c r="AB2033" i="3"/>
  <c r="EM2032" i="3"/>
  <c r="EL2032" i="3" a="1"/>
  <c r="EL2032" i="3" s="1"/>
  <c r="EK2032" i="3" a="1"/>
  <c r="EK2032" i="3" s="1"/>
  <c r="EP2032" i="3" s="1"/>
  <c r="EJ2032" i="3" a="1"/>
  <c r="EJ2032" i="3" s="1"/>
  <c r="EO2032" i="3" s="1"/>
  <c r="EI2032" i="3" a="1"/>
  <c r="EI2032" i="3" s="1"/>
  <c r="EN2032" i="3" s="1"/>
  <c r="AB2032" i="3"/>
  <c r="EM2031" i="3"/>
  <c r="EL2031" i="3" a="1"/>
  <c r="EL2031" i="3" s="1"/>
  <c r="EK2031" i="3" a="1"/>
  <c r="EK2031" i="3" s="1"/>
  <c r="EP2031" i="3" s="1"/>
  <c r="EJ2031" i="3" a="1"/>
  <c r="EJ2031" i="3" s="1"/>
  <c r="EO2031" i="3" s="1"/>
  <c r="EI2031" i="3" a="1"/>
  <c r="EI2031" i="3" s="1"/>
  <c r="EN2031" i="3" s="1"/>
  <c r="AB2031" i="3"/>
  <c r="EM2030" i="3"/>
  <c r="EQ2030" i="3" s="1"/>
  <c r="EL2030" i="3" a="1"/>
  <c r="EL2030" i="3" s="1"/>
  <c r="EK2030" i="3" a="1"/>
  <c r="EK2030" i="3" s="1"/>
  <c r="EP2030" i="3" s="1"/>
  <c r="EJ2030" i="3" a="1"/>
  <c r="EJ2030" i="3" s="1"/>
  <c r="EO2030" i="3" s="1"/>
  <c r="EI2030" i="3" a="1"/>
  <c r="EI2030" i="3" s="1"/>
  <c r="EN2030" i="3" s="1"/>
  <c r="AB2030" i="3"/>
  <c r="EM2029" i="3"/>
  <c r="EQ2029" i="3" s="1"/>
  <c r="EL2029" i="3" a="1"/>
  <c r="EL2029" i="3" s="1"/>
  <c r="EK2029" i="3" a="1"/>
  <c r="EK2029" i="3" s="1"/>
  <c r="EP2029" i="3" s="1"/>
  <c r="EJ2029" i="3" a="1"/>
  <c r="EJ2029" i="3" s="1"/>
  <c r="EO2029" i="3" s="1"/>
  <c r="EI2029" i="3" a="1"/>
  <c r="EI2029" i="3" s="1"/>
  <c r="EN2029" i="3" s="1"/>
  <c r="AB2029" i="3"/>
  <c r="EM2028" i="3"/>
  <c r="EQ2028" i="3" s="1"/>
  <c r="EL2028" i="3" a="1"/>
  <c r="EL2028" i="3" s="1"/>
  <c r="EK2028" i="3" a="1"/>
  <c r="EK2028" i="3" s="1"/>
  <c r="EP2028" i="3" s="1"/>
  <c r="EJ2028" i="3" a="1"/>
  <c r="EJ2028" i="3" s="1"/>
  <c r="EO2028" i="3" s="1"/>
  <c r="EI2028" i="3" a="1"/>
  <c r="EI2028" i="3" s="1"/>
  <c r="EN2028" i="3" s="1"/>
  <c r="AB2028" i="3"/>
  <c r="EM2027" i="3"/>
  <c r="EQ2027" i="3" s="1"/>
  <c r="EL2027" i="3" a="1"/>
  <c r="EL2027" i="3" s="1"/>
  <c r="EK2027" i="3" a="1"/>
  <c r="EK2027" i="3" s="1"/>
  <c r="EP2027" i="3" s="1"/>
  <c r="EJ2027" i="3" a="1"/>
  <c r="EJ2027" i="3" s="1"/>
  <c r="EO2027" i="3" s="1"/>
  <c r="EI2027" i="3" a="1"/>
  <c r="EI2027" i="3" s="1"/>
  <c r="EN2027" i="3" s="1"/>
  <c r="AB2027" i="3"/>
  <c r="EM2026" i="3"/>
  <c r="EQ2026" i="3" s="1"/>
  <c r="EL2026" i="3" a="1"/>
  <c r="EL2026" i="3" s="1"/>
  <c r="EK2026" i="3" a="1"/>
  <c r="EK2026" i="3" s="1"/>
  <c r="EP2026" i="3" s="1"/>
  <c r="EJ2026" i="3" a="1"/>
  <c r="EJ2026" i="3" s="1"/>
  <c r="EO2026" i="3" s="1"/>
  <c r="EI2026" i="3" a="1"/>
  <c r="EI2026" i="3" s="1"/>
  <c r="EN2026" i="3" s="1"/>
  <c r="AB2026" i="3"/>
  <c r="EM2025" i="3"/>
  <c r="EQ2025" i="3" s="1"/>
  <c r="EL2025" i="3" a="1"/>
  <c r="EL2025" i="3" s="1"/>
  <c r="EK2025" i="3" a="1"/>
  <c r="EK2025" i="3" s="1"/>
  <c r="EP2025" i="3" s="1"/>
  <c r="EJ2025" i="3" a="1"/>
  <c r="EJ2025" i="3" s="1"/>
  <c r="EO2025" i="3" s="1"/>
  <c r="EI2025" i="3" a="1"/>
  <c r="EI2025" i="3" s="1"/>
  <c r="EN2025" i="3" s="1"/>
  <c r="AB2025" i="3"/>
  <c r="EM2024" i="3"/>
  <c r="EQ2024" i="3" s="1"/>
  <c r="EL2024" i="3" a="1"/>
  <c r="EL2024" i="3" s="1"/>
  <c r="EK2024" i="3" a="1"/>
  <c r="EK2024" i="3" s="1"/>
  <c r="EP2024" i="3" s="1"/>
  <c r="EJ2024" i="3" a="1"/>
  <c r="EJ2024" i="3" s="1"/>
  <c r="EO2024" i="3" s="1"/>
  <c r="EI2024" i="3" a="1"/>
  <c r="EI2024" i="3" s="1"/>
  <c r="EN2024" i="3" s="1"/>
  <c r="AB2024" i="3"/>
  <c r="EM2023" i="3"/>
  <c r="EL2023" i="3" a="1"/>
  <c r="EL2023" i="3" s="1"/>
  <c r="EK2023" i="3" a="1"/>
  <c r="EK2023" i="3" s="1"/>
  <c r="EP2023" i="3" s="1"/>
  <c r="EJ2023" i="3" a="1"/>
  <c r="EJ2023" i="3" s="1"/>
  <c r="EO2023" i="3" s="1"/>
  <c r="EI2023" i="3" a="1"/>
  <c r="EI2023" i="3" s="1"/>
  <c r="EN2023" i="3" s="1"/>
  <c r="AB2023" i="3"/>
  <c r="EM2022" i="3"/>
  <c r="EL2022" i="3" a="1"/>
  <c r="EL2022" i="3" s="1"/>
  <c r="EK2022" i="3" a="1"/>
  <c r="EK2022" i="3" s="1"/>
  <c r="EP2022" i="3" s="1"/>
  <c r="EJ2022" i="3" a="1"/>
  <c r="EJ2022" i="3" s="1"/>
  <c r="EO2022" i="3" s="1"/>
  <c r="EI2022" i="3" a="1"/>
  <c r="EI2022" i="3" s="1"/>
  <c r="EN2022" i="3" s="1"/>
  <c r="AB2022" i="3"/>
  <c r="EM2021" i="3"/>
  <c r="EL2021" i="3" a="1"/>
  <c r="EL2021" i="3" s="1"/>
  <c r="EK2021" i="3" a="1"/>
  <c r="EK2021" i="3" s="1"/>
  <c r="EP2021" i="3" s="1"/>
  <c r="EJ2021" i="3" a="1"/>
  <c r="EJ2021" i="3" s="1"/>
  <c r="EO2021" i="3" s="1"/>
  <c r="EI2021" i="3" a="1"/>
  <c r="EI2021" i="3" s="1"/>
  <c r="EN2021" i="3" s="1"/>
  <c r="AB2021" i="3"/>
  <c r="EM2020" i="3"/>
  <c r="EQ2020" i="3" s="1"/>
  <c r="EL2020" i="3" a="1"/>
  <c r="EL2020" i="3" s="1"/>
  <c r="EK2020" i="3" a="1"/>
  <c r="EK2020" i="3" s="1"/>
  <c r="EP2020" i="3" s="1"/>
  <c r="EJ2020" i="3" a="1"/>
  <c r="EJ2020" i="3" s="1"/>
  <c r="EO2020" i="3" s="1"/>
  <c r="EI2020" i="3" a="1"/>
  <c r="EI2020" i="3" s="1"/>
  <c r="EN2020" i="3" s="1"/>
  <c r="AB2020" i="3"/>
  <c r="EM2019" i="3"/>
  <c r="EQ2019" i="3" s="1"/>
  <c r="EL2019" i="3" a="1"/>
  <c r="EL2019" i="3" s="1"/>
  <c r="EK2019" i="3" a="1"/>
  <c r="EK2019" i="3" s="1"/>
  <c r="EP2019" i="3" s="1"/>
  <c r="EJ2019" i="3" a="1"/>
  <c r="EJ2019" i="3" s="1"/>
  <c r="EO2019" i="3" s="1"/>
  <c r="EI2019" i="3" a="1"/>
  <c r="EI2019" i="3" s="1"/>
  <c r="EN2019" i="3" s="1"/>
  <c r="AB2019" i="3"/>
  <c r="EM2018" i="3"/>
  <c r="EQ2018" i="3" s="1"/>
  <c r="EL2018" i="3" a="1"/>
  <c r="EL2018" i="3" s="1"/>
  <c r="EK2018" i="3" a="1"/>
  <c r="EK2018" i="3" s="1"/>
  <c r="EP2018" i="3" s="1"/>
  <c r="EJ2018" i="3" a="1"/>
  <c r="EJ2018" i="3" s="1"/>
  <c r="EO2018" i="3" s="1"/>
  <c r="EI2018" i="3" a="1"/>
  <c r="EI2018" i="3" s="1"/>
  <c r="EN2018" i="3" s="1"/>
  <c r="AB2018" i="3"/>
  <c r="EM2017" i="3"/>
  <c r="EQ2017" i="3" s="1"/>
  <c r="EL2017" i="3" a="1"/>
  <c r="EL2017" i="3" s="1"/>
  <c r="EK2017" i="3" a="1"/>
  <c r="EK2017" i="3" s="1"/>
  <c r="EP2017" i="3" s="1"/>
  <c r="EJ2017" i="3" a="1"/>
  <c r="EJ2017" i="3" s="1"/>
  <c r="EO2017" i="3" s="1"/>
  <c r="EI2017" i="3" a="1"/>
  <c r="EI2017" i="3" s="1"/>
  <c r="EN2017" i="3" s="1"/>
  <c r="AB2017" i="3"/>
  <c r="EM2016" i="3"/>
  <c r="EQ2016" i="3" s="1"/>
  <c r="EL2016" i="3" a="1"/>
  <c r="EL2016" i="3" s="1"/>
  <c r="EK2016" i="3" a="1"/>
  <c r="EK2016" i="3" s="1"/>
  <c r="EP2016" i="3" s="1"/>
  <c r="EJ2016" i="3" a="1"/>
  <c r="EJ2016" i="3" s="1"/>
  <c r="EO2016" i="3" s="1"/>
  <c r="EI2016" i="3" a="1"/>
  <c r="EI2016" i="3" s="1"/>
  <c r="EN2016" i="3" s="1"/>
  <c r="AB2016" i="3"/>
  <c r="EM2015" i="3"/>
  <c r="EQ2015" i="3" s="1"/>
  <c r="EL2015" i="3" a="1"/>
  <c r="EL2015" i="3" s="1"/>
  <c r="EK2015" i="3" a="1"/>
  <c r="EK2015" i="3" s="1"/>
  <c r="EP2015" i="3" s="1"/>
  <c r="EJ2015" i="3" a="1"/>
  <c r="EJ2015" i="3" s="1"/>
  <c r="EO2015" i="3" s="1"/>
  <c r="EI2015" i="3" a="1"/>
  <c r="EI2015" i="3" s="1"/>
  <c r="EN2015" i="3" s="1"/>
  <c r="AB2015" i="3"/>
  <c r="EM2014" i="3"/>
  <c r="EQ2014" i="3" s="1"/>
  <c r="EL2014" i="3" a="1"/>
  <c r="EL2014" i="3" s="1"/>
  <c r="EK2014" i="3" a="1"/>
  <c r="EK2014" i="3" s="1"/>
  <c r="EP2014" i="3" s="1"/>
  <c r="EJ2014" i="3" a="1"/>
  <c r="EJ2014" i="3" s="1"/>
  <c r="EO2014" i="3" s="1"/>
  <c r="EI2014" i="3" a="1"/>
  <c r="EI2014" i="3" s="1"/>
  <c r="EN2014" i="3" s="1"/>
  <c r="AB2014" i="3"/>
  <c r="EM2013" i="3"/>
  <c r="EQ2013" i="3" s="1"/>
  <c r="EL2013" i="3" a="1"/>
  <c r="EL2013" i="3" s="1"/>
  <c r="EK2013" i="3" a="1"/>
  <c r="EK2013" i="3" s="1"/>
  <c r="EP2013" i="3" s="1"/>
  <c r="EJ2013" i="3" a="1"/>
  <c r="EJ2013" i="3" s="1"/>
  <c r="EO2013" i="3" s="1"/>
  <c r="EI2013" i="3" a="1"/>
  <c r="EI2013" i="3" s="1"/>
  <c r="EN2013" i="3" s="1"/>
  <c r="AB2013" i="3"/>
  <c r="EM2012" i="3"/>
  <c r="EQ2012" i="3" s="1"/>
  <c r="EL2012" i="3" a="1"/>
  <c r="EL2012" i="3" s="1"/>
  <c r="EK2012" i="3" a="1"/>
  <c r="EK2012" i="3" s="1"/>
  <c r="EP2012" i="3" s="1"/>
  <c r="EJ2012" i="3" a="1"/>
  <c r="EJ2012" i="3" s="1"/>
  <c r="EO2012" i="3" s="1"/>
  <c r="EI2012" i="3" a="1"/>
  <c r="EI2012" i="3" s="1"/>
  <c r="EN2012" i="3" s="1"/>
  <c r="AB2012" i="3"/>
  <c r="EM2011" i="3"/>
  <c r="EQ2011" i="3" s="1"/>
  <c r="EL2011" i="3" a="1"/>
  <c r="EL2011" i="3" s="1"/>
  <c r="EK2011" i="3" a="1"/>
  <c r="EK2011" i="3" s="1"/>
  <c r="EP2011" i="3" s="1"/>
  <c r="EJ2011" i="3" a="1"/>
  <c r="EJ2011" i="3" s="1"/>
  <c r="EO2011" i="3" s="1"/>
  <c r="EI2011" i="3" a="1"/>
  <c r="EI2011" i="3" s="1"/>
  <c r="EN2011" i="3" s="1"/>
  <c r="AB2011" i="3"/>
  <c r="EM2010" i="3"/>
  <c r="EQ2010" i="3" s="1"/>
  <c r="EL2010" i="3" a="1"/>
  <c r="EL2010" i="3" s="1"/>
  <c r="EK2010" i="3" a="1"/>
  <c r="EK2010" i="3" s="1"/>
  <c r="EP2010" i="3" s="1"/>
  <c r="EJ2010" i="3" a="1"/>
  <c r="EJ2010" i="3" s="1"/>
  <c r="EO2010" i="3" s="1"/>
  <c r="EI2010" i="3" a="1"/>
  <c r="EI2010" i="3" s="1"/>
  <c r="EN2010" i="3" s="1"/>
  <c r="AB2010" i="3"/>
  <c r="EM2009" i="3"/>
  <c r="EQ2009" i="3" s="1"/>
  <c r="EL2009" i="3" a="1"/>
  <c r="EL2009" i="3" s="1"/>
  <c r="EK2009" i="3" a="1"/>
  <c r="EK2009" i="3" s="1"/>
  <c r="EP2009" i="3" s="1"/>
  <c r="EJ2009" i="3" a="1"/>
  <c r="EJ2009" i="3" s="1"/>
  <c r="EO2009" i="3" s="1"/>
  <c r="EI2009" i="3" a="1"/>
  <c r="EI2009" i="3" s="1"/>
  <c r="EN2009" i="3" s="1"/>
  <c r="AB2009" i="3"/>
  <c r="EM2008" i="3"/>
  <c r="EQ2008" i="3" s="1"/>
  <c r="EL2008" i="3" a="1"/>
  <c r="EL2008" i="3" s="1"/>
  <c r="EK2008" i="3" a="1"/>
  <c r="EK2008" i="3" s="1"/>
  <c r="EP2008" i="3" s="1"/>
  <c r="EJ2008" i="3" a="1"/>
  <c r="EJ2008" i="3" s="1"/>
  <c r="EO2008" i="3" s="1"/>
  <c r="EI2008" i="3" a="1"/>
  <c r="EI2008" i="3" s="1"/>
  <c r="EN2008" i="3" s="1"/>
  <c r="AB2008" i="3"/>
  <c r="EM2007" i="3"/>
  <c r="EQ2007" i="3" s="1"/>
  <c r="EL2007" i="3" a="1"/>
  <c r="EL2007" i="3" s="1"/>
  <c r="EK2007" i="3" a="1"/>
  <c r="EK2007" i="3" s="1"/>
  <c r="EP2007" i="3" s="1"/>
  <c r="EJ2007" i="3" a="1"/>
  <c r="EJ2007" i="3" s="1"/>
  <c r="EO2007" i="3" s="1"/>
  <c r="EI2007" i="3" a="1"/>
  <c r="EI2007" i="3" s="1"/>
  <c r="EN2007" i="3" s="1"/>
  <c r="AB2007" i="3"/>
  <c r="EM2006" i="3"/>
  <c r="EQ2006" i="3" s="1"/>
  <c r="EL2006" i="3" a="1"/>
  <c r="EL2006" i="3" s="1"/>
  <c r="EK2006" i="3" a="1"/>
  <c r="EK2006" i="3" s="1"/>
  <c r="EP2006" i="3" s="1"/>
  <c r="EJ2006" i="3" a="1"/>
  <c r="EJ2006" i="3" s="1"/>
  <c r="EO2006" i="3" s="1"/>
  <c r="EI2006" i="3" a="1"/>
  <c r="EI2006" i="3" s="1"/>
  <c r="EN2006" i="3" s="1"/>
  <c r="AB2006" i="3"/>
  <c r="EM2005" i="3"/>
  <c r="EQ2005" i="3" s="1"/>
  <c r="EL2005" i="3" a="1"/>
  <c r="EL2005" i="3" s="1"/>
  <c r="EK2005" i="3" a="1"/>
  <c r="EK2005" i="3" s="1"/>
  <c r="EP2005" i="3" s="1"/>
  <c r="EJ2005" i="3" a="1"/>
  <c r="EJ2005" i="3" s="1"/>
  <c r="EO2005" i="3" s="1"/>
  <c r="EI2005" i="3" a="1"/>
  <c r="EI2005" i="3" s="1"/>
  <c r="EN2005" i="3" s="1"/>
  <c r="AB2005" i="3"/>
  <c r="EM2004" i="3"/>
  <c r="EQ2004" i="3" s="1"/>
  <c r="EL2004" i="3" a="1"/>
  <c r="EL2004" i="3" s="1"/>
  <c r="EK2004" i="3" a="1"/>
  <c r="EK2004" i="3" s="1"/>
  <c r="EP2004" i="3" s="1"/>
  <c r="EJ2004" i="3" a="1"/>
  <c r="EJ2004" i="3" s="1"/>
  <c r="EO2004" i="3" s="1"/>
  <c r="EI2004" i="3" a="1"/>
  <c r="EI2004" i="3" s="1"/>
  <c r="EN2004" i="3" s="1"/>
  <c r="AB2004" i="3"/>
  <c r="EM2003" i="3"/>
  <c r="EQ2003" i="3" s="1"/>
  <c r="EL2003" i="3" a="1"/>
  <c r="EL2003" i="3" s="1"/>
  <c r="EK2003" i="3" a="1"/>
  <c r="EK2003" i="3" s="1"/>
  <c r="EP2003" i="3" s="1"/>
  <c r="EJ2003" i="3" a="1"/>
  <c r="EJ2003" i="3" s="1"/>
  <c r="EO2003" i="3" s="1"/>
  <c r="EI2003" i="3" a="1"/>
  <c r="EI2003" i="3" s="1"/>
  <c r="EN2003" i="3" s="1"/>
  <c r="AB2003" i="3"/>
  <c r="EM2002" i="3"/>
  <c r="EQ2002" i="3" s="1"/>
  <c r="EL2002" i="3" a="1"/>
  <c r="EL2002" i="3" s="1"/>
  <c r="EK2002" i="3" a="1"/>
  <c r="EK2002" i="3" s="1"/>
  <c r="EP2002" i="3" s="1"/>
  <c r="EJ2002" i="3" a="1"/>
  <c r="EJ2002" i="3" s="1"/>
  <c r="EO2002" i="3" s="1"/>
  <c r="EI2002" i="3" a="1"/>
  <c r="EI2002" i="3" s="1"/>
  <c r="EN2002" i="3" s="1"/>
  <c r="AB2002" i="3"/>
  <c r="EM2001" i="3"/>
  <c r="EQ2001" i="3" s="1"/>
  <c r="EL2001" i="3" a="1"/>
  <c r="EL2001" i="3" s="1"/>
  <c r="EK2001" i="3" a="1"/>
  <c r="EK2001" i="3" s="1"/>
  <c r="EP2001" i="3" s="1"/>
  <c r="EJ2001" i="3" a="1"/>
  <c r="EJ2001" i="3" s="1"/>
  <c r="EO2001" i="3" s="1"/>
  <c r="EI2001" i="3" a="1"/>
  <c r="EI2001" i="3" s="1"/>
  <c r="EN2001" i="3" s="1"/>
  <c r="AB2001" i="3"/>
  <c r="EM2000" i="3"/>
  <c r="EQ2000" i="3" s="1"/>
  <c r="EL2000" i="3" a="1"/>
  <c r="EL2000" i="3" s="1"/>
  <c r="EK2000" i="3" a="1"/>
  <c r="EK2000" i="3" s="1"/>
  <c r="EP2000" i="3" s="1"/>
  <c r="EJ2000" i="3" a="1"/>
  <c r="EJ2000" i="3" s="1"/>
  <c r="EO2000" i="3" s="1"/>
  <c r="EI2000" i="3" a="1"/>
  <c r="EI2000" i="3" s="1"/>
  <c r="EN2000" i="3" s="1"/>
  <c r="AB2000" i="3"/>
  <c r="EM1999" i="3"/>
  <c r="EQ1999" i="3" s="1"/>
  <c r="EL1999" i="3" a="1"/>
  <c r="EL1999" i="3" s="1"/>
  <c r="EK1999" i="3" a="1"/>
  <c r="EK1999" i="3" s="1"/>
  <c r="EP1999" i="3" s="1"/>
  <c r="EJ1999" i="3" a="1"/>
  <c r="EJ1999" i="3" s="1"/>
  <c r="EO1999" i="3" s="1"/>
  <c r="EI1999" i="3" a="1"/>
  <c r="EI1999" i="3" s="1"/>
  <c r="EN1999" i="3" s="1"/>
  <c r="AB1999" i="3"/>
  <c r="EM1998" i="3"/>
  <c r="EQ1998" i="3" s="1"/>
  <c r="EL1998" i="3" a="1"/>
  <c r="EL1998" i="3" s="1"/>
  <c r="EK1998" i="3" a="1"/>
  <c r="EK1998" i="3" s="1"/>
  <c r="EP1998" i="3" s="1"/>
  <c r="EJ1998" i="3" a="1"/>
  <c r="EJ1998" i="3" s="1"/>
  <c r="EO1998" i="3" s="1"/>
  <c r="EI1998" i="3" a="1"/>
  <c r="EI1998" i="3" s="1"/>
  <c r="EN1998" i="3" s="1"/>
  <c r="AB1998" i="3"/>
  <c r="EM1997" i="3"/>
  <c r="EQ1997" i="3" s="1"/>
  <c r="EL1997" i="3" a="1"/>
  <c r="EL1997" i="3" s="1"/>
  <c r="EK1997" i="3" a="1"/>
  <c r="EK1997" i="3" s="1"/>
  <c r="EP1997" i="3" s="1"/>
  <c r="EJ1997" i="3" a="1"/>
  <c r="EJ1997" i="3" s="1"/>
  <c r="EO1997" i="3" s="1"/>
  <c r="EI1997" i="3" a="1"/>
  <c r="EI1997" i="3" s="1"/>
  <c r="EN1997" i="3" s="1"/>
  <c r="AB1997" i="3"/>
  <c r="EM1996" i="3"/>
  <c r="EQ1996" i="3" s="1"/>
  <c r="EL1996" i="3" a="1"/>
  <c r="EL1996" i="3" s="1"/>
  <c r="EK1996" i="3" a="1"/>
  <c r="EK1996" i="3" s="1"/>
  <c r="EP1996" i="3" s="1"/>
  <c r="EJ1996" i="3" a="1"/>
  <c r="EJ1996" i="3" s="1"/>
  <c r="EO1996" i="3" s="1"/>
  <c r="EI1996" i="3" a="1"/>
  <c r="EI1996" i="3" s="1"/>
  <c r="EN1996" i="3" s="1"/>
  <c r="AB1996" i="3"/>
  <c r="EM1995" i="3"/>
  <c r="EQ1995" i="3" s="1"/>
  <c r="EL1995" i="3" a="1"/>
  <c r="EL1995" i="3" s="1"/>
  <c r="EK1995" i="3" a="1"/>
  <c r="EK1995" i="3" s="1"/>
  <c r="EP1995" i="3" s="1"/>
  <c r="EJ1995" i="3" a="1"/>
  <c r="EJ1995" i="3" s="1"/>
  <c r="EO1995" i="3" s="1"/>
  <c r="EI1995" i="3" a="1"/>
  <c r="EI1995" i="3" s="1"/>
  <c r="EN1995" i="3" s="1"/>
  <c r="AB1995" i="3"/>
  <c r="EM1994" i="3"/>
  <c r="EQ1994" i="3" s="1"/>
  <c r="EL1994" i="3" a="1"/>
  <c r="EL1994" i="3" s="1"/>
  <c r="EK1994" i="3" a="1"/>
  <c r="EK1994" i="3" s="1"/>
  <c r="EP1994" i="3" s="1"/>
  <c r="EJ1994" i="3" a="1"/>
  <c r="EJ1994" i="3" s="1"/>
  <c r="EO1994" i="3" s="1"/>
  <c r="EI1994" i="3" a="1"/>
  <c r="EI1994" i="3" s="1"/>
  <c r="EN1994" i="3" s="1"/>
  <c r="AB1994" i="3"/>
  <c r="EM1993" i="3"/>
  <c r="EQ1993" i="3" s="1"/>
  <c r="EL1993" i="3" a="1"/>
  <c r="EL1993" i="3" s="1"/>
  <c r="EK1993" i="3" a="1"/>
  <c r="EK1993" i="3" s="1"/>
  <c r="EP1993" i="3" s="1"/>
  <c r="EJ1993" i="3" a="1"/>
  <c r="EJ1993" i="3" s="1"/>
  <c r="EO1993" i="3" s="1"/>
  <c r="EI1993" i="3" a="1"/>
  <c r="EI1993" i="3" s="1"/>
  <c r="EN1993" i="3" s="1"/>
  <c r="AB1993" i="3"/>
  <c r="EM1992" i="3"/>
  <c r="EQ1992" i="3" s="1"/>
  <c r="EL1992" i="3" a="1"/>
  <c r="EL1992" i="3" s="1"/>
  <c r="EK1992" i="3" a="1"/>
  <c r="EK1992" i="3" s="1"/>
  <c r="EP1992" i="3" s="1"/>
  <c r="EJ1992" i="3" a="1"/>
  <c r="EJ1992" i="3" s="1"/>
  <c r="EO1992" i="3" s="1"/>
  <c r="EI1992" i="3" a="1"/>
  <c r="EI1992" i="3" s="1"/>
  <c r="EN1992" i="3" s="1"/>
  <c r="AB1992" i="3"/>
  <c r="EM1991" i="3"/>
  <c r="EQ1991" i="3" s="1"/>
  <c r="EL1991" i="3" a="1"/>
  <c r="EL1991" i="3" s="1"/>
  <c r="EK1991" i="3" a="1"/>
  <c r="EK1991" i="3" s="1"/>
  <c r="EP1991" i="3" s="1"/>
  <c r="EJ1991" i="3" a="1"/>
  <c r="EJ1991" i="3" s="1"/>
  <c r="EO1991" i="3" s="1"/>
  <c r="EI1991" i="3" a="1"/>
  <c r="EI1991" i="3" s="1"/>
  <c r="EN1991" i="3" s="1"/>
  <c r="AB1991" i="3"/>
  <c r="EM1990" i="3"/>
  <c r="EQ1990" i="3" s="1"/>
  <c r="EL1990" i="3" a="1"/>
  <c r="EL1990" i="3" s="1"/>
  <c r="EK1990" i="3" a="1"/>
  <c r="EK1990" i="3" s="1"/>
  <c r="EP1990" i="3" s="1"/>
  <c r="EJ1990" i="3" a="1"/>
  <c r="EJ1990" i="3" s="1"/>
  <c r="EO1990" i="3" s="1"/>
  <c r="EI1990" i="3" a="1"/>
  <c r="EI1990" i="3" s="1"/>
  <c r="EN1990" i="3" s="1"/>
  <c r="AB1990" i="3"/>
  <c r="EM1989" i="3"/>
  <c r="EL1989" i="3" a="1"/>
  <c r="EL1989" i="3" s="1"/>
  <c r="EK1989" i="3" a="1"/>
  <c r="EK1989" i="3" s="1"/>
  <c r="EP1989" i="3" s="1"/>
  <c r="EJ1989" i="3" a="1"/>
  <c r="EJ1989" i="3" s="1"/>
  <c r="EO1989" i="3" s="1"/>
  <c r="EI1989" i="3" a="1"/>
  <c r="EI1989" i="3" s="1"/>
  <c r="EN1989" i="3" s="1"/>
  <c r="AB1989" i="3"/>
  <c r="EM1988" i="3"/>
  <c r="EL1988" i="3" a="1"/>
  <c r="EL1988" i="3" s="1"/>
  <c r="EK1988" i="3" a="1"/>
  <c r="EK1988" i="3" s="1"/>
  <c r="EP1988" i="3" s="1"/>
  <c r="EJ1988" i="3" a="1"/>
  <c r="EJ1988" i="3" s="1"/>
  <c r="EO1988" i="3" s="1"/>
  <c r="EI1988" i="3" a="1"/>
  <c r="EI1988" i="3" s="1"/>
  <c r="EN1988" i="3" s="1"/>
  <c r="AB1988" i="3"/>
  <c r="EM1987" i="3"/>
  <c r="EQ1987" i="3" s="1"/>
  <c r="EL1987" i="3" a="1"/>
  <c r="EL1987" i="3" s="1"/>
  <c r="EK1987" i="3" a="1"/>
  <c r="EK1987" i="3" s="1"/>
  <c r="EP1987" i="3" s="1"/>
  <c r="EJ1987" i="3" a="1"/>
  <c r="EJ1987" i="3" s="1"/>
  <c r="EO1987" i="3" s="1"/>
  <c r="EI1987" i="3" a="1"/>
  <c r="EI1987" i="3" s="1"/>
  <c r="EN1987" i="3" s="1"/>
  <c r="AB1987" i="3"/>
  <c r="EM1986" i="3"/>
  <c r="EL1986" i="3" a="1"/>
  <c r="EL1986" i="3" s="1"/>
  <c r="EK1986" i="3" a="1"/>
  <c r="EK1986" i="3" s="1"/>
  <c r="EP1986" i="3" s="1"/>
  <c r="EJ1986" i="3" a="1"/>
  <c r="EJ1986" i="3" s="1"/>
  <c r="EO1986" i="3" s="1"/>
  <c r="EI1986" i="3" a="1"/>
  <c r="EI1986" i="3" s="1"/>
  <c r="EN1986" i="3" s="1"/>
  <c r="AB1986" i="3"/>
  <c r="EM1985" i="3"/>
  <c r="EL1985" i="3" a="1"/>
  <c r="EL1985" i="3" s="1"/>
  <c r="EK1985" i="3" a="1"/>
  <c r="EK1985" i="3" s="1"/>
  <c r="EP1985" i="3" s="1"/>
  <c r="EJ1985" i="3" a="1"/>
  <c r="EJ1985" i="3" s="1"/>
  <c r="EO1985" i="3" s="1"/>
  <c r="EI1985" i="3" a="1"/>
  <c r="EI1985" i="3" s="1"/>
  <c r="AB1985" i="3"/>
  <c r="EM1984" i="3"/>
  <c r="EQ1984" i="3" s="1"/>
  <c r="EL1984" i="3" a="1"/>
  <c r="EL1984" i="3" s="1"/>
  <c r="EK1984" i="3" a="1"/>
  <c r="EK1984" i="3" s="1"/>
  <c r="EP1984" i="3" s="1"/>
  <c r="EJ1984" i="3" a="1"/>
  <c r="EJ1984" i="3" s="1"/>
  <c r="EO1984" i="3" s="1"/>
  <c r="EI1984" i="3" a="1"/>
  <c r="EI1984" i="3" s="1"/>
  <c r="EN1984" i="3" s="1"/>
  <c r="AB1984" i="3"/>
  <c r="EM1983" i="3"/>
  <c r="EQ1983" i="3" s="1"/>
  <c r="EL1983" i="3" a="1"/>
  <c r="EL1983" i="3" s="1"/>
  <c r="EK1983" i="3" a="1"/>
  <c r="EK1983" i="3" s="1"/>
  <c r="EP1983" i="3" s="1"/>
  <c r="EJ1983" i="3" a="1"/>
  <c r="EJ1983" i="3" s="1"/>
  <c r="EO1983" i="3" s="1"/>
  <c r="EI1983" i="3" a="1"/>
  <c r="EI1983" i="3" s="1"/>
  <c r="EN1983" i="3" s="1"/>
  <c r="AB1983" i="3"/>
  <c r="EM1982" i="3"/>
  <c r="EQ1982" i="3" s="1"/>
  <c r="EL1982" i="3" a="1"/>
  <c r="EL1982" i="3" s="1"/>
  <c r="EK1982" i="3" a="1"/>
  <c r="EK1982" i="3" s="1"/>
  <c r="EP1982" i="3" s="1"/>
  <c r="EJ1982" i="3" a="1"/>
  <c r="EJ1982" i="3" s="1"/>
  <c r="EO1982" i="3" s="1"/>
  <c r="EI1982" i="3" a="1"/>
  <c r="EI1982" i="3" s="1"/>
  <c r="EN1982" i="3" s="1"/>
  <c r="AB1982" i="3"/>
  <c r="EM1981" i="3"/>
  <c r="EQ1981" i="3" s="1"/>
  <c r="EL1981" i="3" a="1"/>
  <c r="EL1981" i="3" s="1"/>
  <c r="EK1981" i="3" a="1"/>
  <c r="EK1981" i="3" s="1"/>
  <c r="EP1981" i="3" s="1"/>
  <c r="EJ1981" i="3" a="1"/>
  <c r="EJ1981" i="3" s="1"/>
  <c r="EO1981" i="3" s="1"/>
  <c r="EI1981" i="3" a="1"/>
  <c r="EI1981" i="3" s="1"/>
  <c r="EN1981" i="3" s="1"/>
  <c r="AB1981" i="3"/>
  <c r="EM1980" i="3"/>
  <c r="EQ1980" i="3" s="1"/>
  <c r="EL1980" i="3" a="1"/>
  <c r="EL1980" i="3" s="1"/>
  <c r="EK1980" i="3" a="1"/>
  <c r="EK1980" i="3" s="1"/>
  <c r="EP1980" i="3" s="1"/>
  <c r="EJ1980" i="3" a="1"/>
  <c r="EJ1980" i="3" s="1"/>
  <c r="EO1980" i="3" s="1"/>
  <c r="EI1980" i="3" a="1"/>
  <c r="EI1980" i="3" s="1"/>
  <c r="EN1980" i="3" s="1"/>
  <c r="AB1980" i="3"/>
  <c r="EM1979" i="3"/>
  <c r="EQ1979" i="3" s="1"/>
  <c r="EL1979" i="3" a="1"/>
  <c r="EL1979" i="3" s="1"/>
  <c r="EK1979" i="3" a="1"/>
  <c r="EK1979" i="3" s="1"/>
  <c r="EP1979" i="3" s="1"/>
  <c r="EJ1979" i="3" a="1"/>
  <c r="EJ1979" i="3" s="1"/>
  <c r="EO1979" i="3" s="1"/>
  <c r="EI1979" i="3" a="1"/>
  <c r="EI1979" i="3" s="1"/>
  <c r="EN1979" i="3" s="1"/>
  <c r="AB1979" i="3"/>
  <c r="EM1978" i="3"/>
  <c r="EQ1978" i="3" s="1"/>
  <c r="EL1978" i="3" a="1"/>
  <c r="EL1978" i="3" s="1"/>
  <c r="EK1978" i="3" a="1"/>
  <c r="EK1978" i="3" s="1"/>
  <c r="EP1978" i="3" s="1"/>
  <c r="EJ1978" i="3" a="1"/>
  <c r="EJ1978" i="3" s="1"/>
  <c r="EO1978" i="3" s="1"/>
  <c r="EI1978" i="3" a="1"/>
  <c r="EI1978" i="3" s="1"/>
  <c r="EN1978" i="3" s="1"/>
  <c r="AB1978" i="3"/>
  <c r="EM1977" i="3"/>
  <c r="EQ1977" i="3" s="1"/>
  <c r="EL1977" i="3" a="1"/>
  <c r="EL1977" i="3" s="1"/>
  <c r="EK1977" i="3" a="1"/>
  <c r="EK1977" i="3" s="1"/>
  <c r="EP1977" i="3" s="1"/>
  <c r="EJ1977" i="3" a="1"/>
  <c r="EJ1977" i="3" s="1"/>
  <c r="EO1977" i="3" s="1"/>
  <c r="EI1977" i="3" a="1"/>
  <c r="EI1977" i="3" s="1"/>
  <c r="EN1977" i="3" s="1"/>
  <c r="AB1977" i="3"/>
  <c r="EM1976" i="3"/>
  <c r="EQ1976" i="3" s="1"/>
  <c r="EL1976" i="3" a="1"/>
  <c r="EL1976" i="3" s="1"/>
  <c r="EK1976" i="3" a="1"/>
  <c r="EK1976" i="3" s="1"/>
  <c r="EP1976" i="3" s="1"/>
  <c r="EJ1976" i="3" a="1"/>
  <c r="EJ1976" i="3" s="1"/>
  <c r="EO1976" i="3" s="1"/>
  <c r="EI1976" i="3" a="1"/>
  <c r="EI1976" i="3" s="1"/>
  <c r="EN1976" i="3" s="1"/>
  <c r="AB1976" i="3"/>
  <c r="EM1975" i="3"/>
  <c r="EQ1975" i="3" s="1"/>
  <c r="EL1975" i="3" a="1"/>
  <c r="EL1975" i="3" s="1"/>
  <c r="EK1975" i="3" a="1"/>
  <c r="EK1975" i="3" s="1"/>
  <c r="EP1975" i="3" s="1"/>
  <c r="EJ1975" i="3" a="1"/>
  <c r="EJ1975" i="3" s="1"/>
  <c r="EO1975" i="3" s="1"/>
  <c r="EI1975" i="3" a="1"/>
  <c r="EI1975" i="3" s="1"/>
  <c r="EN1975" i="3" s="1"/>
  <c r="AB1975" i="3"/>
  <c r="EM1974" i="3"/>
  <c r="EQ1974" i="3" s="1"/>
  <c r="EL1974" i="3" a="1"/>
  <c r="EL1974" i="3" s="1"/>
  <c r="EK1974" i="3" a="1"/>
  <c r="EK1974" i="3" s="1"/>
  <c r="EP1974" i="3" s="1"/>
  <c r="EJ1974" i="3" a="1"/>
  <c r="EJ1974" i="3" s="1"/>
  <c r="EO1974" i="3" s="1"/>
  <c r="EI1974" i="3" a="1"/>
  <c r="EI1974" i="3" s="1"/>
  <c r="EN1974" i="3" s="1"/>
  <c r="AB1974" i="3"/>
  <c r="EM1973" i="3"/>
  <c r="EQ1973" i="3" s="1"/>
  <c r="EL1973" i="3" a="1"/>
  <c r="EL1973" i="3" s="1"/>
  <c r="EK1973" i="3" a="1"/>
  <c r="EK1973" i="3" s="1"/>
  <c r="EP1973" i="3" s="1"/>
  <c r="EJ1973" i="3" a="1"/>
  <c r="EJ1973" i="3" s="1"/>
  <c r="EO1973" i="3" s="1"/>
  <c r="EI1973" i="3" a="1"/>
  <c r="EI1973" i="3" s="1"/>
  <c r="EN1973" i="3" s="1"/>
  <c r="AB1973" i="3"/>
  <c r="EM1972" i="3"/>
  <c r="EQ1972" i="3" s="1"/>
  <c r="EL1972" i="3" a="1"/>
  <c r="EL1972" i="3" s="1"/>
  <c r="EK1972" i="3" a="1"/>
  <c r="EK1972" i="3" s="1"/>
  <c r="EP1972" i="3" s="1"/>
  <c r="EJ1972" i="3" a="1"/>
  <c r="EJ1972" i="3" s="1"/>
  <c r="EO1972" i="3" s="1"/>
  <c r="EI1972" i="3" a="1"/>
  <c r="EI1972" i="3" s="1"/>
  <c r="EN1972" i="3" s="1"/>
  <c r="AB1972" i="3"/>
  <c r="EM1971" i="3"/>
  <c r="EL1971" i="3" a="1"/>
  <c r="EL1971" i="3" s="1"/>
  <c r="EK1971" i="3" a="1"/>
  <c r="EK1971" i="3" s="1"/>
  <c r="EP1971" i="3" s="1"/>
  <c r="EJ1971" i="3" a="1"/>
  <c r="EJ1971" i="3" s="1"/>
  <c r="EO1971" i="3" s="1"/>
  <c r="EI1971" i="3" a="1"/>
  <c r="EI1971" i="3" s="1"/>
  <c r="EN1971" i="3" s="1"/>
  <c r="AB1971" i="3"/>
  <c r="EM1970" i="3"/>
  <c r="EQ1970" i="3" s="1"/>
  <c r="EL1970" i="3" a="1"/>
  <c r="EL1970" i="3" s="1"/>
  <c r="EK1970" i="3" a="1"/>
  <c r="EK1970" i="3" s="1"/>
  <c r="EP1970" i="3" s="1"/>
  <c r="EJ1970" i="3" a="1"/>
  <c r="EJ1970" i="3" s="1"/>
  <c r="EO1970" i="3" s="1"/>
  <c r="EI1970" i="3" a="1"/>
  <c r="EI1970" i="3" s="1"/>
  <c r="EN1970" i="3" s="1"/>
  <c r="AB1970" i="3"/>
  <c r="EM1969" i="3"/>
  <c r="EQ1969" i="3" s="1"/>
  <c r="EL1969" i="3" a="1"/>
  <c r="EL1969" i="3" s="1"/>
  <c r="EK1969" i="3" a="1"/>
  <c r="EK1969" i="3" s="1"/>
  <c r="EP1969" i="3" s="1"/>
  <c r="EJ1969" i="3" a="1"/>
  <c r="EJ1969" i="3" s="1"/>
  <c r="EO1969" i="3" s="1"/>
  <c r="EI1969" i="3" a="1"/>
  <c r="EI1969" i="3" s="1"/>
  <c r="EN1969" i="3" s="1"/>
  <c r="AB1969" i="3"/>
  <c r="EM1968" i="3"/>
  <c r="EQ1968" i="3" s="1"/>
  <c r="EL1968" i="3" a="1"/>
  <c r="EL1968" i="3" s="1"/>
  <c r="EK1968" i="3" a="1"/>
  <c r="EK1968" i="3" s="1"/>
  <c r="EP1968" i="3" s="1"/>
  <c r="EJ1968" i="3" a="1"/>
  <c r="EJ1968" i="3" s="1"/>
  <c r="EO1968" i="3" s="1"/>
  <c r="EI1968" i="3" a="1"/>
  <c r="EI1968" i="3" s="1"/>
  <c r="EN1968" i="3" s="1"/>
  <c r="AB1968" i="3"/>
  <c r="EM1967" i="3"/>
  <c r="EQ1967" i="3" s="1"/>
  <c r="EL1967" i="3" a="1"/>
  <c r="EL1967" i="3" s="1"/>
  <c r="EK1967" i="3" a="1"/>
  <c r="EK1967" i="3" s="1"/>
  <c r="EP1967" i="3" s="1"/>
  <c r="EJ1967" i="3" a="1"/>
  <c r="EJ1967" i="3" s="1"/>
  <c r="EO1967" i="3" s="1"/>
  <c r="EI1967" i="3" a="1"/>
  <c r="EI1967" i="3" s="1"/>
  <c r="EN1967" i="3" s="1"/>
  <c r="AB1967" i="3"/>
  <c r="EM1966" i="3"/>
  <c r="EL1966" i="3" a="1"/>
  <c r="EL1966" i="3" s="1"/>
  <c r="EK1966" i="3" a="1"/>
  <c r="EK1966" i="3" s="1"/>
  <c r="EP1966" i="3" s="1"/>
  <c r="EJ1966" i="3" a="1"/>
  <c r="EJ1966" i="3" s="1"/>
  <c r="EO1966" i="3" s="1"/>
  <c r="EI1966" i="3" a="1"/>
  <c r="EI1966" i="3" s="1"/>
  <c r="AB1966" i="3"/>
  <c r="EM1965" i="3"/>
  <c r="EL1965" i="3" a="1"/>
  <c r="EL1965" i="3" s="1"/>
  <c r="EK1965" i="3" a="1"/>
  <c r="EK1965" i="3" s="1"/>
  <c r="EP1965" i="3" s="1"/>
  <c r="EJ1965" i="3" a="1"/>
  <c r="EJ1965" i="3" s="1"/>
  <c r="EO1965" i="3" s="1"/>
  <c r="EI1965" i="3" a="1"/>
  <c r="EI1965" i="3" s="1"/>
  <c r="EN1965" i="3" s="1"/>
  <c r="AB1965" i="3"/>
  <c r="EM1964" i="3"/>
  <c r="EQ1964" i="3" s="1"/>
  <c r="EL1964" i="3" a="1"/>
  <c r="EL1964" i="3" s="1"/>
  <c r="EK1964" i="3" a="1"/>
  <c r="EK1964" i="3" s="1"/>
  <c r="EP1964" i="3" s="1"/>
  <c r="EJ1964" i="3" a="1"/>
  <c r="EJ1964" i="3" s="1"/>
  <c r="EO1964" i="3" s="1"/>
  <c r="EI1964" i="3" a="1"/>
  <c r="EI1964" i="3" s="1"/>
  <c r="EN1964" i="3" s="1"/>
  <c r="AB1964" i="3"/>
  <c r="EM1963" i="3"/>
  <c r="EQ1963" i="3" s="1"/>
  <c r="EL1963" i="3" a="1"/>
  <c r="EL1963" i="3" s="1"/>
  <c r="EK1963" i="3" a="1"/>
  <c r="EK1963" i="3" s="1"/>
  <c r="EP1963" i="3" s="1"/>
  <c r="EJ1963" i="3" a="1"/>
  <c r="EJ1963" i="3" s="1"/>
  <c r="EO1963" i="3" s="1"/>
  <c r="EI1963" i="3" a="1"/>
  <c r="EI1963" i="3" s="1"/>
  <c r="EN1963" i="3" s="1"/>
  <c r="AB1963" i="3"/>
  <c r="EM1962" i="3"/>
  <c r="EQ1962" i="3" s="1"/>
  <c r="EL1962" i="3" a="1"/>
  <c r="EL1962" i="3" s="1"/>
  <c r="EK1962" i="3" a="1"/>
  <c r="EK1962" i="3" s="1"/>
  <c r="EP1962" i="3" s="1"/>
  <c r="EJ1962" i="3" a="1"/>
  <c r="EJ1962" i="3" s="1"/>
  <c r="EO1962" i="3" s="1"/>
  <c r="EI1962" i="3" a="1"/>
  <c r="EI1962" i="3" s="1"/>
  <c r="EN1962" i="3" s="1"/>
  <c r="AB1962" i="3"/>
  <c r="EM1961" i="3"/>
  <c r="EL1961" i="3" a="1"/>
  <c r="EL1961" i="3" s="1"/>
  <c r="EK1961" i="3" a="1"/>
  <c r="EK1961" i="3" s="1"/>
  <c r="EP1961" i="3" s="1"/>
  <c r="EJ1961" i="3" a="1"/>
  <c r="EJ1961" i="3" s="1"/>
  <c r="EO1961" i="3" s="1"/>
  <c r="EI1961" i="3" a="1"/>
  <c r="EI1961" i="3" s="1"/>
  <c r="EN1961" i="3" s="1"/>
  <c r="EM1960" i="3"/>
  <c r="EL1960" i="3" a="1"/>
  <c r="EL1960" i="3" s="1"/>
  <c r="EK1960" i="3" a="1"/>
  <c r="EK1960" i="3" s="1"/>
  <c r="EP1960" i="3" s="1"/>
  <c r="EJ1960" i="3" a="1"/>
  <c r="EJ1960" i="3" s="1"/>
  <c r="EO1960" i="3" s="1"/>
  <c r="EI1960" i="3" a="1"/>
  <c r="EI1960" i="3" s="1"/>
  <c r="EN1960" i="3" s="1"/>
  <c r="EM1959" i="3"/>
  <c r="EQ1959" i="3" s="1"/>
  <c r="EL1959" i="3" a="1"/>
  <c r="EL1959" i="3" s="1"/>
  <c r="EK1959" i="3" a="1"/>
  <c r="EK1959" i="3" s="1"/>
  <c r="EP1959" i="3" s="1"/>
  <c r="EJ1959" i="3" a="1"/>
  <c r="EJ1959" i="3" s="1"/>
  <c r="EO1959" i="3" s="1"/>
  <c r="EI1959" i="3" a="1"/>
  <c r="EI1959" i="3" s="1"/>
  <c r="EN1959" i="3" s="1"/>
  <c r="EM1958" i="3"/>
  <c r="EQ1958" i="3" s="1"/>
  <c r="EL1958" i="3" a="1"/>
  <c r="EL1958" i="3" s="1"/>
  <c r="EK1958" i="3" a="1"/>
  <c r="EK1958" i="3" s="1"/>
  <c r="EP1958" i="3" s="1"/>
  <c r="EJ1958" i="3" a="1"/>
  <c r="EJ1958" i="3" s="1"/>
  <c r="EO1958" i="3" s="1"/>
  <c r="EI1958" i="3" a="1"/>
  <c r="EI1958" i="3" s="1"/>
  <c r="EN1958" i="3" s="1"/>
  <c r="EM1957" i="3"/>
  <c r="EL1957" i="3" a="1"/>
  <c r="EL1957" i="3" s="1"/>
  <c r="EK1957" i="3" a="1"/>
  <c r="EK1957" i="3" s="1"/>
  <c r="EP1957" i="3" s="1"/>
  <c r="EJ1957" i="3" a="1"/>
  <c r="EJ1957" i="3" s="1"/>
  <c r="EO1957" i="3" s="1"/>
  <c r="EI1957" i="3" a="1"/>
  <c r="EI1957" i="3" s="1"/>
  <c r="EN1957" i="3" s="1"/>
  <c r="EM1956" i="3"/>
  <c r="EL1956" i="3" a="1"/>
  <c r="EL1956" i="3" s="1"/>
  <c r="EK1956" i="3" a="1"/>
  <c r="EK1956" i="3" s="1"/>
  <c r="EP1956" i="3" s="1"/>
  <c r="EJ1956" i="3" a="1"/>
  <c r="EJ1956" i="3" s="1"/>
  <c r="EO1956" i="3" s="1"/>
  <c r="EI1956" i="3" a="1"/>
  <c r="EI1956" i="3" s="1"/>
  <c r="EN1956" i="3" s="1"/>
  <c r="EM1955" i="3"/>
  <c r="EQ1955" i="3" s="1"/>
  <c r="EL1955" i="3" a="1"/>
  <c r="EL1955" i="3" s="1"/>
  <c r="EK1955" i="3" a="1"/>
  <c r="EK1955" i="3" s="1"/>
  <c r="EP1955" i="3" s="1"/>
  <c r="EJ1955" i="3" a="1"/>
  <c r="EJ1955" i="3" s="1"/>
  <c r="EO1955" i="3" s="1"/>
  <c r="EI1955" i="3" a="1"/>
  <c r="EI1955" i="3" s="1"/>
  <c r="EN1955" i="3" s="1"/>
  <c r="EM1954" i="3"/>
  <c r="EQ1954" i="3" s="1"/>
  <c r="EL1954" i="3" a="1"/>
  <c r="EL1954" i="3" s="1"/>
  <c r="EK1954" i="3" a="1"/>
  <c r="EK1954" i="3" s="1"/>
  <c r="EP1954" i="3" s="1"/>
  <c r="EJ1954" i="3" a="1"/>
  <c r="EJ1954" i="3" s="1"/>
  <c r="EO1954" i="3" s="1"/>
  <c r="EI1954" i="3" a="1"/>
  <c r="EI1954" i="3" s="1"/>
  <c r="EN1954" i="3" s="1"/>
  <c r="EM1953" i="3"/>
  <c r="EL1953" i="3" a="1"/>
  <c r="EL1953" i="3" s="1"/>
  <c r="EQ1953" i="3" s="1"/>
  <c r="EK1953" i="3" a="1"/>
  <c r="EK1953" i="3" s="1"/>
  <c r="EP1953" i="3" s="1"/>
  <c r="EJ1953" i="3" a="1"/>
  <c r="EJ1953" i="3" s="1"/>
  <c r="EO1953" i="3" s="1"/>
  <c r="EI1953" i="3" a="1"/>
  <c r="EI1953" i="3" s="1"/>
  <c r="EN1953" i="3" s="1"/>
  <c r="AB1953" i="3"/>
  <c r="EM1952" i="3"/>
  <c r="EL1952" i="3" a="1"/>
  <c r="EL1952" i="3" s="1"/>
  <c r="EQ1952" i="3" s="1"/>
  <c r="EK1952" i="3" a="1"/>
  <c r="EK1952" i="3" s="1"/>
  <c r="EP1952" i="3" s="1"/>
  <c r="EJ1952" i="3" a="1"/>
  <c r="EJ1952" i="3" s="1"/>
  <c r="EO1952" i="3" s="1"/>
  <c r="EI1952" i="3" a="1"/>
  <c r="EI1952" i="3" s="1"/>
  <c r="EN1952" i="3" s="1"/>
  <c r="AB1952" i="3"/>
  <c r="EM1951" i="3"/>
  <c r="EL1951" i="3" a="1"/>
  <c r="EL1951" i="3" s="1"/>
  <c r="EQ1951" i="3" s="1"/>
  <c r="EK1951" i="3" a="1"/>
  <c r="EK1951" i="3" s="1"/>
  <c r="EP1951" i="3" s="1"/>
  <c r="EJ1951" i="3" a="1"/>
  <c r="EJ1951" i="3" s="1"/>
  <c r="EO1951" i="3" s="1"/>
  <c r="EI1951" i="3" a="1"/>
  <c r="EI1951" i="3" s="1"/>
  <c r="EN1951" i="3" s="1"/>
  <c r="AB1951" i="3"/>
  <c r="EM1950" i="3"/>
  <c r="EL1950" i="3" a="1"/>
  <c r="EL1950" i="3" s="1"/>
  <c r="EQ1950" i="3" s="1"/>
  <c r="EK1950" i="3" a="1"/>
  <c r="EK1950" i="3" s="1"/>
  <c r="EP1950" i="3" s="1"/>
  <c r="EJ1950" i="3" a="1"/>
  <c r="EJ1950" i="3" s="1"/>
  <c r="EO1950" i="3" s="1"/>
  <c r="EI1950" i="3" a="1"/>
  <c r="EI1950" i="3" s="1"/>
  <c r="EN1950" i="3" s="1"/>
  <c r="AB1950" i="3"/>
  <c r="EM1949" i="3"/>
  <c r="EL1949" i="3" a="1"/>
  <c r="EL1949" i="3" s="1"/>
  <c r="EQ1949" i="3" s="1"/>
  <c r="EK1949" i="3" a="1"/>
  <c r="EK1949" i="3" s="1"/>
  <c r="EP1949" i="3" s="1"/>
  <c r="EJ1949" i="3" a="1"/>
  <c r="EJ1949" i="3" s="1"/>
  <c r="EO1949" i="3" s="1"/>
  <c r="EI1949" i="3" a="1"/>
  <c r="EI1949" i="3" s="1"/>
  <c r="EN1949" i="3" s="1"/>
  <c r="AB1949" i="3"/>
  <c r="EM1948" i="3"/>
  <c r="EL1948" i="3" a="1"/>
  <c r="EL1948" i="3" s="1"/>
  <c r="EQ1948" i="3" s="1"/>
  <c r="EK1948" i="3" a="1"/>
  <c r="EK1948" i="3" s="1"/>
  <c r="EP1948" i="3" s="1"/>
  <c r="EJ1948" i="3" a="1"/>
  <c r="EJ1948" i="3" s="1"/>
  <c r="EO1948" i="3" s="1"/>
  <c r="EI1948" i="3" a="1"/>
  <c r="EI1948" i="3" s="1"/>
  <c r="EN1948" i="3" s="1"/>
  <c r="AB1948" i="3"/>
  <c r="EM1947" i="3"/>
  <c r="EL1947" i="3" a="1"/>
  <c r="EL1947" i="3" s="1"/>
  <c r="EQ1947" i="3" s="1"/>
  <c r="EK1947" i="3" a="1"/>
  <c r="EK1947" i="3" s="1"/>
  <c r="EP1947" i="3" s="1"/>
  <c r="EJ1947" i="3" a="1"/>
  <c r="EJ1947" i="3" s="1"/>
  <c r="EO1947" i="3" s="1"/>
  <c r="EI1947" i="3" a="1"/>
  <c r="EI1947" i="3" s="1"/>
  <c r="EN1947" i="3" s="1"/>
  <c r="AB1947" i="3"/>
  <c r="EM1946" i="3"/>
  <c r="EL1946" i="3" a="1"/>
  <c r="EL1946" i="3" s="1"/>
  <c r="EQ1946" i="3" s="1"/>
  <c r="EK1946" i="3" a="1"/>
  <c r="EK1946" i="3" s="1"/>
  <c r="EP1946" i="3" s="1"/>
  <c r="EJ1946" i="3" a="1"/>
  <c r="EJ1946" i="3" s="1"/>
  <c r="EO1946" i="3" s="1"/>
  <c r="EI1946" i="3" a="1"/>
  <c r="EI1946" i="3" s="1"/>
  <c r="EN1946" i="3" s="1"/>
  <c r="AB1946" i="3"/>
  <c r="EM1945" i="3"/>
  <c r="EL1945" i="3" a="1"/>
  <c r="EL1945" i="3" s="1"/>
  <c r="EQ1945" i="3" s="1"/>
  <c r="EK1945" i="3" a="1"/>
  <c r="EK1945" i="3" s="1"/>
  <c r="EP1945" i="3" s="1"/>
  <c r="EJ1945" i="3" a="1"/>
  <c r="EJ1945" i="3" s="1"/>
  <c r="EO1945" i="3" s="1"/>
  <c r="EI1945" i="3" a="1"/>
  <c r="EI1945" i="3" s="1"/>
  <c r="EN1945" i="3" s="1"/>
  <c r="AB1945" i="3"/>
  <c r="EM1944" i="3"/>
  <c r="EL1944" i="3" a="1"/>
  <c r="EL1944" i="3" s="1"/>
  <c r="EQ1944" i="3" s="1"/>
  <c r="EK1944" i="3" a="1"/>
  <c r="EK1944" i="3" s="1"/>
  <c r="EP1944" i="3" s="1"/>
  <c r="EJ1944" i="3" a="1"/>
  <c r="EJ1944" i="3" s="1"/>
  <c r="EO1944" i="3" s="1"/>
  <c r="EI1944" i="3" a="1"/>
  <c r="EI1944" i="3" s="1"/>
  <c r="EN1944" i="3" s="1"/>
  <c r="AB1944" i="3"/>
  <c r="EM1943" i="3"/>
  <c r="EL1943" i="3" a="1"/>
  <c r="EL1943" i="3" s="1"/>
  <c r="EQ1943" i="3" s="1"/>
  <c r="EK1943" i="3" a="1"/>
  <c r="EK1943" i="3" s="1"/>
  <c r="EP1943" i="3" s="1"/>
  <c r="EJ1943" i="3" a="1"/>
  <c r="EJ1943" i="3" s="1"/>
  <c r="EO1943" i="3" s="1"/>
  <c r="EI1943" i="3" a="1"/>
  <c r="EI1943" i="3" s="1"/>
  <c r="EN1943" i="3" s="1"/>
  <c r="AB1943" i="3"/>
  <c r="EM1942" i="3"/>
  <c r="EL1942" i="3" a="1"/>
  <c r="EL1942" i="3" s="1"/>
  <c r="EQ1942" i="3" s="1"/>
  <c r="EK1942" i="3" a="1"/>
  <c r="EK1942" i="3" s="1"/>
  <c r="EP1942" i="3" s="1"/>
  <c r="EJ1942" i="3" a="1"/>
  <c r="EJ1942" i="3" s="1"/>
  <c r="EO1942" i="3" s="1"/>
  <c r="EI1942" i="3" a="1"/>
  <c r="EI1942" i="3" s="1"/>
  <c r="EN1942" i="3" s="1"/>
  <c r="AB1942" i="3"/>
  <c r="EM1941" i="3"/>
  <c r="EL1941" i="3" a="1"/>
  <c r="EL1941" i="3" s="1"/>
  <c r="EQ1941" i="3" s="1"/>
  <c r="EK1941" i="3" a="1"/>
  <c r="EK1941" i="3" s="1"/>
  <c r="EP1941" i="3" s="1"/>
  <c r="EJ1941" i="3" a="1"/>
  <c r="EJ1941" i="3" s="1"/>
  <c r="EO1941" i="3" s="1"/>
  <c r="EI1941" i="3" a="1"/>
  <c r="EI1941" i="3" s="1"/>
  <c r="EN1941" i="3" s="1"/>
  <c r="AB1941" i="3"/>
  <c r="EM1940" i="3"/>
  <c r="EL1940" i="3" a="1"/>
  <c r="EL1940" i="3" s="1"/>
  <c r="EQ1940" i="3" s="1"/>
  <c r="EK1940" i="3" a="1"/>
  <c r="EK1940" i="3" s="1"/>
  <c r="EP1940" i="3" s="1"/>
  <c r="EJ1940" i="3" a="1"/>
  <c r="EJ1940" i="3" s="1"/>
  <c r="EO1940" i="3" s="1"/>
  <c r="EI1940" i="3" a="1"/>
  <c r="EI1940" i="3" s="1"/>
  <c r="EN1940" i="3" s="1"/>
  <c r="AB1940" i="3"/>
  <c r="EM1939" i="3"/>
  <c r="EL1939" i="3" a="1"/>
  <c r="EL1939" i="3" s="1"/>
  <c r="EQ1939" i="3" s="1"/>
  <c r="EK1939" i="3" a="1"/>
  <c r="EK1939" i="3" s="1"/>
  <c r="EP1939" i="3" s="1"/>
  <c r="EJ1939" i="3" a="1"/>
  <c r="EJ1939" i="3" s="1"/>
  <c r="EO1939" i="3" s="1"/>
  <c r="EI1939" i="3" a="1"/>
  <c r="EI1939" i="3" s="1"/>
  <c r="EN1939" i="3" s="1"/>
  <c r="AB1939" i="3"/>
  <c r="EM1938" i="3"/>
  <c r="EL1938" i="3" a="1"/>
  <c r="EL1938" i="3" s="1"/>
  <c r="EQ1938" i="3" s="1"/>
  <c r="EK1938" i="3" a="1"/>
  <c r="EK1938" i="3" s="1"/>
  <c r="EP1938" i="3" s="1"/>
  <c r="EJ1938" i="3" a="1"/>
  <c r="EJ1938" i="3" s="1"/>
  <c r="EO1938" i="3" s="1"/>
  <c r="EI1938" i="3" a="1"/>
  <c r="EI1938" i="3" s="1"/>
  <c r="EN1938" i="3" s="1"/>
  <c r="AB1938" i="3"/>
  <c r="EM1937" i="3"/>
  <c r="EL1937" i="3" a="1"/>
  <c r="EL1937" i="3" s="1"/>
  <c r="EQ1937" i="3" s="1"/>
  <c r="EK1937" i="3" a="1"/>
  <c r="EK1937" i="3" s="1"/>
  <c r="EP1937" i="3" s="1"/>
  <c r="EJ1937" i="3" a="1"/>
  <c r="EJ1937" i="3" s="1"/>
  <c r="EO1937" i="3" s="1"/>
  <c r="EI1937" i="3" a="1"/>
  <c r="EI1937" i="3" s="1"/>
  <c r="EN1937" i="3" s="1"/>
  <c r="AB1937" i="3"/>
  <c r="EM1936" i="3"/>
  <c r="EL1936" i="3" a="1"/>
  <c r="EL1936" i="3" s="1"/>
  <c r="EQ1936" i="3" s="1"/>
  <c r="EK1936" i="3" a="1"/>
  <c r="EK1936" i="3" s="1"/>
  <c r="EP1936" i="3" s="1"/>
  <c r="EJ1936" i="3" a="1"/>
  <c r="EJ1936" i="3" s="1"/>
  <c r="EO1936" i="3" s="1"/>
  <c r="EI1936" i="3" a="1"/>
  <c r="EI1936" i="3" s="1"/>
  <c r="EN1936" i="3" s="1"/>
  <c r="AB1936" i="3"/>
  <c r="EM1935" i="3"/>
  <c r="EL1935" i="3" a="1"/>
  <c r="EL1935" i="3" s="1"/>
  <c r="EQ1935" i="3" s="1"/>
  <c r="EK1935" i="3" a="1"/>
  <c r="EK1935" i="3" s="1"/>
  <c r="EP1935" i="3" s="1"/>
  <c r="EJ1935" i="3" a="1"/>
  <c r="EJ1935" i="3" s="1"/>
  <c r="EO1935" i="3" s="1"/>
  <c r="EI1935" i="3" a="1"/>
  <c r="EI1935" i="3" s="1"/>
  <c r="EN1935" i="3" s="1"/>
  <c r="AB1935" i="3"/>
  <c r="EM1934" i="3"/>
  <c r="EL1934" i="3" a="1"/>
  <c r="EL1934" i="3" s="1"/>
  <c r="EQ1934" i="3" s="1"/>
  <c r="EK1934" i="3" a="1"/>
  <c r="EK1934" i="3" s="1"/>
  <c r="EP1934" i="3" s="1"/>
  <c r="EJ1934" i="3" a="1"/>
  <c r="EJ1934" i="3" s="1"/>
  <c r="EO1934" i="3" s="1"/>
  <c r="EI1934" i="3" a="1"/>
  <c r="EI1934" i="3" s="1"/>
  <c r="EN1934" i="3" s="1"/>
  <c r="AB1934" i="3"/>
  <c r="EM1933" i="3"/>
  <c r="EL1933" i="3" a="1"/>
  <c r="EL1933" i="3" s="1"/>
  <c r="EQ1933" i="3" s="1"/>
  <c r="EK1933" i="3" a="1"/>
  <c r="EK1933" i="3" s="1"/>
  <c r="EP1933" i="3" s="1"/>
  <c r="EJ1933" i="3" a="1"/>
  <c r="EJ1933" i="3" s="1"/>
  <c r="EO1933" i="3" s="1"/>
  <c r="EI1933" i="3" a="1"/>
  <c r="EI1933" i="3" s="1"/>
  <c r="EN1933" i="3" s="1"/>
  <c r="AB1933" i="3"/>
  <c r="EM1932" i="3"/>
  <c r="EL1932" i="3" a="1"/>
  <c r="EL1932" i="3" s="1"/>
  <c r="EQ1932" i="3" s="1"/>
  <c r="EK1932" i="3" a="1"/>
  <c r="EK1932" i="3" s="1"/>
  <c r="EP1932" i="3" s="1"/>
  <c r="EJ1932" i="3" a="1"/>
  <c r="EJ1932" i="3" s="1"/>
  <c r="EO1932" i="3" s="1"/>
  <c r="EI1932" i="3" a="1"/>
  <c r="EI1932" i="3" s="1"/>
  <c r="EN1932" i="3" s="1"/>
  <c r="AB1932" i="3"/>
  <c r="EM1931" i="3"/>
  <c r="EL1931" i="3" a="1"/>
  <c r="EL1931" i="3" s="1"/>
  <c r="EQ1931" i="3" s="1"/>
  <c r="EK1931" i="3" a="1"/>
  <c r="EK1931" i="3" s="1"/>
  <c r="EP1931" i="3" s="1"/>
  <c r="EJ1931" i="3" a="1"/>
  <c r="EJ1931" i="3" s="1"/>
  <c r="EO1931" i="3" s="1"/>
  <c r="EI1931" i="3" a="1"/>
  <c r="EI1931" i="3" s="1"/>
  <c r="EN1931" i="3" s="1"/>
  <c r="AB1931" i="3"/>
  <c r="EM1930" i="3"/>
  <c r="EL1930" i="3" a="1"/>
  <c r="EL1930" i="3" s="1"/>
  <c r="EQ1930" i="3" s="1"/>
  <c r="EK1930" i="3" a="1"/>
  <c r="EK1930" i="3" s="1"/>
  <c r="EP1930" i="3" s="1"/>
  <c r="EJ1930" i="3" a="1"/>
  <c r="EJ1930" i="3" s="1"/>
  <c r="EO1930" i="3" s="1"/>
  <c r="EI1930" i="3" a="1"/>
  <c r="EI1930" i="3" s="1"/>
  <c r="EN1930" i="3" s="1"/>
  <c r="AB1930" i="3"/>
  <c r="EM1929" i="3"/>
  <c r="EL1929" i="3" a="1"/>
  <c r="EL1929" i="3" s="1"/>
  <c r="EQ1929" i="3" s="1"/>
  <c r="EK1929" i="3" a="1"/>
  <c r="EK1929" i="3" s="1"/>
  <c r="EP1929" i="3" s="1"/>
  <c r="EJ1929" i="3" a="1"/>
  <c r="EJ1929" i="3" s="1"/>
  <c r="EO1929" i="3" s="1"/>
  <c r="EI1929" i="3" a="1"/>
  <c r="EI1929" i="3" s="1"/>
  <c r="EN1929" i="3" s="1"/>
  <c r="AB1929" i="3"/>
  <c r="EM1928" i="3"/>
  <c r="EL1928" i="3" a="1"/>
  <c r="EL1928" i="3" s="1"/>
  <c r="EQ1928" i="3" s="1"/>
  <c r="EK1928" i="3" a="1"/>
  <c r="EK1928" i="3" s="1"/>
  <c r="EP1928" i="3" s="1"/>
  <c r="EJ1928" i="3" a="1"/>
  <c r="EJ1928" i="3" s="1"/>
  <c r="EO1928" i="3" s="1"/>
  <c r="EI1928" i="3" a="1"/>
  <c r="EI1928" i="3" s="1"/>
  <c r="EN1928" i="3" s="1"/>
  <c r="AB1928" i="3"/>
  <c r="EM1927" i="3"/>
  <c r="EL1927" i="3" a="1"/>
  <c r="EL1927" i="3" s="1"/>
  <c r="EQ1927" i="3" s="1"/>
  <c r="EK1927" i="3" a="1"/>
  <c r="EK1927" i="3" s="1"/>
  <c r="EP1927" i="3" s="1"/>
  <c r="EJ1927" i="3" a="1"/>
  <c r="EJ1927" i="3" s="1"/>
  <c r="EO1927" i="3" s="1"/>
  <c r="EI1927" i="3" a="1"/>
  <c r="EI1927" i="3" s="1"/>
  <c r="EN1927" i="3" s="1"/>
  <c r="AB1927" i="3"/>
  <c r="EM1926" i="3"/>
  <c r="EL1926" i="3" a="1"/>
  <c r="EL1926" i="3" s="1"/>
  <c r="EQ1926" i="3" s="1"/>
  <c r="EK1926" i="3" a="1"/>
  <c r="EK1926" i="3" s="1"/>
  <c r="EP1926" i="3" s="1"/>
  <c r="EJ1926" i="3" a="1"/>
  <c r="EJ1926" i="3" s="1"/>
  <c r="EO1926" i="3" s="1"/>
  <c r="EI1926" i="3" a="1"/>
  <c r="EI1926" i="3" s="1"/>
  <c r="EN1926" i="3" s="1"/>
  <c r="AB1926" i="3"/>
  <c r="EM1925" i="3"/>
  <c r="EL1925" i="3" a="1"/>
  <c r="EL1925" i="3" s="1"/>
  <c r="EQ1925" i="3" s="1"/>
  <c r="EK1925" i="3" a="1"/>
  <c r="EK1925" i="3" s="1"/>
  <c r="EP1925" i="3" s="1"/>
  <c r="EJ1925" i="3" a="1"/>
  <c r="EJ1925" i="3" s="1"/>
  <c r="EO1925" i="3" s="1"/>
  <c r="EI1925" i="3" a="1"/>
  <c r="EI1925" i="3" s="1"/>
  <c r="EN1925" i="3" s="1"/>
  <c r="AB1925" i="3"/>
  <c r="EM1924" i="3"/>
  <c r="EL1924" i="3" a="1"/>
  <c r="EL1924" i="3" s="1"/>
  <c r="EQ1924" i="3" s="1"/>
  <c r="EK1924" i="3" a="1"/>
  <c r="EK1924" i="3" s="1"/>
  <c r="EP1924" i="3" s="1"/>
  <c r="EJ1924" i="3" a="1"/>
  <c r="EJ1924" i="3" s="1"/>
  <c r="EO1924" i="3" s="1"/>
  <c r="EI1924" i="3" a="1"/>
  <c r="EI1924" i="3" s="1"/>
  <c r="EN1924" i="3" s="1"/>
  <c r="AB1924" i="3"/>
  <c r="EM1923" i="3"/>
  <c r="EL1923" i="3" a="1"/>
  <c r="EL1923" i="3" s="1"/>
  <c r="EQ1923" i="3" s="1"/>
  <c r="EK1923" i="3" a="1"/>
  <c r="EK1923" i="3" s="1"/>
  <c r="EP1923" i="3" s="1"/>
  <c r="EJ1923" i="3" a="1"/>
  <c r="EJ1923" i="3" s="1"/>
  <c r="EO1923" i="3" s="1"/>
  <c r="EI1923" i="3" a="1"/>
  <c r="EI1923" i="3" s="1"/>
  <c r="EN1923" i="3" s="1"/>
  <c r="DH1923" i="3"/>
  <c r="CR1923" i="3"/>
  <c r="CB1923" i="3"/>
  <c r="AB1923" i="3"/>
  <c r="EM1922" i="3"/>
  <c r="EL1922" i="3" a="1"/>
  <c r="EL1922" i="3" s="1"/>
  <c r="EQ1922" i="3" s="1"/>
  <c r="EK1922" i="3" a="1"/>
  <c r="EK1922" i="3" s="1"/>
  <c r="EP1922" i="3" s="1"/>
  <c r="EJ1922" i="3" a="1"/>
  <c r="EJ1922" i="3" s="1"/>
  <c r="EO1922" i="3" s="1"/>
  <c r="EI1922" i="3" a="1"/>
  <c r="EI1922" i="3" s="1"/>
  <c r="EN1922" i="3" s="1"/>
  <c r="DH1922" i="3"/>
  <c r="CR1922" i="3"/>
  <c r="CB1922" i="3"/>
  <c r="AB1922" i="3"/>
  <c r="EM1921" i="3"/>
  <c r="EL1921" i="3" a="1"/>
  <c r="EL1921" i="3" s="1"/>
  <c r="EQ1921" i="3" s="1"/>
  <c r="EK1921" i="3" a="1"/>
  <c r="EK1921" i="3" s="1"/>
  <c r="EP1921" i="3" s="1"/>
  <c r="EJ1921" i="3" a="1"/>
  <c r="EJ1921" i="3" s="1"/>
  <c r="EO1921" i="3" s="1"/>
  <c r="EI1921" i="3" a="1"/>
  <c r="EI1921" i="3" s="1"/>
  <c r="EN1921" i="3" s="1"/>
  <c r="DH1921" i="3"/>
  <c r="CR1921" i="3"/>
  <c r="CB1921" i="3"/>
  <c r="AB1921" i="3"/>
  <c r="EM1920" i="3"/>
  <c r="EL1920" i="3" a="1"/>
  <c r="EL1920" i="3" s="1"/>
  <c r="EQ1920" i="3" s="1"/>
  <c r="EK1920" i="3" a="1"/>
  <c r="EK1920" i="3" s="1"/>
  <c r="EP1920" i="3" s="1"/>
  <c r="EJ1920" i="3" a="1"/>
  <c r="EJ1920" i="3" s="1"/>
  <c r="EO1920" i="3" s="1"/>
  <c r="EI1920" i="3" a="1"/>
  <c r="EI1920" i="3" s="1"/>
  <c r="EN1920" i="3" s="1"/>
  <c r="DH1920" i="3"/>
  <c r="CR1920" i="3"/>
  <c r="CB1920" i="3"/>
  <c r="AB1920" i="3"/>
  <c r="EM1919" i="3"/>
  <c r="EL1919" i="3" a="1"/>
  <c r="EL1919" i="3" s="1"/>
  <c r="EQ1919" i="3" s="1"/>
  <c r="EK1919" i="3" a="1"/>
  <c r="EK1919" i="3" s="1"/>
  <c r="EP1919" i="3" s="1"/>
  <c r="EJ1919" i="3" a="1"/>
  <c r="EJ1919" i="3" s="1"/>
  <c r="EO1919" i="3" s="1"/>
  <c r="EI1919" i="3" a="1"/>
  <c r="EI1919" i="3" s="1"/>
  <c r="EN1919" i="3" s="1"/>
  <c r="DH1919" i="3"/>
  <c r="CR1919" i="3"/>
  <c r="CB1919" i="3"/>
  <c r="AB1919" i="3"/>
  <c r="EM1918" i="3"/>
  <c r="EL1918" i="3" a="1"/>
  <c r="EL1918" i="3" s="1"/>
  <c r="EQ1918" i="3" s="1"/>
  <c r="EK1918" i="3" a="1"/>
  <c r="EK1918" i="3" s="1"/>
  <c r="EP1918" i="3" s="1"/>
  <c r="EJ1918" i="3" a="1"/>
  <c r="EJ1918" i="3" s="1"/>
  <c r="EO1918" i="3" s="1"/>
  <c r="EI1918" i="3" a="1"/>
  <c r="EI1918" i="3" s="1"/>
  <c r="EN1918" i="3" s="1"/>
  <c r="DH1918" i="3"/>
  <c r="CR1918" i="3"/>
  <c r="CB1918" i="3"/>
  <c r="AB1918" i="3"/>
  <c r="EM1917" i="3"/>
  <c r="EL1917" i="3" a="1"/>
  <c r="EL1917" i="3" s="1"/>
  <c r="EQ1917" i="3" s="1"/>
  <c r="EK1917" i="3" a="1"/>
  <c r="EK1917" i="3" s="1"/>
  <c r="EP1917" i="3" s="1"/>
  <c r="EJ1917" i="3" a="1"/>
  <c r="EJ1917" i="3" s="1"/>
  <c r="EO1917" i="3" s="1"/>
  <c r="EI1917" i="3" a="1"/>
  <c r="EI1917" i="3" s="1"/>
  <c r="EN1917" i="3" s="1"/>
  <c r="CR1917" i="3"/>
  <c r="CB1917" i="3"/>
  <c r="AB1917" i="3"/>
  <c r="EM1916" i="3"/>
  <c r="EL1916" i="3" a="1"/>
  <c r="EL1916" i="3" s="1"/>
  <c r="EQ1916" i="3" s="1"/>
  <c r="EK1916" i="3" a="1"/>
  <c r="EK1916" i="3" s="1"/>
  <c r="EP1916" i="3" s="1"/>
  <c r="EJ1916" i="3" a="1"/>
  <c r="EJ1916" i="3" s="1"/>
  <c r="EO1916" i="3" s="1"/>
  <c r="EI1916" i="3" a="1"/>
  <c r="EI1916" i="3" s="1"/>
  <c r="EN1916" i="3" s="1"/>
  <c r="CR1916" i="3"/>
  <c r="CB1916" i="3"/>
  <c r="AB1916" i="3"/>
  <c r="EM1915" i="3"/>
  <c r="EL1915" i="3" a="1"/>
  <c r="EL1915" i="3" s="1"/>
  <c r="EQ1915" i="3" s="1"/>
  <c r="EK1915" i="3" a="1"/>
  <c r="EK1915" i="3" s="1"/>
  <c r="EP1915" i="3" s="1"/>
  <c r="EJ1915" i="3" a="1"/>
  <c r="EJ1915" i="3" s="1"/>
  <c r="EO1915" i="3" s="1"/>
  <c r="EI1915" i="3" a="1"/>
  <c r="EI1915" i="3" s="1"/>
  <c r="EN1915" i="3" s="1"/>
  <c r="CR1915" i="3"/>
  <c r="CB1915" i="3"/>
  <c r="AB1915" i="3"/>
  <c r="EM1914" i="3"/>
  <c r="EL1914" i="3" a="1"/>
  <c r="EL1914" i="3" s="1"/>
  <c r="EQ1914" i="3" s="1"/>
  <c r="EK1914" i="3" a="1"/>
  <c r="EK1914" i="3" s="1"/>
  <c r="EP1914" i="3" s="1"/>
  <c r="EJ1914" i="3" a="1"/>
  <c r="EJ1914" i="3" s="1"/>
  <c r="EO1914" i="3" s="1"/>
  <c r="EI1914" i="3" a="1"/>
  <c r="EI1914" i="3" s="1"/>
  <c r="EN1914" i="3" s="1"/>
  <c r="CR1914" i="3"/>
  <c r="CB1914" i="3"/>
  <c r="AB1914" i="3"/>
  <c r="EM1913" i="3"/>
  <c r="EL1913" i="3" a="1"/>
  <c r="EL1913" i="3" s="1"/>
  <c r="EQ1913" i="3" s="1"/>
  <c r="EK1913" i="3" a="1"/>
  <c r="EK1913" i="3" s="1"/>
  <c r="EP1913" i="3" s="1"/>
  <c r="EJ1913" i="3" a="1"/>
  <c r="EJ1913" i="3" s="1"/>
  <c r="EO1913" i="3" s="1"/>
  <c r="EI1913" i="3" a="1"/>
  <c r="EI1913" i="3" s="1"/>
  <c r="EN1913" i="3" s="1"/>
  <c r="CR1913" i="3"/>
  <c r="CB1913" i="3"/>
  <c r="AB1913" i="3"/>
  <c r="EM1912" i="3"/>
  <c r="EL1912" i="3" a="1"/>
  <c r="EL1912" i="3" s="1"/>
  <c r="EQ1912" i="3" s="1"/>
  <c r="EK1912" i="3" a="1"/>
  <c r="EK1912" i="3" s="1"/>
  <c r="EP1912" i="3" s="1"/>
  <c r="EJ1912" i="3" a="1"/>
  <c r="EJ1912" i="3" s="1"/>
  <c r="EO1912" i="3" s="1"/>
  <c r="EI1912" i="3" a="1"/>
  <c r="EI1912" i="3" s="1"/>
  <c r="EN1912" i="3" s="1"/>
  <c r="CR1912" i="3"/>
  <c r="CB1912" i="3"/>
  <c r="AB1912" i="3"/>
  <c r="EM1911" i="3"/>
  <c r="EL1911" i="3" a="1"/>
  <c r="EL1911" i="3" s="1"/>
  <c r="EQ1911" i="3" s="1"/>
  <c r="EK1911" i="3" a="1"/>
  <c r="EK1911" i="3" s="1"/>
  <c r="EP1911" i="3" s="1"/>
  <c r="EJ1911" i="3" a="1"/>
  <c r="EJ1911" i="3" s="1"/>
  <c r="EO1911" i="3" s="1"/>
  <c r="EI1911" i="3" a="1"/>
  <c r="EI1911" i="3" s="1"/>
  <c r="EN1911" i="3" s="1"/>
  <c r="CR1911" i="3"/>
  <c r="CB1911" i="3"/>
  <c r="AB1911" i="3"/>
  <c r="EM1910" i="3"/>
  <c r="EL1910" i="3" a="1"/>
  <c r="EL1910" i="3" s="1"/>
  <c r="EQ1910" i="3" s="1"/>
  <c r="EK1910" i="3" a="1"/>
  <c r="EK1910" i="3" s="1"/>
  <c r="EP1910" i="3" s="1"/>
  <c r="EJ1910" i="3" a="1"/>
  <c r="EJ1910" i="3" s="1"/>
  <c r="EO1910" i="3" s="1"/>
  <c r="EI1910" i="3" a="1"/>
  <c r="EI1910" i="3" s="1"/>
  <c r="EN1910" i="3" s="1"/>
  <c r="CR1910" i="3"/>
  <c r="CB1910" i="3"/>
  <c r="AB1910" i="3"/>
  <c r="EM1909" i="3"/>
  <c r="EL1909" i="3" a="1"/>
  <c r="EL1909" i="3" s="1"/>
  <c r="EQ1909" i="3" s="1"/>
  <c r="EK1909" i="3" a="1"/>
  <c r="EK1909" i="3" s="1"/>
  <c r="EP1909" i="3" s="1"/>
  <c r="EJ1909" i="3" a="1"/>
  <c r="EJ1909" i="3" s="1"/>
  <c r="EO1909" i="3" s="1"/>
  <c r="EI1909" i="3" a="1"/>
  <c r="EI1909" i="3" s="1"/>
  <c r="EN1909" i="3" s="1"/>
  <c r="CR1909" i="3"/>
  <c r="CB1909" i="3"/>
  <c r="AB1909" i="3"/>
  <c r="EM1908" i="3"/>
  <c r="EL1908" i="3" a="1"/>
  <c r="EL1908" i="3" s="1"/>
  <c r="EQ1908" i="3" s="1"/>
  <c r="EK1908" i="3" a="1"/>
  <c r="EK1908" i="3" s="1"/>
  <c r="EP1908" i="3" s="1"/>
  <c r="EJ1908" i="3" a="1"/>
  <c r="EJ1908" i="3" s="1"/>
  <c r="EO1908" i="3" s="1"/>
  <c r="EI1908" i="3" a="1"/>
  <c r="EI1908" i="3" s="1"/>
  <c r="EN1908" i="3" s="1"/>
  <c r="CR1908" i="3"/>
  <c r="CB1908" i="3"/>
  <c r="AB1908" i="3"/>
  <c r="EM1907" i="3"/>
  <c r="EL1907" i="3" a="1"/>
  <c r="EL1907" i="3" s="1"/>
  <c r="EQ1907" i="3" s="1"/>
  <c r="EK1907" i="3" a="1"/>
  <c r="EK1907" i="3" s="1"/>
  <c r="EP1907" i="3" s="1"/>
  <c r="EJ1907" i="3" a="1"/>
  <c r="EJ1907" i="3" s="1"/>
  <c r="EO1907" i="3" s="1"/>
  <c r="EI1907" i="3" a="1"/>
  <c r="EI1907" i="3" s="1"/>
  <c r="EN1907" i="3" s="1"/>
  <c r="CR1907" i="3"/>
  <c r="CB1907" i="3"/>
  <c r="AB1907" i="3"/>
  <c r="EM1906" i="3"/>
  <c r="EL1906" i="3" a="1"/>
  <c r="EL1906" i="3" s="1"/>
  <c r="EQ1906" i="3" s="1"/>
  <c r="EK1906" i="3" a="1"/>
  <c r="EK1906" i="3" s="1"/>
  <c r="EP1906" i="3" s="1"/>
  <c r="EJ1906" i="3" a="1"/>
  <c r="EJ1906" i="3" s="1"/>
  <c r="EO1906" i="3" s="1"/>
  <c r="EI1906" i="3" a="1"/>
  <c r="EI1906" i="3" s="1"/>
  <c r="EN1906" i="3" s="1"/>
  <c r="CR1906" i="3"/>
  <c r="CB1906" i="3"/>
  <c r="AB1906" i="3"/>
  <c r="EM1905" i="3"/>
  <c r="EL1905" i="3" a="1"/>
  <c r="EL1905" i="3" s="1"/>
  <c r="EQ1905" i="3" s="1"/>
  <c r="EK1905" i="3" a="1"/>
  <c r="EK1905" i="3" s="1"/>
  <c r="EP1905" i="3" s="1"/>
  <c r="EJ1905" i="3" a="1"/>
  <c r="EJ1905" i="3" s="1"/>
  <c r="EO1905" i="3" s="1"/>
  <c r="EI1905" i="3" a="1"/>
  <c r="EI1905" i="3" s="1"/>
  <c r="EN1905" i="3" s="1"/>
  <c r="CB1905" i="3"/>
  <c r="AB1905" i="3"/>
  <c r="EM1904" i="3"/>
  <c r="EL1904" i="3" a="1"/>
  <c r="EL1904" i="3" s="1"/>
  <c r="EQ1904" i="3" s="1"/>
  <c r="EK1904" i="3" a="1"/>
  <c r="EK1904" i="3" s="1"/>
  <c r="EP1904" i="3" s="1"/>
  <c r="EJ1904" i="3" a="1"/>
  <c r="EJ1904" i="3" s="1"/>
  <c r="EO1904" i="3" s="1"/>
  <c r="EI1904" i="3" a="1"/>
  <c r="EI1904" i="3" s="1"/>
  <c r="EN1904" i="3" s="1"/>
  <c r="CB1904" i="3"/>
  <c r="AB1904" i="3"/>
  <c r="EM1903" i="3"/>
  <c r="EL1903" i="3" a="1"/>
  <c r="EL1903" i="3" s="1"/>
  <c r="EQ1903" i="3" s="1"/>
  <c r="EK1903" i="3" a="1"/>
  <c r="EK1903" i="3" s="1"/>
  <c r="EP1903" i="3" s="1"/>
  <c r="EJ1903" i="3" a="1"/>
  <c r="EJ1903" i="3" s="1"/>
  <c r="EO1903" i="3" s="1"/>
  <c r="EI1903" i="3" a="1"/>
  <c r="EI1903" i="3" s="1"/>
  <c r="EN1903" i="3" s="1"/>
  <c r="CB1903" i="3"/>
  <c r="AB1903" i="3"/>
  <c r="EM1902" i="3"/>
  <c r="EL1902" i="3" a="1"/>
  <c r="EL1902" i="3" s="1"/>
  <c r="EQ1902" i="3" s="1"/>
  <c r="EK1902" i="3" a="1"/>
  <c r="EK1902" i="3" s="1"/>
  <c r="EP1902" i="3" s="1"/>
  <c r="EJ1902" i="3" a="1"/>
  <c r="EJ1902" i="3" s="1"/>
  <c r="EO1902" i="3" s="1"/>
  <c r="EI1902" i="3" a="1"/>
  <c r="EI1902" i="3" s="1"/>
  <c r="EN1902" i="3" s="1"/>
  <c r="CB1902" i="3"/>
  <c r="AB1902" i="3"/>
  <c r="EM1901" i="3"/>
  <c r="EL1901" i="3" a="1"/>
  <c r="EL1901" i="3" s="1"/>
  <c r="EQ1901" i="3" s="1"/>
  <c r="EK1901" i="3" a="1"/>
  <c r="EK1901" i="3" s="1"/>
  <c r="EP1901" i="3" s="1"/>
  <c r="EJ1901" i="3" a="1"/>
  <c r="EJ1901" i="3" s="1"/>
  <c r="EO1901" i="3" s="1"/>
  <c r="EI1901" i="3" a="1"/>
  <c r="EI1901" i="3" s="1"/>
  <c r="EN1901" i="3" s="1"/>
  <c r="CB1901" i="3"/>
  <c r="AB1901" i="3"/>
  <c r="EM1900" i="3"/>
  <c r="EL1900" i="3" a="1"/>
  <c r="EL1900" i="3" s="1"/>
  <c r="EQ1900" i="3" s="1"/>
  <c r="EK1900" i="3" a="1"/>
  <c r="EK1900" i="3" s="1"/>
  <c r="EP1900" i="3" s="1"/>
  <c r="EJ1900" i="3" a="1"/>
  <c r="EJ1900" i="3" s="1"/>
  <c r="EO1900" i="3" s="1"/>
  <c r="EI1900" i="3" a="1"/>
  <c r="EI1900" i="3" s="1"/>
  <c r="EN1900" i="3" s="1"/>
  <c r="CR1900" i="3"/>
  <c r="CB1900" i="3"/>
  <c r="AB1900" i="3"/>
  <c r="EM1899" i="3"/>
  <c r="EL1899" i="3" a="1"/>
  <c r="EL1899" i="3" s="1"/>
  <c r="EQ1899" i="3" s="1"/>
  <c r="EK1899" i="3" a="1"/>
  <c r="EK1899" i="3" s="1"/>
  <c r="EP1899" i="3" s="1"/>
  <c r="EJ1899" i="3" a="1"/>
  <c r="EJ1899" i="3" s="1"/>
  <c r="EO1899" i="3" s="1"/>
  <c r="EI1899" i="3"/>
  <c r="EN1899" i="3" s="1"/>
  <c r="EI1899" i="3" a="1"/>
  <c r="CR1899" i="3"/>
  <c r="CB1899" i="3"/>
  <c r="AB1899" i="3"/>
  <c r="EM1898" i="3"/>
  <c r="EL1898" i="3" a="1"/>
  <c r="EL1898" i="3" s="1"/>
  <c r="EQ1898" i="3" s="1"/>
  <c r="EK1898" i="3" a="1"/>
  <c r="EK1898" i="3" s="1"/>
  <c r="EP1898" i="3" s="1"/>
  <c r="EJ1898" i="3" a="1"/>
  <c r="EJ1898" i="3" s="1"/>
  <c r="EO1898" i="3" s="1"/>
  <c r="EI1898" i="3" a="1"/>
  <c r="EI1898" i="3" s="1"/>
  <c r="EN1898" i="3" s="1"/>
  <c r="CR1898" i="3"/>
  <c r="CB1898" i="3"/>
  <c r="AB1898" i="3"/>
  <c r="EM1897" i="3"/>
  <c r="EL1897" i="3" a="1"/>
  <c r="EL1897" i="3" s="1"/>
  <c r="EQ1897" i="3" s="1"/>
  <c r="EK1897" i="3" a="1"/>
  <c r="EK1897" i="3" s="1"/>
  <c r="EP1897" i="3" s="1"/>
  <c r="EJ1897" i="3" a="1"/>
  <c r="EJ1897" i="3" s="1"/>
  <c r="EO1897" i="3" s="1"/>
  <c r="EI1897" i="3" a="1"/>
  <c r="EI1897" i="3" s="1"/>
  <c r="EN1897" i="3" s="1"/>
  <c r="CR1897" i="3"/>
  <c r="CB1897" i="3"/>
  <c r="AB1897" i="3"/>
  <c r="EM1896" i="3"/>
  <c r="EL1896" i="3" a="1"/>
  <c r="EL1896" i="3" s="1"/>
  <c r="EQ1896" i="3" s="1"/>
  <c r="EK1896" i="3" a="1"/>
  <c r="EK1896" i="3" s="1"/>
  <c r="EP1896" i="3" s="1"/>
  <c r="EJ1896" i="3" a="1"/>
  <c r="EJ1896" i="3" s="1"/>
  <c r="EO1896" i="3" s="1"/>
  <c r="EI1896" i="3" a="1"/>
  <c r="EI1896" i="3" s="1"/>
  <c r="EN1896" i="3" s="1"/>
  <c r="CR1896" i="3"/>
  <c r="CB1896" i="3"/>
  <c r="AB1896" i="3"/>
  <c r="EM1895" i="3"/>
  <c r="EL1895" i="3" a="1"/>
  <c r="EL1895" i="3" s="1"/>
  <c r="EQ1895" i="3" s="1"/>
  <c r="EK1895" i="3" a="1"/>
  <c r="EK1895" i="3" s="1"/>
  <c r="EP1895" i="3" s="1"/>
  <c r="EJ1895" i="3" a="1"/>
  <c r="EJ1895" i="3" s="1"/>
  <c r="EO1895" i="3" s="1"/>
  <c r="EI1895" i="3" a="1"/>
  <c r="EI1895" i="3" s="1"/>
  <c r="EN1895" i="3" s="1"/>
  <c r="CR1895" i="3"/>
  <c r="CB1895" i="3"/>
  <c r="AB1895" i="3"/>
  <c r="EM1894" i="3"/>
  <c r="EL1894" i="3" a="1"/>
  <c r="EL1894" i="3" s="1"/>
  <c r="EQ1894" i="3" s="1"/>
  <c r="EK1894" i="3" a="1"/>
  <c r="EK1894" i="3" s="1"/>
  <c r="EP1894" i="3" s="1"/>
  <c r="EJ1894" i="3" a="1"/>
  <c r="EJ1894" i="3" s="1"/>
  <c r="EO1894" i="3" s="1"/>
  <c r="EI1894" i="3" a="1"/>
  <c r="EI1894" i="3" s="1"/>
  <c r="EN1894" i="3" s="1"/>
  <c r="CR1894" i="3"/>
  <c r="CB1894" i="3"/>
  <c r="AB1894" i="3"/>
  <c r="EM1893" i="3"/>
  <c r="EL1893" i="3" a="1"/>
  <c r="EL1893" i="3" s="1"/>
  <c r="EQ1893" i="3" s="1"/>
  <c r="EK1893" i="3" a="1"/>
  <c r="EK1893" i="3" s="1"/>
  <c r="EP1893" i="3" s="1"/>
  <c r="EJ1893" i="3" a="1"/>
  <c r="EJ1893" i="3" s="1"/>
  <c r="EO1893" i="3" s="1"/>
  <c r="EI1893" i="3" a="1"/>
  <c r="EI1893" i="3" s="1"/>
  <c r="EN1893" i="3" s="1"/>
  <c r="CR1893" i="3"/>
  <c r="CB1893" i="3"/>
  <c r="AB1893" i="3"/>
  <c r="EM1892" i="3"/>
  <c r="EL1892" i="3" a="1"/>
  <c r="EL1892" i="3" s="1"/>
  <c r="EQ1892" i="3" s="1"/>
  <c r="EK1892" i="3" a="1"/>
  <c r="EK1892" i="3" s="1"/>
  <c r="EP1892" i="3" s="1"/>
  <c r="EJ1892" i="3" a="1"/>
  <c r="EJ1892" i="3" s="1"/>
  <c r="EO1892" i="3" s="1"/>
  <c r="EI1892" i="3" a="1"/>
  <c r="EI1892" i="3" s="1"/>
  <c r="EN1892" i="3" s="1"/>
  <c r="CR1892" i="3"/>
  <c r="CB1892" i="3"/>
  <c r="AB1892" i="3"/>
  <c r="EM1891" i="3"/>
  <c r="EL1891" i="3" a="1"/>
  <c r="EL1891" i="3" s="1"/>
  <c r="EQ1891" i="3" s="1"/>
  <c r="EK1891" i="3" a="1"/>
  <c r="EK1891" i="3" s="1"/>
  <c r="EP1891" i="3" s="1"/>
  <c r="EJ1891" i="3" a="1"/>
  <c r="EJ1891" i="3" s="1"/>
  <c r="EO1891" i="3" s="1"/>
  <c r="EI1891" i="3" a="1"/>
  <c r="EI1891" i="3" s="1"/>
  <c r="EN1891" i="3" s="1"/>
  <c r="CR1891" i="3"/>
  <c r="CB1891" i="3"/>
  <c r="AB1891" i="3"/>
  <c r="EM1890" i="3"/>
  <c r="EL1890" i="3" a="1"/>
  <c r="EL1890" i="3" s="1"/>
  <c r="EQ1890" i="3" s="1"/>
  <c r="EK1890" i="3" a="1"/>
  <c r="EK1890" i="3" s="1"/>
  <c r="EP1890" i="3" s="1"/>
  <c r="EJ1890" i="3" a="1"/>
  <c r="EJ1890" i="3" s="1"/>
  <c r="EO1890" i="3" s="1"/>
  <c r="EI1890" i="3" a="1"/>
  <c r="EI1890" i="3" s="1"/>
  <c r="EN1890" i="3" s="1"/>
  <c r="CR1890" i="3"/>
  <c r="CB1890" i="3"/>
  <c r="AB1890" i="3"/>
  <c r="EM1889" i="3"/>
  <c r="EL1889" i="3" a="1"/>
  <c r="EL1889" i="3" s="1"/>
  <c r="EQ1889" i="3" s="1"/>
  <c r="EK1889" i="3" a="1"/>
  <c r="EK1889" i="3" s="1"/>
  <c r="EP1889" i="3" s="1"/>
  <c r="EJ1889" i="3" a="1"/>
  <c r="EJ1889" i="3" s="1"/>
  <c r="EO1889" i="3" s="1"/>
  <c r="EI1889" i="3" a="1"/>
  <c r="EI1889" i="3" s="1"/>
  <c r="EN1889" i="3" s="1"/>
  <c r="CR1889" i="3"/>
  <c r="CB1889" i="3"/>
  <c r="AB1889" i="3"/>
  <c r="EM1888" i="3"/>
  <c r="EL1888" i="3" a="1"/>
  <c r="EL1888" i="3" s="1"/>
  <c r="EQ1888" i="3" s="1"/>
  <c r="EK1888" i="3" a="1"/>
  <c r="EK1888" i="3" s="1"/>
  <c r="EP1888" i="3" s="1"/>
  <c r="EJ1888" i="3" a="1"/>
  <c r="EJ1888" i="3" s="1"/>
  <c r="EO1888" i="3" s="1"/>
  <c r="EI1888" i="3" a="1"/>
  <c r="EI1888" i="3" s="1"/>
  <c r="EN1888" i="3" s="1"/>
  <c r="CR1888" i="3"/>
  <c r="CB1888" i="3"/>
  <c r="AB1888" i="3"/>
  <c r="EM1887" i="3"/>
  <c r="EL1887" i="3" a="1"/>
  <c r="EL1887" i="3" s="1"/>
  <c r="EQ1887" i="3" s="1"/>
  <c r="EK1887" i="3" a="1"/>
  <c r="EK1887" i="3" s="1"/>
  <c r="EP1887" i="3" s="1"/>
  <c r="EJ1887" i="3" a="1"/>
  <c r="EJ1887" i="3" s="1"/>
  <c r="EO1887" i="3" s="1"/>
  <c r="EI1887" i="3" a="1"/>
  <c r="EI1887" i="3" s="1"/>
  <c r="EN1887" i="3" s="1"/>
  <c r="CR1887" i="3"/>
  <c r="CB1887" i="3"/>
  <c r="AB1887" i="3"/>
  <c r="EM1886" i="3"/>
  <c r="EL1886" i="3" a="1"/>
  <c r="EL1886" i="3" s="1"/>
  <c r="EQ1886" i="3" s="1"/>
  <c r="EK1886" i="3" a="1"/>
  <c r="EK1886" i="3" s="1"/>
  <c r="EP1886" i="3" s="1"/>
  <c r="EJ1886" i="3" a="1"/>
  <c r="EJ1886" i="3" s="1"/>
  <c r="EO1886" i="3" s="1"/>
  <c r="EI1886" i="3" a="1"/>
  <c r="EI1886" i="3" s="1"/>
  <c r="EN1886" i="3" s="1"/>
  <c r="CR1886" i="3"/>
  <c r="CB1886" i="3"/>
  <c r="AB1886" i="3"/>
  <c r="EM1885" i="3"/>
  <c r="EL1885" i="3" a="1"/>
  <c r="EL1885" i="3" s="1"/>
  <c r="EQ1885" i="3" s="1"/>
  <c r="EK1885" i="3" a="1"/>
  <c r="EK1885" i="3" s="1"/>
  <c r="EP1885" i="3" s="1"/>
  <c r="EJ1885" i="3" a="1"/>
  <c r="EJ1885" i="3" s="1"/>
  <c r="EO1885" i="3" s="1"/>
  <c r="EI1885" i="3" a="1"/>
  <c r="EI1885" i="3" s="1"/>
  <c r="EN1885" i="3" s="1"/>
  <c r="CR1885" i="3"/>
  <c r="CB1885" i="3"/>
  <c r="AB1885" i="3"/>
  <c r="EM1884" i="3"/>
  <c r="EL1884" i="3" a="1"/>
  <c r="EL1884" i="3" s="1"/>
  <c r="EQ1884" i="3" s="1"/>
  <c r="EK1884" i="3" a="1"/>
  <c r="EK1884" i="3" s="1"/>
  <c r="EP1884" i="3" s="1"/>
  <c r="EJ1884" i="3" a="1"/>
  <c r="EJ1884" i="3" s="1"/>
  <c r="EO1884" i="3" s="1"/>
  <c r="EI1884" i="3" a="1"/>
  <c r="EI1884" i="3" s="1"/>
  <c r="EN1884" i="3" s="1"/>
  <c r="CR1884" i="3"/>
  <c r="CB1884" i="3"/>
  <c r="AB1884" i="3"/>
  <c r="EM1883" i="3"/>
  <c r="EL1883" i="3" a="1"/>
  <c r="EL1883" i="3" s="1"/>
  <c r="EQ1883" i="3" s="1"/>
  <c r="EK1883" i="3" a="1"/>
  <c r="EK1883" i="3" s="1"/>
  <c r="EP1883" i="3" s="1"/>
  <c r="EJ1883" i="3" a="1"/>
  <c r="EJ1883" i="3" s="1"/>
  <c r="EO1883" i="3" s="1"/>
  <c r="EI1883" i="3" a="1"/>
  <c r="EI1883" i="3" s="1"/>
  <c r="EN1883" i="3" s="1"/>
  <c r="CR1883" i="3"/>
  <c r="CB1883" i="3"/>
  <c r="AB1883" i="3"/>
  <c r="EM1882" i="3"/>
  <c r="EL1882" i="3" a="1"/>
  <c r="EL1882" i="3" s="1"/>
  <c r="EQ1882" i="3" s="1"/>
  <c r="EK1882" i="3" a="1"/>
  <c r="EK1882" i="3" s="1"/>
  <c r="EP1882" i="3" s="1"/>
  <c r="EJ1882" i="3" a="1"/>
  <c r="EJ1882" i="3" s="1"/>
  <c r="EO1882" i="3" s="1"/>
  <c r="EI1882" i="3" a="1"/>
  <c r="EI1882" i="3" s="1"/>
  <c r="EN1882" i="3" s="1"/>
  <c r="CR1882" i="3"/>
  <c r="CB1882" i="3"/>
  <c r="AB1882" i="3"/>
  <c r="EM1881" i="3"/>
  <c r="EL1881" i="3" a="1"/>
  <c r="EL1881" i="3" s="1"/>
  <c r="EQ1881" i="3" s="1"/>
  <c r="EK1881" i="3" a="1"/>
  <c r="EK1881" i="3" s="1"/>
  <c r="EP1881" i="3" s="1"/>
  <c r="EJ1881" i="3" a="1"/>
  <c r="EJ1881" i="3" s="1"/>
  <c r="EO1881" i="3" s="1"/>
  <c r="EI1881" i="3" a="1"/>
  <c r="EI1881" i="3" s="1"/>
  <c r="EN1881" i="3" s="1"/>
  <c r="CB1881" i="3"/>
  <c r="AB1881" i="3"/>
  <c r="EM1880" i="3"/>
  <c r="EL1880" i="3" a="1"/>
  <c r="EL1880" i="3" s="1"/>
  <c r="EQ1880" i="3" s="1"/>
  <c r="EK1880" i="3" a="1"/>
  <c r="EK1880" i="3" s="1"/>
  <c r="EP1880" i="3" s="1"/>
  <c r="EJ1880" i="3" a="1"/>
  <c r="EJ1880" i="3" s="1"/>
  <c r="EO1880" i="3" s="1"/>
  <c r="EI1880" i="3" a="1"/>
  <c r="EI1880" i="3" s="1"/>
  <c r="EN1880" i="3" s="1"/>
  <c r="CB1880" i="3"/>
  <c r="AB1880" i="3"/>
  <c r="EM1879" i="3"/>
  <c r="EL1879" i="3" a="1"/>
  <c r="EL1879" i="3" s="1"/>
  <c r="EQ1879" i="3" s="1"/>
  <c r="EK1879" i="3" a="1"/>
  <c r="EK1879" i="3" s="1"/>
  <c r="EP1879" i="3" s="1"/>
  <c r="EJ1879" i="3" a="1"/>
  <c r="EJ1879" i="3" s="1"/>
  <c r="EO1879" i="3" s="1"/>
  <c r="EI1879" i="3" a="1"/>
  <c r="EI1879" i="3" s="1"/>
  <c r="EN1879" i="3" s="1"/>
  <c r="CB1879" i="3"/>
  <c r="AB1879" i="3"/>
  <c r="EM1878" i="3"/>
  <c r="EL1878" i="3" a="1"/>
  <c r="EL1878" i="3" s="1"/>
  <c r="EQ1878" i="3" s="1"/>
  <c r="EK1878" i="3" a="1"/>
  <c r="EK1878" i="3" s="1"/>
  <c r="EP1878" i="3" s="1"/>
  <c r="EJ1878" i="3" a="1"/>
  <c r="EJ1878" i="3" s="1"/>
  <c r="EO1878" i="3" s="1"/>
  <c r="EI1878" i="3" a="1"/>
  <c r="EI1878" i="3" s="1"/>
  <c r="EN1878" i="3" s="1"/>
  <c r="CB1878" i="3"/>
  <c r="AB1878" i="3"/>
  <c r="EM1877" i="3"/>
  <c r="EL1877" i="3" a="1"/>
  <c r="EL1877" i="3" s="1"/>
  <c r="EQ1877" i="3" s="1"/>
  <c r="EK1877" i="3" a="1"/>
  <c r="EK1877" i="3" s="1"/>
  <c r="EP1877" i="3" s="1"/>
  <c r="EJ1877" i="3" a="1"/>
  <c r="EJ1877" i="3" s="1"/>
  <c r="EO1877" i="3" s="1"/>
  <c r="EI1877" i="3" a="1"/>
  <c r="EI1877" i="3" s="1"/>
  <c r="EN1877" i="3" s="1"/>
  <c r="CB1877" i="3"/>
  <c r="AB1877" i="3"/>
  <c r="EM1876" i="3"/>
  <c r="EL1876" i="3" a="1"/>
  <c r="EL1876" i="3" s="1"/>
  <c r="EQ1876" i="3" s="1"/>
  <c r="EK1876" i="3" a="1"/>
  <c r="EK1876" i="3" s="1"/>
  <c r="EP1876" i="3" s="1"/>
  <c r="EJ1876" i="3" a="1"/>
  <c r="EJ1876" i="3" s="1"/>
  <c r="EO1876" i="3" s="1"/>
  <c r="EI1876" i="3" a="1"/>
  <c r="EI1876" i="3" s="1"/>
  <c r="EN1876" i="3" s="1"/>
  <c r="CR1876" i="3"/>
  <c r="CB1876" i="3"/>
  <c r="AB1876" i="3"/>
  <c r="EM1875" i="3"/>
  <c r="EL1875" i="3" a="1"/>
  <c r="EL1875" i="3" s="1"/>
  <c r="EQ1875" i="3" s="1"/>
  <c r="EK1875" i="3" a="1"/>
  <c r="EK1875" i="3" s="1"/>
  <c r="EP1875" i="3" s="1"/>
  <c r="EJ1875" i="3" a="1"/>
  <c r="EJ1875" i="3" s="1"/>
  <c r="EO1875" i="3" s="1"/>
  <c r="EI1875" i="3" a="1"/>
  <c r="EI1875" i="3" s="1"/>
  <c r="EN1875" i="3" s="1"/>
  <c r="EM1874" i="3"/>
  <c r="EL1874" i="3" a="1"/>
  <c r="EL1874" i="3" s="1"/>
  <c r="EQ1874" i="3" s="1"/>
  <c r="EK1874" i="3" a="1"/>
  <c r="EK1874" i="3" s="1"/>
  <c r="EP1874" i="3" s="1"/>
  <c r="EJ1874" i="3" a="1"/>
  <c r="EJ1874" i="3" s="1"/>
  <c r="EO1874" i="3" s="1"/>
  <c r="EI1874" i="3" a="1"/>
  <c r="EI1874" i="3" s="1"/>
  <c r="EN1874" i="3" s="1"/>
  <c r="EM1873" i="3"/>
  <c r="EL1873" i="3" a="1"/>
  <c r="EL1873" i="3" s="1"/>
  <c r="EQ1873" i="3" s="1"/>
  <c r="EK1873" i="3" a="1"/>
  <c r="EK1873" i="3" s="1"/>
  <c r="EP1873" i="3" s="1"/>
  <c r="EJ1873" i="3" a="1"/>
  <c r="EJ1873" i="3" s="1"/>
  <c r="EO1873" i="3" s="1"/>
  <c r="EI1873" i="3" a="1"/>
  <c r="EI1873" i="3" s="1"/>
  <c r="EN1873" i="3" s="1"/>
  <c r="EM1872" i="3"/>
  <c r="EL1872" i="3" a="1"/>
  <c r="EL1872" i="3" s="1"/>
  <c r="EQ1872" i="3" s="1"/>
  <c r="EK1872" i="3" a="1"/>
  <c r="EK1872" i="3" s="1"/>
  <c r="EP1872" i="3" s="1"/>
  <c r="EJ1872" i="3" a="1"/>
  <c r="EJ1872" i="3" s="1"/>
  <c r="EO1872" i="3" s="1"/>
  <c r="EI1872" i="3" a="1"/>
  <c r="EI1872" i="3" s="1"/>
  <c r="EN1872" i="3" s="1"/>
  <c r="AB1872" i="3"/>
  <c r="EM1871" i="3"/>
  <c r="EL1871" i="3" a="1"/>
  <c r="EL1871" i="3" s="1"/>
  <c r="EQ1871" i="3" s="1"/>
  <c r="EK1871" i="3" a="1"/>
  <c r="EK1871" i="3" s="1"/>
  <c r="EP1871" i="3" s="1"/>
  <c r="EJ1871" i="3" a="1"/>
  <c r="EJ1871" i="3" s="1"/>
  <c r="EO1871" i="3" s="1"/>
  <c r="EI1871" i="3" a="1"/>
  <c r="EI1871" i="3" s="1"/>
  <c r="EN1871" i="3" s="1"/>
  <c r="AB1871" i="3"/>
  <c r="EM1870" i="3"/>
  <c r="EL1870" i="3" a="1"/>
  <c r="EL1870" i="3" s="1"/>
  <c r="EQ1870" i="3" s="1"/>
  <c r="EK1870" i="3" a="1"/>
  <c r="EK1870" i="3" s="1"/>
  <c r="EP1870" i="3" s="1"/>
  <c r="EJ1870" i="3" a="1"/>
  <c r="EJ1870" i="3" s="1"/>
  <c r="EO1870" i="3" s="1"/>
  <c r="EI1870" i="3" a="1"/>
  <c r="EI1870" i="3" s="1"/>
  <c r="EN1870" i="3" s="1"/>
  <c r="AB1870" i="3"/>
  <c r="EM1869" i="3"/>
  <c r="EL1869" i="3" a="1"/>
  <c r="EL1869" i="3" s="1"/>
  <c r="EQ1869" i="3" s="1"/>
  <c r="EK1869" i="3" a="1"/>
  <c r="EK1869" i="3" s="1"/>
  <c r="EP1869" i="3" s="1"/>
  <c r="EJ1869" i="3" a="1"/>
  <c r="EJ1869" i="3" s="1"/>
  <c r="EO1869" i="3" s="1"/>
  <c r="EI1869" i="3" a="1"/>
  <c r="EI1869" i="3" s="1"/>
  <c r="EN1869" i="3" s="1"/>
  <c r="AB1869" i="3"/>
  <c r="EM1868" i="3"/>
  <c r="EL1868" i="3" a="1"/>
  <c r="EL1868" i="3" s="1"/>
  <c r="EQ1868" i="3" s="1"/>
  <c r="EK1868" i="3" a="1"/>
  <c r="EK1868" i="3" s="1"/>
  <c r="EP1868" i="3" s="1"/>
  <c r="EJ1868" i="3" a="1"/>
  <c r="EJ1868" i="3" s="1"/>
  <c r="EO1868" i="3" s="1"/>
  <c r="EI1868" i="3" a="1"/>
  <c r="EI1868" i="3" s="1"/>
  <c r="EN1868" i="3" s="1"/>
  <c r="AB1868" i="3"/>
  <c r="EM1867" i="3"/>
  <c r="EL1867" i="3" a="1"/>
  <c r="EL1867" i="3" s="1"/>
  <c r="EQ1867" i="3" s="1"/>
  <c r="EK1867" i="3" a="1"/>
  <c r="EK1867" i="3" s="1"/>
  <c r="EP1867" i="3" s="1"/>
  <c r="EJ1867" i="3" a="1"/>
  <c r="EJ1867" i="3" s="1"/>
  <c r="EO1867" i="3" s="1"/>
  <c r="EI1867" i="3" a="1"/>
  <c r="EI1867" i="3" s="1"/>
  <c r="EN1867" i="3" s="1"/>
  <c r="DM1867" i="3"/>
  <c r="DL1867" i="3"/>
  <c r="DK1867" i="3"/>
  <c r="DJ1867" i="3"/>
  <c r="DI1867" i="3"/>
  <c r="DF1867" i="3"/>
  <c r="DD1867" i="3"/>
  <c r="DC1867" i="3"/>
  <c r="CZ1867" i="3"/>
  <c r="BL1867" i="3"/>
  <c r="BK1867" i="3" s="1"/>
  <c r="BI1867" i="3" s="1"/>
  <c r="DE1867" i="3" s="1"/>
  <c r="AB1867" i="3"/>
  <c r="EM1866" i="3"/>
  <c r="EL1866" i="3" a="1"/>
  <c r="EL1866" i="3" s="1"/>
  <c r="EQ1866" i="3" s="1"/>
  <c r="EK1866" i="3" a="1"/>
  <c r="EK1866" i="3" s="1"/>
  <c r="EP1866" i="3" s="1"/>
  <c r="EJ1866" i="3" a="1"/>
  <c r="EJ1866" i="3" s="1"/>
  <c r="EO1866" i="3" s="1"/>
  <c r="EI1866" i="3" a="1"/>
  <c r="EI1866" i="3" s="1"/>
  <c r="EN1866" i="3" s="1"/>
  <c r="DM1866" i="3"/>
  <c r="DL1866" i="3"/>
  <c r="DK1866" i="3"/>
  <c r="DJ1866" i="3"/>
  <c r="DI1866" i="3"/>
  <c r="DF1866" i="3"/>
  <c r="DD1866" i="3"/>
  <c r="DC1866" i="3"/>
  <c r="CZ1866" i="3"/>
  <c r="BL1866" i="3"/>
  <c r="BK1866" i="3" s="1"/>
  <c r="BI1866" i="3" s="1"/>
  <c r="DE1866" i="3" s="1"/>
  <c r="AB1866" i="3"/>
  <c r="EM1865" i="3"/>
  <c r="EL1865" i="3" a="1"/>
  <c r="EL1865" i="3" s="1"/>
  <c r="EQ1865" i="3" s="1"/>
  <c r="EK1865" i="3" a="1"/>
  <c r="EK1865" i="3" s="1"/>
  <c r="EP1865" i="3" s="1"/>
  <c r="EJ1865" i="3" a="1"/>
  <c r="EJ1865" i="3" s="1"/>
  <c r="EO1865" i="3" s="1"/>
  <c r="EI1865" i="3" a="1"/>
  <c r="EI1865" i="3" s="1"/>
  <c r="EN1865" i="3" s="1"/>
  <c r="DM1865" i="3"/>
  <c r="DL1865" i="3"/>
  <c r="DK1865" i="3"/>
  <c r="DJ1865" i="3"/>
  <c r="DI1865" i="3"/>
  <c r="DF1865" i="3"/>
  <c r="DD1865" i="3"/>
  <c r="DC1865" i="3"/>
  <c r="CZ1865" i="3"/>
  <c r="BL1865" i="3"/>
  <c r="BK1865" i="3" s="1"/>
  <c r="BI1865" i="3" s="1"/>
  <c r="DE1865" i="3" s="1"/>
  <c r="AB1865" i="3"/>
  <c r="EM1864" i="3"/>
  <c r="EL1864" i="3" a="1"/>
  <c r="EL1864" i="3" s="1"/>
  <c r="EQ1864" i="3" s="1"/>
  <c r="EK1864" i="3" a="1"/>
  <c r="EK1864" i="3" s="1"/>
  <c r="EP1864" i="3" s="1"/>
  <c r="EJ1864" i="3" a="1"/>
  <c r="EJ1864" i="3" s="1"/>
  <c r="EO1864" i="3" s="1"/>
  <c r="EI1864" i="3" a="1"/>
  <c r="EI1864" i="3" s="1"/>
  <c r="EN1864" i="3" s="1"/>
  <c r="DM1864" i="3"/>
  <c r="DL1864" i="3"/>
  <c r="DK1864" i="3"/>
  <c r="DJ1864" i="3"/>
  <c r="DI1864" i="3"/>
  <c r="DF1864" i="3"/>
  <c r="DD1864" i="3"/>
  <c r="DC1864" i="3"/>
  <c r="CZ1864" i="3"/>
  <c r="BL1864" i="3"/>
  <c r="BK1864" i="3" s="1"/>
  <c r="BI1864" i="3" s="1"/>
  <c r="DE1864" i="3" s="1"/>
  <c r="AB1864" i="3"/>
  <c r="EM1863" i="3"/>
  <c r="EL1863" i="3" a="1"/>
  <c r="EL1863" i="3" s="1"/>
  <c r="EQ1863" i="3" s="1"/>
  <c r="EK1863" i="3" a="1"/>
  <c r="EK1863" i="3" s="1"/>
  <c r="EP1863" i="3" s="1"/>
  <c r="EJ1863" i="3" a="1"/>
  <c r="EJ1863" i="3" s="1"/>
  <c r="EO1863" i="3" s="1"/>
  <c r="EI1863" i="3" a="1"/>
  <c r="EI1863" i="3" s="1"/>
  <c r="EN1863" i="3" s="1"/>
  <c r="AB1863" i="3"/>
  <c r="EM1862" i="3"/>
  <c r="EL1862" i="3" a="1"/>
  <c r="EL1862" i="3" s="1"/>
  <c r="EQ1862" i="3" s="1"/>
  <c r="EK1862" i="3" a="1"/>
  <c r="EK1862" i="3" s="1"/>
  <c r="EP1862" i="3" s="1"/>
  <c r="EJ1862" i="3" a="1"/>
  <c r="EJ1862" i="3" s="1"/>
  <c r="EO1862" i="3" s="1"/>
  <c r="EI1862" i="3" a="1"/>
  <c r="EI1862" i="3" s="1"/>
  <c r="EN1862" i="3" s="1"/>
  <c r="AB1862" i="3"/>
  <c r="EM1861" i="3"/>
  <c r="EL1861" i="3" a="1"/>
  <c r="EL1861" i="3" s="1"/>
  <c r="EQ1861" i="3" s="1"/>
  <c r="EK1861" i="3" a="1"/>
  <c r="EK1861" i="3" s="1"/>
  <c r="EP1861" i="3" s="1"/>
  <c r="EJ1861" i="3" a="1"/>
  <c r="EJ1861" i="3" s="1"/>
  <c r="EO1861" i="3" s="1"/>
  <c r="EI1861" i="3" a="1"/>
  <c r="EI1861" i="3" s="1"/>
  <c r="EN1861" i="3" s="1"/>
  <c r="AB1861" i="3"/>
  <c r="EM1860" i="3"/>
  <c r="EL1860" i="3" a="1"/>
  <c r="EL1860" i="3" s="1"/>
  <c r="EQ1860" i="3" s="1"/>
  <c r="EK1860" i="3" a="1"/>
  <c r="EK1860" i="3" s="1"/>
  <c r="EP1860" i="3" s="1"/>
  <c r="EJ1860" i="3" a="1"/>
  <c r="EJ1860" i="3" s="1"/>
  <c r="EO1860" i="3" s="1"/>
  <c r="EI1860" i="3" a="1"/>
  <c r="EI1860" i="3" s="1"/>
  <c r="EN1860" i="3" s="1"/>
  <c r="AB1860" i="3"/>
  <c r="EM1859" i="3"/>
  <c r="EL1859" i="3" a="1"/>
  <c r="EL1859" i="3" s="1"/>
  <c r="EQ1859" i="3" s="1"/>
  <c r="EK1859" i="3" a="1"/>
  <c r="EK1859" i="3" s="1"/>
  <c r="EP1859" i="3" s="1"/>
  <c r="EJ1859" i="3" a="1"/>
  <c r="EJ1859" i="3" s="1"/>
  <c r="EO1859" i="3" s="1"/>
  <c r="EI1859" i="3" a="1"/>
  <c r="EI1859" i="3" s="1"/>
  <c r="EN1859" i="3" s="1"/>
  <c r="AB1859" i="3"/>
  <c r="EM1858" i="3"/>
  <c r="EL1858" i="3" a="1"/>
  <c r="EL1858" i="3" s="1"/>
  <c r="EQ1858" i="3" s="1"/>
  <c r="EK1858" i="3" a="1"/>
  <c r="EK1858" i="3" s="1"/>
  <c r="EP1858" i="3" s="1"/>
  <c r="EJ1858" i="3" a="1"/>
  <c r="EJ1858" i="3" s="1"/>
  <c r="EO1858" i="3" s="1"/>
  <c r="EI1858" i="3" a="1"/>
  <c r="EI1858" i="3" s="1"/>
  <c r="EN1858" i="3" s="1"/>
  <c r="AB1858" i="3"/>
  <c r="EM1857" i="3"/>
  <c r="EL1857" i="3" a="1"/>
  <c r="EL1857" i="3" s="1"/>
  <c r="EQ1857" i="3" s="1"/>
  <c r="EK1857" i="3" a="1"/>
  <c r="EK1857" i="3" s="1"/>
  <c r="EP1857" i="3" s="1"/>
  <c r="EJ1857" i="3" a="1"/>
  <c r="EJ1857" i="3" s="1"/>
  <c r="EO1857" i="3" s="1"/>
  <c r="EI1857" i="3" a="1"/>
  <c r="EI1857" i="3" s="1"/>
  <c r="EN1857" i="3" s="1"/>
  <c r="AB1857" i="3"/>
  <c r="EM1856" i="3"/>
  <c r="EL1856" i="3" a="1"/>
  <c r="EL1856" i="3" s="1"/>
  <c r="EQ1856" i="3" s="1"/>
  <c r="EK1856" i="3" a="1"/>
  <c r="EK1856" i="3" s="1"/>
  <c r="EP1856" i="3" s="1"/>
  <c r="EJ1856" i="3" a="1"/>
  <c r="EJ1856" i="3" s="1"/>
  <c r="EO1856" i="3" s="1"/>
  <c r="EI1856" i="3" a="1"/>
  <c r="EI1856" i="3" s="1"/>
  <c r="EN1856" i="3" s="1"/>
  <c r="AB1856" i="3"/>
  <c r="EM1855" i="3"/>
  <c r="EL1855" i="3" a="1"/>
  <c r="EL1855" i="3" s="1"/>
  <c r="EQ1855" i="3" s="1"/>
  <c r="EK1855" i="3" a="1"/>
  <c r="EK1855" i="3" s="1"/>
  <c r="EP1855" i="3" s="1"/>
  <c r="EJ1855" i="3" a="1"/>
  <c r="EJ1855" i="3" s="1"/>
  <c r="EO1855" i="3" s="1"/>
  <c r="EI1855" i="3" a="1"/>
  <c r="EI1855" i="3" s="1"/>
  <c r="EN1855" i="3" s="1"/>
  <c r="AB1855" i="3"/>
  <c r="EM1854" i="3"/>
  <c r="EL1854" i="3" a="1"/>
  <c r="EL1854" i="3" s="1"/>
  <c r="EQ1854" i="3" s="1"/>
  <c r="EK1854" i="3" a="1"/>
  <c r="EK1854" i="3" s="1"/>
  <c r="EP1854" i="3" s="1"/>
  <c r="EJ1854" i="3" a="1"/>
  <c r="EJ1854" i="3" s="1"/>
  <c r="EO1854" i="3" s="1"/>
  <c r="EI1854" i="3" a="1"/>
  <c r="EI1854" i="3" s="1"/>
  <c r="EN1854" i="3" s="1"/>
  <c r="AB1854" i="3"/>
  <c r="EM1853" i="3"/>
  <c r="EL1853" i="3" a="1"/>
  <c r="EL1853" i="3" s="1"/>
  <c r="EQ1853" i="3" s="1"/>
  <c r="EK1853" i="3" a="1"/>
  <c r="EK1853" i="3" s="1"/>
  <c r="EP1853" i="3" s="1"/>
  <c r="EJ1853" i="3" a="1"/>
  <c r="EJ1853" i="3" s="1"/>
  <c r="EO1853" i="3" s="1"/>
  <c r="EI1853" i="3" a="1"/>
  <c r="EI1853" i="3" s="1"/>
  <c r="EN1853" i="3" s="1"/>
  <c r="AB1853" i="3"/>
  <c r="EM1852" i="3"/>
  <c r="EL1852" i="3" a="1"/>
  <c r="EL1852" i="3" s="1"/>
  <c r="EQ1852" i="3" s="1"/>
  <c r="EK1852" i="3" a="1"/>
  <c r="EK1852" i="3" s="1"/>
  <c r="EP1852" i="3" s="1"/>
  <c r="EJ1852" i="3" a="1"/>
  <c r="EJ1852" i="3" s="1"/>
  <c r="EO1852" i="3" s="1"/>
  <c r="EI1852" i="3" a="1"/>
  <c r="EI1852" i="3" s="1"/>
  <c r="EN1852" i="3" s="1"/>
  <c r="AB1852" i="3"/>
  <c r="EM1851" i="3"/>
  <c r="EL1851" i="3" a="1"/>
  <c r="EL1851" i="3" s="1"/>
  <c r="EQ1851" i="3" s="1"/>
  <c r="EK1851" i="3" a="1"/>
  <c r="EK1851" i="3" s="1"/>
  <c r="EP1851" i="3" s="1"/>
  <c r="EJ1851" i="3" a="1"/>
  <c r="EJ1851" i="3" s="1"/>
  <c r="EO1851" i="3" s="1"/>
  <c r="EI1851" i="3" a="1"/>
  <c r="EI1851" i="3" s="1"/>
  <c r="EN1851" i="3" s="1"/>
  <c r="AB1851" i="3"/>
  <c r="EM1850" i="3"/>
  <c r="EL1850" i="3" a="1"/>
  <c r="EL1850" i="3" s="1"/>
  <c r="EQ1850" i="3" s="1"/>
  <c r="EK1850" i="3" a="1"/>
  <c r="EK1850" i="3" s="1"/>
  <c r="EP1850" i="3" s="1"/>
  <c r="EJ1850" i="3" a="1"/>
  <c r="EJ1850" i="3" s="1"/>
  <c r="EO1850" i="3" s="1"/>
  <c r="EI1850" i="3" a="1"/>
  <c r="EI1850" i="3" s="1"/>
  <c r="EN1850" i="3" s="1"/>
  <c r="AB1850" i="3"/>
  <c r="EM1849" i="3"/>
  <c r="EL1849" i="3" a="1"/>
  <c r="EL1849" i="3" s="1"/>
  <c r="EQ1849" i="3" s="1"/>
  <c r="EK1849" i="3" a="1"/>
  <c r="EK1849" i="3" s="1"/>
  <c r="EP1849" i="3" s="1"/>
  <c r="EJ1849" i="3" a="1"/>
  <c r="EJ1849" i="3" s="1"/>
  <c r="EO1849" i="3" s="1"/>
  <c r="EI1849" i="3" a="1"/>
  <c r="EI1849" i="3" s="1"/>
  <c r="EN1849" i="3" s="1"/>
  <c r="AB1849" i="3"/>
  <c r="EM1848" i="3"/>
  <c r="EL1848" i="3" a="1"/>
  <c r="EL1848" i="3" s="1"/>
  <c r="EQ1848" i="3" s="1"/>
  <c r="EK1848" i="3" a="1"/>
  <c r="EK1848" i="3" s="1"/>
  <c r="EP1848" i="3" s="1"/>
  <c r="EJ1848" i="3" a="1"/>
  <c r="EJ1848" i="3" s="1"/>
  <c r="EO1848" i="3" s="1"/>
  <c r="EI1848" i="3" a="1"/>
  <c r="EI1848" i="3" s="1"/>
  <c r="EN1848" i="3" s="1"/>
  <c r="AB1848" i="3"/>
  <c r="EM1847" i="3"/>
  <c r="EL1847" i="3" a="1"/>
  <c r="EL1847" i="3" s="1"/>
  <c r="EQ1847" i="3" s="1"/>
  <c r="EK1847" i="3" a="1"/>
  <c r="EK1847" i="3" s="1"/>
  <c r="EP1847" i="3" s="1"/>
  <c r="EJ1847" i="3" a="1"/>
  <c r="EJ1847" i="3" s="1"/>
  <c r="EO1847" i="3" s="1"/>
  <c r="EI1847" i="3" a="1"/>
  <c r="EI1847" i="3" s="1"/>
  <c r="EN1847" i="3" s="1"/>
  <c r="DM1847" i="3"/>
  <c r="DL1847" i="3"/>
  <c r="DK1847" i="3"/>
  <c r="DJ1847" i="3"/>
  <c r="DI1847" i="3"/>
  <c r="DF1847" i="3"/>
  <c r="DE1847" i="3"/>
  <c r="DD1847" i="3"/>
  <c r="DC1847" i="3"/>
  <c r="CZ1847" i="3"/>
  <c r="AB1847" i="3"/>
  <c r="EM1846" i="3"/>
  <c r="EL1846" i="3" a="1"/>
  <c r="EL1846" i="3" s="1"/>
  <c r="EQ1846" i="3" s="1"/>
  <c r="EK1846" i="3" a="1"/>
  <c r="EK1846" i="3" s="1"/>
  <c r="EP1846" i="3" s="1"/>
  <c r="EJ1846" i="3" a="1"/>
  <c r="EJ1846" i="3" s="1"/>
  <c r="EO1846" i="3" s="1"/>
  <c r="EI1846" i="3" a="1"/>
  <c r="EI1846" i="3" s="1"/>
  <c r="EN1846" i="3" s="1"/>
  <c r="DM1846" i="3"/>
  <c r="DL1846" i="3"/>
  <c r="DK1846" i="3"/>
  <c r="DJ1846" i="3"/>
  <c r="DI1846" i="3"/>
  <c r="DF1846" i="3"/>
  <c r="DE1846" i="3"/>
  <c r="DD1846" i="3"/>
  <c r="DC1846" i="3"/>
  <c r="CZ1846" i="3"/>
  <c r="AB1846" i="3"/>
  <c r="EM1845" i="3"/>
  <c r="EL1845" i="3" a="1"/>
  <c r="EL1845" i="3" s="1"/>
  <c r="EQ1845" i="3" s="1"/>
  <c r="EK1845" i="3" a="1"/>
  <c r="EK1845" i="3" s="1"/>
  <c r="EP1845" i="3" s="1"/>
  <c r="EJ1845" i="3" a="1"/>
  <c r="EJ1845" i="3" s="1"/>
  <c r="EO1845" i="3" s="1"/>
  <c r="EI1845" i="3" a="1"/>
  <c r="EI1845" i="3" s="1"/>
  <c r="EN1845" i="3" s="1"/>
  <c r="DM1845" i="3"/>
  <c r="DL1845" i="3"/>
  <c r="DK1845" i="3"/>
  <c r="DJ1845" i="3"/>
  <c r="DI1845" i="3"/>
  <c r="DF1845" i="3"/>
  <c r="DE1845" i="3"/>
  <c r="DD1845" i="3"/>
  <c r="DC1845" i="3"/>
  <c r="CZ1845" i="3"/>
  <c r="AB1845" i="3"/>
  <c r="EM1844" i="3"/>
  <c r="EL1844" i="3" a="1"/>
  <c r="EL1844" i="3" s="1"/>
  <c r="EQ1844" i="3" s="1"/>
  <c r="EK1844" i="3" a="1"/>
  <c r="EK1844" i="3" s="1"/>
  <c r="EP1844" i="3" s="1"/>
  <c r="EJ1844" i="3" a="1"/>
  <c r="EJ1844" i="3" s="1"/>
  <c r="EO1844" i="3" s="1"/>
  <c r="EI1844" i="3" a="1"/>
  <c r="EI1844" i="3" s="1"/>
  <c r="EN1844" i="3" s="1"/>
  <c r="DM1844" i="3"/>
  <c r="DL1844" i="3"/>
  <c r="DK1844" i="3"/>
  <c r="DJ1844" i="3"/>
  <c r="DI1844" i="3"/>
  <c r="DF1844" i="3"/>
  <c r="DE1844" i="3"/>
  <c r="DD1844" i="3"/>
  <c r="DC1844" i="3"/>
  <c r="CZ1844" i="3"/>
  <c r="AB1844" i="3"/>
  <c r="EM1843" i="3"/>
  <c r="EL1843" i="3" a="1"/>
  <c r="EL1843" i="3" s="1"/>
  <c r="EQ1843" i="3" s="1"/>
  <c r="EK1843" i="3" a="1"/>
  <c r="EK1843" i="3" s="1"/>
  <c r="EP1843" i="3" s="1"/>
  <c r="EJ1843" i="3" a="1"/>
  <c r="EJ1843" i="3" s="1"/>
  <c r="EO1843" i="3" s="1"/>
  <c r="EI1843" i="3" a="1"/>
  <c r="EI1843" i="3" s="1"/>
  <c r="EN1843" i="3" s="1"/>
  <c r="AB1843" i="3"/>
  <c r="EM1842" i="3"/>
  <c r="EL1842" i="3" a="1"/>
  <c r="EL1842" i="3" s="1"/>
  <c r="EQ1842" i="3" s="1"/>
  <c r="EK1842" i="3" a="1"/>
  <c r="EK1842" i="3" s="1"/>
  <c r="EP1842" i="3" s="1"/>
  <c r="EJ1842" i="3" a="1"/>
  <c r="EJ1842" i="3" s="1"/>
  <c r="EO1842" i="3" s="1"/>
  <c r="EI1842" i="3" a="1"/>
  <c r="EI1842" i="3" s="1"/>
  <c r="EN1842" i="3" s="1"/>
  <c r="AB1842" i="3"/>
  <c r="EM1841" i="3"/>
  <c r="EL1841" i="3" a="1"/>
  <c r="EL1841" i="3" s="1"/>
  <c r="EQ1841" i="3" s="1"/>
  <c r="EK1841" i="3" a="1"/>
  <c r="EK1841" i="3" s="1"/>
  <c r="EP1841" i="3" s="1"/>
  <c r="EJ1841" i="3" a="1"/>
  <c r="EJ1841" i="3" s="1"/>
  <c r="EO1841" i="3" s="1"/>
  <c r="EI1841" i="3" a="1"/>
  <c r="EI1841" i="3" s="1"/>
  <c r="EN1841" i="3" s="1"/>
  <c r="AB1841" i="3"/>
  <c r="EM1840" i="3"/>
  <c r="EL1840" i="3" a="1"/>
  <c r="EL1840" i="3" s="1"/>
  <c r="EQ1840" i="3" s="1"/>
  <c r="EK1840" i="3" a="1"/>
  <c r="EK1840" i="3" s="1"/>
  <c r="EP1840" i="3" s="1"/>
  <c r="EJ1840" i="3" a="1"/>
  <c r="EJ1840" i="3" s="1"/>
  <c r="EO1840" i="3" s="1"/>
  <c r="EI1840" i="3" a="1"/>
  <c r="EI1840" i="3" s="1"/>
  <c r="EN1840" i="3" s="1"/>
  <c r="AB1840" i="3"/>
  <c r="EM1839" i="3"/>
  <c r="EL1839" i="3" a="1"/>
  <c r="EL1839" i="3" s="1"/>
  <c r="EQ1839" i="3" s="1"/>
  <c r="EK1839" i="3" a="1"/>
  <c r="EK1839" i="3" s="1"/>
  <c r="EP1839" i="3" s="1"/>
  <c r="EJ1839" i="3" a="1"/>
  <c r="EJ1839" i="3" s="1"/>
  <c r="EO1839" i="3" s="1"/>
  <c r="EI1839" i="3" a="1"/>
  <c r="EI1839" i="3" s="1"/>
  <c r="EN1839" i="3" s="1"/>
  <c r="AB1839" i="3"/>
  <c r="EM1838" i="3"/>
  <c r="EL1838" i="3" a="1"/>
  <c r="EL1838" i="3" s="1"/>
  <c r="EQ1838" i="3" s="1"/>
  <c r="EK1838" i="3" a="1"/>
  <c r="EK1838" i="3" s="1"/>
  <c r="EP1838" i="3" s="1"/>
  <c r="EJ1838" i="3" a="1"/>
  <c r="EJ1838" i="3" s="1"/>
  <c r="EO1838" i="3" s="1"/>
  <c r="EI1838" i="3" a="1"/>
  <c r="EI1838" i="3" s="1"/>
  <c r="EN1838" i="3" s="1"/>
  <c r="AB1838" i="3"/>
  <c r="EM1837" i="3"/>
  <c r="EL1837" i="3" a="1"/>
  <c r="EL1837" i="3" s="1"/>
  <c r="EQ1837" i="3" s="1"/>
  <c r="EK1837" i="3" a="1"/>
  <c r="EK1837" i="3" s="1"/>
  <c r="EP1837" i="3" s="1"/>
  <c r="EJ1837" i="3" a="1"/>
  <c r="EJ1837" i="3" s="1"/>
  <c r="EO1837" i="3" s="1"/>
  <c r="EI1837" i="3" a="1"/>
  <c r="EI1837" i="3" s="1"/>
  <c r="EN1837" i="3" s="1"/>
  <c r="AB1837" i="3"/>
  <c r="EM1836" i="3"/>
  <c r="EL1836" i="3" a="1"/>
  <c r="EL1836" i="3" s="1"/>
  <c r="EQ1836" i="3" s="1"/>
  <c r="EK1836" i="3" a="1"/>
  <c r="EK1836" i="3" s="1"/>
  <c r="EP1836" i="3" s="1"/>
  <c r="EJ1836" i="3" a="1"/>
  <c r="EJ1836" i="3" s="1"/>
  <c r="EO1836" i="3" s="1"/>
  <c r="EI1836" i="3" a="1"/>
  <c r="EI1836" i="3" s="1"/>
  <c r="EN1836" i="3" s="1"/>
  <c r="AB1836" i="3"/>
  <c r="EM1835" i="3"/>
  <c r="EL1835" i="3" a="1"/>
  <c r="EL1835" i="3" s="1"/>
  <c r="EQ1835" i="3" s="1"/>
  <c r="EK1835" i="3" a="1"/>
  <c r="EK1835" i="3" s="1"/>
  <c r="EP1835" i="3" s="1"/>
  <c r="EJ1835" i="3" a="1"/>
  <c r="EJ1835" i="3" s="1"/>
  <c r="EO1835" i="3" s="1"/>
  <c r="EI1835" i="3" a="1"/>
  <c r="EI1835" i="3" s="1"/>
  <c r="EN1835" i="3" s="1"/>
  <c r="AB1835" i="3"/>
  <c r="EM1834" i="3"/>
  <c r="EL1834" i="3" a="1"/>
  <c r="EL1834" i="3" s="1"/>
  <c r="EQ1834" i="3" s="1"/>
  <c r="EK1834" i="3" a="1"/>
  <c r="EK1834" i="3" s="1"/>
  <c r="EP1834" i="3" s="1"/>
  <c r="EJ1834" i="3" a="1"/>
  <c r="EJ1834" i="3" s="1"/>
  <c r="EO1834" i="3" s="1"/>
  <c r="EI1834" i="3" a="1"/>
  <c r="EI1834" i="3" s="1"/>
  <c r="EN1834" i="3" s="1"/>
  <c r="AB1834" i="3"/>
  <c r="EM1833" i="3"/>
  <c r="EL1833" i="3" a="1"/>
  <c r="EL1833" i="3" s="1"/>
  <c r="EQ1833" i="3" s="1"/>
  <c r="EK1833" i="3" a="1"/>
  <c r="EK1833" i="3" s="1"/>
  <c r="EP1833" i="3" s="1"/>
  <c r="EJ1833" i="3" a="1"/>
  <c r="EJ1833" i="3" s="1"/>
  <c r="EO1833" i="3" s="1"/>
  <c r="EI1833" i="3" a="1"/>
  <c r="EI1833" i="3" s="1"/>
  <c r="EN1833" i="3" s="1"/>
  <c r="AB1833" i="3"/>
  <c r="EM1832" i="3"/>
  <c r="EL1832" i="3" a="1"/>
  <c r="EL1832" i="3" s="1"/>
  <c r="EQ1832" i="3" s="1"/>
  <c r="EK1832" i="3" a="1"/>
  <c r="EK1832" i="3" s="1"/>
  <c r="EP1832" i="3" s="1"/>
  <c r="EJ1832" i="3" a="1"/>
  <c r="EJ1832" i="3" s="1"/>
  <c r="EO1832" i="3" s="1"/>
  <c r="EI1832" i="3" a="1"/>
  <c r="EI1832" i="3" s="1"/>
  <c r="EN1832" i="3" s="1"/>
  <c r="AB1832" i="3"/>
  <c r="EM1831" i="3"/>
  <c r="EL1831" i="3" a="1"/>
  <c r="EL1831" i="3" s="1"/>
  <c r="EQ1831" i="3" s="1"/>
  <c r="EK1831" i="3" a="1"/>
  <c r="EK1831" i="3" s="1"/>
  <c r="EP1831" i="3" s="1"/>
  <c r="EJ1831" i="3" a="1"/>
  <c r="EJ1831" i="3" s="1"/>
  <c r="EO1831" i="3" s="1"/>
  <c r="EI1831" i="3" a="1"/>
  <c r="EI1831" i="3" s="1"/>
  <c r="EN1831" i="3" s="1"/>
  <c r="AB1831" i="3"/>
  <c r="EM1830" i="3"/>
  <c r="EL1830" i="3" a="1"/>
  <c r="EL1830" i="3" s="1"/>
  <c r="EQ1830" i="3" s="1"/>
  <c r="EK1830" i="3" a="1"/>
  <c r="EK1830" i="3" s="1"/>
  <c r="EP1830" i="3" s="1"/>
  <c r="EJ1830" i="3" a="1"/>
  <c r="EJ1830" i="3" s="1"/>
  <c r="EO1830" i="3" s="1"/>
  <c r="EI1830" i="3" a="1"/>
  <c r="EI1830" i="3" s="1"/>
  <c r="EN1830" i="3" s="1"/>
  <c r="AB1830" i="3"/>
  <c r="EM1829" i="3"/>
  <c r="EL1829" i="3" a="1"/>
  <c r="EL1829" i="3" s="1"/>
  <c r="EQ1829" i="3" s="1"/>
  <c r="EK1829" i="3" a="1"/>
  <c r="EK1829" i="3" s="1"/>
  <c r="EP1829" i="3" s="1"/>
  <c r="EJ1829" i="3" a="1"/>
  <c r="EJ1829" i="3" s="1"/>
  <c r="EO1829" i="3" s="1"/>
  <c r="EI1829" i="3" a="1"/>
  <c r="EI1829" i="3" s="1"/>
  <c r="EN1829" i="3" s="1"/>
  <c r="AB1829" i="3"/>
  <c r="EM1828" i="3"/>
  <c r="EL1828" i="3" a="1"/>
  <c r="EL1828" i="3" s="1"/>
  <c r="EQ1828" i="3" s="1"/>
  <c r="EK1828" i="3" a="1"/>
  <c r="EK1828" i="3" s="1"/>
  <c r="EP1828" i="3" s="1"/>
  <c r="EJ1828" i="3" a="1"/>
  <c r="EJ1828" i="3" s="1"/>
  <c r="EO1828" i="3" s="1"/>
  <c r="EI1828" i="3" a="1"/>
  <c r="EI1828" i="3" s="1"/>
  <c r="EN1828" i="3" s="1"/>
  <c r="AB1828" i="3"/>
  <c r="EM1827" i="3"/>
  <c r="EL1827" i="3" a="1"/>
  <c r="EL1827" i="3" s="1"/>
  <c r="EQ1827" i="3" s="1"/>
  <c r="EK1827" i="3" a="1"/>
  <c r="EK1827" i="3" s="1"/>
  <c r="EP1827" i="3" s="1"/>
  <c r="EJ1827" i="3" a="1"/>
  <c r="EJ1827" i="3" s="1"/>
  <c r="EO1827" i="3" s="1"/>
  <c r="EI1827" i="3" a="1"/>
  <c r="EI1827" i="3" s="1"/>
  <c r="EN1827" i="3" s="1"/>
  <c r="DM1827" i="3"/>
  <c r="DL1827" i="3"/>
  <c r="DK1827" i="3"/>
  <c r="DJ1827" i="3"/>
  <c r="DI1827" i="3"/>
  <c r="DF1827" i="3"/>
  <c r="DE1827" i="3"/>
  <c r="DD1827" i="3"/>
  <c r="DC1827" i="3"/>
  <c r="CZ1827" i="3"/>
  <c r="AB1827" i="3"/>
  <c r="EM1826" i="3"/>
  <c r="EL1826" i="3" a="1"/>
  <c r="EL1826" i="3" s="1"/>
  <c r="EQ1826" i="3" s="1"/>
  <c r="EK1826" i="3" a="1"/>
  <c r="EK1826" i="3" s="1"/>
  <c r="EP1826" i="3" s="1"/>
  <c r="EJ1826" i="3" a="1"/>
  <c r="EJ1826" i="3" s="1"/>
  <c r="EO1826" i="3" s="1"/>
  <c r="EI1826" i="3" a="1"/>
  <c r="EI1826" i="3" s="1"/>
  <c r="EN1826" i="3" s="1"/>
  <c r="DM1826" i="3"/>
  <c r="DL1826" i="3"/>
  <c r="DK1826" i="3"/>
  <c r="DJ1826" i="3"/>
  <c r="DI1826" i="3"/>
  <c r="DF1826" i="3"/>
  <c r="DE1826" i="3"/>
  <c r="DD1826" i="3"/>
  <c r="DC1826" i="3"/>
  <c r="CZ1826" i="3"/>
  <c r="AB1826" i="3"/>
  <c r="EM1825" i="3"/>
  <c r="EL1825" i="3" a="1"/>
  <c r="EL1825" i="3" s="1"/>
  <c r="EQ1825" i="3" s="1"/>
  <c r="EK1825" i="3" a="1"/>
  <c r="EK1825" i="3" s="1"/>
  <c r="EP1825" i="3" s="1"/>
  <c r="EJ1825" i="3" a="1"/>
  <c r="EJ1825" i="3" s="1"/>
  <c r="EO1825" i="3" s="1"/>
  <c r="EI1825" i="3" a="1"/>
  <c r="EI1825" i="3" s="1"/>
  <c r="EN1825" i="3" s="1"/>
  <c r="DM1825" i="3"/>
  <c r="DL1825" i="3"/>
  <c r="DK1825" i="3"/>
  <c r="DJ1825" i="3"/>
  <c r="DI1825" i="3"/>
  <c r="DF1825" i="3"/>
  <c r="DE1825" i="3"/>
  <c r="DD1825" i="3"/>
  <c r="DC1825" i="3"/>
  <c r="CZ1825" i="3"/>
  <c r="AB1825" i="3"/>
  <c r="EM1824" i="3"/>
  <c r="EL1824" i="3" a="1"/>
  <c r="EL1824" i="3" s="1"/>
  <c r="EQ1824" i="3" s="1"/>
  <c r="EK1824" i="3" a="1"/>
  <c r="EK1824" i="3" s="1"/>
  <c r="EP1824" i="3" s="1"/>
  <c r="EJ1824" i="3" a="1"/>
  <c r="EJ1824" i="3" s="1"/>
  <c r="EO1824" i="3" s="1"/>
  <c r="EI1824" i="3" a="1"/>
  <c r="EI1824" i="3" s="1"/>
  <c r="EN1824" i="3" s="1"/>
  <c r="DM1824" i="3"/>
  <c r="DL1824" i="3"/>
  <c r="DK1824" i="3"/>
  <c r="DJ1824" i="3"/>
  <c r="DI1824" i="3"/>
  <c r="DF1824" i="3"/>
  <c r="DH1824" i="3" s="1"/>
  <c r="DG1824" i="3" s="1"/>
  <c r="DE1824" i="3"/>
  <c r="DD1824" i="3"/>
  <c r="DC1824" i="3"/>
  <c r="CZ1824" i="3"/>
  <c r="AB1824" i="3"/>
  <c r="EM1823" i="3"/>
  <c r="EL1823" i="3" a="1"/>
  <c r="EL1823" i="3" s="1"/>
  <c r="EQ1823" i="3" s="1"/>
  <c r="EK1823" i="3" a="1"/>
  <c r="EK1823" i="3" s="1"/>
  <c r="EP1823" i="3" s="1"/>
  <c r="EJ1823" i="3" a="1"/>
  <c r="EJ1823" i="3" s="1"/>
  <c r="EO1823" i="3" s="1"/>
  <c r="EI1823" i="3" a="1"/>
  <c r="EI1823" i="3" s="1"/>
  <c r="EN1823" i="3" s="1"/>
  <c r="AB1823" i="3"/>
  <c r="EM1822" i="3"/>
  <c r="EL1822" i="3" a="1"/>
  <c r="EL1822" i="3" s="1"/>
  <c r="EQ1822" i="3" s="1"/>
  <c r="EK1822" i="3" a="1"/>
  <c r="EK1822" i="3" s="1"/>
  <c r="EP1822" i="3" s="1"/>
  <c r="EJ1822" i="3" a="1"/>
  <c r="EJ1822" i="3" s="1"/>
  <c r="EO1822" i="3" s="1"/>
  <c r="EI1822" i="3" a="1"/>
  <c r="EI1822" i="3" s="1"/>
  <c r="EN1822" i="3" s="1"/>
  <c r="AB1822" i="3"/>
  <c r="EM1821" i="3"/>
  <c r="EL1821" i="3" a="1"/>
  <c r="EL1821" i="3" s="1"/>
  <c r="EQ1821" i="3" s="1"/>
  <c r="EK1821" i="3" a="1"/>
  <c r="EK1821" i="3" s="1"/>
  <c r="EP1821" i="3" s="1"/>
  <c r="EJ1821" i="3" a="1"/>
  <c r="EJ1821" i="3" s="1"/>
  <c r="EO1821" i="3" s="1"/>
  <c r="EI1821" i="3" a="1"/>
  <c r="EI1821" i="3" s="1"/>
  <c r="EN1821" i="3" s="1"/>
  <c r="AB1821" i="3"/>
  <c r="EO1820" i="3"/>
  <c r="EM1820" i="3"/>
  <c r="EL1820" i="3" a="1"/>
  <c r="EL1820" i="3" s="1"/>
  <c r="EQ1820" i="3" s="1"/>
  <c r="EK1820" i="3" a="1"/>
  <c r="EK1820" i="3" s="1"/>
  <c r="EP1820" i="3" s="1"/>
  <c r="EJ1820" i="3" a="1"/>
  <c r="EJ1820" i="3" s="1"/>
  <c r="EI1820" i="3" a="1"/>
  <c r="EI1820" i="3" s="1"/>
  <c r="EN1820" i="3" s="1"/>
  <c r="AB1820" i="3"/>
  <c r="EM1819" i="3"/>
  <c r="EL1819" i="3" a="1"/>
  <c r="EL1819" i="3" s="1"/>
  <c r="EQ1819" i="3" s="1"/>
  <c r="EK1819" i="3" a="1"/>
  <c r="EK1819" i="3" s="1"/>
  <c r="EP1819" i="3" s="1"/>
  <c r="EJ1819" i="3" a="1"/>
  <c r="EJ1819" i="3" s="1"/>
  <c r="EO1819" i="3" s="1"/>
  <c r="EI1819" i="3" a="1"/>
  <c r="EI1819" i="3" s="1"/>
  <c r="EN1819" i="3" s="1"/>
  <c r="AB1819" i="3"/>
  <c r="EM1818" i="3"/>
  <c r="EL1818" i="3" a="1"/>
  <c r="EL1818" i="3" s="1"/>
  <c r="EQ1818" i="3" s="1"/>
  <c r="EK1818" i="3" a="1"/>
  <c r="EK1818" i="3" s="1"/>
  <c r="EP1818" i="3" s="1"/>
  <c r="EJ1818" i="3" a="1"/>
  <c r="EJ1818" i="3" s="1"/>
  <c r="EO1818" i="3" s="1"/>
  <c r="EI1818" i="3" a="1"/>
  <c r="EI1818" i="3" s="1"/>
  <c r="EN1818" i="3" s="1"/>
  <c r="AB1818" i="3"/>
  <c r="EM1817" i="3"/>
  <c r="EL1817" i="3" a="1"/>
  <c r="EL1817" i="3" s="1"/>
  <c r="EQ1817" i="3" s="1"/>
  <c r="EK1817" i="3" a="1"/>
  <c r="EK1817" i="3" s="1"/>
  <c r="EP1817" i="3" s="1"/>
  <c r="EJ1817" i="3" a="1"/>
  <c r="EJ1817" i="3" s="1"/>
  <c r="EO1817" i="3" s="1"/>
  <c r="EI1817" i="3" a="1"/>
  <c r="EI1817" i="3" s="1"/>
  <c r="EN1817" i="3" s="1"/>
  <c r="DM1817" i="3"/>
  <c r="DL1817" i="3"/>
  <c r="DK1817" i="3"/>
  <c r="DJ1817" i="3"/>
  <c r="DI1817" i="3"/>
  <c r="DF1817" i="3"/>
  <c r="DE1817" i="3"/>
  <c r="DD1817" i="3"/>
  <c r="DC1817" i="3"/>
  <c r="CZ1817" i="3"/>
  <c r="AB1817" i="3"/>
  <c r="EM1816" i="3"/>
  <c r="EL1816" i="3" a="1"/>
  <c r="EL1816" i="3" s="1"/>
  <c r="EQ1816" i="3" s="1"/>
  <c r="EK1816" i="3" a="1"/>
  <c r="EK1816" i="3" s="1"/>
  <c r="EP1816" i="3" s="1"/>
  <c r="EJ1816" i="3" a="1"/>
  <c r="EJ1816" i="3" s="1"/>
  <c r="EO1816" i="3" s="1"/>
  <c r="EI1816" i="3" a="1"/>
  <c r="EI1816" i="3" s="1"/>
  <c r="EN1816" i="3" s="1"/>
  <c r="DM1816" i="3"/>
  <c r="DL1816" i="3"/>
  <c r="DK1816" i="3"/>
  <c r="DJ1816" i="3"/>
  <c r="DI1816" i="3"/>
  <c r="DF1816" i="3"/>
  <c r="DE1816" i="3"/>
  <c r="DD1816" i="3"/>
  <c r="DC1816" i="3"/>
  <c r="CZ1816" i="3"/>
  <c r="AB1816" i="3"/>
  <c r="EM1815" i="3"/>
  <c r="EL1815" i="3" a="1"/>
  <c r="EL1815" i="3" s="1"/>
  <c r="EQ1815" i="3" s="1"/>
  <c r="EK1815" i="3" a="1"/>
  <c r="EK1815" i="3" s="1"/>
  <c r="EP1815" i="3" s="1"/>
  <c r="EJ1815" i="3" a="1"/>
  <c r="EJ1815" i="3" s="1"/>
  <c r="EO1815" i="3" s="1"/>
  <c r="EI1815" i="3" a="1"/>
  <c r="EI1815" i="3" s="1"/>
  <c r="EN1815" i="3" s="1"/>
  <c r="DM1815" i="3"/>
  <c r="DL1815" i="3"/>
  <c r="DK1815" i="3"/>
  <c r="DJ1815" i="3"/>
  <c r="DI1815" i="3"/>
  <c r="DF1815" i="3"/>
  <c r="DE1815" i="3"/>
  <c r="DD1815" i="3"/>
  <c r="DC1815" i="3"/>
  <c r="CZ1815" i="3"/>
  <c r="AB1815" i="3"/>
  <c r="EM1814" i="3"/>
  <c r="EL1814" i="3" a="1"/>
  <c r="EL1814" i="3" s="1"/>
  <c r="EQ1814" i="3" s="1"/>
  <c r="EK1814" i="3" a="1"/>
  <c r="EK1814" i="3" s="1"/>
  <c r="EP1814" i="3" s="1"/>
  <c r="EJ1814" i="3" a="1"/>
  <c r="EJ1814" i="3" s="1"/>
  <c r="EO1814" i="3" s="1"/>
  <c r="EI1814" i="3" a="1"/>
  <c r="EI1814" i="3" s="1"/>
  <c r="EN1814" i="3" s="1"/>
  <c r="DM1814" i="3"/>
  <c r="DL1814" i="3"/>
  <c r="DK1814" i="3"/>
  <c r="DJ1814" i="3"/>
  <c r="DI1814" i="3"/>
  <c r="DF1814" i="3"/>
  <c r="DE1814" i="3"/>
  <c r="DD1814" i="3"/>
  <c r="DC1814" i="3"/>
  <c r="CZ1814" i="3"/>
  <c r="AB1814" i="3"/>
  <c r="EM1813" i="3"/>
  <c r="EL1813" i="3" a="1"/>
  <c r="EL1813" i="3" s="1"/>
  <c r="EQ1813" i="3" s="1"/>
  <c r="EK1813" i="3" a="1"/>
  <c r="EK1813" i="3" s="1"/>
  <c r="EP1813" i="3" s="1"/>
  <c r="EJ1813" i="3" a="1"/>
  <c r="EJ1813" i="3" s="1"/>
  <c r="EO1813" i="3" s="1"/>
  <c r="EI1813" i="3" a="1"/>
  <c r="EI1813" i="3" s="1"/>
  <c r="EN1813" i="3" s="1"/>
  <c r="AB1813" i="3"/>
  <c r="EM1812" i="3"/>
  <c r="EL1812" i="3" a="1"/>
  <c r="EL1812" i="3" s="1"/>
  <c r="EQ1812" i="3" s="1"/>
  <c r="EK1812" i="3" a="1"/>
  <c r="EK1812" i="3" s="1"/>
  <c r="EP1812" i="3" s="1"/>
  <c r="EJ1812" i="3" a="1"/>
  <c r="EJ1812" i="3" s="1"/>
  <c r="EO1812" i="3" s="1"/>
  <c r="EI1812" i="3" a="1"/>
  <c r="EI1812" i="3" s="1"/>
  <c r="EN1812" i="3" s="1"/>
  <c r="AB1812" i="3"/>
  <c r="EO1811" i="3"/>
  <c r="EM1811" i="3"/>
  <c r="EL1811" i="3" a="1"/>
  <c r="EL1811" i="3" s="1"/>
  <c r="EQ1811" i="3" s="1"/>
  <c r="EK1811" i="3" a="1"/>
  <c r="EK1811" i="3" s="1"/>
  <c r="EP1811" i="3" s="1"/>
  <c r="EJ1811" i="3" a="1"/>
  <c r="EJ1811" i="3" s="1"/>
  <c r="EI1811" i="3" a="1"/>
  <c r="EI1811" i="3" s="1"/>
  <c r="EN1811" i="3" s="1"/>
  <c r="AB1811" i="3"/>
  <c r="EM1810" i="3"/>
  <c r="EL1810" i="3" a="1"/>
  <c r="EL1810" i="3" s="1"/>
  <c r="EQ1810" i="3" s="1"/>
  <c r="EK1810" i="3" a="1"/>
  <c r="EK1810" i="3" s="1"/>
  <c r="EP1810" i="3" s="1"/>
  <c r="EJ1810" i="3" a="1"/>
  <c r="EJ1810" i="3" s="1"/>
  <c r="EO1810" i="3" s="1"/>
  <c r="EI1810" i="3" a="1"/>
  <c r="EI1810" i="3" s="1"/>
  <c r="EN1810" i="3" s="1"/>
  <c r="AB1810" i="3"/>
  <c r="EM1809" i="3"/>
  <c r="EL1809" i="3" a="1"/>
  <c r="EL1809" i="3" s="1"/>
  <c r="EQ1809" i="3" s="1"/>
  <c r="EK1809" i="3" a="1"/>
  <c r="EK1809" i="3" s="1"/>
  <c r="EP1809" i="3" s="1"/>
  <c r="EJ1809" i="3" a="1"/>
  <c r="EJ1809" i="3" s="1"/>
  <c r="EO1809" i="3" s="1"/>
  <c r="EI1809" i="3" a="1"/>
  <c r="EI1809" i="3" s="1"/>
  <c r="EN1809" i="3" s="1"/>
  <c r="AB1809" i="3"/>
  <c r="EM1808" i="3"/>
  <c r="EL1808" i="3" a="1"/>
  <c r="EL1808" i="3" s="1"/>
  <c r="EQ1808" i="3" s="1"/>
  <c r="EK1808" i="3" a="1"/>
  <c r="EK1808" i="3" s="1"/>
  <c r="EP1808" i="3" s="1"/>
  <c r="EJ1808" i="3" a="1"/>
  <c r="EJ1808" i="3" s="1"/>
  <c r="EO1808" i="3" s="1"/>
  <c r="EI1808" i="3" a="1"/>
  <c r="EI1808" i="3" s="1"/>
  <c r="EN1808" i="3" s="1"/>
  <c r="AB1808" i="3"/>
  <c r="EM1807" i="3"/>
  <c r="EL1807" i="3" a="1"/>
  <c r="EL1807" i="3" s="1"/>
  <c r="EQ1807" i="3" s="1"/>
  <c r="EK1807" i="3" a="1"/>
  <c r="EK1807" i="3" s="1"/>
  <c r="EP1807" i="3" s="1"/>
  <c r="EJ1807" i="3" a="1"/>
  <c r="EJ1807" i="3" s="1"/>
  <c r="EO1807" i="3" s="1"/>
  <c r="EI1807" i="3" a="1"/>
  <c r="EI1807" i="3" s="1"/>
  <c r="EN1807" i="3" s="1"/>
  <c r="AB1807" i="3"/>
  <c r="EM1806" i="3"/>
  <c r="EL1806" i="3" a="1"/>
  <c r="EL1806" i="3" s="1"/>
  <c r="EQ1806" i="3" s="1"/>
  <c r="EK1806" i="3" a="1"/>
  <c r="EK1806" i="3" s="1"/>
  <c r="EP1806" i="3" s="1"/>
  <c r="EJ1806" i="3" a="1"/>
  <c r="EJ1806" i="3" s="1"/>
  <c r="EO1806" i="3" s="1"/>
  <c r="EI1806" i="3" a="1"/>
  <c r="EI1806" i="3" s="1"/>
  <c r="EN1806" i="3" s="1"/>
  <c r="AB1806" i="3"/>
  <c r="EM1805" i="3"/>
  <c r="EL1805" i="3" a="1"/>
  <c r="EL1805" i="3" s="1"/>
  <c r="EQ1805" i="3" s="1"/>
  <c r="EK1805" i="3" a="1"/>
  <c r="EK1805" i="3" s="1"/>
  <c r="EP1805" i="3" s="1"/>
  <c r="EJ1805" i="3" a="1"/>
  <c r="EJ1805" i="3" s="1"/>
  <c r="EO1805" i="3" s="1"/>
  <c r="EI1805" i="3" a="1"/>
  <c r="EI1805" i="3" s="1"/>
  <c r="EN1805" i="3" s="1"/>
  <c r="AB1805" i="3"/>
  <c r="EM1804" i="3"/>
  <c r="EL1804" i="3" a="1"/>
  <c r="EL1804" i="3" s="1"/>
  <c r="EQ1804" i="3" s="1"/>
  <c r="EK1804" i="3" a="1"/>
  <c r="EK1804" i="3" s="1"/>
  <c r="EP1804" i="3" s="1"/>
  <c r="EJ1804" i="3" a="1"/>
  <c r="EJ1804" i="3" s="1"/>
  <c r="EO1804" i="3" s="1"/>
  <c r="EI1804" i="3" a="1"/>
  <c r="EI1804" i="3" s="1"/>
  <c r="EN1804" i="3" s="1"/>
  <c r="AB1804" i="3"/>
  <c r="EM1803" i="3"/>
  <c r="EL1803" i="3" a="1"/>
  <c r="EL1803" i="3" s="1"/>
  <c r="EQ1803" i="3" s="1"/>
  <c r="EK1803" i="3" a="1"/>
  <c r="EK1803" i="3" s="1"/>
  <c r="EP1803" i="3" s="1"/>
  <c r="EJ1803" i="3" a="1"/>
  <c r="EJ1803" i="3" s="1"/>
  <c r="EO1803" i="3" s="1"/>
  <c r="EI1803" i="3" a="1"/>
  <c r="EI1803" i="3" s="1"/>
  <c r="EN1803" i="3" s="1"/>
  <c r="AB1803" i="3"/>
  <c r="EM1802" i="3"/>
  <c r="EL1802" i="3" a="1"/>
  <c r="EL1802" i="3" s="1"/>
  <c r="EQ1802" i="3" s="1"/>
  <c r="EK1802" i="3" a="1"/>
  <c r="EK1802" i="3" s="1"/>
  <c r="EP1802" i="3" s="1"/>
  <c r="EJ1802" i="3" a="1"/>
  <c r="EJ1802" i="3" s="1"/>
  <c r="EO1802" i="3" s="1"/>
  <c r="EI1802" i="3" a="1"/>
  <c r="EI1802" i="3" s="1"/>
  <c r="EN1802" i="3" s="1"/>
  <c r="AB1802" i="3"/>
  <c r="EM1801" i="3"/>
  <c r="EL1801" i="3" a="1"/>
  <c r="EL1801" i="3" s="1"/>
  <c r="EQ1801" i="3" s="1"/>
  <c r="EK1801" i="3" a="1"/>
  <c r="EK1801" i="3" s="1"/>
  <c r="EP1801" i="3" s="1"/>
  <c r="EJ1801" i="3"/>
  <c r="EO1801" i="3" s="1"/>
  <c r="EJ1801" i="3" a="1"/>
  <c r="EI1801" i="3" a="1"/>
  <c r="EI1801" i="3" s="1"/>
  <c r="EN1801" i="3" s="1"/>
  <c r="AB1801" i="3"/>
  <c r="EM1800" i="3"/>
  <c r="EL1800" i="3" a="1"/>
  <c r="EL1800" i="3" s="1"/>
  <c r="EQ1800" i="3" s="1"/>
  <c r="EK1800" i="3" a="1"/>
  <c r="EK1800" i="3" s="1"/>
  <c r="EP1800" i="3" s="1"/>
  <c r="EJ1800" i="3" a="1"/>
  <c r="EJ1800" i="3" s="1"/>
  <c r="EO1800" i="3" s="1"/>
  <c r="EI1800" i="3" a="1"/>
  <c r="EI1800" i="3" s="1"/>
  <c r="EN1800" i="3" s="1"/>
  <c r="AB1800" i="3"/>
  <c r="EM1799" i="3"/>
  <c r="EL1799" i="3" a="1"/>
  <c r="EL1799" i="3" s="1"/>
  <c r="EQ1799" i="3" s="1"/>
  <c r="EK1799" i="3" a="1"/>
  <c r="EK1799" i="3" s="1"/>
  <c r="EP1799" i="3" s="1"/>
  <c r="EJ1799" i="3" a="1"/>
  <c r="EJ1799" i="3" s="1"/>
  <c r="EO1799" i="3" s="1"/>
  <c r="EI1799" i="3" a="1"/>
  <c r="EI1799" i="3" s="1"/>
  <c r="EN1799" i="3" s="1"/>
  <c r="AB1799" i="3"/>
  <c r="EM1798" i="3"/>
  <c r="EL1798" i="3" a="1"/>
  <c r="EL1798" i="3" s="1"/>
  <c r="EQ1798" i="3" s="1"/>
  <c r="EK1798" i="3" a="1"/>
  <c r="EK1798" i="3" s="1"/>
  <c r="EP1798" i="3" s="1"/>
  <c r="EJ1798" i="3" a="1"/>
  <c r="EJ1798" i="3" s="1"/>
  <c r="EO1798" i="3" s="1"/>
  <c r="EI1798" i="3" a="1"/>
  <c r="EI1798" i="3" s="1"/>
  <c r="EN1798" i="3" s="1"/>
  <c r="AB1798" i="3"/>
  <c r="EM1797" i="3"/>
  <c r="EL1797" i="3" a="1"/>
  <c r="EL1797" i="3" s="1"/>
  <c r="EQ1797" i="3" s="1"/>
  <c r="EK1797" i="3" a="1"/>
  <c r="EK1797" i="3" s="1"/>
  <c r="EP1797" i="3" s="1"/>
  <c r="EJ1797" i="3" a="1"/>
  <c r="EJ1797" i="3" s="1"/>
  <c r="EO1797" i="3" s="1"/>
  <c r="EI1797" i="3" a="1"/>
  <c r="EI1797" i="3" s="1"/>
  <c r="EN1797" i="3" s="1"/>
  <c r="DM1797" i="3"/>
  <c r="DL1797" i="3"/>
  <c r="DK1797" i="3"/>
  <c r="DJ1797" i="3"/>
  <c r="DI1797" i="3"/>
  <c r="DF1797" i="3"/>
  <c r="DD1797" i="3"/>
  <c r="DC1797" i="3"/>
  <c r="CZ1797" i="3"/>
  <c r="BL1797" i="3"/>
  <c r="BK1797" i="3" s="1"/>
  <c r="BI1797" i="3" s="1"/>
  <c r="DE1797" i="3" s="1"/>
  <c r="AB1797" i="3"/>
  <c r="EM1796" i="3"/>
  <c r="EL1796" i="3" a="1"/>
  <c r="EL1796" i="3" s="1"/>
  <c r="EQ1796" i="3" s="1"/>
  <c r="EK1796" i="3" a="1"/>
  <c r="EK1796" i="3" s="1"/>
  <c r="EP1796" i="3" s="1"/>
  <c r="EJ1796" i="3" a="1"/>
  <c r="EJ1796" i="3" s="1"/>
  <c r="EO1796" i="3" s="1"/>
  <c r="EI1796" i="3" a="1"/>
  <c r="EI1796" i="3" s="1"/>
  <c r="EN1796" i="3" s="1"/>
  <c r="DM1796" i="3"/>
  <c r="DL1796" i="3"/>
  <c r="DK1796" i="3"/>
  <c r="DJ1796" i="3"/>
  <c r="DI1796" i="3"/>
  <c r="DF1796" i="3"/>
  <c r="DD1796" i="3"/>
  <c r="DC1796" i="3"/>
  <c r="CZ1796" i="3"/>
  <c r="BL1796" i="3"/>
  <c r="BK1796" i="3" s="1"/>
  <c r="BI1796" i="3" s="1"/>
  <c r="DE1796" i="3" s="1"/>
  <c r="AB1796" i="3"/>
  <c r="EM1795" i="3"/>
  <c r="EL1795" i="3" a="1"/>
  <c r="EL1795" i="3" s="1"/>
  <c r="EQ1795" i="3" s="1"/>
  <c r="EK1795" i="3" a="1"/>
  <c r="EK1795" i="3" s="1"/>
  <c r="EP1795" i="3" s="1"/>
  <c r="EJ1795" i="3" a="1"/>
  <c r="EJ1795" i="3" s="1"/>
  <c r="EO1795" i="3" s="1"/>
  <c r="EI1795" i="3" a="1"/>
  <c r="EI1795" i="3" s="1"/>
  <c r="EN1795" i="3" s="1"/>
  <c r="DM1795" i="3"/>
  <c r="DL1795" i="3"/>
  <c r="DK1795" i="3"/>
  <c r="DJ1795" i="3"/>
  <c r="DI1795" i="3"/>
  <c r="DF1795" i="3"/>
  <c r="DD1795" i="3"/>
  <c r="DC1795" i="3"/>
  <c r="CZ1795" i="3"/>
  <c r="BL1795" i="3"/>
  <c r="BK1795" i="3" s="1"/>
  <c r="BI1795" i="3" s="1"/>
  <c r="DE1795" i="3" s="1"/>
  <c r="AB1795" i="3"/>
  <c r="EM1794" i="3"/>
  <c r="EL1794" i="3" a="1"/>
  <c r="EL1794" i="3" s="1"/>
  <c r="EQ1794" i="3" s="1"/>
  <c r="EK1794" i="3" a="1"/>
  <c r="EK1794" i="3" s="1"/>
  <c r="EP1794" i="3" s="1"/>
  <c r="EJ1794" i="3" a="1"/>
  <c r="EJ1794" i="3" s="1"/>
  <c r="EO1794" i="3" s="1"/>
  <c r="EI1794" i="3" a="1"/>
  <c r="EI1794" i="3" s="1"/>
  <c r="EN1794" i="3" s="1"/>
  <c r="DM1794" i="3"/>
  <c r="DL1794" i="3"/>
  <c r="DK1794" i="3"/>
  <c r="DJ1794" i="3"/>
  <c r="DI1794" i="3"/>
  <c r="DF1794" i="3"/>
  <c r="DD1794" i="3"/>
  <c r="DC1794" i="3"/>
  <c r="CZ1794" i="3"/>
  <c r="BL1794" i="3"/>
  <c r="BK1794" i="3" s="1"/>
  <c r="BI1794" i="3" s="1"/>
  <c r="DE1794" i="3" s="1"/>
  <c r="AB1794" i="3"/>
  <c r="EM1793" i="3"/>
  <c r="EL1793" i="3" a="1"/>
  <c r="EL1793" i="3" s="1"/>
  <c r="EQ1793" i="3" s="1"/>
  <c r="EK1793" i="3" a="1"/>
  <c r="EK1793" i="3" s="1"/>
  <c r="EP1793" i="3" s="1"/>
  <c r="EJ1793" i="3" a="1"/>
  <c r="EJ1793" i="3" s="1"/>
  <c r="EO1793" i="3" s="1"/>
  <c r="EI1793" i="3" a="1"/>
  <c r="EI1793" i="3" s="1"/>
  <c r="EN1793" i="3" s="1"/>
  <c r="AB1793" i="3"/>
  <c r="EM1792" i="3"/>
  <c r="EL1792" i="3" a="1"/>
  <c r="EL1792" i="3" s="1"/>
  <c r="EQ1792" i="3" s="1"/>
  <c r="EK1792" i="3" a="1"/>
  <c r="EK1792" i="3" s="1"/>
  <c r="EP1792" i="3" s="1"/>
  <c r="EJ1792" i="3" a="1"/>
  <c r="EJ1792" i="3" s="1"/>
  <c r="EO1792" i="3" s="1"/>
  <c r="EI1792" i="3" a="1"/>
  <c r="EI1792" i="3" s="1"/>
  <c r="EN1792" i="3" s="1"/>
  <c r="AB1792" i="3"/>
  <c r="EM1791" i="3"/>
  <c r="EL1791" i="3" a="1"/>
  <c r="EL1791" i="3" s="1"/>
  <c r="EQ1791" i="3" s="1"/>
  <c r="EK1791" i="3" a="1"/>
  <c r="EK1791" i="3" s="1"/>
  <c r="EP1791" i="3" s="1"/>
  <c r="EJ1791" i="3" a="1"/>
  <c r="EJ1791" i="3" s="1"/>
  <c r="EO1791" i="3" s="1"/>
  <c r="EI1791" i="3" a="1"/>
  <c r="EI1791" i="3" s="1"/>
  <c r="EN1791" i="3" s="1"/>
  <c r="AB1791" i="3"/>
  <c r="EM1790" i="3"/>
  <c r="EL1790" i="3" a="1"/>
  <c r="EL1790" i="3" s="1"/>
  <c r="EQ1790" i="3" s="1"/>
  <c r="EK1790" i="3" a="1"/>
  <c r="EK1790" i="3" s="1"/>
  <c r="EP1790" i="3" s="1"/>
  <c r="EJ1790" i="3" a="1"/>
  <c r="EJ1790" i="3" s="1"/>
  <c r="EO1790" i="3" s="1"/>
  <c r="EI1790" i="3" a="1"/>
  <c r="EI1790" i="3" s="1"/>
  <c r="EN1790" i="3" s="1"/>
  <c r="AB1790" i="3"/>
  <c r="EM1789" i="3"/>
  <c r="EL1789" i="3" a="1"/>
  <c r="EL1789" i="3" s="1"/>
  <c r="EQ1789" i="3" s="1"/>
  <c r="EK1789" i="3" a="1"/>
  <c r="EK1789" i="3" s="1"/>
  <c r="EP1789" i="3" s="1"/>
  <c r="EJ1789" i="3" a="1"/>
  <c r="EJ1789" i="3" s="1"/>
  <c r="EO1789" i="3" s="1"/>
  <c r="EI1789" i="3" a="1"/>
  <c r="EI1789" i="3" s="1"/>
  <c r="EN1789" i="3" s="1"/>
  <c r="AB1789" i="3"/>
  <c r="EM1788" i="3"/>
  <c r="EL1788" i="3" a="1"/>
  <c r="EL1788" i="3" s="1"/>
  <c r="EQ1788" i="3" s="1"/>
  <c r="EK1788" i="3" a="1"/>
  <c r="EK1788" i="3" s="1"/>
  <c r="EP1788" i="3" s="1"/>
  <c r="EJ1788" i="3" a="1"/>
  <c r="EJ1788" i="3" s="1"/>
  <c r="EO1788" i="3" s="1"/>
  <c r="EI1788" i="3" a="1"/>
  <c r="EI1788" i="3" s="1"/>
  <c r="EN1788" i="3" s="1"/>
  <c r="AB1788" i="3"/>
  <c r="EM1787" i="3"/>
  <c r="EL1787" i="3" a="1"/>
  <c r="EL1787" i="3" s="1"/>
  <c r="EQ1787" i="3" s="1"/>
  <c r="EK1787" i="3" a="1"/>
  <c r="EK1787" i="3" s="1"/>
  <c r="EP1787" i="3" s="1"/>
  <c r="EJ1787" i="3"/>
  <c r="EO1787" i="3" s="1"/>
  <c r="EJ1787" i="3" a="1"/>
  <c r="EI1787" i="3" a="1"/>
  <c r="EI1787" i="3" s="1"/>
  <c r="EN1787" i="3" s="1"/>
  <c r="AB1787" i="3"/>
  <c r="EM1786" i="3"/>
  <c r="EL1786" i="3" a="1"/>
  <c r="EL1786" i="3" s="1"/>
  <c r="EQ1786" i="3" s="1"/>
  <c r="EK1786" i="3" a="1"/>
  <c r="EK1786" i="3" s="1"/>
  <c r="EP1786" i="3" s="1"/>
  <c r="EJ1786" i="3" a="1"/>
  <c r="EJ1786" i="3" s="1"/>
  <c r="EO1786" i="3" s="1"/>
  <c r="EI1786" i="3" a="1"/>
  <c r="EI1786" i="3" s="1"/>
  <c r="EN1786" i="3" s="1"/>
  <c r="AB1786" i="3"/>
  <c r="EM1785" i="3"/>
  <c r="EL1785" i="3" a="1"/>
  <c r="EL1785" i="3" s="1"/>
  <c r="EQ1785" i="3" s="1"/>
  <c r="EK1785" i="3" a="1"/>
  <c r="EK1785" i="3" s="1"/>
  <c r="EP1785" i="3" s="1"/>
  <c r="EJ1785" i="3" a="1"/>
  <c r="EJ1785" i="3" s="1"/>
  <c r="EO1785" i="3" s="1"/>
  <c r="EI1785" i="3" a="1"/>
  <c r="EI1785" i="3" s="1"/>
  <c r="EN1785" i="3" s="1"/>
  <c r="AB1785" i="3"/>
  <c r="EM1784" i="3"/>
  <c r="EL1784" i="3" a="1"/>
  <c r="EL1784" i="3" s="1"/>
  <c r="EQ1784" i="3" s="1"/>
  <c r="EK1784" i="3" a="1"/>
  <c r="EK1784" i="3" s="1"/>
  <c r="EP1784" i="3" s="1"/>
  <c r="EJ1784" i="3" a="1"/>
  <c r="EJ1784" i="3" s="1"/>
  <c r="EO1784" i="3" s="1"/>
  <c r="EI1784" i="3" a="1"/>
  <c r="EI1784" i="3" s="1"/>
  <c r="EN1784" i="3" s="1"/>
  <c r="AB1784" i="3"/>
  <c r="EM1783" i="3"/>
  <c r="EL1783" i="3" a="1"/>
  <c r="EL1783" i="3" s="1"/>
  <c r="EQ1783" i="3" s="1"/>
  <c r="EK1783" i="3" a="1"/>
  <c r="EK1783" i="3" s="1"/>
  <c r="EP1783" i="3" s="1"/>
  <c r="EJ1783" i="3" a="1"/>
  <c r="EJ1783" i="3" s="1"/>
  <c r="EO1783" i="3" s="1"/>
  <c r="EI1783" i="3" a="1"/>
  <c r="EI1783" i="3" s="1"/>
  <c r="EN1783" i="3" s="1"/>
  <c r="AB1783" i="3"/>
  <c r="EM1782" i="3"/>
  <c r="EL1782" i="3" a="1"/>
  <c r="EL1782" i="3" s="1"/>
  <c r="EQ1782" i="3" s="1"/>
  <c r="EK1782" i="3" a="1"/>
  <c r="EK1782" i="3" s="1"/>
  <c r="EP1782" i="3" s="1"/>
  <c r="EJ1782" i="3" a="1"/>
  <c r="EJ1782" i="3" s="1"/>
  <c r="EO1782" i="3" s="1"/>
  <c r="EI1782" i="3" a="1"/>
  <c r="EI1782" i="3" s="1"/>
  <c r="EN1782" i="3" s="1"/>
  <c r="AB1782" i="3"/>
  <c r="EM1781" i="3"/>
  <c r="EL1781" i="3" a="1"/>
  <c r="EL1781" i="3" s="1"/>
  <c r="EQ1781" i="3" s="1"/>
  <c r="EK1781" i="3" a="1"/>
  <c r="EK1781" i="3" s="1"/>
  <c r="EP1781" i="3" s="1"/>
  <c r="EJ1781" i="3" a="1"/>
  <c r="EJ1781" i="3" s="1"/>
  <c r="EO1781" i="3" s="1"/>
  <c r="EI1781" i="3" a="1"/>
  <c r="EI1781" i="3" s="1"/>
  <c r="EN1781" i="3" s="1"/>
  <c r="AB1781" i="3"/>
  <c r="EM1780" i="3"/>
  <c r="EL1780" i="3" a="1"/>
  <c r="EL1780" i="3" s="1"/>
  <c r="EQ1780" i="3" s="1"/>
  <c r="EK1780" i="3" a="1"/>
  <c r="EK1780" i="3" s="1"/>
  <c r="EP1780" i="3" s="1"/>
  <c r="EJ1780" i="3" a="1"/>
  <c r="EJ1780" i="3" s="1"/>
  <c r="EO1780" i="3" s="1"/>
  <c r="EI1780" i="3" a="1"/>
  <c r="EI1780" i="3" s="1"/>
  <c r="EN1780" i="3" s="1"/>
  <c r="AB1780" i="3"/>
  <c r="EM1779" i="3"/>
  <c r="EL1779" i="3" a="1"/>
  <c r="EL1779" i="3" s="1"/>
  <c r="EQ1779" i="3" s="1"/>
  <c r="EK1779" i="3" a="1"/>
  <c r="EK1779" i="3" s="1"/>
  <c r="EP1779" i="3" s="1"/>
  <c r="EJ1779" i="3" a="1"/>
  <c r="EJ1779" i="3" s="1"/>
  <c r="EO1779" i="3" s="1"/>
  <c r="EI1779" i="3" a="1"/>
  <c r="EI1779" i="3" s="1"/>
  <c r="EN1779" i="3" s="1"/>
  <c r="AB1779" i="3"/>
  <c r="EM1778" i="3"/>
  <c r="EL1778" i="3" a="1"/>
  <c r="EL1778" i="3" s="1"/>
  <c r="EQ1778" i="3" s="1"/>
  <c r="EK1778" i="3" a="1"/>
  <c r="EK1778" i="3" s="1"/>
  <c r="EP1778" i="3" s="1"/>
  <c r="EJ1778" i="3" a="1"/>
  <c r="EJ1778" i="3" s="1"/>
  <c r="EO1778" i="3" s="1"/>
  <c r="EI1778" i="3" a="1"/>
  <c r="EI1778" i="3" s="1"/>
  <c r="EN1778" i="3" s="1"/>
  <c r="AB1778" i="3"/>
  <c r="EM1777" i="3"/>
  <c r="EL1777" i="3" a="1"/>
  <c r="EL1777" i="3" s="1"/>
  <c r="EQ1777" i="3" s="1"/>
  <c r="EK1777" i="3" a="1"/>
  <c r="EK1777" i="3" s="1"/>
  <c r="EP1777" i="3" s="1"/>
  <c r="EJ1777" i="3" a="1"/>
  <c r="EJ1777" i="3" s="1"/>
  <c r="EO1777" i="3" s="1"/>
  <c r="EI1777" i="3" a="1"/>
  <c r="EI1777" i="3" s="1"/>
  <c r="EN1777" i="3" s="1"/>
  <c r="DM1777" i="3"/>
  <c r="DL1777" i="3"/>
  <c r="DK1777" i="3"/>
  <c r="DJ1777" i="3"/>
  <c r="DI1777" i="3"/>
  <c r="DF1777" i="3"/>
  <c r="DD1777" i="3"/>
  <c r="DC1777" i="3"/>
  <c r="CZ1777" i="3"/>
  <c r="BL1777" i="3"/>
  <c r="BK1777" i="3" s="1"/>
  <c r="BI1777" i="3" s="1"/>
  <c r="DE1777" i="3" s="1"/>
  <c r="AB1777" i="3"/>
  <c r="EM1776" i="3"/>
  <c r="EL1776" i="3" a="1"/>
  <c r="EL1776" i="3" s="1"/>
  <c r="EQ1776" i="3" s="1"/>
  <c r="EK1776" i="3" a="1"/>
  <c r="EK1776" i="3" s="1"/>
  <c r="EP1776" i="3" s="1"/>
  <c r="EJ1776" i="3" a="1"/>
  <c r="EJ1776" i="3" s="1"/>
  <c r="EO1776" i="3" s="1"/>
  <c r="EI1776" i="3" a="1"/>
  <c r="EI1776" i="3" s="1"/>
  <c r="EN1776" i="3" s="1"/>
  <c r="DM1776" i="3"/>
  <c r="DL1776" i="3"/>
  <c r="DK1776" i="3"/>
  <c r="DJ1776" i="3"/>
  <c r="DI1776" i="3"/>
  <c r="DF1776" i="3"/>
  <c r="DE1776" i="3"/>
  <c r="DD1776" i="3"/>
  <c r="DC1776" i="3"/>
  <c r="CZ1776" i="3"/>
  <c r="AB1776" i="3"/>
  <c r="EM1775" i="3"/>
  <c r="EL1775" i="3" a="1"/>
  <c r="EL1775" i="3" s="1"/>
  <c r="EQ1775" i="3" s="1"/>
  <c r="EK1775" i="3" a="1"/>
  <c r="EK1775" i="3" s="1"/>
  <c r="EP1775" i="3" s="1"/>
  <c r="EJ1775" i="3" a="1"/>
  <c r="EJ1775" i="3" s="1"/>
  <c r="EO1775" i="3" s="1"/>
  <c r="EI1775" i="3" a="1"/>
  <c r="EI1775" i="3" s="1"/>
  <c r="EN1775" i="3" s="1"/>
  <c r="DM1775" i="3"/>
  <c r="DL1775" i="3"/>
  <c r="DK1775" i="3"/>
  <c r="DJ1775" i="3"/>
  <c r="DI1775" i="3"/>
  <c r="DF1775" i="3"/>
  <c r="DE1775" i="3"/>
  <c r="DD1775" i="3"/>
  <c r="DC1775" i="3"/>
  <c r="CZ1775" i="3"/>
  <c r="AB1775" i="3"/>
  <c r="EM1774" i="3"/>
  <c r="EL1774" i="3" a="1"/>
  <c r="EL1774" i="3" s="1"/>
  <c r="EQ1774" i="3" s="1"/>
  <c r="EK1774" i="3" a="1"/>
  <c r="EK1774" i="3" s="1"/>
  <c r="EP1774" i="3" s="1"/>
  <c r="EJ1774" i="3" a="1"/>
  <c r="EJ1774" i="3" s="1"/>
  <c r="EO1774" i="3" s="1"/>
  <c r="EI1774" i="3" a="1"/>
  <c r="EI1774" i="3" s="1"/>
  <c r="EN1774" i="3" s="1"/>
  <c r="DM1774" i="3"/>
  <c r="DL1774" i="3"/>
  <c r="DK1774" i="3"/>
  <c r="DJ1774" i="3"/>
  <c r="DI1774" i="3"/>
  <c r="DF1774" i="3"/>
  <c r="DE1774" i="3"/>
  <c r="DD1774" i="3"/>
  <c r="DC1774" i="3"/>
  <c r="CZ1774" i="3"/>
  <c r="AB1774" i="3"/>
  <c r="EM1773" i="3"/>
  <c r="EL1773" i="3" a="1"/>
  <c r="EL1773" i="3" s="1"/>
  <c r="EQ1773" i="3" s="1"/>
  <c r="EK1773" i="3" a="1"/>
  <c r="EK1773" i="3" s="1"/>
  <c r="EP1773" i="3" s="1"/>
  <c r="EJ1773" i="3" a="1"/>
  <c r="EJ1773" i="3" s="1"/>
  <c r="EO1773" i="3" s="1"/>
  <c r="EI1773" i="3" a="1"/>
  <c r="EI1773" i="3" s="1"/>
  <c r="EN1773" i="3" s="1"/>
  <c r="AB1773" i="3"/>
  <c r="EM1772" i="3"/>
  <c r="EL1772" i="3" a="1"/>
  <c r="EL1772" i="3" s="1"/>
  <c r="EQ1772" i="3" s="1"/>
  <c r="EK1772" i="3" a="1"/>
  <c r="EK1772" i="3" s="1"/>
  <c r="EP1772" i="3" s="1"/>
  <c r="EJ1772" i="3" a="1"/>
  <c r="EJ1772" i="3" s="1"/>
  <c r="EO1772" i="3" s="1"/>
  <c r="EI1772" i="3" a="1"/>
  <c r="EI1772" i="3" s="1"/>
  <c r="EN1772" i="3" s="1"/>
  <c r="AB1772" i="3"/>
  <c r="EM1771" i="3"/>
  <c r="EL1771" i="3" a="1"/>
  <c r="EL1771" i="3" s="1"/>
  <c r="EQ1771" i="3" s="1"/>
  <c r="EK1771" i="3" a="1"/>
  <c r="EK1771" i="3" s="1"/>
  <c r="EP1771" i="3" s="1"/>
  <c r="EJ1771" i="3" a="1"/>
  <c r="EJ1771" i="3" s="1"/>
  <c r="EO1771" i="3" s="1"/>
  <c r="EI1771" i="3" a="1"/>
  <c r="EI1771" i="3" s="1"/>
  <c r="EN1771" i="3" s="1"/>
  <c r="AB1771" i="3"/>
  <c r="EM1770" i="3"/>
  <c r="EL1770" i="3" a="1"/>
  <c r="EL1770" i="3" s="1"/>
  <c r="EQ1770" i="3" s="1"/>
  <c r="EK1770" i="3" a="1"/>
  <c r="EK1770" i="3" s="1"/>
  <c r="EP1770" i="3" s="1"/>
  <c r="EJ1770" i="3" a="1"/>
  <c r="EJ1770" i="3" s="1"/>
  <c r="EO1770" i="3" s="1"/>
  <c r="EI1770" i="3" a="1"/>
  <c r="EI1770" i="3" s="1"/>
  <c r="EN1770" i="3" s="1"/>
  <c r="AB1770" i="3"/>
  <c r="EM1769" i="3"/>
  <c r="EL1769" i="3" a="1"/>
  <c r="EL1769" i="3" s="1"/>
  <c r="EQ1769" i="3" s="1"/>
  <c r="EK1769" i="3" a="1"/>
  <c r="EK1769" i="3" s="1"/>
  <c r="EP1769" i="3" s="1"/>
  <c r="EJ1769" i="3" a="1"/>
  <c r="EJ1769" i="3" s="1"/>
  <c r="EO1769" i="3" s="1"/>
  <c r="EI1769" i="3" a="1"/>
  <c r="EI1769" i="3" s="1"/>
  <c r="EN1769" i="3" s="1"/>
  <c r="AB1769" i="3"/>
  <c r="EM1768" i="3"/>
  <c r="EL1768" i="3" a="1"/>
  <c r="EL1768" i="3" s="1"/>
  <c r="EQ1768" i="3" s="1"/>
  <c r="EK1768" i="3" a="1"/>
  <c r="EK1768" i="3" s="1"/>
  <c r="EP1768" i="3" s="1"/>
  <c r="EJ1768" i="3" a="1"/>
  <c r="EJ1768" i="3" s="1"/>
  <c r="EO1768" i="3" s="1"/>
  <c r="EI1768" i="3" a="1"/>
  <c r="EI1768" i="3" s="1"/>
  <c r="EN1768" i="3" s="1"/>
  <c r="AB1768" i="3"/>
  <c r="EM1767" i="3"/>
  <c r="EL1767" i="3" a="1"/>
  <c r="EL1767" i="3" s="1"/>
  <c r="EQ1767" i="3" s="1"/>
  <c r="EK1767" i="3" a="1"/>
  <c r="EK1767" i="3" s="1"/>
  <c r="EP1767" i="3" s="1"/>
  <c r="EJ1767" i="3" a="1"/>
  <c r="EJ1767" i="3" s="1"/>
  <c r="EO1767" i="3" s="1"/>
  <c r="EI1767" i="3" a="1"/>
  <c r="EI1767" i="3" s="1"/>
  <c r="EN1767" i="3" s="1"/>
  <c r="DM1767" i="3"/>
  <c r="DL1767" i="3"/>
  <c r="DK1767" i="3"/>
  <c r="DJ1767" i="3"/>
  <c r="DI1767" i="3"/>
  <c r="DF1767" i="3"/>
  <c r="DE1767" i="3"/>
  <c r="DD1767" i="3"/>
  <c r="DC1767" i="3"/>
  <c r="CZ1767" i="3"/>
  <c r="BL1767" i="3"/>
  <c r="BK1767" i="3"/>
  <c r="AB1767" i="3"/>
  <c r="EM1766" i="3"/>
  <c r="EL1766" i="3" a="1"/>
  <c r="EL1766" i="3" s="1"/>
  <c r="EQ1766" i="3" s="1"/>
  <c r="EK1766" i="3" a="1"/>
  <c r="EK1766" i="3" s="1"/>
  <c r="EP1766" i="3" s="1"/>
  <c r="EJ1766" i="3" a="1"/>
  <c r="EJ1766" i="3" s="1"/>
  <c r="EO1766" i="3" s="1"/>
  <c r="EI1766" i="3" a="1"/>
  <c r="EI1766" i="3" s="1"/>
  <c r="EN1766" i="3" s="1"/>
  <c r="DM1766" i="3"/>
  <c r="DL1766" i="3"/>
  <c r="DK1766" i="3"/>
  <c r="DJ1766" i="3"/>
  <c r="DI1766" i="3"/>
  <c r="DF1766" i="3"/>
  <c r="DE1766" i="3"/>
  <c r="DD1766" i="3"/>
  <c r="DC1766" i="3"/>
  <c r="CZ1766" i="3"/>
  <c r="BL1766" i="3"/>
  <c r="BK1766" i="3"/>
  <c r="AB1766" i="3"/>
  <c r="EM1765" i="3"/>
  <c r="EL1765" i="3" a="1"/>
  <c r="EL1765" i="3" s="1"/>
  <c r="EQ1765" i="3" s="1"/>
  <c r="EK1765" i="3" a="1"/>
  <c r="EK1765" i="3" s="1"/>
  <c r="EP1765" i="3" s="1"/>
  <c r="EJ1765" i="3" a="1"/>
  <c r="EJ1765" i="3" s="1"/>
  <c r="EO1765" i="3" s="1"/>
  <c r="EI1765" i="3" a="1"/>
  <c r="EI1765" i="3" s="1"/>
  <c r="EN1765" i="3" s="1"/>
  <c r="DM1765" i="3"/>
  <c r="DL1765" i="3"/>
  <c r="DK1765" i="3"/>
  <c r="DJ1765" i="3"/>
  <c r="DI1765" i="3"/>
  <c r="DF1765" i="3"/>
  <c r="DE1765" i="3"/>
  <c r="DD1765" i="3"/>
  <c r="DC1765" i="3"/>
  <c r="CZ1765" i="3"/>
  <c r="AB1765" i="3"/>
  <c r="EM1764" i="3"/>
  <c r="EL1764" i="3" a="1"/>
  <c r="EL1764" i="3" s="1"/>
  <c r="EQ1764" i="3" s="1"/>
  <c r="EK1764" i="3" a="1"/>
  <c r="EK1764" i="3" s="1"/>
  <c r="EP1764" i="3" s="1"/>
  <c r="EJ1764" i="3" a="1"/>
  <c r="EJ1764" i="3" s="1"/>
  <c r="EO1764" i="3" s="1"/>
  <c r="EI1764" i="3" a="1"/>
  <c r="EI1764" i="3" s="1"/>
  <c r="EN1764" i="3" s="1"/>
  <c r="DM1764" i="3"/>
  <c r="DL1764" i="3"/>
  <c r="DK1764" i="3"/>
  <c r="DJ1764" i="3"/>
  <c r="DI1764" i="3"/>
  <c r="DF1764" i="3"/>
  <c r="DE1764" i="3"/>
  <c r="DD1764" i="3"/>
  <c r="DC1764" i="3"/>
  <c r="CZ1764" i="3"/>
  <c r="AB1764" i="3"/>
  <c r="EM1763" i="3"/>
  <c r="EL1763" i="3" a="1"/>
  <c r="EL1763" i="3" s="1"/>
  <c r="EQ1763" i="3" s="1"/>
  <c r="EK1763" i="3" a="1"/>
  <c r="EK1763" i="3" s="1"/>
  <c r="EP1763" i="3" s="1"/>
  <c r="EJ1763" i="3" a="1"/>
  <c r="EJ1763" i="3" s="1"/>
  <c r="EO1763" i="3" s="1"/>
  <c r="EI1763" i="3" a="1"/>
  <c r="EI1763" i="3" s="1"/>
  <c r="EN1763" i="3" s="1"/>
  <c r="AB1763" i="3"/>
  <c r="EM1762" i="3"/>
  <c r="EL1762" i="3" a="1"/>
  <c r="EL1762" i="3" s="1"/>
  <c r="EQ1762" i="3" s="1"/>
  <c r="EK1762" i="3" a="1"/>
  <c r="EK1762" i="3" s="1"/>
  <c r="EP1762" i="3" s="1"/>
  <c r="EJ1762" i="3" a="1"/>
  <c r="EJ1762" i="3" s="1"/>
  <c r="EO1762" i="3" s="1"/>
  <c r="EI1762" i="3" a="1"/>
  <c r="EI1762" i="3" s="1"/>
  <c r="EN1762" i="3" s="1"/>
  <c r="AB1762" i="3"/>
  <c r="EM1761" i="3"/>
  <c r="EL1761" i="3" a="1"/>
  <c r="EL1761" i="3" s="1"/>
  <c r="EQ1761" i="3" s="1"/>
  <c r="EK1761" i="3" a="1"/>
  <c r="EK1761" i="3" s="1"/>
  <c r="EP1761" i="3" s="1"/>
  <c r="EJ1761" i="3" a="1"/>
  <c r="EJ1761" i="3" s="1"/>
  <c r="EO1761" i="3" s="1"/>
  <c r="EI1761" i="3" a="1"/>
  <c r="EI1761" i="3" s="1"/>
  <c r="EN1761" i="3" s="1"/>
  <c r="AB1761" i="3"/>
  <c r="EM1760" i="3"/>
  <c r="EL1760" i="3" a="1"/>
  <c r="EL1760" i="3" s="1"/>
  <c r="EQ1760" i="3" s="1"/>
  <c r="EK1760" i="3" a="1"/>
  <c r="EK1760" i="3" s="1"/>
  <c r="EP1760" i="3" s="1"/>
  <c r="EJ1760" i="3" a="1"/>
  <c r="EJ1760" i="3" s="1"/>
  <c r="EO1760" i="3" s="1"/>
  <c r="EI1760" i="3" a="1"/>
  <c r="EI1760" i="3" s="1"/>
  <c r="EN1760" i="3" s="1"/>
  <c r="AB1760" i="3"/>
  <c r="EM1759" i="3"/>
  <c r="EL1759" i="3" a="1"/>
  <c r="EL1759" i="3" s="1"/>
  <c r="EQ1759" i="3" s="1"/>
  <c r="EK1759" i="3" a="1"/>
  <c r="EK1759" i="3" s="1"/>
  <c r="EP1759" i="3" s="1"/>
  <c r="EJ1759" i="3" a="1"/>
  <c r="EJ1759" i="3" s="1"/>
  <c r="EO1759" i="3" s="1"/>
  <c r="EI1759" i="3" a="1"/>
  <c r="EI1759" i="3" s="1"/>
  <c r="EN1759" i="3" s="1"/>
  <c r="AB1759" i="3"/>
  <c r="EM1758" i="3"/>
  <c r="EL1758" i="3" a="1"/>
  <c r="EL1758" i="3" s="1"/>
  <c r="EQ1758" i="3" s="1"/>
  <c r="EK1758" i="3" a="1"/>
  <c r="EK1758" i="3" s="1"/>
  <c r="EP1758" i="3" s="1"/>
  <c r="EJ1758" i="3" a="1"/>
  <c r="EJ1758" i="3" s="1"/>
  <c r="EO1758" i="3" s="1"/>
  <c r="EI1758" i="3" a="1"/>
  <c r="EI1758" i="3" s="1"/>
  <c r="EN1758" i="3" s="1"/>
  <c r="AB1758" i="3"/>
  <c r="EM1757" i="3"/>
  <c r="EL1757" i="3" a="1"/>
  <c r="EL1757" i="3" s="1"/>
  <c r="EQ1757" i="3" s="1"/>
  <c r="EK1757" i="3" a="1"/>
  <c r="EK1757" i="3" s="1"/>
  <c r="EP1757" i="3" s="1"/>
  <c r="EJ1757" i="3" a="1"/>
  <c r="EJ1757" i="3" s="1"/>
  <c r="EO1757" i="3" s="1"/>
  <c r="EI1757" i="3" a="1"/>
  <c r="EI1757" i="3" s="1"/>
  <c r="EN1757" i="3" s="1"/>
  <c r="AB1757" i="3"/>
  <c r="EM1756" i="3"/>
  <c r="EL1756" i="3" a="1"/>
  <c r="EL1756" i="3" s="1"/>
  <c r="EQ1756" i="3" s="1"/>
  <c r="EK1756" i="3" a="1"/>
  <c r="EK1756" i="3" s="1"/>
  <c r="EP1756" i="3" s="1"/>
  <c r="EJ1756" i="3" a="1"/>
  <c r="EJ1756" i="3" s="1"/>
  <c r="EO1756" i="3" s="1"/>
  <c r="EI1756" i="3" a="1"/>
  <c r="EI1756" i="3" s="1"/>
  <c r="EN1756" i="3" s="1"/>
  <c r="AB1756" i="3"/>
  <c r="EM1755" i="3"/>
  <c r="EL1755" i="3" a="1"/>
  <c r="EL1755" i="3" s="1"/>
  <c r="EQ1755" i="3" s="1"/>
  <c r="EK1755" i="3" a="1"/>
  <c r="EK1755" i="3" s="1"/>
  <c r="EP1755" i="3" s="1"/>
  <c r="EJ1755" i="3" a="1"/>
  <c r="EJ1755" i="3" s="1"/>
  <c r="EO1755" i="3" s="1"/>
  <c r="EI1755" i="3" a="1"/>
  <c r="EI1755" i="3" s="1"/>
  <c r="EN1755" i="3" s="1"/>
  <c r="AB1755" i="3"/>
  <c r="EM1754" i="3"/>
  <c r="EL1754" i="3" a="1"/>
  <c r="EL1754" i="3" s="1"/>
  <c r="EQ1754" i="3" s="1"/>
  <c r="EK1754" i="3" a="1"/>
  <c r="EK1754" i="3" s="1"/>
  <c r="EP1754" i="3" s="1"/>
  <c r="EJ1754" i="3" a="1"/>
  <c r="EJ1754" i="3" s="1"/>
  <c r="EO1754" i="3" s="1"/>
  <c r="EI1754" i="3" a="1"/>
  <c r="EI1754" i="3" s="1"/>
  <c r="EN1754" i="3" s="1"/>
  <c r="AB1754" i="3"/>
  <c r="EM1753" i="3"/>
  <c r="EL1753" i="3" a="1"/>
  <c r="EL1753" i="3" s="1"/>
  <c r="EQ1753" i="3" s="1"/>
  <c r="EK1753" i="3" a="1"/>
  <c r="EK1753" i="3" s="1"/>
  <c r="EP1753" i="3" s="1"/>
  <c r="EJ1753" i="3" a="1"/>
  <c r="EJ1753" i="3" s="1"/>
  <c r="EO1753" i="3" s="1"/>
  <c r="EI1753" i="3" a="1"/>
  <c r="EI1753" i="3" s="1"/>
  <c r="EN1753" i="3" s="1"/>
  <c r="AB1753" i="3"/>
  <c r="EM1752" i="3"/>
  <c r="EL1752" i="3" a="1"/>
  <c r="EL1752" i="3" s="1"/>
  <c r="EQ1752" i="3" s="1"/>
  <c r="EK1752" i="3" a="1"/>
  <c r="EK1752" i="3" s="1"/>
  <c r="EP1752" i="3" s="1"/>
  <c r="EJ1752" i="3" a="1"/>
  <c r="EJ1752" i="3" s="1"/>
  <c r="EO1752" i="3" s="1"/>
  <c r="EI1752" i="3" a="1"/>
  <c r="EI1752" i="3" s="1"/>
  <c r="EN1752" i="3" s="1"/>
  <c r="AB1752" i="3"/>
  <c r="EM1751" i="3"/>
  <c r="EL1751" i="3" a="1"/>
  <c r="EL1751" i="3" s="1"/>
  <c r="EQ1751" i="3" s="1"/>
  <c r="EK1751" i="3" a="1"/>
  <c r="EK1751" i="3" s="1"/>
  <c r="EP1751" i="3" s="1"/>
  <c r="EJ1751" i="3" a="1"/>
  <c r="EJ1751" i="3" s="1"/>
  <c r="EO1751" i="3" s="1"/>
  <c r="EI1751" i="3" a="1"/>
  <c r="EI1751" i="3" s="1"/>
  <c r="EN1751" i="3" s="1"/>
  <c r="AB1751" i="3"/>
  <c r="EM1750" i="3"/>
  <c r="EL1750" i="3" a="1"/>
  <c r="EL1750" i="3" s="1"/>
  <c r="EQ1750" i="3" s="1"/>
  <c r="EK1750" i="3" a="1"/>
  <c r="EK1750" i="3" s="1"/>
  <c r="EP1750" i="3" s="1"/>
  <c r="EJ1750" i="3" a="1"/>
  <c r="EJ1750" i="3" s="1"/>
  <c r="EO1750" i="3" s="1"/>
  <c r="EI1750" i="3" a="1"/>
  <c r="EI1750" i="3" s="1"/>
  <c r="EN1750" i="3" s="1"/>
  <c r="AB1750" i="3"/>
  <c r="EM1749" i="3"/>
  <c r="EL1749" i="3" a="1"/>
  <c r="EL1749" i="3" s="1"/>
  <c r="EQ1749" i="3" s="1"/>
  <c r="EK1749" i="3" a="1"/>
  <c r="EK1749" i="3" s="1"/>
  <c r="EP1749" i="3" s="1"/>
  <c r="EJ1749" i="3" a="1"/>
  <c r="EJ1749" i="3" s="1"/>
  <c r="EO1749" i="3" s="1"/>
  <c r="EI1749" i="3" a="1"/>
  <c r="EI1749" i="3" s="1"/>
  <c r="EN1749" i="3" s="1"/>
  <c r="CR1749" i="3"/>
  <c r="CQ1749" i="3" s="1"/>
  <c r="CO1749" i="3" s="1"/>
  <c r="AB1749" i="3"/>
  <c r="EM1748" i="3"/>
  <c r="EL1748" i="3" a="1"/>
  <c r="EL1748" i="3" s="1"/>
  <c r="EQ1748" i="3" s="1"/>
  <c r="EK1748" i="3" a="1"/>
  <c r="EK1748" i="3" s="1"/>
  <c r="EP1748" i="3" s="1"/>
  <c r="EJ1748" i="3" a="1"/>
  <c r="EJ1748" i="3" s="1"/>
  <c r="EO1748" i="3" s="1"/>
  <c r="EI1748" i="3" a="1"/>
  <c r="EI1748" i="3" s="1"/>
  <c r="EN1748" i="3" s="1"/>
  <c r="AB1748" i="3"/>
  <c r="EM1747" i="3"/>
  <c r="EL1747" i="3" a="1"/>
  <c r="EL1747" i="3" s="1"/>
  <c r="EQ1747" i="3" s="1"/>
  <c r="EK1747" i="3" a="1"/>
  <c r="EK1747" i="3" s="1"/>
  <c r="EP1747" i="3" s="1"/>
  <c r="EJ1747" i="3" a="1"/>
  <c r="EJ1747" i="3" s="1"/>
  <c r="EO1747" i="3" s="1"/>
  <c r="EI1747" i="3" a="1"/>
  <c r="EI1747" i="3" s="1"/>
  <c r="EN1747" i="3" s="1"/>
  <c r="DM1747" i="3"/>
  <c r="DL1747" i="3"/>
  <c r="DK1747" i="3"/>
  <c r="DJ1747" i="3"/>
  <c r="DI1747" i="3"/>
  <c r="DF1747" i="3"/>
  <c r="DE1747" i="3"/>
  <c r="DD1747" i="3"/>
  <c r="DC1747" i="3"/>
  <c r="CZ1747" i="3"/>
  <c r="CA1747" i="3"/>
  <c r="AB1747" i="3"/>
  <c r="EM1746" i="3"/>
  <c r="EL1746" i="3" a="1"/>
  <c r="EL1746" i="3" s="1"/>
  <c r="EQ1746" i="3" s="1"/>
  <c r="EK1746" i="3" a="1"/>
  <c r="EK1746" i="3" s="1"/>
  <c r="EP1746" i="3" s="1"/>
  <c r="EJ1746" i="3" a="1"/>
  <c r="EJ1746" i="3" s="1"/>
  <c r="EO1746" i="3" s="1"/>
  <c r="EI1746" i="3" a="1"/>
  <c r="EI1746" i="3" s="1"/>
  <c r="EN1746" i="3" s="1"/>
  <c r="DM1746" i="3"/>
  <c r="DL1746" i="3"/>
  <c r="DK1746" i="3"/>
  <c r="DJ1746" i="3"/>
  <c r="DI1746" i="3"/>
  <c r="DF1746" i="3"/>
  <c r="DE1746" i="3"/>
  <c r="DD1746" i="3"/>
  <c r="DC1746" i="3"/>
  <c r="CZ1746" i="3"/>
  <c r="AB1746" i="3"/>
  <c r="EM1745" i="3"/>
  <c r="EL1745" i="3" a="1"/>
  <c r="EL1745" i="3" s="1"/>
  <c r="EQ1745" i="3" s="1"/>
  <c r="EK1745" i="3" a="1"/>
  <c r="EK1745" i="3" s="1"/>
  <c r="EP1745" i="3" s="1"/>
  <c r="EJ1745" i="3" a="1"/>
  <c r="EJ1745" i="3" s="1"/>
  <c r="EO1745" i="3" s="1"/>
  <c r="EI1745" i="3" a="1"/>
  <c r="EI1745" i="3" s="1"/>
  <c r="EN1745" i="3" s="1"/>
  <c r="DM1745" i="3"/>
  <c r="DL1745" i="3"/>
  <c r="DK1745" i="3"/>
  <c r="DJ1745" i="3"/>
  <c r="DI1745" i="3"/>
  <c r="DF1745" i="3"/>
  <c r="DE1745" i="3"/>
  <c r="DD1745" i="3"/>
  <c r="DC1745" i="3"/>
  <c r="CZ1745" i="3"/>
  <c r="AB1745" i="3"/>
  <c r="EM1744" i="3"/>
  <c r="EL1744" i="3" a="1"/>
  <c r="EL1744" i="3" s="1"/>
  <c r="EQ1744" i="3" s="1"/>
  <c r="EK1744" i="3" a="1"/>
  <c r="EK1744" i="3" s="1"/>
  <c r="EP1744" i="3" s="1"/>
  <c r="EJ1744" i="3" a="1"/>
  <c r="EJ1744" i="3" s="1"/>
  <c r="EO1744" i="3" s="1"/>
  <c r="EI1744" i="3" a="1"/>
  <c r="EI1744" i="3" s="1"/>
  <c r="EN1744" i="3" s="1"/>
  <c r="DM1744" i="3"/>
  <c r="DL1744" i="3"/>
  <c r="DK1744" i="3"/>
  <c r="DJ1744" i="3"/>
  <c r="DI1744" i="3"/>
  <c r="DF1744" i="3"/>
  <c r="DE1744" i="3"/>
  <c r="DD1744" i="3"/>
  <c r="DC1744" i="3"/>
  <c r="CZ1744" i="3"/>
  <c r="AB1744" i="3"/>
  <c r="EM1743" i="3"/>
  <c r="EL1743" i="3" a="1"/>
  <c r="EL1743" i="3" s="1"/>
  <c r="EQ1743" i="3" s="1"/>
  <c r="EK1743" i="3" a="1"/>
  <c r="EK1743" i="3" s="1"/>
  <c r="EP1743" i="3" s="1"/>
  <c r="EJ1743" i="3" a="1"/>
  <c r="EJ1743" i="3" s="1"/>
  <c r="EO1743" i="3" s="1"/>
  <c r="EI1743" i="3" a="1"/>
  <c r="EI1743" i="3" s="1"/>
  <c r="EN1743" i="3" s="1"/>
  <c r="AB1743" i="3"/>
  <c r="EM1742" i="3"/>
  <c r="EL1742" i="3" a="1"/>
  <c r="EL1742" i="3" s="1"/>
  <c r="EQ1742" i="3" s="1"/>
  <c r="EK1742" i="3" a="1"/>
  <c r="EK1742" i="3" s="1"/>
  <c r="EP1742" i="3" s="1"/>
  <c r="EJ1742" i="3" a="1"/>
  <c r="EJ1742" i="3" s="1"/>
  <c r="EO1742" i="3" s="1"/>
  <c r="EI1742" i="3" a="1"/>
  <c r="EI1742" i="3" s="1"/>
  <c r="EN1742" i="3" s="1"/>
  <c r="AB1742" i="3"/>
  <c r="EM1741" i="3"/>
  <c r="EL1741" i="3" a="1"/>
  <c r="EL1741" i="3" s="1"/>
  <c r="EQ1741" i="3" s="1"/>
  <c r="EK1741" i="3" a="1"/>
  <c r="EK1741" i="3" s="1"/>
  <c r="EP1741" i="3" s="1"/>
  <c r="EJ1741" i="3" a="1"/>
  <c r="EJ1741" i="3" s="1"/>
  <c r="EO1741" i="3" s="1"/>
  <c r="EI1741" i="3" a="1"/>
  <c r="EI1741" i="3" s="1"/>
  <c r="EN1741" i="3" s="1"/>
  <c r="AB1741" i="3"/>
  <c r="EM1740" i="3"/>
  <c r="EL1740" i="3" a="1"/>
  <c r="EL1740" i="3" s="1"/>
  <c r="EQ1740" i="3" s="1"/>
  <c r="EK1740" i="3" a="1"/>
  <c r="EK1740" i="3" s="1"/>
  <c r="EP1740" i="3" s="1"/>
  <c r="EJ1740" i="3" a="1"/>
  <c r="EJ1740" i="3" s="1"/>
  <c r="EO1740" i="3" s="1"/>
  <c r="EI1740" i="3" a="1"/>
  <c r="EI1740" i="3" s="1"/>
  <c r="EN1740" i="3" s="1"/>
  <c r="AB1740" i="3"/>
  <c r="EM1739" i="3"/>
  <c r="EL1739" i="3" a="1"/>
  <c r="EL1739" i="3" s="1"/>
  <c r="EQ1739" i="3" s="1"/>
  <c r="EK1739" i="3" a="1"/>
  <c r="EK1739" i="3" s="1"/>
  <c r="EP1739" i="3" s="1"/>
  <c r="EJ1739" i="3" a="1"/>
  <c r="EJ1739" i="3" s="1"/>
  <c r="EO1739" i="3" s="1"/>
  <c r="EI1739" i="3" a="1"/>
  <c r="EI1739" i="3" s="1"/>
  <c r="EN1739" i="3" s="1"/>
  <c r="AB1739" i="3"/>
  <c r="EM1738" i="3"/>
  <c r="EL1738" i="3" a="1"/>
  <c r="EL1738" i="3" s="1"/>
  <c r="EQ1738" i="3" s="1"/>
  <c r="EK1738" i="3" a="1"/>
  <c r="EK1738" i="3" s="1"/>
  <c r="EP1738" i="3" s="1"/>
  <c r="EJ1738" i="3" a="1"/>
  <c r="EJ1738" i="3" s="1"/>
  <c r="EO1738" i="3" s="1"/>
  <c r="EI1738" i="3" a="1"/>
  <c r="EI1738" i="3" s="1"/>
  <c r="EN1738" i="3" s="1"/>
  <c r="AB1738" i="3"/>
  <c r="EM1737" i="3"/>
  <c r="EL1737" i="3" a="1"/>
  <c r="EL1737" i="3" s="1"/>
  <c r="EQ1737" i="3" s="1"/>
  <c r="EK1737" i="3" a="1"/>
  <c r="EK1737" i="3" s="1"/>
  <c r="EP1737" i="3" s="1"/>
  <c r="EJ1737" i="3" a="1"/>
  <c r="EJ1737" i="3" s="1"/>
  <c r="EO1737" i="3" s="1"/>
  <c r="EI1737" i="3" a="1"/>
  <c r="EI1737" i="3" s="1"/>
  <c r="EN1737" i="3" s="1"/>
  <c r="AB1737" i="3"/>
  <c r="EM1736" i="3"/>
  <c r="EL1736" i="3" a="1"/>
  <c r="EL1736" i="3" s="1"/>
  <c r="EQ1736" i="3" s="1"/>
  <c r="EK1736" i="3" a="1"/>
  <c r="EK1736" i="3" s="1"/>
  <c r="EP1736" i="3" s="1"/>
  <c r="EJ1736" i="3" a="1"/>
  <c r="EJ1736" i="3" s="1"/>
  <c r="EO1736" i="3" s="1"/>
  <c r="EI1736" i="3" a="1"/>
  <c r="EI1736" i="3" s="1"/>
  <c r="EN1736" i="3" s="1"/>
  <c r="AB1736" i="3"/>
  <c r="EM1735" i="3"/>
  <c r="EL1735" i="3" a="1"/>
  <c r="EL1735" i="3" s="1"/>
  <c r="EQ1735" i="3" s="1"/>
  <c r="EK1735" i="3" a="1"/>
  <c r="EK1735" i="3" s="1"/>
  <c r="EP1735" i="3" s="1"/>
  <c r="EJ1735" i="3" a="1"/>
  <c r="EJ1735" i="3" s="1"/>
  <c r="EO1735" i="3" s="1"/>
  <c r="EI1735" i="3" a="1"/>
  <c r="EI1735" i="3" s="1"/>
  <c r="EN1735" i="3" s="1"/>
  <c r="AB1735" i="3"/>
  <c r="EM1734" i="3"/>
  <c r="EL1734" i="3" a="1"/>
  <c r="EL1734" i="3" s="1"/>
  <c r="EQ1734" i="3" s="1"/>
  <c r="EK1734" i="3" a="1"/>
  <c r="EK1734" i="3" s="1"/>
  <c r="EP1734" i="3" s="1"/>
  <c r="EJ1734" i="3" a="1"/>
  <c r="EJ1734" i="3" s="1"/>
  <c r="EO1734" i="3" s="1"/>
  <c r="EI1734" i="3" a="1"/>
  <c r="EI1734" i="3" s="1"/>
  <c r="EN1734" i="3" s="1"/>
  <c r="AB1734" i="3"/>
  <c r="EM1733" i="3"/>
  <c r="EL1733" i="3" a="1"/>
  <c r="EL1733" i="3" s="1"/>
  <c r="EQ1733" i="3" s="1"/>
  <c r="EK1733" i="3" a="1"/>
  <c r="EK1733" i="3" s="1"/>
  <c r="EP1733" i="3" s="1"/>
  <c r="EJ1733" i="3" a="1"/>
  <c r="EJ1733" i="3" s="1"/>
  <c r="EO1733" i="3" s="1"/>
  <c r="EI1733" i="3" a="1"/>
  <c r="EI1733" i="3" s="1"/>
  <c r="EN1733" i="3" s="1"/>
  <c r="AB1733" i="3"/>
  <c r="EM1732" i="3"/>
  <c r="EL1732" i="3" a="1"/>
  <c r="EL1732" i="3" s="1"/>
  <c r="EQ1732" i="3" s="1"/>
  <c r="EK1732" i="3" a="1"/>
  <c r="EK1732" i="3" s="1"/>
  <c r="EP1732" i="3" s="1"/>
  <c r="EJ1732" i="3" a="1"/>
  <c r="EJ1732" i="3" s="1"/>
  <c r="EO1732" i="3" s="1"/>
  <c r="EI1732" i="3" a="1"/>
  <c r="EI1732" i="3" s="1"/>
  <c r="EN1732" i="3" s="1"/>
  <c r="AB1732" i="3"/>
  <c r="EM1731" i="3"/>
  <c r="EL1731" i="3" a="1"/>
  <c r="EL1731" i="3" s="1"/>
  <c r="EQ1731" i="3" s="1"/>
  <c r="EK1731" i="3" a="1"/>
  <c r="EK1731" i="3" s="1"/>
  <c r="EP1731" i="3" s="1"/>
  <c r="EJ1731" i="3" a="1"/>
  <c r="EJ1731" i="3" s="1"/>
  <c r="EO1731" i="3" s="1"/>
  <c r="EI1731" i="3" a="1"/>
  <c r="EI1731" i="3" s="1"/>
  <c r="EN1731" i="3" s="1"/>
  <c r="AB1731" i="3"/>
  <c r="EM1730" i="3"/>
  <c r="EL1730" i="3" a="1"/>
  <c r="EL1730" i="3" s="1"/>
  <c r="EQ1730" i="3" s="1"/>
  <c r="EK1730" i="3" a="1"/>
  <c r="EK1730" i="3" s="1"/>
  <c r="EP1730" i="3" s="1"/>
  <c r="EJ1730" i="3" a="1"/>
  <c r="EJ1730" i="3" s="1"/>
  <c r="EO1730" i="3" s="1"/>
  <c r="EI1730" i="3" a="1"/>
  <c r="EI1730" i="3" s="1"/>
  <c r="EN1730" i="3" s="1"/>
  <c r="AB1730" i="3"/>
  <c r="EM1729" i="3"/>
  <c r="EL1729" i="3" a="1"/>
  <c r="EL1729" i="3" s="1"/>
  <c r="EQ1729" i="3" s="1"/>
  <c r="EK1729" i="3" a="1"/>
  <c r="EK1729" i="3" s="1"/>
  <c r="EP1729" i="3" s="1"/>
  <c r="EJ1729" i="3" a="1"/>
  <c r="EJ1729" i="3" s="1"/>
  <c r="EO1729" i="3" s="1"/>
  <c r="EI1729" i="3" a="1"/>
  <c r="EI1729" i="3" s="1"/>
  <c r="EN1729" i="3" s="1"/>
  <c r="AB1729" i="3"/>
  <c r="EM1728" i="3"/>
  <c r="EL1728" i="3" a="1"/>
  <c r="EL1728" i="3" s="1"/>
  <c r="EQ1728" i="3" s="1"/>
  <c r="EK1728" i="3" a="1"/>
  <c r="EK1728" i="3" s="1"/>
  <c r="EP1728" i="3" s="1"/>
  <c r="EJ1728" i="3" a="1"/>
  <c r="EJ1728" i="3" s="1"/>
  <c r="EO1728" i="3" s="1"/>
  <c r="EI1728" i="3" a="1"/>
  <c r="EI1728" i="3" s="1"/>
  <c r="EN1728" i="3" s="1"/>
  <c r="AB1728" i="3"/>
  <c r="EM1727" i="3"/>
  <c r="EL1727" i="3" a="1"/>
  <c r="EL1727" i="3" s="1"/>
  <c r="EQ1727" i="3" s="1"/>
  <c r="EK1727" i="3" a="1"/>
  <c r="EK1727" i="3" s="1"/>
  <c r="EP1727" i="3" s="1"/>
  <c r="EJ1727" i="3" a="1"/>
  <c r="EJ1727" i="3" s="1"/>
  <c r="EO1727" i="3" s="1"/>
  <c r="EI1727" i="3" a="1"/>
  <c r="EI1727" i="3" s="1"/>
  <c r="EN1727" i="3" s="1"/>
  <c r="DM1727" i="3"/>
  <c r="DL1727" i="3"/>
  <c r="DK1727" i="3"/>
  <c r="DJ1727" i="3"/>
  <c r="DI1727" i="3"/>
  <c r="DD1727" i="3"/>
  <c r="DC1727" i="3"/>
  <c r="CZ1727" i="3"/>
  <c r="BL1727" i="3"/>
  <c r="DH1727" i="3" s="1"/>
  <c r="AB1727" i="3"/>
  <c r="EM1726" i="3"/>
  <c r="EL1726" i="3" a="1"/>
  <c r="EL1726" i="3" s="1"/>
  <c r="EQ1726" i="3" s="1"/>
  <c r="EK1726" i="3" a="1"/>
  <c r="EK1726" i="3" s="1"/>
  <c r="EP1726" i="3" s="1"/>
  <c r="EJ1726" i="3" a="1"/>
  <c r="EJ1726" i="3" s="1"/>
  <c r="EO1726" i="3" s="1"/>
  <c r="EI1726" i="3" a="1"/>
  <c r="EI1726" i="3" s="1"/>
  <c r="EN1726" i="3" s="1"/>
  <c r="DM1726" i="3"/>
  <c r="DL1726" i="3"/>
  <c r="DK1726" i="3"/>
  <c r="DJ1726" i="3"/>
  <c r="DI1726" i="3"/>
  <c r="DD1726" i="3"/>
  <c r="DC1726" i="3"/>
  <c r="CZ1726" i="3"/>
  <c r="BK1726" i="3"/>
  <c r="BL1726" i="3" s="1"/>
  <c r="BJ1726" i="3" s="1"/>
  <c r="AB1726" i="3"/>
  <c r="EM1725" i="3"/>
  <c r="EL1725" i="3" a="1"/>
  <c r="EL1725" i="3" s="1"/>
  <c r="EQ1725" i="3" s="1"/>
  <c r="EK1725" i="3" a="1"/>
  <c r="EK1725" i="3" s="1"/>
  <c r="EP1725" i="3" s="1"/>
  <c r="EJ1725" i="3" a="1"/>
  <c r="EJ1725" i="3" s="1"/>
  <c r="EO1725" i="3" s="1"/>
  <c r="EI1725" i="3" a="1"/>
  <c r="EI1725" i="3" s="1"/>
  <c r="EN1725" i="3" s="1"/>
  <c r="DM1725" i="3"/>
  <c r="DL1725" i="3"/>
  <c r="DK1725" i="3"/>
  <c r="DJ1725" i="3"/>
  <c r="DI1725" i="3"/>
  <c r="DH1725" i="3"/>
  <c r="DG1725" i="3"/>
  <c r="DD1725" i="3"/>
  <c r="DC1725" i="3"/>
  <c r="CZ1725" i="3"/>
  <c r="AB1725" i="3"/>
  <c r="EM1724" i="3"/>
  <c r="EL1724" i="3" a="1"/>
  <c r="EL1724" i="3" s="1"/>
  <c r="EQ1724" i="3" s="1"/>
  <c r="EK1724" i="3" a="1"/>
  <c r="EK1724" i="3" s="1"/>
  <c r="EP1724" i="3" s="1"/>
  <c r="EJ1724" i="3" a="1"/>
  <c r="EJ1724" i="3" s="1"/>
  <c r="EO1724" i="3" s="1"/>
  <c r="EI1724" i="3" a="1"/>
  <c r="EI1724" i="3" s="1"/>
  <c r="EN1724" i="3" s="1"/>
  <c r="DM1724" i="3"/>
  <c r="DL1724" i="3"/>
  <c r="DK1724" i="3"/>
  <c r="DJ1724" i="3"/>
  <c r="DI1724" i="3"/>
  <c r="DH1724" i="3"/>
  <c r="DG1724" i="3"/>
  <c r="DD1724" i="3"/>
  <c r="DC1724" i="3"/>
  <c r="CZ1724" i="3"/>
  <c r="AB1724" i="3"/>
  <c r="EM1723" i="3"/>
  <c r="EL1723" i="3" a="1"/>
  <c r="EL1723" i="3" s="1"/>
  <c r="EQ1723" i="3" s="1"/>
  <c r="EK1723" i="3" a="1"/>
  <c r="EK1723" i="3" s="1"/>
  <c r="EP1723" i="3" s="1"/>
  <c r="EJ1723" i="3" a="1"/>
  <c r="EJ1723" i="3" s="1"/>
  <c r="EO1723" i="3" s="1"/>
  <c r="EI1723" i="3" a="1"/>
  <c r="EI1723" i="3" s="1"/>
  <c r="EN1723" i="3" s="1"/>
  <c r="AB1723" i="3"/>
  <c r="EM1722" i="3"/>
  <c r="EL1722" i="3" a="1"/>
  <c r="EL1722" i="3" s="1"/>
  <c r="EQ1722" i="3" s="1"/>
  <c r="EK1722" i="3" a="1"/>
  <c r="EK1722" i="3" s="1"/>
  <c r="EP1722" i="3" s="1"/>
  <c r="EJ1722" i="3" a="1"/>
  <c r="EJ1722" i="3" s="1"/>
  <c r="EO1722" i="3" s="1"/>
  <c r="EI1722" i="3" a="1"/>
  <c r="EI1722" i="3" s="1"/>
  <c r="EN1722" i="3" s="1"/>
  <c r="AB1722" i="3"/>
  <c r="EM1721" i="3"/>
  <c r="EL1721" i="3" a="1"/>
  <c r="EL1721" i="3" s="1"/>
  <c r="EQ1721" i="3" s="1"/>
  <c r="EK1721" i="3" a="1"/>
  <c r="EK1721" i="3" s="1"/>
  <c r="EP1721" i="3" s="1"/>
  <c r="EJ1721" i="3" a="1"/>
  <c r="EJ1721" i="3" s="1"/>
  <c r="EO1721" i="3" s="1"/>
  <c r="EI1721" i="3" a="1"/>
  <c r="EI1721" i="3" s="1"/>
  <c r="EN1721" i="3" s="1"/>
  <c r="AB1721" i="3"/>
  <c r="EM1720" i="3"/>
  <c r="EL1720" i="3" a="1"/>
  <c r="EL1720" i="3" s="1"/>
  <c r="EQ1720" i="3" s="1"/>
  <c r="EK1720" i="3" a="1"/>
  <c r="EK1720" i="3" s="1"/>
  <c r="EP1720" i="3" s="1"/>
  <c r="EJ1720" i="3" a="1"/>
  <c r="EJ1720" i="3" s="1"/>
  <c r="EO1720" i="3" s="1"/>
  <c r="EI1720" i="3" a="1"/>
  <c r="EI1720" i="3" s="1"/>
  <c r="EN1720" i="3" s="1"/>
  <c r="AB1720" i="3"/>
  <c r="EM1719" i="3"/>
  <c r="EL1719" i="3" a="1"/>
  <c r="EL1719" i="3" s="1"/>
  <c r="EQ1719" i="3" s="1"/>
  <c r="EK1719" i="3" a="1"/>
  <c r="EK1719" i="3" s="1"/>
  <c r="EP1719" i="3" s="1"/>
  <c r="EJ1719" i="3" a="1"/>
  <c r="EJ1719" i="3" s="1"/>
  <c r="EO1719" i="3" s="1"/>
  <c r="EI1719" i="3" a="1"/>
  <c r="EI1719" i="3" s="1"/>
  <c r="EN1719" i="3" s="1"/>
  <c r="AB1719" i="3"/>
  <c r="EM1718" i="3"/>
  <c r="EL1718" i="3" a="1"/>
  <c r="EL1718" i="3" s="1"/>
  <c r="EQ1718" i="3" s="1"/>
  <c r="EK1718" i="3" a="1"/>
  <c r="EK1718" i="3" s="1"/>
  <c r="EP1718" i="3" s="1"/>
  <c r="EJ1718" i="3" a="1"/>
  <c r="EJ1718" i="3" s="1"/>
  <c r="EO1718" i="3" s="1"/>
  <c r="EI1718" i="3" a="1"/>
  <c r="EI1718" i="3" s="1"/>
  <c r="EN1718" i="3" s="1"/>
  <c r="AB1718" i="3"/>
  <c r="EM1717" i="3"/>
  <c r="EL1717" i="3" a="1"/>
  <c r="EL1717" i="3" s="1"/>
  <c r="EQ1717" i="3" s="1"/>
  <c r="EK1717" i="3" a="1"/>
  <c r="EK1717" i="3" s="1"/>
  <c r="EP1717" i="3" s="1"/>
  <c r="EJ1717" i="3" a="1"/>
  <c r="EJ1717" i="3" s="1"/>
  <c r="EO1717" i="3" s="1"/>
  <c r="EI1717" i="3" a="1"/>
  <c r="EI1717" i="3" s="1"/>
  <c r="EN1717" i="3" s="1"/>
  <c r="AB1717" i="3"/>
  <c r="EM1716" i="3"/>
  <c r="EL1716" i="3" a="1"/>
  <c r="EL1716" i="3" s="1"/>
  <c r="EQ1716" i="3" s="1"/>
  <c r="EK1716" i="3" a="1"/>
  <c r="EK1716" i="3" s="1"/>
  <c r="EP1716" i="3" s="1"/>
  <c r="EJ1716" i="3" a="1"/>
  <c r="EJ1716" i="3" s="1"/>
  <c r="EO1716" i="3" s="1"/>
  <c r="EI1716" i="3" a="1"/>
  <c r="EI1716" i="3" s="1"/>
  <c r="EN1716" i="3" s="1"/>
  <c r="AB1716" i="3"/>
  <c r="EM1715" i="3"/>
  <c r="EL1715" i="3" a="1"/>
  <c r="EL1715" i="3" s="1"/>
  <c r="EQ1715" i="3" s="1"/>
  <c r="EK1715" i="3" a="1"/>
  <c r="EK1715" i="3" s="1"/>
  <c r="EP1715" i="3" s="1"/>
  <c r="EJ1715" i="3" a="1"/>
  <c r="EJ1715" i="3" s="1"/>
  <c r="EO1715" i="3" s="1"/>
  <c r="EI1715" i="3" a="1"/>
  <c r="EI1715" i="3" s="1"/>
  <c r="EN1715" i="3" s="1"/>
  <c r="AB1715" i="3"/>
  <c r="EM1714" i="3"/>
  <c r="EL1714" i="3" a="1"/>
  <c r="EL1714" i="3" s="1"/>
  <c r="EQ1714" i="3" s="1"/>
  <c r="EK1714" i="3" a="1"/>
  <c r="EK1714" i="3" s="1"/>
  <c r="EP1714" i="3" s="1"/>
  <c r="EJ1714" i="3" a="1"/>
  <c r="EJ1714" i="3" s="1"/>
  <c r="EO1714" i="3" s="1"/>
  <c r="EI1714" i="3" a="1"/>
  <c r="EI1714" i="3" s="1"/>
  <c r="EN1714" i="3" s="1"/>
  <c r="AB1714" i="3"/>
  <c r="EM1713" i="3"/>
  <c r="EL1713" i="3" a="1"/>
  <c r="EL1713" i="3" s="1"/>
  <c r="EQ1713" i="3" s="1"/>
  <c r="EK1713" i="3" a="1"/>
  <c r="EK1713" i="3" s="1"/>
  <c r="EP1713" i="3" s="1"/>
  <c r="EJ1713" i="3" a="1"/>
  <c r="EJ1713" i="3" s="1"/>
  <c r="EO1713" i="3" s="1"/>
  <c r="EI1713" i="3" a="1"/>
  <c r="EI1713" i="3" s="1"/>
  <c r="EN1713" i="3" s="1"/>
  <c r="AB1713" i="3"/>
  <c r="EM1712" i="3"/>
  <c r="EL1712" i="3" a="1"/>
  <c r="EL1712" i="3" s="1"/>
  <c r="EQ1712" i="3" s="1"/>
  <c r="EK1712" i="3" a="1"/>
  <c r="EK1712" i="3" s="1"/>
  <c r="EP1712" i="3" s="1"/>
  <c r="EJ1712" i="3" a="1"/>
  <c r="EJ1712" i="3" s="1"/>
  <c r="EO1712" i="3" s="1"/>
  <c r="EI1712" i="3" a="1"/>
  <c r="EI1712" i="3" s="1"/>
  <c r="EN1712" i="3" s="1"/>
  <c r="AB1712" i="3"/>
  <c r="EM1711" i="3"/>
  <c r="EL1711" i="3" a="1"/>
  <c r="EL1711" i="3" s="1"/>
  <c r="EQ1711" i="3" s="1"/>
  <c r="EK1711" i="3" a="1"/>
  <c r="EK1711" i="3" s="1"/>
  <c r="EP1711" i="3" s="1"/>
  <c r="EJ1711" i="3" a="1"/>
  <c r="EJ1711" i="3" s="1"/>
  <c r="EO1711" i="3" s="1"/>
  <c r="EI1711" i="3" a="1"/>
  <c r="EI1711" i="3" s="1"/>
  <c r="EN1711" i="3" s="1"/>
  <c r="AB1711" i="3"/>
  <c r="EM1710" i="3"/>
  <c r="EL1710" i="3" a="1"/>
  <c r="EL1710" i="3" s="1"/>
  <c r="EQ1710" i="3" s="1"/>
  <c r="EK1710" i="3" a="1"/>
  <c r="EK1710" i="3" s="1"/>
  <c r="EP1710" i="3" s="1"/>
  <c r="EJ1710" i="3" a="1"/>
  <c r="EJ1710" i="3" s="1"/>
  <c r="EO1710" i="3" s="1"/>
  <c r="EI1710" i="3" a="1"/>
  <c r="EI1710" i="3" s="1"/>
  <c r="EN1710" i="3" s="1"/>
  <c r="AV1710" i="3"/>
  <c r="AU1710" i="3" s="1"/>
  <c r="AB1710" i="3"/>
  <c r="EM1709" i="3"/>
  <c r="EL1709" i="3" a="1"/>
  <c r="EL1709" i="3" s="1"/>
  <c r="EQ1709" i="3" s="1"/>
  <c r="EK1709" i="3" a="1"/>
  <c r="EK1709" i="3" s="1"/>
  <c r="EP1709" i="3" s="1"/>
  <c r="EJ1709" i="3" a="1"/>
  <c r="EJ1709" i="3" s="1"/>
  <c r="EO1709" i="3" s="1"/>
  <c r="EI1709" i="3" a="1"/>
  <c r="EI1709" i="3" s="1"/>
  <c r="EN1709" i="3" s="1"/>
  <c r="AV1709" i="3"/>
  <c r="AU1709" i="3" s="1"/>
  <c r="AB1709" i="3"/>
  <c r="EM1708" i="3"/>
  <c r="EL1708" i="3" a="1"/>
  <c r="EL1708" i="3" s="1"/>
  <c r="EQ1708" i="3" s="1"/>
  <c r="EK1708" i="3" a="1"/>
  <c r="EK1708" i="3" s="1"/>
  <c r="EP1708" i="3" s="1"/>
  <c r="EJ1708" i="3" a="1"/>
  <c r="EJ1708" i="3" s="1"/>
  <c r="EO1708" i="3" s="1"/>
  <c r="EI1708" i="3" a="1"/>
  <c r="EI1708" i="3" s="1"/>
  <c r="EN1708" i="3" s="1"/>
  <c r="AV1708" i="3"/>
  <c r="AU1708" i="3" s="1"/>
  <c r="AB1708" i="3"/>
  <c r="EM1707" i="3"/>
  <c r="EL1707" i="3" a="1"/>
  <c r="EL1707" i="3" s="1"/>
  <c r="EQ1707" i="3" s="1"/>
  <c r="EK1707" i="3" a="1"/>
  <c r="EK1707" i="3" s="1"/>
  <c r="EP1707" i="3" s="1"/>
  <c r="EJ1707" i="3" a="1"/>
  <c r="EJ1707" i="3" s="1"/>
  <c r="EO1707" i="3" s="1"/>
  <c r="EI1707" i="3" a="1"/>
  <c r="EI1707" i="3" s="1"/>
  <c r="EN1707" i="3" s="1"/>
  <c r="AV1707" i="3"/>
  <c r="AU1707" i="3" s="1"/>
  <c r="AB1707" i="3"/>
  <c r="EM1706" i="3"/>
  <c r="EL1706" i="3" a="1"/>
  <c r="EL1706" i="3" s="1"/>
  <c r="EQ1706" i="3" s="1"/>
  <c r="EK1706" i="3" a="1"/>
  <c r="EK1706" i="3" s="1"/>
  <c r="EP1706" i="3" s="1"/>
  <c r="EJ1706" i="3" a="1"/>
  <c r="EJ1706" i="3" s="1"/>
  <c r="EO1706" i="3" s="1"/>
  <c r="EI1706" i="3" a="1"/>
  <c r="EI1706" i="3" s="1"/>
  <c r="EN1706" i="3" s="1"/>
  <c r="AV1706" i="3"/>
  <c r="AU1706" i="3" s="1"/>
  <c r="AB1706" i="3"/>
  <c r="EM1705" i="3"/>
  <c r="EL1705" i="3" a="1"/>
  <c r="EL1705" i="3" s="1"/>
  <c r="EQ1705" i="3" s="1"/>
  <c r="EK1705" i="3" a="1"/>
  <c r="EK1705" i="3" s="1"/>
  <c r="EP1705" i="3" s="1"/>
  <c r="EJ1705" i="3" a="1"/>
  <c r="EJ1705" i="3" s="1"/>
  <c r="EO1705" i="3" s="1"/>
  <c r="EI1705" i="3" a="1"/>
  <c r="EI1705" i="3" s="1"/>
  <c r="EN1705" i="3" s="1"/>
  <c r="AV1705" i="3"/>
  <c r="AU1705" i="3" s="1"/>
  <c r="AB1705" i="3"/>
  <c r="EM1704" i="3"/>
  <c r="EL1704" i="3" a="1"/>
  <c r="EL1704" i="3" s="1"/>
  <c r="EQ1704" i="3" s="1"/>
  <c r="EK1704" i="3" a="1"/>
  <c r="EK1704" i="3" s="1"/>
  <c r="EP1704" i="3" s="1"/>
  <c r="EJ1704" i="3" a="1"/>
  <c r="EJ1704" i="3" s="1"/>
  <c r="EO1704" i="3" s="1"/>
  <c r="EI1704" i="3" a="1"/>
  <c r="EI1704" i="3" s="1"/>
  <c r="EN1704" i="3" s="1"/>
  <c r="AV1704" i="3"/>
  <c r="AU1704" i="3" s="1"/>
  <c r="AB1704" i="3"/>
  <c r="EM1703" i="3"/>
  <c r="EL1703" i="3" a="1"/>
  <c r="EL1703" i="3" s="1"/>
  <c r="EQ1703" i="3" s="1"/>
  <c r="EK1703" i="3" a="1"/>
  <c r="EK1703" i="3" s="1"/>
  <c r="EP1703" i="3" s="1"/>
  <c r="EJ1703" i="3" a="1"/>
  <c r="EJ1703" i="3" s="1"/>
  <c r="EO1703" i="3" s="1"/>
  <c r="EI1703" i="3" a="1"/>
  <c r="EI1703" i="3" s="1"/>
  <c r="EN1703" i="3" s="1"/>
  <c r="AV1703" i="3"/>
  <c r="AU1703" i="3" s="1"/>
  <c r="AB1703" i="3"/>
  <c r="EM1702" i="3"/>
  <c r="EL1702" i="3" a="1"/>
  <c r="EL1702" i="3" s="1"/>
  <c r="EQ1702" i="3" s="1"/>
  <c r="EK1702" i="3" a="1"/>
  <c r="EK1702" i="3" s="1"/>
  <c r="EP1702" i="3" s="1"/>
  <c r="EJ1702" i="3" a="1"/>
  <c r="EJ1702" i="3" s="1"/>
  <c r="EO1702" i="3" s="1"/>
  <c r="EI1702" i="3" a="1"/>
  <c r="EI1702" i="3" s="1"/>
  <c r="EN1702" i="3" s="1"/>
  <c r="AV1702" i="3"/>
  <c r="AU1702" i="3" s="1"/>
  <c r="AB1702" i="3"/>
  <c r="EM1701" i="3"/>
  <c r="EL1701" i="3" a="1"/>
  <c r="EL1701" i="3" s="1"/>
  <c r="EQ1701" i="3" s="1"/>
  <c r="EK1701" i="3" a="1"/>
  <c r="EK1701" i="3" s="1"/>
  <c r="EP1701" i="3" s="1"/>
  <c r="EJ1701" i="3" a="1"/>
  <c r="EJ1701" i="3" s="1"/>
  <c r="EO1701" i="3" s="1"/>
  <c r="EI1701" i="3" a="1"/>
  <c r="EI1701" i="3" s="1"/>
  <c r="EN1701" i="3" s="1"/>
  <c r="AB1701" i="3"/>
  <c r="EM1700" i="3"/>
  <c r="EL1700" i="3" a="1"/>
  <c r="EL1700" i="3" s="1"/>
  <c r="EQ1700" i="3" s="1"/>
  <c r="EK1700" i="3" a="1"/>
  <c r="EK1700" i="3" s="1"/>
  <c r="EP1700" i="3" s="1"/>
  <c r="EJ1700" i="3" a="1"/>
  <c r="EJ1700" i="3" s="1"/>
  <c r="EO1700" i="3" s="1"/>
  <c r="EI1700" i="3" a="1"/>
  <c r="EI1700" i="3" s="1"/>
  <c r="EN1700" i="3" s="1"/>
  <c r="AB1700" i="3"/>
  <c r="EM1699" i="3"/>
  <c r="EL1699" i="3" a="1"/>
  <c r="EL1699" i="3" s="1"/>
  <c r="EQ1699" i="3" s="1"/>
  <c r="EK1699" i="3" a="1"/>
  <c r="EK1699" i="3" s="1"/>
  <c r="EP1699" i="3" s="1"/>
  <c r="EJ1699" i="3" a="1"/>
  <c r="EJ1699" i="3" s="1"/>
  <c r="EO1699" i="3" s="1"/>
  <c r="EI1699" i="3" a="1"/>
  <c r="EI1699" i="3" s="1"/>
  <c r="EN1699" i="3" s="1"/>
  <c r="AB1699" i="3"/>
  <c r="EM1698" i="3"/>
  <c r="EL1698" i="3" a="1"/>
  <c r="EL1698" i="3" s="1"/>
  <c r="EQ1698" i="3" s="1"/>
  <c r="EK1698" i="3" a="1"/>
  <c r="EK1698" i="3" s="1"/>
  <c r="EP1698" i="3" s="1"/>
  <c r="EJ1698" i="3" a="1"/>
  <c r="EJ1698" i="3" s="1"/>
  <c r="EO1698" i="3" s="1"/>
  <c r="EI1698" i="3" a="1"/>
  <c r="EI1698" i="3" s="1"/>
  <c r="EN1698" i="3" s="1"/>
  <c r="AB1698" i="3"/>
  <c r="EM1697" i="3"/>
  <c r="EL1697" i="3" a="1"/>
  <c r="EL1697" i="3" s="1"/>
  <c r="EQ1697" i="3" s="1"/>
  <c r="EK1697" i="3" a="1"/>
  <c r="EK1697" i="3" s="1"/>
  <c r="EP1697" i="3" s="1"/>
  <c r="EJ1697" i="3" a="1"/>
  <c r="EJ1697" i="3" s="1"/>
  <c r="EO1697" i="3" s="1"/>
  <c r="EI1697" i="3" a="1"/>
  <c r="EI1697" i="3" s="1"/>
  <c r="EN1697" i="3" s="1"/>
  <c r="AB1697" i="3"/>
  <c r="EM1696" i="3"/>
  <c r="EL1696" i="3" a="1"/>
  <c r="EL1696" i="3" s="1"/>
  <c r="EQ1696" i="3" s="1"/>
  <c r="EK1696" i="3" a="1"/>
  <c r="EK1696" i="3" s="1"/>
  <c r="EP1696" i="3" s="1"/>
  <c r="EJ1696" i="3" a="1"/>
  <c r="EJ1696" i="3" s="1"/>
  <c r="EO1696" i="3" s="1"/>
  <c r="EI1696" i="3" a="1"/>
  <c r="EI1696" i="3" s="1"/>
  <c r="EN1696" i="3" s="1"/>
  <c r="AB1696" i="3"/>
  <c r="EM1695" i="3"/>
  <c r="EL1695" i="3" a="1"/>
  <c r="EL1695" i="3" s="1"/>
  <c r="EQ1695" i="3" s="1"/>
  <c r="EK1695" i="3" a="1"/>
  <c r="EK1695" i="3" s="1"/>
  <c r="EP1695" i="3" s="1"/>
  <c r="EJ1695" i="3" a="1"/>
  <c r="EJ1695" i="3" s="1"/>
  <c r="EO1695" i="3" s="1"/>
  <c r="EI1695" i="3" a="1"/>
  <c r="EI1695" i="3" s="1"/>
  <c r="EN1695" i="3" s="1"/>
  <c r="AB1695" i="3"/>
  <c r="EM1694" i="3"/>
  <c r="EL1694" i="3" a="1"/>
  <c r="EL1694" i="3" s="1"/>
  <c r="EQ1694" i="3" s="1"/>
  <c r="EK1694" i="3" a="1"/>
  <c r="EK1694" i="3" s="1"/>
  <c r="EP1694" i="3" s="1"/>
  <c r="EJ1694" i="3" a="1"/>
  <c r="EJ1694" i="3" s="1"/>
  <c r="EO1694" i="3" s="1"/>
  <c r="EI1694" i="3" a="1"/>
  <c r="EI1694" i="3" s="1"/>
  <c r="EN1694" i="3" s="1"/>
  <c r="AB1694" i="3"/>
  <c r="EM1693" i="3"/>
  <c r="EL1693" i="3" a="1"/>
  <c r="EL1693" i="3" s="1"/>
  <c r="EQ1693" i="3" s="1"/>
  <c r="EK1693" i="3" a="1"/>
  <c r="EK1693" i="3" s="1"/>
  <c r="EP1693" i="3" s="1"/>
  <c r="EJ1693" i="3" a="1"/>
  <c r="EJ1693" i="3" s="1"/>
  <c r="EO1693" i="3" s="1"/>
  <c r="EI1693" i="3" a="1"/>
  <c r="EI1693" i="3" s="1"/>
  <c r="EN1693" i="3" s="1"/>
  <c r="AB1693" i="3"/>
  <c r="EM1692" i="3"/>
  <c r="EL1692" i="3" a="1"/>
  <c r="EL1692" i="3" s="1"/>
  <c r="EQ1692" i="3" s="1"/>
  <c r="EK1692" i="3" a="1"/>
  <c r="EK1692" i="3" s="1"/>
  <c r="EP1692" i="3" s="1"/>
  <c r="EJ1692" i="3" a="1"/>
  <c r="EJ1692" i="3" s="1"/>
  <c r="EO1692" i="3" s="1"/>
  <c r="EI1692" i="3" a="1"/>
  <c r="EI1692" i="3" s="1"/>
  <c r="EN1692" i="3" s="1"/>
  <c r="AB1692" i="3"/>
  <c r="EM1691" i="3"/>
  <c r="EL1691" i="3" a="1"/>
  <c r="EL1691" i="3" s="1"/>
  <c r="EQ1691" i="3" s="1"/>
  <c r="EK1691" i="3" a="1"/>
  <c r="EK1691" i="3" s="1"/>
  <c r="EP1691" i="3" s="1"/>
  <c r="EJ1691" i="3" a="1"/>
  <c r="EJ1691" i="3" s="1"/>
  <c r="EO1691" i="3" s="1"/>
  <c r="EI1691" i="3" a="1"/>
  <c r="EI1691" i="3" s="1"/>
  <c r="EN1691" i="3" s="1"/>
  <c r="AB1691" i="3"/>
  <c r="EM1690" i="3"/>
  <c r="EL1690" i="3" a="1"/>
  <c r="EL1690" i="3" s="1"/>
  <c r="EQ1690" i="3" s="1"/>
  <c r="EK1690" i="3" a="1"/>
  <c r="EK1690" i="3" s="1"/>
  <c r="EP1690" i="3" s="1"/>
  <c r="EJ1690" i="3" a="1"/>
  <c r="EJ1690" i="3" s="1"/>
  <c r="EO1690" i="3" s="1"/>
  <c r="EI1690" i="3" a="1"/>
  <c r="EI1690" i="3" s="1"/>
  <c r="EN1690" i="3" s="1"/>
  <c r="AB1690" i="3"/>
  <c r="EM1689" i="3"/>
  <c r="EL1689" i="3" a="1"/>
  <c r="EL1689" i="3" s="1"/>
  <c r="EQ1689" i="3" s="1"/>
  <c r="EK1689" i="3" a="1"/>
  <c r="EK1689" i="3" s="1"/>
  <c r="EP1689" i="3" s="1"/>
  <c r="EJ1689" i="3" a="1"/>
  <c r="EJ1689" i="3" s="1"/>
  <c r="EO1689" i="3" s="1"/>
  <c r="EI1689" i="3" a="1"/>
  <c r="EI1689" i="3" s="1"/>
  <c r="EN1689" i="3" s="1"/>
  <c r="AB1689" i="3"/>
  <c r="EM1688" i="3"/>
  <c r="EL1688" i="3" a="1"/>
  <c r="EL1688" i="3" s="1"/>
  <c r="EQ1688" i="3" s="1"/>
  <c r="EK1688" i="3" a="1"/>
  <c r="EK1688" i="3" s="1"/>
  <c r="EP1688" i="3" s="1"/>
  <c r="EJ1688" i="3" a="1"/>
  <c r="EJ1688" i="3" s="1"/>
  <c r="EO1688" i="3" s="1"/>
  <c r="EI1688" i="3" a="1"/>
  <c r="EI1688" i="3" s="1"/>
  <c r="EN1688" i="3" s="1"/>
  <c r="AB1688" i="3"/>
  <c r="EM1687" i="3"/>
  <c r="EL1687" i="3" a="1"/>
  <c r="EL1687" i="3" s="1"/>
  <c r="EQ1687" i="3" s="1"/>
  <c r="EK1687" i="3" a="1"/>
  <c r="EK1687" i="3" s="1"/>
  <c r="EP1687" i="3" s="1"/>
  <c r="EJ1687" i="3" a="1"/>
  <c r="EJ1687" i="3" s="1"/>
  <c r="EO1687" i="3" s="1"/>
  <c r="EI1687" i="3" a="1"/>
  <c r="EI1687" i="3" s="1"/>
  <c r="EN1687" i="3" s="1"/>
  <c r="AB1687" i="3"/>
  <c r="EM1686" i="3"/>
  <c r="EL1686" i="3" a="1"/>
  <c r="EL1686" i="3" s="1"/>
  <c r="EQ1686" i="3" s="1"/>
  <c r="EK1686" i="3" a="1"/>
  <c r="EK1686" i="3" s="1"/>
  <c r="EP1686" i="3" s="1"/>
  <c r="EJ1686" i="3" a="1"/>
  <c r="EJ1686" i="3" s="1"/>
  <c r="EO1686" i="3" s="1"/>
  <c r="EI1686" i="3" a="1"/>
  <c r="EI1686" i="3" s="1"/>
  <c r="EN1686" i="3" s="1"/>
  <c r="AB1686" i="3"/>
  <c r="EM1685" i="3"/>
  <c r="EL1685" i="3" a="1"/>
  <c r="EL1685" i="3" s="1"/>
  <c r="EQ1685" i="3" s="1"/>
  <c r="EK1685" i="3" a="1"/>
  <c r="EK1685" i="3" s="1"/>
  <c r="EP1685" i="3" s="1"/>
  <c r="EJ1685" i="3" a="1"/>
  <c r="EJ1685" i="3" s="1"/>
  <c r="EO1685" i="3" s="1"/>
  <c r="EI1685" i="3" a="1"/>
  <c r="EI1685" i="3" s="1"/>
  <c r="EN1685" i="3" s="1"/>
  <c r="AB1685" i="3"/>
  <c r="EM1684" i="3"/>
  <c r="EL1684" i="3" a="1"/>
  <c r="EL1684" i="3" s="1"/>
  <c r="EQ1684" i="3" s="1"/>
  <c r="EK1684" i="3" a="1"/>
  <c r="EK1684" i="3" s="1"/>
  <c r="EP1684" i="3" s="1"/>
  <c r="EJ1684" i="3" a="1"/>
  <c r="EJ1684" i="3" s="1"/>
  <c r="EO1684" i="3" s="1"/>
  <c r="EI1684" i="3" a="1"/>
  <c r="EI1684" i="3" s="1"/>
  <c r="EN1684" i="3" s="1"/>
  <c r="AB1684" i="3"/>
  <c r="EM1683" i="3"/>
  <c r="EL1683" i="3" a="1"/>
  <c r="EL1683" i="3" s="1"/>
  <c r="EQ1683" i="3" s="1"/>
  <c r="EK1683" i="3" a="1"/>
  <c r="EK1683" i="3" s="1"/>
  <c r="EP1683" i="3" s="1"/>
  <c r="EJ1683" i="3" a="1"/>
  <c r="EJ1683" i="3" s="1"/>
  <c r="EO1683" i="3" s="1"/>
  <c r="EI1683" i="3" a="1"/>
  <c r="EI1683" i="3" s="1"/>
  <c r="EN1683" i="3" s="1"/>
  <c r="AB1683" i="3"/>
  <c r="EM1682" i="3"/>
  <c r="EL1682" i="3" a="1"/>
  <c r="EL1682" i="3" s="1"/>
  <c r="EQ1682" i="3" s="1"/>
  <c r="EK1682" i="3" a="1"/>
  <c r="EK1682" i="3" s="1"/>
  <c r="EP1682" i="3" s="1"/>
  <c r="EJ1682" i="3" a="1"/>
  <c r="EJ1682" i="3" s="1"/>
  <c r="EO1682" i="3" s="1"/>
  <c r="EI1682" i="3" a="1"/>
  <c r="EI1682" i="3" s="1"/>
  <c r="EN1682" i="3" s="1"/>
  <c r="AB1682" i="3"/>
  <c r="EM1681" i="3"/>
  <c r="EL1681" i="3" a="1"/>
  <c r="EL1681" i="3" s="1"/>
  <c r="EQ1681" i="3" s="1"/>
  <c r="EK1681" i="3" a="1"/>
  <c r="EK1681" i="3" s="1"/>
  <c r="EP1681" i="3" s="1"/>
  <c r="EJ1681" i="3" a="1"/>
  <c r="EJ1681" i="3" s="1"/>
  <c r="EO1681" i="3" s="1"/>
  <c r="EI1681" i="3" a="1"/>
  <c r="EI1681" i="3" s="1"/>
  <c r="EN1681" i="3" s="1"/>
  <c r="AB1681" i="3"/>
  <c r="EM1680" i="3"/>
  <c r="EL1680" i="3" a="1"/>
  <c r="EL1680" i="3" s="1"/>
  <c r="EQ1680" i="3" s="1"/>
  <c r="EK1680" i="3" a="1"/>
  <c r="EK1680" i="3" s="1"/>
  <c r="EP1680" i="3" s="1"/>
  <c r="EJ1680" i="3" a="1"/>
  <c r="EJ1680" i="3" s="1"/>
  <c r="EO1680" i="3" s="1"/>
  <c r="EI1680" i="3" a="1"/>
  <c r="EI1680" i="3" s="1"/>
  <c r="EN1680" i="3" s="1"/>
  <c r="AB1680" i="3"/>
  <c r="EM1679" i="3"/>
  <c r="EL1679" i="3" a="1"/>
  <c r="EL1679" i="3" s="1"/>
  <c r="EQ1679" i="3" s="1"/>
  <c r="EK1679" i="3" a="1"/>
  <c r="EK1679" i="3" s="1"/>
  <c r="EP1679" i="3" s="1"/>
  <c r="EJ1679" i="3" a="1"/>
  <c r="EJ1679" i="3" s="1"/>
  <c r="EO1679" i="3" s="1"/>
  <c r="EI1679" i="3" a="1"/>
  <c r="EI1679" i="3" s="1"/>
  <c r="EN1679" i="3" s="1"/>
  <c r="AB1679" i="3"/>
  <c r="EM1678" i="3"/>
  <c r="EL1678" i="3" a="1"/>
  <c r="EL1678" i="3" s="1"/>
  <c r="EQ1678" i="3" s="1"/>
  <c r="EK1678" i="3" a="1"/>
  <c r="EK1678" i="3" s="1"/>
  <c r="EP1678" i="3" s="1"/>
  <c r="EJ1678" i="3" a="1"/>
  <c r="EJ1678" i="3" s="1"/>
  <c r="EO1678" i="3" s="1"/>
  <c r="EI1678" i="3" a="1"/>
  <c r="EI1678" i="3" s="1"/>
  <c r="EN1678" i="3" s="1"/>
  <c r="AB1678" i="3"/>
  <c r="EM1677" i="3"/>
  <c r="EL1677" i="3" a="1"/>
  <c r="EL1677" i="3" s="1"/>
  <c r="EQ1677" i="3" s="1"/>
  <c r="EK1677" i="3" a="1"/>
  <c r="EK1677" i="3" s="1"/>
  <c r="EP1677" i="3" s="1"/>
  <c r="EJ1677" i="3" a="1"/>
  <c r="EJ1677" i="3" s="1"/>
  <c r="EO1677" i="3" s="1"/>
  <c r="EI1677" i="3" a="1"/>
  <c r="EI1677" i="3" s="1"/>
  <c r="EN1677" i="3" s="1"/>
  <c r="AB1677" i="3"/>
  <c r="EM1676" i="3"/>
  <c r="EL1676" i="3" a="1"/>
  <c r="EL1676" i="3" s="1"/>
  <c r="EQ1676" i="3" s="1"/>
  <c r="EK1676" i="3" a="1"/>
  <c r="EK1676" i="3" s="1"/>
  <c r="EP1676" i="3" s="1"/>
  <c r="EJ1676" i="3" a="1"/>
  <c r="EJ1676" i="3" s="1"/>
  <c r="EO1676" i="3" s="1"/>
  <c r="EI1676" i="3" a="1"/>
  <c r="EI1676" i="3" s="1"/>
  <c r="EN1676" i="3" s="1"/>
  <c r="AB1676" i="3"/>
  <c r="EM1675" i="3"/>
  <c r="EL1675" i="3" a="1"/>
  <c r="EL1675" i="3" s="1"/>
  <c r="EQ1675" i="3" s="1"/>
  <c r="EK1675" i="3" a="1"/>
  <c r="EK1675" i="3" s="1"/>
  <c r="EP1675" i="3" s="1"/>
  <c r="EJ1675" i="3" a="1"/>
  <c r="EJ1675" i="3" s="1"/>
  <c r="EO1675" i="3" s="1"/>
  <c r="EI1675" i="3" a="1"/>
  <c r="EI1675" i="3" s="1"/>
  <c r="EN1675" i="3" s="1"/>
  <c r="AB1675" i="3"/>
  <c r="EM1674" i="3"/>
  <c r="EL1674" i="3"/>
  <c r="EQ1674" i="3" s="1"/>
  <c r="EL1674" i="3" a="1"/>
  <c r="EK1674" i="3" a="1"/>
  <c r="EK1674" i="3" s="1"/>
  <c r="EP1674" i="3" s="1"/>
  <c r="EJ1674" i="3" a="1"/>
  <c r="EJ1674" i="3" s="1"/>
  <c r="EO1674" i="3" s="1"/>
  <c r="EI1674" i="3" a="1"/>
  <c r="EI1674" i="3" s="1"/>
  <c r="EN1674" i="3" s="1"/>
  <c r="AB1674" i="3"/>
  <c r="EM1673" i="3"/>
  <c r="EL1673" i="3" a="1"/>
  <c r="EL1673" i="3" s="1"/>
  <c r="EQ1673" i="3" s="1"/>
  <c r="EK1673" i="3" a="1"/>
  <c r="EK1673" i="3" s="1"/>
  <c r="EP1673" i="3" s="1"/>
  <c r="EJ1673" i="3" a="1"/>
  <c r="EJ1673" i="3" s="1"/>
  <c r="EO1673" i="3" s="1"/>
  <c r="EI1673" i="3" a="1"/>
  <c r="EI1673" i="3" s="1"/>
  <c r="EN1673" i="3" s="1"/>
  <c r="AB1673" i="3"/>
  <c r="EM1672" i="3"/>
  <c r="EL1672" i="3" a="1"/>
  <c r="EL1672" i="3" s="1"/>
  <c r="EQ1672" i="3" s="1"/>
  <c r="EK1672" i="3" a="1"/>
  <c r="EK1672" i="3" s="1"/>
  <c r="EP1672" i="3" s="1"/>
  <c r="EJ1672" i="3" a="1"/>
  <c r="EJ1672" i="3" s="1"/>
  <c r="EO1672" i="3" s="1"/>
  <c r="EI1672" i="3" a="1"/>
  <c r="EI1672" i="3" s="1"/>
  <c r="EN1672" i="3" s="1"/>
  <c r="AB1672" i="3"/>
  <c r="EM1671" i="3"/>
  <c r="EL1671" i="3" a="1"/>
  <c r="EL1671" i="3" s="1"/>
  <c r="EQ1671" i="3" s="1"/>
  <c r="EK1671" i="3" a="1"/>
  <c r="EK1671" i="3" s="1"/>
  <c r="EP1671" i="3" s="1"/>
  <c r="EJ1671" i="3" a="1"/>
  <c r="EJ1671" i="3" s="1"/>
  <c r="EO1671" i="3" s="1"/>
  <c r="EI1671" i="3" a="1"/>
  <c r="EI1671" i="3" s="1"/>
  <c r="EN1671" i="3" s="1"/>
  <c r="AB1671" i="3"/>
  <c r="EM1670" i="3"/>
  <c r="EL1670" i="3" a="1"/>
  <c r="EL1670" i="3" s="1"/>
  <c r="EQ1670" i="3" s="1"/>
  <c r="EK1670" i="3" a="1"/>
  <c r="EK1670" i="3" s="1"/>
  <c r="EP1670" i="3" s="1"/>
  <c r="EJ1670" i="3" a="1"/>
  <c r="EJ1670" i="3" s="1"/>
  <c r="EO1670" i="3" s="1"/>
  <c r="EI1670" i="3" a="1"/>
  <c r="EI1670" i="3" s="1"/>
  <c r="EN1670" i="3" s="1"/>
  <c r="AV1670" i="3"/>
  <c r="AB1670" i="3"/>
  <c r="EM1669" i="3"/>
  <c r="EL1669" i="3" a="1"/>
  <c r="EL1669" i="3" s="1"/>
  <c r="EQ1669" i="3" s="1"/>
  <c r="EK1669" i="3" a="1"/>
  <c r="EK1669" i="3" s="1"/>
  <c r="EP1669" i="3" s="1"/>
  <c r="EJ1669" i="3" a="1"/>
  <c r="EJ1669" i="3" s="1"/>
  <c r="EO1669" i="3" s="1"/>
  <c r="EI1669" i="3" a="1"/>
  <c r="EI1669" i="3" s="1"/>
  <c r="EN1669" i="3" s="1"/>
  <c r="AB1669" i="3"/>
  <c r="EI4" i="3" a="1"/>
  <c r="EI4" i="3" s="1"/>
  <c r="EN4" i="3" s="1"/>
  <c r="EJ4" i="3" a="1"/>
  <c r="EJ4" i="3" s="1"/>
  <c r="EO4" i="3" s="1"/>
  <c r="EK4" i="3" a="1"/>
  <c r="EK4" i="3" s="1"/>
  <c r="EP4" i="3" s="1"/>
  <c r="EL4" i="3" a="1"/>
  <c r="EL4" i="3" s="1"/>
  <c r="EQ4" i="3" s="1"/>
  <c r="EM4" i="3"/>
  <c r="EI5" i="3" a="1"/>
  <c r="EI5" i="3" s="1"/>
  <c r="EN5" i="3" s="1"/>
  <c r="EJ5" i="3" a="1"/>
  <c r="EJ5" i="3" s="1"/>
  <c r="EO5" i="3" s="1"/>
  <c r="EK5" i="3" a="1"/>
  <c r="EK5" i="3" s="1"/>
  <c r="EP5" i="3" s="1"/>
  <c r="EL5" i="3" a="1"/>
  <c r="EL5" i="3" s="1"/>
  <c r="EQ5" i="3" s="1"/>
  <c r="EM5" i="3"/>
  <c r="EI6" i="3" a="1"/>
  <c r="EI6" i="3" s="1"/>
  <c r="EN6" i="3" s="1"/>
  <c r="EJ6" i="3" a="1"/>
  <c r="EJ6" i="3" s="1"/>
  <c r="EO6" i="3" s="1"/>
  <c r="EK6" i="3" a="1"/>
  <c r="EK6" i="3" s="1"/>
  <c r="EP6" i="3" s="1"/>
  <c r="EL6" i="3" a="1"/>
  <c r="EL6" i="3" s="1"/>
  <c r="EQ6" i="3" s="1"/>
  <c r="EM6" i="3"/>
  <c r="EI7" i="3" a="1"/>
  <c r="EI7" i="3" s="1"/>
  <c r="EN7" i="3" s="1"/>
  <c r="EJ7" i="3" a="1"/>
  <c r="EJ7" i="3" s="1"/>
  <c r="EO7" i="3" s="1"/>
  <c r="EK7" i="3" a="1"/>
  <c r="EK7" i="3" s="1"/>
  <c r="EP7" i="3" s="1"/>
  <c r="EL7" i="3" a="1"/>
  <c r="EL7" i="3" s="1"/>
  <c r="EQ7" i="3" s="1"/>
  <c r="EM7" i="3"/>
  <c r="EI8" i="3" a="1"/>
  <c r="EI8" i="3" s="1"/>
  <c r="EN8" i="3" s="1"/>
  <c r="EJ8" i="3" a="1"/>
  <c r="EJ8" i="3" s="1"/>
  <c r="EO8" i="3" s="1"/>
  <c r="EK8" i="3" a="1"/>
  <c r="EK8" i="3" s="1"/>
  <c r="EP8" i="3" s="1"/>
  <c r="EL8" i="3" a="1"/>
  <c r="EL8" i="3" s="1"/>
  <c r="EQ8" i="3" s="1"/>
  <c r="EM8" i="3"/>
  <c r="EI9" i="3" a="1"/>
  <c r="EI9" i="3" s="1"/>
  <c r="EN9" i="3" s="1"/>
  <c r="EJ9" i="3" a="1"/>
  <c r="EJ9" i="3" s="1"/>
  <c r="EO9" i="3" s="1"/>
  <c r="EK9" i="3" a="1"/>
  <c r="EK9" i="3" s="1"/>
  <c r="EP9" i="3" s="1"/>
  <c r="EL9" i="3" a="1"/>
  <c r="EL9" i="3" s="1"/>
  <c r="EQ9" i="3" s="1"/>
  <c r="EM9" i="3"/>
  <c r="EI10" i="3" a="1"/>
  <c r="EI10" i="3" s="1"/>
  <c r="EN10" i="3" s="1"/>
  <c r="EJ10" i="3" a="1"/>
  <c r="EJ10" i="3" s="1"/>
  <c r="EO10" i="3" s="1"/>
  <c r="EK10" i="3" a="1"/>
  <c r="EK10" i="3" s="1"/>
  <c r="EP10" i="3" s="1"/>
  <c r="EL10" i="3" a="1"/>
  <c r="EL10" i="3" s="1"/>
  <c r="EQ10" i="3" s="1"/>
  <c r="EM10" i="3"/>
  <c r="EI11" i="3" a="1"/>
  <c r="EI11" i="3" s="1"/>
  <c r="EN11" i="3" s="1"/>
  <c r="EJ11" i="3" a="1"/>
  <c r="EJ11" i="3" s="1"/>
  <c r="EO11" i="3" s="1"/>
  <c r="EK11" i="3" a="1"/>
  <c r="EK11" i="3" s="1"/>
  <c r="EP11" i="3" s="1"/>
  <c r="EL11" i="3" a="1"/>
  <c r="EL11" i="3" s="1"/>
  <c r="EQ11" i="3" s="1"/>
  <c r="EM11" i="3"/>
  <c r="EI12" i="3" a="1"/>
  <c r="EI12" i="3" s="1"/>
  <c r="EN12" i="3" s="1"/>
  <c r="EJ12" i="3" a="1"/>
  <c r="EJ12" i="3" s="1"/>
  <c r="EO12" i="3" s="1"/>
  <c r="EK12" i="3" a="1"/>
  <c r="EK12" i="3" s="1"/>
  <c r="EP12" i="3" s="1"/>
  <c r="EL12" i="3" a="1"/>
  <c r="EL12" i="3" s="1"/>
  <c r="EQ12" i="3" s="1"/>
  <c r="EM12" i="3"/>
  <c r="EI13" i="3" a="1"/>
  <c r="EI13" i="3" s="1"/>
  <c r="EN13" i="3" s="1"/>
  <c r="EJ13" i="3" a="1"/>
  <c r="EJ13" i="3" s="1"/>
  <c r="EO13" i="3" s="1"/>
  <c r="EK13" i="3" a="1"/>
  <c r="EK13" i="3" s="1"/>
  <c r="EP13" i="3" s="1"/>
  <c r="EL13" i="3" a="1"/>
  <c r="EL13" i="3" s="1"/>
  <c r="EQ13" i="3" s="1"/>
  <c r="EM13" i="3"/>
  <c r="EI14" i="3" a="1"/>
  <c r="EI14" i="3" s="1"/>
  <c r="EN14" i="3" s="1"/>
  <c r="EJ14" i="3" a="1"/>
  <c r="EJ14" i="3" s="1"/>
  <c r="EO14" i="3" s="1"/>
  <c r="EK14" i="3" a="1"/>
  <c r="EK14" i="3" s="1"/>
  <c r="EP14" i="3" s="1"/>
  <c r="EL14" i="3" a="1"/>
  <c r="EL14" i="3" s="1"/>
  <c r="EQ14" i="3" s="1"/>
  <c r="EM14" i="3"/>
  <c r="EI15" i="3" a="1"/>
  <c r="EI15" i="3" s="1"/>
  <c r="EN15" i="3" s="1"/>
  <c r="EJ15" i="3" a="1"/>
  <c r="EJ15" i="3" s="1"/>
  <c r="EO15" i="3" s="1"/>
  <c r="EK15" i="3" a="1"/>
  <c r="EK15" i="3" s="1"/>
  <c r="EP15" i="3" s="1"/>
  <c r="EL15" i="3" a="1"/>
  <c r="EL15" i="3" s="1"/>
  <c r="EQ15" i="3" s="1"/>
  <c r="EM15" i="3"/>
  <c r="EI16" i="3" a="1"/>
  <c r="EI16" i="3" s="1"/>
  <c r="EN16" i="3" s="1"/>
  <c r="EJ16" i="3" a="1"/>
  <c r="EJ16" i="3" s="1"/>
  <c r="EO16" i="3" s="1"/>
  <c r="EK16" i="3" a="1"/>
  <c r="EK16" i="3" s="1"/>
  <c r="EP16" i="3" s="1"/>
  <c r="EL16" i="3" a="1"/>
  <c r="EL16" i="3" s="1"/>
  <c r="EQ16" i="3" s="1"/>
  <c r="EM16" i="3"/>
  <c r="EI17" i="3" a="1"/>
  <c r="EI17" i="3" s="1"/>
  <c r="EN17" i="3" s="1"/>
  <c r="EJ17" i="3" a="1"/>
  <c r="EJ17" i="3" s="1"/>
  <c r="EO17" i="3" s="1"/>
  <c r="EK17" i="3" a="1"/>
  <c r="EK17" i="3" s="1"/>
  <c r="EP17" i="3" s="1"/>
  <c r="EL17" i="3" a="1"/>
  <c r="EL17" i="3" s="1"/>
  <c r="EQ17" i="3" s="1"/>
  <c r="EM17" i="3"/>
  <c r="EI18" i="3" a="1"/>
  <c r="EI18" i="3" s="1"/>
  <c r="EN18" i="3" s="1"/>
  <c r="EJ18" i="3" a="1"/>
  <c r="EJ18" i="3" s="1"/>
  <c r="EO18" i="3" s="1"/>
  <c r="EK18" i="3" a="1"/>
  <c r="EK18" i="3" s="1"/>
  <c r="EP18" i="3" s="1"/>
  <c r="EL18" i="3" a="1"/>
  <c r="EL18" i="3" s="1"/>
  <c r="EQ18" i="3" s="1"/>
  <c r="EM18" i="3"/>
  <c r="EI19" i="3" a="1"/>
  <c r="EI19" i="3" s="1"/>
  <c r="EN19" i="3" s="1"/>
  <c r="EJ19" i="3" a="1"/>
  <c r="EJ19" i="3" s="1"/>
  <c r="EO19" i="3" s="1"/>
  <c r="EK19" i="3" a="1"/>
  <c r="EK19" i="3" s="1"/>
  <c r="EP19" i="3" s="1"/>
  <c r="EL19" i="3" a="1"/>
  <c r="EL19" i="3" s="1"/>
  <c r="EQ19" i="3" s="1"/>
  <c r="EM19" i="3"/>
  <c r="EI20" i="3" a="1"/>
  <c r="EI20" i="3" s="1"/>
  <c r="EN20" i="3" s="1"/>
  <c r="EJ20" i="3" a="1"/>
  <c r="EJ20" i="3" s="1"/>
  <c r="EO20" i="3" s="1"/>
  <c r="EK20" i="3" a="1"/>
  <c r="EK20" i="3" s="1"/>
  <c r="EP20" i="3" s="1"/>
  <c r="EL20" i="3" a="1"/>
  <c r="EL20" i="3" s="1"/>
  <c r="EQ20" i="3" s="1"/>
  <c r="EM20" i="3"/>
  <c r="EI21" i="3" a="1"/>
  <c r="EI21" i="3" s="1"/>
  <c r="EN21" i="3" s="1"/>
  <c r="EJ21" i="3" a="1"/>
  <c r="EJ21" i="3" s="1"/>
  <c r="EO21" i="3" s="1"/>
  <c r="EK21" i="3" a="1"/>
  <c r="EK21" i="3" s="1"/>
  <c r="EP21" i="3" s="1"/>
  <c r="EL21" i="3" a="1"/>
  <c r="EL21" i="3" s="1"/>
  <c r="EQ21" i="3" s="1"/>
  <c r="EM21" i="3"/>
  <c r="EI22" i="3" a="1"/>
  <c r="EI22" i="3" s="1"/>
  <c r="EN22" i="3" s="1"/>
  <c r="EJ22" i="3" a="1"/>
  <c r="EJ22" i="3" s="1"/>
  <c r="EO22" i="3" s="1"/>
  <c r="EK22" i="3" a="1"/>
  <c r="EK22" i="3" s="1"/>
  <c r="EP22" i="3" s="1"/>
  <c r="EL22" i="3" a="1"/>
  <c r="EL22" i="3" s="1"/>
  <c r="EQ22" i="3" s="1"/>
  <c r="EM22" i="3"/>
  <c r="EI23" i="3" a="1"/>
  <c r="EI23" i="3" s="1"/>
  <c r="EN23" i="3" s="1"/>
  <c r="EJ23" i="3" a="1"/>
  <c r="EJ23" i="3" s="1"/>
  <c r="EO23" i="3" s="1"/>
  <c r="EK23" i="3" a="1"/>
  <c r="EK23" i="3" s="1"/>
  <c r="EP23" i="3" s="1"/>
  <c r="EL23" i="3" a="1"/>
  <c r="EL23" i="3" s="1"/>
  <c r="EQ23" i="3" s="1"/>
  <c r="EM23" i="3"/>
  <c r="EI24" i="3" a="1"/>
  <c r="EI24" i="3" s="1"/>
  <c r="EN24" i="3" s="1"/>
  <c r="EJ24" i="3" a="1"/>
  <c r="EJ24" i="3" s="1"/>
  <c r="EO24" i="3" s="1"/>
  <c r="EK24" i="3" a="1"/>
  <c r="EK24" i="3" s="1"/>
  <c r="EP24" i="3" s="1"/>
  <c r="EL24" i="3" a="1"/>
  <c r="EL24" i="3" s="1"/>
  <c r="EQ24" i="3" s="1"/>
  <c r="EM24" i="3"/>
  <c r="EI25" i="3" a="1"/>
  <c r="EI25" i="3" s="1"/>
  <c r="EN25" i="3" s="1"/>
  <c r="EJ25" i="3" a="1"/>
  <c r="EJ25" i="3" s="1"/>
  <c r="EO25" i="3" s="1"/>
  <c r="EK25" i="3" a="1"/>
  <c r="EK25" i="3" s="1"/>
  <c r="EP25" i="3" s="1"/>
  <c r="EL25" i="3" a="1"/>
  <c r="EL25" i="3" s="1"/>
  <c r="EQ25" i="3" s="1"/>
  <c r="EM25" i="3"/>
  <c r="EI26" i="3" a="1"/>
  <c r="EI26" i="3" s="1"/>
  <c r="EN26" i="3" s="1"/>
  <c r="EJ26" i="3" a="1"/>
  <c r="EJ26" i="3" s="1"/>
  <c r="EO26" i="3" s="1"/>
  <c r="EK26" i="3" a="1"/>
  <c r="EK26" i="3" s="1"/>
  <c r="EP26" i="3" s="1"/>
  <c r="EL26" i="3" a="1"/>
  <c r="EL26" i="3" s="1"/>
  <c r="EQ26" i="3" s="1"/>
  <c r="EM26" i="3"/>
  <c r="EI27" i="3" a="1"/>
  <c r="EI27" i="3" s="1"/>
  <c r="EN27" i="3" s="1"/>
  <c r="EJ27" i="3" a="1"/>
  <c r="EJ27" i="3" s="1"/>
  <c r="EO27" i="3" s="1"/>
  <c r="EK27" i="3" a="1"/>
  <c r="EK27" i="3" s="1"/>
  <c r="EP27" i="3" s="1"/>
  <c r="EL27" i="3" a="1"/>
  <c r="EL27" i="3" s="1"/>
  <c r="EQ27" i="3" s="1"/>
  <c r="EM27" i="3"/>
  <c r="EI28" i="3" a="1"/>
  <c r="EI28" i="3" s="1"/>
  <c r="EN28" i="3" s="1"/>
  <c r="EJ28" i="3" a="1"/>
  <c r="EJ28" i="3" s="1"/>
  <c r="EO28" i="3" s="1"/>
  <c r="EK28" i="3" a="1"/>
  <c r="EK28" i="3" s="1"/>
  <c r="EP28" i="3" s="1"/>
  <c r="EL28" i="3" a="1"/>
  <c r="EL28" i="3" s="1"/>
  <c r="EQ28" i="3" s="1"/>
  <c r="EM28" i="3"/>
  <c r="EI29" i="3" a="1"/>
  <c r="EI29" i="3" s="1"/>
  <c r="EN29" i="3" s="1"/>
  <c r="EJ29" i="3" a="1"/>
  <c r="EJ29" i="3" s="1"/>
  <c r="EO29" i="3" s="1"/>
  <c r="EK29" i="3" a="1"/>
  <c r="EK29" i="3" s="1"/>
  <c r="EP29" i="3" s="1"/>
  <c r="EL29" i="3" a="1"/>
  <c r="EL29" i="3" s="1"/>
  <c r="EQ29" i="3" s="1"/>
  <c r="EM29" i="3"/>
  <c r="EI30" i="3" a="1"/>
  <c r="EI30" i="3" s="1"/>
  <c r="EN30" i="3" s="1"/>
  <c r="EJ30" i="3" a="1"/>
  <c r="EJ30" i="3" s="1"/>
  <c r="EO30" i="3" s="1"/>
  <c r="EK30" i="3" a="1"/>
  <c r="EK30" i="3" s="1"/>
  <c r="EP30" i="3" s="1"/>
  <c r="EL30" i="3" a="1"/>
  <c r="EL30" i="3" s="1"/>
  <c r="EQ30" i="3" s="1"/>
  <c r="EM30" i="3"/>
  <c r="EI31" i="3" a="1"/>
  <c r="EI31" i="3" s="1"/>
  <c r="EN31" i="3" s="1"/>
  <c r="EJ31" i="3" a="1"/>
  <c r="EJ31" i="3" s="1"/>
  <c r="EO31" i="3" s="1"/>
  <c r="EK31" i="3" a="1"/>
  <c r="EK31" i="3" s="1"/>
  <c r="EP31" i="3" s="1"/>
  <c r="EL31" i="3" a="1"/>
  <c r="EL31" i="3" s="1"/>
  <c r="EQ31" i="3" s="1"/>
  <c r="EM31" i="3"/>
  <c r="EI32" i="3" a="1"/>
  <c r="EI32" i="3" s="1"/>
  <c r="EN32" i="3" s="1"/>
  <c r="EJ32" i="3" a="1"/>
  <c r="EJ32" i="3" s="1"/>
  <c r="EO32" i="3" s="1"/>
  <c r="EK32" i="3" a="1"/>
  <c r="EK32" i="3" s="1"/>
  <c r="EP32" i="3" s="1"/>
  <c r="EL32" i="3" a="1"/>
  <c r="EL32" i="3" s="1"/>
  <c r="EQ32" i="3" s="1"/>
  <c r="EM32" i="3"/>
  <c r="EI33" i="3" a="1"/>
  <c r="EI33" i="3" s="1"/>
  <c r="EN33" i="3" s="1"/>
  <c r="EJ33" i="3" a="1"/>
  <c r="EJ33" i="3" s="1"/>
  <c r="EO33" i="3" s="1"/>
  <c r="EK33" i="3" a="1"/>
  <c r="EK33" i="3" s="1"/>
  <c r="EP33" i="3" s="1"/>
  <c r="EL33" i="3" a="1"/>
  <c r="EL33" i="3" s="1"/>
  <c r="EQ33" i="3" s="1"/>
  <c r="EM33" i="3"/>
  <c r="EI34" i="3" a="1"/>
  <c r="EI34" i="3" s="1"/>
  <c r="EN34" i="3" s="1"/>
  <c r="EJ34" i="3" a="1"/>
  <c r="EJ34" i="3" s="1"/>
  <c r="EO34" i="3" s="1"/>
  <c r="EK34" i="3" a="1"/>
  <c r="EK34" i="3" s="1"/>
  <c r="EP34" i="3" s="1"/>
  <c r="EL34" i="3" a="1"/>
  <c r="EL34" i="3" s="1"/>
  <c r="EQ34" i="3" s="1"/>
  <c r="EM34" i="3"/>
  <c r="EI35" i="3" a="1"/>
  <c r="EI35" i="3" s="1"/>
  <c r="EN35" i="3" s="1"/>
  <c r="EJ35" i="3" a="1"/>
  <c r="EJ35" i="3" s="1"/>
  <c r="EO35" i="3" s="1"/>
  <c r="EK35" i="3" a="1"/>
  <c r="EK35" i="3" s="1"/>
  <c r="EP35" i="3" s="1"/>
  <c r="EL35" i="3" a="1"/>
  <c r="EL35" i="3" s="1"/>
  <c r="EQ35" i="3" s="1"/>
  <c r="EM35" i="3"/>
  <c r="EI36" i="3" a="1"/>
  <c r="EI36" i="3" s="1"/>
  <c r="EN36" i="3" s="1"/>
  <c r="EJ36" i="3" a="1"/>
  <c r="EJ36" i="3" s="1"/>
  <c r="EO36" i="3" s="1"/>
  <c r="EK36" i="3" a="1"/>
  <c r="EK36" i="3" s="1"/>
  <c r="EP36" i="3" s="1"/>
  <c r="EL36" i="3" a="1"/>
  <c r="EL36" i="3" s="1"/>
  <c r="EQ36" i="3" s="1"/>
  <c r="EM36" i="3"/>
  <c r="EI37" i="3" a="1"/>
  <c r="EI37" i="3" s="1"/>
  <c r="EN37" i="3" s="1"/>
  <c r="EJ37" i="3" a="1"/>
  <c r="EJ37" i="3" s="1"/>
  <c r="EO37" i="3" s="1"/>
  <c r="EK37" i="3" a="1"/>
  <c r="EK37" i="3" s="1"/>
  <c r="EP37" i="3" s="1"/>
  <c r="EL37" i="3" a="1"/>
  <c r="EL37" i="3" s="1"/>
  <c r="EQ37" i="3" s="1"/>
  <c r="EM37" i="3"/>
  <c r="EI38" i="3" a="1"/>
  <c r="EI38" i="3" s="1"/>
  <c r="EN38" i="3" s="1"/>
  <c r="EJ38" i="3" a="1"/>
  <c r="EJ38" i="3" s="1"/>
  <c r="EO38" i="3" s="1"/>
  <c r="EK38" i="3" a="1"/>
  <c r="EK38" i="3" s="1"/>
  <c r="EP38" i="3" s="1"/>
  <c r="EL38" i="3" a="1"/>
  <c r="EL38" i="3" s="1"/>
  <c r="EQ38" i="3" s="1"/>
  <c r="EM38" i="3"/>
  <c r="EI39" i="3" a="1"/>
  <c r="EI39" i="3" s="1"/>
  <c r="EN39" i="3" s="1"/>
  <c r="EJ39" i="3" a="1"/>
  <c r="EJ39" i="3" s="1"/>
  <c r="EO39" i="3" s="1"/>
  <c r="EK39" i="3" a="1"/>
  <c r="EK39" i="3" s="1"/>
  <c r="EP39" i="3" s="1"/>
  <c r="EL39" i="3" a="1"/>
  <c r="EL39" i="3" s="1"/>
  <c r="EQ39" i="3" s="1"/>
  <c r="EM39" i="3"/>
  <c r="EI40" i="3" a="1"/>
  <c r="EI40" i="3" s="1"/>
  <c r="EN40" i="3" s="1"/>
  <c r="EJ40" i="3" a="1"/>
  <c r="EJ40" i="3" s="1"/>
  <c r="EO40" i="3" s="1"/>
  <c r="EK40" i="3" a="1"/>
  <c r="EK40" i="3" s="1"/>
  <c r="EP40" i="3" s="1"/>
  <c r="EL40" i="3" a="1"/>
  <c r="EL40" i="3" s="1"/>
  <c r="EQ40" i="3" s="1"/>
  <c r="EM40" i="3"/>
  <c r="EI41" i="3" a="1"/>
  <c r="EI41" i="3" s="1"/>
  <c r="EN41" i="3" s="1"/>
  <c r="EJ41" i="3" a="1"/>
  <c r="EJ41" i="3" s="1"/>
  <c r="EO41" i="3" s="1"/>
  <c r="EK41" i="3" a="1"/>
  <c r="EK41" i="3" s="1"/>
  <c r="EP41" i="3" s="1"/>
  <c r="EL41" i="3" a="1"/>
  <c r="EL41" i="3" s="1"/>
  <c r="EQ41" i="3" s="1"/>
  <c r="EM41" i="3"/>
  <c r="EI42" i="3" a="1"/>
  <c r="EI42" i="3" s="1"/>
  <c r="EN42" i="3" s="1"/>
  <c r="EJ42" i="3" a="1"/>
  <c r="EJ42" i="3" s="1"/>
  <c r="EO42" i="3" s="1"/>
  <c r="EK42" i="3" a="1"/>
  <c r="EK42" i="3" s="1"/>
  <c r="EP42" i="3" s="1"/>
  <c r="EL42" i="3" a="1"/>
  <c r="EL42" i="3" s="1"/>
  <c r="EQ42" i="3" s="1"/>
  <c r="EM42" i="3"/>
  <c r="EI43" i="3" a="1"/>
  <c r="EI43" i="3" s="1"/>
  <c r="EN43" i="3" s="1"/>
  <c r="EJ43" i="3" a="1"/>
  <c r="EJ43" i="3" s="1"/>
  <c r="EO43" i="3" s="1"/>
  <c r="EK43" i="3" a="1"/>
  <c r="EK43" i="3" s="1"/>
  <c r="EP43" i="3" s="1"/>
  <c r="EL43" i="3" a="1"/>
  <c r="EL43" i="3" s="1"/>
  <c r="EQ43" i="3" s="1"/>
  <c r="EM43" i="3"/>
  <c r="EI44" i="3" a="1"/>
  <c r="EI44" i="3" s="1"/>
  <c r="EN44" i="3" s="1"/>
  <c r="EJ44" i="3" a="1"/>
  <c r="EJ44" i="3" s="1"/>
  <c r="EO44" i="3" s="1"/>
  <c r="EK44" i="3" a="1"/>
  <c r="EK44" i="3" s="1"/>
  <c r="EP44" i="3" s="1"/>
  <c r="EL44" i="3" a="1"/>
  <c r="EL44" i="3" s="1"/>
  <c r="EQ44" i="3" s="1"/>
  <c r="EM44" i="3"/>
  <c r="EI45" i="3" a="1"/>
  <c r="EI45" i="3" s="1"/>
  <c r="EN45" i="3" s="1"/>
  <c r="EJ45" i="3" a="1"/>
  <c r="EJ45" i="3" s="1"/>
  <c r="EO45" i="3" s="1"/>
  <c r="EK45" i="3" a="1"/>
  <c r="EK45" i="3" s="1"/>
  <c r="EP45" i="3" s="1"/>
  <c r="EL45" i="3" a="1"/>
  <c r="EL45" i="3" s="1"/>
  <c r="EQ45" i="3" s="1"/>
  <c r="EM45" i="3"/>
  <c r="EI46" i="3" a="1"/>
  <c r="EI46" i="3" s="1"/>
  <c r="EN46" i="3" s="1"/>
  <c r="EJ46" i="3" a="1"/>
  <c r="EJ46" i="3" s="1"/>
  <c r="EO46" i="3" s="1"/>
  <c r="EK46" i="3" a="1"/>
  <c r="EK46" i="3" s="1"/>
  <c r="EP46" i="3" s="1"/>
  <c r="EL46" i="3" a="1"/>
  <c r="EL46" i="3" s="1"/>
  <c r="EQ46" i="3" s="1"/>
  <c r="EM46" i="3"/>
  <c r="EI47" i="3" a="1"/>
  <c r="EI47" i="3" s="1"/>
  <c r="EN47" i="3" s="1"/>
  <c r="EJ47" i="3" a="1"/>
  <c r="EJ47" i="3" s="1"/>
  <c r="EO47" i="3" s="1"/>
  <c r="EK47" i="3" a="1"/>
  <c r="EK47" i="3" s="1"/>
  <c r="EP47" i="3" s="1"/>
  <c r="EL47" i="3" a="1"/>
  <c r="EL47" i="3" s="1"/>
  <c r="EQ47" i="3" s="1"/>
  <c r="EM47" i="3"/>
  <c r="EI48" i="3" a="1"/>
  <c r="EI48" i="3" s="1"/>
  <c r="EN48" i="3" s="1"/>
  <c r="EJ48" i="3" a="1"/>
  <c r="EJ48" i="3" s="1"/>
  <c r="EO48" i="3" s="1"/>
  <c r="EK48" i="3" a="1"/>
  <c r="EK48" i="3" s="1"/>
  <c r="EP48" i="3" s="1"/>
  <c r="EL48" i="3" a="1"/>
  <c r="EL48" i="3" s="1"/>
  <c r="EQ48" i="3" s="1"/>
  <c r="EM48" i="3"/>
  <c r="EI49" i="3" a="1"/>
  <c r="EI49" i="3" s="1"/>
  <c r="EN49" i="3" s="1"/>
  <c r="EJ49" i="3" a="1"/>
  <c r="EJ49" i="3" s="1"/>
  <c r="EO49" i="3" s="1"/>
  <c r="EK49" i="3" a="1"/>
  <c r="EK49" i="3" s="1"/>
  <c r="EP49" i="3" s="1"/>
  <c r="EL49" i="3" a="1"/>
  <c r="EL49" i="3" s="1"/>
  <c r="EQ49" i="3" s="1"/>
  <c r="EM49" i="3"/>
  <c r="EI50" i="3" a="1"/>
  <c r="EI50" i="3" s="1"/>
  <c r="EN50" i="3" s="1"/>
  <c r="EJ50" i="3" a="1"/>
  <c r="EJ50" i="3" s="1"/>
  <c r="EO50" i="3" s="1"/>
  <c r="EK50" i="3" a="1"/>
  <c r="EK50" i="3" s="1"/>
  <c r="EP50" i="3" s="1"/>
  <c r="EL50" i="3" a="1"/>
  <c r="EL50" i="3" s="1"/>
  <c r="EQ50" i="3" s="1"/>
  <c r="EM50" i="3"/>
  <c r="EI51" i="3" a="1"/>
  <c r="EI51" i="3" s="1"/>
  <c r="EN51" i="3" s="1"/>
  <c r="EJ51" i="3" a="1"/>
  <c r="EJ51" i="3" s="1"/>
  <c r="EO51" i="3" s="1"/>
  <c r="EK51" i="3" a="1"/>
  <c r="EK51" i="3" s="1"/>
  <c r="EP51" i="3" s="1"/>
  <c r="EL51" i="3" a="1"/>
  <c r="EL51" i="3" s="1"/>
  <c r="EQ51" i="3" s="1"/>
  <c r="EM51" i="3"/>
  <c r="EI52" i="3" a="1"/>
  <c r="EI52" i="3" s="1"/>
  <c r="EN52" i="3" s="1"/>
  <c r="EJ52" i="3" a="1"/>
  <c r="EJ52" i="3" s="1"/>
  <c r="EO52" i="3" s="1"/>
  <c r="EK52" i="3" a="1"/>
  <c r="EK52" i="3" s="1"/>
  <c r="EP52" i="3" s="1"/>
  <c r="EL52" i="3" a="1"/>
  <c r="EL52" i="3" s="1"/>
  <c r="EQ52" i="3" s="1"/>
  <c r="EM52" i="3"/>
  <c r="EI53" i="3" a="1"/>
  <c r="EI53" i="3" s="1"/>
  <c r="EN53" i="3" s="1"/>
  <c r="EJ53" i="3" a="1"/>
  <c r="EJ53" i="3" s="1"/>
  <c r="EO53" i="3" s="1"/>
  <c r="EK53" i="3" a="1"/>
  <c r="EK53" i="3" s="1"/>
  <c r="EP53" i="3" s="1"/>
  <c r="EL53" i="3" a="1"/>
  <c r="EL53" i="3" s="1"/>
  <c r="EQ53" i="3" s="1"/>
  <c r="EM53" i="3"/>
  <c r="EI54" i="3" a="1"/>
  <c r="EI54" i="3" s="1"/>
  <c r="EN54" i="3" s="1"/>
  <c r="EJ54" i="3" a="1"/>
  <c r="EJ54" i="3" s="1"/>
  <c r="EO54" i="3" s="1"/>
  <c r="EK54" i="3" a="1"/>
  <c r="EK54" i="3" s="1"/>
  <c r="EP54" i="3" s="1"/>
  <c r="EL54" i="3" a="1"/>
  <c r="EL54" i="3" s="1"/>
  <c r="EQ54" i="3" s="1"/>
  <c r="EM54" i="3"/>
  <c r="EI55" i="3" a="1"/>
  <c r="EI55" i="3" s="1"/>
  <c r="EN55" i="3" s="1"/>
  <c r="EJ55" i="3" a="1"/>
  <c r="EJ55" i="3" s="1"/>
  <c r="EO55" i="3" s="1"/>
  <c r="EK55" i="3" a="1"/>
  <c r="EK55" i="3" s="1"/>
  <c r="EP55" i="3" s="1"/>
  <c r="EL55" i="3" a="1"/>
  <c r="EL55" i="3" s="1"/>
  <c r="EQ55" i="3" s="1"/>
  <c r="EM55" i="3"/>
  <c r="EI56" i="3" a="1"/>
  <c r="EI56" i="3" s="1"/>
  <c r="EN56" i="3" s="1"/>
  <c r="EJ56" i="3" a="1"/>
  <c r="EJ56" i="3" s="1"/>
  <c r="EO56" i="3" s="1"/>
  <c r="EK56" i="3" a="1"/>
  <c r="EK56" i="3" s="1"/>
  <c r="EP56" i="3" s="1"/>
  <c r="EL56" i="3" a="1"/>
  <c r="EL56" i="3" s="1"/>
  <c r="EQ56" i="3" s="1"/>
  <c r="EM56" i="3"/>
  <c r="EI57" i="3" a="1"/>
  <c r="EI57" i="3" s="1"/>
  <c r="EN57" i="3" s="1"/>
  <c r="EJ57" i="3" a="1"/>
  <c r="EJ57" i="3" s="1"/>
  <c r="EO57" i="3" s="1"/>
  <c r="EK57" i="3" a="1"/>
  <c r="EK57" i="3" s="1"/>
  <c r="EP57" i="3" s="1"/>
  <c r="EL57" i="3" a="1"/>
  <c r="EL57" i="3" s="1"/>
  <c r="EQ57" i="3" s="1"/>
  <c r="EM57" i="3"/>
  <c r="EI58" i="3" a="1"/>
  <c r="EI58" i="3" s="1"/>
  <c r="EN58" i="3" s="1"/>
  <c r="EJ58" i="3" a="1"/>
  <c r="EJ58" i="3" s="1"/>
  <c r="EO58" i="3" s="1"/>
  <c r="EK58" i="3" a="1"/>
  <c r="EK58" i="3" s="1"/>
  <c r="EP58" i="3" s="1"/>
  <c r="EL58" i="3" a="1"/>
  <c r="EL58" i="3" s="1"/>
  <c r="EQ58" i="3" s="1"/>
  <c r="EM58" i="3"/>
  <c r="EI59" i="3" a="1"/>
  <c r="EI59" i="3" s="1"/>
  <c r="EN59" i="3" s="1"/>
  <c r="EJ59" i="3" a="1"/>
  <c r="EJ59" i="3" s="1"/>
  <c r="EO59" i="3" s="1"/>
  <c r="EK59" i="3" a="1"/>
  <c r="EK59" i="3" s="1"/>
  <c r="EP59" i="3" s="1"/>
  <c r="EL59" i="3" a="1"/>
  <c r="EL59" i="3" s="1"/>
  <c r="EQ59" i="3" s="1"/>
  <c r="EM59" i="3"/>
  <c r="EI60" i="3" a="1"/>
  <c r="EI60" i="3" s="1"/>
  <c r="EN60" i="3" s="1"/>
  <c r="EJ60" i="3" a="1"/>
  <c r="EJ60" i="3" s="1"/>
  <c r="EO60" i="3" s="1"/>
  <c r="EK60" i="3" a="1"/>
  <c r="EK60" i="3" s="1"/>
  <c r="EP60" i="3" s="1"/>
  <c r="EL60" i="3" a="1"/>
  <c r="EL60" i="3" s="1"/>
  <c r="EQ60" i="3" s="1"/>
  <c r="EM60" i="3"/>
  <c r="EI61" i="3" a="1"/>
  <c r="EI61" i="3" s="1"/>
  <c r="EN61" i="3" s="1"/>
  <c r="EJ61" i="3" a="1"/>
  <c r="EJ61" i="3" s="1"/>
  <c r="EO61" i="3" s="1"/>
  <c r="EK61" i="3" a="1"/>
  <c r="EK61" i="3" s="1"/>
  <c r="EP61" i="3" s="1"/>
  <c r="EL61" i="3" a="1"/>
  <c r="EL61" i="3" s="1"/>
  <c r="EQ61" i="3" s="1"/>
  <c r="EM61" i="3"/>
  <c r="EI62" i="3" a="1"/>
  <c r="EI62" i="3" s="1"/>
  <c r="EN62" i="3" s="1"/>
  <c r="EJ62" i="3" a="1"/>
  <c r="EJ62" i="3" s="1"/>
  <c r="EO62" i="3" s="1"/>
  <c r="EK62" i="3" a="1"/>
  <c r="EK62" i="3" s="1"/>
  <c r="EP62" i="3" s="1"/>
  <c r="EL62" i="3" a="1"/>
  <c r="EL62" i="3" s="1"/>
  <c r="EQ62" i="3" s="1"/>
  <c r="EM62" i="3"/>
  <c r="EI63" i="3" a="1"/>
  <c r="EI63" i="3" s="1"/>
  <c r="EN63" i="3" s="1"/>
  <c r="EJ63" i="3" a="1"/>
  <c r="EJ63" i="3" s="1"/>
  <c r="EO63" i="3" s="1"/>
  <c r="EK63" i="3" a="1"/>
  <c r="EK63" i="3" s="1"/>
  <c r="EP63" i="3" s="1"/>
  <c r="EL63" i="3" a="1"/>
  <c r="EL63" i="3" s="1"/>
  <c r="EQ63" i="3" s="1"/>
  <c r="EM63" i="3"/>
  <c r="EI64" i="3" a="1"/>
  <c r="EI64" i="3" s="1"/>
  <c r="EN64" i="3" s="1"/>
  <c r="EJ64" i="3" a="1"/>
  <c r="EJ64" i="3" s="1"/>
  <c r="EO64" i="3" s="1"/>
  <c r="EK64" i="3" a="1"/>
  <c r="EK64" i="3" s="1"/>
  <c r="EP64" i="3" s="1"/>
  <c r="EL64" i="3" a="1"/>
  <c r="EL64" i="3" s="1"/>
  <c r="EQ64" i="3" s="1"/>
  <c r="EM64" i="3"/>
  <c r="EI65" i="3" a="1"/>
  <c r="EI65" i="3" s="1"/>
  <c r="EN65" i="3" s="1"/>
  <c r="EJ65" i="3" a="1"/>
  <c r="EJ65" i="3" s="1"/>
  <c r="EO65" i="3" s="1"/>
  <c r="EK65" i="3" a="1"/>
  <c r="EK65" i="3" s="1"/>
  <c r="EP65" i="3" s="1"/>
  <c r="EL65" i="3" a="1"/>
  <c r="EL65" i="3" s="1"/>
  <c r="EQ65" i="3" s="1"/>
  <c r="EM65" i="3"/>
  <c r="EI66" i="3" a="1"/>
  <c r="EI66" i="3" s="1"/>
  <c r="EN66" i="3" s="1"/>
  <c r="EJ66" i="3" a="1"/>
  <c r="EJ66" i="3" s="1"/>
  <c r="EO66" i="3" s="1"/>
  <c r="EK66" i="3" a="1"/>
  <c r="EK66" i="3" s="1"/>
  <c r="EP66" i="3" s="1"/>
  <c r="EL66" i="3" a="1"/>
  <c r="EL66" i="3" s="1"/>
  <c r="EQ66" i="3" s="1"/>
  <c r="EM66" i="3"/>
  <c r="EI67" i="3" a="1"/>
  <c r="EI67" i="3" s="1"/>
  <c r="EN67" i="3" s="1"/>
  <c r="EJ67" i="3" a="1"/>
  <c r="EJ67" i="3" s="1"/>
  <c r="EO67" i="3" s="1"/>
  <c r="EK67" i="3" a="1"/>
  <c r="EK67" i="3" s="1"/>
  <c r="EP67" i="3" s="1"/>
  <c r="EL67" i="3" a="1"/>
  <c r="EL67" i="3" s="1"/>
  <c r="EQ67" i="3" s="1"/>
  <c r="EM67" i="3"/>
  <c r="EI68" i="3" a="1"/>
  <c r="EI68" i="3" s="1"/>
  <c r="EN68" i="3" s="1"/>
  <c r="EJ68" i="3" a="1"/>
  <c r="EJ68" i="3" s="1"/>
  <c r="EO68" i="3" s="1"/>
  <c r="EK68" i="3" a="1"/>
  <c r="EK68" i="3" s="1"/>
  <c r="EP68" i="3" s="1"/>
  <c r="EL68" i="3" a="1"/>
  <c r="EL68" i="3" s="1"/>
  <c r="EQ68" i="3" s="1"/>
  <c r="EM68" i="3"/>
  <c r="EI69" i="3" a="1"/>
  <c r="EI69" i="3" s="1"/>
  <c r="EN69" i="3" s="1"/>
  <c r="EJ69" i="3" a="1"/>
  <c r="EJ69" i="3" s="1"/>
  <c r="EO69" i="3" s="1"/>
  <c r="EK69" i="3" a="1"/>
  <c r="EK69" i="3" s="1"/>
  <c r="EP69" i="3" s="1"/>
  <c r="EL69" i="3" a="1"/>
  <c r="EL69" i="3" s="1"/>
  <c r="EQ69" i="3" s="1"/>
  <c r="EM69" i="3"/>
  <c r="EI70" i="3" a="1"/>
  <c r="EI70" i="3" s="1"/>
  <c r="EN70" i="3" s="1"/>
  <c r="EJ70" i="3" a="1"/>
  <c r="EJ70" i="3" s="1"/>
  <c r="EO70" i="3" s="1"/>
  <c r="EK70" i="3" a="1"/>
  <c r="EK70" i="3" s="1"/>
  <c r="EP70" i="3" s="1"/>
  <c r="EL70" i="3" a="1"/>
  <c r="EL70" i="3" s="1"/>
  <c r="EQ70" i="3" s="1"/>
  <c r="EM70" i="3"/>
  <c r="EI71" i="3" a="1"/>
  <c r="EI71" i="3" s="1"/>
  <c r="EN71" i="3" s="1"/>
  <c r="EJ71" i="3" a="1"/>
  <c r="EJ71" i="3" s="1"/>
  <c r="EO71" i="3" s="1"/>
  <c r="EK71" i="3" a="1"/>
  <c r="EK71" i="3" s="1"/>
  <c r="EP71" i="3" s="1"/>
  <c r="EL71" i="3" a="1"/>
  <c r="EL71" i="3" s="1"/>
  <c r="EQ71" i="3" s="1"/>
  <c r="EM71" i="3"/>
  <c r="EI72" i="3" a="1"/>
  <c r="EI72" i="3" s="1"/>
  <c r="EN72" i="3" s="1"/>
  <c r="EJ72" i="3" a="1"/>
  <c r="EJ72" i="3" s="1"/>
  <c r="EO72" i="3" s="1"/>
  <c r="EK72" i="3" a="1"/>
  <c r="EK72" i="3" s="1"/>
  <c r="EP72" i="3" s="1"/>
  <c r="EL72" i="3" a="1"/>
  <c r="EL72" i="3" s="1"/>
  <c r="EQ72" i="3" s="1"/>
  <c r="EM72" i="3"/>
  <c r="EI73" i="3" a="1"/>
  <c r="EI73" i="3" s="1"/>
  <c r="EN73" i="3" s="1"/>
  <c r="EJ73" i="3" a="1"/>
  <c r="EJ73" i="3" s="1"/>
  <c r="EO73" i="3" s="1"/>
  <c r="EK73" i="3" a="1"/>
  <c r="EK73" i="3" s="1"/>
  <c r="EP73" i="3" s="1"/>
  <c r="EL73" i="3" a="1"/>
  <c r="EL73" i="3" s="1"/>
  <c r="EQ73" i="3" s="1"/>
  <c r="EM73" i="3"/>
  <c r="EI74" i="3" a="1"/>
  <c r="EI74" i="3" s="1"/>
  <c r="EN74" i="3" s="1"/>
  <c r="EJ74" i="3" a="1"/>
  <c r="EJ74" i="3" s="1"/>
  <c r="EO74" i="3" s="1"/>
  <c r="EK74" i="3" a="1"/>
  <c r="EK74" i="3" s="1"/>
  <c r="EP74" i="3" s="1"/>
  <c r="EL74" i="3" a="1"/>
  <c r="EL74" i="3" s="1"/>
  <c r="EQ74" i="3" s="1"/>
  <c r="EM74" i="3"/>
  <c r="EI75" i="3" a="1"/>
  <c r="EI75" i="3" s="1"/>
  <c r="EN75" i="3" s="1"/>
  <c r="EJ75" i="3" a="1"/>
  <c r="EJ75" i="3" s="1"/>
  <c r="EO75" i="3" s="1"/>
  <c r="EK75" i="3" a="1"/>
  <c r="EK75" i="3" s="1"/>
  <c r="EP75" i="3" s="1"/>
  <c r="EL75" i="3" a="1"/>
  <c r="EL75" i="3" s="1"/>
  <c r="EQ75" i="3" s="1"/>
  <c r="EM75" i="3"/>
  <c r="EI76" i="3" a="1"/>
  <c r="EI76" i="3" s="1"/>
  <c r="EN76" i="3" s="1"/>
  <c r="EJ76" i="3" a="1"/>
  <c r="EJ76" i="3" s="1"/>
  <c r="EO76" i="3" s="1"/>
  <c r="EK76" i="3" a="1"/>
  <c r="EK76" i="3" s="1"/>
  <c r="EP76" i="3" s="1"/>
  <c r="EL76" i="3" a="1"/>
  <c r="EL76" i="3" s="1"/>
  <c r="EQ76" i="3" s="1"/>
  <c r="EM76" i="3"/>
  <c r="EI77" i="3" a="1"/>
  <c r="EI77" i="3" s="1"/>
  <c r="EN77" i="3" s="1"/>
  <c r="EJ77" i="3" a="1"/>
  <c r="EJ77" i="3" s="1"/>
  <c r="EO77" i="3" s="1"/>
  <c r="EK77" i="3" a="1"/>
  <c r="EK77" i="3" s="1"/>
  <c r="EP77" i="3" s="1"/>
  <c r="EL77" i="3" a="1"/>
  <c r="EL77" i="3" s="1"/>
  <c r="EQ77" i="3" s="1"/>
  <c r="EM77" i="3"/>
  <c r="EI78" i="3" a="1"/>
  <c r="EI78" i="3" s="1"/>
  <c r="EN78" i="3" s="1"/>
  <c r="EJ78" i="3" a="1"/>
  <c r="EJ78" i="3" s="1"/>
  <c r="EO78" i="3" s="1"/>
  <c r="EK78" i="3" a="1"/>
  <c r="EK78" i="3"/>
  <c r="EP78" i="3" s="1"/>
  <c r="EL78" i="3" a="1"/>
  <c r="EL78" i="3" s="1"/>
  <c r="EQ78" i="3" s="1"/>
  <c r="EM78" i="3"/>
  <c r="EI79" i="3" a="1"/>
  <c r="EI79" i="3" s="1"/>
  <c r="EN79" i="3" s="1"/>
  <c r="EJ79" i="3" a="1"/>
  <c r="EJ79" i="3" s="1"/>
  <c r="EO79" i="3" s="1"/>
  <c r="EK79" i="3" a="1"/>
  <c r="EK79" i="3" s="1"/>
  <c r="EP79" i="3" s="1"/>
  <c r="EL79" i="3" a="1"/>
  <c r="EL79" i="3" s="1"/>
  <c r="EQ79" i="3" s="1"/>
  <c r="EM79" i="3"/>
  <c r="EI80" i="3" a="1"/>
  <c r="EI80" i="3" s="1"/>
  <c r="EN80" i="3" s="1"/>
  <c r="EJ80" i="3" a="1"/>
  <c r="EJ80" i="3" s="1"/>
  <c r="EO80" i="3" s="1"/>
  <c r="EK80" i="3" a="1"/>
  <c r="EK80" i="3" s="1"/>
  <c r="EP80" i="3" s="1"/>
  <c r="EL80" i="3" a="1"/>
  <c r="EL80" i="3" s="1"/>
  <c r="EQ80" i="3" s="1"/>
  <c r="EM80" i="3"/>
  <c r="EI81" i="3" a="1"/>
  <c r="EI81" i="3" s="1"/>
  <c r="EN81" i="3" s="1"/>
  <c r="EJ81" i="3" a="1"/>
  <c r="EJ81" i="3" s="1"/>
  <c r="EO81" i="3" s="1"/>
  <c r="EK81" i="3" a="1"/>
  <c r="EK81" i="3" s="1"/>
  <c r="EP81" i="3" s="1"/>
  <c r="EL81" i="3" a="1"/>
  <c r="EL81" i="3" s="1"/>
  <c r="EQ81" i="3" s="1"/>
  <c r="EM81" i="3"/>
  <c r="EI82" i="3" a="1"/>
  <c r="EI82" i="3" s="1"/>
  <c r="EN82" i="3" s="1"/>
  <c r="EJ82" i="3" a="1"/>
  <c r="EJ82" i="3" s="1"/>
  <c r="EO82" i="3" s="1"/>
  <c r="EK82" i="3" a="1"/>
  <c r="EK82" i="3" s="1"/>
  <c r="EP82" i="3" s="1"/>
  <c r="EL82" i="3" a="1"/>
  <c r="EL82" i="3" s="1"/>
  <c r="EQ82" i="3" s="1"/>
  <c r="EM82" i="3"/>
  <c r="EI83" i="3" a="1"/>
  <c r="EI83" i="3" s="1"/>
  <c r="EN83" i="3" s="1"/>
  <c r="EJ83" i="3" a="1"/>
  <c r="EJ83" i="3" s="1"/>
  <c r="EO83" i="3" s="1"/>
  <c r="EK83" i="3" a="1"/>
  <c r="EK83" i="3" s="1"/>
  <c r="EP83" i="3" s="1"/>
  <c r="EL83" i="3" a="1"/>
  <c r="EL83" i="3" s="1"/>
  <c r="EQ83" i="3" s="1"/>
  <c r="EM83" i="3"/>
  <c r="EI84" i="3" a="1"/>
  <c r="EI84" i="3" s="1"/>
  <c r="EN84" i="3" s="1"/>
  <c r="EJ84" i="3" a="1"/>
  <c r="EJ84" i="3" s="1"/>
  <c r="EO84" i="3" s="1"/>
  <c r="EK84" i="3" a="1"/>
  <c r="EK84" i="3" s="1"/>
  <c r="EP84" i="3" s="1"/>
  <c r="EL84" i="3" a="1"/>
  <c r="EL84" i="3" s="1"/>
  <c r="EQ84" i="3" s="1"/>
  <c r="EM84" i="3"/>
  <c r="EI85" i="3" a="1"/>
  <c r="EI85" i="3" s="1"/>
  <c r="EN85" i="3" s="1"/>
  <c r="EJ85" i="3" a="1"/>
  <c r="EJ85" i="3" s="1"/>
  <c r="EO85" i="3" s="1"/>
  <c r="EK85" i="3" a="1"/>
  <c r="EK85" i="3" s="1"/>
  <c r="EP85" i="3" s="1"/>
  <c r="EL85" i="3" a="1"/>
  <c r="EL85" i="3" s="1"/>
  <c r="EQ85" i="3" s="1"/>
  <c r="EM85" i="3"/>
  <c r="EI86" i="3" a="1"/>
  <c r="EI86" i="3" s="1"/>
  <c r="EN86" i="3" s="1"/>
  <c r="EJ86" i="3" a="1"/>
  <c r="EJ86" i="3" s="1"/>
  <c r="EO86" i="3" s="1"/>
  <c r="EK86" i="3" a="1"/>
  <c r="EK86" i="3" s="1"/>
  <c r="EP86" i="3" s="1"/>
  <c r="EL86" i="3" a="1"/>
  <c r="EL86" i="3" s="1"/>
  <c r="EQ86" i="3" s="1"/>
  <c r="EM86" i="3"/>
  <c r="EI87" i="3" a="1"/>
  <c r="EI87" i="3" s="1"/>
  <c r="EN87" i="3" s="1"/>
  <c r="EJ87" i="3" a="1"/>
  <c r="EJ87" i="3" s="1"/>
  <c r="EO87" i="3" s="1"/>
  <c r="EK87" i="3" a="1"/>
  <c r="EK87" i="3" s="1"/>
  <c r="EP87" i="3" s="1"/>
  <c r="EL87" i="3" a="1"/>
  <c r="EL87" i="3" s="1"/>
  <c r="EQ87" i="3" s="1"/>
  <c r="EM87" i="3"/>
  <c r="EI88" i="3" a="1"/>
  <c r="EI88" i="3" s="1"/>
  <c r="EN88" i="3" s="1"/>
  <c r="EJ88" i="3" a="1"/>
  <c r="EJ88" i="3" s="1"/>
  <c r="EO88" i="3" s="1"/>
  <c r="EK88" i="3" a="1"/>
  <c r="EK88" i="3" s="1"/>
  <c r="EP88" i="3" s="1"/>
  <c r="EL88" i="3" a="1"/>
  <c r="EL88" i="3" s="1"/>
  <c r="EQ88" i="3" s="1"/>
  <c r="EM88" i="3"/>
  <c r="EI89" i="3" a="1"/>
  <c r="EI89" i="3" s="1"/>
  <c r="EN89" i="3" s="1"/>
  <c r="EJ89" i="3" a="1"/>
  <c r="EJ89" i="3" s="1"/>
  <c r="EO89" i="3" s="1"/>
  <c r="EK89" i="3" a="1"/>
  <c r="EK89" i="3" s="1"/>
  <c r="EP89" i="3" s="1"/>
  <c r="EL89" i="3" a="1"/>
  <c r="EL89" i="3" s="1"/>
  <c r="EQ89" i="3" s="1"/>
  <c r="EM89" i="3"/>
  <c r="EI90" i="3" a="1"/>
  <c r="EI90" i="3" s="1"/>
  <c r="EN90" i="3" s="1"/>
  <c r="EJ90" i="3" a="1"/>
  <c r="EJ90" i="3" s="1"/>
  <c r="EO90" i="3" s="1"/>
  <c r="EK90" i="3" a="1"/>
  <c r="EK90" i="3" s="1"/>
  <c r="EP90" i="3" s="1"/>
  <c r="EL90" i="3" a="1"/>
  <c r="EL90" i="3" s="1"/>
  <c r="EQ90" i="3" s="1"/>
  <c r="EM90" i="3"/>
  <c r="EI91" i="3" a="1"/>
  <c r="EI91" i="3" s="1"/>
  <c r="EN91" i="3" s="1"/>
  <c r="EJ91" i="3" a="1"/>
  <c r="EJ91" i="3" s="1"/>
  <c r="EO91" i="3" s="1"/>
  <c r="EK91" i="3" a="1"/>
  <c r="EK91" i="3" s="1"/>
  <c r="EP91" i="3" s="1"/>
  <c r="EL91" i="3" a="1"/>
  <c r="EL91" i="3" s="1"/>
  <c r="EQ91" i="3" s="1"/>
  <c r="EM91" i="3"/>
  <c r="EI92" i="3" a="1"/>
  <c r="EI92" i="3" s="1"/>
  <c r="EN92" i="3" s="1"/>
  <c r="EJ92" i="3" a="1"/>
  <c r="EJ92" i="3" s="1"/>
  <c r="EO92" i="3" s="1"/>
  <c r="EK92" i="3" a="1"/>
  <c r="EK92" i="3" s="1"/>
  <c r="EP92" i="3" s="1"/>
  <c r="EL92" i="3" a="1"/>
  <c r="EL92" i="3" s="1"/>
  <c r="EQ92" i="3" s="1"/>
  <c r="EM92" i="3"/>
  <c r="EI93" i="3" a="1"/>
  <c r="EI93" i="3" s="1"/>
  <c r="EN93" i="3" s="1"/>
  <c r="EJ93" i="3" a="1"/>
  <c r="EJ93" i="3" s="1"/>
  <c r="EO93" i="3" s="1"/>
  <c r="EK93" i="3" a="1"/>
  <c r="EK93" i="3" s="1"/>
  <c r="EP93" i="3" s="1"/>
  <c r="EL93" i="3" a="1"/>
  <c r="EL93" i="3" s="1"/>
  <c r="EQ93" i="3" s="1"/>
  <c r="EM93" i="3"/>
  <c r="EI94" i="3" a="1"/>
  <c r="EI94" i="3" s="1"/>
  <c r="EN94" i="3" s="1"/>
  <c r="EJ94" i="3" a="1"/>
  <c r="EJ94" i="3" s="1"/>
  <c r="EO94" i="3" s="1"/>
  <c r="EK94" i="3" a="1"/>
  <c r="EK94" i="3" s="1"/>
  <c r="EP94" i="3" s="1"/>
  <c r="EL94" i="3" a="1"/>
  <c r="EL94" i="3" s="1"/>
  <c r="EQ94" i="3" s="1"/>
  <c r="EM94" i="3"/>
  <c r="EI95" i="3" a="1"/>
  <c r="EI95" i="3" s="1"/>
  <c r="EN95" i="3" s="1"/>
  <c r="EJ95" i="3" a="1"/>
  <c r="EJ95" i="3" s="1"/>
  <c r="EO95" i="3" s="1"/>
  <c r="EK95" i="3" a="1"/>
  <c r="EK95" i="3" s="1"/>
  <c r="EP95" i="3" s="1"/>
  <c r="EL95" i="3" a="1"/>
  <c r="EL95" i="3" s="1"/>
  <c r="EQ95" i="3" s="1"/>
  <c r="EM95" i="3"/>
  <c r="EI96" i="3" a="1"/>
  <c r="EI96" i="3" s="1"/>
  <c r="EN96" i="3" s="1"/>
  <c r="EJ96" i="3" a="1"/>
  <c r="EJ96" i="3" s="1"/>
  <c r="EO96" i="3" s="1"/>
  <c r="EK96" i="3" a="1"/>
  <c r="EK96" i="3" s="1"/>
  <c r="EP96" i="3" s="1"/>
  <c r="EL96" i="3" a="1"/>
  <c r="EL96" i="3" s="1"/>
  <c r="EQ96" i="3" s="1"/>
  <c r="EM96" i="3"/>
  <c r="EI97" i="3" a="1"/>
  <c r="EI97" i="3" s="1"/>
  <c r="EN97" i="3" s="1"/>
  <c r="EJ97" i="3" a="1"/>
  <c r="EJ97" i="3" s="1"/>
  <c r="EO97" i="3" s="1"/>
  <c r="EK97" i="3" a="1"/>
  <c r="EK97" i="3" s="1"/>
  <c r="EP97" i="3" s="1"/>
  <c r="EL97" i="3" a="1"/>
  <c r="EL97" i="3" s="1"/>
  <c r="EQ97" i="3" s="1"/>
  <c r="EM97" i="3"/>
  <c r="EI98" i="3" a="1"/>
  <c r="EI98" i="3" s="1"/>
  <c r="EN98" i="3" s="1"/>
  <c r="EJ98" i="3" a="1"/>
  <c r="EJ98" i="3" s="1"/>
  <c r="EO98" i="3" s="1"/>
  <c r="EK98" i="3" a="1"/>
  <c r="EK98" i="3" s="1"/>
  <c r="EP98" i="3" s="1"/>
  <c r="EL98" i="3" a="1"/>
  <c r="EL98" i="3" s="1"/>
  <c r="EQ98" i="3" s="1"/>
  <c r="EM98" i="3"/>
  <c r="EI99" i="3" a="1"/>
  <c r="EI99" i="3" s="1"/>
  <c r="EN99" i="3" s="1"/>
  <c r="EJ99" i="3" a="1"/>
  <c r="EJ99" i="3" s="1"/>
  <c r="EO99" i="3" s="1"/>
  <c r="EK99" i="3" a="1"/>
  <c r="EK99" i="3" s="1"/>
  <c r="EP99" i="3" s="1"/>
  <c r="EL99" i="3" a="1"/>
  <c r="EL99" i="3" s="1"/>
  <c r="EQ99" i="3" s="1"/>
  <c r="EM99" i="3"/>
  <c r="EI100" i="3" a="1"/>
  <c r="EI100" i="3" s="1"/>
  <c r="EN100" i="3" s="1"/>
  <c r="EJ100" i="3" a="1"/>
  <c r="EJ100" i="3" s="1"/>
  <c r="EO100" i="3" s="1"/>
  <c r="EK100" i="3" a="1"/>
  <c r="EK100" i="3" s="1"/>
  <c r="EP100" i="3" s="1"/>
  <c r="EL100" i="3" a="1"/>
  <c r="EL100" i="3"/>
  <c r="EQ100" i="3" s="1"/>
  <c r="EM100" i="3"/>
  <c r="EI101" i="3" a="1"/>
  <c r="EI101" i="3" s="1"/>
  <c r="EN101" i="3" s="1"/>
  <c r="EJ101" i="3" a="1"/>
  <c r="EJ101" i="3" s="1"/>
  <c r="EO101" i="3" s="1"/>
  <c r="EK101" i="3" a="1"/>
  <c r="EK101" i="3" s="1"/>
  <c r="EP101" i="3" s="1"/>
  <c r="EL101" i="3" a="1"/>
  <c r="EL101" i="3" s="1"/>
  <c r="EQ101" i="3" s="1"/>
  <c r="EM101" i="3"/>
  <c r="EI102" i="3" a="1"/>
  <c r="EI102" i="3"/>
  <c r="EN102" i="3" s="1"/>
  <c r="EJ102" i="3" a="1"/>
  <c r="EJ102" i="3" s="1"/>
  <c r="EO102" i="3" s="1"/>
  <c r="EK102" i="3" a="1"/>
  <c r="EK102" i="3" s="1"/>
  <c r="EP102" i="3" s="1"/>
  <c r="EL102" i="3" a="1"/>
  <c r="EL102" i="3" s="1"/>
  <c r="EQ102" i="3" s="1"/>
  <c r="EM102" i="3"/>
  <c r="EI103" i="3" a="1"/>
  <c r="EI103" i="3" s="1"/>
  <c r="EN103" i="3" s="1"/>
  <c r="EJ103" i="3" a="1"/>
  <c r="EJ103" i="3" s="1"/>
  <c r="EO103" i="3" s="1"/>
  <c r="EK103" i="3" a="1"/>
  <c r="EK103" i="3" s="1"/>
  <c r="EP103" i="3" s="1"/>
  <c r="EL103" i="3" a="1"/>
  <c r="EL103" i="3" s="1"/>
  <c r="EQ103" i="3" s="1"/>
  <c r="EM103" i="3"/>
  <c r="EI104" i="3" a="1"/>
  <c r="EI104" i="3" s="1"/>
  <c r="EN104" i="3" s="1"/>
  <c r="EJ104" i="3" a="1"/>
  <c r="EJ104" i="3" s="1"/>
  <c r="EO104" i="3" s="1"/>
  <c r="EK104" i="3" a="1"/>
  <c r="EK104" i="3" s="1"/>
  <c r="EP104" i="3" s="1"/>
  <c r="EL104" i="3" a="1"/>
  <c r="EL104" i="3" s="1"/>
  <c r="EQ104" i="3" s="1"/>
  <c r="EM104" i="3"/>
  <c r="EI105" i="3" a="1"/>
  <c r="EI105" i="3" s="1"/>
  <c r="EN105" i="3" s="1"/>
  <c r="EJ105" i="3" a="1"/>
  <c r="EJ105" i="3" s="1"/>
  <c r="EO105" i="3" s="1"/>
  <c r="EK105" i="3" a="1"/>
  <c r="EK105" i="3" s="1"/>
  <c r="EP105" i="3" s="1"/>
  <c r="EL105" i="3" a="1"/>
  <c r="EL105" i="3" s="1"/>
  <c r="EQ105" i="3" s="1"/>
  <c r="EM105" i="3"/>
  <c r="EI106" i="3" a="1"/>
  <c r="EI106" i="3" s="1"/>
  <c r="EN106" i="3" s="1"/>
  <c r="EJ106" i="3" a="1"/>
  <c r="EJ106" i="3" s="1"/>
  <c r="EO106" i="3" s="1"/>
  <c r="EK106" i="3" a="1"/>
  <c r="EK106" i="3" s="1"/>
  <c r="EP106" i="3" s="1"/>
  <c r="EL106" i="3" a="1"/>
  <c r="EL106" i="3" s="1"/>
  <c r="EQ106" i="3" s="1"/>
  <c r="EM106" i="3"/>
  <c r="EI107" i="3" a="1"/>
  <c r="EI107" i="3" s="1"/>
  <c r="EN107" i="3" s="1"/>
  <c r="EJ107" i="3" a="1"/>
  <c r="EJ107" i="3" s="1"/>
  <c r="EO107" i="3" s="1"/>
  <c r="EK107" i="3" a="1"/>
  <c r="EK107" i="3" s="1"/>
  <c r="EP107" i="3" s="1"/>
  <c r="EL107" i="3" a="1"/>
  <c r="EL107" i="3" s="1"/>
  <c r="EQ107" i="3" s="1"/>
  <c r="EM107" i="3"/>
  <c r="EI108" i="3" a="1"/>
  <c r="EI108" i="3" s="1"/>
  <c r="EN108" i="3" s="1"/>
  <c r="EJ108" i="3" a="1"/>
  <c r="EJ108" i="3" s="1"/>
  <c r="EO108" i="3" s="1"/>
  <c r="EK108" i="3" a="1"/>
  <c r="EK108" i="3" s="1"/>
  <c r="EP108" i="3" s="1"/>
  <c r="EL108" i="3" a="1"/>
  <c r="EL108" i="3" s="1"/>
  <c r="EQ108" i="3" s="1"/>
  <c r="EM108" i="3"/>
  <c r="EI109" i="3" a="1"/>
  <c r="EI109" i="3" s="1"/>
  <c r="EN109" i="3" s="1"/>
  <c r="EJ109" i="3" a="1"/>
  <c r="EJ109" i="3" s="1"/>
  <c r="EO109" i="3" s="1"/>
  <c r="EK109" i="3" a="1"/>
  <c r="EK109" i="3" s="1"/>
  <c r="EP109" i="3" s="1"/>
  <c r="EL109" i="3" a="1"/>
  <c r="EL109" i="3" s="1"/>
  <c r="EQ109" i="3" s="1"/>
  <c r="EM109" i="3"/>
  <c r="EI110" i="3" a="1"/>
  <c r="EI110" i="3" s="1"/>
  <c r="EN110" i="3" s="1"/>
  <c r="EJ110" i="3" a="1"/>
  <c r="EJ110" i="3" s="1"/>
  <c r="EO110" i="3" s="1"/>
  <c r="EK110" i="3" a="1"/>
  <c r="EK110" i="3" s="1"/>
  <c r="EP110" i="3" s="1"/>
  <c r="EL110" i="3" a="1"/>
  <c r="EL110" i="3" s="1"/>
  <c r="EQ110" i="3" s="1"/>
  <c r="EM110" i="3"/>
  <c r="EI111" i="3" a="1"/>
  <c r="EI111" i="3" s="1"/>
  <c r="EN111" i="3" s="1"/>
  <c r="EJ111" i="3" a="1"/>
  <c r="EJ111" i="3" s="1"/>
  <c r="EO111" i="3" s="1"/>
  <c r="EK111" i="3" a="1"/>
  <c r="EK111" i="3" s="1"/>
  <c r="EP111" i="3" s="1"/>
  <c r="EL111" i="3" a="1"/>
  <c r="EL111" i="3" s="1"/>
  <c r="EQ111" i="3" s="1"/>
  <c r="EM111" i="3"/>
  <c r="EI112" i="3" a="1"/>
  <c r="EI112" i="3" s="1"/>
  <c r="EN112" i="3" s="1"/>
  <c r="EJ112" i="3" a="1"/>
  <c r="EJ112" i="3" s="1"/>
  <c r="EO112" i="3" s="1"/>
  <c r="EK112" i="3" a="1"/>
  <c r="EK112" i="3" s="1"/>
  <c r="EP112" i="3" s="1"/>
  <c r="EL112" i="3" a="1"/>
  <c r="EL112" i="3" s="1"/>
  <c r="EQ112" i="3" s="1"/>
  <c r="EM112" i="3"/>
  <c r="EI113" i="3" a="1"/>
  <c r="EI113" i="3" s="1"/>
  <c r="EN113" i="3" s="1"/>
  <c r="EJ113" i="3" a="1"/>
  <c r="EJ113" i="3" s="1"/>
  <c r="EO113" i="3" s="1"/>
  <c r="EK113" i="3" a="1"/>
  <c r="EK113" i="3" s="1"/>
  <c r="EP113" i="3" s="1"/>
  <c r="EL113" i="3" a="1"/>
  <c r="EL113" i="3" s="1"/>
  <c r="EQ113" i="3" s="1"/>
  <c r="EM113" i="3"/>
  <c r="EI114" i="3" a="1"/>
  <c r="EI114" i="3" s="1"/>
  <c r="EN114" i="3" s="1"/>
  <c r="EJ114" i="3" a="1"/>
  <c r="EJ114" i="3" s="1"/>
  <c r="EO114" i="3" s="1"/>
  <c r="EK114" i="3" a="1"/>
  <c r="EK114" i="3" s="1"/>
  <c r="EP114" i="3" s="1"/>
  <c r="EL114" i="3" a="1"/>
  <c r="EL114" i="3" s="1"/>
  <c r="EQ114" i="3" s="1"/>
  <c r="EM114" i="3"/>
  <c r="EI115" i="3" a="1"/>
  <c r="EI115" i="3" s="1"/>
  <c r="EN115" i="3" s="1"/>
  <c r="EJ115" i="3" a="1"/>
  <c r="EJ115" i="3" s="1"/>
  <c r="EO115" i="3" s="1"/>
  <c r="EK115" i="3" a="1"/>
  <c r="EK115" i="3" s="1"/>
  <c r="EP115" i="3" s="1"/>
  <c r="EL115" i="3" a="1"/>
  <c r="EL115" i="3" s="1"/>
  <c r="EQ115" i="3" s="1"/>
  <c r="EM115" i="3"/>
  <c r="EI116" i="3" a="1"/>
  <c r="EI116" i="3" s="1"/>
  <c r="EN116" i="3" s="1"/>
  <c r="EJ116" i="3" a="1"/>
  <c r="EJ116" i="3" s="1"/>
  <c r="EO116" i="3" s="1"/>
  <c r="EK116" i="3" a="1"/>
  <c r="EK116" i="3" s="1"/>
  <c r="EP116" i="3" s="1"/>
  <c r="EL116" i="3" a="1"/>
  <c r="EL116" i="3" s="1"/>
  <c r="EQ116" i="3" s="1"/>
  <c r="EM116" i="3"/>
  <c r="EI117" i="3" a="1"/>
  <c r="EI117" i="3" s="1"/>
  <c r="EN117" i="3" s="1"/>
  <c r="EJ117" i="3" a="1"/>
  <c r="EJ117" i="3" s="1"/>
  <c r="EO117" i="3" s="1"/>
  <c r="EK117" i="3" a="1"/>
  <c r="EK117" i="3" s="1"/>
  <c r="EP117" i="3" s="1"/>
  <c r="EL117" i="3" a="1"/>
  <c r="EL117" i="3" s="1"/>
  <c r="EQ117" i="3" s="1"/>
  <c r="EM117" i="3"/>
  <c r="EI118" i="3" a="1"/>
  <c r="EI118" i="3" s="1"/>
  <c r="EN118" i="3" s="1"/>
  <c r="EJ118" i="3" a="1"/>
  <c r="EJ118" i="3" s="1"/>
  <c r="EO118" i="3" s="1"/>
  <c r="EK118" i="3" a="1"/>
  <c r="EK118" i="3" s="1"/>
  <c r="EP118" i="3" s="1"/>
  <c r="EL118" i="3" a="1"/>
  <c r="EL118" i="3" s="1"/>
  <c r="EQ118" i="3" s="1"/>
  <c r="EM118" i="3"/>
  <c r="EI119" i="3" a="1"/>
  <c r="EI119" i="3" s="1"/>
  <c r="EN119" i="3" s="1"/>
  <c r="EJ119" i="3" a="1"/>
  <c r="EJ119" i="3" s="1"/>
  <c r="EO119" i="3" s="1"/>
  <c r="EK119" i="3" a="1"/>
  <c r="EK119" i="3" s="1"/>
  <c r="EP119" i="3" s="1"/>
  <c r="EL119" i="3" a="1"/>
  <c r="EL119" i="3" s="1"/>
  <c r="EQ119" i="3" s="1"/>
  <c r="EM119" i="3"/>
  <c r="EI120" i="3" a="1"/>
  <c r="EI120" i="3" s="1"/>
  <c r="EN120" i="3" s="1"/>
  <c r="EJ120" i="3" a="1"/>
  <c r="EJ120" i="3" s="1"/>
  <c r="EO120" i="3" s="1"/>
  <c r="EK120" i="3" a="1"/>
  <c r="EK120" i="3" s="1"/>
  <c r="EP120" i="3" s="1"/>
  <c r="EL120" i="3" a="1"/>
  <c r="EL120" i="3" s="1"/>
  <c r="EQ120" i="3" s="1"/>
  <c r="EM120" i="3"/>
  <c r="EI121" i="3" a="1"/>
  <c r="EI121" i="3" s="1"/>
  <c r="EN121" i="3" s="1"/>
  <c r="EJ121" i="3" a="1"/>
  <c r="EJ121" i="3" s="1"/>
  <c r="EO121" i="3" s="1"/>
  <c r="EK121" i="3" a="1"/>
  <c r="EK121" i="3" s="1"/>
  <c r="EP121" i="3" s="1"/>
  <c r="EL121" i="3" a="1"/>
  <c r="EL121" i="3" s="1"/>
  <c r="EQ121" i="3" s="1"/>
  <c r="EM121" i="3"/>
  <c r="EI122" i="3" a="1"/>
  <c r="EI122" i="3" s="1"/>
  <c r="EN122" i="3" s="1"/>
  <c r="EJ122" i="3" a="1"/>
  <c r="EJ122" i="3" s="1"/>
  <c r="EO122" i="3" s="1"/>
  <c r="EK122" i="3" a="1"/>
  <c r="EK122" i="3" s="1"/>
  <c r="EP122" i="3" s="1"/>
  <c r="EL122" i="3" a="1"/>
  <c r="EL122" i="3" s="1"/>
  <c r="EQ122" i="3" s="1"/>
  <c r="EM122" i="3"/>
  <c r="EI123" i="3" a="1"/>
  <c r="EI123" i="3" s="1"/>
  <c r="EN123" i="3" s="1"/>
  <c r="EJ123" i="3" a="1"/>
  <c r="EJ123" i="3" s="1"/>
  <c r="EO123" i="3" s="1"/>
  <c r="EK123" i="3" a="1"/>
  <c r="EK123" i="3" s="1"/>
  <c r="EP123" i="3" s="1"/>
  <c r="EL123" i="3" a="1"/>
  <c r="EL123" i="3" s="1"/>
  <c r="EQ123" i="3" s="1"/>
  <c r="EM123" i="3"/>
  <c r="EI124" i="3" a="1"/>
  <c r="EI124" i="3" s="1"/>
  <c r="EN124" i="3" s="1"/>
  <c r="EJ124" i="3" a="1"/>
  <c r="EJ124" i="3" s="1"/>
  <c r="EO124" i="3" s="1"/>
  <c r="EK124" i="3" a="1"/>
  <c r="EK124" i="3" s="1"/>
  <c r="EP124" i="3" s="1"/>
  <c r="EL124" i="3" a="1"/>
  <c r="EL124" i="3" s="1"/>
  <c r="EQ124" i="3" s="1"/>
  <c r="EM124" i="3"/>
  <c r="EI125" i="3" a="1"/>
  <c r="EI125" i="3" s="1"/>
  <c r="EN125" i="3" s="1"/>
  <c r="EJ125" i="3" a="1"/>
  <c r="EJ125" i="3" s="1"/>
  <c r="EO125" i="3" s="1"/>
  <c r="EK125" i="3" a="1"/>
  <c r="EK125" i="3" s="1"/>
  <c r="EP125" i="3" s="1"/>
  <c r="EL125" i="3" a="1"/>
  <c r="EL125" i="3" s="1"/>
  <c r="EQ125" i="3" s="1"/>
  <c r="EM125" i="3"/>
  <c r="EI126" i="3" a="1"/>
  <c r="EI126" i="3" s="1"/>
  <c r="EN126" i="3" s="1"/>
  <c r="EJ126" i="3" a="1"/>
  <c r="EJ126" i="3" s="1"/>
  <c r="EO126" i="3" s="1"/>
  <c r="EK126" i="3" a="1"/>
  <c r="EK126" i="3" s="1"/>
  <c r="EP126" i="3" s="1"/>
  <c r="EL126" i="3" a="1"/>
  <c r="EL126" i="3" s="1"/>
  <c r="EQ126" i="3" s="1"/>
  <c r="EM126" i="3"/>
  <c r="EI127" i="3" a="1"/>
  <c r="EI127" i="3" s="1"/>
  <c r="EN127" i="3" s="1"/>
  <c r="EJ127" i="3" a="1"/>
  <c r="EJ127" i="3" s="1"/>
  <c r="EO127" i="3" s="1"/>
  <c r="EK127" i="3" a="1"/>
  <c r="EK127" i="3" s="1"/>
  <c r="EP127" i="3" s="1"/>
  <c r="EL127" i="3" a="1"/>
  <c r="EL127" i="3" s="1"/>
  <c r="EQ127" i="3" s="1"/>
  <c r="EM127" i="3"/>
  <c r="EI128" i="3" a="1"/>
  <c r="EI128" i="3" s="1"/>
  <c r="EN128" i="3" s="1"/>
  <c r="EJ128" i="3" a="1"/>
  <c r="EJ128" i="3" s="1"/>
  <c r="EO128" i="3" s="1"/>
  <c r="EK128" i="3" a="1"/>
  <c r="EK128" i="3" s="1"/>
  <c r="EP128" i="3" s="1"/>
  <c r="EL128" i="3" a="1"/>
  <c r="EL128" i="3" s="1"/>
  <c r="EQ128" i="3" s="1"/>
  <c r="EM128" i="3"/>
  <c r="EI129" i="3" a="1"/>
  <c r="EI129" i="3" s="1"/>
  <c r="EN129" i="3" s="1"/>
  <c r="EJ129" i="3" a="1"/>
  <c r="EJ129" i="3" s="1"/>
  <c r="EO129" i="3" s="1"/>
  <c r="EK129" i="3" a="1"/>
  <c r="EK129" i="3" s="1"/>
  <c r="EP129" i="3" s="1"/>
  <c r="EL129" i="3" a="1"/>
  <c r="EL129" i="3" s="1"/>
  <c r="EQ129" i="3" s="1"/>
  <c r="EM129" i="3"/>
  <c r="EI130" i="3" a="1"/>
  <c r="EI130" i="3" s="1"/>
  <c r="EN130" i="3" s="1"/>
  <c r="EJ130" i="3" a="1"/>
  <c r="EJ130" i="3" s="1"/>
  <c r="EO130" i="3" s="1"/>
  <c r="EK130" i="3" a="1"/>
  <c r="EK130" i="3" s="1"/>
  <c r="EP130" i="3" s="1"/>
  <c r="EL130" i="3" a="1"/>
  <c r="EL130" i="3" s="1"/>
  <c r="EQ130" i="3" s="1"/>
  <c r="EM130" i="3"/>
  <c r="EI131" i="3" a="1"/>
  <c r="EI131" i="3" s="1"/>
  <c r="EN131" i="3" s="1"/>
  <c r="EJ131" i="3" a="1"/>
  <c r="EJ131" i="3" s="1"/>
  <c r="EO131" i="3" s="1"/>
  <c r="EK131" i="3" a="1"/>
  <c r="EK131" i="3" s="1"/>
  <c r="EP131" i="3" s="1"/>
  <c r="EL131" i="3" a="1"/>
  <c r="EL131" i="3" s="1"/>
  <c r="EQ131" i="3" s="1"/>
  <c r="EM131" i="3"/>
  <c r="EI132" i="3" a="1"/>
  <c r="EI132" i="3" s="1"/>
  <c r="EN132" i="3" s="1"/>
  <c r="EJ132" i="3" a="1"/>
  <c r="EJ132" i="3" s="1"/>
  <c r="EO132" i="3" s="1"/>
  <c r="EK132" i="3" a="1"/>
  <c r="EK132" i="3" s="1"/>
  <c r="EP132" i="3" s="1"/>
  <c r="EL132" i="3" a="1"/>
  <c r="EL132" i="3" s="1"/>
  <c r="EQ132" i="3" s="1"/>
  <c r="EM132" i="3"/>
  <c r="EI133" i="3" a="1"/>
  <c r="EI133" i="3" s="1"/>
  <c r="EN133" i="3" s="1"/>
  <c r="EJ133" i="3" a="1"/>
  <c r="EJ133" i="3" s="1"/>
  <c r="EO133" i="3" s="1"/>
  <c r="EK133" i="3" a="1"/>
  <c r="EK133" i="3" s="1"/>
  <c r="EP133" i="3" s="1"/>
  <c r="EL133" i="3" a="1"/>
  <c r="EL133" i="3" s="1"/>
  <c r="EQ133" i="3" s="1"/>
  <c r="EM133" i="3"/>
  <c r="EI134" i="3" a="1"/>
  <c r="EI134" i="3" s="1"/>
  <c r="EN134" i="3" s="1"/>
  <c r="EJ134" i="3" a="1"/>
  <c r="EJ134" i="3" s="1"/>
  <c r="EO134" i="3" s="1"/>
  <c r="EK134" i="3" a="1"/>
  <c r="EK134" i="3" s="1"/>
  <c r="EP134" i="3" s="1"/>
  <c r="EL134" i="3" a="1"/>
  <c r="EL134" i="3" s="1"/>
  <c r="EQ134" i="3" s="1"/>
  <c r="EM134" i="3"/>
  <c r="EI135" i="3" a="1"/>
  <c r="EI135" i="3" s="1"/>
  <c r="EN135" i="3" s="1"/>
  <c r="EJ135" i="3" a="1"/>
  <c r="EJ135" i="3" s="1"/>
  <c r="EO135" i="3" s="1"/>
  <c r="EK135" i="3" a="1"/>
  <c r="EK135" i="3" s="1"/>
  <c r="EP135" i="3" s="1"/>
  <c r="EL135" i="3" a="1"/>
  <c r="EL135" i="3" s="1"/>
  <c r="EQ135" i="3" s="1"/>
  <c r="EM135" i="3"/>
  <c r="EI136" i="3" a="1"/>
  <c r="EI136" i="3" s="1"/>
  <c r="EN136" i="3" s="1"/>
  <c r="EJ136" i="3" a="1"/>
  <c r="EJ136" i="3" s="1"/>
  <c r="EO136" i="3" s="1"/>
  <c r="EK136" i="3" a="1"/>
  <c r="EK136" i="3" s="1"/>
  <c r="EP136" i="3" s="1"/>
  <c r="EL136" i="3" a="1"/>
  <c r="EL136" i="3" s="1"/>
  <c r="EQ136" i="3" s="1"/>
  <c r="EM136" i="3"/>
  <c r="EI137" i="3" a="1"/>
  <c r="EI137" i="3" s="1"/>
  <c r="EN137" i="3" s="1"/>
  <c r="EJ137" i="3" a="1"/>
  <c r="EJ137" i="3" s="1"/>
  <c r="EO137" i="3" s="1"/>
  <c r="EK137" i="3" a="1"/>
  <c r="EK137" i="3" s="1"/>
  <c r="EP137" i="3" s="1"/>
  <c r="EL137" i="3" a="1"/>
  <c r="EL137" i="3" s="1"/>
  <c r="EQ137" i="3" s="1"/>
  <c r="EM137" i="3"/>
  <c r="EI138" i="3" a="1"/>
  <c r="EI138" i="3" s="1"/>
  <c r="EN138" i="3" s="1"/>
  <c r="EJ138" i="3" a="1"/>
  <c r="EJ138" i="3" s="1"/>
  <c r="EO138" i="3" s="1"/>
  <c r="EK138" i="3" a="1"/>
  <c r="EK138" i="3" s="1"/>
  <c r="EP138" i="3" s="1"/>
  <c r="EL138" i="3" a="1"/>
  <c r="EL138" i="3" s="1"/>
  <c r="EQ138" i="3" s="1"/>
  <c r="EM138" i="3"/>
  <c r="EI139" i="3" a="1"/>
  <c r="EI139" i="3" s="1"/>
  <c r="EN139" i="3" s="1"/>
  <c r="EJ139" i="3" a="1"/>
  <c r="EJ139" i="3" s="1"/>
  <c r="EO139" i="3" s="1"/>
  <c r="EK139" i="3" a="1"/>
  <c r="EK139" i="3" s="1"/>
  <c r="EP139" i="3" s="1"/>
  <c r="EL139" i="3" a="1"/>
  <c r="EL139" i="3" s="1"/>
  <c r="EQ139" i="3" s="1"/>
  <c r="EM139" i="3"/>
  <c r="EI140" i="3" a="1"/>
  <c r="EI140" i="3" s="1"/>
  <c r="EN140" i="3" s="1"/>
  <c r="EJ140" i="3" a="1"/>
  <c r="EJ140" i="3" s="1"/>
  <c r="EO140" i="3" s="1"/>
  <c r="EK140" i="3" a="1"/>
  <c r="EK140" i="3" s="1"/>
  <c r="EP140" i="3" s="1"/>
  <c r="EL140" i="3" a="1"/>
  <c r="EL140" i="3" s="1"/>
  <c r="EQ140" i="3" s="1"/>
  <c r="EM140" i="3"/>
  <c r="EI141" i="3" a="1"/>
  <c r="EI141" i="3" s="1"/>
  <c r="EN141" i="3" s="1"/>
  <c r="EJ141" i="3" a="1"/>
  <c r="EJ141" i="3" s="1"/>
  <c r="EO141" i="3" s="1"/>
  <c r="EK141" i="3" a="1"/>
  <c r="EK141" i="3" s="1"/>
  <c r="EP141" i="3" s="1"/>
  <c r="EL141" i="3" a="1"/>
  <c r="EL141" i="3" s="1"/>
  <c r="EQ141" i="3" s="1"/>
  <c r="EM141" i="3"/>
  <c r="EI142" i="3" a="1"/>
  <c r="EI142" i="3" s="1"/>
  <c r="EN142" i="3" s="1"/>
  <c r="EJ142" i="3" a="1"/>
  <c r="EJ142" i="3" s="1"/>
  <c r="EO142" i="3" s="1"/>
  <c r="EK142" i="3" a="1"/>
  <c r="EK142" i="3" s="1"/>
  <c r="EP142" i="3" s="1"/>
  <c r="EL142" i="3" a="1"/>
  <c r="EL142" i="3" s="1"/>
  <c r="EQ142" i="3" s="1"/>
  <c r="EM142" i="3"/>
  <c r="EI143" i="3" a="1"/>
  <c r="EI143" i="3" s="1"/>
  <c r="EN143" i="3" s="1"/>
  <c r="EJ143" i="3" a="1"/>
  <c r="EJ143" i="3" s="1"/>
  <c r="EO143" i="3" s="1"/>
  <c r="EK143" i="3" a="1"/>
  <c r="EK143" i="3" s="1"/>
  <c r="EP143" i="3" s="1"/>
  <c r="EL143" i="3" a="1"/>
  <c r="EL143" i="3" s="1"/>
  <c r="EQ143" i="3" s="1"/>
  <c r="EM143" i="3"/>
  <c r="EI144" i="3" a="1"/>
  <c r="EI144" i="3" s="1"/>
  <c r="EN144" i="3" s="1"/>
  <c r="EJ144" i="3" a="1"/>
  <c r="EJ144" i="3" s="1"/>
  <c r="EO144" i="3" s="1"/>
  <c r="EK144" i="3" a="1"/>
  <c r="EK144" i="3" s="1"/>
  <c r="EP144" i="3" s="1"/>
  <c r="EL144" i="3" a="1"/>
  <c r="EL144" i="3" s="1"/>
  <c r="EQ144" i="3" s="1"/>
  <c r="EM144" i="3"/>
  <c r="EI145" i="3" a="1"/>
  <c r="EI145" i="3" s="1"/>
  <c r="EN145" i="3" s="1"/>
  <c r="EJ145" i="3" a="1"/>
  <c r="EJ145" i="3" s="1"/>
  <c r="EO145" i="3" s="1"/>
  <c r="EK145" i="3" a="1"/>
  <c r="EK145" i="3" s="1"/>
  <c r="EP145" i="3" s="1"/>
  <c r="EL145" i="3" a="1"/>
  <c r="EL145" i="3" s="1"/>
  <c r="EQ145" i="3" s="1"/>
  <c r="EM145" i="3"/>
  <c r="EI146" i="3" a="1"/>
  <c r="EI146" i="3" s="1"/>
  <c r="EN146" i="3" s="1"/>
  <c r="EJ146" i="3" a="1"/>
  <c r="EJ146" i="3" s="1"/>
  <c r="EO146" i="3" s="1"/>
  <c r="EK146" i="3" a="1"/>
  <c r="EK146" i="3" s="1"/>
  <c r="EP146" i="3" s="1"/>
  <c r="EL146" i="3" a="1"/>
  <c r="EL146" i="3" s="1"/>
  <c r="EQ146" i="3" s="1"/>
  <c r="EM146" i="3"/>
  <c r="EI147" i="3" a="1"/>
  <c r="EI147" i="3" s="1"/>
  <c r="EN147" i="3" s="1"/>
  <c r="EJ147" i="3" a="1"/>
  <c r="EJ147" i="3" s="1"/>
  <c r="EO147" i="3" s="1"/>
  <c r="EK147" i="3" a="1"/>
  <c r="EK147" i="3" s="1"/>
  <c r="EP147" i="3" s="1"/>
  <c r="EL147" i="3" a="1"/>
  <c r="EL147" i="3" s="1"/>
  <c r="EQ147" i="3" s="1"/>
  <c r="EM147" i="3"/>
  <c r="EI148" i="3" a="1"/>
  <c r="EI148" i="3" s="1"/>
  <c r="EN148" i="3" s="1"/>
  <c r="EJ148" i="3" a="1"/>
  <c r="EJ148" i="3" s="1"/>
  <c r="EO148" i="3" s="1"/>
  <c r="EK148" i="3" a="1"/>
  <c r="EK148" i="3" s="1"/>
  <c r="EP148" i="3" s="1"/>
  <c r="EL148" i="3" a="1"/>
  <c r="EL148" i="3" s="1"/>
  <c r="EQ148" i="3" s="1"/>
  <c r="EM148" i="3"/>
  <c r="EI149" i="3" a="1"/>
  <c r="EI149" i="3" s="1"/>
  <c r="EN149" i="3" s="1"/>
  <c r="EJ149" i="3" a="1"/>
  <c r="EJ149" i="3" s="1"/>
  <c r="EO149" i="3" s="1"/>
  <c r="EK149" i="3" a="1"/>
  <c r="EK149" i="3" s="1"/>
  <c r="EP149" i="3" s="1"/>
  <c r="EL149" i="3" a="1"/>
  <c r="EL149" i="3" s="1"/>
  <c r="EQ149" i="3" s="1"/>
  <c r="EM149" i="3"/>
  <c r="EI150" i="3" a="1"/>
  <c r="EI150" i="3" s="1"/>
  <c r="EN150" i="3" s="1"/>
  <c r="EJ150" i="3" a="1"/>
  <c r="EJ150" i="3" s="1"/>
  <c r="EO150" i="3" s="1"/>
  <c r="EK150" i="3" a="1"/>
  <c r="EK150" i="3" s="1"/>
  <c r="EP150" i="3" s="1"/>
  <c r="EL150" i="3" a="1"/>
  <c r="EL150" i="3" s="1"/>
  <c r="EQ150" i="3" s="1"/>
  <c r="EM150" i="3"/>
  <c r="EI151" i="3" a="1"/>
  <c r="EI151" i="3" s="1"/>
  <c r="EN151" i="3" s="1"/>
  <c r="EJ151" i="3" a="1"/>
  <c r="EJ151" i="3" s="1"/>
  <c r="EO151" i="3" s="1"/>
  <c r="EK151" i="3" a="1"/>
  <c r="EK151" i="3" s="1"/>
  <c r="EP151" i="3" s="1"/>
  <c r="EL151" i="3" a="1"/>
  <c r="EL151" i="3" s="1"/>
  <c r="EQ151" i="3" s="1"/>
  <c r="EM151" i="3"/>
  <c r="EI152" i="3" a="1"/>
  <c r="EI152" i="3" s="1"/>
  <c r="EN152" i="3" s="1"/>
  <c r="EJ152" i="3" a="1"/>
  <c r="EJ152" i="3" s="1"/>
  <c r="EO152" i="3" s="1"/>
  <c r="EK152" i="3" a="1"/>
  <c r="EK152" i="3" s="1"/>
  <c r="EP152" i="3" s="1"/>
  <c r="EL152" i="3" a="1"/>
  <c r="EL152" i="3" s="1"/>
  <c r="EQ152" i="3" s="1"/>
  <c r="EM152" i="3"/>
  <c r="EI153" i="3" a="1"/>
  <c r="EI153" i="3" s="1"/>
  <c r="EN153" i="3" s="1"/>
  <c r="EJ153" i="3" a="1"/>
  <c r="EJ153" i="3" s="1"/>
  <c r="EO153" i="3" s="1"/>
  <c r="EK153" i="3" a="1"/>
  <c r="EK153" i="3" s="1"/>
  <c r="EP153" i="3" s="1"/>
  <c r="EL153" i="3" a="1"/>
  <c r="EL153" i="3" s="1"/>
  <c r="EQ153" i="3" s="1"/>
  <c r="EM153" i="3"/>
  <c r="EI154" i="3" a="1"/>
  <c r="EI154" i="3" s="1"/>
  <c r="EN154" i="3" s="1"/>
  <c r="EJ154" i="3" a="1"/>
  <c r="EJ154" i="3" s="1"/>
  <c r="EO154" i="3" s="1"/>
  <c r="EK154" i="3" a="1"/>
  <c r="EK154" i="3" s="1"/>
  <c r="EP154" i="3" s="1"/>
  <c r="EL154" i="3" a="1"/>
  <c r="EL154" i="3" s="1"/>
  <c r="EQ154" i="3" s="1"/>
  <c r="EM154" i="3"/>
  <c r="EI155" i="3" a="1"/>
  <c r="EI155" i="3" s="1"/>
  <c r="EN155" i="3" s="1"/>
  <c r="EJ155" i="3" a="1"/>
  <c r="EJ155" i="3" s="1"/>
  <c r="EO155" i="3" s="1"/>
  <c r="EK155" i="3" a="1"/>
  <c r="EK155" i="3" s="1"/>
  <c r="EP155" i="3" s="1"/>
  <c r="EL155" i="3" a="1"/>
  <c r="EL155" i="3" s="1"/>
  <c r="EQ155" i="3" s="1"/>
  <c r="EM155" i="3"/>
  <c r="EI156" i="3" a="1"/>
  <c r="EI156" i="3" s="1"/>
  <c r="EN156" i="3" s="1"/>
  <c r="EJ156" i="3" a="1"/>
  <c r="EJ156" i="3" s="1"/>
  <c r="EO156" i="3" s="1"/>
  <c r="EK156" i="3" a="1"/>
  <c r="EK156" i="3" s="1"/>
  <c r="EP156" i="3" s="1"/>
  <c r="EL156" i="3" a="1"/>
  <c r="EL156" i="3" s="1"/>
  <c r="EQ156" i="3" s="1"/>
  <c r="EM156" i="3"/>
  <c r="EI157" i="3" a="1"/>
  <c r="EI157" i="3" s="1"/>
  <c r="EN157" i="3" s="1"/>
  <c r="EJ157" i="3" a="1"/>
  <c r="EJ157" i="3" s="1"/>
  <c r="EO157" i="3" s="1"/>
  <c r="EK157" i="3" a="1"/>
  <c r="EK157" i="3" s="1"/>
  <c r="EP157" i="3" s="1"/>
  <c r="EL157" i="3" a="1"/>
  <c r="EL157" i="3" s="1"/>
  <c r="EQ157" i="3" s="1"/>
  <c r="EM157" i="3"/>
  <c r="EI158" i="3" a="1"/>
  <c r="EI158" i="3" s="1"/>
  <c r="EN158" i="3" s="1"/>
  <c r="EJ158" i="3" a="1"/>
  <c r="EJ158" i="3" s="1"/>
  <c r="EO158" i="3" s="1"/>
  <c r="EK158" i="3" a="1"/>
  <c r="EK158" i="3" s="1"/>
  <c r="EP158" i="3" s="1"/>
  <c r="EL158" i="3" a="1"/>
  <c r="EL158" i="3" s="1"/>
  <c r="EQ158" i="3" s="1"/>
  <c r="EM158" i="3"/>
  <c r="EI159" i="3" a="1"/>
  <c r="EI159" i="3" s="1"/>
  <c r="EN159" i="3" s="1"/>
  <c r="EJ159" i="3" a="1"/>
  <c r="EJ159" i="3" s="1"/>
  <c r="EO159" i="3" s="1"/>
  <c r="EK159" i="3" a="1"/>
  <c r="EK159" i="3" s="1"/>
  <c r="EP159" i="3" s="1"/>
  <c r="EL159" i="3" a="1"/>
  <c r="EL159" i="3" s="1"/>
  <c r="EQ159" i="3" s="1"/>
  <c r="EM159" i="3"/>
  <c r="EI160" i="3" a="1"/>
  <c r="EI160" i="3" s="1"/>
  <c r="EN160" i="3" s="1"/>
  <c r="EJ160" i="3" a="1"/>
  <c r="EJ160" i="3" s="1"/>
  <c r="EO160" i="3" s="1"/>
  <c r="EK160" i="3" a="1"/>
  <c r="EK160" i="3" s="1"/>
  <c r="EP160" i="3" s="1"/>
  <c r="EL160" i="3" a="1"/>
  <c r="EL160" i="3" s="1"/>
  <c r="EQ160" i="3" s="1"/>
  <c r="EM160" i="3"/>
  <c r="EI161" i="3" a="1"/>
  <c r="EI161" i="3" s="1"/>
  <c r="EN161" i="3" s="1"/>
  <c r="EJ161" i="3" a="1"/>
  <c r="EJ161" i="3" s="1"/>
  <c r="EO161" i="3" s="1"/>
  <c r="EK161" i="3" a="1"/>
  <c r="EK161" i="3" s="1"/>
  <c r="EP161" i="3" s="1"/>
  <c r="EL161" i="3" a="1"/>
  <c r="EL161" i="3" s="1"/>
  <c r="EQ161" i="3" s="1"/>
  <c r="EM161" i="3"/>
  <c r="EI162" i="3" a="1"/>
  <c r="EI162" i="3" s="1"/>
  <c r="EN162" i="3" s="1"/>
  <c r="EJ162" i="3" a="1"/>
  <c r="EJ162" i="3" s="1"/>
  <c r="EO162" i="3" s="1"/>
  <c r="EK162" i="3" a="1"/>
  <c r="EK162" i="3" s="1"/>
  <c r="EP162" i="3" s="1"/>
  <c r="EL162" i="3" a="1"/>
  <c r="EL162" i="3" s="1"/>
  <c r="EQ162" i="3" s="1"/>
  <c r="EM162" i="3"/>
  <c r="EI163" i="3" a="1"/>
  <c r="EI163" i="3" s="1"/>
  <c r="EN163" i="3" s="1"/>
  <c r="EJ163" i="3" a="1"/>
  <c r="EJ163" i="3" s="1"/>
  <c r="EO163" i="3" s="1"/>
  <c r="EK163" i="3" a="1"/>
  <c r="EK163" i="3" s="1"/>
  <c r="EP163" i="3" s="1"/>
  <c r="EL163" i="3" a="1"/>
  <c r="EL163" i="3" s="1"/>
  <c r="EQ163" i="3" s="1"/>
  <c r="EM163" i="3"/>
  <c r="EI164" i="3" a="1"/>
  <c r="EI164" i="3" s="1"/>
  <c r="EN164" i="3" s="1"/>
  <c r="EJ164" i="3" a="1"/>
  <c r="EJ164" i="3" s="1"/>
  <c r="EO164" i="3" s="1"/>
  <c r="EK164" i="3" a="1"/>
  <c r="EK164" i="3" s="1"/>
  <c r="EP164" i="3" s="1"/>
  <c r="EL164" i="3" a="1"/>
  <c r="EL164" i="3" s="1"/>
  <c r="EQ164" i="3" s="1"/>
  <c r="EM164" i="3"/>
  <c r="EI165" i="3" a="1"/>
  <c r="EI165" i="3" s="1"/>
  <c r="EN165" i="3" s="1"/>
  <c r="EJ165" i="3" a="1"/>
  <c r="EJ165" i="3" s="1"/>
  <c r="EO165" i="3" s="1"/>
  <c r="EK165" i="3" a="1"/>
  <c r="EK165" i="3" s="1"/>
  <c r="EP165" i="3" s="1"/>
  <c r="EL165" i="3" a="1"/>
  <c r="EL165" i="3" s="1"/>
  <c r="EQ165" i="3" s="1"/>
  <c r="EM165" i="3"/>
  <c r="EI166" i="3" a="1"/>
  <c r="EI166" i="3" s="1"/>
  <c r="EN166" i="3" s="1"/>
  <c r="EJ166" i="3" a="1"/>
  <c r="EJ166" i="3" s="1"/>
  <c r="EO166" i="3" s="1"/>
  <c r="EK166" i="3" a="1"/>
  <c r="EK166" i="3" s="1"/>
  <c r="EP166" i="3" s="1"/>
  <c r="EL166" i="3" a="1"/>
  <c r="EL166" i="3" s="1"/>
  <c r="EQ166" i="3" s="1"/>
  <c r="EM166" i="3"/>
  <c r="EI167" i="3" a="1"/>
  <c r="EI167" i="3" s="1"/>
  <c r="EN167" i="3" s="1"/>
  <c r="EJ167" i="3" a="1"/>
  <c r="EJ167" i="3" s="1"/>
  <c r="EO167" i="3" s="1"/>
  <c r="EK167" i="3" a="1"/>
  <c r="EK167" i="3" s="1"/>
  <c r="EP167" i="3" s="1"/>
  <c r="EL167" i="3" a="1"/>
  <c r="EL167" i="3" s="1"/>
  <c r="EQ167" i="3" s="1"/>
  <c r="EM167" i="3"/>
  <c r="EI168" i="3" a="1"/>
  <c r="EI168" i="3" s="1"/>
  <c r="EN168" i="3" s="1"/>
  <c r="EJ168" i="3" a="1"/>
  <c r="EJ168" i="3" s="1"/>
  <c r="EO168" i="3" s="1"/>
  <c r="EK168" i="3" a="1"/>
  <c r="EK168" i="3" s="1"/>
  <c r="EP168" i="3" s="1"/>
  <c r="EL168" i="3" a="1"/>
  <c r="EL168" i="3" s="1"/>
  <c r="EQ168" i="3" s="1"/>
  <c r="EM168" i="3"/>
  <c r="EI169" i="3" a="1"/>
  <c r="EI169" i="3" s="1"/>
  <c r="EN169" i="3" s="1"/>
  <c r="EJ169" i="3" a="1"/>
  <c r="EJ169" i="3" s="1"/>
  <c r="EO169" i="3" s="1"/>
  <c r="EK169" i="3" a="1"/>
  <c r="EK169" i="3" s="1"/>
  <c r="EP169" i="3" s="1"/>
  <c r="EL169" i="3" a="1"/>
  <c r="EL169" i="3" s="1"/>
  <c r="EQ169" i="3" s="1"/>
  <c r="EM169" i="3"/>
  <c r="EI170" i="3" a="1"/>
  <c r="EI170" i="3" s="1"/>
  <c r="EN170" i="3" s="1"/>
  <c r="EJ170" i="3" a="1"/>
  <c r="EJ170" i="3" s="1"/>
  <c r="EO170" i="3" s="1"/>
  <c r="EK170" i="3" a="1"/>
  <c r="EK170" i="3" s="1"/>
  <c r="EP170" i="3" s="1"/>
  <c r="EL170" i="3" a="1"/>
  <c r="EL170" i="3" s="1"/>
  <c r="EQ170" i="3" s="1"/>
  <c r="EM170" i="3"/>
  <c r="EI171" i="3" a="1"/>
  <c r="EI171" i="3" s="1"/>
  <c r="EN171" i="3" s="1"/>
  <c r="EJ171" i="3" a="1"/>
  <c r="EJ171" i="3" s="1"/>
  <c r="EO171" i="3" s="1"/>
  <c r="EK171" i="3" a="1"/>
  <c r="EK171" i="3" s="1"/>
  <c r="EP171" i="3" s="1"/>
  <c r="EL171" i="3" a="1"/>
  <c r="EL171" i="3" s="1"/>
  <c r="EQ171" i="3" s="1"/>
  <c r="EM171" i="3"/>
  <c r="EI172" i="3" a="1"/>
  <c r="EI172" i="3" s="1"/>
  <c r="EN172" i="3" s="1"/>
  <c r="EJ172" i="3" a="1"/>
  <c r="EJ172" i="3" s="1"/>
  <c r="EO172" i="3" s="1"/>
  <c r="EK172" i="3" a="1"/>
  <c r="EK172" i="3" s="1"/>
  <c r="EP172" i="3" s="1"/>
  <c r="EL172" i="3" a="1"/>
  <c r="EL172" i="3" s="1"/>
  <c r="EQ172" i="3" s="1"/>
  <c r="EM172" i="3"/>
  <c r="EI173" i="3" a="1"/>
  <c r="EI173" i="3" s="1"/>
  <c r="EN173" i="3" s="1"/>
  <c r="EJ173" i="3" a="1"/>
  <c r="EJ173" i="3" s="1"/>
  <c r="EO173" i="3" s="1"/>
  <c r="EK173" i="3" a="1"/>
  <c r="EK173" i="3" s="1"/>
  <c r="EP173" i="3" s="1"/>
  <c r="EL173" i="3" a="1"/>
  <c r="EL173" i="3" s="1"/>
  <c r="EQ173" i="3" s="1"/>
  <c r="EM173" i="3"/>
  <c r="EI174" i="3" a="1"/>
  <c r="EI174" i="3" s="1"/>
  <c r="EN174" i="3" s="1"/>
  <c r="EJ174" i="3" a="1"/>
  <c r="EJ174" i="3" s="1"/>
  <c r="EO174" i="3" s="1"/>
  <c r="EK174" i="3" a="1"/>
  <c r="EK174" i="3" s="1"/>
  <c r="EP174" i="3" s="1"/>
  <c r="EL174" i="3" a="1"/>
  <c r="EL174" i="3" s="1"/>
  <c r="EQ174" i="3" s="1"/>
  <c r="EM174" i="3"/>
  <c r="EI175" i="3" a="1"/>
  <c r="EI175" i="3" s="1"/>
  <c r="EN175" i="3" s="1"/>
  <c r="EJ175" i="3" a="1"/>
  <c r="EJ175" i="3" s="1"/>
  <c r="EO175" i="3" s="1"/>
  <c r="EK175" i="3" a="1"/>
  <c r="EK175" i="3" s="1"/>
  <c r="EP175" i="3" s="1"/>
  <c r="EL175" i="3" a="1"/>
  <c r="EL175" i="3" s="1"/>
  <c r="EQ175" i="3" s="1"/>
  <c r="EM175" i="3"/>
  <c r="EI176" i="3" a="1"/>
  <c r="EI176" i="3" s="1"/>
  <c r="EN176" i="3" s="1"/>
  <c r="EJ176" i="3" a="1"/>
  <c r="EJ176" i="3" s="1"/>
  <c r="EO176" i="3" s="1"/>
  <c r="EK176" i="3" a="1"/>
  <c r="EK176" i="3" s="1"/>
  <c r="EP176" i="3" s="1"/>
  <c r="EL176" i="3" a="1"/>
  <c r="EL176" i="3" s="1"/>
  <c r="EQ176" i="3" s="1"/>
  <c r="EM176" i="3"/>
  <c r="EI177" i="3" a="1"/>
  <c r="EI177" i="3" s="1"/>
  <c r="EN177" i="3" s="1"/>
  <c r="EJ177" i="3" a="1"/>
  <c r="EJ177" i="3" s="1"/>
  <c r="EO177" i="3" s="1"/>
  <c r="EK177" i="3" a="1"/>
  <c r="EK177" i="3" s="1"/>
  <c r="EP177" i="3" s="1"/>
  <c r="EL177" i="3" a="1"/>
  <c r="EL177" i="3" s="1"/>
  <c r="EQ177" i="3" s="1"/>
  <c r="EM177" i="3"/>
  <c r="EI178" i="3" a="1"/>
  <c r="EI178" i="3" s="1"/>
  <c r="EN178" i="3" s="1"/>
  <c r="EJ178" i="3" a="1"/>
  <c r="EJ178" i="3" s="1"/>
  <c r="EO178" i="3" s="1"/>
  <c r="EK178" i="3" a="1"/>
  <c r="EK178" i="3" s="1"/>
  <c r="EP178" i="3" s="1"/>
  <c r="EL178" i="3" a="1"/>
  <c r="EL178" i="3" s="1"/>
  <c r="EQ178" i="3" s="1"/>
  <c r="EM178" i="3"/>
  <c r="EI179" i="3" a="1"/>
  <c r="EI179" i="3" s="1"/>
  <c r="EN179" i="3" s="1"/>
  <c r="EJ179" i="3" a="1"/>
  <c r="EJ179" i="3" s="1"/>
  <c r="EO179" i="3" s="1"/>
  <c r="EK179" i="3" a="1"/>
  <c r="EK179" i="3" s="1"/>
  <c r="EP179" i="3" s="1"/>
  <c r="EL179" i="3" a="1"/>
  <c r="EL179" i="3" s="1"/>
  <c r="EQ179" i="3" s="1"/>
  <c r="EM179" i="3"/>
  <c r="EI180" i="3" a="1"/>
  <c r="EI180" i="3" s="1"/>
  <c r="EN180" i="3" s="1"/>
  <c r="EJ180" i="3" a="1"/>
  <c r="EJ180" i="3" s="1"/>
  <c r="EO180" i="3" s="1"/>
  <c r="EK180" i="3" a="1"/>
  <c r="EK180" i="3" s="1"/>
  <c r="EP180" i="3" s="1"/>
  <c r="EL180" i="3" a="1"/>
  <c r="EL180" i="3" s="1"/>
  <c r="EQ180" i="3" s="1"/>
  <c r="EM180" i="3"/>
  <c r="EI181" i="3" a="1"/>
  <c r="EI181" i="3" s="1"/>
  <c r="EN181" i="3" s="1"/>
  <c r="EJ181" i="3" a="1"/>
  <c r="EJ181" i="3" s="1"/>
  <c r="EO181" i="3" s="1"/>
  <c r="EK181" i="3" a="1"/>
  <c r="EK181" i="3" s="1"/>
  <c r="EP181" i="3" s="1"/>
  <c r="EL181" i="3" a="1"/>
  <c r="EL181" i="3" s="1"/>
  <c r="EQ181" i="3" s="1"/>
  <c r="EM181" i="3"/>
  <c r="EI182" i="3" a="1"/>
  <c r="EI182" i="3" s="1"/>
  <c r="EN182" i="3" s="1"/>
  <c r="EJ182" i="3" a="1"/>
  <c r="EJ182" i="3" s="1"/>
  <c r="EO182" i="3" s="1"/>
  <c r="EK182" i="3" a="1"/>
  <c r="EK182" i="3" s="1"/>
  <c r="EP182" i="3" s="1"/>
  <c r="EL182" i="3" a="1"/>
  <c r="EL182" i="3" s="1"/>
  <c r="EQ182" i="3" s="1"/>
  <c r="EM182" i="3"/>
  <c r="EI183" i="3" a="1"/>
  <c r="EI183" i="3" s="1"/>
  <c r="EN183" i="3" s="1"/>
  <c r="EJ183" i="3" a="1"/>
  <c r="EJ183" i="3" s="1"/>
  <c r="EO183" i="3" s="1"/>
  <c r="EK183" i="3" a="1"/>
  <c r="EK183" i="3" s="1"/>
  <c r="EP183" i="3" s="1"/>
  <c r="EL183" i="3" a="1"/>
  <c r="EL183" i="3" s="1"/>
  <c r="EQ183" i="3" s="1"/>
  <c r="EM183" i="3"/>
  <c r="EI184" i="3" a="1"/>
  <c r="EI184" i="3" s="1"/>
  <c r="EN184" i="3" s="1"/>
  <c r="EJ184" i="3" a="1"/>
  <c r="EJ184" i="3" s="1"/>
  <c r="EO184" i="3" s="1"/>
  <c r="EK184" i="3" a="1"/>
  <c r="EK184" i="3" s="1"/>
  <c r="EP184" i="3" s="1"/>
  <c r="EL184" i="3" a="1"/>
  <c r="EL184" i="3" s="1"/>
  <c r="EQ184" i="3" s="1"/>
  <c r="EM184" i="3"/>
  <c r="EI185" i="3" a="1"/>
  <c r="EI185" i="3" s="1"/>
  <c r="EN185" i="3" s="1"/>
  <c r="EJ185" i="3" a="1"/>
  <c r="EJ185" i="3" s="1"/>
  <c r="EO185" i="3" s="1"/>
  <c r="EK185" i="3" a="1"/>
  <c r="EK185" i="3" s="1"/>
  <c r="EP185" i="3" s="1"/>
  <c r="EL185" i="3" a="1"/>
  <c r="EL185" i="3" s="1"/>
  <c r="EQ185" i="3" s="1"/>
  <c r="EM185" i="3"/>
  <c r="EI186" i="3" a="1"/>
  <c r="EI186" i="3" s="1"/>
  <c r="EN186" i="3" s="1"/>
  <c r="EJ186" i="3" a="1"/>
  <c r="EJ186" i="3" s="1"/>
  <c r="EO186" i="3" s="1"/>
  <c r="EK186" i="3" a="1"/>
  <c r="EK186" i="3" s="1"/>
  <c r="EP186" i="3" s="1"/>
  <c r="EL186" i="3" a="1"/>
  <c r="EL186" i="3" s="1"/>
  <c r="EQ186" i="3" s="1"/>
  <c r="EM186" i="3"/>
  <c r="EI187" i="3" a="1"/>
  <c r="EI187" i="3" s="1"/>
  <c r="EN187" i="3" s="1"/>
  <c r="EJ187" i="3" a="1"/>
  <c r="EJ187" i="3" s="1"/>
  <c r="EO187" i="3" s="1"/>
  <c r="EK187" i="3" a="1"/>
  <c r="EK187" i="3" s="1"/>
  <c r="EP187" i="3" s="1"/>
  <c r="EL187" i="3" a="1"/>
  <c r="EL187" i="3" s="1"/>
  <c r="EQ187" i="3" s="1"/>
  <c r="EM187" i="3"/>
  <c r="EI188" i="3" a="1"/>
  <c r="EI188" i="3" s="1"/>
  <c r="EN188" i="3" s="1"/>
  <c r="EJ188" i="3" a="1"/>
  <c r="EJ188" i="3" s="1"/>
  <c r="EO188" i="3" s="1"/>
  <c r="EK188" i="3" a="1"/>
  <c r="EK188" i="3" s="1"/>
  <c r="EP188" i="3" s="1"/>
  <c r="EL188" i="3" a="1"/>
  <c r="EL188" i="3" s="1"/>
  <c r="EQ188" i="3" s="1"/>
  <c r="EM188" i="3"/>
  <c r="EI189" i="3" a="1"/>
  <c r="EI189" i="3" s="1"/>
  <c r="EN189" i="3" s="1"/>
  <c r="EJ189" i="3" a="1"/>
  <c r="EJ189" i="3" s="1"/>
  <c r="EO189" i="3" s="1"/>
  <c r="EK189" i="3" a="1"/>
  <c r="EK189" i="3" s="1"/>
  <c r="EP189" i="3" s="1"/>
  <c r="EL189" i="3" a="1"/>
  <c r="EL189" i="3" s="1"/>
  <c r="EQ189" i="3" s="1"/>
  <c r="EM189" i="3"/>
  <c r="EI190" i="3" a="1"/>
  <c r="EI190" i="3" s="1"/>
  <c r="EN190" i="3" s="1"/>
  <c r="EJ190" i="3" a="1"/>
  <c r="EJ190" i="3" s="1"/>
  <c r="EO190" i="3" s="1"/>
  <c r="EK190" i="3" a="1"/>
  <c r="EK190" i="3" s="1"/>
  <c r="EP190" i="3" s="1"/>
  <c r="EL190" i="3" a="1"/>
  <c r="EL190" i="3" s="1"/>
  <c r="EQ190" i="3" s="1"/>
  <c r="EM190" i="3"/>
  <c r="EI191" i="3" a="1"/>
  <c r="EI191" i="3" s="1"/>
  <c r="EN191" i="3" s="1"/>
  <c r="EJ191" i="3" a="1"/>
  <c r="EJ191" i="3" s="1"/>
  <c r="EO191" i="3" s="1"/>
  <c r="EK191" i="3" a="1"/>
  <c r="EK191" i="3" s="1"/>
  <c r="EP191" i="3" s="1"/>
  <c r="EL191" i="3" a="1"/>
  <c r="EL191" i="3" s="1"/>
  <c r="EQ191" i="3" s="1"/>
  <c r="EM191" i="3"/>
  <c r="EI192" i="3" a="1"/>
  <c r="EI192" i="3" s="1"/>
  <c r="EN192" i="3" s="1"/>
  <c r="EJ192" i="3" a="1"/>
  <c r="EJ192" i="3" s="1"/>
  <c r="EO192" i="3" s="1"/>
  <c r="EK192" i="3" a="1"/>
  <c r="EK192" i="3" s="1"/>
  <c r="EP192" i="3" s="1"/>
  <c r="EL192" i="3" a="1"/>
  <c r="EL192" i="3" s="1"/>
  <c r="EQ192" i="3" s="1"/>
  <c r="EM192" i="3"/>
  <c r="EI193" i="3" a="1"/>
  <c r="EI193" i="3" s="1"/>
  <c r="EN193" i="3" s="1"/>
  <c r="EJ193" i="3" a="1"/>
  <c r="EJ193" i="3" s="1"/>
  <c r="EO193" i="3" s="1"/>
  <c r="EK193" i="3" a="1"/>
  <c r="EK193" i="3" s="1"/>
  <c r="EL193" i="3" a="1"/>
  <c r="EL193" i="3" s="1"/>
  <c r="EQ193" i="3" s="1"/>
  <c r="EM193" i="3"/>
  <c r="EP193" i="3"/>
  <c r="EI194" i="3" a="1"/>
  <c r="EI194" i="3" s="1"/>
  <c r="EN194" i="3" s="1"/>
  <c r="EJ194" i="3" a="1"/>
  <c r="EJ194" i="3" s="1"/>
  <c r="EO194" i="3" s="1"/>
  <c r="EK194" i="3" a="1"/>
  <c r="EK194" i="3" s="1"/>
  <c r="EP194" i="3" s="1"/>
  <c r="EL194" i="3" a="1"/>
  <c r="EL194" i="3" s="1"/>
  <c r="EQ194" i="3" s="1"/>
  <c r="EM194" i="3"/>
  <c r="EI195" i="3" a="1"/>
  <c r="EI195" i="3" s="1"/>
  <c r="EN195" i="3" s="1"/>
  <c r="EJ195" i="3" a="1"/>
  <c r="EJ195" i="3" s="1"/>
  <c r="EO195" i="3" s="1"/>
  <c r="EK195" i="3" a="1"/>
  <c r="EK195" i="3" s="1"/>
  <c r="EP195" i="3" s="1"/>
  <c r="EL195" i="3" a="1"/>
  <c r="EL195" i="3" s="1"/>
  <c r="EQ195" i="3" s="1"/>
  <c r="EM195" i="3"/>
  <c r="EI196" i="3" a="1"/>
  <c r="EI196" i="3" s="1"/>
  <c r="EN196" i="3" s="1"/>
  <c r="EJ196" i="3" a="1"/>
  <c r="EJ196" i="3" s="1"/>
  <c r="EO196" i="3" s="1"/>
  <c r="EK196" i="3" a="1"/>
  <c r="EK196" i="3" s="1"/>
  <c r="EP196" i="3" s="1"/>
  <c r="EL196" i="3" a="1"/>
  <c r="EL196" i="3" s="1"/>
  <c r="EQ196" i="3" s="1"/>
  <c r="EM196" i="3"/>
  <c r="EI197" i="3" a="1"/>
  <c r="EI197" i="3" s="1"/>
  <c r="EN197" i="3" s="1"/>
  <c r="EJ197" i="3" a="1"/>
  <c r="EJ197" i="3" s="1"/>
  <c r="EO197" i="3" s="1"/>
  <c r="EK197" i="3" a="1"/>
  <c r="EK197" i="3" s="1"/>
  <c r="EP197" i="3" s="1"/>
  <c r="EL197" i="3" a="1"/>
  <c r="EL197" i="3" s="1"/>
  <c r="EQ197" i="3" s="1"/>
  <c r="EM197" i="3"/>
  <c r="EI198" i="3" a="1"/>
  <c r="EI198" i="3" s="1"/>
  <c r="EN198" i="3" s="1"/>
  <c r="EJ198" i="3" a="1"/>
  <c r="EJ198" i="3" s="1"/>
  <c r="EO198" i="3" s="1"/>
  <c r="EK198" i="3" a="1"/>
  <c r="EK198" i="3" s="1"/>
  <c r="EP198" i="3" s="1"/>
  <c r="EL198" i="3" a="1"/>
  <c r="EL198" i="3" s="1"/>
  <c r="EQ198" i="3" s="1"/>
  <c r="EM198" i="3"/>
  <c r="EI199" i="3" a="1"/>
  <c r="EI199" i="3" s="1"/>
  <c r="EN199" i="3" s="1"/>
  <c r="EJ199" i="3" a="1"/>
  <c r="EJ199" i="3" s="1"/>
  <c r="EO199" i="3" s="1"/>
  <c r="EK199" i="3" a="1"/>
  <c r="EK199" i="3" s="1"/>
  <c r="EP199" i="3" s="1"/>
  <c r="EL199" i="3" a="1"/>
  <c r="EL199" i="3" s="1"/>
  <c r="EQ199" i="3" s="1"/>
  <c r="EM199" i="3"/>
  <c r="EI200" i="3" a="1"/>
  <c r="EI200" i="3" s="1"/>
  <c r="EN200" i="3" s="1"/>
  <c r="EJ200" i="3" a="1"/>
  <c r="EJ200" i="3" s="1"/>
  <c r="EO200" i="3" s="1"/>
  <c r="EK200" i="3" a="1"/>
  <c r="EK200" i="3" s="1"/>
  <c r="EP200" i="3" s="1"/>
  <c r="EL200" i="3" a="1"/>
  <c r="EL200" i="3" s="1"/>
  <c r="EQ200" i="3" s="1"/>
  <c r="EM200" i="3"/>
  <c r="EI201" i="3" a="1"/>
  <c r="EI201" i="3" s="1"/>
  <c r="EN201" i="3" s="1"/>
  <c r="EJ201" i="3" a="1"/>
  <c r="EJ201" i="3" s="1"/>
  <c r="EO201" i="3" s="1"/>
  <c r="EK201" i="3" a="1"/>
  <c r="EK201" i="3" s="1"/>
  <c r="EP201" i="3" s="1"/>
  <c r="EL201" i="3" a="1"/>
  <c r="EL201" i="3" s="1"/>
  <c r="EQ201" i="3" s="1"/>
  <c r="EM201" i="3"/>
  <c r="EI202" i="3" a="1"/>
  <c r="EI202" i="3" s="1"/>
  <c r="EN202" i="3" s="1"/>
  <c r="EJ202" i="3" a="1"/>
  <c r="EJ202" i="3" s="1"/>
  <c r="EO202" i="3" s="1"/>
  <c r="EK202" i="3" a="1"/>
  <c r="EK202" i="3" s="1"/>
  <c r="EP202" i="3" s="1"/>
  <c r="EL202" i="3" a="1"/>
  <c r="EL202" i="3" s="1"/>
  <c r="EQ202" i="3" s="1"/>
  <c r="EM202" i="3"/>
  <c r="EI203" i="3" a="1"/>
  <c r="EI203" i="3" s="1"/>
  <c r="EN203" i="3" s="1"/>
  <c r="EJ203" i="3" a="1"/>
  <c r="EJ203" i="3" s="1"/>
  <c r="EO203" i="3" s="1"/>
  <c r="EK203" i="3" a="1"/>
  <c r="EK203" i="3" s="1"/>
  <c r="EP203" i="3" s="1"/>
  <c r="EL203" i="3" a="1"/>
  <c r="EL203" i="3" s="1"/>
  <c r="EQ203" i="3" s="1"/>
  <c r="EM203" i="3"/>
  <c r="EI204" i="3" a="1"/>
  <c r="EI204" i="3" s="1"/>
  <c r="EN204" i="3" s="1"/>
  <c r="EJ204" i="3" a="1"/>
  <c r="EJ204" i="3" s="1"/>
  <c r="EO204" i="3" s="1"/>
  <c r="EK204" i="3" a="1"/>
  <c r="EK204" i="3" s="1"/>
  <c r="EP204" i="3" s="1"/>
  <c r="EL204" i="3" a="1"/>
  <c r="EL204" i="3" s="1"/>
  <c r="EQ204" i="3" s="1"/>
  <c r="EM204" i="3"/>
  <c r="EI205" i="3" a="1"/>
  <c r="EI205" i="3" s="1"/>
  <c r="EN205" i="3" s="1"/>
  <c r="EJ205" i="3" a="1"/>
  <c r="EJ205" i="3" s="1"/>
  <c r="EO205" i="3" s="1"/>
  <c r="EK205" i="3" a="1"/>
  <c r="EK205" i="3" s="1"/>
  <c r="EP205" i="3" s="1"/>
  <c r="EL205" i="3" a="1"/>
  <c r="EL205" i="3" s="1"/>
  <c r="EQ205" i="3" s="1"/>
  <c r="EM205" i="3"/>
  <c r="EI206" i="3" a="1"/>
  <c r="EI206" i="3" s="1"/>
  <c r="EN206" i="3" s="1"/>
  <c r="EJ206" i="3" a="1"/>
  <c r="EJ206" i="3" s="1"/>
  <c r="EO206" i="3" s="1"/>
  <c r="EK206" i="3" a="1"/>
  <c r="EK206" i="3" s="1"/>
  <c r="EP206" i="3" s="1"/>
  <c r="EL206" i="3" a="1"/>
  <c r="EL206" i="3" s="1"/>
  <c r="EQ206" i="3" s="1"/>
  <c r="EM206" i="3"/>
  <c r="EI207" i="3" a="1"/>
  <c r="EI207" i="3" s="1"/>
  <c r="EN207" i="3" s="1"/>
  <c r="EJ207" i="3" a="1"/>
  <c r="EJ207" i="3" s="1"/>
  <c r="EO207" i="3" s="1"/>
  <c r="EK207" i="3" a="1"/>
  <c r="EK207" i="3" s="1"/>
  <c r="EP207" i="3" s="1"/>
  <c r="EL207" i="3" a="1"/>
  <c r="EL207" i="3" s="1"/>
  <c r="EQ207" i="3" s="1"/>
  <c r="EM207" i="3"/>
  <c r="EI208" i="3" a="1"/>
  <c r="EI208" i="3" s="1"/>
  <c r="EN208" i="3" s="1"/>
  <c r="EJ208" i="3" a="1"/>
  <c r="EJ208" i="3" s="1"/>
  <c r="EO208" i="3" s="1"/>
  <c r="EK208" i="3" a="1"/>
  <c r="EK208" i="3" s="1"/>
  <c r="EP208" i="3" s="1"/>
  <c r="EL208" i="3" a="1"/>
  <c r="EL208" i="3" s="1"/>
  <c r="EQ208" i="3" s="1"/>
  <c r="EM208" i="3"/>
  <c r="EI209" i="3" a="1"/>
  <c r="EI209" i="3" s="1"/>
  <c r="EN209" i="3" s="1"/>
  <c r="EJ209" i="3" a="1"/>
  <c r="EJ209" i="3" s="1"/>
  <c r="EO209" i="3" s="1"/>
  <c r="EK209" i="3" a="1"/>
  <c r="EK209" i="3" s="1"/>
  <c r="EP209" i="3" s="1"/>
  <c r="EL209" i="3" a="1"/>
  <c r="EL209" i="3" s="1"/>
  <c r="EQ209" i="3" s="1"/>
  <c r="EM209" i="3"/>
  <c r="EI210" i="3" a="1"/>
  <c r="EI210" i="3" s="1"/>
  <c r="EN210" i="3" s="1"/>
  <c r="EJ210" i="3" a="1"/>
  <c r="EJ210" i="3" s="1"/>
  <c r="EO210" i="3" s="1"/>
  <c r="EK210" i="3" a="1"/>
  <c r="EK210" i="3" s="1"/>
  <c r="EP210" i="3" s="1"/>
  <c r="EL210" i="3" a="1"/>
  <c r="EL210" i="3" s="1"/>
  <c r="EQ210" i="3" s="1"/>
  <c r="EM210" i="3"/>
  <c r="EI211" i="3" a="1"/>
  <c r="EI211" i="3" s="1"/>
  <c r="EN211" i="3" s="1"/>
  <c r="EJ211" i="3" a="1"/>
  <c r="EJ211" i="3" s="1"/>
  <c r="EO211" i="3" s="1"/>
  <c r="EK211" i="3" a="1"/>
  <c r="EK211" i="3" s="1"/>
  <c r="EP211" i="3" s="1"/>
  <c r="EL211" i="3" a="1"/>
  <c r="EL211" i="3" s="1"/>
  <c r="EQ211" i="3" s="1"/>
  <c r="EM211" i="3"/>
  <c r="EI212" i="3" a="1"/>
  <c r="EI212" i="3" s="1"/>
  <c r="EN212" i="3" s="1"/>
  <c r="EJ212" i="3" a="1"/>
  <c r="EJ212" i="3" s="1"/>
  <c r="EO212" i="3" s="1"/>
  <c r="EK212" i="3" a="1"/>
  <c r="EK212" i="3" s="1"/>
  <c r="EP212" i="3" s="1"/>
  <c r="EL212" i="3" a="1"/>
  <c r="EL212" i="3" s="1"/>
  <c r="EQ212" i="3" s="1"/>
  <c r="EM212" i="3"/>
  <c r="EI213" i="3" a="1"/>
  <c r="EI213" i="3" s="1"/>
  <c r="EN213" i="3" s="1"/>
  <c r="EJ213" i="3" a="1"/>
  <c r="EJ213" i="3" s="1"/>
  <c r="EO213" i="3" s="1"/>
  <c r="EK213" i="3" a="1"/>
  <c r="EK213" i="3" s="1"/>
  <c r="EP213" i="3" s="1"/>
  <c r="EL213" i="3" a="1"/>
  <c r="EL213" i="3" s="1"/>
  <c r="EQ213" i="3" s="1"/>
  <c r="EM213" i="3"/>
  <c r="EI214" i="3" a="1"/>
  <c r="EI214" i="3" s="1"/>
  <c r="EN214" i="3" s="1"/>
  <c r="EJ214" i="3" a="1"/>
  <c r="EJ214" i="3" s="1"/>
  <c r="EO214" i="3" s="1"/>
  <c r="EK214" i="3" a="1"/>
  <c r="EK214" i="3" s="1"/>
  <c r="EP214" i="3" s="1"/>
  <c r="EL214" i="3" a="1"/>
  <c r="EL214" i="3" s="1"/>
  <c r="EQ214" i="3" s="1"/>
  <c r="EM214" i="3"/>
  <c r="EI215" i="3" a="1"/>
  <c r="EI215" i="3" s="1"/>
  <c r="EN215" i="3" s="1"/>
  <c r="EJ215" i="3" a="1"/>
  <c r="EJ215" i="3" s="1"/>
  <c r="EO215" i="3" s="1"/>
  <c r="EK215" i="3" a="1"/>
  <c r="EK215" i="3" s="1"/>
  <c r="EP215" i="3" s="1"/>
  <c r="EL215" i="3" a="1"/>
  <c r="EL215" i="3" s="1"/>
  <c r="EQ215" i="3" s="1"/>
  <c r="EM215" i="3"/>
  <c r="EI216" i="3" a="1"/>
  <c r="EI216" i="3" s="1"/>
  <c r="EN216" i="3" s="1"/>
  <c r="EJ216" i="3" a="1"/>
  <c r="EJ216" i="3" s="1"/>
  <c r="EO216" i="3" s="1"/>
  <c r="EK216" i="3" a="1"/>
  <c r="EK216" i="3" s="1"/>
  <c r="EP216" i="3" s="1"/>
  <c r="EL216" i="3" a="1"/>
  <c r="EL216" i="3" s="1"/>
  <c r="EQ216" i="3" s="1"/>
  <c r="EM216" i="3"/>
  <c r="EI217" i="3" a="1"/>
  <c r="EI217" i="3" s="1"/>
  <c r="EN217" i="3" s="1"/>
  <c r="EJ217" i="3" a="1"/>
  <c r="EJ217" i="3" s="1"/>
  <c r="EO217" i="3" s="1"/>
  <c r="EK217" i="3" a="1"/>
  <c r="EK217" i="3" s="1"/>
  <c r="EP217" i="3" s="1"/>
  <c r="EL217" i="3" a="1"/>
  <c r="EL217" i="3" s="1"/>
  <c r="EQ217" i="3" s="1"/>
  <c r="EM217" i="3"/>
  <c r="EI218" i="3" a="1"/>
  <c r="EI218" i="3" s="1"/>
  <c r="EN218" i="3" s="1"/>
  <c r="EJ218" i="3" a="1"/>
  <c r="EJ218" i="3" s="1"/>
  <c r="EO218" i="3" s="1"/>
  <c r="EK218" i="3" a="1"/>
  <c r="EK218" i="3" s="1"/>
  <c r="EP218" i="3" s="1"/>
  <c r="EL218" i="3" a="1"/>
  <c r="EL218" i="3" s="1"/>
  <c r="EQ218" i="3" s="1"/>
  <c r="EM218" i="3"/>
  <c r="EI219" i="3" a="1"/>
  <c r="EI219" i="3" s="1"/>
  <c r="EN219" i="3" s="1"/>
  <c r="EJ219" i="3" a="1"/>
  <c r="EJ219" i="3" s="1"/>
  <c r="EO219" i="3" s="1"/>
  <c r="EK219" i="3" a="1"/>
  <c r="EK219" i="3" s="1"/>
  <c r="EP219" i="3" s="1"/>
  <c r="EL219" i="3" a="1"/>
  <c r="EL219" i="3" s="1"/>
  <c r="EQ219" i="3" s="1"/>
  <c r="EM219" i="3"/>
  <c r="EI220" i="3" a="1"/>
  <c r="EI220" i="3" s="1"/>
  <c r="EN220" i="3" s="1"/>
  <c r="EJ220" i="3" a="1"/>
  <c r="EJ220" i="3" s="1"/>
  <c r="EO220" i="3" s="1"/>
  <c r="EK220" i="3" a="1"/>
  <c r="EK220" i="3" s="1"/>
  <c r="EP220" i="3" s="1"/>
  <c r="EL220" i="3" a="1"/>
  <c r="EL220" i="3" s="1"/>
  <c r="EQ220" i="3" s="1"/>
  <c r="EM220" i="3"/>
  <c r="EI221" i="3" a="1"/>
  <c r="EI221" i="3" s="1"/>
  <c r="EN221" i="3" s="1"/>
  <c r="EJ221" i="3" a="1"/>
  <c r="EJ221" i="3" s="1"/>
  <c r="EO221" i="3" s="1"/>
  <c r="EK221" i="3" a="1"/>
  <c r="EK221" i="3" s="1"/>
  <c r="EP221" i="3" s="1"/>
  <c r="EL221" i="3" a="1"/>
  <c r="EL221" i="3" s="1"/>
  <c r="EQ221" i="3" s="1"/>
  <c r="EM221" i="3"/>
  <c r="EI222" i="3" a="1"/>
  <c r="EI222" i="3" s="1"/>
  <c r="EN222" i="3" s="1"/>
  <c r="EJ222" i="3" a="1"/>
  <c r="EJ222" i="3" s="1"/>
  <c r="EO222" i="3" s="1"/>
  <c r="EK222" i="3" a="1"/>
  <c r="EK222" i="3" s="1"/>
  <c r="EP222" i="3" s="1"/>
  <c r="EL222" i="3" a="1"/>
  <c r="EL222" i="3" s="1"/>
  <c r="EQ222" i="3" s="1"/>
  <c r="EM222" i="3"/>
  <c r="EI223" i="3" a="1"/>
  <c r="EI223" i="3" s="1"/>
  <c r="EN223" i="3" s="1"/>
  <c r="EJ223" i="3" a="1"/>
  <c r="EJ223" i="3" s="1"/>
  <c r="EO223" i="3" s="1"/>
  <c r="EK223" i="3" a="1"/>
  <c r="EK223" i="3" s="1"/>
  <c r="EP223" i="3" s="1"/>
  <c r="EL223" i="3" a="1"/>
  <c r="EL223" i="3" s="1"/>
  <c r="EQ223" i="3" s="1"/>
  <c r="EM223" i="3"/>
  <c r="EI224" i="3" a="1"/>
  <c r="EI224" i="3" s="1"/>
  <c r="EN224" i="3" s="1"/>
  <c r="EJ224" i="3" a="1"/>
  <c r="EJ224" i="3" s="1"/>
  <c r="EO224" i="3" s="1"/>
  <c r="EK224" i="3" a="1"/>
  <c r="EK224" i="3" s="1"/>
  <c r="EP224" i="3" s="1"/>
  <c r="EL224" i="3" a="1"/>
  <c r="EL224" i="3" s="1"/>
  <c r="EQ224" i="3" s="1"/>
  <c r="EM224" i="3"/>
  <c r="EI225" i="3" a="1"/>
  <c r="EI225" i="3" s="1"/>
  <c r="EN225" i="3" s="1"/>
  <c r="EJ225" i="3" a="1"/>
  <c r="EJ225" i="3" s="1"/>
  <c r="EO225" i="3" s="1"/>
  <c r="EK225" i="3" a="1"/>
  <c r="EK225" i="3" s="1"/>
  <c r="EP225" i="3" s="1"/>
  <c r="EL225" i="3" a="1"/>
  <c r="EL225" i="3" s="1"/>
  <c r="EQ225" i="3" s="1"/>
  <c r="EM225" i="3"/>
  <c r="EI226" i="3" a="1"/>
  <c r="EI226" i="3" s="1"/>
  <c r="EN226" i="3" s="1"/>
  <c r="EJ226" i="3" a="1"/>
  <c r="EJ226" i="3" s="1"/>
  <c r="EO226" i="3" s="1"/>
  <c r="EK226" i="3" a="1"/>
  <c r="EK226" i="3" s="1"/>
  <c r="EP226" i="3" s="1"/>
  <c r="EL226" i="3" a="1"/>
  <c r="EL226" i="3" s="1"/>
  <c r="EQ226" i="3" s="1"/>
  <c r="EM226" i="3"/>
  <c r="EI227" i="3" a="1"/>
  <c r="EI227" i="3" s="1"/>
  <c r="EN227" i="3" s="1"/>
  <c r="EJ227" i="3" a="1"/>
  <c r="EJ227" i="3" s="1"/>
  <c r="EO227" i="3" s="1"/>
  <c r="EK227" i="3" a="1"/>
  <c r="EK227" i="3" s="1"/>
  <c r="EP227" i="3" s="1"/>
  <c r="EL227" i="3" a="1"/>
  <c r="EL227" i="3" s="1"/>
  <c r="EQ227" i="3" s="1"/>
  <c r="EM227" i="3"/>
  <c r="EI228" i="3" a="1"/>
  <c r="EI228" i="3" s="1"/>
  <c r="EN228" i="3" s="1"/>
  <c r="EJ228" i="3" a="1"/>
  <c r="EJ228" i="3" s="1"/>
  <c r="EO228" i="3" s="1"/>
  <c r="EK228" i="3" a="1"/>
  <c r="EK228" i="3" s="1"/>
  <c r="EP228" i="3" s="1"/>
  <c r="EL228" i="3" a="1"/>
  <c r="EL228" i="3" s="1"/>
  <c r="EQ228" i="3" s="1"/>
  <c r="EM228" i="3"/>
  <c r="EI229" i="3" a="1"/>
  <c r="EI229" i="3" s="1"/>
  <c r="EN229" i="3" s="1"/>
  <c r="EJ229" i="3" a="1"/>
  <c r="EJ229" i="3" s="1"/>
  <c r="EO229" i="3" s="1"/>
  <c r="EK229" i="3" a="1"/>
  <c r="EK229" i="3" s="1"/>
  <c r="EP229" i="3" s="1"/>
  <c r="EL229" i="3" a="1"/>
  <c r="EL229" i="3" s="1"/>
  <c r="EQ229" i="3" s="1"/>
  <c r="EM229" i="3"/>
  <c r="EI230" i="3" a="1"/>
  <c r="EI230" i="3" s="1"/>
  <c r="EN230" i="3" s="1"/>
  <c r="EJ230" i="3" a="1"/>
  <c r="EJ230" i="3" s="1"/>
  <c r="EO230" i="3" s="1"/>
  <c r="EK230" i="3" a="1"/>
  <c r="EK230" i="3" s="1"/>
  <c r="EP230" i="3" s="1"/>
  <c r="EL230" i="3" a="1"/>
  <c r="EL230" i="3" s="1"/>
  <c r="EQ230" i="3" s="1"/>
  <c r="EM230" i="3"/>
  <c r="EI231" i="3" a="1"/>
  <c r="EI231" i="3" s="1"/>
  <c r="EN231" i="3" s="1"/>
  <c r="EJ231" i="3" a="1"/>
  <c r="EJ231" i="3" s="1"/>
  <c r="EO231" i="3" s="1"/>
  <c r="EK231" i="3" a="1"/>
  <c r="EK231" i="3" s="1"/>
  <c r="EP231" i="3" s="1"/>
  <c r="EL231" i="3" a="1"/>
  <c r="EL231" i="3" s="1"/>
  <c r="EQ231" i="3" s="1"/>
  <c r="EM231" i="3"/>
  <c r="EI232" i="3" a="1"/>
  <c r="EI232" i="3" s="1"/>
  <c r="EN232" i="3" s="1"/>
  <c r="EJ232" i="3" a="1"/>
  <c r="EJ232" i="3" s="1"/>
  <c r="EO232" i="3" s="1"/>
  <c r="EK232" i="3" a="1"/>
  <c r="EK232" i="3" s="1"/>
  <c r="EP232" i="3" s="1"/>
  <c r="EL232" i="3" a="1"/>
  <c r="EL232" i="3" s="1"/>
  <c r="EQ232" i="3" s="1"/>
  <c r="EM232" i="3"/>
  <c r="EI233" i="3" a="1"/>
  <c r="EI233" i="3" s="1"/>
  <c r="EN233" i="3" s="1"/>
  <c r="EJ233" i="3" a="1"/>
  <c r="EJ233" i="3" s="1"/>
  <c r="EO233" i="3" s="1"/>
  <c r="EK233" i="3" a="1"/>
  <c r="EK233" i="3" s="1"/>
  <c r="EP233" i="3" s="1"/>
  <c r="EL233" i="3" a="1"/>
  <c r="EL233" i="3" s="1"/>
  <c r="EQ233" i="3" s="1"/>
  <c r="EM233" i="3"/>
  <c r="EI234" i="3" a="1"/>
  <c r="EI234" i="3" s="1"/>
  <c r="EN234" i="3" s="1"/>
  <c r="EJ234" i="3" a="1"/>
  <c r="EJ234" i="3" s="1"/>
  <c r="EO234" i="3" s="1"/>
  <c r="EK234" i="3" a="1"/>
  <c r="EK234" i="3" s="1"/>
  <c r="EP234" i="3" s="1"/>
  <c r="EL234" i="3" a="1"/>
  <c r="EL234" i="3" s="1"/>
  <c r="EQ234" i="3" s="1"/>
  <c r="EM234" i="3"/>
  <c r="EI235" i="3" a="1"/>
  <c r="EI235" i="3" s="1"/>
  <c r="EN235" i="3" s="1"/>
  <c r="EJ235" i="3" a="1"/>
  <c r="EJ235" i="3" s="1"/>
  <c r="EO235" i="3" s="1"/>
  <c r="EK235" i="3" a="1"/>
  <c r="EK235" i="3" s="1"/>
  <c r="EP235" i="3" s="1"/>
  <c r="EL235" i="3" a="1"/>
  <c r="EL235" i="3" s="1"/>
  <c r="EQ235" i="3" s="1"/>
  <c r="EM235" i="3"/>
  <c r="EI236" i="3" a="1"/>
  <c r="EI236" i="3" s="1"/>
  <c r="EN236" i="3" s="1"/>
  <c r="EJ236" i="3" a="1"/>
  <c r="EJ236" i="3" s="1"/>
  <c r="EO236" i="3" s="1"/>
  <c r="EK236" i="3" a="1"/>
  <c r="EK236" i="3" s="1"/>
  <c r="EP236" i="3" s="1"/>
  <c r="EL236" i="3" a="1"/>
  <c r="EL236" i="3" s="1"/>
  <c r="EQ236" i="3" s="1"/>
  <c r="EM236" i="3"/>
  <c r="EI237" i="3" a="1"/>
  <c r="EI237" i="3" s="1"/>
  <c r="EN237" i="3" s="1"/>
  <c r="EJ237" i="3" a="1"/>
  <c r="EJ237" i="3" s="1"/>
  <c r="EO237" i="3" s="1"/>
  <c r="EK237" i="3" a="1"/>
  <c r="EK237" i="3" s="1"/>
  <c r="EP237" i="3" s="1"/>
  <c r="EL237" i="3" a="1"/>
  <c r="EL237" i="3" s="1"/>
  <c r="EQ237" i="3" s="1"/>
  <c r="EM237" i="3"/>
  <c r="EI238" i="3" a="1"/>
  <c r="EI238" i="3" s="1"/>
  <c r="EN238" i="3" s="1"/>
  <c r="EJ238" i="3" a="1"/>
  <c r="EJ238" i="3" s="1"/>
  <c r="EO238" i="3" s="1"/>
  <c r="EK238" i="3" a="1"/>
  <c r="EK238" i="3" s="1"/>
  <c r="EP238" i="3" s="1"/>
  <c r="EL238" i="3" a="1"/>
  <c r="EL238" i="3" s="1"/>
  <c r="EQ238" i="3" s="1"/>
  <c r="EM238" i="3"/>
  <c r="EI239" i="3" a="1"/>
  <c r="EI239" i="3" s="1"/>
  <c r="EN239" i="3" s="1"/>
  <c r="EJ239" i="3" a="1"/>
  <c r="EJ239" i="3" s="1"/>
  <c r="EO239" i="3" s="1"/>
  <c r="EK239" i="3" a="1"/>
  <c r="EK239" i="3" s="1"/>
  <c r="EP239" i="3" s="1"/>
  <c r="EL239" i="3" a="1"/>
  <c r="EL239" i="3" s="1"/>
  <c r="EQ239" i="3" s="1"/>
  <c r="EM239" i="3"/>
  <c r="EI240" i="3" a="1"/>
  <c r="EI240" i="3" s="1"/>
  <c r="EN240" i="3" s="1"/>
  <c r="EJ240" i="3" a="1"/>
  <c r="EJ240" i="3" s="1"/>
  <c r="EO240" i="3" s="1"/>
  <c r="EK240" i="3" a="1"/>
  <c r="EK240" i="3" s="1"/>
  <c r="EP240" i="3" s="1"/>
  <c r="EL240" i="3" a="1"/>
  <c r="EL240" i="3" s="1"/>
  <c r="EQ240" i="3" s="1"/>
  <c r="EM240" i="3"/>
  <c r="EI241" i="3" a="1"/>
  <c r="EI241" i="3" s="1"/>
  <c r="EN241" i="3" s="1"/>
  <c r="EJ241" i="3" a="1"/>
  <c r="EJ241" i="3" s="1"/>
  <c r="EO241" i="3" s="1"/>
  <c r="EK241" i="3" a="1"/>
  <c r="EK241" i="3" s="1"/>
  <c r="EP241" i="3" s="1"/>
  <c r="EL241" i="3" a="1"/>
  <c r="EL241" i="3" s="1"/>
  <c r="EQ241" i="3" s="1"/>
  <c r="EM241" i="3"/>
  <c r="EI242" i="3" a="1"/>
  <c r="EI242" i="3" s="1"/>
  <c r="EN242" i="3" s="1"/>
  <c r="EJ242" i="3" a="1"/>
  <c r="EJ242" i="3" s="1"/>
  <c r="EO242" i="3" s="1"/>
  <c r="EK242" i="3" a="1"/>
  <c r="EK242" i="3" s="1"/>
  <c r="EP242" i="3" s="1"/>
  <c r="EL242" i="3" a="1"/>
  <c r="EL242" i="3" s="1"/>
  <c r="EQ242" i="3" s="1"/>
  <c r="EM242" i="3"/>
  <c r="EI243" i="3" a="1"/>
  <c r="EI243" i="3" s="1"/>
  <c r="EN243" i="3" s="1"/>
  <c r="EJ243" i="3" a="1"/>
  <c r="EJ243" i="3" s="1"/>
  <c r="EO243" i="3" s="1"/>
  <c r="EK243" i="3" a="1"/>
  <c r="EK243" i="3" s="1"/>
  <c r="EP243" i="3" s="1"/>
  <c r="EL243" i="3" a="1"/>
  <c r="EL243" i="3" s="1"/>
  <c r="EQ243" i="3" s="1"/>
  <c r="EM243" i="3"/>
  <c r="EI244" i="3" a="1"/>
  <c r="EI244" i="3" s="1"/>
  <c r="EN244" i="3" s="1"/>
  <c r="EJ244" i="3" a="1"/>
  <c r="EJ244" i="3" s="1"/>
  <c r="EO244" i="3" s="1"/>
  <c r="EK244" i="3" a="1"/>
  <c r="EK244" i="3" s="1"/>
  <c r="EP244" i="3" s="1"/>
  <c r="EL244" i="3" a="1"/>
  <c r="EL244" i="3" s="1"/>
  <c r="EQ244" i="3" s="1"/>
  <c r="EM244" i="3"/>
  <c r="EI245" i="3" a="1"/>
  <c r="EI245" i="3" s="1"/>
  <c r="EN245" i="3" s="1"/>
  <c r="EJ245" i="3" a="1"/>
  <c r="EJ245" i="3" s="1"/>
  <c r="EO245" i="3" s="1"/>
  <c r="EK245" i="3" a="1"/>
  <c r="EK245" i="3" s="1"/>
  <c r="EP245" i="3" s="1"/>
  <c r="EL245" i="3" a="1"/>
  <c r="EL245" i="3" s="1"/>
  <c r="EQ245" i="3" s="1"/>
  <c r="EM245" i="3"/>
  <c r="EI246" i="3" a="1"/>
  <c r="EI246" i="3" s="1"/>
  <c r="EN246" i="3" s="1"/>
  <c r="EJ246" i="3" a="1"/>
  <c r="EJ246" i="3" s="1"/>
  <c r="EO246" i="3" s="1"/>
  <c r="EK246" i="3" a="1"/>
  <c r="EK246" i="3" s="1"/>
  <c r="EP246" i="3" s="1"/>
  <c r="EL246" i="3" a="1"/>
  <c r="EL246" i="3" s="1"/>
  <c r="EQ246" i="3" s="1"/>
  <c r="EM246" i="3"/>
  <c r="EI247" i="3" a="1"/>
  <c r="EI247" i="3" s="1"/>
  <c r="EN247" i="3" s="1"/>
  <c r="EJ247" i="3" a="1"/>
  <c r="EJ247" i="3" s="1"/>
  <c r="EO247" i="3" s="1"/>
  <c r="EK247" i="3" a="1"/>
  <c r="EK247" i="3" s="1"/>
  <c r="EP247" i="3" s="1"/>
  <c r="EL247" i="3" a="1"/>
  <c r="EL247" i="3" s="1"/>
  <c r="EQ247" i="3" s="1"/>
  <c r="EM247" i="3"/>
  <c r="EI248" i="3" a="1"/>
  <c r="EI248" i="3" s="1"/>
  <c r="EN248" i="3" s="1"/>
  <c r="EJ248" i="3" a="1"/>
  <c r="EJ248" i="3" s="1"/>
  <c r="EO248" i="3" s="1"/>
  <c r="EK248" i="3" a="1"/>
  <c r="EK248" i="3" s="1"/>
  <c r="EP248" i="3" s="1"/>
  <c r="EL248" i="3" a="1"/>
  <c r="EL248" i="3" s="1"/>
  <c r="EQ248" i="3" s="1"/>
  <c r="EM248" i="3"/>
  <c r="EI249" i="3" a="1"/>
  <c r="EI249" i="3" s="1"/>
  <c r="EN249" i="3" s="1"/>
  <c r="EJ249" i="3" a="1"/>
  <c r="EJ249" i="3" s="1"/>
  <c r="EO249" i="3" s="1"/>
  <c r="EK249" i="3" a="1"/>
  <c r="EK249" i="3" s="1"/>
  <c r="EP249" i="3" s="1"/>
  <c r="EL249" i="3" a="1"/>
  <c r="EL249" i="3" s="1"/>
  <c r="EQ249" i="3" s="1"/>
  <c r="EM249" i="3"/>
  <c r="EI250" i="3" a="1"/>
  <c r="EI250" i="3" s="1"/>
  <c r="EN250" i="3" s="1"/>
  <c r="EJ250" i="3" a="1"/>
  <c r="EJ250" i="3" s="1"/>
  <c r="EO250" i="3" s="1"/>
  <c r="EK250" i="3" a="1"/>
  <c r="EK250" i="3" s="1"/>
  <c r="EP250" i="3" s="1"/>
  <c r="EL250" i="3" a="1"/>
  <c r="EL250" i="3" s="1"/>
  <c r="EQ250" i="3" s="1"/>
  <c r="EM250" i="3"/>
  <c r="EI251" i="3" a="1"/>
  <c r="EI251" i="3" s="1"/>
  <c r="EN251" i="3" s="1"/>
  <c r="EJ251" i="3" a="1"/>
  <c r="EJ251" i="3" s="1"/>
  <c r="EO251" i="3" s="1"/>
  <c r="EK251" i="3" a="1"/>
  <c r="EK251" i="3" s="1"/>
  <c r="EP251" i="3" s="1"/>
  <c r="EL251" i="3" a="1"/>
  <c r="EL251" i="3" s="1"/>
  <c r="EQ251" i="3" s="1"/>
  <c r="EM251" i="3"/>
  <c r="EI252" i="3" a="1"/>
  <c r="EI252" i="3" s="1"/>
  <c r="EN252" i="3" s="1"/>
  <c r="EJ252" i="3" a="1"/>
  <c r="EJ252" i="3" s="1"/>
  <c r="EO252" i="3" s="1"/>
  <c r="EK252" i="3" a="1"/>
  <c r="EK252" i="3" s="1"/>
  <c r="EP252" i="3" s="1"/>
  <c r="EL252" i="3" a="1"/>
  <c r="EL252" i="3" s="1"/>
  <c r="EQ252" i="3" s="1"/>
  <c r="EM252" i="3"/>
  <c r="EI253" i="3" a="1"/>
  <c r="EI253" i="3" s="1"/>
  <c r="EN253" i="3" s="1"/>
  <c r="EJ253" i="3" a="1"/>
  <c r="EJ253" i="3" s="1"/>
  <c r="EO253" i="3" s="1"/>
  <c r="EK253" i="3" a="1"/>
  <c r="EK253" i="3" s="1"/>
  <c r="EP253" i="3" s="1"/>
  <c r="EL253" i="3" a="1"/>
  <c r="EL253" i="3" s="1"/>
  <c r="EQ253" i="3" s="1"/>
  <c r="EM253" i="3"/>
  <c r="EI254" i="3" a="1"/>
  <c r="EI254" i="3" s="1"/>
  <c r="EN254" i="3" s="1"/>
  <c r="EJ254" i="3" a="1"/>
  <c r="EJ254" i="3" s="1"/>
  <c r="EO254" i="3" s="1"/>
  <c r="EK254" i="3" a="1"/>
  <c r="EK254" i="3" s="1"/>
  <c r="EP254" i="3" s="1"/>
  <c r="EL254" i="3" a="1"/>
  <c r="EL254" i="3" s="1"/>
  <c r="EQ254" i="3" s="1"/>
  <c r="EM254" i="3"/>
  <c r="EI255" i="3" a="1"/>
  <c r="EI255" i="3" s="1"/>
  <c r="EN255" i="3" s="1"/>
  <c r="EJ255" i="3" a="1"/>
  <c r="EJ255" i="3" s="1"/>
  <c r="EO255" i="3" s="1"/>
  <c r="EK255" i="3" a="1"/>
  <c r="EK255" i="3" s="1"/>
  <c r="EP255" i="3" s="1"/>
  <c r="EL255" i="3" a="1"/>
  <c r="EL255" i="3" s="1"/>
  <c r="EQ255" i="3" s="1"/>
  <c r="EM255" i="3"/>
  <c r="EI256" i="3" a="1"/>
  <c r="EI256" i="3" s="1"/>
  <c r="EN256" i="3" s="1"/>
  <c r="EJ256" i="3" a="1"/>
  <c r="EJ256" i="3" s="1"/>
  <c r="EO256" i="3" s="1"/>
  <c r="EK256" i="3" a="1"/>
  <c r="EK256" i="3" s="1"/>
  <c r="EP256" i="3" s="1"/>
  <c r="EL256" i="3" a="1"/>
  <c r="EL256" i="3" s="1"/>
  <c r="EQ256" i="3" s="1"/>
  <c r="EM256" i="3"/>
  <c r="EI257" i="3" a="1"/>
  <c r="EI257" i="3" s="1"/>
  <c r="EN257" i="3" s="1"/>
  <c r="EJ257" i="3" a="1"/>
  <c r="EJ257" i="3" s="1"/>
  <c r="EO257" i="3" s="1"/>
  <c r="EK257" i="3" a="1"/>
  <c r="EK257" i="3" s="1"/>
  <c r="EP257" i="3" s="1"/>
  <c r="EL257" i="3" a="1"/>
  <c r="EL257" i="3" s="1"/>
  <c r="EQ257" i="3" s="1"/>
  <c r="EM257" i="3"/>
  <c r="EI258" i="3" a="1"/>
  <c r="EI258" i="3" s="1"/>
  <c r="EN258" i="3" s="1"/>
  <c r="EJ258" i="3" a="1"/>
  <c r="EJ258" i="3" s="1"/>
  <c r="EO258" i="3" s="1"/>
  <c r="EK258" i="3" a="1"/>
  <c r="EK258" i="3" s="1"/>
  <c r="EP258" i="3" s="1"/>
  <c r="EL258" i="3" a="1"/>
  <c r="EL258" i="3" s="1"/>
  <c r="EQ258" i="3" s="1"/>
  <c r="EM258" i="3"/>
  <c r="EI259" i="3" a="1"/>
  <c r="EI259" i="3" s="1"/>
  <c r="EN259" i="3" s="1"/>
  <c r="EJ259" i="3" a="1"/>
  <c r="EJ259" i="3" s="1"/>
  <c r="EO259" i="3" s="1"/>
  <c r="EK259" i="3" a="1"/>
  <c r="EK259" i="3" s="1"/>
  <c r="EP259" i="3" s="1"/>
  <c r="EL259" i="3" a="1"/>
  <c r="EL259" i="3" s="1"/>
  <c r="EQ259" i="3" s="1"/>
  <c r="EM259" i="3"/>
  <c r="EI260" i="3" a="1"/>
  <c r="EI260" i="3" s="1"/>
  <c r="EN260" i="3" s="1"/>
  <c r="EJ260" i="3" a="1"/>
  <c r="EJ260" i="3" s="1"/>
  <c r="EO260" i="3" s="1"/>
  <c r="EK260" i="3" a="1"/>
  <c r="EK260" i="3" s="1"/>
  <c r="EP260" i="3" s="1"/>
  <c r="EL260" i="3" a="1"/>
  <c r="EL260" i="3" s="1"/>
  <c r="EQ260" i="3" s="1"/>
  <c r="EM260" i="3"/>
  <c r="EI261" i="3" a="1"/>
  <c r="EI261" i="3" s="1"/>
  <c r="EN261" i="3" s="1"/>
  <c r="EJ261" i="3" a="1"/>
  <c r="EJ261" i="3" s="1"/>
  <c r="EO261" i="3" s="1"/>
  <c r="EK261" i="3" a="1"/>
  <c r="EK261" i="3" s="1"/>
  <c r="EP261" i="3" s="1"/>
  <c r="EL261" i="3" a="1"/>
  <c r="EL261" i="3" s="1"/>
  <c r="EQ261" i="3" s="1"/>
  <c r="EM261" i="3"/>
  <c r="EI262" i="3" a="1"/>
  <c r="EI262" i="3" s="1"/>
  <c r="EN262" i="3" s="1"/>
  <c r="EJ262" i="3" a="1"/>
  <c r="EJ262" i="3" s="1"/>
  <c r="EO262" i="3" s="1"/>
  <c r="EK262" i="3" a="1"/>
  <c r="EK262" i="3" s="1"/>
  <c r="EP262" i="3" s="1"/>
  <c r="EL262" i="3" a="1"/>
  <c r="EL262" i="3" s="1"/>
  <c r="EQ262" i="3" s="1"/>
  <c r="EM262" i="3"/>
  <c r="EI263" i="3" a="1"/>
  <c r="EI263" i="3" s="1"/>
  <c r="EN263" i="3" s="1"/>
  <c r="EJ263" i="3" a="1"/>
  <c r="EJ263" i="3" s="1"/>
  <c r="EO263" i="3" s="1"/>
  <c r="EK263" i="3" a="1"/>
  <c r="EK263" i="3" s="1"/>
  <c r="EP263" i="3" s="1"/>
  <c r="EL263" i="3" a="1"/>
  <c r="EL263" i="3" s="1"/>
  <c r="EQ263" i="3" s="1"/>
  <c r="EM263" i="3"/>
  <c r="EI264" i="3" a="1"/>
  <c r="EI264" i="3" s="1"/>
  <c r="EN264" i="3" s="1"/>
  <c r="EJ264" i="3" a="1"/>
  <c r="EJ264" i="3" s="1"/>
  <c r="EO264" i="3" s="1"/>
  <c r="EK264" i="3" a="1"/>
  <c r="EK264" i="3" s="1"/>
  <c r="EP264" i="3" s="1"/>
  <c r="EL264" i="3" a="1"/>
  <c r="EL264" i="3" s="1"/>
  <c r="EQ264" i="3" s="1"/>
  <c r="EM264" i="3"/>
  <c r="EI265" i="3" a="1"/>
  <c r="EI265" i="3" s="1"/>
  <c r="EN265" i="3" s="1"/>
  <c r="EJ265" i="3" a="1"/>
  <c r="EJ265" i="3" s="1"/>
  <c r="EO265" i="3" s="1"/>
  <c r="EK265" i="3" a="1"/>
  <c r="EK265" i="3" s="1"/>
  <c r="EP265" i="3" s="1"/>
  <c r="EL265" i="3" a="1"/>
  <c r="EL265" i="3" s="1"/>
  <c r="EQ265" i="3" s="1"/>
  <c r="EM265" i="3"/>
  <c r="EI266" i="3" a="1"/>
  <c r="EI266" i="3" s="1"/>
  <c r="EN266" i="3" s="1"/>
  <c r="EJ266" i="3" a="1"/>
  <c r="EJ266" i="3" s="1"/>
  <c r="EO266" i="3" s="1"/>
  <c r="EK266" i="3" a="1"/>
  <c r="EK266" i="3" s="1"/>
  <c r="EP266" i="3" s="1"/>
  <c r="EL266" i="3" a="1"/>
  <c r="EL266" i="3" s="1"/>
  <c r="EQ266" i="3" s="1"/>
  <c r="EM266" i="3"/>
  <c r="EI267" i="3" a="1"/>
  <c r="EI267" i="3" s="1"/>
  <c r="EN267" i="3" s="1"/>
  <c r="EJ267" i="3" a="1"/>
  <c r="EJ267" i="3" s="1"/>
  <c r="EO267" i="3" s="1"/>
  <c r="EK267" i="3" a="1"/>
  <c r="EK267" i="3" s="1"/>
  <c r="EP267" i="3" s="1"/>
  <c r="EL267" i="3" a="1"/>
  <c r="EL267" i="3" s="1"/>
  <c r="EQ267" i="3" s="1"/>
  <c r="EM267" i="3"/>
  <c r="EI268" i="3" a="1"/>
  <c r="EI268" i="3" s="1"/>
  <c r="EN268" i="3" s="1"/>
  <c r="EJ268" i="3" a="1"/>
  <c r="EJ268" i="3" s="1"/>
  <c r="EO268" i="3" s="1"/>
  <c r="EK268" i="3" a="1"/>
  <c r="EK268" i="3" s="1"/>
  <c r="EP268" i="3" s="1"/>
  <c r="EL268" i="3" a="1"/>
  <c r="EL268" i="3" s="1"/>
  <c r="EQ268" i="3" s="1"/>
  <c r="EM268" i="3"/>
  <c r="EI269" i="3" a="1"/>
  <c r="EI269" i="3" s="1"/>
  <c r="EN269" i="3" s="1"/>
  <c r="EJ269" i="3" a="1"/>
  <c r="EJ269" i="3" s="1"/>
  <c r="EO269" i="3" s="1"/>
  <c r="EK269" i="3" a="1"/>
  <c r="EK269" i="3" s="1"/>
  <c r="EP269" i="3" s="1"/>
  <c r="EL269" i="3" a="1"/>
  <c r="EL269" i="3" s="1"/>
  <c r="EQ269" i="3" s="1"/>
  <c r="EM269" i="3"/>
  <c r="EI270" i="3" a="1"/>
  <c r="EI270" i="3" s="1"/>
  <c r="EN270" i="3" s="1"/>
  <c r="EJ270" i="3" a="1"/>
  <c r="EJ270" i="3" s="1"/>
  <c r="EO270" i="3" s="1"/>
  <c r="EK270" i="3" a="1"/>
  <c r="EK270" i="3" s="1"/>
  <c r="EP270" i="3" s="1"/>
  <c r="EL270" i="3" a="1"/>
  <c r="EL270" i="3" s="1"/>
  <c r="EQ270" i="3" s="1"/>
  <c r="EM270" i="3"/>
  <c r="EI271" i="3" a="1"/>
  <c r="EI271" i="3" s="1"/>
  <c r="EN271" i="3" s="1"/>
  <c r="EJ271" i="3" a="1"/>
  <c r="EJ271" i="3" s="1"/>
  <c r="EO271" i="3" s="1"/>
  <c r="EK271" i="3" a="1"/>
  <c r="EK271" i="3" s="1"/>
  <c r="EP271" i="3" s="1"/>
  <c r="EL271" i="3" a="1"/>
  <c r="EL271" i="3" s="1"/>
  <c r="EQ271" i="3" s="1"/>
  <c r="EM271" i="3"/>
  <c r="EI272" i="3" a="1"/>
  <c r="EI272" i="3" s="1"/>
  <c r="EN272" i="3" s="1"/>
  <c r="EJ272" i="3" a="1"/>
  <c r="EJ272" i="3" s="1"/>
  <c r="EO272" i="3" s="1"/>
  <c r="EK272" i="3" a="1"/>
  <c r="EK272" i="3" s="1"/>
  <c r="EP272" i="3" s="1"/>
  <c r="EL272" i="3" a="1"/>
  <c r="EL272" i="3" s="1"/>
  <c r="EQ272" i="3" s="1"/>
  <c r="EM272" i="3"/>
  <c r="EI273" i="3" a="1"/>
  <c r="EI273" i="3" s="1"/>
  <c r="EN273" i="3" s="1"/>
  <c r="EJ273" i="3" a="1"/>
  <c r="EJ273" i="3" s="1"/>
  <c r="EO273" i="3" s="1"/>
  <c r="EK273" i="3" a="1"/>
  <c r="EK273" i="3" s="1"/>
  <c r="EP273" i="3" s="1"/>
  <c r="EL273" i="3" a="1"/>
  <c r="EL273" i="3" s="1"/>
  <c r="EQ273" i="3" s="1"/>
  <c r="EM273" i="3"/>
  <c r="EI274" i="3" a="1"/>
  <c r="EI274" i="3" s="1"/>
  <c r="EN274" i="3" s="1"/>
  <c r="EJ274" i="3" a="1"/>
  <c r="EJ274" i="3" s="1"/>
  <c r="EO274" i="3" s="1"/>
  <c r="EK274" i="3" a="1"/>
  <c r="EK274" i="3" s="1"/>
  <c r="EP274" i="3" s="1"/>
  <c r="EL274" i="3" a="1"/>
  <c r="EL274" i="3" s="1"/>
  <c r="EQ274" i="3" s="1"/>
  <c r="EM274" i="3"/>
  <c r="EI275" i="3" a="1"/>
  <c r="EI275" i="3" s="1"/>
  <c r="EN275" i="3" s="1"/>
  <c r="EJ275" i="3" a="1"/>
  <c r="EJ275" i="3" s="1"/>
  <c r="EO275" i="3" s="1"/>
  <c r="EK275" i="3" a="1"/>
  <c r="EK275" i="3" s="1"/>
  <c r="EP275" i="3" s="1"/>
  <c r="EL275" i="3" a="1"/>
  <c r="EL275" i="3" s="1"/>
  <c r="EQ275" i="3" s="1"/>
  <c r="EM275" i="3"/>
  <c r="EI276" i="3" a="1"/>
  <c r="EI276" i="3" s="1"/>
  <c r="EN276" i="3" s="1"/>
  <c r="EJ276" i="3" a="1"/>
  <c r="EJ276" i="3" s="1"/>
  <c r="EO276" i="3" s="1"/>
  <c r="EK276" i="3" a="1"/>
  <c r="EK276" i="3" s="1"/>
  <c r="EP276" i="3" s="1"/>
  <c r="EL276" i="3" a="1"/>
  <c r="EL276" i="3" s="1"/>
  <c r="EQ276" i="3" s="1"/>
  <c r="EM276" i="3"/>
  <c r="EI277" i="3" a="1"/>
  <c r="EI277" i="3" s="1"/>
  <c r="EN277" i="3" s="1"/>
  <c r="EJ277" i="3" a="1"/>
  <c r="EJ277" i="3" s="1"/>
  <c r="EO277" i="3" s="1"/>
  <c r="EK277" i="3" a="1"/>
  <c r="EK277" i="3" s="1"/>
  <c r="EP277" i="3" s="1"/>
  <c r="EL277" i="3" a="1"/>
  <c r="EL277" i="3" s="1"/>
  <c r="EQ277" i="3" s="1"/>
  <c r="EM277" i="3"/>
  <c r="EI278" i="3" a="1"/>
  <c r="EI278" i="3" s="1"/>
  <c r="EN278" i="3" s="1"/>
  <c r="EJ278" i="3" a="1"/>
  <c r="EJ278" i="3" s="1"/>
  <c r="EO278" i="3" s="1"/>
  <c r="EK278" i="3" a="1"/>
  <c r="EK278" i="3" s="1"/>
  <c r="EP278" i="3" s="1"/>
  <c r="EL278" i="3" a="1"/>
  <c r="EL278" i="3" s="1"/>
  <c r="EQ278" i="3" s="1"/>
  <c r="EM278" i="3"/>
  <c r="EI279" i="3" a="1"/>
  <c r="EI279" i="3" s="1"/>
  <c r="EN279" i="3" s="1"/>
  <c r="EJ279" i="3" a="1"/>
  <c r="EJ279" i="3" s="1"/>
  <c r="EO279" i="3" s="1"/>
  <c r="EK279" i="3" a="1"/>
  <c r="EK279" i="3" s="1"/>
  <c r="EP279" i="3" s="1"/>
  <c r="EL279" i="3" a="1"/>
  <c r="EL279" i="3" s="1"/>
  <c r="EQ279" i="3" s="1"/>
  <c r="EM279" i="3"/>
  <c r="EI280" i="3" a="1"/>
  <c r="EI280" i="3" s="1"/>
  <c r="EN280" i="3" s="1"/>
  <c r="EJ280" i="3" a="1"/>
  <c r="EJ280" i="3" s="1"/>
  <c r="EO280" i="3" s="1"/>
  <c r="EK280" i="3" a="1"/>
  <c r="EK280" i="3" s="1"/>
  <c r="EP280" i="3" s="1"/>
  <c r="EL280" i="3" a="1"/>
  <c r="EL280" i="3" s="1"/>
  <c r="EQ280" i="3" s="1"/>
  <c r="EM280" i="3"/>
  <c r="EI281" i="3" a="1"/>
  <c r="EI281" i="3" s="1"/>
  <c r="EN281" i="3" s="1"/>
  <c r="EJ281" i="3" a="1"/>
  <c r="EJ281" i="3" s="1"/>
  <c r="EO281" i="3" s="1"/>
  <c r="EK281" i="3" a="1"/>
  <c r="EK281" i="3" s="1"/>
  <c r="EP281" i="3" s="1"/>
  <c r="EL281" i="3" a="1"/>
  <c r="EL281" i="3" s="1"/>
  <c r="EQ281" i="3" s="1"/>
  <c r="EM281" i="3"/>
  <c r="EI282" i="3" a="1"/>
  <c r="EI282" i="3" s="1"/>
  <c r="EN282" i="3" s="1"/>
  <c r="EJ282" i="3" a="1"/>
  <c r="EJ282" i="3" s="1"/>
  <c r="EO282" i="3" s="1"/>
  <c r="EK282" i="3" a="1"/>
  <c r="EK282" i="3" s="1"/>
  <c r="EP282" i="3" s="1"/>
  <c r="EL282" i="3" a="1"/>
  <c r="EL282" i="3" s="1"/>
  <c r="EQ282" i="3" s="1"/>
  <c r="EM282" i="3"/>
  <c r="EI283" i="3" a="1"/>
  <c r="EI283" i="3" s="1"/>
  <c r="EN283" i="3" s="1"/>
  <c r="EJ283" i="3" a="1"/>
  <c r="EJ283" i="3" s="1"/>
  <c r="EO283" i="3" s="1"/>
  <c r="EK283" i="3" a="1"/>
  <c r="EK283" i="3" s="1"/>
  <c r="EP283" i="3" s="1"/>
  <c r="EL283" i="3" a="1"/>
  <c r="EL283" i="3" s="1"/>
  <c r="EQ283" i="3" s="1"/>
  <c r="EM283" i="3"/>
  <c r="EI284" i="3" a="1"/>
  <c r="EI284" i="3" s="1"/>
  <c r="EN284" i="3" s="1"/>
  <c r="EJ284" i="3" a="1"/>
  <c r="EJ284" i="3" s="1"/>
  <c r="EO284" i="3" s="1"/>
  <c r="EK284" i="3" a="1"/>
  <c r="EK284" i="3" s="1"/>
  <c r="EP284" i="3" s="1"/>
  <c r="EL284" i="3" a="1"/>
  <c r="EL284" i="3" s="1"/>
  <c r="EQ284" i="3" s="1"/>
  <c r="EM284" i="3"/>
  <c r="EI285" i="3" a="1"/>
  <c r="EI285" i="3" s="1"/>
  <c r="EN285" i="3" s="1"/>
  <c r="EJ285" i="3" a="1"/>
  <c r="EJ285" i="3" s="1"/>
  <c r="EO285" i="3" s="1"/>
  <c r="EK285" i="3" a="1"/>
  <c r="EK285" i="3" s="1"/>
  <c r="EP285" i="3" s="1"/>
  <c r="EL285" i="3" a="1"/>
  <c r="EL285" i="3" s="1"/>
  <c r="EQ285" i="3" s="1"/>
  <c r="EM285" i="3"/>
  <c r="EI286" i="3" a="1"/>
  <c r="EI286" i="3" s="1"/>
  <c r="EN286" i="3" s="1"/>
  <c r="EJ286" i="3" a="1"/>
  <c r="EJ286" i="3" s="1"/>
  <c r="EO286" i="3" s="1"/>
  <c r="EK286" i="3" a="1"/>
  <c r="EK286" i="3" s="1"/>
  <c r="EP286" i="3" s="1"/>
  <c r="EL286" i="3" a="1"/>
  <c r="EL286" i="3" s="1"/>
  <c r="EQ286" i="3" s="1"/>
  <c r="EM286" i="3"/>
  <c r="EI287" i="3" a="1"/>
  <c r="EI287" i="3" s="1"/>
  <c r="EN287" i="3" s="1"/>
  <c r="EJ287" i="3" a="1"/>
  <c r="EJ287" i="3" s="1"/>
  <c r="EO287" i="3" s="1"/>
  <c r="EK287" i="3" a="1"/>
  <c r="EK287" i="3" s="1"/>
  <c r="EP287" i="3" s="1"/>
  <c r="EL287" i="3" a="1"/>
  <c r="EL287" i="3" s="1"/>
  <c r="EQ287" i="3" s="1"/>
  <c r="EM287" i="3"/>
  <c r="EI288" i="3" a="1"/>
  <c r="EI288" i="3" s="1"/>
  <c r="EN288" i="3" s="1"/>
  <c r="EJ288" i="3" a="1"/>
  <c r="EJ288" i="3" s="1"/>
  <c r="EO288" i="3" s="1"/>
  <c r="EK288" i="3" a="1"/>
  <c r="EK288" i="3" s="1"/>
  <c r="EP288" i="3" s="1"/>
  <c r="EL288" i="3" a="1"/>
  <c r="EL288" i="3" s="1"/>
  <c r="EQ288" i="3" s="1"/>
  <c r="EM288" i="3"/>
  <c r="EI289" i="3" a="1"/>
  <c r="EI289" i="3" s="1"/>
  <c r="EN289" i="3" s="1"/>
  <c r="EJ289" i="3" a="1"/>
  <c r="EJ289" i="3" s="1"/>
  <c r="EO289" i="3" s="1"/>
  <c r="EK289" i="3" a="1"/>
  <c r="EK289" i="3" s="1"/>
  <c r="EP289" i="3" s="1"/>
  <c r="EL289" i="3" a="1"/>
  <c r="EL289" i="3" s="1"/>
  <c r="EQ289" i="3" s="1"/>
  <c r="EM289" i="3"/>
  <c r="EI290" i="3" a="1"/>
  <c r="EI290" i="3" s="1"/>
  <c r="EN290" i="3" s="1"/>
  <c r="EJ290" i="3" a="1"/>
  <c r="EJ290" i="3" s="1"/>
  <c r="EO290" i="3" s="1"/>
  <c r="EK290" i="3" a="1"/>
  <c r="EK290" i="3" s="1"/>
  <c r="EP290" i="3" s="1"/>
  <c r="EL290" i="3" a="1"/>
  <c r="EL290" i="3" s="1"/>
  <c r="EQ290" i="3" s="1"/>
  <c r="EM290" i="3"/>
  <c r="EI291" i="3" a="1"/>
  <c r="EI291" i="3" s="1"/>
  <c r="EN291" i="3" s="1"/>
  <c r="EJ291" i="3" a="1"/>
  <c r="EJ291" i="3" s="1"/>
  <c r="EO291" i="3" s="1"/>
  <c r="EK291" i="3" a="1"/>
  <c r="EK291" i="3" s="1"/>
  <c r="EP291" i="3" s="1"/>
  <c r="EL291" i="3" a="1"/>
  <c r="EL291" i="3" s="1"/>
  <c r="EQ291" i="3" s="1"/>
  <c r="EM291" i="3"/>
  <c r="EI292" i="3" a="1"/>
  <c r="EI292" i="3" s="1"/>
  <c r="EN292" i="3" s="1"/>
  <c r="EJ292" i="3" a="1"/>
  <c r="EJ292" i="3" s="1"/>
  <c r="EO292" i="3" s="1"/>
  <c r="EK292" i="3" a="1"/>
  <c r="EK292" i="3" s="1"/>
  <c r="EP292" i="3" s="1"/>
  <c r="EL292" i="3" a="1"/>
  <c r="EL292" i="3" s="1"/>
  <c r="EQ292" i="3" s="1"/>
  <c r="EM292" i="3"/>
  <c r="EI293" i="3" a="1"/>
  <c r="EI293" i="3" s="1"/>
  <c r="EN293" i="3" s="1"/>
  <c r="EJ293" i="3" a="1"/>
  <c r="EJ293" i="3" s="1"/>
  <c r="EO293" i="3" s="1"/>
  <c r="EK293" i="3" a="1"/>
  <c r="EK293" i="3" s="1"/>
  <c r="EP293" i="3" s="1"/>
  <c r="EL293" i="3" a="1"/>
  <c r="EL293" i="3" s="1"/>
  <c r="EQ293" i="3" s="1"/>
  <c r="EM293" i="3"/>
  <c r="EI294" i="3" a="1"/>
  <c r="EI294" i="3" s="1"/>
  <c r="EN294" i="3" s="1"/>
  <c r="EJ294" i="3" a="1"/>
  <c r="EJ294" i="3" s="1"/>
  <c r="EO294" i="3" s="1"/>
  <c r="EK294" i="3" a="1"/>
  <c r="EK294" i="3" s="1"/>
  <c r="EP294" i="3" s="1"/>
  <c r="EL294" i="3" a="1"/>
  <c r="EL294" i="3" s="1"/>
  <c r="EQ294" i="3" s="1"/>
  <c r="EM294" i="3"/>
  <c r="EI295" i="3" a="1"/>
  <c r="EI295" i="3" s="1"/>
  <c r="EN295" i="3" s="1"/>
  <c r="EJ295" i="3" a="1"/>
  <c r="EJ295" i="3" s="1"/>
  <c r="EO295" i="3" s="1"/>
  <c r="EK295" i="3" a="1"/>
  <c r="EK295" i="3" s="1"/>
  <c r="EP295" i="3" s="1"/>
  <c r="EL295" i="3" a="1"/>
  <c r="EL295" i="3" s="1"/>
  <c r="EQ295" i="3" s="1"/>
  <c r="EM295" i="3"/>
  <c r="EI296" i="3" a="1"/>
  <c r="EI296" i="3" s="1"/>
  <c r="EN296" i="3" s="1"/>
  <c r="EJ296" i="3" a="1"/>
  <c r="EJ296" i="3" s="1"/>
  <c r="EO296" i="3" s="1"/>
  <c r="EK296" i="3" a="1"/>
  <c r="EK296" i="3" s="1"/>
  <c r="EP296" i="3" s="1"/>
  <c r="EL296" i="3" a="1"/>
  <c r="EL296" i="3" s="1"/>
  <c r="EQ296" i="3" s="1"/>
  <c r="EM296" i="3"/>
  <c r="EI297" i="3" a="1"/>
  <c r="EI297" i="3" s="1"/>
  <c r="EN297" i="3" s="1"/>
  <c r="EJ297" i="3" a="1"/>
  <c r="EJ297" i="3" s="1"/>
  <c r="EO297" i="3" s="1"/>
  <c r="EK297" i="3" a="1"/>
  <c r="EK297" i="3" s="1"/>
  <c r="EP297" i="3" s="1"/>
  <c r="EL297" i="3" a="1"/>
  <c r="EL297" i="3" s="1"/>
  <c r="EQ297" i="3" s="1"/>
  <c r="EM297" i="3"/>
  <c r="EI298" i="3" a="1"/>
  <c r="EI298" i="3" s="1"/>
  <c r="EN298" i="3" s="1"/>
  <c r="EJ298" i="3" a="1"/>
  <c r="EJ298" i="3" s="1"/>
  <c r="EO298" i="3" s="1"/>
  <c r="EK298" i="3" a="1"/>
  <c r="EK298" i="3" s="1"/>
  <c r="EP298" i="3" s="1"/>
  <c r="EL298" i="3" a="1"/>
  <c r="EL298" i="3" s="1"/>
  <c r="EQ298" i="3" s="1"/>
  <c r="EM298" i="3"/>
  <c r="EI299" i="3" a="1"/>
  <c r="EI299" i="3" s="1"/>
  <c r="EN299" i="3" s="1"/>
  <c r="EJ299" i="3" a="1"/>
  <c r="EJ299" i="3" s="1"/>
  <c r="EO299" i="3" s="1"/>
  <c r="EK299" i="3" a="1"/>
  <c r="EK299" i="3" s="1"/>
  <c r="EP299" i="3" s="1"/>
  <c r="EL299" i="3" a="1"/>
  <c r="EL299" i="3" s="1"/>
  <c r="EQ299" i="3" s="1"/>
  <c r="EM299" i="3"/>
  <c r="EI300" i="3" a="1"/>
  <c r="EI300" i="3" s="1"/>
  <c r="EN300" i="3" s="1"/>
  <c r="EJ300" i="3" a="1"/>
  <c r="EJ300" i="3" s="1"/>
  <c r="EO300" i="3" s="1"/>
  <c r="EK300" i="3" a="1"/>
  <c r="EK300" i="3" s="1"/>
  <c r="EP300" i="3" s="1"/>
  <c r="EL300" i="3" a="1"/>
  <c r="EL300" i="3" s="1"/>
  <c r="EQ300" i="3" s="1"/>
  <c r="EM300" i="3"/>
  <c r="EI301" i="3" a="1"/>
  <c r="EI301" i="3" s="1"/>
  <c r="EN301" i="3" s="1"/>
  <c r="EJ301" i="3" a="1"/>
  <c r="EJ301" i="3" s="1"/>
  <c r="EO301" i="3" s="1"/>
  <c r="EK301" i="3" a="1"/>
  <c r="EK301" i="3" s="1"/>
  <c r="EP301" i="3" s="1"/>
  <c r="EL301" i="3" a="1"/>
  <c r="EL301" i="3" s="1"/>
  <c r="EQ301" i="3" s="1"/>
  <c r="EM301" i="3"/>
  <c r="EI302" i="3" a="1"/>
  <c r="EI302" i="3" s="1"/>
  <c r="EN302" i="3" s="1"/>
  <c r="EJ302" i="3" a="1"/>
  <c r="EJ302" i="3" s="1"/>
  <c r="EO302" i="3" s="1"/>
  <c r="EK302" i="3" a="1"/>
  <c r="EK302" i="3" s="1"/>
  <c r="EP302" i="3" s="1"/>
  <c r="EL302" i="3" a="1"/>
  <c r="EL302" i="3" s="1"/>
  <c r="EQ302" i="3" s="1"/>
  <c r="EM302" i="3"/>
  <c r="EI303" i="3" a="1"/>
  <c r="EI303" i="3" s="1"/>
  <c r="EN303" i="3" s="1"/>
  <c r="EJ303" i="3" a="1"/>
  <c r="EJ303" i="3" s="1"/>
  <c r="EO303" i="3" s="1"/>
  <c r="EK303" i="3" a="1"/>
  <c r="EK303" i="3" s="1"/>
  <c r="EP303" i="3" s="1"/>
  <c r="EL303" i="3" a="1"/>
  <c r="EL303" i="3" s="1"/>
  <c r="EQ303" i="3" s="1"/>
  <c r="EM303" i="3"/>
  <c r="EI304" i="3" a="1"/>
  <c r="EI304" i="3" s="1"/>
  <c r="EN304" i="3" s="1"/>
  <c r="EJ304" i="3" a="1"/>
  <c r="EJ304" i="3" s="1"/>
  <c r="EO304" i="3" s="1"/>
  <c r="EK304" i="3" a="1"/>
  <c r="EK304" i="3" s="1"/>
  <c r="EP304" i="3" s="1"/>
  <c r="EL304" i="3" a="1"/>
  <c r="EL304" i="3" s="1"/>
  <c r="EQ304" i="3" s="1"/>
  <c r="EM304" i="3"/>
  <c r="EI305" i="3" a="1"/>
  <c r="EI305" i="3" s="1"/>
  <c r="EN305" i="3" s="1"/>
  <c r="EJ305" i="3" a="1"/>
  <c r="EJ305" i="3" s="1"/>
  <c r="EO305" i="3" s="1"/>
  <c r="EK305" i="3" a="1"/>
  <c r="EK305" i="3" s="1"/>
  <c r="EP305" i="3" s="1"/>
  <c r="EL305" i="3" a="1"/>
  <c r="EL305" i="3" s="1"/>
  <c r="EQ305" i="3" s="1"/>
  <c r="EM305" i="3"/>
  <c r="EI306" i="3" a="1"/>
  <c r="EI306" i="3" s="1"/>
  <c r="EN306" i="3" s="1"/>
  <c r="EJ306" i="3" a="1"/>
  <c r="EJ306" i="3" s="1"/>
  <c r="EO306" i="3" s="1"/>
  <c r="EK306" i="3" a="1"/>
  <c r="EK306" i="3" s="1"/>
  <c r="EP306" i="3" s="1"/>
  <c r="EL306" i="3" a="1"/>
  <c r="EL306" i="3" s="1"/>
  <c r="EQ306" i="3" s="1"/>
  <c r="EM306" i="3"/>
  <c r="EI307" i="3" a="1"/>
  <c r="EI307" i="3" s="1"/>
  <c r="EN307" i="3" s="1"/>
  <c r="EJ307" i="3" a="1"/>
  <c r="EJ307" i="3" s="1"/>
  <c r="EO307" i="3" s="1"/>
  <c r="EK307" i="3" a="1"/>
  <c r="EK307" i="3" s="1"/>
  <c r="EP307" i="3" s="1"/>
  <c r="EL307" i="3" a="1"/>
  <c r="EL307" i="3" s="1"/>
  <c r="EQ307" i="3" s="1"/>
  <c r="EM307" i="3"/>
  <c r="EI308" i="3" a="1"/>
  <c r="EI308" i="3" s="1"/>
  <c r="EN308" i="3" s="1"/>
  <c r="EJ308" i="3" a="1"/>
  <c r="EJ308" i="3" s="1"/>
  <c r="EO308" i="3" s="1"/>
  <c r="EK308" i="3" a="1"/>
  <c r="EK308" i="3" s="1"/>
  <c r="EP308" i="3" s="1"/>
  <c r="EL308" i="3" a="1"/>
  <c r="EL308" i="3" s="1"/>
  <c r="EQ308" i="3" s="1"/>
  <c r="EM308" i="3"/>
  <c r="EI309" i="3" a="1"/>
  <c r="EI309" i="3" s="1"/>
  <c r="EN309" i="3" s="1"/>
  <c r="EJ309" i="3" a="1"/>
  <c r="EJ309" i="3" s="1"/>
  <c r="EO309" i="3" s="1"/>
  <c r="EK309" i="3" a="1"/>
  <c r="EK309" i="3" s="1"/>
  <c r="EP309" i="3" s="1"/>
  <c r="EL309" i="3" a="1"/>
  <c r="EL309" i="3" s="1"/>
  <c r="EQ309" i="3" s="1"/>
  <c r="EM309" i="3"/>
  <c r="EI310" i="3" a="1"/>
  <c r="EI310" i="3" s="1"/>
  <c r="EN310" i="3" s="1"/>
  <c r="EJ310" i="3" a="1"/>
  <c r="EJ310" i="3" s="1"/>
  <c r="EO310" i="3" s="1"/>
  <c r="EK310" i="3" a="1"/>
  <c r="EK310" i="3" s="1"/>
  <c r="EP310" i="3" s="1"/>
  <c r="EL310" i="3" a="1"/>
  <c r="EL310" i="3" s="1"/>
  <c r="EQ310" i="3" s="1"/>
  <c r="EM310" i="3"/>
  <c r="EI311" i="3" a="1"/>
  <c r="EI311" i="3" s="1"/>
  <c r="EN311" i="3" s="1"/>
  <c r="EJ311" i="3" a="1"/>
  <c r="EJ311" i="3" s="1"/>
  <c r="EO311" i="3" s="1"/>
  <c r="EK311" i="3" a="1"/>
  <c r="EK311" i="3" s="1"/>
  <c r="EP311" i="3" s="1"/>
  <c r="EL311" i="3" a="1"/>
  <c r="EL311" i="3" s="1"/>
  <c r="EQ311" i="3" s="1"/>
  <c r="EM311" i="3"/>
  <c r="EI312" i="3" a="1"/>
  <c r="EI312" i="3" s="1"/>
  <c r="EN312" i="3" s="1"/>
  <c r="EJ312" i="3" a="1"/>
  <c r="EJ312" i="3" s="1"/>
  <c r="EO312" i="3" s="1"/>
  <c r="EK312" i="3" a="1"/>
  <c r="EK312" i="3" s="1"/>
  <c r="EP312" i="3" s="1"/>
  <c r="EL312" i="3" a="1"/>
  <c r="EL312" i="3" s="1"/>
  <c r="EQ312" i="3" s="1"/>
  <c r="EM312" i="3"/>
  <c r="EI313" i="3" a="1"/>
  <c r="EI313" i="3" s="1"/>
  <c r="EN313" i="3" s="1"/>
  <c r="EJ313" i="3" a="1"/>
  <c r="EJ313" i="3" s="1"/>
  <c r="EO313" i="3" s="1"/>
  <c r="EK313" i="3" a="1"/>
  <c r="EK313" i="3" s="1"/>
  <c r="EP313" i="3" s="1"/>
  <c r="EL313" i="3" a="1"/>
  <c r="EL313" i="3" s="1"/>
  <c r="EQ313" i="3" s="1"/>
  <c r="EM313" i="3"/>
  <c r="EI314" i="3" a="1"/>
  <c r="EI314" i="3" s="1"/>
  <c r="EN314" i="3" s="1"/>
  <c r="EJ314" i="3" a="1"/>
  <c r="EJ314" i="3" s="1"/>
  <c r="EO314" i="3" s="1"/>
  <c r="EK314" i="3" a="1"/>
  <c r="EK314" i="3" s="1"/>
  <c r="EP314" i="3" s="1"/>
  <c r="EL314" i="3" a="1"/>
  <c r="EL314" i="3" s="1"/>
  <c r="EQ314" i="3" s="1"/>
  <c r="EM314" i="3"/>
  <c r="EI315" i="3" a="1"/>
  <c r="EI315" i="3" s="1"/>
  <c r="EN315" i="3" s="1"/>
  <c r="EJ315" i="3" a="1"/>
  <c r="EJ315" i="3" s="1"/>
  <c r="EO315" i="3" s="1"/>
  <c r="EK315" i="3" a="1"/>
  <c r="EK315" i="3" s="1"/>
  <c r="EP315" i="3" s="1"/>
  <c r="EL315" i="3" a="1"/>
  <c r="EL315" i="3" s="1"/>
  <c r="EQ315" i="3" s="1"/>
  <c r="EM315" i="3"/>
  <c r="EI316" i="3" a="1"/>
  <c r="EI316" i="3" s="1"/>
  <c r="EN316" i="3" s="1"/>
  <c r="EJ316" i="3" a="1"/>
  <c r="EJ316" i="3" s="1"/>
  <c r="EO316" i="3" s="1"/>
  <c r="EK316" i="3" a="1"/>
  <c r="EK316" i="3" s="1"/>
  <c r="EP316" i="3" s="1"/>
  <c r="EL316" i="3" a="1"/>
  <c r="EL316" i="3" s="1"/>
  <c r="EQ316" i="3" s="1"/>
  <c r="EM316" i="3"/>
  <c r="EI317" i="3" a="1"/>
  <c r="EI317" i="3" s="1"/>
  <c r="EN317" i="3" s="1"/>
  <c r="EJ317" i="3" a="1"/>
  <c r="EJ317" i="3" s="1"/>
  <c r="EO317" i="3" s="1"/>
  <c r="EK317" i="3" a="1"/>
  <c r="EK317" i="3" s="1"/>
  <c r="EP317" i="3" s="1"/>
  <c r="EL317" i="3" a="1"/>
  <c r="EL317" i="3" s="1"/>
  <c r="EQ317" i="3" s="1"/>
  <c r="EM317" i="3"/>
  <c r="EI318" i="3" a="1"/>
  <c r="EI318" i="3" s="1"/>
  <c r="EN318" i="3" s="1"/>
  <c r="EJ318" i="3" a="1"/>
  <c r="EJ318" i="3" s="1"/>
  <c r="EO318" i="3" s="1"/>
  <c r="EK318" i="3" a="1"/>
  <c r="EK318" i="3" s="1"/>
  <c r="EP318" i="3" s="1"/>
  <c r="EL318" i="3" a="1"/>
  <c r="EL318" i="3" s="1"/>
  <c r="EQ318" i="3" s="1"/>
  <c r="EM318" i="3"/>
  <c r="EI319" i="3" a="1"/>
  <c r="EI319" i="3" s="1"/>
  <c r="EN319" i="3" s="1"/>
  <c r="EJ319" i="3" a="1"/>
  <c r="EJ319" i="3" s="1"/>
  <c r="EO319" i="3" s="1"/>
  <c r="EK319" i="3" a="1"/>
  <c r="EK319" i="3" s="1"/>
  <c r="EP319" i="3" s="1"/>
  <c r="EL319" i="3" a="1"/>
  <c r="EL319" i="3" s="1"/>
  <c r="EQ319" i="3" s="1"/>
  <c r="EM319" i="3"/>
  <c r="EI320" i="3" a="1"/>
  <c r="EI320" i="3" s="1"/>
  <c r="EN320" i="3" s="1"/>
  <c r="EJ320" i="3" a="1"/>
  <c r="EJ320" i="3" s="1"/>
  <c r="EO320" i="3" s="1"/>
  <c r="EK320" i="3" a="1"/>
  <c r="EK320" i="3" s="1"/>
  <c r="EP320" i="3" s="1"/>
  <c r="EL320" i="3" a="1"/>
  <c r="EL320" i="3" s="1"/>
  <c r="EQ320" i="3" s="1"/>
  <c r="EM320" i="3"/>
  <c r="EI321" i="3" a="1"/>
  <c r="EI321" i="3" s="1"/>
  <c r="EN321" i="3" s="1"/>
  <c r="EJ321" i="3" a="1"/>
  <c r="EJ321" i="3" s="1"/>
  <c r="EO321" i="3" s="1"/>
  <c r="EK321" i="3" a="1"/>
  <c r="EK321" i="3" s="1"/>
  <c r="EP321" i="3" s="1"/>
  <c r="EL321" i="3" a="1"/>
  <c r="EL321" i="3" s="1"/>
  <c r="EQ321" i="3" s="1"/>
  <c r="EM321" i="3"/>
  <c r="EI322" i="3" a="1"/>
  <c r="EI322" i="3" s="1"/>
  <c r="EN322" i="3" s="1"/>
  <c r="EJ322" i="3" a="1"/>
  <c r="EJ322" i="3" s="1"/>
  <c r="EO322" i="3" s="1"/>
  <c r="EK322" i="3" a="1"/>
  <c r="EK322" i="3" s="1"/>
  <c r="EP322" i="3" s="1"/>
  <c r="EL322" i="3" a="1"/>
  <c r="EL322" i="3" s="1"/>
  <c r="EQ322" i="3" s="1"/>
  <c r="EM322" i="3"/>
  <c r="EI323" i="3" a="1"/>
  <c r="EI323" i="3" s="1"/>
  <c r="EN323" i="3" s="1"/>
  <c r="EJ323" i="3" a="1"/>
  <c r="EJ323" i="3" s="1"/>
  <c r="EO323" i="3" s="1"/>
  <c r="EK323" i="3" a="1"/>
  <c r="EK323" i="3" s="1"/>
  <c r="EP323" i="3" s="1"/>
  <c r="EL323" i="3" a="1"/>
  <c r="EL323" i="3" s="1"/>
  <c r="EQ323" i="3" s="1"/>
  <c r="EM323" i="3"/>
  <c r="EI324" i="3" a="1"/>
  <c r="EI324" i="3" s="1"/>
  <c r="EN324" i="3" s="1"/>
  <c r="EJ324" i="3" a="1"/>
  <c r="EJ324" i="3" s="1"/>
  <c r="EO324" i="3" s="1"/>
  <c r="EK324" i="3" a="1"/>
  <c r="EK324" i="3" s="1"/>
  <c r="EP324" i="3" s="1"/>
  <c r="EL324" i="3" a="1"/>
  <c r="EL324" i="3" s="1"/>
  <c r="EQ324" i="3" s="1"/>
  <c r="EM324" i="3"/>
  <c r="EI325" i="3" a="1"/>
  <c r="EI325" i="3" s="1"/>
  <c r="EN325" i="3" s="1"/>
  <c r="EJ325" i="3" a="1"/>
  <c r="EJ325" i="3" s="1"/>
  <c r="EO325" i="3" s="1"/>
  <c r="EK325" i="3" a="1"/>
  <c r="EK325" i="3" s="1"/>
  <c r="EP325" i="3" s="1"/>
  <c r="EL325" i="3" a="1"/>
  <c r="EL325" i="3" s="1"/>
  <c r="EQ325" i="3" s="1"/>
  <c r="EM325" i="3"/>
  <c r="EI326" i="3" a="1"/>
  <c r="EI326" i="3" s="1"/>
  <c r="EN326" i="3" s="1"/>
  <c r="EJ326" i="3" a="1"/>
  <c r="EJ326" i="3" s="1"/>
  <c r="EO326" i="3" s="1"/>
  <c r="EK326" i="3" a="1"/>
  <c r="EK326" i="3" s="1"/>
  <c r="EP326" i="3" s="1"/>
  <c r="EL326" i="3" a="1"/>
  <c r="EL326" i="3" s="1"/>
  <c r="EQ326" i="3" s="1"/>
  <c r="EM326" i="3"/>
  <c r="EI327" i="3" a="1"/>
  <c r="EI327" i="3" s="1"/>
  <c r="EN327" i="3" s="1"/>
  <c r="EJ327" i="3" a="1"/>
  <c r="EJ327" i="3" s="1"/>
  <c r="EO327" i="3" s="1"/>
  <c r="EK327" i="3" a="1"/>
  <c r="EK327" i="3" s="1"/>
  <c r="EP327" i="3" s="1"/>
  <c r="EL327" i="3" a="1"/>
  <c r="EL327" i="3" s="1"/>
  <c r="EQ327" i="3" s="1"/>
  <c r="EM327" i="3"/>
  <c r="EI328" i="3" a="1"/>
  <c r="EI328" i="3" s="1"/>
  <c r="EN328" i="3" s="1"/>
  <c r="EJ328" i="3" a="1"/>
  <c r="EJ328" i="3" s="1"/>
  <c r="EO328" i="3" s="1"/>
  <c r="EK328" i="3" a="1"/>
  <c r="EK328" i="3" s="1"/>
  <c r="EP328" i="3" s="1"/>
  <c r="EL328" i="3" a="1"/>
  <c r="EL328" i="3" s="1"/>
  <c r="EQ328" i="3" s="1"/>
  <c r="EM328" i="3"/>
  <c r="EI329" i="3" a="1"/>
  <c r="EI329" i="3" s="1"/>
  <c r="EN329" i="3" s="1"/>
  <c r="EJ329" i="3" a="1"/>
  <c r="EJ329" i="3" s="1"/>
  <c r="EO329" i="3" s="1"/>
  <c r="EK329" i="3" a="1"/>
  <c r="EK329" i="3" s="1"/>
  <c r="EP329" i="3" s="1"/>
  <c r="EL329" i="3" a="1"/>
  <c r="EL329" i="3" s="1"/>
  <c r="EQ329" i="3" s="1"/>
  <c r="EM329" i="3"/>
  <c r="EI330" i="3" a="1"/>
  <c r="EI330" i="3" s="1"/>
  <c r="EN330" i="3" s="1"/>
  <c r="EJ330" i="3" a="1"/>
  <c r="EJ330" i="3" s="1"/>
  <c r="EO330" i="3" s="1"/>
  <c r="EK330" i="3" a="1"/>
  <c r="EK330" i="3" s="1"/>
  <c r="EP330" i="3" s="1"/>
  <c r="EL330" i="3" a="1"/>
  <c r="EL330" i="3" s="1"/>
  <c r="EQ330" i="3" s="1"/>
  <c r="EM330" i="3"/>
  <c r="EI331" i="3" a="1"/>
  <c r="EI331" i="3" s="1"/>
  <c r="EN331" i="3" s="1"/>
  <c r="EJ331" i="3" a="1"/>
  <c r="EJ331" i="3" s="1"/>
  <c r="EO331" i="3" s="1"/>
  <c r="EK331" i="3" a="1"/>
  <c r="EK331" i="3" s="1"/>
  <c r="EP331" i="3" s="1"/>
  <c r="EL331" i="3" a="1"/>
  <c r="EL331" i="3" s="1"/>
  <c r="EQ331" i="3" s="1"/>
  <c r="EM331" i="3"/>
  <c r="EI332" i="3" a="1"/>
  <c r="EI332" i="3" s="1"/>
  <c r="EN332" i="3" s="1"/>
  <c r="EJ332" i="3" a="1"/>
  <c r="EJ332" i="3" s="1"/>
  <c r="EO332" i="3" s="1"/>
  <c r="EK332" i="3" a="1"/>
  <c r="EK332" i="3" s="1"/>
  <c r="EP332" i="3" s="1"/>
  <c r="EL332" i="3" a="1"/>
  <c r="EL332" i="3" s="1"/>
  <c r="EQ332" i="3" s="1"/>
  <c r="EM332" i="3"/>
  <c r="EI333" i="3" a="1"/>
  <c r="EI333" i="3" s="1"/>
  <c r="EN333" i="3" s="1"/>
  <c r="EJ333" i="3" a="1"/>
  <c r="EJ333" i="3" s="1"/>
  <c r="EO333" i="3" s="1"/>
  <c r="EK333" i="3" a="1"/>
  <c r="EK333" i="3" s="1"/>
  <c r="EP333" i="3" s="1"/>
  <c r="EL333" i="3" a="1"/>
  <c r="EL333" i="3" s="1"/>
  <c r="EQ333" i="3" s="1"/>
  <c r="EM333" i="3"/>
  <c r="EI334" i="3" a="1"/>
  <c r="EI334" i="3" s="1"/>
  <c r="EN334" i="3" s="1"/>
  <c r="EJ334" i="3" a="1"/>
  <c r="EJ334" i="3" s="1"/>
  <c r="EO334" i="3" s="1"/>
  <c r="EK334" i="3" a="1"/>
  <c r="EK334" i="3" s="1"/>
  <c r="EP334" i="3" s="1"/>
  <c r="EL334" i="3" a="1"/>
  <c r="EL334" i="3" s="1"/>
  <c r="EQ334" i="3" s="1"/>
  <c r="EM334" i="3"/>
  <c r="EI335" i="3" a="1"/>
  <c r="EI335" i="3" s="1"/>
  <c r="EN335" i="3" s="1"/>
  <c r="EJ335" i="3" a="1"/>
  <c r="EJ335" i="3" s="1"/>
  <c r="EO335" i="3" s="1"/>
  <c r="EK335" i="3" a="1"/>
  <c r="EK335" i="3" s="1"/>
  <c r="EP335" i="3" s="1"/>
  <c r="EL335" i="3" a="1"/>
  <c r="EL335" i="3" s="1"/>
  <c r="EQ335" i="3" s="1"/>
  <c r="EM335" i="3"/>
  <c r="EI336" i="3" a="1"/>
  <c r="EI336" i="3" s="1"/>
  <c r="EN336" i="3" s="1"/>
  <c r="EJ336" i="3" a="1"/>
  <c r="EJ336" i="3" s="1"/>
  <c r="EO336" i="3" s="1"/>
  <c r="EK336" i="3" a="1"/>
  <c r="EK336" i="3" s="1"/>
  <c r="EP336" i="3" s="1"/>
  <c r="EL336" i="3" a="1"/>
  <c r="EL336" i="3" s="1"/>
  <c r="EQ336" i="3" s="1"/>
  <c r="EM336" i="3"/>
  <c r="EI337" i="3" a="1"/>
  <c r="EI337" i="3" s="1"/>
  <c r="EN337" i="3" s="1"/>
  <c r="EJ337" i="3" a="1"/>
  <c r="EJ337" i="3" s="1"/>
  <c r="EO337" i="3" s="1"/>
  <c r="EK337" i="3" a="1"/>
  <c r="EK337" i="3" s="1"/>
  <c r="EP337" i="3" s="1"/>
  <c r="EL337" i="3" a="1"/>
  <c r="EL337" i="3" s="1"/>
  <c r="EQ337" i="3" s="1"/>
  <c r="EM337" i="3"/>
  <c r="EI338" i="3" a="1"/>
  <c r="EI338" i="3" s="1"/>
  <c r="EN338" i="3" s="1"/>
  <c r="EJ338" i="3" a="1"/>
  <c r="EJ338" i="3" s="1"/>
  <c r="EO338" i="3" s="1"/>
  <c r="EK338" i="3" a="1"/>
  <c r="EK338" i="3" s="1"/>
  <c r="EP338" i="3" s="1"/>
  <c r="EL338" i="3" a="1"/>
  <c r="EL338" i="3" s="1"/>
  <c r="EQ338" i="3" s="1"/>
  <c r="EM338" i="3"/>
  <c r="EI339" i="3" a="1"/>
  <c r="EI339" i="3" s="1"/>
  <c r="EN339" i="3" s="1"/>
  <c r="EJ339" i="3" a="1"/>
  <c r="EJ339" i="3" s="1"/>
  <c r="EO339" i="3" s="1"/>
  <c r="EK339" i="3" a="1"/>
  <c r="EK339" i="3" s="1"/>
  <c r="EP339" i="3" s="1"/>
  <c r="EL339" i="3" a="1"/>
  <c r="EL339" i="3" s="1"/>
  <c r="EQ339" i="3" s="1"/>
  <c r="EM339" i="3"/>
  <c r="EI340" i="3" a="1"/>
  <c r="EI340" i="3" s="1"/>
  <c r="EN340" i="3" s="1"/>
  <c r="EJ340" i="3" a="1"/>
  <c r="EJ340" i="3" s="1"/>
  <c r="EO340" i="3" s="1"/>
  <c r="EK340" i="3" a="1"/>
  <c r="EK340" i="3" s="1"/>
  <c r="EP340" i="3" s="1"/>
  <c r="EL340" i="3" a="1"/>
  <c r="EL340" i="3" s="1"/>
  <c r="EQ340" i="3" s="1"/>
  <c r="EM340" i="3"/>
  <c r="EI341" i="3" a="1"/>
  <c r="EI341" i="3" s="1"/>
  <c r="EN341" i="3" s="1"/>
  <c r="EJ341" i="3" a="1"/>
  <c r="EJ341" i="3" s="1"/>
  <c r="EO341" i="3" s="1"/>
  <c r="EK341" i="3" a="1"/>
  <c r="EK341" i="3" s="1"/>
  <c r="EP341" i="3" s="1"/>
  <c r="EL341" i="3" a="1"/>
  <c r="EL341" i="3" s="1"/>
  <c r="EQ341" i="3" s="1"/>
  <c r="EM341" i="3"/>
  <c r="EI342" i="3" a="1"/>
  <c r="EI342" i="3" s="1"/>
  <c r="EN342" i="3" s="1"/>
  <c r="EJ342" i="3" a="1"/>
  <c r="EJ342" i="3" s="1"/>
  <c r="EO342" i="3" s="1"/>
  <c r="EK342" i="3" a="1"/>
  <c r="EK342" i="3" s="1"/>
  <c r="EP342" i="3" s="1"/>
  <c r="EL342" i="3" a="1"/>
  <c r="EL342" i="3" s="1"/>
  <c r="EQ342" i="3" s="1"/>
  <c r="EM342" i="3"/>
  <c r="EI343" i="3" a="1"/>
  <c r="EI343" i="3" s="1"/>
  <c r="EN343" i="3" s="1"/>
  <c r="EJ343" i="3" a="1"/>
  <c r="EJ343" i="3" s="1"/>
  <c r="EO343" i="3" s="1"/>
  <c r="EK343" i="3" a="1"/>
  <c r="EK343" i="3" s="1"/>
  <c r="EP343" i="3" s="1"/>
  <c r="EL343" i="3" a="1"/>
  <c r="EL343" i="3" s="1"/>
  <c r="EQ343" i="3" s="1"/>
  <c r="EM343" i="3"/>
  <c r="EI344" i="3" a="1"/>
  <c r="EI344" i="3" s="1"/>
  <c r="EN344" i="3" s="1"/>
  <c r="EJ344" i="3" a="1"/>
  <c r="EJ344" i="3" s="1"/>
  <c r="EO344" i="3" s="1"/>
  <c r="EK344" i="3" a="1"/>
  <c r="EK344" i="3" s="1"/>
  <c r="EP344" i="3" s="1"/>
  <c r="EL344" i="3" a="1"/>
  <c r="EL344" i="3" s="1"/>
  <c r="EQ344" i="3" s="1"/>
  <c r="EM344" i="3"/>
  <c r="EI345" i="3" a="1"/>
  <c r="EI345" i="3" s="1"/>
  <c r="EN345" i="3" s="1"/>
  <c r="EJ345" i="3" a="1"/>
  <c r="EJ345" i="3" s="1"/>
  <c r="EO345" i="3" s="1"/>
  <c r="EK345" i="3" a="1"/>
  <c r="EK345" i="3" s="1"/>
  <c r="EP345" i="3" s="1"/>
  <c r="EL345" i="3" a="1"/>
  <c r="EL345" i="3" s="1"/>
  <c r="EQ345" i="3" s="1"/>
  <c r="EM345" i="3"/>
  <c r="EI346" i="3" a="1"/>
  <c r="EI346" i="3" s="1"/>
  <c r="EN346" i="3" s="1"/>
  <c r="EJ346" i="3" a="1"/>
  <c r="EJ346" i="3" s="1"/>
  <c r="EO346" i="3" s="1"/>
  <c r="EK346" i="3" a="1"/>
  <c r="EK346" i="3" s="1"/>
  <c r="EP346" i="3" s="1"/>
  <c r="EL346" i="3" a="1"/>
  <c r="EL346" i="3" s="1"/>
  <c r="EQ346" i="3" s="1"/>
  <c r="EM346" i="3"/>
  <c r="EI347" i="3" a="1"/>
  <c r="EI347" i="3" s="1"/>
  <c r="EN347" i="3" s="1"/>
  <c r="EJ347" i="3" a="1"/>
  <c r="EJ347" i="3" s="1"/>
  <c r="EO347" i="3" s="1"/>
  <c r="EK347" i="3" a="1"/>
  <c r="EK347" i="3" s="1"/>
  <c r="EP347" i="3" s="1"/>
  <c r="EL347" i="3" a="1"/>
  <c r="EL347" i="3" s="1"/>
  <c r="EQ347" i="3" s="1"/>
  <c r="EM347" i="3"/>
  <c r="EI348" i="3" a="1"/>
  <c r="EI348" i="3" s="1"/>
  <c r="EN348" i="3" s="1"/>
  <c r="EJ348" i="3" a="1"/>
  <c r="EJ348" i="3" s="1"/>
  <c r="EO348" i="3" s="1"/>
  <c r="EK348" i="3" a="1"/>
  <c r="EK348" i="3" s="1"/>
  <c r="EP348" i="3" s="1"/>
  <c r="EL348" i="3" a="1"/>
  <c r="EL348" i="3" s="1"/>
  <c r="EQ348" i="3" s="1"/>
  <c r="EM348" i="3"/>
  <c r="EI349" i="3" a="1"/>
  <c r="EI349" i="3" s="1"/>
  <c r="EN349" i="3" s="1"/>
  <c r="EJ349" i="3" a="1"/>
  <c r="EJ349" i="3" s="1"/>
  <c r="EO349" i="3" s="1"/>
  <c r="EK349" i="3" a="1"/>
  <c r="EK349" i="3" s="1"/>
  <c r="EP349" i="3" s="1"/>
  <c r="EL349" i="3" a="1"/>
  <c r="EL349" i="3" s="1"/>
  <c r="EQ349" i="3" s="1"/>
  <c r="EM349" i="3"/>
  <c r="EI350" i="3" a="1"/>
  <c r="EI350" i="3" s="1"/>
  <c r="EN350" i="3" s="1"/>
  <c r="EJ350" i="3" a="1"/>
  <c r="EJ350" i="3" s="1"/>
  <c r="EO350" i="3" s="1"/>
  <c r="EK350" i="3" a="1"/>
  <c r="EK350" i="3" s="1"/>
  <c r="EP350" i="3" s="1"/>
  <c r="EL350" i="3" a="1"/>
  <c r="EL350" i="3" s="1"/>
  <c r="EQ350" i="3" s="1"/>
  <c r="EM350" i="3"/>
  <c r="EI351" i="3" a="1"/>
  <c r="EI351" i="3" s="1"/>
  <c r="EN351" i="3" s="1"/>
  <c r="EJ351" i="3" a="1"/>
  <c r="EJ351" i="3" s="1"/>
  <c r="EO351" i="3" s="1"/>
  <c r="EK351" i="3" a="1"/>
  <c r="EK351" i="3" s="1"/>
  <c r="EP351" i="3" s="1"/>
  <c r="EL351" i="3" a="1"/>
  <c r="EL351" i="3" s="1"/>
  <c r="EQ351" i="3" s="1"/>
  <c r="EM351" i="3"/>
  <c r="EI352" i="3" a="1"/>
  <c r="EI352" i="3" s="1"/>
  <c r="EN352" i="3" s="1"/>
  <c r="EJ352" i="3" a="1"/>
  <c r="EJ352" i="3" s="1"/>
  <c r="EO352" i="3" s="1"/>
  <c r="EK352" i="3" a="1"/>
  <c r="EK352" i="3" s="1"/>
  <c r="EP352" i="3" s="1"/>
  <c r="EL352" i="3" a="1"/>
  <c r="EL352" i="3" s="1"/>
  <c r="EQ352" i="3" s="1"/>
  <c r="EM352" i="3"/>
  <c r="EI353" i="3" a="1"/>
  <c r="EI353" i="3" s="1"/>
  <c r="EN353" i="3" s="1"/>
  <c r="EJ353" i="3" a="1"/>
  <c r="EJ353" i="3" s="1"/>
  <c r="EO353" i="3" s="1"/>
  <c r="EK353" i="3" a="1"/>
  <c r="EK353" i="3" s="1"/>
  <c r="EP353" i="3" s="1"/>
  <c r="EL353" i="3" a="1"/>
  <c r="EL353" i="3" s="1"/>
  <c r="EQ353" i="3" s="1"/>
  <c r="EM353" i="3"/>
  <c r="EI354" i="3" a="1"/>
  <c r="EI354" i="3" s="1"/>
  <c r="EN354" i="3" s="1"/>
  <c r="EJ354" i="3" a="1"/>
  <c r="EJ354" i="3" s="1"/>
  <c r="EO354" i="3" s="1"/>
  <c r="EK354" i="3" a="1"/>
  <c r="EK354" i="3" s="1"/>
  <c r="EP354" i="3" s="1"/>
  <c r="EL354" i="3" a="1"/>
  <c r="EL354" i="3" s="1"/>
  <c r="EQ354" i="3" s="1"/>
  <c r="EM354" i="3"/>
  <c r="EI355" i="3" a="1"/>
  <c r="EI355" i="3" s="1"/>
  <c r="EN355" i="3" s="1"/>
  <c r="EJ355" i="3" a="1"/>
  <c r="EJ355" i="3" s="1"/>
  <c r="EO355" i="3" s="1"/>
  <c r="EK355" i="3" a="1"/>
  <c r="EK355" i="3" s="1"/>
  <c r="EP355" i="3" s="1"/>
  <c r="EL355" i="3" a="1"/>
  <c r="EL355" i="3" s="1"/>
  <c r="EQ355" i="3" s="1"/>
  <c r="EM355" i="3"/>
  <c r="EI356" i="3" a="1"/>
  <c r="EI356" i="3" s="1"/>
  <c r="EN356" i="3" s="1"/>
  <c r="EJ356" i="3" a="1"/>
  <c r="EJ356" i="3" s="1"/>
  <c r="EO356" i="3" s="1"/>
  <c r="EK356" i="3" a="1"/>
  <c r="EK356" i="3" s="1"/>
  <c r="EP356" i="3" s="1"/>
  <c r="EL356" i="3" a="1"/>
  <c r="EL356" i="3" s="1"/>
  <c r="EQ356" i="3" s="1"/>
  <c r="EM356" i="3"/>
  <c r="EI357" i="3" a="1"/>
  <c r="EI357" i="3" s="1"/>
  <c r="EN357" i="3" s="1"/>
  <c r="EJ357" i="3" a="1"/>
  <c r="EJ357" i="3" s="1"/>
  <c r="EO357" i="3" s="1"/>
  <c r="EK357" i="3" a="1"/>
  <c r="EK357" i="3" s="1"/>
  <c r="EP357" i="3" s="1"/>
  <c r="EL357" i="3" a="1"/>
  <c r="EL357" i="3" s="1"/>
  <c r="EQ357" i="3" s="1"/>
  <c r="EM357" i="3"/>
  <c r="EI358" i="3" a="1"/>
  <c r="EI358" i="3" s="1"/>
  <c r="EN358" i="3" s="1"/>
  <c r="EJ358" i="3" a="1"/>
  <c r="EJ358" i="3" s="1"/>
  <c r="EO358" i="3" s="1"/>
  <c r="EK358" i="3" a="1"/>
  <c r="EK358" i="3" s="1"/>
  <c r="EP358" i="3" s="1"/>
  <c r="EL358" i="3" a="1"/>
  <c r="EL358" i="3" s="1"/>
  <c r="EQ358" i="3" s="1"/>
  <c r="EM358" i="3"/>
  <c r="EI359" i="3" a="1"/>
  <c r="EI359" i="3" s="1"/>
  <c r="EN359" i="3" s="1"/>
  <c r="EJ359" i="3" a="1"/>
  <c r="EJ359" i="3" s="1"/>
  <c r="EO359" i="3" s="1"/>
  <c r="EK359" i="3" a="1"/>
  <c r="EK359" i="3" s="1"/>
  <c r="EP359" i="3" s="1"/>
  <c r="EL359" i="3" a="1"/>
  <c r="EL359" i="3"/>
  <c r="EQ359" i="3" s="1"/>
  <c r="EM359" i="3"/>
  <c r="EI360" i="3" a="1"/>
  <c r="EI360" i="3" s="1"/>
  <c r="EN360" i="3" s="1"/>
  <c r="EJ360" i="3" a="1"/>
  <c r="EJ360" i="3" s="1"/>
  <c r="EO360" i="3" s="1"/>
  <c r="EK360" i="3" a="1"/>
  <c r="EK360" i="3" s="1"/>
  <c r="EP360" i="3" s="1"/>
  <c r="EL360" i="3" a="1"/>
  <c r="EL360" i="3" s="1"/>
  <c r="EQ360" i="3" s="1"/>
  <c r="EM360" i="3"/>
  <c r="EI361" i="3" a="1"/>
  <c r="EI361" i="3" s="1"/>
  <c r="EN361" i="3" s="1"/>
  <c r="EJ361" i="3" a="1"/>
  <c r="EJ361" i="3" s="1"/>
  <c r="EO361" i="3" s="1"/>
  <c r="EK361" i="3" a="1"/>
  <c r="EK361" i="3" s="1"/>
  <c r="EP361" i="3" s="1"/>
  <c r="EL361" i="3" a="1"/>
  <c r="EL361" i="3" s="1"/>
  <c r="EQ361" i="3" s="1"/>
  <c r="EM361" i="3"/>
  <c r="EI362" i="3" a="1"/>
  <c r="EI362" i="3" s="1"/>
  <c r="EN362" i="3" s="1"/>
  <c r="EJ362" i="3" a="1"/>
  <c r="EJ362" i="3" s="1"/>
  <c r="EO362" i="3" s="1"/>
  <c r="EK362" i="3" a="1"/>
  <c r="EK362" i="3" s="1"/>
  <c r="EP362" i="3" s="1"/>
  <c r="EL362" i="3" a="1"/>
  <c r="EL362" i="3" s="1"/>
  <c r="EQ362" i="3" s="1"/>
  <c r="EM362" i="3"/>
  <c r="EI363" i="3" a="1"/>
  <c r="EI363" i="3" s="1"/>
  <c r="EN363" i="3" s="1"/>
  <c r="EJ363" i="3" a="1"/>
  <c r="EJ363" i="3" s="1"/>
  <c r="EO363" i="3" s="1"/>
  <c r="EK363" i="3" a="1"/>
  <c r="EK363" i="3" s="1"/>
  <c r="EP363" i="3" s="1"/>
  <c r="EL363" i="3" a="1"/>
  <c r="EL363" i="3" s="1"/>
  <c r="EQ363" i="3" s="1"/>
  <c r="EM363" i="3"/>
  <c r="EI364" i="3" a="1"/>
  <c r="EI364" i="3" s="1"/>
  <c r="EN364" i="3" s="1"/>
  <c r="EJ364" i="3" a="1"/>
  <c r="EJ364" i="3" s="1"/>
  <c r="EO364" i="3" s="1"/>
  <c r="EK364" i="3" a="1"/>
  <c r="EK364" i="3" s="1"/>
  <c r="EP364" i="3" s="1"/>
  <c r="EL364" i="3" a="1"/>
  <c r="EL364" i="3" s="1"/>
  <c r="EQ364" i="3" s="1"/>
  <c r="EM364" i="3"/>
  <c r="EI365" i="3" a="1"/>
  <c r="EI365" i="3" s="1"/>
  <c r="EN365" i="3" s="1"/>
  <c r="EJ365" i="3" a="1"/>
  <c r="EJ365" i="3" s="1"/>
  <c r="EO365" i="3" s="1"/>
  <c r="EK365" i="3" a="1"/>
  <c r="EK365" i="3" s="1"/>
  <c r="EP365" i="3" s="1"/>
  <c r="EL365" i="3" a="1"/>
  <c r="EL365" i="3" s="1"/>
  <c r="EQ365" i="3" s="1"/>
  <c r="EM365" i="3"/>
  <c r="EI366" i="3" a="1"/>
  <c r="EI366" i="3" s="1"/>
  <c r="EN366" i="3" s="1"/>
  <c r="EJ366" i="3" a="1"/>
  <c r="EJ366" i="3" s="1"/>
  <c r="EO366" i="3" s="1"/>
  <c r="EK366" i="3" a="1"/>
  <c r="EK366" i="3" s="1"/>
  <c r="EP366" i="3" s="1"/>
  <c r="EL366" i="3" a="1"/>
  <c r="EL366" i="3" s="1"/>
  <c r="EQ366" i="3" s="1"/>
  <c r="EM366" i="3"/>
  <c r="EI367" i="3" a="1"/>
  <c r="EI367" i="3" s="1"/>
  <c r="EN367" i="3" s="1"/>
  <c r="EJ367" i="3" a="1"/>
  <c r="EJ367" i="3" s="1"/>
  <c r="EO367" i="3" s="1"/>
  <c r="EK367" i="3" a="1"/>
  <c r="EK367" i="3" s="1"/>
  <c r="EP367" i="3" s="1"/>
  <c r="EL367" i="3" a="1"/>
  <c r="EL367" i="3" s="1"/>
  <c r="EQ367" i="3" s="1"/>
  <c r="EM367" i="3"/>
  <c r="EI368" i="3" a="1"/>
  <c r="EI368" i="3" s="1"/>
  <c r="EN368" i="3" s="1"/>
  <c r="EJ368" i="3" a="1"/>
  <c r="EJ368" i="3" s="1"/>
  <c r="EO368" i="3" s="1"/>
  <c r="EK368" i="3" a="1"/>
  <c r="EK368" i="3" s="1"/>
  <c r="EP368" i="3" s="1"/>
  <c r="EL368" i="3" a="1"/>
  <c r="EL368" i="3" s="1"/>
  <c r="EQ368" i="3" s="1"/>
  <c r="EM368" i="3"/>
  <c r="EI369" i="3" a="1"/>
  <c r="EI369" i="3" s="1"/>
  <c r="EN369" i="3" s="1"/>
  <c r="EJ369" i="3" a="1"/>
  <c r="EJ369" i="3" s="1"/>
  <c r="EO369" i="3" s="1"/>
  <c r="EK369" i="3" a="1"/>
  <c r="EK369" i="3" s="1"/>
  <c r="EP369" i="3" s="1"/>
  <c r="EL369" i="3" a="1"/>
  <c r="EL369" i="3" s="1"/>
  <c r="EQ369" i="3" s="1"/>
  <c r="EM369" i="3"/>
  <c r="EI370" i="3" a="1"/>
  <c r="EI370" i="3" s="1"/>
  <c r="EN370" i="3" s="1"/>
  <c r="EJ370" i="3" a="1"/>
  <c r="EJ370" i="3" s="1"/>
  <c r="EO370" i="3" s="1"/>
  <c r="EK370" i="3" a="1"/>
  <c r="EK370" i="3" s="1"/>
  <c r="EP370" i="3" s="1"/>
  <c r="EL370" i="3" a="1"/>
  <c r="EL370" i="3" s="1"/>
  <c r="EQ370" i="3" s="1"/>
  <c r="EM370" i="3"/>
  <c r="EI371" i="3" a="1"/>
  <c r="EI371" i="3" s="1"/>
  <c r="EN371" i="3" s="1"/>
  <c r="EJ371" i="3" a="1"/>
  <c r="EJ371" i="3" s="1"/>
  <c r="EO371" i="3" s="1"/>
  <c r="EK371" i="3" a="1"/>
  <c r="EK371" i="3" s="1"/>
  <c r="EP371" i="3" s="1"/>
  <c r="EL371" i="3" a="1"/>
  <c r="EL371" i="3" s="1"/>
  <c r="EQ371" i="3" s="1"/>
  <c r="EM371" i="3"/>
  <c r="EI372" i="3" a="1"/>
  <c r="EI372" i="3" s="1"/>
  <c r="EN372" i="3" s="1"/>
  <c r="EJ372" i="3" a="1"/>
  <c r="EJ372" i="3" s="1"/>
  <c r="EO372" i="3" s="1"/>
  <c r="EK372" i="3" a="1"/>
  <c r="EK372" i="3" s="1"/>
  <c r="EP372" i="3" s="1"/>
  <c r="EL372" i="3" a="1"/>
  <c r="EL372" i="3" s="1"/>
  <c r="EQ372" i="3" s="1"/>
  <c r="EM372" i="3"/>
  <c r="EI373" i="3" a="1"/>
  <c r="EI373" i="3" s="1"/>
  <c r="EN373" i="3" s="1"/>
  <c r="EJ373" i="3" a="1"/>
  <c r="EJ373" i="3" s="1"/>
  <c r="EO373" i="3" s="1"/>
  <c r="EK373" i="3" a="1"/>
  <c r="EK373" i="3" s="1"/>
  <c r="EP373" i="3" s="1"/>
  <c r="EL373" i="3" a="1"/>
  <c r="EL373" i="3" s="1"/>
  <c r="EQ373" i="3" s="1"/>
  <c r="EM373" i="3"/>
  <c r="EI374" i="3" a="1"/>
  <c r="EI374" i="3" s="1"/>
  <c r="EN374" i="3" s="1"/>
  <c r="EJ374" i="3" a="1"/>
  <c r="EJ374" i="3" s="1"/>
  <c r="EO374" i="3" s="1"/>
  <c r="EK374" i="3" a="1"/>
  <c r="EK374" i="3" s="1"/>
  <c r="EP374" i="3" s="1"/>
  <c r="EL374" i="3" a="1"/>
  <c r="EL374" i="3" s="1"/>
  <c r="EQ374" i="3" s="1"/>
  <c r="EM374" i="3"/>
  <c r="EI375" i="3" a="1"/>
  <c r="EI375" i="3" s="1"/>
  <c r="EN375" i="3" s="1"/>
  <c r="EJ375" i="3" a="1"/>
  <c r="EJ375" i="3" s="1"/>
  <c r="EO375" i="3" s="1"/>
  <c r="EK375" i="3" a="1"/>
  <c r="EK375" i="3" s="1"/>
  <c r="EP375" i="3" s="1"/>
  <c r="EL375" i="3" a="1"/>
  <c r="EL375" i="3" s="1"/>
  <c r="EQ375" i="3" s="1"/>
  <c r="EM375" i="3"/>
  <c r="EI376" i="3" a="1"/>
  <c r="EI376" i="3" s="1"/>
  <c r="EN376" i="3" s="1"/>
  <c r="EJ376" i="3" a="1"/>
  <c r="EJ376" i="3" s="1"/>
  <c r="EO376" i="3" s="1"/>
  <c r="EK376" i="3" a="1"/>
  <c r="EK376" i="3" s="1"/>
  <c r="EP376" i="3" s="1"/>
  <c r="EL376" i="3" a="1"/>
  <c r="EL376" i="3" s="1"/>
  <c r="EQ376" i="3" s="1"/>
  <c r="EM376" i="3"/>
  <c r="EI377" i="3" a="1"/>
  <c r="EI377" i="3" s="1"/>
  <c r="EN377" i="3" s="1"/>
  <c r="EJ377" i="3" a="1"/>
  <c r="EJ377" i="3" s="1"/>
  <c r="EO377" i="3" s="1"/>
  <c r="EK377" i="3" a="1"/>
  <c r="EK377" i="3" s="1"/>
  <c r="EP377" i="3" s="1"/>
  <c r="EL377" i="3" a="1"/>
  <c r="EL377" i="3" s="1"/>
  <c r="EQ377" i="3" s="1"/>
  <c r="EM377" i="3"/>
  <c r="EI378" i="3" a="1"/>
  <c r="EI378" i="3" s="1"/>
  <c r="EN378" i="3" s="1"/>
  <c r="EJ378" i="3" a="1"/>
  <c r="EJ378" i="3" s="1"/>
  <c r="EO378" i="3" s="1"/>
  <c r="EK378" i="3" a="1"/>
  <c r="EK378" i="3" s="1"/>
  <c r="EP378" i="3" s="1"/>
  <c r="EL378" i="3" a="1"/>
  <c r="EL378" i="3" s="1"/>
  <c r="EQ378" i="3" s="1"/>
  <c r="EM378" i="3"/>
  <c r="EI379" i="3" a="1"/>
  <c r="EI379" i="3" s="1"/>
  <c r="EN379" i="3" s="1"/>
  <c r="EJ379" i="3" a="1"/>
  <c r="EJ379" i="3" s="1"/>
  <c r="EO379" i="3" s="1"/>
  <c r="EK379" i="3" a="1"/>
  <c r="EK379" i="3" s="1"/>
  <c r="EP379" i="3" s="1"/>
  <c r="EL379" i="3" a="1"/>
  <c r="EL379" i="3" s="1"/>
  <c r="EQ379" i="3" s="1"/>
  <c r="EM379" i="3"/>
  <c r="EI380" i="3" a="1"/>
  <c r="EI380" i="3" s="1"/>
  <c r="EN380" i="3" s="1"/>
  <c r="EJ380" i="3" a="1"/>
  <c r="EJ380" i="3" s="1"/>
  <c r="EO380" i="3" s="1"/>
  <c r="EK380" i="3" a="1"/>
  <c r="EK380" i="3" s="1"/>
  <c r="EP380" i="3" s="1"/>
  <c r="EL380" i="3" a="1"/>
  <c r="EL380" i="3" s="1"/>
  <c r="EQ380" i="3" s="1"/>
  <c r="EM380" i="3"/>
  <c r="EI381" i="3" a="1"/>
  <c r="EI381" i="3" s="1"/>
  <c r="EN381" i="3" s="1"/>
  <c r="EJ381" i="3" a="1"/>
  <c r="EJ381" i="3" s="1"/>
  <c r="EO381" i="3" s="1"/>
  <c r="EK381" i="3" a="1"/>
  <c r="EK381" i="3" s="1"/>
  <c r="EP381" i="3" s="1"/>
  <c r="EL381" i="3" a="1"/>
  <c r="EL381" i="3" s="1"/>
  <c r="EQ381" i="3" s="1"/>
  <c r="EM381" i="3"/>
  <c r="EI382" i="3" a="1"/>
  <c r="EI382" i="3" s="1"/>
  <c r="EN382" i="3" s="1"/>
  <c r="EJ382" i="3" a="1"/>
  <c r="EJ382" i="3" s="1"/>
  <c r="EO382" i="3" s="1"/>
  <c r="EK382" i="3" a="1"/>
  <c r="EK382" i="3" s="1"/>
  <c r="EP382" i="3" s="1"/>
  <c r="EL382" i="3" a="1"/>
  <c r="EL382" i="3" s="1"/>
  <c r="EQ382" i="3" s="1"/>
  <c r="EM382" i="3"/>
  <c r="EI383" i="3" a="1"/>
  <c r="EI383" i="3" s="1"/>
  <c r="EN383" i="3" s="1"/>
  <c r="EJ383" i="3" a="1"/>
  <c r="EJ383" i="3" s="1"/>
  <c r="EO383" i="3" s="1"/>
  <c r="EK383" i="3" a="1"/>
  <c r="EK383" i="3" s="1"/>
  <c r="EP383" i="3" s="1"/>
  <c r="EL383" i="3" a="1"/>
  <c r="EL383" i="3" s="1"/>
  <c r="EQ383" i="3" s="1"/>
  <c r="EM383" i="3"/>
  <c r="EI384" i="3" a="1"/>
  <c r="EI384" i="3" s="1"/>
  <c r="EN384" i="3" s="1"/>
  <c r="EJ384" i="3" a="1"/>
  <c r="EJ384" i="3" s="1"/>
  <c r="EO384" i="3" s="1"/>
  <c r="EK384" i="3" a="1"/>
  <c r="EK384" i="3" s="1"/>
  <c r="EP384" i="3" s="1"/>
  <c r="EL384" i="3" a="1"/>
  <c r="EL384" i="3" s="1"/>
  <c r="EQ384" i="3" s="1"/>
  <c r="EM384" i="3"/>
  <c r="EI385" i="3" a="1"/>
  <c r="EI385" i="3" s="1"/>
  <c r="EN385" i="3" s="1"/>
  <c r="EJ385" i="3" a="1"/>
  <c r="EJ385" i="3" s="1"/>
  <c r="EO385" i="3" s="1"/>
  <c r="EK385" i="3" a="1"/>
  <c r="EK385" i="3" s="1"/>
  <c r="EP385" i="3" s="1"/>
  <c r="EL385" i="3" a="1"/>
  <c r="EL385" i="3" s="1"/>
  <c r="EQ385" i="3" s="1"/>
  <c r="EM385" i="3"/>
  <c r="EI386" i="3" a="1"/>
  <c r="EI386" i="3" s="1"/>
  <c r="EN386" i="3" s="1"/>
  <c r="EJ386" i="3" a="1"/>
  <c r="EJ386" i="3" s="1"/>
  <c r="EO386" i="3" s="1"/>
  <c r="EK386" i="3" a="1"/>
  <c r="EK386" i="3" s="1"/>
  <c r="EP386" i="3" s="1"/>
  <c r="EL386" i="3" a="1"/>
  <c r="EL386" i="3" s="1"/>
  <c r="EQ386" i="3" s="1"/>
  <c r="EM386" i="3"/>
  <c r="EI387" i="3" a="1"/>
  <c r="EI387" i="3" s="1"/>
  <c r="EN387" i="3" s="1"/>
  <c r="EJ387" i="3" a="1"/>
  <c r="EJ387" i="3" s="1"/>
  <c r="EO387" i="3" s="1"/>
  <c r="EK387" i="3" a="1"/>
  <c r="EK387" i="3" s="1"/>
  <c r="EP387" i="3" s="1"/>
  <c r="EL387" i="3" a="1"/>
  <c r="EL387" i="3" s="1"/>
  <c r="EQ387" i="3" s="1"/>
  <c r="EM387" i="3"/>
  <c r="EI388" i="3" a="1"/>
  <c r="EI388" i="3" s="1"/>
  <c r="EN388" i="3" s="1"/>
  <c r="EJ388" i="3" a="1"/>
  <c r="EJ388" i="3" s="1"/>
  <c r="EO388" i="3" s="1"/>
  <c r="EK388" i="3" a="1"/>
  <c r="EK388" i="3" s="1"/>
  <c r="EP388" i="3" s="1"/>
  <c r="EL388" i="3" a="1"/>
  <c r="EL388" i="3" s="1"/>
  <c r="EQ388" i="3" s="1"/>
  <c r="EM388" i="3"/>
  <c r="EI389" i="3" a="1"/>
  <c r="EI389" i="3" s="1"/>
  <c r="EN389" i="3" s="1"/>
  <c r="EJ389" i="3" a="1"/>
  <c r="EJ389" i="3" s="1"/>
  <c r="EO389" i="3" s="1"/>
  <c r="EK389" i="3" a="1"/>
  <c r="EK389" i="3" s="1"/>
  <c r="EP389" i="3" s="1"/>
  <c r="EL389" i="3" a="1"/>
  <c r="EL389" i="3" s="1"/>
  <c r="EQ389" i="3" s="1"/>
  <c r="EM389" i="3"/>
  <c r="EI390" i="3" a="1"/>
  <c r="EI390" i="3" s="1"/>
  <c r="EN390" i="3" s="1"/>
  <c r="EJ390" i="3" a="1"/>
  <c r="EJ390" i="3" s="1"/>
  <c r="EO390" i="3" s="1"/>
  <c r="EK390" i="3" a="1"/>
  <c r="EK390" i="3" s="1"/>
  <c r="EP390" i="3" s="1"/>
  <c r="EL390" i="3" a="1"/>
  <c r="EL390" i="3" s="1"/>
  <c r="EQ390" i="3" s="1"/>
  <c r="EM390" i="3"/>
  <c r="EI391" i="3" a="1"/>
  <c r="EI391" i="3" s="1"/>
  <c r="EN391" i="3" s="1"/>
  <c r="EJ391" i="3" a="1"/>
  <c r="EJ391" i="3" s="1"/>
  <c r="EO391" i="3" s="1"/>
  <c r="EK391" i="3" a="1"/>
  <c r="EK391" i="3" s="1"/>
  <c r="EP391" i="3" s="1"/>
  <c r="EL391" i="3" a="1"/>
  <c r="EL391" i="3" s="1"/>
  <c r="EQ391" i="3" s="1"/>
  <c r="EM391" i="3"/>
  <c r="EI392" i="3" a="1"/>
  <c r="EI392" i="3" s="1"/>
  <c r="EN392" i="3" s="1"/>
  <c r="EJ392" i="3" a="1"/>
  <c r="EJ392" i="3" s="1"/>
  <c r="EO392" i="3" s="1"/>
  <c r="EK392" i="3" a="1"/>
  <c r="EK392" i="3" s="1"/>
  <c r="EP392" i="3" s="1"/>
  <c r="EL392" i="3" a="1"/>
  <c r="EL392" i="3" s="1"/>
  <c r="EQ392" i="3" s="1"/>
  <c r="EM392" i="3"/>
  <c r="EI393" i="3" a="1"/>
  <c r="EI393" i="3" s="1"/>
  <c r="EN393" i="3" s="1"/>
  <c r="EJ393" i="3" a="1"/>
  <c r="EJ393" i="3" s="1"/>
  <c r="EO393" i="3" s="1"/>
  <c r="EK393" i="3" a="1"/>
  <c r="EK393" i="3" s="1"/>
  <c r="EP393" i="3" s="1"/>
  <c r="EL393" i="3" a="1"/>
  <c r="EL393" i="3" s="1"/>
  <c r="EQ393" i="3" s="1"/>
  <c r="EM393" i="3"/>
  <c r="EI394" i="3" a="1"/>
  <c r="EI394" i="3" s="1"/>
  <c r="EN394" i="3" s="1"/>
  <c r="EJ394" i="3" a="1"/>
  <c r="EJ394" i="3" s="1"/>
  <c r="EO394" i="3" s="1"/>
  <c r="EK394" i="3" a="1"/>
  <c r="EK394" i="3" s="1"/>
  <c r="EP394" i="3" s="1"/>
  <c r="EL394" i="3" a="1"/>
  <c r="EL394" i="3" s="1"/>
  <c r="EQ394" i="3" s="1"/>
  <c r="EM394" i="3"/>
  <c r="EI395" i="3" a="1"/>
  <c r="EI395" i="3" s="1"/>
  <c r="EN395" i="3" s="1"/>
  <c r="EJ395" i="3" a="1"/>
  <c r="EJ395" i="3" s="1"/>
  <c r="EO395" i="3" s="1"/>
  <c r="EK395" i="3" a="1"/>
  <c r="EK395" i="3" s="1"/>
  <c r="EP395" i="3" s="1"/>
  <c r="EL395" i="3" a="1"/>
  <c r="EL395" i="3" s="1"/>
  <c r="EQ395" i="3" s="1"/>
  <c r="EM395" i="3"/>
  <c r="EI396" i="3" a="1"/>
  <c r="EI396" i="3" s="1"/>
  <c r="EN396" i="3" s="1"/>
  <c r="EJ396" i="3" a="1"/>
  <c r="EJ396" i="3" s="1"/>
  <c r="EO396" i="3" s="1"/>
  <c r="EK396" i="3" a="1"/>
  <c r="EK396" i="3" s="1"/>
  <c r="EP396" i="3" s="1"/>
  <c r="EL396" i="3" a="1"/>
  <c r="EL396" i="3" s="1"/>
  <c r="EQ396" i="3" s="1"/>
  <c r="EM396" i="3"/>
  <c r="EI397" i="3" a="1"/>
  <c r="EI397" i="3" s="1"/>
  <c r="EN397" i="3" s="1"/>
  <c r="EJ397" i="3" a="1"/>
  <c r="EJ397" i="3" s="1"/>
  <c r="EO397" i="3" s="1"/>
  <c r="EK397" i="3" a="1"/>
  <c r="EK397" i="3" s="1"/>
  <c r="EP397" i="3" s="1"/>
  <c r="EL397" i="3" a="1"/>
  <c r="EL397" i="3" s="1"/>
  <c r="EQ397" i="3" s="1"/>
  <c r="EM397" i="3"/>
  <c r="EI398" i="3" a="1"/>
  <c r="EI398" i="3" s="1"/>
  <c r="EN398" i="3" s="1"/>
  <c r="EJ398" i="3" a="1"/>
  <c r="EJ398" i="3" s="1"/>
  <c r="EO398" i="3" s="1"/>
  <c r="EK398" i="3" a="1"/>
  <c r="EK398" i="3" s="1"/>
  <c r="EP398" i="3" s="1"/>
  <c r="EL398" i="3" a="1"/>
  <c r="EL398" i="3" s="1"/>
  <c r="EQ398" i="3" s="1"/>
  <c r="EM398" i="3"/>
  <c r="EI399" i="3" a="1"/>
  <c r="EI399" i="3" s="1"/>
  <c r="EN399" i="3" s="1"/>
  <c r="EJ399" i="3" a="1"/>
  <c r="EJ399" i="3" s="1"/>
  <c r="EO399" i="3" s="1"/>
  <c r="EK399" i="3" a="1"/>
  <c r="EK399" i="3" s="1"/>
  <c r="EP399" i="3" s="1"/>
  <c r="EL399" i="3" a="1"/>
  <c r="EL399" i="3" s="1"/>
  <c r="EQ399" i="3" s="1"/>
  <c r="EM399" i="3"/>
  <c r="EI400" i="3" a="1"/>
  <c r="EI400" i="3" s="1"/>
  <c r="EN400" i="3" s="1"/>
  <c r="EJ400" i="3" a="1"/>
  <c r="EJ400" i="3" s="1"/>
  <c r="EO400" i="3" s="1"/>
  <c r="EK400" i="3" a="1"/>
  <c r="EK400" i="3" s="1"/>
  <c r="EP400" i="3" s="1"/>
  <c r="EL400" i="3" a="1"/>
  <c r="EL400" i="3" s="1"/>
  <c r="EQ400" i="3" s="1"/>
  <c r="EM400" i="3"/>
  <c r="EI401" i="3" a="1"/>
  <c r="EI401" i="3" s="1"/>
  <c r="EN401" i="3" s="1"/>
  <c r="EJ401" i="3" a="1"/>
  <c r="EJ401" i="3" s="1"/>
  <c r="EO401" i="3" s="1"/>
  <c r="EK401" i="3" a="1"/>
  <c r="EK401" i="3" s="1"/>
  <c r="EP401" i="3" s="1"/>
  <c r="EL401" i="3" a="1"/>
  <c r="EL401" i="3" s="1"/>
  <c r="EQ401" i="3" s="1"/>
  <c r="EM401" i="3"/>
  <c r="EI402" i="3" a="1"/>
  <c r="EI402" i="3" s="1"/>
  <c r="EN402" i="3" s="1"/>
  <c r="EJ402" i="3" a="1"/>
  <c r="EJ402" i="3" s="1"/>
  <c r="EO402" i="3" s="1"/>
  <c r="EK402" i="3" a="1"/>
  <c r="EK402" i="3" s="1"/>
  <c r="EP402" i="3" s="1"/>
  <c r="EL402" i="3" a="1"/>
  <c r="EL402" i="3" s="1"/>
  <c r="EQ402" i="3" s="1"/>
  <c r="EM402" i="3"/>
  <c r="EI403" i="3" a="1"/>
  <c r="EI403" i="3" s="1"/>
  <c r="EN403" i="3" s="1"/>
  <c r="EJ403" i="3" a="1"/>
  <c r="EJ403" i="3" s="1"/>
  <c r="EO403" i="3" s="1"/>
  <c r="EK403" i="3" a="1"/>
  <c r="EK403" i="3" s="1"/>
  <c r="EP403" i="3" s="1"/>
  <c r="EL403" i="3" a="1"/>
  <c r="EL403" i="3" s="1"/>
  <c r="EQ403" i="3" s="1"/>
  <c r="EM403" i="3"/>
  <c r="EI404" i="3" a="1"/>
  <c r="EI404" i="3" s="1"/>
  <c r="EN404" i="3" s="1"/>
  <c r="EJ404" i="3" a="1"/>
  <c r="EJ404" i="3" s="1"/>
  <c r="EO404" i="3" s="1"/>
  <c r="EK404" i="3" a="1"/>
  <c r="EK404" i="3" s="1"/>
  <c r="EP404" i="3" s="1"/>
  <c r="EL404" i="3" a="1"/>
  <c r="EL404" i="3" s="1"/>
  <c r="EQ404" i="3" s="1"/>
  <c r="EM404" i="3"/>
  <c r="EI405" i="3" a="1"/>
  <c r="EI405" i="3" s="1"/>
  <c r="EN405" i="3" s="1"/>
  <c r="EJ405" i="3" a="1"/>
  <c r="EJ405" i="3" s="1"/>
  <c r="EO405" i="3" s="1"/>
  <c r="EK405" i="3" a="1"/>
  <c r="EK405" i="3" s="1"/>
  <c r="EP405" i="3" s="1"/>
  <c r="EL405" i="3" a="1"/>
  <c r="EL405" i="3" s="1"/>
  <c r="EQ405" i="3" s="1"/>
  <c r="EM405" i="3"/>
  <c r="EI406" i="3" a="1"/>
  <c r="EI406" i="3" s="1"/>
  <c r="EN406" i="3" s="1"/>
  <c r="EJ406" i="3" a="1"/>
  <c r="EJ406" i="3" s="1"/>
  <c r="EO406" i="3" s="1"/>
  <c r="EK406" i="3" a="1"/>
  <c r="EK406" i="3" s="1"/>
  <c r="EP406" i="3" s="1"/>
  <c r="EL406" i="3" a="1"/>
  <c r="EL406" i="3" s="1"/>
  <c r="EQ406" i="3" s="1"/>
  <c r="EM406" i="3"/>
  <c r="EI407" i="3" a="1"/>
  <c r="EI407" i="3" s="1"/>
  <c r="EN407" i="3" s="1"/>
  <c r="EJ407" i="3" a="1"/>
  <c r="EJ407" i="3" s="1"/>
  <c r="EO407" i="3" s="1"/>
  <c r="EK407" i="3" a="1"/>
  <c r="EK407" i="3" s="1"/>
  <c r="EP407" i="3" s="1"/>
  <c r="EL407" i="3" a="1"/>
  <c r="EL407" i="3" s="1"/>
  <c r="EQ407" i="3" s="1"/>
  <c r="EM407" i="3"/>
  <c r="EI408" i="3" a="1"/>
  <c r="EI408" i="3" s="1"/>
  <c r="EN408" i="3" s="1"/>
  <c r="EJ408" i="3" a="1"/>
  <c r="EJ408" i="3" s="1"/>
  <c r="EO408" i="3" s="1"/>
  <c r="EK408" i="3" a="1"/>
  <c r="EK408" i="3" s="1"/>
  <c r="EP408" i="3" s="1"/>
  <c r="EL408" i="3" a="1"/>
  <c r="EL408" i="3" s="1"/>
  <c r="EQ408" i="3" s="1"/>
  <c r="EM408" i="3"/>
  <c r="EI409" i="3" a="1"/>
  <c r="EI409" i="3" s="1"/>
  <c r="EN409" i="3" s="1"/>
  <c r="EJ409" i="3" a="1"/>
  <c r="EJ409" i="3" s="1"/>
  <c r="EO409" i="3" s="1"/>
  <c r="EK409" i="3" a="1"/>
  <c r="EK409" i="3" s="1"/>
  <c r="EP409" i="3" s="1"/>
  <c r="EL409" i="3" a="1"/>
  <c r="EL409" i="3" s="1"/>
  <c r="EQ409" i="3" s="1"/>
  <c r="EM409" i="3"/>
  <c r="EI410" i="3" a="1"/>
  <c r="EI410" i="3" s="1"/>
  <c r="EN410" i="3" s="1"/>
  <c r="EJ410" i="3" a="1"/>
  <c r="EJ410" i="3" s="1"/>
  <c r="EO410" i="3" s="1"/>
  <c r="EK410" i="3" a="1"/>
  <c r="EK410" i="3" s="1"/>
  <c r="EP410" i="3" s="1"/>
  <c r="EL410" i="3" a="1"/>
  <c r="EL410" i="3" s="1"/>
  <c r="EQ410" i="3" s="1"/>
  <c r="EM410" i="3"/>
  <c r="EI411" i="3" a="1"/>
  <c r="EI411" i="3" s="1"/>
  <c r="EN411" i="3" s="1"/>
  <c r="EJ411" i="3" a="1"/>
  <c r="EJ411" i="3" s="1"/>
  <c r="EO411" i="3" s="1"/>
  <c r="EK411" i="3" a="1"/>
  <c r="EK411" i="3" s="1"/>
  <c r="EP411" i="3" s="1"/>
  <c r="EL411" i="3" a="1"/>
  <c r="EL411" i="3" s="1"/>
  <c r="EQ411" i="3" s="1"/>
  <c r="EM411" i="3"/>
  <c r="EI412" i="3" a="1"/>
  <c r="EI412" i="3" s="1"/>
  <c r="EN412" i="3" s="1"/>
  <c r="EJ412" i="3" a="1"/>
  <c r="EJ412" i="3" s="1"/>
  <c r="EO412" i="3" s="1"/>
  <c r="EK412" i="3" a="1"/>
  <c r="EK412" i="3" s="1"/>
  <c r="EP412" i="3" s="1"/>
  <c r="EL412" i="3" a="1"/>
  <c r="EL412" i="3" s="1"/>
  <c r="EQ412" i="3" s="1"/>
  <c r="EM412" i="3"/>
  <c r="EI413" i="3" a="1"/>
  <c r="EI413" i="3" s="1"/>
  <c r="EN413" i="3" s="1"/>
  <c r="EJ413" i="3" a="1"/>
  <c r="EJ413" i="3" s="1"/>
  <c r="EO413" i="3" s="1"/>
  <c r="EK413" i="3" a="1"/>
  <c r="EK413" i="3" s="1"/>
  <c r="EP413" i="3" s="1"/>
  <c r="EL413" i="3" a="1"/>
  <c r="EL413" i="3" s="1"/>
  <c r="EQ413" i="3" s="1"/>
  <c r="EM413" i="3"/>
  <c r="EI414" i="3" a="1"/>
  <c r="EI414" i="3" s="1"/>
  <c r="EN414" i="3" s="1"/>
  <c r="EJ414" i="3" a="1"/>
  <c r="EJ414" i="3" s="1"/>
  <c r="EO414" i="3" s="1"/>
  <c r="EK414" i="3" a="1"/>
  <c r="EK414" i="3" s="1"/>
  <c r="EP414" i="3" s="1"/>
  <c r="EL414" i="3" a="1"/>
  <c r="EL414" i="3" s="1"/>
  <c r="EQ414" i="3" s="1"/>
  <c r="EM414" i="3"/>
  <c r="EI415" i="3" a="1"/>
  <c r="EI415" i="3" s="1"/>
  <c r="EN415" i="3" s="1"/>
  <c r="EJ415" i="3" a="1"/>
  <c r="EJ415" i="3" s="1"/>
  <c r="EO415" i="3" s="1"/>
  <c r="EK415" i="3" a="1"/>
  <c r="EK415" i="3" s="1"/>
  <c r="EP415" i="3" s="1"/>
  <c r="EL415" i="3" a="1"/>
  <c r="EL415" i="3" s="1"/>
  <c r="EQ415" i="3" s="1"/>
  <c r="EM415" i="3"/>
  <c r="EI416" i="3" a="1"/>
  <c r="EI416" i="3" s="1"/>
  <c r="EN416" i="3" s="1"/>
  <c r="EJ416" i="3" a="1"/>
  <c r="EJ416" i="3" s="1"/>
  <c r="EO416" i="3" s="1"/>
  <c r="EK416" i="3" a="1"/>
  <c r="EK416" i="3" s="1"/>
  <c r="EP416" i="3" s="1"/>
  <c r="EL416" i="3" a="1"/>
  <c r="EL416" i="3" s="1"/>
  <c r="EQ416" i="3" s="1"/>
  <c r="EM416" i="3"/>
  <c r="EI417" i="3" a="1"/>
  <c r="EI417" i="3" s="1"/>
  <c r="EN417" i="3" s="1"/>
  <c r="EJ417" i="3" a="1"/>
  <c r="EJ417" i="3" s="1"/>
  <c r="EO417" i="3" s="1"/>
  <c r="EK417" i="3" a="1"/>
  <c r="EK417" i="3" s="1"/>
  <c r="EP417" i="3" s="1"/>
  <c r="EL417" i="3" a="1"/>
  <c r="EL417" i="3" s="1"/>
  <c r="EQ417" i="3" s="1"/>
  <c r="EM417" i="3"/>
  <c r="EI418" i="3" a="1"/>
  <c r="EI418" i="3" s="1"/>
  <c r="EN418" i="3" s="1"/>
  <c r="EJ418" i="3" a="1"/>
  <c r="EJ418" i="3" s="1"/>
  <c r="EO418" i="3" s="1"/>
  <c r="EK418" i="3" a="1"/>
  <c r="EK418" i="3" s="1"/>
  <c r="EP418" i="3" s="1"/>
  <c r="EL418" i="3" a="1"/>
  <c r="EL418" i="3" s="1"/>
  <c r="EQ418" i="3" s="1"/>
  <c r="EM418" i="3"/>
  <c r="EI419" i="3" a="1"/>
  <c r="EI419" i="3" s="1"/>
  <c r="EN419" i="3" s="1"/>
  <c r="EJ419" i="3" a="1"/>
  <c r="EJ419" i="3" s="1"/>
  <c r="EO419" i="3" s="1"/>
  <c r="EK419" i="3" a="1"/>
  <c r="EK419" i="3" s="1"/>
  <c r="EP419" i="3" s="1"/>
  <c r="EL419" i="3" a="1"/>
  <c r="EL419" i="3" s="1"/>
  <c r="EQ419" i="3" s="1"/>
  <c r="EM419" i="3"/>
  <c r="EI420" i="3" a="1"/>
  <c r="EI420" i="3" s="1"/>
  <c r="EN420" i="3" s="1"/>
  <c r="EJ420" i="3" a="1"/>
  <c r="EJ420" i="3" s="1"/>
  <c r="EO420" i="3" s="1"/>
  <c r="EK420" i="3" a="1"/>
  <c r="EK420" i="3" s="1"/>
  <c r="EP420" i="3" s="1"/>
  <c r="EL420" i="3" a="1"/>
  <c r="EL420" i="3" s="1"/>
  <c r="EQ420" i="3" s="1"/>
  <c r="EM420" i="3"/>
  <c r="EI421" i="3" a="1"/>
  <c r="EI421" i="3" s="1"/>
  <c r="EN421" i="3" s="1"/>
  <c r="EJ421" i="3" a="1"/>
  <c r="EJ421" i="3" s="1"/>
  <c r="EO421" i="3" s="1"/>
  <c r="EK421" i="3" a="1"/>
  <c r="EK421" i="3" s="1"/>
  <c r="EP421" i="3" s="1"/>
  <c r="EL421" i="3" a="1"/>
  <c r="EL421" i="3" s="1"/>
  <c r="EQ421" i="3" s="1"/>
  <c r="EM421" i="3"/>
  <c r="EI422" i="3" a="1"/>
  <c r="EI422" i="3" s="1"/>
  <c r="EN422" i="3" s="1"/>
  <c r="EJ422" i="3" a="1"/>
  <c r="EJ422" i="3" s="1"/>
  <c r="EO422" i="3" s="1"/>
  <c r="EK422" i="3" a="1"/>
  <c r="EK422" i="3" s="1"/>
  <c r="EP422" i="3" s="1"/>
  <c r="EL422" i="3" a="1"/>
  <c r="EL422" i="3" s="1"/>
  <c r="EQ422" i="3" s="1"/>
  <c r="EM422" i="3"/>
  <c r="EI423" i="3" a="1"/>
  <c r="EI423" i="3" s="1"/>
  <c r="EN423" i="3" s="1"/>
  <c r="EJ423" i="3" a="1"/>
  <c r="EJ423" i="3" s="1"/>
  <c r="EO423" i="3" s="1"/>
  <c r="EK423" i="3" a="1"/>
  <c r="EK423" i="3" s="1"/>
  <c r="EP423" i="3" s="1"/>
  <c r="EL423" i="3" a="1"/>
  <c r="EL423" i="3" s="1"/>
  <c r="EQ423" i="3" s="1"/>
  <c r="EM423" i="3"/>
  <c r="EI424" i="3" a="1"/>
  <c r="EI424" i="3" s="1"/>
  <c r="EN424" i="3" s="1"/>
  <c r="EJ424" i="3" a="1"/>
  <c r="EJ424" i="3" s="1"/>
  <c r="EO424" i="3" s="1"/>
  <c r="EK424" i="3" a="1"/>
  <c r="EK424" i="3" s="1"/>
  <c r="EP424" i="3" s="1"/>
  <c r="EL424" i="3" a="1"/>
  <c r="EL424" i="3" s="1"/>
  <c r="EQ424" i="3" s="1"/>
  <c r="EM424" i="3"/>
  <c r="EI425" i="3" a="1"/>
  <c r="EI425" i="3" s="1"/>
  <c r="EN425" i="3" s="1"/>
  <c r="EJ425" i="3" a="1"/>
  <c r="EJ425" i="3" s="1"/>
  <c r="EO425" i="3" s="1"/>
  <c r="EK425" i="3" a="1"/>
  <c r="EK425" i="3" s="1"/>
  <c r="EP425" i="3" s="1"/>
  <c r="EL425" i="3" a="1"/>
  <c r="EL425" i="3" s="1"/>
  <c r="EQ425" i="3" s="1"/>
  <c r="EM425" i="3"/>
  <c r="EI426" i="3" a="1"/>
  <c r="EI426" i="3" s="1"/>
  <c r="EN426" i="3" s="1"/>
  <c r="EJ426" i="3" a="1"/>
  <c r="EJ426" i="3" s="1"/>
  <c r="EO426" i="3" s="1"/>
  <c r="EK426" i="3" a="1"/>
  <c r="EK426" i="3" s="1"/>
  <c r="EP426" i="3" s="1"/>
  <c r="EL426" i="3" a="1"/>
  <c r="EL426" i="3" s="1"/>
  <c r="EQ426" i="3" s="1"/>
  <c r="EM426" i="3"/>
  <c r="EI427" i="3" a="1"/>
  <c r="EI427" i="3" s="1"/>
  <c r="EN427" i="3" s="1"/>
  <c r="EJ427" i="3" a="1"/>
  <c r="EJ427" i="3" s="1"/>
  <c r="EO427" i="3" s="1"/>
  <c r="EK427" i="3" a="1"/>
  <c r="EK427" i="3" s="1"/>
  <c r="EP427" i="3" s="1"/>
  <c r="EL427" i="3" a="1"/>
  <c r="EL427" i="3" s="1"/>
  <c r="EQ427" i="3" s="1"/>
  <c r="EM427" i="3"/>
  <c r="EI428" i="3" a="1"/>
  <c r="EI428" i="3" s="1"/>
  <c r="EN428" i="3" s="1"/>
  <c r="EJ428" i="3" a="1"/>
  <c r="EJ428" i="3" s="1"/>
  <c r="EO428" i="3" s="1"/>
  <c r="EK428" i="3" a="1"/>
  <c r="EK428" i="3" s="1"/>
  <c r="EP428" i="3" s="1"/>
  <c r="EL428" i="3" a="1"/>
  <c r="EL428" i="3" s="1"/>
  <c r="EQ428" i="3" s="1"/>
  <c r="EM428" i="3"/>
  <c r="EI429" i="3" a="1"/>
  <c r="EI429" i="3" s="1"/>
  <c r="EN429" i="3" s="1"/>
  <c r="EJ429" i="3" a="1"/>
  <c r="EJ429" i="3" s="1"/>
  <c r="EO429" i="3" s="1"/>
  <c r="EK429" i="3" a="1"/>
  <c r="EK429" i="3" s="1"/>
  <c r="EP429" i="3" s="1"/>
  <c r="EL429" i="3" a="1"/>
  <c r="EL429" i="3" s="1"/>
  <c r="EQ429" i="3" s="1"/>
  <c r="EM429" i="3"/>
  <c r="EI430" i="3" a="1"/>
  <c r="EI430" i="3" s="1"/>
  <c r="EN430" i="3" s="1"/>
  <c r="EJ430" i="3" a="1"/>
  <c r="EJ430" i="3" s="1"/>
  <c r="EO430" i="3" s="1"/>
  <c r="EK430" i="3" a="1"/>
  <c r="EK430" i="3" s="1"/>
  <c r="EP430" i="3" s="1"/>
  <c r="EL430" i="3" a="1"/>
  <c r="EL430" i="3" s="1"/>
  <c r="EQ430" i="3" s="1"/>
  <c r="EM430" i="3"/>
  <c r="EI431" i="3" a="1"/>
  <c r="EI431" i="3" s="1"/>
  <c r="EN431" i="3" s="1"/>
  <c r="EJ431" i="3" a="1"/>
  <c r="EJ431" i="3" s="1"/>
  <c r="EO431" i="3" s="1"/>
  <c r="EK431" i="3" a="1"/>
  <c r="EK431" i="3" s="1"/>
  <c r="EP431" i="3" s="1"/>
  <c r="EL431" i="3" a="1"/>
  <c r="EL431" i="3" s="1"/>
  <c r="EQ431" i="3" s="1"/>
  <c r="EM431" i="3"/>
  <c r="EI432" i="3" a="1"/>
  <c r="EI432" i="3" s="1"/>
  <c r="EN432" i="3" s="1"/>
  <c r="EJ432" i="3" a="1"/>
  <c r="EJ432" i="3" s="1"/>
  <c r="EO432" i="3" s="1"/>
  <c r="EK432" i="3" a="1"/>
  <c r="EK432" i="3" s="1"/>
  <c r="EP432" i="3" s="1"/>
  <c r="EL432" i="3" a="1"/>
  <c r="EL432" i="3" s="1"/>
  <c r="EQ432" i="3" s="1"/>
  <c r="EM432" i="3"/>
  <c r="EI433" i="3" a="1"/>
  <c r="EI433" i="3" s="1"/>
  <c r="EN433" i="3" s="1"/>
  <c r="EJ433" i="3" a="1"/>
  <c r="EJ433" i="3" s="1"/>
  <c r="EO433" i="3" s="1"/>
  <c r="EK433" i="3" a="1"/>
  <c r="EK433" i="3" s="1"/>
  <c r="EP433" i="3" s="1"/>
  <c r="EL433" i="3" a="1"/>
  <c r="EL433" i="3" s="1"/>
  <c r="EQ433" i="3" s="1"/>
  <c r="EM433" i="3"/>
  <c r="EI434" i="3" a="1"/>
  <c r="EI434" i="3" s="1"/>
  <c r="EN434" i="3" s="1"/>
  <c r="EJ434" i="3" a="1"/>
  <c r="EJ434" i="3" s="1"/>
  <c r="EO434" i="3" s="1"/>
  <c r="EK434" i="3" a="1"/>
  <c r="EK434" i="3" s="1"/>
  <c r="EP434" i="3" s="1"/>
  <c r="EL434" i="3" a="1"/>
  <c r="EL434" i="3" s="1"/>
  <c r="EQ434" i="3" s="1"/>
  <c r="EM434" i="3"/>
  <c r="EI435" i="3" a="1"/>
  <c r="EI435" i="3" s="1"/>
  <c r="EN435" i="3" s="1"/>
  <c r="EJ435" i="3" a="1"/>
  <c r="EJ435" i="3" s="1"/>
  <c r="EO435" i="3" s="1"/>
  <c r="EK435" i="3" a="1"/>
  <c r="EK435" i="3" s="1"/>
  <c r="EP435" i="3" s="1"/>
  <c r="EL435" i="3" a="1"/>
  <c r="EL435" i="3" s="1"/>
  <c r="EQ435" i="3" s="1"/>
  <c r="EM435" i="3"/>
  <c r="EI436" i="3" a="1"/>
  <c r="EI436" i="3" s="1"/>
  <c r="EN436" i="3" s="1"/>
  <c r="EJ436" i="3" a="1"/>
  <c r="EJ436" i="3" s="1"/>
  <c r="EO436" i="3" s="1"/>
  <c r="EK436" i="3" a="1"/>
  <c r="EK436" i="3" s="1"/>
  <c r="EP436" i="3" s="1"/>
  <c r="EL436" i="3" a="1"/>
  <c r="EL436" i="3" s="1"/>
  <c r="EQ436" i="3" s="1"/>
  <c r="EM436" i="3"/>
  <c r="EI437" i="3" a="1"/>
  <c r="EI437" i="3" s="1"/>
  <c r="EN437" i="3" s="1"/>
  <c r="EJ437" i="3" a="1"/>
  <c r="EJ437" i="3" s="1"/>
  <c r="EO437" i="3" s="1"/>
  <c r="EK437" i="3" a="1"/>
  <c r="EK437" i="3" s="1"/>
  <c r="EP437" i="3" s="1"/>
  <c r="EL437" i="3" a="1"/>
  <c r="EL437" i="3" s="1"/>
  <c r="EQ437" i="3" s="1"/>
  <c r="EM437" i="3"/>
  <c r="EI438" i="3" a="1"/>
  <c r="EI438" i="3" s="1"/>
  <c r="EN438" i="3" s="1"/>
  <c r="EJ438" i="3" a="1"/>
  <c r="EJ438" i="3" s="1"/>
  <c r="EO438" i="3" s="1"/>
  <c r="EK438" i="3" a="1"/>
  <c r="EK438" i="3" s="1"/>
  <c r="EP438" i="3" s="1"/>
  <c r="EL438" i="3" a="1"/>
  <c r="EL438" i="3" s="1"/>
  <c r="EQ438" i="3" s="1"/>
  <c r="EM438" i="3"/>
  <c r="EI439" i="3" a="1"/>
  <c r="EI439" i="3" s="1"/>
  <c r="EN439" i="3" s="1"/>
  <c r="EJ439" i="3" a="1"/>
  <c r="EJ439" i="3" s="1"/>
  <c r="EO439" i="3" s="1"/>
  <c r="EK439" i="3" a="1"/>
  <c r="EK439" i="3" s="1"/>
  <c r="EP439" i="3" s="1"/>
  <c r="EL439" i="3" a="1"/>
  <c r="EL439" i="3" s="1"/>
  <c r="EQ439" i="3" s="1"/>
  <c r="EM439" i="3"/>
  <c r="EI440" i="3" a="1"/>
  <c r="EI440" i="3" s="1"/>
  <c r="EN440" i="3" s="1"/>
  <c r="EJ440" i="3" a="1"/>
  <c r="EJ440" i="3" s="1"/>
  <c r="EO440" i="3" s="1"/>
  <c r="EK440" i="3" a="1"/>
  <c r="EK440" i="3" s="1"/>
  <c r="EP440" i="3" s="1"/>
  <c r="EL440" i="3" a="1"/>
  <c r="EL440" i="3" s="1"/>
  <c r="EQ440" i="3" s="1"/>
  <c r="EM440" i="3"/>
  <c r="EI441" i="3" a="1"/>
  <c r="EI441" i="3" s="1"/>
  <c r="EN441" i="3" s="1"/>
  <c r="EJ441" i="3" a="1"/>
  <c r="EJ441" i="3" s="1"/>
  <c r="EO441" i="3" s="1"/>
  <c r="EK441" i="3" a="1"/>
  <c r="EK441" i="3" s="1"/>
  <c r="EP441" i="3" s="1"/>
  <c r="EL441" i="3" a="1"/>
  <c r="EL441" i="3" s="1"/>
  <c r="EQ441" i="3" s="1"/>
  <c r="EM441" i="3"/>
  <c r="EI442" i="3" a="1"/>
  <c r="EI442" i="3" s="1"/>
  <c r="EN442" i="3" s="1"/>
  <c r="EJ442" i="3" a="1"/>
  <c r="EJ442" i="3" s="1"/>
  <c r="EO442" i="3" s="1"/>
  <c r="EK442" i="3" a="1"/>
  <c r="EK442" i="3" s="1"/>
  <c r="EP442" i="3" s="1"/>
  <c r="EL442" i="3" a="1"/>
  <c r="EL442" i="3" s="1"/>
  <c r="EQ442" i="3" s="1"/>
  <c r="EM442" i="3"/>
  <c r="EI443" i="3" a="1"/>
  <c r="EI443" i="3" s="1"/>
  <c r="EN443" i="3" s="1"/>
  <c r="EJ443" i="3" a="1"/>
  <c r="EJ443" i="3" s="1"/>
  <c r="EO443" i="3" s="1"/>
  <c r="EK443" i="3" a="1"/>
  <c r="EK443" i="3" s="1"/>
  <c r="EP443" i="3" s="1"/>
  <c r="EL443" i="3" a="1"/>
  <c r="EL443" i="3" s="1"/>
  <c r="EQ443" i="3" s="1"/>
  <c r="EM443" i="3"/>
  <c r="EI444" i="3" a="1"/>
  <c r="EI444" i="3" s="1"/>
  <c r="EN444" i="3" s="1"/>
  <c r="EJ444" i="3" a="1"/>
  <c r="EJ444" i="3" s="1"/>
  <c r="EO444" i="3" s="1"/>
  <c r="EK444" i="3" a="1"/>
  <c r="EK444" i="3" s="1"/>
  <c r="EP444" i="3" s="1"/>
  <c r="EL444" i="3" a="1"/>
  <c r="EL444" i="3" s="1"/>
  <c r="EQ444" i="3" s="1"/>
  <c r="EM444" i="3"/>
  <c r="EI445" i="3" a="1"/>
  <c r="EI445" i="3" s="1"/>
  <c r="EN445" i="3" s="1"/>
  <c r="EJ445" i="3" a="1"/>
  <c r="EJ445" i="3" s="1"/>
  <c r="EO445" i="3" s="1"/>
  <c r="EK445" i="3" a="1"/>
  <c r="EK445" i="3" s="1"/>
  <c r="EP445" i="3" s="1"/>
  <c r="EL445" i="3" a="1"/>
  <c r="EL445" i="3" s="1"/>
  <c r="EQ445" i="3" s="1"/>
  <c r="EM445" i="3"/>
  <c r="EI446" i="3" a="1"/>
  <c r="EI446" i="3" s="1"/>
  <c r="EN446" i="3" s="1"/>
  <c r="EJ446" i="3" a="1"/>
  <c r="EJ446" i="3" s="1"/>
  <c r="EO446" i="3" s="1"/>
  <c r="EK446" i="3" a="1"/>
  <c r="EK446" i="3" s="1"/>
  <c r="EP446" i="3" s="1"/>
  <c r="EL446" i="3" a="1"/>
  <c r="EL446" i="3" s="1"/>
  <c r="EQ446" i="3" s="1"/>
  <c r="EM446" i="3"/>
  <c r="EI447" i="3" a="1"/>
  <c r="EI447" i="3" s="1"/>
  <c r="EN447" i="3" s="1"/>
  <c r="EJ447" i="3" a="1"/>
  <c r="EJ447" i="3" s="1"/>
  <c r="EO447" i="3" s="1"/>
  <c r="EK447" i="3" a="1"/>
  <c r="EK447" i="3" s="1"/>
  <c r="EP447" i="3" s="1"/>
  <c r="EL447" i="3" a="1"/>
  <c r="EL447" i="3" s="1"/>
  <c r="EQ447" i="3" s="1"/>
  <c r="EM447" i="3"/>
  <c r="EI448" i="3" a="1"/>
  <c r="EI448" i="3" s="1"/>
  <c r="EN448" i="3" s="1"/>
  <c r="EJ448" i="3" a="1"/>
  <c r="EJ448" i="3" s="1"/>
  <c r="EO448" i="3" s="1"/>
  <c r="EK448" i="3" a="1"/>
  <c r="EK448" i="3" s="1"/>
  <c r="EP448" i="3" s="1"/>
  <c r="EL448" i="3" a="1"/>
  <c r="EL448" i="3" s="1"/>
  <c r="EQ448" i="3" s="1"/>
  <c r="EM448" i="3"/>
  <c r="EI449" i="3" a="1"/>
  <c r="EI449" i="3" s="1"/>
  <c r="EN449" i="3" s="1"/>
  <c r="EJ449" i="3" a="1"/>
  <c r="EJ449" i="3" s="1"/>
  <c r="EO449" i="3" s="1"/>
  <c r="EK449" i="3" a="1"/>
  <c r="EK449" i="3" s="1"/>
  <c r="EP449" i="3" s="1"/>
  <c r="EL449" i="3" a="1"/>
  <c r="EL449" i="3" s="1"/>
  <c r="EQ449" i="3" s="1"/>
  <c r="EM449" i="3"/>
  <c r="EI450" i="3" a="1"/>
  <c r="EI450" i="3" s="1"/>
  <c r="EN450" i="3" s="1"/>
  <c r="EJ450" i="3" a="1"/>
  <c r="EJ450" i="3" s="1"/>
  <c r="EO450" i="3" s="1"/>
  <c r="EK450" i="3" a="1"/>
  <c r="EK450" i="3" s="1"/>
  <c r="EP450" i="3" s="1"/>
  <c r="EL450" i="3" a="1"/>
  <c r="EL450" i="3" s="1"/>
  <c r="EQ450" i="3" s="1"/>
  <c r="EM450" i="3"/>
  <c r="EI451" i="3" a="1"/>
  <c r="EI451" i="3" s="1"/>
  <c r="EN451" i="3" s="1"/>
  <c r="EJ451" i="3" a="1"/>
  <c r="EJ451" i="3" s="1"/>
  <c r="EO451" i="3" s="1"/>
  <c r="EK451" i="3" a="1"/>
  <c r="EK451" i="3" s="1"/>
  <c r="EP451" i="3" s="1"/>
  <c r="EL451" i="3" a="1"/>
  <c r="EL451" i="3" s="1"/>
  <c r="EQ451" i="3" s="1"/>
  <c r="EM451" i="3"/>
  <c r="EI452" i="3" a="1"/>
  <c r="EI452" i="3" s="1"/>
  <c r="EN452" i="3" s="1"/>
  <c r="EJ452" i="3" a="1"/>
  <c r="EJ452" i="3" s="1"/>
  <c r="EO452" i="3" s="1"/>
  <c r="EK452" i="3" a="1"/>
  <c r="EK452" i="3" s="1"/>
  <c r="EP452" i="3" s="1"/>
  <c r="EL452" i="3" a="1"/>
  <c r="EL452" i="3" s="1"/>
  <c r="EQ452" i="3" s="1"/>
  <c r="EM452" i="3"/>
  <c r="EI453" i="3" a="1"/>
  <c r="EI453" i="3" s="1"/>
  <c r="EN453" i="3" s="1"/>
  <c r="EJ453" i="3" a="1"/>
  <c r="EJ453" i="3" s="1"/>
  <c r="EO453" i="3" s="1"/>
  <c r="EK453" i="3" a="1"/>
  <c r="EK453" i="3" s="1"/>
  <c r="EP453" i="3" s="1"/>
  <c r="EL453" i="3" a="1"/>
  <c r="EL453" i="3" s="1"/>
  <c r="EQ453" i="3" s="1"/>
  <c r="EM453" i="3"/>
  <c r="EI454" i="3" a="1"/>
  <c r="EI454" i="3" s="1"/>
  <c r="EN454" i="3" s="1"/>
  <c r="EJ454" i="3" a="1"/>
  <c r="EJ454" i="3" s="1"/>
  <c r="EO454" i="3" s="1"/>
  <c r="EK454" i="3" a="1"/>
  <c r="EK454" i="3" s="1"/>
  <c r="EP454" i="3" s="1"/>
  <c r="EL454" i="3" a="1"/>
  <c r="EL454" i="3" s="1"/>
  <c r="EQ454" i="3" s="1"/>
  <c r="EM454" i="3"/>
  <c r="EI455" i="3" a="1"/>
  <c r="EI455" i="3" s="1"/>
  <c r="EN455" i="3" s="1"/>
  <c r="EJ455" i="3" a="1"/>
  <c r="EJ455" i="3" s="1"/>
  <c r="EO455" i="3" s="1"/>
  <c r="EK455" i="3" a="1"/>
  <c r="EK455" i="3" s="1"/>
  <c r="EP455" i="3" s="1"/>
  <c r="EL455" i="3" a="1"/>
  <c r="EL455" i="3" s="1"/>
  <c r="EQ455" i="3" s="1"/>
  <c r="EM455" i="3"/>
  <c r="EI456" i="3" a="1"/>
  <c r="EI456" i="3" s="1"/>
  <c r="EN456" i="3" s="1"/>
  <c r="EJ456" i="3" a="1"/>
  <c r="EJ456" i="3" s="1"/>
  <c r="EO456" i="3" s="1"/>
  <c r="EK456" i="3" a="1"/>
  <c r="EK456" i="3" s="1"/>
  <c r="EP456" i="3" s="1"/>
  <c r="EL456" i="3" a="1"/>
  <c r="EL456" i="3" s="1"/>
  <c r="EQ456" i="3" s="1"/>
  <c r="EM456" i="3"/>
  <c r="EI457" i="3" a="1"/>
  <c r="EI457" i="3" s="1"/>
  <c r="EN457" i="3" s="1"/>
  <c r="EJ457" i="3" a="1"/>
  <c r="EJ457" i="3" s="1"/>
  <c r="EO457" i="3" s="1"/>
  <c r="EK457" i="3" a="1"/>
  <c r="EK457" i="3" s="1"/>
  <c r="EP457" i="3" s="1"/>
  <c r="EL457" i="3" a="1"/>
  <c r="EL457" i="3" s="1"/>
  <c r="EQ457" i="3" s="1"/>
  <c r="EM457" i="3"/>
  <c r="EI458" i="3" a="1"/>
  <c r="EI458" i="3" s="1"/>
  <c r="EN458" i="3" s="1"/>
  <c r="EJ458" i="3" a="1"/>
  <c r="EJ458" i="3" s="1"/>
  <c r="EO458" i="3" s="1"/>
  <c r="EK458" i="3" a="1"/>
  <c r="EK458" i="3" s="1"/>
  <c r="EP458" i="3" s="1"/>
  <c r="EL458" i="3" a="1"/>
  <c r="EL458" i="3" s="1"/>
  <c r="EQ458" i="3" s="1"/>
  <c r="EM458" i="3"/>
  <c r="EI459" i="3" a="1"/>
  <c r="EI459" i="3" s="1"/>
  <c r="EN459" i="3" s="1"/>
  <c r="EJ459" i="3" a="1"/>
  <c r="EJ459" i="3" s="1"/>
  <c r="EO459" i="3" s="1"/>
  <c r="EK459" i="3" a="1"/>
  <c r="EK459" i="3" s="1"/>
  <c r="EP459" i="3" s="1"/>
  <c r="EL459" i="3" a="1"/>
  <c r="EL459" i="3" s="1"/>
  <c r="EQ459" i="3" s="1"/>
  <c r="EM459" i="3"/>
  <c r="EI460" i="3" a="1"/>
  <c r="EI460" i="3" s="1"/>
  <c r="EN460" i="3" s="1"/>
  <c r="EJ460" i="3" a="1"/>
  <c r="EJ460" i="3" s="1"/>
  <c r="EO460" i="3" s="1"/>
  <c r="EK460" i="3" a="1"/>
  <c r="EK460" i="3" s="1"/>
  <c r="EP460" i="3" s="1"/>
  <c r="EL460" i="3" a="1"/>
  <c r="EL460" i="3" s="1"/>
  <c r="EQ460" i="3" s="1"/>
  <c r="EM460" i="3"/>
  <c r="EI461" i="3" a="1"/>
  <c r="EI461" i="3" s="1"/>
  <c r="EN461" i="3" s="1"/>
  <c r="EJ461" i="3" a="1"/>
  <c r="EJ461" i="3" s="1"/>
  <c r="EO461" i="3" s="1"/>
  <c r="EK461" i="3" a="1"/>
  <c r="EK461" i="3" s="1"/>
  <c r="EP461" i="3" s="1"/>
  <c r="EL461" i="3" a="1"/>
  <c r="EL461" i="3" s="1"/>
  <c r="EQ461" i="3" s="1"/>
  <c r="EM461" i="3"/>
  <c r="EI462" i="3" a="1"/>
  <c r="EI462" i="3" s="1"/>
  <c r="EN462" i="3" s="1"/>
  <c r="EJ462" i="3" a="1"/>
  <c r="EJ462" i="3" s="1"/>
  <c r="EO462" i="3" s="1"/>
  <c r="EK462" i="3" a="1"/>
  <c r="EK462" i="3" s="1"/>
  <c r="EP462" i="3" s="1"/>
  <c r="EL462" i="3" a="1"/>
  <c r="EL462" i="3" s="1"/>
  <c r="EQ462" i="3" s="1"/>
  <c r="EM462" i="3"/>
  <c r="EI463" i="3" a="1"/>
  <c r="EI463" i="3" s="1"/>
  <c r="EN463" i="3" s="1"/>
  <c r="EJ463" i="3" a="1"/>
  <c r="EJ463" i="3" s="1"/>
  <c r="EO463" i="3" s="1"/>
  <c r="EK463" i="3" a="1"/>
  <c r="EK463" i="3" s="1"/>
  <c r="EP463" i="3" s="1"/>
  <c r="EL463" i="3" a="1"/>
  <c r="EL463" i="3" s="1"/>
  <c r="EQ463" i="3" s="1"/>
  <c r="EM463" i="3"/>
  <c r="EI464" i="3" a="1"/>
  <c r="EI464" i="3" s="1"/>
  <c r="EN464" i="3" s="1"/>
  <c r="EJ464" i="3" a="1"/>
  <c r="EJ464" i="3" s="1"/>
  <c r="EO464" i="3" s="1"/>
  <c r="EK464" i="3" a="1"/>
  <c r="EK464" i="3" s="1"/>
  <c r="EP464" i="3" s="1"/>
  <c r="EL464" i="3" a="1"/>
  <c r="EL464" i="3" s="1"/>
  <c r="EQ464" i="3" s="1"/>
  <c r="EM464" i="3"/>
  <c r="EI465" i="3" a="1"/>
  <c r="EI465" i="3" s="1"/>
  <c r="EN465" i="3" s="1"/>
  <c r="EJ465" i="3" a="1"/>
  <c r="EJ465" i="3" s="1"/>
  <c r="EO465" i="3" s="1"/>
  <c r="EK465" i="3" a="1"/>
  <c r="EK465" i="3" s="1"/>
  <c r="EP465" i="3" s="1"/>
  <c r="EL465" i="3" a="1"/>
  <c r="EL465" i="3" s="1"/>
  <c r="EQ465" i="3" s="1"/>
  <c r="EM465" i="3"/>
  <c r="EI466" i="3" a="1"/>
  <c r="EI466" i="3" s="1"/>
  <c r="EN466" i="3" s="1"/>
  <c r="EJ466" i="3" a="1"/>
  <c r="EJ466" i="3" s="1"/>
  <c r="EO466" i="3" s="1"/>
  <c r="EK466" i="3" a="1"/>
  <c r="EK466" i="3" s="1"/>
  <c r="EP466" i="3" s="1"/>
  <c r="EL466" i="3" a="1"/>
  <c r="EL466" i="3" s="1"/>
  <c r="EQ466" i="3" s="1"/>
  <c r="EM466" i="3"/>
  <c r="EI467" i="3" a="1"/>
  <c r="EI467" i="3" s="1"/>
  <c r="EN467" i="3" s="1"/>
  <c r="EJ467" i="3" a="1"/>
  <c r="EJ467" i="3" s="1"/>
  <c r="EO467" i="3" s="1"/>
  <c r="EK467" i="3" a="1"/>
  <c r="EK467" i="3" s="1"/>
  <c r="EP467" i="3" s="1"/>
  <c r="EL467" i="3" a="1"/>
  <c r="EL467" i="3" s="1"/>
  <c r="EQ467" i="3" s="1"/>
  <c r="EM467" i="3"/>
  <c r="EI468" i="3" a="1"/>
  <c r="EI468" i="3" s="1"/>
  <c r="EN468" i="3" s="1"/>
  <c r="EJ468" i="3" a="1"/>
  <c r="EJ468" i="3" s="1"/>
  <c r="EO468" i="3" s="1"/>
  <c r="EK468" i="3" a="1"/>
  <c r="EK468" i="3" s="1"/>
  <c r="EP468" i="3" s="1"/>
  <c r="EL468" i="3" a="1"/>
  <c r="EL468" i="3" s="1"/>
  <c r="EQ468" i="3" s="1"/>
  <c r="EM468" i="3"/>
  <c r="EI469" i="3" a="1"/>
  <c r="EI469" i="3" s="1"/>
  <c r="EN469" i="3" s="1"/>
  <c r="EJ469" i="3" a="1"/>
  <c r="EJ469" i="3" s="1"/>
  <c r="EO469" i="3" s="1"/>
  <c r="EK469" i="3" a="1"/>
  <c r="EK469" i="3" s="1"/>
  <c r="EP469" i="3" s="1"/>
  <c r="EL469" i="3" a="1"/>
  <c r="EL469" i="3" s="1"/>
  <c r="EQ469" i="3" s="1"/>
  <c r="EM469" i="3"/>
  <c r="EI470" i="3" a="1"/>
  <c r="EI470" i="3" s="1"/>
  <c r="EN470" i="3" s="1"/>
  <c r="EJ470" i="3" a="1"/>
  <c r="EJ470" i="3" s="1"/>
  <c r="EO470" i="3" s="1"/>
  <c r="EK470" i="3" a="1"/>
  <c r="EK470" i="3" s="1"/>
  <c r="EP470" i="3" s="1"/>
  <c r="EL470" i="3" a="1"/>
  <c r="EL470" i="3" s="1"/>
  <c r="EQ470" i="3" s="1"/>
  <c r="EM470" i="3"/>
  <c r="EI471" i="3" a="1"/>
  <c r="EI471" i="3" s="1"/>
  <c r="EN471" i="3" s="1"/>
  <c r="EJ471" i="3" a="1"/>
  <c r="EJ471" i="3" s="1"/>
  <c r="EO471" i="3" s="1"/>
  <c r="EK471" i="3" a="1"/>
  <c r="EK471" i="3" s="1"/>
  <c r="EP471" i="3" s="1"/>
  <c r="EL471" i="3" a="1"/>
  <c r="EL471" i="3" s="1"/>
  <c r="EQ471" i="3" s="1"/>
  <c r="EM471" i="3"/>
  <c r="EI472" i="3" a="1"/>
  <c r="EI472" i="3" s="1"/>
  <c r="EN472" i="3" s="1"/>
  <c r="EJ472" i="3" a="1"/>
  <c r="EJ472" i="3" s="1"/>
  <c r="EO472" i="3" s="1"/>
  <c r="EK472" i="3" a="1"/>
  <c r="EK472" i="3" s="1"/>
  <c r="EP472" i="3" s="1"/>
  <c r="EL472" i="3" a="1"/>
  <c r="EL472" i="3" s="1"/>
  <c r="EQ472" i="3" s="1"/>
  <c r="EM472" i="3"/>
  <c r="EI473" i="3" a="1"/>
  <c r="EI473" i="3" s="1"/>
  <c r="EN473" i="3" s="1"/>
  <c r="EJ473" i="3" a="1"/>
  <c r="EJ473" i="3" s="1"/>
  <c r="EO473" i="3" s="1"/>
  <c r="EK473" i="3" a="1"/>
  <c r="EK473" i="3" s="1"/>
  <c r="EP473" i="3" s="1"/>
  <c r="EL473" i="3" a="1"/>
  <c r="EL473" i="3" s="1"/>
  <c r="EQ473" i="3" s="1"/>
  <c r="EM473" i="3"/>
  <c r="EI474" i="3" a="1"/>
  <c r="EI474" i="3" s="1"/>
  <c r="EN474" i="3" s="1"/>
  <c r="EJ474" i="3" a="1"/>
  <c r="EJ474" i="3" s="1"/>
  <c r="EO474" i="3" s="1"/>
  <c r="EK474" i="3" a="1"/>
  <c r="EK474" i="3" s="1"/>
  <c r="EP474" i="3" s="1"/>
  <c r="EL474" i="3" a="1"/>
  <c r="EL474" i="3" s="1"/>
  <c r="EQ474" i="3" s="1"/>
  <c r="EM474" i="3"/>
  <c r="EI475" i="3" a="1"/>
  <c r="EI475" i="3" s="1"/>
  <c r="EN475" i="3" s="1"/>
  <c r="EJ475" i="3" a="1"/>
  <c r="EJ475" i="3" s="1"/>
  <c r="EO475" i="3" s="1"/>
  <c r="EK475" i="3" a="1"/>
  <c r="EK475" i="3" s="1"/>
  <c r="EP475" i="3" s="1"/>
  <c r="EL475" i="3" a="1"/>
  <c r="EL475" i="3" s="1"/>
  <c r="EQ475" i="3" s="1"/>
  <c r="EM475" i="3"/>
  <c r="EI476" i="3" a="1"/>
  <c r="EI476" i="3" s="1"/>
  <c r="EN476" i="3" s="1"/>
  <c r="EJ476" i="3" a="1"/>
  <c r="EJ476" i="3" s="1"/>
  <c r="EO476" i="3" s="1"/>
  <c r="EK476" i="3" a="1"/>
  <c r="EK476" i="3" s="1"/>
  <c r="EP476" i="3" s="1"/>
  <c r="EL476" i="3" a="1"/>
  <c r="EL476" i="3" s="1"/>
  <c r="EQ476" i="3" s="1"/>
  <c r="EM476" i="3"/>
  <c r="EI477" i="3" a="1"/>
  <c r="EI477" i="3" s="1"/>
  <c r="EN477" i="3" s="1"/>
  <c r="EJ477" i="3" a="1"/>
  <c r="EJ477" i="3" s="1"/>
  <c r="EO477" i="3" s="1"/>
  <c r="EK477" i="3" a="1"/>
  <c r="EK477" i="3" s="1"/>
  <c r="EP477" i="3" s="1"/>
  <c r="EL477" i="3" a="1"/>
  <c r="EL477" i="3" s="1"/>
  <c r="EQ477" i="3" s="1"/>
  <c r="EM477" i="3"/>
  <c r="EI478" i="3" a="1"/>
  <c r="EI478" i="3" s="1"/>
  <c r="EN478" i="3" s="1"/>
  <c r="EJ478" i="3" a="1"/>
  <c r="EJ478" i="3" s="1"/>
  <c r="EO478" i="3" s="1"/>
  <c r="EK478" i="3" a="1"/>
  <c r="EK478" i="3" s="1"/>
  <c r="EP478" i="3" s="1"/>
  <c r="EL478" i="3" a="1"/>
  <c r="EL478" i="3" s="1"/>
  <c r="EQ478" i="3" s="1"/>
  <c r="EM478" i="3"/>
  <c r="EI479" i="3" a="1"/>
  <c r="EI479" i="3" s="1"/>
  <c r="EN479" i="3" s="1"/>
  <c r="EJ479" i="3" a="1"/>
  <c r="EJ479" i="3" s="1"/>
  <c r="EO479" i="3" s="1"/>
  <c r="EK479" i="3" a="1"/>
  <c r="EK479" i="3" s="1"/>
  <c r="EP479" i="3" s="1"/>
  <c r="EL479" i="3" a="1"/>
  <c r="EL479" i="3" s="1"/>
  <c r="EQ479" i="3" s="1"/>
  <c r="EM479" i="3"/>
  <c r="EI480" i="3" a="1"/>
  <c r="EI480" i="3" s="1"/>
  <c r="EN480" i="3" s="1"/>
  <c r="EJ480" i="3" a="1"/>
  <c r="EJ480" i="3" s="1"/>
  <c r="EO480" i="3" s="1"/>
  <c r="EK480" i="3" a="1"/>
  <c r="EK480" i="3" s="1"/>
  <c r="EP480" i="3" s="1"/>
  <c r="EL480" i="3" a="1"/>
  <c r="EL480" i="3" s="1"/>
  <c r="EQ480" i="3" s="1"/>
  <c r="EM480" i="3"/>
  <c r="EI481" i="3" a="1"/>
  <c r="EI481" i="3" s="1"/>
  <c r="EN481" i="3" s="1"/>
  <c r="EJ481" i="3" a="1"/>
  <c r="EJ481" i="3" s="1"/>
  <c r="EO481" i="3" s="1"/>
  <c r="EK481" i="3" a="1"/>
  <c r="EK481" i="3" s="1"/>
  <c r="EP481" i="3" s="1"/>
  <c r="EL481" i="3" a="1"/>
  <c r="EL481" i="3" s="1"/>
  <c r="EQ481" i="3" s="1"/>
  <c r="EM481" i="3"/>
  <c r="EI482" i="3" a="1"/>
  <c r="EI482" i="3" s="1"/>
  <c r="EN482" i="3" s="1"/>
  <c r="EJ482" i="3" a="1"/>
  <c r="EJ482" i="3" s="1"/>
  <c r="EO482" i="3" s="1"/>
  <c r="EK482" i="3" a="1"/>
  <c r="EK482" i="3" s="1"/>
  <c r="EP482" i="3" s="1"/>
  <c r="EL482" i="3" a="1"/>
  <c r="EL482" i="3" s="1"/>
  <c r="EQ482" i="3" s="1"/>
  <c r="EM482" i="3"/>
  <c r="EI483" i="3" a="1"/>
  <c r="EI483" i="3" s="1"/>
  <c r="EN483" i="3" s="1"/>
  <c r="EJ483" i="3" a="1"/>
  <c r="EJ483" i="3" s="1"/>
  <c r="EO483" i="3" s="1"/>
  <c r="EK483" i="3" a="1"/>
  <c r="EK483" i="3" s="1"/>
  <c r="EP483" i="3" s="1"/>
  <c r="EL483" i="3" a="1"/>
  <c r="EL483" i="3" s="1"/>
  <c r="EQ483" i="3" s="1"/>
  <c r="EM483" i="3"/>
  <c r="EI484" i="3" a="1"/>
  <c r="EI484" i="3" s="1"/>
  <c r="EN484" i="3" s="1"/>
  <c r="EJ484" i="3" a="1"/>
  <c r="EJ484" i="3" s="1"/>
  <c r="EO484" i="3" s="1"/>
  <c r="EK484" i="3" a="1"/>
  <c r="EK484" i="3" s="1"/>
  <c r="EP484" i="3" s="1"/>
  <c r="EL484" i="3" a="1"/>
  <c r="EL484" i="3" s="1"/>
  <c r="EQ484" i="3" s="1"/>
  <c r="EM484" i="3"/>
  <c r="EI485" i="3" a="1"/>
  <c r="EI485" i="3" s="1"/>
  <c r="EN485" i="3" s="1"/>
  <c r="EJ485" i="3" a="1"/>
  <c r="EJ485" i="3" s="1"/>
  <c r="EO485" i="3" s="1"/>
  <c r="EK485" i="3" a="1"/>
  <c r="EK485" i="3" s="1"/>
  <c r="EP485" i="3" s="1"/>
  <c r="EL485" i="3" a="1"/>
  <c r="EL485" i="3" s="1"/>
  <c r="EQ485" i="3" s="1"/>
  <c r="EM485" i="3"/>
  <c r="EI486" i="3" a="1"/>
  <c r="EI486" i="3" s="1"/>
  <c r="EN486" i="3" s="1"/>
  <c r="EJ486" i="3" a="1"/>
  <c r="EJ486" i="3" s="1"/>
  <c r="EO486" i="3" s="1"/>
  <c r="EK486" i="3" a="1"/>
  <c r="EK486" i="3" s="1"/>
  <c r="EP486" i="3" s="1"/>
  <c r="EL486" i="3" a="1"/>
  <c r="EL486" i="3" s="1"/>
  <c r="EQ486" i="3" s="1"/>
  <c r="EM486" i="3"/>
  <c r="EI487" i="3" a="1"/>
  <c r="EI487" i="3" s="1"/>
  <c r="EN487" i="3" s="1"/>
  <c r="EJ487" i="3" a="1"/>
  <c r="EJ487" i="3" s="1"/>
  <c r="EO487" i="3" s="1"/>
  <c r="EK487" i="3" a="1"/>
  <c r="EK487" i="3" s="1"/>
  <c r="EP487" i="3" s="1"/>
  <c r="EL487" i="3" a="1"/>
  <c r="EL487" i="3" s="1"/>
  <c r="EQ487" i="3" s="1"/>
  <c r="EM487" i="3"/>
  <c r="EI488" i="3" a="1"/>
  <c r="EI488" i="3" s="1"/>
  <c r="EN488" i="3" s="1"/>
  <c r="EJ488" i="3" a="1"/>
  <c r="EJ488" i="3" s="1"/>
  <c r="EO488" i="3" s="1"/>
  <c r="EK488" i="3" a="1"/>
  <c r="EK488" i="3" s="1"/>
  <c r="EP488" i="3" s="1"/>
  <c r="EL488" i="3" a="1"/>
  <c r="EL488" i="3" s="1"/>
  <c r="EQ488" i="3" s="1"/>
  <c r="EM488" i="3"/>
  <c r="EI489" i="3" a="1"/>
  <c r="EI489" i="3" s="1"/>
  <c r="EN489" i="3" s="1"/>
  <c r="EJ489" i="3" a="1"/>
  <c r="EJ489" i="3" s="1"/>
  <c r="EO489" i="3" s="1"/>
  <c r="EK489" i="3" a="1"/>
  <c r="EK489" i="3" s="1"/>
  <c r="EP489" i="3" s="1"/>
  <c r="EL489" i="3" a="1"/>
  <c r="EL489" i="3" s="1"/>
  <c r="EQ489" i="3" s="1"/>
  <c r="EM489" i="3"/>
  <c r="EI490" i="3" a="1"/>
  <c r="EI490" i="3" s="1"/>
  <c r="EN490" i="3" s="1"/>
  <c r="EJ490" i="3" a="1"/>
  <c r="EJ490" i="3" s="1"/>
  <c r="EO490" i="3" s="1"/>
  <c r="EK490" i="3" a="1"/>
  <c r="EK490" i="3" s="1"/>
  <c r="EP490" i="3" s="1"/>
  <c r="EL490" i="3" a="1"/>
  <c r="EL490" i="3" s="1"/>
  <c r="EQ490" i="3" s="1"/>
  <c r="EM490" i="3"/>
  <c r="EI491" i="3" a="1"/>
  <c r="EI491" i="3" s="1"/>
  <c r="EN491" i="3" s="1"/>
  <c r="EJ491" i="3" a="1"/>
  <c r="EJ491" i="3" s="1"/>
  <c r="EO491" i="3" s="1"/>
  <c r="EK491" i="3" a="1"/>
  <c r="EK491" i="3" s="1"/>
  <c r="EP491" i="3" s="1"/>
  <c r="EL491" i="3" a="1"/>
  <c r="EL491" i="3" s="1"/>
  <c r="EQ491" i="3" s="1"/>
  <c r="EM491" i="3"/>
  <c r="EI492" i="3" a="1"/>
  <c r="EI492" i="3" s="1"/>
  <c r="EN492" i="3" s="1"/>
  <c r="EJ492" i="3" a="1"/>
  <c r="EJ492" i="3" s="1"/>
  <c r="EO492" i="3" s="1"/>
  <c r="EK492" i="3" a="1"/>
  <c r="EK492" i="3" s="1"/>
  <c r="EP492" i="3" s="1"/>
  <c r="EL492" i="3" a="1"/>
  <c r="EL492" i="3" s="1"/>
  <c r="EQ492" i="3" s="1"/>
  <c r="EM492" i="3"/>
  <c r="EI493" i="3" a="1"/>
  <c r="EI493" i="3" s="1"/>
  <c r="EN493" i="3" s="1"/>
  <c r="EJ493" i="3" a="1"/>
  <c r="EJ493" i="3" s="1"/>
  <c r="EO493" i="3" s="1"/>
  <c r="EK493" i="3" a="1"/>
  <c r="EK493" i="3" s="1"/>
  <c r="EP493" i="3" s="1"/>
  <c r="EL493" i="3" a="1"/>
  <c r="EL493" i="3" s="1"/>
  <c r="EQ493" i="3" s="1"/>
  <c r="EM493" i="3"/>
  <c r="EI494" i="3" a="1"/>
  <c r="EI494" i="3" s="1"/>
  <c r="EN494" i="3" s="1"/>
  <c r="EJ494" i="3" a="1"/>
  <c r="EJ494" i="3" s="1"/>
  <c r="EO494" i="3" s="1"/>
  <c r="EK494" i="3" a="1"/>
  <c r="EK494" i="3" s="1"/>
  <c r="EP494" i="3" s="1"/>
  <c r="EL494" i="3" a="1"/>
  <c r="EL494" i="3" s="1"/>
  <c r="EQ494" i="3" s="1"/>
  <c r="EM494" i="3"/>
  <c r="EI495" i="3" a="1"/>
  <c r="EI495" i="3" s="1"/>
  <c r="EN495" i="3" s="1"/>
  <c r="EJ495" i="3" a="1"/>
  <c r="EJ495" i="3" s="1"/>
  <c r="EO495" i="3" s="1"/>
  <c r="EK495" i="3" a="1"/>
  <c r="EK495" i="3" s="1"/>
  <c r="EP495" i="3" s="1"/>
  <c r="EL495" i="3" a="1"/>
  <c r="EL495" i="3" s="1"/>
  <c r="EQ495" i="3" s="1"/>
  <c r="EM495" i="3"/>
  <c r="EI496" i="3" a="1"/>
  <c r="EI496" i="3" s="1"/>
  <c r="EN496" i="3" s="1"/>
  <c r="EJ496" i="3" a="1"/>
  <c r="EJ496" i="3" s="1"/>
  <c r="EO496" i="3" s="1"/>
  <c r="EK496" i="3" a="1"/>
  <c r="EK496" i="3" s="1"/>
  <c r="EP496" i="3" s="1"/>
  <c r="EL496" i="3" a="1"/>
  <c r="EL496" i="3" s="1"/>
  <c r="EQ496" i="3" s="1"/>
  <c r="EM496" i="3"/>
  <c r="EI497" i="3" a="1"/>
  <c r="EI497" i="3" s="1"/>
  <c r="EN497" i="3" s="1"/>
  <c r="EJ497" i="3" a="1"/>
  <c r="EJ497" i="3" s="1"/>
  <c r="EO497" i="3" s="1"/>
  <c r="EK497" i="3" a="1"/>
  <c r="EK497" i="3" s="1"/>
  <c r="EP497" i="3" s="1"/>
  <c r="EL497" i="3" a="1"/>
  <c r="EL497" i="3" s="1"/>
  <c r="EQ497" i="3" s="1"/>
  <c r="EM497" i="3"/>
  <c r="EI498" i="3" a="1"/>
  <c r="EI498" i="3" s="1"/>
  <c r="EN498" i="3" s="1"/>
  <c r="EJ498" i="3" a="1"/>
  <c r="EJ498" i="3" s="1"/>
  <c r="EO498" i="3" s="1"/>
  <c r="EK498" i="3" a="1"/>
  <c r="EK498" i="3" s="1"/>
  <c r="EP498" i="3" s="1"/>
  <c r="EL498" i="3" a="1"/>
  <c r="EL498" i="3" s="1"/>
  <c r="EQ498" i="3" s="1"/>
  <c r="EM498" i="3"/>
  <c r="EI499" i="3" a="1"/>
  <c r="EI499" i="3" s="1"/>
  <c r="EN499" i="3" s="1"/>
  <c r="EJ499" i="3" a="1"/>
  <c r="EJ499" i="3" s="1"/>
  <c r="EO499" i="3" s="1"/>
  <c r="EK499" i="3" a="1"/>
  <c r="EK499" i="3" s="1"/>
  <c r="EP499" i="3" s="1"/>
  <c r="EL499" i="3" a="1"/>
  <c r="EL499" i="3" s="1"/>
  <c r="EQ499" i="3" s="1"/>
  <c r="EM499" i="3"/>
  <c r="EI500" i="3" a="1"/>
  <c r="EI500" i="3" s="1"/>
  <c r="EN500" i="3" s="1"/>
  <c r="EJ500" i="3" a="1"/>
  <c r="EJ500" i="3" s="1"/>
  <c r="EO500" i="3" s="1"/>
  <c r="EK500" i="3" a="1"/>
  <c r="EK500" i="3" s="1"/>
  <c r="EP500" i="3" s="1"/>
  <c r="EL500" i="3" a="1"/>
  <c r="EL500" i="3" s="1"/>
  <c r="EQ500" i="3" s="1"/>
  <c r="EM500" i="3"/>
  <c r="EI501" i="3" a="1"/>
  <c r="EI501" i="3" s="1"/>
  <c r="EN501" i="3" s="1"/>
  <c r="EJ501" i="3" a="1"/>
  <c r="EJ501" i="3" s="1"/>
  <c r="EO501" i="3" s="1"/>
  <c r="EK501" i="3" a="1"/>
  <c r="EK501" i="3" s="1"/>
  <c r="EP501" i="3" s="1"/>
  <c r="EL501" i="3" a="1"/>
  <c r="EL501" i="3" s="1"/>
  <c r="EQ501" i="3" s="1"/>
  <c r="EM501" i="3"/>
  <c r="EI502" i="3" a="1"/>
  <c r="EI502" i="3" s="1"/>
  <c r="EN502" i="3" s="1"/>
  <c r="EJ502" i="3" a="1"/>
  <c r="EJ502" i="3" s="1"/>
  <c r="EO502" i="3" s="1"/>
  <c r="EK502" i="3" a="1"/>
  <c r="EK502" i="3" s="1"/>
  <c r="EP502" i="3" s="1"/>
  <c r="EL502" i="3" a="1"/>
  <c r="EL502" i="3" s="1"/>
  <c r="EQ502" i="3" s="1"/>
  <c r="EM502" i="3"/>
  <c r="EI503" i="3" a="1"/>
  <c r="EI503" i="3" s="1"/>
  <c r="EN503" i="3" s="1"/>
  <c r="EJ503" i="3" a="1"/>
  <c r="EJ503" i="3" s="1"/>
  <c r="EO503" i="3" s="1"/>
  <c r="EK503" i="3" a="1"/>
  <c r="EK503" i="3" s="1"/>
  <c r="EP503" i="3" s="1"/>
  <c r="EL503" i="3" a="1"/>
  <c r="EL503" i="3" s="1"/>
  <c r="EQ503" i="3" s="1"/>
  <c r="EM503" i="3"/>
  <c r="EI504" i="3" a="1"/>
  <c r="EI504" i="3" s="1"/>
  <c r="EN504" i="3" s="1"/>
  <c r="EJ504" i="3" a="1"/>
  <c r="EJ504" i="3" s="1"/>
  <c r="EO504" i="3" s="1"/>
  <c r="EK504" i="3" a="1"/>
  <c r="EK504" i="3" s="1"/>
  <c r="EP504" i="3" s="1"/>
  <c r="EL504" i="3" a="1"/>
  <c r="EL504" i="3" s="1"/>
  <c r="EQ504" i="3" s="1"/>
  <c r="EM504" i="3"/>
  <c r="EI505" i="3" a="1"/>
  <c r="EI505" i="3" s="1"/>
  <c r="EN505" i="3" s="1"/>
  <c r="EJ505" i="3" a="1"/>
  <c r="EJ505" i="3" s="1"/>
  <c r="EO505" i="3" s="1"/>
  <c r="EK505" i="3" a="1"/>
  <c r="EK505" i="3" s="1"/>
  <c r="EP505" i="3" s="1"/>
  <c r="EL505" i="3" a="1"/>
  <c r="EL505" i="3" s="1"/>
  <c r="EQ505" i="3" s="1"/>
  <c r="EM505" i="3"/>
  <c r="EI506" i="3" a="1"/>
  <c r="EI506" i="3" s="1"/>
  <c r="EN506" i="3" s="1"/>
  <c r="EJ506" i="3" a="1"/>
  <c r="EJ506" i="3" s="1"/>
  <c r="EO506" i="3" s="1"/>
  <c r="EK506" i="3" a="1"/>
  <c r="EK506" i="3" s="1"/>
  <c r="EP506" i="3" s="1"/>
  <c r="EL506" i="3" a="1"/>
  <c r="EL506" i="3" s="1"/>
  <c r="EQ506" i="3" s="1"/>
  <c r="EM506" i="3"/>
  <c r="EI507" i="3" a="1"/>
  <c r="EI507" i="3" s="1"/>
  <c r="EN507" i="3" s="1"/>
  <c r="EJ507" i="3" a="1"/>
  <c r="EJ507" i="3" s="1"/>
  <c r="EO507" i="3" s="1"/>
  <c r="EK507" i="3" a="1"/>
  <c r="EK507" i="3" s="1"/>
  <c r="EP507" i="3" s="1"/>
  <c r="EL507" i="3" a="1"/>
  <c r="EL507" i="3" s="1"/>
  <c r="EQ507" i="3" s="1"/>
  <c r="EM507" i="3"/>
  <c r="EI508" i="3" a="1"/>
  <c r="EI508" i="3" s="1"/>
  <c r="EN508" i="3" s="1"/>
  <c r="EJ508" i="3" a="1"/>
  <c r="EJ508" i="3" s="1"/>
  <c r="EO508" i="3" s="1"/>
  <c r="EK508" i="3" a="1"/>
  <c r="EK508" i="3" s="1"/>
  <c r="EP508" i="3" s="1"/>
  <c r="EL508" i="3" a="1"/>
  <c r="EL508" i="3" s="1"/>
  <c r="EQ508" i="3" s="1"/>
  <c r="EM508" i="3"/>
  <c r="EI509" i="3" a="1"/>
  <c r="EI509" i="3" s="1"/>
  <c r="EN509" i="3" s="1"/>
  <c r="EJ509" i="3" a="1"/>
  <c r="EJ509" i="3" s="1"/>
  <c r="EO509" i="3" s="1"/>
  <c r="EK509" i="3" a="1"/>
  <c r="EK509" i="3" s="1"/>
  <c r="EP509" i="3" s="1"/>
  <c r="EL509" i="3" a="1"/>
  <c r="EL509" i="3" s="1"/>
  <c r="EQ509" i="3" s="1"/>
  <c r="EM509" i="3"/>
  <c r="EI510" i="3" a="1"/>
  <c r="EI510" i="3" s="1"/>
  <c r="EN510" i="3" s="1"/>
  <c r="EJ510" i="3" a="1"/>
  <c r="EJ510" i="3" s="1"/>
  <c r="EO510" i="3" s="1"/>
  <c r="EK510" i="3" a="1"/>
  <c r="EK510" i="3" s="1"/>
  <c r="EP510" i="3" s="1"/>
  <c r="EL510" i="3" a="1"/>
  <c r="EL510" i="3" s="1"/>
  <c r="EQ510" i="3" s="1"/>
  <c r="EM510" i="3"/>
  <c r="EI511" i="3" a="1"/>
  <c r="EI511" i="3" s="1"/>
  <c r="EN511" i="3" s="1"/>
  <c r="EJ511" i="3" a="1"/>
  <c r="EJ511" i="3" s="1"/>
  <c r="EO511" i="3" s="1"/>
  <c r="EK511" i="3" a="1"/>
  <c r="EK511" i="3" s="1"/>
  <c r="EP511" i="3" s="1"/>
  <c r="EL511" i="3" a="1"/>
  <c r="EL511" i="3" s="1"/>
  <c r="EQ511" i="3" s="1"/>
  <c r="EM511" i="3"/>
  <c r="EI512" i="3" a="1"/>
  <c r="EI512" i="3" s="1"/>
  <c r="EN512" i="3" s="1"/>
  <c r="EJ512" i="3" a="1"/>
  <c r="EJ512" i="3" s="1"/>
  <c r="EO512" i="3" s="1"/>
  <c r="EK512" i="3" a="1"/>
  <c r="EK512" i="3" s="1"/>
  <c r="EP512" i="3" s="1"/>
  <c r="EL512" i="3" a="1"/>
  <c r="EL512" i="3" s="1"/>
  <c r="EQ512" i="3" s="1"/>
  <c r="EM512" i="3"/>
  <c r="EI513" i="3" a="1"/>
  <c r="EI513" i="3" s="1"/>
  <c r="EN513" i="3" s="1"/>
  <c r="EJ513" i="3" a="1"/>
  <c r="EJ513" i="3" s="1"/>
  <c r="EO513" i="3" s="1"/>
  <c r="EK513" i="3" a="1"/>
  <c r="EK513" i="3" s="1"/>
  <c r="EP513" i="3" s="1"/>
  <c r="EL513" i="3" a="1"/>
  <c r="EL513" i="3" s="1"/>
  <c r="EQ513" i="3" s="1"/>
  <c r="EM513" i="3"/>
  <c r="EI514" i="3" a="1"/>
  <c r="EI514" i="3" s="1"/>
  <c r="EN514" i="3" s="1"/>
  <c r="EJ514" i="3" a="1"/>
  <c r="EJ514" i="3" s="1"/>
  <c r="EO514" i="3" s="1"/>
  <c r="EK514" i="3" a="1"/>
  <c r="EK514" i="3" s="1"/>
  <c r="EP514" i="3" s="1"/>
  <c r="EL514" i="3" a="1"/>
  <c r="EL514" i="3" s="1"/>
  <c r="EQ514" i="3" s="1"/>
  <c r="EM514" i="3"/>
  <c r="EI515" i="3" a="1"/>
  <c r="EI515" i="3" s="1"/>
  <c r="EN515" i="3" s="1"/>
  <c r="EJ515" i="3" a="1"/>
  <c r="EJ515" i="3" s="1"/>
  <c r="EO515" i="3" s="1"/>
  <c r="EK515" i="3" a="1"/>
  <c r="EK515" i="3" s="1"/>
  <c r="EP515" i="3" s="1"/>
  <c r="EL515" i="3" a="1"/>
  <c r="EL515" i="3" s="1"/>
  <c r="EQ515" i="3" s="1"/>
  <c r="EM515" i="3"/>
  <c r="EI516" i="3" a="1"/>
  <c r="EI516" i="3" s="1"/>
  <c r="EN516" i="3" s="1"/>
  <c r="EJ516" i="3" a="1"/>
  <c r="EJ516" i="3" s="1"/>
  <c r="EO516" i="3" s="1"/>
  <c r="EK516" i="3" a="1"/>
  <c r="EK516" i="3" s="1"/>
  <c r="EP516" i="3" s="1"/>
  <c r="EL516" i="3" a="1"/>
  <c r="EL516" i="3" s="1"/>
  <c r="EQ516" i="3" s="1"/>
  <c r="EM516" i="3"/>
  <c r="EI517" i="3" a="1"/>
  <c r="EI517" i="3" s="1"/>
  <c r="EN517" i="3" s="1"/>
  <c r="EJ517" i="3" a="1"/>
  <c r="EJ517" i="3" s="1"/>
  <c r="EO517" i="3" s="1"/>
  <c r="EK517" i="3" a="1"/>
  <c r="EK517" i="3" s="1"/>
  <c r="EP517" i="3" s="1"/>
  <c r="EL517" i="3" a="1"/>
  <c r="EL517" i="3" s="1"/>
  <c r="EQ517" i="3" s="1"/>
  <c r="EM517" i="3"/>
  <c r="EI518" i="3" a="1"/>
  <c r="EI518" i="3" s="1"/>
  <c r="EN518" i="3" s="1"/>
  <c r="EJ518" i="3" a="1"/>
  <c r="EJ518" i="3" s="1"/>
  <c r="EO518" i="3" s="1"/>
  <c r="EK518" i="3" a="1"/>
  <c r="EK518" i="3" s="1"/>
  <c r="EP518" i="3" s="1"/>
  <c r="EL518" i="3" a="1"/>
  <c r="EL518" i="3" s="1"/>
  <c r="EQ518" i="3" s="1"/>
  <c r="EM518" i="3"/>
  <c r="EI519" i="3" a="1"/>
  <c r="EI519" i="3" s="1"/>
  <c r="EN519" i="3" s="1"/>
  <c r="EJ519" i="3" a="1"/>
  <c r="EJ519" i="3" s="1"/>
  <c r="EO519" i="3" s="1"/>
  <c r="EK519" i="3" a="1"/>
  <c r="EK519" i="3" s="1"/>
  <c r="EP519" i="3" s="1"/>
  <c r="EL519" i="3" a="1"/>
  <c r="EL519" i="3" s="1"/>
  <c r="EQ519" i="3" s="1"/>
  <c r="EM519" i="3"/>
  <c r="EI520" i="3" a="1"/>
  <c r="EI520" i="3" s="1"/>
  <c r="EN520" i="3" s="1"/>
  <c r="EJ520" i="3" a="1"/>
  <c r="EJ520" i="3" s="1"/>
  <c r="EO520" i="3" s="1"/>
  <c r="EK520" i="3" a="1"/>
  <c r="EK520" i="3" s="1"/>
  <c r="EP520" i="3" s="1"/>
  <c r="EL520" i="3" a="1"/>
  <c r="EL520" i="3" s="1"/>
  <c r="EQ520" i="3" s="1"/>
  <c r="EM520" i="3"/>
  <c r="EI521" i="3" a="1"/>
  <c r="EI521" i="3" s="1"/>
  <c r="EN521" i="3" s="1"/>
  <c r="EJ521" i="3" a="1"/>
  <c r="EJ521" i="3" s="1"/>
  <c r="EO521" i="3" s="1"/>
  <c r="EK521" i="3" a="1"/>
  <c r="EK521" i="3" s="1"/>
  <c r="EP521" i="3" s="1"/>
  <c r="EL521" i="3" a="1"/>
  <c r="EL521" i="3" s="1"/>
  <c r="EQ521" i="3" s="1"/>
  <c r="EM521" i="3"/>
  <c r="EI522" i="3" a="1"/>
  <c r="EI522" i="3" s="1"/>
  <c r="EN522" i="3" s="1"/>
  <c r="EJ522" i="3" a="1"/>
  <c r="EJ522" i="3" s="1"/>
  <c r="EO522" i="3" s="1"/>
  <c r="EK522" i="3" a="1"/>
  <c r="EK522" i="3" s="1"/>
  <c r="EP522" i="3" s="1"/>
  <c r="EL522" i="3" a="1"/>
  <c r="EL522" i="3" s="1"/>
  <c r="EQ522" i="3" s="1"/>
  <c r="EM522" i="3"/>
  <c r="EI523" i="3" a="1"/>
  <c r="EI523" i="3" s="1"/>
  <c r="EN523" i="3" s="1"/>
  <c r="EJ523" i="3" a="1"/>
  <c r="EJ523" i="3" s="1"/>
  <c r="EO523" i="3" s="1"/>
  <c r="EK523" i="3" a="1"/>
  <c r="EK523" i="3" s="1"/>
  <c r="EP523" i="3" s="1"/>
  <c r="EL523" i="3" a="1"/>
  <c r="EL523" i="3" s="1"/>
  <c r="EQ523" i="3" s="1"/>
  <c r="EM523" i="3"/>
  <c r="EI524" i="3" a="1"/>
  <c r="EI524" i="3" s="1"/>
  <c r="EN524" i="3" s="1"/>
  <c r="EJ524" i="3" a="1"/>
  <c r="EJ524" i="3" s="1"/>
  <c r="EO524" i="3" s="1"/>
  <c r="EK524" i="3" a="1"/>
  <c r="EK524" i="3" s="1"/>
  <c r="EP524" i="3" s="1"/>
  <c r="EL524" i="3" a="1"/>
  <c r="EL524" i="3" s="1"/>
  <c r="EQ524" i="3" s="1"/>
  <c r="EM524" i="3"/>
  <c r="EI525" i="3" a="1"/>
  <c r="EI525" i="3" s="1"/>
  <c r="EN525" i="3" s="1"/>
  <c r="EJ525" i="3" a="1"/>
  <c r="EJ525" i="3" s="1"/>
  <c r="EO525" i="3" s="1"/>
  <c r="EK525" i="3" a="1"/>
  <c r="EK525" i="3" s="1"/>
  <c r="EP525" i="3" s="1"/>
  <c r="EL525" i="3" a="1"/>
  <c r="EL525" i="3" s="1"/>
  <c r="EQ525" i="3" s="1"/>
  <c r="EM525" i="3"/>
  <c r="EI526" i="3" a="1"/>
  <c r="EI526" i="3" s="1"/>
  <c r="EN526" i="3" s="1"/>
  <c r="EJ526" i="3" a="1"/>
  <c r="EJ526" i="3" s="1"/>
  <c r="EO526" i="3" s="1"/>
  <c r="EK526" i="3" a="1"/>
  <c r="EK526" i="3" s="1"/>
  <c r="EP526" i="3" s="1"/>
  <c r="EL526" i="3" a="1"/>
  <c r="EL526" i="3" s="1"/>
  <c r="EQ526" i="3" s="1"/>
  <c r="EM526" i="3"/>
  <c r="EI527" i="3" a="1"/>
  <c r="EI527" i="3" s="1"/>
  <c r="EN527" i="3" s="1"/>
  <c r="EJ527" i="3" a="1"/>
  <c r="EJ527" i="3" s="1"/>
  <c r="EO527" i="3" s="1"/>
  <c r="EK527" i="3" a="1"/>
  <c r="EK527" i="3" s="1"/>
  <c r="EP527" i="3" s="1"/>
  <c r="EL527" i="3" a="1"/>
  <c r="EL527" i="3" s="1"/>
  <c r="EQ527" i="3" s="1"/>
  <c r="EM527" i="3"/>
  <c r="EI528" i="3" a="1"/>
  <c r="EI528" i="3" s="1"/>
  <c r="EN528" i="3" s="1"/>
  <c r="EJ528" i="3" a="1"/>
  <c r="EJ528" i="3" s="1"/>
  <c r="EO528" i="3" s="1"/>
  <c r="EK528" i="3" a="1"/>
  <c r="EK528" i="3" s="1"/>
  <c r="EP528" i="3" s="1"/>
  <c r="EL528" i="3" a="1"/>
  <c r="EL528" i="3" s="1"/>
  <c r="EQ528" i="3" s="1"/>
  <c r="EM528" i="3"/>
  <c r="EI529" i="3" a="1"/>
  <c r="EI529" i="3" s="1"/>
  <c r="EN529" i="3" s="1"/>
  <c r="EJ529" i="3" a="1"/>
  <c r="EJ529" i="3" s="1"/>
  <c r="EO529" i="3" s="1"/>
  <c r="EK529" i="3" a="1"/>
  <c r="EK529" i="3" s="1"/>
  <c r="EP529" i="3" s="1"/>
  <c r="EL529" i="3" a="1"/>
  <c r="EL529" i="3" s="1"/>
  <c r="EQ529" i="3" s="1"/>
  <c r="EM529" i="3"/>
  <c r="EI530" i="3" a="1"/>
  <c r="EI530" i="3" s="1"/>
  <c r="EN530" i="3" s="1"/>
  <c r="EJ530" i="3" a="1"/>
  <c r="EJ530" i="3" s="1"/>
  <c r="EO530" i="3" s="1"/>
  <c r="EK530" i="3" a="1"/>
  <c r="EK530" i="3" s="1"/>
  <c r="EP530" i="3" s="1"/>
  <c r="EL530" i="3" a="1"/>
  <c r="EL530" i="3" s="1"/>
  <c r="EQ530" i="3" s="1"/>
  <c r="EM530" i="3"/>
  <c r="EI531" i="3" a="1"/>
  <c r="EI531" i="3" s="1"/>
  <c r="EN531" i="3" s="1"/>
  <c r="EJ531" i="3" a="1"/>
  <c r="EJ531" i="3" s="1"/>
  <c r="EO531" i="3" s="1"/>
  <c r="EK531" i="3" a="1"/>
  <c r="EK531" i="3" s="1"/>
  <c r="EP531" i="3" s="1"/>
  <c r="EL531" i="3" a="1"/>
  <c r="EL531" i="3" s="1"/>
  <c r="EQ531" i="3" s="1"/>
  <c r="EM531" i="3"/>
  <c r="EI532" i="3" a="1"/>
  <c r="EI532" i="3" s="1"/>
  <c r="EN532" i="3" s="1"/>
  <c r="EJ532" i="3" a="1"/>
  <c r="EJ532" i="3" s="1"/>
  <c r="EO532" i="3" s="1"/>
  <c r="EK532" i="3" a="1"/>
  <c r="EK532" i="3" s="1"/>
  <c r="EP532" i="3" s="1"/>
  <c r="EL532" i="3" a="1"/>
  <c r="EL532" i="3" s="1"/>
  <c r="EQ532" i="3" s="1"/>
  <c r="EM532" i="3"/>
  <c r="EI533" i="3" a="1"/>
  <c r="EI533" i="3" s="1"/>
  <c r="EN533" i="3" s="1"/>
  <c r="EJ533" i="3" a="1"/>
  <c r="EJ533" i="3" s="1"/>
  <c r="EO533" i="3" s="1"/>
  <c r="EK533" i="3" a="1"/>
  <c r="EK533" i="3" s="1"/>
  <c r="EP533" i="3" s="1"/>
  <c r="EL533" i="3" a="1"/>
  <c r="EL533" i="3" s="1"/>
  <c r="EQ533" i="3" s="1"/>
  <c r="EM533" i="3"/>
  <c r="EI534" i="3" a="1"/>
  <c r="EI534" i="3" s="1"/>
  <c r="EN534" i="3" s="1"/>
  <c r="EJ534" i="3" a="1"/>
  <c r="EJ534" i="3" s="1"/>
  <c r="EO534" i="3" s="1"/>
  <c r="EK534" i="3" a="1"/>
  <c r="EK534" i="3" s="1"/>
  <c r="EP534" i="3" s="1"/>
  <c r="EL534" i="3" a="1"/>
  <c r="EL534" i="3" s="1"/>
  <c r="EQ534" i="3" s="1"/>
  <c r="EM534" i="3"/>
  <c r="EI535" i="3" a="1"/>
  <c r="EI535" i="3" s="1"/>
  <c r="EN535" i="3" s="1"/>
  <c r="EJ535" i="3" a="1"/>
  <c r="EJ535" i="3" s="1"/>
  <c r="EO535" i="3" s="1"/>
  <c r="EK535" i="3" a="1"/>
  <c r="EK535" i="3" s="1"/>
  <c r="EP535" i="3" s="1"/>
  <c r="EL535" i="3" a="1"/>
  <c r="EL535" i="3" s="1"/>
  <c r="EQ535" i="3" s="1"/>
  <c r="EM535" i="3"/>
  <c r="EI536" i="3" a="1"/>
  <c r="EI536" i="3" s="1"/>
  <c r="EN536" i="3" s="1"/>
  <c r="EJ536" i="3" a="1"/>
  <c r="EJ536" i="3" s="1"/>
  <c r="EO536" i="3" s="1"/>
  <c r="EK536" i="3" a="1"/>
  <c r="EK536" i="3" s="1"/>
  <c r="EP536" i="3" s="1"/>
  <c r="EL536" i="3" a="1"/>
  <c r="EL536" i="3" s="1"/>
  <c r="EQ536" i="3" s="1"/>
  <c r="EM536" i="3"/>
  <c r="EI537" i="3" a="1"/>
  <c r="EI537" i="3" s="1"/>
  <c r="EN537" i="3" s="1"/>
  <c r="EJ537" i="3" a="1"/>
  <c r="EJ537" i="3" s="1"/>
  <c r="EO537" i="3" s="1"/>
  <c r="EK537" i="3" a="1"/>
  <c r="EK537" i="3" s="1"/>
  <c r="EP537" i="3" s="1"/>
  <c r="EL537" i="3" a="1"/>
  <c r="EL537" i="3" s="1"/>
  <c r="EQ537" i="3" s="1"/>
  <c r="EM537" i="3"/>
  <c r="EI538" i="3" a="1"/>
  <c r="EI538" i="3" s="1"/>
  <c r="EN538" i="3" s="1"/>
  <c r="EJ538" i="3" a="1"/>
  <c r="EJ538" i="3" s="1"/>
  <c r="EO538" i="3" s="1"/>
  <c r="EK538" i="3" a="1"/>
  <c r="EK538" i="3" s="1"/>
  <c r="EP538" i="3" s="1"/>
  <c r="EL538" i="3" a="1"/>
  <c r="EL538" i="3" s="1"/>
  <c r="EQ538" i="3" s="1"/>
  <c r="EM538" i="3"/>
  <c r="EI539" i="3" a="1"/>
  <c r="EI539" i="3" s="1"/>
  <c r="EN539" i="3" s="1"/>
  <c r="EJ539" i="3" a="1"/>
  <c r="EJ539" i="3" s="1"/>
  <c r="EO539" i="3" s="1"/>
  <c r="EK539" i="3" a="1"/>
  <c r="EK539" i="3" s="1"/>
  <c r="EP539" i="3" s="1"/>
  <c r="EL539" i="3" a="1"/>
  <c r="EL539" i="3" s="1"/>
  <c r="EQ539" i="3" s="1"/>
  <c r="EM539" i="3"/>
  <c r="EI540" i="3" a="1"/>
  <c r="EI540" i="3" s="1"/>
  <c r="EN540" i="3" s="1"/>
  <c r="EJ540" i="3" a="1"/>
  <c r="EJ540" i="3" s="1"/>
  <c r="EO540" i="3" s="1"/>
  <c r="EK540" i="3" a="1"/>
  <c r="EK540" i="3" s="1"/>
  <c r="EP540" i="3" s="1"/>
  <c r="EL540" i="3" a="1"/>
  <c r="EL540" i="3" s="1"/>
  <c r="EQ540" i="3" s="1"/>
  <c r="EM540" i="3"/>
  <c r="EI541" i="3" a="1"/>
  <c r="EI541" i="3" s="1"/>
  <c r="EN541" i="3" s="1"/>
  <c r="EJ541" i="3" a="1"/>
  <c r="EJ541" i="3" s="1"/>
  <c r="EO541" i="3" s="1"/>
  <c r="EK541" i="3" a="1"/>
  <c r="EK541" i="3" s="1"/>
  <c r="EP541" i="3" s="1"/>
  <c r="EL541" i="3" a="1"/>
  <c r="EL541" i="3" s="1"/>
  <c r="EQ541" i="3" s="1"/>
  <c r="EM541" i="3"/>
  <c r="EI542" i="3" a="1"/>
  <c r="EI542" i="3" s="1"/>
  <c r="EN542" i="3" s="1"/>
  <c r="EJ542" i="3" a="1"/>
  <c r="EJ542" i="3" s="1"/>
  <c r="EO542" i="3" s="1"/>
  <c r="EK542" i="3" a="1"/>
  <c r="EK542" i="3" s="1"/>
  <c r="EP542" i="3" s="1"/>
  <c r="EL542" i="3" a="1"/>
  <c r="EL542" i="3" s="1"/>
  <c r="EQ542" i="3" s="1"/>
  <c r="EM542" i="3"/>
  <c r="EI543" i="3" a="1"/>
  <c r="EI543" i="3" s="1"/>
  <c r="EN543" i="3" s="1"/>
  <c r="EJ543" i="3" a="1"/>
  <c r="EJ543" i="3" s="1"/>
  <c r="EO543" i="3" s="1"/>
  <c r="EK543" i="3" a="1"/>
  <c r="EK543" i="3" s="1"/>
  <c r="EP543" i="3" s="1"/>
  <c r="EL543" i="3" a="1"/>
  <c r="EL543" i="3" s="1"/>
  <c r="EQ543" i="3" s="1"/>
  <c r="EM543" i="3"/>
  <c r="EI544" i="3" a="1"/>
  <c r="EI544" i="3" s="1"/>
  <c r="EN544" i="3" s="1"/>
  <c r="EJ544" i="3" a="1"/>
  <c r="EJ544" i="3" s="1"/>
  <c r="EO544" i="3" s="1"/>
  <c r="EK544" i="3" a="1"/>
  <c r="EK544" i="3" s="1"/>
  <c r="EP544" i="3" s="1"/>
  <c r="EL544" i="3" a="1"/>
  <c r="EL544" i="3" s="1"/>
  <c r="EQ544" i="3" s="1"/>
  <c r="EM544" i="3"/>
  <c r="EI545" i="3" a="1"/>
  <c r="EI545" i="3" s="1"/>
  <c r="EN545" i="3" s="1"/>
  <c r="EJ545" i="3" a="1"/>
  <c r="EJ545" i="3" s="1"/>
  <c r="EO545" i="3" s="1"/>
  <c r="EK545" i="3" a="1"/>
  <c r="EK545" i="3" s="1"/>
  <c r="EP545" i="3" s="1"/>
  <c r="EL545" i="3" a="1"/>
  <c r="EL545" i="3" s="1"/>
  <c r="EQ545" i="3" s="1"/>
  <c r="EM545" i="3"/>
  <c r="EI546" i="3" a="1"/>
  <c r="EI546" i="3" s="1"/>
  <c r="EN546" i="3" s="1"/>
  <c r="EJ546" i="3" a="1"/>
  <c r="EJ546" i="3" s="1"/>
  <c r="EO546" i="3" s="1"/>
  <c r="EK546" i="3" a="1"/>
  <c r="EK546" i="3" s="1"/>
  <c r="EP546" i="3" s="1"/>
  <c r="EL546" i="3" a="1"/>
  <c r="EL546" i="3" s="1"/>
  <c r="EQ546" i="3" s="1"/>
  <c r="EM546" i="3"/>
  <c r="EI547" i="3" a="1"/>
  <c r="EI547" i="3" s="1"/>
  <c r="EN547" i="3" s="1"/>
  <c r="EJ547" i="3" a="1"/>
  <c r="EJ547" i="3" s="1"/>
  <c r="EO547" i="3" s="1"/>
  <c r="EK547" i="3" a="1"/>
  <c r="EK547" i="3" s="1"/>
  <c r="EP547" i="3" s="1"/>
  <c r="EL547" i="3" a="1"/>
  <c r="EL547" i="3" s="1"/>
  <c r="EQ547" i="3" s="1"/>
  <c r="EM547" i="3"/>
  <c r="EI548" i="3" a="1"/>
  <c r="EI548" i="3" s="1"/>
  <c r="EN548" i="3" s="1"/>
  <c r="EJ548" i="3" a="1"/>
  <c r="EJ548" i="3" s="1"/>
  <c r="EO548" i="3" s="1"/>
  <c r="EK548" i="3" a="1"/>
  <c r="EK548" i="3" s="1"/>
  <c r="EP548" i="3" s="1"/>
  <c r="EL548" i="3" a="1"/>
  <c r="EL548" i="3" s="1"/>
  <c r="EQ548" i="3" s="1"/>
  <c r="EM548" i="3"/>
  <c r="EI549" i="3" a="1"/>
  <c r="EI549" i="3" s="1"/>
  <c r="EN549" i="3" s="1"/>
  <c r="EJ549" i="3" a="1"/>
  <c r="EJ549" i="3" s="1"/>
  <c r="EO549" i="3" s="1"/>
  <c r="EK549" i="3" a="1"/>
  <c r="EK549" i="3" s="1"/>
  <c r="EP549" i="3" s="1"/>
  <c r="EL549" i="3" a="1"/>
  <c r="EL549" i="3" s="1"/>
  <c r="EQ549" i="3" s="1"/>
  <c r="EM549" i="3"/>
  <c r="EI550" i="3" a="1"/>
  <c r="EI550" i="3" s="1"/>
  <c r="EN550" i="3" s="1"/>
  <c r="EJ550" i="3" a="1"/>
  <c r="EJ550" i="3" s="1"/>
  <c r="EO550" i="3" s="1"/>
  <c r="EK550" i="3" a="1"/>
  <c r="EK550" i="3" s="1"/>
  <c r="EP550" i="3" s="1"/>
  <c r="EL550" i="3" a="1"/>
  <c r="EL550" i="3" s="1"/>
  <c r="EQ550" i="3" s="1"/>
  <c r="EM550" i="3"/>
  <c r="EI551" i="3" a="1"/>
  <c r="EI551" i="3" s="1"/>
  <c r="EN551" i="3" s="1"/>
  <c r="EJ551" i="3" a="1"/>
  <c r="EJ551" i="3" s="1"/>
  <c r="EO551" i="3" s="1"/>
  <c r="EK551" i="3" a="1"/>
  <c r="EK551" i="3" s="1"/>
  <c r="EP551" i="3" s="1"/>
  <c r="EL551" i="3" a="1"/>
  <c r="EL551" i="3" s="1"/>
  <c r="EQ551" i="3" s="1"/>
  <c r="EM551" i="3"/>
  <c r="EI552" i="3" a="1"/>
  <c r="EI552" i="3" s="1"/>
  <c r="EN552" i="3" s="1"/>
  <c r="EJ552" i="3" a="1"/>
  <c r="EJ552" i="3" s="1"/>
  <c r="EO552" i="3" s="1"/>
  <c r="EK552" i="3" a="1"/>
  <c r="EK552" i="3" s="1"/>
  <c r="EP552" i="3" s="1"/>
  <c r="EL552" i="3" a="1"/>
  <c r="EL552" i="3" s="1"/>
  <c r="EQ552" i="3" s="1"/>
  <c r="EM552" i="3"/>
  <c r="EI553" i="3" a="1"/>
  <c r="EI553" i="3" s="1"/>
  <c r="EN553" i="3" s="1"/>
  <c r="EJ553" i="3" a="1"/>
  <c r="EJ553" i="3" s="1"/>
  <c r="EO553" i="3" s="1"/>
  <c r="EK553" i="3" a="1"/>
  <c r="EK553" i="3" s="1"/>
  <c r="EP553" i="3" s="1"/>
  <c r="EL553" i="3" a="1"/>
  <c r="EL553" i="3" s="1"/>
  <c r="EQ553" i="3" s="1"/>
  <c r="EM553" i="3"/>
  <c r="EI554" i="3" a="1"/>
  <c r="EI554" i="3" s="1"/>
  <c r="EN554" i="3" s="1"/>
  <c r="EJ554" i="3" a="1"/>
  <c r="EJ554" i="3" s="1"/>
  <c r="EO554" i="3" s="1"/>
  <c r="EK554" i="3" a="1"/>
  <c r="EK554" i="3" s="1"/>
  <c r="EP554" i="3" s="1"/>
  <c r="EL554" i="3" a="1"/>
  <c r="EL554" i="3" s="1"/>
  <c r="EQ554" i="3" s="1"/>
  <c r="EM554" i="3"/>
  <c r="EI555" i="3" a="1"/>
  <c r="EI555" i="3" s="1"/>
  <c r="EN555" i="3" s="1"/>
  <c r="EJ555" i="3" a="1"/>
  <c r="EJ555" i="3" s="1"/>
  <c r="EO555" i="3" s="1"/>
  <c r="EK555" i="3" a="1"/>
  <c r="EK555" i="3" s="1"/>
  <c r="EP555" i="3" s="1"/>
  <c r="EL555" i="3" a="1"/>
  <c r="EL555" i="3" s="1"/>
  <c r="EQ555" i="3" s="1"/>
  <c r="EM555" i="3"/>
  <c r="EI556" i="3" a="1"/>
  <c r="EI556" i="3" s="1"/>
  <c r="EN556" i="3" s="1"/>
  <c r="EJ556" i="3" a="1"/>
  <c r="EJ556" i="3" s="1"/>
  <c r="EO556" i="3" s="1"/>
  <c r="EK556" i="3" a="1"/>
  <c r="EK556" i="3" s="1"/>
  <c r="EP556" i="3" s="1"/>
  <c r="EL556" i="3" a="1"/>
  <c r="EL556" i="3" s="1"/>
  <c r="EQ556" i="3" s="1"/>
  <c r="EM556" i="3"/>
  <c r="EI557" i="3" a="1"/>
  <c r="EI557" i="3" s="1"/>
  <c r="EN557" i="3" s="1"/>
  <c r="EJ557" i="3" a="1"/>
  <c r="EJ557" i="3" s="1"/>
  <c r="EO557" i="3" s="1"/>
  <c r="EK557" i="3" a="1"/>
  <c r="EK557" i="3" s="1"/>
  <c r="EP557" i="3" s="1"/>
  <c r="EL557" i="3" a="1"/>
  <c r="EL557" i="3" s="1"/>
  <c r="EQ557" i="3" s="1"/>
  <c r="EM557" i="3"/>
  <c r="EI558" i="3" a="1"/>
  <c r="EI558" i="3" s="1"/>
  <c r="EN558" i="3" s="1"/>
  <c r="EJ558" i="3" a="1"/>
  <c r="EJ558" i="3" s="1"/>
  <c r="EO558" i="3" s="1"/>
  <c r="EK558" i="3" a="1"/>
  <c r="EK558" i="3" s="1"/>
  <c r="EP558" i="3" s="1"/>
  <c r="EL558" i="3" a="1"/>
  <c r="EL558" i="3" s="1"/>
  <c r="EQ558" i="3" s="1"/>
  <c r="EM558" i="3"/>
  <c r="EI559" i="3" a="1"/>
  <c r="EI559" i="3" s="1"/>
  <c r="EN559" i="3" s="1"/>
  <c r="EJ559" i="3" a="1"/>
  <c r="EJ559" i="3" s="1"/>
  <c r="EO559" i="3" s="1"/>
  <c r="EK559" i="3" a="1"/>
  <c r="EK559" i="3" s="1"/>
  <c r="EP559" i="3" s="1"/>
  <c r="EL559" i="3" a="1"/>
  <c r="EL559" i="3" s="1"/>
  <c r="EQ559" i="3" s="1"/>
  <c r="EM559" i="3"/>
  <c r="EI560" i="3" a="1"/>
  <c r="EI560" i="3" s="1"/>
  <c r="EN560" i="3" s="1"/>
  <c r="EJ560" i="3" a="1"/>
  <c r="EJ560" i="3" s="1"/>
  <c r="EO560" i="3" s="1"/>
  <c r="EK560" i="3" a="1"/>
  <c r="EK560" i="3" s="1"/>
  <c r="EP560" i="3" s="1"/>
  <c r="EL560" i="3" a="1"/>
  <c r="EL560" i="3" s="1"/>
  <c r="EQ560" i="3" s="1"/>
  <c r="EM560" i="3"/>
  <c r="EI561" i="3" a="1"/>
  <c r="EI561" i="3" s="1"/>
  <c r="EN561" i="3" s="1"/>
  <c r="EJ561" i="3" a="1"/>
  <c r="EJ561" i="3" s="1"/>
  <c r="EO561" i="3" s="1"/>
  <c r="EK561" i="3" a="1"/>
  <c r="EK561" i="3" s="1"/>
  <c r="EP561" i="3" s="1"/>
  <c r="EL561" i="3" a="1"/>
  <c r="EL561" i="3" s="1"/>
  <c r="EQ561" i="3" s="1"/>
  <c r="EM561" i="3"/>
  <c r="EI562" i="3" a="1"/>
  <c r="EI562" i="3" s="1"/>
  <c r="EN562" i="3" s="1"/>
  <c r="EJ562" i="3" a="1"/>
  <c r="EJ562" i="3" s="1"/>
  <c r="EO562" i="3" s="1"/>
  <c r="EK562" i="3" a="1"/>
  <c r="EK562" i="3" s="1"/>
  <c r="EP562" i="3" s="1"/>
  <c r="EL562" i="3" a="1"/>
  <c r="EL562" i="3" s="1"/>
  <c r="EQ562" i="3" s="1"/>
  <c r="EM562" i="3"/>
  <c r="EI563" i="3" a="1"/>
  <c r="EI563" i="3" s="1"/>
  <c r="EN563" i="3" s="1"/>
  <c r="EJ563" i="3" a="1"/>
  <c r="EJ563" i="3" s="1"/>
  <c r="EO563" i="3" s="1"/>
  <c r="EK563" i="3" a="1"/>
  <c r="EK563" i="3" s="1"/>
  <c r="EP563" i="3" s="1"/>
  <c r="EL563" i="3" a="1"/>
  <c r="EL563" i="3" s="1"/>
  <c r="EQ563" i="3" s="1"/>
  <c r="EM563" i="3"/>
  <c r="EI564" i="3" a="1"/>
  <c r="EI564" i="3" s="1"/>
  <c r="EN564" i="3" s="1"/>
  <c r="EJ564" i="3" a="1"/>
  <c r="EJ564" i="3" s="1"/>
  <c r="EO564" i="3" s="1"/>
  <c r="EK564" i="3" a="1"/>
  <c r="EK564" i="3" s="1"/>
  <c r="EP564" i="3" s="1"/>
  <c r="EL564" i="3" a="1"/>
  <c r="EL564" i="3" s="1"/>
  <c r="EQ564" i="3" s="1"/>
  <c r="EM564" i="3"/>
  <c r="EI565" i="3" a="1"/>
  <c r="EI565" i="3" s="1"/>
  <c r="EN565" i="3" s="1"/>
  <c r="EJ565" i="3" a="1"/>
  <c r="EJ565" i="3" s="1"/>
  <c r="EO565" i="3" s="1"/>
  <c r="EK565" i="3" a="1"/>
  <c r="EK565" i="3" s="1"/>
  <c r="EP565" i="3" s="1"/>
  <c r="EL565" i="3" a="1"/>
  <c r="EL565" i="3" s="1"/>
  <c r="EQ565" i="3" s="1"/>
  <c r="EM565" i="3"/>
  <c r="EI566" i="3" a="1"/>
  <c r="EI566" i="3" s="1"/>
  <c r="EN566" i="3" s="1"/>
  <c r="EJ566" i="3" a="1"/>
  <c r="EJ566" i="3" s="1"/>
  <c r="EO566" i="3" s="1"/>
  <c r="EK566" i="3" a="1"/>
  <c r="EK566" i="3" s="1"/>
  <c r="EP566" i="3" s="1"/>
  <c r="EL566" i="3" a="1"/>
  <c r="EL566" i="3" s="1"/>
  <c r="EQ566" i="3" s="1"/>
  <c r="EM566" i="3"/>
  <c r="EI567" i="3" a="1"/>
  <c r="EI567" i="3" s="1"/>
  <c r="EN567" i="3" s="1"/>
  <c r="EJ567" i="3" a="1"/>
  <c r="EJ567" i="3" s="1"/>
  <c r="EO567" i="3" s="1"/>
  <c r="EK567" i="3" a="1"/>
  <c r="EK567" i="3" s="1"/>
  <c r="EP567" i="3" s="1"/>
  <c r="EL567" i="3" a="1"/>
  <c r="EL567" i="3" s="1"/>
  <c r="EQ567" i="3" s="1"/>
  <c r="EM567" i="3"/>
  <c r="EI568" i="3" a="1"/>
  <c r="EI568" i="3" s="1"/>
  <c r="EN568" i="3" s="1"/>
  <c r="EJ568" i="3" a="1"/>
  <c r="EJ568" i="3" s="1"/>
  <c r="EO568" i="3" s="1"/>
  <c r="EK568" i="3" a="1"/>
  <c r="EK568" i="3" s="1"/>
  <c r="EP568" i="3" s="1"/>
  <c r="EL568" i="3" a="1"/>
  <c r="EL568" i="3" s="1"/>
  <c r="EQ568" i="3" s="1"/>
  <c r="EM568" i="3"/>
  <c r="EI569" i="3" a="1"/>
  <c r="EI569" i="3" s="1"/>
  <c r="EN569" i="3" s="1"/>
  <c r="EJ569" i="3" a="1"/>
  <c r="EJ569" i="3" s="1"/>
  <c r="EO569" i="3" s="1"/>
  <c r="EK569" i="3" a="1"/>
  <c r="EK569" i="3" s="1"/>
  <c r="EP569" i="3" s="1"/>
  <c r="EL569" i="3" a="1"/>
  <c r="EL569" i="3" s="1"/>
  <c r="EQ569" i="3" s="1"/>
  <c r="EM569" i="3"/>
  <c r="EI570" i="3" a="1"/>
  <c r="EI570" i="3" s="1"/>
  <c r="EN570" i="3" s="1"/>
  <c r="EJ570" i="3" a="1"/>
  <c r="EJ570" i="3" s="1"/>
  <c r="EO570" i="3" s="1"/>
  <c r="EK570" i="3" a="1"/>
  <c r="EK570" i="3" s="1"/>
  <c r="EP570" i="3" s="1"/>
  <c r="EL570" i="3" a="1"/>
  <c r="EL570" i="3" s="1"/>
  <c r="EQ570" i="3" s="1"/>
  <c r="EM570" i="3"/>
  <c r="EI571" i="3" a="1"/>
  <c r="EI571" i="3" s="1"/>
  <c r="EN571" i="3" s="1"/>
  <c r="EJ571" i="3" a="1"/>
  <c r="EJ571" i="3" s="1"/>
  <c r="EO571" i="3" s="1"/>
  <c r="EK571" i="3" a="1"/>
  <c r="EK571" i="3" s="1"/>
  <c r="EP571" i="3" s="1"/>
  <c r="EL571" i="3" a="1"/>
  <c r="EL571" i="3" s="1"/>
  <c r="EQ571" i="3" s="1"/>
  <c r="EM571" i="3"/>
  <c r="EI572" i="3" a="1"/>
  <c r="EI572" i="3" s="1"/>
  <c r="EN572" i="3" s="1"/>
  <c r="EJ572" i="3" a="1"/>
  <c r="EJ572" i="3" s="1"/>
  <c r="EO572" i="3" s="1"/>
  <c r="EK572" i="3" a="1"/>
  <c r="EK572" i="3" s="1"/>
  <c r="EP572" i="3" s="1"/>
  <c r="EL572" i="3" a="1"/>
  <c r="EL572" i="3" s="1"/>
  <c r="EQ572" i="3" s="1"/>
  <c r="EM572" i="3"/>
  <c r="EI573" i="3" a="1"/>
  <c r="EI573" i="3" s="1"/>
  <c r="EN573" i="3" s="1"/>
  <c r="EJ573" i="3" a="1"/>
  <c r="EJ573" i="3" s="1"/>
  <c r="EO573" i="3" s="1"/>
  <c r="EK573" i="3" a="1"/>
  <c r="EK573" i="3" s="1"/>
  <c r="EP573" i="3" s="1"/>
  <c r="EL573" i="3" a="1"/>
  <c r="EL573" i="3" s="1"/>
  <c r="EQ573" i="3" s="1"/>
  <c r="EM573" i="3"/>
  <c r="EI574" i="3" a="1"/>
  <c r="EI574" i="3" s="1"/>
  <c r="EN574" i="3" s="1"/>
  <c r="EJ574" i="3" a="1"/>
  <c r="EJ574" i="3" s="1"/>
  <c r="EO574" i="3" s="1"/>
  <c r="EK574" i="3" a="1"/>
  <c r="EK574" i="3" s="1"/>
  <c r="EP574" i="3" s="1"/>
  <c r="EL574" i="3" a="1"/>
  <c r="EL574" i="3" s="1"/>
  <c r="EQ574" i="3" s="1"/>
  <c r="EM574" i="3"/>
  <c r="EI575" i="3" a="1"/>
  <c r="EI575" i="3" s="1"/>
  <c r="EN575" i="3" s="1"/>
  <c r="EJ575" i="3" a="1"/>
  <c r="EJ575" i="3" s="1"/>
  <c r="EO575" i="3" s="1"/>
  <c r="EK575" i="3" a="1"/>
  <c r="EK575" i="3" s="1"/>
  <c r="EP575" i="3" s="1"/>
  <c r="EL575" i="3" a="1"/>
  <c r="EL575" i="3" s="1"/>
  <c r="EQ575" i="3" s="1"/>
  <c r="EM575" i="3"/>
  <c r="EI576" i="3" a="1"/>
  <c r="EI576" i="3" s="1"/>
  <c r="EN576" i="3" s="1"/>
  <c r="EJ576" i="3" a="1"/>
  <c r="EJ576" i="3" s="1"/>
  <c r="EO576" i="3" s="1"/>
  <c r="EK576" i="3" a="1"/>
  <c r="EK576" i="3" s="1"/>
  <c r="EP576" i="3" s="1"/>
  <c r="EL576" i="3" a="1"/>
  <c r="EL576" i="3" s="1"/>
  <c r="EQ576" i="3" s="1"/>
  <c r="EM576" i="3"/>
  <c r="EI577" i="3" a="1"/>
  <c r="EI577" i="3" s="1"/>
  <c r="EN577" i="3" s="1"/>
  <c r="EJ577" i="3" a="1"/>
  <c r="EJ577" i="3" s="1"/>
  <c r="EO577" i="3" s="1"/>
  <c r="EK577" i="3" a="1"/>
  <c r="EK577" i="3" s="1"/>
  <c r="EP577" i="3" s="1"/>
  <c r="EL577" i="3" a="1"/>
  <c r="EL577" i="3" s="1"/>
  <c r="EQ577" i="3" s="1"/>
  <c r="EM577" i="3"/>
  <c r="EI578" i="3" a="1"/>
  <c r="EI578" i="3" s="1"/>
  <c r="EN578" i="3" s="1"/>
  <c r="EJ578" i="3" a="1"/>
  <c r="EJ578" i="3" s="1"/>
  <c r="EO578" i="3" s="1"/>
  <c r="EK578" i="3" a="1"/>
  <c r="EK578" i="3" s="1"/>
  <c r="EP578" i="3" s="1"/>
  <c r="EL578" i="3" a="1"/>
  <c r="EL578" i="3" s="1"/>
  <c r="EQ578" i="3" s="1"/>
  <c r="EM578" i="3"/>
  <c r="EI579" i="3" a="1"/>
  <c r="EI579" i="3" s="1"/>
  <c r="EN579" i="3" s="1"/>
  <c r="EJ579" i="3" a="1"/>
  <c r="EJ579" i="3" s="1"/>
  <c r="EO579" i="3" s="1"/>
  <c r="EK579" i="3" a="1"/>
  <c r="EK579" i="3" s="1"/>
  <c r="EP579" i="3" s="1"/>
  <c r="EL579" i="3" a="1"/>
  <c r="EL579" i="3" s="1"/>
  <c r="EQ579" i="3" s="1"/>
  <c r="EM579" i="3"/>
  <c r="EI580" i="3" a="1"/>
  <c r="EI580" i="3" s="1"/>
  <c r="EN580" i="3" s="1"/>
  <c r="EJ580" i="3" a="1"/>
  <c r="EJ580" i="3" s="1"/>
  <c r="EO580" i="3" s="1"/>
  <c r="EK580" i="3" a="1"/>
  <c r="EK580" i="3" s="1"/>
  <c r="EP580" i="3" s="1"/>
  <c r="EL580" i="3" a="1"/>
  <c r="EL580" i="3" s="1"/>
  <c r="EQ580" i="3" s="1"/>
  <c r="EM580" i="3"/>
  <c r="EI581" i="3" a="1"/>
  <c r="EI581" i="3" s="1"/>
  <c r="EN581" i="3" s="1"/>
  <c r="EJ581" i="3" a="1"/>
  <c r="EJ581" i="3" s="1"/>
  <c r="EO581" i="3" s="1"/>
  <c r="EK581" i="3" a="1"/>
  <c r="EK581" i="3" s="1"/>
  <c r="EP581" i="3" s="1"/>
  <c r="EL581" i="3" a="1"/>
  <c r="EL581" i="3" s="1"/>
  <c r="EQ581" i="3" s="1"/>
  <c r="EM581" i="3"/>
  <c r="EI582" i="3" a="1"/>
  <c r="EI582" i="3" s="1"/>
  <c r="EN582" i="3" s="1"/>
  <c r="EJ582" i="3" a="1"/>
  <c r="EJ582" i="3" s="1"/>
  <c r="EO582" i="3" s="1"/>
  <c r="EK582" i="3" a="1"/>
  <c r="EK582" i="3" s="1"/>
  <c r="EP582" i="3" s="1"/>
  <c r="EL582" i="3" a="1"/>
  <c r="EL582" i="3" s="1"/>
  <c r="EQ582" i="3" s="1"/>
  <c r="EM582" i="3"/>
  <c r="EI583" i="3" a="1"/>
  <c r="EI583" i="3" s="1"/>
  <c r="EN583" i="3" s="1"/>
  <c r="EJ583" i="3" a="1"/>
  <c r="EJ583" i="3" s="1"/>
  <c r="EO583" i="3" s="1"/>
  <c r="EK583" i="3" a="1"/>
  <c r="EK583" i="3" s="1"/>
  <c r="EP583" i="3" s="1"/>
  <c r="EL583" i="3" a="1"/>
  <c r="EL583" i="3" s="1"/>
  <c r="EQ583" i="3" s="1"/>
  <c r="EM583" i="3"/>
  <c r="EI584" i="3" a="1"/>
  <c r="EI584" i="3" s="1"/>
  <c r="EN584" i="3" s="1"/>
  <c r="EJ584" i="3" a="1"/>
  <c r="EJ584" i="3" s="1"/>
  <c r="EO584" i="3" s="1"/>
  <c r="EK584" i="3" a="1"/>
  <c r="EK584" i="3" s="1"/>
  <c r="EP584" i="3" s="1"/>
  <c r="EL584" i="3" a="1"/>
  <c r="EL584" i="3" s="1"/>
  <c r="EQ584" i="3" s="1"/>
  <c r="EM584" i="3"/>
  <c r="EI585" i="3" a="1"/>
  <c r="EI585" i="3" s="1"/>
  <c r="EN585" i="3" s="1"/>
  <c r="EJ585" i="3" a="1"/>
  <c r="EJ585" i="3" s="1"/>
  <c r="EO585" i="3" s="1"/>
  <c r="EK585" i="3" a="1"/>
  <c r="EK585" i="3" s="1"/>
  <c r="EP585" i="3" s="1"/>
  <c r="EL585" i="3" a="1"/>
  <c r="EL585" i="3" s="1"/>
  <c r="EQ585" i="3" s="1"/>
  <c r="EM585" i="3"/>
  <c r="EI586" i="3" a="1"/>
  <c r="EI586" i="3" s="1"/>
  <c r="EN586" i="3" s="1"/>
  <c r="EJ586" i="3" a="1"/>
  <c r="EJ586" i="3" s="1"/>
  <c r="EO586" i="3" s="1"/>
  <c r="EK586" i="3" a="1"/>
  <c r="EK586" i="3" s="1"/>
  <c r="EP586" i="3" s="1"/>
  <c r="EL586" i="3" a="1"/>
  <c r="EL586" i="3" s="1"/>
  <c r="EQ586" i="3" s="1"/>
  <c r="EM586" i="3"/>
  <c r="EI587" i="3" a="1"/>
  <c r="EI587" i="3" s="1"/>
  <c r="EN587" i="3" s="1"/>
  <c r="EJ587" i="3" a="1"/>
  <c r="EJ587" i="3" s="1"/>
  <c r="EO587" i="3" s="1"/>
  <c r="EK587" i="3" a="1"/>
  <c r="EK587" i="3" s="1"/>
  <c r="EP587" i="3" s="1"/>
  <c r="EL587" i="3" a="1"/>
  <c r="EL587" i="3" s="1"/>
  <c r="EQ587" i="3" s="1"/>
  <c r="EM587" i="3"/>
  <c r="EI588" i="3" a="1"/>
  <c r="EI588" i="3" s="1"/>
  <c r="EN588" i="3" s="1"/>
  <c r="EJ588" i="3" a="1"/>
  <c r="EJ588" i="3" s="1"/>
  <c r="EO588" i="3" s="1"/>
  <c r="EK588" i="3" a="1"/>
  <c r="EK588" i="3" s="1"/>
  <c r="EP588" i="3" s="1"/>
  <c r="EL588" i="3" a="1"/>
  <c r="EL588" i="3" s="1"/>
  <c r="EQ588" i="3" s="1"/>
  <c r="EM588" i="3"/>
  <c r="EI589" i="3" a="1"/>
  <c r="EI589" i="3" s="1"/>
  <c r="EN589" i="3" s="1"/>
  <c r="EJ589" i="3" a="1"/>
  <c r="EJ589" i="3" s="1"/>
  <c r="EO589" i="3" s="1"/>
  <c r="EK589" i="3" a="1"/>
  <c r="EK589" i="3" s="1"/>
  <c r="EP589" i="3" s="1"/>
  <c r="EL589" i="3" a="1"/>
  <c r="EL589" i="3" s="1"/>
  <c r="EQ589" i="3" s="1"/>
  <c r="EM589" i="3"/>
  <c r="EI590" i="3" a="1"/>
  <c r="EI590" i="3" s="1"/>
  <c r="EN590" i="3" s="1"/>
  <c r="EJ590" i="3" a="1"/>
  <c r="EJ590" i="3" s="1"/>
  <c r="EO590" i="3" s="1"/>
  <c r="EK590" i="3" a="1"/>
  <c r="EK590" i="3" s="1"/>
  <c r="EP590" i="3" s="1"/>
  <c r="EL590" i="3" a="1"/>
  <c r="EL590" i="3" s="1"/>
  <c r="EQ590" i="3" s="1"/>
  <c r="EM590" i="3"/>
  <c r="EI591" i="3" a="1"/>
  <c r="EI591" i="3" s="1"/>
  <c r="EN591" i="3" s="1"/>
  <c r="EJ591" i="3" a="1"/>
  <c r="EJ591" i="3" s="1"/>
  <c r="EO591" i="3" s="1"/>
  <c r="EK591" i="3" a="1"/>
  <c r="EK591" i="3" s="1"/>
  <c r="EP591" i="3" s="1"/>
  <c r="EL591" i="3" a="1"/>
  <c r="EL591" i="3" s="1"/>
  <c r="EQ591" i="3" s="1"/>
  <c r="EM591" i="3"/>
  <c r="EI592" i="3" a="1"/>
  <c r="EI592" i="3" s="1"/>
  <c r="EN592" i="3" s="1"/>
  <c r="EJ592" i="3" a="1"/>
  <c r="EJ592" i="3" s="1"/>
  <c r="EO592" i="3" s="1"/>
  <c r="EK592" i="3" a="1"/>
  <c r="EK592" i="3" s="1"/>
  <c r="EP592" i="3" s="1"/>
  <c r="EL592" i="3" a="1"/>
  <c r="EL592" i="3" s="1"/>
  <c r="EQ592" i="3" s="1"/>
  <c r="EM592" i="3"/>
  <c r="EI593" i="3" a="1"/>
  <c r="EI593" i="3" s="1"/>
  <c r="EN593" i="3" s="1"/>
  <c r="EJ593" i="3" a="1"/>
  <c r="EJ593" i="3" s="1"/>
  <c r="EO593" i="3" s="1"/>
  <c r="EK593" i="3" a="1"/>
  <c r="EK593" i="3" s="1"/>
  <c r="EP593" i="3" s="1"/>
  <c r="EL593" i="3" a="1"/>
  <c r="EL593" i="3" s="1"/>
  <c r="EQ593" i="3" s="1"/>
  <c r="EM593" i="3"/>
  <c r="EI594" i="3" a="1"/>
  <c r="EI594" i="3" s="1"/>
  <c r="EN594" i="3" s="1"/>
  <c r="EJ594" i="3" a="1"/>
  <c r="EJ594" i="3" s="1"/>
  <c r="EO594" i="3" s="1"/>
  <c r="EK594" i="3" a="1"/>
  <c r="EK594" i="3" s="1"/>
  <c r="EP594" i="3" s="1"/>
  <c r="EL594" i="3" a="1"/>
  <c r="EL594" i="3" s="1"/>
  <c r="EQ594" i="3" s="1"/>
  <c r="EM594" i="3"/>
  <c r="EI595" i="3" a="1"/>
  <c r="EI595" i="3" s="1"/>
  <c r="EN595" i="3" s="1"/>
  <c r="EJ595" i="3" a="1"/>
  <c r="EJ595" i="3" s="1"/>
  <c r="EO595" i="3" s="1"/>
  <c r="EK595" i="3" a="1"/>
  <c r="EK595" i="3" s="1"/>
  <c r="EP595" i="3" s="1"/>
  <c r="EL595" i="3" a="1"/>
  <c r="EL595" i="3" s="1"/>
  <c r="EQ595" i="3" s="1"/>
  <c r="EM595" i="3"/>
  <c r="EI596" i="3" a="1"/>
  <c r="EI596" i="3" s="1"/>
  <c r="EN596" i="3" s="1"/>
  <c r="EJ596" i="3" a="1"/>
  <c r="EJ596" i="3" s="1"/>
  <c r="EO596" i="3" s="1"/>
  <c r="EK596" i="3" a="1"/>
  <c r="EK596" i="3" s="1"/>
  <c r="EP596" i="3" s="1"/>
  <c r="EL596" i="3" a="1"/>
  <c r="EL596" i="3" s="1"/>
  <c r="EQ596" i="3" s="1"/>
  <c r="EM596" i="3"/>
  <c r="EI597" i="3" a="1"/>
  <c r="EI597" i="3" s="1"/>
  <c r="EN597" i="3" s="1"/>
  <c r="EJ597" i="3" a="1"/>
  <c r="EJ597" i="3" s="1"/>
  <c r="EO597" i="3" s="1"/>
  <c r="EK597" i="3" a="1"/>
  <c r="EK597" i="3" s="1"/>
  <c r="EP597" i="3" s="1"/>
  <c r="EL597" i="3" a="1"/>
  <c r="EL597" i="3" s="1"/>
  <c r="EQ597" i="3" s="1"/>
  <c r="EM597" i="3"/>
  <c r="EI598" i="3" a="1"/>
  <c r="EI598" i="3" s="1"/>
  <c r="EN598" i="3" s="1"/>
  <c r="EJ598" i="3" a="1"/>
  <c r="EJ598" i="3" s="1"/>
  <c r="EO598" i="3" s="1"/>
  <c r="EK598" i="3" a="1"/>
  <c r="EK598" i="3" s="1"/>
  <c r="EP598" i="3" s="1"/>
  <c r="EL598" i="3" a="1"/>
  <c r="EL598" i="3" s="1"/>
  <c r="EQ598" i="3" s="1"/>
  <c r="EM598" i="3"/>
  <c r="EI599" i="3" a="1"/>
  <c r="EI599" i="3" s="1"/>
  <c r="EN599" i="3" s="1"/>
  <c r="EJ599" i="3" a="1"/>
  <c r="EJ599" i="3" s="1"/>
  <c r="EO599" i="3" s="1"/>
  <c r="EK599" i="3" a="1"/>
  <c r="EK599" i="3" s="1"/>
  <c r="EP599" i="3" s="1"/>
  <c r="EL599" i="3" a="1"/>
  <c r="EL599" i="3" s="1"/>
  <c r="EQ599" i="3" s="1"/>
  <c r="EM599" i="3"/>
  <c r="EI600" i="3" a="1"/>
  <c r="EI600" i="3" s="1"/>
  <c r="EN600" i="3" s="1"/>
  <c r="EJ600" i="3" a="1"/>
  <c r="EJ600" i="3" s="1"/>
  <c r="EO600" i="3" s="1"/>
  <c r="EK600" i="3" a="1"/>
  <c r="EK600" i="3" s="1"/>
  <c r="EP600" i="3" s="1"/>
  <c r="EL600" i="3" a="1"/>
  <c r="EL600" i="3" s="1"/>
  <c r="EQ600" i="3" s="1"/>
  <c r="EM600" i="3"/>
  <c r="EI601" i="3" a="1"/>
  <c r="EI601" i="3" s="1"/>
  <c r="EN601" i="3" s="1"/>
  <c r="EJ601" i="3" a="1"/>
  <c r="EJ601" i="3" s="1"/>
  <c r="EO601" i="3" s="1"/>
  <c r="EK601" i="3" a="1"/>
  <c r="EK601" i="3" s="1"/>
  <c r="EP601" i="3" s="1"/>
  <c r="EL601" i="3" a="1"/>
  <c r="EL601" i="3" s="1"/>
  <c r="EQ601" i="3" s="1"/>
  <c r="EM601" i="3"/>
  <c r="EI602" i="3" a="1"/>
  <c r="EI602" i="3" s="1"/>
  <c r="EN602" i="3" s="1"/>
  <c r="EJ602" i="3" a="1"/>
  <c r="EJ602" i="3" s="1"/>
  <c r="EO602" i="3" s="1"/>
  <c r="EK602" i="3" a="1"/>
  <c r="EK602" i="3" s="1"/>
  <c r="EP602" i="3" s="1"/>
  <c r="EL602" i="3" a="1"/>
  <c r="EL602" i="3" s="1"/>
  <c r="EQ602" i="3" s="1"/>
  <c r="EM602" i="3"/>
  <c r="EI603" i="3" a="1"/>
  <c r="EI603" i="3" s="1"/>
  <c r="EN603" i="3" s="1"/>
  <c r="EJ603" i="3" a="1"/>
  <c r="EJ603" i="3" s="1"/>
  <c r="EO603" i="3" s="1"/>
  <c r="EK603" i="3" a="1"/>
  <c r="EK603" i="3" s="1"/>
  <c r="EP603" i="3" s="1"/>
  <c r="EL603" i="3" a="1"/>
  <c r="EL603" i="3" s="1"/>
  <c r="EQ603" i="3" s="1"/>
  <c r="EM603" i="3"/>
  <c r="EI604" i="3" a="1"/>
  <c r="EI604" i="3" s="1"/>
  <c r="EN604" i="3" s="1"/>
  <c r="EJ604" i="3" a="1"/>
  <c r="EJ604" i="3" s="1"/>
  <c r="EO604" i="3" s="1"/>
  <c r="EK604" i="3" a="1"/>
  <c r="EK604" i="3" s="1"/>
  <c r="EP604" i="3" s="1"/>
  <c r="EL604" i="3" a="1"/>
  <c r="EL604" i="3" s="1"/>
  <c r="EQ604" i="3" s="1"/>
  <c r="EM604" i="3"/>
  <c r="EI605" i="3" a="1"/>
  <c r="EI605" i="3" s="1"/>
  <c r="EN605" i="3" s="1"/>
  <c r="EJ605" i="3" a="1"/>
  <c r="EJ605" i="3" s="1"/>
  <c r="EO605" i="3" s="1"/>
  <c r="EK605" i="3" a="1"/>
  <c r="EK605" i="3" s="1"/>
  <c r="EP605" i="3" s="1"/>
  <c r="EL605" i="3" a="1"/>
  <c r="EL605" i="3" s="1"/>
  <c r="EQ605" i="3" s="1"/>
  <c r="EM605" i="3"/>
  <c r="EI606" i="3" a="1"/>
  <c r="EI606" i="3" s="1"/>
  <c r="EN606" i="3" s="1"/>
  <c r="EJ606" i="3" a="1"/>
  <c r="EJ606" i="3" s="1"/>
  <c r="EO606" i="3" s="1"/>
  <c r="EK606" i="3" a="1"/>
  <c r="EK606" i="3" s="1"/>
  <c r="EP606" i="3" s="1"/>
  <c r="EL606" i="3" a="1"/>
  <c r="EL606" i="3" s="1"/>
  <c r="EQ606" i="3" s="1"/>
  <c r="EM606" i="3"/>
  <c r="EI607" i="3" a="1"/>
  <c r="EI607" i="3" s="1"/>
  <c r="EN607" i="3" s="1"/>
  <c r="EJ607" i="3" a="1"/>
  <c r="EJ607" i="3" s="1"/>
  <c r="EO607" i="3" s="1"/>
  <c r="EK607" i="3" a="1"/>
  <c r="EK607" i="3" s="1"/>
  <c r="EP607" i="3" s="1"/>
  <c r="EL607" i="3" a="1"/>
  <c r="EL607" i="3" s="1"/>
  <c r="EQ607" i="3" s="1"/>
  <c r="EM607" i="3"/>
  <c r="EI608" i="3" a="1"/>
  <c r="EI608" i="3" s="1"/>
  <c r="EN608" i="3" s="1"/>
  <c r="EJ608" i="3" a="1"/>
  <c r="EJ608" i="3" s="1"/>
  <c r="EO608" i="3" s="1"/>
  <c r="EK608" i="3" a="1"/>
  <c r="EK608" i="3" s="1"/>
  <c r="EP608" i="3" s="1"/>
  <c r="EL608" i="3" a="1"/>
  <c r="EL608" i="3" s="1"/>
  <c r="EQ608" i="3" s="1"/>
  <c r="EM608" i="3"/>
  <c r="EI609" i="3" a="1"/>
  <c r="EI609" i="3" s="1"/>
  <c r="EN609" i="3" s="1"/>
  <c r="EJ609" i="3" a="1"/>
  <c r="EJ609" i="3" s="1"/>
  <c r="EO609" i="3" s="1"/>
  <c r="EK609" i="3" a="1"/>
  <c r="EK609" i="3" s="1"/>
  <c r="EP609" i="3" s="1"/>
  <c r="EL609" i="3" a="1"/>
  <c r="EL609" i="3" s="1"/>
  <c r="EQ609" i="3" s="1"/>
  <c r="EM609" i="3"/>
  <c r="EI610" i="3" a="1"/>
  <c r="EI610" i="3" s="1"/>
  <c r="EN610" i="3" s="1"/>
  <c r="EJ610" i="3" a="1"/>
  <c r="EJ610" i="3" s="1"/>
  <c r="EO610" i="3" s="1"/>
  <c r="EK610" i="3" a="1"/>
  <c r="EK610" i="3" s="1"/>
  <c r="EP610" i="3" s="1"/>
  <c r="EL610" i="3" a="1"/>
  <c r="EL610" i="3" s="1"/>
  <c r="EQ610" i="3" s="1"/>
  <c r="EM610" i="3"/>
  <c r="EI611" i="3" a="1"/>
  <c r="EI611" i="3" s="1"/>
  <c r="EN611" i="3" s="1"/>
  <c r="EJ611" i="3" a="1"/>
  <c r="EJ611" i="3" s="1"/>
  <c r="EO611" i="3" s="1"/>
  <c r="EK611" i="3" a="1"/>
  <c r="EK611" i="3" s="1"/>
  <c r="EP611" i="3" s="1"/>
  <c r="EL611" i="3" a="1"/>
  <c r="EL611" i="3" s="1"/>
  <c r="EQ611" i="3" s="1"/>
  <c r="EM611" i="3"/>
  <c r="EI612" i="3" a="1"/>
  <c r="EI612" i="3" s="1"/>
  <c r="EN612" i="3" s="1"/>
  <c r="EJ612" i="3" a="1"/>
  <c r="EJ612" i="3" s="1"/>
  <c r="EO612" i="3" s="1"/>
  <c r="EK612" i="3" a="1"/>
  <c r="EK612" i="3" s="1"/>
  <c r="EP612" i="3" s="1"/>
  <c r="EL612" i="3" a="1"/>
  <c r="EL612" i="3" s="1"/>
  <c r="EQ612" i="3" s="1"/>
  <c r="EM612" i="3"/>
  <c r="EI613" i="3" a="1"/>
  <c r="EI613" i="3" s="1"/>
  <c r="EN613" i="3" s="1"/>
  <c r="EJ613" i="3" a="1"/>
  <c r="EJ613" i="3" s="1"/>
  <c r="EO613" i="3" s="1"/>
  <c r="EK613" i="3" a="1"/>
  <c r="EK613" i="3" s="1"/>
  <c r="EP613" i="3" s="1"/>
  <c r="EL613" i="3" a="1"/>
  <c r="EL613" i="3" s="1"/>
  <c r="EQ613" i="3" s="1"/>
  <c r="EM613" i="3"/>
  <c r="EI614" i="3" a="1"/>
  <c r="EI614" i="3" s="1"/>
  <c r="EN614" i="3" s="1"/>
  <c r="EJ614" i="3" a="1"/>
  <c r="EJ614" i="3" s="1"/>
  <c r="EO614" i="3" s="1"/>
  <c r="EK614" i="3" a="1"/>
  <c r="EK614" i="3" s="1"/>
  <c r="EP614" i="3" s="1"/>
  <c r="EL614" i="3" a="1"/>
  <c r="EL614" i="3" s="1"/>
  <c r="EQ614" i="3" s="1"/>
  <c r="EM614" i="3"/>
  <c r="EI615" i="3" a="1"/>
  <c r="EI615" i="3" s="1"/>
  <c r="EN615" i="3" s="1"/>
  <c r="EJ615" i="3" a="1"/>
  <c r="EJ615" i="3" s="1"/>
  <c r="EO615" i="3" s="1"/>
  <c r="EK615" i="3" a="1"/>
  <c r="EK615" i="3" s="1"/>
  <c r="EP615" i="3" s="1"/>
  <c r="EL615" i="3" a="1"/>
  <c r="EL615" i="3" s="1"/>
  <c r="EQ615" i="3" s="1"/>
  <c r="EM615" i="3"/>
  <c r="EI616" i="3" a="1"/>
  <c r="EI616" i="3" s="1"/>
  <c r="EN616" i="3" s="1"/>
  <c r="EJ616" i="3" a="1"/>
  <c r="EJ616" i="3" s="1"/>
  <c r="EO616" i="3" s="1"/>
  <c r="EK616" i="3" a="1"/>
  <c r="EK616" i="3" s="1"/>
  <c r="EP616" i="3" s="1"/>
  <c r="EL616" i="3" a="1"/>
  <c r="EL616" i="3" s="1"/>
  <c r="EQ616" i="3" s="1"/>
  <c r="EM616" i="3"/>
  <c r="EI617" i="3" a="1"/>
  <c r="EI617" i="3" s="1"/>
  <c r="EN617" i="3" s="1"/>
  <c r="EJ617" i="3" a="1"/>
  <c r="EJ617" i="3" s="1"/>
  <c r="EO617" i="3" s="1"/>
  <c r="EK617" i="3" a="1"/>
  <c r="EK617" i="3" s="1"/>
  <c r="EP617" i="3" s="1"/>
  <c r="EL617" i="3" a="1"/>
  <c r="EL617" i="3" s="1"/>
  <c r="EQ617" i="3" s="1"/>
  <c r="EM617" i="3"/>
  <c r="EI618" i="3" a="1"/>
  <c r="EI618" i="3" s="1"/>
  <c r="EN618" i="3" s="1"/>
  <c r="EJ618" i="3" a="1"/>
  <c r="EJ618" i="3" s="1"/>
  <c r="EO618" i="3" s="1"/>
  <c r="EK618" i="3" a="1"/>
  <c r="EK618" i="3" s="1"/>
  <c r="EP618" i="3" s="1"/>
  <c r="EL618" i="3" a="1"/>
  <c r="EL618" i="3" s="1"/>
  <c r="EQ618" i="3" s="1"/>
  <c r="EM618" i="3"/>
  <c r="EI619" i="3" a="1"/>
  <c r="EI619" i="3" s="1"/>
  <c r="EN619" i="3" s="1"/>
  <c r="EJ619" i="3" a="1"/>
  <c r="EJ619" i="3" s="1"/>
  <c r="EO619" i="3" s="1"/>
  <c r="EK619" i="3" a="1"/>
  <c r="EK619" i="3" s="1"/>
  <c r="EP619" i="3" s="1"/>
  <c r="EL619" i="3" a="1"/>
  <c r="EL619" i="3" s="1"/>
  <c r="EQ619" i="3" s="1"/>
  <c r="EM619" i="3"/>
  <c r="EI620" i="3" a="1"/>
  <c r="EI620" i="3" s="1"/>
  <c r="EN620" i="3" s="1"/>
  <c r="EJ620" i="3" a="1"/>
  <c r="EJ620" i="3" s="1"/>
  <c r="EO620" i="3" s="1"/>
  <c r="EK620" i="3" a="1"/>
  <c r="EK620" i="3" s="1"/>
  <c r="EP620" i="3" s="1"/>
  <c r="EL620" i="3" a="1"/>
  <c r="EL620" i="3" s="1"/>
  <c r="EQ620" i="3" s="1"/>
  <c r="EM620" i="3"/>
  <c r="EI621" i="3" a="1"/>
  <c r="EI621" i="3" s="1"/>
  <c r="EN621" i="3" s="1"/>
  <c r="EJ621" i="3" a="1"/>
  <c r="EJ621" i="3" s="1"/>
  <c r="EO621" i="3" s="1"/>
  <c r="EK621" i="3" a="1"/>
  <c r="EK621" i="3" s="1"/>
  <c r="EP621" i="3" s="1"/>
  <c r="EL621" i="3" a="1"/>
  <c r="EL621" i="3" s="1"/>
  <c r="EQ621" i="3" s="1"/>
  <c r="EM621" i="3"/>
  <c r="EI622" i="3" a="1"/>
  <c r="EI622" i="3" s="1"/>
  <c r="EN622" i="3" s="1"/>
  <c r="EJ622" i="3" a="1"/>
  <c r="EJ622" i="3" s="1"/>
  <c r="EO622" i="3" s="1"/>
  <c r="EK622" i="3" a="1"/>
  <c r="EK622" i="3" s="1"/>
  <c r="EP622" i="3" s="1"/>
  <c r="EL622" i="3" a="1"/>
  <c r="EL622" i="3" s="1"/>
  <c r="EQ622" i="3" s="1"/>
  <c r="EM622" i="3"/>
  <c r="EI623" i="3" a="1"/>
  <c r="EI623" i="3" s="1"/>
  <c r="EN623" i="3" s="1"/>
  <c r="EJ623" i="3" a="1"/>
  <c r="EJ623" i="3" s="1"/>
  <c r="EO623" i="3" s="1"/>
  <c r="EK623" i="3" a="1"/>
  <c r="EK623" i="3" s="1"/>
  <c r="EP623" i="3" s="1"/>
  <c r="EL623" i="3" a="1"/>
  <c r="EL623" i="3" s="1"/>
  <c r="EQ623" i="3" s="1"/>
  <c r="EM623" i="3"/>
  <c r="EI624" i="3" a="1"/>
  <c r="EI624" i="3" s="1"/>
  <c r="EN624" i="3" s="1"/>
  <c r="EJ624" i="3" a="1"/>
  <c r="EJ624" i="3" s="1"/>
  <c r="EO624" i="3" s="1"/>
  <c r="EK624" i="3" a="1"/>
  <c r="EK624" i="3" s="1"/>
  <c r="EP624" i="3" s="1"/>
  <c r="EL624" i="3" a="1"/>
  <c r="EL624" i="3" s="1"/>
  <c r="EQ624" i="3" s="1"/>
  <c r="EM624" i="3"/>
  <c r="EI625" i="3" a="1"/>
  <c r="EI625" i="3" s="1"/>
  <c r="EN625" i="3" s="1"/>
  <c r="EJ625" i="3" a="1"/>
  <c r="EJ625" i="3" s="1"/>
  <c r="EO625" i="3" s="1"/>
  <c r="EK625" i="3" a="1"/>
  <c r="EK625" i="3" s="1"/>
  <c r="EP625" i="3" s="1"/>
  <c r="EL625" i="3" a="1"/>
  <c r="EL625" i="3" s="1"/>
  <c r="EQ625" i="3" s="1"/>
  <c r="EM625" i="3"/>
  <c r="EI626" i="3" a="1"/>
  <c r="EI626" i="3" s="1"/>
  <c r="EN626" i="3" s="1"/>
  <c r="EJ626" i="3" a="1"/>
  <c r="EJ626" i="3" s="1"/>
  <c r="EO626" i="3" s="1"/>
  <c r="EK626" i="3" a="1"/>
  <c r="EK626" i="3" s="1"/>
  <c r="EP626" i="3" s="1"/>
  <c r="EL626" i="3" a="1"/>
  <c r="EL626" i="3" s="1"/>
  <c r="EQ626" i="3" s="1"/>
  <c r="EM626" i="3"/>
  <c r="EI627" i="3" a="1"/>
  <c r="EI627" i="3" s="1"/>
  <c r="EN627" i="3" s="1"/>
  <c r="EJ627" i="3" a="1"/>
  <c r="EJ627" i="3" s="1"/>
  <c r="EO627" i="3" s="1"/>
  <c r="EK627" i="3" a="1"/>
  <c r="EK627" i="3" s="1"/>
  <c r="EP627" i="3" s="1"/>
  <c r="EL627" i="3" a="1"/>
  <c r="EL627" i="3" s="1"/>
  <c r="EQ627" i="3" s="1"/>
  <c r="EM627" i="3"/>
  <c r="EI628" i="3" a="1"/>
  <c r="EI628" i="3" s="1"/>
  <c r="EN628" i="3" s="1"/>
  <c r="EJ628" i="3" a="1"/>
  <c r="EJ628" i="3" s="1"/>
  <c r="EO628" i="3" s="1"/>
  <c r="EK628" i="3" a="1"/>
  <c r="EK628" i="3" s="1"/>
  <c r="EP628" i="3" s="1"/>
  <c r="EL628" i="3" a="1"/>
  <c r="EL628" i="3" s="1"/>
  <c r="EQ628" i="3" s="1"/>
  <c r="EM628" i="3"/>
  <c r="EI629" i="3" a="1"/>
  <c r="EI629" i="3" s="1"/>
  <c r="EN629" i="3" s="1"/>
  <c r="EJ629" i="3" a="1"/>
  <c r="EJ629" i="3" s="1"/>
  <c r="EO629" i="3" s="1"/>
  <c r="EK629" i="3" a="1"/>
  <c r="EK629" i="3" s="1"/>
  <c r="EP629" i="3" s="1"/>
  <c r="EL629" i="3" a="1"/>
  <c r="EL629" i="3" s="1"/>
  <c r="EQ629" i="3" s="1"/>
  <c r="EM629" i="3"/>
  <c r="EI630" i="3" a="1"/>
  <c r="EI630" i="3" s="1"/>
  <c r="EN630" i="3" s="1"/>
  <c r="EJ630" i="3" a="1"/>
  <c r="EJ630" i="3" s="1"/>
  <c r="EO630" i="3" s="1"/>
  <c r="EK630" i="3" a="1"/>
  <c r="EK630" i="3" s="1"/>
  <c r="EP630" i="3" s="1"/>
  <c r="EL630" i="3" a="1"/>
  <c r="EL630" i="3" s="1"/>
  <c r="EQ630" i="3" s="1"/>
  <c r="EM630" i="3"/>
  <c r="EI631" i="3" a="1"/>
  <c r="EI631" i="3" s="1"/>
  <c r="EN631" i="3" s="1"/>
  <c r="EJ631" i="3" a="1"/>
  <c r="EJ631" i="3" s="1"/>
  <c r="EO631" i="3" s="1"/>
  <c r="EK631" i="3" a="1"/>
  <c r="EK631" i="3" s="1"/>
  <c r="EP631" i="3" s="1"/>
  <c r="EL631" i="3" a="1"/>
  <c r="EL631" i="3" s="1"/>
  <c r="EQ631" i="3" s="1"/>
  <c r="EM631" i="3"/>
  <c r="EI632" i="3" a="1"/>
  <c r="EI632" i="3" s="1"/>
  <c r="EN632" i="3" s="1"/>
  <c r="EJ632" i="3" a="1"/>
  <c r="EJ632" i="3" s="1"/>
  <c r="EO632" i="3" s="1"/>
  <c r="EK632" i="3" a="1"/>
  <c r="EK632" i="3" s="1"/>
  <c r="EP632" i="3" s="1"/>
  <c r="EL632" i="3" a="1"/>
  <c r="EL632" i="3" s="1"/>
  <c r="EQ632" i="3" s="1"/>
  <c r="EM632" i="3"/>
  <c r="EI633" i="3" a="1"/>
  <c r="EI633" i="3" s="1"/>
  <c r="EN633" i="3" s="1"/>
  <c r="EJ633" i="3" a="1"/>
  <c r="EJ633" i="3" s="1"/>
  <c r="EO633" i="3" s="1"/>
  <c r="EK633" i="3" a="1"/>
  <c r="EK633" i="3" s="1"/>
  <c r="EP633" i="3" s="1"/>
  <c r="EL633" i="3" a="1"/>
  <c r="EL633" i="3" s="1"/>
  <c r="EQ633" i="3" s="1"/>
  <c r="EM633" i="3"/>
  <c r="EI634" i="3" a="1"/>
  <c r="EI634" i="3" s="1"/>
  <c r="EN634" i="3" s="1"/>
  <c r="EJ634" i="3" a="1"/>
  <c r="EJ634" i="3" s="1"/>
  <c r="EO634" i="3" s="1"/>
  <c r="EK634" i="3" a="1"/>
  <c r="EK634" i="3" s="1"/>
  <c r="EP634" i="3" s="1"/>
  <c r="EL634" i="3" a="1"/>
  <c r="EL634" i="3" s="1"/>
  <c r="EQ634" i="3" s="1"/>
  <c r="EM634" i="3"/>
  <c r="EI635" i="3" a="1"/>
  <c r="EI635" i="3" s="1"/>
  <c r="EN635" i="3" s="1"/>
  <c r="EJ635" i="3" a="1"/>
  <c r="EJ635" i="3" s="1"/>
  <c r="EO635" i="3" s="1"/>
  <c r="EK635" i="3" a="1"/>
  <c r="EK635" i="3" s="1"/>
  <c r="EP635" i="3" s="1"/>
  <c r="EL635" i="3" a="1"/>
  <c r="EL635" i="3" s="1"/>
  <c r="EQ635" i="3" s="1"/>
  <c r="EM635" i="3"/>
  <c r="EI636" i="3" a="1"/>
  <c r="EI636" i="3" s="1"/>
  <c r="EN636" i="3" s="1"/>
  <c r="EJ636" i="3" a="1"/>
  <c r="EJ636" i="3" s="1"/>
  <c r="EO636" i="3" s="1"/>
  <c r="EK636" i="3" a="1"/>
  <c r="EK636" i="3" s="1"/>
  <c r="EP636" i="3" s="1"/>
  <c r="EL636" i="3" a="1"/>
  <c r="EL636" i="3" s="1"/>
  <c r="EQ636" i="3" s="1"/>
  <c r="EM636" i="3"/>
  <c r="EI637" i="3" a="1"/>
  <c r="EI637" i="3" s="1"/>
  <c r="EN637" i="3" s="1"/>
  <c r="EJ637" i="3" a="1"/>
  <c r="EJ637" i="3" s="1"/>
  <c r="EO637" i="3" s="1"/>
  <c r="EK637" i="3" a="1"/>
  <c r="EK637" i="3" s="1"/>
  <c r="EP637" i="3" s="1"/>
  <c r="EL637" i="3" a="1"/>
  <c r="EL637" i="3" s="1"/>
  <c r="EQ637" i="3" s="1"/>
  <c r="EM637" i="3"/>
  <c r="EI638" i="3" a="1"/>
  <c r="EI638" i="3" s="1"/>
  <c r="EN638" i="3" s="1"/>
  <c r="EJ638" i="3" a="1"/>
  <c r="EJ638" i="3" s="1"/>
  <c r="EO638" i="3" s="1"/>
  <c r="EK638" i="3" a="1"/>
  <c r="EK638" i="3" s="1"/>
  <c r="EP638" i="3" s="1"/>
  <c r="EL638" i="3" a="1"/>
  <c r="EL638" i="3" s="1"/>
  <c r="EQ638" i="3" s="1"/>
  <c r="EM638" i="3"/>
  <c r="EI639" i="3" a="1"/>
  <c r="EI639" i="3" s="1"/>
  <c r="EN639" i="3" s="1"/>
  <c r="EJ639" i="3" a="1"/>
  <c r="EJ639" i="3" s="1"/>
  <c r="EO639" i="3" s="1"/>
  <c r="EK639" i="3" a="1"/>
  <c r="EK639" i="3" s="1"/>
  <c r="EP639" i="3" s="1"/>
  <c r="EL639" i="3" a="1"/>
  <c r="EL639" i="3" s="1"/>
  <c r="EQ639" i="3" s="1"/>
  <c r="EM639" i="3"/>
  <c r="EI640" i="3" a="1"/>
  <c r="EI640" i="3" s="1"/>
  <c r="EN640" i="3" s="1"/>
  <c r="EJ640" i="3" a="1"/>
  <c r="EJ640" i="3" s="1"/>
  <c r="EO640" i="3" s="1"/>
  <c r="EK640" i="3" a="1"/>
  <c r="EK640" i="3" s="1"/>
  <c r="EP640" i="3" s="1"/>
  <c r="EL640" i="3" a="1"/>
  <c r="EL640" i="3" s="1"/>
  <c r="EQ640" i="3" s="1"/>
  <c r="EM640" i="3"/>
  <c r="EI641" i="3" a="1"/>
  <c r="EI641" i="3" s="1"/>
  <c r="EN641" i="3" s="1"/>
  <c r="EJ641" i="3" a="1"/>
  <c r="EJ641" i="3" s="1"/>
  <c r="EO641" i="3" s="1"/>
  <c r="EK641" i="3" a="1"/>
  <c r="EK641" i="3" s="1"/>
  <c r="EP641" i="3" s="1"/>
  <c r="EL641" i="3" a="1"/>
  <c r="EL641" i="3" s="1"/>
  <c r="EQ641" i="3" s="1"/>
  <c r="EM641" i="3"/>
  <c r="EI642" i="3" a="1"/>
  <c r="EI642" i="3" s="1"/>
  <c r="EN642" i="3" s="1"/>
  <c r="EJ642" i="3" a="1"/>
  <c r="EJ642" i="3" s="1"/>
  <c r="EO642" i="3" s="1"/>
  <c r="EK642" i="3" a="1"/>
  <c r="EK642" i="3" s="1"/>
  <c r="EP642" i="3" s="1"/>
  <c r="EL642" i="3" a="1"/>
  <c r="EL642" i="3" s="1"/>
  <c r="EQ642" i="3" s="1"/>
  <c r="EM642" i="3"/>
  <c r="EI643" i="3" a="1"/>
  <c r="EI643" i="3" s="1"/>
  <c r="EN643" i="3" s="1"/>
  <c r="EJ643" i="3" a="1"/>
  <c r="EJ643" i="3" s="1"/>
  <c r="EO643" i="3" s="1"/>
  <c r="EK643" i="3" a="1"/>
  <c r="EK643" i="3" s="1"/>
  <c r="EP643" i="3" s="1"/>
  <c r="EL643" i="3" a="1"/>
  <c r="EL643" i="3" s="1"/>
  <c r="EQ643" i="3" s="1"/>
  <c r="EM643" i="3"/>
  <c r="EI644" i="3" a="1"/>
  <c r="EI644" i="3" s="1"/>
  <c r="EN644" i="3" s="1"/>
  <c r="EJ644" i="3" a="1"/>
  <c r="EJ644" i="3" s="1"/>
  <c r="EO644" i="3" s="1"/>
  <c r="EK644" i="3" a="1"/>
  <c r="EK644" i="3" s="1"/>
  <c r="EP644" i="3" s="1"/>
  <c r="EL644" i="3" a="1"/>
  <c r="EL644" i="3" s="1"/>
  <c r="EQ644" i="3" s="1"/>
  <c r="EM644" i="3"/>
  <c r="EI645" i="3" a="1"/>
  <c r="EI645" i="3" s="1"/>
  <c r="EN645" i="3" s="1"/>
  <c r="EJ645" i="3" a="1"/>
  <c r="EJ645" i="3" s="1"/>
  <c r="EO645" i="3" s="1"/>
  <c r="EK645" i="3" a="1"/>
  <c r="EK645" i="3" s="1"/>
  <c r="EP645" i="3" s="1"/>
  <c r="EL645" i="3" a="1"/>
  <c r="EL645" i="3" s="1"/>
  <c r="EQ645" i="3" s="1"/>
  <c r="EM645" i="3"/>
  <c r="EI646" i="3" a="1"/>
  <c r="EI646" i="3" s="1"/>
  <c r="EN646" i="3" s="1"/>
  <c r="EJ646" i="3" a="1"/>
  <c r="EJ646" i="3" s="1"/>
  <c r="EO646" i="3" s="1"/>
  <c r="EK646" i="3" a="1"/>
  <c r="EK646" i="3" s="1"/>
  <c r="EP646" i="3" s="1"/>
  <c r="EL646" i="3" a="1"/>
  <c r="EL646" i="3" s="1"/>
  <c r="EQ646" i="3" s="1"/>
  <c r="EM646" i="3"/>
  <c r="EI647" i="3" a="1"/>
  <c r="EI647" i="3" s="1"/>
  <c r="EN647" i="3" s="1"/>
  <c r="EJ647" i="3" a="1"/>
  <c r="EJ647" i="3" s="1"/>
  <c r="EO647" i="3" s="1"/>
  <c r="EK647" i="3" a="1"/>
  <c r="EK647" i="3" s="1"/>
  <c r="EP647" i="3" s="1"/>
  <c r="EL647" i="3" a="1"/>
  <c r="EL647" i="3" s="1"/>
  <c r="EQ647" i="3" s="1"/>
  <c r="EM647" i="3"/>
  <c r="EI648" i="3" a="1"/>
  <c r="EI648" i="3" s="1"/>
  <c r="EN648" i="3" s="1"/>
  <c r="EJ648" i="3" a="1"/>
  <c r="EJ648" i="3" s="1"/>
  <c r="EO648" i="3" s="1"/>
  <c r="EK648" i="3" a="1"/>
  <c r="EK648" i="3" s="1"/>
  <c r="EP648" i="3" s="1"/>
  <c r="EL648" i="3" a="1"/>
  <c r="EL648" i="3" s="1"/>
  <c r="EQ648" i="3" s="1"/>
  <c r="EM648" i="3"/>
  <c r="EI649" i="3" a="1"/>
  <c r="EI649" i="3" s="1"/>
  <c r="EN649" i="3" s="1"/>
  <c r="EJ649" i="3" a="1"/>
  <c r="EJ649" i="3" s="1"/>
  <c r="EO649" i="3" s="1"/>
  <c r="EK649" i="3" a="1"/>
  <c r="EK649" i="3" s="1"/>
  <c r="EP649" i="3" s="1"/>
  <c r="EL649" i="3" a="1"/>
  <c r="EL649" i="3" s="1"/>
  <c r="EQ649" i="3" s="1"/>
  <c r="EM649" i="3"/>
  <c r="EI650" i="3" a="1"/>
  <c r="EI650" i="3" s="1"/>
  <c r="EN650" i="3" s="1"/>
  <c r="EJ650" i="3" a="1"/>
  <c r="EJ650" i="3" s="1"/>
  <c r="EO650" i="3" s="1"/>
  <c r="EK650" i="3" a="1"/>
  <c r="EK650" i="3" s="1"/>
  <c r="EP650" i="3" s="1"/>
  <c r="EL650" i="3" a="1"/>
  <c r="EL650" i="3" s="1"/>
  <c r="EQ650" i="3" s="1"/>
  <c r="EM650" i="3"/>
  <c r="EI651" i="3" a="1"/>
  <c r="EI651" i="3" s="1"/>
  <c r="EN651" i="3" s="1"/>
  <c r="EJ651" i="3" a="1"/>
  <c r="EJ651" i="3" s="1"/>
  <c r="EO651" i="3" s="1"/>
  <c r="EK651" i="3" a="1"/>
  <c r="EK651" i="3" s="1"/>
  <c r="EP651" i="3" s="1"/>
  <c r="EL651" i="3" a="1"/>
  <c r="EL651" i="3" s="1"/>
  <c r="EQ651" i="3" s="1"/>
  <c r="EM651" i="3"/>
  <c r="EI652" i="3" a="1"/>
  <c r="EI652" i="3" s="1"/>
  <c r="EN652" i="3" s="1"/>
  <c r="EJ652" i="3" a="1"/>
  <c r="EJ652" i="3" s="1"/>
  <c r="EO652" i="3" s="1"/>
  <c r="EK652" i="3" a="1"/>
  <c r="EK652" i="3" s="1"/>
  <c r="EP652" i="3" s="1"/>
  <c r="EL652" i="3" a="1"/>
  <c r="EL652" i="3" s="1"/>
  <c r="EQ652" i="3" s="1"/>
  <c r="EM652" i="3"/>
  <c r="EI653" i="3" a="1"/>
  <c r="EI653" i="3" s="1"/>
  <c r="EN653" i="3" s="1"/>
  <c r="EJ653" i="3" a="1"/>
  <c r="EJ653" i="3" s="1"/>
  <c r="EO653" i="3" s="1"/>
  <c r="EK653" i="3" a="1"/>
  <c r="EK653" i="3" s="1"/>
  <c r="EP653" i="3" s="1"/>
  <c r="EL653" i="3" a="1"/>
  <c r="EL653" i="3" s="1"/>
  <c r="EQ653" i="3" s="1"/>
  <c r="EM653" i="3"/>
  <c r="EI654" i="3" a="1"/>
  <c r="EI654" i="3" s="1"/>
  <c r="EN654" i="3" s="1"/>
  <c r="EJ654" i="3" a="1"/>
  <c r="EJ654" i="3" s="1"/>
  <c r="EO654" i="3" s="1"/>
  <c r="EK654" i="3" a="1"/>
  <c r="EK654" i="3" s="1"/>
  <c r="EP654" i="3" s="1"/>
  <c r="EL654" i="3" a="1"/>
  <c r="EL654" i="3" s="1"/>
  <c r="EQ654" i="3" s="1"/>
  <c r="EM654" i="3"/>
  <c r="EI655" i="3" a="1"/>
  <c r="EI655" i="3" s="1"/>
  <c r="EN655" i="3" s="1"/>
  <c r="EJ655" i="3" a="1"/>
  <c r="EJ655" i="3" s="1"/>
  <c r="EO655" i="3" s="1"/>
  <c r="EK655" i="3" a="1"/>
  <c r="EK655" i="3" s="1"/>
  <c r="EP655" i="3" s="1"/>
  <c r="EL655" i="3" a="1"/>
  <c r="EL655" i="3" s="1"/>
  <c r="EQ655" i="3" s="1"/>
  <c r="EM655" i="3"/>
  <c r="EI656" i="3" a="1"/>
  <c r="EI656" i="3" s="1"/>
  <c r="EN656" i="3" s="1"/>
  <c r="EJ656" i="3" a="1"/>
  <c r="EJ656" i="3" s="1"/>
  <c r="EO656" i="3" s="1"/>
  <c r="EK656" i="3" a="1"/>
  <c r="EK656" i="3" s="1"/>
  <c r="EP656" i="3" s="1"/>
  <c r="EL656" i="3" a="1"/>
  <c r="EL656" i="3" s="1"/>
  <c r="EQ656" i="3" s="1"/>
  <c r="EM656" i="3"/>
  <c r="EI657" i="3" a="1"/>
  <c r="EI657" i="3" s="1"/>
  <c r="EN657" i="3" s="1"/>
  <c r="EJ657" i="3" a="1"/>
  <c r="EJ657" i="3" s="1"/>
  <c r="EO657" i="3" s="1"/>
  <c r="EK657" i="3" a="1"/>
  <c r="EK657" i="3" s="1"/>
  <c r="EP657" i="3" s="1"/>
  <c r="EL657" i="3" a="1"/>
  <c r="EL657" i="3" s="1"/>
  <c r="EQ657" i="3" s="1"/>
  <c r="EM657" i="3"/>
  <c r="EI658" i="3" a="1"/>
  <c r="EI658" i="3" s="1"/>
  <c r="EN658" i="3" s="1"/>
  <c r="EJ658" i="3" a="1"/>
  <c r="EJ658" i="3" s="1"/>
  <c r="EO658" i="3" s="1"/>
  <c r="EK658" i="3" a="1"/>
  <c r="EK658" i="3" s="1"/>
  <c r="EP658" i="3" s="1"/>
  <c r="EL658" i="3" a="1"/>
  <c r="EL658" i="3" s="1"/>
  <c r="EQ658" i="3" s="1"/>
  <c r="EM658" i="3"/>
  <c r="EI659" i="3" a="1"/>
  <c r="EI659" i="3" s="1"/>
  <c r="EN659" i="3" s="1"/>
  <c r="EJ659" i="3" a="1"/>
  <c r="EJ659" i="3" s="1"/>
  <c r="EO659" i="3" s="1"/>
  <c r="EK659" i="3" a="1"/>
  <c r="EK659" i="3" s="1"/>
  <c r="EP659" i="3" s="1"/>
  <c r="EL659" i="3" a="1"/>
  <c r="EL659" i="3" s="1"/>
  <c r="EQ659" i="3" s="1"/>
  <c r="EM659" i="3"/>
  <c r="EI660" i="3" a="1"/>
  <c r="EI660" i="3" s="1"/>
  <c r="EN660" i="3" s="1"/>
  <c r="EJ660" i="3" a="1"/>
  <c r="EJ660" i="3" s="1"/>
  <c r="EO660" i="3" s="1"/>
  <c r="EK660" i="3" a="1"/>
  <c r="EK660" i="3" s="1"/>
  <c r="EP660" i="3" s="1"/>
  <c r="EL660" i="3" a="1"/>
  <c r="EL660" i="3" s="1"/>
  <c r="EQ660" i="3" s="1"/>
  <c r="EM660" i="3"/>
  <c r="EI661" i="3" a="1"/>
  <c r="EI661" i="3" s="1"/>
  <c r="EN661" i="3" s="1"/>
  <c r="EJ661" i="3" a="1"/>
  <c r="EJ661" i="3" s="1"/>
  <c r="EO661" i="3" s="1"/>
  <c r="EK661" i="3" a="1"/>
  <c r="EK661" i="3" s="1"/>
  <c r="EP661" i="3" s="1"/>
  <c r="EL661" i="3" a="1"/>
  <c r="EL661" i="3" s="1"/>
  <c r="EQ661" i="3" s="1"/>
  <c r="EM661" i="3"/>
  <c r="EI662" i="3" a="1"/>
  <c r="EI662" i="3" s="1"/>
  <c r="EN662" i="3" s="1"/>
  <c r="EJ662" i="3" a="1"/>
  <c r="EJ662" i="3" s="1"/>
  <c r="EO662" i="3" s="1"/>
  <c r="EK662" i="3" a="1"/>
  <c r="EK662" i="3" s="1"/>
  <c r="EP662" i="3" s="1"/>
  <c r="EL662" i="3" a="1"/>
  <c r="EL662" i="3" s="1"/>
  <c r="EQ662" i="3" s="1"/>
  <c r="EM662" i="3"/>
  <c r="EI663" i="3" a="1"/>
  <c r="EI663" i="3" s="1"/>
  <c r="EN663" i="3" s="1"/>
  <c r="EJ663" i="3" a="1"/>
  <c r="EJ663" i="3" s="1"/>
  <c r="EO663" i="3" s="1"/>
  <c r="EK663" i="3" a="1"/>
  <c r="EK663" i="3" s="1"/>
  <c r="EP663" i="3" s="1"/>
  <c r="EL663" i="3" a="1"/>
  <c r="EL663" i="3" s="1"/>
  <c r="EQ663" i="3" s="1"/>
  <c r="EM663" i="3"/>
  <c r="EI664" i="3" a="1"/>
  <c r="EI664" i="3" s="1"/>
  <c r="EN664" i="3" s="1"/>
  <c r="EJ664" i="3" a="1"/>
  <c r="EJ664" i="3" s="1"/>
  <c r="EO664" i="3" s="1"/>
  <c r="EK664" i="3" a="1"/>
  <c r="EK664" i="3" s="1"/>
  <c r="EP664" i="3" s="1"/>
  <c r="EL664" i="3" a="1"/>
  <c r="EL664" i="3" s="1"/>
  <c r="EQ664" i="3" s="1"/>
  <c r="EM664" i="3"/>
  <c r="EI665" i="3" a="1"/>
  <c r="EI665" i="3" s="1"/>
  <c r="EN665" i="3" s="1"/>
  <c r="EJ665" i="3" a="1"/>
  <c r="EJ665" i="3" s="1"/>
  <c r="EO665" i="3" s="1"/>
  <c r="EK665" i="3" a="1"/>
  <c r="EK665" i="3" s="1"/>
  <c r="EP665" i="3" s="1"/>
  <c r="EL665" i="3" a="1"/>
  <c r="EL665" i="3" s="1"/>
  <c r="EQ665" i="3" s="1"/>
  <c r="EM665" i="3"/>
  <c r="EI666" i="3" a="1"/>
  <c r="EI666" i="3" s="1"/>
  <c r="EN666" i="3" s="1"/>
  <c r="EJ666" i="3" a="1"/>
  <c r="EJ666" i="3" s="1"/>
  <c r="EO666" i="3" s="1"/>
  <c r="EK666" i="3" a="1"/>
  <c r="EK666" i="3" s="1"/>
  <c r="EP666" i="3" s="1"/>
  <c r="EL666" i="3" a="1"/>
  <c r="EL666" i="3" s="1"/>
  <c r="EQ666" i="3" s="1"/>
  <c r="EM666" i="3"/>
  <c r="EI667" i="3" a="1"/>
  <c r="EI667" i="3" s="1"/>
  <c r="EN667" i="3" s="1"/>
  <c r="EJ667" i="3" a="1"/>
  <c r="EJ667" i="3" s="1"/>
  <c r="EO667" i="3" s="1"/>
  <c r="EK667" i="3" a="1"/>
  <c r="EK667" i="3" s="1"/>
  <c r="EP667" i="3" s="1"/>
  <c r="EL667" i="3" a="1"/>
  <c r="EL667" i="3" s="1"/>
  <c r="EQ667" i="3" s="1"/>
  <c r="EM667" i="3"/>
  <c r="EI668" i="3" a="1"/>
  <c r="EI668" i="3" s="1"/>
  <c r="EN668" i="3" s="1"/>
  <c r="EJ668" i="3" a="1"/>
  <c r="EJ668" i="3" s="1"/>
  <c r="EO668" i="3" s="1"/>
  <c r="EK668" i="3" a="1"/>
  <c r="EK668" i="3" s="1"/>
  <c r="EP668" i="3" s="1"/>
  <c r="EL668" i="3" a="1"/>
  <c r="EL668" i="3" s="1"/>
  <c r="EQ668" i="3" s="1"/>
  <c r="EM668" i="3"/>
  <c r="EI669" i="3" a="1"/>
  <c r="EI669" i="3" s="1"/>
  <c r="EN669" i="3" s="1"/>
  <c r="EJ669" i="3" a="1"/>
  <c r="EJ669" i="3" s="1"/>
  <c r="EO669" i="3" s="1"/>
  <c r="EK669" i="3" a="1"/>
  <c r="EK669" i="3" s="1"/>
  <c r="EP669" i="3" s="1"/>
  <c r="EL669" i="3" a="1"/>
  <c r="EL669" i="3" s="1"/>
  <c r="EQ669" i="3" s="1"/>
  <c r="EM669" i="3"/>
  <c r="EI670" i="3" a="1"/>
  <c r="EI670" i="3" s="1"/>
  <c r="EN670" i="3" s="1"/>
  <c r="EJ670" i="3" a="1"/>
  <c r="EJ670" i="3" s="1"/>
  <c r="EO670" i="3" s="1"/>
  <c r="EK670" i="3" a="1"/>
  <c r="EK670" i="3" s="1"/>
  <c r="EP670" i="3" s="1"/>
  <c r="EL670" i="3" a="1"/>
  <c r="EL670" i="3" s="1"/>
  <c r="EQ670" i="3" s="1"/>
  <c r="EM670" i="3"/>
  <c r="EI671" i="3" a="1"/>
  <c r="EI671" i="3" s="1"/>
  <c r="EN671" i="3" s="1"/>
  <c r="EJ671" i="3" a="1"/>
  <c r="EJ671" i="3" s="1"/>
  <c r="EO671" i="3" s="1"/>
  <c r="EK671" i="3" a="1"/>
  <c r="EK671" i="3" s="1"/>
  <c r="EP671" i="3" s="1"/>
  <c r="EL671" i="3" a="1"/>
  <c r="EL671" i="3" s="1"/>
  <c r="EQ671" i="3" s="1"/>
  <c r="EM671" i="3"/>
  <c r="EI672" i="3" a="1"/>
  <c r="EI672" i="3" s="1"/>
  <c r="EN672" i="3" s="1"/>
  <c r="EJ672" i="3" a="1"/>
  <c r="EJ672" i="3" s="1"/>
  <c r="EO672" i="3" s="1"/>
  <c r="EK672" i="3" a="1"/>
  <c r="EK672" i="3" s="1"/>
  <c r="EP672" i="3" s="1"/>
  <c r="EL672" i="3" a="1"/>
  <c r="EL672" i="3" s="1"/>
  <c r="EQ672" i="3" s="1"/>
  <c r="EM672" i="3"/>
  <c r="EI673" i="3" a="1"/>
  <c r="EI673" i="3" s="1"/>
  <c r="EN673" i="3" s="1"/>
  <c r="EJ673" i="3" a="1"/>
  <c r="EJ673" i="3" s="1"/>
  <c r="EO673" i="3" s="1"/>
  <c r="EK673" i="3" a="1"/>
  <c r="EK673" i="3" s="1"/>
  <c r="EP673" i="3" s="1"/>
  <c r="EL673" i="3" a="1"/>
  <c r="EL673" i="3" s="1"/>
  <c r="EQ673" i="3" s="1"/>
  <c r="EM673" i="3"/>
  <c r="EI674" i="3" a="1"/>
  <c r="EI674" i="3" s="1"/>
  <c r="EN674" i="3" s="1"/>
  <c r="EJ674" i="3" a="1"/>
  <c r="EJ674" i="3" s="1"/>
  <c r="EO674" i="3" s="1"/>
  <c r="EK674" i="3" a="1"/>
  <c r="EK674" i="3" s="1"/>
  <c r="EP674" i="3" s="1"/>
  <c r="EL674" i="3" a="1"/>
  <c r="EL674" i="3" s="1"/>
  <c r="EQ674" i="3" s="1"/>
  <c r="EM674" i="3"/>
  <c r="EI675" i="3" a="1"/>
  <c r="EI675" i="3" s="1"/>
  <c r="EN675" i="3" s="1"/>
  <c r="EJ675" i="3" a="1"/>
  <c r="EJ675" i="3" s="1"/>
  <c r="EO675" i="3" s="1"/>
  <c r="EK675" i="3" a="1"/>
  <c r="EK675" i="3" s="1"/>
  <c r="EP675" i="3" s="1"/>
  <c r="EL675" i="3" a="1"/>
  <c r="EL675" i="3" s="1"/>
  <c r="EQ675" i="3" s="1"/>
  <c r="EM675" i="3"/>
  <c r="EI676" i="3" a="1"/>
  <c r="EI676" i="3" s="1"/>
  <c r="EN676" i="3" s="1"/>
  <c r="EJ676" i="3" a="1"/>
  <c r="EJ676" i="3" s="1"/>
  <c r="EO676" i="3" s="1"/>
  <c r="EK676" i="3" a="1"/>
  <c r="EK676" i="3" s="1"/>
  <c r="EP676" i="3" s="1"/>
  <c r="EL676" i="3" a="1"/>
  <c r="EL676" i="3" s="1"/>
  <c r="EQ676" i="3" s="1"/>
  <c r="EM676" i="3"/>
  <c r="EI677" i="3" a="1"/>
  <c r="EI677" i="3" s="1"/>
  <c r="EN677" i="3" s="1"/>
  <c r="EJ677" i="3" a="1"/>
  <c r="EJ677" i="3" s="1"/>
  <c r="EO677" i="3" s="1"/>
  <c r="EK677" i="3" a="1"/>
  <c r="EK677" i="3" s="1"/>
  <c r="EP677" i="3" s="1"/>
  <c r="EL677" i="3" a="1"/>
  <c r="EL677" i="3" s="1"/>
  <c r="EQ677" i="3" s="1"/>
  <c r="EM677" i="3"/>
  <c r="EI678" i="3" a="1"/>
  <c r="EI678" i="3" s="1"/>
  <c r="EN678" i="3" s="1"/>
  <c r="EJ678" i="3" a="1"/>
  <c r="EJ678" i="3" s="1"/>
  <c r="EO678" i="3" s="1"/>
  <c r="EK678" i="3" a="1"/>
  <c r="EK678" i="3" s="1"/>
  <c r="EP678" i="3" s="1"/>
  <c r="EL678" i="3" a="1"/>
  <c r="EL678" i="3" s="1"/>
  <c r="EQ678" i="3" s="1"/>
  <c r="EM678" i="3"/>
  <c r="EI679" i="3" a="1"/>
  <c r="EI679" i="3" s="1"/>
  <c r="EN679" i="3" s="1"/>
  <c r="EJ679" i="3" a="1"/>
  <c r="EJ679" i="3" s="1"/>
  <c r="EO679" i="3" s="1"/>
  <c r="EK679" i="3" a="1"/>
  <c r="EK679" i="3" s="1"/>
  <c r="EP679" i="3" s="1"/>
  <c r="EL679" i="3" a="1"/>
  <c r="EL679" i="3" s="1"/>
  <c r="EQ679" i="3" s="1"/>
  <c r="EM679" i="3"/>
  <c r="EI680" i="3" a="1"/>
  <c r="EI680" i="3" s="1"/>
  <c r="EN680" i="3" s="1"/>
  <c r="EJ680" i="3" a="1"/>
  <c r="EJ680" i="3" s="1"/>
  <c r="EO680" i="3" s="1"/>
  <c r="EK680" i="3" a="1"/>
  <c r="EK680" i="3" s="1"/>
  <c r="EP680" i="3" s="1"/>
  <c r="EL680" i="3" a="1"/>
  <c r="EL680" i="3" s="1"/>
  <c r="EQ680" i="3" s="1"/>
  <c r="EM680" i="3"/>
  <c r="EI681" i="3" a="1"/>
  <c r="EI681" i="3" s="1"/>
  <c r="EN681" i="3" s="1"/>
  <c r="EJ681" i="3" a="1"/>
  <c r="EJ681" i="3" s="1"/>
  <c r="EO681" i="3" s="1"/>
  <c r="EK681" i="3" a="1"/>
  <c r="EK681" i="3" s="1"/>
  <c r="EP681" i="3" s="1"/>
  <c r="EL681" i="3" a="1"/>
  <c r="EL681" i="3" s="1"/>
  <c r="EQ681" i="3" s="1"/>
  <c r="EM681" i="3"/>
  <c r="EI682" i="3" a="1"/>
  <c r="EI682" i="3" s="1"/>
  <c r="EN682" i="3" s="1"/>
  <c r="EJ682" i="3" a="1"/>
  <c r="EJ682" i="3" s="1"/>
  <c r="EO682" i="3" s="1"/>
  <c r="EK682" i="3" a="1"/>
  <c r="EK682" i="3" s="1"/>
  <c r="EP682" i="3" s="1"/>
  <c r="EL682" i="3" a="1"/>
  <c r="EL682" i="3" s="1"/>
  <c r="EQ682" i="3" s="1"/>
  <c r="EM682" i="3"/>
  <c r="EI683" i="3" a="1"/>
  <c r="EI683" i="3" s="1"/>
  <c r="EN683" i="3" s="1"/>
  <c r="EJ683" i="3" a="1"/>
  <c r="EJ683" i="3" s="1"/>
  <c r="EO683" i="3" s="1"/>
  <c r="EK683" i="3" a="1"/>
  <c r="EK683" i="3" s="1"/>
  <c r="EP683" i="3" s="1"/>
  <c r="EL683" i="3" a="1"/>
  <c r="EL683" i="3" s="1"/>
  <c r="EQ683" i="3" s="1"/>
  <c r="EM683" i="3"/>
  <c r="EI684" i="3" a="1"/>
  <c r="EI684" i="3" s="1"/>
  <c r="EN684" i="3" s="1"/>
  <c r="EJ684" i="3" a="1"/>
  <c r="EJ684" i="3" s="1"/>
  <c r="EO684" i="3" s="1"/>
  <c r="EK684" i="3" a="1"/>
  <c r="EK684" i="3" s="1"/>
  <c r="EP684" i="3" s="1"/>
  <c r="EL684" i="3" a="1"/>
  <c r="EL684" i="3" s="1"/>
  <c r="EQ684" i="3" s="1"/>
  <c r="EM684" i="3"/>
  <c r="EI685" i="3" a="1"/>
  <c r="EI685" i="3" s="1"/>
  <c r="EN685" i="3" s="1"/>
  <c r="EJ685" i="3" a="1"/>
  <c r="EJ685" i="3" s="1"/>
  <c r="EO685" i="3" s="1"/>
  <c r="EK685" i="3" a="1"/>
  <c r="EK685" i="3" s="1"/>
  <c r="EP685" i="3" s="1"/>
  <c r="EL685" i="3" a="1"/>
  <c r="EL685" i="3" s="1"/>
  <c r="EQ685" i="3" s="1"/>
  <c r="EM685" i="3"/>
  <c r="EI686" i="3" a="1"/>
  <c r="EI686" i="3" s="1"/>
  <c r="EN686" i="3" s="1"/>
  <c r="EJ686" i="3" a="1"/>
  <c r="EJ686" i="3" s="1"/>
  <c r="EO686" i="3" s="1"/>
  <c r="EK686" i="3" a="1"/>
  <c r="EK686" i="3" s="1"/>
  <c r="EP686" i="3" s="1"/>
  <c r="EL686" i="3" a="1"/>
  <c r="EL686" i="3" s="1"/>
  <c r="EQ686" i="3" s="1"/>
  <c r="EM686" i="3"/>
  <c r="EI687" i="3" a="1"/>
  <c r="EI687" i="3" s="1"/>
  <c r="EN687" i="3" s="1"/>
  <c r="EJ687" i="3" a="1"/>
  <c r="EJ687" i="3" s="1"/>
  <c r="EO687" i="3" s="1"/>
  <c r="EK687" i="3" a="1"/>
  <c r="EK687" i="3" s="1"/>
  <c r="EP687" i="3" s="1"/>
  <c r="EL687" i="3" a="1"/>
  <c r="EL687" i="3" s="1"/>
  <c r="EQ687" i="3" s="1"/>
  <c r="EM687" i="3"/>
  <c r="EI688" i="3" a="1"/>
  <c r="EI688" i="3" s="1"/>
  <c r="EN688" i="3" s="1"/>
  <c r="EJ688" i="3" a="1"/>
  <c r="EJ688" i="3" s="1"/>
  <c r="EO688" i="3" s="1"/>
  <c r="EK688" i="3" a="1"/>
  <c r="EK688" i="3" s="1"/>
  <c r="EP688" i="3" s="1"/>
  <c r="EL688" i="3" a="1"/>
  <c r="EL688" i="3" s="1"/>
  <c r="EQ688" i="3" s="1"/>
  <c r="EM688" i="3"/>
  <c r="EI689" i="3" a="1"/>
  <c r="EI689" i="3" s="1"/>
  <c r="EN689" i="3" s="1"/>
  <c r="EJ689" i="3" a="1"/>
  <c r="EJ689" i="3" s="1"/>
  <c r="EO689" i="3" s="1"/>
  <c r="EK689" i="3" a="1"/>
  <c r="EK689" i="3" s="1"/>
  <c r="EP689" i="3" s="1"/>
  <c r="EL689" i="3" a="1"/>
  <c r="EL689" i="3" s="1"/>
  <c r="EQ689" i="3" s="1"/>
  <c r="EM689" i="3"/>
  <c r="EI690" i="3" a="1"/>
  <c r="EI690" i="3" s="1"/>
  <c r="EN690" i="3" s="1"/>
  <c r="EJ690" i="3" a="1"/>
  <c r="EJ690" i="3" s="1"/>
  <c r="EO690" i="3" s="1"/>
  <c r="EK690" i="3" a="1"/>
  <c r="EK690" i="3" s="1"/>
  <c r="EP690" i="3" s="1"/>
  <c r="EL690" i="3" a="1"/>
  <c r="EL690" i="3" s="1"/>
  <c r="EQ690" i="3" s="1"/>
  <c r="EM690" i="3"/>
  <c r="EI691" i="3" a="1"/>
  <c r="EI691" i="3" s="1"/>
  <c r="EN691" i="3" s="1"/>
  <c r="EJ691" i="3" a="1"/>
  <c r="EJ691" i="3" s="1"/>
  <c r="EO691" i="3" s="1"/>
  <c r="EK691" i="3" a="1"/>
  <c r="EK691" i="3" s="1"/>
  <c r="EP691" i="3" s="1"/>
  <c r="EL691" i="3" a="1"/>
  <c r="EL691" i="3" s="1"/>
  <c r="EQ691" i="3" s="1"/>
  <c r="EM691" i="3"/>
  <c r="EI692" i="3" a="1"/>
  <c r="EI692" i="3" s="1"/>
  <c r="EN692" i="3" s="1"/>
  <c r="EJ692" i="3" a="1"/>
  <c r="EJ692" i="3" s="1"/>
  <c r="EO692" i="3" s="1"/>
  <c r="EK692" i="3" a="1"/>
  <c r="EK692" i="3" s="1"/>
  <c r="EP692" i="3" s="1"/>
  <c r="EL692" i="3" a="1"/>
  <c r="EL692" i="3" s="1"/>
  <c r="EQ692" i="3" s="1"/>
  <c r="EM692" i="3"/>
  <c r="EI693" i="3" a="1"/>
  <c r="EI693" i="3" s="1"/>
  <c r="EN693" i="3" s="1"/>
  <c r="EJ693" i="3" a="1"/>
  <c r="EJ693" i="3" s="1"/>
  <c r="EO693" i="3" s="1"/>
  <c r="EK693" i="3" a="1"/>
  <c r="EK693" i="3" s="1"/>
  <c r="EP693" i="3" s="1"/>
  <c r="EL693" i="3" a="1"/>
  <c r="EL693" i="3" s="1"/>
  <c r="EQ693" i="3" s="1"/>
  <c r="EM693" i="3"/>
  <c r="EI694" i="3" a="1"/>
  <c r="EI694" i="3" s="1"/>
  <c r="EN694" i="3" s="1"/>
  <c r="EJ694" i="3" a="1"/>
  <c r="EJ694" i="3" s="1"/>
  <c r="EO694" i="3" s="1"/>
  <c r="EK694" i="3" a="1"/>
  <c r="EK694" i="3" s="1"/>
  <c r="EP694" i="3" s="1"/>
  <c r="EL694" i="3" a="1"/>
  <c r="EL694" i="3" s="1"/>
  <c r="EQ694" i="3" s="1"/>
  <c r="EM694" i="3"/>
  <c r="EI695" i="3" a="1"/>
  <c r="EI695" i="3" s="1"/>
  <c r="EN695" i="3" s="1"/>
  <c r="EJ695" i="3" a="1"/>
  <c r="EJ695" i="3" s="1"/>
  <c r="EO695" i="3" s="1"/>
  <c r="EK695" i="3" a="1"/>
  <c r="EK695" i="3" s="1"/>
  <c r="EP695" i="3" s="1"/>
  <c r="EL695" i="3" a="1"/>
  <c r="EL695" i="3" s="1"/>
  <c r="EQ695" i="3" s="1"/>
  <c r="EM695" i="3"/>
  <c r="EI696" i="3" a="1"/>
  <c r="EI696" i="3" s="1"/>
  <c r="EN696" i="3" s="1"/>
  <c r="EJ696" i="3" a="1"/>
  <c r="EJ696" i="3" s="1"/>
  <c r="EO696" i="3" s="1"/>
  <c r="EK696" i="3" a="1"/>
  <c r="EK696" i="3" s="1"/>
  <c r="EP696" i="3" s="1"/>
  <c r="EL696" i="3" a="1"/>
  <c r="EL696" i="3" s="1"/>
  <c r="EQ696" i="3" s="1"/>
  <c r="EM696" i="3"/>
  <c r="EI697" i="3" a="1"/>
  <c r="EI697" i="3" s="1"/>
  <c r="EN697" i="3" s="1"/>
  <c r="EJ697" i="3" a="1"/>
  <c r="EJ697" i="3" s="1"/>
  <c r="EO697" i="3" s="1"/>
  <c r="EK697" i="3" a="1"/>
  <c r="EK697" i="3" s="1"/>
  <c r="EP697" i="3" s="1"/>
  <c r="EL697" i="3" a="1"/>
  <c r="EL697" i="3" s="1"/>
  <c r="EQ697" i="3" s="1"/>
  <c r="EM697" i="3"/>
  <c r="EI698" i="3" a="1"/>
  <c r="EI698" i="3" s="1"/>
  <c r="EN698" i="3" s="1"/>
  <c r="EJ698" i="3" a="1"/>
  <c r="EJ698" i="3" s="1"/>
  <c r="EO698" i="3" s="1"/>
  <c r="EK698" i="3" a="1"/>
  <c r="EK698" i="3" s="1"/>
  <c r="EP698" i="3" s="1"/>
  <c r="EL698" i="3" a="1"/>
  <c r="EL698" i="3" s="1"/>
  <c r="EQ698" i="3" s="1"/>
  <c r="EM698" i="3"/>
  <c r="EI699" i="3" a="1"/>
  <c r="EI699" i="3" s="1"/>
  <c r="EN699" i="3" s="1"/>
  <c r="EJ699" i="3" a="1"/>
  <c r="EJ699" i="3" s="1"/>
  <c r="EO699" i="3" s="1"/>
  <c r="EK699" i="3" a="1"/>
  <c r="EK699" i="3" s="1"/>
  <c r="EP699" i="3" s="1"/>
  <c r="EL699" i="3" a="1"/>
  <c r="EL699" i="3" s="1"/>
  <c r="EQ699" i="3" s="1"/>
  <c r="EM699" i="3"/>
  <c r="EI700" i="3" a="1"/>
  <c r="EI700" i="3" s="1"/>
  <c r="EN700" i="3" s="1"/>
  <c r="EJ700" i="3" a="1"/>
  <c r="EJ700" i="3" s="1"/>
  <c r="EO700" i="3" s="1"/>
  <c r="EK700" i="3" a="1"/>
  <c r="EK700" i="3" s="1"/>
  <c r="EP700" i="3" s="1"/>
  <c r="EL700" i="3" a="1"/>
  <c r="EL700" i="3" s="1"/>
  <c r="EQ700" i="3" s="1"/>
  <c r="EM700" i="3"/>
  <c r="EI701" i="3" a="1"/>
  <c r="EI701" i="3" s="1"/>
  <c r="EN701" i="3" s="1"/>
  <c r="EJ701" i="3" a="1"/>
  <c r="EJ701" i="3" s="1"/>
  <c r="EO701" i="3" s="1"/>
  <c r="EK701" i="3" a="1"/>
  <c r="EK701" i="3" s="1"/>
  <c r="EP701" i="3" s="1"/>
  <c r="EL701" i="3" a="1"/>
  <c r="EL701" i="3" s="1"/>
  <c r="EQ701" i="3" s="1"/>
  <c r="EM701" i="3"/>
  <c r="EI702" i="3" a="1"/>
  <c r="EI702" i="3" s="1"/>
  <c r="EN702" i="3" s="1"/>
  <c r="EJ702" i="3" a="1"/>
  <c r="EJ702" i="3" s="1"/>
  <c r="EO702" i="3" s="1"/>
  <c r="EK702" i="3" a="1"/>
  <c r="EK702" i="3" s="1"/>
  <c r="EP702" i="3" s="1"/>
  <c r="EL702" i="3" a="1"/>
  <c r="EL702" i="3" s="1"/>
  <c r="EQ702" i="3" s="1"/>
  <c r="EM702" i="3"/>
  <c r="EI703" i="3" a="1"/>
  <c r="EI703" i="3" s="1"/>
  <c r="EN703" i="3" s="1"/>
  <c r="EJ703" i="3" a="1"/>
  <c r="EJ703" i="3" s="1"/>
  <c r="EO703" i="3" s="1"/>
  <c r="EK703" i="3" a="1"/>
  <c r="EK703" i="3" s="1"/>
  <c r="EP703" i="3" s="1"/>
  <c r="EL703" i="3" a="1"/>
  <c r="EL703" i="3" s="1"/>
  <c r="EQ703" i="3" s="1"/>
  <c r="EM703" i="3"/>
  <c r="EI704" i="3" a="1"/>
  <c r="EI704" i="3" s="1"/>
  <c r="EN704" i="3" s="1"/>
  <c r="EJ704" i="3" a="1"/>
  <c r="EJ704" i="3" s="1"/>
  <c r="EO704" i="3" s="1"/>
  <c r="EK704" i="3" a="1"/>
  <c r="EK704" i="3" s="1"/>
  <c r="EP704" i="3" s="1"/>
  <c r="EL704" i="3" a="1"/>
  <c r="EL704" i="3" s="1"/>
  <c r="EQ704" i="3" s="1"/>
  <c r="EM704" i="3"/>
  <c r="EI705" i="3" a="1"/>
  <c r="EI705" i="3" s="1"/>
  <c r="EN705" i="3" s="1"/>
  <c r="EJ705" i="3" a="1"/>
  <c r="EJ705" i="3" s="1"/>
  <c r="EO705" i="3" s="1"/>
  <c r="EK705" i="3" a="1"/>
  <c r="EK705" i="3" s="1"/>
  <c r="EP705" i="3" s="1"/>
  <c r="EL705" i="3" a="1"/>
  <c r="EL705" i="3" s="1"/>
  <c r="EQ705" i="3" s="1"/>
  <c r="EM705" i="3"/>
  <c r="EI706" i="3" a="1"/>
  <c r="EI706" i="3" s="1"/>
  <c r="EN706" i="3" s="1"/>
  <c r="EJ706" i="3" a="1"/>
  <c r="EJ706" i="3" s="1"/>
  <c r="EO706" i="3" s="1"/>
  <c r="EK706" i="3" a="1"/>
  <c r="EK706" i="3" s="1"/>
  <c r="EP706" i="3" s="1"/>
  <c r="EL706" i="3" a="1"/>
  <c r="EL706" i="3" s="1"/>
  <c r="EQ706" i="3" s="1"/>
  <c r="EM706" i="3"/>
  <c r="EI707" i="3" a="1"/>
  <c r="EI707" i="3" s="1"/>
  <c r="EN707" i="3" s="1"/>
  <c r="EJ707" i="3" a="1"/>
  <c r="EJ707" i="3" s="1"/>
  <c r="EO707" i="3" s="1"/>
  <c r="EK707" i="3" a="1"/>
  <c r="EK707" i="3" s="1"/>
  <c r="EP707" i="3" s="1"/>
  <c r="EL707" i="3" a="1"/>
  <c r="EL707" i="3" s="1"/>
  <c r="EQ707" i="3" s="1"/>
  <c r="EM707" i="3"/>
  <c r="EI708" i="3" a="1"/>
  <c r="EI708" i="3" s="1"/>
  <c r="EN708" i="3" s="1"/>
  <c r="EJ708" i="3" a="1"/>
  <c r="EJ708" i="3" s="1"/>
  <c r="EO708" i="3" s="1"/>
  <c r="EK708" i="3" a="1"/>
  <c r="EK708" i="3" s="1"/>
  <c r="EP708" i="3" s="1"/>
  <c r="EL708" i="3" a="1"/>
  <c r="EL708" i="3" s="1"/>
  <c r="EQ708" i="3" s="1"/>
  <c r="EM708" i="3"/>
  <c r="EI709" i="3" a="1"/>
  <c r="EI709" i="3" s="1"/>
  <c r="EN709" i="3" s="1"/>
  <c r="EJ709" i="3" a="1"/>
  <c r="EJ709" i="3" s="1"/>
  <c r="EO709" i="3" s="1"/>
  <c r="EK709" i="3" a="1"/>
  <c r="EK709" i="3" s="1"/>
  <c r="EP709" i="3" s="1"/>
  <c r="EL709" i="3" a="1"/>
  <c r="EL709" i="3" s="1"/>
  <c r="EQ709" i="3" s="1"/>
  <c r="EM709" i="3"/>
  <c r="EI710" i="3" a="1"/>
  <c r="EI710" i="3" s="1"/>
  <c r="EN710" i="3" s="1"/>
  <c r="EJ710" i="3" a="1"/>
  <c r="EJ710" i="3" s="1"/>
  <c r="EO710" i="3" s="1"/>
  <c r="EK710" i="3" a="1"/>
  <c r="EK710" i="3" s="1"/>
  <c r="EP710" i="3" s="1"/>
  <c r="EL710" i="3" a="1"/>
  <c r="EL710" i="3" s="1"/>
  <c r="EQ710" i="3" s="1"/>
  <c r="EM710" i="3"/>
  <c r="EI711" i="3" a="1"/>
  <c r="EI711" i="3" s="1"/>
  <c r="EN711" i="3" s="1"/>
  <c r="EJ711" i="3" a="1"/>
  <c r="EJ711" i="3" s="1"/>
  <c r="EO711" i="3" s="1"/>
  <c r="EK711" i="3" a="1"/>
  <c r="EK711" i="3" s="1"/>
  <c r="EP711" i="3" s="1"/>
  <c r="EL711" i="3" a="1"/>
  <c r="EL711" i="3" s="1"/>
  <c r="EQ711" i="3" s="1"/>
  <c r="EM711" i="3"/>
  <c r="EI712" i="3" a="1"/>
  <c r="EI712" i="3" s="1"/>
  <c r="EN712" i="3" s="1"/>
  <c r="EJ712" i="3" a="1"/>
  <c r="EJ712" i="3" s="1"/>
  <c r="EO712" i="3" s="1"/>
  <c r="EK712" i="3" a="1"/>
  <c r="EK712" i="3" s="1"/>
  <c r="EP712" i="3" s="1"/>
  <c r="EL712" i="3" a="1"/>
  <c r="EL712" i="3" s="1"/>
  <c r="EQ712" i="3" s="1"/>
  <c r="EM712" i="3"/>
  <c r="EI713" i="3" a="1"/>
  <c r="EI713" i="3" s="1"/>
  <c r="EN713" i="3" s="1"/>
  <c r="EJ713" i="3" a="1"/>
  <c r="EJ713" i="3" s="1"/>
  <c r="EO713" i="3" s="1"/>
  <c r="EK713" i="3" a="1"/>
  <c r="EK713" i="3" s="1"/>
  <c r="EP713" i="3" s="1"/>
  <c r="EL713" i="3" a="1"/>
  <c r="EL713" i="3" s="1"/>
  <c r="EQ713" i="3" s="1"/>
  <c r="EM713" i="3"/>
  <c r="EI714" i="3" a="1"/>
  <c r="EI714" i="3" s="1"/>
  <c r="EN714" i="3" s="1"/>
  <c r="EJ714" i="3" a="1"/>
  <c r="EJ714" i="3" s="1"/>
  <c r="EO714" i="3" s="1"/>
  <c r="EK714" i="3" a="1"/>
  <c r="EK714" i="3" s="1"/>
  <c r="EP714" i="3" s="1"/>
  <c r="EL714" i="3" a="1"/>
  <c r="EL714" i="3" s="1"/>
  <c r="EQ714" i="3" s="1"/>
  <c r="EM714" i="3"/>
  <c r="EI715" i="3" a="1"/>
  <c r="EI715" i="3" s="1"/>
  <c r="EN715" i="3" s="1"/>
  <c r="EJ715" i="3" a="1"/>
  <c r="EJ715" i="3" s="1"/>
  <c r="EO715" i="3" s="1"/>
  <c r="EK715" i="3" a="1"/>
  <c r="EK715" i="3" s="1"/>
  <c r="EP715" i="3" s="1"/>
  <c r="EL715" i="3" a="1"/>
  <c r="EL715" i="3" s="1"/>
  <c r="EQ715" i="3" s="1"/>
  <c r="EM715" i="3"/>
  <c r="EI716" i="3" a="1"/>
  <c r="EI716" i="3" s="1"/>
  <c r="EN716" i="3" s="1"/>
  <c r="EJ716" i="3" a="1"/>
  <c r="EJ716" i="3" s="1"/>
  <c r="EO716" i="3" s="1"/>
  <c r="EK716" i="3" a="1"/>
  <c r="EK716" i="3" s="1"/>
  <c r="EP716" i="3" s="1"/>
  <c r="EL716" i="3" a="1"/>
  <c r="EL716" i="3" s="1"/>
  <c r="EQ716" i="3" s="1"/>
  <c r="EM716" i="3"/>
  <c r="EI717" i="3" a="1"/>
  <c r="EI717" i="3" s="1"/>
  <c r="EN717" i="3" s="1"/>
  <c r="EJ717" i="3" a="1"/>
  <c r="EJ717" i="3" s="1"/>
  <c r="EO717" i="3" s="1"/>
  <c r="EK717" i="3" a="1"/>
  <c r="EK717" i="3" s="1"/>
  <c r="EP717" i="3" s="1"/>
  <c r="EL717" i="3" a="1"/>
  <c r="EL717" i="3" s="1"/>
  <c r="EQ717" i="3" s="1"/>
  <c r="EM717" i="3"/>
  <c r="EI718" i="3" a="1"/>
  <c r="EI718" i="3" s="1"/>
  <c r="EN718" i="3" s="1"/>
  <c r="EJ718" i="3" a="1"/>
  <c r="EJ718" i="3" s="1"/>
  <c r="EO718" i="3" s="1"/>
  <c r="EK718" i="3" a="1"/>
  <c r="EK718" i="3" s="1"/>
  <c r="EP718" i="3" s="1"/>
  <c r="EL718" i="3" a="1"/>
  <c r="EL718" i="3" s="1"/>
  <c r="EQ718" i="3" s="1"/>
  <c r="EM718" i="3"/>
  <c r="EI719" i="3" a="1"/>
  <c r="EI719" i="3" s="1"/>
  <c r="EN719" i="3" s="1"/>
  <c r="EJ719" i="3" a="1"/>
  <c r="EJ719" i="3" s="1"/>
  <c r="EO719" i="3" s="1"/>
  <c r="EK719" i="3" a="1"/>
  <c r="EK719" i="3" s="1"/>
  <c r="EP719" i="3" s="1"/>
  <c r="EL719" i="3" a="1"/>
  <c r="EL719" i="3" s="1"/>
  <c r="EQ719" i="3" s="1"/>
  <c r="EM719" i="3"/>
  <c r="EI720" i="3" a="1"/>
  <c r="EI720" i="3" s="1"/>
  <c r="EN720" i="3" s="1"/>
  <c r="EJ720" i="3" a="1"/>
  <c r="EJ720" i="3" s="1"/>
  <c r="EO720" i="3" s="1"/>
  <c r="EK720" i="3" a="1"/>
  <c r="EK720" i="3" s="1"/>
  <c r="EP720" i="3" s="1"/>
  <c r="EL720" i="3" a="1"/>
  <c r="EL720" i="3" s="1"/>
  <c r="EQ720" i="3" s="1"/>
  <c r="EM720" i="3"/>
  <c r="EI721" i="3" a="1"/>
  <c r="EI721" i="3" s="1"/>
  <c r="EN721" i="3" s="1"/>
  <c r="EJ721" i="3" a="1"/>
  <c r="EJ721" i="3" s="1"/>
  <c r="EO721" i="3" s="1"/>
  <c r="EK721" i="3" a="1"/>
  <c r="EK721" i="3" s="1"/>
  <c r="EP721" i="3" s="1"/>
  <c r="EL721" i="3" a="1"/>
  <c r="EL721" i="3" s="1"/>
  <c r="EQ721" i="3" s="1"/>
  <c r="EM721" i="3"/>
  <c r="EI722" i="3" a="1"/>
  <c r="EI722" i="3" s="1"/>
  <c r="EN722" i="3" s="1"/>
  <c r="EJ722" i="3" a="1"/>
  <c r="EJ722" i="3" s="1"/>
  <c r="EO722" i="3" s="1"/>
  <c r="EK722" i="3" a="1"/>
  <c r="EK722" i="3" s="1"/>
  <c r="EP722" i="3" s="1"/>
  <c r="EL722" i="3" a="1"/>
  <c r="EL722" i="3" s="1"/>
  <c r="EQ722" i="3" s="1"/>
  <c r="EM722" i="3"/>
  <c r="EI723" i="3" a="1"/>
  <c r="EI723" i="3" s="1"/>
  <c r="EN723" i="3" s="1"/>
  <c r="EJ723" i="3" a="1"/>
  <c r="EJ723" i="3" s="1"/>
  <c r="EO723" i="3" s="1"/>
  <c r="EK723" i="3" a="1"/>
  <c r="EK723" i="3" s="1"/>
  <c r="EP723" i="3" s="1"/>
  <c r="EL723" i="3" a="1"/>
  <c r="EL723" i="3" s="1"/>
  <c r="EQ723" i="3" s="1"/>
  <c r="EM723" i="3"/>
  <c r="EI724" i="3" a="1"/>
  <c r="EI724" i="3" s="1"/>
  <c r="EN724" i="3" s="1"/>
  <c r="EJ724" i="3" a="1"/>
  <c r="EJ724" i="3" s="1"/>
  <c r="EO724" i="3" s="1"/>
  <c r="EK724" i="3" a="1"/>
  <c r="EK724" i="3" s="1"/>
  <c r="EP724" i="3" s="1"/>
  <c r="EL724" i="3" a="1"/>
  <c r="EL724" i="3" s="1"/>
  <c r="EQ724" i="3" s="1"/>
  <c r="EM724" i="3"/>
  <c r="EI725" i="3" a="1"/>
  <c r="EI725" i="3" s="1"/>
  <c r="EN725" i="3" s="1"/>
  <c r="EJ725" i="3" a="1"/>
  <c r="EJ725" i="3" s="1"/>
  <c r="EO725" i="3" s="1"/>
  <c r="EK725" i="3" a="1"/>
  <c r="EK725" i="3" s="1"/>
  <c r="EP725" i="3" s="1"/>
  <c r="EL725" i="3" a="1"/>
  <c r="EL725" i="3" s="1"/>
  <c r="EQ725" i="3" s="1"/>
  <c r="EM725" i="3"/>
  <c r="EI726" i="3" a="1"/>
  <c r="EI726" i="3" s="1"/>
  <c r="EN726" i="3" s="1"/>
  <c r="EJ726" i="3" a="1"/>
  <c r="EJ726" i="3" s="1"/>
  <c r="EO726" i="3" s="1"/>
  <c r="EK726" i="3" a="1"/>
  <c r="EK726" i="3" s="1"/>
  <c r="EP726" i="3" s="1"/>
  <c r="EL726" i="3" a="1"/>
  <c r="EL726" i="3" s="1"/>
  <c r="EQ726" i="3" s="1"/>
  <c r="EM726" i="3"/>
  <c r="EI727" i="3" a="1"/>
  <c r="EI727" i="3" s="1"/>
  <c r="EN727" i="3" s="1"/>
  <c r="EJ727" i="3" a="1"/>
  <c r="EJ727" i="3" s="1"/>
  <c r="EO727" i="3" s="1"/>
  <c r="EK727" i="3" a="1"/>
  <c r="EK727" i="3" s="1"/>
  <c r="EP727" i="3" s="1"/>
  <c r="EL727" i="3" a="1"/>
  <c r="EL727" i="3" s="1"/>
  <c r="EQ727" i="3" s="1"/>
  <c r="EM727" i="3"/>
  <c r="EI728" i="3" a="1"/>
  <c r="EI728" i="3" s="1"/>
  <c r="EN728" i="3" s="1"/>
  <c r="EJ728" i="3" a="1"/>
  <c r="EJ728" i="3" s="1"/>
  <c r="EO728" i="3" s="1"/>
  <c r="EK728" i="3" a="1"/>
  <c r="EK728" i="3" s="1"/>
  <c r="EP728" i="3" s="1"/>
  <c r="EL728" i="3" a="1"/>
  <c r="EL728" i="3" s="1"/>
  <c r="EQ728" i="3" s="1"/>
  <c r="EM728" i="3"/>
  <c r="EI729" i="3" a="1"/>
  <c r="EI729" i="3" s="1"/>
  <c r="EN729" i="3" s="1"/>
  <c r="EJ729" i="3" a="1"/>
  <c r="EJ729" i="3" s="1"/>
  <c r="EO729" i="3" s="1"/>
  <c r="EK729" i="3" a="1"/>
  <c r="EK729" i="3" s="1"/>
  <c r="EP729" i="3" s="1"/>
  <c r="EL729" i="3" a="1"/>
  <c r="EL729" i="3" s="1"/>
  <c r="EQ729" i="3" s="1"/>
  <c r="EM729" i="3"/>
  <c r="EI730" i="3" a="1"/>
  <c r="EI730" i="3" s="1"/>
  <c r="EN730" i="3" s="1"/>
  <c r="EJ730" i="3" a="1"/>
  <c r="EJ730" i="3" s="1"/>
  <c r="EO730" i="3" s="1"/>
  <c r="EK730" i="3" a="1"/>
  <c r="EK730" i="3" s="1"/>
  <c r="EP730" i="3" s="1"/>
  <c r="EL730" i="3" a="1"/>
  <c r="EL730" i="3" s="1"/>
  <c r="EQ730" i="3" s="1"/>
  <c r="EM730" i="3"/>
  <c r="EI731" i="3" a="1"/>
  <c r="EI731" i="3" s="1"/>
  <c r="EN731" i="3" s="1"/>
  <c r="EJ731" i="3" a="1"/>
  <c r="EJ731" i="3" s="1"/>
  <c r="EO731" i="3" s="1"/>
  <c r="EK731" i="3" a="1"/>
  <c r="EK731" i="3" s="1"/>
  <c r="EP731" i="3" s="1"/>
  <c r="EL731" i="3" a="1"/>
  <c r="EL731" i="3" s="1"/>
  <c r="EQ731" i="3" s="1"/>
  <c r="EM731" i="3"/>
  <c r="EI732" i="3" a="1"/>
  <c r="EI732" i="3" s="1"/>
  <c r="EN732" i="3" s="1"/>
  <c r="EJ732" i="3" a="1"/>
  <c r="EJ732" i="3" s="1"/>
  <c r="EO732" i="3" s="1"/>
  <c r="EK732" i="3" a="1"/>
  <c r="EK732" i="3" s="1"/>
  <c r="EP732" i="3" s="1"/>
  <c r="EL732" i="3" a="1"/>
  <c r="EL732" i="3" s="1"/>
  <c r="EQ732" i="3" s="1"/>
  <c r="EM732" i="3"/>
  <c r="EI733" i="3" a="1"/>
  <c r="EI733" i="3" s="1"/>
  <c r="EN733" i="3" s="1"/>
  <c r="EJ733" i="3" a="1"/>
  <c r="EJ733" i="3" s="1"/>
  <c r="EO733" i="3" s="1"/>
  <c r="EK733" i="3" a="1"/>
  <c r="EK733" i="3" s="1"/>
  <c r="EP733" i="3" s="1"/>
  <c r="EL733" i="3" a="1"/>
  <c r="EL733" i="3" s="1"/>
  <c r="EQ733" i="3" s="1"/>
  <c r="EM733" i="3"/>
  <c r="EI734" i="3" a="1"/>
  <c r="EI734" i="3" s="1"/>
  <c r="EN734" i="3" s="1"/>
  <c r="EJ734" i="3" a="1"/>
  <c r="EJ734" i="3" s="1"/>
  <c r="EO734" i="3" s="1"/>
  <c r="EK734" i="3" a="1"/>
  <c r="EK734" i="3" s="1"/>
  <c r="EP734" i="3" s="1"/>
  <c r="EL734" i="3" a="1"/>
  <c r="EL734" i="3" s="1"/>
  <c r="EQ734" i="3" s="1"/>
  <c r="EM734" i="3"/>
  <c r="EI735" i="3" a="1"/>
  <c r="EI735" i="3" s="1"/>
  <c r="EN735" i="3" s="1"/>
  <c r="EJ735" i="3" a="1"/>
  <c r="EJ735" i="3" s="1"/>
  <c r="EO735" i="3" s="1"/>
  <c r="EK735" i="3" a="1"/>
  <c r="EK735" i="3" s="1"/>
  <c r="EP735" i="3" s="1"/>
  <c r="EL735" i="3" a="1"/>
  <c r="EL735" i="3" s="1"/>
  <c r="EQ735" i="3" s="1"/>
  <c r="EM735" i="3"/>
  <c r="EI736" i="3" a="1"/>
  <c r="EI736" i="3" s="1"/>
  <c r="EN736" i="3" s="1"/>
  <c r="EJ736" i="3" a="1"/>
  <c r="EJ736" i="3" s="1"/>
  <c r="EO736" i="3" s="1"/>
  <c r="EK736" i="3" a="1"/>
  <c r="EK736" i="3" s="1"/>
  <c r="EP736" i="3" s="1"/>
  <c r="EL736" i="3" a="1"/>
  <c r="EL736" i="3" s="1"/>
  <c r="EQ736" i="3" s="1"/>
  <c r="EM736" i="3"/>
  <c r="EI737" i="3" a="1"/>
  <c r="EI737" i="3" s="1"/>
  <c r="EN737" i="3" s="1"/>
  <c r="EJ737" i="3" a="1"/>
  <c r="EJ737" i="3" s="1"/>
  <c r="EO737" i="3" s="1"/>
  <c r="EK737" i="3" a="1"/>
  <c r="EK737" i="3" s="1"/>
  <c r="EP737" i="3" s="1"/>
  <c r="EL737" i="3" a="1"/>
  <c r="EL737" i="3" s="1"/>
  <c r="EQ737" i="3" s="1"/>
  <c r="EM737" i="3"/>
  <c r="EI738" i="3" a="1"/>
  <c r="EI738" i="3" s="1"/>
  <c r="EN738" i="3" s="1"/>
  <c r="EJ738" i="3" a="1"/>
  <c r="EJ738" i="3" s="1"/>
  <c r="EO738" i="3" s="1"/>
  <c r="EK738" i="3" a="1"/>
  <c r="EK738" i="3" s="1"/>
  <c r="EP738" i="3" s="1"/>
  <c r="EL738" i="3" a="1"/>
  <c r="EL738" i="3" s="1"/>
  <c r="EQ738" i="3" s="1"/>
  <c r="EM738" i="3"/>
  <c r="EI739" i="3" a="1"/>
  <c r="EI739" i="3" s="1"/>
  <c r="EN739" i="3" s="1"/>
  <c r="EJ739" i="3" a="1"/>
  <c r="EJ739" i="3" s="1"/>
  <c r="EO739" i="3" s="1"/>
  <c r="EK739" i="3" a="1"/>
  <c r="EK739" i="3" s="1"/>
  <c r="EP739" i="3" s="1"/>
  <c r="EL739" i="3" a="1"/>
  <c r="EL739" i="3" s="1"/>
  <c r="EQ739" i="3" s="1"/>
  <c r="EM739" i="3"/>
  <c r="EI740" i="3" a="1"/>
  <c r="EI740" i="3" s="1"/>
  <c r="EN740" i="3" s="1"/>
  <c r="EJ740" i="3" a="1"/>
  <c r="EJ740" i="3" s="1"/>
  <c r="EO740" i="3" s="1"/>
  <c r="EK740" i="3" a="1"/>
  <c r="EK740" i="3" s="1"/>
  <c r="EP740" i="3" s="1"/>
  <c r="EL740" i="3" a="1"/>
  <c r="EL740" i="3" s="1"/>
  <c r="EQ740" i="3" s="1"/>
  <c r="EM740" i="3"/>
  <c r="EI741" i="3" a="1"/>
  <c r="EI741" i="3" s="1"/>
  <c r="EN741" i="3" s="1"/>
  <c r="EJ741" i="3" a="1"/>
  <c r="EJ741" i="3" s="1"/>
  <c r="EO741" i="3" s="1"/>
  <c r="EK741" i="3" a="1"/>
  <c r="EK741" i="3" s="1"/>
  <c r="EP741" i="3" s="1"/>
  <c r="EL741" i="3" a="1"/>
  <c r="EL741" i="3" s="1"/>
  <c r="EQ741" i="3" s="1"/>
  <c r="EM741" i="3"/>
  <c r="EI742" i="3" a="1"/>
  <c r="EI742" i="3" s="1"/>
  <c r="EN742" i="3" s="1"/>
  <c r="EJ742" i="3" a="1"/>
  <c r="EJ742" i="3" s="1"/>
  <c r="EO742" i="3" s="1"/>
  <c r="EK742" i="3" a="1"/>
  <c r="EK742" i="3" s="1"/>
  <c r="EP742" i="3" s="1"/>
  <c r="EL742" i="3" a="1"/>
  <c r="EL742" i="3" s="1"/>
  <c r="EQ742" i="3" s="1"/>
  <c r="EM742" i="3"/>
  <c r="EI743" i="3" a="1"/>
  <c r="EI743" i="3" s="1"/>
  <c r="EN743" i="3" s="1"/>
  <c r="EJ743" i="3" a="1"/>
  <c r="EJ743" i="3" s="1"/>
  <c r="EO743" i="3" s="1"/>
  <c r="EK743" i="3" a="1"/>
  <c r="EK743" i="3" s="1"/>
  <c r="EP743" i="3" s="1"/>
  <c r="EL743" i="3" a="1"/>
  <c r="EL743" i="3" s="1"/>
  <c r="EQ743" i="3" s="1"/>
  <c r="EM743" i="3"/>
  <c r="EI744" i="3" a="1"/>
  <c r="EI744" i="3" s="1"/>
  <c r="EN744" i="3" s="1"/>
  <c r="EJ744" i="3" a="1"/>
  <c r="EJ744" i="3" s="1"/>
  <c r="EO744" i="3" s="1"/>
  <c r="EK744" i="3" a="1"/>
  <c r="EK744" i="3" s="1"/>
  <c r="EP744" i="3" s="1"/>
  <c r="EL744" i="3" a="1"/>
  <c r="EL744" i="3" s="1"/>
  <c r="EQ744" i="3" s="1"/>
  <c r="EM744" i="3"/>
  <c r="EI745" i="3" a="1"/>
  <c r="EI745" i="3" s="1"/>
  <c r="EN745" i="3" s="1"/>
  <c r="EJ745" i="3" a="1"/>
  <c r="EJ745" i="3" s="1"/>
  <c r="EO745" i="3" s="1"/>
  <c r="EK745" i="3" a="1"/>
  <c r="EK745" i="3" s="1"/>
  <c r="EP745" i="3" s="1"/>
  <c r="EL745" i="3" a="1"/>
  <c r="EL745" i="3" s="1"/>
  <c r="EQ745" i="3" s="1"/>
  <c r="EM745" i="3"/>
  <c r="EI746" i="3" a="1"/>
  <c r="EI746" i="3" s="1"/>
  <c r="EN746" i="3" s="1"/>
  <c r="EJ746" i="3" a="1"/>
  <c r="EJ746" i="3" s="1"/>
  <c r="EO746" i="3" s="1"/>
  <c r="EK746" i="3" a="1"/>
  <c r="EK746" i="3" s="1"/>
  <c r="EP746" i="3" s="1"/>
  <c r="EL746" i="3" a="1"/>
  <c r="EL746" i="3" s="1"/>
  <c r="EQ746" i="3" s="1"/>
  <c r="EM746" i="3"/>
  <c r="EI747" i="3" a="1"/>
  <c r="EI747" i="3" s="1"/>
  <c r="EN747" i="3" s="1"/>
  <c r="EJ747" i="3" a="1"/>
  <c r="EJ747" i="3" s="1"/>
  <c r="EO747" i="3" s="1"/>
  <c r="EK747" i="3" a="1"/>
  <c r="EK747" i="3" s="1"/>
  <c r="EP747" i="3" s="1"/>
  <c r="EL747" i="3" a="1"/>
  <c r="EL747" i="3" s="1"/>
  <c r="EQ747" i="3" s="1"/>
  <c r="EM747" i="3"/>
  <c r="EI748" i="3" a="1"/>
  <c r="EI748" i="3" s="1"/>
  <c r="EN748" i="3" s="1"/>
  <c r="EJ748" i="3" a="1"/>
  <c r="EJ748" i="3" s="1"/>
  <c r="EO748" i="3" s="1"/>
  <c r="EK748" i="3" a="1"/>
  <c r="EK748" i="3" s="1"/>
  <c r="EP748" i="3" s="1"/>
  <c r="EL748" i="3" a="1"/>
  <c r="EL748" i="3" s="1"/>
  <c r="EQ748" i="3" s="1"/>
  <c r="EM748" i="3"/>
  <c r="EI749" i="3" a="1"/>
  <c r="EI749" i="3" s="1"/>
  <c r="EN749" i="3" s="1"/>
  <c r="EJ749" i="3" a="1"/>
  <c r="EJ749" i="3" s="1"/>
  <c r="EO749" i="3" s="1"/>
  <c r="EK749" i="3" a="1"/>
  <c r="EK749" i="3" s="1"/>
  <c r="EP749" i="3" s="1"/>
  <c r="EL749" i="3" a="1"/>
  <c r="EL749" i="3" s="1"/>
  <c r="EQ749" i="3" s="1"/>
  <c r="EM749" i="3"/>
  <c r="EI750" i="3" a="1"/>
  <c r="EI750" i="3" s="1"/>
  <c r="EN750" i="3" s="1"/>
  <c r="EJ750" i="3" a="1"/>
  <c r="EJ750" i="3" s="1"/>
  <c r="EO750" i="3" s="1"/>
  <c r="EK750" i="3" a="1"/>
  <c r="EK750" i="3" s="1"/>
  <c r="EP750" i="3" s="1"/>
  <c r="EL750" i="3" a="1"/>
  <c r="EL750" i="3" s="1"/>
  <c r="EQ750" i="3" s="1"/>
  <c r="EM750" i="3"/>
  <c r="EI751" i="3" a="1"/>
  <c r="EI751" i="3" s="1"/>
  <c r="EN751" i="3" s="1"/>
  <c r="EJ751" i="3" a="1"/>
  <c r="EJ751" i="3" s="1"/>
  <c r="EO751" i="3" s="1"/>
  <c r="EK751" i="3" a="1"/>
  <c r="EK751" i="3" s="1"/>
  <c r="EP751" i="3" s="1"/>
  <c r="EL751" i="3" a="1"/>
  <c r="EL751" i="3" s="1"/>
  <c r="EQ751" i="3" s="1"/>
  <c r="EM751" i="3"/>
  <c r="EI752" i="3" a="1"/>
  <c r="EI752" i="3" s="1"/>
  <c r="EN752" i="3" s="1"/>
  <c r="EJ752" i="3" a="1"/>
  <c r="EJ752" i="3" s="1"/>
  <c r="EO752" i="3" s="1"/>
  <c r="EK752" i="3" a="1"/>
  <c r="EK752" i="3" s="1"/>
  <c r="EP752" i="3" s="1"/>
  <c r="EL752" i="3" a="1"/>
  <c r="EL752" i="3" s="1"/>
  <c r="EQ752" i="3" s="1"/>
  <c r="EM752" i="3"/>
  <c r="EI753" i="3" a="1"/>
  <c r="EI753" i="3" s="1"/>
  <c r="EN753" i="3" s="1"/>
  <c r="EJ753" i="3" a="1"/>
  <c r="EJ753" i="3" s="1"/>
  <c r="EO753" i="3" s="1"/>
  <c r="EK753" i="3" a="1"/>
  <c r="EK753" i="3" s="1"/>
  <c r="EP753" i="3" s="1"/>
  <c r="EL753" i="3" a="1"/>
  <c r="EL753" i="3" s="1"/>
  <c r="EQ753" i="3" s="1"/>
  <c r="EM753" i="3"/>
  <c r="EI754" i="3" a="1"/>
  <c r="EI754" i="3" s="1"/>
  <c r="EN754" i="3" s="1"/>
  <c r="EJ754" i="3" a="1"/>
  <c r="EJ754" i="3" s="1"/>
  <c r="EO754" i="3" s="1"/>
  <c r="EK754" i="3" a="1"/>
  <c r="EK754" i="3" s="1"/>
  <c r="EP754" i="3" s="1"/>
  <c r="EL754" i="3" a="1"/>
  <c r="EL754" i="3" s="1"/>
  <c r="EQ754" i="3" s="1"/>
  <c r="EM754" i="3"/>
  <c r="EI755" i="3" a="1"/>
  <c r="EI755" i="3" s="1"/>
  <c r="EN755" i="3" s="1"/>
  <c r="EJ755" i="3" a="1"/>
  <c r="EJ755" i="3" s="1"/>
  <c r="EO755" i="3" s="1"/>
  <c r="EK755" i="3" a="1"/>
  <c r="EK755" i="3" s="1"/>
  <c r="EP755" i="3" s="1"/>
  <c r="EL755" i="3" a="1"/>
  <c r="EL755" i="3" s="1"/>
  <c r="EQ755" i="3" s="1"/>
  <c r="EM755" i="3"/>
  <c r="EI756" i="3" a="1"/>
  <c r="EI756" i="3" s="1"/>
  <c r="EN756" i="3" s="1"/>
  <c r="EJ756" i="3" a="1"/>
  <c r="EJ756" i="3" s="1"/>
  <c r="EO756" i="3" s="1"/>
  <c r="EK756" i="3" a="1"/>
  <c r="EK756" i="3" s="1"/>
  <c r="EP756" i="3" s="1"/>
  <c r="EL756" i="3" a="1"/>
  <c r="EL756" i="3" s="1"/>
  <c r="EQ756" i="3" s="1"/>
  <c r="EM756" i="3"/>
  <c r="EI757" i="3" a="1"/>
  <c r="EI757" i="3" s="1"/>
  <c r="EN757" i="3" s="1"/>
  <c r="EJ757" i="3" a="1"/>
  <c r="EJ757" i="3" s="1"/>
  <c r="EO757" i="3" s="1"/>
  <c r="EK757" i="3" a="1"/>
  <c r="EK757" i="3" s="1"/>
  <c r="EP757" i="3" s="1"/>
  <c r="EL757" i="3" a="1"/>
  <c r="EL757" i="3" s="1"/>
  <c r="EQ757" i="3" s="1"/>
  <c r="EM757" i="3"/>
  <c r="EI758" i="3" a="1"/>
  <c r="EI758" i="3" s="1"/>
  <c r="EN758" i="3" s="1"/>
  <c r="EJ758" i="3" a="1"/>
  <c r="EJ758" i="3" s="1"/>
  <c r="EO758" i="3" s="1"/>
  <c r="EK758" i="3" a="1"/>
  <c r="EK758" i="3" s="1"/>
  <c r="EP758" i="3" s="1"/>
  <c r="EL758" i="3" a="1"/>
  <c r="EL758" i="3" s="1"/>
  <c r="EQ758" i="3" s="1"/>
  <c r="EM758" i="3"/>
  <c r="EI759" i="3" a="1"/>
  <c r="EI759" i="3" s="1"/>
  <c r="EN759" i="3" s="1"/>
  <c r="EJ759" i="3" a="1"/>
  <c r="EJ759" i="3" s="1"/>
  <c r="EO759" i="3" s="1"/>
  <c r="EK759" i="3" a="1"/>
  <c r="EK759" i="3" s="1"/>
  <c r="EP759" i="3" s="1"/>
  <c r="EL759" i="3" a="1"/>
  <c r="EL759" i="3" s="1"/>
  <c r="EQ759" i="3" s="1"/>
  <c r="EM759" i="3"/>
  <c r="EI760" i="3" a="1"/>
  <c r="EI760" i="3" s="1"/>
  <c r="EN760" i="3" s="1"/>
  <c r="EJ760" i="3" a="1"/>
  <c r="EJ760" i="3" s="1"/>
  <c r="EO760" i="3" s="1"/>
  <c r="EK760" i="3" a="1"/>
  <c r="EK760" i="3" s="1"/>
  <c r="EP760" i="3" s="1"/>
  <c r="EL760" i="3" a="1"/>
  <c r="EL760" i="3" s="1"/>
  <c r="EQ760" i="3" s="1"/>
  <c r="EM760" i="3"/>
  <c r="EI761" i="3" a="1"/>
  <c r="EI761" i="3" s="1"/>
  <c r="EN761" i="3" s="1"/>
  <c r="EJ761" i="3" a="1"/>
  <c r="EJ761" i="3" s="1"/>
  <c r="EO761" i="3" s="1"/>
  <c r="EK761" i="3" a="1"/>
  <c r="EK761" i="3" s="1"/>
  <c r="EP761" i="3" s="1"/>
  <c r="EL761" i="3" a="1"/>
  <c r="EL761" i="3" s="1"/>
  <c r="EQ761" i="3" s="1"/>
  <c r="EM761" i="3"/>
  <c r="EI762" i="3" a="1"/>
  <c r="EI762" i="3" s="1"/>
  <c r="EN762" i="3" s="1"/>
  <c r="EJ762" i="3" a="1"/>
  <c r="EJ762" i="3" s="1"/>
  <c r="EO762" i="3" s="1"/>
  <c r="EK762" i="3" a="1"/>
  <c r="EK762" i="3" s="1"/>
  <c r="EP762" i="3" s="1"/>
  <c r="EL762" i="3" a="1"/>
  <c r="EL762" i="3" s="1"/>
  <c r="EQ762" i="3" s="1"/>
  <c r="EM762" i="3"/>
  <c r="EI763" i="3" a="1"/>
  <c r="EI763" i="3" s="1"/>
  <c r="EN763" i="3" s="1"/>
  <c r="EJ763" i="3" a="1"/>
  <c r="EJ763" i="3" s="1"/>
  <c r="EO763" i="3" s="1"/>
  <c r="EK763" i="3" a="1"/>
  <c r="EK763" i="3" s="1"/>
  <c r="EP763" i="3" s="1"/>
  <c r="EL763" i="3" a="1"/>
  <c r="EL763" i="3" s="1"/>
  <c r="EQ763" i="3" s="1"/>
  <c r="EM763" i="3"/>
  <c r="EI764" i="3" a="1"/>
  <c r="EI764" i="3" s="1"/>
  <c r="EN764" i="3" s="1"/>
  <c r="EJ764" i="3" a="1"/>
  <c r="EJ764" i="3" s="1"/>
  <c r="EO764" i="3" s="1"/>
  <c r="EK764" i="3" a="1"/>
  <c r="EK764" i="3" s="1"/>
  <c r="EP764" i="3" s="1"/>
  <c r="EL764" i="3" a="1"/>
  <c r="EL764" i="3" s="1"/>
  <c r="EQ764" i="3" s="1"/>
  <c r="EM764" i="3"/>
  <c r="EI765" i="3" a="1"/>
  <c r="EI765" i="3" s="1"/>
  <c r="EN765" i="3" s="1"/>
  <c r="EJ765" i="3" a="1"/>
  <c r="EJ765" i="3" s="1"/>
  <c r="EO765" i="3" s="1"/>
  <c r="EK765" i="3" a="1"/>
  <c r="EK765" i="3" s="1"/>
  <c r="EP765" i="3" s="1"/>
  <c r="EL765" i="3" a="1"/>
  <c r="EL765" i="3" s="1"/>
  <c r="EQ765" i="3" s="1"/>
  <c r="EM765" i="3"/>
  <c r="EI766" i="3" a="1"/>
  <c r="EI766" i="3" s="1"/>
  <c r="EN766" i="3" s="1"/>
  <c r="EJ766" i="3" a="1"/>
  <c r="EJ766" i="3" s="1"/>
  <c r="EO766" i="3" s="1"/>
  <c r="EK766" i="3" a="1"/>
  <c r="EK766" i="3" s="1"/>
  <c r="EP766" i="3" s="1"/>
  <c r="EL766" i="3" a="1"/>
  <c r="EL766" i="3" s="1"/>
  <c r="EQ766" i="3" s="1"/>
  <c r="EM766" i="3"/>
  <c r="EI767" i="3" a="1"/>
  <c r="EI767" i="3" s="1"/>
  <c r="EN767" i="3" s="1"/>
  <c r="EJ767" i="3" a="1"/>
  <c r="EJ767" i="3" s="1"/>
  <c r="EO767" i="3" s="1"/>
  <c r="EK767" i="3" a="1"/>
  <c r="EK767" i="3" s="1"/>
  <c r="EP767" i="3" s="1"/>
  <c r="EL767" i="3" a="1"/>
  <c r="EL767" i="3" s="1"/>
  <c r="EQ767" i="3" s="1"/>
  <c r="EM767" i="3"/>
  <c r="EI768" i="3" a="1"/>
  <c r="EI768" i="3" s="1"/>
  <c r="EN768" i="3" s="1"/>
  <c r="EJ768" i="3" a="1"/>
  <c r="EJ768" i="3" s="1"/>
  <c r="EO768" i="3" s="1"/>
  <c r="EK768" i="3" a="1"/>
  <c r="EK768" i="3" s="1"/>
  <c r="EP768" i="3" s="1"/>
  <c r="EL768" i="3" a="1"/>
  <c r="EL768" i="3" s="1"/>
  <c r="EQ768" i="3" s="1"/>
  <c r="EM768" i="3"/>
  <c r="EI769" i="3" a="1"/>
  <c r="EI769" i="3" s="1"/>
  <c r="EN769" i="3" s="1"/>
  <c r="EJ769" i="3" a="1"/>
  <c r="EJ769" i="3" s="1"/>
  <c r="EO769" i="3" s="1"/>
  <c r="EK769" i="3" a="1"/>
  <c r="EK769" i="3" s="1"/>
  <c r="EP769" i="3" s="1"/>
  <c r="EL769" i="3" a="1"/>
  <c r="EL769" i="3" s="1"/>
  <c r="EQ769" i="3" s="1"/>
  <c r="EM769" i="3"/>
  <c r="EI770" i="3" a="1"/>
  <c r="EI770" i="3" s="1"/>
  <c r="EN770" i="3" s="1"/>
  <c r="EJ770" i="3" a="1"/>
  <c r="EJ770" i="3" s="1"/>
  <c r="EO770" i="3" s="1"/>
  <c r="EK770" i="3" a="1"/>
  <c r="EK770" i="3" s="1"/>
  <c r="EP770" i="3" s="1"/>
  <c r="EL770" i="3" a="1"/>
  <c r="EL770" i="3" s="1"/>
  <c r="EQ770" i="3" s="1"/>
  <c r="EM770" i="3"/>
  <c r="EI771" i="3" a="1"/>
  <c r="EI771" i="3" s="1"/>
  <c r="EN771" i="3" s="1"/>
  <c r="EJ771" i="3" a="1"/>
  <c r="EJ771" i="3" s="1"/>
  <c r="EO771" i="3" s="1"/>
  <c r="EK771" i="3" a="1"/>
  <c r="EK771" i="3" s="1"/>
  <c r="EP771" i="3" s="1"/>
  <c r="EL771" i="3" a="1"/>
  <c r="EL771" i="3" s="1"/>
  <c r="EQ771" i="3" s="1"/>
  <c r="EM771" i="3"/>
  <c r="EI772" i="3" a="1"/>
  <c r="EI772" i="3" s="1"/>
  <c r="EN772" i="3" s="1"/>
  <c r="EJ772" i="3" a="1"/>
  <c r="EJ772" i="3" s="1"/>
  <c r="EO772" i="3" s="1"/>
  <c r="EK772" i="3" a="1"/>
  <c r="EK772" i="3" s="1"/>
  <c r="EP772" i="3" s="1"/>
  <c r="EL772" i="3" a="1"/>
  <c r="EL772" i="3" s="1"/>
  <c r="EQ772" i="3" s="1"/>
  <c r="EM772" i="3"/>
  <c r="EI773" i="3" a="1"/>
  <c r="EI773" i="3" s="1"/>
  <c r="EN773" i="3" s="1"/>
  <c r="EJ773" i="3" a="1"/>
  <c r="EJ773" i="3" s="1"/>
  <c r="EO773" i="3" s="1"/>
  <c r="EK773" i="3" a="1"/>
  <c r="EK773" i="3" s="1"/>
  <c r="EP773" i="3" s="1"/>
  <c r="EL773" i="3" a="1"/>
  <c r="EL773" i="3" s="1"/>
  <c r="EQ773" i="3" s="1"/>
  <c r="EM773" i="3"/>
  <c r="EI774" i="3" a="1"/>
  <c r="EI774" i="3" s="1"/>
  <c r="EN774" i="3" s="1"/>
  <c r="EJ774" i="3" a="1"/>
  <c r="EJ774" i="3" s="1"/>
  <c r="EO774" i="3" s="1"/>
  <c r="EK774" i="3" a="1"/>
  <c r="EK774" i="3" s="1"/>
  <c r="EP774" i="3" s="1"/>
  <c r="EL774" i="3" a="1"/>
  <c r="EL774" i="3" s="1"/>
  <c r="EQ774" i="3" s="1"/>
  <c r="EM774" i="3"/>
  <c r="EI775" i="3" a="1"/>
  <c r="EI775" i="3" s="1"/>
  <c r="EN775" i="3" s="1"/>
  <c r="EJ775" i="3" a="1"/>
  <c r="EJ775" i="3" s="1"/>
  <c r="EO775" i="3" s="1"/>
  <c r="EK775" i="3" a="1"/>
  <c r="EK775" i="3" s="1"/>
  <c r="EP775" i="3" s="1"/>
  <c r="EL775" i="3" a="1"/>
  <c r="EL775" i="3" s="1"/>
  <c r="EQ775" i="3" s="1"/>
  <c r="EM775" i="3"/>
  <c r="EI776" i="3" a="1"/>
  <c r="EI776" i="3" s="1"/>
  <c r="EN776" i="3" s="1"/>
  <c r="EJ776" i="3" a="1"/>
  <c r="EJ776" i="3" s="1"/>
  <c r="EO776" i="3" s="1"/>
  <c r="EK776" i="3" a="1"/>
  <c r="EK776" i="3" s="1"/>
  <c r="EP776" i="3" s="1"/>
  <c r="EL776" i="3" a="1"/>
  <c r="EL776" i="3" s="1"/>
  <c r="EQ776" i="3" s="1"/>
  <c r="EM776" i="3"/>
  <c r="EI777" i="3" a="1"/>
  <c r="EI777" i="3" s="1"/>
  <c r="EN777" i="3" s="1"/>
  <c r="EJ777" i="3" a="1"/>
  <c r="EJ777" i="3" s="1"/>
  <c r="EO777" i="3" s="1"/>
  <c r="EK777" i="3" a="1"/>
  <c r="EK777" i="3" s="1"/>
  <c r="EP777" i="3" s="1"/>
  <c r="EL777" i="3" a="1"/>
  <c r="EL777" i="3" s="1"/>
  <c r="EQ777" i="3" s="1"/>
  <c r="EM777" i="3"/>
  <c r="EI778" i="3" a="1"/>
  <c r="EI778" i="3" s="1"/>
  <c r="EN778" i="3" s="1"/>
  <c r="EJ778" i="3" a="1"/>
  <c r="EJ778" i="3" s="1"/>
  <c r="EO778" i="3" s="1"/>
  <c r="EK778" i="3" a="1"/>
  <c r="EK778" i="3" s="1"/>
  <c r="EP778" i="3" s="1"/>
  <c r="EL778" i="3" a="1"/>
  <c r="EL778" i="3" s="1"/>
  <c r="EQ778" i="3" s="1"/>
  <c r="EM778" i="3"/>
  <c r="EI779" i="3" a="1"/>
  <c r="EI779" i="3" s="1"/>
  <c r="EN779" i="3" s="1"/>
  <c r="EJ779" i="3" a="1"/>
  <c r="EJ779" i="3" s="1"/>
  <c r="EO779" i="3" s="1"/>
  <c r="EK779" i="3" a="1"/>
  <c r="EK779" i="3" s="1"/>
  <c r="EP779" i="3" s="1"/>
  <c r="EL779" i="3" a="1"/>
  <c r="EL779" i="3" s="1"/>
  <c r="EQ779" i="3" s="1"/>
  <c r="EM779" i="3"/>
  <c r="EI780" i="3" a="1"/>
  <c r="EI780" i="3" s="1"/>
  <c r="EN780" i="3" s="1"/>
  <c r="EJ780" i="3" a="1"/>
  <c r="EJ780" i="3" s="1"/>
  <c r="EO780" i="3" s="1"/>
  <c r="EK780" i="3" a="1"/>
  <c r="EK780" i="3" s="1"/>
  <c r="EP780" i="3" s="1"/>
  <c r="EL780" i="3" a="1"/>
  <c r="EL780" i="3" s="1"/>
  <c r="EQ780" i="3" s="1"/>
  <c r="EM780" i="3"/>
  <c r="EI781" i="3" a="1"/>
  <c r="EI781" i="3" s="1"/>
  <c r="EN781" i="3" s="1"/>
  <c r="EJ781" i="3" a="1"/>
  <c r="EJ781" i="3" s="1"/>
  <c r="EO781" i="3" s="1"/>
  <c r="EK781" i="3" a="1"/>
  <c r="EK781" i="3" s="1"/>
  <c r="EP781" i="3" s="1"/>
  <c r="EL781" i="3" a="1"/>
  <c r="EL781" i="3" s="1"/>
  <c r="EQ781" i="3" s="1"/>
  <c r="EM781" i="3"/>
  <c r="EI782" i="3" a="1"/>
  <c r="EI782" i="3" s="1"/>
  <c r="EN782" i="3" s="1"/>
  <c r="EJ782" i="3" a="1"/>
  <c r="EJ782" i="3" s="1"/>
  <c r="EO782" i="3" s="1"/>
  <c r="EK782" i="3" a="1"/>
  <c r="EK782" i="3" s="1"/>
  <c r="EP782" i="3" s="1"/>
  <c r="EL782" i="3" a="1"/>
  <c r="EL782" i="3" s="1"/>
  <c r="EQ782" i="3" s="1"/>
  <c r="EM782" i="3"/>
  <c r="EI783" i="3" a="1"/>
  <c r="EI783" i="3" s="1"/>
  <c r="EN783" i="3" s="1"/>
  <c r="EJ783" i="3" a="1"/>
  <c r="EJ783" i="3" s="1"/>
  <c r="EO783" i="3" s="1"/>
  <c r="EK783" i="3" a="1"/>
  <c r="EK783" i="3" s="1"/>
  <c r="EP783" i="3" s="1"/>
  <c r="EL783" i="3" a="1"/>
  <c r="EL783" i="3" s="1"/>
  <c r="EQ783" i="3" s="1"/>
  <c r="EM783" i="3"/>
  <c r="EI784" i="3" a="1"/>
  <c r="EI784" i="3" s="1"/>
  <c r="EN784" i="3" s="1"/>
  <c r="EJ784" i="3" a="1"/>
  <c r="EJ784" i="3" s="1"/>
  <c r="EO784" i="3" s="1"/>
  <c r="EK784" i="3" a="1"/>
  <c r="EK784" i="3" s="1"/>
  <c r="EP784" i="3" s="1"/>
  <c r="EL784" i="3" a="1"/>
  <c r="EL784" i="3" s="1"/>
  <c r="EQ784" i="3" s="1"/>
  <c r="EM784" i="3"/>
  <c r="EI785" i="3" a="1"/>
  <c r="EI785" i="3" s="1"/>
  <c r="EN785" i="3" s="1"/>
  <c r="EJ785" i="3" a="1"/>
  <c r="EJ785" i="3" s="1"/>
  <c r="EO785" i="3" s="1"/>
  <c r="EK785" i="3" a="1"/>
  <c r="EK785" i="3" s="1"/>
  <c r="EP785" i="3" s="1"/>
  <c r="EL785" i="3" a="1"/>
  <c r="EL785" i="3" s="1"/>
  <c r="EQ785" i="3" s="1"/>
  <c r="EM785" i="3"/>
  <c r="EI786" i="3" a="1"/>
  <c r="EI786" i="3" s="1"/>
  <c r="EN786" i="3" s="1"/>
  <c r="EJ786" i="3" a="1"/>
  <c r="EJ786" i="3" s="1"/>
  <c r="EO786" i="3" s="1"/>
  <c r="EK786" i="3" a="1"/>
  <c r="EK786" i="3" s="1"/>
  <c r="EP786" i="3" s="1"/>
  <c r="EL786" i="3" a="1"/>
  <c r="EL786" i="3" s="1"/>
  <c r="EQ786" i="3" s="1"/>
  <c r="EM786" i="3"/>
  <c r="EI787" i="3" a="1"/>
  <c r="EI787" i="3" s="1"/>
  <c r="EN787" i="3" s="1"/>
  <c r="EJ787" i="3" a="1"/>
  <c r="EJ787" i="3" s="1"/>
  <c r="EO787" i="3" s="1"/>
  <c r="EK787" i="3" a="1"/>
  <c r="EK787" i="3" s="1"/>
  <c r="EP787" i="3" s="1"/>
  <c r="EL787" i="3" a="1"/>
  <c r="EL787" i="3" s="1"/>
  <c r="EQ787" i="3" s="1"/>
  <c r="EM787" i="3"/>
  <c r="EI788" i="3" a="1"/>
  <c r="EI788" i="3" s="1"/>
  <c r="EN788" i="3" s="1"/>
  <c r="EJ788" i="3" a="1"/>
  <c r="EJ788" i="3" s="1"/>
  <c r="EO788" i="3" s="1"/>
  <c r="EK788" i="3" a="1"/>
  <c r="EK788" i="3" s="1"/>
  <c r="EP788" i="3" s="1"/>
  <c r="EL788" i="3" a="1"/>
  <c r="EL788" i="3" s="1"/>
  <c r="EQ788" i="3" s="1"/>
  <c r="EM788" i="3"/>
  <c r="EI789" i="3" a="1"/>
  <c r="EI789" i="3" s="1"/>
  <c r="EN789" i="3" s="1"/>
  <c r="EJ789" i="3" a="1"/>
  <c r="EJ789" i="3" s="1"/>
  <c r="EO789" i="3" s="1"/>
  <c r="EK789" i="3" a="1"/>
  <c r="EK789" i="3" s="1"/>
  <c r="EP789" i="3" s="1"/>
  <c r="EL789" i="3" a="1"/>
  <c r="EL789" i="3" s="1"/>
  <c r="EQ789" i="3" s="1"/>
  <c r="EM789" i="3"/>
  <c r="EI790" i="3" a="1"/>
  <c r="EI790" i="3" s="1"/>
  <c r="EN790" i="3" s="1"/>
  <c r="EJ790" i="3" a="1"/>
  <c r="EJ790" i="3" s="1"/>
  <c r="EO790" i="3" s="1"/>
  <c r="EK790" i="3" a="1"/>
  <c r="EK790" i="3" s="1"/>
  <c r="EP790" i="3" s="1"/>
  <c r="EL790" i="3" a="1"/>
  <c r="EL790" i="3" s="1"/>
  <c r="EQ790" i="3" s="1"/>
  <c r="EM790" i="3"/>
  <c r="EI791" i="3" a="1"/>
  <c r="EI791" i="3" s="1"/>
  <c r="EN791" i="3" s="1"/>
  <c r="EJ791" i="3" a="1"/>
  <c r="EJ791" i="3" s="1"/>
  <c r="EO791" i="3" s="1"/>
  <c r="EK791" i="3" a="1"/>
  <c r="EK791" i="3" s="1"/>
  <c r="EP791" i="3" s="1"/>
  <c r="EL791" i="3" a="1"/>
  <c r="EL791" i="3" s="1"/>
  <c r="EQ791" i="3" s="1"/>
  <c r="EM791" i="3"/>
  <c r="EI792" i="3" a="1"/>
  <c r="EI792" i="3" s="1"/>
  <c r="EN792" i="3" s="1"/>
  <c r="EJ792" i="3" a="1"/>
  <c r="EJ792" i="3" s="1"/>
  <c r="EO792" i="3" s="1"/>
  <c r="EK792" i="3" a="1"/>
  <c r="EK792" i="3" s="1"/>
  <c r="EP792" i="3" s="1"/>
  <c r="EL792" i="3" a="1"/>
  <c r="EL792" i="3" s="1"/>
  <c r="EQ792" i="3" s="1"/>
  <c r="EM792" i="3"/>
  <c r="EI793" i="3" a="1"/>
  <c r="EI793" i="3" s="1"/>
  <c r="EN793" i="3" s="1"/>
  <c r="EJ793" i="3" a="1"/>
  <c r="EJ793" i="3" s="1"/>
  <c r="EO793" i="3" s="1"/>
  <c r="EK793" i="3" a="1"/>
  <c r="EK793" i="3" s="1"/>
  <c r="EP793" i="3" s="1"/>
  <c r="EL793" i="3" a="1"/>
  <c r="EL793" i="3" s="1"/>
  <c r="EQ793" i="3" s="1"/>
  <c r="EM793" i="3"/>
  <c r="EI794" i="3" a="1"/>
  <c r="EI794" i="3" s="1"/>
  <c r="EN794" i="3" s="1"/>
  <c r="EJ794" i="3" a="1"/>
  <c r="EJ794" i="3" s="1"/>
  <c r="EO794" i="3" s="1"/>
  <c r="EK794" i="3" a="1"/>
  <c r="EK794" i="3" s="1"/>
  <c r="EP794" i="3" s="1"/>
  <c r="EL794" i="3" a="1"/>
  <c r="EL794" i="3" s="1"/>
  <c r="EQ794" i="3" s="1"/>
  <c r="EM794" i="3"/>
  <c r="EI795" i="3" a="1"/>
  <c r="EI795" i="3" s="1"/>
  <c r="EN795" i="3" s="1"/>
  <c r="EJ795" i="3" a="1"/>
  <c r="EJ795" i="3" s="1"/>
  <c r="EO795" i="3" s="1"/>
  <c r="EK795" i="3" a="1"/>
  <c r="EK795" i="3" s="1"/>
  <c r="EP795" i="3" s="1"/>
  <c r="EL795" i="3" a="1"/>
  <c r="EL795" i="3" s="1"/>
  <c r="EQ795" i="3" s="1"/>
  <c r="EM795" i="3"/>
  <c r="EI796" i="3" a="1"/>
  <c r="EI796" i="3" s="1"/>
  <c r="EN796" i="3" s="1"/>
  <c r="EJ796" i="3" a="1"/>
  <c r="EJ796" i="3" s="1"/>
  <c r="EO796" i="3" s="1"/>
  <c r="EK796" i="3" a="1"/>
  <c r="EK796" i="3" s="1"/>
  <c r="EP796" i="3" s="1"/>
  <c r="EL796" i="3" a="1"/>
  <c r="EL796" i="3" s="1"/>
  <c r="EQ796" i="3" s="1"/>
  <c r="EM796" i="3"/>
  <c r="EI797" i="3" a="1"/>
  <c r="EI797" i="3" s="1"/>
  <c r="EN797" i="3" s="1"/>
  <c r="EJ797" i="3" a="1"/>
  <c r="EJ797" i="3" s="1"/>
  <c r="EO797" i="3" s="1"/>
  <c r="EK797" i="3" a="1"/>
  <c r="EK797" i="3" s="1"/>
  <c r="EP797" i="3" s="1"/>
  <c r="EL797" i="3" a="1"/>
  <c r="EL797" i="3" s="1"/>
  <c r="EQ797" i="3" s="1"/>
  <c r="EM797" i="3"/>
  <c r="EI798" i="3" a="1"/>
  <c r="EI798" i="3" s="1"/>
  <c r="EN798" i="3" s="1"/>
  <c r="EJ798" i="3" a="1"/>
  <c r="EJ798" i="3" s="1"/>
  <c r="EO798" i="3" s="1"/>
  <c r="EK798" i="3" a="1"/>
  <c r="EK798" i="3" s="1"/>
  <c r="EP798" i="3" s="1"/>
  <c r="EL798" i="3" a="1"/>
  <c r="EL798" i="3" s="1"/>
  <c r="EQ798" i="3" s="1"/>
  <c r="EM798" i="3"/>
  <c r="EI799" i="3" a="1"/>
  <c r="EI799" i="3" s="1"/>
  <c r="EN799" i="3" s="1"/>
  <c r="EJ799" i="3" a="1"/>
  <c r="EJ799" i="3" s="1"/>
  <c r="EO799" i="3" s="1"/>
  <c r="EK799" i="3" a="1"/>
  <c r="EK799" i="3" s="1"/>
  <c r="EP799" i="3" s="1"/>
  <c r="EL799" i="3" a="1"/>
  <c r="EL799" i="3" s="1"/>
  <c r="EQ799" i="3" s="1"/>
  <c r="EM799" i="3"/>
  <c r="EI800" i="3" a="1"/>
  <c r="EI800" i="3" s="1"/>
  <c r="EN800" i="3" s="1"/>
  <c r="EJ800" i="3" a="1"/>
  <c r="EJ800" i="3" s="1"/>
  <c r="EO800" i="3" s="1"/>
  <c r="EK800" i="3" a="1"/>
  <c r="EK800" i="3" s="1"/>
  <c r="EP800" i="3" s="1"/>
  <c r="EL800" i="3" a="1"/>
  <c r="EL800" i="3" s="1"/>
  <c r="EQ800" i="3" s="1"/>
  <c r="EM800" i="3"/>
  <c r="EI801" i="3" a="1"/>
  <c r="EI801" i="3" s="1"/>
  <c r="EN801" i="3" s="1"/>
  <c r="EJ801" i="3" a="1"/>
  <c r="EJ801" i="3" s="1"/>
  <c r="EO801" i="3" s="1"/>
  <c r="EK801" i="3" a="1"/>
  <c r="EK801" i="3" s="1"/>
  <c r="EP801" i="3" s="1"/>
  <c r="EL801" i="3" a="1"/>
  <c r="EL801" i="3" s="1"/>
  <c r="EQ801" i="3" s="1"/>
  <c r="EM801" i="3"/>
  <c r="EI802" i="3" a="1"/>
  <c r="EI802" i="3" s="1"/>
  <c r="EN802" i="3" s="1"/>
  <c r="EJ802" i="3" a="1"/>
  <c r="EJ802" i="3" s="1"/>
  <c r="EO802" i="3" s="1"/>
  <c r="EK802" i="3" a="1"/>
  <c r="EK802" i="3" s="1"/>
  <c r="EP802" i="3" s="1"/>
  <c r="EL802" i="3" a="1"/>
  <c r="EL802" i="3" s="1"/>
  <c r="EQ802" i="3" s="1"/>
  <c r="EM802" i="3"/>
  <c r="EI803" i="3" a="1"/>
  <c r="EI803" i="3" s="1"/>
  <c r="EN803" i="3" s="1"/>
  <c r="EJ803" i="3" a="1"/>
  <c r="EJ803" i="3" s="1"/>
  <c r="EO803" i="3" s="1"/>
  <c r="EK803" i="3" a="1"/>
  <c r="EK803" i="3" s="1"/>
  <c r="EP803" i="3" s="1"/>
  <c r="EL803" i="3" a="1"/>
  <c r="EL803" i="3" s="1"/>
  <c r="EQ803" i="3" s="1"/>
  <c r="EM803" i="3"/>
  <c r="EI804" i="3" a="1"/>
  <c r="EI804" i="3" s="1"/>
  <c r="EN804" i="3" s="1"/>
  <c r="EJ804" i="3" a="1"/>
  <c r="EJ804" i="3" s="1"/>
  <c r="EO804" i="3" s="1"/>
  <c r="EK804" i="3" a="1"/>
  <c r="EK804" i="3" s="1"/>
  <c r="EP804" i="3" s="1"/>
  <c r="EL804" i="3" a="1"/>
  <c r="EL804" i="3" s="1"/>
  <c r="EQ804" i="3" s="1"/>
  <c r="EM804" i="3"/>
  <c r="EI805" i="3" a="1"/>
  <c r="EI805" i="3" s="1"/>
  <c r="EN805" i="3" s="1"/>
  <c r="EJ805" i="3" a="1"/>
  <c r="EJ805" i="3" s="1"/>
  <c r="EO805" i="3" s="1"/>
  <c r="EK805" i="3" a="1"/>
  <c r="EK805" i="3" s="1"/>
  <c r="EP805" i="3" s="1"/>
  <c r="EL805" i="3" a="1"/>
  <c r="EL805" i="3" s="1"/>
  <c r="EQ805" i="3" s="1"/>
  <c r="EM805" i="3"/>
  <c r="EI806" i="3" a="1"/>
  <c r="EI806" i="3" s="1"/>
  <c r="EN806" i="3" s="1"/>
  <c r="EJ806" i="3" a="1"/>
  <c r="EJ806" i="3" s="1"/>
  <c r="EO806" i="3" s="1"/>
  <c r="EK806" i="3" a="1"/>
  <c r="EK806" i="3" s="1"/>
  <c r="EP806" i="3" s="1"/>
  <c r="EL806" i="3" a="1"/>
  <c r="EL806" i="3" s="1"/>
  <c r="EQ806" i="3" s="1"/>
  <c r="EM806" i="3"/>
  <c r="EI807" i="3" a="1"/>
  <c r="EI807" i="3" s="1"/>
  <c r="EN807" i="3" s="1"/>
  <c r="EJ807" i="3" a="1"/>
  <c r="EJ807" i="3" s="1"/>
  <c r="EO807" i="3" s="1"/>
  <c r="EK807" i="3" a="1"/>
  <c r="EK807" i="3" s="1"/>
  <c r="EP807" i="3" s="1"/>
  <c r="EL807" i="3" a="1"/>
  <c r="EL807" i="3" s="1"/>
  <c r="EQ807" i="3" s="1"/>
  <c r="EM807" i="3"/>
  <c r="EI808" i="3" a="1"/>
  <c r="EI808" i="3" s="1"/>
  <c r="EN808" i="3" s="1"/>
  <c r="EJ808" i="3" a="1"/>
  <c r="EJ808" i="3" s="1"/>
  <c r="EO808" i="3" s="1"/>
  <c r="EK808" i="3" a="1"/>
  <c r="EK808" i="3" s="1"/>
  <c r="EP808" i="3" s="1"/>
  <c r="EL808" i="3" a="1"/>
  <c r="EL808" i="3" s="1"/>
  <c r="EQ808" i="3" s="1"/>
  <c r="EM808" i="3"/>
  <c r="EI809" i="3" a="1"/>
  <c r="EI809" i="3" s="1"/>
  <c r="EN809" i="3" s="1"/>
  <c r="EJ809" i="3" a="1"/>
  <c r="EJ809" i="3" s="1"/>
  <c r="EO809" i="3" s="1"/>
  <c r="EK809" i="3" a="1"/>
  <c r="EK809" i="3" s="1"/>
  <c r="EP809" i="3" s="1"/>
  <c r="EL809" i="3" a="1"/>
  <c r="EL809" i="3" s="1"/>
  <c r="EQ809" i="3" s="1"/>
  <c r="EM809" i="3"/>
  <c r="EI810" i="3" a="1"/>
  <c r="EI810" i="3" s="1"/>
  <c r="EN810" i="3" s="1"/>
  <c r="EJ810" i="3" a="1"/>
  <c r="EJ810" i="3" s="1"/>
  <c r="EO810" i="3" s="1"/>
  <c r="EK810" i="3" a="1"/>
  <c r="EK810" i="3" s="1"/>
  <c r="EP810" i="3" s="1"/>
  <c r="EL810" i="3" a="1"/>
  <c r="EL810" i="3" s="1"/>
  <c r="EQ810" i="3" s="1"/>
  <c r="EM810" i="3"/>
  <c r="EI811" i="3" a="1"/>
  <c r="EI811" i="3" s="1"/>
  <c r="EN811" i="3" s="1"/>
  <c r="EJ811" i="3" a="1"/>
  <c r="EJ811" i="3" s="1"/>
  <c r="EO811" i="3" s="1"/>
  <c r="EK811" i="3" a="1"/>
  <c r="EK811" i="3" s="1"/>
  <c r="EP811" i="3" s="1"/>
  <c r="EL811" i="3" a="1"/>
  <c r="EL811" i="3" s="1"/>
  <c r="EQ811" i="3" s="1"/>
  <c r="EM811" i="3"/>
  <c r="EI812" i="3" a="1"/>
  <c r="EI812" i="3" s="1"/>
  <c r="EN812" i="3" s="1"/>
  <c r="EJ812" i="3" a="1"/>
  <c r="EJ812" i="3" s="1"/>
  <c r="EO812" i="3" s="1"/>
  <c r="EK812" i="3" a="1"/>
  <c r="EK812" i="3" s="1"/>
  <c r="EP812" i="3" s="1"/>
  <c r="EL812" i="3" a="1"/>
  <c r="EL812" i="3" s="1"/>
  <c r="EQ812" i="3" s="1"/>
  <c r="EM812" i="3"/>
  <c r="EI813" i="3" a="1"/>
  <c r="EI813" i="3" s="1"/>
  <c r="EN813" i="3" s="1"/>
  <c r="EJ813" i="3" a="1"/>
  <c r="EJ813" i="3" s="1"/>
  <c r="EO813" i="3" s="1"/>
  <c r="EK813" i="3" a="1"/>
  <c r="EK813" i="3" s="1"/>
  <c r="EP813" i="3" s="1"/>
  <c r="EL813" i="3" a="1"/>
  <c r="EL813" i="3" s="1"/>
  <c r="EQ813" i="3" s="1"/>
  <c r="EM813" i="3"/>
  <c r="EI814" i="3" a="1"/>
  <c r="EI814" i="3" s="1"/>
  <c r="EN814" i="3" s="1"/>
  <c r="EJ814" i="3" a="1"/>
  <c r="EJ814" i="3" s="1"/>
  <c r="EO814" i="3" s="1"/>
  <c r="EK814" i="3" a="1"/>
  <c r="EK814" i="3" s="1"/>
  <c r="EP814" i="3" s="1"/>
  <c r="EL814" i="3" a="1"/>
  <c r="EL814" i="3" s="1"/>
  <c r="EQ814" i="3" s="1"/>
  <c r="EM814" i="3"/>
  <c r="EI815" i="3" a="1"/>
  <c r="EI815" i="3" s="1"/>
  <c r="EN815" i="3" s="1"/>
  <c r="EJ815" i="3" a="1"/>
  <c r="EJ815" i="3" s="1"/>
  <c r="EO815" i="3" s="1"/>
  <c r="EK815" i="3" a="1"/>
  <c r="EK815" i="3" s="1"/>
  <c r="EP815" i="3" s="1"/>
  <c r="EL815" i="3" a="1"/>
  <c r="EL815" i="3" s="1"/>
  <c r="EQ815" i="3" s="1"/>
  <c r="EM815" i="3"/>
  <c r="EI816" i="3" a="1"/>
  <c r="EI816" i="3" s="1"/>
  <c r="EN816" i="3" s="1"/>
  <c r="EJ816" i="3" a="1"/>
  <c r="EJ816" i="3" s="1"/>
  <c r="EO816" i="3" s="1"/>
  <c r="EK816" i="3" a="1"/>
  <c r="EK816" i="3" s="1"/>
  <c r="EP816" i="3" s="1"/>
  <c r="EL816" i="3" a="1"/>
  <c r="EL816" i="3" s="1"/>
  <c r="EQ816" i="3" s="1"/>
  <c r="EM816" i="3"/>
  <c r="EI817" i="3" a="1"/>
  <c r="EI817" i="3" s="1"/>
  <c r="EN817" i="3" s="1"/>
  <c r="EJ817" i="3" a="1"/>
  <c r="EJ817" i="3" s="1"/>
  <c r="EO817" i="3" s="1"/>
  <c r="EK817" i="3" a="1"/>
  <c r="EK817" i="3" s="1"/>
  <c r="EP817" i="3" s="1"/>
  <c r="EL817" i="3" a="1"/>
  <c r="EL817" i="3" s="1"/>
  <c r="EQ817" i="3" s="1"/>
  <c r="EM817" i="3"/>
  <c r="EI818" i="3" a="1"/>
  <c r="EI818" i="3" s="1"/>
  <c r="EN818" i="3" s="1"/>
  <c r="EJ818" i="3" a="1"/>
  <c r="EJ818" i="3" s="1"/>
  <c r="EO818" i="3" s="1"/>
  <c r="EK818" i="3" a="1"/>
  <c r="EK818" i="3" s="1"/>
  <c r="EP818" i="3" s="1"/>
  <c r="EL818" i="3" a="1"/>
  <c r="EL818" i="3" s="1"/>
  <c r="EQ818" i="3" s="1"/>
  <c r="EM818" i="3"/>
  <c r="EI819" i="3" a="1"/>
  <c r="EI819" i="3" s="1"/>
  <c r="EN819" i="3" s="1"/>
  <c r="EJ819" i="3" a="1"/>
  <c r="EJ819" i="3" s="1"/>
  <c r="EO819" i="3" s="1"/>
  <c r="EK819" i="3" a="1"/>
  <c r="EK819" i="3" s="1"/>
  <c r="EP819" i="3" s="1"/>
  <c r="EL819" i="3" a="1"/>
  <c r="EL819" i="3" s="1"/>
  <c r="EQ819" i="3" s="1"/>
  <c r="EM819" i="3"/>
  <c r="EI820" i="3" a="1"/>
  <c r="EI820" i="3" s="1"/>
  <c r="EN820" i="3" s="1"/>
  <c r="EJ820" i="3" a="1"/>
  <c r="EJ820" i="3" s="1"/>
  <c r="EO820" i="3" s="1"/>
  <c r="EK820" i="3" a="1"/>
  <c r="EK820" i="3" s="1"/>
  <c r="EP820" i="3" s="1"/>
  <c r="EL820" i="3" a="1"/>
  <c r="EL820" i="3" s="1"/>
  <c r="EQ820" i="3" s="1"/>
  <c r="EM820" i="3"/>
  <c r="EI821" i="3" a="1"/>
  <c r="EI821" i="3" s="1"/>
  <c r="EN821" i="3" s="1"/>
  <c r="EJ821" i="3" a="1"/>
  <c r="EJ821" i="3" s="1"/>
  <c r="EO821" i="3" s="1"/>
  <c r="EK821" i="3" a="1"/>
  <c r="EK821" i="3" s="1"/>
  <c r="EP821" i="3" s="1"/>
  <c r="EL821" i="3" a="1"/>
  <c r="EL821" i="3" s="1"/>
  <c r="EQ821" i="3" s="1"/>
  <c r="EM821" i="3"/>
  <c r="EI822" i="3" a="1"/>
  <c r="EI822" i="3" s="1"/>
  <c r="EN822" i="3" s="1"/>
  <c r="EJ822" i="3" a="1"/>
  <c r="EJ822" i="3" s="1"/>
  <c r="EO822" i="3" s="1"/>
  <c r="EK822" i="3" a="1"/>
  <c r="EK822" i="3" s="1"/>
  <c r="EP822" i="3" s="1"/>
  <c r="EL822" i="3" a="1"/>
  <c r="EL822" i="3" s="1"/>
  <c r="EQ822" i="3" s="1"/>
  <c r="EM822" i="3"/>
  <c r="EI823" i="3" a="1"/>
  <c r="EI823" i="3" s="1"/>
  <c r="EN823" i="3" s="1"/>
  <c r="EJ823" i="3" a="1"/>
  <c r="EJ823" i="3" s="1"/>
  <c r="EO823" i="3" s="1"/>
  <c r="EK823" i="3" a="1"/>
  <c r="EK823" i="3" s="1"/>
  <c r="EP823" i="3" s="1"/>
  <c r="EL823" i="3" a="1"/>
  <c r="EL823" i="3" s="1"/>
  <c r="EQ823" i="3" s="1"/>
  <c r="EM823" i="3"/>
  <c r="EI824" i="3" a="1"/>
  <c r="EI824" i="3" s="1"/>
  <c r="EN824" i="3" s="1"/>
  <c r="EJ824" i="3" a="1"/>
  <c r="EJ824" i="3" s="1"/>
  <c r="EO824" i="3" s="1"/>
  <c r="EK824" i="3" a="1"/>
  <c r="EK824" i="3" s="1"/>
  <c r="EP824" i="3" s="1"/>
  <c r="EL824" i="3" a="1"/>
  <c r="EL824" i="3" s="1"/>
  <c r="EQ824" i="3" s="1"/>
  <c r="EM824" i="3"/>
  <c r="EI825" i="3" a="1"/>
  <c r="EI825" i="3" s="1"/>
  <c r="EN825" i="3" s="1"/>
  <c r="EJ825" i="3" a="1"/>
  <c r="EJ825" i="3" s="1"/>
  <c r="EO825" i="3" s="1"/>
  <c r="EK825" i="3" a="1"/>
  <c r="EK825" i="3" s="1"/>
  <c r="EP825" i="3" s="1"/>
  <c r="EL825" i="3" a="1"/>
  <c r="EL825" i="3" s="1"/>
  <c r="EQ825" i="3" s="1"/>
  <c r="EM825" i="3"/>
  <c r="EI826" i="3" a="1"/>
  <c r="EI826" i="3" s="1"/>
  <c r="EN826" i="3" s="1"/>
  <c r="EJ826" i="3" a="1"/>
  <c r="EJ826" i="3" s="1"/>
  <c r="EO826" i="3" s="1"/>
  <c r="EK826" i="3" a="1"/>
  <c r="EK826" i="3" s="1"/>
  <c r="EP826" i="3" s="1"/>
  <c r="EL826" i="3" a="1"/>
  <c r="EL826" i="3" s="1"/>
  <c r="EQ826" i="3" s="1"/>
  <c r="EM826" i="3"/>
  <c r="EI827" i="3" a="1"/>
  <c r="EI827" i="3" s="1"/>
  <c r="EN827" i="3" s="1"/>
  <c r="EJ827" i="3" a="1"/>
  <c r="EJ827" i="3" s="1"/>
  <c r="EO827" i="3" s="1"/>
  <c r="EK827" i="3" a="1"/>
  <c r="EK827" i="3" s="1"/>
  <c r="EP827" i="3" s="1"/>
  <c r="EL827" i="3" a="1"/>
  <c r="EL827" i="3" s="1"/>
  <c r="EQ827" i="3" s="1"/>
  <c r="EM827" i="3"/>
  <c r="EI828" i="3" a="1"/>
  <c r="EI828" i="3" s="1"/>
  <c r="EN828" i="3" s="1"/>
  <c r="EJ828" i="3" a="1"/>
  <c r="EJ828" i="3" s="1"/>
  <c r="EO828" i="3" s="1"/>
  <c r="EK828" i="3" a="1"/>
  <c r="EK828" i="3" s="1"/>
  <c r="EP828" i="3" s="1"/>
  <c r="EL828" i="3" a="1"/>
  <c r="EL828" i="3" s="1"/>
  <c r="EQ828" i="3" s="1"/>
  <c r="EM828" i="3"/>
  <c r="EI829" i="3" a="1"/>
  <c r="EI829" i="3" s="1"/>
  <c r="EN829" i="3" s="1"/>
  <c r="EJ829" i="3" a="1"/>
  <c r="EJ829" i="3" s="1"/>
  <c r="EO829" i="3" s="1"/>
  <c r="EK829" i="3" a="1"/>
  <c r="EK829" i="3" s="1"/>
  <c r="EP829" i="3" s="1"/>
  <c r="EL829" i="3" a="1"/>
  <c r="EL829" i="3" s="1"/>
  <c r="EQ829" i="3" s="1"/>
  <c r="EM829" i="3"/>
  <c r="EI830" i="3" a="1"/>
  <c r="EI830" i="3" s="1"/>
  <c r="EN830" i="3" s="1"/>
  <c r="EJ830" i="3" a="1"/>
  <c r="EJ830" i="3" s="1"/>
  <c r="EO830" i="3" s="1"/>
  <c r="EK830" i="3" a="1"/>
  <c r="EK830" i="3" s="1"/>
  <c r="EP830" i="3" s="1"/>
  <c r="EL830" i="3" a="1"/>
  <c r="EL830" i="3" s="1"/>
  <c r="EQ830" i="3" s="1"/>
  <c r="EM830" i="3"/>
  <c r="EI831" i="3" a="1"/>
  <c r="EI831" i="3" s="1"/>
  <c r="EN831" i="3" s="1"/>
  <c r="EJ831" i="3" a="1"/>
  <c r="EJ831" i="3" s="1"/>
  <c r="EO831" i="3" s="1"/>
  <c r="EK831" i="3" a="1"/>
  <c r="EK831" i="3" s="1"/>
  <c r="EP831" i="3" s="1"/>
  <c r="EL831" i="3" a="1"/>
  <c r="EL831" i="3" s="1"/>
  <c r="EQ831" i="3" s="1"/>
  <c r="EM831" i="3"/>
  <c r="EI832" i="3" a="1"/>
  <c r="EI832" i="3" s="1"/>
  <c r="EN832" i="3" s="1"/>
  <c r="EJ832" i="3" a="1"/>
  <c r="EJ832" i="3" s="1"/>
  <c r="EO832" i="3" s="1"/>
  <c r="EK832" i="3" a="1"/>
  <c r="EK832" i="3" s="1"/>
  <c r="EP832" i="3" s="1"/>
  <c r="EL832" i="3" a="1"/>
  <c r="EL832" i="3" s="1"/>
  <c r="EQ832" i="3" s="1"/>
  <c r="EM832" i="3"/>
  <c r="EI833" i="3" a="1"/>
  <c r="EI833" i="3" s="1"/>
  <c r="EN833" i="3" s="1"/>
  <c r="EJ833" i="3" a="1"/>
  <c r="EJ833" i="3" s="1"/>
  <c r="EO833" i="3" s="1"/>
  <c r="EK833" i="3" a="1"/>
  <c r="EK833" i="3" s="1"/>
  <c r="EP833" i="3" s="1"/>
  <c r="EL833" i="3" a="1"/>
  <c r="EL833" i="3" s="1"/>
  <c r="EQ833" i="3" s="1"/>
  <c r="EM833" i="3"/>
  <c r="EI834" i="3" a="1"/>
  <c r="EI834" i="3" s="1"/>
  <c r="EN834" i="3" s="1"/>
  <c r="EJ834" i="3" a="1"/>
  <c r="EJ834" i="3" s="1"/>
  <c r="EO834" i="3" s="1"/>
  <c r="EK834" i="3" a="1"/>
  <c r="EK834" i="3" s="1"/>
  <c r="EP834" i="3" s="1"/>
  <c r="EL834" i="3" a="1"/>
  <c r="EL834" i="3" s="1"/>
  <c r="EQ834" i="3" s="1"/>
  <c r="EM834" i="3"/>
  <c r="EI835" i="3" a="1"/>
  <c r="EI835" i="3" s="1"/>
  <c r="EN835" i="3" s="1"/>
  <c r="EJ835" i="3" a="1"/>
  <c r="EJ835" i="3" s="1"/>
  <c r="EO835" i="3" s="1"/>
  <c r="EK835" i="3" a="1"/>
  <c r="EK835" i="3" s="1"/>
  <c r="EP835" i="3" s="1"/>
  <c r="EL835" i="3" a="1"/>
  <c r="EL835" i="3" s="1"/>
  <c r="EQ835" i="3" s="1"/>
  <c r="EM835" i="3"/>
  <c r="EI836" i="3" a="1"/>
  <c r="EI836" i="3" s="1"/>
  <c r="EN836" i="3" s="1"/>
  <c r="EJ836" i="3" a="1"/>
  <c r="EJ836" i="3" s="1"/>
  <c r="EO836" i="3" s="1"/>
  <c r="EK836" i="3" a="1"/>
  <c r="EK836" i="3" s="1"/>
  <c r="EP836" i="3" s="1"/>
  <c r="EL836" i="3" a="1"/>
  <c r="EL836" i="3" s="1"/>
  <c r="EQ836" i="3" s="1"/>
  <c r="EM836" i="3"/>
  <c r="EI837" i="3" a="1"/>
  <c r="EI837" i="3" s="1"/>
  <c r="EN837" i="3" s="1"/>
  <c r="EJ837" i="3" a="1"/>
  <c r="EJ837" i="3" s="1"/>
  <c r="EO837" i="3" s="1"/>
  <c r="EK837" i="3" a="1"/>
  <c r="EK837" i="3" s="1"/>
  <c r="EP837" i="3" s="1"/>
  <c r="EL837" i="3" a="1"/>
  <c r="EL837" i="3" s="1"/>
  <c r="EQ837" i="3" s="1"/>
  <c r="EM837" i="3"/>
  <c r="EI838" i="3" a="1"/>
  <c r="EI838" i="3" s="1"/>
  <c r="EN838" i="3" s="1"/>
  <c r="EJ838" i="3" a="1"/>
  <c r="EJ838" i="3" s="1"/>
  <c r="EO838" i="3" s="1"/>
  <c r="EK838" i="3" a="1"/>
  <c r="EK838" i="3" s="1"/>
  <c r="EP838" i="3" s="1"/>
  <c r="EL838" i="3" a="1"/>
  <c r="EL838" i="3" s="1"/>
  <c r="EQ838" i="3" s="1"/>
  <c r="EM838" i="3"/>
  <c r="EI839" i="3" a="1"/>
  <c r="EI839" i="3" s="1"/>
  <c r="EN839" i="3" s="1"/>
  <c r="EJ839" i="3" a="1"/>
  <c r="EJ839" i="3" s="1"/>
  <c r="EO839" i="3" s="1"/>
  <c r="EK839" i="3" a="1"/>
  <c r="EK839" i="3" s="1"/>
  <c r="EP839" i="3" s="1"/>
  <c r="EL839" i="3" a="1"/>
  <c r="EL839" i="3" s="1"/>
  <c r="EQ839" i="3" s="1"/>
  <c r="EM839" i="3"/>
  <c r="EI840" i="3" a="1"/>
  <c r="EI840" i="3" s="1"/>
  <c r="EN840" i="3" s="1"/>
  <c r="EJ840" i="3" a="1"/>
  <c r="EJ840" i="3" s="1"/>
  <c r="EO840" i="3" s="1"/>
  <c r="EK840" i="3" a="1"/>
  <c r="EK840" i="3" s="1"/>
  <c r="EP840" i="3" s="1"/>
  <c r="EL840" i="3" a="1"/>
  <c r="EL840" i="3" s="1"/>
  <c r="EQ840" i="3" s="1"/>
  <c r="EM840" i="3"/>
  <c r="EI841" i="3" a="1"/>
  <c r="EI841" i="3" s="1"/>
  <c r="EN841" i="3" s="1"/>
  <c r="EJ841" i="3" a="1"/>
  <c r="EJ841" i="3" s="1"/>
  <c r="EO841" i="3" s="1"/>
  <c r="EK841" i="3" a="1"/>
  <c r="EK841" i="3" s="1"/>
  <c r="EP841" i="3" s="1"/>
  <c r="EL841" i="3" a="1"/>
  <c r="EL841" i="3" s="1"/>
  <c r="EQ841" i="3" s="1"/>
  <c r="EM841" i="3"/>
  <c r="EI842" i="3" a="1"/>
  <c r="EI842" i="3" s="1"/>
  <c r="EN842" i="3" s="1"/>
  <c r="EJ842" i="3" a="1"/>
  <c r="EJ842" i="3" s="1"/>
  <c r="EO842" i="3" s="1"/>
  <c r="EK842" i="3" a="1"/>
  <c r="EK842" i="3" s="1"/>
  <c r="EP842" i="3" s="1"/>
  <c r="EL842" i="3" a="1"/>
  <c r="EL842" i="3" s="1"/>
  <c r="EQ842" i="3" s="1"/>
  <c r="EM842" i="3"/>
  <c r="EI843" i="3" a="1"/>
  <c r="EI843" i="3" s="1"/>
  <c r="EN843" i="3" s="1"/>
  <c r="EJ843" i="3" a="1"/>
  <c r="EJ843" i="3" s="1"/>
  <c r="EO843" i="3" s="1"/>
  <c r="EK843" i="3" a="1"/>
  <c r="EK843" i="3" s="1"/>
  <c r="EP843" i="3" s="1"/>
  <c r="EL843" i="3" a="1"/>
  <c r="EL843" i="3" s="1"/>
  <c r="EQ843" i="3" s="1"/>
  <c r="EM843" i="3"/>
  <c r="EI844" i="3" a="1"/>
  <c r="EI844" i="3" s="1"/>
  <c r="EN844" i="3" s="1"/>
  <c r="EJ844" i="3" a="1"/>
  <c r="EJ844" i="3" s="1"/>
  <c r="EO844" i="3" s="1"/>
  <c r="EK844" i="3" a="1"/>
  <c r="EK844" i="3" s="1"/>
  <c r="EP844" i="3" s="1"/>
  <c r="EL844" i="3" a="1"/>
  <c r="EL844" i="3" s="1"/>
  <c r="EQ844" i="3" s="1"/>
  <c r="EM844" i="3"/>
  <c r="EI845" i="3" a="1"/>
  <c r="EI845" i="3" s="1"/>
  <c r="EN845" i="3" s="1"/>
  <c r="EJ845" i="3" a="1"/>
  <c r="EJ845" i="3" s="1"/>
  <c r="EO845" i="3" s="1"/>
  <c r="EK845" i="3" a="1"/>
  <c r="EK845" i="3" s="1"/>
  <c r="EP845" i="3" s="1"/>
  <c r="EL845" i="3" a="1"/>
  <c r="EL845" i="3" s="1"/>
  <c r="EQ845" i="3" s="1"/>
  <c r="EM845" i="3"/>
  <c r="EI846" i="3" a="1"/>
  <c r="EI846" i="3" s="1"/>
  <c r="EN846" i="3" s="1"/>
  <c r="EJ846" i="3" a="1"/>
  <c r="EJ846" i="3" s="1"/>
  <c r="EO846" i="3" s="1"/>
  <c r="EK846" i="3" a="1"/>
  <c r="EK846" i="3" s="1"/>
  <c r="EP846" i="3" s="1"/>
  <c r="EL846" i="3" a="1"/>
  <c r="EL846" i="3" s="1"/>
  <c r="EQ846" i="3" s="1"/>
  <c r="EM846" i="3"/>
  <c r="EI847" i="3" a="1"/>
  <c r="EI847" i="3" s="1"/>
  <c r="EN847" i="3" s="1"/>
  <c r="EJ847" i="3" a="1"/>
  <c r="EJ847" i="3" s="1"/>
  <c r="EO847" i="3" s="1"/>
  <c r="EK847" i="3" a="1"/>
  <c r="EK847" i="3" s="1"/>
  <c r="EP847" i="3" s="1"/>
  <c r="EL847" i="3" a="1"/>
  <c r="EL847" i="3" s="1"/>
  <c r="EQ847" i="3" s="1"/>
  <c r="EM847" i="3"/>
  <c r="EI848" i="3" a="1"/>
  <c r="EI848" i="3" s="1"/>
  <c r="EN848" i="3" s="1"/>
  <c r="EJ848" i="3" a="1"/>
  <c r="EJ848" i="3" s="1"/>
  <c r="EO848" i="3" s="1"/>
  <c r="EK848" i="3" a="1"/>
  <c r="EK848" i="3" s="1"/>
  <c r="EP848" i="3" s="1"/>
  <c r="EL848" i="3" a="1"/>
  <c r="EL848" i="3" s="1"/>
  <c r="EQ848" i="3" s="1"/>
  <c r="EM848" i="3"/>
  <c r="EI849" i="3" a="1"/>
  <c r="EI849" i="3" s="1"/>
  <c r="EN849" i="3" s="1"/>
  <c r="EJ849" i="3" a="1"/>
  <c r="EJ849" i="3" s="1"/>
  <c r="EO849" i="3" s="1"/>
  <c r="EK849" i="3" a="1"/>
  <c r="EK849" i="3" s="1"/>
  <c r="EP849" i="3" s="1"/>
  <c r="EL849" i="3" a="1"/>
  <c r="EL849" i="3" s="1"/>
  <c r="EQ849" i="3" s="1"/>
  <c r="EM849" i="3"/>
  <c r="EI850" i="3" a="1"/>
  <c r="EI850" i="3" s="1"/>
  <c r="EN850" i="3" s="1"/>
  <c r="EJ850" i="3" a="1"/>
  <c r="EJ850" i="3" s="1"/>
  <c r="EO850" i="3" s="1"/>
  <c r="EK850" i="3" a="1"/>
  <c r="EK850" i="3" s="1"/>
  <c r="EP850" i="3" s="1"/>
  <c r="EL850" i="3" a="1"/>
  <c r="EL850" i="3" s="1"/>
  <c r="EQ850" i="3" s="1"/>
  <c r="EM850" i="3"/>
  <c r="EI851" i="3" a="1"/>
  <c r="EI851" i="3" s="1"/>
  <c r="EN851" i="3" s="1"/>
  <c r="EJ851" i="3" a="1"/>
  <c r="EJ851" i="3" s="1"/>
  <c r="EO851" i="3" s="1"/>
  <c r="EK851" i="3" a="1"/>
  <c r="EK851" i="3" s="1"/>
  <c r="EP851" i="3" s="1"/>
  <c r="EL851" i="3" a="1"/>
  <c r="EL851" i="3" s="1"/>
  <c r="EQ851" i="3" s="1"/>
  <c r="EM851" i="3"/>
  <c r="EI852" i="3" a="1"/>
  <c r="EI852" i="3" s="1"/>
  <c r="EN852" i="3" s="1"/>
  <c r="EJ852" i="3" a="1"/>
  <c r="EJ852" i="3" s="1"/>
  <c r="EO852" i="3" s="1"/>
  <c r="EK852" i="3" a="1"/>
  <c r="EK852" i="3" s="1"/>
  <c r="EP852" i="3" s="1"/>
  <c r="EL852" i="3" a="1"/>
  <c r="EL852" i="3" s="1"/>
  <c r="EQ852" i="3" s="1"/>
  <c r="EM852" i="3"/>
  <c r="EI853" i="3" a="1"/>
  <c r="EI853" i="3" s="1"/>
  <c r="EN853" i="3" s="1"/>
  <c r="EJ853" i="3" a="1"/>
  <c r="EJ853" i="3" s="1"/>
  <c r="EO853" i="3" s="1"/>
  <c r="EK853" i="3" a="1"/>
  <c r="EK853" i="3" s="1"/>
  <c r="EP853" i="3" s="1"/>
  <c r="EL853" i="3" a="1"/>
  <c r="EL853" i="3" s="1"/>
  <c r="EQ853" i="3" s="1"/>
  <c r="EM853" i="3"/>
  <c r="EI854" i="3" a="1"/>
  <c r="EI854" i="3" s="1"/>
  <c r="EN854" i="3" s="1"/>
  <c r="EJ854" i="3" a="1"/>
  <c r="EJ854" i="3" s="1"/>
  <c r="EO854" i="3" s="1"/>
  <c r="EK854" i="3" a="1"/>
  <c r="EK854" i="3" s="1"/>
  <c r="EP854" i="3" s="1"/>
  <c r="EL854" i="3" a="1"/>
  <c r="EL854" i="3" s="1"/>
  <c r="EQ854" i="3" s="1"/>
  <c r="EM854" i="3"/>
  <c r="EI855" i="3" a="1"/>
  <c r="EI855" i="3" s="1"/>
  <c r="EN855" i="3" s="1"/>
  <c r="EJ855" i="3" a="1"/>
  <c r="EJ855" i="3" s="1"/>
  <c r="EO855" i="3" s="1"/>
  <c r="EK855" i="3" a="1"/>
  <c r="EK855" i="3" s="1"/>
  <c r="EP855" i="3" s="1"/>
  <c r="EL855" i="3" a="1"/>
  <c r="EL855" i="3" s="1"/>
  <c r="EQ855" i="3" s="1"/>
  <c r="EM855" i="3"/>
  <c r="EI856" i="3" a="1"/>
  <c r="EI856" i="3" s="1"/>
  <c r="EN856" i="3" s="1"/>
  <c r="EJ856" i="3" a="1"/>
  <c r="EJ856" i="3" s="1"/>
  <c r="EO856" i="3" s="1"/>
  <c r="EK856" i="3" a="1"/>
  <c r="EK856" i="3" s="1"/>
  <c r="EP856" i="3" s="1"/>
  <c r="EL856" i="3" a="1"/>
  <c r="EL856" i="3" s="1"/>
  <c r="EQ856" i="3" s="1"/>
  <c r="EM856" i="3"/>
  <c r="EI857" i="3" a="1"/>
  <c r="EI857" i="3" s="1"/>
  <c r="EN857" i="3" s="1"/>
  <c r="EJ857" i="3" a="1"/>
  <c r="EJ857" i="3" s="1"/>
  <c r="EO857" i="3" s="1"/>
  <c r="EK857" i="3" a="1"/>
  <c r="EK857" i="3" s="1"/>
  <c r="EP857" i="3" s="1"/>
  <c r="EL857" i="3" a="1"/>
  <c r="EL857" i="3" s="1"/>
  <c r="EQ857" i="3" s="1"/>
  <c r="EM857" i="3"/>
  <c r="EI858" i="3" a="1"/>
  <c r="EI858" i="3" s="1"/>
  <c r="EN858" i="3" s="1"/>
  <c r="EJ858" i="3" a="1"/>
  <c r="EJ858" i="3" s="1"/>
  <c r="EO858" i="3" s="1"/>
  <c r="EK858" i="3" a="1"/>
  <c r="EK858" i="3" s="1"/>
  <c r="EP858" i="3" s="1"/>
  <c r="EL858" i="3" a="1"/>
  <c r="EL858" i="3" s="1"/>
  <c r="EQ858" i="3" s="1"/>
  <c r="EM858" i="3"/>
  <c r="EI859" i="3" a="1"/>
  <c r="EI859" i="3" s="1"/>
  <c r="EN859" i="3" s="1"/>
  <c r="EJ859" i="3" a="1"/>
  <c r="EJ859" i="3" s="1"/>
  <c r="EO859" i="3" s="1"/>
  <c r="EK859" i="3" a="1"/>
  <c r="EK859" i="3" s="1"/>
  <c r="EP859" i="3" s="1"/>
  <c r="EL859" i="3" a="1"/>
  <c r="EL859" i="3" s="1"/>
  <c r="EQ859" i="3" s="1"/>
  <c r="EM859" i="3"/>
  <c r="EI860" i="3" a="1"/>
  <c r="EI860" i="3" s="1"/>
  <c r="EN860" i="3" s="1"/>
  <c r="EJ860" i="3" a="1"/>
  <c r="EJ860" i="3" s="1"/>
  <c r="EO860" i="3" s="1"/>
  <c r="EK860" i="3" a="1"/>
  <c r="EK860" i="3" s="1"/>
  <c r="EP860" i="3" s="1"/>
  <c r="EL860" i="3" a="1"/>
  <c r="EL860" i="3" s="1"/>
  <c r="EQ860" i="3" s="1"/>
  <c r="EM860" i="3"/>
  <c r="EI861" i="3" a="1"/>
  <c r="EI861" i="3" s="1"/>
  <c r="EN861" i="3" s="1"/>
  <c r="EJ861" i="3" a="1"/>
  <c r="EJ861" i="3" s="1"/>
  <c r="EO861" i="3" s="1"/>
  <c r="EK861" i="3" a="1"/>
  <c r="EK861" i="3" s="1"/>
  <c r="EP861" i="3" s="1"/>
  <c r="EL861" i="3" a="1"/>
  <c r="EL861" i="3" s="1"/>
  <c r="EQ861" i="3" s="1"/>
  <c r="EM861" i="3"/>
  <c r="EI862" i="3" a="1"/>
  <c r="EI862" i="3" s="1"/>
  <c r="EN862" i="3" s="1"/>
  <c r="EJ862" i="3" a="1"/>
  <c r="EJ862" i="3" s="1"/>
  <c r="EO862" i="3" s="1"/>
  <c r="EK862" i="3" a="1"/>
  <c r="EK862" i="3" s="1"/>
  <c r="EP862" i="3" s="1"/>
  <c r="EL862" i="3" a="1"/>
  <c r="EL862" i="3" s="1"/>
  <c r="EQ862" i="3" s="1"/>
  <c r="EM862" i="3"/>
  <c r="EI863" i="3" a="1"/>
  <c r="EI863" i="3" s="1"/>
  <c r="EN863" i="3" s="1"/>
  <c r="EJ863" i="3" a="1"/>
  <c r="EJ863" i="3" s="1"/>
  <c r="EO863" i="3" s="1"/>
  <c r="EK863" i="3" a="1"/>
  <c r="EK863" i="3" s="1"/>
  <c r="EP863" i="3" s="1"/>
  <c r="EL863" i="3" a="1"/>
  <c r="EL863" i="3" s="1"/>
  <c r="EQ863" i="3" s="1"/>
  <c r="EM863" i="3"/>
  <c r="EI864" i="3" a="1"/>
  <c r="EI864" i="3" s="1"/>
  <c r="EN864" i="3" s="1"/>
  <c r="EJ864" i="3" a="1"/>
  <c r="EJ864" i="3" s="1"/>
  <c r="EO864" i="3" s="1"/>
  <c r="EK864" i="3" a="1"/>
  <c r="EK864" i="3" s="1"/>
  <c r="EP864" i="3" s="1"/>
  <c r="EL864" i="3" a="1"/>
  <c r="EL864" i="3" s="1"/>
  <c r="EQ864" i="3" s="1"/>
  <c r="EM864" i="3"/>
  <c r="EI865" i="3" a="1"/>
  <c r="EI865" i="3" s="1"/>
  <c r="EN865" i="3" s="1"/>
  <c r="EJ865" i="3" a="1"/>
  <c r="EJ865" i="3" s="1"/>
  <c r="EO865" i="3" s="1"/>
  <c r="EK865" i="3" a="1"/>
  <c r="EK865" i="3" s="1"/>
  <c r="EP865" i="3" s="1"/>
  <c r="EL865" i="3" a="1"/>
  <c r="EL865" i="3" s="1"/>
  <c r="EQ865" i="3" s="1"/>
  <c r="EM865" i="3"/>
  <c r="EI866" i="3" a="1"/>
  <c r="EI866" i="3" s="1"/>
  <c r="EN866" i="3" s="1"/>
  <c r="EJ866" i="3" a="1"/>
  <c r="EJ866" i="3" s="1"/>
  <c r="EO866" i="3" s="1"/>
  <c r="EK866" i="3" a="1"/>
  <c r="EK866" i="3" s="1"/>
  <c r="EP866" i="3" s="1"/>
  <c r="EL866" i="3" a="1"/>
  <c r="EL866" i="3" s="1"/>
  <c r="EQ866" i="3" s="1"/>
  <c r="EM866" i="3"/>
  <c r="EI867" i="3" a="1"/>
  <c r="EI867" i="3" s="1"/>
  <c r="EN867" i="3" s="1"/>
  <c r="EJ867" i="3" a="1"/>
  <c r="EJ867" i="3" s="1"/>
  <c r="EO867" i="3" s="1"/>
  <c r="EK867" i="3" a="1"/>
  <c r="EK867" i="3" s="1"/>
  <c r="EP867" i="3" s="1"/>
  <c r="EL867" i="3" a="1"/>
  <c r="EL867" i="3" s="1"/>
  <c r="EQ867" i="3" s="1"/>
  <c r="EM867" i="3"/>
  <c r="EI868" i="3" a="1"/>
  <c r="EI868" i="3" s="1"/>
  <c r="EN868" i="3" s="1"/>
  <c r="EJ868" i="3" a="1"/>
  <c r="EJ868" i="3" s="1"/>
  <c r="EO868" i="3" s="1"/>
  <c r="EK868" i="3" a="1"/>
  <c r="EK868" i="3" s="1"/>
  <c r="EP868" i="3" s="1"/>
  <c r="EL868" i="3" a="1"/>
  <c r="EL868" i="3" s="1"/>
  <c r="EQ868" i="3" s="1"/>
  <c r="EM868" i="3"/>
  <c r="EI869" i="3" a="1"/>
  <c r="EI869" i="3" s="1"/>
  <c r="EN869" i="3" s="1"/>
  <c r="EJ869" i="3" a="1"/>
  <c r="EJ869" i="3" s="1"/>
  <c r="EO869" i="3" s="1"/>
  <c r="EK869" i="3" a="1"/>
  <c r="EK869" i="3" s="1"/>
  <c r="EP869" i="3" s="1"/>
  <c r="EL869" i="3" a="1"/>
  <c r="EL869" i="3" s="1"/>
  <c r="EQ869" i="3" s="1"/>
  <c r="EM869" i="3"/>
  <c r="EI870" i="3" a="1"/>
  <c r="EI870" i="3" s="1"/>
  <c r="EN870" i="3" s="1"/>
  <c r="EJ870" i="3" a="1"/>
  <c r="EJ870" i="3" s="1"/>
  <c r="EO870" i="3" s="1"/>
  <c r="EK870" i="3" a="1"/>
  <c r="EK870" i="3" s="1"/>
  <c r="EP870" i="3" s="1"/>
  <c r="EL870" i="3" a="1"/>
  <c r="EL870" i="3" s="1"/>
  <c r="EQ870" i="3" s="1"/>
  <c r="EM870" i="3"/>
  <c r="EI871" i="3" a="1"/>
  <c r="EI871" i="3" s="1"/>
  <c r="EN871" i="3" s="1"/>
  <c r="EJ871" i="3" a="1"/>
  <c r="EJ871" i="3" s="1"/>
  <c r="EO871" i="3" s="1"/>
  <c r="EK871" i="3" a="1"/>
  <c r="EK871" i="3" s="1"/>
  <c r="EP871" i="3" s="1"/>
  <c r="EL871" i="3" a="1"/>
  <c r="EL871" i="3" s="1"/>
  <c r="EQ871" i="3" s="1"/>
  <c r="EM871" i="3"/>
  <c r="EI872" i="3" a="1"/>
  <c r="EI872" i="3" s="1"/>
  <c r="EN872" i="3" s="1"/>
  <c r="EJ872" i="3" a="1"/>
  <c r="EJ872" i="3" s="1"/>
  <c r="EO872" i="3" s="1"/>
  <c r="EK872" i="3" a="1"/>
  <c r="EK872" i="3" s="1"/>
  <c r="EP872" i="3" s="1"/>
  <c r="EL872" i="3" a="1"/>
  <c r="EL872" i="3" s="1"/>
  <c r="EQ872" i="3" s="1"/>
  <c r="EM872" i="3"/>
  <c r="EI873" i="3" a="1"/>
  <c r="EI873" i="3" s="1"/>
  <c r="EN873" i="3" s="1"/>
  <c r="EJ873" i="3" a="1"/>
  <c r="EJ873" i="3" s="1"/>
  <c r="EO873" i="3" s="1"/>
  <c r="EK873" i="3" a="1"/>
  <c r="EK873" i="3" s="1"/>
  <c r="EP873" i="3" s="1"/>
  <c r="EL873" i="3" a="1"/>
  <c r="EL873" i="3" s="1"/>
  <c r="EQ873" i="3" s="1"/>
  <c r="EM873" i="3"/>
  <c r="EI874" i="3" a="1"/>
  <c r="EI874" i="3" s="1"/>
  <c r="EN874" i="3" s="1"/>
  <c r="EJ874" i="3" a="1"/>
  <c r="EJ874" i="3" s="1"/>
  <c r="EO874" i="3" s="1"/>
  <c r="EK874" i="3" a="1"/>
  <c r="EK874" i="3" s="1"/>
  <c r="EP874" i="3" s="1"/>
  <c r="EL874" i="3" a="1"/>
  <c r="EL874" i="3" s="1"/>
  <c r="EQ874" i="3" s="1"/>
  <c r="EM874" i="3"/>
  <c r="EI875" i="3" a="1"/>
  <c r="EI875" i="3" s="1"/>
  <c r="EN875" i="3" s="1"/>
  <c r="EJ875" i="3" a="1"/>
  <c r="EJ875" i="3" s="1"/>
  <c r="EO875" i="3" s="1"/>
  <c r="EK875" i="3" a="1"/>
  <c r="EK875" i="3" s="1"/>
  <c r="EP875" i="3" s="1"/>
  <c r="EL875" i="3" a="1"/>
  <c r="EL875" i="3" s="1"/>
  <c r="EQ875" i="3" s="1"/>
  <c r="EM875" i="3"/>
  <c r="EI876" i="3" a="1"/>
  <c r="EI876" i="3" s="1"/>
  <c r="EN876" i="3" s="1"/>
  <c r="EJ876" i="3" a="1"/>
  <c r="EJ876" i="3" s="1"/>
  <c r="EO876" i="3" s="1"/>
  <c r="EK876" i="3" a="1"/>
  <c r="EK876" i="3" s="1"/>
  <c r="EP876" i="3" s="1"/>
  <c r="EL876" i="3" a="1"/>
  <c r="EL876" i="3" s="1"/>
  <c r="EQ876" i="3" s="1"/>
  <c r="EM876" i="3"/>
  <c r="EI877" i="3" a="1"/>
  <c r="EI877" i="3" s="1"/>
  <c r="EN877" i="3" s="1"/>
  <c r="EJ877" i="3" a="1"/>
  <c r="EJ877" i="3" s="1"/>
  <c r="EO877" i="3" s="1"/>
  <c r="EK877" i="3" a="1"/>
  <c r="EK877" i="3" s="1"/>
  <c r="EP877" i="3" s="1"/>
  <c r="EL877" i="3" a="1"/>
  <c r="EL877" i="3" s="1"/>
  <c r="EQ877" i="3" s="1"/>
  <c r="EM877" i="3"/>
  <c r="EI878" i="3" a="1"/>
  <c r="EI878" i="3" s="1"/>
  <c r="EN878" i="3" s="1"/>
  <c r="EJ878" i="3" a="1"/>
  <c r="EJ878" i="3" s="1"/>
  <c r="EO878" i="3" s="1"/>
  <c r="EK878" i="3" a="1"/>
  <c r="EK878" i="3" s="1"/>
  <c r="EP878" i="3" s="1"/>
  <c r="EL878" i="3" a="1"/>
  <c r="EL878" i="3" s="1"/>
  <c r="EQ878" i="3" s="1"/>
  <c r="EM878" i="3"/>
  <c r="EI879" i="3" a="1"/>
  <c r="EI879" i="3" s="1"/>
  <c r="EN879" i="3" s="1"/>
  <c r="EJ879" i="3" a="1"/>
  <c r="EJ879" i="3" s="1"/>
  <c r="EO879" i="3" s="1"/>
  <c r="EK879" i="3" a="1"/>
  <c r="EK879" i="3" s="1"/>
  <c r="EP879" i="3" s="1"/>
  <c r="EL879" i="3" a="1"/>
  <c r="EL879" i="3" s="1"/>
  <c r="EQ879" i="3" s="1"/>
  <c r="EM879" i="3"/>
  <c r="EI880" i="3" a="1"/>
  <c r="EI880" i="3" s="1"/>
  <c r="EN880" i="3" s="1"/>
  <c r="EJ880" i="3" a="1"/>
  <c r="EJ880" i="3" s="1"/>
  <c r="EO880" i="3" s="1"/>
  <c r="EK880" i="3" a="1"/>
  <c r="EK880" i="3" s="1"/>
  <c r="EP880" i="3" s="1"/>
  <c r="EL880" i="3" a="1"/>
  <c r="EL880" i="3" s="1"/>
  <c r="EQ880" i="3" s="1"/>
  <c r="EM880" i="3"/>
  <c r="EI881" i="3" a="1"/>
  <c r="EI881" i="3" s="1"/>
  <c r="EN881" i="3" s="1"/>
  <c r="EJ881" i="3" a="1"/>
  <c r="EJ881" i="3" s="1"/>
  <c r="EO881" i="3" s="1"/>
  <c r="EK881" i="3" a="1"/>
  <c r="EK881" i="3" s="1"/>
  <c r="EP881" i="3" s="1"/>
  <c r="EL881" i="3" a="1"/>
  <c r="EL881" i="3" s="1"/>
  <c r="EQ881" i="3" s="1"/>
  <c r="EM881" i="3"/>
  <c r="EI882" i="3" a="1"/>
  <c r="EI882" i="3" s="1"/>
  <c r="EN882" i="3" s="1"/>
  <c r="EJ882" i="3" a="1"/>
  <c r="EJ882" i="3" s="1"/>
  <c r="EO882" i="3" s="1"/>
  <c r="EK882" i="3" a="1"/>
  <c r="EK882" i="3" s="1"/>
  <c r="EP882" i="3" s="1"/>
  <c r="EL882" i="3" a="1"/>
  <c r="EL882" i="3" s="1"/>
  <c r="EQ882" i="3" s="1"/>
  <c r="EM882" i="3"/>
  <c r="EI883" i="3" a="1"/>
  <c r="EI883" i="3" s="1"/>
  <c r="EN883" i="3" s="1"/>
  <c r="EJ883" i="3" a="1"/>
  <c r="EJ883" i="3" s="1"/>
  <c r="EO883" i="3" s="1"/>
  <c r="EK883" i="3" a="1"/>
  <c r="EK883" i="3" s="1"/>
  <c r="EP883" i="3" s="1"/>
  <c r="EL883" i="3" a="1"/>
  <c r="EL883" i="3" s="1"/>
  <c r="EQ883" i="3" s="1"/>
  <c r="EM883" i="3"/>
  <c r="EI884" i="3" a="1"/>
  <c r="EI884" i="3" s="1"/>
  <c r="EN884" i="3" s="1"/>
  <c r="EJ884" i="3" a="1"/>
  <c r="EJ884" i="3" s="1"/>
  <c r="EO884" i="3" s="1"/>
  <c r="EK884" i="3" a="1"/>
  <c r="EK884" i="3" s="1"/>
  <c r="EP884" i="3" s="1"/>
  <c r="EL884" i="3" a="1"/>
  <c r="EL884" i="3" s="1"/>
  <c r="EQ884" i="3" s="1"/>
  <c r="EM884" i="3"/>
  <c r="EI885" i="3" a="1"/>
  <c r="EI885" i="3" s="1"/>
  <c r="EN885" i="3" s="1"/>
  <c r="EJ885" i="3" a="1"/>
  <c r="EJ885" i="3" s="1"/>
  <c r="EO885" i="3" s="1"/>
  <c r="EK885" i="3" a="1"/>
  <c r="EK885" i="3" s="1"/>
  <c r="EP885" i="3" s="1"/>
  <c r="EL885" i="3" a="1"/>
  <c r="EL885" i="3" s="1"/>
  <c r="EQ885" i="3" s="1"/>
  <c r="EM885" i="3"/>
  <c r="EI886" i="3" a="1"/>
  <c r="EI886" i="3" s="1"/>
  <c r="EN886" i="3" s="1"/>
  <c r="EJ886" i="3" a="1"/>
  <c r="EJ886" i="3" s="1"/>
  <c r="EO886" i="3" s="1"/>
  <c r="EK886" i="3" a="1"/>
  <c r="EK886" i="3" s="1"/>
  <c r="EP886" i="3" s="1"/>
  <c r="EL886" i="3" a="1"/>
  <c r="EL886" i="3" s="1"/>
  <c r="EQ886" i="3" s="1"/>
  <c r="EM886" i="3"/>
  <c r="EI887" i="3" a="1"/>
  <c r="EI887" i="3" s="1"/>
  <c r="EN887" i="3" s="1"/>
  <c r="EJ887" i="3" a="1"/>
  <c r="EJ887" i="3" s="1"/>
  <c r="EO887" i="3" s="1"/>
  <c r="EK887" i="3" a="1"/>
  <c r="EK887" i="3" s="1"/>
  <c r="EP887" i="3" s="1"/>
  <c r="EL887" i="3" a="1"/>
  <c r="EL887" i="3" s="1"/>
  <c r="EQ887" i="3" s="1"/>
  <c r="EM887" i="3"/>
  <c r="EI888" i="3" a="1"/>
  <c r="EI888" i="3" s="1"/>
  <c r="EN888" i="3" s="1"/>
  <c r="EJ888" i="3" a="1"/>
  <c r="EJ888" i="3" s="1"/>
  <c r="EO888" i="3" s="1"/>
  <c r="EK888" i="3" a="1"/>
  <c r="EK888" i="3" s="1"/>
  <c r="EP888" i="3" s="1"/>
  <c r="EL888" i="3" a="1"/>
  <c r="EL888" i="3" s="1"/>
  <c r="EQ888" i="3" s="1"/>
  <c r="EM888" i="3"/>
  <c r="EI889" i="3" a="1"/>
  <c r="EI889" i="3" s="1"/>
  <c r="EN889" i="3" s="1"/>
  <c r="EJ889" i="3" a="1"/>
  <c r="EJ889" i="3" s="1"/>
  <c r="EO889" i="3" s="1"/>
  <c r="EK889" i="3" a="1"/>
  <c r="EK889" i="3" s="1"/>
  <c r="EP889" i="3" s="1"/>
  <c r="EL889" i="3" a="1"/>
  <c r="EL889" i="3" s="1"/>
  <c r="EQ889" i="3" s="1"/>
  <c r="EM889" i="3"/>
  <c r="EI890" i="3" a="1"/>
  <c r="EI890" i="3" s="1"/>
  <c r="EN890" i="3" s="1"/>
  <c r="EJ890" i="3" a="1"/>
  <c r="EJ890" i="3" s="1"/>
  <c r="EO890" i="3" s="1"/>
  <c r="EK890" i="3" a="1"/>
  <c r="EK890" i="3" s="1"/>
  <c r="EP890" i="3" s="1"/>
  <c r="EL890" i="3" a="1"/>
  <c r="EL890" i="3" s="1"/>
  <c r="EQ890" i="3" s="1"/>
  <c r="EM890" i="3"/>
  <c r="EI891" i="3" a="1"/>
  <c r="EI891" i="3" s="1"/>
  <c r="EN891" i="3" s="1"/>
  <c r="EJ891" i="3" a="1"/>
  <c r="EJ891" i="3" s="1"/>
  <c r="EO891" i="3" s="1"/>
  <c r="EK891" i="3" a="1"/>
  <c r="EK891" i="3" s="1"/>
  <c r="EP891" i="3" s="1"/>
  <c r="EL891" i="3" a="1"/>
  <c r="EL891" i="3" s="1"/>
  <c r="EQ891" i="3" s="1"/>
  <c r="EM891" i="3"/>
  <c r="EI892" i="3" a="1"/>
  <c r="EI892" i="3" s="1"/>
  <c r="EN892" i="3" s="1"/>
  <c r="EJ892" i="3" a="1"/>
  <c r="EJ892" i="3" s="1"/>
  <c r="EO892" i="3" s="1"/>
  <c r="EK892" i="3" a="1"/>
  <c r="EK892" i="3" s="1"/>
  <c r="EP892" i="3" s="1"/>
  <c r="EL892" i="3" a="1"/>
  <c r="EL892" i="3" s="1"/>
  <c r="EQ892" i="3" s="1"/>
  <c r="EM892" i="3"/>
  <c r="EI893" i="3" a="1"/>
  <c r="EI893" i="3" s="1"/>
  <c r="EN893" i="3" s="1"/>
  <c r="EJ893" i="3" a="1"/>
  <c r="EJ893" i="3" s="1"/>
  <c r="EO893" i="3" s="1"/>
  <c r="EK893" i="3" a="1"/>
  <c r="EK893" i="3" s="1"/>
  <c r="EP893" i="3" s="1"/>
  <c r="EL893" i="3" a="1"/>
  <c r="EL893" i="3" s="1"/>
  <c r="EQ893" i="3" s="1"/>
  <c r="EM893" i="3"/>
  <c r="EI894" i="3" a="1"/>
  <c r="EI894" i="3" s="1"/>
  <c r="EN894" i="3" s="1"/>
  <c r="EJ894" i="3" a="1"/>
  <c r="EJ894" i="3" s="1"/>
  <c r="EO894" i="3" s="1"/>
  <c r="EK894" i="3" a="1"/>
  <c r="EK894" i="3" s="1"/>
  <c r="EP894" i="3" s="1"/>
  <c r="EL894" i="3" a="1"/>
  <c r="EL894" i="3" s="1"/>
  <c r="EQ894" i="3" s="1"/>
  <c r="EM894" i="3"/>
  <c r="EI895" i="3" a="1"/>
  <c r="EI895" i="3" s="1"/>
  <c r="EN895" i="3" s="1"/>
  <c r="EJ895" i="3" a="1"/>
  <c r="EJ895" i="3" s="1"/>
  <c r="EO895" i="3" s="1"/>
  <c r="EK895" i="3" a="1"/>
  <c r="EK895" i="3" s="1"/>
  <c r="EP895" i="3" s="1"/>
  <c r="EL895" i="3" a="1"/>
  <c r="EL895" i="3" s="1"/>
  <c r="EQ895" i="3" s="1"/>
  <c r="EM895" i="3"/>
  <c r="EI896" i="3" a="1"/>
  <c r="EI896" i="3" s="1"/>
  <c r="EN896" i="3" s="1"/>
  <c r="EJ896" i="3" a="1"/>
  <c r="EJ896" i="3" s="1"/>
  <c r="EO896" i="3" s="1"/>
  <c r="EK896" i="3" a="1"/>
  <c r="EK896" i="3" s="1"/>
  <c r="EP896" i="3" s="1"/>
  <c r="EL896" i="3" a="1"/>
  <c r="EL896" i="3" s="1"/>
  <c r="EQ896" i="3" s="1"/>
  <c r="EM896" i="3"/>
  <c r="EI897" i="3" a="1"/>
  <c r="EI897" i="3" s="1"/>
  <c r="EN897" i="3" s="1"/>
  <c r="EJ897" i="3" a="1"/>
  <c r="EJ897" i="3" s="1"/>
  <c r="EO897" i="3" s="1"/>
  <c r="EK897" i="3" a="1"/>
  <c r="EK897" i="3" s="1"/>
  <c r="EP897" i="3" s="1"/>
  <c r="EL897" i="3" a="1"/>
  <c r="EL897" i="3" s="1"/>
  <c r="EQ897" i="3" s="1"/>
  <c r="EM897" i="3"/>
  <c r="EI898" i="3" a="1"/>
  <c r="EI898" i="3" s="1"/>
  <c r="EN898" i="3" s="1"/>
  <c r="EJ898" i="3" a="1"/>
  <c r="EJ898" i="3" s="1"/>
  <c r="EO898" i="3" s="1"/>
  <c r="EK898" i="3" a="1"/>
  <c r="EK898" i="3" s="1"/>
  <c r="EP898" i="3" s="1"/>
  <c r="EL898" i="3" a="1"/>
  <c r="EL898" i="3" s="1"/>
  <c r="EQ898" i="3" s="1"/>
  <c r="EM898" i="3"/>
  <c r="EI899" i="3" a="1"/>
  <c r="EI899" i="3" s="1"/>
  <c r="EN899" i="3" s="1"/>
  <c r="EJ899" i="3" a="1"/>
  <c r="EJ899" i="3" s="1"/>
  <c r="EO899" i="3" s="1"/>
  <c r="EK899" i="3" a="1"/>
  <c r="EK899" i="3" s="1"/>
  <c r="EP899" i="3" s="1"/>
  <c r="EL899" i="3" a="1"/>
  <c r="EL899" i="3" s="1"/>
  <c r="EQ899" i="3" s="1"/>
  <c r="EM899" i="3"/>
  <c r="EI900" i="3" a="1"/>
  <c r="EI900" i="3" s="1"/>
  <c r="EN900" i="3" s="1"/>
  <c r="EJ900" i="3" a="1"/>
  <c r="EJ900" i="3" s="1"/>
  <c r="EO900" i="3" s="1"/>
  <c r="EK900" i="3" a="1"/>
  <c r="EK900" i="3" s="1"/>
  <c r="EP900" i="3" s="1"/>
  <c r="EL900" i="3" a="1"/>
  <c r="EL900" i="3" s="1"/>
  <c r="EQ900" i="3" s="1"/>
  <c r="EM900" i="3"/>
  <c r="EI901" i="3" a="1"/>
  <c r="EI901" i="3" s="1"/>
  <c r="EN901" i="3" s="1"/>
  <c r="EJ901" i="3" a="1"/>
  <c r="EJ901" i="3" s="1"/>
  <c r="EO901" i="3" s="1"/>
  <c r="EK901" i="3" a="1"/>
  <c r="EK901" i="3" s="1"/>
  <c r="EP901" i="3" s="1"/>
  <c r="EL901" i="3" a="1"/>
  <c r="EL901" i="3" s="1"/>
  <c r="EQ901" i="3" s="1"/>
  <c r="EM901" i="3"/>
  <c r="EI902" i="3" a="1"/>
  <c r="EI902" i="3" s="1"/>
  <c r="EN902" i="3" s="1"/>
  <c r="EJ902" i="3" a="1"/>
  <c r="EJ902" i="3" s="1"/>
  <c r="EO902" i="3" s="1"/>
  <c r="EK902" i="3" a="1"/>
  <c r="EK902" i="3" s="1"/>
  <c r="EP902" i="3" s="1"/>
  <c r="EL902" i="3" a="1"/>
  <c r="EL902" i="3" s="1"/>
  <c r="EQ902" i="3" s="1"/>
  <c r="EM902" i="3"/>
  <c r="EI903" i="3" a="1"/>
  <c r="EI903" i="3" s="1"/>
  <c r="EN903" i="3" s="1"/>
  <c r="EJ903" i="3" a="1"/>
  <c r="EJ903" i="3" s="1"/>
  <c r="EO903" i="3" s="1"/>
  <c r="EK903" i="3" a="1"/>
  <c r="EK903" i="3" s="1"/>
  <c r="EP903" i="3" s="1"/>
  <c r="EL903" i="3" a="1"/>
  <c r="EL903" i="3" s="1"/>
  <c r="EQ903" i="3" s="1"/>
  <c r="EM903" i="3"/>
  <c r="EI904" i="3" a="1"/>
  <c r="EI904" i="3" s="1"/>
  <c r="EN904" i="3" s="1"/>
  <c r="EJ904" i="3" a="1"/>
  <c r="EJ904" i="3" s="1"/>
  <c r="EO904" i="3" s="1"/>
  <c r="EK904" i="3" a="1"/>
  <c r="EK904" i="3" s="1"/>
  <c r="EP904" i="3" s="1"/>
  <c r="EL904" i="3" a="1"/>
  <c r="EL904" i="3" s="1"/>
  <c r="EQ904" i="3" s="1"/>
  <c r="EM904" i="3"/>
  <c r="EI905" i="3" a="1"/>
  <c r="EI905" i="3" s="1"/>
  <c r="EN905" i="3" s="1"/>
  <c r="EJ905" i="3" a="1"/>
  <c r="EJ905" i="3" s="1"/>
  <c r="EO905" i="3" s="1"/>
  <c r="EK905" i="3" a="1"/>
  <c r="EK905" i="3" s="1"/>
  <c r="EP905" i="3" s="1"/>
  <c r="EL905" i="3" a="1"/>
  <c r="EL905" i="3" s="1"/>
  <c r="EQ905" i="3" s="1"/>
  <c r="EM905" i="3"/>
  <c r="EI906" i="3" a="1"/>
  <c r="EI906" i="3" s="1"/>
  <c r="EN906" i="3" s="1"/>
  <c r="EJ906" i="3" a="1"/>
  <c r="EJ906" i="3" s="1"/>
  <c r="EO906" i="3" s="1"/>
  <c r="EK906" i="3" a="1"/>
  <c r="EK906" i="3" s="1"/>
  <c r="EP906" i="3" s="1"/>
  <c r="EL906" i="3" a="1"/>
  <c r="EL906" i="3" s="1"/>
  <c r="EQ906" i="3" s="1"/>
  <c r="EM906" i="3"/>
  <c r="EI907" i="3" a="1"/>
  <c r="EI907" i="3" s="1"/>
  <c r="EN907" i="3" s="1"/>
  <c r="EJ907" i="3" a="1"/>
  <c r="EJ907" i="3" s="1"/>
  <c r="EO907" i="3" s="1"/>
  <c r="EK907" i="3" a="1"/>
  <c r="EK907" i="3" s="1"/>
  <c r="EP907" i="3" s="1"/>
  <c r="EL907" i="3" a="1"/>
  <c r="EL907" i="3" s="1"/>
  <c r="EQ907" i="3" s="1"/>
  <c r="EM907" i="3"/>
  <c r="EI908" i="3" a="1"/>
  <c r="EI908" i="3" s="1"/>
  <c r="EN908" i="3" s="1"/>
  <c r="EJ908" i="3" a="1"/>
  <c r="EJ908" i="3" s="1"/>
  <c r="EO908" i="3" s="1"/>
  <c r="EK908" i="3" a="1"/>
  <c r="EK908" i="3" s="1"/>
  <c r="EP908" i="3" s="1"/>
  <c r="EL908" i="3" a="1"/>
  <c r="EL908" i="3" s="1"/>
  <c r="EQ908" i="3" s="1"/>
  <c r="EM908" i="3"/>
  <c r="EI909" i="3" a="1"/>
  <c r="EI909" i="3" s="1"/>
  <c r="EN909" i="3" s="1"/>
  <c r="EJ909" i="3" a="1"/>
  <c r="EJ909" i="3" s="1"/>
  <c r="EO909" i="3" s="1"/>
  <c r="EK909" i="3" a="1"/>
  <c r="EK909" i="3" s="1"/>
  <c r="EP909" i="3" s="1"/>
  <c r="EL909" i="3" a="1"/>
  <c r="EL909" i="3" s="1"/>
  <c r="EQ909" i="3" s="1"/>
  <c r="EM909" i="3"/>
  <c r="EI910" i="3" a="1"/>
  <c r="EI910" i="3" s="1"/>
  <c r="EN910" i="3" s="1"/>
  <c r="EJ910" i="3" a="1"/>
  <c r="EJ910" i="3" s="1"/>
  <c r="EO910" i="3" s="1"/>
  <c r="EK910" i="3" a="1"/>
  <c r="EK910" i="3" s="1"/>
  <c r="EP910" i="3" s="1"/>
  <c r="EL910" i="3" a="1"/>
  <c r="EL910" i="3" s="1"/>
  <c r="EQ910" i="3" s="1"/>
  <c r="EM910" i="3"/>
  <c r="EI911" i="3" a="1"/>
  <c r="EI911" i="3" s="1"/>
  <c r="EN911" i="3" s="1"/>
  <c r="EJ911" i="3" a="1"/>
  <c r="EJ911" i="3" s="1"/>
  <c r="EO911" i="3" s="1"/>
  <c r="EK911" i="3" a="1"/>
  <c r="EK911" i="3" s="1"/>
  <c r="EP911" i="3" s="1"/>
  <c r="EL911" i="3" a="1"/>
  <c r="EL911" i="3" s="1"/>
  <c r="EQ911" i="3" s="1"/>
  <c r="EM911" i="3"/>
  <c r="EI912" i="3" a="1"/>
  <c r="EI912" i="3" s="1"/>
  <c r="EN912" i="3" s="1"/>
  <c r="EJ912" i="3" a="1"/>
  <c r="EJ912" i="3" s="1"/>
  <c r="EO912" i="3" s="1"/>
  <c r="EK912" i="3" a="1"/>
  <c r="EK912" i="3" s="1"/>
  <c r="EP912" i="3" s="1"/>
  <c r="EL912" i="3" a="1"/>
  <c r="EL912" i="3" s="1"/>
  <c r="EQ912" i="3" s="1"/>
  <c r="EM912" i="3"/>
  <c r="EI913" i="3" a="1"/>
  <c r="EI913" i="3" s="1"/>
  <c r="EN913" i="3" s="1"/>
  <c r="EJ913" i="3" a="1"/>
  <c r="EJ913" i="3" s="1"/>
  <c r="EO913" i="3" s="1"/>
  <c r="EK913" i="3" a="1"/>
  <c r="EK913" i="3" s="1"/>
  <c r="EP913" i="3" s="1"/>
  <c r="EL913" i="3" a="1"/>
  <c r="EL913" i="3" s="1"/>
  <c r="EQ913" i="3" s="1"/>
  <c r="EM913" i="3"/>
  <c r="EI914" i="3" a="1"/>
  <c r="EI914" i="3" s="1"/>
  <c r="EN914" i="3" s="1"/>
  <c r="EJ914" i="3" a="1"/>
  <c r="EJ914" i="3" s="1"/>
  <c r="EO914" i="3" s="1"/>
  <c r="EK914" i="3" a="1"/>
  <c r="EK914" i="3" s="1"/>
  <c r="EP914" i="3" s="1"/>
  <c r="EL914" i="3" a="1"/>
  <c r="EL914" i="3" s="1"/>
  <c r="EQ914" i="3" s="1"/>
  <c r="EM914" i="3"/>
  <c r="EI915" i="3" a="1"/>
  <c r="EI915" i="3" s="1"/>
  <c r="EN915" i="3" s="1"/>
  <c r="EJ915" i="3" a="1"/>
  <c r="EJ915" i="3" s="1"/>
  <c r="EO915" i="3" s="1"/>
  <c r="EK915" i="3" a="1"/>
  <c r="EK915" i="3" s="1"/>
  <c r="EP915" i="3" s="1"/>
  <c r="EL915" i="3" a="1"/>
  <c r="EL915" i="3" s="1"/>
  <c r="EQ915" i="3" s="1"/>
  <c r="EM915" i="3"/>
  <c r="EI916" i="3" a="1"/>
  <c r="EI916" i="3" s="1"/>
  <c r="EN916" i="3" s="1"/>
  <c r="EJ916" i="3" a="1"/>
  <c r="EJ916" i="3" s="1"/>
  <c r="EO916" i="3" s="1"/>
  <c r="EK916" i="3" a="1"/>
  <c r="EK916" i="3" s="1"/>
  <c r="EP916" i="3" s="1"/>
  <c r="EL916" i="3" a="1"/>
  <c r="EL916" i="3" s="1"/>
  <c r="EQ916" i="3" s="1"/>
  <c r="EM916" i="3"/>
  <c r="EI917" i="3" a="1"/>
  <c r="EI917" i="3" s="1"/>
  <c r="EN917" i="3" s="1"/>
  <c r="EJ917" i="3" a="1"/>
  <c r="EJ917" i="3" s="1"/>
  <c r="EO917" i="3" s="1"/>
  <c r="EK917" i="3" a="1"/>
  <c r="EK917" i="3" s="1"/>
  <c r="EP917" i="3" s="1"/>
  <c r="EL917" i="3" a="1"/>
  <c r="EL917" i="3" s="1"/>
  <c r="EQ917" i="3" s="1"/>
  <c r="EM917" i="3"/>
  <c r="EI918" i="3" a="1"/>
  <c r="EI918" i="3" s="1"/>
  <c r="EN918" i="3" s="1"/>
  <c r="EJ918" i="3" a="1"/>
  <c r="EJ918" i="3" s="1"/>
  <c r="EO918" i="3" s="1"/>
  <c r="EK918" i="3" a="1"/>
  <c r="EK918" i="3" s="1"/>
  <c r="EP918" i="3" s="1"/>
  <c r="EL918" i="3" a="1"/>
  <c r="EL918" i="3" s="1"/>
  <c r="EQ918" i="3" s="1"/>
  <c r="EM918" i="3"/>
  <c r="EI919" i="3" a="1"/>
  <c r="EI919" i="3" s="1"/>
  <c r="EN919" i="3" s="1"/>
  <c r="EJ919" i="3" a="1"/>
  <c r="EJ919" i="3" s="1"/>
  <c r="EO919" i="3" s="1"/>
  <c r="EK919" i="3" a="1"/>
  <c r="EK919" i="3" s="1"/>
  <c r="EP919" i="3" s="1"/>
  <c r="EL919" i="3" a="1"/>
  <c r="EL919" i="3" s="1"/>
  <c r="EQ919" i="3" s="1"/>
  <c r="EM919" i="3"/>
  <c r="EI920" i="3" a="1"/>
  <c r="EI920" i="3" s="1"/>
  <c r="EN920" i="3" s="1"/>
  <c r="EJ920" i="3" a="1"/>
  <c r="EJ920" i="3" s="1"/>
  <c r="EO920" i="3" s="1"/>
  <c r="EK920" i="3" a="1"/>
  <c r="EK920" i="3" s="1"/>
  <c r="EP920" i="3" s="1"/>
  <c r="EL920" i="3" a="1"/>
  <c r="EL920" i="3" s="1"/>
  <c r="EQ920" i="3" s="1"/>
  <c r="EM920" i="3"/>
  <c r="EI921" i="3" a="1"/>
  <c r="EI921" i="3" s="1"/>
  <c r="EN921" i="3" s="1"/>
  <c r="EJ921" i="3" a="1"/>
  <c r="EJ921" i="3" s="1"/>
  <c r="EO921" i="3" s="1"/>
  <c r="EK921" i="3" a="1"/>
  <c r="EK921" i="3" s="1"/>
  <c r="EP921" i="3" s="1"/>
  <c r="EL921" i="3" a="1"/>
  <c r="EL921" i="3" s="1"/>
  <c r="EQ921" i="3" s="1"/>
  <c r="EM921" i="3"/>
  <c r="EI922" i="3" a="1"/>
  <c r="EI922" i="3" s="1"/>
  <c r="EN922" i="3" s="1"/>
  <c r="EJ922" i="3" a="1"/>
  <c r="EJ922" i="3" s="1"/>
  <c r="EO922" i="3" s="1"/>
  <c r="EK922" i="3" a="1"/>
  <c r="EK922" i="3" s="1"/>
  <c r="EP922" i="3" s="1"/>
  <c r="EL922" i="3" a="1"/>
  <c r="EL922" i="3" s="1"/>
  <c r="EQ922" i="3" s="1"/>
  <c r="EM922" i="3"/>
  <c r="EI923" i="3" a="1"/>
  <c r="EI923" i="3" s="1"/>
  <c r="EN923" i="3" s="1"/>
  <c r="EJ923" i="3" a="1"/>
  <c r="EJ923" i="3" s="1"/>
  <c r="EO923" i="3" s="1"/>
  <c r="EK923" i="3" a="1"/>
  <c r="EK923" i="3" s="1"/>
  <c r="EP923" i="3" s="1"/>
  <c r="EL923" i="3" a="1"/>
  <c r="EL923" i="3" s="1"/>
  <c r="EQ923" i="3" s="1"/>
  <c r="EM923" i="3"/>
  <c r="EI924" i="3" a="1"/>
  <c r="EI924" i="3" s="1"/>
  <c r="EN924" i="3" s="1"/>
  <c r="EJ924" i="3" a="1"/>
  <c r="EJ924" i="3" s="1"/>
  <c r="EO924" i="3" s="1"/>
  <c r="EK924" i="3" a="1"/>
  <c r="EK924" i="3" s="1"/>
  <c r="EP924" i="3" s="1"/>
  <c r="EL924" i="3" a="1"/>
  <c r="EL924" i="3" s="1"/>
  <c r="EQ924" i="3" s="1"/>
  <c r="EM924" i="3"/>
  <c r="EI925" i="3" a="1"/>
  <c r="EI925" i="3" s="1"/>
  <c r="EN925" i="3" s="1"/>
  <c r="EJ925" i="3" a="1"/>
  <c r="EJ925" i="3" s="1"/>
  <c r="EO925" i="3" s="1"/>
  <c r="EK925" i="3" a="1"/>
  <c r="EK925" i="3" s="1"/>
  <c r="EP925" i="3" s="1"/>
  <c r="EL925" i="3" a="1"/>
  <c r="EL925" i="3" s="1"/>
  <c r="EQ925" i="3" s="1"/>
  <c r="EM925" i="3"/>
  <c r="EI926" i="3" a="1"/>
  <c r="EI926" i="3" s="1"/>
  <c r="EN926" i="3" s="1"/>
  <c r="EJ926" i="3" a="1"/>
  <c r="EJ926" i="3" s="1"/>
  <c r="EO926" i="3" s="1"/>
  <c r="EK926" i="3" a="1"/>
  <c r="EK926" i="3" s="1"/>
  <c r="EP926" i="3" s="1"/>
  <c r="EL926" i="3" a="1"/>
  <c r="EL926" i="3" s="1"/>
  <c r="EQ926" i="3" s="1"/>
  <c r="EM926" i="3"/>
  <c r="EI927" i="3" a="1"/>
  <c r="EI927" i="3" s="1"/>
  <c r="EN927" i="3" s="1"/>
  <c r="EJ927" i="3" a="1"/>
  <c r="EJ927" i="3" s="1"/>
  <c r="EO927" i="3" s="1"/>
  <c r="EK927" i="3" a="1"/>
  <c r="EK927" i="3" s="1"/>
  <c r="EP927" i="3" s="1"/>
  <c r="EL927" i="3" a="1"/>
  <c r="EL927" i="3" s="1"/>
  <c r="EQ927" i="3" s="1"/>
  <c r="EM927" i="3"/>
  <c r="EI928" i="3" a="1"/>
  <c r="EI928" i="3" s="1"/>
  <c r="EN928" i="3" s="1"/>
  <c r="EJ928" i="3" a="1"/>
  <c r="EJ928" i="3" s="1"/>
  <c r="EO928" i="3" s="1"/>
  <c r="EK928" i="3" a="1"/>
  <c r="EK928" i="3" s="1"/>
  <c r="EP928" i="3" s="1"/>
  <c r="EL928" i="3" a="1"/>
  <c r="EL928" i="3" s="1"/>
  <c r="EQ928" i="3" s="1"/>
  <c r="EM928" i="3"/>
  <c r="EI929" i="3" a="1"/>
  <c r="EI929" i="3" s="1"/>
  <c r="EN929" i="3" s="1"/>
  <c r="EJ929" i="3" a="1"/>
  <c r="EJ929" i="3" s="1"/>
  <c r="EO929" i="3" s="1"/>
  <c r="EK929" i="3" a="1"/>
  <c r="EK929" i="3" s="1"/>
  <c r="EP929" i="3" s="1"/>
  <c r="EL929" i="3" a="1"/>
  <c r="EL929" i="3" s="1"/>
  <c r="EQ929" i="3" s="1"/>
  <c r="EM929" i="3"/>
  <c r="EI930" i="3" a="1"/>
  <c r="EI930" i="3" s="1"/>
  <c r="EN930" i="3" s="1"/>
  <c r="EJ930" i="3" a="1"/>
  <c r="EJ930" i="3" s="1"/>
  <c r="EO930" i="3" s="1"/>
  <c r="EK930" i="3" a="1"/>
  <c r="EK930" i="3" s="1"/>
  <c r="EP930" i="3" s="1"/>
  <c r="EL930" i="3" a="1"/>
  <c r="EL930" i="3" s="1"/>
  <c r="EQ930" i="3" s="1"/>
  <c r="EM930" i="3"/>
  <c r="EI931" i="3" a="1"/>
  <c r="EI931" i="3" s="1"/>
  <c r="EN931" i="3" s="1"/>
  <c r="EJ931" i="3" a="1"/>
  <c r="EJ931" i="3" s="1"/>
  <c r="EO931" i="3" s="1"/>
  <c r="EK931" i="3" a="1"/>
  <c r="EK931" i="3" s="1"/>
  <c r="EP931" i="3" s="1"/>
  <c r="EL931" i="3" a="1"/>
  <c r="EL931" i="3" s="1"/>
  <c r="EQ931" i="3" s="1"/>
  <c r="EM931" i="3"/>
  <c r="EI932" i="3" a="1"/>
  <c r="EI932" i="3" s="1"/>
  <c r="EN932" i="3" s="1"/>
  <c r="EJ932" i="3" a="1"/>
  <c r="EJ932" i="3" s="1"/>
  <c r="EO932" i="3" s="1"/>
  <c r="EK932" i="3" a="1"/>
  <c r="EK932" i="3" s="1"/>
  <c r="EP932" i="3" s="1"/>
  <c r="EL932" i="3" a="1"/>
  <c r="EL932" i="3" s="1"/>
  <c r="EQ932" i="3" s="1"/>
  <c r="EM932" i="3"/>
  <c r="EI933" i="3" a="1"/>
  <c r="EI933" i="3" s="1"/>
  <c r="EN933" i="3" s="1"/>
  <c r="EJ933" i="3" a="1"/>
  <c r="EJ933" i="3" s="1"/>
  <c r="EO933" i="3" s="1"/>
  <c r="EK933" i="3" a="1"/>
  <c r="EK933" i="3" s="1"/>
  <c r="EP933" i="3" s="1"/>
  <c r="EL933" i="3" a="1"/>
  <c r="EL933" i="3" s="1"/>
  <c r="EQ933" i="3" s="1"/>
  <c r="EM933" i="3"/>
  <c r="EI934" i="3" a="1"/>
  <c r="EI934" i="3" s="1"/>
  <c r="EN934" i="3" s="1"/>
  <c r="EJ934" i="3" a="1"/>
  <c r="EJ934" i="3" s="1"/>
  <c r="EO934" i="3" s="1"/>
  <c r="EK934" i="3" a="1"/>
  <c r="EK934" i="3" s="1"/>
  <c r="EP934" i="3" s="1"/>
  <c r="EL934" i="3" a="1"/>
  <c r="EL934" i="3" s="1"/>
  <c r="EQ934" i="3" s="1"/>
  <c r="EM934" i="3"/>
  <c r="EI935" i="3" a="1"/>
  <c r="EI935" i="3" s="1"/>
  <c r="EN935" i="3" s="1"/>
  <c r="EJ935" i="3" a="1"/>
  <c r="EJ935" i="3" s="1"/>
  <c r="EO935" i="3" s="1"/>
  <c r="EK935" i="3" a="1"/>
  <c r="EK935" i="3" s="1"/>
  <c r="EP935" i="3" s="1"/>
  <c r="EL935" i="3" a="1"/>
  <c r="EL935" i="3" s="1"/>
  <c r="EQ935" i="3" s="1"/>
  <c r="EM935" i="3"/>
  <c r="EI936" i="3" a="1"/>
  <c r="EI936" i="3" s="1"/>
  <c r="EN936" i="3" s="1"/>
  <c r="EJ936" i="3" a="1"/>
  <c r="EJ936" i="3" s="1"/>
  <c r="EO936" i="3" s="1"/>
  <c r="EK936" i="3" a="1"/>
  <c r="EK936" i="3" s="1"/>
  <c r="EP936" i="3" s="1"/>
  <c r="EL936" i="3" a="1"/>
  <c r="EL936" i="3" s="1"/>
  <c r="EQ936" i="3" s="1"/>
  <c r="EM936" i="3"/>
  <c r="EI937" i="3" a="1"/>
  <c r="EI937" i="3" s="1"/>
  <c r="EN937" i="3" s="1"/>
  <c r="EJ937" i="3" a="1"/>
  <c r="EJ937" i="3" s="1"/>
  <c r="EO937" i="3" s="1"/>
  <c r="EK937" i="3" a="1"/>
  <c r="EK937" i="3" s="1"/>
  <c r="EP937" i="3" s="1"/>
  <c r="EL937" i="3" a="1"/>
  <c r="EL937" i="3" s="1"/>
  <c r="EQ937" i="3" s="1"/>
  <c r="EM937" i="3"/>
  <c r="EI938" i="3" a="1"/>
  <c r="EI938" i="3" s="1"/>
  <c r="EN938" i="3" s="1"/>
  <c r="EJ938" i="3" a="1"/>
  <c r="EJ938" i="3" s="1"/>
  <c r="EO938" i="3" s="1"/>
  <c r="EK938" i="3" a="1"/>
  <c r="EK938" i="3" s="1"/>
  <c r="EP938" i="3" s="1"/>
  <c r="EL938" i="3" a="1"/>
  <c r="EL938" i="3" s="1"/>
  <c r="EQ938" i="3" s="1"/>
  <c r="EM938" i="3"/>
  <c r="EI939" i="3" a="1"/>
  <c r="EI939" i="3" s="1"/>
  <c r="EN939" i="3" s="1"/>
  <c r="EJ939" i="3" a="1"/>
  <c r="EJ939" i="3" s="1"/>
  <c r="EO939" i="3" s="1"/>
  <c r="EK939" i="3" a="1"/>
  <c r="EK939" i="3" s="1"/>
  <c r="EP939" i="3" s="1"/>
  <c r="EL939" i="3" a="1"/>
  <c r="EL939" i="3" s="1"/>
  <c r="EQ939" i="3" s="1"/>
  <c r="EM939" i="3"/>
  <c r="EI940" i="3" a="1"/>
  <c r="EI940" i="3" s="1"/>
  <c r="EN940" i="3" s="1"/>
  <c r="EJ940" i="3" a="1"/>
  <c r="EJ940" i="3" s="1"/>
  <c r="EO940" i="3" s="1"/>
  <c r="EK940" i="3" a="1"/>
  <c r="EK940" i="3" s="1"/>
  <c r="EP940" i="3" s="1"/>
  <c r="EL940" i="3" a="1"/>
  <c r="EL940" i="3" s="1"/>
  <c r="EQ940" i="3" s="1"/>
  <c r="EM940" i="3"/>
  <c r="EI941" i="3" a="1"/>
  <c r="EI941" i="3" s="1"/>
  <c r="EN941" i="3" s="1"/>
  <c r="EJ941" i="3" a="1"/>
  <c r="EJ941" i="3" s="1"/>
  <c r="EO941" i="3" s="1"/>
  <c r="EK941" i="3" a="1"/>
  <c r="EK941" i="3" s="1"/>
  <c r="EP941" i="3" s="1"/>
  <c r="EL941" i="3" a="1"/>
  <c r="EL941" i="3" s="1"/>
  <c r="EQ941" i="3" s="1"/>
  <c r="EM941" i="3"/>
  <c r="EI942" i="3" a="1"/>
  <c r="EI942" i="3" s="1"/>
  <c r="EN942" i="3" s="1"/>
  <c r="EJ942" i="3" a="1"/>
  <c r="EJ942" i="3" s="1"/>
  <c r="EO942" i="3" s="1"/>
  <c r="EK942" i="3" a="1"/>
  <c r="EK942" i="3" s="1"/>
  <c r="EP942" i="3" s="1"/>
  <c r="EL942" i="3" a="1"/>
  <c r="EL942" i="3" s="1"/>
  <c r="EQ942" i="3" s="1"/>
  <c r="EM942" i="3"/>
  <c r="EI943" i="3" a="1"/>
  <c r="EI943" i="3" s="1"/>
  <c r="EN943" i="3" s="1"/>
  <c r="EJ943" i="3" a="1"/>
  <c r="EJ943" i="3" s="1"/>
  <c r="EO943" i="3" s="1"/>
  <c r="EK943" i="3" a="1"/>
  <c r="EK943" i="3" s="1"/>
  <c r="EP943" i="3" s="1"/>
  <c r="EL943" i="3" a="1"/>
  <c r="EL943" i="3" s="1"/>
  <c r="EQ943" i="3" s="1"/>
  <c r="EM943" i="3"/>
  <c r="EI944" i="3" a="1"/>
  <c r="EI944" i="3" s="1"/>
  <c r="EN944" i="3" s="1"/>
  <c r="EJ944" i="3" a="1"/>
  <c r="EJ944" i="3" s="1"/>
  <c r="EO944" i="3" s="1"/>
  <c r="EK944" i="3" a="1"/>
  <c r="EK944" i="3" s="1"/>
  <c r="EP944" i="3" s="1"/>
  <c r="EL944" i="3" a="1"/>
  <c r="EL944" i="3" s="1"/>
  <c r="EQ944" i="3" s="1"/>
  <c r="EM944" i="3"/>
  <c r="EI945" i="3" a="1"/>
  <c r="EI945" i="3" s="1"/>
  <c r="EN945" i="3" s="1"/>
  <c r="EJ945" i="3" a="1"/>
  <c r="EJ945" i="3" s="1"/>
  <c r="EO945" i="3" s="1"/>
  <c r="EK945" i="3" a="1"/>
  <c r="EK945" i="3" s="1"/>
  <c r="EP945" i="3" s="1"/>
  <c r="EL945" i="3" a="1"/>
  <c r="EL945" i="3" s="1"/>
  <c r="EQ945" i="3" s="1"/>
  <c r="EM945" i="3"/>
  <c r="EI946" i="3" a="1"/>
  <c r="EI946" i="3" s="1"/>
  <c r="EN946" i="3" s="1"/>
  <c r="EJ946" i="3" a="1"/>
  <c r="EJ946" i="3" s="1"/>
  <c r="EO946" i="3" s="1"/>
  <c r="EK946" i="3" a="1"/>
  <c r="EK946" i="3" s="1"/>
  <c r="EP946" i="3" s="1"/>
  <c r="EL946" i="3" a="1"/>
  <c r="EL946" i="3" s="1"/>
  <c r="EQ946" i="3" s="1"/>
  <c r="EM946" i="3"/>
  <c r="EI947" i="3" a="1"/>
  <c r="EI947" i="3" s="1"/>
  <c r="EN947" i="3" s="1"/>
  <c r="EJ947" i="3" a="1"/>
  <c r="EJ947" i="3" s="1"/>
  <c r="EO947" i="3" s="1"/>
  <c r="EK947" i="3" a="1"/>
  <c r="EK947" i="3" s="1"/>
  <c r="EP947" i="3" s="1"/>
  <c r="EL947" i="3" a="1"/>
  <c r="EL947" i="3" s="1"/>
  <c r="EQ947" i="3" s="1"/>
  <c r="EM947" i="3"/>
  <c r="EI948" i="3" a="1"/>
  <c r="EI948" i="3" s="1"/>
  <c r="EN948" i="3" s="1"/>
  <c r="EJ948" i="3" a="1"/>
  <c r="EJ948" i="3" s="1"/>
  <c r="EO948" i="3" s="1"/>
  <c r="EK948" i="3" a="1"/>
  <c r="EK948" i="3" s="1"/>
  <c r="EP948" i="3" s="1"/>
  <c r="EL948" i="3" a="1"/>
  <c r="EL948" i="3" s="1"/>
  <c r="EQ948" i="3" s="1"/>
  <c r="EM948" i="3"/>
  <c r="EI949" i="3" a="1"/>
  <c r="EI949" i="3" s="1"/>
  <c r="EN949" i="3" s="1"/>
  <c r="EJ949" i="3" a="1"/>
  <c r="EJ949" i="3" s="1"/>
  <c r="EO949" i="3" s="1"/>
  <c r="EK949" i="3" a="1"/>
  <c r="EK949" i="3" s="1"/>
  <c r="EP949" i="3" s="1"/>
  <c r="EL949" i="3" a="1"/>
  <c r="EL949" i="3" s="1"/>
  <c r="EQ949" i="3" s="1"/>
  <c r="EM949" i="3"/>
  <c r="EI950" i="3" a="1"/>
  <c r="EI950" i="3" s="1"/>
  <c r="EN950" i="3" s="1"/>
  <c r="EJ950" i="3" a="1"/>
  <c r="EJ950" i="3" s="1"/>
  <c r="EO950" i="3" s="1"/>
  <c r="EK950" i="3" a="1"/>
  <c r="EK950" i="3" s="1"/>
  <c r="EP950" i="3" s="1"/>
  <c r="EL950" i="3" a="1"/>
  <c r="EL950" i="3" s="1"/>
  <c r="EQ950" i="3" s="1"/>
  <c r="EM950" i="3"/>
  <c r="EI951" i="3" a="1"/>
  <c r="EI951" i="3" s="1"/>
  <c r="EN951" i="3" s="1"/>
  <c r="EJ951" i="3" a="1"/>
  <c r="EJ951" i="3" s="1"/>
  <c r="EO951" i="3" s="1"/>
  <c r="EK951" i="3" a="1"/>
  <c r="EK951" i="3" s="1"/>
  <c r="EP951" i="3" s="1"/>
  <c r="EL951" i="3" a="1"/>
  <c r="EL951" i="3" s="1"/>
  <c r="EQ951" i="3" s="1"/>
  <c r="EM951" i="3"/>
  <c r="EI952" i="3" a="1"/>
  <c r="EI952" i="3" s="1"/>
  <c r="EN952" i="3" s="1"/>
  <c r="EJ952" i="3" a="1"/>
  <c r="EJ952" i="3" s="1"/>
  <c r="EO952" i="3" s="1"/>
  <c r="EK952" i="3" a="1"/>
  <c r="EK952" i="3" s="1"/>
  <c r="EP952" i="3" s="1"/>
  <c r="EL952" i="3" a="1"/>
  <c r="EL952" i="3" s="1"/>
  <c r="EQ952" i="3" s="1"/>
  <c r="EM952" i="3"/>
  <c r="EI953" i="3" a="1"/>
  <c r="EI953" i="3" s="1"/>
  <c r="EN953" i="3" s="1"/>
  <c r="EJ953" i="3" a="1"/>
  <c r="EJ953" i="3" s="1"/>
  <c r="EO953" i="3" s="1"/>
  <c r="EK953" i="3" a="1"/>
  <c r="EK953" i="3" s="1"/>
  <c r="EP953" i="3" s="1"/>
  <c r="EL953" i="3" a="1"/>
  <c r="EL953" i="3" s="1"/>
  <c r="EQ953" i="3" s="1"/>
  <c r="EM953" i="3"/>
  <c r="EI954" i="3" a="1"/>
  <c r="EI954" i="3" s="1"/>
  <c r="EN954" i="3" s="1"/>
  <c r="EJ954" i="3" a="1"/>
  <c r="EJ954" i="3" s="1"/>
  <c r="EO954" i="3" s="1"/>
  <c r="EK954" i="3" a="1"/>
  <c r="EK954" i="3" s="1"/>
  <c r="EP954" i="3" s="1"/>
  <c r="EL954" i="3" a="1"/>
  <c r="EL954" i="3" s="1"/>
  <c r="EQ954" i="3" s="1"/>
  <c r="EM954" i="3"/>
  <c r="EI955" i="3" a="1"/>
  <c r="EI955" i="3" s="1"/>
  <c r="EN955" i="3" s="1"/>
  <c r="EJ955" i="3" a="1"/>
  <c r="EJ955" i="3" s="1"/>
  <c r="EO955" i="3" s="1"/>
  <c r="EK955" i="3" a="1"/>
  <c r="EK955" i="3" s="1"/>
  <c r="EP955" i="3" s="1"/>
  <c r="EL955" i="3" a="1"/>
  <c r="EL955" i="3" s="1"/>
  <c r="EQ955" i="3" s="1"/>
  <c r="EM955" i="3"/>
  <c r="EI956" i="3" a="1"/>
  <c r="EI956" i="3" s="1"/>
  <c r="EN956" i="3" s="1"/>
  <c r="EJ956" i="3" a="1"/>
  <c r="EJ956" i="3" s="1"/>
  <c r="EO956" i="3" s="1"/>
  <c r="EK956" i="3" a="1"/>
  <c r="EK956" i="3" s="1"/>
  <c r="EP956" i="3" s="1"/>
  <c r="EL956" i="3" a="1"/>
  <c r="EL956" i="3" s="1"/>
  <c r="EQ956" i="3" s="1"/>
  <c r="EM956" i="3"/>
  <c r="EI957" i="3" a="1"/>
  <c r="EI957" i="3" s="1"/>
  <c r="EN957" i="3" s="1"/>
  <c r="EJ957" i="3" a="1"/>
  <c r="EJ957" i="3" s="1"/>
  <c r="EO957" i="3" s="1"/>
  <c r="EK957" i="3" a="1"/>
  <c r="EK957" i="3" s="1"/>
  <c r="EP957" i="3" s="1"/>
  <c r="EL957" i="3" a="1"/>
  <c r="EL957" i="3" s="1"/>
  <c r="EQ957" i="3" s="1"/>
  <c r="EM957" i="3"/>
  <c r="EI958" i="3" a="1"/>
  <c r="EI958" i="3" s="1"/>
  <c r="EN958" i="3" s="1"/>
  <c r="EJ958" i="3" a="1"/>
  <c r="EJ958" i="3" s="1"/>
  <c r="EO958" i="3" s="1"/>
  <c r="EK958" i="3" a="1"/>
  <c r="EK958" i="3" s="1"/>
  <c r="EP958" i="3" s="1"/>
  <c r="EL958" i="3" a="1"/>
  <c r="EL958" i="3" s="1"/>
  <c r="EQ958" i="3" s="1"/>
  <c r="EM958" i="3"/>
  <c r="EI959" i="3" a="1"/>
  <c r="EI959" i="3" s="1"/>
  <c r="EN959" i="3" s="1"/>
  <c r="EJ959" i="3" a="1"/>
  <c r="EJ959" i="3" s="1"/>
  <c r="EO959" i="3" s="1"/>
  <c r="EK959" i="3" a="1"/>
  <c r="EK959" i="3" s="1"/>
  <c r="EP959" i="3" s="1"/>
  <c r="EL959" i="3" a="1"/>
  <c r="EL959" i="3" s="1"/>
  <c r="EQ959" i="3" s="1"/>
  <c r="EM959" i="3"/>
  <c r="EI960" i="3" a="1"/>
  <c r="EI960" i="3" s="1"/>
  <c r="EN960" i="3" s="1"/>
  <c r="EJ960" i="3" a="1"/>
  <c r="EJ960" i="3" s="1"/>
  <c r="EO960" i="3" s="1"/>
  <c r="EK960" i="3" a="1"/>
  <c r="EK960" i="3" s="1"/>
  <c r="EP960" i="3" s="1"/>
  <c r="EL960" i="3" a="1"/>
  <c r="EL960" i="3" s="1"/>
  <c r="EQ960" i="3" s="1"/>
  <c r="EM960" i="3"/>
  <c r="EI961" i="3" a="1"/>
  <c r="EI961" i="3" s="1"/>
  <c r="EN961" i="3" s="1"/>
  <c r="EJ961" i="3" a="1"/>
  <c r="EJ961" i="3" s="1"/>
  <c r="EO961" i="3" s="1"/>
  <c r="EK961" i="3" a="1"/>
  <c r="EK961" i="3" s="1"/>
  <c r="EP961" i="3" s="1"/>
  <c r="EL961" i="3" a="1"/>
  <c r="EL961" i="3" s="1"/>
  <c r="EQ961" i="3" s="1"/>
  <c r="EM961" i="3"/>
  <c r="EI962" i="3" a="1"/>
  <c r="EI962" i="3" s="1"/>
  <c r="EN962" i="3" s="1"/>
  <c r="EJ962" i="3" a="1"/>
  <c r="EJ962" i="3" s="1"/>
  <c r="EO962" i="3" s="1"/>
  <c r="EK962" i="3" a="1"/>
  <c r="EK962" i="3" s="1"/>
  <c r="EP962" i="3" s="1"/>
  <c r="EL962" i="3" a="1"/>
  <c r="EL962" i="3" s="1"/>
  <c r="EQ962" i="3" s="1"/>
  <c r="EM962" i="3"/>
  <c r="EI963" i="3" a="1"/>
  <c r="EI963" i="3" s="1"/>
  <c r="EN963" i="3" s="1"/>
  <c r="EJ963" i="3" a="1"/>
  <c r="EJ963" i="3" s="1"/>
  <c r="EO963" i="3" s="1"/>
  <c r="EK963" i="3" a="1"/>
  <c r="EK963" i="3" s="1"/>
  <c r="EP963" i="3" s="1"/>
  <c r="EL963" i="3" a="1"/>
  <c r="EL963" i="3" s="1"/>
  <c r="EQ963" i="3" s="1"/>
  <c r="EM963" i="3"/>
  <c r="EI964" i="3" a="1"/>
  <c r="EI964" i="3" s="1"/>
  <c r="EN964" i="3" s="1"/>
  <c r="EJ964" i="3" a="1"/>
  <c r="EJ964" i="3" s="1"/>
  <c r="EO964" i="3" s="1"/>
  <c r="EK964" i="3" a="1"/>
  <c r="EK964" i="3" s="1"/>
  <c r="EP964" i="3" s="1"/>
  <c r="EL964" i="3" a="1"/>
  <c r="EL964" i="3" s="1"/>
  <c r="EQ964" i="3" s="1"/>
  <c r="EM964" i="3"/>
  <c r="EI965" i="3" a="1"/>
  <c r="EI965" i="3" s="1"/>
  <c r="EN965" i="3" s="1"/>
  <c r="EJ965" i="3" a="1"/>
  <c r="EJ965" i="3" s="1"/>
  <c r="EO965" i="3" s="1"/>
  <c r="EK965" i="3" a="1"/>
  <c r="EK965" i="3" s="1"/>
  <c r="EP965" i="3" s="1"/>
  <c r="EL965" i="3" a="1"/>
  <c r="EL965" i="3" s="1"/>
  <c r="EQ965" i="3" s="1"/>
  <c r="EM965" i="3"/>
  <c r="EI966" i="3" a="1"/>
  <c r="EI966" i="3" s="1"/>
  <c r="EN966" i="3" s="1"/>
  <c r="EJ966" i="3" a="1"/>
  <c r="EJ966" i="3" s="1"/>
  <c r="EO966" i="3" s="1"/>
  <c r="EK966" i="3" a="1"/>
  <c r="EK966" i="3" s="1"/>
  <c r="EP966" i="3" s="1"/>
  <c r="EL966" i="3" a="1"/>
  <c r="EL966" i="3" s="1"/>
  <c r="EQ966" i="3" s="1"/>
  <c r="EM966" i="3"/>
  <c r="EI967" i="3" a="1"/>
  <c r="EI967" i="3" s="1"/>
  <c r="EN967" i="3" s="1"/>
  <c r="EJ967" i="3" a="1"/>
  <c r="EJ967" i="3" s="1"/>
  <c r="EO967" i="3" s="1"/>
  <c r="EK967" i="3" a="1"/>
  <c r="EK967" i="3" s="1"/>
  <c r="EP967" i="3" s="1"/>
  <c r="EL967" i="3" a="1"/>
  <c r="EL967" i="3" s="1"/>
  <c r="EQ967" i="3" s="1"/>
  <c r="EM967" i="3"/>
  <c r="EI968" i="3" a="1"/>
  <c r="EI968" i="3" s="1"/>
  <c r="EN968" i="3" s="1"/>
  <c r="EJ968" i="3" a="1"/>
  <c r="EJ968" i="3" s="1"/>
  <c r="EO968" i="3" s="1"/>
  <c r="EK968" i="3" a="1"/>
  <c r="EK968" i="3" s="1"/>
  <c r="EP968" i="3" s="1"/>
  <c r="EL968" i="3" a="1"/>
  <c r="EL968" i="3" s="1"/>
  <c r="EQ968" i="3" s="1"/>
  <c r="EM968" i="3"/>
  <c r="EI969" i="3" a="1"/>
  <c r="EI969" i="3" s="1"/>
  <c r="EN969" i="3" s="1"/>
  <c r="EJ969" i="3" a="1"/>
  <c r="EJ969" i="3" s="1"/>
  <c r="EO969" i="3" s="1"/>
  <c r="EK969" i="3" a="1"/>
  <c r="EK969" i="3" s="1"/>
  <c r="EP969" i="3" s="1"/>
  <c r="EL969" i="3" a="1"/>
  <c r="EL969" i="3" s="1"/>
  <c r="EQ969" i="3" s="1"/>
  <c r="EM969" i="3"/>
  <c r="EI970" i="3" a="1"/>
  <c r="EI970" i="3" s="1"/>
  <c r="EN970" i="3" s="1"/>
  <c r="EJ970" i="3" a="1"/>
  <c r="EJ970" i="3" s="1"/>
  <c r="EO970" i="3" s="1"/>
  <c r="EK970" i="3" a="1"/>
  <c r="EK970" i="3" s="1"/>
  <c r="EP970" i="3" s="1"/>
  <c r="EL970" i="3" a="1"/>
  <c r="EL970" i="3" s="1"/>
  <c r="EQ970" i="3" s="1"/>
  <c r="EM970" i="3"/>
  <c r="EI971" i="3" a="1"/>
  <c r="EI971" i="3" s="1"/>
  <c r="EN971" i="3" s="1"/>
  <c r="EJ971" i="3" a="1"/>
  <c r="EJ971" i="3" s="1"/>
  <c r="EO971" i="3" s="1"/>
  <c r="EK971" i="3" a="1"/>
  <c r="EK971" i="3" s="1"/>
  <c r="EP971" i="3" s="1"/>
  <c r="EL971" i="3" a="1"/>
  <c r="EL971" i="3" s="1"/>
  <c r="EQ971" i="3" s="1"/>
  <c r="EM971" i="3"/>
  <c r="EI972" i="3" a="1"/>
  <c r="EI972" i="3" s="1"/>
  <c r="EN972" i="3" s="1"/>
  <c r="EJ972" i="3" a="1"/>
  <c r="EJ972" i="3" s="1"/>
  <c r="EO972" i="3" s="1"/>
  <c r="EK972" i="3" a="1"/>
  <c r="EK972" i="3" s="1"/>
  <c r="EP972" i="3" s="1"/>
  <c r="EL972" i="3" a="1"/>
  <c r="EL972" i="3" s="1"/>
  <c r="EQ972" i="3" s="1"/>
  <c r="EM972" i="3"/>
  <c r="EI973" i="3" a="1"/>
  <c r="EI973" i="3" s="1"/>
  <c r="EN973" i="3" s="1"/>
  <c r="EJ973" i="3" a="1"/>
  <c r="EJ973" i="3" s="1"/>
  <c r="EO973" i="3" s="1"/>
  <c r="EK973" i="3" a="1"/>
  <c r="EK973" i="3" s="1"/>
  <c r="EP973" i="3" s="1"/>
  <c r="EL973" i="3" a="1"/>
  <c r="EL973" i="3" s="1"/>
  <c r="EQ973" i="3" s="1"/>
  <c r="EM973" i="3"/>
  <c r="EI974" i="3" a="1"/>
  <c r="EI974" i="3" s="1"/>
  <c r="EN974" i="3" s="1"/>
  <c r="EJ974" i="3" a="1"/>
  <c r="EJ974" i="3" s="1"/>
  <c r="EO974" i="3" s="1"/>
  <c r="EK974" i="3" a="1"/>
  <c r="EK974" i="3" s="1"/>
  <c r="EP974" i="3" s="1"/>
  <c r="EL974" i="3" a="1"/>
  <c r="EL974" i="3" s="1"/>
  <c r="EQ974" i="3" s="1"/>
  <c r="EM974" i="3"/>
  <c r="EI975" i="3" a="1"/>
  <c r="EI975" i="3" s="1"/>
  <c r="EN975" i="3" s="1"/>
  <c r="EJ975" i="3" a="1"/>
  <c r="EJ975" i="3" s="1"/>
  <c r="EO975" i="3" s="1"/>
  <c r="EK975" i="3" a="1"/>
  <c r="EK975" i="3" s="1"/>
  <c r="EP975" i="3" s="1"/>
  <c r="EL975" i="3" a="1"/>
  <c r="EL975" i="3" s="1"/>
  <c r="EQ975" i="3" s="1"/>
  <c r="EM975" i="3"/>
  <c r="EI976" i="3" a="1"/>
  <c r="EI976" i="3" s="1"/>
  <c r="EN976" i="3" s="1"/>
  <c r="EJ976" i="3" a="1"/>
  <c r="EJ976" i="3" s="1"/>
  <c r="EO976" i="3" s="1"/>
  <c r="EK976" i="3" a="1"/>
  <c r="EK976" i="3" s="1"/>
  <c r="EP976" i="3" s="1"/>
  <c r="EL976" i="3" a="1"/>
  <c r="EL976" i="3" s="1"/>
  <c r="EQ976" i="3" s="1"/>
  <c r="EM976" i="3"/>
  <c r="EI977" i="3" a="1"/>
  <c r="EI977" i="3" s="1"/>
  <c r="EN977" i="3" s="1"/>
  <c r="EJ977" i="3" a="1"/>
  <c r="EJ977" i="3" s="1"/>
  <c r="EO977" i="3" s="1"/>
  <c r="EK977" i="3" a="1"/>
  <c r="EK977" i="3" s="1"/>
  <c r="EP977" i="3" s="1"/>
  <c r="EL977" i="3" a="1"/>
  <c r="EL977" i="3" s="1"/>
  <c r="EQ977" i="3" s="1"/>
  <c r="EM977" i="3"/>
  <c r="EI978" i="3" a="1"/>
  <c r="EI978" i="3" s="1"/>
  <c r="EN978" i="3" s="1"/>
  <c r="EJ978" i="3" a="1"/>
  <c r="EJ978" i="3" s="1"/>
  <c r="EO978" i="3" s="1"/>
  <c r="EK978" i="3" a="1"/>
  <c r="EK978" i="3" s="1"/>
  <c r="EP978" i="3" s="1"/>
  <c r="EL978" i="3" a="1"/>
  <c r="EL978" i="3" s="1"/>
  <c r="EQ978" i="3" s="1"/>
  <c r="EM978" i="3"/>
  <c r="EI979" i="3" a="1"/>
  <c r="EI979" i="3" s="1"/>
  <c r="EN979" i="3" s="1"/>
  <c r="EJ979" i="3" a="1"/>
  <c r="EJ979" i="3" s="1"/>
  <c r="EO979" i="3" s="1"/>
  <c r="EK979" i="3" a="1"/>
  <c r="EK979" i="3" s="1"/>
  <c r="EP979" i="3" s="1"/>
  <c r="EL979" i="3" a="1"/>
  <c r="EL979" i="3" s="1"/>
  <c r="EQ979" i="3" s="1"/>
  <c r="EM979" i="3"/>
  <c r="EI980" i="3" a="1"/>
  <c r="EI980" i="3" s="1"/>
  <c r="EN980" i="3" s="1"/>
  <c r="EJ980" i="3" a="1"/>
  <c r="EJ980" i="3" s="1"/>
  <c r="EO980" i="3" s="1"/>
  <c r="EK980" i="3" a="1"/>
  <c r="EK980" i="3" s="1"/>
  <c r="EP980" i="3" s="1"/>
  <c r="EL980" i="3" a="1"/>
  <c r="EL980" i="3" s="1"/>
  <c r="EQ980" i="3" s="1"/>
  <c r="EM980" i="3"/>
  <c r="EI981" i="3" a="1"/>
  <c r="EI981" i="3" s="1"/>
  <c r="EN981" i="3" s="1"/>
  <c r="EJ981" i="3" a="1"/>
  <c r="EJ981" i="3" s="1"/>
  <c r="EO981" i="3" s="1"/>
  <c r="EK981" i="3" a="1"/>
  <c r="EK981" i="3" s="1"/>
  <c r="EP981" i="3" s="1"/>
  <c r="EL981" i="3" a="1"/>
  <c r="EL981" i="3" s="1"/>
  <c r="EQ981" i="3" s="1"/>
  <c r="EM981" i="3"/>
  <c r="EI982" i="3" a="1"/>
  <c r="EI982" i="3" s="1"/>
  <c r="EN982" i="3" s="1"/>
  <c r="EJ982" i="3" a="1"/>
  <c r="EJ982" i="3" s="1"/>
  <c r="EO982" i="3" s="1"/>
  <c r="EK982" i="3" a="1"/>
  <c r="EK982" i="3" s="1"/>
  <c r="EP982" i="3" s="1"/>
  <c r="EL982" i="3" a="1"/>
  <c r="EL982" i="3" s="1"/>
  <c r="EQ982" i="3" s="1"/>
  <c r="EM982" i="3"/>
  <c r="EI983" i="3" a="1"/>
  <c r="EI983" i="3" s="1"/>
  <c r="EN983" i="3" s="1"/>
  <c r="EJ983" i="3" a="1"/>
  <c r="EJ983" i="3" s="1"/>
  <c r="EO983" i="3" s="1"/>
  <c r="EK983" i="3" a="1"/>
  <c r="EK983" i="3" s="1"/>
  <c r="EP983" i="3" s="1"/>
  <c r="EL983" i="3" a="1"/>
  <c r="EL983" i="3" s="1"/>
  <c r="EQ983" i="3" s="1"/>
  <c r="EM983" i="3"/>
  <c r="EI984" i="3" a="1"/>
  <c r="EI984" i="3" s="1"/>
  <c r="EN984" i="3" s="1"/>
  <c r="EJ984" i="3" a="1"/>
  <c r="EJ984" i="3" s="1"/>
  <c r="EO984" i="3" s="1"/>
  <c r="EK984" i="3" a="1"/>
  <c r="EK984" i="3" s="1"/>
  <c r="EP984" i="3" s="1"/>
  <c r="EL984" i="3" a="1"/>
  <c r="EL984" i="3" s="1"/>
  <c r="EQ984" i="3" s="1"/>
  <c r="EM984" i="3"/>
  <c r="EI985" i="3" a="1"/>
  <c r="EI985" i="3" s="1"/>
  <c r="EN985" i="3" s="1"/>
  <c r="EJ985" i="3" a="1"/>
  <c r="EJ985" i="3" s="1"/>
  <c r="EO985" i="3" s="1"/>
  <c r="EK985" i="3" a="1"/>
  <c r="EK985" i="3" s="1"/>
  <c r="EP985" i="3" s="1"/>
  <c r="EL985" i="3" a="1"/>
  <c r="EL985" i="3" s="1"/>
  <c r="EQ985" i="3" s="1"/>
  <c r="EM985" i="3"/>
  <c r="EI986" i="3" a="1"/>
  <c r="EI986" i="3" s="1"/>
  <c r="EN986" i="3" s="1"/>
  <c r="EJ986" i="3" a="1"/>
  <c r="EJ986" i="3" s="1"/>
  <c r="EO986" i="3" s="1"/>
  <c r="EK986" i="3" a="1"/>
  <c r="EK986" i="3" s="1"/>
  <c r="EP986" i="3" s="1"/>
  <c r="EL986" i="3" a="1"/>
  <c r="EL986" i="3" s="1"/>
  <c r="EQ986" i="3" s="1"/>
  <c r="EM986" i="3"/>
  <c r="EI987" i="3" a="1"/>
  <c r="EI987" i="3" s="1"/>
  <c r="EN987" i="3" s="1"/>
  <c r="EJ987" i="3" a="1"/>
  <c r="EJ987" i="3" s="1"/>
  <c r="EO987" i="3" s="1"/>
  <c r="EK987" i="3" a="1"/>
  <c r="EK987" i="3" s="1"/>
  <c r="EP987" i="3" s="1"/>
  <c r="EL987" i="3" a="1"/>
  <c r="EL987" i="3" s="1"/>
  <c r="EQ987" i="3" s="1"/>
  <c r="EM987" i="3"/>
  <c r="EI988" i="3" a="1"/>
  <c r="EI988" i="3" s="1"/>
  <c r="EN988" i="3" s="1"/>
  <c r="EJ988" i="3" a="1"/>
  <c r="EJ988" i="3" s="1"/>
  <c r="EO988" i="3" s="1"/>
  <c r="EK988" i="3" a="1"/>
  <c r="EK988" i="3" s="1"/>
  <c r="EP988" i="3" s="1"/>
  <c r="EL988" i="3" a="1"/>
  <c r="EL988" i="3" s="1"/>
  <c r="EQ988" i="3" s="1"/>
  <c r="EM988" i="3"/>
  <c r="EI989" i="3" a="1"/>
  <c r="EI989" i="3" s="1"/>
  <c r="EN989" i="3" s="1"/>
  <c r="EJ989" i="3" a="1"/>
  <c r="EJ989" i="3" s="1"/>
  <c r="EO989" i="3" s="1"/>
  <c r="EK989" i="3" a="1"/>
  <c r="EK989" i="3" s="1"/>
  <c r="EP989" i="3" s="1"/>
  <c r="EL989" i="3" a="1"/>
  <c r="EL989" i="3" s="1"/>
  <c r="EQ989" i="3" s="1"/>
  <c r="EM989" i="3"/>
  <c r="EI990" i="3" a="1"/>
  <c r="EI990" i="3" s="1"/>
  <c r="EN990" i="3" s="1"/>
  <c r="EJ990" i="3" a="1"/>
  <c r="EJ990" i="3" s="1"/>
  <c r="EO990" i="3" s="1"/>
  <c r="EK990" i="3" a="1"/>
  <c r="EK990" i="3" s="1"/>
  <c r="EP990" i="3" s="1"/>
  <c r="EL990" i="3" a="1"/>
  <c r="EL990" i="3" s="1"/>
  <c r="EQ990" i="3" s="1"/>
  <c r="EM990" i="3"/>
  <c r="EI991" i="3" a="1"/>
  <c r="EI991" i="3" s="1"/>
  <c r="EN991" i="3" s="1"/>
  <c r="EJ991" i="3" a="1"/>
  <c r="EJ991" i="3" s="1"/>
  <c r="EO991" i="3" s="1"/>
  <c r="EK991" i="3" a="1"/>
  <c r="EK991" i="3" s="1"/>
  <c r="EP991" i="3" s="1"/>
  <c r="EL991" i="3" a="1"/>
  <c r="EL991" i="3" s="1"/>
  <c r="EQ991" i="3" s="1"/>
  <c r="EM991" i="3"/>
  <c r="EI992" i="3" a="1"/>
  <c r="EI992" i="3" s="1"/>
  <c r="EN992" i="3" s="1"/>
  <c r="EJ992" i="3" a="1"/>
  <c r="EJ992" i="3" s="1"/>
  <c r="EO992" i="3" s="1"/>
  <c r="EK992" i="3" a="1"/>
  <c r="EK992" i="3" s="1"/>
  <c r="EP992" i="3" s="1"/>
  <c r="EL992" i="3" a="1"/>
  <c r="EL992" i="3" s="1"/>
  <c r="EQ992" i="3" s="1"/>
  <c r="EM992" i="3"/>
  <c r="EI993" i="3" a="1"/>
  <c r="EI993" i="3" s="1"/>
  <c r="EN993" i="3" s="1"/>
  <c r="EJ993" i="3" a="1"/>
  <c r="EJ993" i="3" s="1"/>
  <c r="EO993" i="3" s="1"/>
  <c r="EK993" i="3" a="1"/>
  <c r="EK993" i="3" s="1"/>
  <c r="EP993" i="3" s="1"/>
  <c r="EL993" i="3" a="1"/>
  <c r="EL993" i="3" s="1"/>
  <c r="EQ993" i="3" s="1"/>
  <c r="EM993" i="3"/>
  <c r="EI994" i="3" a="1"/>
  <c r="EI994" i="3" s="1"/>
  <c r="EN994" i="3" s="1"/>
  <c r="EJ994" i="3" a="1"/>
  <c r="EJ994" i="3" s="1"/>
  <c r="EO994" i="3" s="1"/>
  <c r="EK994" i="3" a="1"/>
  <c r="EK994" i="3" s="1"/>
  <c r="EP994" i="3" s="1"/>
  <c r="EL994" i="3" a="1"/>
  <c r="EL994" i="3" s="1"/>
  <c r="EQ994" i="3" s="1"/>
  <c r="EM994" i="3"/>
  <c r="EI995" i="3" a="1"/>
  <c r="EI995" i="3" s="1"/>
  <c r="EN995" i="3" s="1"/>
  <c r="EJ995" i="3" a="1"/>
  <c r="EJ995" i="3" s="1"/>
  <c r="EO995" i="3" s="1"/>
  <c r="EK995" i="3" a="1"/>
  <c r="EK995" i="3" s="1"/>
  <c r="EP995" i="3" s="1"/>
  <c r="EL995" i="3" a="1"/>
  <c r="EL995" i="3" s="1"/>
  <c r="EQ995" i="3" s="1"/>
  <c r="EM995" i="3"/>
  <c r="EI996" i="3" a="1"/>
  <c r="EI996" i="3" s="1"/>
  <c r="EN996" i="3" s="1"/>
  <c r="EJ996" i="3" a="1"/>
  <c r="EJ996" i="3" s="1"/>
  <c r="EO996" i="3" s="1"/>
  <c r="EK996" i="3" a="1"/>
  <c r="EK996" i="3" s="1"/>
  <c r="EP996" i="3" s="1"/>
  <c r="EL996" i="3" a="1"/>
  <c r="EL996" i="3" s="1"/>
  <c r="EQ996" i="3" s="1"/>
  <c r="EM996" i="3"/>
  <c r="EI997" i="3" a="1"/>
  <c r="EI997" i="3" s="1"/>
  <c r="EN997" i="3" s="1"/>
  <c r="EJ997" i="3" a="1"/>
  <c r="EJ997" i="3" s="1"/>
  <c r="EO997" i="3" s="1"/>
  <c r="EK997" i="3" a="1"/>
  <c r="EK997" i="3" s="1"/>
  <c r="EP997" i="3" s="1"/>
  <c r="EL997" i="3" a="1"/>
  <c r="EL997" i="3" s="1"/>
  <c r="EQ997" i="3" s="1"/>
  <c r="EM997" i="3"/>
  <c r="EI998" i="3" a="1"/>
  <c r="EI998" i="3" s="1"/>
  <c r="EN998" i="3" s="1"/>
  <c r="EJ998" i="3" a="1"/>
  <c r="EJ998" i="3" s="1"/>
  <c r="EO998" i="3" s="1"/>
  <c r="EK998" i="3" a="1"/>
  <c r="EK998" i="3" s="1"/>
  <c r="EP998" i="3" s="1"/>
  <c r="EL998" i="3" a="1"/>
  <c r="EL998" i="3" s="1"/>
  <c r="EQ998" i="3" s="1"/>
  <c r="EM998" i="3"/>
  <c r="EI999" i="3" a="1"/>
  <c r="EI999" i="3" s="1"/>
  <c r="EN999" i="3" s="1"/>
  <c r="EJ999" i="3" a="1"/>
  <c r="EJ999" i="3" s="1"/>
  <c r="EO999" i="3" s="1"/>
  <c r="EK999" i="3" a="1"/>
  <c r="EK999" i="3" s="1"/>
  <c r="EP999" i="3" s="1"/>
  <c r="EL999" i="3" a="1"/>
  <c r="EL999" i="3" s="1"/>
  <c r="EQ999" i="3" s="1"/>
  <c r="EM999" i="3"/>
  <c r="EI1000" i="3" a="1"/>
  <c r="EI1000" i="3" s="1"/>
  <c r="EN1000" i="3" s="1"/>
  <c r="EJ1000" i="3" a="1"/>
  <c r="EJ1000" i="3" s="1"/>
  <c r="EO1000" i="3" s="1"/>
  <c r="EK1000" i="3" a="1"/>
  <c r="EK1000" i="3" s="1"/>
  <c r="EP1000" i="3" s="1"/>
  <c r="EL1000" i="3" a="1"/>
  <c r="EL1000" i="3" s="1"/>
  <c r="EQ1000" i="3" s="1"/>
  <c r="EM1000" i="3"/>
  <c r="EI1001" i="3" a="1"/>
  <c r="EI1001" i="3" s="1"/>
  <c r="EN1001" i="3" s="1"/>
  <c r="EJ1001" i="3" a="1"/>
  <c r="EJ1001" i="3" s="1"/>
  <c r="EO1001" i="3" s="1"/>
  <c r="EK1001" i="3" a="1"/>
  <c r="EK1001" i="3" s="1"/>
  <c r="EP1001" i="3" s="1"/>
  <c r="EL1001" i="3" a="1"/>
  <c r="EL1001" i="3" s="1"/>
  <c r="EQ1001" i="3" s="1"/>
  <c r="EM1001" i="3"/>
  <c r="EI1002" i="3" a="1"/>
  <c r="EI1002" i="3" s="1"/>
  <c r="EN1002" i="3" s="1"/>
  <c r="EJ1002" i="3" a="1"/>
  <c r="EJ1002" i="3" s="1"/>
  <c r="EO1002" i="3" s="1"/>
  <c r="EK1002" i="3" a="1"/>
  <c r="EK1002" i="3" s="1"/>
  <c r="EP1002" i="3" s="1"/>
  <c r="EL1002" i="3" a="1"/>
  <c r="EL1002" i="3" s="1"/>
  <c r="EQ1002" i="3" s="1"/>
  <c r="EM1002" i="3"/>
  <c r="EI1003" i="3" a="1"/>
  <c r="EI1003" i="3" s="1"/>
  <c r="EN1003" i="3" s="1"/>
  <c r="EJ1003" i="3" a="1"/>
  <c r="EJ1003" i="3" s="1"/>
  <c r="EO1003" i="3" s="1"/>
  <c r="EK1003" i="3" a="1"/>
  <c r="EK1003" i="3" s="1"/>
  <c r="EP1003" i="3" s="1"/>
  <c r="EL1003" i="3" a="1"/>
  <c r="EL1003" i="3" s="1"/>
  <c r="EQ1003" i="3" s="1"/>
  <c r="EM1003" i="3"/>
  <c r="EI1004" i="3" a="1"/>
  <c r="EI1004" i="3" s="1"/>
  <c r="EN1004" i="3" s="1"/>
  <c r="EJ1004" i="3" a="1"/>
  <c r="EJ1004" i="3" s="1"/>
  <c r="EO1004" i="3" s="1"/>
  <c r="EK1004" i="3" a="1"/>
  <c r="EK1004" i="3" s="1"/>
  <c r="EP1004" i="3" s="1"/>
  <c r="EL1004" i="3" a="1"/>
  <c r="EL1004" i="3" s="1"/>
  <c r="EQ1004" i="3" s="1"/>
  <c r="EM1004" i="3"/>
  <c r="EI1005" i="3" a="1"/>
  <c r="EI1005" i="3" s="1"/>
  <c r="EN1005" i="3" s="1"/>
  <c r="EJ1005" i="3" a="1"/>
  <c r="EJ1005" i="3" s="1"/>
  <c r="EO1005" i="3" s="1"/>
  <c r="EK1005" i="3" a="1"/>
  <c r="EK1005" i="3" s="1"/>
  <c r="EP1005" i="3" s="1"/>
  <c r="EL1005" i="3" a="1"/>
  <c r="EL1005" i="3" s="1"/>
  <c r="EQ1005" i="3" s="1"/>
  <c r="EM1005" i="3"/>
  <c r="EI1006" i="3" a="1"/>
  <c r="EI1006" i="3" s="1"/>
  <c r="EN1006" i="3" s="1"/>
  <c r="EJ1006" i="3" a="1"/>
  <c r="EJ1006" i="3" s="1"/>
  <c r="EO1006" i="3" s="1"/>
  <c r="EK1006" i="3" a="1"/>
  <c r="EK1006" i="3" s="1"/>
  <c r="EP1006" i="3" s="1"/>
  <c r="EL1006" i="3" a="1"/>
  <c r="EL1006" i="3" s="1"/>
  <c r="EQ1006" i="3" s="1"/>
  <c r="EM1006" i="3"/>
  <c r="EI1007" i="3" a="1"/>
  <c r="EI1007" i="3" s="1"/>
  <c r="EN1007" i="3" s="1"/>
  <c r="EJ1007" i="3" a="1"/>
  <c r="EJ1007" i="3" s="1"/>
  <c r="EO1007" i="3" s="1"/>
  <c r="EK1007" i="3" a="1"/>
  <c r="EK1007" i="3" s="1"/>
  <c r="EP1007" i="3" s="1"/>
  <c r="EL1007" i="3" a="1"/>
  <c r="EL1007" i="3" s="1"/>
  <c r="EQ1007" i="3" s="1"/>
  <c r="EM1007" i="3"/>
  <c r="EI1008" i="3" a="1"/>
  <c r="EI1008" i="3" s="1"/>
  <c r="EN1008" i="3" s="1"/>
  <c r="EJ1008" i="3" a="1"/>
  <c r="EJ1008" i="3" s="1"/>
  <c r="EO1008" i="3" s="1"/>
  <c r="EK1008" i="3" a="1"/>
  <c r="EK1008" i="3" s="1"/>
  <c r="EP1008" i="3" s="1"/>
  <c r="EL1008" i="3" a="1"/>
  <c r="EL1008" i="3" s="1"/>
  <c r="EQ1008" i="3" s="1"/>
  <c r="EM1008" i="3"/>
  <c r="EI1009" i="3" a="1"/>
  <c r="EI1009" i="3" s="1"/>
  <c r="EN1009" i="3" s="1"/>
  <c r="EJ1009" i="3" a="1"/>
  <c r="EJ1009" i="3" s="1"/>
  <c r="EO1009" i="3" s="1"/>
  <c r="EK1009" i="3" a="1"/>
  <c r="EK1009" i="3" s="1"/>
  <c r="EP1009" i="3" s="1"/>
  <c r="EL1009" i="3" a="1"/>
  <c r="EL1009" i="3" s="1"/>
  <c r="EQ1009" i="3" s="1"/>
  <c r="EM1009" i="3"/>
  <c r="EI1010" i="3" a="1"/>
  <c r="EI1010" i="3" s="1"/>
  <c r="EN1010" i="3" s="1"/>
  <c r="EJ1010" i="3" a="1"/>
  <c r="EJ1010" i="3" s="1"/>
  <c r="EO1010" i="3" s="1"/>
  <c r="EK1010" i="3" a="1"/>
  <c r="EK1010" i="3" s="1"/>
  <c r="EP1010" i="3" s="1"/>
  <c r="EL1010" i="3" a="1"/>
  <c r="EL1010" i="3" s="1"/>
  <c r="EQ1010" i="3" s="1"/>
  <c r="EM1010" i="3"/>
  <c r="EI1011" i="3" a="1"/>
  <c r="EI1011" i="3" s="1"/>
  <c r="EN1011" i="3" s="1"/>
  <c r="EJ1011" i="3" a="1"/>
  <c r="EJ1011" i="3" s="1"/>
  <c r="EO1011" i="3" s="1"/>
  <c r="EK1011" i="3" a="1"/>
  <c r="EK1011" i="3" s="1"/>
  <c r="EP1011" i="3" s="1"/>
  <c r="EL1011" i="3" a="1"/>
  <c r="EL1011" i="3" s="1"/>
  <c r="EQ1011" i="3" s="1"/>
  <c r="EM1011" i="3"/>
  <c r="EI1012" i="3" a="1"/>
  <c r="EI1012" i="3" s="1"/>
  <c r="EN1012" i="3" s="1"/>
  <c r="EJ1012" i="3" a="1"/>
  <c r="EJ1012" i="3" s="1"/>
  <c r="EO1012" i="3" s="1"/>
  <c r="EK1012" i="3" a="1"/>
  <c r="EK1012" i="3" s="1"/>
  <c r="EP1012" i="3" s="1"/>
  <c r="EL1012" i="3" a="1"/>
  <c r="EL1012" i="3" s="1"/>
  <c r="EQ1012" i="3" s="1"/>
  <c r="EM1012" i="3"/>
  <c r="EI1013" i="3" a="1"/>
  <c r="EI1013" i="3" s="1"/>
  <c r="EN1013" i="3" s="1"/>
  <c r="EJ1013" i="3" a="1"/>
  <c r="EJ1013" i="3" s="1"/>
  <c r="EO1013" i="3" s="1"/>
  <c r="EK1013" i="3" a="1"/>
  <c r="EK1013" i="3" s="1"/>
  <c r="EP1013" i="3" s="1"/>
  <c r="EL1013" i="3" a="1"/>
  <c r="EL1013" i="3" s="1"/>
  <c r="EQ1013" i="3" s="1"/>
  <c r="EM1013" i="3"/>
  <c r="EI1014" i="3" a="1"/>
  <c r="EI1014" i="3" s="1"/>
  <c r="EN1014" i="3" s="1"/>
  <c r="EJ1014" i="3" a="1"/>
  <c r="EJ1014" i="3" s="1"/>
  <c r="EO1014" i="3" s="1"/>
  <c r="EK1014" i="3" a="1"/>
  <c r="EK1014" i="3" s="1"/>
  <c r="EP1014" i="3" s="1"/>
  <c r="EL1014" i="3" a="1"/>
  <c r="EL1014" i="3" s="1"/>
  <c r="EQ1014" i="3" s="1"/>
  <c r="EM1014" i="3"/>
  <c r="EI1015" i="3" a="1"/>
  <c r="EI1015" i="3" s="1"/>
  <c r="EN1015" i="3" s="1"/>
  <c r="EJ1015" i="3" a="1"/>
  <c r="EJ1015" i="3" s="1"/>
  <c r="EO1015" i="3" s="1"/>
  <c r="EK1015" i="3" a="1"/>
  <c r="EK1015" i="3" s="1"/>
  <c r="EP1015" i="3" s="1"/>
  <c r="EL1015" i="3" a="1"/>
  <c r="EL1015" i="3" s="1"/>
  <c r="EQ1015" i="3" s="1"/>
  <c r="EM1015" i="3"/>
  <c r="EI1016" i="3" a="1"/>
  <c r="EI1016" i="3" s="1"/>
  <c r="EN1016" i="3" s="1"/>
  <c r="EJ1016" i="3" a="1"/>
  <c r="EJ1016" i="3" s="1"/>
  <c r="EO1016" i="3" s="1"/>
  <c r="EK1016" i="3" a="1"/>
  <c r="EK1016" i="3" s="1"/>
  <c r="EP1016" i="3" s="1"/>
  <c r="EL1016" i="3" a="1"/>
  <c r="EL1016" i="3" s="1"/>
  <c r="EQ1016" i="3" s="1"/>
  <c r="EM1016" i="3"/>
  <c r="EI1017" i="3" a="1"/>
  <c r="EI1017" i="3" s="1"/>
  <c r="EN1017" i="3" s="1"/>
  <c r="EJ1017" i="3" a="1"/>
  <c r="EJ1017" i="3" s="1"/>
  <c r="EO1017" i="3" s="1"/>
  <c r="EK1017" i="3" a="1"/>
  <c r="EK1017" i="3" s="1"/>
  <c r="EP1017" i="3" s="1"/>
  <c r="EL1017" i="3" a="1"/>
  <c r="EL1017" i="3" s="1"/>
  <c r="EQ1017" i="3" s="1"/>
  <c r="EM1017" i="3"/>
  <c r="EI1018" i="3" a="1"/>
  <c r="EI1018" i="3" s="1"/>
  <c r="EN1018" i="3" s="1"/>
  <c r="EJ1018" i="3" a="1"/>
  <c r="EJ1018" i="3" s="1"/>
  <c r="EO1018" i="3" s="1"/>
  <c r="EK1018" i="3" a="1"/>
  <c r="EK1018" i="3" s="1"/>
  <c r="EP1018" i="3" s="1"/>
  <c r="EL1018" i="3" a="1"/>
  <c r="EL1018" i="3" s="1"/>
  <c r="EQ1018" i="3" s="1"/>
  <c r="EM1018" i="3"/>
  <c r="EI1019" i="3" a="1"/>
  <c r="EI1019" i="3" s="1"/>
  <c r="EN1019" i="3" s="1"/>
  <c r="EJ1019" i="3" a="1"/>
  <c r="EJ1019" i="3" s="1"/>
  <c r="EO1019" i="3" s="1"/>
  <c r="EK1019" i="3" a="1"/>
  <c r="EK1019" i="3" s="1"/>
  <c r="EP1019" i="3" s="1"/>
  <c r="EL1019" i="3" a="1"/>
  <c r="EL1019" i="3" s="1"/>
  <c r="EQ1019" i="3" s="1"/>
  <c r="EM1019" i="3"/>
  <c r="EI1020" i="3" a="1"/>
  <c r="EI1020" i="3" s="1"/>
  <c r="EN1020" i="3" s="1"/>
  <c r="EJ1020" i="3" a="1"/>
  <c r="EJ1020" i="3" s="1"/>
  <c r="EO1020" i="3" s="1"/>
  <c r="EK1020" i="3" a="1"/>
  <c r="EK1020" i="3" s="1"/>
  <c r="EP1020" i="3" s="1"/>
  <c r="EL1020" i="3" a="1"/>
  <c r="EL1020" i="3" s="1"/>
  <c r="EQ1020" i="3" s="1"/>
  <c r="EM1020" i="3"/>
  <c r="EI1021" i="3" a="1"/>
  <c r="EI1021" i="3" s="1"/>
  <c r="EN1021" i="3" s="1"/>
  <c r="EJ1021" i="3" a="1"/>
  <c r="EJ1021" i="3" s="1"/>
  <c r="EO1021" i="3" s="1"/>
  <c r="EK1021" i="3" a="1"/>
  <c r="EK1021" i="3" s="1"/>
  <c r="EP1021" i="3" s="1"/>
  <c r="EL1021" i="3" a="1"/>
  <c r="EL1021" i="3" s="1"/>
  <c r="EQ1021" i="3" s="1"/>
  <c r="EM1021" i="3"/>
  <c r="EI1022" i="3" a="1"/>
  <c r="EI1022" i="3" s="1"/>
  <c r="EN1022" i="3" s="1"/>
  <c r="EJ1022" i="3" a="1"/>
  <c r="EJ1022" i="3" s="1"/>
  <c r="EO1022" i="3" s="1"/>
  <c r="EK1022" i="3" a="1"/>
  <c r="EK1022" i="3" s="1"/>
  <c r="EP1022" i="3" s="1"/>
  <c r="EL1022" i="3" a="1"/>
  <c r="EL1022" i="3" s="1"/>
  <c r="EQ1022" i="3" s="1"/>
  <c r="EM1022" i="3"/>
  <c r="EI1023" i="3" a="1"/>
  <c r="EI1023" i="3" s="1"/>
  <c r="EN1023" i="3" s="1"/>
  <c r="EJ1023" i="3" a="1"/>
  <c r="EJ1023" i="3" s="1"/>
  <c r="EO1023" i="3" s="1"/>
  <c r="EK1023" i="3" a="1"/>
  <c r="EK1023" i="3" s="1"/>
  <c r="EP1023" i="3" s="1"/>
  <c r="EL1023" i="3" a="1"/>
  <c r="EL1023" i="3" s="1"/>
  <c r="EQ1023" i="3" s="1"/>
  <c r="EM1023" i="3"/>
  <c r="EI1024" i="3" a="1"/>
  <c r="EI1024" i="3" s="1"/>
  <c r="EN1024" i="3" s="1"/>
  <c r="EJ1024" i="3" a="1"/>
  <c r="EJ1024" i="3" s="1"/>
  <c r="EO1024" i="3" s="1"/>
  <c r="EK1024" i="3" a="1"/>
  <c r="EK1024" i="3" s="1"/>
  <c r="EP1024" i="3" s="1"/>
  <c r="EL1024" i="3" a="1"/>
  <c r="EL1024" i="3" s="1"/>
  <c r="EQ1024" i="3" s="1"/>
  <c r="EM1024" i="3"/>
  <c r="EI1025" i="3" a="1"/>
  <c r="EI1025" i="3" s="1"/>
  <c r="EN1025" i="3" s="1"/>
  <c r="EJ1025" i="3" a="1"/>
  <c r="EJ1025" i="3" s="1"/>
  <c r="EO1025" i="3" s="1"/>
  <c r="EK1025" i="3" a="1"/>
  <c r="EK1025" i="3" s="1"/>
  <c r="EP1025" i="3" s="1"/>
  <c r="EL1025" i="3" a="1"/>
  <c r="EL1025" i="3" s="1"/>
  <c r="EQ1025" i="3" s="1"/>
  <c r="EM1025" i="3"/>
  <c r="EI1026" i="3" a="1"/>
  <c r="EI1026" i="3" s="1"/>
  <c r="EN1026" i="3" s="1"/>
  <c r="EJ1026" i="3" a="1"/>
  <c r="EJ1026" i="3" s="1"/>
  <c r="EO1026" i="3" s="1"/>
  <c r="EK1026" i="3" a="1"/>
  <c r="EK1026" i="3" s="1"/>
  <c r="EP1026" i="3" s="1"/>
  <c r="EL1026" i="3" a="1"/>
  <c r="EL1026" i="3" s="1"/>
  <c r="EQ1026" i="3" s="1"/>
  <c r="EM1026" i="3"/>
  <c r="EI1027" i="3" a="1"/>
  <c r="EI1027" i="3" s="1"/>
  <c r="EN1027" i="3" s="1"/>
  <c r="EJ1027" i="3" a="1"/>
  <c r="EJ1027" i="3" s="1"/>
  <c r="EO1027" i="3" s="1"/>
  <c r="EK1027" i="3" a="1"/>
  <c r="EK1027" i="3" s="1"/>
  <c r="EP1027" i="3" s="1"/>
  <c r="EL1027" i="3" a="1"/>
  <c r="EL1027" i="3" s="1"/>
  <c r="EQ1027" i="3" s="1"/>
  <c r="EM1027" i="3"/>
  <c r="EI1028" i="3" a="1"/>
  <c r="EI1028" i="3" s="1"/>
  <c r="EN1028" i="3" s="1"/>
  <c r="EJ1028" i="3" a="1"/>
  <c r="EJ1028" i="3" s="1"/>
  <c r="EO1028" i="3" s="1"/>
  <c r="EK1028" i="3" a="1"/>
  <c r="EK1028" i="3" s="1"/>
  <c r="EP1028" i="3" s="1"/>
  <c r="EL1028" i="3" a="1"/>
  <c r="EL1028" i="3" s="1"/>
  <c r="EQ1028" i="3" s="1"/>
  <c r="EM1028" i="3"/>
  <c r="EI1029" i="3" a="1"/>
  <c r="EI1029" i="3" s="1"/>
  <c r="EN1029" i="3" s="1"/>
  <c r="EJ1029" i="3" a="1"/>
  <c r="EJ1029" i="3" s="1"/>
  <c r="EO1029" i="3" s="1"/>
  <c r="EK1029" i="3" a="1"/>
  <c r="EK1029" i="3" s="1"/>
  <c r="EP1029" i="3" s="1"/>
  <c r="EL1029" i="3" a="1"/>
  <c r="EL1029" i="3" s="1"/>
  <c r="EQ1029" i="3" s="1"/>
  <c r="EM1029" i="3"/>
  <c r="EI1030" i="3" a="1"/>
  <c r="EI1030" i="3" s="1"/>
  <c r="EN1030" i="3" s="1"/>
  <c r="EJ1030" i="3" a="1"/>
  <c r="EJ1030" i="3" s="1"/>
  <c r="EO1030" i="3" s="1"/>
  <c r="EK1030" i="3" a="1"/>
  <c r="EK1030" i="3" s="1"/>
  <c r="EP1030" i="3" s="1"/>
  <c r="EL1030" i="3" a="1"/>
  <c r="EL1030" i="3" s="1"/>
  <c r="EQ1030" i="3" s="1"/>
  <c r="EM1030" i="3"/>
  <c r="EI1031" i="3" a="1"/>
  <c r="EI1031" i="3" s="1"/>
  <c r="EN1031" i="3" s="1"/>
  <c r="EJ1031" i="3" a="1"/>
  <c r="EJ1031" i="3" s="1"/>
  <c r="EO1031" i="3" s="1"/>
  <c r="EK1031" i="3" a="1"/>
  <c r="EK1031" i="3" s="1"/>
  <c r="EP1031" i="3" s="1"/>
  <c r="EL1031" i="3" a="1"/>
  <c r="EL1031" i="3" s="1"/>
  <c r="EQ1031" i="3" s="1"/>
  <c r="EM1031" i="3"/>
  <c r="EI1032" i="3" a="1"/>
  <c r="EI1032" i="3" s="1"/>
  <c r="EN1032" i="3" s="1"/>
  <c r="EJ1032" i="3" a="1"/>
  <c r="EJ1032" i="3" s="1"/>
  <c r="EO1032" i="3" s="1"/>
  <c r="EK1032" i="3" a="1"/>
  <c r="EK1032" i="3" s="1"/>
  <c r="EP1032" i="3" s="1"/>
  <c r="EL1032" i="3" a="1"/>
  <c r="EL1032" i="3" s="1"/>
  <c r="EQ1032" i="3" s="1"/>
  <c r="EM1032" i="3"/>
  <c r="EI1033" i="3" a="1"/>
  <c r="EI1033" i="3" s="1"/>
  <c r="EN1033" i="3" s="1"/>
  <c r="EJ1033" i="3" a="1"/>
  <c r="EJ1033" i="3" s="1"/>
  <c r="EO1033" i="3" s="1"/>
  <c r="EK1033" i="3" a="1"/>
  <c r="EK1033" i="3" s="1"/>
  <c r="EP1033" i="3" s="1"/>
  <c r="EL1033" i="3" a="1"/>
  <c r="EL1033" i="3" s="1"/>
  <c r="EQ1033" i="3" s="1"/>
  <c r="EM1033" i="3"/>
  <c r="EI1034" i="3" a="1"/>
  <c r="EI1034" i="3" s="1"/>
  <c r="EN1034" i="3" s="1"/>
  <c r="EJ1034" i="3" a="1"/>
  <c r="EJ1034" i="3" s="1"/>
  <c r="EO1034" i="3" s="1"/>
  <c r="EK1034" i="3" a="1"/>
  <c r="EK1034" i="3" s="1"/>
  <c r="EP1034" i="3" s="1"/>
  <c r="EL1034" i="3" a="1"/>
  <c r="EL1034" i="3" s="1"/>
  <c r="EQ1034" i="3" s="1"/>
  <c r="EM1034" i="3"/>
  <c r="EI1035" i="3" a="1"/>
  <c r="EI1035" i="3" s="1"/>
  <c r="EN1035" i="3" s="1"/>
  <c r="EJ1035" i="3" a="1"/>
  <c r="EJ1035" i="3" s="1"/>
  <c r="EO1035" i="3" s="1"/>
  <c r="EK1035" i="3" a="1"/>
  <c r="EK1035" i="3" s="1"/>
  <c r="EP1035" i="3" s="1"/>
  <c r="EL1035" i="3" a="1"/>
  <c r="EL1035" i="3" s="1"/>
  <c r="EQ1035" i="3" s="1"/>
  <c r="EM1035" i="3"/>
  <c r="EI1036" i="3" a="1"/>
  <c r="EI1036" i="3" s="1"/>
  <c r="EN1036" i="3" s="1"/>
  <c r="EJ1036" i="3" a="1"/>
  <c r="EJ1036" i="3" s="1"/>
  <c r="EO1036" i="3" s="1"/>
  <c r="EK1036" i="3" a="1"/>
  <c r="EK1036" i="3" s="1"/>
  <c r="EP1036" i="3" s="1"/>
  <c r="EL1036" i="3" a="1"/>
  <c r="EL1036" i="3" s="1"/>
  <c r="EQ1036" i="3" s="1"/>
  <c r="EM1036" i="3"/>
  <c r="EI1037" i="3" a="1"/>
  <c r="EI1037" i="3" s="1"/>
  <c r="EN1037" i="3" s="1"/>
  <c r="EJ1037" i="3" a="1"/>
  <c r="EJ1037" i="3" s="1"/>
  <c r="EO1037" i="3" s="1"/>
  <c r="EK1037" i="3" a="1"/>
  <c r="EK1037" i="3" s="1"/>
  <c r="EP1037" i="3" s="1"/>
  <c r="EL1037" i="3" a="1"/>
  <c r="EL1037" i="3" s="1"/>
  <c r="EQ1037" i="3" s="1"/>
  <c r="EM1037" i="3"/>
  <c r="EI1038" i="3" a="1"/>
  <c r="EI1038" i="3" s="1"/>
  <c r="EN1038" i="3" s="1"/>
  <c r="EJ1038" i="3" a="1"/>
  <c r="EJ1038" i="3" s="1"/>
  <c r="EO1038" i="3" s="1"/>
  <c r="EK1038" i="3" a="1"/>
  <c r="EK1038" i="3" s="1"/>
  <c r="EP1038" i="3" s="1"/>
  <c r="EL1038" i="3" a="1"/>
  <c r="EL1038" i="3" s="1"/>
  <c r="EQ1038" i="3" s="1"/>
  <c r="EM1038" i="3"/>
  <c r="EI1039" i="3" a="1"/>
  <c r="EI1039" i="3" s="1"/>
  <c r="EN1039" i="3" s="1"/>
  <c r="EJ1039" i="3" a="1"/>
  <c r="EJ1039" i="3" s="1"/>
  <c r="EO1039" i="3" s="1"/>
  <c r="EK1039" i="3" a="1"/>
  <c r="EK1039" i="3" s="1"/>
  <c r="EP1039" i="3" s="1"/>
  <c r="EL1039" i="3" a="1"/>
  <c r="EL1039" i="3" s="1"/>
  <c r="EQ1039" i="3" s="1"/>
  <c r="EM1039" i="3"/>
  <c r="EI1040" i="3" a="1"/>
  <c r="EI1040" i="3" s="1"/>
  <c r="EN1040" i="3" s="1"/>
  <c r="EJ1040" i="3" a="1"/>
  <c r="EJ1040" i="3" s="1"/>
  <c r="EO1040" i="3" s="1"/>
  <c r="EK1040" i="3" a="1"/>
  <c r="EK1040" i="3" s="1"/>
  <c r="EP1040" i="3" s="1"/>
  <c r="EL1040" i="3" a="1"/>
  <c r="EL1040" i="3" s="1"/>
  <c r="EQ1040" i="3" s="1"/>
  <c r="EM1040" i="3"/>
  <c r="EI1041" i="3" a="1"/>
  <c r="EI1041" i="3" s="1"/>
  <c r="EN1041" i="3" s="1"/>
  <c r="EJ1041" i="3" a="1"/>
  <c r="EJ1041" i="3" s="1"/>
  <c r="EO1041" i="3" s="1"/>
  <c r="EK1041" i="3" a="1"/>
  <c r="EK1041" i="3" s="1"/>
  <c r="EP1041" i="3" s="1"/>
  <c r="EL1041" i="3" a="1"/>
  <c r="EL1041" i="3" s="1"/>
  <c r="EQ1041" i="3" s="1"/>
  <c r="EM1041" i="3"/>
  <c r="EI1042" i="3" a="1"/>
  <c r="EI1042" i="3" s="1"/>
  <c r="EN1042" i="3" s="1"/>
  <c r="EJ1042" i="3" a="1"/>
  <c r="EJ1042" i="3" s="1"/>
  <c r="EO1042" i="3" s="1"/>
  <c r="EK1042" i="3" a="1"/>
  <c r="EK1042" i="3" s="1"/>
  <c r="EP1042" i="3" s="1"/>
  <c r="EL1042" i="3" a="1"/>
  <c r="EL1042" i="3" s="1"/>
  <c r="EQ1042" i="3" s="1"/>
  <c r="EM1042" i="3"/>
  <c r="EI1043" i="3" a="1"/>
  <c r="EI1043" i="3" s="1"/>
  <c r="EN1043" i="3" s="1"/>
  <c r="EJ1043" i="3" a="1"/>
  <c r="EJ1043" i="3" s="1"/>
  <c r="EO1043" i="3" s="1"/>
  <c r="EK1043" i="3" a="1"/>
  <c r="EK1043" i="3" s="1"/>
  <c r="EP1043" i="3" s="1"/>
  <c r="EL1043" i="3" a="1"/>
  <c r="EL1043" i="3" s="1"/>
  <c r="EQ1043" i="3" s="1"/>
  <c r="EM1043" i="3"/>
  <c r="EI1044" i="3" a="1"/>
  <c r="EI1044" i="3" s="1"/>
  <c r="EN1044" i="3" s="1"/>
  <c r="EJ1044" i="3" a="1"/>
  <c r="EJ1044" i="3" s="1"/>
  <c r="EO1044" i="3" s="1"/>
  <c r="EK1044" i="3" a="1"/>
  <c r="EK1044" i="3" s="1"/>
  <c r="EP1044" i="3" s="1"/>
  <c r="EL1044" i="3" a="1"/>
  <c r="EL1044" i="3" s="1"/>
  <c r="EQ1044" i="3" s="1"/>
  <c r="EM1044" i="3"/>
  <c r="EI1045" i="3" a="1"/>
  <c r="EI1045" i="3" s="1"/>
  <c r="EN1045" i="3" s="1"/>
  <c r="EJ1045" i="3" a="1"/>
  <c r="EJ1045" i="3" s="1"/>
  <c r="EO1045" i="3" s="1"/>
  <c r="EK1045" i="3" a="1"/>
  <c r="EK1045" i="3" s="1"/>
  <c r="EP1045" i="3" s="1"/>
  <c r="EL1045" i="3" a="1"/>
  <c r="EL1045" i="3" s="1"/>
  <c r="EQ1045" i="3" s="1"/>
  <c r="EM1045" i="3"/>
  <c r="EI1046" i="3" a="1"/>
  <c r="EI1046" i="3" s="1"/>
  <c r="EN1046" i="3" s="1"/>
  <c r="EJ1046" i="3" a="1"/>
  <c r="EJ1046" i="3" s="1"/>
  <c r="EO1046" i="3" s="1"/>
  <c r="EK1046" i="3" a="1"/>
  <c r="EK1046" i="3" s="1"/>
  <c r="EP1046" i="3" s="1"/>
  <c r="EL1046" i="3" a="1"/>
  <c r="EL1046" i="3" s="1"/>
  <c r="EQ1046" i="3" s="1"/>
  <c r="EM1046" i="3"/>
  <c r="EI1047" i="3" a="1"/>
  <c r="EI1047" i="3" s="1"/>
  <c r="EN1047" i="3" s="1"/>
  <c r="EJ1047" i="3" a="1"/>
  <c r="EJ1047" i="3" s="1"/>
  <c r="EO1047" i="3" s="1"/>
  <c r="EK1047" i="3" a="1"/>
  <c r="EK1047" i="3" s="1"/>
  <c r="EP1047" i="3" s="1"/>
  <c r="EL1047" i="3" a="1"/>
  <c r="EL1047" i="3" s="1"/>
  <c r="EQ1047" i="3" s="1"/>
  <c r="EM1047" i="3"/>
  <c r="EI1048" i="3" a="1"/>
  <c r="EI1048" i="3" s="1"/>
  <c r="EN1048" i="3" s="1"/>
  <c r="EJ1048" i="3" a="1"/>
  <c r="EJ1048" i="3" s="1"/>
  <c r="EO1048" i="3" s="1"/>
  <c r="EK1048" i="3" a="1"/>
  <c r="EK1048" i="3" s="1"/>
  <c r="EP1048" i="3" s="1"/>
  <c r="EL1048" i="3" a="1"/>
  <c r="EL1048" i="3" s="1"/>
  <c r="EQ1048" i="3" s="1"/>
  <c r="EM1048" i="3"/>
  <c r="EI1049" i="3" a="1"/>
  <c r="EI1049" i="3" s="1"/>
  <c r="EN1049" i="3" s="1"/>
  <c r="EJ1049" i="3" a="1"/>
  <c r="EJ1049" i="3" s="1"/>
  <c r="EO1049" i="3" s="1"/>
  <c r="EK1049" i="3" a="1"/>
  <c r="EK1049" i="3" s="1"/>
  <c r="EP1049" i="3" s="1"/>
  <c r="EL1049" i="3" a="1"/>
  <c r="EL1049" i="3" s="1"/>
  <c r="EQ1049" i="3" s="1"/>
  <c r="EM1049" i="3"/>
  <c r="EI1050" i="3" a="1"/>
  <c r="EI1050" i="3" s="1"/>
  <c r="EN1050" i="3" s="1"/>
  <c r="EJ1050" i="3" a="1"/>
  <c r="EJ1050" i="3" s="1"/>
  <c r="EO1050" i="3" s="1"/>
  <c r="EK1050" i="3" a="1"/>
  <c r="EK1050" i="3" s="1"/>
  <c r="EP1050" i="3" s="1"/>
  <c r="EL1050" i="3" a="1"/>
  <c r="EL1050" i="3" s="1"/>
  <c r="EQ1050" i="3" s="1"/>
  <c r="EM1050" i="3"/>
  <c r="EI1051" i="3" a="1"/>
  <c r="EI1051" i="3" s="1"/>
  <c r="EN1051" i="3" s="1"/>
  <c r="EJ1051" i="3" a="1"/>
  <c r="EJ1051" i="3" s="1"/>
  <c r="EO1051" i="3" s="1"/>
  <c r="EK1051" i="3" a="1"/>
  <c r="EK1051" i="3" s="1"/>
  <c r="EP1051" i="3" s="1"/>
  <c r="EL1051" i="3" a="1"/>
  <c r="EL1051" i="3" s="1"/>
  <c r="EQ1051" i="3" s="1"/>
  <c r="EM1051" i="3"/>
  <c r="EI1052" i="3" a="1"/>
  <c r="EI1052" i="3" s="1"/>
  <c r="EN1052" i="3" s="1"/>
  <c r="EJ1052" i="3" a="1"/>
  <c r="EJ1052" i="3" s="1"/>
  <c r="EO1052" i="3" s="1"/>
  <c r="EK1052" i="3" a="1"/>
  <c r="EK1052" i="3" s="1"/>
  <c r="EP1052" i="3" s="1"/>
  <c r="EL1052" i="3" a="1"/>
  <c r="EL1052" i="3" s="1"/>
  <c r="EQ1052" i="3" s="1"/>
  <c r="EM1052" i="3"/>
  <c r="EI1053" i="3" a="1"/>
  <c r="EI1053" i="3" s="1"/>
  <c r="EN1053" i="3" s="1"/>
  <c r="EJ1053" i="3" a="1"/>
  <c r="EJ1053" i="3" s="1"/>
  <c r="EO1053" i="3" s="1"/>
  <c r="EK1053" i="3" a="1"/>
  <c r="EK1053" i="3" s="1"/>
  <c r="EP1053" i="3" s="1"/>
  <c r="EL1053" i="3" a="1"/>
  <c r="EL1053" i="3" s="1"/>
  <c r="EQ1053" i="3" s="1"/>
  <c r="EM1053" i="3"/>
  <c r="EI1054" i="3" a="1"/>
  <c r="EI1054" i="3" s="1"/>
  <c r="EN1054" i="3" s="1"/>
  <c r="EJ1054" i="3" a="1"/>
  <c r="EJ1054" i="3" s="1"/>
  <c r="EO1054" i="3" s="1"/>
  <c r="EK1054" i="3" a="1"/>
  <c r="EK1054" i="3" s="1"/>
  <c r="EP1054" i="3" s="1"/>
  <c r="EL1054" i="3" a="1"/>
  <c r="EL1054" i="3" s="1"/>
  <c r="EQ1054" i="3" s="1"/>
  <c r="EM1054" i="3"/>
  <c r="EI1055" i="3" a="1"/>
  <c r="EI1055" i="3" s="1"/>
  <c r="EN1055" i="3" s="1"/>
  <c r="EJ1055" i="3" a="1"/>
  <c r="EJ1055" i="3" s="1"/>
  <c r="EO1055" i="3" s="1"/>
  <c r="EK1055" i="3" a="1"/>
  <c r="EK1055" i="3" s="1"/>
  <c r="EP1055" i="3" s="1"/>
  <c r="EL1055" i="3" a="1"/>
  <c r="EL1055" i="3" s="1"/>
  <c r="EQ1055" i="3" s="1"/>
  <c r="EM1055" i="3"/>
  <c r="EI1056" i="3" a="1"/>
  <c r="EI1056" i="3" s="1"/>
  <c r="EN1056" i="3" s="1"/>
  <c r="EJ1056" i="3" a="1"/>
  <c r="EJ1056" i="3" s="1"/>
  <c r="EO1056" i="3" s="1"/>
  <c r="EK1056" i="3" a="1"/>
  <c r="EK1056" i="3" s="1"/>
  <c r="EP1056" i="3" s="1"/>
  <c r="EL1056" i="3" a="1"/>
  <c r="EL1056" i="3" s="1"/>
  <c r="EQ1056" i="3" s="1"/>
  <c r="EM1056" i="3"/>
  <c r="EI1057" i="3" a="1"/>
  <c r="EI1057" i="3" s="1"/>
  <c r="EN1057" i="3" s="1"/>
  <c r="EJ1057" i="3" a="1"/>
  <c r="EJ1057" i="3" s="1"/>
  <c r="EO1057" i="3" s="1"/>
  <c r="EK1057" i="3" a="1"/>
  <c r="EK1057" i="3" s="1"/>
  <c r="EP1057" i="3" s="1"/>
  <c r="EL1057" i="3" a="1"/>
  <c r="EL1057" i="3" s="1"/>
  <c r="EQ1057" i="3" s="1"/>
  <c r="EM1057" i="3"/>
  <c r="EI1058" i="3" a="1"/>
  <c r="EI1058" i="3" s="1"/>
  <c r="EN1058" i="3" s="1"/>
  <c r="EJ1058" i="3" a="1"/>
  <c r="EJ1058" i="3" s="1"/>
  <c r="EO1058" i="3" s="1"/>
  <c r="EK1058" i="3" a="1"/>
  <c r="EK1058" i="3" s="1"/>
  <c r="EP1058" i="3" s="1"/>
  <c r="EL1058" i="3" a="1"/>
  <c r="EL1058" i="3" s="1"/>
  <c r="EQ1058" i="3" s="1"/>
  <c r="EM1058" i="3"/>
  <c r="EI1059" i="3" a="1"/>
  <c r="EI1059" i="3" s="1"/>
  <c r="EN1059" i="3" s="1"/>
  <c r="EJ1059" i="3" a="1"/>
  <c r="EJ1059" i="3" s="1"/>
  <c r="EO1059" i="3" s="1"/>
  <c r="EK1059" i="3" a="1"/>
  <c r="EK1059" i="3" s="1"/>
  <c r="EP1059" i="3" s="1"/>
  <c r="EL1059" i="3" a="1"/>
  <c r="EL1059" i="3" s="1"/>
  <c r="EQ1059" i="3" s="1"/>
  <c r="EM1059" i="3"/>
  <c r="EI1060" i="3" a="1"/>
  <c r="EI1060" i="3" s="1"/>
  <c r="EN1060" i="3" s="1"/>
  <c r="EJ1060" i="3" a="1"/>
  <c r="EJ1060" i="3" s="1"/>
  <c r="EO1060" i="3" s="1"/>
  <c r="EK1060" i="3" a="1"/>
  <c r="EK1060" i="3" s="1"/>
  <c r="EP1060" i="3" s="1"/>
  <c r="EL1060" i="3" a="1"/>
  <c r="EL1060" i="3" s="1"/>
  <c r="EQ1060" i="3" s="1"/>
  <c r="EM1060" i="3"/>
  <c r="EI1061" i="3" a="1"/>
  <c r="EI1061" i="3" s="1"/>
  <c r="EN1061" i="3" s="1"/>
  <c r="EJ1061" i="3" a="1"/>
  <c r="EJ1061" i="3" s="1"/>
  <c r="EO1061" i="3" s="1"/>
  <c r="EK1061" i="3" a="1"/>
  <c r="EK1061" i="3" s="1"/>
  <c r="EP1061" i="3" s="1"/>
  <c r="EL1061" i="3" a="1"/>
  <c r="EL1061" i="3" s="1"/>
  <c r="EQ1061" i="3" s="1"/>
  <c r="EM1061" i="3"/>
  <c r="EI1062" i="3" a="1"/>
  <c r="EI1062" i="3" s="1"/>
  <c r="EN1062" i="3" s="1"/>
  <c r="EJ1062" i="3" a="1"/>
  <c r="EJ1062" i="3" s="1"/>
  <c r="EO1062" i="3" s="1"/>
  <c r="EK1062" i="3" a="1"/>
  <c r="EK1062" i="3" s="1"/>
  <c r="EP1062" i="3" s="1"/>
  <c r="EL1062" i="3" a="1"/>
  <c r="EL1062" i="3" s="1"/>
  <c r="EQ1062" i="3" s="1"/>
  <c r="EM1062" i="3"/>
  <c r="EI1063" i="3" a="1"/>
  <c r="EI1063" i="3" s="1"/>
  <c r="EN1063" i="3" s="1"/>
  <c r="EJ1063" i="3" a="1"/>
  <c r="EJ1063" i="3" s="1"/>
  <c r="EO1063" i="3" s="1"/>
  <c r="EK1063" i="3" a="1"/>
  <c r="EK1063" i="3" s="1"/>
  <c r="EP1063" i="3" s="1"/>
  <c r="EL1063" i="3" a="1"/>
  <c r="EL1063" i="3" s="1"/>
  <c r="EQ1063" i="3" s="1"/>
  <c r="EM1063" i="3"/>
  <c r="EI1064" i="3" a="1"/>
  <c r="EI1064" i="3" s="1"/>
  <c r="EN1064" i="3" s="1"/>
  <c r="EJ1064" i="3" a="1"/>
  <c r="EJ1064" i="3" s="1"/>
  <c r="EO1064" i="3" s="1"/>
  <c r="EK1064" i="3" a="1"/>
  <c r="EK1064" i="3" s="1"/>
  <c r="EP1064" i="3" s="1"/>
  <c r="EL1064" i="3" a="1"/>
  <c r="EL1064" i="3" s="1"/>
  <c r="EQ1064" i="3" s="1"/>
  <c r="EM1064" i="3"/>
  <c r="EI1065" i="3" a="1"/>
  <c r="EI1065" i="3" s="1"/>
  <c r="EN1065" i="3" s="1"/>
  <c r="EJ1065" i="3" a="1"/>
  <c r="EJ1065" i="3" s="1"/>
  <c r="EO1065" i="3" s="1"/>
  <c r="EK1065" i="3" a="1"/>
  <c r="EK1065" i="3" s="1"/>
  <c r="EP1065" i="3" s="1"/>
  <c r="EL1065" i="3" a="1"/>
  <c r="EL1065" i="3" s="1"/>
  <c r="EQ1065" i="3" s="1"/>
  <c r="EM1065" i="3"/>
  <c r="EI1066" i="3" a="1"/>
  <c r="EI1066" i="3" s="1"/>
  <c r="EN1066" i="3" s="1"/>
  <c r="EJ1066" i="3" a="1"/>
  <c r="EJ1066" i="3" s="1"/>
  <c r="EO1066" i="3" s="1"/>
  <c r="EK1066" i="3" a="1"/>
  <c r="EK1066" i="3" s="1"/>
  <c r="EP1066" i="3" s="1"/>
  <c r="EL1066" i="3" a="1"/>
  <c r="EL1066" i="3" s="1"/>
  <c r="EQ1066" i="3" s="1"/>
  <c r="EM1066" i="3"/>
  <c r="EI1067" i="3" a="1"/>
  <c r="EI1067" i="3" s="1"/>
  <c r="EN1067" i="3" s="1"/>
  <c r="EJ1067" i="3" a="1"/>
  <c r="EJ1067" i="3" s="1"/>
  <c r="EO1067" i="3" s="1"/>
  <c r="EK1067" i="3" a="1"/>
  <c r="EK1067" i="3" s="1"/>
  <c r="EP1067" i="3" s="1"/>
  <c r="EL1067" i="3" a="1"/>
  <c r="EL1067" i="3" s="1"/>
  <c r="EQ1067" i="3" s="1"/>
  <c r="EM1067" i="3"/>
  <c r="EI1068" i="3" a="1"/>
  <c r="EI1068" i="3" s="1"/>
  <c r="EN1068" i="3" s="1"/>
  <c r="EJ1068" i="3" a="1"/>
  <c r="EJ1068" i="3" s="1"/>
  <c r="EO1068" i="3" s="1"/>
  <c r="EK1068" i="3" a="1"/>
  <c r="EK1068" i="3" s="1"/>
  <c r="EP1068" i="3" s="1"/>
  <c r="EL1068" i="3" a="1"/>
  <c r="EL1068" i="3" s="1"/>
  <c r="EQ1068" i="3" s="1"/>
  <c r="EM1068" i="3"/>
  <c r="EI1069" i="3" a="1"/>
  <c r="EI1069" i="3" s="1"/>
  <c r="EN1069" i="3" s="1"/>
  <c r="EJ1069" i="3" a="1"/>
  <c r="EJ1069" i="3" s="1"/>
  <c r="EO1069" i="3" s="1"/>
  <c r="EK1069" i="3" a="1"/>
  <c r="EK1069" i="3" s="1"/>
  <c r="EP1069" i="3" s="1"/>
  <c r="EL1069" i="3" a="1"/>
  <c r="EL1069" i="3" s="1"/>
  <c r="EQ1069" i="3" s="1"/>
  <c r="EM1069" i="3"/>
  <c r="EI1070" i="3" a="1"/>
  <c r="EI1070" i="3" s="1"/>
  <c r="EN1070" i="3" s="1"/>
  <c r="EJ1070" i="3" a="1"/>
  <c r="EJ1070" i="3" s="1"/>
  <c r="EO1070" i="3" s="1"/>
  <c r="EK1070" i="3" a="1"/>
  <c r="EK1070" i="3" s="1"/>
  <c r="EP1070" i="3" s="1"/>
  <c r="EL1070" i="3" a="1"/>
  <c r="EL1070" i="3" s="1"/>
  <c r="EQ1070" i="3" s="1"/>
  <c r="EM1070" i="3"/>
  <c r="EI1071" i="3" a="1"/>
  <c r="EI1071" i="3" s="1"/>
  <c r="EN1071" i="3" s="1"/>
  <c r="EJ1071" i="3" a="1"/>
  <c r="EJ1071" i="3" s="1"/>
  <c r="EO1071" i="3" s="1"/>
  <c r="EK1071" i="3" a="1"/>
  <c r="EK1071" i="3" s="1"/>
  <c r="EP1071" i="3" s="1"/>
  <c r="EL1071" i="3" a="1"/>
  <c r="EL1071" i="3" s="1"/>
  <c r="EQ1071" i="3" s="1"/>
  <c r="EM1071" i="3"/>
  <c r="EI1072" i="3" a="1"/>
  <c r="EI1072" i="3" s="1"/>
  <c r="EN1072" i="3" s="1"/>
  <c r="EJ1072" i="3" a="1"/>
  <c r="EJ1072" i="3" s="1"/>
  <c r="EO1072" i="3" s="1"/>
  <c r="EK1072" i="3" a="1"/>
  <c r="EK1072" i="3" s="1"/>
  <c r="EP1072" i="3" s="1"/>
  <c r="EL1072" i="3" a="1"/>
  <c r="EL1072" i="3" s="1"/>
  <c r="EQ1072" i="3" s="1"/>
  <c r="EM1072" i="3"/>
  <c r="EI1073" i="3" a="1"/>
  <c r="EI1073" i="3" s="1"/>
  <c r="EN1073" i="3" s="1"/>
  <c r="EJ1073" i="3" a="1"/>
  <c r="EJ1073" i="3" s="1"/>
  <c r="EO1073" i="3" s="1"/>
  <c r="EK1073" i="3" a="1"/>
  <c r="EK1073" i="3" s="1"/>
  <c r="EP1073" i="3" s="1"/>
  <c r="EL1073" i="3" a="1"/>
  <c r="EL1073" i="3" s="1"/>
  <c r="EQ1073" i="3" s="1"/>
  <c r="EM1073" i="3"/>
  <c r="EI1074" i="3" a="1"/>
  <c r="EI1074" i="3" s="1"/>
  <c r="EN1074" i="3" s="1"/>
  <c r="EJ1074" i="3" a="1"/>
  <c r="EJ1074" i="3" s="1"/>
  <c r="EO1074" i="3" s="1"/>
  <c r="EK1074" i="3" a="1"/>
  <c r="EK1074" i="3" s="1"/>
  <c r="EP1074" i="3" s="1"/>
  <c r="EL1074" i="3" a="1"/>
  <c r="EL1074" i="3" s="1"/>
  <c r="EQ1074" i="3" s="1"/>
  <c r="EM1074" i="3"/>
  <c r="EI1075" i="3" a="1"/>
  <c r="EI1075" i="3" s="1"/>
  <c r="EN1075" i="3" s="1"/>
  <c r="EJ1075" i="3" a="1"/>
  <c r="EJ1075" i="3" s="1"/>
  <c r="EO1075" i="3" s="1"/>
  <c r="EK1075" i="3" a="1"/>
  <c r="EK1075" i="3" s="1"/>
  <c r="EP1075" i="3" s="1"/>
  <c r="EL1075" i="3" a="1"/>
  <c r="EL1075" i="3" s="1"/>
  <c r="EQ1075" i="3" s="1"/>
  <c r="EM1075" i="3"/>
  <c r="EI1076" i="3" a="1"/>
  <c r="EI1076" i="3" s="1"/>
  <c r="EN1076" i="3" s="1"/>
  <c r="EJ1076" i="3" a="1"/>
  <c r="EJ1076" i="3" s="1"/>
  <c r="EO1076" i="3" s="1"/>
  <c r="EK1076" i="3" a="1"/>
  <c r="EK1076" i="3" s="1"/>
  <c r="EP1076" i="3" s="1"/>
  <c r="EL1076" i="3" a="1"/>
  <c r="EL1076" i="3" s="1"/>
  <c r="EQ1076" i="3" s="1"/>
  <c r="EM1076" i="3"/>
  <c r="EI1077" i="3" a="1"/>
  <c r="EI1077" i="3" s="1"/>
  <c r="EN1077" i="3" s="1"/>
  <c r="EJ1077" i="3" a="1"/>
  <c r="EJ1077" i="3" s="1"/>
  <c r="EO1077" i="3" s="1"/>
  <c r="EK1077" i="3" a="1"/>
  <c r="EK1077" i="3" s="1"/>
  <c r="EP1077" i="3" s="1"/>
  <c r="EL1077" i="3" a="1"/>
  <c r="EL1077" i="3" s="1"/>
  <c r="EQ1077" i="3" s="1"/>
  <c r="EM1077" i="3"/>
  <c r="EI1078" i="3" a="1"/>
  <c r="EI1078" i="3" s="1"/>
  <c r="EN1078" i="3" s="1"/>
  <c r="EJ1078" i="3" a="1"/>
  <c r="EJ1078" i="3" s="1"/>
  <c r="EO1078" i="3" s="1"/>
  <c r="EK1078" i="3" a="1"/>
  <c r="EK1078" i="3" s="1"/>
  <c r="EP1078" i="3" s="1"/>
  <c r="EL1078" i="3" a="1"/>
  <c r="EL1078" i="3" s="1"/>
  <c r="EQ1078" i="3" s="1"/>
  <c r="EM1078" i="3"/>
  <c r="EI1079" i="3" a="1"/>
  <c r="EI1079" i="3" s="1"/>
  <c r="EN1079" i="3" s="1"/>
  <c r="EJ1079" i="3" a="1"/>
  <c r="EJ1079" i="3" s="1"/>
  <c r="EO1079" i="3" s="1"/>
  <c r="EK1079" i="3" a="1"/>
  <c r="EK1079" i="3" s="1"/>
  <c r="EP1079" i="3" s="1"/>
  <c r="EL1079" i="3" a="1"/>
  <c r="EL1079" i="3" s="1"/>
  <c r="EQ1079" i="3" s="1"/>
  <c r="EM1079" i="3"/>
  <c r="EI1080" i="3" a="1"/>
  <c r="EI1080" i="3" s="1"/>
  <c r="EN1080" i="3" s="1"/>
  <c r="EJ1080" i="3" a="1"/>
  <c r="EJ1080" i="3" s="1"/>
  <c r="EO1080" i="3" s="1"/>
  <c r="EK1080" i="3" a="1"/>
  <c r="EK1080" i="3" s="1"/>
  <c r="EP1080" i="3" s="1"/>
  <c r="EL1080" i="3" a="1"/>
  <c r="EL1080" i="3" s="1"/>
  <c r="EQ1080" i="3" s="1"/>
  <c r="EM1080" i="3"/>
  <c r="EI1081" i="3" a="1"/>
  <c r="EI1081" i="3" s="1"/>
  <c r="EN1081" i="3" s="1"/>
  <c r="EJ1081" i="3" a="1"/>
  <c r="EJ1081" i="3" s="1"/>
  <c r="EO1081" i="3" s="1"/>
  <c r="EK1081" i="3" a="1"/>
  <c r="EK1081" i="3" s="1"/>
  <c r="EP1081" i="3" s="1"/>
  <c r="EL1081" i="3" a="1"/>
  <c r="EL1081" i="3" s="1"/>
  <c r="EQ1081" i="3" s="1"/>
  <c r="EM1081" i="3"/>
  <c r="EI1082" i="3" a="1"/>
  <c r="EI1082" i="3" s="1"/>
  <c r="EN1082" i="3" s="1"/>
  <c r="EJ1082" i="3" a="1"/>
  <c r="EJ1082" i="3" s="1"/>
  <c r="EO1082" i="3" s="1"/>
  <c r="EK1082" i="3" a="1"/>
  <c r="EK1082" i="3" s="1"/>
  <c r="EP1082" i="3" s="1"/>
  <c r="EL1082" i="3" a="1"/>
  <c r="EL1082" i="3" s="1"/>
  <c r="EQ1082" i="3" s="1"/>
  <c r="EM1082" i="3"/>
  <c r="EI1083" i="3" a="1"/>
  <c r="EI1083" i="3" s="1"/>
  <c r="EN1083" i="3" s="1"/>
  <c r="EJ1083" i="3" a="1"/>
  <c r="EJ1083" i="3" s="1"/>
  <c r="EO1083" i="3" s="1"/>
  <c r="EK1083" i="3" a="1"/>
  <c r="EK1083" i="3" s="1"/>
  <c r="EP1083" i="3" s="1"/>
  <c r="EL1083" i="3" a="1"/>
  <c r="EL1083" i="3" s="1"/>
  <c r="EQ1083" i="3" s="1"/>
  <c r="EM1083" i="3"/>
  <c r="EI1084" i="3" a="1"/>
  <c r="EI1084" i="3" s="1"/>
  <c r="EN1084" i="3" s="1"/>
  <c r="EJ1084" i="3" a="1"/>
  <c r="EJ1084" i="3" s="1"/>
  <c r="EO1084" i="3" s="1"/>
  <c r="EK1084" i="3" a="1"/>
  <c r="EK1084" i="3" s="1"/>
  <c r="EP1084" i="3" s="1"/>
  <c r="EL1084" i="3" a="1"/>
  <c r="EL1084" i="3" s="1"/>
  <c r="EQ1084" i="3" s="1"/>
  <c r="EM1084" i="3"/>
  <c r="EI1085" i="3" a="1"/>
  <c r="EI1085" i="3" s="1"/>
  <c r="EN1085" i="3" s="1"/>
  <c r="EJ1085" i="3" a="1"/>
  <c r="EJ1085" i="3" s="1"/>
  <c r="EO1085" i="3" s="1"/>
  <c r="EK1085" i="3" a="1"/>
  <c r="EK1085" i="3" s="1"/>
  <c r="EP1085" i="3" s="1"/>
  <c r="EL1085" i="3" a="1"/>
  <c r="EL1085" i="3" s="1"/>
  <c r="EQ1085" i="3" s="1"/>
  <c r="EM1085" i="3"/>
  <c r="EI1086" i="3" a="1"/>
  <c r="EI1086" i="3" s="1"/>
  <c r="EN1086" i="3" s="1"/>
  <c r="EJ1086" i="3" a="1"/>
  <c r="EJ1086" i="3" s="1"/>
  <c r="EO1086" i="3" s="1"/>
  <c r="EK1086" i="3" a="1"/>
  <c r="EK1086" i="3" s="1"/>
  <c r="EP1086" i="3" s="1"/>
  <c r="EL1086" i="3" a="1"/>
  <c r="EL1086" i="3" s="1"/>
  <c r="EQ1086" i="3" s="1"/>
  <c r="EM1086" i="3"/>
  <c r="EI1087" i="3" a="1"/>
  <c r="EI1087" i="3" s="1"/>
  <c r="EN1087" i="3" s="1"/>
  <c r="EJ1087" i="3" a="1"/>
  <c r="EJ1087" i="3" s="1"/>
  <c r="EO1087" i="3" s="1"/>
  <c r="EK1087" i="3" a="1"/>
  <c r="EK1087" i="3" s="1"/>
  <c r="EP1087" i="3" s="1"/>
  <c r="EL1087" i="3" a="1"/>
  <c r="EL1087" i="3" s="1"/>
  <c r="EQ1087" i="3" s="1"/>
  <c r="EM1087" i="3"/>
  <c r="EI1088" i="3" a="1"/>
  <c r="EI1088" i="3" s="1"/>
  <c r="EN1088" i="3" s="1"/>
  <c r="EJ1088" i="3" a="1"/>
  <c r="EJ1088" i="3" s="1"/>
  <c r="EO1088" i="3" s="1"/>
  <c r="EK1088" i="3" a="1"/>
  <c r="EK1088" i="3" s="1"/>
  <c r="EP1088" i="3" s="1"/>
  <c r="EL1088" i="3" a="1"/>
  <c r="EL1088" i="3" s="1"/>
  <c r="EQ1088" i="3" s="1"/>
  <c r="EM1088" i="3"/>
  <c r="EI1089" i="3" a="1"/>
  <c r="EI1089" i="3" s="1"/>
  <c r="EN1089" i="3" s="1"/>
  <c r="EJ1089" i="3" a="1"/>
  <c r="EJ1089" i="3" s="1"/>
  <c r="EO1089" i="3" s="1"/>
  <c r="EK1089" i="3" a="1"/>
  <c r="EK1089" i="3" s="1"/>
  <c r="EP1089" i="3" s="1"/>
  <c r="EL1089" i="3" a="1"/>
  <c r="EL1089" i="3" s="1"/>
  <c r="EQ1089" i="3" s="1"/>
  <c r="EM1089" i="3"/>
  <c r="EI1090" i="3" a="1"/>
  <c r="EI1090" i="3" s="1"/>
  <c r="EN1090" i="3" s="1"/>
  <c r="EJ1090" i="3" a="1"/>
  <c r="EJ1090" i="3" s="1"/>
  <c r="EO1090" i="3" s="1"/>
  <c r="EK1090" i="3" a="1"/>
  <c r="EK1090" i="3" s="1"/>
  <c r="EP1090" i="3" s="1"/>
  <c r="EL1090" i="3" a="1"/>
  <c r="EL1090" i="3" s="1"/>
  <c r="EQ1090" i="3" s="1"/>
  <c r="EM1090" i="3"/>
  <c r="EI1091" i="3" a="1"/>
  <c r="EI1091" i="3" s="1"/>
  <c r="EN1091" i="3" s="1"/>
  <c r="EJ1091" i="3" a="1"/>
  <c r="EJ1091" i="3" s="1"/>
  <c r="EO1091" i="3" s="1"/>
  <c r="EK1091" i="3" a="1"/>
  <c r="EK1091" i="3" s="1"/>
  <c r="EP1091" i="3" s="1"/>
  <c r="EL1091" i="3" a="1"/>
  <c r="EL1091" i="3" s="1"/>
  <c r="EQ1091" i="3" s="1"/>
  <c r="EM1091" i="3"/>
  <c r="EI1092" i="3" a="1"/>
  <c r="EI1092" i="3" s="1"/>
  <c r="EN1092" i="3" s="1"/>
  <c r="EJ1092" i="3" a="1"/>
  <c r="EJ1092" i="3" s="1"/>
  <c r="EO1092" i="3" s="1"/>
  <c r="EK1092" i="3" a="1"/>
  <c r="EK1092" i="3" s="1"/>
  <c r="EP1092" i="3" s="1"/>
  <c r="EL1092" i="3" a="1"/>
  <c r="EL1092" i="3" s="1"/>
  <c r="EQ1092" i="3" s="1"/>
  <c r="EM1092" i="3"/>
  <c r="EI1093" i="3" a="1"/>
  <c r="EI1093" i="3" s="1"/>
  <c r="EN1093" i="3" s="1"/>
  <c r="EJ1093" i="3" a="1"/>
  <c r="EJ1093" i="3" s="1"/>
  <c r="EO1093" i="3" s="1"/>
  <c r="EK1093" i="3" a="1"/>
  <c r="EK1093" i="3" s="1"/>
  <c r="EP1093" i="3" s="1"/>
  <c r="EL1093" i="3" a="1"/>
  <c r="EL1093" i="3" s="1"/>
  <c r="EQ1093" i="3" s="1"/>
  <c r="EM1093" i="3"/>
  <c r="EI1094" i="3" a="1"/>
  <c r="EI1094" i="3" s="1"/>
  <c r="EN1094" i="3" s="1"/>
  <c r="EJ1094" i="3" a="1"/>
  <c r="EJ1094" i="3" s="1"/>
  <c r="EO1094" i="3" s="1"/>
  <c r="EK1094" i="3" a="1"/>
  <c r="EK1094" i="3" s="1"/>
  <c r="EP1094" i="3" s="1"/>
  <c r="EL1094" i="3" a="1"/>
  <c r="EL1094" i="3" s="1"/>
  <c r="EQ1094" i="3" s="1"/>
  <c r="EM1094" i="3"/>
  <c r="EI1095" i="3" a="1"/>
  <c r="EI1095" i="3" s="1"/>
  <c r="EN1095" i="3" s="1"/>
  <c r="EJ1095" i="3" a="1"/>
  <c r="EJ1095" i="3" s="1"/>
  <c r="EO1095" i="3" s="1"/>
  <c r="EK1095" i="3" a="1"/>
  <c r="EK1095" i="3" s="1"/>
  <c r="EP1095" i="3" s="1"/>
  <c r="EL1095" i="3" a="1"/>
  <c r="EL1095" i="3" s="1"/>
  <c r="EQ1095" i="3" s="1"/>
  <c r="EM1095" i="3"/>
  <c r="EI1096" i="3" a="1"/>
  <c r="EI1096" i="3" s="1"/>
  <c r="EN1096" i="3" s="1"/>
  <c r="EJ1096" i="3" a="1"/>
  <c r="EJ1096" i="3" s="1"/>
  <c r="EO1096" i="3" s="1"/>
  <c r="EK1096" i="3" a="1"/>
  <c r="EK1096" i="3" s="1"/>
  <c r="EP1096" i="3" s="1"/>
  <c r="EL1096" i="3" a="1"/>
  <c r="EL1096" i="3" s="1"/>
  <c r="EQ1096" i="3" s="1"/>
  <c r="EM1096" i="3"/>
  <c r="EI1097" i="3" a="1"/>
  <c r="EI1097" i="3" s="1"/>
  <c r="EN1097" i="3" s="1"/>
  <c r="EJ1097" i="3" a="1"/>
  <c r="EJ1097" i="3" s="1"/>
  <c r="EO1097" i="3" s="1"/>
  <c r="EK1097" i="3" a="1"/>
  <c r="EK1097" i="3" s="1"/>
  <c r="EP1097" i="3" s="1"/>
  <c r="EL1097" i="3" a="1"/>
  <c r="EL1097" i="3" s="1"/>
  <c r="EQ1097" i="3" s="1"/>
  <c r="EM1097" i="3"/>
  <c r="EI1098" i="3" a="1"/>
  <c r="EI1098" i="3" s="1"/>
  <c r="EN1098" i="3" s="1"/>
  <c r="EJ1098" i="3" a="1"/>
  <c r="EJ1098" i="3" s="1"/>
  <c r="EO1098" i="3" s="1"/>
  <c r="EK1098" i="3" a="1"/>
  <c r="EK1098" i="3" s="1"/>
  <c r="EP1098" i="3" s="1"/>
  <c r="EL1098" i="3" a="1"/>
  <c r="EL1098" i="3" s="1"/>
  <c r="EQ1098" i="3" s="1"/>
  <c r="EM1098" i="3"/>
  <c r="EI1099" i="3" a="1"/>
  <c r="EI1099" i="3" s="1"/>
  <c r="EN1099" i="3" s="1"/>
  <c r="EJ1099" i="3" a="1"/>
  <c r="EJ1099" i="3" s="1"/>
  <c r="EO1099" i="3" s="1"/>
  <c r="EK1099" i="3" a="1"/>
  <c r="EK1099" i="3" s="1"/>
  <c r="EP1099" i="3" s="1"/>
  <c r="EL1099" i="3" a="1"/>
  <c r="EL1099" i="3" s="1"/>
  <c r="EQ1099" i="3" s="1"/>
  <c r="EM1099" i="3"/>
  <c r="EI1100" i="3" a="1"/>
  <c r="EI1100" i="3" s="1"/>
  <c r="EN1100" i="3" s="1"/>
  <c r="EJ1100" i="3" a="1"/>
  <c r="EJ1100" i="3" s="1"/>
  <c r="EO1100" i="3" s="1"/>
  <c r="EK1100" i="3" a="1"/>
  <c r="EK1100" i="3" s="1"/>
  <c r="EP1100" i="3" s="1"/>
  <c r="EL1100" i="3" a="1"/>
  <c r="EL1100" i="3" s="1"/>
  <c r="EQ1100" i="3" s="1"/>
  <c r="EM1100" i="3"/>
  <c r="EI1101" i="3" a="1"/>
  <c r="EI1101" i="3" s="1"/>
  <c r="EN1101" i="3" s="1"/>
  <c r="EJ1101" i="3" a="1"/>
  <c r="EJ1101" i="3" s="1"/>
  <c r="EO1101" i="3" s="1"/>
  <c r="EK1101" i="3" a="1"/>
  <c r="EK1101" i="3" s="1"/>
  <c r="EP1101" i="3" s="1"/>
  <c r="EL1101" i="3" a="1"/>
  <c r="EL1101" i="3" s="1"/>
  <c r="EQ1101" i="3" s="1"/>
  <c r="EM1101" i="3"/>
  <c r="EI1102" i="3" a="1"/>
  <c r="EI1102" i="3" s="1"/>
  <c r="EN1102" i="3" s="1"/>
  <c r="EJ1102" i="3" a="1"/>
  <c r="EJ1102" i="3" s="1"/>
  <c r="EO1102" i="3" s="1"/>
  <c r="EK1102" i="3" a="1"/>
  <c r="EK1102" i="3" s="1"/>
  <c r="EP1102" i="3" s="1"/>
  <c r="EL1102" i="3" a="1"/>
  <c r="EL1102" i="3" s="1"/>
  <c r="EQ1102" i="3" s="1"/>
  <c r="EM1102" i="3"/>
  <c r="EI1103" i="3" a="1"/>
  <c r="EI1103" i="3" s="1"/>
  <c r="EN1103" i="3" s="1"/>
  <c r="EJ1103" i="3" a="1"/>
  <c r="EJ1103" i="3" s="1"/>
  <c r="EO1103" i="3" s="1"/>
  <c r="EK1103" i="3" a="1"/>
  <c r="EK1103" i="3" s="1"/>
  <c r="EP1103" i="3" s="1"/>
  <c r="EL1103" i="3" a="1"/>
  <c r="EL1103" i="3" s="1"/>
  <c r="EQ1103" i="3" s="1"/>
  <c r="EM1103" i="3"/>
  <c r="EI1104" i="3" a="1"/>
  <c r="EI1104" i="3" s="1"/>
  <c r="EN1104" i="3" s="1"/>
  <c r="EJ1104" i="3" a="1"/>
  <c r="EJ1104" i="3" s="1"/>
  <c r="EO1104" i="3" s="1"/>
  <c r="EK1104" i="3" a="1"/>
  <c r="EK1104" i="3" s="1"/>
  <c r="EP1104" i="3" s="1"/>
  <c r="EL1104" i="3" a="1"/>
  <c r="EL1104" i="3" s="1"/>
  <c r="EQ1104" i="3" s="1"/>
  <c r="EM1104" i="3"/>
  <c r="EI1105" i="3" a="1"/>
  <c r="EI1105" i="3" s="1"/>
  <c r="EN1105" i="3" s="1"/>
  <c r="EJ1105" i="3" a="1"/>
  <c r="EJ1105" i="3" s="1"/>
  <c r="EO1105" i="3" s="1"/>
  <c r="EK1105" i="3" a="1"/>
  <c r="EK1105" i="3" s="1"/>
  <c r="EP1105" i="3" s="1"/>
  <c r="EL1105" i="3" a="1"/>
  <c r="EL1105" i="3" s="1"/>
  <c r="EQ1105" i="3" s="1"/>
  <c r="EM1105" i="3"/>
  <c r="EI1106" i="3" a="1"/>
  <c r="EI1106" i="3" s="1"/>
  <c r="EN1106" i="3" s="1"/>
  <c r="EJ1106" i="3" a="1"/>
  <c r="EJ1106" i="3" s="1"/>
  <c r="EO1106" i="3" s="1"/>
  <c r="EK1106" i="3" a="1"/>
  <c r="EK1106" i="3" s="1"/>
  <c r="EP1106" i="3" s="1"/>
  <c r="EL1106" i="3" a="1"/>
  <c r="EL1106" i="3" s="1"/>
  <c r="EQ1106" i="3" s="1"/>
  <c r="EM1106" i="3"/>
  <c r="EI1107" i="3" a="1"/>
  <c r="EI1107" i="3" s="1"/>
  <c r="EN1107" i="3" s="1"/>
  <c r="EJ1107" i="3" a="1"/>
  <c r="EJ1107" i="3" s="1"/>
  <c r="EO1107" i="3" s="1"/>
  <c r="EK1107" i="3" a="1"/>
  <c r="EK1107" i="3" s="1"/>
  <c r="EP1107" i="3" s="1"/>
  <c r="EL1107" i="3" a="1"/>
  <c r="EL1107" i="3" s="1"/>
  <c r="EQ1107" i="3" s="1"/>
  <c r="EM1107" i="3"/>
  <c r="EI1108" i="3" a="1"/>
  <c r="EI1108" i="3" s="1"/>
  <c r="EN1108" i="3" s="1"/>
  <c r="EJ1108" i="3" a="1"/>
  <c r="EJ1108" i="3" s="1"/>
  <c r="EO1108" i="3" s="1"/>
  <c r="EK1108" i="3" a="1"/>
  <c r="EK1108" i="3" s="1"/>
  <c r="EP1108" i="3" s="1"/>
  <c r="EL1108" i="3" a="1"/>
  <c r="EL1108" i="3" s="1"/>
  <c r="EQ1108" i="3" s="1"/>
  <c r="EM1108" i="3"/>
  <c r="EI1109" i="3" a="1"/>
  <c r="EI1109" i="3" s="1"/>
  <c r="EN1109" i="3" s="1"/>
  <c r="EJ1109" i="3" a="1"/>
  <c r="EJ1109" i="3" s="1"/>
  <c r="EO1109" i="3" s="1"/>
  <c r="EK1109" i="3" a="1"/>
  <c r="EK1109" i="3" s="1"/>
  <c r="EP1109" i="3" s="1"/>
  <c r="EL1109" i="3" a="1"/>
  <c r="EL1109" i="3" s="1"/>
  <c r="EQ1109" i="3" s="1"/>
  <c r="EM1109" i="3"/>
  <c r="EI1110" i="3" a="1"/>
  <c r="EI1110" i="3" s="1"/>
  <c r="EN1110" i="3" s="1"/>
  <c r="EJ1110" i="3" a="1"/>
  <c r="EJ1110" i="3" s="1"/>
  <c r="EO1110" i="3" s="1"/>
  <c r="EK1110" i="3" a="1"/>
  <c r="EK1110" i="3" s="1"/>
  <c r="EP1110" i="3" s="1"/>
  <c r="EL1110" i="3" a="1"/>
  <c r="EL1110" i="3" s="1"/>
  <c r="EQ1110" i="3" s="1"/>
  <c r="EM1110" i="3"/>
  <c r="EI1111" i="3" a="1"/>
  <c r="EI1111" i="3" s="1"/>
  <c r="EN1111" i="3" s="1"/>
  <c r="EJ1111" i="3" a="1"/>
  <c r="EJ1111" i="3" s="1"/>
  <c r="EO1111" i="3" s="1"/>
  <c r="EK1111" i="3" a="1"/>
  <c r="EK1111" i="3" s="1"/>
  <c r="EP1111" i="3" s="1"/>
  <c r="EL1111" i="3" a="1"/>
  <c r="EL1111" i="3" s="1"/>
  <c r="EQ1111" i="3" s="1"/>
  <c r="EM1111" i="3"/>
  <c r="EI1112" i="3" a="1"/>
  <c r="EI1112" i="3" s="1"/>
  <c r="EN1112" i="3" s="1"/>
  <c r="EJ1112" i="3" a="1"/>
  <c r="EJ1112" i="3" s="1"/>
  <c r="EO1112" i="3" s="1"/>
  <c r="EK1112" i="3" a="1"/>
  <c r="EK1112" i="3" s="1"/>
  <c r="EP1112" i="3" s="1"/>
  <c r="EL1112" i="3" a="1"/>
  <c r="EL1112" i="3" s="1"/>
  <c r="EQ1112" i="3" s="1"/>
  <c r="EM1112" i="3"/>
  <c r="EI1113" i="3" a="1"/>
  <c r="EI1113" i="3" s="1"/>
  <c r="EN1113" i="3" s="1"/>
  <c r="EJ1113" i="3" a="1"/>
  <c r="EJ1113" i="3" s="1"/>
  <c r="EO1113" i="3" s="1"/>
  <c r="EK1113" i="3" a="1"/>
  <c r="EK1113" i="3" s="1"/>
  <c r="EP1113" i="3" s="1"/>
  <c r="EL1113" i="3" a="1"/>
  <c r="EL1113" i="3" s="1"/>
  <c r="EQ1113" i="3" s="1"/>
  <c r="EM1113" i="3"/>
  <c r="EI1114" i="3" a="1"/>
  <c r="EI1114" i="3" s="1"/>
  <c r="EN1114" i="3" s="1"/>
  <c r="EJ1114" i="3" a="1"/>
  <c r="EJ1114" i="3" s="1"/>
  <c r="EO1114" i="3" s="1"/>
  <c r="EK1114" i="3" a="1"/>
  <c r="EK1114" i="3" s="1"/>
  <c r="EP1114" i="3" s="1"/>
  <c r="EL1114" i="3" a="1"/>
  <c r="EL1114" i="3" s="1"/>
  <c r="EQ1114" i="3" s="1"/>
  <c r="EM1114" i="3"/>
  <c r="EI1115" i="3" a="1"/>
  <c r="EI1115" i="3" s="1"/>
  <c r="EN1115" i="3" s="1"/>
  <c r="EJ1115" i="3" a="1"/>
  <c r="EJ1115" i="3" s="1"/>
  <c r="EO1115" i="3" s="1"/>
  <c r="EK1115" i="3" a="1"/>
  <c r="EK1115" i="3" s="1"/>
  <c r="EP1115" i="3" s="1"/>
  <c r="EL1115" i="3" a="1"/>
  <c r="EL1115" i="3" s="1"/>
  <c r="EQ1115" i="3" s="1"/>
  <c r="EM1115" i="3"/>
  <c r="EI1116" i="3" a="1"/>
  <c r="EI1116" i="3" s="1"/>
  <c r="EN1116" i="3" s="1"/>
  <c r="EJ1116" i="3" a="1"/>
  <c r="EJ1116" i="3" s="1"/>
  <c r="EO1116" i="3" s="1"/>
  <c r="EK1116" i="3" a="1"/>
  <c r="EK1116" i="3" s="1"/>
  <c r="EP1116" i="3" s="1"/>
  <c r="EL1116" i="3" a="1"/>
  <c r="EL1116" i="3" s="1"/>
  <c r="EQ1116" i="3" s="1"/>
  <c r="EM1116" i="3"/>
  <c r="EI1117" i="3" a="1"/>
  <c r="EI1117" i="3" s="1"/>
  <c r="EN1117" i="3" s="1"/>
  <c r="EJ1117" i="3" a="1"/>
  <c r="EJ1117" i="3" s="1"/>
  <c r="EO1117" i="3" s="1"/>
  <c r="EK1117" i="3" a="1"/>
  <c r="EK1117" i="3" s="1"/>
  <c r="EP1117" i="3" s="1"/>
  <c r="EL1117" i="3" a="1"/>
  <c r="EL1117" i="3" s="1"/>
  <c r="EQ1117" i="3" s="1"/>
  <c r="EM1117" i="3"/>
  <c r="EI1118" i="3" a="1"/>
  <c r="EI1118" i="3" s="1"/>
  <c r="EN1118" i="3" s="1"/>
  <c r="EJ1118" i="3" a="1"/>
  <c r="EJ1118" i="3" s="1"/>
  <c r="EO1118" i="3" s="1"/>
  <c r="EK1118" i="3" a="1"/>
  <c r="EK1118" i="3" s="1"/>
  <c r="EP1118" i="3" s="1"/>
  <c r="EL1118" i="3" a="1"/>
  <c r="EL1118" i="3" s="1"/>
  <c r="EQ1118" i="3" s="1"/>
  <c r="EM1118" i="3"/>
  <c r="EI1119" i="3" a="1"/>
  <c r="EI1119" i="3" s="1"/>
  <c r="EN1119" i="3" s="1"/>
  <c r="EJ1119" i="3" a="1"/>
  <c r="EJ1119" i="3" s="1"/>
  <c r="EO1119" i="3" s="1"/>
  <c r="EK1119" i="3" a="1"/>
  <c r="EK1119" i="3" s="1"/>
  <c r="EP1119" i="3" s="1"/>
  <c r="EL1119" i="3" a="1"/>
  <c r="EL1119" i="3" s="1"/>
  <c r="EQ1119" i="3" s="1"/>
  <c r="EM1119" i="3"/>
  <c r="EI1120" i="3" a="1"/>
  <c r="EI1120" i="3" s="1"/>
  <c r="EN1120" i="3" s="1"/>
  <c r="EJ1120" i="3" a="1"/>
  <c r="EJ1120" i="3" s="1"/>
  <c r="EO1120" i="3" s="1"/>
  <c r="EK1120" i="3" a="1"/>
  <c r="EK1120" i="3" s="1"/>
  <c r="EP1120" i="3" s="1"/>
  <c r="EL1120" i="3" a="1"/>
  <c r="EL1120" i="3" s="1"/>
  <c r="EQ1120" i="3" s="1"/>
  <c r="EM1120" i="3"/>
  <c r="EI1121" i="3" a="1"/>
  <c r="EI1121" i="3" s="1"/>
  <c r="EN1121" i="3" s="1"/>
  <c r="EJ1121" i="3" a="1"/>
  <c r="EJ1121" i="3" s="1"/>
  <c r="EO1121" i="3" s="1"/>
  <c r="EK1121" i="3" a="1"/>
  <c r="EK1121" i="3" s="1"/>
  <c r="EP1121" i="3" s="1"/>
  <c r="EL1121" i="3" a="1"/>
  <c r="EL1121" i="3" s="1"/>
  <c r="EQ1121" i="3" s="1"/>
  <c r="EM1121" i="3"/>
  <c r="EI1122" i="3" a="1"/>
  <c r="EI1122" i="3" s="1"/>
  <c r="EN1122" i="3" s="1"/>
  <c r="EJ1122" i="3" a="1"/>
  <c r="EJ1122" i="3" s="1"/>
  <c r="EO1122" i="3" s="1"/>
  <c r="EK1122" i="3" a="1"/>
  <c r="EK1122" i="3" s="1"/>
  <c r="EP1122" i="3" s="1"/>
  <c r="EL1122" i="3" a="1"/>
  <c r="EL1122" i="3" s="1"/>
  <c r="EQ1122" i="3" s="1"/>
  <c r="EM1122" i="3"/>
  <c r="EI1123" i="3" a="1"/>
  <c r="EI1123" i="3" s="1"/>
  <c r="EN1123" i="3" s="1"/>
  <c r="EJ1123" i="3" a="1"/>
  <c r="EJ1123" i="3" s="1"/>
  <c r="EO1123" i="3" s="1"/>
  <c r="EK1123" i="3" a="1"/>
  <c r="EK1123" i="3" s="1"/>
  <c r="EP1123" i="3" s="1"/>
  <c r="EL1123" i="3" a="1"/>
  <c r="EL1123" i="3" s="1"/>
  <c r="EQ1123" i="3" s="1"/>
  <c r="EM1123" i="3"/>
  <c r="EI1124" i="3" a="1"/>
  <c r="EI1124" i="3" s="1"/>
  <c r="EN1124" i="3" s="1"/>
  <c r="EJ1124" i="3" a="1"/>
  <c r="EJ1124" i="3" s="1"/>
  <c r="EO1124" i="3" s="1"/>
  <c r="EK1124" i="3" a="1"/>
  <c r="EK1124" i="3" s="1"/>
  <c r="EP1124" i="3" s="1"/>
  <c r="EL1124" i="3" a="1"/>
  <c r="EL1124" i="3" s="1"/>
  <c r="EQ1124" i="3" s="1"/>
  <c r="EM1124" i="3"/>
  <c r="EI1125" i="3" a="1"/>
  <c r="EI1125" i="3" s="1"/>
  <c r="EN1125" i="3" s="1"/>
  <c r="EJ1125" i="3" a="1"/>
  <c r="EJ1125" i="3" s="1"/>
  <c r="EO1125" i="3" s="1"/>
  <c r="EK1125" i="3" a="1"/>
  <c r="EK1125" i="3" s="1"/>
  <c r="EP1125" i="3" s="1"/>
  <c r="EL1125" i="3" a="1"/>
  <c r="EL1125" i="3" s="1"/>
  <c r="EQ1125" i="3" s="1"/>
  <c r="EM1125" i="3"/>
  <c r="EI1126" i="3" a="1"/>
  <c r="EI1126" i="3" s="1"/>
  <c r="EN1126" i="3" s="1"/>
  <c r="EJ1126" i="3" a="1"/>
  <c r="EJ1126" i="3" s="1"/>
  <c r="EO1126" i="3" s="1"/>
  <c r="EK1126" i="3" a="1"/>
  <c r="EK1126" i="3" s="1"/>
  <c r="EP1126" i="3" s="1"/>
  <c r="EL1126" i="3" a="1"/>
  <c r="EL1126" i="3" s="1"/>
  <c r="EQ1126" i="3" s="1"/>
  <c r="EM1126" i="3"/>
  <c r="EI1127" i="3" a="1"/>
  <c r="EI1127" i="3" s="1"/>
  <c r="EN1127" i="3" s="1"/>
  <c r="EJ1127" i="3" a="1"/>
  <c r="EJ1127" i="3" s="1"/>
  <c r="EO1127" i="3" s="1"/>
  <c r="EK1127" i="3" a="1"/>
  <c r="EK1127" i="3" s="1"/>
  <c r="EP1127" i="3" s="1"/>
  <c r="EL1127" i="3" a="1"/>
  <c r="EL1127" i="3" s="1"/>
  <c r="EQ1127" i="3" s="1"/>
  <c r="EM1127" i="3"/>
  <c r="EI1128" i="3" a="1"/>
  <c r="EI1128" i="3" s="1"/>
  <c r="EN1128" i="3" s="1"/>
  <c r="EJ1128" i="3" a="1"/>
  <c r="EJ1128" i="3" s="1"/>
  <c r="EO1128" i="3" s="1"/>
  <c r="EK1128" i="3" a="1"/>
  <c r="EK1128" i="3" s="1"/>
  <c r="EP1128" i="3" s="1"/>
  <c r="EL1128" i="3" a="1"/>
  <c r="EL1128" i="3" s="1"/>
  <c r="EQ1128" i="3" s="1"/>
  <c r="EM1128" i="3"/>
  <c r="EI1129" i="3" a="1"/>
  <c r="EI1129" i="3" s="1"/>
  <c r="EN1129" i="3" s="1"/>
  <c r="EJ1129" i="3" a="1"/>
  <c r="EJ1129" i="3" s="1"/>
  <c r="EO1129" i="3" s="1"/>
  <c r="EK1129" i="3" a="1"/>
  <c r="EK1129" i="3" s="1"/>
  <c r="EP1129" i="3" s="1"/>
  <c r="EL1129" i="3" a="1"/>
  <c r="EL1129" i="3" s="1"/>
  <c r="EQ1129" i="3" s="1"/>
  <c r="EM1129" i="3"/>
  <c r="EI1130" i="3" a="1"/>
  <c r="EI1130" i="3" s="1"/>
  <c r="EN1130" i="3" s="1"/>
  <c r="EJ1130" i="3" a="1"/>
  <c r="EJ1130" i="3" s="1"/>
  <c r="EO1130" i="3" s="1"/>
  <c r="EK1130" i="3" a="1"/>
  <c r="EK1130" i="3" s="1"/>
  <c r="EP1130" i="3" s="1"/>
  <c r="EL1130" i="3" a="1"/>
  <c r="EL1130" i="3" s="1"/>
  <c r="EQ1130" i="3" s="1"/>
  <c r="EM1130" i="3"/>
  <c r="EI1131" i="3" a="1"/>
  <c r="EI1131" i="3" s="1"/>
  <c r="EN1131" i="3" s="1"/>
  <c r="EJ1131" i="3" a="1"/>
  <c r="EJ1131" i="3" s="1"/>
  <c r="EO1131" i="3" s="1"/>
  <c r="EK1131" i="3" a="1"/>
  <c r="EK1131" i="3" s="1"/>
  <c r="EP1131" i="3" s="1"/>
  <c r="EL1131" i="3" a="1"/>
  <c r="EL1131" i="3" s="1"/>
  <c r="EQ1131" i="3" s="1"/>
  <c r="EM1131" i="3"/>
  <c r="EI1132" i="3" a="1"/>
  <c r="EI1132" i="3" s="1"/>
  <c r="EN1132" i="3" s="1"/>
  <c r="EJ1132" i="3" a="1"/>
  <c r="EJ1132" i="3" s="1"/>
  <c r="EO1132" i="3" s="1"/>
  <c r="EK1132" i="3" a="1"/>
  <c r="EK1132" i="3" s="1"/>
  <c r="EP1132" i="3" s="1"/>
  <c r="EL1132" i="3" a="1"/>
  <c r="EL1132" i="3" s="1"/>
  <c r="EQ1132" i="3" s="1"/>
  <c r="EM1132" i="3"/>
  <c r="EI1133" i="3" a="1"/>
  <c r="EI1133" i="3" s="1"/>
  <c r="EN1133" i="3" s="1"/>
  <c r="EJ1133" i="3" a="1"/>
  <c r="EJ1133" i="3" s="1"/>
  <c r="EO1133" i="3" s="1"/>
  <c r="EK1133" i="3" a="1"/>
  <c r="EK1133" i="3" s="1"/>
  <c r="EP1133" i="3" s="1"/>
  <c r="EL1133" i="3" a="1"/>
  <c r="EL1133" i="3" s="1"/>
  <c r="EQ1133" i="3" s="1"/>
  <c r="EM1133" i="3"/>
  <c r="EI1134" i="3" a="1"/>
  <c r="EI1134" i="3" s="1"/>
  <c r="EN1134" i="3" s="1"/>
  <c r="EJ1134" i="3" a="1"/>
  <c r="EJ1134" i="3" s="1"/>
  <c r="EO1134" i="3" s="1"/>
  <c r="EK1134" i="3" a="1"/>
  <c r="EK1134" i="3" s="1"/>
  <c r="EP1134" i="3" s="1"/>
  <c r="EL1134" i="3" a="1"/>
  <c r="EL1134" i="3" s="1"/>
  <c r="EQ1134" i="3" s="1"/>
  <c r="EM1134" i="3"/>
  <c r="EI1135" i="3" a="1"/>
  <c r="EI1135" i="3" s="1"/>
  <c r="EN1135" i="3" s="1"/>
  <c r="EJ1135" i="3" a="1"/>
  <c r="EJ1135" i="3" s="1"/>
  <c r="EO1135" i="3" s="1"/>
  <c r="EK1135" i="3" a="1"/>
  <c r="EK1135" i="3" s="1"/>
  <c r="EP1135" i="3" s="1"/>
  <c r="EL1135" i="3" a="1"/>
  <c r="EL1135" i="3" s="1"/>
  <c r="EQ1135" i="3" s="1"/>
  <c r="EM1135" i="3"/>
  <c r="EI1136" i="3" a="1"/>
  <c r="EI1136" i="3" s="1"/>
  <c r="EN1136" i="3" s="1"/>
  <c r="EJ1136" i="3" a="1"/>
  <c r="EJ1136" i="3" s="1"/>
  <c r="EO1136" i="3" s="1"/>
  <c r="EK1136" i="3" a="1"/>
  <c r="EK1136" i="3" s="1"/>
  <c r="EP1136" i="3" s="1"/>
  <c r="EL1136" i="3" a="1"/>
  <c r="EL1136" i="3" s="1"/>
  <c r="EQ1136" i="3" s="1"/>
  <c r="EM1136" i="3"/>
  <c r="EI1137" i="3" a="1"/>
  <c r="EI1137" i="3" s="1"/>
  <c r="EN1137" i="3" s="1"/>
  <c r="EJ1137" i="3" a="1"/>
  <c r="EJ1137" i="3" s="1"/>
  <c r="EO1137" i="3" s="1"/>
  <c r="EK1137" i="3" a="1"/>
  <c r="EK1137" i="3" s="1"/>
  <c r="EP1137" i="3" s="1"/>
  <c r="EL1137" i="3" a="1"/>
  <c r="EL1137" i="3" s="1"/>
  <c r="EQ1137" i="3" s="1"/>
  <c r="EM1137" i="3"/>
  <c r="EI1138" i="3" a="1"/>
  <c r="EI1138" i="3" s="1"/>
  <c r="EN1138" i="3" s="1"/>
  <c r="EJ1138" i="3" a="1"/>
  <c r="EJ1138" i="3" s="1"/>
  <c r="EO1138" i="3" s="1"/>
  <c r="EK1138" i="3" a="1"/>
  <c r="EK1138" i="3" s="1"/>
  <c r="EP1138" i="3" s="1"/>
  <c r="EL1138" i="3" a="1"/>
  <c r="EL1138" i="3" s="1"/>
  <c r="EQ1138" i="3" s="1"/>
  <c r="EM1138" i="3"/>
  <c r="EI1139" i="3" a="1"/>
  <c r="EI1139" i="3" s="1"/>
  <c r="EN1139" i="3" s="1"/>
  <c r="EJ1139" i="3" a="1"/>
  <c r="EJ1139" i="3" s="1"/>
  <c r="EO1139" i="3" s="1"/>
  <c r="EK1139" i="3" a="1"/>
  <c r="EK1139" i="3" s="1"/>
  <c r="EP1139" i="3" s="1"/>
  <c r="EL1139" i="3" a="1"/>
  <c r="EL1139" i="3" s="1"/>
  <c r="EQ1139" i="3" s="1"/>
  <c r="EM1139" i="3"/>
  <c r="EI1140" i="3" a="1"/>
  <c r="EI1140" i="3" s="1"/>
  <c r="EN1140" i="3" s="1"/>
  <c r="EJ1140" i="3" a="1"/>
  <c r="EJ1140" i="3" s="1"/>
  <c r="EO1140" i="3" s="1"/>
  <c r="EK1140" i="3" a="1"/>
  <c r="EK1140" i="3" s="1"/>
  <c r="EP1140" i="3" s="1"/>
  <c r="EL1140" i="3" a="1"/>
  <c r="EL1140" i="3" s="1"/>
  <c r="EQ1140" i="3" s="1"/>
  <c r="EM1140" i="3"/>
  <c r="EI1141" i="3" a="1"/>
  <c r="EI1141" i="3" s="1"/>
  <c r="EN1141" i="3" s="1"/>
  <c r="EJ1141" i="3" a="1"/>
  <c r="EJ1141" i="3" s="1"/>
  <c r="EO1141" i="3" s="1"/>
  <c r="EK1141" i="3" a="1"/>
  <c r="EK1141" i="3" s="1"/>
  <c r="EP1141" i="3" s="1"/>
  <c r="EL1141" i="3" a="1"/>
  <c r="EL1141" i="3" s="1"/>
  <c r="EQ1141" i="3" s="1"/>
  <c r="EM1141" i="3"/>
  <c r="EI1142" i="3" a="1"/>
  <c r="EI1142" i="3" s="1"/>
  <c r="EN1142" i="3" s="1"/>
  <c r="EJ1142" i="3" a="1"/>
  <c r="EJ1142" i="3" s="1"/>
  <c r="EO1142" i="3" s="1"/>
  <c r="EK1142" i="3" a="1"/>
  <c r="EK1142" i="3" s="1"/>
  <c r="EP1142" i="3" s="1"/>
  <c r="EL1142" i="3" a="1"/>
  <c r="EL1142" i="3" s="1"/>
  <c r="EQ1142" i="3" s="1"/>
  <c r="EM1142" i="3"/>
  <c r="EI1143" i="3" a="1"/>
  <c r="EI1143" i="3" s="1"/>
  <c r="EN1143" i="3" s="1"/>
  <c r="EJ1143" i="3" a="1"/>
  <c r="EJ1143" i="3" s="1"/>
  <c r="EO1143" i="3" s="1"/>
  <c r="EK1143" i="3" a="1"/>
  <c r="EK1143" i="3" s="1"/>
  <c r="EP1143" i="3" s="1"/>
  <c r="EL1143" i="3" a="1"/>
  <c r="EL1143" i="3" s="1"/>
  <c r="EQ1143" i="3" s="1"/>
  <c r="EM1143" i="3"/>
  <c r="EI1144" i="3" a="1"/>
  <c r="EI1144" i="3" s="1"/>
  <c r="EN1144" i="3" s="1"/>
  <c r="EJ1144" i="3" a="1"/>
  <c r="EJ1144" i="3" s="1"/>
  <c r="EO1144" i="3" s="1"/>
  <c r="EK1144" i="3" a="1"/>
  <c r="EK1144" i="3" s="1"/>
  <c r="EP1144" i="3" s="1"/>
  <c r="EL1144" i="3" a="1"/>
  <c r="EL1144" i="3" s="1"/>
  <c r="EQ1144" i="3" s="1"/>
  <c r="EM1144" i="3"/>
  <c r="EI1145" i="3" a="1"/>
  <c r="EI1145" i="3" s="1"/>
  <c r="EN1145" i="3" s="1"/>
  <c r="EJ1145" i="3" a="1"/>
  <c r="EJ1145" i="3" s="1"/>
  <c r="EO1145" i="3" s="1"/>
  <c r="EK1145" i="3" a="1"/>
  <c r="EK1145" i="3" s="1"/>
  <c r="EP1145" i="3" s="1"/>
  <c r="EL1145" i="3" a="1"/>
  <c r="EL1145" i="3" s="1"/>
  <c r="EQ1145" i="3" s="1"/>
  <c r="EM1145" i="3"/>
  <c r="EI1146" i="3" a="1"/>
  <c r="EI1146" i="3" s="1"/>
  <c r="EN1146" i="3" s="1"/>
  <c r="EJ1146" i="3" a="1"/>
  <c r="EJ1146" i="3" s="1"/>
  <c r="EO1146" i="3" s="1"/>
  <c r="EK1146" i="3" a="1"/>
  <c r="EK1146" i="3" s="1"/>
  <c r="EP1146" i="3" s="1"/>
  <c r="EL1146" i="3" a="1"/>
  <c r="EL1146" i="3" s="1"/>
  <c r="EQ1146" i="3" s="1"/>
  <c r="EM1146" i="3"/>
  <c r="EI1147" i="3" a="1"/>
  <c r="EI1147" i="3" s="1"/>
  <c r="EN1147" i="3" s="1"/>
  <c r="EJ1147" i="3" a="1"/>
  <c r="EJ1147" i="3" s="1"/>
  <c r="EO1147" i="3" s="1"/>
  <c r="EK1147" i="3" a="1"/>
  <c r="EK1147" i="3" s="1"/>
  <c r="EP1147" i="3" s="1"/>
  <c r="EL1147" i="3" a="1"/>
  <c r="EL1147" i="3" s="1"/>
  <c r="EQ1147" i="3" s="1"/>
  <c r="EM1147" i="3"/>
  <c r="EI1148" i="3" a="1"/>
  <c r="EI1148" i="3" s="1"/>
  <c r="EN1148" i="3" s="1"/>
  <c r="EJ1148" i="3" a="1"/>
  <c r="EJ1148" i="3" s="1"/>
  <c r="EO1148" i="3" s="1"/>
  <c r="EK1148" i="3" a="1"/>
  <c r="EK1148" i="3" s="1"/>
  <c r="EP1148" i="3" s="1"/>
  <c r="EL1148" i="3" a="1"/>
  <c r="EL1148" i="3" s="1"/>
  <c r="EQ1148" i="3" s="1"/>
  <c r="EM1148" i="3"/>
  <c r="EI1149" i="3" a="1"/>
  <c r="EI1149" i="3" s="1"/>
  <c r="EN1149" i="3" s="1"/>
  <c r="EJ1149" i="3" a="1"/>
  <c r="EJ1149" i="3" s="1"/>
  <c r="EO1149" i="3" s="1"/>
  <c r="EK1149" i="3" a="1"/>
  <c r="EK1149" i="3" s="1"/>
  <c r="EP1149" i="3" s="1"/>
  <c r="EL1149" i="3" a="1"/>
  <c r="EL1149" i="3" s="1"/>
  <c r="EQ1149" i="3" s="1"/>
  <c r="EM1149" i="3"/>
  <c r="EI1150" i="3" a="1"/>
  <c r="EI1150" i="3" s="1"/>
  <c r="EN1150" i="3" s="1"/>
  <c r="EJ1150" i="3" a="1"/>
  <c r="EJ1150" i="3" s="1"/>
  <c r="EO1150" i="3" s="1"/>
  <c r="EK1150" i="3" a="1"/>
  <c r="EK1150" i="3" s="1"/>
  <c r="EP1150" i="3" s="1"/>
  <c r="EL1150" i="3" a="1"/>
  <c r="EL1150" i="3" s="1"/>
  <c r="EQ1150" i="3" s="1"/>
  <c r="EM1150" i="3"/>
  <c r="EI1151" i="3" a="1"/>
  <c r="EI1151" i="3" s="1"/>
  <c r="EN1151" i="3" s="1"/>
  <c r="EJ1151" i="3" a="1"/>
  <c r="EJ1151" i="3" s="1"/>
  <c r="EO1151" i="3" s="1"/>
  <c r="EK1151" i="3" a="1"/>
  <c r="EK1151" i="3" s="1"/>
  <c r="EP1151" i="3" s="1"/>
  <c r="EL1151" i="3" a="1"/>
  <c r="EL1151" i="3" s="1"/>
  <c r="EQ1151" i="3" s="1"/>
  <c r="EM1151" i="3"/>
  <c r="EI1152" i="3" a="1"/>
  <c r="EI1152" i="3" s="1"/>
  <c r="EN1152" i="3" s="1"/>
  <c r="EJ1152" i="3" a="1"/>
  <c r="EJ1152" i="3" s="1"/>
  <c r="EO1152" i="3" s="1"/>
  <c r="EK1152" i="3" a="1"/>
  <c r="EK1152" i="3" s="1"/>
  <c r="EP1152" i="3" s="1"/>
  <c r="EL1152" i="3" a="1"/>
  <c r="EL1152" i="3" s="1"/>
  <c r="EQ1152" i="3" s="1"/>
  <c r="EM1152" i="3"/>
  <c r="EI1153" i="3" a="1"/>
  <c r="EI1153" i="3" s="1"/>
  <c r="EN1153" i="3" s="1"/>
  <c r="EJ1153" i="3" a="1"/>
  <c r="EJ1153" i="3" s="1"/>
  <c r="EO1153" i="3" s="1"/>
  <c r="EK1153" i="3" a="1"/>
  <c r="EK1153" i="3" s="1"/>
  <c r="EP1153" i="3" s="1"/>
  <c r="EL1153" i="3" a="1"/>
  <c r="EL1153" i="3" s="1"/>
  <c r="EQ1153" i="3" s="1"/>
  <c r="EM1153" i="3"/>
  <c r="EI1154" i="3" a="1"/>
  <c r="EI1154" i="3" s="1"/>
  <c r="EN1154" i="3" s="1"/>
  <c r="EJ1154" i="3" a="1"/>
  <c r="EJ1154" i="3" s="1"/>
  <c r="EO1154" i="3" s="1"/>
  <c r="EK1154" i="3" a="1"/>
  <c r="EK1154" i="3" s="1"/>
  <c r="EP1154" i="3" s="1"/>
  <c r="EL1154" i="3" a="1"/>
  <c r="EL1154" i="3" s="1"/>
  <c r="EQ1154" i="3" s="1"/>
  <c r="EM1154" i="3"/>
  <c r="EI1155" i="3" a="1"/>
  <c r="EI1155" i="3" s="1"/>
  <c r="EN1155" i="3" s="1"/>
  <c r="EJ1155" i="3" a="1"/>
  <c r="EJ1155" i="3" s="1"/>
  <c r="EO1155" i="3" s="1"/>
  <c r="EK1155" i="3" a="1"/>
  <c r="EK1155" i="3" s="1"/>
  <c r="EP1155" i="3" s="1"/>
  <c r="EL1155" i="3" a="1"/>
  <c r="EL1155" i="3" s="1"/>
  <c r="EQ1155" i="3" s="1"/>
  <c r="EM1155" i="3"/>
  <c r="EI1156" i="3" a="1"/>
  <c r="EI1156" i="3" s="1"/>
  <c r="EN1156" i="3" s="1"/>
  <c r="EJ1156" i="3" a="1"/>
  <c r="EJ1156" i="3" s="1"/>
  <c r="EO1156" i="3" s="1"/>
  <c r="EK1156" i="3" a="1"/>
  <c r="EK1156" i="3" s="1"/>
  <c r="EP1156" i="3" s="1"/>
  <c r="EL1156" i="3" a="1"/>
  <c r="EL1156" i="3" s="1"/>
  <c r="EQ1156" i="3" s="1"/>
  <c r="EM1156" i="3"/>
  <c r="EI1157" i="3" a="1"/>
  <c r="EI1157" i="3" s="1"/>
  <c r="EN1157" i="3" s="1"/>
  <c r="EJ1157" i="3" a="1"/>
  <c r="EJ1157" i="3" s="1"/>
  <c r="EO1157" i="3" s="1"/>
  <c r="EK1157" i="3" a="1"/>
  <c r="EK1157" i="3" s="1"/>
  <c r="EP1157" i="3" s="1"/>
  <c r="EL1157" i="3" a="1"/>
  <c r="EL1157" i="3" s="1"/>
  <c r="EQ1157" i="3" s="1"/>
  <c r="EM1157" i="3"/>
  <c r="EI1158" i="3" a="1"/>
  <c r="EI1158" i="3" s="1"/>
  <c r="EN1158" i="3" s="1"/>
  <c r="EJ1158" i="3" a="1"/>
  <c r="EJ1158" i="3" s="1"/>
  <c r="EO1158" i="3" s="1"/>
  <c r="EK1158" i="3" a="1"/>
  <c r="EK1158" i="3" s="1"/>
  <c r="EP1158" i="3" s="1"/>
  <c r="EL1158" i="3" a="1"/>
  <c r="EL1158" i="3" s="1"/>
  <c r="EQ1158" i="3" s="1"/>
  <c r="EM1158" i="3"/>
  <c r="EI1159" i="3" a="1"/>
  <c r="EI1159" i="3" s="1"/>
  <c r="EN1159" i="3" s="1"/>
  <c r="EJ1159" i="3" a="1"/>
  <c r="EJ1159" i="3" s="1"/>
  <c r="EO1159" i="3" s="1"/>
  <c r="EK1159" i="3" a="1"/>
  <c r="EK1159" i="3" s="1"/>
  <c r="EP1159" i="3" s="1"/>
  <c r="EL1159" i="3" a="1"/>
  <c r="EL1159" i="3" s="1"/>
  <c r="EQ1159" i="3" s="1"/>
  <c r="EM1159" i="3"/>
  <c r="EI1160" i="3" a="1"/>
  <c r="EI1160" i="3" s="1"/>
  <c r="EN1160" i="3" s="1"/>
  <c r="EJ1160" i="3" a="1"/>
  <c r="EJ1160" i="3" s="1"/>
  <c r="EO1160" i="3" s="1"/>
  <c r="EK1160" i="3" a="1"/>
  <c r="EK1160" i="3" s="1"/>
  <c r="EP1160" i="3" s="1"/>
  <c r="EL1160" i="3" a="1"/>
  <c r="EL1160" i="3" s="1"/>
  <c r="EQ1160" i="3" s="1"/>
  <c r="EM1160" i="3"/>
  <c r="EI1161" i="3" a="1"/>
  <c r="EI1161" i="3" s="1"/>
  <c r="EN1161" i="3" s="1"/>
  <c r="EJ1161" i="3" a="1"/>
  <c r="EJ1161" i="3" s="1"/>
  <c r="EO1161" i="3" s="1"/>
  <c r="EK1161" i="3" a="1"/>
  <c r="EK1161" i="3" s="1"/>
  <c r="EP1161" i="3" s="1"/>
  <c r="EL1161" i="3" a="1"/>
  <c r="EL1161" i="3" s="1"/>
  <c r="EQ1161" i="3" s="1"/>
  <c r="EM1161" i="3"/>
  <c r="EI1162" i="3" a="1"/>
  <c r="EI1162" i="3" s="1"/>
  <c r="EN1162" i="3" s="1"/>
  <c r="EJ1162" i="3" a="1"/>
  <c r="EJ1162" i="3" s="1"/>
  <c r="EO1162" i="3" s="1"/>
  <c r="EK1162" i="3" a="1"/>
  <c r="EK1162" i="3" s="1"/>
  <c r="EP1162" i="3" s="1"/>
  <c r="EL1162" i="3" a="1"/>
  <c r="EL1162" i="3" s="1"/>
  <c r="EQ1162" i="3" s="1"/>
  <c r="EM1162" i="3"/>
  <c r="EI1163" i="3" a="1"/>
  <c r="EI1163" i="3" s="1"/>
  <c r="EN1163" i="3" s="1"/>
  <c r="EJ1163" i="3" a="1"/>
  <c r="EJ1163" i="3" s="1"/>
  <c r="EK1163" i="3" a="1"/>
  <c r="EK1163" i="3" s="1"/>
  <c r="EP1163" i="3" s="1"/>
  <c r="EL1163" i="3" a="1"/>
  <c r="EL1163" i="3" s="1"/>
  <c r="EQ1163" i="3" s="1"/>
  <c r="EM1163" i="3"/>
  <c r="EO1163" i="3"/>
  <c r="EI1164" i="3" a="1"/>
  <c r="EI1164" i="3" s="1"/>
  <c r="EN1164" i="3" s="1"/>
  <c r="EJ1164" i="3" a="1"/>
  <c r="EJ1164" i="3" s="1"/>
  <c r="EO1164" i="3" s="1"/>
  <c r="EK1164" i="3" a="1"/>
  <c r="EK1164" i="3" s="1"/>
  <c r="EP1164" i="3" s="1"/>
  <c r="EL1164" i="3" a="1"/>
  <c r="EL1164" i="3" s="1"/>
  <c r="EQ1164" i="3" s="1"/>
  <c r="EM1164" i="3"/>
  <c r="EI1165" i="3" a="1"/>
  <c r="EI1165" i="3" s="1"/>
  <c r="EN1165" i="3" s="1"/>
  <c r="EJ1165" i="3" a="1"/>
  <c r="EJ1165" i="3" s="1"/>
  <c r="EO1165" i="3" s="1"/>
  <c r="EK1165" i="3" a="1"/>
  <c r="EK1165" i="3" s="1"/>
  <c r="EP1165" i="3" s="1"/>
  <c r="EL1165" i="3" a="1"/>
  <c r="EL1165" i="3" s="1"/>
  <c r="EQ1165" i="3" s="1"/>
  <c r="EM1165" i="3"/>
  <c r="EI1166" i="3" a="1"/>
  <c r="EI1166" i="3" s="1"/>
  <c r="EN1166" i="3" s="1"/>
  <c r="EJ1166" i="3" a="1"/>
  <c r="EJ1166" i="3" s="1"/>
  <c r="EO1166" i="3" s="1"/>
  <c r="EK1166" i="3" a="1"/>
  <c r="EK1166" i="3" s="1"/>
  <c r="EP1166" i="3" s="1"/>
  <c r="EL1166" i="3" a="1"/>
  <c r="EL1166" i="3" s="1"/>
  <c r="EQ1166" i="3" s="1"/>
  <c r="EM1166" i="3"/>
  <c r="EI1167" i="3" a="1"/>
  <c r="EI1167" i="3" s="1"/>
  <c r="EN1167" i="3" s="1"/>
  <c r="EJ1167" i="3" a="1"/>
  <c r="EJ1167" i="3" s="1"/>
  <c r="EO1167" i="3" s="1"/>
  <c r="EK1167" i="3" a="1"/>
  <c r="EK1167" i="3" s="1"/>
  <c r="EP1167" i="3" s="1"/>
  <c r="EL1167" i="3" a="1"/>
  <c r="EL1167" i="3" s="1"/>
  <c r="EQ1167" i="3" s="1"/>
  <c r="EM1167" i="3"/>
  <c r="EI1168" i="3" a="1"/>
  <c r="EI1168" i="3" s="1"/>
  <c r="EN1168" i="3" s="1"/>
  <c r="EJ1168" i="3" a="1"/>
  <c r="EJ1168" i="3" s="1"/>
  <c r="EO1168" i="3" s="1"/>
  <c r="EK1168" i="3" a="1"/>
  <c r="EK1168" i="3" s="1"/>
  <c r="EP1168" i="3" s="1"/>
  <c r="EL1168" i="3" a="1"/>
  <c r="EL1168" i="3" s="1"/>
  <c r="EQ1168" i="3" s="1"/>
  <c r="EM1168" i="3"/>
  <c r="EI1169" i="3" a="1"/>
  <c r="EI1169" i="3" s="1"/>
  <c r="EN1169" i="3" s="1"/>
  <c r="EJ1169" i="3" a="1"/>
  <c r="EJ1169" i="3" s="1"/>
  <c r="EO1169" i="3" s="1"/>
  <c r="EK1169" i="3" a="1"/>
  <c r="EK1169" i="3" s="1"/>
  <c r="EP1169" i="3" s="1"/>
  <c r="EL1169" i="3" a="1"/>
  <c r="EL1169" i="3" s="1"/>
  <c r="EQ1169" i="3" s="1"/>
  <c r="EM1169" i="3"/>
  <c r="EI1170" i="3" a="1"/>
  <c r="EI1170" i="3" s="1"/>
  <c r="EN1170" i="3" s="1"/>
  <c r="EJ1170" i="3" a="1"/>
  <c r="EJ1170" i="3" s="1"/>
  <c r="EO1170" i="3" s="1"/>
  <c r="EK1170" i="3" a="1"/>
  <c r="EK1170" i="3" s="1"/>
  <c r="EP1170" i="3" s="1"/>
  <c r="EL1170" i="3" a="1"/>
  <c r="EL1170" i="3" s="1"/>
  <c r="EQ1170" i="3" s="1"/>
  <c r="EM1170" i="3"/>
  <c r="EI1171" i="3" a="1"/>
  <c r="EI1171" i="3" s="1"/>
  <c r="EN1171" i="3" s="1"/>
  <c r="EJ1171" i="3" a="1"/>
  <c r="EJ1171" i="3" s="1"/>
  <c r="EO1171" i="3" s="1"/>
  <c r="EK1171" i="3" a="1"/>
  <c r="EK1171" i="3" s="1"/>
  <c r="EP1171" i="3" s="1"/>
  <c r="EL1171" i="3" a="1"/>
  <c r="EL1171" i="3" s="1"/>
  <c r="EQ1171" i="3" s="1"/>
  <c r="EM1171" i="3"/>
  <c r="EI1172" i="3" a="1"/>
  <c r="EI1172" i="3" s="1"/>
  <c r="EN1172" i="3" s="1"/>
  <c r="EJ1172" i="3" a="1"/>
  <c r="EJ1172" i="3" s="1"/>
  <c r="EO1172" i="3" s="1"/>
  <c r="EK1172" i="3" a="1"/>
  <c r="EK1172" i="3" s="1"/>
  <c r="EP1172" i="3" s="1"/>
  <c r="EL1172" i="3" a="1"/>
  <c r="EL1172" i="3" s="1"/>
  <c r="EQ1172" i="3" s="1"/>
  <c r="EM1172" i="3"/>
  <c r="EI1173" i="3" a="1"/>
  <c r="EI1173" i="3" s="1"/>
  <c r="EN1173" i="3" s="1"/>
  <c r="EJ1173" i="3" a="1"/>
  <c r="EJ1173" i="3" s="1"/>
  <c r="EO1173" i="3" s="1"/>
  <c r="EK1173" i="3" a="1"/>
  <c r="EK1173" i="3" s="1"/>
  <c r="EP1173" i="3" s="1"/>
  <c r="EL1173" i="3" a="1"/>
  <c r="EL1173" i="3" s="1"/>
  <c r="EQ1173" i="3" s="1"/>
  <c r="EM1173" i="3"/>
  <c r="EI1174" i="3" a="1"/>
  <c r="EI1174" i="3" s="1"/>
  <c r="EN1174" i="3" s="1"/>
  <c r="EJ1174" i="3" a="1"/>
  <c r="EJ1174" i="3" s="1"/>
  <c r="EO1174" i="3" s="1"/>
  <c r="EK1174" i="3" a="1"/>
  <c r="EK1174" i="3" s="1"/>
  <c r="EP1174" i="3" s="1"/>
  <c r="EL1174" i="3" a="1"/>
  <c r="EL1174" i="3" s="1"/>
  <c r="EQ1174" i="3" s="1"/>
  <c r="EM1174" i="3"/>
  <c r="EI1175" i="3" a="1"/>
  <c r="EI1175" i="3" s="1"/>
  <c r="EN1175" i="3" s="1"/>
  <c r="EJ1175" i="3" a="1"/>
  <c r="EJ1175" i="3" s="1"/>
  <c r="EO1175" i="3" s="1"/>
  <c r="EK1175" i="3" a="1"/>
  <c r="EK1175" i="3" s="1"/>
  <c r="EP1175" i="3" s="1"/>
  <c r="EL1175" i="3" a="1"/>
  <c r="EL1175" i="3" s="1"/>
  <c r="EQ1175" i="3" s="1"/>
  <c r="EM1175" i="3"/>
  <c r="EI1176" i="3" a="1"/>
  <c r="EI1176" i="3" s="1"/>
  <c r="EN1176" i="3" s="1"/>
  <c r="EJ1176" i="3" a="1"/>
  <c r="EJ1176" i="3" s="1"/>
  <c r="EO1176" i="3" s="1"/>
  <c r="EK1176" i="3" a="1"/>
  <c r="EK1176" i="3" s="1"/>
  <c r="EP1176" i="3" s="1"/>
  <c r="EL1176" i="3" a="1"/>
  <c r="EL1176" i="3" s="1"/>
  <c r="EQ1176" i="3" s="1"/>
  <c r="EM1176" i="3"/>
  <c r="EI1177" i="3" a="1"/>
  <c r="EI1177" i="3" s="1"/>
  <c r="EN1177" i="3" s="1"/>
  <c r="EJ1177" i="3" a="1"/>
  <c r="EJ1177" i="3" s="1"/>
  <c r="EO1177" i="3" s="1"/>
  <c r="EK1177" i="3" a="1"/>
  <c r="EK1177" i="3" s="1"/>
  <c r="EP1177" i="3" s="1"/>
  <c r="EL1177" i="3" a="1"/>
  <c r="EL1177" i="3" s="1"/>
  <c r="EQ1177" i="3" s="1"/>
  <c r="EM1177" i="3"/>
  <c r="EI1178" i="3" a="1"/>
  <c r="EI1178" i="3" s="1"/>
  <c r="EN1178" i="3" s="1"/>
  <c r="EJ1178" i="3" a="1"/>
  <c r="EJ1178" i="3" s="1"/>
  <c r="EO1178" i="3" s="1"/>
  <c r="EK1178" i="3" a="1"/>
  <c r="EK1178" i="3" s="1"/>
  <c r="EP1178" i="3" s="1"/>
  <c r="EL1178" i="3" a="1"/>
  <c r="EL1178" i="3" s="1"/>
  <c r="EQ1178" i="3" s="1"/>
  <c r="EM1178" i="3"/>
  <c r="EI1179" i="3" a="1"/>
  <c r="EI1179" i="3" s="1"/>
  <c r="EN1179" i="3" s="1"/>
  <c r="EJ1179" i="3" a="1"/>
  <c r="EJ1179" i="3" s="1"/>
  <c r="EO1179" i="3" s="1"/>
  <c r="EK1179" i="3" a="1"/>
  <c r="EK1179" i="3" s="1"/>
  <c r="EP1179" i="3" s="1"/>
  <c r="EL1179" i="3" a="1"/>
  <c r="EL1179" i="3" s="1"/>
  <c r="EQ1179" i="3" s="1"/>
  <c r="EM1179" i="3"/>
  <c r="EI1180" i="3" a="1"/>
  <c r="EI1180" i="3" s="1"/>
  <c r="EN1180" i="3" s="1"/>
  <c r="EJ1180" i="3" a="1"/>
  <c r="EJ1180" i="3" s="1"/>
  <c r="EO1180" i="3" s="1"/>
  <c r="EK1180" i="3" a="1"/>
  <c r="EK1180" i="3" s="1"/>
  <c r="EP1180" i="3" s="1"/>
  <c r="EL1180" i="3" a="1"/>
  <c r="EL1180" i="3" s="1"/>
  <c r="EQ1180" i="3" s="1"/>
  <c r="EM1180" i="3"/>
  <c r="EI1181" i="3" a="1"/>
  <c r="EI1181" i="3" s="1"/>
  <c r="EN1181" i="3" s="1"/>
  <c r="EJ1181" i="3" a="1"/>
  <c r="EJ1181" i="3" s="1"/>
  <c r="EO1181" i="3" s="1"/>
  <c r="EK1181" i="3" a="1"/>
  <c r="EK1181" i="3" s="1"/>
  <c r="EP1181" i="3" s="1"/>
  <c r="EL1181" i="3" a="1"/>
  <c r="EL1181" i="3" s="1"/>
  <c r="EQ1181" i="3" s="1"/>
  <c r="EM1181" i="3"/>
  <c r="EI1182" i="3" a="1"/>
  <c r="EI1182" i="3" s="1"/>
  <c r="EN1182" i="3" s="1"/>
  <c r="EJ1182" i="3" a="1"/>
  <c r="EJ1182" i="3" s="1"/>
  <c r="EO1182" i="3" s="1"/>
  <c r="EK1182" i="3" a="1"/>
  <c r="EK1182" i="3" s="1"/>
  <c r="EP1182" i="3" s="1"/>
  <c r="EL1182" i="3" a="1"/>
  <c r="EL1182" i="3" s="1"/>
  <c r="EQ1182" i="3" s="1"/>
  <c r="EM1182" i="3"/>
  <c r="EI1183" i="3" a="1"/>
  <c r="EI1183" i="3" s="1"/>
  <c r="EN1183" i="3" s="1"/>
  <c r="EJ1183" i="3" a="1"/>
  <c r="EJ1183" i="3" s="1"/>
  <c r="EO1183" i="3" s="1"/>
  <c r="EK1183" i="3" a="1"/>
  <c r="EK1183" i="3" s="1"/>
  <c r="EP1183" i="3" s="1"/>
  <c r="EL1183" i="3" a="1"/>
  <c r="EL1183" i="3" s="1"/>
  <c r="EQ1183" i="3" s="1"/>
  <c r="EM1183" i="3"/>
  <c r="EI1184" i="3" a="1"/>
  <c r="EI1184" i="3" s="1"/>
  <c r="EN1184" i="3" s="1"/>
  <c r="EJ1184" i="3" a="1"/>
  <c r="EJ1184" i="3" s="1"/>
  <c r="EO1184" i="3" s="1"/>
  <c r="EK1184" i="3" a="1"/>
  <c r="EK1184" i="3" s="1"/>
  <c r="EP1184" i="3" s="1"/>
  <c r="EL1184" i="3" a="1"/>
  <c r="EL1184" i="3" s="1"/>
  <c r="EQ1184" i="3" s="1"/>
  <c r="EM1184" i="3"/>
  <c r="EI1185" i="3" a="1"/>
  <c r="EI1185" i="3" s="1"/>
  <c r="EN1185" i="3" s="1"/>
  <c r="EJ1185" i="3" a="1"/>
  <c r="EJ1185" i="3" s="1"/>
  <c r="EO1185" i="3" s="1"/>
  <c r="EK1185" i="3" a="1"/>
  <c r="EK1185" i="3" s="1"/>
  <c r="EP1185" i="3" s="1"/>
  <c r="EL1185" i="3" a="1"/>
  <c r="EL1185" i="3" s="1"/>
  <c r="EQ1185" i="3" s="1"/>
  <c r="EM1185" i="3"/>
  <c r="EI1186" i="3" a="1"/>
  <c r="EI1186" i="3" s="1"/>
  <c r="EN1186" i="3" s="1"/>
  <c r="EJ1186" i="3" a="1"/>
  <c r="EJ1186" i="3" s="1"/>
  <c r="EO1186" i="3" s="1"/>
  <c r="EK1186" i="3" a="1"/>
  <c r="EK1186" i="3" s="1"/>
  <c r="EP1186" i="3" s="1"/>
  <c r="EL1186" i="3" a="1"/>
  <c r="EL1186" i="3" s="1"/>
  <c r="EQ1186" i="3" s="1"/>
  <c r="EM1186" i="3"/>
  <c r="EI1187" i="3" a="1"/>
  <c r="EI1187" i="3" s="1"/>
  <c r="EN1187" i="3" s="1"/>
  <c r="EJ1187" i="3" a="1"/>
  <c r="EJ1187" i="3" s="1"/>
  <c r="EO1187" i="3" s="1"/>
  <c r="EK1187" i="3" a="1"/>
  <c r="EK1187" i="3" s="1"/>
  <c r="EP1187" i="3" s="1"/>
  <c r="EL1187" i="3" a="1"/>
  <c r="EL1187" i="3" s="1"/>
  <c r="EQ1187" i="3" s="1"/>
  <c r="EM1187" i="3"/>
  <c r="EI1188" i="3" a="1"/>
  <c r="EI1188" i="3" s="1"/>
  <c r="EN1188" i="3" s="1"/>
  <c r="EJ1188" i="3" a="1"/>
  <c r="EJ1188" i="3" s="1"/>
  <c r="EO1188" i="3" s="1"/>
  <c r="EK1188" i="3" a="1"/>
  <c r="EK1188" i="3" s="1"/>
  <c r="EP1188" i="3" s="1"/>
  <c r="EL1188" i="3" a="1"/>
  <c r="EL1188" i="3" s="1"/>
  <c r="EQ1188" i="3" s="1"/>
  <c r="EM1188" i="3"/>
  <c r="EI1189" i="3" a="1"/>
  <c r="EI1189" i="3" s="1"/>
  <c r="EN1189" i="3" s="1"/>
  <c r="EJ1189" i="3" a="1"/>
  <c r="EJ1189" i="3" s="1"/>
  <c r="EO1189" i="3" s="1"/>
  <c r="EK1189" i="3" a="1"/>
  <c r="EK1189" i="3" s="1"/>
  <c r="EP1189" i="3" s="1"/>
  <c r="EL1189" i="3" a="1"/>
  <c r="EL1189" i="3" s="1"/>
  <c r="EQ1189" i="3" s="1"/>
  <c r="EM1189" i="3"/>
  <c r="EI1190" i="3" a="1"/>
  <c r="EI1190" i="3" s="1"/>
  <c r="EN1190" i="3" s="1"/>
  <c r="EJ1190" i="3" a="1"/>
  <c r="EJ1190" i="3" s="1"/>
  <c r="EO1190" i="3" s="1"/>
  <c r="EK1190" i="3" a="1"/>
  <c r="EK1190" i="3" s="1"/>
  <c r="EP1190" i="3" s="1"/>
  <c r="EL1190" i="3" a="1"/>
  <c r="EL1190" i="3" s="1"/>
  <c r="EQ1190" i="3" s="1"/>
  <c r="EM1190" i="3"/>
  <c r="EI1191" i="3" a="1"/>
  <c r="EI1191" i="3" s="1"/>
  <c r="EN1191" i="3" s="1"/>
  <c r="EJ1191" i="3" a="1"/>
  <c r="EJ1191" i="3" s="1"/>
  <c r="EO1191" i="3" s="1"/>
  <c r="EK1191" i="3" a="1"/>
  <c r="EK1191" i="3" s="1"/>
  <c r="EP1191" i="3" s="1"/>
  <c r="EL1191" i="3" a="1"/>
  <c r="EL1191" i="3" s="1"/>
  <c r="EQ1191" i="3" s="1"/>
  <c r="EM1191" i="3"/>
  <c r="EI1192" i="3" a="1"/>
  <c r="EI1192" i="3" s="1"/>
  <c r="EN1192" i="3" s="1"/>
  <c r="EJ1192" i="3" a="1"/>
  <c r="EJ1192" i="3" s="1"/>
  <c r="EO1192" i="3" s="1"/>
  <c r="EK1192" i="3" a="1"/>
  <c r="EK1192" i="3" s="1"/>
  <c r="EP1192" i="3" s="1"/>
  <c r="EL1192" i="3" a="1"/>
  <c r="EL1192" i="3" s="1"/>
  <c r="EQ1192" i="3" s="1"/>
  <c r="EM1192" i="3"/>
  <c r="EI1193" i="3" a="1"/>
  <c r="EI1193" i="3" s="1"/>
  <c r="EN1193" i="3" s="1"/>
  <c r="EJ1193" i="3" a="1"/>
  <c r="EJ1193" i="3" s="1"/>
  <c r="EO1193" i="3" s="1"/>
  <c r="EK1193" i="3" a="1"/>
  <c r="EK1193" i="3" s="1"/>
  <c r="EP1193" i="3" s="1"/>
  <c r="EL1193" i="3" a="1"/>
  <c r="EL1193" i="3" s="1"/>
  <c r="EQ1193" i="3" s="1"/>
  <c r="EM1193" i="3"/>
  <c r="EI1194" i="3" a="1"/>
  <c r="EI1194" i="3" s="1"/>
  <c r="EN1194" i="3" s="1"/>
  <c r="EJ1194" i="3" a="1"/>
  <c r="EJ1194" i="3" s="1"/>
  <c r="EO1194" i="3" s="1"/>
  <c r="EK1194" i="3" a="1"/>
  <c r="EK1194" i="3" s="1"/>
  <c r="EP1194" i="3" s="1"/>
  <c r="EL1194" i="3" a="1"/>
  <c r="EL1194" i="3" s="1"/>
  <c r="EQ1194" i="3" s="1"/>
  <c r="EM1194" i="3"/>
  <c r="EI1195" i="3" a="1"/>
  <c r="EI1195" i="3" s="1"/>
  <c r="EN1195" i="3" s="1"/>
  <c r="EJ1195" i="3" a="1"/>
  <c r="EJ1195" i="3" s="1"/>
  <c r="EO1195" i="3" s="1"/>
  <c r="EK1195" i="3" a="1"/>
  <c r="EK1195" i="3" s="1"/>
  <c r="EP1195" i="3" s="1"/>
  <c r="EL1195" i="3" a="1"/>
  <c r="EL1195" i="3" s="1"/>
  <c r="EQ1195" i="3" s="1"/>
  <c r="EM1195" i="3"/>
  <c r="EI1196" i="3" a="1"/>
  <c r="EI1196" i="3" s="1"/>
  <c r="EN1196" i="3" s="1"/>
  <c r="EJ1196" i="3" a="1"/>
  <c r="EJ1196" i="3" s="1"/>
  <c r="EO1196" i="3" s="1"/>
  <c r="EK1196" i="3" a="1"/>
  <c r="EK1196" i="3" s="1"/>
  <c r="EP1196" i="3" s="1"/>
  <c r="EL1196" i="3" a="1"/>
  <c r="EL1196" i="3" s="1"/>
  <c r="EQ1196" i="3" s="1"/>
  <c r="EM1196" i="3"/>
  <c r="EI1197" i="3" a="1"/>
  <c r="EI1197" i="3" s="1"/>
  <c r="EN1197" i="3" s="1"/>
  <c r="EJ1197" i="3" a="1"/>
  <c r="EJ1197" i="3" s="1"/>
  <c r="EO1197" i="3" s="1"/>
  <c r="EK1197" i="3" a="1"/>
  <c r="EK1197" i="3" s="1"/>
  <c r="EP1197" i="3" s="1"/>
  <c r="EL1197" i="3" a="1"/>
  <c r="EL1197" i="3" s="1"/>
  <c r="EQ1197" i="3" s="1"/>
  <c r="EM1197" i="3"/>
  <c r="EI1198" i="3" a="1"/>
  <c r="EI1198" i="3" s="1"/>
  <c r="EN1198" i="3" s="1"/>
  <c r="EJ1198" i="3" a="1"/>
  <c r="EJ1198" i="3" s="1"/>
  <c r="EO1198" i="3" s="1"/>
  <c r="EK1198" i="3" a="1"/>
  <c r="EK1198" i="3" s="1"/>
  <c r="EP1198" i="3" s="1"/>
  <c r="EL1198" i="3" a="1"/>
  <c r="EL1198" i="3" s="1"/>
  <c r="EQ1198" i="3" s="1"/>
  <c r="EM1198" i="3"/>
  <c r="EI1199" i="3" a="1"/>
  <c r="EI1199" i="3" s="1"/>
  <c r="EN1199" i="3" s="1"/>
  <c r="EJ1199" i="3" a="1"/>
  <c r="EJ1199" i="3" s="1"/>
  <c r="EO1199" i="3" s="1"/>
  <c r="EK1199" i="3" a="1"/>
  <c r="EK1199" i="3" s="1"/>
  <c r="EP1199" i="3" s="1"/>
  <c r="EL1199" i="3" a="1"/>
  <c r="EL1199" i="3" s="1"/>
  <c r="EQ1199" i="3" s="1"/>
  <c r="EM1199" i="3"/>
  <c r="EI1200" i="3" a="1"/>
  <c r="EI1200" i="3" s="1"/>
  <c r="EN1200" i="3" s="1"/>
  <c r="EJ1200" i="3" a="1"/>
  <c r="EJ1200" i="3" s="1"/>
  <c r="EO1200" i="3" s="1"/>
  <c r="EK1200" i="3" a="1"/>
  <c r="EK1200" i="3" s="1"/>
  <c r="EP1200" i="3" s="1"/>
  <c r="EL1200" i="3" a="1"/>
  <c r="EL1200" i="3" s="1"/>
  <c r="EQ1200" i="3" s="1"/>
  <c r="EM1200" i="3"/>
  <c r="EI1201" i="3" a="1"/>
  <c r="EI1201" i="3" s="1"/>
  <c r="EN1201" i="3" s="1"/>
  <c r="EJ1201" i="3" a="1"/>
  <c r="EJ1201" i="3" s="1"/>
  <c r="EO1201" i="3" s="1"/>
  <c r="EK1201" i="3" a="1"/>
  <c r="EK1201" i="3" s="1"/>
  <c r="EP1201" i="3" s="1"/>
  <c r="EL1201" i="3" a="1"/>
  <c r="EL1201" i="3" s="1"/>
  <c r="EQ1201" i="3" s="1"/>
  <c r="EM1201" i="3"/>
  <c r="EI1202" i="3" a="1"/>
  <c r="EI1202" i="3" s="1"/>
  <c r="EN1202" i="3" s="1"/>
  <c r="EJ1202" i="3" a="1"/>
  <c r="EJ1202" i="3" s="1"/>
  <c r="EO1202" i="3" s="1"/>
  <c r="EK1202" i="3" a="1"/>
  <c r="EK1202" i="3" s="1"/>
  <c r="EP1202" i="3" s="1"/>
  <c r="EL1202" i="3" a="1"/>
  <c r="EL1202" i="3" s="1"/>
  <c r="EQ1202" i="3" s="1"/>
  <c r="EM1202" i="3"/>
  <c r="EI1203" i="3" a="1"/>
  <c r="EI1203" i="3" s="1"/>
  <c r="EN1203" i="3" s="1"/>
  <c r="EJ1203" i="3" a="1"/>
  <c r="EJ1203" i="3" s="1"/>
  <c r="EO1203" i="3" s="1"/>
  <c r="EK1203" i="3" a="1"/>
  <c r="EK1203" i="3" s="1"/>
  <c r="EP1203" i="3" s="1"/>
  <c r="EL1203" i="3" a="1"/>
  <c r="EL1203" i="3" s="1"/>
  <c r="EQ1203" i="3" s="1"/>
  <c r="EM1203" i="3"/>
  <c r="EI1204" i="3" a="1"/>
  <c r="EI1204" i="3" s="1"/>
  <c r="EN1204" i="3" s="1"/>
  <c r="EJ1204" i="3" a="1"/>
  <c r="EJ1204" i="3" s="1"/>
  <c r="EO1204" i="3" s="1"/>
  <c r="EK1204" i="3" a="1"/>
  <c r="EK1204" i="3" s="1"/>
  <c r="EP1204" i="3" s="1"/>
  <c r="EL1204" i="3" a="1"/>
  <c r="EL1204" i="3" s="1"/>
  <c r="EQ1204" i="3" s="1"/>
  <c r="EM1204" i="3"/>
  <c r="EI1205" i="3" a="1"/>
  <c r="EI1205" i="3" s="1"/>
  <c r="EN1205" i="3" s="1"/>
  <c r="EJ1205" i="3" a="1"/>
  <c r="EJ1205" i="3" s="1"/>
  <c r="EO1205" i="3" s="1"/>
  <c r="EK1205" i="3" a="1"/>
  <c r="EK1205" i="3" s="1"/>
  <c r="EP1205" i="3" s="1"/>
  <c r="EL1205" i="3" a="1"/>
  <c r="EL1205" i="3" s="1"/>
  <c r="EQ1205" i="3" s="1"/>
  <c r="EM1205" i="3"/>
  <c r="EI1206" i="3" a="1"/>
  <c r="EI1206" i="3" s="1"/>
  <c r="EN1206" i="3" s="1"/>
  <c r="EJ1206" i="3" a="1"/>
  <c r="EJ1206" i="3" s="1"/>
  <c r="EO1206" i="3" s="1"/>
  <c r="EK1206" i="3" a="1"/>
  <c r="EK1206" i="3" s="1"/>
  <c r="EP1206" i="3" s="1"/>
  <c r="EL1206" i="3" a="1"/>
  <c r="EL1206" i="3" s="1"/>
  <c r="EQ1206" i="3" s="1"/>
  <c r="EM1206" i="3"/>
  <c r="EI1207" i="3" a="1"/>
  <c r="EI1207" i="3" s="1"/>
  <c r="EN1207" i="3" s="1"/>
  <c r="EJ1207" i="3" a="1"/>
  <c r="EJ1207" i="3" s="1"/>
  <c r="EO1207" i="3" s="1"/>
  <c r="EK1207" i="3" a="1"/>
  <c r="EK1207" i="3" s="1"/>
  <c r="EP1207" i="3" s="1"/>
  <c r="EL1207" i="3" a="1"/>
  <c r="EL1207" i="3" s="1"/>
  <c r="EQ1207" i="3" s="1"/>
  <c r="EM1207" i="3"/>
  <c r="EI1208" i="3" a="1"/>
  <c r="EI1208" i="3" s="1"/>
  <c r="EN1208" i="3" s="1"/>
  <c r="EJ1208" i="3" a="1"/>
  <c r="EJ1208" i="3" s="1"/>
  <c r="EO1208" i="3" s="1"/>
  <c r="EK1208" i="3" a="1"/>
  <c r="EK1208" i="3" s="1"/>
  <c r="EP1208" i="3" s="1"/>
  <c r="EL1208" i="3" a="1"/>
  <c r="EL1208" i="3" s="1"/>
  <c r="EQ1208" i="3" s="1"/>
  <c r="EM1208" i="3"/>
  <c r="EI1209" i="3" a="1"/>
  <c r="EI1209" i="3" s="1"/>
  <c r="EN1209" i="3" s="1"/>
  <c r="EJ1209" i="3" a="1"/>
  <c r="EJ1209" i="3" s="1"/>
  <c r="EO1209" i="3" s="1"/>
  <c r="EK1209" i="3" a="1"/>
  <c r="EK1209" i="3" s="1"/>
  <c r="EP1209" i="3" s="1"/>
  <c r="EL1209" i="3" a="1"/>
  <c r="EL1209" i="3" s="1"/>
  <c r="EQ1209" i="3" s="1"/>
  <c r="EM1209" i="3"/>
  <c r="EI1210" i="3" a="1"/>
  <c r="EI1210" i="3" s="1"/>
  <c r="EN1210" i="3" s="1"/>
  <c r="EJ1210" i="3" a="1"/>
  <c r="EJ1210" i="3" s="1"/>
  <c r="EO1210" i="3" s="1"/>
  <c r="EK1210" i="3" a="1"/>
  <c r="EK1210" i="3" s="1"/>
  <c r="EP1210" i="3" s="1"/>
  <c r="EL1210" i="3" a="1"/>
  <c r="EL1210" i="3" s="1"/>
  <c r="EQ1210" i="3" s="1"/>
  <c r="EM1210" i="3"/>
  <c r="EI1211" i="3" a="1"/>
  <c r="EI1211" i="3" s="1"/>
  <c r="EN1211" i="3" s="1"/>
  <c r="EJ1211" i="3" a="1"/>
  <c r="EJ1211" i="3" s="1"/>
  <c r="EO1211" i="3" s="1"/>
  <c r="EK1211" i="3" a="1"/>
  <c r="EK1211" i="3" s="1"/>
  <c r="EP1211" i="3" s="1"/>
  <c r="EL1211" i="3" a="1"/>
  <c r="EL1211" i="3" s="1"/>
  <c r="EQ1211" i="3" s="1"/>
  <c r="EM1211" i="3"/>
  <c r="EI1212" i="3" a="1"/>
  <c r="EI1212" i="3" s="1"/>
  <c r="EN1212" i="3" s="1"/>
  <c r="EJ1212" i="3" a="1"/>
  <c r="EJ1212" i="3" s="1"/>
  <c r="EO1212" i="3" s="1"/>
  <c r="EK1212" i="3" a="1"/>
  <c r="EK1212" i="3" s="1"/>
  <c r="EP1212" i="3" s="1"/>
  <c r="EL1212" i="3" a="1"/>
  <c r="EL1212" i="3" s="1"/>
  <c r="EQ1212" i="3" s="1"/>
  <c r="EM1212" i="3"/>
  <c r="EI1213" i="3" a="1"/>
  <c r="EI1213" i="3" s="1"/>
  <c r="EN1213" i="3" s="1"/>
  <c r="EJ1213" i="3" a="1"/>
  <c r="EJ1213" i="3" s="1"/>
  <c r="EO1213" i="3" s="1"/>
  <c r="EK1213" i="3" a="1"/>
  <c r="EK1213" i="3" s="1"/>
  <c r="EP1213" i="3" s="1"/>
  <c r="EL1213" i="3" a="1"/>
  <c r="EL1213" i="3" s="1"/>
  <c r="EQ1213" i="3" s="1"/>
  <c r="EM1213" i="3"/>
  <c r="EI1214" i="3" a="1"/>
  <c r="EI1214" i="3" s="1"/>
  <c r="EN1214" i="3" s="1"/>
  <c r="EJ1214" i="3" a="1"/>
  <c r="EJ1214" i="3" s="1"/>
  <c r="EO1214" i="3" s="1"/>
  <c r="EK1214" i="3" a="1"/>
  <c r="EK1214" i="3" s="1"/>
  <c r="EP1214" i="3" s="1"/>
  <c r="EL1214" i="3" a="1"/>
  <c r="EL1214" i="3" s="1"/>
  <c r="EQ1214" i="3" s="1"/>
  <c r="EM1214" i="3"/>
  <c r="EI1215" i="3" a="1"/>
  <c r="EI1215" i="3" s="1"/>
  <c r="EN1215" i="3" s="1"/>
  <c r="EJ1215" i="3" a="1"/>
  <c r="EJ1215" i="3" s="1"/>
  <c r="EO1215" i="3" s="1"/>
  <c r="EK1215" i="3" a="1"/>
  <c r="EK1215" i="3" s="1"/>
  <c r="EP1215" i="3" s="1"/>
  <c r="EL1215" i="3" a="1"/>
  <c r="EL1215" i="3" s="1"/>
  <c r="EQ1215" i="3" s="1"/>
  <c r="EM1215" i="3"/>
  <c r="EI1216" i="3" a="1"/>
  <c r="EI1216" i="3" s="1"/>
  <c r="EN1216" i="3" s="1"/>
  <c r="EJ1216" i="3" a="1"/>
  <c r="EJ1216" i="3" s="1"/>
  <c r="EO1216" i="3" s="1"/>
  <c r="EK1216" i="3" a="1"/>
  <c r="EK1216" i="3" s="1"/>
  <c r="EP1216" i="3" s="1"/>
  <c r="EL1216" i="3" a="1"/>
  <c r="EL1216" i="3" s="1"/>
  <c r="EQ1216" i="3" s="1"/>
  <c r="EM1216" i="3"/>
  <c r="EI1217" i="3" a="1"/>
  <c r="EI1217" i="3" s="1"/>
  <c r="EN1217" i="3" s="1"/>
  <c r="EJ1217" i="3" a="1"/>
  <c r="EJ1217" i="3" s="1"/>
  <c r="EO1217" i="3" s="1"/>
  <c r="EK1217" i="3" a="1"/>
  <c r="EK1217" i="3" s="1"/>
  <c r="EP1217" i="3" s="1"/>
  <c r="EL1217" i="3" a="1"/>
  <c r="EL1217" i="3" s="1"/>
  <c r="EQ1217" i="3" s="1"/>
  <c r="EM1217" i="3"/>
  <c r="EI1218" i="3" a="1"/>
  <c r="EI1218" i="3" s="1"/>
  <c r="EN1218" i="3" s="1"/>
  <c r="EJ1218" i="3" a="1"/>
  <c r="EJ1218" i="3" s="1"/>
  <c r="EO1218" i="3" s="1"/>
  <c r="EK1218" i="3" a="1"/>
  <c r="EK1218" i="3" s="1"/>
  <c r="EP1218" i="3" s="1"/>
  <c r="EL1218" i="3" a="1"/>
  <c r="EL1218" i="3" s="1"/>
  <c r="EQ1218" i="3" s="1"/>
  <c r="EM1218" i="3"/>
  <c r="EI1219" i="3" a="1"/>
  <c r="EI1219" i="3" s="1"/>
  <c r="EN1219" i="3" s="1"/>
  <c r="EJ1219" i="3" a="1"/>
  <c r="EJ1219" i="3" s="1"/>
  <c r="EO1219" i="3" s="1"/>
  <c r="EK1219" i="3" a="1"/>
  <c r="EK1219" i="3" s="1"/>
  <c r="EP1219" i="3" s="1"/>
  <c r="EL1219" i="3" a="1"/>
  <c r="EL1219" i="3" s="1"/>
  <c r="EQ1219" i="3" s="1"/>
  <c r="EM1219" i="3"/>
  <c r="EI1220" i="3" a="1"/>
  <c r="EI1220" i="3" s="1"/>
  <c r="EN1220" i="3" s="1"/>
  <c r="EJ1220" i="3" a="1"/>
  <c r="EJ1220" i="3" s="1"/>
  <c r="EO1220" i="3" s="1"/>
  <c r="EK1220" i="3" a="1"/>
  <c r="EK1220" i="3" s="1"/>
  <c r="EP1220" i="3" s="1"/>
  <c r="EL1220" i="3" a="1"/>
  <c r="EL1220" i="3" s="1"/>
  <c r="EQ1220" i="3" s="1"/>
  <c r="EM1220" i="3"/>
  <c r="EI1221" i="3" a="1"/>
  <c r="EI1221" i="3" s="1"/>
  <c r="EN1221" i="3" s="1"/>
  <c r="EJ1221" i="3" a="1"/>
  <c r="EJ1221" i="3" s="1"/>
  <c r="EO1221" i="3" s="1"/>
  <c r="EK1221" i="3" a="1"/>
  <c r="EK1221" i="3" s="1"/>
  <c r="EP1221" i="3" s="1"/>
  <c r="EL1221" i="3" a="1"/>
  <c r="EL1221" i="3" s="1"/>
  <c r="EQ1221" i="3" s="1"/>
  <c r="EM1221" i="3"/>
  <c r="EI1222" i="3" a="1"/>
  <c r="EI1222" i="3" s="1"/>
  <c r="EN1222" i="3" s="1"/>
  <c r="EJ1222" i="3" a="1"/>
  <c r="EJ1222" i="3" s="1"/>
  <c r="EO1222" i="3" s="1"/>
  <c r="EK1222" i="3" a="1"/>
  <c r="EK1222" i="3" s="1"/>
  <c r="EP1222" i="3" s="1"/>
  <c r="EL1222" i="3" a="1"/>
  <c r="EL1222" i="3" s="1"/>
  <c r="EQ1222" i="3" s="1"/>
  <c r="EM1222" i="3"/>
  <c r="EI1223" i="3" a="1"/>
  <c r="EI1223" i="3" s="1"/>
  <c r="EN1223" i="3" s="1"/>
  <c r="EJ1223" i="3" a="1"/>
  <c r="EJ1223" i="3" s="1"/>
  <c r="EO1223" i="3" s="1"/>
  <c r="EK1223" i="3" a="1"/>
  <c r="EK1223" i="3" s="1"/>
  <c r="EP1223" i="3" s="1"/>
  <c r="EL1223" i="3" a="1"/>
  <c r="EL1223" i="3" s="1"/>
  <c r="EQ1223" i="3" s="1"/>
  <c r="EM1223" i="3"/>
  <c r="EI1224" i="3" a="1"/>
  <c r="EI1224" i="3" s="1"/>
  <c r="EN1224" i="3" s="1"/>
  <c r="EJ1224" i="3" a="1"/>
  <c r="EJ1224" i="3" s="1"/>
  <c r="EO1224" i="3" s="1"/>
  <c r="EK1224" i="3" a="1"/>
  <c r="EK1224" i="3" s="1"/>
  <c r="EP1224" i="3" s="1"/>
  <c r="EL1224" i="3" a="1"/>
  <c r="EL1224" i="3" s="1"/>
  <c r="EQ1224" i="3" s="1"/>
  <c r="EM1224" i="3"/>
  <c r="EI1225" i="3" a="1"/>
  <c r="EI1225" i="3" s="1"/>
  <c r="EN1225" i="3" s="1"/>
  <c r="EJ1225" i="3" a="1"/>
  <c r="EJ1225" i="3" s="1"/>
  <c r="EO1225" i="3" s="1"/>
  <c r="EK1225" i="3" a="1"/>
  <c r="EK1225" i="3" s="1"/>
  <c r="EP1225" i="3" s="1"/>
  <c r="EL1225" i="3" a="1"/>
  <c r="EL1225" i="3" s="1"/>
  <c r="EQ1225" i="3" s="1"/>
  <c r="EM1225" i="3"/>
  <c r="EI1226" i="3" a="1"/>
  <c r="EI1226" i="3" s="1"/>
  <c r="EN1226" i="3" s="1"/>
  <c r="EJ1226" i="3" a="1"/>
  <c r="EJ1226" i="3" s="1"/>
  <c r="EO1226" i="3" s="1"/>
  <c r="EK1226" i="3" a="1"/>
  <c r="EK1226" i="3" s="1"/>
  <c r="EP1226" i="3" s="1"/>
  <c r="EL1226" i="3" a="1"/>
  <c r="EL1226" i="3" s="1"/>
  <c r="EQ1226" i="3" s="1"/>
  <c r="EM1226" i="3"/>
  <c r="EI1227" i="3" a="1"/>
  <c r="EI1227" i="3" s="1"/>
  <c r="EN1227" i="3" s="1"/>
  <c r="EJ1227" i="3" a="1"/>
  <c r="EJ1227" i="3" s="1"/>
  <c r="EO1227" i="3" s="1"/>
  <c r="EK1227" i="3" a="1"/>
  <c r="EK1227" i="3" s="1"/>
  <c r="EP1227" i="3" s="1"/>
  <c r="EL1227" i="3" a="1"/>
  <c r="EL1227" i="3" s="1"/>
  <c r="EQ1227" i="3" s="1"/>
  <c r="EM1227" i="3"/>
  <c r="EI1228" i="3" a="1"/>
  <c r="EI1228" i="3" s="1"/>
  <c r="EN1228" i="3" s="1"/>
  <c r="EJ1228" i="3" a="1"/>
  <c r="EJ1228" i="3" s="1"/>
  <c r="EO1228" i="3" s="1"/>
  <c r="EK1228" i="3" a="1"/>
  <c r="EK1228" i="3" s="1"/>
  <c r="EP1228" i="3" s="1"/>
  <c r="EL1228" i="3" a="1"/>
  <c r="EL1228" i="3" s="1"/>
  <c r="EQ1228" i="3" s="1"/>
  <c r="EM1228" i="3"/>
  <c r="EI1229" i="3" a="1"/>
  <c r="EI1229" i="3" s="1"/>
  <c r="EN1229" i="3" s="1"/>
  <c r="EJ1229" i="3" a="1"/>
  <c r="EJ1229" i="3" s="1"/>
  <c r="EO1229" i="3" s="1"/>
  <c r="EK1229" i="3" a="1"/>
  <c r="EK1229" i="3" s="1"/>
  <c r="EP1229" i="3" s="1"/>
  <c r="EL1229" i="3" a="1"/>
  <c r="EL1229" i="3" s="1"/>
  <c r="EQ1229" i="3" s="1"/>
  <c r="EM1229" i="3"/>
  <c r="EI1230" i="3" a="1"/>
  <c r="EI1230" i="3" s="1"/>
  <c r="EN1230" i="3" s="1"/>
  <c r="EJ1230" i="3" a="1"/>
  <c r="EJ1230" i="3" s="1"/>
  <c r="EO1230" i="3" s="1"/>
  <c r="EK1230" i="3" a="1"/>
  <c r="EK1230" i="3" s="1"/>
  <c r="EP1230" i="3" s="1"/>
  <c r="EL1230" i="3" a="1"/>
  <c r="EL1230" i="3" s="1"/>
  <c r="EQ1230" i="3" s="1"/>
  <c r="EM1230" i="3"/>
  <c r="EI1231" i="3" a="1"/>
  <c r="EI1231" i="3" s="1"/>
  <c r="EN1231" i="3" s="1"/>
  <c r="EJ1231" i="3" a="1"/>
  <c r="EJ1231" i="3" s="1"/>
  <c r="EO1231" i="3" s="1"/>
  <c r="EK1231" i="3" a="1"/>
  <c r="EK1231" i="3" s="1"/>
  <c r="EP1231" i="3" s="1"/>
  <c r="EL1231" i="3" a="1"/>
  <c r="EL1231" i="3" s="1"/>
  <c r="EQ1231" i="3" s="1"/>
  <c r="EM1231" i="3"/>
  <c r="EI1232" i="3" a="1"/>
  <c r="EI1232" i="3" s="1"/>
  <c r="EN1232" i="3" s="1"/>
  <c r="EJ1232" i="3" a="1"/>
  <c r="EJ1232" i="3" s="1"/>
  <c r="EO1232" i="3" s="1"/>
  <c r="EK1232" i="3" a="1"/>
  <c r="EK1232" i="3" s="1"/>
  <c r="EP1232" i="3" s="1"/>
  <c r="EL1232" i="3" a="1"/>
  <c r="EL1232" i="3" s="1"/>
  <c r="EQ1232" i="3" s="1"/>
  <c r="EM1232" i="3"/>
  <c r="EI1233" i="3" a="1"/>
  <c r="EI1233" i="3" s="1"/>
  <c r="EN1233" i="3" s="1"/>
  <c r="EJ1233" i="3" a="1"/>
  <c r="EJ1233" i="3" s="1"/>
  <c r="EO1233" i="3" s="1"/>
  <c r="EK1233" i="3" a="1"/>
  <c r="EK1233" i="3" s="1"/>
  <c r="EP1233" i="3" s="1"/>
  <c r="EL1233" i="3" a="1"/>
  <c r="EL1233" i="3" s="1"/>
  <c r="EQ1233" i="3" s="1"/>
  <c r="EM1233" i="3"/>
  <c r="EI1234" i="3" a="1"/>
  <c r="EI1234" i="3" s="1"/>
  <c r="EN1234" i="3" s="1"/>
  <c r="EJ1234" i="3" a="1"/>
  <c r="EJ1234" i="3" s="1"/>
  <c r="EO1234" i="3" s="1"/>
  <c r="EK1234" i="3" a="1"/>
  <c r="EK1234" i="3" s="1"/>
  <c r="EP1234" i="3" s="1"/>
  <c r="EL1234" i="3" a="1"/>
  <c r="EL1234" i="3" s="1"/>
  <c r="EQ1234" i="3" s="1"/>
  <c r="EM1234" i="3"/>
  <c r="EI1235" i="3" a="1"/>
  <c r="EI1235" i="3" s="1"/>
  <c r="EN1235" i="3" s="1"/>
  <c r="EJ1235" i="3" a="1"/>
  <c r="EJ1235" i="3" s="1"/>
  <c r="EO1235" i="3" s="1"/>
  <c r="EK1235" i="3" a="1"/>
  <c r="EK1235" i="3" s="1"/>
  <c r="EP1235" i="3" s="1"/>
  <c r="EL1235" i="3" a="1"/>
  <c r="EL1235" i="3" s="1"/>
  <c r="EQ1235" i="3" s="1"/>
  <c r="EM1235" i="3"/>
  <c r="EI1236" i="3" a="1"/>
  <c r="EI1236" i="3" s="1"/>
  <c r="EN1236" i="3" s="1"/>
  <c r="EJ1236" i="3" a="1"/>
  <c r="EJ1236" i="3" s="1"/>
  <c r="EO1236" i="3" s="1"/>
  <c r="EK1236" i="3" a="1"/>
  <c r="EK1236" i="3" s="1"/>
  <c r="EP1236" i="3" s="1"/>
  <c r="EL1236" i="3" a="1"/>
  <c r="EL1236" i="3" s="1"/>
  <c r="EQ1236" i="3" s="1"/>
  <c r="EM1236" i="3"/>
  <c r="EI1237" i="3" a="1"/>
  <c r="EI1237" i="3" s="1"/>
  <c r="EN1237" i="3" s="1"/>
  <c r="EJ1237" i="3" a="1"/>
  <c r="EJ1237" i="3" s="1"/>
  <c r="EO1237" i="3" s="1"/>
  <c r="EK1237" i="3" a="1"/>
  <c r="EK1237" i="3" s="1"/>
  <c r="EP1237" i="3" s="1"/>
  <c r="EL1237" i="3" a="1"/>
  <c r="EL1237" i="3" s="1"/>
  <c r="EQ1237" i="3" s="1"/>
  <c r="EM1237" i="3"/>
  <c r="EI1238" i="3" a="1"/>
  <c r="EI1238" i="3" s="1"/>
  <c r="EN1238" i="3" s="1"/>
  <c r="EJ1238" i="3" a="1"/>
  <c r="EJ1238" i="3" s="1"/>
  <c r="EO1238" i="3" s="1"/>
  <c r="EK1238" i="3" a="1"/>
  <c r="EK1238" i="3" s="1"/>
  <c r="EP1238" i="3" s="1"/>
  <c r="EL1238" i="3" a="1"/>
  <c r="EL1238" i="3" s="1"/>
  <c r="EQ1238" i="3" s="1"/>
  <c r="EM1238" i="3"/>
  <c r="EI1239" i="3" a="1"/>
  <c r="EI1239" i="3" s="1"/>
  <c r="EN1239" i="3" s="1"/>
  <c r="EJ1239" i="3" a="1"/>
  <c r="EJ1239" i="3" s="1"/>
  <c r="EO1239" i="3" s="1"/>
  <c r="EK1239" i="3" a="1"/>
  <c r="EK1239" i="3" s="1"/>
  <c r="EP1239" i="3" s="1"/>
  <c r="EL1239" i="3" a="1"/>
  <c r="EL1239" i="3" s="1"/>
  <c r="EQ1239" i="3" s="1"/>
  <c r="EM1239" i="3"/>
  <c r="EI1240" i="3" a="1"/>
  <c r="EI1240" i="3" s="1"/>
  <c r="EN1240" i="3" s="1"/>
  <c r="EJ1240" i="3" a="1"/>
  <c r="EJ1240" i="3" s="1"/>
  <c r="EO1240" i="3" s="1"/>
  <c r="EK1240" i="3" a="1"/>
  <c r="EK1240" i="3" s="1"/>
  <c r="EP1240" i="3" s="1"/>
  <c r="EL1240" i="3" a="1"/>
  <c r="EL1240" i="3" s="1"/>
  <c r="EQ1240" i="3" s="1"/>
  <c r="EM1240" i="3"/>
  <c r="EI1241" i="3" a="1"/>
  <c r="EI1241" i="3" s="1"/>
  <c r="EN1241" i="3" s="1"/>
  <c r="EJ1241" i="3" a="1"/>
  <c r="EJ1241" i="3" s="1"/>
  <c r="EO1241" i="3" s="1"/>
  <c r="EK1241" i="3" a="1"/>
  <c r="EK1241" i="3" s="1"/>
  <c r="EP1241" i="3" s="1"/>
  <c r="EL1241" i="3" a="1"/>
  <c r="EL1241" i="3" s="1"/>
  <c r="EQ1241" i="3" s="1"/>
  <c r="EM1241" i="3"/>
  <c r="EI1242" i="3" a="1"/>
  <c r="EI1242" i="3" s="1"/>
  <c r="EN1242" i="3" s="1"/>
  <c r="EJ1242" i="3" a="1"/>
  <c r="EJ1242" i="3" s="1"/>
  <c r="EO1242" i="3" s="1"/>
  <c r="EK1242" i="3" a="1"/>
  <c r="EK1242" i="3" s="1"/>
  <c r="EP1242" i="3" s="1"/>
  <c r="EL1242" i="3" a="1"/>
  <c r="EL1242" i="3" s="1"/>
  <c r="EQ1242" i="3" s="1"/>
  <c r="EM1242" i="3"/>
  <c r="EI1243" i="3" a="1"/>
  <c r="EI1243" i="3" s="1"/>
  <c r="EN1243" i="3" s="1"/>
  <c r="EJ1243" i="3" a="1"/>
  <c r="EJ1243" i="3" s="1"/>
  <c r="EO1243" i="3" s="1"/>
  <c r="EK1243" i="3" a="1"/>
  <c r="EK1243" i="3" s="1"/>
  <c r="EP1243" i="3" s="1"/>
  <c r="EL1243" i="3" a="1"/>
  <c r="EL1243" i="3" s="1"/>
  <c r="EQ1243" i="3" s="1"/>
  <c r="EM1243" i="3"/>
  <c r="EI1244" i="3" a="1"/>
  <c r="EI1244" i="3" s="1"/>
  <c r="EN1244" i="3" s="1"/>
  <c r="EJ1244" i="3" a="1"/>
  <c r="EJ1244" i="3" s="1"/>
  <c r="EO1244" i="3" s="1"/>
  <c r="EK1244" i="3" a="1"/>
  <c r="EK1244" i="3" s="1"/>
  <c r="EP1244" i="3" s="1"/>
  <c r="EL1244" i="3" a="1"/>
  <c r="EL1244" i="3" s="1"/>
  <c r="EQ1244" i="3" s="1"/>
  <c r="EM1244" i="3"/>
  <c r="EI1245" i="3" a="1"/>
  <c r="EI1245" i="3" s="1"/>
  <c r="EN1245" i="3" s="1"/>
  <c r="EJ1245" i="3" a="1"/>
  <c r="EJ1245" i="3" s="1"/>
  <c r="EO1245" i="3" s="1"/>
  <c r="EK1245" i="3" a="1"/>
  <c r="EK1245" i="3" s="1"/>
  <c r="EP1245" i="3" s="1"/>
  <c r="EL1245" i="3" a="1"/>
  <c r="EL1245" i="3" s="1"/>
  <c r="EQ1245" i="3" s="1"/>
  <c r="EM1245" i="3"/>
  <c r="EI1246" i="3" a="1"/>
  <c r="EI1246" i="3" s="1"/>
  <c r="EN1246" i="3" s="1"/>
  <c r="EJ1246" i="3" a="1"/>
  <c r="EJ1246" i="3" s="1"/>
  <c r="EO1246" i="3" s="1"/>
  <c r="EK1246" i="3" a="1"/>
  <c r="EK1246" i="3" s="1"/>
  <c r="EP1246" i="3" s="1"/>
  <c r="EL1246" i="3" a="1"/>
  <c r="EL1246" i="3" s="1"/>
  <c r="EQ1246" i="3" s="1"/>
  <c r="EM1246" i="3"/>
  <c r="EI1247" i="3" a="1"/>
  <c r="EI1247" i="3" s="1"/>
  <c r="EN1247" i="3" s="1"/>
  <c r="EJ1247" i="3" a="1"/>
  <c r="EJ1247" i="3" s="1"/>
  <c r="EO1247" i="3" s="1"/>
  <c r="EK1247" i="3" a="1"/>
  <c r="EK1247" i="3" s="1"/>
  <c r="EP1247" i="3" s="1"/>
  <c r="EL1247" i="3" a="1"/>
  <c r="EL1247" i="3" s="1"/>
  <c r="EQ1247" i="3" s="1"/>
  <c r="EM1247" i="3"/>
  <c r="EI1248" i="3" a="1"/>
  <c r="EI1248" i="3" s="1"/>
  <c r="EN1248" i="3" s="1"/>
  <c r="EJ1248" i="3" a="1"/>
  <c r="EJ1248" i="3" s="1"/>
  <c r="EO1248" i="3" s="1"/>
  <c r="EK1248" i="3" a="1"/>
  <c r="EK1248" i="3" s="1"/>
  <c r="EP1248" i="3" s="1"/>
  <c r="EL1248" i="3" a="1"/>
  <c r="EL1248" i="3" s="1"/>
  <c r="EQ1248" i="3" s="1"/>
  <c r="EM1248" i="3"/>
  <c r="EI1249" i="3" a="1"/>
  <c r="EI1249" i="3" s="1"/>
  <c r="EN1249" i="3" s="1"/>
  <c r="EJ1249" i="3" a="1"/>
  <c r="EJ1249" i="3" s="1"/>
  <c r="EO1249" i="3" s="1"/>
  <c r="EK1249" i="3" a="1"/>
  <c r="EK1249" i="3" s="1"/>
  <c r="EP1249" i="3" s="1"/>
  <c r="EL1249" i="3" a="1"/>
  <c r="EL1249" i="3" s="1"/>
  <c r="EQ1249" i="3" s="1"/>
  <c r="EM1249" i="3"/>
  <c r="EI1250" i="3" a="1"/>
  <c r="EI1250" i="3" s="1"/>
  <c r="EN1250" i="3" s="1"/>
  <c r="EJ1250" i="3" a="1"/>
  <c r="EJ1250" i="3" s="1"/>
  <c r="EO1250" i="3" s="1"/>
  <c r="EK1250" i="3" a="1"/>
  <c r="EK1250" i="3" s="1"/>
  <c r="EP1250" i="3" s="1"/>
  <c r="EL1250" i="3" a="1"/>
  <c r="EL1250" i="3" s="1"/>
  <c r="EQ1250" i="3" s="1"/>
  <c r="EM1250" i="3"/>
  <c r="EI1251" i="3" a="1"/>
  <c r="EI1251" i="3" s="1"/>
  <c r="EN1251" i="3" s="1"/>
  <c r="EJ1251" i="3" a="1"/>
  <c r="EJ1251" i="3" s="1"/>
  <c r="EO1251" i="3" s="1"/>
  <c r="EK1251" i="3" a="1"/>
  <c r="EK1251" i="3" s="1"/>
  <c r="EP1251" i="3" s="1"/>
  <c r="EL1251" i="3" a="1"/>
  <c r="EL1251" i="3" s="1"/>
  <c r="EQ1251" i="3" s="1"/>
  <c r="EM1251" i="3"/>
  <c r="EI1252" i="3" a="1"/>
  <c r="EI1252" i="3" s="1"/>
  <c r="EN1252" i="3" s="1"/>
  <c r="EJ1252" i="3" a="1"/>
  <c r="EJ1252" i="3" s="1"/>
  <c r="EO1252" i="3" s="1"/>
  <c r="EK1252" i="3" a="1"/>
  <c r="EK1252" i="3" s="1"/>
  <c r="EP1252" i="3" s="1"/>
  <c r="EL1252" i="3" a="1"/>
  <c r="EL1252" i="3" s="1"/>
  <c r="EQ1252" i="3" s="1"/>
  <c r="EM1252" i="3"/>
  <c r="EI1253" i="3" a="1"/>
  <c r="EI1253" i="3" s="1"/>
  <c r="EN1253" i="3" s="1"/>
  <c r="EJ1253" i="3" a="1"/>
  <c r="EJ1253" i="3" s="1"/>
  <c r="EO1253" i="3" s="1"/>
  <c r="EK1253" i="3" a="1"/>
  <c r="EK1253" i="3" s="1"/>
  <c r="EP1253" i="3" s="1"/>
  <c r="EL1253" i="3" a="1"/>
  <c r="EL1253" i="3" s="1"/>
  <c r="EQ1253" i="3" s="1"/>
  <c r="EM1253" i="3"/>
  <c r="EI1254" i="3" a="1"/>
  <c r="EI1254" i="3" s="1"/>
  <c r="EN1254" i="3" s="1"/>
  <c r="EJ1254" i="3" a="1"/>
  <c r="EJ1254" i="3" s="1"/>
  <c r="EO1254" i="3" s="1"/>
  <c r="EK1254" i="3" a="1"/>
  <c r="EK1254" i="3" s="1"/>
  <c r="EP1254" i="3" s="1"/>
  <c r="EL1254" i="3" a="1"/>
  <c r="EL1254" i="3" s="1"/>
  <c r="EQ1254" i="3" s="1"/>
  <c r="EM1254" i="3"/>
  <c r="EI1255" i="3" a="1"/>
  <c r="EI1255" i="3" s="1"/>
  <c r="EN1255" i="3" s="1"/>
  <c r="EJ1255" i="3" a="1"/>
  <c r="EJ1255" i="3" s="1"/>
  <c r="EO1255" i="3" s="1"/>
  <c r="EK1255" i="3" a="1"/>
  <c r="EK1255" i="3" s="1"/>
  <c r="EP1255" i="3" s="1"/>
  <c r="EL1255" i="3" a="1"/>
  <c r="EL1255" i="3" s="1"/>
  <c r="EQ1255" i="3" s="1"/>
  <c r="EM1255" i="3"/>
  <c r="EI1256" i="3" a="1"/>
  <c r="EI1256" i="3" s="1"/>
  <c r="EN1256" i="3" s="1"/>
  <c r="EJ1256" i="3" a="1"/>
  <c r="EJ1256" i="3" s="1"/>
  <c r="EO1256" i="3" s="1"/>
  <c r="EK1256" i="3" a="1"/>
  <c r="EK1256" i="3" s="1"/>
  <c r="EP1256" i="3" s="1"/>
  <c r="EL1256" i="3" a="1"/>
  <c r="EL1256" i="3" s="1"/>
  <c r="EQ1256" i="3" s="1"/>
  <c r="EM1256" i="3"/>
  <c r="EI1257" i="3" a="1"/>
  <c r="EI1257" i="3" s="1"/>
  <c r="EN1257" i="3" s="1"/>
  <c r="EJ1257" i="3" a="1"/>
  <c r="EJ1257" i="3" s="1"/>
  <c r="EO1257" i="3" s="1"/>
  <c r="EK1257" i="3" a="1"/>
  <c r="EK1257" i="3" s="1"/>
  <c r="EP1257" i="3" s="1"/>
  <c r="EL1257" i="3" a="1"/>
  <c r="EL1257" i="3" s="1"/>
  <c r="EQ1257" i="3" s="1"/>
  <c r="EM1257" i="3"/>
  <c r="EI1258" i="3" a="1"/>
  <c r="EI1258" i="3" s="1"/>
  <c r="EN1258" i="3" s="1"/>
  <c r="EJ1258" i="3" a="1"/>
  <c r="EJ1258" i="3" s="1"/>
  <c r="EO1258" i="3" s="1"/>
  <c r="EK1258" i="3" a="1"/>
  <c r="EK1258" i="3" s="1"/>
  <c r="EP1258" i="3" s="1"/>
  <c r="EL1258" i="3" a="1"/>
  <c r="EL1258" i="3" s="1"/>
  <c r="EQ1258" i="3" s="1"/>
  <c r="EM1258" i="3"/>
  <c r="EI1259" i="3" a="1"/>
  <c r="EI1259" i="3" s="1"/>
  <c r="EN1259" i="3" s="1"/>
  <c r="EJ1259" i="3" a="1"/>
  <c r="EJ1259" i="3" s="1"/>
  <c r="EO1259" i="3" s="1"/>
  <c r="EK1259" i="3" a="1"/>
  <c r="EK1259" i="3" s="1"/>
  <c r="EP1259" i="3" s="1"/>
  <c r="EL1259" i="3" a="1"/>
  <c r="EL1259" i="3" s="1"/>
  <c r="EQ1259" i="3" s="1"/>
  <c r="EM1259" i="3"/>
  <c r="EI1260" i="3" a="1"/>
  <c r="EI1260" i="3" s="1"/>
  <c r="EN1260" i="3" s="1"/>
  <c r="EJ1260" i="3" a="1"/>
  <c r="EJ1260" i="3" s="1"/>
  <c r="EO1260" i="3" s="1"/>
  <c r="EK1260" i="3" a="1"/>
  <c r="EK1260" i="3" s="1"/>
  <c r="EP1260" i="3" s="1"/>
  <c r="EL1260" i="3" a="1"/>
  <c r="EL1260" i="3" s="1"/>
  <c r="EQ1260" i="3" s="1"/>
  <c r="EM1260" i="3"/>
  <c r="EI1261" i="3" a="1"/>
  <c r="EI1261" i="3" s="1"/>
  <c r="EN1261" i="3" s="1"/>
  <c r="EJ1261" i="3" a="1"/>
  <c r="EJ1261" i="3" s="1"/>
  <c r="EO1261" i="3" s="1"/>
  <c r="EK1261" i="3" a="1"/>
  <c r="EK1261" i="3" s="1"/>
  <c r="EP1261" i="3" s="1"/>
  <c r="EL1261" i="3" a="1"/>
  <c r="EL1261" i="3" s="1"/>
  <c r="EQ1261" i="3" s="1"/>
  <c r="EM1261" i="3"/>
  <c r="EI1262" i="3" a="1"/>
  <c r="EI1262" i="3" s="1"/>
  <c r="EN1262" i="3" s="1"/>
  <c r="EJ1262" i="3" a="1"/>
  <c r="EJ1262" i="3" s="1"/>
  <c r="EO1262" i="3" s="1"/>
  <c r="EK1262" i="3" a="1"/>
  <c r="EK1262" i="3" s="1"/>
  <c r="EP1262" i="3" s="1"/>
  <c r="EL1262" i="3" a="1"/>
  <c r="EL1262" i="3" s="1"/>
  <c r="EQ1262" i="3" s="1"/>
  <c r="EM1262" i="3"/>
  <c r="EI1263" i="3" a="1"/>
  <c r="EI1263" i="3" s="1"/>
  <c r="EN1263" i="3" s="1"/>
  <c r="EJ1263" i="3" a="1"/>
  <c r="EJ1263" i="3" s="1"/>
  <c r="EO1263" i="3" s="1"/>
  <c r="EK1263" i="3" a="1"/>
  <c r="EK1263" i="3" s="1"/>
  <c r="EP1263" i="3" s="1"/>
  <c r="EL1263" i="3" a="1"/>
  <c r="EL1263" i="3" s="1"/>
  <c r="EQ1263" i="3" s="1"/>
  <c r="EM1263" i="3"/>
  <c r="EI1264" i="3" a="1"/>
  <c r="EI1264" i="3" s="1"/>
  <c r="EN1264" i="3" s="1"/>
  <c r="EJ1264" i="3" a="1"/>
  <c r="EJ1264" i="3" s="1"/>
  <c r="EO1264" i="3" s="1"/>
  <c r="EK1264" i="3" a="1"/>
  <c r="EK1264" i="3" s="1"/>
  <c r="EP1264" i="3" s="1"/>
  <c r="EL1264" i="3" a="1"/>
  <c r="EL1264" i="3" s="1"/>
  <c r="EQ1264" i="3" s="1"/>
  <c r="EM1264" i="3"/>
  <c r="EI1265" i="3" a="1"/>
  <c r="EI1265" i="3" s="1"/>
  <c r="EN1265" i="3" s="1"/>
  <c r="EJ1265" i="3" a="1"/>
  <c r="EJ1265" i="3" s="1"/>
  <c r="EO1265" i="3" s="1"/>
  <c r="EK1265" i="3" a="1"/>
  <c r="EK1265" i="3" s="1"/>
  <c r="EP1265" i="3" s="1"/>
  <c r="EL1265" i="3" a="1"/>
  <c r="EL1265" i="3" s="1"/>
  <c r="EQ1265" i="3" s="1"/>
  <c r="EM1265" i="3"/>
  <c r="EI1266" i="3" a="1"/>
  <c r="EI1266" i="3" s="1"/>
  <c r="EN1266" i="3" s="1"/>
  <c r="EJ1266" i="3" a="1"/>
  <c r="EJ1266" i="3" s="1"/>
  <c r="EO1266" i="3" s="1"/>
  <c r="EK1266" i="3" a="1"/>
  <c r="EK1266" i="3" s="1"/>
  <c r="EP1266" i="3" s="1"/>
  <c r="EL1266" i="3" a="1"/>
  <c r="EL1266" i="3" s="1"/>
  <c r="EQ1266" i="3" s="1"/>
  <c r="EM1266" i="3"/>
  <c r="EI1267" i="3" a="1"/>
  <c r="EI1267" i="3" s="1"/>
  <c r="EN1267" i="3" s="1"/>
  <c r="EJ1267" i="3" a="1"/>
  <c r="EJ1267" i="3" s="1"/>
  <c r="EO1267" i="3" s="1"/>
  <c r="EK1267" i="3" a="1"/>
  <c r="EK1267" i="3" s="1"/>
  <c r="EP1267" i="3" s="1"/>
  <c r="EL1267" i="3" a="1"/>
  <c r="EL1267" i="3" s="1"/>
  <c r="EQ1267" i="3" s="1"/>
  <c r="EM1267" i="3"/>
  <c r="EI1268" i="3" a="1"/>
  <c r="EI1268" i="3" s="1"/>
  <c r="EN1268" i="3" s="1"/>
  <c r="EJ1268" i="3" a="1"/>
  <c r="EJ1268" i="3" s="1"/>
  <c r="EO1268" i="3" s="1"/>
  <c r="EK1268" i="3" a="1"/>
  <c r="EK1268" i="3" s="1"/>
  <c r="EP1268" i="3" s="1"/>
  <c r="EL1268" i="3" a="1"/>
  <c r="EL1268" i="3" s="1"/>
  <c r="EQ1268" i="3" s="1"/>
  <c r="EM1268" i="3"/>
  <c r="EI1269" i="3" a="1"/>
  <c r="EI1269" i="3" s="1"/>
  <c r="EN1269" i="3" s="1"/>
  <c r="EJ1269" i="3" a="1"/>
  <c r="EJ1269" i="3" s="1"/>
  <c r="EO1269" i="3" s="1"/>
  <c r="EK1269" i="3" a="1"/>
  <c r="EK1269" i="3" s="1"/>
  <c r="EP1269" i="3" s="1"/>
  <c r="EL1269" i="3" a="1"/>
  <c r="EL1269" i="3" s="1"/>
  <c r="EQ1269" i="3" s="1"/>
  <c r="EM1269" i="3"/>
  <c r="EI1270" i="3" a="1"/>
  <c r="EI1270" i="3" s="1"/>
  <c r="EN1270" i="3" s="1"/>
  <c r="EJ1270" i="3" a="1"/>
  <c r="EJ1270" i="3" s="1"/>
  <c r="EO1270" i="3" s="1"/>
  <c r="EK1270" i="3" a="1"/>
  <c r="EK1270" i="3" s="1"/>
  <c r="EP1270" i="3" s="1"/>
  <c r="EL1270" i="3" a="1"/>
  <c r="EL1270" i="3" s="1"/>
  <c r="EQ1270" i="3" s="1"/>
  <c r="EM1270" i="3"/>
  <c r="EI1271" i="3" a="1"/>
  <c r="EI1271" i="3" s="1"/>
  <c r="EN1271" i="3" s="1"/>
  <c r="EJ1271" i="3" a="1"/>
  <c r="EJ1271" i="3" s="1"/>
  <c r="EO1271" i="3" s="1"/>
  <c r="EK1271" i="3" a="1"/>
  <c r="EK1271" i="3" s="1"/>
  <c r="EP1271" i="3" s="1"/>
  <c r="EL1271" i="3" a="1"/>
  <c r="EL1271" i="3" s="1"/>
  <c r="EQ1271" i="3" s="1"/>
  <c r="EM1271" i="3"/>
  <c r="EI1272" i="3" a="1"/>
  <c r="EI1272" i="3" s="1"/>
  <c r="EN1272" i="3" s="1"/>
  <c r="EJ1272" i="3" a="1"/>
  <c r="EJ1272" i="3" s="1"/>
  <c r="EO1272" i="3" s="1"/>
  <c r="EK1272" i="3" a="1"/>
  <c r="EK1272" i="3" s="1"/>
  <c r="EP1272" i="3" s="1"/>
  <c r="EL1272" i="3" a="1"/>
  <c r="EL1272" i="3" s="1"/>
  <c r="EQ1272" i="3" s="1"/>
  <c r="EM1272" i="3"/>
  <c r="EI1273" i="3" a="1"/>
  <c r="EI1273" i="3" s="1"/>
  <c r="EN1273" i="3" s="1"/>
  <c r="EJ1273" i="3" a="1"/>
  <c r="EJ1273" i="3" s="1"/>
  <c r="EO1273" i="3" s="1"/>
  <c r="EK1273" i="3" a="1"/>
  <c r="EK1273" i="3" s="1"/>
  <c r="EP1273" i="3" s="1"/>
  <c r="EL1273" i="3" a="1"/>
  <c r="EL1273" i="3" s="1"/>
  <c r="EQ1273" i="3" s="1"/>
  <c r="EM1273" i="3"/>
  <c r="EI1274" i="3" a="1"/>
  <c r="EI1274" i="3" s="1"/>
  <c r="EN1274" i="3" s="1"/>
  <c r="EJ1274" i="3" a="1"/>
  <c r="EJ1274" i="3" s="1"/>
  <c r="EO1274" i="3" s="1"/>
  <c r="EK1274" i="3" a="1"/>
  <c r="EK1274" i="3" s="1"/>
  <c r="EP1274" i="3" s="1"/>
  <c r="EL1274" i="3" a="1"/>
  <c r="EL1274" i="3" s="1"/>
  <c r="EQ1274" i="3" s="1"/>
  <c r="EM1274" i="3"/>
  <c r="EI1275" i="3" a="1"/>
  <c r="EI1275" i="3" s="1"/>
  <c r="EN1275" i="3" s="1"/>
  <c r="EJ1275" i="3" a="1"/>
  <c r="EJ1275" i="3" s="1"/>
  <c r="EO1275" i="3" s="1"/>
  <c r="EK1275" i="3" a="1"/>
  <c r="EK1275" i="3" s="1"/>
  <c r="EP1275" i="3" s="1"/>
  <c r="EL1275" i="3" a="1"/>
  <c r="EL1275" i="3" s="1"/>
  <c r="EQ1275" i="3" s="1"/>
  <c r="EM1275" i="3"/>
  <c r="EI1276" i="3" a="1"/>
  <c r="EI1276" i="3" s="1"/>
  <c r="EN1276" i="3" s="1"/>
  <c r="EJ1276" i="3" a="1"/>
  <c r="EJ1276" i="3" s="1"/>
  <c r="EO1276" i="3" s="1"/>
  <c r="EK1276" i="3" a="1"/>
  <c r="EK1276" i="3" s="1"/>
  <c r="EP1276" i="3" s="1"/>
  <c r="EL1276" i="3" a="1"/>
  <c r="EL1276" i="3" s="1"/>
  <c r="EQ1276" i="3" s="1"/>
  <c r="EM1276" i="3"/>
  <c r="EI1277" i="3" a="1"/>
  <c r="EI1277" i="3" s="1"/>
  <c r="EN1277" i="3" s="1"/>
  <c r="EJ1277" i="3" a="1"/>
  <c r="EJ1277" i="3" s="1"/>
  <c r="EO1277" i="3" s="1"/>
  <c r="EK1277" i="3" a="1"/>
  <c r="EK1277" i="3" s="1"/>
  <c r="EP1277" i="3" s="1"/>
  <c r="EL1277" i="3" a="1"/>
  <c r="EL1277" i="3" s="1"/>
  <c r="EQ1277" i="3" s="1"/>
  <c r="EM1277" i="3"/>
  <c r="EI1278" i="3" a="1"/>
  <c r="EI1278" i="3" s="1"/>
  <c r="EN1278" i="3" s="1"/>
  <c r="EJ1278" i="3" a="1"/>
  <c r="EJ1278" i="3" s="1"/>
  <c r="EO1278" i="3" s="1"/>
  <c r="EK1278" i="3" a="1"/>
  <c r="EK1278" i="3" s="1"/>
  <c r="EP1278" i="3" s="1"/>
  <c r="EL1278" i="3" a="1"/>
  <c r="EL1278" i="3" s="1"/>
  <c r="EQ1278" i="3" s="1"/>
  <c r="EM1278" i="3"/>
  <c r="EI1279" i="3" a="1"/>
  <c r="EI1279" i="3" s="1"/>
  <c r="EN1279" i="3" s="1"/>
  <c r="EJ1279" i="3" a="1"/>
  <c r="EJ1279" i="3" s="1"/>
  <c r="EO1279" i="3" s="1"/>
  <c r="EK1279" i="3" a="1"/>
  <c r="EK1279" i="3" s="1"/>
  <c r="EP1279" i="3" s="1"/>
  <c r="EL1279" i="3" a="1"/>
  <c r="EL1279" i="3" s="1"/>
  <c r="EQ1279" i="3" s="1"/>
  <c r="EM1279" i="3"/>
  <c r="EI1280" i="3" a="1"/>
  <c r="EI1280" i="3" s="1"/>
  <c r="EN1280" i="3" s="1"/>
  <c r="EJ1280" i="3" a="1"/>
  <c r="EJ1280" i="3" s="1"/>
  <c r="EO1280" i="3" s="1"/>
  <c r="EK1280" i="3" a="1"/>
  <c r="EK1280" i="3" s="1"/>
  <c r="EP1280" i="3" s="1"/>
  <c r="EL1280" i="3" a="1"/>
  <c r="EL1280" i="3" s="1"/>
  <c r="EQ1280" i="3" s="1"/>
  <c r="EM1280" i="3"/>
  <c r="EI1281" i="3" a="1"/>
  <c r="EI1281" i="3" s="1"/>
  <c r="EN1281" i="3" s="1"/>
  <c r="EJ1281" i="3" a="1"/>
  <c r="EJ1281" i="3" s="1"/>
  <c r="EO1281" i="3" s="1"/>
  <c r="EK1281" i="3" a="1"/>
  <c r="EK1281" i="3" s="1"/>
  <c r="EP1281" i="3" s="1"/>
  <c r="EL1281" i="3" a="1"/>
  <c r="EL1281" i="3" s="1"/>
  <c r="EQ1281" i="3" s="1"/>
  <c r="EM1281" i="3"/>
  <c r="EI1282" i="3" a="1"/>
  <c r="EI1282" i="3" s="1"/>
  <c r="EN1282" i="3" s="1"/>
  <c r="EJ1282" i="3" a="1"/>
  <c r="EJ1282" i="3" s="1"/>
  <c r="EO1282" i="3" s="1"/>
  <c r="EK1282" i="3" a="1"/>
  <c r="EK1282" i="3" s="1"/>
  <c r="EP1282" i="3" s="1"/>
  <c r="EL1282" i="3" a="1"/>
  <c r="EL1282" i="3" s="1"/>
  <c r="EQ1282" i="3" s="1"/>
  <c r="EM1282" i="3"/>
  <c r="EI1283" i="3" a="1"/>
  <c r="EI1283" i="3" s="1"/>
  <c r="EN1283" i="3" s="1"/>
  <c r="EJ1283" i="3" a="1"/>
  <c r="EJ1283" i="3" s="1"/>
  <c r="EO1283" i="3" s="1"/>
  <c r="EK1283" i="3" a="1"/>
  <c r="EK1283" i="3" s="1"/>
  <c r="EP1283" i="3" s="1"/>
  <c r="EL1283" i="3" a="1"/>
  <c r="EL1283" i="3" s="1"/>
  <c r="EQ1283" i="3" s="1"/>
  <c r="EM1283" i="3"/>
  <c r="EI1284" i="3" a="1"/>
  <c r="EI1284" i="3" s="1"/>
  <c r="EN1284" i="3" s="1"/>
  <c r="EJ1284" i="3" a="1"/>
  <c r="EJ1284" i="3" s="1"/>
  <c r="EO1284" i="3" s="1"/>
  <c r="EK1284" i="3" a="1"/>
  <c r="EK1284" i="3" s="1"/>
  <c r="EP1284" i="3" s="1"/>
  <c r="EL1284" i="3" a="1"/>
  <c r="EL1284" i="3" s="1"/>
  <c r="EQ1284" i="3" s="1"/>
  <c r="EM1284" i="3"/>
  <c r="EI1285" i="3" a="1"/>
  <c r="EI1285" i="3" s="1"/>
  <c r="EN1285" i="3" s="1"/>
  <c r="EJ1285" i="3" a="1"/>
  <c r="EJ1285" i="3"/>
  <c r="EO1285" i="3" s="1"/>
  <c r="EK1285" i="3" a="1"/>
  <c r="EK1285" i="3" s="1"/>
  <c r="EP1285" i="3" s="1"/>
  <c r="EL1285" i="3" a="1"/>
  <c r="EL1285" i="3" s="1"/>
  <c r="EQ1285" i="3" s="1"/>
  <c r="EM1285" i="3"/>
  <c r="EI1286" i="3" a="1"/>
  <c r="EI1286" i="3" s="1"/>
  <c r="EN1286" i="3" s="1"/>
  <c r="EJ1286" i="3" a="1"/>
  <c r="EJ1286" i="3" s="1"/>
  <c r="EO1286" i="3" s="1"/>
  <c r="EK1286" i="3" a="1"/>
  <c r="EK1286" i="3" s="1"/>
  <c r="EP1286" i="3" s="1"/>
  <c r="EL1286" i="3" a="1"/>
  <c r="EL1286" i="3" s="1"/>
  <c r="EQ1286" i="3" s="1"/>
  <c r="EM1286" i="3"/>
  <c r="EI1287" i="3" a="1"/>
  <c r="EI1287" i="3" s="1"/>
  <c r="EN1287" i="3" s="1"/>
  <c r="EJ1287" i="3" a="1"/>
  <c r="EJ1287" i="3" s="1"/>
  <c r="EO1287" i="3" s="1"/>
  <c r="EK1287" i="3" a="1"/>
  <c r="EK1287" i="3" s="1"/>
  <c r="EP1287" i="3" s="1"/>
  <c r="EL1287" i="3" a="1"/>
  <c r="EL1287" i="3" s="1"/>
  <c r="EQ1287" i="3" s="1"/>
  <c r="EM1287" i="3"/>
  <c r="EI1288" i="3" a="1"/>
  <c r="EI1288" i="3" s="1"/>
  <c r="EN1288" i="3" s="1"/>
  <c r="EJ1288" i="3" a="1"/>
  <c r="EJ1288" i="3" s="1"/>
  <c r="EO1288" i="3" s="1"/>
  <c r="EK1288" i="3" a="1"/>
  <c r="EK1288" i="3" s="1"/>
  <c r="EP1288" i="3" s="1"/>
  <c r="EL1288" i="3" a="1"/>
  <c r="EL1288" i="3" s="1"/>
  <c r="EQ1288" i="3" s="1"/>
  <c r="EM1288" i="3"/>
  <c r="EI1289" i="3" a="1"/>
  <c r="EI1289" i="3" s="1"/>
  <c r="EN1289" i="3" s="1"/>
  <c r="EJ1289" i="3" a="1"/>
  <c r="EJ1289" i="3" s="1"/>
  <c r="EO1289" i="3" s="1"/>
  <c r="EK1289" i="3" a="1"/>
  <c r="EK1289" i="3" s="1"/>
  <c r="EP1289" i="3" s="1"/>
  <c r="EL1289" i="3" a="1"/>
  <c r="EL1289" i="3" s="1"/>
  <c r="EQ1289" i="3" s="1"/>
  <c r="EM1289" i="3"/>
  <c r="EI1290" i="3" a="1"/>
  <c r="EI1290" i="3" s="1"/>
  <c r="EN1290" i="3" s="1"/>
  <c r="EJ1290" i="3" a="1"/>
  <c r="EJ1290" i="3" s="1"/>
  <c r="EO1290" i="3" s="1"/>
  <c r="EK1290" i="3" a="1"/>
  <c r="EK1290" i="3" s="1"/>
  <c r="EP1290" i="3" s="1"/>
  <c r="EL1290" i="3" a="1"/>
  <c r="EL1290" i="3" s="1"/>
  <c r="EQ1290" i="3" s="1"/>
  <c r="EM1290" i="3"/>
  <c r="EI1291" i="3" a="1"/>
  <c r="EI1291" i="3" s="1"/>
  <c r="EN1291" i="3" s="1"/>
  <c r="EJ1291" i="3" a="1"/>
  <c r="EJ1291" i="3" s="1"/>
  <c r="EO1291" i="3" s="1"/>
  <c r="EK1291" i="3" a="1"/>
  <c r="EK1291" i="3" s="1"/>
  <c r="EP1291" i="3" s="1"/>
  <c r="EL1291" i="3" a="1"/>
  <c r="EL1291" i="3" s="1"/>
  <c r="EQ1291" i="3" s="1"/>
  <c r="EM1291" i="3"/>
  <c r="EI1292" i="3" a="1"/>
  <c r="EI1292" i="3" s="1"/>
  <c r="EN1292" i="3" s="1"/>
  <c r="EJ1292" i="3" a="1"/>
  <c r="EJ1292" i="3" s="1"/>
  <c r="EO1292" i="3" s="1"/>
  <c r="EK1292" i="3" a="1"/>
  <c r="EK1292" i="3" s="1"/>
  <c r="EP1292" i="3" s="1"/>
  <c r="EL1292" i="3" a="1"/>
  <c r="EL1292" i="3" s="1"/>
  <c r="EQ1292" i="3" s="1"/>
  <c r="EM1292" i="3"/>
  <c r="EI1293" i="3" a="1"/>
  <c r="EI1293" i="3" s="1"/>
  <c r="EN1293" i="3" s="1"/>
  <c r="EJ1293" i="3" a="1"/>
  <c r="EJ1293" i="3" s="1"/>
  <c r="EO1293" i="3" s="1"/>
  <c r="EK1293" i="3" a="1"/>
  <c r="EK1293" i="3" s="1"/>
  <c r="EP1293" i="3" s="1"/>
  <c r="EL1293" i="3" a="1"/>
  <c r="EL1293" i="3" s="1"/>
  <c r="EQ1293" i="3" s="1"/>
  <c r="EM1293" i="3"/>
  <c r="EI1294" i="3" a="1"/>
  <c r="EI1294" i="3" s="1"/>
  <c r="EN1294" i="3" s="1"/>
  <c r="EJ1294" i="3" a="1"/>
  <c r="EJ1294" i="3" s="1"/>
  <c r="EO1294" i="3" s="1"/>
  <c r="EK1294" i="3" a="1"/>
  <c r="EK1294" i="3" s="1"/>
  <c r="EP1294" i="3" s="1"/>
  <c r="EL1294" i="3" a="1"/>
  <c r="EL1294" i="3" s="1"/>
  <c r="EQ1294" i="3" s="1"/>
  <c r="EM1294" i="3"/>
  <c r="EI1295" i="3" a="1"/>
  <c r="EI1295" i="3" s="1"/>
  <c r="EN1295" i="3" s="1"/>
  <c r="EJ1295" i="3" a="1"/>
  <c r="EJ1295" i="3" s="1"/>
  <c r="EO1295" i="3" s="1"/>
  <c r="EK1295" i="3" a="1"/>
  <c r="EK1295" i="3" s="1"/>
  <c r="EP1295" i="3" s="1"/>
  <c r="EL1295" i="3" a="1"/>
  <c r="EL1295" i="3" s="1"/>
  <c r="EQ1295" i="3" s="1"/>
  <c r="EM1295" i="3"/>
  <c r="EI1296" i="3" a="1"/>
  <c r="EI1296" i="3" s="1"/>
  <c r="EN1296" i="3" s="1"/>
  <c r="EJ1296" i="3" a="1"/>
  <c r="EJ1296" i="3" s="1"/>
  <c r="EO1296" i="3" s="1"/>
  <c r="EK1296" i="3" a="1"/>
  <c r="EK1296" i="3" s="1"/>
  <c r="EP1296" i="3" s="1"/>
  <c r="EL1296" i="3" a="1"/>
  <c r="EL1296" i="3" s="1"/>
  <c r="EQ1296" i="3" s="1"/>
  <c r="EM1296" i="3"/>
  <c r="EI1297" i="3" a="1"/>
  <c r="EI1297" i="3" s="1"/>
  <c r="EN1297" i="3" s="1"/>
  <c r="EJ1297" i="3" a="1"/>
  <c r="EJ1297" i="3" s="1"/>
  <c r="EO1297" i="3" s="1"/>
  <c r="EK1297" i="3" a="1"/>
  <c r="EK1297" i="3" s="1"/>
  <c r="EP1297" i="3" s="1"/>
  <c r="EL1297" i="3" a="1"/>
  <c r="EL1297" i="3" s="1"/>
  <c r="EQ1297" i="3" s="1"/>
  <c r="EM1297" i="3"/>
  <c r="EI1298" i="3" a="1"/>
  <c r="EI1298" i="3" s="1"/>
  <c r="EN1298" i="3" s="1"/>
  <c r="EJ1298" i="3" a="1"/>
  <c r="EJ1298" i="3" s="1"/>
  <c r="EO1298" i="3" s="1"/>
  <c r="EK1298" i="3" a="1"/>
  <c r="EK1298" i="3" s="1"/>
  <c r="EP1298" i="3" s="1"/>
  <c r="EL1298" i="3" a="1"/>
  <c r="EL1298" i="3" s="1"/>
  <c r="EQ1298" i="3" s="1"/>
  <c r="EM1298" i="3"/>
  <c r="EI1299" i="3" a="1"/>
  <c r="EI1299" i="3" s="1"/>
  <c r="EN1299" i="3" s="1"/>
  <c r="EJ1299" i="3" a="1"/>
  <c r="EJ1299" i="3" s="1"/>
  <c r="EO1299" i="3" s="1"/>
  <c r="EK1299" i="3" a="1"/>
  <c r="EK1299" i="3" s="1"/>
  <c r="EP1299" i="3" s="1"/>
  <c r="EL1299" i="3" a="1"/>
  <c r="EL1299" i="3" s="1"/>
  <c r="EQ1299" i="3" s="1"/>
  <c r="EM1299" i="3"/>
  <c r="EI1300" i="3" a="1"/>
  <c r="EI1300" i="3" s="1"/>
  <c r="EN1300" i="3" s="1"/>
  <c r="EJ1300" i="3" a="1"/>
  <c r="EJ1300" i="3" s="1"/>
  <c r="EO1300" i="3" s="1"/>
  <c r="EK1300" i="3" a="1"/>
  <c r="EK1300" i="3" s="1"/>
  <c r="EP1300" i="3" s="1"/>
  <c r="EL1300" i="3" a="1"/>
  <c r="EL1300" i="3" s="1"/>
  <c r="EQ1300" i="3" s="1"/>
  <c r="EM1300" i="3"/>
  <c r="EI1301" i="3" a="1"/>
  <c r="EI1301" i="3" s="1"/>
  <c r="EN1301" i="3" s="1"/>
  <c r="EJ1301" i="3" a="1"/>
  <c r="EJ1301" i="3" s="1"/>
  <c r="EO1301" i="3" s="1"/>
  <c r="EK1301" i="3" a="1"/>
  <c r="EK1301" i="3" s="1"/>
  <c r="EP1301" i="3" s="1"/>
  <c r="EL1301" i="3" a="1"/>
  <c r="EL1301" i="3" s="1"/>
  <c r="EQ1301" i="3" s="1"/>
  <c r="EM1301" i="3"/>
  <c r="EI1302" i="3" a="1"/>
  <c r="EI1302" i="3" s="1"/>
  <c r="EN1302" i="3" s="1"/>
  <c r="EJ1302" i="3" a="1"/>
  <c r="EJ1302" i="3" s="1"/>
  <c r="EO1302" i="3" s="1"/>
  <c r="EK1302" i="3" a="1"/>
  <c r="EK1302" i="3" s="1"/>
  <c r="EP1302" i="3" s="1"/>
  <c r="EL1302" i="3" a="1"/>
  <c r="EL1302" i="3" s="1"/>
  <c r="EQ1302" i="3" s="1"/>
  <c r="EM1302" i="3"/>
  <c r="EI1303" i="3" a="1"/>
  <c r="EI1303" i="3" s="1"/>
  <c r="EN1303" i="3" s="1"/>
  <c r="EJ1303" i="3" a="1"/>
  <c r="EJ1303" i="3" s="1"/>
  <c r="EO1303" i="3" s="1"/>
  <c r="EK1303" i="3" a="1"/>
  <c r="EK1303" i="3" s="1"/>
  <c r="EP1303" i="3" s="1"/>
  <c r="EL1303" i="3" a="1"/>
  <c r="EL1303" i="3" s="1"/>
  <c r="EQ1303" i="3" s="1"/>
  <c r="EM1303" i="3"/>
  <c r="EI1304" i="3" a="1"/>
  <c r="EI1304" i="3" s="1"/>
  <c r="EN1304" i="3" s="1"/>
  <c r="EJ1304" i="3" a="1"/>
  <c r="EJ1304" i="3" s="1"/>
  <c r="EO1304" i="3" s="1"/>
  <c r="EK1304" i="3" a="1"/>
  <c r="EK1304" i="3" s="1"/>
  <c r="EP1304" i="3" s="1"/>
  <c r="EL1304" i="3" a="1"/>
  <c r="EL1304" i="3" s="1"/>
  <c r="EQ1304" i="3" s="1"/>
  <c r="EM1304" i="3"/>
  <c r="EI1305" i="3" a="1"/>
  <c r="EI1305" i="3" s="1"/>
  <c r="EN1305" i="3" s="1"/>
  <c r="EJ1305" i="3" a="1"/>
  <c r="EJ1305" i="3" s="1"/>
  <c r="EO1305" i="3" s="1"/>
  <c r="EK1305" i="3" a="1"/>
  <c r="EK1305" i="3" s="1"/>
  <c r="EP1305" i="3" s="1"/>
  <c r="EL1305" i="3" a="1"/>
  <c r="EL1305" i="3" s="1"/>
  <c r="EQ1305" i="3" s="1"/>
  <c r="EM1305" i="3"/>
  <c r="EI1306" i="3" a="1"/>
  <c r="EI1306" i="3" s="1"/>
  <c r="EN1306" i="3" s="1"/>
  <c r="EJ1306" i="3" a="1"/>
  <c r="EJ1306" i="3" s="1"/>
  <c r="EO1306" i="3" s="1"/>
  <c r="EK1306" i="3" a="1"/>
  <c r="EK1306" i="3" s="1"/>
  <c r="EP1306" i="3" s="1"/>
  <c r="EL1306" i="3" a="1"/>
  <c r="EL1306" i="3" s="1"/>
  <c r="EQ1306" i="3" s="1"/>
  <c r="EM1306" i="3"/>
  <c r="EI1307" i="3" a="1"/>
  <c r="EI1307" i="3" s="1"/>
  <c r="EN1307" i="3" s="1"/>
  <c r="EJ1307" i="3" a="1"/>
  <c r="EJ1307" i="3" s="1"/>
  <c r="EO1307" i="3" s="1"/>
  <c r="EK1307" i="3" a="1"/>
  <c r="EK1307" i="3" s="1"/>
  <c r="EP1307" i="3" s="1"/>
  <c r="EL1307" i="3" a="1"/>
  <c r="EL1307" i="3" s="1"/>
  <c r="EQ1307" i="3" s="1"/>
  <c r="EM1307" i="3"/>
  <c r="EI1308" i="3" a="1"/>
  <c r="EI1308" i="3" s="1"/>
  <c r="EN1308" i="3" s="1"/>
  <c r="EJ1308" i="3" a="1"/>
  <c r="EJ1308" i="3" s="1"/>
  <c r="EO1308" i="3" s="1"/>
  <c r="EK1308" i="3" a="1"/>
  <c r="EK1308" i="3" s="1"/>
  <c r="EP1308" i="3" s="1"/>
  <c r="EL1308" i="3" a="1"/>
  <c r="EL1308" i="3" s="1"/>
  <c r="EQ1308" i="3" s="1"/>
  <c r="EM1308" i="3"/>
  <c r="EI1309" i="3" a="1"/>
  <c r="EI1309" i="3" s="1"/>
  <c r="EN1309" i="3" s="1"/>
  <c r="EJ1309" i="3" a="1"/>
  <c r="EJ1309" i="3" s="1"/>
  <c r="EO1309" i="3" s="1"/>
  <c r="EK1309" i="3" a="1"/>
  <c r="EK1309" i="3" s="1"/>
  <c r="EP1309" i="3" s="1"/>
  <c r="EL1309" i="3" a="1"/>
  <c r="EL1309" i="3" s="1"/>
  <c r="EQ1309" i="3" s="1"/>
  <c r="EM1309" i="3"/>
  <c r="EI1310" i="3" a="1"/>
  <c r="EI1310" i="3" s="1"/>
  <c r="EN1310" i="3" s="1"/>
  <c r="EJ1310" i="3" a="1"/>
  <c r="EJ1310" i="3" s="1"/>
  <c r="EO1310" i="3" s="1"/>
  <c r="EK1310" i="3" a="1"/>
  <c r="EK1310" i="3" s="1"/>
  <c r="EP1310" i="3" s="1"/>
  <c r="EL1310" i="3" a="1"/>
  <c r="EL1310" i="3" s="1"/>
  <c r="EQ1310" i="3" s="1"/>
  <c r="EM1310" i="3"/>
  <c r="EI1311" i="3" a="1"/>
  <c r="EI1311" i="3" s="1"/>
  <c r="EN1311" i="3" s="1"/>
  <c r="EJ1311" i="3" a="1"/>
  <c r="EJ1311" i="3" s="1"/>
  <c r="EO1311" i="3" s="1"/>
  <c r="EK1311" i="3" a="1"/>
  <c r="EK1311" i="3" s="1"/>
  <c r="EP1311" i="3" s="1"/>
  <c r="EL1311" i="3" a="1"/>
  <c r="EL1311" i="3" s="1"/>
  <c r="EQ1311" i="3" s="1"/>
  <c r="EM1311" i="3"/>
  <c r="EI1312" i="3" a="1"/>
  <c r="EI1312" i="3" s="1"/>
  <c r="EN1312" i="3" s="1"/>
  <c r="EJ1312" i="3" a="1"/>
  <c r="EJ1312" i="3" s="1"/>
  <c r="EO1312" i="3" s="1"/>
  <c r="EK1312" i="3" a="1"/>
  <c r="EK1312" i="3" s="1"/>
  <c r="EP1312" i="3" s="1"/>
  <c r="EL1312" i="3" a="1"/>
  <c r="EL1312" i="3" s="1"/>
  <c r="EQ1312" i="3" s="1"/>
  <c r="EM1312" i="3"/>
  <c r="EI1313" i="3" a="1"/>
  <c r="EI1313" i="3" s="1"/>
  <c r="EN1313" i="3" s="1"/>
  <c r="EJ1313" i="3" a="1"/>
  <c r="EJ1313" i="3" s="1"/>
  <c r="EO1313" i="3" s="1"/>
  <c r="EK1313" i="3" a="1"/>
  <c r="EK1313" i="3" s="1"/>
  <c r="EP1313" i="3" s="1"/>
  <c r="EL1313" i="3" a="1"/>
  <c r="EL1313" i="3" s="1"/>
  <c r="EQ1313" i="3" s="1"/>
  <c r="EM1313" i="3"/>
  <c r="EI1314" i="3" a="1"/>
  <c r="EI1314" i="3" s="1"/>
  <c r="EN1314" i="3" s="1"/>
  <c r="EJ1314" i="3" a="1"/>
  <c r="EJ1314" i="3" s="1"/>
  <c r="EO1314" i="3" s="1"/>
  <c r="EK1314" i="3" a="1"/>
  <c r="EK1314" i="3" s="1"/>
  <c r="EP1314" i="3" s="1"/>
  <c r="EL1314" i="3" a="1"/>
  <c r="EL1314" i="3" s="1"/>
  <c r="EQ1314" i="3" s="1"/>
  <c r="EM1314" i="3"/>
  <c r="EI1315" i="3" a="1"/>
  <c r="EI1315" i="3" s="1"/>
  <c r="EN1315" i="3" s="1"/>
  <c r="EJ1315" i="3" a="1"/>
  <c r="EJ1315" i="3" s="1"/>
  <c r="EO1315" i="3" s="1"/>
  <c r="EK1315" i="3" a="1"/>
  <c r="EK1315" i="3" s="1"/>
  <c r="EP1315" i="3" s="1"/>
  <c r="EL1315" i="3" a="1"/>
  <c r="EL1315" i="3" s="1"/>
  <c r="EQ1315" i="3" s="1"/>
  <c r="EM1315" i="3"/>
  <c r="EI1316" i="3" a="1"/>
  <c r="EI1316" i="3" s="1"/>
  <c r="EN1316" i="3" s="1"/>
  <c r="EJ1316" i="3" a="1"/>
  <c r="EJ1316" i="3" s="1"/>
  <c r="EO1316" i="3" s="1"/>
  <c r="EK1316" i="3" a="1"/>
  <c r="EK1316" i="3" s="1"/>
  <c r="EP1316" i="3" s="1"/>
  <c r="EL1316" i="3" a="1"/>
  <c r="EL1316" i="3" s="1"/>
  <c r="EQ1316" i="3" s="1"/>
  <c r="EM1316" i="3"/>
  <c r="EI1317" i="3" a="1"/>
  <c r="EI1317" i="3" s="1"/>
  <c r="EN1317" i="3" s="1"/>
  <c r="EJ1317" i="3" a="1"/>
  <c r="EJ1317" i="3" s="1"/>
  <c r="EO1317" i="3" s="1"/>
  <c r="EK1317" i="3" a="1"/>
  <c r="EK1317" i="3" s="1"/>
  <c r="EP1317" i="3" s="1"/>
  <c r="EL1317" i="3" a="1"/>
  <c r="EL1317" i="3" s="1"/>
  <c r="EQ1317" i="3" s="1"/>
  <c r="EM1317" i="3"/>
  <c r="EI1318" i="3" a="1"/>
  <c r="EI1318" i="3" s="1"/>
  <c r="EN1318" i="3" s="1"/>
  <c r="EJ1318" i="3" a="1"/>
  <c r="EJ1318" i="3" s="1"/>
  <c r="EO1318" i="3" s="1"/>
  <c r="EK1318" i="3" a="1"/>
  <c r="EK1318" i="3" s="1"/>
  <c r="EP1318" i="3" s="1"/>
  <c r="EL1318" i="3" a="1"/>
  <c r="EL1318" i="3" s="1"/>
  <c r="EQ1318" i="3" s="1"/>
  <c r="EM1318" i="3"/>
  <c r="EI1319" i="3" a="1"/>
  <c r="EI1319" i="3" s="1"/>
  <c r="EN1319" i="3" s="1"/>
  <c r="EJ1319" i="3" a="1"/>
  <c r="EJ1319" i="3" s="1"/>
  <c r="EO1319" i="3" s="1"/>
  <c r="EK1319" i="3" a="1"/>
  <c r="EK1319" i="3" s="1"/>
  <c r="EP1319" i="3" s="1"/>
  <c r="EL1319" i="3" a="1"/>
  <c r="EL1319" i="3" s="1"/>
  <c r="EQ1319" i="3" s="1"/>
  <c r="EM1319" i="3"/>
  <c r="EI1320" i="3" a="1"/>
  <c r="EI1320" i="3" s="1"/>
  <c r="EN1320" i="3" s="1"/>
  <c r="EJ1320" i="3" a="1"/>
  <c r="EJ1320" i="3" s="1"/>
  <c r="EO1320" i="3" s="1"/>
  <c r="EK1320" i="3" a="1"/>
  <c r="EK1320" i="3" s="1"/>
  <c r="EP1320" i="3" s="1"/>
  <c r="EL1320" i="3" a="1"/>
  <c r="EL1320" i="3" s="1"/>
  <c r="EQ1320" i="3" s="1"/>
  <c r="EM1320" i="3"/>
  <c r="EI1321" i="3" a="1"/>
  <c r="EI1321" i="3" s="1"/>
  <c r="EN1321" i="3" s="1"/>
  <c r="EJ1321" i="3" a="1"/>
  <c r="EJ1321" i="3" s="1"/>
  <c r="EO1321" i="3" s="1"/>
  <c r="EK1321" i="3" a="1"/>
  <c r="EK1321" i="3" s="1"/>
  <c r="EP1321" i="3" s="1"/>
  <c r="EL1321" i="3" a="1"/>
  <c r="EL1321" i="3" s="1"/>
  <c r="EQ1321" i="3" s="1"/>
  <c r="EM1321" i="3"/>
  <c r="EI1322" i="3" a="1"/>
  <c r="EI1322" i="3" s="1"/>
  <c r="EN1322" i="3" s="1"/>
  <c r="EJ1322" i="3" a="1"/>
  <c r="EJ1322" i="3" s="1"/>
  <c r="EO1322" i="3" s="1"/>
  <c r="EK1322" i="3" a="1"/>
  <c r="EK1322" i="3" s="1"/>
  <c r="EP1322" i="3" s="1"/>
  <c r="EL1322" i="3" a="1"/>
  <c r="EL1322" i="3" s="1"/>
  <c r="EQ1322" i="3" s="1"/>
  <c r="EM1322" i="3"/>
  <c r="EI1323" i="3" a="1"/>
  <c r="EI1323" i="3" s="1"/>
  <c r="EN1323" i="3" s="1"/>
  <c r="EJ1323" i="3" a="1"/>
  <c r="EJ1323" i="3" s="1"/>
  <c r="EO1323" i="3" s="1"/>
  <c r="EK1323" i="3" a="1"/>
  <c r="EK1323" i="3" s="1"/>
  <c r="EP1323" i="3" s="1"/>
  <c r="EL1323" i="3" a="1"/>
  <c r="EL1323" i="3" s="1"/>
  <c r="EQ1323" i="3" s="1"/>
  <c r="EM1323" i="3"/>
  <c r="EI1324" i="3" a="1"/>
  <c r="EI1324" i="3" s="1"/>
  <c r="EN1324" i="3" s="1"/>
  <c r="EJ1324" i="3" a="1"/>
  <c r="EJ1324" i="3" s="1"/>
  <c r="EO1324" i="3" s="1"/>
  <c r="EK1324" i="3" a="1"/>
  <c r="EK1324" i="3" s="1"/>
  <c r="EP1324" i="3" s="1"/>
  <c r="EL1324" i="3" a="1"/>
  <c r="EL1324" i="3" s="1"/>
  <c r="EQ1324" i="3" s="1"/>
  <c r="EM1324" i="3"/>
  <c r="EI1325" i="3" a="1"/>
  <c r="EI1325" i="3" s="1"/>
  <c r="EN1325" i="3" s="1"/>
  <c r="EJ1325" i="3" a="1"/>
  <c r="EJ1325" i="3" s="1"/>
  <c r="EO1325" i="3" s="1"/>
  <c r="EK1325" i="3" a="1"/>
  <c r="EK1325" i="3" s="1"/>
  <c r="EP1325" i="3" s="1"/>
  <c r="EL1325" i="3" a="1"/>
  <c r="EL1325" i="3" s="1"/>
  <c r="EQ1325" i="3" s="1"/>
  <c r="EM1325" i="3"/>
  <c r="EI1326" i="3" a="1"/>
  <c r="EI1326" i="3" s="1"/>
  <c r="EN1326" i="3" s="1"/>
  <c r="EJ1326" i="3" a="1"/>
  <c r="EJ1326" i="3" s="1"/>
  <c r="EO1326" i="3" s="1"/>
  <c r="EK1326" i="3" a="1"/>
  <c r="EK1326" i="3" s="1"/>
  <c r="EP1326" i="3" s="1"/>
  <c r="EL1326" i="3" a="1"/>
  <c r="EL1326" i="3" s="1"/>
  <c r="EQ1326" i="3" s="1"/>
  <c r="EM1326" i="3"/>
  <c r="EI1327" i="3" a="1"/>
  <c r="EI1327" i="3" s="1"/>
  <c r="EN1327" i="3" s="1"/>
  <c r="EJ1327" i="3" a="1"/>
  <c r="EJ1327" i="3" s="1"/>
  <c r="EO1327" i="3" s="1"/>
  <c r="EK1327" i="3" a="1"/>
  <c r="EK1327" i="3" s="1"/>
  <c r="EP1327" i="3" s="1"/>
  <c r="EL1327" i="3" a="1"/>
  <c r="EL1327" i="3" s="1"/>
  <c r="EQ1327" i="3" s="1"/>
  <c r="EM1327" i="3"/>
  <c r="EI1328" i="3" a="1"/>
  <c r="EI1328" i="3" s="1"/>
  <c r="EN1328" i="3" s="1"/>
  <c r="EJ1328" i="3" a="1"/>
  <c r="EJ1328" i="3" s="1"/>
  <c r="EO1328" i="3" s="1"/>
  <c r="EK1328" i="3" a="1"/>
  <c r="EK1328" i="3" s="1"/>
  <c r="EP1328" i="3" s="1"/>
  <c r="EL1328" i="3" a="1"/>
  <c r="EL1328" i="3" s="1"/>
  <c r="EQ1328" i="3" s="1"/>
  <c r="EM1328" i="3"/>
  <c r="EI1329" i="3" a="1"/>
  <c r="EI1329" i="3" s="1"/>
  <c r="EN1329" i="3" s="1"/>
  <c r="EJ1329" i="3" a="1"/>
  <c r="EJ1329" i="3" s="1"/>
  <c r="EO1329" i="3" s="1"/>
  <c r="EK1329" i="3" a="1"/>
  <c r="EK1329" i="3" s="1"/>
  <c r="EP1329" i="3" s="1"/>
  <c r="EL1329" i="3" a="1"/>
  <c r="EL1329" i="3" s="1"/>
  <c r="EQ1329" i="3" s="1"/>
  <c r="EM1329" i="3"/>
  <c r="EI1330" i="3" a="1"/>
  <c r="EI1330" i="3" s="1"/>
  <c r="EN1330" i="3" s="1"/>
  <c r="EJ1330" i="3" a="1"/>
  <c r="EJ1330" i="3" s="1"/>
  <c r="EO1330" i="3" s="1"/>
  <c r="EK1330" i="3" a="1"/>
  <c r="EK1330" i="3" s="1"/>
  <c r="EP1330" i="3" s="1"/>
  <c r="EL1330" i="3" a="1"/>
  <c r="EL1330" i="3" s="1"/>
  <c r="EQ1330" i="3" s="1"/>
  <c r="EM1330" i="3"/>
  <c r="EI1331" i="3" a="1"/>
  <c r="EI1331" i="3" s="1"/>
  <c r="EN1331" i="3" s="1"/>
  <c r="EJ1331" i="3" a="1"/>
  <c r="EJ1331" i="3" s="1"/>
  <c r="EO1331" i="3" s="1"/>
  <c r="EK1331" i="3" a="1"/>
  <c r="EK1331" i="3" s="1"/>
  <c r="EP1331" i="3" s="1"/>
  <c r="EL1331" i="3" a="1"/>
  <c r="EL1331" i="3" s="1"/>
  <c r="EQ1331" i="3" s="1"/>
  <c r="EM1331" i="3"/>
  <c r="EI1332" i="3" a="1"/>
  <c r="EI1332" i="3" s="1"/>
  <c r="EN1332" i="3" s="1"/>
  <c r="EJ1332" i="3" a="1"/>
  <c r="EJ1332" i="3" s="1"/>
  <c r="EO1332" i="3" s="1"/>
  <c r="EK1332" i="3" a="1"/>
  <c r="EK1332" i="3" s="1"/>
  <c r="EP1332" i="3" s="1"/>
  <c r="EL1332" i="3" a="1"/>
  <c r="EL1332" i="3" s="1"/>
  <c r="EQ1332" i="3" s="1"/>
  <c r="EM1332" i="3"/>
  <c r="EI1333" i="3" a="1"/>
  <c r="EI1333" i="3" s="1"/>
  <c r="EN1333" i="3" s="1"/>
  <c r="EJ1333" i="3" a="1"/>
  <c r="EJ1333" i="3" s="1"/>
  <c r="EO1333" i="3" s="1"/>
  <c r="EK1333" i="3" a="1"/>
  <c r="EK1333" i="3" s="1"/>
  <c r="EP1333" i="3" s="1"/>
  <c r="EL1333" i="3" a="1"/>
  <c r="EL1333" i="3" s="1"/>
  <c r="EQ1333" i="3" s="1"/>
  <c r="EM1333" i="3"/>
  <c r="EI1334" i="3" a="1"/>
  <c r="EI1334" i="3" s="1"/>
  <c r="EN1334" i="3" s="1"/>
  <c r="EJ1334" i="3" a="1"/>
  <c r="EJ1334" i="3" s="1"/>
  <c r="EO1334" i="3" s="1"/>
  <c r="EK1334" i="3" a="1"/>
  <c r="EK1334" i="3" s="1"/>
  <c r="EP1334" i="3" s="1"/>
  <c r="EL1334" i="3" a="1"/>
  <c r="EL1334" i="3" s="1"/>
  <c r="EQ1334" i="3" s="1"/>
  <c r="EM1334" i="3"/>
  <c r="EI1335" i="3" a="1"/>
  <c r="EI1335" i="3" s="1"/>
  <c r="EN1335" i="3" s="1"/>
  <c r="EJ1335" i="3" a="1"/>
  <c r="EJ1335" i="3" s="1"/>
  <c r="EO1335" i="3" s="1"/>
  <c r="EK1335" i="3" a="1"/>
  <c r="EK1335" i="3" s="1"/>
  <c r="EP1335" i="3" s="1"/>
  <c r="EL1335" i="3" a="1"/>
  <c r="EL1335" i="3" s="1"/>
  <c r="EQ1335" i="3" s="1"/>
  <c r="EM1335" i="3"/>
  <c r="EI1336" i="3" a="1"/>
  <c r="EI1336" i="3" s="1"/>
  <c r="EN1336" i="3" s="1"/>
  <c r="EJ1336" i="3" a="1"/>
  <c r="EJ1336" i="3" s="1"/>
  <c r="EO1336" i="3" s="1"/>
  <c r="EK1336" i="3" a="1"/>
  <c r="EK1336" i="3" s="1"/>
  <c r="EP1336" i="3" s="1"/>
  <c r="EL1336" i="3" a="1"/>
  <c r="EL1336" i="3" s="1"/>
  <c r="EQ1336" i="3" s="1"/>
  <c r="EM1336" i="3"/>
  <c r="EI1337" i="3" a="1"/>
  <c r="EI1337" i="3" s="1"/>
  <c r="EN1337" i="3" s="1"/>
  <c r="EJ1337" i="3" a="1"/>
  <c r="EJ1337" i="3" s="1"/>
  <c r="EO1337" i="3" s="1"/>
  <c r="EK1337" i="3" a="1"/>
  <c r="EK1337" i="3" s="1"/>
  <c r="EP1337" i="3" s="1"/>
  <c r="EL1337" i="3" a="1"/>
  <c r="EL1337" i="3" s="1"/>
  <c r="EQ1337" i="3" s="1"/>
  <c r="EM1337" i="3"/>
  <c r="EI1338" i="3" a="1"/>
  <c r="EI1338" i="3" s="1"/>
  <c r="EN1338" i="3" s="1"/>
  <c r="EJ1338" i="3" a="1"/>
  <c r="EJ1338" i="3" s="1"/>
  <c r="EO1338" i="3" s="1"/>
  <c r="EK1338" i="3" a="1"/>
  <c r="EK1338" i="3" s="1"/>
  <c r="EP1338" i="3" s="1"/>
  <c r="EL1338" i="3" a="1"/>
  <c r="EL1338" i="3" s="1"/>
  <c r="EQ1338" i="3" s="1"/>
  <c r="EM1338" i="3"/>
  <c r="EI1339" i="3" a="1"/>
  <c r="EI1339" i="3" s="1"/>
  <c r="EN1339" i="3" s="1"/>
  <c r="EJ1339" i="3" a="1"/>
  <c r="EJ1339" i="3" s="1"/>
  <c r="EO1339" i="3" s="1"/>
  <c r="EK1339" i="3" a="1"/>
  <c r="EK1339" i="3" s="1"/>
  <c r="EP1339" i="3" s="1"/>
  <c r="EL1339" i="3" a="1"/>
  <c r="EL1339" i="3" s="1"/>
  <c r="EQ1339" i="3" s="1"/>
  <c r="EM1339" i="3"/>
  <c r="EI1340" i="3" a="1"/>
  <c r="EI1340" i="3" s="1"/>
  <c r="EN1340" i="3" s="1"/>
  <c r="EJ1340" i="3" a="1"/>
  <c r="EJ1340" i="3" s="1"/>
  <c r="EO1340" i="3" s="1"/>
  <c r="EK1340" i="3" a="1"/>
  <c r="EK1340" i="3" s="1"/>
  <c r="EP1340" i="3" s="1"/>
  <c r="EL1340" i="3" a="1"/>
  <c r="EL1340" i="3" s="1"/>
  <c r="EQ1340" i="3" s="1"/>
  <c r="EM1340" i="3"/>
  <c r="EI1341" i="3" a="1"/>
  <c r="EI1341" i="3" s="1"/>
  <c r="EN1341" i="3" s="1"/>
  <c r="EJ1341" i="3" a="1"/>
  <c r="EJ1341" i="3" s="1"/>
  <c r="EO1341" i="3" s="1"/>
  <c r="EK1341" i="3" a="1"/>
  <c r="EK1341" i="3" s="1"/>
  <c r="EP1341" i="3" s="1"/>
  <c r="EL1341" i="3" a="1"/>
  <c r="EL1341" i="3" s="1"/>
  <c r="EQ1341" i="3" s="1"/>
  <c r="EM1341" i="3"/>
  <c r="EI1342" i="3" a="1"/>
  <c r="EI1342" i="3" s="1"/>
  <c r="EN1342" i="3" s="1"/>
  <c r="EJ1342" i="3" a="1"/>
  <c r="EJ1342" i="3" s="1"/>
  <c r="EO1342" i="3" s="1"/>
  <c r="EK1342" i="3" a="1"/>
  <c r="EK1342" i="3" s="1"/>
  <c r="EP1342" i="3" s="1"/>
  <c r="EL1342" i="3" a="1"/>
  <c r="EL1342" i="3" s="1"/>
  <c r="EQ1342" i="3" s="1"/>
  <c r="EM1342" i="3"/>
  <c r="EI1343" i="3" a="1"/>
  <c r="EI1343" i="3" s="1"/>
  <c r="EN1343" i="3" s="1"/>
  <c r="EJ1343" i="3" a="1"/>
  <c r="EJ1343" i="3" s="1"/>
  <c r="EO1343" i="3" s="1"/>
  <c r="EK1343" i="3" a="1"/>
  <c r="EK1343" i="3" s="1"/>
  <c r="EP1343" i="3" s="1"/>
  <c r="EL1343" i="3" a="1"/>
  <c r="EL1343" i="3" s="1"/>
  <c r="EQ1343" i="3" s="1"/>
  <c r="EM1343" i="3"/>
  <c r="EI1344" i="3" a="1"/>
  <c r="EI1344" i="3" s="1"/>
  <c r="EN1344" i="3" s="1"/>
  <c r="EJ1344" i="3" a="1"/>
  <c r="EJ1344" i="3" s="1"/>
  <c r="EO1344" i="3" s="1"/>
  <c r="EK1344" i="3" a="1"/>
  <c r="EK1344" i="3" s="1"/>
  <c r="EP1344" i="3" s="1"/>
  <c r="EL1344" i="3" a="1"/>
  <c r="EL1344" i="3" s="1"/>
  <c r="EQ1344" i="3" s="1"/>
  <c r="EM1344" i="3"/>
  <c r="EI1345" i="3" a="1"/>
  <c r="EI1345" i="3" s="1"/>
  <c r="EN1345" i="3" s="1"/>
  <c r="EJ1345" i="3" a="1"/>
  <c r="EJ1345" i="3" s="1"/>
  <c r="EO1345" i="3" s="1"/>
  <c r="EK1345" i="3" a="1"/>
  <c r="EK1345" i="3" s="1"/>
  <c r="EP1345" i="3" s="1"/>
  <c r="EL1345" i="3" a="1"/>
  <c r="EL1345" i="3" s="1"/>
  <c r="EQ1345" i="3" s="1"/>
  <c r="EM1345" i="3"/>
  <c r="EI1346" i="3" a="1"/>
  <c r="EI1346" i="3" s="1"/>
  <c r="EN1346" i="3" s="1"/>
  <c r="EJ1346" i="3" a="1"/>
  <c r="EJ1346" i="3" s="1"/>
  <c r="EO1346" i="3" s="1"/>
  <c r="EK1346" i="3" a="1"/>
  <c r="EK1346" i="3" s="1"/>
  <c r="EP1346" i="3" s="1"/>
  <c r="EL1346" i="3" a="1"/>
  <c r="EL1346" i="3" s="1"/>
  <c r="EQ1346" i="3" s="1"/>
  <c r="EM1346" i="3"/>
  <c r="EI1347" i="3" a="1"/>
  <c r="EI1347" i="3" s="1"/>
  <c r="EN1347" i="3" s="1"/>
  <c r="EJ1347" i="3" a="1"/>
  <c r="EJ1347" i="3" s="1"/>
  <c r="EO1347" i="3" s="1"/>
  <c r="EK1347" i="3" a="1"/>
  <c r="EK1347" i="3" s="1"/>
  <c r="EP1347" i="3" s="1"/>
  <c r="EL1347" i="3" a="1"/>
  <c r="EL1347" i="3" s="1"/>
  <c r="EQ1347" i="3" s="1"/>
  <c r="EM1347" i="3"/>
  <c r="EI1348" i="3" a="1"/>
  <c r="EI1348" i="3" s="1"/>
  <c r="EN1348" i="3" s="1"/>
  <c r="EJ1348" i="3" a="1"/>
  <c r="EJ1348" i="3" s="1"/>
  <c r="EO1348" i="3" s="1"/>
  <c r="EK1348" i="3" a="1"/>
  <c r="EK1348" i="3" s="1"/>
  <c r="EP1348" i="3" s="1"/>
  <c r="EL1348" i="3" a="1"/>
  <c r="EL1348" i="3" s="1"/>
  <c r="EQ1348" i="3" s="1"/>
  <c r="EM1348" i="3"/>
  <c r="EI1349" i="3" a="1"/>
  <c r="EI1349" i="3" s="1"/>
  <c r="EN1349" i="3" s="1"/>
  <c r="EJ1349" i="3" a="1"/>
  <c r="EJ1349" i="3" s="1"/>
  <c r="EO1349" i="3" s="1"/>
  <c r="EK1349" i="3" a="1"/>
  <c r="EK1349" i="3" s="1"/>
  <c r="EP1349" i="3" s="1"/>
  <c r="EL1349" i="3" a="1"/>
  <c r="EL1349" i="3" s="1"/>
  <c r="EQ1349" i="3" s="1"/>
  <c r="EM1349" i="3"/>
  <c r="EI1350" i="3" a="1"/>
  <c r="EI1350" i="3" s="1"/>
  <c r="EN1350" i="3" s="1"/>
  <c r="EJ1350" i="3" a="1"/>
  <c r="EJ1350" i="3" s="1"/>
  <c r="EO1350" i="3" s="1"/>
  <c r="EK1350" i="3" a="1"/>
  <c r="EK1350" i="3" s="1"/>
  <c r="EP1350" i="3" s="1"/>
  <c r="EL1350" i="3" a="1"/>
  <c r="EL1350" i="3" s="1"/>
  <c r="EQ1350" i="3" s="1"/>
  <c r="EM1350" i="3"/>
  <c r="EI1351" i="3" a="1"/>
  <c r="EI1351" i="3" s="1"/>
  <c r="EN1351" i="3" s="1"/>
  <c r="EJ1351" i="3" a="1"/>
  <c r="EJ1351" i="3" s="1"/>
  <c r="EO1351" i="3" s="1"/>
  <c r="EK1351" i="3" a="1"/>
  <c r="EK1351" i="3" s="1"/>
  <c r="EP1351" i="3" s="1"/>
  <c r="EL1351" i="3" a="1"/>
  <c r="EL1351" i="3" s="1"/>
  <c r="EQ1351" i="3" s="1"/>
  <c r="EM1351" i="3"/>
  <c r="EI1352" i="3" a="1"/>
  <c r="EI1352" i="3" s="1"/>
  <c r="EN1352" i="3" s="1"/>
  <c r="EJ1352" i="3" a="1"/>
  <c r="EJ1352" i="3" s="1"/>
  <c r="EO1352" i="3" s="1"/>
  <c r="EK1352" i="3" a="1"/>
  <c r="EK1352" i="3" s="1"/>
  <c r="EP1352" i="3" s="1"/>
  <c r="EL1352" i="3" a="1"/>
  <c r="EL1352" i="3" s="1"/>
  <c r="EQ1352" i="3" s="1"/>
  <c r="EM1352" i="3"/>
  <c r="EI1353" i="3" a="1"/>
  <c r="EI1353" i="3" s="1"/>
  <c r="EN1353" i="3" s="1"/>
  <c r="EJ1353" i="3" a="1"/>
  <c r="EJ1353" i="3" s="1"/>
  <c r="EO1353" i="3" s="1"/>
  <c r="EK1353" i="3" a="1"/>
  <c r="EK1353" i="3" s="1"/>
  <c r="EP1353" i="3" s="1"/>
  <c r="EL1353" i="3" a="1"/>
  <c r="EL1353" i="3" s="1"/>
  <c r="EQ1353" i="3" s="1"/>
  <c r="EM1353" i="3"/>
  <c r="EI1354" i="3" a="1"/>
  <c r="EI1354" i="3" s="1"/>
  <c r="EN1354" i="3" s="1"/>
  <c r="EJ1354" i="3" a="1"/>
  <c r="EJ1354" i="3" s="1"/>
  <c r="EO1354" i="3" s="1"/>
  <c r="EK1354" i="3" a="1"/>
  <c r="EK1354" i="3" s="1"/>
  <c r="EP1354" i="3" s="1"/>
  <c r="EL1354" i="3" a="1"/>
  <c r="EL1354" i="3" s="1"/>
  <c r="EQ1354" i="3" s="1"/>
  <c r="EM1354" i="3"/>
  <c r="EI1355" i="3" a="1"/>
  <c r="EI1355" i="3" s="1"/>
  <c r="EN1355" i="3" s="1"/>
  <c r="EJ1355" i="3" a="1"/>
  <c r="EJ1355" i="3" s="1"/>
  <c r="EO1355" i="3" s="1"/>
  <c r="EK1355" i="3" a="1"/>
  <c r="EK1355" i="3" s="1"/>
  <c r="EP1355" i="3" s="1"/>
  <c r="EL1355" i="3" a="1"/>
  <c r="EL1355" i="3" s="1"/>
  <c r="EQ1355" i="3" s="1"/>
  <c r="EM1355" i="3"/>
  <c r="EI1356" i="3" a="1"/>
  <c r="EI1356" i="3" s="1"/>
  <c r="EN1356" i="3" s="1"/>
  <c r="EJ1356" i="3" a="1"/>
  <c r="EJ1356" i="3" s="1"/>
  <c r="EO1356" i="3" s="1"/>
  <c r="EK1356" i="3" a="1"/>
  <c r="EK1356" i="3" s="1"/>
  <c r="EP1356" i="3" s="1"/>
  <c r="EL1356" i="3" a="1"/>
  <c r="EL1356" i="3" s="1"/>
  <c r="EQ1356" i="3" s="1"/>
  <c r="EM1356" i="3"/>
  <c r="EI1357" i="3" a="1"/>
  <c r="EI1357" i="3" s="1"/>
  <c r="EN1357" i="3" s="1"/>
  <c r="EJ1357" i="3" a="1"/>
  <c r="EJ1357" i="3" s="1"/>
  <c r="EO1357" i="3" s="1"/>
  <c r="EK1357" i="3" a="1"/>
  <c r="EK1357" i="3" s="1"/>
  <c r="EP1357" i="3" s="1"/>
  <c r="EL1357" i="3" a="1"/>
  <c r="EL1357" i="3" s="1"/>
  <c r="EQ1357" i="3" s="1"/>
  <c r="EM1357" i="3"/>
  <c r="EI1358" i="3" a="1"/>
  <c r="EI1358" i="3" s="1"/>
  <c r="EN1358" i="3" s="1"/>
  <c r="EJ1358" i="3" a="1"/>
  <c r="EJ1358" i="3" s="1"/>
  <c r="EO1358" i="3" s="1"/>
  <c r="EK1358" i="3" a="1"/>
  <c r="EK1358" i="3" s="1"/>
  <c r="EP1358" i="3" s="1"/>
  <c r="EL1358" i="3" a="1"/>
  <c r="EL1358" i="3" s="1"/>
  <c r="EQ1358" i="3" s="1"/>
  <c r="EM1358" i="3"/>
  <c r="EI1359" i="3" a="1"/>
  <c r="EI1359" i="3" s="1"/>
  <c r="EN1359" i="3" s="1"/>
  <c r="EJ1359" i="3" a="1"/>
  <c r="EJ1359" i="3" s="1"/>
  <c r="EO1359" i="3" s="1"/>
  <c r="EK1359" i="3" a="1"/>
  <c r="EK1359" i="3" s="1"/>
  <c r="EP1359" i="3" s="1"/>
  <c r="EL1359" i="3" a="1"/>
  <c r="EL1359" i="3" s="1"/>
  <c r="EQ1359" i="3" s="1"/>
  <c r="EM1359" i="3"/>
  <c r="EI1360" i="3" a="1"/>
  <c r="EI1360" i="3" s="1"/>
  <c r="EN1360" i="3" s="1"/>
  <c r="EJ1360" i="3" a="1"/>
  <c r="EJ1360" i="3" s="1"/>
  <c r="EO1360" i="3" s="1"/>
  <c r="EK1360" i="3" a="1"/>
  <c r="EK1360" i="3" s="1"/>
  <c r="EP1360" i="3" s="1"/>
  <c r="EL1360" i="3" a="1"/>
  <c r="EL1360" i="3" s="1"/>
  <c r="EQ1360" i="3" s="1"/>
  <c r="EM1360" i="3"/>
  <c r="EI1361" i="3" a="1"/>
  <c r="EI1361" i="3" s="1"/>
  <c r="EN1361" i="3" s="1"/>
  <c r="EJ1361" i="3" a="1"/>
  <c r="EJ1361" i="3" s="1"/>
  <c r="EO1361" i="3" s="1"/>
  <c r="EK1361" i="3" a="1"/>
  <c r="EK1361" i="3" s="1"/>
  <c r="EP1361" i="3" s="1"/>
  <c r="EL1361" i="3" a="1"/>
  <c r="EL1361" i="3" s="1"/>
  <c r="EQ1361" i="3" s="1"/>
  <c r="EM1361" i="3"/>
  <c r="EI1362" i="3" a="1"/>
  <c r="EI1362" i="3" s="1"/>
  <c r="EN1362" i="3" s="1"/>
  <c r="EJ1362" i="3" a="1"/>
  <c r="EJ1362" i="3" s="1"/>
  <c r="EO1362" i="3" s="1"/>
  <c r="EK1362" i="3" a="1"/>
  <c r="EK1362" i="3" s="1"/>
  <c r="EP1362" i="3" s="1"/>
  <c r="EL1362" i="3" a="1"/>
  <c r="EL1362" i="3" s="1"/>
  <c r="EQ1362" i="3" s="1"/>
  <c r="EM1362" i="3"/>
  <c r="EI1363" i="3" a="1"/>
  <c r="EI1363" i="3" s="1"/>
  <c r="EN1363" i="3" s="1"/>
  <c r="EJ1363" i="3" a="1"/>
  <c r="EJ1363" i="3" s="1"/>
  <c r="EO1363" i="3" s="1"/>
  <c r="EK1363" i="3" a="1"/>
  <c r="EK1363" i="3" s="1"/>
  <c r="EP1363" i="3" s="1"/>
  <c r="EL1363" i="3" a="1"/>
  <c r="EL1363" i="3" s="1"/>
  <c r="EQ1363" i="3" s="1"/>
  <c r="EM1363" i="3"/>
  <c r="EI1364" i="3" a="1"/>
  <c r="EI1364" i="3" s="1"/>
  <c r="EN1364" i="3" s="1"/>
  <c r="EJ1364" i="3" a="1"/>
  <c r="EJ1364" i="3" s="1"/>
  <c r="EO1364" i="3" s="1"/>
  <c r="EK1364" i="3" a="1"/>
  <c r="EK1364" i="3" s="1"/>
  <c r="EP1364" i="3" s="1"/>
  <c r="EL1364" i="3" a="1"/>
  <c r="EL1364" i="3" s="1"/>
  <c r="EQ1364" i="3" s="1"/>
  <c r="EM1364" i="3"/>
  <c r="EI1365" i="3" a="1"/>
  <c r="EI1365" i="3" s="1"/>
  <c r="EN1365" i="3" s="1"/>
  <c r="EJ1365" i="3" a="1"/>
  <c r="EJ1365" i="3" s="1"/>
  <c r="EO1365" i="3" s="1"/>
  <c r="EK1365" i="3" a="1"/>
  <c r="EK1365" i="3" s="1"/>
  <c r="EP1365" i="3" s="1"/>
  <c r="EL1365" i="3" a="1"/>
  <c r="EL1365" i="3" s="1"/>
  <c r="EQ1365" i="3" s="1"/>
  <c r="EM1365" i="3"/>
  <c r="EI1366" i="3" a="1"/>
  <c r="EI1366" i="3" s="1"/>
  <c r="EN1366" i="3" s="1"/>
  <c r="EJ1366" i="3" a="1"/>
  <c r="EJ1366" i="3" s="1"/>
  <c r="EO1366" i="3" s="1"/>
  <c r="EK1366" i="3" a="1"/>
  <c r="EK1366" i="3" s="1"/>
  <c r="EP1366" i="3" s="1"/>
  <c r="EL1366" i="3" a="1"/>
  <c r="EL1366" i="3"/>
  <c r="EQ1366" i="3" s="1"/>
  <c r="EM1366" i="3"/>
  <c r="EI1367" i="3" a="1"/>
  <c r="EI1367" i="3" s="1"/>
  <c r="EN1367" i="3" s="1"/>
  <c r="EJ1367" i="3" a="1"/>
  <c r="EJ1367" i="3" s="1"/>
  <c r="EO1367" i="3" s="1"/>
  <c r="EK1367" i="3" a="1"/>
  <c r="EK1367" i="3" s="1"/>
  <c r="EP1367" i="3" s="1"/>
  <c r="EL1367" i="3" a="1"/>
  <c r="EL1367" i="3" s="1"/>
  <c r="EQ1367" i="3" s="1"/>
  <c r="EM1367" i="3"/>
  <c r="EI1368" i="3" a="1"/>
  <c r="EI1368" i="3" s="1"/>
  <c r="EN1368" i="3" s="1"/>
  <c r="EJ1368" i="3" a="1"/>
  <c r="EJ1368" i="3" s="1"/>
  <c r="EO1368" i="3" s="1"/>
  <c r="EK1368" i="3" a="1"/>
  <c r="EK1368" i="3" s="1"/>
  <c r="EP1368" i="3" s="1"/>
  <c r="EL1368" i="3" a="1"/>
  <c r="EL1368" i="3" s="1"/>
  <c r="EQ1368" i="3" s="1"/>
  <c r="EM1368" i="3"/>
  <c r="EI1369" i="3" a="1"/>
  <c r="EI1369" i="3" s="1"/>
  <c r="EN1369" i="3" s="1"/>
  <c r="EJ1369" i="3" a="1"/>
  <c r="EJ1369" i="3" s="1"/>
  <c r="EO1369" i="3" s="1"/>
  <c r="EK1369" i="3" a="1"/>
  <c r="EK1369" i="3" s="1"/>
  <c r="EP1369" i="3" s="1"/>
  <c r="EL1369" i="3" a="1"/>
  <c r="EL1369" i="3" s="1"/>
  <c r="EQ1369" i="3" s="1"/>
  <c r="EM1369" i="3"/>
  <c r="EI1370" i="3" a="1"/>
  <c r="EI1370" i="3" s="1"/>
  <c r="EN1370" i="3" s="1"/>
  <c r="EJ1370" i="3" a="1"/>
  <c r="EJ1370" i="3" s="1"/>
  <c r="EO1370" i="3" s="1"/>
  <c r="EK1370" i="3" a="1"/>
  <c r="EK1370" i="3" s="1"/>
  <c r="EP1370" i="3" s="1"/>
  <c r="EL1370" i="3" a="1"/>
  <c r="EL1370" i="3" s="1"/>
  <c r="EQ1370" i="3" s="1"/>
  <c r="EM1370" i="3"/>
  <c r="EI1371" i="3" a="1"/>
  <c r="EI1371" i="3" s="1"/>
  <c r="EN1371" i="3" s="1"/>
  <c r="EJ1371" i="3" a="1"/>
  <c r="EJ1371" i="3" s="1"/>
  <c r="EO1371" i="3" s="1"/>
  <c r="EK1371" i="3" a="1"/>
  <c r="EK1371" i="3" s="1"/>
  <c r="EP1371" i="3" s="1"/>
  <c r="EL1371" i="3" a="1"/>
  <c r="EL1371" i="3" s="1"/>
  <c r="EQ1371" i="3" s="1"/>
  <c r="EM1371" i="3"/>
  <c r="EI1372" i="3" a="1"/>
  <c r="EI1372" i="3" s="1"/>
  <c r="EN1372" i="3" s="1"/>
  <c r="EJ1372" i="3" a="1"/>
  <c r="EJ1372" i="3" s="1"/>
  <c r="EO1372" i="3" s="1"/>
  <c r="EK1372" i="3" a="1"/>
  <c r="EK1372" i="3" s="1"/>
  <c r="EP1372" i="3" s="1"/>
  <c r="EL1372" i="3" a="1"/>
  <c r="EL1372" i="3" s="1"/>
  <c r="EQ1372" i="3" s="1"/>
  <c r="EM1372" i="3"/>
  <c r="EI1373" i="3" a="1"/>
  <c r="EI1373" i="3" s="1"/>
  <c r="EN1373" i="3" s="1"/>
  <c r="EJ1373" i="3" a="1"/>
  <c r="EJ1373" i="3" s="1"/>
  <c r="EO1373" i="3" s="1"/>
  <c r="EK1373" i="3" a="1"/>
  <c r="EK1373" i="3" s="1"/>
  <c r="EP1373" i="3" s="1"/>
  <c r="EL1373" i="3" a="1"/>
  <c r="EL1373" i="3" s="1"/>
  <c r="EQ1373" i="3" s="1"/>
  <c r="EM1373" i="3"/>
  <c r="EI1374" i="3" a="1"/>
  <c r="EI1374" i="3" s="1"/>
  <c r="EN1374" i="3" s="1"/>
  <c r="EJ1374" i="3" a="1"/>
  <c r="EJ1374" i="3" s="1"/>
  <c r="EO1374" i="3" s="1"/>
  <c r="EK1374" i="3" a="1"/>
  <c r="EK1374" i="3" s="1"/>
  <c r="EP1374" i="3" s="1"/>
  <c r="EL1374" i="3" a="1"/>
  <c r="EL1374" i="3" s="1"/>
  <c r="EQ1374" i="3" s="1"/>
  <c r="EM1374" i="3"/>
  <c r="EI1375" i="3" a="1"/>
  <c r="EI1375" i="3" s="1"/>
  <c r="EN1375" i="3" s="1"/>
  <c r="EJ1375" i="3" a="1"/>
  <c r="EJ1375" i="3" s="1"/>
  <c r="EO1375" i="3" s="1"/>
  <c r="EK1375" i="3" a="1"/>
  <c r="EK1375" i="3" s="1"/>
  <c r="EP1375" i="3" s="1"/>
  <c r="EL1375" i="3" a="1"/>
  <c r="EL1375" i="3" s="1"/>
  <c r="EQ1375" i="3" s="1"/>
  <c r="EM1375" i="3"/>
  <c r="EI1376" i="3" a="1"/>
  <c r="EI1376" i="3" s="1"/>
  <c r="EN1376" i="3" s="1"/>
  <c r="EJ1376" i="3" a="1"/>
  <c r="EJ1376" i="3" s="1"/>
  <c r="EO1376" i="3" s="1"/>
  <c r="EK1376" i="3" a="1"/>
  <c r="EK1376" i="3" s="1"/>
  <c r="EP1376" i="3" s="1"/>
  <c r="EL1376" i="3" a="1"/>
  <c r="EL1376" i="3" s="1"/>
  <c r="EQ1376" i="3" s="1"/>
  <c r="EM1376" i="3"/>
  <c r="EI1377" i="3" a="1"/>
  <c r="EI1377" i="3" s="1"/>
  <c r="EN1377" i="3" s="1"/>
  <c r="EJ1377" i="3" a="1"/>
  <c r="EJ1377" i="3" s="1"/>
  <c r="EO1377" i="3" s="1"/>
  <c r="EK1377" i="3" a="1"/>
  <c r="EK1377" i="3" s="1"/>
  <c r="EP1377" i="3" s="1"/>
  <c r="EL1377" i="3" a="1"/>
  <c r="EL1377" i="3" s="1"/>
  <c r="EQ1377" i="3" s="1"/>
  <c r="EM1377" i="3"/>
  <c r="EI1378" i="3" a="1"/>
  <c r="EI1378" i="3" s="1"/>
  <c r="EN1378" i="3" s="1"/>
  <c r="EJ1378" i="3" a="1"/>
  <c r="EJ1378" i="3" s="1"/>
  <c r="EO1378" i="3" s="1"/>
  <c r="EK1378" i="3" a="1"/>
  <c r="EK1378" i="3" s="1"/>
  <c r="EP1378" i="3" s="1"/>
  <c r="EL1378" i="3" a="1"/>
  <c r="EL1378" i="3" s="1"/>
  <c r="EQ1378" i="3" s="1"/>
  <c r="EM1378" i="3"/>
  <c r="EI1379" i="3" a="1"/>
  <c r="EI1379" i="3" s="1"/>
  <c r="EN1379" i="3" s="1"/>
  <c r="EJ1379" i="3" a="1"/>
  <c r="EJ1379" i="3" s="1"/>
  <c r="EO1379" i="3" s="1"/>
  <c r="EK1379" i="3" a="1"/>
  <c r="EK1379" i="3" s="1"/>
  <c r="EP1379" i="3" s="1"/>
  <c r="EL1379" i="3" a="1"/>
  <c r="EL1379" i="3" s="1"/>
  <c r="EQ1379" i="3" s="1"/>
  <c r="EM1379" i="3"/>
  <c r="EI1380" i="3" a="1"/>
  <c r="EI1380" i="3" s="1"/>
  <c r="EN1380" i="3" s="1"/>
  <c r="EJ1380" i="3" a="1"/>
  <c r="EJ1380" i="3" s="1"/>
  <c r="EO1380" i="3" s="1"/>
  <c r="EK1380" i="3" a="1"/>
  <c r="EK1380" i="3" s="1"/>
  <c r="EP1380" i="3" s="1"/>
  <c r="EL1380" i="3" a="1"/>
  <c r="EL1380" i="3" s="1"/>
  <c r="EQ1380" i="3" s="1"/>
  <c r="EM1380" i="3"/>
  <c r="EI1381" i="3" a="1"/>
  <c r="EI1381" i="3" s="1"/>
  <c r="EN1381" i="3" s="1"/>
  <c r="EJ1381" i="3" a="1"/>
  <c r="EJ1381" i="3" s="1"/>
  <c r="EO1381" i="3" s="1"/>
  <c r="EK1381" i="3" a="1"/>
  <c r="EK1381" i="3" s="1"/>
  <c r="EP1381" i="3" s="1"/>
  <c r="EL1381" i="3" a="1"/>
  <c r="EL1381" i="3" s="1"/>
  <c r="EQ1381" i="3" s="1"/>
  <c r="EM1381" i="3"/>
  <c r="EI1382" i="3" a="1"/>
  <c r="EI1382" i="3" s="1"/>
  <c r="EN1382" i="3" s="1"/>
  <c r="EJ1382" i="3" a="1"/>
  <c r="EJ1382" i="3" s="1"/>
  <c r="EO1382" i="3" s="1"/>
  <c r="EK1382" i="3" a="1"/>
  <c r="EK1382" i="3" s="1"/>
  <c r="EP1382" i="3" s="1"/>
  <c r="EL1382" i="3" a="1"/>
  <c r="EL1382" i="3" s="1"/>
  <c r="EQ1382" i="3" s="1"/>
  <c r="EM1382" i="3"/>
  <c r="EI1383" i="3" a="1"/>
  <c r="EI1383" i="3" s="1"/>
  <c r="EN1383" i="3" s="1"/>
  <c r="EJ1383" i="3" a="1"/>
  <c r="EJ1383" i="3" s="1"/>
  <c r="EO1383" i="3" s="1"/>
  <c r="EK1383" i="3" a="1"/>
  <c r="EK1383" i="3" s="1"/>
  <c r="EP1383" i="3" s="1"/>
  <c r="EL1383" i="3" a="1"/>
  <c r="EL1383" i="3" s="1"/>
  <c r="EQ1383" i="3" s="1"/>
  <c r="EM1383" i="3"/>
  <c r="EI1384" i="3" a="1"/>
  <c r="EI1384" i="3" s="1"/>
  <c r="EN1384" i="3" s="1"/>
  <c r="EJ1384" i="3" a="1"/>
  <c r="EJ1384" i="3" s="1"/>
  <c r="EO1384" i="3" s="1"/>
  <c r="EK1384" i="3" a="1"/>
  <c r="EK1384" i="3" s="1"/>
  <c r="EP1384" i="3" s="1"/>
  <c r="EL1384" i="3" a="1"/>
  <c r="EL1384" i="3" s="1"/>
  <c r="EQ1384" i="3" s="1"/>
  <c r="EM1384" i="3"/>
  <c r="EI1385" i="3" a="1"/>
  <c r="EI1385" i="3" s="1"/>
  <c r="EN1385" i="3" s="1"/>
  <c r="EJ1385" i="3" a="1"/>
  <c r="EJ1385" i="3" s="1"/>
  <c r="EO1385" i="3" s="1"/>
  <c r="EK1385" i="3" a="1"/>
  <c r="EK1385" i="3" s="1"/>
  <c r="EP1385" i="3" s="1"/>
  <c r="EL1385" i="3" a="1"/>
  <c r="EL1385" i="3" s="1"/>
  <c r="EQ1385" i="3" s="1"/>
  <c r="EM1385" i="3"/>
  <c r="EI1386" i="3" a="1"/>
  <c r="EI1386" i="3" s="1"/>
  <c r="EN1386" i="3" s="1"/>
  <c r="EJ1386" i="3" a="1"/>
  <c r="EJ1386" i="3" s="1"/>
  <c r="EO1386" i="3" s="1"/>
  <c r="EK1386" i="3" a="1"/>
  <c r="EK1386" i="3" s="1"/>
  <c r="EP1386" i="3" s="1"/>
  <c r="EL1386" i="3" a="1"/>
  <c r="EL1386" i="3" s="1"/>
  <c r="EQ1386" i="3" s="1"/>
  <c r="EM1386" i="3"/>
  <c r="EI1387" i="3" a="1"/>
  <c r="EI1387" i="3" s="1"/>
  <c r="EN1387" i="3" s="1"/>
  <c r="EJ1387" i="3" a="1"/>
  <c r="EJ1387" i="3" s="1"/>
  <c r="EO1387" i="3" s="1"/>
  <c r="EK1387" i="3" a="1"/>
  <c r="EK1387" i="3" s="1"/>
  <c r="EP1387" i="3" s="1"/>
  <c r="EL1387" i="3" a="1"/>
  <c r="EL1387" i="3" s="1"/>
  <c r="EQ1387" i="3" s="1"/>
  <c r="EM1387" i="3"/>
  <c r="EI1388" i="3" a="1"/>
  <c r="EI1388" i="3" s="1"/>
  <c r="EN1388" i="3" s="1"/>
  <c r="EJ1388" i="3" a="1"/>
  <c r="EJ1388" i="3" s="1"/>
  <c r="EO1388" i="3" s="1"/>
  <c r="EK1388" i="3" a="1"/>
  <c r="EK1388" i="3" s="1"/>
  <c r="EP1388" i="3" s="1"/>
  <c r="EL1388" i="3" a="1"/>
  <c r="EL1388" i="3" s="1"/>
  <c r="EQ1388" i="3" s="1"/>
  <c r="EM1388" i="3"/>
  <c r="EI1389" i="3" a="1"/>
  <c r="EI1389" i="3" s="1"/>
  <c r="EN1389" i="3" s="1"/>
  <c r="EJ1389" i="3" a="1"/>
  <c r="EJ1389" i="3" s="1"/>
  <c r="EO1389" i="3" s="1"/>
  <c r="EK1389" i="3" a="1"/>
  <c r="EK1389" i="3" s="1"/>
  <c r="EP1389" i="3" s="1"/>
  <c r="EL1389" i="3" a="1"/>
  <c r="EL1389" i="3" s="1"/>
  <c r="EQ1389" i="3" s="1"/>
  <c r="EM1389" i="3"/>
  <c r="EI1390" i="3" a="1"/>
  <c r="EI1390" i="3" s="1"/>
  <c r="EN1390" i="3" s="1"/>
  <c r="EJ1390" i="3" a="1"/>
  <c r="EJ1390" i="3" s="1"/>
  <c r="EO1390" i="3" s="1"/>
  <c r="EK1390" i="3" a="1"/>
  <c r="EK1390" i="3" s="1"/>
  <c r="EP1390" i="3" s="1"/>
  <c r="EL1390" i="3" a="1"/>
  <c r="EL1390" i="3" s="1"/>
  <c r="EQ1390" i="3" s="1"/>
  <c r="EM1390" i="3"/>
  <c r="EI1391" i="3" a="1"/>
  <c r="EI1391" i="3" s="1"/>
  <c r="EN1391" i="3" s="1"/>
  <c r="EJ1391" i="3" a="1"/>
  <c r="EJ1391" i="3" s="1"/>
  <c r="EO1391" i="3" s="1"/>
  <c r="EK1391" i="3" a="1"/>
  <c r="EK1391" i="3" s="1"/>
  <c r="EP1391" i="3" s="1"/>
  <c r="EL1391" i="3" a="1"/>
  <c r="EL1391" i="3" s="1"/>
  <c r="EQ1391" i="3" s="1"/>
  <c r="EM1391" i="3"/>
  <c r="EI1392" i="3" a="1"/>
  <c r="EI1392" i="3" s="1"/>
  <c r="EN1392" i="3" s="1"/>
  <c r="EJ1392" i="3" a="1"/>
  <c r="EJ1392" i="3" s="1"/>
  <c r="EO1392" i="3" s="1"/>
  <c r="EK1392" i="3" a="1"/>
  <c r="EK1392" i="3" s="1"/>
  <c r="EP1392" i="3" s="1"/>
  <c r="EL1392" i="3" a="1"/>
  <c r="EL1392" i="3" s="1"/>
  <c r="EQ1392" i="3" s="1"/>
  <c r="EM1392" i="3"/>
  <c r="EI1393" i="3" a="1"/>
  <c r="EI1393" i="3" s="1"/>
  <c r="EN1393" i="3" s="1"/>
  <c r="EJ1393" i="3" a="1"/>
  <c r="EJ1393" i="3" s="1"/>
  <c r="EO1393" i="3" s="1"/>
  <c r="EK1393" i="3" a="1"/>
  <c r="EK1393" i="3" s="1"/>
  <c r="EP1393" i="3" s="1"/>
  <c r="EL1393" i="3" a="1"/>
  <c r="EL1393" i="3" s="1"/>
  <c r="EQ1393" i="3" s="1"/>
  <c r="EM1393" i="3"/>
  <c r="EI1394" i="3" a="1"/>
  <c r="EI1394" i="3" s="1"/>
  <c r="EN1394" i="3" s="1"/>
  <c r="EJ1394" i="3" a="1"/>
  <c r="EJ1394" i="3" s="1"/>
  <c r="EO1394" i="3" s="1"/>
  <c r="EK1394" i="3" a="1"/>
  <c r="EK1394" i="3" s="1"/>
  <c r="EP1394" i="3" s="1"/>
  <c r="EL1394" i="3" a="1"/>
  <c r="EL1394" i="3" s="1"/>
  <c r="EQ1394" i="3" s="1"/>
  <c r="EM1394" i="3"/>
  <c r="EI1395" i="3" a="1"/>
  <c r="EI1395" i="3" s="1"/>
  <c r="EN1395" i="3" s="1"/>
  <c r="EJ1395" i="3" a="1"/>
  <c r="EJ1395" i="3" s="1"/>
  <c r="EO1395" i="3" s="1"/>
  <c r="EK1395" i="3" a="1"/>
  <c r="EK1395" i="3" s="1"/>
  <c r="EP1395" i="3" s="1"/>
  <c r="EL1395" i="3" a="1"/>
  <c r="EL1395" i="3" s="1"/>
  <c r="EQ1395" i="3" s="1"/>
  <c r="EM1395" i="3"/>
  <c r="EI1396" i="3" a="1"/>
  <c r="EI1396" i="3" s="1"/>
  <c r="EN1396" i="3" s="1"/>
  <c r="EJ1396" i="3" a="1"/>
  <c r="EJ1396" i="3" s="1"/>
  <c r="EO1396" i="3" s="1"/>
  <c r="EK1396" i="3" a="1"/>
  <c r="EK1396" i="3" s="1"/>
  <c r="EP1396" i="3" s="1"/>
  <c r="EL1396" i="3" a="1"/>
  <c r="EL1396" i="3" s="1"/>
  <c r="EQ1396" i="3" s="1"/>
  <c r="EM1396" i="3"/>
  <c r="EI1397" i="3" a="1"/>
  <c r="EI1397" i="3" s="1"/>
  <c r="EN1397" i="3" s="1"/>
  <c r="EJ1397" i="3" a="1"/>
  <c r="EJ1397" i="3" s="1"/>
  <c r="EO1397" i="3" s="1"/>
  <c r="EK1397" i="3" a="1"/>
  <c r="EK1397" i="3" s="1"/>
  <c r="EP1397" i="3" s="1"/>
  <c r="EL1397" i="3" a="1"/>
  <c r="EL1397" i="3" s="1"/>
  <c r="EQ1397" i="3" s="1"/>
  <c r="EM1397" i="3"/>
  <c r="EI1398" i="3" a="1"/>
  <c r="EI1398" i="3" s="1"/>
  <c r="EN1398" i="3" s="1"/>
  <c r="EJ1398" i="3" a="1"/>
  <c r="EJ1398" i="3" s="1"/>
  <c r="EO1398" i="3" s="1"/>
  <c r="EK1398" i="3" a="1"/>
  <c r="EK1398" i="3" s="1"/>
  <c r="EP1398" i="3" s="1"/>
  <c r="EL1398" i="3" a="1"/>
  <c r="EL1398" i="3" s="1"/>
  <c r="EQ1398" i="3" s="1"/>
  <c r="EM1398" i="3"/>
  <c r="EI1399" i="3" a="1"/>
  <c r="EI1399" i="3" s="1"/>
  <c r="EN1399" i="3" s="1"/>
  <c r="EJ1399" i="3" a="1"/>
  <c r="EJ1399" i="3" s="1"/>
  <c r="EO1399" i="3" s="1"/>
  <c r="EK1399" i="3" a="1"/>
  <c r="EK1399" i="3" s="1"/>
  <c r="EP1399" i="3" s="1"/>
  <c r="EL1399" i="3" a="1"/>
  <c r="EL1399" i="3" s="1"/>
  <c r="EQ1399" i="3" s="1"/>
  <c r="EM1399" i="3"/>
  <c r="EI1400" i="3" a="1"/>
  <c r="EI1400" i="3" s="1"/>
  <c r="EN1400" i="3" s="1"/>
  <c r="EJ1400" i="3" a="1"/>
  <c r="EJ1400" i="3" s="1"/>
  <c r="EO1400" i="3" s="1"/>
  <c r="EK1400" i="3" a="1"/>
  <c r="EK1400" i="3" s="1"/>
  <c r="EP1400" i="3" s="1"/>
  <c r="EL1400" i="3" a="1"/>
  <c r="EL1400" i="3" s="1"/>
  <c r="EQ1400" i="3" s="1"/>
  <c r="EM1400" i="3"/>
  <c r="EI1401" i="3" a="1"/>
  <c r="EI1401" i="3" s="1"/>
  <c r="EN1401" i="3" s="1"/>
  <c r="EJ1401" i="3" a="1"/>
  <c r="EJ1401" i="3" s="1"/>
  <c r="EO1401" i="3" s="1"/>
  <c r="EK1401" i="3" a="1"/>
  <c r="EK1401" i="3" s="1"/>
  <c r="EP1401" i="3" s="1"/>
  <c r="EL1401" i="3" a="1"/>
  <c r="EL1401" i="3" s="1"/>
  <c r="EQ1401" i="3" s="1"/>
  <c r="EM1401" i="3"/>
  <c r="EI1402" i="3" a="1"/>
  <c r="EI1402" i="3" s="1"/>
  <c r="EN1402" i="3" s="1"/>
  <c r="EJ1402" i="3" a="1"/>
  <c r="EJ1402" i="3" s="1"/>
  <c r="EO1402" i="3" s="1"/>
  <c r="EK1402" i="3" a="1"/>
  <c r="EK1402" i="3" s="1"/>
  <c r="EP1402" i="3" s="1"/>
  <c r="EL1402" i="3" a="1"/>
  <c r="EL1402" i="3" s="1"/>
  <c r="EQ1402" i="3" s="1"/>
  <c r="EM1402" i="3"/>
  <c r="EI1403" i="3" a="1"/>
  <c r="EI1403" i="3" s="1"/>
  <c r="EN1403" i="3" s="1"/>
  <c r="EJ1403" i="3" a="1"/>
  <c r="EJ1403" i="3" s="1"/>
  <c r="EO1403" i="3" s="1"/>
  <c r="EK1403" i="3" a="1"/>
  <c r="EK1403" i="3" s="1"/>
  <c r="EP1403" i="3" s="1"/>
  <c r="EL1403" i="3" a="1"/>
  <c r="EL1403" i="3" s="1"/>
  <c r="EQ1403" i="3" s="1"/>
  <c r="EM1403" i="3"/>
  <c r="EI1404" i="3" a="1"/>
  <c r="EI1404" i="3" s="1"/>
  <c r="EN1404" i="3" s="1"/>
  <c r="EJ1404" i="3" a="1"/>
  <c r="EJ1404" i="3" s="1"/>
  <c r="EO1404" i="3" s="1"/>
  <c r="EK1404" i="3" a="1"/>
  <c r="EK1404" i="3" s="1"/>
  <c r="EP1404" i="3" s="1"/>
  <c r="EL1404" i="3" a="1"/>
  <c r="EL1404" i="3" s="1"/>
  <c r="EQ1404" i="3" s="1"/>
  <c r="EM1404" i="3"/>
  <c r="EI1405" i="3" a="1"/>
  <c r="EI1405" i="3" s="1"/>
  <c r="EN1405" i="3" s="1"/>
  <c r="EJ1405" i="3" a="1"/>
  <c r="EJ1405" i="3" s="1"/>
  <c r="EO1405" i="3" s="1"/>
  <c r="EK1405" i="3" a="1"/>
  <c r="EK1405" i="3" s="1"/>
  <c r="EP1405" i="3" s="1"/>
  <c r="EL1405" i="3" a="1"/>
  <c r="EL1405" i="3" s="1"/>
  <c r="EQ1405" i="3" s="1"/>
  <c r="EM1405" i="3"/>
  <c r="EI1406" i="3" a="1"/>
  <c r="EI1406" i="3" s="1"/>
  <c r="EN1406" i="3" s="1"/>
  <c r="EJ1406" i="3" a="1"/>
  <c r="EJ1406" i="3" s="1"/>
  <c r="EO1406" i="3" s="1"/>
  <c r="EK1406" i="3" a="1"/>
  <c r="EK1406" i="3" s="1"/>
  <c r="EP1406" i="3" s="1"/>
  <c r="EL1406" i="3" a="1"/>
  <c r="EL1406" i="3" s="1"/>
  <c r="EQ1406" i="3" s="1"/>
  <c r="EM1406" i="3"/>
  <c r="EI1407" i="3" a="1"/>
  <c r="EI1407" i="3" s="1"/>
  <c r="EN1407" i="3" s="1"/>
  <c r="EJ1407" i="3" a="1"/>
  <c r="EJ1407" i="3" s="1"/>
  <c r="EO1407" i="3" s="1"/>
  <c r="EK1407" i="3" a="1"/>
  <c r="EK1407" i="3" s="1"/>
  <c r="EP1407" i="3" s="1"/>
  <c r="EL1407" i="3" a="1"/>
  <c r="EL1407" i="3" s="1"/>
  <c r="EQ1407" i="3" s="1"/>
  <c r="EM1407" i="3"/>
  <c r="EI1408" i="3" a="1"/>
  <c r="EI1408" i="3" s="1"/>
  <c r="EN1408" i="3" s="1"/>
  <c r="EJ1408" i="3" a="1"/>
  <c r="EJ1408" i="3" s="1"/>
  <c r="EO1408" i="3" s="1"/>
  <c r="EK1408" i="3" a="1"/>
  <c r="EK1408" i="3" s="1"/>
  <c r="EP1408" i="3" s="1"/>
  <c r="EL1408" i="3" a="1"/>
  <c r="EL1408" i="3" s="1"/>
  <c r="EQ1408" i="3" s="1"/>
  <c r="EM1408" i="3"/>
  <c r="EI1409" i="3" a="1"/>
  <c r="EI1409" i="3" s="1"/>
  <c r="EN1409" i="3" s="1"/>
  <c r="EJ1409" i="3" a="1"/>
  <c r="EJ1409" i="3" s="1"/>
  <c r="EO1409" i="3" s="1"/>
  <c r="EK1409" i="3" a="1"/>
  <c r="EK1409" i="3" s="1"/>
  <c r="EP1409" i="3" s="1"/>
  <c r="EL1409" i="3" a="1"/>
  <c r="EL1409" i="3" s="1"/>
  <c r="EQ1409" i="3" s="1"/>
  <c r="EM1409" i="3"/>
  <c r="EI1410" i="3" a="1"/>
  <c r="EI1410" i="3" s="1"/>
  <c r="EN1410" i="3" s="1"/>
  <c r="EJ1410" i="3" a="1"/>
  <c r="EJ1410" i="3" s="1"/>
  <c r="EO1410" i="3" s="1"/>
  <c r="EK1410" i="3" a="1"/>
  <c r="EK1410" i="3" s="1"/>
  <c r="EP1410" i="3" s="1"/>
  <c r="EL1410" i="3" a="1"/>
  <c r="EL1410" i="3" s="1"/>
  <c r="EQ1410" i="3" s="1"/>
  <c r="EM1410" i="3"/>
  <c r="EI1411" i="3" a="1"/>
  <c r="EI1411" i="3" s="1"/>
  <c r="EN1411" i="3" s="1"/>
  <c r="EJ1411" i="3" a="1"/>
  <c r="EJ1411" i="3" s="1"/>
  <c r="EO1411" i="3" s="1"/>
  <c r="EK1411" i="3" a="1"/>
  <c r="EK1411" i="3" s="1"/>
  <c r="EP1411" i="3" s="1"/>
  <c r="EL1411" i="3" a="1"/>
  <c r="EL1411" i="3" s="1"/>
  <c r="EQ1411" i="3" s="1"/>
  <c r="EM1411" i="3"/>
  <c r="EI1412" i="3" a="1"/>
  <c r="EI1412" i="3" s="1"/>
  <c r="EN1412" i="3" s="1"/>
  <c r="EJ1412" i="3" a="1"/>
  <c r="EJ1412" i="3" s="1"/>
  <c r="EO1412" i="3" s="1"/>
  <c r="EK1412" i="3" a="1"/>
  <c r="EK1412" i="3" s="1"/>
  <c r="EP1412" i="3" s="1"/>
  <c r="EL1412" i="3" a="1"/>
  <c r="EL1412" i="3" s="1"/>
  <c r="EQ1412" i="3" s="1"/>
  <c r="EM1412" i="3"/>
  <c r="EI1413" i="3" a="1"/>
  <c r="EI1413" i="3" s="1"/>
  <c r="EN1413" i="3" s="1"/>
  <c r="EJ1413" i="3" a="1"/>
  <c r="EJ1413" i="3" s="1"/>
  <c r="EO1413" i="3" s="1"/>
  <c r="EK1413" i="3" a="1"/>
  <c r="EK1413" i="3" s="1"/>
  <c r="EP1413" i="3" s="1"/>
  <c r="EL1413" i="3" a="1"/>
  <c r="EL1413" i="3" s="1"/>
  <c r="EQ1413" i="3" s="1"/>
  <c r="EM1413" i="3"/>
  <c r="EI1414" i="3" a="1"/>
  <c r="EI1414" i="3" s="1"/>
  <c r="EN1414" i="3" s="1"/>
  <c r="EJ1414" i="3" a="1"/>
  <c r="EJ1414" i="3" s="1"/>
  <c r="EO1414" i="3" s="1"/>
  <c r="EK1414" i="3" a="1"/>
  <c r="EK1414" i="3" s="1"/>
  <c r="EP1414" i="3" s="1"/>
  <c r="EL1414" i="3" a="1"/>
  <c r="EL1414" i="3" s="1"/>
  <c r="EQ1414" i="3" s="1"/>
  <c r="EM1414" i="3"/>
  <c r="EI1415" i="3" a="1"/>
  <c r="EI1415" i="3" s="1"/>
  <c r="EN1415" i="3" s="1"/>
  <c r="EJ1415" i="3" a="1"/>
  <c r="EJ1415" i="3" s="1"/>
  <c r="EO1415" i="3" s="1"/>
  <c r="EK1415" i="3" a="1"/>
  <c r="EK1415" i="3" s="1"/>
  <c r="EP1415" i="3" s="1"/>
  <c r="EL1415" i="3" a="1"/>
  <c r="EL1415" i="3" s="1"/>
  <c r="EQ1415" i="3" s="1"/>
  <c r="EM1415" i="3"/>
  <c r="EI1416" i="3" a="1"/>
  <c r="EI1416" i="3" s="1"/>
  <c r="EN1416" i="3" s="1"/>
  <c r="EJ1416" i="3" a="1"/>
  <c r="EJ1416" i="3" s="1"/>
  <c r="EO1416" i="3" s="1"/>
  <c r="EK1416" i="3" a="1"/>
  <c r="EK1416" i="3" s="1"/>
  <c r="EP1416" i="3" s="1"/>
  <c r="EL1416" i="3" a="1"/>
  <c r="EL1416" i="3" s="1"/>
  <c r="EQ1416" i="3" s="1"/>
  <c r="EM1416" i="3"/>
  <c r="EI1417" i="3" a="1"/>
  <c r="EI1417" i="3" s="1"/>
  <c r="EN1417" i="3" s="1"/>
  <c r="EJ1417" i="3" a="1"/>
  <c r="EJ1417" i="3" s="1"/>
  <c r="EO1417" i="3" s="1"/>
  <c r="EK1417" i="3" a="1"/>
  <c r="EK1417" i="3" s="1"/>
  <c r="EP1417" i="3" s="1"/>
  <c r="EL1417" i="3" a="1"/>
  <c r="EL1417" i="3" s="1"/>
  <c r="EQ1417" i="3" s="1"/>
  <c r="EM1417" i="3"/>
  <c r="EI1418" i="3" a="1"/>
  <c r="EI1418" i="3" s="1"/>
  <c r="EN1418" i="3" s="1"/>
  <c r="EJ1418" i="3" a="1"/>
  <c r="EJ1418" i="3" s="1"/>
  <c r="EO1418" i="3" s="1"/>
  <c r="EK1418" i="3" a="1"/>
  <c r="EK1418" i="3" s="1"/>
  <c r="EP1418" i="3" s="1"/>
  <c r="EL1418" i="3" a="1"/>
  <c r="EL1418" i="3" s="1"/>
  <c r="EQ1418" i="3" s="1"/>
  <c r="EM1418" i="3"/>
  <c r="EI1419" i="3" a="1"/>
  <c r="EI1419" i="3" s="1"/>
  <c r="EN1419" i="3" s="1"/>
  <c r="EJ1419" i="3" a="1"/>
  <c r="EJ1419" i="3" s="1"/>
  <c r="EO1419" i="3" s="1"/>
  <c r="EK1419" i="3" a="1"/>
  <c r="EK1419" i="3" s="1"/>
  <c r="EP1419" i="3" s="1"/>
  <c r="EL1419" i="3" a="1"/>
  <c r="EL1419" i="3" s="1"/>
  <c r="EQ1419" i="3" s="1"/>
  <c r="EM1419" i="3"/>
  <c r="EI1420" i="3" a="1"/>
  <c r="EI1420" i="3" s="1"/>
  <c r="EN1420" i="3" s="1"/>
  <c r="EJ1420" i="3" a="1"/>
  <c r="EJ1420" i="3" s="1"/>
  <c r="EO1420" i="3" s="1"/>
  <c r="EK1420" i="3" a="1"/>
  <c r="EK1420" i="3" s="1"/>
  <c r="EP1420" i="3" s="1"/>
  <c r="EL1420" i="3" a="1"/>
  <c r="EL1420" i="3" s="1"/>
  <c r="EQ1420" i="3" s="1"/>
  <c r="EM1420" i="3"/>
  <c r="EI1421" i="3" a="1"/>
  <c r="EI1421" i="3" s="1"/>
  <c r="EN1421" i="3" s="1"/>
  <c r="EJ1421" i="3" a="1"/>
  <c r="EJ1421" i="3" s="1"/>
  <c r="EO1421" i="3" s="1"/>
  <c r="EK1421" i="3" a="1"/>
  <c r="EK1421" i="3" s="1"/>
  <c r="EP1421" i="3" s="1"/>
  <c r="EL1421" i="3" a="1"/>
  <c r="EL1421" i="3" s="1"/>
  <c r="EQ1421" i="3" s="1"/>
  <c r="EM1421" i="3"/>
  <c r="EI1422" i="3" a="1"/>
  <c r="EI1422" i="3" s="1"/>
  <c r="EN1422" i="3" s="1"/>
  <c r="EJ1422" i="3" a="1"/>
  <c r="EJ1422" i="3" s="1"/>
  <c r="EO1422" i="3" s="1"/>
  <c r="EK1422" i="3" a="1"/>
  <c r="EK1422" i="3" s="1"/>
  <c r="EP1422" i="3" s="1"/>
  <c r="EL1422" i="3" a="1"/>
  <c r="EL1422" i="3" s="1"/>
  <c r="EQ1422" i="3" s="1"/>
  <c r="EM1422" i="3"/>
  <c r="EI1423" i="3" a="1"/>
  <c r="EI1423" i="3" s="1"/>
  <c r="EN1423" i="3" s="1"/>
  <c r="EJ1423" i="3" a="1"/>
  <c r="EJ1423" i="3" s="1"/>
  <c r="EO1423" i="3" s="1"/>
  <c r="EK1423" i="3" a="1"/>
  <c r="EK1423" i="3" s="1"/>
  <c r="EP1423" i="3" s="1"/>
  <c r="EL1423" i="3" a="1"/>
  <c r="EL1423" i="3" s="1"/>
  <c r="EQ1423" i="3" s="1"/>
  <c r="EM1423" i="3"/>
  <c r="EI1424" i="3" a="1"/>
  <c r="EI1424" i="3" s="1"/>
  <c r="EN1424" i="3" s="1"/>
  <c r="EJ1424" i="3" a="1"/>
  <c r="EJ1424" i="3" s="1"/>
  <c r="EO1424" i="3" s="1"/>
  <c r="EK1424" i="3" a="1"/>
  <c r="EK1424" i="3" s="1"/>
  <c r="EP1424" i="3" s="1"/>
  <c r="EL1424" i="3" a="1"/>
  <c r="EL1424" i="3" s="1"/>
  <c r="EQ1424" i="3" s="1"/>
  <c r="EM1424" i="3"/>
  <c r="EI1425" i="3" a="1"/>
  <c r="EI1425" i="3" s="1"/>
  <c r="EN1425" i="3" s="1"/>
  <c r="EJ1425" i="3" a="1"/>
  <c r="EJ1425" i="3" s="1"/>
  <c r="EO1425" i="3" s="1"/>
  <c r="EK1425" i="3" a="1"/>
  <c r="EK1425" i="3" s="1"/>
  <c r="EP1425" i="3" s="1"/>
  <c r="EL1425" i="3" a="1"/>
  <c r="EL1425" i="3" s="1"/>
  <c r="EQ1425" i="3" s="1"/>
  <c r="EM1425" i="3"/>
  <c r="EI1426" i="3" a="1"/>
  <c r="EI1426" i="3" s="1"/>
  <c r="EN1426" i="3" s="1"/>
  <c r="EJ1426" i="3" a="1"/>
  <c r="EJ1426" i="3" s="1"/>
  <c r="EO1426" i="3" s="1"/>
  <c r="EK1426" i="3" a="1"/>
  <c r="EK1426" i="3" s="1"/>
  <c r="EP1426" i="3" s="1"/>
  <c r="EL1426" i="3" a="1"/>
  <c r="EL1426" i="3" s="1"/>
  <c r="EQ1426" i="3" s="1"/>
  <c r="EM1426" i="3"/>
  <c r="EI1427" i="3" a="1"/>
  <c r="EI1427" i="3" s="1"/>
  <c r="EN1427" i="3" s="1"/>
  <c r="EJ1427" i="3" a="1"/>
  <c r="EJ1427" i="3" s="1"/>
  <c r="EO1427" i="3" s="1"/>
  <c r="EK1427" i="3" a="1"/>
  <c r="EK1427" i="3" s="1"/>
  <c r="EP1427" i="3" s="1"/>
  <c r="EL1427" i="3" a="1"/>
  <c r="EL1427" i="3" s="1"/>
  <c r="EQ1427" i="3" s="1"/>
  <c r="EM1427" i="3"/>
  <c r="EI1428" i="3" a="1"/>
  <c r="EI1428" i="3" s="1"/>
  <c r="EN1428" i="3" s="1"/>
  <c r="EJ1428" i="3" a="1"/>
  <c r="EJ1428" i="3" s="1"/>
  <c r="EO1428" i="3" s="1"/>
  <c r="EK1428" i="3" a="1"/>
  <c r="EK1428" i="3" s="1"/>
  <c r="EP1428" i="3" s="1"/>
  <c r="EL1428" i="3" a="1"/>
  <c r="EL1428" i="3" s="1"/>
  <c r="EQ1428" i="3" s="1"/>
  <c r="EM1428" i="3"/>
  <c r="EI1429" i="3" a="1"/>
  <c r="EI1429" i="3" s="1"/>
  <c r="EN1429" i="3" s="1"/>
  <c r="EJ1429" i="3" a="1"/>
  <c r="EJ1429" i="3" s="1"/>
  <c r="EO1429" i="3" s="1"/>
  <c r="EK1429" i="3" a="1"/>
  <c r="EK1429" i="3" s="1"/>
  <c r="EP1429" i="3" s="1"/>
  <c r="EL1429" i="3" a="1"/>
  <c r="EL1429" i="3" s="1"/>
  <c r="EQ1429" i="3" s="1"/>
  <c r="EM1429" i="3"/>
  <c r="EI1430" i="3" a="1"/>
  <c r="EI1430" i="3" s="1"/>
  <c r="EN1430" i="3" s="1"/>
  <c r="EJ1430" i="3" a="1"/>
  <c r="EJ1430" i="3" s="1"/>
  <c r="EO1430" i="3" s="1"/>
  <c r="EK1430" i="3" a="1"/>
  <c r="EK1430" i="3" s="1"/>
  <c r="EP1430" i="3" s="1"/>
  <c r="EL1430" i="3" a="1"/>
  <c r="EL1430" i="3" s="1"/>
  <c r="EQ1430" i="3" s="1"/>
  <c r="EM1430" i="3"/>
  <c r="EI1431" i="3" a="1"/>
  <c r="EI1431" i="3" s="1"/>
  <c r="EN1431" i="3" s="1"/>
  <c r="EJ1431" i="3" a="1"/>
  <c r="EJ1431" i="3" s="1"/>
  <c r="EO1431" i="3" s="1"/>
  <c r="EK1431" i="3" a="1"/>
  <c r="EK1431" i="3" s="1"/>
  <c r="EP1431" i="3" s="1"/>
  <c r="EL1431" i="3" a="1"/>
  <c r="EL1431" i="3" s="1"/>
  <c r="EQ1431" i="3" s="1"/>
  <c r="EM1431" i="3"/>
  <c r="EI1432" i="3" a="1"/>
  <c r="EI1432" i="3" s="1"/>
  <c r="EN1432" i="3" s="1"/>
  <c r="EJ1432" i="3" a="1"/>
  <c r="EJ1432" i="3" s="1"/>
  <c r="EO1432" i="3" s="1"/>
  <c r="EK1432" i="3" a="1"/>
  <c r="EK1432" i="3" s="1"/>
  <c r="EP1432" i="3" s="1"/>
  <c r="EL1432" i="3" a="1"/>
  <c r="EL1432" i="3" s="1"/>
  <c r="EQ1432" i="3" s="1"/>
  <c r="EM1432" i="3"/>
  <c r="EI1433" i="3" a="1"/>
  <c r="EI1433" i="3" s="1"/>
  <c r="EN1433" i="3" s="1"/>
  <c r="EJ1433" i="3" a="1"/>
  <c r="EJ1433" i="3" s="1"/>
  <c r="EO1433" i="3" s="1"/>
  <c r="EK1433" i="3" a="1"/>
  <c r="EK1433" i="3" s="1"/>
  <c r="EP1433" i="3" s="1"/>
  <c r="EL1433" i="3" a="1"/>
  <c r="EL1433" i="3" s="1"/>
  <c r="EQ1433" i="3" s="1"/>
  <c r="EM1433" i="3"/>
  <c r="EI1434" i="3" a="1"/>
  <c r="EI1434" i="3" s="1"/>
  <c r="EN1434" i="3" s="1"/>
  <c r="EJ1434" i="3" a="1"/>
  <c r="EJ1434" i="3" s="1"/>
  <c r="EO1434" i="3" s="1"/>
  <c r="EK1434" i="3" a="1"/>
  <c r="EK1434" i="3" s="1"/>
  <c r="EP1434" i="3" s="1"/>
  <c r="EL1434" i="3" a="1"/>
  <c r="EL1434" i="3" s="1"/>
  <c r="EQ1434" i="3" s="1"/>
  <c r="EM1434" i="3"/>
  <c r="EI1435" i="3" a="1"/>
  <c r="EI1435" i="3" s="1"/>
  <c r="EN1435" i="3" s="1"/>
  <c r="EJ1435" i="3" a="1"/>
  <c r="EJ1435" i="3" s="1"/>
  <c r="EO1435" i="3" s="1"/>
  <c r="EK1435" i="3" a="1"/>
  <c r="EK1435" i="3" s="1"/>
  <c r="EP1435" i="3" s="1"/>
  <c r="EL1435" i="3" a="1"/>
  <c r="EL1435" i="3" s="1"/>
  <c r="EQ1435" i="3" s="1"/>
  <c r="EM1435" i="3"/>
  <c r="EI1436" i="3" a="1"/>
  <c r="EI1436" i="3" s="1"/>
  <c r="EN1436" i="3" s="1"/>
  <c r="EJ1436" i="3" a="1"/>
  <c r="EJ1436" i="3" s="1"/>
  <c r="EO1436" i="3" s="1"/>
  <c r="EK1436" i="3" a="1"/>
  <c r="EK1436" i="3" s="1"/>
  <c r="EP1436" i="3" s="1"/>
  <c r="EL1436" i="3" a="1"/>
  <c r="EL1436" i="3" s="1"/>
  <c r="EQ1436" i="3" s="1"/>
  <c r="EM1436" i="3"/>
  <c r="EI1437" i="3" a="1"/>
  <c r="EI1437" i="3" s="1"/>
  <c r="EN1437" i="3" s="1"/>
  <c r="EJ1437" i="3" a="1"/>
  <c r="EJ1437" i="3" s="1"/>
  <c r="EO1437" i="3" s="1"/>
  <c r="EK1437" i="3" a="1"/>
  <c r="EK1437" i="3" s="1"/>
  <c r="EP1437" i="3" s="1"/>
  <c r="EL1437" i="3" a="1"/>
  <c r="EL1437" i="3" s="1"/>
  <c r="EQ1437" i="3" s="1"/>
  <c r="EM1437" i="3"/>
  <c r="EI1438" i="3" a="1"/>
  <c r="EI1438" i="3" s="1"/>
  <c r="EN1438" i="3" s="1"/>
  <c r="EJ1438" i="3" a="1"/>
  <c r="EJ1438" i="3" s="1"/>
  <c r="EO1438" i="3" s="1"/>
  <c r="EK1438" i="3" a="1"/>
  <c r="EK1438" i="3" s="1"/>
  <c r="EP1438" i="3" s="1"/>
  <c r="EL1438" i="3" a="1"/>
  <c r="EL1438" i="3" s="1"/>
  <c r="EQ1438" i="3" s="1"/>
  <c r="EM1438" i="3"/>
  <c r="EI1439" i="3" a="1"/>
  <c r="EI1439" i="3" s="1"/>
  <c r="EN1439" i="3" s="1"/>
  <c r="EJ1439" i="3" a="1"/>
  <c r="EJ1439" i="3" s="1"/>
  <c r="EO1439" i="3" s="1"/>
  <c r="EK1439" i="3" a="1"/>
  <c r="EK1439" i="3" s="1"/>
  <c r="EP1439" i="3" s="1"/>
  <c r="EL1439" i="3" a="1"/>
  <c r="EL1439" i="3" s="1"/>
  <c r="EQ1439" i="3" s="1"/>
  <c r="EM1439" i="3"/>
  <c r="EI1440" i="3" a="1"/>
  <c r="EI1440" i="3" s="1"/>
  <c r="EN1440" i="3" s="1"/>
  <c r="EJ1440" i="3" a="1"/>
  <c r="EJ1440" i="3" s="1"/>
  <c r="EO1440" i="3" s="1"/>
  <c r="EK1440" i="3" a="1"/>
  <c r="EK1440" i="3" s="1"/>
  <c r="EP1440" i="3" s="1"/>
  <c r="EL1440" i="3" a="1"/>
  <c r="EL1440" i="3" s="1"/>
  <c r="EQ1440" i="3" s="1"/>
  <c r="EM1440" i="3"/>
  <c r="EI1441" i="3" a="1"/>
  <c r="EI1441" i="3" s="1"/>
  <c r="EN1441" i="3" s="1"/>
  <c r="EJ1441" i="3" a="1"/>
  <c r="EJ1441" i="3" s="1"/>
  <c r="EO1441" i="3" s="1"/>
  <c r="EK1441" i="3" a="1"/>
  <c r="EK1441" i="3" s="1"/>
  <c r="EP1441" i="3" s="1"/>
  <c r="EL1441" i="3" a="1"/>
  <c r="EL1441" i="3" s="1"/>
  <c r="EQ1441" i="3" s="1"/>
  <c r="EM1441" i="3"/>
  <c r="EI1442" i="3" a="1"/>
  <c r="EI1442" i="3" s="1"/>
  <c r="EN1442" i="3" s="1"/>
  <c r="EJ1442" i="3" a="1"/>
  <c r="EJ1442" i="3" s="1"/>
  <c r="EO1442" i="3" s="1"/>
  <c r="EK1442" i="3" a="1"/>
  <c r="EK1442" i="3" s="1"/>
  <c r="EP1442" i="3" s="1"/>
  <c r="EL1442" i="3" a="1"/>
  <c r="EL1442" i="3" s="1"/>
  <c r="EQ1442" i="3" s="1"/>
  <c r="EM1442" i="3"/>
  <c r="EI1443" i="3" a="1"/>
  <c r="EI1443" i="3" s="1"/>
  <c r="EN1443" i="3" s="1"/>
  <c r="EJ1443" i="3" a="1"/>
  <c r="EJ1443" i="3" s="1"/>
  <c r="EO1443" i="3" s="1"/>
  <c r="EK1443" i="3" a="1"/>
  <c r="EK1443" i="3" s="1"/>
  <c r="EP1443" i="3" s="1"/>
  <c r="EL1443" i="3" a="1"/>
  <c r="EL1443" i="3" s="1"/>
  <c r="EQ1443" i="3" s="1"/>
  <c r="EM1443" i="3"/>
  <c r="EI1444" i="3" a="1"/>
  <c r="EI1444" i="3" s="1"/>
  <c r="EN1444" i="3" s="1"/>
  <c r="EJ1444" i="3" a="1"/>
  <c r="EJ1444" i="3" s="1"/>
  <c r="EO1444" i="3" s="1"/>
  <c r="EK1444" i="3" a="1"/>
  <c r="EK1444" i="3" s="1"/>
  <c r="EP1444" i="3" s="1"/>
  <c r="EL1444" i="3" a="1"/>
  <c r="EL1444" i="3" s="1"/>
  <c r="EQ1444" i="3" s="1"/>
  <c r="EM1444" i="3"/>
  <c r="EI1445" i="3" a="1"/>
  <c r="EI1445" i="3" s="1"/>
  <c r="EN1445" i="3" s="1"/>
  <c r="EJ1445" i="3" a="1"/>
  <c r="EJ1445" i="3" s="1"/>
  <c r="EO1445" i="3" s="1"/>
  <c r="EK1445" i="3" a="1"/>
  <c r="EK1445" i="3" s="1"/>
  <c r="EP1445" i="3" s="1"/>
  <c r="EL1445" i="3" a="1"/>
  <c r="EL1445" i="3" s="1"/>
  <c r="EQ1445" i="3" s="1"/>
  <c r="EM1445" i="3"/>
  <c r="EI1446" i="3" a="1"/>
  <c r="EI1446" i="3" s="1"/>
  <c r="EN1446" i="3" s="1"/>
  <c r="EJ1446" i="3" a="1"/>
  <c r="EJ1446" i="3" s="1"/>
  <c r="EO1446" i="3" s="1"/>
  <c r="EK1446" i="3" a="1"/>
  <c r="EK1446" i="3" s="1"/>
  <c r="EP1446" i="3" s="1"/>
  <c r="EL1446" i="3" a="1"/>
  <c r="EL1446" i="3" s="1"/>
  <c r="EQ1446" i="3" s="1"/>
  <c r="EM1446" i="3"/>
  <c r="EI1447" i="3" a="1"/>
  <c r="EI1447" i="3" s="1"/>
  <c r="EN1447" i="3" s="1"/>
  <c r="EJ1447" i="3" a="1"/>
  <c r="EJ1447" i="3" s="1"/>
  <c r="EO1447" i="3" s="1"/>
  <c r="EK1447" i="3" a="1"/>
  <c r="EK1447" i="3" s="1"/>
  <c r="EP1447" i="3" s="1"/>
  <c r="EL1447" i="3" a="1"/>
  <c r="EL1447" i="3" s="1"/>
  <c r="EQ1447" i="3" s="1"/>
  <c r="EM1447" i="3"/>
  <c r="EI1448" i="3" a="1"/>
  <c r="EI1448" i="3" s="1"/>
  <c r="EN1448" i="3" s="1"/>
  <c r="EJ1448" i="3" a="1"/>
  <c r="EJ1448" i="3" s="1"/>
  <c r="EO1448" i="3" s="1"/>
  <c r="EK1448" i="3" a="1"/>
  <c r="EK1448" i="3" s="1"/>
  <c r="EP1448" i="3" s="1"/>
  <c r="EL1448" i="3" a="1"/>
  <c r="EL1448" i="3" s="1"/>
  <c r="EQ1448" i="3" s="1"/>
  <c r="EM1448" i="3"/>
  <c r="EI1449" i="3" a="1"/>
  <c r="EI1449" i="3" s="1"/>
  <c r="EN1449" i="3" s="1"/>
  <c r="EJ1449" i="3" a="1"/>
  <c r="EJ1449" i="3" s="1"/>
  <c r="EO1449" i="3" s="1"/>
  <c r="EK1449" i="3" a="1"/>
  <c r="EK1449" i="3" s="1"/>
  <c r="EP1449" i="3" s="1"/>
  <c r="EL1449" i="3" a="1"/>
  <c r="EL1449" i="3" s="1"/>
  <c r="EQ1449" i="3" s="1"/>
  <c r="EM1449" i="3"/>
  <c r="EI1450" i="3" a="1"/>
  <c r="EI1450" i="3" s="1"/>
  <c r="EN1450" i="3" s="1"/>
  <c r="EJ1450" i="3" a="1"/>
  <c r="EJ1450" i="3" s="1"/>
  <c r="EO1450" i="3" s="1"/>
  <c r="EK1450" i="3" a="1"/>
  <c r="EK1450" i="3" s="1"/>
  <c r="EP1450" i="3" s="1"/>
  <c r="EL1450" i="3" a="1"/>
  <c r="EL1450" i="3" s="1"/>
  <c r="EQ1450" i="3" s="1"/>
  <c r="EM1450" i="3"/>
  <c r="EI1451" i="3" a="1"/>
  <c r="EI1451" i="3" s="1"/>
  <c r="EN1451" i="3" s="1"/>
  <c r="EJ1451" i="3" a="1"/>
  <c r="EJ1451" i="3" s="1"/>
  <c r="EO1451" i="3" s="1"/>
  <c r="EK1451" i="3" a="1"/>
  <c r="EK1451" i="3" s="1"/>
  <c r="EP1451" i="3" s="1"/>
  <c r="EL1451" i="3" a="1"/>
  <c r="EL1451" i="3" s="1"/>
  <c r="EQ1451" i="3" s="1"/>
  <c r="EM1451" i="3"/>
  <c r="EI1452" i="3" a="1"/>
  <c r="EI1452" i="3" s="1"/>
  <c r="EN1452" i="3" s="1"/>
  <c r="EJ1452" i="3" a="1"/>
  <c r="EJ1452" i="3" s="1"/>
  <c r="EO1452" i="3" s="1"/>
  <c r="EK1452" i="3" a="1"/>
  <c r="EK1452" i="3" s="1"/>
  <c r="EP1452" i="3" s="1"/>
  <c r="EL1452" i="3" a="1"/>
  <c r="EL1452" i="3" s="1"/>
  <c r="EQ1452" i="3" s="1"/>
  <c r="EM1452" i="3"/>
  <c r="EI1453" i="3" a="1"/>
  <c r="EI1453" i="3" s="1"/>
  <c r="EN1453" i="3" s="1"/>
  <c r="EJ1453" i="3" a="1"/>
  <c r="EJ1453" i="3" s="1"/>
  <c r="EO1453" i="3" s="1"/>
  <c r="EK1453" i="3" a="1"/>
  <c r="EK1453" i="3" s="1"/>
  <c r="EP1453" i="3" s="1"/>
  <c r="EL1453" i="3" a="1"/>
  <c r="EL1453" i="3" s="1"/>
  <c r="EQ1453" i="3" s="1"/>
  <c r="EM1453" i="3"/>
  <c r="EI1454" i="3" a="1"/>
  <c r="EI1454" i="3" s="1"/>
  <c r="EN1454" i="3" s="1"/>
  <c r="EJ1454" i="3" a="1"/>
  <c r="EJ1454" i="3" s="1"/>
  <c r="EO1454" i="3" s="1"/>
  <c r="EK1454" i="3" a="1"/>
  <c r="EK1454" i="3" s="1"/>
  <c r="EP1454" i="3" s="1"/>
  <c r="EL1454" i="3" a="1"/>
  <c r="EL1454" i="3" s="1"/>
  <c r="EQ1454" i="3" s="1"/>
  <c r="EM1454" i="3"/>
  <c r="EI1455" i="3" a="1"/>
  <c r="EI1455" i="3" s="1"/>
  <c r="EN1455" i="3" s="1"/>
  <c r="EJ1455" i="3" a="1"/>
  <c r="EJ1455" i="3" s="1"/>
  <c r="EO1455" i="3" s="1"/>
  <c r="EK1455" i="3" a="1"/>
  <c r="EK1455" i="3" s="1"/>
  <c r="EP1455" i="3" s="1"/>
  <c r="EL1455" i="3" a="1"/>
  <c r="EL1455" i="3" s="1"/>
  <c r="EQ1455" i="3" s="1"/>
  <c r="EM1455" i="3"/>
  <c r="EI1456" i="3" a="1"/>
  <c r="EI1456" i="3" s="1"/>
  <c r="EN1456" i="3" s="1"/>
  <c r="EJ1456" i="3" a="1"/>
  <c r="EJ1456" i="3" s="1"/>
  <c r="EO1456" i="3" s="1"/>
  <c r="EK1456" i="3" a="1"/>
  <c r="EK1456" i="3" s="1"/>
  <c r="EP1456" i="3" s="1"/>
  <c r="EL1456" i="3" a="1"/>
  <c r="EL1456" i="3" s="1"/>
  <c r="EQ1456" i="3" s="1"/>
  <c r="EM1456" i="3"/>
  <c r="EI1457" i="3" a="1"/>
  <c r="EI1457" i="3" s="1"/>
  <c r="EN1457" i="3" s="1"/>
  <c r="EJ1457" i="3" a="1"/>
  <c r="EJ1457" i="3" s="1"/>
  <c r="EO1457" i="3" s="1"/>
  <c r="EK1457" i="3" a="1"/>
  <c r="EK1457" i="3" s="1"/>
  <c r="EP1457" i="3" s="1"/>
  <c r="EL1457" i="3" a="1"/>
  <c r="EL1457" i="3" s="1"/>
  <c r="EQ1457" i="3" s="1"/>
  <c r="EM1457" i="3"/>
  <c r="EI1458" i="3" a="1"/>
  <c r="EI1458" i="3" s="1"/>
  <c r="EN1458" i="3" s="1"/>
  <c r="EJ1458" i="3" a="1"/>
  <c r="EJ1458" i="3" s="1"/>
  <c r="EO1458" i="3" s="1"/>
  <c r="EK1458" i="3" a="1"/>
  <c r="EK1458" i="3" s="1"/>
  <c r="EP1458" i="3" s="1"/>
  <c r="EL1458" i="3" a="1"/>
  <c r="EL1458" i="3" s="1"/>
  <c r="EQ1458" i="3" s="1"/>
  <c r="EM1458" i="3"/>
  <c r="EI1459" i="3" a="1"/>
  <c r="EI1459" i="3" s="1"/>
  <c r="EN1459" i="3" s="1"/>
  <c r="EJ1459" i="3" a="1"/>
  <c r="EJ1459" i="3" s="1"/>
  <c r="EO1459" i="3" s="1"/>
  <c r="EK1459" i="3" a="1"/>
  <c r="EK1459" i="3" s="1"/>
  <c r="EP1459" i="3" s="1"/>
  <c r="EL1459" i="3" a="1"/>
  <c r="EL1459" i="3" s="1"/>
  <c r="EQ1459" i="3" s="1"/>
  <c r="EM1459" i="3"/>
  <c r="EI1460" i="3" a="1"/>
  <c r="EI1460" i="3" s="1"/>
  <c r="EN1460" i="3" s="1"/>
  <c r="EJ1460" i="3" a="1"/>
  <c r="EJ1460" i="3" s="1"/>
  <c r="EO1460" i="3" s="1"/>
  <c r="EK1460" i="3" a="1"/>
  <c r="EK1460" i="3" s="1"/>
  <c r="EP1460" i="3" s="1"/>
  <c r="EL1460" i="3" a="1"/>
  <c r="EL1460" i="3" s="1"/>
  <c r="EQ1460" i="3" s="1"/>
  <c r="EM1460" i="3"/>
  <c r="EI1461" i="3" a="1"/>
  <c r="EI1461" i="3" s="1"/>
  <c r="EN1461" i="3" s="1"/>
  <c r="EJ1461" i="3" a="1"/>
  <c r="EJ1461" i="3" s="1"/>
  <c r="EO1461" i="3" s="1"/>
  <c r="EK1461" i="3" a="1"/>
  <c r="EK1461" i="3" s="1"/>
  <c r="EP1461" i="3" s="1"/>
  <c r="EL1461" i="3" a="1"/>
  <c r="EL1461" i="3" s="1"/>
  <c r="EQ1461" i="3" s="1"/>
  <c r="EM1461" i="3"/>
  <c r="EI1462" i="3" a="1"/>
  <c r="EI1462" i="3" s="1"/>
  <c r="EN1462" i="3" s="1"/>
  <c r="EJ1462" i="3" a="1"/>
  <c r="EJ1462" i="3" s="1"/>
  <c r="EO1462" i="3" s="1"/>
  <c r="EK1462" i="3" a="1"/>
  <c r="EK1462" i="3" s="1"/>
  <c r="EP1462" i="3" s="1"/>
  <c r="EL1462" i="3" a="1"/>
  <c r="EL1462" i="3" s="1"/>
  <c r="EQ1462" i="3" s="1"/>
  <c r="EM1462" i="3"/>
  <c r="EI1463" i="3" a="1"/>
  <c r="EI1463" i="3" s="1"/>
  <c r="EN1463" i="3" s="1"/>
  <c r="EJ1463" i="3" a="1"/>
  <c r="EJ1463" i="3" s="1"/>
  <c r="EO1463" i="3" s="1"/>
  <c r="EK1463" i="3" a="1"/>
  <c r="EK1463" i="3" s="1"/>
  <c r="EP1463" i="3" s="1"/>
  <c r="EL1463" i="3" a="1"/>
  <c r="EL1463" i="3" s="1"/>
  <c r="EQ1463" i="3" s="1"/>
  <c r="EM1463" i="3"/>
  <c r="EI1464" i="3" a="1"/>
  <c r="EI1464" i="3" s="1"/>
  <c r="EN1464" i="3" s="1"/>
  <c r="EJ1464" i="3" a="1"/>
  <c r="EJ1464" i="3" s="1"/>
  <c r="EO1464" i="3" s="1"/>
  <c r="EK1464" i="3" a="1"/>
  <c r="EK1464" i="3" s="1"/>
  <c r="EP1464" i="3" s="1"/>
  <c r="EL1464" i="3" a="1"/>
  <c r="EL1464" i="3" s="1"/>
  <c r="EQ1464" i="3" s="1"/>
  <c r="EM1464" i="3"/>
  <c r="EI1465" i="3" a="1"/>
  <c r="EI1465" i="3" s="1"/>
  <c r="EN1465" i="3" s="1"/>
  <c r="EJ1465" i="3" a="1"/>
  <c r="EJ1465" i="3" s="1"/>
  <c r="EO1465" i="3" s="1"/>
  <c r="EK1465" i="3" a="1"/>
  <c r="EK1465" i="3" s="1"/>
  <c r="EP1465" i="3" s="1"/>
  <c r="EL1465" i="3" a="1"/>
  <c r="EL1465" i="3" s="1"/>
  <c r="EQ1465" i="3" s="1"/>
  <c r="EM1465" i="3"/>
  <c r="EI1466" i="3" a="1"/>
  <c r="EI1466" i="3" s="1"/>
  <c r="EN1466" i="3" s="1"/>
  <c r="EJ1466" i="3" a="1"/>
  <c r="EJ1466" i="3" s="1"/>
  <c r="EO1466" i="3" s="1"/>
  <c r="EK1466" i="3" a="1"/>
  <c r="EK1466" i="3" s="1"/>
  <c r="EP1466" i="3" s="1"/>
  <c r="EL1466" i="3" a="1"/>
  <c r="EL1466" i="3" s="1"/>
  <c r="EQ1466" i="3" s="1"/>
  <c r="EM1466" i="3"/>
  <c r="EI1467" i="3" a="1"/>
  <c r="EI1467" i="3" s="1"/>
  <c r="EN1467" i="3" s="1"/>
  <c r="EJ1467" i="3" a="1"/>
  <c r="EJ1467" i="3" s="1"/>
  <c r="EO1467" i="3" s="1"/>
  <c r="EK1467" i="3" a="1"/>
  <c r="EK1467" i="3" s="1"/>
  <c r="EP1467" i="3" s="1"/>
  <c r="EL1467" i="3" a="1"/>
  <c r="EL1467" i="3" s="1"/>
  <c r="EQ1467" i="3" s="1"/>
  <c r="EM1467" i="3"/>
  <c r="EI1468" i="3" a="1"/>
  <c r="EI1468" i="3" s="1"/>
  <c r="EN1468" i="3" s="1"/>
  <c r="EJ1468" i="3" a="1"/>
  <c r="EJ1468" i="3" s="1"/>
  <c r="EO1468" i="3" s="1"/>
  <c r="EK1468" i="3" a="1"/>
  <c r="EK1468" i="3" s="1"/>
  <c r="EP1468" i="3" s="1"/>
  <c r="EL1468" i="3" a="1"/>
  <c r="EL1468" i="3" s="1"/>
  <c r="EQ1468" i="3" s="1"/>
  <c r="EM1468" i="3"/>
  <c r="EI1469" i="3" a="1"/>
  <c r="EI1469" i="3" s="1"/>
  <c r="EN1469" i="3" s="1"/>
  <c r="EJ1469" i="3" a="1"/>
  <c r="EJ1469" i="3" s="1"/>
  <c r="EO1469" i="3" s="1"/>
  <c r="EK1469" i="3" a="1"/>
  <c r="EK1469" i="3" s="1"/>
  <c r="EP1469" i="3" s="1"/>
  <c r="EL1469" i="3" a="1"/>
  <c r="EL1469" i="3" s="1"/>
  <c r="EQ1469" i="3" s="1"/>
  <c r="EM1469" i="3"/>
  <c r="EI1470" i="3" a="1"/>
  <c r="EI1470" i="3" s="1"/>
  <c r="EN1470" i="3" s="1"/>
  <c r="EJ1470" i="3" a="1"/>
  <c r="EJ1470" i="3" s="1"/>
  <c r="EO1470" i="3" s="1"/>
  <c r="EK1470" i="3" a="1"/>
  <c r="EK1470" i="3" s="1"/>
  <c r="EP1470" i="3" s="1"/>
  <c r="EL1470" i="3" a="1"/>
  <c r="EL1470" i="3" s="1"/>
  <c r="EQ1470" i="3" s="1"/>
  <c r="EM1470" i="3"/>
  <c r="EI1471" i="3" a="1"/>
  <c r="EI1471" i="3" s="1"/>
  <c r="EN1471" i="3" s="1"/>
  <c r="EJ1471" i="3" a="1"/>
  <c r="EJ1471" i="3" s="1"/>
  <c r="EO1471" i="3" s="1"/>
  <c r="EK1471" i="3" a="1"/>
  <c r="EK1471" i="3" s="1"/>
  <c r="EP1471" i="3" s="1"/>
  <c r="EL1471" i="3" a="1"/>
  <c r="EL1471" i="3" s="1"/>
  <c r="EQ1471" i="3" s="1"/>
  <c r="EM1471" i="3"/>
  <c r="EI1472" i="3" a="1"/>
  <c r="EI1472" i="3" s="1"/>
  <c r="EN1472" i="3" s="1"/>
  <c r="EJ1472" i="3" a="1"/>
  <c r="EJ1472" i="3" s="1"/>
  <c r="EO1472" i="3" s="1"/>
  <c r="EK1472" i="3" a="1"/>
  <c r="EK1472" i="3" s="1"/>
  <c r="EP1472" i="3" s="1"/>
  <c r="EL1472" i="3" a="1"/>
  <c r="EL1472" i="3" s="1"/>
  <c r="EQ1472" i="3" s="1"/>
  <c r="EM1472" i="3"/>
  <c r="EI1473" i="3" a="1"/>
  <c r="EI1473" i="3" s="1"/>
  <c r="EN1473" i="3" s="1"/>
  <c r="EJ1473" i="3" a="1"/>
  <c r="EJ1473" i="3" s="1"/>
  <c r="EO1473" i="3" s="1"/>
  <c r="EK1473" i="3" a="1"/>
  <c r="EK1473" i="3" s="1"/>
  <c r="EP1473" i="3" s="1"/>
  <c r="EL1473" i="3" a="1"/>
  <c r="EL1473" i="3" s="1"/>
  <c r="EQ1473" i="3" s="1"/>
  <c r="EM1473" i="3"/>
  <c r="EI1474" i="3" a="1"/>
  <c r="EI1474" i="3" s="1"/>
  <c r="EN1474" i="3" s="1"/>
  <c r="EJ1474" i="3" a="1"/>
  <c r="EJ1474" i="3" s="1"/>
  <c r="EO1474" i="3" s="1"/>
  <c r="EK1474" i="3" a="1"/>
  <c r="EK1474" i="3" s="1"/>
  <c r="EP1474" i="3" s="1"/>
  <c r="EL1474" i="3" a="1"/>
  <c r="EL1474" i="3" s="1"/>
  <c r="EQ1474" i="3" s="1"/>
  <c r="EM1474" i="3"/>
  <c r="EI1475" i="3" a="1"/>
  <c r="EI1475" i="3" s="1"/>
  <c r="EN1475" i="3" s="1"/>
  <c r="EJ1475" i="3" a="1"/>
  <c r="EJ1475" i="3" s="1"/>
  <c r="EO1475" i="3" s="1"/>
  <c r="EK1475" i="3" a="1"/>
  <c r="EK1475" i="3" s="1"/>
  <c r="EP1475" i="3" s="1"/>
  <c r="EL1475" i="3" a="1"/>
  <c r="EL1475" i="3" s="1"/>
  <c r="EQ1475" i="3" s="1"/>
  <c r="EM1475" i="3"/>
  <c r="EI1476" i="3" a="1"/>
  <c r="EI1476" i="3" s="1"/>
  <c r="EN1476" i="3" s="1"/>
  <c r="EJ1476" i="3" a="1"/>
  <c r="EJ1476" i="3" s="1"/>
  <c r="EO1476" i="3" s="1"/>
  <c r="EK1476" i="3" a="1"/>
  <c r="EK1476" i="3" s="1"/>
  <c r="EP1476" i="3" s="1"/>
  <c r="EL1476" i="3" a="1"/>
  <c r="EL1476" i="3" s="1"/>
  <c r="EQ1476" i="3" s="1"/>
  <c r="EM1476" i="3"/>
  <c r="EI1477" i="3" a="1"/>
  <c r="EI1477" i="3" s="1"/>
  <c r="EN1477" i="3" s="1"/>
  <c r="EJ1477" i="3" a="1"/>
  <c r="EJ1477" i="3" s="1"/>
  <c r="EO1477" i="3" s="1"/>
  <c r="EK1477" i="3" a="1"/>
  <c r="EK1477" i="3" s="1"/>
  <c r="EP1477" i="3" s="1"/>
  <c r="EL1477" i="3" a="1"/>
  <c r="EL1477" i="3" s="1"/>
  <c r="EQ1477" i="3" s="1"/>
  <c r="EM1477" i="3"/>
  <c r="EI1478" i="3" a="1"/>
  <c r="EI1478" i="3" s="1"/>
  <c r="EN1478" i="3" s="1"/>
  <c r="EJ1478" i="3" a="1"/>
  <c r="EJ1478" i="3" s="1"/>
  <c r="EO1478" i="3" s="1"/>
  <c r="EK1478" i="3" a="1"/>
  <c r="EK1478" i="3" s="1"/>
  <c r="EP1478" i="3" s="1"/>
  <c r="EL1478" i="3" a="1"/>
  <c r="EL1478" i="3" s="1"/>
  <c r="EQ1478" i="3" s="1"/>
  <c r="EM1478" i="3"/>
  <c r="EI1479" i="3" a="1"/>
  <c r="EI1479" i="3" s="1"/>
  <c r="EN1479" i="3" s="1"/>
  <c r="EJ1479" i="3" a="1"/>
  <c r="EJ1479" i="3" s="1"/>
  <c r="EO1479" i="3" s="1"/>
  <c r="EK1479" i="3" a="1"/>
  <c r="EK1479" i="3" s="1"/>
  <c r="EP1479" i="3" s="1"/>
  <c r="EL1479" i="3" a="1"/>
  <c r="EL1479" i="3" s="1"/>
  <c r="EQ1479" i="3" s="1"/>
  <c r="EM1479" i="3"/>
  <c r="EI1480" i="3" a="1"/>
  <c r="EI1480" i="3" s="1"/>
  <c r="EN1480" i="3" s="1"/>
  <c r="EJ1480" i="3" a="1"/>
  <c r="EJ1480" i="3" s="1"/>
  <c r="EO1480" i="3" s="1"/>
  <c r="EK1480" i="3" a="1"/>
  <c r="EK1480" i="3" s="1"/>
  <c r="EP1480" i="3" s="1"/>
  <c r="EL1480" i="3" a="1"/>
  <c r="EL1480" i="3" s="1"/>
  <c r="EQ1480" i="3" s="1"/>
  <c r="EM1480" i="3"/>
  <c r="EI1481" i="3" a="1"/>
  <c r="EI1481" i="3" s="1"/>
  <c r="EN1481" i="3" s="1"/>
  <c r="EJ1481" i="3" a="1"/>
  <c r="EJ1481" i="3" s="1"/>
  <c r="EO1481" i="3" s="1"/>
  <c r="EK1481" i="3" a="1"/>
  <c r="EK1481" i="3" s="1"/>
  <c r="EP1481" i="3" s="1"/>
  <c r="EL1481" i="3" a="1"/>
  <c r="EL1481" i="3" s="1"/>
  <c r="EQ1481" i="3" s="1"/>
  <c r="EM1481" i="3"/>
  <c r="EI1482" i="3" a="1"/>
  <c r="EI1482" i="3" s="1"/>
  <c r="EN1482" i="3" s="1"/>
  <c r="EJ1482" i="3" a="1"/>
  <c r="EJ1482" i="3" s="1"/>
  <c r="EO1482" i="3" s="1"/>
  <c r="EK1482" i="3" a="1"/>
  <c r="EK1482" i="3" s="1"/>
  <c r="EP1482" i="3" s="1"/>
  <c r="EL1482" i="3" a="1"/>
  <c r="EL1482" i="3" s="1"/>
  <c r="EQ1482" i="3" s="1"/>
  <c r="EM1482" i="3"/>
  <c r="EI1483" i="3" a="1"/>
  <c r="EI1483" i="3" s="1"/>
  <c r="EN1483" i="3" s="1"/>
  <c r="EJ1483" i="3" a="1"/>
  <c r="EJ1483" i="3" s="1"/>
  <c r="EO1483" i="3" s="1"/>
  <c r="EK1483" i="3" a="1"/>
  <c r="EK1483" i="3" s="1"/>
  <c r="EP1483" i="3" s="1"/>
  <c r="EL1483" i="3" a="1"/>
  <c r="EL1483" i="3" s="1"/>
  <c r="EQ1483" i="3" s="1"/>
  <c r="EM1483" i="3"/>
  <c r="EI1484" i="3" a="1"/>
  <c r="EI1484" i="3" s="1"/>
  <c r="EN1484" i="3" s="1"/>
  <c r="EJ1484" i="3" a="1"/>
  <c r="EJ1484" i="3" s="1"/>
  <c r="EO1484" i="3" s="1"/>
  <c r="EK1484" i="3" a="1"/>
  <c r="EK1484" i="3" s="1"/>
  <c r="EP1484" i="3" s="1"/>
  <c r="EL1484" i="3" a="1"/>
  <c r="EL1484" i="3" s="1"/>
  <c r="EQ1484" i="3" s="1"/>
  <c r="EM1484" i="3"/>
  <c r="EI1485" i="3" a="1"/>
  <c r="EI1485" i="3" s="1"/>
  <c r="EN1485" i="3" s="1"/>
  <c r="EJ1485" i="3" a="1"/>
  <c r="EJ1485" i="3" s="1"/>
  <c r="EO1485" i="3" s="1"/>
  <c r="EK1485" i="3" a="1"/>
  <c r="EK1485" i="3" s="1"/>
  <c r="EP1485" i="3" s="1"/>
  <c r="EL1485" i="3" a="1"/>
  <c r="EL1485" i="3" s="1"/>
  <c r="EQ1485" i="3" s="1"/>
  <c r="EM1485" i="3"/>
  <c r="EI1486" i="3" a="1"/>
  <c r="EI1486" i="3" s="1"/>
  <c r="EN1486" i="3" s="1"/>
  <c r="EJ1486" i="3" a="1"/>
  <c r="EJ1486" i="3" s="1"/>
  <c r="EO1486" i="3" s="1"/>
  <c r="EK1486" i="3" a="1"/>
  <c r="EK1486" i="3" s="1"/>
  <c r="EP1486" i="3" s="1"/>
  <c r="EL1486" i="3" a="1"/>
  <c r="EL1486" i="3" s="1"/>
  <c r="EQ1486" i="3" s="1"/>
  <c r="EM1486" i="3"/>
  <c r="EI1487" i="3" a="1"/>
  <c r="EI1487" i="3" s="1"/>
  <c r="EN1487" i="3" s="1"/>
  <c r="EJ1487" i="3" a="1"/>
  <c r="EJ1487" i="3" s="1"/>
  <c r="EO1487" i="3" s="1"/>
  <c r="EK1487" i="3" a="1"/>
  <c r="EK1487" i="3" s="1"/>
  <c r="EP1487" i="3" s="1"/>
  <c r="EL1487" i="3" a="1"/>
  <c r="EL1487" i="3" s="1"/>
  <c r="EQ1487" i="3" s="1"/>
  <c r="EM1487" i="3"/>
  <c r="EI1488" i="3" a="1"/>
  <c r="EI1488" i="3" s="1"/>
  <c r="EN1488" i="3" s="1"/>
  <c r="EJ1488" i="3" a="1"/>
  <c r="EJ1488" i="3" s="1"/>
  <c r="EO1488" i="3" s="1"/>
  <c r="EK1488" i="3" a="1"/>
  <c r="EK1488" i="3" s="1"/>
  <c r="EP1488" i="3" s="1"/>
  <c r="EL1488" i="3" a="1"/>
  <c r="EL1488" i="3" s="1"/>
  <c r="EQ1488" i="3" s="1"/>
  <c r="EM1488" i="3"/>
  <c r="EI1489" i="3" a="1"/>
  <c r="EI1489" i="3" s="1"/>
  <c r="EN1489" i="3" s="1"/>
  <c r="EJ1489" i="3" a="1"/>
  <c r="EJ1489" i="3" s="1"/>
  <c r="EO1489" i="3" s="1"/>
  <c r="EK1489" i="3" a="1"/>
  <c r="EK1489" i="3" s="1"/>
  <c r="EP1489" i="3" s="1"/>
  <c r="EL1489" i="3" a="1"/>
  <c r="EL1489" i="3" s="1"/>
  <c r="EQ1489" i="3" s="1"/>
  <c r="EM1489" i="3"/>
  <c r="EI1490" i="3" a="1"/>
  <c r="EI1490" i="3" s="1"/>
  <c r="EN1490" i="3" s="1"/>
  <c r="EJ1490" i="3" a="1"/>
  <c r="EJ1490" i="3" s="1"/>
  <c r="EO1490" i="3" s="1"/>
  <c r="EK1490" i="3" a="1"/>
  <c r="EK1490" i="3" s="1"/>
  <c r="EP1490" i="3" s="1"/>
  <c r="EL1490" i="3" a="1"/>
  <c r="EL1490" i="3" s="1"/>
  <c r="EQ1490" i="3" s="1"/>
  <c r="EM1490" i="3"/>
  <c r="EI1491" i="3" a="1"/>
  <c r="EI1491" i="3" s="1"/>
  <c r="EN1491" i="3" s="1"/>
  <c r="EJ1491" i="3" a="1"/>
  <c r="EJ1491" i="3" s="1"/>
  <c r="EO1491" i="3" s="1"/>
  <c r="EK1491" i="3" a="1"/>
  <c r="EK1491" i="3" s="1"/>
  <c r="EP1491" i="3" s="1"/>
  <c r="EL1491" i="3" a="1"/>
  <c r="EL1491" i="3" s="1"/>
  <c r="EQ1491" i="3" s="1"/>
  <c r="EM1491" i="3"/>
  <c r="EI1492" i="3" a="1"/>
  <c r="EI1492" i="3" s="1"/>
  <c r="EN1492" i="3" s="1"/>
  <c r="EJ1492" i="3" a="1"/>
  <c r="EJ1492" i="3" s="1"/>
  <c r="EO1492" i="3" s="1"/>
  <c r="EK1492" i="3" a="1"/>
  <c r="EK1492" i="3" s="1"/>
  <c r="EP1492" i="3" s="1"/>
  <c r="EL1492" i="3" a="1"/>
  <c r="EL1492" i="3" s="1"/>
  <c r="EQ1492" i="3" s="1"/>
  <c r="EM1492" i="3"/>
  <c r="EI1493" i="3" a="1"/>
  <c r="EI1493" i="3" s="1"/>
  <c r="EN1493" i="3" s="1"/>
  <c r="EJ1493" i="3" a="1"/>
  <c r="EJ1493" i="3" s="1"/>
  <c r="EO1493" i="3" s="1"/>
  <c r="EK1493" i="3" a="1"/>
  <c r="EK1493" i="3" s="1"/>
  <c r="EP1493" i="3" s="1"/>
  <c r="EL1493" i="3" a="1"/>
  <c r="EL1493" i="3" s="1"/>
  <c r="EQ1493" i="3" s="1"/>
  <c r="EM1493" i="3"/>
  <c r="EI1494" i="3" a="1"/>
  <c r="EI1494" i="3" s="1"/>
  <c r="EN1494" i="3" s="1"/>
  <c r="EJ1494" i="3" a="1"/>
  <c r="EJ1494" i="3" s="1"/>
  <c r="EO1494" i="3" s="1"/>
  <c r="EK1494" i="3" a="1"/>
  <c r="EK1494" i="3" s="1"/>
  <c r="EP1494" i="3" s="1"/>
  <c r="EL1494" i="3" a="1"/>
  <c r="EL1494" i="3" s="1"/>
  <c r="EQ1494" i="3" s="1"/>
  <c r="EM1494" i="3"/>
  <c r="EI1495" i="3" a="1"/>
  <c r="EI1495" i="3" s="1"/>
  <c r="EN1495" i="3" s="1"/>
  <c r="EJ1495" i="3" a="1"/>
  <c r="EJ1495" i="3" s="1"/>
  <c r="EO1495" i="3" s="1"/>
  <c r="EK1495" i="3" a="1"/>
  <c r="EK1495" i="3" s="1"/>
  <c r="EP1495" i="3" s="1"/>
  <c r="EL1495" i="3" a="1"/>
  <c r="EL1495" i="3" s="1"/>
  <c r="EQ1495" i="3" s="1"/>
  <c r="EM1495" i="3"/>
  <c r="EI1496" i="3" a="1"/>
  <c r="EI1496" i="3" s="1"/>
  <c r="EN1496" i="3" s="1"/>
  <c r="EJ1496" i="3" a="1"/>
  <c r="EJ1496" i="3" s="1"/>
  <c r="EO1496" i="3" s="1"/>
  <c r="EK1496" i="3" a="1"/>
  <c r="EK1496" i="3" s="1"/>
  <c r="EP1496" i="3" s="1"/>
  <c r="EL1496" i="3" a="1"/>
  <c r="EL1496" i="3" s="1"/>
  <c r="EQ1496" i="3" s="1"/>
  <c r="EM1496" i="3"/>
  <c r="EI1497" i="3" a="1"/>
  <c r="EI1497" i="3" s="1"/>
  <c r="EN1497" i="3" s="1"/>
  <c r="EJ1497" i="3" a="1"/>
  <c r="EJ1497" i="3" s="1"/>
  <c r="EO1497" i="3" s="1"/>
  <c r="EK1497" i="3" a="1"/>
  <c r="EK1497" i="3" s="1"/>
  <c r="EP1497" i="3" s="1"/>
  <c r="EL1497" i="3" a="1"/>
  <c r="EL1497" i="3" s="1"/>
  <c r="EQ1497" i="3" s="1"/>
  <c r="EM1497" i="3"/>
  <c r="EI1498" i="3" a="1"/>
  <c r="EI1498" i="3" s="1"/>
  <c r="EN1498" i="3" s="1"/>
  <c r="EJ1498" i="3" a="1"/>
  <c r="EJ1498" i="3" s="1"/>
  <c r="EO1498" i="3" s="1"/>
  <c r="EK1498" i="3" a="1"/>
  <c r="EK1498" i="3" s="1"/>
  <c r="EP1498" i="3" s="1"/>
  <c r="EL1498" i="3" a="1"/>
  <c r="EL1498" i="3" s="1"/>
  <c r="EQ1498" i="3" s="1"/>
  <c r="EM1498" i="3"/>
  <c r="EI1499" i="3" a="1"/>
  <c r="EI1499" i="3" s="1"/>
  <c r="EN1499" i="3" s="1"/>
  <c r="EJ1499" i="3" a="1"/>
  <c r="EJ1499" i="3" s="1"/>
  <c r="EO1499" i="3" s="1"/>
  <c r="EK1499" i="3" a="1"/>
  <c r="EK1499" i="3" s="1"/>
  <c r="EP1499" i="3" s="1"/>
  <c r="EL1499" i="3" a="1"/>
  <c r="EL1499" i="3" s="1"/>
  <c r="EQ1499" i="3" s="1"/>
  <c r="EM1499" i="3"/>
  <c r="EI1500" i="3" a="1"/>
  <c r="EI1500" i="3" s="1"/>
  <c r="EN1500" i="3" s="1"/>
  <c r="EJ1500" i="3" a="1"/>
  <c r="EJ1500" i="3" s="1"/>
  <c r="EO1500" i="3" s="1"/>
  <c r="EK1500" i="3" a="1"/>
  <c r="EK1500" i="3" s="1"/>
  <c r="EP1500" i="3" s="1"/>
  <c r="EL1500" i="3" a="1"/>
  <c r="EL1500" i="3" s="1"/>
  <c r="EQ1500" i="3" s="1"/>
  <c r="EM1500" i="3"/>
  <c r="EI1501" i="3" a="1"/>
  <c r="EI1501" i="3" s="1"/>
  <c r="EN1501" i="3" s="1"/>
  <c r="EJ1501" i="3" a="1"/>
  <c r="EJ1501" i="3" s="1"/>
  <c r="EO1501" i="3" s="1"/>
  <c r="EK1501" i="3" a="1"/>
  <c r="EK1501" i="3" s="1"/>
  <c r="EP1501" i="3" s="1"/>
  <c r="EL1501" i="3" a="1"/>
  <c r="EL1501" i="3" s="1"/>
  <c r="EQ1501" i="3" s="1"/>
  <c r="EM1501" i="3"/>
  <c r="EI1502" i="3" a="1"/>
  <c r="EI1502" i="3" s="1"/>
  <c r="EN1502" i="3" s="1"/>
  <c r="EJ1502" i="3" a="1"/>
  <c r="EJ1502" i="3" s="1"/>
  <c r="EO1502" i="3" s="1"/>
  <c r="EK1502" i="3" a="1"/>
  <c r="EK1502" i="3" s="1"/>
  <c r="EP1502" i="3" s="1"/>
  <c r="EL1502" i="3" a="1"/>
  <c r="EL1502" i="3" s="1"/>
  <c r="EQ1502" i="3" s="1"/>
  <c r="EM1502" i="3"/>
  <c r="EI1503" i="3" a="1"/>
  <c r="EI1503" i="3" s="1"/>
  <c r="EN1503" i="3" s="1"/>
  <c r="EJ1503" i="3" a="1"/>
  <c r="EJ1503" i="3" s="1"/>
  <c r="EO1503" i="3" s="1"/>
  <c r="EK1503" i="3" a="1"/>
  <c r="EK1503" i="3" s="1"/>
  <c r="EP1503" i="3" s="1"/>
  <c r="EL1503" i="3" a="1"/>
  <c r="EL1503" i="3" s="1"/>
  <c r="EQ1503" i="3" s="1"/>
  <c r="EM1503" i="3"/>
  <c r="EI1504" i="3" a="1"/>
  <c r="EI1504" i="3" s="1"/>
  <c r="EN1504" i="3" s="1"/>
  <c r="EJ1504" i="3" a="1"/>
  <c r="EJ1504" i="3" s="1"/>
  <c r="EO1504" i="3" s="1"/>
  <c r="EK1504" i="3" a="1"/>
  <c r="EK1504" i="3" s="1"/>
  <c r="EP1504" i="3" s="1"/>
  <c r="EL1504" i="3" a="1"/>
  <c r="EL1504" i="3" s="1"/>
  <c r="EQ1504" i="3" s="1"/>
  <c r="EM1504" i="3"/>
  <c r="EI1505" i="3" a="1"/>
  <c r="EI1505" i="3" s="1"/>
  <c r="EN1505" i="3" s="1"/>
  <c r="EJ1505" i="3" a="1"/>
  <c r="EJ1505" i="3" s="1"/>
  <c r="EO1505" i="3" s="1"/>
  <c r="EK1505" i="3" a="1"/>
  <c r="EK1505" i="3" s="1"/>
  <c r="EP1505" i="3" s="1"/>
  <c r="EL1505" i="3" a="1"/>
  <c r="EL1505" i="3" s="1"/>
  <c r="EQ1505" i="3" s="1"/>
  <c r="EM1505" i="3"/>
  <c r="EI1506" i="3" a="1"/>
  <c r="EI1506" i="3" s="1"/>
  <c r="EN1506" i="3" s="1"/>
  <c r="EJ1506" i="3" a="1"/>
  <c r="EJ1506" i="3" s="1"/>
  <c r="EO1506" i="3" s="1"/>
  <c r="EK1506" i="3" a="1"/>
  <c r="EK1506" i="3" s="1"/>
  <c r="EP1506" i="3" s="1"/>
  <c r="EL1506" i="3" a="1"/>
  <c r="EL1506" i="3" s="1"/>
  <c r="EQ1506" i="3" s="1"/>
  <c r="EM1506" i="3"/>
  <c r="EI1507" i="3" a="1"/>
  <c r="EI1507" i="3" s="1"/>
  <c r="EN1507" i="3" s="1"/>
  <c r="EJ1507" i="3" a="1"/>
  <c r="EJ1507" i="3" s="1"/>
  <c r="EO1507" i="3" s="1"/>
  <c r="EK1507" i="3" a="1"/>
  <c r="EK1507" i="3" s="1"/>
  <c r="EP1507" i="3" s="1"/>
  <c r="EL1507" i="3" a="1"/>
  <c r="EL1507" i="3" s="1"/>
  <c r="EQ1507" i="3" s="1"/>
  <c r="EM1507" i="3"/>
  <c r="EI1508" i="3" a="1"/>
  <c r="EI1508" i="3" s="1"/>
  <c r="EN1508" i="3" s="1"/>
  <c r="EJ1508" i="3" a="1"/>
  <c r="EJ1508" i="3" s="1"/>
  <c r="EO1508" i="3" s="1"/>
  <c r="EK1508" i="3" a="1"/>
  <c r="EK1508" i="3" s="1"/>
  <c r="EP1508" i="3" s="1"/>
  <c r="EL1508" i="3" a="1"/>
  <c r="EL1508" i="3" s="1"/>
  <c r="EQ1508" i="3" s="1"/>
  <c r="EM1508" i="3"/>
  <c r="EI1509" i="3" a="1"/>
  <c r="EI1509" i="3" s="1"/>
  <c r="EN1509" i="3" s="1"/>
  <c r="EJ1509" i="3" a="1"/>
  <c r="EJ1509" i="3" s="1"/>
  <c r="EO1509" i="3" s="1"/>
  <c r="EK1509" i="3" a="1"/>
  <c r="EK1509" i="3" s="1"/>
  <c r="EP1509" i="3" s="1"/>
  <c r="EL1509" i="3" a="1"/>
  <c r="EL1509" i="3" s="1"/>
  <c r="EQ1509" i="3" s="1"/>
  <c r="EM1509" i="3"/>
  <c r="EI1510" i="3" a="1"/>
  <c r="EI1510" i="3" s="1"/>
  <c r="EN1510" i="3" s="1"/>
  <c r="EJ1510" i="3" a="1"/>
  <c r="EJ1510" i="3" s="1"/>
  <c r="EO1510" i="3" s="1"/>
  <c r="EK1510" i="3" a="1"/>
  <c r="EK1510" i="3" s="1"/>
  <c r="EP1510" i="3" s="1"/>
  <c r="EL1510" i="3" a="1"/>
  <c r="EL1510" i="3" s="1"/>
  <c r="EQ1510" i="3" s="1"/>
  <c r="EM1510" i="3"/>
  <c r="EI1511" i="3" a="1"/>
  <c r="EI1511" i="3" s="1"/>
  <c r="EN1511" i="3" s="1"/>
  <c r="EJ1511" i="3" a="1"/>
  <c r="EJ1511" i="3" s="1"/>
  <c r="EO1511" i="3" s="1"/>
  <c r="EK1511" i="3" a="1"/>
  <c r="EK1511" i="3" s="1"/>
  <c r="EP1511" i="3" s="1"/>
  <c r="EL1511" i="3" a="1"/>
  <c r="EL1511" i="3" s="1"/>
  <c r="EQ1511" i="3" s="1"/>
  <c r="EM1511" i="3"/>
  <c r="EI1512" i="3" a="1"/>
  <c r="EI1512" i="3" s="1"/>
  <c r="EN1512" i="3" s="1"/>
  <c r="EJ1512" i="3" a="1"/>
  <c r="EJ1512" i="3" s="1"/>
  <c r="EO1512" i="3" s="1"/>
  <c r="EK1512" i="3" a="1"/>
  <c r="EK1512" i="3" s="1"/>
  <c r="EP1512" i="3" s="1"/>
  <c r="EL1512" i="3" a="1"/>
  <c r="EL1512" i="3" s="1"/>
  <c r="EQ1512" i="3" s="1"/>
  <c r="EM1512" i="3"/>
  <c r="EI1513" i="3" a="1"/>
  <c r="EI1513" i="3" s="1"/>
  <c r="EN1513" i="3" s="1"/>
  <c r="EJ1513" i="3" a="1"/>
  <c r="EJ1513" i="3" s="1"/>
  <c r="EO1513" i="3" s="1"/>
  <c r="EK1513" i="3" a="1"/>
  <c r="EK1513" i="3" s="1"/>
  <c r="EP1513" i="3" s="1"/>
  <c r="EL1513" i="3" a="1"/>
  <c r="EL1513" i="3" s="1"/>
  <c r="EQ1513" i="3" s="1"/>
  <c r="EM1513" i="3"/>
  <c r="EI1514" i="3" a="1"/>
  <c r="EI1514" i="3" s="1"/>
  <c r="EN1514" i="3" s="1"/>
  <c r="EJ1514" i="3" a="1"/>
  <c r="EJ1514" i="3" s="1"/>
  <c r="EO1514" i="3" s="1"/>
  <c r="EK1514" i="3" a="1"/>
  <c r="EK1514" i="3" s="1"/>
  <c r="EP1514" i="3" s="1"/>
  <c r="EL1514" i="3" a="1"/>
  <c r="EL1514" i="3" s="1"/>
  <c r="EQ1514" i="3" s="1"/>
  <c r="EM1514" i="3"/>
  <c r="EI1515" i="3" a="1"/>
  <c r="EI1515" i="3" s="1"/>
  <c r="EN1515" i="3" s="1"/>
  <c r="EJ1515" i="3" a="1"/>
  <c r="EJ1515" i="3" s="1"/>
  <c r="EO1515" i="3" s="1"/>
  <c r="EK1515" i="3" a="1"/>
  <c r="EK1515" i="3" s="1"/>
  <c r="EP1515" i="3" s="1"/>
  <c r="EL1515" i="3" a="1"/>
  <c r="EL1515" i="3" s="1"/>
  <c r="EQ1515" i="3" s="1"/>
  <c r="EM1515" i="3"/>
  <c r="EI1516" i="3" a="1"/>
  <c r="EI1516" i="3" s="1"/>
  <c r="EN1516" i="3" s="1"/>
  <c r="EJ1516" i="3" a="1"/>
  <c r="EJ1516" i="3" s="1"/>
  <c r="EO1516" i="3" s="1"/>
  <c r="EK1516" i="3" a="1"/>
  <c r="EK1516" i="3" s="1"/>
  <c r="EP1516" i="3" s="1"/>
  <c r="EL1516" i="3" a="1"/>
  <c r="EL1516" i="3" s="1"/>
  <c r="EQ1516" i="3" s="1"/>
  <c r="EM1516" i="3"/>
  <c r="EI1517" i="3" a="1"/>
  <c r="EI1517" i="3" s="1"/>
  <c r="EN1517" i="3" s="1"/>
  <c r="EJ1517" i="3" a="1"/>
  <c r="EJ1517" i="3" s="1"/>
  <c r="EO1517" i="3" s="1"/>
  <c r="EK1517" i="3" a="1"/>
  <c r="EK1517" i="3" s="1"/>
  <c r="EP1517" i="3" s="1"/>
  <c r="EL1517" i="3" a="1"/>
  <c r="EL1517" i="3" s="1"/>
  <c r="EQ1517" i="3" s="1"/>
  <c r="EM1517" i="3"/>
  <c r="EI1518" i="3" a="1"/>
  <c r="EI1518" i="3" s="1"/>
  <c r="EN1518" i="3" s="1"/>
  <c r="EJ1518" i="3" a="1"/>
  <c r="EJ1518" i="3" s="1"/>
  <c r="EO1518" i="3" s="1"/>
  <c r="EK1518" i="3" a="1"/>
  <c r="EK1518" i="3" s="1"/>
  <c r="EP1518" i="3" s="1"/>
  <c r="EL1518" i="3" a="1"/>
  <c r="EL1518" i="3" s="1"/>
  <c r="EQ1518" i="3" s="1"/>
  <c r="EM1518" i="3"/>
  <c r="EI1519" i="3" a="1"/>
  <c r="EI1519" i="3" s="1"/>
  <c r="EN1519" i="3" s="1"/>
  <c r="EJ1519" i="3" a="1"/>
  <c r="EJ1519" i="3" s="1"/>
  <c r="EO1519" i="3" s="1"/>
  <c r="EK1519" i="3" a="1"/>
  <c r="EK1519" i="3" s="1"/>
  <c r="EP1519" i="3" s="1"/>
  <c r="EL1519" i="3" a="1"/>
  <c r="EL1519" i="3" s="1"/>
  <c r="EQ1519" i="3" s="1"/>
  <c r="EM1519" i="3"/>
  <c r="EI1520" i="3" a="1"/>
  <c r="EI1520" i="3" s="1"/>
  <c r="EN1520" i="3" s="1"/>
  <c r="EJ1520" i="3" a="1"/>
  <c r="EJ1520" i="3" s="1"/>
  <c r="EO1520" i="3" s="1"/>
  <c r="EK1520" i="3" a="1"/>
  <c r="EK1520" i="3" s="1"/>
  <c r="EP1520" i="3" s="1"/>
  <c r="EL1520" i="3" a="1"/>
  <c r="EL1520" i="3" s="1"/>
  <c r="EQ1520" i="3" s="1"/>
  <c r="EM1520" i="3"/>
  <c r="EI1521" i="3" a="1"/>
  <c r="EI1521" i="3" s="1"/>
  <c r="EN1521" i="3" s="1"/>
  <c r="EJ1521" i="3" a="1"/>
  <c r="EJ1521" i="3" s="1"/>
  <c r="EO1521" i="3" s="1"/>
  <c r="EK1521" i="3" a="1"/>
  <c r="EK1521" i="3" s="1"/>
  <c r="EP1521" i="3" s="1"/>
  <c r="EL1521" i="3" a="1"/>
  <c r="EL1521" i="3" s="1"/>
  <c r="EQ1521" i="3" s="1"/>
  <c r="EM1521" i="3"/>
  <c r="EI1522" i="3" a="1"/>
  <c r="EI1522" i="3" s="1"/>
  <c r="EN1522" i="3" s="1"/>
  <c r="EJ1522" i="3" a="1"/>
  <c r="EJ1522" i="3" s="1"/>
  <c r="EO1522" i="3" s="1"/>
  <c r="EK1522" i="3" a="1"/>
  <c r="EK1522" i="3" s="1"/>
  <c r="EP1522" i="3" s="1"/>
  <c r="EL1522" i="3" a="1"/>
  <c r="EL1522" i="3" s="1"/>
  <c r="EQ1522" i="3" s="1"/>
  <c r="EM1522" i="3"/>
  <c r="EI1523" i="3" a="1"/>
  <c r="EI1523" i="3" s="1"/>
  <c r="EN1523" i="3" s="1"/>
  <c r="EJ1523" i="3" a="1"/>
  <c r="EJ1523" i="3" s="1"/>
  <c r="EO1523" i="3" s="1"/>
  <c r="EK1523" i="3" a="1"/>
  <c r="EK1523" i="3" s="1"/>
  <c r="EP1523" i="3" s="1"/>
  <c r="EL1523" i="3" a="1"/>
  <c r="EL1523" i="3" s="1"/>
  <c r="EQ1523" i="3" s="1"/>
  <c r="EM1523" i="3"/>
  <c r="EI1524" i="3" a="1"/>
  <c r="EI1524" i="3" s="1"/>
  <c r="EN1524" i="3" s="1"/>
  <c r="EJ1524" i="3" a="1"/>
  <c r="EJ1524" i="3" s="1"/>
  <c r="EO1524" i="3" s="1"/>
  <c r="EK1524" i="3" a="1"/>
  <c r="EK1524" i="3" s="1"/>
  <c r="EP1524" i="3" s="1"/>
  <c r="EL1524" i="3" a="1"/>
  <c r="EL1524" i="3" s="1"/>
  <c r="EQ1524" i="3" s="1"/>
  <c r="EM1524" i="3"/>
  <c r="EI1525" i="3" a="1"/>
  <c r="EI1525" i="3" s="1"/>
  <c r="EN1525" i="3" s="1"/>
  <c r="EJ1525" i="3" a="1"/>
  <c r="EJ1525" i="3" s="1"/>
  <c r="EO1525" i="3" s="1"/>
  <c r="EK1525" i="3" a="1"/>
  <c r="EK1525" i="3" s="1"/>
  <c r="EP1525" i="3" s="1"/>
  <c r="EL1525" i="3" a="1"/>
  <c r="EL1525" i="3" s="1"/>
  <c r="EQ1525" i="3" s="1"/>
  <c r="EM1525" i="3"/>
  <c r="EI1526" i="3" a="1"/>
  <c r="EI1526" i="3" s="1"/>
  <c r="EN1526" i="3" s="1"/>
  <c r="EJ1526" i="3" a="1"/>
  <c r="EJ1526" i="3" s="1"/>
  <c r="EO1526" i="3" s="1"/>
  <c r="EK1526" i="3" a="1"/>
  <c r="EK1526" i="3" s="1"/>
  <c r="EP1526" i="3" s="1"/>
  <c r="EL1526" i="3" a="1"/>
  <c r="EL1526" i="3" s="1"/>
  <c r="EQ1526" i="3" s="1"/>
  <c r="EM1526" i="3"/>
  <c r="EI1527" i="3" a="1"/>
  <c r="EI1527" i="3" s="1"/>
  <c r="EN1527" i="3" s="1"/>
  <c r="EJ1527" i="3" a="1"/>
  <c r="EJ1527" i="3" s="1"/>
  <c r="EO1527" i="3" s="1"/>
  <c r="EK1527" i="3" a="1"/>
  <c r="EK1527" i="3" s="1"/>
  <c r="EP1527" i="3" s="1"/>
  <c r="EL1527" i="3" a="1"/>
  <c r="EL1527" i="3" s="1"/>
  <c r="EQ1527" i="3" s="1"/>
  <c r="EM1527" i="3"/>
  <c r="EI1528" i="3" a="1"/>
  <c r="EI1528" i="3" s="1"/>
  <c r="EN1528" i="3" s="1"/>
  <c r="EJ1528" i="3" a="1"/>
  <c r="EJ1528" i="3" s="1"/>
  <c r="EO1528" i="3" s="1"/>
  <c r="EK1528" i="3" a="1"/>
  <c r="EK1528" i="3" s="1"/>
  <c r="EP1528" i="3" s="1"/>
  <c r="EL1528" i="3" a="1"/>
  <c r="EL1528" i="3" s="1"/>
  <c r="EQ1528" i="3" s="1"/>
  <c r="EM1528" i="3"/>
  <c r="EI1529" i="3" a="1"/>
  <c r="EI1529" i="3" s="1"/>
  <c r="EN1529" i="3" s="1"/>
  <c r="EJ1529" i="3" a="1"/>
  <c r="EJ1529" i="3" s="1"/>
  <c r="EO1529" i="3" s="1"/>
  <c r="EK1529" i="3" a="1"/>
  <c r="EK1529" i="3" s="1"/>
  <c r="EP1529" i="3" s="1"/>
  <c r="EL1529" i="3" a="1"/>
  <c r="EL1529" i="3" s="1"/>
  <c r="EQ1529" i="3" s="1"/>
  <c r="EM1529" i="3"/>
  <c r="EI1530" i="3" a="1"/>
  <c r="EI1530" i="3" s="1"/>
  <c r="EN1530" i="3" s="1"/>
  <c r="EJ1530" i="3" a="1"/>
  <c r="EJ1530" i="3" s="1"/>
  <c r="EO1530" i="3" s="1"/>
  <c r="EK1530" i="3" a="1"/>
  <c r="EK1530" i="3" s="1"/>
  <c r="EP1530" i="3" s="1"/>
  <c r="EL1530" i="3" a="1"/>
  <c r="EL1530" i="3" s="1"/>
  <c r="EQ1530" i="3" s="1"/>
  <c r="EM1530" i="3"/>
  <c r="EI1531" i="3" a="1"/>
  <c r="EI1531" i="3" s="1"/>
  <c r="EN1531" i="3" s="1"/>
  <c r="EJ1531" i="3" a="1"/>
  <c r="EJ1531" i="3" s="1"/>
  <c r="EO1531" i="3" s="1"/>
  <c r="EK1531" i="3" a="1"/>
  <c r="EK1531" i="3" s="1"/>
  <c r="EP1531" i="3" s="1"/>
  <c r="EL1531" i="3" a="1"/>
  <c r="EL1531" i="3" s="1"/>
  <c r="EQ1531" i="3" s="1"/>
  <c r="EM1531" i="3"/>
  <c r="EI1532" i="3" a="1"/>
  <c r="EI1532" i="3" s="1"/>
  <c r="EN1532" i="3" s="1"/>
  <c r="EJ1532" i="3" a="1"/>
  <c r="EJ1532" i="3" s="1"/>
  <c r="EO1532" i="3" s="1"/>
  <c r="EK1532" i="3" a="1"/>
  <c r="EK1532" i="3" s="1"/>
  <c r="EP1532" i="3" s="1"/>
  <c r="EL1532" i="3" a="1"/>
  <c r="EL1532" i="3" s="1"/>
  <c r="EQ1532" i="3" s="1"/>
  <c r="EM1532" i="3"/>
  <c r="EI1533" i="3" a="1"/>
  <c r="EI1533" i="3" s="1"/>
  <c r="EN1533" i="3" s="1"/>
  <c r="EJ1533" i="3" a="1"/>
  <c r="EJ1533" i="3" s="1"/>
  <c r="EO1533" i="3" s="1"/>
  <c r="EK1533" i="3" a="1"/>
  <c r="EK1533" i="3" s="1"/>
  <c r="EP1533" i="3" s="1"/>
  <c r="EL1533" i="3" a="1"/>
  <c r="EL1533" i="3" s="1"/>
  <c r="EQ1533" i="3" s="1"/>
  <c r="EM1533" i="3"/>
  <c r="EI1534" i="3" a="1"/>
  <c r="EI1534" i="3" s="1"/>
  <c r="EN1534" i="3" s="1"/>
  <c r="EJ1534" i="3" a="1"/>
  <c r="EJ1534" i="3" s="1"/>
  <c r="EO1534" i="3" s="1"/>
  <c r="EK1534" i="3" a="1"/>
  <c r="EK1534" i="3" s="1"/>
  <c r="EP1534" i="3" s="1"/>
  <c r="EL1534" i="3" a="1"/>
  <c r="EL1534" i="3" s="1"/>
  <c r="EQ1534" i="3" s="1"/>
  <c r="EM1534" i="3"/>
  <c r="EI1535" i="3" a="1"/>
  <c r="EI1535" i="3" s="1"/>
  <c r="EN1535" i="3" s="1"/>
  <c r="EJ1535" i="3" a="1"/>
  <c r="EJ1535" i="3" s="1"/>
  <c r="EO1535" i="3" s="1"/>
  <c r="EK1535" i="3" a="1"/>
  <c r="EK1535" i="3" s="1"/>
  <c r="EP1535" i="3" s="1"/>
  <c r="EL1535" i="3" a="1"/>
  <c r="EL1535" i="3" s="1"/>
  <c r="EQ1535" i="3" s="1"/>
  <c r="EM1535" i="3"/>
  <c r="EI1536" i="3" a="1"/>
  <c r="EI1536" i="3" s="1"/>
  <c r="EN1536" i="3" s="1"/>
  <c r="EJ1536" i="3" a="1"/>
  <c r="EJ1536" i="3" s="1"/>
  <c r="EO1536" i="3" s="1"/>
  <c r="EK1536" i="3" a="1"/>
  <c r="EK1536" i="3" s="1"/>
  <c r="EP1536" i="3" s="1"/>
  <c r="EL1536" i="3" a="1"/>
  <c r="EL1536" i="3" s="1"/>
  <c r="EQ1536" i="3" s="1"/>
  <c r="EM1536" i="3"/>
  <c r="EI1537" i="3" a="1"/>
  <c r="EI1537" i="3" s="1"/>
  <c r="EN1537" i="3" s="1"/>
  <c r="EJ1537" i="3" a="1"/>
  <c r="EJ1537" i="3" s="1"/>
  <c r="EO1537" i="3" s="1"/>
  <c r="EK1537" i="3" a="1"/>
  <c r="EK1537" i="3" s="1"/>
  <c r="EP1537" i="3" s="1"/>
  <c r="EL1537" i="3" a="1"/>
  <c r="EL1537" i="3" s="1"/>
  <c r="EQ1537" i="3" s="1"/>
  <c r="EM1537" i="3"/>
  <c r="EI1538" i="3" a="1"/>
  <c r="EI1538" i="3" s="1"/>
  <c r="EN1538" i="3" s="1"/>
  <c r="EJ1538" i="3" a="1"/>
  <c r="EJ1538" i="3" s="1"/>
  <c r="EO1538" i="3" s="1"/>
  <c r="EK1538" i="3" a="1"/>
  <c r="EK1538" i="3" s="1"/>
  <c r="EP1538" i="3" s="1"/>
  <c r="EL1538" i="3" a="1"/>
  <c r="EL1538" i="3" s="1"/>
  <c r="EQ1538" i="3" s="1"/>
  <c r="EM1538" i="3"/>
  <c r="EI1539" i="3" a="1"/>
  <c r="EI1539" i="3" s="1"/>
  <c r="EN1539" i="3" s="1"/>
  <c r="EJ1539" i="3" a="1"/>
  <c r="EJ1539" i="3" s="1"/>
  <c r="EO1539" i="3" s="1"/>
  <c r="EK1539" i="3" a="1"/>
  <c r="EK1539" i="3" s="1"/>
  <c r="EP1539" i="3" s="1"/>
  <c r="EL1539" i="3" a="1"/>
  <c r="EL1539" i="3" s="1"/>
  <c r="EQ1539" i="3" s="1"/>
  <c r="EM1539" i="3"/>
  <c r="EI1540" i="3" a="1"/>
  <c r="EI1540" i="3" s="1"/>
  <c r="EN1540" i="3" s="1"/>
  <c r="EJ1540" i="3" a="1"/>
  <c r="EJ1540" i="3" s="1"/>
  <c r="EO1540" i="3" s="1"/>
  <c r="EK1540" i="3" a="1"/>
  <c r="EK1540" i="3" s="1"/>
  <c r="EP1540" i="3" s="1"/>
  <c r="EL1540" i="3" a="1"/>
  <c r="EL1540" i="3" s="1"/>
  <c r="EQ1540" i="3" s="1"/>
  <c r="EM1540" i="3"/>
  <c r="EI1541" i="3" a="1"/>
  <c r="EI1541" i="3" s="1"/>
  <c r="EN1541" i="3" s="1"/>
  <c r="EJ1541" i="3" a="1"/>
  <c r="EJ1541" i="3" s="1"/>
  <c r="EO1541" i="3" s="1"/>
  <c r="EK1541" i="3" a="1"/>
  <c r="EK1541" i="3" s="1"/>
  <c r="EP1541" i="3" s="1"/>
  <c r="EL1541" i="3" a="1"/>
  <c r="EL1541" i="3" s="1"/>
  <c r="EQ1541" i="3" s="1"/>
  <c r="EM1541" i="3"/>
  <c r="EI1542" i="3" a="1"/>
  <c r="EI1542" i="3" s="1"/>
  <c r="EN1542" i="3" s="1"/>
  <c r="EJ1542" i="3" a="1"/>
  <c r="EJ1542" i="3" s="1"/>
  <c r="EO1542" i="3" s="1"/>
  <c r="EK1542" i="3" a="1"/>
  <c r="EK1542" i="3" s="1"/>
  <c r="EP1542" i="3" s="1"/>
  <c r="EL1542" i="3" a="1"/>
  <c r="EL1542" i="3" s="1"/>
  <c r="EQ1542" i="3" s="1"/>
  <c r="EM1542" i="3"/>
  <c r="EI1543" i="3" a="1"/>
  <c r="EI1543" i="3" s="1"/>
  <c r="EN1543" i="3" s="1"/>
  <c r="EJ1543" i="3" a="1"/>
  <c r="EJ1543" i="3" s="1"/>
  <c r="EO1543" i="3" s="1"/>
  <c r="EK1543" i="3" a="1"/>
  <c r="EK1543" i="3" s="1"/>
  <c r="EP1543" i="3" s="1"/>
  <c r="EL1543" i="3" a="1"/>
  <c r="EL1543" i="3" s="1"/>
  <c r="EQ1543" i="3" s="1"/>
  <c r="EM1543" i="3"/>
  <c r="EI1544" i="3" a="1"/>
  <c r="EI1544" i="3" s="1"/>
  <c r="EN1544" i="3" s="1"/>
  <c r="EJ1544" i="3" a="1"/>
  <c r="EJ1544" i="3" s="1"/>
  <c r="EO1544" i="3" s="1"/>
  <c r="EK1544" i="3" a="1"/>
  <c r="EK1544" i="3" s="1"/>
  <c r="EP1544" i="3" s="1"/>
  <c r="EL1544" i="3" a="1"/>
  <c r="EL1544" i="3" s="1"/>
  <c r="EQ1544" i="3" s="1"/>
  <c r="EM1544" i="3"/>
  <c r="EI1545" i="3" a="1"/>
  <c r="EI1545" i="3" s="1"/>
  <c r="EN1545" i="3" s="1"/>
  <c r="EJ1545" i="3" a="1"/>
  <c r="EJ1545" i="3" s="1"/>
  <c r="EO1545" i="3" s="1"/>
  <c r="EK1545" i="3" a="1"/>
  <c r="EK1545" i="3" s="1"/>
  <c r="EP1545" i="3" s="1"/>
  <c r="EL1545" i="3" a="1"/>
  <c r="EL1545" i="3" s="1"/>
  <c r="EQ1545" i="3" s="1"/>
  <c r="EM1545" i="3"/>
  <c r="EI1546" i="3" a="1"/>
  <c r="EI1546" i="3" s="1"/>
  <c r="EN1546" i="3" s="1"/>
  <c r="EJ1546" i="3" a="1"/>
  <c r="EJ1546" i="3" s="1"/>
  <c r="EO1546" i="3" s="1"/>
  <c r="EK1546" i="3" a="1"/>
  <c r="EK1546" i="3" s="1"/>
  <c r="EP1546" i="3" s="1"/>
  <c r="EL1546" i="3" a="1"/>
  <c r="EL1546" i="3" s="1"/>
  <c r="EQ1546" i="3" s="1"/>
  <c r="EM1546" i="3"/>
  <c r="EI1547" i="3" a="1"/>
  <c r="EI1547" i="3" s="1"/>
  <c r="EN1547" i="3" s="1"/>
  <c r="EJ1547" i="3" a="1"/>
  <c r="EJ1547" i="3" s="1"/>
  <c r="EO1547" i="3" s="1"/>
  <c r="EK1547" i="3" a="1"/>
  <c r="EK1547" i="3" s="1"/>
  <c r="EP1547" i="3" s="1"/>
  <c r="EL1547" i="3" a="1"/>
  <c r="EL1547" i="3" s="1"/>
  <c r="EQ1547" i="3" s="1"/>
  <c r="EM1547" i="3"/>
  <c r="EI1548" i="3" a="1"/>
  <c r="EI1548" i="3" s="1"/>
  <c r="EN1548" i="3" s="1"/>
  <c r="EJ1548" i="3" a="1"/>
  <c r="EJ1548" i="3" s="1"/>
  <c r="EO1548" i="3" s="1"/>
  <c r="EK1548" i="3" a="1"/>
  <c r="EK1548" i="3" s="1"/>
  <c r="EP1548" i="3" s="1"/>
  <c r="EL1548" i="3" a="1"/>
  <c r="EL1548" i="3" s="1"/>
  <c r="EQ1548" i="3" s="1"/>
  <c r="EM1548" i="3"/>
  <c r="EI1549" i="3" a="1"/>
  <c r="EI1549" i="3" s="1"/>
  <c r="EN1549" i="3" s="1"/>
  <c r="EJ1549" i="3" a="1"/>
  <c r="EJ1549" i="3" s="1"/>
  <c r="EO1549" i="3" s="1"/>
  <c r="EK1549" i="3" a="1"/>
  <c r="EK1549" i="3" s="1"/>
  <c r="EP1549" i="3" s="1"/>
  <c r="EL1549" i="3" a="1"/>
  <c r="EL1549" i="3" s="1"/>
  <c r="EQ1549" i="3" s="1"/>
  <c r="EM1549" i="3"/>
  <c r="EI1550" i="3" a="1"/>
  <c r="EI1550" i="3" s="1"/>
  <c r="EN1550" i="3" s="1"/>
  <c r="EJ1550" i="3" a="1"/>
  <c r="EJ1550" i="3" s="1"/>
  <c r="EO1550" i="3" s="1"/>
  <c r="EK1550" i="3" a="1"/>
  <c r="EK1550" i="3" s="1"/>
  <c r="EP1550" i="3" s="1"/>
  <c r="EL1550" i="3" a="1"/>
  <c r="EL1550" i="3" s="1"/>
  <c r="EQ1550" i="3" s="1"/>
  <c r="EM1550" i="3"/>
  <c r="EI1551" i="3" a="1"/>
  <c r="EI1551" i="3" s="1"/>
  <c r="EN1551" i="3" s="1"/>
  <c r="EJ1551" i="3" a="1"/>
  <c r="EJ1551" i="3" s="1"/>
  <c r="EO1551" i="3" s="1"/>
  <c r="EK1551" i="3" a="1"/>
  <c r="EK1551" i="3" s="1"/>
  <c r="EP1551" i="3" s="1"/>
  <c r="EL1551" i="3" a="1"/>
  <c r="EL1551" i="3" s="1"/>
  <c r="EQ1551" i="3" s="1"/>
  <c r="EM1551" i="3"/>
  <c r="EI1552" i="3" a="1"/>
  <c r="EI1552" i="3" s="1"/>
  <c r="EN1552" i="3" s="1"/>
  <c r="EJ1552" i="3" a="1"/>
  <c r="EJ1552" i="3" s="1"/>
  <c r="EO1552" i="3" s="1"/>
  <c r="EK1552" i="3" a="1"/>
  <c r="EK1552" i="3" s="1"/>
  <c r="EP1552" i="3" s="1"/>
  <c r="EL1552" i="3" a="1"/>
  <c r="EL1552" i="3" s="1"/>
  <c r="EQ1552" i="3" s="1"/>
  <c r="EM1552" i="3"/>
  <c r="EI1553" i="3" a="1"/>
  <c r="EI1553" i="3" s="1"/>
  <c r="EN1553" i="3" s="1"/>
  <c r="EJ1553" i="3" a="1"/>
  <c r="EJ1553" i="3" s="1"/>
  <c r="EO1553" i="3" s="1"/>
  <c r="EK1553" i="3" a="1"/>
  <c r="EK1553" i="3" s="1"/>
  <c r="EP1553" i="3" s="1"/>
  <c r="EL1553" i="3" a="1"/>
  <c r="EL1553" i="3" s="1"/>
  <c r="EQ1553" i="3" s="1"/>
  <c r="EM1553" i="3"/>
  <c r="EI1554" i="3" a="1"/>
  <c r="EI1554" i="3" s="1"/>
  <c r="EN1554" i="3" s="1"/>
  <c r="EJ1554" i="3" a="1"/>
  <c r="EJ1554" i="3" s="1"/>
  <c r="EO1554" i="3" s="1"/>
  <c r="EK1554" i="3" a="1"/>
  <c r="EK1554" i="3" s="1"/>
  <c r="EP1554" i="3" s="1"/>
  <c r="EL1554" i="3" a="1"/>
  <c r="EL1554" i="3" s="1"/>
  <c r="EQ1554" i="3" s="1"/>
  <c r="EM1554" i="3"/>
  <c r="EI1555" i="3" a="1"/>
  <c r="EI1555" i="3" s="1"/>
  <c r="EN1555" i="3" s="1"/>
  <c r="EJ1555" i="3" a="1"/>
  <c r="EJ1555" i="3" s="1"/>
  <c r="EO1555" i="3" s="1"/>
  <c r="EK1555" i="3" a="1"/>
  <c r="EK1555" i="3" s="1"/>
  <c r="EP1555" i="3" s="1"/>
  <c r="EL1555" i="3" a="1"/>
  <c r="EL1555" i="3" s="1"/>
  <c r="EQ1555" i="3" s="1"/>
  <c r="EM1555" i="3"/>
  <c r="EI1556" i="3" a="1"/>
  <c r="EI1556" i="3" s="1"/>
  <c r="EN1556" i="3" s="1"/>
  <c r="EJ1556" i="3" a="1"/>
  <c r="EJ1556" i="3" s="1"/>
  <c r="EO1556" i="3" s="1"/>
  <c r="EK1556" i="3" a="1"/>
  <c r="EK1556" i="3" s="1"/>
  <c r="EP1556" i="3" s="1"/>
  <c r="EL1556" i="3" a="1"/>
  <c r="EL1556" i="3" s="1"/>
  <c r="EQ1556" i="3" s="1"/>
  <c r="EM1556" i="3"/>
  <c r="EI1557" i="3" a="1"/>
  <c r="EI1557" i="3" s="1"/>
  <c r="EN1557" i="3" s="1"/>
  <c r="EJ1557" i="3" a="1"/>
  <c r="EJ1557" i="3" s="1"/>
  <c r="EO1557" i="3" s="1"/>
  <c r="EK1557" i="3" a="1"/>
  <c r="EK1557" i="3" s="1"/>
  <c r="EP1557" i="3" s="1"/>
  <c r="EL1557" i="3" a="1"/>
  <c r="EL1557" i="3" s="1"/>
  <c r="EQ1557" i="3" s="1"/>
  <c r="EM1557" i="3"/>
  <c r="EI1558" i="3" a="1"/>
  <c r="EI1558" i="3" s="1"/>
  <c r="EN1558" i="3" s="1"/>
  <c r="EJ1558" i="3" a="1"/>
  <c r="EJ1558" i="3" s="1"/>
  <c r="EO1558" i="3" s="1"/>
  <c r="EK1558" i="3" a="1"/>
  <c r="EK1558" i="3" s="1"/>
  <c r="EP1558" i="3" s="1"/>
  <c r="EL1558" i="3" a="1"/>
  <c r="EL1558" i="3" s="1"/>
  <c r="EQ1558" i="3" s="1"/>
  <c r="EM1558" i="3"/>
  <c r="EI1559" i="3" a="1"/>
  <c r="EI1559" i="3" s="1"/>
  <c r="EN1559" i="3" s="1"/>
  <c r="EJ1559" i="3" a="1"/>
  <c r="EJ1559" i="3" s="1"/>
  <c r="EO1559" i="3" s="1"/>
  <c r="EK1559" i="3" a="1"/>
  <c r="EK1559" i="3" s="1"/>
  <c r="EP1559" i="3" s="1"/>
  <c r="EL1559" i="3" a="1"/>
  <c r="EL1559" i="3" s="1"/>
  <c r="EQ1559" i="3" s="1"/>
  <c r="EM1559" i="3"/>
  <c r="EI1560" i="3" a="1"/>
  <c r="EI1560" i="3" s="1"/>
  <c r="EN1560" i="3" s="1"/>
  <c r="EJ1560" i="3" a="1"/>
  <c r="EJ1560" i="3" s="1"/>
  <c r="EO1560" i="3" s="1"/>
  <c r="EK1560" i="3" a="1"/>
  <c r="EK1560" i="3" s="1"/>
  <c r="EP1560" i="3" s="1"/>
  <c r="EL1560" i="3" a="1"/>
  <c r="EL1560" i="3" s="1"/>
  <c r="EQ1560" i="3" s="1"/>
  <c r="EM1560" i="3"/>
  <c r="EI1561" i="3" a="1"/>
  <c r="EI1561" i="3" s="1"/>
  <c r="EN1561" i="3" s="1"/>
  <c r="EJ1561" i="3" a="1"/>
  <c r="EJ1561" i="3" s="1"/>
  <c r="EO1561" i="3" s="1"/>
  <c r="EK1561" i="3" a="1"/>
  <c r="EK1561" i="3" s="1"/>
  <c r="EP1561" i="3" s="1"/>
  <c r="EL1561" i="3" a="1"/>
  <c r="EL1561" i="3" s="1"/>
  <c r="EQ1561" i="3" s="1"/>
  <c r="EM1561" i="3"/>
  <c r="EI1562" i="3" a="1"/>
  <c r="EI1562" i="3" s="1"/>
  <c r="EN1562" i="3" s="1"/>
  <c r="EJ1562" i="3" a="1"/>
  <c r="EJ1562" i="3" s="1"/>
  <c r="EO1562" i="3" s="1"/>
  <c r="EK1562" i="3" a="1"/>
  <c r="EK1562" i="3" s="1"/>
  <c r="EP1562" i="3" s="1"/>
  <c r="EL1562" i="3" a="1"/>
  <c r="EL1562" i="3" s="1"/>
  <c r="EQ1562" i="3" s="1"/>
  <c r="EM1562" i="3"/>
  <c r="EI1563" i="3" a="1"/>
  <c r="EI1563" i="3" s="1"/>
  <c r="EN1563" i="3" s="1"/>
  <c r="EJ1563" i="3" a="1"/>
  <c r="EJ1563" i="3" s="1"/>
  <c r="EO1563" i="3" s="1"/>
  <c r="EK1563" i="3" a="1"/>
  <c r="EK1563" i="3" s="1"/>
  <c r="EP1563" i="3" s="1"/>
  <c r="EL1563" i="3" a="1"/>
  <c r="EL1563" i="3" s="1"/>
  <c r="EQ1563" i="3" s="1"/>
  <c r="EM1563" i="3"/>
  <c r="EI1564" i="3" a="1"/>
  <c r="EI1564" i="3" s="1"/>
  <c r="EN1564" i="3" s="1"/>
  <c r="EJ1564" i="3" a="1"/>
  <c r="EJ1564" i="3" s="1"/>
  <c r="EO1564" i="3" s="1"/>
  <c r="EK1564" i="3" a="1"/>
  <c r="EK1564" i="3" s="1"/>
  <c r="EP1564" i="3" s="1"/>
  <c r="EL1564" i="3" a="1"/>
  <c r="EL1564" i="3" s="1"/>
  <c r="EQ1564" i="3" s="1"/>
  <c r="EM1564" i="3"/>
  <c r="EI1565" i="3" a="1"/>
  <c r="EI1565" i="3" s="1"/>
  <c r="EN1565" i="3" s="1"/>
  <c r="EJ1565" i="3" a="1"/>
  <c r="EJ1565" i="3" s="1"/>
  <c r="EO1565" i="3" s="1"/>
  <c r="EK1565" i="3" a="1"/>
  <c r="EK1565" i="3" s="1"/>
  <c r="EP1565" i="3" s="1"/>
  <c r="EL1565" i="3" a="1"/>
  <c r="EL1565" i="3" s="1"/>
  <c r="EQ1565" i="3" s="1"/>
  <c r="EM1565" i="3"/>
  <c r="EI1566" i="3" a="1"/>
  <c r="EI1566" i="3" s="1"/>
  <c r="EN1566" i="3" s="1"/>
  <c r="EJ1566" i="3" a="1"/>
  <c r="EJ1566" i="3" s="1"/>
  <c r="EO1566" i="3" s="1"/>
  <c r="EK1566" i="3" a="1"/>
  <c r="EK1566" i="3" s="1"/>
  <c r="EP1566" i="3" s="1"/>
  <c r="EL1566" i="3" a="1"/>
  <c r="EL1566" i="3" s="1"/>
  <c r="EQ1566" i="3" s="1"/>
  <c r="EM1566" i="3"/>
  <c r="EI1567" i="3" a="1"/>
  <c r="EI1567" i="3" s="1"/>
  <c r="EN1567" i="3" s="1"/>
  <c r="EJ1567" i="3" a="1"/>
  <c r="EJ1567" i="3" s="1"/>
  <c r="EO1567" i="3" s="1"/>
  <c r="EK1567" i="3" a="1"/>
  <c r="EK1567" i="3" s="1"/>
  <c r="EP1567" i="3" s="1"/>
  <c r="EL1567" i="3" a="1"/>
  <c r="EL1567" i="3" s="1"/>
  <c r="EQ1567" i="3" s="1"/>
  <c r="EM1567" i="3"/>
  <c r="EI1568" i="3" a="1"/>
  <c r="EI1568" i="3" s="1"/>
  <c r="EN1568" i="3" s="1"/>
  <c r="EJ1568" i="3" a="1"/>
  <c r="EJ1568" i="3" s="1"/>
  <c r="EO1568" i="3" s="1"/>
  <c r="EK1568" i="3" a="1"/>
  <c r="EK1568" i="3" s="1"/>
  <c r="EP1568" i="3" s="1"/>
  <c r="EL1568" i="3" a="1"/>
  <c r="EL1568" i="3" s="1"/>
  <c r="EQ1568" i="3" s="1"/>
  <c r="EM1568" i="3"/>
  <c r="EI1569" i="3" a="1"/>
  <c r="EI1569" i="3" s="1"/>
  <c r="EN1569" i="3" s="1"/>
  <c r="EJ1569" i="3" a="1"/>
  <c r="EJ1569" i="3" s="1"/>
  <c r="EO1569" i="3" s="1"/>
  <c r="EK1569" i="3" a="1"/>
  <c r="EK1569" i="3" s="1"/>
  <c r="EP1569" i="3" s="1"/>
  <c r="EL1569" i="3" a="1"/>
  <c r="EL1569" i="3" s="1"/>
  <c r="EQ1569" i="3" s="1"/>
  <c r="EM1569" i="3"/>
  <c r="EI1570" i="3" a="1"/>
  <c r="EI1570" i="3" s="1"/>
  <c r="EN1570" i="3" s="1"/>
  <c r="EJ1570" i="3" a="1"/>
  <c r="EJ1570" i="3" s="1"/>
  <c r="EO1570" i="3" s="1"/>
  <c r="EK1570" i="3" a="1"/>
  <c r="EK1570" i="3" s="1"/>
  <c r="EP1570" i="3" s="1"/>
  <c r="EL1570" i="3" a="1"/>
  <c r="EL1570" i="3" s="1"/>
  <c r="EQ1570" i="3" s="1"/>
  <c r="EM1570" i="3"/>
  <c r="EI1571" i="3" a="1"/>
  <c r="EI1571" i="3" s="1"/>
  <c r="EN1571" i="3" s="1"/>
  <c r="EJ1571" i="3" a="1"/>
  <c r="EJ1571" i="3" s="1"/>
  <c r="EO1571" i="3" s="1"/>
  <c r="EK1571" i="3" a="1"/>
  <c r="EK1571" i="3" s="1"/>
  <c r="EP1571" i="3" s="1"/>
  <c r="EL1571" i="3" a="1"/>
  <c r="EL1571" i="3" s="1"/>
  <c r="EQ1571" i="3" s="1"/>
  <c r="EM1571" i="3"/>
  <c r="EI1572" i="3" a="1"/>
  <c r="EI1572" i="3" s="1"/>
  <c r="EN1572" i="3" s="1"/>
  <c r="EJ1572" i="3" a="1"/>
  <c r="EJ1572" i="3" s="1"/>
  <c r="EO1572" i="3" s="1"/>
  <c r="EK1572" i="3" a="1"/>
  <c r="EK1572" i="3" s="1"/>
  <c r="EP1572" i="3" s="1"/>
  <c r="EL1572" i="3" a="1"/>
  <c r="EL1572" i="3" s="1"/>
  <c r="EQ1572" i="3" s="1"/>
  <c r="EM1572" i="3"/>
  <c r="EI1573" i="3" a="1"/>
  <c r="EI1573" i="3" s="1"/>
  <c r="EN1573" i="3" s="1"/>
  <c r="EJ1573" i="3" a="1"/>
  <c r="EJ1573" i="3" s="1"/>
  <c r="EO1573" i="3" s="1"/>
  <c r="EK1573" i="3" a="1"/>
  <c r="EK1573" i="3" s="1"/>
  <c r="EP1573" i="3" s="1"/>
  <c r="EL1573" i="3" a="1"/>
  <c r="EL1573" i="3" s="1"/>
  <c r="EQ1573" i="3" s="1"/>
  <c r="EM1573" i="3"/>
  <c r="EI1574" i="3" a="1"/>
  <c r="EI1574" i="3" s="1"/>
  <c r="EN1574" i="3" s="1"/>
  <c r="EJ1574" i="3" a="1"/>
  <c r="EJ1574" i="3" s="1"/>
  <c r="EO1574" i="3" s="1"/>
  <c r="EK1574" i="3" a="1"/>
  <c r="EK1574" i="3" s="1"/>
  <c r="EP1574" i="3" s="1"/>
  <c r="EL1574" i="3" a="1"/>
  <c r="EL1574" i="3" s="1"/>
  <c r="EQ1574" i="3" s="1"/>
  <c r="EM1574" i="3"/>
  <c r="EI1575" i="3" a="1"/>
  <c r="EI1575" i="3" s="1"/>
  <c r="EN1575" i="3" s="1"/>
  <c r="EJ1575" i="3" a="1"/>
  <c r="EJ1575" i="3" s="1"/>
  <c r="EO1575" i="3" s="1"/>
  <c r="EK1575" i="3" a="1"/>
  <c r="EK1575" i="3" s="1"/>
  <c r="EP1575" i="3" s="1"/>
  <c r="EL1575" i="3" a="1"/>
  <c r="EL1575" i="3" s="1"/>
  <c r="EQ1575" i="3" s="1"/>
  <c r="EM1575" i="3"/>
  <c r="EI1576" i="3" a="1"/>
  <c r="EI1576" i="3" s="1"/>
  <c r="EN1576" i="3" s="1"/>
  <c r="EJ1576" i="3" a="1"/>
  <c r="EJ1576" i="3" s="1"/>
  <c r="EO1576" i="3" s="1"/>
  <c r="EK1576" i="3" a="1"/>
  <c r="EK1576" i="3" s="1"/>
  <c r="EP1576" i="3" s="1"/>
  <c r="EL1576" i="3" a="1"/>
  <c r="EL1576" i="3" s="1"/>
  <c r="EQ1576" i="3" s="1"/>
  <c r="EM1576" i="3"/>
  <c r="EI1577" i="3" a="1"/>
  <c r="EI1577" i="3" s="1"/>
  <c r="EN1577" i="3" s="1"/>
  <c r="EJ1577" i="3" a="1"/>
  <c r="EJ1577" i="3" s="1"/>
  <c r="EO1577" i="3" s="1"/>
  <c r="EK1577" i="3" a="1"/>
  <c r="EK1577" i="3" s="1"/>
  <c r="EP1577" i="3" s="1"/>
  <c r="EL1577" i="3" a="1"/>
  <c r="EL1577" i="3" s="1"/>
  <c r="EQ1577" i="3" s="1"/>
  <c r="EM1577" i="3"/>
  <c r="EI1578" i="3" a="1"/>
  <c r="EI1578" i="3" s="1"/>
  <c r="EN1578" i="3" s="1"/>
  <c r="EJ1578" i="3" a="1"/>
  <c r="EJ1578" i="3" s="1"/>
  <c r="EO1578" i="3" s="1"/>
  <c r="EK1578" i="3" a="1"/>
  <c r="EK1578" i="3" s="1"/>
  <c r="EP1578" i="3" s="1"/>
  <c r="EL1578" i="3" a="1"/>
  <c r="EL1578" i="3" s="1"/>
  <c r="EQ1578" i="3" s="1"/>
  <c r="EM1578" i="3"/>
  <c r="EI1579" i="3" a="1"/>
  <c r="EI1579" i="3" s="1"/>
  <c r="EN1579" i="3" s="1"/>
  <c r="EJ1579" i="3" a="1"/>
  <c r="EJ1579" i="3" s="1"/>
  <c r="EO1579" i="3" s="1"/>
  <c r="EK1579" i="3" a="1"/>
  <c r="EK1579" i="3" s="1"/>
  <c r="EP1579" i="3" s="1"/>
  <c r="EL1579" i="3" a="1"/>
  <c r="EL1579" i="3" s="1"/>
  <c r="EQ1579" i="3" s="1"/>
  <c r="EM1579" i="3"/>
  <c r="EI1580" i="3" a="1"/>
  <c r="EI1580" i="3" s="1"/>
  <c r="EN1580" i="3" s="1"/>
  <c r="EJ1580" i="3" a="1"/>
  <c r="EJ1580" i="3" s="1"/>
  <c r="EO1580" i="3" s="1"/>
  <c r="EK1580" i="3" a="1"/>
  <c r="EK1580" i="3" s="1"/>
  <c r="EP1580" i="3" s="1"/>
  <c r="EL1580" i="3" a="1"/>
  <c r="EL1580" i="3" s="1"/>
  <c r="EQ1580" i="3" s="1"/>
  <c r="EM1580" i="3"/>
  <c r="EI1581" i="3" a="1"/>
  <c r="EI1581" i="3" s="1"/>
  <c r="EN1581" i="3" s="1"/>
  <c r="EJ1581" i="3" a="1"/>
  <c r="EJ1581" i="3" s="1"/>
  <c r="EO1581" i="3" s="1"/>
  <c r="EK1581" i="3" a="1"/>
  <c r="EK1581" i="3" s="1"/>
  <c r="EP1581" i="3" s="1"/>
  <c r="EL1581" i="3" a="1"/>
  <c r="EL1581" i="3" s="1"/>
  <c r="EQ1581" i="3" s="1"/>
  <c r="EM1581" i="3"/>
  <c r="EI1582" i="3" a="1"/>
  <c r="EI1582" i="3" s="1"/>
  <c r="EN1582" i="3" s="1"/>
  <c r="EJ1582" i="3" a="1"/>
  <c r="EJ1582" i="3" s="1"/>
  <c r="EO1582" i="3" s="1"/>
  <c r="EK1582" i="3" a="1"/>
  <c r="EK1582" i="3" s="1"/>
  <c r="EP1582" i="3" s="1"/>
  <c r="EL1582" i="3" a="1"/>
  <c r="EL1582" i="3" s="1"/>
  <c r="EQ1582" i="3" s="1"/>
  <c r="EM1582" i="3"/>
  <c r="EI1583" i="3" a="1"/>
  <c r="EI1583" i="3" s="1"/>
  <c r="EN1583" i="3" s="1"/>
  <c r="EJ1583" i="3" a="1"/>
  <c r="EJ1583" i="3" s="1"/>
  <c r="EO1583" i="3" s="1"/>
  <c r="EK1583" i="3" a="1"/>
  <c r="EK1583" i="3" s="1"/>
  <c r="EP1583" i="3" s="1"/>
  <c r="EL1583" i="3" a="1"/>
  <c r="EL1583" i="3" s="1"/>
  <c r="EQ1583" i="3" s="1"/>
  <c r="EM1583" i="3"/>
  <c r="EI1584" i="3" a="1"/>
  <c r="EI1584" i="3" s="1"/>
  <c r="EN1584" i="3" s="1"/>
  <c r="EJ1584" i="3" a="1"/>
  <c r="EJ1584" i="3" s="1"/>
  <c r="EO1584" i="3" s="1"/>
  <c r="EK1584" i="3" a="1"/>
  <c r="EK1584" i="3" s="1"/>
  <c r="EP1584" i="3" s="1"/>
  <c r="EL1584" i="3" a="1"/>
  <c r="EL1584" i="3" s="1"/>
  <c r="EQ1584" i="3" s="1"/>
  <c r="EM1584" i="3"/>
  <c r="EI1585" i="3" a="1"/>
  <c r="EI1585" i="3" s="1"/>
  <c r="EN1585" i="3" s="1"/>
  <c r="EJ1585" i="3" a="1"/>
  <c r="EJ1585" i="3" s="1"/>
  <c r="EO1585" i="3" s="1"/>
  <c r="EK1585" i="3" a="1"/>
  <c r="EK1585" i="3" s="1"/>
  <c r="EP1585" i="3" s="1"/>
  <c r="EL1585" i="3" a="1"/>
  <c r="EL1585" i="3" s="1"/>
  <c r="EQ1585" i="3" s="1"/>
  <c r="EM1585" i="3"/>
  <c r="EI1586" i="3" a="1"/>
  <c r="EI1586" i="3" s="1"/>
  <c r="EN1586" i="3" s="1"/>
  <c r="EJ1586" i="3" a="1"/>
  <c r="EJ1586" i="3" s="1"/>
  <c r="EO1586" i="3" s="1"/>
  <c r="EK1586" i="3" a="1"/>
  <c r="EK1586" i="3" s="1"/>
  <c r="EP1586" i="3" s="1"/>
  <c r="EL1586" i="3" a="1"/>
  <c r="EL1586" i="3" s="1"/>
  <c r="EQ1586" i="3" s="1"/>
  <c r="EM1586" i="3"/>
  <c r="EI1587" i="3" a="1"/>
  <c r="EI1587" i="3" s="1"/>
  <c r="EN1587" i="3" s="1"/>
  <c r="EJ1587" i="3" a="1"/>
  <c r="EJ1587" i="3" s="1"/>
  <c r="EO1587" i="3" s="1"/>
  <c r="EK1587" i="3" a="1"/>
  <c r="EK1587" i="3" s="1"/>
  <c r="EP1587" i="3" s="1"/>
  <c r="EL1587" i="3" a="1"/>
  <c r="EL1587" i="3" s="1"/>
  <c r="EQ1587" i="3" s="1"/>
  <c r="EM1587" i="3"/>
  <c r="EI1588" i="3" a="1"/>
  <c r="EI1588" i="3" s="1"/>
  <c r="EN1588" i="3" s="1"/>
  <c r="EJ1588" i="3" a="1"/>
  <c r="EJ1588" i="3" s="1"/>
  <c r="EO1588" i="3" s="1"/>
  <c r="EK1588" i="3" a="1"/>
  <c r="EK1588" i="3" s="1"/>
  <c r="EP1588" i="3" s="1"/>
  <c r="EL1588" i="3" a="1"/>
  <c r="EL1588" i="3" s="1"/>
  <c r="EQ1588" i="3" s="1"/>
  <c r="EM1588" i="3"/>
  <c r="EI1589" i="3" a="1"/>
  <c r="EI1589" i="3" s="1"/>
  <c r="EN1589" i="3" s="1"/>
  <c r="EJ1589" i="3" a="1"/>
  <c r="EJ1589" i="3" s="1"/>
  <c r="EO1589" i="3" s="1"/>
  <c r="EK1589" i="3" a="1"/>
  <c r="EK1589" i="3" s="1"/>
  <c r="EP1589" i="3" s="1"/>
  <c r="EL1589" i="3" a="1"/>
  <c r="EL1589" i="3" s="1"/>
  <c r="EQ1589" i="3" s="1"/>
  <c r="EM1589" i="3"/>
  <c r="EI1590" i="3" a="1"/>
  <c r="EI1590" i="3" s="1"/>
  <c r="EN1590" i="3" s="1"/>
  <c r="EJ1590" i="3" a="1"/>
  <c r="EJ1590" i="3" s="1"/>
  <c r="EO1590" i="3" s="1"/>
  <c r="EK1590" i="3" a="1"/>
  <c r="EK1590" i="3" s="1"/>
  <c r="EP1590" i="3" s="1"/>
  <c r="EL1590" i="3" a="1"/>
  <c r="EL1590" i="3" s="1"/>
  <c r="EQ1590" i="3" s="1"/>
  <c r="EM1590" i="3"/>
  <c r="EI1591" i="3" a="1"/>
  <c r="EI1591" i="3" s="1"/>
  <c r="EN1591" i="3" s="1"/>
  <c r="EJ1591" i="3" a="1"/>
  <c r="EJ1591" i="3" s="1"/>
  <c r="EO1591" i="3" s="1"/>
  <c r="EK1591" i="3" a="1"/>
  <c r="EK1591" i="3" s="1"/>
  <c r="EP1591" i="3" s="1"/>
  <c r="EL1591" i="3" a="1"/>
  <c r="EL1591" i="3" s="1"/>
  <c r="EQ1591" i="3" s="1"/>
  <c r="EM1591" i="3"/>
  <c r="EI1592" i="3" a="1"/>
  <c r="EI1592" i="3" s="1"/>
  <c r="EN1592" i="3" s="1"/>
  <c r="EJ1592" i="3" a="1"/>
  <c r="EJ1592" i="3" s="1"/>
  <c r="EO1592" i="3" s="1"/>
  <c r="EK1592" i="3" a="1"/>
  <c r="EK1592" i="3" s="1"/>
  <c r="EP1592" i="3" s="1"/>
  <c r="EL1592" i="3" a="1"/>
  <c r="EL1592" i="3" s="1"/>
  <c r="EQ1592" i="3" s="1"/>
  <c r="EM1592" i="3"/>
  <c r="EI1593" i="3" a="1"/>
  <c r="EI1593" i="3" s="1"/>
  <c r="EN1593" i="3" s="1"/>
  <c r="EJ1593" i="3" a="1"/>
  <c r="EJ1593" i="3" s="1"/>
  <c r="EO1593" i="3" s="1"/>
  <c r="EK1593" i="3" a="1"/>
  <c r="EK1593" i="3" s="1"/>
  <c r="EP1593" i="3" s="1"/>
  <c r="EL1593" i="3" a="1"/>
  <c r="EL1593" i="3" s="1"/>
  <c r="EQ1593" i="3" s="1"/>
  <c r="EM1593" i="3"/>
  <c r="EI1594" i="3" a="1"/>
  <c r="EI1594" i="3" s="1"/>
  <c r="EN1594" i="3" s="1"/>
  <c r="EJ1594" i="3" a="1"/>
  <c r="EJ1594" i="3" s="1"/>
  <c r="EO1594" i="3" s="1"/>
  <c r="EK1594" i="3" a="1"/>
  <c r="EK1594" i="3" s="1"/>
  <c r="EP1594" i="3" s="1"/>
  <c r="EL1594" i="3" a="1"/>
  <c r="EL1594" i="3" s="1"/>
  <c r="EQ1594" i="3" s="1"/>
  <c r="EM1594" i="3"/>
  <c r="EI1595" i="3" a="1"/>
  <c r="EI1595" i="3" s="1"/>
  <c r="EN1595" i="3" s="1"/>
  <c r="EJ1595" i="3" a="1"/>
  <c r="EJ1595" i="3" s="1"/>
  <c r="EO1595" i="3" s="1"/>
  <c r="EK1595" i="3" a="1"/>
  <c r="EK1595" i="3" s="1"/>
  <c r="EP1595" i="3" s="1"/>
  <c r="EL1595" i="3" a="1"/>
  <c r="EL1595" i="3" s="1"/>
  <c r="EQ1595" i="3" s="1"/>
  <c r="EM1595" i="3"/>
  <c r="EI1596" i="3" a="1"/>
  <c r="EI1596" i="3" s="1"/>
  <c r="EN1596" i="3" s="1"/>
  <c r="EJ1596" i="3" a="1"/>
  <c r="EJ1596" i="3" s="1"/>
  <c r="EO1596" i="3" s="1"/>
  <c r="EK1596" i="3" a="1"/>
  <c r="EK1596" i="3" s="1"/>
  <c r="EP1596" i="3" s="1"/>
  <c r="EL1596" i="3" a="1"/>
  <c r="EL1596" i="3" s="1"/>
  <c r="EQ1596" i="3" s="1"/>
  <c r="EM1596" i="3"/>
  <c r="EI1597" i="3" a="1"/>
  <c r="EI1597" i="3" s="1"/>
  <c r="EN1597" i="3" s="1"/>
  <c r="EJ1597" i="3" a="1"/>
  <c r="EJ1597" i="3" s="1"/>
  <c r="EO1597" i="3" s="1"/>
  <c r="EK1597" i="3" a="1"/>
  <c r="EK1597" i="3" s="1"/>
  <c r="EP1597" i="3" s="1"/>
  <c r="EL1597" i="3" a="1"/>
  <c r="EL1597" i="3" s="1"/>
  <c r="EQ1597" i="3" s="1"/>
  <c r="EM1597" i="3"/>
  <c r="EI1598" i="3" a="1"/>
  <c r="EI1598" i="3" s="1"/>
  <c r="EN1598" i="3" s="1"/>
  <c r="EJ1598" i="3" a="1"/>
  <c r="EJ1598" i="3" s="1"/>
  <c r="EO1598" i="3" s="1"/>
  <c r="EK1598" i="3" a="1"/>
  <c r="EK1598" i="3" s="1"/>
  <c r="EP1598" i="3" s="1"/>
  <c r="EL1598" i="3" a="1"/>
  <c r="EL1598" i="3" s="1"/>
  <c r="EQ1598" i="3" s="1"/>
  <c r="EM1598" i="3"/>
  <c r="EI1599" i="3" a="1"/>
  <c r="EI1599" i="3" s="1"/>
  <c r="EN1599" i="3" s="1"/>
  <c r="EJ1599" i="3" a="1"/>
  <c r="EJ1599" i="3" s="1"/>
  <c r="EO1599" i="3" s="1"/>
  <c r="EK1599" i="3" a="1"/>
  <c r="EK1599" i="3" s="1"/>
  <c r="EP1599" i="3" s="1"/>
  <c r="EL1599" i="3" a="1"/>
  <c r="EL1599" i="3" s="1"/>
  <c r="EQ1599" i="3" s="1"/>
  <c r="EM1599" i="3"/>
  <c r="EI1600" i="3" a="1"/>
  <c r="EI1600" i="3" s="1"/>
  <c r="EN1600" i="3" s="1"/>
  <c r="EJ1600" i="3" a="1"/>
  <c r="EJ1600" i="3" s="1"/>
  <c r="EO1600" i="3" s="1"/>
  <c r="EK1600" i="3" a="1"/>
  <c r="EK1600" i="3" s="1"/>
  <c r="EP1600" i="3" s="1"/>
  <c r="EL1600" i="3" a="1"/>
  <c r="EL1600" i="3" s="1"/>
  <c r="EQ1600" i="3" s="1"/>
  <c r="EM1600" i="3"/>
  <c r="EI1601" i="3" a="1"/>
  <c r="EI1601" i="3" s="1"/>
  <c r="EN1601" i="3" s="1"/>
  <c r="EJ1601" i="3" a="1"/>
  <c r="EJ1601" i="3" s="1"/>
  <c r="EO1601" i="3" s="1"/>
  <c r="EK1601" i="3" a="1"/>
  <c r="EK1601" i="3" s="1"/>
  <c r="EP1601" i="3" s="1"/>
  <c r="EL1601" i="3" a="1"/>
  <c r="EL1601" i="3" s="1"/>
  <c r="EQ1601" i="3" s="1"/>
  <c r="EM1601" i="3"/>
  <c r="EI1602" i="3" a="1"/>
  <c r="EI1602" i="3" s="1"/>
  <c r="EN1602" i="3" s="1"/>
  <c r="EJ1602" i="3" a="1"/>
  <c r="EJ1602" i="3" s="1"/>
  <c r="EO1602" i="3" s="1"/>
  <c r="EK1602" i="3" a="1"/>
  <c r="EK1602" i="3" s="1"/>
  <c r="EP1602" i="3" s="1"/>
  <c r="EL1602" i="3" a="1"/>
  <c r="EL1602" i="3" s="1"/>
  <c r="EQ1602" i="3" s="1"/>
  <c r="EM1602" i="3"/>
  <c r="EI1603" i="3" a="1"/>
  <c r="EI1603" i="3" s="1"/>
  <c r="EN1603" i="3" s="1"/>
  <c r="EJ1603" i="3" a="1"/>
  <c r="EJ1603" i="3" s="1"/>
  <c r="EO1603" i="3" s="1"/>
  <c r="EK1603" i="3" a="1"/>
  <c r="EK1603" i="3" s="1"/>
  <c r="EP1603" i="3" s="1"/>
  <c r="EL1603" i="3" a="1"/>
  <c r="EL1603" i="3" s="1"/>
  <c r="EQ1603" i="3" s="1"/>
  <c r="EM1603" i="3"/>
  <c r="EI1604" i="3" a="1"/>
  <c r="EI1604" i="3" s="1"/>
  <c r="EN1604" i="3" s="1"/>
  <c r="EJ1604" i="3" a="1"/>
  <c r="EJ1604" i="3" s="1"/>
  <c r="EO1604" i="3" s="1"/>
  <c r="EK1604" i="3" a="1"/>
  <c r="EK1604" i="3" s="1"/>
  <c r="EP1604" i="3" s="1"/>
  <c r="EL1604" i="3" a="1"/>
  <c r="EL1604" i="3" s="1"/>
  <c r="EQ1604" i="3" s="1"/>
  <c r="EM1604" i="3"/>
  <c r="EI1605" i="3" a="1"/>
  <c r="EI1605" i="3" s="1"/>
  <c r="EN1605" i="3" s="1"/>
  <c r="EJ1605" i="3" a="1"/>
  <c r="EJ1605" i="3" s="1"/>
  <c r="EO1605" i="3" s="1"/>
  <c r="EK1605" i="3" a="1"/>
  <c r="EK1605" i="3" s="1"/>
  <c r="EP1605" i="3" s="1"/>
  <c r="EL1605" i="3" a="1"/>
  <c r="EL1605" i="3" s="1"/>
  <c r="EQ1605" i="3" s="1"/>
  <c r="EM1605" i="3"/>
  <c r="EI1606" i="3" a="1"/>
  <c r="EI1606" i="3" s="1"/>
  <c r="EN1606" i="3" s="1"/>
  <c r="EJ1606" i="3" a="1"/>
  <c r="EJ1606" i="3" s="1"/>
  <c r="EO1606" i="3" s="1"/>
  <c r="EK1606" i="3" a="1"/>
  <c r="EK1606" i="3" s="1"/>
  <c r="EP1606" i="3" s="1"/>
  <c r="EL1606" i="3" a="1"/>
  <c r="EL1606" i="3" s="1"/>
  <c r="EQ1606" i="3" s="1"/>
  <c r="EM1606" i="3"/>
  <c r="EI1607" i="3" a="1"/>
  <c r="EI1607" i="3" s="1"/>
  <c r="EN1607" i="3" s="1"/>
  <c r="EJ1607" i="3" a="1"/>
  <c r="EJ1607" i="3" s="1"/>
  <c r="EO1607" i="3" s="1"/>
  <c r="EK1607" i="3" a="1"/>
  <c r="EK1607" i="3" s="1"/>
  <c r="EP1607" i="3" s="1"/>
  <c r="EL1607" i="3" a="1"/>
  <c r="EL1607" i="3" s="1"/>
  <c r="EQ1607" i="3" s="1"/>
  <c r="EM1607" i="3"/>
  <c r="EI1608" i="3" a="1"/>
  <c r="EI1608" i="3" s="1"/>
  <c r="EN1608" i="3" s="1"/>
  <c r="EJ1608" i="3" a="1"/>
  <c r="EJ1608" i="3" s="1"/>
  <c r="EO1608" i="3" s="1"/>
  <c r="EK1608" i="3" a="1"/>
  <c r="EK1608" i="3" s="1"/>
  <c r="EP1608" i="3" s="1"/>
  <c r="EL1608" i="3" a="1"/>
  <c r="EL1608" i="3" s="1"/>
  <c r="EQ1608" i="3" s="1"/>
  <c r="EM1608" i="3"/>
  <c r="EI1609" i="3" a="1"/>
  <c r="EI1609" i="3" s="1"/>
  <c r="EN1609" i="3" s="1"/>
  <c r="EJ1609" i="3" a="1"/>
  <c r="EJ1609" i="3" s="1"/>
  <c r="EO1609" i="3" s="1"/>
  <c r="EK1609" i="3" a="1"/>
  <c r="EK1609" i="3" s="1"/>
  <c r="EP1609" i="3" s="1"/>
  <c r="EL1609" i="3" a="1"/>
  <c r="EL1609" i="3" s="1"/>
  <c r="EQ1609" i="3" s="1"/>
  <c r="EM1609" i="3"/>
  <c r="EI1610" i="3" a="1"/>
  <c r="EI1610" i="3" s="1"/>
  <c r="EN1610" i="3" s="1"/>
  <c r="EJ1610" i="3" a="1"/>
  <c r="EJ1610" i="3" s="1"/>
  <c r="EO1610" i="3" s="1"/>
  <c r="EK1610" i="3" a="1"/>
  <c r="EK1610" i="3" s="1"/>
  <c r="EP1610" i="3" s="1"/>
  <c r="EL1610" i="3" a="1"/>
  <c r="EL1610" i="3" s="1"/>
  <c r="EQ1610" i="3" s="1"/>
  <c r="EM1610" i="3"/>
  <c r="EI1611" i="3" a="1"/>
  <c r="EI1611" i="3" s="1"/>
  <c r="EN1611" i="3" s="1"/>
  <c r="EJ1611" i="3" a="1"/>
  <c r="EJ1611" i="3" s="1"/>
  <c r="EO1611" i="3" s="1"/>
  <c r="EK1611" i="3" a="1"/>
  <c r="EK1611" i="3" s="1"/>
  <c r="EP1611" i="3" s="1"/>
  <c r="EL1611" i="3" a="1"/>
  <c r="EL1611" i="3" s="1"/>
  <c r="EQ1611" i="3" s="1"/>
  <c r="EM1611" i="3"/>
  <c r="EI1612" i="3" a="1"/>
  <c r="EI1612" i="3" s="1"/>
  <c r="EN1612" i="3" s="1"/>
  <c r="EJ1612" i="3" a="1"/>
  <c r="EJ1612" i="3" s="1"/>
  <c r="EO1612" i="3" s="1"/>
  <c r="EK1612" i="3" a="1"/>
  <c r="EK1612" i="3" s="1"/>
  <c r="EP1612" i="3" s="1"/>
  <c r="EL1612" i="3" a="1"/>
  <c r="EL1612" i="3" s="1"/>
  <c r="EQ1612" i="3" s="1"/>
  <c r="EM1612" i="3"/>
  <c r="EI1613" i="3" a="1"/>
  <c r="EI1613" i="3" s="1"/>
  <c r="EN1613" i="3" s="1"/>
  <c r="EJ1613" i="3" a="1"/>
  <c r="EJ1613" i="3" s="1"/>
  <c r="EO1613" i="3" s="1"/>
  <c r="EK1613" i="3" a="1"/>
  <c r="EK1613" i="3" s="1"/>
  <c r="EP1613" i="3" s="1"/>
  <c r="EL1613" i="3" a="1"/>
  <c r="EL1613" i="3" s="1"/>
  <c r="EQ1613" i="3" s="1"/>
  <c r="EM1613" i="3"/>
  <c r="EI1614" i="3" a="1"/>
  <c r="EI1614" i="3" s="1"/>
  <c r="EN1614" i="3" s="1"/>
  <c r="EJ1614" i="3" a="1"/>
  <c r="EJ1614" i="3" s="1"/>
  <c r="EO1614" i="3" s="1"/>
  <c r="EK1614" i="3" a="1"/>
  <c r="EK1614" i="3" s="1"/>
  <c r="EP1614" i="3" s="1"/>
  <c r="EL1614" i="3" a="1"/>
  <c r="EL1614" i="3" s="1"/>
  <c r="EQ1614" i="3" s="1"/>
  <c r="EM1614" i="3"/>
  <c r="EI1615" i="3" a="1"/>
  <c r="EI1615" i="3" s="1"/>
  <c r="EN1615" i="3" s="1"/>
  <c r="EJ1615" i="3" a="1"/>
  <c r="EJ1615" i="3" s="1"/>
  <c r="EO1615" i="3" s="1"/>
  <c r="EK1615" i="3" a="1"/>
  <c r="EK1615" i="3" s="1"/>
  <c r="EP1615" i="3" s="1"/>
  <c r="EL1615" i="3" a="1"/>
  <c r="EL1615" i="3" s="1"/>
  <c r="EQ1615" i="3" s="1"/>
  <c r="EM1615" i="3"/>
  <c r="EI1616" i="3" a="1"/>
  <c r="EI1616" i="3" s="1"/>
  <c r="EN1616" i="3" s="1"/>
  <c r="EJ1616" i="3" a="1"/>
  <c r="EJ1616" i="3" s="1"/>
  <c r="EO1616" i="3" s="1"/>
  <c r="EK1616" i="3" a="1"/>
  <c r="EK1616" i="3" s="1"/>
  <c r="EP1616" i="3" s="1"/>
  <c r="EL1616" i="3" a="1"/>
  <c r="EL1616" i="3" s="1"/>
  <c r="EQ1616" i="3" s="1"/>
  <c r="EM1616" i="3"/>
  <c r="EI1617" i="3" a="1"/>
  <c r="EI1617" i="3" s="1"/>
  <c r="EN1617" i="3" s="1"/>
  <c r="EJ1617" i="3" a="1"/>
  <c r="EJ1617" i="3" s="1"/>
  <c r="EO1617" i="3" s="1"/>
  <c r="EK1617" i="3" a="1"/>
  <c r="EK1617" i="3" s="1"/>
  <c r="EP1617" i="3" s="1"/>
  <c r="EL1617" i="3" a="1"/>
  <c r="EL1617" i="3" s="1"/>
  <c r="EQ1617" i="3" s="1"/>
  <c r="EM1617" i="3"/>
  <c r="EI1618" i="3" a="1"/>
  <c r="EI1618" i="3" s="1"/>
  <c r="EN1618" i="3" s="1"/>
  <c r="EJ1618" i="3" a="1"/>
  <c r="EJ1618" i="3" s="1"/>
  <c r="EO1618" i="3" s="1"/>
  <c r="EK1618" i="3" a="1"/>
  <c r="EK1618" i="3" s="1"/>
  <c r="EP1618" i="3" s="1"/>
  <c r="EL1618" i="3" a="1"/>
  <c r="EL1618" i="3" s="1"/>
  <c r="EQ1618" i="3" s="1"/>
  <c r="EM1618" i="3"/>
  <c r="EI1619" i="3" a="1"/>
  <c r="EI1619" i="3" s="1"/>
  <c r="EN1619" i="3" s="1"/>
  <c r="EJ1619" i="3" a="1"/>
  <c r="EJ1619" i="3" s="1"/>
  <c r="EO1619" i="3" s="1"/>
  <c r="EK1619" i="3" a="1"/>
  <c r="EK1619" i="3" s="1"/>
  <c r="EP1619" i="3" s="1"/>
  <c r="EL1619" i="3" a="1"/>
  <c r="EL1619" i="3" s="1"/>
  <c r="EQ1619" i="3" s="1"/>
  <c r="EM1619" i="3"/>
  <c r="EI1620" i="3" a="1"/>
  <c r="EI1620" i="3" s="1"/>
  <c r="EN1620" i="3" s="1"/>
  <c r="EJ1620" i="3" a="1"/>
  <c r="EJ1620" i="3" s="1"/>
  <c r="EO1620" i="3" s="1"/>
  <c r="EK1620" i="3" a="1"/>
  <c r="EK1620" i="3" s="1"/>
  <c r="EP1620" i="3" s="1"/>
  <c r="EL1620" i="3" a="1"/>
  <c r="EL1620" i="3" s="1"/>
  <c r="EQ1620" i="3" s="1"/>
  <c r="EM1620" i="3"/>
  <c r="EI1621" i="3" a="1"/>
  <c r="EI1621" i="3" s="1"/>
  <c r="EN1621" i="3" s="1"/>
  <c r="EJ1621" i="3" a="1"/>
  <c r="EJ1621" i="3" s="1"/>
  <c r="EO1621" i="3" s="1"/>
  <c r="EK1621" i="3" a="1"/>
  <c r="EK1621" i="3" s="1"/>
  <c r="EP1621" i="3" s="1"/>
  <c r="EL1621" i="3" a="1"/>
  <c r="EL1621" i="3" s="1"/>
  <c r="EQ1621" i="3" s="1"/>
  <c r="EM1621" i="3"/>
  <c r="EI1622" i="3" a="1"/>
  <c r="EI1622" i="3" s="1"/>
  <c r="EN1622" i="3" s="1"/>
  <c r="EJ1622" i="3" a="1"/>
  <c r="EJ1622" i="3" s="1"/>
  <c r="EO1622" i="3" s="1"/>
  <c r="EK1622" i="3" a="1"/>
  <c r="EK1622" i="3" s="1"/>
  <c r="EP1622" i="3" s="1"/>
  <c r="EL1622" i="3" a="1"/>
  <c r="EL1622" i="3" s="1"/>
  <c r="EQ1622" i="3" s="1"/>
  <c r="EM1622" i="3"/>
  <c r="EI1623" i="3" a="1"/>
  <c r="EI1623" i="3" s="1"/>
  <c r="EN1623" i="3" s="1"/>
  <c r="EJ1623" i="3" a="1"/>
  <c r="EJ1623" i="3" s="1"/>
  <c r="EO1623" i="3" s="1"/>
  <c r="EK1623" i="3" a="1"/>
  <c r="EK1623" i="3" s="1"/>
  <c r="EP1623" i="3" s="1"/>
  <c r="EL1623" i="3" a="1"/>
  <c r="EL1623" i="3" s="1"/>
  <c r="EQ1623" i="3" s="1"/>
  <c r="EM1623" i="3"/>
  <c r="EI1624" i="3" a="1"/>
  <c r="EI1624" i="3" s="1"/>
  <c r="EN1624" i="3" s="1"/>
  <c r="EJ1624" i="3" a="1"/>
  <c r="EJ1624" i="3" s="1"/>
  <c r="EO1624" i="3" s="1"/>
  <c r="EK1624" i="3" a="1"/>
  <c r="EK1624" i="3" s="1"/>
  <c r="EP1624" i="3" s="1"/>
  <c r="EL1624" i="3" a="1"/>
  <c r="EL1624" i="3" s="1"/>
  <c r="EQ1624" i="3" s="1"/>
  <c r="EM1624" i="3"/>
  <c r="EI1625" i="3" a="1"/>
  <c r="EI1625" i="3" s="1"/>
  <c r="EN1625" i="3" s="1"/>
  <c r="EJ1625" i="3" a="1"/>
  <c r="EJ1625" i="3" s="1"/>
  <c r="EO1625" i="3" s="1"/>
  <c r="EK1625" i="3" a="1"/>
  <c r="EK1625" i="3" s="1"/>
  <c r="EP1625" i="3" s="1"/>
  <c r="EL1625" i="3" a="1"/>
  <c r="EL1625" i="3" s="1"/>
  <c r="EQ1625" i="3" s="1"/>
  <c r="EM1625" i="3"/>
  <c r="EI1626" i="3" a="1"/>
  <c r="EI1626" i="3" s="1"/>
  <c r="EN1626" i="3" s="1"/>
  <c r="EJ1626" i="3" a="1"/>
  <c r="EJ1626" i="3" s="1"/>
  <c r="EO1626" i="3" s="1"/>
  <c r="EK1626" i="3" a="1"/>
  <c r="EK1626" i="3" s="1"/>
  <c r="EP1626" i="3" s="1"/>
  <c r="EL1626" i="3" a="1"/>
  <c r="EL1626" i="3" s="1"/>
  <c r="EQ1626" i="3" s="1"/>
  <c r="EM1626" i="3"/>
  <c r="EI1627" i="3" a="1"/>
  <c r="EI1627" i="3" s="1"/>
  <c r="EN1627" i="3" s="1"/>
  <c r="EJ1627" i="3" a="1"/>
  <c r="EJ1627" i="3" s="1"/>
  <c r="EO1627" i="3" s="1"/>
  <c r="EK1627" i="3" a="1"/>
  <c r="EK1627" i="3" s="1"/>
  <c r="EP1627" i="3" s="1"/>
  <c r="EL1627" i="3" a="1"/>
  <c r="EL1627" i="3" s="1"/>
  <c r="EQ1627" i="3" s="1"/>
  <c r="EM1627" i="3"/>
  <c r="EI1628" i="3" a="1"/>
  <c r="EI1628" i="3" s="1"/>
  <c r="EN1628" i="3" s="1"/>
  <c r="EJ1628" i="3" a="1"/>
  <c r="EJ1628" i="3" s="1"/>
  <c r="EO1628" i="3" s="1"/>
  <c r="EK1628" i="3" a="1"/>
  <c r="EK1628" i="3" s="1"/>
  <c r="EP1628" i="3" s="1"/>
  <c r="EL1628" i="3" a="1"/>
  <c r="EL1628" i="3" s="1"/>
  <c r="EQ1628" i="3" s="1"/>
  <c r="EM1628" i="3"/>
  <c r="EI1629" i="3" a="1"/>
  <c r="EI1629" i="3" s="1"/>
  <c r="EN1629" i="3" s="1"/>
  <c r="EJ1629" i="3" a="1"/>
  <c r="EJ1629" i="3" s="1"/>
  <c r="EO1629" i="3" s="1"/>
  <c r="EK1629" i="3" a="1"/>
  <c r="EK1629" i="3" s="1"/>
  <c r="EP1629" i="3" s="1"/>
  <c r="EL1629" i="3" a="1"/>
  <c r="EL1629" i="3" s="1"/>
  <c r="EQ1629" i="3" s="1"/>
  <c r="EM1629" i="3"/>
  <c r="EI1630" i="3" a="1"/>
  <c r="EI1630" i="3" s="1"/>
  <c r="EN1630" i="3" s="1"/>
  <c r="EJ1630" i="3" a="1"/>
  <c r="EJ1630" i="3" s="1"/>
  <c r="EO1630" i="3" s="1"/>
  <c r="EK1630" i="3" a="1"/>
  <c r="EK1630" i="3" s="1"/>
  <c r="EP1630" i="3" s="1"/>
  <c r="EL1630" i="3" a="1"/>
  <c r="EL1630" i="3" s="1"/>
  <c r="EQ1630" i="3" s="1"/>
  <c r="EM1630" i="3"/>
  <c r="EI1631" i="3" a="1"/>
  <c r="EI1631" i="3" s="1"/>
  <c r="EN1631" i="3" s="1"/>
  <c r="EJ1631" i="3" a="1"/>
  <c r="EJ1631" i="3" s="1"/>
  <c r="EO1631" i="3" s="1"/>
  <c r="EK1631" i="3" a="1"/>
  <c r="EK1631" i="3" s="1"/>
  <c r="EP1631" i="3" s="1"/>
  <c r="EL1631" i="3" a="1"/>
  <c r="EL1631" i="3" s="1"/>
  <c r="EQ1631" i="3" s="1"/>
  <c r="EM1631" i="3"/>
  <c r="EI1632" i="3" a="1"/>
  <c r="EI1632" i="3" s="1"/>
  <c r="EN1632" i="3" s="1"/>
  <c r="EJ1632" i="3" a="1"/>
  <c r="EJ1632" i="3" s="1"/>
  <c r="EO1632" i="3" s="1"/>
  <c r="EK1632" i="3" a="1"/>
  <c r="EK1632" i="3" s="1"/>
  <c r="EP1632" i="3" s="1"/>
  <c r="EL1632" i="3" a="1"/>
  <c r="EL1632" i="3" s="1"/>
  <c r="EQ1632" i="3" s="1"/>
  <c r="EM1632" i="3"/>
  <c r="EI1633" i="3" a="1"/>
  <c r="EI1633" i="3" s="1"/>
  <c r="EN1633" i="3" s="1"/>
  <c r="EJ1633" i="3" a="1"/>
  <c r="EJ1633" i="3" s="1"/>
  <c r="EO1633" i="3" s="1"/>
  <c r="EK1633" i="3" a="1"/>
  <c r="EK1633" i="3" s="1"/>
  <c r="EP1633" i="3" s="1"/>
  <c r="EL1633" i="3" a="1"/>
  <c r="EL1633" i="3" s="1"/>
  <c r="EQ1633" i="3" s="1"/>
  <c r="EM1633" i="3"/>
  <c r="EI1634" i="3" a="1"/>
  <c r="EI1634" i="3" s="1"/>
  <c r="EN1634" i="3" s="1"/>
  <c r="EJ1634" i="3" a="1"/>
  <c r="EJ1634" i="3" s="1"/>
  <c r="EO1634" i="3" s="1"/>
  <c r="EK1634" i="3" a="1"/>
  <c r="EK1634" i="3" s="1"/>
  <c r="EP1634" i="3" s="1"/>
  <c r="EL1634" i="3" a="1"/>
  <c r="EL1634" i="3" s="1"/>
  <c r="EQ1634" i="3" s="1"/>
  <c r="EM1634" i="3"/>
  <c r="EI1635" i="3" a="1"/>
  <c r="EI1635" i="3" s="1"/>
  <c r="EN1635" i="3" s="1"/>
  <c r="EJ1635" i="3" a="1"/>
  <c r="EJ1635" i="3" s="1"/>
  <c r="EO1635" i="3" s="1"/>
  <c r="EK1635" i="3" a="1"/>
  <c r="EK1635" i="3" s="1"/>
  <c r="EP1635" i="3" s="1"/>
  <c r="EL1635" i="3" a="1"/>
  <c r="EL1635" i="3" s="1"/>
  <c r="EQ1635" i="3" s="1"/>
  <c r="EM1635" i="3"/>
  <c r="EI1636" i="3" a="1"/>
  <c r="EI1636" i="3" s="1"/>
  <c r="EN1636" i="3" s="1"/>
  <c r="EJ1636" i="3" a="1"/>
  <c r="EJ1636" i="3" s="1"/>
  <c r="EO1636" i="3" s="1"/>
  <c r="EK1636" i="3" a="1"/>
  <c r="EK1636" i="3" s="1"/>
  <c r="EP1636" i="3" s="1"/>
  <c r="EL1636" i="3" a="1"/>
  <c r="EL1636" i="3" s="1"/>
  <c r="EQ1636" i="3" s="1"/>
  <c r="EM1636" i="3"/>
  <c r="EI1637" i="3" a="1"/>
  <c r="EI1637" i="3" s="1"/>
  <c r="EN1637" i="3" s="1"/>
  <c r="EJ1637" i="3" a="1"/>
  <c r="EJ1637" i="3" s="1"/>
  <c r="EO1637" i="3" s="1"/>
  <c r="EK1637" i="3" a="1"/>
  <c r="EK1637" i="3" s="1"/>
  <c r="EP1637" i="3" s="1"/>
  <c r="EL1637" i="3" a="1"/>
  <c r="EL1637" i="3" s="1"/>
  <c r="EQ1637" i="3" s="1"/>
  <c r="EM1637" i="3"/>
  <c r="EI1638" i="3" a="1"/>
  <c r="EI1638" i="3" s="1"/>
  <c r="EN1638" i="3" s="1"/>
  <c r="EJ1638" i="3" a="1"/>
  <c r="EJ1638" i="3" s="1"/>
  <c r="EO1638" i="3" s="1"/>
  <c r="EK1638" i="3" a="1"/>
  <c r="EK1638" i="3" s="1"/>
  <c r="EP1638" i="3" s="1"/>
  <c r="EL1638" i="3" a="1"/>
  <c r="EL1638" i="3" s="1"/>
  <c r="EQ1638" i="3" s="1"/>
  <c r="EM1638" i="3"/>
  <c r="EI1639" i="3" a="1"/>
  <c r="EI1639" i="3" s="1"/>
  <c r="EN1639" i="3" s="1"/>
  <c r="EJ1639" i="3" a="1"/>
  <c r="EJ1639" i="3" s="1"/>
  <c r="EO1639" i="3" s="1"/>
  <c r="EK1639" i="3" a="1"/>
  <c r="EK1639" i="3" s="1"/>
  <c r="EP1639" i="3" s="1"/>
  <c r="EL1639" i="3" a="1"/>
  <c r="EL1639" i="3" s="1"/>
  <c r="EQ1639" i="3" s="1"/>
  <c r="EM1639" i="3"/>
  <c r="EI1640" i="3" a="1"/>
  <c r="EI1640" i="3" s="1"/>
  <c r="EN1640" i="3" s="1"/>
  <c r="EJ1640" i="3" a="1"/>
  <c r="EJ1640" i="3" s="1"/>
  <c r="EO1640" i="3" s="1"/>
  <c r="EK1640" i="3" a="1"/>
  <c r="EK1640" i="3" s="1"/>
  <c r="EP1640" i="3" s="1"/>
  <c r="EL1640" i="3" a="1"/>
  <c r="EL1640" i="3" s="1"/>
  <c r="EQ1640" i="3" s="1"/>
  <c r="EM1640" i="3"/>
  <c r="EI1641" i="3" a="1"/>
  <c r="EI1641" i="3" s="1"/>
  <c r="EN1641" i="3" s="1"/>
  <c r="EJ1641" i="3" a="1"/>
  <c r="EJ1641" i="3" s="1"/>
  <c r="EO1641" i="3" s="1"/>
  <c r="EK1641" i="3" a="1"/>
  <c r="EK1641" i="3" s="1"/>
  <c r="EP1641" i="3" s="1"/>
  <c r="EL1641" i="3" a="1"/>
  <c r="EL1641" i="3" s="1"/>
  <c r="EQ1641" i="3" s="1"/>
  <c r="EM1641" i="3"/>
  <c r="EI1642" i="3" a="1"/>
  <c r="EI1642" i="3" s="1"/>
  <c r="EN1642" i="3" s="1"/>
  <c r="EJ1642" i="3" a="1"/>
  <c r="EJ1642" i="3" s="1"/>
  <c r="EO1642" i="3" s="1"/>
  <c r="EK1642" i="3" a="1"/>
  <c r="EK1642" i="3" s="1"/>
  <c r="EP1642" i="3" s="1"/>
  <c r="EL1642" i="3" a="1"/>
  <c r="EL1642" i="3" s="1"/>
  <c r="EQ1642" i="3" s="1"/>
  <c r="EM1642" i="3"/>
  <c r="EI1643" i="3" a="1"/>
  <c r="EI1643" i="3" s="1"/>
  <c r="EN1643" i="3" s="1"/>
  <c r="EJ1643" i="3" a="1"/>
  <c r="EJ1643" i="3" s="1"/>
  <c r="EO1643" i="3" s="1"/>
  <c r="EK1643" i="3" a="1"/>
  <c r="EK1643" i="3" s="1"/>
  <c r="EP1643" i="3" s="1"/>
  <c r="EL1643" i="3" a="1"/>
  <c r="EL1643" i="3" s="1"/>
  <c r="EQ1643" i="3" s="1"/>
  <c r="EM1643" i="3"/>
  <c r="EI1644" i="3" a="1"/>
  <c r="EI1644" i="3" s="1"/>
  <c r="EN1644" i="3" s="1"/>
  <c r="EJ1644" i="3" a="1"/>
  <c r="EJ1644" i="3" s="1"/>
  <c r="EO1644" i="3" s="1"/>
  <c r="EK1644" i="3" a="1"/>
  <c r="EK1644" i="3" s="1"/>
  <c r="EP1644" i="3" s="1"/>
  <c r="EL1644" i="3" a="1"/>
  <c r="EL1644" i="3" s="1"/>
  <c r="EQ1644" i="3" s="1"/>
  <c r="EM1644" i="3"/>
  <c r="EI1645" i="3" a="1"/>
  <c r="EI1645" i="3" s="1"/>
  <c r="EN1645" i="3" s="1"/>
  <c r="EJ1645" i="3" a="1"/>
  <c r="EJ1645" i="3" s="1"/>
  <c r="EO1645" i="3" s="1"/>
  <c r="EK1645" i="3" a="1"/>
  <c r="EK1645" i="3" s="1"/>
  <c r="EP1645" i="3" s="1"/>
  <c r="EL1645" i="3" a="1"/>
  <c r="EL1645" i="3" s="1"/>
  <c r="EQ1645" i="3" s="1"/>
  <c r="EM1645" i="3"/>
  <c r="EI1646" i="3" a="1"/>
  <c r="EI1646" i="3" s="1"/>
  <c r="EN1646" i="3" s="1"/>
  <c r="EJ1646" i="3" a="1"/>
  <c r="EJ1646" i="3" s="1"/>
  <c r="EO1646" i="3" s="1"/>
  <c r="EK1646" i="3" a="1"/>
  <c r="EK1646" i="3" s="1"/>
  <c r="EP1646" i="3" s="1"/>
  <c r="EL1646" i="3" a="1"/>
  <c r="EL1646" i="3" s="1"/>
  <c r="EQ1646" i="3" s="1"/>
  <c r="EM1646" i="3"/>
  <c r="EI1647" i="3" a="1"/>
  <c r="EI1647" i="3" s="1"/>
  <c r="EN1647" i="3" s="1"/>
  <c r="EJ1647" i="3" a="1"/>
  <c r="EJ1647" i="3" s="1"/>
  <c r="EO1647" i="3" s="1"/>
  <c r="EK1647" i="3" a="1"/>
  <c r="EK1647" i="3" s="1"/>
  <c r="EP1647" i="3" s="1"/>
  <c r="EL1647" i="3" a="1"/>
  <c r="EL1647" i="3" s="1"/>
  <c r="EQ1647" i="3" s="1"/>
  <c r="EM1647" i="3"/>
  <c r="EI1648" i="3" a="1"/>
  <c r="EI1648" i="3" s="1"/>
  <c r="EN1648" i="3" s="1"/>
  <c r="EJ1648" i="3" a="1"/>
  <c r="EJ1648" i="3" s="1"/>
  <c r="EO1648" i="3" s="1"/>
  <c r="EK1648" i="3" a="1"/>
  <c r="EK1648" i="3" s="1"/>
  <c r="EP1648" i="3" s="1"/>
  <c r="EL1648" i="3" a="1"/>
  <c r="EL1648" i="3" s="1"/>
  <c r="EQ1648" i="3" s="1"/>
  <c r="EM1648" i="3"/>
  <c r="EI1649" i="3" a="1"/>
  <c r="EI1649" i="3" s="1"/>
  <c r="EN1649" i="3" s="1"/>
  <c r="EJ1649" i="3" a="1"/>
  <c r="EJ1649" i="3" s="1"/>
  <c r="EO1649" i="3" s="1"/>
  <c r="EK1649" i="3" a="1"/>
  <c r="EK1649" i="3" s="1"/>
  <c r="EP1649" i="3" s="1"/>
  <c r="EL1649" i="3" a="1"/>
  <c r="EL1649" i="3" s="1"/>
  <c r="EQ1649" i="3" s="1"/>
  <c r="EM1649" i="3"/>
  <c r="EI1650" i="3" a="1"/>
  <c r="EI1650" i="3" s="1"/>
  <c r="EN1650" i="3" s="1"/>
  <c r="EJ1650" i="3" a="1"/>
  <c r="EJ1650" i="3" s="1"/>
  <c r="EO1650" i="3" s="1"/>
  <c r="EK1650" i="3" a="1"/>
  <c r="EK1650" i="3" s="1"/>
  <c r="EP1650" i="3" s="1"/>
  <c r="EL1650" i="3" a="1"/>
  <c r="EL1650" i="3" s="1"/>
  <c r="EQ1650" i="3" s="1"/>
  <c r="EM1650" i="3"/>
  <c r="EI1651" i="3" a="1"/>
  <c r="EI1651" i="3"/>
  <c r="EN1651" i="3" s="1"/>
  <c r="EJ1651" i="3" a="1"/>
  <c r="EJ1651" i="3" s="1"/>
  <c r="EO1651" i="3" s="1"/>
  <c r="EK1651" i="3" a="1"/>
  <c r="EK1651" i="3" s="1"/>
  <c r="EP1651" i="3" s="1"/>
  <c r="EL1651" i="3" a="1"/>
  <c r="EL1651" i="3" s="1"/>
  <c r="EQ1651" i="3" s="1"/>
  <c r="EM1651" i="3"/>
  <c r="EI1652" i="3" a="1"/>
  <c r="EI1652" i="3" s="1"/>
  <c r="EN1652" i="3" s="1"/>
  <c r="EJ1652" i="3" a="1"/>
  <c r="EJ1652" i="3" s="1"/>
  <c r="EO1652" i="3" s="1"/>
  <c r="EK1652" i="3" a="1"/>
  <c r="EK1652" i="3" s="1"/>
  <c r="EP1652" i="3" s="1"/>
  <c r="EL1652" i="3" a="1"/>
  <c r="EL1652" i="3" s="1"/>
  <c r="EQ1652" i="3" s="1"/>
  <c r="EM1652" i="3"/>
  <c r="EI1653" i="3" a="1"/>
  <c r="EI1653" i="3" s="1"/>
  <c r="EN1653" i="3" s="1"/>
  <c r="EJ1653" i="3" a="1"/>
  <c r="EJ1653" i="3" s="1"/>
  <c r="EO1653" i="3" s="1"/>
  <c r="EK1653" i="3" a="1"/>
  <c r="EK1653" i="3" s="1"/>
  <c r="EP1653" i="3" s="1"/>
  <c r="EL1653" i="3" a="1"/>
  <c r="EL1653" i="3" s="1"/>
  <c r="EQ1653" i="3" s="1"/>
  <c r="EM1653" i="3"/>
  <c r="EI1654" i="3" a="1"/>
  <c r="EI1654" i="3" s="1"/>
  <c r="EN1654" i="3" s="1"/>
  <c r="EJ1654" i="3" a="1"/>
  <c r="EJ1654" i="3" s="1"/>
  <c r="EO1654" i="3" s="1"/>
  <c r="EK1654" i="3" a="1"/>
  <c r="EK1654" i="3" s="1"/>
  <c r="EP1654" i="3" s="1"/>
  <c r="EL1654" i="3" a="1"/>
  <c r="EL1654" i="3" s="1"/>
  <c r="EQ1654" i="3" s="1"/>
  <c r="EM1654" i="3"/>
  <c r="EI1655" i="3" a="1"/>
  <c r="EI1655" i="3" s="1"/>
  <c r="EN1655" i="3" s="1"/>
  <c r="EJ1655" i="3" a="1"/>
  <c r="EJ1655" i="3" s="1"/>
  <c r="EO1655" i="3" s="1"/>
  <c r="EK1655" i="3" a="1"/>
  <c r="EK1655" i="3" s="1"/>
  <c r="EP1655" i="3" s="1"/>
  <c r="EL1655" i="3" a="1"/>
  <c r="EL1655" i="3" s="1"/>
  <c r="EQ1655" i="3" s="1"/>
  <c r="EM1655" i="3"/>
  <c r="EI1656" i="3" a="1"/>
  <c r="EI1656" i="3" s="1"/>
  <c r="EN1656" i="3" s="1"/>
  <c r="EJ1656" i="3" a="1"/>
  <c r="EJ1656" i="3" s="1"/>
  <c r="EO1656" i="3" s="1"/>
  <c r="EK1656" i="3" a="1"/>
  <c r="EK1656" i="3" s="1"/>
  <c r="EP1656" i="3" s="1"/>
  <c r="EL1656" i="3" a="1"/>
  <c r="EL1656" i="3" s="1"/>
  <c r="EQ1656" i="3" s="1"/>
  <c r="EM1656" i="3"/>
  <c r="EI1657" i="3" a="1"/>
  <c r="EI1657" i="3" s="1"/>
  <c r="EN1657" i="3" s="1"/>
  <c r="EJ1657" i="3" a="1"/>
  <c r="EJ1657" i="3" s="1"/>
  <c r="EO1657" i="3" s="1"/>
  <c r="EK1657" i="3" a="1"/>
  <c r="EK1657" i="3" s="1"/>
  <c r="EP1657" i="3" s="1"/>
  <c r="EL1657" i="3" a="1"/>
  <c r="EL1657" i="3" s="1"/>
  <c r="EQ1657" i="3" s="1"/>
  <c r="EM1657" i="3"/>
  <c r="EI1658" i="3" a="1"/>
  <c r="EI1658" i="3" s="1"/>
  <c r="EN1658" i="3" s="1"/>
  <c r="EJ1658" i="3" a="1"/>
  <c r="EJ1658" i="3" s="1"/>
  <c r="EO1658" i="3" s="1"/>
  <c r="EK1658" i="3" a="1"/>
  <c r="EK1658" i="3" s="1"/>
  <c r="EP1658" i="3" s="1"/>
  <c r="EL1658" i="3" a="1"/>
  <c r="EL1658" i="3" s="1"/>
  <c r="EQ1658" i="3" s="1"/>
  <c r="EM1658" i="3"/>
  <c r="EI1659" i="3" a="1"/>
  <c r="EI1659" i="3" s="1"/>
  <c r="EN1659" i="3" s="1"/>
  <c r="EJ1659" i="3" a="1"/>
  <c r="EJ1659" i="3" s="1"/>
  <c r="EO1659" i="3" s="1"/>
  <c r="EK1659" i="3" a="1"/>
  <c r="EK1659" i="3" s="1"/>
  <c r="EP1659" i="3" s="1"/>
  <c r="EL1659" i="3" a="1"/>
  <c r="EL1659" i="3" s="1"/>
  <c r="EQ1659" i="3" s="1"/>
  <c r="EM1659" i="3"/>
  <c r="EI1660" i="3" a="1"/>
  <c r="EI1660" i="3" s="1"/>
  <c r="EN1660" i="3" s="1"/>
  <c r="EJ1660" i="3" a="1"/>
  <c r="EJ1660" i="3" s="1"/>
  <c r="EO1660" i="3" s="1"/>
  <c r="EK1660" i="3" a="1"/>
  <c r="EK1660" i="3" s="1"/>
  <c r="EP1660" i="3" s="1"/>
  <c r="EL1660" i="3" a="1"/>
  <c r="EL1660" i="3" s="1"/>
  <c r="EQ1660" i="3" s="1"/>
  <c r="EM1660" i="3"/>
  <c r="EI1661" i="3" a="1"/>
  <c r="EI1661" i="3" s="1"/>
  <c r="EN1661" i="3" s="1"/>
  <c r="EJ1661" i="3" a="1"/>
  <c r="EJ1661" i="3" s="1"/>
  <c r="EO1661" i="3" s="1"/>
  <c r="EK1661" i="3" a="1"/>
  <c r="EK1661" i="3" s="1"/>
  <c r="EP1661" i="3" s="1"/>
  <c r="EL1661" i="3" a="1"/>
  <c r="EL1661" i="3" s="1"/>
  <c r="EQ1661" i="3" s="1"/>
  <c r="EM1661" i="3"/>
  <c r="EI1662" i="3" a="1"/>
  <c r="EI1662" i="3" s="1"/>
  <c r="EN1662" i="3" s="1"/>
  <c r="EJ1662" i="3" a="1"/>
  <c r="EJ1662" i="3" s="1"/>
  <c r="EO1662" i="3" s="1"/>
  <c r="EK1662" i="3" a="1"/>
  <c r="EK1662" i="3" s="1"/>
  <c r="EP1662" i="3" s="1"/>
  <c r="EL1662" i="3" a="1"/>
  <c r="EL1662" i="3" s="1"/>
  <c r="EQ1662" i="3" s="1"/>
  <c r="EM1662" i="3"/>
  <c r="EI1663" i="3" a="1"/>
  <c r="EI1663" i="3" s="1"/>
  <c r="EN1663" i="3" s="1"/>
  <c r="EJ1663" i="3" a="1"/>
  <c r="EJ1663" i="3" s="1"/>
  <c r="EO1663" i="3" s="1"/>
  <c r="EK1663" i="3" a="1"/>
  <c r="EK1663" i="3" s="1"/>
  <c r="EP1663" i="3" s="1"/>
  <c r="EL1663" i="3" a="1"/>
  <c r="EL1663" i="3" s="1"/>
  <c r="EQ1663" i="3" s="1"/>
  <c r="EM1663" i="3"/>
  <c r="EI1664" i="3" a="1"/>
  <c r="EI1664" i="3" s="1"/>
  <c r="EN1664" i="3" s="1"/>
  <c r="EJ1664" i="3" a="1"/>
  <c r="EJ1664" i="3" s="1"/>
  <c r="EO1664" i="3" s="1"/>
  <c r="EK1664" i="3" a="1"/>
  <c r="EK1664" i="3" s="1"/>
  <c r="EP1664" i="3" s="1"/>
  <c r="EL1664" i="3" a="1"/>
  <c r="EL1664" i="3" s="1"/>
  <c r="EQ1664" i="3" s="1"/>
  <c r="EM1664" i="3"/>
  <c r="EI1665" i="3" a="1"/>
  <c r="EI1665" i="3" s="1"/>
  <c r="EN1665" i="3" s="1"/>
  <c r="EJ1665" i="3" a="1"/>
  <c r="EJ1665" i="3" s="1"/>
  <c r="EO1665" i="3" s="1"/>
  <c r="EK1665" i="3" a="1"/>
  <c r="EK1665" i="3" s="1"/>
  <c r="EP1665" i="3" s="1"/>
  <c r="EL1665" i="3" a="1"/>
  <c r="EL1665" i="3" s="1"/>
  <c r="EQ1665" i="3" s="1"/>
  <c r="EM1665" i="3"/>
  <c r="EI1666" i="3" a="1"/>
  <c r="EI1666" i="3" s="1"/>
  <c r="EN1666" i="3" s="1"/>
  <c r="EJ1666" i="3" a="1"/>
  <c r="EJ1666" i="3" s="1"/>
  <c r="EO1666" i="3" s="1"/>
  <c r="EK1666" i="3" a="1"/>
  <c r="EK1666" i="3" s="1"/>
  <c r="EP1666" i="3" s="1"/>
  <c r="EL1666" i="3" a="1"/>
  <c r="EL1666" i="3" s="1"/>
  <c r="EQ1666" i="3" s="1"/>
  <c r="EM1666" i="3"/>
  <c r="EI1667" i="3" a="1"/>
  <c r="EI1667" i="3" s="1"/>
  <c r="EN1667" i="3" s="1"/>
  <c r="EJ1667" i="3" a="1"/>
  <c r="EJ1667" i="3" s="1"/>
  <c r="EO1667" i="3" s="1"/>
  <c r="EK1667" i="3" a="1"/>
  <c r="EK1667" i="3" s="1"/>
  <c r="EP1667" i="3" s="1"/>
  <c r="EL1667" i="3" a="1"/>
  <c r="EL1667" i="3" s="1"/>
  <c r="EQ1667" i="3" s="1"/>
  <c r="EM1667" i="3"/>
  <c r="EI1668" i="3" a="1"/>
  <c r="EI1668" i="3" s="1"/>
  <c r="EN1668" i="3" s="1"/>
  <c r="EJ1668" i="3" a="1"/>
  <c r="EJ1668" i="3" s="1"/>
  <c r="EO1668" i="3" s="1"/>
  <c r="EK1668" i="3" a="1"/>
  <c r="EK1668" i="3"/>
  <c r="EP1668" i="3" s="1"/>
  <c r="EL1668" i="3" a="1"/>
  <c r="EL1668" i="3" s="1"/>
  <c r="EQ1668" i="3" s="1"/>
  <c r="EM1668" i="3"/>
  <c r="EM3" i="3"/>
  <c r="EL3" i="3" a="1"/>
  <c r="EL3" i="3" s="1"/>
  <c r="EQ3" i="3" s="1"/>
  <c r="EK3" i="3" a="1"/>
  <c r="EK3" i="3" s="1"/>
  <c r="EP3" i="3" s="1"/>
  <c r="EJ3" i="3" a="1"/>
  <c r="EJ3" i="3" s="1"/>
  <c r="EO3" i="3" s="1"/>
  <c r="EI3" i="3" a="1"/>
  <c r="EI3" i="3" s="1"/>
  <c r="EN3" i="3" s="1"/>
  <c r="EQ1960" i="3" l="1"/>
  <c r="EQ2090" i="3"/>
  <c r="DH1827" i="3"/>
  <c r="DG1827" i="3" s="1"/>
  <c r="DH1864" i="3"/>
  <c r="DG1864" i="3" s="1"/>
  <c r="EQ2233" i="3"/>
  <c r="DH1795" i="3"/>
  <c r="DG1795" i="3" s="1"/>
  <c r="EQ2082" i="3"/>
  <c r="DH1817" i="3"/>
  <c r="DG1817" i="3" s="1"/>
  <c r="EQ1985" i="3"/>
  <c r="DH1764" i="3"/>
  <c r="DG1764" i="3" s="1"/>
  <c r="EQ2223" i="3"/>
  <c r="DG1726" i="3"/>
  <c r="DH1766" i="3"/>
  <c r="DG1766" i="3" s="1"/>
  <c r="DH1866" i="3"/>
  <c r="DG1866" i="3" s="1"/>
  <c r="EQ2193" i="3"/>
  <c r="DH1774" i="3"/>
  <c r="DG1774" i="3" s="1"/>
  <c r="DH1797" i="3"/>
  <c r="DG1797" i="3" s="1"/>
  <c r="DH1846" i="3"/>
  <c r="DG1846" i="3" s="1"/>
  <c r="EQ2242" i="3"/>
  <c r="DH1776" i="3"/>
  <c r="DG1776" i="3" s="1"/>
  <c r="EQ2129" i="3"/>
  <c r="DH1744" i="3"/>
  <c r="DG1744" i="3" s="1"/>
  <c r="DH1747" i="3"/>
  <c r="DG1747" i="3" s="1"/>
  <c r="EQ1961" i="3"/>
  <c r="EQ2023" i="3"/>
  <c r="EQ2250" i="3"/>
  <c r="BK1727" i="3"/>
  <c r="BI1727" i="3" s="1"/>
  <c r="DH1794" i="3"/>
  <c r="DG1794" i="3" s="1"/>
  <c r="DH1847" i="3"/>
  <c r="DG1847" i="3" s="1"/>
  <c r="EQ1971" i="3"/>
  <c r="EQ2021" i="3"/>
  <c r="EQ1957" i="3"/>
  <c r="EQ1988" i="3"/>
  <c r="EQ1989" i="3"/>
  <c r="EQ2162" i="3"/>
  <c r="EQ2068" i="3"/>
  <c r="EQ2057" i="3"/>
  <c r="DH1726" i="3"/>
  <c r="DH1745" i="3"/>
  <c r="DG1745" i="3" s="1"/>
  <c r="DH1746" i="3"/>
  <c r="DG1746" i="3" s="1"/>
  <c r="DH1765" i="3"/>
  <c r="DG1765" i="3" s="1"/>
  <c r="EN1966" i="3"/>
  <c r="EQ1966" i="3"/>
  <c r="DH1767" i="3"/>
  <c r="DG1767" i="3" s="1"/>
  <c r="DH1777" i="3"/>
  <c r="DG1777" i="3" s="1"/>
  <c r="DH1796" i="3"/>
  <c r="DG1796" i="3" s="1"/>
  <c r="DH1814" i="3"/>
  <c r="DG1814" i="3" s="1"/>
  <c r="DH1825" i="3"/>
  <c r="DG1825" i="3" s="1"/>
  <c r="DH1845" i="3"/>
  <c r="DG1845" i="3" s="1"/>
  <c r="DH1815" i="3"/>
  <c r="DG1815" i="3" s="1"/>
  <c r="EQ1965" i="3"/>
  <c r="EQ2032" i="3"/>
  <c r="DH1826" i="3"/>
  <c r="DG1826" i="3" s="1"/>
  <c r="DH1865" i="3"/>
  <c r="DG1865" i="3" s="1"/>
  <c r="EQ2058" i="3"/>
  <c r="EN2058" i="3"/>
  <c r="EQ2089" i="3"/>
  <c r="EN2089" i="3"/>
  <c r="DH1867" i="3"/>
  <c r="DG1867" i="3" s="1"/>
  <c r="DH1816" i="3"/>
  <c r="DG1816" i="3" s="1"/>
  <c r="EQ1986" i="3"/>
  <c r="EQ2022" i="3"/>
  <c r="EQ2059" i="3"/>
  <c r="EQ2246" i="3"/>
  <c r="EQ2065" i="3"/>
  <c r="EQ2060" i="3"/>
  <c r="EQ2096" i="3"/>
  <c r="EN2193" i="3"/>
  <c r="EQ2241" i="3"/>
  <c r="EQ2168" i="3"/>
  <c r="EQ2166" i="3"/>
  <c r="EN2242" i="3"/>
  <c r="EQ2319" i="3"/>
  <c r="EQ2092" i="3"/>
  <c r="DH1775" i="3"/>
  <c r="DG1775" i="3" s="1"/>
  <c r="DH1844" i="3"/>
  <c r="DG1844" i="3" s="1"/>
  <c r="EN1985" i="3"/>
  <c r="EQ2066" i="3"/>
  <c r="EN2082" i="3"/>
  <c r="EQ2031" i="3"/>
  <c r="EQ1956" i="3"/>
  <c r="EN2160" i="3"/>
  <c r="EQ2160" i="3"/>
  <c r="EQ2091" i="3"/>
  <c r="EQ2095" i="3"/>
  <c r="EN2220" i="3"/>
  <c r="EQ2220" i="3"/>
  <c r="EN2218" i="3"/>
  <c r="EQ2218" i="3"/>
  <c r="EQ2184" i="3"/>
  <c r="EQ2221" i="3"/>
  <c r="EQ2249" i="3"/>
  <c r="EQ2247" i="3"/>
  <c r="EQ2240" i="3"/>
  <c r="EQ2248" i="3"/>
  <c r="EQ2320" i="3"/>
  <c r="EN2320" i="3"/>
  <c r="EQ2338" i="3"/>
  <c r="DG1727" i="3" l="1"/>
  <c r="AA1556" i="3"/>
  <c r="AA1555" i="3"/>
  <c r="AA1554" i="3"/>
  <c r="AA1553" i="3"/>
  <c r="DJ1552" i="3"/>
  <c r="DH1552" i="3"/>
  <c r="CR1552" i="3"/>
  <c r="CD1552" i="3"/>
  <c r="CB1552" i="3"/>
  <c r="AX1552" i="3"/>
  <c r="AI1552" i="3"/>
  <c r="DJ1551" i="3"/>
  <c r="DH1551" i="3"/>
  <c r="CR1551" i="3"/>
  <c r="CD1551" i="3"/>
  <c r="CB1551" i="3"/>
  <c r="AX1551" i="3"/>
  <c r="AI1551" i="3"/>
  <c r="DJ1550" i="3"/>
  <c r="DH1550" i="3"/>
  <c r="CR1550" i="3"/>
  <c r="CD1550" i="3"/>
  <c r="CB1550" i="3"/>
  <c r="AX1550" i="3"/>
  <c r="AI1550" i="3"/>
  <c r="DJ1549" i="3"/>
  <c r="DH1549" i="3"/>
  <c r="CR1549" i="3"/>
  <c r="CD1549" i="3"/>
  <c r="CB1549" i="3"/>
  <c r="AX1549" i="3"/>
  <c r="AI1549" i="3"/>
  <c r="DJ1548" i="3"/>
  <c r="DH1548" i="3"/>
  <c r="CR1548" i="3"/>
  <c r="CD1548" i="3"/>
  <c r="CB1548" i="3"/>
  <c r="AX1548" i="3"/>
  <c r="AI1548" i="3"/>
  <c r="DJ1547" i="3"/>
  <c r="DH1547" i="3"/>
  <c r="CR1547" i="3"/>
  <c r="CD1547" i="3"/>
  <c r="CB1547" i="3"/>
  <c r="AX1547" i="3"/>
  <c r="AI1547" i="3"/>
  <c r="CR1546" i="3"/>
  <c r="CD1546" i="3"/>
  <c r="CB1546" i="3"/>
  <c r="AX1546" i="3"/>
  <c r="AI1546" i="3"/>
  <c r="CR1545" i="3"/>
  <c r="CD1545" i="3"/>
  <c r="CB1545" i="3"/>
  <c r="AX1545" i="3"/>
  <c r="AI1545" i="3"/>
  <c r="CR1544" i="3"/>
  <c r="CD1544" i="3"/>
  <c r="CB1544" i="3"/>
  <c r="AX1544" i="3"/>
  <c r="AI1544" i="3"/>
  <c r="CR1543" i="3"/>
  <c r="CD1543" i="3"/>
  <c r="CB1543" i="3"/>
  <c r="AX1543" i="3"/>
  <c r="AI1543" i="3"/>
  <c r="CR1542" i="3"/>
  <c r="CD1542" i="3"/>
  <c r="CB1542" i="3"/>
  <c r="AX1542" i="3"/>
  <c r="AI1542" i="3"/>
  <c r="CR1541" i="3"/>
  <c r="CD1541" i="3"/>
  <c r="CB1541" i="3"/>
  <c r="AX1541" i="3"/>
  <c r="AI1541" i="3"/>
  <c r="CR1540" i="3"/>
  <c r="CB1540" i="3"/>
  <c r="CR1539" i="3"/>
  <c r="CB1539" i="3"/>
  <c r="CR1538" i="3"/>
  <c r="CB1538" i="3"/>
  <c r="CR1537" i="3"/>
  <c r="CB1537" i="3"/>
  <c r="CR1536" i="3"/>
  <c r="CB1536" i="3"/>
  <c r="CR1535" i="3"/>
  <c r="CB1535" i="3"/>
  <c r="CB1534" i="3"/>
  <c r="CB1533" i="3"/>
  <c r="CB1532" i="3"/>
  <c r="CB1531" i="3"/>
  <c r="CB1530" i="3"/>
  <c r="CR1529" i="3"/>
  <c r="CB1529" i="3"/>
  <c r="CR1528" i="3"/>
  <c r="CD1528" i="3"/>
  <c r="CB1528" i="3"/>
  <c r="AX1528" i="3"/>
  <c r="AI1528" i="3"/>
  <c r="CR1527" i="3"/>
  <c r="CD1527" i="3"/>
  <c r="CB1527" i="3"/>
  <c r="AX1527" i="3"/>
  <c r="AI1527" i="3"/>
  <c r="CR1526" i="3"/>
  <c r="CD1526" i="3"/>
  <c r="CB1526" i="3"/>
  <c r="AX1526" i="3"/>
  <c r="AI1526" i="3"/>
  <c r="CR1525" i="3"/>
  <c r="CD1525" i="3"/>
  <c r="CB1525" i="3"/>
  <c r="AX1525" i="3"/>
  <c r="AI1525" i="3"/>
  <c r="CR1524" i="3"/>
  <c r="CD1524" i="3"/>
  <c r="CB1524" i="3"/>
  <c r="AX1524" i="3"/>
  <c r="AI1524" i="3"/>
  <c r="CR1523" i="3"/>
  <c r="CD1523" i="3"/>
  <c r="CB1523" i="3"/>
  <c r="AX1523" i="3"/>
  <c r="AI1523" i="3"/>
  <c r="CR1522" i="3"/>
  <c r="CD1522" i="3"/>
  <c r="CB1522" i="3"/>
  <c r="AX1522" i="3"/>
  <c r="AI1522" i="3"/>
  <c r="CR1521" i="3"/>
  <c r="CD1521" i="3"/>
  <c r="CB1521" i="3"/>
  <c r="AX1521" i="3"/>
  <c r="AI1521" i="3"/>
  <c r="CR1520" i="3"/>
  <c r="CD1520" i="3"/>
  <c r="CB1520" i="3"/>
  <c r="AX1520" i="3"/>
  <c r="AI1520" i="3"/>
  <c r="CR1519" i="3"/>
  <c r="CD1519" i="3"/>
  <c r="CB1519" i="3"/>
  <c r="AX1519" i="3"/>
  <c r="AI1519" i="3"/>
  <c r="CR1518" i="3"/>
  <c r="CD1518" i="3"/>
  <c r="CB1518" i="3"/>
  <c r="AX1518" i="3"/>
  <c r="AI1518" i="3"/>
  <c r="CR1517" i="3"/>
  <c r="CD1517" i="3"/>
  <c r="CB1517" i="3"/>
  <c r="AX1517" i="3"/>
  <c r="AI1517" i="3"/>
  <c r="CR1516" i="3"/>
  <c r="CB1516" i="3"/>
  <c r="CR1515" i="3"/>
  <c r="CB1515" i="3"/>
  <c r="CR1514" i="3"/>
  <c r="CB1514" i="3"/>
  <c r="CR1513" i="3"/>
  <c r="CB1513" i="3"/>
  <c r="CR1512" i="3"/>
  <c r="CB1512" i="3"/>
  <c r="CR1511" i="3"/>
  <c r="CB1511" i="3"/>
  <c r="CB1510" i="3"/>
  <c r="CB1509" i="3"/>
  <c r="CB1508" i="3"/>
  <c r="CB1507" i="3"/>
  <c r="CB1506" i="3"/>
  <c r="CR1505" i="3"/>
  <c r="CB1505" i="3"/>
  <c r="BJ1410" i="3"/>
  <c r="BI1410" i="3"/>
  <c r="AV1410" i="3"/>
  <c r="AU1410" i="3" s="1"/>
  <c r="AS1410" i="3"/>
  <c r="BJ1409" i="3"/>
  <c r="BI1409" i="3"/>
  <c r="AV1409" i="3"/>
  <c r="AU1409" i="3" s="1"/>
  <c r="AS1409" i="3"/>
  <c r="BJ1408" i="3"/>
  <c r="BI1408" i="3"/>
  <c r="AV1408" i="3"/>
  <c r="AU1408" i="3" s="1"/>
  <c r="AS1408" i="3"/>
  <c r="BJ1407" i="3"/>
  <c r="BI1407" i="3"/>
  <c r="AV1407" i="3"/>
  <c r="AU1407" i="3" s="1"/>
  <c r="AS1407" i="3"/>
  <c r="BJ1406" i="3"/>
  <c r="BI1406" i="3"/>
  <c r="AV1406" i="3"/>
  <c r="AU1406" i="3" s="1"/>
  <c r="AS1406" i="3"/>
  <c r="BJ1405" i="3"/>
  <c r="BI1405" i="3"/>
  <c r="AV1405" i="3"/>
  <c r="AU1405" i="3" s="1"/>
  <c r="AS1405" i="3"/>
  <c r="BJ1404" i="3"/>
  <c r="BI1404" i="3"/>
  <c r="AV1404" i="3"/>
  <c r="AU1404" i="3" s="1"/>
  <c r="AS1404" i="3"/>
  <c r="BJ1403" i="3"/>
  <c r="BI1403" i="3"/>
  <c r="AV1403" i="3"/>
  <c r="AU1403" i="3" s="1"/>
  <c r="AS1403" i="3"/>
  <c r="BJ1402" i="3"/>
  <c r="BI1402" i="3"/>
  <c r="AV1402" i="3"/>
  <c r="AU1402" i="3" s="1"/>
  <c r="AS1402" i="3"/>
  <c r="BJ1401" i="3"/>
  <c r="BI1401" i="3"/>
  <c r="AV1401" i="3"/>
  <c r="AU1401" i="3" s="1"/>
  <c r="AS1401" i="3"/>
  <c r="BJ1400" i="3"/>
  <c r="BI1400" i="3"/>
  <c r="AV1400" i="3"/>
  <c r="AU1400" i="3" s="1"/>
  <c r="AS1400" i="3"/>
  <c r="BJ1399" i="3"/>
  <c r="BI1399" i="3"/>
  <c r="AV1399" i="3"/>
  <c r="AU1399" i="3" s="1"/>
  <c r="AS1399" i="3"/>
  <c r="BL1398" i="3"/>
  <c r="BK1398" i="3" s="1"/>
  <c r="BI1398" i="3" s="1"/>
  <c r="AV1398" i="3"/>
  <c r="AU1398" i="3" s="1"/>
  <c r="AS1398" i="3" s="1"/>
  <c r="BL1397" i="3"/>
  <c r="BK1397" i="3" s="1"/>
  <c r="BI1397" i="3" s="1"/>
  <c r="AV1397" i="3"/>
  <c r="AU1397" i="3" s="1"/>
  <c r="AS1397" i="3" s="1"/>
  <c r="Y1392" i="3"/>
  <c r="Y1390" i="3"/>
  <c r="Y1388" i="3"/>
  <c r="Y1386" i="3"/>
  <c r="Y1384" i="3"/>
  <c r="Y1382" i="3"/>
  <c r="Y1380" i="3"/>
  <c r="Y1378" i="3"/>
  <c r="AA1372" i="3"/>
  <c r="AA1371" i="3"/>
  <c r="AA1370" i="3"/>
  <c r="AA1369" i="3"/>
  <c r="AA1368" i="3"/>
  <c r="AA1367" i="3"/>
  <c r="AA1366" i="3"/>
  <c r="AA1365" i="3"/>
  <c r="AA1364" i="3"/>
  <c r="AA1363" i="3"/>
  <c r="AA1362" i="3"/>
  <c r="AA1361" i="3"/>
  <c r="AA1360" i="3"/>
  <c r="AA1359" i="3"/>
  <c r="AA1358" i="3"/>
  <c r="AA1357" i="3"/>
  <c r="AA1356" i="3"/>
  <c r="AA1355" i="3"/>
  <c r="AA1354" i="3"/>
  <c r="AA1353" i="3"/>
  <c r="AA1352" i="3"/>
  <c r="AA1351" i="3"/>
  <c r="AA1350" i="3"/>
  <c r="AA1349" i="3"/>
  <c r="BJ1348" i="3"/>
  <c r="BD1348" i="3"/>
  <c r="AV1348" i="3"/>
  <c r="AU1348" i="3" s="1"/>
  <c r="AS1348" i="3" s="1"/>
  <c r="BI1348" i="3" s="1"/>
  <c r="BJ1347" i="3"/>
  <c r="BD1347" i="3"/>
  <c r="AV1347" i="3"/>
  <c r="AU1347" i="3" s="1"/>
  <c r="AS1347" i="3" s="1"/>
  <c r="BI1347" i="3" s="1"/>
  <c r="BJ1346" i="3"/>
  <c r="BD1346" i="3"/>
  <c r="AV1346" i="3"/>
  <c r="AU1346" i="3" s="1"/>
  <c r="AS1346" i="3" s="1"/>
  <c r="BI1346" i="3" s="1"/>
  <c r="BJ1345" i="3"/>
  <c r="BD1345" i="3"/>
  <c r="AV1345" i="3"/>
  <c r="AU1345" i="3" s="1"/>
  <c r="AS1345" i="3" s="1"/>
  <c r="BI1345" i="3" s="1"/>
  <c r="AV1344" i="3"/>
  <c r="AU1344" i="3" s="1"/>
  <c r="AS1344" i="3" s="1"/>
  <c r="BL1343" i="3"/>
  <c r="BK1343" i="3" s="1"/>
  <c r="BI1343" i="3" s="1"/>
  <c r="AV1343" i="3"/>
  <c r="AU1343" i="3" s="1"/>
  <c r="AS1343" i="3" s="1"/>
  <c r="AV1342" i="3"/>
  <c r="AU1342" i="3" s="1"/>
  <c r="AS1342" i="3" s="1"/>
  <c r="AV1341" i="3"/>
  <c r="AU1341" i="3" s="1"/>
  <c r="AS1341" i="3" s="1"/>
  <c r="AV1340" i="3"/>
  <c r="AU1340" i="3" s="1"/>
  <c r="AS1340" i="3" s="1"/>
  <c r="AV1339" i="3"/>
  <c r="AU1339" i="3" s="1"/>
  <c r="AS1339" i="3" s="1"/>
  <c r="AV1338" i="3"/>
  <c r="AU1338" i="3" s="1"/>
  <c r="AS1338" i="3" s="1"/>
  <c r="AX1337" i="3"/>
  <c r="AV1337" i="3"/>
  <c r="AU1337" i="3" s="1"/>
  <c r="AS1337" i="3" s="1"/>
  <c r="AX1336" i="3"/>
  <c r="AV1336" i="3"/>
  <c r="AU1336" i="3" s="1"/>
  <c r="AS1336" i="3" s="1"/>
  <c r="AV1335" i="3"/>
  <c r="AU1335" i="3" s="1"/>
  <c r="AS1335" i="3" s="1"/>
  <c r="AV1334" i="3"/>
  <c r="AU1334" i="3" s="1"/>
  <c r="AS1334" i="3" s="1"/>
  <c r="AX1333" i="3"/>
  <c r="AV1333" i="3"/>
  <c r="AU1333" i="3" s="1"/>
  <c r="AS1333" i="3" s="1"/>
  <c r="AX1332" i="3"/>
  <c r="AV1332" i="3"/>
  <c r="AU1332" i="3" s="1"/>
  <c r="AS1332" i="3" s="1"/>
  <c r="AV1331" i="3"/>
  <c r="AU1331" i="3" s="1"/>
  <c r="AS1331" i="3" s="1"/>
  <c r="AV1330" i="3"/>
  <c r="AU1330" i="3" s="1"/>
  <c r="AS1330" i="3" s="1"/>
  <c r="AX1329" i="3"/>
  <c r="AV1329" i="3"/>
  <c r="AU1329" i="3" s="1"/>
  <c r="AS1329" i="3" s="1"/>
  <c r="AX1328" i="3"/>
  <c r="AV1328" i="3"/>
  <c r="AU1328" i="3" s="1"/>
  <c r="AS1328" i="3" s="1"/>
  <c r="AV1327" i="3"/>
  <c r="AU1327" i="3" s="1"/>
  <c r="AS1327" i="3" s="1"/>
  <c r="AV1326" i="3"/>
  <c r="AU1326" i="3" s="1"/>
  <c r="AS1326" i="3" s="1"/>
  <c r="AX1325" i="3"/>
  <c r="AV1325" i="3"/>
  <c r="AU1325" i="3" s="1"/>
  <c r="AS1325" i="3" s="1"/>
  <c r="AX1324" i="3"/>
  <c r="AV1324" i="3"/>
  <c r="AU1324" i="3" s="1"/>
  <c r="AS1324" i="3" s="1"/>
  <c r="AV1323" i="3"/>
  <c r="AU1323" i="3" s="1"/>
  <c r="AS1323" i="3" s="1"/>
  <c r="AV1322" i="3"/>
  <c r="AU1322" i="3" s="1"/>
  <c r="AS1322" i="3" s="1"/>
  <c r="AX1321" i="3"/>
  <c r="AV1321" i="3"/>
  <c r="AU1321" i="3" s="1"/>
  <c r="AS1321" i="3" s="1"/>
  <c r="AX1320" i="3"/>
  <c r="AV1320" i="3"/>
  <c r="AU1320" i="3" s="1"/>
  <c r="AS1320" i="3" s="1"/>
  <c r="AV1319" i="3"/>
  <c r="AU1319" i="3" s="1"/>
  <c r="AS1319" i="3" s="1"/>
  <c r="AV1318" i="3"/>
  <c r="AU1318" i="3" s="1"/>
  <c r="AS1318" i="3" s="1"/>
  <c r="AX1317" i="3"/>
  <c r="AV1317" i="3"/>
  <c r="AU1317" i="3" s="1"/>
  <c r="AS1317" i="3" s="1"/>
  <c r="AX1316" i="3"/>
  <c r="AV1316" i="3"/>
  <c r="AU1316" i="3" s="1"/>
  <c r="AS1316" i="3" s="1"/>
  <c r="AV1315" i="3"/>
  <c r="AU1315" i="3" s="1"/>
  <c r="AS1315" i="3" s="1"/>
  <c r="AV1314" i="3"/>
  <c r="AU1314" i="3" s="1"/>
  <c r="AS1314" i="3" s="1"/>
  <c r="AX1313" i="3"/>
  <c r="AV1313" i="3"/>
  <c r="AU1313" i="3" s="1"/>
  <c r="AS1313" i="3" s="1"/>
  <c r="AX1312" i="3"/>
  <c r="AV1312" i="3"/>
  <c r="AU1312" i="3" s="1"/>
  <c r="AS1312" i="3" s="1"/>
  <c r="AV1311" i="3"/>
  <c r="AU1311" i="3" s="1"/>
  <c r="AS1311" i="3" s="1"/>
  <c r="AV1310" i="3"/>
  <c r="AU1310" i="3" s="1"/>
  <c r="AS1310" i="3" s="1"/>
  <c r="AV1309" i="3"/>
  <c r="AU1309" i="3" s="1"/>
  <c r="AS1309" i="3" s="1"/>
  <c r="AV1308" i="3"/>
  <c r="AU1308" i="3" s="1"/>
  <c r="AS1308" i="3" s="1"/>
  <c r="AV1307" i="3"/>
  <c r="AU1307" i="3" s="1"/>
  <c r="AS1307" i="3" s="1"/>
  <c r="AV1306" i="3"/>
  <c r="AU1306" i="3" s="1"/>
  <c r="AS1306" i="3" s="1"/>
  <c r="AV1305" i="3"/>
  <c r="AU1305" i="3" s="1"/>
  <c r="AS1305" i="3" s="1"/>
  <c r="AV1304" i="3"/>
  <c r="AU1304" i="3" s="1"/>
  <c r="AS1304" i="3" s="1"/>
  <c r="AV1303" i="3"/>
  <c r="AU1303" i="3" s="1"/>
  <c r="AS1303" i="3" s="1"/>
  <c r="AV1302" i="3"/>
  <c r="AU1302" i="3" s="1"/>
  <c r="AS1302" i="3" s="1"/>
  <c r="AV1301" i="3"/>
  <c r="AU1301" i="3" s="1"/>
  <c r="AS1301" i="3" s="1"/>
  <c r="AV1300" i="3"/>
  <c r="AU1300" i="3" s="1"/>
  <c r="AS1300" i="3" s="1"/>
  <c r="AV1299" i="3"/>
  <c r="AU1299" i="3" s="1"/>
  <c r="AS1299" i="3" s="1"/>
  <c r="AV1298" i="3"/>
  <c r="AU1298" i="3" s="1"/>
  <c r="AS1298" i="3" s="1"/>
  <c r="AV1297" i="3"/>
  <c r="AU1297" i="3" s="1"/>
  <c r="AS1297" i="3" s="1"/>
  <c r="AV1296" i="3"/>
  <c r="AU1296" i="3" s="1"/>
  <c r="AS1296" i="3" s="1"/>
  <c r="AV1295" i="3"/>
  <c r="AU1295" i="3" s="1"/>
  <c r="AS1295" i="3" s="1"/>
  <c r="AV1294" i="3"/>
  <c r="AU1294" i="3" s="1"/>
  <c r="AS1294" i="3" s="1"/>
  <c r="AV1293" i="3"/>
  <c r="AU1293" i="3" s="1"/>
  <c r="AS1293" i="3" s="1"/>
  <c r="AV1292" i="3"/>
  <c r="AU1292" i="3" s="1"/>
  <c r="AS1292" i="3" s="1"/>
  <c r="AV1291" i="3"/>
  <c r="AU1291" i="3" s="1"/>
  <c r="AS1291" i="3" s="1"/>
  <c r="AV1290" i="3"/>
  <c r="AU1290" i="3" s="1"/>
  <c r="AS1290" i="3" s="1"/>
  <c r="AV1289" i="3"/>
  <c r="AU1289" i="3" s="1"/>
  <c r="AS1289" i="3" s="1"/>
  <c r="AV1288" i="3"/>
  <c r="AU1288" i="3" s="1"/>
  <c r="AS1288" i="3" s="1"/>
  <c r="AV1287" i="3"/>
  <c r="AU1287" i="3" s="1"/>
  <c r="AS1287" i="3" s="1"/>
  <c r="AV1286" i="3"/>
  <c r="AU1286" i="3" s="1"/>
  <c r="AS1286" i="3" s="1"/>
  <c r="AV1285" i="3"/>
  <c r="AU1285" i="3" s="1"/>
  <c r="AS1285" i="3" s="1"/>
  <c r="AV1284" i="3"/>
  <c r="AU1284" i="3" s="1"/>
  <c r="AS1284" i="3" s="1"/>
  <c r="AV1283" i="3"/>
  <c r="AU1283" i="3" s="1"/>
  <c r="AS1283" i="3" s="1"/>
  <c r="AV1282" i="3"/>
  <c r="AU1282" i="3" s="1"/>
  <c r="AS1282" i="3" s="1"/>
  <c r="AV1281" i="3"/>
  <c r="AU1281" i="3" s="1"/>
  <c r="AS1281" i="3" s="1"/>
  <c r="AV1280" i="3"/>
  <c r="AU1280" i="3" s="1"/>
  <c r="AS1280" i="3" s="1"/>
  <c r="AV1279" i="3"/>
  <c r="AU1279" i="3" s="1"/>
  <c r="AS1279" i="3" s="1"/>
  <c r="AV1278" i="3"/>
  <c r="AU1278" i="3" s="1"/>
  <c r="AS1278" i="3" s="1"/>
  <c r="AV1277" i="3"/>
  <c r="AU1277" i="3" s="1"/>
  <c r="AS1277" i="3" s="1"/>
  <c r="AV1276" i="3"/>
  <c r="AU1276" i="3" s="1"/>
  <c r="AS1276" i="3" s="1"/>
  <c r="AV1275" i="3"/>
  <c r="AU1275" i="3" s="1"/>
  <c r="AS1275" i="3" s="1"/>
  <c r="AV1274" i="3"/>
  <c r="AU1274" i="3" s="1"/>
  <c r="AS1274" i="3" s="1"/>
  <c r="AV1273" i="3"/>
  <c r="AU1273" i="3" s="1"/>
  <c r="AS1273" i="3" s="1"/>
  <c r="AV1272" i="3"/>
  <c r="AU1272" i="3" s="1"/>
  <c r="AS1272" i="3" s="1"/>
  <c r="AV1271" i="3"/>
  <c r="AU1271" i="3" s="1"/>
  <c r="AS1271" i="3" s="1"/>
  <c r="AV1270" i="3"/>
  <c r="AU1270" i="3" s="1"/>
  <c r="AS1270" i="3" s="1"/>
  <c r="AV1269" i="3"/>
  <c r="AU1269" i="3" s="1"/>
  <c r="AS1269" i="3" s="1"/>
  <c r="AV1268" i="3"/>
  <c r="AU1268" i="3" s="1"/>
  <c r="AS1268" i="3" s="1"/>
  <c r="AV1267" i="3"/>
  <c r="AU1267" i="3" s="1"/>
  <c r="AS1267" i="3" s="1"/>
  <c r="AV1266" i="3"/>
  <c r="AU1266" i="3" s="1"/>
  <c r="AS1266" i="3" s="1"/>
  <c r="AV1265" i="3"/>
  <c r="AU1265" i="3" s="1"/>
  <c r="AS1265" i="3" s="1"/>
  <c r="AV1264" i="3"/>
  <c r="AU1264" i="3" s="1"/>
  <c r="AS1264" i="3" s="1"/>
  <c r="AV1263" i="3"/>
  <c r="AU1263" i="3" s="1"/>
  <c r="AS1263" i="3" s="1"/>
  <c r="AV1262" i="3"/>
  <c r="AU1262" i="3" s="1"/>
  <c r="AS1262" i="3" s="1"/>
  <c r="AV1261" i="3"/>
  <c r="AU1261" i="3" s="1"/>
  <c r="AS1261" i="3" s="1"/>
  <c r="AV1260" i="3"/>
  <c r="AU1260" i="3" s="1"/>
  <c r="AS1260" i="3" s="1"/>
  <c r="AV1259" i="3"/>
  <c r="AU1259" i="3" s="1"/>
  <c r="AS1259" i="3" s="1"/>
  <c r="AV1258" i="3"/>
  <c r="AU1258" i="3" s="1"/>
  <c r="AS1258" i="3" s="1"/>
  <c r="AV1257" i="3"/>
  <c r="AU1257" i="3" s="1"/>
  <c r="AS1257" i="3" s="1"/>
  <c r="AV1256" i="3"/>
  <c r="AU1256" i="3" s="1"/>
  <c r="AS1256" i="3" s="1"/>
  <c r="AV1255" i="3"/>
  <c r="AU1255" i="3" s="1"/>
  <c r="AS1255" i="3" s="1"/>
  <c r="AV1254" i="3"/>
  <c r="AU1254" i="3" s="1"/>
  <c r="AS1254" i="3" s="1"/>
  <c r="AV1253" i="3"/>
  <c r="AU1253" i="3" s="1"/>
  <c r="AS1253" i="3" s="1"/>
  <c r="AV1252" i="3"/>
  <c r="AU1252" i="3" s="1"/>
  <c r="AS1252" i="3" s="1"/>
  <c r="AV1251" i="3"/>
  <c r="AU1251" i="3" s="1"/>
  <c r="AS1251" i="3" s="1"/>
  <c r="AV1250" i="3"/>
  <c r="AU1250" i="3" s="1"/>
  <c r="AS1250" i="3" s="1"/>
  <c r="AX1249" i="3"/>
  <c r="AV1249" i="3"/>
  <c r="AU1249" i="3" s="1"/>
  <c r="AS1249" i="3" s="1"/>
  <c r="AX1248" i="3"/>
  <c r="AV1248" i="3"/>
  <c r="AU1248" i="3" s="1"/>
  <c r="AS1248" i="3" s="1"/>
  <c r="AV1247" i="3"/>
  <c r="AU1247" i="3" s="1"/>
  <c r="AS1247" i="3" s="1"/>
  <c r="AV1246" i="3"/>
  <c r="AU1246" i="3" s="1"/>
  <c r="AS1246" i="3" s="1"/>
  <c r="AX1245" i="3"/>
  <c r="AV1245" i="3"/>
  <c r="AU1245" i="3" s="1"/>
  <c r="AS1245" i="3" s="1"/>
  <c r="AX1244" i="3"/>
  <c r="AV1244" i="3"/>
  <c r="AU1244" i="3" s="1"/>
  <c r="AS1244" i="3" s="1"/>
  <c r="AV1243" i="3"/>
  <c r="AU1243" i="3" s="1"/>
  <c r="AS1243" i="3" s="1"/>
  <c r="AV1242" i="3"/>
  <c r="AU1242" i="3" s="1"/>
  <c r="AS1242" i="3" s="1"/>
  <c r="AX1241" i="3"/>
  <c r="AV1241" i="3"/>
  <c r="AU1241" i="3" s="1"/>
  <c r="AS1241" i="3" s="1"/>
  <c r="AX1240" i="3"/>
  <c r="AV1240" i="3"/>
  <c r="AU1240" i="3" s="1"/>
  <c r="AS1240" i="3" s="1"/>
  <c r="AV1239" i="3"/>
  <c r="AU1239" i="3" s="1"/>
  <c r="AS1239" i="3" s="1"/>
  <c r="AV1238" i="3"/>
  <c r="AU1238" i="3" s="1"/>
  <c r="AS1238" i="3" s="1"/>
  <c r="AX1237" i="3"/>
  <c r="AV1237" i="3"/>
  <c r="AU1237" i="3" s="1"/>
  <c r="AS1237" i="3" s="1"/>
  <c r="AX1236" i="3"/>
  <c r="AV1236" i="3"/>
  <c r="AU1236" i="3" s="1"/>
  <c r="AS1236" i="3" s="1"/>
  <c r="AV1235" i="3"/>
  <c r="AU1235" i="3" s="1"/>
  <c r="AS1235" i="3" s="1"/>
  <c r="AV1234" i="3"/>
  <c r="AU1234" i="3" s="1"/>
  <c r="AS1234" i="3" s="1"/>
  <c r="AX1233" i="3"/>
  <c r="AV1233" i="3"/>
  <c r="AU1233" i="3" s="1"/>
  <c r="AS1233" i="3" s="1"/>
  <c r="AX1232" i="3"/>
  <c r="AV1232" i="3"/>
  <c r="AU1232" i="3" s="1"/>
  <c r="AS1232" i="3" s="1"/>
  <c r="AV1231" i="3"/>
  <c r="AU1231" i="3" s="1"/>
  <c r="AS1231" i="3" s="1"/>
  <c r="AV1230" i="3"/>
  <c r="AU1230" i="3" s="1"/>
  <c r="AS1230" i="3" s="1"/>
  <c r="AX1229" i="3"/>
  <c r="AV1229" i="3"/>
  <c r="AU1229" i="3" s="1"/>
  <c r="AS1229" i="3" s="1"/>
  <c r="AX1228" i="3"/>
  <c r="AV1228" i="3"/>
  <c r="AU1228" i="3" s="1"/>
  <c r="AS1228" i="3" s="1"/>
  <c r="AV1227" i="3"/>
  <c r="AU1227" i="3" s="1"/>
  <c r="AS1227" i="3" s="1"/>
  <c r="AV1226" i="3"/>
  <c r="AU1226" i="3" s="1"/>
  <c r="AS1226" i="3" s="1"/>
  <c r="AX1225" i="3"/>
  <c r="AV1225" i="3"/>
  <c r="AU1225" i="3" s="1"/>
  <c r="AS1225" i="3" s="1"/>
  <c r="AX1224" i="3"/>
  <c r="AV1224" i="3"/>
  <c r="AU1224" i="3" s="1"/>
  <c r="AS1224" i="3" s="1"/>
  <c r="AV1223" i="3"/>
  <c r="AU1223" i="3" s="1"/>
  <c r="AS1223" i="3" s="1"/>
  <c r="AV1222" i="3"/>
  <c r="AU1222" i="3" s="1"/>
  <c r="AS1222" i="3" s="1"/>
  <c r="AX1221" i="3"/>
  <c r="AV1221" i="3"/>
  <c r="AU1221" i="3" s="1"/>
  <c r="AS1221" i="3" s="1"/>
  <c r="AX1220" i="3"/>
  <c r="AV1220" i="3"/>
  <c r="AU1220" i="3" s="1"/>
  <c r="AS1220" i="3" s="1"/>
  <c r="AV1219" i="3"/>
  <c r="AU1219" i="3" s="1"/>
  <c r="AS1219" i="3" s="1"/>
  <c r="AV1218" i="3"/>
  <c r="AU1218" i="3" s="1"/>
  <c r="AS1218" i="3" s="1"/>
  <c r="AV1217" i="3"/>
  <c r="AU1217" i="3" s="1"/>
  <c r="AS1217" i="3" s="1"/>
  <c r="AV1216" i="3"/>
  <c r="AU1216" i="3" s="1"/>
  <c r="AS1216" i="3" s="1"/>
  <c r="AV1215" i="3"/>
  <c r="AU1215" i="3" s="1"/>
  <c r="AS1215" i="3" s="1"/>
  <c r="AV1214" i="3"/>
  <c r="AU1214" i="3" s="1"/>
  <c r="AS1214" i="3" s="1"/>
  <c r="AV1213" i="3"/>
  <c r="AU1213" i="3" s="1"/>
  <c r="AS1213" i="3" s="1"/>
  <c r="AV1212" i="3"/>
  <c r="AU1212" i="3" s="1"/>
  <c r="AS1212" i="3" s="1"/>
  <c r="AV1211" i="3"/>
  <c r="AU1211" i="3" s="1"/>
  <c r="AS1211" i="3" s="1"/>
  <c r="AV1210" i="3"/>
  <c r="AU1210" i="3" s="1"/>
  <c r="AS1210" i="3" s="1"/>
  <c r="AV1209" i="3"/>
  <c r="AU1209" i="3" s="1"/>
  <c r="AS1209" i="3" s="1"/>
  <c r="AV1208" i="3"/>
  <c r="AU1208" i="3" s="1"/>
  <c r="AS1208" i="3" s="1"/>
  <c r="AV1207" i="3"/>
  <c r="AU1207" i="3" s="1"/>
  <c r="AS1207" i="3" s="1"/>
  <c r="AV1206" i="3"/>
  <c r="AU1206" i="3" s="1"/>
  <c r="AS1206" i="3" s="1"/>
  <c r="AV1205" i="3"/>
  <c r="AU1205" i="3" s="1"/>
  <c r="AS1205" i="3" s="1"/>
  <c r="AV1204" i="3"/>
  <c r="AU1204" i="3" s="1"/>
  <c r="AS1204" i="3" s="1"/>
  <c r="AV1203" i="3"/>
  <c r="AU1203" i="3" s="1"/>
  <c r="AS1203" i="3" s="1"/>
  <c r="AV1202" i="3"/>
  <c r="AU1202" i="3" s="1"/>
  <c r="AS1202" i="3" s="1"/>
  <c r="AV1201" i="3"/>
  <c r="AU1201" i="3" s="1"/>
  <c r="AS1201" i="3" s="1"/>
  <c r="AV1200" i="3"/>
  <c r="AU1200" i="3" s="1"/>
  <c r="AS1200" i="3" s="1"/>
  <c r="AV1199" i="3"/>
  <c r="AU1199" i="3" s="1"/>
  <c r="AS1199" i="3" s="1"/>
  <c r="AV1198" i="3"/>
  <c r="AU1198" i="3" s="1"/>
  <c r="AS1198" i="3" s="1"/>
  <c r="AV1197" i="3"/>
  <c r="AU1197" i="3" s="1"/>
  <c r="AS1197" i="3" s="1"/>
  <c r="AV1196" i="3"/>
  <c r="AU1196" i="3" s="1"/>
  <c r="AS1196" i="3" s="1"/>
  <c r="AV1195" i="3"/>
  <c r="AU1195" i="3" s="1"/>
  <c r="AS1195" i="3" s="1"/>
  <c r="AV1194" i="3"/>
  <c r="AU1194" i="3" s="1"/>
  <c r="AS1194" i="3" s="1"/>
  <c r="AV1193" i="3"/>
  <c r="AU1193" i="3" s="1"/>
  <c r="AS1193" i="3" s="1"/>
  <c r="AV1192" i="3"/>
  <c r="AU1192" i="3" s="1"/>
  <c r="AS1192" i="3" s="1"/>
  <c r="AV1191" i="3"/>
  <c r="AU1191" i="3" s="1"/>
  <c r="AS1191" i="3" s="1"/>
  <c r="AV1190" i="3"/>
  <c r="AU1190" i="3" s="1"/>
  <c r="AS1190" i="3" s="1"/>
  <c r="AV1189" i="3"/>
  <c r="AU1189" i="3" s="1"/>
  <c r="AS1189" i="3" s="1"/>
  <c r="AV1188" i="3"/>
  <c r="AU1188" i="3" s="1"/>
  <c r="AS1188" i="3" s="1"/>
  <c r="AV1187" i="3"/>
  <c r="AU1187" i="3" s="1"/>
  <c r="AS1187" i="3" s="1"/>
  <c r="AV1186" i="3"/>
  <c r="AU1186" i="3" s="1"/>
  <c r="AS1186" i="3" s="1"/>
  <c r="AV1177" i="3"/>
  <c r="AU1177" i="3" s="1"/>
  <c r="AS1177" i="3" s="1"/>
  <c r="AV1176" i="3"/>
  <c r="AU1176" i="3" s="1"/>
  <c r="AS1176" i="3" s="1"/>
  <c r="AV1175" i="3"/>
  <c r="AU1175" i="3" s="1"/>
  <c r="AS1175" i="3" s="1"/>
  <c r="AV1174" i="3"/>
  <c r="AU1174" i="3" s="1"/>
  <c r="AS1174" i="3" s="1"/>
  <c r="AV1173" i="3"/>
  <c r="AU1173" i="3" s="1"/>
  <c r="AS1173" i="3" s="1"/>
  <c r="AV1172" i="3"/>
  <c r="AU1172" i="3" s="1"/>
  <c r="AS1172" i="3" s="1"/>
  <c r="AV1171" i="3"/>
  <c r="AU1171" i="3" s="1"/>
  <c r="AS1171" i="3" s="1"/>
  <c r="AV1170" i="3"/>
  <c r="AU1170" i="3" s="1"/>
  <c r="AS1170" i="3" s="1"/>
  <c r="AV1169" i="3"/>
  <c r="AU1169" i="3" s="1"/>
  <c r="AS1169" i="3" s="1"/>
  <c r="AV1168" i="3"/>
  <c r="AU1168" i="3" s="1"/>
  <c r="AS1168" i="3" s="1"/>
  <c r="AV1167" i="3"/>
  <c r="AU1167" i="3" s="1"/>
  <c r="AS1167" i="3" s="1"/>
  <c r="AV1166" i="3"/>
  <c r="AU1166" i="3" s="1"/>
  <c r="AS1166" i="3" s="1"/>
  <c r="AV1165" i="3"/>
  <c r="AU1165" i="3" s="1"/>
  <c r="AS1165" i="3" s="1"/>
  <c r="AV1164" i="3"/>
  <c r="AU1164" i="3" s="1"/>
  <c r="AS1164" i="3" s="1"/>
  <c r="AV1163" i="3"/>
  <c r="AU1163" i="3" s="1"/>
  <c r="AS1163" i="3" s="1"/>
  <c r="AV1162" i="3"/>
  <c r="AU1162" i="3" s="1"/>
  <c r="AS1162" i="3" s="1"/>
  <c r="CB957" i="3"/>
  <c r="CB956" i="3"/>
  <c r="CB955" i="3"/>
  <c r="CB949" i="3"/>
  <c r="CB948" i="3"/>
  <c r="CB947" i="3"/>
  <c r="CB946" i="3"/>
  <c r="CB945" i="3"/>
  <c r="CB944" i="3"/>
  <c r="CB943" i="3"/>
  <c r="CB942" i="3"/>
  <c r="CB936" i="3"/>
  <c r="AG916" i="3"/>
  <c r="AA916" i="3"/>
  <c r="AG915" i="3"/>
  <c r="AA915" i="3"/>
  <c r="AG914" i="3"/>
  <c r="AA914" i="3"/>
  <c r="AU913" i="3"/>
  <c r="AU912" i="3"/>
  <c r="AU911" i="3"/>
  <c r="AU910" i="3"/>
  <c r="AU909" i="3"/>
  <c r="AU908" i="3"/>
  <c r="AU907" i="3"/>
  <c r="AU906" i="3"/>
  <c r="AU905" i="3"/>
  <c r="AU904" i="3"/>
  <c r="AU903" i="3"/>
  <c r="AU902" i="3"/>
  <c r="AU901" i="3"/>
  <c r="AU900" i="3"/>
  <c r="AU899" i="3"/>
  <c r="AU898" i="3"/>
  <c r="AU897" i="3"/>
  <c r="AU896" i="3"/>
  <c r="AU895" i="3"/>
  <c r="AU894" i="3"/>
  <c r="AU893" i="3"/>
  <c r="AU892" i="3"/>
  <c r="AU891" i="3"/>
  <c r="AU890" i="3"/>
  <c r="AU889" i="3"/>
  <c r="AU888" i="3"/>
  <c r="AU887" i="3"/>
  <c r="AU886" i="3"/>
  <c r="AU885" i="3"/>
  <c r="AU884" i="3"/>
  <c r="AU883" i="3"/>
  <c r="AU882" i="3"/>
  <c r="AU881" i="3"/>
  <c r="AU880" i="3"/>
  <c r="AU879" i="3"/>
  <c r="AU878" i="3"/>
  <c r="AU877" i="3"/>
  <c r="AU876" i="3"/>
  <c r="AU875" i="3"/>
  <c r="CB874" i="3"/>
  <c r="CA874" i="3" s="1"/>
  <c r="BY874" i="3" s="1"/>
  <c r="BL874" i="3"/>
  <c r="BK874" i="3" s="1"/>
  <c r="BI874" i="3" s="1"/>
  <c r="AV874" i="3"/>
  <c r="AU874" i="3" s="1"/>
  <c r="AS874" i="3" s="1"/>
  <c r="CB873" i="3"/>
  <c r="CA873" i="3" s="1"/>
  <c r="BY873" i="3" s="1"/>
  <c r="BL873" i="3"/>
  <c r="BK873" i="3" s="1"/>
  <c r="BI873" i="3" s="1"/>
  <c r="AV873" i="3"/>
  <c r="AU873" i="3" s="1"/>
  <c r="AS873" i="3" s="1"/>
  <c r="CB872" i="3"/>
  <c r="CA872" i="3" s="1"/>
  <c r="BY872" i="3" s="1"/>
  <c r="BL872" i="3"/>
  <c r="BK872" i="3" s="1"/>
  <c r="BI872" i="3" s="1"/>
  <c r="AV872" i="3"/>
  <c r="AU872" i="3" s="1"/>
  <c r="AS872" i="3" s="1"/>
  <c r="CB871" i="3"/>
  <c r="CA871" i="3" s="1"/>
  <c r="BY871" i="3" s="1"/>
  <c r="BL871" i="3"/>
  <c r="BK871" i="3" s="1"/>
  <c r="BI871" i="3" s="1"/>
  <c r="AV871" i="3"/>
  <c r="AU871" i="3" s="1"/>
  <c r="AS871" i="3" s="1"/>
  <c r="CB870" i="3"/>
  <c r="CA870" i="3" s="1"/>
  <c r="BY870" i="3" s="1"/>
  <c r="BL870" i="3"/>
  <c r="BK870" i="3" s="1"/>
  <c r="BI870" i="3" s="1"/>
  <c r="AV870" i="3"/>
  <c r="AU870" i="3" s="1"/>
  <c r="AS870" i="3" s="1"/>
  <c r="CB869" i="3"/>
  <c r="CA869" i="3" s="1"/>
  <c r="BY869" i="3" s="1"/>
  <c r="BL869" i="3"/>
  <c r="BK869" i="3" s="1"/>
  <c r="BI869" i="3" s="1"/>
  <c r="AV869" i="3"/>
  <c r="AU869" i="3" s="1"/>
  <c r="AS869" i="3" s="1"/>
  <c r="DH864" i="3"/>
  <c r="DG864" i="3" s="1"/>
  <c r="DE864" i="3" s="1"/>
  <c r="CR864" i="3"/>
  <c r="CQ864" i="3"/>
  <c r="BL864" i="3"/>
  <c r="BK864" i="3" s="1"/>
  <c r="BI864" i="3" s="1"/>
  <c r="AV864" i="3"/>
  <c r="AU864" i="3" s="1"/>
  <c r="AS864" i="3" s="1"/>
  <c r="DH863" i="3"/>
  <c r="DG863" i="3" s="1"/>
  <c r="DE863" i="3" s="1"/>
  <c r="CR863" i="3"/>
  <c r="CQ863" i="3"/>
  <c r="BL863" i="3"/>
  <c r="BK863" i="3" s="1"/>
  <c r="BI863" i="3" s="1"/>
  <c r="AV863" i="3"/>
  <c r="AU863" i="3" s="1"/>
  <c r="AS863" i="3" s="1"/>
  <c r="AV862" i="3"/>
  <c r="AU862" i="3" s="1"/>
  <c r="AS862" i="3" s="1"/>
  <c r="AV861" i="3"/>
  <c r="AU861" i="3" s="1"/>
  <c r="AS861" i="3" s="1"/>
  <c r="AV860" i="3"/>
  <c r="AU860" i="3" s="1"/>
  <c r="AS860" i="3" s="1"/>
  <c r="AV859" i="3"/>
  <c r="AU859" i="3" s="1"/>
  <c r="AS859" i="3" s="1"/>
  <c r="AV858" i="3"/>
  <c r="AU858" i="3" s="1"/>
  <c r="AS858" i="3" s="1"/>
  <c r="AV857" i="3"/>
  <c r="AU857" i="3" s="1"/>
  <c r="AS857" i="3" s="1"/>
  <c r="AV856" i="3"/>
  <c r="AU856" i="3" s="1"/>
  <c r="AS856" i="3" s="1"/>
  <c r="AV855" i="3"/>
  <c r="AU855" i="3" s="1"/>
  <c r="AS855" i="3" s="1"/>
  <c r="AV854" i="3"/>
  <c r="AU854" i="3" s="1"/>
  <c r="AS854" i="3" s="1"/>
  <c r="AV853" i="3"/>
  <c r="AU853" i="3" s="1"/>
  <c r="AS853" i="3" s="1"/>
  <c r="AV852" i="3"/>
  <c r="AU852" i="3" s="1"/>
  <c r="AS852" i="3" s="1"/>
  <c r="AV851" i="3"/>
  <c r="AU851" i="3" s="1"/>
  <c r="AS851" i="3" s="1"/>
  <c r="AV850" i="3"/>
  <c r="AU850" i="3" s="1"/>
  <c r="AS850" i="3" s="1"/>
  <c r="AV849" i="3"/>
  <c r="AU849" i="3" s="1"/>
  <c r="AS849" i="3" s="1"/>
  <c r="AV848" i="3"/>
  <c r="AU848" i="3" s="1"/>
  <c r="AS848" i="3" s="1"/>
  <c r="AV847" i="3"/>
  <c r="AU847" i="3" s="1"/>
  <c r="AS847" i="3" s="1"/>
  <c r="AV846" i="3"/>
  <c r="AU846" i="3" s="1"/>
  <c r="AS846" i="3" s="1"/>
  <c r="AV845" i="3"/>
  <c r="AU845" i="3" s="1"/>
  <c r="AS845" i="3" s="1"/>
  <c r="AV844" i="3"/>
  <c r="AU844" i="3" s="1"/>
  <c r="AS844" i="3" s="1"/>
  <c r="AV843" i="3"/>
  <c r="AU843" i="3" s="1"/>
  <c r="AS843" i="3" s="1"/>
  <c r="AV842" i="3"/>
  <c r="AU842" i="3" s="1"/>
  <c r="AS842" i="3" s="1"/>
  <c r="AV841" i="3"/>
  <c r="AU841" i="3" s="1"/>
  <c r="AS841" i="3" s="1"/>
  <c r="AV840" i="3"/>
  <c r="AU840" i="3" s="1"/>
  <c r="AS840" i="3" s="1"/>
  <c r="AV839" i="3"/>
  <c r="AU839" i="3" s="1"/>
  <c r="AS839" i="3" s="1"/>
  <c r="AV838" i="3"/>
  <c r="AU838" i="3" s="1"/>
  <c r="AS838" i="3" s="1"/>
  <c r="AV837" i="3"/>
  <c r="AU837" i="3" s="1"/>
  <c r="AS837" i="3" s="1"/>
  <c r="AV836" i="3"/>
  <c r="AU836" i="3" s="1"/>
  <c r="AS836" i="3" s="1"/>
  <c r="AV835" i="3"/>
  <c r="AU835" i="3" s="1"/>
  <c r="AS835" i="3" s="1"/>
  <c r="AV834" i="3"/>
  <c r="AU834" i="3" s="1"/>
  <c r="AS834" i="3" s="1"/>
  <c r="AV833" i="3"/>
  <c r="AU833" i="3" s="1"/>
  <c r="AS833" i="3" s="1"/>
  <c r="AV832" i="3"/>
  <c r="AU832" i="3" s="1"/>
  <c r="AS832" i="3" s="1"/>
  <c r="AV831" i="3"/>
  <c r="AU831" i="3" s="1"/>
  <c r="AS831" i="3" s="1"/>
  <c r="AV830" i="3"/>
  <c r="AU830" i="3" s="1"/>
  <c r="AS830" i="3" s="1"/>
  <c r="AV829" i="3"/>
  <c r="AU829" i="3" s="1"/>
  <c r="AS829" i="3" s="1"/>
  <c r="AV828" i="3"/>
  <c r="AU828" i="3" s="1"/>
  <c r="AS828" i="3" s="1"/>
  <c r="AV827" i="3"/>
  <c r="AU827" i="3" s="1"/>
  <c r="AS827" i="3" s="1"/>
  <c r="AV826" i="3"/>
  <c r="AU826" i="3" s="1"/>
  <c r="AS826" i="3" s="1"/>
  <c r="AV825" i="3"/>
  <c r="AU825" i="3" s="1"/>
  <c r="AS825" i="3" s="1"/>
  <c r="AV824" i="3"/>
  <c r="AU824" i="3" s="1"/>
  <c r="AS824" i="3" s="1"/>
  <c r="AV823" i="3"/>
  <c r="AU823" i="3" s="1"/>
  <c r="AS823" i="3" s="1"/>
  <c r="AV822" i="3"/>
  <c r="AU822" i="3" s="1"/>
  <c r="AS822" i="3" s="1"/>
  <c r="AV821" i="3"/>
  <c r="AU821" i="3" s="1"/>
  <c r="AS821" i="3" s="1"/>
  <c r="AV820" i="3"/>
  <c r="AU820" i="3" s="1"/>
  <c r="AS820" i="3" s="1"/>
  <c r="AV819" i="3"/>
  <c r="AU819" i="3" s="1"/>
  <c r="AS819" i="3" s="1"/>
  <c r="AV818" i="3"/>
  <c r="AU818" i="3" s="1"/>
  <c r="AS818" i="3" s="1"/>
  <c r="AV817" i="3"/>
  <c r="AU817" i="3" s="1"/>
  <c r="AS817" i="3" s="1"/>
  <c r="AV816" i="3"/>
  <c r="AU816" i="3" s="1"/>
  <c r="AS816" i="3" s="1"/>
  <c r="AV815" i="3"/>
  <c r="AU815" i="3" s="1"/>
  <c r="AS815" i="3" s="1"/>
  <c r="AV814" i="3"/>
  <c r="AU814" i="3" s="1"/>
  <c r="AS814" i="3" s="1"/>
  <c r="AV813" i="3"/>
  <c r="AU813" i="3" s="1"/>
  <c r="AS813" i="3" s="1"/>
  <c r="AV812" i="3"/>
  <c r="AU812" i="3" s="1"/>
  <c r="AS812" i="3" s="1"/>
  <c r="AA810" i="3"/>
  <c r="AA809" i="3"/>
  <c r="BK807" i="3"/>
  <c r="AU807" i="3"/>
  <c r="BK806" i="3"/>
  <c r="AU806" i="3"/>
  <c r="BK805" i="3"/>
  <c r="AU805" i="3"/>
  <c r="BK804" i="3"/>
  <c r="AU804" i="3"/>
  <c r="BK803" i="3"/>
  <c r="AU803" i="3"/>
  <c r="BK802" i="3"/>
  <c r="AU802" i="3"/>
  <c r="BK801" i="3"/>
  <c r="AU801" i="3"/>
  <c r="BK800" i="3"/>
  <c r="AU800" i="3"/>
  <c r="AV799" i="3"/>
  <c r="AU799" i="3" s="1"/>
  <c r="AS799" i="3" s="1"/>
  <c r="AV798" i="3"/>
  <c r="AU798" i="3" s="1"/>
  <c r="AS798" i="3" s="1"/>
  <c r="AV797" i="3"/>
  <c r="AU797" i="3" s="1"/>
  <c r="AS797" i="3" s="1"/>
  <c r="AV796" i="3"/>
  <c r="AU796" i="3" s="1"/>
  <c r="AS796" i="3" s="1"/>
  <c r="AV795" i="3"/>
  <c r="AU795" i="3" s="1"/>
  <c r="AS795" i="3" s="1"/>
  <c r="AV794" i="3"/>
  <c r="AU794" i="3" s="1"/>
  <c r="AS794" i="3" s="1"/>
  <c r="AV793" i="3"/>
  <c r="AU793" i="3" s="1"/>
  <c r="AS793" i="3" s="1"/>
  <c r="AV792" i="3"/>
  <c r="AU792" i="3" s="1"/>
  <c r="AS792" i="3" s="1"/>
  <c r="AV791" i="3"/>
  <c r="AU791" i="3" s="1"/>
  <c r="AS791" i="3" s="1"/>
  <c r="AV790" i="3"/>
  <c r="AU790" i="3" s="1"/>
  <c r="AS790" i="3" s="1"/>
  <c r="AV789" i="3"/>
  <c r="AU789" i="3" s="1"/>
  <c r="AS789" i="3" s="1"/>
  <c r="AV788" i="3"/>
  <c r="AU788" i="3" s="1"/>
  <c r="AS788" i="3" s="1"/>
  <c r="AV787" i="3"/>
  <c r="AU787" i="3" s="1"/>
  <c r="AS787" i="3" s="1"/>
  <c r="AV786" i="3"/>
  <c r="AU786" i="3" s="1"/>
  <c r="AS786" i="3" s="1"/>
  <c r="AV785" i="3"/>
  <c r="AU785" i="3" s="1"/>
  <c r="AS785" i="3" s="1"/>
  <c r="AV784" i="3"/>
  <c r="AU784" i="3" s="1"/>
  <c r="AS784" i="3" s="1"/>
  <c r="AV783" i="3"/>
  <c r="AU783" i="3" s="1"/>
  <c r="AS783" i="3" s="1"/>
  <c r="AV782" i="3"/>
  <c r="AU782" i="3" s="1"/>
  <c r="AS782" i="3" s="1"/>
  <c r="AV781" i="3"/>
  <c r="AU781" i="3" s="1"/>
  <c r="AS781" i="3" s="1"/>
  <c r="AV780" i="3"/>
  <c r="AU780" i="3" s="1"/>
  <c r="AS780" i="3" s="1"/>
  <c r="AV779" i="3"/>
  <c r="AU779" i="3" s="1"/>
  <c r="AS779" i="3" s="1"/>
  <c r="AV778" i="3"/>
  <c r="AU778" i="3" s="1"/>
  <c r="AS778" i="3" s="1"/>
  <c r="AV777" i="3"/>
  <c r="AU777" i="3" s="1"/>
  <c r="AS777" i="3" s="1"/>
  <c r="AV776" i="3"/>
  <c r="AU776" i="3" s="1"/>
  <c r="AS776" i="3" s="1"/>
  <c r="AV775" i="3"/>
  <c r="AU775" i="3" s="1"/>
  <c r="AS775" i="3" s="1"/>
  <c r="AV774" i="3"/>
  <c r="AU774" i="3" s="1"/>
  <c r="AS774" i="3" s="1"/>
  <c r="AV773" i="3"/>
  <c r="AU773" i="3" s="1"/>
  <c r="AS773" i="3" s="1"/>
  <c r="AV772" i="3"/>
  <c r="AU772" i="3" s="1"/>
  <c r="AS772" i="3" s="1"/>
  <c r="AV771" i="3"/>
  <c r="AU771" i="3" s="1"/>
  <c r="AS771" i="3" s="1"/>
  <c r="AV770" i="3"/>
  <c r="AU770" i="3" s="1"/>
  <c r="AS770" i="3" s="1"/>
  <c r="AV769" i="3"/>
  <c r="AU769" i="3" s="1"/>
  <c r="AS769" i="3" s="1"/>
  <c r="AV768" i="3"/>
  <c r="AU768" i="3" s="1"/>
  <c r="AS768" i="3" s="1"/>
  <c r="AV767" i="3"/>
  <c r="AU767" i="3" s="1"/>
  <c r="AS767" i="3" s="1"/>
  <c r="AV766" i="3"/>
  <c r="AU766" i="3" s="1"/>
  <c r="AS766" i="3" s="1"/>
  <c r="AV765" i="3"/>
  <c r="AU765" i="3" s="1"/>
  <c r="AS765" i="3" s="1"/>
  <c r="AV764" i="3"/>
  <c r="AU764" i="3" s="1"/>
  <c r="AS764" i="3" s="1"/>
  <c r="AV763" i="3"/>
  <c r="AU763" i="3" s="1"/>
  <c r="AS763" i="3" s="1"/>
  <c r="AV762" i="3"/>
  <c r="AU762" i="3" s="1"/>
  <c r="AS762" i="3" s="1"/>
  <c r="AV761" i="3"/>
  <c r="AU761" i="3" s="1"/>
  <c r="AS761" i="3" s="1"/>
  <c r="AV760" i="3"/>
  <c r="AU760" i="3" s="1"/>
  <c r="AS760" i="3" s="1"/>
  <c r="AV759" i="3"/>
  <c r="AU759" i="3" s="1"/>
  <c r="AS759" i="3" s="1"/>
  <c r="AV758" i="3"/>
  <c r="AU758" i="3" s="1"/>
  <c r="AS758" i="3" s="1"/>
  <c r="AV757" i="3"/>
  <c r="AU757" i="3" s="1"/>
  <c r="AS757" i="3" s="1"/>
  <c r="AV756" i="3"/>
  <c r="AU756" i="3" s="1"/>
  <c r="AS756" i="3" s="1"/>
  <c r="AV755" i="3"/>
  <c r="AU755" i="3" s="1"/>
  <c r="AS755" i="3" s="1"/>
  <c r="AV754" i="3"/>
  <c r="AU754" i="3" s="1"/>
  <c r="AS754" i="3" s="1"/>
  <c r="AV753" i="3"/>
  <c r="AU753" i="3" s="1"/>
  <c r="AS753" i="3" s="1"/>
  <c r="AV752" i="3"/>
  <c r="AU752" i="3" s="1"/>
  <c r="AS752" i="3" s="1"/>
  <c r="AV751" i="3"/>
  <c r="AU751" i="3" s="1"/>
  <c r="AS751" i="3" s="1"/>
  <c r="AV750" i="3"/>
  <c r="AU750" i="3" s="1"/>
  <c r="AS750" i="3" s="1"/>
  <c r="AV749" i="3"/>
  <c r="AU749" i="3" s="1"/>
  <c r="AS749" i="3" s="1"/>
  <c r="AV748" i="3"/>
  <c r="AU748" i="3" s="1"/>
  <c r="AS748" i="3" s="1"/>
  <c r="AV747" i="3"/>
  <c r="AU747" i="3" s="1"/>
  <c r="AS747" i="3" s="1"/>
  <c r="AV746" i="3"/>
  <c r="AU746" i="3" s="1"/>
  <c r="AS746" i="3" s="1"/>
  <c r="AV745" i="3"/>
  <c r="AU745" i="3" s="1"/>
  <c r="AS745" i="3" s="1"/>
  <c r="AV744" i="3"/>
  <c r="AU744" i="3" s="1"/>
  <c r="AS744" i="3" s="1"/>
  <c r="AV743" i="3"/>
  <c r="AU743" i="3" s="1"/>
  <c r="AS743" i="3" s="1"/>
  <c r="AV742" i="3"/>
  <c r="AU742" i="3" s="1"/>
  <c r="AS742" i="3" s="1"/>
  <c r="AV741" i="3"/>
  <c r="AU741" i="3" s="1"/>
  <c r="AS741" i="3" s="1"/>
  <c r="AV740" i="3"/>
  <c r="AU740" i="3" s="1"/>
  <c r="AS740" i="3" s="1"/>
  <c r="AV739" i="3"/>
  <c r="AU739" i="3" s="1"/>
  <c r="AS739" i="3" s="1"/>
  <c r="AV738" i="3"/>
  <c r="AU738" i="3" s="1"/>
  <c r="AS738" i="3" s="1"/>
  <c r="BL737" i="3"/>
  <c r="BK737" i="3" s="1"/>
  <c r="BI737" i="3" s="1"/>
  <c r="AV737" i="3"/>
  <c r="AU737" i="3" s="1"/>
  <c r="AS737" i="3" s="1"/>
  <c r="BL736" i="3"/>
  <c r="BK736" i="3" s="1"/>
  <c r="BI736" i="3" s="1"/>
  <c r="AV736" i="3"/>
  <c r="AU736" i="3" s="1"/>
  <c r="AS736" i="3" s="1"/>
  <c r="BL735" i="3"/>
  <c r="BK735" i="3" s="1"/>
  <c r="BI735" i="3" s="1"/>
  <c r="AV735" i="3"/>
  <c r="AU735" i="3" s="1"/>
  <c r="AS735" i="3" s="1"/>
  <c r="BL734" i="3"/>
  <c r="BK734" i="3" s="1"/>
  <c r="BI734" i="3" s="1"/>
  <c r="AV734" i="3"/>
  <c r="AU734" i="3" s="1"/>
  <c r="AS734" i="3" s="1"/>
  <c r="BL733" i="3"/>
  <c r="BK733" i="3" s="1"/>
  <c r="BI733" i="3" s="1"/>
  <c r="AV733" i="3"/>
  <c r="AU733" i="3" s="1"/>
  <c r="AS733" i="3" s="1"/>
  <c r="BL732" i="3"/>
  <c r="BK732" i="3" s="1"/>
  <c r="BI732" i="3" s="1"/>
  <c r="AV732" i="3"/>
  <c r="AU732" i="3" s="1"/>
  <c r="AS732" i="3" s="1"/>
  <c r="BL731" i="3"/>
  <c r="BK731" i="3" s="1"/>
  <c r="BI731" i="3" s="1"/>
  <c r="AV731" i="3"/>
  <c r="AU731" i="3" s="1"/>
  <c r="AS731" i="3" s="1"/>
  <c r="BL730" i="3"/>
  <c r="BK730" i="3" s="1"/>
  <c r="BI730" i="3" s="1"/>
  <c r="AV730" i="3"/>
  <c r="AU730" i="3" s="1"/>
  <c r="AS730" i="3" s="1"/>
  <c r="BL727" i="3"/>
  <c r="BK727" i="3" s="1"/>
  <c r="BI727" i="3" s="1"/>
  <c r="AV727" i="3"/>
  <c r="AU727" i="3" s="1"/>
  <c r="AS727" i="3" s="1"/>
  <c r="BL726" i="3"/>
  <c r="BK726" i="3" s="1"/>
  <c r="BI726" i="3" s="1"/>
  <c r="AV726" i="3"/>
  <c r="AU726" i="3" s="1"/>
  <c r="AS726" i="3" s="1"/>
  <c r="BL725" i="3"/>
  <c r="BK725" i="3" s="1"/>
  <c r="BI725" i="3" s="1"/>
  <c r="AV725" i="3"/>
  <c r="AU725" i="3" s="1"/>
  <c r="AS725" i="3" s="1"/>
  <c r="BL724" i="3"/>
  <c r="BK724" i="3" s="1"/>
  <c r="BI724" i="3" s="1"/>
  <c r="AV724" i="3"/>
  <c r="AU724" i="3" s="1"/>
  <c r="AS724" i="3" s="1"/>
  <c r="BL723" i="3"/>
  <c r="BK723" i="3" s="1"/>
  <c r="BI723" i="3" s="1"/>
  <c r="AV723" i="3"/>
  <c r="AU723" i="3" s="1"/>
  <c r="AS723" i="3" s="1"/>
  <c r="BL722" i="3"/>
  <c r="BK722" i="3" s="1"/>
  <c r="BI722" i="3" s="1"/>
  <c r="AV722" i="3"/>
  <c r="AU722" i="3" s="1"/>
  <c r="AS722" i="3" s="1"/>
  <c r="AV721" i="3"/>
  <c r="AU721" i="3" s="1"/>
  <c r="AS721" i="3" s="1"/>
  <c r="AG721" i="3"/>
  <c r="AV720" i="3"/>
  <c r="AU720" i="3" s="1"/>
  <c r="AS720" i="3" s="1"/>
  <c r="AG720" i="3"/>
  <c r="AV719" i="3"/>
  <c r="AU719" i="3" s="1"/>
  <c r="AS719" i="3" s="1"/>
  <c r="AA719" i="3"/>
  <c r="AV718" i="3"/>
  <c r="AU718" i="3" s="1"/>
  <c r="AS718" i="3" s="1"/>
  <c r="AG718" i="3"/>
  <c r="AV717" i="3"/>
  <c r="AU717" i="3" s="1"/>
  <c r="AS717" i="3" s="1"/>
  <c r="AG717" i="3"/>
  <c r="AV716" i="3"/>
  <c r="AU716" i="3" s="1"/>
  <c r="AS716" i="3" s="1"/>
  <c r="AA716" i="3"/>
  <c r="AV715" i="3"/>
  <c r="AU715" i="3" s="1"/>
  <c r="AS715" i="3" s="1"/>
  <c r="AG715" i="3"/>
  <c r="AV714" i="3"/>
  <c r="AU714" i="3" s="1"/>
  <c r="AS714" i="3" s="1"/>
  <c r="AG714" i="3"/>
  <c r="AV713" i="3"/>
  <c r="AU713" i="3" s="1"/>
  <c r="AS713" i="3" s="1"/>
  <c r="AA713" i="3"/>
  <c r="AV712" i="3"/>
  <c r="AU712" i="3" s="1"/>
  <c r="AS712" i="3" s="1"/>
  <c r="AG712" i="3"/>
  <c r="AV711" i="3"/>
  <c r="AU711" i="3" s="1"/>
  <c r="AS711" i="3" s="1"/>
  <c r="AG711" i="3"/>
  <c r="AV710" i="3"/>
  <c r="AU710" i="3" s="1"/>
  <c r="AS710" i="3" s="1"/>
  <c r="AA710" i="3"/>
  <c r="AV709" i="3"/>
  <c r="AU709" i="3" s="1"/>
  <c r="AS709" i="3" s="1"/>
  <c r="AG709" i="3"/>
  <c r="AV708" i="3"/>
  <c r="AU708" i="3" s="1"/>
  <c r="AS708" i="3" s="1"/>
  <c r="AG708" i="3"/>
  <c r="AA708" i="3"/>
  <c r="AV707" i="3"/>
  <c r="AU707" i="3" s="1"/>
  <c r="AS707" i="3" s="1"/>
  <c r="AA707" i="3"/>
  <c r="AV706" i="3"/>
  <c r="AU706" i="3" s="1"/>
  <c r="AS706" i="3" s="1"/>
  <c r="AG706" i="3"/>
  <c r="AV705" i="3"/>
  <c r="AU705" i="3" s="1"/>
  <c r="AS705" i="3" s="1"/>
  <c r="AG705" i="3"/>
  <c r="AA705" i="3"/>
  <c r="AV704" i="3"/>
  <c r="AU704" i="3" s="1"/>
  <c r="AS704" i="3" s="1"/>
  <c r="AA704" i="3"/>
  <c r="AV703" i="3"/>
  <c r="AU703" i="3" s="1"/>
  <c r="AS703" i="3" s="1"/>
  <c r="AG703" i="3"/>
  <c r="AV702" i="3"/>
  <c r="AU702" i="3" s="1"/>
  <c r="AS702" i="3" s="1"/>
  <c r="AG702" i="3"/>
  <c r="AA702" i="3"/>
  <c r="AV701" i="3"/>
  <c r="AU701" i="3" s="1"/>
  <c r="AS701" i="3" s="1"/>
  <c r="AA701" i="3"/>
  <c r="AV700" i="3"/>
  <c r="AU700" i="3" s="1"/>
  <c r="AS700" i="3" s="1"/>
  <c r="AG700" i="3"/>
  <c r="AV699" i="3"/>
  <c r="AU699" i="3" s="1"/>
  <c r="AS699" i="3" s="1"/>
  <c r="AG699" i="3"/>
  <c r="AA699" i="3"/>
  <c r="AV698" i="3"/>
  <c r="AU698" i="3" s="1"/>
  <c r="AS698" i="3" s="1"/>
  <c r="AA698" i="3"/>
  <c r="AV697" i="3"/>
  <c r="AU697" i="3" s="1"/>
  <c r="AS697" i="3" s="1"/>
  <c r="AV691" i="3"/>
  <c r="AU691" i="3" s="1"/>
  <c r="AS691" i="3" s="1"/>
  <c r="AV690" i="3"/>
  <c r="AU690" i="3" s="1"/>
  <c r="AS690" i="3" s="1"/>
  <c r="AV689" i="3"/>
  <c r="AU689" i="3" s="1"/>
  <c r="AS689" i="3" s="1"/>
  <c r="AV688" i="3"/>
  <c r="AU688" i="3" s="1"/>
  <c r="AS688" i="3" s="1"/>
  <c r="AV687" i="3"/>
  <c r="AU687" i="3" s="1"/>
  <c r="AS687" i="3" s="1"/>
  <c r="AV686" i="3"/>
  <c r="AU686" i="3" s="1"/>
  <c r="AS686" i="3" s="1"/>
  <c r="AV685" i="3"/>
  <c r="AU685" i="3" s="1"/>
  <c r="AS685" i="3" s="1"/>
  <c r="AV684" i="3"/>
  <c r="AU684" i="3" s="1"/>
  <c r="AS684" i="3" s="1"/>
  <c r="AV683" i="3"/>
  <c r="AU683" i="3" s="1"/>
  <c r="AS683" i="3" s="1"/>
  <c r="AV682" i="3"/>
  <c r="AU682" i="3" s="1"/>
  <c r="AS682" i="3" s="1"/>
  <c r="AV681" i="3"/>
  <c r="AU681" i="3" s="1"/>
  <c r="AS681" i="3" s="1"/>
  <c r="AV680" i="3"/>
  <c r="AU680" i="3" s="1"/>
  <c r="AS680" i="3" s="1"/>
  <c r="AV679" i="3"/>
  <c r="AU679" i="3" s="1"/>
  <c r="AS679" i="3" s="1"/>
  <c r="AV678" i="3"/>
  <c r="AU678" i="3" s="1"/>
  <c r="AS678" i="3" s="1"/>
  <c r="AV677" i="3"/>
  <c r="AU677" i="3" s="1"/>
  <c r="AS677" i="3" s="1"/>
  <c r="AV676" i="3"/>
  <c r="AU676" i="3" s="1"/>
  <c r="AS676" i="3" s="1"/>
  <c r="AV675" i="3"/>
  <c r="AU675" i="3" s="1"/>
  <c r="AS675" i="3" s="1"/>
  <c r="AV674" i="3"/>
  <c r="AU674" i="3" s="1"/>
  <c r="AS674" i="3" s="1"/>
  <c r="AV673" i="3"/>
  <c r="AU673" i="3" s="1"/>
  <c r="AS673" i="3" s="1"/>
  <c r="AV672" i="3"/>
  <c r="AU672" i="3" s="1"/>
  <c r="AS672" i="3" s="1"/>
  <c r="AV671" i="3"/>
  <c r="AU671" i="3" s="1"/>
  <c r="AS671" i="3" s="1"/>
  <c r="AV670" i="3"/>
  <c r="AU670" i="3" s="1"/>
  <c r="AS670" i="3" s="1"/>
  <c r="AV669" i="3"/>
  <c r="AU669" i="3" s="1"/>
  <c r="AS669" i="3" s="1"/>
  <c r="AV668" i="3"/>
  <c r="AU668" i="3" s="1"/>
  <c r="AS668" i="3" s="1"/>
  <c r="AV667" i="3"/>
  <c r="AU667" i="3" s="1"/>
  <c r="AS667" i="3" s="1"/>
  <c r="AV666" i="3"/>
  <c r="AU666" i="3" s="1"/>
  <c r="AS666" i="3" s="1"/>
  <c r="AV665" i="3"/>
  <c r="AU665" i="3" s="1"/>
  <c r="AS665" i="3" s="1"/>
  <c r="AV664" i="3"/>
  <c r="AU664" i="3" s="1"/>
  <c r="AS664" i="3" s="1"/>
  <c r="AV663" i="3"/>
  <c r="AU663" i="3" s="1"/>
  <c r="AS663" i="3" s="1"/>
  <c r="AV662" i="3"/>
  <c r="AU662" i="3" s="1"/>
  <c r="AS662" i="3" s="1"/>
  <c r="CB661" i="3"/>
  <c r="CA661" i="3" s="1"/>
  <c r="BY661" i="3"/>
  <c r="BL661" i="3"/>
  <c r="BK661" i="3" s="1"/>
  <c r="BI661" i="3"/>
  <c r="AV661" i="3"/>
  <c r="AU661" i="3" s="1"/>
  <c r="AS661" i="3"/>
  <c r="CB660" i="3"/>
  <c r="CA660" i="3" s="1"/>
  <c r="BY660" i="3"/>
  <c r="BL660" i="3"/>
  <c r="BK660" i="3" s="1"/>
  <c r="BI660" i="3"/>
  <c r="AV660" i="3"/>
  <c r="AU660" i="3" s="1"/>
  <c r="AS660" i="3"/>
  <c r="CB659" i="3"/>
  <c r="CA659" i="3" s="1"/>
  <c r="BY659" i="3"/>
  <c r="BL659" i="3"/>
  <c r="BK659" i="3" s="1"/>
  <c r="BI659" i="3"/>
  <c r="AV659" i="3"/>
  <c r="AU659" i="3" s="1"/>
  <c r="AS659" i="3"/>
  <c r="BK658" i="3"/>
  <c r="BI658" i="3"/>
  <c r="AV658" i="3"/>
  <c r="AU658" i="3" s="1"/>
  <c r="AS658" i="3"/>
  <c r="CB657" i="3"/>
  <c r="CA657" i="3" s="1"/>
  <c r="BY657" i="3"/>
  <c r="BL657" i="3"/>
  <c r="BK657" i="3" s="1"/>
  <c r="BI657" i="3"/>
  <c r="AV657" i="3"/>
  <c r="AU657" i="3" s="1"/>
  <c r="AS657" i="3"/>
  <c r="BK656" i="3"/>
  <c r="BI656" i="3"/>
  <c r="AV656" i="3"/>
  <c r="AU656" i="3" s="1"/>
  <c r="AS656" i="3"/>
  <c r="CB655" i="3"/>
  <c r="CA655" i="3" s="1"/>
  <c r="BY655" i="3"/>
  <c r="BL655" i="3"/>
  <c r="BK655" i="3" s="1"/>
  <c r="BI655" i="3"/>
  <c r="AV655" i="3"/>
  <c r="AU655" i="3" s="1"/>
  <c r="AS655" i="3"/>
  <c r="BK654" i="3"/>
  <c r="BI654" i="3"/>
  <c r="AV654" i="3"/>
  <c r="AU654" i="3" s="1"/>
  <c r="AS654" i="3"/>
  <c r="CB653" i="3"/>
  <c r="CA653" i="3" s="1"/>
  <c r="BY653" i="3"/>
  <c r="BL653" i="3"/>
  <c r="BK653" i="3" s="1"/>
  <c r="BI653" i="3"/>
  <c r="AV653" i="3"/>
  <c r="AU653" i="3" s="1"/>
  <c r="AS653" i="3"/>
  <c r="CB652" i="3"/>
  <c r="CA652" i="3" s="1"/>
  <c r="BY652" i="3"/>
  <c r="BL652" i="3"/>
  <c r="BK652" i="3" s="1"/>
  <c r="BI652" i="3"/>
  <c r="AV652" i="3"/>
  <c r="AU652" i="3" s="1"/>
  <c r="AS652" i="3"/>
  <c r="AQ651" i="3"/>
  <c r="AN651" i="3"/>
  <c r="AD651" i="3"/>
  <c r="AV650" i="3"/>
  <c r="AQ650" i="3"/>
  <c r="AN650" i="3"/>
  <c r="AD650" i="3"/>
  <c r="AV649" i="3"/>
  <c r="AQ649" i="3"/>
  <c r="AN649" i="3"/>
  <c r="AD649" i="3"/>
  <c r="AV648" i="3"/>
  <c r="AQ648" i="3"/>
  <c r="AN648" i="3"/>
  <c r="AD648" i="3"/>
  <c r="AQ647" i="3"/>
  <c r="AN647" i="3"/>
  <c r="AD647" i="3"/>
  <c r="AV646" i="3"/>
  <c r="AQ646" i="3"/>
  <c r="AN646" i="3"/>
  <c r="AD646" i="3"/>
  <c r="AV645" i="3"/>
  <c r="AQ645" i="3"/>
  <c r="AN645" i="3"/>
  <c r="AD645" i="3"/>
  <c r="AV644" i="3"/>
  <c r="AQ644" i="3"/>
  <c r="AN644" i="3"/>
  <c r="AD644" i="3"/>
  <c r="AV643" i="3"/>
  <c r="AQ643" i="3"/>
  <c r="AN643" i="3"/>
  <c r="AD643" i="3"/>
  <c r="AV642" i="3"/>
  <c r="AQ642" i="3"/>
  <c r="AN642" i="3"/>
  <c r="AD642" i="3"/>
  <c r="AV641" i="3"/>
  <c r="AQ641" i="3"/>
  <c r="AN641" i="3"/>
  <c r="AD641" i="3"/>
  <c r="AV640" i="3"/>
  <c r="AQ640" i="3"/>
  <c r="AN640" i="3"/>
  <c r="AD640" i="3"/>
  <c r="AV639" i="3"/>
  <c r="AQ639" i="3"/>
  <c r="AN639" i="3"/>
  <c r="AD639" i="3"/>
  <c r="AV584" i="3"/>
  <c r="AU584" i="3" s="1"/>
  <c r="AS584" i="3" s="1"/>
  <c r="AV583" i="3"/>
  <c r="AU583" i="3" s="1"/>
  <c r="AS583" i="3" s="1"/>
  <c r="AV582" i="3"/>
  <c r="AU582" i="3" s="1"/>
  <c r="AS582" i="3" s="1"/>
  <c r="BD581" i="3"/>
  <c r="AV581" i="3"/>
  <c r="AU581" i="3" s="1"/>
  <c r="AS581" i="3" s="1"/>
  <c r="BJ581" i="3" s="1"/>
  <c r="BD580" i="3"/>
  <c r="AV580" i="3"/>
  <c r="AU580" i="3" s="1"/>
  <c r="AS580" i="3" s="1"/>
  <c r="BJ580" i="3" s="1"/>
  <c r="BD579" i="3"/>
  <c r="AV579" i="3"/>
  <c r="AU579" i="3" s="1"/>
  <c r="AS579" i="3" s="1"/>
  <c r="BJ579" i="3" s="1"/>
  <c r="BD578" i="3"/>
  <c r="AV578" i="3"/>
  <c r="AU578" i="3" s="1"/>
  <c r="AS578" i="3" s="1"/>
  <c r="BJ578" i="3" s="1"/>
  <c r="BD577" i="3"/>
  <c r="AV577" i="3"/>
  <c r="AU577" i="3" s="1"/>
  <c r="AS577" i="3" s="1"/>
  <c r="BJ577" i="3" s="1"/>
  <c r="BD576" i="3"/>
  <c r="AV576" i="3"/>
  <c r="AU576" i="3" s="1"/>
  <c r="AS576" i="3" s="1"/>
  <c r="BJ576" i="3" s="1"/>
  <c r="BD575" i="3"/>
  <c r="AV575" i="3"/>
  <c r="AU575" i="3" s="1"/>
  <c r="AS575" i="3" s="1"/>
  <c r="BJ575" i="3" s="1"/>
  <c r="BD574" i="3"/>
  <c r="AV574" i="3"/>
  <c r="AU574" i="3" s="1"/>
  <c r="AS574" i="3" s="1"/>
  <c r="BJ574" i="3" s="1"/>
  <c r="BD573" i="3"/>
  <c r="AV573" i="3"/>
  <c r="AU573" i="3" s="1"/>
  <c r="AS573" i="3" s="1"/>
  <c r="BJ573" i="3" s="1"/>
  <c r="BD572" i="3"/>
  <c r="AV572" i="3"/>
  <c r="AU572" i="3" s="1"/>
  <c r="AS572" i="3" s="1"/>
  <c r="BJ572" i="3" s="1"/>
  <c r="BD571" i="3"/>
  <c r="AV571" i="3"/>
  <c r="AU571" i="3" s="1"/>
  <c r="AS571" i="3" s="1"/>
  <c r="BJ571" i="3" s="1"/>
  <c r="BD570" i="3"/>
  <c r="AV570" i="3"/>
  <c r="AU570" i="3" s="1"/>
  <c r="AS570" i="3" s="1"/>
  <c r="BJ570" i="3" s="1"/>
  <c r="BD569" i="3"/>
  <c r="AV569" i="3"/>
  <c r="AU569" i="3" s="1"/>
  <c r="AS569" i="3" s="1"/>
  <c r="BJ569" i="3" s="1"/>
  <c r="BD568" i="3"/>
  <c r="AV568" i="3"/>
  <c r="AU568" i="3" s="1"/>
  <c r="AS568" i="3" s="1"/>
  <c r="BJ568" i="3" s="1"/>
  <c r="BD567" i="3"/>
  <c r="AV567" i="3"/>
  <c r="AU567" i="3" s="1"/>
  <c r="AS567" i="3" s="1"/>
  <c r="BJ567" i="3" s="1"/>
  <c r="BD566" i="3"/>
  <c r="AV566" i="3"/>
  <c r="AU566" i="3" s="1"/>
  <c r="AS566" i="3" s="1"/>
  <c r="BJ566" i="3" s="1"/>
  <c r="BD565" i="3"/>
  <c r="AV565" i="3"/>
  <c r="AU565" i="3" s="1"/>
  <c r="AS565" i="3" s="1"/>
  <c r="BJ565" i="3" s="1"/>
  <c r="BD564" i="3"/>
  <c r="AV564" i="3"/>
  <c r="AU564" i="3" s="1"/>
  <c r="AS564" i="3" s="1"/>
  <c r="BJ564" i="3" s="1"/>
  <c r="BD563" i="3"/>
  <c r="AV563" i="3"/>
  <c r="AU563" i="3" s="1"/>
  <c r="AS563" i="3" s="1"/>
  <c r="BJ563" i="3" s="1"/>
  <c r="BD562" i="3"/>
  <c r="AV562" i="3"/>
  <c r="AU562" i="3" s="1"/>
  <c r="AS562" i="3" s="1"/>
  <c r="BJ562" i="3" s="1"/>
  <c r="BD561" i="3"/>
  <c r="AV561" i="3"/>
  <c r="AU561" i="3" s="1"/>
  <c r="AS561" i="3" s="1"/>
  <c r="BJ561" i="3" s="1"/>
  <c r="BD560" i="3"/>
  <c r="AV560" i="3"/>
  <c r="AU560" i="3" s="1"/>
  <c r="AS560" i="3" s="1"/>
  <c r="BJ560" i="3" s="1"/>
  <c r="BD559" i="3"/>
  <c r="AV559" i="3"/>
  <c r="AU559" i="3" s="1"/>
  <c r="AS559" i="3" s="1"/>
  <c r="BJ559" i="3" s="1"/>
  <c r="BD558" i="3"/>
  <c r="AV558" i="3"/>
  <c r="AU558" i="3" s="1"/>
  <c r="AS558" i="3" s="1"/>
  <c r="BJ558" i="3" s="1"/>
  <c r="BD557" i="3"/>
  <c r="AV557" i="3"/>
  <c r="AU557" i="3" s="1"/>
  <c r="AS557" i="3" s="1"/>
  <c r="BJ557" i="3" s="1"/>
  <c r="BD556" i="3"/>
  <c r="AV556" i="3"/>
  <c r="AU556" i="3" s="1"/>
  <c r="AS556" i="3" s="1"/>
  <c r="BJ556" i="3" s="1"/>
  <c r="BD555" i="3"/>
  <c r="AV555" i="3"/>
  <c r="AU555" i="3" s="1"/>
  <c r="AS555" i="3" s="1"/>
  <c r="BJ555" i="3" s="1"/>
  <c r="BD554" i="3"/>
  <c r="AV554" i="3"/>
  <c r="AU554" i="3" s="1"/>
  <c r="AS554" i="3" s="1"/>
  <c r="BJ554" i="3" s="1"/>
  <c r="BD553" i="3"/>
  <c r="AV553" i="3"/>
  <c r="AU553" i="3" s="1"/>
  <c r="AS553" i="3" s="1"/>
  <c r="BJ553" i="3" s="1"/>
  <c r="BD552" i="3"/>
  <c r="AV552" i="3"/>
  <c r="AU552" i="3" s="1"/>
  <c r="AS552" i="3" s="1"/>
  <c r="BJ552" i="3" s="1"/>
  <c r="BD551" i="3"/>
  <c r="AV551" i="3"/>
  <c r="AU551" i="3" s="1"/>
  <c r="AS551" i="3" s="1"/>
  <c r="BJ551" i="3" s="1"/>
  <c r="BD550" i="3"/>
  <c r="AV550" i="3"/>
  <c r="AU550" i="3" s="1"/>
  <c r="AS550" i="3" s="1"/>
  <c r="BJ550" i="3" s="1"/>
  <c r="BD549" i="3"/>
  <c r="AV549" i="3"/>
  <c r="AU549" i="3" s="1"/>
  <c r="AS549" i="3" s="1"/>
  <c r="BJ549" i="3" s="1"/>
  <c r="BD548" i="3"/>
  <c r="AV548" i="3"/>
  <c r="AU548" i="3" s="1"/>
  <c r="AS548" i="3" s="1"/>
  <c r="BJ548" i="3" s="1"/>
  <c r="BD547" i="3"/>
  <c r="AV547" i="3"/>
  <c r="AU547" i="3" s="1"/>
  <c r="AS547" i="3" s="1"/>
  <c r="BJ547" i="3" s="1"/>
  <c r="BD546" i="3"/>
  <c r="AV546" i="3"/>
  <c r="AU546" i="3" s="1"/>
  <c r="AS546" i="3" s="1"/>
  <c r="BJ546" i="3" s="1"/>
  <c r="BD545" i="3"/>
  <c r="AV545" i="3"/>
  <c r="AU545" i="3" s="1"/>
  <c r="AS545" i="3" s="1"/>
  <c r="BJ545" i="3" s="1"/>
  <c r="BD544" i="3"/>
  <c r="AV544" i="3"/>
  <c r="AU544" i="3" s="1"/>
  <c r="AS544" i="3" s="1"/>
  <c r="BJ544" i="3" s="1"/>
  <c r="BD543" i="3"/>
  <c r="AV543" i="3"/>
  <c r="AU543" i="3" s="1"/>
  <c r="AS543" i="3" s="1"/>
  <c r="BJ543" i="3" s="1"/>
  <c r="BD542" i="3"/>
  <c r="AV542" i="3"/>
  <c r="AU542" i="3" s="1"/>
  <c r="AS542" i="3" s="1"/>
  <c r="BJ542" i="3" s="1"/>
  <c r="BD541" i="3"/>
  <c r="AV541" i="3"/>
  <c r="AU541" i="3" s="1"/>
  <c r="AS541" i="3" s="1"/>
  <c r="BJ541" i="3" s="1"/>
  <c r="BD540" i="3"/>
  <c r="AV540" i="3"/>
  <c r="AU540" i="3" s="1"/>
  <c r="AS540" i="3" s="1"/>
  <c r="BJ540" i="3" s="1"/>
  <c r="BD539" i="3"/>
  <c r="AV539" i="3"/>
  <c r="AU539" i="3" s="1"/>
  <c r="AS539" i="3" s="1"/>
  <c r="BJ539" i="3" s="1"/>
  <c r="BD538" i="3"/>
  <c r="AV538" i="3"/>
  <c r="AU538" i="3" s="1"/>
  <c r="AS538" i="3" s="1"/>
  <c r="BJ538" i="3" s="1"/>
  <c r="BD537" i="3"/>
  <c r="AV537" i="3"/>
  <c r="AU537" i="3" s="1"/>
  <c r="AS537" i="3" s="1"/>
  <c r="BJ537" i="3" s="1"/>
  <c r="BD536" i="3"/>
  <c r="AV536" i="3"/>
  <c r="AU536" i="3" s="1"/>
  <c r="AS536" i="3" s="1"/>
  <c r="BJ536" i="3" s="1"/>
  <c r="BD535" i="3"/>
  <c r="AV535" i="3"/>
  <c r="AU535" i="3" s="1"/>
  <c r="AS535" i="3" s="1"/>
  <c r="BJ535" i="3" s="1"/>
  <c r="BD534" i="3"/>
  <c r="AV534" i="3"/>
  <c r="AU534" i="3" s="1"/>
  <c r="AS534" i="3" s="1"/>
  <c r="BJ534" i="3" s="1"/>
  <c r="BD533" i="3"/>
  <c r="AV533" i="3"/>
  <c r="AU533" i="3" s="1"/>
  <c r="AS533" i="3" s="1"/>
  <c r="BJ533" i="3" s="1"/>
  <c r="BD532" i="3"/>
  <c r="AV532" i="3"/>
  <c r="AU532" i="3" s="1"/>
  <c r="AS532" i="3" s="1"/>
  <c r="BJ532" i="3" s="1"/>
  <c r="BD531" i="3"/>
  <c r="AV531" i="3"/>
  <c r="AU531" i="3" s="1"/>
  <c r="AS531" i="3" s="1"/>
  <c r="BJ531" i="3" s="1"/>
  <c r="BD530" i="3"/>
  <c r="AV530" i="3"/>
  <c r="AU530" i="3" s="1"/>
  <c r="AS530" i="3" s="1"/>
  <c r="BJ530" i="3" s="1"/>
  <c r="BD529" i="3"/>
  <c r="AV529" i="3"/>
  <c r="AU529" i="3" s="1"/>
  <c r="AS529" i="3" s="1"/>
  <c r="BJ529" i="3" s="1"/>
  <c r="BD528" i="3"/>
  <c r="AV528" i="3"/>
  <c r="AU528" i="3" s="1"/>
  <c r="AS528" i="3" s="1"/>
  <c r="BJ528" i="3" s="1"/>
  <c r="BD527" i="3"/>
  <c r="AV527" i="3"/>
  <c r="AU527" i="3" s="1"/>
  <c r="AS527" i="3" s="1"/>
  <c r="BJ527" i="3" s="1"/>
  <c r="BD526" i="3"/>
  <c r="AV526" i="3"/>
  <c r="AU526" i="3" s="1"/>
  <c r="AS526" i="3" s="1"/>
  <c r="BJ526" i="3" s="1"/>
  <c r="BD525" i="3"/>
  <c r="AV525" i="3"/>
  <c r="AU525" i="3" s="1"/>
  <c r="AS525" i="3" s="1"/>
  <c r="BJ525" i="3" s="1"/>
  <c r="BD524" i="3"/>
  <c r="AV524" i="3"/>
  <c r="AU524" i="3" s="1"/>
  <c r="AS524" i="3" s="1"/>
  <c r="BJ524" i="3" s="1"/>
  <c r="BD523" i="3"/>
  <c r="AV523" i="3"/>
  <c r="AU523" i="3" s="1"/>
  <c r="AS523" i="3" s="1"/>
  <c r="BJ523" i="3" s="1"/>
  <c r="BD522" i="3"/>
  <c r="AV522" i="3"/>
  <c r="AU522" i="3" s="1"/>
  <c r="AS522" i="3" s="1"/>
  <c r="BJ522" i="3" s="1"/>
  <c r="BD521" i="3"/>
  <c r="AV521" i="3"/>
  <c r="AU521" i="3" s="1"/>
  <c r="AS521" i="3" s="1"/>
  <c r="BJ521" i="3" s="1"/>
  <c r="BD520" i="3"/>
  <c r="AV520" i="3"/>
  <c r="AU520" i="3" s="1"/>
  <c r="AS520" i="3" s="1"/>
  <c r="BJ520" i="3" s="1"/>
  <c r="BD519" i="3"/>
  <c r="AV519" i="3"/>
  <c r="AU519" i="3" s="1"/>
  <c r="AS519" i="3" s="1"/>
  <c r="BJ519" i="3" s="1"/>
  <c r="BD518" i="3"/>
  <c r="AV518" i="3"/>
  <c r="AU518" i="3" s="1"/>
  <c r="AS518" i="3" s="1"/>
  <c r="BJ518" i="3" s="1"/>
  <c r="BD517" i="3"/>
  <c r="AV517" i="3"/>
  <c r="AU517" i="3" s="1"/>
  <c r="AS517" i="3" s="1"/>
  <c r="BJ517" i="3" s="1"/>
  <c r="BD516" i="3"/>
  <c r="AV516" i="3"/>
  <c r="AU516" i="3" s="1"/>
  <c r="AS516" i="3" s="1"/>
  <c r="BJ516" i="3" s="1"/>
  <c r="BD515" i="3"/>
  <c r="AV515" i="3"/>
  <c r="AU515" i="3" s="1"/>
  <c r="AS515" i="3" s="1"/>
  <c r="BJ515" i="3" s="1"/>
  <c r="BD514" i="3"/>
  <c r="AV514" i="3"/>
  <c r="AU514" i="3" s="1"/>
  <c r="AS514" i="3" s="1"/>
  <c r="BJ514" i="3" s="1"/>
  <c r="BD513" i="3"/>
  <c r="AV513" i="3"/>
  <c r="AU513" i="3" s="1"/>
  <c r="AS513" i="3" s="1"/>
  <c r="BJ513" i="3" s="1"/>
  <c r="BD512" i="3"/>
  <c r="AV512" i="3"/>
  <c r="AU512" i="3" s="1"/>
  <c r="AS512" i="3" s="1"/>
  <c r="BJ512" i="3" s="1"/>
  <c r="BD511" i="3"/>
  <c r="AV511" i="3"/>
  <c r="AU511" i="3" s="1"/>
  <c r="AS511" i="3" s="1"/>
  <c r="BJ511" i="3" s="1"/>
  <c r="BD510" i="3"/>
  <c r="AV510" i="3"/>
  <c r="AU510" i="3" s="1"/>
  <c r="AS510" i="3" s="1"/>
  <c r="BJ510" i="3" s="1"/>
  <c r="BD509" i="3"/>
  <c r="AV509" i="3"/>
  <c r="AU509" i="3" s="1"/>
  <c r="AS509" i="3" s="1"/>
  <c r="BJ509" i="3" s="1"/>
  <c r="BD508" i="3"/>
  <c r="AV508" i="3"/>
  <c r="AU508" i="3" s="1"/>
  <c r="AS508" i="3" s="1"/>
  <c r="BJ508" i="3" s="1"/>
  <c r="BD507" i="3"/>
  <c r="AV507" i="3"/>
  <c r="AU507" i="3" s="1"/>
  <c r="AS507" i="3" s="1"/>
  <c r="BJ507" i="3" s="1"/>
  <c r="BD506" i="3"/>
  <c r="AV506" i="3"/>
  <c r="AU506" i="3" s="1"/>
  <c r="AS506" i="3" s="1"/>
  <c r="BJ506" i="3" s="1"/>
  <c r="BD505" i="3"/>
  <c r="AV505" i="3"/>
  <c r="AU505" i="3" s="1"/>
  <c r="AS505" i="3" s="1"/>
  <c r="BJ505" i="3" s="1"/>
  <c r="BD504" i="3"/>
  <c r="AV504" i="3"/>
  <c r="AU504" i="3" s="1"/>
  <c r="AS504" i="3" s="1"/>
  <c r="BJ504" i="3" s="1"/>
  <c r="BD503" i="3"/>
  <c r="AV503" i="3"/>
  <c r="AU503" i="3" s="1"/>
  <c r="AS503" i="3" s="1"/>
  <c r="BJ503" i="3" s="1"/>
  <c r="BD502" i="3"/>
  <c r="AV502" i="3"/>
  <c r="AU502" i="3" s="1"/>
  <c r="AS502" i="3" s="1"/>
  <c r="BJ502" i="3" s="1"/>
  <c r="BD501" i="3"/>
  <c r="AV501" i="3"/>
  <c r="AU501" i="3" s="1"/>
  <c r="AS501" i="3" s="1"/>
  <c r="BJ501" i="3" s="1"/>
  <c r="BD500" i="3"/>
  <c r="AV500" i="3"/>
  <c r="AU500" i="3" s="1"/>
  <c r="AS500" i="3" s="1"/>
  <c r="BJ500" i="3" s="1"/>
  <c r="BD499" i="3"/>
  <c r="AV499" i="3"/>
  <c r="AU499" i="3" s="1"/>
  <c r="AS499" i="3" s="1"/>
  <c r="BJ499" i="3" s="1"/>
  <c r="BD498" i="3"/>
  <c r="AV498" i="3"/>
  <c r="AU498" i="3" s="1"/>
  <c r="AS498" i="3" s="1"/>
  <c r="BJ498" i="3" s="1"/>
  <c r="BD497" i="3"/>
  <c r="AV497" i="3"/>
  <c r="AU497" i="3" s="1"/>
  <c r="AS497" i="3" s="1"/>
  <c r="BJ497" i="3" s="1"/>
  <c r="BD496" i="3"/>
  <c r="AV496" i="3"/>
  <c r="AU496" i="3" s="1"/>
  <c r="AS496" i="3" s="1"/>
  <c r="BJ496" i="3" s="1"/>
  <c r="BD495" i="3"/>
  <c r="AV495" i="3"/>
  <c r="AU495" i="3" s="1"/>
  <c r="AS495" i="3" s="1"/>
  <c r="BJ495" i="3" s="1"/>
  <c r="BD494" i="3"/>
  <c r="AV494" i="3"/>
  <c r="AU494" i="3" s="1"/>
  <c r="AS494" i="3" s="1"/>
  <c r="BJ494" i="3" s="1"/>
  <c r="BD493" i="3"/>
  <c r="AV493" i="3"/>
  <c r="AU493" i="3" s="1"/>
  <c r="AS493" i="3" s="1"/>
  <c r="BJ493" i="3" s="1"/>
  <c r="BD492" i="3"/>
  <c r="AV492" i="3"/>
  <c r="AU492" i="3" s="1"/>
  <c r="AS492" i="3" s="1"/>
  <c r="BJ492" i="3" s="1"/>
  <c r="BD491" i="3"/>
  <c r="AV491" i="3"/>
  <c r="AU491" i="3" s="1"/>
  <c r="AS491" i="3" s="1"/>
  <c r="BJ491" i="3" s="1"/>
  <c r="BD490" i="3"/>
  <c r="AV490" i="3"/>
  <c r="AU490" i="3" s="1"/>
  <c r="AS490" i="3" s="1"/>
  <c r="BJ490" i="3" s="1"/>
  <c r="BD489" i="3"/>
  <c r="AV489" i="3"/>
  <c r="AU489" i="3" s="1"/>
  <c r="AS489" i="3" s="1"/>
  <c r="BJ489" i="3" s="1"/>
  <c r="BD488" i="3"/>
  <c r="AV488" i="3"/>
  <c r="AU488" i="3" s="1"/>
  <c r="AS488" i="3" s="1"/>
  <c r="BJ488" i="3" s="1"/>
  <c r="BD487" i="3"/>
  <c r="AV487" i="3"/>
  <c r="AU487" i="3" s="1"/>
  <c r="AS487" i="3" s="1"/>
  <c r="BJ487" i="3" s="1"/>
  <c r="BD486" i="3"/>
  <c r="AV486" i="3"/>
  <c r="AU486" i="3" s="1"/>
  <c r="AS486" i="3" s="1"/>
  <c r="BJ486" i="3" s="1"/>
  <c r="BD485" i="3"/>
  <c r="AV485" i="3"/>
  <c r="AU485" i="3" s="1"/>
  <c r="AS485" i="3" s="1"/>
  <c r="BJ485" i="3" s="1"/>
  <c r="BD484" i="3"/>
  <c r="AV484" i="3"/>
  <c r="AU484" i="3" s="1"/>
  <c r="AS484" i="3" s="1"/>
  <c r="BJ484" i="3" s="1"/>
  <c r="BD483" i="3"/>
  <c r="AV483" i="3"/>
  <c r="AU483" i="3" s="1"/>
  <c r="AS483" i="3" s="1"/>
  <c r="BJ483" i="3" s="1"/>
  <c r="BD482" i="3"/>
  <c r="AV482" i="3"/>
  <c r="AU482" i="3" s="1"/>
  <c r="AS482" i="3" s="1"/>
  <c r="BJ482" i="3" s="1"/>
  <c r="BD481" i="3"/>
  <c r="AV481" i="3"/>
  <c r="AU481" i="3" s="1"/>
  <c r="AS481" i="3" s="1"/>
  <c r="BJ481" i="3" s="1"/>
  <c r="BD480" i="3"/>
  <c r="AV480" i="3"/>
  <c r="AU480" i="3" s="1"/>
  <c r="AS480" i="3" s="1"/>
  <c r="BJ480" i="3" s="1"/>
  <c r="BD479" i="3"/>
  <c r="AV479" i="3"/>
  <c r="AU479" i="3" s="1"/>
  <c r="AS479" i="3" s="1"/>
  <c r="BJ479" i="3" s="1"/>
  <c r="BD478" i="3"/>
  <c r="AV478" i="3"/>
  <c r="AU478" i="3" s="1"/>
  <c r="AS478" i="3" s="1"/>
  <c r="BJ478" i="3" s="1"/>
  <c r="BD477" i="3"/>
  <c r="AV477" i="3"/>
  <c r="AU477" i="3" s="1"/>
  <c r="AS477" i="3" s="1"/>
  <c r="BJ477" i="3" s="1"/>
  <c r="BD476" i="3"/>
  <c r="AV476" i="3"/>
  <c r="AU476" i="3" s="1"/>
  <c r="AS476" i="3" s="1"/>
  <c r="BJ476" i="3" s="1"/>
  <c r="BD475" i="3"/>
  <c r="AV475" i="3"/>
  <c r="AU475" i="3" s="1"/>
  <c r="AS475" i="3" s="1"/>
  <c r="BJ475" i="3" s="1"/>
  <c r="BD474" i="3"/>
  <c r="AV474" i="3"/>
  <c r="AU474" i="3" s="1"/>
  <c r="AS474" i="3" s="1"/>
  <c r="BJ474" i="3" s="1"/>
  <c r="BD473" i="3"/>
  <c r="AV473" i="3"/>
  <c r="AU473" i="3" s="1"/>
  <c r="AS473" i="3" s="1"/>
  <c r="BJ473" i="3" s="1"/>
  <c r="BD472" i="3"/>
  <c r="AV472" i="3"/>
  <c r="AU472" i="3" s="1"/>
  <c r="AS472" i="3" s="1"/>
  <c r="BJ472" i="3" s="1"/>
  <c r="BD471" i="3"/>
  <c r="AV471" i="3"/>
  <c r="AU471" i="3" s="1"/>
  <c r="AS471" i="3" s="1"/>
  <c r="BJ471" i="3" s="1"/>
  <c r="BD470" i="3"/>
  <c r="AV470" i="3"/>
  <c r="AU470" i="3" s="1"/>
  <c r="AS470" i="3" s="1"/>
  <c r="BJ470" i="3" s="1"/>
  <c r="BD469" i="3"/>
  <c r="AV469" i="3"/>
  <c r="AU469" i="3" s="1"/>
  <c r="AS469" i="3" s="1"/>
  <c r="BJ469" i="3" s="1"/>
  <c r="BD468" i="3"/>
  <c r="AV468" i="3"/>
  <c r="AU468" i="3" s="1"/>
  <c r="AS468" i="3" s="1"/>
  <c r="BJ468" i="3" s="1"/>
  <c r="BD467" i="3"/>
  <c r="AV467" i="3"/>
  <c r="AU467" i="3" s="1"/>
  <c r="AS467" i="3" s="1"/>
  <c r="BJ467" i="3" s="1"/>
  <c r="BD466" i="3"/>
  <c r="AV466" i="3"/>
  <c r="AU466" i="3" s="1"/>
  <c r="AS466" i="3" s="1"/>
  <c r="BJ466" i="3" s="1"/>
  <c r="BD465" i="3"/>
  <c r="AV465" i="3"/>
  <c r="AU465" i="3" s="1"/>
  <c r="AS465" i="3" s="1"/>
  <c r="BJ465" i="3" s="1"/>
  <c r="BD464" i="3"/>
  <c r="AV464" i="3"/>
  <c r="AU464" i="3" s="1"/>
  <c r="AS464" i="3" s="1"/>
  <c r="BJ464" i="3" s="1"/>
  <c r="BD463" i="3"/>
  <c r="AV463" i="3"/>
  <c r="AU463" i="3" s="1"/>
  <c r="AS463" i="3" s="1"/>
  <c r="BJ463" i="3" s="1"/>
  <c r="BD462" i="3"/>
  <c r="AV462" i="3"/>
  <c r="AU462" i="3" s="1"/>
  <c r="AS462" i="3" s="1"/>
  <c r="BJ462" i="3" s="1"/>
  <c r="BD461" i="3"/>
  <c r="AV461" i="3"/>
  <c r="AU461" i="3" s="1"/>
  <c r="AS461" i="3" s="1"/>
  <c r="BJ461" i="3" s="1"/>
  <c r="BD460" i="3"/>
  <c r="AV460" i="3"/>
  <c r="AU460" i="3" s="1"/>
  <c r="AS460" i="3" s="1"/>
  <c r="BJ460" i="3" s="1"/>
  <c r="BD459" i="3"/>
  <c r="AV459" i="3"/>
  <c r="AU459" i="3" s="1"/>
  <c r="AS459" i="3" s="1"/>
  <c r="BJ459" i="3" s="1"/>
  <c r="BD458" i="3"/>
  <c r="AV458" i="3"/>
  <c r="AU458" i="3" s="1"/>
  <c r="AS458" i="3" s="1"/>
  <c r="BJ458" i="3" s="1"/>
  <c r="BD457" i="3"/>
  <c r="AV457" i="3"/>
  <c r="AU457" i="3" s="1"/>
  <c r="AS457" i="3" s="1"/>
  <c r="BJ457" i="3" s="1"/>
  <c r="BD456" i="3"/>
  <c r="AV456" i="3"/>
  <c r="AU456" i="3" s="1"/>
  <c r="AS456" i="3" s="1"/>
  <c r="BJ456" i="3" s="1"/>
  <c r="AV448" i="3"/>
  <c r="AU448" i="3" s="1"/>
  <c r="AS448" i="3"/>
  <c r="AV447" i="3"/>
  <c r="AU447" i="3" s="1"/>
  <c r="AS447" i="3"/>
  <c r="AV446" i="3"/>
  <c r="AU446" i="3" s="1"/>
  <c r="AS446" i="3"/>
  <c r="AV445" i="3"/>
  <c r="AU445" i="3" s="1"/>
  <c r="AS445" i="3"/>
  <c r="CR444" i="3"/>
  <c r="CQ444" i="3" s="1"/>
  <c r="CO444" i="3" s="1"/>
  <c r="CB444" i="3"/>
  <c r="CA444" i="3" s="1"/>
  <c r="BY444" i="3" s="1"/>
  <c r="BL444" i="3"/>
  <c r="BK444" i="3" s="1"/>
  <c r="BI444" i="3" s="1"/>
  <c r="AV444" i="3"/>
  <c r="AU444" i="3" s="1"/>
  <c r="AS444" i="3" s="1"/>
  <c r="CR443" i="3"/>
  <c r="CQ443" i="3" s="1"/>
  <c r="CO443" i="3" s="1"/>
  <c r="CB443" i="3"/>
  <c r="CA443" i="3" s="1"/>
  <c r="BY443" i="3" s="1"/>
  <c r="BL443" i="3"/>
  <c r="BK443" i="3" s="1"/>
  <c r="BI443" i="3" s="1"/>
  <c r="AV443" i="3"/>
  <c r="AU443" i="3" s="1"/>
  <c r="AS443" i="3" s="1"/>
  <c r="CR442" i="3"/>
  <c r="CQ442" i="3" s="1"/>
  <c r="CO442" i="3" s="1"/>
  <c r="CB442" i="3"/>
  <c r="CA442" i="3" s="1"/>
  <c r="BY442" i="3" s="1"/>
  <c r="BL442" i="3"/>
  <c r="BK442" i="3" s="1"/>
  <c r="BI442" i="3" s="1"/>
  <c r="AV442" i="3"/>
  <c r="AU442" i="3" s="1"/>
  <c r="AS442" i="3" s="1"/>
  <c r="CR441" i="3"/>
  <c r="CQ441" i="3" s="1"/>
  <c r="CO441" i="3" s="1"/>
  <c r="CB441" i="3"/>
  <c r="CA441" i="3" s="1"/>
  <c r="BY441" i="3" s="1"/>
  <c r="BL441" i="3"/>
  <c r="BK441" i="3" s="1"/>
  <c r="BI441" i="3" s="1"/>
  <c r="AV441" i="3"/>
  <c r="AU441" i="3" s="1"/>
  <c r="AS441" i="3" s="1"/>
  <c r="CR440" i="3"/>
  <c r="CQ440" i="3" s="1"/>
  <c r="CO440" i="3" s="1"/>
  <c r="CB440" i="3"/>
  <c r="CA440" i="3" s="1"/>
  <c r="BY440" i="3" s="1"/>
  <c r="BL440" i="3"/>
  <c r="BK440" i="3" s="1"/>
  <c r="BI440" i="3" s="1"/>
  <c r="AV440" i="3"/>
  <c r="AU440" i="3" s="1"/>
  <c r="AS440" i="3" s="1"/>
  <c r="CR439" i="3"/>
  <c r="CQ439" i="3" s="1"/>
  <c r="CO439" i="3" s="1"/>
  <c r="CB439" i="3"/>
  <c r="CA439" i="3" s="1"/>
  <c r="BY439" i="3" s="1"/>
  <c r="BL439" i="3"/>
  <c r="BK439" i="3" s="1"/>
  <c r="BI439" i="3" s="1"/>
  <c r="AV439" i="3"/>
  <c r="AU439" i="3" s="1"/>
  <c r="AS439" i="3" s="1"/>
  <c r="CR438" i="3"/>
  <c r="CQ438" i="3" s="1"/>
  <c r="CO438" i="3" s="1"/>
  <c r="CB438" i="3"/>
  <c r="CA438" i="3" s="1"/>
  <c r="BY438" i="3" s="1"/>
  <c r="BL438" i="3"/>
  <c r="BK438" i="3" s="1"/>
  <c r="BI438" i="3" s="1"/>
  <c r="AV438" i="3"/>
  <c r="AU438" i="3" s="1"/>
  <c r="AS438" i="3" s="1"/>
  <c r="CR437" i="3"/>
  <c r="CQ437" i="3" s="1"/>
  <c r="CO437" i="3" s="1"/>
  <c r="CB437" i="3"/>
  <c r="CA437" i="3" s="1"/>
  <c r="BY437" i="3" s="1"/>
  <c r="BL437" i="3"/>
  <c r="BK437" i="3" s="1"/>
  <c r="BI437" i="3" s="1"/>
  <c r="AV437" i="3"/>
  <c r="AU437" i="3" s="1"/>
  <c r="AS437" i="3" s="1"/>
  <c r="CR436" i="3"/>
  <c r="CQ436" i="3" s="1"/>
  <c r="CO436" i="3" s="1"/>
  <c r="CB436" i="3"/>
  <c r="CA436" i="3" s="1"/>
  <c r="BY436" i="3" s="1"/>
  <c r="BL436" i="3"/>
  <c r="BK436" i="3" s="1"/>
  <c r="BI436" i="3" s="1"/>
  <c r="AV436" i="3"/>
  <c r="AU436" i="3" s="1"/>
  <c r="AS436" i="3" s="1"/>
  <c r="CR435" i="3"/>
  <c r="CQ435" i="3" s="1"/>
  <c r="CO435" i="3" s="1"/>
  <c r="CB435" i="3"/>
  <c r="CA435" i="3" s="1"/>
  <c r="BY435" i="3" s="1"/>
  <c r="BL435" i="3"/>
  <c r="BK435" i="3" s="1"/>
  <c r="BI435" i="3" s="1"/>
  <c r="AV435" i="3"/>
  <c r="AU435" i="3" s="1"/>
  <c r="AS435" i="3" s="1"/>
  <c r="CR434" i="3"/>
  <c r="CQ434" i="3" s="1"/>
  <c r="CO434" i="3" s="1"/>
  <c r="CB434" i="3"/>
  <c r="CA434" i="3" s="1"/>
  <c r="BY434" i="3" s="1"/>
  <c r="BL434" i="3"/>
  <c r="BK434" i="3" s="1"/>
  <c r="BI434" i="3" s="1"/>
  <c r="AV434" i="3"/>
  <c r="AU434" i="3" s="1"/>
  <c r="AS434" i="3" s="1"/>
  <c r="CR433" i="3"/>
  <c r="CQ433" i="3" s="1"/>
  <c r="CO433" i="3" s="1"/>
  <c r="CB433" i="3"/>
  <c r="CA433" i="3" s="1"/>
  <c r="BY433" i="3" s="1"/>
  <c r="BL433" i="3"/>
  <c r="BK433" i="3" s="1"/>
  <c r="BI433" i="3" s="1"/>
  <c r="AV433" i="3"/>
  <c r="AU433" i="3" s="1"/>
  <c r="AS433" i="3" s="1"/>
  <c r="CR432" i="3"/>
  <c r="CQ432" i="3" s="1"/>
  <c r="CO432" i="3" s="1"/>
  <c r="CB432" i="3"/>
  <c r="CA432" i="3" s="1"/>
  <c r="BY432" i="3" s="1"/>
  <c r="BL432" i="3"/>
  <c r="BK432" i="3" s="1"/>
  <c r="BI432" i="3" s="1"/>
  <c r="AV432" i="3"/>
  <c r="AU432" i="3" s="1"/>
  <c r="AS432" i="3" s="1"/>
  <c r="CR431" i="3"/>
  <c r="CQ431" i="3" s="1"/>
  <c r="CO431" i="3" s="1"/>
  <c r="CB431" i="3"/>
  <c r="CA431" i="3" s="1"/>
  <c r="BY431" i="3" s="1"/>
  <c r="BL431" i="3"/>
  <c r="BK431" i="3" s="1"/>
  <c r="BI431" i="3" s="1"/>
  <c r="AV431" i="3"/>
  <c r="AU431" i="3" s="1"/>
  <c r="AS431" i="3" s="1"/>
  <c r="CR430" i="3"/>
  <c r="CQ430" i="3" s="1"/>
  <c r="CO430" i="3" s="1"/>
  <c r="CB430" i="3"/>
  <c r="CA430" i="3" s="1"/>
  <c r="BY430" i="3" s="1"/>
  <c r="BL430" i="3"/>
  <c r="BK430" i="3" s="1"/>
  <c r="BI430" i="3" s="1"/>
  <c r="AV430" i="3"/>
  <c r="AU430" i="3" s="1"/>
  <c r="AS430" i="3" s="1"/>
  <c r="CR429" i="3"/>
  <c r="CQ429" i="3" s="1"/>
  <c r="CO429" i="3" s="1"/>
  <c r="CB429" i="3"/>
  <c r="CA429" i="3" s="1"/>
  <c r="BY429" i="3" s="1"/>
  <c r="BL429" i="3"/>
  <c r="BK429" i="3" s="1"/>
  <c r="BI429" i="3" s="1"/>
  <c r="AV429" i="3"/>
  <c r="AU429" i="3" s="1"/>
  <c r="AS429" i="3" s="1"/>
  <c r="AV428" i="3"/>
  <c r="AU428" i="3" s="1"/>
  <c r="AS428" i="3" s="1"/>
  <c r="AV427" i="3"/>
  <c r="AU427" i="3" s="1"/>
  <c r="AS427" i="3" s="1"/>
  <c r="AV426" i="3"/>
  <c r="AU426" i="3" s="1"/>
  <c r="AS426" i="3" s="1"/>
  <c r="AV425" i="3"/>
  <c r="AU425" i="3" s="1"/>
  <c r="AS425" i="3" s="1"/>
  <c r="AV424" i="3"/>
  <c r="AU424" i="3" s="1"/>
  <c r="AS424" i="3" s="1"/>
  <c r="AV423" i="3"/>
  <c r="AU423" i="3" s="1"/>
  <c r="AS423" i="3" s="1"/>
  <c r="AV422" i="3"/>
  <c r="AU422" i="3" s="1"/>
  <c r="AS422" i="3" s="1"/>
  <c r="AV421" i="3"/>
  <c r="AU421" i="3" s="1"/>
  <c r="AS421" i="3" s="1"/>
  <c r="AV420" i="3"/>
  <c r="AU420" i="3" s="1"/>
  <c r="AS420" i="3" s="1"/>
  <c r="AV419" i="3"/>
  <c r="AU419" i="3" s="1"/>
  <c r="AS419" i="3" s="1"/>
  <c r="AV418" i="3"/>
  <c r="AU418" i="3" s="1"/>
  <c r="AS418" i="3" s="1"/>
  <c r="AV417" i="3"/>
  <c r="AU417" i="3" s="1"/>
  <c r="AS417" i="3" s="1"/>
  <c r="AV416" i="3"/>
  <c r="AU416" i="3" s="1"/>
  <c r="AS416" i="3" s="1"/>
  <c r="AV415" i="3"/>
  <c r="AU415" i="3" s="1"/>
  <c r="AS415" i="3" s="1"/>
  <c r="AV414" i="3"/>
  <c r="AU414" i="3" s="1"/>
  <c r="AS414" i="3" s="1"/>
  <c r="AV413" i="3"/>
  <c r="AU413" i="3" s="1"/>
  <c r="AS413" i="3" s="1"/>
  <c r="AV412" i="3"/>
  <c r="AU412" i="3" s="1"/>
  <c r="AS412" i="3" s="1"/>
  <c r="AV411" i="3"/>
  <c r="AU411" i="3" s="1"/>
  <c r="AS411" i="3" s="1"/>
  <c r="AV410" i="3"/>
  <c r="AU410" i="3" s="1"/>
  <c r="AS410" i="3" s="1"/>
  <c r="AV409" i="3"/>
  <c r="AU409" i="3" s="1"/>
  <c r="AS409" i="3" s="1"/>
  <c r="AV408" i="3"/>
  <c r="AU408" i="3" s="1"/>
  <c r="AS408" i="3" s="1"/>
  <c r="AV407" i="3"/>
  <c r="AU407" i="3" s="1"/>
  <c r="AS407" i="3" s="1"/>
  <c r="AV406" i="3"/>
  <c r="AU406" i="3" s="1"/>
  <c r="AS406" i="3" s="1"/>
  <c r="AV405" i="3"/>
  <c r="AU405" i="3" s="1"/>
  <c r="AS405" i="3" s="1"/>
  <c r="AV404" i="3"/>
  <c r="AU404" i="3" s="1"/>
  <c r="AS404" i="3" s="1"/>
  <c r="AV403" i="3"/>
  <c r="AU403" i="3" s="1"/>
  <c r="AS403" i="3" s="1"/>
  <c r="AV402" i="3"/>
  <c r="AU402" i="3" s="1"/>
  <c r="AS402" i="3" s="1"/>
  <c r="AV401" i="3"/>
  <c r="AU401" i="3" s="1"/>
  <c r="AS401" i="3" s="1"/>
  <c r="AV400" i="3"/>
  <c r="AU400" i="3" s="1"/>
  <c r="AS400" i="3" s="1"/>
  <c r="AV399" i="3"/>
  <c r="AU399" i="3" s="1"/>
  <c r="AS399" i="3" s="1"/>
  <c r="AV398" i="3"/>
  <c r="AU398" i="3" s="1"/>
  <c r="AS398" i="3" s="1"/>
  <c r="AV397" i="3"/>
  <c r="AU397" i="3" s="1"/>
  <c r="AS397" i="3" s="1"/>
  <c r="AV396" i="3"/>
  <c r="AU396" i="3" s="1"/>
  <c r="AS396" i="3" s="1"/>
  <c r="AV395" i="3"/>
  <c r="AU395" i="3" s="1"/>
  <c r="AS395" i="3" s="1"/>
  <c r="AV394" i="3"/>
  <c r="AU394" i="3" s="1"/>
  <c r="AS394" i="3" s="1"/>
  <c r="AV393" i="3"/>
  <c r="AU393" i="3" s="1"/>
  <c r="AS393" i="3" s="1"/>
  <c r="AV392" i="3"/>
  <c r="AU392" i="3" s="1"/>
  <c r="AS392" i="3" s="1"/>
  <c r="AV391" i="3"/>
  <c r="AU391" i="3" s="1"/>
  <c r="AS391" i="3" s="1"/>
  <c r="AV390" i="3"/>
  <c r="AU390" i="3" s="1"/>
  <c r="AS390" i="3" s="1"/>
  <c r="AV389" i="3"/>
  <c r="AU389" i="3" s="1"/>
  <c r="AS389" i="3" s="1"/>
  <c r="AV388" i="3"/>
  <c r="AU388" i="3" s="1"/>
  <c r="AS388" i="3" s="1"/>
  <c r="AV387" i="3"/>
  <c r="AU387" i="3" s="1"/>
  <c r="AS387" i="3" s="1"/>
  <c r="AV386" i="3"/>
  <c r="AU386" i="3" s="1"/>
  <c r="AS386" i="3" s="1"/>
  <c r="AV385" i="3"/>
  <c r="AU385" i="3" s="1"/>
  <c r="AS385" i="3" s="1"/>
  <c r="AV384" i="3"/>
  <c r="AU384" i="3" s="1"/>
  <c r="AS384" i="3" s="1"/>
  <c r="AV383" i="3"/>
  <c r="AU383" i="3" s="1"/>
  <c r="AS383" i="3" s="1"/>
  <c r="AV382" i="3"/>
  <c r="AU382" i="3" s="1"/>
  <c r="AS382" i="3" s="1"/>
  <c r="AV381" i="3"/>
  <c r="AU381" i="3" s="1"/>
  <c r="AS381" i="3" s="1"/>
  <c r="AV380" i="3"/>
  <c r="AU380" i="3" s="1"/>
  <c r="AS380" i="3" s="1"/>
  <c r="AV379" i="3"/>
  <c r="AU379" i="3" s="1"/>
  <c r="AS379" i="3" s="1"/>
  <c r="AV378" i="3"/>
  <c r="AU378" i="3" s="1"/>
  <c r="AS378" i="3" s="1"/>
  <c r="AV377" i="3"/>
  <c r="AU377" i="3" s="1"/>
  <c r="AS377" i="3" s="1"/>
  <c r="AV376" i="3"/>
  <c r="AU376" i="3" s="1"/>
  <c r="AS376" i="3" s="1"/>
  <c r="AV375" i="3"/>
  <c r="AU375" i="3" s="1"/>
  <c r="AS375" i="3" s="1"/>
  <c r="AV374" i="3"/>
  <c r="AU374" i="3" s="1"/>
  <c r="AS374" i="3" s="1"/>
  <c r="AV373" i="3"/>
  <c r="AU373" i="3" s="1"/>
  <c r="AS373" i="3" s="1"/>
  <c r="AV372" i="3"/>
  <c r="AU372" i="3" s="1"/>
  <c r="AS372" i="3" s="1"/>
  <c r="AV371" i="3"/>
  <c r="AU371" i="3" s="1"/>
  <c r="AS371" i="3" s="1"/>
  <c r="AV370" i="3"/>
  <c r="AU370" i="3" s="1"/>
  <c r="AS370" i="3" s="1"/>
  <c r="AV369" i="3"/>
  <c r="AU369" i="3" s="1"/>
  <c r="AS369" i="3" s="1"/>
  <c r="AV368" i="3"/>
  <c r="AU368" i="3" s="1"/>
  <c r="AS368" i="3" s="1"/>
  <c r="AV367" i="3"/>
  <c r="AU367" i="3" s="1"/>
  <c r="AS367" i="3" s="1"/>
  <c r="AV366" i="3"/>
  <c r="AU366" i="3" s="1"/>
  <c r="AS366" i="3" s="1"/>
  <c r="AV365" i="3"/>
  <c r="AU365" i="3" s="1"/>
  <c r="AS365" i="3" s="1"/>
  <c r="AV364" i="3"/>
  <c r="AU364" i="3" s="1"/>
  <c r="AS364" i="3" s="1"/>
  <c r="AV363" i="3"/>
  <c r="AU363" i="3" s="1"/>
  <c r="AS363" i="3" s="1"/>
  <c r="AV362" i="3"/>
  <c r="AU362" i="3" s="1"/>
  <c r="AS362" i="3" s="1"/>
  <c r="AV361" i="3"/>
  <c r="AU361" i="3" s="1"/>
  <c r="AS361" i="3" s="1"/>
  <c r="AV360" i="3"/>
  <c r="AU360" i="3" s="1"/>
  <c r="AS360" i="3" s="1"/>
  <c r="AV359" i="3"/>
  <c r="AU359" i="3" s="1"/>
  <c r="AS359" i="3" s="1"/>
  <c r="AV358" i="3"/>
  <c r="AU358" i="3" s="1"/>
  <c r="AS358" i="3" s="1"/>
  <c r="AV357" i="3"/>
  <c r="AU357" i="3" s="1"/>
  <c r="AS357" i="3" s="1"/>
  <c r="AV356" i="3"/>
  <c r="AU356" i="3" s="1"/>
  <c r="AS356" i="3" s="1"/>
  <c r="AV355" i="3"/>
  <c r="AU355" i="3" s="1"/>
  <c r="AS355" i="3" s="1"/>
  <c r="AV354" i="3"/>
  <c r="AU354" i="3" s="1"/>
  <c r="AS354" i="3" s="1"/>
  <c r="AV353" i="3"/>
  <c r="AU353" i="3" s="1"/>
  <c r="AS353" i="3" s="1"/>
  <c r="AV352" i="3"/>
  <c r="AU352" i="3" s="1"/>
  <c r="AS352" i="3" s="1"/>
  <c r="AV351" i="3"/>
  <c r="AU351" i="3" s="1"/>
  <c r="AS351" i="3" s="1"/>
  <c r="AV350" i="3"/>
  <c r="AU350" i="3" s="1"/>
  <c r="AS350" i="3" s="1"/>
  <c r="AV349" i="3"/>
  <c r="AU349" i="3" s="1"/>
  <c r="AS349" i="3" s="1"/>
  <c r="AV348" i="3"/>
  <c r="AU348" i="3" s="1"/>
  <c r="AS348" i="3" s="1"/>
  <c r="AV347" i="3"/>
  <c r="AU347" i="3" s="1"/>
  <c r="AS347" i="3" s="1"/>
  <c r="AV346" i="3"/>
  <c r="AU346" i="3" s="1"/>
  <c r="AS346" i="3" s="1"/>
  <c r="AV345" i="3"/>
  <c r="AU345" i="3" s="1"/>
  <c r="AS345" i="3" s="1"/>
  <c r="AV344" i="3"/>
  <c r="AU344" i="3" s="1"/>
  <c r="AS344" i="3" s="1"/>
  <c r="AV343" i="3"/>
  <c r="AU343" i="3" s="1"/>
  <c r="AS343" i="3" s="1"/>
  <c r="AV342" i="3"/>
  <c r="AU342" i="3" s="1"/>
  <c r="AS342" i="3" s="1"/>
  <c r="AV341" i="3"/>
  <c r="AU341" i="3" s="1"/>
  <c r="AS341" i="3" s="1"/>
  <c r="AV340" i="3"/>
  <c r="AU340" i="3" s="1"/>
  <c r="AS340" i="3" s="1"/>
  <c r="AV339" i="3"/>
  <c r="AU339" i="3" s="1"/>
  <c r="AS339" i="3" s="1"/>
  <c r="AV338" i="3"/>
  <c r="AU338" i="3" s="1"/>
  <c r="AS338" i="3" s="1"/>
  <c r="AV337" i="3"/>
  <c r="AU337" i="3" s="1"/>
  <c r="AS337" i="3" s="1"/>
  <c r="AV336" i="3"/>
  <c r="AU336" i="3" s="1"/>
  <c r="AS336" i="3" s="1"/>
  <c r="AV335" i="3"/>
  <c r="AU335" i="3" s="1"/>
  <c r="AS335" i="3" s="1"/>
  <c r="AV334" i="3"/>
  <c r="AU334" i="3" s="1"/>
  <c r="AS334" i="3" s="1"/>
  <c r="AV333" i="3"/>
  <c r="AU333" i="3" s="1"/>
  <c r="AS333" i="3" s="1"/>
  <c r="AV332" i="3"/>
  <c r="AU332" i="3" s="1"/>
  <c r="AS332" i="3" s="1"/>
  <c r="AV331" i="3"/>
  <c r="AU331" i="3" s="1"/>
  <c r="AS331" i="3" s="1"/>
  <c r="AV330" i="3"/>
  <c r="AU330" i="3" s="1"/>
  <c r="AS330" i="3" s="1"/>
  <c r="AV329" i="3"/>
  <c r="AU329" i="3" s="1"/>
  <c r="AS329" i="3" s="1"/>
  <c r="AV328" i="3"/>
  <c r="AU328" i="3" s="1"/>
  <c r="AS328" i="3" s="1"/>
  <c r="AV327" i="3"/>
  <c r="AU327" i="3" s="1"/>
  <c r="AS327" i="3" s="1"/>
  <c r="AV326" i="3"/>
  <c r="AU326" i="3" s="1"/>
  <c r="AS326" i="3" s="1"/>
  <c r="AV325" i="3"/>
  <c r="AU325" i="3" s="1"/>
  <c r="AS325" i="3" s="1"/>
  <c r="AV324" i="3"/>
  <c r="AU324" i="3" s="1"/>
  <c r="AS324" i="3" s="1"/>
  <c r="AV323" i="3"/>
  <c r="AU323" i="3" s="1"/>
  <c r="AS323" i="3" s="1"/>
  <c r="AV322" i="3"/>
  <c r="AU322" i="3" s="1"/>
  <c r="AS322" i="3" s="1"/>
  <c r="AV321" i="3"/>
  <c r="AU321" i="3" s="1"/>
  <c r="AS321" i="3" s="1"/>
  <c r="AV320" i="3"/>
  <c r="AU320" i="3" s="1"/>
  <c r="AS320" i="3" s="1"/>
  <c r="AV319" i="3"/>
  <c r="AU319" i="3" s="1"/>
  <c r="AS319" i="3" s="1"/>
  <c r="AV318" i="3"/>
  <c r="AU318" i="3" s="1"/>
  <c r="AS318" i="3" s="1"/>
  <c r="AV317" i="3"/>
  <c r="AU317" i="3" s="1"/>
  <c r="AS317" i="3" s="1"/>
  <c r="AV316" i="3"/>
  <c r="AU316" i="3" s="1"/>
  <c r="AS316" i="3" s="1"/>
  <c r="AV315" i="3"/>
  <c r="AU315" i="3" s="1"/>
  <c r="AS315" i="3" s="1"/>
  <c r="AV314" i="3"/>
  <c r="AU314" i="3" s="1"/>
  <c r="AS314" i="3" s="1"/>
  <c r="AV313" i="3"/>
  <c r="AU313" i="3" s="1"/>
  <c r="AS313" i="3" s="1"/>
  <c r="AV312" i="3"/>
  <c r="AU312" i="3" s="1"/>
  <c r="AS312" i="3" s="1"/>
  <c r="AV311" i="3"/>
  <c r="AU311" i="3" s="1"/>
  <c r="AS311" i="3" s="1"/>
  <c r="AV310" i="3"/>
  <c r="AU310" i="3" s="1"/>
  <c r="AS310" i="3" s="1"/>
  <c r="AV309" i="3"/>
  <c r="AU309" i="3" s="1"/>
  <c r="AS309" i="3" s="1"/>
  <c r="AV308" i="3"/>
  <c r="AU308" i="3" s="1"/>
  <c r="AS308" i="3" s="1"/>
  <c r="AV307" i="3"/>
  <c r="AU307" i="3" s="1"/>
  <c r="AS307" i="3" s="1"/>
  <c r="AV306" i="3"/>
  <c r="AU306" i="3" s="1"/>
  <c r="AS306" i="3" s="1"/>
  <c r="AV305" i="3"/>
  <c r="AU305" i="3" s="1"/>
  <c r="AS305" i="3" s="1"/>
  <c r="AV304" i="3"/>
  <c r="AU304" i="3" s="1"/>
  <c r="AS304" i="3" s="1"/>
  <c r="AV303" i="3"/>
  <c r="AU303" i="3" s="1"/>
  <c r="AS303" i="3" s="1"/>
  <c r="AV302" i="3"/>
  <c r="AU302" i="3" s="1"/>
  <c r="AS302" i="3" s="1"/>
  <c r="AV301" i="3"/>
  <c r="AU301" i="3" s="1"/>
  <c r="AS301" i="3" s="1"/>
  <c r="AV300" i="3"/>
  <c r="AU300" i="3" s="1"/>
  <c r="AS300" i="3" s="1"/>
  <c r="AV299" i="3"/>
  <c r="AU299" i="3" s="1"/>
  <c r="AS299" i="3" s="1"/>
  <c r="AV298" i="3"/>
  <c r="AU298" i="3" s="1"/>
  <c r="AS298" i="3" s="1"/>
  <c r="AV297" i="3"/>
  <c r="AU297" i="3" s="1"/>
  <c r="AS297" i="3" s="1"/>
  <c r="AV296" i="3"/>
  <c r="AU296" i="3" s="1"/>
  <c r="AS296" i="3" s="1"/>
  <c r="AV295" i="3"/>
  <c r="AU295" i="3" s="1"/>
  <c r="AS295" i="3" s="1"/>
  <c r="AV294" i="3"/>
  <c r="AU294" i="3" s="1"/>
  <c r="AS294" i="3" s="1"/>
  <c r="AV293" i="3"/>
  <c r="AU293" i="3" s="1"/>
  <c r="AS293" i="3" s="1"/>
  <c r="AV292" i="3"/>
  <c r="AU292" i="3" s="1"/>
  <c r="AS292" i="3" s="1"/>
  <c r="AV291" i="3"/>
  <c r="AU291" i="3" s="1"/>
  <c r="AS291" i="3" s="1"/>
  <c r="AV290" i="3"/>
  <c r="AU290" i="3" s="1"/>
  <c r="AS290" i="3" s="1"/>
  <c r="AV289" i="3"/>
  <c r="AU289" i="3" s="1"/>
  <c r="AS289" i="3" s="1"/>
  <c r="AV288" i="3"/>
  <c r="AU288" i="3" s="1"/>
  <c r="AS288" i="3" s="1"/>
  <c r="AV287" i="3"/>
  <c r="AU287" i="3" s="1"/>
  <c r="AS287" i="3" s="1"/>
  <c r="AV286" i="3"/>
  <c r="AU286" i="3" s="1"/>
  <c r="AS286" i="3" s="1"/>
  <c r="AV285" i="3"/>
  <c r="AU285" i="3" s="1"/>
  <c r="AS285" i="3" s="1"/>
  <c r="AV284" i="3"/>
  <c r="AU284" i="3" s="1"/>
  <c r="AS284" i="3" s="1"/>
  <c r="AV283" i="3"/>
  <c r="AU283" i="3" s="1"/>
  <c r="AS283" i="3" s="1"/>
  <c r="AV282" i="3"/>
  <c r="AU282" i="3" s="1"/>
  <c r="AS282" i="3" s="1"/>
  <c r="AV281" i="3"/>
  <c r="AU281" i="3" s="1"/>
  <c r="AS281" i="3" s="1"/>
  <c r="AV280" i="3"/>
  <c r="AU280" i="3" s="1"/>
  <c r="AS280" i="3" s="1"/>
  <c r="AV279" i="3"/>
  <c r="AU279" i="3" s="1"/>
  <c r="AS279" i="3" s="1"/>
  <c r="AV278" i="3"/>
  <c r="AU278" i="3" s="1"/>
  <c r="AS278" i="3" s="1"/>
  <c r="AV277" i="3"/>
  <c r="AU277" i="3" s="1"/>
  <c r="AS277" i="3" s="1"/>
  <c r="AV276" i="3"/>
  <c r="AU276" i="3" s="1"/>
  <c r="AS276" i="3" s="1"/>
  <c r="AV275" i="3"/>
  <c r="AU275" i="3" s="1"/>
  <c r="AS275" i="3" s="1"/>
  <c r="AV274" i="3"/>
  <c r="AU274" i="3" s="1"/>
  <c r="AS274" i="3" s="1"/>
  <c r="AV273" i="3"/>
  <c r="AU273" i="3" s="1"/>
  <c r="AS273" i="3" s="1"/>
  <c r="AV272" i="3"/>
  <c r="AU272" i="3" s="1"/>
  <c r="AS272" i="3" s="1"/>
  <c r="AV271" i="3"/>
  <c r="AU271" i="3" s="1"/>
  <c r="AS271" i="3" s="1"/>
  <c r="AV270" i="3"/>
  <c r="AU270" i="3" s="1"/>
  <c r="AS270" i="3" s="1"/>
  <c r="AV269" i="3"/>
  <c r="AU269" i="3" s="1"/>
  <c r="AS269" i="3" s="1"/>
  <c r="AV268" i="3"/>
  <c r="AU268" i="3" s="1"/>
  <c r="AS268" i="3" s="1"/>
  <c r="AV267" i="3"/>
  <c r="AU267" i="3" s="1"/>
  <c r="AS267" i="3" s="1"/>
  <c r="AV266" i="3"/>
  <c r="AU266" i="3" s="1"/>
  <c r="AS266" i="3" s="1"/>
  <c r="AV265" i="3"/>
  <c r="AU265" i="3" s="1"/>
  <c r="AS265" i="3" s="1"/>
  <c r="AV264" i="3"/>
  <c r="AU264" i="3" s="1"/>
  <c r="AS264" i="3" s="1"/>
  <c r="AV263" i="3"/>
  <c r="AU263" i="3" s="1"/>
  <c r="AS263" i="3" s="1"/>
  <c r="AV262" i="3"/>
  <c r="AU262" i="3" s="1"/>
  <c r="AS262" i="3" s="1"/>
  <c r="AV261" i="3"/>
  <c r="AU261" i="3" s="1"/>
  <c r="AS261" i="3" s="1"/>
  <c r="AV260" i="3"/>
  <c r="AU260" i="3" s="1"/>
  <c r="AS260" i="3" s="1"/>
  <c r="AV259" i="3"/>
  <c r="AU259" i="3" s="1"/>
  <c r="AS259" i="3" s="1"/>
  <c r="AV258" i="3"/>
  <c r="AU258" i="3" s="1"/>
  <c r="AS258" i="3" s="1"/>
  <c r="AV257" i="3"/>
  <c r="AU257" i="3" s="1"/>
  <c r="AS257" i="3" s="1"/>
  <c r="AV256" i="3"/>
  <c r="AU256" i="3" s="1"/>
  <c r="AS256" i="3" s="1"/>
  <c r="AV255" i="3"/>
  <c r="AU255" i="3" s="1"/>
  <c r="AS255" i="3" s="1"/>
  <c r="AV254" i="3"/>
  <c r="AU254" i="3" s="1"/>
  <c r="AS254" i="3" s="1"/>
  <c r="AV253" i="3"/>
  <c r="AU253" i="3" s="1"/>
  <c r="AS253" i="3" s="1"/>
  <c r="AV252" i="3"/>
  <c r="AU252" i="3" s="1"/>
  <c r="AS252" i="3" s="1"/>
  <c r="AV251" i="3"/>
  <c r="AU251" i="3" s="1"/>
  <c r="AS251" i="3" s="1"/>
  <c r="AV250" i="3"/>
  <c r="AU250" i="3" s="1"/>
  <c r="AS250" i="3" s="1"/>
  <c r="AV249" i="3"/>
  <c r="AU249" i="3" s="1"/>
  <c r="AS249" i="3" s="1"/>
  <c r="AV248" i="3"/>
  <c r="AU248" i="3" s="1"/>
  <c r="AS248" i="3" s="1"/>
  <c r="AV247" i="3"/>
  <c r="AU247" i="3" s="1"/>
  <c r="AS247" i="3" s="1"/>
  <c r="AV246" i="3"/>
  <c r="AU246" i="3" s="1"/>
  <c r="AS246" i="3" s="1"/>
  <c r="AV245" i="3"/>
  <c r="AU245" i="3" s="1"/>
  <c r="AS245" i="3" s="1"/>
  <c r="AV244" i="3"/>
  <c r="AU244" i="3" s="1"/>
  <c r="AS244" i="3" s="1"/>
  <c r="AV243" i="3"/>
  <c r="AU243" i="3" s="1"/>
  <c r="AS243" i="3" s="1"/>
  <c r="AV242" i="3"/>
  <c r="AU242" i="3" s="1"/>
  <c r="AS242" i="3" s="1"/>
  <c r="AV241" i="3"/>
  <c r="AU241" i="3" s="1"/>
  <c r="AS241" i="3" s="1"/>
  <c r="AV240" i="3"/>
  <c r="AU240" i="3" s="1"/>
  <c r="AS240" i="3" s="1"/>
  <c r="AV239" i="3"/>
  <c r="AU239" i="3" s="1"/>
  <c r="AS239" i="3" s="1"/>
  <c r="AV238" i="3"/>
  <c r="AU238" i="3" s="1"/>
  <c r="AS238" i="3" s="1"/>
  <c r="AV237" i="3"/>
  <c r="AU237" i="3" s="1"/>
  <c r="AS237" i="3" s="1"/>
  <c r="AV236" i="3"/>
  <c r="AU236" i="3" s="1"/>
  <c r="AS236" i="3" s="1"/>
  <c r="AV235" i="3"/>
  <c r="AU235" i="3" s="1"/>
  <c r="AS235" i="3" s="1"/>
  <c r="AV234" i="3"/>
  <c r="AU234" i="3" s="1"/>
  <c r="AS234" i="3" s="1"/>
  <c r="AV233" i="3"/>
  <c r="AU233" i="3" s="1"/>
  <c r="AS233" i="3" s="1"/>
  <c r="AV232" i="3"/>
  <c r="AU232" i="3" s="1"/>
  <c r="AS232" i="3" s="1"/>
  <c r="AV231" i="3"/>
  <c r="AU231" i="3" s="1"/>
  <c r="AS231" i="3" s="1"/>
  <c r="AV230" i="3"/>
  <c r="AU230" i="3" s="1"/>
  <c r="AS230" i="3" s="1"/>
  <c r="AV229" i="3"/>
  <c r="AU229" i="3" s="1"/>
  <c r="AS229" i="3" s="1"/>
  <c r="AV228" i="3"/>
  <c r="AU228" i="3" s="1"/>
  <c r="AS228" i="3" s="1"/>
  <c r="AV227" i="3"/>
  <c r="AU227" i="3" s="1"/>
  <c r="AS227" i="3" s="1"/>
  <c r="AV226" i="3"/>
  <c r="AU226" i="3" s="1"/>
  <c r="AS226" i="3" s="1"/>
  <c r="AV225" i="3"/>
  <c r="AU225" i="3" s="1"/>
  <c r="AS225" i="3" s="1"/>
  <c r="AV224" i="3"/>
  <c r="AU224" i="3" s="1"/>
  <c r="AS224" i="3" s="1"/>
  <c r="AV223" i="3"/>
  <c r="AU223" i="3" s="1"/>
  <c r="AS223" i="3" s="1"/>
  <c r="AV222" i="3"/>
  <c r="AU222" i="3" s="1"/>
  <c r="AS222" i="3" s="1"/>
  <c r="AV221" i="3"/>
  <c r="AU221" i="3" s="1"/>
  <c r="AS221" i="3" s="1"/>
  <c r="AV220" i="3"/>
  <c r="AU220" i="3" s="1"/>
  <c r="AS220" i="3" s="1"/>
  <c r="AV219" i="3"/>
  <c r="AU219" i="3" s="1"/>
  <c r="AS219" i="3" s="1"/>
  <c r="AV218" i="3"/>
  <c r="AU218" i="3" s="1"/>
  <c r="AS218" i="3" s="1"/>
  <c r="AV217" i="3"/>
  <c r="AU217" i="3" s="1"/>
  <c r="AS217" i="3" s="1"/>
  <c r="AV216" i="3"/>
  <c r="AU216" i="3" s="1"/>
  <c r="AS216" i="3" s="1"/>
  <c r="AV215" i="3"/>
  <c r="AU215" i="3" s="1"/>
  <c r="AS215" i="3" s="1"/>
  <c r="AV214" i="3"/>
  <c r="AU214" i="3" s="1"/>
  <c r="AS214" i="3" s="1"/>
  <c r="AV213" i="3"/>
  <c r="AU213" i="3" s="1"/>
  <c r="AS213" i="3" s="1"/>
  <c r="AV212" i="3"/>
  <c r="AU212" i="3" s="1"/>
  <c r="AS212" i="3" s="1"/>
  <c r="AV211" i="3"/>
  <c r="AU211" i="3" s="1"/>
  <c r="AS211" i="3" s="1"/>
  <c r="AV210" i="3"/>
  <c r="AU210" i="3" s="1"/>
  <c r="AS210" i="3" s="1"/>
  <c r="AV209" i="3"/>
  <c r="AU209" i="3" s="1"/>
  <c r="AS209" i="3" s="1"/>
  <c r="AV208" i="3"/>
  <c r="AU208" i="3" s="1"/>
  <c r="AS208" i="3" s="1"/>
  <c r="AV207" i="3"/>
  <c r="AU207" i="3" s="1"/>
  <c r="AS207" i="3" s="1"/>
  <c r="AV206" i="3"/>
  <c r="AU206" i="3" s="1"/>
  <c r="AS206" i="3" s="1"/>
  <c r="AV205" i="3"/>
  <c r="AU205" i="3" s="1"/>
  <c r="AS205" i="3" s="1"/>
  <c r="AV204" i="3"/>
  <c r="AU204" i="3" s="1"/>
  <c r="AS204" i="3" s="1"/>
  <c r="AV203" i="3"/>
  <c r="AU203" i="3" s="1"/>
  <c r="AS203" i="3" s="1"/>
  <c r="AV202" i="3"/>
  <c r="AU202" i="3" s="1"/>
  <c r="AS202" i="3" s="1"/>
  <c r="AV201" i="3"/>
  <c r="AU201" i="3" s="1"/>
  <c r="AS201" i="3" s="1"/>
  <c r="AV200" i="3"/>
  <c r="AU200" i="3" s="1"/>
  <c r="AS200" i="3" s="1"/>
  <c r="AV199" i="3"/>
  <c r="AU199" i="3" s="1"/>
  <c r="AS199" i="3" s="1"/>
  <c r="AV198" i="3"/>
  <c r="AU198" i="3" s="1"/>
  <c r="AS198" i="3" s="1"/>
  <c r="AV197" i="3"/>
  <c r="AU197" i="3" s="1"/>
  <c r="AS197" i="3" s="1"/>
  <c r="AV196" i="3"/>
  <c r="AU196" i="3" s="1"/>
  <c r="AS196" i="3" s="1"/>
  <c r="AV195" i="3"/>
  <c r="AU195" i="3" s="1"/>
  <c r="AS195" i="3" s="1"/>
  <c r="AV194" i="3"/>
  <c r="AU194" i="3" s="1"/>
  <c r="AS194" i="3" s="1"/>
  <c r="AV193" i="3"/>
  <c r="AU193" i="3" s="1"/>
  <c r="AS193" i="3" s="1"/>
  <c r="AV192" i="3"/>
  <c r="AU192" i="3" s="1"/>
  <c r="AS192" i="3" s="1"/>
  <c r="AV191" i="3"/>
  <c r="AU191" i="3" s="1"/>
  <c r="AS191" i="3" s="1"/>
  <c r="AV190" i="3"/>
  <c r="AU190" i="3" s="1"/>
  <c r="AS190" i="3" s="1"/>
  <c r="AV189" i="3"/>
  <c r="AU189" i="3" s="1"/>
  <c r="AS189" i="3" s="1"/>
  <c r="AV188" i="3"/>
  <c r="AU188" i="3" s="1"/>
  <c r="AS188" i="3" s="1"/>
  <c r="AV187" i="3"/>
  <c r="AU187" i="3" s="1"/>
  <c r="AS187" i="3" s="1"/>
  <c r="AV186" i="3"/>
  <c r="AU186" i="3" s="1"/>
  <c r="AS186" i="3" s="1"/>
  <c r="AV185" i="3"/>
  <c r="AU185" i="3" s="1"/>
  <c r="AS185" i="3" s="1"/>
  <c r="AV184" i="3"/>
  <c r="AU184" i="3" s="1"/>
  <c r="AS184" i="3" s="1"/>
  <c r="AV183" i="3"/>
  <c r="AU183" i="3" s="1"/>
  <c r="AS183" i="3" s="1"/>
  <c r="AV182" i="3"/>
  <c r="AU182" i="3" s="1"/>
  <c r="AS182" i="3" s="1"/>
  <c r="AV181" i="3"/>
  <c r="AU181" i="3" s="1"/>
  <c r="AS181" i="3" s="1"/>
  <c r="AV180" i="3"/>
  <c r="AU180" i="3" s="1"/>
  <c r="AS180" i="3" s="1"/>
  <c r="AV179" i="3"/>
  <c r="AU179" i="3" s="1"/>
  <c r="AS179" i="3" s="1"/>
  <c r="AV178" i="3"/>
  <c r="AU178" i="3" s="1"/>
  <c r="AS178" i="3" s="1"/>
  <c r="AV177" i="3"/>
  <c r="AU177" i="3" s="1"/>
  <c r="AS177" i="3" s="1"/>
  <c r="AV176" i="3"/>
  <c r="AU176" i="3" s="1"/>
  <c r="AS176" i="3" s="1"/>
  <c r="AV175" i="3"/>
  <c r="AU175" i="3" s="1"/>
  <c r="AS175" i="3" s="1"/>
  <c r="AV174" i="3"/>
  <c r="AU174" i="3" s="1"/>
  <c r="AS174" i="3" s="1"/>
  <c r="AV173" i="3"/>
  <c r="AU173" i="3" s="1"/>
  <c r="AS173" i="3" s="1"/>
  <c r="AV172" i="3"/>
  <c r="AU172" i="3" s="1"/>
  <c r="AS172" i="3" s="1"/>
  <c r="AV171" i="3"/>
  <c r="AU171" i="3" s="1"/>
  <c r="AS171" i="3" s="1"/>
  <c r="AV170" i="3"/>
  <c r="AU170" i="3" s="1"/>
  <c r="AS170" i="3" s="1"/>
  <c r="AV169" i="3"/>
  <c r="AU169" i="3" s="1"/>
  <c r="AS169" i="3" s="1"/>
  <c r="AV168" i="3"/>
  <c r="AU168" i="3" s="1"/>
  <c r="AS168" i="3" s="1"/>
  <c r="AV167" i="3"/>
  <c r="AU167" i="3" s="1"/>
  <c r="AS167" i="3" s="1"/>
  <c r="AV166" i="3"/>
  <c r="AU166" i="3" s="1"/>
  <c r="AS166" i="3" s="1"/>
  <c r="AV165" i="3"/>
  <c r="AU165" i="3" s="1"/>
  <c r="AS165" i="3" s="1"/>
  <c r="AV164" i="3"/>
  <c r="AU164" i="3" s="1"/>
  <c r="AS164" i="3" s="1"/>
  <c r="AV163" i="3"/>
  <c r="AU163" i="3" s="1"/>
  <c r="AS163" i="3" s="1"/>
  <c r="AV162" i="3"/>
  <c r="AU162" i="3" s="1"/>
  <c r="AS162" i="3" s="1"/>
  <c r="AV161" i="3"/>
  <c r="AU161" i="3" s="1"/>
  <c r="AS161" i="3" s="1"/>
  <c r="AV160" i="3"/>
  <c r="AU160" i="3" s="1"/>
  <c r="AS160" i="3" s="1"/>
  <c r="AV159" i="3"/>
  <c r="AU159" i="3" s="1"/>
  <c r="AS159" i="3" s="1"/>
  <c r="AV158" i="3"/>
  <c r="AU158" i="3" s="1"/>
  <c r="AS158" i="3" s="1"/>
  <c r="AV157" i="3"/>
  <c r="AU157" i="3" s="1"/>
  <c r="AS157" i="3" s="1"/>
  <c r="AV156" i="3"/>
  <c r="AU156" i="3" s="1"/>
  <c r="AS156" i="3" s="1"/>
  <c r="AV155" i="3"/>
  <c r="AU155" i="3" s="1"/>
  <c r="AS155" i="3" s="1"/>
  <c r="AV154" i="3"/>
  <c r="AU154" i="3" s="1"/>
  <c r="AS154" i="3" s="1"/>
  <c r="AV153" i="3"/>
  <c r="AV152" i="3"/>
  <c r="AV151" i="3"/>
  <c r="AV150" i="3"/>
  <c r="AV149" i="3"/>
  <c r="AV148" i="3"/>
  <c r="AV147" i="3"/>
  <c r="AV146" i="3"/>
  <c r="AV145" i="3"/>
  <c r="AV144" i="3"/>
  <c r="AV143" i="3"/>
  <c r="AV142" i="3"/>
  <c r="AV141" i="3"/>
  <c r="BJ140" i="3"/>
  <c r="BD140" i="3"/>
  <c r="AV140" i="3"/>
  <c r="AA140" i="3"/>
  <c r="BJ139" i="3"/>
  <c r="BD139" i="3"/>
  <c r="AV139" i="3"/>
  <c r="AA139" i="3"/>
  <c r="BJ138" i="3"/>
  <c r="BD138" i="3"/>
  <c r="AV138" i="3"/>
  <c r="AA138" i="3"/>
  <c r="BJ137" i="3"/>
  <c r="BD137" i="3"/>
  <c r="AV137" i="3"/>
  <c r="AA137" i="3"/>
  <c r="BJ136" i="3"/>
  <c r="BD136" i="3"/>
  <c r="AV136" i="3"/>
  <c r="AA136" i="3"/>
  <c r="BJ135" i="3"/>
  <c r="BD135" i="3"/>
  <c r="AV135" i="3"/>
  <c r="AV123" i="3"/>
  <c r="AU123" i="3" s="1"/>
  <c r="AS123" i="3" s="1"/>
  <c r="AV121" i="3"/>
  <c r="AU121" i="3" s="1"/>
  <c r="AS121" i="3" s="1"/>
  <c r="AV119" i="3"/>
  <c r="AU119" i="3" s="1"/>
  <c r="AS119" i="3" s="1"/>
  <c r="AV117" i="3"/>
  <c r="AU117" i="3" s="1"/>
  <c r="AS117" i="3" s="1"/>
  <c r="AV115" i="3"/>
  <c r="AU115" i="3" s="1"/>
  <c r="AS115" i="3" s="1"/>
  <c r="AV113" i="3"/>
  <c r="AU113" i="3" s="1"/>
  <c r="AS113" i="3" s="1"/>
  <c r="AV111" i="3"/>
  <c r="AU111" i="3" s="1"/>
  <c r="AS111" i="3" s="1"/>
  <c r="AV109" i="3"/>
  <c r="AU109" i="3" s="1"/>
  <c r="AS109" i="3" s="1"/>
  <c r="AV107" i="3"/>
  <c r="AU107" i="3" s="1"/>
  <c r="AS107" i="3" s="1"/>
  <c r="AV105" i="3"/>
  <c r="AU105" i="3" s="1"/>
  <c r="AS105" i="3" s="1"/>
  <c r="AV103" i="3"/>
  <c r="AU103" i="3" s="1"/>
  <c r="AS103" i="3" s="1"/>
  <c r="AV101" i="3"/>
  <c r="AU101" i="3" s="1"/>
  <c r="AS101" i="3" s="1"/>
  <c r="AV99" i="3"/>
  <c r="AU99" i="3" s="1"/>
  <c r="AS99" i="3" s="1"/>
  <c r="AV97" i="3"/>
  <c r="AU97" i="3" s="1"/>
  <c r="AS97" i="3" s="1"/>
  <c r="AV95" i="3"/>
  <c r="AU95" i="3" s="1"/>
  <c r="AS95" i="3" s="1"/>
  <c r="AV93" i="3"/>
  <c r="AU93" i="3" s="1"/>
  <c r="AS93" i="3" s="1"/>
  <c r="AV91" i="3"/>
  <c r="AU91" i="3" s="1"/>
  <c r="AS91" i="3" s="1"/>
  <c r="AV89" i="3"/>
  <c r="AU89" i="3" s="1"/>
  <c r="AS89" i="3" s="1"/>
  <c r="AV87" i="3"/>
  <c r="AU87" i="3" s="1"/>
  <c r="AS87" i="3" s="1"/>
  <c r="AV85" i="3"/>
  <c r="AU85" i="3" s="1"/>
  <c r="AS85" i="3" s="1"/>
  <c r="AV83" i="3"/>
  <c r="AU83" i="3" s="1"/>
  <c r="AS83" i="3" s="1"/>
  <c r="AV81" i="3"/>
  <c r="AU81" i="3" s="1"/>
  <c r="AS81" i="3" s="1"/>
  <c r="AV79" i="3"/>
  <c r="AU79" i="3" s="1"/>
  <c r="AS79" i="3" s="1"/>
  <c r="AV77" i="3"/>
  <c r="AU77" i="3" s="1"/>
  <c r="AS77" i="3" s="1"/>
  <c r="AV75" i="3"/>
  <c r="AU75" i="3" s="1"/>
  <c r="AS75" i="3" s="1"/>
  <c r="AV73" i="3"/>
  <c r="AU73" i="3" s="1"/>
  <c r="AS73" i="3" s="1"/>
  <c r="AV71" i="3"/>
  <c r="AU71" i="3" s="1"/>
  <c r="AS71" i="3" s="1"/>
  <c r="AV69" i="3"/>
  <c r="AU69" i="3" s="1"/>
  <c r="AS69" i="3" s="1"/>
  <c r="AV67" i="3"/>
  <c r="AU67" i="3" s="1"/>
  <c r="AS67" i="3" s="1"/>
  <c r="AV65" i="3"/>
  <c r="AU65" i="3" s="1"/>
  <c r="AS65" i="3" s="1"/>
  <c r="AV64" i="3"/>
  <c r="AU64" i="3" s="1"/>
  <c r="AS64" i="3" s="1"/>
  <c r="AV63" i="3"/>
  <c r="AU63" i="3" s="1"/>
  <c r="AS63" i="3" s="1"/>
  <c r="AV62" i="3"/>
  <c r="AU62" i="3" s="1"/>
  <c r="AS62" i="3" s="1"/>
  <c r="AV61" i="3"/>
  <c r="AU61" i="3" s="1"/>
  <c r="AS61" i="3" s="1"/>
  <c r="AV60" i="3"/>
  <c r="AU60" i="3" s="1"/>
  <c r="AS60" i="3" s="1"/>
  <c r="AV59" i="3"/>
  <c r="AU59" i="3" s="1"/>
  <c r="AS59" i="3" s="1"/>
  <c r="AV58" i="3"/>
  <c r="AU58" i="3" s="1"/>
  <c r="AS58" i="3" s="1"/>
  <c r="AV57" i="3"/>
  <c r="AU57" i="3" s="1"/>
  <c r="AS57" i="3" s="1"/>
  <c r="AV56" i="3"/>
  <c r="AU56" i="3" s="1"/>
  <c r="AS56" i="3" s="1"/>
  <c r="AV55" i="3"/>
  <c r="AU55" i="3" s="1"/>
  <c r="AS55" i="3" s="1"/>
  <c r="CB54" i="3"/>
  <c r="CA54" i="3" s="1"/>
  <c r="BY54" i="3" s="1"/>
  <c r="BL54" i="3"/>
  <c r="BK54" i="3" s="1"/>
  <c r="BI54" i="3" s="1"/>
  <c r="AV54" i="3"/>
  <c r="AU54" i="3" s="1"/>
  <c r="AS54" i="3" s="1"/>
  <c r="CB53" i="3"/>
  <c r="CA53" i="3" s="1"/>
  <c r="BY53" i="3" s="1"/>
  <c r="BL53" i="3"/>
  <c r="BK53" i="3" s="1"/>
  <c r="BI53" i="3" s="1"/>
  <c r="AV53" i="3"/>
  <c r="AU53" i="3" s="1"/>
  <c r="AS53" i="3" s="1"/>
  <c r="CB52" i="3"/>
  <c r="CA52" i="3" s="1"/>
  <c r="BY52" i="3" s="1"/>
  <c r="BL52" i="3"/>
  <c r="BK52" i="3" s="1"/>
  <c r="BI52" i="3" s="1"/>
  <c r="AV52" i="3"/>
  <c r="AU52" i="3" s="1"/>
  <c r="AS52" i="3" s="1"/>
  <c r="CB51" i="3"/>
  <c r="CA51" i="3" s="1"/>
  <c r="BY51" i="3" s="1"/>
  <c r="BL51" i="3"/>
  <c r="BK51" i="3" s="1"/>
  <c r="BI51" i="3" s="1"/>
  <c r="AV51" i="3"/>
  <c r="AU51" i="3" s="1"/>
  <c r="AS51" i="3" s="1"/>
  <c r="CB50" i="3"/>
  <c r="CA50" i="3" s="1"/>
  <c r="BY50" i="3" s="1"/>
  <c r="BL50" i="3"/>
  <c r="BK50" i="3" s="1"/>
  <c r="BI50" i="3" s="1"/>
  <c r="AV50" i="3"/>
  <c r="AU50" i="3" s="1"/>
  <c r="AS50" i="3" s="1"/>
  <c r="CB49" i="3"/>
  <c r="CA49" i="3" s="1"/>
  <c r="BY49" i="3" s="1"/>
  <c r="BL49" i="3"/>
  <c r="BK49" i="3" s="1"/>
  <c r="BI49" i="3" s="1"/>
  <c r="AV49" i="3"/>
  <c r="AU49" i="3" s="1"/>
  <c r="AS49" i="3" s="1"/>
  <c r="CB48" i="3"/>
  <c r="CA48" i="3" s="1"/>
  <c r="BY48" i="3" s="1"/>
  <c r="BL48" i="3"/>
  <c r="BK48" i="3" s="1"/>
  <c r="BI48" i="3" s="1"/>
  <c r="AV48" i="3"/>
  <c r="AU48" i="3" s="1"/>
  <c r="AS48" i="3" s="1"/>
  <c r="CB47" i="3"/>
  <c r="CA47" i="3" s="1"/>
  <c r="BY47" i="3" s="1"/>
  <c r="BL47" i="3"/>
  <c r="BK47" i="3" s="1"/>
  <c r="BI47" i="3" s="1"/>
  <c r="AV47" i="3"/>
  <c r="AU47" i="3" s="1"/>
  <c r="AS47" i="3" s="1"/>
  <c r="CB46" i="3"/>
  <c r="CA46" i="3" s="1"/>
  <c r="BY46" i="3" s="1"/>
  <c r="BL46" i="3"/>
  <c r="BK46" i="3" s="1"/>
  <c r="BI46" i="3" s="1"/>
  <c r="AV46" i="3"/>
  <c r="AU46" i="3" s="1"/>
  <c r="AS46" i="3" s="1"/>
  <c r="CB45" i="3"/>
  <c r="CA45" i="3" s="1"/>
  <c r="BY45" i="3" s="1"/>
  <c r="BL45" i="3"/>
  <c r="BK45" i="3" s="1"/>
  <c r="BI45" i="3" s="1"/>
  <c r="AV45" i="3"/>
  <c r="AU45" i="3" s="1"/>
  <c r="AS45" i="3" s="1"/>
  <c r="CB44" i="3"/>
  <c r="CA44" i="3" s="1"/>
  <c r="BY44" i="3" s="1"/>
  <c r="BL44" i="3"/>
  <c r="BK44" i="3" s="1"/>
  <c r="BI44" i="3" s="1"/>
  <c r="AV44" i="3"/>
  <c r="AU44" i="3" s="1"/>
  <c r="AS44" i="3" s="1"/>
  <c r="CB43" i="3"/>
  <c r="CA43" i="3" s="1"/>
  <c r="BY43" i="3" s="1"/>
  <c r="BL43" i="3"/>
  <c r="BK43" i="3" s="1"/>
  <c r="BI43" i="3" s="1"/>
  <c r="AV43" i="3"/>
  <c r="AU43" i="3" s="1"/>
  <c r="AS43" i="3" s="1"/>
  <c r="BJ42" i="3"/>
  <c r="BI42" i="3"/>
  <c r="BD42" i="3"/>
  <c r="BJ41" i="3"/>
  <c r="BI41" i="3"/>
  <c r="BD41" i="3"/>
  <c r="BJ40" i="3"/>
  <c r="BI40" i="3"/>
  <c r="BD40" i="3"/>
  <c r="BJ39" i="3"/>
  <c r="BI39" i="3"/>
  <c r="BD39" i="3"/>
  <c r="BJ37" i="3"/>
  <c r="BI37" i="3"/>
  <c r="BD37" i="3"/>
  <c r="BJ36" i="3"/>
  <c r="BI36" i="3"/>
  <c r="BD36" i="3"/>
  <c r="BJ35" i="3"/>
  <c r="BI35" i="3"/>
  <c r="BD35" i="3"/>
  <c r="BJ34" i="3"/>
  <c r="BI34" i="3"/>
  <c r="BD34" i="3"/>
  <c r="BJ33" i="3"/>
  <c r="BI33" i="3"/>
  <c r="BD33" i="3"/>
  <c r="BJ32" i="3"/>
  <c r="BI32" i="3"/>
  <c r="BD32" i="3"/>
  <c r="BJ31" i="3"/>
  <c r="BI31" i="3"/>
  <c r="BD31" i="3"/>
  <c r="BJ30" i="3"/>
  <c r="BI30" i="3"/>
  <c r="BD30" i="3"/>
  <c r="BJ29" i="3"/>
  <c r="BI29" i="3"/>
  <c r="BD29" i="3"/>
  <c r="BJ28" i="3"/>
  <c r="BI28" i="3"/>
  <c r="BD28" i="3"/>
  <c r="BJ27" i="3"/>
  <c r="BI27" i="3"/>
  <c r="BD27" i="3"/>
  <c r="BJ26" i="3"/>
  <c r="BI26" i="3"/>
  <c r="BD26" i="3"/>
  <c r="BJ25" i="3"/>
  <c r="BI25" i="3"/>
  <c r="BD25" i="3"/>
  <c r="BJ24" i="3"/>
  <c r="BI24" i="3"/>
  <c r="BD24" i="3"/>
  <c r="BJ23" i="3"/>
  <c r="BI23" i="3"/>
  <c r="BD23" i="3"/>
  <c r="BJ22" i="3"/>
  <c r="BI22" i="3"/>
  <c r="BD22" i="3"/>
  <c r="BJ21" i="3"/>
  <c r="BI21" i="3"/>
  <c r="BD21" i="3"/>
  <c r="BJ20" i="3"/>
  <c r="BI20" i="3"/>
  <c r="BD20" i="3"/>
  <c r="BJ19" i="3"/>
  <c r="BI19" i="3"/>
  <c r="BD19" i="3"/>
  <c r="BJ18" i="3"/>
  <c r="BI18" i="3"/>
  <c r="BD18" i="3"/>
  <c r="AG18" i="3"/>
  <c r="AA18" i="3"/>
  <c r="Y18" i="3"/>
  <c r="BJ17" i="3"/>
  <c r="BI17" i="3"/>
  <c r="BD17" i="3"/>
  <c r="AG17" i="3"/>
  <c r="AA17" i="3"/>
  <c r="Y17" i="3"/>
  <c r="BJ16" i="3"/>
  <c r="BI16" i="3"/>
  <c r="BD16" i="3"/>
  <c r="AG16" i="3"/>
  <c r="AA16" i="3"/>
  <c r="Y16" i="3"/>
  <c r="BJ15" i="3"/>
  <c r="BI15" i="3"/>
  <c r="BD15" i="3"/>
  <c r="AG15" i="3"/>
  <c r="AA15" i="3"/>
  <c r="Y15" i="3"/>
  <c r="BJ14" i="3"/>
  <c r="BI14" i="3"/>
  <c r="BD14" i="3"/>
  <c r="BJ13" i="3"/>
  <c r="BI13" i="3"/>
  <c r="BD13" i="3"/>
  <c r="BJ12" i="3"/>
  <c r="BI12" i="3"/>
  <c r="BD12" i="3"/>
  <c r="BJ11" i="3"/>
  <c r="BI11" i="3"/>
  <c r="BD11" i="3"/>
  <c r="BJ10" i="3"/>
  <c r="BI10" i="3"/>
  <c r="BD10" i="3"/>
  <c r="BJ9" i="3"/>
  <c r="BI9" i="3"/>
  <c r="BD9" i="3"/>
  <c r="BJ8" i="3"/>
  <c r="BI8" i="3"/>
  <c r="BD8" i="3"/>
  <c r="BJ7" i="3"/>
  <c r="BI7" i="3"/>
  <c r="BD7" i="3"/>
  <c r="BJ6" i="3"/>
  <c r="BI6" i="3"/>
  <c r="BD6" i="3"/>
  <c r="BJ5" i="3"/>
  <c r="BI5" i="3"/>
  <c r="BD5" i="3"/>
  <c r="BJ4" i="3"/>
  <c r="BI4" i="3"/>
  <c r="BD4" i="3"/>
  <c r="BJ3" i="3"/>
  <c r="BI3" i="3"/>
  <c r="BD3" i="3"/>
  <c r="BL488" i="3" l="1"/>
  <c r="BK488" i="3" s="1"/>
  <c r="BI488" i="3" s="1"/>
  <c r="BL580" i="3"/>
  <c r="BK580" i="3" s="1"/>
  <c r="BI580" i="3" s="1"/>
  <c r="BL547" i="3"/>
  <c r="BK547" i="3" s="1"/>
  <c r="BI547" i="3" s="1"/>
  <c r="BL466" i="3"/>
  <c r="BK466" i="3" s="1"/>
  <c r="BL482" i="3"/>
  <c r="BK482" i="3" s="1"/>
  <c r="BI482" i="3" s="1"/>
  <c r="BL505" i="3"/>
  <c r="BK505" i="3" s="1"/>
  <c r="BI505" i="3" s="1"/>
  <c r="BL550" i="3"/>
  <c r="BK550" i="3" s="1"/>
  <c r="BI550" i="3" s="1"/>
  <c r="BL463" i="3"/>
  <c r="BK463" i="3" s="1"/>
  <c r="BI463" i="3" s="1"/>
  <c r="BL483" i="3"/>
  <c r="BK483" i="3" s="1"/>
  <c r="BI483" i="3" s="1"/>
  <c r="BL504" i="3"/>
  <c r="BK504" i="3" s="1"/>
  <c r="BI504" i="3" s="1"/>
  <c r="BL540" i="3"/>
  <c r="BK540" i="3" s="1"/>
  <c r="BI540" i="3" s="1"/>
  <c r="BL579" i="3"/>
  <c r="BK579" i="3" s="1"/>
  <c r="BI579" i="3" s="1"/>
  <c r="BL491" i="3"/>
  <c r="BK491" i="3" s="1"/>
  <c r="BI491" i="3" s="1"/>
  <c r="BL468" i="3"/>
  <c r="BK468" i="3" s="1"/>
  <c r="BI468" i="3" s="1"/>
  <c r="BL497" i="3"/>
  <c r="BK497" i="3" s="1"/>
  <c r="BI497" i="3" s="1"/>
  <c r="BL518" i="3"/>
  <c r="BK518" i="3" s="1"/>
  <c r="BI518" i="3" s="1"/>
  <c r="BL552" i="3"/>
  <c r="BK552" i="3" s="1"/>
  <c r="BI552" i="3" s="1"/>
  <c r="BL565" i="3"/>
  <c r="BK565" i="3" s="1"/>
  <c r="BI565" i="3" s="1"/>
  <c r="BL541" i="3"/>
  <c r="BK541" i="3" s="1"/>
  <c r="BI541" i="3" s="1"/>
  <c r="BL461" i="3"/>
  <c r="BK461" i="3" s="1"/>
  <c r="BI461" i="3" s="1"/>
  <c r="BL507" i="3"/>
  <c r="BK507" i="3" s="1"/>
  <c r="BI507" i="3" s="1"/>
  <c r="BL473" i="3"/>
  <c r="BK473" i="3" s="1"/>
  <c r="BI473" i="3" s="1"/>
  <c r="BL487" i="3"/>
  <c r="BK487" i="3" s="1"/>
  <c r="BI487" i="3" s="1"/>
  <c r="BL514" i="3"/>
  <c r="BK514" i="3" s="1"/>
  <c r="BI514" i="3" s="1"/>
  <c r="BL526" i="3"/>
  <c r="BK526" i="3" s="1"/>
  <c r="BI526" i="3" s="1"/>
  <c r="BL490" i="3"/>
  <c r="BK490" i="3" s="1"/>
  <c r="BI490" i="3" s="1"/>
  <c r="BL456" i="3"/>
  <c r="BK456" i="3" s="1"/>
  <c r="BI456" i="3" s="1"/>
  <c r="BL480" i="3"/>
  <c r="BK480" i="3" s="1"/>
  <c r="BI480" i="3" s="1"/>
  <c r="BL534" i="3"/>
  <c r="BK534" i="3" s="1"/>
  <c r="BI534" i="3" s="1"/>
  <c r="BL562" i="3"/>
  <c r="BK562" i="3" s="1"/>
  <c r="BI562" i="3" s="1"/>
  <c r="BL135" i="3"/>
  <c r="BL136" i="3"/>
  <c r="BL138" i="3"/>
  <c r="BL479" i="3"/>
  <c r="BK479" i="3" s="1"/>
  <c r="BI479" i="3" s="1"/>
  <c r="BL537" i="3"/>
  <c r="BK537" i="3" s="1"/>
  <c r="BI537" i="3" s="1"/>
  <c r="BL546" i="3"/>
  <c r="BK546" i="3" s="1"/>
  <c r="BI546" i="3" s="1"/>
  <c r="BL572" i="3"/>
  <c r="BK572" i="3" s="1"/>
  <c r="BI572" i="3" s="1"/>
  <c r="Y1376" i="3"/>
  <c r="BL495" i="3"/>
  <c r="BK495" i="3" s="1"/>
  <c r="BI495" i="3" s="1"/>
  <c r="BL140" i="3"/>
  <c r="BL139" i="3"/>
  <c r="BL511" i="3"/>
  <c r="BK511" i="3" s="1"/>
  <c r="BI511" i="3" s="1"/>
  <c r="BL477" i="3"/>
  <c r="BK477" i="3" s="1"/>
  <c r="BI477" i="3" s="1"/>
  <c r="BL499" i="3"/>
  <c r="BK499" i="3" s="1"/>
  <c r="BI499" i="3" s="1"/>
  <c r="BL516" i="3"/>
  <c r="BK516" i="3" s="1"/>
  <c r="BI516" i="3" s="1"/>
  <c r="BL481" i="3"/>
  <c r="BK481" i="3" s="1"/>
  <c r="BI481" i="3" s="1"/>
  <c r="BL503" i="3"/>
  <c r="BK503" i="3" s="1"/>
  <c r="BI503" i="3" s="1"/>
  <c r="BL556" i="3"/>
  <c r="BK556" i="3" s="1"/>
  <c r="BI556" i="3" s="1"/>
  <c r="BL567" i="3"/>
  <c r="BK567" i="3" s="1"/>
  <c r="BI567" i="3" s="1"/>
  <c r="BL578" i="3"/>
  <c r="BK578" i="3" s="1"/>
  <c r="BI578" i="3" s="1"/>
  <c r="BL465" i="3"/>
  <c r="BK465" i="3" s="1"/>
  <c r="BI465" i="3" s="1"/>
  <c r="BL470" i="3"/>
  <c r="BK470" i="3" s="1"/>
  <c r="BI470" i="3" s="1"/>
  <c r="BL486" i="3"/>
  <c r="BK486" i="3" s="1"/>
  <c r="BI486" i="3" s="1"/>
  <c r="BL492" i="3"/>
  <c r="BK492" i="3" s="1"/>
  <c r="BI492" i="3" s="1"/>
  <c r="BL508" i="3"/>
  <c r="BK508" i="3" s="1"/>
  <c r="BI508" i="3" s="1"/>
  <c r="BL519" i="3"/>
  <c r="BK519" i="3" s="1"/>
  <c r="BI519" i="3" s="1"/>
  <c r="BL542" i="3"/>
  <c r="BK542" i="3" s="1"/>
  <c r="BI542" i="3" s="1"/>
  <c r="BL573" i="3"/>
  <c r="BK573" i="3" s="1"/>
  <c r="BI573" i="3" s="1"/>
  <c r="BL458" i="3"/>
  <c r="BK458" i="3" s="1"/>
  <c r="BI458" i="3" s="1"/>
  <c r="BL474" i="3"/>
  <c r="BK474" i="3" s="1"/>
  <c r="BI474" i="3" s="1"/>
  <c r="BL496" i="3"/>
  <c r="BK496" i="3" s="1"/>
  <c r="BI496" i="3" s="1"/>
  <c r="BL512" i="3"/>
  <c r="BK512" i="3" s="1"/>
  <c r="BI512" i="3" s="1"/>
  <c r="BL539" i="3"/>
  <c r="BK539" i="3" s="1"/>
  <c r="BI539" i="3" s="1"/>
  <c r="BL564" i="3"/>
  <c r="BK564" i="3" s="1"/>
  <c r="BI564" i="3" s="1"/>
  <c r="AG1373" i="3"/>
  <c r="BL500" i="3"/>
  <c r="BK500" i="3" s="1"/>
  <c r="BI500" i="3" s="1"/>
  <c r="BL522" i="3"/>
  <c r="BK522" i="3" s="1"/>
  <c r="BI522" i="3" s="1"/>
  <c r="BL528" i="3"/>
  <c r="BK528" i="3" s="1"/>
  <c r="BI528" i="3" s="1"/>
  <c r="BL533" i="3"/>
  <c r="BK533" i="3" s="1"/>
  <c r="BI533" i="3" s="1"/>
  <c r="BL544" i="3"/>
  <c r="BK544" i="3" s="1"/>
  <c r="BI544" i="3" s="1"/>
  <c r="BL563" i="3"/>
  <c r="BK563" i="3" s="1"/>
  <c r="BI563" i="3" s="1"/>
  <c r="BL575" i="3"/>
  <c r="BK575" i="3" s="1"/>
  <c r="BI575" i="3" s="1"/>
  <c r="BL558" i="3"/>
  <c r="BK558" i="3" s="1"/>
  <c r="BI558" i="3" s="1"/>
  <c r="BL475" i="3"/>
  <c r="BK475" i="3" s="1"/>
  <c r="BI475" i="3" s="1"/>
  <c r="BL471" i="3"/>
  <c r="BK471" i="3" s="1"/>
  <c r="BI471" i="3" s="1"/>
  <c r="BL464" i="3"/>
  <c r="BK464" i="3" s="1"/>
  <c r="BI464" i="3" s="1"/>
  <c r="BL472" i="3"/>
  <c r="BK472" i="3" s="1"/>
  <c r="BI472" i="3" s="1"/>
  <c r="BL498" i="3"/>
  <c r="BK498" i="3" s="1"/>
  <c r="BI498" i="3" s="1"/>
  <c r="BL506" i="3"/>
  <c r="BK506" i="3" s="1"/>
  <c r="BI506" i="3" s="1"/>
  <c r="BL551" i="3"/>
  <c r="BK551" i="3" s="1"/>
  <c r="BI551" i="3" s="1"/>
  <c r="BL554" i="3"/>
  <c r="BK554" i="3" s="1"/>
  <c r="BI554" i="3" s="1"/>
  <c r="BL570" i="3"/>
  <c r="BK570" i="3" s="1"/>
  <c r="BI570" i="3" s="1"/>
  <c r="BL469" i="3"/>
  <c r="BK469" i="3" s="1"/>
  <c r="BI469" i="3" s="1"/>
  <c r="BL478" i="3"/>
  <c r="BK478" i="3" s="1"/>
  <c r="BI478" i="3" s="1"/>
  <c r="BL489" i="3"/>
  <c r="BK489" i="3" s="1"/>
  <c r="BI489" i="3" s="1"/>
  <c r="BL532" i="3"/>
  <c r="BK532" i="3" s="1"/>
  <c r="BI532" i="3" s="1"/>
  <c r="BL536" i="3"/>
  <c r="BK536" i="3" s="1"/>
  <c r="BI536" i="3" s="1"/>
  <c r="BL581" i="3"/>
  <c r="BK581" i="3" s="1"/>
  <c r="BI581" i="3" s="1"/>
  <c r="BL476" i="3"/>
  <c r="BK476" i="3" s="1"/>
  <c r="BI476" i="3" s="1"/>
  <c r="BL485" i="3"/>
  <c r="BK485" i="3" s="1"/>
  <c r="BI485" i="3" s="1"/>
  <c r="BL494" i="3"/>
  <c r="BK494" i="3" s="1"/>
  <c r="BI494" i="3" s="1"/>
  <c r="BL502" i="3"/>
  <c r="BK502" i="3" s="1"/>
  <c r="BI502" i="3" s="1"/>
  <c r="BL510" i="3"/>
  <c r="BK510" i="3" s="1"/>
  <c r="BI510" i="3" s="1"/>
  <c r="BL513" i="3"/>
  <c r="BK513" i="3" s="1"/>
  <c r="BI513" i="3" s="1"/>
  <c r="BL515" i="3"/>
  <c r="BK515" i="3" s="1"/>
  <c r="BI515" i="3" s="1"/>
  <c r="BL524" i="3"/>
  <c r="BK524" i="3" s="1"/>
  <c r="BI524" i="3" s="1"/>
  <c r="BL531" i="3"/>
  <c r="BK531" i="3" s="1"/>
  <c r="BI531" i="3" s="1"/>
  <c r="BL549" i="3"/>
  <c r="BK549" i="3" s="1"/>
  <c r="BI549" i="3" s="1"/>
  <c r="BL457" i="3"/>
  <c r="BK457" i="3" s="1"/>
  <c r="BI457" i="3" s="1"/>
  <c r="BL467" i="3"/>
  <c r="BK467" i="3" s="1"/>
  <c r="BI467" i="3" s="1"/>
  <c r="BL484" i="3"/>
  <c r="BK484" i="3" s="1"/>
  <c r="BI484" i="3" s="1"/>
  <c r="BL493" i="3"/>
  <c r="BK493" i="3" s="1"/>
  <c r="BI493" i="3" s="1"/>
  <c r="BL501" i="3"/>
  <c r="BK501" i="3" s="1"/>
  <c r="BI501" i="3" s="1"/>
  <c r="BL509" i="3"/>
  <c r="BK509" i="3" s="1"/>
  <c r="BI509" i="3" s="1"/>
  <c r="BL523" i="3"/>
  <c r="BK523" i="3" s="1"/>
  <c r="BI523" i="3" s="1"/>
  <c r="BL529" i="3"/>
  <c r="BK529" i="3" s="1"/>
  <c r="BI529" i="3" s="1"/>
  <c r="BL530" i="3"/>
  <c r="BK530" i="3" s="1"/>
  <c r="BI530" i="3" s="1"/>
  <c r="BL548" i="3"/>
  <c r="BK548" i="3" s="1"/>
  <c r="BI548" i="3" s="1"/>
  <c r="BL566" i="3"/>
  <c r="BK566" i="3" s="1"/>
  <c r="BI566" i="3" s="1"/>
  <c r="BL574" i="3"/>
  <c r="BK574" i="3" s="1"/>
  <c r="BI574" i="3" s="1"/>
  <c r="Y1374" i="3"/>
  <c r="BL137" i="3"/>
  <c r="BL459" i="3"/>
  <c r="BK459" i="3" s="1"/>
  <c r="BI459" i="3" s="1"/>
  <c r="BL538" i="3"/>
  <c r="BK538" i="3" s="1"/>
  <c r="BI538" i="3" s="1"/>
  <c r="BL517" i="3"/>
  <c r="BK517" i="3" s="1"/>
  <c r="BI517" i="3" s="1"/>
  <c r="BL527" i="3"/>
  <c r="BK527" i="3" s="1"/>
  <c r="BI527" i="3" s="1"/>
  <c r="BL559" i="3"/>
  <c r="BK559" i="3" s="1"/>
  <c r="BI559" i="3" s="1"/>
  <c r="BI466" i="3"/>
  <c r="BL535" i="3"/>
  <c r="BK535" i="3" s="1"/>
  <c r="BI535" i="3" s="1"/>
  <c r="BL571" i="3"/>
  <c r="BK571" i="3" s="1"/>
  <c r="BI571" i="3" s="1"/>
  <c r="BL525" i="3"/>
  <c r="BK525" i="3" s="1"/>
  <c r="BI525" i="3" s="1"/>
  <c r="BL555" i="3"/>
  <c r="BK555" i="3" s="1"/>
  <c r="BI555" i="3" s="1"/>
  <c r="BL557" i="3"/>
  <c r="BK557" i="3" s="1"/>
  <c r="BI557" i="3" s="1"/>
  <c r="BL460" i="3"/>
  <c r="BK460" i="3" s="1"/>
  <c r="BI460" i="3" s="1"/>
  <c r="BL462" i="3"/>
  <c r="BK462" i="3" s="1"/>
  <c r="BI462" i="3" s="1"/>
  <c r="BL520" i="3"/>
  <c r="BK520" i="3" s="1"/>
  <c r="BI520" i="3" s="1"/>
  <c r="BL521" i="3"/>
  <c r="BK521" i="3" s="1"/>
  <c r="BI521" i="3" s="1"/>
  <c r="Y1375" i="3"/>
  <c r="Y1373" i="3"/>
  <c r="AG1374" i="3"/>
  <c r="BL553" i="3"/>
  <c r="BK553" i="3" s="1"/>
  <c r="BI553" i="3" s="1"/>
  <c r="BL561" i="3"/>
  <c r="BK561" i="3" s="1"/>
  <c r="BI561" i="3" s="1"/>
  <c r="BL568" i="3"/>
  <c r="BK568" i="3" s="1"/>
  <c r="BI568" i="3" s="1"/>
  <c r="BL543" i="3"/>
  <c r="BK543" i="3" s="1"/>
  <c r="BI543" i="3" s="1"/>
  <c r="BL545" i="3"/>
  <c r="BK545" i="3" s="1"/>
  <c r="BI545" i="3" s="1"/>
  <c r="BL577" i="3"/>
  <c r="BK577" i="3" s="1"/>
  <c r="BI577" i="3" s="1"/>
  <c r="BL560" i="3"/>
  <c r="BK560" i="3" s="1"/>
  <c r="BI560" i="3" s="1"/>
  <c r="BL569" i="3"/>
  <c r="BK569" i="3" s="1"/>
  <c r="BI569" i="3" s="1"/>
  <c r="BL576" i="3"/>
  <c r="BK576" i="3" s="1"/>
  <c r="BI57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231" authorId="0" shapeId="0" xr:uid="{7BEDBA28-E330-6640-ACC1-5405EDF759DB}">
      <text>
        <r>
          <rPr>
            <sz val="10"/>
            <color rgb="FF000000"/>
            <rFont val="Arial"/>
            <family val="2"/>
          </rPr>
          <t>unique ID for each source, should be the same as listed on the 'reference list' tab, e.g., SS01 is the first source for the suspended sediment literature review</t>
        </r>
      </text>
    </comment>
    <comment ref="C231" authorId="0" shapeId="0" xr:uid="{2B8EB03F-146D-7C46-9506-5195573C26FF}">
      <text>
        <r>
          <rPr>
            <sz val="10"/>
            <color rgb="FF000000"/>
            <rFont val="Arial"/>
            <family val="2"/>
          </rPr>
          <t>Author(s) and year published, in-text citation format; also called "focal reference"</t>
        </r>
      </text>
    </comment>
    <comment ref="C232" authorId="0" shapeId="0" xr:uid="{7DDFDE79-2B66-D045-A490-E9089F6E872C}">
      <text>
        <r>
          <rPr>
            <sz val="10"/>
            <color rgb="FF000000"/>
            <rFont val="Arial"/>
            <family val="2"/>
          </rPr>
          <t>numeric identifier for experiment within a source. In most cases this will simply be "1" because there is only one experiment described. In other cases, a source may describe the results of multiple experiments, in which case you can number them sequentially.</t>
        </r>
      </text>
    </comment>
    <comment ref="C233" authorId="0" shapeId="0" xr:uid="{AD290836-2F56-4242-B632-398505111C2D}">
      <text>
        <r>
          <rPr>
            <sz val="10"/>
            <color rgb="FF000000"/>
            <rFont val="Arial"/>
            <family val="2"/>
          </rPr>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r>
      </text>
    </comment>
    <comment ref="C234" authorId="0" shapeId="0" xr:uid="{9631694C-0EC0-CE48-B020-27B1DADF5AE7}">
      <text>
        <r>
          <rPr>
            <sz val="10"/>
            <color rgb="FF000000"/>
            <rFont val="Arial"/>
            <family val="2"/>
          </rPr>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r>
      </text>
    </comment>
    <comment ref="C235" authorId="0" shapeId="0" xr:uid="{BCD16BD0-8B6B-B242-AF16-B4944D853D04}">
      <text>
        <r>
          <rPr>
            <sz val="10"/>
            <color rgb="FF000000"/>
            <rFont val="Arial"/>
            <family val="2"/>
          </rPr>
          <t xml:space="preserve">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
</t>
        </r>
      </text>
    </comment>
    <comment ref="C236" authorId="0" shapeId="0" xr:uid="{5780ECF4-F30B-F04A-AD03-523FA441A641}">
      <text>
        <r>
          <rPr>
            <sz val="10"/>
            <color rgb="FF000000"/>
            <rFont val="Arial"/>
            <family val="2"/>
          </rPr>
          <t>Genus and species used in treatment/control group, as indicated in focal reference; the genus and species will also be reported below, in general specifications.</t>
        </r>
      </text>
    </comment>
    <comment ref="B237" authorId="0" shapeId="0" xr:uid="{FEFCDEBA-2388-FA41-9AB7-535E5F4E3EFC}">
      <text>
        <r>
          <rPr>
            <sz val="10"/>
            <color rgb="FF000000"/>
            <rFont val="Arial"/>
            <family val="2"/>
          </rPr>
          <t>click on the "+" button to the left of the row numbers to expand this group (similarly, click on the "-" button to collapse the group)</t>
        </r>
      </text>
    </comment>
    <comment ref="B246" authorId="0" shapeId="0" xr:uid="{33A42265-E10F-4242-A1FC-CF3B66A11238}">
      <text>
        <r>
          <rPr>
            <sz val="10"/>
            <color rgb="FF000000"/>
            <rFont val="Arial"/>
            <family val="2"/>
          </rPr>
          <t>click on the "+" button to the left of the row numbers to expand this group (similarly, click on the "-" button to collapse the group)</t>
        </r>
      </text>
    </comment>
    <comment ref="C247" authorId="0" shapeId="0" xr:uid="{4D66266E-26AF-CA42-82CA-6D25360D6CC1}">
      <text>
        <r>
          <rPr>
            <sz val="10"/>
            <color rgb="FF000000"/>
            <rFont val="Arial"/>
            <family val="2"/>
          </rPr>
          <t>categorical variable describing the broad age class of the coral that was used in the focal reference;
LARVA - pre-settlement or at settlement,
JUVENILE - post-settlement,
ADULT - older individuals not designated as juveniles in the text (most cases)</t>
        </r>
      </text>
    </comment>
    <comment ref="C248" authorId="0" shapeId="0" xr:uid="{C7FC741A-F270-9647-9BAC-A7E20668CD9B}">
      <text>
        <r>
          <rPr>
            <sz val="10"/>
            <color rgb="FF000000"/>
            <rFont val="Arial"/>
            <family val="2"/>
          </rPr>
          <t>binary variable for whether or not this study is conducted at the community level (multiple spp., often with coral cover/diversity as the response)</t>
        </r>
      </text>
    </comment>
    <comment ref="C249" authorId="0" shapeId="0" xr:uid="{D3172637-3B95-3544-B62F-9FB0111709D5}">
      <text>
        <r>
          <rPr>
            <sz val="10"/>
            <color rgb="FF000000"/>
            <rFont val="Arial"/>
            <family val="2"/>
          </rPr>
          <t>genus name of focal species; use LINK at left to check to see if this genus is still accepted -- if NOT, please insert here the updated genus name</t>
        </r>
      </text>
    </comment>
    <comment ref="C250" authorId="0" shapeId="0" xr:uid="{28AA10C3-CF9B-A74A-BC6E-5C16DBB0AC42}">
      <text>
        <r>
          <rPr>
            <sz val="10"/>
            <color rgb="FF000000"/>
            <rFont val="Arial"/>
            <family val="2"/>
          </rPr>
          <t>species name of focal species, as indicated in focal reference; use LINK at left to check to see if this species is still accepted -- if NOT, please insert here the updated species name</t>
        </r>
      </text>
    </comment>
    <comment ref="C251" authorId="0" shapeId="0" xr:uid="{D61F099A-1875-ED4E-8320-5E774D979CA4}">
      <text>
        <r>
          <rPr>
            <sz val="10"/>
            <color rgb="FF000000"/>
            <rFont val="Arial"/>
            <family val="2"/>
          </rPr>
          <t>categorical variable for the form that the coral colony takes, e.g., massive, palmate, plating, ramose, etc.</t>
        </r>
      </text>
    </comment>
    <comment ref="C252" authorId="0" shapeId="0" xr:uid="{437E0446-BEA4-014C-9041-D29213472F36}">
      <text>
        <r>
          <rPr>
            <sz val="10"/>
            <color rgb="FF000000"/>
            <rFont val="Arial"/>
            <family val="2"/>
          </rPr>
          <t xml:space="preserve">brief description of the form that the surface of the coral colony takes, e.g., cerioid, meandroid, plocoid, etc.; 
</t>
        </r>
        <r>
          <rPr>
            <sz val="10"/>
            <color rgb="FF000000"/>
            <rFont val="Arial"/>
            <family val="2"/>
          </rPr>
          <t xml:space="preserve">
</t>
        </r>
        <r>
          <rPr>
            <sz val="10"/>
            <color rgb="FF000000"/>
            <rFont val="Arial"/>
            <family val="2"/>
          </rPr>
          <t>OR for the morphology of the calix, e.g., expanded or not, flat, hemispherical, etc.</t>
        </r>
      </text>
    </comment>
    <comment ref="C253" authorId="0" shapeId="0" xr:uid="{53EE3913-245C-554C-8A89-BD80E4BE9954}">
      <text>
        <r>
          <rPr>
            <sz val="10"/>
            <color rgb="FF000000"/>
            <rFont val="Arial"/>
            <family val="2"/>
          </rPr>
          <t>categorical variable for the direction of the focal coral, e.g., horizontal, vertical, 45 degrees, etc.; this will likely only be relevant for larval settlement studies that look at settlement to top/bottom/side surfaces of corals/settlement plates -- otherwise, "n/a" is sufficient</t>
        </r>
      </text>
    </comment>
    <comment ref="C254" authorId="0" shapeId="0" xr:uid="{F4DCC951-BBF4-8842-9755-9DC25D69B38D}">
      <text>
        <r>
          <rPr>
            <sz val="10"/>
            <color rgb="FF000000"/>
            <rFont val="Arial"/>
            <family val="2"/>
          </rPr>
          <t>ocean basin location where the study took place</t>
        </r>
      </text>
    </comment>
    <comment ref="C255" authorId="0" shapeId="0" xr:uid="{6F862E53-17AA-954C-92EA-B6C85A76FFB2}">
      <text>
        <r>
          <rPr>
            <sz val="10"/>
            <color rgb="FF000000"/>
            <rFont val="Arial"/>
            <family val="2"/>
          </rPr>
          <t>ecoregion location where the study took place; use link to the left to locate and report the correct number (1-150)</t>
        </r>
      </text>
    </comment>
    <comment ref="C256" authorId="0" shapeId="0" xr:uid="{753CCB4D-254D-A547-90FD-3CEB46EEC128}">
      <text>
        <r>
          <rPr>
            <sz val="10"/>
            <color rgb="FF000000"/>
            <rFont val="Arial"/>
            <family val="2"/>
          </rPr>
          <t>specific location where the study took place, e.g., name of bay, reef, island, and country</t>
        </r>
      </text>
    </comment>
    <comment ref="C257" authorId="0" shapeId="0" xr:uid="{4EC0955A-954B-4D4A-93F7-5AC57BFA7707}">
      <text>
        <r>
          <rPr>
            <sz val="10"/>
            <color rgb="FF000000"/>
            <rFont val="Arial"/>
            <family val="2"/>
          </rPr>
          <t>categorical variable for field or laboratory study</t>
        </r>
      </text>
    </comment>
    <comment ref="C258" authorId="0" shapeId="0" xr:uid="{0CFC03C2-8F90-4A4A-A7BF-6194387D5F38}">
      <text>
        <r>
          <rPr>
            <sz val="10"/>
            <color rgb="FF000000"/>
            <rFont val="Arial"/>
            <family val="2"/>
          </rPr>
          <t>categorical variable for manipulative or observational experiment</t>
        </r>
      </text>
    </comment>
    <comment ref="C259" authorId="0" shapeId="0" xr:uid="{9D7B249D-2C07-E74D-9B63-0A54B086402D}">
      <text>
        <r>
          <rPr>
            <sz val="10"/>
            <color rgb="FF000000"/>
            <rFont val="Arial"/>
            <family val="2"/>
          </rPr>
          <t>brief description of the flow regime experienced by the corals, if reported; report "ambient flow in the field" when appropriate</t>
        </r>
      </text>
    </comment>
    <comment ref="C260" authorId="0" shapeId="0" xr:uid="{982115B3-3742-734C-8591-37954307E865}">
      <text>
        <r>
          <rPr>
            <sz val="10"/>
            <color rgb="FF000000"/>
            <rFont val="Arial"/>
            <family val="2"/>
          </rPr>
          <t>brief description of the light regime experienced by the corals, if reported; report "ambient light in the field" when appropriate</t>
        </r>
      </text>
    </comment>
    <comment ref="C261" authorId="0" shapeId="0" xr:uid="{39E55DCF-C95F-EF46-B36E-14FF0752605F}">
      <text>
        <r>
          <rPr>
            <sz val="10"/>
            <color rgb="FF000000"/>
            <rFont val="Arial"/>
            <family val="2"/>
          </rPr>
          <t>other synergistic/background conditions that might impact response, e.g., depth, nutrient/contaminant content of sediments, etc.</t>
        </r>
      </text>
    </comment>
    <comment ref="B262" authorId="0" shapeId="0" xr:uid="{DABB02B0-701A-8648-9F20-3CB91D3ED038}">
      <text>
        <r>
          <rPr>
            <sz val="10"/>
            <color rgb="FF000000"/>
            <rFont val="Arial"/>
            <family val="2"/>
          </rPr>
          <t xml:space="preserve">click on the "+" button to the left of the row numbers to expand this group (similarly, click on the "-" button to collapse the group)
</t>
        </r>
      </text>
    </comment>
    <comment ref="C263" authorId="0" shapeId="0" xr:uid="{F93B8DE3-4ED4-5342-AF79-014E8EA5ECAC}">
      <text>
        <r>
          <rPr>
            <sz val="10"/>
            <color rgb="FF000000"/>
            <rFont val="Arial"/>
            <family val="2"/>
          </rPr>
          <t>brief description of substrate type and size, if analyzed; note if sediment was dried</t>
        </r>
      </text>
    </comment>
    <comment ref="C264" authorId="0" shapeId="0" xr:uid="{9D25C8A0-C282-AD4C-A539-B6AE61F6CABA}">
      <text>
        <r>
          <rPr>
            <sz val="10"/>
            <color rgb="FF000000"/>
            <rFont val="Arial"/>
            <family val="2"/>
          </rPr>
          <t>numeric value describing level of exposure to sediment; 
if a range (e.g., X - Y) is reported instead of a mean, then report the midpoint of the range here</t>
        </r>
      </text>
    </comment>
    <comment ref="C265" authorId="0" shapeId="0" xr:uid="{2B2E500B-2585-CB4D-8849-6234CDA6967F}">
      <text>
        <r>
          <rPr>
            <sz val="10"/>
            <color rgb="FF000000"/>
            <rFont val="Arial"/>
            <family val="2"/>
          </rPr>
          <t>unit of measurement (UoM) corresponding to sediment level (most often mg/L or NTU for suspended sediment or mg/cm2/d for deposited sediment)</t>
        </r>
      </text>
    </comment>
    <comment ref="C266" authorId="0" shapeId="0" xr:uid="{B5173CE6-570B-C74F-98EE-95E8AFD99E4F}">
      <text>
        <r>
          <rPr>
            <sz val="10"/>
            <color rgb="FF000000"/>
            <rFont val="Arial"/>
            <family val="2"/>
          </rPr>
          <t>sediment level converted to mg/cm2/day for deposited sediment or to mg/L for suspended sediment (if already in one of these UoM, then REPEAT the sediment level here)</t>
        </r>
      </text>
    </comment>
    <comment ref="C267" authorId="0" shapeId="0" xr:uid="{EA35C3A5-7C07-F94B-A8FF-A72A59431D39}">
      <text>
        <r>
          <rPr>
            <sz val="10"/>
            <color rgb="FF000000"/>
            <rFont val="Arial"/>
            <family val="2"/>
          </rPr>
          <t>categorical variable for type of average reported for the sediment level; e.g., absolute, mean, median, mode, range, etc.; if range, see special instructions in note for "Sediment level"</t>
        </r>
      </text>
    </comment>
    <comment ref="C268" authorId="0" shapeId="0" xr:uid="{7B7F0354-7E80-394D-8FB4-4265FB99A372}">
      <text>
        <r>
          <rPr>
            <sz val="10"/>
            <color rgb="FF000000"/>
            <rFont val="Arial"/>
            <family val="2"/>
          </rPr>
          <t>sample size used for computing average of sediment level; 
if N is reported as a range instead of an exact sample size by treatment, then put the lower end of the range here and make a note of the reported range in the notes at the end of this section</t>
        </r>
      </text>
    </comment>
    <comment ref="C269" authorId="0" shapeId="0" xr:uid="{389FA867-8240-D345-9812-188727EE1D1B}">
      <text>
        <r>
          <rPr>
            <sz val="10"/>
            <color rgb="FF000000"/>
            <rFont val="Arial"/>
            <family val="2"/>
          </rPr>
          <t>unit of measurement corresponding to sediment N (e.g., sediment traps for deposited sediment, etc.)</t>
        </r>
      </text>
    </comment>
    <comment ref="C270" authorId="0" shapeId="0" xr:uid="{C671C7D6-AF84-CA40-BF94-7294BED7968C}">
      <text>
        <r>
          <rPr>
            <sz val="10"/>
            <color rgb="FF000000"/>
            <rFont val="Arial"/>
            <family val="2"/>
          </rPr>
          <t>lower estimate of error for reported sediment level, e.g., if reported 0.7+/-0.1, then enter '0.1' here (NOT 0.6, the lower error 'bound');
if a range (e.g., X - Y) is reported instead of a mean, then the lower error estimate = 'sediment level' - X (where 'sediment level' is the midpoint of the reported range)</t>
        </r>
      </text>
    </comment>
    <comment ref="C271" authorId="0" shapeId="0" xr:uid="{A53E331E-54AD-AD48-AB2C-39FAE04E7B5F}">
      <text>
        <r>
          <rPr>
            <sz val="10"/>
            <color rgb="FF000000"/>
            <rFont val="Arial"/>
            <family val="2"/>
          </rPr>
          <t xml:space="preserve">upper estimate of error for reported sediment level, e.g., if reported 0.7+/-0.1, then enter '0.1' here (NOT 0.8, the upper error 'bound');
</t>
        </r>
        <r>
          <rPr>
            <sz val="10"/>
            <color rgb="FF000000"/>
            <rFont val="Arial"/>
            <family val="2"/>
          </rPr>
          <t xml:space="preserve">
</t>
        </r>
        <r>
          <rPr>
            <sz val="10"/>
            <color rgb="FF000000"/>
            <rFont val="Arial"/>
            <family val="2"/>
          </rPr>
          <t>if a range (e.g., X - Y) is reported instead of a mean, then the 'upper error estimate' = Y - 'sediment level' (where 'sediment level' is the midpoint of the reported range)</t>
        </r>
      </text>
    </comment>
    <comment ref="C272" authorId="0" shapeId="0" xr:uid="{58847B0E-9AA9-754E-A638-10FF04F3F628}">
      <text>
        <r>
          <rPr>
            <sz val="10"/>
            <color rgb="FF000000"/>
            <rFont val="Arial"/>
            <family val="2"/>
          </rPr>
          <t>type of error for reported sediment level; see QUICK KEY for abbreviations</t>
        </r>
      </text>
    </comment>
    <comment ref="C273" authorId="0" shapeId="0" xr:uid="{082A39AF-A2D6-F843-8C0A-BEDF176879E2}">
      <text>
        <r>
          <rPr>
            <sz val="10"/>
            <color rgb="FF000000"/>
            <rFont val="Arial"/>
            <family val="2"/>
          </rPr>
          <t>numeric value of duration of time that coral was exposed to sediment level in # of days</t>
        </r>
      </text>
    </comment>
    <comment ref="C274" authorId="0" shapeId="0" xr:uid="{0532EC5F-91A7-D844-85A4-FF0B59FA73EB}">
      <text>
        <r>
          <rPr>
            <sz val="10"/>
            <color rgb="FF000000"/>
            <rFont val="Arial"/>
            <family val="2"/>
          </rPr>
          <t>any commentary concerning sediment stressor, including Figure/Table/Text from which information was taken</t>
        </r>
      </text>
    </comment>
    <comment ref="B275" authorId="0" shapeId="0" xr:uid="{3B5D8356-FA44-0346-9B34-9F7224100449}">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275" authorId="0" shapeId="0" xr:uid="{83B03DCB-8BA1-7743-A7DA-5AD2F2882474}">
      <text>
        <r>
          <rPr>
            <sz val="10"/>
            <color rgb="FF000000"/>
            <rFont val="Arial"/>
            <family val="2"/>
          </rPr>
          <t>check the box next to a response for which you have quantitative data;
click on the "+" button to the left of the row numbers to expand this group (similarly, click on the "-" button to collapse the group)</t>
        </r>
      </text>
    </comment>
    <comment ref="C276" authorId="0" shapeId="0" xr:uid="{677326DE-02C5-4B4F-AE8A-BC13253FC1CC}">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C277" authorId="0" shapeId="0" xr:uid="{B72E66E3-0570-704A-94F1-346D46576ED1}">
      <text>
        <r>
          <rPr>
            <sz val="10"/>
            <color rgb="FF000000"/>
            <rFont val="Arial"/>
            <family val="2"/>
          </rPr>
          <t>numeric value describing coral's response to condition/treatment</t>
        </r>
      </text>
    </comment>
    <comment ref="C278" authorId="0" shapeId="0" xr:uid="{F7B0809B-29AB-9548-BC4B-313F815ADA24}">
      <text>
        <r>
          <rPr>
            <sz val="10"/>
            <color rgb="FF000000"/>
            <rFont val="Arial"/>
            <family val="2"/>
          </rPr>
          <t>unit of measurement corresponding to response level</t>
        </r>
      </text>
    </comment>
    <comment ref="C279" authorId="0" shapeId="0" xr:uid="{85092F93-E422-8A4B-A6C2-68C486019F73}">
      <text>
        <r>
          <rPr>
            <sz val="10"/>
            <color rgb="FF000000"/>
            <rFont val="Arial"/>
            <family val="2"/>
          </rPr>
          <t>categorical variable for type of average reported for the response; e.g., absolute/raw, mean, median, mode, range, etc.</t>
        </r>
      </text>
    </comment>
    <comment ref="C280" authorId="0" shapeId="0" xr:uid="{642D855D-FBB3-9A4D-B854-BC3625DA8DFE}">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C281" authorId="0" shapeId="0" xr:uid="{E7BF0BD3-66AB-DF4E-AA8A-FAE79C933BBF}">
      <text>
        <r>
          <rPr>
            <sz val="10"/>
            <color rgb="FF000000"/>
            <rFont val="Arial"/>
            <family val="2"/>
          </rPr>
          <t>unit of measurement corresponding to response N (e.g., colonies, fragments, branches, etc.)</t>
        </r>
      </text>
    </comment>
    <comment ref="C282" authorId="0" shapeId="0" xr:uid="{BE0B43BC-B3FE-7248-8E4B-A1F3B5E03E24}">
      <text>
        <r>
          <rPr>
            <sz val="10"/>
            <color rgb="FF000000"/>
            <rFont val="Arial"/>
            <family val="2"/>
          </rPr>
          <t>lower bound of error for response, often the value of the low end of the error bar on a figure -- you do not have to measure this if it's symmetrical with the upper error bound</t>
        </r>
      </text>
    </comment>
    <comment ref="C283" authorId="0" shapeId="0" xr:uid="{7DAC8887-01AC-FD4C-887A-CA4601CCA6FC}">
      <text>
        <r>
          <rPr>
            <sz val="10"/>
            <color rgb="FF000000"/>
            <rFont val="Arial"/>
            <family val="2"/>
          </rPr>
          <t>upper bound of error for response, often the value of the high end of the error bar on a figure</t>
        </r>
      </text>
    </comment>
    <comment ref="C284" authorId="0" shapeId="0" xr:uid="{26F488BB-503A-FA41-80EB-1265D6F0F275}">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285" authorId="0" shapeId="0" xr:uid="{2CEFC550-7890-4841-8DB3-BA6509CAB6B8}">
      <text>
        <r>
          <rPr>
            <sz val="10"/>
            <color rgb="FF000000"/>
            <rFont val="Arial"/>
            <family val="2"/>
          </rPr>
          <t>upper estimate of error/deviation for response; e.g., if you took the upper error bound from a figure, then the 'upper error estimate' = 'upper error bound' minus 'response level'</t>
        </r>
      </text>
    </comment>
    <comment ref="C286" authorId="0" shapeId="0" xr:uid="{C893F1FA-9936-C64F-9D84-4723D15CCB3B}">
      <text>
        <r>
          <rPr>
            <sz val="10"/>
            <color rgb="FF000000"/>
            <rFont val="Arial"/>
            <family val="2"/>
          </rPr>
          <t>type of error for response</t>
        </r>
      </text>
    </comment>
    <comment ref="C287" authorId="0" shapeId="0" xr:uid="{30EB8156-E27F-6F47-A538-150ADEFF85EE}">
      <text>
        <r>
          <rPr>
            <sz val="10"/>
            <color rgb="FF000000"/>
            <rFont val="Arial"/>
            <family val="2"/>
          </rPr>
          <t>numeric value indicating amount of time elapsed between start of stressor and start of response</t>
        </r>
      </text>
    </comment>
    <comment ref="C288" authorId="0" shapeId="0" xr:uid="{F7241AB6-CFB0-5C46-A537-A73C8FA161DF}">
      <text>
        <r>
          <rPr>
            <sz val="10"/>
            <color rgb="FF000000"/>
            <rFont val="Arial"/>
            <family val="2"/>
          </rPr>
          <t>unit of measurement corresponding to amount of time elapsed between start of stressor and start of response</t>
        </r>
      </text>
    </comment>
    <comment ref="C289" authorId="0" shapeId="0" xr:uid="{1BF5160A-FCB2-B248-91C2-73CAADFA31D8}">
      <text>
        <r>
          <rPr>
            <sz val="10"/>
            <color rgb="FF000000"/>
            <rFont val="Arial"/>
            <family val="2"/>
          </rPr>
          <t>numeric value indicating duration of time that the response lasted, from start to finish (amelioration or death)</t>
        </r>
      </text>
    </comment>
    <comment ref="C290" authorId="0" shapeId="0" xr:uid="{40BF4D23-31CA-484D-8B04-B9CDEB9380A0}">
      <text>
        <r>
          <rPr>
            <sz val="10"/>
            <color rgb="FF000000"/>
            <rFont val="Arial"/>
            <family val="2"/>
          </rPr>
          <t>unit of measurement corresponding to numeric value indicating duration of time that the response lasted, from start to finish (amelioration or death), if relevant</t>
        </r>
      </text>
    </comment>
    <comment ref="C291" authorId="0" shapeId="0" xr:uid="{5F901A19-2DA5-154C-BB36-82E07FB1A76A}">
      <text>
        <r>
          <rPr>
            <sz val="10"/>
            <color rgb="FF000000"/>
            <rFont val="Arial"/>
            <family val="2"/>
          </rPr>
          <t>Figure, Table, or location in text from which these data were found in the the focal reference and any other notes on this response</t>
        </r>
      </text>
    </comment>
    <comment ref="B292" authorId="0" shapeId="0" xr:uid="{50C6A39C-254B-E743-A12B-3499B277A5C7}">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292" authorId="0" shapeId="0" xr:uid="{B595A7C6-C25F-E34C-84D8-DC4686E55136}">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C293" authorId="0" shapeId="0" xr:uid="{4676EDA2-8A6F-6D43-81F3-CD1AE2C3D285}">
      <text>
        <r>
          <rPr>
            <sz val="10"/>
            <color rgb="FF000000"/>
            <rFont val="Arial"/>
            <family val="2"/>
          </rPr>
          <t>categorical variable that broadly describes the type of measured response by the coral; suggested response types listed, but this list is not exhaustive -- you can write-in other response</t>
        </r>
      </text>
    </comment>
    <comment ref="C294" authorId="0" shapeId="0" xr:uid="{BF14A0BD-E7CC-BB4D-BBE6-09949F49178D}">
      <text>
        <r>
          <rPr>
            <sz val="10"/>
            <color rgb="FF000000"/>
            <rFont val="Arial"/>
            <family val="2"/>
          </rPr>
          <t>numeric value describing coral's response to condition/treatment</t>
        </r>
      </text>
    </comment>
    <comment ref="C295" authorId="0" shapeId="0" xr:uid="{2F7EA8E1-515A-8A48-881A-C75D6B65C066}">
      <text>
        <r>
          <rPr>
            <sz val="10"/>
            <color rgb="FF000000"/>
            <rFont val="Arial"/>
            <family val="2"/>
          </rPr>
          <t>unit of measurement corresponding to response level</t>
        </r>
      </text>
    </comment>
    <comment ref="C296" authorId="0" shapeId="0" xr:uid="{C931344E-9DCB-D543-9381-4909C4F17613}">
      <text>
        <r>
          <rPr>
            <sz val="10"/>
            <color rgb="FF000000"/>
            <rFont val="Arial"/>
            <family val="2"/>
          </rPr>
          <t>categorical variable for type of average reported for the response; e.g., absolute/raw, mean, median, mode, range, etc.</t>
        </r>
      </text>
    </comment>
    <comment ref="C297" authorId="0" shapeId="0" xr:uid="{8193A979-EBB8-5342-9F3C-42440FD60F6B}">
      <text>
        <r>
          <rPr>
            <sz val="10"/>
            <color rgb="FF000000"/>
            <rFont val="Arial"/>
            <family val="2"/>
          </rPr>
          <t>sample size used for computing average of response;
if N is reported as a range instead of an exact sample size by treatment, then put the lower end of the range here and make a note of the reported range in the notes at the end of this section</t>
        </r>
      </text>
    </comment>
    <comment ref="C298" authorId="0" shapeId="0" xr:uid="{6978333F-87E6-2347-81E8-D949D3F2A4DC}">
      <text>
        <r>
          <rPr>
            <sz val="10"/>
            <color rgb="FF000000"/>
            <rFont val="Arial"/>
            <family val="2"/>
          </rPr>
          <t>unit of measurement corresponding to response N (e.g., colonies, fragments, branches, etc.)</t>
        </r>
      </text>
    </comment>
    <comment ref="C299" authorId="0" shapeId="0" xr:uid="{C02A3F09-90BF-0543-B8ED-CFB5095C64E4}">
      <text>
        <r>
          <rPr>
            <sz val="10"/>
            <color rgb="FF000000"/>
            <rFont val="Arial"/>
            <family val="2"/>
          </rPr>
          <t>lower bound of error for response, often the value of the low end of the error bar on a figure -- you do not have to measure this if it's symmetrical with the upper error bound</t>
        </r>
      </text>
    </comment>
    <comment ref="C300" authorId="0" shapeId="0" xr:uid="{ED439A78-CD06-F440-A6D5-1BF378931846}">
      <text>
        <r>
          <rPr>
            <sz val="10"/>
            <color rgb="FF000000"/>
            <rFont val="Arial"/>
            <family val="2"/>
          </rPr>
          <t>upper bound of error for response, often the value of the high end of the error bar on a figure</t>
        </r>
      </text>
    </comment>
    <comment ref="C301" authorId="0" shapeId="0" xr:uid="{5A950006-E6D1-524E-B395-14F0F6F84826}">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302" authorId="0" shapeId="0" xr:uid="{5C7F9BBC-1087-6B45-956F-D40E7382D0FD}">
      <text>
        <r>
          <rPr>
            <sz val="10"/>
            <color rgb="FF000000"/>
            <rFont val="Arial"/>
            <family val="2"/>
          </rPr>
          <t>upper estimate of error/deviation for response; e.g., if you took the upper error bound from a figure, then the 'upper error estimate' = 'upper error bound' minus 'response level'</t>
        </r>
      </text>
    </comment>
    <comment ref="C303" authorId="0" shapeId="0" xr:uid="{2B0B2A38-9B33-EA4D-9373-F3D2B0376917}">
      <text>
        <r>
          <rPr>
            <sz val="10"/>
            <color rgb="FF000000"/>
            <rFont val="Arial"/>
            <family val="2"/>
          </rPr>
          <t>type of error for response</t>
        </r>
      </text>
    </comment>
    <comment ref="C304" authorId="0" shapeId="0" xr:uid="{626B178D-57F0-FA45-990B-B871938228B0}">
      <text>
        <r>
          <rPr>
            <sz val="10"/>
            <color rgb="FF000000"/>
            <rFont val="Arial"/>
            <family val="2"/>
          </rPr>
          <t>numeric value indicating amount of time elapsed between start of stressor and start of response</t>
        </r>
      </text>
    </comment>
    <comment ref="C305" authorId="0" shapeId="0" xr:uid="{9D269695-7DC3-A847-BCD8-E9278C57BC41}">
      <text>
        <r>
          <rPr>
            <sz val="10"/>
            <color rgb="FF000000"/>
            <rFont val="Arial"/>
            <family val="2"/>
          </rPr>
          <t>unit of measurement corresponding to amount of time elapsed between start of stressor and start of response</t>
        </r>
      </text>
    </comment>
    <comment ref="C306" authorId="0" shapeId="0" xr:uid="{1AF78B9C-E3BD-B041-9CEB-F678D1C76222}">
      <text>
        <r>
          <rPr>
            <sz val="10"/>
            <color rgb="FF000000"/>
            <rFont val="Arial"/>
            <family val="2"/>
          </rPr>
          <t>numeric value indicating duration of time that the response lasted, from start to finish (amelioration or death)</t>
        </r>
      </text>
    </comment>
    <comment ref="C307" authorId="0" shapeId="0" xr:uid="{0B1F742A-DF26-6145-B625-9BCA4FA02743}">
      <text>
        <r>
          <rPr>
            <sz val="10"/>
            <color rgb="FF000000"/>
            <rFont val="Arial"/>
            <family val="2"/>
          </rPr>
          <t>unit of measurement corresponding to numeric value indicating duration of time that the response lasted, from start to finish (amelioration or death), if relevant</t>
        </r>
      </text>
    </comment>
    <comment ref="C308" authorId="0" shapeId="0" xr:uid="{3981F2D8-3169-1C43-880F-6A16A53399EE}">
      <text>
        <r>
          <rPr>
            <sz val="10"/>
            <color rgb="FF000000"/>
            <rFont val="Arial"/>
            <family val="2"/>
          </rPr>
          <t>Figure, Table, or location in text from which these data were found in the the focal reference and any other notes on this response</t>
        </r>
      </text>
    </comment>
    <comment ref="B309" authorId="0" shapeId="0" xr:uid="{632B67FC-F226-9D49-A8D6-DE51ADCF6D8D}">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309" authorId="0" shapeId="0" xr:uid="{EED2E333-D9A8-0D4E-A3D5-EF8DFF7F904C}">
      <text>
        <r>
          <rPr>
            <sz val="10"/>
            <color rgb="FF000000"/>
            <rFont val="Arial"/>
            <family val="2"/>
          </rPr>
          <t>check the box next to a response for which you have quantitative data;
click on the "+" button to the left of the row numbers to expand this group (similarly, click on the "-" button to collapse the group)</t>
        </r>
      </text>
    </comment>
    <comment ref="C310" authorId="0" shapeId="0" xr:uid="{F6EE5A06-D7CB-EB4D-884F-48DA10621E65}">
      <text>
        <r>
          <rPr>
            <sz val="10"/>
            <color rgb="FF000000"/>
            <rFont val="Arial"/>
            <family val="2"/>
          </rPr>
          <t>categorical variable that broadly describes the type of measured response by the coral; suggested response types listed, but this list is not exhaustive -- you can write-in other response</t>
        </r>
      </text>
    </comment>
    <comment ref="C311" authorId="0" shapeId="0" xr:uid="{33BF0DA2-170F-B34E-8545-4F82E7A7F52A}">
      <text>
        <r>
          <rPr>
            <sz val="10"/>
            <color rgb="FF000000"/>
            <rFont val="Arial"/>
            <family val="2"/>
          </rPr>
          <t>numeric value describing coral's response to condition/treatment</t>
        </r>
      </text>
    </comment>
    <comment ref="C312" authorId="0" shapeId="0" xr:uid="{01F42EC3-C3A8-EF45-B1DC-C23C5F7A2EC4}">
      <text>
        <r>
          <rPr>
            <sz val="10"/>
            <color rgb="FF000000"/>
            <rFont val="Arial"/>
            <family val="2"/>
          </rPr>
          <t>unit of measurement corresponding to response level</t>
        </r>
      </text>
    </comment>
    <comment ref="C313" authorId="0" shapeId="0" xr:uid="{54847690-1AE8-F645-80D0-1BB20536B560}">
      <text>
        <r>
          <rPr>
            <sz val="10"/>
            <color rgb="FF000000"/>
            <rFont val="Arial"/>
            <family val="2"/>
          </rPr>
          <t>categorical variable for type of average reported for the response; e.g., absolute/raw, mean, median, mode, range, etc.</t>
        </r>
      </text>
    </comment>
    <comment ref="C314" authorId="0" shapeId="0" xr:uid="{52961A62-38BA-4A47-A0B7-B13C83B41DC3}">
      <text>
        <r>
          <rPr>
            <sz val="10"/>
            <color rgb="FF000000"/>
            <rFont val="Arial"/>
            <family val="2"/>
          </rPr>
          <t>sample size used for computing average of response;
if N is reported as a range instead of an exact sample size by treatment, then put the lower end of the range here and make a note of the reported range in the notes at the end of this section</t>
        </r>
      </text>
    </comment>
    <comment ref="C315" authorId="0" shapeId="0" xr:uid="{9CF54769-A12C-B043-92F5-AC11E393DC8C}">
      <text>
        <r>
          <rPr>
            <sz val="10"/>
            <color rgb="FF000000"/>
            <rFont val="Arial"/>
            <family val="2"/>
          </rPr>
          <t>unit of measurement corresponding to response N (e.g., colonies, fragments, branches, etc.)</t>
        </r>
      </text>
    </comment>
    <comment ref="C316" authorId="0" shapeId="0" xr:uid="{4B031A06-9A8C-AA4D-B09C-FBF62D893483}">
      <text>
        <r>
          <rPr>
            <sz val="10"/>
            <color rgb="FF000000"/>
            <rFont val="Arial"/>
            <family val="2"/>
          </rPr>
          <t>lower bound of error for response, often the value of the low end of the error bar on a figure -- you do not have to measure this if it's symmetrical with the upper error bound</t>
        </r>
      </text>
    </comment>
    <comment ref="C317" authorId="0" shapeId="0" xr:uid="{1BCDF3CF-95E6-C943-BF02-C937C0E1E286}">
      <text>
        <r>
          <rPr>
            <sz val="10"/>
            <color rgb="FF000000"/>
            <rFont val="Arial"/>
            <family val="2"/>
          </rPr>
          <t>upper bound of error for response, often the value of the high end of the error bar on a figure</t>
        </r>
      </text>
    </comment>
    <comment ref="C318" authorId="0" shapeId="0" xr:uid="{094CD5DA-31D7-AC4B-BE1C-E02E5AE29E0C}">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319" authorId="0" shapeId="0" xr:uid="{09BB91B2-5CA3-384D-A746-DD5E6D1ABEFA}">
      <text>
        <r>
          <rPr>
            <sz val="10"/>
            <color rgb="FF000000"/>
            <rFont val="Arial"/>
            <family val="2"/>
          </rPr>
          <t>upper estimate of error/deviation for response; e.g., if you took the upper error bound from a figure, then the 'upper error estimate' = 'upper error bound' minus 'response level'</t>
        </r>
      </text>
    </comment>
    <comment ref="C320" authorId="0" shapeId="0" xr:uid="{845A57ED-CFC8-8B47-94A4-EA43750DED2B}">
      <text>
        <r>
          <rPr>
            <sz val="10"/>
            <color rgb="FF000000"/>
            <rFont val="Arial"/>
            <family val="2"/>
          </rPr>
          <t>type of error for response</t>
        </r>
      </text>
    </comment>
    <comment ref="C321" authorId="0" shapeId="0" xr:uid="{83E259D7-E55C-E446-9095-E0FC73591B73}">
      <text>
        <r>
          <rPr>
            <sz val="10"/>
            <color rgb="FF000000"/>
            <rFont val="Arial"/>
            <family val="2"/>
          </rPr>
          <t>numeric value indicating amount of time elapsed between start of stressor and start of response</t>
        </r>
      </text>
    </comment>
    <comment ref="C322" authorId="0" shapeId="0" xr:uid="{00E5BEFB-D924-054E-8FC0-EF10BE7A669E}">
      <text>
        <r>
          <rPr>
            <sz val="10"/>
            <color rgb="FF000000"/>
            <rFont val="Arial"/>
            <family val="2"/>
          </rPr>
          <t>unit of measurement corresponding to amount of time elapsed between start of stressor and start of response</t>
        </r>
      </text>
    </comment>
    <comment ref="C323" authorId="0" shapeId="0" xr:uid="{3501D9FF-686B-834B-BF72-7C447B95F1BC}">
      <text>
        <r>
          <rPr>
            <sz val="10"/>
            <color rgb="FF000000"/>
            <rFont val="Arial"/>
            <family val="2"/>
          </rPr>
          <t>numeric value indicating duration of time that the response lasted, from start to finish (amelioration or death)</t>
        </r>
      </text>
    </comment>
    <comment ref="C324" authorId="0" shapeId="0" xr:uid="{09619CDB-B5ED-8D4E-949A-2ADF49F5ABCD}">
      <text>
        <r>
          <rPr>
            <sz val="10"/>
            <color rgb="FF000000"/>
            <rFont val="Arial"/>
            <family val="2"/>
          </rPr>
          <t>unit of measurement corresponding to numeric value indicating duration of time that the response lasted, from start to finish (amelioration or death), if relevant</t>
        </r>
      </text>
    </comment>
    <comment ref="C325" authorId="0" shapeId="0" xr:uid="{10894E38-6C5F-1E4D-87BC-6C5E67B26E46}">
      <text>
        <r>
          <rPr>
            <sz val="10"/>
            <color rgb="FF000000"/>
            <rFont val="Arial"/>
            <family val="2"/>
          </rPr>
          <t>Figure, Table, or location in text from which these data were found in the the focal reference and any other notes on this response</t>
        </r>
      </text>
    </comment>
    <comment ref="B326" authorId="0" shapeId="0" xr:uid="{4403D63E-B29A-7A44-9189-176B289DC3E7}">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326" authorId="0" shapeId="0" xr:uid="{6F5D9187-10DA-1943-9FB6-4BD54585B2C3}">
      <text>
        <r>
          <rPr>
            <sz val="10"/>
            <color rgb="FF000000"/>
            <rFont val="Arial"/>
            <family val="2"/>
          </rPr>
          <t>check the box next to a response for which you have quantitative data;
click on the "+" button to the left of the row numbers to expand this group (similarly, click on the "-" button to collapse the group)</t>
        </r>
      </text>
    </comment>
    <comment ref="C327" authorId="0" shapeId="0" xr:uid="{E791CD40-D911-794C-8396-21E43BDE03B0}">
      <text>
        <r>
          <rPr>
            <sz val="10"/>
            <color rgb="FF000000"/>
            <rFont val="Arial"/>
            <family val="2"/>
          </rPr>
          <t>categorical variable that broadly describes the type of measured response by the coral; suggested response types listed, but this list is not exhaustive -- you can write-in other response</t>
        </r>
      </text>
    </comment>
    <comment ref="C328" authorId="0" shapeId="0" xr:uid="{95C506B7-5B8D-1C4C-BCB2-AE7967F60C32}">
      <text>
        <r>
          <rPr>
            <sz val="10"/>
            <color rgb="FF000000"/>
            <rFont val="Arial"/>
            <family val="2"/>
          </rPr>
          <t>numeric value describing coral's response to condition/treatment</t>
        </r>
      </text>
    </comment>
    <comment ref="C329" authorId="0" shapeId="0" xr:uid="{B358B9D5-2F2F-9243-A218-221D3FF4AEA2}">
      <text>
        <r>
          <rPr>
            <sz val="10"/>
            <color rgb="FF000000"/>
            <rFont val="Arial"/>
            <family val="2"/>
          </rPr>
          <t>unit of measurement corresponding to response level</t>
        </r>
      </text>
    </comment>
    <comment ref="C330" authorId="0" shapeId="0" xr:uid="{009A08EC-D710-DC41-8E9F-1E65C5A851E0}">
      <text>
        <r>
          <rPr>
            <sz val="10"/>
            <color rgb="FF000000"/>
            <rFont val="Arial"/>
            <family val="2"/>
          </rPr>
          <t>categorical variable for type of average reported for the response; e.g., absolute/raw, mean, median, mode, range, etc.</t>
        </r>
      </text>
    </comment>
    <comment ref="C331" authorId="0" shapeId="0" xr:uid="{032A4DB6-53C7-334E-93CE-FF3A835C8B39}">
      <text>
        <r>
          <rPr>
            <sz val="10"/>
            <color rgb="FF000000"/>
            <rFont val="Arial"/>
            <family val="2"/>
          </rPr>
          <t>sample size used for computing average of response;
if N is reported as a range instead of an exact sample size by treatment, then put the lower end of the range here and make a note of the reported range in the notes at the end of this section</t>
        </r>
      </text>
    </comment>
    <comment ref="C332" authorId="0" shapeId="0" xr:uid="{CBDF51DC-A9CF-D24D-B3C3-C5A86B7A3309}">
      <text>
        <r>
          <rPr>
            <sz val="10"/>
            <color rgb="FF000000"/>
            <rFont val="Arial"/>
            <family val="2"/>
          </rPr>
          <t>unit of measurement corresponding to response N (e.g., colonies, fragments, branches, etc.)</t>
        </r>
      </text>
    </comment>
    <comment ref="C333" authorId="0" shapeId="0" xr:uid="{4B3EF841-D115-E442-A004-FD5C088BBDA9}">
      <text>
        <r>
          <rPr>
            <sz val="10"/>
            <color rgb="FF000000"/>
            <rFont val="Arial"/>
            <family val="2"/>
          </rPr>
          <t>lower bound of error for response, often the value of the low end of the error bar on a figure -- you do not have to measure this if it's symmetrical with the upper error bound</t>
        </r>
      </text>
    </comment>
    <comment ref="C334" authorId="0" shapeId="0" xr:uid="{B46CA620-981D-BE40-BA75-7B1B06444530}">
      <text>
        <r>
          <rPr>
            <sz val="10"/>
            <color rgb="FF000000"/>
            <rFont val="Arial"/>
            <family val="2"/>
          </rPr>
          <t>upper bound of error for response, often the value of the high end of the error bar on a figure</t>
        </r>
      </text>
    </comment>
    <comment ref="C335" authorId="0" shapeId="0" xr:uid="{DF4E5DAC-AA60-364F-81E9-739195468A8C}">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336" authorId="0" shapeId="0" xr:uid="{F838B959-B7B9-8943-9A09-4030B24E924F}">
      <text>
        <r>
          <rPr>
            <sz val="10"/>
            <color rgb="FF000000"/>
            <rFont val="Arial"/>
            <family val="2"/>
          </rPr>
          <t>upper estimate of error/deviation for response; e.g., if you took the upper error bound from a figure, then the 'upper error estimate' = 'upper error bound' minus 'response level'</t>
        </r>
      </text>
    </comment>
    <comment ref="C337" authorId="0" shapeId="0" xr:uid="{E5A641CF-6BD4-3E46-98DE-F8F06B26FC58}">
      <text>
        <r>
          <rPr>
            <sz val="10"/>
            <color rgb="FF000000"/>
            <rFont val="Arial"/>
            <family val="2"/>
          </rPr>
          <t>type of error for response</t>
        </r>
      </text>
    </comment>
    <comment ref="C338" authorId="0" shapeId="0" xr:uid="{425D2983-EA5C-EA49-9610-F2E8575C9D77}">
      <text>
        <r>
          <rPr>
            <sz val="10"/>
            <color rgb="FF000000"/>
            <rFont val="Arial"/>
            <family val="2"/>
          </rPr>
          <t>numeric value indicating amount of time elapsed between start of stressor and start of response</t>
        </r>
      </text>
    </comment>
    <comment ref="C339" authorId="0" shapeId="0" xr:uid="{72D5DF60-6803-1C44-AC0A-4DA77BFA0CDA}">
      <text>
        <r>
          <rPr>
            <sz val="10"/>
            <color rgb="FF000000"/>
            <rFont val="Arial"/>
            <family val="2"/>
          </rPr>
          <t>unit of measurement corresponding to amount of time elapsed between start of stressor and start of response</t>
        </r>
      </text>
    </comment>
    <comment ref="C340" authorId="0" shapeId="0" xr:uid="{82DA240E-E745-2142-AE0C-13532363DC19}">
      <text>
        <r>
          <rPr>
            <sz val="10"/>
            <color rgb="FF000000"/>
            <rFont val="Arial"/>
            <family val="2"/>
          </rPr>
          <t>numeric value indicating duration of time that the response lasted, from start to finish (amelioration or death)</t>
        </r>
      </text>
    </comment>
    <comment ref="C341" authorId="0" shapeId="0" xr:uid="{35D13BCF-67E1-FB45-B0B1-ABE197FCAF4C}">
      <text>
        <r>
          <rPr>
            <sz val="10"/>
            <color rgb="FF000000"/>
            <rFont val="Arial"/>
            <family val="2"/>
          </rPr>
          <t>unit of measurement corresponding to numeric value indicating duration of time that the response lasted, from start to finish (amelioration or death), if relevant</t>
        </r>
      </text>
    </comment>
    <comment ref="C342" authorId="0" shapeId="0" xr:uid="{4984C50F-4586-5C44-AABC-58D7DA1CCCFB}">
      <text>
        <r>
          <rPr>
            <sz val="10"/>
            <color rgb="FF000000"/>
            <rFont val="Arial"/>
            <family val="2"/>
          </rPr>
          <t>Figure, Table, or location in text from which these data were found in the the focal reference and any other notes on this response</t>
        </r>
      </text>
    </comment>
    <comment ref="B343" authorId="0" shapeId="0" xr:uid="{D9EFA1E1-DB04-2F48-A748-EF68909F4C61}">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343" authorId="0" shapeId="0" xr:uid="{E55CA7F4-DCEA-DE42-B4BA-8E1F5B1B7B4E}">
      <text>
        <r>
          <rPr>
            <sz val="10"/>
            <color rgb="FF000000"/>
            <rFont val="Arial"/>
            <family val="2"/>
          </rPr>
          <t>check the box next to a response for which you have quantitative data;
click on the "+" button to the left of the row numbers to expand this group (similarly, click on the "-" button to collapse the group)</t>
        </r>
      </text>
    </comment>
    <comment ref="C344" authorId="0" shapeId="0" xr:uid="{483E1231-126A-624A-B462-4CA3084B4526}">
      <text>
        <r>
          <rPr>
            <sz val="10"/>
            <color rgb="FF000000"/>
            <rFont val="Arial"/>
            <family val="2"/>
          </rPr>
          <t>categorical variable that broadly describes the type of measured response by the coral; suggested response types listed, but this list is not exhaustive -- you can write-in other response</t>
        </r>
      </text>
    </comment>
    <comment ref="C345" authorId="0" shapeId="0" xr:uid="{B3F6143C-269D-284D-9347-7E65FA2EF931}">
      <text>
        <r>
          <rPr>
            <sz val="10"/>
            <color rgb="FF000000"/>
            <rFont val="Arial"/>
            <family val="2"/>
          </rPr>
          <t>numeric value describing coral's response to condition/treatment</t>
        </r>
      </text>
    </comment>
    <comment ref="C346" authorId="0" shapeId="0" xr:uid="{032C181B-91BA-5849-A702-8840107B94C0}">
      <text>
        <r>
          <rPr>
            <sz val="10"/>
            <color rgb="FF000000"/>
            <rFont val="Arial"/>
            <family val="2"/>
          </rPr>
          <t>unit of measurement corresponding to response level</t>
        </r>
      </text>
    </comment>
    <comment ref="C347" authorId="0" shapeId="0" xr:uid="{ACB7782D-447A-AD48-86E5-DA35ECF64697}">
      <text>
        <r>
          <rPr>
            <sz val="10"/>
            <color rgb="FF000000"/>
            <rFont val="Arial"/>
            <family val="2"/>
          </rPr>
          <t>categorical variable for type of average reported for the response; e.g., absolute/raw, mean, median, mode, range, etc.</t>
        </r>
      </text>
    </comment>
    <comment ref="C348" authorId="0" shapeId="0" xr:uid="{149135E5-4A1F-3440-87E7-85386E2C7ED5}">
      <text>
        <r>
          <rPr>
            <sz val="10"/>
            <color rgb="FF000000"/>
            <rFont val="Arial"/>
            <family val="2"/>
          </rPr>
          <t>sample size used for computing average of response;
if N is reported as a range instead of an exact sample size by treatment, then put the lower end of the range here and make a note of the reported range in the notes at the end of this section</t>
        </r>
      </text>
    </comment>
    <comment ref="C349" authorId="0" shapeId="0" xr:uid="{3C1912F5-9F93-B040-A864-2F59155B58DE}">
      <text>
        <r>
          <rPr>
            <sz val="10"/>
            <color rgb="FF000000"/>
            <rFont val="Arial"/>
            <family val="2"/>
          </rPr>
          <t>unit of measurement corresponding to response N (e.g., colonies, fragments, branches, etc.)</t>
        </r>
      </text>
    </comment>
    <comment ref="C350" authorId="0" shapeId="0" xr:uid="{8C49094F-B0DC-644E-AF4E-A70E1706B2B1}">
      <text>
        <r>
          <rPr>
            <sz val="10"/>
            <color rgb="FF000000"/>
            <rFont val="Arial"/>
            <family val="2"/>
          </rPr>
          <t>lower bound of error for response, often the value of the low end of the error bar on a figure -- you do not have to measure this if it's symmetrical with the upper error bound</t>
        </r>
      </text>
    </comment>
    <comment ref="C351" authorId="0" shapeId="0" xr:uid="{D71A99A4-5D25-9A40-8703-E92D828DB692}">
      <text>
        <r>
          <rPr>
            <sz val="10"/>
            <color rgb="FF000000"/>
            <rFont val="Arial"/>
            <family val="2"/>
          </rPr>
          <t>upper bound of error for response, often the value of the high end of the error bar on a figure</t>
        </r>
      </text>
    </comment>
    <comment ref="C352" authorId="0" shapeId="0" xr:uid="{142E6DF6-F2F4-C944-8072-ECBB2F102E69}">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C353" authorId="0" shapeId="0" xr:uid="{B6361CD0-5E17-E547-95C9-3F7475BA2E2F}">
      <text>
        <r>
          <rPr>
            <sz val="10"/>
            <color rgb="FF000000"/>
            <rFont val="Arial"/>
            <family val="2"/>
          </rPr>
          <t>upper estimate of error/deviation for response; e.g., if you took the upper error bound from a figure, then the 'upper error estimate' = 'upper error bound' minus 'response level'</t>
        </r>
      </text>
    </comment>
    <comment ref="C354" authorId="0" shapeId="0" xr:uid="{86EF1833-D4C6-BC4E-8269-24476C750D7D}">
      <text>
        <r>
          <rPr>
            <sz val="10"/>
            <color rgb="FF000000"/>
            <rFont val="Arial"/>
            <family val="2"/>
          </rPr>
          <t>type of error for response</t>
        </r>
      </text>
    </comment>
    <comment ref="C355" authorId="0" shapeId="0" xr:uid="{6AC8A35D-7960-8B49-ABF3-B27545415CA7}">
      <text>
        <r>
          <rPr>
            <sz val="10"/>
            <color rgb="FF000000"/>
            <rFont val="Arial"/>
            <family val="2"/>
          </rPr>
          <t>numeric value indicating amount of time elapsed between start of stressor and start of response</t>
        </r>
      </text>
    </comment>
    <comment ref="C356" authorId="0" shapeId="0" xr:uid="{39DB9FF3-92D3-ED4E-B213-9888EB7D72DF}">
      <text>
        <r>
          <rPr>
            <sz val="10"/>
            <color rgb="FF000000"/>
            <rFont val="Arial"/>
            <family val="2"/>
          </rPr>
          <t>unit of measurement corresponding to amount of time elapsed between start of stressor and start of response</t>
        </r>
      </text>
    </comment>
    <comment ref="C357" authorId="0" shapeId="0" xr:uid="{A9FF9E54-301F-AB4E-8859-B34A7D3EE2A7}">
      <text>
        <r>
          <rPr>
            <sz val="10"/>
            <color rgb="FF000000"/>
            <rFont val="Arial"/>
            <family val="2"/>
          </rPr>
          <t>numeric value indicating duration of time that the response lasted, from start to finish (amelioration or death)</t>
        </r>
      </text>
    </comment>
    <comment ref="C358" authorId="0" shapeId="0" xr:uid="{3FC34DBC-FCA4-064C-9223-97BC4DB6D0D2}">
      <text>
        <r>
          <rPr>
            <sz val="10"/>
            <color rgb="FF000000"/>
            <rFont val="Arial"/>
            <family val="2"/>
          </rPr>
          <t>unit of measurement corresponding to numeric value indicating duration of time that the response lasted, from start to finish (amelioration or death), if relevant</t>
        </r>
      </text>
    </comment>
    <comment ref="C359" authorId="0" shapeId="0" xr:uid="{16FA31B9-9CCF-8A47-999E-A2596254D957}">
      <text>
        <r>
          <rPr>
            <sz val="10"/>
            <color rgb="FF000000"/>
            <rFont val="Arial"/>
            <family val="2"/>
          </rPr>
          <t>Figure, Table, or location in text from which these data were found in the the focal reference and any other notes on this response</t>
        </r>
      </text>
    </comment>
    <comment ref="B360" authorId="0" shapeId="0" xr:uid="{686D1866-EE9C-864A-BF17-AD99CEADD2BE}">
      <text>
        <r>
          <rPr>
            <sz val="10"/>
            <color rgb="FF000000"/>
            <rFont val="Arial"/>
            <family val="2"/>
          </rPr>
          <t>click on the "+" button to the left of the row numbers to expand this group (similarly, click on the "-" button to collapse the group)</t>
        </r>
      </text>
    </comment>
    <comment ref="C361" authorId="0" shapeId="0" xr:uid="{26FE30E1-AA75-284B-9992-F35E91CEC05B}">
      <text>
        <r>
          <rPr>
            <sz val="10"/>
            <color rgb="FF000000"/>
            <rFont val="Arial"/>
            <family val="2"/>
          </rPr>
          <t>binary variable for whether or not this condition/treatment/control found increased yield or chlorophyll A content with respect to the control/ambient conditions; 
LEAVE BLANK if not reported or mentioned (do NOT write n/r, n/a),
control is always "0" (no), and treatment is either "0" or "1" (yes)</t>
        </r>
      </text>
    </comment>
    <comment ref="C362" authorId="0" shapeId="0" xr:uid="{1E093F4A-4D58-9D47-8902-376AB132FB4E}">
      <text>
        <r>
          <rPr>
            <sz val="10"/>
            <color rgb="FF000000"/>
            <rFont val="Arial"/>
            <family val="2"/>
          </rPr>
          <t>binary variable for whether or not this condition/treatment/control found hydrostatic inflation of polyps with respect to the control/ambient conditions; 
LEAVE BLANK if not reported or mentioned (do NOT write n/r, n/a),
control is always "0" (no), and treatment is either "0" or "1" (yes)</t>
        </r>
      </text>
    </comment>
    <comment ref="C363" authorId="0" shapeId="0" xr:uid="{74C89895-A8C5-174F-93FB-0E2A9CFFD6DF}">
      <text>
        <r>
          <rPr>
            <sz val="10"/>
            <color rgb="FF000000"/>
            <rFont val="Arial"/>
            <family val="2"/>
          </rPr>
          <t>binary variable for whether or not this condition/treatment/control found increased activity of polyp tentacles with respect to the control/ambient conditions; 
LEAVE BLANK if not reported or mentioned (do NOT write n/r, n/a),
control is always "0" (no), and treatment is either "0" or "1" (yes)</t>
        </r>
      </text>
    </comment>
    <comment ref="C364" authorId="0" shapeId="0" xr:uid="{252B899D-EC09-4A45-A14D-04C7B2AD1B27}">
      <text>
        <r>
          <rPr>
            <sz val="10"/>
            <color rgb="FF000000"/>
            <rFont val="Arial"/>
            <family val="2"/>
          </rPr>
          <t>binary variable for whether or not this condition/treatment/control found increased mucus production with respect to the control/ambient conditions; 
LEAVE BLANK if not reported or mentioned (do NOT write n/r, n/a),
control is always "0" (no), and treatment is either "0" or "1" (yes)</t>
        </r>
      </text>
    </comment>
    <comment ref="C365" authorId="0" shapeId="0" xr:uid="{8ABE6DB7-0516-E84C-96CB-4316B4647070}">
      <text>
        <r>
          <rPr>
            <sz val="10"/>
            <color rgb="FF000000"/>
            <rFont val="Arial"/>
            <family val="2"/>
          </rPr>
          <t>binary variable for whether or not this condition/treatment/control found sediment congealed by coral mucus with respect to the control/ambient conditions; 
LEAVE BLANK if not reported or mentioned (do NOT write n/r, n/a),
control is always "0" (no), and treatment is either "0" or "1" (yes)</t>
        </r>
      </text>
    </comment>
    <comment ref="C366" authorId="0" shapeId="0" xr:uid="{8CD42AA4-BA25-904A-8B57-45E1B7465588}">
      <text>
        <r>
          <rPr>
            <sz val="10"/>
            <color rgb="FF000000"/>
            <rFont val="Arial"/>
            <family val="2"/>
          </rPr>
          <t>binary variable for whether or not this condition/treatment/control found evidence of a shift from auto- to heterotrophy with respect to the control/ambient conditions; 
LEAVE BLANK if not reported or mentioned (do NOT write n/r, n/a),
control is always "0" (no), and treatment is either "0" or "1" (yes)</t>
        </r>
      </text>
    </comment>
    <comment ref="C367" authorId="0" shapeId="0" xr:uid="{BA0F199A-A71D-B14F-A327-BBB538383CED}">
      <text>
        <r>
          <rPr>
            <sz val="10"/>
            <color rgb="FF000000"/>
            <rFont val="Arial"/>
            <family val="2"/>
          </rPr>
          <t>binary variable for whether or not this condition/treatment/control found reduced photosynthesis/respiration ratios with respect to the control/ambient conditions; 
LEAVE BLANK if not reported or mentioned (do NOT write n/r, n/a),
control is always "0" (no), and treatment is either "0" or "1" (yes)</t>
        </r>
      </text>
    </comment>
    <comment ref="C368" authorId="0" shapeId="0" xr:uid="{904C5A9D-3160-A64A-8399-4848D7C446F9}">
      <text>
        <r>
          <rPr>
            <sz val="10"/>
            <color rgb="FF000000"/>
            <rFont val="Arial"/>
            <family val="2"/>
          </rPr>
          <t>binary variable for whether or not this condition/treatment/control found reduced photosynthetic efficiency with respect to the control/ambient conditions; 
LEAVE BLANK if not reported or mentioned (do NOT write n/r, n/a),
control is always "0" (no), and treatment is either "0" or "1" (yes)</t>
        </r>
      </text>
    </comment>
    <comment ref="C369" authorId="0" shapeId="0" xr:uid="{0A8515F9-3F2E-D848-9826-854E41E56061}">
      <text>
        <r>
          <rPr>
            <sz val="10"/>
            <color rgb="FF000000"/>
            <rFont val="Arial"/>
            <family val="2"/>
          </rPr>
          <t>binary variable for whether or not this condition/treatment/control found reduced growth rate with respect to the control/ambient conditions; 
LEAVE BLANK if not reported or mentioned (do NOT write n/r, n/a),
control is always "0" (no), and treatment is either "0" or "1" (yes)</t>
        </r>
      </text>
    </comment>
    <comment ref="C370" authorId="0" shapeId="0" xr:uid="{59A127B9-5522-1044-BDBA-6FF27933A71C}">
      <text>
        <r>
          <rPr>
            <sz val="10"/>
            <color rgb="FF000000"/>
            <rFont val="Arial"/>
            <family val="2"/>
          </rPr>
          <t>binary variable for whether or not this condition/treatment/control found reduced fertilization success (lower rates of fertilization) with respect to the control/ambient conditions; 
LEAVE BLANK if not reported or mentioned (do NOT write n/r, n/a),
control is always "0" (no), and treatment is either "0" or "1" (yes)</t>
        </r>
      </text>
    </comment>
    <comment ref="C371" authorId="0" shapeId="0" xr:uid="{2D83C879-D94B-744C-A0B2-FE98E13CF3D5}">
      <text>
        <r>
          <rPr>
            <sz val="10"/>
            <color rgb="FF000000"/>
            <rFont val="Arial"/>
            <family val="2"/>
          </rPr>
          <t>binary variable for whether or not this condition/treatment/control found reduced survival of pre-settlement coral larvae (i.e., increased mortality) with respect to the control/ambient conditions; 
LEAVE BLANK if not reported or mentioned (do NOT write n/r, n/a),
control is always "0" (no), and treatment is either "0" or "1" (yes)</t>
        </r>
      </text>
    </comment>
    <comment ref="C372" authorId="0" shapeId="0" xr:uid="{F70286B0-8136-A94A-845C-3F48426E0AD4}">
      <text>
        <r>
          <rPr>
            <sz val="10"/>
            <color rgb="FF000000"/>
            <rFont val="Arial"/>
            <family val="2"/>
          </rPr>
          <t>binary variable for whether or not this condition/treatment/control found reduced larval settlement with respect to the control/ambient conditions; 
LEAVE BLANK if not reported or mentioned (do NOT write n/r, n/a),
control is always "0" (no), and treatment is either "0" or "1" (yes)</t>
        </r>
      </text>
    </comment>
    <comment ref="C373" authorId="0" shapeId="0" xr:uid="{FA1F903B-9F14-A643-99F1-49A2DC8F9747}">
      <text>
        <r>
          <rPr>
            <sz val="10"/>
            <color rgb="FF000000"/>
            <rFont val="Arial"/>
            <family val="2"/>
          </rPr>
          <t>binary variable for whether or not this condition/treatment/control found reduced survival of POST-settlement coral recruits (i.e., increased mortality) with respect to the control/ambient conditions; 
LEAVE BLANK if not reported or mentioned (do NOT write n/r, n/a),
control is always "0" (no), and treatment is either "0" or "1" (yes)</t>
        </r>
      </text>
    </comment>
    <comment ref="C374" authorId="0" shapeId="0" xr:uid="{6F0D9ED7-B758-A647-B1A0-0B674F5C3164}">
      <text>
        <r>
          <rPr>
            <sz val="10"/>
            <color rgb="FF000000"/>
            <rFont val="Arial"/>
            <family val="2"/>
          </rPr>
          <t>binary variable for whether or not this condition/treatment/control found evidence of bleaching with respect to the control/ambient conditions; 
LEAVE BLANK if not reported or mentioned (do NOT write n/r, n/a),
control is always "0" (no), and treatment is either "0" or "1" (yes)</t>
        </r>
      </text>
    </comment>
    <comment ref="C375" authorId="0" shapeId="0" xr:uid="{21699A5D-16F3-4A49-B74F-39419AD4D974}">
      <text>
        <r>
          <rPr>
            <sz val="10"/>
            <color rgb="FF000000"/>
            <rFont val="Arial"/>
            <family val="2"/>
          </rPr>
          <t>binary variable for whether or not this condition/treatment/control found algae overgrowing coral with respect to the control/ambient conditions; 
LEAVE BLANK if not reported or mentioned (do NOT write n/r, n/a),
control is always "0" (no), and treatment is either "0" or "1" (yes)</t>
        </r>
      </text>
    </comment>
    <comment ref="C376" authorId="0" shapeId="0" xr:uid="{8F2D0ECB-FA6F-0F4A-AF1F-46D7D3AF56D7}">
      <text>
        <r>
          <rPr>
            <sz val="10"/>
            <color rgb="FF000000"/>
            <rFont val="Arial"/>
            <family val="2"/>
          </rPr>
          <t>binary variable for whether or not this condition/treatment/control found coral smothered by sediment with respect to the control/ambient conditions; 
LEAVE BLANK if not reported or mentioned (do NOT write n/r, n/a),
control is always "0" (no), and treatment is either "0" or "1" (yes)</t>
        </r>
      </text>
    </comment>
    <comment ref="C377" authorId="0" shapeId="0" xr:uid="{03DFE156-0B57-5544-B69A-DA8B6EC72FC4}">
      <text>
        <r>
          <rPr>
            <sz val="10"/>
            <color rgb="FF000000"/>
            <rFont val="Arial"/>
            <family val="2"/>
          </rPr>
          <t>binary variable for whether or not this condition/treatment/control found tissue death (small &lt;50% of colony) with respect to the control/ambient conditions; 
LEAVE BLANK if not reported or mentioned (do NOT write n/r, n/a),
control is always "0" (no), and treatment is either "0" or "1" (yes)</t>
        </r>
      </text>
    </comment>
    <comment ref="C378" authorId="0" shapeId="0" xr:uid="{5F2CCDC0-070C-C347-8314-956EB155E8DE}">
      <text>
        <r>
          <rPr>
            <sz val="10"/>
            <color rgb="FF000000"/>
            <rFont val="Arial"/>
            <family val="2"/>
          </rPr>
          <t>binary variable for whether or not this condition/treatment/control found tissue death (large &gt;50% of colony) with respect to the control/ambient conditions; 
LEAVE BLANK if not reported or mentioned (do NOT write n/r, n/a),
control is always "0" (no), and treatment is either "0" or "1" (yes)</t>
        </r>
      </text>
    </comment>
    <comment ref="C379" authorId="0" shapeId="0" xr:uid="{803602ED-A8C6-E042-9EA8-9C10333266ED}">
      <text>
        <r>
          <rPr>
            <sz val="10"/>
            <color rgb="FF000000"/>
            <rFont val="Arial"/>
            <family val="2"/>
          </rPr>
          <t>binary variable for whether or not this condition/treatment/control found death of whole colonies with respect to the control/ambient conditions; 
LEAVE BLANK if not reported or mentioned (do NOT write n/r, n/a),
control is always "0" (no), and treatment is either "0" or "1" (yes)</t>
        </r>
      </text>
    </comment>
    <comment ref="C380" authorId="0" shapeId="0" xr:uid="{DF56B539-BC29-AA4A-A1D3-ED570EBEAA7A}">
      <text>
        <r>
          <rPr>
            <sz val="10"/>
            <color rgb="FF000000"/>
            <rFont val="Arial"/>
            <family val="2"/>
          </rPr>
          <t>any notes on from where binary data were derived</t>
        </r>
      </text>
    </comment>
    <comment ref="B381" authorId="0" shapeId="0" xr:uid="{0A0FFD68-0D77-A540-954A-E384F1DE3130}">
      <text>
        <r>
          <rPr>
            <sz val="10"/>
            <color rgb="FF000000"/>
            <rFont val="Arial"/>
            <family val="2"/>
          </rPr>
          <t>DO NOT ALTER these cells, which auto-fill based on binary responses; 
click on the "+" button to the left of the row numbers to expand this group (similarly, click on the "-" button to collapse the group)</t>
        </r>
      </text>
    </comment>
    <comment ref="B382" authorId="0" shapeId="0" xr:uid="{592087E0-0ADF-9E4C-8445-B83F856AAB15}">
      <text>
        <r>
          <rPr>
            <sz val="10"/>
            <color rgb="FF000000"/>
            <rFont val="Arial"/>
            <family val="2"/>
          </rPr>
          <t>DO NOT ALTER these cells, which auto-fill based on binary responses; 
click on the "+" button to the left of the row numbers to expand this group (similarly, click on the "-" button to collapse the group)</t>
        </r>
      </text>
    </comment>
    <comment ref="C382" authorId="0" shapeId="0" xr:uid="{E07EF8B6-5FD6-D644-B20F-6EDEE190F1C7}">
      <text>
        <r>
          <rPr>
            <sz val="10"/>
            <color rgb="FF000000"/>
            <rFont val="Arial"/>
            <family val="2"/>
          </rPr>
          <t>binary variable specifying whether the study reported binary data for non-adverse effects of sediment on coral under specified condition/treatment</t>
        </r>
      </text>
    </comment>
    <comment ref="C383" authorId="0" shapeId="0" xr:uid="{D1040830-0DB7-8B4F-A464-41E8DB66EEB5}">
      <text>
        <r>
          <rPr>
            <sz val="10"/>
            <color rgb="FF000000"/>
            <rFont val="Arial"/>
            <family val="2"/>
          </rPr>
          <t>binary variable specifying whether the study reported binary data for adverse effects of sediment on coral under specified condition/treatment</t>
        </r>
      </text>
    </comment>
    <comment ref="C384" authorId="0" shapeId="0" xr:uid="{65A3AABE-6C3D-DC4A-8E69-F8A0487B3DCB}">
      <text>
        <r>
          <rPr>
            <sz val="10"/>
            <color rgb="FF000000"/>
            <rFont val="Arial"/>
            <family val="2"/>
          </rPr>
          <t>binary variable specifying whether the study reported binary data for mortality of coral (partial or total) under specified condition/treatment</t>
        </r>
      </text>
    </comment>
    <comment ref="B385" authorId="0" shapeId="0" xr:uid="{D397F2C7-4C62-9B4F-9A94-2E5DA0C150B8}">
      <text>
        <r>
          <rPr>
            <sz val="10"/>
            <color rgb="FF000000"/>
            <rFont val="Arial"/>
            <family val="2"/>
          </rPr>
          <t>DO NOT ALTER these cells, which auto-fill based on binary responses; 
click on the "+" button to the left of the row numbers to expand this group (similarly, click on the "-" button to collapse the group)</t>
        </r>
      </text>
    </comment>
    <comment ref="C386" authorId="0" shapeId="0" xr:uid="{D3E6D202-FC81-8F46-AC9E-3608063ABF5C}">
      <text>
        <r>
          <rPr>
            <sz val="10"/>
            <color rgb="FF000000"/>
            <rFont val="Arial"/>
            <family val="2"/>
          </rPr>
          <t>binary variable for whether or not this study found any effect of sediment on coral under specified condition/treatment</t>
        </r>
      </text>
    </comment>
    <comment ref="C387" authorId="0" shapeId="0" xr:uid="{4624A030-962F-0B4D-B8E8-DF35787C1537}">
      <text>
        <r>
          <rPr>
            <sz val="10"/>
            <color rgb="FF000000"/>
            <rFont val="Arial"/>
            <family val="2"/>
          </rPr>
          <t>if a non-adverse effect is reported (row 149=1), then this is a binary variable specifying whether there were any non-adverse effects of sediment on coral under specified condition/treatment (yes=1, no=0); if row 149=0, then cell entry = "NA"</t>
        </r>
      </text>
    </comment>
    <comment ref="C388" authorId="0" shapeId="0" xr:uid="{02020D3C-0BBB-234C-A646-2E24277639D2}">
      <text>
        <r>
          <rPr>
            <sz val="10"/>
            <color rgb="FF000000"/>
            <rFont val="Arial"/>
            <family val="2"/>
          </rPr>
          <t>if an adverse effect is reported (row 150=1), then this is a binary variable specifying whether there were any adverse effects of sediment on coral under specified condition/treatment (yes=1, no=0); if row 150=0, then cell entry = "NA"</t>
        </r>
      </text>
    </comment>
    <comment ref="C389" authorId="0" shapeId="0" xr:uid="{ACA48BAA-09AB-264C-86AD-967F869C5AA1}">
      <text>
        <r>
          <rPr>
            <sz val="10"/>
            <color rgb="FF000000"/>
            <rFont val="Arial"/>
            <family val="2"/>
          </rPr>
          <t>if mortality is reported (row 151=1), then this is a binary variable specifying whether partial or total mortality of coral occurred under specified condition/treatment (yes=1, no=0); if row 151=0, then cell entry = "NA"</t>
        </r>
      </text>
    </comment>
    <comment ref="B390" authorId="0" shapeId="0" xr:uid="{D072ACE9-BB2C-BA4A-A21B-62B5A0AD0097}">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C390" authorId="0" shapeId="0" xr:uid="{D38710EB-B336-6A4C-98D6-855A7168FE0D}">
      <text>
        <r>
          <rPr>
            <sz val="10"/>
            <color rgb="FF000000"/>
            <rFont val="Arial"/>
            <family val="2"/>
          </rPr>
          <t>click on the "+" button to the left of the row numbers to expand this group (similarly, click on the "-" button to collapse the group)</t>
        </r>
      </text>
    </comment>
    <comment ref="C391" authorId="0" shapeId="0" xr:uid="{F9039B4A-02AA-8240-A465-9BAB47C874C8}">
      <text>
        <r>
          <rPr>
            <sz val="10"/>
            <color rgb="FF000000"/>
            <rFont val="Arial"/>
            <family val="2"/>
          </rPr>
          <t>initials of the person who extracted data for this focal reference</t>
        </r>
      </text>
    </comment>
    <comment ref="C392" authorId="0" shapeId="0" xr:uid="{F982141D-931D-2444-B00F-A88DF7AB0762}">
      <text>
        <r>
          <rPr>
            <sz val="10"/>
            <color rgb="FF000000"/>
            <rFont val="Arial"/>
            <family val="2"/>
          </rPr>
          <t>date that the extractor completed data extraction for this focal reference, MM/DD/YYYY</t>
        </r>
      </text>
    </comment>
    <comment ref="C393" authorId="0" shapeId="0" xr:uid="{C9EBAA13-8CAE-DF4E-BEA6-CBA99995A894}">
      <text>
        <r>
          <rPr>
            <sz val="10"/>
            <color rgb="FF000000"/>
            <rFont val="Arial"/>
            <family val="2"/>
          </rPr>
          <t>any additional notes about the study or its suitability for use in the meta-analysis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233CE08C-4095-5F4F-82FB-2691B13FDFF2}">
      <text>
        <r>
          <rPr>
            <sz val="10"/>
            <color rgb="FF000000"/>
            <rFont val="Arial"/>
            <family val="2"/>
          </rPr>
          <t>unique ID for each source, should be the same as listed on the 'reference list' tab, e.g., SS01 is the first source for the suspended sediment literature review</t>
        </r>
      </text>
    </comment>
    <comment ref="B1" authorId="0" shapeId="0" xr:uid="{EC26E836-9E42-E743-B596-6A4310CDD0B1}">
      <text>
        <r>
          <rPr>
            <sz val="10"/>
            <color rgb="FF000000"/>
            <rFont val="Arial"/>
            <family val="2"/>
          </rPr>
          <t>Author(s) and year published, in-text citation format; also called "focal reference"</t>
        </r>
      </text>
    </comment>
    <comment ref="B2" authorId="0" shapeId="0" xr:uid="{78DA7ECC-3C7A-E94B-9C34-AC0DD9DDDAB8}">
      <text>
        <r>
          <rPr>
            <sz val="10"/>
            <color rgb="FF000000"/>
            <rFont val="Arial"/>
            <family val="2"/>
          </rPr>
          <t>numeric identifier for experiment within a source. In most cases this will simply be "1" because there is only one experiment described. In other cases, a source may describe the results of multiple experiments, in which case you can number them sequentially.</t>
        </r>
      </text>
    </comment>
    <comment ref="B3" authorId="0" shapeId="0" xr:uid="{BAAC0D27-7CD1-A945-B83E-B301A1E3598A}">
      <text>
        <r>
          <rPr>
            <sz val="10"/>
            <color rgb="FF000000"/>
            <rFont val="Arial"/>
            <family val="2"/>
          </rPr>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r>
      </text>
    </comment>
    <comment ref="B4" authorId="0" shapeId="0" xr:uid="{0E4B0430-F30A-F74E-90C9-AEAFEE93C152}">
      <text>
        <r>
          <rPr>
            <sz val="10"/>
            <color rgb="FF000000"/>
            <rFont val="Arial"/>
            <family val="2"/>
          </rPr>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r>
      </text>
    </comment>
    <comment ref="B5" authorId="0" shapeId="0" xr:uid="{B0A708F2-5F94-1347-86B5-D2FF99AFB499}">
      <text>
        <r>
          <rPr>
            <sz val="10"/>
            <color rgb="FF000000"/>
            <rFont val="Arial"/>
            <family val="2"/>
          </rPr>
          <t xml:space="preserve">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
</t>
        </r>
      </text>
    </comment>
    <comment ref="B6" authorId="0" shapeId="0" xr:uid="{B12EA364-7889-AA47-B7E4-B0A8966264B1}">
      <text>
        <r>
          <rPr>
            <sz val="10"/>
            <color rgb="FF000000"/>
            <rFont val="Arial"/>
            <family val="2"/>
          </rPr>
          <t>Genus and species used in treatment/control group, as indicated in focal reference; the genus and species will also be reported below, in general specifications.</t>
        </r>
      </text>
    </comment>
    <comment ref="A7" authorId="0" shapeId="0" xr:uid="{7BE3043E-5B34-6346-8225-E4954F2278D4}">
      <text>
        <r>
          <rPr>
            <sz val="10"/>
            <color rgb="FF000000"/>
            <rFont val="Arial"/>
            <family val="2"/>
          </rPr>
          <t>click on the "+" button to the left of the row numbers to expand this group (similarly, click on the "-" button to collapse the group)</t>
        </r>
      </text>
    </comment>
    <comment ref="A16" authorId="0" shapeId="0" xr:uid="{5532B99C-A971-204C-9983-B8CAC28F4431}">
      <text>
        <r>
          <rPr>
            <sz val="10"/>
            <color rgb="FF000000"/>
            <rFont val="Arial"/>
            <family val="2"/>
          </rPr>
          <t>click on the "+" button to the left of the row numbers to expand this group (similarly, click on the "-" button to collapse the group)</t>
        </r>
      </text>
    </comment>
    <comment ref="B17" authorId="0" shapeId="0" xr:uid="{72F74B49-E621-3C48-9C63-7D1E520B2A9B}">
      <text>
        <r>
          <rPr>
            <sz val="10"/>
            <color rgb="FF000000"/>
            <rFont val="Arial"/>
            <family val="2"/>
          </rPr>
          <t xml:space="preserve">categorical variable describing the broad age class of the coral that was used in the focal reference;
</t>
        </r>
        <r>
          <rPr>
            <sz val="10"/>
            <color rgb="FF000000"/>
            <rFont val="Arial"/>
            <family val="2"/>
          </rPr>
          <t xml:space="preserve">LARVA - pre-settlement or at settlement,
</t>
        </r>
        <r>
          <rPr>
            <sz val="10"/>
            <color rgb="FF000000"/>
            <rFont val="Arial"/>
            <family val="2"/>
          </rPr>
          <t xml:space="preserve">JUVENILE - post-settlement,
</t>
        </r>
        <r>
          <rPr>
            <sz val="10"/>
            <color rgb="FF000000"/>
            <rFont val="Arial"/>
            <family val="2"/>
          </rPr>
          <t>ADULT - older individuals not designated as juveniles in the text (most cases)</t>
        </r>
      </text>
    </comment>
    <comment ref="B18" authorId="0" shapeId="0" xr:uid="{CED23FC6-CA25-CE47-A5DC-D4E197849A7D}">
      <text>
        <r>
          <rPr>
            <sz val="10"/>
            <color rgb="FF000000"/>
            <rFont val="Arial"/>
            <family val="2"/>
          </rPr>
          <t>binary variable for whether or not this study is conducted at the community level (multiple spp., often with coral cover/diversity as the response)</t>
        </r>
      </text>
    </comment>
    <comment ref="B19" authorId="0" shapeId="0" xr:uid="{1D49A353-8739-BB40-BE6D-79DF58D79D52}">
      <text>
        <r>
          <rPr>
            <sz val="10"/>
            <color rgb="FF000000"/>
            <rFont val="Arial"/>
            <family val="2"/>
          </rPr>
          <t>genus name of focal species; use LINK at left to check to see if this genus is still accepted -- if NOT, please insert here the updated genus name</t>
        </r>
      </text>
    </comment>
    <comment ref="B20" authorId="0" shapeId="0" xr:uid="{46B5BA40-7258-754D-A099-1C8FE122025B}">
      <text>
        <r>
          <rPr>
            <sz val="10"/>
            <color rgb="FF000000"/>
            <rFont val="Arial"/>
            <family val="2"/>
          </rPr>
          <t>species name of focal species, as indicated in focal reference; use LINK at left to check to see if this species is still accepted -- if NOT, please insert here the updated species name</t>
        </r>
      </text>
    </comment>
    <comment ref="B21" authorId="0" shapeId="0" xr:uid="{98E102FE-6B90-1A4A-B3ED-973DD50A7CB6}">
      <text>
        <r>
          <rPr>
            <sz val="10"/>
            <color rgb="FF000000"/>
            <rFont val="Arial"/>
            <family val="2"/>
          </rPr>
          <t>categorical variable for the form that the coral colony takes, e.g., massive, palmate, plating, ramose, etc.</t>
        </r>
      </text>
    </comment>
    <comment ref="B22" authorId="0" shapeId="0" xr:uid="{E3372E4E-2DC6-0B48-8CC3-7B41AFAF7AD6}">
      <text>
        <r>
          <rPr>
            <sz val="10"/>
            <color rgb="FF000000"/>
            <rFont val="Arial"/>
            <family val="2"/>
          </rPr>
          <t xml:space="preserve">brief description of the form that the surface of the coral colony takes, e.g., cerioid, meandroid, plocoid, etc.; 
</t>
        </r>
        <r>
          <rPr>
            <sz val="10"/>
            <color rgb="FF000000"/>
            <rFont val="Arial"/>
            <family val="2"/>
          </rPr>
          <t xml:space="preserve">
</t>
        </r>
        <r>
          <rPr>
            <sz val="10"/>
            <color rgb="FF000000"/>
            <rFont val="Arial"/>
            <family val="2"/>
          </rPr>
          <t>OR for the morphology of the calix, e.g., expanded or not, flat, hemispherical, etc.</t>
        </r>
      </text>
    </comment>
    <comment ref="B23" authorId="0" shapeId="0" xr:uid="{618DFC56-031C-FD45-8713-F50F131571C3}">
      <text>
        <r>
          <rPr>
            <sz val="10"/>
            <color rgb="FF000000"/>
            <rFont val="Arial"/>
            <family val="2"/>
          </rPr>
          <t>categorical variable for the direction of the focal coral, e.g., horizontal, vertical, 45 degrees, etc.; this will likely only be relevant for larval settlement studies that look at settlement to top/bottom/side surfaces of corals/settlement plates -- otherwise, "n/a" is sufficient</t>
        </r>
      </text>
    </comment>
    <comment ref="B24" authorId="0" shapeId="0" xr:uid="{88ACA778-B72B-C641-B035-09FE66A0FBCB}">
      <text>
        <r>
          <rPr>
            <sz val="10"/>
            <color rgb="FF000000"/>
            <rFont val="Arial"/>
            <family val="2"/>
          </rPr>
          <t>ocean basin location where the study took place</t>
        </r>
      </text>
    </comment>
    <comment ref="B25" authorId="0" shapeId="0" xr:uid="{7DE3DB9E-24B6-214D-BCCD-59C2EE95193B}">
      <text>
        <r>
          <rPr>
            <sz val="10"/>
            <color rgb="FF000000"/>
            <rFont val="Arial"/>
            <family val="2"/>
          </rPr>
          <t>ecoregion location where the study took place; use link to the left to locate and report the correct number (1-150)</t>
        </r>
      </text>
    </comment>
    <comment ref="B26" authorId="0" shapeId="0" xr:uid="{C01D8138-44CC-5E47-AAD0-6806B04CBEFF}">
      <text>
        <r>
          <rPr>
            <sz val="10"/>
            <color rgb="FF000000"/>
            <rFont val="Arial"/>
            <family val="2"/>
          </rPr>
          <t>specific location where the study took place, e.g., name of bay, reef, island, and country</t>
        </r>
      </text>
    </comment>
    <comment ref="B27" authorId="0" shapeId="0" xr:uid="{FA1E4517-602C-B144-919A-B362BB409E37}">
      <text>
        <r>
          <rPr>
            <sz val="10"/>
            <color rgb="FF000000"/>
            <rFont val="Arial"/>
            <family val="2"/>
          </rPr>
          <t>categorical variable for field or laboratory study</t>
        </r>
      </text>
    </comment>
    <comment ref="B28" authorId="0" shapeId="0" xr:uid="{D7E59655-1C6B-5249-9D37-15146421D40D}">
      <text>
        <r>
          <rPr>
            <sz val="10"/>
            <color rgb="FF000000"/>
            <rFont val="Arial"/>
            <family val="2"/>
          </rPr>
          <t>categorical variable for manipulative or observational experiment</t>
        </r>
      </text>
    </comment>
    <comment ref="B29" authorId="0" shapeId="0" xr:uid="{9AE3923D-FA44-A241-B5D1-EFDB553EC67A}">
      <text>
        <r>
          <rPr>
            <sz val="10"/>
            <color rgb="FF000000"/>
            <rFont val="Arial"/>
            <family val="2"/>
          </rPr>
          <t>brief description of the flow regime experienced by the corals, if reported; report "ambient flow in the field" when appropriate</t>
        </r>
      </text>
    </comment>
    <comment ref="B30" authorId="0" shapeId="0" xr:uid="{B0ADB920-B131-EA41-8163-F0CFE4A533E4}">
      <text>
        <r>
          <rPr>
            <sz val="10"/>
            <color rgb="FF000000"/>
            <rFont val="Arial"/>
            <family val="2"/>
          </rPr>
          <t>brief description of the light regime experienced by the corals, if reported; report "ambient light in the field" when appropriate</t>
        </r>
      </text>
    </comment>
    <comment ref="B31" authorId="0" shapeId="0" xr:uid="{63B8F55F-5D6A-5341-999F-A0EAFE3859FA}">
      <text>
        <r>
          <rPr>
            <sz val="10"/>
            <color rgb="FF000000"/>
            <rFont val="Arial"/>
            <family val="2"/>
          </rPr>
          <t>other synergistic/background conditions that might impact response, e.g., depth, nutrient/contaminant content of sediments, etc.</t>
        </r>
      </text>
    </comment>
    <comment ref="A32" authorId="0" shapeId="0" xr:uid="{FDE157A4-62A5-4C4C-BAE5-D79A33EBBBAA}">
      <text>
        <r>
          <rPr>
            <sz val="10"/>
            <color rgb="FF000000"/>
            <rFont val="Arial"/>
            <family val="2"/>
          </rPr>
          <t xml:space="preserve">click on the "+" button to the left of the row numbers to expand this group (similarly, click on the "-" button to collapse the group)
</t>
        </r>
      </text>
    </comment>
    <comment ref="B33" authorId="0" shapeId="0" xr:uid="{DCC936D0-2006-F440-BE0F-B0576E09BFAC}">
      <text>
        <r>
          <rPr>
            <sz val="10"/>
            <color rgb="FF000000"/>
            <rFont val="Arial"/>
            <family val="2"/>
          </rPr>
          <t>brief description of substrate type and size, if analyzed; note if sediment was dried</t>
        </r>
      </text>
    </comment>
    <comment ref="B34" authorId="0" shapeId="0" xr:uid="{BFC0AA9C-8504-7A46-BB59-9BFF92BD52F3}">
      <text>
        <r>
          <rPr>
            <sz val="10"/>
            <color rgb="FF000000"/>
            <rFont val="Arial"/>
            <family val="2"/>
          </rPr>
          <t xml:space="preserve">numeric value describing level of exposure to sediment; 
</t>
        </r>
        <r>
          <rPr>
            <sz val="10"/>
            <color rgb="FF000000"/>
            <rFont val="Arial"/>
            <family val="2"/>
          </rPr>
          <t xml:space="preserve">
</t>
        </r>
        <r>
          <rPr>
            <sz val="10"/>
            <color rgb="FF000000"/>
            <rFont val="Arial"/>
            <family val="2"/>
          </rPr>
          <t>if a range (e.g., X - Y) is reported instead of a mean, then report the midpoint of the range here</t>
        </r>
      </text>
    </comment>
    <comment ref="B35" authorId="0" shapeId="0" xr:uid="{D37E06E3-843A-674C-95C3-5F34C3151868}">
      <text>
        <r>
          <rPr>
            <sz val="10"/>
            <color rgb="FF000000"/>
            <rFont val="Arial"/>
            <family val="2"/>
          </rPr>
          <t>unit of measurement (UoM) corresponding to sediment level (most often mg/L or NTU for suspended sediment or mg/cm2/d for deposited sediment)</t>
        </r>
      </text>
    </comment>
    <comment ref="B36" authorId="0" shapeId="0" xr:uid="{88E56FE4-1E61-734E-8441-6AD90231F6CB}">
      <text>
        <r>
          <rPr>
            <sz val="10"/>
            <color rgb="FF000000"/>
            <rFont val="Arial"/>
            <family val="2"/>
          </rPr>
          <t>sediment level converted to mg/cm2/day for deposited sediment or to mg/L for suspended sediment (if already in one of these UoM, then REPEAT the sediment level here)</t>
        </r>
      </text>
    </comment>
    <comment ref="B37" authorId="0" shapeId="0" xr:uid="{78BB2864-B147-8B44-AB83-8D58F20F931F}">
      <text>
        <r>
          <rPr>
            <sz val="10"/>
            <color rgb="FF000000"/>
            <rFont val="Arial"/>
            <family val="2"/>
          </rPr>
          <t>categorical variable for type of average reported for the sediment level; e.g., absolute, mean, median, mode, range, etc.; if range, see special instructions in note for "Sediment level"</t>
        </r>
      </text>
    </comment>
    <comment ref="B38" authorId="0" shapeId="0" xr:uid="{4028572F-424F-A646-B344-097C2714F78E}">
      <text>
        <r>
          <rPr>
            <sz val="10"/>
            <color rgb="FF000000"/>
            <rFont val="Arial"/>
            <family val="2"/>
          </rPr>
          <t xml:space="preserve">sample size used for computing average of sediment level;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39" authorId="0" shapeId="0" xr:uid="{9DC79DF0-E474-6E43-A66F-DA884198173F}">
      <text>
        <r>
          <rPr>
            <sz val="10"/>
            <color rgb="FF000000"/>
            <rFont val="Arial"/>
            <family val="2"/>
          </rPr>
          <t>unit of measurement corresponding to sediment N (e.g., sediment traps for deposited sediment, etc.)</t>
        </r>
      </text>
    </comment>
    <comment ref="B40" authorId="0" shapeId="0" xr:uid="{244D9ECC-23D4-664C-8F60-2D3F2EBA42C4}">
      <text>
        <r>
          <rPr>
            <sz val="10"/>
            <color rgb="FF000000"/>
            <rFont val="Arial"/>
            <family val="2"/>
          </rPr>
          <t xml:space="preserve">lower estimate of error for reported sediment level, e.g., if reported 0.7+/-0.1, then enter '0.1' here (NOT 0.6, the lower error 'bound');
</t>
        </r>
        <r>
          <rPr>
            <sz val="10"/>
            <color rgb="FF000000"/>
            <rFont val="Arial"/>
            <family val="2"/>
          </rPr>
          <t xml:space="preserve">
</t>
        </r>
        <r>
          <rPr>
            <sz val="10"/>
            <color rgb="FF000000"/>
            <rFont val="Arial"/>
            <family val="2"/>
          </rPr>
          <t>if a range (e.g., X - Y) is reported instead of a mean, then the lower error estimate = 'sediment level' - X (where 'sediment level' is the midpoint of the reported range)</t>
        </r>
      </text>
    </comment>
    <comment ref="B41" authorId="0" shapeId="0" xr:uid="{966B22BD-D3B7-E34D-B08F-438A6A203ABF}">
      <text>
        <r>
          <rPr>
            <sz val="10"/>
            <color rgb="FF000000"/>
            <rFont val="Arial"/>
            <family val="2"/>
          </rPr>
          <t xml:space="preserve">upper estimate of error for reported sediment level, e.g., if reported 0.7+/-0.1, then enter '0.1' here (NOT 0.8, the upper error 'bound');
</t>
        </r>
        <r>
          <rPr>
            <sz val="10"/>
            <color rgb="FF000000"/>
            <rFont val="Arial"/>
            <family val="2"/>
          </rPr>
          <t xml:space="preserve">
</t>
        </r>
        <r>
          <rPr>
            <sz val="10"/>
            <color rgb="FF000000"/>
            <rFont val="Arial"/>
            <family val="2"/>
          </rPr>
          <t>if a range (e.g., X - Y) is reported instead of a mean, then the 'upper error estimate' = Y - 'sediment level' (where 'sediment level' is the midpoint of the reported range)</t>
        </r>
      </text>
    </comment>
    <comment ref="B42" authorId="0" shapeId="0" xr:uid="{93F76DB8-F10B-794B-91EA-8DA8AB9FFE83}">
      <text>
        <r>
          <rPr>
            <sz val="10"/>
            <color rgb="FF000000"/>
            <rFont val="Arial"/>
            <family val="2"/>
          </rPr>
          <t>type of error for reported sediment level; see QUICK KEY for abbreviations</t>
        </r>
      </text>
    </comment>
    <comment ref="B43" authorId="0" shapeId="0" xr:uid="{49DEE62E-6E6A-FA4F-8A50-611AA99B9B4C}">
      <text>
        <r>
          <rPr>
            <sz val="10"/>
            <color rgb="FF000000"/>
            <rFont val="Arial"/>
            <family val="2"/>
          </rPr>
          <t>numeric value of duration of time that coral was exposed to sediment level in # of days</t>
        </r>
      </text>
    </comment>
    <comment ref="B44" authorId="0" shapeId="0" xr:uid="{3075985F-1F7F-ED4F-BFAD-AB18A092E7D0}">
      <text>
        <r>
          <rPr>
            <sz val="10"/>
            <color rgb="FF000000"/>
            <rFont val="Arial"/>
            <family val="2"/>
          </rPr>
          <t>any commentary concerning sediment stressor, including Figure/Table/Text from which information was taken</t>
        </r>
      </text>
    </comment>
    <comment ref="A45" authorId="0" shapeId="0" xr:uid="{D18DB58E-F919-C54B-9563-6858855725F4}">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B45" authorId="0" shapeId="0" xr:uid="{243EBF3C-37A8-064A-9FD2-8D6826B9B1D9}">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46" authorId="0" shapeId="0" xr:uid="{D58C0BD5-4E8E-E341-8CB1-8C596AFFE2D3}">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B47" authorId="0" shapeId="0" xr:uid="{7F19AC52-7460-414C-BF58-4484524FDAAB}">
      <text>
        <r>
          <rPr>
            <sz val="10"/>
            <color rgb="FF000000"/>
            <rFont val="Arial"/>
            <family val="2"/>
          </rPr>
          <t>numeric value describing coral's response to condition/treatment</t>
        </r>
      </text>
    </comment>
    <comment ref="B48" authorId="0" shapeId="0" xr:uid="{763AA6D4-5A4A-D94D-8C6C-835E2021E737}">
      <text>
        <r>
          <rPr>
            <sz val="10"/>
            <color rgb="FF000000"/>
            <rFont val="Arial"/>
            <family val="2"/>
          </rPr>
          <t>unit of measurement corresponding to response level</t>
        </r>
      </text>
    </comment>
    <comment ref="B49" authorId="0" shapeId="0" xr:uid="{5C4B498F-BE79-C847-8EAE-C98426FFE0CC}">
      <text>
        <r>
          <rPr>
            <sz val="10"/>
            <color rgb="FF000000"/>
            <rFont val="Arial"/>
            <family val="2"/>
          </rPr>
          <t>categorical variable for type of average reported for the response; e.g., absolute/raw, mean, median, mode, range, etc.</t>
        </r>
      </text>
    </comment>
    <comment ref="B50" authorId="0" shapeId="0" xr:uid="{91849998-1E3B-CE4A-BD57-6E7B95567DC2}">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51" authorId="0" shapeId="0" xr:uid="{D97ADAF4-6E59-4D49-BA7B-6EEF7B8E209F}">
      <text>
        <r>
          <rPr>
            <sz val="10"/>
            <color rgb="FF000000"/>
            <rFont val="Arial"/>
            <family val="2"/>
          </rPr>
          <t>unit of measurement corresponding to response N (e.g., colonies, fragments, branches, etc.)</t>
        </r>
      </text>
    </comment>
    <comment ref="B52" authorId="0" shapeId="0" xr:uid="{A0D35127-F345-3843-AC67-F36647EF4D7E}">
      <text>
        <r>
          <rPr>
            <sz val="10"/>
            <color rgb="FF000000"/>
            <rFont val="Arial"/>
            <family val="2"/>
          </rPr>
          <t>lower bound of error for response, often the value of the low end of the error bar on a figure -- you do not have to measure this if it's symmetrical with the upper error bound</t>
        </r>
      </text>
    </comment>
    <comment ref="B53" authorId="0" shapeId="0" xr:uid="{9848092E-0AE7-7446-A172-CDC1FBA8867A}">
      <text>
        <r>
          <rPr>
            <sz val="10"/>
            <color rgb="FF000000"/>
            <rFont val="Arial"/>
            <family val="2"/>
          </rPr>
          <t>upper bound of error for response, often the value of the high end of the error bar on a figure</t>
        </r>
      </text>
    </comment>
    <comment ref="B54" authorId="0" shapeId="0" xr:uid="{887AD8DB-AF0E-8E4C-B822-2236D0BFBCE5}">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55" authorId="0" shapeId="0" xr:uid="{D7615F7F-D000-214A-966F-5449C2E85A4F}">
      <text>
        <r>
          <rPr>
            <sz val="10"/>
            <color rgb="FF000000"/>
            <rFont val="Arial"/>
            <family val="2"/>
          </rPr>
          <t>upper estimate of error/deviation for response; e.g., if you took the upper error bound from a figure, then the 'upper error estimate' = 'upper error bound' minus 'response level'</t>
        </r>
      </text>
    </comment>
    <comment ref="B56" authorId="0" shapeId="0" xr:uid="{30BD2C26-FAB4-CF4A-BBE5-22B74147C9F8}">
      <text>
        <r>
          <rPr>
            <sz val="10"/>
            <color rgb="FF000000"/>
            <rFont val="Arial"/>
            <family val="2"/>
          </rPr>
          <t>type of error for response</t>
        </r>
      </text>
    </comment>
    <comment ref="B57" authorId="0" shapeId="0" xr:uid="{DE4990B8-C84C-C448-AF42-4F5352CB4B2F}">
      <text>
        <r>
          <rPr>
            <sz val="10"/>
            <color rgb="FF000000"/>
            <rFont val="Arial"/>
            <family val="2"/>
          </rPr>
          <t>numeric value indicating amount of time elapsed between start of stressor and start of response</t>
        </r>
      </text>
    </comment>
    <comment ref="B58" authorId="0" shapeId="0" xr:uid="{536A6BC9-C4A5-8647-95F8-F3556695B88F}">
      <text>
        <r>
          <rPr>
            <sz val="10"/>
            <color rgb="FF000000"/>
            <rFont val="Arial"/>
            <family val="2"/>
          </rPr>
          <t>unit of measurement corresponding to amount of time elapsed between start of stressor and start of response</t>
        </r>
      </text>
    </comment>
    <comment ref="B59" authorId="0" shapeId="0" xr:uid="{844F8C24-62DF-C344-A028-B426D8B279C7}">
      <text>
        <r>
          <rPr>
            <sz val="10"/>
            <color rgb="FF000000"/>
            <rFont val="Arial"/>
            <family val="2"/>
          </rPr>
          <t>numeric value indicating duration of time that the response lasted, from start to finish (amelioration or death)</t>
        </r>
      </text>
    </comment>
    <comment ref="B60" authorId="0" shapeId="0" xr:uid="{BC135070-0064-EA4F-B2D0-5CCDF72FB71E}">
      <text>
        <r>
          <rPr>
            <sz val="10"/>
            <color rgb="FF000000"/>
            <rFont val="Arial"/>
            <family val="2"/>
          </rPr>
          <t>unit of measurement corresponding to numeric value indicating duration of time that the response lasted, from start to finish (amelioration or death), if relevant</t>
        </r>
      </text>
    </comment>
    <comment ref="B61" authorId="0" shapeId="0" xr:uid="{834C8E9E-850D-2249-96CA-4DF1B64A3A99}">
      <text>
        <r>
          <rPr>
            <sz val="10"/>
            <color rgb="FF000000"/>
            <rFont val="Arial"/>
            <family val="2"/>
          </rPr>
          <t>Figure, Table, or location in text from which these data were found in the the focal reference and any other notes on this response</t>
        </r>
      </text>
    </comment>
    <comment ref="A62" authorId="0" shapeId="0" xr:uid="{83C2918A-13E5-564E-9751-A33F2B357814}">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B62" authorId="0" shapeId="0" xr:uid="{33E4158E-77CD-4044-AF66-1C823CA71961}">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63" authorId="0" shapeId="0" xr:uid="{FAF550DA-C7DA-7F42-8FFC-0D9EC46F614E}">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B64" authorId="0" shapeId="0" xr:uid="{6CD49771-21B1-0B42-81D5-0FB9D0B41678}">
      <text>
        <r>
          <rPr>
            <sz val="10"/>
            <color rgb="FF000000"/>
            <rFont val="Arial"/>
            <family val="2"/>
          </rPr>
          <t>numeric value describing coral's response to condition/treatment</t>
        </r>
      </text>
    </comment>
    <comment ref="B65" authorId="0" shapeId="0" xr:uid="{77DF7F27-AFA3-7046-A8A4-A5EF043C247D}">
      <text>
        <r>
          <rPr>
            <sz val="10"/>
            <color rgb="FF000000"/>
            <rFont val="Arial"/>
            <family val="2"/>
          </rPr>
          <t>unit of measurement corresponding to response level</t>
        </r>
      </text>
    </comment>
    <comment ref="B66" authorId="0" shapeId="0" xr:uid="{A894978C-61BB-1B4E-9F80-82AEE9E628B6}">
      <text>
        <r>
          <rPr>
            <sz val="10"/>
            <color rgb="FF000000"/>
            <rFont val="Arial"/>
            <family val="2"/>
          </rPr>
          <t>categorical variable for type of average reported for the response; e.g., absolute/raw, mean, median, mode, range, etc.</t>
        </r>
      </text>
    </comment>
    <comment ref="B67" authorId="0" shapeId="0" xr:uid="{A5E5256F-F4F6-0949-971F-4E5386E1003B}">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68" authorId="0" shapeId="0" xr:uid="{0E4B830D-1BCC-C74E-A8DE-F784FF68C21A}">
      <text>
        <r>
          <rPr>
            <sz val="10"/>
            <color rgb="FF000000"/>
            <rFont val="Arial"/>
            <family val="2"/>
          </rPr>
          <t>unit of measurement corresponding to response N (e.g., colonies, fragments, branches, etc.)</t>
        </r>
      </text>
    </comment>
    <comment ref="B69" authorId="0" shapeId="0" xr:uid="{41F7F209-6527-3642-9E4A-B3369B705F1B}">
      <text>
        <r>
          <rPr>
            <sz val="10"/>
            <color rgb="FF000000"/>
            <rFont val="Arial"/>
            <family val="2"/>
          </rPr>
          <t>lower bound of error for response, often the value of the low end of the error bar on a figure -- you do not have to measure this if it's symmetrical with the upper error bound</t>
        </r>
      </text>
    </comment>
    <comment ref="B70" authorId="0" shapeId="0" xr:uid="{873CFA84-4154-A745-9555-60A1932FF8E7}">
      <text>
        <r>
          <rPr>
            <sz val="10"/>
            <color rgb="FF000000"/>
            <rFont val="Arial"/>
            <family val="2"/>
          </rPr>
          <t>upper bound of error for response, often the value of the high end of the error bar on a figure</t>
        </r>
      </text>
    </comment>
    <comment ref="B71" authorId="0" shapeId="0" xr:uid="{1439E469-0F53-BE4E-BFA9-F56920F16FFF}">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72" authorId="0" shapeId="0" xr:uid="{22E5E149-A2CB-CB44-B666-CAEF328902BC}">
      <text>
        <r>
          <rPr>
            <sz val="10"/>
            <color rgb="FF000000"/>
            <rFont val="Arial"/>
            <family val="2"/>
          </rPr>
          <t>upper estimate of error/deviation for response; e.g., if you took the upper error bound from a figure, then the 'upper error estimate' = 'upper error bound' minus 'response level'</t>
        </r>
      </text>
    </comment>
    <comment ref="B73" authorId="0" shapeId="0" xr:uid="{31DACFCE-2846-0945-AE76-4ABCACA42538}">
      <text>
        <r>
          <rPr>
            <sz val="10"/>
            <color rgb="FF000000"/>
            <rFont val="Arial"/>
            <family val="2"/>
          </rPr>
          <t>type of error for response</t>
        </r>
      </text>
    </comment>
    <comment ref="B74" authorId="0" shapeId="0" xr:uid="{8EC3A923-B870-8848-9F34-3310245268D2}">
      <text>
        <r>
          <rPr>
            <sz val="10"/>
            <color rgb="FF000000"/>
            <rFont val="Arial"/>
            <family val="2"/>
          </rPr>
          <t>numeric value indicating amount of time elapsed between start of stressor and start of response</t>
        </r>
      </text>
    </comment>
    <comment ref="B75" authorId="0" shapeId="0" xr:uid="{D2E97DA7-BB8B-1843-9DF9-A555A8D1AB18}">
      <text>
        <r>
          <rPr>
            <sz val="10"/>
            <color rgb="FF000000"/>
            <rFont val="Arial"/>
            <family val="2"/>
          </rPr>
          <t>unit of measurement corresponding to amount of time elapsed between start of stressor and start of response</t>
        </r>
      </text>
    </comment>
    <comment ref="B76" authorId="0" shapeId="0" xr:uid="{7511F677-9C41-4245-B0E0-3B0D9B96C615}">
      <text>
        <r>
          <rPr>
            <sz val="10"/>
            <color rgb="FF000000"/>
            <rFont val="Arial"/>
            <family val="2"/>
          </rPr>
          <t>numeric value indicating duration of time that the response lasted, from start to finish (amelioration or death)</t>
        </r>
      </text>
    </comment>
    <comment ref="B77" authorId="0" shapeId="0" xr:uid="{10A43E42-261D-5840-B9CD-B9870A9C44F8}">
      <text>
        <r>
          <rPr>
            <sz val="10"/>
            <color rgb="FF000000"/>
            <rFont val="Arial"/>
            <family val="2"/>
          </rPr>
          <t>unit of measurement corresponding to numeric value indicating duration of time that the response lasted, from start to finish (amelioration or death), if relevant</t>
        </r>
      </text>
    </comment>
    <comment ref="B78" authorId="0" shapeId="0" xr:uid="{5FFF4F4E-755B-D047-B008-8A0A1AD4DAEF}">
      <text>
        <r>
          <rPr>
            <sz val="10"/>
            <color rgb="FF000000"/>
            <rFont val="Arial"/>
            <family val="2"/>
          </rPr>
          <t>Figure, Table, or location in text from which these data were found in the the focal reference and any other notes on this response</t>
        </r>
      </text>
    </comment>
    <comment ref="A79" authorId="0" shapeId="0" xr:uid="{BE4DB2F9-5C94-AC43-98D4-DABCA61B1ED5}">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B79" authorId="0" shapeId="0" xr:uid="{B4013EA4-8BAA-454E-8599-4CDC8E85E45F}">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80" authorId="0" shapeId="0" xr:uid="{3BC24FA2-D3BB-AC41-883B-9D104257B7D1}">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B81" authorId="0" shapeId="0" xr:uid="{2AA860D6-D37F-1344-9A54-62D3BC4A812B}">
      <text>
        <r>
          <rPr>
            <sz val="10"/>
            <color rgb="FF000000"/>
            <rFont val="Arial"/>
            <family val="2"/>
          </rPr>
          <t>numeric value describing coral's response to condition/treatment</t>
        </r>
      </text>
    </comment>
    <comment ref="B82" authorId="0" shapeId="0" xr:uid="{2386675D-B758-5242-9F90-D19E08BBA371}">
      <text>
        <r>
          <rPr>
            <sz val="10"/>
            <color rgb="FF000000"/>
            <rFont val="Arial"/>
            <family val="2"/>
          </rPr>
          <t>unit of measurement corresponding to response level</t>
        </r>
      </text>
    </comment>
    <comment ref="B83" authorId="0" shapeId="0" xr:uid="{8CF655DB-2CA6-6144-91CB-48B3683B3175}">
      <text>
        <r>
          <rPr>
            <sz val="10"/>
            <color rgb="FF000000"/>
            <rFont val="Arial"/>
            <family val="2"/>
          </rPr>
          <t>categorical variable for type of average reported for the response; e.g., absolute/raw, mean, median, mode, range, etc.</t>
        </r>
      </text>
    </comment>
    <comment ref="B84" authorId="0" shapeId="0" xr:uid="{44EC662A-8AAB-444C-AD35-63675A55E86D}">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85" authorId="0" shapeId="0" xr:uid="{FA97C60E-7749-5D40-A875-01B4B343047C}">
      <text>
        <r>
          <rPr>
            <sz val="10"/>
            <color rgb="FF000000"/>
            <rFont val="Arial"/>
            <family val="2"/>
          </rPr>
          <t>unit of measurement corresponding to response N (e.g., colonies, fragments, branches, etc.)</t>
        </r>
      </text>
    </comment>
    <comment ref="B86" authorId="0" shapeId="0" xr:uid="{D7D8883E-399A-F340-B36A-FFA80F0BE8C4}">
      <text>
        <r>
          <rPr>
            <sz val="10"/>
            <color rgb="FF000000"/>
            <rFont val="Arial"/>
            <family val="2"/>
          </rPr>
          <t>lower bound of error for response, often the value of the low end of the error bar on a figure -- you do not have to measure this if it's symmetrical with the upper error bound</t>
        </r>
      </text>
    </comment>
    <comment ref="B87" authorId="0" shapeId="0" xr:uid="{1B68AB57-E172-664F-8720-CB4F34A04191}">
      <text>
        <r>
          <rPr>
            <sz val="10"/>
            <color rgb="FF000000"/>
            <rFont val="Arial"/>
            <family val="2"/>
          </rPr>
          <t>upper bound of error for response, often the value of the high end of the error bar on a figure</t>
        </r>
      </text>
    </comment>
    <comment ref="B88" authorId="0" shapeId="0" xr:uid="{EB4A3EE7-8B95-D645-83A9-9582D5054A9E}">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89" authorId="0" shapeId="0" xr:uid="{0EC27CA6-57CC-254B-AEEC-06AED8FE0843}">
      <text>
        <r>
          <rPr>
            <sz val="10"/>
            <color rgb="FF000000"/>
            <rFont val="Arial"/>
            <family val="2"/>
          </rPr>
          <t>upper estimate of error/deviation for response; e.g., if you took the upper error bound from a figure, then the 'upper error estimate' = 'upper error bound' minus 'response level'</t>
        </r>
      </text>
    </comment>
    <comment ref="B90" authorId="0" shapeId="0" xr:uid="{65E8F35F-24A9-B048-BE9F-C3FB4C08D067}">
      <text>
        <r>
          <rPr>
            <sz val="10"/>
            <color rgb="FF000000"/>
            <rFont val="Arial"/>
            <family val="2"/>
          </rPr>
          <t>type of error for response</t>
        </r>
      </text>
    </comment>
    <comment ref="B91" authorId="0" shapeId="0" xr:uid="{1B0D55D4-A75C-354D-8DD8-A9C14B66AFE2}">
      <text>
        <r>
          <rPr>
            <sz val="10"/>
            <color rgb="FF000000"/>
            <rFont val="Arial"/>
            <family val="2"/>
          </rPr>
          <t>numeric value indicating amount of time elapsed between start of stressor and start of response</t>
        </r>
      </text>
    </comment>
    <comment ref="B92" authorId="0" shapeId="0" xr:uid="{70E763DE-C535-664D-A95A-0DB9998C9A2C}">
      <text>
        <r>
          <rPr>
            <sz val="10"/>
            <color rgb="FF000000"/>
            <rFont val="Arial"/>
            <family val="2"/>
          </rPr>
          <t>unit of measurement corresponding to amount of time elapsed between start of stressor and start of response</t>
        </r>
      </text>
    </comment>
    <comment ref="B93" authorId="0" shapeId="0" xr:uid="{A4CBA9C4-EE74-0C45-B63F-54C105587A47}">
      <text>
        <r>
          <rPr>
            <sz val="10"/>
            <color rgb="FF000000"/>
            <rFont val="Arial"/>
            <family val="2"/>
          </rPr>
          <t>numeric value indicating duration of time that the response lasted, from start to finish (amelioration or death)</t>
        </r>
      </text>
    </comment>
    <comment ref="B94" authorId="0" shapeId="0" xr:uid="{3FBC0048-8DAD-D340-B214-E088F2EB20F5}">
      <text>
        <r>
          <rPr>
            <sz val="10"/>
            <color rgb="FF000000"/>
            <rFont val="Arial"/>
            <family val="2"/>
          </rPr>
          <t>unit of measurement corresponding to numeric value indicating duration of time that the response lasted, from start to finish (amelioration or death), if relevant</t>
        </r>
      </text>
    </comment>
    <comment ref="B95" authorId="0" shapeId="0" xr:uid="{EF7DC264-45AB-744E-9F39-0E3417092C04}">
      <text>
        <r>
          <rPr>
            <sz val="10"/>
            <color rgb="FF000000"/>
            <rFont val="Arial"/>
            <family val="2"/>
          </rPr>
          <t>Figure, Table, or location in text from which these data were found in the the focal reference and any other notes on this response</t>
        </r>
      </text>
    </comment>
    <comment ref="A96" authorId="0" shapeId="0" xr:uid="{04939183-4B25-5E40-AF32-851912CA72D5}">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B96" authorId="0" shapeId="0" xr:uid="{BE371556-5638-CC4C-8C49-98C26B8AA67E}">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97" authorId="0" shapeId="0" xr:uid="{4AAF471C-7429-D047-91AD-F5F207D753B9}">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B98" authorId="0" shapeId="0" xr:uid="{8FC09ACC-199D-D54A-B413-F36557899363}">
      <text>
        <r>
          <rPr>
            <sz val="10"/>
            <color rgb="FF000000"/>
            <rFont val="Arial"/>
            <family val="2"/>
          </rPr>
          <t>numeric value describing coral's response to condition/treatment</t>
        </r>
      </text>
    </comment>
    <comment ref="B99" authorId="0" shapeId="0" xr:uid="{5C72B439-0948-8549-A1CA-E49FCA2020C1}">
      <text>
        <r>
          <rPr>
            <sz val="10"/>
            <color rgb="FF000000"/>
            <rFont val="Arial"/>
            <family val="2"/>
          </rPr>
          <t>unit of measurement corresponding to response level</t>
        </r>
      </text>
    </comment>
    <comment ref="B100" authorId="0" shapeId="0" xr:uid="{A69D4087-89D6-4D47-A8EE-D37645E970AB}">
      <text>
        <r>
          <rPr>
            <sz val="10"/>
            <color rgb="FF000000"/>
            <rFont val="Arial"/>
            <family val="2"/>
          </rPr>
          <t>categorical variable for type of average reported for the response; e.g., absolute/raw, mean, median, mode, range, etc.</t>
        </r>
      </text>
    </comment>
    <comment ref="B101" authorId="0" shapeId="0" xr:uid="{58134EB0-38DB-414F-8D72-9E4835211E3E}">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102" authorId="0" shapeId="0" xr:uid="{59F17086-3A44-D746-B3AB-98283B69B1CE}">
      <text>
        <r>
          <rPr>
            <sz val="10"/>
            <color rgb="FF000000"/>
            <rFont val="Arial"/>
            <family val="2"/>
          </rPr>
          <t>unit of measurement corresponding to response N (e.g., colonies, fragments, branches, etc.)</t>
        </r>
      </text>
    </comment>
    <comment ref="B103" authorId="0" shapeId="0" xr:uid="{8C5BF115-24EB-044E-BC00-FC14C9689164}">
      <text>
        <r>
          <rPr>
            <sz val="10"/>
            <color rgb="FF000000"/>
            <rFont val="Arial"/>
            <family val="2"/>
          </rPr>
          <t>lower bound of error for response, often the value of the low end of the error bar on a figure -- you do not have to measure this if it's symmetrical with the upper error bound</t>
        </r>
      </text>
    </comment>
    <comment ref="B104" authorId="0" shapeId="0" xr:uid="{A9596732-707F-1948-AD15-8929CA28C6D4}">
      <text>
        <r>
          <rPr>
            <sz val="10"/>
            <color rgb="FF000000"/>
            <rFont val="Arial"/>
            <family val="2"/>
          </rPr>
          <t>upper bound of error for response, often the value of the high end of the error bar on a figure</t>
        </r>
      </text>
    </comment>
    <comment ref="B105" authorId="0" shapeId="0" xr:uid="{B3C7FB68-62F8-6B49-9414-960BF0671AB8}">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106" authorId="0" shapeId="0" xr:uid="{174BF3F8-8EFD-F94A-86B6-8EA2FF9BE405}">
      <text>
        <r>
          <rPr>
            <sz val="10"/>
            <color rgb="FF000000"/>
            <rFont val="Arial"/>
            <family val="2"/>
          </rPr>
          <t>upper estimate of error/deviation for response; e.g., if you took the upper error bound from a figure, then the 'upper error estimate' = 'upper error bound' minus 'response level'</t>
        </r>
      </text>
    </comment>
    <comment ref="B107" authorId="0" shapeId="0" xr:uid="{6607FF98-356C-A94C-A3F8-0F6C0B1E0E01}">
      <text>
        <r>
          <rPr>
            <sz val="10"/>
            <color rgb="FF000000"/>
            <rFont val="Arial"/>
            <family val="2"/>
          </rPr>
          <t>type of error for response</t>
        </r>
      </text>
    </comment>
    <comment ref="B108" authorId="0" shapeId="0" xr:uid="{6A37E2D2-667C-FD4E-9F85-B46C35B19507}">
      <text>
        <r>
          <rPr>
            <sz val="10"/>
            <color rgb="FF000000"/>
            <rFont val="Arial"/>
            <family val="2"/>
          </rPr>
          <t>numeric value indicating amount of time elapsed between start of stressor and start of response</t>
        </r>
      </text>
    </comment>
    <comment ref="B109" authorId="0" shapeId="0" xr:uid="{3880DCFA-9D9A-D74D-B8C0-4723818B0C8E}">
      <text>
        <r>
          <rPr>
            <sz val="10"/>
            <color rgb="FF000000"/>
            <rFont val="Arial"/>
            <family val="2"/>
          </rPr>
          <t>unit of measurement corresponding to amount of time elapsed between start of stressor and start of response</t>
        </r>
      </text>
    </comment>
    <comment ref="B110" authorId="0" shapeId="0" xr:uid="{5033EF16-01CD-3D45-9798-616758ED8B68}">
      <text>
        <r>
          <rPr>
            <sz val="10"/>
            <color rgb="FF000000"/>
            <rFont val="Arial"/>
            <family val="2"/>
          </rPr>
          <t>numeric value indicating duration of time that the response lasted, from start to finish (amelioration or death)</t>
        </r>
      </text>
    </comment>
    <comment ref="B111" authorId="0" shapeId="0" xr:uid="{909156FD-DCAD-1F42-8711-BBF16A9323A4}">
      <text>
        <r>
          <rPr>
            <sz val="10"/>
            <color rgb="FF000000"/>
            <rFont val="Arial"/>
            <family val="2"/>
          </rPr>
          <t>unit of measurement corresponding to numeric value indicating duration of time that the response lasted, from start to finish (amelioration or death), if relevant</t>
        </r>
      </text>
    </comment>
    <comment ref="B112" authorId="0" shapeId="0" xr:uid="{2DDCB660-E06E-7E47-B6E4-DE738156E5BA}">
      <text>
        <r>
          <rPr>
            <sz val="10"/>
            <color rgb="FF000000"/>
            <rFont val="Arial"/>
            <family val="2"/>
          </rPr>
          <t>Figure, Table, or location in text from which these data were found in the the focal reference and any other notes on this response</t>
        </r>
      </text>
    </comment>
    <comment ref="A113" authorId="0" shapeId="0" xr:uid="{F1C7A61C-4B7F-DE4A-8DE5-E514EFAF55FA}">
      <text>
        <r>
          <rPr>
            <sz val="10"/>
            <color rgb="FF000000"/>
            <rFont val="Arial"/>
            <family val="2"/>
          </rPr>
          <t xml:space="preserve">type '1' if this response is reported quantitatively; 
</t>
        </r>
        <r>
          <rPr>
            <sz val="10"/>
            <color rgb="FF000000"/>
            <rFont val="Arial"/>
            <family val="2"/>
          </rPr>
          <t xml:space="preserve">
</t>
        </r>
        <r>
          <rPr>
            <sz val="10"/>
            <color rgb="FF000000"/>
            <rFont val="Arial"/>
            <family val="2"/>
          </rPr>
          <t xml:space="preserve">type '0' if not reported at all;
</t>
        </r>
        <r>
          <rPr>
            <sz val="10"/>
            <color rgb="FF000000"/>
            <rFont val="Arial"/>
            <family val="2"/>
          </rPr>
          <t xml:space="preserve">
</t>
        </r>
        <r>
          <rPr>
            <sz val="10"/>
            <color rgb="FF000000"/>
            <rFont val="Arial"/>
            <family val="2"/>
          </rPr>
          <t>if response is reported in a binary way (presence/absence) only, type '0' here then skip to 'BINARY RESPONSES' below</t>
        </r>
      </text>
    </comment>
    <comment ref="B113" authorId="0" shapeId="0" xr:uid="{264B23A9-82B1-7348-9B75-971C2463BB51}">
      <text>
        <r>
          <rPr>
            <sz val="10"/>
            <color rgb="FF000000"/>
            <rFont val="Arial"/>
            <family val="2"/>
          </rPr>
          <t xml:space="preserve">check the box next to a response for which you have quantitative data;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114" authorId="0" shapeId="0" xr:uid="{B3A33806-FE2D-6C42-A55F-93FDCF54D098}">
      <text>
        <r>
          <rPr>
            <sz val="10"/>
            <color rgb="FF000000"/>
            <rFont val="Arial"/>
            <family val="2"/>
          </rPr>
          <t xml:space="preserve">categorical variable that broadly describes the type of measured response by the coral; 
</t>
        </r>
        <r>
          <rPr>
            <sz val="10"/>
            <color rgb="FF000000"/>
            <rFont val="Arial"/>
            <family val="2"/>
          </rPr>
          <t xml:space="preserve">
</t>
        </r>
        <r>
          <rPr>
            <sz val="10"/>
            <color rgb="FF000000"/>
            <rFont val="Arial"/>
            <family val="2"/>
          </rPr>
          <t>suggested response types listed, but this list is not exhaustive -- you can write-in other response</t>
        </r>
      </text>
    </comment>
    <comment ref="B115" authorId="0" shapeId="0" xr:uid="{45EE05B2-9773-D246-B77C-23C4F2A8EA57}">
      <text>
        <r>
          <rPr>
            <sz val="10"/>
            <color rgb="FF000000"/>
            <rFont val="Arial"/>
            <family val="2"/>
          </rPr>
          <t>numeric value describing coral's response to condition/treatment</t>
        </r>
      </text>
    </comment>
    <comment ref="B116" authorId="0" shapeId="0" xr:uid="{628F3238-0170-BB49-B337-C15753829FEF}">
      <text>
        <r>
          <rPr>
            <sz val="10"/>
            <color rgb="FF000000"/>
            <rFont val="Arial"/>
            <family val="2"/>
          </rPr>
          <t>unit of measurement corresponding to response level</t>
        </r>
      </text>
    </comment>
    <comment ref="B117" authorId="0" shapeId="0" xr:uid="{B8C69604-4994-A345-9391-1AE423988B67}">
      <text>
        <r>
          <rPr>
            <sz val="10"/>
            <color rgb="FF000000"/>
            <rFont val="Arial"/>
            <family val="2"/>
          </rPr>
          <t>categorical variable for type of average reported for the response; e.g., absolute/raw, mean, median, mode, range, etc.</t>
        </r>
      </text>
    </comment>
    <comment ref="B118" authorId="0" shapeId="0" xr:uid="{0A6ACA15-355A-234A-B7B7-84EDF1818B82}">
      <text>
        <r>
          <rPr>
            <sz val="10"/>
            <color rgb="FF000000"/>
            <rFont val="Arial"/>
            <family val="2"/>
          </rPr>
          <t xml:space="preserve">sample size used for computing average of response;
</t>
        </r>
        <r>
          <rPr>
            <sz val="10"/>
            <color rgb="FF000000"/>
            <rFont val="Arial"/>
            <family val="2"/>
          </rPr>
          <t xml:space="preserve">
</t>
        </r>
        <r>
          <rPr>
            <sz val="10"/>
            <color rgb="FF000000"/>
            <rFont val="Arial"/>
            <family val="2"/>
          </rPr>
          <t>if N is reported as a range instead of an exact sample size by treatment, then put the lower end of the range here and make a note of the reported range in the notes at the end of this section</t>
        </r>
      </text>
    </comment>
    <comment ref="B119" authorId="0" shapeId="0" xr:uid="{140D5E30-DA88-A242-BAE4-E24296938BFB}">
      <text>
        <r>
          <rPr>
            <sz val="10"/>
            <color rgb="FF000000"/>
            <rFont val="Arial"/>
            <family val="2"/>
          </rPr>
          <t>unit of measurement corresponding to response N (e.g., colonies, fragments, branches, etc.)</t>
        </r>
      </text>
    </comment>
    <comment ref="B120" authorId="0" shapeId="0" xr:uid="{7B13429E-63DC-7B40-9DB3-CBB5319B8765}">
      <text>
        <r>
          <rPr>
            <sz val="10"/>
            <color rgb="FF000000"/>
            <rFont val="Arial"/>
            <family val="2"/>
          </rPr>
          <t>lower bound of error for response, often the value of the low end of the error bar on a figure -- you do not have to measure this if it's symmetrical with the upper error bound</t>
        </r>
      </text>
    </comment>
    <comment ref="B121" authorId="0" shapeId="0" xr:uid="{22A53174-CDC0-7844-BB46-25179A9EB95E}">
      <text>
        <r>
          <rPr>
            <sz val="10"/>
            <color rgb="FF000000"/>
            <rFont val="Arial"/>
            <family val="2"/>
          </rPr>
          <t>upper bound of error for response, often the value of the high end of the error bar on a figure</t>
        </r>
      </text>
    </comment>
    <comment ref="B122" authorId="0" shapeId="0" xr:uid="{866DAB9B-9021-9A42-A6C4-6573B0774E46}">
      <text>
        <r>
          <rPr>
            <sz val="10"/>
            <color rgb="FF000000"/>
            <rFont val="Arial"/>
            <family val="2"/>
          </rPr>
          <t>lower estimate of error/deviation for response (often the same as 'upper error estimate', if error is symmetrical about response level); e.g., if you took the lower error bound from a figure, then the 'lower error estimate' = 'response level' minus 'lower error bound'</t>
        </r>
      </text>
    </comment>
    <comment ref="B123" authorId="0" shapeId="0" xr:uid="{9DD366AB-AAFE-9D4B-A851-64BE222A4F5F}">
      <text>
        <r>
          <rPr>
            <sz val="10"/>
            <color rgb="FF000000"/>
            <rFont val="Arial"/>
            <family val="2"/>
          </rPr>
          <t>upper estimate of error/deviation for response; e.g., if you took the upper error bound from a figure, then the 'upper error estimate' = 'upper error bound' minus 'response level'</t>
        </r>
      </text>
    </comment>
    <comment ref="B124" authorId="0" shapeId="0" xr:uid="{0EDF4D0A-E7EF-CE46-BF55-E9691B0F1B98}">
      <text>
        <r>
          <rPr>
            <sz val="10"/>
            <color rgb="FF000000"/>
            <rFont val="Arial"/>
            <family val="2"/>
          </rPr>
          <t>type of error for response</t>
        </r>
      </text>
    </comment>
    <comment ref="B125" authorId="0" shapeId="0" xr:uid="{BC34E1CF-41DD-2643-8328-5D3B496F329F}">
      <text>
        <r>
          <rPr>
            <sz val="10"/>
            <color rgb="FF000000"/>
            <rFont val="Arial"/>
            <family val="2"/>
          </rPr>
          <t>numeric value indicating amount of time elapsed between start of stressor and start of response</t>
        </r>
      </text>
    </comment>
    <comment ref="B126" authorId="0" shapeId="0" xr:uid="{1BB41629-B16A-2F46-A081-D0459EFDCC8B}">
      <text>
        <r>
          <rPr>
            <sz val="10"/>
            <color rgb="FF000000"/>
            <rFont val="Arial"/>
            <family val="2"/>
          </rPr>
          <t>unit of measurement corresponding to amount of time elapsed between start of stressor and start of response</t>
        </r>
      </text>
    </comment>
    <comment ref="B127" authorId="0" shapeId="0" xr:uid="{3B12C79A-B4AC-7647-8514-158366265238}">
      <text>
        <r>
          <rPr>
            <sz val="10"/>
            <color rgb="FF000000"/>
            <rFont val="Arial"/>
            <family val="2"/>
          </rPr>
          <t>numeric value indicating duration of time that the response lasted, from start to finish (amelioration or death)</t>
        </r>
      </text>
    </comment>
    <comment ref="B128" authorId="0" shapeId="0" xr:uid="{7855FFFD-A8FF-B343-BC53-563CCD859E51}">
      <text>
        <r>
          <rPr>
            <sz val="10"/>
            <color rgb="FF000000"/>
            <rFont val="Arial"/>
            <family val="2"/>
          </rPr>
          <t>unit of measurement corresponding to numeric value indicating duration of time that the response lasted, from start to finish (amelioration or death), if relevant</t>
        </r>
      </text>
    </comment>
    <comment ref="B129" authorId="0" shapeId="0" xr:uid="{5FC4CA91-5880-6A41-940D-E33FEB6B889D}">
      <text>
        <r>
          <rPr>
            <sz val="10"/>
            <color rgb="FF000000"/>
            <rFont val="Arial"/>
            <family val="2"/>
          </rPr>
          <t>Figure, Table, or location in text from which these data were found in the the focal reference and any other notes on this response</t>
        </r>
      </text>
    </comment>
    <comment ref="A130" authorId="0" shapeId="0" xr:uid="{5A9FA64C-911C-5444-808A-C6395A443ABB}">
      <text>
        <r>
          <rPr>
            <sz val="10"/>
            <color rgb="FF000000"/>
            <rFont val="Arial"/>
            <family val="2"/>
          </rPr>
          <t>click on the "+" button to the left of the row numbers to expand this group (similarly, click on the "-" button to collapse the group)</t>
        </r>
      </text>
    </comment>
    <comment ref="B131" authorId="0" shapeId="0" xr:uid="{5EF7EF2D-6ABB-7C46-81E0-BBFEE3A70F36}">
      <text>
        <r>
          <rPr>
            <sz val="10"/>
            <color rgb="FF000000"/>
            <rFont val="Arial"/>
            <family val="2"/>
          </rPr>
          <t xml:space="preserve">binary variable for whether or not this condition/treatment/control found increased yield or chlorophyll A content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2" authorId="0" shapeId="0" xr:uid="{5CD1891B-A99B-EA4B-B431-DA190DBFCCD1}">
      <text>
        <r>
          <rPr>
            <sz val="10"/>
            <color rgb="FF000000"/>
            <rFont val="Arial"/>
            <family val="2"/>
          </rPr>
          <t xml:space="preserve">binary variable for whether or not this condition/treatment/control found hydrostatic inflation of polyps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3" authorId="0" shapeId="0" xr:uid="{A8AE3600-4AAF-F542-AE78-3012EEF960E6}">
      <text>
        <r>
          <rPr>
            <sz val="10"/>
            <color rgb="FF000000"/>
            <rFont val="Arial"/>
            <family val="2"/>
          </rPr>
          <t xml:space="preserve">binary variable for whether or not this condition/treatment/control found increased activity of polyp tentacles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4" authorId="0" shapeId="0" xr:uid="{7F0710C9-633B-9B41-AFEC-512548131BA5}">
      <text>
        <r>
          <rPr>
            <sz val="10"/>
            <color rgb="FF000000"/>
            <rFont val="Arial"/>
            <family val="2"/>
          </rPr>
          <t xml:space="preserve">binary variable for whether or not this condition/treatment/control found increased mucus production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5" authorId="0" shapeId="0" xr:uid="{906F8C81-6D78-8E48-B307-9C2E60D2F972}">
      <text>
        <r>
          <rPr>
            <sz val="10"/>
            <color rgb="FF000000"/>
            <rFont val="Arial"/>
            <family val="2"/>
          </rPr>
          <t xml:space="preserve">binary variable for whether or not this condition/treatment/control found sediment congealed by coral mucus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6" authorId="0" shapeId="0" xr:uid="{05A657A9-0D05-AD4E-878A-A51F369F12A2}">
      <text>
        <r>
          <rPr>
            <sz val="10"/>
            <color rgb="FF000000"/>
            <rFont val="Arial"/>
            <family val="2"/>
          </rPr>
          <t xml:space="preserve">binary variable for whether or not this condition/treatment/control found evidence of a shift from auto- to heterotrophy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7" authorId="0" shapeId="0" xr:uid="{98973EA3-4361-D145-91EB-7D6BAC8A36BA}">
      <text>
        <r>
          <rPr>
            <sz val="10"/>
            <color rgb="FF000000"/>
            <rFont val="Arial"/>
            <family val="2"/>
          </rPr>
          <t xml:space="preserve">binary variable for whether or not this condition/treatment/control found reduced photosynthesis/respiration ratios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8" authorId="0" shapeId="0" xr:uid="{D46DCC2E-E0A6-B94C-9B8B-37B7C2B3138D}">
      <text>
        <r>
          <rPr>
            <sz val="10"/>
            <color rgb="FF000000"/>
            <rFont val="Arial"/>
            <family val="2"/>
          </rPr>
          <t xml:space="preserve">binary variable for whether or not this condition/treatment/control found reduced photosynthetic efficiency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39" authorId="0" shapeId="0" xr:uid="{B083D768-9FB9-4F47-B732-FF8BE8248A98}">
      <text>
        <r>
          <rPr>
            <sz val="10"/>
            <color rgb="FF000000"/>
            <rFont val="Arial"/>
            <family val="2"/>
          </rPr>
          <t xml:space="preserve">binary variable for whether or not this condition/treatment/control found reduced growth rate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0" authorId="0" shapeId="0" xr:uid="{925AB8A3-81CD-0C4F-B74A-6FD5EDAF20B1}">
      <text>
        <r>
          <rPr>
            <sz val="10"/>
            <color rgb="FF000000"/>
            <rFont val="Arial"/>
            <family val="2"/>
          </rPr>
          <t xml:space="preserve">binary variable for whether or not this condition/treatment/control found reduced fertilization success (lower rates of fertilization)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1" authorId="0" shapeId="0" xr:uid="{DB926010-C6A5-5048-8D66-E4CF21A4BAB3}">
      <text>
        <r>
          <rPr>
            <sz val="10"/>
            <color rgb="FF000000"/>
            <rFont val="Arial"/>
            <family val="2"/>
          </rPr>
          <t xml:space="preserve">binary variable for whether or not this condition/treatment/control found reduced survival of pre-settlement coral larvae (i.e., increased mortality)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2" authorId="0" shapeId="0" xr:uid="{7FB7BD67-A304-944B-97C4-41601B435474}">
      <text>
        <r>
          <rPr>
            <sz val="10"/>
            <color rgb="FF000000"/>
            <rFont val="Arial"/>
            <family val="2"/>
          </rPr>
          <t xml:space="preserve">binary variable for whether or not this condition/treatment/control found reduced larval settlement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3" authorId="0" shapeId="0" xr:uid="{EDF2E1CB-05F2-6649-B66C-5B6EACB33D48}">
      <text>
        <r>
          <rPr>
            <sz val="10"/>
            <color rgb="FF000000"/>
            <rFont val="Arial"/>
            <family val="2"/>
          </rPr>
          <t xml:space="preserve">binary variable for whether or not this condition/treatment/control found reduced survival of POST-settlement coral recruits (i.e., increased mortality)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4" authorId="0" shapeId="0" xr:uid="{209F7E2B-D4BD-F842-9328-8B9C4BC95E60}">
      <text>
        <r>
          <rPr>
            <sz val="10"/>
            <color rgb="FF000000"/>
            <rFont val="Arial"/>
            <family val="2"/>
          </rPr>
          <t xml:space="preserve">binary variable for whether or not this condition/treatment/control found evidence of bleaching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5" authorId="0" shapeId="0" xr:uid="{2ECECC88-DF18-6E4B-A4D4-D8DEB1276C90}">
      <text>
        <r>
          <rPr>
            <sz val="10"/>
            <color rgb="FF000000"/>
            <rFont val="Arial"/>
            <family val="2"/>
          </rPr>
          <t xml:space="preserve">binary variable for whether or not this condition/treatment/control found algae overgrowing coral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6" authorId="0" shapeId="0" xr:uid="{665238E3-B20F-2B48-9D44-20722BB312F1}">
      <text>
        <r>
          <rPr>
            <sz val="10"/>
            <color rgb="FF000000"/>
            <rFont val="Arial"/>
            <family val="2"/>
          </rPr>
          <t xml:space="preserve">binary variable for whether or not this condition/treatment/control found coral smothered by sediment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7" authorId="0" shapeId="0" xr:uid="{EDCE8C3C-1ABA-9940-A1B1-F1B97BE5E183}">
      <text>
        <r>
          <rPr>
            <sz val="10"/>
            <color rgb="FF000000"/>
            <rFont val="Arial"/>
            <family val="2"/>
          </rPr>
          <t xml:space="preserve">binary variable for whether or not this condition/treatment/control found tissue death (small &lt;50% of colony)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8" authorId="0" shapeId="0" xr:uid="{170CC15B-7DE1-0C4A-A055-B17152699FCF}">
      <text>
        <r>
          <rPr>
            <sz val="10"/>
            <color rgb="FF000000"/>
            <rFont val="Arial"/>
            <family val="2"/>
          </rPr>
          <t xml:space="preserve">binary variable for whether or not this condition/treatment/control found tissue death (large &gt;50% of colony)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49" authorId="0" shapeId="0" xr:uid="{7CADFE49-2C52-8440-A032-0016B49CEA58}">
      <text>
        <r>
          <rPr>
            <sz val="10"/>
            <color rgb="FF000000"/>
            <rFont val="Arial"/>
            <family val="2"/>
          </rPr>
          <t xml:space="preserve">binary variable for whether or not this condition/treatment/control found death of whole colonies with respect to the control/ambient conditions; 
</t>
        </r>
        <r>
          <rPr>
            <sz val="10"/>
            <color rgb="FF000000"/>
            <rFont val="Arial"/>
            <family val="2"/>
          </rPr>
          <t xml:space="preserve">
</t>
        </r>
        <r>
          <rPr>
            <sz val="10"/>
            <color rgb="FF000000"/>
            <rFont val="Arial"/>
            <family val="2"/>
          </rPr>
          <t xml:space="preserve">LEAVE BLANK if not reported or mentioned (do NOT write n/r, n/a),
</t>
        </r>
        <r>
          <rPr>
            <sz val="10"/>
            <color rgb="FF000000"/>
            <rFont val="Arial"/>
            <family val="2"/>
          </rPr>
          <t xml:space="preserve">
</t>
        </r>
        <r>
          <rPr>
            <sz val="10"/>
            <color rgb="FF000000"/>
            <rFont val="Arial"/>
            <family val="2"/>
          </rPr>
          <t>control is always "0" (no), and treatment is either "0" or "1" (yes)</t>
        </r>
      </text>
    </comment>
    <comment ref="B150" authorId="0" shapeId="0" xr:uid="{F38B4F8B-1B85-564C-A707-241591BAE594}">
      <text>
        <r>
          <rPr>
            <sz val="10"/>
            <color rgb="FF000000"/>
            <rFont val="Arial"/>
            <family val="2"/>
          </rPr>
          <t>any notes on from where binary data were derived</t>
        </r>
      </text>
    </comment>
    <comment ref="A151" authorId="0" shapeId="0" xr:uid="{DCADFE27-F9B4-0B45-BAB3-1951A80740CD}">
      <text>
        <r>
          <rPr>
            <sz val="10"/>
            <color rgb="FF000000"/>
            <rFont val="Arial"/>
            <family val="2"/>
          </rPr>
          <t xml:space="preserve">DO NOT ALTER these cells, which auto-fill based on binary responses;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152" authorId="0" shapeId="0" xr:uid="{21593781-4DEC-2246-856F-35E3B670A976}">
      <text>
        <r>
          <rPr>
            <sz val="10"/>
            <color rgb="FF000000"/>
            <rFont val="Arial"/>
            <family val="2"/>
          </rPr>
          <t>binary variable specifying whether the study reported binary data for non-adverse effects of sediment on coral under specified condition/treatment</t>
        </r>
      </text>
    </comment>
    <comment ref="B153" authorId="0" shapeId="0" xr:uid="{1B2982F7-C460-DD40-B903-321FCBCD94DA}">
      <text>
        <r>
          <rPr>
            <sz val="10"/>
            <color rgb="FF000000"/>
            <rFont val="Arial"/>
            <family val="2"/>
          </rPr>
          <t>binary variable specifying whether the study reported binary data for adverse effects of sediment on coral under specified condition/treatment</t>
        </r>
      </text>
    </comment>
    <comment ref="B154" authorId="0" shapeId="0" xr:uid="{186658C5-82D6-EA48-A4C5-6B900F8802BD}">
      <text>
        <r>
          <rPr>
            <sz val="10"/>
            <color rgb="FF000000"/>
            <rFont val="Arial"/>
            <family val="2"/>
          </rPr>
          <t>binary variable specifying whether the study reported binary data for mortality of coral (partial or total) under specified condition/treatment</t>
        </r>
      </text>
    </comment>
    <comment ref="A155" authorId="0" shapeId="0" xr:uid="{CA84BD3E-2D55-0047-A2BC-5A50678F0B55}">
      <text>
        <r>
          <rPr>
            <sz val="10"/>
            <color rgb="FF000000"/>
            <rFont val="Arial"/>
            <family val="2"/>
          </rPr>
          <t xml:space="preserve">DO NOT ALTER these cells, which auto-fill based on binary responses; 
</t>
        </r>
        <r>
          <rPr>
            <sz val="10"/>
            <color rgb="FF000000"/>
            <rFont val="Arial"/>
            <family val="2"/>
          </rPr>
          <t xml:space="preserve">
</t>
        </r>
        <r>
          <rPr>
            <sz val="10"/>
            <color rgb="FF000000"/>
            <rFont val="Arial"/>
            <family val="2"/>
          </rPr>
          <t>click on the "+" button to the left of the row numbers to expand this group (similarly, click on the "-" button to collapse the group)</t>
        </r>
      </text>
    </comment>
    <comment ref="B156" authorId="0" shapeId="0" xr:uid="{18B45E78-A9C0-7A44-8410-ABCD48F01591}">
      <text>
        <r>
          <rPr>
            <sz val="10"/>
            <color rgb="FF000000"/>
            <rFont val="Arial"/>
            <family val="2"/>
          </rPr>
          <t>binary variable for whether or not this study found any effect of sediment on coral under specified condition/treatment</t>
        </r>
      </text>
    </comment>
    <comment ref="B157" authorId="0" shapeId="0" xr:uid="{3B4D24CC-7910-2047-97CA-FE887DB4A6AD}">
      <text>
        <r>
          <rPr>
            <sz val="10"/>
            <color rgb="FF000000"/>
            <rFont val="Arial"/>
            <family val="2"/>
          </rPr>
          <t>if a non-adverse effect is reported (row 149=1), then this is a binary variable specifying whether there were any non-adverse effects of sediment on coral under specified condition/treatment (yes=1, no=0); if row 149=0, then cell entry = "NA"</t>
        </r>
      </text>
    </comment>
    <comment ref="B158" authorId="0" shapeId="0" xr:uid="{CA55C4AF-E171-0340-A878-8796FB36E2D2}">
      <text>
        <r>
          <rPr>
            <sz val="10"/>
            <color rgb="FF000000"/>
            <rFont val="Arial"/>
            <family val="2"/>
          </rPr>
          <t>if an adverse effect is reported (row 150=1), then this is a binary variable specifying whether there were any adverse effects of sediment on coral under specified condition/treatment (yes=1, no=0); if row 150=0, then cell entry = "NA"</t>
        </r>
      </text>
    </comment>
    <comment ref="B159" authorId="0" shapeId="0" xr:uid="{8D6979FC-1662-914E-82D1-318E6C677AB2}">
      <text>
        <r>
          <rPr>
            <sz val="10"/>
            <color rgb="FF000000"/>
            <rFont val="Arial"/>
            <family val="2"/>
          </rPr>
          <t>if mortality is reported (row 151=1), then this is a binary variable specifying whether partial or total mortality of coral occurred under specified condition/treatment (yes=1, no=0); if row 151=0, then cell entry = "NA"</t>
        </r>
      </text>
    </comment>
    <comment ref="A160" authorId="0" shapeId="0" xr:uid="{4076F5E6-5A86-564F-A092-E551E6AA684F}">
      <text>
        <r>
          <rPr>
            <sz val="10"/>
            <color rgb="FF000000"/>
            <rFont val="Arial"/>
            <family val="2"/>
          </rPr>
          <t>type '1' once the entire data extraction is complete for this focal reference</t>
        </r>
      </text>
    </comment>
    <comment ref="B160" authorId="0" shapeId="0" xr:uid="{EF3F46FD-25EA-5047-A680-F10948415989}">
      <text>
        <r>
          <rPr>
            <sz val="10"/>
            <color rgb="FF000000"/>
            <rFont val="Arial"/>
            <family val="2"/>
          </rPr>
          <t>click on the "+" button to the left of the row numbers to expand this group (similarly, click on the "-" button to collapse the group)</t>
        </r>
      </text>
    </comment>
    <comment ref="B161" authorId="0" shapeId="0" xr:uid="{3A58D462-296A-D446-8400-661B13582636}">
      <text>
        <r>
          <rPr>
            <sz val="10"/>
            <color rgb="FF000000"/>
            <rFont val="Arial"/>
            <family val="2"/>
          </rPr>
          <t>initials of the person who extracted data for this focal reference</t>
        </r>
      </text>
    </comment>
    <comment ref="B162" authorId="0" shapeId="0" xr:uid="{759AB4B5-6A9F-414B-95AA-9B3853113572}">
      <text>
        <r>
          <rPr>
            <sz val="10"/>
            <color rgb="FF000000"/>
            <rFont val="Arial"/>
            <family val="2"/>
          </rPr>
          <t>date that the extractor completed data extraction for this focal reference, MM/DD/YYYY</t>
        </r>
      </text>
    </comment>
    <comment ref="B163" authorId="0" shapeId="0" xr:uid="{A77C2503-F675-2742-9A21-E366BE64FC33}">
      <text>
        <r>
          <rPr>
            <sz val="10"/>
            <color rgb="FF000000"/>
            <rFont val="Arial"/>
            <family val="2"/>
          </rPr>
          <t>any additional notes about the study or its suitability for use in the meta-analysis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<sst xmlns="http://schemas.openxmlformats.org/spreadsheetml/2006/main" count="130770" uniqueCount="5418">
  <si>
    <t>COLUMN</t>
  </si>
  <si>
    <t>COLUMN HEADER</t>
  </si>
  <si>
    <t>COLUMN NAME</t>
  </si>
  <si>
    <t>CATEGORY KEY</t>
  </si>
  <si>
    <t>A</t>
  </si>
  <si>
    <t>B</t>
  </si>
  <si>
    <t>authors and year published in citation format, also called "focal reference"</t>
  </si>
  <si>
    <t>C</t>
  </si>
  <si>
    <t>Type of reference</t>
  </si>
  <si>
    <t>D</t>
  </si>
  <si>
    <t>0 = no</t>
  </si>
  <si>
    <t>0.5 = maybe</t>
  </si>
  <si>
    <t>1 = yes</t>
  </si>
  <si>
    <t>E</t>
  </si>
  <si>
    <t>F</t>
  </si>
  <si>
    <t>G</t>
  </si>
  <si>
    <t>H</t>
  </si>
  <si>
    <t>I</t>
  </si>
  <si>
    <t>J</t>
  </si>
  <si>
    <t>K</t>
  </si>
  <si>
    <t>L</t>
  </si>
  <si>
    <t>M</t>
  </si>
  <si>
    <t>N</t>
  </si>
  <si>
    <t>Ocean</t>
  </si>
  <si>
    <t>ocean basin location where the study took place</t>
  </si>
  <si>
    <t>O</t>
  </si>
  <si>
    <t>P</t>
  </si>
  <si>
    <t>Q</t>
  </si>
  <si>
    <t>Ecoregion number</t>
  </si>
  <si>
    <t>R</t>
  </si>
  <si>
    <t>Study location</t>
  </si>
  <si>
    <t>S</t>
  </si>
  <si>
    <t>Study site</t>
  </si>
  <si>
    <t>categorical variable for field or laboratory study</t>
  </si>
  <si>
    <t>T</t>
  </si>
  <si>
    <t>Study type</t>
  </si>
  <si>
    <t>categorical variable for manipulative or observational experiment</t>
  </si>
  <si>
    <t>U</t>
  </si>
  <si>
    <t>V</t>
  </si>
  <si>
    <t>W</t>
  </si>
  <si>
    <t>X</t>
  </si>
  <si>
    <t>categorical variable for the form that the coral colony takes, e.g., massive, palmate, plating, ramose, etc.</t>
  </si>
  <si>
    <t>n/s = not specified</t>
  </si>
  <si>
    <t>n/r = not reported</t>
  </si>
  <si>
    <t>n/a = not applicable</t>
  </si>
  <si>
    <t>Y</t>
  </si>
  <si>
    <t>Z</t>
  </si>
  <si>
    <t>Calical morphology, if specified</t>
  </si>
  <si>
    <t>categorical variable for the morphology of the calix, e.g., expanded or not, flat, hemispherical, etc.</t>
  </si>
  <si>
    <t>AA</t>
  </si>
  <si>
    <t>AB</t>
  </si>
  <si>
    <t>AC</t>
  </si>
  <si>
    <t>AD</t>
  </si>
  <si>
    <t>AE</t>
  </si>
  <si>
    <t>AF</t>
  </si>
  <si>
    <t>AG</t>
  </si>
  <si>
    <t>Coral age class</t>
  </si>
  <si>
    <t>AH</t>
  </si>
  <si>
    <t>AI</t>
  </si>
  <si>
    <t>AJ</t>
  </si>
  <si>
    <t>AK</t>
  </si>
  <si>
    <t>AL</t>
  </si>
  <si>
    <t>Event date</t>
  </si>
  <si>
    <t>If there was a single stressor event, as with dredging or mining, etc., when was it?</t>
  </si>
  <si>
    <t>AM</t>
  </si>
  <si>
    <t>Event latitude</t>
  </si>
  <si>
    <t>If there was a single stressor event, as with dredging or mining, etc., what was the location in latitude?</t>
  </si>
  <si>
    <t>AN</t>
  </si>
  <si>
    <t>Event longitude</t>
  </si>
  <si>
    <t>If there was a single stressor event, as with dredging or mining, etc., what was the location in longitude?</t>
  </si>
  <si>
    <t>AO</t>
  </si>
  <si>
    <t>Sediment composition</t>
  </si>
  <si>
    <t>AP</t>
  </si>
  <si>
    <t>AQ</t>
  </si>
  <si>
    <t>Sediment level</t>
  </si>
  <si>
    <t>AR</t>
  </si>
  <si>
    <t>AS</t>
  </si>
  <si>
    <t>AT</t>
  </si>
  <si>
    <t>Sediment level average type</t>
  </si>
  <si>
    <t>AU</t>
  </si>
  <si>
    <t>Sediment N for computing average</t>
  </si>
  <si>
    <t>AV</t>
  </si>
  <si>
    <t>Sediment N UoM</t>
  </si>
  <si>
    <t>AW</t>
  </si>
  <si>
    <t>Sediment lower error estimate</t>
  </si>
  <si>
    <t>AX</t>
  </si>
  <si>
    <t>Sediment upper error estimate</t>
  </si>
  <si>
    <t>AY</t>
  </si>
  <si>
    <t>Sediment level error type</t>
  </si>
  <si>
    <t>AZ</t>
  </si>
  <si>
    <t>Sediment exposure duration</t>
  </si>
  <si>
    <t>numeric value of duration of time that coral was exposed to sediment level</t>
  </si>
  <si>
    <t>BA</t>
  </si>
  <si>
    <t>Sediment exposure duration UoM</t>
  </si>
  <si>
    <t>BB</t>
  </si>
  <si>
    <t>Sediment notes</t>
  </si>
  <si>
    <t>BC</t>
  </si>
  <si>
    <t>Response type</t>
  </si>
  <si>
    <t>categorical variable that broadly describes the type of measured response by the coral</t>
  </si>
  <si>
    <t>BD</t>
  </si>
  <si>
    <t>Response level</t>
  </si>
  <si>
    <t>numeric value describing coral's response to condition/treatment</t>
  </si>
  <si>
    <t>BE</t>
  </si>
  <si>
    <t>Unit of measurement</t>
  </si>
  <si>
    <t>unit of measurement corresponding to response level</t>
  </si>
  <si>
    <t>BF</t>
  </si>
  <si>
    <t>Average type</t>
  </si>
  <si>
    <t>BG</t>
  </si>
  <si>
    <t>N for computing average</t>
  </si>
  <si>
    <t>BH</t>
  </si>
  <si>
    <t>BI</t>
  </si>
  <si>
    <t>BJ</t>
  </si>
  <si>
    <t>upper bound of error for response, often the value of the high end of the error bar on a figure</t>
  </si>
  <si>
    <t>BK</t>
  </si>
  <si>
    <t>Lower error estimate</t>
  </si>
  <si>
    <t>BL</t>
  </si>
  <si>
    <t>Upper error estimate</t>
  </si>
  <si>
    <t>BM</t>
  </si>
  <si>
    <t>Error type</t>
  </si>
  <si>
    <t>type of error for response</t>
  </si>
  <si>
    <t>BN</t>
  </si>
  <si>
    <t>Time to response, numeric</t>
  </si>
  <si>
    <t>numeric value indicating amount of time elapsed between start of stressor and start of response</t>
  </si>
  <si>
    <t>BO</t>
  </si>
  <si>
    <t>Time to response, UoM</t>
  </si>
  <si>
    <t>unit of measurement corresponding to amount of time elapsed between start of stressor and start of response</t>
  </si>
  <si>
    <t>BP</t>
  </si>
  <si>
    <t>Duration of response, numeric</t>
  </si>
  <si>
    <t>numeric value indicating duration of time that the response lasted, from start to finish (amelioration or death)</t>
  </si>
  <si>
    <t>BQ</t>
  </si>
  <si>
    <t>Duration of response, UoM</t>
  </si>
  <si>
    <t>BR</t>
  </si>
  <si>
    <t>Source of data</t>
  </si>
  <si>
    <t>BS</t>
  </si>
  <si>
    <t>BT</t>
  </si>
  <si>
    <t>BU</t>
  </si>
  <si>
    <t>BV</t>
  </si>
  <si>
    <t>BW</t>
  </si>
  <si>
    <t>BX</t>
  </si>
  <si>
    <t>BY</t>
  </si>
  <si>
    <t>BZ</t>
  </si>
  <si>
    <t>CA</t>
  </si>
  <si>
    <t>CB</t>
  </si>
  <si>
    <t>CC</t>
  </si>
  <si>
    <t>CD</t>
  </si>
  <si>
    <t>CE</t>
  </si>
  <si>
    <t>CF</t>
  </si>
  <si>
    <t>CG</t>
  </si>
  <si>
    <t>CH</t>
  </si>
  <si>
    <t>CI</t>
  </si>
  <si>
    <t>CJ</t>
  </si>
  <si>
    <t>CK</t>
  </si>
  <si>
    <t>CL</t>
  </si>
  <si>
    <t>CM</t>
  </si>
  <si>
    <t>CN</t>
  </si>
  <si>
    <t>CO</t>
  </si>
  <si>
    <t>CP</t>
  </si>
  <si>
    <t>CQ</t>
  </si>
  <si>
    <t>CR</t>
  </si>
  <si>
    <t>CS</t>
  </si>
  <si>
    <t>CT</t>
  </si>
  <si>
    <t>CU</t>
  </si>
  <si>
    <t>CV</t>
  </si>
  <si>
    <t>CW</t>
  </si>
  <si>
    <t>CX</t>
  </si>
  <si>
    <t>CY</t>
  </si>
  <si>
    <t>CZ</t>
  </si>
  <si>
    <t>DA</t>
  </si>
  <si>
    <t>DB</t>
  </si>
  <si>
    <t>DC</t>
  </si>
  <si>
    <t>DD</t>
  </si>
  <si>
    <t>DE</t>
  </si>
  <si>
    <t>DF</t>
  </si>
  <si>
    <t>DG</t>
  </si>
  <si>
    <t>DH</t>
  </si>
  <si>
    <t>DI</t>
  </si>
  <si>
    <t>DJ</t>
  </si>
  <si>
    <t>DK</t>
  </si>
  <si>
    <t>DL</t>
  </si>
  <si>
    <t>DM</t>
  </si>
  <si>
    <t>DN</t>
  </si>
  <si>
    <t>DO</t>
  </si>
  <si>
    <t>DP</t>
  </si>
  <si>
    <t>DQ</t>
  </si>
  <si>
    <t>DR</t>
  </si>
  <si>
    <t>DS</t>
  </si>
  <si>
    <t>DT</t>
  </si>
  <si>
    <t>DU</t>
  </si>
  <si>
    <t>DV</t>
  </si>
  <si>
    <t>DW</t>
  </si>
  <si>
    <t>DX</t>
  </si>
  <si>
    <t>DY</t>
  </si>
  <si>
    <t>DZ</t>
  </si>
  <si>
    <t>EA</t>
  </si>
  <si>
    <t>EB</t>
  </si>
  <si>
    <t>EC</t>
  </si>
  <si>
    <t>ED</t>
  </si>
  <si>
    <t>EE</t>
  </si>
  <si>
    <t>High yield/ chlA?</t>
  </si>
  <si>
    <t>EF</t>
  </si>
  <si>
    <t>Hydrostatic inflation?</t>
  </si>
  <si>
    <t>EG</t>
  </si>
  <si>
    <t>Tentacular activity?</t>
  </si>
  <si>
    <t>EH</t>
  </si>
  <si>
    <t>Increased mucus?</t>
  </si>
  <si>
    <t>EI</t>
  </si>
  <si>
    <t>Congealed sediment?</t>
  </si>
  <si>
    <t>EJ</t>
  </si>
  <si>
    <t>Shift from auto to heterotrophy?</t>
  </si>
  <si>
    <t>EK</t>
  </si>
  <si>
    <t>Reduced P/R?</t>
  </si>
  <si>
    <t>EL</t>
  </si>
  <si>
    <t>Reduced photosynthetic efficiency?</t>
  </si>
  <si>
    <t>EM</t>
  </si>
  <si>
    <t>Reduced growth rate?</t>
  </si>
  <si>
    <t>EN</t>
  </si>
  <si>
    <t>Limited settlement?</t>
  </si>
  <si>
    <t>EO</t>
  </si>
  <si>
    <t>EP</t>
  </si>
  <si>
    <t>Algal overgrowth?</t>
  </si>
  <si>
    <t>EQ</t>
  </si>
  <si>
    <t>Smothering?</t>
  </si>
  <si>
    <t>ER</t>
  </si>
  <si>
    <t>Small necroses?</t>
  </si>
  <si>
    <t>ES</t>
  </si>
  <si>
    <t>Large necroses?</t>
  </si>
  <si>
    <t>ET</t>
  </si>
  <si>
    <t>Death of colonies?</t>
  </si>
  <si>
    <t>EU</t>
  </si>
  <si>
    <t>Notes</t>
  </si>
  <si>
    <t>any notes on from where binary data were derived</t>
  </si>
  <si>
    <t>Non-adverse effect reported?</t>
  </si>
  <si>
    <t>binary variable specifying whether the study reported binary data for non-adverse effects of sediment on coral under specified condition/treatment</t>
  </si>
  <si>
    <t>Adverse effect reported?</t>
  </si>
  <si>
    <t>binary variable specifying whether the study reported binary data for adverse effects of sediment on coral under specified condition/treatment</t>
  </si>
  <si>
    <t>Mortality reported?</t>
  </si>
  <si>
    <t>Effect of sediment on coral?</t>
  </si>
  <si>
    <t>binary variable for whether or not this study found any effect of sediment on coral under specified condition/treatment</t>
  </si>
  <si>
    <t>Non-adverse effect of sediment?</t>
  </si>
  <si>
    <t>Adverse effect of sediment?</t>
  </si>
  <si>
    <t>Sediment-induced mortality?</t>
  </si>
  <si>
    <t>Additional notes on study</t>
  </si>
  <si>
    <t>any additional notes about the study or its suitability for use in the meta-analysis</t>
  </si>
  <si>
    <t>Authors</t>
  </si>
  <si>
    <t>Year</t>
  </si>
  <si>
    <t>Title</t>
  </si>
  <si>
    <t>Journal or Book Title</t>
  </si>
  <si>
    <t>Publisher</t>
  </si>
  <si>
    <t>Volume</t>
  </si>
  <si>
    <t>Issue</t>
  </si>
  <si>
    <t>Pages</t>
  </si>
  <si>
    <t>DS01</t>
  </si>
  <si>
    <t xml:space="preserve">Babcock, R
 and Davies, P
</t>
  </si>
  <si>
    <t>Pacific</t>
  </si>
  <si>
    <t>manipulative</t>
  </si>
  <si>
    <t>Larval settlement</t>
  </si>
  <si>
    <t>Larval settlement rate</t>
  </si>
  <si>
    <t>n/a</t>
  </si>
  <si>
    <t>Effects of sedimentation on settlement of Acropora millepora .</t>
  </si>
  <si>
    <t>DS02</t>
  </si>
  <si>
    <t xml:space="preserve">Babcock, R
 and Smith, L
</t>
  </si>
  <si>
    <t>Field</t>
  </si>
  <si>
    <t>Recruit survival</t>
  </si>
  <si>
    <t>Recruit survival rate</t>
  </si>
  <si>
    <t>Effects of sedimentation on coral settlement and survivorship</t>
  </si>
  <si>
    <t>DS03</t>
  </si>
  <si>
    <t xml:space="preserve">Bessell-Browne, Pia
 and Negri, Andrew P
 and Fisher, Rebecca
 and Clode, Peta L
 and Jones, Ross
</t>
  </si>
  <si>
    <t>Color index</t>
  </si>
  <si>
    <t>Maximum quantum yield</t>
  </si>
  <si>
    <t>Chlorophyll a concentration</t>
  </si>
  <si>
    <t>Cumulative impacts: thermally bleached corals have reduced capacity to clear deposited sediment</t>
  </si>
  <si>
    <t>crossed temperature (to induce bleaching) and sediment stress</t>
  </si>
  <si>
    <t>DS04</t>
  </si>
  <si>
    <t xml:space="preserve">Duckworth, Alan
 and Giofre, Natalie
 and Jones, Ross
</t>
  </si>
  <si>
    <t>Coral morphology and sedimentation.</t>
  </si>
  <si>
    <t>DS05</t>
  </si>
  <si>
    <t>Atlantic</t>
  </si>
  <si>
    <t>also crossed with phosphate treatment</t>
  </si>
  <si>
    <t>DS06</t>
  </si>
  <si>
    <t xml:space="preserve">Hodgson, G
</t>
  </si>
  <si>
    <t>Sediment and the settlement of larvae of the reef coral Pocillopora damicornis .</t>
  </si>
  <si>
    <t>DS07</t>
  </si>
  <si>
    <t>Tissue mortality rate</t>
  </si>
  <si>
    <t>Tetracycline reduces sedimentation damage to corals.</t>
  </si>
  <si>
    <t>DS08a</t>
  </si>
  <si>
    <t xml:space="preserve">Hodgson, Gregor
</t>
  </si>
  <si>
    <t>Tissue mortality</t>
  </si>
  <si>
    <t>Colony mortality</t>
  </si>
  <si>
    <t>The effects of sedimentation on Indo-Pacific reef corals</t>
  </si>
  <si>
    <t>"Sediment Resistance Hierarchy" field experiment: see page 181 for start of methods, page 194 for results, including Fig. 4.3 which shows treatment colonies only bc control colonies remained healthy</t>
  </si>
  <si>
    <t>DS08b</t>
  </si>
  <si>
    <t>"Sediment Resistance Hierarchy" lab experiment: see page 177 for start of methods, page 191 for results, including Fig. 4.2 which shows treatment colonies only bc control colonies remained healthy</t>
  </si>
  <si>
    <t>DS10</t>
  </si>
  <si>
    <t xml:space="preserve">Junjie, Reef K
 and Browne, Nicola K
 and Erftemeijer, Paul L A
 and Todd, Peter A
</t>
  </si>
  <si>
    <t>P/R</t>
  </si>
  <si>
    <t>Net photosynthesis</t>
  </si>
  <si>
    <t>Respiration</t>
  </si>
  <si>
    <t>Impacts of sediments on coral energetics: partitioning the effects of turbidity and settling particles.</t>
  </si>
  <si>
    <t>PLoS ONE</t>
  </si>
  <si>
    <t>attempts to separate effects of turbidity (by shading corals) and sedimentation</t>
  </si>
  <si>
    <t>DS11</t>
  </si>
  <si>
    <t>Lirman, D., J. Herlan, C. Langdon and T. Capo</t>
  </si>
  <si>
    <t>Growth rate</t>
  </si>
  <si>
    <t>Exposure to nutrient-enriched sediments mitigates the negative impacts of sedimentation on coral growth in the Caribbean corals Porites astreoides and Siderastrea siderea</t>
  </si>
  <si>
    <t>crossed with nutrients and shading, so look at 'non-enriched sediment' and 'control' treatments</t>
  </si>
  <si>
    <t>DS12</t>
  </si>
  <si>
    <t xml:space="preserve">Loiola, Miguel
 and Oliveira, Marilia D M
 and Kikuchi, Ruy K P
</t>
  </si>
  <si>
    <t>Photosynthetic efficiency</t>
  </si>
  <si>
    <t>Susceptibility Index</t>
  </si>
  <si>
    <t>Tolerance of Brazilian brain coral Mussismilia braziliensis to sediment and organic matter inputs</t>
  </si>
  <si>
    <t>crossed with exposure to organic material</t>
  </si>
  <si>
    <t>DS13</t>
  </si>
  <si>
    <t xml:space="preserve">Moeller, Mareen
 and Nietzer, Samuel
 and Schils, Tom
 and Schupp, Peter J
</t>
  </si>
  <si>
    <t>Live tissue</t>
  </si>
  <si>
    <t>Low sediment loads affect survival of coral recruits: the first weeks are crucial</t>
  </si>
  <si>
    <t>Coral Reefs</t>
  </si>
  <si>
    <t>juveniles and adults separately</t>
  </si>
  <si>
    <t xml:space="preserve">Perez III, Kaipo
 and Rodgers, Ku'ulei S Ku ªulei S
 and Jokiel, Paul L
 and Lager, Claire V
 and Lager, Daniel J
 and Perez, Kaipo
</t>
  </si>
  <si>
    <t>Larval survival</t>
  </si>
  <si>
    <t>Effects of terrigenous sediment on settlement and survival of the reef coral Pocillopora damicornis</t>
  </si>
  <si>
    <t>show that levels as low as 0.9 mg/cm2/d can prevent settlement</t>
  </si>
  <si>
    <t xml:space="preserve">Philipp, E
 and Fabricius, K
</t>
  </si>
  <si>
    <t>Maximum photosynthetic yield</t>
  </si>
  <si>
    <t>Effective quantum yield</t>
  </si>
  <si>
    <t>Zooxanthellae density</t>
  </si>
  <si>
    <t>Chlorophyll concentration</t>
  </si>
  <si>
    <t>Photophysiological stress in scleractinian corals in response to short-term sedimentation</t>
  </si>
  <si>
    <t>Journal of Experimental Marine Biology and Ecology</t>
  </si>
  <si>
    <t>DS17</t>
  </si>
  <si>
    <t xml:space="preserve">Piniak, G A
</t>
  </si>
  <si>
    <t>Effects of two sediment types on the fluorescence yield of two Hawaiian scleractinian corals</t>
  </si>
  <si>
    <t>DS18</t>
  </si>
  <si>
    <t xml:space="preserve">Piniak, Gregory A
 and Brown, Eric K
</t>
  </si>
  <si>
    <t>Growth and Mortality of Coral Transplants (Pocillopora damicornis) along a Range of Sediment Influence in Maui, Hawai'i1</t>
  </si>
  <si>
    <t>Pacific Science</t>
  </si>
  <si>
    <t>DS19</t>
  </si>
  <si>
    <t xml:space="preserve">Ricardo, Gerard F
 and Jones, Ross J
 and Nordborg, Mikaela
 and Negri, Andrew P
</t>
  </si>
  <si>
    <t>Settlement patterns of the coral Acropora millepora on sediment-laden surfaces</t>
  </si>
  <si>
    <t>crossed with light</t>
  </si>
  <si>
    <t>DS20</t>
  </si>
  <si>
    <t xml:space="preserve">Riegl, B
 and Branch, G M
</t>
  </si>
  <si>
    <t>Indian</t>
  </si>
  <si>
    <t>Productivity</t>
  </si>
  <si>
    <t>Mucus production</t>
  </si>
  <si>
    <t>Effects of sediment on the energy budgets of four scleractinian (Bourne 1900) and five alcyonacean (Lamouroux 1816) corals</t>
  </si>
  <si>
    <t>DS21</t>
  </si>
  <si>
    <t xml:space="preserve">Rogers, C S
</t>
  </si>
  <si>
    <t>The effect of shading on coral reef structure and function</t>
  </si>
  <si>
    <t>Mortality</t>
  </si>
  <si>
    <t>DS23</t>
  </si>
  <si>
    <t xml:space="preserve">Selim, A E M
</t>
  </si>
  <si>
    <t>Symbiodinium density</t>
  </si>
  <si>
    <t>Sedimentation threats to Red Sea corals: an ecological study of reefs in Hurghada Region, Egypt</t>
  </si>
  <si>
    <t>LAB; pg 158 has statistical tests and correlations of lab mucus production and sedimentation rate; also feeding; pg 165 has statistical tests and correlations of symbiodinium density and sedimentation rate</t>
  </si>
  <si>
    <t>DS24</t>
  </si>
  <si>
    <t xml:space="preserve">Sheridan, C
 and Grosjean, Ph
 and Leblud, J
 and Palmer, C V
 and Kushmaro, A
 and Eeckhaut, I
</t>
  </si>
  <si>
    <t>Sedimentation rapidly induces an immune response and depletes energy stores in a hard coral</t>
  </si>
  <si>
    <t>DS25</t>
  </si>
  <si>
    <t xml:space="preserve">Shore-Maggio, A
 and Aeby, G S
 and Callahan, S M
</t>
  </si>
  <si>
    <t>Influence of salinity and sedimentation on Vibrio infection of the Hawaiian coral Montipora capitata</t>
  </si>
  <si>
    <t>manipulated salinity separately</t>
  </si>
  <si>
    <t>DS26</t>
  </si>
  <si>
    <t xml:space="preserve">Sofonia, Jeremy
</t>
  </si>
  <si>
    <t>n/s</t>
  </si>
  <si>
    <t>Growth rate (skeletal)</t>
  </si>
  <si>
    <t>Sediment responses of corals from inshore reefs, Great Barrier Reef, Australia</t>
  </si>
  <si>
    <t>CHAPTER 3 - fully factorially crossed 3 sediment levels with low/high light and low/high temp</t>
  </si>
  <si>
    <t>DS27</t>
  </si>
  <si>
    <t>CHAPTER 4 - mostly focused on testing this erosion block</t>
  </si>
  <si>
    <t>DS28</t>
  </si>
  <si>
    <t xml:space="preserve">Sofonia, Jeremy J
 and Anthony, Kenneth R N
</t>
  </si>
  <si>
    <t>Energy stores</t>
  </si>
  <si>
    <t>High-sediment tolerance in the reef coral Turbinaria mesenterina from the inner Great Barrier Reef lagoon (Australia)</t>
  </si>
  <si>
    <t>Estuarine</t>
  </si>
  <si>
    <t>DS29</t>
  </si>
  <si>
    <t>Stafford-Smith, M.G.</t>
  </si>
  <si>
    <t>Bleaching</t>
  </si>
  <si>
    <t>Chapter 4: Sediment tolerance</t>
  </si>
  <si>
    <t>DS30</t>
  </si>
  <si>
    <t>Mortality of the hard coral Leptoria phrygia under persistent sediment influx,</t>
  </si>
  <si>
    <t>CHAPTER 7 of Stafford-Smith PhD; well done lab experiment that looked at effects of various levels of sediment on (partial) mortality and bleaching of one coral sp; presented as binary responses</t>
  </si>
  <si>
    <t>DS31</t>
  </si>
  <si>
    <t>SEDIMENT-REJECTION MECHANISMS OF 42 SPECIES OF AUSTRALIAN SCLERACTINIAN CORALS</t>
  </si>
  <si>
    <t>DS32</t>
  </si>
  <si>
    <t xml:space="preserve">Stewart, Hannah L
 and Holbrook, Sally J
 and Schmitt, Russell J
 and Brooks, Andrew J
</t>
  </si>
  <si>
    <t>Sediment removal</t>
  </si>
  <si>
    <t>Symbiotic crabs maintain coral health by clearing sediments</t>
  </si>
  <si>
    <t>primary focus was on effect of crabs on sediment removal; so look at "no crab" treatment!</t>
  </si>
  <si>
    <t>DS33</t>
  </si>
  <si>
    <t>Vargas-Angel, B., B. Riegl, D. Gilliam and R. Dodge</t>
  </si>
  <si>
    <t>An experimental histopathological rating scale of sedimentation stress in the Caribbean coral Montastraea cavernosa</t>
  </si>
  <si>
    <t>created scale of histopathological condition; be sure to compare to control bc not a big difference</t>
  </si>
  <si>
    <t xml:space="preserve">Weber, M
 and Lott, C
 and Fabricius, K E
</t>
  </si>
  <si>
    <t>Sedimentation stress in a scleractinian coral exposed to terrestrial and marine sediments with contrasting physical, organic and geochemical properties (vol 336, pg 18, 2006)</t>
  </si>
  <si>
    <t>Marine Ecology Progress Series</t>
  </si>
  <si>
    <t>DS36</t>
  </si>
  <si>
    <t xml:space="preserve">Zill, Julie A
 and Gil, Michael A
 and Osenberg, Craig W
</t>
  </si>
  <si>
    <t>When environmental factors become stressors: interactive effects of vermetid gastropods and sedimentation on corals</t>
  </si>
  <si>
    <t>crossed with vermetid snail presence/absence</t>
  </si>
  <si>
    <t>DS37</t>
  </si>
  <si>
    <t xml:space="preserve">Fabricius, K E
 and Wild, C
 and Wolanski, E
 and Abele, D
</t>
  </si>
  <si>
    <t>Recruit mortality rate</t>
  </si>
  <si>
    <t>Effects of transparent exopolymer particles and muddy terrigenous sediments on the survival of hard coral recruits</t>
  </si>
  <si>
    <t>Estuarine, Coastal and Shelf Science</t>
  </si>
  <si>
    <t>Goh, B.P.L. and C.S. Lee</t>
  </si>
  <si>
    <t>A study of the effect of sediment accumulation on the settlement of coral larvae using conditioned tiles</t>
  </si>
  <si>
    <t>focused on number of settlers vs sediment weight (sediment type not specified and dose derived from weight/area)</t>
  </si>
  <si>
    <t>DS40</t>
  </si>
  <si>
    <t xml:space="preserve">Abdel-Salam, Hany Abdel-Megid
</t>
  </si>
  <si>
    <t>Respiration rate</t>
  </si>
  <si>
    <t>The physiological effects of environmental stress on Atlantic reef corals</t>
  </si>
  <si>
    <t>yes -- this is a dissertation with only Chapter 2 published as a conference extended abstract; I've included Chapter 3 (p41 - 218!) here, "Sediment rejection in Caribbean reef corals: The influence of morphology and sediment size on the energetic cost of clearing" (Chapters 4 and 5 are irrelevant to this study: 4 is "Effects of sewage pollution on Caribbean reef corals" and 5 is "Effects of copper sulphate on net photosynthesis of two scleractinian coral species from Bermuda")</t>
  </si>
  <si>
    <t>this is Chapter 3 of PhD (Chapter 2 published above and Chapters 4 and 5 irrelevant)</t>
  </si>
  <si>
    <t>DS42</t>
  </si>
  <si>
    <t xml:space="preserve">Gowan, Jennifer C
 and Tootell, Jesse S
 and Carpenter, Robert C
</t>
  </si>
  <si>
    <t>The effects of water flow and sedimentation on interactions between massive Porites and algal turf</t>
  </si>
  <si>
    <t>in lab, sediment crossed with low/high flow rates</t>
  </si>
  <si>
    <t>DS43</t>
  </si>
  <si>
    <t xml:space="preserve">Peters, E C
 and Pilson, M E Q
</t>
  </si>
  <si>
    <t>Net oxygen produced</t>
  </si>
  <si>
    <t>A comparative study of the effects of sedimentation on symbiotic and asymbiotic colonies of the coral Astrangia danae Milne Edwards and Haime 1849.</t>
  </si>
  <si>
    <t>yes -- ignore corresponding chapter in dissertation; OK to study cold water coral of Rhode Island?</t>
  </si>
  <si>
    <t>DS45</t>
  </si>
  <si>
    <t>Sublethal and lethal effects of sediments applied to common Caribbean reef corals in the field.</t>
  </si>
  <si>
    <t>Marine Pollution Bulletin</t>
  </si>
  <si>
    <t>DS46</t>
  </si>
  <si>
    <t>SEDIMENT-REJECTION EFFICIENCY OF 22 SPECIES OF AUSTRALIAN SCLERACTINIAN CORALS</t>
  </si>
  <si>
    <t>yes -- this is Chapter 3 of Stafford-Smith PhD 1990, so supercedes that chapter in dissertation</t>
  </si>
  <si>
    <t>DS48</t>
  </si>
  <si>
    <t xml:space="preserve">Bessell-Browne, Pia
 and Fisher, Rebecca
 and Duckworth, Alan
 and Jones, Ross
</t>
  </si>
  <si>
    <t>Mucous sheet production in Porites: an effective bioindicator of sediment related pressures</t>
  </si>
  <si>
    <t>yes, this is lab component of study; companion lab study to field study that looked at mucus production of corals during dredging campaign; Fig 6 shows probablility of mucus production at various sediment concentrations and over several weeks</t>
  </si>
  <si>
    <t>DS49</t>
  </si>
  <si>
    <t xml:space="preserve">Coffroth, M A
</t>
  </si>
  <si>
    <t>Mucous sheet formation on poritid corals: effects of altered salinity and sedimentation</t>
  </si>
  <si>
    <t>yes -- this is an ICRS abstract, redundant or less detailed than PhD chapter?; uncommon response, so unlikely to be useful</t>
  </si>
  <si>
    <t>DS68</t>
  </si>
  <si>
    <t>Chlorophyll A content</t>
  </si>
  <si>
    <t>Chronic Exposure of Corals to Fine Sediments: Lethal and Sub-Lethal Impacts</t>
  </si>
  <si>
    <t>e37795</t>
  </si>
  <si>
    <t>DS69</t>
  </si>
  <si>
    <t>terrestrial origin - mostly 125-250 um, sterilized, dried</t>
  </si>
  <si>
    <t>Interactive effects of three pervasive marine stressors in a post-disturbance coral reef</t>
  </si>
  <si>
    <t>1281-1293</t>
  </si>
  <si>
    <t>DS71</t>
  </si>
  <si>
    <t>HDR EOC and CSA Ocean Services, Inc.</t>
  </si>
  <si>
    <t>SUPPLEMENTAL MARINE RESOURCE SURVEYS TO SUPPORT THE CVN TRANSIENT PIER, APRA HARBOR, GUAM; Task 5 – Lab-Based Coral Dose-Response Experiment</t>
  </si>
  <si>
    <t>governmental report</t>
  </si>
  <si>
    <t>Sand</t>
  </si>
  <si>
    <t>Marine Environmental Research</t>
  </si>
  <si>
    <t>Marine Biology</t>
  </si>
  <si>
    <t>Responses of Hawaiian scleractinian corals to different levels of terrestrial and carbonate sediment</t>
  </si>
  <si>
    <t>STRESSOR SPECIFICATIONS</t>
  </si>
  <si>
    <t>RESPONSE 1 SPECIFICATIONS</t>
  </si>
  <si>
    <t>RESPONSE 2 SPECIFICATIONS</t>
  </si>
  <si>
    <t>RESPONSE 3 SPECIFICATIONS</t>
  </si>
  <si>
    <t>RESPONSE 4 SPECIFICATIONS</t>
  </si>
  <si>
    <t>RESPONSE 5 SPECIFICATIONS</t>
  </si>
  <si>
    <t>BINARY RESPONSES</t>
  </si>
  <si>
    <t>DATA AVAILABLE?</t>
  </si>
  <si>
    <t>IF DATA AVAILABLE, EFFECT DETECTED?</t>
  </si>
  <si>
    <t>Babcock and Davies (1991)</t>
  </si>
  <si>
    <t>primary research article</t>
  </si>
  <si>
    <t>lab study with specific estimates of sedimentation stress and its effects on coral settlement; all tiles horizontally positioned with all sides accessible to larvae, with larvae counted on top, sides, and bottom; settlement counted after 48 hours of larvae being released</t>
  </si>
  <si>
    <t>n/d</t>
  </si>
  <si>
    <t>Orpheus Island Research Station, Australia</t>
  </si>
  <si>
    <t>Laboratory</t>
  </si>
  <si>
    <t>Acropora</t>
  </si>
  <si>
    <t>millepora</t>
  </si>
  <si>
    <t>top</t>
  </si>
  <si>
    <t>Control</t>
  </si>
  <si>
    <t>Tank 1, n=3 settlement plates</t>
  </si>
  <si>
    <t>Top of settlement plate</t>
  </si>
  <si>
    <t>fine sand and silt of mixed terrigenous and carbonate origin, was collected at a depth of 9 m at the bottom of the reef slope in Pioneer Bay, Orpheus Island </t>
  </si>
  <si>
    <t>mg/cm2/day</t>
  </si>
  <si>
    <t>absolute</t>
  </si>
  <si>
    <t>h</t>
  </si>
  <si>
    <t>sediment and settlement plates were deposited before larvae released into tank, reflects sediment level on TOP surface</t>
  </si>
  <si>
    <t>number of larvae settled</t>
  </si>
  <si>
    <t>mean</t>
  </si>
  <si>
    <t>settlement plate, each 64 cm2 area with 48 hr to settle</t>
  </si>
  <si>
    <t>95% CI</t>
  </si>
  <si>
    <t>Fig. 1 Datathief; 3 settlement plates per tank, 2 tanks per treatment</t>
  </si>
  <si>
    <t>% of larvae settled, of n=1630 larvae released per tank</t>
  </si>
  <si>
    <t>mean rate</t>
  </si>
  <si>
    <t>Larval settlement (Response 1) converted to a rate, based on estimate that 1630 larvae released into each experimental tank</t>
  </si>
  <si>
    <t>based on reported ANOVA tests that looked for differences among treatments and tanks, with respect to controls</t>
  </si>
  <si>
    <t>Reduced larval settlement only on top facing settlement surfaces. All other configurations, including the total settlement, was unaffected by sediment</t>
  </si>
  <si>
    <t>Tank 2, n=3 settlement plates</t>
  </si>
  <si>
    <t>Low sediment</t>
  </si>
  <si>
    <t>Tank 3, n=3 settlement plates</t>
  </si>
  <si>
    <t>Tank 4, n=3 settlement plates</t>
  </si>
  <si>
    <t>Medium sediment</t>
  </si>
  <si>
    <t>Tank 5, n=3 settlement plates</t>
  </si>
  <si>
    <t>Tank 6, n=3 settlement plates</t>
  </si>
  <si>
    <t>High sediment</t>
  </si>
  <si>
    <t>Tank 7, n=3 settlement plates</t>
  </si>
  <si>
    <t>Tank 8, n=3 settlement plates</t>
  </si>
  <si>
    <t>bottom</t>
  </si>
  <si>
    <t>Tank 1 and 2, n=6 settlement plates together</t>
  </si>
  <si>
    <t>traps</t>
  </si>
  <si>
    <t>s.d.</t>
  </si>
  <si>
    <t>Fig. 2 Datathief; lower error bound not shown, but value is estimated based on assumption of symmetrical error bars about the mean</t>
  </si>
  <si>
    <t>Tank 3 and 4, n=6 settlement plates together</t>
  </si>
  <si>
    <t>Tank 5 and 6, n=6 settlement plates together</t>
  </si>
  <si>
    <t>Tank 7 and 8, n=6 settlement plates together</t>
  </si>
  <si>
    <t>Bottom of settlement plate</t>
  </si>
  <si>
    <t>sides</t>
  </si>
  <si>
    <t>Sides of settlement plate</t>
  </si>
  <si>
    <t>total (top+sides+bottom)</t>
  </si>
  <si>
    <t>Total (top+bottom+sides) of settlement plate</t>
  </si>
  <si>
    <t>Babcock and Smith (2000)</t>
  </si>
  <si>
    <t>conf proceedings</t>
  </si>
  <si>
    <t>manipulative experiment in the field that applied sediment with dissolving block and tracked larval settlement (after 4 days) and recruitment (survival after 8 mo) of experimentally added larvae; most settlement/recruitment was on UNDERSIDE of tiles, where presumably there was not sediment, but there was still a treatment effect!, indicating an indirect effect of sediment (on topside) on overall settlement/recruitment -- look at other studies of larval success to see if comparable surface orientation</t>
  </si>
  <si>
    <t>Ningaloo Reef Tract, Western Australia</t>
  </si>
  <si>
    <t>Control (no sediment)</t>
  </si>
  <si>
    <t>4 days after larvae deployment</t>
  </si>
  <si>
    <t>Ambient field conditions &amp; INSIDE enclosure (meant to prevent further sedimentation) - 4 days out in open accumulating sediment, then enclosure and larval deployment, then 4 days until settlement check</t>
  </si>
  <si>
    <t>23deg09'S</t>
  </si>
  <si>
    <t>113deg45'E</t>
  </si>
  <si>
    <t>terrestrial sediment of no less than 90% silt/clay (without cement stabilizer), from experimental "rammed earth bricks"</t>
  </si>
  <si>
    <t>sites</t>
  </si>
  <si>
    <t>days</t>
  </si>
  <si>
    <t>value from Table 1, Total for March Reference sites; BOTTOM-specific measurement not given, so this is sediment on TOP surface, presumably</t>
  </si>
  <si>
    <t>number of larvae settled per plate</t>
  </si>
  <si>
    <t>Fig. 1 Datathief</t>
  </si>
  <si>
    <t>Larval settlement (Response 1) converted to a rate, based on estimate that 1200 larvae released into each field enclosure</t>
  </si>
  <si>
    <t>based on statistics in Table 2</t>
  </si>
  <si>
    <t>manipulative experiment in the field that applied sediment with dissolving block and tracked larval settlement (after 4 days) and recruitment (survival after 8 mo) of experimentally added larvae; most settlement/recruitment was on UNDERSIDE of tiles, where presumably there was not sediment, but there was still a treatment effect, indicating an indirect effect of sediment (on topside) on overall settlement/recruitment</t>
  </si>
  <si>
    <t>Sediment treatment</t>
  </si>
  <si>
    <t>value from Table 1, Total for March Sediment treatment sites; BOTTOM-specific measurement not given, so this is sediment on TOP surface, presumably</t>
  </si>
  <si>
    <t>8 months after larvae deployment</t>
  </si>
  <si>
    <t>Ambient field conditions &amp; INSIDE enclosure (meant to prevent further sedimentation) - 4 days out in open accumulating sediment, then enclosure and larval deployment, then 8 months until recruitment check; UNCLEAR if enclosure remained all 8 months, or not?</t>
  </si>
  <si>
    <t>months</t>
  </si>
  <si>
    <t>value from Table 1, Total for Overall Reference sites (no November specific measurement); BOTTOM-specific measurement not given, so this is sediment on TOP surface, presumably</t>
  </si>
  <si>
    <t>number of larvae per plate</t>
  </si>
  <si>
    <t>Fig. 2 Datathief</t>
  </si>
  <si>
    <t>% of settlers that survived 8 months</t>
  </si>
  <si>
    <t>Recruit survival (Response 1) converted to a rate: 100*(# survived 8 mo/# settled after 4 days)</t>
  </si>
  <si>
    <t>value from Table 1, Total for Overall Sediment treatment sites (no November specific measurement); BOTTOM-specific measurement not given, so this is sediment on TOP surface, presumably</t>
  </si>
  <si>
    <t>value from Table 1, Total for March Reference sites; SIDES-specific measurement not given, so this is sediment on TOP surface, presumably</t>
  </si>
  <si>
    <t>value from Table 1, Total for March Sediment treatment sites; SIDES-specific measurement not given, so this is sediment on TOP surface, presumably</t>
  </si>
  <si>
    <t>value from Table 1, Total for Overall Reference sites (no November specific measurement); SIDES-specific measurement not given, so this is sediment on TOP surface, presumably</t>
  </si>
  <si>
    <t>value from Table 1, Total for Overall Sediment treatment sites (no November specific measurement); SIDES-specific measurement not given, so this is sediment on TOP surface, presumably</t>
  </si>
  <si>
    <t>value from Table 1, Total for March Reference sites</t>
  </si>
  <si>
    <t>value from Table 1, Total for March Sediment treatment sites</t>
  </si>
  <si>
    <t>value from Table 1, Total for Overall Reference sites (no November specific measurement)</t>
  </si>
  <si>
    <t>value from Table 1, Total for Overall Sediment treatment sites (no November specific measurement)</t>
  </si>
  <si>
    <t>tile (all sides)</t>
  </si>
  <si>
    <t xml:space="preserve">Bessell-Browne et al. (2017a) </t>
  </si>
  <si>
    <t>lab study that crossed bleaching history with sediment exposure to multiple doses and dosages over a week's time; I report here only the results of the non-bleached colonies/fragments; also looked at sediment accumulation, but I do not report that here because it is not a coral response, per se</t>
  </si>
  <si>
    <t>SeaSim aquarium facilities of the Australian Institute of Marine Science (AIMS, Townsville, Queensland)</t>
  </si>
  <si>
    <t>branching</t>
  </si>
  <si>
    <t>adult</t>
  </si>
  <si>
    <t>Not bleached</t>
  </si>
  <si>
    <t>biogenic calcium carbonate (0.5 - 140 micron, mean 30 micron) from Davies Reef</t>
  </si>
  <si>
    <t>tanks</t>
  </si>
  <si>
    <t>s.e.</t>
  </si>
  <si>
    <t>based on text in Results, which reports amount of sediment accumulating on flat, concrete PVC cylinders (SedPods) in each tank over 7 successive deposition events</t>
  </si>
  <si>
    <t>arithmetic mean of pixel values on black and white scale, standardized 0-1 by species</t>
  </si>
  <si>
    <t>mean (GLMM line)</t>
  </si>
  <si>
    <t>fragments</t>
  </si>
  <si>
    <t>Fig. 3 with Datathief, mean is the model line and 95% CI is the lower and upper error BOUND</t>
  </si>
  <si>
    <t>Fv/Fm</t>
  </si>
  <si>
    <t>micrograms/cm2</t>
  </si>
  <si>
    <t>measurements</t>
  </si>
  <si>
    <t>Fig. 3 with Datathief, mean is the model line and 95% CI is the lower and upper error BOUND; mean is mean of 4 measurements for each of 12 individual coral fragments</t>
  </si>
  <si>
    <t>based on great Results text that describes morphological responses in addition to the physiological measurements (Responses 1-3)</t>
  </si>
  <si>
    <t>lab study that crossed bleaching history with sediment exposure to multiple doses and dosages over a week's time; I report here only the results of the non-bleached colonies/fragments</t>
  </si>
  <si>
    <t>Sediment 11 mg/cm2/d</t>
  </si>
  <si>
    <t>micrograms/cm3</t>
  </si>
  <si>
    <t>Sediment 22 mg/cm2/d</t>
  </si>
  <si>
    <t>micrograms/cm4</t>
  </si>
  <si>
    <t>Sediment 40 mg/cm2/d</t>
  </si>
  <si>
    <t>micrograms/cm5</t>
  </si>
  <si>
    <t>Porites</t>
  </si>
  <si>
    <t>spp.</t>
  </si>
  <si>
    <t>massive</t>
  </si>
  <si>
    <t>micrograms/cm6</t>
  </si>
  <si>
    <t>micrograms/cm7</t>
  </si>
  <si>
    <t>micrograms/cm8</t>
  </si>
  <si>
    <t>micrograms/cm9</t>
  </si>
  <si>
    <t>Turbinaria</t>
  </si>
  <si>
    <t>reniformis</t>
  </si>
  <si>
    <t>foliose</t>
  </si>
  <si>
    <t>micrograms/cm10</t>
  </si>
  <si>
    <t>micrograms/cm11</t>
  </si>
  <si>
    <t>micrograms/cm12</t>
  </si>
  <si>
    <t>micrograms/cm13</t>
  </si>
  <si>
    <t>Duckworth et al. (2017)</t>
  </si>
  <si>
    <t>interesting and complex experimental set-up, with primary focus on sediment removal rates with different sediment types and flow rates -- fourth experiment (S1) and Fig. 7 show max quantum yield (as % of control) of 3 spp under fine and coarse silt; otherwise very limited binary information about bleaching; should return to extract data from this study if interested in sediment removal/accumulation</t>
  </si>
  <si>
    <t>Fine silt</t>
  </si>
  <si>
    <t>1 day smothered, INITIAL timepoint after removing sediment (beginning of recovery period)</t>
  </si>
  <si>
    <t>2 mm sediment thickness; flow rate is 9 cm/s</t>
  </si>
  <si>
    <t>primarily calcium carbonate from Davies Reef, 17 micron (PSD D50 value in Table 5)</t>
  </si>
  <si>
    <t>n/r</t>
  </si>
  <si>
    <t>day</t>
  </si>
  <si>
    <t>based on text in results on page 296</t>
  </si>
  <si>
    <t>Sediment accumulation rate</t>
  </si>
  <si>
    <t>mg/cm2</t>
  </si>
  <si>
    <t>Fig. 6 with Datathief</t>
  </si>
  <si>
    <t>based on minimal text in Results regarding bleaching presence/absence, partial mortality; not enough detail to know statistical significance of photosynthetic yield changes during recovery</t>
  </si>
  <si>
    <t>complex study that mostly focuses on sediment- and flow-related drivers of sediment accumulation/removal; I focus on experiment S1 only, which measures photosynthetic yield as a function of sediment burial time and recovery time - note that response is given as % of control; if interested in recovery/removal, should return to this study to extract more data from experiment "C1-C3"</t>
  </si>
  <si>
    <t>Coarse silt</t>
  </si>
  <si>
    <t>primarily calcium carbonate from Davies Reef, 55 micron (PSD D50 value in Table 5)</t>
  </si>
  <si>
    <t>2 days smothered, INITIAL timepoint after removing sediment (beginning of recovery period)</t>
  </si>
  <si>
    <t>4 days smothered, INITIAL timepoint after removing sediment (beginning of recovery period)</t>
  </si>
  <si>
    <t>8 days smothered, INITIAL timepoint after removing sediment (beginning of recovery period)</t>
  </si>
  <si>
    <t>16 days smothered, INITIAL timepoint after removing sediment (beginning of recovery period)</t>
  </si>
  <si>
    <t>Montipora</t>
  </si>
  <si>
    <t>capricornis</t>
  </si>
  <si>
    <t>Fv/Fm, % of control</t>
  </si>
  <si>
    <t>mean, standardized to control</t>
  </si>
  <si>
    <t>Fig. 7 with Datathief, initial and final timepoint for each sediment treatment</t>
  </si>
  <si>
    <t>based on minimal text in Results regarding bleaching presence/absence, partial mortality; limited detail concerning statistical significance of photosynthetic yield changes during recovery, but any yield within 10% of control (=100%) considered no effect (=0) and outside of 10% difference is considered an effect (=1)</t>
  </si>
  <si>
    <t>1 day smothered, FINAL timepoint after removing sediment (end of recovery period)</t>
  </si>
  <si>
    <t>2 days smothered, FINAL timepoint after removing sediment (end of recovery period)</t>
  </si>
  <si>
    <t>4 days smothered, FINAL timepoint after removing sediment (end of recovery period)</t>
  </si>
  <si>
    <t>8 days smothered, FINAL timepoint after removing sediment (end of recovery period)</t>
  </si>
  <si>
    <t>16 days smothered, FINAL timepoint after removing sediment (end of recovery period)</t>
  </si>
  <si>
    <t>No data is shown for coarse silt × day 16 T. reniformis because sediment was mostly cleared from corals making it impossible to obtain relevant Fv/Fm values.</t>
  </si>
  <si>
    <t>Hodel (2007)</t>
  </si>
  <si>
    <t>a thesis with one large intro, one large methods, one large results, etc instead of breaking up each experiment/study into its own chapter; here i am sharing the results of lab experiments that investigated effects of sediment (daily dosage at 200 mg/cm2/d) on histopathology and gross morphology of Acropora, which means that I could only accurately share binary responses for hydrostatic inflation, mucus production, bleaching, and partial mortality; the study also crossed sediment with phosphate presence/absence, but the same limitation in quantitative info will likely prevent those data from being comparable with many other studies</t>
  </si>
  <si>
    <t>Broward County, Florida, USA</t>
  </si>
  <si>
    <t>cervicornis</t>
  </si>
  <si>
    <t>Control (no sediment or phosphate)</t>
  </si>
  <si>
    <t>Week 1</t>
  </si>
  <si>
    <t>reef-based, cleaned and dried, fine terrigenous-dominant sand</t>
  </si>
  <si>
    <t>week</t>
  </si>
  <si>
    <t>information in Methods; exposed for 4 weeks, then 1 week of recovery</t>
  </si>
  <si>
    <t>based on Results text</t>
  </si>
  <si>
    <t>looked at effects of sediment (daily dosage at 200 mg/cm2/d) on histopathology and gross morphology of Acropora, which means that I could only accurately share binary responsesfor hydrostatic inflation, mucus production, bleaching, and partial mortality (assumed to be small necroses bc at base of coral fragment); not a very quantitative study, making it hard to compare I presume</t>
  </si>
  <si>
    <t>Week 2</t>
  </si>
  <si>
    <t>Week 3</t>
  </si>
  <si>
    <t>Week 4</t>
  </si>
  <si>
    <t>Week 5</t>
  </si>
  <si>
    <t>Sediment only</t>
  </si>
  <si>
    <t>Week 5 (recovery for 1 week)</t>
  </si>
  <si>
    <t>Hodgson (1990a)</t>
  </si>
  <si>
    <t>simple study looking at effectiveness of coral larval settlement on surfaces with diff amounts of sediment (%cover, thickness, weight) after 10 days exposure</t>
  </si>
  <si>
    <t>El Nido, Palawan Islands, Philippines</t>
  </si>
  <si>
    <t>Pocillopora</t>
  </si>
  <si>
    <t>damicornis</t>
  </si>
  <si>
    <t>Control: 0% sediment cover</t>
  </si>
  <si>
    <t>0 mm sediment thickness</t>
  </si>
  <si>
    <t>fine marine sediment (12% sand, 67% silt, 21% clay)</t>
  </si>
  <si>
    <t>g sediment</t>
  </si>
  <si>
    <t>Fig. 1 x-axis in grams - converted to mg and divided by 38 cm2 surface area</t>
  </si>
  <si>
    <t>number larvae settled, of 20</t>
  </si>
  <si>
    <t>jar-runs (20 planulae in each of 5 jars, 3 runs)</t>
  </si>
  <si>
    <t>1 s.d.</t>
  </si>
  <si>
    <t>Fig. 1 with Datathief</t>
  </si>
  <si>
    <t>% of larvae settled, of n=20 released per jar</t>
  </si>
  <si>
    <t>Larval settlement (Response 1) converted to a rate: 100*(# settled/20 released)</t>
  </si>
  <si>
    <t>based on Fig. 1 and associated statistical tests, which compare to control</t>
  </si>
  <si>
    <t>marked drop in larval settlement after 50-90% sediment cover, then NO settlement after that</t>
  </si>
  <si>
    <t>50% sediment cover</t>
  </si>
  <si>
    <t>&lt;1 mm sediment thickness</t>
  </si>
  <si>
    <t>90% sediment cover</t>
  </si>
  <si>
    <t>95% sediment cover</t>
  </si>
  <si>
    <t>100% sediment cover</t>
  </si>
  <si>
    <t>1 mm sediment thickness</t>
  </si>
  <si>
    <t>2 mm sediment thickness</t>
  </si>
  <si>
    <t>Hodgson (1990b)</t>
  </si>
  <si>
    <t>experimental study interested in role of microorganisms in determining response to sedimentation stress, so crossed antibiotic and sediment treatments and measured tissue mortality</t>
  </si>
  <si>
    <t>Oxypora</t>
  </si>
  <si>
    <t>glabra</t>
  </si>
  <si>
    <t>plating</t>
  </si>
  <si>
    <t>Day 1</t>
  </si>
  <si>
    <t>fine marine sediment</t>
  </si>
  <si>
    <t>see Methods text</t>
  </si>
  <si>
    <t>% necrosis</t>
  </si>
  <si>
    <t>colonies</t>
  </si>
  <si>
    <t>based on Figures and narrative description in Results; small necroses is mean &lt;50% mortality, large is mean &gt;=50% mortality, death is 100%; NOTE: NO CONTROL (no lack of sediment) of Oxypora samples to compare to, but mortality is much higher for sediment only treatment than sediment+antibiotic</t>
  </si>
  <si>
    <t>for meta-analysis, may be interested in treatments without antibiotic (seawater control, sediment only)</t>
  </si>
  <si>
    <t>Day 2</t>
  </si>
  <si>
    <t>Day 3</t>
  </si>
  <si>
    <t>Day 4</t>
  </si>
  <si>
    <t>Day 5</t>
  </si>
  <si>
    <t>Day 6</t>
  </si>
  <si>
    <t>Day 7</t>
  </si>
  <si>
    <t>Kaneohe Bay, Oahu, Hawaii, USA</t>
  </si>
  <si>
    <t>verrucosa</t>
  </si>
  <si>
    <t>Fig. 2 with Datathief</t>
  </si>
  <si>
    <t>based on Figures and narrative description in Results; small necroses is mean &lt;50% mortality, large is mean &gt;=50% mortality, death is 100%</t>
  </si>
  <si>
    <t>Seawater only</t>
  </si>
  <si>
    <t>lobata</t>
  </si>
  <si>
    <t>meandrina</t>
  </si>
  <si>
    <t>Hodgson (1989) PhD Chapter IV - field component</t>
  </si>
  <si>
    <t>taxonomically diverse study that quantified the effect of ambient sediment on the partial/total mortality of 22 scleractinian species transplanted in the field; NOTE: NO CONTROL (lack of sediment) treatment to compare to, only time-0 (pre-exposure) to compare to repeated measures</t>
  </si>
  <si>
    <t>lutea</t>
  </si>
  <si>
    <t>Week 0 - pre-sediment exposure</t>
  </si>
  <si>
    <t>transplanted at 7.5m depth</t>
  </si>
  <si>
    <t>11deg07'N</t>
  </si>
  <si>
    <t>119deg24'E</t>
  </si>
  <si>
    <t>washed, dried, marine-origin sediment</t>
  </si>
  <si>
    <t>p 182 of Methods</t>
  </si>
  <si>
    <t>Fig. 4.3 with Datathief</t>
  </si>
  <si>
    <t>% whole colony mortality</t>
  </si>
  <si>
    <t>raw</t>
  </si>
  <si>
    <t>based on Fig. 4.3 and Results text (&lt;50% tissue mortality = small necroses, &gt;=50% tissue mortality = large necroses, &gt;0% colony mortality = death of colonies); NOTE: NO CONTROL (lack of sediment) treatment to compare to, only time-0 (pre-exposure) to compare to repeated measures</t>
  </si>
  <si>
    <t>taxonomically diverse study that quantified the effect of ambient sediment on the partial/total mortality of 22 scleractinian species transplanted in the field; not many other details given; NOTE: NO CONTROL (lack of sediment) treatment to compare to, only time-0 (pre-exposure) to compare to repeated measures</t>
  </si>
  <si>
    <t>Week 2 of sediment exposure</t>
  </si>
  <si>
    <t>Week 4 of sediment exposure</t>
  </si>
  <si>
    <t>Week 5 of sediment exposure</t>
  </si>
  <si>
    <t>Week 6 of sediment exposure</t>
  </si>
  <si>
    <t>Echinopora</t>
  </si>
  <si>
    <t>horrida</t>
  </si>
  <si>
    <t>ramose</t>
  </si>
  <si>
    <t>Week 8 of sediment exposure</t>
  </si>
  <si>
    <t>Week 12 of sediment exposure</t>
  </si>
  <si>
    <t>Week 17 of sediment exposure</t>
  </si>
  <si>
    <t>Favia</t>
  </si>
  <si>
    <t>stelligera</t>
  </si>
  <si>
    <t>Week 3 of sediment exposure</t>
  </si>
  <si>
    <t>Week 7 of sediment exposure</t>
  </si>
  <si>
    <t>Week 11 of sediment exposure</t>
  </si>
  <si>
    <t>crassituberculata</t>
  </si>
  <si>
    <t>foliaceous</t>
  </si>
  <si>
    <t>Week 9 of sediment exposure</t>
  </si>
  <si>
    <t>palifera</t>
  </si>
  <si>
    <t>Isopora</t>
  </si>
  <si>
    <t>Week 16 of sediment exposure</t>
  </si>
  <si>
    <t>hyacinthus</t>
  </si>
  <si>
    <t>Euphyllia</t>
  </si>
  <si>
    <t>glabrescens</t>
  </si>
  <si>
    <t>phaceloid</t>
  </si>
  <si>
    <t>Week 10 of sediment exposure</t>
  </si>
  <si>
    <t>Merulina</t>
  </si>
  <si>
    <t>scabricula</t>
  </si>
  <si>
    <t>plate</t>
  </si>
  <si>
    <t>Week 13 of sediment exposure</t>
  </si>
  <si>
    <t>mammiformis</t>
  </si>
  <si>
    <t>sillimaniana</t>
  </si>
  <si>
    <t>corbettensis</t>
  </si>
  <si>
    <t>Week 15 of sediment exposure</t>
  </si>
  <si>
    <t>Cyphastrea</t>
  </si>
  <si>
    <t>microphthalma</t>
  </si>
  <si>
    <t>Favites</t>
  </si>
  <si>
    <t>abdita</t>
  </si>
  <si>
    <t>Week 14 of sediment exposure</t>
  </si>
  <si>
    <t>horrescens</t>
  </si>
  <si>
    <t>Galaxea</t>
  </si>
  <si>
    <t>Hydnophora</t>
  </si>
  <si>
    <t>microconos</t>
  </si>
  <si>
    <t>Symphyllia</t>
  </si>
  <si>
    <t>radians</t>
  </si>
  <si>
    <t>Week 18 of sediment exposure</t>
  </si>
  <si>
    <t>Mycedium</t>
  </si>
  <si>
    <t>elephantotus</t>
  </si>
  <si>
    <t>stellata</t>
  </si>
  <si>
    <t>ridgida</t>
  </si>
  <si>
    <t>Acanthastrea</t>
  </si>
  <si>
    <t>echinata</t>
  </si>
  <si>
    <t>Results text</t>
  </si>
  <si>
    <t>ancora</t>
  </si>
  <si>
    <t>flabellate</t>
  </si>
  <si>
    <t xml:space="preserve">amicorum </t>
  </si>
  <si>
    <t>favus</t>
  </si>
  <si>
    <t>Fungia</t>
  </si>
  <si>
    <t>free-living</t>
  </si>
  <si>
    <t>Ctenactis</t>
  </si>
  <si>
    <t>fascicularis</t>
  </si>
  <si>
    <t>Goniastrea</t>
  </si>
  <si>
    <t>edwardsi</t>
  </si>
  <si>
    <t>Goniopora</t>
  </si>
  <si>
    <t>tenuidens</t>
  </si>
  <si>
    <t>Leptoseris</t>
  </si>
  <si>
    <t>yabei</t>
  </si>
  <si>
    <t>Lobophyllia</t>
  </si>
  <si>
    <t>corymbosa</t>
  </si>
  <si>
    <t>Pachyseris</t>
  </si>
  <si>
    <t>gemmae</t>
  </si>
  <si>
    <t>Pavona</t>
  </si>
  <si>
    <t>cactus</t>
  </si>
  <si>
    <t>Pectinia</t>
  </si>
  <si>
    <t>lactuca</t>
  </si>
  <si>
    <t>Platygyra</t>
  </si>
  <si>
    <t>lamellina</t>
  </si>
  <si>
    <t>Trachyphyllia</t>
  </si>
  <si>
    <t>geoffroyi</t>
  </si>
  <si>
    <t>peltata</t>
  </si>
  <si>
    <t>Hodgson (1989) PhD Chapter IV - lab component</t>
  </si>
  <si>
    <t>taxonomically diverse study that quantified the effect of one dosage and type of sediment on the partial/total mortality of 22 scleractinian species; not many other details given; NOTE: NO CONTROL (lack of sediment) treatment to compare to, only time-0 (pre-exposure) to compare to repeated measures</t>
  </si>
  <si>
    <t>lacera</t>
  </si>
  <si>
    <t>Day 0 - pre-sediment exposure</t>
  </si>
  <si>
    <t>d</t>
  </si>
  <si>
    <t>p 180 of Methods</t>
  </si>
  <si>
    <t>Fig. 4.2 with Datathief</t>
  </si>
  <si>
    <t>based on Fig. 4.2 and Results text (&lt;50% tissue mortality = small necroses, &gt;=50% tissue mortality = large necroses, &gt;0% colony mortality = death of colonies); NOTE: NO CONTROL (lack of sediment) treatment to compare to, only time-0 (pre-exposure) to compare to repeated measures</t>
  </si>
  <si>
    <t>Day 1 of sediment exposure</t>
  </si>
  <si>
    <t>Day 2 of sediment exposure</t>
  </si>
  <si>
    <t>Day 3 of sediment exposure</t>
  </si>
  <si>
    <t>Day 4 of sediment exposure</t>
  </si>
  <si>
    <t>Day 5 of sediment exposure</t>
  </si>
  <si>
    <t>Day 6 of sediment exposure</t>
  </si>
  <si>
    <t>Day 7 of sediment exposure</t>
  </si>
  <si>
    <t>hemprichii</t>
  </si>
  <si>
    <t>turgescens</t>
  </si>
  <si>
    <t>encrusting</t>
  </si>
  <si>
    <t>decussata</t>
  </si>
  <si>
    <t>florida</t>
  </si>
  <si>
    <t>Stylophora</t>
  </si>
  <si>
    <t>pistillata</t>
  </si>
  <si>
    <t>retiformis</t>
  </si>
  <si>
    <t>Seriatopora</t>
  </si>
  <si>
    <t>hystrix</t>
  </si>
  <si>
    <t>speciosa</t>
  </si>
  <si>
    <t>rugosa</t>
  </si>
  <si>
    <t>alcicornis</t>
  </si>
  <si>
    <t>Junjie et al. (2014)</t>
  </si>
  <si>
    <t>lab study that crossed light attenuation and sedimentation on coral photosynthetic measures over 4 weeks; I report here the results of the Open Control and the Sediment Treatment, NOT the Shaded Control; Tables 1 and 2 calculate and compare percentage change in metrics, but I report raw means</t>
  </si>
  <si>
    <t>Indo-Pacific</t>
  </si>
  <si>
    <t>Singapore</t>
  </si>
  <si>
    <t>Tropical Marine Science Institute research facility on St John’s Island, Singapore</t>
  </si>
  <si>
    <t>30% PAR</t>
  </si>
  <si>
    <t>silicon carbide powder, 10-300 microns with 60 micron median diameter</t>
  </si>
  <si>
    <t>On page 3 the authors report 4 averages for each of the tanks, so I average the four of these, and take the s.e. of these four</t>
  </si>
  <si>
    <t>micromol/cm2/hr</t>
  </si>
  <si>
    <t>Fig. 3A with Datathief</t>
  </si>
  <si>
    <t>Fig. 3B with Datathief</t>
  </si>
  <si>
    <t>ratio</t>
  </si>
  <si>
    <t>Fig. 3C with Datathief</t>
  </si>
  <si>
    <t>Photosynthetic yield</t>
  </si>
  <si>
    <t>Fig. 4A with Datathief</t>
  </si>
  <si>
    <t>based on Fig. 3C,F, and Fig. 4 for which Weeks 3 and 4 show large declines for both species, and in Fig. 4 Week 2 for Goniopora only showing a decline; all with respect to open control (not shaded control)</t>
  </si>
  <si>
    <t>lab study that crossed light attenuation and sedimentation on coral photosynthetic measures over 4 weeks; I report here the results of the Open Control and the Sediment Treatment, NOT the shaded control; Tables 1 and 2 calculate and compare percentage change in metrics, but I report raw means</t>
  </si>
  <si>
    <t>15% PAR (because of sediment deposition + "rain")</t>
  </si>
  <si>
    <t>somaliensis</t>
  </si>
  <si>
    <t>Fig. 3D with Datathief</t>
  </si>
  <si>
    <t>Fig. 3E with Datathief</t>
  </si>
  <si>
    <t>Fig. 3F with Datathief</t>
  </si>
  <si>
    <t>Fig. 4B with Datathief</t>
  </si>
  <si>
    <t>Lirman et al. (2008)</t>
  </si>
  <si>
    <t>simple study that looked at growth rate (and survival) of 2 species exposed to sediment, nutrient-enriched sediment, and light attenuation -- difficult to say whether light attenuation is in conjunction with sediment, or not; also worth noting that nutrients were NOT removed from original sediment (only added to enriched sediment)</t>
  </si>
  <si>
    <t>Miami, Florida, USA</t>
  </si>
  <si>
    <t>astreoides</t>
  </si>
  <si>
    <t>none</t>
  </si>
  <si>
    <t>collected in top 5 cm from reef at Key Largo, Florida</t>
  </si>
  <si>
    <t>see Methods section and last paragraph of Introduction for duration of experiment</t>
  </si>
  <si>
    <t>Growth rate (linear extension rate)</t>
  </si>
  <si>
    <t>mm</t>
  </si>
  <si>
    <t>Fig. 2 with Datathief; these appear to be weekly averages by treatment, which are then averaged among weeks 1,2,3 -- hence it took 3 weeks to calculate this average, but the duration of each response is 1-week's growth</t>
  </si>
  <si>
    <t>based on Results text and ANOVA comparisons by species -- non-enriched sediment and light treatments were significantly different from control for P. asteroides, and non-enriched sediment treatment was the only sign. difference from control for S. siderea.</t>
  </si>
  <si>
    <t>will be most interested in comparison between control and non-enriched sediment treatments -- other treatments relevant to other stressors (nutrient and light)</t>
  </si>
  <si>
    <t>Non-enriched sediments</t>
  </si>
  <si>
    <t>sediment</t>
  </si>
  <si>
    <t>Siderastrea</t>
  </si>
  <si>
    <t>siderea</t>
  </si>
  <si>
    <t>Loiola et al. (2013)</t>
  </si>
  <si>
    <t>lab study that looked at GRADIENT of sedimentation, but did not replicate within sediment treatment level (only 1 colony per treatment!) -- is this kosher? they also removed nutrients from sediment for Experiment 1, and left nutrients intact for Experiment 2 (9.31% organic matter)</t>
  </si>
  <si>
    <t>Federal University of Bahia, Brazil</t>
  </si>
  <si>
    <t>Mussismilia</t>
  </si>
  <si>
    <t>braziliensis</t>
  </si>
  <si>
    <t>Control 0 mg/cm2/d</t>
  </si>
  <si>
    <t>Experiment 1 - nutrients removed</t>
  </si>
  <si>
    <t>sediment only</t>
  </si>
  <si>
    <t>fine, siliciclastic sediment</t>
  </si>
  <si>
    <t>see Methods section</t>
  </si>
  <si>
    <t>explained in text, SI = SUM(PD*AA)</t>
  </si>
  <si>
    <t>colony</t>
  </si>
  <si>
    <t>from Tables 2,3; note, only one colony per sediment dosage treatment</t>
  </si>
  <si>
    <t>Photosynthetic efficiency (deltaF/Fm)</t>
  </si>
  <si>
    <t>deltaF/Fm</t>
  </si>
  <si>
    <t>% affected area</t>
  </si>
  <si>
    <t>based on Table 2 summary of susceptibility index inputs (physical damage and affected area); polyp inflation = hydrostatic inflation, abrasion = small necroses, necrosis (&lt;50% affected area) = small necroses, necrosis (100% AA) = death of colonies); see also statement in Results text that photosynthetic efficiency unaffected by sedimentation rate</t>
  </si>
  <si>
    <t>note that only 1 colony per treatment! is this ok if doing a regression analysis?</t>
  </si>
  <si>
    <t>15 mg/cm2/d</t>
  </si>
  <si>
    <t>50 mg/cm2/d</t>
  </si>
  <si>
    <t>150 mg/cm2/d</t>
  </si>
  <si>
    <t>250 mg/cm2/d</t>
  </si>
  <si>
    <t>350 mg/cm2/d</t>
  </si>
  <si>
    <t>450 mg/cm2/d</t>
  </si>
  <si>
    <t>200 mg/cm2/d</t>
  </si>
  <si>
    <t>400 mg/cm2/d</t>
  </si>
  <si>
    <t>Moeller et al. (2017)</t>
  </si>
  <si>
    <t>study that focused on effects of different doses of sediment on survival of juvenile corals over several weeks time, starting from 2 days, 4 weeks, or 8 weeks; they also conduct an in situ juvenile survival experiment, but I do not include it here because sedimentation rate was not adequately quantified (turbidity was, in NTU)</t>
  </si>
  <si>
    <t>University of Guam Marine Laboratory, Guam</t>
  </si>
  <si>
    <t>Leptastrea</t>
  </si>
  <si>
    <t>purpurea</t>
  </si>
  <si>
    <t>Day 0</t>
  </si>
  <si>
    <t>2-day old juvenile L. purpurea</t>
  </si>
  <si>
    <t>dried sediment of marine origin (top 10 cm just offshore), 2-630 micron with mean 57.1 micron (normal size distribution)</t>
  </si>
  <si>
    <t>see Methods and Fig. 2</t>
  </si>
  <si>
    <t>Juvenile mortality rate</t>
  </si>
  <si>
    <t>% of individual juveniles dead</t>
  </si>
  <si>
    <t>recruits</t>
  </si>
  <si>
    <t>Fig. 2A with Datathief</t>
  </si>
  <si>
    <t>% of individual recruits alive</t>
  </si>
  <si>
    <t>Recruit survival rate is inverse of mortality rate (=100 - mortality rate; Response 1)</t>
  </si>
  <si>
    <t>based on statistical analyses presented in the Results; even though there was mortality in Controls, I only state that there was "death of colonies" if there was a significant difference between the control and the treatment-in-question at the time point-in-question</t>
  </si>
  <si>
    <t>Day 9</t>
  </si>
  <si>
    <t>Day 12</t>
  </si>
  <si>
    <t>Day 15</t>
  </si>
  <si>
    <t>Day 21</t>
  </si>
  <si>
    <t>Day 27</t>
  </si>
  <si>
    <t>Day 33</t>
  </si>
  <si>
    <t>Day 39</t>
  </si>
  <si>
    <t>Day 42</t>
  </si>
  <si>
    <t>Low sediment (16.6 mg/cm2/day)</t>
  </si>
  <si>
    <t>High sediment (33.3 mg/cm2/day)</t>
  </si>
  <si>
    <t>4-week old juvenile L. purpurea</t>
  </si>
  <si>
    <t>Fig. 2B with Datathief</t>
  </si>
  <si>
    <t>8-week old juvenile L. purpurea</t>
  </si>
  <si>
    <t>Fig. 2C with Datathief</t>
  </si>
  <si>
    <t>2-day old juvenile A .hyacinthus</t>
  </si>
  <si>
    <t>Fig. 2D with Datathief</t>
  </si>
  <si>
    <t>Day 18</t>
  </si>
  <si>
    <t>Day 24</t>
  </si>
  <si>
    <t>Low sediment (8.3 mg/cm2/day)</t>
  </si>
  <si>
    <t>High sediment (16.6 mg/cm2/day)</t>
  </si>
  <si>
    <t>adult L. purpurea</t>
  </si>
  <si>
    <t>live tissue %</t>
  </si>
  <si>
    <t>Fig. 2E with Datathief</t>
  </si>
  <si>
    <t>based on Fig. 2E</t>
  </si>
  <si>
    <t>Low sediment (33.3 mg/cm2/day)</t>
  </si>
  <si>
    <t>High sediment (333.3 mg/cm2/day)</t>
  </si>
  <si>
    <t>Ambient field conditions</t>
  </si>
  <si>
    <t>DS15a</t>
  </si>
  <si>
    <t>Perez et al. (2014)</t>
  </si>
  <si>
    <t>study that investigates effect of red, terrigenous mud layer on settlement of coral larvae; not partitioned into treatments/groups, but the authors present raw data (no averages, errors, etc.); instead they have a regression design; they also look at larval "survival" after two weeks, which includes larvae still in water column? i decide to report only those settled; TAKE HOME: "The linear regression analysis showed a significant relationship between the amount of sediment and the percent settlement of larvae at a=0.5, however only 9% of the variability was explained due to the large number of recruitment runs with no settlement (Fig. 4B). No recruitment occurred over sediment films that exceeded 0.9 mg cm−2 (Fig. 4B)."</t>
  </si>
  <si>
    <t>Hawaii Institute of Marine Biology, Kaneohe, Hawaii, USA</t>
  </si>
  <si>
    <t>Sediment-treated surfaces within Petri dish</t>
  </si>
  <si>
    <t>fine, presumably ucontaminated, terrigenous red clay (&lt;63 micron)</t>
  </si>
  <si>
    <t>Petri dish</t>
  </si>
  <si>
    <t>mg/cm2/day is not relevant because sediment was applied once to the surface THEN larvae were added; also, these are INDIVIDUAL values, taken from Fig. 4B with GraphClick, not means with error -- will need to calculate relationship, if necessary</t>
  </si>
  <si>
    <t>% of larvae attaching to surface after 2 weeks</t>
  </si>
  <si>
    <t>these are INDIVIDUAL sample (Petri dish) values, taken from Fig. 4B with GraphClick; this is not means with error -- will need to calculate relationship, if necessary</t>
  </si>
  <si>
    <t>these are not control/treatment groups, but data from individual samples (Petri dishes), therefore I cannot create binary responses based on statistical tests among groups</t>
  </si>
  <si>
    <t>study that investigates effect of red, terrigenous mud layer on settlement of coral larvae; not partioned into treatments/groups, but the authors present raw data (no averages, errors, etc.); instead they have a regression design; TAKE HOME: "The linear regression analysis showed a significant relationship between the amount of sediment and the percent settlement of larvae at a = 0.5, however only 9% of the variability was explained due to the large number of recruitment runs with no settlement (Fig. 4B). No recruitment occurred over sediment films that exceeded 0.9 mg cm−2 (Fig. 4B)."</t>
  </si>
  <si>
    <t>DS15b</t>
  </si>
  <si>
    <t>averaged response of two apparent controls (no sediment), then categorized and averaged for other sediment exposure levels in 0.10 mg/cm2/d bins</t>
  </si>
  <si>
    <t>"Control", avg of 2 dishes without sediment</t>
  </si>
  <si>
    <t>Based on calculations of bins, as described in "Condition/treatment ype" column</t>
  </si>
  <si>
    <t>artificial bins without statistical test</t>
  </si>
  <si>
    <t>0.1 mg/cm2/d, avg of 5 dishes</t>
  </si>
  <si>
    <t>0.2 mg/cm2/d, avg of 11 dishes</t>
  </si>
  <si>
    <t>0.3 mg/cm2/d, avg of 8 dishes</t>
  </si>
  <si>
    <t>0.4 mg/cm2/d, avg of 6 dishes</t>
  </si>
  <si>
    <t>0.5 mg/cm2/d, avg of 4 dishes</t>
  </si>
  <si>
    <t>0.6 mg/cm2/d, avg of 5 dishes</t>
  </si>
  <si>
    <t>0.7 mg/cm2/d, avg of 3 dishes</t>
  </si>
  <si>
    <t>0.8 mg/cm2/d, avg of 1 dish</t>
  </si>
  <si>
    <t>0.9 mg/cm2/d, avg of 3 dishes</t>
  </si>
  <si>
    <t>1.0 mg/cm2/d, avg of 3 dishes</t>
  </si>
  <si>
    <t>1.3 mg/cm2/d, avg of 2 dishes</t>
  </si>
  <si>
    <t>1.4 mg/cm2/d, avg of 1 dish</t>
  </si>
  <si>
    <t>DS16a</t>
  </si>
  <si>
    <t>Philipp and Fabricius (2003)</t>
  </si>
  <si>
    <t>lab and field experiment that investigated the effects of sedimentation on photosynthetic activity; rigorous with adequate controls, but in most cases sample size not reported specifically (reported as range); in conclusion they state a threshold level for sedimentation on Montipora peltiformis as 2.5 g h cm-2</t>
  </si>
  <si>
    <t>Australia Institute of Marine Science, Townsville, Australia (corals collected from nearby Magnetic Island)</t>
  </si>
  <si>
    <t>peltiformis</t>
  </si>
  <si>
    <t>time 0 hr</t>
  </si>
  <si>
    <t>Fine, muddy sediment (2.37% carbon, 0.13% nitrogen, and 459 ug/g phosphorous)</t>
  </si>
  <si>
    <t>&gt;60</t>
  </si>
  <si>
    <t>see Methods, page 61</t>
  </si>
  <si>
    <t>4 to 11</t>
  </si>
  <si>
    <t>colony fragments, 15 measurements per fragment</t>
  </si>
  <si>
    <t>hr</t>
  </si>
  <si>
    <t>Fig. 3A with Datathief; see caption for only details on sample size</t>
  </si>
  <si>
    <t>x 10^6 cells / cm2</t>
  </si>
  <si>
    <t>4 to 7</t>
  </si>
  <si>
    <t>colony fragments, 2 subsamples per fragment, and 8 counts each (per subsample)</t>
  </si>
  <si>
    <t>Fig. 3B with Datathief; see caption for only details on sample size</t>
  </si>
  <si>
    <t>ug/cm2</t>
  </si>
  <si>
    <t>coral fragments, 3 replicates per fragment</t>
  </si>
  <si>
    <t>Fig. 3C with Datathief; see caption for only details on sample size</t>
  </si>
  <si>
    <t>based on Results section '3.1.1 Observations' and Fig 3A</t>
  </si>
  <si>
    <t>Sediment-treated</t>
  </si>
  <si>
    <t>Results 3.1.1.2: these colonies recovered normal photosynthetic rates with 24-36 hours after sediment was removed; see Fig. 5</t>
  </si>
  <si>
    <t>time 12 hr</t>
  </si>
  <si>
    <t>time 18 hr</t>
  </si>
  <si>
    <t>time 24 hr</t>
  </si>
  <si>
    <t>Results 3.1.1.2: 2 colonies died even after sediment was removed, but another fully recovered; see Fig. 5</t>
  </si>
  <si>
    <t>time 36 hr</t>
  </si>
  <si>
    <t>Results 3.1.1.2: no recovery of photosynthetic rate; see Fig. 5</t>
  </si>
  <si>
    <t>DS16b</t>
  </si>
  <si>
    <t>Normandy Island, Wilkie Island</t>
  </si>
  <si>
    <t>lamellosa</t>
  </si>
  <si>
    <t>Control (tissue BEFORE sediment exposure), time 0 pre-exposure</t>
  </si>
  <si>
    <t>6-8 m depth, fringing reefs at islands 5-8 km off Australian coast</t>
  </si>
  <si>
    <t>2 latitudes: 17deg12'S and 13deg47'S</t>
  </si>
  <si>
    <t>2 latitudes: 146deg04'E and 143deg38'E</t>
  </si>
  <si>
    <t>Fine sediment taken from 15 m depth (%C,N,P listed in Table 1 by site)</t>
  </si>
  <si>
    <t>estimate</t>
  </si>
  <si>
    <t>see Methods section '2.2 Field experiments'</t>
  </si>
  <si>
    <t>deltaF/F'm</t>
  </si>
  <si>
    <t>2 to 11</t>
  </si>
  <si>
    <t>colonies per species, "a mean of 30 measurements were taken from each colony and treatment"</t>
  </si>
  <si>
    <t>Fig. 8 with Datathief, using normal scale between 0.35 and 0.65 as reference points</t>
  </si>
  <si>
    <t>Reduction in photosynthetic yield is based on statistical significance shown with astericks in Fig. 8, others are taken from narrative observations in the results section.</t>
  </si>
  <si>
    <t>no study of recovery in field specimens</t>
  </si>
  <si>
    <t>Control (tissue NOT exposed to sediment), time 22 hours post-exposure</t>
  </si>
  <si>
    <t>time 22 hr</t>
  </si>
  <si>
    <t>Sediment (tissue EXPOSED to sediment), time 22 hours post-exposure</t>
  </si>
  <si>
    <t>Fig. 8 with Datathief, using log scale on y-scale between 0.035 and 0.35</t>
  </si>
  <si>
    <t>Normandy Island, Green Island</t>
  </si>
  <si>
    <t>crassa</t>
  </si>
  <si>
    <t>2 latitudes: 17deg12'S and 16deg46'S</t>
  </si>
  <si>
    <t>2 latitudes: 146deg04'E and 146deg00'E</t>
  </si>
  <si>
    <t>Hay Island</t>
  </si>
  <si>
    <t>13deg40'S</t>
  </si>
  <si>
    <t>143deg42'E</t>
  </si>
  <si>
    <t>Wilkie Island</t>
  </si>
  <si>
    <t>danae</t>
  </si>
  <si>
    <t>13deg47'S</t>
  </si>
  <si>
    <t>143deg38'E</t>
  </si>
  <si>
    <t>Green Island</t>
  </si>
  <si>
    <t>tuberculosa</t>
  </si>
  <si>
    <t>16deg46'S</t>
  </si>
  <si>
    <t>146deg00'E</t>
  </si>
  <si>
    <t>Normandy Island, Green Island, Wilkie Island</t>
  </si>
  <si>
    <t>3 latitudes: 17deg12'S; 16deg46'S; 13deg47'S</t>
  </si>
  <si>
    <t>3 latitudes: 146deg04'E; 146deg00'E; 143deg38'E</t>
  </si>
  <si>
    <t>Normandy Island, Wilkie Island, Hay Island</t>
  </si>
  <si>
    <t>sp</t>
  </si>
  <si>
    <t>3 latitudes: 17deg12'S; 13deg47'S; 13deg40'S</t>
  </si>
  <si>
    <t>3 latitudes: 146deg04'E; 143deg38'E; 143deg42'E</t>
  </si>
  <si>
    <t>Wilkie Island, Hay Island</t>
  </si>
  <si>
    <t>2 latitudes: 13deg47'S; 13deg40'S</t>
  </si>
  <si>
    <t>2 latitudes: 143deg38'E; 143deg42'E</t>
  </si>
  <si>
    <t>Normandy Island</t>
  </si>
  <si>
    <t>17deg12'S</t>
  </si>
  <si>
    <t>146deg04'E</t>
  </si>
  <si>
    <t>Piniak (2007)</t>
  </si>
  <si>
    <t>lab experiment that looked at effects of different types of sediment on photosynthesis of 2 hawaiian species; also looks at recovery but figure doesn't show error estimates so I've withheld gathering these data</t>
  </si>
  <si>
    <t>Maui Ocean Center, Maalaea, Hawaii</t>
  </si>
  <si>
    <t>capitata</t>
  </si>
  <si>
    <t>Control (no sediment or mud)</t>
  </si>
  <si>
    <t>time 6 hr</t>
  </si>
  <si>
    <t>mud taken from Maalaea Harbor, sand from Sugar Beach, corals from off Sugar Beach</t>
  </si>
  <si>
    <t>None</t>
  </si>
  <si>
    <t>see Results 3.2; "125 ml of sediment slurry…was spread evenly over the surface of each experimental fragment. No sediment was applied to the control corals. The sediment was allowed to settle for 3 h before restarting water flow in the tank"--I think this means it settled for 3 hours THEN the count to 6, 21, 30, 45 h started?</t>
  </si>
  <si>
    <t>Fig. 1A with Datathief; can also get individual level data from Fig. 2, if interested</t>
  </si>
  <si>
    <t>taken from end of Results section, Fig. 5; and from Fig. 1 for photosynthetic efficiency</t>
  </si>
  <si>
    <t>also studied recovery in species after removing sediment stress, if interested in including (did not provide error estimates)</t>
  </si>
  <si>
    <t>Mud</t>
  </si>
  <si>
    <t>Low-carbonate mixture of shell hash, sand, and mud (Table 1 for exact breakdown)</t>
  </si>
  <si>
    <t>colonies (sediment recovered from colonies)</t>
  </si>
  <si>
    <t>"1SE"</t>
  </si>
  <si>
    <t>Carbonate sand (Table 1 for exact breakdown)</t>
  </si>
  <si>
    <t>time 21 hr</t>
  </si>
  <si>
    <t>time 30 hr</t>
  </si>
  <si>
    <t>time 45 hr</t>
  </si>
  <si>
    <t>Fig. 1B with Datathief; can also get individual level data from Fig. 2, if interested</t>
  </si>
  <si>
    <t>Piniak and Brown (2008)</t>
  </si>
  <si>
    <t>field experiment that exposes coral to range of natural conditions, particularly sediment exposure, and measures growth rate and tissue mortality; they also measure temperature and PAR --&gt; might want to get original dataset so we can tease apart PAR, temp, and sediment; QUOTE: "The intent of this study was to measure coral growth along a range of sediment influence to test the hypothesis that coral growth would decrease with increasing sediment load, which this study did not observe. Instead there was a sig- nificant positive relationship between growth and sediment trap data, but the strength of the correlation (R2 1⁄4 0:387) suggests that fac- tors other than sediment accumulation were the primary controls of coral growth. The relationship between coral growth and sedi- ment may depend on how growth is mea- sured, how sediment load is quantified, and the intervals at which both are measured."</t>
  </si>
  <si>
    <t>Ma'alaea Bay, Maui, Hawaii, USA</t>
  </si>
  <si>
    <t>Boat dock</t>
  </si>
  <si>
    <t>Aug-Oct</t>
  </si>
  <si>
    <t>Aug26-Oct18, 2003</t>
  </si>
  <si>
    <t>20deg47.460'N</t>
  </si>
  <si>
    <t>156deg30.800'W</t>
  </si>
  <si>
    <t>Terrigenous silt and clay (Table 2 for breakdown)</t>
  </si>
  <si>
    <t>sediment traps</t>
  </si>
  <si>
    <t xml:space="preserve">Based on Fig. 3, which gives approximately monthly sediment levels (different from experimental increments, which were 2-4 month increments, see last sentence), so I averaged Sept-Oct for first period, Dec-FebB for second period, Mar-Apr for third period, and June-July for fourth period. Because I assume the mean is an average among 3 sediment traps at each site, I simply took an average of the average (and also averaged s.d.). Number of days exposed is based on descriptions of dates: "Aug-Oct" = 26 Aug to 18 Oct, "Oct-Feb" = 18 Oct to 22 Feb (not specified if Feb A or B), "Feb-Apr" = 22 Feb to 18 Apr, and "Apr-Jul" = 18 Apr to 18 July. </t>
  </si>
  <si>
    <t>mg/day (change in coral weight)</t>
  </si>
  <si>
    <t>Fig. 6A with Datathief</t>
  </si>
  <si>
    <t>%/day (coral weight change)</t>
  </si>
  <si>
    <t>Fig. 6B with Datathief</t>
  </si>
  <si>
    <t>% partial mortality</t>
  </si>
  <si>
    <t>Table 3; mortality attributed to burial</t>
  </si>
  <si>
    <t>% colonies dead</t>
  </si>
  <si>
    <t>reduced growth: based on neg or pos %change because no control comparison; necroses: based on mortality percentages - small necroses &lt;50% tissue mortality, large necroses &gt;=50% tissue mortality or any colony death (&gt;0%), death of colonies is any colony death (&gt;0%)</t>
  </si>
  <si>
    <t>more detailed analysis of sediment than most/all other studies, and of coral responses; might be some difficulty in interpreting results because of lack of control due to this being a field experiment with many ambient conditions, which are also different at different sites --&gt; might want to get original dataset so we can tease apart PAR, temp, and sediment</t>
  </si>
  <si>
    <t>Triangle</t>
  </si>
  <si>
    <t>20deg47.467'N</t>
  </si>
  <si>
    <t>156deg30.688'W</t>
  </si>
  <si>
    <t>Carbonate sand and gravel (Table 2 for breakdown)</t>
  </si>
  <si>
    <t>Table 3</t>
  </si>
  <si>
    <t>East mole</t>
  </si>
  <si>
    <t>20deg47.433'N</t>
  </si>
  <si>
    <t>156deg30.607'W</t>
  </si>
  <si>
    <t>Table 3; mortality attributed to fish</t>
  </si>
  <si>
    <t>Sugar Beach (exposed)</t>
  </si>
  <si>
    <t>20deg47.222'N</t>
  </si>
  <si>
    <t>156deg28.250'W</t>
  </si>
  <si>
    <t>Carbonate sand (based on Piniak 2007)</t>
  </si>
  <si>
    <t>Oct-Feb</t>
  </si>
  <si>
    <t>Oct18-Feb22, 2004</t>
  </si>
  <si>
    <t>Table 3; mortality attributed to fish, algae</t>
  </si>
  <si>
    <t>Table 3; mortality attributed to storms</t>
  </si>
  <si>
    <t>Feb-Apr</t>
  </si>
  <si>
    <t>Feb22-Apr18, 2004</t>
  </si>
  <si>
    <t>Apr-Jul</t>
  </si>
  <si>
    <t>Apr18-Jul18, 2004</t>
  </si>
  <si>
    <t>Ricardo et al. (2017)</t>
  </si>
  <si>
    <t>well done study with multiple experiments that investigate the effects on larval settlement of sediment of different origins, textures, and doses, and of light (both independent of and together with "surface structure"); the study largely considers EC10 values, the deposited sediment level that causes 10% inhibition of settlement; I show here only the results of Experiment 1 and 2 -- Experiment 1 also looked at effects of surface orientation and sediment dose, but I share only the results for top facing surfaces for which sediment was measured</t>
  </si>
  <si>
    <t>top (0 degrees)</t>
  </si>
  <si>
    <t>Control, no sediment</t>
  </si>
  <si>
    <t>Experiment 1</t>
  </si>
  <si>
    <t>"Coarse" (48 micron) carbonate silt from Davies Reef GBR, mostly aragonite and calcite</t>
  </si>
  <si>
    <t>top (0deg) surfaces of settlement prism</t>
  </si>
  <si>
    <t>Based on Fig. 5B with Datathief and log scale on x-axis; based on figure caption for other figure, I assume that gray is 95% CI and black is raw mean +/- s.e., as opposed to what was stated in Fig. 5 caption</t>
  </si>
  <si>
    <t>% of larvae settled (of 100)</t>
  </si>
  <si>
    <t>% of approx 100 larvae; Based on Fig. 5B with Datathief and log scale on x-axis; based on figure caption for other figure, I assume that gray is 95% CI and black is raw mean +/- s.e., as opposed to what was stated in Fig. 5 caption</t>
  </si>
  <si>
    <t>based on whether or not settlement level was above (0) or below (1) the EC10 value, the deposited sediment level that causes 10% inhibition of settlement (69 mg/cm2, see Results section 3.1)</t>
  </si>
  <si>
    <t>Very low sediment level</t>
  </si>
  <si>
    <t>Low sediment level</t>
  </si>
  <si>
    <t>Medium sediment level</t>
  </si>
  <si>
    <t>High sediment level</t>
  </si>
  <si>
    <t>Very high sediment level</t>
  </si>
  <si>
    <t>45 degrees (at an angle, facing upward)</t>
  </si>
  <si>
    <t>45deg surfaces on settlement prism</t>
  </si>
  <si>
    <t>Based on Fig. 4 with Datathief, error presumably s.e.</t>
  </si>
  <si>
    <t>% of approx 100 larvae; Based on Fig. 4 with Datathief; error type presumed to be s.e. (it's not 95% CI, which is also presumably shown in shaded area)</t>
  </si>
  <si>
    <t>90 degrees (vertical)</t>
  </si>
  <si>
    <t>90deg surfaces on settlement prism</t>
  </si>
  <si>
    <t>135 degrees (at an angle, facing downward)</t>
  </si>
  <si>
    <t>135deg surfaces on settlement prism</t>
  </si>
  <si>
    <t>bottom (180 degrees)</t>
  </si>
  <si>
    <t>bottom (180deg) surfaces on settlement prism</t>
  </si>
  <si>
    <t>Fine-silt carbonate control</t>
  </si>
  <si>
    <t>Experiment 2</t>
  </si>
  <si>
    <t>"Fine" (16 micron) carbonate silt from Davies Reef GBR, mostly aragonite and calcite</t>
  </si>
  <si>
    <t>Based on Methods Sediment description</t>
  </si>
  <si>
    <t>% of larvae settled (of 10)</t>
  </si>
  <si>
    <t>settlement jars</t>
  </si>
  <si>
    <t>% of 10 larvae; Based on Fig. 6 with Datathief</t>
  </si>
  <si>
    <t>based on whether or not settlement level was above (0) or below (1) the EC10 value, the deposited sediment level that causes 10% inhibition of settlement (69 see Results section 3.2 for sediment-type-specific values)</t>
  </si>
  <si>
    <t>Fine-silt carbonate, sediment level 1</t>
  </si>
  <si>
    <t>Fine-silt carbonate, sediment level 2</t>
  </si>
  <si>
    <t>Fine-silt carbonate, sediment level 3</t>
  </si>
  <si>
    <t>Fine-silt carbonate, sediment level 4</t>
  </si>
  <si>
    <t>Fine-silt carbonate, sediment level 5</t>
  </si>
  <si>
    <t>Fine-silt carbonate, sediment level 6</t>
  </si>
  <si>
    <t>Fine-silt carbonate, sediment level 7</t>
  </si>
  <si>
    <t>Coarse-silt carbonate control</t>
  </si>
  <si>
    <t>Coarse-silt carbonate, sediment level 1</t>
  </si>
  <si>
    <t>Coarse-silt carbonate, sediment level 2</t>
  </si>
  <si>
    <t>Coarse-silt carbonate, sediment level 3</t>
  </si>
  <si>
    <t>Coarse-silt carbonate, sediment level 4</t>
  </si>
  <si>
    <t>Coarse-silt carbonate, sediment level 5</t>
  </si>
  <si>
    <t>Coarse-silt carbonate, sediment level 6</t>
  </si>
  <si>
    <t>Coarse-silt carbonate, sediment level 7</t>
  </si>
  <si>
    <t>Fine-silt siliciclastic control</t>
  </si>
  <si>
    <t>"Fine" (16 micron) siliciclastic silt from Onslow Western Australia, with some iron and aluminum content</t>
  </si>
  <si>
    <t>Fine-silt siliciclastic, sediment level 1</t>
  </si>
  <si>
    <t>Fine-silt siliciclastic, sediment level 2</t>
  </si>
  <si>
    <t>Fine-silt siliciclastic, sediment level 3</t>
  </si>
  <si>
    <t>Fine-silt siliciclastic, sediment level 4</t>
  </si>
  <si>
    <t>Fine-silt siliciclastic, sediment level 5</t>
  </si>
  <si>
    <t>Fine-silt siliciclastic, sediment level 6</t>
  </si>
  <si>
    <t>Fine-silt siliciclastic, sediment level 7</t>
  </si>
  <si>
    <t>Coarse-silt siliciclastic control</t>
  </si>
  <si>
    <t>"Coarse" (48 micron) siliciclastic silt from Onslow Western Australia, with some iron and aluminum content</t>
  </si>
  <si>
    <t>Coarse-silt siliciclastic, sediment level 1</t>
  </si>
  <si>
    <t>Coarse-silt siliciclastic, sediment level 2</t>
  </si>
  <si>
    <t>Coarse-silt siliciclastic, sediment level 3</t>
  </si>
  <si>
    <t>Coarse-silt siliciclastic, sediment level 4</t>
  </si>
  <si>
    <t>Coarse-silt siliciclastic, sediment level 5</t>
  </si>
  <si>
    <t>Coarse-silt siliciclastic, sediment level 6</t>
  </si>
  <si>
    <t>Coarse-silt siliciclastic, sediment level 7</t>
  </si>
  <si>
    <t>Riegl and Branch (1995)</t>
  </si>
  <si>
    <t>laboratory study that focuses a great deal on physiological effects of light levels/reductions in irradiance crossed with sediment presence/absence; I report here sediment presence/absence at one light level (1380 microM/m2/s) which is the max irradiance in winter at 10m depth (50% light attenuation); study also looked at soft corals, which I do not report here</t>
  </si>
  <si>
    <t>Maputaland coast, northern Natal, South Africa</t>
  </si>
  <si>
    <t>plocoid</t>
  </si>
  <si>
    <t>Light: 1380 microM/m2/s (max irradiance in winter at 10m depth, 50% light attenuation)</t>
  </si>
  <si>
    <t>clean, mostly fine to medium sand (&lt;500 micron) from nearby reefs</t>
  </si>
  <si>
    <t>Methods: "Of the clean sand, a constant quantity of 14.18 g, which amounted to a sediment load of 200 mg/cm-2 for the respiration chamber (bottom area= 70.9 cm2,therefore:70.9x 200 mg = 14.18g), was applied to the corals"</t>
  </si>
  <si>
    <t>microgramC/gcoral/hour</t>
  </si>
  <si>
    <t>replicates</t>
  </si>
  <si>
    <t>Table 1; 20 replicates = 4 to 6 corals per species (conservative=4) * 5 runs per treatment/species combo = 4*5</t>
  </si>
  <si>
    <t>Mucus Production</t>
  </si>
  <si>
    <t>mg/Cg/d</t>
  </si>
  <si>
    <t>4 - 6</t>
  </si>
  <si>
    <t>colonies (2 experimental runs with 5 corals per species, which means 2-3 colonies per treatment)</t>
  </si>
  <si>
    <t>Table 3, columns 1 and 4</t>
  </si>
  <si>
    <t>reduction in P/R based on Table 2; mortality not mentioned</t>
  </si>
  <si>
    <t>study focuses a great deal on light levels/reductions in irradiance, but I focus here on with/without sediment at one light level (1380 microM/m2/s) which is the max irradiance in winter at 10m depth (50% light attenuation); study also looked at soft corals, which I do not report here</t>
  </si>
  <si>
    <t>Sediment added</t>
  </si>
  <si>
    <t>pentagona</t>
  </si>
  <si>
    <t>Platygyra </t>
  </si>
  <si>
    <t>daedalea</t>
  </si>
  <si>
    <t>Gyrosmilia</t>
  </si>
  <si>
    <t>interrupta</t>
  </si>
  <si>
    <t xml:space="preserve">Rogers (1979) </t>
  </si>
  <si>
    <t>field experiment that looked at growth rates of coral exposed to different dose-frequencies of sediment, but found no effect of sediment; relatively small sample size, but individual level data available in Table IV; this study perhaps more useful for its experiment looking at light limitation's effects on growth, metabolism</t>
  </si>
  <si>
    <t>San Cristobal reef, Puerto Rico</t>
  </si>
  <si>
    <t>once/day application</t>
  </si>
  <si>
    <t>ambient field conditions; 2-3 m depth where corals are growing</t>
  </si>
  <si>
    <t>early 1976</t>
  </si>
  <si>
    <t>17deg56'30''N</t>
  </si>
  <si>
    <t>67deg04'45''W</t>
  </si>
  <si>
    <t>calcareous sediment from adjacent area with scarce living coral and consisting mostly of Halimeda plates; dried and weighed, then reapplied in the field as evenly as possible</t>
  </si>
  <si>
    <t>frequency of sediment application different, so rate is calculated to be average sediment load per day</t>
  </si>
  <si>
    <t>cm/yr</t>
  </si>
  <si>
    <t>branches (3 branches on 3 corals)</t>
  </si>
  <si>
    <t>Table IV, average growth rate for group (B, zeros included); this table also has individual branch-level data, so can look more closely at results</t>
  </si>
  <si>
    <t>report small bleached areas, but these also appeared on controls!, so I have put zeros, to represent lack of difference among treatments and control</t>
  </si>
  <si>
    <t>this study also conducted a dose experiment, but did not quantitatively report the results -- check Rogers dissertation for more details</t>
  </si>
  <si>
    <t>once/week application</t>
  </si>
  <si>
    <t>once/month application</t>
  </si>
  <si>
    <t>control, no application</t>
  </si>
  <si>
    <t>Montastraea</t>
  </si>
  <si>
    <t>cavernosa</t>
  </si>
  <si>
    <t>Selim (2007)</t>
  </si>
  <si>
    <t>a dissertation with peculiar structure bc it has one large intro, one large methods, one large results, etc instead of breaking up each experiment/study into its own chapter; here i am sharing only the results of lab experiments that investigated sediment dosage effects on mucus production and zooxanthellae density; i did not record feeding bc it is not a response shared with other studies; also waiting to record results of field experiment</t>
  </si>
  <si>
    <t>Hurghada, Egypt</t>
  </si>
  <si>
    <t>tenuis</t>
  </si>
  <si>
    <t>5 mg/cm2/day</t>
  </si>
  <si>
    <t>presumably carbonate sand bc collected at a study site</t>
  </si>
  <si>
    <t>Taken from Methods p59</t>
  </si>
  <si>
    <t>mg/day</t>
  </si>
  <si>
    <t>Fig. 6.3 (p157) with Datathief; coral exposed to sediment for 24 h then put in bag to collect mucus for another 24 h</t>
  </si>
  <si>
    <t>based on post-hoc ANOVA results that suggest 20 and 30 mg/cm2/d is significantly different from 5 mg/cm2/d, and no diff bw 5 and 10 mg/cm2/d; HOWEVER, no control with 0 mg/cm2/d ??</t>
  </si>
  <si>
    <t>sharing here only the results of lab experiments that investigated sediment dosage effects on mucus production and zooxanthellae density; did not record feeding bc not a response shared with other studies; also waiting to record results of field experiment</t>
  </si>
  <si>
    <t>10 mg/cm2/day</t>
  </si>
  <si>
    <t>20 mg/cm2/day</t>
  </si>
  <si>
    <t>30 mg/cm2/day</t>
  </si>
  <si>
    <t>Control 0 mg/cm2/day</t>
  </si>
  <si>
    <t>cells/cm2</t>
  </si>
  <si>
    <t>Fig. 6.11 with Datathief</t>
  </si>
  <si>
    <t>no information about bleaching/death/other sublethal effects, except at p165</t>
  </si>
  <si>
    <t>One week</t>
  </si>
  <si>
    <t>no information about bleaching/death/other sublethal effects, except at p166</t>
  </si>
  <si>
    <t>Two weeks</t>
  </si>
  <si>
    <t>no information about bleaching/death/other sublethal effects, except at p167</t>
  </si>
  <si>
    <t>Four weeks</t>
  </si>
  <si>
    <t>no information about bleaching/death/other sublethal effects, except at p168</t>
  </si>
  <si>
    <t>no information about bleaching/death/other sublethal effects, except at p169</t>
  </si>
  <si>
    <t>no information about bleaching/death/other sublethal effects, except at p170</t>
  </si>
  <si>
    <t>no information about bleaching/death/other sublethal effects, except at p171</t>
  </si>
  <si>
    <t>no information about bleaching/death/other sublethal effects, except at p172</t>
  </si>
  <si>
    <t>no information about bleaching/death/other sublethal effects, except at p173</t>
  </si>
  <si>
    <t>no information about bleaching/death/other sublethal effects, except at p174</t>
  </si>
  <si>
    <t>no information about bleaching/death/other sublethal effects, except at p175</t>
  </si>
  <si>
    <t>no information about bleaching/death/other sublethal effects, except at p176</t>
  </si>
  <si>
    <t>no information about bleaching/death/other sublethal effects, except at p177</t>
  </si>
  <si>
    <t>Fig. 6.12 with Datathief</t>
  </si>
  <si>
    <t>no information about bleaching/death/other sublethal effects, except at p178</t>
  </si>
  <si>
    <t>no information about bleaching/death/other sublethal effects, except at p179</t>
  </si>
  <si>
    <t>no information about bleaching/death/other sublethal effects, except at p180</t>
  </si>
  <si>
    <t>no information about bleaching/death/other sublethal effects, except at p181</t>
  </si>
  <si>
    <t>no information about bleaching/death/other sublethal effects, except at p182</t>
  </si>
  <si>
    <t>no information about bleaching/death/other sublethal effects, except at p183</t>
  </si>
  <si>
    <t>no information about bleaching/death/other sublethal effects, except at p184</t>
  </si>
  <si>
    <t>no information about bleaching/death/other sublethal effects, except at p185</t>
  </si>
  <si>
    <t>no information about bleaching/death/other sublethal effects, except at p186</t>
  </si>
  <si>
    <t>no information about bleaching/death/other sublethal effects, except at p187</t>
  </si>
  <si>
    <t>no information about bleaching/death/other sublethal effects, except at p188</t>
  </si>
  <si>
    <t>no information about bleaching/death/other sublethal effects, except at p189</t>
  </si>
  <si>
    <t>no information about bleaching/death/other sublethal effects, except at p190</t>
  </si>
  <si>
    <t>Fig. 6.13 with Datathief</t>
  </si>
  <si>
    <t>no information about bleaching/death/other sublethal effects, except at p191</t>
  </si>
  <si>
    <t>no information about bleaching/death/other sublethal effects, except at p192</t>
  </si>
  <si>
    <t>no information about bleaching/death/other sublethal effects, except at p193</t>
  </si>
  <si>
    <t>no information about bleaching/death/other sublethal effects, except at p194</t>
  </si>
  <si>
    <t>no information about bleaching/death/other sublethal effects, except at p195</t>
  </si>
  <si>
    <t>no information about bleaching/death/other sublethal effects, except at p196</t>
  </si>
  <si>
    <t>no information about bleaching/death/other sublethal effects, except at p197</t>
  </si>
  <si>
    <t>no information about bleaching/death/other sublethal effects, except at p198</t>
  </si>
  <si>
    <t>no information about bleaching/death/other sublethal effects, except at p199</t>
  </si>
  <si>
    <t>no information about bleaching/death/other sublethal effects, except at p200</t>
  </si>
  <si>
    <t>no information about bleaching/death/other sublethal effects, except at p201</t>
  </si>
  <si>
    <t>no information about bleaching/death/other sublethal effects, except at p202</t>
  </si>
  <si>
    <t>no information about bleaching/death/other sublethal effects, except at p203</t>
  </si>
  <si>
    <t>Sheridan et al. (2014)</t>
  </si>
  <si>
    <t>this study is interesting and well done analysis of effects of short term exposure to sediment of coral health/immunity; however, many of the responses will likely not be comparable to other studies bc of scarcity of studies that also measured these</t>
  </si>
  <si>
    <t>Lab at University of Mons in Belgium, sediment from SW Madigascar</t>
  </si>
  <si>
    <t>patula</t>
  </si>
  <si>
    <t>Day</t>
  </si>
  <si>
    <t>sieved and autoclaved from Madigascar; fine (97% &lt;63 micron), low-mineral, clay and aragonite sediment</t>
  </si>
  <si>
    <t>sedimentation exposure in 8 3-h increments to mimic chronic, short-term sedimentation; totaled to ~62 mg/cm2/d for treated corals</t>
  </si>
  <si>
    <t>Phenoloxidase activity</t>
  </si>
  <si>
    <t>Delta A490nm mg/protein</t>
  </si>
  <si>
    <t>Melanin volume fraction</t>
  </si>
  <si>
    <t>%</t>
  </si>
  <si>
    <t>Fig. 3 with Datathief</t>
  </si>
  <si>
    <t>Net O2 flux ratio</t>
  </si>
  <si>
    <t>change of O2 concentration between the end of the acclimation phase and the experimental phase</t>
  </si>
  <si>
    <t>median</t>
  </si>
  <si>
    <t>Fig. 6 with Datathief; reporting overall medians per sample of net O2 flux ratio</t>
  </si>
  <si>
    <t>interquartile range (25th to 75th percentile)</t>
  </si>
  <si>
    <t>Fig. 7 (boxplot) with Datathief</t>
  </si>
  <si>
    <t>Non-polar:Polar Lipid Ratio</t>
  </si>
  <si>
    <t>Fig. 5 with Datathief</t>
  </si>
  <si>
    <t>based on Results; no significant difference between controls and treatment for O2 and P/R measures</t>
  </si>
  <si>
    <t>Treated with sediment</t>
  </si>
  <si>
    <t>Night</t>
  </si>
  <si>
    <t>Shore-Maggio et al. (2018)</t>
  </si>
  <si>
    <t>crossed sediment stress at single dose (100 mg/cm2/d) with bacterial infection, so I am only reporting the control (clean FSW) and clean sediment control (no bacteria); because of limited scope, this may not be useful; however there was also a FRESHWATER part of the study that might be interesting</t>
  </si>
  <si>
    <t>Non-stressed - FSW only (no bacteria)</t>
  </si>
  <si>
    <t>n/s, but taken from top 5 cm at fringing reef of Kaneohe Bay</t>
  </si>
  <si>
    <t>g/m2/d</t>
  </si>
  <si>
    <t>see Methods for description</t>
  </si>
  <si>
    <t>colonies affected</t>
  </si>
  <si>
    <t>Fig. 2</t>
  </si>
  <si>
    <t>from Fig. 2; unfortunately, no other info provided bc focus was on mortality due to bacterial infection, which I cannot include bc it will confound results</t>
  </si>
  <si>
    <t>may not be useful because the only uninfected treatments were a single dosage of sediment (or not, for control) for 24 hours</t>
  </si>
  <si>
    <t>Sediment Stressed - FSW only (no bacteria)</t>
  </si>
  <si>
    <t>well done study that conducted fully factorial experiment on effects of 2 levels of sediment (+ control), light (shaded/unshaded), and temp (heated/unheated); i report here only the results of the unheated, unshaded treatments for 2 species; confused by their statistical analysis which showed no effect of sediment on growth rate (see Fig. 3.2A, first three columns)</t>
  </si>
  <si>
    <t>Cockle Bay off Magnetic Island, North Queensland, Australia</t>
  </si>
  <si>
    <t>mesenterina</t>
  </si>
  <si>
    <t>Control - 0 mg/cm2/d</t>
  </si>
  <si>
    <t>Unshaded, Unheated</t>
  </si>
  <si>
    <t>fine (&lt;150 micron) surface sediment from nearshore reef</t>
  </si>
  <si>
    <t>From first paragraph of Results and Methods for experimental set up (n, days, etc)</t>
  </si>
  <si>
    <t>g, mean change in buoyant weight</t>
  </si>
  <si>
    <t>Fig. 3.2 with Datathief; mean is presumably based on 9 colonies bc in Methods they say there are 3 tanks per treatment and 3 coral colonies of each species per tank</t>
  </si>
  <si>
    <t>Lipid content</t>
  </si>
  <si>
    <t>mg/cm2; mean change in lipid content</t>
  </si>
  <si>
    <t>Chlorophyll content</t>
  </si>
  <si>
    <t>mg/cm2; mean change in chlorophyll content</t>
  </si>
  <si>
    <t>based on statistical analyses (full factorial, univariate ANOVA for single and interacting effects of sediment, light, and temp) that showed no effect of sediment on coral growth, chlorophyll content (=bleaching for purposes of binary responses), or death/mortality</t>
  </si>
  <si>
    <t>High sediment - 100-126 mg/cm2/d</t>
  </si>
  <si>
    <t>Very high sediment - &gt;250 mg/cm2/d</t>
  </si>
  <si>
    <t>digitata</t>
  </si>
  <si>
    <t>field study that focused on calibration of artificial sediment block for use on the reef; estimated sedimentation levels on the reef are correlated with bleaching response based on Fig. 4.6</t>
  </si>
  <si>
    <t>Pelorus Island, Queensland, Australia</t>
  </si>
  <si>
    <t>muricata</t>
  </si>
  <si>
    <t>Gradient of sediment - 1</t>
  </si>
  <si>
    <t>18deg33'S</t>
  </si>
  <si>
    <t>146deg30'E</t>
  </si>
  <si>
    <t>fine to medium (&lt;500 micron) silicate-based (in plaster of paris)</t>
  </si>
  <si>
    <t>regression</t>
  </si>
  <si>
    <t>Based on x-values from Fig. 4.6</t>
  </si>
  <si>
    <t>% coral colony unbleached</t>
  </si>
  <si>
    <t>based on Fig. 4.6 with Datathief; noticed discrete sedimentation rates, so I took the average (and s.e.) bleaching response within each of these discrete bins, by species</t>
  </si>
  <si>
    <t>based on Fig. 4.6; if &lt;=95% of coral was unbleached, then considered "local bleaching", otherwise (&gt;95% unbleached) no bleaching considered; in Discussion author mentions lack of mucus and tentacle activity of Montipora, as well as necroses of Montipora under sediment/bleached surface (if unbleached &gt;=50% considered small necroses, if unbleached &lt;50% considered large necroses)</t>
  </si>
  <si>
    <t>field study that focused on calibration of artificial sediment block for use on the reef, but was able to glean data from Fig. 4.6 because of discrete grouping of sediment levels (like treatments), then averaging bleaching response</t>
  </si>
  <si>
    <t>Gradient of sediment - 2</t>
  </si>
  <si>
    <t>Based on x-values from Fig. 4.7</t>
  </si>
  <si>
    <t>Gradient of sediment - 3</t>
  </si>
  <si>
    <t>Based on x-values from Fig. 4.8</t>
  </si>
  <si>
    <t>Gradient of sediment - 4</t>
  </si>
  <si>
    <t>Based on x-values from Fig. 4.9</t>
  </si>
  <si>
    <t>Gradient of sediment - 5</t>
  </si>
  <si>
    <t>Based on x-values from Fig. 4.10</t>
  </si>
  <si>
    <t>Gradient of sediment - 6</t>
  </si>
  <si>
    <t>Based on x-values from Fig. 4.11</t>
  </si>
  <si>
    <t>Gradient of sediment - 7</t>
  </si>
  <si>
    <t>Based on x-values from Fig. 4.12</t>
  </si>
  <si>
    <t>Gradient of sediment - 8</t>
  </si>
  <si>
    <t>Based on x-values from Fig. 4.13</t>
  </si>
  <si>
    <t>Gradient of sediment - 9</t>
  </si>
  <si>
    <t>Based on x-values from Fig. 4.14</t>
  </si>
  <si>
    <t>Gradient of sediment - 10</t>
  </si>
  <si>
    <t>Based on x-values from Fig. 4.15</t>
  </si>
  <si>
    <t>submassive, plate-like</t>
  </si>
  <si>
    <t>Based on x-values from Fig. 4.16</t>
  </si>
  <si>
    <t>Based on x-values from Fig. 4.17</t>
  </si>
  <si>
    <t>Based on x-values from Fig. 4.18</t>
  </si>
  <si>
    <t>Based on x-values from Fig. 4.19</t>
  </si>
  <si>
    <t>Based on x-values from Fig. 4.20</t>
  </si>
  <si>
    <t>Based on x-values from Fig. 4.21</t>
  </si>
  <si>
    <t>Based on x-values from Fig. 4.22</t>
  </si>
  <si>
    <t>Based on x-values from Fig. 4.23</t>
  </si>
  <si>
    <t>Based on x-values from Fig. 4.24</t>
  </si>
  <si>
    <t>Based on x-values from Fig. 4.25</t>
  </si>
  <si>
    <t>Gradient of sediment - 11</t>
  </si>
  <si>
    <t>Based on x-values from Fig. 4.26</t>
  </si>
  <si>
    <t>Gradient of sediment - 12</t>
  </si>
  <si>
    <t>Based on x-values from Fig. 4.27</t>
  </si>
  <si>
    <t>Gradient of sediment - 13</t>
  </si>
  <si>
    <t>Based on x-values from Fig. 4.28</t>
  </si>
  <si>
    <t>Gradient of sediment - 14</t>
  </si>
  <si>
    <t>Based on x-values from Fig. 4.29</t>
  </si>
  <si>
    <t>Gradient of sediment - 15</t>
  </si>
  <si>
    <t>Based on x-values from Fig. 4.30</t>
  </si>
  <si>
    <t>Gradient of sediment - 16</t>
  </si>
  <si>
    <t>Based on x-values from Fig. 4.31</t>
  </si>
  <si>
    <t>cyclindrica</t>
  </si>
  <si>
    <t>Based on x-values from Fig. 4.32</t>
  </si>
  <si>
    <t>Based on x-values from Fig. 4.33</t>
  </si>
  <si>
    <t>Based on x-values from Fig. 4.34</t>
  </si>
  <si>
    <t>Based on x-values from Fig. 4.35</t>
  </si>
  <si>
    <t>Based on x-values from Fig. 4.36</t>
  </si>
  <si>
    <t>Based on x-values from Fig. 4.37</t>
  </si>
  <si>
    <t>Based on x-values from Fig. 4.38</t>
  </si>
  <si>
    <t>Based on x-values from Fig. 4.39</t>
  </si>
  <si>
    <t>Based on x-values from Fig. 4.40</t>
  </si>
  <si>
    <t>Based on x-values from Fig. 4.41</t>
  </si>
  <si>
    <t>Based on x-values from Fig. 4.42</t>
  </si>
  <si>
    <t>Based on x-values from Fig. 4.43</t>
  </si>
  <si>
    <t>Based on x-values from Fig. 4.44</t>
  </si>
  <si>
    <t>Sofonia and Anthony (2008)</t>
  </si>
  <si>
    <t>Filtered sediment load</t>
  </si>
  <si>
    <t>Low flow regime</t>
  </si>
  <si>
    <t>low flow (0.7+/-0.1 cm/s)</t>
  </si>
  <si>
    <t>sandy silt (60-120 micron diameter)</t>
  </si>
  <si>
    <t>mean and se divided by 34 days to get mg/cm2/day rate</t>
  </si>
  <si>
    <t>% change in buoyant weight per month</t>
  </si>
  <si>
    <t>coral colonies in 3 tanks</t>
  </si>
  <si>
    <t>Table 1</t>
  </si>
  <si>
    <t>mg/cm2 tissue lipid content on the last day of the experiment</t>
  </si>
  <si>
    <t>based on text in Results and statistical tests comparing treatments</t>
  </si>
  <si>
    <t>nice lab experiment that measures multiple coral responses to two crosses stressors: sediment load and flow rate</t>
  </si>
  <si>
    <t>nice lab experiment that measures multiple coral responses to two crossed stressors: sediment load and flow rate</t>
  </si>
  <si>
    <t>Low sediment load</t>
  </si>
  <si>
    <t>High sediment load</t>
  </si>
  <si>
    <t>Field control</t>
  </si>
  <si>
    <t>Field flow (low)</t>
  </si>
  <si>
    <t>low flow (3 to 11 cm/s)</t>
  </si>
  <si>
    <t>range</t>
  </si>
  <si>
    <t>note that sediment estimate was reported as "7 - 12 mg/cm2/d", so I have taken the average here and created a range for the lower and upper estimate that reflect 7 - 12</t>
  </si>
  <si>
    <t>coral colonies in field</t>
  </si>
  <si>
    <t>Stafford-Smith (1990) PhD Chapter 4</t>
  </si>
  <si>
    <t>nice field experiment that looked at effects of 4 sediment doses on the partial mortality/mortality/bleaching of 10 coral species in the field</t>
  </si>
  <si>
    <t>North Point, Lizard Island, Queensland, Australia</t>
  </si>
  <si>
    <t>corymbose plates of fine branchlets, colonial</t>
  </si>
  <si>
    <t>Control - 0 sediment</t>
  </si>
  <si>
    <t>ambient field conditions</t>
  </si>
  <si>
    <t>start June 15 1988</t>
  </si>
  <si>
    <t>14deg48'S</t>
  </si>
  <si>
    <t>145deg47'E</t>
  </si>
  <si>
    <t>fine sediment (63-250 micron)</t>
  </si>
  <si>
    <t>sediment amount is amount applied, not necessarily the amount retained on each coral</t>
  </si>
  <si>
    <t>% colonies with bleaching (1/0)</t>
  </si>
  <si>
    <t>prevalence</t>
  </si>
  <si>
    <t>weeks</t>
  </si>
  <si>
    <t>Fig. 4.7 (Temporary damage 1)</t>
  </si>
  <si>
    <t>Tissue mortality (temporary - necrosis but full recovery after 1 mo)</t>
  </si>
  <si>
    <t>% of corals experiencing temp tissue mortality (prevalence)</t>
  </si>
  <si>
    <t>Fig. 4.7 (Temporary damage 2)</t>
  </si>
  <si>
    <t>Tissue mortality (permanent)</t>
  </si>
  <si>
    <t>proportion of mean surface area experiencing permanent tissue mortality</t>
  </si>
  <si>
    <t>because there was a range of values reported for permanent tissue mortality within species, i took average and std error (of upper estimates per bin, by species, by sediment dose) based on Fig. 4.7, and then converted average and std. error from surface area to proportional surface area (of 25 cm2 SA)</t>
  </si>
  <si>
    <t>based on Fig. 4.7</t>
  </si>
  <si>
    <t>lobata/lutea</t>
  </si>
  <si>
    <t>massive, colonial</t>
  </si>
  <si>
    <t>repanda</t>
  </si>
  <si>
    <t>free-living, solitary</t>
  </si>
  <si>
    <t>Sandolitha</t>
  </si>
  <si>
    <t>robusta</t>
  </si>
  <si>
    <t>free-living, colonial</t>
  </si>
  <si>
    <t>encrusting to laminar or foliaceous, colonial</t>
  </si>
  <si>
    <t>laminar to foliaceous, colonial</t>
  </si>
  <si>
    <t>ampliata</t>
  </si>
  <si>
    <t>Leptoria</t>
  </si>
  <si>
    <t>phrygia</t>
  </si>
  <si>
    <t>Diploastrea</t>
  </si>
  <si>
    <t>heliopora</t>
  </si>
  <si>
    <t xml:space="preserve">Stafford-Smith (1992) </t>
  </si>
  <si>
    <t>well done lab experiment that looked at effects of various levels of sediment on (partial) mortality and bleaching of one coral sp; presented as binary responses -- see end of spreadsheet</t>
  </si>
  <si>
    <t>Coconut Bay, Lizard Island</t>
  </si>
  <si>
    <t>week 0</t>
  </si>
  <si>
    <t>clean, calcium carbonate/quartz sand of size range 63-250 microns</t>
  </si>
  <si>
    <t>a daily dose was divided into 5 equal portions and given at approx equal intervals over the course of the day (just under five hours)</t>
  </si>
  <si>
    <t>based on Fig. 4; "small necroses" is what they define as "very minor tissue death (&lt;0.5cm2)" and "large necroses" is what they define as "significant tissue death"; 1 = at least one individual showed sign of response, 0 = no individual showed sign of response</t>
  </si>
  <si>
    <t>sediment rejection also noted, with an apparent improvement in ind'l coral's ability to reject more quickly, but this result not presented separately by treatment and time; Table 2 also gives ind'l level data on sediment stress in terms of sediment weight, depth, etc.</t>
  </si>
  <si>
    <t>week 1</t>
  </si>
  <si>
    <t>week 2</t>
  </si>
  <si>
    <t>week 3</t>
  </si>
  <si>
    <t>1 mg/cm2/day</t>
  </si>
  <si>
    <t>25 mg/cm2/day</t>
  </si>
  <si>
    <t>50 mg/cm2/day</t>
  </si>
  <si>
    <t>100 mg/cm2/day</t>
  </si>
  <si>
    <t>200 mg/cm2/day</t>
  </si>
  <si>
    <t>400 mg/cm2/day</t>
  </si>
  <si>
    <t>1000 mg/cm2/day</t>
  </si>
  <si>
    <t>Stafford-Smith and Ormond (1992)</t>
  </si>
  <si>
    <t>largely qualitative study (see binary responses section), but very comprehensive in terms of species and trying to understand mechanisms by which corals reject (or don't reject) sediment</t>
  </si>
  <si>
    <t>Lizard Island, Queensland, Australia</t>
  </si>
  <si>
    <t>Silt (&lt;63 um)</t>
  </si>
  <si>
    <t>14deg41'S</t>
  </si>
  <si>
    <t>145deg24'E</t>
  </si>
  <si>
    <t>taken from Methods</t>
  </si>
  <si>
    <t>Table 1; blanks treated as 0, non-blanks treated as 1</t>
  </si>
  <si>
    <t>largely qualitative study, but very comprehensive in terms of species and trying to understand mechanisms by which corals reject (or don't reject) sediment</t>
  </si>
  <si>
    <t>Fine sand (63-250 um)</t>
  </si>
  <si>
    <t>Coarse sand (500 um to 1 mm)</t>
  </si>
  <si>
    <t>Granules (1-3 mm)</t>
  </si>
  <si>
    <t>foliosa</t>
  </si>
  <si>
    <t>aequituberculata</t>
  </si>
  <si>
    <t>Astreopora</t>
  </si>
  <si>
    <t>myriophthalma</t>
  </si>
  <si>
    <t>Gardineroseris</t>
  </si>
  <si>
    <t>planulata</t>
  </si>
  <si>
    <t>Coeloseris</t>
  </si>
  <si>
    <t>mayeri</t>
  </si>
  <si>
    <t>paeonia</t>
  </si>
  <si>
    <t>recta</t>
  </si>
  <si>
    <t xml:space="preserve">radians </t>
  </si>
  <si>
    <t xml:space="preserve">Merulina </t>
  </si>
  <si>
    <t>pallida</t>
  </si>
  <si>
    <t>Oulophyllia</t>
  </si>
  <si>
    <t>crispa</t>
  </si>
  <si>
    <t>curta</t>
  </si>
  <si>
    <t>Astrea</t>
  </si>
  <si>
    <t>Plesiastrea</t>
  </si>
  <si>
    <t>versipora</t>
  </si>
  <si>
    <t>serailia</t>
  </si>
  <si>
    <t>chalcidicum</t>
  </si>
  <si>
    <t>Stewart et al. (2006)</t>
  </si>
  <si>
    <t>there was a field and lab experiment; I report here just the results of the lab component that tested effects of different sediment sizes and low vs. high loads on coral sediment removal; I did not report the field component because there was no adequate comparison with a control (there was no without-sediment treatment) bc they were testing effects of symbiotic crab presence/absence, not of sediment per se</t>
  </si>
  <si>
    <t>Mo'orea, Society Islands, French Polynesia</t>
  </si>
  <si>
    <t>Low sedimentation rate</t>
  </si>
  <si>
    <t>Finest sediment (0.05 - 0.1 mm)</t>
  </si>
  <si>
    <t>Surface sediment from fringing reef, finest particles</t>
  </si>
  <si>
    <t>exposed for 24 h only, and means with error not reported</t>
  </si>
  <si>
    <t>% sediment cleared from coral</t>
  </si>
  <si>
    <t>Fig. 2 with Datathief, white bars (no crabs)</t>
  </si>
  <si>
    <t>Text at end of Results</t>
  </si>
  <si>
    <t>there was a field and lab component; I report here just the results of the lab component that tested effects of different sediment sizes and low vs. high loads on coral sediment removal; I did not report the field component because there was no adequate comparison with a control (no-sediment exposure) bc they were testing effects of symbiotic crab presence, not of sediment per se</t>
  </si>
  <si>
    <t>Fine sediment (0.25 - 0.5 mm)</t>
  </si>
  <si>
    <t>Surface sediment from fringing reef, fine particles</t>
  </si>
  <si>
    <t>Medium sediment (0.5 - 2 mm)</t>
  </si>
  <si>
    <t>Surface sediment from fringing reef, medium particles</t>
  </si>
  <si>
    <t>Coarse sediment (2 - 4 mm)</t>
  </si>
  <si>
    <t>Surface sediment from fringing reef, coarse particles</t>
  </si>
  <si>
    <t>High sedimentation rate</t>
  </si>
  <si>
    <t>Vargas-Angel et al. (2006)</t>
  </si>
  <si>
    <t>this was primarily a histological study that attempted to quantify the effects of long-term exposure of sediment to corals; their scoring system has not been adopted by other studies, so I have reported only the binary responses as described in the Results section, see end of spreadsheet</t>
  </si>
  <si>
    <t>Fort Lauderdale, Florida, USA</t>
  </si>
  <si>
    <t>end of Week 1</t>
  </si>
  <si>
    <t>rinsed, sterilized sand from potential dredging site, all &lt;500 micron</t>
  </si>
  <si>
    <t>see Methods for details; ~100-112.5 mg/cm2 applied TWICE daily, hence 225 mg/cm2/d</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</si>
  <si>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3</t>
  </si>
  <si>
    <t>this was primarily a histological study that attempted to quantify the effects of long-term exposure of sediment to corals; this score has not been adopted by other studies, so I have reported only the binary responses as described in the Results section</t>
  </si>
  <si>
    <t>end of Week 2</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</si>
  <si>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4</t>
  </si>
  <si>
    <t>end of Week 3</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</si>
  <si>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5</t>
  </si>
  <si>
    <t>end of Week 4</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</si>
  <si>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6</t>
  </si>
  <si>
    <t>Sediment exposed</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</si>
  <si>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7</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</si>
  <si>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8</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</si>
  <si>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9</t>
  </si>
  <si>
    <t>Based on Results text, especially Tables 1 and 2 which score the physiological/histological responses of control and treated corals; swelling = hydrostatic inflation, which I mark as 1 here if the score was &gt;=2, indicating widespread swelling; necrosis was found only in one specimen, presumably from Week 4 of Treated group, hence the median score of 3.7 on Table 10</t>
  </si>
  <si>
    <t>DS34a</t>
  </si>
  <si>
    <t xml:space="preserve">Weber et al. (2006) </t>
  </si>
  <si>
    <t>this was a large study with complex design -- there were 3 lab experiments, 1 field experiment, and a sediment rejection component of all the lab studies; i have included as much detail as possible for Experiments 1, 3, and the field experiment that investigated the effect on coral max. quantum yield due to sediment of different provenance, size, and dosage; the data for Experiment 2 were not presented in a format that could be easily derived and averaged (dot plot), and the authors did not share at what time point their sediment removal ("freed area") component was measured -- exp.2 and freed area were therefore not reported here</t>
  </si>
  <si>
    <t>Australian Institute of Marine Science, Cape Ferguson, Queensland, Australia</t>
  </si>
  <si>
    <t>Exp. 1: 12 h/HR-S (exposure time/sediment type)</t>
  </si>
  <si>
    <t>Before sediment application</t>
  </si>
  <si>
    <t>silt from Herbert river (&lt;63 micron, see Table 2 for full physical, organic, nutrient, and geochemical analysis)</t>
  </si>
  <si>
    <t>actual sediment on corals reported on page 25</t>
  </si>
  <si>
    <t>Fig. 2 with Datathief; lots of overlap of datapoints and error bars, so did my best to interpolate/extrapolate based on discernible data</t>
  </si>
  <si>
    <t>based on text on page 26 describing 'Rejection capability'; no mention of bleaching, death, necroses, etc.; photosynthetic efficiency based on overlap of error bars between treatments and controls in Figs. 4 and 5, and associated stats in text</t>
  </si>
  <si>
    <t>extremely detailed study when it comes to sediment origin/type, size, and dosage; might be able to include this as a nutrients study because they quantified nutrients in sediment types</t>
  </si>
  <si>
    <t>Time 0 - when sediment removed</t>
  </si>
  <si>
    <t>Time 24 h after sediment removed</t>
  </si>
  <si>
    <t>Time 48 h after sediment removed</t>
  </si>
  <si>
    <t>Exp. 1: 12 h/HR-F (exposure time/sediment type)</t>
  </si>
  <si>
    <t>fine sand from Herbert river (63-250 micron, see Table 2 for full physical, organic, nutrient, and geochemical analysis)</t>
  </si>
  <si>
    <t>Exp. 1: 12 h/HR-M (exposure time/sediment type)</t>
  </si>
  <si>
    <t>medium sand from Herbert river (250-500 micron, see Table 2 for full physical, organic, nutrient, and geochemical analysis)</t>
  </si>
  <si>
    <t>Exp. 1: 12 h/OS-S (exposure time/sediment type)</t>
  </si>
  <si>
    <t>silt from Offshore (&lt;63 micron, see Table 2 for full physical, organic, nutrient, and geochemical analysis)</t>
  </si>
  <si>
    <t>Exp. 1: 12 h/OS-F (exposure time/sediment type)</t>
  </si>
  <si>
    <t>fine sand from offshore (63-250 micron, see Table 2 for full physical, organic, nutrient, and geochemical analysis)</t>
  </si>
  <si>
    <t>Exp. 1: 12 h/OS-M (exposure time/sediment type)</t>
  </si>
  <si>
    <t>medium sand from offshore (250-500 micron, see Table 2 for full physical, organic, nutrient, and geochemical analysis)</t>
  </si>
  <si>
    <t>Exp. 1: 12 h/AR-S (exposure time/sediment type)</t>
  </si>
  <si>
    <t>aragonite dust (see Table 2 for full physical, organic, nutrient, and geochemical analysis)</t>
  </si>
  <si>
    <t>nominal level</t>
  </si>
  <si>
    <t>Exp. 1: 12 h/Control (exposure time/sediment type - no sediment)</t>
  </si>
  <si>
    <t>no sediment</t>
  </si>
  <si>
    <t>Exp. 1: 36 h/HR-S (exposure time/sediment type)</t>
  </si>
  <si>
    <t>Exp. 1: 36 h/HR-F (exposure time/sediment type)</t>
  </si>
  <si>
    <t>Exp. 1: 36 h/HR-M (exposure time/sediment type)</t>
  </si>
  <si>
    <t>Exp. 1: 36 h/OS-S (exposure time/sediment type)</t>
  </si>
  <si>
    <t>Exp. 1: 36 h/OS-F (exposure time/sediment type)</t>
  </si>
  <si>
    <t>Exp. 1: 36 h/OS-M (exposure time/sediment type)</t>
  </si>
  <si>
    <t>Exp. 1: 36 h/AR-S (exposure time/sediment type)</t>
  </si>
  <si>
    <t>Exp. 1: 36 h/Control (exposure time/sediment type - no sediment)</t>
  </si>
  <si>
    <t>Exp. 1: 60 h/HR-S (exposure time/sediment type)</t>
  </si>
  <si>
    <t>Exp. 1: 60 h/HR-F (exposure time/sediment type)</t>
  </si>
  <si>
    <t>Exp. 1: 60 h/HR-M (exposure time/sediment type)</t>
  </si>
  <si>
    <t>Exp. 1: 60 h/OS-S (exposure time/sediment type)</t>
  </si>
  <si>
    <t>Exp. 1: 60 h/OS-F (exposure time/sediment type)</t>
  </si>
  <si>
    <t>Exp. 1: 60 h/OS-M (exposure time/sediment type)</t>
  </si>
  <si>
    <t>Exp. 1: 60 h/AR-S (exposure time/sediment type)</t>
  </si>
  <si>
    <t>Exp. 1: 60 h/Control (exposure time/sediment type - no sediment)</t>
  </si>
  <si>
    <t>DS34b</t>
  </si>
  <si>
    <t>Exp. 3: 20 h/HR-S (exposure time/sediment type)</t>
  </si>
  <si>
    <t>actual sediment on corals reported on page 26</t>
  </si>
  <si>
    <t>2 - 3</t>
  </si>
  <si>
    <t>Fig. 4 with Datathief; lots of overlap of datapoints and error bars, so did my best to interpolate/extrapolate based on discernible data</t>
  </si>
  <si>
    <t>Exp. 3: 20 h/AR-S (exposure time/sediment type)</t>
  </si>
  <si>
    <t>Exp. 3: 20 h/NR-S (exposure time/sediment type)</t>
  </si>
  <si>
    <t>silt from Normanby river (&lt;63 micron, see Table 2 for full physical, organic, nutrient, and geochemical analysis)</t>
  </si>
  <si>
    <t>Exp. 3: 20 h/NS1-S (exposure time/sediment type)</t>
  </si>
  <si>
    <t>silt from Nearshore 1 (&lt;63 micron, see Table 2 for full physical, organic, nutrient, and geochemical analysis)</t>
  </si>
  <si>
    <t>Exp. 3: 20 h/NS2-S (exposure time/sediment type)</t>
  </si>
  <si>
    <t>silt from Nearshore 2 (&lt;63 micron, see Table 2 for full physical, organic, nutrient, and geochemical analysis)</t>
  </si>
  <si>
    <t>Exp. 3: 20 h/OS-S (exposure time/sediment type)</t>
  </si>
  <si>
    <t>Exp. 3: 20 h/Control (exposure time/sediment type - no sediment)</t>
  </si>
  <si>
    <t>Exp. 3: 44 h/HR-S (exposure time/sediment type)</t>
  </si>
  <si>
    <t>Exp. 3: 44 h/AR-S (exposure time/sediment type)</t>
  </si>
  <si>
    <t>Exp. 3: 44 h/NR-S (exposure time/sediment type)</t>
  </si>
  <si>
    <t>Exp. 3: 44 h/NS1-S (exposure time/sediment type)</t>
  </si>
  <si>
    <t>Exp. 3: 44 h/NS2-S (exposure time/sediment type)</t>
  </si>
  <si>
    <t>Exp. 3: 44 h/OS-S (exposure time/sediment type)</t>
  </si>
  <si>
    <t>Exp. 3: 44 h/Control (exposure time/sediment type - no sediment)</t>
  </si>
  <si>
    <t>DS34c</t>
  </si>
  <si>
    <t>Field Exp: HR-S sediment type</t>
  </si>
  <si>
    <t>24 hr exposure, 66 mg/cm2 dosage</t>
  </si>
  <si>
    <t>corals</t>
  </si>
  <si>
    <t>Field Exp: OS-S sediment type</t>
  </si>
  <si>
    <t>Field Exp: AR-S sediment type</t>
  </si>
  <si>
    <t>Field Exp: Dark control</t>
  </si>
  <si>
    <t>Field Exp: Light control</t>
  </si>
  <si>
    <t>Fig. 1B with Datathief</t>
  </si>
  <si>
    <t>submassive</t>
  </si>
  <si>
    <t>Zill et al. (2017)</t>
  </si>
  <si>
    <t>experiment crossed sediment and vermetid snail presence/absence for 4 treatments; i report the results of the 2 treatments for which vermetids were absent (sediment added or not), which revealed no significant effect of sediment alone on coral growth rate (only the interaction of the sediment+vermetid significantly affected coral growth)</t>
  </si>
  <si>
    <t>Treatment - Sediment addition</t>
  </si>
  <si>
    <t>no vermetid snails</t>
  </si>
  <si>
    <t>June to Aug 2012</t>
  </si>
  <si>
    <t>17deg28' S</t>
  </si>
  <si>
    <t>149deg49'W</t>
  </si>
  <si>
    <t>fine to coarse sand; carbonated, sometimes siliceous, biogenic fragments</t>
  </si>
  <si>
    <t>juvenile colonies</t>
  </si>
  <si>
    <t>information derived from Methods and Supplemental Material</t>
  </si>
  <si>
    <t>mg/cm2/d</t>
  </si>
  <si>
    <t>Fig. 1 with Datathief, NO vermetids only</t>
  </si>
  <si>
    <t>% sediment removed</t>
  </si>
  <si>
    <t>no other qualitative information given about the health or reaction of the coral to sediment in the absence of vermetid snails</t>
  </si>
  <si>
    <t>Control - No sediment</t>
  </si>
  <si>
    <t>Fabricius et al. (2003)</t>
  </si>
  <si>
    <t>lab experiment that looked at recruit survival (26 days old at start) after 43 h exposure to a single dose and dosage of fine, muddy sediment crossed with TEP presence/absence (marine snow component); here I report only the results from the sediment-only treatment and the control (unfiltered seawater); one experimental run (replicate, Run 3) reported separately from rest (Runs 1, 2, 4, 5) because of slightly different conditions</t>
  </si>
  <si>
    <t>Australian Institute of Marine Science (AIMS, Townsville, Queensland)</t>
  </si>
  <si>
    <t>willisae</t>
  </si>
  <si>
    <t>Runs 1,2,4,5</t>
  </si>
  <si>
    <t>fine (&lt;125 micron), muddy, subtidal sediment from near creek mouth</t>
  </si>
  <si>
    <t>tiles</t>
  </si>
  <si>
    <t>Based on Table 1</t>
  </si>
  <si>
    <t>% mortality</t>
  </si>
  <si>
    <t>% of recruits (26 days old at start of experiment) died from treatment after 43 h exposure; based on Fig. 2A</t>
  </si>
  <si>
    <t>% survival</t>
  </si>
  <si>
    <t>% of recruits (26 days old at start of experiment) that survived (100%-mortality rate, Response 1) treatment after 43 h exposure; based on Fig. 2A</t>
  </si>
  <si>
    <t>based on Fig. 2</t>
  </si>
  <si>
    <t>lab experiment that crossed exposure to a single dose and dosage of fine, muddy sediment with TEP presence/absence (marine snow component); here I report only the results from the sediment-only treatment and the control (unfiltered seawater); one experimental run (replicate, Run 3) reported separately from rest (Runs 1, 2, 4, 5) because of slightly different conditions</t>
  </si>
  <si>
    <t>Run 3</t>
  </si>
  <si>
    <t>% of recruits (26 days old at start of experiment) died from treatment after 43 h exposure; based on Fig. 2B</t>
  </si>
  <si>
    <t>% of recruits (26 days old at start of experiment) that survived (100%-mortality rate, Response 1) treatment after 43 h exposure; based on Fig. 2B</t>
  </si>
  <si>
    <t>DS38a</t>
  </si>
  <si>
    <t>Goh and Lee (2008)</t>
  </si>
  <si>
    <t>lab experiment that focused on conditioning settlement tiles for different periods of time, which also incidentally allowed sediment to settle on the tiles as larvae were attempting to settle; for sediment data, the authors present raw data (no averages, errors, etc., see Fig. 4); REGRESSION analysis of relationship between number of larvae settled (on top surface presumably) and amount of sediment on top surface, both after 10 days: "Regression analysis indicated a significant, negative relationship between the mean number of settled larvae and weight of particulate matter on experimental tiles (r^2=0.512, p&lt;0.05, n=24; Fig. 4)."</t>
  </si>
  <si>
    <t>Tropical Marine Science Institute, Singapore</t>
  </si>
  <si>
    <t>top (presumably, when comparing numbers settled in Fig. 3 vs 4)</t>
  </si>
  <si>
    <t>Conditioned tile</t>
  </si>
  <si>
    <t>"fine sediment"</t>
  </si>
  <si>
    <t>mg</t>
  </si>
  <si>
    <t>Based on Fig. 4 with GraphClick; mg divided by 100 cm2 for top surface and by 10 days to get mg/cm2/d</t>
  </si>
  <si>
    <t>% larvae settled after 10 days (of n=20 larvae)</t>
  </si>
  <si>
    <t>Fig. 4 with GraphClick; INDIVIDUAL TILE data, based on regression analysis; # of individuals divided by 20 to get % settled</t>
  </si>
  <si>
    <t>these are not control/treatment groups, but data from individual samples (settlement tiles), therefore I cannot create binary responses based on statistical tests among groups</t>
  </si>
  <si>
    <t>lab experiment that focused on conditioning settlement tiles for different periods of time, which also incidentally allowed sediment to settle on the tiles as larvae were attempting to settle; (significant, negative) REGRESSION analysis of relationship between number of larvae settled (on top surface presumably) and amount of sediment on top surface, both after 10 days</t>
  </si>
  <si>
    <t>DS38b</t>
  </si>
  <si>
    <t>averaged response of three apparent controls (no sediment), then categorized and averaged for other sediment exposure levels in 0.10 mg/cm2/d bins</t>
  </si>
  <si>
    <t>"Control", avg of 3 tiles without sediment</t>
  </si>
  <si>
    <t>conditioned tiles</t>
  </si>
  <si>
    <t xml:space="preserve">"Very Low" sediment, avg of 6 tiles with sediment &gt;0 and &lt;=0.1 mg/cm2/d  </t>
  </si>
  <si>
    <t xml:space="preserve">"Low" sediment, avg of 9 tiles with sediment &gt;0.1 and &lt;=0.2 mg/cm2/d  </t>
  </si>
  <si>
    <t xml:space="preserve">"Medium" sediment, avg of 6 tiles with sediment &gt;0.2 and &lt;=0.3 mg/cm2/d  </t>
  </si>
  <si>
    <t>St. Croix, USVI</t>
  </si>
  <si>
    <t>palmata</t>
  </si>
  <si>
    <t>control</t>
  </si>
  <si>
    <t>Diploria</t>
  </si>
  <si>
    <t>strigosa</t>
  </si>
  <si>
    <t>annularis</t>
  </si>
  <si>
    <t>Orbicella</t>
  </si>
  <si>
    <t>Abdel-Salam (1989) PhD Chapter 3</t>
  </si>
  <si>
    <t>in situ experiment (experimental chambers in the field) to measure photosynthesis, respiration, and sediment-clearing rates; I present here only the results of the photosynthesis and respiration measures</t>
  </si>
  <si>
    <t>Agaricia</t>
  </si>
  <si>
    <t>agaricites</t>
  </si>
  <si>
    <t>ambient light (in contained units underwater)</t>
  </si>
  <si>
    <t>17deg46'N</t>
  </si>
  <si>
    <t>64deg45'W</t>
  </si>
  <si>
    <t>calcium carbonate sand, mostly medium to coarse &gt;250 micron) from site where experiment conducted, and sieved to be uniform for all experiments</t>
  </si>
  <si>
    <t>see Methods text, and presumption that this is a 48 h experiment because "corals were used between 48 and 96 hours after collection"</t>
  </si>
  <si>
    <t>microgram O2 / cm2 / 8 min</t>
  </si>
  <si>
    <t>Table 1, p83</t>
  </si>
  <si>
    <t>Photosynthesis</t>
  </si>
  <si>
    <t>compare to controls, when possible, otherwise before-after comparison used to determine whether there is a difference when adding sediment to specimens</t>
  </si>
  <si>
    <t>P/R 24h ratio, net change before vs. after</t>
  </si>
  <si>
    <t>% change in net P/R before vs. net P/R after</t>
  </si>
  <si>
    <t>Table 30. p 124</t>
  </si>
  <si>
    <t>porites</t>
  </si>
  <si>
    <t>rigida</t>
  </si>
  <si>
    <t>Isophyllia</t>
  </si>
  <si>
    <t>Meandrina</t>
  </si>
  <si>
    <t>meandrites</t>
  </si>
  <si>
    <t>Before exposure</t>
  </si>
  <si>
    <t>see Methods text, long-term exposure exp't</t>
  </si>
  <si>
    <t>microgram O2 / cm2 / h</t>
  </si>
  <si>
    <t>Table 21, p103</t>
  </si>
  <si>
    <t>Photosynthesis, gross max</t>
  </si>
  <si>
    <t>P/R 24h ratio</t>
  </si>
  <si>
    <t>After exposure</t>
  </si>
  <si>
    <t>Table 22, p104</t>
  </si>
  <si>
    <t>Gowan et al. (2014)</t>
  </si>
  <si>
    <t>present results of Flume experiment only (other part of study aims to observe gradient of sedimentation and flow in situ), which crosses low/high flow with sediment presence/absence, and in presence of algal turf (present in all 4 treatment combinations) -- should look at low flow only, to avoid confounding variables</t>
  </si>
  <si>
    <t>No sediment</t>
  </si>
  <si>
    <t>Fine to medium (&lt;500 micron) sand and silt from top 5 cm of fringing reef (exposed to carbonate and terrigenous sources)</t>
  </si>
  <si>
    <t>Change in dry weight (%)</t>
  </si>
  <si>
    <t>fragments (3 replicates x 2 runs)</t>
  </si>
  <si>
    <t>Fig. 8A with Datathief</t>
  </si>
  <si>
    <t>Tissue damage</t>
  </si>
  <si>
    <t>average area of damaged coral tissue (cm2) (of approx. 50 cm2)</t>
  </si>
  <si>
    <t>Fig. 8B with Datathief; "damaged" I presume to mean bleached based on description in Results text; fragment size estimated to be 50 cm2, based on text in Methods</t>
  </si>
  <si>
    <t>based on Results text and statistics comparing no sediment controls to sediment treatments, especially under low flow conditions</t>
  </si>
  <si>
    <t>Sediment</t>
  </si>
  <si>
    <t>Low Flow</t>
  </si>
  <si>
    <t>Flow 0.05 m/s; presence of algae</t>
  </si>
  <si>
    <t>see Methods text, Flume experiment; Results state that actual sedimentation rate ranged between 17 and 23 mg/cm2/d, hence the lower and upper error estimate of 5</t>
  </si>
  <si>
    <t>see Methods text, Flume experiment; Results state that actual sedimentation rate ranged between 17 and 23 mg/cm2/d, hence the lower and upper error estimate of 6</t>
  </si>
  <si>
    <t xml:space="preserve">Peters and Pilson (1985) </t>
  </si>
  <si>
    <t>lab experiment, but worked with temperate scleractinian coral species instead of tropical one</t>
  </si>
  <si>
    <t>Narragansett Bay, Rhode Island, USA</t>
  </si>
  <si>
    <t>Astrangia</t>
  </si>
  <si>
    <t>poculata</t>
  </si>
  <si>
    <t>Control (no sediment), asymbiotic</t>
  </si>
  <si>
    <t>time 0 weeks (baseline)</t>
  </si>
  <si>
    <t>glacial deposit quartz/granite minerals, &lt;1.5% calcium carbonate, 62-500 microns</t>
  </si>
  <si>
    <t>w</t>
  </si>
  <si>
    <t>see Materials and Methods for description of sediment protocol; everyday for 2 weeks</t>
  </si>
  <si>
    <t>nMol O2/cm2/hr</t>
  </si>
  <si>
    <t>Weight (convert to growth rate)</t>
  </si>
  <si>
    <t>g</t>
  </si>
  <si>
    <t>95% CI of weighing method</t>
  </si>
  <si>
    <t>P/R and Bleaching based on Fig. 1 which shows no difference between controls and sediment-treated corals (main effect is between symbiotic/asymbiotic); Fig. 2 for growth rate (same pattern as P/R); Results text for necroses and mucus</t>
  </si>
  <si>
    <t>no responses in first four weeks of study; the study continued and found declines in coral health after starvation in addition to sediment; otherwise, this coral was a good sediment shedder</t>
  </si>
  <si>
    <t>Sediment-treated, asymbiotic</t>
  </si>
  <si>
    <t>Control (no sediment), symbiotic</t>
  </si>
  <si>
    <t>Sediment-treated, symbiotic</t>
  </si>
  <si>
    <t>time 2 weeks</t>
  </si>
  <si>
    <t>time 4 weeks</t>
  </si>
  <si>
    <t>Scolymia</t>
  </si>
  <si>
    <t>Methods</t>
  </si>
  <si>
    <t>sinuosa</t>
  </si>
  <si>
    <t>Manicina</t>
  </si>
  <si>
    <t>Cladocora</t>
  </si>
  <si>
    <t>arbuscula</t>
  </si>
  <si>
    <t>Stephanocoenia</t>
  </si>
  <si>
    <t>Solenastrea</t>
  </si>
  <si>
    <t>hyades</t>
  </si>
  <si>
    <t>Rogers (1983)</t>
  </si>
  <si>
    <t>nice experimental design, but highly qualitative results, which will limit our use of these data. see binary responses at the end of the spreadsheet.</t>
  </si>
  <si>
    <t>Oct - Nov 1976</t>
  </si>
  <si>
    <t>"moderately sorted coarse sand with mean grain size of 1.01 phi (0.5mm), consisted mostly of Halimeda flakes</t>
  </si>
  <si>
    <t>time</t>
  </si>
  <si>
    <t>based on narrative description of results. no figures with data, ugh!</t>
  </si>
  <si>
    <t>Dose 1: 200 mg cm-2</t>
  </si>
  <si>
    <t>Oct - Nov 1977</t>
  </si>
  <si>
    <t>Oct - Nov 1978</t>
  </si>
  <si>
    <t>Oct - Nov 1979</t>
  </si>
  <si>
    <t>Dose 2: 400 mg cm-2</t>
  </si>
  <si>
    <t>Oct - Nov 1980</t>
  </si>
  <si>
    <t>Dose 3: 800 mg cm-2</t>
  </si>
  <si>
    <t>Oct - Nov 1981</t>
  </si>
  <si>
    <t>Daily over 45 days</t>
  </si>
  <si>
    <t>200 mg cm-2</t>
  </si>
  <si>
    <t>Oct - Nov 1982</t>
  </si>
  <si>
    <t>Every 3 weeks</t>
  </si>
  <si>
    <t>Oct - Nov 1983</t>
  </si>
  <si>
    <t>Every 3 months</t>
  </si>
  <si>
    <t>Oct - Nov 1984</t>
  </si>
  <si>
    <t>Oct - Nov 1985</t>
  </si>
  <si>
    <t>Oct - Nov 1986</t>
  </si>
  <si>
    <t>Oct - Nov 1987</t>
  </si>
  <si>
    <t>Oct - Nov 1988</t>
  </si>
  <si>
    <t>Oct - Nov 1989</t>
  </si>
  <si>
    <t>Oct - Nov 1990</t>
  </si>
  <si>
    <t>Oct - Nov 1991</t>
  </si>
  <si>
    <t>Oct - Nov 1992</t>
  </si>
  <si>
    <t>Oct - Nov 1993</t>
  </si>
  <si>
    <t>Oct - Nov 1994</t>
  </si>
  <si>
    <t>Oct - Nov 1995</t>
  </si>
  <si>
    <t>Oct - Nov 1996</t>
  </si>
  <si>
    <t>Oct - Nov 1997</t>
  </si>
  <si>
    <t>Oct - Nov 1998</t>
  </si>
  <si>
    <t>clivosa</t>
  </si>
  <si>
    <t>Oct - Nov 1999</t>
  </si>
  <si>
    <t>Stafford-Smith (1993)</t>
  </si>
  <si>
    <t>experiment with many species but focuses on sediment removal efficiency instead of physiological or demographic effects (but see binary responses for bleaching and mortality at end of spreadsheet)</t>
  </si>
  <si>
    <t>Fine sediment</t>
  </si>
  <si>
    <t>Mar - July 1988</t>
  </si>
  <si>
    <t>calcium carbonate/quartz sand, fine (63 to 250 microns)</t>
  </si>
  <si>
    <t>dosage is noted only briefly in Materials and Methods, with no mean or error estimates</t>
  </si>
  <si>
    <t>Table 7</t>
  </si>
  <si>
    <t>Coarse sediment</t>
  </si>
  <si>
    <t>Mar - July 1989</t>
  </si>
  <si>
    <t>calcium carbonate/quartz sand (.5 to 1 mm)</t>
  </si>
  <si>
    <t>Mar - July 1990</t>
  </si>
  <si>
    <t>Mar - July 1991</t>
  </si>
  <si>
    <t>Mar - July 1992</t>
  </si>
  <si>
    <t>Mar - July 1993</t>
  </si>
  <si>
    <t>Mar - July 1994</t>
  </si>
  <si>
    <t>Mar - July 1995</t>
  </si>
  <si>
    <t>Mar - July 1996</t>
  </si>
  <si>
    <t>Mar - July 1997</t>
  </si>
  <si>
    <t>Mar - July 1998</t>
  </si>
  <si>
    <t>Mar - July 1999</t>
  </si>
  <si>
    <t>Mar - July 2000</t>
  </si>
  <si>
    <t>Table 7; 30% - 3 of 10 bleaching and mortality</t>
  </si>
  <si>
    <t>Mar - July 2001</t>
  </si>
  <si>
    <t>Table 7; 10% - 1 of 10 bleaching and mortality</t>
  </si>
  <si>
    <t>Mar - July 2002</t>
  </si>
  <si>
    <t>Mar - July 2003</t>
  </si>
  <si>
    <t>sub-massive</t>
  </si>
  <si>
    <t>Mar - July 2004</t>
  </si>
  <si>
    <t>Mar - July 2005</t>
  </si>
  <si>
    <t>Mar - July 2006</t>
  </si>
  <si>
    <t>Table 7; 40% - 2 of 5 bleaching and mortality</t>
  </si>
  <si>
    <t>Mar - July 2007</t>
  </si>
  <si>
    <t>Table 7; 40% - 2 of 5 bleaching</t>
  </si>
  <si>
    <t>Mar - July 2008</t>
  </si>
  <si>
    <t>Mar - July 2009</t>
  </si>
  <si>
    <t>Mar - July 2010</t>
  </si>
  <si>
    <t>Mar - July 2011</t>
  </si>
  <si>
    <t>Mar - July 2012</t>
  </si>
  <si>
    <t>Table 7; 100% - 6 of 6 bleaching</t>
  </si>
  <si>
    <t>Mar - July 2013</t>
  </si>
  <si>
    <t>Table 7; 83% - 5 of 6 bleaching</t>
  </si>
  <si>
    <t>Mar - July 2014</t>
  </si>
  <si>
    <t>Mar - July 2015</t>
  </si>
  <si>
    <t>Mar - July 2016</t>
  </si>
  <si>
    <t>Mar - July 2017</t>
  </si>
  <si>
    <t>Mar - July 2018</t>
  </si>
  <si>
    <t>Mar - July 2019</t>
  </si>
  <si>
    <t>cylindrica</t>
  </si>
  <si>
    <t>Mar - July 2020</t>
  </si>
  <si>
    <t>Mar - July 2021</t>
  </si>
  <si>
    <t>Mar - July 2022</t>
  </si>
  <si>
    <t>Table 7; 80% - 8 of 10 bleaching</t>
  </si>
  <si>
    <t>Mar - July 2023</t>
  </si>
  <si>
    <t>Table 7; 60% - 6 of 10 bleaching</t>
  </si>
  <si>
    <t>Mar - July 2024</t>
  </si>
  <si>
    <t>Table 7; 100% - 4 of 4 bleaching</t>
  </si>
  <si>
    <t>Mar - July 2025</t>
  </si>
  <si>
    <t>Psammocora</t>
  </si>
  <si>
    <t>contigua</t>
  </si>
  <si>
    <t>Mar - July 2026</t>
  </si>
  <si>
    <t>Mar - July 2027</t>
  </si>
  <si>
    <t>Mar - July 2028</t>
  </si>
  <si>
    <t>Mar - July 2029</t>
  </si>
  <si>
    <t>Mar - July 2030</t>
  </si>
  <si>
    <t>Mar - July 2031</t>
  </si>
  <si>
    <t>horizontal</t>
  </si>
  <si>
    <t>Bessell-Browne et al. (2017) Lab component</t>
  </si>
  <si>
    <t>this is lab component of study that tested relationship between sediment exposure and mucus production; because mucus production presented as probability, I have listed as binary response</t>
  </si>
  <si>
    <t>Control - no sediment</t>
  </si>
  <si>
    <t xml:space="preserve">fine grain (0.5-140 micron) biogenic calcium carbonate, TOC=0.25% </t>
  </si>
  <si>
    <t>based on Fig. 6; probability of mucus &gt;0 means that increased mucus=1 (yes)</t>
  </si>
  <si>
    <t>2 mg/cm2/d</t>
  </si>
  <si>
    <t>5 mg/cm2/d</t>
  </si>
  <si>
    <t>10 mg/cm2/d</t>
  </si>
  <si>
    <t>20 mg/cm2/d</t>
  </si>
  <si>
    <t>Coffroth (1985)</t>
  </si>
  <si>
    <t>field experiment that exposes corals to decreased salinity (not included here) and increased sedimentation in in situ chambers to monitor for mucus sheet formation -- I only present binary comparison between chambered control and sediment treatment(s), between which there is no significant difference</t>
  </si>
  <si>
    <t>Smithsonian Tropical Research Institute, San Blas Islands, Panama</t>
  </si>
  <si>
    <t>Chambered control (no sediment)</t>
  </si>
  <si>
    <t>ambient field conditions, 3m depth</t>
  </si>
  <si>
    <t>June-July 1984</t>
  </si>
  <si>
    <t>9deg34'N</t>
  </si>
  <si>
    <t>78deg49'W</t>
  </si>
  <si>
    <t>fine (&lt;250 micron) reef-based sediment, from core</t>
  </si>
  <si>
    <t>replicate chambers</t>
  </si>
  <si>
    <t>based on Fig. 3,4 but no sign difference between chambered controls and either fine sediment or natural sediment treatments</t>
  </si>
  <si>
    <t>Fine sediment addition</t>
  </si>
  <si>
    <t>Natural sedimentation</t>
  </si>
  <si>
    <t>furcata</t>
  </si>
  <si>
    <t>Flores et al. (2012)</t>
  </si>
  <si>
    <t>good source of information for physiological effects of sediment stress</t>
  </si>
  <si>
    <t>AIMS, Townsville, Australia</t>
  </si>
  <si>
    <t>aequituberculata </t>
  </si>
  <si>
    <t>0 mg/L Target TSS (total suspended sediment)</t>
  </si>
  <si>
    <t>Week 0</t>
  </si>
  <si>
    <t>coral-derived sand and coral rubble, ground into fine sediments (mean particle size 6.4+/-0.8 (SE) mm, 95% &lt;20 micm)</t>
  </si>
  <si>
    <t>Fig. S2; There is also information about sediment accumulation over time and % sediment cover, in addition to sedimentation rate. Also, total suspended sediments (TSS), turbidity (NTU), and light attenuation (relative %).</t>
  </si>
  <si>
    <t>% cover mortality</t>
  </si>
  <si>
    <t>% colony mortality of n=9 colonies + % tissue mortality of those colonies with partial mortality</t>
  </si>
  <si>
    <t>coral colonies</t>
  </si>
  <si>
    <t>Results text: "Mortality and Sediment Accumulation"</t>
  </si>
  <si>
    <t>Total mortality</t>
  </si>
  <si>
    <t>Fig. 7B with Datathief</t>
  </si>
  <si>
    <t>chlA / biomass</t>
  </si>
  <si>
    <t>Fig. 7D with Datathief; supposed to be proxy for potential bleaching / loss of symbionts</t>
  </si>
  <si>
    <t>Lipid concentration also studied but not included here (see EFH sediment database Erftemeijer); Lillian changed some of Eileen's values based on her (LT's) earlier extraction; comprehensive study looking at effects of various sediment/turbidity/light attenuation levels over months on two species</t>
  </si>
  <si>
    <t>1 mg/L Target TSS (total suspended sediment)</t>
  </si>
  <si>
    <t>3 mg/L Target TSS (total suspended sediment)</t>
  </si>
  <si>
    <t>10 mg/L Target TSS (total suspended sediment)</t>
  </si>
  <si>
    <t>30 mg/L Target TSS (total suspended sediment)</t>
  </si>
  <si>
    <t>100 mg/L Target TSS (total suspended sediment)</t>
  </si>
  <si>
    <t>time-points over 16 weeks</t>
  </si>
  <si>
    <t>Table 1; There is also information about sediment accumulation over time and % sediment cover, in addition to sedimentation rate. Also, total suspended sediments (TSS), turbidity (NTU), and light attenuation (relative %).</t>
  </si>
  <si>
    <t>Week 12</t>
  </si>
  <si>
    <t>Fig. 3B</t>
  </si>
  <si>
    <t>sig dec chla/biomass</t>
  </si>
  <si>
    <t>sig dec chla/biomass, sig increase in Fv/Gm</t>
  </si>
  <si>
    <t>Week 16 (4 weeks recovery; since week 12 no added sediment)</t>
  </si>
  <si>
    <t>Baseline (Week 0)</t>
  </si>
  <si>
    <t>Fig. 7A with Datathief</t>
  </si>
  <si>
    <t>Fig. 7C with Datathief; supposed to be proxy for potential bleaching / loss of symbionts</t>
  </si>
  <si>
    <t>, sig increase in Fv/Gm</t>
  </si>
  <si>
    <t>Fig. 3A</t>
  </si>
  <si>
    <t>sig dec chla/biomass -</t>
  </si>
  <si>
    <t>Fig. 3A -- amount of partial mortality not quantified here or in text! so i made conservative estimate of 1% for 3 individuals + 100% for 1 individual that experienced total mortality, out of 9 individuals</t>
  </si>
  <si>
    <t>only 1 A. millepora colony died over 12 week exposure pd bc sediment did not settle on the coral</t>
  </si>
  <si>
    <t>Fig. S4 with Datathief</t>
  </si>
  <si>
    <t>Gil et al. (2016)</t>
  </si>
  <si>
    <t>6-month field experiment that crossed effects of sedimentation, nutrient enrichment, and overfishing --&gt; therefore many treatments not relevant to sediment review (strikethrough), but may be relevant to subsequent nutrient review</t>
  </si>
  <si>
    <t>pulchra</t>
  </si>
  <si>
    <t>January - July 2013</t>
  </si>
  <si>
    <t>17°280 5900 S</t>
  </si>
  <si>
    <t>149°490 5500 W</t>
  </si>
  <si>
    <t>4-6 pulses over 2-3 day period, each week</t>
  </si>
  <si>
    <t>g (buoyant mass)/6 months</t>
  </si>
  <si>
    <t>Figure S3</t>
  </si>
  <si>
    <t>high sed - 212 mg/cm2/d</t>
  </si>
  <si>
    <t>rus</t>
  </si>
  <si>
    <t>mounding</t>
  </si>
  <si>
    <t>Partial mortality</t>
  </si>
  <si>
    <t>% live tissue cover per colony</t>
  </si>
  <si>
    <t>Figure 4</t>
  </si>
  <si>
    <t>Standardized Growth</t>
  </si>
  <si>
    <t>g (change in bouyant mass * proportion of live coral tissue cover of each colony)</t>
  </si>
  <si>
    <t>Figure S3 - standardized growth = change in buoyant mass * proportion of live coral tissue cover for each colony</t>
  </si>
  <si>
    <t>HDR EOC and CSA Ocean Services, Inc. (2014)</t>
  </si>
  <si>
    <t>expansive report testing the effects of deposited sediment on many coral responses -- histological resp no suitable for meta-analysis bc difficult to compare to other studies (but similar to Vargas-Angel work), but tissue mortality is good to compare</t>
  </si>
  <si>
    <t>Apra Harbor, Guam, Northern Marianas</t>
  </si>
  <si>
    <t>see Table 3 on page 20</t>
  </si>
  <si>
    <t>Sediment dosage described at section 2.1.2 on page 8 and collection described in section 2.2.2 on page 11 of report</t>
  </si>
  <si>
    <t>% tissue death</t>
  </si>
  <si>
    <t>25th and 75th %ile (interquartile range)</t>
  </si>
  <si>
    <t>Appendix C141-147 (p245-251)</t>
  </si>
  <si>
    <t>small and large necroses based on Table 6 on page 26 of report -- controls always zero and any percent mortality in treatments within 5% is considered non-significant difference (bc they rounded to nearest 5% in estimates)</t>
  </si>
  <si>
    <t>Fine 50 mg/cm2/day</t>
  </si>
  <si>
    <t>'fine' &lt;1.4mm sediment taken from reef substrateat 12-13m; not sterilized to my knowledge</t>
  </si>
  <si>
    <t>Fine 100 mg/cm2/day</t>
  </si>
  <si>
    <t>Fine 200 mg/cm2/day</t>
  </si>
  <si>
    <t>Fine 400 mg/cm2/day</t>
  </si>
  <si>
    <t>Coarse + Fine 300 mg/cm2/day</t>
  </si>
  <si>
    <t>'coarse' 1.4mm up to half-inch sediment taken from reef substrate at 12-13m + 'fine' &lt;1.4mm sediment taken from reef substrateat 12-13m; not sterilized to my knowledge</t>
  </si>
  <si>
    <t>Coarse 200 mg/cm2/day</t>
  </si>
  <si>
    <t>'coarse' 1.4mm up to half-inch sediment taken from reef substrate at 12-13m; not sterilized to my knowledge</t>
  </si>
  <si>
    <t>Appendix C148-154 (p252-258)</t>
  </si>
  <si>
    <t>branching/foliaceous</t>
  </si>
  <si>
    <t>Appendix C155-161 (p259-265)</t>
  </si>
  <si>
    <t>Appendix C162-168 (p266-272)</t>
  </si>
  <si>
    <t>michelini</t>
  </si>
  <si>
    <t>vertical</t>
  </si>
  <si>
    <t>areolata</t>
  </si>
  <si>
    <t>*See the "PECO/risk" tab for criteria</t>
  </si>
  <si>
    <t>Ref. ID</t>
  </si>
  <si>
    <t>Data extracted by</t>
  </si>
  <si>
    <t>Bibliographic Information</t>
  </si>
  <si>
    <t>Does the study…</t>
  </si>
  <si>
    <t>Included/ Excluded</t>
  </si>
  <si>
    <t>Notes on Assessment</t>
  </si>
  <si>
    <t>*What is the level of risk for…</t>
  </si>
  <si>
    <t>Overall risk-level GRADE</t>
  </si>
  <si>
    <t>Present empirical, lab or site-specific data?</t>
  </si>
  <si>
    <t>Study an organism from the correct POPULATION?</t>
  </si>
  <si>
    <t>Specify levels of EXPOSURE to the stressor?</t>
  </si>
  <si>
    <t>COMPARE levels of exposure to an adequate control?</t>
  </si>
  <si>
    <t>Specify OUTCOME(S) of corals to levels of exposure?</t>
  </si>
  <si>
    <t>Deposited sediment meta-analysis?</t>
  </si>
  <si>
    <t>Selection bias?</t>
  </si>
  <si>
    <t>Performance bias?</t>
  </si>
  <si>
    <t>Detection bias?</t>
  </si>
  <si>
    <t>Attrition bias?</t>
  </si>
  <si>
    <t>Reporting bias?</t>
  </si>
  <si>
    <t>Other sources of bias?</t>
  </si>
  <si>
    <t>DEPOSITED SEDIMENT:</t>
  </si>
  <si>
    <t>SUSPENDED SEDIMENT:</t>
  </si>
  <si>
    <t>SS01</t>
  </si>
  <si>
    <t>Anthony K R N</t>
  </si>
  <si>
    <t>A Tank System for Studying Benthic Aquatic Organisms at Predictable Levels of Turbidity and Sedimentation: Case Study Examining Coral Growth</t>
  </si>
  <si>
    <t>Limnology and Oceanography</t>
  </si>
  <si>
    <t>the American Society of Limnology and Oceanography, Inc.</t>
  </si>
  <si>
    <t>1415-1422</t>
  </si>
  <si>
    <t>lab and field experiment that looked at growth rates of two species, under different particle concentrations and light levels. several possible controls (raw seawater, filtered seawater, field comparison)</t>
  </si>
  <si>
    <t>low</t>
  </si>
  <si>
    <t>unclear</t>
  </si>
  <si>
    <t>high</t>
  </si>
  <si>
    <t>SS03</t>
  </si>
  <si>
    <t>Anthony K R N, Fabricius K E</t>
  </si>
  <si>
    <t>Shifting roles of heterotrophy and autotrophy in coral energetics under varying turbidity</t>
  </si>
  <si>
    <t>221-253</t>
  </si>
  <si>
    <t>lab experiment testing effects of light &amp; SPM on growth in 2 spcs</t>
  </si>
  <si>
    <t>very low</t>
  </si>
  <si>
    <t>SS04</t>
  </si>
  <si>
    <t>Bessell-Browne P, Negri A P, Fisher R, Clode P L, Duckworth A, Jones R</t>
  </si>
  <si>
    <t>Impacts of turbidity on corals: The relative importance of light limitation and suspended sediments</t>
  </si>
  <si>
    <t>161-170</t>
  </si>
  <si>
    <t>lab experiments on SS x light, no effects of SS alone</t>
  </si>
  <si>
    <t>SS05</t>
  </si>
  <si>
    <t>Browne N K, Precht E, Last K S, Todd P A</t>
  </si>
  <si>
    <t>Photo-physiological costs associated with acute sediment stress events in three near-shore turbid water corals</t>
  </si>
  <si>
    <t>Mesocosm experiment measuring the response of 3 different species to different levels of suspended sediment. "Coral photo-physiology response (respiration, net photosynthesis, and maximum quantum yield) was measured immediately after 2 h of exposure"</t>
  </si>
  <si>
    <t>SS06</t>
  </si>
  <si>
    <t>Browne N K, Tay J, Todd A</t>
  </si>
  <si>
    <t>Recreating pulsed turbidity events to determine coral‚Äìsediment thresholds for active management</t>
  </si>
  <si>
    <t>98-109</t>
  </si>
  <si>
    <t>lab experiment</t>
  </si>
  <si>
    <t>SS07</t>
  </si>
  <si>
    <t>Erftemeijer P L A, Hagedorn M, Laterveer M, Craggs J, Guest J R</t>
  </si>
  <si>
    <t>Effect of suspended sediment on fertilization success in the scleractinian coral Pectinia lactuca</t>
  </si>
  <si>
    <t>Journal of the Marine Biological Association of the United Kingdom</t>
  </si>
  <si>
    <t>741-745</t>
  </si>
  <si>
    <t>SS08</t>
  </si>
  <si>
    <t>Flores F, Hoogenboom M O, Smith L D, Cooper T F, Abrego D, Negri A P</t>
  </si>
  <si>
    <t>Chronic exposure of corals to fine sediments: lethal and sub-lethal impacts</t>
  </si>
  <si>
    <t>gives dose repsonse &amp; lethal/sub-lethal thresholds for suspended sediment</t>
  </si>
  <si>
    <t>SS11</t>
  </si>
  <si>
    <t>Gilmour J</t>
  </si>
  <si>
    <t>Experimental investigation into the effects of suspended sediment on fertilisation, larval survival and settlement in a scleractinian coral</t>
  </si>
  <si>
    <t>451-462</t>
  </si>
  <si>
    <t>lab and field experiments that showed significant sediment effects on fertilization, larval survival, and settlement</t>
  </si>
  <si>
    <t>SS12</t>
  </si>
  <si>
    <t>Humanes A, Fink A, Willis B L, Fabricius K E, de Beer D, Negri A P</t>
  </si>
  <si>
    <t>2017a</t>
  </si>
  <si>
    <t>Effects of suspended sediments and nutrient enrichment on juvenile corals</t>
  </si>
  <si>
    <t>166-175</t>
  </si>
  <si>
    <t>lab experiments nutrients x sediment, measured juvenile mortality, growth, photosynthesis</t>
  </si>
  <si>
    <t>SS13</t>
  </si>
  <si>
    <t>Humanes A, Ricardo G F, Willis B L, Fabricius K E, Negri A P</t>
  </si>
  <si>
    <t>2017b</t>
  </si>
  <si>
    <t>Cumulative effects of suspended sediments, organic nutrients and temperature stress on early life history stages of the coral Acropora tenuis</t>
  </si>
  <si>
    <t>Scientific Reports</t>
  </si>
  <si>
    <t>lab experiment on juveniles</t>
  </si>
  <si>
    <t>SS14</t>
  </si>
  <si>
    <t>Humphrey C, Weber M, Lott C, Cooper T, Fabricius K</t>
  </si>
  <si>
    <t>Effects of suspended sediments, dissolved inorganic nutrients and salinity on fertilisation and embryo development in the coral Acropora millepora (Ehrenberg, 1834)</t>
  </si>
  <si>
    <t>837-850</t>
  </si>
  <si>
    <t>examined sediment concentrations, sed + nut &amp; salinity, and different types of sediment</t>
  </si>
  <si>
    <t>SS15</t>
  </si>
  <si>
    <t>Jokiel P L, Rodgers K S, Storlazzi C D, Field M E, Lager C V, Lager D</t>
  </si>
  <si>
    <t>Response of reef corals on a fringing reef flat to elevated suspended-sediment concentrations: Moloka'i, Hawai'i</t>
  </si>
  <si>
    <t>PeerJ</t>
  </si>
  <si>
    <t>Manipulated field experiement: "A long-term (10 month exposure) experiment on effects of suspended sediment on the mortality, growth, and recruitment of the reef corals Montipora capitata and Porites compressa on the shallow reef flat off south Moloka‘i, Hawai‘i. Corals were grown on wire platforms with attached coral recruitment tiles along a suspended solid concentration (SSC) gradient that ranged from 37 mg l−1 (inshore) to 3 mg l−1 (offshore)." There were most likely other factors involved in the coral responses. They used a decent n for each of the sites. The recruitment tiles did not really seem to provide much information. I made a note of this in the sheet, but I did not include the recruitment of other coral genera. (I maybe should have. I think there was only one recruit)</t>
  </si>
  <si>
    <t>SS16</t>
  </si>
  <si>
    <t>Kendall J J, Powell E N, Connor S J, Bright T J, Zastrow C E</t>
  </si>
  <si>
    <t>Effects of turbidity on calcification rate, protein-concentration and the free amino-acid pool of the coral Acropora cervicornis</t>
  </si>
  <si>
    <t>Manipulated field experiement where coral colonies were exposed to different concentrations of suspended sediment for different level of exposure time (exp 1: 24 hours, exp. 2: 2,4,6 hours). The colonies were then placed in a STACH dome with a calcium tracer for 2 hours. Some of the treatment were allowed to recover between the sediment exposure and the calcium tracer. Then corals were ground at different section on the branches to measure protein and calcification rate responses. The sediment used is kaolin which is mud. I don't think this would really be considered a nutrient. They have one experiment with a dark dome which could potentially be use for a light study. Some of the treatments had really low n's, they were mostly n = 5.</t>
  </si>
  <si>
    <t>SS17</t>
  </si>
  <si>
    <t>Liu P J, Hsin M C, Huang Y H, Fan T Y, Meng P J, Lu C C, Lin H J</t>
  </si>
  <si>
    <t>Nutrient Enrichment Coupled with Sedimentation Favors Sea Anemones over Corals</t>
  </si>
  <si>
    <t>Mesocosm experiement measuring the effect of sediment on coral, anenome, and macroalgae. The responses they measure are physiological (protein content, chlrophyll a concentration, maximum quantum yield, and Symbiodinium concentration). One experiment: enriches the salt water for 7 days with nutrients and then add the reef based sediment for 14 days, so that experiment could be used for the nutrients as well. The measured some weird responses for this one, but I think the most useful section will probably be the maximum quantum yield which they measured every few days. They didn't really see any effect of sediment enrichment though. This had a really low n (3 mesocosms). And it wasn't clear there were any randomizations. Some of the responses measured were intereactions between members of the mesocosm (i.e., coral mortality due to anenome tenticles). I did not include these reponses because they were not directly related to the sedimentation, just a few steps too far away. I can add them in, if it seems like they should be though. </t>
  </si>
  <si>
    <t>SS19</t>
  </si>
  <si>
    <t>Ricardo G F, Jones R J, Clode P L, Humanes A, Negri A P</t>
  </si>
  <si>
    <t>Suspended sediments limit coral sperm availability</t>
  </si>
  <si>
    <t>lab experiments on the effect of different sediments (carbonate vs silicicate) on fertilization success, study seperate effects on eggs vs. sperm</t>
  </si>
  <si>
    <t>Fertilization success</t>
  </si>
  <si>
    <t>SS20</t>
  </si>
  <si>
    <t>Ricardo G F, Jones R J, Clode P L, Negri A P</t>
  </si>
  <si>
    <t>Mucous Secretion and Cilia Beating Defend Developing Coral Larvae from Suspended Sediments</t>
  </si>
  <si>
    <t>e0162743</t>
  </si>
  <si>
    <t>complicated experimental design &amp; reporting</t>
  </si>
  <si>
    <t>SS21</t>
  </si>
  <si>
    <t>Ricardo G F, Jones R J, Clode P L, Humanes A, Giofre N, Negri A P</t>
  </si>
  <si>
    <t>Sediment characteristics influence the fertilisation success of the corals Acropora tenuis and Acropora millepora</t>
  </si>
  <si>
    <t>Elsevier</t>
  </si>
  <si>
    <t>941-953</t>
  </si>
  <si>
    <t>give concentration response thresholds &amp; cause-effect pathways for suspended sed on coral fertilization success</t>
  </si>
  <si>
    <t>Larval metamorphosis</t>
  </si>
  <si>
    <t>SS22</t>
  </si>
  <si>
    <t>Rice S A</t>
  </si>
  <si>
    <t>non-governmental technical report</t>
  </si>
  <si>
    <t>Effects of suspended sediment and burial upon survival and growth of Gulf of Mexico corals</t>
  </si>
  <si>
    <t>Camp Dresser &amp; McKee, Inc.</t>
  </si>
  <si>
    <t>SS24</t>
  </si>
  <si>
    <t>Te F T</t>
  </si>
  <si>
    <t>Response to higher sediment loads by Pocillopora damicornis planulae</t>
  </si>
  <si>
    <t>131-134</t>
  </si>
  <si>
    <t>SS25</t>
  </si>
  <si>
    <t>dissertation/thesis</t>
  </si>
  <si>
    <t>183-218</t>
  </si>
  <si>
    <t>lab experiments on growth and photosynthesis, although only report stats for growth. additional low-light treatment data for future use</t>
  </si>
  <si>
    <t>SS27</t>
  </si>
  <si>
    <t>Anthony K R N, Connolly S R, Hoegh-Guldberg O</t>
  </si>
  <si>
    <t>Bleaching, Energetics, and Coral Mortality Risk: Effects of Temperature, Light, and Sediment Regime</t>
  </si>
  <si>
    <t>716-726</t>
  </si>
  <si>
    <t>this one is tricky -- will extract only low temp x low light x sediment (lo and hi) for survivorship/mortality, chla, and lipid concentration (no effect); From original assessment: "0.75 -- looked at interactive effects of temp, light, sediment"</t>
  </si>
  <si>
    <t>SS28</t>
  </si>
  <si>
    <t>Dallmeyer D G, Porter J W, Smith G J</t>
  </si>
  <si>
    <t>Effects of particulate peat on the behavior and physiology of the Jamaican reef-building coral Monastrea annularis</t>
  </si>
  <si>
    <t>229-233</t>
  </si>
  <si>
    <t>only pre-/post-exposure comparison, but no control but should perhaps include anyway if already including Hodgson papers for deposited sediment; From original assessment: "0.75 -- peat is an unusual sediment, but this is a well-done study that focused on turbidity and not physical contact with sediment"</t>
  </si>
  <si>
    <t>DS34</t>
  </si>
  <si>
    <t>DS38</t>
  </si>
  <si>
    <t>DS16</t>
  </si>
  <si>
    <t>DS15</t>
  </si>
  <si>
    <t>conference proceedings</t>
  </si>
  <si>
    <t>LJT</t>
  </si>
  <si>
    <t>EMN</t>
  </si>
  <si>
    <t>EEC</t>
  </si>
  <si>
    <t>DMW</t>
  </si>
  <si>
    <t>ALB</t>
  </si>
  <si>
    <t>PhD</t>
  </si>
  <si>
    <t>Histopathological Assessment and Comparison of Sedimentation and Phosphate Stress in the Caribbean Staghorn Coral, Acropora cervicornis</t>
  </si>
  <si>
    <t>Science of the Total Environment</t>
  </si>
  <si>
    <t>269-288</t>
  </si>
  <si>
    <t>Diseases of Aquatic Organisms</t>
  </si>
  <si>
    <t>289-299</t>
  </si>
  <si>
    <t>Australian Journal of Marine and Freshwater Research</t>
  </si>
  <si>
    <t>Biology Letters</t>
  </si>
  <si>
    <t>Ecological Indicators</t>
  </si>
  <si>
    <t>MS thesis</t>
  </si>
  <si>
    <t>906-910</t>
  </si>
  <si>
    <t>Proceedings of the 7th International Coral Reef Symposium, Guam</t>
  </si>
  <si>
    <t>Proceedings of 10th International Coral Reef Symposium, Okinawa, Japan</t>
  </si>
  <si>
    <t>1168-1173</t>
  </si>
  <si>
    <t>1240-1244</t>
  </si>
  <si>
    <t>Experiment Number</t>
  </si>
  <si>
    <t>Flow characteristics</t>
  </si>
  <si>
    <t>Light characteristics</t>
  </si>
  <si>
    <t>Sediment exposure duration in days</t>
  </si>
  <si>
    <t>Reduced fertilization success?</t>
  </si>
  <si>
    <t>Reduced larval survival? (pre-settlement)</t>
  </si>
  <si>
    <t>Reduced recruit survival? (post-settlement)</t>
  </si>
  <si>
    <t>GENERAL SPECIFICATIONS</t>
  </si>
  <si>
    <t>RefID</t>
  </si>
  <si>
    <t>Author(s)</t>
  </si>
  <si>
    <t>Current genus name</t>
  </si>
  <si>
    <t>Current species name</t>
  </si>
  <si>
    <t>Colony form</t>
  </si>
  <si>
    <t>Coral surface direction</t>
  </si>
  <si>
    <t>Other sample characteristics</t>
  </si>
  <si>
    <t>Sediment level UoM</t>
  </si>
  <si>
    <t>N UoM</t>
  </si>
  <si>
    <t>Lower error bound, if taken from Figure</t>
  </si>
  <si>
    <t>Upper error bound, if taken from Figure</t>
  </si>
  <si>
    <t>Bleaching or reduced chl-a?</t>
  </si>
  <si>
    <t>Binary Notes</t>
  </si>
  <si>
    <t>Adult mortality reported?</t>
  </si>
  <si>
    <t>Sediment-induced adult mortality?</t>
  </si>
  <si>
    <t>Date of completion of data extraction</t>
  </si>
  <si>
    <t>Sediment level converted to mg/cm2/day</t>
  </si>
  <si>
    <t>Anthony 1999</t>
  </si>
  <si>
    <t>massive to dome-shaped</t>
  </si>
  <si>
    <t>Orpheus Island Research Station, North Queensland coast, Australia (188359S, 1468209E)</t>
  </si>
  <si>
    <t>laboratory</t>
  </si>
  <si>
    <t>0.60 +- 0.03 L min^-1 supply, flow of 10–15 cm s^-1</t>
  </si>
  <si>
    <t>2.8 Einsteins m^-2 d^-1</t>
  </si>
  <si>
    <t>whole colony</t>
  </si>
  <si>
    <t>seston / sand, filtered &lt;1 uM</t>
  </si>
  <si>
    <t>mg DW L^-1</t>
  </si>
  <si>
    <t>aliquots</t>
  </si>
  <si>
    <t>g skeletal DW month^-1</t>
  </si>
  <si>
    <t>N range 27-31, Figure 5</t>
  </si>
  <si>
    <t>Increased growth rates in G. retiformis under +sedimentation, but no option to record this</t>
  </si>
  <si>
    <t>11.3 Einsteins m^-2 d^-1</t>
  </si>
  <si>
    <t>seston / sand</t>
  </si>
  <si>
    <t>range predicted by model, unsure if measured</t>
  </si>
  <si>
    <t>sig. increased growth rate</t>
  </si>
  <si>
    <t>digitate to branching</t>
  </si>
  <si>
    <t>branch broken off colony</t>
  </si>
  <si>
    <t>branches</t>
  </si>
  <si>
    <t>SS03a</t>
  </si>
  <si>
    <t>Anthony and Fabricius 2000</t>
  </si>
  <si>
    <t>dome</t>
  </si>
  <si>
    <t>N/A</t>
  </si>
  <si>
    <t>Orpheus Island, GBR</t>
  </si>
  <si>
    <t>15-17 cm/s</t>
  </si>
  <si>
    <t>25% light (shaded) = 16 mg dw/l SPM at 3-4 m</t>
  </si>
  <si>
    <t>partilces of stock suspension of SPM collected daily by filtration of water pumped from the reef - all concentrations given in dry weight, indicating sediment was dried first</t>
  </si>
  <si>
    <t>mg dw/l</t>
  </si>
  <si>
    <t>Growth rate (tissue mass)</t>
  </si>
  <si>
    <t>mg/cm2/month</t>
  </si>
  <si>
    <t>Figure 2</t>
  </si>
  <si>
    <t>Growth rate (skeletal growth)</t>
  </si>
  <si>
    <t>Max photosynthesis</t>
  </si>
  <si>
    <t>ug O2/cm2/h</t>
  </si>
  <si>
    <t>individuals/branches</t>
  </si>
  <si>
    <t>Table 6</t>
  </si>
  <si>
    <t>ugO2/cm2/h</t>
  </si>
  <si>
    <t>P/R ratio</t>
  </si>
  <si>
    <t>divided max photosynthesis by respiration</t>
  </si>
  <si>
    <t>reduced growth rate, based on BOTH skeletal growth and tissue growth</t>
  </si>
  <si>
    <t>40% sunlight penetration through roof (unshaded) = 4 mg dw/l SPM at 3-4 m</t>
  </si>
  <si>
    <t>reduced growth rate, based on BOTH skeletal growth and tissue growth;</t>
  </si>
  <si>
    <t>reduced growth rate, based on BOTH skeletal growth and tissue growth; tissue weight sig higher</t>
  </si>
  <si>
    <t>Table 6 - I think that P/R has to be with gross photosynthesis &amp; this is MAX photosynthesis, so not sure if I can translate it that way</t>
  </si>
  <si>
    <t>digitate</t>
  </si>
  <si>
    <t>SS03b</t>
  </si>
  <si>
    <t>darkness</t>
  </si>
  <si>
    <t>Heterotrophy (particle ingestion)</t>
  </si>
  <si>
    <t>ug dw SPM/cm2/h</t>
  </si>
  <si>
    <t>hour</t>
  </si>
  <si>
    <t>Bessell-Browne et al. 2017</t>
  </si>
  <si>
    <t>Davies Reef, GBR, Australia</t>
  </si>
  <si>
    <t>400 mL / min</t>
  </si>
  <si>
    <t>8.6 mol photons m^-2 d^-1, 12:12 hrs light:dark</t>
  </si>
  <si>
    <t>collected as whole colonies</t>
  </si>
  <si>
    <t>Biogenic calcium carbonate collected from Davies Reef, ~30um</t>
  </si>
  <si>
    <t>mg L^-1</t>
  </si>
  <si>
    <t>gravimetric analyses</t>
  </si>
  <si>
    <t>From Figure1A, 0.25% organic content, averaged over all days</t>
  </si>
  <si>
    <t>Partial mortality rate</t>
  </si>
  <si>
    <t>% tissue mortality</t>
  </si>
  <si>
    <t>fragments (2 tanks with 8 frags each but mean appears to be across all 16 specimens)</t>
  </si>
  <si>
    <t>Figure 3, results text</t>
  </si>
  <si>
    <t>Total mortality rate</t>
  </si>
  <si>
    <t>% colonies experiencing total mortality</t>
  </si>
  <si>
    <t>control, color index, chlA, photosynthesis from reults text (no data, only mentioned "no effect")</t>
  </si>
  <si>
    <t>Sig effects of light x SS, but none just from SS</t>
  </si>
  <si>
    <t>color index, chlA, photosynthesis from reults text (no data, only mentioned "no effect")</t>
  </si>
  <si>
    <t>lutea, lobata</t>
  </si>
  <si>
    <t>mix of species, cored</t>
  </si>
  <si>
    <t>Browne et al. 2014</t>
  </si>
  <si>
    <t>Indo-Pacific (e.g. Singapore)</t>
  </si>
  <si>
    <t>laboratory / mesocosm</t>
  </si>
  <si>
    <t>10 cm/s</t>
  </si>
  <si>
    <t>fragmented</t>
  </si>
  <si>
    <t>control (seawater)</t>
  </si>
  <si>
    <t>mg/L</t>
  </si>
  <si>
    <t>because control, we presume that it was 0 mg/L, despite not being reported directly</t>
  </si>
  <si>
    <t>unitless</t>
  </si>
  <si>
    <t>Oxygen consumption/ production rate (mg O2 l−1)</t>
  </si>
  <si>
    <t>Net photosynthetic (NP) rates were measured at ~150 µmol photons m−2 s−1</t>
  </si>
  <si>
    <t>Lillian's addition: added "Reduced Photo. efficiency?" answer by comparing to baseline (bc no control); The binary responses came from table 2 for the different treatments. Table 3 is potentially useful because it compares the different species to each other, but I am not totally sure how to include those in the binary results.</t>
  </si>
  <si>
    <t>Lillian's addition: added "Reduced Photo. efficiency?" answer by comparing to baseline (bc no control); Pretty sure also, that the significant differences in responses are not reduced comapared to the ambient seawater. So they are increased compared to the highest level of sediment...</t>
  </si>
  <si>
    <t>Added the respiration rate and net photosynthesis at the end because it felt like I was picking and choosing data, I figured I'd just enter it in rather than leave it out. (I'm not the judge!!)</t>
  </si>
  <si>
    <t>Platgyra</t>
  </si>
  <si>
    <t>sinenis</t>
  </si>
  <si>
    <t>Lillian's addition: added "Reduced Photo. efficiency?" answer by comparing to baseline (bc no control)</t>
  </si>
  <si>
    <t>" Net oxygen production and respiration rates were normalised to the surface area of live tissue for each coral fragment (µmol cm−2 h−1), and the gross photosynthesis (Gp = NP + R) to respiration ratio (P/R ratio) was calculated (Cooper et al. 2011)."</t>
  </si>
  <si>
    <t>light = 62.9 ± 3.9 µmol photons m−2 s−1 [56% light attenuation</t>
  </si>
  <si>
    <t>The resulting silicon carbide mix contained particle sizes ranging from 1 µm to 300 µm, and had a median particle size of 60 µm</t>
  </si>
  <si>
    <t>2 (?)</t>
  </si>
  <si>
    <t>light = 54.3 ± 2.8 µmol photons m−2 s−1 [63% light attenuation]</t>
  </si>
  <si>
    <t>light = 39.5 ± 3.3 µmol photons m−2 s−1 [72% light attenuation]</t>
  </si>
  <si>
    <t>Browne et al. 2015</t>
  </si>
  <si>
    <t>Tropical Marine Institute, St Johns Island, SIngapore</t>
  </si>
  <si>
    <t>5L/ min</t>
  </si>
  <si>
    <t>120-140 umol photons per meter squared per second</t>
  </si>
  <si>
    <t>collected from SIngapore, Indian Ocean,</t>
  </si>
  <si>
    <t>natural and silicon carbide powder 1-300um, median size of 60um</t>
  </si>
  <si>
    <t>substrate surround corals</t>
  </si>
  <si>
    <t>Max Photosynthetic Yield</t>
  </si>
  <si>
    <t>corals (5 measures each)</t>
  </si>
  <si>
    <t>figure 3</t>
  </si>
  <si>
    <t>Lillian's addition: added "Reduced Photo. efficiency?" answer by comparing to control in Fig. 3 (overlapping error bars = 0, non-overlapping and negative change = 1)</t>
  </si>
  <si>
    <t>tried to be consistant on the figure with putting points in the middle of lines but the upper and lower error bars often differed! I even went back and tried extracting again and had the same issue</t>
  </si>
  <si>
    <t>Net Photosynthesis</t>
  </si>
  <si>
    <t>umol O2 cm-2 hr-1</t>
  </si>
  <si>
    <t>respiration</t>
  </si>
  <si>
    <t>calculated as (net P + R)/R</t>
  </si>
  <si>
    <t>P/R ratio with respect to baseline, because no proper control</t>
  </si>
  <si>
    <t>7 day exp, 7 recover</t>
  </si>
  <si>
    <t>2 weeks tot. exp</t>
  </si>
  <si>
    <t>Lillian's addition: added "Reduced Photo. efficiency?" answer by comparing to control in Fig. 3 (overlapping error bars = 0, non-overlapping and negative change = 1); P/R ratio with respect to baseline, because no proper control</t>
  </si>
  <si>
    <t>2 weeks exp, 2 weeks rec</t>
  </si>
  <si>
    <t>4 weeks exp, 1 week recover</t>
  </si>
  <si>
    <t>3 total exp, 2 recover</t>
  </si>
  <si>
    <t>4 weeks exp, 2 weeks recover</t>
  </si>
  <si>
    <t>3 total exp, 3 recover</t>
  </si>
  <si>
    <t>4 weeks exp, 3 weeks recover</t>
  </si>
  <si>
    <t>4 week total exp, 3 recover</t>
  </si>
  <si>
    <t>4 weeks exp, 4 weeks recover</t>
  </si>
  <si>
    <t>4 weeks exp, 4 recover</t>
  </si>
  <si>
    <t>4 weeks exp, 5 weeks recover</t>
  </si>
  <si>
    <t>4 weeks exp, 5 recover</t>
  </si>
  <si>
    <t>platygyra</t>
  </si>
  <si>
    <t>sinensis</t>
  </si>
  <si>
    <t>Erftemeijer et al. 2012</t>
  </si>
  <si>
    <t>Pectina</t>
  </si>
  <si>
    <t>lactusa</t>
  </si>
  <si>
    <t>n/a (used gametes)</t>
  </si>
  <si>
    <t>no flow, in vials</t>
  </si>
  <si>
    <t>night to morning natural light</t>
  </si>
  <si>
    <t>29 C</t>
  </si>
  <si>
    <t>fine silt and sand from bay. sediment suspended and siphoned to remove course sediment</t>
  </si>
  <si>
    <t>NTU</t>
  </si>
  <si>
    <t>vials agitated every 10 minutes for first hour only... otherwise constant exposure for 12 hours</t>
  </si>
  <si>
    <t>% fertilized</t>
  </si>
  <si>
    <t>15mL glass vials w/ 50 eggs</t>
  </si>
  <si>
    <t>hours</t>
  </si>
  <si>
    <t>text</t>
  </si>
  <si>
    <t>not significant dec</t>
  </si>
  <si>
    <t>Flores et al. 2012</t>
  </si>
  <si>
    <t>Viper Reef, GBR - lab at AIMS</t>
  </si>
  <si>
    <t>500 ml/min, filtered to 0.5 um &amp; constant circulation over corals of 5-10 cm/s (top of p9)</t>
  </si>
  <si>
    <t>75% shading (194+/-3 um photos/m2/s)</t>
  </si>
  <si>
    <t>fine sediments generated from offshore coral-derived sand and loose coral rubble (ground, sieved, dried)</t>
  </si>
  <si>
    <t>replicates/treatment</t>
  </si>
  <si>
    <t>Table 1, [C], [N], [Ph] in Table S6</t>
  </si>
  <si>
    <t>3.6+/-2.8 % light attenuation relative to 0 mg/L</t>
  </si>
  <si>
    <t>1.6+/-1.3 % light attenuation relative to 0 mg/L</t>
  </si>
  <si>
    <t>2.7+/-1.4% light attenuation relative to 0 mg/L</t>
  </si>
  <si>
    <t>7.8 +/- 0.6% light attenuation relative to 0 mg/L</t>
  </si>
  <si>
    <t>23.4+/-1.8% light attenuation relative to 0 mg/L</t>
  </si>
  <si>
    <t>mm month-1 extension</t>
  </si>
  <si>
    <t>SS11a</t>
  </si>
  <si>
    <t>Gilmour 1999</t>
  </si>
  <si>
    <t>digitifera</t>
  </si>
  <si>
    <t>Coral Bay, Ningaloo Reef Tract, Western Australia n/rT 23°09` S; 113°45` E</t>
  </si>
  <si>
    <t>Three aquarium pumps</t>
  </si>
  <si>
    <t>concentration of 182.65 (56.76 SD) eggs/10 ml; ~74,000 eggs/container</t>
  </si>
  <si>
    <t>Coarse silt to fine-grained sand (50 - 200 um)</t>
  </si>
  <si>
    <t>20 mL water samples</t>
  </si>
  <si>
    <t>Harbor dredge, collected from terrestrial spoil ground, tested for heavy metal toxicity, mean + stderror calculated across all time points</t>
  </si>
  <si>
    <t>% unfertilized</t>
  </si>
  <si>
    <t>samples</t>
  </si>
  <si>
    <t>Figure 3 (egg %)</t>
  </si>
  <si>
    <t>NOTE - significance from linear model so unable to tell which levels significant - estimated by eye</t>
  </si>
  <si>
    <t>fertilization, results section 1</t>
  </si>
  <si>
    <t>control fertilization, results section 1</t>
  </si>
  <si>
    <t>control fertilization, results section 0</t>
  </si>
  <si>
    <t>SS11b</t>
  </si>
  <si>
    <t>larva</t>
  </si>
  <si>
    <t>field and lab</t>
  </si>
  <si>
    <t>Ambient flow in field</t>
  </si>
  <si>
    <t>Ambient light in field</t>
  </si>
  <si>
    <t>(mean concentration of 148.69 +/- 36.23 SD larvae/10 ml</t>
  </si>
  <si>
    <t>larval survival</t>
  </si>
  <si>
    <t># larvae / 10 mL</t>
  </si>
  <si>
    <t>10 mL samples</t>
  </si>
  <si>
    <t>Figure 5</t>
  </si>
  <si>
    <t>control larval survival, results section 2</t>
  </si>
  <si>
    <t>larval survival, results section 2</t>
  </si>
  <si>
    <t>SS11c</t>
  </si>
  <si>
    <t>only include experiment with tile + CCA - low overall settlement on terracotta</t>
  </si>
  <si>
    <t>21 mL water samples</t>
  </si>
  <si>
    <t>larvae settled</t>
  </si>
  <si>
    <t>Figure 6 (plates + algae)</t>
  </si>
  <si>
    <t>control settlement, results section 3</t>
  </si>
  <si>
    <t>22 mL water samples</t>
  </si>
  <si>
    <t>settlement, results section 3</t>
  </si>
  <si>
    <t>23 mL water samples</t>
  </si>
  <si>
    <t>settlement, , results section 3</t>
  </si>
  <si>
    <t>SS12a</t>
  </si>
  <si>
    <t>Humanes et al. 2017a</t>
  </si>
  <si>
    <t>juvenile</t>
  </si>
  <si>
    <t>VorTech MP10 pump</t>
  </si>
  <si>
    <t>60 μmol photons m^−2 s^−1 over a 12 h:12 h diurnal cycle</t>
  </si>
  <si>
    <t>9–10 juveniles per tank</t>
  </si>
  <si>
    <t>Fine seafloor particles (7.3 ± 1.5 μm, 95% &lt; 20 μm)</t>
  </si>
  <si>
    <t>Couldn't access supplementary for sediment concentration measurements</t>
  </si>
  <si>
    <t>Percent surviving</t>
  </si>
  <si>
    <t>Figure 1</t>
  </si>
  <si>
    <t>Proportional change in area of live tissue, mm^2</t>
  </si>
  <si>
    <t>Figure 2, mean calculated in R</t>
  </si>
  <si>
    <t>deltaF/Fm'</t>
  </si>
  <si>
    <t>Figure 4, mean calculated in R</t>
  </si>
  <si>
    <t>Would not recommend including Experiment 2 - small sample sizes. Unclear which treatments were signficiant in Experiment 1.</t>
  </si>
  <si>
    <t>hard to know which treatments were significant from text</t>
  </si>
  <si>
    <t>16–18 juveniles per tank</t>
  </si>
  <si>
    <t>Figure 2, partial colony mortality, mean calculated in R</t>
  </si>
  <si>
    <t>acuta</t>
  </si>
  <si>
    <t>20–22 juveniles per tank</t>
  </si>
  <si>
    <t>Figure 1, very hard to tell where this data point is - use caution</t>
  </si>
  <si>
    <t>SS12b</t>
  </si>
  <si>
    <t>~1 cm s^−1</t>
  </si>
  <si>
    <t>60 μmol photons m^−2 s^−1</t>
  </si>
  <si>
    <t>One juvenile colony</t>
  </si>
  <si>
    <t>0 -&gt; 0</t>
  </si>
  <si>
    <t>Switch between two conc</t>
  </si>
  <si>
    <t>O2 (umol cm^-2 h^-1)</t>
  </si>
  <si>
    <t>measurements per juvenile</t>
  </si>
  <si>
    <t>0 -&gt; 100</t>
  </si>
  <si>
    <t>From Results 3.3</t>
  </si>
  <si>
    <t>100 -&gt; 0</t>
  </si>
  <si>
    <t>100 -&gt; 100</t>
  </si>
  <si>
    <t>SS13a</t>
  </si>
  <si>
    <t>Humanes et al. 2017b</t>
  </si>
  <si>
    <t>n/a, used gametes</t>
  </si>
  <si>
    <t>Great Barrier Reef</t>
  </si>
  <si>
    <t>none, in vials</t>
  </si>
  <si>
    <t>non, in incubators</t>
  </si>
  <si>
    <t>7.3 +/- 1.5 um collected at 2m</t>
  </si>
  <si>
    <t>Initital concentrations from Supplementary material</t>
  </si>
  <si>
    <t>chambers</t>
  </si>
  <si>
    <t>Table S11</t>
  </si>
  <si>
    <t>effect of sediment was significant on fertilization (exp 1) and  larval settlement in exp 2, not on larval surivorship</t>
  </si>
  <si>
    <t>SS13b</t>
  </si>
  <si>
    <t>used embryos</t>
  </si>
  <si>
    <t>top and sides of plug</t>
  </si>
  <si>
    <t>exposed 8-36h old embyros used</t>
  </si>
  <si>
    <t>Larvae survival</t>
  </si>
  <si>
    <t>wells (with 10 planulae each)</t>
  </si>
  <si>
    <t>percent</t>
  </si>
  <si>
    <t>SS13c</t>
  </si>
  <si>
    <t>3 day old larvae</t>
  </si>
  <si>
    <t>SS13d</t>
  </si>
  <si>
    <t>5 day old larvae</t>
  </si>
  <si>
    <t>SS14a</t>
  </si>
  <si>
    <t>Humphrey et al. 2008</t>
  </si>
  <si>
    <t>cushion, clumps</t>
  </si>
  <si>
    <t>agitation of jar every 10 min</t>
  </si>
  <si>
    <t>&lt;63 um fraction of sed collected at 3m near jetty at AIMS, fine particles siphoned from top of settling tank &amp; filtered, dried</t>
  </si>
  <si>
    <t>mg DW/l</t>
  </si>
  <si>
    <t>50 ml jars (5 ml of egg &amp; 5 ml sperm)</t>
  </si>
  <si>
    <t>Figure 1a</t>
  </si>
  <si>
    <t>Gamete abnormalities</t>
  </si>
  <si>
    <t>% abnormal</t>
  </si>
  <si>
    <t>Figure 1b</t>
  </si>
  <si>
    <t>0 - abnormal development in gametes?</t>
  </si>
  <si>
    <t>SS14b</t>
  </si>
  <si>
    <t>Figure 2a</t>
  </si>
  <si>
    <t>SS14c</t>
  </si>
  <si>
    <t>&lt;63 um fraction of aragonite silt collected as byproduct of slicing corals for growth band analysis, fine particles siphoned from top of settling tank &amp; filtered, dried</t>
  </si>
  <si>
    <t>Figure 3</t>
  </si>
  <si>
    <t>&lt;63 um fraction of sed collected from upper 5 cm of sediment just below water level in estuary with minimal agriculture, fine particles siphoned from top of settling tank &amp; filtered, dried</t>
  </si>
  <si>
    <t>&lt;63 um fraction of sed collected from lagoon of offshore reef 14-077 at 5-10 m depth, fine particles siphoned from top of settling tank &amp; filtered, dried</t>
  </si>
  <si>
    <t>&lt;63 um fraction of sed collected from nearshore fringing reef, fine particles siphoned from top of settling tank &amp; filtered, dried</t>
  </si>
  <si>
    <t>Jokiel et al. 2014</t>
  </si>
  <si>
    <t>compressa</t>
  </si>
  <si>
    <t>polymorphic</t>
  </si>
  <si>
    <t>Kewela Moloka'i reef flats</t>
  </si>
  <si>
    <t>field</t>
  </si>
  <si>
    <t>manipulative and observational</t>
  </si>
  <si>
    <t>ambient flow in the field</t>
  </si>
  <si>
    <t>ambient light in the field</t>
  </si>
  <si>
    <t>colonies were attached to a a wire mesh at the sites.</t>
  </si>
  <si>
    <t>extensive terrigenous sediment discharge from multiple drainage basins</t>
  </si>
  <si>
    <t>niskin bottles</t>
  </si>
  <si>
    <t>The sediment concentration was calculated from 3 days worth of water samples</t>
  </si>
  <si>
    <t>mg/g day</t>
  </si>
  <si>
    <t>Figure 6</t>
  </si>
  <si>
    <t>settlements</t>
  </si>
  <si>
    <t>Table 2</t>
  </si>
  <si>
    <t>Lillian's adjustment: removed all binary responses because there was no control and the authors state "the direct impact of high turbidity on growth and mortality is of lesser importance [than macroalgal competition]" (see abstract and text). DMW: For defining the binary response: growth, I compared the error bars and if the highest error bar was lower than the lowest error bar for the control then I decided that it was a response. For mortalities: I just compared the "control" to the "treatments" and if it was larger than the control than I would say there was a response. There were no error bars reported so I figured this was probably a fine way to deal with it.</t>
  </si>
  <si>
    <t>I included the larval settlement as a response, but they also measured Pocillopora that had been recurited at a few locations. I did not include those counts because I also did not consider the larval settlement as a binary response because it seemed like there wasn't really enough there to consider. Also, the differences in the errorbars are residuals from my data extraction, the errorbars were even.</t>
  </si>
  <si>
    <t>Moloka'i reef flats</t>
  </si>
  <si>
    <t>This site is considered the control because it has the least sediment load.</t>
  </si>
  <si>
    <t>SS16a</t>
  </si>
  <si>
    <t>Kendall et al. 1985</t>
  </si>
  <si>
    <t>Craysfort Reef Florida</t>
  </si>
  <si>
    <t>ambient flow from gravity flow</t>
  </si>
  <si>
    <t>ambient light conditions</t>
  </si>
  <si>
    <t>The branches were exposed to the sediment solution for 24 hrs, then they were put into a STACH dome with the calcium radio tracer for 2 hrs, without time between.</t>
  </si>
  <si>
    <t>Seawater control</t>
  </si>
  <si>
    <t>mg/L (ppm)</t>
  </si>
  <si>
    <t>Treatment (no recovery time); because control, we presume that it was 0 mg/L, despite not being reported directly</t>
  </si>
  <si>
    <t>Calcification rate polyp</t>
  </si>
  <si>
    <t>ng CaCO3 / min polyp</t>
  </si>
  <si>
    <t>table 1</t>
  </si>
  <si>
    <t>Calcification rate skeleton</t>
  </si>
  <si>
    <t>ng CaCO3 / min mg skeletal wt</t>
  </si>
  <si>
    <t>protein production polyp</t>
  </si>
  <si>
    <t>ug protein / polyp</t>
  </si>
  <si>
    <t>protein concentration skeleton</t>
  </si>
  <si>
    <t>microgram protein / mg skeletal wt.</t>
  </si>
  <si>
    <t>This was, in general, a farily confusing study. I have the information on the different treatments, but some of there were also looking at the effect of recovery and sediment. I included these as well, but it should be fairly clear/ I have notes that I can add to make it more clear. (Oh man!) The ones with recovery are labeled in the notes section of the general specifications sections.</t>
  </si>
  <si>
    <t>protein production skeleton</t>
  </si>
  <si>
    <t>In experiment 2 (where corals are exposed to sediment for different exposure times) the n is not clear. From the text, "In STACH XII (STACH experiments VIII-XI are a series of experiments discussed by Powell etal., 1984b), four groups of corals were collected between 06.45 and 07.15hrs and maintained in flowing seawater. " I am not sure what groups of corals means. The table 3 where the responses are reported does not have the n used, unlike table 2 which does.</t>
  </si>
  <si>
    <t>ug protein /polyp</t>
  </si>
  <si>
    <t>The significant change for the clacification rate / polyp is for both ranked and log transformed data.</t>
  </si>
  <si>
    <t>kaolin solution 100</t>
  </si>
  <si>
    <t>But the exposure was 10 minute pulses of kaolin solution every 30 minutes. Treatment (no recovery time)</t>
  </si>
  <si>
    <t>The significant change for the clacification rate / polyp is for both ranked and log transformed data. The sig. increase for protein / skeletal wt. is for the log transformed data. The change was an increase.</t>
  </si>
  <si>
    <t>kaolin solution 50</t>
  </si>
  <si>
    <t>The changes in the sig. are all decreases and with ranked data.</t>
  </si>
  <si>
    <t>The branches were exposed to the sediment solution for 24 hrs, then they were put into a STACH dome with the calcium radio tracer for 2 hrs, with 48 hs of recovery time between.</t>
  </si>
  <si>
    <t>48 hr recovery time; because control, we presume that it was 0 mg/L, despite not being reported directly</t>
  </si>
  <si>
    <t>But the exposure was 10 minute pulses of kaolin solution every 30 minutes. 48 hr recovery time</t>
  </si>
  <si>
    <t>The sig decrease is with the ranked data</t>
  </si>
  <si>
    <t>SS16b</t>
  </si>
  <si>
    <t>complete darkness</t>
  </si>
  <si>
    <t>The sig decreases are for both the ranked and log transformed data.</t>
  </si>
  <si>
    <t>SS16c</t>
  </si>
  <si>
    <t>The total exposure of this experiment was 14 hrs</t>
  </si>
  <si>
    <t>colony (?)</t>
  </si>
  <si>
    <t>Decrease with ranked data for skeletal wt. For polyp, both ranked and log transformed</t>
  </si>
  <si>
    <t>Decrease in calc. rate with both ranked and log transformed data for skeletal weitght. Decreased for polyp for log transformed</t>
  </si>
  <si>
    <t>The total exposure of this experiment was 14 hrs; because control, we presume that it was 0 mg/L, despite not being reported directly</t>
  </si>
  <si>
    <t>SS17a</t>
  </si>
  <si>
    <t>Liu et al. 2015</t>
  </si>
  <si>
    <t>National Museum of Marine Biology and Aquarium, Southern Taiwan</t>
  </si>
  <si>
    <t>Flow-through seawater in themesocosms was well-mixed bytwopumps (120L min-1) inorder to produce adisturbancecurrentthatmaintained fine sediments insuspension</t>
  </si>
  <si>
    <t>112.4 =/- 7.4</t>
  </si>
  <si>
    <t>No sediment added into the mesocosm</t>
  </si>
  <si>
    <t>g/L</t>
  </si>
  <si>
    <t>This is the "before". 2 days before sediment enrichment.</t>
  </si>
  <si>
    <t>chlorophyll a concentration</t>
  </si>
  <si>
    <t>micrograms / cm^2</t>
  </si>
  <si>
    <t>mesocosms</t>
  </si>
  <si>
    <t>10^6 cells / com^2</t>
  </si>
  <si>
    <t>Protein content</t>
  </si>
  <si>
    <t>mg / cm^2</t>
  </si>
  <si>
    <t>The symbiodinium density was significant for "during" in experiment 1; chlorophyll a conc was significant for ex 3 "after". No other responses were significant, and none of them are really common enough to be put into the binary responses by just comparing the the means and s.e's to the controls.</t>
  </si>
  <si>
    <t>Not totally sure how to really do the binary responses for the different responses above, other than the maxiumum quantum yield one, where there really wasn't much of a difference between the later days and the control. They didn't really see anything significant in their tests.</t>
  </si>
  <si>
    <t>This was a mesocosm experiment, not sure if that is field or lab based</t>
  </si>
  <si>
    <t>This is the "during". 1 to 2 days after cessation of sediments</t>
  </si>
  <si>
    <t>This is the "after". 9 days after cessation of sediments</t>
  </si>
  <si>
    <t>85.0 +/- 7.4</t>
  </si>
  <si>
    <t>300and 150g of IS were added in the morning and afternoon, respectively. 61 um sieve or dry sediment. The dried sediments were then incinerated at 400°C in an oven to burn off the organic constituents.</t>
  </si>
  <si>
    <t>This is the "during". 1 to 2 days after cessation of sediment enrichment.</t>
  </si>
  <si>
    <t>This is before the sediment enrichment</t>
  </si>
  <si>
    <t>maximum quantum yield (Fv:Fm)</t>
  </si>
  <si>
    <t>before sedimentation started (baseline)</t>
  </si>
  <si>
    <t>Lillian's addition: added "Reduced Photo. efficiency?" answer by comparing to control in Fig. 2A (overlapping error bars = 0, non-overlapping and negative change = 1)</t>
  </si>
  <si>
    <t>during sedimentation</t>
  </si>
  <si>
    <t>day (during sedimentation)</t>
  </si>
  <si>
    <t>in recovery period</t>
  </si>
  <si>
    <t>day (in recovery period)</t>
  </si>
  <si>
    <t>No sediment added during this recovery period, but there wasn't any major water changes though</t>
  </si>
  <si>
    <t>SS17b</t>
  </si>
  <si>
    <t>115.8 +/- 2</t>
  </si>
  <si>
    <t>This is "after". 17 days after cessation of sediment enrichment</t>
  </si>
  <si>
    <t>67.2+/-1.8</t>
  </si>
  <si>
    <t>61 um sieve or dry sediment. 200 g added twice daily</t>
  </si>
  <si>
    <t>This was before the addition of sediment</t>
  </si>
  <si>
    <t>Not able to extract due to closeness of data points</t>
  </si>
  <si>
    <t>before the sedimentation period</t>
  </si>
  <si>
    <t>days (during sedimentation)</t>
  </si>
  <si>
    <t>SS19a</t>
  </si>
  <si>
    <t>Ricardo et al. 2015</t>
  </si>
  <si>
    <t>corymbose clumps</t>
  </si>
  <si>
    <t>National Sea Simulator, Australian Institute of Marine Science</t>
  </si>
  <si>
    <t>Gentle agitation on rollers</t>
  </si>
  <si>
    <t>Colonies collected from Magnetic Island, GBR; 10^5 sperm cells per mL</t>
  </si>
  <si>
    <t>Siliciclastic (~50% quartz, high iron and aluminum, collected offshore), mode &lt;= 10 um</t>
  </si>
  <si>
    <t>From materials and methods, Fig 3 legend</t>
  </si>
  <si>
    <t>logistic model</t>
  </si>
  <si>
    <t>minutes</t>
  </si>
  <si>
    <t>Fig 3a, methods</t>
  </si>
  <si>
    <t>Didn't include study on sperm counts, multiple other sperm concentrations in Experiment #1 not included</t>
  </si>
  <si>
    <t>Significant EC50, from Table 1</t>
  </si>
  <si>
    <t>Fig 3b, methods</t>
  </si>
  <si>
    <t>Carbonate (~80% aragonite, mode &lt;= 10um)</t>
  </si>
  <si>
    <t>Fig 3c, methods</t>
  </si>
  <si>
    <t>Not significant</t>
  </si>
  <si>
    <t>SS19b</t>
  </si>
  <si>
    <t>corymbose cushions or form clumps</t>
  </si>
  <si>
    <t>Colonies collected from Trunk Reef and Davies Reef, GBR, gametes 90 minutes old</t>
  </si>
  <si>
    <t>From materials and methods, Fig 6 legend</t>
  </si>
  <si>
    <t>1st/3rd quartile</t>
  </si>
  <si>
    <t>Fig 6a, methods</t>
  </si>
  <si>
    <t>control, from results "gamete exposure duration of SS on fertilisation"</t>
  </si>
  <si>
    <t>from results "gamete exposure duration of SS on fertilisation"</t>
  </si>
  <si>
    <t>SS20a</t>
  </si>
  <si>
    <t>Ricardo et al. 2016</t>
  </si>
  <si>
    <t>embryo</t>
  </si>
  <si>
    <t>corymbose clumps/cushions</t>
  </si>
  <si>
    <t>Great Barrier Reef - AIMS</t>
  </si>
  <si>
    <t>gentle aeration and water flow</t>
  </si>
  <si>
    <t>siliciclastic</t>
  </si>
  <si>
    <t>values from Figure 2a</t>
  </si>
  <si>
    <t>Embryo survival</t>
  </si>
  <si>
    <t>% individuals</t>
  </si>
  <si>
    <t>replicates (with 10-20 embryos)</t>
  </si>
  <si>
    <t>Ability to metamorphose</t>
  </si>
  <si>
    <t>0 - reduced ability to metamorphose?; this is embryo survival &amp; ability to metamorphose, NOT larval survival</t>
  </si>
  <si>
    <t>carbonate</t>
  </si>
  <si>
    <t>SS20b</t>
  </si>
  <si>
    <t>values from Figure 2b</t>
  </si>
  <si>
    <t>values from Figure 2b - points have no SD &amp; are VERY close to 100 so am assuming this is 100%, but actual value was</t>
  </si>
  <si>
    <t>embryo cocoon formation</t>
  </si>
  <si>
    <t>this is embryo survival, NOT larval survival</t>
  </si>
  <si>
    <t>SS20c</t>
  </si>
  <si>
    <t>values from Figure 2c</t>
  </si>
  <si>
    <t>SS20d</t>
  </si>
  <si>
    <t>values from Figure 5</t>
  </si>
  <si>
    <t>replicates (with 10-20 larvae)</t>
  </si>
  <si>
    <t>1 - reduced ability to metamorphose?; this is embryo survival &amp; ability to metamorphose, NOT larval survival</t>
  </si>
  <si>
    <t>SS21a</t>
  </si>
  <si>
    <t>Ricardo et al. 2018</t>
  </si>
  <si>
    <t>continuously rotated &amp; flipped on axis every 15 mins</t>
  </si>
  <si>
    <t>clear polypropylene chambers</t>
  </si>
  <si>
    <t>Inshore GBR1 (= very fine silt, terrestrial &amp; carbonate, high EPS, high total org carbon (TOC = 3.76%))</t>
  </si>
  <si>
    <t>mg/l</t>
  </si>
  <si>
    <t>Inshore WA (= siliciclastic, very fine silt, terrestrial &amp; carbonate, lowest EPS &amp; total org carbon for terrestrial (TOC = 0.26%))</t>
  </si>
  <si>
    <t>Figure 1d</t>
  </si>
  <si>
    <t>Offshore GBR (= carbonate, lowest EPS &amp; total organic carbon = 0.27%)</t>
  </si>
  <si>
    <t>Figure 1e</t>
  </si>
  <si>
    <t>SS21b</t>
  </si>
  <si>
    <t>mins (= 4 cell stage)</t>
  </si>
  <si>
    <t>Figure 3a</t>
  </si>
  <si>
    <t>Figure 3b</t>
  </si>
  <si>
    <t>Figure 3c</t>
  </si>
  <si>
    <t>SS22a</t>
  </si>
  <si>
    <t>Rice 1984</t>
  </si>
  <si>
    <t>Barricuda Hole, Gulf of Mexico</t>
  </si>
  <si>
    <t>44 volume changes per 24 hours</t>
  </si>
  <si>
    <t>14:10 light:dark 2.0 uE/s/m2</t>
  </si>
  <si>
    <t>mg/g/10 days</t>
  </si>
  <si>
    <t>partial mortality taken from text and jsut used in binary (not much mortality)</t>
  </si>
  <si>
    <t>14:10 light:dark 2.5 uE/s/m2</t>
  </si>
  <si>
    <t>Phyllangia</t>
  </si>
  <si>
    <t>americana</t>
  </si>
  <si>
    <t>cup</t>
  </si>
  <si>
    <t>SS22b</t>
  </si>
  <si>
    <t>Table 4</t>
  </si>
  <si>
    <t>SS22c</t>
  </si>
  <si>
    <t>mushroom solitary coral</t>
  </si>
  <si>
    <t>table 5</t>
  </si>
  <si>
    <t>cone shaped</t>
  </si>
  <si>
    <t>table 6</t>
  </si>
  <si>
    <t>SS24a</t>
  </si>
  <si>
    <t>Te 1992</t>
  </si>
  <si>
    <t>n/a - larvae</t>
  </si>
  <si>
    <t>Guam</t>
  </si>
  <si>
    <t>aerated</t>
  </si>
  <si>
    <t>collected from base of river</t>
  </si>
  <si>
    <t>sediment washed and dried</t>
  </si>
  <si>
    <t>number of planula</t>
  </si>
  <si>
    <t>300 mL container of planula</t>
  </si>
  <si>
    <t>figure 1</t>
  </si>
  <si>
    <t>SS24b</t>
  </si>
  <si>
    <t>not aerated</t>
  </si>
  <si>
    <t>figure 2</t>
  </si>
  <si>
    <t>Te 2001 Chapter 6</t>
  </si>
  <si>
    <t>submassive, large rounded verrucae</t>
  </si>
  <si>
    <t>Moku o Loʻe, Kāneʻohe Bay, Hawaiʻi</t>
  </si>
  <si>
    <t>15 mL sec^-1</t>
  </si>
  <si>
    <t>688 +- 18 PAR</t>
  </si>
  <si>
    <t>Only looking at high-light treatments</t>
  </si>
  <si>
    <t>Terrigenous mud combined with red clay, &lt;64 um</t>
  </si>
  <si>
    <t>27.0</t>
  </si>
  <si>
    <t>50 mL water samples</t>
  </si>
  <si>
    <t>Table 6.7</t>
  </si>
  <si>
    <t>Average linear extension (cm yr^-1)</t>
  </si>
  <si>
    <t>Results - coral growth and survival, Table 6.1</t>
  </si>
  <si>
    <t>Mean solid radius (cm^2 yr^-1)</t>
  </si>
  <si>
    <t>P/I curve</t>
  </si>
  <si>
    <t>Table 6.8</t>
  </si>
  <si>
    <t>Chl a concentration</t>
  </si>
  <si>
    <t>ug cm^-2</t>
  </si>
  <si>
    <t>Table 6.9</t>
  </si>
  <si>
    <t># zooxanthellae</t>
  </si>
  <si>
    <t>10^4 cells cm^-2</t>
  </si>
  <si>
    <t>Lillian's addition: P/R compared to control; Mean solid radius significant, but linear extension not significant</t>
  </si>
  <si>
    <t>Report results on growth, P/R, chlorophyll a, and zooxanthellae, but only report statistics for growth</t>
  </si>
  <si>
    <t>643 +- 12 PAR</t>
  </si>
  <si>
    <t>58.6</t>
  </si>
  <si>
    <t>51 mL water samples</t>
  </si>
  <si>
    <t>Table 6.10</t>
  </si>
  <si>
    <t>594 +- 14 PAR</t>
  </si>
  <si>
    <t>121.0</t>
  </si>
  <si>
    <t>52 mL water samples</t>
  </si>
  <si>
    <t>Table 6.11</t>
  </si>
  <si>
    <t>Anthony et al. 2007</t>
  </si>
  <si>
    <t>intermedia</t>
  </si>
  <si>
    <t>Orpheus Island Research Station, Queensland, Australia</t>
  </si>
  <si>
    <t>3-5 cm/s</t>
  </si>
  <si>
    <t>90.8 micromol/m2/s</t>
  </si>
  <si>
    <t>Low temperature (27.7 deg C) and low light (90.8 micromol/m2/s)</t>
  </si>
  <si>
    <t>"fine suspended sediment"</t>
  </si>
  <si>
    <t>Table 1 Low (control)</t>
  </si>
  <si>
    <t>Survivorship</t>
  </si>
  <si>
    <t>Percent survived</t>
  </si>
  <si>
    <t>coral branches</t>
  </si>
  <si>
    <t>Fig. 2, top left panel</t>
  </si>
  <si>
    <t>"samples"</t>
  </si>
  <si>
    <t>Fig. 4 top left two panels</t>
  </si>
  <si>
    <t>Lipid concentration</t>
  </si>
  <si>
    <t>Fig. 5 top left two panels</t>
  </si>
  <si>
    <t>crossed temperature, light, and sediment (all high-low), so there are more data to extract for synergisms study</t>
  </si>
  <si>
    <t>Table 1 High</t>
  </si>
  <si>
    <t>Fig. 2, top row, second from left panel</t>
  </si>
  <si>
    <t>Dallmeyer et al. 1982</t>
  </si>
  <si>
    <t>Negril, Jamaica</t>
  </si>
  <si>
    <t>fine peat particles</t>
  </si>
  <si>
    <t>first injection to 175 mg/L, second injection to 350 mg/L, final injection to 525 mg/L (total exposure is 1 day, but for 2h at 525 mg/L)</t>
  </si>
  <si>
    <t>microgramsO2/cm2/min</t>
  </si>
  <si>
    <t>Maximum production rate</t>
  </si>
  <si>
    <t>used peat instead of more typical sediment types and only looked at pre-vs. post-exposure (no control listed in Table 1)</t>
  </si>
  <si>
    <t>shaded filtered</t>
  </si>
  <si>
    <t>unshaded filtered</t>
  </si>
  <si>
    <t>shaded low SPM</t>
  </si>
  <si>
    <t>unshaded low SPM</t>
  </si>
  <si>
    <t>shaded high SPM</t>
  </si>
  <si>
    <t>unshaded high SPM</t>
  </si>
  <si>
    <t>filtered shaded</t>
  </si>
  <si>
    <t>filtered unshaded</t>
  </si>
  <si>
    <t>low shaded</t>
  </si>
  <si>
    <t>low unshaded</t>
  </si>
  <si>
    <t>high shaded</t>
  </si>
  <si>
    <t>high unshaded</t>
  </si>
  <si>
    <t>heterotrophy ~4 SPM</t>
  </si>
  <si>
    <t>heterotrophy ~8 SPM</t>
  </si>
  <si>
    <t>heterotrophy ~16 SPM</t>
  </si>
  <si>
    <t>heterotrophy ~28 SPM</t>
  </si>
  <si>
    <t>heterotrophy ~1 SPM</t>
  </si>
  <si>
    <t>0 mg</t>
  </si>
  <si>
    <t>30 mg</t>
  </si>
  <si>
    <t>100 mg</t>
  </si>
  <si>
    <t>Treatment 1 (baseline)</t>
  </si>
  <si>
    <t>Treatment 2</t>
  </si>
  <si>
    <t>Treatment 3</t>
  </si>
  <si>
    <t>Treatment 4</t>
  </si>
  <si>
    <t>Moderate constant</t>
  </si>
  <si>
    <t>moderate periodic</t>
  </si>
  <si>
    <t>extreme constant</t>
  </si>
  <si>
    <t>extreme periodic</t>
  </si>
  <si>
    <t>medium</t>
  </si>
  <si>
    <t>control (0 mg/l TSS)</t>
  </si>
  <si>
    <t>1 mg/L</t>
  </si>
  <si>
    <t>3 mg/L</t>
  </si>
  <si>
    <t>10 mg/L</t>
  </si>
  <si>
    <t>30 mg/L</t>
  </si>
  <si>
    <t>100 mg/L</t>
  </si>
  <si>
    <t>control (0 mg/l TSS) - RECOVERY PERIOD</t>
  </si>
  <si>
    <t>1 mg/L  - RECOVERY PERIOD</t>
  </si>
  <si>
    <t>3 mg/L - RECOVERY PERIOD</t>
  </si>
  <si>
    <t>10 mg/L - RECOVERY PERIOD</t>
  </si>
  <si>
    <t>30 mg/L - RECOVERY PERIOD</t>
  </si>
  <si>
    <t>100 mg/L - RECOVERY PERIOD</t>
  </si>
  <si>
    <t>control fertilization 3hrs</t>
  </si>
  <si>
    <t>low fertilization 3hrs</t>
  </si>
  <si>
    <t>high fertilization 3hrs</t>
  </si>
  <si>
    <t>control fertilization 6hrs</t>
  </si>
  <si>
    <t>low fertilization 6hrs</t>
  </si>
  <si>
    <t>high fertilization 6hrs</t>
  </si>
  <si>
    <t>control fertilization 10hrs</t>
  </si>
  <si>
    <t>low fertilization 10hrs</t>
  </si>
  <si>
    <t>high fertilization 10hrs</t>
  </si>
  <si>
    <t>control fertilization 18hrs</t>
  </si>
  <si>
    <t>low fertilization 18hrs</t>
  </si>
  <si>
    <t>high fertilization 18hrs</t>
  </si>
  <si>
    <t>control survival</t>
  </si>
  <si>
    <t>low survival</t>
  </si>
  <si>
    <t>high survival</t>
  </si>
  <si>
    <t>control settlement</t>
  </si>
  <si>
    <t>low settlement</t>
  </si>
  <si>
    <t>high settlement</t>
  </si>
  <si>
    <t>0 mg sediment</t>
  </si>
  <si>
    <t>10 mg sediment</t>
  </si>
  <si>
    <t>30 mg sediment</t>
  </si>
  <si>
    <t>100 mg sediment</t>
  </si>
  <si>
    <t>0mg to 0mg R1</t>
  </si>
  <si>
    <t>0mg to 0mg R2</t>
  </si>
  <si>
    <t>0mg to 100mg R1</t>
  </si>
  <si>
    <t>0mg to 100mg R2</t>
  </si>
  <si>
    <t>100mg to 0 mg R3</t>
  </si>
  <si>
    <t>100mg to 0 mg R4</t>
  </si>
  <si>
    <t>100mg to 100mg R3</t>
  </si>
  <si>
    <t>100mg to 100mg R4</t>
  </si>
  <si>
    <t>0.0</t>
  </si>
  <si>
    <t>5.0</t>
  </si>
  <si>
    <t>10.0</t>
  </si>
  <si>
    <t>30.0</t>
  </si>
  <si>
    <t>100.0</t>
  </si>
  <si>
    <t>0 mg DW/l sediment</t>
  </si>
  <si>
    <t>25 mg DW/l sediment</t>
  </si>
  <si>
    <t>50 mg DW/l sediment</t>
  </si>
  <si>
    <t>100 mg DW/l sediment</t>
  </si>
  <si>
    <t>200 mg DW/l sediment</t>
  </si>
  <si>
    <t>0 mg DW/l sediment + 0 mM NO3:PO4 + 32 ppt salinity</t>
  </si>
  <si>
    <t>50 mg DW/l sediment + 0 mM NO3:PO4 + 32 ppt salinity</t>
  </si>
  <si>
    <t>100 mg DW/l sediment + 0 mM NO3:PO4 + 32 ppt salinity</t>
  </si>
  <si>
    <t>Aragonite - 0 mg DW/l</t>
  </si>
  <si>
    <t>Aragonite - 4 mg DW/l</t>
  </si>
  <si>
    <t>Aragonite - 16 mg DW/l</t>
  </si>
  <si>
    <t>Aragonite - 32 mg DW/l</t>
  </si>
  <si>
    <t>Aragonite - 64 mg DW/l</t>
  </si>
  <si>
    <t>Aragonite - 128 mg DW/l</t>
  </si>
  <si>
    <t>Aragonite - 256 mg DW/l</t>
  </si>
  <si>
    <t>Aragonite - 512 mg DW/l</t>
  </si>
  <si>
    <t>Aragonite - 1024 mg dw/l</t>
  </si>
  <si>
    <t>estuary (Chester River) - 0 mg DW/l</t>
  </si>
  <si>
    <t>estuary (Chester River) - 4 mg DW/l</t>
  </si>
  <si>
    <t>estuary (Chester River) - 16 mg DW/l</t>
  </si>
  <si>
    <t>estuary (Chester River) - 32 mg DW/l</t>
  </si>
  <si>
    <t>estuary (Chester River) - 64 mg DW/l</t>
  </si>
  <si>
    <t>estuary (Chester River) - 128 mg DW/l</t>
  </si>
  <si>
    <t>estuary (Chester River) - 256 mg DW/l</t>
  </si>
  <si>
    <t>estuary (Chester River) - 512 mg DW/l</t>
  </si>
  <si>
    <t>Offshore - 0 mg DW/l</t>
  </si>
  <si>
    <t>Offshore - 4 mg DW/l</t>
  </si>
  <si>
    <t>Offshore- 16 mg DW/l</t>
  </si>
  <si>
    <t>Offshore - 32 mg DW/l</t>
  </si>
  <si>
    <t>Offshore - 64 mg DW/l</t>
  </si>
  <si>
    <t>Offshore - 128 mg DW/l</t>
  </si>
  <si>
    <t>Offshore - 256 mg DW/l</t>
  </si>
  <si>
    <t>Offshore - 512 mg DW/l</t>
  </si>
  <si>
    <t>Wilkie Island - 0 mg DW/l</t>
  </si>
  <si>
    <t>Wilkie Island - 4 mg DW/l</t>
  </si>
  <si>
    <t>Wilkie Island - 16 mg DW/l</t>
  </si>
  <si>
    <t>Wilkie Island - 32 mg DW/l</t>
  </si>
  <si>
    <t>Wilkie Island - 64 mg DW/l</t>
  </si>
  <si>
    <t>Wilkie Island - 128 mg DW/l</t>
  </si>
  <si>
    <t>Wilkie Island - 256 mg DW/l</t>
  </si>
  <si>
    <t>Wilkie Island - 512 mg DW/l</t>
  </si>
  <si>
    <t>Wilkie Island - 1024 mg DW/l</t>
  </si>
  <si>
    <t>High Island - 0 mg DW/l</t>
  </si>
  <si>
    <t>High Island - 4 mg DW/l</t>
  </si>
  <si>
    <t>High Island - 16 mg DW/l</t>
  </si>
  <si>
    <t>High Island - 32 mg DW/l</t>
  </si>
  <si>
    <t>High Island - 64 mg DW/l</t>
  </si>
  <si>
    <t>High Island - 128 mg DW/l</t>
  </si>
  <si>
    <t>High Island - 256 mg DW/l</t>
  </si>
  <si>
    <t>High Island - 512 mg DW/l</t>
  </si>
  <si>
    <t>High Island - 1024 mg dw/l</t>
  </si>
  <si>
    <t>Field SSC's E-100</t>
  </si>
  <si>
    <t>Field SSC's E-250</t>
  </si>
  <si>
    <t>Field SSC's E-400</t>
  </si>
  <si>
    <t>Field SSC's E-550</t>
  </si>
  <si>
    <t>Field SSC's E-700</t>
  </si>
  <si>
    <t>Field SSC's H-100</t>
  </si>
  <si>
    <t>Field SSC's H-250</t>
  </si>
  <si>
    <t>Field SSC's H-400</t>
  </si>
  <si>
    <t>Field SSC's H-550</t>
  </si>
  <si>
    <t>Field SSC's H-700</t>
  </si>
  <si>
    <t>Control seawater STACH III 1 cm section (0 cm from growing tip)</t>
  </si>
  <si>
    <t>Control seawater STACH III 1 cm section (1 cm from growing tip)</t>
  </si>
  <si>
    <t>Control seawater STACH III 1 cm section (2 cm from growing tip)</t>
  </si>
  <si>
    <t>Control seawater STACH III 1 cm section (3 cm from growing tip)</t>
  </si>
  <si>
    <t>100 ppm kaolin STACH III 1 cm section (0 cm from growing tip)</t>
  </si>
  <si>
    <t>100 ppm kaolin STACH III 1 cm section (1 cm from growing tip)</t>
  </si>
  <si>
    <t>100 ppm kaolin STACH III 1 cm section (2 cm from growing tip)</t>
  </si>
  <si>
    <t>100 ppm kaolin STACH III 1 cm section (3 cm from growing tip)</t>
  </si>
  <si>
    <t>Control STACH VI 1 cm section (0 cm from growing tip)</t>
  </si>
  <si>
    <t>Control STACH VI 1 cm section (1 cm from growing tip)</t>
  </si>
  <si>
    <t>Control STACH VI 1 cm section (2 cm from growing tip)</t>
  </si>
  <si>
    <t>Control STACH VI 1 cm section (3 cm from growing tip)</t>
  </si>
  <si>
    <t>50 ppm STACH VI 1 cm section (0 cm from growing tip)</t>
  </si>
  <si>
    <t>50 ppm STACH VI 1 cm section (1 cm from growing tip)</t>
  </si>
  <si>
    <t>50 ppm STACH VI 1 cm section (2 cm from growing tip)</t>
  </si>
  <si>
    <t>50 ppm STACH VI 1 cm section (3 cm from growing tip)</t>
  </si>
  <si>
    <t>Control STACH IV 1 cm section (0 cm from growing tip)</t>
  </si>
  <si>
    <t>Control STACH IV 1 cm section (1 cm from growing tip)</t>
  </si>
  <si>
    <t>Control STACH IV 1 cm section (2 cm from growing tip)</t>
  </si>
  <si>
    <t>Control STACH IV 1 cm section (3 cm from growing tip)</t>
  </si>
  <si>
    <t>100 ppm STACH IV 1 cm section (0 cm from growing tip)</t>
  </si>
  <si>
    <t>100 ppm STACH IV 1 cm section (1 cm from growing tip)</t>
  </si>
  <si>
    <t>100 ppm STACH IV 1 cm section (2 cm from growing tip)</t>
  </si>
  <si>
    <t>100 ppm STACH IV 1 cm section (3 cm from growing tip)</t>
  </si>
  <si>
    <t>Control STACH VII 1 cm section (0 cm from growing tip)</t>
  </si>
  <si>
    <t>Control STACH VII 1 cm section (01 cm from growing tip)</t>
  </si>
  <si>
    <t>Control STACH VII 1 cm section (2 cm from growing tip)</t>
  </si>
  <si>
    <t>Control STACH VII 1 cm section (3 cm from growing tip)</t>
  </si>
  <si>
    <t>50 ppm kaolin STACH VII 1 cm section (0 cm from growing tip)</t>
  </si>
  <si>
    <t>50 ppm kaolin STACH VII 1 cm section (1 cm from growing tip)</t>
  </si>
  <si>
    <t>50 ppm kaolin STACH VII 1 cm section (2 cm from growing tip)</t>
  </si>
  <si>
    <t>50 ppm kaolin STACH VII 1 cm section (3 cm from growing tip)</t>
  </si>
  <si>
    <t>Control STACH V 1 cm section (0 cm from growing tip)</t>
  </si>
  <si>
    <t>Control STACH V 1 cm section (1 cm from growing tip)</t>
  </si>
  <si>
    <t>Control STACH V 1 cm section (2 cm from growing tip)</t>
  </si>
  <si>
    <t>Control STACH V 1 cm section (3 cm from growing tip)</t>
  </si>
  <si>
    <t>Dark Dome STACH V 1 cm section (0 cm from growing tip)</t>
  </si>
  <si>
    <t>Dark Dome STACH V 1 cm section (1 cm from growing tip)</t>
  </si>
  <si>
    <t>Dark Dome STACH V 1 cm section (2 cm from growing tip)</t>
  </si>
  <si>
    <t>Dark Dome STACH V 1 cm section (3 cm from growing tip)</t>
  </si>
  <si>
    <t>STACH XII (A) 8 hr 100 pm kaolin 1 cm section (0 cm from growing tip)</t>
  </si>
  <si>
    <t>STACH XII (A) 8 hr 100 pm kaolin 1 cm section (1 cm from growing tip)</t>
  </si>
  <si>
    <t>STACH XII (A) 8 hr 100 pm kaolin 1 cm section (2 cm from growing tip)</t>
  </si>
  <si>
    <t>STACH XII (A) 8 hr 100 pm kaolin 1 cm section (3 cm from growing tip)</t>
  </si>
  <si>
    <t>STACH XII (B) 10 hr 100 pm kaolin 1 cm section (0 cm from growing tip)</t>
  </si>
  <si>
    <t>STACH XII (B) 10 hr 100 pm kaolin 1 cm section (1 cm from growing tip)</t>
  </si>
  <si>
    <t>STACH XII (B) 10 hr 100 pm kaolin 1 cm section (2 cm from growing tip)</t>
  </si>
  <si>
    <t>STACH XII (B) 10 hr 100 pm kaolin 1 cm section (3 cm from growing tip)</t>
  </si>
  <si>
    <t>STACH XII (C) 12 hr to 100 ppm kaolin</t>
  </si>
  <si>
    <t>STACH XII (D) seawater control</t>
  </si>
  <si>
    <t>Inorganic Sediment</t>
  </si>
  <si>
    <t>Organic Sediment</t>
  </si>
  <si>
    <t>control high silic</t>
  </si>
  <si>
    <t>high silic</t>
  </si>
  <si>
    <t>control low silic</t>
  </si>
  <si>
    <t>low silic</t>
  </si>
  <si>
    <t>control carbonate</t>
  </si>
  <si>
    <t>short control high sperm</t>
  </si>
  <si>
    <t>short siliciclastic high sperm</t>
  </si>
  <si>
    <t>long control high sperm</t>
  </si>
  <si>
    <t>long siliciclastic high sperm</t>
  </si>
  <si>
    <t>siliciclastic, 6 hrs old, 0 mg/L</t>
  </si>
  <si>
    <t>siliciclastic, 6 hrs old, 20 mg/L</t>
  </si>
  <si>
    <t>siliciclastic, 6 hrs old, 40 mg/L</t>
  </si>
  <si>
    <t>siliciclastic, 6 hrs old, 80 mg/L</t>
  </si>
  <si>
    <t>carbonate, 6 hrs old, 0</t>
  </si>
  <si>
    <t>carbonate, 6 hrs old, 20 mg/L</t>
  </si>
  <si>
    <t>carbonate, 6 hrs old, 40 mg/L</t>
  </si>
  <si>
    <t>carbonate, 6 hrs old, 80 mg/L</t>
  </si>
  <si>
    <t>siliciclastic, 6 hrs old, 422 mg/L</t>
  </si>
  <si>
    <t>siliciclastic, 6 hrs old, 874 mg/L</t>
  </si>
  <si>
    <t>carbonate, 6 hrs old, 0 mg/L</t>
  </si>
  <si>
    <t>carbonate, 6 hrs old, 466 mg/L</t>
  </si>
  <si>
    <t>carbonate, 6 hrs old, 962 mg/L</t>
  </si>
  <si>
    <t>siliciclastic, 12 hrs old, 0 mg/L</t>
  </si>
  <si>
    <t>siliciclastic, 12 hrs old, 12 mg/L</t>
  </si>
  <si>
    <t>siliciclastic, 12 hrs old, 27 mg/L</t>
  </si>
  <si>
    <t>siliciclastic, 12 hrs old, 63 mg/L</t>
  </si>
  <si>
    <t>siliciclastic, 12 hrs old, 131 mg/L</t>
  </si>
  <si>
    <t>siliciclastic, 12 hrs old, 292 mg/L</t>
  </si>
  <si>
    <t>siliciclastic, 12 hrs old, 581 mg/L</t>
  </si>
  <si>
    <t>siliciclastic, 12 hrs old, 1159 mg/L</t>
  </si>
  <si>
    <t>carbonate, 12 hrs old, 0 mg/L</t>
  </si>
  <si>
    <t>carbonate, 12 hrs old, 26 mg/L</t>
  </si>
  <si>
    <t>carbonate, 12 hrs old, 45 mg/L</t>
  </si>
  <si>
    <t>carbonate, 12 hrs old, 102 mg/L</t>
  </si>
  <si>
    <t>carbonate, 12 hrs old, 199 mg/L</t>
  </si>
  <si>
    <t>carbonate, 12 hrs old, 388 mg/L</t>
  </si>
  <si>
    <t>carbonate, 12 hrs old, 783 mg/L</t>
  </si>
  <si>
    <t>0 mg/L, &gt;3 days, siliciclastic</t>
  </si>
  <si>
    <t>12 mg/L, &gt;3 days, siliciclastic</t>
  </si>
  <si>
    <t>20 mg/L, &gt;3 days, siliciclastic</t>
  </si>
  <si>
    <t>34 mg/L, &gt;3 days, siliciclastic</t>
  </si>
  <si>
    <t>75 mg/L, &gt;3 days, siliciclastic</t>
  </si>
  <si>
    <t>173 mg/L, &gt;3 days, siliciclastic</t>
  </si>
  <si>
    <t>379 mg/L, &gt;3 days, siliciclastic</t>
  </si>
  <si>
    <t>740 mg/L, &gt;3 days, siliciclastic</t>
  </si>
  <si>
    <t>0 mg/L, &gt;3 days, carbonate</t>
  </si>
  <si>
    <t>27 mg/L, &gt;3 days,  carbonate</t>
  </si>
  <si>
    <t>34 mg/L, &gt;3 days, carbonate</t>
  </si>
  <si>
    <t>55 mg/L, &gt;3 days,  carbonate</t>
  </si>
  <si>
    <t>96 mg/L, &gt;3 days,  carbonate</t>
  </si>
  <si>
    <t>204 mg/L, &gt;3 days,  carbonate</t>
  </si>
  <si>
    <t>400 mg/L, &gt;3 days,  carbonate</t>
  </si>
  <si>
    <t>800 mg/L, &gt;3 days,  carbonate</t>
  </si>
  <si>
    <t>376 mg/L, &gt;3 days, siliciclastic</t>
  </si>
  <si>
    <t>746 mg/L, &gt;3 days, siliciclastic</t>
  </si>
  <si>
    <t>30 mg/L, &gt;3 days,  carbonate</t>
  </si>
  <si>
    <t>34 mg/L, &gt;3 days,  carbonate</t>
  </si>
  <si>
    <t>55 mg/L, &gt;3 days, carbonate</t>
  </si>
  <si>
    <t>95 mg/L, &gt;3 days,  carbonate</t>
  </si>
  <si>
    <t>202 mg/L, &gt;3 days,  carbonate</t>
  </si>
  <si>
    <t>401 mg/L, &gt;3 days,  carbonate</t>
  </si>
  <si>
    <t>784 mg/L, &gt;3 days,  carbonate</t>
  </si>
  <si>
    <t>122 mg/L, &gt;3 days,  carbonate</t>
  </si>
  <si>
    <t>234 mg/L, &gt;3 days,  carbonate</t>
  </si>
  <si>
    <t>458 mg/L, &gt;3 days, carbonate</t>
  </si>
  <si>
    <t>920 mg/L, &gt;3 days,  carbonate</t>
  </si>
  <si>
    <t>high EPS (inshore GBR 1)  - high sperm (10^5 sperm/ml) - 0 mg/l</t>
  </si>
  <si>
    <t>high EPS (inshore GBR 1)  - high sperm (10^5 sperm/ml) - 6 mg/l</t>
  </si>
  <si>
    <t>high EPS (inshore GBR 1)  - high sperm (10^5 sperm/ml) - 13 mg/l SSC</t>
  </si>
  <si>
    <t>high EPS (inshore GBR 1)  - high sperm (10^5 sperm/ml) - 25 mg/l SSC</t>
  </si>
  <si>
    <t>high EPS (inshore GBR 1)  - high sperm (10^5 sperm/ml) - 50 mg/l SSC</t>
  </si>
  <si>
    <t>high EPS (inshore GBR 1)  - high sperm (10^5 sperm/ml) - 100 mg/l SSC</t>
  </si>
  <si>
    <t>high EPS (inshore GBR 1)  - high sperm (10^5 sperm/ml) - 202 mg/l SSC</t>
  </si>
  <si>
    <t>high EPS (inshore GBR 1)  - high sperm (10^5 sperm/ml) - 399 mg/l SSC</t>
  </si>
  <si>
    <t>low EPS (inshore WA)  - high sperm (10^5 sperm/ml) - 0 mg/l</t>
  </si>
  <si>
    <t>low EPS (inshore WA)  - high sperm (10^5 sperm/ml) - 39 mg/l</t>
  </si>
  <si>
    <t>low EPS (inshore WA)  - high sperm (10^5 sperm/ml) - 80 mg/l SSC</t>
  </si>
  <si>
    <t>low EPS (inshore WA)  - high sperm (10^5 sperm/ml) - 164 mg/l SSC</t>
  </si>
  <si>
    <t>low EPS (inshore WA)  - high sperm (10^5 sperm/ml) - 332 mg/l SSC</t>
  </si>
  <si>
    <t>low EPS (inshore WA)  - high sperm (10^5 sperm/ml) - 500 mg/l SSC</t>
  </si>
  <si>
    <t>low EPS (inshore WA)  - high sperm (10^5 sperm/ml) - 642 mg/l SSC</t>
  </si>
  <si>
    <t>low EPS (inshore WA)  - high sperm (10^5 sperm/ml) - 956 mg/l SSC</t>
  </si>
  <si>
    <t>lowest EPS Offshore GBR   - high sperm (10^5 sperm/ml) - 0 mg/l SSC</t>
  </si>
  <si>
    <t>lowest EPS Offshore GBR   - high sperm (10^5 sperm/ml) - 33 mg/l</t>
  </si>
  <si>
    <t>lowest EPS Offshore GBR   - high sperm (10^5 sperm/ml) - 57 mg/l SSC</t>
  </si>
  <si>
    <t>lowest EPS Offshore GBR   - high sperm (10^5 sperm/ml) - 107 mg/l SSC</t>
  </si>
  <si>
    <t>lowest EPS Offshore GBR   - high sperm (10^5 sperm/ml) - 209 mg/l SSC</t>
  </si>
  <si>
    <t>lowest EPS Offshore GBR   - high sperm (10^5 sperm/ml) - 412 mg/l SSC</t>
  </si>
  <si>
    <t>lowest EPS Offshore GBR   - high sperm (10^5 sperm/ml) - 816 mg/l SSC</t>
  </si>
  <si>
    <t>inshore GBR1 - high sperm (10^5 sperm/ml - ~0mg/L TSS)</t>
  </si>
  <si>
    <t>inshore GBR1 - high sperm (10^5 sperm/ml  - ~20 mg/L TSS</t>
  </si>
  <si>
    <t>inshore WA - high sperm (10^5 sperm/ml - 0 mg/L)</t>
  </si>
  <si>
    <t>inshore WA - high sperm (10^5 sperm/ml - ~20 mg/L)</t>
  </si>
  <si>
    <t>offshore GBR - high sperm (10^5 sperm/ml - 0 mg/L)</t>
  </si>
  <si>
    <t>offshore GBR - high sperm (10^5 sperm/ml - 20 mg/L)</t>
  </si>
  <si>
    <t>49 mg/L</t>
  </si>
  <si>
    <t>101 mg/L</t>
  </si>
  <si>
    <t>165 mg/L</t>
  </si>
  <si>
    <t>199 mg/L</t>
  </si>
  <si>
    <t>1000.0</t>
  </si>
  <si>
    <t>medium sediment</t>
  </si>
  <si>
    <t>high sediment</t>
  </si>
  <si>
    <t>Lo Temp x Lo Light x Lo Sed</t>
  </si>
  <si>
    <t>Lo Temp x Lo Light x Hi Sed</t>
  </si>
  <si>
    <t>Pre-exposure</t>
  </si>
  <si>
    <t>Post-exposure</t>
  </si>
  <si>
    <t>8 weeks</t>
  </si>
  <si>
    <t>2 months</t>
  </si>
  <si>
    <t>1 hour</t>
  </si>
  <si>
    <t>28 days</t>
  </si>
  <si>
    <t>2 hrs</t>
  </si>
  <si>
    <t>0 weeks</t>
  </si>
  <si>
    <t>1 week</t>
  </si>
  <si>
    <t>2 weeks</t>
  </si>
  <si>
    <t>3 weeks</t>
  </si>
  <si>
    <t>4 weeks</t>
  </si>
  <si>
    <t>5 weeks</t>
  </si>
  <si>
    <t>6 weeks</t>
  </si>
  <si>
    <t>7 weeks</t>
  </si>
  <si>
    <t>11 weeks</t>
  </si>
  <si>
    <t>12 weeks</t>
  </si>
  <si>
    <t>16 weeks</t>
  </si>
  <si>
    <t>3 hrs</t>
  </si>
  <si>
    <t>6 hrs</t>
  </si>
  <si>
    <t>10 hrs</t>
  </si>
  <si>
    <t>18 hrs</t>
  </si>
  <si>
    <t>4 days</t>
  </si>
  <si>
    <t>2 days</t>
  </si>
  <si>
    <t>40 days</t>
  </si>
  <si>
    <t>16 days -&gt; 1 hour</t>
  </si>
  <si>
    <t>1.5 hr</t>
  </si>
  <si>
    <t>1.5hr</t>
  </si>
  <si>
    <t>28 hours</t>
  </si>
  <si>
    <t>3 hours</t>
  </si>
  <si>
    <t>10 months</t>
  </si>
  <si>
    <t>24 hr</t>
  </si>
  <si>
    <t>6 hr exposure</t>
  </si>
  <si>
    <t>4 hr exposure</t>
  </si>
  <si>
    <t>2 hr exposure</t>
  </si>
  <si>
    <t>ambient seawater</t>
  </si>
  <si>
    <t>"Before". 10 day exposure 9 day recovery/monitoring</t>
  </si>
  <si>
    <t>"During". 10 day exposure 9 day recovery/monitoring</t>
  </si>
  <si>
    <t>"After". 10 day exposure 9 day recovery/monitoring</t>
  </si>
  <si>
    <t>"before". 10 day exposure 9 day recovery/monitoring</t>
  </si>
  <si>
    <t>"during" 10 day exposure 9 day recovery/monitoring</t>
  </si>
  <si>
    <t>"after" 10 day exposure 9 day recovery/monitoring</t>
  </si>
  <si>
    <t>10 day exposure 9 day recovery/monitoring</t>
  </si>
  <si>
    <t>"before". 14 days and 14 day recovery/monitoring</t>
  </si>
  <si>
    <t>"during". 14 days and 14 day recovery/monitoring</t>
  </si>
  <si>
    <t>"after". 14 days and 14 day recovery/monitoring</t>
  </si>
  <si>
    <t>14 days and 14 day recovery/monitoring</t>
  </si>
  <si>
    <t>30 minutes</t>
  </si>
  <si>
    <t>15 minutes</t>
  </si>
  <si>
    <t>30 hours</t>
  </si>
  <si>
    <t>12 hours</t>
  </si>
  <si>
    <t>60 hours</t>
  </si>
  <si>
    <t>150 mins (4 cell stage)</t>
  </si>
  <si>
    <t>180 mins (= 4 cell stage)</t>
  </si>
  <si>
    <t>10 days</t>
  </si>
  <si>
    <t>14 days</t>
  </si>
  <si>
    <t>31 days</t>
  </si>
  <si>
    <t>Baseline; T-22.5 days</t>
  </si>
  <si>
    <t>Baseline; T-2.5 days</t>
  </si>
  <si>
    <t>T+7.5 days</t>
  </si>
  <si>
    <t>T+12.5 days</t>
  </si>
  <si>
    <t>T+17.5 days</t>
  </si>
  <si>
    <t>T+27.5 days</t>
  </si>
  <si>
    <t>T+32.5 days</t>
  </si>
  <si>
    <t>T+37.5 days</t>
  </si>
  <si>
    <t>pre-exposure</t>
  </si>
  <si>
    <t>post-exposure</t>
  </si>
  <si>
    <t>Exposure General Description</t>
  </si>
  <si>
    <t>Exposure Duration or Timepoint</t>
  </si>
  <si>
    <t>Sediment level converted to mg/L</t>
  </si>
  <si>
    <t>Other forms/ morphologies</t>
  </si>
  <si>
    <t>gametes</t>
  </si>
  <si>
    <r>
      <t>nice lab experiment that measures multiple coral responses to two crossed stressors: sediment load and flow rate; for meta-analysis use only the low flow data because high flow (</t>
    </r>
    <r>
      <rPr>
        <i/>
        <strike/>
        <sz val="10"/>
        <color theme="1"/>
        <rFont val="Arial"/>
        <family val="2"/>
      </rPr>
      <t>strikethrough italicized</t>
    </r>
    <r>
      <rPr>
        <sz val="10"/>
        <color theme="1"/>
        <rFont val="Arial"/>
        <family val="2"/>
      </rPr>
      <t>) kept sediment in suspension, and is therefore the effect of flow+turbidity</t>
    </r>
  </si>
  <si>
    <r>
      <t>mm month</t>
    </r>
    <r>
      <rPr>
        <vertAlign val="superscript"/>
        <sz val="10"/>
        <color theme="1"/>
        <rFont val="Arial"/>
        <family val="2"/>
      </rPr>
      <t xml:space="preserve">-1 </t>
    </r>
    <r>
      <rPr>
        <sz val="10"/>
        <color theme="1"/>
        <rFont val="Arial"/>
        <family val="2"/>
      </rPr>
      <t>extension</t>
    </r>
  </si>
  <si>
    <t>Rationale for inclusion</t>
  </si>
  <si>
    <t>PhD Chapter 6</t>
  </si>
  <si>
    <t>PhD Chapter 3</t>
  </si>
  <si>
    <t>PhD Chapter 4</t>
  </si>
  <si>
    <t>PhD Multiple chapters</t>
  </si>
  <si>
    <t>DS08</t>
  </si>
  <si>
    <t>PhD Chapter 4 Field (a) and Lab (b)</t>
  </si>
  <si>
    <t xml:space="preserve">Mote Marine Laboratory Technical Report </t>
  </si>
  <si>
    <t>Gil M, Goldenberg S U, Bach A L T, Mills S C, Claudet J</t>
  </si>
  <si>
    <t>Bessell-Browne P, Fisher R, Duckworth A, Jones R</t>
  </si>
  <si>
    <t>Gowan J C, Tootell J S, Carpenter R C</t>
  </si>
  <si>
    <t>Abdel-Salam H A M</t>
  </si>
  <si>
    <t>Goh B P L and Lee C S</t>
  </si>
  <si>
    <t>Coffroth M A</t>
  </si>
  <si>
    <t>Stafford-Smith M G</t>
  </si>
  <si>
    <t>Rogers C S</t>
  </si>
  <si>
    <t>Peters E C and Pilson M E Q</t>
  </si>
  <si>
    <t>Fabricius K E, Wild C, Wolanski E, and Abele D</t>
  </si>
  <si>
    <t>Zill J A, Gil M A, and Osenberg C W</t>
  </si>
  <si>
    <t>Weber M, Lott C, and Fabricius K E</t>
  </si>
  <si>
    <t>Vargas-Angel B, Riegl B, Gilliam D, and Dodge R</t>
  </si>
  <si>
    <t>Stewart H L, Holbrook S J, Schmitt R J, Brooks A J</t>
  </si>
  <si>
    <t>Stafford-Smith M G and Ormond R F G</t>
  </si>
  <si>
    <t>Sofonia J J and Anthony K R N</t>
  </si>
  <si>
    <t>Sofonia J J</t>
  </si>
  <si>
    <t>Shore-Maggio A, Aeby G S and Callahan S M</t>
  </si>
  <si>
    <t>Sheridan C, Grosjean P, Leblud J, Palmer C V, Kushmaro A, and Eeckhaut I</t>
  </si>
  <si>
    <t>Selim A E M</t>
  </si>
  <si>
    <t>Riegl B and Branch G M</t>
  </si>
  <si>
    <t>Ricardo G F, Jones R J, Nordborg M, and Negri A P</t>
  </si>
  <si>
    <t>Piniak G A and Brown E K</t>
  </si>
  <si>
    <t>Piniak G A</t>
  </si>
  <si>
    <t>Philipp E and Fabricius K</t>
  </si>
  <si>
    <t>Perez K, Rodgers K S, Jokiel P L, Lager C V, and Lager D J</t>
  </si>
  <si>
    <t>Moeller M, Nietzer S, Schils T, and Schupp P J</t>
  </si>
  <si>
    <t>Loiola M, Oliveira M D M, Kikuchi R K P</t>
  </si>
  <si>
    <t>Lirman D, Herlan J, Langdon C, and Capo T</t>
  </si>
  <si>
    <t>Junjie R K, Browne N K, Erftemeijer P L A, Todd P A</t>
  </si>
  <si>
    <t>Hodgson G</t>
  </si>
  <si>
    <t>Hodel E C</t>
  </si>
  <si>
    <t>Duckworth A, Giofre N, Jones R</t>
  </si>
  <si>
    <t>Bessell-Browne P, Negri A P, Fisher R, Clode P L, and Jones R</t>
  </si>
  <si>
    <t>Babcock R and Smith L</t>
  </si>
  <si>
    <t>Babcock R and Davies P</t>
  </si>
  <si>
    <t>University of Georgia, USA</t>
  </si>
  <si>
    <t>Springer-Verlag</t>
  </si>
  <si>
    <t>Proceedings of the Ninth International Coral Reef Symposium, Bali, Indonesia</t>
  </si>
  <si>
    <t>ISRS</t>
  </si>
  <si>
    <t>Nature</t>
  </si>
  <si>
    <t>Elsevier ScienceDirect</t>
  </si>
  <si>
    <t>289-300</t>
  </si>
  <si>
    <t>205-208</t>
  </si>
  <si>
    <t>41-218</t>
  </si>
  <si>
    <t>276-285</t>
  </si>
  <si>
    <t>165-170</t>
  </si>
  <si>
    <t>AP ScienceDirect</t>
  </si>
  <si>
    <t>613-621</t>
  </si>
  <si>
    <t>PLoS</t>
  </si>
  <si>
    <t>651-663</t>
  </si>
  <si>
    <t>Nova Southeastern University, USA</t>
  </si>
  <si>
    <t>41-43</t>
  </si>
  <si>
    <t>493-496</t>
  </si>
  <si>
    <t>e107195</t>
  </si>
  <si>
    <t>Proceedings of the 11th International Coral Reef Symposium, Ft. Lauderdale, Florida, USA</t>
  </si>
  <si>
    <t>Proceedings of the 5th International Coral Reef Symposium, Tahiti, French Polynesia</t>
  </si>
  <si>
    <t>55-62</t>
  </si>
  <si>
    <t>39-49</t>
  </si>
  <si>
    <t>e387</t>
  </si>
  <si>
    <t>215-230</t>
  </si>
  <si>
    <t>57-78</t>
  </si>
  <si>
    <t>456-468</t>
  </si>
  <si>
    <t>University of Hawai'i Press</t>
  </si>
  <si>
    <t>39-55</t>
  </si>
  <si>
    <t>277-288</t>
  </si>
  <si>
    <t>259-275</t>
  </si>
  <si>
    <t>Pergamon Press Ltd.</t>
  </si>
  <si>
    <t>378-382</t>
  </si>
  <si>
    <t>1067-1076</t>
  </si>
  <si>
    <t>Inter-Research</t>
  </si>
  <si>
    <t>63-71</t>
  </si>
  <si>
    <t>James Cook University, Australia</t>
  </si>
  <si>
    <t>MS Chapter 3</t>
  </si>
  <si>
    <t>MS Chapter 4</t>
  </si>
  <si>
    <t>Sofonia (2006) MS Chapter 3</t>
  </si>
  <si>
    <t>Sofonia (2006) MS Chapter 4</t>
  </si>
  <si>
    <t>748-752</t>
  </si>
  <si>
    <t>University of York, United Kingdom</t>
  </si>
  <si>
    <t>University of Hull, United Kingdom</t>
  </si>
  <si>
    <t>229-243</t>
  </si>
  <si>
    <t>unknown</t>
  </si>
  <si>
    <t>683-705</t>
  </si>
  <si>
    <t>609-615</t>
  </si>
  <si>
    <t>18-32</t>
  </si>
  <si>
    <t>The Royal Society Publishing</t>
  </si>
  <si>
    <t>129-143</t>
  </si>
  <si>
    <t>Marine Biological Association of the United Kingdom</t>
  </si>
  <si>
    <t>e699</t>
  </si>
  <si>
    <t>33-46</t>
  </si>
  <si>
    <t>e0125175</t>
  </si>
  <si>
    <t>American Society of Limnology and Oceanography, Inc.</t>
  </si>
  <si>
    <t>University of Hawai'i, USA</t>
  </si>
  <si>
    <t>Suspended sediment meta-analysis?</t>
  </si>
  <si>
    <t>Is the study suitable for the…</t>
  </si>
  <si>
    <t>moderate</t>
  </si>
  <si>
    <t>'REFERENCE LIST' TAB:</t>
  </si>
  <si>
    <t>numbered ID for each source, cross-referenced with 'database' tab</t>
  </si>
  <si>
    <t>name of person who will extract data</t>
  </si>
  <si>
    <t>type of reference (e.g., primary reseach article, review, government report, dissertation, etc.)</t>
  </si>
  <si>
    <t>binary variable for whether or not the study in question presented relevant, empirical data (i.e., not modeling exercise or review)</t>
  </si>
  <si>
    <t>binary variable for whether or not the study used a coral from the correct population (see PECO/risk tab, Population)</t>
  </si>
  <si>
    <t>binary variable for whether or not the study adequately presented the level of stressor ("dose", with units)</t>
  </si>
  <si>
    <t>binary variable for whether or not the study had an adequate/appropriate control with which to compare the levels of exposure to the stressor</t>
  </si>
  <si>
    <t>binary variable for whether or not the study presented at least one response of corals to the specific levels of stressor exposure (response can be binary and/or continuous)</t>
  </si>
  <si>
    <t>binary variable for whether or not a study will be included/excluded based on the questions above (answers to all must be "yes")</t>
  </si>
  <si>
    <t>preliminary assessment of whether focal reference will be suitable for the meta-analysis relating to deposited sediment</t>
  </si>
  <si>
    <t>preliminary assessment of whether focal reference will be suitable for the meta-analysis relating to suspended sediment, i.e., turbidity</t>
  </si>
  <si>
    <t>categorical variable describing the level of risk of bias, according to the criteria listed in the 'PECO/risk' tab, Q#1</t>
  </si>
  <si>
    <t>categorical variable describing the level of risk of bias, according to the criteria listed in the 'PECO/risk' tab, Q#2</t>
  </si>
  <si>
    <t>categorical variable describing the level of risk of bias, according to the criteria listed in the 'PECO/risk' tab, Q#3</t>
  </si>
  <si>
    <t>categorical variable describing the level of risk of bias, according to the criteria listed in the 'PECO/risk' tab, Q#4</t>
  </si>
  <si>
    <t>categorical variable describing the level of risk of bias, according to the criteria listed in the 'PECO/risk' tab, Q#5</t>
  </si>
  <si>
    <t>categorical variable describing the level of risk of bias, according to the criteria listed in the 'PECO/risk' tab, Q#6</t>
  </si>
  <si>
    <t>categorical variable describing the level of risk of bias, according to the criteria listed in the 'PECO/risk' tab, Q#7</t>
  </si>
  <si>
    <t>PECO Framework</t>
  </si>
  <si>
    <t>Population</t>
  </si>
  <si>
    <t>All life stages of all shallow (photic zone, &lt;=80m depth) scleractinian coral genera in all warm-water ocean basins (20°-30°C).</t>
  </si>
  <si>
    <t>Exposure</t>
  </si>
  <si>
    <t>Exposure to concentrations of suspended sediment of marine or terrigenous origin. For manipulative experiments, this will be the application of suspended sediment in controlled studies.</t>
  </si>
  <si>
    <t>Comparison</t>
  </si>
  <si>
    <t>For manipulative experiments, the exposure concentration is compared to the experimental control.</t>
  </si>
  <si>
    <t>Outcomes</t>
  </si>
  <si>
    <t>Specific endpoints are all physical, physiological, behavioral, developmental, and ecological responses of corals associated with exposure to suspended sediment. These may include but are not limited to tissue/colony mortality, bleaching, and changes in rates of growth, photosynthesis, and larval settlement/survival. Outcomes will be recorded as binary or numerical data, as reported in the source.</t>
  </si>
  <si>
    <t>1. What is the level of risk for SELECTION bias, based on the description below?</t>
  </si>
  <si>
    <t>"Selection bias refers to systematic differences between baseline characteristics of the study units that are to be compared. The likelihood of selection bias can be minimised through randomisation of treatments to study units and through allocation sequence concealment. Proper randomisation requires that a rule for allocating treatments to study units must be specified based on some chance (random) process. This is referred to as the sequence generation.</t>
  </si>
  <si>
    <t>LOW RISK OF BIAS: The investigators describe a random component in the sequence generation process such as....Referring to a random number table; Using a computer random number generator; Coin tossing; Shuffling cards or envelopes; Throwing dice; Drawing of lots; Minimisation</t>
  </si>
  <si>
    <t>HIGH RISK OF BIAS: The investigators describe a non-random component in the sequence generation process. Usually, the description would involve some systematic, non-random approach, for example: Sequence generated by odd or even date of birth of study units, or odd or even latitude of sites; Sequence generated by some rule based on site number or site code in a database. Other non-random approaches involving judgement or some method of non-random allocation of study units, for example: Allocation by judgement of the investigator; Allocation based on the results of a laboratory test or a series of tests; Allocation by availability of the intervention.</t>
  </si>
  <si>
    <t>UNCLEAR RISK: Insufficient information about the sequence generation process to permit assessment of ‘Low risk’ or ‘High risk’."</t>
  </si>
  <si>
    <t>2. What is the level of risk for PERFORMANCE bias, based on the description below?</t>
  </si>
  <si>
    <t>"Performance bias refers to systematic differences between groups in the care that is provided, or in exposure to factors other than the interventions of interest. After enrollment into the study, blinding (or masking) of study units and personnel (assuming these are different to the investigators responsible for allocation of study units to study groups) may reduce the risk that knowledge of which intervention was received, rather than the intervention itself, affects outcomes. Effective blinding can also ensure that the compared groups receive a similar amount of attention, ancillary treatment and diagnostic investigations.</t>
  </si>
  <si>
    <t>LOW RISK OF BIAS: Any one of the following: • No blinding or incomplete blinding, but the review authors judge that the outcome is not likely to be influenced by lack of blinding; • Blinding of study units and key study personnel ensured, and unlikely that the blinding could have been broken.</t>
  </si>
  <si>
    <t>HIGH RISK OF BIAS: Any one of the following: • No blinding or incomplete blinding, and the outcome is likely to be influenced by lack of blinding; • Blinding of key study units and personnel attempted, but likely that the blinding could have been broken, and the outcome is likely to be influenced by lack of blinding.</t>
  </si>
  <si>
    <t>UNCLEAR RISK: Any one of the following: • Insufficient information to permit assessment of ‘Low risk’ or ‘High risk’; • The study did not address this outcome."</t>
  </si>
  <si>
    <t>3. What is the level of risk for DETECTION bias, based on the description below?</t>
  </si>
  <si>
    <t>"Detection bias refers to systematic differences between groups in how outcomes are determined. Blinding of outcome assessors may reduce the risk that knowledge of which intervention was received, rather than the intervention itself, affects outcome measurement. Blinding of outcome assessors can be especially important for assessment of subjective outcomes.</t>
  </si>
  <si>
    <t>LOW RISK OF BIAS: Any one of the following: • No blinding of outcome assessment, but the review authors judge that the outcome measurement is not likely to be influenced by lack of blinding; • Blinding of outcome assessment ensured, and unlikely that the blinding could have been broken.</t>
  </si>
  <si>
    <t>HIGH RISK OF BIAS: Any one of the following: • No blinding of outcome assessment, and the outcome measurement is likely to be influenced by lack of blinding; • Blinding of outcome assessment, but likely that the blinding could have been broken, and the outcome measurement is likely to be influenced by lack of blinding.</t>
  </si>
  <si>
    <t>4. What is the level of risk for ATTRITION bias, based on the description below?</t>
  </si>
  <si>
    <t>"Attrition bias refers to systematic differences between groups in withdrawals from a study. Withdrawals from the study lead to incomplete outcome data. There are two reasons for withdrawals or incomplete outcome data in clinical trials. Exclusions refer to situations in which some study units are omitted from reports of analyses, despite outcome data being available to the trialists. Attrition refers to situations in which outcome data are not available.</t>
  </si>
  <si>
    <t>LOW RISK OF BIAS: Any one of the following: • No missing outcome data; • Reasons for missing outcome data unlikely to be related to true outcome (for survival data, censoring unlikely to be introducing bias); • Missing outcome data balanced in numbers across intervention groups, with similar reasons for missing data across groups; • For dichotomous outcome data, the proportion of missing outcomes compared with observed event risk not enough to have a relevant impact on the intervention effect estimate; • For continuous outcome data, plausible effect size (difference in means or standardized difference in means) among missing outcomes not enough to have a relevant impact on observed effect size; • Missing data have been imputed using appropriate methods.</t>
  </si>
  <si>
    <t>HIGH RISK OF BIAS: Any one of the following: • Reason for missing outcome data likely to be related to true outcome, with either imbalance in numbers or reasons for missing data across intervention groups; • For dichotomous outcome data, the proportion of missing outcomes compared with observed event risk enough to induce relevant bias in intervention effect estimate; • For continuous outcome data, plausible effect size (difference in means or standardized difference in means) among missing outcomes enough to induce relevant bias in observed effect size; • ‘As-treated’ analysis done with substantial departure of the intervention received from that assigned at randomization; • Potentially inappropriate application of simple imputation.</t>
  </si>
  <si>
    <t>UNCLEAR RISK: Any one of the following: • Insufficient reporting of attrition/exclusions to permit assessment of ‘Low risk’ or ‘High risk’ (e.g. number randomized not stated, no reasons for missing data provided); • The study did not address this outcome."</t>
  </si>
  <si>
    <t>5. What is the level of risk for REPORTING bias, based on the description below?</t>
  </si>
  <si>
    <t>"Reporting bias refers to systematic differences between reported and unreported findings. Within a published report those analyses with statistically significant differences between treatment groups are more likely to be reported than non-significant differences. This sort of ‘within-study publication bias’ is usually known as outcome reporting bias or selective reporting bias, and may be one of the most substantial biases affecting results from individual studies.</t>
  </si>
  <si>
    <t>LOW RISK OF BIAS: Any of the following: • The study protocol is available and all of the study’s pre-specified (primary and secondary) outcomes that are of interest in the review have been reported in the pre-specified way; • The study protocol is not available but it is clear that the published reports include all expected outcomes, including those that were pre-specified (convincing text of this nature may be uncommon).</t>
  </si>
  <si>
    <t>HIGH RISK OF BIAS: Any one of the following: • Not all of the study’s pre-specified primary outcomes have been reported; • One or more primary outcomes is reported using measurements, analysis methods or subsets of the data (e.g. subscales) that were not pre-specified; • One or more reported primary outcomes were not pre-specified (unless clear justification for their reporting is provided, such as an unexpected adverse effect); • One or more outcomes of interest in the review are reported incompletely so that they cannot be entered in a meta-analysis; • The study report fails to include results for a key outcome that would be expected to have been reported for such a study.</t>
  </si>
  <si>
    <t>UNCLEAR RISK: Insufficient information to permit assessment of ‘Low risk’ or ‘High risk’. IT IS LIKELY THAT THE MAJORITY OF STUDIES WILL FALL INTO THIS CATEGORY."</t>
  </si>
  <si>
    <t>6. What is the level of risk for OTHER SOURCES of bias, based on the description below?</t>
  </si>
  <si>
    <t>In addition there are other sources of bias that are relevant only in certain circumstances. These relate mainly to particular study designs (e.g. carry-over in cross-over trials and recruitment bias in cluster-randomized trials); some can be found across a broad spectrum of trials, but only for specific circumstances (e.g. contamination, whereby the experimental and control interventions get ‘mixed’); and there may be sources of bias that are only found in a particular setting.</t>
  </si>
  <si>
    <t>LOW RISK OF BIAS: The study appears to be free of other sources of bias.</t>
  </si>
  <si>
    <t>HIGH RISK OF BIAS: There is at least one important risk of bias. For example, the study: • Had a potential source of bias related to the specific study design used; or • Has been claimed to have been fraudulent; or • Had some other problem.</t>
  </si>
  <si>
    <t>UNCLEAR RISK: There may be a risk of bias, but there is either: • Insufficient information to assess whether an important risk of bias exists; or • Insufficient rationale or evidence that an identified problem will introduce bias.</t>
  </si>
  <si>
    <t>7. Based on the levels of risk for selection, performance, detection, attrition, reporting, and other sources of bias, how would you "grade" the overall quality of this study?</t>
  </si>
  <si>
    <t>HIGH: RCT (randomised controlled trial); or double-upgraded observational study. ----- We are very confident that the true effect estimate lies close to that of the estimate of the effect.</t>
  </si>
  <si>
    <t>MODERATE: Downgraded RCT; or upgraded observational study. ----- We are moderately confident in the effect estimate: The true effect is likely to be close to the estimate of the effect, but there is a possibility that it is substantially different.</t>
  </si>
  <si>
    <t>LOW: Double-downgraded RCT; or observational study. ----- Our confidence in the effect estimate is limited: The true effect may be substantially different from the estimate of the effect.</t>
  </si>
  <si>
    <t>VERY LOW: Triple-downgraded RCT; or downgraded observational study; or case study. ----- We have very little confidence in the effect estimate: The true effect is likely to be substantially different from the estimate of effect.</t>
  </si>
  <si>
    <t>BRIEF description of the condition, treatment, or control under which the coral was observed. Because this info is repeated below in "stressor specifications" there's no need to give detailed summary here -- just give enough info for you to identify which treatment/control group this column represents.</t>
  </si>
  <si>
    <t>BRIEF description of the duration of time that coral was exposed to the stressor, or the relevant timepoint at which data was collected. Because this info is repeated below in "stressor specifications" there's no need to give detailed summary here -- just give enough info for you to identify which treatment/control group this column represents.</t>
  </si>
  <si>
    <t>brief description of the form that the surface of the coral colony takes, e.g., cerioid, meandroid, plocoid, etc.; OR for the morphology of the calix, e.g., expanded or not, flat, hemispherical, etc.</t>
  </si>
  <si>
    <t>categorical variable for the direction of the focal coral, e.g., horizontal, vertical, 45 degrees, etc.; this will likely only be relevant for larval settlement studies that look at settlement to top/bottom/side surfaces of corals/settlement plates -- otherwise, "n/a" is sufficient</t>
  </si>
  <si>
    <t>specific location where the study took place, e.g., name of bay, reef, island, and country</t>
  </si>
  <si>
    <t>brief description of the flow regime experienced by the corals, if reported; report "ambient flow in the field" when appropriate</t>
  </si>
  <si>
    <t>brief description of the light regime experienced by the corals, if reported; report "ambient light in the field" when appropriate</t>
  </si>
  <si>
    <t>other synergistic/background conditions that might impact response, e.g., depth, nutrient/contaminant content of sediments, etc.</t>
  </si>
  <si>
    <t>brief description of substrate type and size, if analyzed; note if sediment was dried</t>
  </si>
  <si>
    <t>numeric value describing level of exposure to sediment; if a range (e.g., X - Y) is reported instead of a mean, then report the midpoint of the range here</t>
  </si>
  <si>
    <t>unit of measurement (UoM) corresponding to sediment level (most often mg/L or NTU for suspended sediment or mg/cm2/d for deposited sediment)</t>
  </si>
  <si>
    <t>sediment level converted to mg/L (if already in this UoM, then REPEAT the sediment level here)</t>
  </si>
  <si>
    <t>categorical variable for type of average reported for the sediment level; e.g., absolute, mean, median, mode, range, etc.; if range, see special instructions in note for "Sediment level"</t>
  </si>
  <si>
    <t>sample size used for computing average of sediment level; if N is reported as a range instead of an exact sample size by treatment, then put the lower end of the range here and make a note of the reported range in the notes at the end of this section</t>
  </si>
  <si>
    <t>unit of measurement corresponding to sediment N (e.g., sediment traps for deposited sediment, etc.)</t>
  </si>
  <si>
    <t>lower estimate of error for reported sediment level, e.g., if reported 0.7+/-0.1, then enter '0.1' here (NOT 0.6, the lower error 'bound'); if a range (e.g., X - Y) is reported instead of a mean, then the lower error estimate = 'sediment level' - X (where 'sediment level' is the midpoint of the reported range)</t>
  </si>
  <si>
    <t>upper estimate of error for reported sediment level, e.g., if reported 0.7+/-0.1, then enter '0.1' here (NOT 0.8, the upper error 'bound'); if a range (e.g., X - Y) is reported instead of a mean, then the 'upper error estimate' = Y - 'sediment level' (where 'sediment level' is the midpoint of the reported range)</t>
  </si>
  <si>
    <t>type of error for reported sediment level; see QUICK KEY for abbreviations</t>
  </si>
  <si>
    <t>numeric value of duration of time that coral was exposed to sediment level in # of days</t>
  </si>
  <si>
    <t>any commentary concerning sediment stressor, including Figure/Table/Text from which information was taken</t>
  </si>
  <si>
    <t>sediment level converted to mg/cm2/day (if already in this UoM, then REPEAT the sediment level here)</t>
  </si>
  <si>
    <t>unit of measurement corresponding to exposure duration</t>
  </si>
  <si>
    <t>categorical variable that broadly describes the type of measured response by the coral; suggested response types listed, but this list is not exhaustive -- you can write-in other response</t>
  </si>
  <si>
    <t>categorical variable for type of average reported for the response; e.g., absolute/raw, mean, median, mode, range, etc.</t>
  </si>
  <si>
    <t>sample size used for computing average of response; if N is reported as a range instead of an exact sample size by treatment, then put the lower end of the range here and make a note of the reported range in the notes at the end of this section</t>
  </si>
  <si>
    <t>unit of measurement corresponding to response N (e.g., colonies, fragments, branches, etc.)</t>
  </si>
  <si>
    <t>lower bound of error for response, often the value of the low end of the error bar on a figure -- you do not have to measure this if it's symmetrical with the upper error bound</t>
  </si>
  <si>
    <t>lower estimate of error/deviation for response (often the same as 'upper error estimate', if error is symmetrical about response level); e.g., if you took the lower error bound from a figure, then the 'lower error estimate' = 'response level' minus 'lower error bound'</t>
  </si>
  <si>
    <t>upper estimate of error/deviation for response; e.g., if you took the upper error bound from a figure, then the 'upper error estimate' = 'upper error bound' minus 'response level'</t>
  </si>
  <si>
    <t>unit of measurement corresponding to numeric value indicating duration of time that the response lasted, from start to finish (amelioration or death), if relevant</t>
  </si>
  <si>
    <t>Figure, Table, or location in text from which these data were found in the the focal reference and any other notes on this response</t>
  </si>
  <si>
    <t>binary variable for whether or not this condition/treatment/control found increased yield or chlorophyll A content with respect to the control/ambient conditions; LEAVE BLANK if not reported or mentioned (do NOT write n/r, n/a), control is always "0" (no), and treatment is either "0" or "1" (yes)</t>
  </si>
  <si>
    <t>binary variable for whether or not this condition/treatment/control found hydrostatic inflation of polyps with respect to the control/ambient conditions</t>
  </si>
  <si>
    <t>binary variable for whether or not this condition/treatment/control found increased activity of polyp tentacles with respect to the control/ambient conditions</t>
  </si>
  <si>
    <t>binary variable for whether or not this condition/treatment/control found increased mucus production with respect to the control/ambient conditions</t>
  </si>
  <si>
    <t>binary variable for whether or not this condition/treatment/control found sediment congealed by coral mucus with respect to the control/ambient conditions</t>
  </si>
  <si>
    <t>binary variable for whether or not this condition/treatment/control found evidence of a shift from auto- to heterotrophy with respect to the control/ambient conditions</t>
  </si>
  <si>
    <t>binary variable for whether or not this condition/treatment/control found reduced photosynthesis/respiration ratios with respect to the control/ambient conditions</t>
  </si>
  <si>
    <t>binary variable for whether or not this condition/treatment/control found reduced photosynthetic efficiency with respect to the control/ambient conditions</t>
  </si>
  <si>
    <t>binary variable for whether or not this condition/treatment/control found reduced growth rate with respect to the control/ambient conditions</t>
  </si>
  <si>
    <t>binary variable for whether or not this condition/treatment/control found reduced fertilization success (lower rates of fertilization) with respect to the control/ambient conditions</t>
  </si>
  <si>
    <t>binary variable for whether or not this condition/treatment/control found reduced survival of PRE-settlement coral larvae (i.e., increased mortality) with respect to the control/ambient conditions</t>
  </si>
  <si>
    <t>binary variable for whether or not this condition/treatment/control found reduced reproductive output or larval settlement with respect to the control/ambient conditions</t>
  </si>
  <si>
    <t>binary variable for whether or not this condition/treatment/control found reduced survival of POST-settlement coral recruits (i.e., increased mortality) with respect to the control/ambient conditions</t>
  </si>
  <si>
    <t>binary variable for whether or not this condition/treatment/control found evidence of bleaching with respect to the control/ambient conditions</t>
  </si>
  <si>
    <t>binary variable for whether or not this condition/treatment/control found algae overgrowing coral with respect to the control/ambient conditions</t>
  </si>
  <si>
    <t>binary variable for whether or not this condition/treatment/control found coral smothered by sediment with respect to the control/ambient conditions</t>
  </si>
  <si>
    <t>binary variable for whether or not this condition/treatment/control found tissue death (small &lt;50% of colony) with respect to the control/ambient conditions</t>
  </si>
  <si>
    <t>binary variable for whether or not this condition/treatment/control found tissue death (large &gt;50% of colony) with respect to the control/ambient conditions</t>
  </si>
  <si>
    <t>binary variable for whether or not this condition/treatment/control found death of whole colonies with respect to the control/ambient conditions</t>
  </si>
  <si>
    <t>binary variable specifying whether the study reported binary data for mortality of any age class of coral (partial or total) under specified condition/treatment</t>
  </si>
  <si>
    <t>binary variable specifying whether the study reported binary data for mortality of adult corals only (partial or total) under specified condition/treatment</t>
  </si>
  <si>
    <t>if a non-adverse effect is reported, then this is a binary variable specifying whether there were any non-adverse effects of sediment on coral under specified condition/treatment (yes=1, no=0); if row 149=0, then cell entry = "NA"</t>
  </si>
  <si>
    <t>if an adverse effect is reported, then this is a binary variable specifying whether there were any adverse effects of sediment on coral under specified condition/treatment (yes=1, no=0); if row 150=0, then cell entry = "NA"</t>
  </si>
  <si>
    <t>if mortality is reported, then this is a binary variable specifying whether partial or total mortality of coral occurred under specified condition/treatment (yes=1, no=0); if row 151=0, then cell entry = "NA"</t>
  </si>
  <si>
    <t>date that the extractor completed data extraction for this focal reference, MM/DD/YYYY</t>
  </si>
  <si>
    <t>initials of the person who extracted data for this focal reference</t>
  </si>
  <si>
    <t>any further rationale for including the study in the meta-analysis</t>
  </si>
  <si>
    <t>'PECO RISK' TAB:</t>
  </si>
  <si>
    <t>'DATABASE' TAB:</t>
  </si>
  <si>
    <t>categorical variable describing the broad age class of the coral that was used in the focal reference; GAMETES - eggs and/or sperm, LARVA - pre-settlement or at settlement, JUVENILE - post-settlement, ADULT - older individuals not designated as juveniles in the text (most cases)</t>
  </si>
  <si>
    <t>genus name of focal species; use LINK at right to check to see if this genus is still accepted -- if NOT, please insert here the updated genus name</t>
  </si>
  <si>
    <t>http://www.coralsoftheworld.org/species_factsheets/</t>
  </si>
  <si>
    <t>species name of focal species, as indicated in focal reference; use LINK at right to check to see if this species is still accepted -- if NOT, please insert here the updated species name</t>
  </si>
  <si>
    <t>http://www.coralsoftheworld.org/coral_geographic/interactive_map/</t>
  </si>
  <si>
    <t>ecoregion location where the study took place; use link to the right to locate and report the correct number (1-150)</t>
  </si>
  <si>
    <t xml:space="preserve"> </t>
  </si>
  <si>
    <t>source</t>
  </si>
  <si>
    <t>authors</t>
  </si>
  <si>
    <t>year</t>
  </si>
  <si>
    <t>journal</t>
  </si>
  <si>
    <t>title</t>
  </si>
  <si>
    <t>included/excluded in meta-analysis?</t>
  </si>
  <si>
    <t>ref ID</t>
  </si>
  <si>
    <t>reason for exclusion</t>
  </si>
  <si>
    <t>tags</t>
  </si>
  <si>
    <t>observational</t>
  </si>
  <si>
    <t>possible duplicate with other source?</t>
  </si>
  <si>
    <t>Number of coral spp</t>
  </si>
  <si>
    <t>Sediment type</t>
  </si>
  <si>
    <t>Sediment dose range (mg/cm2/d unless specified otherwise)</t>
  </si>
  <si>
    <t>Coral response type 1</t>
  </si>
  <si>
    <t>Coral response type 2</t>
  </si>
  <si>
    <t>Coral response type 3</t>
  </si>
  <si>
    <t>Coral response type 4</t>
  </si>
  <si>
    <t>Coral response type 5</t>
  </si>
  <si>
    <t>DSE</t>
  </si>
  <si>
    <t>Coral reefs. Heidelberg etc.</t>
  </si>
  <si>
    <t>Lab</t>
  </si>
  <si>
    <t>fine sand and silt</t>
  </si>
  <si>
    <t>0.5 - 325</t>
  </si>
  <si>
    <t>short</t>
  </si>
  <si>
    <t>Proceedings of the Ninth International Coral Reef Symposium, Bali, 23-27 October 2000, Volume 1</t>
  </si>
  <si>
    <t>Terrestrial (90% silt/clay)</t>
  </si>
  <si>
    <t>0.7 - 12</t>
  </si>
  <si>
    <t>long</t>
  </si>
  <si>
    <t>SCIENTIFIC REPORTS</t>
  </si>
  <si>
    <t>deposited sediment</t>
  </si>
  <si>
    <t>Biogenic carbonate, fine (30 um)</t>
  </si>
  <si>
    <t>0 - 40</t>
  </si>
  <si>
    <t>Deposited sediment</t>
  </si>
  <si>
    <t>Marine pollution bulletin</t>
  </si>
  <si>
    <t>Fine vs. coarse; and Carbonate vs. mud-carbonate vs. siliciclastic</t>
  </si>
  <si>
    <t>0.5 - 40, up to 235</t>
  </si>
  <si>
    <t>short, long</t>
  </si>
  <si>
    <t>Sediment removal (accumulation rate)</t>
  </si>
  <si>
    <t>Survival</t>
  </si>
  <si>
    <t xml:space="preserve">Hodel, E C
 and Vargas-Angel, B
</t>
  </si>
  <si>
    <t>EOS, Transactions, American Geophysical Union</t>
  </si>
  <si>
    <t>Histopathological Assessment and Comparison of Sedimentation and Phosphate Stress in the Caribbean Staghorn Coral, {Acropora cervicornis}</t>
  </si>
  <si>
    <t>deposited sediment,nutrients</t>
  </si>
  <si>
    <t>this is an extended abstract from a meeting (could not locate), but I found her dissertation with the same title and data</t>
  </si>
  <si>
    <t>fine sand, silt and clay</t>
  </si>
  <si>
    <t>0 - 200</t>
  </si>
  <si>
    <t>Sublethal morphology</t>
  </si>
  <si>
    <t>Histological condition score</t>
  </si>
  <si>
    <t>yes -- this is part of CHAPTER IV of Hodgson PhD; takes precedence over this section of dissertation bc it was published</t>
  </si>
  <si>
    <t>Fine marine sediment (12% sand, 67% silt, 21% clay)</t>
  </si>
  <si>
    <t>0 -1053</t>
  </si>
  <si>
    <t>Marine biology. Berlin, Heidelberg</t>
  </si>
  <si>
    <t>Fine marine sediment</t>
  </si>
  <si>
    <t>30 - 40 (with antibiotic)</t>
  </si>
  <si>
    <t>ProQuest Dissertations and Theses</t>
  </si>
  <si>
    <t>yes -- this is a dissertation: 2 parts of Chapter IV (larval settlement and antibiotic expts) already published -- see above 1990 CR, 1990 MB; but rest of work not published -- here is FIELD component of CHAPTER IV (see additional columns for lab component of Chapter IV and Chapter V)</t>
  </si>
  <si>
    <t>Fine marine sediment (presumably)</t>
  </si>
  <si>
    <t>yes -- this is a dissertation: 2 parts of Chapter IV (larval settlement and antibiotic expts) already published -- see above 1990 CR, 1990 MB; but rest of work not published -- here is LAB component of CHAPTER IV (see additional columns for field component of Chapter IV and Chapter V)</t>
  </si>
  <si>
    <t xml:space="preserve"> 0 -  40</t>
  </si>
  <si>
    <t>deposited sediment,turbidity</t>
  </si>
  <si>
    <t>silicon carbide powder (0 - 300 microns)</t>
  </si>
  <si>
    <t>26 mg/cm2/d</t>
  </si>
  <si>
    <t>ICRS</t>
  </si>
  <si>
    <t>Proceedings of the 11th International Coral Reef Symposium, Ft. Lauderdale, Florida, 7-11 July 2008. Vol. 2: 906-910 (Session number 19)</t>
  </si>
  <si>
    <t>manipulative expt; deposited sediment; nutrients; light</t>
  </si>
  <si>
    <t>reef-origin</t>
  </si>
  <si>
    <t>MARINE POLLUTION BULLETIN</t>
  </si>
  <si>
    <t>muddy sediment from dredged river channel with organic material removed</t>
  </si>
  <si>
    <t>0 - 450</t>
  </si>
  <si>
    <t>Field/Lab</t>
  </si>
  <si>
    <t>small marine sediment with H2S removed</t>
  </si>
  <si>
    <t>0 - 162.5 NTU field ; 0 - 100 (1000 for adult) mg/cm2/d lab</t>
  </si>
  <si>
    <t>Juvenile mortality</t>
  </si>
  <si>
    <t>Tissue health</t>
  </si>
  <si>
    <t>PEERJ</t>
  </si>
  <si>
    <t>deposited sediment,Pacific islands region</t>
  </si>
  <si>
    <t>fine terrigenous red clay</t>
  </si>
  <si>
    <t>0 - 1.5</t>
  </si>
  <si>
    <t>Fine, mud</t>
  </si>
  <si>
    <t>Marine environmental research</t>
  </si>
  <si>
    <t>Mud vs. sand</t>
  </si>
  <si>
    <t>0 - 509</t>
  </si>
  <si>
    <t>Pacific islands region</t>
  </si>
  <si>
    <t>Terrigenous silt/clay vs. Carbonate sand/gravel</t>
  </si>
  <si>
    <t>38 - 426</t>
  </si>
  <si>
    <t>SCIENCE OF THE TOTAL ENVIRONMENT</t>
  </si>
  <si>
    <t>fine vs. "coarse"; carbonate vs. siliciclastic</t>
  </si>
  <si>
    <t>0 - 180; 0 - 300</t>
  </si>
  <si>
    <t>sand (burned), various grain size</t>
  </si>
  <si>
    <t>J. Exp. Mar. Biol. Ecol., 41(3), 269-288, (1979)</t>
  </si>
  <si>
    <t>light</t>
  </si>
  <si>
    <t>Calcareous marine</t>
  </si>
  <si>
    <t>PQDT - UK &amp; Ireland</t>
  </si>
  <si>
    <t>observational,deposited sediment,turbidity,community study</t>
  </si>
  <si>
    <t>yes -- this is a dissertation, but chapters not published elsewhere; however, chapters not organized as research units but as sections of a paper, so LAB STUDY presented in this column and field study in another</t>
  </si>
  <si>
    <t>mostly carbonate</t>
  </si>
  <si>
    <t>5 - 30</t>
  </si>
  <si>
    <t>Mucus secretion</t>
  </si>
  <si>
    <t>Feeding</t>
  </si>
  <si>
    <t>innoculated vs. raw marine sediment</t>
  </si>
  <si>
    <t>Phenyloxidase assay (immunity)</t>
  </si>
  <si>
    <t>Melanin deposit (immunity)</t>
  </si>
  <si>
    <t>Lipid fraction ratio</t>
  </si>
  <si>
    <t>Net O2 concentration</t>
  </si>
  <si>
    <t>DISEASES OF AQUATIC ORGANISMS</t>
  </si>
  <si>
    <t>deposited sediment,freshwater,Pacific islands region</t>
  </si>
  <si>
    <t>sterilized, presumably sand (taken from reef)</t>
  </si>
  <si>
    <t>Infection</t>
  </si>
  <si>
    <t>yes -- this is a dissertation, but CHAPTER 3 not published elsewhere, so described here</t>
  </si>
  <si>
    <t>0 - 246</t>
  </si>
  <si>
    <t>Lipid concentration (energy status)</t>
  </si>
  <si>
    <t>yes -- this is a dissertation, but CHAPTER 4 not published elsewhere, so described here</t>
  </si>
  <si>
    <t>erosion sediment block created by mixing plaster of paris with silicate-based sediment (&lt;500 micron) and water in 3:4:3 ratio</t>
  </si>
  <si>
    <t>1 - 372</t>
  </si>
  <si>
    <t>Bleaching (%)</t>
  </si>
  <si>
    <t>yes -- this is Chapter 2 of dissertation, so this published version takes precedence</t>
  </si>
  <si>
    <t>Sandy silt</t>
  </si>
  <si>
    <t>0 - 12</t>
  </si>
  <si>
    <t xml:space="preserve">STAFFORD-SMITH, MARY GILLIAN
</t>
  </si>
  <si>
    <t>yes -- Chap 4 of dissertation (unpublished)</t>
  </si>
  <si>
    <t>fine sediment</t>
  </si>
  <si>
    <t>0 - 400</t>
  </si>
  <si>
    <t>Tissue injury (none, temporary, permanent)</t>
  </si>
  <si>
    <t>p. 289-299. In: R.H. Richmond (ed.) Proceedings of the 7th International Coral Reef Symposium Vol. 1. University of Guam Press, UOG Station, Guam.</t>
  </si>
  <si>
    <t>manipulative expt; deposited sediment</t>
  </si>
  <si>
    <t>yes -- this is Chapter 7 of Stafford-Smith PhD, so takes precedence over chapter</t>
  </si>
  <si>
    <t>Fine, carbonate/quartz sand</t>
  </si>
  <si>
    <t>0 - 800</t>
  </si>
  <si>
    <t>Mortality (1/0)</t>
  </si>
  <si>
    <t>Tissue injury</t>
  </si>
  <si>
    <t xml:space="preserve">STAFFORDSMITH, M G
 and ORMOND, R F G
</t>
  </si>
  <si>
    <t>AUSTRALIAN JOURNAL OF MARINE AND FRESHWATER RESEARCH</t>
  </si>
  <si>
    <t>yes -- this is Chapter 2 of Stafford-Smith PhD 1990, so supercedes that chapter in dissertation</t>
  </si>
  <si>
    <t>silt vs. fine vs. coarse vs. granule; carbonate/quartz sediment</t>
  </si>
  <si>
    <t>0 - 50</t>
  </si>
  <si>
    <t>fine to coarse ambient sediment (sand, shells, etc)</t>
  </si>
  <si>
    <t>94 / 62.5 - 125</t>
  </si>
  <si>
    <t>Proceedings of 10th International Coral Reef Symposium, Okinawa, Japan. June 28-July 2, 2004. 1168-1173 pp</t>
  </si>
  <si>
    <t>Cleaned sand</t>
  </si>
  <si>
    <t>200 - 225</t>
  </si>
  <si>
    <t>Sublethal physiology (1/0)</t>
  </si>
  <si>
    <t>nutrients</t>
  </si>
  <si>
    <t>yes -- this is Chapter 3 of Weber PhD 2009, so supercedes that chapter in dissertation</t>
  </si>
  <si>
    <t>10 types</t>
  </si>
  <si>
    <t>33 - 160</t>
  </si>
  <si>
    <t>Sediment removal rate</t>
  </si>
  <si>
    <t>BIOLOGY LETTERS</t>
  </si>
  <si>
    <t>n/s; presumably calcareous sand</t>
  </si>
  <si>
    <t>ambient - 54.2</t>
  </si>
  <si>
    <t>fine, muddy subtidal sediment</t>
  </si>
  <si>
    <t>1 - 20.3</t>
  </si>
  <si>
    <t>Proceedings of the 11th International Coral Reef Symposium, Ft. Lauderdale, Florida, 7-11 July 2008. Vol 2: 1240-1244 (Session number 24)</t>
  </si>
  <si>
    <t>0 - 2.5</t>
  </si>
  <si>
    <t>Settlement</t>
  </si>
  <si>
    <t>fine to coarse calcium carbonate sands</t>
  </si>
  <si>
    <t>n/s but total weight specified and SA of corals specified, so might be possible to derive</t>
  </si>
  <si>
    <t>short/long</t>
  </si>
  <si>
    <t>Calories consumed during clearing</t>
  </si>
  <si>
    <t>0,1</t>
  </si>
  <si>
    <t>observational/manipulative</t>
  </si>
  <si>
    <t>terrigenous silt and smaller grain sand</t>
  </si>
  <si>
    <t>3.8 - 12 / 17 - 23</t>
  </si>
  <si>
    <t>long/short</t>
  </si>
  <si>
    <t>Benthic composition</t>
  </si>
  <si>
    <t>Algal interactions</t>
  </si>
  <si>
    <t>Change in dry weight</t>
  </si>
  <si>
    <t>yes -- ignore corresponding chapter in dissertation</t>
  </si>
  <si>
    <t>Glacial deposit quartz/granite minerals</t>
  </si>
  <si>
    <t>OK to study cold water coral of Rhode Island?</t>
  </si>
  <si>
    <t>Coarse sand</t>
  </si>
  <si>
    <t>Tissue mortality (1/0)</t>
  </si>
  <si>
    <t xml:space="preserve">Stafford-Smith, M G
 and STAFFORDSMITH, M G
</t>
  </si>
  <si>
    <t>MARINE BIOLOGY</t>
  </si>
  <si>
    <t>Fine vs. coarse carbonate/quartz sand</t>
  </si>
  <si>
    <t>Bleaching (1/0)</t>
  </si>
  <si>
    <t>Ecological indicators</t>
  </si>
  <si>
    <t>observational,dredging,community study</t>
  </si>
  <si>
    <t>yes, this is lab component of study</t>
  </si>
  <si>
    <t>fine silt</t>
  </si>
  <si>
    <t>0 - 20</t>
  </si>
  <si>
    <t>Mucus sheet production</t>
  </si>
  <si>
    <t>companion lab study to field study that looked at mucus production of corals during dredging campaign; Fig 6 shows probablility of mucus production at various sediment concentrations and over several weeks</t>
  </si>
  <si>
    <t>Proceedings of the fifth international coral reef congress, Tahiti 27 May - 1 June 1985, Vol. 4: Symposia and Seminars (A). Cinquieme congres international sur les recifs coralliens, Tahiti, Polynesie francaise, 27 mai - 1er juin 1985, Vol. 4: Symposia an</t>
  </si>
  <si>
    <t>deposited sediment,freshwater</t>
  </si>
  <si>
    <t>yes -- this is an ICRS abstract, redundant or less detailed than PhD chapter?</t>
  </si>
  <si>
    <t>Fine vs. natural (presumably carbonate sand)</t>
  </si>
  <si>
    <t>5.0 - 78.9</t>
  </si>
  <si>
    <t>uncommon response, so unlikely to be useful</t>
  </si>
  <si>
    <t xml:space="preserve">Flores, Florita
 and Hoogenboom, Mia O
 and Smith, Luke D
 and Cooper, Timothy F
 and Abrego, David
 and Negri, Andrew P
</t>
  </si>
  <si>
    <t>PloS one</t>
  </si>
  <si>
    <t>Chronic exposure of corals to fine sediments: lethal and sub-lethal impacts.</t>
  </si>
  <si>
    <t>DS68, SS08</t>
  </si>
  <si>
    <t>Coral-derived</t>
  </si>
  <si>
    <t>0.4 - 83</t>
  </si>
  <si>
    <t xml:space="preserve">Gil, Michael A
 and Goldenberg, Silvan U
 and Ly Thai Bach, Anne
 and Mills, Suzanne C
 and Claudet, Joachim
</t>
  </si>
  <si>
    <t>terrigenous</t>
  </si>
  <si>
    <t>crossed with nutrients and fishing (caging)</t>
  </si>
  <si>
    <t>Expert</t>
  </si>
  <si>
    <t>Report</t>
  </si>
  <si>
    <t>Supplemental Marine Resource Surveys to Support the CVN Transient Pier, Apra Harbor, Guam: Task 5 - Lab-based Coral Dose-Response Experiment</t>
  </si>
  <si>
    <t>fine, course, and fine-course combination</t>
  </si>
  <si>
    <t>polyp extension</t>
  </si>
  <si>
    <t>tissue paling</t>
  </si>
  <si>
    <t>tissue bleaching</t>
  </si>
  <si>
    <t>tissue death</t>
  </si>
  <si>
    <t xml:space="preserve">Anthony, Kenneth R N
</t>
  </si>
  <si>
    <t>deposited sediment,light,turbidity</t>
  </si>
  <si>
    <t>yes -- this is CHAPTER 4 of Anthony 1999 PhD, so supercedes the PhD</t>
  </si>
  <si>
    <t>natural particulate matter from seawater samples</t>
  </si>
  <si>
    <t>1 - 16 mg/L</t>
  </si>
  <si>
    <t xml:space="preserve">Anthony, K R N
 and Fabricius, K E
</t>
  </si>
  <si>
    <t>light,turbidity</t>
  </si>
  <si>
    <t>yes -- this forms part of CHAPTERS 5 &amp; 6 of Anthony 1999 PhD, so supercedes the PhD</t>
  </si>
  <si>
    <t>4 - 16 mg/L</t>
  </si>
  <si>
    <t>Growth rate (tissue)</t>
  </si>
  <si>
    <t>Particle ingestion rate</t>
  </si>
  <si>
    <t xml:space="preserve">Bessell-Browne, Pia
 and Negri, Andrew P
 and Fisher, Rebecca
 and Clode, Peta L
 and Duckworth, Alan
 and Jones, Ross
</t>
  </si>
  <si>
    <t>Impacts of turbidity on corals: The relative importance of light limitation and suspended sediments.</t>
  </si>
  <si>
    <t>biogenic calcium carbonate</t>
  </si>
  <si>
    <t>0 - 100 mg/L</t>
  </si>
  <si>
    <t xml:space="preserve">Browne, Nicola K
 and Precht, Elimar
 and Last, Kim S
 and Todd, Peter A
</t>
  </si>
  <si>
    <t>fine to coarse sillicone carbide powder</t>
  </si>
  <si>
    <t>8.5 - 26 / 100 - 240 mg/L</t>
  </si>
  <si>
    <t>also measured light</t>
  </si>
  <si>
    <t xml:space="preserve">Browne, Nicola K
 and Tay, Jason
 and Todd, Peter A
</t>
  </si>
  <si>
    <t>Journal of experimental marine biology and ecology</t>
  </si>
  <si>
    <t>deposited sediment,thresholds,turbidity</t>
  </si>
  <si>
    <t>silicon carbide powder</t>
  </si>
  <si>
    <t>0 - 88</t>
  </si>
  <si>
    <t>also measured temp, salinity, DO, BOD, phosphate, nitrates/nitrites, chl-a, etc,</t>
  </si>
  <si>
    <t xml:space="preserve">Erftemeijer, Paul L A
 and Hagedorn, Mary
 and Laterveer, Michael
 and Craggs, Jamie
 and Guest, James R
</t>
  </si>
  <si>
    <t>turbidity</t>
  </si>
  <si>
    <t>6 - 169 mg/L / 4 - 154 NTU</t>
  </si>
  <si>
    <t>Fertilization</t>
  </si>
  <si>
    <t xml:space="preserve">Gilmour, J
</t>
  </si>
  <si>
    <t>from "terrestrial spoil ground" (previously dredged from harbor), fine to coarse</t>
  </si>
  <si>
    <t xml:space="preserve">Humanes, Adriana
 and Fink, Artur
 and Willis, Bette L
 and Fabricius, Katharina E
 and de Beer, Dirk
 and Negri, Andrew P
</t>
  </si>
  <si>
    <t>nutrients,turbidity</t>
  </si>
  <si>
    <t>Survival (juvenile)</t>
  </si>
  <si>
    <t>crossed with nutrients and excluding effects of light and deposition!</t>
  </si>
  <si>
    <t xml:space="preserve">Humanes, Adriana
 and Ricardo, Gerard F
 and Willis, Bette L
 and Fabricius, Katharina E
 and Negri, Andrew P
</t>
  </si>
  <si>
    <t>Scientific reports</t>
  </si>
  <si>
    <t>Cumulative effects of suspended sediments, organic nutrients and temperature stress on early life history stages of the coral Acropora tenuis.</t>
  </si>
  <si>
    <t>crossed with nutrients and separately crossed with temp</t>
  </si>
  <si>
    <t xml:space="preserve">Humphrey, C
 and Weber, M
 and Lott, C
 and Cooper, T
 and Fabricius, K
</t>
  </si>
  <si>
    <t>dredging,freshwater,nutrients,turbidity</t>
  </si>
  <si>
    <t>yes -- this is CHAPTER 2 of Weber 2009 PhD, so supercedes the PhD</t>
  </si>
  <si>
    <t>fine marine sediment for Exp 1 and 2; Exp 3 has 5 types: fine marine sediment from 2 locations, river sediment, aragonite, and offshore</t>
  </si>
  <si>
    <t>#1: 0 - 400 mg/L; #2: 0 - 100 mg/L; #3: 0 - 512 mg/L</t>
  </si>
  <si>
    <t>Development (embryo)</t>
  </si>
  <si>
    <t>Three experiments that could be treated separately; #1 is sediment alone (and salinity and nutrients each alone), #2 is crosses the effects of three stressors, #3 is different concentrations of 5 types of sediment</t>
  </si>
  <si>
    <t xml:space="preserve">Jokiel, Paul L
 and Rodgers, Ku ªulei S
 and Storlazzi, Curt D
 and Field, Michael E
 and Lager, Claire V
 and Lager, Dan
</t>
  </si>
  <si>
    <t>Response of reef corals on a fringing reef flat to elevated suspended-sediment concentrations: Moloka'i, Hawai'i.</t>
  </si>
  <si>
    <t>Fine to coarse; terrigenous and carbonate</t>
  </si>
  <si>
    <t>3 - 37 mg/L</t>
  </si>
  <si>
    <t>Mortality (partial vs. total)</t>
  </si>
  <si>
    <t>Recruitment</t>
  </si>
  <si>
    <t xml:space="preserve">KENDALL, J J
 and POWELL, E N
 and CONNOR, S J
 and BRIGHT, T J
 and ZASTROW, C E
</t>
  </si>
  <si>
    <t>EFFECTS OF TURBIDITY ON CALCIFICATION RATE, PROTEIN-CONCENTRATION AND THE FREE AMINO-ACID POOL OF THE CORAL ACROPORA-CERVICORNIS</t>
  </si>
  <si>
    <t>yes -- part of Kendall dissertation 1983; because this was published it takes precedent</t>
  </si>
  <si>
    <t>kaolin clay</t>
  </si>
  <si>
    <t>0 - 100 ppm</t>
  </si>
  <si>
    <t>Tissue protein concentration</t>
  </si>
  <si>
    <t>Calcification rate</t>
  </si>
  <si>
    <t>looked at different recovery regimes</t>
  </si>
  <si>
    <t xml:space="preserve">Liu, Pi-Jen
 and Hsin, Min-Chieh
 and Huang, Yen-Hsun
 and Fan, Tung-Yung
 and Meng, Pei-Jie
 and Lu, Chung-Cheng
 and Lin, Hsing-Juh
</t>
  </si>
  <si>
    <t>Nutrient Enrichment Coupled with Sedimentation Favors Sea Anemones over Corals: e0125175</t>
  </si>
  <si>
    <t>inorganic vs. organic</t>
  </si>
  <si>
    <t>5 - 10 NTU</t>
  </si>
  <si>
    <t>Maximum quantum  yield</t>
  </si>
  <si>
    <t>Chlorophyll a (bleaching)</t>
  </si>
  <si>
    <t>Protein concentration</t>
  </si>
  <si>
    <t>Mortality by interaction with anemone</t>
  </si>
  <si>
    <t>crossed with nutrients</t>
  </si>
  <si>
    <t xml:space="preserve">Ricardo, Gerard F
 and Jones, Ross J
 and Clode, Peta L
 and Humanes, Adriana
 and Negri, Andrew P
</t>
  </si>
  <si>
    <t>Suspended sediments limit coral sperm availability.</t>
  </si>
  <si>
    <t>siliciclastic vs. carbonate</t>
  </si>
  <si>
    <t>0 - 705 mg/L silic.; 0 - 230 mg/L carb</t>
  </si>
  <si>
    <t>Sperm count at water surface</t>
  </si>
  <si>
    <t>calculated EC50 values across different sperm concentrations</t>
  </si>
  <si>
    <t xml:space="preserve">Ricardo, Gerard F
 and Jones, Ross J
 and Clode, Peta L
 and Negri, Andrew P
</t>
  </si>
  <si>
    <t>Mucous Secretion and Cilia Beating Defend Developing Coral Larvae from Suspended Sediments.</t>
  </si>
  <si>
    <t>0 - 1000 mg/L</t>
  </si>
  <si>
    <t>Cocoon formation</t>
  </si>
  <si>
    <t xml:space="preserve">actually 5 different experiments at slightly different developmental stages; concentration-response </t>
  </si>
  <si>
    <t xml:space="preserve">Ricardo, Gerard F
 and Jones, Ross J
 and Clode, Peta L
 and Humanes, Adriana
 and Giofre, Natalie
 and Negri, Andrew P
</t>
  </si>
  <si>
    <t>Sediment characteristics influence the fertilisation success of the corals Acropora tenuis and Acropora millepora.</t>
  </si>
  <si>
    <t>4 types of fine silt, ranging from mostly terrestrial to mostly carbonate; also mined/refined kaolin and xanthum gum</t>
  </si>
  <si>
    <t>concentration-response (i.e., dose-response) curves</t>
  </si>
  <si>
    <t xml:space="preserve">RICE, S A
</t>
  </si>
  <si>
    <t>AMERICAN ZOOLOGIST</t>
  </si>
  <si>
    <t>EFFECTS OF SUSPENDED SEDIMENT AND BURIAL UPON SURVIVAL AND GROWTH OF GULF OF MEXICO CORALS</t>
  </si>
  <si>
    <t>reef based</t>
  </si>
  <si>
    <t>49 - 199 mg/L</t>
  </si>
  <si>
    <t xml:space="preserve">Te, F T
</t>
  </si>
  <si>
    <t>Response to higher sediment loads by Pocillopora damicornis planulae.</t>
  </si>
  <si>
    <t>yes -- this is a dissertation but only Chapter 5 published in ICRS proceedings; otherwise unpublished and reported here</t>
  </si>
  <si>
    <t>collected from river mouth</t>
  </si>
  <si>
    <t>crossed with aerated/non-aerated</t>
  </si>
  <si>
    <t xml:space="preserve">Te, Franklyn Tan
</t>
  </si>
  <si>
    <t>deposited sediment,freshwater,turbidity</t>
  </si>
  <si>
    <t>yes -- this is a dissertation but only Chapter 5 published in ICRS proceedings; reporting unpublished CHAPTER 6 here</t>
  </si>
  <si>
    <t>terrigenous silt/clay</t>
  </si>
  <si>
    <t>1 - 30 NTU; 27 - 121 mg/L</t>
  </si>
  <si>
    <t>Growth rate (linear extension)</t>
  </si>
  <si>
    <t>Colony survival</t>
  </si>
  <si>
    <t>3 sediment levels crossed with low/high light</t>
  </si>
  <si>
    <t xml:space="preserve">Anthony, Kenneth R N
 and Connolly, Sean R
 and Hoegh-Guldberg, Ove
</t>
  </si>
  <si>
    <t>deposited sediment,light</t>
  </si>
  <si>
    <t>"Fine suspended sediment"</t>
  </si>
  <si>
    <t>0.2 - 14 mg/L</t>
  </si>
  <si>
    <t>looked at interactive effects of temp, light, sediment</t>
  </si>
  <si>
    <t xml:space="preserve">Dallmeyer, D G
 and Porter, J W
 and Smith, G J
</t>
  </si>
  <si>
    <t>Effects of particulate peat on the behavior and physiology of the Jamaican reef-building coral Monastrea annularis .</t>
  </si>
  <si>
    <t>Fine peat</t>
  </si>
  <si>
    <t>175 - 525 mg/L</t>
  </si>
  <si>
    <t>peat is an unusual sediment, but this is a well-done study that focused on turbidity and not physical contact with sediment</t>
  </si>
  <si>
    <t xml:space="preserve">Abdel-Salam, H
 and Porter, J W
 and Hatcher, B G
</t>
  </si>
  <si>
    <t>Proceedings of International Coral Reef Symposium</t>
  </si>
  <si>
    <t>Physiological effects of sediment rejection on photosynthesis and respiration in three Caribbean reef corals.</t>
  </si>
  <si>
    <t>PECO: exposure (concentration in non-compatible unit)</t>
  </si>
  <si>
    <t>yes -- this is Chapter 2 of Abdel-Salama PhD 1989, so supercedes that chapter in dissertation</t>
  </si>
  <si>
    <t>600 mg</t>
  </si>
  <si>
    <t>P/R ratio over 24 hr</t>
  </si>
  <si>
    <t>Sediment clearing rate (max over 4 hr)</t>
  </si>
  <si>
    <t xml:space="preserve">Acevedo, Roberto
 and Morelock, Jack
 and Olivieri, R A
</t>
  </si>
  <si>
    <t>PALAIOS</t>
  </si>
  <si>
    <t>Modification of Coral Reef Zonation by Terrigenous Sediment Stress</t>
  </si>
  <si>
    <t>PECO: study design (observational)</t>
  </si>
  <si>
    <t>observational,deposited sediment</t>
  </si>
  <si>
    <t>community</t>
  </si>
  <si>
    <t>Coral cover</t>
  </si>
  <si>
    <t>Coral diversity</t>
  </si>
  <si>
    <t>not able to use because they do not direclt measure sediment in any way; ony describe an assumed gradient</t>
  </si>
  <si>
    <t xml:space="preserve">Adams, Lisa M
 and Cumbo, Vivian R
 and Takabayashi, Misaki
</t>
  </si>
  <si>
    <t>Exposure to sediment enhances primary acquisition of &lt;em&gt;Symbiodinium&lt;/em&gt; by asymbiotic coral larvae</t>
  </si>
  <si>
    <t>PECO: outcome (not coral stress response)</t>
  </si>
  <si>
    <t>n/s; presumbly oxic sediment of marine origin</t>
  </si>
  <si>
    <t>100 "ml"/L</t>
  </si>
  <si>
    <t>Zooxanthellae uptake</t>
  </si>
  <si>
    <t>probably not useful because not looking at stress</t>
  </si>
  <si>
    <t xml:space="preserve">Adjeroud, Mehdi
 and Gilbert, Antoine
 and Facon, Mathilde
 and Foglia, Marion
 and Moreton, Benjamin
 and Heintz, Tom
</t>
  </si>
  <si>
    <t>\textbackslash{} Localised and limited impact of a dredging operation on coral cover in the northwestern lagoon of New Caledonia</t>
  </si>
  <si>
    <t>deposited sediment,dredging,community study</t>
  </si>
  <si>
    <t>presumably silt and sand mix</t>
  </si>
  <si>
    <t>0.5 - 70 NTU</t>
  </si>
  <si>
    <t>BACI study of dredging site</t>
  </si>
  <si>
    <t xml:space="preserve">Agustin Linan-Cabello, Marco
 and Olivos-Ortiz, Aramis
 and Quijano-Scheggia, Sonia
 and Muniz Anguiano, Daniela
 and Luisa Resendiz-Flores, Maria
 and Ortega-Ortiz, Christian D
</t>
  </si>
  <si>
    <t>REVISTA DE BIOLOGIA TROPICAL</t>
  </si>
  <si>
    <t>Effects of terrestrial runoff on the coral communities in Santiago Bay, Colima, Mexican Pacific Coast</t>
  </si>
  <si>
    <t>coarse gravel or sand dominated</t>
  </si>
  <si>
    <t>15 - 120 g/month; 18.4 - 220 cm turbidity</t>
  </si>
  <si>
    <t>"Signs of settling (% coral covered by sediment)"</t>
  </si>
  <si>
    <t>did not directly correlate turbidity with coral responses, but could possibly derive from Table 1 that show results by site and season</t>
  </si>
  <si>
    <t xml:space="preserve">Aller, R C
 and Dodge, R E
</t>
  </si>
  <si>
    <t>Journal of Marine Research</t>
  </si>
  <si>
    <t>Animal sediment relations in a tropical lagoon Discovery Bay, Jamaica.</t>
  </si>
  <si>
    <t>relevant data published elsewhere (Dodge et al. 1974 in Nature)</t>
  </si>
  <si>
    <t>observational,turbidity,community study</t>
  </si>
  <si>
    <t>variable</t>
  </si>
  <si>
    <t>0.5 - 30</t>
  </si>
  <si>
    <t>Growth rate (band width)</t>
  </si>
  <si>
    <t>bulk of these data that are relevant were published in Nature paper Dodge et al 1974! Same graphs and everything. Do not count this paper</t>
  </si>
  <si>
    <t xml:space="preserve">Alvarado, Juan Jose
 and Fernandez, Cindy
 and Cortes, Jorge
</t>
  </si>
  <si>
    <t>BioDrugs</t>
  </si>
  <si>
    <t>Water Quality Conditions on Coral Reefs at the Marino Ballena National Park, Pacific Costa Rica</t>
  </si>
  <si>
    <t>nutrients,freshwater,sediment maps</t>
  </si>
  <si>
    <t>1; community</t>
  </si>
  <si>
    <t>6 - 117; 2 - 14 mg/L</t>
  </si>
  <si>
    <t xml:space="preserve">Anderson, B D
</t>
  </si>
  <si>
    <t>Atlantica. Rio Grande</t>
  </si>
  <si>
    <t>Coral community structure at Hunauma Bay, Oahu, Hawaii, a model for coral reef management.</t>
  </si>
  <si>
    <t>not retrieved; PECO: study design (observational)</t>
  </si>
  <si>
    <t>observational,Pacific islands region,sediment maps,community study</t>
  </si>
  <si>
    <t xml:space="preserve">Anthony, K R N
</t>
  </si>
  <si>
    <t>Enhanced particle-feeding capacity of corals on turbid reefs (Great Barrier Reef, Australia)</t>
  </si>
  <si>
    <t>PECO: outcome</t>
  </si>
  <si>
    <t>yes -- this is CHAPTER 3 of Anthony 1999 PhD, so supercedes the PhD</t>
  </si>
  <si>
    <t>1 - 30 mg/L</t>
  </si>
  <si>
    <t>even though this studied turbidity, per se, it was looking at responses that occur only after sediment is deposited on coral</t>
  </si>
  <si>
    <t>Enhanced energy status of corals on coastal, high-turbidity reefs</t>
  </si>
  <si>
    <t>observational,turbidity</t>
  </si>
  <si>
    <t>0.02 - 0.45 kD (estimate)</t>
  </si>
  <si>
    <t>Total lipid content</t>
  </si>
  <si>
    <t>Lipid loss</t>
  </si>
  <si>
    <t>did not directly correlate turbidity (kD) with lipid content, but could possibly derive from Table 1 and Fig. 2,3, which show kD and lipid metrics respectively</t>
  </si>
  <si>
    <t xml:space="preserve">Anthony, Kenneth R N
 and Connolly, Sean R
</t>
  </si>
  <si>
    <t>Oecologia</t>
  </si>
  <si>
    <t>Environmental Limits to Growth: Physiological Niche Boundaries of Corals along Turbidity: Light Gradients</t>
  </si>
  <si>
    <t>PECO: outcome (measured responses not included in meta-analysis)</t>
  </si>
  <si>
    <t>natural fine sediment</t>
  </si>
  <si>
    <t>1 - 200 mg/L</t>
  </si>
  <si>
    <t>Net photosynthesis (P-R)</t>
  </si>
  <si>
    <t>Organic carbon loss</t>
  </si>
  <si>
    <t xml:space="preserve">Anthony, Kenneth R N
 and Connolly, Sean R
 and Willis, Bette L
</t>
  </si>
  <si>
    <t>Comparative Analysis of Energy Allocation to Tissue and Skeletal Growth in Corals</t>
  </si>
  <si>
    <t>PECO: study design (physiological model)</t>
  </si>
  <si>
    <t>("see Anthony 1999b and Anthony and Fabricius 2000")</t>
  </si>
  <si>
    <t>0.6 - 17.2 mg/L</t>
  </si>
  <si>
    <t>Growth rate (skeletal - linear extension)</t>
  </si>
  <si>
    <t>crossed sediment and light conditions; physiological math model to look at tradeoff bw skeletal and tissue growth</t>
  </si>
  <si>
    <t xml:space="preserve">Anthony, Kenneth Roald Nies
</t>
  </si>
  <si>
    <t>Sediment: stress factor or food source for reef corals</t>
  </si>
  <si>
    <t>dissertation/thesis with parts published elsewhere or irrelevant</t>
  </si>
  <si>
    <t>yes -- this is a dissertation with all components published and included as part of this systematic review or otherwise irrelevant</t>
  </si>
  <si>
    <t xml:space="preserve">Bahr, Keisha D
 and Rodgers, Ku'ulei S
 and Jokiel, Paul L
</t>
  </si>
  <si>
    <t>FRONTIERS IN MARINE SCIENCE</t>
  </si>
  <si>
    <t>Impact of Three Bleaching Events on the Reef Resiliency of Kane'ohe Bay, Hawai'i</t>
  </si>
  <si>
    <t>observational,light,turbidity,Pacific islands region</t>
  </si>
  <si>
    <t>did not truly look at turbidity or sedimentation in a way that would inform their role in bleaching events</t>
  </si>
  <si>
    <t xml:space="preserve">Bak, R P M
</t>
  </si>
  <si>
    <t>Bijdr. Dierkd.</t>
  </si>
  <si>
    <t>Ecological aspects of the distribution of reef corals in the Netherlands An.</t>
  </si>
  <si>
    <t>observational,light</t>
  </si>
  <si>
    <t>did not quantitatively look at relationship bw sediment and corals</t>
  </si>
  <si>
    <t>Mar. Pollut. Bull., 9(1), 14-16, (1978)</t>
  </si>
  <si>
    <t>Lethal and sublethal effects of dredging on reef corals</t>
  </si>
  <si>
    <t>1 cm thick</t>
  </si>
  <si>
    <t xml:space="preserve">Bak, R P M
 and Eigershuizen, J H B
</t>
  </si>
  <si>
    <t>Mar. Biol.</t>
  </si>
  <si>
    <t>Patterns of oil-sediment rejection in corals.</t>
  </si>
  <si>
    <t>pollution</t>
  </si>
  <si>
    <t>106 - 424</t>
  </si>
  <si>
    <t>Sediment removal (time to)</t>
  </si>
  <si>
    <t xml:space="preserve">Bak, R P M
 and Meesters, E H
</t>
  </si>
  <si>
    <t>Acclimatization/adaptation of coral reefs in a marginal environment</t>
  </si>
  <si>
    <t>very fine grained (&lt;60 um)</t>
  </si>
  <si>
    <t>2.5 - 63 / k' = 0.17-1.26</t>
  </si>
  <si>
    <t>RNA/DNA ratios</t>
  </si>
  <si>
    <t xml:space="preserve">Ban, Stephen Shigeyoshi
</t>
  </si>
  <si>
    <t>Multiple stressor effects on coral reefs</t>
  </si>
  <si>
    <t>nutrients,review,light,deposited sediment,turbidity,pollution</t>
  </si>
  <si>
    <t>this is a dissertation, but all chapters irrelevant (though Chapter 2 is a very useful review and meta-analysis of multiple stressors on coral reefs)</t>
  </si>
  <si>
    <t xml:space="preserve">Barnes, D J
 and Lough, J M
</t>
  </si>
  <si>
    <t>Porites growth characteristics in a changed environment: Misima Island, Papua New Guinea</t>
  </si>
  <si>
    <t>0.4 - 23 (pre v post, control v impact - minor, transition, severe - of dredging)</t>
  </si>
  <si>
    <t>Annual density</t>
  </si>
  <si>
    <t>Growth rate (annual extension)</t>
  </si>
  <si>
    <t>Annual calcification</t>
  </si>
  <si>
    <t>no significant effects and only ANOVA stat tests of effects of impact, before-after comparisons</t>
  </si>
  <si>
    <t xml:space="preserve">Barus, Beta Susanto
 and Prartono, Tri
 and Soedarma, Dan Dedi
</t>
  </si>
  <si>
    <t>JURNAL ILMU DAN TEKNOLOGI KELAUTAN TROPIS</t>
  </si>
  <si>
    <t>CORRELATION OF SEDIMENTATION WITH PERCENT COVER CORAL REEF IN LAMPUNG BAY</t>
  </si>
  <si>
    <t>full text not in English</t>
  </si>
  <si>
    <t>3.1 - 44.3</t>
  </si>
  <si>
    <t>unfortunately not in English</t>
  </si>
  <si>
    <t xml:space="preserve">Baum, Gunilla
 and Januar, Hedi I
 and Ferse, Sebastian C A
 and Kunzmann, Andreas
</t>
  </si>
  <si>
    <t>Local and Regional Impacts of Pollution on Coral Reefs along the Thousand Islands North of the Megacity Jakarta, Indonesia: e0138271</t>
  </si>
  <si>
    <t>observational,nutrients,pollution,deposited sediment,community study</t>
  </si>
  <si>
    <t>Benthic community composition</t>
  </si>
  <si>
    <t>Coral morphology</t>
  </si>
  <si>
    <t>Table 5 shows correlations between all water quality parameters and benthic community structure (not just coral), so their analyses are likely too broad to be useful</t>
  </si>
  <si>
    <t xml:space="preserve">Bay, Line K
 and Ulstrup, Karin E
 and NIELSEN, HBJOeRN
 and Jarmer, Hanne
 and GOFFARD, NICOLAS
 and Willis, Bette L
 and Miller, David J
 and van Oppen, Madeleine J H
</t>
  </si>
  <si>
    <t>Molecular Ecology</t>
  </si>
  <si>
    <t>Microarray analysis reveals transcriptional plasticity in the reef building coral Acropora millepora</t>
  </si>
  <si>
    <t>Gene expression</t>
  </si>
  <si>
    <t>interesting but extremely correlative and they fail to even quantify the sediment/turbidity/light levels from which these corals were taken; NO experiment though these samples were exhaustively investigated for responses</t>
  </si>
  <si>
    <t xml:space="preserve">Becira, Joel G
</t>
  </si>
  <si>
    <t>Science Diliman: a journal of pure and applied sciences</t>
  </si>
  <si>
    <t>Sedimentation rate in fringing reefs of Honda Bay, Puerto Princesa City, Palawan, Philippines with reference to coral reef condition</t>
  </si>
  <si>
    <t>Carbonate sand</t>
  </si>
  <si>
    <t>2.0 - 21</t>
  </si>
  <si>
    <t>HIGHLY correlational and not a very well done/well reported study</t>
  </si>
  <si>
    <t xml:space="preserve">Begin, C
 and Cote, I M
</t>
  </si>
  <si>
    <t>Proceedings of the Gulf and Caribbean Fisheries Institute</t>
  </si>
  <si>
    <t>Evaluating the large-scale impacts of sediment on coral reefs in the field</t>
  </si>
  <si>
    <t>review, not primary research</t>
  </si>
  <si>
    <t>observational,deposited sediment,review,turbidity,community study</t>
  </si>
  <si>
    <t>yes -- this is CHAPTER 2 of Begin 2012 PhD, so supercedes the PhD BUT it is also a systematic review, which makes it unuseable for my purposes</t>
  </si>
  <si>
    <t xml:space="preserve">Begin, Chantale
</t>
  </si>
  <si>
    <t>Land Use and Sedimentation Impacts on Coral Reefs in the Eastern Caribbean</t>
  </si>
  <si>
    <t>yes -- this is a dissertation; potentially useful chapters are published elsewhere and included in this dataset, or else are not useful</t>
  </si>
  <si>
    <t>dissertation w useful chapters published elsewhere</t>
  </si>
  <si>
    <t xml:space="preserve">Begin, Chantale
 and Schelten, Christiane K
 and Nugues, Maggy M
 and Hawkins, Julie
 and Roberts, Callum
 and Cote, Isabelle M
</t>
  </si>
  <si>
    <t>PLOS ONE</t>
  </si>
  <si>
    <t>Effects of Protection and Sediment Stress on Coral Reefs in Saint Lucia</t>
  </si>
  <si>
    <t>observational,deposited sediment,community study</t>
  </si>
  <si>
    <t>yes -- this is CHAPTER 5 of Begin 2012 PhD, so supercedes the PhD</t>
  </si>
  <si>
    <t>measured % terrigenous</t>
  </si>
  <si>
    <t>Change in coral cover</t>
  </si>
  <si>
    <t>used mixed effects models and a correlation structure to evaluate variation in the cover of major benthic group in relation to 3 fixed effects: sediment composition (%terrigenous), depth (5v15m), and protection status (ProtvUnprot)</t>
  </si>
  <si>
    <t>Begin, Chantale
 and Wurzbacher, Jessica
 and Cote, Isabelle M</t>
  </si>
  <si>
    <t>Marine biology</t>
  </si>
  <si>
    <t>Variation in benthic communities of eastern Caribbean coral reefs in relation to surface sediment composition</t>
  </si>
  <si>
    <t>PECO: exposure (concentration not measured)</t>
  </si>
  <si>
    <t>observational,deposited sediment,sediment maps,community study</t>
  </si>
  <si>
    <t>yes -- this is CHAPTER 3 of Begin 2012 PhD, so supercedes the PhD</t>
  </si>
  <si>
    <t>range of terrigenous content (measured)</t>
  </si>
  <si>
    <t>n/s; looked at % terrigenous concent</t>
  </si>
  <si>
    <t>probably not useful because looked at %terrigenous content, but not absolute amount of sediment</t>
  </si>
  <si>
    <t xml:space="preserve">Begin, Chantale
 and Wurzbacher, Jessica
 and Cote, Isabelle M
</t>
  </si>
  <si>
    <t>duplicate</t>
  </si>
  <si>
    <t>observational,deposited sediment,turbidity,sediment maps</t>
  </si>
  <si>
    <t>DUPLICATE! skip because already in this spreadsheet; also, this is CHAPTER 3 of Begin 2012 PhD</t>
  </si>
  <si>
    <t xml:space="preserve">Behzadi, S
</t>
  </si>
  <si>
    <t>ASFA Monographs</t>
  </si>
  <si>
    <t>The identification of best location for rehabilitation of coral stock (Acropora spp.) in the Larak island</t>
  </si>
  <si>
    <t>observational,nutrients,community study,freshwater,turbidity</t>
  </si>
  <si>
    <t xml:space="preserve">Bell, J J
 and Turner, J R
</t>
  </si>
  <si>
    <t>JOURNAL OF THE MARINE BIOLOGICAL ASSOCIATION OF THE UNITED KINGDOM</t>
  </si>
  <si>
    <t>Factors influencing the density and morphometrics of the cup coral Caryophyllia smithii in Lough Hyne</t>
  </si>
  <si>
    <t>PECO: population</t>
  </si>
  <si>
    <t>cold water, solitary, a zooxanthellate coral species of Ireland</t>
  </si>
  <si>
    <t xml:space="preserve">Beltran-Torres, A U
 and Munoz-Sanchez, L
 and Carricart-Ganivet, J P
</t>
  </si>
  <si>
    <t>Bulletin of Marine Science</t>
  </si>
  <si>
    <t>Effects of Hurricane Keith at a patch reef on Banco Chinchorro, Mexican Caribbean</t>
  </si>
  <si>
    <t>~1 - 1.6</t>
  </si>
  <si>
    <t>Relative density</t>
  </si>
  <si>
    <t>Relative frequency</t>
  </si>
  <si>
    <t>Relative surface area</t>
  </si>
  <si>
    <t>looked at effects of Hurricane, but saw no increase in sedimentation rate during hurricane period…mysterious! because of no change, I do not want to include this study in meta-analysis (also because no direct correlation made)</t>
  </si>
  <si>
    <t xml:space="preserve">Bernal-Sotelo, K
 and Acosta, A
</t>
  </si>
  <si>
    <t>Revista de Biologia Tropical</t>
  </si>
  <si>
    <t>The relationship between physical and biological habitat conditions and hermatypic coral recruits abundance within insular reefs (Colombian Caribbean)</t>
  </si>
  <si>
    <t>observational,light,deposited sediment</t>
  </si>
  <si>
    <t>ambient (scale of none to coarse)</t>
  </si>
  <si>
    <t>depth of accumulated sediment (scale of none to high &lt;5 cm)</t>
  </si>
  <si>
    <t>Juvenile abundance</t>
  </si>
  <si>
    <t>Juvenile frequency</t>
  </si>
  <si>
    <t>Juvenile survival</t>
  </si>
  <si>
    <t>Chi-squared test for contingency tables, and Fishers exact test; then did MCA - multiple correspondence analysis - to look at relationships bw juvenil coral demographics and environmental parameters</t>
  </si>
  <si>
    <t>yes, this is field observation component of study</t>
  </si>
  <si>
    <t>0 - 5 NTU (also measured DLI)</t>
  </si>
  <si>
    <t>monitored mucus production of Porites every two weeks for a year and half (during dredging campaign)</t>
  </si>
  <si>
    <t>Impacts of light limitation on corals and crustose coralline algae</t>
  </si>
  <si>
    <t>PECO: exposure (concentration not manipulated)</t>
  </si>
  <si>
    <t>did not manipulate sediment, just light</t>
  </si>
  <si>
    <t xml:space="preserve">Birrell, C L
 and McCook, L J
 and Willis, B L
</t>
  </si>
  <si>
    <t>Effects of algal turfs and sediment on coral settlement</t>
  </si>
  <si>
    <t>PECO: exposure (concentration not reported)</t>
  </si>
  <si>
    <t>Presumably reef-based; filtered from reef crest near field station</t>
  </si>
  <si>
    <t>DID NOT REPORT ANYTHING ABOUT TYPE OR AMOUNT OF SEDIMENT!!; crossed with presence of one or two types of turf algae</t>
  </si>
  <si>
    <t xml:space="preserve">Birrell, Chico Liam
</t>
  </si>
  <si>
    <t>Influences of benthic algae on coral settlement and post-settlement survival: implications for the recovery of disturbed and degraded reefs</t>
  </si>
  <si>
    <t>unfortunately the chapter corresponding to the published article by Birrell did not provide info about the sedimentation level/type</t>
  </si>
  <si>
    <t xml:space="preserve">Blackwelder, P L
 and Renegar, D A
 and Vargas-Angel, B
 and Miller, A W
 and Portnoy, D A
 and Dodge, R E
 and Gilliam, D S
</t>
  </si>
  <si>
    <t>Effects of Sedimentation Stress on Ultrastructure and Calcification in {\it Montastraea cavernosa}</t>
  </si>
  <si>
    <t>conference abstract only</t>
  </si>
  <si>
    <t xml:space="preserve">Bone, D
 and Losada, F
 and Weil, E
</t>
  </si>
  <si>
    <t>ECTROPICOS</t>
  </si>
  <si>
    <t>Origin of sedimentation and its effect on the coral communities of a Venezuelan National Park</t>
  </si>
  <si>
    <t>Carbonate (80-90%), silt-clay (10-20%)</t>
  </si>
  <si>
    <t>Diversity</t>
  </si>
  <si>
    <t>did not report amount of sediment, only type</t>
  </si>
  <si>
    <t xml:space="preserve">Bongaerts, P
 and Hoeksema, B W
 and Hay, K B
 and Hoegh-guldberg, O
</t>
  </si>
  <si>
    <t>Mushroom corals overcome live burial through pulsed inflation</t>
  </si>
  <si>
    <t>anecdotal description of mechanisms of coarse sediment removal in fungiid; not highly quantiative or replicated</t>
  </si>
  <si>
    <t xml:space="preserve">Brogdon, S E
 and Snell, T W
</t>
  </si>
  <si>
    <t>Molecular Probes of Sediment Stress in the Reef Building Coral Montastrea Faveolata</t>
  </si>
  <si>
    <t>CONFERENCE ABSTRACT ONLY</t>
  </si>
  <si>
    <t xml:space="preserve">Brown, B E
 and Le Tissier, M D A
 and Scoffin, T P
 and Tudhope, A W
</t>
  </si>
  <si>
    <t>Evaluation of the environmental impact of dredging on intertidal coral reefs at Ko Phuket, Thailand, using ecological and physiological parameters</t>
  </si>
  <si>
    <t>observational,deposited sediment,dredging,community study</t>
  </si>
  <si>
    <t>"very fine clay particles"</t>
  </si>
  <si>
    <t>30 - 286 mg/L</t>
  </si>
  <si>
    <t>Coral sp diversity</t>
  </si>
  <si>
    <t>Growth rate (linear)</t>
  </si>
  <si>
    <t>Skeletal density</t>
  </si>
  <si>
    <t>Calcification</t>
  </si>
  <si>
    <t>looked at effects of dredging event, but did not directly quantify correlation bw sediment levels and coral metrics</t>
  </si>
  <si>
    <t xml:space="preserve">Browne, N K
</t>
  </si>
  <si>
    <t>Spatial and temporal variations in coral growth on an inshore turbid reef subjected to multiple disturbances</t>
  </si>
  <si>
    <t>Gravelly sands, muddy sands, sandy muds depending on location</t>
  </si>
  <si>
    <t>3.0 - 7.4; 2 - 100 mg/L</t>
  </si>
  <si>
    <t>highly correlational study, but well done with water parameters measured and growth measured in different ways</t>
  </si>
  <si>
    <t xml:space="preserve">Browne, Nicola K
 and Tay, Jason K L
 and Low, Jeffrey
 and Larson, Ole
 and Todd, Peter A
</t>
  </si>
  <si>
    <t>Fluctuations in coral health of four common inshore reef corals in response to seasonal and anthropogenic changes in water quality</t>
  </si>
  <si>
    <t>observational,nutrients,metals,light</t>
  </si>
  <si>
    <t>n/s; although "grain size" included as environmental parameter</t>
  </si>
  <si>
    <t>0 - 40 mg/cm2/d; 0 - 55 mg/L</t>
  </si>
  <si>
    <t>see Table 3 for PERMANOVA of env variables and coral health; also looked at temp, light, nutrients, and trace metals; very well done observational study that also developed stressor thresholds</t>
  </si>
  <si>
    <t>Google</t>
  </si>
  <si>
    <t xml:space="preserve">Browne, Nicola; Braune (Brown), Christina; McIlwain, Jennifer L; Zinke, Jens; </t>
  </si>
  <si>
    <t>PeerJ Preprints</t>
  </si>
  <si>
    <t>Inshore, turbid coral reefs from northwest Borneo exhibiting low diversity, but high cover show evidence of resilience to various environmental stressors</t>
  </si>
  <si>
    <t>observational; deposited sediment; turbidity</t>
  </si>
  <si>
    <t>fine and coarse sand mixture</t>
  </si>
  <si>
    <t>10 - 35</t>
  </si>
  <si>
    <t>Coral health</t>
  </si>
  <si>
    <t>preprint but final copy came out in August, after I conducted this search; looking at final version, Fig. 11 (and Table 4) shows environmental variables overlaid on community composition RDA plot; response variable is BENTHIC COMMUNITY ASSEMBLAGE, not hard corals alone; HOWEVER, check out Fig. 12 and Table 5 for analysis of effects of sediment on coral HEALTH!</t>
  </si>
  <si>
    <t xml:space="preserve">Budd, A F
 and Mann, K O
 and Guzman, H M
</t>
  </si>
  <si>
    <t>Environmental interpretation using insoluble residues within reef coral skeletons: Problems, pitfalls, and preliminary results.</t>
  </si>
  <si>
    <t>4 - 6 mg/cm3/d mean during year</t>
  </si>
  <si>
    <t>Insoluble sediment concentration in tissue</t>
  </si>
  <si>
    <t>looked at "insoluble residue concentration" in coral tissue, to see if correlated with suspended sediment -- not a particularly useful metric of coral health</t>
  </si>
  <si>
    <t xml:space="preserve">Buglass, Salome
 and Donner, Simon D
 and Alemu I, Jahson B
</t>
  </si>
  <si>
    <t>A study on the recovery of Tobago's coral reefs following the 2010 mass bleaching event</t>
  </si>
  <si>
    <t>mostly fine grained, terrigenous</t>
  </si>
  <si>
    <t>4.2 - 15.1 (means)</t>
  </si>
  <si>
    <t>Colony size distribution</t>
  </si>
  <si>
    <t>Juvenile density</t>
  </si>
  <si>
    <t>they did not directly quantify relationship bw sediment and coral community structure, so not very useful</t>
  </si>
  <si>
    <t xml:space="preserve">Burdick, D; Brown, V; Asher, J; Caballes, C; Gawel, M; Goldman, L; Hall, A; Kenyon, J; Leberer, T; Lundblad, E; </t>
  </si>
  <si>
    <t>Bureau of Statistics and Plans, Guam Coastal Management Program. iv</t>
  </si>
  <si>
    <t>Status of the coral reef ecosystems of Guam</t>
  </si>
  <si>
    <t>observational; deposited sediment</t>
  </si>
  <si>
    <t>Disease prevalence</t>
  </si>
  <si>
    <t>no sediment data</t>
  </si>
  <si>
    <t xml:space="preserve">Butler, I R
 and Sommer, B
 and Zann, M
 and Zhao, J-x
 and Pandolfi, J M
</t>
  </si>
  <si>
    <t>The impacts of flooding on the high-latitude, terrigenoclastic influenced coral reefs of Hervey Bay, Queensland, Australia</t>
  </si>
  <si>
    <t>freshwater,community study,nutrients,observational,turbidity</t>
  </si>
  <si>
    <t>&lt;1 - 23.4 NTU; 12 - 79 mg/L</t>
  </si>
  <si>
    <t>Relative abundance + mean cover</t>
  </si>
  <si>
    <t>measured before/after flooding event; did not directly correlate turbidity/TSS with coral cover, but could possibly derive from Table 2 and Fig 4</t>
  </si>
  <si>
    <t xml:space="preserve">Butler, I R
 and Sommer, B
 and Zann, M
 and Zhao, J-X
 and Pandolfi, J M
</t>
  </si>
  <si>
    <t>The cumulative impacts of repeated heavy rainfall, flooding and altered water quality on the high-latitude coral reefs of Hervey Bay, Queensland, Australia</t>
  </si>
  <si>
    <t>5 - 131 mg/L</t>
  </si>
  <si>
    <t>measured before/after flooding events; did not directly correlate turbidity/TSS with coral cover, but could possibly derive from Fig 3D, 8B (but super unlikely in this case)</t>
  </si>
  <si>
    <t xml:space="preserve">Byron, G
 and Walton Smith, F G
</t>
  </si>
  <si>
    <t>Global aspects of coral reefs: Health, hazards and history.</t>
  </si>
  <si>
    <t>Impacts of cyclone-induced flood on fringing reefs: Case study of Keppel Bay, Queensland, Australia</t>
  </si>
  <si>
    <t>observational,deposited sediment,freshwater</t>
  </si>
  <si>
    <t xml:space="preserve">Carilli, J E
 and Norris, R D
 and Hughen, K A
</t>
  </si>
  <si>
    <t>American Geophysical Union</t>
  </si>
  <si>
    <t>Widespread Reduction in Coral Growth Rates on the Mesoamerican Reef Following the 1998 El Nino and Hurricane Mitch</t>
  </si>
  <si>
    <t>conference abstract only; PECO: study design (observational)</t>
  </si>
  <si>
    <t xml:space="preserve">Carneiro Pereira, Luci Cajueiro
 and Jimenez, Jose A
 and Gomes, Paula Braga
 and Medeiros, Carmen
 and da Costa, Rauquirio Andre A M Rauqu√≠rio Andr√© A M
 and Pereira, Luci Cajueiro Carneiro
 and Jim√©nez, Jos√© A
</t>
  </si>
  <si>
    <t>JOURNAL OF COASTAL RESEARCH</t>
  </si>
  <si>
    <t>Effects of sedimentation on scleractinian and Actinian species in artificial reefs at the Casa Caiada beach (Brazil)</t>
  </si>
  <si>
    <t>2 scler</t>
  </si>
  <si>
    <t>0 - 20 mg/L</t>
  </si>
  <si>
    <t>"Evolution"?</t>
  </si>
  <si>
    <t>Change in abundance</t>
  </si>
  <si>
    <t>they did not directly quantify relationship bw sediment and coral community structure, so not very useful; also, highly difficult to discern what they did</t>
  </si>
  <si>
    <t xml:space="preserve">Carricart-Ganivet, J P
 and Merino, M
</t>
  </si>
  <si>
    <t>Growth responses of the reef-building coral Montastraea annularis along a gradient of continental influence in the southern Gulf of Mexico</t>
  </si>
  <si>
    <t>presumed gradient of turbidity and sediment load, but not measured</t>
  </si>
  <si>
    <t xml:space="preserve">Chansang, H
 and Boonyanate, P
 and Charuchinda, M
</t>
  </si>
  <si>
    <t>Effect of sedimentation from coastal mining on coral reefs on the northwestern coast of Phuket Island, Thailand.</t>
  </si>
  <si>
    <t>medium (.35 mm) to coarse (.74 mm) sand</t>
  </si>
  <si>
    <t>20 - 80% "transparency"</t>
  </si>
  <si>
    <t>they did not directly quantify relationship bw sediment and coral community, so not very useful; also, turbidity measured in unusual way</t>
  </si>
  <si>
    <t>Chansang, H., N. Phongsuwan and P. Boonyanate</t>
  </si>
  <si>
    <t>p. 241-248. In: R.H. Richmond (ed.) Proceedings of the 7th International Coral Reef Symposium Vol. 1. University of Guam Press, UOG Station, Guam.</t>
  </si>
  <si>
    <t>Growth of corals under effect of sedimentation along the northwest coast of Phuket Island, Thailand,</t>
  </si>
  <si>
    <t>dredging; deposited sediment; observational</t>
  </si>
  <si>
    <t>Organic matter</t>
  </si>
  <si>
    <t>2.1 - 10.1</t>
  </si>
  <si>
    <t>correlational study that measured sediment, transparency, and a number of other environmental parameters along supposed sedimentation gradient on Thai coast due to dredging; then measured growth rates of two coral species</t>
  </si>
  <si>
    <t>Cyclical mucous sheet formation on poritid corals in the San Blas Islands, Panama.</t>
  </si>
  <si>
    <t>observational,deposited sediment,freshwater,turbidity</t>
  </si>
  <si>
    <t>Polyp expansion/contraction</t>
  </si>
  <si>
    <t>did not directly correlate sedimentation rates with coral response, and not enough information to calculate for myself</t>
  </si>
  <si>
    <t xml:space="preserve">Coffroth, Mary Alice
</t>
  </si>
  <si>
    <t>DISS. ABST. INT. PT. B - SCI. &amp; ENG.</t>
  </si>
  <si>
    <t>Mucous sheet production by poritid corals</t>
  </si>
  <si>
    <t>yes -- this is a dissertation, most likely repeated in citation that Coffroth sent me over RG</t>
  </si>
  <si>
    <t xml:space="preserve">Coles, S L
 and Ruddy, L
</t>
  </si>
  <si>
    <t>Comparison of water quality and reef coral mortality and growth in southeastern Kane'ohe Bay, O'ahu, Hawai'i, 1990 to 1992, with conditions before sewage diversion</t>
  </si>
  <si>
    <t>light,Pacific islands region,nutrients,observational,pollution</t>
  </si>
  <si>
    <t>mean of 3.7 mg/cm2/d; and ~1 NTU</t>
  </si>
  <si>
    <t>Growth rate (annualized radius increases)</t>
  </si>
  <si>
    <t>regression coefficients for env variables affecting coral growth (Table 8); also looked at nutrients, water column chl-a, light extinction, temp, salinity</t>
  </si>
  <si>
    <t xml:space="preserve">Coni, ErickaO. C
 and Ferreira, CamiloM.
 and Meirelles, PedroM.
 and Menezes, Rafael
 and Santana, ErikaF. C
 and Moreira, AnaPaula B
 and Amado-Filho, GilbertoM.
 and Ferreira, BeatriceP.
 and Pereira-Filho, GuilhermeH.
 and Thompson, FabianoL.
 and Moura, RodrigoL.
 and Francini-Filho, RonaldoB.
</t>
  </si>
  <si>
    <t>Modeling abundance, growth, and health of the solitary coral Scolymia wellsi (Mussidae) in turbid SW Atlantic coral reefs</t>
  </si>
  <si>
    <t>0.2 - 3.2 % cover sediment</t>
  </si>
  <si>
    <t>Coral abundance</t>
  </si>
  <si>
    <t>used boosted regression trees and PCAs to investigate environmental effects on coral response parameters; also measured particulate organic carbon concentration (mg/m3), PAR, and many other conditions</t>
  </si>
  <si>
    <t xml:space="preserve">Cooper, T F
 and Ulstrup, K E
</t>
  </si>
  <si>
    <t>Mesoscale variation in the photophysiology of the reef building coral Pocillopora damicornis along an environmental gradient</t>
  </si>
  <si>
    <t>observational,nutrients,deposited sediment,light</t>
  </si>
  <si>
    <t>yes -- this is a chapter in Cooper 2008 PhD, so supercedes PhD</t>
  </si>
  <si>
    <t>1 - 4 mg/L</t>
  </si>
  <si>
    <t>PAR absorptivity</t>
  </si>
  <si>
    <t>did not directly correlate TSS /turbidity with photophysiology (used aggregate measure of water quality), but using Tables 1 and 2 might be able to correlate the means from each site, averaged across time?</t>
  </si>
  <si>
    <t xml:space="preserve">Cooper, TF; Smith, MP Lincoln; Bell, JD; Pitt, KA; </t>
  </si>
  <si>
    <t>Proceedings of the Ninth International Coral Reef Symposium, Bali, 23-27 October 2000, vol 2:1199-1204</t>
  </si>
  <si>
    <t>Assessing the effects of logging on coral reefs in Solomon Islands</t>
  </si>
  <si>
    <t>silt stressor not directly measured</t>
  </si>
  <si>
    <t xml:space="preserve">Cooper, Timothy F
</t>
  </si>
  <si>
    <t>Coral bioindicators of environmental conditions on coastal coral reefs</t>
  </si>
  <si>
    <t>deposited sediment,nutrients,turbidity,light</t>
  </si>
  <si>
    <t xml:space="preserve">Cooper, Timothy F
 and Ridd, Peter V
 and Ulstrup, Karin E
 and Humphrey, Craig
 and Slivkoff, Matthew
 and Fabricius, Katharina E
</t>
  </si>
  <si>
    <t>Marine &amp; Freshwater Research</t>
  </si>
  <si>
    <t>Temporal dynamics in coral bioindicators for water quality on coastal coral reefs of the Great Barrier Reef</t>
  </si>
  <si>
    <t>observational,thresholds,turbidity</t>
  </si>
  <si>
    <t>0 - 80 NTU</t>
  </si>
  <si>
    <t>Colony brightness</t>
  </si>
  <si>
    <t>conducted model selection process that identified turbidity as important indicator of skeletal density, colony brightness, and macro-bioeroders; however, no other correlation test run</t>
  </si>
  <si>
    <t xml:space="preserve">Cortes, J
 and Risk, M J
</t>
  </si>
  <si>
    <t>Revista de biologia tropical. San Jose</t>
  </si>
  <si>
    <t>(The coral reef of the Cahuita National Park, Costa Rica.).</t>
  </si>
  <si>
    <t>full text not in English; PECO: study design (observational)</t>
  </si>
  <si>
    <t>spanish, and I believe to be redundant with Cortes and Risk 1985 BMS</t>
  </si>
  <si>
    <t xml:space="preserve">Cortes, J N
 and Risk, M J
</t>
  </si>
  <si>
    <t>A reef under siltation stress: Cahuita, Costa Rica</t>
  </si>
  <si>
    <t>they measured sediment and suspended solids and growth rates of some corals, but there are no direct comparisons made in time or space, except for opportunistic comparison to Grand Cayman, hundreds of miles away!</t>
  </si>
  <si>
    <t xml:space="preserve">Crabbe, M J C
 and Smith, D J
</t>
  </si>
  <si>
    <t>Coral reefs</t>
  </si>
  <si>
    <t>Comparison of two reef sites in the Wakatobi Marine National Park (SE Sulawesi, Indonesia) using digital image analysis</t>
  </si>
  <si>
    <t>observational,deposited sediment,turbidity</t>
  </si>
  <si>
    <t>5.3 - 20.2</t>
  </si>
  <si>
    <t>did not directly correlate sedimentation rates with coral cover, but could possibly derive from Tables 1, 2, which show sedimentation rate and coral cover respectively</t>
  </si>
  <si>
    <t>Sediment impacts on growth rates of Acropora and Porites corals from fringing reefs of Sulawesi, Indonesia</t>
  </si>
  <si>
    <t>54 - 202</t>
  </si>
  <si>
    <t>Growth rate (radial)</t>
  </si>
  <si>
    <t>did not directly correlate sedimentation rates with growth rates, but might be able to correlate the means reported from each site?</t>
  </si>
  <si>
    <t xml:space="preserve">CRAIK, W
 and DUTTON, I
</t>
  </si>
  <si>
    <t>COASTAL MANAGEMENT</t>
  </si>
  <si>
    <t>ASSESSING THE EFFECTS OF SEDIMENT DISCHARGE ON THE CAPE TRIBULATION FRINGING CORAL REEFS</t>
  </si>
  <si>
    <t>management and planning paper, not biological in nature and does not quanitfy sedimentation stress</t>
  </si>
  <si>
    <t xml:space="preserve">Croquer, A
 and Bone, D
</t>
  </si>
  <si>
    <t>Disease in scleractinian corals: A new problem in the reef at Cayo Sombrero, Morrocoy National Park, Venezuela?</t>
  </si>
  <si>
    <t>SPANISH</t>
  </si>
  <si>
    <t xml:space="preserve">Cuadrado, Jerry T
 and Ca√±izares, Lutess P
 and Cari√±o, Rechel L
 and Seronay, Romell A
</t>
  </si>
  <si>
    <t>Aquaculture, Aquarium, Conservation &amp; Legislation</t>
  </si>
  <si>
    <t>Status of corals and reef fishes community near mining operation site in Tubay, Agusan del Norte, Philippines</t>
  </si>
  <si>
    <t>0.2 - 2</t>
  </si>
  <si>
    <t xml:space="preserve">De'ath, Glenn
 and Fabricius, Katharina
</t>
  </si>
  <si>
    <t>Ecological Applications</t>
  </si>
  <si>
    <t>Water quality as a regional driver of coral biodiversity and macroalgae on the Great Barrier Reef</t>
  </si>
  <si>
    <t>observational,community study,freshwater,turbidity</t>
  </si>
  <si>
    <t xml:space="preserve">Diaz-Ortega, Geraldine
 and Hernandez-Delgado, Edwin A
</t>
  </si>
  <si>
    <t>Natural Resources</t>
  </si>
  <si>
    <t>Unsustainable Land-Based Source Pollution in a Climate of Change: A Roadblock to the Conservation and Recovery of Elkhorn Coral Acropora palmata (Lamarck 1816)</t>
  </si>
  <si>
    <t>observational,nutrients,turbidity,pollution</t>
  </si>
  <si>
    <t>2 - 22 NTU</t>
  </si>
  <si>
    <t>Species richness</t>
  </si>
  <si>
    <t>Shannon diversity</t>
  </si>
  <si>
    <t>Evenness</t>
  </si>
  <si>
    <t>Variation in taxonomic distinctness</t>
  </si>
  <si>
    <t>did not directly correlate turbidity with coral responses, but could possibly derive from 5B, 8, 9, which show turbidity and coral metrics respectively</t>
  </si>
  <si>
    <t xml:space="preserve">Dikou, Angela
</t>
  </si>
  <si>
    <t>MARINE ECOLOGY-AN EVOLUTIONARY PERSPECTIVE</t>
  </si>
  <si>
    <t>Skeletal linear extension rates of the foliose scleractinian coral Merulina ampliata (Ellis &amp; Solander, 1786) in a turbid environment</t>
  </si>
  <si>
    <t>observational,nutrients,turbidity,deposited sediment</t>
  </si>
  <si>
    <t>0 - 12 ; 5 - 15 mg/L</t>
  </si>
  <si>
    <t>state r^2 and coefficients of growth in response to certain env variables</t>
  </si>
  <si>
    <t xml:space="preserve">Dikou, Angela
 and Van Woesik, Robert
</t>
  </si>
  <si>
    <t>Survival under chronic stress from sediment load: Spatial patterns of hard coral communities in the southern islands of Singapore</t>
  </si>
  <si>
    <t>PECO: outcome (community-level responses)</t>
  </si>
  <si>
    <t>0 - 14; 0 - 26 mg/L</t>
  </si>
  <si>
    <t>Recruitment rate</t>
  </si>
  <si>
    <t>Coral density</t>
  </si>
  <si>
    <t>very correlative; need to read more closely for correlation bc TSS and deposited sed and recruitment</t>
  </si>
  <si>
    <t xml:space="preserve">Dodge, R E
</t>
  </si>
  <si>
    <t>Effects of drilling mud on the reef-building coral Montastrea annularis .</t>
  </si>
  <si>
    <t>PECO: exposure (contamination)</t>
  </si>
  <si>
    <t>drilling mud</t>
  </si>
  <si>
    <t>drilling mud has a lot of additives (see their Table 1) that make it quite different from common sediment types</t>
  </si>
  <si>
    <t xml:space="preserve">Dodge, R E
 and Aller, R C
 and Thomson, J
</t>
  </si>
  <si>
    <t>Coral growth related to resuspension of bottom sediments.</t>
  </si>
  <si>
    <t>0.5 - 1.1</t>
  </si>
  <si>
    <t xml:space="preserve">Dodge, R E
 and Szmant-Froelich, A
</t>
  </si>
  <si>
    <t>Environmental Science &amp; Technology [ENVIRON. SCI. TECHNOL.]. pp. 341-364. 1985.</t>
  </si>
  <si>
    <t>Effects of drilling fluids on reef corals: A review.</t>
  </si>
  <si>
    <t>nutrients,pollution</t>
  </si>
  <si>
    <t>REVIEW</t>
  </si>
  <si>
    <t xml:space="preserve">Dodge, R E
 and Vaisnys, J R
</t>
  </si>
  <si>
    <t>J. Mar. Res., 35(4), 715-730, (1977)</t>
  </si>
  <si>
    <t>Coral populations and growth patterns: responses to sedimentation and turbidity associated with dredging</t>
  </si>
  <si>
    <t>observational,deposited sediment,dredging</t>
  </si>
  <si>
    <t xml:space="preserve">Dollar, S J
 and Grigg, R W
</t>
  </si>
  <si>
    <t>Impact of kaolin clay spill on a coral reef in Hawaii.</t>
  </si>
  <si>
    <t>observational,deposited sediment,Pacific islands region</t>
  </si>
  <si>
    <t>&lt;32 micron kaolin clay</t>
  </si>
  <si>
    <t>highly qualitative treatment of effects in coral community -- any effects reported are seemingly due to impact of ship and not of clay</t>
  </si>
  <si>
    <t>Anthropogenic and Natural Stresses on Selected Coral Reefs in Hawai`i: A Multidecade Synthesis of Impact and Recovery</t>
  </si>
  <si>
    <t>red mud, terrigenous</t>
  </si>
  <si>
    <t>up to 10 cm thick</t>
  </si>
  <si>
    <t>decrease in coral cover attributed to sediment smothering; however, did not directly correlate sedimentation rates with coral cover, and not enough information to calculate for myself</t>
  </si>
  <si>
    <t xml:space="preserve">Downs, Craig A
 and Ostrander, Gary K
 and Rougee, Luc
 and Rongo, Teina
 and Knutson, Sean
 and Williams, David E
 and Mendiola, Wendy
 and Holbrook, Jackalyn
 and Richmond, Robert H
</t>
  </si>
  <si>
    <t>Ecotoxicology</t>
  </si>
  <si>
    <t>The use of cellular diagnostics for identifying sub-lethal stress in reef corals</t>
  </si>
  <si>
    <t>observational,deposited sediment,pollution</t>
  </si>
  <si>
    <t>ELISA-based cellular biomarkers</t>
  </si>
  <si>
    <t>cellular 'biomarker' study, so response to stressors is not readily comparable to other responses; also did not measure sedimentation but used sites as proxy for certain known stressors</t>
  </si>
  <si>
    <t xml:space="preserve">Duprey, Nicolas N
 and Yasuhara, Moriaki
 and Baker, David M
</t>
  </si>
  <si>
    <t>Global Change Biology</t>
  </si>
  <si>
    <t>Reefs of tomorrow: eutrophication reduces coral biodiversity in an urbanized seascape</t>
  </si>
  <si>
    <t>observational,nutrients,turbidity,community study</t>
  </si>
  <si>
    <t>1.4 - 8 mg/L</t>
  </si>
  <si>
    <t>focuses on nutrients, , but has model coefficients from multiple linear regression (Table 4, 5) for particulate sediment matter effect on species richness; can also download supplement for Tables S5,6 for PSM effect on coral cover</t>
  </si>
  <si>
    <t xml:space="preserve">Duran, Alain
</t>
  </si>
  <si>
    <t>Impact of Herbivory, Structural Complexity, and Sediment on Caribbean Coral Reefs</t>
  </si>
  <si>
    <t>only Chapter 4 is relevant, described here</t>
  </si>
  <si>
    <t>0 - 10 mm thickness on substrate</t>
  </si>
  <si>
    <t>Presence/absence juvenile coral</t>
  </si>
  <si>
    <t>Density of adult corals</t>
  </si>
  <si>
    <t>"the boosted regression tree model revealed that presence/absence of juvenile corals was primarily driven by the depth of sediment layer (~20% relative influence)..."; however, sediment depth a less useful stressor? but see Fig. 4.4B and 4.6B</t>
  </si>
  <si>
    <t xml:space="preserve">Dutra, L X C
 and Kikuchi, R K P
 and Le√£o, Z M A N
</t>
  </si>
  <si>
    <t>Journal of Coastal Research</t>
  </si>
  <si>
    <t>Effects of Sediment Accumulation on Reef Corals From Abrolhos, Bahia, Brazil</t>
  </si>
  <si>
    <t>30-70% quartz grains, rare micas, and terrigenous mud</t>
  </si>
  <si>
    <t>Recruit abundance</t>
  </si>
  <si>
    <t>Fig. 5,6 shows both sed rate and number of recruits, and sed rate and coral cover</t>
  </si>
  <si>
    <t xml:space="preserve">Ebeid, M L
 and Hassan, M H
 and Geneid, Y A
</t>
  </si>
  <si>
    <t>Journal of Fisheries and Aquatic Science</t>
  </si>
  <si>
    <t>Response to Increased Sediment Load by Three Coral Species from the Gulf of Suez (Red Sea)</t>
  </si>
  <si>
    <t>n/s; presumably dredged materials</t>
  </si>
  <si>
    <t>5.6 - 23</t>
  </si>
  <si>
    <t>started 6 mo AFTER dredging, Fig. 4 shows supposed relationship between growth rate and sedimentation rate (shown in incorrect units -- turbidity instead of deposition rate, though they only should have measured dep rate), which I do not trust -- see above and NO DATA POINTS!</t>
  </si>
  <si>
    <t xml:space="preserve">Edge, S E
 and Shearer, T L
 and Morgan, M B
 and Snell, T W
</t>
  </si>
  <si>
    <t>AQUATIC TOXICOLOGY</t>
  </si>
  <si>
    <t>Sub-lethal coral stress: Detecting molecular responses of coral populations to environmental conditions over space and time</t>
  </si>
  <si>
    <t>yes -- this is CHAPTER 4 of Edge dissertation; takes precedence over dissertation bc published</t>
  </si>
  <si>
    <t>did not look at sediment, but instead at "temperature, precipitation, and storm activity"</t>
  </si>
  <si>
    <t xml:space="preserve">Edge, Sara E
</t>
  </si>
  <si>
    <t>Dissertation Abstracts International. Vol. 68, no. 07, suppl. B, 206 p. 2007.</t>
  </si>
  <si>
    <t>Using microarrays to quantify stress responses in natural population of coral.</t>
  </si>
  <si>
    <t>deposited sediment,pollution</t>
  </si>
  <si>
    <t>yes -- this is a dissertation all published elsewhere, CHAPTER 1 (Edge et al. 2005 MPB) summarized here; Chapter 2 is published and included below (Edge et al 2008 JEMBE - had not been included in this review!); Chapter 3 is published as Morgan et al 2005 MPB (in this review) and Chapter 4 is published as Edge et al 2013 AQTOX (in this review)</t>
  </si>
  <si>
    <t>medium grained sand</t>
  </si>
  <si>
    <t>Molecular markers of stress</t>
  </si>
  <si>
    <t>reporting Edge et al 2005 MPB (Chapter 1 of dissertation) "Development of a coral cDNA array to examine gene expression profiles in Montastraea faveolata exposed to environmental stress"</t>
  </si>
  <si>
    <t>JEMBE</t>
  </si>
  <si>
    <t>Temporal analysis of gene expression in a field population of the Scleractinian coral Montastraea faveolata</t>
  </si>
  <si>
    <t>yes -- this is CHAPTER 2 of Edge dissertation; takes precedence over dissertation bc published</t>
  </si>
  <si>
    <t>0 - 4</t>
  </si>
  <si>
    <t>Chapter 2 from Edge dissertation; Pearson correlation given for turbidity and gene expression (Table 1)</t>
  </si>
  <si>
    <t xml:space="preserve">Edinger, E N
 and Jompa, J
 and Limmon, G V
 and Widjatmoko, W
 and Risk, M J
</t>
  </si>
  <si>
    <t>Reef degradation and coral biodiversity in Indonesia: Effects of land-based pollution, destructive fishing practices and changes over time</t>
  </si>
  <si>
    <t>yes -- this is CHAPTER 2 of Edinger PhD, so supercedes that chapter in dissertation</t>
  </si>
  <si>
    <t>0 - 58; 4.4 - 28.9 mg/L</t>
  </si>
  <si>
    <t>Coral species richness</t>
  </si>
  <si>
    <t>report r^2 bw richness and suspended sediments and have Tables 2,3 with site env variables and diversity/cover metrics by site -- so could correlate on my own; also looked at many other env variables including chl-a, nutrients, etc.</t>
  </si>
  <si>
    <t xml:space="preserve">Edinger, Evan Nathaniel
</t>
  </si>
  <si>
    <t>Effects of land-based pollution on Indonesian coral reefs: Biodiversity, growth rates, bioerosion, and applications to the fossil record</t>
  </si>
  <si>
    <t>yes -- this is a dissertation, but CHAPTER 6 not published elsewhere, so described here; CHAPTER 2 published and included in this list</t>
  </si>
  <si>
    <t>0 - 39; 4.4 - 28.9 mg/L</t>
  </si>
  <si>
    <t>report r^2 bw growth rate and suspended sediments and have Table 6.2 with site env variables and Fig. 6.3 with growth rates -- so could correlate on my own; also looked at many other env variables including chl-a, nutrients</t>
  </si>
  <si>
    <t xml:space="preserve">Edmunds, P J
 and Davies, P S
</t>
  </si>
  <si>
    <t>An energy budget for Porites porites (Scleractinia), growing in a stressed environment.</t>
  </si>
  <si>
    <t>observational,light,turbidity,deposited sediment</t>
  </si>
  <si>
    <t>yes -- this is the bulk of Edmunds 1986 PhD dissertation, so will take precedence over dissertation</t>
  </si>
  <si>
    <t>140 - 1250</t>
  </si>
  <si>
    <t>Tissue energy/protein content</t>
  </si>
  <si>
    <t>did not directly correlate sedimentation rates with coral physio, but could possibly derive from Tables 1,2,3</t>
  </si>
  <si>
    <t xml:space="preserve">Edmunds, PETER JAMES
</t>
  </si>
  <si>
    <t>PQDT - Global</t>
  </si>
  <si>
    <t>Energy Budgets for the Caribbean Reef Coral &lt;i&gt;Porites porites&lt;/i&gt; (Pallas)</t>
  </si>
  <si>
    <t>observational,nutrients,deposited sediment</t>
  </si>
  <si>
    <t>yes -- this is a dissertation that was subsequently published in Edmunds and Davies 1989, included in this review</t>
  </si>
  <si>
    <t xml:space="preserve">Espana, Norievill B
 and Licuanan, Wilfredo Y
 and Alino, Porfirio M
</t>
  </si>
  <si>
    <t>International Journal of Philippine Science and Technology</t>
  </si>
  <si>
    <t>Resilience to thermal stress of coral communities in Talim Bay, Lian, Batangas</t>
  </si>
  <si>
    <t>observational,nutrients</t>
  </si>
  <si>
    <t>Coral community structure</t>
  </si>
  <si>
    <t>not well reported -- study says that "Sedimentation and nutrient loading were found to have a significant role in determining the status of the coral communities" but no apparent data presented to support this</t>
  </si>
  <si>
    <t xml:space="preserve">Fabricius, K E
 and Wolanski, E
</t>
  </si>
  <si>
    <t>Rapid Smothering of Coral Reef Organisms by Muddy Marine Snow</t>
  </si>
  <si>
    <t>0.5 - 5</t>
  </si>
  <si>
    <t xml:space="preserve">Fabricius, Katharina E
</t>
  </si>
  <si>
    <t>Effects of terrestrial runoff on the ecology of corals and coral reefs: review and synthesis</t>
  </si>
  <si>
    <t xml:space="preserve">Fabricius, Katharina E
 and Cooper, Timothy F
 and Humphrey, Craig
 and Uthicke, Sven
 and De'ath, Glenn
 and Davidson, Johnston
 and LeGrand, Helene
 and Thompson, Angus
 and Schaffelke, Britta
</t>
  </si>
  <si>
    <t>A bioindicator system for water quality on inshore coral reefs of the Great Barrier Reef</t>
  </si>
  <si>
    <t>0.4 - 4 mg/L; also in NTU</t>
  </si>
  <si>
    <t>Benthic cover and diversity</t>
  </si>
  <si>
    <t>Coral and octocoral juvenile densities and richness</t>
  </si>
  <si>
    <t>Massive Porites spp. corals</t>
  </si>
  <si>
    <t>Pocillopora damicornis</t>
  </si>
  <si>
    <t>Benthic foraminifera</t>
  </si>
  <si>
    <t>most well-done observational study I've seen on condition of coral vs. water quality</t>
  </si>
  <si>
    <t xml:space="preserve">Fabricius, Katharina E
 and Cseke, Szilvia
 and Humphrey, Craig
 and De'ath, Glenn
</t>
  </si>
  <si>
    <t>Does Trophic Status Enhance or Reduce the Thermal Tolerance of Scleractinian Corals? A Review, Experiment and Conceptual Framework</t>
  </si>
  <si>
    <t>NUTRIENT STUDY; there is no sediment-only treatment, only sediment with nutrients, either nitrate-enriched or not</t>
  </si>
  <si>
    <t xml:space="preserve">Fabricius, Katharina E
 and De'ath, Glenn
</t>
  </si>
  <si>
    <t>Identifying Ecological Change and Its Causes: A Case Study on Coral Reefs</t>
  </si>
  <si>
    <t>observational,nutrients,community study,deposited sediment,freshwater,pollution</t>
  </si>
  <si>
    <t>1.4 - 3.8 mg/L</t>
  </si>
  <si>
    <t>not reported in such a way that I can correlate sediment with coral cover bc suspended solids a part of a "water quality index"</t>
  </si>
  <si>
    <t>Fagerstrom, J.A.</t>
  </si>
  <si>
    <t>p. 762-768. In: R.H. Richmond (ed.) Proceedings of the 7th International Coral Reef Symposium Vol. 2. University of Guam Press, UOG Station, Guam.</t>
  </si>
  <si>
    <t>Reef flat community dynamics, Tiahura, Moorea Island French Polynesia: I. Degradation 1971-1987,</t>
  </si>
  <si>
    <t>deposited sediment; observational</t>
  </si>
  <si>
    <t>sediment data not presented</t>
  </si>
  <si>
    <t>Fei (listed as "UMS, PERPUSTAKAAN;" in search)</t>
  </si>
  <si>
    <t>III~ III~~ II~ II~</t>
  </si>
  <si>
    <t>not retrieved</t>
  </si>
  <si>
    <t>found first part of dissertation, but unable to locate entire document after extensive search</t>
  </si>
  <si>
    <t xml:space="preserve">Fisher, Elizabeth M
</t>
  </si>
  <si>
    <t>Assessing the health of coral reef ecosystems in the Florida Keys at community, individual, and cellular scales</t>
  </si>
  <si>
    <t>this is a dissertation but I cannot find any chapters that were published -- here I report CHAPTER 6, only chapter that appears directly relevant</t>
  </si>
  <si>
    <t>in Chap 2</t>
  </si>
  <si>
    <t>Regeneration rates</t>
  </si>
  <si>
    <t>not reported in such a way that I can directly correlate sediment with coral health see highlight at p157</t>
  </si>
  <si>
    <t>Fisher, L., K. Banks, D. Gilliam, R.E. Dodge, D. Stout, B. Vargas-Angel, B.K. Walker</t>
  </si>
  <si>
    <t>Proceedings of the 11th International Coral Reef Symposium, Ft. Lauderdale, Florida, 7-11 July 2008. Vol. 1: 34-37 Session number 1</t>
  </si>
  <si>
    <t>Real-time coral stress observations before, during, and after beach nourishment dredging offshore SE Florida</t>
  </si>
  <si>
    <t>3 hurricanes confounded any analysis of the effects of dredging</t>
  </si>
  <si>
    <t xml:space="preserve">Fisher, Rebecca
 and Walshe, Terry
 and Bessell‚ÄêBrowne, Pia
 and Jones, Ross
</t>
  </si>
  <si>
    <t>Journal of applied ecology</t>
  </si>
  <si>
    <t>Accounting for environmental uncertainty in the management of dredging impacts using probabilistic dose‚Äìresponse relationships and thresholds</t>
  </si>
  <si>
    <t>deposited sediment,turbidity,dredging</t>
  </si>
  <si>
    <t>Change in live coral cover</t>
  </si>
  <si>
    <t>fascinating dose-response analysis of impacs of dredging project in order to establish management thresholds for deposited sediment, turbidity, and light attenuation</t>
  </si>
  <si>
    <t xml:space="preserve">Fisk, D A
 and Harriott, V J
</t>
  </si>
  <si>
    <t>Technical memorandum. Great Barrier Reef Marine Park Authority</t>
  </si>
  <si>
    <t>The effects of increased sedimentation on the recruitment and population dynamics of juvenile corals at Cape Tribulation, North Queensland</t>
  </si>
  <si>
    <t>fine terrigenous silt and mud</t>
  </si>
  <si>
    <t>monitoring study after addition of road near GBR fringing reefs; DID NOT quantify sediment levels</t>
  </si>
  <si>
    <t>Fisk, D.A.</t>
  </si>
  <si>
    <t>p. 21-26. In: E.D. Gomez, C.E. Birkeland, R.W. Buddemeier, R.E. Johannes, J.A. Marsh, Jr. and R.T. Tsuda (eds.) Proceedings of the 4th International Coral Reef Symposium Vol. 2. Marine Science Center, University of the Philippines, Manila, Philippines.</t>
  </si>
  <si>
    <t>Sediment shedding and particulate feeding in two free-living, sediment dwelling corals (Heteropsamia cochlea and Heterocyathus aequicostatus) at Wistari Reef Great Barrier Reef,</t>
  </si>
  <si>
    <t>PECO: exposure (concentration not reported) and outcome (not coral stress response)</t>
  </si>
  <si>
    <t>63-2000 micron</t>
  </si>
  <si>
    <t>sediment shedding efficiency measured, but they did not share what the sediment dose is</t>
  </si>
  <si>
    <t>Flynn, A., S. Rotmann and C. Sigere</t>
  </si>
  <si>
    <t>Proceedings of 10th International Coral Reef Symposium, Okinawa, Japan. June 28-July 2, 2004. 38-42 pp</t>
  </si>
  <si>
    <t>Long-term Monitoring of Coral Reefs Subject to Sediment Stress in Papua New Guinea</t>
  </si>
  <si>
    <t xml:space="preserve">Foster, A B
</t>
  </si>
  <si>
    <t>Bull. Mar. Sci., 30(3), 678-709, (1980)</t>
  </si>
  <si>
    <t>Environmental variation in skeletal morphology within the Caribbean reef corals Montastraea annularis and Siderastrea siderea</t>
  </si>
  <si>
    <t>qualitative assessment of the effects of sediment on coral skeletal morphology -- cannot use these data</t>
  </si>
  <si>
    <t>Foster, A.B.</t>
  </si>
  <si>
    <t>p. 409- 415 in: D.L. Taylor (ed.) Proceedings of Third International Coral Reef Symposium Vol. 2: Geology. Rosenstiel School of Marine and Atmospheric Science, Miami, Florida.</t>
  </si>
  <si>
    <t>Patterns of small-scale variation of skeletal morphology within the scleractinian corals, Montastrea annularis and Siderastrea siderea</t>
  </si>
  <si>
    <t>sediment exposure not given in quantitative detail</t>
  </si>
  <si>
    <t xml:space="preserve">Foster, K
 and Foster, G
</t>
  </si>
  <si>
    <t>Proceedings from the 2010 AGU Ocean Sciences Meeting</t>
  </si>
  <si>
    <t>Effects of elevated temperature and reduced irradiance stresses on Montastrea cavernosa from mid-range depths</t>
  </si>
  <si>
    <t xml:space="preserve">Fourney, Francesca
 and Figueiredo, Joana
</t>
  </si>
  <si>
    <t>Additive negative effects of anthropogenic sedimentation and warming on the survival of coral recruits</t>
  </si>
  <si>
    <t>PECO: comparator (no adequate control)</t>
  </si>
  <si>
    <t>fine vs. coarse</t>
  </si>
  <si>
    <t>30 -120 / 0.07 - 1 NTU</t>
  </si>
  <si>
    <t>Larval recruit survival</t>
  </si>
  <si>
    <t>crossed with temperature</t>
  </si>
  <si>
    <t xml:space="preserve">Freitas, Lourianne M
 and Oliveira, Mar√≠lia de Dirceu M
 and Le√£o, Zelinda M A N
 and Kikuchi, Ruy Kenji P
</t>
  </si>
  <si>
    <t>Effects of turbidity and depth on the bioconstruction of the Abrolhos reefs</t>
  </si>
  <si>
    <t>Kd490 = 0.07 - 0.11</t>
  </si>
  <si>
    <t>Bioconstruction value</t>
  </si>
  <si>
    <t>not sure that the way they quantify the "dose" is satisfactory/comparable to other studies</t>
  </si>
  <si>
    <t xml:space="preserve">Ganase, A
 and Bongaerts, P
 and Visser, P M
 and Dove, S G
</t>
  </si>
  <si>
    <t>The effect of seasonal temperature extremes on sediment rejection in three scleractinian coral species</t>
  </si>
  <si>
    <t>sand</t>
  </si>
  <si>
    <t>n/s (presumably completely covered but how thick?)</t>
  </si>
  <si>
    <t>crossed temperature with sediment to see how temps affect sediment clearing rates BUT failed to quantify sediment in any way</t>
  </si>
  <si>
    <t xml:space="preserve">Gardner, Jonathan P A
 and Bartz  R, John
 and Brainard, Russell E
 and Collen, John D
 and Dunbar, Robert B
 and Garton, David W
 and Powell, Sam
</t>
  </si>
  <si>
    <t>Conservation management options and actions: Putative decline of coral cover at Palmyra Atoll, Northern Line Islands, as a case study</t>
  </si>
  <si>
    <t>observational,community study,turbidity,Pacific islands region</t>
  </si>
  <si>
    <t>0.01 - 6.79 NTU</t>
  </si>
  <si>
    <t>did not measure any coral response, but cites Maragos et al 2008 and Williams et al 2011, and tries to establish patterns in temp and sediment across lagoon that might explain differential mortality in those papers</t>
  </si>
  <si>
    <t xml:space="preserve">Gayle, P M H
 and Wilson-Kelly, P
 and Green, S
</t>
  </si>
  <si>
    <t>Revista de biologia tropical</t>
  </si>
  <si>
    <t>Transplantation of benthic species to mitigate impacts of coastal development in Jamaica</t>
  </si>
  <si>
    <t>3 - 8 control v impact</t>
  </si>
  <si>
    <t>Coral relocation survival</t>
  </si>
  <si>
    <t>looked at survival of relocation efforts (mitigation) for coral facing large dredging project -- so not looking at effects of sediment on coral</t>
  </si>
  <si>
    <t xml:space="preserve">Gettleson, D A
</t>
  </si>
  <si>
    <t>In : Proceedings: Energy/Environment '78: a symposium on energy development impacts.</t>
  </si>
  <si>
    <t>Ecological impact of exploratory drilling: a case study</t>
  </si>
  <si>
    <t>observational,deposited sediment,metals,pollution</t>
  </si>
  <si>
    <t>focused on drilling mud and contaminants as opposed to merely "sediment"; however, did not find drilling muds in coral reef zone, so no effect to quantify</t>
  </si>
  <si>
    <t xml:space="preserve">Gettleson, D A
 and Putt, R E
</t>
  </si>
  <si>
    <t>Fla. Sci., 42(1, suppl.), 20, (1979)</t>
  </si>
  <si>
    <t>Results of a monitoring program for exploratory drilling operations near the East Flower Garden Bank, Gulf of Mexico</t>
  </si>
  <si>
    <t xml:space="preserve">Gilbert, Antoine
 and Heintz, Tom
 and Hoeksema, Bert W
 and Benzoni, Francesca
 and Fernandez, Jean Michel
 and Fauvelot, C√©cile
 and Andr√©fou√´t, Serge
</t>
  </si>
  <si>
    <t>Endangered New Caledonian endemic mushroom coral Cantharellus noumeae in turbid, metal-rich, natural and artificial environments</t>
  </si>
  <si>
    <t>observational,turbidity,metals</t>
  </si>
  <si>
    <t>1/community</t>
  </si>
  <si>
    <t>fine sediment/mud</t>
  </si>
  <si>
    <t>focused on heavy metal concentrations, and did not report sediment</t>
  </si>
  <si>
    <t xml:space="preserve">Gilmour, J P
</t>
  </si>
  <si>
    <t>Acute sedimentation causes size-specific mortality and asexual budding in the mushroom coral, Fungia fungites</t>
  </si>
  <si>
    <t>PECO: exposure (sediment burial; concentration not reported)</t>
  </si>
  <si>
    <t>2, 5, 10 mm thick</t>
  </si>
  <si>
    <t>Asexual bud production</t>
  </si>
  <si>
    <t xml:space="preserve">Gilmour, James P
</t>
  </si>
  <si>
    <t>Substantial asexual recruitment of mushroom corals contributes little to population genetics of adults in conditions of chronic sedimentation</t>
  </si>
  <si>
    <t>12.1 - 30.1</t>
  </si>
  <si>
    <t>Allelic variation</t>
  </si>
  <si>
    <t>unlikely to be helpful bc of how uncommon these responses are measured</t>
  </si>
  <si>
    <t xml:space="preserve">Gleason, D F
</t>
  </si>
  <si>
    <t>Sedimentation and distributions of green and brown morphs of the Caribbean coral Porites astreoides Lamarck</t>
  </si>
  <si>
    <t>yes -- this is Chapter 5 of Gleason PhD 1992, so supercedes that chapter in dissertation</t>
  </si>
  <si>
    <t>fine (silt) to coarse (sand)</t>
  </si>
  <si>
    <t>0.25 - 11.2</t>
  </si>
  <si>
    <t>Color morph distribution</t>
  </si>
  <si>
    <t>Sediment removal (after 5 days)</t>
  </si>
  <si>
    <t xml:space="preserve">Gleason, Daniel Floyd
</t>
  </si>
  <si>
    <t>The control and adaptive significance of morphological variation in the reef coral Porites astreoides</t>
  </si>
  <si>
    <t>yes -- this is a dissertation with all components either published and included as part of this systematic review, or otherwise irrelevant to this study</t>
  </si>
  <si>
    <t xml:space="preserve">Glynn, Peter W
</t>
  </si>
  <si>
    <t>Ecological Monographs</t>
  </si>
  <si>
    <t>Some Physical and Biological Determinants of Coral Community Structure in the Eastern Pacific</t>
  </si>
  <si>
    <t>observational,light,deposited sediment,community study</t>
  </si>
  <si>
    <t>not helpful because it does not actually look at sedimentation rate or turbidity</t>
  </si>
  <si>
    <t xml:space="preserve">Glynn, Peter W
 and Stewart, Robert H
</t>
  </si>
  <si>
    <t>Distribution of Coral Reefs in the Pearl Islands (Gulf of Panama) in Relation to Thermal Conditions</t>
  </si>
  <si>
    <t>10 - 1000 (is this correct? see Fig 7)</t>
  </si>
  <si>
    <t>Table 3 tests whether sedimentation rate (and temp and organic matter) affects coral growth --&gt; only temp does in this basic test</t>
  </si>
  <si>
    <t xml:space="preserve">Goh, N K C
 and Chou, L M
</t>
  </si>
  <si>
    <t>MARINE ECOLOGY-PUBBLICAZIONI DELLA STAZIONE ZOOLOGICA DI NAPOLI I</t>
  </si>
  <si>
    <t>Growth of five species of Gorgonians (sub-class Octocorallia) in the sedimented waters of Singapore</t>
  </si>
  <si>
    <t>focuses on gorgonians only</t>
  </si>
  <si>
    <t xml:space="preserve">Goibuu, Yinmang
 and Fabricius, Katharina
 and Victor, Steven
 and Richmond, Robert H
 and Golbuu, Y
</t>
  </si>
  <si>
    <t>ESTUARINE COASTAL AND SHELF SCIENCE</t>
  </si>
  <si>
    <t>Gradients in coral reef communities exposed to muddy river discharge in Pohnpei, Micronesia</t>
  </si>
  <si>
    <t>gradient of fine mud</t>
  </si>
  <si>
    <t>Fig 2A would allow to extract % cover mud vs hard coral; also conducted PCA but loadings not shared; "mud" is substrate type, not necessarily an indication of mud on coral</t>
  </si>
  <si>
    <t xml:space="preserve">Golbuu, Y
 and Fabricius, K
 and Richmond, R H
</t>
  </si>
  <si>
    <t>[np]. 2008.</t>
  </si>
  <si>
    <t>THE IMPACT OF WATERSHED DISTURBANCE ON ADJACENT CORAL REEF COMMUNITIES IN BABELDOAB, PALAU, MICRONESIA</t>
  </si>
  <si>
    <t xml:space="preserve">Golbuu, Yimnang
 and van Woesik, Robert
 and Richmond, Robert H
 and Harrison, Peter
 and Fabricius, Katharina E
</t>
  </si>
  <si>
    <t>River discharge reduces reef coral diversity in Palau.</t>
  </si>
  <si>
    <t>terrestrial, organic, and carbonate</t>
  </si>
  <si>
    <t>1.5 - 17.5</t>
  </si>
  <si>
    <t>Juvenile coral density</t>
  </si>
  <si>
    <t>Adult coral richness</t>
  </si>
  <si>
    <t>Juvenile coral richness</t>
  </si>
  <si>
    <t xml:space="preserve">Gout, B
 and Guelorget, O
</t>
  </si>
  <si>
    <t>Universite Montpellier 2, Sciences et Techniques du Languedoc, Montpellier (France). 261 p. 29 Jan 1991.</t>
  </si>
  <si>
    <t>Influence of terrigenous inputs in the lagoonal ecosystems of Mayotte Island and New Caledonla (Indopacific Province). Impact on benthic communities.</t>
  </si>
  <si>
    <t xml:space="preserve">Grigg, R W
</t>
  </si>
  <si>
    <t>(report)</t>
  </si>
  <si>
    <t>Hamakua coast sugar mill ocean discharges: Before and after EPA compliance.</t>
  </si>
  <si>
    <t>sugar mill discharged sediment</t>
  </si>
  <si>
    <t>4 - 80 mg/L</t>
  </si>
  <si>
    <t>Reef fish behavior</t>
  </si>
  <si>
    <t>not a tight correlation and community oriented instead of mechanistic, but interesting case study of the effects of sugar mills on sediment and coral cover, putatively</t>
  </si>
  <si>
    <t>Environmental impacts of point-source pollution on coral reef ecosystems in Hawaii.</t>
  </si>
  <si>
    <t>observational,nutrients,pollution,deposited sediment,Pacific islands region</t>
  </si>
  <si>
    <t xml:space="preserve">Guardia Llanso, EDe la
 and Gonzalez Sanson, G
</t>
  </si>
  <si>
    <t>Revista de investigaciones marinas. Mexico City</t>
  </si>
  <si>
    <t>Sponges, gorgonians and corals communities of the Havana sublittoral at the west coast of Havana Bay, 2. Ecological indexes.</t>
  </si>
  <si>
    <t>observational,nutrients,deposited sediment,pollution</t>
  </si>
  <si>
    <t xml:space="preserve">Guzman, H M
 and Holst, I
</t>
  </si>
  <si>
    <t>Effects of chronic oil-sediment pollution on the reproduction of the Caribbean reef coral Siderastrea siderea .</t>
  </si>
  <si>
    <t>Gonad size</t>
  </si>
  <si>
    <t>Reproductive condition</t>
  </si>
  <si>
    <t>sediments contaminated with oil, and there was no analysis of their control (unoiled) sediments to understand ambient levels</t>
  </si>
  <si>
    <t xml:space="preserve">Haapkylae, Jessica
 and Unsworth, Richard K F
 and Flavell, Mike
 and Bourne, David G
 and Schaffelke, Britta
 and Willis, Bette L
</t>
  </si>
  <si>
    <t>Seasonal Rainfall and Runoff Promote Coral Disease on an Inshore Reef</t>
  </si>
  <si>
    <t>observational,nutrients,freshwater,deposited sediment,turbidity</t>
  </si>
  <si>
    <t>0 - 2; 0 - 8 mg/L</t>
  </si>
  <si>
    <t>Disease incidence</t>
  </si>
  <si>
    <t>study conducts multivariate analyses and excludes sedimentation/turbidity as predictors from PLS regression; could conceivably use Fig 2-4 to associate disease and sediment metrics over time, but would not yield significant results</t>
  </si>
  <si>
    <t xml:space="preserve">Hardman, Emily Ruth
</t>
  </si>
  <si>
    <t>The impact of anthropogenic and natural stresses on the coral reefs of rodrigues, western indian ocean</t>
  </si>
  <si>
    <t>yes -- this is a dissertation with all relevant chapters not published elsewhere; presenting CHAPTER 3 here</t>
  </si>
  <si>
    <t>in Chapter 2?</t>
  </si>
  <si>
    <t>Table 3.7 shows correlations between growth rate and sediment on pages 98,99</t>
  </si>
  <si>
    <t>yes -- this is a dissertation with all relevant chapters not published elsewhere; presenting CHAPTER 4 here</t>
  </si>
  <si>
    <t>4 - 51</t>
  </si>
  <si>
    <t>See Tables 4.2 - 4.6 for sedimentation rates, %sediment, and correlation analyses with regeneration rate of corals</t>
  </si>
  <si>
    <t>yes -- this is a dissertation with all relevant chapters not published elsewhere; presenting CHAPTER 5 here</t>
  </si>
  <si>
    <t>Regeneration rate</t>
  </si>
  <si>
    <t>Table 5.6 shows correlation rates bw sediment*depth and coral regeneration; also measured "% sediment cover" on corals</t>
  </si>
  <si>
    <t xml:space="preserve">Hashimoto, Kazumasa
 and Shibuno, Takuro
 and Murayama-kayano, Eiko
 and Tanaka, Hiroshi
 and Kayano, Toshiaki
</t>
  </si>
  <si>
    <t>Isolation and characterization of stress-responsive genes from the scleractinain coral Pocillopora dmicornis</t>
  </si>
  <si>
    <t>fine red soil, terrigenous</t>
  </si>
  <si>
    <t>0 - 500 ppm</t>
  </si>
  <si>
    <t>also looked at temp and salinity</t>
  </si>
  <si>
    <t xml:space="preserve">Hernandez-Delgado, Edwin A
 and Alvarado, Alejandra
 and Laureano, Ricardo
 and Flynn, Katie
 and Griffin, Sean
</t>
  </si>
  <si>
    <t>Seawall construction activities cause a localized mass mortality of threatened elkhorn coral (Acropora palmata) at Vega Baja, Puerto Rico</t>
  </si>
  <si>
    <t>observational,turbidity,dredging</t>
  </si>
  <si>
    <t xml:space="preserve">Hodgson, G
 and Walton Smith, F G
</t>
  </si>
  <si>
    <t>Sedimentation damage to reef corals</t>
  </si>
  <si>
    <t>observational,freshwater,community study</t>
  </si>
  <si>
    <t>yes -- this is a dissertation: 2 parts of Chapter IV (larval settlement and antibiotic expts) already published -- see above 1990 CR, 1990 MB; but rest of work not published -- here is CHAPTER V (see additional columns for field and lab components of Chapter IV, separately)</t>
  </si>
  <si>
    <t>calcareous sand</t>
  </si>
  <si>
    <t>0 - 30</t>
  </si>
  <si>
    <t>starts on p231; key result on p254 = significant regression between loss of coral cover and sediment deposition (Fig. 5.2), also p259 = regression bw partial mortality and sed (Fig. 5.4)</t>
  </si>
  <si>
    <t xml:space="preserve">Hodgson, Gregor; Dixon, John A; </t>
  </si>
  <si>
    <t>Honolulu: East-West Center</t>
  </si>
  <si>
    <t>Logging versus fisheries and tourism in Palawan: An environmental and economic analysis</t>
  </si>
  <si>
    <t>sediment measured in too large a scale (tonnes)</t>
  </si>
  <si>
    <t xml:space="preserve">Hof, Tvan't
</t>
  </si>
  <si>
    <t>The influence of dredging on a coral reef in Bonaire, Netherland Antilles.</t>
  </si>
  <si>
    <t xml:space="preserve">Hunte, W
 and Wittenberg, M
</t>
  </si>
  <si>
    <t>Effects of eutrophication and sedimentation on juvenile corals: II. Settlement</t>
  </si>
  <si>
    <t>low and high eutrophy sites -- may want to check companion paper (Wittenberg and Hunte) for physical parameters, but in any case, it will be impossible to disentangle nutrient levels from sediment, I think</t>
  </si>
  <si>
    <t xml:space="preserve">Jones, Nicole L
 and Lowe, Ryan J
 and Pawlak, Geno
 and Fong, Derek A
 and Monismith, Stephen G
</t>
  </si>
  <si>
    <t>LIMNOLOGY AND OCEANOGRAPHY</t>
  </si>
  <si>
    <t>Plume dispersion on a fringing coral reef system</t>
  </si>
  <si>
    <t>irrelevant; false positive during title-abstract screening</t>
  </si>
  <si>
    <t xml:space="preserve">Jordan-Garza, A G
 and Gonzalez-Gandara, C
 and Salas-Perez, J J
 and Morales-Barragan, A M
</t>
  </si>
  <si>
    <t>CONTINENTAL SHELF RESEARCH</t>
  </si>
  <si>
    <t>Coral assemblages are structured along a turbidity gradient on the Southwestern Gulf of Mexico, Veracruz</t>
  </si>
  <si>
    <t>Kd490 values n.r.</t>
  </si>
  <si>
    <t>Community structure</t>
  </si>
  <si>
    <t>highly observational and only looked at 3 sites; unlikely to be useful</t>
  </si>
  <si>
    <t xml:space="preserve">KENDALL  JR., JAMES JOSEPH
</t>
  </si>
  <si>
    <t>THE EFFECTS OF DRILLING FLUIDS (MUDS) AND TURBIDITY ON THE METABOLIC STATE OF THE CORAL ACROPORA CERVICORNIS: CALCIFICATION RATE AND PROTEIN CONCENTRATION (POLLUTION)</t>
  </si>
  <si>
    <t>yes -- this is a dissertation with all components published and included as part of this systematic review (Kendall et al 1983, 1984, 1985)</t>
  </si>
  <si>
    <t>all published elsewhere</t>
  </si>
  <si>
    <t xml:space="preserve">Kendall, J J Jr
 and Powell, E N
 and Connor, S J
 and Bright, T J
</t>
  </si>
  <si>
    <t>BULL. MAR.</t>
  </si>
  <si>
    <t>The effects of drilling fluids (muds) and turbidity on the growth and metabolic state of the coral Acropora cervicornis , with comments on methods of normalization for coral data.</t>
  </si>
  <si>
    <t>SS29</t>
  </si>
  <si>
    <t>kaolin clay vs. drilling mud</t>
  </si>
  <si>
    <t>Zooxanthellae loss</t>
  </si>
  <si>
    <t>looking at effects of suspended sediment (kaolin) vs. suspended drilling mud (contaminated with other compounds)</t>
  </si>
  <si>
    <t xml:space="preserve">Kendall, J J Jr
 and Powell, E N
 and Connor, S J
 and Bright, T J
 and Zastrow, C E
</t>
  </si>
  <si>
    <t>The importance of monitoring metabolic recovery in the coral Acropora cervicornis after short-term exposure to drilling muds: Calcification rate and protein concentration.</t>
  </si>
  <si>
    <t>looked at different recovery regimes, but did not compare to kaolin (non-contaminated) sediment</t>
  </si>
  <si>
    <t xml:space="preserve">Klueter, A
 and Death, G
 and Fabricius, K
</t>
  </si>
  <si>
    <t>Effects of Turbidity and Suspended Particulate Matter (SPM) on Gene Expression in the Reef-building coral Acropora Millepora</t>
  </si>
  <si>
    <t xml:space="preserve">Kojis, B L
 and Quinn, N J
</t>
  </si>
  <si>
    <t>Seasonal and depth variation in fecundity of Acropora palifera at two reefs in Papua New Guinea.</t>
  </si>
  <si>
    <t>0.7 - 15</t>
  </si>
  <si>
    <t>Fecundity</t>
  </si>
  <si>
    <t xml:space="preserve">Kumar, JSYogesh S; Yogesh
 and Satyanarayana, Ch
 and Venkataraman, K
 and Chandra, K
</t>
  </si>
  <si>
    <t>Journal of Coastal Conservation</t>
  </si>
  <si>
    <t>Studies on survival and growth rate of transplanted Acroporidae in Gulf of Kachchh Marine National Park, India</t>
  </si>
  <si>
    <t>8.8 - 94.3</t>
  </si>
  <si>
    <t>Transplant survival</t>
  </si>
  <si>
    <t>looked at transplant survival along sedimentation gradient; also measured turbidity (NTU), salinity, pH, and temp seasonally and at each site</t>
  </si>
  <si>
    <t xml:space="preserve">Kumara, PBTP
</t>
  </si>
  <si>
    <t>Sri Lanka journal of aquatic sciences</t>
  </si>
  <si>
    <t>Influence of turbidity regime on larval settlement patterns of stony coral Pocillopora damicornis in Polhena Reef, Sri Lanka</t>
  </si>
  <si>
    <t>1.7 - 4.4 NTU</t>
  </si>
  <si>
    <t>Fig. 3 shows both turbidity and larval settlement rates -- this does NOT scream tight correlation to me! However, their stats (RELATE test?) seem to indicate connection?</t>
  </si>
  <si>
    <t xml:space="preserve">Kumara, WAAU
 and Kumara, PBTP
 and Cumaranatunga, P R T
</t>
  </si>
  <si>
    <t>Spatial differences in the growth rates of Pocillopora damicornis associated with sedimentation rate and light intensity at Polhena patchy reef, Southern Sri Lanka</t>
  </si>
  <si>
    <t>220 - 310 mg/cm2/d; 3.8 - 8.8 NTU</t>
  </si>
  <si>
    <t>Skeletal growth (linear extension rate)</t>
  </si>
  <si>
    <t>Pearson correlation given for turbidity and sedimentation rate effects on linear growth</t>
  </si>
  <si>
    <t xml:space="preserve">Kumaraguru, A K
 and Jayakumar, K
 and Wilson, J Jerald
 and Ramakritinan, C M
</t>
  </si>
  <si>
    <t>Current Science</t>
  </si>
  <si>
    <t>Impact of the tsunami of 26 December 2004 on the coral reef environment of Gulf of Mannar and Palk Bay in the southeast coast of India</t>
  </si>
  <si>
    <t>5.0 - 64</t>
  </si>
  <si>
    <t xml:space="preserve">overly observational except at Palk Bay where they have before and after measurements of sedimentation rate and coral cover; however, so many other factors present in tsunami conditions! </t>
  </si>
  <si>
    <t xml:space="preserve">Kunzmann, A
 and Arifin, Z
 and Baum, G
</t>
  </si>
  <si>
    <t>Marine Research in Indonesia</t>
  </si>
  <si>
    <t>Pollution of coastal areas of Jakarta bay: water quality and biological responses</t>
  </si>
  <si>
    <t>review, not primary research; PECO: study design (observational)</t>
  </si>
  <si>
    <t>observational,nutrients,turbidity,deposited sediment,pollution</t>
  </si>
  <si>
    <t xml:space="preserve">Kuta, K G
 and Richardson, L L
</t>
  </si>
  <si>
    <t>Ecological aspects of black band disease of corals: relationships between disease incidence and environmental factors</t>
  </si>
  <si>
    <t>.4 - .7 NTU</t>
  </si>
  <si>
    <t>Disease occurrence</t>
  </si>
  <si>
    <t>Conducted "BCA" analysis that compared env variables at sites with and without the disease; turbidity NOT found to be significant factor</t>
  </si>
  <si>
    <t xml:space="preserve">Kwok, Chun Kit
</t>
  </si>
  <si>
    <t>Spatial and Temporal Signatures of Heavy Metals in Hong Kong Corals and the Responses of Their Life History Stages to Heavy Metal and Organic Pollutions</t>
  </si>
  <si>
    <t>nutrients,turbidity,metals,pollution</t>
  </si>
  <si>
    <t>2.45 - 11.2 NTU</t>
  </si>
  <si>
    <t>Significant Pearson correlation given for turbidity and linear growth (see pg 36), but study is mostly about heavy metal content in corals</t>
  </si>
  <si>
    <t xml:space="preserve">Lal, Ronal
 and Kininmonth, Stuart
 and N'Yeurt, Antoine D R
 and Riley, Ralph H
 and Rico, Ciro
</t>
  </si>
  <si>
    <t>ECOLOGY AND EVOLUTION</t>
  </si>
  <si>
    <t>The effects of a stressed inshore urban reef on coral recruitment in Suva Harbour, Fiji</t>
  </si>
  <si>
    <t>silt dominated</t>
  </si>
  <si>
    <t>see Fig. 7 and Table 2 for sedimentation rate and coral cover data by month and site -- not directly correlated in paper; also measured other env variables</t>
  </si>
  <si>
    <t xml:space="preserve">Lamb, Joleah B
</t>
  </si>
  <si>
    <t>Influence of marine-based industries on coral health and disease</t>
  </si>
  <si>
    <t>dissertation/thesis with parts published elsewhere or irrelevant; PECO: study design (observational)</t>
  </si>
  <si>
    <t>yes -- this is a dissertation with all components either published or not relevant; CHAPTER 3 is published but was not included as part of this review, so I have included it below; RED FLAG - CHAPTER 4 is published as Pollock, Lamb et al. AND is included as part of Pollock's dissertation as well! How can two people claim a chapter as part of their dissertation?</t>
  </si>
  <si>
    <t>Biological Conservation</t>
  </si>
  <si>
    <t>Scuba diving damage and intensity of tourist activities increases coral disease prevalence</t>
  </si>
  <si>
    <t>CHAPTER 3 of Lamb PhD dissertation 2013</t>
  </si>
  <si>
    <t>Disease lesions</t>
  </si>
  <si>
    <t>Tissue mortality called "sediment necrosis" and attributed to sediment; however, sediment not measured in any way other than presence/absence on the coral at single time point</t>
  </si>
  <si>
    <t xml:space="preserve">Lane, David J W
 and Lim, Geraldine P C
</t>
  </si>
  <si>
    <t>Galaxea, Journal of Coral Reef Studies</t>
  </si>
  <si>
    <t>Reef corals in a high sedimentation environment on the 'Mainland' coast of Brunei, Northwest Borneo</t>
  </si>
  <si>
    <t>n/s; presumably terrigenous</t>
  </si>
  <si>
    <t xml:space="preserve"> 8 - 70</t>
  </si>
  <si>
    <t>did not measure coral cover, only presence of a species and only at one site, not at the three sites where they measured sedimentatino rates, so impossible to correlate env and biological data</t>
  </si>
  <si>
    <t xml:space="preserve">Larsen, Trine C
 and Browne, Nicola K
 and Erichsen, Anders C
 and Tun, Karenne
 and Todd, Peter A
</t>
  </si>
  <si>
    <t>Ecological modelling</t>
  </si>
  <si>
    <t>Modelling for management: Coral photo-physiology and growth potential under varying turbidity regimes</t>
  </si>
  <si>
    <t>PECO: study design (modeling)</t>
  </si>
  <si>
    <t>model</t>
  </si>
  <si>
    <t>light: 5-613 PAR</t>
  </si>
  <si>
    <t>Photophysiology</t>
  </si>
  <si>
    <t>Growth potential</t>
  </si>
  <si>
    <t>MODELLING EXERCISE! Very interesting and relevant bc modelling coral photophysiology and growth in response to light regimes based on specific dredging-caused turbidity regimes</t>
  </si>
  <si>
    <t xml:space="preserve">Lasker, H R
</t>
  </si>
  <si>
    <t>J. Exp. Mar. Biol. Ecol., 47(1), 77-87, (1980)</t>
  </si>
  <si>
    <t>Sediment rejection by reef corals: the roles of behavior and morphology in Montastrea cavernosa (Linnaeus)</t>
  </si>
  <si>
    <t xml:space="preserve">Lenihan, Hunter S
 and Holbrook, Sally J
 and Schmitt, Russell J
 and Brooks, Andrew J
</t>
  </si>
  <si>
    <t>Ecology</t>
  </si>
  <si>
    <t>Influence of corallivory, competition, and habitat structure on coral community shifts</t>
  </si>
  <si>
    <t>PECO: study design (regression results) and comparator (transplant experiment)</t>
  </si>
  <si>
    <t>"soft" sediment</t>
  </si>
  <si>
    <t>40 - 370</t>
  </si>
  <si>
    <t>% Killed by burial</t>
  </si>
  <si>
    <t>this study is actually 3 studies: population, demographic, and field experiment; sedimentation is natural process that occasionally buries corals, but short of that, no effect noted other than in field experiment that measured growth -- multiple linear regression found no effect of sedimentation on growth rates</t>
  </si>
  <si>
    <t xml:space="preserve">Li, Xiu-bao
 and Huang, Hui
 and Lian, Jian-sheng
 and Liu, Sheng
 and Huang, Liang-min
 and Yang, Jian-hui
</t>
  </si>
  <si>
    <t>Deep-Sea Research Part II</t>
  </si>
  <si>
    <t>Spatial and temporal variations in sediment accumulation and their impacts on coral communities in the Sanya Coral Reef Reserve, Hainan, China</t>
  </si>
  <si>
    <t>fine silt-clay dominated (&lt;63 micron)</t>
  </si>
  <si>
    <t>0.7 - 120</t>
  </si>
  <si>
    <t>Total live coral cover</t>
  </si>
  <si>
    <t>a lot of effort went into quantifying sedimentation, and authors note 'correlation' bw sedimentation rates and coral cover/density values, but they DO NOT REPORT correlation coefficients or test; could possibly correlate data from Fig. 9 (coral cover, density at each site, depth) and Fig. 3 (sed rate over time at each site, depth)</t>
  </si>
  <si>
    <t xml:space="preserve">Li, XiuBao
 and Huang, Hui
 and Lian, JianSheng
 and Yang, JianHui
 and Ye, Cheng
 and Chen, YongQiang
 and Huang, LiangMin
 and XiuBao, Li
 and Hui, Huang
 and JianSheng, Lian
 and JianHui, Yang
 and Cheng, Ye
 and YongQiang, Chen
 and LiangMin, Huang
</t>
  </si>
  <si>
    <t>CHINESE SCIENCE BULLETIN</t>
  </si>
  <si>
    <t>Coral community changes in response to a high sedimentation event: A case study in southern Hainan Island</t>
  </si>
  <si>
    <t>10 - 36</t>
  </si>
  <si>
    <t>dredging event in Sept 2009, which seems to have caused decline in coral cover - would have to correlate Fig 4A (sediment) with Fig 5 and 7 (live coral cover and juv density, respectively)</t>
  </si>
  <si>
    <t xml:space="preserve">Li, Xiubao
 and Wang, Daoru
 and Huang, Hui
 and Zhang, Jing
 and Lian, Jiansheng
 and Yuan, Xiangcheng
 and Yang, Jianhui
 and Zhang, Guoseng
</t>
  </si>
  <si>
    <t>Linking benthic community structure to terrestrial runoff and upwelling in the coral reefs of northeastern Hainan Island</t>
  </si>
  <si>
    <t>observational,freshwater,nutrients,light,community study,turbidity</t>
  </si>
  <si>
    <t>max 12.8 "FTU"</t>
  </si>
  <si>
    <t>did not directly correlate sedimentation rates with coral cover, and not enough information to calculate for myself</t>
  </si>
  <si>
    <t xml:space="preserve">Lirman, D
 and Manzello, D
</t>
  </si>
  <si>
    <t>Patterns of resistance and resilience of the stress-tolerant coral Siderastrea radians (Pallas) to sub-optimal salinity and sediment burial</t>
  </si>
  <si>
    <t>collected from Biscayne Bay</t>
  </si>
  <si>
    <t>burial</t>
  </si>
  <si>
    <t>Tissue color</t>
  </si>
  <si>
    <t>Photosynthetic rate</t>
  </si>
  <si>
    <t>crossed with salinity treatments but did not quantify sediment level</t>
  </si>
  <si>
    <t xml:space="preserve">Lirman, D
 and Orlando, B
 and Macia, S
 and Manzello, D
 and Kaufman, L
 and Biber, P
 and Jones, T
</t>
  </si>
  <si>
    <t>Aquatic Conservation: Marine and Freshwater Ecosystems</t>
  </si>
  <si>
    <t>Coral communities of Biscayne Bay, Florida and adjacent offshore areas: diversity, abundance, distribution, and environmental correlates</t>
  </si>
  <si>
    <t>obs/manipulative (I report on lab manip)</t>
  </si>
  <si>
    <t>From hardbottom habitat</t>
  </si>
  <si>
    <t>3 cm thick</t>
  </si>
  <si>
    <t xml:space="preserve">Logan, A
</t>
  </si>
  <si>
    <t>Sediment-shifting capability in the recent solitary coral Scolymia cubensis (Milne-Edwards and Haime) from Bermuda.</t>
  </si>
  <si>
    <t>Fine vs. medium vs. coarse</t>
  </si>
  <si>
    <t>3 g</t>
  </si>
  <si>
    <t>Sediment removal (% after 12 h)</t>
  </si>
  <si>
    <t xml:space="preserve">Loiola, Miguel
 and Cruz, Igor C S
 and Lisboa, Danilo S
 and Mariano-Neto, Eduardo
 and Le√£o, Zelinda M A N
 and Oliveira, Marilia D M
 and Kikuchi, Ruy K P
</t>
  </si>
  <si>
    <t>Structure of marginal coral reef assemblages under different turbidity regime</t>
  </si>
  <si>
    <t>variable - muddy to carbonate</t>
  </si>
  <si>
    <t>chl-a, PAR, Kd490 as proxies (Fig. 3 heat map)</t>
  </si>
  <si>
    <t>Coral size</t>
  </si>
  <si>
    <t xml:space="preserve">Lovell, E R
</t>
  </si>
  <si>
    <t>SOPAC technical reports</t>
  </si>
  <si>
    <t>Environmental impact assessment of sand resource extraction north of Tongatapu</t>
  </si>
  <si>
    <t>this is a baseline study, conducted before proposed dredging</t>
  </si>
  <si>
    <t xml:space="preserve">Loya, Y
</t>
  </si>
  <si>
    <t>Bull. Mar. Sci.</t>
  </si>
  <si>
    <t>Effects of water turbidity and sedimentation on the community structure ofPuerto Rican corals.</t>
  </si>
  <si>
    <t>3 - 15; 1.5 - 5.5 FTU</t>
  </si>
  <si>
    <t>averages from two sites are reported in the abstract, for turbidity/sedimentation rates and coral cover/diversity; don't think that's enough to calculate a correlation</t>
  </si>
  <si>
    <t xml:space="preserve">Lozano-Cortes, Diego F
 and Berumen, Michael L
</t>
  </si>
  <si>
    <t>Colony size-frequency distribution of pocilloporid juvenile corals along a natural environmental gradient in the Red Sea</t>
  </si>
  <si>
    <t>did not present sedimentation/turbidity data, only looked at two sites with one described as having "higher turbidity"</t>
  </si>
  <si>
    <t xml:space="preserve">Lozano-Montes, Hector M
 and Keesing, John K
 and Grol, Monique G
 and Haywood, Michael D E
 and Vanderklift, Mathew A
 and Babcock, Russ C
 and Bancroft, Kevin
</t>
  </si>
  <si>
    <t>Limited effects of an extreme flood event on corals at Ningaloo Reef</t>
  </si>
  <si>
    <t>Coral condition</t>
  </si>
  <si>
    <t>did not present sedimentation/turbidity data, only measured coral cover before/after major flood with sediment plume</t>
  </si>
  <si>
    <t xml:space="preserve">Lui, Gerald C Y
 and Setiawan, Wincent
 and Todd, Peter A
 and Erftemeijer, Paul L A
</t>
  </si>
  <si>
    <t>RAFFLES BULLETIN OF ZOOLOGY</t>
  </si>
  <si>
    <t>AMONG-GENOTYPE VARIATION FOR SEDIMENT REJECTION IN THE REEF-BUILDING CORAL DIPLOASTREA HELIOPORA (LAMARCK, 1816)</t>
  </si>
  <si>
    <t>silicon carbide powder (chemically inert silt substitute) matched to natural sediment size composition</t>
  </si>
  <si>
    <t>50 - 250</t>
  </si>
  <si>
    <t>Sediment removal (% after 5 h)</t>
  </si>
  <si>
    <t>MacDonald, I.A.</t>
  </si>
  <si>
    <t>Reef growth and framework preservation in a turbid lagoon environment, Discovery Bay, North Jamaica.. (BL: DXN067140)</t>
  </si>
  <si>
    <t xml:space="preserve">Machendiranathan, M
 and Senthilnathan, L
 and Ranith, R
 and Saravanakumar, A
 and Thangaradjou, T
 and Choudhry, S B
 and Sasamal, S K
</t>
  </si>
  <si>
    <t>Journal of Ocean University of China</t>
  </si>
  <si>
    <t>Trend in coral-algal phase shift in the Mandapam group of islands, Gulf of Mannar Marine Biosphere Reserve, India</t>
  </si>
  <si>
    <t>20 - 187</t>
  </si>
  <si>
    <t>coral cover and disease not presented in a thorough quantiative manner necessary to describe relationship with sedimentation</t>
  </si>
  <si>
    <t xml:space="preserve">Mallela, J
 and Perry, C T
 and Haley, M P
</t>
  </si>
  <si>
    <t>CARIBBEAN JOURNAL OF SCIENCE</t>
  </si>
  <si>
    <t>Reef morphology and community structure along a fluvial gradient, Rio Bueno, Jamaica.</t>
  </si>
  <si>
    <t>observational,deposited sediment,freshwater,community study</t>
  </si>
  <si>
    <t>yes -- this appears to be Chapter 2/3 from Mallela dissertation (also included in this review)</t>
  </si>
  <si>
    <t>fluvial silt</t>
  </si>
  <si>
    <t>1.6 - 43.2</t>
  </si>
  <si>
    <t>Shannon-Wiener Diversity</t>
  </si>
  <si>
    <t>this paper focused mostly on reef zonation and less on relationship bw sediment and corals</t>
  </si>
  <si>
    <t xml:space="preserve">Mallela, J A
</t>
  </si>
  <si>
    <t>Coral reef communities and carbonate production in a fluvially-influenced embayment, Rio Bueno, Jamaica.</t>
  </si>
  <si>
    <t>observational,nutrients,freshwater,turbidity</t>
  </si>
  <si>
    <t>yes -- this is a dissertation; Chapters 2/3 is published and included as part of this review, here I present CHAPTER 4, which appears to be to most potentially relevant (the rest are not, though Chapter 5 goes into great detail about characteristics of sediment)</t>
  </si>
  <si>
    <t>dissertation focuses on processes of reef accretion and erosion, so a lot of data on non-coral inverts; otherwise, Chapter 4 is interesting but less helpful because she does not directly correlate sediment with coral responses</t>
  </si>
  <si>
    <t xml:space="preserve">Marimuthu, N
 and Jerald Wilson, J
 and Vinithkumar, N V
 and Kirubagaran, R
</t>
  </si>
  <si>
    <t>Coral reef recovery status in south Andaman Islands after the bleaching event 2010</t>
  </si>
  <si>
    <t>.27 - .89</t>
  </si>
  <si>
    <t>not useful because doesn't correlate sedimentation rate and coral cover, nor does it provide enough information at the same time periods (e.g., Jan 2011) to judge relationship</t>
  </si>
  <si>
    <t xml:space="preserve">Marszalek, D S
</t>
  </si>
  <si>
    <t>Impact of dredging on a subtropical reef community, southeast Florida, U.S.A.</t>
  </si>
  <si>
    <t>observational,deposited sediment,turbidity,dredging</t>
  </si>
  <si>
    <t>carbonate sand</t>
  </si>
  <si>
    <t>200 - 383 (accurate?); also, 1 cm of burial</t>
  </si>
  <si>
    <t>Loss of color</t>
  </si>
  <si>
    <t>highly qualitative treatment of sediment and corals - a more descriptive study. unsuitable for meta-analysis</t>
  </si>
  <si>
    <t>Mathews, G. and J. K. P. Edward</t>
  </si>
  <si>
    <t>Proceedings of 10th International Coral Reef Symposium, Okinawa, Japan. June 28-July 2, 2004. 837-841 pp</t>
  </si>
  <si>
    <t>Effect of sedimentation and pollution in the reefs of Tuticorin coast of Gulf of Mannar, Southeast coast of India</t>
  </si>
  <si>
    <t>observational; deposited sediment; metals; pollution</t>
  </si>
  <si>
    <t>effect of sedimentation on coral not described in enough detail</t>
  </si>
  <si>
    <t xml:space="preserve">McClanahan, T R
 and Obura, D
</t>
  </si>
  <si>
    <t>Sedimentation effects on shallow coral communities in Kenya</t>
  </si>
  <si>
    <t>observational,community study</t>
  </si>
  <si>
    <t>24 (genera)</t>
  </si>
  <si>
    <t>River sediment?</t>
  </si>
  <si>
    <t>0.9 - 3.1</t>
  </si>
  <si>
    <t xml:space="preserve">Medina, J
 and Hernandez, E A
</t>
  </si>
  <si>
    <t>Ecological impacts of water turbidity pulses and a fecal pollution gradient in the community structure of shallow-water coral reefs in Culebra Island, Puerto Rico</t>
  </si>
  <si>
    <t xml:space="preserve">Meesters, E H
 and Nieuwland, G
 and Duineveld, G C A
 and Kok, A
 and Bak, R P M
</t>
  </si>
  <si>
    <t>RNA/DNA ratios of scleractinian corals suggest acclimatisation/adaptation in relation to light gradients and turbidity regimes</t>
  </si>
  <si>
    <t>observational,light,turbidity</t>
  </si>
  <si>
    <t>50 - 150; derived turbidity estimates</t>
  </si>
  <si>
    <t>RNA/DNA ratio</t>
  </si>
  <si>
    <t>could correlate %irradiance with ratio, but not turbidity/sedimentation because not enough info presented to make correlation</t>
  </si>
  <si>
    <t>Meesters, E.H., A. Bos and G.J. Gast</t>
  </si>
  <si>
    <t>p. 671-678. In: R.H. Richmond (ed.) Proceedings of the 7th International Coral Reef Symposium Vol. 2. University of Guam Press, UOG Station, Guam.</t>
  </si>
  <si>
    <t>Effects of sedimentation and lesion position on coral tissue regeneration,</t>
  </si>
  <si>
    <t>2.7 - 4</t>
  </si>
  <si>
    <t>Regeneration</t>
  </si>
  <si>
    <t>regeneration instead of stress</t>
  </si>
  <si>
    <t xml:space="preserve">Mellin, Camille
 and Thompson, Angus
 and Jonker, Michelle J
 and Emslie, Michael J
</t>
  </si>
  <si>
    <t>DIVERSITY-BASEL</t>
  </si>
  <si>
    <t>Cross-Shelf Variation in Coral Community Response to Disturbance on the Great Barrier Reef</t>
  </si>
  <si>
    <t>observational,light,turbidity,community study</t>
  </si>
  <si>
    <t>focuses on water quality index and chooses chl-a as primary predictor, not sediment/turbidity, which was measured but not reported</t>
  </si>
  <si>
    <t xml:space="preserve">Meng, P J
 and Lee, H J
 and Wang, J T
 and Chen, C C
 and Lin, H J
 and Tew, K S
 and Hsieh, W J
</t>
  </si>
  <si>
    <t>Environmental Pollution</t>
  </si>
  <si>
    <t>A long-term survey on anthropogenic impacts to the water quality of coral reefs, southern Taiwan</t>
  </si>
  <si>
    <t>less than 50 but highly variable</t>
  </si>
  <si>
    <t>overly observational study that mostly evaluates correlations among physical parameters, but see Table 2 with correlation coefficient</t>
  </si>
  <si>
    <t>Miller, C. and V.Kosmynin</t>
  </si>
  <si>
    <t>Proceedings of the 11th International Coral Reef Symposium, Ft. Lauderdale, Florida, 7-11 July 2008. Vol. 2: 776-780 (Session number 18)</t>
  </si>
  <si>
    <t>The Effects of Hurricane-Deposited Mud on Coral Communities in Florida</t>
  </si>
  <si>
    <t>octocoral</t>
  </si>
  <si>
    <t xml:space="preserve">Miller, M W
 and Weil, E
 and Szmant, A M
</t>
  </si>
  <si>
    <t>Coral reef communities, environmental correlates, and hurricane impacts in Biscayne National Park</t>
  </si>
  <si>
    <t xml:space="preserve">Miller, Margaret W
 and Karazsia, Jocelyn
 and Groves, Carolyn E
 and Griffin, Sean
 and Moore, Tom
 and Wilber, Pace
 and Gregg, Kurtis
</t>
  </si>
  <si>
    <t>Detecting sedimentation impacts to coral reefs resulting from dredging the Port of Miami, Florida USA.</t>
  </si>
  <si>
    <t>.5 - 3 cm sediment depth</t>
  </si>
  <si>
    <t>interesting study of effects of dredging event -- look at many different metrics, distances from the dredge site; however they report depth of sediment as opposed to sedimentation rate due to huge amount of sediment produced</t>
  </si>
  <si>
    <t xml:space="preserve">Mohammed, S Z
 and Al Ssadh, S
 and AlSsadh, S
</t>
  </si>
  <si>
    <t>Indian journal of marine sciences. New Delhi</t>
  </si>
  <si>
    <t>Coral reef grounds and its associated biota in the western side of Arabian Gulf (ROPME Sea Area) with respect to 1991 Gulf War oil spill</t>
  </si>
  <si>
    <t>looked at community after oil spill but did not quantify sediment as I thought they might</t>
  </si>
  <si>
    <t xml:space="preserve">Mohammed, TAE-AA
 and Mohamed, MAE-W
</t>
  </si>
  <si>
    <t>Egyptian Journal of Aquatic Research</t>
  </si>
  <si>
    <t>SOME ECOLOGICAL FACTORS AFFECTING CORAL REEF ASSEMBLAGES OFF HURGHADA, RED SEA, EGYPT</t>
  </si>
  <si>
    <t>9.8 - 50</t>
  </si>
  <si>
    <t>does not provide correlation bw sediment and coral cover, nor enough information to ascertain this relationship</t>
  </si>
  <si>
    <t xml:space="preserve">Morelock, J
 and Ramirez, W
</t>
  </si>
  <si>
    <t>Monitoring Change in Coral Colonies by Changing Physical Environments</t>
  </si>
  <si>
    <t xml:space="preserve">Morgan, Kyle M
 and Perry, Chris T
 and Smithers, Scott G
 and Johnson, Jamie A
 and Daniell, James J
</t>
  </si>
  <si>
    <t>Evidence of extensive reef development and high coral cover in nearshore environments: implications for understanding coral adaptation in turbid settings</t>
  </si>
  <si>
    <t>re-used from Browne et al. 2013 CR (already in this review)</t>
  </si>
  <si>
    <t>did not report absolute sediment load/rate but cited Browne et al 2013 CR, which is already a part of this review</t>
  </si>
  <si>
    <t xml:space="preserve">Morgan, Michael B
 and Edge, Sara E
 and Snell, Terry W
</t>
  </si>
  <si>
    <t>Profiling differential gene expression of corals along a transect of waters adjacent to the Bermuda municipal dump</t>
  </si>
  <si>
    <t>observational,nutrients,deposited sediment,metals,pollution</t>
  </si>
  <si>
    <t>yes -- this is CHAPTER 3 of Edge dissertation; this takes precedence over chapter because this is published</t>
  </si>
  <si>
    <t>sediment (and other environmental variables) not measured in this study</t>
  </si>
  <si>
    <t xml:space="preserve">Mustafa, A M
</t>
  </si>
  <si>
    <t>Journal of the Andaman Science Association. Port Blair</t>
  </si>
  <si>
    <t>Increasing environmental stress on the coral reef ecosystem around South Andaman</t>
  </si>
  <si>
    <t xml:space="preserve">Muthukrishnan, Ranjan
 and Fong, Peggy
</t>
  </si>
  <si>
    <t>Multiple anthropogenic stressors exert complex, interactive effects on a coral reef community</t>
  </si>
  <si>
    <t>deposited sediment,nutrients,community study</t>
  </si>
  <si>
    <t>factorially crossed with nutrients and herbivory</t>
  </si>
  <si>
    <t>Rapid recovery of a coral dominated Eastern Tropical Pacific reef after experimentally produced anthropogenic disturbance</t>
  </si>
  <si>
    <t>Short and long-term recovery of coral cover</t>
  </si>
  <si>
    <t>companion paper to other, looking at recovery of coral cover after experiment ended; factorially crossed with nutrients and herbivory</t>
  </si>
  <si>
    <t xml:space="preserve">Nahon, Sarah
 and Richoux, Nicole B
 and Kolasinski, Joanna
 and Desmalades, Martin
 and Pages, Christine Ferrier
 and Lecellier, Gael
 and Planes, Serge
 and Lecellier, Veronique Berteaux
</t>
  </si>
  <si>
    <t>Spatial and Temporal Variations in Stable Carbon ( delta 13C) and Nitrogen ( delta 15N) Isotopic Composition of Symbiotic Scleractinian Corals: e81247</t>
  </si>
  <si>
    <t>1 - 3 mg/L</t>
  </si>
  <si>
    <t>Stable isotope</t>
  </si>
  <si>
    <t>very correlative and also measured nutrient concentrations, temp, salinity, pH, and chl-a water concentrations</t>
  </si>
  <si>
    <t xml:space="preserve">Nakajima, R
 and Yoshida, T
 and Fuchinoue, Y
 and Okashita, T
 and Maekawa, T
 and Kushairi, M R M
 and Othman, B H R
 and Toda, T
</t>
  </si>
  <si>
    <t>SAINS MALAYSIANA</t>
  </si>
  <si>
    <t>Sedimentation Impacts on the Growth Rates of the Scleractinian Coral Acropora formosa from Fringing Reefs of Tioman Island, Malaysia</t>
  </si>
  <si>
    <t>1.5 - 17.3</t>
  </si>
  <si>
    <t xml:space="preserve">Negri, A P
 and Smith, L D
 and Webster, N S
 and Heyward, A J
</t>
  </si>
  <si>
    <t>Understanding ship-grounding impacts on a coral reef: potential effects of anti-foulant paint contamination on coral recruitment</t>
  </si>
  <si>
    <t>deposited sediment,turbidity,metals,pollution</t>
  </si>
  <si>
    <t>1-4 mm marine sediment</t>
  </si>
  <si>
    <t>1000 mg/L</t>
  </si>
  <si>
    <t>Larval recruitment</t>
  </si>
  <si>
    <t>looked at contaminated sediment but can possibly use 0% contaminated sediment (control); UNCLEAR if suspended or deposited</t>
  </si>
  <si>
    <t xml:space="preserve">Neil, D
</t>
  </si>
  <si>
    <t>Potential for coral stress due to sediment resuspension and deposition by reef walkers.</t>
  </si>
  <si>
    <t>2-20 NTU; 0-1100 mg/L</t>
  </si>
  <si>
    <t>this is a study of the effects of people walking on reefs -- they measure associated turbidity and sedimentation rate, but do not measure coral response</t>
  </si>
  <si>
    <t xml:space="preserve">Nelson, Deborah Shafer
 and McManus, John
 and Richmond, Robert H
 and King, David B
 and Gailani, Joe Z
 and Lackey, Tahirih C
 and Bryant, Duncan
</t>
  </si>
  <si>
    <t>Journal of environmental management</t>
  </si>
  <si>
    <t>Predicting dredging-associated effects to coral reefs in Apra Harbor, Guam ‚Äì Part 2: Potential coral effects</t>
  </si>
  <si>
    <t>thresholds,sediment maps,dredging,Pacific islands region,deposited sediment,turbidity</t>
  </si>
  <si>
    <t>this is a modelling exercise but very relevant and Table 2 is excellent resource for sediment thresholds</t>
  </si>
  <si>
    <t xml:space="preserve">Nemeth, R S
 and Nowlis, J S
</t>
  </si>
  <si>
    <t>Monitoring the effects of land development on the near-shore reef environment of St. Thomas, USVI</t>
  </si>
  <si>
    <t>4 - 8 vs. 10 - 14; average .4 NTU or 7.5 mg/L</t>
  </si>
  <si>
    <t>before vs. after land development</t>
  </si>
  <si>
    <t xml:space="preserve">Nowlis, Joshua Sladek
 and Roberts, Callum M
 and Smith, Allan H
 and Siirila, Erkki
</t>
  </si>
  <si>
    <t>Ambio</t>
  </si>
  <si>
    <t>Human-Enhanced Impacts of a Tropical Storm on Nearshore Coral Reefs</t>
  </si>
  <si>
    <t>fine clay-like mud</t>
  </si>
  <si>
    <t>11.7 - 64.3</t>
  </si>
  <si>
    <t>did not directly correlate sedimentation rates with coral survival/bleaching, but Fig 5 shows mud thickness vs. coral survival/bleaching which might be useful?</t>
  </si>
  <si>
    <t xml:space="preserve">Nugroho, Fajar
 and Zamani, Neviaty P
 and Madduppa, Hawis
</t>
  </si>
  <si>
    <t>THE EFFECT OF ORGANIC SEDIMENT CONTENT ON CORAL DIVERSITY IN KARIMUNJAWA ISLAND, INDONESIA</t>
  </si>
  <si>
    <t>deposited sediment,observational,community study</t>
  </si>
  <si>
    <t>Colony density</t>
  </si>
  <si>
    <t>Simpson's diversity</t>
  </si>
  <si>
    <t>looked at relationship bw ORGANIC content of sediment with coral cover</t>
  </si>
  <si>
    <t xml:space="preserve">Nugues, M M
 and Roberts, C M
</t>
  </si>
  <si>
    <t>Coral mortality and interaction with algae in relation to sedimentation</t>
  </si>
  <si>
    <t>yes -- did not locate PhD, but this is likely a component of it</t>
  </si>
  <si>
    <t>Fine clay-like mud</t>
  </si>
  <si>
    <t>0.5 - 3</t>
  </si>
  <si>
    <t>Partial mortality in massive reef corals as an indicator of sediment stress on coral reefs</t>
  </si>
  <si>
    <t>Terrigenous sediment</t>
  </si>
  <si>
    <t>0.3 - 3.6</t>
  </si>
  <si>
    <t>Fission frequency</t>
  </si>
  <si>
    <t xml:space="preserve">Nugues, Maggy Maud
</t>
  </si>
  <si>
    <t>Effects of multiple stresses on coral reef communities (BL)</t>
  </si>
  <si>
    <t>yes -- this is a dissertation, most likely repeated in Nugues and Roberts 2003?</t>
  </si>
  <si>
    <t>Nystrom, M., F. Moberg and M. Tedengren</t>
  </si>
  <si>
    <t>p. 1893-1898. In: H.A. Lessios and I.G. Macintyre (eds.) Proceedings of the 8th International Coral Reef Symposium Vol. 2. Smithsonian Tropical Research Institute, Panama.</t>
  </si>
  <si>
    <t>Natural and anthropogenic disturbance on reef corals in the inner Gulf of Thailand: Physiological effects of reduced salinity, copper and siltation,</t>
  </si>
  <si>
    <t>manipulative; turbidity</t>
  </si>
  <si>
    <t>520 - 640 microE/m2/s</t>
  </si>
  <si>
    <t>not a lot of detail surrounding sediment stress, and dose is in scale that may or may not be convertible to common metric of turbidity</t>
  </si>
  <si>
    <t xml:space="preserve">Nzali, Lewis M
 and Johnstone, Ron W
 and Mgaya, Y D
</t>
  </si>
  <si>
    <t>Factors Affecting Scleractinian Coral Recruitment on a Nearshore Reef in Tanzania</t>
  </si>
  <si>
    <t>0 - 700</t>
  </si>
  <si>
    <t>Recruit density</t>
  </si>
  <si>
    <t>see Fig. 6 for recruit density plotted with sedimentation rate - could correlate on my own because not done so in the text; also looked at rainfall and temp</t>
  </si>
  <si>
    <t xml:space="preserve">Obura, D
 and McClanahan, T
 and Muthiga, N
 and Mutere, J
</t>
  </si>
  <si>
    <t>Status of Malindi Marine Park: Study of the 1991 and 1992 Sabaki River Sediment Discharge on the Park's Coral Community</t>
  </si>
  <si>
    <t>yes -- this is the report upon which McClanahan and Obura is based, SAME DATA AND PAPER! b/c McClanahan and Obura is published in peer-reviewed journal, it takes precedence</t>
  </si>
  <si>
    <t>DUPLICATE DATA!</t>
  </si>
  <si>
    <t xml:space="preserve">Obura, David Obare
</t>
  </si>
  <si>
    <t>Enviromental stress and life history strategies: A case study of corals and river sediment from Malindi, Kenya</t>
  </si>
  <si>
    <t>yes -- this is a dissertation but I cannot find any chapters that were published despite overwhelming amount of data! here is CHAPTER 2</t>
  </si>
  <si>
    <t>34 genera</t>
  </si>
  <si>
    <t>see Chapter 1?</t>
  </si>
  <si>
    <t>Sediment smothering</t>
  </si>
  <si>
    <t>Tissue bleaching</t>
  </si>
  <si>
    <t>did not appear to specify sedimentation rate, but see Chapter 1 to determine if it is possible to correlate sedimentation results with coral results</t>
  </si>
  <si>
    <t>yes -- this is a dissertation but I cannot find any chapters that were published despite overwhelming amount of data! here is CHAPTER 3</t>
  </si>
  <si>
    <t>yes -- this is a dissertation but I cannot find any chapters that were published despite overwhelming amount of data! here is CHAPTER 4</t>
  </si>
  <si>
    <t>yes -- this is a dissertation but I cannot find any chapters that were published despite overwhelming amount of data! here is CHAPTER 5</t>
  </si>
  <si>
    <t>brown silt and coarse sand</t>
  </si>
  <si>
    <t>yes -- this is a dissertation but I cannot find any chapters that were published despite overwhelming amount of data! here is CHAPTER 6</t>
  </si>
  <si>
    <t>Tissue regeneration</t>
  </si>
  <si>
    <t>Skeletal regeneration</t>
  </si>
  <si>
    <t xml:space="preserve">OHLHORST, SHARON L E E
</t>
  </si>
  <si>
    <t>JAMAICAN CORAL REEFS: IMPORTANT BIOLOGICAL AND PHYSICAL PARAMETERS</t>
  </si>
  <si>
    <t>yes -- this is a dissertation that was not published, here I represent the only relevant chapter, CHAPTER 2</t>
  </si>
  <si>
    <t>3.4 - 52 (converted correctly from g/m2 to mg/cm2!); this is at .5m above surface, but she also has sed rates for 1m and .2m above surface</t>
  </si>
  <si>
    <t>Species evenness</t>
  </si>
  <si>
    <t>Colony size</t>
  </si>
  <si>
    <t>author reports p-values for correlation tests between sedimentation rates and coral metrics (non-significant), but does not report coefficients; could derive these from Table 11 (sed rate) and Tables 3, 5-7 (coral metrics)</t>
  </si>
  <si>
    <t xml:space="preserve">Ott, B
</t>
  </si>
  <si>
    <t>Int. Rev. Gesamt. Hydrobiol.</t>
  </si>
  <si>
    <t>Community patterns on a submerged barrier reef at Barbados, West Indies.</t>
  </si>
  <si>
    <t>observational,light,freshwater,deposited sediment,community study</t>
  </si>
  <si>
    <t>0 - 1500 (?)</t>
  </si>
  <si>
    <t>reports positive and negative correlations, but no statistical correlation test; unable to pull data from graphs that would be comparable</t>
  </si>
  <si>
    <t xml:space="preserve">PADILLA-GAMI√ëO, JACQUELINE L
 and H√âDOUIN, LAETITIA
 and Waller, Rhian G
 and Smith, Derek
 and Truong, WILLIAM
 and Gates, Ruth D
 and Padilla-Gamino, Jacqueline L
 and Hedouin, Laetitia
</t>
  </si>
  <si>
    <t>Biological Bulletin, Marine Biological Laboratory, Woods Hole</t>
  </si>
  <si>
    <t>Sedimentation and the Reproductive Biology of the Hawaiian Reef-Building Coral Montipora capitata</t>
  </si>
  <si>
    <t>1.2 - 42.7</t>
  </si>
  <si>
    <t>Oocyte size</t>
  </si>
  <si>
    <t>does not provide correlation bw sediment and reproductive status, and even if I calculated correlation from figures, oocyte size is an extremely uncommon response</t>
  </si>
  <si>
    <t xml:space="preserve">Padilla-Gamino, Jacqueline L
 and Hanson, Katharine M
 and Stat, Michael
 and Gates, Ruth D
</t>
  </si>
  <si>
    <t>Phenotypic plasticity of the coral Porites rus: Acclimatization responses to a turbid environment</t>
  </si>
  <si>
    <t>PECO: exposure (concentration not reported adequately)</t>
  </si>
  <si>
    <t>ambient reef sediment</t>
  </si>
  <si>
    <t>8 - 110 mg/cm2/d; 0.75-1.2 volts (turbidity)</t>
  </si>
  <si>
    <t>Tissue biomass</t>
  </si>
  <si>
    <t>Symbiodinium ID</t>
  </si>
  <si>
    <t>Stable isotope ratios</t>
  </si>
  <si>
    <t>reciprocal transplant experiment of corals bw turbid and non-turbid sites, found mostly intra-colony variation in tissue biomass</t>
  </si>
  <si>
    <t xml:space="preserve">Palomar, Mike Joshua S
 and Yap, Helen T
 and Gomez, Edgardo D
</t>
  </si>
  <si>
    <t>Philippine agricultural scientist</t>
  </si>
  <si>
    <t>Coral transplant survival over 3 years under different environmental conditions at the Hundred Islands, Philippines</t>
  </si>
  <si>
    <t>93 - 135; 0.1 - 1.27 NTU</t>
  </si>
  <si>
    <t>sedimentation rate and turbidity well documented, but coral transplant survival not documented to same level of detail</t>
  </si>
  <si>
    <t xml:space="preserve">Parnrong, Supatra
</t>
  </si>
  <si>
    <t>Notes Fac. Fish. Kasetsart Univ.</t>
  </si>
  <si>
    <t>Effect of various concentration of sediment from a tin mine on some coral species.</t>
  </si>
  <si>
    <t xml:space="preserve">Pereira, M A M
 and Gon√ßalves, P M B
 and Migue, P
 and Gon√ßalves, B
</t>
  </si>
  <si>
    <t>First Assessment of the Effects of the 2000 Southern Mozambique Floods on Coral Communities: The Case of Xai-Xai Lagoon</t>
  </si>
  <si>
    <t>sediment not adequately quantified</t>
  </si>
  <si>
    <t xml:space="preserve">Perez III, Kaipo
 and Jokiel, Paul L
 and Rodgers, Kuulei S
</t>
  </si>
  <si>
    <t>INTEGRATIVE AND COMPARATIVE BIOLOGY</t>
  </si>
  <si>
    <t>Factors influencing coral recruitment: sediment and depth</t>
  </si>
  <si>
    <t xml:space="preserve">Perry, Ct T
</t>
  </si>
  <si>
    <t>Coral reefs in a high-latitude, siliciclastic barrier island setting: reef framework and sediment production at Inhaca Island, southern Mozambique</t>
  </si>
  <si>
    <t>this study focuses more on zonation and descriptive analysis of sediment type and corals (sediment not a stressor, per se)</t>
  </si>
  <si>
    <t xml:space="preserve">Peters, ESTHER CAROLINE
</t>
  </si>
  <si>
    <t>A SURVEY OF THE NORMAL AND PATHOLOGICAL HISTOLOGY OF SCLERACTINIAN CORALS WITH EMPHASIS ON THE EFFECTS OF SEDIMENTATION STRESS (ASTRANGIA DANAE, CARIBBEAN, HISTOPATHOLOGY)</t>
  </si>
  <si>
    <t>yes -- this is a dissertation, partially redundant with Peters and Pilson 1985 (above), so I am reporting here the results of Chap. III (Peters 1984)</t>
  </si>
  <si>
    <t>Histopathology</t>
  </si>
  <si>
    <t>circumstantial evidence of coral disease, etc.without any quantification of sediment type or level</t>
  </si>
  <si>
    <t xml:space="preserve">Piniak, G A
 and Brown, E
</t>
  </si>
  <si>
    <t>Effects of Sediment on Hawaiian Reef Corals</t>
  </si>
  <si>
    <t xml:space="preserve">Piniak, Gregory A
 and Storlazzi, Curt D
</t>
  </si>
  <si>
    <t>Diurnal variability in turbidity and coral fluorescence on a fringing reef flat: Southern Molokai, Hawaii</t>
  </si>
  <si>
    <t>light,turbidity,Pacific islands region</t>
  </si>
  <si>
    <t>4 - 18 NTU</t>
  </si>
  <si>
    <t>measured turbidity and light levels in situ, and used PAM in situ; have regression coefficient for turbidity as predictor of fluorescence</t>
  </si>
  <si>
    <t xml:space="preserve">Pires, D√©bora O Debora O
 and Segal, B√°rbara Barbara
 and Caparelli, Alice C
</t>
  </si>
  <si>
    <t>Marine Biological Association of the United Kingdom. Journal of the Marine Biological Association of the United Kingdom</t>
  </si>
  <si>
    <t>Reproductive effort of an endemic major reef builder along an inshore-offshore gradient in south-western Atlantic</t>
  </si>
  <si>
    <t>does not measure sedimentation</t>
  </si>
  <si>
    <t xml:space="preserve">Pollock, F Joseph; Lamb, Joleah B; Field, Stuart N; Heron, Scott F; Schaffelke, Britta; Shedrawi, George; Bourne, David G; Willis, Bette L; </t>
  </si>
  <si>
    <t>PLOS one, 9(7):e102498</t>
  </si>
  <si>
    <t>Sediment and turbidity associated with offshore dredging increase coral disease prevalence on nearby reefs</t>
  </si>
  <si>
    <t>yes -- this is Chapter 5 of Pollock's dissertation, so takes precedence over chapter; RED FLAG - published as Pollock, Lamb et al. AND is included as part of Lamb's 2013 dissertation as well! How can two people claim a chapter as part of their dissertation? NOTE that this paper had a correction version that fixed analyses</t>
  </si>
  <si>
    <t>Gradient of number of dredging days</t>
  </si>
  <si>
    <t>most likely not useful because the sediment "dose" is measured in number of dredging days instead of the amount of sediment to which the coral was exposed; however the CORRECTION of the article has compelling GLMM and Bayesian analyses that may render the data usable?</t>
  </si>
  <si>
    <t xml:space="preserve">Pollock, Frederic Joseph
</t>
  </si>
  <si>
    <t>Understanding the drivers of white syndrome coral diseases on Indo-Pacific reefs</t>
  </si>
  <si>
    <t>observational,deposited sediment,turbidity,dredging,community study</t>
  </si>
  <si>
    <t>yes -- this is a dissertation with all components either published or not relevant (all but Chap. 5); RED FLAG - CHAPTER 5 is published as Pollock, Lamb et al. AND is included as part of Lamb's 2013 dissertation as well! How can two people claim a chapter as part of their dissertation? See PLoS1 paper in Google Search for info about Chapter 5 and note that this paper had a correction version that fixed analyses</t>
  </si>
  <si>
    <t xml:space="preserve">Poquita-Du, Rosa Celia
 and Huang, Danwei
 and Chou, Loke Ming
 and Mrinalini
 and Todd, Peter A
</t>
  </si>
  <si>
    <t>Short Term Exposure to Heat and Sediment Triggers Changes in Coral Gene Expression and Photo-Physiological Performance</t>
  </si>
  <si>
    <t>silicon carbide powder; mimicing natural grain size</t>
  </si>
  <si>
    <t>n/s (other than light level); CONTACTED AUTHOR</t>
  </si>
  <si>
    <t>emailed author to get sediment dose; crossed with temp</t>
  </si>
  <si>
    <t xml:space="preserve">Porter, Val; Leberer, Trina; Gawel, Mike; Gutierrez, Jay; Burdick, David; Torres, Victor; Lujan, Evangeline; </t>
  </si>
  <si>
    <t>University of Guam Marine Laboratory Technical Report; vol. 113</t>
  </si>
  <si>
    <t xml:space="preserve">Powell, E N
 and Connor, S J
 and Kendall, J J Jr
 and Zastrow, C E
 and Bright, T J
</t>
  </si>
  <si>
    <t>Archives of Environmental Contamination and Toxicology</t>
  </si>
  <si>
    <t>Recovery by the coral Acropora cervicornis after drilling mud exposure. The free amino acid pool.</t>
  </si>
  <si>
    <t>Free amino acid pool</t>
  </si>
  <si>
    <t xml:space="preserve">POWELL, E N
 and KENDALL, J J
 and CONNOR, S J
 and ZASTROW, C E
 and BRIGHT, T J
</t>
  </si>
  <si>
    <t>BULLETIN OF ENVIRONMENTAL CONTAMINATION AND TOXICOLOGY</t>
  </si>
  <si>
    <t>EFFECT OF 8 OUTER CONTINENTAL-SHELF DRILLING MUDS ON THE CALCIFICATION RATE AND FREE AMINO-ACID POOL OF THE CORAL ACROPORA-CERVICORNIS</t>
  </si>
  <si>
    <t>8 drilling muds + NBS ("standard mud")</t>
  </si>
  <si>
    <t>0 - 25 ppm</t>
  </si>
  <si>
    <t>irrelevant coral response and only NBS treatment is relevant sediment type, which is also inadequately reported</t>
  </si>
  <si>
    <t xml:space="preserve">Prescott, Rebecca D
</t>
  </si>
  <si>
    <t>Water quality influences on declining coral settlement from the Great Barrier Reef region: Biofilms as key players</t>
  </si>
  <si>
    <t>this is a dissertation but I cannot find any chapters that were published; this is Chapter 4, the only chapter to look at coral responses</t>
  </si>
  <si>
    <t>0 - 50 mg/L</t>
  </si>
  <si>
    <t>CHAPTER 4 - discussed effects of sediment-induced biofilms on coral biology (settlement)</t>
  </si>
  <si>
    <t xml:space="preserve">Prouty, Nancy G
 and Storlazzi, Curt D
 and McCutcheon, Amanda L
 and Jenson, John W
</t>
  </si>
  <si>
    <t>Historic impact of watershed change and sedimentation to reefs along west-central Guam</t>
  </si>
  <si>
    <t>Luminescence</t>
  </si>
  <si>
    <t>interesting long-term look at coral growth, but connection to sediment is based on Ba/Ca ratio as a proxy, so this study unlikely to be helpful</t>
  </si>
  <si>
    <t xml:space="preserve">Purnomo, Pujiono W
 and Afiati, Norma
</t>
  </si>
  <si>
    <t>Post west monsoon planulae recruitment in damaged coastal corals of Panjang Island, Jepara, Central Java, Indonesia</t>
  </si>
  <si>
    <t>3.2 - 12.6</t>
  </si>
  <si>
    <t>did not directly correlate sedimentation rates with coral cover, but could possibly derive from Tables 1 and 5, which show coral cover and sed rate respectively</t>
  </si>
  <si>
    <t>Quinn, N.J., and B.L.Kojis</t>
  </si>
  <si>
    <t>Proceedings of the 11th International Coral Reef Symposium, Ft. Lauderdale, Florida, 7-11 July 2008. Vol. 1: 468-470 (Session number 14)</t>
  </si>
  <si>
    <t>Variation in coral recruitment on Fijian reefs</t>
  </si>
  <si>
    <t>data lacking for sediment stressor</t>
  </si>
  <si>
    <t xml:space="preserve">Rachello-Dolmen, P G
 and Cleary, D F R
</t>
  </si>
  <si>
    <t>Relating coral species traits to environmental conditions in the Jakarta Bay/Pulau Seribu reef system, Indonesia</t>
  </si>
  <si>
    <t>observational,deposited sediment,freshwater,metals</t>
  </si>
  <si>
    <t>did large multivariate analysis of environmental factors and benthic community, but raw data now shown and live coral cover and turbidity are only small components of the overall study</t>
  </si>
  <si>
    <t xml:space="preserve">Raghunathan, C
 and Gupta, R Sen
 and Wangikar, U
 and Lakhmapurkar, J
</t>
  </si>
  <si>
    <t>A record of live corals along the Saurashtra coast of Gujarat, Arabian Sea</t>
  </si>
  <si>
    <t>observational,pollution,turbidity,community study</t>
  </si>
  <si>
    <t>305 - 763 mg/L</t>
  </si>
  <si>
    <t>Biomass</t>
  </si>
  <si>
    <t>did not directly correlate turbidity with coral response, but could possibly derive from Tables 1 and 2, which show coral response and turbidity, respectively, for four sites</t>
  </si>
  <si>
    <t xml:space="preserve">Raimondi, P T
 and Barnett, A M
 and Krause, P R
</t>
  </si>
  <si>
    <t>Environmental Toxicology and Chemistry</t>
  </si>
  <si>
    <t>The effects of drilling muds on marine invertebrate larvae and adults</t>
  </si>
  <si>
    <t>.002 - 200 mg/L</t>
  </si>
  <si>
    <t>not relevant because there was no clean-sediment control</t>
  </si>
  <si>
    <t xml:space="preserve">Ramirez, Wilson
 and Morelock, Jack
</t>
  </si>
  <si>
    <t>Monitoring change in coral colonies by changing physical environments</t>
  </si>
  <si>
    <t xml:space="preserve">Ravindran, J
 and Raghukumar, Chandralata
 and Raghukumar, S
</t>
  </si>
  <si>
    <t>Disease and stress-induced mortality of corals in Indian reefs and observations on bleaching of corals in the Andamans</t>
  </si>
  <si>
    <t>causes of mortality are stated but not supported by data; sediment levels not reported</t>
  </si>
  <si>
    <t xml:space="preserve">Reed, J K
</t>
  </si>
  <si>
    <t>In situ growth rates of the scleractinian coral Oculina varicosa occurring with zooxanthellae on 6-M reefs and without on 80-M banks.</t>
  </si>
  <si>
    <t>15 - 1640</t>
  </si>
  <si>
    <t>study reports correlation coefficients for the relationship bw sedimentation rate and growth rate at 6m and 80m</t>
  </si>
  <si>
    <t xml:space="preserve">Restrepo, Juan D
 and Zapata, Paula
 and Diaz, Juan M
 and Garzon-Ferreira, Jaime
 and Garcia, Camilo B
</t>
  </si>
  <si>
    <t>Global and Planetary Change</t>
  </si>
  <si>
    <t>Fluvial fluxes into the Caribbean Sea and their impact on coastal ecosystems: The Magdalena River, Colombia</t>
  </si>
  <si>
    <t>freshwater,deposited sediment,observational,community study</t>
  </si>
  <si>
    <t>0.6 - 1.1 kg/m3 SSC</t>
  </si>
  <si>
    <t>massive river drainage system -- focuses on sediment discharge; far too broad scope of a study to look at direct effects of sediment on coral</t>
  </si>
  <si>
    <t xml:space="preserve">Ricardo, Gerard F
 and Jones, Ross J
 and Negri, Andrew P
 and Stocker, Roman
</t>
  </si>
  <si>
    <t>That sinking feeling: Suspended sediments can prevent the ascent of coral egg bundles</t>
  </si>
  <si>
    <t>0.1 - 8000 mg/L</t>
  </si>
  <si>
    <t>Ascent to surface of egg-sperm bundles</t>
  </si>
  <si>
    <t>this is such an uncommon response that I do not think it will be useful in a meta-analysis</t>
  </si>
  <si>
    <t xml:space="preserve">Rice, S A
 and Hunter, C L
</t>
  </si>
  <si>
    <t>Effects of suspended sediment and burial on scleractinian corals from west central Florida patch reefs.</t>
  </si>
  <si>
    <t xml:space="preserve">Rice, Susie Holst; EPA, Patricia Bradley; EPA, Hudson Slay; EPA, Wendy Wiltse; Storlazzi, Curt; Polhemus, Dan; Montgomery, Tony; </t>
  </si>
  <si>
    <t>USCRTF Watershed Partnership Initiative Priority Ecosystem Indicators</t>
  </si>
  <si>
    <t xml:space="preserve">Richmond, R H
 and Walton Smith, F G
</t>
  </si>
  <si>
    <t>Effects of coastal runoff on coral reproduction</t>
  </si>
  <si>
    <t>1280 mg/L</t>
  </si>
  <si>
    <t>coupled with low salinity (28 ppt), so no way to disentangle effects of turbidity and salinity</t>
  </si>
  <si>
    <t xml:space="preserve">Riegl, B
</t>
  </si>
  <si>
    <t>Effects of sand deposition on scleractinian and alcyonacean corals</t>
  </si>
  <si>
    <t>Very fine vs. fine vs. coarse</t>
  </si>
  <si>
    <t xml:space="preserve">Riegl, Bernhard
 and Heine, Carlton
 and Branch, George M
</t>
  </si>
  <si>
    <t>Function of funnel-shaped coral growth in a high-sedimentation environment</t>
  </si>
  <si>
    <t>fine vs. medium vs. coarse carbonate sand</t>
  </si>
  <si>
    <t>10 g + flow speeds</t>
  </si>
  <si>
    <t>coupled with flow; likely irrelevant because looking at flow patterns instead of biological outcomes, per se</t>
  </si>
  <si>
    <t xml:space="preserve">Rivera-Irizarry, F
 and Mercado-Molina, A E
 and Sabat, A M
</t>
  </si>
  <si>
    <t>Does Water Quality Affect Size-frequency Distribution and Population Abundance of Porites astreoides?</t>
  </si>
  <si>
    <t xml:space="preserve">Rocker, Melissa M
</t>
  </si>
  <si>
    <t>Effects of water quality on the health and condition of inshore corals</t>
  </si>
  <si>
    <t>deposited sediment,nutrients,turbidity</t>
  </si>
  <si>
    <t>yes -- this is a dissertation with all components either published and included as part of this systematic review, except CHAPTER 5, which I report here</t>
  </si>
  <si>
    <t>Global gene expression</t>
  </si>
  <si>
    <t>Fatty acid composition</t>
  </si>
  <si>
    <t>CHAPTER 5 - reciprical transplant experiment between low and high turbidity areas, but author failed to report environmental conditions at locations (turbidity or anything else)</t>
  </si>
  <si>
    <t xml:space="preserve">Rocker, Melissa M
 and Brandl, Simon J
</t>
  </si>
  <si>
    <t>MARINE BIODIVERSITY</t>
  </si>
  <si>
    <t>Transplantation of corals into a new environment results in substantial skeletal loss in Acropora tenuis</t>
  </si>
  <si>
    <t>yes -- this is Chapter 4 of Rocker 2016 PhD dissertation (takes precedence over PhD chapter)</t>
  </si>
  <si>
    <t>Skeletal loss</t>
  </si>
  <si>
    <t>did not quantify turbidity, only qualitatively described "low" and "high"</t>
  </si>
  <si>
    <t xml:space="preserve">Rocker, Melissa M
 and Francis, David S
 and Fabricius, Katharina E
 and Willis, Bette L
 and Bay, Line K
</t>
  </si>
  <si>
    <t>Variation in the health and biochemical condition of the coral Acropora tenuis along two water quality gradients on the Great Barrier Reef, Australia</t>
  </si>
  <si>
    <t>yes -- this is Chapter 2 of Rocker 2016 PhD dissertation</t>
  </si>
  <si>
    <t>AFDW</t>
  </si>
  <si>
    <t>nice study, but water quality is put into an aggregate "PARTICULATE" category, and not parsed out to sediment alone</t>
  </si>
  <si>
    <t>CORAL REEFS</t>
  </si>
  <si>
    <t>Temporal and spatial variation in fatty acid composition in Acropora tenuis corals along water quality gradients on the Great Barrier Reef, Australia</t>
  </si>
  <si>
    <t>deposited sediment,observational,freshwater</t>
  </si>
  <si>
    <t>yes -- this is Chapter 3 of Rocker 2016 PhD dissertation</t>
  </si>
  <si>
    <t>did not report sediment, which was part of a composite parameter 'particulate', which was also not well reported in this study (see Rocker et al 2017)</t>
  </si>
  <si>
    <t xml:space="preserve">Rosenfeld, M
 and Bresler, V
 and Abelson, A
</t>
  </si>
  <si>
    <t>Ecology Letters</t>
  </si>
  <si>
    <t>Sediment as a possible source of food for corals</t>
  </si>
  <si>
    <t>"Fresh" vs. sterile; presumably sand (collected 15m deep at Eilat)</t>
  </si>
  <si>
    <t>5 mL over each coral</t>
  </si>
  <si>
    <t>Fluorescence</t>
  </si>
  <si>
    <t>fluorescence as evidence of ingestion of sediment; probably not useful because does not described thoroughly and response uncommon</t>
  </si>
  <si>
    <t xml:space="preserve">ROTMANN, S E A
 and THOMAS, S√âVERINE
</t>
  </si>
  <si>
    <t>Oceanography</t>
  </si>
  <si>
    <t>Coral Tissue Thickness as a Bioindicator of Mine-Related Turbidity Stress on Coral Reefs at Lihir Island, Papua New Guinea</t>
  </si>
  <si>
    <t>yes -- this is a part of the Rotmann dissertation; this takes precedence bc this was published</t>
  </si>
  <si>
    <t>n/s; dredging</t>
  </si>
  <si>
    <t>10 - 30 mg/L</t>
  </si>
  <si>
    <t>Tissue thickness</t>
  </si>
  <si>
    <t xml:space="preserve">Rotmann, Sandra
</t>
  </si>
  <si>
    <t>Tissue thickness as a tool to monitor the stress response of massive porites corals to turbidity impact on Lihir Island, Papua New Guinea</t>
  </si>
  <si>
    <t>yes -- this is a dissertation with all components either not relevant, or included in this review elsewhere</t>
  </si>
  <si>
    <t xml:space="preserve">Rouze, H
 and Lecellier, G
 and Langlade, M J
 and Planes, S
 and Berteaux-Lecellier, V
</t>
  </si>
  <si>
    <t>Fringing reefs exposed to different levels of eutrophication and sedimentation can support similar benthic communities</t>
  </si>
  <si>
    <t>0.9 - 17</t>
  </si>
  <si>
    <t>did not directly correlate sedimentation with coral cover, but could possibly calculate using Table 1 and Fig 4</t>
  </si>
  <si>
    <t xml:space="preserve">Rubio-portillo, Esther
 and V√°zquez-luis, Maite
 and Valle, Carlos
 and Izquierdo-mu√±oz, Andr√©s
 and Ramos-espl√°, Alfonso A
</t>
  </si>
  <si>
    <t>Growth and bleaching of the coral Oculina patagonica under different environmental conditions in the western Mediterranean Sea</t>
  </si>
  <si>
    <t>observational,nutrients,light</t>
  </si>
  <si>
    <t>15 - 36</t>
  </si>
  <si>
    <t>correlated growth rate with %mud and %organic matter in the sediment, but not with sedimentation rate itself; however, I could calculate correlation using Fig 1,3</t>
  </si>
  <si>
    <t xml:space="preserve">Rushmore, Margaret E; </t>
  </si>
  <si>
    <t>MS</t>
  </si>
  <si>
    <t>Effects of Sedimentation on the Physiology and Oxidative Stress of Two Common Scleractinian Corals</t>
  </si>
  <si>
    <t>deposited sediment; turbidity</t>
  </si>
  <si>
    <t>no -- this is a MS thesis with two unpublished chapters; Chapter 2 here</t>
  </si>
  <si>
    <t>fine (&lt;250 micron), reef-based</t>
  </si>
  <si>
    <t>10 - 45 NTU</t>
  </si>
  <si>
    <t>Symbiodinium density in larvae</t>
  </si>
  <si>
    <t>Maximum quantum yield in larvae</t>
  </si>
  <si>
    <t>Oxygen consumption of larvae</t>
  </si>
  <si>
    <t>nice studyworking with effects of turbidity on larvae</t>
  </si>
  <si>
    <t>no -- this is a MS thesis with two unpublished chapters; Chapter 3 here</t>
  </si>
  <si>
    <t>0 - 12 g spread evenly over coral</t>
  </si>
  <si>
    <t>Oxidative Stress</t>
  </si>
  <si>
    <t>sediment measured in depth, weight, but not in weight/area/time</t>
  </si>
  <si>
    <t xml:space="preserve">Sabine, Alexis M
 and Smith, Tyler B
 and Williams, Dana E
 and Brandt, Marilyn E
</t>
  </si>
  <si>
    <t>Environmental conditions influence tissue regeneration rates in scleractinian corals</t>
  </si>
  <si>
    <t>1 - 4 total</t>
  </si>
  <si>
    <t>Lesion recovery rate</t>
  </si>
  <si>
    <t>correlative study that also measured NTU, chl-a, DO, pH, temp</t>
  </si>
  <si>
    <t xml:space="preserve">Saito, Hitoshi
 and Ishimaru, Takashi
 and Nadaoka, Kazuo
 and Watanabe, Atsushi
</t>
  </si>
  <si>
    <t>Journal of the Japanese Coral Reef Society</t>
  </si>
  <si>
    <t>Evaluation of seasonal variation of coral health using underwater short-distance remote-sensing method</t>
  </si>
  <si>
    <t xml:space="preserve">Sakai, K
 and Nishihira, M
</t>
  </si>
  <si>
    <t>Galaxea. Nishihara</t>
  </si>
  <si>
    <t>Immediate effect of terrestrial runoff on a coral community near a river mouth in Okinawa.</t>
  </si>
  <si>
    <t>storm runoff</t>
  </si>
  <si>
    <t>did not quantify sediment load/rate</t>
  </si>
  <si>
    <t xml:space="preserve">Salimi, Mahsa Alidoost
 and Mostafavi, Pargol Ghavam
 and Fatemi, Seyyed Mohammad Reza
 and Aeby, Greta S
</t>
  </si>
  <si>
    <t>Health status of corals surrounding Kish Island, Persian Gulf</t>
  </si>
  <si>
    <t>n/s; presumably marine</t>
  </si>
  <si>
    <t>Coral lesions</t>
  </si>
  <si>
    <t xml:space="preserve">Salvat, B
 and Vergonzanne, G
 and Galzin, R
 and Richard, G
 and Chevalier, J P
 and Ricard, M
 and Renaud-Mornant, J
</t>
  </si>
  <si>
    <t>Cah. Indo-Pac., 1(1), 83-126, (1979)</t>
  </si>
  <si>
    <t>Ecological consequences resulting from coral sand digging in the lagoon of Moorea (Society Islands, French Polynesia)</t>
  </si>
  <si>
    <t xml:space="preserve">Sammarco, P W
</t>
  </si>
  <si>
    <t>J. Exp. Mar. Biol. Ecol., 45(2-3), 245-272, (1980)</t>
  </si>
  <si>
    <t>Diadema and its relationship to coral spat mortality: grazing, competition, and biological disturbance</t>
  </si>
  <si>
    <t>focuses on Diadema densities and doesn't quantify sediment like I thought it might</t>
  </si>
  <si>
    <t xml:space="preserve">Schelten, Christiane K
</t>
  </si>
  <si>
    <t>The impacts of multiple stresses on the replenishment of coral communities</t>
  </si>
  <si>
    <t>yes -- this is a dissertation, but chapters not published elsewhere, so chapters included as separate columns here; CHAPTER 2</t>
  </si>
  <si>
    <t>ambient - both river and marine</t>
  </si>
  <si>
    <t>0 - 14</t>
  </si>
  <si>
    <t>% relative change in total coral cover</t>
  </si>
  <si>
    <t>see Fig. 33-36; otherwise, unclear how to directly correlate sedimentation rate and coral cover, because she mostly statistically tests/reports "low" and "high" sedimentation regimes</t>
  </si>
  <si>
    <t>yes -- this is a dissertation, but chapters not published elsewhere, so chapters included as separate columns here; CHAPTER 3</t>
  </si>
  <si>
    <t>0 - 6</t>
  </si>
  <si>
    <t>Juvenile species richness</t>
  </si>
  <si>
    <t>Table 1 shows correlation coefficients between sedimentation rate and juvenile abundance of each sp</t>
  </si>
  <si>
    <t>yes -- this is a dissertation, but chapters not published elsewhere, so chapters included as separate columns here; CHAPTER 4</t>
  </si>
  <si>
    <t>0 - 3</t>
  </si>
  <si>
    <t>see Fig. 9; otherwise, unclear how to directly correlate sedimentation rate and larval settlement, because she mostly statistically tests/reports "low" and "high" sedimentation regimes</t>
  </si>
  <si>
    <t>yes -- this is a dissertation, but chapters not published elsewhere, so chapters included as separate columns here; CHAPTER 5</t>
  </si>
  <si>
    <t>0 - 5</t>
  </si>
  <si>
    <t>Juvenile growth rate</t>
  </si>
  <si>
    <t>Juvenile 'degradation' rate</t>
  </si>
  <si>
    <t>see Table 3, 5, 8; Fig. 2C, 6B, 9A/B; otherwise, unclear how to directly correlate sedimentation rate and coral responses, because she mostly statistically tests/reports "low" and "high" sedimentation regimes</t>
  </si>
  <si>
    <t xml:space="preserve">Schuhmacher, H
</t>
  </si>
  <si>
    <t>Int. Rev. Gesamt. Hydrobiol., 64(2), 207-243, (1979)</t>
  </si>
  <si>
    <t>Experiments on adaptations to sedimentation and substrate in fungiid corals (Scleractinia, Fungiidae)</t>
  </si>
  <si>
    <t>GERMAN</t>
  </si>
  <si>
    <t>Schuhmacher, H.</t>
  </si>
  <si>
    <t>p. 503-510 in: D.L. Taylor (ed.). Proceedings of Third International Coral Reef Symposium Vol. 1: Biology. Rosenstiel School of Marine and Atmospheric Science, Miami, Florida.</t>
  </si>
  <si>
    <t>Ability of fungiid corals to overcome sedimentation.</t>
  </si>
  <si>
    <t>PECO: outcome (not coral stress response) and exposure (sediment burial; concentration not reported)</t>
  </si>
  <si>
    <t>Carbonate or silicate sand</t>
  </si>
  <si>
    <t>1 mm thick</t>
  </si>
  <si>
    <t>lab study that looks at sediment removal of fungiid corals, but study does not adequately quantify sediment load (1 mm thick) and does not present average responses, other than qualitatively describing the species' removal techniques</t>
  </si>
  <si>
    <t xml:space="preserve">Seemann, Janina
 and Gonz√°lez, Cindy T
 and Carballo-Bola√±os, Rodrigo
 and Berry, Kathryn
 and Heiss, Georg A
 and Struck, Ulrich
 and Leinfelder, Reinhold R
</t>
  </si>
  <si>
    <t>Environmental monitoring and assessment</t>
  </si>
  <si>
    <t>Assessing the ecological effects of human impacts on coral reefs in Bocas del Toro, Panama.</t>
  </si>
  <si>
    <t>observational,nutrients,turbidity,deposited sediment,light</t>
  </si>
  <si>
    <t>river effluent</t>
  </si>
  <si>
    <t>2.9 - 9.4</t>
  </si>
  <si>
    <t>did not directly correlate turbidity with coral cover, but could possibly derive from Tables 2,3, which show turbidity and coral cover respectively</t>
  </si>
  <si>
    <t xml:space="preserve">Segal, B
 and Castro, C B
</t>
  </si>
  <si>
    <t>Brazilian Journal of Oceanography</t>
  </si>
  <si>
    <t>CORAL COMMUNITY STRUCTURE AND SEDIMENTATION AT DIFFERENT DISTANCES FROM THE COAST OF THE ABROLHOS BANK, BRAZIL</t>
  </si>
  <si>
    <t>observational,nutrients,deposited sediment,community study</t>
  </si>
  <si>
    <t>calcium carbonate origin</t>
  </si>
  <si>
    <t>3.3 - 11</t>
  </si>
  <si>
    <t>did not directly correlate sedimentation rates with coral cover, but could possibly derive from Table 1 and Fig 4, which show sedimentation rate and coral cover respectively</t>
  </si>
  <si>
    <t>Seguin, F., O. Le Brun, R. Hirst, I. Al-Thary and E. Dutrieux</t>
  </si>
  <si>
    <t>Proceedings of the 11th International Coral Reef Symposium, Ft. Lauderdale, Florida, 7-11 July 2008. Vol. 2: 1272-1275 (Session number 24)</t>
  </si>
  <si>
    <t>Large coral transplantation in Bal Haf (Yemen): an opportunity to save corals during the construction of a Liquefied Natural Gas plant using innovative techniques</t>
  </si>
  <si>
    <t>sediment that induced mortality not quantified</t>
  </si>
  <si>
    <t>yes -- this is a dissertation, but chapters not published elsewhere; however, chapters not organized as research units but as sections of a paper, so field study presented in this column and lab study in another</t>
  </si>
  <si>
    <t>0.4 - 7.1; 1.6 - 21.2 mg/L</t>
  </si>
  <si>
    <t>Species diversity</t>
  </si>
  <si>
    <t>Settlement and recruitment</t>
  </si>
  <si>
    <t xml:space="preserve">FIELD; also measured nutrients and other water quality metrics; pg 94-99 have correlations of coral cover to sedimentation metrics; pg 110 has correlations of abundance and sed; pg 112-113 have correlations of richness and sed; pg 117 has correlations of diversity and sed; continues for deterioration, settlement, recruitment, zooxanthellae densiity (chapter 6); pg 156 has correlations of mucus production and sed; </t>
  </si>
  <si>
    <t xml:space="preserve">Sheppard, C R C
</t>
  </si>
  <si>
    <t>Mar. Pollut. Bull., 11(8), 227-230, (1980)</t>
  </si>
  <si>
    <t>Coral fauna of Diego Garcia lagoon, following harbour construction</t>
  </si>
  <si>
    <t>deposited sediment,dredging</t>
  </si>
  <si>
    <t>report of coral condition after dredging and blasting event; no baseline data to compare to and no effort to quantify sedimentation stress</t>
  </si>
  <si>
    <t xml:space="preserve">Sheridan, C
 and Baele, J M
 and Kushmaro, A
 and Frejaville, Y
 and Eeckhaut, I
</t>
  </si>
  <si>
    <t>Terrestrial runoff influences white syndrome prevalence in SW Madagascar</t>
  </si>
  <si>
    <t>fine clay</t>
  </si>
  <si>
    <t>White syndrome prevalence</t>
  </si>
  <si>
    <t>did not report absolute sediment load/rate despite measuring it!</t>
  </si>
  <si>
    <t xml:space="preserve">Siladharma, I G B
 and Karim, W
</t>
  </si>
  <si>
    <t>Ilmu Kelautan</t>
  </si>
  <si>
    <t>Contribution of Terrestrial Runoff to coral disease prevalence on North Bali's massive porites</t>
  </si>
  <si>
    <t>observational,nutrients,turbidity</t>
  </si>
  <si>
    <t>half carbonate, half inorganic</t>
  </si>
  <si>
    <t>17.2 - 53.9 mg/L</t>
  </si>
  <si>
    <t>R2 reported for TSS-disease prevalence relationship (see Fig. 4)</t>
  </si>
  <si>
    <t xml:space="preserve">Smith, L D
 and Negri, A P
 and Philipp, E
 and al, et
 and Webster, N S
 and Heyward, A J
</t>
  </si>
  <si>
    <t>The effects of antifoulant-paint-contaminated sediments on coral recruits and branchlets</t>
  </si>
  <si>
    <t>deposited sediment,metals,pollution</t>
  </si>
  <si>
    <t>fine to coarse calcareous substrata and paint collected from ship grounding</t>
  </si>
  <si>
    <t>5000 mg/L</t>
  </si>
  <si>
    <t>look at 0% contaminated sediment treatment (otherwise contaminated with paint chips)</t>
  </si>
  <si>
    <t xml:space="preserve">Smith, T B
 and Nemeth, R S
 and Blondeau, J
 and Calnan, J M
 and Kadison, E
 and Herzlieb, S
</t>
  </si>
  <si>
    <t>Assessing coral reef health across onshore to offshore stress gradients in the US Virgin Islands</t>
  </si>
  <si>
    <t>increasing clay content</t>
  </si>
  <si>
    <t>0 - 350</t>
  </si>
  <si>
    <t>did not directly correlate sedimentation rates with coral cover, but could possibly derive from Fig 2, 3A, which show sedimentation rate and coral cover respectively</t>
  </si>
  <si>
    <t xml:space="preserve">Smith, Tyler B; Blondeau, Jeremiah; Taylor, Marcia; Nemeth, Richard S; Calnan, Jacqulyn M; Tyner, Emily; </t>
  </si>
  <si>
    <t>CONTINUATION AND EXPANSION OF THE TERRITORIAL BIOLOGICAL MONITORING PROGRAM CATEGORY II</t>
  </si>
  <si>
    <t>fine</t>
  </si>
  <si>
    <t>0 - 16</t>
  </si>
  <si>
    <t>Mortality (recent)</t>
  </si>
  <si>
    <t>did not directly correlate sedimentation with coral response, but could possibly derive from various figs/tables, which show sedimentation rate and various coral responses</t>
  </si>
  <si>
    <t>Chapter 8: Light attenuation due to overlying sediments, and its potential effect on the photosynthesis to respiration ratio in Leptoria phrygia</t>
  </si>
  <si>
    <t>yes -- Chap 8 of dissertation (unpublished)</t>
  </si>
  <si>
    <t>manipulated light levels to mimic turbidity, but did not alter turbidity in presence of coral</t>
  </si>
  <si>
    <t xml:space="preserve">Stender, Yuko Okano; </t>
  </si>
  <si>
    <t>[Honolulu]:[University of Hawaii at Manoa],[December 2012]</t>
  </si>
  <si>
    <t>Evaluation of Coral Reef Seascape in ʻĀhihi Kīnaʻu, Maui with Perspectives in Landscape Ecology</t>
  </si>
  <si>
    <t>not enough data about stressor quantity</t>
  </si>
  <si>
    <t xml:space="preserve">Stoddart, James
 and Jones, Ross
 and Page, Cathie
 and Marnane, Michael
 and Lestang, Paul De
 and Elsdon, Travis
</t>
  </si>
  <si>
    <t>No effect of dredging on the prevalence of coral disease detected during a large dredging program</t>
  </si>
  <si>
    <t>clay, silt, sand, gravel</t>
  </si>
  <si>
    <t>4 - 20 NTU</t>
  </si>
  <si>
    <t>monitoring for coral disease before during and after large capital dredging project in Aus WITH COMPARISON to reference sites</t>
  </si>
  <si>
    <t xml:space="preserve">Sudek, M
 and Williams, G J
 and Runyon, C
 and Aeby, G S
 and Davy, S K
</t>
  </si>
  <si>
    <t>Disease dynamics of Porites bleaching with tissue loss: prevalence, virulence, transmission, and environmental drivers</t>
  </si>
  <si>
    <t>0.3 - 22.6 FTU</t>
  </si>
  <si>
    <t>Table 3 shows distance-based linear model results, which indicate that in the best-fit model (as determined by model fitting procedures), turbidity explains 12.8% of variation in disease prevalence</t>
  </si>
  <si>
    <t xml:space="preserve">Szmant-Freelich, A
 and Johnson, V
 and Hoehn, T
 and Battey, J
 and Smith, G J
 and Fleischmann, E
 and Porter, J
 and Dallmeyer, D
</t>
  </si>
  <si>
    <t>The physiological effects of oil-drilling muds on the Caribbean coral Montastrea annularis .</t>
  </si>
  <si>
    <t>1 - 100 ppm</t>
  </si>
  <si>
    <t>Nutrient uptake</t>
  </si>
  <si>
    <t>looking at drilling mud but did not have a clean mud control</t>
  </si>
  <si>
    <t>Te, F.T.</t>
  </si>
  <si>
    <t>p. 1899-1904. In: H.A. Lessios and I.G. Macintyre (eds.) Proceedings of the 8th International Coral Reef Symposium Vol. 2. Smithsonian Tropical Research Institute, Panama.</t>
  </si>
  <si>
    <t>Turbidity and its effects on corals: A model using the extinction coefficient (k) of photosynthetic activity radiance (PAR),</t>
  </si>
  <si>
    <t>model; turbidity</t>
  </si>
  <si>
    <t>terrestrial vs. carbonate</t>
  </si>
  <si>
    <t>4 - 65 mg/L</t>
  </si>
  <si>
    <t>Photosynthetic production (modeled)</t>
  </si>
  <si>
    <t>chapter mostly focuses on relationship bw TSS, PAR, extinction coeff then models effects on coral photophysiology</t>
  </si>
  <si>
    <t>yes -- this is a dissertation but only Chapter 5 published in ICRS proceedings; reporting unpublished CHAPTER 2 here</t>
  </si>
  <si>
    <t>coarse and fine sand more than silt</t>
  </si>
  <si>
    <t>observational at one time point, so not suitable to look at relationship bw sediment load and coral on Kahoolawe</t>
  </si>
  <si>
    <t>yes -- this is a dissertation but only Chapter 5 published in ICRS proceedings; reporting unpublished CHAPTER 3 here</t>
  </si>
  <si>
    <t>gravel, coarse and fine grained sand</t>
  </si>
  <si>
    <t>2 - 500</t>
  </si>
  <si>
    <t>might be able to associate sedimentation rate and coral transplant survival, but doubtful</t>
  </si>
  <si>
    <t>yes -- this is a dissertation but only Chapter 5 published in ICRS proceedings; reporting unpublished CHAPTER 4 here</t>
  </si>
  <si>
    <t>Fig. 4.12 shows relationship bw TSS and coral growth rates (none), 4.13 bw sed rate and growth rates (none)</t>
  </si>
  <si>
    <t xml:space="preserve">Teece, M
 and Lirman, D
</t>
  </si>
  <si>
    <t>Effects of degraded water quality and availability of food resources on the health of Scleractinian corals in the Florida Keys, U.S.A</t>
  </si>
  <si>
    <t>nutrients,light</t>
  </si>
  <si>
    <t xml:space="preserve">Telesnicki, G J
 and Goldberg, W M
</t>
  </si>
  <si>
    <t>Effects of turbidity on the photosynthesis and respiration of two south Florida reef coral species</t>
  </si>
  <si>
    <t>fine silt-clay ("marl")</t>
  </si>
  <si>
    <t>0 - 30 NTU</t>
  </si>
  <si>
    <t>Gross photosynthesis</t>
  </si>
  <si>
    <t>Gross P/R</t>
  </si>
  <si>
    <t>Thamrin,
 and Hafiz, M
 and Mulyadi, A</t>
  </si>
  <si>
    <t>Ilmu Kelautan/Indonesian Journal of Marine Sciences</t>
  </si>
  <si>
    <t>The effect of turbidity of Zooxanthellae density on scleractinia Acropona aspera in Mursala and Poncan Sibolga Waters, North Sumatra, Indonesia.</t>
  </si>
  <si>
    <t>not in english</t>
  </si>
  <si>
    <t xml:space="preserve">Thompson, J H
 and Bright, T J
</t>
  </si>
  <si>
    <t>In: Proceedings 1977 Oil Spill Conference (prevention, behaviour, control, cleanup)</t>
  </si>
  <si>
    <t>Effects of drill mud on sediment clearing rates of certain hermatypic corals</t>
  </si>
  <si>
    <t>no -- checked against Thompson et al 1980 MEPS (not listed here but cited in Erftemeijer), which only looked at drilling mud</t>
  </si>
  <si>
    <t>clean calcium carbonate</t>
  </si>
  <si>
    <t>25 ml of sediment-water (1:1) slurry</t>
  </si>
  <si>
    <t>looked at 4 sediment types: drilling mud, barite, aquagel, and calcium carbonate -- only use calcium carbonate results; however, they didn't quanitfy the sediment load very well so may be unuseful</t>
  </si>
  <si>
    <t xml:space="preserve">Tkachenko, Konstantin S
 and Britayev, Temir A
 and Huan, Nguyen H
 and Pereladov, Mikhail V
 and Latypov, Yuri Y
</t>
  </si>
  <si>
    <t>Marine Ecology</t>
  </si>
  <si>
    <t>Influence of anthropogenic pressure and seasonal upwelling on coral reefs in Nha Trang Bay (Central Vietnam)</t>
  </si>
  <si>
    <t>2 - 18 mg/L</t>
  </si>
  <si>
    <t>Spearman rank correlation between TSS and coral cover reported in text, p 1139 and Fig. 10</t>
  </si>
  <si>
    <t xml:space="preserve">Todd, P A
 and Ladle, R J
 and Lewin-Koh, N J I
 and Chou, L M
</t>
  </si>
  <si>
    <t>Genotype √ó environment interactions in transplanted clones of the massive corals &lt;em&gt;Favia speciosa&lt;/em&gt; and &lt;em&gt;Diploastrea heliopora&lt;/em&gt;</t>
  </si>
  <si>
    <t>3 - 35; 17 - 35 mg/L</t>
  </si>
  <si>
    <t>Morphological plasticity</t>
  </si>
  <si>
    <t>I don't see where env variables are directly correlated with coral response, and coral response is not highly comparable to any other studu in this review</t>
  </si>
  <si>
    <t xml:space="preserve">Todd, P A
 and Sanderson, P G
 and Chou, L M
</t>
  </si>
  <si>
    <t>Hydrobiologia</t>
  </si>
  <si>
    <t>Morphological variation in the polyps of the scleractinian coral Favia speciosa (Dana) around Singapore</t>
  </si>
  <si>
    <t>PECO: study design (observational) and outcome (not coral stress response)</t>
  </si>
  <si>
    <t>Polyp morphology</t>
  </si>
  <si>
    <t>was not looking for stress response but at polyp morphology more broadly</t>
  </si>
  <si>
    <t xml:space="preserve">Todd, P A
 and Sidle, R C
 and Lewin-Koh, N J I
</t>
  </si>
  <si>
    <t>An aquarium experiment for identifying the physical factors inducing morphological change in two massive scleractinian corals</t>
  </si>
  <si>
    <t>medium and coarse sand</t>
  </si>
  <si>
    <t>Morphometry</t>
  </si>
  <si>
    <t>was not looking for stress response but at morphometric parameters more broadly</t>
  </si>
  <si>
    <t xml:space="preserve">Tomascik, T
 and Sander, F
</t>
  </si>
  <si>
    <t>A preliminary report of the effects of pollution on fringing reefs of Barbados.</t>
  </si>
  <si>
    <t>observational,freshwater,nutrients,light,community study,deposited sediment,turbidity,pollution</t>
  </si>
  <si>
    <t>Effects of eutrophication on reef-building corals. 1. Growth rate of the reef-building coral Montastrea annularis .</t>
  </si>
  <si>
    <t>ambient with low (&lt;11%) organic content</t>
  </si>
  <si>
    <t>8.8 - 37.2 / 5.1 - 7.3 mg/L</t>
  </si>
  <si>
    <t xml:space="preserve">Toro-Farmer, G
 and Jones, B
</t>
  </si>
  <si>
    <t>[np]. 2-7 Mar 2008.</t>
  </si>
  <si>
    <t>MONITORING SEDIMENT RESUSPENSION IN CORAL REEFS AND SEAGRASS BEDS WITH IN-SITU OPTICAL MEASUREMENTS</t>
  </si>
  <si>
    <t>sediment maps</t>
  </si>
  <si>
    <t xml:space="preserve">Torres, J L
</t>
  </si>
  <si>
    <t>Impacts of sedimentation on the growth rates of Montastraea annularis in southwest Puerto Rico</t>
  </si>
  <si>
    <t>predominately mud</t>
  </si>
  <si>
    <t>directly correlated % terrigenous sediment with growth rate and showed in Fig. 4, but did not specify absolute sedimentation rate</t>
  </si>
  <si>
    <t xml:space="preserve">Torres, J L
 and Morelock, J
</t>
  </si>
  <si>
    <t>Effect of terrigenous sediment influx on coral cover and linear extension rates of three Caribbean massive coral species</t>
  </si>
  <si>
    <t>yes -- this is a chapter in Torres thesis, so supercedes thesis bc it was published</t>
  </si>
  <si>
    <t>0.8 - 10</t>
  </si>
  <si>
    <t>directly correlated % terrigenous sediment with growth rate/coral cover and showed in Fig. 2 and 3, but did not specify absolute sedimentation rate except in Fig. 4 (Puerto Rico datapoints)</t>
  </si>
  <si>
    <t xml:space="preserve">Torres, Juan L
</t>
  </si>
  <si>
    <t>Effects of sediment influx on the growth rates of Montastraea annularis (Ellis and Solander) in southwest Puerto Rico</t>
  </si>
  <si>
    <t>yes -- this is a dissertation that was subsequently published in Torres and Morelock 2002</t>
  </si>
  <si>
    <t xml:space="preserve">Trapon, M L
 and Pratchett, M S
 and Hoey, A S
 and Baird, A H
 and Pratchett
</t>
  </si>
  <si>
    <t>Influence of fish grazing and sedimentation on the early post-settlement survival of the tabular coral Acropora cytherea</t>
  </si>
  <si>
    <t>n/s; up to ~30% tile coverage</t>
  </si>
  <si>
    <t>Larval survival (post-recruit)</t>
  </si>
  <si>
    <t>also caged and changed vert/horiz orientation of tile but failed to quantify sediment type or dose (in any way other than percent cover)</t>
  </si>
  <si>
    <t xml:space="preserve">Uthicke, S
 and Thompson, A
 and Schaffelke, B
</t>
  </si>
  <si>
    <t>Effectiveness of benthic foraminiferal and coral assemblages as water quality indicators on inshore reefs of the Great Barrier Reef, Australia</t>
  </si>
  <si>
    <t>multiple regression analysis showing relationship between sediment size fractions, organic C/N content, and inorganic C content AND coral community structure, shown in Table 5. Same in Table 6, except for coral species richness. Did not provide absolute sedimentation rate</t>
  </si>
  <si>
    <t xml:space="preserve">Van Woesik, R; Tomascik, T; Blake, S; </t>
  </si>
  <si>
    <t>Marine and Freshwater Research, 50(5):427-440</t>
  </si>
  <si>
    <t>Coral assemblages and physico-chemical characteristics of the Whitsunday Islands: evidence of recent community changes</t>
  </si>
  <si>
    <t>observational; turbidity; nutrients</t>
  </si>
  <si>
    <t>2.1 - 9.7 mg/L; 1.6 - 7.3 NTU</t>
  </si>
  <si>
    <t>possible to correlate site metrics from Tables 1 and 3, but not directly correlated in text; otherwise well done observational study</t>
  </si>
  <si>
    <t xml:space="preserve">VANKATWIJK, M M
 and Meier, N F
 and VANLOON, R
 and VANHOVE, E M
 and Giesen, WBJT
 and VANDERVELDE, G
 and DENHARTOG, C
 and van Katwijk, M M
 and van Loon, R
 and van Hove, E M
 and Van der Velde, G
 and Den Hartog, C
 and al, et
</t>
  </si>
  <si>
    <t>SABAKI RIVER SEDIMENT LOAD AND CORAL STRESS - CORRELATION BETWEEN SEDIMENTS AND CONDITION OF THE MALINDI-WATAMU REEFS IN KENYA (INDIAN-OCEAN)</t>
  </si>
  <si>
    <t>observational,sediment maps</t>
  </si>
  <si>
    <t>1 - 22 mg/L</t>
  </si>
  <si>
    <t>"Signs of injury"</t>
  </si>
  <si>
    <t>Soft coral cover</t>
  </si>
  <si>
    <t>see Table 4, which displays correlations among stressors and responses; also conducted CCA, but I don't like the way they combined coral response to include rocky substrate</t>
  </si>
  <si>
    <t xml:space="preserve">Vargas-Angel, B
 and Peters, E C
 and Kramarsky-Winter, E
 and Gilliam, D S
 and Dodge, R E
</t>
  </si>
  <si>
    <t>Journal of Invertebrate Pathology</t>
  </si>
  <si>
    <t>Cellular reactions to sedimentation and temperature stress in the Caribbean coral Montastraea cavernosa</t>
  </si>
  <si>
    <t>24 - 59</t>
  </si>
  <si>
    <t xml:space="preserve">Vargas-Angel, Bernardo
</t>
  </si>
  <si>
    <t>Corals and coral reefs of the Pacific coast of Colombia with special reference to spatial and temporal patterns of environmental disturbances</t>
  </si>
  <si>
    <t>yes -- this is a dissertation with all components not relevant</t>
  </si>
  <si>
    <t>&lt;10</t>
  </si>
  <si>
    <t>conducted extremely cursory review of sediment (one-off measurement)</t>
  </si>
  <si>
    <t xml:space="preserve">Vargas-Ángel, Bernardo; White, Darla; Storlazzi, Curt Daron; Callender, Tova; Maurin, Paulo; </t>
  </si>
  <si>
    <t>Baseline assessments for coral reef community structure and demographics on West Maui: data report</t>
  </si>
  <si>
    <t>terrigenous/carbonate mix</t>
  </si>
  <si>
    <t>0 - 53 NTU</t>
  </si>
  <si>
    <t>Disease/Bleaching</t>
  </si>
  <si>
    <t>did not directly correlate sedimentation with coral cover, but could possibly derive from Tables 2,3 and Fig 15-20 which show sedimentation rate and various coral responses, respectively</t>
  </si>
  <si>
    <t xml:space="preserve">Vega-Rodriguez, Maria
</t>
  </si>
  <si>
    <t>Influence of Water Quality on Stony Coral Diversity and Net Community Productivity in the Florida Keys</t>
  </si>
  <si>
    <t>0.4 - 1.7 NTU</t>
  </si>
  <si>
    <t>R2 reported from stepwise regression of env variables effects on scleractinian diversity</t>
  </si>
  <si>
    <t>yes -- this is a dissertation, but chapters not published elsewhere, so chapters included as separate columns here; CHAPTER 4/APPENDIX C</t>
  </si>
  <si>
    <t>0.01 - 0.22 Kd488</t>
  </si>
  <si>
    <t>measured turbidity in terms of light attenuation (Kd488), see pg 95 (App. C) Table 4 for values alongside max quantum yield</t>
  </si>
  <si>
    <t xml:space="preserve">Vo, Si Tuan
 and Hua, Thai Tuyen
 and Phan, Kim Hoang
</t>
  </si>
  <si>
    <t>ACTA OCEANOLOGICA SINICA</t>
  </si>
  <si>
    <t>A study of coral reef resilience and implications of adaptive management and rehabilitation in Khanh Hoa Province, Vietnam</t>
  </si>
  <si>
    <t>silt to fine resuspendable sand</t>
  </si>
  <si>
    <t>Genus richness</t>
  </si>
  <si>
    <t>scored sediment substratum in semi-quantitative way based on sediment depth as opposed to dose</t>
  </si>
  <si>
    <t xml:space="preserve">Voss, Joshua D
 and Richardson, Laurie L
</t>
  </si>
  <si>
    <t>Coral diseases near Lee Stocking Island, Bahamas: patterns and potential drivers</t>
  </si>
  <si>
    <t>yes -- this is CHAPTER 2 of Voss dissertation, so supercedes that chapter (below)</t>
  </si>
  <si>
    <t>0.6 - 1.3</t>
  </si>
  <si>
    <t>Disease recurrence</t>
  </si>
  <si>
    <t>sediment not reported well enough to correlate with disease, except to say that sedimentation rates were mildly higher at sites with diseased corals</t>
  </si>
  <si>
    <t xml:space="preserve">Voss, Joshua Daniel
</t>
  </si>
  <si>
    <t>Coral disease dynamics and environmental drivers in the northern Florida Keys and Lee Stocking Island, Bahamas</t>
  </si>
  <si>
    <t xml:space="preserve">Waheed, Zarinah; Adnan, Farrah Anis F; Hwa, Lee Chee; Hashim, Siti Rahayu Mohd; </t>
  </si>
  <si>
    <t>Borneo Sci 21:29-44</t>
  </si>
  <si>
    <t>Status of coral reefs and sedimentation at Kota Kinabalu: a preliminary study at Gaya Bay and Sepangar Bay</t>
  </si>
  <si>
    <t>calcium carbonate sand</t>
  </si>
  <si>
    <t>0 - 160</t>
  </si>
  <si>
    <t>did not directly correlate sedimentation with coral cover, but could possibly derive from Fig 2,3,4 which show coral cover at two depths and sedimentation rate at each depth, respectively</t>
  </si>
  <si>
    <t xml:space="preserve">Walker, D I
 and Ormond, R F G
</t>
  </si>
  <si>
    <t>Coral Death From Sewage and Phosphate Pollution at Aqaba, Red Sea.</t>
  </si>
  <si>
    <t>phosphate dust (spill)</t>
  </si>
  <si>
    <t>Algal overgrowth</t>
  </si>
  <si>
    <t>phosphate dust and sewage outfall both confound sedimentation with nutrient pollution, so unable to use in analysis</t>
  </si>
  <si>
    <t xml:space="preserve">Walton, Maya Maleka
</t>
  </si>
  <si>
    <t>Do marine protected areas facilitate coral reef ecosystem health? An investigation of coral disease and its associated factors in Oahu's marine life conservation districts</t>
  </si>
  <si>
    <t>deposited sediment,observational,Pacific islands region</t>
  </si>
  <si>
    <t>coarse carbonate sand</t>
  </si>
  <si>
    <t>Tissue loss</t>
  </si>
  <si>
    <t>does not directly correlate sediment and coral response, nor give enough information to do so</t>
  </si>
  <si>
    <t xml:space="preserve">Weber, M
</t>
  </si>
  <si>
    <t>How sediment damages corals</t>
  </si>
  <si>
    <t>yes -- this is a dissertation with all components published and included as part of this systematic review (Chap 2 = Humphrey et al 2008; Chap 3 = Weber et al 2006 JEMBE; Chap 4 = Weber et al 2012 PNAS), or otherwise irrelevant</t>
  </si>
  <si>
    <t xml:space="preserve">Weber, M
 and Abed, R
 and De Beer, D
 and Fabricius, K
 and Lott, C
</t>
  </si>
  <si>
    <t>MICROBIAL MECHANISMS OF CORAL DAMAGE BY SEDIMENTATION</t>
  </si>
  <si>
    <t xml:space="preserve">Weber, Miriam
 and de Beer, Dirk
 and Lott, Christian
 and Polerecky, Lubos
 and Kohls, Katharina
 and Abed, Raeid M M
 and Ferdelman, Timothy G
 and Fabricius, Katharina E
</t>
  </si>
  <si>
    <t>PROCEEDINGS OF THE NATIONAL ACADEMY OF SCIENCES OF THE UNITED STATES OF AMERICA</t>
  </si>
  <si>
    <t>Mechanisms of damage to corals exposed to sedimentation</t>
  </si>
  <si>
    <t>yes -- this is CHAPTER 4 of Weber 2009 PhD, so supercedes the PhD</t>
  </si>
  <si>
    <t>fine reef-based</t>
  </si>
  <si>
    <t>66 mg/cm2 (=2.1-2.6 mm thick; "control" is only one without added nutrients)</t>
  </si>
  <si>
    <t>Quantum yield</t>
  </si>
  <si>
    <t>sediment enriched with organic matter at 4 levels; separately looked at darkness, anoxia, pH, and sulfide addition</t>
  </si>
  <si>
    <t xml:space="preserve">Wenger, Amelia S
 and Williamson, David H
 and da Silva, Eduardo T
 and Ceccarelli, Daniela M
 and Browne, Nicola K
 and Petus, Caroline
 and Devlin, Michelle J
</t>
  </si>
  <si>
    <t>Conservation biology</t>
  </si>
  <si>
    <t>Effects of reduced water quality on coral reefs in and out of no‚Äêtake marine reserves</t>
  </si>
  <si>
    <t>observational,freshwater,sediment maps,turbidity</t>
  </si>
  <si>
    <t>didn’t report turbidity, so can't correlate</t>
  </si>
  <si>
    <t xml:space="preserve">Wesseling, Ineke
 and Uychiaoco, Andr√© J
 and Ali√±o, Porfirio M
 and Aurin, Therese
 and Vermaat, Jan E
</t>
  </si>
  <si>
    <t>Damage and recovery of four Philippine corals from short-term sediment burial</t>
  </si>
  <si>
    <t>silt, fine sand, and coarse sand combined</t>
  </si>
  <si>
    <t>1 - 5 cm thick</t>
  </si>
  <si>
    <t>Discolored tissue</t>
  </si>
  <si>
    <t xml:space="preserve">West, K
 and Van Woesik, R
</t>
  </si>
  <si>
    <t>Spatial and Temporal Variance of River Discharge on Okinawa (Japan): Inferring the Temporal Impact on Adjacent Coral Reefs</t>
  </si>
  <si>
    <t>no real coral response to correlate with suspended particulate matter (SPM)</t>
  </si>
  <si>
    <t xml:space="preserve">Whinney, James Christopher
</t>
  </si>
  <si>
    <t>Physical conditions on marginal coral reefs</t>
  </si>
  <si>
    <t>yes -- this is a dissertation with no components published; here reporting on CHAPTER 3, the only relevant chapter</t>
  </si>
  <si>
    <t>terrigenous intertidal sand and mud</t>
  </si>
  <si>
    <t>10  - 1000 mg/L</t>
  </si>
  <si>
    <t xml:space="preserve">Wicks, L
 and Davy, S
 and Ryan, K
 and Steger, K
 and Allen, J
 and Gardner, J
</t>
  </si>
  <si>
    <t>SOPAC miscellaneous report</t>
  </si>
  <si>
    <t>Effects of suspended sediment on the photosynthetic health and distribution of giant clams and corals at Palmyra Atoll</t>
  </si>
  <si>
    <t>deposited sediment,turbidity,Pacific islands region</t>
  </si>
  <si>
    <t xml:space="preserve">Wielgus, J
 and Chadwick-Furman, N E
 and Dubinsky, Z
</t>
  </si>
  <si>
    <t>Coral cover and partial mortality on anthropogenically impacted coral reefs at Eilat, northern Red Sea</t>
  </si>
  <si>
    <t>4.8 - 13.3</t>
  </si>
  <si>
    <t>ran logit regression with sedimentation rateas predictor of coral tissue mortality, which was non-significant</t>
  </si>
  <si>
    <t xml:space="preserve">Williams, Gareth J
 and Aeby, Greta S
 and Cowie, Rebecca O M
 and Davy, Simon K
</t>
  </si>
  <si>
    <t>Predictive Modeling of Coral Disease Distribution within a Reef System</t>
  </si>
  <si>
    <t>27.7 - 89.8; 2.2 - 9.7 mg/L</t>
  </si>
  <si>
    <t>results of boosted regression tree analyses shown in Fig. 2, with relative importance in parentheses</t>
  </si>
  <si>
    <t xml:space="preserve">Williams, Gareth John; </t>
  </si>
  <si>
    <t>Victoria University of Wellington</t>
  </si>
  <si>
    <t>Coral disease and the environment in the Pacific Ocean</t>
  </si>
  <si>
    <t>yes -- this is a dissertation with most chapters unrelevant; this is CHAPTER 3, the only relevant chapter that is also unpublished, to my knowledge</t>
  </si>
  <si>
    <t>mostly coarse/medium sediment and less fine/silt, but a gradient</t>
  </si>
  <si>
    <t>1 - 24; 1 - 2 STU</t>
  </si>
  <si>
    <t>Table 3.2 has site specific environmental data; Table 3.3*** shows percent of variation in hard coral (by genus and spp) explained by % fine sediment (significant!)</t>
  </si>
  <si>
    <t xml:space="preserve">Wilson, J Jerald
 and Al-Sofyani, Abdulmohsin A
 and Marimuthu, N
</t>
  </si>
  <si>
    <t>Marine Biodiversity</t>
  </si>
  <si>
    <t>Current biodiversity and ecological status of scleractinian corals of Sharm Obhur, Jeddah, Saudi Arabian coast of the Red Sea</t>
  </si>
  <si>
    <t>silt</t>
  </si>
  <si>
    <t>1 - 20</t>
  </si>
  <si>
    <t>Simpson diversity</t>
  </si>
  <si>
    <t>did not directly correlate sedimentation rates with coral response, but could possibly derive from Fig 2B, 5B, which show coral diversity and sedimentation rate respectively</t>
  </si>
  <si>
    <t xml:space="preserve">Wittenberg, M
 and Hunte, W
</t>
  </si>
  <si>
    <t>Effects of Eutrophication and Sedimentation on Juvenile Corals</t>
  </si>
  <si>
    <t>Juvenile community structure</t>
  </si>
  <si>
    <t>Adult community structure</t>
  </si>
  <si>
    <t>Adult cover</t>
  </si>
  <si>
    <t>DID NOT REPORT ANYTHING ABOUT TYPE OR AMOUNT OF SEDIMENT!; confounded with nutrients</t>
  </si>
  <si>
    <t>Effects of eutrophication and sedimentation on juvenile corals. 1. Abundance, mortality and community structure.</t>
  </si>
  <si>
    <t>1.97 - 7.32 mg/L</t>
  </si>
  <si>
    <t>did not directly correlate turbidity with coral responses, but could possibly derive from various tables that show results by site</t>
  </si>
  <si>
    <t xml:space="preserve">Woods, Rachael M
 and Baird, Andrew H
 and Mizerek, Toni L
 and Madin, Joshua S
</t>
  </si>
  <si>
    <t>Environmental factors limiting fertilisation and larval success in corals</t>
  </si>
  <si>
    <t>nutrients,review,freshwater,metals,turbidity</t>
  </si>
  <si>
    <t>World</t>
  </si>
  <si>
    <t>meta-analysis</t>
  </si>
  <si>
    <t>meta-analysis that focuses on multiple stressors' effects on coral fertilization and larval success</t>
  </si>
  <si>
    <t xml:space="preserve">Yamazato, K
</t>
  </si>
  <si>
    <t>Effects of deposition and suspension of inorganic particulate matter on the reef building corals in Okinawa, Japan.</t>
  </si>
  <si>
    <t>Sublethal morphology (1/0)</t>
  </si>
  <si>
    <t>this is a review, but on page 17-18 the author describes an experiment (okinawa General Affairs Bureau 1983), but the results are presented mostly qualitatively</t>
  </si>
  <si>
    <t xml:space="preserve">Yap, H T
 and Alvarez, R M
 and Custodio, H M I I I
 and Dizon, R M
</t>
  </si>
  <si>
    <t>Physiological and ecological aspects of coral transplantation</t>
  </si>
  <si>
    <t>light,freshwater</t>
  </si>
  <si>
    <t>fine sand</t>
  </si>
  <si>
    <t>0.08 - 6.5</t>
  </si>
  <si>
    <t>also measured light, salinity, temp, diffusion factor in this "experiment" that transplanted corals and monitored them in ambient conditions</t>
  </si>
  <si>
    <t xml:space="preserve">Yap, H T
 and Gomez, E D
</t>
  </si>
  <si>
    <t>Growth of Acropora pulchra 3. Preliminary observations on the effects of transplantation and sediment on the growth and survival of transplants.</t>
  </si>
  <si>
    <t>ambient (silt up to coarse granules)</t>
  </si>
  <si>
    <t>4.2 - 10/7</t>
  </si>
  <si>
    <t xml:space="preserve">Yeemin, Thamasak
 and Pengsakun, Sittiporn
 and Yucharoen, Mathinee
 and Klinthong, Wanlaya
 and Sangmanee, Kanwara
 and Sutthacheep, Makamas
</t>
  </si>
  <si>
    <t>Long-term changes in coral communities under stress from sediment</t>
  </si>
  <si>
    <t>29.49 - 59.53</t>
  </si>
  <si>
    <t>did not directly correlate sedimentation rates with coral response, but could possibly derive from Fig 1, 3, 9, which show sedimentation rate, live coral cover, and juvenile density, respectively, by site and year</t>
  </si>
  <si>
    <t xml:space="preserve">Ynion, Hazel A
</t>
  </si>
  <si>
    <t>ASFA Dissertations and Theses</t>
  </si>
  <si>
    <t>The coral community structure in the shallow fringing reef of Naawan, Misamis Oriental</t>
  </si>
  <si>
    <t xml:space="preserve">Ziegler, Maren
 and Roik, Anna
 and Porter, Adam
 and Zubier, Khalid
 and Mudarris, Mohammed S
 and Ormond, Rupert
 and Voolstra, Christian R
</t>
  </si>
  <si>
    <t>Coral microbial community dynamics in response to anthropogenic impacts near a major city in the central Red Sea</t>
  </si>
  <si>
    <t>Coral bacterial community structure</t>
  </si>
  <si>
    <t>DTIC Science &amp; Technology</t>
  </si>
  <si>
    <t>Sediments and Reef Corals of Cayo Arenas, Compeche Bank ...</t>
  </si>
  <si>
    <r>
      <rPr>
        <b/>
        <sz val="10"/>
        <color theme="1"/>
        <rFont val="Arial"/>
        <family val="2"/>
      </rPr>
      <t>REVIEW</t>
    </r>
    <r>
      <rPr>
        <sz val="10"/>
        <color theme="1"/>
        <rFont val="Arial"/>
        <family val="2"/>
      </rPr>
      <t xml:space="preserve"> of effects of drilling fluids on corals -- useful resource, if interested</t>
    </r>
  </si>
  <si>
    <t>observational?</t>
  </si>
  <si>
    <t>'FULL TEXT REVIEW' TAB:</t>
  </si>
  <si>
    <t>DSE=Database or search engine, Google=scholar.google.com, ICRS=International Coral Reef Symposium database</t>
  </si>
  <si>
    <t>source from which article was located during the searching process</t>
  </si>
  <si>
    <t>list of article's author(s)</t>
  </si>
  <si>
    <t>year that article was published</t>
  </si>
  <si>
    <t>title of article</t>
  </si>
  <si>
    <t>journal, book, or other publication name in which article was published</t>
  </si>
  <si>
    <t>publishing company for book in which article was published, if relevant</t>
  </si>
  <si>
    <t>volume number of journal in which article was published, if relevant</t>
  </si>
  <si>
    <t>issue number of journal in which article was published, if relevant</t>
  </si>
  <si>
    <t>page numbers of article within journal or book in which it was published</t>
  </si>
  <si>
    <t>any additional notes about the assessment of the article</t>
  </si>
  <si>
    <t>unique ID for each article, should be the same as listed on the 'reference list' tab, e.g., SS01 is the first article for the suspended sediment literature review</t>
  </si>
  <si>
    <t>numeric identifier for experiment within a article. In most cases this will simply be "1" because there is only one experiment described. In other cases, a article may describe the results of multiple experiments, in which case you can number them sequentially.</t>
  </si>
  <si>
    <t>possible duplicate with other article?</t>
  </si>
  <si>
    <t>I = included</t>
  </si>
  <si>
    <t>E = excluded</t>
  </si>
  <si>
    <t>ultimate decision to include or exclude article from the meta-analysis for deposited and/or suspended sediment</t>
  </si>
  <si>
    <t>if excluded, the reason for exclusion in terms of the PECO criteria or other considerations</t>
  </si>
  <si>
    <t>tags assigned to an article during the title/abstract screening process</t>
  </si>
  <si>
    <t>categorical variable for whether or not the article/study was observational or manipulative, or both</t>
  </si>
  <si>
    <t>0 = manipulative</t>
  </si>
  <si>
    <t>1 = observational</t>
  </si>
  <si>
    <t>0/1 = both observational and manipulative</t>
  </si>
  <si>
    <t>suspended sediment?</t>
  </si>
  <si>
    <t>categorical variable for whether or not the article/study addressed suspended sediment</t>
  </si>
  <si>
    <t>filled out if the data or material in the focal reference/article may be redundant with other articles, especially relevant for dissertations/theses</t>
  </si>
  <si>
    <t>number of coral species investigated in the article/study; "community" if it was interested in overall coral community instead of species-specific responses</t>
  </si>
  <si>
    <t>short &lt;= 7 days</t>
  </si>
  <si>
    <t>long &gt; 7 days</t>
  </si>
  <si>
    <t>relative duration of exposure</t>
  </si>
  <si>
    <t>range of sediment concentrations that corals were exposed to</t>
  </si>
  <si>
    <t>any other notes or considerations about the article/study</t>
  </si>
  <si>
    <t>SUMMARY:</t>
  </si>
  <si>
    <t>NOAA grant #NA18NMF4540325 to PI Donahue, "Developing stressor thresholds for reef-building coral species in the Pacific Islands Region"</t>
  </si>
  <si>
    <t>COLUMN DESCRIPTION</t>
  </si>
  <si>
    <t>This spreadsheet is the database for all the information included in the meta-analysis of the effects of deposited and suspended sediment on corals.</t>
  </si>
  <si>
    <t>This tab provides summary bibliographic and quality (risk of bias) information for all the studies included in the meta-analysis.</t>
  </si>
  <si>
    <t>This tab provides all of the relevant data extracted from the studies included in the meta-analysis.</t>
  </si>
  <si>
    <t>This tab provides summary bibliographic information and rationale for the decision to include or exclude each of the studies deemed as potentially relevant during the title/abstract screening process.</t>
  </si>
  <si>
    <t>The PECO framework that lists the relevant populations, exposure types, comparators, and outcomes that will define relevance for meta-analysis. Also, the “Environmental-Risk of Bias Tool” developed by Bilotta et al. 2014 to determine the overall quality of each study.</t>
  </si>
  <si>
    <t>Additional file 3</t>
  </si>
  <si>
    <t>Lillian J. Tuttle and Megan J. Donahue</t>
  </si>
  <si>
    <t>Studies</t>
  </si>
  <si>
    <t>a,b</t>
  </si>
  <si>
    <t>a,b,c</t>
  </si>
  <si>
    <t>a,b,c,d</t>
  </si>
  <si>
    <t>% moderate</t>
  </si>
  <si>
    <t>% high</t>
  </si>
  <si>
    <t>% low</t>
  </si>
  <si>
    <t>'FUNNEL PLOTS' TAB:</t>
  </si>
  <si>
    <t>Funnel plots used to assess for the presence of publication bias among studies included in meta-analyses.</t>
  </si>
  <si>
    <t xml:space="preserve">Fig. S1. Funnel plots for studies included in the dose-response meta-analyses of the effects of </t>
  </si>
  <si>
    <t>DEPOSITED SEDIMENT on coral responses</t>
  </si>
  <si>
    <t>Fig. S2. Funnel plots for studies included in the dose-response meta-analyses of the effects of</t>
  </si>
  <si>
    <t>SUSPENDED SEDIMENT on coral responses</t>
  </si>
  <si>
    <t>Fig. S1. Funnel plots for studies included in the dose-response meta-analyses of the effects of DEPOSITED SEDIMENT on coral responses</t>
  </si>
  <si>
    <t>Fig. S2. Funnel plots for studies included in the dose-response meta-analyses of the effects of SUSPENDED SEDIMENT on coral responses</t>
  </si>
  <si>
    <r>
      <t xml:space="preserve">published in </t>
    </r>
    <r>
      <rPr>
        <i/>
        <sz val="14"/>
        <color rgb="FF000000"/>
        <rFont val="Calibri"/>
        <family val="2"/>
        <scheme val="minor"/>
      </rPr>
      <t>Environmental Evidence</t>
    </r>
  </si>
  <si>
    <t>Author(s) Year</t>
  </si>
  <si>
    <t>...</t>
  </si>
  <si>
    <t>Exposure Level/Description</t>
  </si>
  <si>
    <t>Exposure Frequency</t>
  </si>
  <si>
    <t>Exposure Duration/Timepoint</t>
  </si>
  <si>
    <t>Species</t>
  </si>
  <si>
    <t>QUICK KEY</t>
  </si>
  <si>
    <t>not applicable</t>
  </si>
  <si>
    <t>not reported</t>
  </si>
  <si>
    <t>no</t>
  </si>
  <si>
    <t>yes</t>
  </si>
  <si>
    <t>UoM</t>
  </si>
  <si>
    <t>Unit of Measurement</t>
  </si>
  <si>
    <t>standard error (of the mean)</t>
  </si>
  <si>
    <t>standard deviation</t>
  </si>
  <si>
    <t>95% confidence interval</t>
  </si>
  <si>
    <t>Community study?</t>
  </si>
  <si>
    <t>Other forms/morphologies</t>
  </si>
  <si>
    <t>Sediment level converted to standardized metric</t>
  </si>
  <si>
    <t>0/1</t>
  </si>
  <si>
    <t>N Unit of measurement</t>
  </si>
  <si>
    <t>Lower error estimate (= response level - lower error bound)</t>
  </si>
  <si>
    <t>Upper error estimate (= upper error bound - response level)</t>
  </si>
  <si>
    <t>Local bleaching?</t>
  </si>
  <si>
    <r>
      <t xml:space="preserve">DATA AVAILABLE? -- </t>
    </r>
    <r>
      <rPr>
        <i/>
        <sz val="10"/>
        <rFont val="Arial"/>
        <family val="2"/>
      </rPr>
      <t>DO NOT ALTER!</t>
    </r>
  </si>
  <si>
    <r>
      <t xml:space="preserve">IF DATA AVAILABLE, EFFECT DETECTED? -- </t>
    </r>
    <r>
      <rPr>
        <i/>
        <sz val="10"/>
        <rFont val="Arial"/>
        <family val="2"/>
      </rPr>
      <t>DO NOT ALTER!</t>
    </r>
  </si>
  <si>
    <t>EXTRACTION COMPLETE?</t>
  </si>
  <si>
    <t>Data extractor initials</t>
  </si>
  <si>
    <t>Date of completion</t>
  </si>
  <si>
    <t>'TEMPLATE' TAB:</t>
  </si>
  <si>
    <t>ROW</t>
  </si>
  <si>
    <t>DESCRIPTION (see Notes for each cell by hovering over any cell with a dark triangle in its top right corner)</t>
  </si>
  <si>
    <t>(1) unique ID for each source, should be the same as listed on the 'reference list' tab, e.g., SS01 is the first source for the suspended sediment literature review; (2) authors and year published in citation format, also called "focal reference"</t>
  </si>
  <si>
    <t>numeric identifier for experiment within a source. In most cases this will simply be "1" because there is only one experiment described. In other cases, a source may describe the results of multiple experiments, in which case you can number them sequentially.</t>
  </si>
  <si>
    <t>BRIEF description of the frequency with which the coral was exposed to the stressor, if relevant. Because this info is repeated below in "stressor specifications" there's no need to give detailed summary here -- just give enough info for you to identify which treatment/control group this column represents.</t>
  </si>
  <si>
    <t>Genus and species used in treatment/control group, as indicated in focal reference; the genus and species will also be reported below, in general specifications</t>
  </si>
  <si>
    <t>below are several commonly used notations and what they indicate; click on the "+" button to the left of the row numbers to expand this group (similarly, click on the "-" button to collapse the group)</t>
  </si>
  <si>
    <t>click on the "+" button to the left of the row numbers to expand this group (similarly, click on the "-" button to collapse the group)</t>
  </si>
  <si>
    <t>categorical variable describing the broad age class of the coral that was used in the focal reference; LARVA - pre-settlement or at settlement, JUVENILE - post-settlement, ADULT - older individuals not designated as juveniles in the text (most cases)</t>
  </si>
  <si>
    <t>binary variable for whether or not this study is conducted at the community level (multiple spp., often with coral cover/diversity as the response)</t>
  </si>
  <si>
    <t>genus name of focal species; use LINK at left to check to see if this genus is still accepted -- if NOT, please insert here the updated genus name</t>
  </si>
  <si>
    <t>species name of focal species, as indicated in focal reference; use LINK at left to check to see if this species is still accepted -- if NOT, please insert here the updated species name</t>
  </si>
  <si>
    <t>ecoregion location where the study took place; use link to the left to locate and report the correct number (1-150)</t>
  </si>
  <si>
    <t>check the box next to a response for which you have quantitative data; click on the "+" button to the left of the row numbers to expand this group (similarly, click on the "-" button to collapse the group)</t>
  </si>
  <si>
    <t>DATA AVAILABLE? -- DO NOT ALTER!</t>
  </si>
  <si>
    <t>binary variable specifying whether the study reported binary data for mortality of coral (partial or total) under specified condition/treatment</t>
  </si>
  <si>
    <t>IF DATA AVAILABLE, EFFECT DETECTED? -- DO NOT ALTER!</t>
  </si>
  <si>
    <t>if a non-adverse effect is reported (row 149=1), then this is a binary variable specifying whether there were any non-adverse effects of sediment on coral under specified condition/treatment (yes=1, no=0); if row 149=0, then cell entry = "NA"</t>
  </si>
  <si>
    <t>if an adverse effect is reported (row 150=1), then this is a binary variable specifying whether there were any adverse effects of sediment on coral under specified condition/treatment (yes=1, no=0); if row 150=0, then cell entry = "NA"</t>
  </si>
  <si>
    <t>if mortality is reported (row 151=1), then this is a binary variable specifying whether partial or total mortality of coral occurred under specified condition/treatment (yes=1, no=0); if row 151=0, then cell entry = "NA"</t>
  </si>
  <si>
    <t>benchmark studies list</t>
  </si>
  <si>
    <t>Ecology of the Murray Island coral reef</t>
  </si>
  <si>
    <t>PNAS</t>
  </si>
  <si>
    <t>Mayer, A.G.</t>
  </si>
  <si>
    <t>"mud"</t>
  </si>
  <si>
    <t>Survival after burial</t>
  </si>
  <si>
    <t>present only qualitative descriptions of conditions and coral response metrics</t>
  </si>
  <si>
    <t xml:space="preserve">Corals under attack: can they fight back? </t>
  </si>
  <si>
    <t>DGS Field Guide Series – Issue #1 (Red Sea Coastal Geology)</t>
  </si>
  <si>
    <t>Meyer, F.O.</t>
  </si>
  <si>
    <t>Tissue damage in hard and soft corals due to experimental exposure to sedimentation.</t>
  </si>
  <si>
    <t>Riegl, B., Bloomer, J.P.</t>
  </si>
  <si>
    <t>Proceedings 1st European Regional Meeting ISKS, Vienna. Beitrage zur Palaeontologie von Oesterreich</t>
  </si>
  <si>
    <t>PECO: outcome (did not measure responses quantitatively; only qualitative pictures and descriptions)</t>
  </si>
  <si>
    <t>4 (scleractineans)</t>
  </si>
  <si>
    <t>Histology</t>
  </si>
  <si>
    <t>Effects of drilling mud on seven species of reef-building corals as measured in field and laboratory</t>
  </si>
  <si>
    <t>Thompson, J.H., Jr.</t>
  </si>
  <si>
    <t>Geyer, R.A. (Ed.), Marine Environmental Pollution, Chapter 16, pp. 433–454.</t>
  </si>
  <si>
    <t>PECO: exposure (ineligible for our review because it was about contaminated sediment -- drilling mud)</t>
  </si>
  <si>
    <t>The responses of two scleractinian corals, Platygyra sinensis and Goniopora columna, to sedimentation and burial.</t>
  </si>
  <si>
    <t>Wong, C.C.</t>
  </si>
  <si>
    <t>MPhil. Thesis, The Chinese University of Hong Kong</t>
  </si>
  <si>
    <t xml:space="preserve">Changes in zooxanthellae density and chlorophyll-a concentration in corals Porites lobata after short-term sediment burial. </t>
  </si>
  <si>
    <t>Yeung, K.P.</t>
  </si>
  <si>
    <t>Environmental Science Programme, The Chinese University of Hong Kong.</t>
  </si>
  <si>
    <t>clay, sand</t>
  </si>
  <si>
    <t>Clearing efficiency</t>
  </si>
  <si>
    <t>Chl-a density</t>
  </si>
  <si>
    <t>10 - 200; 1000; burial</t>
  </si>
  <si>
    <t>PECO: study design (observational) and outcome (not coral stress response) and exposure ("burial" without sediment dose quantified)</t>
  </si>
  <si>
    <t>PECO: study design (ineligible for our review because it did not present sediment, coral, or experimental data in a comparable way to more modern studies)</t>
  </si>
  <si>
    <t>Effects of sediment exposure on corals: a systematic review of experimental studies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</si>
</sst>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m\-d"/>
    <numFmt numFmtId="167" formatCode="m/d/yyyy"/>
  </numFmts>
  <fonts count="30" x14ac:knownFonts="1">
    <font>
      <sz val="12"/>
      <color theme="1"/>
      <name val="Arial"/>
    </font>
    <font>
      <sz val="12"/>
      <color theme="1"/>
      <name val="Calibri"/>
      <family val="2"/>
      <scheme val="minor"/>
    </font>
    <font>
      <sz val="10"/>
      <color theme="1"/>
      <name val="Arial"/>
      <family val="2"/>
    </font>
    <font>
      <sz val="10"/>
      <color rgb="FF000000"/>
      <name val="Arial"/>
      <family val="2"/>
    </font>
    <font>
      <i/>
      <sz val="10"/>
      <color theme="1"/>
      <name val="Arial"/>
      <family val="2"/>
    </font>
    <font>
      <b/>
      <sz val="10"/>
      <color theme="1"/>
      <name val="Arial"/>
      <family val="2"/>
    </font>
    <font>
      <b/>
      <sz val="10"/>
      <color rgb="FFFFFFFF"/>
      <name val="Arial"/>
      <family val="2"/>
    </font>
    <font>
      <b/>
      <sz val="10"/>
      <color rgb="FF000000"/>
      <name val="Arial"/>
      <family val="2"/>
    </font>
    <font>
      <sz val="10"/>
      <name val="Arial"/>
      <family val="2"/>
    </font>
    <font>
      <sz val="8"/>
      <name val="Arial"/>
      <family val="2"/>
    </font>
    <font>
      <b/>
      <sz val="12"/>
      <color theme="1"/>
      <name val="Calibri"/>
      <family val="2"/>
      <scheme val="minor"/>
    </font>
    <font>
      <sz val="12"/>
      <color theme="1"/>
      <name val="Arial"/>
      <family val="2"/>
    </font>
    <font>
      <b/>
      <sz val="12"/>
      <color theme="1"/>
      <name val="Arial"/>
      <family val="2"/>
    </font>
    <font>
      <b/>
      <sz val="10"/>
      <color theme="0"/>
      <name val="Arial"/>
      <family val="2"/>
    </font>
    <font>
      <i/>
      <strike/>
      <sz val="10"/>
      <color theme="1"/>
      <name val="Arial"/>
      <family val="2"/>
    </font>
    <font>
      <vertAlign val="superscript"/>
      <sz val="10"/>
      <color theme="1"/>
      <name val="Arial"/>
      <family val="2"/>
    </font>
    <font>
      <u/>
      <sz val="12"/>
      <color theme="10"/>
      <name val="Arial"/>
      <family val="2"/>
    </font>
    <font>
      <b/>
      <sz val="18"/>
      <color rgb="FF000000"/>
      <name val="Calibri"/>
      <family val="2"/>
    </font>
    <font>
      <sz val="14"/>
      <color rgb="FF000000"/>
      <name val="Calibri"/>
      <family val="2"/>
      <scheme val="minor"/>
    </font>
    <font>
      <b/>
      <sz val="18"/>
      <color theme="1"/>
      <name val="Calibri"/>
      <family val="2"/>
      <scheme val="minor"/>
    </font>
    <font>
      <i/>
      <sz val="14"/>
      <color rgb="FF000000"/>
      <name val="Calibri"/>
      <family val="2"/>
      <scheme val="minor"/>
    </font>
    <font>
      <sz val="10"/>
      <color rgb="FF000000"/>
      <name val="Arial"/>
      <family val="2"/>
    </font>
    <font>
      <b/>
      <sz val="14"/>
      <color rgb="FFFFFFFF"/>
      <name val="Arial"/>
      <family val="2"/>
    </font>
    <font>
      <sz val="10"/>
      <color rgb="FFFFFFFF"/>
      <name val="Arial"/>
      <family val="2"/>
    </font>
    <font>
      <sz val="10"/>
      <color theme="1"/>
      <name val="Arial"/>
      <family val="2"/>
    </font>
    <font>
      <b/>
      <sz val="10"/>
      <color rgb="FFFFFFFF"/>
      <name val="Arial"/>
      <family val="2"/>
    </font>
    <font>
      <u/>
      <sz val="10"/>
      <color rgb="FFFFFFFF"/>
      <name val="Arial"/>
      <family val="2"/>
    </font>
    <font>
      <i/>
      <sz val="10"/>
      <name val="Arial"/>
      <family val="2"/>
    </font>
    <font>
      <b/>
      <sz val="12"/>
      <color theme="1"/>
      <name val="Arial"/>
      <family val="2"/>
    </font>
    <font>
      <b/>
      <sz val="10"/>
      <color theme="1"/>
      <name val="Arial"/>
      <family val="2"/>
    </font>
  </fonts>
  <fills count="34">
    <fill>
      <patternFill patternType="none"/>
    </fill>
    <fill>
      <patternFill patternType="gray125"/>
    </fill>
    <fill>
      <patternFill patternType="solid">
        <fgColor theme="5"/>
        <bgColor theme="5"/>
      </patternFill>
    </fill>
    <fill>
      <patternFill patternType="solid">
        <fgColor theme="7"/>
        <bgColor theme="7"/>
      </patternFill>
    </fill>
    <fill>
      <patternFill patternType="solid">
        <fgColor theme="9"/>
        <bgColor theme="9"/>
      </patternFill>
    </fill>
    <fill>
      <patternFill patternType="solid">
        <fgColor rgb="FF7030A0"/>
        <bgColor rgb="FF7030A0"/>
      </patternFill>
    </fill>
    <fill>
      <patternFill patternType="solid">
        <fgColor rgb="FF002060"/>
        <bgColor rgb="FF002060"/>
      </patternFill>
    </fill>
    <fill>
      <patternFill patternType="solid">
        <fgColor rgb="FF0070C0"/>
        <bgColor rgb="FF0070C0"/>
      </patternFill>
    </fill>
    <fill>
      <patternFill patternType="solid">
        <fgColor rgb="FF00B0F0"/>
        <bgColor rgb="FF00B0F0"/>
      </patternFill>
    </fill>
    <fill>
      <patternFill patternType="solid">
        <fgColor rgb="FF00B050"/>
        <bgColor rgb="FF00B050"/>
      </patternFill>
    </fill>
    <fill>
      <patternFill patternType="solid">
        <fgColor rgb="FF92D050"/>
        <bgColor rgb="FF92D050"/>
      </patternFill>
    </fill>
    <fill>
      <patternFill patternType="solid">
        <fgColor rgb="FFFFFF00"/>
        <bgColor rgb="FFFFFF00"/>
      </patternFill>
    </fill>
    <fill>
      <patternFill patternType="solid">
        <fgColor rgb="FFFFC000"/>
        <bgColor rgb="FFFFC000"/>
      </patternFill>
    </fill>
    <fill>
      <patternFill patternType="solid">
        <fgColor rgb="FFD9D9D9"/>
        <bgColor rgb="FFD9D9D9"/>
      </patternFill>
    </fill>
    <fill>
      <patternFill patternType="solid">
        <fgColor theme="4"/>
        <bgColor theme="4"/>
      </patternFill>
    </fill>
    <fill>
      <patternFill patternType="solid">
        <fgColor theme="6"/>
        <bgColor theme="6"/>
      </patternFill>
    </fill>
    <fill>
      <patternFill patternType="solid">
        <fgColor theme="8"/>
        <bgColor theme="8"/>
      </patternFill>
    </fill>
    <fill>
      <patternFill patternType="solid">
        <fgColor rgb="FFC27BA0"/>
        <bgColor rgb="FFC27BA0"/>
      </patternFill>
    </fill>
    <fill>
      <patternFill patternType="solid">
        <fgColor rgb="FFFF0000"/>
        <bgColor rgb="FFFF0000"/>
      </patternFill>
    </fill>
    <fill>
      <patternFill patternType="solid">
        <fgColor rgb="FFC00000"/>
        <bgColor rgb="FFC00000"/>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bgColor indexed="64"/>
      </patternFill>
    </fill>
    <fill>
      <patternFill patternType="solid">
        <fgColor rgb="FF46BDC6"/>
        <bgColor rgb="FF46BDC6"/>
      </patternFill>
    </fill>
    <fill>
      <patternFill patternType="solid">
        <fgColor rgb="FF4285F4"/>
        <bgColor rgb="FF4285F4"/>
      </patternFill>
    </fill>
    <fill>
      <patternFill patternType="solid">
        <fgColor rgb="FFEA4335"/>
        <bgColor rgb="FFEA4335"/>
      </patternFill>
    </fill>
    <fill>
      <patternFill patternType="solid">
        <fgColor rgb="FFFBBC04"/>
        <bgColor rgb="FFFBBC04"/>
      </patternFill>
    </fill>
    <fill>
      <patternFill patternType="solid">
        <fgColor rgb="FF34A853"/>
        <bgColor rgb="FFFBBC04"/>
      </patternFill>
    </fill>
    <fill>
      <patternFill patternType="solid">
        <fgColor rgb="FF34A853"/>
        <bgColor rgb="FF34A853"/>
      </patternFill>
    </fill>
    <fill>
      <patternFill patternType="solid">
        <fgColor rgb="FFF36C01"/>
        <bgColor rgb="FFFBBC04"/>
      </patternFill>
    </fill>
    <fill>
      <patternFill patternType="solid">
        <fgColor rgb="FFFF6D01"/>
        <bgColor rgb="FFFF6D01"/>
      </patternFill>
    </fill>
    <fill>
      <patternFill patternType="solid">
        <fgColor rgb="FF46BDC6"/>
        <bgColor rgb="FFFBBC04"/>
      </patternFill>
    </fill>
    <fill>
      <patternFill patternType="solid">
        <fgColor rgb="FFC27BA0"/>
        <bgColor rgb="FFFBBC04"/>
      </patternFill>
    </fill>
    <fill>
      <patternFill patternType="solid">
        <fgColor rgb="FFFFFFFF"/>
        <bgColor rgb="FFFFFFFF"/>
      </patternFill>
    </fill>
  </fills>
  <borders count="9">
    <border>
      <left/>
      <right/>
      <top/>
      <bottom/>
      <diagonal/>
    </border>
    <border>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thin">
        <color rgb="FF000000"/>
      </bottom>
      <diagonal/>
    </border>
  </borders>
  <cellStyleXfs count="5">
    <xf numFmtId="0" fontId="0" fillId="0" borderId="0"/>
    <xf numFmtId="0" fontId="16" fillId="0" borderId="0" applyNumberFormat="0" applyFill="0" applyBorder="0" applyAlignment="0" applyProtection="0"/>
    <xf numFmtId="0" fontId="1" fillId="0" borderId="1"/>
    <xf numFmtId="0" fontId="21" fillId="0" borderId="1"/>
    <xf numFmtId="0" fontId="21" fillId="0" borderId="1"/>
  </cellStyleXfs>
  <cellXfs count="327">
    <xf numFmtId="0" fontId="0" fillId="0" borderId="0" xfId="0" applyFont="1" applyAlignment="1"/>
    <xf numFmtId="0" fontId="0" fillId="0" borderId="0" xfId="0"/>
    <xf numFmtId="0" fontId="2" fillId="0" borderId="0" xfId="0" applyFont="1" applyAlignment="1">
      <alignment horizontal="center"/>
    </xf>
    <xf numFmtId="0" fontId="3" fillId="0" borderId="0" xfId="0" applyFont="1"/>
    <xf numFmtId="0" fontId="2" fillId="0" borderId="0" xfId="0" applyFont="1"/>
    <xf numFmtId="0" fontId="2" fillId="0" borderId="0" xfId="0" applyFont="1" applyAlignment="1">
      <alignment horizontal="center"/>
    </xf>
    <xf numFmtId="0" fontId="7" fillId="0" borderId="0" xfId="0" applyFont="1" applyAlignment="1">
      <alignment horizontal="center" vertical="center" wrapText="1"/>
    </xf>
    <xf numFmtId="0" fontId="6" fillId="14" borderId="1" xfId="0" applyFont="1" applyFill="1" applyBorder="1" applyAlignment="1">
      <alignment horizontal="center" vertical="center"/>
    </xf>
    <xf numFmtId="0" fontId="6" fillId="14" borderId="1" xfId="0" applyFont="1" applyFill="1" applyBorder="1" applyAlignment="1">
      <alignment horizontal="center" vertical="center" wrapText="1"/>
    </xf>
    <xf numFmtId="0" fontId="6" fillId="14" borderId="2" xfId="0"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2" fillId="0" borderId="0" xfId="0" applyFont="1"/>
    <xf numFmtId="0" fontId="5" fillId="0" borderId="0" xfId="0" applyFont="1" applyAlignment="1">
      <alignment horizontal="left"/>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vertical="center"/>
    </xf>
    <xf numFmtId="0" fontId="2" fillId="0" borderId="0" xfId="0" applyFont="1" applyAlignment="1">
      <alignment vertical="center"/>
    </xf>
    <xf numFmtId="0" fontId="2" fillId="0" borderId="0" xfId="0" applyFont="1" applyAlignment="1"/>
    <xf numFmtId="0" fontId="2" fillId="0" borderId="0" xfId="0" applyFont="1" applyAlignment="1">
      <alignment wrapText="1"/>
    </xf>
    <xf numFmtId="0" fontId="2" fillId="0" borderId="0" xfId="0" applyFont="1" applyAlignment="1">
      <alignment horizontal="left"/>
    </xf>
    <xf numFmtId="17" fontId="2" fillId="0" borderId="0" xfId="0" applyNumberFormat="1" applyFont="1" applyAlignment="1">
      <alignment horizontal="center"/>
    </xf>
    <xf numFmtId="0" fontId="2" fillId="0" borderId="0" xfId="0" applyFont="1" applyAlignment="1">
      <alignment horizontal="center" vertical="center"/>
    </xf>
    <xf numFmtId="0" fontId="2" fillId="0" borderId="1" xfId="0" applyFont="1" applyBorder="1"/>
    <xf numFmtId="0" fontId="3" fillId="0" borderId="0" xfId="0" applyFont="1" applyAlignment="1">
      <alignment horizontal="left"/>
    </xf>
    <xf numFmtId="0" fontId="5" fillId="0" borderId="0" xfId="0" applyFont="1" applyAlignment="1">
      <alignment horizontal="left" vertical="center"/>
    </xf>
    <xf numFmtId="0" fontId="3" fillId="0" borderId="0" xfId="0" applyFont="1" applyAlignment="1">
      <alignment horizontal="center"/>
    </xf>
    <xf numFmtId="166" fontId="2" fillId="0" borderId="0" xfId="0" applyNumberFormat="1" applyFont="1" applyAlignment="1">
      <alignment horizontal="center"/>
    </xf>
    <xf numFmtId="0" fontId="2" fillId="0" borderId="0" xfId="0" applyFont="1" applyFill="1" applyAlignment="1">
      <alignment horizontal="left"/>
    </xf>
    <xf numFmtId="0" fontId="0" fillId="0" borderId="0" xfId="0" applyFont="1" applyFill="1" applyAlignment="1"/>
    <xf numFmtId="0" fontId="5" fillId="0" borderId="0" xfId="0" applyFont="1" applyAlignment="1">
      <alignment wrapText="1"/>
    </xf>
    <xf numFmtId="0" fontId="11" fillId="0" borderId="0" xfId="0" applyFont="1" applyAlignment="1"/>
    <xf numFmtId="1" fontId="5" fillId="0" borderId="0" xfId="0" applyNumberFormat="1" applyFont="1" applyAlignment="1">
      <alignment wrapText="1"/>
    </xf>
    <xf numFmtId="14" fontId="5" fillId="0" borderId="0" xfId="0" applyNumberFormat="1" applyFont="1" applyAlignment="1">
      <alignment wrapText="1"/>
    </xf>
    <xf numFmtId="0" fontId="5" fillId="0" borderId="0" xfId="0" applyFont="1" applyAlignment="1">
      <alignment horizontal="center" wrapText="1"/>
    </xf>
    <xf numFmtId="0" fontId="5" fillId="0" borderId="0" xfId="0" applyFont="1" applyFill="1" applyAlignment="1">
      <alignment wrapText="1"/>
    </xf>
    <xf numFmtId="0" fontId="13" fillId="5" borderId="1" xfId="0" applyFont="1" applyFill="1" applyBorder="1" applyAlignment="1">
      <alignment wrapText="1"/>
    </xf>
    <xf numFmtId="1" fontId="13" fillId="5" borderId="1" xfId="0" applyNumberFormat="1" applyFont="1" applyFill="1" applyBorder="1" applyAlignment="1">
      <alignment wrapText="1"/>
    </xf>
    <xf numFmtId="0" fontId="13" fillId="5" borderId="1" xfId="0" applyFont="1" applyFill="1" applyBorder="1" applyAlignment="1">
      <alignment horizontal="left" wrapText="1"/>
    </xf>
    <xf numFmtId="0" fontId="13" fillId="6" borderId="1" xfId="0" applyFont="1" applyFill="1" applyBorder="1" applyAlignment="1">
      <alignment wrapText="1"/>
    </xf>
    <xf numFmtId="0" fontId="13" fillId="7" borderId="1" xfId="0" applyFont="1" applyFill="1" applyBorder="1" applyAlignment="1">
      <alignment wrapText="1"/>
    </xf>
    <xf numFmtId="0" fontId="13" fillId="8" borderId="1" xfId="0" applyFont="1" applyFill="1" applyBorder="1" applyAlignment="1">
      <alignment wrapText="1"/>
    </xf>
    <xf numFmtId="0" fontId="13" fillId="9" borderId="1" xfId="0" applyFont="1" applyFill="1" applyBorder="1" applyAlignment="1">
      <alignment wrapText="1"/>
    </xf>
    <xf numFmtId="0" fontId="5" fillId="10" borderId="1" xfId="0" applyFont="1" applyFill="1" applyBorder="1" applyAlignment="1">
      <alignment wrapText="1"/>
    </xf>
    <xf numFmtId="0" fontId="5" fillId="11" borderId="1" xfId="0" applyFont="1" applyFill="1" applyBorder="1" applyAlignment="1">
      <alignment wrapText="1"/>
    </xf>
    <xf numFmtId="1" fontId="5" fillId="12" borderId="1" xfId="0" applyNumberFormat="1" applyFont="1" applyFill="1" applyBorder="1" applyAlignment="1">
      <alignment wrapText="1"/>
    </xf>
    <xf numFmtId="0" fontId="5" fillId="12" borderId="1" xfId="0" applyFont="1" applyFill="1" applyBorder="1" applyAlignment="1">
      <alignment wrapText="1"/>
    </xf>
    <xf numFmtId="0" fontId="13" fillId="18" borderId="1" xfId="0" applyFont="1" applyFill="1" applyBorder="1" applyAlignment="1">
      <alignment wrapText="1"/>
    </xf>
    <xf numFmtId="0" fontId="13" fillId="19" borderId="1" xfId="0" applyFont="1" applyFill="1" applyBorder="1" applyAlignment="1">
      <alignment wrapText="1"/>
    </xf>
    <xf numFmtId="2" fontId="2" fillId="0" borderId="0" xfId="0" applyNumberFormat="1" applyFont="1"/>
    <xf numFmtId="1" fontId="2" fillId="0" borderId="0" xfId="0" applyNumberFormat="1" applyFont="1"/>
    <xf numFmtId="164" fontId="2" fillId="0" borderId="0" xfId="0" applyNumberFormat="1" applyFont="1"/>
    <xf numFmtId="0" fontId="2" fillId="0" borderId="1" xfId="0" applyFont="1" applyFill="1" applyBorder="1"/>
    <xf numFmtId="14" fontId="2" fillId="0" borderId="0" xfId="0" applyNumberFormat="1" applyFont="1"/>
    <xf numFmtId="0" fontId="3" fillId="0" borderId="0" xfId="0" applyFont="1" applyAlignment="1"/>
    <xf numFmtId="17" fontId="2" fillId="0" borderId="0" xfId="0" applyNumberFormat="1" applyFont="1" applyAlignment="1">
      <alignment horizontal="left"/>
    </xf>
    <xf numFmtId="2" fontId="2" fillId="0" borderId="0" xfId="0" applyNumberFormat="1" applyFont="1" applyAlignment="1">
      <alignment horizontal="right"/>
    </xf>
    <xf numFmtId="165" fontId="2" fillId="0" borderId="0" xfId="0" applyNumberFormat="1" applyFont="1"/>
    <xf numFmtId="165" fontId="2" fillId="0" borderId="0" xfId="0" applyNumberFormat="1" applyFont="1" applyAlignment="1">
      <alignment horizontal="right"/>
    </xf>
    <xf numFmtId="164" fontId="2" fillId="0" borderId="0" xfId="0" applyNumberFormat="1" applyFont="1" applyAlignment="1">
      <alignment horizontal="left"/>
    </xf>
    <xf numFmtId="164" fontId="2" fillId="0" borderId="0" xfId="0" applyNumberFormat="1" applyFont="1" applyAlignment="1">
      <alignment horizontal="right"/>
    </xf>
    <xf numFmtId="14" fontId="3" fillId="0" borderId="0" xfId="0" applyNumberFormat="1" applyFont="1"/>
    <xf numFmtId="0" fontId="2" fillId="0" borderId="0" xfId="0" applyFont="1" applyAlignment="1">
      <alignment horizontal="right"/>
    </xf>
    <xf numFmtId="16" fontId="2" fillId="0" borderId="0" xfId="0" applyNumberFormat="1" applyFont="1"/>
    <xf numFmtId="165" fontId="3" fillId="0" borderId="0" xfId="0" applyNumberFormat="1" applyFont="1"/>
    <xf numFmtId="1" fontId="3" fillId="0" borderId="0" xfId="0" applyNumberFormat="1" applyFont="1"/>
    <xf numFmtId="16" fontId="2" fillId="0" borderId="0" xfId="0" quotePrefix="1" applyNumberFormat="1" applyFont="1"/>
    <xf numFmtId="1" fontId="2" fillId="0" borderId="0" xfId="0" applyNumberFormat="1" applyFont="1" applyAlignment="1">
      <alignment horizontal="right"/>
    </xf>
    <xf numFmtId="0" fontId="5" fillId="0" borderId="0" xfId="0" applyFont="1"/>
    <xf numFmtId="0" fontId="2" fillId="0" borderId="0" xfId="0" quotePrefix="1" applyFont="1" applyAlignment="1">
      <alignment horizontal="left"/>
    </xf>
    <xf numFmtId="0" fontId="2" fillId="11" borderId="1" xfId="0" applyFont="1" applyFill="1" applyBorder="1"/>
    <xf numFmtId="0" fontId="5" fillId="0" borderId="0" xfId="0" applyFont="1" applyAlignment="1"/>
    <xf numFmtId="0" fontId="0" fillId="0" borderId="0" xfId="0" applyFont="1" applyAlignment="1">
      <alignment horizontal="center"/>
    </xf>
    <xf numFmtId="0" fontId="2" fillId="0" borderId="0" xfId="0" applyFont="1" applyFill="1" applyAlignment="1"/>
    <xf numFmtId="0" fontId="6" fillId="14" borderId="1" xfId="0" applyFont="1" applyFill="1" applyBorder="1" applyAlignment="1">
      <alignment horizontal="left" vertical="center"/>
    </xf>
    <xf numFmtId="0" fontId="5" fillId="0" borderId="0" xfId="0" applyFont="1" applyAlignment="1">
      <alignment horizontal="left" wrapText="1"/>
    </xf>
    <xf numFmtId="1" fontId="5" fillId="0" borderId="0" xfId="0" applyNumberFormat="1" applyFont="1" applyAlignment="1">
      <alignment horizontal="left" wrapText="1"/>
    </xf>
    <xf numFmtId="0" fontId="5" fillId="0" borderId="0" xfId="0" applyFont="1" applyFill="1" applyAlignment="1">
      <alignment horizontal="left" wrapText="1"/>
    </xf>
    <xf numFmtId="1" fontId="13" fillId="5" borderId="1" xfId="0" applyNumberFormat="1" applyFont="1" applyFill="1" applyBorder="1" applyAlignment="1">
      <alignment horizontal="left" wrapText="1"/>
    </xf>
    <xf numFmtId="0" fontId="13" fillId="6" borderId="1" xfId="0" applyFont="1" applyFill="1" applyBorder="1" applyAlignment="1">
      <alignment horizontal="left" wrapText="1"/>
    </xf>
    <xf numFmtId="0" fontId="13" fillId="7" borderId="1" xfId="0" applyFont="1" applyFill="1" applyBorder="1" applyAlignment="1">
      <alignment horizontal="left" wrapText="1"/>
    </xf>
    <xf numFmtId="0" fontId="13" fillId="8" borderId="1" xfId="0" applyFont="1" applyFill="1" applyBorder="1" applyAlignment="1">
      <alignment horizontal="left" wrapText="1"/>
    </xf>
    <xf numFmtId="0" fontId="13" fillId="9" borderId="1" xfId="0" applyFont="1" applyFill="1" applyBorder="1" applyAlignment="1">
      <alignment horizontal="left" wrapText="1"/>
    </xf>
    <xf numFmtId="0" fontId="5" fillId="10" borderId="1" xfId="0" applyFont="1" applyFill="1" applyBorder="1" applyAlignment="1">
      <alignment horizontal="left" wrapText="1"/>
    </xf>
    <xf numFmtId="0" fontId="5" fillId="11" borderId="1" xfId="0" applyFont="1" applyFill="1" applyBorder="1" applyAlignment="1">
      <alignment horizontal="left" wrapText="1"/>
    </xf>
    <xf numFmtId="1" fontId="5" fillId="12" borderId="1" xfId="0" applyNumberFormat="1" applyFont="1" applyFill="1" applyBorder="1" applyAlignment="1">
      <alignment horizontal="left" wrapText="1"/>
    </xf>
    <xf numFmtId="0" fontId="5" fillId="12" borderId="1" xfId="0" applyFont="1" applyFill="1" applyBorder="1" applyAlignment="1">
      <alignment horizontal="left" wrapText="1"/>
    </xf>
    <xf numFmtId="0" fontId="13" fillId="18" borderId="1" xfId="0" applyFont="1" applyFill="1" applyBorder="1" applyAlignment="1">
      <alignment horizontal="left" wrapText="1"/>
    </xf>
    <xf numFmtId="0" fontId="13" fillId="19" borderId="1" xfId="0" applyFont="1" applyFill="1" applyBorder="1" applyAlignment="1">
      <alignment horizontal="left" wrapText="1"/>
    </xf>
    <xf numFmtId="14" fontId="5" fillId="0" borderId="0" xfId="0" applyNumberFormat="1" applyFont="1" applyAlignment="1">
      <alignment horizontal="left" wrapText="1"/>
    </xf>
    <xf numFmtId="0" fontId="0" fillId="0" borderId="0" xfId="0" applyAlignment="1">
      <alignment horizontal="left"/>
    </xf>
    <xf numFmtId="0" fontId="0" fillId="0" borderId="0" xfId="0" applyFont="1" applyAlignment="1">
      <alignment horizontal="left"/>
    </xf>
    <xf numFmtId="0" fontId="5" fillId="0" borderId="0" xfId="0" applyFont="1" applyAlignment="1">
      <alignment horizontal="center" vertical="center" textRotation="90" wrapText="1"/>
    </xf>
    <xf numFmtId="0" fontId="5" fillId="0" borderId="0" xfId="0" applyFont="1" applyAlignment="1">
      <alignment vertical="center" textRotation="90"/>
    </xf>
    <xf numFmtId="1" fontId="5" fillId="0" borderId="0" xfId="0" applyNumberFormat="1" applyFont="1" applyAlignment="1">
      <alignment vertical="center" textRotation="90" wrapText="1"/>
    </xf>
    <xf numFmtId="0" fontId="5" fillId="0" borderId="0" xfId="0" applyFont="1" applyAlignment="1">
      <alignment vertical="center" textRotation="90" wrapText="1"/>
    </xf>
    <xf numFmtId="14" fontId="5" fillId="0" borderId="0" xfId="0" applyNumberFormat="1" applyFont="1" applyAlignment="1">
      <alignment vertical="center" textRotation="90" wrapText="1"/>
    </xf>
    <xf numFmtId="0" fontId="2" fillId="0" borderId="0" xfId="0" applyFont="1" applyAlignment="1">
      <alignment vertical="center" textRotation="90"/>
    </xf>
    <xf numFmtId="0" fontId="6" fillId="14"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5" fillId="13" borderId="1" xfId="0" applyFont="1" applyFill="1" applyBorder="1" applyAlignment="1">
      <alignment vertical="center" wrapText="1"/>
    </xf>
    <xf numFmtId="0" fontId="0" fillId="0" borderId="0" xfId="0" applyFont="1" applyAlignment="1">
      <alignment horizontal="left" vertical="center" wrapText="1"/>
    </xf>
    <xf numFmtId="0" fontId="0" fillId="0" borderId="0" xfId="0" applyAlignment="1">
      <alignment horizontal="left" vertical="center" wrapText="1"/>
    </xf>
    <xf numFmtId="0" fontId="6" fillId="0" borderId="1" xfId="0" applyFont="1" applyFill="1" applyBorder="1" applyAlignment="1">
      <alignment horizontal="left" vertical="center" wrapText="1"/>
    </xf>
    <xf numFmtId="0" fontId="8" fillId="0" borderId="1" xfId="0" applyFont="1" applyFill="1" applyBorder="1" applyAlignment="1">
      <alignment horizontal="left"/>
    </xf>
    <xf numFmtId="0" fontId="0" fillId="0" borderId="1" xfId="0" applyFont="1" applyBorder="1" applyAlignment="1">
      <alignment horizontal="left" vertical="center" wrapText="1"/>
    </xf>
    <xf numFmtId="0" fontId="6" fillId="16" borderId="1" xfId="0" applyFont="1" applyFill="1" applyBorder="1" applyAlignment="1">
      <alignment vertical="center"/>
    </xf>
    <xf numFmtId="0" fontId="6" fillId="15" borderId="1" xfId="0" applyFont="1" applyFill="1" applyBorder="1" applyAlignment="1">
      <alignment vertical="center" wrapText="1"/>
    </xf>
    <xf numFmtId="0" fontId="6" fillId="17" borderId="1" xfId="0" applyFont="1" applyFill="1" applyBorder="1" applyAlignment="1">
      <alignment vertical="center" wrapText="1"/>
    </xf>
    <xf numFmtId="0" fontId="0" fillId="0" borderId="0" xfId="0" applyFont="1" applyAlignment="1">
      <alignment wrapText="1"/>
    </xf>
    <xf numFmtId="0" fontId="12" fillId="0" borderId="0" xfId="0" applyFont="1" applyAlignment="1"/>
    <xf numFmtId="0" fontId="12" fillId="0" borderId="0" xfId="0" quotePrefix="1" applyFont="1" applyAlignment="1"/>
    <xf numFmtId="0" fontId="16" fillId="0" borderId="0" xfId="1" applyAlignment="1"/>
    <xf numFmtId="0" fontId="10" fillId="0" borderId="1" xfId="2" applyFont="1" applyAlignment="1">
      <alignment wrapText="1"/>
    </xf>
    <xf numFmtId="0" fontId="10" fillId="0" borderId="1" xfId="2" applyFont="1" applyAlignment="1">
      <alignment horizontal="left" wrapText="1"/>
    </xf>
    <xf numFmtId="0" fontId="1" fillId="0" borderId="1" xfId="2"/>
    <xf numFmtId="0" fontId="1" fillId="0" borderId="1" xfId="2" applyAlignment="1">
      <alignment horizontal="center"/>
    </xf>
    <xf numFmtId="0" fontId="1" fillId="0" borderId="1" xfId="2" applyAlignment="1">
      <alignment horizontal="left"/>
    </xf>
    <xf numFmtId="0" fontId="5" fillId="0" borderId="1" xfId="2" applyFont="1" applyAlignment="1">
      <alignment wrapText="1"/>
    </xf>
    <xf numFmtId="0" fontId="5" fillId="0" borderId="1" xfId="2" applyFont="1" applyAlignment="1">
      <alignment horizontal="left" wrapText="1"/>
    </xf>
    <xf numFmtId="0" fontId="5" fillId="0" borderId="1" xfId="2" applyFont="1" applyAlignment="1">
      <alignment horizontal="center" wrapText="1"/>
    </xf>
    <xf numFmtId="0" fontId="5" fillId="20" borderId="1" xfId="2" applyFont="1" applyFill="1" applyAlignment="1">
      <alignment horizontal="center" vertical="center" wrapText="1"/>
    </xf>
    <xf numFmtId="0" fontId="2" fillId="0" borderId="1" xfId="2" applyFont="1"/>
    <xf numFmtId="0" fontId="2" fillId="0" borderId="1" xfId="2" applyFont="1" applyAlignment="1">
      <alignment horizontal="center"/>
    </xf>
    <xf numFmtId="0" fontId="2" fillId="0" borderId="1" xfId="2" applyFont="1" applyAlignment="1">
      <alignment horizontal="left"/>
    </xf>
    <xf numFmtId="0" fontId="3" fillId="0" borderId="1" xfId="2" applyFont="1" applyAlignment="1">
      <alignment horizontal="center"/>
    </xf>
    <xf numFmtId="0" fontId="3" fillId="0" borderId="1" xfId="2" applyFont="1"/>
    <xf numFmtId="0" fontId="3" fillId="0" borderId="1" xfId="2" applyFont="1" applyAlignment="1">
      <alignment horizontal="left"/>
    </xf>
    <xf numFmtId="16" fontId="2" fillId="0" borderId="1" xfId="2" quotePrefix="1" applyNumberFormat="1" applyFont="1" applyAlignment="1">
      <alignment horizontal="center"/>
    </xf>
    <xf numFmtId="2" fontId="2" fillId="0" borderId="1" xfId="2" applyNumberFormat="1" applyFont="1" applyAlignment="1">
      <alignment horizontal="center"/>
    </xf>
    <xf numFmtId="0" fontId="2" fillId="0" borderId="1" xfId="2" quotePrefix="1" applyFont="1" applyAlignment="1">
      <alignment horizontal="center"/>
    </xf>
    <xf numFmtId="16" fontId="2" fillId="0" borderId="1" xfId="2" applyNumberFormat="1" applyFont="1" applyAlignment="1">
      <alignment horizontal="center"/>
    </xf>
    <xf numFmtId="0" fontId="2" fillId="21" borderId="1" xfId="2" applyFont="1" applyFill="1" applyAlignment="1">
      <alignment horizontal="left"/>
    </xf>
    <xf numFmtId="0" fontId="5" fillId="0" borderId="1" xfId="2" applyFont="1"/>
    <xf numFmtId="0" fontId="5" fillId="0" borderId="1" xfId="2" applyFont="1" applyAlignment="1">
      <alignment horizontal="left"/>
    </xf>
    <xf numFmtId="17" fontId="2" fillId="0" borderId="1" xfId="2" quotePrefix="1" applyNumberFormat="1" applyFont="1" applyAlignment="1">
      <alignment horizontal="center"/>
    </xf>
    <xf numFmtId="17" fontId="2" fillId="0" borderId="1" xfId="2" applyNumberFormat="1" applyFont="1" applyAlignment="1">
      <alignment horizontal="center"/>
    </xf>
    <xf numFmtId="0" fontId="3" fillId="0" borderId="1" xfId="2" applyFont="1" applyAlignment="1">
      <alignment horizontal="left" vertical="top"/>
    </xf>
    <xf numFmtId="0" fontId="2" fillId="0" borderId="1" xfId="2" applyFont="1" applyAlignment="1">
      <alignment wrapText="1"/>
    </xf>
    <xf numFmtId="16" fontId="2" fillId="0" borderId="1" xfId="2" applyNumberFormat="1" applyFont="1" applyAlignment="1">
      <alignment horizontal="left"/>
    </xf>
    <xf numFmtId="0" fontId="5" fillId="20" borderId="1" xfId="2" applyFont="1" applyFill="1" applyAlignment="1">
      <alignment horizontal="left" vertical="center" wrapText="1"/>
    </xf>
    <xf numFmtId="0" fontId="5" fillId="0" borderId="1" xfId="2" applyFont="1" applyAlignment="1">
      <alignment horizontal="left" vertical="center" wrapText="1"/>
    </xf>
    <xf numFmtId="0" fontId="12" fillId="0" borderId="1" xfId="2" quotePrefix="1" applyFont="1" applyAlignment="1">
      <alignment horizontal="left" vertical="center"/>
    </xf>
    <xf numFmtId="17" fontId="18" fillId="0" borderId="0" xfId="0" quotePrefix="1" applyNumberFormat="1" applyFont="1"/>
    <xf numFmtId="0" fontId="17" fillId="0" borderId="1" xfId="0" applyFont="1" applyBorder="1" applyAlignment="1"/>
    <xf numFmtId="0" fontId="3" fillId="0" borderId="1" xfId="0" applyFont="1" applyBorder="1" applyAlignment="1"/>
    <xf numFmtId="0" fontId="2" fillId="0" borderId="0" xfId="0" applyFont="1" applyAlignment="1">
      <alignment horizontal="left" vertical="center" wrapText="1"/>
    </xf>
    <xf numFmtId="0" fontId="2" fillId="0" borderId="0" xfId="0" applyFont="1" applyAlignment="1">
      <alignment horizontal="center"/>
    </xf>
    <xf numFmtId="0" fontId="19" fillId="0" borderId="0" xfId="0" applyFont="1" applyAlignment="1"/>
    <xf numFmtId="0" fontId="3" fillId="0" borderId="1" xfId="0" applyFont="1" applyBorder="1" applyAlignment="1">
      <alignment horizontal="center"/>
    </xf>
    <xf numFmtId="164" fontId="3" fillId="0" borderId="0" xfId="0" applyNumberFormat="1" applyFont="1"/>
    <xf numFmtId="2" fontId="0" fillId="0" borderId="0" xfId="0" applyNumberFormat="1" applyFont="1" applyAlignment="1"/>
    <xf numFmtId="0" fontId="11" fillId="22" borderId="0" xfId="0" applyFont="1" applyFill="1" applyAlignment="1"/>
    <xf numFmtId="0" fontId="0" fillId="22" borderId="0" xfId="0" applyFont="1" applyFill="1" applyAlignment="1"/>
    <xf numFmtId="0" fontId="22" fillId="23" borderId="3" xfId="3" applyFont="1" applyFill="1" applyBorder="1" applyAlignment="1">
      <alignment horizontal="center" vertical="center"/>
    </xf>
    <xf numFmtId="0" fontId="22" fillId="23" borderId="3" xfId="3" applyFont="1" applyFill="1" applyBorder="1" applyAlignment="1">
      <alignment wrapText="1"/>
    </xf>
    <xf numFmtId="0" fontId="23" fillId="23" borderId="3" xfId="3" applyFont="1" applyFill="1" applyBorder="1"/>
    <xf numFmtId="0" fontId="21" fillId="0" borderId="1" xfId="3"/>
    <xf numFmtId="0" fontId="24" fillId="13" borderId="1" xfId="3" applyFont="1" applyFill="1" applyAlignment="1">
      <alignment vertical="center" textRotation="90"/>
    </xf>
    <xf numFmtId="0" fontId="24" fillId="13" borderId="1" xfId="3" applyFont="1" applyFill="1" applyAlignment="1">
      <alignment wrapText="1"/>
    </xf>
    <xf numFmtId="0" fontId="24" fillId="17" borderId="1" xfId="3" applyFont="1" applyFill="1"/>
    <xf numFmtId="0" fontId="23" fillId="17" borderId="1" xfId="3" applyFont="1" applyFill="1" applyAlignment="1">
      <alignment horizontal="right" wrapText="1"/>
    </xf>
    <xf numFmtId="0" fontId="23" fillId="17" borderId="1" xfId="3" applyFont="1" applyFill="1"/>
    <xf numFmtId="0" fontId="23" fillId="17" borderId="1" xfId="3" applyFont="1" applyFill="1" applyAlignment="1">
      <alignment horizontal="left"/>
    </xf>
    <xf numFmtId="0" fontId="24" fillId="24" borderId="1" xfId="3" applyFont="1" applyFill="1"/>
    <xf numFmtId="0" fontId="23" fillId="14" borderId="1" xfId="3" applyFont="1" applyFill="1" applyAlignment="1">
      <alignment vertical="center" textRotation="90"/>
    </xf>
    <xf numFmtId="0" fontId="23" fillId="24" borderId="1" xfId="3" applyFont="1" applyFill="1" applyAlignment="1">
      <alignment wrapText="1"/>
    </xf>
    <xf numFmtId="0" fontId="24" fillId="0" borderId="1" xfId="3" applyFont="1"/>
    <xf numFmtId="0" fontId="24" fillId="0" borderId="1" xfId="3" applyFont="1" applyAlignment="1">
      <alignment horizontal="right"/>
    </xf>
    <xf numFmtId="0" fontId="26" fillId="14" borderId="1" xfId="3" applyFont="1" applyFill="1" applyAlignment="1">
      <alignment horizontal="center" vertical="center"/>
    </xf>
    <xf numFmtId="0" fontId="24" fillId="25" borderId="1" xfId="3" applyFont="1" applyFill="1"/>
    <xf numFmtId="0" fontId="23" fillId="25" borderId="1" xfId="3" applyFont="1" applyFill="1" applyAlignment="1">
      <alignment wrapText="1"/>
    </xf>
    <xf numFmtId="0" fontId="23" fillId="25" borderId="1" xfId="4" applyFont="1" applyFill="1" applyAlignment="1">
      <alignment wrapText="1"/>
    </xf>
    <xf numFmtId="0" fontId="25" fillId="26" borderId="1" xfId="3" applyFont="1" applyFill="1" applyAlignment="1">
      <alignment horizontal="center" wrapText="1"/>
    </xf>
    <xf numFmtId="0" fontId="25" fillId="26" borderId="1" xfId="3" applyFont="1" applyFill="1" applyAlignment="1">
      <alignment wrapText="1"/>
    </xf>
    <xf numFmtId="0" fontId="24" fillId="26" borderId="1" xfId="3" applyFont="1" applyFill="1"/>
    <xf numFmtId="0" fontId="23" fillId="26" borderId="1" xfId="3" applyFont="1" applyFill="1" applyAlignment="1">
      <alignment wrapText="1"/>
    </xf>
    <xf numFmtId="0" fontId="25" fillId="27" borderId="1" xfId="3" applyFont="1" applyFill="1" applyAlignment="1">
      <alignment horizontal="center" wrapText="1"/>
    </xf>
    <xf numFmtId="0" fontId="25" fillId="27" borderId="1" xfId="3" applyFont="1" applyFill="1" applyAlignment="1">
      <alignment wrapText="1"/>
    </xf>
    <xf numFmtId="0" fontId="24" fillId="28" borderId="1" xfId="3" applyFont="1" applyFill="1"/>
    <xf numFmtId="0" fontId="23" fillId="27" borderId="1" xfId="3" applyFont="1" applyFill="1" applyAlignment="1">
      <alignment wrapText="1"/>
    </xf>
    <xf numFmtId="0" fontId="25" fillId="29" borderId="1" xfId="3" applyFont="1" applyFill="1" applyAlignment="1">
      <alignment horizontal="center" wrapText="1"/>
    </xf>
    <xf numFmtId="0" fontId="25" fillId="29" borderId="1" xfId="3" applyFont="1" applyFill="1" applyAlignment="1">
      <alignment wrapText="1"/>
    </xf>
    <xf numFmtId="0" fontId="24" fillId="30" borderId="1" xfId="3" applyFont="1" applyFill="1"/>
    <xf numFmtId="0" fontId="23" fillId="29" borderId="1" xfId="3" applyFont="1" applyFill="1" applyAlignment="1">
      <alignment wrapText="1"/>
    </xf>
    <xf numFmtId="0" fontId="25" fillId="31" borderId="1" xfId="3" applyFont="1" applyFill="1" applyAlignment="1">
      <alignment horizontal="center" wrapText="1"/>
    </xf>
    <xf numFmtId="0" fontId="25" fillId="31" borderId="1" xfId="3" applyFont="1" applyFill="1" applyAlignment="1">
      <alignment wrapText="1"/>
    </xf>
    <xf numFmtId="0" fontId="24" fillId="23" borderId="1" xfId="3" applyFont="1" applyFill="1"/>
    <xf numFmtId="0" fontId="23" fillId="31" borderId="1" xfId="3" applyFont="1" applyFill="1" applyAlignment="1">
      <alignment wrapText="1"/>
    </xf>
    <xf numFmtId="0" fontId="25" fillId="32" borderId="1" xfId="3" applyFont="1" applyFill="1" applyAlignment="1">
      <alignment horizontal="center" wrapText="1"/>
    </xf>
    <xf numFmtId="0" fontId="25" fillId="32" borderId="1" xfId="3" applyFont="1" applyFill="1" applyAlignment="1">
      <alignment wrapText="1"/>
    </xf>
    <xf numFmtId="0" fontId="23" fillId="32" borderId="1" xfId="3" applyFont="1" applyFill="1" applyAlignment="1">
      <alignment wrapText="1"/>
    </xf>
    <xf numFmtId="0" fontId="24" fillId="2" borderId="1" xfId="3" applyFont="1" applyFill="1"/>
    <xf numFmtId="0" fontId="24" fillId="13" borderId="1" xfId="3" applyFont="1" applyFill="1" applyAlignment="1">
      <alignment horizontal="right"/>
    </xf>
    <xf numFmtId="0" fontId="23" fillId="26" borderId="1" xfId="3" applyFont="1" applyFill="1" applyAlignment="1">
      <alignment horizontal="left" wrapText="1"/>
    </xf>
    <xf numFmtId="0" fontId="25" fillId="28" borderId="1" xfId="3" applyFont="1" applyFill="1" applyAlignment="1">
      <alignment horizontal="center" wrapText="1"/>
    </xf>
    <xf numFmtId="0" fontId="25" fillId="28" borderId="1" xfId="3" applyFont="1" applyFill="1" applyAlignment="1">
      <alignment wrapText="1"/>
    </xf>
    <xf numFmtId="0" fontId="23" fillId="28" borderId="1" xfId="3" applyFont="1" applyFill="1" applyAlignment="1">
      <alignment textRotation="90"/>
    </xf>
    <xf numFmtId="0" fontId="23" fillId="28" borderId="1" xfId="3" applyFont="1" applyFill="1"/>
    <xf numFmtId="0" fontId="24" fillId="33" borderId="1" xfId="3" applyFont="1" applyFill="1"/>
    <xf numFmtId="167" fontId="24" fillId="0" borderId="1" xfId="3" applyNumberFormat="1" applyFont="1"/>
    <xf numFmtId="0" fontId="23" fillId="28" borderId="1" xfId="3" applyFont="1" applyFill="1" applyAlignment="1">
      <alignment wrapText="1"/>
    </xf>
    <xf numFmtId="0" fontId="24" fillId="0" borderId="1" xfId="3" applyFont="1" applyAlignment="1">
      <alignment textRotation="90"/>
    </xf>
    <xf numFmtId="0" fontId="28" fillId="0" borderId="1" xfId="4" quotePrefix="1" applyFont="1" applyAlignment="1">
      <alignment horizontal="left" vertical="center"/>
    </xf>
    <xf numFmtId="0" fontId="28" fillId="0" borderId="1" xfId="4" applyFont="1" applyAlignment="1">
      <alignment vertical="center" wrapText="1"/>
    </xf>
    <xf numFmtId="0" fontId="28" fillId="0" borderId="1" xfId="4" applyFont="1"/>
    <xf numFmtId="0" fontId="0" fillId="0" borderId="1" xfId="4" applyFont="1"/>
    <xf numFmtId="0" fontId="29" fillId="0" borderId="1" xfId="4" applyFont="1" applyAlignment="1">
      <alignment horizontal="left" vertical="center" wrapText="1"/>
    </xf>
    <xf numFmtId="0" fontId="29" fillId="0" borderId="1" xfId="4" applyFont="1" applyAlignment="1">
      <alignment vertical="center" wrapText="1"/>
    </xf>
    <xf numFmtId="0" fontId="29" fillId="0" borderId="1" xfId="4" applyFont="1"/>
    <xf numFmtId="0" fontId="24" fillId="0" borderId="1" xfId="4" applyFont="1" applyAlignment="1">
      <alignment horizontal="left"/>
    </xf>
    <xf numFmtId="0" fontId="22" fillId="23" borderId="3" xfId="4" applyFont="1" applyFill="1" applyBorder="1" applyAlignment="1">
      <alignment horizontal="center" vertical="center"/>
    </xf>
    <xf numFmtId="0" fontId="22" fillId="23" borderId="3" xfId="4" applyFont="1" applyFill="1" applyBorder="1" applyAlignment="1">
      <alignment wrapText="1"/>
    </xf>
    <xf numFmtId="0" fontId="24" fillId="0" borderId="1" xfId="4" applyFont="1"/>
    <xf numFmtId="0" fontId="24" fillId="13" borderId="1" xfId="4" applyFont="1" applyFill="1" applyAlignment="1">
      <alignment vertical="center" textRotation="90"/>
    </xf>
    <xf numFmtId="0" fontId="24" fillId="13" borderId="1" xfId="4" applyFont="1" applyFill="1" applyAlignment="1">
      <alignment wrapText="1"/>
    </xf>
    <xf numFmtId="0" fontId="23" fillId="17" borderId="1" xfId="4" applyFont="1" applyFill="1" applyAlignment="1">
      <alignment horizontal="right" wrapText="1"/>
    </xf>
    <xf numFmtId="0" fontId="23" fillId="17" borderId="1" xfId="4" applyFont="1" applyFill="1"/>
    <xf numFmtId="0" fontId="23" fillId="17" borderId="1" xfId="4" applyFont="1" applyFill="1" applyAlignment="1">
      <alignment horizontal="left"/>
    </xf>
    <xf numFmtId="0" fontId="21" fillId="33" borderId="1" xfId="4" applyFill="1" applyAlignment="1">
      <alignment horizontal="left"/>
    </xf>
    <xf numFmtId="0" fontId="23" fillId="14" borderId="1" xfId="4" applyFont="1" applyFill="1" applyAlignment="1">
      <alignment vertical="center" textRotation="90"/>
    </xf>
    <xf numFmtId="0" fontId="23" fillId="24" borderId="1" xfId="4" applyFont="1" applyFill="1" applyAlignment="1">
      <alignment wrapText="1"/>
    </xf>
    <xf numFmtId="0" fontId="26" fillId="14" borderId="1" xfId="4" applyFont="1" applyFill="1" applyAlignment="1">
      <alignment horizontal="center" vertical="center"/>
    </xf>
    <xf numFmtId="0" fontId="25" fillId="26" borderId="0" xfId="0" applyFont="1" applyFill="1" applyAlignment="1">
      <alignment horizontal="center" wrapText="1"/>
    </xf>
    <xf numFmtId="0" fontId="25" fillId="26" borderId="1" xfId="4" applyFont="1" applyFill="1" applyAlignment="1">
      <alignment wrapText="1"/>
    </xf>
    <xf numFmtId="0" fontId="23" fillId="26" borderId="1" xfId="4" applyFont="1" applyFill="1" applyAlignment="1">
      <alignment wrapText="1"/>
    </xf>
    <xf numFmtId="0" fontId="25" fillId="27" borderId="0" xfId="0" applyFont="1" applyFill="1" applyAlignment="1">
      <alignment horizontal="center" wrapText="1"/>
    </xf>
    <xf numFmtId="0" fontId="25" fillId="28" borderId="1" xfId="4" applyFont="1" applyFill="1" applyAlignment="1">
      <alignment wrapText="1"/>
    </xf>
    <xf numFmtId="0" fontId="23" fillId="28" borderId="1" xfId="4" applyFont="1" applyFill="1" applyAlignment="1">
      <alignment wrapText="1"/>
    </xf>
    <xf numFmtId="0" fontId="25" fillId="29" borderId="0" xfId="0" applyFont="1" applyFill="1" applyAlignment="1">
      <alignment horizontal="center" wrapText="1"/>
    </xf>
    <xf numFmtId="0" fontId="25" fillId="30" borderId="1" xfId="4" applyFont="1" applyFill="1" applyAlignment="1">
      <alignment wrapText="1"/>
    </xf>
    <xf numFmtId="0" fontId="23" fillId="30" borderId="1" xfId="4" applyFont="1" applyFill="1" applyAlignment="1">
      <alignment wrapText="1"/>
    </xf>
    <xf numFmtId="0" fontId="25" fillId="31" borderId="0" xfId="0" applyFont="1" applyFill="1" applyAlignment="1">
      <alignment horizontal="center" wrapText="1"/>
    </xf>
    <xf numFmtId="0" fontId="25" fillId="23" borderId="1" xfId="4" applyFont="1" applyFill="1" applyAlignment="1">
      <alignment wrapText="1"/>
    </xf>
    <xf numFmtId="0" fontId="23" fillId="23" borderId="1" xfId="4" applyFont="1" applyFill="1" applyAlignment="1">
      <alignment wrapText="1"/>
    </xf>
    <xf numFmtId="0" fontId="25" fillId="32" borderId="0" xfId="0" applyFont="1" applyFill="1" applyAlignment="1">
      <alignment horizontal="center" wrapText="1"/>
    </xf>
    <xf numFmtId="0" fontId="25" fillId="17" borderId="1" xfId="4" applyFont="1" applyFill="1" applyAlignment="1">
      <alignment wrapText="1"/>
    </xf>
    <xf numFmtId="0" fontId="23" fillId="17" borderId="1" xfId="4" applyFont="1" applyFill="1" applyAlignment="1">
      <alignment wrapText="1"/>
    </xf>
    <xf numFmtId="0" fontId="21" fillId="33" borderId="1" xfId="4" applyFill="1"/>
    <xf numFmtId="0" fontId="24" fillId="28" borderId="1" xfId="4" applyFont="1" applyFill="1"/>
    <xf numFmtId="0" fontId="23" fillId="28" borderId="1" xfId="4" applyFont="1" applyFill="1"/>
    <xf numFmtId="0" fontId="5" fillId="0" borderId="0" xfId="0" applyFont="1" applyAlignment="1">
      <alignment horizontal="left" wrapText="1"/>
    </xf>
    <xf numFmtId="0" fontId="6" fillId="4" borderId="1" xfId="0" applyFont="1" applyFill="1" applyBorder="1" applyAlignment="1">
      <alignment horizontal="left" vertical="center" wrapText="1"/>
    </xf>
    <xf numFmtId="0" fontId="8" fillId="0" borderId="1" xfId="0" applyFont="1" applyBorder="1" applyAlignment="1">
      <alignment horizontal="left" vertical="center" wrapText="1"/>
    </xf>
    <xf numFmtId="0" fontId="5" fillId="12" borderId="1" xfId="0" applyFont="1" applyFill="1" applyBorder="1" applyAlignment="1">
      <alignment horizontal="center" vertical="center" textRotation="90" wrapText="1"/>
    </xf>
    <xf numFmtId="0" fontId="13" fillId="18" borderId="1" xfId="0" applyFont="1" applyFill="1" applyBorder="1" applyAlignment="1">
      <alignment horizontal="center" vertical="center" textRotation="90" wrapText="1"/>
    </xf>
    <xf numFmtId="0" fontId="8" fillId="0" borderId="1" xfId="0" applyFont="1" applyBorder="1" applyAlignment="1">
      <alignment vertical="center" textRotation="90"/>
    </xf>
    <xf numFmtId="0" fontId="13" fillId="19" borderId="1" xfId="0" applyFont="1" applyFill="1" applyBorder="1" applyAlignment="1">
      <alignment horizontal="center" vertical="center" textRotation="90" wrapText="1"/>
    </xf>
    <xf numFmtId="0" fontId="6" fillId="2"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5" fillId="11" borderId="1" xfId="0" applyFont="1" applyFill="1" applyBorder="1" applyAlignment="1">
      <alignment horizontal="center" vertical="center" textRotation="90" wrapText="1"/>
    </xf>
    <xf numFmtId="0" fontId="6" fillId="14" borderId="1" xfId="0" applyFont="1" applyFill="1" applyBorder="1" applyAlignment="1">
      <alignment horizontal="left" vertical="center" wrapText="1"/>
    </xf>
    <xf numFmtId="0" fontId="13" fillId="5" borderId="1" xfId="0" applyFont="1" applyFill="1" applyBorder="1" applyAlignment="1">
      <alignment horizontal="center" vertical="center" textRotation="90" wrapText="1"/>
    </xf>
    <xf numFmtId="0" fontId="13" fillId="6" borderId="1" xfId="0" applyFont="1" applyFill="1" applyBorder="1" applyAlignment="1">
      <alignment horizontal="center" vertical="center" textRotation="90" wrapText="1"/>
    </xf>
    <xf numFmtId="0" fontId="13" fillId="7" borderId="1" xfId="0" applyFont="1" applyFill="1" applyBorder="1" applyAlignment="1">
      <alignment horizontal="center" vertical="center" textRotation="90" wrapText="1"/>
    </xf>
    <xf numFmtId="0" fontId="13" fillId="8" borderId="1" xfId="0" applyFont="1" applyFill="1" applyBorder="1" applyAlignment="1">
      <alignment horizontal="center" vertical="center" textRotation="90" wrapText="1"/>
    </xf>
    <xf numFmtId="0" fontId="13" fillId="9" borderId="1" xfId="0" applyFont="1" applyFill="1" applyBorder="1" applyAlignment="1">
      <alignment horizontal="center" vertical="center" textRotation="90" wrapText="1"/>
    </xf>
    <xf numFmtId="0" fontId="5" fillId="10" borderId="1" xfId="0" applyFont="1" applyFill="1" applyBorder="1" applyAlignment="1">
      <alignment horizontal="center" vertical="center" textRotation="90" wrapText="1"/>
    </xf>
    <xf numFmtId="0" fontId="25" fillId="17" borderId="1" xfId="4" applyFont="1" applyFill="1" applyAlignment="1">
      <alignment wrapText="1"/>
    </xf>
    <xf numFmtId="0" fontId="0" fillId="0" borderId="1" xfId="4" applyFont="1"/>
    <xf numFmtId="0" fontId="25" fillId="24" borderId="1" xfId="4" applyFont="1" applyFill="1" applyAlignment="1">
      <alignment wrapText="1"/>
    </xf>
    <xf numFmtId="0" fontId="24" fillId="0" borderId="1" xfId="4" applyFont="1"/>
    <xf numFmtId="0" fontId="25" fillId="25" borderId="1" xfId="4" applyFont="1" applyFill="1" applyAlignment="1">
      <alignment wrapText="1"/>
    </xf>
    <xf numFmtId="0" fontId="23" fillId="25" borderId="1" xfId="4" applyFont="1" applyFill="1" applyAlignment="1">
      <alignment horizontal="center" vertical="center" textRotation="90" wrapText="1"/>
    </xf>
    <xf numFmtId="0" fontId="23" fillId="26" borderId="1" xfId="4" applyFont="1" applyFill="1" applyAlignment="1">
      <alignment horizontal="center" vertical="center" textRotation="90" wrapText="1"/>
    </xf>
    <xf numFmtId="0" fontId="23" fillId="28" borderId="1" xfId="4" applyFont="1" applyFill="1" applyAlignment="1">
      <alignment horizontal="center" vertical="center" textRotation="90" wrapText="1"/>
    </xf>
    <xf numFmtId="0" fontId="23" fillId="30" borderId="1" xfId="4" applyFont="1" applyFill="1" applyAlignment="1">
      <alignment horizontal="center" vertical="center" textRotation="90" wrapText="1"/>
    </xf>
    <xf numFmtId="0" fontId="23" fillId="23" borderId="1" xfId="4" applyFont="1" applyFill="1" applyAlignment="1">
      <alignment horizontal="center" vertical="center" textRotation="90" wrapText="1"/>
    </xf>
    <xf numFmtId="0" fontId="23" fillId="17" borderId="1" xfId="4" applyFont="1" applyFill="1" applyAlignment="1">
      <alignment horizontal="center" vertical="center" textRotation="90" wrapText="1"/>
    </xf>
    <xf numFmtId="0" fontId="24" fillId="26" borderId="1" xfId="4" applyFont="1" applyFill="1"/>
    <xf numFmtId="0" fontId="24" fillId="24" borderId="1" xfId="4" applyFont="1" applyFill="1"/>
    <xf numFmtId="0" fontId="24" fillId="25" borderId="1" xfId="4" applyFont="1" applyFill="1"/>
    <xf numFmtId="0" fontId="25" fillId="26" borderId="1" xfId="4" applyFont="1" applyFill="1" applyAlignment="1">
      <alignment wrapText="1"/>
    </xf>
    <xf numFmtId="0" fontId="4" fillId="0" borderId="0" xfId="0" applyFont="1" applyAlignment="1">
      <alignment horizontal="center"/>
    </xf>
    <xf numFmtId="0" fontId="2" fillId="0" borderId="0" xfId="0" applyFont="1" applyAlignment="1">
      <alignment horizontal="center"/>
    </xf>
    <xf numFmtId="0" fontId="2" fillId="0" borderId="0" xfId="0" applyFont="1"/>
    <xf numFmtId="0" fontId="6" fillId="17" borderId="1" xfId="0" applyFont="1" applyFill="1" applyBorder="1" applyAlignment="1">
      <alignment horizontal="center" vertical="center" wrapText="1"/>
    </xf>
    <xf numFmtId="0" fontId="8" fillId="0" borderId="3" xfId="0" applyFont="1" applyBorder="1"/>
    <xf numFmtId="0" fontId="6" fillId="14" borderId="3" xfId="0" applyFont="1" applyFill="1" applyBorder="1" applyAlignment="1">
      <alignment horizontal="center"/>
    </xf>
    <xf numFmtId="0" fontId="8" fillId="0" borderId="3" xfId="0" applyFont="1" applyBorder="1" applyAlignment="1">
      <alignment horizontal="center"/>
    </xf>
    <xf numFmtId="0" fontId="8" fillId="0" borderId="4" xfId="0" applyFont="1" applyBorder="1" applyAlignment="1">
      <alignment horizontal="center"/>
    </xf>
    <xf numFmtId="0" fontId="6" fillId="2" borderId="5" xfId="0" applyFont="1" applyFill="1" applyBorder="1" applyAlignment="1">
      <alignment horizontal="center" wrapText="1"/>
    </xf>
    <xf numFmtId="0" fontId="6" fillId="15" borderId="6" xfId="0" applyFont="1" applyFill="1" applyBorder="1" applyAlignment="1">
      <alignment horizontal="center" vertical="center" wrapText="1"/>
    </xf>
    <xf numFmtId="0" fontId="8" fillId="0" borderId="8" xfId="0" applyFont="1" applyBorder="1" applyAlignment="1">
      <alignment horizontal="center"/>
    </xf>
    <xf numFmtId="0" fontId="6" fillId="3" borderId="5" xfId="0" applyFont="1" applyFill="1" applyBorder="1" applyAlignment="1">
      <alignment horizontal="center" wrapText="1"/>
    </xf>
    <xf numFmtId="0" fontId="6" fillId="16" borderId="6" xfId="0" applyFont="1" applyFill="1" applyBorder="1" applyAlignment="1">
      <alignment horizontal="center" vertical="center" wrapText="1"/>
    </xf>
    <xf numFmtId="0" fontId="8" fillId="0" borderId="8" xfId="0" applyFont="1" applyBorder="1"/>
    <xf numFmtId="0" fontId="6" fillId="4" borderId="5" xfId="0" applyFont="1" applyFill="1" applyBorder="1" applyAlignment="1">
      <alignment horizontal="center" wrapText="1"/>
    </xf>
    <xf numFmtId="0" fontId="8" fillId="0" borderId="4" xfId="0" applyFont="1" applyBorder="1"/>
    <xf numFmtId="0" fontId="5" fillId="13" borderId="1" xfId="0" applyFont="1" applyFill="1" applyBorder="1" applyAlignment="1">
      <alignment horizontal="center" vertical="center" wrapText="1"/>
    </xf>
    <xf numFmtId="0" fontId="8" fillId="0" borderId="1" xfId="0" applyFont="1" applyBorder="1"/>
    <xf numFmtId="0" fontId="8" fillId="0" borderId="1" xfId="0" applyFont="1" applyBorder="1" applyAlignment="1">
      <alignment horizontal="center"/>
    </xf>
    <xf numFmtId="0" fontId="13" fillId="5" borderId="1" xfId="0" applyFont="1" applyFill="1" applyBorder="1" applyAlignment="1">
      <alignment horizontal="center" wrapText="1"/>
    </xf>
    <xf numFmtId="0" fontId="13" fillId="6" borderId="1" xfId="0" applyFont="1" applyFill="1" applyBorder="1" applyAlignment="1">
      <alignment horizontal="center" wrapText="1"/>
    </xf>
    <xf numFmtId="0" fontId="13" fillId="7" borderId="1" xfId="0" applyFont="1" applyFill="1" applyBorder="1" applyAlignment="1">
      <alignment horizontal="center" wrapText="1"/>
    </xf>
    <xf numFmtId="0" fontId="13" fillId="8" borderId="1" xfId="0" applyFont="1" applyFill="1" applyBorder="1" applyAlignment="1">
      <alignment horizontal="center" wrapText="1"/>
    </xf>
    <xf numFmtId="0" fontId="13" fillId="9" borderId="1" xfId="0" applyFont="1" applyFill="1" applyBorder="1" applyAlignment="1">
      <alignment horizontal="center" wrapText="1"/>
    </xf>
    <xf numFmtId="0" fontId="5" fillId="10" borderId="1" xfId="0" applyFont="1" applyFill="1" applyBorder="1" applyAlignment="1">
      <alignment horizontal="center" wrapText="1"/>
    </xf>
    <xf numFmtId="0" fontId="5" fillId="11" borderId="1" xfId="0" applyFont="1" applyFill="1" applyBorder="1" applyAlignment="1">
      <alignment horizontal="center" wrapText="1"/>
    </xf>
    <xf numFmtId="0" fontId="5" fillId="12" borderId="1" xfId="0" applyFont="1" applyFill="1" applyBorder="1" applyAlignment="1">
      <alignment horizontal="center" wrapText="1"/>
    </xf>
    <xf numFmtId="0" fontId="13" fillId="18" borderId="1" xfId="0" applyFont="1" applyFill="1" applyBorder="1" applyAlignment="1">
      <alignment horizontal="center" wrapText="1"/>
    </xf>
    <xf numFmtId="0" fontId="13" fillId="19" borderId="1" xfId="0" applyFont="1" applyFill="1" applyBorder="1" applyAlignment="1">
      <alignment horizontal="center" wrapText="1"/>
    </xf>
    <xf numFmtId="0" fontId="23" fillId="28" borderId="1" xfId="3" applyFont="1" applyFill="1" applyAlignment="1">
      <alignment horizontal="center" vertical="center" textRotation="90" wrapText="1"/>
    </xf>
    <xf numFmtId="0" fontId="21" fillId="0" borderId="1" xfId="3" applyAlignment="1">
      <alignment horizontal="center"/>
    </xf>
    <xf numFmtId="0" fontId="25" fillId="17" borderId="1" xfId="3" applyFont="1" applyFill="1" applyAlignment="1">
      <alignment wrapText="1"/>
    </xf>
    <xf numFmtId="0" fontId="21" fillId="0" borderId="1" xfId="3"/>
    <xf numFmtId="0" fontId="25" fillId="24" borderId="1" xfId="3" applyFont="1" applyFill="1" applyAlignment="1">
      <alignment wrapText="1"/>
    </xf>
    <xf numFmtId="0" fontId="25" fillId="25" borderId="1" xfId="3" applyFont="1" applyFill="1" applyAlignment="1">
      <alignment wrapText="1"/>
    </xf>
    <xf numFmtId="0" fontId="23" fillId="25" borderId="1" xfId="3" applyFont="1" applyFill="1" applyAlignment="1">
      <alignment horizontal="center" vertical="center" textRotation="90" wrapText="1"/>
    </xf>
    <xf numFmtId="0" fontId="23" fillId="26" borderId="1" xfId="3" applyFont="1" applyFill="1" applyAlignment="1">
      <alignment horizontal="center" vertical="center" textRotation="90" wrapText="1"/>
    </xf>
    <xf numFmtId="0" fontId="23" fillId="25" borderId="1" xfId="3" applyFont="1" applyFill="1" applyAlignment="1">
      <alignment horizontal="center" vertical="center" wrapText="1"/>
    </xf>
    <xf numFmtId="0" fontId="25" fillId="26" borderId="1" xfId="3" applyFont="1" applyFill="1" applyAlignment="1">
      <alignment horizontal="left" vertical="center" wrapText="1"/>
    </xf>
    <xf numFmtId="0" fontId="23" fillId="26" borderId="1" xfId="3" applyFont="1" applyFill="1" applyAlignment="1">
      <alignment horizontal="center" vertical="center" wrapText="1"/>
    </xf>
    <xf numFmtId="0" fontId="23" fillId="30" borderId="1" xfId="3" applyFont="1" applyFill="1" applyAlignment="1">
      <alignment horizontal="center" vertical="center" textRotation="90" wrapText="1"/>
    </xf>
    <xf numFmtId="0" fontId="23" fillId="23" borderId="1" xfId="3" applyFont="1" applyFill="1" applyAlignment="1">
      <alignment horizontal="center" vertical="center" textRotation="90" wrapText="1"/>
    </xf>
    <xf numFmtId="0" fontId="23" fillId="17" borderId="1" xfId="3" applyFont="1" applyFill="1" applyAlignment="1">
      <alignment horizontal="center" vertical="center" textRotation="90" wrapText="1"/>
    </xf>
    <xf numFmtId="0" fontId="25" fillId="24" borderId="1" xfId="3" applyFont="1" applyFill="1" applyAlignment="1">
      <alignment horizontal="left" vertical="center" wrapText="1"/>
    </xf>
    <xf numFmtId="0" fontId="23" fillId="24" borderId="1" xfId="3" applyFont="1" applyFill="1" applyAlignment="1">
      <alignment horizontal="center" vertical="center" textRotation="90" wrapText="1"/>
    </xf>
    <xf numFmtId="0" fontId="25" fillId="2" borderId="1" xfId="3" applyFont="1" applyFill="1" applyAlignment="1">
      <alignment horizontal="left" vertical="center" wrapText="1"/>
    </xf>
  </cellXfs>
  <cellStyles count="5">
    <cellStyle name="Hyperlink" xfId="1" builtinId="8"/>
    <cellStyle name="Normal" xfId="0" builtinId="0"/>
    <cellStyle name="Normal 2" xfId="2" xr:uid="{52E63234-948F-824F-B161-EADE4A88FAA8}"/>
    <cellStyle name="Normal 2 2" xfId="4" xr:uid="{F37F6726-DEB9-0046-BC8D-DD8B07C68BC4}"/>
    <cellStyle name="Normal 3" xfId="3" xr:uid="{9A0A09C5-C150-1F4D-9FD3-CE709099C7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2</xdr:row>
      <xdr:rowOff>12700</xdr:rowOff>
    </xdr:from>
    <xdr:to>
      <xdr:col>7</xdr:col>
      <xdr:colOff>673100</xdr:colOff>
      <xdr:row>44</xdr:row>
      <xdr:rowOff>165100</xdr:rowOff>
    </xdr:to>
    <xdr:pic>
      <xdr:nvPicPr>
        <xdr:cNvPr id="3" name="Picture 2">
          <a:extLst>
            <a:ext uri="{FF2B5EF4-FFF2-40B4-BE49-F238E27FC236}">
              <a16:creationId xmlns:a16="http://schemas.microsoft.com/office/drawing/2014/main" id="{31957DD9-A537-104F-8540-2F4471A2A2A3}"/>
            </a:ext>
          </a:extLst>
        </xdr:cNvPr>
        <xdr:cNvPicPr>
          <a:picLocks noChangeAspect="1"/>
        </xdr:cNvPicPr>
      </xdr:nvPicPr>
      <xdr:blipFill>
        <a:blip xmlns:r="http://schemas.openxmlformats.org/officeDocument/2006/relationships" r:embed="rId1"/>
        <a:stretch>
          <a:fillRect/>
        </a:stretch>
      </xdr:blipFill>
      <xdr:spPr>
        <a:xfrm>
          <a:off x="25400" y="407811"/>
          <a:ext cx="7364589" cy="8449733"/>
        </a:xfrm>
        <a:prstGeom prst="rect">
          <a:avLst/>
        </a:prstGeom>
      </xdr:spPr>
    </xdr:pic>
    <xdr:clientData/>
  </xdr:twoCellAnchor>
  <xdr:twoCellAnchor editAs="oneCell">
    <xdr:from>
      <xdr:col>9</xdr:col>
      <xdr:colOff>12700</xdr:colOff>
      <xdr:row>2</xdr:row>
      <xdr:rowOff>12700</xdr:rowOff>
    </xdr:from>
    <xdr:to>
      <xdr:col>16</xdr:col>
      <xdr:colOff>660400</xdr:colOff>
      <xdr:row>44</xdr:row>
      <xdr:rowOff>165100</xdr:rowOff>
    </xdr:to>
    <xdr:pic>
      <xdr:nvPicPr>
        <xdr:cNvPr id="4" name="Picture 3">
          <a:extLst>
            <a:ext uri="{FF2B5EF4-FFF2-40B4-BE49-F238E27FC236}">
              <a16:creationId xmlns:a16="http://schemas.microsoft.com/office/drawing/2014/main" id="{4BF3E67C-B730-DB48-86F0-285CB800A37A}"/>
            </a:ext>
          </a:extLst>
        </xdr:cNvPr>
        <xdr:cNvPicPr>
          <a:picLocks noChangeAspect="1"/>
        </xdr:cNvPicPr>
      </xdr:nvPicPr>
      <xdr:blipFill>
        <a:blip xmlns:r="http://schemas.openxmlformats.org/officeDocument/2006/relationships" r:embed="rId2"/>
        <a:stretch>
          <a:fillRect/>
        </a:stretch>
      </xdr:blipFill>
      <xdr:spPr>
        <a:xfrm>
          <a:off x="8585200" y="419100"/>
          <a:ext cx="7315200" cy="86868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oralsoftheworld.org/coral_geographic/interactive_map/" TargetMode="External"/><Relationship Id="rId2" Type="http://schemas.openxmlformats.org/officeDocument/2006/relationships/hyperlink" Target="http://www.coralsoftheworld.org/species_factsheets/" TargetMode="External"/><Relationship Id="rId1" Type="http://schemas.openxmlformats.org/officeDocument/2006/relationships/hyperlink" Target="http://www.coralsoftheworld.org/species_factsheet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618CC-6A2A-294A-9890-BB11AB0D4A3E}">
  <dimension ref="A1:T16576"/>
  <sheetViews>
    <sheetView tabSelected="1" workbookViewId="0">
      <selection activeCell="A2" sqref="A2"/>
    </sheetView>
  </sheetViews>
  <sheetFormatPr baseColWidth="10" defaultRowHeight="16" x14ac:dyDescent="0.2"/>
  <cols>
    <col min="1" max="1" width="7.42578125" customWidth="1"/>
    <col min="2" max="2" width="10.5703125" style="109" customWidth="1"/>
    <col min="3" max="3" width="39.28515625" style="97" bestFit="1" customWidth="1"/>
    <col min="4" max="4" width="75.140625" customWidth="1"/>
    <col min="5" max="5" width="15" customWidth="1"/>
    <col min="6" max="6" width="14.42578125" customWidth="1"/>
    <col min="7" max="7" width="14.7109375" customWidth="1"/>
  </cols>
  <sheetData>
    <row r="1" spans="1:8" ht="24" x14ac:dyDescent="0.3">
      <c r="A1" s="156" t="s">
        <v>5417</v>
      </c>
      <c r="B1" s="24"/>
      <c r="C1" s="37"/>
    </row>
    <row r="2" spans="1:8" ht="24" x14ac:dyDescent="0.3">
      <c r="A2" s="152" t="s">
        <v>5317</v>
      </c>
      <c r="B2" s="24"/>
      <c r="C2" s="37"/>
    </row>
    <row r="3" spans="1:8" ht="19" x14ac:dyDescent="0.25">
      <c r="A3" s="151" t="s">
        <v>5318</v>
      </c>
      <c r="B3" s="24"/>
      <c r="C3" s="37"/>
    </row>
    <row r="4" spans="1:8" ht="19" x14ac:dyDescent="0.25">
      <c r="A4" s="151" t="s">
        <v>5334</v>
      </c>
      <c r="B4" s="24"/>
      <c r="C4" s="37"/>
    </row>
    <row r="5" spans="1:8" ht="19" x14ac:dyDescent="0.25">
      <c r="A5" s="151" t="s">
        <v>5310</v>
      </c>
      <c r="B5" s="24"/>
      <c r="C5" s="37"/>
    </row>
    <row r="6" spans="1:8" x14ac:dyDescent="0.2">
      <c r="A6" s="149"/>
      <c r="B6" s="24"/>
      <c r="C6" s="37"/>
    </row>
    <row r="7" spans="1:8" x14ac:dyDescent="0.2">
      <c r="A7" s="150" t="s">
        <v>5309</v>
      </c>
      <c r="B7" s="24"/>
      <c r="C7" s="37" t="s">
        <v>5312</v>
      </c>
    </row>
    <row r="8" spans="1:8" x14ac:dyDescent="0.2">
      <c r="A8" s="149"/>
      <c r="B8" s="24"/>
      <c r="C8" s="37"/>
    </row>
    <row r="9" spans="1:8" x14ac:dyDescent="0.2">
      <c r="A9" s="118" t="s">
        <v>3117</v>
      </c>
      <c r="D9" s="24" t="s">
        <v>5313</v>
      </c>
    </row>
    <row r="10" spans="1:8" s="117" customFormat="1" ht="29" x14ac:dyDescent="0.2">
      <c r="A10" s="36" t="s">
        <v>0</v>
      </c>
      <c r="B10" s="36" t="s">
        <v>1</v>
      </c>
      <c r="C10" s="36" t="s">
        <v>2</v>
      </c>
      <c r="D10" s="36" t="s">
        <v>5311</v>
      </c>
      <c r="E10" s="249" t="s">
        <v>3</v>
      </c>
      <c r="F10" s="249"/>
      <c r="G10" s="249"/>
      <c r="H10" s="249"/>
    </row>
    <row r="11" spans="1:8" x14ac:dyDescent="0.2">
      <c r="A11" s="24" t="s">
        <v>4</v>
      </c>
      <c r="B11" s="113"/>
      <c r="C11" s="108" t="s">
        <v>1939</v>
      </c>
      <c r="D11" s="24" t="s">
        <v>3118</v>
      </c>
      <c r="E11" s="24"/>
      <c r="F11" s="24"/>
      <c r="G11" s="24"/>
    </row>
    <row r="12" spans="1:8" x14ac:dyDescent="0.2">
      <c r="A12" s="24" t="s">
        <v>5</v>
      </c>
      <c r="B12" s="113"/>
      <c r="C12" s="108" t="s">
        <v>243</v>
      </c>
      <c r="D12" s="24" t="s">
        <v>5279</v>
      </c>
      <c r="E12" s="24"/>
      <c r="F12" s="24"/>
      <c r="G12" s="24"/>
    </row>
    <row r="13" spans="1:8" x14ac:dyDescent="0.2">
      <c r="A13" s="24" t="s">
        <v>7</v>
      </c>
      <c r="B13" s="113"/>
      <c r="C13" s="108" t="s">
        <v>244</v>
      </c>
      <c r="D13" s="24" t="s">
        <v>5280</v>
      </c>
      <c r="E13" s="24"/>
      <c r="F13" s="24"/>
      <c r="G13" s="24"/>
    </row>
    <row r="14" spans="1:8" x14ac:dyDescent="0.2">
      <c r="A14" s="24" t="s">
        <v>9</v>
      </c>
      <c r="B14" s="113"/>
      <c r="C14" s="108" t="s">
        <v>8</v>
      </c>
      <c r="D14" s="24" t="s">
        <v>3119</v>
      </c>
      <c r="E14" s="24"/>
      <c r="F14" s="24"/>
      <c r="G14" s="24"/>
    </row>
    <row r="15" spans="1:8" x14ac:dyDescent="0.2">
      <c r="A15" s="24" t="s">
        <v>13</v>
      </c>
      <c r="B15" s="113"/>
      <c r="C15" s="108" t="s">
        <v>1940</v>
      </c>
      <c r="D15" s="24" t="s">
        <v>3120</v>
      </c>
      <c r="E15" s="24"/>
      <c r="F15" s="24"/>
      <c r="G15" s="24"/>
    </row>
    <row r="16" spans="1:8" x14ac:dyDescent="0.2">
      <c r="A16" s="24" t="s">
        <v>14</v>
      </c>
      <c r="B16" s="259" t="s">
        <v>1941</v>
      </c>
      <c r="C16" s="80" t="s">
        <v>245</v>
      </c>
      <c r="D16" s="24" t="s">
        <v>5281</v>
      </c>
      <c r="E16" s="24"/>
      <c r="F16" s="24"/>
      <c r="G16" s="24"/>
    </row>
    <row r="17" spans="1:8" x14ac:dyDescent="0.2">
      <c r="A17" s="24" t="s">
        <v>15</v>
      </c>
      <c r="B17" s="251"/>
      <c r="C17" s="104" t="s">
        <v>246</v>
      </c>
      <c r="D17" s="24" t="s">
        <v>5282</v>
      </c>
      <c r="E17" s="24"/>
      <c r="F17" s="24"/>
      <c r="G17" s="24"/>
    </row>
    <row r="18" spans="1:8" x14ac:dyDescent="0.2">
      <c r="A18" s="24" t="s">
        <v>16</v>
      </c>
      <c r="B18" s="251"/>
      <c r="C18" s="80" t="s">
        <v>247</v>
      </c>
      <c r="D18" s="24" t="s">
        <v>5283</v>
      </c>
      <c r="E18" s="24"/>
      <c r="F18" s="24"/>
      <c r="G18" s="24"/>
    </row>
    <row r="19" spans="1:8" x14ac:dyDescent="0.2">
      <c r="A19" s="24" t="s">
        <v>17</v>
      </c>
      <c r="B19" s="251"/>
      <c r="C19" s="80" t="s">
        <v>248</v>
      </c>
      <c r="D19" s="24" t="s">
        <v>5284</v>
      </c>
      <c r="E19" s="24"/>
      <c r="F19" s="24"/>
      <c r="G19" s="24"/>
    </row>
    <row r="20" spans="1:8" x14ac:dyDescent="0.2">
      <c r="A20" s="24" t="s">
        <v>18</v>
      </c>
      <c r="B20" s="251"/>
      <c r="C20" s="80" t="s">
        <v>249</v>
      </c>
      <c r="D20" s="24" t="s">
        <v>5285</v>
      </c>
      <c r="E20" s="24"/>
      <c r="F20" s="24"/>
      <c r="G20" s="24"/>
    </row>
    <row r="21" spans="1:8" x14ac:dyDescent="0.2">
      <c r="A21" s="24" t="s">
        <v>19</v>
      </c>
      <c r="B21" s="251"/>
      <c r="C21" s="80" t="s">
        <v>250</v>
      </c>
      <c r="D21" s="24" t="s">
        <v>5286</v>
      </c>
      <c r="E21" s="24"/>
      <c r="F21" s="24"/>
      <c r="G21" s="24"/>
    </row>
    <row r="22" spans="1:8" x14ac:dyDescent="0.2">
      <c r="A22" s="24" t="s">
        <v>20</v>
      </c>
      <c r="B22" s="256" t="s">
        <v>1942</v>
      </c>
      <c r="C22" s="105" t="s">
        <v>1947</v>
      </c>
      <c r="D22" s="24" t="s">
        <v>3121</v>
      </c>
      <c r="E22" s="24" t="s">
        <v>10</v>
      </c>
      <c r="F22" s="24" t="s">
        <v>12</v>
      </c>
      <c r="G22" s="24"/>
    </row>
    <row r="23" spans="1:8" x14ac:dyDescent="0.2">
      <c r="A23" s="24" t="s">
        <v>21</v>
      </c>
      <c r="B23" s="251"/>
      <c r="C23" s="105" t="s">
        <v>1948</v>
      </c>
      <c r="D23" s="24" t="s">
        <v>3122</v>
      </c>
      <c r="E23" s="37" t="s">
        <v>3245</v>
      </c>
      <c r="F23" s="24"/>
      <c r="G23" s="24"/>
    </row>
    <row r="24" spans="1:8" x14ac:dyDescent="0.2">
      <c r="A24" s="24" t="s">
        <v>22</v>
      </c>
      <c r="B24" s="251"/>
      <c r="C24" s="105" t="s">
        <v>1949</v>
      </c>
      <c r="D24" s="24" t="s">
        <v>3123</v>
      </c>
      <c r="E24" s="37" t="s">
        <v>3245</v>
      </c>
      <c r="F24" s="24"/>
      <c r="G24" s="24"/>
    </row>
    <row r="25" spans="1:8" x14ac:dyDescent="0.2">
      <c r="A25" s="24" t="s">
        <v>25</v>
      </c>
      <c r="B25" s="251"/>
      <c r="C25" s="105" t="s">
        <v>1950</v>
      </c>
      <c r="D25" s="24" t="s">
        <v>3124</v>
      </c>
      <c r="E25" s="37" t="s">
        <v>3245</v>
      </c>
      <c r="F25" s="24"/>
      <c r="G25" s="24"/>
    </row>
    <row r="26" spans="1:8" x14ac:dyDescent="0.2">
      <c r="A26" s="24" t="s">
        <v>26</v>
      </c>
      <c r="B26" s="251"/>
      <c r="C26" s="105" t="s">
        <v>1951</v>
      </c>
      <c r="D26" s="24" t="s">
        <v>3125</v>
      </c>
      <c r="E26" s="37" t="s">
        <v>3245</v>
      </c>
      <c r="F26" s="24"/>
      <c r="G26" s="24"/>
    </row>
    <row r="27" spans="1:8" ht="16" customHeight="1" x14ac:dyDescent="0.2">
      <c r="A27" s="24" t="s">
        <v>27</v>
      </c>
      <c r="C27" s="115" t="s">
        <v>1943</v>
      </c>
      <c r="D27" s="24" t="s">
        <v>3126</v>
      </c>
      <c r="E27" s="24" t="s">
        <v>10</v>
      </c>
      <c r="F27" s="24" t="s">
        <v>12</v>
      </c>
      <c r="G27" s="24"/>
    </row>
    <row r="28" spans="1:8" ht="24" customHeight="1" x14ac:dyDescent="0.2">
      <c r="A28" s="24" t="s">
        <v>29</v>
      </c>
      <c r="B28" s="257" t="s">
        <v>3115</v>
      </c>
      <c r="C28" s="106" t="s">
        <v>1952</v>
      </c>
      <c r="D28" s="24" t="s">
        <v>3127</v>
      </c>
      <c r="E28" s="24" t="s">
        <v>10</v>
      </c>
      <c r="F28" s="24" t="s">
        <v>11</v>
      </c>
      <c r="G28" s="24" t="s">
        <v>12</v>
      </c>
    </row>
    <row r="29" spans="1:8" ht="24" customHeight="1" x14ac:dyDescent="0.2">
      <c r="A29" s="24" t="s">
        <v>31</v>
      </c>
      <c r="B29" s="251"/>
      <c r="C29" s="106" t="s">
        <v>3114</v>
      </c>
      <c r="D29" s="24" t="s">
        <v>3128</v>
      </c>
      <c r="E29" s="37" t="s">
        <v>3245</v>
      </c>
      <c r="F29" s="24"/>
      <c r="G29" s="24"/>
    </row>
    <row r="30" spans="1:8" x14ac:dyDescent="0.2">
      <c r="A30" s="24" t="s">
        <v>34</v>
      </c>
      <c r="C30" s="114" t="s">
        <v>1944</v>
      </c>
      <c r="D30" s="24" t="s">
        <v>5287</v>
      </c>
      <c r="E30" s="24"/>
      <c r="F30" s="24"/>
      <c r="G30" s="24"/>
      <c r="H30" s="24"/>
    </row>
    <row r="31" spans="1:8" x14ac:dyDescent="0.2">
      <c r="A31" s="24" t="s">
        <v>37</v>
      </c>
      <c r="B31" s="250" t="s">
        <v>1945</v>
      </c>
      <c r="C31" s="107" t="s">
        <v>1953</v>
      </c>
      <c r="D31" s="24" t="s">
        <v>3129</v>
      </c>
      <c r="E31" s="24" t="s">
        <v>1968</v>
      </c>
      <c r="F31" s="24" t="s">
        <v>1970</v>
      </c>
      <c r="G31" s="24" t="s">
        <v>1969</v>
      </c>
      <c r="H31" s="24"/>
    </row>
    <row r="32" spans="1:8" x14ac:dyDescent="0.2">
      <c r="A32" s="24" t="s">
        <v>38</v>
      </c>
      <c r="B32" s="251"/>
      <c r="C32" s="107" t="s">
        <v>1954</v>
      </c>
      <c r="D32" s="24" t="s">
        <v>3130</v>
      </c>
      <c r="E32" s="24" t="s">
        <v>1968</v>
      </c>
      <c r="F32" s="24" t="s">
        <v>1970</v>
      </c>
      <c r="G32" s="24" t="s">
        <v>1969</v>
      </c>
      <c r="H32" s="24"/>
    </row>
    <row r="33" spans="1:8" x14ac:dyDescent="0.2">
      <c r="A33" s="24" t="s">
        <v>39</v>
      </c>
      <c r="B33" s="251"/>
      <c r="C33" s="107" t="s">
        <v>1955</v>
      </c>
      <c r="D33" s="24" t="s">
        <v>3131</v>
      </c>
      <c r="E33" s="24" t="s">
        <v>1968</v>
      </c>
      <c r="F33" s="24" t="s">
        <v>1970</v>
      </c>
      <c r="G33" s="24" t="s">
        <v>1969</v>
      </c>
      <c r="H33" s="24"/>
    </row>
    <row r="34" spans="1:8" x14ac:dyDescent="0.2">
      <c r="A34" s="24" t="s">
        <v>40</v>
      </c>
      <c r="B34" s="251"/>
      <c r="C34" s="107" t="s">
        <v>1956</v>
      </c>
      <c r="D34" s="24" t="s">
        <v>3132</v>
      </c>
      <c r="E34" s="24" t="s">
        <v>1968</v>
      </c>
      <c r="F34" s="24" t="s">
        <v>1970</v>
      </c>
      <c r="G34" s="24" t="s">
        <v>1969</v>
      </c>
      <c r="H34" s="24"/>
    </row>
    <row r="35" spans="1:8" x14ac:dyDescent="0.2">
      <c r="A35" s="24" t="s">
        <v>45</v>
      </c>
      <c r="B35" s="251"/>
      <c r="C35" s="107" t="s">
        <v>1957</v>
      </c>
      <c r="D35" s="24" t="s">
        <v>3133</v>
      </c>
      <c r="E35" s="24" t="s">
        <v>1968</v>
      </c>
      <c r="F35" s="24" t="s">
        <v>1970</v>
      </c>
      <c r="G35" s="24" t="s">
        <v>1969</v>
      </c>
      <c r="H35" s="24"/>
    </row>
    <row r="36" spans="1:8" x14ac:dyDescent="0.2">
      <c r="A36" s="24" t="s">
        <v>46</v>
      </c>
      <c r="B36" s="251"/>
      <c r="C36" s="107" t="s">
        <v>1958</v>
      </c>
      <c r="D36" s="24" t="s">
        <v>3134</v>
      </c>
      <c r="E36" s="24" t="s">
        <v>1968</v>
      </c>
      <c r="F36" s="24" t="s">
        <v>1970</v>
      </c>
      <c r="G36" s="24" t="s">
        <v>1969</v>
      </c>
      <c r="H36" s="24"/>
    </row>
    <row r="37" spans="1:8" ht="16" customHeight="1" x14ac:dyDescent="0.2">
      <c r="A37" s="24" t="s">
        <v>49</v>
      </c>
      <c r="C37" s="116" t="s">
        <v>1946</v>
      </c>
      <c r="D37" s="24" t="s">
        <v>3135</v>
      </c>
      <c r="E37" s="24" t="s">
        <v>1976</v>
      </c>
      <c r="F37" s="24" t="s">
        <v>1968</v>
      </c>
      <c r="G37" s="24" t="s">
        <v>3116</v>
      </c>
      <c r="H37" s="24" t="s">
        <v>1970</v>
      </c>
    </row>
    <row r="38" spans="1:8" s="35" customFormat="1" x14ac:dyDescent="0.2">
      <c r="B38" s="111"/>
      <c r="C38" s="112"/>
    </row>
    <row r="39" spans="1:8" s="35" customFormat="1" x14ac:dyDescent="0.2">
      <c r="A39" s="119" t="s">
        <v>3238</v>
      </c>
      <c r="B39" s="109"/>
      <c r="C39" s="97"/>
      <c r="D39" s="24" t="s">
        <v>5314</v>
      </c>
      <c r="E39"/>
      <c r="F39"/>
      <c r="G39"/>
    </row>
    <row r="40" spans="1:8" s="35" customFormat="1" ht="29" x14ac:dyDescent="0.2">
      <c r="A40" s="36" t="s">
        <v>0</v>
      </c>
      <c r="B40" s="36" t="s">
        <v>1</v>
      </c>
      <c r="C40" s="36" t="s">
        <v>2</v>
      </c>
      <c r="D40" s="36" t="s">
        <v>5311</v>
      </c>
      <c r="E40" s="249" t="s">
        <v>3</v>
      </c>
      <c r="F40" s="249"/>
      <c r="G40" s="249"/>
      <c r="H40" s="249"/>
    </row>
    <row r="41" spans="1:8" x14ac:dyDescent="0.2">
      <c r="A41" s="24" t="s">
        <v>4</v>
      </c>
      <c r="B41" s="98"/>
      <c r="C41" s="81" t="s">
        <v>2108</v>
      </c>
      <c r="D41" s="24" t="s">
        <v>5288</v>
      </c>
      <c r="E41" s="37" t="s">
        <v>3245</v>
      </c>
    </row>
    <row r="42" spans="1:8" x14ac:dyDescent="0.2">
      <c r="A42" s="24" t="s">
        <v>5</v>
      </c>
      <c r="B42" s="99"/>
      <c r="C42" s="19" t="s">
        <v>2109</v>
      </c>
      <c r="D42" s="24" t="s">
        <v>6</v>
      </c>
      <c r="E42" s="37" t="s">
        <v>3245</v>
      </c>
    </row>
    <row r="43" spans="1:8" x14ac:dyDescent="0.2">
      <c r="A43" s="24" t="s">
        <v>7</v>
      </c>
      <c r="B43" s="100"/>
      <c r="C43" s="82" t="s">
        <v>2100</v>
      </c>
      <c r="D43" s="24" t="s">
        <v>5289</v>
      </c>
      <c r="E43" s="37" t="s">
        <v>3245</v>
      </c>
    </row>
    <row r="44" spans="1:8" x14ac:dyDescent="0.2">
      <c r="A44" s="24" t="s">
        <v>9</v>
      </c>
      <c r="B44" s="101"/>
      <c r="C44" s="83" t="s">
        <v>3006</v>
      </c>
      <c r="D44" s="24" t="s">
        <v>3179</v>
      </c>
      <c r="E44" s="37" t="s">
        <v>3245</v>
      </c>
    </row>
    <row r="45" spans="1:8" x14ac:dyDescent="0.2">
      <c r="A45" s="24" t="s">
        <v>13</v>
      </c>
      <c r="B45" s="101"/>
      <c r="C45" s="83" t="s">
        <v>3007</v>
      </c>
      <c r="D45" s="24" t="s">
        <v>3180</v>
      </c>
      <c r="E45" s="37" t="s">
        <v>3245</v>
      </c>
    </row>
    <row r="46" spans="1:8" x14ac:dyDescent="0.2">
      <c r="A46" s="24" t="s">
        <v>14</v>
      </c>
      <c r="B46" s="260" t="s">
        <v>2107</v>
      </c>
      <c r="C46" s="44" t="s">
        <v>56</v>
      </c>
      <c r="D46" s="24" t="s">
        <v>3239</v>
      </c>
      <c r="E46" s="37" t="s">
        <v>3245</v>
      </c>
    </row>
    <row r="47" spans="1:8" x14ac:dyDescent="0.2">
      <c r="A47" s="24" t="s">
        <v>15</v>
      </c>
      <c r="B47" s="260"/>
      <c r="C47" s="44" t="s">
        <v>2110</v>
      </c>
      <c r="D47" s="24" t="s">
        <v>3240</v>
      </c>
      <c r="E47" s="120" t="s">
        <v>3241</v>
      </c>
    </row>
    <row r="48" spans="1:8" x14ac:dyDescent="0.2">
      <c r="A48" s="24" t="s">
        <v>16</v>
      </c>
      <c r="B48" s="260"/>
      <c r="C48" s="44" t="s">
        <v>2111</v>
      </c>
      <c r="D48" s="24" t="s">
        <v>3242</v>
      </c>
      <c r="E48" s="120" t="s">
        <v>3241</v>
      </c>
    </row>
    <row r="49" spans="1:7" x14ac:dyDescent="0.2">
      <c r="A49" s="24" t="s">
        <v>17</v>
      </c>
      <c r="B49" s="260"/>
      <c r="C49" s="44" t="s">
        <v>2112</v>
      </c>
      <c r="D49" s="24" t="s">
        <v>41</v>
      </c>
      <c r="E49" s="18" t="s">
        <v>42</v>
      </c>
      <c r="F49" s="18" t="s">
        <v>43</v>
      </c>
      <c r="G49" s="18" t="s">
        <v>44</v>
      </c>
    </row>
    <row r="50" spans="1:7" x14ac:dyDescent="0.2">
      <c r="A50" s="24" t="s">
        <v>18</v>
      </c>
      <c r="B50" s="260"/>
      <c r="C50" s="44" t="s">
        <v>3009</v>
      </c>
      <c r="D50" s="24" t="s">
        <v>3181</v>
      </c>
      <c r="E50" s="37" t="s">
        <v>3245</v>
      </c>
    </row>
    <row r="51" spans="1:7" x14ac:dyDescent="0.2">
      <c r="A51" s="24" t="s">
        <v>19</v>
      </c>
      <c r="B51" s="260"/>
      <c r="C51" s="44" t="s">
        <v>47</v>
      </c>
      <c r="D51" s="18" t="s">
        <v>48</v>
      </c>
      <c r="E51" s="37" t="s">
        <v>3245</v>
      </c>
    </row>
    <row r="52" spans="1:7" x14ac:dyDescent="0.2">
      <c r="A52" s="24" t="s">
        <v>20</v>
      </c>
      <c r="B52" s="260"/>
      <c r="C52" s="44" t="s">
        <v>2113</v>
      </c>
      <c r="D52" s="24" t="s">
        <v>3182</v>
      </c>
      <c r="E52" s="37" t="s">
        <v>3245</v>
      </c>
    </row>
    <row r="53" spans="1:7" x14ac:dyDescent="0.2">
      <c r="A53" s="24" t="s">
        <v>21</v>
      </c>
      <c r="B53" s="260"/>
      <c r="C53" s="44" t="s">
        <v>23</v>
      </c>
      <c r="D53" s="24" t="s">
        <v>24</v>
      </c>
      <c r="E53" s="37" t="s">
        <v>3245</v>
      </c>
    </row>
    <row r="54" spans="1:7" x14ac:dyDescent="0.2">
      <c r="A54" s="24" t="s">
        <v>22</v>
      </c>
      <c r="B54" s="260"/>
      <c r="C54" s="84" t="s">
        <v>28</v>
      </c>
      <c r="D54" s="24" t="s">
        <v>3244</v>
      </c>
      <c r="E54" s="120" t="s">
        <v>3243</v>
      </c>
    </row>
    <row r="55" spans="1:7" x14ac:dyDescent="0.2">
      <c r="A55" s="24" t="s">
        <v>25</v>
      </c>
      <c r="B55" s="260"/>
      <c r="C55" s="44" t="s">
        <v>30</v>
      </c>
      <c r="D55" s="24" t="s">
        <v>3183</v>
      </c>
      <c r="E55" s="37" t="s">
        <v>3245</v>
      </c>
    </row>
    <row r="56" spans="1:7" x14ac:dyDescent="0.2">
      <c r="A56" s="24" t="s">
        <v>26</v>
      </c>
      <c r="B56" s="260"/>
      <c r="C56" s="44" t="s">
        <v>32</v>
      </c>
      <c r="D56" s="24" t="s">
        <v>33</v>
      </c>
    </row>
    <row r="57" spans="1:7" x14ac:dyDescent="0.2">
      <c r="A57" s="24" t="s">
        <v>27</v>
      </c>
      <c r="B57" s="260"/>
      <c r="C57" s="44" t="s">
        <v>35</v>
      </c>
      <c r="D57" s="24" t="s">
        <v>36</v>
      </c>
    </row>
    <row r="58" spans="1:7" x14ac:dyDescent="0.2">
      <c r="A58" s="24" t="s">
        <v>29</v>
      </c>
      <c r="B58" s="260"/>
      <c r="C58" s="44" t="s">
        <v>2101</v>
      </c>
      <c r="D58" s="24" t="s">
        <v>3184</v>
      </c>
    </row>
    <row r="59" spans="1:7" x14ac:dyDescent="0.2">
      <c r="A59" s="24" t="s">
        <v>31</v>
      </c>
      <c r="B59" s="260"/>
      <c r="C59" s="44" t="s">
        <v>2102</v>
      </c>
      <c r="D59" s="24" t="s">
        <v>3185</v>
      </c>
    </row>
    <row r="60" spans="1:7" x14ac:dyDescent="0.2">
      <c r="A60" s="24" t="s">
        <v>34</v>
      </c>
      <c r="B60" s="260"/>
      <c r="C60" s="44" t="s">
        <v>2114</v>
      </c>
      <c r="D60" s="24" t="s">
        <v>3186</v>
      </c>
    </row>
    <row r="61" spans="1:7" x14ac:dyDescent="0.2">
      <c r="A61" s="24" t="s">
        <v>37</v>
      </c>
      <c r="B61" s="260"/>
      <c r="C61" s="44" t="s">
        <v>62</v>
      </c>
      <c r="D61" s="24" t="s">
        <v>63</v>
      </c>
    </row>
    <row r="62" spans="1:7" x14ac:dyDescent="0.2">
      <c r="A62" s="24" t="s">
        <v>38</v>
      </c>
      <c r="B62" s="260"/>
      <c r="C62" s="44" t="s">
        <v>65</v>
      </c>
      <c r="D62" s="24" t="s">
        <v>66</v>
      </c>
    </row>
    <row r="63" spans="1:7" x14ac:dyDescent="0.2">
      <c r="A63" s="24" t="s">
        <v>39</v>
      </c>
      <c r="B63" s="260"/>
      <c r="C63" s="44" t="s">
        <v>68</v>
      </c>
      <c r="D63" s="24" t="s">
        <v>69</v>
      </c>
    </row>
    <row r="64" spans="1:7" x14ac:dyDescent="0.2">
      <c r="A64" s="24" t="s">
        <v>40</v>
      </c>
      <c r="B64" s="261" t="s">
        <v>452</v>
      </c>
      <c r="C64" s="85" t="s">
        <v>71</v>
      </c>
      <c r="D64" s="24" t="s">
        <v>3187</v>
      </c>
    </row>
    <row r="65" spans="1:4" x14ac:dyDescent="0.2">
      <c r="A65" s="24" t="s">
        <v>45</v>
      </c>
      <c r="B65" s="254"/>
      <c r="C65" s="85" t="s">
        <v>74</v>
      </c>
      <c r="D65" s="24" t="s">
        <v>3188</v>
      </c>
    </row>
    <row r="66" spans="1:4" x14ac:dyDescent="0.2">
      <c r="A66" s="24" t="s">
        <v>46</v>
      </c>
      <c r="B66" s="254"/>
      <c r="C66" s="85" t="s">
        <v>2115</v>
      </c>
      <c r="D66" s="24" t="s">
        <v>3189</v>
      </c>
    </row>
    <row r="67" spans="1:4" x14ac:dyDescent="0.2">
      <c r="A67" s="24" t="s">
        <v>49</v>
      </c>
      <c r="B67" s="254"/>
      <c r="C67" s="85" t="s">
        <v>2124</v>
      </c>
      <c r="D67" s="24" t="s">
        <v>3199</v>
      </c>
    </row>
    <row r="68" spans="1:4" x14ac:dyDescent="0.2">
      <c r="A68" s="24" t="s">
        <v>50</v>
      </c>
      <c r="B68" s="254"/>
      <c r="C68" s="85" t="s">
        <v>3008</v>
      </c>
      <c r="D68" s="24" t="s">
        <v>3190</v>
      </c>
    </row>
    <row r="69" spans="1:4" x14ac:dyDescent="0.2">
      <c r="A69" s="24" t="s">
        <v>51</v>
      </c>
      <c r="B69" s="254"/>
      <c r="C69" s="85" t="s">
        <v>78</v>
      </c>
      <c r="D69" s="24" t="s">
        <v>3191</v>
      </c>
    </row>
    <row r="70" spans="1:4" x14ac:dyDescent="0.2">
      <c r="A70" s="24" t="s">
        <v>52</v>
      </c>
      <c r="B70" s="254"/>
      <c r="C70" s="85" t="s">
        <v>80</v>
      </c>
      <c r="D70" s="24" t="s">
        <v>3192</v>
      </c>
    </row>
    <row r="71" spans="1:4" x14ac:dyDescent="0.2">
      <c r="A71" s="24" t="s">
        <v>53</v>
      </c>
      <c r="B71" s="254"/>
      <c r="C71" s="85" t="s">
        <v>82</v>
      </c>
      <c r="D71" s="24" t="s">
        <v>3193</v>
      </c>
    </row>
    <row r="72" spans="1:4" x14ac:dyDescent="0.2">
      <c r="A72" s="24" t="s">
        <v>54</v>
      </c>
      <c r="B72" s="254"/>
      <c r="C72" s="85" t="s">
        <v>84</v>
      </c>
      <c r="D72" s="24" t="s">
        <v>3194</v>
      </c>
    </row>
    <row r="73" spans="1:4" x14ac:dyDescent="0.2">
      <c r="A73" s="24" t="s">
        <v>55</v>
      </c>
      <c r="B73" s="254"/>
      <c r="C73" s="85" t="s">
        <v>86</v>
      </c>
      <c r="D73" s="24" t="s">
        <v>3195</v>
      </c>
    </row>
    <row r="74" spans="1:4" x14ac:dyDescent="0.2">
      <c r="A74" s="24" t="s">
        <v>57</v>
      </c>
      <c r="B74" s="254"/>
      <c r="C74" s="85" t="s">
        <v>88</v>
      </c>
      <c r="D74" s="24" t="s">
        <v>3196</v>
      </c>
    </row>
    <row r="75" spans="1:4" x14ac:dyDescent="0.2">
      <c r="A75" s="24" t="s">
        <v>58</v>
      </c>
      <c r="B75" s="254"/>
      <c r="C75" s="85" t="s">
        <v>90</v>
      </c>
      <c r="D75" s="24" t="s">
        <v>91</v>
      </c>
    </row>
    <row r="76" spans="1:4" x14ac:dyDescent="0.2">
      <c r="A76" s="24" t="s">
        <v>59</v>
      </c>
      <c r="B76" s="254"/>
      <c r="C76" s="85" t="s">
        <v>93</v>
      </c>
      <c r="D76" s="24" t="s">
        <v>3200</v>
      </c>
    </row>
    <row r="77" spans="1:4" x14ac:dyDescent="0.2">
      <c r="A77" s="24" t="s">
        <v>60</v>
      </c>
      <c r="B77" s="254"/>
      <c r="C77" s="85" t="s">
        <v>2103</v>
      </c>
      <c r="D77" s="24" t="s">
        <v>3197</v>
      </c>
    </row>
    <row r="78" spans="1:4" x14ac:dyDescent="0.2">
      <c r="A78" s="24" t="s">
        <v>61</v>
      </c>
      <c r="B78" s="254"/>
      <c r="C78" s="85" t="s">
        <v>95</v>
      </c>
      <c r="D78" s="24" t="s">
        <v>3198</v>
      </c>
    </row>
    <row r="79" spans="1:4" x14ac:dyDescent="0.2">
      <c r="A79" s="24" t="s">
        <v>64</v>
      </c>
      <c r="B79" s="262" t="s">
        <v>453</v>
      </c>
      <c r="C79" s="86" t="s">
        <v>97</v>
      </c>
      <c r="D79" s="24" t="s">
        <v>3201</v>
      </c>
    </row>
    <row r="80" spans="1:4" x14ac:dyDescent="0.2">
      <c r="A80" s="24" t="s">
        <v>67</v>
      </c>
      <c r="B80" s="254"/>
      <c r="C80" s="86" t="s">
        <v>100</v>
      </c>
      <c r="D80" s="24" t="s">
        <v>101</v>
      </c>
    </row>
    <row r="81" spans="1:4" x14ac:dyDescent="0.2">
      <c r="A81" s="24" t="s">
        <v>70</v>
      </c>
      <c r="B81" s="254"/>
      <c r="C81" s="86" t="s">
        <v>103</v>
      </c>
      <c r="D81" s="24" t="s">
        <v>104</v>
      </c>
    </row>
    <row r="82" spans="1:4" x14ac:dyDescent="0.2">
      <c r="A82" s="24" t="s">
        <v>72</v>
      </c>
      <c r="B82" s="254"/>
      <c r="C82" s="86" t="s">
        <v>106</v>
      </c>
      <c r="D82" s="24" t="s">
        <v>3202</v>
      </c>
    </row>
    <row r="83" spans="1:4" x14ac:dyDescent="0.2">
      <c r="A83" s="24" t="s">
        <v>73</v>
      </c>
      <c r="B83" s="254"/>
      <c r="C83" s="86" t="s">
        <v>108</v>
      </c>
      <c r="D83" s="24" t="s">
        <v>3203</v>
      </c>
    </row>
    <row r="84" spans="1:4" x14ac:dyDescent="0.2">
      <c r="A84" s="24" t="s">
        <v>75</v>
      </c>
      <c r="B84" s="254"/>
      <c r="C84" s="86" t="s">
        <v>2116</v>
      </c>
      <c r="D84" s="24" t="s">
        <v>3204</v>
      </c>
    </row>
    <row r="85" spans="1:4" x14ac:dyDescent="0.2">
      <c r="A85" s="24" t="s">
        <v>76</v>
      </c>
      <c r="B85" s="254"/>
      <c r="C85" s="86" t="s">
        <v>2117</v>
      </c>
      <c r="D85" s="24" t="s">
        <v>3205</v>
      </c>
    </row>
    <row r="86" spans="1:4" x14ac:dyDescent="0.2">
      <c r="A86" s="24" t="s">
        <v>77</v>
      </c>
      <c r="B86" s="254"/>
      <c r="C86" s="86" t="s">
        <v>2118</v>
      </c>
      <c r="D86" s="24" t="s">
        <v>112</v>
      </c>
    </row>
    <row r="87" spans="1:4" x14ac:dyDescent="0.2">
      <c r="A87" s="24" t="s">
        <v>79</v>
      </c>
      <c r="B87" s="254"/>
      <c r="C87" s="86" t="s">
        <v>114</v>
      </c>
      <c r="D87" s="24" t="s">
        <v>3206</v>
      </c>
    </row>
    <row r="88" spans="1:4" x14ac:dyDescent="0.2">
      <c r="A88" s="24" t="s">
        <v>81</v>
      </c>
      <c r="B88" s="254"/>
      <c r="C88" s="86" t="s">
        <v>116</v>
      </c>
      <c r="D88" s="24" t="s">
        <v>3207</v>
      </c>
    </row>
    <row r="89" spans="1:4" x14ac:dyDescent="0.2">
      <c r="A89" s="24" t="s">
        <v>83</v>
      </c>
      <c r="B89" s="254"/>
      <c r="C89" s="86" t="s">
        <v>118</v>
      </c>
      <c r="D89" s="24" t="s">
        <v>119</v>
      </c>
    </row>
    <row r="90" spans="1:4" x14ac:dyDescent="0.2">
      <c r="A90" s="24" t="s">
        <v>85</v>
      </c>
      <c r="B90" s="254"/>
      <c r="C90" s="86" t="s">
        <v>121</v>
      </c>
      <c r="D90" s="24" t="s">
        <v>122</v>
      </c>
    </row>
    <row r="91" spans="1:4" x14ac:dyDescent="0.2">
      <c r="A91" s="24" t="s">
        <v>87</v>
      </c>
      <c r="B91" s="254"/>
      <c r="C91" s="86" t="s">
        <v>124</v>
      </c>
      <c r="D91" s="24" t="s">
        <v>125</v>
      </c>
    </row>
    <row r="92" spans="1:4" x14ac:dyDescent="0.2">
      <c r="A92" s="24" t="s">
        <v>89</v>
      </c>
      <c r="B92" s="254"/>
      <c r="C92" s="86" t="s">
        <v>127</v>
      </c>
      <c r="D92" s="24" t="s">
        <v>128</v>
      </c>
    </row>
    <row r="93" spans="1:4" x14ac:dyDescent="0.2">
      <c r="A93" s="24" t="s">
        <v>92</v>
      </c>
      <c r="B93" s="254"/>
      <c r="C93" s="86" t="s">
        <v>130</v>
      </c>
      <c r="D93" s="24" t="s">
        <v>3208</v>
      </c>
    </row>
    <row r="94" spans="1:4" x14ac:dyDescent="0.2">
      <c r="A94" s="24" t="s">
        <v>94</v>
      </c>
      <c r="B94" s="254"/>
      <c r="C94" s="86" t="s">
        <v>132</v>
      </c>
      <c r="D94" s="24" t="s">
        <v>3209</v>
      </c>
    </row>
    <row r="95" spans="1:4" x14ac:dyDescent="0.2">
      <c r="A95" s="24" t="s">
        <v>96</v>
      </c>
      <c r="B95" s="263" t="s">
        <v>454</v>
      </c>
      <c r="C95" s="87" t="s">
        <v>97</v>
      </c>
      <c r="D95" s="24" t="s">
        <v>3201</v>
      </c>
    </row>
    <row r="96" spans="1:4" x14ac:dyDescent="0.2">
      <c r="A96" s="24" t="s">
        <v>99</v>
      </c>
      <c r="B96" s="254"/>
      <c r="C96" s="87" t="s">
        <v>100</v>
      </c>
      <c r="D96" s="24" t="s">
        <v>101</v>
      </c>
    </row>
    <row r="97" spans="1:4" x14ac:dyDescent="0.2">
      <c r="A97" s="24" t="s">
        <v>102</v>
      </c>
      <c r="B97" s="254"/>
      <c r="C97" s="87" t="s">
        <v>103</v>
      </c>
      <c r="D97" s="24" t="s">
        <v>104</v>
      </c>
    </row>
    <row r="98" spans="1:4" x14ac:dyDescent="0.2">
      <c r="A98" s="24" t="s">
        <v>105</v>
      </c>
      <c r="B98" s="254"/>
      <c r="C98" s="87" t="s">
        <v>106</v>
      </c>
      <c r="D98" s="24" t="s">
        <v>3202</v>
      </c>
    </row>
    <row r="99" spans="1:4" x14ac:dyDescent="0.2">
      <c r="A99" s="24" t="s">
        <v>107</v>
      </c>
      <c r="B99" s="254"/>
      <c r="C99" s="87" t="s">
        <v>108</v>
      </c>
      <c r="D99" s="24" t="s">
        <v>3203</v>
      </c>
    </row>
    <row r="100" spans="1:4" x14ac:dyDescent="0.2">
      <c r="A100" s="24" t="s">
        <v>109</v>
      </c>
      <c r="B100" s="254"/>
      <c r="C100" s="87" t="s">
        <v>2116</v>
      </c>
      <c r="D100" s="24" t="s">
        <v>3204</v>
      </c>
    </row>
    <row r="101" spans="1:4" x14ac:dyDescent="0.2">
      <c r="A101" s="24" t="s">
        <v>110</v>
      </c>
      <c r="B101" s="254"/>
      <c r="C101" s="87" t="s">
        <v>2117</v>
      </c>
      <c r="D101" s="24" t="s">
        <v>3205</v>
      </c>
    </row>
    <row r="102" spans="1:4" x14ac:dyDescent="0.2">
      <c r="A102" s="24" t="s">
        <v>111</v>
      </c>
      <c r="B102" s="254"/>
      <c r="C102" s="87" t="s">
        <v>2118</v>
      </c>
      <c r="D102" s="24" t="s">
        <v>112</v>
      </c>
    </row>
    <row r="103" spans="1:4" x14ac:dyDescent="0.2">
      <c r="A103" s="24" t="s">
        <v>113</v>
      </c>
      <c r="B103" s="254"/>
      <c r="C103" s="87" t="s">
        <v>114</v>
      </c>
      <c r="D103" s="24" t="s">
        <v>3206</v>
      </c>
    </row>
    <row r="104" spans="1:4" x14ac:dyDescent="0.2">
      <c r="A104" s="24" t="s">
        <v>115</v>
      </c>
      <c r="B104" s="254"/>
      <c r="C104" s="87" t="s">
        <v>116</v>
      </c>
      <c r="D104" s="24" t="s">
        <v>3207</v>
      </c>
    </row>
    <row r="105" spans="1:4" x14ac:dyDescent="0.2">
      <c r="A105" s="24" t="s">
        <v>117</v>
      </c>
      <c r="B105" s="254"/>
      <c r="C105" s="87" t="s">
        <v>118</v>
      </c>
      <c r="D105" s="24" t="s">
        <v>119</v>
      </c>
    </row>
    <row r="106" spans="1:4" x14ac:dyDescent="0.2">
      <c r="A106" s="24" t="s">
        <v>120</v>
      </c>
      <c r="B106" s="254"/>
      <c r="C106" s="87" t="s">
        <v>121</v>
      </c>
      <c r="D106" s="24" t="s">
        <v>122</v>
      </c>
    </row>
    <row r="107" spans="1:4" x14ac:dyDescent="0.2">
      <c r="A107" s="24" t="s">
        <v>123</v>
      </c>
      <c r="B107" s="254"/>
      <c r="C107" s="87" t="s">
        <v>124</v>
      </c>
      <c r="D107" s="24" t="s">
        <v>125</v>
      </c>
    </row>
    <row r="108" spans="1:4" x14ac:dyDescent="0.2">
      <c r="A108" s="24" t="s">
        <v>126</v>
      </c>
      <c r="B108" s="254"/>
      <c r="C108" s="87" t="s">
        <v>127</v>
      </c>
      <c r="D108" s="24" t="s">
        <v>128</v>
      </c>
    </row>
    <row r="109" spans="1:4" x14ac:dyDescent="0.2">
      <c r="A109" s="24" t="s">
        <v>129</v>
      </c>
      <c r="B109" s="254"/>
      <c r="C109" s="87" t="s">
        <v>130</v>
      </c>
      <c r="D109" s="24" t="s">
        <v>3208</v>
      </c>
    </row>
    <row r="110" spans="1:4" x14ac:dyDescent="0.2">
      <c r="A110" s="24" t="s">
        <v>131</v>
      </c>
      <c r="B110" s="254"/>
      <c r="C110" s="87" t="s">
        <v>132</v>
      </c>
      <c r="D110" s="24" t="s">
        <v>3209</v>
      </c>
    </row>
    <row r="111" spans="1:4" x14ac:dyDescent="0.2">
      <c r="A111" s="24" t="s">
        <v>133</v>
      </c>
      <c r="B111" s="264" t="s">
        <v>455</v>
      </c>
      <c r="C111" s="88" t="s">
        <v>97</v>
      </c>
      <c r="D111" s="24" t="s">
        <v>3201</v>
      </c>
    </row>
    <row r="112" spans="1:4" x14ac:dyDescent="0.2">
      <c r="A112" s="24" t="s">
        <v>134</v>
      </c>
      <c r="B112" s="254"/>
      <c r="C112" s="88" t="s">
        <v>100</v>
      </c>
      <c r="D112" s="24" t="s">
        <v>101</v>
      </c>
    </row>
    <row r="113" spans="1:4" x14ac:dyDescent="0.2">
      <c r="A113" s="24" t="s">
        <v>135</v>
      </c>
      <c r="B113" s="254"/>
      <c r="C113" s="88" t="s">
        <v>103</v>
      </c>
      <c r="D113" s="24" t="s">
        <v>104</v>
      </c>
    </row>
    <row r="114" spans="1:4" x14ac:dyDescent="0.2">
      <c r="A114" s="24" t="s">
        <v>136</v>
      </c>
      <c r="B114" s="254"/>
      <c r="C114" s="88" t="s">
        <v>106</v>
      </c>
      <c r="D114" s="24" t="s">
        <v>3202</v>
      </c>
    </row>
    <row r="115" spans="1:4" x14ac:dyDescent="0.2">
      <c r="A115" s="24" t="s">
        <v>137</v>
      </c>
      <c r="B115" s="254"/>
      <c r="C115" s="88" t="s">
        <v>108</v>
      </c>
      <c r="D115" s="24" t="s">
        <v>3203</v>
      </c>
    </row>
    <row r="116" spans="1:4" x14ac:dyDescent="0.2">
      <c r="A116" s="24" t="s">
        <v>138</v>
      </c>
      <c r="B116" s="254"/>
      <c r="C116" s="88" t="s">
        <v>2116</v>
      </c>
      <c r="D116" s="24" t="s">
        <v>3204</v>
      </c>
    </row>
    <row r="117" spans="1:4" x14ac:dyDescent="0.2">
      <c r="A117" s="24" t="s">
        <v>139</v>
      </c>
      <c r="B117" s="254"/>
      <c r="C117" s="88" t="s">
        <v>2117</v>
      </c>
      <c r="D117" s="24" t="s">
        <v>3205</v>
      </c>
    </row>
    <row r="118" spans="1:4" x14ac:dyDescent="0.2">
      <c r="A118" s="24" t="s">
        <v>140</v>
      </c>
      <c r="B118" s="254"/>
      <c r="C118" s="88" t="s">
        <v>2118</v>
      </c>
      <c r="D118" s="24" t="s">
        <v>112</v>
      </c>
    </row>
    <row r="119" spans="1:4" x14ac:dyDescent="0.2">
      <c r="A119" s="24" t="s">
        <v>141</v>
      </c>
      <c r="B119" s="254"/>
      <c r="C119" s="88" t="s">
        <v>114</v>
      </c>
      <c r="D119" s="24" t="s">
        <v>3206</v>
      </c>
    </row>
    <row r="120" spans="1:4" x14ac:dyDescent="0.2">
      <c r="A120" s="24" t="s">
        <v>142</v>
      </c>
      <c r="B120" s="254"/>
      <c r="C120" s="88" t="s">
        <v>116</v>
      </c>
      <c r="D120" s="24" t="s">
        <v>3207</v>
      </c>
    </row>
    <row r="121" spans="1:4" x14ac:dyDescent="0.2">
      <c r="A121" s="24" t="s">
        <v>143</v>
      </c>
      <c r="B121" s="254"/>
      <c r="C121" s="88" t="s">
        <v>118</v>
      </c>
      <c r="D121" s="24" t="s">
        <v>119</v>
      </c>
    </row>
    <row r="122" spans="1:4" x14ac:dyDescent="0.2">
      <c r="A122" s="24" t="s">
        <v>144</v>
      </c>
      <c r="B122" s="254"/>
      <c r="C122" s="88" t="s">
        <v>121</v>
      </c>
      <c r="D122" s="24" t="s">
        <v>122</v>
      </c>
    </row>
    <row r="123" spans="1:4" x14ac:dyDescent="0.2">
      <c r="A123" s="24" t="s">
        <v>145</v>
      </c>
      <c r="B123" s="254"/>
      <c r="C123" s="88" t="s">
        <v>124</v>
      </c>
      <c r="D123" s="24" t="s">
        <v>125</v>
      </c>
    </row>
    <row r="124" spans="1:4" x14ac:dyDescent="0.2">
      <c r="A124" s="24" t="s">
        <v>146</v>
      </c>
      <c r="B124" s="254"/>
      <c r="C124" s="88" t="s">
        <v>127</v>
      </c>
      <c r="D124" s="24" t="s">
        <v>128</v>
      </c>
    </row>
    <row r="125" spans="1:4" x14ac:dyDescent="0.2">
      <c r="A125" s="24" t="s">
        <v>147</v>
      </c>
      <c r="B125" s="254"/>
      <c r="C125" s="88" t="s">
        <v>130</v>
      </c>
      <c r="D125" s="24" t="s">
        <v>3208</v>
      </c>
    </row>
    <row r="126" spans="1:4" x14ac:dyDescent="0.2">
      <c r="A126" s="24" t="s">
        <v>148</v>
      </c>
      <c r="B126" s="254"/>
      <c r="C126" s="88" t="s">
        <v>132</v>
      </c>
      <c r="D126" s="24" t="s">
        <v>3209</v>
      </c>
    </row>
    <row r="127" spans="1:4" x14ac:dyDescent="0.2">
      <c r="A127" s="24" t="s">
        <v>149</v>
      </c>
      <c r="B127" s="265" t="s">
        <v>456</v>
      </c>
      <c r="C127" s="89" t="s">
        <v>97</v>
      </c>
      <c r="D127" s="24" t="s">
        <v>3201</v>
      </c>
    </row>
    <row r="128" spans="1:4" x14ac:dyDescent="0.2">
      <c r="A128" s="24" t="s">
        <v>150</v>
      </c>
      <c r="B128" s="254"/>
      <c r="C128" s="89" t="s">
        <v>100</v>
      </c>
      <c r="D128" s="24" t="s">
        <v>101</v>
      </c>
    </row>
    <row r="129" spans="1:4" x14ac:dyDescent="0.2">
      <c r="A129" s="24" t="s">
        <v>151</v>
      </c>
      <c r="B129" s="254"/>
      <c r="C129" s="89" t="s">
        <v>103</v>
      </c>
      <c r="D129" s="24" t="s">
        <v>104</v>
      </c>
    </row>
    <row r="130" spans="1:4" x14ac:dyDescent="0.2">
      <c r="A130" s="24" t="s">
        <v>152</v>
      </c>
      <c r="B130" s="254"/>
      <c r="C130" s="89" t="s">
        <v>106</v>
      </c>
      <c r="D130" s="24" t="s">
        <v>3202</v>
      </c>
    </row>
    <row r="131" spans="1:4" x14ac:dyDescent="0.2">
      <c r="A131" s="24" t="s">
        <v>153</v>
      </c>
      <c r="B131" s="254"/>
      <c r="C131" s="89" t="s">
        <v>108</v>
      </c>
      <c r="D131" s="24" t="s">
        <v>3203</v>
      </c>
    </row>
    <row r="132" spans="1:4" x14ac:dyDescent="0.2">
      <c r="A132" s="24" t="s">
        <v>154</v>
      </c>
      <c r="B132" s="254"/>
      <c r="C132" s="89" t="s">
        <v>2116</v>
      </c>
      <c r="D132" s="24" t="s">
        <v>3204</v>
      </c>
    </row>
    <row r="133" spans="1:4" x14ac:dyDescent="0.2">
      <c r="A133" s="24" t="s">
        <v>155</v>
      </c>
      <c r="B133" s="254"/>
      <c r="C133" s="89" t="s">
        <v>2117</v>
      </c>
      <c r="D133" s="24" t="s">
        <v>3205</v>
      </c>
    </row>
    <row r="134" spans="1:4" x14ac:dyDescent="0.2">
      <c r="A134" s="24" t="s">
        <v>156</v>
      </c>
      <c r="B134" s="254"/>
      <c r="C134" s="89" t="s">
        <v>2118</v>
      </c>
      <c r="D134" s="24" t="s">
        <v>112</v>
      </c>
    </row>
    <row r="135" spans="1:4" x14ac:dyDescent="0.2">
      <c r="A135" s="24" t="s">
        <v>157</v>
      </c>
      <c r="B135" s="254"/>
      <c r="C135" s="89" t="s">
        <v>114</v>
      </c>
      <c r="D135" s="24" t="s">
        <v>3206</v>
      </c>
    </row>
    <row r="136" spans="1:4" x14ac:dyDescent="0.2">
      <c r="A136" s="24" t="s">
        <v>158</v>
      </c>
      <c r="B136" s="254"/>
      <c r="C136" s="89" t="s">
        <v>116</v>
      </c>
      <c r="D136" s="24" t="s">
        <v>3207</v>
      </c>
    </row>
    <row r="137" spans="1:4" x14ac:dyDescent="0.2">
      <c r="A137" s="24" t="s">
        <v>159</v>
      </c>
      <c r="B137" s="254"/>
      <c r="C137" s="89" t="s">
        <v>118</v>
      </c>
      <c r="D137" s="24" t="s">
        <v>119</v>
      </c>
    </row>
    <row r="138" spans="1:4" x14ac:dyDescent="0.2">
      <c r="A138" s="24" t="s">
        <v>160</v>
      </c>
      <c r="B138" s="254"/>
      <c r="C138" s="89" t="s">
        <v>121</v>
      </c>
      <c r="D138" s="24" t="s">
        <v>122</v>
      </c>
    </row>
    <row r="139" spans="1:4" x14ac:dyDescent="0.2">
      <c r="A139" s="24" t="s">
        <v>161</v>
      </c>
      <c r="B139" s="254"/>
      <c r="C139" s="89" t="s">
        <v>124</v>
      </c>
      <c r="D139" s="24" t="s">
        <v>125</v>
      </c>
    </row>
    <row r="140" spans="1:4" x14ac:dyDescent="0.2">
      <c r="A140" s="24" t="s">
        <v>162</v>
      </c>
      <c r="B140" s="254"/>
      <c r="C140" s="89" t="s">
        <v>127</v>
      </c>
      <c r="D140" s="24" t="s">
        <v>128</v>
      </c>
    </row>
    <row r="141" spans="1:4" x14ac:dyDescent="0.2">
      <c r="A141" s="24" t="s">
        <v>163</v>
      </c>
      <c r="B141" s="254"/>
      <c r="C141" s="89" t="s">
        <v>130</v>
      </c>
      <c r="D141" s="24" t="s">
        <v>3208</v>
      </c>
    </row>
    <row r="142" spans="1:4" x14ac:dyDescent="0.2">
      <c r="A142" s="24" t="s">
        <v>164</v>
      </c>
      <c r="B142" s="254"/>
      <c r="C142" s="89" t="s">
        <v>132</v>
      </c>
      <c r="D142" s="24" t="s">
        <v>3209</v>
      </c>
    </row>
    <row r="143" spans="1:4" x14ac:dyDescent="0.2">
      <c r="A143" s="24" t="s">
        <v>165</v>
      </c>
      <c r="B143" s="258" t="s">
        <v>457</v>
      </c>
      <c r="C143" s="90" t="s">
        <v>97</v>
      </c>
      <c r="D143" s="24" t="s">
        <v>3201</v>
      </c>
    </row>
    <row r="144" spans="1:4" x14ac:dyDescent="0.2">
      <c r="A144" s="24" t="s">
        <v>166</v>
      </c>
      <c r="B144" s="254"/>
      <c r="C144" s="90" t="s">
        <v>100</v>
      </c>
      <c r="D144" s="24" t="s">
        <v>101</v>
      </c>
    </row>
    <row r="145" spans="1:4" x14ac:dyDescent="0.2">
      <c r="A145" s="24" t="s">
        <v>167</v>
      </c>
      <c r="B145" s="254"/>
      <c r="C145" s="90" t="s">
        <v>103</v>
      </c>
      <c r="D145" s="24" t="s">
        <v>104</v>
      </c>
    </row>
    <row r="146" spans="1:4" x14ac:dyDescent="0.2">
      <c r="A146" s="24" t="s">
        <v>168</v>
      </c>
      <c r="B146" s="254"/>
      <c r="C146" s="90" t="s">
        <v>106</v>
      </c>
      <c r="D146" s="24" t="s">
        <v>3202</v>
      </c>
    </row>
    <row r="147" spans="1:4" x14ac:dyDescent="0.2">
      <c r="A147" s="24" t="s">
        <v>169</v>
      </c>
      <c r="B147" s="254"/>
      <c r="C147" s="90" t="s">
        <v>108</v>
      </c>
      <c r="D147" s="24" t="s">
        <v>3203</v>
      </c>
    </row>
    <row r="148" spans="1:4" x14ac:dyDescent="0.2">
      <c r="A148" s="24" t="s">
        <v>170</v>
      </c>
      <c r="B148" s="254"/>
      <c r="C148" s="90" t="s">
        <v>2116</v>
      </c>
      <c r="D148" s="24" t="s">
        <v>3204</v>
      </c>
    </row>
    <row r="149" spans="1:4" x14ac:dyDescent="0.2">
      <c r="A149" s="24" t="s">
        <v>171</v>
      </c>
      <c r="B149" s="254"/>
      <c r="C149" s="90" t="s">
        <v>2117</v>
      </c>
      <c r="D149" s="24" t="s">
        <v>3205</v>
      </c>
    </row>
    <row r="150" spans="1:4" x14ac:dyDescent="0.2">
      <c r="A150" s="24" t="s">
        <v>172</v>
      </c>
      <c r="B150" s="254"/>
      <c r="C150" s="90" t="s">
        <v>2118</v>
      </c>
      <c r="D150" s="24" t="s">
        <v>112</v>
      </c>
    </row>
    <row r="151" spans="1:4" x14ac:dyDescent="0.2">
      <c r="A151" s="24" t="s">
        <v>173</v>
      </c>
      <c r="B151" s="254"/>
      <c r="C151" s="90" t="s">
        <v>114</v>
      </c>
      <c r="D151" s="24" t="s">
        <v>3206</v>
      </c>
    </row>
    <row r="152" spans="1:4" ht="18" customHeight="1" x14ac:dyDescent="0.2">
      <c r="A152" s="24" t="s">
        <v>174</v>
      </c>
      <c r="B152" s="254"/>
      <c r="C152" s="90" t="s">
        <v>116</v>
      </c>
      <c r="D152" s="24" t="s">
        <v>3207</v>
      </c>
    </row>
    <row r="153" spans="1:4" ht="18" customHeight="1" x14ac:dyDescent="0.2">
      <c r="A153" s="24" t="s">
        <v>175</v>
      </c>
      <c r="B153" s="254"/>
      <c r="C153" s="90" t="s">
        <v>118</v>
      </c>
      <c r="D153" s="24" t="s">
        <v>119</v>
      </c>
    </row>
    <row r="154" spans="1:4" ht="18" customHeight="1" x14ac:dyDescent="0.2">
      <c r="A154" s="24" t="s">
        <v>176</v>
      </c>
      <c r="B154" s="254"/>
      <c r="C154" s="90" t="s">
        <v>121</v>
      </c>
      <c r="D154" s="24" t="s">
        <v>122</v>
      </c>
    </row>
    <row r="155" spans="1:4" ht="18" customHeight="1" x14ac:dyDescent="0.2">
      <c r="A155" s="24" t="s">
        <v>177</v>
      </c>
      <c r="B155" s="254"/>
      <c r="C155" s="90" t="s">
        <v>124</v>
      </c>
      <c r="D155" s="24" t="s">
        <v>125</v>
      </c>
    </row>
    <row r="156" spans="1:4" x14ac:dyDescent="0.2">
      <c r="A156" s="24" t="s">
        <v>178</v>
      </c>
      <c r="B156" s="254"/>
      <c r="C156" s="90" t="s">
        <v>127</v>
      </c>
      <c r="D156" s="24" t="s">
        <v>128</v>
      </c>
    </row>
    <row r="157" spans="1:4" x14ac:dyDescent="0.2">
      <c r="A157" s="24" t="s">
        <v>179</v>
      </c>
      <c r="B157" s="254"/>
      <c r="C157" s="90" t="s">
        <v>130</v>
      </c>
      <c r="D157" s="24" t="s">
        <v>3208</v>
      </c>
    </row>
    <row r="158" spans="1:4" x14ac:dyDescent="0.2">
      <c r="A158" s="24" t="s">
        <v>180</v>
      </c>
      <c r="B158" s="254"/>
      <c r="C158" s="90" t="s">
        <v>132</v>
      </c>
      <c r="D158" s="24" t="s">
        <v>3209</v>
      </c>
    </row>
    <row r="159" spans="1:4" x14ac:dyDescent="0.2">
      <c r="A159" s="24" t="s">
        <v>181</v>
      </c>
      <c r="B159" s="252" t="s">
        <v>458</v>
      </c>
      <c r="C159" s="91" t="s">
        <v>198</v>
      </c>
      <c r="D159" s="24" t="s">
        <v>3210</v>
      </c>
    </row>
    <row r="160" spans="1:4" x14ac:dyDescent="0.2">
      <c r="A160" s="24" t="s">
        <v>182</v>
      </c>
      <c r="B160" s="252"/>
      <c r="C160" s="91" t="s">
        <v>200</v>
      </c>
      <c r="D160" s="24" t="s">
        <v>3211</v>
      </c>
    </row>
    <row r="161" spans="1:4" x14ac:dyDescent="0.2">
      <c r="A161" s="24" t="s">
        <v>183</v>
      </c>
      <c r="B161" s="252"/>
      <c r="C161" s="91" t="s">
        <v>202</v>
      </c>
      <c r="D161" s="24" t="s">
        <v>3212</v>
      </c>
    </row>
    <row r="162" spans="1:4" x14ac:dyDescent="0.2">
      <c r="A162" s="24" t="s">
        <v>184</v>
      </c>
      <c r="B162" s="252"/>
      <c r="C162" s="91" t="s">
        <v>204</v>
      </c>
      <c r="D162" s="24" t="s">
        <v>3213</v>
      </c>
    </row>
    <row r="163" spans="1:4" x14ac:dyDescent="0.2">
      <c r="A163" s="24" t="s">
        <v>185</v>
      </c>
      <c r="B163" s="252"/>
      <c r="C163" s="91" t="s">
        <v>206</v>
      </c>
      <c r="D163" s="24" t="s">
        <v>3214</v>
      </c>
    </row>
    <row r="164" spans="1:4" x14ac:dyDescent="0.2">
      <c r="A164" s="24" t="s">
        <v>186</v>
      </c>
      <c r="B164" s="252"/>
      <c r="C164" s="91" t="s">
        <v>208</v>
      </c>
      <c r="D164" s="24" t="s">
        <v>3215</v>
      </c>
    </row>
    <row r="165" spans="1:4" x14ac:dyDescent="0.2">
      <c r="A165" s="24" t="s">
        <v>187</v>
      </c>
      <c r="B165" s="252"/>
      <c r="C165" s="91" t="s">
        <v>210</v>
      </c>
      <c r="D165" s="24" t="s">
        <v>3216</v>
      </c>
    </row>
    <row r="166" spans="1:4" x14ac:dyDescent="0.2">
      <c r="A166" s="24" t="s">
        <v>188</v>
      </c>
      <c r="B166" s="252"/>
      <c r="C166" s="91" t="s">
        <v>212</v>
      </c>
      <c r="D166" s="24" t="s">
        <v>3217</v>
      </c>
    </row>
    <row r="167" spans="1:4" x14ac:dyDescent="0.2">
      <c r="A167" s="24" t="s">
        <v>189</v>
      </c>
      <c r="B167" s="252"/>
      <c r="C167" s="91" t="s">
        <v>214</v>
      </c>
      <c r="D167" s="24" t="s">
        <v>3218</v>
      </c>
    </row>
    <row r="168" spans="1:4" x14ac:dyDescent="0.2">
      <c r="A168" s="24" t="s">
        <v>190</v>
      </c>
      <c r="B168" s="252"/>
      <c r="C168" s="91" t="s">
        <v>2104</v>
      </c>
      <c r="D168" s="24" t="s">
        <v>3219</v>
      </c>
    </row>
    <row r="169" spans="1:4" x14ac:dyDescent="0.2">
      <c r="A169" s="24" t="s">
        <v>191</v>
      </c>
      <c r="B169" s="252"/>
      <c r="C169" s="91" t="s">
        <v>216</v>
      </c>
      <c r="D169" s="24" t="s">
        <v>3221</v>
      </c>
    </row>
    <row r="170" spans="1:4" x14ac:dyDescent="0.2">
      <c r="A170" s="24" t="s">
        <v>192</v>
      </c>
      <c r="B170" s="252"/>
      <c r="C170" s="91" t="s">
        <v>2119</v>
      </c>
      <c r="D170" s="24" t="s">
        <v>3223</v>
      </c>
    </row>
    <row r="171" spans="1:4" x14ac:dyDescent="0.2">
      <c r="A171" s="24" t="s">
        <v>193</v>
      </c>
      <c r="B171" s="252"/>
      <c r="C171" s="91" t="s">
        <v>219</v>
      </c>
      <c r="D171" s="24" t="s">
        <v>3224</v>
      </c>
    </row>
    <row r="172" spans="1:4" x14ac:dyDescent="0.2">
      <c r="A172" s="24" t="s">
        <v>194</v>
      </c>
      <c r="B172" s="252"/>
      <c r="C172" s="91" t="s">
        <v>221</v>
      </c>
      <c r="D172" s="24" t="s">
        <v>3225</v>
      </c>
    </row>
    <row r="173" spans="1:4" x14ac:dyDescent="0.2">
      <c r="A173" s="24" t="s">
        <v>195</v>
      </c>
      <c r="B173" s="252"/>
      <c r="C173" s="91" t="s">
        <v>2105</v>
      </c>
      <c r="D173" s="24" t="s">
        <v>3220</v>
      </c>
    </row>
    <row r="174" spans="1:4" x14ac:dyDescent="0.2">
      <c r="A174" s="24" t="s">
        <v>196</v>
      </c>
      <c r="B174" s="252"/>
      <c r="C174" s="91" t="s">
        <v>2106</v>
      </c>
      <c r="D174" s="24" t="s">
        <v>3222</v>
      </c>
    </row>
    <row r="175" spans="1:4" x14ac:dyDescent="0.2">
      <c r="A175" s="24" t="s">
        <v>197</v>
      </c>
      <c r="B175" s="252"/>
      <c r="C175" s="91" t="s">
        <v>223</v>
      </c>
      <c r="D175" s="24" t="s">
        <v>3226</v>
      </c>
    </row>
    <row r="176" spans="1:4" x14ac:dyDescent="0.2">
      <c r="A176" s="24" t="s">
        <v>199</v>
      </c>
      <c r="B176" s="252"/>
      <c r="C176" s="91" t="s">
        <v>225</v>
      </c>
      <c r="D176" s="24" t="s">
        <v>3227</v>
      </c>
    </row>
    <row r="177" spans="1:4" x14ac:dyDescent="0.2">
      <c r="A177" s="24" t="s">
        <v>201</v>
      </c>
      <c r="B177" s="252"/>
      <c r="C177" s="91" t="s">
        <v>227</v>
      </c>
      <c r="D177" s="24" t="s">
        <v>3228</v>
      </c>
    </row>
    <row r="178" spans="1:4" x14ac:dyDescent="0.2">
      <c r="A178" s="24" t="s">
        <v>203</v>
      </c>
      <c r="B178" s="252"/>
      <c r="C178" s="92" t="s">
        <v>2120</v>
      </c>
      <c r="D178" s="24" t="s">
        <v>230</v>
      </c>
    </row>
    <row r="179" spans="1:4" x14ac:dyDescent="0.2">
      <c r="A179" s="24" t="s">
        <v>205</v>
      </c>
      <c r="B179" s="253" t="s">
        <v>459</v>
      </c>
      <c r="C179" s="93" t="s">
        <v>231</v>
      </c>
      <c r="D179" s="24" t="s">
        <v>232</v>
      </c>
    </row>
    <row r="180" spans="1:4" x14ac:dyDescent="0.2">
      <c r="A180" s="24" t="s">
        <v>207</v>
      </c>
      <c r="B180" s="254"/>
      <c r="C180" s="93" t="s">
        <v>233</v>
      </c>
      <c r="D180" s="24" t="s">
        <v>234</v>
      </c>
    </row>
    <row r="181" spans="1:4" x14ac:dyDescent="0.2">
      <c r="A181" s="24" t="s">
        <v>209</v>
      </c>
      <c r="B181" s="254"/>
      <c r="C181" s="93" t="s">
        <v>235</v>
      </c>
      <c r="D181" s="24" t="s">
        <v>3229</v>
      </c>
    </row>
    <row r="182" spans="1:4" x14ac:dyDescent="0.2">
      <c r="A182" s="24" t="s">
        <v>211</v>
      </c>
      <c r="B182" s="254"/>
      <c r="C182" s="93" t="s">
        <v>2121</v>
      </c>
      <c r="D182" s="24" t="s">
        <v>3230</v>
      </c>
    </row>
    <row r="183" spans="1:4" x14ac:dyDescent="0.2">
      <c r="A183" s="24" t="s">
        <v>213</v>
      </c>
      <c r="B183" s="255" t="s">
        <v>460</v>
      </c>
      <c r="C183" s="94" t="s">
        <v>236</v>
      </c>
      <c r="D183" s="24" t="s">
        <v>237</v>
      </c>
    </row>
    <row r="184" spans="1:4" x14ac:dyDescent="0.2">
      <c r="A184" s="24" t="s">
        <v>215</v>
      </c>
      <c r="B184" s="254"/>
      <c r="C184" s="94" t="s">
        <v>238</v>
      </c>
      <c r="D184" s="24" t="s">
        <v>3231</v>
      </c>
    </row>
    <row r="185" spans="1:4" x14ac:dyDescent="0.2">
      <c r="A185" s="24" t="s">
        <v>217</v>
      </c>
      <c r="B185" s="254"/>
      <c r="C185" s="94" t="s">
        <v>239</v>
      </c>
      <c r="D185" s="24" t="s">
        <v>3232</v>
      </c>
    </row>
    <row r="186" spans="1:4" x14ac:dyDescent="0.2">
      <c r="A186" s="24" t="s">
        <v>218</v>
      </c>
      <c r="B186" s="254"/>
      <c r="C186" s="94" t="s">
        <v>240</v>
      </c>
      <c r="D186" s="24" t="s">
        <v>3233</v>
      </c>
    </row>
    <row r="187" spans="1:4" x14ac:dyDescent="0.2">
      <c r="A187" s="24" t="s">
        <v>220</v>
      </c>
      <c r="B187" s="254"/>
      <c r="C187" s="94" t="s">
        <v>2122</v>
      </c>
      <c r="D187" s="24" t="s">
        <v>3233</v>
      </c>
    </row>
    <row r="188" spans="1:4" x14ac:dyDescent="0.2">
      <c r="A188" s="24" t="s">
        <v>222</v>
      </c>
      <c r="B188" s="101"/>
      <c r="C188" s="81" t="s">
        <v>1940</v>
      </c>
      <c r="D188" s="24" t="s">
        <v>3235</v>
      </c>
    </row>
    <row r="189" spans="1:4" x14ac:dyDescent="0.2">
      <c r="A189" s="24" t="s">
        <v>224</v>
      </c>
      <c r="B189" s="102"/>
      <c r="C189" s="95" t="s">
        <v>2123</v>
      </c>
      <c r="D189" s="24" t="s">
        <v>3234</v>
      </c>
    </row>
    <row r="190" spans="1:4" x14ac:dyDescent="0.2">
      <c r="A190" s="24" t="s">
        <v>226</v>
      </c>
      <c r="B190" s="101"/>
      <c r="C190" s="81" t="s">
        <v>241</v>
      </c>
      <c r="D190" s="24" t="s">
        <v>242</v>
      </c>
    </row>
    <row r="191" spans="1:4" x14ac:dyDescent="0.2">
      <c r="A191" s="24" t="s">
        <v>228</v>
      </c>
      <c r="B191" s="103"/>
      <c r="C191" s="81" t="s">
        <v>3013</v>
      </c>
      <c r="D191" s="24" t="s">
        <v>3236</v>
      </c>
    </row>
    <row r="192" spans="1:4" x14ac:dyDescent="0.2">
      <c r="B192" s="110"/>
      <c r="C192" s="96"/>
    </row>
    <row r="193" spans="1:8" x14ac:dyDescent="0.2">
      <c r="A193" s="119" t="s">
        <v>5276</v>
      </c>
      <c r="B193" s="110"/>
      <c r="C193" s="96"/>
      <c r="D193" s="153" t="s">
        <v>5315</v>
      </c>
    </row>
    <row r="194" spans="1:8" x14ac:dyDescent="0.2">
      <c r="A194" s="36" t="s">
        <v>0</v>
      </c>
      <c r="B194" s="36"/>
      <c r="C194" s="36" t="s">
        <v>2</v>
      </c>
      <c r="D194" s="36" t="s">
        <v>5311</v>
      </c>
      <c r="E194" s="249" t="s">
        <v>3</v>
      </c>
      <c r="F194" s="249"/>
      <c r="G194" s="249"/>
      <c r="H194" s="249"/>
    </row>
    <row r="195" spans="1:8" x14ac:dyDescent="0.2">
      <c r="A195" s="24" t="s">
        <v>4</v>
      </c>
      <c r="B195" s="110"/>
      <c r="C195" s="127" t="s">
        <v>3246</v>
      </c>
      <c r="D195" s="24" t="s">
        <v>5278</v>
      </c>
      <c r="E195" s="24" t="s">
        <v>5277</v>
      </c>
      <c r="F195" s="24"/>
      <c r="G195" s="24"/>
      <c r="H195" s="24"/>
    </row>
    <row r="196" spans="1:8" x14ac:dyDescent="0.2">
      <c r="A196" s="24" t="s">
        <v>5</v>
      </c>
      <c r="B196" s="110"/>
      <c r="C196" s="127" t="s">
        <v>3247</v>
      </c>
      <c r="D196" s="24" t="s">
        <v>5279</v>
      </c>
      <c r="E196" s="24"/>
      <c r="F196" s="24"/>
      <c r="G196" s="24"/>
      <c r="H196" s="24"/>
    </row>
    <row r="197" spans="1:8" x14ac:dyDescent="0.2">
      <c r="A197" s="24" t="s">
        <v>7</v>
      </c>
      <c r="B197" s="110"/>
      <c r="C197" s="127" t="s">
        <v>3248</v>
      </c>
      <c r="D197" s="24" t="s">
        <v>5280</v>
      </c>
      <c r="E197" s="24"/>
      <c r="F197" s="24"/>
      <c r="G197" s="24"/>
      <c r="H197" s="24"/>
    </row>
    <row r="198" spans="1:8" x14ac:dyDescent="0.2">
      <c r="A198" s="24" t="s">
        <v>9</v>
      </c>
      <c r="B198" s="110"/>
      <c r="C198" s="127" t="s">
        <v>3249</v>
      </c>
      <c r="D198" s="24" t="s">
        <v>5282</v>
      </c>
      <c r="E198" s="24"/>
      <c r="F198" s="24"/>
      <c r="G198" s="24"/>
      <c r="H198" s="24"/>
    </row>
    <row r="199" spans="1:8" x14ac:dyDescent="0.2">
      <c r="A199" s="24" t="s">
        <v>13</v>
      </c>
      <c r="B199" s="110"/>
      <c r="C199" s="127" t="s">
        <v>3250</v>
      </c>
      <c r="D199" s="24" t="s">
        <v>5281</v>
      </c>
      <c r="E199" s="24"/>
      <c r="F199" s="24"/>
      <c r="G199" s="24"/>
      <c r="H199" s="24"/>
    </row>
    <row r="200" spans="1:8" x14ac:dyDescent="0.2">
      <c r="A200" s="24" t="s">
        <v>14</v>
      </c>
      <c r="B200" s="110"/>
      <c r="C200" s="127" t="s">
        <v>3251</v>
      </c>
      <c r="D200" s="24" t="s">
        <v>5293</v>
      </c>
      <c r="E200" s="24" t="s">
        <v>5291</v>
      </c>
      <c r="F200" s="24" t="s">
        <v>5292</v>
      </c>
      <c r="G200" s="24"/>
      <c r="H200" s="24"/>
    </row>
    <row r="201" spans="1:8" x14ac:dyDescent="0.2">
      <c r="A201" s="24" t="s">
        <v>15</v>
      </c>
      <c r="B201" s="110"/>
      <c r="C201" s="127" t="s">
        <v>3252</v>
      </c>
      <c r="D201" s="24" t="s">
        <v>5288</v>
      </c>
      <c r="E201" s="24"/>
      <c r="F201" s="24"/>
      <c r="G201" s="24"/>
      <c r="H201" s="24"/>
    </row>
    <row r="202" spans="1:8" x14ac:dyDescent="0.2">
      <c r="A202" s="24" t="s">
        <v>16</v>
      </c>
      <c r="B202" s="110"/>
      <c r="C202" s="127" t="s">
        <v>3253</v>
      </c>
      <c r="D202" s="24" t="s">
        <v>5294</v>
      </c>
      <c r="E202" s="24"/>
      <c r="F202" s="24"/>
      <c r="G202" s="24"/>
      <c r="H202" s="24"/>
    </row>
    <row r="203" spans="1:8" x14ac:dyDescent="0.2">
      <c r="A203" s="24" t="s">
        <v>17</v>
      </c>
      <c r="B203" s="110"/>
      <c r="C203" s="127" t="s">
        <v>3254</v>
      </c>
      <c r="D203" s="24" t="s">
        <v>5295</v>
      </c>
      <c r="E203" s="24"/>
      <c r="F203" s="24"/>
      <c r="G203" s="24"/>
      <c r="H203" s="24"/>
    </row>
    <row r="204" spans="1:8" x14ac:dyDescent="0.2">
      <c r="A204" s="24" t="s">
        <v>18</v>
      </c>
      <c r="B204" s="110"/>
      <c r="C204" s="127" t="s">
        <v>5275</v>
      </c>
      <c r="D204" s="24" t="s">
        <v>5296</v>
      </c>
      <c r="E204" s="24" t="s">
        <v>5297</v>
      </c>
      <c r="F204" s="24" t="s">
        <v>5298</v>
      </c>
      <c r="G204" s="24" t="s">
        <v>5299</v>
      </c>
      <c r="H204" s="24"/>
    </row>
    <row r="205" spans="1:8" x14ac:dyDescent="0.2">
      <c r="A205" s="24" t="s">
        <v>19</v>
      </c>
      <c r="B205" s="110"/>
      <c r="C205" s="127" t="s">
        <v>5300</v>
      </c>
      <c r="D205" s="24" t="s">
        <v>5301</v>
      </c>
      <c r="E205" s="24" t="s">
        <v>10</v>
      </c>
      <c r="F205" s="24" t="s">
        <v>12</v>
      </c>
      <c r="G205" s="24"/>
      <c r="H205" s="24"/>
    </row>
    <row r="206" spans="1:8" x14ac:dyDescent="0.2">
      <c r="A206" s="24" t="s">
        <v>20</v>
      </c>
      <c r="B206" s="110"/>
      <c r="C206" s="127" t="s">
        <v>5290</v>
      </c>
      <c r="D206" s="24" t="s">
        <v>5302</v>
      </c>
      <c r="E206" s="24"/>
      <c r="F206" s="24"/>
      <c r="G206" s="24"/>
      <c r="H206" s="24"/>
    </row>
    <row r="207" spans="1:8" x14ac:dyDescent="0.2">
      <c r="A207" s="24" t="s">
        <v>21</v>
      </c>
      <c r="B207" s="110"/>
      <c r="C207" s="148" t="s">
        <v>23</v>
      </c>
      <c r="D207" s="24" t="s">
        <v>24</v>
      </c>
      <c r="E207" s="24"/>
      <c r="F207" s="24"/>
      <c r="G207" s="24"/>
      <c r="H207" s="24"/>
    </row>
    <row r="208" spans="1:8" x14ac:dyDescent="0.2">
      <c r="A208" s="24" t="s">
        <v>22</v>
      </c>
      <c r="B208" s="110"/>
      <c r="C208" s="148" t="s">
        <v>32</v>
      </c>
      <c r="D208" s="24" t="s">
        <v>33</v>
      </c>
      <c r="E208" s="24"/>
      <c r="F208" s="24"/>
      <c r="G208" s="24"/>
      <c r="H208" s="24"/>
    </row>
    <row r="209" spans="1:8" x14ac:dyDescent="0.2">
      <c r="A209" s="24" t="s">
        <v>25</v>
      </c>
      <c r="B209" s="110"/>
      <c r="C209" s="148" t="s">
        <v>35</v>
      </c>
      <c r="D209" s="24" t="s">
        <v>36</v>
      </c>
      <c r="E209" s="24"/>
      <c r="F209" s="24"/>
      <c r="G209" s="24"/>
      <c r="H209" s="24"/>
    </row>
    <row r="210" spans="1:8" x14ac:dyDescent="0.2">
      <c r="A210" s="24" t="s">
        <v>26</v>
      </c>
      <c r="B210" s="110"/>
      <c r="C210" s="148" t="s">
        <v>3257</v>
      </c>
      <c r="D210" s="24" t="s">
        <v>5303</v>
      </c>
      <c r="E210" s="24"/>
      <c r="F210" s="24"/>
      <c r="G210" s="24"/>
      <c r="H210" s="24"/>
    </row>
    <row r="211" spans="1:8" x14ac:dyDescent="0.2">
      <c r="A211" s="24" t="s">
        <v>27</v>
      </c>
      <c r="B211" s="110"/>
      <c r="C211" s="148" t="s">
        <v>3258</v>
      </c>
      <c r="D211" s="24" t="s">
        <v>3187</v>
      </c>
      <c r="E211" s="24"/>
      <c r="F211" s="24"/>
      <c r="G211" s="24"/>
      <c r="H211" s="24"/>
    </row>
    <row r="212" spans="1:8" ht="28" x14ac:dyDescent="0.2">
      <c r="A212" s="24" t="s">
        <v>29</v>
      </c>
      <c r="B212" s="110"/>
      <c r="C212" s="148" t="s">
        <v>3259</v>
      </c>
      <c r="D212" s="24" t="s">
        <v>5307</v>
      </c>
      <c r="E212" s="24"/>
      <c r="F212" s="24"/>
      <c r="G212" s="24"/>
      <c r="H212" s="24"/>
    </row>
    <row r="213" spans="1:8" x14ac:dyDescent="0.2">
      <c r="A213" s="24" t="s">
        <v>31</v>
      </c>
      <c r="B213" s="110"/>
      <c r="C213" s="148" t="s">
        <v>90</v>
      </c>
      <c r="D213" s="24" t="s">
        <v>5306</v>
      </c>
      <c r="E213" s="24" t="s">
        <v>5304</v>
      </c>
      <c r="F213" s="24" t="s">
        <v>5305</v>
      </c>
      <c r="G213" s="24"/>
      <c r="H213" s="24"/>
    </row>
    <row r="214" spans="1:8" x14ac:dyDescent="0.2">
      <c r="A214" s="24" t="s">
        <v>34</v>
      </c>
      <c r="B214" s="110"/>
      <c r="C214" s="148" t="s">
        <v>3260</v>
      </c>
      <c r="D214" s="24" t="s">
        <v>98</v>
      </c>
      <c r="E214" s="24"/>
      <c r="F214" s="24"/>
      <c r="G214" s="24"/>
      <c r="H214" s="24"/>
    </row>
    <row r="215" spans="1:8" x14ac:dyDescent="0.2">
      <c r="A215" s="24" t="s">
        <v>37</v>
      </c>
      <c r="B215" s="110"/>
      <c r="C215" s="148" t="s">
        <v>3261</v>
      </c>
      <c r="D215" s="24" t="s">
        <v>98</v>
      </c>
      <c r="E215" s="24"/>
      <c r="F215" s="24"/>
      <c r="G215" s="24"/>
      <c r="H215" s="24"/>
    </row>
    <row r="216" spans="1:8" x14ac:dyDescent="0.2">
      <c r="A216" s="24" t="s">
        <v>38</v>
      </c>
      <c r="B216" s="110"/>
      <c r="C216" s="148" t="s">
        <v>3262</v>
      </c>
      <c r="D216" s="24" t="s">
        <v>98</v>
      </c>
      <c r="E216" s="24"/>
      <c r="F216" s="24"/>
      <c r="G216" s="24"/>
      <c r="H216" s="24"/>
    </row>
    <row r="217" spans="1:8" x14ac:dyDescent="0.2">
      <c r="A217" s="24" t="s">
        <v>39</v>
      </c>
      <c r="B217" s="110"/>
      <c r="C217" s="148" t="s">
        <v>3263</v>
      </c>
      <c r="D217" s="24" t="s">
        <v>98</v>
      </c>
      <c r="E217" s="24"/>
      <c r="F217" s="24"/>
      <c r="G217" s="24"/>
      <c r="H217" s="24"/>
    </row>
    <row r="218" spans="1:8" x14ac:dyDescent="0.2">
      <c r="A218" s="24" t="s">
        <v>40</v>
      </c>
      <c r="B218" s="110"/>
      <c r="C218" s="148" t="s">
        <v>3264</v>
      </c>
      <c r="D218" s="24" t="s">
        <v>98</v>
      </c>
      <c r="E218" s="24"/>
      <c r="F218" s="24"/>
      <c r="G218" s="24"/>
      <c r="H218" s="24"/>
    </row>
    <row r="219" spans="1:8" x14ac:dyDescent="0.2">
      <c r="A219" s="24" t="s">
        <v>45</v>
      </c>
      <c r="B219" s="110"/>
      <c r="C219" s="148" t="s">
        <v>229</v>
      </c>
      <c r="D219" s="24" t="s">
        <v>5308</v>
      </c>
      <c r="E219" s="24"/>
      <c r="F219" s="24"/>
      <c r="G219" s="24"/>
      <c r="H219" s="24"/>
    </row>
    <row r="220" spans="1:8" x14ac:dyDescent="0.2">
      <c r="B220" s="110"/>
      <c r="C220" s="122"/>
      <c r="D220" s="24"/>
    </row>
    <row r="221" spans="1:8" x14ac:dyDescent="0.2">
      <c r="A221" s="119" t="s">
        <v>3237</v>
      </c>
      <c r="B221" s="110"/>
      <c r="C221" s="96"/>
    </row>
    <row r="222" spans="1:8" s="24" customFormat="1" ht="13" x14ac:dyDescent="0.15">
      <c r="A222" s="24" t="s">
        <v>5316</v>
      </c>
      <c r="B222" s="154"/>
      <c r="C222" s="26"/>
    </row>
    <row r="223" spans="1:8" x14ac:dyDescent="0.2">
      <c r="B223" s="110"/>
      <c r="C223" s="122"/>
      <c r="D223" s="24"/>
    </row>
    <row r="224" spans="1:8" x14ac:dyDescent="0.2">
      <c r="A224" s="119" t="s">
        <v>5326</v>
      </c>
      <c r="B224" s="110"/>
      <c r="C224" s="122"/>
      <c r="D224" s="18"/>
    </row>
    <row r="225" spans="1:20" x14ac:dyDescent="0.2">
      <c r="A225" s="24" t="s">
        <v>5327</v>
      </c>
      <c r="B225" s="110"/>
      <c r="C225" s="122"/>
      <c r="D225" s="24"/>
    </row>
    <row r="226" spans="1:20" x14ac:dyDescent="0.2">
      <c r="A226" s="24" t="s">
        <v>5332</v>
      </c>
      <c r="B226" s="110"/>
      <c r="C226" s="122"/>
    </row>
    <row r="227" spans="1:20" x14ac:dyDescent="0.2">
      <c r="A227" s="24" t="s">
        <v>5333</v>
      </c>
      <c r="B227" s="110"/>
      <c r="C227" s="122"/>
      <c r="D227" s="24"/>
    </row>
    <row r="228" spans="1:20" x14ac:dyDescent="0.2">
      <c r="B228" s="110"/>
      <c r="C228" s="122"/>
      <c r="D228" s="24"/>
    </row>
    <row r="229" spans="1:20" s="214" customFormat="1" x14ac:dyDescent="0.2">
      <c r="A229" s="211" t="s">
        <v>5364</v>
      </c>
      <c r="B229" s="212"/>
      <c r="C229" s="213"/>
      <c r="D229" s="213"/>
      <c r="E229" s="213"/>
      <c r="F229" s="213"/>
      <c r="G229" s="213"/>
      <c r="H229" s="213"/>
      <c r="I229" s="213"/>
      <c r="J229" s="213"/>
      <c r="K229" s="213"/>
      <c r="L229" s="213"/>
      <c r="M229" s="213"/>
      <c r="N229" s="213"/>
      <c r="O229" s="213"/>
      <c r="P229" s="213"/>
      <c r="Q229" s="213"/>
      <c r="R229" s="213"/>
      <c r="S229" s="213"/>
      <c r="T229" s="213"/>
    </row>
    <row r="230" spans="1:20" s="214" customFormat="1" ht="28" x14ac:dyDescent="0.2">
      <c r="A230" s="215" t="s">
        <v>5365</v>
      </c>
      <c r="B230" s="216" t="s">
        <v>1</v>
      </c>
      <c r="C230" s="217" t="s">
        <v>2</v>
      </c>
      <c r="D230" s="217" t="s">
        <v>5366</v>
      </c>
      <c r="E230" s="217"/>
      <c r="F230" s="217"/>
      <c r="G230" s="217"/>
      <c r="H230" s="217"/>
      <c r="I230" s="217"/>
      <c r="J230" s="217"/>
      <c r="K230" s="217"/>
      <c r="L230" s="217"/>
      <c r="M230" s="217"/>
      <c r="N230" s="217"/>
      <c r="O230" s="217"/>
      <c r="P230" s="217"/>
      <c r="Q230" s="217"/>
      <c r="R230" s="217"/>
      <c r="S230" s="217"/>
      <c r="T230" s="217"/>
    </row>
    <row r="231" spans="1:20" s="214" customFormat="1" ht="19" x14ac:dyDescent="0.2">
      <c r="A231" s="218">
        <v>1</v>
      </c>
      <c r="B231" s="219" t="s">
        <v>2108</v>
      </c>
      <c r="C231" s="220" t="s">
        <v>5335</v>
      </c>
      <c r="D231" s="221" t="s">
        <v>5367</v>
      </c>
      <c r="E231" s="221"/>
      <c r="F231" s="221"/>
      <c r="G231" s="221"/>
    </row>
    <row r="232" spans="1:20" s="214" customFormat="1" ht="15.75" customHeight="1" x14ac:dyDescent="0.2">
      <c r="A232" s="218">
        <v>2</v>
      </c>
      <c r="B232" s="222"/>
      <c r="C232" s="223" t="s">
        <v>2100</v>
      </c>
      <c r="D232" s="221" t="s">
        <v>5368</v>
      </c>
      <c r="E232" s="221"/>
      <c r="F232" s="221"/>
      <c r="G232" s="221"/>
    </row>
    <row r="233" spans="1:20" s="214" customFormat="1" ht="15.75" customHeight="1" x14ac:dyDescent="0.2">
      <c r="A233" s="218">
        <v>3</v>
      </c>
      <c r="B233" s="222"/>
      <c r="C233" s="223" t="s">
        <v>5337</v>
      </c>
      <c r="D233" s="221" t="s">
        <v>3179</v>
      </c>
      <c r="E233" s="221"/>
      <c r="F233" s="221"/>
      <c r="G233" s="221"/>
    </row>
    <row r="234" spans="1:20" s="214" customFormat="1" ht="15.75" customHeight="1" x14ac:dyDescent="0.2">
      <c r="A234" s="218">
        <v>4</v>
      </c>
      <c r="B234" s="222"/>
      <c r="C234" s="223" t="s">
        <v>5338</v>
      </c>
      <c r="D234" s="221" t="s">
        <v>5369</v>
      </c>
      <c r="E234" s="221"/>
      <c r="F234" s="221"/>
      <c r="G234" s="221"/>
    </row>
    <row r="235" spans="1:20" s="214" customFormat="1" ht="15.75" customHeight="1" x14ac:dyDescent="0.2">
      <c r="A235" s="218">
        <v>5</v>
      </c>
      <c r="B235" s="222"/>
      <c r="C235" s="223" t="s">
        <v>5339</v>
      </c>
      <c r="D235" s="221" t="s">
        <v>3180</v>
      </c>
      <c r="E235" s="221"/>
      <c r="F235" s="221"/>
      <c r="G235" s="221"/>
    </row>
    <row r="236" spans="1:20" s="214" customFormat="1" ht="15.75" customHeight="1" x14ac:dyDescent="0.2">
      <c r="A236" s="218">
        <v>6</v>
      </c>
      <c r="B236" s="222"/>
      <c r="C236" s="223" t="s">
        <v>5340</v>
      </c>
      <c r="D236" s="221" t="s">
        <v>5370</v>
      </c>
      <c r="E236" s="221"/>
      <c r="F236" s="221"/>
      <c r="G236" s="221"/>
    </row>
    <row r="237" spans="1:20" s="214" customFormat="1" ht="15.75" customHeight="1" x14ac:dyDescent="0.2">
      <c r="A237" s="218">
        <v>7</v>
      </c>
      <c r="B237" s="266" t="s">
        <v>5341</v>
      </c>
      <c r="C237" s="267"/>
      <c r="D237" s="221" t="s">
        <v>5371</v>
      </c>
      <c r="E237" s="221"/>
      <c r="F237" s="221"/>
      <c r="G237" s="221"/>
    </row>
    <row r="238" spans="1:20" s="214" customFormat="1" ht="15.75" customHeight="1" x14ac:dyDescent="0.2">
      <c r="A238" s="218">
        <v>8</v>
      </c>
      <c r="B238" s="224" t="s">
        <v>257</v>
      </c>
      <c r="C238" s="225" t="s">
        <v>5342</v>
      </c>
      <c r="D238" s="221"/>
      <c r="E238" s="221"/>
      <c r="F238" s="221"/>
      <c r="G238" s="221"/>
    </row>
    <row r="239" spans="1:20" s="214" customFormat="1" ht="15.75" customHeight="1" x14ac:dyDescent="0.2">
      <c r="A239" s="218">
        <v>9</v>
      </c>
      <c r="B239" s="224" t="s">
        <v>595</v>
      </c>
      <c r="C239" s="225" t="s">
        <v>5343</v>
      </c>
      <c r="D239" s="221"/>
      <c r="E239" s="221"/>
      <c r="F239" s="221"/>
      <c r="G239" s="221"/>
    </row>
    <row r="240" spans="1:20" s="214" customFormat="1" ht="15.75" customHeight="1" x14ac:dyDescent="0.2">
      <c r="A240" s="218">
        <v>10</v>
      </c>
      <c r="B240" s="224">
        <v>0</v>
      </c>
      <c r="C240" s="226" t="s">
        <v>5344</v>
      </c>
      <c r="D240" s="221"/>
      <c r="E240" s="221"/>
      <c r="F240" s="221"/>
      <c r="G240" s="221"/>
    </row>
    <row r="241" spans="1:7" s="214" customFormat="1" x14ac:dyDescent="0.2">
      <c r="A241" s="218">
        <v>11</v>
      </c>
      <c r="B241" s="224">
        <v>1</v>
      </c>
      <c r="C241" s="226" t="s">
        <v>5345</v>
      </c>
      <c r="D241" s="221"/>
      <c r="E241" s="221"/>
      <c r="F241" s="221"/>
      <c r="G241" s="221"/>
    </row>
    <row r="242" spans="1:7" s="214" customFormat="1" x14ac:dyDescent="0.2">
      <c r="A242" s="218">
        <v>12</v>
      </c>
      <c r="B242" s="224" t="s">
        <v>5346</v>
      </c>
      <c r="C242" s="226" t="s">
        <v>5347</v>
      </c>
      <c r="D242" s="221"/>
      <c r="E242" s="221"/>
      <c r="F242" s="221"/>
      <c r="G242" s="221"/>
    </row>
    <row r="243" spans="1:7" s="214" customFormat="1" x14ac:dyDescent="0.2">
      <c r="A243" s="218">
        <v>13</v>
      </c>
      <c r="B243" s="224" t="s">
        <v>557</v>
      </c>
      <c r="C243" s="225" t="s">
        <v>5348</v>
      </c>
      <c r="D243" s="221"/>
      <c r="E243" s="221"/>
      <c r="F243" s="221"/>
      <c r="G243" s="221"/>
    </row>
    <row r="244" spans="1:7" s="214" customFormat="1" x14ac:dyDescent="0.2">
      <c r="A244" s="218">
        <v>14</v>
      </c>
      <c r="B244" s="224" t="s">
        <v>501</v>
      </c>
      <c r="C244" s="225" t="s">
        <v>5349</v>
      </c>
      <c r="D244" s="221"/>
      <c r="E244" s="221"/>
      <c r="F244" s="221"/>
      <c r="G244" s="221"/>
    </row>
    <row r="245" spans="1:7" s="214" customFormat="1" x14ac:dyDescent="0.2">
      <c r="A245" s="218">
        <v>15</v>
      </c>
      <c r="B245" s="224" t="s">
        <v>481</v>
      </c>
      <c r="C245" s="225" t="s">
        <v>5350</v>
      </c>
      <c r="D245" s="221"/>
      <c r="E245" s="221"/>
      <c r="F245" s="221"/>
      <c r="G245" s="221"/>
    </row>
    <row r="246" spans="1:7" s="214" customFormat="1" x14ac:dyDescent="0.2">
      <c r="A246" s="218">
        <v>16</v>
      </c>
      <c r="B246" s="268" t="s">
        <v>2107</v>
      </c>
      <c r="C246" s="267"/>
      <c r="D246" s="227" t="s">
        <v>5372</v>
      </c>
      <c r="E246" s="221"/>
      <c r="F246" s="221"/>
      <c r="G246" s="221"/>
    </row>
    <row r="247" spans="1:7" s="214" customFormat="1" x14ac:dyDescent="0.2">
      <c r="A247" s="218">
        <v>17</v>
      </c>
      <c r="B247" s="228"/>
      <c r="C247" s="229" t="s">
        <v>56</v>
      </c>
      <c r="D247" s="221" t="s">
        <v>5373</v>
      </c>
      <c r="E247" s="221"/>
      <c r="F247" s="221"/>
      <c r="G247" s="221"/>
    </row>
    <row r="248" spans="1:7" s="214" customFormat="1" x14ac:dyDescent="0.2">
      <c r="A248" s="218">
        <v>18</v>
      </c>
      <c r="B248" s="228"/>
      <c r="C248" s="229" t="s">
        <v>5351</v>
      </c>
      <c r="D248" s="221" t="s">
        <v>5374</v>
      </c>
      <c r="E248" s="221"/>
      <c r="F248" s="221"/>
      <c r="G248" s="221"/>
    </row>
    <row r="249" spans="1:7" s="214" customFormat="1" x14ac:dyDescent="0.2">
      <c r="A249" s="218">
        <v>19</v>
      </c>
      <c r="B249" s="230" t="str">
        <f t="shared" ref="B249:B250" si="0">HYPERLINK("http://www.coralsoftheworld.org/species_factsheets/","LINK")</f>
        <v>LINK</v>
      </c>
      <c r="C249" s="229" t="s">
        <v>2110</v>
      </c>
      <c r="D249" s="221" t="s">
        <v>5375</v>
      </c>
      <c r="E249" s="221"/>
      <c r="F249" s="221"/>
      <c r="G249" s="221"/>
    </row>
    <row r="250" spans="1:7" s="214" customFormat="1" x14ac:dyDescent="0.2">
      <c r="A250" s="218">
        <v>20</v>
      </c>
      <c r="B250" s="230" t="str">
        <f t="shared" si="0"/>
        <v>LINK</v>
      </c>
      <c r="C250" s="229" t="s">
        <v>2111</v>
      </c>
      <c r="D250" s="221" t="s">
        <v>5376</v>
      </c>
      <c r="E250" s="221"/>
      <c r="F250" s="221"/>
      <c r="G250" s="221"/>
    </row>
    <row r="251" spans="1:7" s="214" customFormat="1" x14ac:dyDescent="0.2">
      <c r="A251" s="218">
        <v>21</v>
      </c>
      <c r="B251" s="228"/>
      <c r="C251" s="229" t="s">
        <v>2112</v>
      </c>
      <c r="D251" s="221" t="s">
        <v>41</v>
      </c>
      <c r="E251" s="221"/>
      <c r="F251" s="221"/>
      <c r="G251" s="221"/>
    </row>
    <row r="252" spans="1:7" s="214" customFormat="1" x14ac:dyDescent="0.2">
      <c r="A252" s="218">
        <v>22</v>
      </c>
      <c r="B252" s="228"/>
      <c r="C252" s="229" t="s">
        <v>5352</v>
      </c>
      <c r="D252" s="221" t="s">
        <v>3181</v>
      </c>
      <c r="E252" s="221"/>
      <c r="F252" s="221"/>
      <c r="G252" s="221"/>
    </row>
    <row r="253" spans="1:7" s="214" customFormat="1" x14ac:dyDescent="0.2">
      <c r="A253" s="218">
        <v>23</v>
      </c>
      <c r="B253" s="228"/>
      <c r="C253" s="229" t="s">
        <v>2113</v>
      </c>
      <c r="D253" s="221" t="s">
        <v>3182</v>
      </c>
      <c r="E253" s="221"/>
      <c r="F253" s="221"/>
      <c r="G253" s="221"/>
    </row>
    <row r="254" spans="1:7" s="214" customFormat="1" x14ac:dyDescent="0.2">
      <c r="A254" s="218">
        <v>24</v>
      </c>
      <c r="B254" s="228"/>
      <c r="C254" s="229" t="s">
        <v>23</v>
      </c>
      <c r="D254" s="221" t="s">
        <v>24</v>
      </c>
      <c r="E254" s="269"/>
      <c r="F254" s="267"/>
      <c r="G254" s="221"/>
    </row>
    <row r="255" spans="1:7" s="214" customFormat="1" x14ac:dyDescent="0.2">
      <c r="A255" s="218">
        <v>25</v>
      </c>
      <c r="B255" s="230" t="str">
        <f>HYPERLINK("http://www.coralsoftheworld.org/coral_geographic/interactive_map/","LINK")</f>
        <v>LINK</v>
      </c>
      <c r="C255" s="229" t="s">
        <v>28</v>
      </c>
      <c r="D255" s="221" t="s">
        <v>5377</v>
      </c>
      <c r="E255" s="221"/>
      <c r="F255" s="221"/>
      <c r="G255" s="221"/>
    </row>
    <row r="256" spans="1:7" s="214" customFormat="1" x14ac:dyDescent="0.2">
      <c r="A256" s="218">
        <v>26</v>
      </c>
      <c r="B256" s="228"/>
      <c r="C256" s="229" t="s">
        <v>30</v>
      </c>
      <c r="D256" s="221" t="s">
        <v>3183</v>
      </c>
      <c r="E256" s="221"/>
      <c r="F256" s="221"/>
      <c r="G256" s="221"/>
    </row>
    <row r="257" spans="1:7" s="214" customFormat="1" x14ac:dyDescent="0.2">
      <c r="A257" s="218">
        <v>27</v>
      </c>
      <c r="B257" s="228"/>
      <c r="C257" s="229" t="s">
        <v>32</v>
      </c>
      <c r="D257" s="221" t="s">
        <v>33</v>
      </c>
      <c r="E257" s="221"/>
      <c r="F257" s="221"/>
      <c r="G257" s="221"/>
    </row>
    <row r="258" spans="1:7" s="214" customFormat="1" x14ac:dyDescent="0.2">
      <c r="A258" s="218">
        <v>28</v>
      </c>
      <c r="B258" s="228"/>
      <c r="C258" s="229" t="s">
        <v>35</v>
      </c>
      <c r="D258" s="221" t="s">
        <v>36</v>
      </c>
      <c r="E258" s="221"/>
      <c r="F258" s="221"/>
      <c r="G258" s="221"/>
    </row>
    <row r="259" spans="1:7" s="214" customFormat="1" x14ac:dyDescent="0.2">
      <c r="A259" s="218">
        <v>29</v>
      </c>
      <c r="B259" s="228"/>
      <c r="C259" s="229" t="s">
        <v>2101</v>
      </c>
      <c r="D259" s="221" t="s">
        <v>3184</v>
      </c>
      <c r="E259" s="221"/>
      <c r="F259" s="221"/>
      <c r="G259" s="221"/>
    </row>
    <row r="260" spans="1:7" s="214" customFormat="1" x14ac:dyDescent="0.2">
      <c r="A260" s="218">
        <v>30</v>
      </c>
      <c r="B260" s="228"/>
      <c r="C260" s="229" t="s">
        <v>2102</v>
      </c>
      <c r="D260" s="221" t="s">
        <v>3185</v>
      </c>
      <c r="E260" s="221"/>
      <c r="F260" s="221"/>
      <c r="G260" s="221"/>
    </row>
    <row r="261" spans="1:7" s="214" customFormat="1" x14ac:dyDescent="0.2">
      <c r="A261" s="218">
        <v>31</v>
      </c>
      <c r="B261" s="228"/>
      <c r="C261" s="229" t="s">
        <v>2114</v>
      </c>
      <c r="D261" s="221" t="s">
        <v>3186</v>
      </c>
      <c r="E261" s="221"/>
      <c r="F261" s="221"/>
      <c r="G261" s="221"/>
    </row>
    <row r="262" spans="1:7" s="214" customFormat="1" x14ac:dyDescent="0.2">
      <c r="A262" s="218">
        <v>32</v>
      </c>
      <c r="B262" s="270" t="s">
        <v>452</v>
      </c>
      <c r="C262" s="267"/>
      <c r="D262" s="227" t="s">
        <v>5372</v>
      </c>
      <c r="E262" s="221"/>
      <c r="F262" s="221"/>
      <c r="G262" s="221"/>
    </row>
    <row r="263" spans="1:7" s="214" customFormat="1" x14ac:dyDescent="0.2">
      <c r="A263" s="218">
        <v>33</v>
      </c>
      <c r="B263" s="271"/>
      <c r="C263" s="180" t="s">
        <v>71</v>
      </c>
      <c r="D263" s="221" t="s">
        <v>3187</v>
      </c>
      <c r="E263" s="221"/>
      <c r="F263" s="221"/>
      <c r="G263" s="221"/>
    </row>
    <row r="264" spans="1:7" s="214" customFormat="1" x14ac:dyDescent="0.2">
      <c r="A264" s="218">
        <v>34</v>
      </c>
      <c r="B264" s="267"/>
      <c r="C264" s="180" t="s">
        <v>74</v>
      </c>
      <c r="D264" s="221" t="s">
        <v>3188</v>
      </c>
      <c r="E264" s="221"/>
      <c r="F264" s="221"/>
      <c r="G264" s="221"/>
    </row>
    <row r="265" spans="1:7" s="214" customFormat="1" x14ac:dyDescent="0.2">
      <c r="A265" s="218">
        <v>35</v>
      </c>
      <c r="B265" s="267"/>
      <c r="C265" s="180" t="s">
        <v>2115</v>
      </c>
      <c r="D265" s="221" t="s">
        <v>3189</v>
      </c>
      <c r="E265" s="221"/>
      <c r="F265" s="221"/>
      <c r="G265" s="221"/>
    </row>
    <row r="266" spans="1:7" s="214" customFormat="1" x14ac:dyDescent="0.2">
      <c r="A266" s="218">
        <v>36</v>
      </c>
      <c r="B266" s="267"/>
      <c r="C266" s="180" t="s">
        <v>5353</v>
      </c>
      <c r="D266" s="221" t="s">
        <v>3190</v>
      </c>
      <c r="E266" s="221"/>
      <c r="F266" s="221"/>
      <c r="G266" s="221"/>
    </row>
    <row r="267" spans="1:7" s="214" customFormat="1" x14ac:dyDescent="0.2">
      <c r="A267" s="218">
        <v>37</v>
      </c>
      <c r="B267" s="267"/>
      <c r="C267" s="180" t="s">
        <v>78</v>
      </c>
      <c r="D267" s="221" t="s">
        <v>3191</v>
      </c>
      <c r="E267" s="221"/>
      <c r="F267" s="221"/>
      <c r="G267" s="221"/>
    </row>
    <row r="268" spans="1:7" s="214" customFormat="1" x14ac:dyDescent="0.2">
      <c r="A268" s="218">
        <v>38</v>
      </c>
      <c r="B268" s="267"/>
      <c r="C268" s="180" t="s">
        <v>80</v>
      </c>
      <c r="D268" s="221" t="s">
        <v>3192</v>
      </c>
      <c r="E268" s="221"/>
      <c r="F268" s="221"/>
      <c r="G268" s="221"/>
    </row>
    <row r="269" spans="1:7" s="214" customFormat="1" x14ac:dyDescent="0.2">
      <c r="A269" s="218">
        <v>39</v>
      </c>
      <c r="B269" s="267"/>
      <c r="C269" s="180" t="s">
        <v>82</v>
      </c>
      <c r="D269" s="221" t="s">
        <v>3193</v>
      </c>
      <c r="E269" s="221"/>
      <c r="F269" s="221"/>
      <c r="G269" s="221"/>
    </row>
    <row r="270" spans="1:7" s="214" customFormat="1" x14ac:dyDescent="0.2">
      <c r="A270" s="218">
        <v>40</v>
      </c>
      <c r="B270" s="267"/>
      <c r="C270" s="180" t="s">
        <v>84</v>
      </c>
      <c r="D270" s="221" t="s">
        <v>3194</v>
      </c>
      <c r="E270" s="221"/>
      <c r="F270" s="221"/>
      <c r="G270" s="221"/>
    </row>
    <row r="271" spans="1:7" s="214" customFormat="1" x14ac:dyDescent="0.2">
      <c r="A271" s="218">
        <v>41</v>
      </c>
      <c r="B271" s="267"/>
      <c r="C271" s="180" t="s">
        <v>86</v>
      </c>
      <c r="D271" s="221" t="s">
        <v>3195</v>
      </c>
      <c r="E271" s="221"/>
      <c r="F271" s="221"/>
      <c r="G271" s="221"/>
    </row>
    <row r="272" spans="1:7" s="214" customFormat="1" x14ac:dyDescent="0.2">
      <c r="A272" s="218">
        <v>42</v>
      </c>
      <c r="B272" s="267"/>
      <c r="C272" s="180" t="s">
        <v>88</v>
      </c>
      <c r="D272" s="221" t="s">
        <v>3196</v>
      </c>
      <c r="E272" s="221"/>
      <c r="F272" s="221"/>
      <c r="G272" s="221"/>
    </row>
    <row r="273" spans="1:7" s="214" customFormat="1" x14ac:dyDescent="0.2">
      <c r="A273" s="218">
        <v>43</v>
      </c>
      <c r="B273" s="267"/>
      <c r="C273" s="180" t="s">
        <v>2103</v>
      </c>
      <c r="D273" s="221" t="s">
        <v>3197</v>
      </c>
      <c r="E273" s="221"/>
      <c r="F273" s="221"/>
      <c r="G273" s="221"/>
    </row>
    <row r="274" spans="1:7" s="214" customFormat="1" x14ac:dyDescent="0.2">
      <c r="A274" s="218">
        <v>44</v>
      </c>
      <c r="B274" s="267"/>
      <c r="C274" s="180" t="s">
        <v>95</v>
      </c>
      <c r="D274" s="221" t="s">
        <v>3198</v>
      </c>
      <c r="E274" s="221"/>
      <c r="F274" s="221"/>
      <c r="G274" s="221"/>
    </row>
    <row r="275" spans="1:7" s="214" customFormat="1" x14ac:dyDescent="0.2">
      <c r="A275" s="218">
        <v>45</v>
      </c>
      <c r="B275" s="231" t="s">
        <v>5354</v>
      </c>
      <c r="C275" s="232" t="s">
        <v>453</v>
      </c>
      <c r="D275" s="221" t="s">
        <v>5378</v>
      </c>
      <c r="E275" s="221"/>
      <c r="F275" s="221"/>
      <c r="G275" s="221"/>
    </row>
    <row r="276" spans="1:7" s="214" customFormat="1" x14ac:dyDescent="0.2">
      <c r="A276" s="218">
        <v>46</v>
      </c>
      <c r="B276" s="272"/>
      <c r="C276" s="233" t="s">
        <v>97</v>
      </c>
      <c r="D276" s="221" t="s">
        <v>3201</v>
      </c>
      <c r="E276" s="221"/>
      <c r="F276" s="221"/>
      <c r="G276" s="221"/>
    </row>
    <row r="277" spans="1:7" s="214" customFormat="1" x14ac:dyDescent="0.2">
      <c r="A277" s="218">
        <v>47</v>
      </c>
      <c r="B277" s="267"/>
      <c r="C277" s="233" t="s">
        <v>100</v>
      </c>
      <c r="D277" s="221" t="s">
        <v>101</v>
      </c>
      <c r="E277" s="221"/>
      <c r="F277" s="221"/>
      <c r="G277" s="221"/>
    </row>
    <row r="278" spans="1:7" s="214" customFormat="1" x14ac:dyDescent="0.2">
      <c r="A278" s="218">
        <v>48</v>
      </c>
      <c r="B278" s="267"/>
      <c r="C278" s="233" t="s">
        <v>103</v>
      </c>
      <c r="D278" s="221" t="s">
        <v>104</v>
      </c>
      <c r="E278" s="221"/>
      <c r="F278" s="221"/>
      <c r="G278" s="221"/>
    </row>
    <row r="279" spans="1:7" s="214" customFormat="1" x14ac:dyDescent="0.2">
      <c r="A279" s="218">
        <v>49</v>
      </c>
      <c r="B279" s="267"/>
      <c r="C279" s="233" t="s">
        <v>106</v>
      </c>
      <c r="D279" s="221" t="s">
        <v>3202</v>
      </c>
      <c r="E279" s="221"/>
      <c r="F279" s="221"/>
      <c r="G279" s="221"/>
    </row>
    <row r="280" spans="1:7" s="214" customFormat="1" x14ac:dyDescent="0.2">
      <c r="A280" s="218">
        <v>50</v>
      </c>
      <c r="B280" s="267"/>
      <c r="C280" s="233" t="s">
        <v>108</v>
      </c>
      <c r="D280" s="221" t="s">
        <v>3203</v>
      </c>
      <c r="E280" s="221"/>
      <c r="F280" s="221"/>
      <c r="G280" s="221"/>
    </row>
    <row r="281" spans="1:7" s="214" customFormat="1" x14ac:dyDescent="0.2">
      <c r="A281" s="218">
        <v>51</v>
      </c>
      <c r="B281" s="267"/>
      <c r="C281" s="233" t="s">
        <v>5355</v>
      </c>
      <c r="D281" s="221" t="s">
        <v>3204</v>
      </c>
      <c r="E281" s="221"/>
      <c r="F281" s="221"/>
      <c r="G281" s="221"/>
    </row>
    <row r="282" spans="1:7" s="214" customFormat="1" x14ac:dyDescent="0.2">
      <c r="A282" s="218">
        <v>52</v>
      </c>
      <c r="B282" s="267"/>
      <c r="C282" s="233" t="s">
        <v>2117</v>
      </c>
      <c r="D282" s="221" t="s">
        <v>3205</v>
      </c>
      <c r="E282" s="221"/>
      <c r="F282" s="221"/>
      <c r="G282" s="221"/>
    </row>
    <row r="283" spans="1:7" s="214" customFormat="1" x14ac:dyDescent="0.2">
      <c r="A283" s="218">
        <v>53</v>
      </c>
      <c r="B283" s="267"/>
      <c r="C283" s="233" t="s">
        <v>2118</v>
      </c>
      <c r="D283" s="221" t="s">
        <v>112</v>
      </c>
      <c r="E283" s="221"/>
      <c r="F283" s="221"/>
      <c r="G283" s="221"/>
    </row>
    <row r="284" spans="1:7" s="214" customFormat="1" ht="29" x14ac:dyDescent="0.2">
      <c r="A284" s="218">
        <v>54</v>
      </c>
      <c r="B284" s="267"/>
      <c r="C284" s="233" t="s">
        <v>5356</v>
      </c>
      <c r="D284" s="221" t="s">
        <v>3206</v>
      </c>
      <c r="E284" s="221"/>
      <c r="F284" s="221"/>
      <c r="G284" s="221"/>
    </row>
    <row r="285" spans="1:7" s="214" customFormat="1" ht="29" x14ac:dyDescent="0.2">
      <c r="A285" s="218">
        <v>55</v>
      </c>
      <c r="B285" s="267"/>
      <c r="C285" s="233" t="s">
        <v>5357</v>
      </c>
      <c r="D285" s="221" t="s">
        <v>3207</v>
      </c>
      <c r="E285" s="221"/>
      <c r="F285" s="221"/>
      <c r="G285" s="221"/>
    </row>
    <row r="286" spans="1:7" s="214" customFormat="1" x14ac:dyDescent="0.2">
      <c r="A286" s="218">
        <v>56</v>
      </c>
      <c r="B286" s="267"/>
      <c r="C286" s="233" t="s">
        <v>118</v>
      </c>
      <c r="D286" s="221" t="s">
        <v>119</v>
      </c>
      <c r="E286" s="221"/>
      <c r="F286" s="221"/>
      <c r="G286" s="221"/>
    </row>
    <row r="287" spans="1:7" s="214" customFormat="1" x14ac:dyDescent="0.2">
      <c r="A287" s="218">
        <v>57</v>
      </c>
      <c r="B287" s="267"/>
      <c r="C287" s="233" t="s">
        <v>121</v>
      </c>
      <c r="D287" s="221" t="s">
        <v>122</v>
      </c>
      <c r="E287" s="221"/>
      <c r="F287" s="221"/>
      <c r="G287" s="221"/>
    </row>
    <row r="288" spans="1:7" s="214" customFormat="1" x14ac:dyDescent="0.2">
      <c r="A288" s="218">
        <v>58</v>
      </c>
      <c r="B288" s="267"/>
      <c r="C288" s="233" t="s">
        <v>124</v>
      </c>
      <c r="D288" s="221" t="s">
        <v>125</v>
      </c>
      <c r="E288" s="221"/>
      <c r="F288" s="221"/>
      <c r="G288" s="221"/>
    </row>
    <row r="289" spans="1:7" s="214" customFormat="1" x14ac:dyDescent="0.2">
      <c r="A289" s="218">
        <v>59</v>
      </c>
      <c r="B289" s="267"/>
      <c r="C289" s="233" t="s">
        <v>127</v>
      </c>
      <c r="D289" s="221" t="s">
        <v>128</v>
      </c>
      <c r="E289" s="221"/>
      <c r="F289" s="221"/>
      <c r="G289" s="221"/>
    </row>
    <row r="290" spans="1:7" s="214" customFormat="1" x14ac:dyDescent="0.2">
      <c r="A290" s="218">
        <v>60</v>
      </c>
      <c r="B290" s="267"/>
      <c r="C290" s="233" t="s">
        <v>130</v>
      </c>
      <c r="D290" s="221" t="s">
        <v>3208</v>
      </c>
      <c r="E290" s="221"/>
      <c r="F290" s="221"/>
      <c r="G290" s="221"/>
    </row>
    <row r="291" spans="1:7" s="214" customFormat="1" x14ac:dyDescent="0.2">
      <c r="A291" s="218">
        <v>61</v>
      </c>
      <c r="B291" s="267"/>
      <c r="C291" s="233" t="s">
        <v>132</v>
      </c>
      <c r="D291" s="221" t="s">
        <v>3209</v>
      </c>
      <c r="E291" s="221"/>
      <c r="F291" s="221"/>
      <c r="G291" s="221"/>
    </row>
    <row r="292" spans="1:7" s="214" customFormat="1" x14ac:dyDescent="0.2">
      <c r="A292" s="218">
        <v>62</v>
      </c>
      <c r="B292" s="234" t="s">
        <v>5354</v>
      </c>
      <c r="C292" s="235" t="s">
        <v>454</v>
      </c>
      <c r="D292" s="221" t="s">
        <v>5378</v>
      </c>
      <c r="E292" s="221"/>
      <c r="F292" s="221"/>
      <c r="G292" s="221"/>
    </row>
    <row r="293" spans="1:7" s="214" customFormat="1" x14ac:dyDescent="0.2">
      <c r="A293" s="218">
        <v>63</v>
      </c>
      <c r="B293" s="273"/>
      <c r="C293" s="236" t="s">
        <v>97</v>
      </c>
      <c r="D293" s="221" t="s">
        <v>3201</v>
      </c>
      <c r="E293" s="221"/>
      <c r="F293" s="221"/>
      <c r="G293" s="221"/>
    </row>
    <row r="294" spans="1:7" s="214" customFormat="1" x14ac:dyDescent="0.2">
      <c r="A294" s="218">
        <v>64</v>
      </c>
      <c r="B294" s="267"/>
      <c r="C294" s="236" t="s">
        <v>100</v>
      </c>
      <c r="D294" s="221" t="s">
        <v>101</v>
      </c>
      <c r="E294" s="221"/>
      <c r="F294" s="221"/>
      <c r="G294" s="221"/>
    </row>
    <row r="295" spans="1:7" s="214" customFormat="1" x14ac:dyDescent="0.2">
      <c r="A295" s="218">
        <v>65</v>
      </c>
      <c r="B295" s="267"/>
      <c r="C295" s="236" t="s">
        <v>103</v>
      </c>
      <c r="D295" s="221" t="s">
        <v>104</v>
      </c>
      <c r="E295" s="221"/>
      <c r="F295" s="221"/>
      <c r="G295" s="221"/>
    </row>
    <row r="296" spans="1:7" s="214" customFormat="1" x14ac:dyDescent="0.2">
      <c r="A296" s="218">
        <v>66</v>
      </c>
      <c r="B296" s="267"/>
      <c r="C296" s="236" t="s">
        <v>106</v>
      </c>
      <c r="D296" s="221" t="s">
        <v>3202</v>
      </c>
      <c r="E296" s="221"/>
      <c r="F296" s="221"/>
      <c r="G296" s="221"/>
    </row>
    <row r="297" spans="1:7" s="214" customFormat="1" x14ac:dyDescent="0.2">
      <c r="A297" s="218">
        <v>67</v>
      </c>
      <c r="B297" s="267"/>
      <c r="C297" s="236" t="s">
        <v>108</v>
      </c>
      <c r="D297" s="221" t="s">
        <v>3203</v>
      </c>
      <c r="E297" s="221"/>
      <c r="F297" s="221"/>
      <c r="G297" s="221"/>
    </row>
    <row r="298" spans="1:7" s="214" customFormat="1" x14ac:dyDescent="0.2">
      <c r="A298" s="218">
        <v>68</v>
      </c>
      <c r="B298" s="267"/>
      <c r="C298" s="236" t="s">
        <v>5355</v>
      </c>
      <c r="D298" s="221" t="s">
        <v>3204</v>
      </c>
      <c r="E298" s="221"/>
      <c r="F298" s="221"/>
      <c r="G298" s="221"/>
    </row>
    <row r="299" spans="1:7" s="214" customFormat="1" x14ac:dyDescent="0.2">
      <c r="A299" s="218">
        <v>69</v>
      </c>
      <c r="B299" s="267"/>
      <c r="C299" s="236" t="s">
        <v>2117</v>
      </c>
      <c r="D299" s="221" t="s">
        <v>3205</v>
      </c>
      <c r="E299" s="221"/>
      <c r="F299" s="221"/>
      <c r="G299" s="221"/>
    </row>
    <row r="300" spans="1:7" s="214" customFormat="1" x14ac:dyDescent="0.2">
      <c r="A300" s="218">
        <v>70</v>
      </c>
      <c r="B300" s="267"/>
      <c r="C300" s="236" t="s">
        <v>2118</v>
      </c>
      <c r="D300" s="221" t="s">
        <v>112</v>
      </c>
      <c r="E300" s="221"/>
      <c r="F300" s="221"/>
      <c r="G300" s="221"/>
    </row>
    <row r="301" spans="1:7" s="214" customFormat="1" ht="29" x14ac:dyDescent="0.2">
      <c r="A301" s="218">
        <v>71</v>
      </c>
      <c r="B301" s="267"/>
      <c r="C301" s="236" t="s">
        <v>5356</v>
      </c>
      <c r="D301" s="221" t="s">
        <v>3206</v>
      </c>
      <c r="E301" s="221"/>
      <c r="F301" s="221"/>
      <c r="G301" s="221"/>
    </row>
    <row r="302" spans="1:7" s="214" customFormat="1" ht="29" x14ac:dyDescent="0.2">
      <c r="A302" s="218">
        <v>72</v>
      </c>
      <c r="B302" s="267"/>
      <c r="C302" s="236" t="s">
        <v>5357</v>
      </c>
      <c r="D302" s="221" t="s">
        <v>3207</v>
      </c>
      <c r="E302" s="221"/>
      <c r="F302" s="221"/>
      <c r="G302" s="221"/>
    </row>
    <row r="303" spans="1:7" s="214" customFormat="1" x14ac:dyDescent="0.2">
      <c r="A303" s="218">
        <v>73</v>
      </c>
      <c r="B303" s="267"/>
      <c r="C303" s="236" t="s">
        <v>118</v>
      </c>
      <c r="D303" s="221" t="s">
        <v>119</v>
      </c>
      <c r="E303" s="221"/>
      <c r="F303" s="221"/>
      <c r="G303" s="221"/>
    </row>
    <row r="304" spans="1:7" s="214" customFormat="1" x14ac:dyDescent="0.2">
      <c r="A304" s="218">
        <v>74</v>
      </c>
      <c r="B304" s="267"/>
      <c r="C304" s="236" t="s">
        <v>121</v>
      </c>
      <c r="D304" s="221" t="s">
        <v>122</v>
      </c>
      <c r="E304" s="221"/>
      <c r="F304" s="221"/>
      <c r="G304" s="221"/>
    </row>
    <row r="305" spans="1:7" s="214" customFormat="1" x14ac:dyDescent="0.2">
      <c r="A305" s="218">
        <v>75</v>
      </c>
      <c r="B305" s="267"/>
      <c r="C305" s="236" t="s">
        <v>124</v>
      </c>
      <c r="D305" s="221" t="s">
        <v>125</v>
      </c>
      <c r="E305" s="221"/>
      <c r="F305" s="221"/>
      <c r="G305" s="221"/>
    </row>
    <row r="306" spans="1:7" s="214" customFormat="1" x14ac:dyDescent="0.2">
      <c r="A306" s="218">
        <v>76</v>
      </c>
      <c r="B306" s="267"/>
      <c r="C306" s="236" t="s">
        <v>127</v>
      </c>
      <c r="D306" s="221" t="s">
        <v>128</v>
      </c>
      <c r="E306" s="221"/>
      <c r="F306" s="221"/>
      <c r="G306" s="221"/>
    </row>
    <row r="307" spans="1:7" s="214" customFormat="1" x14ac:dyDescent="0.2">
      <c r="A307" s="218">
        <v>77</v>
      </c>
      <c r="B307" s="267"/>
      <c r="C307" s="236" t="s">
        <v>130</v>
      </c>
      <c r="D307" s="221" t="s">
        <v>3208</v>
      </c>
      <c r="E307" s="221"/>
      <c r="F307" s="221"/>
      <c r="G307" s="221"/>
    </row>
    <row r="308" spans="1:7" s="214" customFormat="1" x14ac:dyDescent="0.2">
      <c r="A308" s="218">
        <v>78</v>
      </c>
      <c r="B308" s="267"/>
      <c r="C308" s="236" t="s">
        <v>132</v>
      </c>
      <c r="D308" s="221" t="s">
        <v>3209</v>
      </c>
      <c r="E308" s="221"/>
      <c r="F308" s="221"/>
      <c r="G308" s="221"/>
    </row>
    <row r="309" spans="1:7" s="214" customFormat="1" x14ac:dyDescent="0.2">
      <c r="A309" s="218">
        <v>79</v>
      </c>
      <c r="B309" s="237" t="s">
        <v>5354</v>
      </c>
      <c r="C309" s="238" t="s">
        <v>455</v>
      </c>
      <c r="D309" s="221" t="s">
        <v>5378</v>
      </c>
      <c r="E309" s="221"/>
      <c r="F309" s="221"/>
      <c r="G309" s="221"/>
    </row>
    <row r="310" spans="1:7" s="214" customFormat="1" x14ac:dyDescent="0.2">
      <c r="A310" s="218">
        <v>80</v>
      </c>
      <c r="B310" s="274"/>
      <c r="C310" s="239" t="s">
        <v>97</v>
      </c>
      <c r="D310" s="221" t="s">
        <v>3201</v>
      </c>
      <c r="E310" s="221"/>
      <c r="F310" s="221"/>
      <c r="G310" s="221"/>
    </row>
    <row r="311" spans="1:7" s="214" customFormat="1" x14ac:dyDescent="0.2">
      <c r="A311" s="218">
        <v>81</v>
      </c>
      <c r="B311" s="267"/>
      <c r="C311" s="239" t="s">
        <v>100</v>
      </c>
      <c r="D311" s="221" t="s">
        <v>101</v>
      </c>
      <c r="E311" s="221"/>
      <c r="F311" s="221"/>
      <c r="G311" s="221"/>
    </row>
    <row r="312" spans="1:7" s="214" customFormat="1" x14ac:dyDescent="0.2">
      <c r="A312" s="218">
        <v>82</v>
      </c>
      <c r="B312" s="267"/>
      <c r="C312" s="239" t="s">
        <v>103</v>
      </c>
      <c r="D312" s="221" t="s">
        <v>104</v>
      </c>
      <c r="E312" s="221"/>
      <c r="F312" s="221"/>
      <c r="G312" s="221"/>
    </row>
    <row r="313" spans="1:7" s="214" customFormat="1" x14ac:dyDescent="0.2">
      <c r="A313" s="218">
        <v>83</v>
      </c>
      <c r="B313" s="267"/>
      <c r="C313" s="239" t="s">
        <v>106</v>
      </c>
      <c r="D313" s="221" t="s">
        <v>3202</v>
      </c>
      <c r="E313" s="221"/>
      <c r="F313" s="221"/>
      <c r="G313" s="221"/>
    </row>
    <row r="314" spans="1:7" s="214" customFormat="1" x14ac:dyDescent="0.2">
      <c r="A314" s="218">
        <v>84</v>
      </c>
      <c r="B314" s="267"/>
      <c r="C314" s="239" t="s">
        <v>108</v>
      </c>
      <c r="D314" s="221" t="s">
        <v>3203</v>
      </c>
      <c r="E314" s="221"/>
      <c r="F314" s="221"/>
      <c r="G314" s="221"/>
    </row>
    <row r="315" spans="1:7" s="214" customFormat="1" x14ac:dyDescent="0.2">
      <c r="A315" s="218">
        <v>85</v>
      </c>
      <c r="B315" s="267"/>
      <c r="C315" s="239" t="s">
        <v>5355</v>
      </c>
      <c r="D315" s="221" t="s">
        <v>3204</v>
      </c>
      <c r="E315" s="221"/>
      <c r="F315" s="221"/>
      <c r="G315" s="221"/>
    </row>
    <row r="316" spans="1:7" s="214" customFormat="1" x14ac:dyDescent="0.2">
      <c r="A316" s="218">
        <v>86</v>
      </c>
      <c r="B316" s="267"/>
      <c r="C316" s="239" t="s">
        <v>2117</v>
      </c>
      <c r="D316" s="221" t="s">
        <v>3205</v>
      </c>
      <c r="E316" s="221"/>
      <c r="F316" s="221"/>
      <c r="G316" s="221"/>
    </row>
    <row r="317" spans="1:7" s="214" customFormat="1" x14ac:dyDescent="0.2">
      <c r="A317" s="218">
        <v>87</v>
      </c>
      <c r="B317" s="267"/>
      <c r="C317" s="239" t="s">
        <v>2118</v>
      </c>
      <c r="D317" s="221" t="s">
        <v>112</v>
      </c>
      <c r="E317" s="221"/>
      <c r="F317" s="221"/>
      <c r="G317" s="221"/>
    </row>
    <row r="318" spans="1:7" s="214" customFormat="1" ht="29" x14ac:dyDescent="0.2">
      <c r="A318" s="218">
        <v>88</v>
      </c>
      <c r="B318" s="267"/>
      <c r="C318" s="239" t="s">
        <v>5356</v>
      </c>
      <c r="D318" s="221" t="s">
        <v>3206</v>
      </c>
      <c r="E318" s="221"/>
      <c r="F318" s="221"/>
      <c r="G318" s="221"/>
    </row>
    <row r="319" spans="1:7" s="214" customFormat="1" ht="29" x14ac:dyDescent="0.2">
      <c r="A319" s="218">
        <v>89</v>
      </c>
      <c r="B319" s="267"/>
      <c r="C319" s="239" t="s">
        <v>5357</v>
      </c>
      <c r="D319" s="221" t="s">
        <v>3207</v>
      </c>
      <c r="E319" s="221"/>
      <c r="F319" s="221"/>
      <c r="G319" s="221"/>
    </row>
    <row r="320" spans="1:7" s="214" customFormat="1" x14ac:dyDescent="0.2">
      <c r="A320" s="218">
        <v>90</v>
      </c>
      <c r="B320" s="267"/>
      <c r="C320" s="239" t="s">
        <v>118</v>
      </c>
      <c r="D320" s="221" t="s">
        <v>119</v>
      </c>
      <c r="E320" s="221"/>
      <c r="F320" s="221"/>
      <c r="G320" s="221"/>
    </row>
    <row r="321" spans="1:7" s="214" customFormat="1" x14ac:dyDescent="0.2">
      <c r="A321" s="218">
        <v>91</v>
      </c>
      <c r="B321" s="267"/>
      <c r="C321" s="239" t="s">
        <v>121</v>
      </c>
      <c r="D321" s="221" t="s">
        <v>122</v>
      </c>
      <c r="E321" s="221"/>
      <c r="F321" s="221"/>
      <c r="G321" s="221"/>
    </row>
    <row r="322" spans="1:7" s="214" customFormat="1" x14ac:dyDescent="0.2">
      <c r="A322" s="218">
        <v>92</v>
      </c>
      <c r="B322" s="267"/>
      <c r="C322" s="239" t="s">
        <v>124</v>
      </c>
      <c r="D322" s="221" t="s">
        <v>125</v>
      </c>
      <c r="E322" s="221"/>
      <c r="F322" s="221"/>
      <c r="G322" s="221"/>
    </row>
    <row r="323" spans="1:7" s="214" customFormat="1" x14ac:dyDescent="0.2">
      <c r="A323" s="218">
        <v>93</v>
      </c>
      <c r="B323" s="267"/>
      <c r="C323" s="239" t="s">
        <v>127</v>
      </c>
      <c r="D323" s="221" t="s">
        <v>128</v>
      </c>
      <c r="E323" s="221"/>
      <c r="F323" s="221"/>
      <c r="G323" s="221"/>
    </row>
    <row r="324" spans="1:7" s="214" customFormat="1" x14ac:dyDescent="0.2">
      <c r="A324" s="218">
        <v>94</v>
      </c>
      <c r="B324" s="267"/>
      <c r="C324" s="239" t="s">
        <v>130</v>
      </c>
      <c r="D324" s="221" t="s">
        <v>3208</v>
      </c>
      <c r="E324" s="221"/>
      <c r="F324" s="221"/>
      <c r="G324" s="221"/>
    </row>
    <row r="325" spans="1:7" s="214" customFormat="1" x14ac:dyDescent="0.2">
      <c r="A325" s="218">
        <v>95</v>
      </c>
      <c r="B325" s="267"/>
      <c r="C325" s="239" t="s">
        <v>132</v>
      </c>
      <c r="D325" s="221" t="s">
        <v>3209</v>
      </c>
      <c r="E325" s="221"/>
      <c r="F325" s="221"/>
      <c r="G325" s="221"/>
    </row>
    <row r="326" spans="1:7" s="214" customFormat="1" x14ac:dyDescent="0.2">
      <c r="A326" s="218">
        <v>96</v>
      </c>
      <c r="B326" s="240" t="s">
        <v>5354</v>
      </c>
      <c r="C326" s="241" t="s">
        <v>456</v>
      </c>
      <c r="D326" s="221" t="s">
        <v>5378</v>
      </c>
      <c r="E326" s="221"/>
      <c r="F326" s="221"/>
      <c r="G326" s="221"/>
    </row>
    <row r="327" spans="1:7" s="214" customFormat="1" x14ac:dyDescent="0.2">
      <c r="A327" s="218">
        <v>97</v>
      </c>
      <c r="B327" s="275"/>
      <c r="C327" s="242" t="s">
        <v>97</v>
      </c>
      <c r="D327" s="221" t="s">
        <v>3201</v>
      </c>
      <c r="E327" s="221"/>
      <c r="F327" s="221"/>
      <c r="G327" s="221"/>
    </row>
    <row r="328" spans="1:7" s="214" customFormat="1" x14ac:dyDescent="0.2">
      <c r="A328" s="218">
        <v>98</v>
      </c>
      <c r="B328" s="267"/>
      <c r="C328" s="242" t="s">
        <v>100</v>
      </c>
      <c r="D328" s="221" t="s">
        <v>101</v>
      </c>
      <c r="E328" s="221"/>
      <c r="F328" s="221"/>
      <c r="G328" s="221"/>
    </row>
    <row r="329" spans="1:7" s="214" customFormat="1" x14ac:dyDescent="0.2">
      <c r="A329" s="218">
        <v>99</v>
      </c>
      <c r="B329" s="267"/>
      <c r="C329" s="242" t="s">
        <v>103</v>
      </c>
      <c r="D329" s="221" t="s">
        <v>104</v>
      </c>
      <c r="E329" s="221"/>
      <c r="F329" s="221"/>
      <c r="G329" s="221"/>
    </row>
    <row r="330" spans="1:7" s="214" customFormat="1" x14ac:dyDescent="0.2">
      <c r="A330" s="218">
        <v>100</v>
      </c>
      <c r="B330" s="267"/>
      <c r="C330" s="242" t="s">
        <v>106</v>
      </c>
      <c r="D330" s="221" t="s">
        <v>3202</v>
      </c>
      <c r="E330" s="221"/>
      <c r="F330" s="221"/>
      <c r="G330" s="221"/>
    </row>
    <row r="331" spans="1:7" s="214" customFormat="1" x14ac:dyDescent="0.2">
      <c r="A331" s="218">
        <v>101</v>
      </c>
      <c r="B331" s="267"/>
      <c r="C331" s="242" t="s">
        <v>108</v>
      </c>
      <c r="D331" s="221" t="s">
        <v>3203</v>
      </c>
      <c r="E331" s="221"/>
      <c r="F331" s="221"/>
      <c r="G331" s="221"/>
    </row>
    <row r="332" spans="1:7" s="214" customFormat="1" x14ac:dyDescent="0.2">
      <c r="A332" s="218">
        <v>102</v>
      </c>
      <c r="B332" s="267"/>
      <c r="C332" s="242" t="s">
        <v>5355</v>
      </c>
      <c r="D332" s="221" t="s">
        <v>3204</v>
      </c>
      <c r="E332" s="221"/>
      <c r="F332" s="221"/>
      <c r="G332" s="221"/>
    </row>
    <row r="333" spans="1:7" s="214" customFormat="1" x14ac:dyDescent="0.2">
      <c r="A333" s="218">
        <v>103</v>
      </c>
      <c r="B333" s="267"/>
      <c r="C333" s="242" t="s">
        <v>2117</v>
      </c>
      <c r="D333" s="221" t="s">
        <v>3205</v>
      </c>
      <c r="E333" s="221"/>
      <c r="F333" s="221"/>
      <c r="G333" s="221"/>
    </row>
    <row r="334" spans="1:7" s="214" customFormat="1" x14ac:dyDescent="0.2">
      <c r="A334" s="218">
        <v>104</v>
      </c>
      <c r="B334" s="267"/>
      <c r="C334" s="242" t="s">
        <v>2118</v>
      </c>
      <c r="D334" s="221" t="s">
        <v>112</v>
      </c>
      <c r="E334" s="221"/>
      <c r="F334" s="221"/>
      <c r="G334" s="221"/>
    </row>
    <row r="335" spans="1:7" s="214" customFormat="1" ht="29" x14ac:dyDescent="0.2">
      <c r="A335" s="218">
        <v>105</v>
      </c>
      <c r="B335" s="267"/>
      <c r="C335" s="242" t="s">
        <v>5356</v>
      </c>
      <c r="D335" s="221" t="s">
        <v>3206</v>
      </c>
      <c r="E335" s="221"/>
      <c r="F335" s="221"/>
      <c r="G335" s="221"/>
    </row>
    <row r="336" spans="1:7" s="214" customFormat="1" ht="29" x14ac:dyDescent="0.2">
      <c r="A336" s="218">
        <v>106</v>
      </c>
      <c r="B336" s="267"/>
      <c r="C336" s="242" t="s">
        <v>5357</v>
      </c>
      <c r="D336" s="221" t="s">
        <v>3207</v>
      </c>
      <c r="E336" s="221"/>
      <c r="F336" s="221"/>
      <c r="G336" s="221"/>
    </row>
    <row r="337" spans="1:7" s="214" customFormat="1" x14ac:dyDescent="0.2">
      <c r="A337" s="218">
        <v>107</v>
      </c>
      <c r="B337" s="267"/>
      <c r="C337" s="242" t="s">
        <v>118</v>
      </c>
      <c r="D337" s="221" t="s">
        <v>119</v>
      </c>
      <c r="E337" s="221"/>
      <c r="F337" s="221"/>
      <c r="G337" s="221"/>
    </row>
    <row r="338" spans="1:7" s="214" customFormat="1" x14ac:dyDescent="0.2">
      <c r="A338" s="218">
        <v>108</v>
      </c>
      <c r="B338" s="267"/>
      <c r="C338" s="242" t="s">
        <v>121</v>
      </c>
      <c r="D338" s="221" t="s">
        <v>122</v>
      </c>
      <c r="E338" s="221"/>
      <c r="F338" s="221"/>
      <c r="G338" s="221"/>
    </row>
    <row r="339" spans="1:7" s="214" customFormat="1" x14ac:dyDescent="0.2">
      <c r="A339" s="218">
        <v>109</v>
      </c>
      <c r="B339" s="267"/>
      <c r="C339" s="242" t="s">
        <v>124</v>
      </c>
      <c r="D339" s="221" t="s">
        <v>125</v>
      </c>
      <c r="E339" s="221"/>
      <c r="F339" s="221"/>
      <c r="G339" s="221"/>
    </row>
    <row r="340" spans="1:7" s="214" customFormat="1" x14ac:dyDescent="0.2">
      <c r="A340" s="218">
        <v>110</v>
      </c>
      <c r="B340" s="267"/>
      <c r="C340" s="242" t="s">
        <v>127</v>
      </c>
      <c r="D340" s="221" t="s">
        <v>128</v>
      </c>
      <c r="E340" s="221"/>
      <c r="F340" s="221"/>
      <c r="G340" s="221"/>
    </row>
    <row r="341" spans="1:7" s="214" customFormat="1" x14ac:dyDescent="0.2">
      <c r="A341" s="218">
        <v>111</v>
      </c>
      <c r="B341" s="267"/>
      <c r="C341" s="242" t="s">
        <v>130</v>
      </c>
      <c r="D341" s="221" t="s">
        <v>3208</v>
      </c>
      <c r="E341" s="221"/>
      <c r="F341" s="221"/>
      <c r="G341" s="221"/>
    </row>
    <row r="342" spans="1:7" s="214" customFormat="1" x14ac:dyDescent="0.2">
      <c r="A342" s="218">
        <v>112</v>
      </c>
      <c r="B342" s="267"/>
      <c r="C342" s="242" t="s">
        <v>132</v>
      </c>
      <c r="D342" s="221" t="s">
        <v>3209</v>
      </c>
      <c r="E342" s="221"/>
      <c r="F342" s="221"/>
      <c r="G342" s="221"/>
    </row>
    <row r="343" spans="1:7" s="214" customFormat="1" x14ac:dyDescent="0.2">
      <c r="A343" s="218">
        <v>113</v>
      </c>
      <c r="B343" s="243" t="s">
        <v>5354</v>
      </c>
      <c r="C343" s="244" t="s">
        <v>457</v>
      </c>
      <c r="D343" s="221" t="s">
        <v>5378</v>
      </c>
      <c r="E343" s="221"/>
      <c r="F343" s="221"/>
      <c r="G343" s="221"/>
    </row>
    <row r="344" spans="1:7" s="214" customFormat="1" x14ac:dyDescent="0.2">
      <c r="A344" s="218">
        <v>114</v>
      </c>
      <c r="B344" s="276"/>
      <c r="C344" s="245" t="s">
        <v>97</v>
      </c>
      <c r="D344" s="221" t="s">
        <v>3201</v>
      </c>
      <c r="E344" s="221"/>
      <c r="F344" s="221"/>
      <c r="G344" s="221"/>
    </row>
    <row r="345" spans="1:7" s="214" customFormat="1" x14ac:dyDescent="0.2">
      <c r="A345" s="218">
        <v>115</v>
      </c>
      <c r="B345" s="267"/>
      <c r="C345" s="245" t="s">
        <v>100</v>
      </c>
      <c r="D345" s="221" t="s">
        <v>101</v>
      </c>
      <c r="E345" s="221"/>
      <c r="F345" s="221"/>
      <c r="G345" s="221"/>
    </row>
    <row r="346" spans="1:7" s="214" customFormat="1" x14ac:dyDescent="0.2">
      <c r="A346" s="218">
        <v>116</v>
      </c>
      <c r="B346" s="267"/>
      <c r="C346" s="245" t="s">
        <v>103</v>
      </c>
      <c r="D346" s="221" t="s">
        <v>104</v>
      </c>
      <c r="E346" s="221"/>
      <c r="F346" s="221"/>
      <c r="G346" s="221"/>
    </row>
    <row r="347" spans="1:7" s="214" customFormat="1" x14ac:dyDescent="0.2">
      <c r="A347" s="218">
        <v>117</v>
      </c>
      <c r="B347" s="267"/>
      <c r="C347" s="245" t="s">
        <v>106</v>
      </c>
      <c r="D347" s="221" t="s">
        <v>3202</v>
      </c>
      <c r="E347" s="221"/>
      <c r="F347" s="221"/>
      <c r="G347" s="221"/>
    </row>
    <row r="348" spans="1:7" s="214" customFormat="1" x14ac:dyDescent="0.2">
      <c r="A348" s="218">
        <v>118</v>
      </c>
      <c r="B348" s="267"/>
      <c r="C348" s="245" t="s">
        <v>108</v>
      </c>
      <c r="D348" s="221" t="s">
        <v>3203</v>
      </c>
      <c r="E348" s="221"/>
      <c r="F348" s="221"/>
      <c r="G348" s="221"/>
    </row>
    <row r="349" spans="1:7" s="214" customFormat="1" x14ac:dyDescent="0.2">
      <c r="A349" s="218">
        <v>119</v>
      </c>
      <c r="B349" s="267"/>
      <c r="C349" s="245" t="s">
        <v>5355</v>
      </c>
      <c r="D349" s="221" t="s">
        <v>3204</v>
      </c>
      <c r="E349" s="221"/>
      <c r="F349" s="221"/>
      <c r="G349" s="221"/>
    </row>
    <row r="350" spans="1:7" s="214" customFormat="1" x14ac:dyDescent="0.2">
      <c r="A350" s="218">
        <v>120</v>
      </c>
      <c r="B350" s="267"/>
      <c r="C350" s="245" t="s">
        <v>2117</v>
      </c>
      <c r="D350" s="221" t="s">
        <v>3205</v>
      </c>
      <c r="E350" s="221"/>
      <c r="F350" s="221"/>
      <c r="G350" s="221"/>
    </row>
    <row r="351" spans="1:7" s="214" customFormat="1" x14ac:dyDescent="0.2">
      <c r="A351" s="218">
        <v>121</v>
      </c>
      <c r="B351" s="267"/>
      <c r="C351" s="245" t="s">
        <v>2118</v>
      </c>
      <c r="D351" s="221" t="s">
        <v>112</v>
      </c>
      <c r="E351" s="221"/>
      <c r="F351" s="221"/>
      <c r="G351" s="221"/>
    </row>
    <row r="352" spans="1:7" s="214" customFormat="1" ht="29" x14ac:dyDescent="0.2">
      <c r="A352" s="218">
        <v>122</v>
      </c>
      <c r="B352" s="267"/>
      <c r="C352" s="245" t="s">
        <v>5356</v>
      </c>
      <c r="D352" s="221" t="s">
        <v>3206</v>
      </c>
      <c r="E352" s="221"/>
      <c r="F352" s="221"/>
      <c r="G352" s="221"/>
    </row>
    <row r="353" spans="1:7" s="214" customFormat="1" ht="29" x14ac:dyDescent="0.2">
      <c r="A353" s="218">
        <v>123</v>
      </c>
      <c r="B353" s="267"/>
      <c r="C353" s="245" t="s">
        <v>5357</v>
      </c>
      <c r="D353" s="221" t="s">
        <v>3207</v>
      </c>
      <c r="E353" s="221"/>
      <c r="F353" s="221"/>
      <c r="G353" s="221"/>
    </row>
    <row r="354" spans="1:7" s="214" customFormat="1" x14ac:dyDescent="0.2">
      <c r="A354" s="218">
        <v>124</v>
      </c>
      <c r="B354" s="267"/>
      <c r="C354" s="245" t="s">
        <v>118</v>
      </c>
      <c r="D354" s="221" t="s">
        <v>119</v>
      </c>
      <c r="E354" s="221"/>
      <c r="F354" s="221"/>
      <c r="G354" s="221"/>
    </row>
    <row r="355" spans="1:7" s="214" customFormat="1" x14ac:dyDescent="0.2">
      <c r="A355" s="218">
        <v>125</v>
      </c>
      <c r="B355" s="267"/>
      <c r="C355" s="245" t="s">
        <v>121</v>
      </c>
      <c r="D355" s="221" t="s">
        <v>122</v>
      </c>
      <c r="E355" s="221"/>
      <c r="F355" s="221"/>
      <c r="G355" s="221"/>
    </row>
    <row r="356" spans="1:7" s="214" customFormat="1" x14ac:dyDescent="0.2">
      <c r="A356" s="218">
        <v>126</v>
      </c>
      <c r="B356" s="267"/>
      <c r="C356" s="245" t="s">
        <v>124</v>
      </c>
      <c r="D356" s="221" t="s">
        <v>125</v>
      </c>
      <c r="E356" s="221"/>
      <c r="F356" s="221"/>
      <c r="G356" s="221"/>
    </row>
    <row r="357" spans="1:7" s="214" customFormat="1" x14ac:dyDescent="0.2">
      <c r="A357" s="218">
        <v>127</v>
      </c>
      <c r="B357" s="267"/>
      <c r="C357" s="245" t="s">
        <v>127</v>
      </c>
      <c r="D357" s="221" t="s">
        <v>128</v>
      </c>
      <c r="E357" s="221"/>
      <c r="F357" s="221"/>
      <c r="G357" s="221"/>
    </row>
    <row r="358" spans="1:7" s="214" customFormat="1" x14ac:dyDescent="0.2">
      <c r="A358" s="218">
        <v>128</v>
      </c>
      <c r="B358" s="267"/>
      <c r="C358" s="245" t="s">
        <v>130</v>
      </c>
      <c r="D358" s="221" t="s">
        <v>3208</v>
      </c>
      <c r="E358" s="221"/>
      <c r="F358" s="221"/>
      <c r="G358" s="221"/>
    </row>
    <row r="359" spans="1:7" s="214" customFormat="1" x14ac:dyDescent="0.2">
      <c r="A359" s="218">
        <v>129</v>
      </c>
      <c r="B359" s="267"/>
      <c r="C359" s="245" t="s">
        <v>132</v>
      </c>
      <c r="D359" s="221" t="s">
        <v>3209</v>
      </c>
      <c r="E359" s="221"/>
      <c r="F359" s="221"/>
      <c r="G359" s="221"/>
    </row>
    <row r="360" spans="1:7" s="214" customFormat="1" x14ac:dyDescent="0.2">
      <c r="A360" s="218">
        <v>130</v>
      </c>
      <c r="B360" s="268" t="s">
        <v>458</v>
      </c>
      <c r="C360" s="267"/>
      <c r="D360" s="246" t="s">
        <v>5372</v>
      </c>
      <c r="E360" s="221"/>
      <c r="F360" s="221"/>
      <c r="G360" s="221"/>
    </row>
    <row r="361" spans="1:7" s="214" customFormat="1" x14ac:dyDescent="0.2">
      <c r="A361" s="218">
        <v>131</v>
      </c>
      <c r="B361" s="278"/>
      <c r="C361" s="229" t="s">
        <v>198</v>
      </c>
      <c r="D361" s="221" t="s">
        <v>3210</v>
      </c>
      <c r="E361" s="221"/>
      <c r="F361" s="221"/>
      <c r="G361" s="221"/>
    </row>
    <row r="362" spans="1:7" s="214" customFormat="1" x14ac:dyDescent="0.2">
      <c r="A362" s="218">
        <v>132</v>
      </c>
      <c r="B362" s="267"/>
      <c r="C362" s="229" t="s">
        <v>200</v>
      </c>
      <c r="D362" s="221" t="s">
        <v>3211</v>
      </c>
      <c r="E362" s="221"/>
      <c r="F362" s="221"/>
      <c r="G362" s="221"/>
    </row>
    <row r="363" spans="1:7" s="214" customFormat="1" x14ac:dyDescent="0.2">
      <c r="A363" s="218">
        <v>133</v>
      </c>
      <c r="B363" s="267"/>
      <c r="C363" s="229" t="s">
        <v>202</v>
      </c>
      <c r="D363" s="221" t="s">
        <v>3212</v>
      </c>
      <c r="E363" s="221"/>
      <c r="F363" s="221"/>
      <c r="G363" s="221"/>
    </row>
    <row r="364" spans="1:7" s="214" customFormat="1" x14ac:dyDescent="0.2">
      <c r="A364" s="218">
        <v>134</v>
      </c>
      <c r="B364" s="267"/>
      <c r="C364" s="229" t="s">
        <v>204</v>
      </c>
      <c r="D364" s="221" t="s">
        <v>3213</v>
      </c>
      <c r="E364" s="221"/>
      <c r="F364" s="221"/>
      <c r="G364" s="221"/>
    </row>
    <row r="365" spans="1:7" s="214" customFormat="1" x14ac:dyDescent="0.2">
      <c r="A365" s="218">
        <v>135</v>
      </c>
      <c r="B365" s="267"/>
      <c r="C365" s="229" t="s">
        <v>206</v>
      </c>
      <c r="D365" s="221" t="s">
        <v>3214</v>
      </c>
      <c r="E365" s="221"/>
      <c r="F365" s="221"/>
      <c r="G365" s="221"/>
    </row>
    <row r="366" spans="1:7" s="214" customFormat="1" x14ac:dyDescent="0.2">
      <c r="A366" s="218">
        <v>136</v>
      </c>
      <c r="B366" s="267"/>
      <c r="C366" s="229" t="s">
        <v>208</v>
      </c>
      <c r="D366" s="221" t="s">
        <v>3215</v>
      </c>
      <c r="E366" s="221"/>
      <c r="F366" s="221"/>
      <c r="G366" s="221"/>
    </row>
    <row r="367" spans="1:7" s="214" customFormat="1" x14ac:dyDescent="0.2">
      <c r="A367" s="218">
        <v>137</v>
      </c>
      <c r="B367" s="267"/>
      <c r="C367" s="229" t="s">
        <v>210</v>
      </c>
      <c r="D367" s="221" t="s">
        <v>3216</v>
      </c>
      <c r="E367" s="221"/>
      <c r="F367" s="221"/>
      <c r="G367" s="221"/>
    </row>
    <row r="368" spans="1:7" s="214" customFormat="1" x14ac:dyDescent="0.2">
      <c r="A368" s="218">
        <v>138</v>
      </c>
      <c r="B368" s="267"/>
      <c r="C368" s="229" t="s">
        <v>212</v>
      </c>
      <c r="D368" s="221" t="s">
        <v>3217</v>
      </c>
      <c r="E368" s="221"/>
      <c r="F368" s="221"/>
      <c r="G368" s="221"/>
    </row>
    <row r="369" spans="1:4" s="214" customFormat="1" x14ac:dyDescent="0.2">
      <c r="A369" s="218">
        <v>139</v>
      </c>
      <c r="B369" s="267"/>
      <c r="C369" s="229" t="s">
        <v>214</v>
      </c>
      <c r="D369" s="221" t="s">
        <v>3218</v>
      </c>
    </row>
    <row r="370" spans="1:4" s="214" customFormat="1" x14ac:dyDescent="0.2">
      <c r="A370" s="218">
        <v>140</v>
      </c>
      <c r="B370" s="267"/>
      <c r="C370" s="229" t="s">
        <v>2104</v>
      </c>
      <c r="D370" s="221" t="s">
        <v>3219</v>
      </c>
    </row>
    <row r="371" spans="1:4" s="214" customFormat="1" x14ac:dyDescent="0.2">
      <c r="A371" s="218">
        <v>141</v>
      </c>
      <c r="B371" s="267"/>
      <c r="C371" s="229" t="s">
        <v>2105</v>
      </c>
      <c r="D371" s="221" t="s">
        <v>3220</v>
      </c>
    </row>
    <row r="372" spans="1:4" s="214" customFormat="1" x14ac:dyDescent="0.2">
      <c r="A372" s="218">
        <v>142</v>
      </c>
      <c r="B372" s="267"/>
      <c r="C372" s="229" t="s">
        <v>216</v>
      </c>
      <c r="D372" s="221" t="s">
        <v>3221</v>
      </c>
    </row>
    <row r="373" spans="1:4" s="214" customFormat="1" x14ac:dyDescent="0.2">
      <c r="A373" s="218">
        <v>143</v>
      </c>
      <c r="B373" s="267"/>
      <c r="C373" s="229" t="s">
        <v>2106</v>
      </c>
      <c r="D373" s="221" t="s">
        <v>3222</v>
      </c>
    </row>
    <row r="374" spans="1:4" s="214" customFormat="1" x14ac:dyDescent="0.2">
      <c r="A374" s="218">
        <v>144</v>
      </c>
      <c r="B374" s="267"/>
      <c r="C374" s="229" t="s">
        <v>5358</v>
      </c>
      <c r="D374" s="221" t="s">
        <v>3223</v>
      </c>
    </row>
    <row r="375" spans="1:4" s="214" customFormat="1" x14ac:dyDescent="0.2">
      <c r="A375" s="218">
        <v>145</v>
      </c>
      <c r="B375" s="267"/>
      <c r="C375" s="229" t="s">
        <v>219</v>
      </c>
      <c r="D375" s="221" t="s">
        <v>3224</v>
      </c>
    </row>
    <row r="376" spans="1:4" s="214" customFormat="1" x14ac:dyDescent="0.2">
      <c r="A376" s="218">
        <v>146</v>
      </c>
      <c r="B376" s="267"/>
      <c r="C376" s="229" t="s">
        <v>221</v>
      </c>
      <c r="D376" s="221" t="s">
        <v>3225</v>
      </c>
    </row>
    <row r="377" spans="1:4" s="214" customFormat="1" x14ac:dyDescent="0.2">
      <c r="A377" s="218">
        <v>147</v>
      </c>
      <c r="B377" s="267"/>
      <c r="C377" s="229" t="s">
        <v>223</v>
      </c>
      <c r="D377" s="221" t="s">
        <v>3226</v>
      </c>
    </row>
    <row r="378" spans="1:4" s="214" customFormat="1" x14ac:dyDescent="0.2">
      <c r="A378" s="218">
        <v>148</v>
      </c>
      <c r="B378" s="267"/>
      <c r="C378" s="229" t="s">
        <v>225</v>
      </c>
      <c r="D378" s="221" t="s">
        <v>3227</v>
      </c>
    </row>
    <row r="379" spans="1:4" s="214" customFormat="1" x14ac:dyDescent="0.2">
      <c r="A379" s="218">
        <v>149</v>
      </c>
      <c r="B379" s="267"/>
      <c r="C379" s="229" t="s">
        <v>227</v>
      </c>
      <c r="D379" s="221" t="s">
        <v>3228</v>
      </c>
    </row>
    <row r="380" spans="1:4" s="214" customFormat="1" x14ac:dyDescent="0.2">
      <c r="A380" s="218">
        <v>150</v>
      </c>
      <c r="B380" s="267"/>
      <c r="C380" s="229" t="s">
        <v>2120</v>
      </c>
      <c r="D380" s="221" t="s">
        <v>230</v>
      </c>
    </row>
    <row r="381" spans="1:4" s="214" customFormat="1" x14ac:dyDescent="0.2">
      <c r="A381" s="218">
        <v>151</v>
      </c>
      <c r="B381" s="270" t="s">
        <v>5379</v>
      </c>
      <c r="C381" s="267"/>
      <c r="D381" s="246" t="s">
        <v>5372</v>
      </c>
    </row>
    <row r="382" spans="1:4" s="214" customFormat="1" x14ac:dyDescent="0.2">
      <c r="A382" s="218">
        <v>152</v>
      </c>
      <c r="B382" s="279"/>
      <c r="C382" s="180" t="s">
        <v>231</v>
      </c>
      <c r="D382" s="221" t="s">
        <v>232</v>
      </c>
    </row>
    <row r="383" spans="1:4" s="214" customFormat="1" x14ac:dyDescent="0.2">
      <c r="A383" s="218">
        <v>153</v>
      </c>
      <c r="B383" s="267"/>
      <c r="C383" s="180" t="s">
        <v>233</v>
      </c>
      <c r="D383" s="221" t="s">
        <v>234</v>
      </c>
    </row>
    <row r="384" spans="1:4" s="214" customFormat="1" x14ac:dyDescent="0.2">
      <c r="A384" s="218">
        <v>154</v>
      </c>
      <c r="B384" s="267"/>
      <c r="C384" s="180" t="s">
        <v>235</v>
      </c>
      <c r="D384" s="221" t="s">
        <v>5380</v>
      </c>
    </row>
    <row r="385" spans="1:4" s="214" customFormat="1" x14ac:dyDescent="0.2">
      <c r="A385" s="218">
        <v>155</v>
      </c>
      <c r="B385" s="280" t="s">
        <v>5381</v>
      </c>
      <c r="C385" s="267"/>
      <c r="D385" s="246" t="s">
        <v>5372</v>
      </c>
    </row>
    <row r="386" spans="1:4" s="214" customFormat="1" x14ac:dyDescent="0.2">
      <c r="A386" s="218">
        <v>156</v>
      </c>
      <c r="B386" s="277"/>
      <c r="C386" s="233" t="s">
        <v>236</v>
      </c>
      <c r="D386" s="221" t="s">
        <v>237</v>
      </c>
    </row>
    <row r="387" spans="1:4" s="214" customFormat="1" x14ac:dyDescent="0.2">
      <c r="A387" s="218">
        <v>157</v>
      </c>
      <c r="B387" s="267"/>
      <c r="C387" s="233" t="s">
        <v>238</v>
      </c>
      <c r="D387" s="221" t="s">
        <v>5382</v>
      </c>
    </row>
    <row r="388" spans="1:4" s="214" customFormat="1" x14ac:dyDescent="0.2">
      <c r="A388" s="218">
        <v>158</v>
      </c>
      <c r="B388" s="267"/>
      <c r="C388" s="233" t="s">
        <v>239</v>
      </c>
      <c r="D388" s="221" t="s">
        <v>5383</v>
      </c>
    </row>
    <row r="389" spans="1:4" s="214" customFormat="1" x14ac:dyDescent="0.2">
      <c r="A389" s="218">
        <v>159</v>
      </c>
      <c r="B389" s="267"/>
      <c r="C389" s="233" t="s">
        <v>240</v>
      </c>
      <c r="D389" s="221" t="s">
        <v>5384</v>
      </c>
    </row>
    <row r="390" spans="1:4" s="214" customFormat="1" x14ac:dyDescent="0.2">
      <c r="A390" s="218">
        <v>160</v>
      </c>
      <c r="B390" s="234" t="s">
        <v>5354</v>
      </c>
      <c r="C390" s="235" t="s">
        <v>5361</v>
      </c>
      <c r="D390" s="246" t="s">
        <v>5372</v>
      </c>
    </row>
    <row r="391" spans="1:4" s="214" customFormat="1" x14ac:dyDescent="0.2">
      <c r="A391" s="218">
        <v>161</v>
      </c>
      <c r="B391" s="247"/>
      <c r="C391" s="248" t="s">
        <v>5362</v>
      </c>
      <c r="D391" s="221" t="s">
        <v>3235</v>
      </c>
    </row>
    <row r="392" spans="1:4" s="214" customFormat="1" x14ac:dyDescent="0.2">
      <c r="A392" s="218">
        <v>162</v>
      </c>
      <c r="B392" s="247"/>
      <c r="C392" s="248" t="s">
        <v>5363</v>
      </c>
      <c r="D392" s="221" t="s">
        <v>3234</v>
      </c>
    </row>
    <row r="393" spans="1:4" s="214" customFormat="1" x14ac:dyDescent="0.2">
      <c r="A393" s="218">
        <v>163</v>
      </c>
      <c r="B393" s="247"/>
      <c r="C393" s="236" t="s">
        <v>241</v>
      </c>
      <c r="D393" s="221" t="s">
        <v>242</v>
      </c>
    </row>
    <row r="394" spans="1:4" x14ac:dyDescent="0.2">
      <c r="B394" s="110"/>
      <c r="C394" s="122"/>
    </row>
    <row r="395" spans="1:4" x14ac:dyDescent="0.2">
      <c r="B395" s="110"/>
      <c r="C395" s="122"/>
    </row>
    <row r="396" spans="1:4" x14ac:dyDescent="0.2">
      <c r="B396" s="110"/>
      <c r="C396" s="122"/>
    </row>
    <row r="397" spans="1:4" x14ac:dyDescent="0.2">
      <c r="B397" s="110"/>
      <c r="C397" s="122"/>
    </row>
    <row r="398" spans="1:4" x14ac:dyDescent="0.2">
      <c r="B398" s="110"/>
      <c r="C398" s="122"/>
    </row>
    <row r="399" spans="1:4" x14ac:dyDescent="0.2">
      <c r="B399" s="110"/>
      <c r="C399" s="122"/>
    </row>
    <row r="400" spans="1:4" x14ac:dyDescent="0.2">
      <c r="B400" s="110"/>
      <c r="C400" s="122"/>
    </row>
    <row r="401" spans="2:3" x14ac:dyDescent="0.2">
      <c r="B401" s="110"/>
      <c r="C401" s="122"/>
    </row>
    <row r="402" spans="2:3" x14ac:dyDescent="0.2">
      <c r="B402" s="110"/>
      <c r="C402" s="122"/>
    </row>
    <row r="403" spans="2:3" x14ac:dyDescent="0.2">
      <c r="B403" s="110"/>
      <c r="C403" s="122"/>
    </row>
    <row r="404" spans="2:3" x14ac:dyDescent="0.2">
      <c r="B404" s="110"/>
      <c r="C404" s="122"/>
    </row>
    <row r="405" spans="2:3" x14ac:dyDescent="0.2">
      <c r="B405" s="110"/>
      <c r="C405" s="122"/>
    </row>
    <row r="406" spans="2:3" x14ac:dyDescent="0.2">
      <c r="B406" s="110"/>
      <c r="C406" s="122"/>
    </row>
    <row r="407" spans="2:3" x14ac:dyDescent="0.2">
      <c r="B407" s="110"/>
      <c r="C407" s="122"/>
    </row>
    <row r="408" spans="2:3" x14ac:dyDescent="0.2">
      <c r="B408" s="110"/>
      <c r="C408" s="122"/>
    </row>
    <row r="409" spans="2:3" x14ac:dyDescent="0.2">
      <c r="B409" s="110"/>
      <c r="C409" s="122"/>
    </row>
    <row r="410" spans="2:3" x14ac:dyDescent="0.2">
      <c r="B410" s="110"/>
      <c r="C410" s="122"/>
    </row>
    <row r="411" spans="2:3" x14ac:dyDescent="0.2">
      <c r="B411" s="110"/>
      <c r="C411" s="122"/>
    </row>
    <row r="412" spans="2:3" x14ac:dyDescent="0.2">
      <c r="B412" s="110"/>
      <c r="C412" s="122"/>
    </row>
    <row r="413" spans="2:3" x14ac:dyDescent="0.2">
      <c r="B413" s="110"/>
      <c r="C413" s="122"/>
    </row>
    <row r="414" spans="2:3" x14ac:dyDescent="0.2">
      <c r="B414" s="110"/>
      <c r="C414" s="122"/>
    </row>
    <row r="415" spans="2:3" x14ac:dyDescent="0.2">
      <c r="B415" s="110"/>
      <c r="C415" s="122"/>
    </row>
    <row r="416" spans="2:3" x14ac:dyDescent="0.2">
      <c r="B416" s="110"/>
      <c r="C416" s="122"/>
    </row>
    <row r="417" spans="2:3" x14ac:dyDescent="0.2">
      <c r="B417" s="110"/>
      <c r="C417" s="122"/>
    </row>
    <row r="418" spans="2:3" x14ac:dyDescent="0.2">
      <c r="B418" s="110"/>
      <c r="C418" s="122"/>
    </row>
    <row r="419" spans="2:3" x14ac:dyDescent="0.2">
      <c r="B419" s="110"/>
      <c r="C419" s="122"/>
    </row>
    <row r="420" spans="2:3" x14ac:dyDescent="0.2">
      <c r="B420" s="110"/>
      <c r="C420" s="122"/>
    </row>
    <row r="421" spans="2:3" x14ac:dyDescent="0.2">
      <c r="B421" s="110"/>
      <c r="C421" s="122"/>
    </row>
    <row r="422" spans="2:3" x14ac:dyDescent="0.2">
      <c r="B422" s="110"/>
      <c r="C422" s="122"/>
    </row>
    <row r="423" spans="2:3" x14ac:dyDescent="0.2">
      <c r="B423" s="110"/>
      <c r="C423" s="122"/>
    </row>
    <row r="424" spans="2:3" x14ac:dyDescent="0.2">
      <c r="B424" s="110"/>
      <c r="C424" s="122"/>
    </row>
    <row r="425" spans="2:3" x14ac:dyDescent="0.2">
      <c r="B425" s="110"/>
      <c r="C425" s="122"/>
    </row>
    <row r="426" spans="2:3" x14ac:dyDescent="0.2">
      <c r="B426" s="110"/>
      <c r="C426" s="122"/>
    </row>
    <row r="427" spans="2:3" x14ac:dyDescent="0.2">
      <c r="B427" s="110"/>
      <c r="C427" s="122"/>
    </row>
    <row r="428" spans="2:3" x14ac:dyDescent="0.2">
      <c r="B428" s="110"/>
      <c r="C428" s="122"/>
    </row>
    <row r="429" spans="2:3" x14ac:dyDescent="0.2">
      <c r="B429" s="110"/>
      <c r="C429" s="122"/>
    </row>
    <row r="430" spans="2:3" x14ac:dyDescent="0.2">
      <c r="B430" s="110"/>
      <c r="C430" s="122"/>
    </row>
    <row r="431" spans="2:3" x14ac:dyDescent="0.2">
      <c r="B431" s="110"/>
      <c r="C431" s="122"/>
    </row>
    <row r="432" spans="2:3" x14ac:dyDescent="0.2">
      <c r="B432" s="110"/>
      <c r="C432" s="122"/>
    </row>
    <row r="433" spans="2:3" x14ac:dyDescent="0.2">
      <c r="B433" s="110"/>
      <c r="C433" s="122"/>
    </row>
    <row r="434" spans="2:3" x14ac:dyDescent="0.2">
      <c r="B434" s="110"/>
      <c r="C434" s="122"/>
    </row>
    <row r="435" spans="2:3" x14ac:dyDescent="0.2">
      <c r="B435" s="110"/>
      <c r="C435" s="122"/>
    </row>
    <row r="436" spans="2:3" x14ac:dyDescent="0.2">
      <c r="B436" s="110"/>
      <c r="C436" s="122"/>
    </row>
    <row r="437" spans="2:3" x14ac:dyDescent="0.2">
      <c r="B437" s="110"/>
      <c r="C437" s="122"/>
    </row>
    <row r="438" spans="2:3" x14ac:dyDescent="0.2">
      <c r="B438" s="110"/>
      <c r="C438" s="122"/>
    </row>
    <row r="439" spans="2:3" x14ac:dyDescent="0.2">
      <c r="B439" s="110"/>
      <c r="C439" s="122"/>
    </row>
    <row r="440" spans="2:3" x14ac:dyDescent="0.2">
      <c r="B440" s="110"/>
      <c r="C440" s="122"/>
    </row>
    <row r="441" spans="2:3" x14ac:dyDescent="0.2">
      <c r="B441" s="110"/>
      <c r="C441" s="122"/>
    </row>
    <row r="442" spans="2:3" x14ac:dyDescent="0.2">
      <c r="B442" s="110"/>
      <c r="C442" s="122"/>
    </row>
    <row r="443" spans="2:3" x14ac:dyDescent="0.2">
      <c r="B443" s="110"/>
      <c r="C443" s="122"/>
    </row>
    <row r="444" spans="2:3" x14ac:dyDescent="0.2">
      <c r="B444" s="110"/>
      <c r="C444" s="122"/>
    </row>
    <row r="445" spans="2:3" x14ac:dyDescent="0.2">
      <c r="B445" s="110"/>
      <c r="C445" s="122"/>
    </row>
    <row r="446" spans="2:3" x14ac:dyDescent="0.2">
      <c r="B446" s="110"/>
      <c r="C446" s="122"/>
    </row>
    <row r="447" spans="2:3" x14ac:dyDescent="0.2">
      <c r="B447" s="110"/>
      <c r="C447" s="122"/>
    </row>
    <row r="448" spans="2:3" x14ac:dyDescent="0.2">
      <c r="B448" s="110"/>
      <c r="C448" s="122"/>
    </row>
    <row r="449" spans="2:3" x14ac:dyDescent="0.2">
      <c r="B449" s="110"/>
      <c r="C449" s="122"/>
    </row>
    <row r="450" spans="2:3" x14ac:dyDescent="0.2">
      <c r="B450" s="110"/>
      <c r="C450" s="122"/>
    </row>
    <row r="451" spans="2:3" x14ac:dyDescent="0.2">
      <c r="B451" s="110"/>
      <c r="C451" s="122"/>
    </row>
    <row r="452" spans="2:3" x14ac:dyDescent="0.2">
      <c r="B452" s="110"/>
      <c r="C452" s="122"/>
    </row>
    <row r="453" spans="2:3" x14ac:dyDescent="0.2">
      <c r="B453" s="110"/>
      <c r="C453" s="122"/>
    </row>
    <row r="454" spans="2:3" x14ac:dyDescent="0.2">
      <c r="B454" s="110"/>
      <c r="C454" s="122"/>
    </row>
    <row r="455" spans="2:3" x14ac:dyDescent="0.2">
      <c r="B455" s="110"/>
      <c r="C455" s="122"/>
    </row>
    <row r="456" spans="2:3" x14ac:dyDescent="0.2">
      <c r="B456" s="110"/>
      <c r="C456" s="122"/>
    </row>
    <row r="457" spans="2:3" x14ac:dyDescent="0.2">
      <c r="B457" s="110"/>
      <c r="C457" s="122"/>
    </row>
    <row r="458" spans="2:3" x14ac:dyDescent="0.2">
      <c r="B458" s="110"/>
      <c r="C458" s="122"/>
    </row>
    <row r="459" spans="2:3" x14ac:dyDescent="0.2">
      <c r="B459" s="110"/>
      <c r="C459" s="122"/>
    </row>
    <row r="460" spans="2:3" x14ac:dyDescent="0.2">
      <c r="B460" s="110"/>
      <c r="C460" s="122"/>
    </row>
    <row r="461" spans="2:3" x14ac:dyDescent="0.2">
      <c r="B461" s="110"/>
      <c r="C461" s="122"/>
    </row>
    <row r="462" spans="2:3" x14ac:dyDescent="0.2">
      <c r="B462" s="110"/>
      <c r="C462" s="122"/>
    </row>
    <row r="463" spans="2:3" x14ac:dyDescent="0.2">
      <c r="B463" s="110"/>
      <c r="C463" s="122"/>
    </row>
    <row r="464" spans="2:3" x14ac:dyDescent="0.2">
      <c r="B464" s="110"/>
      <c r="C464" s="122"/>
    </row>
    <row r="465" spans="2:3" x14ac:dyDescent="0.2">
      <c r="B465" s="110"/>
      <c r="C465" s="122"/>
    </row>
    <row r="466" spans="2:3" x14ac:dyDescent="0.2">
      <c r="B466" s="110"/>
      <c r="C466" s="122"/>
    </row>
    <row r="467" spans="2:3" x14ac:dyDescent="0.2">
      <c r="B467" s="110"/>
      <c r="C467" s="122"/>
    </row>
    <row r="468" spans="2:3" x14ac:dyDescent="0.2">
      <c r="B468" s="110"/>
      <c r="C468" s="122"/>
    </row>
    <row r="469" spans="2:3" x14ac:dyDescent="0.2">
      <c r="B469" s="110"/>
      <c r="C469" s="122"/>
    </row>
    <row r="470" spans="2:3" x14ac:dyDescent="0.2">
      <c r="B470" s="110"/>
      <c r="C470" s="122"/>
    </row>
    <row r="471" spans="2:3" x14ac:dyDescent="0.2">
      <c r="B471" s="110"/>
      <c r="C471" s="122"/>
    </row>
    <row r="472" spans="2:3" x14ac:dyDescent="0.2">
      <c r="B472" s="110"/>
      <c r="C472" s="122"/>
    </row>
    <row r="473" spans="2:3" x14ac:dyDescent="0.2">
      <c r="B473" s="110"/>
      <c r="C473" s="122"/>
    </row>
    <row r="474" spans="2:3" x14ac:dyDescent="0.2">
      <c r="B474" s="110"/>
      <c r="C474" s="122"/>
    </row>
    <row r="475" spans="2:3" x14ac:dyDescent="0.2">
      <c r="B475" s="110"/>
      <c r="C475" s="122"/>
    </row>
    <row r="476" spans="2:3" x14ac:dyDescent="0.2">
      <c r="B476" s="110"/>
      <c r="C476" s="122"/>
    </row>
    <row r="477" spans="2:3" x14ac:dyDescent="0.2">
      <c r="B477" s="110"/>
      <c r="C477" s="122"/>
    </row>
    <row r="478" spans="2:3" x14ac:dyDescent="0.2">
      <c r="B478" s="110"/>
      <c r="C478" s="122"/>
    </row>
    <row r="479" spans="2:3" x14ac:dyDescent="0.2">
      <c r="B479" s="110"/>
      <c r="C479" s="122"/>
    </row>
    <row r="480" spans="2:3" x14ac:dyDescent="0.2">
      <c r="B480" s="110"/>
      <c r="C480" s="122"/>
    </row>
    <row r="481" spans="2:3" x14ac:dyDescent="0.2">
      <c r="B481" s="110"/>
      <c r="C481" s="122"/>
    </row>
    <row r="482" spans="2:3" x14ac:dyDescent="0.2">
      <c r="B482" s="110"/>
      <c r="C482" s="122"/>
    </row>
    <row r="483" spans="2:3" x14ac:dyDescent="0.2">
      <c r="B483" s="110"/>
      <c r="C483" s="122"/>
    </row>
    <row r="484" spans="2:3" x14ac:dyDescent="0.2">
      <c r="B484" s="110"/>
      <c r="C484" s="122"/>
    </row>
    <row r="485" spans="2:3" x14ac:dyDescent="0.2">
      <c r="B485" s="110"/>
      <c r="C485" s="122"/>
    </row>
    <row r="486" spans="2:3" x14ac:dyDescent="0.2">
      <c r="B486" s="110"/>
      <c r="C486" s="122"/>
    </row>
    <row r="487" spans="2:3" x14ac:dyDescent="0.2">
      <c r="B487" s="110"/>
      <c r="C487" s="122"/>
    </row>
    <row r="488" spans="2:3" x14ac:dyDescent="0.2">
      <c r="B488" s="110"/>
      <c r="C488" s="122"/>
    </row>
    <row r="489" spans="2:3" x14ac:dyDescent="0.2">
      <c r="B489" s="110"/>
      <c r="C489" s="122"/>
    </row>
    <row r="490" spans="2:3" x14ac:dyDescent="0.2">
      <c r="B490" s="110"/>
      <c r="C490" s="122"/>
    </row>
    <row r="491" spans="2:3" x14ac:dyDescent="0.2">
      <c r="B491" s="110"/>
      <c r="C491" s="122"/>
    </row>
    <row r="492" spans="2:3" x14ac:dyDescent="0.2">
      <c r="B492" s="110"/>
      <c r="C492" s="122"/>
    </row>
    <row r="493" spans="2:3" x14ac:dyDescent="0.2">
      <c r="B493" s="110"/>
      <c r="C493" s="122"/>
    </row>
    <row r="494" spans="2:3" x14ac:dyDescent="0.2">
      <c r="B494" s="110"/>
      <c r="C494" s="122"/>
    </row>
    <row r="495" spans="2:3" x14ac:dyDescent="0.2">
      <c r="B495" s="110"/>
      <c r="C495" s="122"/>
    </row>
    <row r="496" spans="2:3" x14ac:dyDescent="0.2">
      <c r="B496" s="110"/>
      <c r="C496" s="122"/>
    </row>
    <row r="497" spans="2:3" x14ac:dyDescent="0.2">
      <c r="B497" s="110"/>
      <c r="C497" s="122"/>
    </row>
    <row r="498" spans="2:3" x14ac:dyDescent="0.2">
      <c r="B498" s="110"/>
      <c r="C498" s="122"/>
    </row>
    <row r="499" spans="2:3" x14ac:dyDescent="0.2">
      <c r="B499" s="110"/>
      <c r="C499" s="122"/>
    </row>
    <row r="500" spans="2:3" x14ac:dyDescent="0.2">
      <c r="B500" s="110"/>
      <c r="C500" s="122"/>
    </row>
    <row r="501" spans="2:3" x14ac:dyDescent="0.2">
      <c r="B501" s="110"/>
      <c r="C501" s="122"/>
    </row>
    <row r="502" spans="2:3" x14ac:dyDescent="0.2">
      <c r="B502" s="110"/>
      <c r="C502" s="122"/>
    </row>
    <row r="503" spans="2:3" x14ac:dyDescent="0.2">
      <c r="B503" s="110"/>
      <c r="C503" s="122"/>
    </row>
    <row r="504" spans="2:3" x14ac:dyDescent="0.2">
      <c r="B504" s="110"/>
      <c r="C504" s="122"/>
    </row>
    <row r="505" spans="2:3" x14ac:dyDescent="0.2">
      <c r="B505" s="110"/>
      <c r="C505" s="122"/>
    </row>
    <row r="506" spans="2:3" x14ac:dyDescent="0.2">
      <c r="B506" s="110"/>
      <c r="C506" s="122"/>
    </row>
    <row r="507" spans="2:3" x14ac:dyDescent="0.2">
      <c r="B507" s="110"/>
      <c r="C507" s="122"/>
    </row>
    <row r="508" spans="2:3" x14ac:dyDescent="0.2">
      <c r="B508" s="110"/>
      <c r="C508" s="122"/>
    </row>
    <row r="509" spans="2:3" x14ac:dyDescent="0.2">
      <c r="B509" s="110"/>
      <c r="C509" s="122"/>
    </row>
    <row r="510" spans="2:3" x14ac:dyDescent="0.2">
      <c r="B510" s="110"/>
      <c r="C510" s="122"/>
    </row>
    <row r="511" spans="2:3" x14ac:dyDescent="0.2">
      <c r="B511" s="110"/>
      <c r="C511" s="122"/>
    </row>
    <row r="512" spans="2:3" x14ac:dyDescent="0.2">
      <c r="B512" s="110"/>
      <c r="C512" s="122"/>
    </row>
    <row r="513" spans="2:3" x14ac:dyDescent="0.2">
      <c r="B513" s="110"/>
      <c r="C513" s="122"/>
    </row>
    <row r="514" spans="2:3" x14ac:dyDescent="0.2">
      <c r="B514" s="110"/>
      <c r="C514" s="122"/>
    </row>
    <row r="515" spans="2:3" x14ac:dyDescent="0.2">
      <c r="B515" s="110"/>
      <c r="C515" s="122"/>
    </row>
    <row r="516" spans="2:3" x14ac:dyDescent="0.2">
      <c r="B516" s="110"/>
      <c r="C516" s="122"/>
    </row>
    <row r="517" spans="2:3" x14ac:dyDescent="0.2">
      <c r="B517" s="110"/>
      <c r="C517" s="122"/>
    </row>
    <row r="518" spans="2:3" x14ac:dyDescent="0.2">
      <c r="B518" s="110"/>
      <c r="C518" s="122"/>
    </row>
    <row r="519" spans="2:3" x14ac:dyDescent="0.2">
      <c r="B519" s="110"/>
      <c r="C519" s="122"/>
    </row>
    <row r="520" spans="2:3" x14ac:dyDescent="0.2">
      <c r="B520" s="110"/>
      <c r="C520" s="122"/>
    </row>
    <row r="521" spans="2:3" x14ac:dyDescent="0.2">
      <c r="B521" s="110"/>
      <c r="C521" s="122"/>
    </row>
    <row r="522" spans="2:3" x14ac:dyDescent="0.2">
      <c r="B522" s="110"/>
      <c r="C522" s="122"/>
    </row>
    <row r="523" spans="2:3" x14ac:dyDescent="0.2">
      <c r="B523" s="110"/>
      <c r="C523" s="122"/>
    </row>
    <row r="524" spans="2:3" x14ac:dyDescent="0.2">
      <c r="B524" s="110"/>
      <c r="C524" s="122"/>
    </row>
    <row r="525" spans="2:3" x14ac:dyDescent="0.2">
      <c r="B525" s="110"/>
      <c r="C525" s="122"/>
    </row>
    <row r="526" spans="2:3" x14ac:dyDescent="0.2">
      <c r="B526" s="110"/>
      <c r="C526" s="122"/>
    </row>
    <row r="527" spans="2:3" x14ac:dyDescent="0.2">
      <c r="B527" s="110"/>
      <c r="C527" s="122"/>
    </row>
    <row r="528" spans="2:3" x14ac:dyDescent="0.2">
      <c r="B528" s="110"/>
      <c r="C528" s="122"/>
    </row>
    <row r="529" spans="2:3" x14ac:dyDescent="0.2">
      <c r="B529" s="110"/>
      <c r="C529" s="122"/>
    </row>
    <row r="530" spans="2:3" x14ac:dyDescent="0.2">
      <c r="B530" s="110"/>
      <c r="C530" s="122"/>
    </row>
    <row r="531" spans="2:3" x14ac:dyDescent="0.2">
      <c r="B531" s="110"/>
      <c r="C531" s="122"/>
    </row>
    <row r="532" spans="2:3" x14ac:dyDescent="0.2">
      <c r="B532" s="110"/>
      <c r="C532" s="122"/>
    </row>
    <row r="533" spans="2:3" x14ac:dyDescent="0.2">
      <c r="B533" s="110"/>
      <c r="C533" s="122"/>
    </row>
    <row r="534" spans="2:3" x14ac:dyDescent="0.2">
      <c r="B534" s="110"/>
      <c r="C534" s="122"/>
    </row>
    <row r="535" spans="2:3" x14ac:dyDescent="0.2">
      <c r="B535" s="110"/>
      <c r="C535" s="122"/>
    </row>
    <row r="536" spans="2:3" x14ac:dyDescent="0.2">
      <c r="B536" s="110"/>
      <c r="C536" s="122"/>
    </row>
    <row r="537" spans="2:3" x14ac:dyDescent="0.2">
      <c r="B537" s="110"/>
      <c r="C537" s="122"/>
    </row>
    <row r="538" spans="2:3" x14ac:dyDescent="0.2">
      <c r="B538" s="110"/>
      <c r="C538" s="122"/>
    </row>
    <row r="539" spans="2:3" x14ac:dyDescent="0.2">
      <c r="B539" s="110"/>
      <c r="C539" s="122"/>
    </row>
    <row r="540" spans="2:3" x14ac:dyDescent="0.2">
      <c r="B540" s="110"/>
      <c r="C540" s="122"/>
    </row>
    <row r="541" spans="2:3" x14ac:dyDescent="0.2">
      <c r="B541" s="110"/>
      <c r="C541" s="122"/>
    </row>
    <row r="542" spans="2:3" x14ac:dyDescent="0.2">
      <c r="B542" s="110"/>
      <c r="C542" s="122"/>
    </row>
    <row r="543" spans="2:3" x14ac:dyDescent="0.2">
      <c r="B543" s="110"/>
      <c r="C543" s="122"/>
    </row>
    <row r="544" spans="2:3" x14ac:dyDescent="0.2">
      <c r="B544" s="110"/>
      <c r="C544" s="122"/>
    </row>
    <row r="545" spans="2:3" x14ac:dyDescent="0.2">
      <c r="B545" s="110"/>
      <c r="C545" s="122"/>
    </row>
    <row r="546" spans="2:3" x14ac:dyDescent="0.2">
      <c r="B546" s="110"/>
      <c r="C546" s="122"/>
    </row>
    <row r="547" spans="2:3" x14ac:dyDescent="0.2">
      <c r="B547" s="110"/>
      <c r="C547" s="122"/>
    </row>
    <row r="548" spans="2:3" x14ac:dyDescent="0.2">
      <c r="B548" s="110"/>
      <c r="C548" s="122"/>
    </row>
    <row r="549" spans="2:3" x14ac:dyDescent="0.2">
      <c r="B549" s="110"/>
      <c r="C549" s="122"/>
    </row>
    <row r="550" spans="2:3" x14ac:dyDescent="0.2">
      <c r="B550" s="110"/>
      <c r="C550" s="122"/>
    </row>
    <row r="551" spans="2:3" x14ac:dyDescent="0.2">
      <c r="B551" s="110"/>
      <c r="C551" s="122"/>
    </row>
    <row r="552" spans="2:3" x14ac:dyDescent="0.2">
      <c r="B552" s="110"/>
      <c r="C552" s="122"/>
    </row>
    <row r="553" spans="2:3" x14ac:dyDescent="0.2">
      <c r="B553" s="110"/>
      <c r="C553" s="122"/>
    </row>
    <row r="554" spans="2:3" x14ac:dyDescent="0.2">
      <c r="B554" s="110"/>
      <c r="C554" s="122"/>
    </row>
    <row r="555" spans="2:3" x14ac:dyDescent="0.2">
      <c r="B555" s="110"/>
      <c r="C555" s="122"/>
    </row>
    <row r="556" spans="2:3" x14ac:dyDescent="0.2">
      <c r="B556" s="110"/>
      <c r="C556" s="122"/>
    </row>
    <row r="557" spans="2:3" x14ac:dyDescent="0.2">
      <c r="B557" s="110"/>
      <c r="C557" s="122"/>
    </row>
    <row r="558" spans="2:3" x14ac:dyDescent="0.2">
      <c r="B558" s="110"/>
      <c r="C558" s="122"/>
    </row>
    <row r="559" spans="2:3" x14ac:dyDescent="0.2">
      <c r="B559" s="110"/>
      <c r="C559" s="122"/>
    </row>
    <row r="560" spans="2:3" x14ac:dyDescent="0.2">
      <c r="B560" s="110"/>
      <c r="C560" s="122"/>
    </row>
    <row r="561" spans="2:3" x14ac:dyDescent="0.2">
      <c r="B561" s="110"/>
      <c r="C561" s="122"/>
    </row>
    <row r="562" spans="2:3" x14ac:dyDescent="0.2">
      <c r="B562" s="110"/>
      <c r="C562" s="122"/>
    </row>
    <row r="563" spans="2:3" x14ac:dyDescent="0.2">
      <c r="B563" s="110"/>
      <c r="C563" s="122"/>
    </row>
    <row r="564" spans="2:3" x14ac:dyDescent="0.2">
      <c r="B564" s="110"/>
      <c r="C564" s="122"/>
    </row>
    <row r="565" spans="2:3" x14ac:dyDescent="0.2">
      <c r="B565" s="110"/>
      <c r="C565" s="122"/>
    </row>
    <row r="566" spans="2:3" x14ac:dyDescent="0.2">
      <c r="B566" s="110"/>
      <c r="C566" s="122"/>
    </row>
    <row r="567" spans="2:3" x14ac:dyDescent="0.2">
      <c r="B567" s="110"/>
      <c r="C567" s="122"/>
    </row>
    <row r="568" spans="2:3" x14ac:dyDescent="0.2">
      <c r="B568" s="110"/>
      <c r="C568" s="122"/>
    </row>
    <row r="569" spans="2:3" x14ac:dyDescent="0.2">
      <c r="B569" s="110"/>
      <c r="C569" s="122"/>
    </row>
    <row r="570" spans="2:3" x14ac:dyDescent="0.2">
      <c r="B570" s="110"/>
      <c r="C570" s="122"/>
    </row>
    <row r="571" spans="2:3" x14ac:dyDescent="0.2">
      <c r="B571" s="110"/>
      <c r="C571" s="122"/>
    </row>
    <row r="572" spans="2:3" x14ac:dyDescent="0.2">
      <c r="B572" s="110"/>
      <c r="C572" s="122"/>
    </row>
    <row r="573" spans="2:3" x14ac:dyDescent="0.2">
      <c r="B573" s="110"/>
      <c r="C573" s="122"/>
    </row>
    <row r="574" spans="2:3" x14ac:dyDescent="0.2">
      <c r="B574" s="110"/>
      <c r="C574" s="122"/>
    </row>
    <row r="575" spans="2:3" x14ac:dyDescent="0.2">
      <c r="B575" s="110"/>
      <c r="C575" s="122"/>
    </row>
    <row r="576" spans="2:3" x14ac:dyDescent="0.2">
      <c r="B576" s="110"/>
      <c r="C576" s="122"/>
    </row>
    <row r="577" spans="2:3" x14ac:dyDescent="0.2">
      <c r="B577" s="110"/>
      <c r="C577" s="122"/>
    </row>
    <row r="578" spans="2:3" x14ac:dyDescent="0.2">
      <c r="B578" s="110"/>
      <c r="C578" s="122"/>
    </row>
    <row r="579" spans="2:3" x14ac:dyDescent="0.2">
      <c r="B579" s="110"/>
      <c r="C579" s="122"/>
    </row>
    <row r="580" spans="2:3" x14ac:dyDescent="0.2">
      <c r="B580" s="110"/>
      <c r="C580" s="122"/>
    </row>
    <row r="581" spans="2:3" x14ac:dyDescent="0.2">
      <c r="B581" s="110"/>
      <c r="C581" s="122"/>
    </row>
    <row r="582" spans="2:3" x14ac:dyDescent="0.2">
      <c r="B582" s="110"/>
      <c r="C582" s="122"/>
    </row>
    <row r="583" spans="2:3" x14ac:dyDescent="0.2">
      <c r="B583" s="110"/>
      <c r="C583" s="122"/>
    </row>
    <row r="584" spans="2:3" x14ac:dyDescent="0.2">
      <c r="B584" s="110"/>
      <c r="C584" s="122"/>
    </row>
    <row r="585" spans="2:3" x14ac:dyDescent="0.2">
      <c r="B585" s="110"/>
      <c r="C585" s="122"/>
    </row>
    <row r="586" spans="2:3" x14ac:dyDescent="0.2">
      <c r="B586" s="110"/>
      <c r="C586" s="122"/>
    </row>
    <row r="587" spans="2:3" x14ac:dyDescent="0.2">
      <c r="B587" s="110"/>
      <c r="C587" s="122"/>
    </row>
    <row r="588" spans="2:3" x14ac:dyDescent="0.2">
      <c r="B588" s="110"/>
      <c r="C588" s="122"/>
    </row>
    <row r="589" spans="2:3" x14ac:dyDescent="0.2">
      <c r="B589" s="110"/>
      <c r="C589" s="122"/>
    </row>
    <row r="590" spans="2:3" x14ac:dyDescent="0.2">
      <c r="B590" s="110"/>
      <c r="C590" s="122"/>
    </row>
    <row r="591" spans="2:3" x14ac:dyDescent="0.2">
      <c r="B591" s="110"/>
      <c r="C591" s="122"/>
    </row>
    <row r="592" spans="2:3" x14ac:dyDescent="0.2">
      <c r="B592" s="110"/>
      <c r="C592" s="122"/>
    </row>
    <row r="593" spans="2:3" x14ac:dyDescent="0.2">
      <c r="B593" s="110"/>
      <c r="C593" s="122"/>
    </row>
    <row r="594" spans="2:3" x14ac:dyDescent="0.2">
      <c r="B594" s="110"/>
      <c r="C594" s="122"/>
    </row>
    <row r="595" spans="2:3" x14ac:dyDescent="0.2">
      <c r="B595" s="110"/>
      <c r="C595" s="122"/>
    </row>
    <row r="596" spans="2:3" x14ac:dyDescent="0.2">
      <c r="B596" s="110"/>
      <c r="C596" s="122"/>
    </row>
    <row r="597" spans="2:3" x14ac:dyDescent="0.2">
      <c r="B597" s="110"/>
      <c r="C597" s="122"/>
    </row>
    <row r="598" spans="2:3" x14ac:dyDescent="0.2">
      <c r="B598" s="110"/>
      <c r="C598" s="122"/>
    </row>
    <row r="599" spans="2:3" x14ac:dyDescent="0.2">
      <c r="B599" s="110"/>
      <c r="C599" s="122"/>
    </row>
    <row r="600" spans="2:3" x14ac:dyDescent="0.2">
      <c r="B600" s="110"/>
      <c r="C600" s="122"/>
    </row>
    <row r="601" spans="2:3" x14ac:dyDescent="0.2">
      <c r="B601" s="110"/>
      <c r="C601" s="122"/>
    </row>
    <row r="602" spans="2:3" x14ac:dyDescent="0.2">
      <c r="B602" s="110"/>
      <c r="C602" s="122"/>
    </row>
    <row r="603" spans="2:3" x14ac:dyDescent="0.2">
      <c r="B603" s="110"/>
      <c r="C603" s="122"/>
    </row>
    <row r="604" spans="2:3" x14ac:dyDescent="0.2">
      <c r="B604" s="110"/>
      <c r="C604" s="122"/>
    </row>
    <row r="605" spans="2:3" x14ac:dyDescent="0.2">
      <c r="B605" s="110"/>
      <c r="C605" s="122"/>
    </row>
    <row r="606" spans="2:3" x14ac:dyDescent="0.2">
      <c r="B606" s="110"/>
      <c r="C606" s="122"/>
    </row>
    <row r="607" spans="2:3" x14ac:dyDescent="0.2">
      <c r="B607" s="110"/>
      <c r="C607" s="122"/>
    </row>
    <row r="608" spans="2:3" x14ac:dyDescent="0.2">
      <c r="B608" s="110"/>
      <c r="C608" s="122"/>
    </row>
    <row r="609" spans="2:3" x14ac:dyDescent="0.2">
      <c r="B609" s="110"/>
      <c r="C609" s="122"/>
    </row>
    <row r="610" spans="2:3" x14ac:dyDescent="0.2">
      <c r="B610" s="110"/>
      <c r="C610" s="122"/>
    </row>
    <row r="611" spans="2:3" x14ac:dyDescent="0.2">
      <c r="B611" s="110"/>
      <c r="C611" s="122"/>
    </row>
    <row r="612" spans="2:3" x14ac:dyDescent="0.2">
      <c r="B612" s="110"/>
      <c r="C612" s="122"/>
    </row>
    <row r="613" spans="2:3" x14ac:dyDescent="0.2">
      <c r="B613" s="110"/>
      <c r="C613" s="122"/>
    </row>
    <row r="614" spans="2:3" x14ac:dyDescent="0.2">
      <c r="B614" s="110"/>
      <c r="C614" s="122"/>
    </row>
    <row r="615" spans="2:3" x14ac:dyDescent="0.2">
      <c r="B615" s="110"/>
      <c r="C615" s="122"/>
    </row>
    <row r="616" spans="2:3" x14ac:dyDescent="0.2">
      <c r="B616" s="110"/>
      <c r="C616" s="122"/>
    </row>
    <row r="617" spans="2:3" x14ac:dyDescent="0.2">
      <c r="B617" s="110"/>
      <c r="C617" s="122"/>
    </row>
    <row r="618" spans="2:3" x14ac:dyDescent="0.2">
      <c r="B618" s="110"/>
      <c r="C618" s="122"/>
    </row>
    <row r="619" spans="2:3" x14ac:dyDescent="0.2">
      <c r="B619" s="110"/>
      <c r="C619" s="122"/>
    </row>
    <row r="620" spans="2:3" x14ac:dyDescent="0.2">
      <c r="B620" s="110"/>
      <c r="C620" s="122"/>
    </row>
    <row r="621" spans="2:3" x14ac:dyDescent="0.2">
      <c r="B621" s="110"/>
      <c r="C621" s="122"/>
    </row>
    <row r="622" spans="2:3" x14ac:dyDescent="0.2">
      <c r="B622" s="110"/>
      <c r="C622" s="122"/>
    </row>
    <row r="623" spans="2:3" x14ac:dyDescent="0.2">
      <c r="B623" s="110"/>
      <c r="C623" s="122"/>
    </row>
    <row r="624" spans="2:3" x14ac:dyDescent="0.2">
      <c r="B624" s="110"/>
      <c r="C624" s="122"/>
    </row>
    <row r="625" spans="2:3" x14ac:dyDescent="0.2">
      <c r="B625" s="110"/>
      <c r="C625" s="122"/>
    </row>
    <row r="626" spans="2:3" x14ac:dyDescent="0.2">
      <c r="B626" s="110"/>
      <c r="C626" s="122"/>
    </row>
    <row r="627" spans="2:3" x14ac:dyDescent="0.2">
      <c r="B627" s="110"/>
      <c r="C627" s="122"/>
    </row>
    <row r="628" spans="2:3" x14ac:dyDescent="0.2">
      <c r="B628" s="110"/>
      <c r="C628" s="122"/>
    </row>
    <row r="629" spans="2:3" x14ac:dyDescent="0.2">
      <c r="B629" s="110"/>
      <c r="C629" s="122"/>
    </row>
    <row r="630" spans="2:3" x14ac:dyDescent="0.2">
      <c r="B630" s="110"/>
      <c r="C630" s="122"/>
    </row>
    <row r="631" spans="2:3" x14ac:dyDescent="0.2">
      <c r="B631" s="110"/>
      <c r="C631" s="122"/>
    </row>
    <row r="632" spans="2:3" x14ac:dyDescent="0.2">
      <c r="B632" s="110"/>
      <c r="C632" s="122"/>
    </row>
    <row r="633" spans="2:3" x14ac:dyDescent="0.2">
      <c r="B633" s="110"/>
      <c r="C633" s="122"/>
    </row>
    <row r="634" spans="2:3" x14ac:dyDescent="0.2">
      <c r="B634" s="110"/>
      <c r="C634" s="122"/>
    </row>
    <row r="635" spans="2:3" x14ac:dyDescent="0.2">
      <c r="B635" s="110"/>
      <c r="C635" s="122"/>
    </row>
    <row r="636" spans="2:3" x14ac:dyDescent="0.2">
      <c r="B636" s="110"/>
      <c r="C636" s="122"/>
    </row>
    <row r="637" spans="2:3" x14ac:dyDescent="0.2">
      <c r="B637" s="110"/>
      <c r="C637" s="122"/>
    </row>
    <row r="638" spans="2:3" x14ac:dyDescent="0.2">
      <c r="B638" s="110"/>
      <c r="C638" s="122"/>
    </row>
    <row r="639" spans="2:3" x14ac:dyDescent="0.2">
      <c r="B639" s="110"/>
      <c r="C639" s="122"/>
    </row>
    <row r="640" spans="2:3" x14ac:dyDescent="0.2">
      <c r="B640" s="110"/>
      <c r="C640" s="122"/>
    </row>
    <row r="641" spans="2:3" x14ac:dyDescent="0.2">
      <c r="B641" s="110"/>
      <c r="C641" s="122"/>
    </row>
    <row r="642" spans="2:3" x14ac:dyDescent="0.2">
      <c r="B642" s="110"/>
      <c r="C642" s="122"/>
    </row>
    <row r="643" spans="2:3" x14ac:dyDescent="0.2">
      <c r="B643" s="110"/>
      <c r="C643" s="122"/>
    </row>
    <row r="644" spans="2:3" x14ac:dyDescent="0.2">
      <c r="B644" s="110"/>
      <c r="C644" s="122"/>
    </row>
    <row r="645" spans="2:3" x14ac:dyDescent="0.2">
      <c r="B645" s="110"/>
      <c r="C645" s="122"/>
    </row>
    <row r="646" spans="2:3" x14ac:dyDescent="0.2">
      <c r="B646" s="110"/>
      <c r="C646" s="122"/>
    </row>
    <row r="647" spans="2:3" x14ac:dyDescent="0.2">
      <c r="B647" s="110"/>
      <c r="C647" s="122"/>
    </row>
    <row r="648" spans="2:3" x14ac:dyDescent="0.2">
      <c r="B648" s="110"/>
      <c r="C648" s="122"/>
    </row>
    <row r="649" spans="2:3" x14ac:dyDescent="0.2">
      <c r="B649" s="110"/>
      <c r="C649" s="122"/>
    </row>
    <row r="650" spans="2:3" x14ac:dyDescent="0.2">
      <c r="B650" s="110"/>
      <c r="C650" s="122"/>
    </row>
    <row r="651" spans="2:3" x14ac:dyDescent="0.2">
      <c r="B651" s="110"/>
      <c r="C651" s="122"/>
    </row>
    <row r="652" spans="2:3" x14ac:dyDescent="0.2">
      <c r="B652" s="110"/>
      <c r="C652" s="122"/>
    </row>
    <row r="653" spans="2:3" x14ac:dyDescent="0.2">
      <c r="B653" s="110"/>
      <c r="C653" s="122"/>
    </row>
    <row r="654" spans="2:3" x14ac:dyDescent="0.2">
      <c r="B654" s="110"/>
      <c r="C654" s="122"/>
    </row>
    <row r="655" spans="2:3" x14ac:dyDescent="0.2">
      <c r="B655" s="110"/>
      <c r="C655" s="122"/>
    </row>
    <row r="656" spans="2:3" x14ac:dyDescent="0.2">
      <c r="B656" s="110"/>
      <c r="C656" s="122"/>
    </row>
    <row r="657" spans="2:3" x14ac:dyDescent="0.2">
      <c r="B657" s="110"/>
      <c r="C657" s="122"/>
    </row>
    <row r="658" spans="2:3" x14ac:dyDescent="0.2">
      <c r="B658" s="110"/>
      <c r="C658" s="122"/>
    </row>
    <row r="659" spans="2:3" x14ac:dyDescent="0.2">
      <c r="B659" s="110"/>
      <c r="C659" s="122"/>
    </row>
    <row r="660" spans="2:3" x14ac:dyDescent="0.2">
      <c r="B660" s="110"/>
      <c r="C660" s="122"/>
    </row>
    <row r="661" spans="2:3" x14ac:dyDescent="0.2">
      <c r="B661" s="110"/>
      <c r="C661" s="122"/>
    </row>
    <row r="662" spans="2:3" x14ac:dyDescent="0.2">
      <c r="B662" s="110"/>
      <c r="C662" s="122"/>
    </row>
    <row r="663" spans="2:3" x14ac:dyDescent="0.2">
      <c r="B663" s="110"/>
      <c r="C663" s="122"/>
    </row>
    <row r="664" spans="2:3" x14ac:dyDescent="0.2">
      <c r="B664" s="110"/>
      <c r="C664" s="122"/>
    </row>
    <row r="665" spans="2:3" x14ac:dyDescent="0.2">
      <c r="B665" s="110"/>
      <c r="C665" s="122"/>
    </row>
    <row r="666" spans="2:3" x14ac:dyDescent="0.2">
      <c r="B666" s="110"/>
      <c r="C666" s="122"/>
    </row>
    <row r="667" spans="2:3" x14ac:dyDescent="0.2">
      <c r="B667" s="110"/>
      <c r="C667" s="122"/>
    </row>
    <row r="668" spans="2:3" x14ac:dyDescent="0.2">
      <c r="B668" s="110"/>
      <c r="C668" s="122"/>
    </row>
    <row r="669" spans="2:3" x14ac:dyDescent="0.2">
      <c r="B669" s="110"/>
      <c r="C669" s="122"/>
    </row>
    <row r="670" spans="2:3" x14ac:dyDescent="0.2">
      <c r="B670" s="110"/>
      <c r="C670" s="122"/>
    </row>
    <row r="671" spans="2:3" x14ac:dyDescent="0.2">
      <c r="B671" s="110"/>
      <c r="C671" s="122"/>
    </row>
    <row r="672" spans="2:3" x14ac:dyDescent="0.2">
      <c r="B672" s="110"/>
      <c r="C672" s="122"/>
    </row>
    <row r="673" spans="2:3" x14ac:dyDescent="0.2">
      <c r="B673" s="110"/>
      <c r="C673" s="122"/>
    </row>
    <row r="674" spans="2:3" x14ac:dyDescent="0.2">
      <c r="B674" s="110"/>
      <c r="C674" s="122"/>
    </row>
    <row r="675" spans="2:3" x14ac:dyDescent="0.2">
      <c r="B675" s="110"/>
      <c r="C675" s="122"/>
    </row>
    <row r="676" spans="2:3" x14ac:dyDescent="0.2">
      <c r="B676" s="110"/>
      <c r="C676" s="122"/>
    </row>
    <row r="677" spans="2:3" x14ac:dyDescent="0.2">
      <c r="B677" s="110"/>
      <c r="C677" s="122"/>
    </row>
    <row r="678" spans="2:3" x14ac:dyDescent="0.2">
      <c r="B678" s="110"/>
      <c r="C678" s="122"/>
    </row>
    <row r="679" spans="2:3" x14ac:dyDescent="0.2">
      <c r="B679" s="110"/>
      <c r="C679" s="122"/>
    </row>
    <row r="680" spans="2:3" x14ac:dyDescent="0.2">
      <c r="B680" s="110"/>
      <c r="C680" s="122"/>
    </row>
    <row r="681" spans="2:3" x14ac:dyDescent="0.2">
      <c r="B681" s="110"/>
      <c r="C681" s="122"/>
    </row>
    <row r="682" spans="2:3" x14ac:dyDescent="0.2">
      <c r="B682" s="110"/>
      <c r="C682" s="122"/>
    </row>
    <row r="683" spans="2:3" x14ac:dyDescent="0.2">
      <c r="B683" s="110"/>
      <c r="C683" s="122"/>
    </row>
    <row r="684" spans="2:3" x14ac:dyDescent="0.2">
      <c r="B684" s="110"/>
      <c r="C684" s="122"/>
    </row>
    <row r="685" spans="2:3" x14ac:dyDescent="0.2">
      <c r="B685" s="110"/>
      <c r="C685" s="122"/>
    </row>
    <row r="686" spans="2:3" x14ac:dyDescent="0.2">
      <c r="B686" s="110"/>
      <c r="C686" s="122"/>
    </row>
    <row r="687" spans="2:3" x14ac:dyDescent="0.2">
      <c r="B687" s="110"/>
      <c r="C687" s="122"/>
    </row>
    <row r="688" spans="2:3" x14ac:dyDescent="0.2">
      <c r="B688" s="110"/>
      <c r="C688" s="122"/>
    </row>
    <row r="689" spans="2:3" x14ac:dyDescent="0.2">
      <c r="B689" s="110"/>
      <c r="C689" s="122"/>
    </row>
    <row r="690" spans="2:3" x14ac:dyDescent="0.2">
      <c r="B690" s="110"/>
      <c r="C690" s="122"/>
    </row>
    <row r="691" spans="2:3" x14ac:dyDescent="0.2">
      <c r="B691" s="110"/>
      <c r="C691" s="122"/>
    </row>
    <row r="692" spans="2:3" x14ac:dyDescent="0.2">
      <c r="B692" s="110"/>
      <c r="C692" s="122"/>
    </row>
    <row r="693" spans="2:3" x14ac:dyDescent="0.2">
      <c r="B693" s="110"/>
      <c r="C693" s="122"/>
    </row>
    <row r="694" spans="2:3" x14ac:dyDescent="0.2">
      <c r="B694" s="110"/>
      <c r="C694" s="122"/>
    </row>
    <row r="695" spans="2:3" x14ac:dyDescent="0.2">
      <c r="B695" s="110"/>
      <c r="C695" s="122"/>
    </row>
    <row r="696" spans="2:3" x14ac:dyDescent="0.2">
      <c r="B696" s="110"/>
      <c r="C696" s="122"/>
    </row>
    <row r="697" spans="2:3" x14ac:dyDescent="0.2">
      <c r="B697" s="110"/>
      <c r="C697" s="122"/>
    </row>
    <row r="698" spans="2:3" x14ac:dyDescent="0.2">
      <c r="B698" s="110"/>
      <c r="C698" s="122"/>
    </row>
    <row r="699" spans="2:3" x14ac:dyDescent="0.2">
      <c r="B699" s="110"/>
      <c r="C699" s="122"/>
    </row>
    <row r="700" spans="2:3" x14ac:dyDescent="0.2">
      <c r="B700" s="110"/>
      <c r="C700" s="122"/>
    </row>
    <row r="701" spans="2:3" x14ac:dyDescent="0.2">
      <c r="B701" s="110"/>
      <c r="C701" s="122"/>
    </row>
    <row r="702" spans="2:3" x14ac:dyDescent="0.2">
      <c r="B702" s="110"/>
      <c r="C702" s="122"/>
    </row>
    <row r="703" spans="2:3" x14ac:dyDescent="0.2">
      <c r="B703" s="110"/>
      <c r="C703" s="122"/>
    </row>
    <row r="704" spans="2:3" x14ac:dyDescent="0.2">
      <c r="B704" s="110"/>
      <c r="C704" s="122"/>
    </row>
    <row r="705" spans="2:3" x14ac:dyDescent="0.2">
      <c r="B705" s="110"/>
      <c r="C705" s="122"/>
    </row>
    <row r="706" spans="2:3" x14ac:dyDescent="0.2">
      <c r="B706" s="110"/>
      <c r="C706" s="122"/>
    </row>
    <row r="707" spans="2:3" x14ac:dyDescent="0.2">
      <c r="B707" s="110"/>
      <c r="C707" s="122"/>
    </row>
    <row r="708" spans="2:3" x14ac:dyDescent="0.2">
      <c r="B708" s="110"/>
      <c r="C708" s="122"/>
    </row>
    <row r="709" spans="2:3" x14ac:dyDescent="0.2">
      <c r="B709" s="110"/>
      <c r="C709" s="122"/>
    </row>
    <row r="710" spans="2:3" x14ac:dyDescent="0.2">
      <c r="B710" s="110"/>
      <c r="C710" s="122"/>
    </row>
    <row r="711" spans="2:3" x14ac:dyDescent="0.2">
      <c r="B711" s="110"/>
      <c r="C711" s="122"/>
    </row>
    <row r="712" spans="2:3" x14ac:dyDescent="0.2">
      <c r="B712" s="110"/>
      <c r="C712" s="122"/>
    </row>
    <row r="713" spans="2:3" x14ac:dyDescent="0.2">
      <c r="B713" s="110"/>
      <c r="C713" s="122"/>
    </row>
    <row r="714" spans="2:3" x14ac:dyDescent="0.2">
      <c r="B714" s="110"/>
      <c r="C714" s="122"/>
    </row>
    <row r="715" spans="2:3" x14ac:dyDescent="0.2">
      <c r="B715" s="110"/>
      <c r="C715" s="122"/>
    </row>
    <row r="716" spans="2:3" x14ac:dyDescent="0.2">
      <c r="B716" s="110"/>
      <c r="C716" s="122"/>
    </row>
    <row r="717" spans="2:3" x14ac:dyDescent="0.2">
      <c r="B717" s="110"/>
      <c r="C717" s="122"/>
    </row>
    <row r="718" spans="2:3" x14ac:dyDescent="0.2">
      <c r="B718" s="110"/>
      <c r="C718" s="122"/>
    </row>
    <row r="719" spans="2:3" x14ac:dyDescent="0.2">
      <c r="B719" s="110"/>
      <c r="C719" s="122"/>
    </row>
    <row r="720" spans="2:3" x14ac:dyDescent="0.2">
      <c r="B720" s="110"/>
      <c r="C720" s="122"/>
    </row>
    <row r="721" spans="2:3" x14ac:dyDescent="0.2">
      <c r="B721" s="110"/>
      <c r="C721" s="122"/>
    </row>
    <row r="722" spans="2:3" x14ac:dyDescent="0.2">
      <c r="B722" s="110"/>
      <c r="C722" s="122"/>
    </row>
    <row r="723" spans="2:3" x14ac:dyDescent="0.2">
      <c r="B723" s="110"/>
      <c r="C723" s="122"/>
    </row>
    <row r="724" spans="2:3" x14ac:dyDescent="0.2">
      <c r="B724" s="110"/>
      <c r="C724" s="122"/>
    </row>
    <row r="725" spans="2:3" x14ac:dyDescent="0.2">
      <c r="B725" s="110"/>
      <c r="C725" s="122"/>
    </row>
    <row r="726" spans="2:3" x14ac:dyDescent="0.2">
      <c r="B726" s="110"/>
      <c r="C726" s="122"/>
    </row>
    <row r="727" spans="2:3" x14ac:dyDescent="0.2">
      <c r="B727" s="110"/>
      <c r="C727" s="122"/>
    </row>
    <row r="728" spans="2:3" x14ac:dyDescent="0.2">
      <c r="B728" s="110"/>
      <c r="C728" s="122"/>
    </row>
    <row r="729" spans="2:3" x14ac:dyDescent="0.2">
      <c r="B729" s="110"/>
      <c r="C729" s="122"/>
    </row>
    <row r="730" spans="2:3" x14ac:dyDescent="0.2">
      <c r="B730" s="110"/>
      <c r="C730" s="122"/>
    </row>
    <row r="731" spans="2:3" x14ac:dyDescent="0.2">
      <c r="B731" s="110"/>
      <c r="C731" s="122"/>
    </row>
    <row r="732" spans="2:3" x14ac:dyDescent="0.2">
      <c r="B732" s="110"/>
      <c r="C732" s="122"/>
    </row>
    <row r="733" spans="2:3" x14ac:dyDescent="0.2">
      <c r="B733" s="110"/>
      <c r="C733" s="122"/>
    </row>
    <row r="734" spans="2:3" x14ac:dyDescent="0.2">
      <c r="B734" s="110"/>
      <c r="C734" s="122"/>
    </row>
    <row r="735" spans="2:3" x14ac:dyDescent="0.2">
      <c r="B735" s="110"/>
      <c r="C735" s="122"/>
    </row>
    <row r="736" spans="2:3" x14ac:dyDescent="0.2">
      <c r="B736" s="110"/>
      <c r="C736" s="122"/>
    </row>
    <row r="737" spans="2:3" x14ac:dyDescent="0.2">
      <c r="B737" s="110"/>
      <c r="C737" s="122"/>
    </row>
    <row r="738" spans="2:3" x14ac:dyDescent="0.2">
      <c r="B738" s="110"/>
      <c r="C738" s="122"/>
    </row>
    <row r="739" spans="2:3" x14ac:dyDescent="0.2">
      <c r="B739" s="110"/>
      <c r="C739" s="122"/>
    </row>
    <row r="740" spans="2:3" x14ac:dyDescent="0.2">
      <c r="B740" s="110"/>
      <c r="C740" s="122"/>
    </row>
    <row r="741" spans="2:3" x14ac:dyDescent="0.2">
      <c r="B741" s="110"/>
      <c r="C741" s="122"/>
    </row>
    <row r="742" spans="2:3" x14ac:dyDescent="0.2">
      <c r="B742" s="110"/>
      <c r="C742" s="122"/>
    </row>
    <row r="743" spans="2:3" x14ac:dyDescent="0.2">
      <c r="B743" s="110"/>
      <c r="C743" s="122"/>
    </row>
    <row r="744" spans="2:3" x14ac:dyDescent="0.2">
      <c r="B744" s="110"/>
      <c r="C744" s="122"/>
    </row>
    <row r="745" spans="2:3" x14ac:dyDescent="0.2">
      <c r="B745" s="110"/>
      <c r="C745" s="122"/>
    </row>
    <row r="746" spans="2:3" x14ac:dyDescent="0.2">
      <c r="B746" s="110"/>
      <c r="C746" s="122"/>
    </row>
    <row r="747" spans="2:3" x14ac:dyDescent="0.2">
      <c r="B747" s="110"/>
      <c r="C747" s="122"/>
    </row>
    <row r="748" spans="2:3" x14ac:dyDescent="0.2">
      <c r="B748" s="110"/>
      <c r="C748" s="122"/>
    </row>
    <row r="749" spans="2:3" x14ac:dyDescent="0.2">
      <c r="B749" s="110"/>
      <c r="C749" s="122"/>
    </row>
    <row r="750" spans="2:3" x14ac:dyDescent="0.2">
      <c r="B750" s="110"/>
      <c r="C750" s="122"/>
    </row>
    <row r="751" spans="2:3" x14ac:dyDescent="0.2">
      <c r="B751" s="110"/>
      <c r="C751" s="122"/>
    </row>
    <row r="752" spans="2:3" x14ac:dyDescent="0.2">
      <c r="B752" s="110"/>
      <c r="C752" s="122"/>
    </row>
    <row r="753" spans="2:3" x14ac:dyDescent="0.2">
      <c r="B753" s="110"/>
      <c r="C753" s="122"/>
    </row>
    <row r="754" spans="2:3" x14ac:dyDescent="0.2">
      <c r="B754" s="110"/>
      <c r="C754" s="122"/>
    </row>
    <row r="755" spans="2:3" x14ac:dyDescent="0.2">
      <c r="B755" s="110"/>
      <c r="C755" s="122"/>
    </row>
    <row r="756" spans="2:3" x14ac:dyDescent="0.2">
      <c r="B756" s="110"/>
      <c r="C756" s="122"/>
    </row>
    <row r="757" spans="2:3" x14ac:dyDescent="0.2">
      <c r="B757" s="110"/>
      <c r="C757" s="122"/>
    </row>
    <row r="758" spans="2:3" x14ac:dyDescent="0.2">
      <c r="B758" s="110"/>
      <c r="C758" s="122"/>
    </row>
    <row r="759" spans="2:3" x14ac:dyDescent="0.2">
      <c r="B759" s="110"/>
      <c r="C759" s="122"/>
    </row>
    <row r="760" spans="2:3" x14ac:dyDescent="0.2">
      <c r="B760" s="110"/>
      <c r="C760" s="122"/>
    </row>
    <row r="761" spans="2:3" x14ac:dyDescent="0.2">
      <c r="B761" s="110"/>
      <c r="C761" s="122"/>
    </row>
    <row r="762" spans="2:3" x14ac:dyDescent="0.2">
      <c r="B762" s="110"/>
      <c r="C762" s="122"/>
    </row>
    <row r="763" spans="2:3" x14ac:dyDescent="0.2">
      <c r="B763" s="110"/>
      <c r="C763" s="122"/>
    </row>
    <row r="764" spans="2:3" x14ac:dyDescent="0.2">
      <c r="B764" s="110"/>
      <c r="C764" s="122"/>
    </row>
    <row r="765" spans="2:3" x14ac:dyDescent="0.2">
      <c r="B765" s="110"/>
      <c r="C765" s="122"/>
    </row>
    <row r="766" spans="2:3" x14ac:dyDescent="0.2">
      <c r="B766" s="110"/>
      <c r="C766" s="122"/>
    </row>
    <row r="767" spans="2:3" x14ac:dyDescent="0.2">
      <c r="B767" s="110"/>
      <c r="C767" s="122"/>
    </row>
    <row r="768" spans="2:3" x14ac:dyDescent="0.2">
      <c r="B768" s="110"/>
      <c r="C768" s="122"/>
    </row>
    <row r="769" spans="2:3" x14ac:dyDescent="0.2">
      <c r="B769" s="110"/>
      <c r="C769" s="122"/>
    </row>
    <row r="770" spans="2:3" x14ac:dyDescent="0.2">
      <c r="B770" s="110"/>
      <c r="C770" s="122"/>
    </row>
    <row r="771" spans="2:3" x14ac:dyDescent="0.2">
      <c r="B771" s="110"/>
      <c r="C771" s="122"/>
    </row>
    <row r="772" spans="2:3" x14ac:dyDescent="0.2">
      <c r="B772" s="110"/>
      <c r="C772" s="122"/>
    </row>
    <row r="773" spans="2:3" x14ac:dyDescent="0.2">
      <c r="B773" s="110"/>
      <c r="C773" s="122"/>
    </row>
    <row r="774" spans="2:3" x14ac:dyDescent="0.2">
      <c r="B774" s="110"/>
      <c r="C774" s="122"/>
    </row>
    <row r="775" spans="2:3" x14ac:dyDescent="0.2">
      <c r="B775" s="110"/>
      <c r="C775" s="122"/>
    </row>
    <row r="776" spans="2:3" x14ac:dyDescent="0.2">
      <c r="B776" s="110"/>
      <c r="C776" s="122"/>
    </row>
    <row r="777" spans="2:3" x14ac:dyDescent="0.2">
      <c r="B777" s="110"/>
      <c r="C777" s="122"/>
    </row>
    <row r="778" spans="2:3" x14ac:dyDescent="0.2">
      <c r="B778" s="110"/>
      <c r="C778" s="122"/>
    </row>
    <row r="779" spans="2:3" x14ac:dyDescent="0.2">
      <c r="B779" s="110"/>
      <c r="C779" s="122"/>
    </row>
    <row r="780" spans="2:3" x14ac:dyDescent="0.2">
      <c r="B780" s="110"/>
      <c r="C780" s="122"/>
    </row>
    <row r="781" spans="2:3" x14ac:dyDescent="0.2">
      <c r="B781" s="110"/>
      <c r="C781" s="122"/>
    </row>
    <row r="782" spans="2:3" x14ac:dyDescent="0.2">
      <c r="B782" s="110"/>
      <c r="C782" s="122"/>
    </row>
    <row r="783" spans="2:3" x14ac:dyDescent="0.2">
      <c r="B783" s="110"/>
      <c r="C783" s="122"/>
    </row>
    <row r="784" spans="2:3" x14ac:dyDescent="0.2">
      <c r="B784" s="110"/>
      <c r="C784" s="122"/>
    </row>
    <row r="785" spans="2:3" x14ac:dyDescent="0.2">
      <c r="B785" s="110"/>
      <c r="C785" s="122"/>
    </row>
    <row r="786" spans="2:3" x14ac:dyDescent="0.2">
      <c r="B786" s="110"/>
      <c r="C786" s="122"/>
    </row>
    <row r="787" spans="2:3" x14ac:dyDescent="0.2">
      <c r="B787" s="110"/>
      <c r="C787" s="122"/>
    </row>
    <row r="788" spans="2:3" x14ac:dyDescent="0.2">
      <c r="B788" s="110"/>
      <c r="C788" s="122"/>
    </row>
    <row r="789" spans="2:3" x14ac:dyDescent="0.2">
      <c r="B789" s="110"/>
      <c r="C789" s="122"/>
    </row>
    <row r="790" spans="2:3" x14ac:dyDescent="0.2">
      <c r="B790" s="110"/>
      <c r="C790" s="122"/>
    </row>
    <row r="791" spans="2:3" x14ac:dyDescent="0.2">
      <c r="B791" s="110"/>
      <c r="C791" s="122"/>
    </row>
    <row r="792" spans="2:3" x14ac:dyDescent="0.2">
      <c r="B792" s="110"/>
      <c r="C792" s="122"/>
    </row>
    <row r="793" spans="2:3" x14ac:dyDescent="0.2">
      <c r="B793" s="110"/>
      <c r="C793" s="122"/>
    </row>
    <row r="794" spans="2:3" x14ac:dyDescent="0.2">
      <c r="B794" s="110"/>
      <c r="C794" s="122"/>
    </row>
    <row r="795" spans="2:3" x14ac:dyDescent="0.2">
      <c r="B795" s="110"/>
      <c r="C795" s="122"/>
    </row>
    <row r="796" spans="2:3" x14ac:dyDescent="0.2">
      <c r="B796" s="110"/>
      <c r="C796" s="122"/>
    </row>
    <row r="797" spans="2:3" x14ac:dyDescent="0.2">
      <c r="B797" s="110"/>
      <c r="C797" s="122"/>
    </row>
    <row r="798" spans="2:3" x14ac:dyDescent="0.2">
      <c r="B798" s="110"/>
      <c r="C798" s="122"/>
    </row>
    <row r="799" spans="2:3" x14ac:dyDescent="0.2">
      <c r="B799" s="110"/>
      <c r="C799" s="122"/>
    </row>
    <row r="800" spans="2:3" x14ac:dyDescent="0.2">
      <c r="B800" s="110"/>
      <c r="C800" s="122"/>
    </row>
    <row r="801" spans="2:3" x14ac:dyDescent="0.2">
      <c r="B801" s="110"/>
      <c r="C801" s="122"/>
    </row>
    <row r="802" spans="2:3" x14ac:dyDescent="0.2">
      <c r="B802" s="110"/>
      <c r="C802" s="122"/>
    </row>
    <row r="803" spans="2:3" x14ac:dyDescent="0.2">
      <c r="B803" s="110"/>
      <c r="C803" s="122"/>
    </row>
    <row r="804" spans="2:3" x14ac:dyDescent="0.2">
      <c r="B804" s="110"/>
      <c r="C804" s="122"/>
    </row>
    <row r="805" spans="2:3" x14ac:dyDescent="0.2">
      <c r="B805" s="110"/>
      <c r="C805" s="122"/>
    </row>
    <row r="806" spans="2:3" x14ac:dyDescent="0.2">
      <c r="B806" s="110"/>
      <c r="C806" s="122"/>
    </row>
    <row r="807" spans="2:3" x14ac:dyDescent="0.2">
      <c r="B807" s="110"/>
      <c r="C807" s="122"/>
    </row>
    <row r="808" spans="2:3" x14ac:dyDescent="0.2">
      <c r="B808" s="110"/>
      <c r="C808" s="122"/>
    </row>
    <row r="809" spans="2:3" x14ac:dyDescent="0.2">
      <c r="B809" s="110"/>
      <c r="C809" s="122"/>
    </row>
    <row r="810" spans="2:3" x14ac:dyDescent="0.2">
      <c r="B810" s="110"/>
      <c r="C810" s="122"/>
    </row>
    <row r="811" spans="2:3" x14ac:dyDescent="0.2">
      <c r="B811" s="110"/>
      <c r="C811" s="122"/>
    </row>
    <row r="812" spans="2:3" x14ac:dyDescent="0.2">
      <c r="B812" s="110"/>
      <c r="C812" s="122"/>
    </row>
    <row r="813" spans="2:3" x14ac:dyDescent="0.2">
      <c r="B813" s="110"/>
      <c r="C813" s="122"/>
    </row>
    <row r="814" spans="2:3" x14ac:dyDescent="0.2">
      <c r="B814" s="110"/>
      <c r="C814" s="122"/>
    </row>
    <row r="815" spans="2:3" x14ac:dyDescent="0.2">
      <c r="B815" s="110"/>
      <c r="C815" s="122"/>
    </row>
    <row r="816" spans="2:3" x14ac:dyDescent="0.2">
      <c r="B816" s="110"/>
      <c r="C816" s="122"/>
    </row>
    <row r="817" spans="2:3" x14ac:dyDescent="0.2">
      <c r="B817" s="110"/>
      <c r="C817" s="122"/>
    </row>
    <row r="818" spans="2:3" x14ac:dyDescent="0.2">
      <c r="B818" s="110"/>
      <c r="C818" s="122"/>
    </row>
    <row r="819" spans="2:3" x14ac:dyDescent="0.2">
      <c r="B819" s="110"/>
      <c r="C819" s="122"/>
    </row>
    <row r="820" spans="2:3" x14ac:dyDescent="0.2">
      <c r="B820" s="110"/>
      <c r="C820" s="122"/>
    </row>
    <row r="821" spans="2:3" x14ac:dyDescent="0.2">
      <c r="B821" s="110"/>
      <c r="C821" s="122"/>
    </row>
    <row r="822" spans="2:3" x14ac:dyDescent="0.2">
      <c r="B822" s="110"/>
      <c r="C822" s="122"/>
    </row>
    <row r="823" spans="2:3" x14ac:dyDescent="0.2">
      <c r="B823" s="110"/>
      <c r="C823" s="122"/>
    </row>
    <row r="824" spans="2:3" x14ac:dyDescent="0.2">
      <c r="B824" s="110"/>
      <c r="C824" s="122"/>
    </row>
    <row r="825" spans="2:3" x14ac:dyDescent="0.2">
      <c r="B825" s="110"/>
      <c r="C825" s="122"/>
    </row>
    <row r="826" spans="2:3" x14ac:dyDescent="0.2">
      <c r="B826" s="110"/>
      <c r="C826" s="122"/>
    </row>
    <row r="827" spans="2:3" x14ac:dyDescent="0.2">
      <c r="B827" s="110"/>
      <c r="C827" s="122"/>
    </row>
    <row r="828" spans="2:3" x14ac:dyDescent="0.2">
      <c r="B828" s="110"/>
      <c r="C828" s="122"/>
    </row>
    <row r="829" spans="2:3" x14ac:dyDescent="0.2">
      <c r="B829" s="110"/>
      <c r="C829" s="122"/>
    </row>
    <row r="830" spans="2:3" x14ac:dyDescent="0.2">
      <c r="B830" s="110"/>
      <c r="C830" s="122"/>
    </row>
    <row r="831" spans="2:3" x14ac:dyDescent="0.2">
      <c r="B831" s="110"/>
      <c r="C831" s="122"/>
    </row>
    <row r="832" spans="2:3" x14ac:dyDescent="0.2">
      <c r="B832" s="110"/>
      <c r="C832" s="122"/>
    </row>
    <row r="833" spans="2:3" x14ac:dyDescent="0.2">
      <c r="B833" s="110"/>
      <c r="C833" s="122"/>
    </row>
    <row r="834" spans="2:3" x14ac:dyDescent="0.2">
      <c r="B834" s="110"/>
      <c r="C834" s="122"/>
    </row>
    <row r="835" spans="2:3" x14ac:dyDescent="0.2">
      <c r="B835" s="110"/>
      <c r="C835" s="122"/>
    </row>
    <row r="836" spans="2:3" x14ac:dyDescent="0.2">
      <c r="B836" s="110"/>
      <c r="C836" s="122"/>
    </row>
    <row r="837" spans="2:3" x14ac:dyDescent="0.2">
      <c r="B837" s="110"/>
      <c r="C837" s="122"/>
    </row>
    <row r="838" spans="2:3" x14ac:dyDescent="0.2">
      <c r="B838" s="110"/>
      <c r="C838" s="122"/>
    </row>
    <row r="839" spans="2:3" x14ac:dyDescent="0.2">
      <c r="B839" s="110"/>
      <c r="C839" s="122"/>
    </row>
    <row r="840" spans="2:3" x14ac:dyDescent="0.2">
      <c r="B840" s="110"/>
      <c r="C840" s="122"/>
    </row>
    <row r="841" spans="2:3" x14ac:dyDescent="0.2">
      <c r="B841" s="110"/>
      <c r="C841" s="122"/>
    </row>
    <row r="842" spans="2:3" x14ac:dyDescent="0.2">
      <c r="B842" s="110"/>
      <c r="C842" s="122"/>
    </row>
    <row r="843" spans="2:3" x14ac:dyDescent="0.2">
      <c r="B843" s="110"/>
      <c r="C843" s="122"/>
    </row>
    <row r="844" spans="2:3" x14ac:dyDescent="0.2">
      <c r="B844" s="110"/>
      <c r="C844" s="122"/>
    </row>
    <row r="845" spans="2:3" x14ac:dyDescent="0.2">
      <c r="B845" s="110"/>
      <c r="C845" s="122"/>
    </row>
    <row r="846" spans="2:3" x14ac:dyDescent="0.2">
      <c r="B846" s="110"/>
      <c r="C846" s="122"/>
    </row>
    <row r="847" spans="2:3" x14ac:dyDescent="0.2">
      <c r="B847" s="110"/>
      <c r="C847" s="122"/>
    </row>
    <row r="848" spans="2:3" x14ac:dyDescent="0.2">
      <c r="B848" s="110"/>
      <c r="C848" s="122"/>
    </row>
    <row r="849" spans="2:3" x14ac:dyDescent="0.2">
      <c r="B849" s="110"/>
      <c r="C849" s="122"/>
    </row>
    <row r="850" spans="2:3" x14ac:dyDescent="0.2">
      <c r="B850" s="110"/>
      <c r="C850" s="122"/>
    </row>
    <row r="851" spans="2:3" x14ac:dyDescent="0.2">
      <c r="B851" s="110"/>
      <c r="C851" s="122"/>
    </row>
    <row r="852" spans="2:3" x14ac:dyDescent="0.2">
      <c r="B852" s="110"/>
      <c r="C852" s="122"/>
    </row>
    <row r="853" spans="2:3" x14ac:dyDescent="0.2">
      <c r="B853" s="110"/>
      <c r="C853" s="122"/>
    </row>
    <row r="854" spans="2:3" x14ac:dyDescent="0.2">
      <c r="B854" s="110"/>
      <c r="C854" s="122"/>
    </row>
    <row r="855" spans="2:3" x14ac:dyDescent="0.2">
      <c r="B855" s="110"/>
      <c r="C855" s="122"/>
    </row>
    <row r="856" spans="2:3" x14ac:dyDescent="0.2">
      <c r="B856" s="110"/>
      <c r="C856" s="122"/>
    </row>
    <row r="857" spans="2:3" x14ac:dyDescent="0.2">
      <c r="B857" s="110"/>
      <c r="C857" s="122"/>
    </row>
    <row r="858" spans="2:3" x14ac:dyDescent="0.2">
      <c r="B858" s="110"/>
      <c r="C858" s="122"/>
    </row>
    <row r="859" spans="2:3" x14ac:dyDescent="0.2">
      <c r="B859" s="110"/>
      <c r="C859" s="122"/>
    </row>
    <row r="860" spans="2:3" x14ac:dyDescent="0.2">
      <c r="B860" s="110"/>
      <c r="C860" s="122"/>
    </row>
    <row r="861" spans="2:3" x14ac:dyDescent="0.2">
      <c r="B861" s="110"/>
      <c r="C861" s="122"/>
    </row>
    <row r="862" spans="2:3" x14ac:dyDescent="0.2">
      <c r="B862" s="110"/>
      <c r="C862" s="122"/>
    </row>
    <row r="863" spans="2:3" x14ac:dyDescent="0.2">
      <c r="B863" s="110"/>
      <c r="C863" s="122"/>
    </row>
    <row r="864" spans="2:3" x14ac:dyDescent="0.2">
      <c r="B864" s="110"/>
      <c r="C864" s="122"/>
    </row>
    <row r="865" spans="2:3" x14ac:dyDescent="0.2">
      <c r="B865" s="110"/>
      <c r="C865" s="122"/>
    </row>
    <row r="866" spans="2:3" x14ac:dyDescent="0.2">
      <c r="B866" s="110"/>
      <c r="C866" s="122"/>
    </row>
    <row r="867" spans="2:3" x14ac:dyDescent="0.2">
      <c r="B867" s="110"/>
      <c r="C867" s="122"/>
    </row>
    <row r="868" spans="2:3" x14ac:dyDescent="0.2">
      <c r="B868" s="110"/>
      <c r="C868" s="122"/>
    </row>
    <row r="869" spans="2:3" x14ac:dyDescent="0.2">
      <c r="B869" s="110"/>
      <c r="C869" s="122"/>
    </row>
    <row r="870" spans="2:3" x14ac:dyDescent="0.2">
      <c r="B870" s="110"/>
      <c r="C870" s="122"/>
    </row>
    <row r="871" spans="2:3" x14ac:dyDescent="0.2">
      <c r="B871" s="110"/>
      <c r="C871" s="122"/>
    </row>
    <row r="872" spans="2:3" x14ac:dyDescent="0.2">
      <c r="B872" s="110"/>
      <c r="C872" s="122"/>
    </row>
    <row r="873" spans="2:3" x14ac:dyDescent="0.2">
      <c r="B873" s="110"/>
      <c r="C873" s="122"/>
    </row>
    <row r="874" spans="2:3" x14ac:dyDescent="0.2">
      <c r="B874" s="110"/>
      <c r="C874" s="122"/>
    </row>
    <row r="875" spans="2:3" x14ac:dyDescent="0.2">
      <c r="B875" s="110"/>
      <c r="C875" s="122"/>
    </row>
    <row r="876" spans="2:3" x14ac:dyDescent="0.2">
      <c r="B876" s="110"/>
      <c r="C876" s="122"/>
    </row>
    <row r="877" spans="2:3" x14ac:dyDescent="0.2">
      <c r="B877" s="110"/>
      <c r="C877" s="122"/>
    </row>
    <row r="878" spans="2:3" x14ac:dyDescent="0.2">
      <c r="B878" s="110"/>
      <c r="C878" s="122"/>
    </row>
    <row r="879" spans="2:3" x14ac:dyDescent="0.2">
      <c r="B879" s="110"/>
      <c r="C879" s="122"/>
    </row>
    <row r="880" spans="2:3" x14ac:dyDescent="0.2">
      <c r="B880" s="110"/>
      <c r="C880" s="122"/>
    </row>
    <row r="881" spans="2:3" x14ac:dyDescent="0.2">
      <c r="B881" s="110"/>
      <c r="C881" s="122"/>
    </row>
    <row r="882" spans="2:3" x14ac:dyDescent="0.2">
      <c r="B882" s="110"/>
      <c r="C882" s="122"/>
    </row>
    <row r="883" spans="2:3" x14ac:dyDescent="0.2">
      <c r="B883" s="110"/>
      <c r="C883" s="122"/>
    </row>
    <row r="884" spans="2:3" x14ac:dyDescent="0.2">
      <c r="B884" s="110"/>
      <c r="C884" s="122"/>
    </row>
    <row r="885" spans="2:3" x14ac:dyDescent="0.2">
      <c r="B885" s="110"/>
      <c r="C885" s="122"/>
    </row>
    <row r="886" spans="2:3" x14ac:dyDescent="0.2">
      <c r="B886" s="110"/>
      <c r="C886" s="122"/>
    </row>
    <row r="887" spans="2:3" x14ac:dyDescent="0.2">
      <c r="B887" s="110"/>
      <c r="C887" s="122"/>
    </row>
    <row r="888" spans="2:3" x14ac:dyDescent="0.2">
      <c r="B888" s="110"/>
      <c r="C888" s="122"/>
    </row>
    <row r="889" spans="2:3" x14ac:dyDescent="0.2">
      <c r="B889" s="110"/>
      <c r="C889" s="122"/>
    </row>
    <row r="890" spans="2:3" x14ac:dyDescent="0.2">
      <c r="B890" s="110"/>
      <c r="C890" s="122"/>
    </row>
    <row r="891" spans="2:3" x14ac:dyDescent="0.2">
      <c r="B891" s="110"/>
      <c r="C891" s="122"/>
    </row>
    <row r="892" spans="2:3" x14ac:dyDescent="0.2">
      <c r="B892" s="110"/>
      <c r="C892" s="122"/>
    </row>
    <row r="893" spans="2:3" x14ac:dyDescent="0.2">
      <c r="B893" s="110"/>
      <c r="C893" s="122"/>
    </row>
    <row r="894" spans="2:3" x14ac:dyDescent="0.2">
      <c r="B894" s="110"/>
      <c r="C894" s="122"/>
    </row>
    <row r="895" spans="2:3" x14ac:dyDescent="0.2">
      <c r="B895" s="110"/>
      <c r="C895" s="122"/>
    </row>
    <row r="896" spans="2:3" x14ac:dyDescent="0.2">
      <c r="B896" s="110"/>
      <c r="C896" s="122"/>
    </row>
    <row r="897" spans="2:3" x14ac:dyDescent="0.2">
      <c r="B897" s="110"/>
      <c r="C897" s="122"/>
    </row>
    <row r="898" spans="2:3" x14ac:dyDescent="0.2">
      <c r="B898" s="110"/>
      <c r="C898" s="122"/>
    </row>
    <row r="899" spans="2:3" x14ac:dyDescent="0.2">
      <c r="B899" s="110"/>
      <c r="C899" s="122"/>
    </row>
    <row r="900" spans="2:3" x14ac:dyDescent="0.2">
      <c r="B900" s="110"/>
      <c r="C900" s="122"/>
    </row>
    <row r="901" spans="2:3" x14ac:dyDescent="0.2">
      <c r="B901" s="110"/>
      <c r="C901" s="122"/>
    </row>
    <row r="902" spans="2:3" x14ac:dyDescent="0.2">
      <c r="B902" s="110"/>
      <c r="C902" s="122"/>
    </row>
    <row r="903" spans="2:3" x14ac:dyDescent="0.2">
      <c r="B903" s="110"/>
      <c r="C903" s="122"/>
    </row>
    <row r="904" spans="2:3" x14ac:dyDescent="0.2">
      <c r="B904" s="110"/>
      <c r="C904" s="122"/>
    </row>
    <row r="905" spans="2:3" x14ac:dyDescent="0.2">
      <c r="B905" s="110"/>
      <c r="C905" s="122"/>
    </row>
    <row r="906" spans="2:3" x14ac:dyDescent="0.2">
      <c r="B906" s="110"/>
      <c r="C906" s="122"/>
    </row>
    <row r="907" spans="2:3" x14ac:dyDescent="0.2">
      <c r="B907" s="110"/>
      <c r="C907" s="122"/>
    </row>
    <row r="908" spans="2:3" x14ac:dyDescent="0.2">
      <c r="B908" s="110"/>
      <c r="C908" s="122"/>
    </row>
    <row r="909" spans="2:3" x14ac:dyDescent="0.2">
      <c r="B909" s="110"/>
      <c r="C909" s="122"/>
    </row>
    <row r="910" spans="2:3" x14ac:dyDescent="0.2">
      <c r="B910" s="110"/>
      <c r="C910" s="122"/>
    </row>
    <row r="911" spans="2:3" x14ac:dyDescent="0.2">
      <c r="B911" s="110"/>
      <c r="C911" s="122"/>
    </row>
    <row r="912" spans="2:3" x14ac:dyDescent="0.2">
      <c r="B912" s="110"/>
      <c r="C912" s="122"/>
    </row>
    <row r="913" spans="2:3" x14ac:dyDescent="0.2">
      <c r="B913" s="110"/>
      <c r="C913" s="122"/>
    </row>
    <row r="914" spans="2:3" x14ac:dyDescent="0.2">
      <c r="B914" s="110"/>
      <c r="C914" s="122"/>
    </row>
    <row r="915" spans="2:3" x14ac:dyDescent="0.2">
      <c r="B915" s="110"/>
      <c r="C915" s="122"/>
    </row>
    <row r="916" spans="2:3" x14ac:dyDescent="0.2">
      <c r="B916" s="110"/>
      <c r="C916" s="122"/>
    </row>
    <row r="917" spans="2:3" x14ac:dyDescent="0.2">
      <c r="B917" s="110"/>
      <c r="C917" s="122"/>
    </row>
    <row r="918" spans="2:3" x14ac:dyDescent="0.2">
      <c r="B918" s="110"/>
      <c r="C918" s="122"/>
    </row>
    <row r="919" spans="2:3" x14ac:dyDescent="0.2">
      <c r="B919" s="110"/>
      <c r="C919" s="122"/>
    </row>
    <row r="920" spans="2:3" x14ac:dyDescent="0.2">
      <c r="B920" s="110"/>
      <c r="C920" s="122"/>
    </row>
    <row r="921" spans="2:3" x14ac:dyDescent="0.2">
      <c r="B921" s="110"/>
      <c r="C921" s="122"/>
    </row>
    <row r="922" spans="2:3" x14ac:dyDescent="0.2">
      <c r="B922" s="110"/>
      <c r="C922" s="122"/>
    </row>
    <row r="923" spans="2:3" x14ac:dyDescent="0.2">
      <c r="B923" s="110"/>
      <c r="C923" s="122"/>
    </row>
    <row r="924" spans="2:3" x14ac:dyDescent="0.2">
      <c r="B924" s="110"/>
      <c r="C924" s="122"/>
    </row>
    <row r="925" spans="2:3" x14ac:dyDescent="0.2">
      <c r="B925" s="110"/>
      <c r="C925" s="122"/>
    </row>
    <row r="926" spans="2:3" x14ac:dyDescent="0.2">
      <c r="B926" s="110"/>
      <c r="C926" s="122"/>
    </row>
    <row r="927" spans="2:3" x14ac:dyDescent="0.2">
      <c r="B927" s="110"/>
      <c r="C927" s="122"/>
    </row>
    <row r="928" spans="2:3" x14ac:dyDescent="0.2">
      <c r="B928" s="110"/>
      <c r="C928" s="122"/>
    </row>
    <row r="929" spans="2:3" x14ac:dyDescent="0.2">
      <c r="B929" s="110"/>
      <c r="C929" s="122"/>
    </row>
    <row r="930" spans="2:3" x14ac:dyDescent="0.2">
      <c r="B930" s="110"/>
      <c r="C930" s="122"/>
    </row>
    <row r="931" spans="2:3" x14ac:dyDescent="0.2">
      <c r="B931" s="110"/>
      <c r="C931" s="122"/>
    </row>
    <row r="932" spans="2:3" x14ac:dyDescent="0.2">
      <c r="B932" s="110"/>
      <c r="C932" s="122"/>
    </row>
    <row r="933" spans="2:3" x14ac:dyDescent="0.2">
      <c r="B933" s="110"/>
      <c r="C933" s="122"/>
    </row>
    <row r="934" spans="2:3" x14ac:dyDescent="0.2">
      <c r="B934" s="110"/>
      <c r="C934" s="122"/>
    </row>
    <row r="935" spans="2:3" x14ac:dyDescent="0.2">
      <c r="B935" s="110"/>
      <c r="C935" s="122"/>
    </row>
    <row r="936" spans="2:3" x14ac:dyDescent="0.2">
      <c r="B936" s="110"/>
      <c r="C936" s="122"/>
    </row>
    <row r="937" spans="2:3" x14ac:dyDescent="0.2">
      <c r="B937" s="110"/>
      <c r="C937" s="122"/>
    </row>
    <row r="938" spans="2:3" x14ac:dyDescent="0.2">
      <c r="B938" s="110"/>
      <c r="C938" s="122"/>
    </row>
    <row r="939" spans="2:3" x14ac:dyDescent="0.2">
      <c r="B939" s="110"/>
      <c r="C939" s="122"/>
    </row>
    <row r="940" spans="2:3" x14ac:dyDescent="0.2">
      <c r="B940" s="110"/>
      <c r="C940" s="122"/>
    </row>
    <row r="941" spans="2:3" x14ac:dyDescent="0.2">
      <c r="B941" s="110"/>
      <c r="C941" s="122"/>
    </row>
    <row r="942" spans="2:3" x14ac:dyDescent="0.2">
      <c r="B942" s="110"/>
      <c r="C942" s="122"/>
    </row>
    <row r="943" spans="2:3" x14ac:dyDescent="0.2">
      <c r="B943" s="110"/>
      <c r="C943" s="122"/>
    </row>
    <row r="944" spans="2:3" x14ac:dyDescent="0.2">
      <c r="B944" s="110"/>
      <c r="C944" s="122"/>
    </row>
    <row r="945" spans="2:3" x14ac:dyDescent="0.2">
      <c r="B945" s="110"/>
      <c r="C945" s="122"/>
    </row>
    <row r="946" spans="2:3" x14ac:dyDescent="0.2">
      <c r="B946" s="110"/>
      <c r="C946" s="122"/>
    </row>
    <row r="947" spans="2:3" x14ac:dyDescent="0.2">
      <c r="B947" s="110"/>
      <c r="C947" s="122"/>
    </row>
    <row r="948" spans="2:3" x14ac:dyDescent="0.2">
      <c r="B948" s="110"/>
      <c r="C948" s="122"/>
    </row>
    <row r="949" spans="2:3" x14ac:dyDescent="0.2">
      <c r="B949" s="110"/>
      <c r="C949" s="122"/>
    </row>
    <row r="950" spans="2:3" x14ac:dyDescent="0.2">
      <c r="B950" s="110"/>
      <c r="C950" s="122"/>
    </row>
    <row r="951" spans="2:3" x14ac:dyDescent="0.2">
      <c r="B951" s="110"/>
      <c r="C951" s="122"/>
    </row>
    <row r="952" spans="2:3" x14ac:dyDescent="0.2">
      <c r="B952" s="110"/>
      <c r="C952" s="122"/>
    </row>
    <row r="953" spans="2:3" x14ac:dyDescent="0.2">
      <c r="B953" s="110"/>
      <c r="C953" s="122"/>
    </row>
    <row r="954" spans="2:3" x14ac:dyDescent="0.2">
      <c r="B954" s="110"/>
      <c r="C954" s="122"/>
    </row>
    <row r="955" spans="2:3" x14ac:dyDescent="0.2">
      <c r="B955" s="110"/>
      <c r="C955" s="122"/>
    </row>
    <row r="956" spans="2:3" x14ac:dyDescent="0.2">
      <c r="B956" s="110"/>
      <c r="C956" s="122"/>
    </row>
    <row r="957" spans="2:3" x14ac:dyDescent="0.2">
      <c r="B957" s="110"/>
      <c r="C957" s="122"/>
    </row>
    <row r="958" spans="2:3" x14ac:dyDescent="0.2">
      <c r="B958" s="110"/>
      <c r="C958" s="122"/>
    </row>
    <row r="959" spans="2:3" x14ac:dyDescent="0.2">
      <c r="B959" s="110"/>
      <c r="C959" s="122"/>
    </row>
    <row r="960" spans="2:3" x14ac:dyDescent="0.2">
      <c r="B960" s="110"/>
      <c r="C960" s="122"/>
    </row>
    <row r="961" spans="2:3" x14ac:dyDescent="0.2">
      <c r="B961" s="110"/>
      <c r="C961" s="122"/>
    </row>
    <row r="962" spans="2:3" x14ac:dyDescent="0.2">
      <c r="B962" s="110"/>
      <c r="C962" s="122"/>
    </row>
    <row r="963" spans="2:3" x14ac:dyDescent="0.2">
      <c r="B963" s="110"/>
      <c r="C963" s="122"/>
    </row>
    <row r="964" spans="2:3" x14ac:dyDescent="0.2">
      <c r="B964" s="110"/>
      <c r="C964" s="122"/>
    </row>
    <row r="965" spans="2:3" x14ac:dyDescent="0.2">
      <c r="B965" s="110"/>
      <c r="C965" s="122"/>
    </row>
    <row r="966" spans="2:3" x14ac:dyDescent="0.2">
      <c r="B966" s="110"/>
      <c r="C966" s="122"/>
    </row>
    <row r="967" spans="2:3" x14ac:dyDescent="0.2">
      <c r="B967" s="110"/>
      <c r="C967" s="122"/>
    </row>
    <row r="968" spans="2:3" x14ac:dyDescent="0.2">
      <c r="B968" s="110"/>
      <c r="C968" s="122"/>
    </row>
    <row r="969" spans="2:3" x14ac:dyDescent="0.2">
      <c r="B969" s="110"/>
      <c r="C969" s="122"/>
    </row>
    <row r="970" spans="2:3" x14ac:dyDescent="0.2">
      <c r="B970" s="110"/>
      <c r="C970" s="122"/>
    </row>
    <row r="971" spans="2:3" x14ac:dyDescent="0.2">
      <c r="B971" s="110"/>
      <c r="C971" s="122"/>
    </row>
    <row r="972" spans="2:3" x14ac:dyDescent="0.2">
      <c r="B972" s="110"/>
      <c r="C972" s="122"/>
    </row>
    <row r="973" spans="2:3" x14ac:dyDescent="0.2">
      <c r="B973" s="110"/>
      <c r="C973" s="122"/>
    </row>
    <row r="974" spans="2:3" x14ac:dyDescent="0.2">
      <c r="B974" s="110"/>
      <c r="C974" s="122"/>
    </row>
    <row r="975" spans="2:3" x14ac:dyDescent="0.2">
      <c r="B975" s="110"/>
      <c r="C975" s="122"/>
    </row>
    <row r="976" spans="2:3" x14ac:dyDescent="0.2">
      <c r="B976" s="110"/>
      <c r="C976" s="122"/>
    </row>
    <row r="977" spans="2:3" x14ac:dyDescent="0.2">
      <c r="B977" s="110"/>
      <c r="C977" s="122"/>
    </row>
    <row r="978" spans="2:3" x14ac:dyDescent="0.2">
      <c r="B978" s="110"/>
      <c r="C978" s="122"/>
    </row>
    <row r="979" spans="2:3" x14ac:dyDescent="0.2">
      <c r="B979" s="110"/>
      <c r="C979" s="122"/>
    </row>
    <row r="980" spans="2:3" x14ac:dyDescent="0.2">
      <c r="B980" s="110"/>
      <c r="C980" s="122"/>
    </row>
    <row r="981" spans="2:3" x14ac:dyDescent="0.2">
      <c r="B981" s="110"/>
      <c r="C981" s="122"/>
    </row>
    <row r="982" spans="2:3" x14ac:dyDescent="0.2">
      <c r="B982" s="110"/>
      <c r="C982" s="122"/>
    </row>
    <row r="983" spans="2:3" x14ac:dyDescent="0.2">
      <c r="B983" s="110"/>
      <c r="C983" s="122"/>
    </row>
    <row r="984" spans="2:3" x14ac:dyDescent="0.2">
      <c r="B984" s="110"/>
      <c r="C984" s="122"/>
    </row>
    <row r="985" spans="2:3" x14ac:dyDescent="0.2">
      <c r="B985" s="110"/>
      <c r="C985" s="122"/>
    </row>
    <row r="986" spans="2:3" x14ac:dyDescent="0.2">
      <c r="B986" s="110"/>
      <c r="C986" s="122"/>
    </row>
    <row r="987" spans="2:3" x14ac:dyDescent="0.2">
      <c r="B987" s="110"/>
      <c r="C987" s="122"/>
    </row>
    <row r="988" spans="2:3" x14ac:dyDescent="0.2">
      <c r="B988" s="110"/>
      <c r="C988" s="122"/>
    </row>
    <row r="989" spans="2:3" x14ac:dyDescent="0.2">
      <c r="B989" s="110"/>
      <c r="C989" s="122"/>
    </row>
    <row r="990" spans="2:3" x14ac:dyDescent="0.2">
      <c r="B990" s="110"/>
      <c r="C990" s="122"/>
    </row>
    <row r="991" spans="2:3" x14ac:dyDescent="0.2">
      <c r="B991" s="110"/>
      <c r="C991" s="122"/>
    </row>
    <row r="992" spans="2:3" x14ac:dyDescent="0.2">
      <c r="B992" s="110"/>
      <c r="C992" s="122"/>
    </row>
    <row r="993" spans="2:3" x14ac:dyDescent="0.2">
      <c r="B993" s="110"/>
      <c r="C993" s="122"/>
    </row>
    <row r="994" spans="2:3" x14ac:dyDescent="0.2">
      <c r="B994" s="110"/>
      <c r="C994" s="122"/>
    </row>
    <row r="995" spans="2:3" x14ac:dyDescent="0.2">
      <c r="B995" s="110"/>
      <c r="C995" s="122"/>
    </row>
    <row r="996" spans="2:3" x14ac:dyDescent="0.2">
      <c r="B996" s="110"/>
      <c r="C996" s="122"/>
    </row>
    <row r="997" spans="2:3" x14ac:dyDescent="0.2">
      <c r="B997" s="110"/>
      <c r="C997" s="122"/>
    </row>
    <row r="998" spans="2:3" x14ac:dyDescent="0.2">
      <c r="B998" s="110"/>
      <c r="C998" s="122"/>
    </row>
    <row r="999" spans="2:3" x14ac:dyDescent="0.2">
      <c r="B999" s="110"/>
      <c r="C999" s="122"/>
    </row>
    <row r="1000" spans="2:3" x14ac:dyDescent="0.2">
      <c r="B1000" s="110"/>
      <c r="C1000" s="122"/>
    </row>
    <row r="1001" spans="2:3" x14ac:dyDescent="0.2">
      <c r="B1001" s="110"/>
      <c r="C1001" s="122"/>
    </row>
    <row r="1002" spans="2:3" x14ac:dyDescent="0.2">
      <c r="B1002" s="110"/>
      <c r="C1002" s="122"/>
    </row>
    <row r="1003" spans="2:3" x14ac:dyDescent="0.2">
      <c r="B1003" s="110"/>
      <c r="C1003" s="122"/>
    </row>
    <row r="1004" spans="2:3" x14ac:dyDescent="0.2">
      <c r="B1004" s="110"/>
      <c r="C1004" s="122"/>
    </row>
    <row r="1005" spans="2:3" x14ac:dyDescent="0.2">
      <c r="B1005" s="110"/>
      <c r="C1005" s="122"/>
    </row>
    <row r="1006" spans="2:3" x14ac:dyDescent="0.2">
      <c r="B1006" s="110"/>
      <c r="C1006" s="122"/>
    </row>
    <row r="1007" spans="2:3" x14ac:dyDescent="0.2">
      <c r="B1007" s="110"/>
      <c r="C1007" s="122"/>
    </row>
    <row r="1008" spans="2:3" x14ac:dyDescent="0.2">
      <c r="B1008" s="110"/>
      <c r="C1008" s="122"/>
    </row>
    <row r="1009" spans="2:3" x14ac:dyDescent="0.2">
      <c r="B1009" s="110"/>
      <c r="C1009" s="122"/>
    </row>
    <row r="1010" spans="2:3" x14ac:dyDescent="0.2">
      <c r="B1010" s="110"/>
      <c r="C1010" s="122"/>
    </row>
    <row r="1011" spans="2:3" x14ac:dyDescent="0.2">
      <c r="B1011" s="110"/>
      <c r="C1011" s="122"/>
    </row>
    <row r="1012" spans="2:3" x14ac:dyDescent="0.2">
      <c r="B1012" s="110"/>
      <c r="C1012" s="122"/>
    </row>
    <row r="1013" spans="2:3" x14ac:dyDescent="0.2">
      <c r="B1013" s="110"/>
      <c r="C1013" s="122"/>
    </row>
    <row r="1014" spans="2:3" x14ac:dyDescent="0.2">
      <c r="B1014" s="110"/>
      <c r="C1014" s="122"/>
    </row>
    <row r="1015" spans="2:3" x14ac:dyDescent="0.2">
      <c r="B1015" s="110"/>
      <c r="C1015" s="122"/>
    </row>
    <row r="1016" spans="2:3" x14ac:dyDescent="0.2">
      <c r="B1016" s="110"/>
      <c r="C1016" s="122"/>
    </row>
    <row r="1017" spans="2:3" x14ac:dyDescent="0.2">
      <c r="B1017" s="110"/>
      <c r="C1017" s="122"/>
    </row>
    <row r="1018" spans="2:3" x14ac:dyDescent="0.2">
      <c r="B1018" s="110"/>
      <c r="C1018" s="122"/>
    </row>
    <row r="1019" spans="2:3" x14ac:dyDescent="0.2">
      <c r="B1019" s="110"/>
      <c r="C1019" s="122"/>
    </row>
    <row r="1020" spans="2:3" x14ac:dyDescent="0.2">
      <c r="B1020" s="110"/>
      <c r="C1020" s="122"/>
    </row>
    <row r="1021" spans="2:3" x14ac:dyDescent="0.2">
      <c r="B1021" s="110"/>
      <c r="C1021" s="122"/>
    </row>
    <row r="1022" spans="2:3" x14ac:dyDescent="0.2">
      <c r="B1022" s="110"/>
      <c r="C1022" s="122"/>
    </row>
    <row r="1023" spans="2:3" x14ac:dyDescent="0.2">
      <c r="B1023" s="110"/>
      <c r="C1023" s="122"/>
    </row>
    <row r="1024" spans="2:3" x14ac:dyDescent="0.2">
      <c r="B1024" s="110"/>
      <c r="C1024" s="122"/>
    </row>
    <row r="1025" spans="2:3" x14ac:dyDescent="0.2">
      <c r="B1025" s="110"/>
      <c r="C1025" s="122"/>
    </row>
    <row r="1026" spans="2:3" x14ac:dyDescent="0.2">
      <c r="B1026" s="110"/>
      <c r="C1026" s="122"/>
    </row>
    <row r="1027" spans="2:3" x14ac:dyDescent="0.2">
      <c r="B1027" s="110"/>
      <c r="C1027" s="122"/>
    </row>
    <row r="1028" spans="2:3" x14ac:dyDescent="0.2">
      <c r="B1028" s="110"/>
      <c r="C1028" s="122"/>
    </row>
    <row r="1029" spans="2:3" x14ac:dyDescent="0.2">
      <c r="B1029" s="110"/>
      <c r="C1029" s="122"/>
    </row>
    <row r="1030" spans="2:3" x14ac:dyDescent="0.2">
      <c r="B1030" s="110"/>
      <c r="C1030" s="122"/>
    </row>
    <row r="1031" spans="2:3" x14ac:dyDescent="0.2">
      <c r="B1031" s="110"/>
      <c r="C1031" s="122"/>
    </row>
    <row r="1032" spans="2:3" x14ac:dyDescent="0.2">
      <c r="B1032" s="110"/>
      <c r="C1032" s="122"/>
    </row>
    <row r="1033" spans="2:3" x14ac:dyDescent="0.2">
      <c r="B1033" s="110"/>
      <c r="C1033" s="122"/>
    </row>
    <row r="1034" spans="2:3" x14ac:dyDescent="0.2">
      <c r="B1034" s="110"/>
      <c r="C1034" s="122"/>
    </row>
    <row r="1035" spans="2:3" x14ac:dyDescent="0.2">
      <c r="B1035" s="110"/>
      <c r="C1035" s="122"/>
    </row>
    <row r="1036" spans="2:3" x14ac:dyDescent="0.2">
      <c r="B1036" s="110"/>
      <c r="C1036" s="122"/>
    </row>
    <row r="1037" spans="2:3" x14ac:dyDescent="0.2">
      <c r="B1037" s="110"/>
      <c r="C1037" s="122"/>
    </row>
    <row r="1038" spans="2:3" x14ac:dyDescent="0.2">
      <c r="B1038" s="110"/>
      <c r="C1038" s="122"/>
    </row>
    <row r="1039" spans="2:3" x14ac:dyDescent="0.2">
      <c r="B1039" s="110"/>
      <c r="C1039" s="122"/>
    </row>
    <row r="1040" spans="2:3" x14ac:dyDescent="0.2">
      <c r="B1040" s="110"/>
      <c r="C1040" s="122"/>
    </row>
    <row r="1041" spans="2:3" x14ac:dyDescent="0.2">
      <c r="B1041" s="110"/>
      <c r="C1041" s="122"/>
    </row>
    <row r="1042" spans="2:3" x14ac:dyDescent="0.2">
      <c r="B1042" s="110"/>
      <c r="C1042" s="122"/>
    </row>
    <row r="1043" spans="2:3" x14ac:dyDescent="0.2">
      <c r="B1043" s="110"/>
      <c r="C1043" s="122"/>
    </row>
    <row r="1044" spans="2:3" x14ac:dyDescent="0.2">
      <c r="B1044" s="110"/>
      <c r="C1044" s="122"/>
    </row>
    <row r="1045" spans="2:3" x14ac:dyDescent="0.2">
      <c r="B1045" s="110"/>
      <c r="C1045" s="122"/>
    </row>
    <row r="1046" spans="2:3" x14ac:dyDescent="0.2">
      <c r="B1046" s="110"/>
      <c r="C1046" s="122"/>
    </row>
    <row r="1047" spans="2:3" x14ac:dyDescent="0.2">
      <c r="B1047" s="110"/>
      <c r="C1047" s="122"/>
    </row>
    <row r="1048" spans="2:3" x14ac:dyDescent="0.2">
      <c r="B1048" s="110"/>
      <c r="C1048" s="122"/>
    </row>
    <row r="1049" spans="2:3" x14ac:dyDescent="0.2">
      <c r="B1049" s="110"/>
      <c r="C1049" s="122"/>
    </row>
    <row r="1050" spans="2:3" x14ac:dyDescent="0.2">
      <c r="B1050" s="110"/>
      <c r="C1050" s="122"/>
    </row>
    <row r="1051" spans="2:3" x14ac:dyDescent="0.2">
      <c r="B1051" s="110"/>
      <c r="C1051" s="122"/>
    </row>
    <row r="1052" spans="2:3" x14ac:dyDescent="0.2">
      <c r="B1052" s="110"/>
      <c r="C1052" s="122"/>
    </row>
    <row r="1053" spans="2:3" x14ac:dyDescent="0.2">
      <c r="B1053" s="110"/>
      <c r="C1053" s="122"/>
    </row>
    <row r="1054" spans="2:3" x14ac:dyDescent="0.2">
      <c r="B1054" s="110"/>
      <c r="C1054" s="122"/>
    </row>
    <row r="1055" spans="2:3" x14ac:dyDescent="0.2">
      <c r="B1055" s="110"/>
      <c r="C1055" s="122"/>
    </row>
    <row r="1056" spans="2:3" x14ac:dyDescent="0.2">
      <c r="B1056" s="110"/>
      <c r="C1056" s="122"/>
    </row>
    <row r="1057" spans="2:3" x14ac:dyDescent="0.2">
      <c r="B1057" s="110"/>
      <c r="C1057" s="122"/>
    </row>
    <row r="1058" spans="2:3" x14ac:dyDescent="0.2">
      <c r="B1058" s="110"/>
      <c r="C1058" s="122"/>
    </row>
    <row r="1059" spans="2:3" x14ac:dyDescent="0.2">
      <c r="B1059" s="110"/>
      <c r="C1059" s="122"/>
    </row>
    <row r="1060" spans="2:3" x14ac:dyDescent="0.2">
      <c r="B1060" s="110"/>
      <c r="C1060" s="122"/>
    </row>
    <row r="1061" spans="2:3" x14ac:dyDescent="0.2">
      <c r="B1061" s="110"/>
      <c r="C1061" s="122"/>
    </row>
    <row r="1062" spans="2:3" x14ac:dyDescent="0.2">
      <c r="B1062" s="110"/>
      <c r="C1062" s="122"/>
    </row>
    <row r="1063" spans="2:3" x14ac:dyDescent="0.2">
      <c r="B1063" s="110"/>
      <c r="C1063" s="122"/>
    </row>
    <row r="1064" spans="2:3" x14ac:dyDescent="0.2">
      <c r="B1064" s="110"/>
      <c r="C1064" s="122"/>
    </row>
    <row r="1065" spans="2:3" x14ac:dyDescent="0.2">
      <c r="B1065" s="110"/>
      <c r="C1065" s="122"/>
    </row>
    <row r="1066" spans="2:3" x14ac:dyDescent="0.2">
      <c r="B1066" s="110"/>
      <c r="C1066" s="122"/>
    </row>
    <row r="1067" spans="2:3" x14ac:dyDescent="0.2">
      <c r="B1067" s="110"/>
      <c r="C1067" s="122"/>
    </row>
    <row r="1068" spans="2:3" x14ac:dyDescent="0.2">
      <c r="B1068" s="110"/>
      <c r="C1068" s="122"/>
    </row>
    <row r="1069" spans="2:3" x14ac:dyDescent="0.2">
      <c r="B1069" s="110"/>
      <c r="C1069" s="122"/>
    </row>
    <row r="1070" spans="2:3" x14ac:dyDescent="0.2">
      <c r="B1070" s="110"/>
      <c r="C1070" s="122"/>
    </row>
    <row r="1071" spans="2:3" x14ac:dyDescent="0.2">
      <c r="B1071" s="110"/>
      <c r="C1071" s="122"/>
    </row>
    <row r="1072" spans="2:3" x14ac:dyDescent="0.2">
      <c r="B1072" s="110"/>
      <c r="C1072" s="122"/>
    </row>
    <row r="1073" spans="2:3" x14ac:dyDescent="0.2">
      <c r="B1073" s="110"/>
      <c r="C1073" s="122"/>
    </row>
    <row r="1074" spans="2:3" x14ac:dyDescent="0.2">
      <c r="B1074" s="110"/>
      <c r="C1074" s="122"/>
    </row>
    <row r="1075" spans="2:3" x14ac:dyDescent="0.2">
      <c r="B1075" s="110"/>
      <c r="C1075" s="122"/>
    </row>
    <row r="1076" spans="2:3" x14ac:dyDescent="0.2">
      <c r="B1076" s="110"/>
      <c r="C1076" s="122"/>
    </row>
    <row r="1077" spans="2:3" x14ac:dyDescent="0.2">
      <c r="B1077" s="110"/>
      <c r="C1077" s="122"/>
    </row>
    <row r="1078" spans="2:3" x14ac:dyDescent="0.2">
      <c r="B1078" s="110"/>
      <c r="C1078" s="122"/>
    </row>
    <row r="1079" spans="2:3" x14ac:dyDescent="0.2">
      <c r="B1079" s="110"/>
      <c r="C1079" s="122"/>
    </row>
    <row r="1080" spans="2:3" x14ac:dyDescent="0.2">
      <c r="B1080" s="110"/>
      <c r="C1080" s="122"/>
    </row>
    <row r="1081" spans="2:3" x14ac:dyDescent="0.2">
      <c r="B1081" s="110"/>
      <c r="C1081" s="122"/>
    </row>
    <row r="1082" spans="2:3" x14ac:dyDescent="0.2">
      <c r="B1082" s="110"/>
      <c r="C1082" s="122"/>
    </row>
    <row r="1083" spans="2:3" x14ac:dyDescent="0.2">
      <c r="B1083" s="110"/>
      <c r="C1083" s="122"/>
    </row>
    <row r="1084" spans="2:3" x14ac:dyDescent="0.2">
      <c r="B1084" s="110"/>
      <c r="C1084" s="122"/>
    </row>
    <row r="1085" spans="2:3" x14ac:dyDescent="0.2">
      <c r="B1085" s="110"/>
      <c r="C1085" s="122"/>
    </row>
    <row r="1086" spans="2:3" x14ac:dyDescent="0.2">
      <c r="B1086" s="110"/>
      <c r="C1086" s="122"/>
    </row>
    <row r="1087" spans="2:3" x14ac:dyDescent="0.2">
      <c r="B1087" s="110"/>
      <c r="C1087" s="122"/>
    </row>
    <row r="1088" spans="2:3" x14ac:dyDescent="0.2">
      <c r="B1088" s="110"/>
      <c r="C1088" s="122"/>
    </row>
    <row r="1089" spans="2:3" x14ac:dyDescent="0.2">
      <c r="B1089" s="110"/>
      <c r="C1089" s="122"/>
    </row>
    <row r="1090" spans="2:3" x14ac:dyDescent="0.2">
      <c r="B1090" s="110"/>
      <c r="C1090" s="122"/>
    </row>
    <row r="1091" spans="2:3" x14ac:dyDescent="0.2">
      <c r="B1091" s="110"/>
      <c r="C1091" s="122"/>
    </row>
    <row r="1092" spans="2:3" x14ac:dyDescent="0.2">
      <c r="B1092" s="110"/>
      <c r="C1092" s="122"/>
    </row>
    <row r="1093" spans="2:3" x14ac:dyDescent="0.2">
      <c r="B1093" s="110"/>
      <c r="C1093" s="122"/>
    </row>
    <row r="1094" spans="2:3" x14ac:dyDescent="0.2">
      <c r="B1094" s="110"/>
      <c r="C1094" s="122"/>
    </row>
    <row r="1095" spans="2:3" x14ac:dyDescent="0.2">
      <c r="B1095" s="110"/>
      <c r="C1095" s="122"/>
    </row>
    <row r="1096" spans="2:3" x14ac:dyDescent="0.2">
      <c r="B1096" s="110"/>
      <c r="C1096" s="122"/>
    </row>
    <row r="1097" spans="2:3" x14ac:dyDescent="0.2">
      <c r="B1097" s="110"/>
      <c r="C1097" s="122"/>
    </row>
    <row r="1098" spans="2:3" x14ac:dyDescent="0.2">
      <c r="B1098" s="110"/>
      <c r="C1098" s="122"/>
    </row>
    <row r="1099" spans="2:3" x14ac:dyDescent="0.2">
      <c r="B1099" s="110"/>
      <c r="C1099" s="122"/>
    </row>
    <row r="1100" spans="2:3" x14ac:dyDescent="0.2">
      <c r="B1100" s="110"/>
      <c r="C1100" s="122"/>
    </row>
    <row r="1101" spans="2:3" x14ac:dyDescent="0.2">
      <c r="B1101" s="110"/>
      <c r="C1101" s="122"/>
    </row>
    <row r="1102" spans="2:3" x14ac:dyDescent="0.2">
      <c r="B1102" s="110"/>
      <c r="C1102" s="122"/>
    </row>
    <row r="1103" spans="2:3" x14ac:dyDescent="0.2">
      <c r="B1103" s="110"/>
      <c r="C1103" s="122"/>
    </row>
    <row r="1104" spans="2:3" x14ac:dyDescent="0.2">
      <c r="B1104" s="110"/>
      <c r="C1104" s="122"/>
    </row>
    <row r="1105" spans="2:3" x14ac:dyDescent="0.2">
      <c r="B1105" s="110"/>
      <c r="C1105" s="122"/>
    </row>
    <row r="1106" spans="2:3" x14ac:dyDescent="0.2">
      <c r="B1106" s="110"/>
      <c r="C1106" s="122"/>
    </row>
    <row r="1107" spans="2:3" x14ac:dyDescent="0.2">
      <c r="B1107" s="110"/>
      <c r="C1107" s="122"/>
    </row>
    <row r="1108" spans="2:3" x14ac:dyDescent="0.2">
      <c r="B1108" s="110"/>
      <c r="C1108" s="122"/>
    </row>
    <row r="1109" spans="2:3" x14ac:dyDescent="0.2">
      <c r="B1109" s="110"/>
      <c r="C1109" s="122"/>
    </row>
    <row r="1110" spans="2:3" x14ac:dyDescent="0.2">
      <c r="B1110" s="110"/>
      <c r="C1110" s="122"/>
    </row>
    <row r="1111" spans="2:3" x14ac:dyDescent="0.2">
      <c r="B1111" s="110"/>
      <c r="C1111" s="122"/>
    </row>
    <row r="1112" spans="2:3" x14ac:dyDescent="0.2">
      <c r="B1112" s="110"/>
      <c r="C1112" s="122"/>
    </row>
    <row r="1113" spans="2:3" x14ac:dyDescent="0.2">
      <c r="B1113" s="110"/>
      <c r="C1113" s="122"/>
    </row>
    <row r="1114" spans="2:3" x14ac:dyDescent="0.2">
      <c r="B1114" s="110"/>
      <c r="C1114" s="122"/>
    </row>
    <row r="1115" spans="2:3" x14ac:dyDescent="0.2">
      <c r="B1115" s="110"/>
      <c r="C1115" s="122"/>
    </row>
    <row r="1116" spans="2:3" x14ac:dyDescent="0.2">
      <c r="B1116" s="110"/>
      <c r="C1116" s="122"/>
    </row>
    <row r="1117" spans="2:3" x14ac:dyDescent="0.2">
      <c r="B1117" s="110"/>
      <c r="C1117" s="122"/>
    </row>
    <row r="1118" spans="2:3" x14ac:dyDescent="0.2">
      <c r="B1118" s="110"/>
      <c r="C1118" s="122"/>
    </row>
    <row r="1119" spans="2:3" x14ac:dyDescent="0.2">
      <c r="B1119" s="110"/>
      <c r="C1119" s="122"/>
    </row>
    <row r="1120" spans="2:3" x14ac:dyDescent="0.2">
      <c r="B1120" s="110"/>
      <c r="C1120" s="122"/>
    </row>
    <row r="1121" spans="2:3" x14ac:dyDescent="0.2">
      <c r="B1121" s="110"/>
      <c r="C1121" s="122"/>
    </row>
    <row r="1122" spans="2:3" x14ac:dyDescent="0.2">
      <c r="B1122" s="110"/>
      <c r="C1122" s="122"/>
    </row>
    <row r="1123" spans="2:3" x14ac:dyDescent="0.2">
      <c r="B1123" s="110"/>
      <c r="C1123" s="122"/>
    </row>
    <row r="1124" spans="2:3" x14ac:dyDescent="0.2">
      <c r="B1124" s="110"/>
      <c r="C1124" s="122"/>
    </row>
    <row r="1125" spans="2:3" x14ac:dyDescent="0.2">
      <c r="B1125" s="110"/>
      <c r="C1125" s="122"/>
    </row>
    <row r="1126" spans="2:3" x14ac:dyDescent="0.2">
      <c r="B1126" s="110"/>
      <c r="C1126" s="122"/>
    </row>
    <row r="1127" spans="2:3" x14ac:dyDescent="0.2">
      <c r="B1127" s="110"/>
      <c r="C1127" s="122"/>
    </row>
    <row r="1128" spans="2:3" x14ac:dyDescent="0.2">
      <c r="B1128" s="110"/>
      <c r="C1128" s="122"/>
    </row>
    <row r="1129" spans="2:3" x14ac:dyDescent="0.2">
      <c r="B1129" s="110"/>
      <c r="C1129" s="122"/>
    </row>
    <row r="1130" spans="2:3" x14ac:dyDescent="0.2">
      <c r="B1130" s="110"/>
      <c r="C1130" s="122"/>
    </row>
    <row r="1131" spans="2:3" x14ac:dyDescent="0.2">
      <c r="B1131" s="110"/>
      <c r="C1131" s="122"/>
    </row>
    <row r="1132" spans="2:3" x14ac:dyDescent="0.2">
      <c r="B1132" s="110"/>
      <c r="C1132" s="122"/>
    </row>
    <row r="1133" spans="2:3" x14ac:dyDescent="0.2">
      <c r="B1133" s="110"/>
      <c r="C1133" s="122"/>
    </row>
    <row r="1134" spans="2:3" x14ac:dyDescent="0.2">
      <c r="B1134" s="110"/>
      <c r="C1134" s="122"/>
    </row>
    <row r="1135" spans="2:3" x14ac:dyDescent="0.2">
      <c r="B1135" s="110"/>
      <c r="C1135" s="122"/>
    </row>
    <row r="1136" spans="2:3" x14ac:dyDescent="0.2">
      <c r="B1136" s="110"/>
      <c r="C1136" s="122"/>
    </row>
    <row r="1137" spans="2:3" x14ac:dyDescent="0.2">
      <c r="B1137" s="110"/>
      <c r="C1137" s="122"/>
    </row>
    <row r="1138" spans="2:3" x14ac:dyDescent="0.2">
      <c r="B1138" s="110"/>
      <c r="C1138" s="122"/>
    </row>
    <row r="1139" spans="2:3" x14ac:dyDescent="0.2">
      <c r="B1139" s="110"/>
      <c r="C1139" s="122"/>
    </row>
    <row r="1140" spans="2:3" x14ac:dyDescent="0.2">
      <c r="B1140" s="110"/>
      <c r="C1140" s="122"/>
    </row>
    <row r="1141" spans="2:3" x14ac:dyDescent="0.2">
      <c r="B1141" s="110"/>
      <c r="C1141" s="122"/>
    </row>
    <row r="1142" spans="2:3" x14ac:dyDescent="0.2">
      <c r="B1142" s="110"/>
      <c r="C1142" s="122"/>
    </row>
    <row r="1143" spans="2:3" x14ac:dyDescent="0.2">
      <c r="B1143" s="110"/>
      <c r="C1143" s="122"/>
    </row>
    <row r="1144" spans="2:3" x14ac:dyDescent="0.2">
      <c r="B1144" s="110"/>
      <c r="C1144" s="122"/>
    </row>
    <row r="1145" spans="2:3" x14ac:dyDescent="0.2">
      <c r="B1145" s="110"/>
      <c r="C1145" s="122"/>
    </row>
    <row r="1146" spans="2:3" x14ac:dyDescent="0.2">
      <c r="B1146" s="110"/>
      <c r="C1146" s="122"/>
    </row>
    <row r="1147" spans="2:3" x14ac:dyDescent="0.2">
      <c r="B1147" s="110"/>
      <c r="C1147" s="122"/>
    </row>
    <row r="1148" spans="2:3" x14ac:dyDescent="0.2">
      <c r="B1148" s="110"/>
      <c r="C1148" s="122"/>
    </row>
    <row r="1149" spans="2:3" x14ac:dyDescent="0.2">
      <c r="B1149" s="110"/>
      <c r="C1149" s="122"/>
    </row>
    <row r="1150" spans="2:3" x14ac:dyDescent="0.2">
      <c r="B1150" s="110"/>
      <c r="C1150" s="122"/>
    </row>
    <row r="1151" spans="2:3" x14ac:dyDescent="0.2">
      <c r="B1151" s="110"/>
      <c r="C1151" s="122"/>
    </row>
    <row r="1152" spans="2:3" x14ac:dyDescent="0.2">
      <c r="B1152" s="110"/>
      <c r="C1152" s="122"/>
    </row>
    <row r="1153" spans="2:3" x14ac:dyDescent="0.2">
      <c r="B1153" s="110"/>
      <c r="C1153" s="122"/>
    </row>
    <row r="1154" spans="2:3" x14ac:dyDescent="0.2">
      <c r="B1154" s="110"/>
      <c r="C1154" s="122"/>
    </row>
    <row r="1155" spans="2:3" x14ac:dyDescent="0.2">
      <c r="B1155" s="110"/>
      <c r="C1155" s="122"/>
    </row>
    <row r="1156" spans="2:3" x14ac:dyDescent="0.2">
      <c r="B1156" s="110"/>
      <c r="C1156" s="122"/>
    </row>
    <row r="1157" spans="2:3" x14ac:dyDescent="0.2">
      <c r="B1157" s="110"/>
      <c r="C1157" s="122"/>
    </row>
    <row r="1158" spans="2:3" x14ac:dyDescent="0.2">
      <c r="B1158" s="110"/>
      <c r="C1158" s="122"/>
    </row>
    <row r="1159" spans="2:3" x14ac:dyDescent="0.2">
      <c r="B1159" s="110"/>
      <c r="C1159" s="122"/>
    </row>
    <row r="1160" spans="2:3" x14ac:dyDescent="0.2">
      <c r="B1160" s="110"/>
      <c r="C1160" s="122"/>
    </row>
    <row r="1161" spans="2:3" x14ac:dyDescent="0.2">
      <c r="B1161" s="110"/>
      <c r="C1161" s="122"/>
    </row>
    <row r="1162" spans="2:3" x14ac:dyDescent="0.2">
      <c r="B1162" s="110"/>
      <c r="C1162" s="122"/>
    </row>
    <row r="1163" spans="2:3" x14ac:dyDescent="0.2">
      <c r="B1163" s="110"/>
      <c r="C1163" s="122"/>
    </row>
    <row r="1164" spans="2:3" x14ac:dyDescent="0.2">
      <c r="B1164" s="110"/>
      <c r="C1164" s="122"/>
    </row>
    <row r="1165" spans="2:3" x14ac:dyDescent="0.2">
      <c r="B1165" s="110"/>
      <c r="C1165" s="122"/>
    </row>
    <row r="1166" spans="2:3" x14ac:dyDescent="0.2">
      <c r="B1166" s="110"/>
      <c r="C1166" s="122"/>
    </row>
    <row r="1167" spans="2:3" x14ac:dyDescent="0.2">
      <c r="B1167" s="110"/>
      <c r="C1167" s="122"/>
    </row>
    <row r="1168" spans="2:3" x14ac:dyDescent="0.2">
      <c r="B1168" s="110"/>
      <c r="C1168" s="122"/>
    </row>
    <row r="1169" spans="2:3" x14ac:dyDescent="0.2">
      <c r="B1169" s="110"/>
      <c r="C1169" s="122"/>
    </row>
    <row r="1170" spans="2:3" x14ac:dyDescent="0.2">
      <c r="B1170" s="110"/>
      <c r="C1170" s="122"/>
    </row>
    <row r="1171" spans="2:3" x14ac:dyDescent="0.2">
      <c r="B1171" s="110"/>
      <c r="C1171" s="122"/>
    </row>
    <row r="1172" spans="2:3" x14ac:dyDescent="0.2">
      <c r="B1172" s="110"/>
      <c r="C1172" s="122"/>
    </row>
    <row r="1173" spans="2:3" x14ac:dyDescent="0.2">
      <c r="B1173" s="110"/>
      <c r="C1173" s="122"/>
    </row>
    <row r="1174" spans="2:3" x14ac:dyDescent="0.2">
      <c r="B1174" s="110"/>
      <c r="C1174" s="122"/>
    </row>
    <row r="1175" spans="2:3" x14ac:dyDescent="0.2">
      <c r="B1175" s="110"/>
      <c r="C1175" s="122"/>
    </row>
    <row r="1176" spans="2:3" x14ac:dyDescent="0.2">
      <c r="B1176" s="110"/>
      <c r="C1176" s="122"/>
    </row>
    <row r="1177" spans="2:3" x14ac:dyDescent="0.2">
      <c r="B1177" s="110"/>
      <c r="C1177" s="122"/>
    </row>
    <row r="1178" spans="2:3" x14ac:dyDescent="0.2">
      <c r="B1178" s="110"/>
      <c r="C1178" s="122"/>
    </row>
    <row r="1179" spans="2:3" x14ac:dyDescent="0.2">
      <c r="B1179" s="110"/>
      <c r="C1179" s="122"/>
    </row>
    <row r="1180" spans="2:3" x14ac:dyDescent="0.2">
      <c r="B1180" s="110"/>
      <c r="C1180" s="122"/>
    </row>
    <row r="1181" spans="2:3" x14ac:dyDescent="0.2">
      <c r="B1181" s="110"/>
      <c r="C1181" s="122"/>
    </row>
    <row r="1182" spans="2:3" x14ac:dyDescent="0.2">
      <c r="B1182" s="110"/>
      <c r="C1182" s="122"/>
    </row>
    <row r="1183" spans="2:3" x14ac:dyDescent="0.2">
      <c r="B1183" s="110"/>
      <c r="C1183" s="122"/>
    </row>
    <row r="1184" spans="2:3" x14ac:dyDescent="0.2">
      <c r="B1184" s="110"/>
      <c r="C1184" s="122"/>
    </row>
    <row r="1185" spans="2:3" x14ac:dyDescent="0.2">
      <c r="B1185" s="110"/>
      <c r="C1185" s="122"/>
    </row>
    <row r="1186" spans="2:3" x14ac:dyDescent="0.2">
      <c r="B1186" s="110"/>
      <c r="C1186" s="122"/>
    </row>
    <row r="1187" spans="2:3" x14ac:dyDescent="0.2">
      <c r="B1187" s="110"/>
      <c r="C1187" s="122"/>
    </row>
    <row r="1188" spans="2:3" x14ac:dyDescent="0.2">
      <c r="B1188" s="110"/>
      <c r="C1188" s="122"/>
    </row>
    <row r="1189" spans="2:3" x14ac:dyDescent="0.2">
      <c r="B1189" s="110"/>
      <c r="C1189" s="122"/>
    </row>
    <row r="1190" spans="2:3" x14ac:dyDescent="0.2">
      <c r="B1190" s="110"/>
      <c r="C1190" s="122"/>
    </row>
    <row r="1191" spans="2:3" x14ac:dyDescent="0.2">
      <c r="B1191" s="110"/>
      <c r="C1191" s="122"/>
    </row>
    <row r="1192" spans="2:3" x14ac:dyDescent="0.2">
      <c r="B1192" s="110"/>
      <c r="C1192" s="122"/>
    </row>
    <row r="1193" spans="2:3" x14ac:dyDescent="0.2">
      <c r="B1193" s="110"/>
      <c r="C1193" s="122"/>
    </row>
    <row r="1194" spans="2:3" x14ac:dyDescent="0.2">
      <c r="B1194" s="110"/>
      <c r="C1194" s="122"/>
    </row>
    <row r="1195" spans="2:3" x14ac:dyDescent="0.2">
      <c r="B1195" s="110"/>
      <c r="C1195" s="122"/>
    </row>
    <row r="1196" spans="2:3" x14ac:dyDescent="0.2">
      <c r="B1196" s="110"/>
      <c r="C1196" s="122"/>
    </row>
    <row r="1197" spans="2:3" x14ac:dyDescent="0.2">
      <c r="B1197" s="110"/>
      <c r="C1197" s="122"/>
    </row>
    <row r="1198" spans="2:3" x14ac:dyDescent="0.2">
      <c r="B1198" s="110"/>
      <c r="C1198" s="122"/>
    </row>
    <row r="1199" spans="2:3" x14ac:dyDescent="0.2">
      <c r="B1199" s="110"/>
      <c r="C1199" s="122"/>
    </row>
    <row r="1200" spans="2:3" x14ac:dyDescent="0.2">
      <c r="B1200" s="110"/>
      <c r="C1200" s="122"/>
    </row>
    <row r="1201" spans="2:3" x14ac:dyDescent="0.2">
      <c r="B1201" s="110"/>
      <c r="C1201" s="122"/>
    </row>
    <row r="1202" spans="2:3" x14ac:dyDescent="0.2">
      <c r="B1202" s="110"/>
      <c r="C1202" s="122"/>
    </row>
    <row r="1203" spans="2:3" x14ac:dyDescent="0.2">
      <c r="B1203" s="110"/>
      <c r="C1203" s="122"/>
    </row>
    <row r="1204" spans="2:3" x14ac:dyDescent="0.2">
      <c r="B1204" s="110"/>
      <c r="C1204" s="122"/>
    </row>
    <row r="1205" spans="2:3" x14ac:dyDescent="0.2">
      <c r="B1205" s="110"/>
      <c r="C1205" s="122"/>
    </row>
    <row r="1206" spans="2:3" x14ac:dyDescent="0.2">
      <c r="B1206" s="110"/>
      <c r="C1206" s="122"/>
    </row>
    <row r="1207" spans="2:3" x14ac:dyDescent="0.2">
      <c r="B1207" s="110"/>
      <c r="C1207" s="122"/>
    </row>
    <row r="1208" spans="2:3" x14ac:dyDescent="0.2">
      <c r="B1208" s="110"/>
      <c r="C1208" s="122"/>
    </row>
    <row r="1209" spans="2:3" x14ac:dyDescent="0.2">
      <c r="B1209" s="110"/>
      <c r="C1209" s="122"/>
    </row>
    <row r="1210" spans="2:3" x14ac:dyDescent="0.2">
      <c r="B1210" s="110"/>
      <c r="C1210" s="122"/>
    </row>
    <row r="1211" spans="2:3" x14ac:dyDescent="0.2">
      <c r="B1211" s="110"/>
      <c r="C1211" s="122"/>
    </row>
    <row r="1212" spans="2:3" x14ac:dyDescent="0.2">
      <c r="B1212" s="110"/>
      <c r="C1212" s="122"/>
    </row>
    <row r="1213" spans="2:3" x14ac:dyDescent="0.2">
      <c r="B1213" s="110"/>
      <c r="C1213" s="122"/>
    </row>
    <row r="1214" spans="2:3" x14ac:dyDescent="0.2">
      <c r="B1214" s="110"/>
      <c r="C1214" s="122"/>
    </row>
    <row r="1215" spans="2:3" x14ac:dyDescent="0.2">
      <c r="B1215" s="110"/>
      <c r="C1215" s="122"/>
    </row>
    <row r="1216" spans="2:3" x14ac:dyDescent="0.2">
      <c r="B1216" s="110"/>
      <c r="C1216" s="122"/>
    </row>
    <row r="1217" spans="2:3" x14ac:dyDescent="0.2">
      <c r="B1217" s="110"/>
      <c r="C1217" s="122"/>
    </row>
    <row r="1218" spans="2:3" x14ac:dyDescent="0.2">
      <c r="B1218" s="110"/>
      <c r="C1218" s="122"/>
    </row>
    <row r="1219" spans="2:3" x14ac:dyDescent="0.2">
      <c r="B1219" s="110"/>
      <c r="C1219" s="122"/>
    </row>
    <row r="1220" spans="2:3" x14ac:dyDescent="0.2">
      <c r="B1220" s="110"/>
      <c r="C1220" s="122"/>
    </row>
    <row r="1221" spans="2:3" x14ac:dyDescent="0.2">
      <c r="B1221" s="110"/>
      <c r="C1221" s="122"/>
    </row>
    <row r="1222" spans="2:3" x14ac:dyDescent="0.2">
      <c r="B1222" s="110"/>
      <c r="C1222" s="122"/>
    </row>
    <row r="1223" spans="2:3" x14ac:dyDescent="0.2">
      <c r="B1223" s="110"/>
      <c r="C1223" s="122"/>
    </row>
    <row r="1224" spans="2:3" x14ac:dyDescent="0.2">
      <c r="B1224" s="110"/>
      <c r="C1224" s="122"/>
    </row>
    <row r="1225" spans="2:3" x14ac:dyDescent="0.2">
      <c r="B1225" s="110"/>
      <c r="C1225" s="122"/>
    </row>
    <row r="1226" spans="2:3" x14ac:dyDescent="0.2">
      <c r="B1226" s="110"/>
      <c r="C1226" s="122"/>
    </row>
    <row r="1227" spans="2:3" x14ac:dyDescent="0.2">
      <c r="B1227" s="110"/>
      <c r="C1227" s="122"/>
    </row>
    <row r="1228" spans="2:3" x14ac:dyDescent="0.2">
      <c r="B1228" s="110"/>
      <c r="C1228" s="122"/>
    </row>
    <row r="1229" spans="2:3" x14ac:dyDescent="0.2">
      <c r="B1229" s="110"/>
      <c r="C1229" s="122"/>
    </row>
    <row r="1230" spans="2:3" x14ac:dyDescent="0.2">
      <c r="B1230" s="110"/>
      <c r="C1230" s="122"/>
    </row>
    <row r="1231" spans="2:3" x14ac:dyDescent="0.2">
      <c r="B1231" s="110"/>
      <c r="C1231" s="122"/>
    </row>
    <row r="1232" spans="2:3" x14ac:dyDescent="0.2">
      <c r="B1232" s="110"/>
      <c r="C1232" s="122"/>
    </row>
    <row r="1233" spans="2:3" x14ac:dyDescent="0.2">
      <c r="B1233" s="110"/>
      <c r="C1233" s="122"/>
    </row>
    <row r="1234" spans="2:3" x14ac:dyDescent="0.2">
      <c r="B1234" s="110"/>
      <c r="C1234" s="122"/>
    </row>
    <row r="1235" spans="2:3" x14ac:dyDescent="0.2">
      <c r="B1235" s="110"/>
      <c r="C1235" s="122"/>
    </row>
    <row r="1236" spans="2:3" x14ac:dyDescent="0.2">
      <c r="B1236" s="110"/>
      <c r="C1236" s="122"/>
    </row>
    <row r="1237" spans="2:3" x14ac:dyDescent="0.2">
      <c r="B1237" s="110"/>
      <c r="C1237" s="122"/>
    </row>
    <row r="1238" spans="2:3" x14ac:dyDescent="0.2">
      <c r="B1238" s="110"/>
      <c r="C1238" s="122"/>
    </row>
    <row r="1239" spans="2:3" x14ac:dyDescent="0.2">
      <c r="B1239" s="110"/>
      <c r="C1239" s="122"/>
    </row>
    <row r="1240" spans="2:3" x14ac:dyDescent="0.2">
      <c r="B1240" s="110"/>
      <c r="C1240" s="122"/>
    </row>
    <row r="1241" spans="2:3" x14ac:dyDescent="0.2">
      <c r="B1241" s="110"/>
      <c r="C1241" s="122"/>
    </row>
    <row r="1242" spans="2:3" x14ac:dyDescent="0.2">
      <c r="B1242" s="110"/>
      <c r="C1242" s="122"/>
    </row>
    <row r="1243" spans="2:3" x14ac:dyDescent="0.2">
      <c r="B1243" s="110"/>
      <c r="C1243" s="122"/>
    </row>
    <row r="1244" spans="2:3" x14ac:dyDescent="0.2">
      <c r="B1244" s="110"/>
      <c r="C1244" s="122"/>
    </row>
    <row r="1245" spans="2:3" x14ac:dyDescent="0.2">
      <c r="B1245" s="110"/>
      <c r="C1245" s="122"/>
    </row>
    <row r="1246" spans="2:3" x14ac:dyDescent="0.2">
      <c r="B1246" s="110"/>
      <c r="C1246" s="122"/>
    </row>
    <row r="1247" spans="2:3" x14ac:dyDescent="0.2">
      <c r="B1247" s="110"/>
      <c r="C1247" s="122"/>
    </row>
    <row r="1248" spans="2:3" x14ac:dyDescent="0.2">
      <c r="B1248" s="110"/>
      <c r="C1248" s="122"/>
    </row>
    <row r="1249" spans="2:3" x14ac:dyDescent="0.2">
      <c r="B1249" s="110"/>
      <c r="C1249" s="122"/>
    </row>
    <row r="1250" spans="2:3" x14ac:dyDescent="0.2">
      <c r="B1250" s="110"/>
      <c r="C1250" s="122"/>
    </row>
    <row r="1251" spans="2:3" x14ac:dyDescent="0.2">
      <c r="B1251" s="110"/>
      <c r="C1251" s="122"/>
    </row>
    <row r="1252" spans="2:3" x14ac:dyDescent="0.2">
      <c r="B1252" s="110"/>
      <c r="C1252" s="122"/>
    </row>
    <row r="1253" spans="2:3" x14ac:dyDescent="0.2">
      <c r="B1253" s="110"/>
      <c r="C1253" s="122"/>
    </row>
    <row r="1254" spans="2:3" x14ac:dyDescent="0.2">
      <c r="B1254" s="110"/>
      <c r="C1254" s="122"/>
    </row>
    <row r="1255" spans="2:3" x14ac:dyDescent="0.2">
      <c r="B1255" s="110"/>
      <c r="C1255" s="122"/>
    </row>
    <row r="1256" spans="2:3" x14ac:dyDescent="0.2">
      <c r="B1256" s="110"/>
      <c r="C1256" s="122"/>
    </row>
    <row r="1257" spans="2:3" x14ac:dyDescent="0.2">
      <c r="B1257" s="110"/>
      <c r="C1257" s="122"/>
    </row>
    <row r="1258" spans="2:3" x14ac:dyDescent="0.2">
      <c r="B1258" s="110"/>
      <c r="C1258" s="122"/>
    </row>
    <row r="1259" spans="2:3" x14ac:dyDescent="0.2">
      <c r="B1259" s="110"/>
      <c r="C1259" s="122"/>
    </row>
    <row r="1260" spans="2:3" x14ac:dyDescent="0.2">
      <c r="B1260" s="110"/>
      <c r="C1260" s="122"/>
    </row>
    <row r="1261" spans="2:3" x14ac:dyDescent="0.2">
      <c r="B1261" s="110"/>
      <c r="C1261" s="122"/>
    </row>
    <row r="1262" spans="2:3" x14ac:dyDescent="0.2">
      <c r="B1262" s="110"/>
      <c r="C1262" s="122"/>
    </row>
    <row r="1263" spans="2:3" x14ac:dyDescent="0.2">
      <c r="B1263" s="110"/>
      <c r="C1263" s="122"/>
    </row>
    <row r="1264" spans="2:3" x14ac:dyDescent="0.2">
      <c r="B1264" s="110"/>
      <c r="C1264" s="122"/>
    </row>
    <row r="1265" spans="2:3" x14ac:dyDescent="0.2">
      <c r="B1265" s="110"/>
      <c r="C1265" s="122"/>
    </row>
    <row r="1266" spans="2:3" x14ac:dyDescent="0.2">
      <c r="B1266" s="110"/>
      <c r="C1266" s="122"/>
    </row>
    <row r="1267" spans="2:3" x14ac:dyDescent="0.2">
      <c r="B1267" s="110"/>
      <c r="C1267" s="122"/>
    </row>
    <row r="1268" spans="2:3" x14ac:dyDescent="0.2">
      <c r="B1268" s="110"/>
      <c r="C1268" s="122"/>
    </row>
    <row r="1269" spans="2:3" x14ac:dyDescent="0.2">
      <c r="B1269" s="110"/>
      <c r="C1269" s="122"/>
    </row>
    <row r="1270" spans="2:3" x14ac:dyDescent="0.2">
      <c r="B1270" s="110"/>
      <c r="C1270" s="122"/>
    </row>
    <row r="1271" spans="2:3" x14ac:dyDescent="0.2">
      <c r="B1271" s="110"/>
      <c r="C1271" s="122"/>
    </row>
    <row r="1272" spans="2:3" x14ac:dyDescent="0.2">
      <c r="B1272" s="110"/>
      <c r="C1272" s="122"/>
    </row>
    <row r="1273" spans="2:3" x14ac:dyDescent="0.2">
      <c r="B1273" s="110"/>
      <c r="C1273" s="122"/>
    </row>
    <row r="1274" spans="2:3" x14ac:dyDescent="0.2">
      <c r="B1274" s="110"/>
      <c r="C1274" s="122"/>
    </row>
    <row r="1275" spans="2:3" x14ac:dyDescent="0.2">
      <c r="B1275" s="110"/>
      <c r="C1275" s="122"/>
    </row>
    <row r="1276" spans="2:3" x14ac:dyDescent="0.2">
      <c r="B1276" s="110"/>
      <c r="C1276" s="122"/>
    </row>
    <row r="1277" spans="2:3" x14ac:dyDescent="0.2">
      <c r="B1277" s="110"/>
      <c r="C1277" s="122"/>
    </row>
    <row r="1278" spans="2:3" x14ac:dyDescent="0.2">
      <c r="B1278" s="110"/>
      <c r="C1278" s="122"/>
    </row>
    <row r="1279" spans="2:3" x14ac:dyDescent="0.2">
      <c r="B1279" s="110"/>
      <c r="C1279" s="122"/>
    </row>
    <row r="1280" spans="2:3" x14ac:dyDescent="0.2">
      <c r="B1280" s="110"/>
      <c r="C1280" s="122"/>
    </row>
    <row r="1281" spans="2:3" x14ac:dyDescent="0.2">
      <c r="B1281" s="110"/>
      <c r="C1281" s="122"/>
    </row>
    <row r="1282" spans="2:3" x14ac:dyDescent="0.2">
      <c r="B1282" s="110"/>
      <c r="C1282" s="122"/>
    </row>
    <row r="1283" spans="2:3" x14ac:dyDescent="0.2">
      <c r="B1283" s="110"/>
      <c r="C1283" s="122"/>
    </row>
    <row r="1284" spans="2:3" x14ac:dyDescent="0.2">
      <c r="B1284" s="110"/>
      <c r="C1284" s="122"/>
    </row>
    <row r="1285" spans="2:3" x14ac:dyDescent="0.2">
      <c r="B1285" s="110"/>
      <c r="C1285" s="122"/>
    </row>
    <row r="1286" spans="2:3" x14ac:dyDescent="0.2">
      <c r="B1286" s="110"/>
      <c r="C1286" s="122"/>
    </row>
    <row r="1287" spans="2:3" x14ac:dyDescent="0.2">
      <c r="B1287" s="110"/>
      <c r="C1287" s="122"/>
    </row>
    <row r="1288" spans="2:3" x14ac:dyDescent="0.2">
      <c r="B1288" s="110"/>
      <c r="C1288" s="122"/>
    </row>
    <row r="1289" spans="2:3" x14ac:dyDescent="0.2">
      <c r="B1289" s="110"/>
      <c r="C1289" s="122"/>
    </row>
    <row r="1290" spans="2:3" x14ac:dyDescent="0.2">
      <c r="B1290" s="110"/>
      <c r="C1290" s="122"/>
    </row>
    <row r="1291" spans="2:3" x14ac:dyDescent="0.2">
      <c r="B1291" s="110"/>
      <c r="C1291" s="122"/>
    </row>
    <row r="1292" spans="2:3" x14ac:dyDescent="0.2">
      <c r="B1292" s="110"/>
      <c r="C1292" s="122"/>
    </row>
    <row r="1293" spans="2:3" x14ac:dyDescent="0.2">
      <c r="B1293" s="110"/>
      <c r="C1293" s="122"/>
    </row>
    <row r="1294" spans="2:3" x14ac:dyDescent="0.2">
      <c r="B1294" s="110"/>
      <c r="C1294" s="122"/>
    </row>
    <row r="1295" spans="2:3" x14ac:dyDescent="0.2">
      <c r="B1295" s="110"/>
      <c r="C1295" s="122"/>
    </row>
    <row r="1296" spans="2:3" x14ac:dyDescent="0.2">
      <c r="B1296" s="110"/>
      <c r="C1296" s="122"/>
    </row>
    <row r="1297" spans="2:3" x14ac:dyDescent="0.2">
      <c r="B1297" s="110"/>
      <c r="C1297" s="122"/>
    </row>
    <row r="1298" spans="2:3" x14ac:dyDescent="0.2">
      <c r="B1298" s="110"/>
      <c r="C1298" s="122"/>
    </row>
    <row r="1299" spans="2:3" x14ac:dyDescent="0.2">
      <c r="B1299" s="110"/>
      <c r="C1299" s="122"/>
    </row>
    <row r="1300" spans="2:3" x14ac:dyDescent="0.2">
      <c r="B1300" s="110"/>
      <c r="C1300" s="122"/>
    </row>
    <row r="1301" spans="2:3" x14ac:dyDescent="0.2">
      <c r="B1301" s="110"/>
      <c r="C1301" s="122"/>
    </row>
    <row r="1302" spans="2:3" x14ac:dyDescent="0.2">
      <c r="B1302" s="110"/>
      <c r="C1302" s="122"/>
    </row>
    <row r="1303" spans="2:3" x14ac:dyDescent="0.2">
      <c r="B1303" s="110"/>
      <c r="C1303" s="122"/>
    </row>
    <row r="1304" spans="2:3" x14ac:dyDescent="0.2">
      <c r="B1304" s="110"/>
      <c r="C1304" s="122"/>
    </row>
    <row r="1305" spans="2:3" x14ac:dyDescent="0.2">
      <c r="B1305" s="110"/>
      <c r="C1305" s="122"/>
    </row>
    <row r="1306" spans="2:3" x14ac:dyDescent="0.2">
      <c r="B1306" s="110"/>
      <c r="C1306" s="122"/>
    </row>
    <row r="1307" spans="2:3" x14ac:dyDescent="0.2">
      <c r="B1307" s="110"/>
      <c r="C1307" s="122"/>
    </row>
    <row r="1308" spans="2:3" x14ac:dyDescent="0.2">
      <c r="B1308" s="110"/>
      <c r="C1308" s="122"/>
    </row>
    <row r="1309" spans="2:3" x14ac:dyDescent="0.2">
      <c r="B1309" s="110"/>
      <c r="C1309" s="122"/>
    </row>
    <row r="1310" spans="2:3" x14ac:dyDescent="0.2">
      <c r="B1310" s="110"/>
      <c r="C1310" s="122"/>
    </row>
    <row r="1311" spans="2:3" x14ac:dyDescent="0.2">
      <c r="B1311" s="110"/>
      <c r="C1311" s="122"/>
    </row>
    <row r="1312" spans="2:3" x14ac:dyDescent="0.2">
      <c r="B1312" s="110"/>
      <c r="C1312" s="122"/>
    </row>
    <row r="1313" spans="2:3" x14ac:dyDescent="0.2">
      <c r="B1313" s="110"/>
      <c r="C1313" s="122"/>
    </row>
    <row r="1314" spans="2:3" x14ac:dyDescent="0.2">
      <c r="B1314" s="110"/>
      <c r="C1314" s="122"/>
    </row>
    <row r="1315" spans="2:3" x14ac:dyDescent="0.2">
      <c r="B1315" s="110"/>
      <c r="C1315" s="122"/>
    </row>
    <row r="1316" spans="2:3" x14ac:dyDescent="0.2">
      <c r="B1316" s="110"/>
      <c r="C1316" s="122"/>
    </row>
    <row r="1317" spans="2:3" x14ac:dyDescent="0.2">
      <c r="B1317" s="110"/>
      <c r="C1317" s="122"/>
    </row>
    <row r="1318" spans="2:3" x14ac:dyDescent="0.2">
      <c r="B1318" s="110"/>
      <c r="C1318" s="122"/>
    </row>
    <row r="1319" spans="2:3" x14ac:dyDescent="0.2">
      <c r="B1319" s="110"/>
      <c r="C1319" s="122"/>
    </row>
    <row r="1320" spans="2:3" x14ac:dyDescent="0.2">
      <c r="B1320" s="110"/>
      <c r="C1320" s="122"/>
    </row>
    <row r="1321" spans="2:3" x14ac:dyDescent="0.2">
      <c r="B1321" s="110"/>
      <c r="C1321" s="122"/>
    </row>
    <row r="1322" spans="2:3" x14ac:dyDescent="0.2">
      <c r="B1322" s="110"/>
      <c r="C1322" s="122"/>
    </row>
    <row r="1323" spans="2:3" x14ac:dyDescent="0.2">
      <c r="B1323" s="110"/>
      <c r="C1323" s="122"/>
    </row>
    <row r="1324" spans="2:3" x14ac:dyDescent="0.2">
      <c r="B1324" s="110"/>
      <c r="C1324" s="122"/>
    </row>
    <row r="1325" spans="2:3" x14ac:dyDescent="0.2">
      <c r="B1325" s="110"/>
      <c r="C1325" s="122"/>
    </row>
    <row r="1326" spans="2:3" x14ac:dyDescent="0.2">
      <c r="B1326" s="110"/>
      <c r="C1326" s="122"/>
    </row>
    <row r="1327" spans="2:3" x14ac:dyDescent="0.2">
      <c r="B1327" s="110"/>
      <c r="C1327" s="122"/>
    </row>
    <row r="1328" spans="2:3" x14ac:dyDescent="0.2">
      <c r="B1328" s="110"/>
      <c r="C1328" s="122"/>
    </row>
    <row r="1329" spans="2:3" x14ac:dyDescent="0.2">
      <c r="B1329" s="110"/>
      <c r="C1329" s="122"/>
    </row>
    <row r="1330" spans="2:3" x14ac:dyDescent="0.2">
      <c r="B1330" s="110"/>
      <c r="C1330" s="122"/>
    </row>
    <row r="1331" spans="2:3" x14ac:dyDescent="0.2">
      <c r="B1331" s="110"/>
      <c r="C1331" s="122"/>
    </row>
    <row r="1332" spans="2:3" x14ac:dyDescent="0.2">
      <c r="B1332" s="110"/>
      <c r="C1332" s="122"/>
    </row>
    <row r="1333" spans="2:3" x14ac:dyDescent="0.2">
      <c r="B1333" s="110"/>
      <c r="C1333" s="122"/>
    </row>
    <row r="1334" spans="2:3" x14ac:dyDescent="0.2">
      <c r="B1334" s="110"/>
      <c r="C1334" s="122"/>
    </row>
    <row r="1335" spans="2:3" x14ac:dyDescent="0.2">
      <c r="B1335" s="110"/>
      <c r="C1335" s="122"/>
    </row>
    <row r="1336" spans="2:3" x14ac:dyDescent="0.2">
      <c r="B1336" s="110"/>
      <c r="C1336" s="122"/>
    </row>
    <row r="1337" spans="2:3" x14ac:dyDescent="0.2">
      <c r="B1337" s="110"/>
      <c r="C1337" s="122"/>
    </row>
    <row r="1338" spans="2:3" x14ac:dyDescent="0.2">
      <c r="B1338" s="110"/>
      <c r="C1338" s="122"/>
    </row>
    <row r="1339" spans="2:3" x14ac:dyDescent="0.2">
      <c r="B1339" s="110"/>
      <c r="C1339" s="122"/>
    </row>
    <row r="1340" spans="2:3" x14ac:dyDescent="0.2">
      <c r="B1340" s="110"/>
      <c r="C1340" s="122"/>
    </row>
    <row r="1341" spans="2:3" x14ac:dyDescent="0.2">
      <c r="B1341" s="110"/>
      <c r="C1341" s="122"/>
    </row>
    <row r="1342" spans="2:3" x14ac:dyDescent="0.2">
      <c r="B1342" s="110"/>
      <c r="C1342" s="122"/>
    </row>
    <row r="1343" spans="2:3" x14ac:dyDescent="0.2">
      <c r="B1343" s="110"/>
      <c r="C1343" s="122"/>
    </row>
    <row r="1344" spans="2:3" x14ac:dyDescent="0.2">
      <c r="B1344" s="110"/>
      <c r="C1344" s="122"/>
    </row>
    <row r="1345" spans="2:3" x14ac:dyDescent="0.2">
      <c r="B1345" s="110"/>
      <c r="C1345" s="122"/>
    </row>
    <row r="1346" spans="2:3" x14ac:dyDescent="0.2">
      <c r="B1346" s="110"/>
      <c r="C1346" s="122"/>
    </row>
    <row r="1347" spans="2:3" x14ac:dyDescent="0.2">
      <c r="B1347" s="110"/>
      <c r="C1347" s="122"/>
    </row>
    <row r="1348" spans="2:3" x14ac:dyDescent="0.2">
      <c r="B1348" s="110"/>
      <c r="C1348" s="122"/>
    </row>
    <row r="1349" spans="2:3" x14ac:dyDescent="0.2">
      <c r="B1349" s="110"/>
      <c r="C1349" s="122"/>
    </row>
    <row r="1350" spans="2:3" x14ac:dyDescent="0.2">
      <c r="B1350" s="110"/>
      <c r="C1350" s="122"/>
    </row>
    <row r="1351" spans="2:3" x14ac:dyDescent="0.2">
      <c r="B1351" s="110"/>
      <c r="C1351" s="122"/>
    </row>
    <row r="1352" spans="2:3" x14ac:dyDescent="0.2">
      <c r="B1352" s="110"/>
      <c r="C1352" s="122"/>
    </row>
    <row r="1353" spans="2:3" x14ac:dyDescent="0.2">
      <c r="B1353" s="110"/>
      <c r="C1353" s="122"/>
    </row>
    <row r="1354" spans="2:3" x14ac:dyDescent="0.2">
      <c r="B1354" s="110"/>
      <c r="C1354" s="122"/>
    </row>
    <row r="1355" spans="2:3" x14ac:dyDescent="0.2">
      <c r="B1355" s="110"/>
      <c r="C1355" s="122"/>
    </row>
    <row r="1356" spans="2:3" x14ac:dyDescent="0.2">
      <c r="B1356" s="110"/>
      <c r="C1356" s="122"/>
    </row>
    <row r="1357" spans="2:3" x14ac:dyDescent="0.2">
      <c r="B1357" s="110"/>
      <c r="C1357" s="122"/>
    </row>
    <row r="1358" spans="2:3" x14ac:dyDescent="0.2">
      <c r="B1358" s="110"/>
      <c r="C1358" s="122"/>
    </row>
    <row r="1359" spans="2:3" x14ac:dyDescent="0.2">
      <c r="B1359" s="110"/>
      <c r="C1359" s="122"/>
    </row>
    <row r="1360" spans="2:3" x14ac:dyDescent="0.2">
      <c r="B1360" s="110"/>
      <c r="C1360" s="122"/>
    </row>
    <row r="1361" spans="2:3" x14ac:dyDescent="0.2">
      <c r="B1361" s="110"/>
      <c r="C1361" s="122"/>
    </row>
    <row r="1362" spans="2:3" x14ac:dyDescent="0.2">
      <c r="B1362" s="110"/>
      <c r="C1362" s="122"/>
    </row>
    <row r="1363" spans="2:3" x14ac:dyDescent="0.2">
      <c r="B1363" s="110"/>
      <c r="C1363" s="122"/>
    </row>
    <row r="1364" spans="2:3" x14ac:dyDescent="0.2">
      <c r="B1364" s="110"/>
      <c r="C1364" s="122"/>
    </row>
    <row r="1365" spans="2:3" x14ac:dyDescent="0.2">
      <c r="B1365" s="110"/>
      <c r="C1365" s="122"/>
    </row>
    <row r="1366" spans="2:3" x14ac:dyDescent="0.2">
      <c r="B1366" s="110"/>
      <c r="C1366" s="122"/>
    </row>
    <row r="1367" spans="2:3" x14ac:dyDescent="0.2">
      <c r="B1367" s="110"/>
      <c r="C1367" s="122"/>
    </row>
    <row r="1368" spans="2:3" x14ac:dyDescent="0.2">
      <c r="B1368" s="110"/>
      <c r="C1368" s="122"/>
    </row>
    <row r="1369" spans="2:3" x14ac:dyDescent="0.2">
      <c r="B1369" s="110"/>
      <c r="C1369" s="122"/>
    </row>
    <row r="1370" spans="2:3" x14ac:dyDescent="0.2">
      <c r="B1370" s="110"/>
      <c r="C1370" s="122"/>
    </row>
    <row r="1371" spans="2:3" x14ac:dyDescent="0.2">
      <c r="B1371" s="110"/>
      <c r="C1371" s="122"/>
    </row>
    <row r="1372" spans="2:3" x14ac:dyDescent="0.2">
      <c r="B1372" s="110"/>
      <c r="C1372" s="122"/>
    </row>
    <row r="1373" spans="2:3" x14ac:dyDescent="0.2">
      <c r="B1373" s="110"/>
      <c r="C1373" s="122"/>
    </row>
    <row r="1374" spans="2:3" x14ac:dyDescent="0.2">
      <c r="B1374" s="110"/>
      <c r="C1374" s="122"/>
    </row>
    <row r="1375" spans="2:3" x14ac:dyDescent="0.2">
      <c r="B1375" s="110"/>
      <c r="C1375" s="122"/>
    </row>
    <row r="1376" spans="2:3" x14ac:dyDescent="0.2">
      <c r="B1376" s="110"/>
      <c r="C1376" s="122"/>
    </row>
    <row r="1377" spans="2:3" x14ac:dyDescent="0.2">
      <c r="B1377" s="110"/>
      <c r="C1377" s="122"/>
    </row>
    <row r="1378" spans="2:3" x14ac:dyDescent="0.2">
      <c r="B1378" s="110"/>
      <c r="C1378" s="122"/>
    </row>
    <row r="1379" spans="2:3" x14ac:dyDescent="0.2">
      <c r="B1379" s="110"/>
      <c r="C1379" s="122"/>
    </row>
    <row r="1380" spans="2:3" x14ac:dyDescent="0.2">
      <c r="B1380" s="110"/>
      <c r="C1380" s="122"/>
    </row>
    <row r="1381" spans="2:3" x14ac:dyDescent="0.2">
      <c r="B1381" s="110"/>
      <c r="C1381" s="122"/>
    </row>
    <row r="1382" spans="2:3" x14ac:dyDescent="0.2">
      <c r="B1382" s="110"/>
      <c r="C1382" s="122"/>
    </row>
    <row r="1383" spans="2:3" x14ac:dyDescent="0.2">
      <c r="B1383" s="110"/>
      <c r="C1383" s="122"/>
    </row>
    <row r="1384" spans="2:3" x14ac:dyDescent="0.2">
      <c r="B1384" s="110"/>
      <c r="C1384" s="122"/>
    </row>
    <row r="1385" spans="2:3" x14ac:dyDescent="0.2">
      <c r="B1385" s="110"/>
      <c r="C1385" s="122"/>
    </row>
    <row r="1386" spans="2:3" x14ac:dyDescent="0.2">
      <c r="B1386" s="110"/>
      <c r="C1386" s="122"/>
    </row>
    <row r="1387" spans="2:3" x14ac:dyDescent="0.2">
      <c r="B1387" s="110"/>
      <c r="C1387" s="122"/>
    </row>
    <row r="1388" spans="2:3" x14ac:dyDescent="0.2">
      <c r="B1388" s="110"/>
      <c r="C1388" s="122"/>
    </row>
    <row r="1389" spans="2:3" x14ac:dyDescent="0.2">
      <c r="B1389" s="110"/>
      <c r="C1389" s="122"/>
    </row>
    <row r="1390" spans="2:3" x14ac:dyDescent="0.2">
      <c r="B1390" s="110"/>
      <c r="C1390" s="122"/>
    </row>
    <row r="1391" spans="2:3" x14ac:dyDescent="0.2">
      <c r="B1391" s="110"/>
      <c r="C1391" s="122"/>
    </row>
    <row r="1392" spans="2:3" x14ac:dyDescent="0.2">
      <c r="B1392" s="110"/>
      <c r="C1392" s="122"/>
    </row>
    <row r="1393" spans="2:3" x14ac:dyDescent="0.2">
      <c r="B1393" s="110"/>
      <c r="C1393" s="122"/>
    </row>
    <row r="1394" spans="2:3" x14ac:dyDescent="0.2">
      <c r="B1394" s="110"/>
      <c r="C1394" s="122"/>
    </row>
    <row r="1395" spans="2:3" x14ac:dyDescent="0.2">
      <c r="B1395" s="110"/>
      <c r="C1395" s="122"/>
    </row>
    <row r="1396" spans="2:3" x14ac:dyDescent="0.2">
      <c r="B1396" s="110"/>
      <c r="C1396" s="122"/>
    </row>
    <row r="1397" spans="2:3" x14ac:dyDescent="0.2">
      <c r="B1397" s="110"/>
      <c r="C1397" s="122"/>
    </row>
    <row r="1398" spans="2:3" x14ac:dyDescent="0.2">
      <c r="B1398" s="110"/>
      <c r="C1398" s="122"/>
    </row>
    <row r="1399" spans="2:3" x14ac:dyDescent="0.2">
      <c r="B1399" s="110"/>
      <c r="C1399" s="122"/>
    </row>
    <row r="1400" spans="2:3" x14ac:dyDescent="0.2">
      <c r="B1400" s="110"/>
      <c r="C1400" s="122"/>
    </row>
    <row r="1401" spans="2:3" x14ac:dyDescent="0.2">
      <c r="B1401" s="110"/>
      <c r="C1401" s="122"/>
    </row>
    <row r="1402" spans="2:3" x14ac:dyDescent="0.2">
      <c r="B1402" s="110"/>
      <c r="C1402" s="122"/>
    </row>
    <row r="1403" spans="2:3" x14ac:dyDescent="0.2">
      <c r="B1403" s="110"/>
      <c r="C1403" s="122"/>
    </row>
    <row r="1404" spans="2:3" x14ac:dyDescent="0.2">
      <c r="B1404" s="110"/>
      <c r="C1404" s="122"/>
    </row>
    <row r="1405" spans="2:3" x14ac:dyDescent="0.2">
      <c r="B1405" s="110"/>
      <c r="C1405" s="122"/>
    </row>
    <row r="1406" spans="2:3" x14ac:dyDescent="0.2">
      <c r="B1406" s="110"/>
      <c r="C1406" s="122"/>
    </row>
    <row r="1407" spans="2:3" x14ac:dyDescent="0.2">
      <c r="B1407" s="110"/>
      <c r="C1407" s="122"/>
    </row>
    <row r="1408" spans="2:3" x14ac:dyDescent="0.2">
      <c r="B1408" s="110"/>
      <c r="C1408" s="122"/>
    </row>
    <row r="1409" spans="2:3" x14ac:dyDescent="0.2">
      <c r="B1409" s="110"/>
      <c r="C1409" s="122"/>
    </row>
    <row r="1410" spans="2:3" x14ac:dyDescent="0.2">
      <c r="B1410" s="110"/>
      <c r="C1410" s="122"/>
    </row>
    <row r="1411" spans="2:3" x14ac:dyDescent="0.2">
      <c r="B1411" s="110"/>
      <c r="C1411" s="122"/>
    </row>
    <row r="1412" spans="2:3" x14ac:dyDescent="0.2">
      <c r="B1412" s="110"/>
      <c r="C1412" s="122"/>
    </row>
    <row r="1413" spans="2:3" x14ac:dyDescent="0.2">
      <c r="B1413" s="110"/>
      <c r="C1413" s="122"/>
    </row>
    <row r="1414" spans="2:3" x14ac:dyDescent="0.2">
      <c r="B1414" s="110"/>
      <c r="C1414" s="122"/>
    </row>
    <row r="1415" spans="2:3" x14ac:dyDescent="0.2">
      <c r="B1415" s="110"/>
      <c r="C1415" s="122"/>
    </row>
    <row r="1416" spans="2:3" x14ac:dyDescent="0.2">
      <c r="B1416" s="110"/>
      <c r="C1416" s="122"/>
    </row>
    <row r="1417" spans="2:3" x14ac:dyDescent="0.2">
      <c r="B1417" s="110"/>
      <c r="C1417" s="122"/>
    </row>
    <row r="1418" spans="2:3" x14ac:dyDescent="0.2">
      <c r="B1418" s="110"/>
      <c r="C1418" s="122"/>
    </row>
    <row r="1419" spans="2:3" x14ac:dyDescent="0.2">
      <c r="B1419" s="110"/>
      <c r="C1419" s="122"/>
    </row>
    <row r="1420" spans="2:3" x14ac:dyDescent="0.2">
      <c r="B1420" s="110"/>
      <c r="C1420" s="122"/>
    </row>
    <row r="1421" spans="2:3" x14ac:dyDescent="0.2">
      <c r="B1421" s="110"/>
      <c r="C1421" s="122"/>
    </row>
    <row r="1422" spans="2:3" x14ac:dyDescent="0.2">
      <c r="B1422" s="110"/>
      <c r="C1422" s="122"/>
    </row>
    <row r="1423" spans="2:3" x14ac:dyDescent="0.2">
      <c r="B1423" s="110"/>
      <c r="C1423" s="122"/>
    </row>
    <row r="1424" spans="2:3" x14ac:dyDescent="0.2">
      <c r="B1424" s="110"/>
      <c r="C1424" s="122"/>
    </row>
    <row r="1425" spans="2:3" x14ac:dyDescent="0.2">
      <c r="B1425" s="110"/>
      <c r="C1425" s="122"/>
    </row>
    <row r="1426" spans="2:3" x14ac:dyDescent="0.2">
      <c r="B1426" s="110"/>
      <c r="C1426" s="122"/>
    </row>
    <row r="1427" spans="2:3" x14ac:dyDescent="0.2">
      <c r="B1427" s="110"/>
      <c r="C1427" s="122"/>
    </row>
    <row r="1428" spans="2:3" x14ac:dyDescent="0.2">
      <c r="B1428" s="110"/>
      <c r="C1428" s="122"/>
    </row>
    <row r="1429" spans="2:3" x14ac:dyDescent="0.2">
      <c r="B1429" s="110"/>
      <c r="C1429" s="122"/>
    </row>
    <row r="1430" spans="2:3" x14ac:dyDescent="0.2">
      <c r="B1430" s="110"/>
      <c r="C1430" s="122"/>
    </row>
    <row r="1431" spans="2:3" x14ac:dyDescent="0.2">
      <c r="B1431" s="110"/>
      <c r="C1431" s="122"/>
    </row>
    <row r="1432" spans="2:3" x14ac:dyDescent="0.2">
      <c r="B1432" s="110"/>
      <c r="C1432" s="122"/>
    </row>
    <row r="1433" spans="2:3" x14ac:dyDescent="0.2">
      <c r="B1433" s="110"/>
      <c r="C1433" s="122"/>
    </row>
    <row r="1434" spans="2:3" x14ac:dyDescent="0.2">
      <c r="B1434" s="110"/>
      <c r="C1434" s="122"/>
    </row>
    <row r="1435" spans="2:3" x14ac:dyDescent="0.2">
      <c r="B1435" s="110"/>
      <c r="C1435" s="122"/>
    </row>
    <row r="1436" spans="2:3" x14ac:dyDescent="0.2">
      <c r="B1436" s="110"/>
      <c r="C1436" s="122"/>
    </row>
    <row r="1437" spans="2:3" x14ac:dyDescent="0.2">
      <c r="B1437" s="110"/>
      <c r="C1437" s="122"/>
    </row>
    <row r="1438" spans="2:3" x14ac:dyDescent="0.2">
      <c r="B1438" s="110"/>
      <c r="C1438" s="122"/>
    </row>
    <row r="1439" spans="2:3" x14ac:dyDescent="0.2">
      <c r="B1439" s="110"/>
      <c r="C1439" s="122"/>
    </row>
    <row r="1440" spans="2:3" x14ac:dyDescent="0.2">
      <c r="B1440" s="110"/>
      <c r="C1440" s="122"/>
    </row>
    <row r="1441" spans="2:3" x14ac:dyDescent="0.2">
      <c r="B1441" s="110"/>
      <c r="C1441" s="122"/>
    </row>
    <row r="1442" spans="2:3" x14ac:dyDescent="0.2">
      <c r="B1442" s="110"/>
      <c r="C1442" s="122"/>
    </row>
    <row r="1443" spans="2:3" x14ac:dyDescent="0.2">
      <c r="B1443" s="110"/>
      <c r="C1443" s="122"/>
    </row>
    <row r="1444" spans="2:3" x14ac:dyDescent="0.2">
      <c r="B1444" s="110"/>
      <c r="C1444" s="122"/>
    </row>
    <row r="1445" spans="2:3" x14ac:dyDescent="0.2">
      <c r="B1445" s="110"/>
      <c r="C1445" s="122"/>
    </row>
    <row r="1446" spans="2:3" x14ac:dyDescent="0.2">
      <c r="B1446" s="110"/>
      <c r="C1446" s="122"/>
    </row>
    <row r="1447" spans="2:3" x14ac:dyDescent="0.2">
      <c r="B1447" s="110"/>
      <c r="C1447" s="122"/>
    </row>
    <row r="1448" spans="2:3" x14ac:dyDescent="0.2">
      <c r="B1448" s="110"/>
      <c r="C1448" s="122"/>
    </row>
    <row r="1449" spans="2:3" x14ac:dyDescent="0.2">
      <c r="B1449" s="110"/>
      <c r="C1449" s="122"/>
    </row>
    <row r="1450" spans="2:3" x14ac:dyDescent="0.2">
      <c r="B1450" s="110"/>
      <c r="C1450" s="122"/>
    </row>
    <row r="1451" spans="2:3" x14ac:dyDescent="0.2">
      <c r="B1451" s="110"/>
      <c r="C1451" s="122"/>
    </row>
    <row r="1452" spans="2:3" x14ac:dyDescent="0.2">
      <c r="B1452" s="110"/>
      <c r="C1452" s="122"/>
    </row>
    <row r="1453" spans="2:3" x14ac:dyDescent="0.2">
      <c r="B1453" s="110"/>
      <c r="C1453" s="122"/>
    </row>
    <row r="1454" spans="2:3" x14ac:dyDescent="0.2">
      <c r="B1454" s="110"/>
      <c r="C1454" s="122"/>
    </row>
    <row r="1455" spans="2:3" x14ac:dyDescent="0.2">
      <c r="B1455" s="110"/>
      <c r="C1455" s="122"/>
    </row>
    <row r="1456" spans="2:3" x14ac:dyDescent="0.2">
      <c r="B1456" s="110"/>
      <c r="C1456" s="122"/>
    </row>
    <row r="1457" spans="2:3" x14ac:dyDescent="0.2">
      <c r="B1457" s="110"/>
      <c r="C1457" s="122"/>
    </row>
    <row r="1458" spans="2:3" x14ac:dyDescent="0.2">
      <c r="B1458" s="110"/>
      <c r="C1458" s="122"/>
    </row>
    <row r="1459" spans="2:3" x14ac:dyDescent="0.2">
      <c r="B1459" s="110"/>
      <c r="C1459" s="122"/>
    </row>
    <row r="1460" spans="2:3" x14ac:dyDescent="0.2">
      <c r="B1460" s="110"/>
      <c r="C1460" s="122"/>
    </row>
    <row r="1461" spans="2:3" x14ac:dyDescent="0.2">
      <c r="B1461" s="110"/>
      <c r="C1461" s="122"/>
    </row>
    <row r="1462" spans="2:3" x14ac:dyDescent="0.2">
      <c r="B1462" s="110"/>
      <c r="C1462" s="122"/>
    </row>
    <row r="1463" spans="2:3" x14ac:dyDescent="0.2">
      <c r="B1463" s="110"/>
      <c r="C1463" s="122"/>
    </row>
    <row r="1464" spans="2:3" x14ac:dyDescent="0.2">
      <c r="B1464" s="110"/>
      <c r="C1464" s="122"/>
    </row>
    <row r="1465" spans="2:3" x14ac:dyDescent="0.2">
      <c r="B1465" s="110"/>
      <c r="C1465" s="122"/>
    </row>
    <row r="1466" spans="2:3" x14ac:dyDescent="0.2">
      <c r="B1466" s="110"/>
      <c r="C1466" s="122"/>
    </row>
    <row r="1467" spans="2:3" x14ac:dyDescent="0.2">
      <c r="B1467" s="110"/>
      <c r="C1467" s="122"/>
    </row>
    <row r="1468" spans="2:3" x14ac:dyDescent="0.2">
      <c r="B1468" s="110"/>
      <c r="C1468" s="122"/>
    </row>
    <row r="1469" spans="2:3" x14ac:dyDescent="0.2">
      <c r="B1469" s="110"/>
      <c r="C1469" s="122"/>
    </row>
    <row r="1470" spans="2:3" x14ac:dyDescent="0.2">
      <c r="B1470" s="110"/>
      <c r="C1470" s="122"/>
    </row>
    <row r="1471" spans="2:3" x14ac:dyDescent="0.2">
      <c r="B1471" s="110"/>
      <c r="C1471" s="122"/>
    </row>
    <row r="1472" spans="2:3" x14ac:dyDescent="0.2">
      <c r="B1472" s="110"/>
      <c r="C1472" s="122"/>
    </row>
    <row r="1473" spans="2:3" x14ac:dyDescent="0.2">
      <c r="B1473" s="110"/>
      <c r="C1473" s="122"/>
    </row>
    <row r="1474" spans="2:3" x14ac:dyDescent="0.2">
      <c r="B1474" s="110"/>
      <c r="C1474" s="122"/>
    </row>
    <row r="1475" spans="2:3" x14ac:dyDescent="0.2">
      <c r="B1475" s="110"/>
      <c r="C1475" s="122"/>
    </row>
    <row r="1476" spans="2:3" x14ac:dyDescent="0.2">
      <c r="B1476" s="110"/>
      <c r="C1476" s="122"/>
    </row>
    <row r="1477" spans="2:3" x14ac:dyDescent="0.2">
      <c r="B1477" s="110"/>
      <c r="C1477" s="122"/>
    </row>
    <row r="1478" spans="2:3" x14ac:dyDescent="0.2">
      <c r="B1478" s="110"/>
      <c r="C1478" s="122"/>
    </row>
    <row r="1479" spans="2:3" x14ac:dyDescent="0.2">
      <c r="B1479" s="110"/>
      <c r="C1479" s="122"/>
    </row>
    <row r="1480" spans="2:3" x14ac:dyDescent="0.2">
      <c r="B1480" s="110"/>
      <c r="C1480" s="122"/>
    </row>
    <row r="1481" spans="2:3" x14ac:dyDescent="0.2">
      <c r="B1481" s="110"/>
      <c r="C1481" s="122"/>
    </row>
    <row r="1482" spans="2:3" x14ac:dyDescent="0.2">
      <c r="B1482" s="110"/>
      <c r="C1482" s="122"/>
    </row>
    <row r="1483" spans="2:3" x14ac:dyDescent="0.2">
      <c r="B1483" s="110"/>
      <c r="C1483" s="122"/>
    </row>
    <row r="1484" spans="2:3" x14ac:dyDescent="0.2">
      <c r="B1484" s="110"/>
      <c r="C1484" s="122"/>
    </row>
    <row r="1485" spans="2:3" x14ac:dyDescent="0.2">
      <c r="B1485" s="110"/>
      <c r="C1485" s="122"/>
    </row>
    <row r="1486" spans="2:3" x14ac:dyDescent="0.2">
      <c r="B1486" s="110"/>
      <c r="C1486" s="122"/>
    </row>
    <row r="1487" spans="2:3" x14ac:dyDescent="0.2">
      <c r="B1487" s="110"/>
      <c r="C1487" s="122"/>
    </row>
    <row r="1488" spans="2:3" x14ac:dyDescent="0.2">
      <c r="B1488" s="110"/>
      <c r="C1488" s="122"/>
    </row>
    <row r="1489" spans="2:3" x14ac:dyDescent="0.2">
      <c r="B1489" s="110"/>
      <c r="C1489" s="122"/>
    </row>
    <row r="1490" spans="2:3" x14ac:dyDescent="0.2">
      <c r="B1490" s="110"/>
      <c r="C1490" s="122"/>
    </row>
    <row r="1491" spans="2:3" x14ac:dyDescent="0.2">
      <c r="B1491" s="110"/>
      <c r="C1491" s="122"/>
    </row>
    <row r="1492" spans="2:3" x14ac:dyDescent="0.2">
      <c r="B1492" s="110"/>
      <c r="C1492" s="122"/>
    </row>
    <row r="1493" spans="2:3" x14ac:dyDescent="0.2">
      <c r="B1493" s="110"/>
      <c r="C1493" s="122"/>
    </row>
    <row r="1494" spans="2:3" x14ac:dyDescent="0.2">
      <c r="B1494" s="110"/>
      <c r="C1494" s="122"/>
    </row>
    <row r="1495" spans="2:3" x14ac:dyDescent="0.2">
      <c r="B1495" s="110"/>
      <c r="C1495" s="122"/>
    </row>
    <row r="1496" spans="2:3" x14ac:dyDescent="0.2">
      <c r="B1496" s="110"/>
      <c r="C1496" s="122"/>
    </row>
    <row r="1497" spans="2:3" x14ac:dyDescent="0.2">
      <c r="B1497" s="110"/>
      <c r="C1497" s="122"/>
    </row>
    <row r="1498" spans="2:3" x14ac:dyDescent="0.2">
      <c r="B1498" s="110"/>
      <c r="C1498" s="122"/>
    </row>
    <row r="1499" spans="2:3" x14ac:dyDescent="0.2">
      <c r="B1499" s="110"/>
      <c r="C1499" s="122"/>
    </row>
    <row r="1500" spans="2:3" x14ac:dyDescent="0.2">
      <c r="B1500" s="110"/>
      <c r="C1500" s="122"/>
    </row>
    <row r="1501" spans="2:3" x14ac:dyDescent="0.2">
      <c r="B1501" s="110"/>
      <c r="C1501" s="122"/>
    </row>
    <row r="1502" spans="2:3" x14ac:dyDescent="0.2">
      <c r="B1502" s="110"/>
      <c r="C1502" s="122"/>
    </row>
    <row r="1503" spans="2:3" x14ac:dyDescent="0.2">
      <c r="B1503" s="110"/>
      <c r="C1503" s="122"/>
    </row>
    <row r="1504" spans="2:3" x14ac:dyDescent="0.2">
      <c r="B1504" s="110"/>
      <c r="C1504" s="122"/>
    </row>
    <row r="1505" spans="2:3" x14ac:dyDescent="0.2">
      <c r="B1505" s="110"/>
      <c r="C1505" s="122"/>
    </row>
    <row r="1506" spans="2:3" x14ac:dyDescent="0.2">
      <c r="B1506" s="110"/>
      <c r="C1506" s="122"/>
    </row>
    <row r="1507" spans="2:3" x14ac:dyDescent="0.2">
      <c r="B1507" s="110"/>
      <c r="C1507" s="122"/>
    </row>
    <row r="1508" spans="2:3" x14ac:dyDescent="0.2">
      <c r="B1508" s="110"/>
      <c r="C1508" s="122"/>
    </row>
    <row r="1509" spans="2:3" x14ac:dyDescent="0.2">
      <c r="B1509" s="110"/>
      <c r="C1509" s="122"/>
    </row>
    <row r="1510" spans="2:3" x14ac:dyDescent="0.2">
      <c r="B1510" s="110"/>
      <c r="C1510" s="122"/>
    </row>
    <row r="1511" spans="2:3" x14ac:dyDescent="0.2">
      <c r="B1511" s="110"/>
      <c r="C1511" s="122"/>
    </row>
    <row r="1512" spans="2:3" x14ac:dyDescent="0.2">
      <c r="B1512" s="110"/>
      <c r="C1512" s="122"/>
    </row>
    <row r="1513" spans="2:3" x14ac:dyDescent="0.2">
      <c r="B1513" s="110"/>
      <c r="C1513" s="122"/>
    </row>
    <row r="1514" spans="2:3" x14ac:dyDescent="0.2">
      <c r="B1514" s="110"/>
      <c r="C1514" s="122"/>
    </row>
    <row r="1515" spans="2:3" x14ac:dyDescent="0.2">
      <c r="B1515" s="110"/>
      <c r="C1515" s="122"/>
    </row>
    <row r="1516" spans="2:3" x14ac:dyDescent="0.2">
      <c r="B1516" s="110"/>
      <c r="C1516" s="122"/>
    </row>
    <row r="1517" spans="2:3" x14ac:dyDescent="0.2">
      <c r="B1517" s="110"/>
      <c r="C1517" s="122"/>
    </row>
    <row r="1518" spans="2:3" x14ac:dyDescent="0.2">
      <c r="B1518" s="110"/>
      <c r="C1518" s="122"/>
    </row>
    <row r="1519" spans="2:3" x14ac:dyDescent="0.2">
      <c r="B1519" s="110"/>
      <c r="C1519" s="122"/>
    </row>
    <row r="1520" spans="2:3" x14ac:dyDescent="0.2">
      <c r="B1520" s="110"/>
      <c r="C1520" s="122"/>
    </row>
    <row r="1521" spans="2:3" x14ac:dyDescent="0.2">
      <c r="B1521" s="110"/>
      <c r="C1521" s="122"/>
    </row>
    <row r="1522" spans="2:3" x14ac:dyDescent="0.2">
      <c r="B1522" s="110"/>
      <c r="C1522" s="122"/>
    </row>
    <row r="1523" spans="2:3" x14ac:dyDescent="0.2">
      <c r="B1523" s="110"/>
      <c r="C1523" s="122"/>
    </row>
    <row r="1524" spans="2:3" x14ac:dyDescent="0.2">
      <c r="B1524" s="110"/>
      <c r="C1524" s="122"/>
    </row>
    <row r="1525" spans="2:3" x14ac:dyDescent="0.2">
      <c r="B1525" s="110"/>
      <c r="C1525" s="122"/>
    </row>
    <row r="1526" spans="2:3" x14ac:dyDescent="0.2">
      <c r="B1526" s="110"/>
      <c r="C1526" s="122"/>
    </row>
    <row r="1527" spans="2:3" x14ac:dyDescent="0.2">
      <c r="B1527" s="110"/>
      <c r="C1527" s="122"/>
    </row>
    <row r="1528" spans="2:3" x14ac:dyDescent="0.2">
      <c r="B1528" s="110"/>
      <c r="C1528" s="122"/>
    </row>
    <row r="1529" spans="2:3" x14ac:dyDescent="0.2">
      <c r="B1529" s="110"/>
      <c r="C1529" s="122"/>
    </row>
    <row r="1530" spans="2:3" x14ac:dyDescent="0.2">
      <c r="B1530" s="110"/>
      <c r="C1530" s="122"/>
    </row>
    <row r="1531" spans="2:3" x14ac:dyDescent="0.2">
      <c r="B1531" s="110"/>
      <c r="C1531" s="122"/>
    </row>
    <row r="1532" spans="2:3" x14ac:dyDescent="0.2">
      <c r="B1532" s="110"/>
      <c r="C1532" s="122"/>
    </row>
    <row r="1533" spans="2:3" x14ac:dyDescent="0.2">
      <c r="B1533" s="110"/>
      <c r="C1533" s="122"/>
    </row>
    <row r="1534" spans="2:3" x14ac:dyDescent="0.2">
      <c r="B1534" s="110"/>
      <c r="C1534" s="122"/>
    </row>
    <row r="1535" spans="2:3" x14ac:dyDescent="0.2">
      <c r="B1535" s="110"/>
      <c r="C1535" s="122"/>
    </row>
    <row r="1536" spans="2:3" x14ac:dyDescent="0.2">
      <c r="B1536" s="110"/>
      <c r="C1536" s="122"/>
    </row>
    <row r="1537" spans="2:3" x14ac:dyDescent="0.2">
      <c r="B1537" s="110"/>
      <c r="C1537" s="122"/>
    </row>
    <row r="1538" spans="2:3" x14ac:dyDescent="0.2">
      <c r="B1538" s="110"/>
      <c r="C1538" s="122"/>
    </row>
    <row r="1539" spans="2:3" x14ac:dyDescent="0.2">
      <c r="B1539" s="110"/>
      <c r="C1539" s="122"/>
    </row>
    <row r="1540" spans="2:3" x14ac:dyDescent="0.2">
      <c r="B1540" s="110"/>
      <c r="C1540" s="122"/>
    </row>
    <row r="1541" spans="2:3" x14ac:dyDescent="0.2">
      <c r="B1541" s="110"/>
      <c r="C1541" s="122"/>
    </row>
    <row r="1542" spans="2:3" x14ac:dyDescent="0.2">
      <c r="B1542" s="110"/>
      <c r="C1542" s="122"/>
    </row>
    <row r="1543" spans="2:3" x14ac:dyDescent="0.2">
      <c r="B1543" s="110"/>
      <c r="C1543" s="122"/>
    </row>
    <row r="1544" spans="2:3" x14ac:dyDescent="0.2">
      <c r="B1544" s="110"/>
      <c r="C1544" s="122"/>
    </row>
    <row r="1545" spans="2:3" x14ac:dyDescent="0.2">
      <c r="B1545" s="110"/>
      <c r="C1545" s="122"/>
    </row>
    <row r="1546" spans="2:3" x14ac:dyDescent="0.2">
      <c r="B1546" s="110"/>
      <c r="C1546" s="122"/>
    </row>
    <row r="1547" spans="2:3" x14ac:dyDescent="0.2">
      <c r="B1547" s="110"/>
      <c r="C1547" s="122"/>
    </row>
    <row r="1548" spans="2:3" x14ac:dyDescent="0.2">
      <c r="B1548" s="110"/>
      <c r="C1548" s="122"/>
    </row>
    <row r="1549" spans="2:3" x14ac:dyDescent="0.2">
      <c r="B1549" s="110"/>
      <c r="C1549" s="122"/>
    </row>
    <row r="1550" spans="2:3" x14ac:dyDescent="0.2">
      <c r="B1550" s="110"/>
      <c r="C1550" s="122"/>
    </row>
    <row r="1551" spans="2:3" x14ac:dyDescent="0.2">
      <c r="B1551" s="110"/>
      <c r="C1551" s="122"/>
    </row>
    <row r="1552" spans="2:3" x14ac:dyDescent="0.2">
      <c r="B1552" s="110"/>
      <c r="C1552" s="122"/>
    </row>
    <row r="1553" spans="2:3" x14ac:dyDescent="0.2">
      <c r="B1553" s="110"/>
      <c r="C1553" s="122"/>
    </row>
    <row r="1554" spans="2:3" x14ac:dyDescent="0.2">
      <c r="B1554" s="110"/>
      <c r="C1554" s="122"/>
    </row>
    <row r="1555" spans="2:3" x14ac:dyDescent="0.2">
      <c r="B1555" s="110"/>
      <c r="C1555" s="122"/>
    </row>
    <row r="1556" spans="2:3" x14ac:dyDescent="0.2">
      <c r="B1556" s="110"/>
      <c r="C1556" s="122"/>
    </row>
    <row r="1557" spans="2:3" x14ac:dyDescent="0.2">
      <c r="B1557" s="110"/>
      <c r="C1557" s="122"/>
    </row>
    <row r="1558" spans="2:3" x14ac:dyDescent="0.2">
      <c r="B1558" s="110"/>
      <c r="C1558" s="122"/>
    </row>
    <row r="1559" spans="2:3" x14ac:dyDescent="0.2">
      <c r="B1559" s="110"/>
      <c r="C1559" s="122"/>
    </row>
    <row r="1560" spans="2:3" x14ac:dyDescent="0.2">
      <c r="B1560" s="110"/>
      <c r="C1560" s="122"/>
    </row>
    <row r="1561" spans="2:3" x14ac:dyDescent="0.2">
      <c r="B1561" s="110"/>
      <c r="C1561" s="122"/>
    </row>
    <row r="1562" spans="2:3" x14ac:dyDescent="0.2">
      <c r="B1562" s="110"/>
      <c r="C1562" s="122"/>
    </row>
    <row r="1563" spans="2:3" x14ac:dyDescent="0.2">
      <c r="B1563" s="110"/>
      <c r="C1563" s="122"/>
    </row>
    <row r="1564" spans="2:3" x14ac:dyDescent="0.2">
      <c r="B1564" s="110"/>
      <c r="C1564" s="122"/>
    </row>
    <row r="1565" spans="2:3" x14ac:dyDescent="0.2">
      <c r="B1565" s="110"/>
      <c r="C1565" s="122"/>
    </row>
    <row r="1566" spans="2:3" x14ac:dyDescent="0.2">
      <c r="B1566" s="110"/>
      <c r="C1566" s="122"/>
    </row>
    <row r="1567" spans="2:3" x14ac:dyDescent="0.2">
      <c r="B1567" s="110"/>
      <c r="C1567" s="122"/>
    </row>
    <row r="1568" spans="2:3" x14ac:dyDescent="0.2">
      <c r="B1568" s="110"/>
      <c r="C1568" s="122"/>
    </row>
    <row r="1569" spans="2:3" x14ac:dyDescent="0.2">
      <c r="B1569" s="110"/>
      <c r="C1569" s="122"/>
    </row>
    <row r="1570" spans="2:3" x14ac:dyDescent="0.2">
      <c r="B1570" s="110"/>
      <c r="C1570" s="122"/>
    </row>
    <row r="1571" spans="2:3" x14ac:dyDescent="0.2">
      <c r="B1571" s="110"/>
      <c r="C1571" s="122"/>
    </row>
    <row r="1572" spans="2:3" x14ac:dyDescent="0.2">
      <c r="B1572" s="110"/>
      <c r="C1572" s="122"/>
    </row>
    <row r="1573" spans="2:3" x14ac:dyDescent="0.2">
      <c r="B1573" s="110"/>
      <c r="C1573" s="122"/>
    </row>
    <row r="1574" spans="2:3" x14ac:dyDescent="0.2">
      <c r="B1574" s="110"/>
      <c r="C1574" s="122"/>
    </row>
    <row r="1575" spans="2:3" x14ac:dyDescent="0.2">
      <c r="B1575" s="110"/>
      <c r="C1575" s="122"/>
    </row>
    <row r="1576" spans="2:3" x14ac:dyDescent="0.2">
      <c r="B1576" s="110"/>
      <c r="C1576" s="122"/>
    </row>
    <row r="1577" spans="2:3" x14ac:dyDescent="0.2">
      <c r="B1577" s="110"/>
      <c r="C1577" s="122"/>
    </row>
    <row r="1578" spans="2:3" x14ac:dyDescent="0.2">
      <c r="B1578" s="110"/>
      <c r="C1578" s="122"/>
    </row>
    <row r="1579" spans="2:3" x14ac:dyDescent="0.2">
      <c r="B1579" s="110"/>
      <c r="C1579" s="122"/>
    </row>
    <row r="1580" spans="2:3" x14ac:dyDescent="0.2">
      <c r="B1580" s="110"/>
      <c r="C1580" s="122"/>
    </row>
    <row r="1581" spans="2:3" x14ac:dyDescent="0.2">
      <c r="B1581" s="110"/>
      <c r="C1581" s="122"/>
    </row>
    <row r="1582" spans="2:3" x14ac:dyDescent="0.2">
      <c r="B1582" s="110"/>
      <c r="C1582" s="122"/>
    </row>
    <row r="1583" spans="2:3" x14ac:dyDescent="0.2">
      <c r="B1583" s="110"/>
      <c r="C1583" s="122"/>
    </row>
    <row r="1584" spans="2:3" x14ac:dyDescent="0.2">
      <c r="B1584" s="110"/>
      <c r="C1584" s="122"/>
    </row>
    <row r="1585" spans="2:3" x14ac:dyDescent="0.2">
      <c r="B1585" s="110"/>
      <c r="C1585" s="122"/>
    </row>
    <row r="1586" spans="2:3" x14ac:dyDescent="0.2">
      <c r="B1586" s="110"/>
      <c r="C1586" s="122"/>
    </row>
    <row r="1587" spans="2:3" x14ac:dyDescent="0.2">
      <c r="B1587" s="110"/>
      <c r="C1587" s="122"/>
    </row>
    <row r="1588" spans="2:3" x14ac:dyDescent="0.2">
      <c r="B1588" s="110"/>
      <c r="C1588" s="122"/>
    </row>
    <row r="1589" spans="2:3" x14ac:dyDescent="0.2">
      <c r="B1589" s="110"/>
      <c r="C1589" s="122"/>
    </row>
    <row r="1590" spans="2:3" x14ac:dyDescent="0.2">
      <c r="B1590" s="110"/>
      <c r="C1590" s="122"/>
    </row>
    <row r="1591" spans="2:3" x14ac:dyDescent="0.2">
      <c r="B1591" s="110"/>
      <c r="C1591" s="122"/>
    </row>
    <row r="1592" spans="2:3" x14ac:dyDescent="0.2">
      <c r="B1592" s="110"/>
      <c r="C1592" s="122"/>
    </row>
    <row r="1593" spans="2:3" x14ac:dyDescent="0.2">
      <c r="B1593" s="110"/>
      <c r="C1593" s="122"/>
    </row>
    <row r="1594" spans="2:3" x14ac:dyDescent="0.2">
      <c r="B1594" s="110"/>
      <c r="C1594" s="122"/>
    </row>
    <row r="1595" spans="2:3" x14ac:dyDescent="0.2">
      <c r="B1595" s="110"/>
      <c r="C1595" s="122"/>
    </row>
    <row r="1596" spans="2:3" x14ac:dyDescent="0.2">
      <c r="B1596" s="110"/>
      <c r="C1596" s="122"/>
    </row>
    <row r="1597" spans="2:3" x14ac:dyDescent="0.2">
      <c r="B1597" s="110"/>
      <c r="C1597" s="122"/>
    </row>
    <row r="1598" spans="2:3" x14ac:dyDescent="0.2">
      <c r="B1598" s="110"/>
      <c r="C1598" s="122"/>
    </row>
    <row r="1599" spans="2:3" x14ac:dyDescent="0.2">
      <c r="B1599" s="110"/>
      <c r="C1599" s="122"/>
    </row>
    <row r="1600" spans="2:3" x14ac:dyDescent="0.2">
      <c r="B1600" s="110"/>
      <c r="C1600" s="122"/>
    </row>
    <row r="1601" spans="2:3" x14ac:dyDescent="0.2">
      <c r="B1601" s="110"/>
      <c r="C1601" s="122"/>
    </row>
    <row r="1602" spans="2:3" x14ac:dyDescent="0.2">
      <c r="B1602" s="110"/>
      <c r="C1602" s="122"/>
    </row>
    <row r="1603" spans="2:3" x14ac:dyDescent="0.2">
      <c r="B1603" s="110"/>
      <c r="C1603" s="122"/>
    </row>
    <row r="1604" spans="2:3" x14ac:dyDescent="0.2">
      <c r="B1604" s="110"/>
      <c r="C1604" s="122"/>
    </row>
    <row r="1605" spans="2:3" x14ac:dyDescent="0.2">
      <c r="B1605" s="110"/>
      <c r="C1605" s="122"/>
    </row>
    <row r="1606" spans="2:3" x14ac:dyDescent="0.2">
      <c r="B1606" s="110"/>
      <c r="C1606" s="122"/>
    </row>
    <row r="1607" spans="2:3" x14ac:dyDescent="0.2">
      <c r="B1607" s="110"/>
      <c r="C1607" s="122"/>
    </row>
    <row r="1608" spans="2:3" x14ac:dyDescent="0.2">
      <c r="B1608" s="110"/>
      <c r="C1608" s="122"/>
    </row>
    <row r="1609" spans="2:3" x14ac:dyDescent="0.2">
      <c r="B1609" s="110"/>
      <c r="C1609" s="122"/>
    </row>
    <row r="1610" spans="2:3" x14ac:dyDescent="0.2">
      <c r="B1610" s="110"/>
      <c r="C1610" s="122"/>
    </row>
    <row r="1611" spans="2:3" x14ac:dyDescent="0.2">
      <c r="B1611" s="110"/>
      <c r="C1611" s="122"/>
    </row>
    <row r="1612" spans="2:3" x14ac:dyDescent="0.2">
      <c r="B1612" s="110"/>
      <c r="C1612" s="122"/>
    </row>
    <row r="1613" spans="2:3" x14ac:dyDescent="0.2">
      <c r="B1613" s="110"/>
      <c r="C1613" s="122"/>
    </row>
    <row r="1614" spans="2:3" x14ac:dyDescent="0.2">
      <c r="B1614" s="110"/>
      <c r="C1614" s="122"/>
    </row>
    <row r="1615" spans="2:3" x14ac:dyDescent="0.2">
      <c r="B1615" s="110"/>
      <c r="C1615" s="122"/>
    </row>
    <row r="1616" spans="2:3" x14ac:dyDescent="0.2">
      <c r="B1616" s="110"/>
      <c r="C1616" s="122"/>
    </row>
    <row r="1617" spans="2:3" x14ac:dyDescent="0.2">
      <c r="B1617" s="110"/>
      <c r="C1617" s="122"/>
    </row>
    <row r="1618" spans="2:3" x14ac:dyDescent="0.2">
      <c r="B1618" s="110"/>
      <c r="C1618" s="122"/>
    </row>
    <row r="1619" spans="2:3" x14ac:dyDescent="0.2">
      <c r="B1619" s="110"/>
      <c r="C1619" s="122"/>
    </row>
    <row r="1620" spans="2:3" x14ac:dyDescent="0.2">
      <c r="B1620" s="110"/>
      <c r="C1620" s="122"/>
    </row>
    <row r="1621" spans="2:3" x14ac:dyDescent="0.2">
      <c r="B1621" s="110"/>
      <c r="C1621" s="122"/>
    </row>
    <row r="1622" spans="2:3" x14ac:dyDescent="0.2">
      <c r="B1622" s="110"/>
      <c r="C1622" s="122"/>
    </row>
    <row r="1623" spans="2:3" x14ac:dyDescent="0.2">
      <c r="B1623" s="110"/>
      <c r="C1623" s="122"/>
    </row>
    <row r="1624" spans="2:3" x14ac:dyDescent="0.2">
      <c r="B1624" s="110"/>
      <c r="C1624" s="122"/>
    </row>
    <row r="1625" spans="2:3" x14ac:dyDescent="0.2">
      <c r="B1625" s="110"/>
      <c r="C1625" s="122"/>
    </row>
    <row r="1626" spans="2:3" x14ac:dyDescent="0.2">
      <c r="B1626" s="110"/>
      <c r="C1626" s="122"/>
    </row>
    <row r="1627" spans="2:3" x14ac:dyDescent="0.2">
      <c r="B1627" s="110"/>
      <c r="C1627" s="122"/>
    </row>
    <row r="1628" spans="2:3" x14ac:dyDescent="0.2">
      <c r="B1628" s="110"/>
      <c r="C1628" s="122"/>
    </row>
    <row r="1629" spans="2:3" x14ac:dyDescent="0.2">
      <c r="B1629" s="110"/>
      <c r="C1629" s="122"/>
    </row>
    <row r="1630" spans="2:3" x14ac:dyDescent="0.2">
      <c r="B1630" s="110"/>
      <c r="C1630" s="122"/>
    </row>
    <row r="1631" spans="2:3" x14ac:dyDescent="0.2">
      <c r="B1631" s="110"/>
      <c r="C1631" s="122"/>
    </row>
    <row r="1632" spans="2:3" x14ac:dyDescent="0.2">
      <c r="B1632" s="110"/>
      <c r="C1632" s="122"/>
    </row>
    <row r="1633" spans="2:3" x14ac:dyDescent="0.2">
      <c r="B1633" s="110"/>
      <c r="C1633" s="122"/>
    </row>
    <row r="1634" spans="2:3" x14ac:dyDescent="0.2">
      <c r="B1634" s="110"/>
      <c r="C1634" s="122"/>
    </row>
    <row r="1635" spans="2:3" x14ac:dyDescent="0.2">
      <c r="B1635" s="110"/>
      <c r="C1635" s="122"/>
    </row>
    <row r="1636" spans="2:3" x14ac:dyDescent="0.2">
      <c r="B1636" s="110"/>
      <c r="C1636" s="122"/>
    </row>
    <row r="1637" spans="2:3" x14ac:dyDescent="0.2">
      <c r="B1637" s="110"/>
      <c r="C1637" s="122"/>
    </row>
    <row r="1638" spans="2:3" x14ac:dyDescent="0.2">
      <c r="B1638" s="110"/>
      <c r="C1638" s="122"/>
    </row>
    <row r="1639" spans="2:3" x14ac:dyDescent="0.2">
      <c r="B1639" s="110"/>
      <c r="C1639" s="122"/>
    </row>
    <row r="1640" spans="2:3" x14ac:dyDescent="0.2">
      <c r="B1640" s="110"/>
      <c r="C1640" s="122"/>
    </row>
    <row r="1641" spans="2:3" x14ac:dyDescent="0.2">
      <c r="B1641" s="110"/>
      <c r="C1641" s="122"/>
    </row>
    <row r="1642" spans="2:3" x14ac:dyDescent="0.2">
      <c r="B1642" s="110"/>
      <c r="C1642" s="122"/>
    </row>
    <row r="1643" spans="2:3" x14ac:dyDescent="0.2">
      <c r="B1643" s="110"/>
      <c r="C1643" s="122"/>
    </row>
    <row r="1644" spans="2:3" x14ac:dyDescent="0.2">
      <c r="B1644" s="110"/>
      <c r="C1644" s="122"/>
    </row>
    <row r="1645" spans="2:3" x14ac:dyDescent="0.2">
      <c r="B1645" s="110"/>
      <c r="C1645" s="122"/>
    </row>
    <row r="1646" spans="2:3" x14ac:dyDescent="0.2">
      <c r="B1646" s="110"/>
      <c r="C1646" s="122"/>
    </row>
    <row r="1647" spans="2:3" x14ac:dyDescent="0.2">
      <c r="B1647" s="110"/>
      <c r="C1647" s="122"/>
    </row>
    <row r="1648" spans="2:3" x14ac:dyDescent="0.2">
      <c r="B1648" s="110"/>
      <c r="C1648" s="122"/>
    </row>
    <row r="1649" spans="2:3" x14ac:dyDescent="0.2">
      <c r="B1649" s="110"/>
      <c r="C1649" s="122"/>
    </row>
    <row r="1650" spans="2:3" x14ac:dyDescent="0.2">
      <c r="B1650" s="110"/>
      <c r="C1650" s="122"/>
    </row>
    <row r="1651" spans="2:3" x14ac:dyDescent="0.2">
      <c r="B1651" s="110"/>
      <c r="C1651" s="122"/>
    </row>
    <row r="1652" spans="2:3" x14ac:dyDescent="0.2">
      <c r="B1652" s="110"/>
      <c r="C1652" s="122"/>
    </row>
    <row r="1653" spans="2:3" x14ac:dyDescent="0.2">
      <c r="B1653" s="110"/>
      <c r="C1653" s="122"/>
    </row>
    <row r="1654" spans="2:3" x14ac:dyDescent="0.2">
      <c r="B1654" s="110"/>
      <c r="C1654" s="122"/>
    </row>
    <row r="1655" spans="2:3" x14ac:dyDescent="0.2">
      <c r="B1655" s="110"/>
      <c r="C1655" s="122"/>
    </row>
    <row r="1656" spans="2:3" x14ac:dyDescent="0.2">
      <c r="B1656" s="110"/>
      <c r="C1656" s="122"/>
    </row>
    <row r="1657" spans="2:3" x14ac:dyDescent="0.2">
      <c r="B1657" s="110"/>
      <c r="C1657" s="122"/>
    </row>
    <row r="1658" spans="2:3" x14ac:dyDescent="0.2">
      <c r="B1658" s="110"/>
      <c r="C1658" s="122"/>
    </row>
    <row r="1659" spans="2:3" x14ac:dyDescent="0.2">
      <c r="B1659" s="110"/>
      <c r="C1659" s="122"/>
    </row>
    <row r="1660" spans="2:3" x14ac:dyDescent="0.2">
      <c r="B1660" s="110"/>
      <c r="C1660" s="122"/>
    </row>
    <row r="1661" spans="2:3" x14ac:dyDescent="0.2">
      <c r="B1661" s="110"/>
      <c r="C1661" s="122"/>
    </row>
    <row r="1662" spans="2:3" x14ac:dyDescent="0.2">
      <c r="B1662" s="110"/>
      <c r="C1662" s="122"/>
    </row>
    <row r="1663" spans="2:3" x14ac:dyDescent="0.2">
      <c r="B1663" s="110"/>
      <c r="C1663" s="122"/>
    </row>
    <row r="1664" spans="2:3" x14ac:dyDescent="0.2">
      <c r="B1664" s="110"/>
      <c r="C1664" s="122"/>
    </row>
    <row r="1665" spans="2:3" x14ac:dyDescent="0.2">
      <c r="B1665" s="110"/>
      <c r="C1665" s="122"/>
    </row>
    <row r="1666" spans="2:3" x14ac:dyDescent="0.2">
      <c r="B1666" s="110"/>
      <c r="C1666" s="122"/>
    </row>
    <row r="1667" spans="2:3" x14ac:dyDescent="0.2">
      <c r="B1667" s="110"/>
      <c r="C1667" s="122"/>
    </row>
    <row r="1668" spans="2:3" x14ac:dyDescent="0.2">
      <c r="B1668" s="110"/>
      <c r="C1668" s="122"/>
    </row>
    <row r="1669" spans="2:3" x14ac:dyDescent="0.2">
      <c r="B1669" s="110"/>
      <c r="C1669" s="122"/>
    </row>
    <row r="1670" spans="2:3" x14ac:dyDescent="0.2">
      <c r="B1670" s="110"/>
      <c r="C1670" s="122"/>
    </row>
    <row r="1671" spans="2:3" x14ac:dyDescent="0.2">
      <c r="B1671" s="110"/>
      <c r="C1671" s="122"/>
    </row>
    <row r="1672" spans="2:3" x14ac:dyDescent="0.2">
      <c r="B1672" s="110"/>
      <c r="C1672" s="122"/>
    </row>
    <row r="1673" spans="2:3" x14ac:dyDescent="0.2">
      <c r="B1673" s="110"/>
      <c r="C1673" s="122"/>
    </row>
    <row r="1674" spans="2:3" x14ac:dyDescent="0.2">
      <c r="B1674" s="110"/>
      <c r="C1674" s="122"/>
    </row>
    <row r="1675" spans="2:3" x14ac:dyDescent="0.2">
      <c r="B1675" s="110"/>
      <c r="C1675" s="122"/>
    </row>
    <row r="1676" spans="2:3" x14ac:dyDescent="0.2">
      <c r="B1676" s="110"/>
      <c r="C1676" s="122"/>
    </row>
    <row r="1677" spans="2:3" x14ac:dyDescent="0.2">
      <c r="B1677" s="110"/>
      <c r="C1677" s="122"/>
    </row>
    <row r="1678" spans="2:3" x14ac:dyDescent="0.2">
      <c r="B1678" s="110"/>
      <c r="C1678" s="122"/>
    </row>
    <row r="1679" spans="2:3" x14ac:dyDescent="0.2">
      <c r="B1679" s="110"/>
      <c r="C1679" s="122"/>
    </row>
    <row r="1680" spans="2:3" x14ac:dyDescent="0.2">
      <c r="B1680" s="110"/>
      <c r="C1680" s="122"/>
    </row>
    <row r="1681" spans="2:3" x14ac:dyDescent="0.2">
      <c r="B1681" s="110"/>
      <c r="C1681" s="122"/>
    </row>
    <row r="1682" spans="2:3" x14ac:dyDescent="0.2">
      <c r="B1682" s="110"/>
      <c r="C1682" s="122"/>
    </row>
    <row r="1683" spans="2:3" x14ac:dyDescent="0.2">
      <c r="B1683" s="110"/>
      <c r="C1683" s="122"/>
    </row>
    <row r="1684" spans="2:3" x14ac:dyDescent="0.2">
      <c r="B1684" s="110"/>
      <c r="C1684" s="122"/>
    </row>
    <row r="1685" spans="2:3" x14ac:dyDescent="0.2">
      <c r="B1685" s="110"/>
      <c r="C1685" s="122"/>
    </row>
    <row r="1686" spans="2:3" x14ac:dyDescent="0.2">
      <c r="B1686" s="110"/>
      <c r="C1686" s="122"/>
    </row>
    <row r="1687" spans="2:3" x14ac:dyDescent="0.2">
      <c r="B1687" s="110"/>
      <c r="C1687" s="122"/>
    </row>
    <row r="1688" spans="2:3" x14ac:dyDescent="0.2">
      <c r="B1688" s="110"/>
      <c r="C1688" s="122"/>
    </row>
    <row r="1689" spans="2:3" x14ac:dyDescent="0.2">
      <c r="B1689" s="110"/>
      <c r="C1689" s="122"/>
    </row>
    <row r="1690" spans="2:3" x14ac:dyDescent="0.2">
      <c r="B1690" s="110"/>
      <c r="C1690" s="122"/>
    </row>
    <row r="1691" spans="2:3" x14ac:dyDescent="0.2">
      <c r="B1691" s="110"/>
      <c r="C1691" s="122"/>
    </row>
    <row r="1692" spans="2:3" x14ac:dyDescent="0.2">
      <c r="B1692" s="110"/>
      <c r="C1692" s="122"/>
    </row>
    <row r="1693" spans="2:3" x14ac:dyDescent="0.2">
      <c r="B1693" s="110"/>
      <c r="C1693" s="122"/>
    </row>
    <row r="1694" spans="2:3" x14ac:dyDescent="0.2">
      <c r="B1694" s="110"/>
      <c r="C1694" s="122"/>
    </row>
    <row r="1695" spans="2:3" x14ac:dyDescent="0.2">
      <c r="B1695" s="110"/>
      <c r="C1695" s="122"/>
    </row>
    <row r="1696" spans="2:3" x14ac:dyDescent="0.2">
      <c r="B1696" s="110"/>
      <c r="C1696" s="122"/>
    </row>
    <row r="1697" spans="2:3" x14ac:dyDescent="0.2">
      <c r="B1697" s="110"/>
      <c r="C1697" s="122"/>
    </row>
    <row r="1698" spans="2:3" x14ac:dyDescent="0.2">
      <c r="B1698" s="110"/>
      <c r="C1698" s="122"/>
    </row>
    <row r="1699" spans="2:3" x14ac:dyDescent="0.2">
      <c r="B1699" s="110"/>
      <c r="C1699" s="122"/>
    </row>
    <row r="1700" spans="2:3" x14ac:dyDescent="0.2">
      <c r="B1700" s="110"/>
      <c r="C1700" s="122"/>
    </row>
    <row r="1701" spans="2:3" x14ac:dyDescent="0.2">
      <c r="B1701" s="110"/>
      <c r="C1701" s="122"/>
    </row>
    <row r="1702" spans="2:3" x14ac:dyDescent="0.2">
      <c r="B1702" s="110"/>
      <c r="C1702" s="122"/>
    </row>
    <row r="1703" spans="2:3" x14ac:dyDescent="0.2">
      <c r="B1703" s="110"/>
      <c r="C1703" s="122"/>
    </row>
    <row r="1704" spans="2:3" x14ac:dyDescent="0.2">
      <c r="B1704" s="110"/>
      <c r="C1704" s="122"/>
    </row>
    <row r="1705" spans="2:3" x14ac:dyDescent="0.2">
      <c r="B1705" s="110"/>
      <c r="C1705" s="122"/>
    </row>
    <row r="1706" spans="2:3" x14ac:dyDescent="0.2">
      <c r="B1706" s="110"/>
      <c r="C1706" s="122"/>
    </row>
    <row r="1707" spans="2:3" x14ac:dyDescent="0.2">
      <c r="B1707" s="110"/>
      <c r="C1707" s="122"/>
    </row>
    <row r="1708" spans="2:3" x14ac:dyDescent="0.2">
      <c r="B1708" s="110"/>
      <c r="C1708" s="122"/>
    </row>
    <row r="1709" spans="2:3" x14ac:dyDescent="0.2">
      <c r="B1709" s="110"/>
      <c r="C1709" s="122"/>
    </row>
    <row r="1710" spans="2:3" x14ac:dyDescent="0.2">
      <c r="B1710" s="110"/>
      <c r="C1710" s="122"/>
    </row>
    <row r="1711" spans="2:3" x14ac:dyDescent="0.2">
      <c r="B1711" s="110"/>
      <c r="C1711" s="122"/>
    </row>
    <row r="1712" spans="2:3" x14ac:dyDescent="0.2">
      <c r="B1712" s="110"/>
      <c r="C1712" s="122"/>
    </row>
    <row r="1713" spans="2:3" x14ac:dyDescent="0.2">
      <c r="B1713" s="110"/>
      <c r="C1713" s="122"/>
    </row>
    <row r="1714" spans="2:3" x14ac:dyDescent="0.2">
      <c r="B1714" s="110"/>
      <c r="C1714" s="122"/>
    </row>
    <row r="1715" spans="2:3" x14ac:dyDescent="0.2">
      <c r="B1715" s="110"/>
      <c r="C1715" s="122"/>
    </row>
    <row r="1716" spans="2:3" x14ac:dyDescent="0.2">
      <c r="B1716" s="110"/>
      <c r="C1716" s="122"/>
    </row>
    <row r="1717" spans="2:3" x14ac:dyDescent="0.2">
      <c r="B1717" s="110"/>
      <c r="C1717" s="122"/>
    </row>
    <row r="1718" spans="2:3" x14ac:dyDescent="0.2">
      <c r="B1718" s="110"/>
      <c r="C1718" s="122"/>
    </row>
    <row r="1719" spans="2:3" x14ac:dyDescent="0.2">
      <c r="B1719" s="110"/>
      <c r="C1719" s="122"/>
    </row>
    <row r="1720" spans="2:3" x14ac:dyDescent="0.2">
      <c r="B1720" s="110"/>
      <c r="C1720" s="122"/>
    </row>
    <row r="1721" spans="2:3" x14ac:dyDescent="0.2">
      <c r="B1721" s="110"/>
      <c r="C1721" s="122"/>
    </row>
    <row r="1722" spans="2:3" x14ac:dyDescent="0.2">
      <c r="B1722" s="110"/>
      <c r="C1722" s="122"/>
    </row>
    <row r="1723" spans="2:3" x14ac:dyDescent="0.2">
      <c r="B1723" s="110"/>
      <c r="C1723" s="122"/>
    </row>
    <row r="1724" spans="2:3" x14ac:dyDescent="0.2">
      <c r="B1724" s="110"/>
      <c r="C1724" s="122"/>
    </row>
    <row r="1725" spans="2:3" x14ac:dyDescent="0.2">
      <c r="B1725" s="110"/>
      <c r="C1725" s="122"/>
    </row>
    <row r="1726" spans="2:3" x14ac:dyDescent="0.2">
      <c r="B1726" s="110"/>
      <c r="C1726" s="122"/>
    </row>
    <row r="1727" spans="2:3" x14ac:dyDescent="0.2">
      <c r="B1727" s="110"/>
      <c r="C1727" s="122"/>
    </row>
    <row r="1728" spans="2:3" x14ac:dyDescent="0.2">
      <c r="B1728" s="110"/>
      <c r="C1728" s="122"/>
    </row>
    <row r="1729" spans="2:3" x14ac:dyDescent="0.2">
      <c r="B1729" s="110"/>
      <c r="C1729" s="122"/>
    </row>
    <row r="1730" spans="2:3" x14ac:dyDescent="0.2">
      <c r="B1730" s="110"/>
      <c r="C1730" s="122"/>
    </row>
    <row r="1731" spans="2:3" x14ac:dyDescent="0.2">
      <c r="B1731" s="110"/>
      <c r="C1731" s="122"/>
    </row>
    <row r="1732" spans="2:3" x14ac:dyDescent="0.2">
      <c r="B1732" s="110"/>
      <c r="C1732" s="122"/>
    </row>
    <row r="1733" spans="2:3" x14ac:dyDescent="0.2">
      <c r="B1733" s="110"/>
      <c r="C1733" s="122"/>
    </row>
    <row r="1734" spans="2:3" x14ac:dyDescent="0.2">
      <c r="B1734" s="110"/>
      <c r="C1734" s="122"/>
    </row>
    <row r="1735" spans="2:3" x14ac:dyDescent="0.2">
      <c r="B1735" s="110"/>
      <c r="C1735" s="122"/>
    </row>
    <row r="1736" spans="2:3" x14ac:dyDescent="0.2">
      <c r="B1736" s="110"/>
      <c r="C1736" s="122"/>
    </row>
    <row r="1737" spans="2:3" x14ac:dyDescent="0.2">
      <c r="B1737" s="110"/>
      <c r="C1737" s="122"/>
    </row>
    <row r="1738" spans="2:3" x14ac:dyDescent="0.2">
      <c r="B1738" s="110"/>
      <c r="C1738" s="122"/>
    </row>
    <row r="1739" spans="2:3" x14ac:dyDescent="0.2">
      <c r="B1739" s="110"/>
      <c r="C1739" s="122"/>
    </row>
    <row r="1740" spans="2:3" x14ac:dyDescent="0.2">
      <c r="B1740" s="110"/>
      <c r="C1740" s="122"/>
    </row>
    <row r="1741" spans="2:3" x14ac:dyDescent="0.2">
      <c r="B1741" s="110"/>
      <c r="C1741" s="122"/>
    </row>
    <row r="1742" spans="2:3" x14ac:dyDescent="0.2">
      <c r="B1742" s="110"/>
      <c r="C1742" s="122"/>
    </row>
    <row r="1743" spans="2:3" x14ac:dyDescent="0.2">
      <c r="B1743" s="110"/>
      <c r="C1743" s="122"/>
    </row>
    <row r="1744" spans="2:3" x14ac:dyDescent="0.2">
      <c r="B1744" s="110"/>
      <c r="C1744" s="122"/>
    </row>
    <row r="1745" spans="2:3" x14ac:dyDescent="0.2">
      <c r="B1745" s="110"/>
      <c r="C1745" s="122"/>
    </row>
    <row r="1746" spans="2:3" x14ac:dyDescent="0.2">
      <c r="B1746" s="110"/>
      <c r="C1746" s="122"/>
    </row>
    <row r="1747" spans="2:3" x14ac:dyDescent="0.2">
      <c r="B1747" s="110"/>
      <c r="C1747" s="122"/>
    </row>
    <row r="1748" spans="2:3" x14ac:dyDescent="0.2">
      <c r="B1748" s="110"/>
      <c r="C1748" s="122"/>
    </row>
    <row r="1749" spans="2:3" x14ac:dyDescent="0.2">
      <c r="B1749" s="110"/>
      <c r="C1749" s="122"/>
    </row>
    <row r="1750" spans="2:3" x14ac:dyDescent="0.2">
      <c r="B1750" s="110"/>
      <c r="C1750" s="122"/>
    </row>
    <row r="1751" spans="2:3" x14ac:dyDescent="0.2">
      <c r="B1751" s="110"/>
      <c r="C1751" s="122"/>
    </row>
    <row r="1752" spans="2:3" x14ac:dyDescent="0.2">
      <c r="B1752" s="110"/>
      <c r="C1752" s="122"/>
    </row>
    <row r="1753" spans="2:3" x14ac:dyDescent="0.2">
      <c r="B1753" s="110"/>
      <c r="C1753" s="122"/>
    </row>
    <row r="1754" spans="2:3" x14ac:dyDescent="0.2">
      <c r="B1754" s="110"/>
      <c r="C1754" s="122"/>
    </row>
    <row r="1755" spans="2:3" x14ac:dyDescent="0.2">
      <c r="B1755" s="110"/>
      <c r="C1755" s="122"/>
    </row>
    <row r="1756" spans="2:3" x14ac:dyDescent="0.2">
      <c r="B1756" s="110"/>
      <c r="C1756" s="122"/>
    </row>
    <row r="1757" spans="2:3" x14ac:dyDescent="0.2">
      <c r="B1757" s="110"/>
      <c r="C1757" s="122"/>
    </row>
    <row r="1758" spans="2:3" x14ac:dyDescent="0.2">
      <c r="B1758" s="110"/>
      <c r="C1758" s="122"/>
    </row>
    <row r="1759" spans="2:3" x14ac:dyDescent="0.2">
      <c r="B1759" s="110"/>
      <c r="C1759" s="122"/>
    </row>
    <row r="1760" spans="2:3" x14ac:dyDescent="0.2">
      <c r="B1760" s="110"/>
      <c r="C1760" s="122"/>
    </row>
    <row r="1761" spans="2:3" x14ac:dyDescent="0.2">
      <c r="B1761" s="110"/>
      <c r="C1761" s="122"/>
    </row>
    <row r="1762" spans="2:3" x14ac:dyDescent="0.2">
      <c r="B1762" s="110"/>
      <c r="C1762" s="122"/>
    </row>
    <row r="1763" spans="2:3" x14ac:dyDescent="0.2">
      <c r="B1763" s="110"/>
      <c r="C1763" s="122"/>
    </row>
    <row r="1764" spans="2:3" x14ac:dyDescent="0.2">
      <c r="B1764" s="110"/>
      <c r="C1764" s="122"/>
    </row>
    <row r="1765" spans="2:3" x14ac:dyDescent="0.2">
      <c r="B1765" s="110"/>
      <c r="C1765" s="122"/>
    </row>
    <row r="1766" spans="2:3" x14ac:dyDescent="0.2">
      <c r="B1766" s="110"/>
      <c r="C1766" s="122"/>
    </row>
    <row r="1767" spans="2:3" x14ac:dyDescent="0.2">
      <c r="B1767" s="110"/>
      <c r="C1767" s="122"/>
    </row>
    <row r="1768" spans="2:3" x14ac:dyDescent="0.2">
      <c r="B1768" s="110"/>
      <c r="C1768" s="122"/>
    </row>
    <row r="1769" spans="2:3" x14ac:dyDescent="0.2">
      <c r="B1769" s="110"/>
      <c r="C1769" s="122"/>
    </row>
    <row r="1770" spans="2:3" x14ac:dyDescent="0.2">
      <c r="B1770" s="110"/>
      <c r="C1770" s="122"/>
    </row>
    <row r="1771" spans="2:3" x14ac:dyDescent="0.2">
      <c r="B1771" s="110"/>
      <c r="C1771" s="122"/>
    </row>
    <row r="1772" spans="2:3" x14ac:dyDescent="0.2">
      <c r="B1772" s="110"/>
      <c r="C1772" s="122"/>
    </row>
    <row r="1773" spans="2:3" x14ac:dyDescent="0.2">
      <c r="B1773" s="110"/>
      <c r="C1773" s="122"/>
    </row>
    <row r="1774" spans="2:3" x14ac:dyDescent="0.2">
      <c r="B1774" s="110"/>
      <c r="C1774" s="122"/>
    </row>
    <row r="1775" spans="2:3" x14ac:dyDescent="0.2">
      <c r="B1775" s="110"/>
      <c r="C1775" s="122"/>
    </row>
    <row r="1776" spans="2:3" x14ac:dyDescent="0.2">
      <c r="B1776" s="110"/>
      <c r="C1776" s="122"/>
    </row>
    <row r="1777" spans="2:3" x14ac:dyDescent="0.2">
      <c r="B1777" s="110"/>
      <c r="C1777" s="122"/>
    </row>
    <row r="1778" spans="2:3" x14ac:dyDescent="0.2">
      <c r="B1778" s="110"/>
      <c r="C1778" s="122"/>
    </row>
    <row r="1779" spans="2:3" x14ac:dyDescent="0.2">
      <c r="B1779" s="110"/>
      <c r="C1779" s="122"/>
    </row>
    <row r="1780" spans="2:3" x14ac:dyDescent="0.2">
      <c r="B1780" s="110"/>
      <c r="C1780" s="122"/>
    </row>
    <row r="1781" spans="2:3" x14ac:dyDescent="0.2">
      <c r="B1781" s="110"/>
      <c r="C1781" s="122"/>
    </row>
    <row r="1782" spans="2:3" x14ac:dyDescent="0.2">
      <c r="B1782" s="110"/>
      <c r="C1782" s="122"/>
    </row>
    <row r="1783" spans="2:3" x14ac:dyDescent="0.2">
      <c r="B1783" s="110"/>
      <c r="C1783" s="122"/>
    </row>
    <row r="1784" spans="2:3" x14ac:dyDescent="0.2">
      <c r="B1784" s="110"/>
      <c r="C1784" s="122"/>
    </row>
    <row r="1785" spans="2:3" x14ac:dyDescent="0.2">
      <c r="B1785" s="110"/>
      <c r="C1785" s="122"/>
    </row>
    <row r="1786" spans="2:3" x14ac:dyDescent="0.2">
      <c r="B1786" s="110"/>
      <c r="C1786" s="122"/>
    </row>
    <row r="1787" spans="2:3" x14ac:dyDescent="0.2">
      <c r="B1787" s="110"/>
      <c r="C1787" s="122"/>
    </row>
    <row r="1788" spans="2:3" x14ac:dyDescent="0.2">
      <c r="B1788" s="110"/>
      <c r="C1788" s="122"/>
    </row>
    <row r="1789" spans="2:3" x14ac:dyDescent="0.2">
      <c r="B1789" s="110"/>
      <c r="C1789" s="122"/>
    </row>
    <row r="1790" spans="2:3" x14ac:dyDescent="0.2">
      <c r="B1790" s="110"/>
      <c r="C1790" s="122"/>
    </row>
    <row r="1791" spans="2:3" x14ac:dyDescent="0.2">
      <c r="B1791" s="110"/>
      <c r="C1791" s="122"/>
    </row>
    <row r="1792" spans="2:3" x14ac:dyDescent="0.2">
      <c r="B1792" s="110"/>
      <c r="C1792" s="122"/>
    </row>
    <row r="1793" spans="2:3" x14ac:dyDescent="0.2">
      <c r="B1793" s="110"/>
      <c r="C1793" s="122"/>
    </row>
    <row r="1794" spans="2:3" x14ac:dyDescent="0.2">
      <c r="B1794" s="110"/>
      <c r="C1794" s="122"/>
    </row>
    <row r="1795" spans="2:3" x14ac:dyDescent="0.2">
      <c r="B1795" s="110"/>
      <c r="C1795" s="122"/>
    </row>
    <row r="1796" spans="2:3" x14ac:dyDescent="0.2">
      <c r="B1796" s="110"/>
      <c r="C1796" s="122"/>
    </row>
    <row r="1797" spans="2:3" x14ac:dyDescent="0.2">
      <c r="B1797" s="110"/>
      <c r="C1797" s="122"/>
    </row>
    <row r="1798" spans="2:3" x14ac:dyDescent="0.2">
      <c r="B1798" s="110"/>
      <c r="C1798" s="122"/>
    </row>
    <row r="1799" spans="2:3" x14ac:dyDescent="0.2">
      <c r="B1799" s="110"/>
      <c r="C1799" s="122"/>
    </row>
    <row r="1800" spans="2:3" x14ac:dyDescent="0.2">
      <c r="B1800" s="110"/>
      <c r="C1800" s="122"/>
    </row>
    <row r="1801" spans="2:3" x14ac:dyDescent="0.2">
      <c r="B1801" s="110"/>
      <c r="C1801" s="122"/>
    </row>
    <row r="1802" spans="2:3" x14ac:dyDescent="0.2">
      <c r="B1802" s="110"/>
      <c r="C1802" s="122"/>
    </row>
    <row r="1803" spans="2:3" x14ac:dyDescent="0.2">
      <c r="B1803" s="110"/>
      <c r="C1803" s="122"/>
    </row>
    <row r="1804" spans="2:3" x14ac:dyDescent="0.2">
      <c r="B1804" s="110"/>
      <c r="C1804" s="122"/>
    </row>
    <row r="1805" spans="2:3" x14ac:dyDescent="0.2">
      <c r="B1805" s="110"/>
      <c r="C1805" s="122"/>
    </row>
    <row r="1806" spans="2:3" x14ac:dyDescent="0.2">
      <c r="B1806" s="110"/>
      <c r="C1806" s="122"/>
    </row>
    <row r="1807" spans="2:3" x14ac:dyDescent="0.2">
      <c r="B1807" s="110"/>
      <c r="C1807" s="122"/>
    </row>
    <row r="1808" spans="2:3" x14ac:dyDescent="0.2">
      <c r="B1808" s="110"/>
      <c r="C1808" s="122"/>
    </row>
    <row r="1809" spans="2:3" x14ac:dyDescent="0.2">
      <c r="B1809" s="110"/>
      <c r="C1809" s="122"/>
    </row>
    <row r="1810" spans="2:3" x14ac:dyDescent="0.2">
      <c r="B1810" s="110"/>
      <c r="C1810" s="122"/>
    </row>
    <row r="1811" spans="2:3" x14ac:dyDescent="0.2">
      <c r="B1811" s="110"/>
      <c r="C1811" s="122"/>
    </row>
    <row r="1812" spans="2:3" x14ac:dyDescent="0.2">
      <c r="B1812" s="110"/>
      <c r="C1812" s="122"/>
    </row>
    <row r="1813" spans="2:3" x14ac:dyDescent="0.2">
      <c r="B1813" s="110"/>
      <c r="C1813" s="122"/>
    </row>
    <row r="1814" spans="2:3" x14ac:dyDescent="0.2">
      <c r="B1814" s="110"/>
      <c r="C1814" s="122"/>
    </row>
    <row r="1815" spans="2:3" x14ac:dyDescent="0.2">
      <c r="B1815" s="110"/>
      <c r="C1815" s="122"/>
    </row>
    <row r="1816" spans="2:3" x14ac:dyDescent="0.2">
      <c r="B1816" s="110"/>
      <c r="C1816" s="122"/>
    </row>
    <row r="1817" spans="2:3" x14ac:dyDescent="0.2">
      <c r="B1817" s="110"/>
      <c r="C1817" s="122"/>
    </row>
    <row r="1818" spans="2:3" x14ac:dyDescent="0.2">
      <c r="B1818" s="110"/>
      <c r="C1818" s="122"/>
    </row>
    <row r="1819" spans="2:3" x14ac:dyDescent="0.2">
      <c r="B1819" s="110"/>
      <c r="C1819" s="122"/>
    </row>
    <row r="1820" spans="2:3" x14ac:dyDescent="0.2">
      <c r="B1820" s="110"/>
      <c r="C1820" s="122"/>
    </row>
    <row r="1821" spans="2:3" x14ac:dyDescent="0.2">
      <c r="B1821" s="110"/>
      <c r="C1821" s="122"/>
    </row>
    <row r="1822" spans="2:3" x14ac:dyDescent="0.2">
      <c r="B1822" s="110"/>
      <c r="C1822" s="122"/>
    </row>
    <row r="1823" spans="2:3" x14ac:dyDescent="0.2">
      <c r="B1823" s="110"/>
      <c r="C1823" s="122"/>
    </row>
    <row r="1824" spans="2:3" x14ac:dyDescent="0.2">
      <c r="B1824" s="110"/>
      <c r="C1824" s="122"/>
    </row>
    <row r="1825" spans="2:3" x14ac:dyDescent="0.2">
      <c r="B1825" s="110"/>
      <c r="C1825" s="122"/>
    </row>
    <row r="1826" spans="2:3" x14ac:dyDescent="0.2">
      <c r="B1826" s="110"/>
      <c r="C1826" s="122"/>
    </row>
    <row r="1827" spans="2:3" x14ac:dyDescent="0.2">
      <c r="B1827" s="110"/>
      <c r="C1827" s="122"/>
    </row>
    <row r="1828" spans="2:3" x14ac:dyDescent="0.2">
      <c r="B1828" s="110"/>
      <c r="C1828" s="122"/>
    </row>
    <row r="1829" spans="2:3" x14ac:dyDescent="0.2">
      <c r="B1829" s="110"/>
      <c r="C1829" s="122"/>
    </row>
    <row r="1830" spans="2:3" x14ac:dyDescent="0.2">
      <c r="B1830" s="110"/>
      <c r="C1830" s="122"/>
    </row>
    <row r="1831" spans="2:3" x14ac:dyDescent="0.2">
      <c r="B1831" s="110"/>
      <c r="C1831" s="122"/>
    </row>
    <row r="1832" spans="2:3" x14ac:dyDescent="0.2">
      <c r="B1832" s="110"/>
      <c r="C1832" s="122"/>
    </row>
    <row r="1833" spans="2:3" x14ac:dyDescent="0.2">
      <c r="B1833" s="110"/>
      <c r="C1833" s="122"/>
    </row>
    <row r="1834" spans="2:3" x14ac:dyDescent="0.2">
      <c r="B1834" s="110"/>
      <c r="C1834" s="122"/>
    </row>
    <row r="1835" spans="2:3" x14ac:dyDescent="0.2">
      <c r="B1835" s="110"/>
      <c r="C1835" s="122"/>
    </row>
    <row r="1836" spans="2:3" x14ac:dyDescent="0.2">
      <c r="B1836" s="110"/>
      <c r="C1836" s="122"/>
    </row>
    <row r="1837" spans="2:3" x14ac:dyDescent="0.2">
      <c r="B1837" s="110"/>
      <c r="C1837" s="122"/>
    </row>
    <row r="1838" spans="2:3" x14ac:dyDescent="0.2">
      <c r="B1838" s="110"/>
      <c r="C1838" s="122"/>
    </row>
    <row r="1839" spans="2:3" x14ac:dyDescent="0.2">
      <c r="B1839" s="110"/>
      <c r="C1839" s="122"/>
    </row>
    <row r="1840" spans="2:3" x14ac:dyDescent="0.2">
      <c r="B1840" s="110"/>
      <c r="C1840" s="122"/>
    </row>
    <row r="1841" spans="2:3" x14ac:dyDescent="0.2">
      <c r="B1841" s="110"/>
      <c r="C1841" s="122"/>
    </row>
    <row r="1842" spans="2:3" x14ac:dyDescent="0.2">
      <c r="B1842" s="110"/>
      <c r="C1842" s="122"/>
    </row>
    <row r="1843" spans="2:3" x14ac:dyDescent="0.2">
      <c r="B1843" s="110"/>
      <c r="C1843" s="122"/>
    </row>
    <row r="1844" spans="2:3" x14ac:dyDescent="0.2">
      <c r="B1844" s="110"/>
      <c r="C1844" s="122"/>
    </row>
    <row r="1845" spans="2:3" x14ac:dyDescent="0.2">
      <c r="B1845" s="110"/>
      <c r="C1845" s="122"/>
    </row>
    <row r="1846" spans="2:3" x14ac:dyDescent="0.2">
      <c r="B1846" s="110"/>
      <c r="C1846" s="122"/>
    </row>
    <row r="1847" spans="2:3" x14ac:dyDescent="0.2">
      <c r="B1847" s="110"/>
      <c r="C1847" s="122"/>
    </row>
    <row r="1848" spans="2:3" x14ac:dyDescent="0.2">
      <c r="B1848" s="110"/>
      <c r="C1848" s="122"/>
    </row>
    <row r="1849" spans="2:3" x14ac:dyDescent="0.2">
      <c r="B1849" s="110"/>
      <c r="C1849" s="122"/>
    </row>
    <row r="1850" spans="2:3" x14ac:dyDescent="0.2">
      <c r="B1850" s="110"/>
      <c r="C1850" s="122"/>
    </row>
    <row r="1851" spans="2:3" x14ac:dyDescent="0.2">
      <c r="B1851" s="110"/>
      <c r="C1851" s="122"/>
    </row>
    <row r="1852" spans="2:3" x14ac:dyDescent="0.2">
      <c r="B1852" s="110"/>
      <c r="C1852" s="122"/>
    </row>
    <row r="1853" spans="2:3" x14ac:dyDescent="0.2">
      <c r="B1853" s="110"/>
      <c r="C1853" s="122"/>
    </row>
    <row r="1854" spans="2:3" x14ac:dyDescent="0.2">
      <c r="B1854" s="110"/>
      <c r="C1854" s="122"/>
    </row>
    <row r="1855" spans="2:3" x14ac:dyDescent="0.2">
      <c r="B1855" s="110"/>
      <c r="C1855" s="122"/>
    </row>
    <row r="1856" spans="2:3" x14ac:dyDescent="0.2">
      <c r="B1856" s="110"/>
      <c r="C1856" s="122"/>
    </row>
    <row r="1857" spans="2:3" x14ac:dyDescent="0.2">
      <c r="B1857" s="110"/>
      <c r="C1857" s="122"/>
    </row>
    <row r="1858" spans="2:3" x14ac:dyDescent="0.2">
      <c r="B1858" s="110"/>
      <c r="C1858" s="122"/>
    </row>
    <row r="1859" spans="2:3" x14ac:dyDescent="0.2">
      <c r="B1859" s="110"/>
      <c r="C1859" s="122"/>
    </row>
    <row r="1860" spans="2:3" x14ac:dyDescent="0.2">
      <c r="B1860" s="110"/>
      <c r="C1860" s="122"/>
    </row>
    <row r="1861" spans="2:3" x14ac:dyDescent="0.2">
      <c r="B1861" s="110"/>
      <c r="C1861" s="122"/>
    </row>
    <row r="1862" spans="2:3" x14ac:dyDescent="0.2">
      <c r="B1862" s="110"/>
      <c r="C1862" s="122"/>
    </row>
    <row r="1863" spans="2:3" x14ac:dyDescent="0.2">
      <c r="B1863" s="110"/>
      <c r="C1863" s="122"/>
    </row>
    <row r="1864" spans="2:3" x14ac:dyDescent="0.2">
      <c r="B1864" s="110"/>
      <c r="C1864" s="122"/>
    </row>
    <row r="1865" spans="2:3" x14ac:dyDescent="0.2">
      <c r="B1865" s="110"/>
      <c r="C1865" s="122"/>
    </row>
    <row r="1866" spans="2:3" x14ac:dyDescent="0.2">
      <c r="B1866" s="110"/>
      <c r="C1866" s="122"/>
    </row>
    <row r="1867" spans="2:3" x14ac:dyDescent="0.2">
      <c r="B1867" s="110"/>
      <c r="C1867" s="122"/>
    </row>
    <row r="1868" spans="2:3" x14ac:dyDescent="0.2">
      <c r="B1868" s="110"/>
      <c r="C1868" s="122"/>
    </row>
    <row r="1869" spans="2:3" x14ac:dyDescent="0.2">
      <c r="B1869" s="110"/>
      <c r="C1869" s="122"/>
    </row>
    <row r="1870" spans="2:3" x14ac:dyDescent="0.2">
      <c r="B1870" s="110"/>
      <c r="C1870" s="122"/>
    </row>
    <row r="1871" spans="2:3" x14ac:dyDescent="0.2">
      <c r="B1871" s="110"/>
      <c r="C1871" s="122"/>
    </row>
    <row r="1872" spans="2:3" x14ac:dyDescent="0.2">
      <c r="B1872" s="110"/>
      <c r="C1872" s="122"/>
    </row>
    <row r="1873" spans="2:3" x14ac:dyDescent="0.2">
      <c r="B1873" s="110"/>
      <c r="C1873" s="122"/>
    </row>
    <row r="1874" spans="2:3" x14ac:dyDescent="0.2">
      <c r="B1874" s="110"/>
      <c r="C1874" s="122"/>
    </row>
    <row r="1875" spans="2:3" x14ac:dyDescent="0.2">
      <c r="B1875" s="110"/>
      <c r="C1875" s="122"/>
    </row>
    <row r="1876" spans="2:3" x14ac:dyDescent="0.2">
      <c r="B1876" s="110"/>
      <c r="C1876" s="122"/>
    </row>
    <row r="1877" spans="2:3" x14ac:dyDescent="0.2">
      <c r="B1877" s="110"/>
      <c r="C1877" s="122"/>
    </row>
    <row r="1878" spans="2:3" x14ac:dyDescent="0.2">
      <c r="B1878" s="110"/>
      <c r="C1878" s="122"/>
    </row>
    <row r="1879" spans="2:3" x14ac:dyDescent="0.2">
      <c r="B1879" s="110"/>
      <c r="C1879" s="122"/>
    </row>
    <row r="1880" spans="2:3" x14ac:dyDescent="0.2">
      <c r="B1880" s="110"/>
      <c r="C1880" s="122"/>
    </row>
    <row r="1881" spans="2:3" x14ac:dyDescent="0.2">
      <c r="B1881" s="110"/>
      <c r="C1881" s="122"/>
    </row>
    <row r="1882" spans="2:3" x14ac:dyDescent="0.2">
      <c r="B1882" s="110"/>
      <c r="C1882" s="122"/>
    </row>
    <row r="1883" spans="2:3" x14ac:dyDescent="0.2">
      <c r="B1883" s="110"/>
      <c r="C1883" s="122"/>
    </row>
    <row r="1884" spans="2:3" x14ac:dyDescent="0.2">
      <c r="B1884" s="110"/>
      <c r="C1884" s="122"/>
    </row>
    <row r="1885" spans="2:3" x14ac:dyDescent="0.2">
      <c r="B1885" s="110"/>
      <c r="C1885" s="122"/>
    </row>
    <row r="1886" spans="2:3" x14ac:dyDescent="0.2">
      <c r="B1886" s="110"/>
      <c r="C1886" s="122"/>
    </row>
    <row r="1887" spans="2:3" x14ac:dyDescent="0.2">
      <c r="B1887" s="110"/>
      <c r="C1887" s="122"/>
    </row>
    <row r="1888" spans="2:3" x14ac:dyDescent="0.2">
      <c r="B1888" s="110"/>
      <c r="C1888" s="122"/>
    </row>
    <row r="1889" spans="2:3" x14ac:dyDescent="0.2">
      <c r="B1889" s="110"/>
      <c r="C1889" s="122"/>
    </row>
    <row r="1890" spans="2:3" x14ac:dyDescent="0.2">
      <c r="B1890" s="110"/>
      <c r="C1890" s="122"/>
    </row>
    <row r="1891" spans="2:3" x14ac:dyDescent="0.2">
      <c r="B1891" s="110"/>
      <c r="C1891" s="122"/>
    </row>
    <row r="1892" spans="2:3" x14ac:dyDescent="0.2">
      <c r="B1892" s="110"/>
      <c r="C1892" s="122"/>
    </row>
    <row r="1893" spans="2:3" x14ac:dyDescent="0.2">
      <c r="B1893" s="110"/>
      <c r="C1893" s="122"/>
    </row>
    <row r="1894" spans="2:3" x14ac:dyDescent="0.2">
      <c r="B1894" s="110"/>
      <c r="C1894" s="122"/>
    </row>
    <row r="1895" spans="2:3" x14ac:dyDescent="0.2">
      <c r="B1895" s="110"/>
      <c r="C1895" s="122"/>
    </row>
    <row r="1896" spans="2:3" x14ac:dyDescent="0.2">
      <c r="B1896" s="110"/>
      <c r="C1896" s="122"/>
    </row>
    <row r="1897" spans="2:3" x14ac:dyDescent="0.2">
      <c r="B1897" s="110"/>
      <c r="C1897" s="122"/>
    </row>
    <row r="1898" spans="2:3" x14ac:dyDescent="0.2">
      <c r="B1898" s="110"/>
      <c r="C1898" s="122"/>
    </row>
    <row r="1899" spans="2:3" x14ac:dyDescent="0.2">
      <c r="B1899" s="110"/>
      <c r="C1899" s="122"/>
    </row>
    <row r="1900" spans="2:3" x14ac:dyDescent="0.2">
      <c r="B1900" s="110"/>
      <c r="C1900" s="122"/>
    </row>
    <row r="1901" spans="2:3" x14ac:dyDescent="0.2">
      <c r="B1901" s="110"/>
      <c r="C1901" s="122"/>
    </row>
    <row r="1902" spans="2:3" x14ac:dyDescent="0.2">
      <c r="B1902" s="110"/>
      <c r="C1902" s="122"/>
    </row>
    <row r="1903" spans="2:3" x14ac:dyDescent="0.2">
      <c r="B1903" s="110"/>
      <c r="C1903" s="122"/>
    </row>
    <row r="1904" spans="2:3" x14ac:dyDescent="0.2">
      <c r="B1904" s="110"/>
      <c r="C1904" s="122"/>
    </row>
    <row r="1905" spans="2:3" x14ac:dyDescent="0.2">
      <c r="B1905" s="110"/>
      <c r="C1905" s="122"/>
    </row>
    <row r="1906" spans="2:3" x14ac:dyDescent="0.2">
      <c r="B1906" s="110"/>
      <c r="C1906" s="122"/>
    </row>
    <row r="1907" spans="2:3" x14ac:dyDescent="0.2">
      <c r="B1907" s="110"/>
      <c r="C1907" s="122"/>
    </row>
    <row r="1908" spans="2:3" x14ac:dyDescent="0.2">
      <c r="B1908" s="110"/>
      <c r="C1908" s="122"/>
    </row>
    <row r="1909" spans="2:3" x14ac:dyDescent="0.2">
      <c r="B1909" s="110"/>
      <c r="C1909" s="122"/>
    </row>
    <row r="1910" spans="2:3" x14ac:dyDescent="0.2">
      <c r="B1910" s="110"/>
      <c r="C1910" s="122"/>
    </row>
    <row r="1911" spans="2:3" x14ac:dyDescent="0.2">
      <c r="B1911" s="110"/>
      <c r="C1911" s="122"/>
    </row>
    <row r="1912" spans="2:3" x14ac:dyDescent="0.2">
      <c r="B1912" s="110"/>
      <c r="C1912" s="122"/>
    </row>
    <row r="1913" spans="2:3" x14ac:dyDescent="0.2">
      <c r="B1913" s="110"/>
      <c r="C1913" s="122"/>
    </row>
    <row r="1914" spans="2:3" x14ac:dyDescent="0.2">
      <c r="B1914" s="110"/>
      <c r="C1914" s="122"/>
    </row>
    <row r="1915" spans="2:3" x14ac:dyDescent="0.2">
      <c r="B1915" s="110"/>
      <c r="C1915" s="122"/>
    </row>
    <row r="1916" spans="2:3" x14ac:dyDescent="0.2">
      <c r="B1916" s="110"/>
      <c r="C1916" s="122"/>
    </row>
    <row r="1917" spans="2:3" x14ac:dyDescent="0.2">
      <c r="B1917" s="110"/>
      <c r="C1917" s="122"/>
    </row>
    <row r="1918" spans="2:3" x14ac:dyDescent="0.2">
      <c r="B1918" s="110"/>
      <c r="C1918" s="122"/>
    </row>
    <row r="1919" spans="2:3" x14ac:dyDescent="0.2">
      <c r="B1919" s="110"/>
      <c r="C1919" s="122"/>
    </row>
    <row r="1920" spans="2:3" x14ac:dyDescent="0.2">
      <c r="B1920" s="110"/>
      <c r="C1920" s="122"/>
    </row>
    <row r="1921" spans="2:3" x14ac:dyDescent="0.2">
      <c r="B1921" s="110"/>
      <c r="C1921" s="122"/>
    </row>
    <row r="1922" spans="2:3" x14ac:dyDescent="0.2">
      <c r="B1922" s="110"/>
      <c r="C1922" s="122"/>
    </row>
    <row r="1923" spans="2:3" x14ac:dyDescent="0.2">
      <c r="B1923" s="110"/>
      <c r="C1923" s="122"/>
    </row>
    <row r="1924" spans="2:3" x14ac:dyDescent="0.2">
      <c r="B1924" s="110"/>
      <c r="C1924" s="122"/>
    </row>
    <row r="1925" spans="2:3" x14ac:dyDescent="0.2">
      <c r="B1925" s="110"/>
      <c r="C1925" s="122"/>
    </row>
    <row r="1926" spans="2:3" x14ac:dyDescent="0.2">
      <c r="B1926" s="110"/>
      <c r="C1926" s="122"/>
    </row>
    <row r="1927" spans="2:3" x14ac:dyDescent="0.2">
      <c r="B1927" s="110"/>
      <c r="C1927" s="122"/>
    </row>
    <row r="1928" spans="2:3" x14ac:dyDescent="0.2">
      <c r="B1928" s="110"/>
      <c r="C1928" s="122"/>
    </row>
    <row r="1929" spans="2:3" x14ac:dyDescent="0.2">
      <c r="B1929" s="110"/>
      <c r="C1929" s="122"/>
    </row>
    <row r="1930" spans="2:3" x14ac:dyDescent="0.2">
      <c r="B1930" s="110"/>
      <c r="C1930" s="122"/>
    </row>
    <row r="1931" spans="2:3" x14ac:dyDescent="0.2">
      <c r="B1931" s="110"/>
      <c r="C1931" s="122"/>
    </row>
    <row r="1932" spans="2:3" x14ac:dyDescent="0.2">
      <c r="B1932" s="110"/>
      <c r="C1932" s="122"/>
    </row>
    <row r="1933" spans="2:3" x14ac:dyDescent="0.2">
      <c r="B1933" s="110"/>
      <c r="C1933" s="122"/>
    </row>
    <row r="1934" spans="2:3" x14ac:dyDescent="0.2">
      <c r="B1934" s="110"/>
      <c r="C1934" s="122"/>
    </row>
    <row r="1935" spans="2:3" x14ac:dyDescent="0.2">
      <c r="B1935" s="110"/>
      <c r="C1935" s="122"/>
    </row>
    <row r="1936" spans="2:3" x14ac:dyDescent="0.2">
      <c r="B1936" s="110"/>
      <c r="C1936" s="122"/>
    </row>
    <row r="1937" spans="2:3" x14ac:dyDescent="0.2">
      <c r="B1937" s="110"/>
      <c r="C1937" s="122"/>
    </row>
    <row r="1938" spans="2:3" x14ac:dyDescent="0.2">
      <c r="B1938" s="110"/>
      <c r="C1938" s="122"/>
    </row>
    <row r="1939" spans="2:3" x14ac:dyDescent="0.2">
      <c r="B1939" s="110"/>
      <c r="C1939" s="122"/>
    </row>
    <row r="1940" spans="2:3" x14ac:dyDescent="0.2">
      <c r="B1940" s="110"/>
      <c r="C1940" s="122"/>
    </row>
    <row r="1941" spans="2:3" x14ac:dyDescent="0.2">
      <c r="B1941" s="110"/>
      <c r="C1941" s="122"/>
    </row>
    <row r="1942" spans="2:3" x14ac:dyDescent="0.2">
      <c r="B1942" s="110"/>
      <c r="C1942" s="122"/>
    </row>
    <row r="1943" spans="2:3" x14ac:dyDescent="0.2">
      <c r="B1943" s="110"/>
      <c r="C1943" s="122"/>
    </row>
    <row r="1944" spans="2:3" x14ac:dyDescent="0.2">
      <c r="B1944" s="110"/>
      <c r="C1944" s="122"/>
    </row>
    <row r="1945" spans="2:3" x14ac:dyDescent="0.2">
      <c r="B1945" s="110"/>
      <c r="C1945" s="122"/>
    </row>
    <row r="1946" spans="2:3" x14ac:dyDescent="0.2">
      <c r="B1946" s="110"/>
      <c r="C1946" s="122"/>
    </row>
    <row r="1947" spans="2:3" x14ac:dyDescent="0.2">
      <c r="B1947" s="110"/>
      <c r="C1947" s="122"/>
    </row>
    <row r="1948" spans="2:3" x14ac:dyDescent="0.2">
      <c r="B1948" s="110"/>
      <c r="C1948" s="122"/>
    </row>
    <row r="1949" spans="2:3" x14ac:dyDescent="0.2">
      <c r="B1949" s="110"/>
      <c r="C1949" s="122"/>
    </row>
    <row r="1950" spans="2:3" x14ac:dyDescent="0.2">
      <c r="B1950" s="110"/>
      <c r="C1950" s="122"/>
    </row>
    <row r="1951" spans="2:3" x14ac:dyDescent="0.2">
      <c r="B1951" s="110"/>
      <c r="C1951" s="122"/>
    </row>
    <row r="1952" spans="2:3" x14ac:dyDescent="0.2">
      <c r="B1952" s="110"/>
      <c r="C1952" s="122"/>
    </row>
    <row r="1953" spans="2:3" x14ac:dyDescent="0.2">
      <c r="B1953" s="110"/>
      <c r="C1953" s="122"/>
    </row>
    <row r="1954" spans="2:3" x14ac:dyDescent="0.2">
      <c r="B1954" s="110"/>
      <c r="C1954" s="122"/>
    </row>
    <row r="1955" spans="2:3" x14ac:dyDescent="0.2">
      <c r="B1955" s="110"/>
      <c r="C1955" s="122"/>
    </row>
    <row r="1956" spans="2:3" x14ac:dyDescent="0.2">
      <c r="B1956" s="110"/>
      <c r="C1956" s="122"/>
    </row>
    <row r="1957" spans="2:3" x14ac:dyDescent="0.2">
      <c r="B1957" s="110"/>
      <c r="C1957" s="122"/>
    </row>
    <row r="1958" spans="2:3" x14ac:dyDescent="0.2">
      <c r="B1958" s="110"/>
      <c r="C1958" s="122"/>
    </row>
    <row r="1959" spans="2:3" x14ac:dyDescent="0.2">
      <c r="B1959" s="110"/>
      <c r="C1959" s="122"/>
    </row>
    <row r="1960" spans="2:3" x14ac:dyDescent="0.2">
      <c r="B1960" s="110"/>
      <c r="C1960" s="122"/>
    </row>
    <row r="1961" spans="2:3" x14ac:dyDescent="0.2">
      <c r="B1961" s="110"/>
      <c r="C1961" s="122"/>
    </row>
    <row r="1962" spans="2:3" x14ac:dyDescent="0.2">
      <c r="B1962" s="110"/>
      <c r="C1962" s="122"/>
    </row>
    <row r="1963" spans="2:3" x14ac:dyDescent="0.2">
      <c r="B1963" s="110"/>
      <c r="C1963" s="122"/>
    </row>
    <row r="1964" spans="2:3" x14ac:dyDescent="0.2">
      <c r="B1964" s="110"/>
      <c r="C1964" s="122"/>
    </row>
    <row r="1965" spans="2:3" x14ac:dyDescent="0.2">
      <c r="B1965" s="110"/>
      <c r="C1965" s="122"/>
    </row>
    <row r="1966" spans="2:3" x14ac:dyDescent="0.2">
      <c r="B1966" s="110"/>
      <c r="C1966" s="122"/>
    </row>
    <row r="1967" spans="2:3" x14ac:dyDescent="0.2">
      <c r="B1967" s="110"/>
      <c r="C1967" s="122"/>
    </row>
    <row r="1968" spans="2:3" x14ac:dyDescent="0.2">
      <c r="B1968" s="110"/>
      <c r="C1968" s="122"/>
    </row>
    <row r="1969" spans="2:3" x14ac:dyDescent="0.2">
      <c r="B1969" s="110"/>
      <c r="C1969" s="122"/>
    </row>
    <row r="1970" spans="2:3" x14ac:dyDescent="0.2">
      <c r="B1970" s="110"/>
      <c r="C1970" s="122"/>
    </row>
    <row r="1971" spans="2:3" x14ac:dyDescent="0.2">
      <c r="B1971" s="110"/>
      <c r="C1971" s="122"/>
    </row>
    <row r="1972" spans="2:3" x14ac:dyDescent="0.2">
      <c r="B1972" s="110"/>
      <c r="C1972" s="122"/>
    </row>
    <row r="1973" spans="2:3" x14ac:dyDescent="0.2">
      <c r="B1973" s="110"/>
      <c r="C1973" s="122"/>
    </row>
    <row r="1974" spans="2:3" x14ac:dyDescent="0.2">
      <c r="B1974" s="110"/>
      <c r="C1974" s="122"/>
    </row>
    <row r="1975" spans="2:3" x14ac:dyDescent="0.2">
      <c r="B1975" s="110"/>
      <c r="C1975" s="122"/>
    </row>
    <row r="1976" spans="2:3" x14ac:dyDescent="0.2">
      <c r="B1976" s="110"/>
      <c r="C1976" s="122"/>
    </row>
    <row r="1977" spans="2:3" x14ac:dyDescent="0.2">
      <c r="B1977" s="110"/>
      <c r="C1977" s="122"/>
    </row>
    <row r="1978" spans="2:3" x14ac:dyDescent="0.2">
      <c r="B1978" s="110"/>
      <c r="C1978" s="122"/>
    </row>
    <row r="1979" spans="2:3" x14ac:dyDescent="0.2">
      <c r="B1979" s="110"/>
      <c r="C1979" s="122"/>
    </row>
    <row r="1980" spans="2:3" x14ac:dyDescent="0.2">
      <c r="B1980" s="110"/>
      <c r="C1980" s="122"/>
    </row>
    <row r="1981" spans="2:3" x14ac:dyDescent="0.2">
      <c r="B1981" s="110"/>
      <c r="C1981" s="122"/>
    </row>
    <row r="1982" spans="2:3" x14ac:dyDescent="0.2">
      <c r="B1982" s="110"/>
      <c r="C1982" s="122"/>
    </row>
    <row r="1983" spans="2:3" x14ac:dyDescent="0.2">
      <c r="B1983" s="110"/>
      <c r="C1983" s="122"/>
    </row>
    <row r="1984" spans="2:3" x14ac:dyDescent="0.2">
      <c r="B1984" s="110"/>
      <c r="C1984" s="122"/>
    </row>
    <row r="1985" spans="2:3" x14ac:dyDescent="0.2">
      <c r="B1985" s="110"/>
      <c r="C1985" s="122"/>
    </row>
    <row r="1986" spans="2:3" x14ac:dyDescent="0.2">
      <c r="B1986" s="110"/>
      <c r="C1986" s="122"/>
    </row>
    <row r="1987" spans="2:3" x14ac:dyDescent="0.2">
      <c r="B1987" s="110"/>
      <c r="C1987" s="122"/>
    </row>
    <row r="1988" spans="2:3" x14ac:dyDescent="0.2">
      <c r="B1988" s="110"/>
      <c r="C1988" s="122"/>
    </row>
    <row r="1989" spans="2:3" x14ac:dyDescent="0.2">
      <c r="B1989" s="110"/>
      <c r="C1989" s="122"/>
    </row>
    <row r="1990" spans="2:3" x14ac:dyDescent="0.2">
      <c r="B1990" s="110"/>
      <c r="C1990" s="122"/>
    </row>
    <row r="1991" spans="2:3" x14ac:dyDescent="0.2">
      <c r="B1991" s="110"/>
      <c r="C1991" s="122"/>
    </row>
    <row r="1992" spans="2:3" x14ac:dyDescent="0.2">
      <c r="B1992" s="110"/>
      <c r="C1992" s="122"/>
    </row>
    <row r="1993" spans="2:3" x14ac:dyDescent="0.2">
      <c r="B1993" s="110"/>
      <c r="C1993" s="122"/>
    </row>
    <row r="1994" spans="2:3" x14ac:dyDescent="0.2">
      <c r="B1994" s="110"/>
      <c r="C1994" s="122"/>
    </row>
    <row r="1995" spans="2:3" x14ac:dyDescent="0.2">
      <c r="B1995" s="110"/>
      <c r="C1995" s="122"/>
    </row>
    <row r="1996" spans="2:3" x14ac:dyDescent="0.2">
      <c r="B1996" s="110"/>
      <c r="C1996" s="122"/>
    </row>
    <row r="1997" spans="2:3" x14ac:dyDescent="0.2">
      <c r="B1997" s="110"/>
      <c r="C1997" s="122"/>
    </row>
    <row r="1998" spans="2:3" x14ac:dyDescent="0.2">
      <c r="B1998" s="110"/>
      <c r="C1998" s="122"/>
    </row>
    <row r="1999" spans="2:3" x14ac:dyDescent="0.2">
      <c r="B1999" s="110"/>
      <c r="C1999" s="122"/>
    </row>
    <row r="2000" spans="2:3" x14ac:dyDescent="0.2">
      <c r="B2000" s="110"/>
      <c r="C2000" s="122"/>
    </row>
    <row r="2001" spans="2:3" x14ac:dyDescent="0.2">
      <c r="B2001" s="110"/>
      <c r="C2001" s="122"/>
    </row>
    <row r="2002" spans="2:3" x14ac:dyDescent="0.2">
      <c r="B2002" s="110"/>
      <c r="C2002" s="122"/>
    </row>
    <row r="2003" spans="2:3" x14ac:dyDescent="0.2">
      <c r="B2003" s="110"/>
      <c r="C2003" s="122"/>
    </row>
    <row r="2004" spans="2:3" x14ac:dyDescent="0.2">
      <c r="B2004" s="110"/>
      <c r="C2004" s="122"/>
    </row>
    <row r="2005" spans="2:3" x14ac:dyDescent="0.2">
      <c r="B2005" s="110"/>
      <c r="C2005" s="122"/>
    </row>
    <row r="2006" spans="2:3" x14ac:dyDescent="0.2">
      <c r="B2006" s="110"/>
      <c r="C2006" s="122"/>
    </row>
    <row r="2007" spans="2:3" x14ac:dyDescent="0.2">
      <c r="B2007" s="110"/>
      <c r="C2007" s="122"/>
    </row>
    <row r="2008" spans="2:3" x14ac:dyDescent="0.2">
      <c r="B2008" s="110"/>
      <c r="C2008" s="122"/>
    </row>
    <row r="2009" spans="2:3" x14ac:dyDescent="0.2">
      <c r="B2009" s="110"/>
      <c r="C2009" s="122"/>
    </row>
    <row r="2010" spans="2:3" x14ac:dyDescent="0.2">
      <c r="B2010" s="110"/>
      <c r="C2010" s="122"/>
    </row>
    <row r="2011" spans="2:3" x14ac:dyDescent="0.2">
      <c r="B2011" s="110"/>
      <c r="C2011" s="122"/>
    </row>
    <row r="2012" spans="2:3" x14ac:dyDescent="0.2">
      <c r="B2012" s="110"/>
      <c r="C2012" s="122"/>
    </row>
    <row r="2013" spans="2:3" x14ac:dyDescent="0.2">
      <c r="B2013" s="110"/>
      <c r="C2013" s="122"/>
    </row>
    <row r="2014" spans="2:3" x14ac:dyDescent="0.2">
      <c r="B2014" s="110"/>
      <c r="C2014" s="122"/>
    </row>
    <row r="2015" spans="2:3" x14ac:dyDescent="0.2">
      <c r="B2015" s="110"/>
      <c r="C2015" s="122"/>
    </row>
    <row r="2016" spans="2:3" x14ac:dyDescent="0.2">
      <c r="B2016" s="110"/>
      <c r="C2016" s="122"/>
    </row>
    <row r="2017" spans="2:3" x14ac:dyDescent="0.2">
      <c r="B2017" s="110"/>
      <c r="C2017" s="122"/>
    </row>
    <row r="2018" spans="2:3" x14ac:dyDescent="0.2">
      <c r="B2018" s="110"/>
      <c r="C2018" s="122"/>
    </row>
    <row r="2019" spans="2:3" x14ac:dyDescent="0.2">
      <c r="B2019" s="110"/>
      <c r="C2019" s="122"/>
    </row>
    <row r="2020" spans="2:3" x14ac:dyDescent="0.2">
      <c r="B2020" s="110"/>
      <c r="C2020" s="122"/>
    </row>
    <row r="2021" spans="2:3" x14ac:dyDescent="0.2">
      <c r="B2021" s="110"/>
      <c r="C2021" s="122"/>
    </row>
    <row r="2022" spans="2:3" x14ac:dyDescent="0.2">
      <c r="B2022" s="110"/>
      <c r="C2022" s="122"/>
    </row>
    <row r="2023" spans="2:3" x14ac:dyDescent="0.2">
      <c r="B2023" s="110"/>
      <c r="C2023" s="122"/>
    </row>
    <row r="2024" spans="2:3" x14ac:dyDescent="0.2">
      <c r="B2024" s="110"/>
      <c r="C2024" s="122"/>
    </row>
    <row r="2025" spans="2:3" x14ac:dyDescent="0.2">
      <c r="B2025" s="110"/>
      <c r="C2025" s="122"/>
    </row>
    <row r="2026" spans="2:3" x14ac:dyDescent="0.2">
      <c r="B2026" s="110"/>
      <c r="C2026" s="122"/>
    </row>
    <row r="2027" spans="2:3" x14ac:dyDescent="0.2">
      <c r="B2027" s="110"/>
      <c r="C2027" s="122"/>
    </row>
    <row r="2028" spans="2:3" x14ac:dyDescent="0.2">
      <c r="B2028" s="110"/>
      <c r="C2028" s="122"/>
    </row>
    <row r="2029" spans="2:3" x14ac:dyDescent="0.2">
      <c r="B2029" s="110"/>
      <c r="C2029" s="122"/>
    </row>
    <row r="2030" spans="2:3" x14ac:dyDescent="0.2">
      <c r="B2030" s="110"/>
      <c r="C2030" s="122"/>
    </row>
    <row r="2031" spans="2:3" x14ac:dyDescent="0.2">
      <c r="B2031" s="110"/>
      <c r="C2031" s="122"/>
    </row>
    <row r="2032" spans="2:3" x14ac:dyDescent="0.2">
      <c r="B2032" s="110"/>
      <c r="C2032" s="122"/>
    </row>
    <row r="2033" spans="2:3" x14ac:dyDescent="0.2">
      <c r="B2033" s="110"/>
      <c r="C2033" s="122"/>
    </row>
    <row r="2034" spans="2:3" x14ac:dyDescent="0.2">
      <c r="B2034" s="110"/>
      <c r="C2034" s="122"/>
    </row>
    <row r="2035" spans="2:3" x14ac:dyDescent="0.2">
      <c r="B2035" s="110"/>
      <c r="C2035" s="122"/>
    </row>
    <row r="2036" spans="2:3" x14ac:dyDescent="0.2">
      <c r="B2036" s="110"/>
      <c r="C2036" s="122"/>
    </row>
    <row r="2037" spans="2:3" x14ac:dyDescent="0.2">
      <c r="B2037" s="110"/>
      <c r="C2037" s="122"/>
    </row>
    <row r="2038" spans="2:3" x14ac:dyDescent="0.2">
      <c r="B2038" s="110"/>
      <c r="C2038" s="122"/>
    </row>
    <row r="2039" spans="2:3" x14ac:dyDescent="0.2">
      <c r="B2039" s="110"/>
      <c r="C2039" s="122"/>
    </row>
    <row r="2040" spans="2:3" x14ac:dyDescent="0.2">
      <c r="B2040" s="110"/>
      <c r="C2040" s="122"/>
    </row>
    <row r="2041" spans="2:3" x14ac:dyDescent="0.2">
      <c r="B2041" s="110"/>
      <c r="C2041" s="122"/>
    </row>
    <row r="2042" spans="2:3" x14ac:dyDescent="0.2">
      <c r="B2042" s="110"/>
      <c r="C2042" s="122"/>
    </row>
    <row r="2043" spans="2:3" x14ac:dyDescent="0.2">
      <c r="B2043" s="110"/>
      <c r="C2043" s="122"/>
    </row>
    <row r="2044" spans="2:3" x14ac:dyDescent="0.2">
      <c r="B2044" s="110"/>
      <c r="C2044" s="122"/>
    </row>
    <row r="2045" spans="2:3" x14ac:dyDescent="0.2">
      <c r="B2045" s="110"/>
      <c r="C2045" s="122"/>
    </row>
    <row r="2046" spans="2:3" x14ac:dyDescent="0.2">
      <c r="B2046" s="110"/>
      <c r="C2046" s="122"/>
    </row>
    <row r="2047" spans="2:3" x14ac:dyDescent="0.2">
      <c r="B2047" s="110"/>
      <c r="C2047" s="122"/>
    </row>
    <row r="2048" spans="2:3" x14ac:dyDescent="0.2">
      <c r="B2048" s="110"/>
      <c r="C2048" s="122"/>
    </row>
    <row r="2049" spans="2:3" x14ac:dyDescent="0.2">
      <c r="B2049" s="110"/>
      <c r="C2049" s="122"/>
    </row>
    <row r="2050" spans="2:3" x14ac:dyDescent="0.2">
      <c r="B2050" s="110"/>
      <c r="C2050" s="122"/>
    </row>
    <row r="2051" spans="2:3" x14ac:dyDescent="0.2">
      <c r="B2051" s="110"/>
      <c r="C2051" s="122"/>
    </row>
    <row r="2052" spans="2:3" x14ac:dyDescent="0.2">
      <c r="B2052" s="110"/>
      <c r="C2052" s="122"/>
    </row>
    <row r="2053" spans="2:3" x14ac:dyDescent="0.2">
      <c r="B2053" s="110"/>
      <c r="C2053" s="122"/>
    </row>
    <row r="2054" spans="2:3" x14ac:dyDescent="0.2">
      <c r="B2054" s="110"/>
      <c r="C2054" s="122"/>
    </row>
    <row r="2055" spans="2:3" x14ac:dyDescent="0.2">
      <c r="B2055" s="110"/>
      <c r="C2055" s="122"/>
    </row>
    <row r="2056" spans="2:3" x14ac:dyDescent="0.2">
      <c r="B2056" s="110"/>
      <c r="C2056" s="122"/>
    </row>
    <row r="2057" spans="2:3" x14ac:dyDescent="0.2">
      <c r="B2057" s="110"/>
      <c r="C2057" s="122"/>
    </row>
    <row r="2058" spans="2:3" x14ac:dyDescent="0.2">
      <c r="B2058" s="110"/>
      <c r="C2058" s="122"/>
    </row>
    <row r="2059" spans="2:3" x14ac:dyDescent="0.2">
      <c r="B2059" s="110"/>
      <c r="C2059" s="122"/>
    </row>
    <row r="2060" spans="2:3" x14ac:dyDescent="0.2">
      <c r="B2060" s="110"/>
      <c r="C2060" s="122"/>
    </row>
    <row r="2061" spans="2:3" x14ac:dyDescent="0.2">
      <c r="B2061" s="110"/>
      <c r="C2061" s="122"/>
    </row>
    <row r="2062" spans="2:3" x14ac:dyDescent="0.2">
      <c r="B2062" s="110"/>
      <c r="C2062" s="122"/>
    </row>
    <row r="2063" spans="2:3" x14ac:dyDescent="0.2">
      <c r="B2063" s="110"/>
      <c r="C2063" s="122"/>
    </row>
    <row r="2064" spans="2:3" x14ac:dyDescent="0.2">
      <c r="B2064" s="110"/>
      <c r="C2064" s="122"/>
    </row>
    <row r="2065" spans="2:3" x14ac:dyDescent="0.2">
      <c r="B2065" s="110"/>
      <c r="C2065" s="122"/>
    </row>
    <row r="2066" spans="2:3" x14ac:dyDescent="0.2">
      <c r="B2066" s="110"/>
      <c r="C2066" s="122"/>
    </row>
    <row r="2067" spans="2:3" x14ac:dyDescent="0.2">
      <c r="B2067" s="110"/>
      <c r="C2067" s="122"/>
    </row>
    <row r="2068" spans="2:3" x14ac:dyDescent="0.2">
      <c r="B2068" s="110"/>
      <c r="C2068" s="122"/>
    </row>
    <row r="2069" spans="2:3" x14ac:dyDescent="0.2">
      <c r="B2069" s="110"/>
      <c r="C2069" s="122"/>
    </row>
    <row r="2070" spans="2:3" x14ac:dyDescent="0.2">
      <c r="B2070" s="110"/>
      <c r="C2070" s="122"/>
    </row>
    <row r="2071" spans="2:3" x14ac:dyDescent="0.2">
      <c r="B2071" s="110"/>
      <c r="C2071" s="122"/>
    </row>
    <row r="2072" spans="2:3" x14ac:dyDescent="0.2">
      <c r="B2072" s="110"/>
      <c r="C2072" s="122"/>
    </row>
    <row r="2073" spans="2:3" x14ac:dyDescent="0.2">
      <c r="B2073" s="110"/>
      <c r="C2073" s="122"/>
    </row>
    <row r="2074" spans="2:3" x14ac:dyDescent="0.2">
      <c r="B2074" s="110"/>
      <c r="C2074" s="122"/>
    </row>
    <row r="2075" spans="2:3" x14ac:dyDescent="0.2">
      <c r="B2075" s="110"/>
      <c r="C2075" s="122"/>
    </row>
    <row r="2076" spans="2:3" x14ac:dyDescent="0.2">
      <c r="B2076" s="110"/>
      <c r="C2076" s="122"/>
    </row>
    <row r="2077" spans="2:3" x14ac:dyDescent="0.2">
      <c r="B2077" s="110"/>
      <c r="C2077" s="122"/>
    </row>
    <row r="2078" spans="2:3" x14ac:dyDescent="0.2">
      <c r="B2078" s="110"/>
      <c r="C2078" s="122"/>
    </row>
    <row r="2079" spans="2:3" x14ac:dyDescent="0.2">
      <c r="B2079" s="110"/>
      <c r="C2079" s="122"/>
    </row>
    <row r="2080" spans="2:3" x14ac:dyDescent="0.2">
      <c r="B2080" s="110"/>
      <c r="C2080" s="122"/>
    </row>
    <row r="2081" spans="2:3" x14ac:dyDescent="0.2">
      <c r="B2081" s="110"/>
      <c r="C2081" s="122"/>
    </row>
    <row r="2082" spans="2:3" x14ac:dyDescent="0.2">
      <c r="B2082" s="110"/>
      <c r="C2082" s="122"/>
    </row>
    <row r="2083" spans="2:3" x14ac:dyDescent="0.2">
      <c r="B2083" s="110"/>
      <c r="C2083" s="122"/>
    </row>
    <row r="2084" spans="2:3" x14ac:dyDescent="0.2">
      <c r="B2084" s="110"/>
      <c r="C2084" s="122"/>
    </row>
    <row r="2085" spans="2:3" x14ac:dyDescent="0.2">
      <c r="B2085" s="110"/>
      <c r="C2085" s="122"/>
    </row>
    <row r="2086" spans="2:3" x14ac:dyDescent="0.2">
      <c r="B2086" s="110"/>
      <c r="C2086" s="122"/>
    </row>
    <row r="2087" spans="2:3" x14ac:dyDescent="0.2">
      <c r="B2087" s="110"/>
      <c r="C2087" s="122"/>
    </row>
    <row r="2088" spans="2:3" x14ac:dyDescent="0.2">
      <c r="B2088" s="110"/>
      <c r="C2088" s="122"/>
    </row>
    <row r="2089" spans="2:3" x14ac:dyDescent="0.2">
      <c r="B2089" s="110"/>
      <c r="C2089" s="122"/>
    </row>
    <row r="2090" spans="2:3" x14ac:dyDescent="0.2">
      <c r="B2090" s="110"/>
      <c r="C2090" s="122"/>
    </row>
    <row r="2091" spans="2:3" x14ac:dyDescent="0.2">
      <c r="B2091" s="110"/>
      <c r="C2091" s="122"/>
    </row>
    <row r="2092" spans="2:3" x14ac:dyDescent="0.2">
      <c r="B2092" s="110"/>
      <c r="C2092" s="122"/>
    </row>
    <row r="2093" spans="2:3" x14ac:dyDescent="0.2">
      <c r="B2093" s="110"/>
      <c r="C2093" s="122"/>
    </row>
    <row r="2094" spans="2:3" x14ac:dyDescent="0.2">
      <c r="B2094" s="110"/>
      <c r="C2094" s="122"/>
    </row>
    <row r="2095" spans="2:3" x14ac:dyDescent="0.2">
      <c r="B2095" s="110"/>
      <c r="C2095" s="122"/>
    </row>
    <row r="2096" spans="2:3" x14ac:dyDescent="0.2">
      <c r="B2096" s="110"/>
      <c r="C2096" s="122"/>
    </row>
    <row r="2097" spans="2:3" x14ac:dyDescent="0.2">
      <c r="B2097" s="110"/>
      <c r="C2097" s="122"/>
    </row>
    <row r="2098" spans="2:3" x14ac:dyDescent="0.2">
      <c r="B2098" s="110"/>
      <c r="C2098" s="122"/>
    </row>
    <row r="2099" spans="2:3" x14ac:dyDescent="0.2">
      <c r="B2099" s="110"/>
      <c r="C2099" s="122"/>
    </row>
    <row r="2100" spans="2:3" x14ac:dyDescent="0.2">
      <c r="B2100" s="110"/>
      <c r="C2100" s="122"/>
    </row>
    <row r="2101" spans="2:3" x14ac:dyDescent="0.2">
      <c r="B2101" s="110"/>
      <c r="C2101" s="122"/>
    </row>
    <row r="2102" spans="2:3" x14ac:dyDescent="0.2">
      <c r="B2102" s="110"/>
      <c r="C2102" s="122"/>
    </row>
    <row r="2103" spans="2:3" x14ac:dyDescent="0.2">
      <c r="B2103" s="110"/>
      <c r="C2103" s="122"/>
    </row>
    <row r="2104" spans="2:3" x14ac:dyDescent="0.2">
      <c r="B2104" s="110"/>
      <c r="C2104" s="122"/>
    </row>
    <row r="2105" spans="2:3" x14ac:dyDescent="0.2">
      <c r="B2105" s="110"/>
      <c r="C2105" s="122"/>
    </row>
    <row r="2106" spans="2:3" x14ac:dyDescent="0.2">
      <c r="B2106" s="110"/>
      <c r="C2106" s="122"/>
    </row>
    <row r="2107" spans="2:3" x14ac:dyDescent="0.2">
      <c r="B2107" s="110"/>
      <c r="C2107" s="122"/>
    </row>
    <row r="2108" spans="2:3" x14ac:dyDescent="0.2">
      <c r="B2108" s="110"/>
      <c r="C2108" s="122"/>
    </row>
    <row r="2109" spans="2:3" x14ac:dyDescent="0.2">
      <c r="B2109" s="110"/>
      <c r="C2109" s="122"/>
    </row>
    <row r="2110" spans="2:3" x14ac:dyDescent="0.2">
      <c r="B2110" s="110"/>
      <c r="C2110" s="122"/>
    </row>
    <row r="2111" spans="2:3" x14ac:dyDescent="0.2">
      <c r="B2111" s="110"/>
      <c r="C2111" s="122"/>
    </row>
    <row r="2112" spans="2:3" x14ac:dyDescent="0.2">
      <c r="B2112" s="110"/>
      <c r="C2112" s="122"/>
    </row>
    <row r="2113" spans="2:3" x14ac:dyDescent="0.2">
      <c r="B2113" s="110"/>
      <c r="C2113" s="122"/>
    </row>
    <row r="2114" spans="2:3" x14ac:dyDescent="0.2">
      <c r="B2114" s="110"/>
      <c r="C2114" s="122"/>
    </row>
    <row r="2115" spans="2:3" x14ac:dyDescent="0.2">
      <c r="B2115" s="110"/>
      <c r="C2115" s="122"/>
    </row>
    <row r="2116" spans="2:3" x14ac:dyDescent="0.2">
      <c r="B2116" s="110"/>
      <c r="C2116" s="122"/>
    </row>
    <row r="2117" spans="2:3" x14ac:dyDescent="0.2">
      <c r="B2117" s="110"/>
      <c r="C2117" s="122"/>
    </row>
    <row r="2118" spans="2:3" x14ac:dyDescent="0.2">
      <c r="B2118" s="110"/>
      <c r="C2118" s="122"/>
    </row>
    <row r="2119" spans="2:3" x14ac:dyDescent="0.2">
      <c r="B2119" s="110"/>
      <c r="C2119" s="122"/>
    </row>
    <row r="2120" spans="2:3" x14ac:dyDescent="0.2">
      <c r="B2120" s="110"/>
      <c r="C2120" s="122"/>
    </row>
    <row r="2121" spans="2:3" x14ac:dyDescent="0.2">
      <c r="B2121" s="110"/>
      <c r="C2121" s="122"/>
    </row>
    <row r="2122" spans="2:3" x14ac:dyDescent="0.2">
      <c r="B2122" s="110"/>
      <c r="C2122" s="122"/>
    </row>
    <row r="2123" spans="2:3" x14ac:dyDescent="0.2">
      <c r="B2123" s="110"/>
      <c r="C2123" s="122"/>
    </row>
    <row r="2124" spans="2:3" x14ac:dyDescent="0.2">
      <c r="B2124" s="110"/>
      <c r="C2124" s="122"/>
    </row>
    <row r="2125" spans="2:3" x14ac:dyDescent="0.2">
      <c r="B2125" s="110"/>
      <c r="C2125" s="122"/>
    </row>
    <row r="2126" spans="2:3" x14ac:dyDescent="0.2">
      <c r="B2126" s="110"/>
      <c r="C2126" s="122"/>
    </row>
    <row r="2127" spans="2:3" x14ac:dyDescent="0.2">
      <c r="B2127" s="110"/>
      <c r="C2127" s="122"/>
    </row>
    <row r="2128" spans="2:3" x14ac:dyDescent="0.2">
      <c r="B2128" s="110"/>
      <c r="C2128" s="122"/>
    </row>
    <row r="2129" spans="2:3" x14ac:dyDescent="0.2">
      <c r="B2129" s="110"/>
      <c r="C2129" s="122"/>
    </row>
    <row r="2130" spans="2:3" x14ac:dyDescent="0.2">
      <c r="B2130" s="110"/>
      <c r="C2130" s="122"/>
    </row>
    <row r="2131" spans="2:3" x14ac:dyDescent="0.2">
      <c r="B2131" s="110"/>
      <c r="C2131" s="122"/>
    </row>
    <row r="2132" spans="2:3" x14ac:dyDescent="0.2">
      <c r="B2132" s="110"/>
      <c r="C2132" s="122"/>
    </row>
    <row r="2133" spans="2:3" x14ac:dyDescent="0.2">
      <c r="B2133" s="110"/>
      <c r="C2133" s="122"/>
    </row>
    <row r="2134" spans="2:3" x14ac:dyDescent="0.2">
      <c r="B2134" s="110"/>
      <c r="C2134" s="122"/>
    </row>
    <row r="2135" spans="2:3" x14ac:dyDescent="0.2">
      <c r="B2135" s="110"/>
      <c r="C2135" s="122"/>
    </row>
    <row r="2136" spans="2:3" x14ac:dyDescent="0.2">
      <c r="B2136" s="110"/>
      <c r="C2136" s="122"/>
    </row>
    <row r="2137" spans="2:3" x14ac:dyDescent="0.2">
      <c r="B2137" s="110"/>
      <c r="C2137" s="122"/>
    </row>
    <row r="2138" spans="2:3" x14ac:dyDescent="0.2">
      <c r="B2138" s="110"/>
      <c r="C2138" s="122"/>
    </row>
    <row r="2139" spans="2:3" x14ac:dyDescent="0.2">
      <c r="B2139" s="110"/>
      <c r="C2139" s="122"/>
    </row>
    <row r="2140" spans="2:3" x14ac:dyDescent="0.2">
      <c r="B2140" s="110"/>
      <c r="C2140" s="122"/>
    </row>
    <row r="2141" spans="2:3" x14ac:dyDescent="0.2">
      <c r="B2141" s="110"/>
      <c r="C2141" s="122"/>
    </row>
    <row r="2142" spans="2:3" x14ac:dyDescent="0.2">
      <c r="B2142" s="110"/>
      <c r="C2142" s="122"/>
    </row>
    <row r="2143" spans="2:3" x14ac:dyDescent="0.2">
      <c r="B2143" s="110"/>
      <c r="C2143" s="122"/>
    </row>
    <row r="2144" spans="2:3" x14ac:dyDescent="0.2">
      <c r="B2144" s="110"/>
      <c r="C2144" s="122"/>
    </row>
    <row r="2145" spans="2:3" x14ac:dyDescent="0.2">
      <c r="B2145" s="110"/>
      <c r="C2145" s="122"/>
    </row>
    <row r="2146" spans="2:3" x14ac:dyDescent="0.2">
      <c r="B2146" s="110"/>
      <c r="C2146" s="122"/>
    </row>
    <row r="2147" spans="2:3" x14ac:dyDescent="0.2">
      <c r="B2147" s="110"/>
      <c r="C2147" s="122"/>
    </row>
    <row r="2148" spans="2:3" x14ac:dyDescent="0.2">
      <c r="B2148" s="110"/>
      <c r="C2148" s="122"/>
    </row>
    <row r="2149" spans="2:3" x14ac:dyDescent="0.2">
      <c r="B2149" s="110"/>
      <c r="C2149" s="122"/>
    </row>
    <row r="2150" spans="2:3" x14ac:dyDescent="0.2">
      <c r="B2150" s="110"/>
      <c r="C2150" s="122"/>
    </row>
    <row r="2151" spans="2:3" x14ac:dyDescent="0.2">
      <c r="B2151" s="110"/>
      <c r="C2151" s="122"/>
    </row>
    <row r="2152" spans="2:3" x14ac:dyDescent="0.2">
      <c r="B2152" s="110"/>
      <c r="C2152" s="122"/>
    </row>
    <row r="2153" spans="2:3" x14ac:dyDescent="0.2">
      <c r="B2153" s="110"/>
      <c r="C2153" s="122"/>
    </row>
    <row r="2154" spans="2:3" x14ac:dyDescent="0.2">
      <c r="B2154" s="110"/>
      <c r="C2154" s="122"/>
    </row>
    <row r="2155" spans="2:3" x14ac:dyDescent="0.2">
      <c r="B2155" s="110"/>
      <c r="C2155" s="122"/>
    </row>
    <row r="2156" spans="2:3" x14ac:dyDescent="0.2">
      <c r="B2156" s="110"/>
      <c r="C2156" s="122"/>
    </row>
    <row r="2157" spans="2:3" x14ac:dyDescent="0.2">
      <c r="B2157" s="110"/>
      <c r="C2157" s="122"/>
    </row>
    <row r="2158" spans="2:3" x14ac:dyDescent="0.2">
      <c r="B2158" s="110"/>
      <c r="C2158" s="122"/>
    </row>
    <row r="2159" spans="2:3" x14ac:dyDescent="0.2">
      <c r="B2159" s="110"/>
      <c r="C2159" s="122"/>
    </row>
    <row r="2160" spans="2:3" x14ac:dyDescent="0.2">
      <c r="B2160" s="110"/>
      <c r="C2160" s="122"/>
    </row>
    <row r="2161" spans="2:3" x14ac:dyDescent="0.2">
      <c r="B2161" s="110"/>
      <c r="C2161" s="122"/>
    </row>
    <row r="2162" spans="2:3" x14ac:dyDescent="0.2">
      <c r="B2162" s="110"/>
      <c r="C2162" s="122"/>
    </row>
    <row r="2163" spans="2:3" x14ac:dyDescent="0.2">
      <c r="B2163" s="110"/>
      <c r="C2163" s="122"/>
    </row>
    <row r="2164" spans="2:3" x14ac:dyDescent="0.2">
      <c r="B2164" s="110"/>
      <c r="C2164" s="122"/>
    </row>
    <row r="2165" spans="2:3" x14ac:dyDescent="0.2">
      <c r="B2165" s="110"/>
      <c r="C2165" s="122"/>
    </row>
    <row r="2166" spans="2:3" x14ac:dyDescent="0.2">
      <c r="B2166" s="110"/>
      <c r="C2166" s="122"/>
    </row>
    <row r="2167" spans="2:3" x14ac:dyDescent="0.2">
      <c r="B2167" s="110"/>
      <c r="C2167" s="122"/>
    </row>
    <row r="2168" spans="2:3" x14ac:dyDescent="0.2">
      <c r="B2168" s="110"/>
      <c r="C2168" s="122"/>
    </row>
    <row r="2169" spans="2:3" x14ac:dyDescent="0.2">
      <c r="B2169" s="110"/>
      <c r="C2169" s="122"/>
    </row>
    <row r="2170" spans="2:3" x14ac:dyDescent="0.2">
      <c r="B2170" s="110"/>
      <c r="C2170" s="122"/>
    </row>
    <row r="2171" spans="2:3" x14ac:dyDescent="0.2">
      <c r="B2171" s="110"/>
      <c r="C2171" s="122"/>
    </row>
    <row r="2172" spans="2:3" x14ac:dyDescent="0.2">
      <c r="B2172" s="110"/>
      <c r="C2172" s="122"/>
    </row>
    <row r="2173" spans="2:3" x14ac:dyDescent="0.2">
      <c r="B2173" s="110"/>
      <c r="C2173" s="122"/>
    </row>
    <row r="2174" spans="2:3" x14ac:dyDescent="0.2">
      <c r="B2174" s="110"/>
      <c r="C2174" s="122"/>
    </row>
    <row r="2175" spans="2:3" x14ac:dyDescent="0.2">
      <c r="B2175" s="110"/>
      <c r="C2175" s="122"/>
    </row>
    <row r="2176" spans="2:3" x14ac:dyDescent="0.2">
      <c r="B2176" s="110"/>
      <c r="C2176" s="122"/>
    </row>
    <row r="2177" spans="2:3" x14ac:dyDescent="0.2">
      <c r="B2177" s="110"/>
      <c r="C2177" s="122"/>
    </row>
    <row r="2178" spans="2:3" x14ac:dyDescent="0.2">
      <c r="B2178" s="110"/>
      <c r="C2178" s="122"/>
    </row>
    <row r="2179" spans="2:3" x14ac:dyDescent="0.2">
      <c r="B2179" s="110"/>
      <c r="C2179" s="122"/>
    </row>
    <row r="2180" spans="2:3" x14ac:dyDescent="0.2">
      <c r="B2180" s="110"/>
      <c r="C2180" s="122"/>
    </row>
    <row r="2181" spans="2:3" x14ac:dyDescent="0.2">
      <c r="B2181" s="110"/>
      <c r="C2181" s="122"/>
    </row>
    <row r="2182" spans="2:3" x14ac:dyDescent="0.2">
      <c r="B2182" s="110"/>
      <c r="C2182" s="122"/>
    </row>
    <row r="2183" spans="2:3" x14ac:dyDescent="0.2">
      <c r="B2183" s="110"/>
      <c r="C2183" s="122"/>
    </row>
    <row r="2184" spans="2:3" x14ac:dyDescent="0.2">
      <c r="B2184" s="110"/>
      <c r="C2184" s="122"/>
    </row>
    <row r="2185" spans="2:3" x14ac:dyDescent="0.2">
      <c r="B2185" s="110"/>
      <c r="C2185" s="122"/>
    </row>
    <row r="2186" spans="2:3" x14ac:dyDescent="0.2">
      <c r="B2186" s="110"/>
      <c r="C2186" s="122"/>
    </row>
    <row r="2187" spans="2:3" x14ac:dyDescent="0.2">
      <c r="B2187" s="110"/>
      <c r="C2187" s="122"/>
    </row>
    <row r="2188" spans="2:3" x14ac:dyDescent="0.2">
      <c r="B2188" s="110"/>
      <c r="C2188" s="122"/>
    </row>
    <row r="2189" spans="2:3" x14ac:dyDescent="0.2">
      <c r="B2189" s="110"/>
      <c r="C2189" s="122"/>
    </row>
    <row r="2190" spans="2:3" x14ac:dyDescent="0.2">
      <c r="B2190" s="110"/>
      <c r="C2190" s="122"/>
    </row>
    <row r="2191" spans="2:3" x14ac:dyDescent="0.2">
      <c r="B2191" s="110"/>
      <c r="C2191" s="122"/>
    </row>
    <row r="2192" spans="2:3" x14ac:dyDescent="0.2">
      <c r="B2192" s="110"/>
      <c r="C2192" s="122"/>
    </row>
    <row r="2193" spans="2:3" x14ac:dyDescent="0.2">
      <c r="B2193" s="110"/>
      <c r="C2193" s="122"/>
    </row>
    <row r="2194" spans="2:3" x14ac:dyDescent="0.2">
      <c r="B2194" s="110"/>
      <c r="C2194" s="122"/>
    </row>
    <row r="2195" spans="2:3" x14ac:dyDescent="0.2">
      <c r="B2195" s="110"/>
      <c r="C2195" s="122"/>
    </row>
    <row r="2196" spans="2:3" x14ac:dyDescent="0.2">
      <c r="B2196" s="110"/>
      <c r="C2196" s="122"/>
    </row>
    <row r="2197" spans="2:3" x14ac:dyDescent="0.2">
      <c r="B2197" s="110"/>
      <c r="C2197" s="122"/>
    </row>
    <row r="2198" spans="2:3" x14ac:dyDescent="0.2">
      <c r="B2198" s="110"/>
      <c r="C2198" s="122"/>
    </row>
    <row r="2199" spans="2:3" x14ac:dyDescent="0.2">
      <c r="B2199" s="110"/>
      <c r="C2199" s="122"/>
    </row>
    <row r="2200" spans="2:3" x14ac:dyDescent="0.2">
      <c r="B2200" s="110"/>
      <c r="C2200" s="122"/>
    </row>
    <row r="2201" spans="2:3" x14ac:dyDescent="0.2">
      <c r="B2201" s="110"/>
      <c r="C2201" s="122"/>
    </row>
    <row r="2202" spans="2:3" x14ac:dyDescent="0.2">
      <c r="B2202" s="110"/>
      <c r="C2202" s="122"/>
    </row>
    <row r="2203" spans="2:3" x14ac:dyDescent="0.2">
      <c r="B2203" s="110"/>
      <c r="C2203" s="122"/>
    </row>
    <row r="2204" spans="2:3" x14ac:dyDescent="0.2">
      <c r="B2204" s="110"/>
      <c r="C2204" s="122"/>
    </row>
    <row r="2205" spans="2:3" x14ac:dyDescent="0.2">
      <c r="B2205" s="110"/>
      <c r="C2205" s="122"/>
    </row>
    <row r="2206" spans="2:3" x14ac:dyDescent="0.2">
      <c r="B2206" s="110"/>
      <c r="C2206" s="122"/>
    </row>
    <row r="2207" spans="2:3" x14ac:dyDescent="0.2">
      <c r="B2207" s="110"/>
      <c r="C2207" s="122"/>
    </row>
    <row r="2208" spans="2:3" x14ac:dyDescent="0.2">
      <c r="B2208" s="110"/>
      <c r="C2208" s="122"/>
    </row>
    <row r="2209" spans="2:3" x14ac:dyDescent="0.2">
      <c r="B2209" s="110"/>
      <c r="C2209" s="122"/>
    </row>
    <row r="2210" spans="2:3" x14ac:dyDescent="0.2">
      <c r="B2210" s="110"/>
      <c r="C2210" s="122"/>
    </row>
    <row r="2211" spans="2:3" x14ac:dyDescent="0.2">
      <c r="B2211" s="110"/>
      <c r="C2211" s="122"/>
    </row>
    <row r="2212" spans="2:3" x14ac:dyDescent="0.2">
      <c r="B2212" s="110"/>
      <c r="C2212" s="122"/>
    </row>
    <row r="2213" spans="2:3" x14ac:dyDescent="0.2">
      <c r="B2213" s="110"/>
      <c r="C2213" s="122"/>
    </row>
    <row r="2214" spans="2:3" x14ac:dyDescent="0.2">
      <c r="B2214" s="110"/>
      <c r="C2214" s="122"/>
    </row>
    <row r="2215" spans="2:3" x14ac:dyDescent="0.2">
      <c r="B2215" s="110"/>
      <c r="C2215" s="122"/>
    </row>
    <row r="2216" spans="2:3" x14ac:dyDescent="0.2">
      <c r="B2216" s="110"/>
      <c r="C2216" s="122"/>
    </row>
    <row r="2217" spans="2:3" x14ac:dyDescent="0.2">
      <c r="B2217" s="110"/>
      <c r="C2217" s="122"/>
    </row>
    <row r="2218" spans="2:3" x14ac:dyDescent="0.2">
      <c r="B2218" s="110"/>
      <c r="C2218" s="122"/>
    </row>
    <row r="2219" spans="2:3" x14ac:dyDescent="0.2">
      <c r="B2219" s="110"/>
      <c r="C2219" s="122"/>
    </row>
    <row r="2220" spans="2:3" x14ac:dyDescent="0.2">
      <c r="B2220" s="110"/>
      <c r="C2220" s="122"/>
    </row>
    <row r="2221" spans="2:3" x14ac:dyDescent="0.2">
      <c r="B2221" s="110"/>
      <c r="C2221" s="122"/>
    </row>
    <row r="2222" spans="2:3" x14ac:dyDescent="0.2">
      <c r="B2222" s="110"/>
      <c r="C2222" s="122"/>
    </row>
    <row r="2223" spans="2:3" x14ac:dyDescent="0.2">
      <c r="B2223" s="110"/>
      <c r="C2223" s="122"/>
    </row>
    <row r="2224" spans="2:3" x14ac:dyDescent="0.2">
      <c r="B2224" s="110"/>
      <c r="C2224" s="122"/>
    </row>
    <row r="2225" spans="2:3" x14ac:dyDescent="0.2">
      <c r="B2225" s="110"/>
      <c r="C2225" s="122"/>
    </row>
    <row r="2226" spans="2:3" x14ac:dyDescent="0.2">
      <c r="B2226" s="110"/>
      <c r="C2226" s="122"/>
    </row>
    <row r="2227" spans="2:3" x14ac:dyDescent="0.2">
      <c r="B2227" s="110"/>
      <c r="C2227" s="122"/>
    </row>
    <row r="2228" spans="2:3" x14ac:dyDescent="0.2">
      <c r="B2228" s="110"/>
      <c r="C2228" s="122"/>
    </row>
    <row r="2229" spans="2:3" x14ac:dyDescent="0.2">
      <c r="B2229" s="110"/>
      <c r="C2229" s="122"/>
    </row>
    <row r="2230" spans="2:3" x14ac:dyDescent="0.2">
      <c r="B2230" s="110"/>
      <c r="C2230" s="122"/>
    </row>
    <row r="2231" spans="2:3" x14ac:dyDescent="0.2">
      <c r="B2231" s="110"/>
      <c r="C2231" s="122"/>
    </row>
    <row r="2232" spans="2:3" x14ac:dyDescent="0.2">
      <c r="B2232" s="110"/>
      <c r="C2232" s="122"/>
    </row>
    <row r="2233" spans="2:3" x14ac:dyDescent="0.2">
      <c r="B2233" s="110"/>
      <c r="C2233" s="122"/>
    </row>
    <row r="2234" spans="2:3" x14ac:dyDescent="0.2">
      <c r="B2234" s="110"/>
      <c r="C2234" s="122"/>
    </row>
    <row r="2235" spans="2:3" x14ac:dyDescent="0.2">
      <c r="B2235" s="110"/>
      <c r="C2235" s="122"/>
    </row>
    <row r="2236" spans="2:3" x14ac:dyDescent="0.2">
      <c r="B2236" s="110"/>
      <c r="C2236" s="122"/>
    </row>
    <row r="2237" spans="2:3" x14ac:dyDescent="0.2">
      <c r="B2237" s="110"/>
      <c r="C2237" s="122"/>
    </row>
    <row r="2238" spans="2:3" x14ac:dyDescent="0.2">
      <c r="B2238" s="110"/>
      <c r="C2238" s="122"/>
    </row>
    <row r="2239" spans="2:3" x14ac:dyDescent="0.2">
      <c r="B2239" s="110"/>
      <c r="C2239" s="122"/>
    </row>
    <row r="2240" spans="2:3" x14ac:dyDescent="0.2">
      <c r="B2240" s="110"/>
      <c r="C2240" s="122"/>
    </row>
    <row r="2241" spans="2:3" x14ac:dyDescent="0.2">
      <c r="B2241" s="110"/>
      <c r="C2241" s="122"/>
    </row>
    <row r="2242" spans="2:3" x14ac:dyDescent="0.2">
      <c r="B2242" s="110"/>
      <c r="C2242" s="122"/>
    </row>
    <row r="2243" spans="2:3" x14ac:dyDescent="0.2">
      <c r="B2243" s="110"/>
      <c r="C2243" s="122"/>
    </row>
    <row r="2244" spans="2:3" x14ac:dyDescent="0.2">
      <c r="B2244" s="110"/>
      <c r="C2244" s="122"/>
    </row>
    <row r="2245" spans="2:3" x14ac:dyDescent="0.2">
      <c r="B2245" s="110"/>
      <c r="C2245" s="122"/>
    </row>
    <row r="2246" spans="2:3" x14ac:dyDescent="0.2">
      <c r="B2246" s="110"/>
      <c r="C2246" s="122"/>
    </row>
    <row r="2247" spans="2:3" x14ac:dyDescent="0.2">
      <c r="B2247" s="110"/>
      <c r="C2247" s="122"/>
    </row>
    <row r="2248" spans="2:3" x14ac:dyDescent="0.2">
      <c r="B2248" s="110"/>
      <c r="C2248" s="122"/>
    </row>
    <row r="2249" spans="2:3" x14ac:dyDescent="0.2">
      <c r="B2249" s="110"/>
      <c r="C2249" s="122"/>
    </row>
    <row r="2250" spans="2:3" x14ac:dyDescent="0.2">
      <c r="B2250" s="110"/>
      <c r="C2250" s="122"/>
    </row>
    <row r="2251" spans="2:3" x14ac:dyDescent="0.2">
      <c r="B2251" s="110"/>
      <c r="C2251" s="122"/>
    </row>
    <row r="2252" spans="2:3" x14ac:dyDescent="0.2">
      <c r="B2252" s="110"/>
      <c r="C2252" s="122"/>
    </row>
    <row r="2253" spans="2:3" x14ac:dyDescent="0.2">
      <c r="B2253" s="110"/>
      <c r="C2253" s="122"/>
    </row>
    <row r="2254" spans="2:3" x14ac:dyDescent="0.2">
      <c r="B2254" s="110"/>
      <c r="C2254" s="122"/>
    </row>
    <row r="2255" spans="2:3" x14ac:dyDescent="0.2">
      <c r="B2255" s="110"/>
      <c r="C2255" s="122"/>
    </row>
    <row r="2256" spans="2:3" x14ac:dyDescent="0.2">
      <c r="B2256" s="110"/>
      <c r="C2256" s="122"/>
    </row>
    <row r="2257" spans="2:3" x14ac:dyDescent="0.2">
      <c r="B2257" s="110"/>
      <c r="C2257" s="122"/>
    </row>
    <row r="2258" spans="2:3" x14ac:dyDescent="0.2">
      <c r="B2258" s="110"/>
      <c r="C2258" s="122"/>
    </row>
    <row r="2259" spans="2:3" x14ac:dyDescent="0.2">
      <c r="B2259" s="110"/>
      <c r="C2259" s="122"/>
    </row>
    <row r="2260" spans="2:3" x14ac:dyDescent="0.2">
      <c r="B2260" s="110"/>
      <c r="C2260" s="122"/>
    </row>
    <row r="2261" spans="2:3" x14ac:dyDescent="0.2">
      <c r="B2261" s="110"/>
      <c r="C2261" s="122"/>
    </row>
    <row r="2262" spans="2:3" x14ac:dyDescent="0.2">
      <c r="B2262" s="110"/>
      <c r="C2262" s="122"/>
    </row>
    <row r="2263" spans="2:3" x14ac:dyDescent="0.2">
      <c r="B2263" s="110"/>
      <c r="C2263" s="122"/>
    </row>
    <row r="2264" spans="2:3" x14ac:dyDescent="0.2">
      <c r="B2264" s="110"/>
      <c r="C2264" s="122"/>
    </row>
    <row r="2265" spans="2:3" x14ac:dyDescent="0.2">
      <c r="B2265" s="110"/>
      <c r="C2265" s="122"/>
    </row>
    <row r="2266" spans="2:3" x14ac:dyDescent="0.2">
      <c r="B2266" s="110"/>
      <c r="C2266" s="122"/>
    </row>
    <row r="2267" spans="2:3" x14ac:dyDescent="0.2">
      <c r="B2267" s="110"/>
      <c r="C2267" s="122"/>
    </row>
    <row r="2268" spans="2:3" x14ac:dyDescent="0.2">
      <c r="B2268" s="110"/>
      <c r="C2268" s="122"/>
    </row>
    <row r="2269" spans="2:3" x14ac:dyDescent="0.2">
      <c r="B2269" s="110"/>
      <c r="C2269" s="122"/>
    </row>
    <row r="2270" spans="2:3" x14ac:dyDescent="0.2">
      <c r="B2270" s="110"/>
      <c r="C2270" s="122"/>
    </row>
    <row r="2271" spans="2:3" x14ac:dyDescent="0.2">
      <c r="B2271" s="110"/>
      <c r="C2271" s="122"/>
    </row>
    <row r="2272" spans="2:3" x14ac:dyDescent="0.2">
      <c r="B2272" s="110"/>
      <c r="C2272" s="122"/>
    </row>
    <row r="2273" spans="2:3" x14ac:dyDescent="0.2">
      <c r="B2273" s="110"/>
      <c r="C2273" s="122"/>
    </row>
    <row r="2274" spans="2:3" x14ac:dyDescent="0.2">
      <c r="B2274" s="110"/>
      <c r="C2274" s="122"/>
    </row>
    <row r="2275" spans="2:3" x14ac:dyDescent="0.2">
      <c r="B2275" s="110"/>
      <c r="C2275" s="122"/>
    </row>
    <row r="2276" spans="2:3" x14ac:dyDescent="0.2">
      <c r="B2276" s="110"/>
      <c r="C2276" s="122"/>
    </row>
    <row r="2277" spans="2:3" x14ac:dyDescent="0.2">
      <c r="B2277" s="110"/>
      <c r="C2277" s="122"/>
    </row>
    <row r="2278" spans="2:3" x14ac:dyDescent="0.2">
      <c r="B2278" s="110"/>
      <c r="C2278" s="122"/>
    </row>
    <row r="2279" spans="2:3" x14ac:dyDescent="0.2">
      <c r="B2279" s="110"/>
      <c r="C2279" s="122"/>
    </row>
    <row r="2280" spans="2:3" x14ac:dyDescent="0.2">
      <c r="B2280" s="110"/>
      <c r="C2280" s="122"/>
    </row>
    <row r="2281" spans="2:3" x14ac:dyDescent="0.2">
      <c r="B2281" s="110"/>
      <c r="C2281" s="122"/>
    </row>
    <row r="2282" spans="2:3" x14ac:dyDescent="0.2">
      <c r="B2282" s="110"/>
      <c r="C2282" s="122"/>
    </row>
    <row r="2283" spans="2:3" x14ac:dyDescent="0.2">
      <c r="B2283" s="110"/>
      <c r="C2283" s="122"/>
    </row>
    <row r="2284" spans="2:3" x14ac:dyDescent="0.2">
      <c r="B2284" s="110"/>
      <c r="C2284" s="122"/>
    </row>
    <row r="2285" spans="2:3" x14ac:dyDescent="0.2">
      <c r="B2285" s="110"/>
      <c r="C2285" s="122"/>
    </row>
    <row r="2286" spans="2:3" x14ac:dyDescent="0.2">
      <c r="B2286" s="110"/>
      <c r="C2286" s="122"/>
    </row>
    <row r="2287" spans="2:3" x14ac:dyDescent="0.2">
      <c r="B2287" s="110"/>
      <c r="C2287" s="122"/>
    </row>
    <row r="2288" spans="2:3" x14ac:dyDescent="0.2">
      <c r="B2288" s="110"/>
      <c r="C2288" s="122"/>
    </row>
    <row r="2289" spans="2:3" x14ac:dyDescent="0.2">
      <c r="B2289" s="110"/>
      <c r="C2289" s="122"/>
    </row>
    <row r="2290" spans="2:3" x14ac:dyDescent="0.2">
      <c r="B2290" s="110"/>
      <c r="C2290" s="122"/>
    </row>
    <row r="2291" spans="2:3" x14ac:dyDescent="0.2">
      <c r="B2291" s="110"/>
      <c r="C2291" s="122"/>
    </row>
    <row r="2292" spans="2:3" x14ac:dyDescent="0.2">
      <c r="B2292" s="110"/>
      <c r="C2292" s="122"/>
    </row>
    <row r="2293" spans="2:3" x14ac:dyDescent="0.2">
      <c r="B2293" s="110"/>
      <c r="C2293" s="122"/>
    </row>
    <row r="2294" spans="2:3" x14ac:dyDescent="0.2">
      <c r="B2294" s="110"/>
      <c r="C2294" s="122"/>
    </row>
    <row r="2295" spans="2:3" x14ac:dyDescent="0.2">
      <c r="B2295" s="110"/>
      <c r="C2295" s="122"/>
    </row>
    <row r="2296" spans="2:3" x14ac:dyDescent="0.2">
      <c r="B2296" s="110"/>
      <c r="C2296" s="122"/>
    </row>
    <row r="2297" spans="2:3" x14ac:dyDescent="0.2">
      <c r="B2297" s="110"/>
      <c r="C2297" s="122"/>
    </row>
    <row r="2298" spans="2:3" x14ac:dyDescent="0.2">
      <c r="B2298" s="110"/>
      <c r="C2298" s="122"/>
    </row>
    <row r="2299" spans="2:3" x14ac:dyDescent="0.2">
      <c r="B2299" s="110"/>
      <c r="C2299" s="122"/>
    </row>
    <row r="2300" spans="2:3" x14ac:dyDescent="0.2">
      <c r="B2300" s="110"/>
      <c r="C2300" s="122"/>
    </row>
    <row r="2301" spans="2:3" x14ac:dyDescent="0.2">
      <c r="B2301" s="110"/>
      <c r="C2301" s="122"/>
    </row>
    <row r="2302" spans="2:3" x14ac:dyDescent="0.2">
      <c r="B2302" s="110"/>
      <c r="C2302" s="122"/>
    </row>
    <row r="2303" spans="2:3" x14ac:dyDescent="0.2">
      <c r="B2303" s="110"/>
      <c r="C2303" s="122"/>
    </row>
    <row r="2304" spans="2:3" x14ac:dyDescent="0.2">
      <c r="B2304" s="110"/>
      <c r="C2304" s="122"/>
    </row>
    <row r="2305" spans="2:3" x14ac:dyDescent="0.2">
      <c r="B2305" s="110"/>
      <c r="C2305" s="122"/>
    </row>
    <row r="2306" spans="2:3" x14ac:dyDescent="0.2">
      <c r="B2306" s="110"/>
      <c r="C2306" s="122"/>
    </row>
    <row r="2307" spans="2:3" x14ac:dyDescent="0.2">
      <c r="B2307" s="110"/>
      <c r="C2307" s="122"/>
    </row>
    <row r="2308" spans="2:3" x14ac:dyDescent="0.2">
      <c r="B2308" s="110"/>
      <c r="C2308" s="122"/>
    </row>
    <row r="2309" spans="2:3" x14ac:dyDescent="0.2">
      <c r="B2309" s="110"/>
      <c r="C2309" s="122"/>
    </row>
    <row r="2310" spans="2:3" x14ac:dyDescent="0.2">
      <c r="B2310" s="110"/>
      <c r="C2310" s="122"/>
    </row>
    <row r="2311" spans="2:3" x14ac:dyDescent="0.2">
      <c r="B2311" s="110"/>
      <c r="C2311" s="122"/>
    </row>
    <row r="2312" spans="2:3" x14ac:dyDescent="0.2">
      <c r="B2312" s="110"/>
      <c r="C2312" s="122"/>
    </row>
    <row r="2313" spans="2:3" x14ac:dyDescent="0.2">
      <c r="B2313" s="110"/>
      <c r="C2313" s="122"/>
    </row>
    <row r="2314" spans="2:3" x14ac:dyDescent="0.2">
      <c r="B2314" s="110"/>
      <c r="C2314" s="122"/>
    </row>
    <row r="2315" spans="2:3" x14ac:dyDescent="0.2">
      <c r="B2315" s="110"/>
      <c r="C2315" s="122"/>
    </row>
    <row r="2316" spans="2:3" x14ac:dyDescent="0.2">
      <c r="B2316" s="110"/>
      <c r="C2316" s="122"/>
    </row>
    <row r="2317" spans="2:3" x14ac:dyDescent="0.2">
      <c r="B2317" s="110"/>
      <c r="C2317" s="122"/>
    </row>
    <row r="2318" spans="2:3" x14ac:dyDescent="0.2">
      <c r="B2318" s="110"/>
      <c r="C2318" s="122"/>
    </row>
    <row r="2319" spans="2:3" x14ac:dyDescent="0.2">
      <c r="B2319" s="110"/>
      <c r="C2319" s="122"/>
    </row>
    <row r="2320" spans="2:3" x14ac:dyDescent="0.2">
      <c r="B2320" s="110"/>
      <c r="C2320" s="122"/>
    </row>
    <row r="2321" spans="2:3" x14ac:dyDescent="0.2">
      <c r="B2321" s="110"/>
      <c r="C2321" s="122"/>
    </row>
    <row r="2322" spans="2:3" x14ac:dyDescent="0.2">
      <c r="B2322" s="110"/>
      <c r="C2322" s="122"/>
    </row>
    <row r="2323" spans="2:3" x14ac:dyDescent="0.2">
      <c r="B2323" s="110"/>
      <c r="C2323" s="122"/>
    </row>
    <row r="2324" spans="2:3" x14ac:dyDescent="0.2">
      <c r="B2324" s="110"/>
      <c r="C2324" s="122"/>
    </row>
    <row r="2325" spans="2:3" x14ac:dyDescent="0.2">
      <c r="B2325" s="110"/>
      <c r="C2325" s="122"/>
    </row>
    <row r="2326" spans="2:3" x14ac:dyDescent="0.2">
      <c r="B2326" s="110"/>
      <c r="C2326" s="122"/>
    </row>
    <row r="2327" spans="2:3" x14ac:dyDescent="0.2">
      <c r="B2327" s="110"/>
      <c r="C2327" s="122"/>
    </row>
    <row r="2328" spans="2:3" x14ac:dyDescent="0.2">
      <c r="B2328" s="110"/>
      <c r="C2328" s="122"/>
    </row>
    <row r="2329" spans="2:3" x14ac:dyDescent="0.2">
      <c r="B2329" s="110"/>
      <c r="C2329" s="122"/>
    </row>
    <row r="2330" spans="2:3" x14ac:dyDescent="0.2">
      <c r="B2330" s="110"/>
      <c r="C2330" s="122"/>
    </row>
    <row r="2331" spans="2:3" x14ac:dyDescent="0.2">
      <c r="B2331" s="110"/>
      <c r="C2331" s="122"/>
    </row>
    <row r="2332" spans="2:3" x14ac:dyDescent="0.2">
      <c r="B2332" s="110"/>
      <c r="C2332" s="122"/>
    </row>
    <row r="2333" spans="2:3" x14ac:dyDescent="0.2">
      <c r="B2333" s="110"/>
      <c r="C2333" s="122"/>
    </row>
    <row r="2334" spans="2:3" x14ac:dyDescent="0.2">
      <c r="B2334" s="110"/>
      <c r="C2334" s="122"/>
    </row>
    <row r="2335" spans="2:3" x14ac:dyDescent="0.2">
      <c r="B2335" s="110"/>
      <c r="C2335" s="122"/>
    </row>
    <row r="2336" spans="2:3" x14ac:dyDescent="0.2">
      <c r="B2336" s="110"/>
      <c r="C2336" s="122"/>
    </row>
    <row r="2337" spans="2:3" x14ac:dyDescent="0.2">
      <c r="B2337" s="110"/>
      <c r="C2337" s="122"/>
    </row>
    <row r="2338" spans="2:3" x14ac:dyDescent="0.2">
      <c r="B2338" s="110"/>
      <c r="C2338" s="122"/>
    </row>
    <row r="2339" spans="2:3" x14ac:dyDescent="0.2">
      <c r="B2339" s="110"/>
      <c r="C2339" s="122"/>
    </row>
    <row r="2340" spans="2:3" x14ac:dyDescent="0.2">
      <c r="B2340" s="110"/>
      <c r="C2340" s="122"/>
    </row>
    <row r="2341" spans="2:3" x14ac:dyDescent="0.2">
      <c r="B2341" s="110"/>
      <c r="C2341" s="122"/>
    </row>
    <row r="2342" spans="2:3" x14ac:dyDescent="0.2">
      <c r="B2342" s="110"/>
      <c r="C2342" s="122"/>
    </row>
    <row r="2343" spans="2:3" x14ac:dyDescent="0.2">
      <c r="B2343" s="110"/>
      <c r="C2343" s="122"/>
    </row>
    <row r="2344" spans="2:3" x14ac:dyDescent="0.2">
      <c r="B2344" s="110"/>
      <c r="C2344" s="122"/>
    </row>
    <row r="2345" spans="2:3" x14ac:dyDescent="0.2">
      <c r="B2345" s="110"/>
      <c r="C2345" s="122"/>
    </row>
    <row r="2346" spans="2:3" x14ac:dyDescent="0.2">
      <c r="B2346" s="110"/>
      <c r="C2346" s="122"/>
    </row>
    <row r="2347" spans="2:3" x14ac:dyDescent="0.2">
      <c r="B2347" s="110"/>
      <c r="C2347" s="122"/>
    </row>
    <row r="2348" spans="2:3" x14ac:dyDescent="0.2">
      <c r="B2348" s="110"/>
      <c r="C2348" s="122"/>
    </row>
    <row r="2349" spans="2:3" x14ac:dyDescent="0.2">
      <c r="B2349" s="110"/>
      <c r="C2349" s="122"/>
    </row>
    <row r="2350" spans="2:3" x14ac:dyDescent="0.2">
      <c r="B2350" s="110"/>
      <c r="C2350" s="122"/>
    </row>
    <row r="2351" spans="2:3" x14ac:dyDescent="0.2">
      <c r="B2351" s="110"/>
      <c r="C2351" s="122"/>
    </row>
    <row r="2352" spans="2:3" x14ac:dyDescent="0.2">
      <c r="B2352" s="110"/>
      <c r="C2352" s="122"/>
    </row>
    <row r="2353" spans="2:3" x14ac:dyDescent="0.2">
      <c r="B2353" s="110"/>
      <c r="C2353" s="122"/>
    </row>
    <row r="2354" spans="2:3" x14ac:dyDescent="0.2">
      <c r="B2354" s="110"/>
      <c r="C2354" s="122"/>
    </row>
    <row r="2355" spans="2:3" x14ac:dyDescent="0.2">
      <c r="B2355" s="110"/>
      <c r="C2355" s="122"/>
    </row>
    <row r="2356" spans="2:3" x14ac:dyDescent="0.2">
      <c r="B2356" s="110"/>
      <c r="C2356" s="122"/>
    </row>
    <row r="2357" spans="2:3" x14ac:dyDescent="0.2">
      <c r="B2357" s="110"/>
      <c r="C2357" s="122"/>
    </row>
    <row r="2358" spans="2:3" x14ac:dyDescent="0.2">
      <c r="B2358" s="110"/>
      <c r="C2358" s="122"/>
    </row>
    <row r="2359" spans="2:3" x14ac:dyDescent="0.2">
      <c r="B2359" s="110"/>
      <c r="C2359" s="122"/>
    </row>
    <row r="2360" spans="2:3" x14ac:dyDescent="0.2">
      <c r="B2360" s="110"/>
      <c r="C2360" s="122"/>
    </row>
    <row r="2361" spans="2:3" x14ac:dyDescent="0.2">
      <c r="B2361" s="110"/>
      <c r="C2361" s="122"/>
    </row>
    <row r="2362" spans="2:3" x14ac:dyDescent="0.2">
      <c r="B2362" s="110"/>
      <c r="C2362" s="122"/>
    </row>
    <row r="2363" spans="2:3" x14ac:dyDescent="0.2">
      <c r="B2363" s="110"/>
      <c r="C2363" s="122"/>
    </row>
    <row r="2364" spans="2:3" x14ac:dyDescent="0.2">
      <c r="B2364" s="110"/>
      <c r="C2364" s="122"/>
    </row>
    <row r="2365" spans="2:3" x14ac:dyDescent="0.2">
      <c r="B2365" s="110"/>
      <c r="C2365" s="122"/>
    </row>
    <row r="2366" spans="2:3" x14ac:dyDescent="0.2">
      <c r="B2366" s="110"/>
      <c r="C2366" s="122"/>
    </row>
    <row r="2367" spans="2:3" x14ac:dyDescent="0.2">
      <c r="B2367" s="110"/>
      <c r="C2367" s="122"/>
    </row>
    <row r="2368" spans="2:3" x14ac:dyDescent="0.2">
      <c r="B2368" s="110"/>
      <c r="C2368" s="122"/>
    </row>
    <row r="2369" spans="2:3" x14ac:dyDescent="0.2">
      <c r="B2369" s="110"/>
      <c r="C2369" s="122"/>
    </row>
    <row r="2370" spans="2:3" x14ac:dyDescent="0.2">
      <c r="B2370" s="110"/>
      <c r="C2370" s="122"/>
    </row>
    <row r="2371" spans="2:3" x14ac:dyDescent="0.2">
      <c r="B2371" s="110"/>
      <c r="C2371" s="122"/>
    </row>
    <row r="2372" spans="2:3" x14ac:dyDescent="0.2">
      <c r="B2372" s="110"/>
      <c r="C2372" s="122"/>
    </row>
    <row r="2373" spans="2:3" x14ac:dyDescent="0.2">
      <c r="B2373" s="110"/>
      <c r="C2373" s="122"/>
    </row>
    <row r="2374" spans="2:3" x14ac:dyDescent="0.2">
      <c r="B2374" s="110"/>
      <c r="C2374" s="122"/>
    </row>
    <row r="2375" spans="2:3" x14ac:dyDescent="0.2">
      <c r="B2375" s="110"/>
      <c r="C2375" s="122"/>
    </row>
    <row r="2376" spans="2:3" x14ac:dyDescent="0.2">
      <c r="B2376" s="110"/>
      <c r="C2376" s="122"/>
    </row>
    <row r="2377" spans="2:3" x14ac:dyDescent="0.2">
      <c r="B2377" s="110"/>
      <c r="C2377" s="122"/>
    </row>
    <row r="2378" spans="2:3" x14ac:dyDescent="0.2">
      <c r="B2378" s="110"/>
      <c r="C2378" s="122"/>
    </row>
    <row r="2379" spans="2:3" x14ac:dyDescent="0.2">
      <c r="B2379" s="110"/>
      <c r="C2379" s="122"/>
    </row>
    <row r="2380" spans="2:3" x14ac:dyDescent="0.2">
      <c r="B2380" s="110"/>
      <c r="C2380" s="122"/>
    </row>
    <row r="2381" spans="2:3" x14ac:dyDescent="0.2">
      <c r="B2381" s="110"/>
      <c r="C2381" s="122"/>
    </row>
    <row r="2382" spans="2:3" x14ac:dyDescent="0.2">
      <c r="B2382" s="110"/>
      <c r="C2382" s="122"/>
    </row>
    <row r="2383" spans="2:3" x14ac:dyDescent="0.2">
      <c r="B2383" s="110"/>
      <c r="C2383" s="122"/>
    </row>
    <row r="2384" spans="2:3" x14ac:dyDescent="0.2">
      <c r="B2384" s="110"/>
      <c r="C2384" s="122"/>
    </row>
    <row r="2385" spans="2:3" x14ac:dyDescent="0.2">
      <c r="B2385" s="110"/>
      <c r="C2385" s="122"/>
    </row>
    <row r="2386" spans="2:3" x14ac:dyDescent="0.2">
      <c r="B2386" s="110"/>
      <c r="C2386" s="122"/>
    </row>
    <row r="2387" spans="2:3" x14ac:dyDescent="0.2">
      <c r="B2387" s="110"/>
      <c r="C2387" s="122"/>
    </row>
    <row r="2388" spans="2:3" x14ac:dyDescent="0.2">
      <c r="B2388" s="110"/>
      <c r="C2388" s="122"/>
    </row>
    <row r="2389" spans="2:3" x14ac:dyDescent="0.2">
      <c r="B2389" s="110"/>
      <c r="C2389" s="122"/>
    </row>
    <row r="2390" spans="2:3" x14ac:dyDescent="0.2">
      <c r="B2390" s="110"/>
      <c r="C2390" s="122"/>
    </row>
    <row r="2391" spans="2:3" x14ac:dyDescent="0.2">
      <c r="B2391" s="110"/>
      <c r="C2391" s="122"/>
    </row>
    <row r="2392" spans="2:3" x14ac:dyDescent="0.2">
      <c r="B2392" s="110"/>
      <c r="C2392" s="122"/>
    </row>
    <row r="2393" spans="2:3" x14ac:dyDescent="0.2">
      <c r="B2393" s="110"/>
      <c r="C2393" s="122"/>
    </row>
    <row r="2394" spans="2:3" x14ac:dyDescent="0.2">
      <c r="B2394" s="110"/>
      <c r="C2394" s="122"/>
    </row>
    <row r="2395" spans="2:3" x14ac:dyDescent="0.2">
      <c r="B2395" s="110"/>
      <c r="C2395" s="122"/>
    </row>
    <row r="2396" spans="2:3" x14ac:dyDescent="0.2">
      <c r="B2396" s="110"/>
      <c r="C2396" s="122"/>
    </row>
    <row r="2397" spans="2:3" x14ac:dyDescent="0.2">
      <c r="B2397" s="110"/>
      <c r="C2397" s="122"/>
    </row>
    <row r="2398" spans="2:3" x14ac:dyDescent="0.2">
      <c r="B2398" s="110"/>
      <c r="C2398" s="122"/>
    </row>
    <row r="2399" spans="2:3" x14ac:dyDescent="0.2">
      <c r="B2399" s="110"/>
      <c r="C2399" s="122"/>
    </row>
    <row r="2400" spans="2:3" x14ac:dyDescent="0.2">
      <c r="B2400" s="110"/>
      <c r="C2400" s="122"/>
    </row>
    <row r="2401" spans="2:3" x14ac:dyDescent="0.2">
      <c r="B2401" s="110"/>
      <c r="C2401" s="122"/>
    </row>
    <row r="2402" spans="2:3" x14ac:dyDescent="0.2">
      <c r="B2402" s="110"/>
      <c r="C2402" s="122"/>
    </row>
    <row r="2403" spans="2:3" x14ac:dyDescent="0.2">
      <c r="B2403" s="110"/>
      <c r="C2403" s="122"/>
    </row>
    <row r="2404" spans="2:3" x14ac:dyDescent="0.2">
      <c r="B2404" s="110"/>
      <c r="C2404" s="122"/>
    </row>
    <row r="2405" spans="2:3" x14ac:dyDescent="0.2">
      <c r="B2405" s="110"/>
      <c r="C2405" s="122"/>
    </row>
    <row r="2406" spans="2:3" x14ac:dyDescent="0.2">
      <c r="B2406" s="110"/>
      <c r="C2406" s="122"/>
    </row>
    <row r="2407" spans="2:3" x14ac:dyDescent="0.2">
      <c r="B2407" s="110"/>
      <c r="C2407" s="122"/>
    </row>
    <row r="2408" spans="2:3" x14ac:dyDescent="0.2">
      <c r="B2408" s="110"/>
      <c r="C2408" s="122"/>
    </row>
    <row r="2409" spans="2:3" x14ac:dyDescent="0.2">
      <c r="B2409" s="110"/>
      <c r="C2409" s="122"/>
    </row>
    <row r="2410" spans="2:3" x14ac:dyDescent="0.2">
      <c r="B2410" s="110"/>
      <c r="C2410" s="122"/>
    </row>
    <row r="2411" spans="2:3" x14ac:dyDescent="0.2">
      <c r="B2411" s="110"/>
      <c r="C2411" s="122"/>
    </row>
    <row r="2412" spans="2:3" x14ac:dyDescent="0.2">
      <c r="B2412" s="110"/>
      <c r="C2412" s="122"/>
    </row>
    <row r="2413" spans="2:3" x14ac:dyDescent="0.2">
      <c r="B2413" s="110"/>
      <c r="C2413" s="122"/>
    </row>
    <row r="2414" spans="2:3" x14ac:dyDescent="0.2">
      <c r="B2414" s="110"/>
      <c r="C2414" s="122"/>
    </row>
    <row r="2415" spans="2:3" x14ac:dyDescent="0.2">
      <c r="B2415" s="110"/>
      <c r="C2415" s="122"/>
    </row>
    <row r="2416" spans="2:3" x14ac:dyDescent="0.2">
      <c r="B2416" s="110"/>
      <c r="C2416" s="122"/>
    </row>
    <row r="2417" spans="2:3" x14ac:dyDescent="0.2">
      <c r="B2417" s="110"/>
      <c r="C2417" s="122"/>
    </row>
    <row r="2418" spans="2:3" x14ac:dyDescent="0.2">
      <c r="B2418" s="110"/>
      <c r="C2418" s="122"/>
    </row>
    <row r="2419" spans="2:3" x14ac:dyDescent="0.2">
      <c r="B2419" s="110"/>
      <c r="C2419" s="122"/>
    </row>
    <row r="2420" spans="2:3" x14ac:dyDescent="0.2">
      <c r="B2420" s="110"/>
      <c r="C2420" s="122"/>
    </row>
    <row r="2421" spans="2:3" x14ac:dyDescent="0.2">
      <c r="B2421" s="110"/>
      <c r="C2421" s="122"/>
    </row>
    <row r="2422" spans="2:3" x14ac:dyDescent="0.2">
      <c r="B2422" s="110"/>
      <c r="C2422" s="122"/>
    </row>
    <row r="2423" spans="2:3" x14ac:dyDescent="0.2">
      <c r="B2423" s="110"/>
      <c r="C2423" s="122"/>
    </row>
    <row r="2424" spans="2:3" x14ac:dyDescent="0.2">
      <c r="B2424" s="110"/>
      <c r="C2424" s="122"/>
    </row>
    <row r="2425" spans="2:3" x14ac:dyDescent="0.2">
      <c r="B2425" s="110"/>
      <c r="C2425" s="122"/>
    </row>
    <row r="2426" spans="2:3" x14ac:dyDescent="0.2">
      <c r="B2426" s="110"/>
      <c r="C2426" s="122"/>
    </row>
    <row r="2427" spans="2:3" x14ac:dyDescent="0.2">
      <c r="B2427" s="110"/>
      <c r="C2427" s="122"/>
    </row>
    <row r="2428" spans="2:3" x14ac:dyDescent="0.2">
      <c r="B2428" s="110"/>
      <c r="C2428" s="122"/>
    </row>
    <row r="2429" spans="2:3" x14ac:dyDescent="0.2">
      <c r="B2429" s="110"/>
      <c r="C2429" s="122"/>
    </row>
    <row r="2430" spans="2:3" x14ac:dyDescent="0.2">
      <c r="B2430" s="110"/>
      <c r="C2430" s="122"/>
    </row>
    <row r="2431" spans="2:3" x14ac:dyDescent="0.2">
      <c r="B2431" s="110"/>
      <c r="C2431" s="122"/>
    </row>
    <row r="2432" spans="2:3" x14ac:dyDescent="0.2">
      <c r="B2432" s="110"/>
      <c r="C2432" s="122"/>
    </row>
    <row r="2433" spans="2:3" x14ac:dyDescent="0.2">
      <c r="B2433" s="110"/>
      <c r="C2433" s="122"/>
    </row>
    <row r="2434" spans="2:3" x14ac:dyDescent="0.2">
      <c r="B2434" s="110"/>
      <c r="C2434" s="122"/>
    </row>
    <row r="2435" spans="2:3" x14ac:dyDescent="0.2">
      <c r="B2435" s="110"/>
      <c r="C2435" s="122"/>
    </row>
    <row r="2436" spans="2:3" x14ac:dyDescent="0.2">
      <c r="B2436" s="110"/>
      <c r="C2436" s="122"/>
    </row>
    <row r="2437" spans="2:3" x14ac:dyDescent="0.2">
      <c r="B2437" s="110"/>
      <c r="C2437" s="122"/>
    </row>
    <row r="2438" spans="2:3" x14ac:dyDescent="0.2">
      <c r="B2438" s="110"/>
      <c r="C2438" s="122"/>
    </row>
    <row r="2439" spans="2:3" x14ac:dyDescent="0.2">
      <c r="B2439" s="110"/>
      <c r="C2439" s="122"/>
    </row>
    <row r="2440" spans="2:3" x14ac:dyDescent="0.2">
      <c r="B2440" s="110"/>
      <c r="C2440" s="122"/>
    </row>
    <row r="2441" spans="2:3" x14ac:dyDescent="0.2">
      <c r="B2441" s="110"/>
      <c r="C2441" s="122"/>
    </row>
    <row r="2442" spans="2:3" x14ac:dyDescent="0.2">
      <c r="B2442" s="110"/>
      <c r="C2442" s="122"/>
    </row>
    <row r="2443" spans="2:3" x14ac:dyDescent="0.2">
      <c r="B2443" s="110"/>
      <c r="C2443" s="122"/>
    </row>
    <row r="2444" spans="2:3" x14ac:dyDescent="0.2">
      <c r="B2444" s="110"/>
      <c r="C2444" s="122"/>
    </row>
    <row r="2445" spans="2:3" x14ac:dyDescent="0.2">
      <c r="B2445" s="110"/>
      <c r="C2445" s="122"/>
    </row>
    <row r="2446" spans="2:3" x14ac:dyDescent="0.2">
      <c r="B2446" s="110"/>
      <c r="C2446" s="122"/>
    </row>
    <row r="2447" spans="2:3" x14ac:dyDescent="0.2">
      <c r="B2447" s="110"/>
      <c r="C2447" s="122"/>
    </row>
    <row r="2448" spans="2:3" x14ac:dyDescent="0.2">
      <c r="B2448" s="110"/>
      <c r="C2448" s="122"/>
    </row>
    <row r="2449" spans="2:3" x14ac:dyDescent="0.2">
      <c r="B2449" s="110"/>
      <c r="C2449" s="122"/>
    </row>
    <row r="2450" spans="2:3" x14ac:dyDescent="0.2">
      <c r="B2450" s="110"/>
      <c r="C2450" s="122"/>
    </row>
    <row r="2451" spans="2:3" x14ac:dyDescent="0.2">
      <c r="B2451" s="110"/>
      <c r="C2451" s="122"/>
    </row>
    <row r="2452" spans="2:3" x14ac:dyDescent="0.2">
      <c r="B2452" s="110"/>
      <c r="C2452" s="122"/>
    </row>
    <row r="2453" spans="2:3" x14ac:dyDescent="0.2">
      <c r="B2453" s="110"/>
      <c r="C2453" s="122"/>
    </row>
    <row r="2454" spans="2:3" x14ac:dyDescent="0.2">
      <c r="B2454" s="110"/>
      <c r="C2454" s="122"/>
    </row>
    <row r="2455" spans="2:3" x14ac:dyDescent="0.2">
      <c r="B2455" s="110"/>
      <c r="C2455" s="122"/>
    </row>
    <row r="2456" spans="2:3" x14ac:dyDescent="0.2">
      <c r="B2456" s="110"/>
      <c r="C2456" s="122"/>
    </row>
    <row r="2457" spans="2:3" x14ac:dyDescent="0.2">
      <c r="B2457" s="110"/>
      <c r="C2457" s="122"/>
    </row>
    <row r="2458" spans="2:3" x14ac:dyDescent="0.2">
      <c r="B2458" s="110"/>
      <c r="C2458" s="122"/>
    </row>
    <row r="2459" spans="2:3" x14ac:dyDescent="0.2">
      <c r="B2459" s="110"/>
      <c r="C2459" s="122"/>
    </row>
    <row r="2460" spans="2:3" x14ac:dyDescent="0.2">
      <c r="B2460" s="110"/>
      <c r="C2460" s="122"/>
    </row>
    <row r="2461" spans="2:3" x14ac:dyDescent="0.2">
      <c r="B2461" s="110"/>
      <c r="C2461" s="122"/>
    </row>
    <row r="2462" spans="2:3" x14ac:dyDescent="0.2">
      <c r="B2462" s="110"/>
      <c r="C2462" s="122"/>
    </row>
    <row r="2463" spans="2:3" x14ac:dyDescent="0.2">
      <c r="B2463" s="110"/>
      <c r="C2463" s="122"/>
    </row>
    <row r="2464" spans="2:3" x14ac:dyDescent="0.2">
      <c r="B2464" s="110"/>
      <c r="C2464" s="122"/>
    </row>
    <row r="2465" spans="2:3" x14ac:dyDescent="0.2">
      <c r="B2465" s="110"/>
      <c r="C2465" s="122"/>
    </row>
    <row r="2466" spans="2:3" x14ac:dyDescent="0.2">
      <c r="B2466" s="110"/>
      <c r="C2466" s="122"/>
    </row>
    <row r="2467" spans="2:3" x14ac:dyDescent="0.2">
      <c r="B2467" s="110"/>
      <c r="C2467" s="122"/>
    </row>
    <row r="2468" spans="2:3" x14ac:dyDescent="0.2">
      <c r="B2468" s="110"/>
      <c r="C2468" s="122"/>
    </row>
    <row r="2469" spans="2:3" x14ac:dyDescent="0.2">
      <c r="B2469" s="110"/>
      <c r="C2469" s="122"/>
    </row>
    <row r="2470" spans="2:3" x14ac:dyDescent="0.2">
      <c r="B2470" s="110"/>
      <c r="C2470" s="122"/>
    </row>
    <row r="2471" spans="2:3" x14ac:dyDescent="0.2">
      <c r="B2471" s="110"/>
      <c r="C2471" s="122"/>
    </row>
    <row r="2472" spans="2:3" x14ac:dyDescent="0.2">
      <c r="B2472" s="110"/>
      <c r="C2472" s="122"/>
    </row>
    <row r="2473" spans="2:3" x14ac:dyDescent="0.2">
      <c r="B2473" s="110"/>
      <c r="C2473" s="122"/>
    </row>
    <row r="2474" spans="2:3" x14ac:dyDescent="0.2">
      <c r="B2474" s="110"/>
      <c r="C2474" s="122"/>
    </row>
    <row r="2475" spans="2:3" x14ac:dyDescent="0.2">
      <c r="B2475" s="110"/>
      <c r="C2475" s="122"/>
    </row>
    <row r="2476" spans="2:3" x14ac:dyDescent="0.2">
      <c r="B2476" s="110"/>
      <c r="C2476" s="122"/>
    </row>
    <row r="2477" spans="2:3" x14ac:dyDescent="0.2">
      <c r="B2477" s="110"/>
      <c r="C2477" s="122"/>
    </row>
    <row r="2478" spans="2:3" x14ac:dyDescent="0.2">
      <c r="B2478" s="110"/>
      <c r="C2478" s="122"/>
    </row>
    <row r="2479" spans="2:3" x14ac:dyDescent="0.2">
      <c r="B2479" s="110"/>
      <c r="C2479" s="122"/>
    </row>
    <row r="2480" spans="2:3" x14ac:dyDescent="0.2">
      <c r="B2480" s="110"/>
      <c r="C2480" s="122"/>
    </row>
    <row r="2481" spans="2:3" x14ac:dyDescent="0.2">
      <c r="B2481" s="110"/>
      <c r="C2481" s="122"/>
    </row>
    <row r="2482" spans="2:3" x14ac:dyDescent="0.2">
      <c r="B2482" s="110"/>
      <c r="C2482" s="122"/>
    </row>
    <row r="2483" spans="2:3" x14ac:dyDescent="0.2">
      <c r="B2483" s="110"/>
      <c r="C2483" s="122"/>
    </row>
    <row r="2484" spans="2:3" x14ac:dyDescent="0.2">
      <c r="B2484" s="110"/>
      <c r="C2484" s="122"/>
    </row>
    <row r="2485" spans="2:3" x14ac:dyDescent="0.2">
      <c r="B2485" s="110"/>
      <c r="C2485" s="122"/>
    </row>
    <row r="2486" spans="2:3" x14ac:dyDescent="0.2">
      <c r="B2486" s="110"/>
      <c r="C2486" s="122"/>
    </row>
    <row r="2487" spans="2:3" x14ac:dyDescent="0.2">
      <c r="B2487" s="110"/>
      <c r="C2487" s="122"/>
    </row>
    <row r="2488" spans="2:3" x14ac:dyDescent="0.2">
      <c r="B2488" s="110"/>
      <c r="C2488" s="122"/>
    </row>
    <row r="2489" spans="2:3" x14ac:dyDescent="0.2">
      <c r="B2489" s="110"/>
      <c r="C2489" s="122"/>
    </row>
    <row r="2490" spans="2:3" x14ac:dyDescent="0.2">
      <c r="B2490" s="110"/>
      <c r="C2490" s="122"/>
    </row>
    <row r="2491" spans="2:3" x14ac:dyDescent="0.2">
      <c r="B2491" s="110"/>
      <c r="C2491" s="122"/>
    </row>
    <row r="2492" spans="2:3" x14ac:dyDescent="0.2">
      <c r="B2492" s="110"/>
      <c r="C2492" s="122"/>
    </row>
    <row r="2493" spans="2:3" x14ac:dyDescent="0.2">
      <c r="B2493" s="110"/>
      <c r="C2493" s="122"/>
    </row>
    <row r="2494" spans="2:3" x14ac:dyDescent="0.2">
      <c r="B2494" s="110"/>
      <c r="C2494" s="122"/>
    </row>
    <row r="2495" spans="2:3" x14ac:dyDescent="0.2">
      <c r="B2495" s="110"/>
      <c r="C2495" s="122"/>
    </row>
    <row r="2496" spans="2:3" x14ac:dyDescent="0.2">
      <c r="B2496" s="110"/>
      <c r="C2496" s="122"/>
    </row>
    <row r="2497" spans="2:3" x14ac:dyDescent="0.2">
      <c r="B2497" s="110"/>
      <c r="C2497" s="122"/>
    </row>
    <row r="2498" spans="2:3" x14ac:dyDescent="0.2">
      <c r="B2498" s="110"/>
      <c r="C2498" s="122"/>
    </row>
    <row r="2499" spans="2:3" x14ac:dyDescent="0.2">
      <c r="B2499" s="110"/>
      <c r="C2499" s="122"/>
    </row>
    <row r="2500" spans="2:3" x14ac:dyDescent="0.2">
      <c r="B2500" s="110"/>
      <c r="C2500" s="122"/>
    </row>
    <row r="2501" spans="2:3" x14ac:dyDescent="0.2">
      <c r="B2501" s="110"/>
      <c r="C2501" s="122"/>
    </row>
    <row r="2502" spans="2:3" x14ac:dyDescent="0.2">
      <c r="B2502" s="110"/>
      <c r="C2502" s="122"/>
    </row>
    <row r="2503" spans="2:3" x14ac:dyDescent="0.2">
      <c r="B2503" s="110"/>
      <c r="C2503" s="122"/>
    </row>
    <row r="2504" spans="2:3" x14ac:dyDescent="0.2">
      <c r="B2504" s="110"/>
      <c r="C2504" s="122"/>
    </row>
    <row r="2505" spans="2:3" x14ac:dyDescent="0.2">
      <c r="B2505" s="110"/>
      <c r="C2505" s="122"/>
    </row>
    <row r="2506" spans="2:3" x14ac:dyDescent="0.2">
      <c r="B2506" s="110"/>
      <c r="C2506" s="122"/>
    </row>
    <row r="2507" spans="2:3" x14ac:dyDescent="0.2">
      <c r="B2507" s="110"/>
      <c r="C2507" s="122"/>
    </row>
    <row r="2508" spans="2:3" x14ac:dyDescent="0.2">
      <c r="B2508" s="110"/>
      <c r="C2508" s="122"/>
    </row>
    <row r="2509" spans="2:3" x14ac:dyDescent="0.2">
      <c r="B2509" s="110"/>
      <c r="C2509" s="122"/>
    </row>
    <row r="2510" spans="2:3" x14ac:dyDescent="0.2">
      <c r="B2510" s="110"/>
      <c r="C2510" s="122"/>
    </row>
    <row r="2511" spans="2:3" x14ac:dyDescent="0.2">
      <c r="B2511" s="110"/>
      <c r="C2511" s="122"/>
    </row>
    <row r="2512" spans="2:3" x14ac:dyDescent="0.2">
      <c r="B2512" s="110"/>
      <c r="C2512" s="122"/>
    </row>
    <row r="2513" spans="2:3" x14ac:dyDescent="0.2">
      <c r="B2513" s="110"/>
      <c r="C2513" s="122"/>
    </row>
    <row r="2514" spans="2:3" x14ac:dyDescent="0.2">
      <c r="B2514" s="110"/>
      <c r="C2514" s="122"/>
    </row>
    <row r="2515" spans="2:3" x14ac:dyDescent="0.2">
      <c r="B2515" s="110"/>
      <c r="C2515" s="122"/>
    </row>
    <row r="2516" spans="2:3" x14ac:dyDescent="0.2">
      <c r="B2516" s="110"/>
      <c r="C2516" s="122"/>
    </row>
    <row r="2517" spans="2:3" x14ac:dyDescent="0.2">
      <c r="B2517" s="110"/>
      <c r="C2517" s="122"/>
    </row>
    <row r="2518" spans="2:3" x14ac:dyDescent="0.2">
      <c r="B2518" s="110"/>
      <c r="C2518" s="122"/>
    </row>
    <row r="2519" spans="2:3" x14ac:dyDescent="0.2">
      <c r="B2519" s="110"/>
      <c r="C2519" s="122"/>
    </row>
    <row r="2520" spans="2:3" x14ac:dyDescent="0.2">
      <c r="B2520" s="110"/>
      <c r="C2520" s="122"/>
    </row>
    <row r="2521" spans="2:3" x14ac:dyDescent="0.2">
      <c r="B2521" s="110"/>
      <c r="C2521" s="122"/>
    </row>
    <row r="2522" spans="2:3" x14ac:dyDescent="0.2">
      <c r="B2522" s="110"/>
      <c r="C2522" s="122"/>
    </row>
    <row r="2523" spans="2:3" x14ac:dyDescent="0.2">
      <c r="B2523" s="110"/>
      <c r="C2523" s="122"/>
    </row>
    <row r="2524" spans="2:3" x14ac:dyDescent="0.2">
      <c r="B2524" s="110"/>
      <c r="C2524" s="122"/>
    </row>
    <row r="2525" spans="2:3" x14ac:dyDescent="0.2">
      <c r="B2525" s="110"/>
      <c r="C2525" s="122"/>
    </row>
    <row r="2526" spans="2:3" x14ac:dyDescent="0.2">
      <c r="B2526" s="110"/>
      <c r="C2526" s="122"/>
    </row>
    <row r="2527" spans="2:3" x14ac:dyDescent="0.2">
      <c r="B2527" s="110"/>
      <c r="C2527" s="122"/>
    </row>
    <row r="2528" spans="2:3" x14ac:dyDescent="0.2">
      <c r="B2528" s="110"/>
      <c r="C2528" s="122"/>
    </row>
    <row r="2529" spans="2:3" x14ac:dyDescent="0.2">
      <c r="B2529" s="110"/>
      <c r="C2529" s="122"/>
    </row>
    <row r="2530" spans="2:3" x14ac:dyDescent="0.2">
      <c r="B2530" s="110"/>
      <c r="C2530" s="122"/>
    </row>
    <row r="2531" spans="2:3" x14ac:dyDescent="0.2">
      <c r="B2531" s="110"/>
      <c r="C2531" s="122"/>
    </row>
    <row r="2532" spans="2:3" x14ac:dyDescent="0.2">
      <c r="B2532" s="110"/>
      <c r="C2532" s="122"/>
    </row>
    <row r="2533" spans="2:3" x14ac:dyDescent="0.2">
      <c r="B2533" s="110"/>
      <c r="C2533" s="122"/>
    </row>
    <row r="2534" spans="2:3" x14ac:dyDescent="0.2">
      <c r="B2534" s="110"/>
      <c r="C2534" s="122"/>
    </row>
    <row r="2535" spans="2:3" x14ac:dyDescent="0.2">
      <c r="B2535" s="110"/>
      <c r="C2535" s="122"/>
    </row>
    <row r="2536" spans="2:3" x14ac:dyDescent="0.2">
      <c r="B2536" s="110"/>
      <c r="C2536" s="122"/>
    </row>
    <row r="2537" spans="2:3" x14ac:dyDescent="0.2">
      <c r="B2537" s="110"/>
      <c r="C2537" s="122"/>
    </row>
    <row r="2538" spans="2:3" x14ac:dyDescent="0.2">
      <c r="B2538" s="110"/>
      <c r="C2538" s="122"/>
    </row>
    <row r="2539" spans="2:3" x14ac:dyDescent="0.2">
      <c r="B2539" s="110"/>
      <c r="C2539" s="122"/>
    </row>
    <row r="2540" spans="2:3" x14ac:dyDescent="0.2">
      <c r="B2540" s="110"/>
      <c r="C2540" s="122"/>
    </row>
    <row r="2541" spans="2:3" x14ac:dyDescent="0.2">
      <c r="B2541" s="110"/>
      <c r="C2541" s="122"/>
    </row>
    <row r="2542" spans="2:3" x14ac:dyDescent="0.2">
      <c r="B2542" s="110"/>
      <c r="C2542" s="122"/>
    </row>
    <row r="2543" spans="2:3" x14ac:dyDescent="0.2">
      <c r="B2543" s="110"/>
      <c r="C2543" s="122"/>
    </row>
    <row r="2544" spans="2:3" x14ac:dyDescent="0.2">
      <c r="B2544" s="110"/>
      <c r="C2544" s="122"/>
    </row>
    <row r="2545" spans="2:3" x14ac:dyDescent="0.2">
      <c r="B2545" s="110"/>
      <c r="C2545" s="122"/>
    </row>
    <row r="2546" spans="2:3" x14ac:dyDescent="0.2">
      <c r="B2546" s="110"/>
      <c r="C2546" s="122"/>
    </row>
    <row r="2547" spans="2:3" x14ac:dyDescent="0.2">
      <c r="B2547" s="110"/>
      <c r="C2547" s="122"/>
    </row>
    <row r="2548" spans="2:3" x14ac:dyDescent="0.2">
      <c r="B2548" s="110"/>
      <c r="C2548" s="122"/>
    </row>
    <row r="2549" spans="2:3" x14ac:dyDescent="0.2">
      <c r="B2549" s="110"/>
      <c r="C2549" s="122"/>
    </row>
    <row r="2550" spans="2:3" x14ac:dyDescent="0.2">
      <c r="B2550" s="110"/>
      <c r="C2550" s="122"/>
    </row>
    <row r="2551" spans="2:3" x14ac:dyDescent="0.2">
      <c r="B2551" s="110"/>
      <c r="C2551" s="122"/>
    </row>
    <row r="2552" spans="2:3" x14ac:dyDescent="0.2">
      <c r="B2552" s="110"/>
      <c r="C2552" s="122"/>
    </row>
    <row r="2553" spans="2:3" x14ac:dyDescent="0.2">
      <c r="B2553" s="110"/>
      <c r="C2553" s="122"/>
    </row>
    <row r="2554" spans="2:3" x14ac:dyDescent="0.2">
      <c r="B2554" s="110"/>
      <c r="C2554" s="122"/>
    </row>
    <row r="2555" spans="2:3" x14ac:dyDescent="0.2">
      <c r="B2555" s="110"/>
      <c r="C2555" s="122"/>
    </row>
    <row r="2556" spans="2:3" x14ac:dyDescent="0.2">
      <c r="B2556" s="110"/>
      <c r="C2556" s="122"/>
    </row>
    <row r="2557" spans="2:3" x14ac:dyDescent="0.2">
      <c r="B2557" s="110"/>
      <c r="C2557" s="122"/>
    </row>
    <row r="2558" spans="2:3" x14ac:dyDescent="0.2">
      <c r="B2558" s="110"/>
      <c r="C2558" s="122"/>
    </row>
    <row r="2559" spans="2:3" x14ac:dyDescent="0.2">
      <c r="B2559" s="110"/>
      <c r="C2559" s="122"/>
    </row>
    <row r="2560" spans="2:3" x14ac:dyDescent="0.2">
      <c r="B2560" s="110"/>
      <c r="C2560" s="122"/>
    </row>
    <row r="2561" spans="2:3" x14ac:dyDescent="0.2">
      <c r="B2561" s="110"/>
      <c r="C2561" s="122"/>
    </row>
    <row r="2562" spans="2:3" x14ac:dyDescent="0.2">
      <c r="B2562" s="110"/>
      <c r="C2562" s="122"/>
    </row>
    <row r="2563" spans="2:3" x14ac:dyDescent="0.2">
      <c r="B2563" s="110"/>
      <c r="C2563" s="122"/>
    </row>
    <row r="2564" spans="2:3" x14ac:dyDescent="0.2">
      <c r="B2564" s="110"/>
      <c r="C2564" s="122"/>
    </row>
    <row r="2565" spans="2:3" x14ac:dyDescent="0.2">
      <c r="B2565" s="110"/>
      <c r="C2565" s="122"/>
    </row>
    <row r="2566" spans="2:3" x14ac:dyDescent="0.2">
      <c r="B2566" s="110"/>
      <c r="C2566" s="122"/>
    </row>
    <row r="2567" spans="2:3" x14ac:dyDescent="0.2">
      <c r="B2567" s="110"/>
      <c r="C2567" s="122"/>
    </row>
    <row r="2568" spans="2:3" x14ac:dyDescent="0.2">
      <c r="B2568" s="110"/>
      <c r="C2568" s="122"/>
    </row>
    <row r="2569" spans="2:3" x14ac:dyDescent="0.2">
      <c r="B2569" s="110"/>
      <c r="C2569" s="122"/>
    </row>
    <row r="2570" spans="2:3" x14ac:dyDescent="0.2">
      <c r="B2570" s="110"/>
      <c r="C2570" s="122"/>
    </row>
    <row r="2571" spans="2:3" x14ac:dyDescent="0.2">
      <c r="B2571" s="110"/>
      <c r="C2571" s="122"/>
    </row>
    <row r="2572" spans="2:3" x14ac:dyDescent="0.2">
      <c r="B2572" s="110"/>
      <c r="C2572" s="122"/>
    </row>
    <row r="2573" spans="2:3" x14ac:dyDescent="0.2">
      <c r="B2573" s="110"/>
      <c r="C2573" s="122"/>
    </row>
    <row r="2574" spans="2:3" x14ac:dyDescent="0.2">
      <c r="B2574" s="110"/>
      <c r="C2574" s="122"/>
    </row>
    <row r="2575" spans="2:3" x14ac:dyDescent="0.2">
      <c r="B2575" s="110"/>
      <c r="C2575" s="122"/>
    </row>
    <row r="2576" spans="2:3" x14ac:dyDescent="0.2">
      <c r="B2576" s="110"/>
      <c r="C2576" s="122"/>
    </row>
    <row r="2577" spans="2:3" x14ac:dyDescent="0.2">
      <c r="B2577" s="110"/>
      <c r="C2577" s="122"/>
    </row>
    <row r="2578" spans="2:3" x14ac:dyDescent="0.2">
      <c r="B2578" s="110"/>
      <c r="C2578" s="122"/>
    </row>
    <row r="2579" spans="2:3" x14ac:dyDescent="0.2">
      <c r="B2579" s="110"/>
      <c r="C2579" s="122"/>
    </row>
    <row r="2580" spans="2:3" x14ac:dyDescent="0.2">
      <c r="B2580" s="110"/>
      <c r="C2580" s="122"/>
    </row>
    <row r="2581" spans="2:3" x14ac:dyDescent="0.2">
      <c r="B2581" s="110"/>
      <c r="C2581" s="122"/>
    </row>
    <row r="2582" spans="2:3" x14ac:dyDescent="0.2">
      <c r="B2582" s="110"/>
      <c r="C2582" s="122"/>
    </row>
    <row r="2583" spans="2:3" x14ac:dyDescent="0.2">
      <c r="B2583" s="110"/>
      <c r="C2583" s="122"/>
    </row>
    <row r="2584" spans="2:3" x14ac:dyDescent="0.2">
      <c r="B2584" s="110"/>
      <c r="C2584" s="122"/>
    </row>
    <row r="2585" spans="2:3" x14ac:dyDescent="0.2">
      <c r="B2585" s="110"/>
      <c r="C2585" s="122"/>
    </row>
    <row r="2586" spans="2:3" x14ac:dyDescent="0.2">
      <c r="B2586" s="110"/>
      <c r="C2586" s="122"/>
    </row>
    <row r="2587" spans="2:3" x14ac:dyDescent="0.2">
      <c r="B2587" s="110"/>
      <c r="C2587" s="122"/>
    </row>
    <row r="2588" spans="2:3" x14ac:dyDescent="0.2">
      <c r="B2588" s="110"/>
      <c r="C2588" s="122"/>
    </row>
    <row r="2589" spans="2:3" x14ac:dyDescent="0.2">
      <c r="B2589" s="110"/>
      <c r="C2589" s="122"/>
    </row>
    <row r="2590" spans="2:3" x14ac:dyDescent="0.2">
      <c r="B2590" s="110"/>
      <c r="C2590" s="122"/>
    </row>
    <row r="2591" spans="2:3" x14ac:dyDescent="0.2">
      <c r="B2591" s="110"/>
      <c r="C2591" s="122"/>
    </row>
    <row r="2592" spans="2:3" x14ac:dyDescent="0.2">
      <c r="B2592" s="110"/>
      <c r="C2592" s="122"/>
    </row>
    <row r="2593" spans="2:3" x14ac:dyDescent="0.2">
      <c r="B2593" s="110"/>
      <c r="C2593" s="122"/>
    </row>
    <row r="2594" spans="2:3" x14ac:dyDescent="0.2">
      <c r="B2594" s="110"/>
      <c r="C2594" s="122"/>
    </row>
    <row r="2595" spans="2:3" x14ac:dyDescent="0.2">
      <c r="B2595" s="110"/>
      <c r="C2595" s="122"/>
    </row>
    <row r="2596" spans="2:3" x14ac:dyDescent="0.2">
      <c r="B2596" s="110"/>
      <c r="C2596" s="122"/>
    </row>
    <row r="2597" spans="2:3" x14ac:dyDescent="0.2">
      <c r="B2597" s="110"/>
      <c r="C2597" s="122"/>
    </row>
    <row r="2598" spans="2:3" x14ac:dyDescent="0.2">
      <c r="B2598" s="110"/>
      <c r="C2598" s="122"/>
    </row>
    <row r="2599" spans="2:3" x14ac:dyDescent="0.2">
      <c r="B2599" s="110"/>
      <c r="C2599" s="122"/>
    </row>
    <row r="2600" spans="2:3" x14ac:dyDescent="0.2">
      <c r="B2600" s="110"/>
      <c r="C2600" s="122"/>
    </row>
    <row r="2601" spans="2:3" x14ac:dyDescent="0.2">
      <c r="B2601" s="110"/>
      <c r="C2601" s="122"/>
    </row>
    <row r="2602" spans="2:3" x14ac:dyDescent="0.2">
      <c r="B2602" s="110"/>
      <c r="C2602" s="122"/>
    </row>
    <row r="2603" spans="2:3" x14ac:dyDescent="0.2">
      <c r="B2603" s="110"/>
      <c r="C2603" s="122"/>
    </row>
    <row r="2604" spans="2:3" x14ac:dyDescent="0.2">
      <c r="B2604" s="110"/>
      <c r="C2604" s="122"/>
    </row>
    <row r="2605" spans="2:3" x14ac:dyDescent="0.2">
      <c r="B2605" s="110"/>
      <c r="C2605" s="122"/>
    </row>
    <row r="2606" spans="2:3" x14ac:dyDescent="0.2">
      <c r="B2606" s="110"/>
      <c r="C2606" s="122"/>
    </row>
    <row r="2607" spans="2:3" x14ac:dyDescent="0.2">
      <c r="B2607" s="110"/>
      <c r="C2607" s="122"/>
    </row>
    <row r="2608" spans="2:3" x14ac:dyDescent="0.2">
      <c r="B2608" s="110"/>
      <c r="C2608" s="122"/>
    </row>
    <row r="2609" spans="2:3" x14ac:dyDescent="0.2">
      <c r="B2609" s="110"/>
      <c r="C2609" s="122"/>
    </row>
    <row r="2610" spans="2:3" x14ac:dyDescent="0.2">
      <c r="B2610" s="110"/>
      <c r="C2610" s="122"/>
    </row>
    <row r="2611" spans="2:3" x14ac:dyDescent="0.2">
      <c r="B2611" s="110"/>
      <c r="C2611" s="122"/>
    </row>
    <row r="2612" spans="2:3" x14ac:dyDescent="0.2">
      <c r="B2612" s="110"/>
      <c r="C2612" s="122"/>
    </row>
    <row r="2613" spans="2:3" x14ac:dyDescent="0.2">
      <c r="B2613" s="110"/>
      <c r="C2613" s="122"/>
    </row>
    <row r="2614" spans="2:3" x14ac:dyDescent="0.2">
      <c r="B2614" s="110"/>
      <c r="C2614" s="122"/>
    </row>
    <row r="2615" spans="2:3" x14ac:dyDescent="0.2">
      <c r="B2615" s="110"/>
      <c r="C2615" s="122"/>
    </row>
    <row r="2616" spans="2:3" x14ac:dyDescent="0.2">
      <c r="B2616" s="110"/>
      <c r="C2616" s="122"/>
    </row>
    <row r="2617" spans="2:3" x14ac:dyDescent="0.2">
      <c r="B2617" s="110"/>
      <c r="C2617" s="122"/>
    </row>
    <row r="2618" spans="2:3" x14ac:dyDescent="0.2">
      <c r="B2618" s="110"/>
      <c r="C2618" s="122"/>
    </row>
    <row r="2619" spans="2:3" x14ac:dyDescent="0.2">
      <c r="B2619" s="110"/>
      <c r="C2619" s="122"/>
    </row>
    <row r="2620" spans="2:3" x14ac:dyDescent="0.2">
      <c r="B2620" s="110"/>
      <c r="C2620" s="122"/>
    </row>
    <row r="2621" spans="2:3" x14ac:dyDescent="0.2">
      <c r="B2621" s="110"/>
      <c r="C2621" s="122"/>
    </row>
    <row r="2622" spans="2:3" x14ac:dyDescent="0.2">
      <c r="B2622" s="110"/>
      <c r="C2622" s="122"/>
    </row>
    <row r="2623" spans="2:3" x14ac:dyDescent="0.2">
      <c r="B2623" s="110"/>
      <c r="C2623" s="122"/>
    </row>
    <row r="2624" spans="2:3" x14ac:dyDescent="0.2">
      <c r="B2624" s="110"/>
      <c r="C2624" s="122"/>
    </row>
    <row r="2625" spans="2:3" x14ac:dyDescent="0.2">
      <c r="B2625" s="110"/>
      <c r="C2625" s="122"/>
    </row>
    <row r="2626" spans="2:3" x14ac:dyDescent="0.2">
      <c r="B2626" s="110"/>
      <c r="C2626" s="122"/>
    </row>
    <row r="2627" spans="2:3" x14ac:dyDescent="0.2">
      <c r="B2627" s="110"/>
      <c r="C2627" s="122"/>
    </row>
    <row r="2628" spans="2:3" x14ac:dyDescent="0.2">
      <c r="B2628" s="110"/>
      <c r="C2628" s="122"/>
    </row>
    <row r="2629" spans="2:3" x14ac:dyDescent="0.2">
      <c r="B2629" s="110"/>
      <c r="C2629" s="122"/>
    </row>
    <row r="2630" spans="2:3" x14ac:dyDescent="0.2">
      <c r="B2630" s="110"/>
      <c r="C2630" s="122"/>
    </row>
    <row r="2631" spans="2:3" x14ac:dyDescent="0.2">
      <c r="B2631" s="110"/>
      <c r="C2631" s="122"/>
    </row>
    <row r="2632" spans="2:3" x14ac:dyDescent="0.2">
      <c r="B2632" s="110"/>
      <c r="C2632" s="122"/>
    </row>
    <row r="2633" spans="2:3" x14ac:dyDescent="0.2">
      <c r="B2633" s="110"/>
      <c r="C2633" s="122"/>
    </row>
    <row r="2634" spans="2:3" x14ac:dyDescent="0.2">
      <c r="B2634" s="110"/>
      <c r="C2634" s="122"/>
    </row>
    <row r="2635" spans="2:3" x14ac:dyDescent="0.2">
      <c r="B2635" s="110"/>
      <c r="C2635" s="122"/>
    </row>
    <row r="2636" spans="2:3" x14ac:dyDescent="0.2">
      <c r="B2636" s="110"/>
      <c r="C2636" s="122"/>
    </row>
    <row r="2637" spans="2:3" x14ac:dyDescent="0.2">
      <c r="B2637" s="110"/>
      <c r="C2637" s="122"/>
    </row>
    <row r="2638" spans="2:3" x14ac:dyDescent="0.2">
      <c r="B2638" s="110"/>
      <c r="C2638" s="122"/>
    </row>
    <row r="2639" spans="2:3" x14ac:dyDescent="0.2">
      <c r="B2639" s="110"/>
      <c r="C2639" s="122"/>
    </row>
    <row r="2640" spans="2:3" x14ac:dyDescent="0.2">
      <c r="B2640" s="110"/>
      <c r="C2640" s="122"/>
    </row>
    <row r="2641" spans="2:3" x14ac:dyDescent="0.2">
      <c r="B2641" s="110"/>
      <c r="C2641" s="122"/>
    </row>
    <row r="2642" spans="2:3" x14ac:dyDescent="0.2">
      <c r="B2642" s="110"/>
      <c r="C2642" s="122"/>
    </row>
    <row r="2643" spans="2:3" x14ac:dyDescent="0.2">
      <c r="B2643" s="110"/>
      <c r="C2643" s="122"/>
    </row>
    <row r="2644" spans="2:3" x14ac:dyDescent="0.2">
      <c r="B2644" s="110"/>
      <c r="C2644" s="122"/>
    </row>
    <row r="2645" spans="2:3" x14ac:dyDescent="0.2">
      <c r="B2645" s="110"/>
      <c r="C2645" s="122"/>
    </row>
    <row r="2646" spans="2:3" x14ac:dyDescent="0.2">
      <c r="B2646" s="110"/>
      <c r="C2646" s="122"/>
    </row>
    <row r="2647" spans="2:3" x14ac:dyDescent="0.2">
      <c r="B2647" s="110"/>
      <c r="C2647" s="122"/>
    </row>
    <row r="2648" spans="2:3" x14ac:dyDescent="0.2">
      <c r="B2648" s="110"/>
      <c r="C2648" s="122"/>
    </row>
    <row r="2649" spans="2:3" x14ac:dyDescent="0.2">
      <c r="B2649" s="110"/>
      <c r="C2649" s="122"/>
    </row>
    <row r="2650" spans="2:3" x14ac:dyDescent="0.2">
      <c r="B2650" s="110"/>
      <c r="C2650" s="122"/>
    </row>
    <row r="2651" spans="2:3" x14ac:dyDescent="0.2">
      <c r="B2651" s="110"/>
      <c r="C2651" s="122"/>
    </row>
    <row r="2652" spans="2:3" x14ac:dyDescent="0.2">
      <c r="B2652" s="110"/>
      <c r="C2652" s="122"/>
    </row>
    <row r="2653" spans="2:3" x14ac:dyDescent="0.2">
      <c r="B2653" s="110"/>
      <c r="C2653" s="122"/>
    </row>
    <row r="2654" spans="2:3" x14ac:dyDescent="0.2">
      <c r="B2654" s="110"/>
      <c r="C2654" s="122"/>
    </row>
    <row r="2655" spans="2:3" x14ac:dyDescent="0.2">
      <c r="B2655" s="110"/>
      <c r="C2655" s="122"/>
    </row>
    <row r="2656" spans="2:3" x14ac:dyDescent="0.2">
      <c r="B2656" s="110"/>
      <c r="C2656" s="122"/>
    </row>
    <row r="2657" spans="2:3" x14ac:dyDescent="0.2">
      <c r="B2657" s="110"/>
      <c r="C2657" s="122"/>
    </row>
    <row r="2658" spans="2:3" x14ac:dyDescent="0.2">
      <c r="B2658" s="110"/>
      <c r="C2658" s="122"/>
    </row>
    <row r="2659" spans="2:3" x14ac:dyDescent="0.2">
      <c r="B2659" s="110"/>
      <c r="C2659" s="122"/>
    </row>
    <row r="2660" spans="2:3" x14ac:dyDescent="0.2">
      <c r="B2660" s="110"/>
      <c r="C2660" s="122"/>
    </row>
    <row r="2661" spans="2:3" x14ac:dyDescent="0.2">
      <c r="B2661" s="110"/>
      <c r="C2661" s="122"/>
    </row>
    <row r="2662" spans="2:3" x14ac:dyDescent="0.2">
      <c r="B2662" s="110"/>
      <c r="C2662" s="122"/>
    </row>
    <row r="2663" spans="2:3" x14ac:dyDescent="0.2">
      <c r="B2663" s="110"/>
      <c r="C2663" s="122"/>
    </row>
    <row r="2664" spans="2:3" x14ac:dyDescent="0.2">
      <c r="B2664" s="110"/>
      <c r="C2664" s="122"/>
    </row>
    <row r="2665" spans="2:3" x14ac:dyDescent="0.2">
      <c r="B2665" s="110"/>
      <c r="C2665" s="122"/>
    </row>
    <row r="2666" spans="2:3" x14ac:dyDescent="0.2">
      <c r="B2666" s="110"/>
      <c r="C2666" s="122"/>
    </row>
    <row r="2667" spans="2:3" x14ac:dyDescent="0.2">
      <c r="B2667" s="110"/>
      <c r="C2667" s="122"/>
    </row>
    <row r="2668" spans="2:3" x14ac:dyDescent="0.2">
      <c r="B2668" s="110"/>
      <c r="C2668" s="122"/>
    </row>
    <row r="2669" spans="2:3" x14ac:dyDescent="0.2">
      <c r="B2669" s="110"/>
      <c r="C2669" s="122"/>
    </row>
    <row r="2670" spans="2:3" x14ac:dyDescent="0.2">
      <c r="B2670" s="110"/>
      <c r="C2670" s="122"/>
    </row>
    <row r="2671" spans="2:3" x14ac:dyDescent="0.2">
      <c r="B2671" s="110"/>
      <c r="C2671" s="122"/>
    </row>
    <row r="2672" spans="2:3" x14ac:dyDescent="0.2">
      <c r="B2672" s="110"/>
      <c r="C2672" s="122"/>
    </row>
    <row r="2673" spans="2:3" x14ac:dyDescent="0.2">
      <c r="B2673" s="110"/>
      <c r="C2673" s="122"/>
    </row>
    <row r="2674" spans="2:3" x14ac:dyDescent="0.2">
      <c r="B2674" s="110"/>
      <c r="C2674" s="122"/>
    </row>
    <row r="2675" spans="2:3" x14ac:dyDescent="0.2">
      <c r="B2675" s="110"/>
      <c r="C2675" s="122"/>
    </row>
    <row r="2676" spans="2:3" x14ac:dyDescent="0.2">
      <c r="B2676" s="110"/>
      <c r="C2676" s="122"/>
    </row>
    <row r="2677" spans="2:3" x14ac:dyDescent="0.2">
      <c r="B2677" s="110"/>
      <c r="C2677" s="122"/>
    </row>
    <row r="2678" spans="2:3" x14ac:dyDescent="0.2">
      <c r="B2678" s="110"/>
      <c r="C2678" s="122"/>
    </row>
    <row r="2679" spans="2:3" x14ac:dyDescent="0.2">
      <c r="B2679" s="110"/>
      <c r="C2679" s="122"/>
    </row>
    <row r="2680" spans="2:3" x14ac:dyDescent="0.2">
      <c r="B2680" s="110"/>
      <c r="C2680" s="122"/>
    </row>
    <row r="2681" spans="2:3" x14ac:dyDescent="0.2">
      <c r="B2681" s="110"/>
      <c r="C2681" s="122"/>
    </row>
    <row r="2682" spans="2:3" x14ac:dyDescent="0.2">
      <c r="B2682" s="110"/>
      <c r="C2682" s="122"/>
    </row>
    <row r="2683" spans="2:3" x14ac:dyDescent="0.2">
      <c r="B2683" s="110"/>
      <c r="C2683" s="122"/>
    </row>
    <row r="2684" spans="2:3" x14ac:dyDescent="0.2">
      <c r="B2684" s="110"/>
      <c r="C2684" s="122"/>
    </row>
    <row r="2685" spans="2:3" x14ac:dyDescent="0.2">
      <c r="B2685" s="110"/>
      <c r="C2685" s="122"/>
    </row>
    <row r="2686" spans="2:3" x14ac:dyDescent="0.2">
      <c r="B2686" s="110"/>
      <c r="C2686" s="122"/>
    </row>
    <row r="2687" spans="2:3" x14ac:dyDescent="0.2">
      <c r="B2687" s="110"/>
      <c r="C2687" s="122"/>
    </row>
    <row r="2688" spans="2:3" x14ac:dyDescent="0.2">
      <c r="B2688" s="110"/>
      <c r="C2688" s="122"/>
    </row>
    <row r="2689" spans="2:3" x14ac:dyDescent="0.2">
      <c r="B2689" s="110"/>
      <c r="C2689" s="122"/>
    </row>
    <row r="2690" spans="2:3" x14ac:dyDescent="0.2">
      <c r="B2690" s="110"/>
      <c r="C2690" s="122"/>
    </row>
    <row r="2691" spans="2:3" x14ac:dyDescent="0.2">
      <c r="B2691" s="110"/>
      <c r="C2691" s="122"/>
    </row>
    <row r="2692" spans="2:3" x14ac:dyDescent="0.2">
      <c r="B2692" s="110"/>
      <c r="C2692" s="122"/>
    </row>
    <row r="2693" spans="2:3" x14ac:dyDescent="0.2">
      <c r="B2693" s="110"/>
      <c r="C2693" s="122"/>
    </row>
    <row r="2694" spans="2:3" x14ac:dyDescent="0.2">
      <c r="B2694" s="110"/>
      <c r="C2694" s="122"/>
    </row>
    <row r="2695" spans="2:3" x14ac:dyDescent="0.2">
      <c r="B2695" s="110"/>
      <c r="C2695" s="122"/>
    </row>
    <row r="2696" spans="2:3" x14ac:dyDescent="0.2">
      <c r="B2696" s="110"/>
      <c r="C2696" s="122"/>
    </row>
    <row r="2697" spans="2:3" x14ac:dyDescent="0.2">
      <c r="B2697" s="110"/>
      <c r="C2697" s="122"/>
    </row>
    <row r="2698" spans="2:3" x14ac:dyDescent="0.2">
      <c r="B2698" s="110"/>
      <c r="C2698" s="122"/>
    </row>
    <row r="2699" spans="2:3" x14ac:dyDescent="0.2">
      <c r="B2699" s="110"/>
      <c r="C2699" s="122"/>
    </row>
    <row r="2700" spans="2:3" x14ac:dyDescent="0.2">
      <c r="B2700" s="110"/>
      <c r="C2700" s="122"/>
    </row>
    <row r="2701" spans="2:3" x14ac:dyDescent="0.2">
      <c r="B2701" s="110"/>
      <c r="C2701" s="122"/>
    </row>
    <row r="2702" spans="2:3" x14ac:dyDescent="0.2">
      <c r="B2702" s="110"/>
      <c r="C2702" s="122"/>
    </row>
    <row r="2703" spans="2:3" x14ac:dyDescent="0.2">
      <c r="B2703" s="110"/>
      <c r="C2703" s="122"/>
    </row>
    <row r="2704" spans="2:3" x14ac:dyDescent="0.2">
      <c r="B2704" s="110"/>
      <c r="C2704" s="122"/>
    </row>
    <row r="2705" spans="2:3" x14ac:dyDescent="0.2">
      <c r="B2705" s="110"/>
      <c r="C2705" s="122"/>
    </row>
    <row r="2706" spans="2:3" x14ac:dyDescent="0.2">
      <c r="B2706" s="110"/>
      <c r="C2706" s="122"/>
    </row>
    <row r="2707" spans="2:3" x14ac:dyDescent="0.2">
      <c r="B2707" s="110"/>
      <c r="C2707" s="122"/>
    </row>
    <row r="2708" spans="2:3" x14ac:dyDescent="0.2">
      <c r="B2708" s="110"/>
      <c r="C2708" s="122"/>
    </row>
    <row r="2709" spans="2:3" x14ac:dyDescent="0.2">
      <c r="B2709" s="110"/>
      <c r="C2709" s="122"/>
    </row>
    <row r="2710" spans="2:3" x14ac:dyDescent="0.2">
      <c r="B2710" s="110"/>
      <c r="C2710" s="122"/>
    </row>
    <row r="2711" spans="2:3" x14ac:dyDescent="0.2">
      <c r="B2711" s="110"/>
      <c r="C2711" s="122"/>
    </row>
    <row r="2712" spans="2:3" x14ac:dyDescent="0.2">
      <c r="B2712" s="110"/>
      <c r="C2712" s="122"/>
    </row>
    <row r="2713" spans="2:3" x14ac:dyDescent="0.2">
      <c r="B2713" s="110"/>
      <c r="C2713" s="122"/>
    </row>
    <row r="2714" spans="2:3" x14ac:dyDescent="0.2">
      <c r="B2714" s="110"/>
      <c r="C2714" s="122"/>
    </row>
    <row r="2715" spans="2:3" x14ac:dyDescent="0.2">
      <c r="B2715" s="110"/>
      <c r="C2715" s="122"/>
    </row>
    <row r="2716" spans="2:3" x14ac:dyDescent="0.2">
      <c r="B2716" s="110"/>
      <c r="C2716" s="122"/>
    </row>
    <row r="2717" spans="2:3" x14ac:dyDescent="0.2">
      <c r="B2717" s="110"/>
      <c r="C2717" s="122"/>
    </row>
    <row r="2718" spans="2:3" x14ac:dyDescent="0.2">
      <c r="B2718" s="110"/>
      <c r="C2718" s="122"/>
    </row>
    <row r="2719" spans="2:3" x14ac:dyDescent="0.2">
      <c r="B2719" s="110"/>
      <c r="C2719" s="122"/>
    </row>
    <row r="2720" spans="2:3" x14ac:dyDescent="0.2">
      <c r="B2720" s="110"/>
      <c r="C2720" s="122"/>
    </row>
    <row r="2721" spans="2:3" x14ac:dyDescent="0.2">
      <c r="B2721" s="110"/>
      <c r="C2721" s="122"/>
    </row>
    <row r="2722" spans="2:3" x14ac:dyDescent="0.2">
      <c r="B2722" s="110"/>
      <c r="C2722" s="122"/>
    </row>
    <row r="2723" spans="2:3" x14ac:dyDescent="0.2">
      <c r="B2723" s="110"/>
      <c r="C2723" s="122"/>
    </row>
    <row r="2724" spans="2:3" x14ac:dyDescent="0.2">
      <c r="B2724" s="110"/>
      <c r="C2724" s="122"/>
    </row>
    <row r="2725" spans="2:3" x14ac:dyDescent="0.2">
      <c r="B2725" s="110"/>
      <c r="C2725" s="122"/>
    </row>
    <row r="2726" spans="2:3" x14ac:dyDescent="0.2">
      <c r="B2726" s="110"/>
      <c r="C2726" s="122"/>
    </row>
    <row r="2727" spans="2:3" x14ac:dyDescent="0.2">
      <c r="B2727" s="110"/>
      <c r="C2727" s="122"/>
    </row>
    <row r="2728" spans="2:3" x14ac:dyDescent="0.2">
      <c r="B2728" s="110"/>
      <c r="C2728" s="122"/>
    </row>
    <row r="2729" spans="2:3" x14ac:dyDescent="0.2">
      <c r="B2729" s="110"/>
      <c r="C2729" s="122"/>
    </row>
    <row r="2730" spans="2:3" x14ac:dyDescent="0.2">
      <c r="B2730" s="110"/>
      <c r="C2730" s="122"/>
    </row>
    <row r="2731" spans="2:3" x14ac:dyDescent="0.2">
      <c r="B2731" s="110"/>
      <c r="C2731" s="122"/>
    </row>
    <row r="2732" spans="2:3" x14ac:dyDescent="0.2">
      <c r="B2732" s="110"/>
      <c r="C2732" s="122"/>
    </row>
    <row r="2733" spans="2:3" x14ac:dyDescent="0.2">
      <c r="B2733" s="110"/>
      <c r="C2733" s="122"/>
    </row>
    <row r="2734" spans="2:3" x14ac:dyDescent="0.2">
      <c r="B2734" s="110"/>
      <c r="C2734" s="122"/>
    </row>
    <row r="2735" spans="2:3" x14ac:dyDescent="0.2">
      <c r="B2735" s="110"/>
      <c r="C2735" s="122"/>
    </row>
    <row r="2736" spans="2:3" x14ac:dyDescent="0.2">
      <c r="B2736" s="110"/>
      <c r="C2736" s="122"/>
    </row>
    <row r="2737" spans="2:3" x14ac:dyDescent="0.2">
      <c r="B2737" s="110"/>
      <c r="C2737" s="122"/>
    </row>
    <row r="2738" spans="2:3" x14ac:dyDescent="0.2">
      <c r="B2738" s="110"/>
      <c r="C2738" s="122"/>
    </row>
    <row r="2739" spans="2:3" x14ac:dyDescent="0.2">
      <c r="B2739" s="110"/>
      <c r="C2739" s="122"/>
    </row>
    <row r="2740" spans="2:3" x14ac:dyDescent="0.2">
      <c r="B2740" s="110"/>
      <c r="C2740" s="122"/>
    </row>
    <row r="2741" spans="2:3" x14ac:dyDescent="0.2">
      <c r="B2741" s="110"/>
      <c r="C2741" s="122"/>
    </row>
    <row r="2742" spans="2:3" x14ac:dyDescent="0.2">
      <c r="B2742" s="110"/>
      <c r="C2742" s="122"/>
    </row>
    <row r="2743" spans="2:3" x14ac:dyDescent="0.2">
      <c r="B2743" s="110"/>
      <c r="C2743" s="122"/>
    </row>
    <row r="2744" spans="2:3" x14ac:dyDescent="0.2">
      <c r="B2744" s="110"/>
      <c r="C2744" s="122"/>
    </row>
    <row r="2745" spans="2:3" x14ac:dyDescent="0.2">
      <c r="B2745" s="110"/>
      <c r="C2745" s="122"/>
    </row>
    <row r="2746" spans="2:3" x14ac:dyDescent="0.2">
      <c r="B2746" s="110"/>
      <c r="C2746" s="122"/>
    </row>
    <row r="2747" spans="2:3" x14ac:dyDescent="0.2">
      <c r="B2747" s="110"/>
      <c r="C2747" s="122"/>
    </row>
    <row r="2748" spans="2:3" x14ac:dyDescent="0.2">
      <c r="B2748" s="110"/>
      <c r="C2748" s="122"/>
    </row>
    <row r="2749" spans="2:3" x14ac:dyDescent="0.2">
      <c r="B2749" s="110"/>
      <c r="C2749" s="122"/>
    </row>
    <row r="2750" spans="2:3" x14ac:dyDescent="0.2">
      <c r="B2750" s="110"/>
      <c r="C2750" s="122"/>
    </row>
    <row r="2751" spans="2:3" x14ac:dyDescent="0.2">
      <c r="B2751" s="110"/>
      <c r="C2751" s="122"/>
    </row>
    <row r="2752" spans="2:3" x14ac:dyDescent="0.2">
      <c r="B2752" s="110"/>
      <c r="C2752" s="122"/>
    </row>
    <row r="2753" spans="2:3" x14ac:dyDescent="0.2">
      <c r="B2753" s="110"/>
      <c r="C2753" s="122"/>
    </row>
    <row r="2754" spans="2:3" x14ac:dyDescent="0.2">
      <c r="B2754" s="110"/>
      <c r="C2754" s="122"/>
    </row>
    <row r="2755" spans="2:3" x14ac:dyDescent="0.2">
      <c r="B2755" s="110"/>
      <c r="C2755" s="122"/>
    </row>
    <row r="2756" spans="2:3" x14ac:dyDescent="0.2">
      <c r="B2756" s="110"/>
      <c r="C2756" s="122"/>
    </row>
    <row r="2757" spans="2:3" x14ac:dyDescent="0.2">
      <c r="B2757" s="110"/>
      <c r="C2757" s="122"/>
    </row>
    <row r="2758" spans="2:3" x14ac:dyDescent="0.2">
      <c r="B2758" s="110"/>
      <c r="C2758" s="122"/>
    </row>
    <row r="2759" spans="2:3" x14ac:dyDescent="0.2">
      <c r="B2759" s="110"/>
      <c r="C2759" s="122"/>
    </row>
    <row r="2760" spans="2:3" x14ac:dyDescent="0.2">
      <c r="B2760" s="110"/>
      <c r="C2760" s="122"/>
    </row>
    <row r="2761" spans="2:3" x14ac:dyDescent="0.2">
      <c r="B2761" s="110"/>
      <c r="C2761" s="122"/>
    </row>
    <row r="2762" spans="2:3" x14ac:dyDescent="0.2">
      <c r="B2762" s="110"/>
      <c r="C2762" s="122"/>
    </row>
    <row r="2763" spans="2:3" x14ac:dyDescent="0.2">
      <c r="B2763" s="110"/>
      <c r="C2763" s="122"/>
    </row>
    <row r="2764" spans="2:3" x14ac:dyDescent="0.2">
      <c r="B2764" s="110"/>
      <c r="C2764" s="122"/>
    </row>
    <row r="2765" spans="2:3" x14ac:dyDescent="0.2">
      <c r="B2765" s="110"/>
      <c r="C2765" s="122"/>
    </row>
    <row r="2766" spans="2:3" x14ac:dyDescent="0.2">
      <c r="B2766" s="110"/>
      <c r="C2766" s="122"/>
    </row>
    <row r="2767" spans="2:3" x14ac:dyDescent="0.2">
      <c r="B2767" s="110"/>
      <c r="C2767" s="122"/>
    </row>
    <row r="2768" spans="2:3" x14ac:dyDescent="0.2">
      <c r="B2768" s="110"/>
      <c r="C2768" s="122"/>
    </row>
    <row r="2769" spans="2:3" x14ac:dyDescent="0.2">
      <c r="B2769" s="110"/>
      <c r="C2769" s="122"/>
    </row>
    <row r="2770" spans="2:3" x14ac:dyDescent="0.2">
      <c r="B2770" s="110"/>
      <c r="C2770" s="122"/>
    </row>
    <row r="2771" spans="2:3" x14ac:dyDescent="0.2">
      <c r="B2771" s="110"/>
      <c r="C2771" s="122"/>
    </row>
    <row r="2772" spans="2:3" x14ac:dyDescent="0.2">
      <c r="B2772" s="110"/>
      <c r="C2772" s="122"/>
    </row>
    <row r="2773" spans="2:3" x14ac:dyDescent="0.2">
      <c r="B2773" s="110"/>
      <c r="C2773" s="122"/>
    </row>
    <row r="2774" spans="2:3" x14ac:dyDescent="0.2">
      <c r="B2774" s="110"/>
      <c r="C2774" s="122"/>
    </row>
    <row r="2775" spans="2:3" x14ac:dyDescent="0.2">
      <c r="B2775" s="110"/>
      <c r="C2775" s="122"/>
    </row>
    <row r="2776" spans="2:3" x14ac:dyDescent="0.2">
      <c r="B2776" s="110"/>
      <c r="C2776" s="122"/>
    </row>
    <row r="2777" spans="2:3" x14ac:dyDescent="0.2">
      <c r="B2777" s="110"/>
      <c r="C2777" s="122"/>
    </row>
    <row r="2778" spans="2:3" x14ac:dyDescent="0.2">
      <c r="B2778" s="110"/>
      <c r="C2778" s="122"/>
    </row>
    <row r="2779" spans="2:3" x14ac:dyDescent="0.2">
      <c r="B2779" s="110"/>
      <c r="C2779" s="122"/>
    </row>
    <row r="2780" spans="2:3" x14ac:dyDescent="0.2">
      <c r="B2780" s="110"/>
      <c r="C2780" s="122"/>
    </row>
    <row r="2781" spans="2:3" x14ac:dyDescent="0.2">
      <c r="B2781" s="110"/>
      <c r="C2781" s="122"/>
    </row>
    <row r="2782" spans="2:3" x14ac:dyDescent="0.2">
      <c r="B2782" s="110"/>
      <c r="C2782" s="122"/>
    </row>
    <row r="2783" spans="2:3" x14ac:dyDescent="0.2">
      <c r="B2783" s="110"/>
      <c r="C2783" s="122"/>
    </row>
    <row r="2784" spans="2:3" x14ac:dyDescent="0.2">
      <c r="B2784" s="110"/>
      <c r="C2784" s="122"/>
    </row>
    <row r="2785" spans="2:3" x14ac:dyDescent="0.2">
      <c r="B2785" s="110"/>
      <c r="C2785" s="122"/>
    </row>
    <row r="2786" spans="2:3" x14ac:dyDescent="0.2">
      <c r="B2786" s="110"/>
      <c r="C2786" s="122"/>
    </row>
    <row r="2787" spans="2:3" x14ac:dyDescent="0.2">
      <c r="B2787" s="110"/>
      <c r="C2787" s="122"/>
    </row>
    <row r="2788" spans="2:3" x14ac:dyDescent="0.2">
      <c r="B2788" s="110"/>
      <c r="C2788" s="122"/>
    </row>
    <row r="2789" spans="2:3" x14ac:dyDescent="0.2">
      <c r="B2789" s="110"/>
      <c r="C2789" s="122"/>
    </row>
    <row r="2790" spans="2:3" x14ac:dyDescent="0.2">
      <c r="B2790" s="110"/>
      <c r="C2790" s="122"/>
    </row>
    <row r="2791" spans="2:3" x14ac:dyDescent="0.2">
      <c r="B2791" s="110"/>
      <c r="C2791" s="122"/>
    </row>
    <row r="2792" spans="2:3" x14ac:dyDescent="0.2">
      <c r="B2792" s="110"/>
      <c r="C2792" s="122"/>
    </row>
    <row r="2793" spans="2:3" x14ac:dyDescent="0.2">
      <c r="B2793" s="110"/>
      <c r="C2793" s="122"/>
    </row>
    <row r="2794" spans="2:3" x14ac:dyDescent="0.2">
      <c r="B2794" s="110"/>
      <c r="C2794" s="122"/>
    </row>
    <row r="2795" spans="2:3" x14ac:dyDescent="0.2">
      <c r="B2795" s="110"/>
      <c r="C2795" s="122"/>
    </row>
    <row r="2796" spans="2:3" x14ac:dyDescent="0.2">
      <c r="B2796" s="110"/>
      <c r="C2796" s="122"/>
    </row>
    <row r="2797" spans="2:3" x14ac:dyDescent="0.2">
      <c r="B2797" s="110"/>
      <c r="C2797" s="122"/>
    </row>
    <row r="2798" spans="2:3" x14ac:dyDescent="0.2">
      <c r="B2798" s="110"/>
      <c r="C2798" s="122"/>
    </row>
    <row r="2799" spans="2:3" x14ac:dyDescent="0.2">
      <c r="B2799" s="110"/>
      <c r="C2799" s="122"/>
    </row>
    <row r="2800" spans="2:3" x14ac:dyDescent="0.2">
      <c r="B2800" s="110"/>
      <c r="C2800" s="122"/>
    </row>
    <row r="2801" spans="2:3" x14ac:dyDescent="0.2">
      <c r="B2801" s="110"/>
      <c r="C2801" s="122"/>
    </row>
    <row r="2802" spans="2:3" x14ac:dyDescent="0.2">
      <c r="B2802" s="110"/>
      <c r="C2802" s="122"/>
    </row>
    <row r="2803" spans="2:3" x14ac:dyDescent="0.2">
      <c r="B2803" s="110"/>
      <c r="C2803" s="122"/>
    </row>
    <row r="2804" spans="2:3" x14ac:dyDescent="0.2">
      <c r="B2804" s="110"/>
      <c r="C2804" s="122"/>
    </row>
    <row r="2805" spans="2:3" x14ac:dyDescent="0.2">
      <c r="B2805" s="110"/>
      <c r="C2805" s="122"/>
    </row>
    <row r="2806" spans="2:3" x14ac:dyDescent="0.2">
      <c r="B2806" s="110"/>
      <c r="C2806" s="122"/>
    </row>
    <row r="2807" spans="2:3" x14ac:dyDescent="0.2">
      <c r="B2807" s="110"/>
      <c r="C2807" s="122"/>
    </row>
    <row r="2808" spans="2:3" x14ac:dyDescent="0.2">
      <c r="B2808" s="110"/>
      <c r="C2808" s="122"/>
    </row>
    <row r="2809" spans="2:3" x14ac:dyDescent="0.2">
      <c r="B2809" s="110"/>
      <c r="C2809" s="122"/>
    </row>
    <row r="2810" spans="2:3" x14ac:dyDescent="0.2">
      <c r="B2810" s="110"/>
      <c r="C2810" s="122"/>
    </row>
    <row r="2811" spans="2:3" x14ac:dyDescent="0.2">
      <c r="B2811" s="110"/>
      <c r="C2811" s="122"/>
    </row>
    <row r="2812" spans="2:3" x14ac:dyDescent="0.2">
      <c r="B2812" s="110"/>
      <c r="C2812" s="122"/>
    </row>
    <row r="2813" spans="2:3" x14ac:dyDescent="0.2">
      <c r="B2813" s="110"/>
      <c r="C2813" s="122"/>
    </row>
    <row r="2814" spans="2:3" x14ac:dyDescent="0.2">
      <c r="B2814" s="110"/>
      <c r="C2814" s="122"/>
    </row>
    <row r="2815" spans="2:3" x14ac:dyDescent="0.2">
      <c r="B2815" s="110"/>
      <c r="C2815" s="122"/>
    </row>
    <row r="2816" spans="2:3" x14ac:dyDescent="0.2">
      <c r="B2816" s="110"/>
      <c r="C2816" s="122"/>
    </row>
    <row r="2817" spans="2:3" x14ac:dyDescent="0.2">
      <c r="B2817" s="110"/>
      <c r="C2817" s="122"/>
    </row>
    <row r="2818" spans="2:3" x14ac:dyDescent="0.2">
      <c r="B2818" s="110"/>
      <c r="C2818" s="122"/>
    </row>
    <row r="2819" spans="2:3" x14ac:dyDescent="0.2">
      <c r="B2819" s="110"/>
      <c r="C2819" s="122"/>
    </row>
    <row r="2820" spans="2:3" x14ac:dyDescent="0.2">
      <c r="B2820" s="110"/>
      <c r="C2820" s="122"/>
    </row>
    <row r="2821" spans="2:3" x14ac:dyDescent="0.2">
      <c r="B2821" s="110"/>
      <c r="C2821" s="122"/>
    </row>
    <row r="2822" spans="2:3" x14ac:dyDescent="0.2">
      <c r="B2822" s="110"/>
      <c r="C2822" s="122"/>
    </row>
    <row r="2823" spans="2:3" x14ac:dyDescent="0.2">
      <c r="B2823" s="110"/>
      <c r="C2823" s="122"/>
    </row>
    <row r="2824" spans="2:3" x14ac:dyDescent="0.2">
      <c r="B2824" s="110"/>
      <c r="C2824" s="122"/>
    </row>
    <row r="2825" spans="2:3" x14ac:dyDescent="0.2">
      <c r="B2825" s="110"/>
      <c r="C2825" s="122"/>
    </row>
    <row r="2826" spans="2:3" x14ac:dyDescent="0.2">
      <c r="B2826" s="110"/>
      <c r="C2826" s="122"/>
    </row>
    <row r="2827" spans="2:3" x14ac:dyDescent="0.2">
      <c r="B2827" s="110"/>
      <c r="C2827" s="122"/>
    </row>
    <row r="2828" spans="2:3" x14ac:dyDescent="0.2">
      <c r="B2828" s="110"/>
      <c r="C2828" s="122"/>
    </row>
    <row r="2829" spans="2:3" x14ac:dyDescent="0.2">
      <c r="B2829" s="110"/>
      <c r="C2829" s="122"/>
    </row>
    <row r="2830" spans="2:3" x14ac:dyDescent="0.2">
      <c r="B2830" s="110"/>
      <c r="C2830" s="122"/>
    </row>
    <row r="2831" spans="2:3" x14ac:dyDescent="0.2">
      <c r="B2831" s="110"/>
      <c r="C2831" s="122"/>
    </row>
    <row r="2832" spans="2:3" x14ac:dyDescent="0.2">
      <c r="B2832" s="110"/>
      <c r="C2832" s="122"/>
    </row>
    <row r="2833" spans="2:3" x14ac:dyDescent="0.2">
      <c r="B2833" s="110"/>
      <c r="C2833" s="122"/>
    </row>
    <row r="2834" spans="2:3" x14ac:dyDescent="0.2">
      <c r="B2834" s="110"/>
      <c r="C2834" s="122"/>
    </row>
    <row r="2835" spans="2:3" x14ac:dyDescent="0.2">
      <c r="B2835" s="110"/>
      <c r="C2835" s="122"/>
    </row>
    <row r="2836" spans="2:3" x14ac:dyDescent="0.2">
      <c r="B2836" s="110"/>
      <c r="C2836" s="122"/>
    </row>
    <row r="2837" spans="2:3" x14ac:dyDescent="0.2">
      <c r="B2837" s="110"/>
      <c r="C2837" s="122"/>
    </row>
    <row r="2838" spans="2:3" x14ac:dyDescent="0.2">
      <c r="B2838" s="110"/>
      <c r="C2838" s="122"/>
    </row>
    <row r="2839" spans="2:3" x14ac:dyDescent="0.2">
      <c r="B2839" s="110"/>
      <c r="C2839" s="122"/>
    </row>
    <row r="2840" spans="2:3" x14ac:dyDescent="0.2">
      <c r="B2840" s="110"/>
      <c r="C2840" s="122"/>
    </row>
    <row r="2841" spans="2:3" x14ac:dyDescent="0.2">
      <c r="B2841" s="110"/>
      <c r="C2841" s="122"/>
    </row>
    <row r="2842" spans="2:3" x14ac:dyDescent="0.2">
      <c r="B2842" s="110"/>
      <c r="C2842" s="122"/>
    </row>
    <row r="2843" spans="2:3" x14ac:dyDescent="0.2">
      <c r="B2843" s="110"/>
      <c r="C2843" s="122"/>
    </row>
    <row r="2844" spans="2:3" x14ac:dyDescent="0.2">
      <c r="B2844" s="110"/>
      <c r="C2844" s="122"/>
    </row>
    <row r="2845" spans="2:3" x14ac:dyDescent="0.2">
      <c r="B2845" s="110"/>
      <c r="C2845" s="122"/>
    </row>
    <row r="2846" spans="2:3" x14ac:dyDescent="0.2">
      <c r="B2846" s="110"/>
      <c r="C2846" s="122"/>
    </row>
    <row r="2847" spans="2:3" x14ac:dyDescent="0.2">
      <c r="B2847" s="110"/>
      <c r="C2847" s="122"/>
    </row>
    <row r="2848" spans="2:3" x14ac:dyDescent="0.2">
      <c r="B2848" s="110"/>
      <c r="C2848" s="122"/>
    </row>
    <row r="2849" spans="2:3" x14ac:dyDescent="0.2">
      <c r="B2849" s="110"/>
      <c r="C2849" s="122"/>
    </row>
    <row r="2850" spans="2:3" x14ac:dyDescent="0.2">
      <c r="B2850" s="110"/>
      <c r="C2850" s="122"/>
    </row>
    <row r="2851" spans="2:3" x14ac:dyDescent="0.2">
      <c r="B2851" s="110"/>
      <c r="C2851" s="122"/>
    </row>
    <row r="2852" spans="2:3" x14ac:dyDescent="0.2">
      <c r="B2852" s="110"/>
      <c r="C2852" s="122"/>
    </row>
    <row r="2853" spans="2:3" x14ac:dyDescent="0.2">
      <c r="B2853" s="110"/>
      <c r="C2853" s="122"/>
    </row>
    <row r="2854" spans="2:3" x14ac:dyDescent="0.2">
      <c r="B2854" s="110"/>
      <c r="C2854" s="122"/>
    </row>
    <row r="2855" spans="2:3" x14ac:dyDescent="0.2">
      <c r="B2855" s="110"/>
      <c r="C2855" s="122"/>
    </row>
    <row r="2856" spans="2:3" x14ac:dyDescent="0.2">
      <c r="B2856" s="110"/>
      <c r="C2856" s="122"/>
    </row>
    <row r="2857" spans="2:3" x14ac:dyDescent="0.2">
      <c r="B2857" s="110"/>
      <c r="C2857" s="122"/>
    </row>
    <row r="2858" spans="2:3" x14ac:dyDescent="0.2">
      <c r="B2858" s="110"/>
      <c r="C2858" s="122"/>
    </row>
    <row r="2859" spans="2:3" x14ac:dyDescent="0.2">
      <c r="B2859" s="110"/>
      <c r="C2859" s="122"/>
    </row>
    <row r="2860" spans="2:3" x14ac:dyDescent="0.2">
      <c r="B2860" s="110"/>
      <c r="C2860" s="122"/>
    </row>
    <row r="2861" spans="2:3" x14ac:dyDescent="0.2">
      <c r="B2861" s="110"/>
      <c r="C2861" s="122"/>
    </row>
    <row r="2862" spans="2:3" x14ac:dyDescent="0.2">
      <c r="B2862" s="110"/>
      <c r="C2862" s="122"/>
    </row>
    <row r="2863" spans="2:3" x14ac:dyDescent="0.2">
      <c r="B2863" s="110"/>
      <c r="C2863" s="122"/>
    </row>
    <row r="2864" spans="2:3" x14ac:dyDescent="0.2">
      <c r="B2864" s="110"/>
      <c r="C2864" s="122"/>
    </row>
    <row r="2865" spans="2:3" x14ac:dyDescent="0.2">
      <c r="B2865" s="110"/>
      <c r="C2865" s="122"/>
    </row>
    <row r="2866" spans="2:3" x14ac:dyDescent="0.2">
      <c r="B2866" s="110"/>
      <c r="C2866" s="122"/>
    </row>
    <row r="2867" spans="2:3" x14ac:dyDescent="0.2">
      <c r="B2867" s="110"/>
      <c r="C2867" s="122"/>
    </row>
    <row r="2868" spans="2:3" x14ac:dyDescent="0.2">
      <c r="B2868" s="110"/>
      <c r="C2868" s="122"/>
    </row>
    <row r="2869" spans="2:3" x14ac:dyDescent="0.2">
      <c r="B2869" s="110"/>
      <c r="C2869" s="122"/>
    </row>
    <row r="2870" spans="2:3" x14ac:dyDescent="0.2">
      <c r="B2870" s="110"/>
      <c r="C2870" s="122"/>
    </row>
    <row r="2871" spans="2:3" x14ac:dyDescent="0.2">
      <c r="B2871" s="110"/>
      <c r="C2871" s="122"/>
    </row>
    <row r="2872" spans="2:3" x14ac:dyDescent="0.2">
      <c r="B2872" s="110"/>
      <c r="C2872" s="122"/>
    </row>
    <row r="2873" spans="2:3" x14ac:dyDescent="0.2">
      <c r="B2873" s="110"/>
      <c r="C2873" s="122"/>
    </row>
    <row r="2874" spans="2:3" x14ac:dyDescent="0.2">
      <c r="B2874" s="110"/>
      <c r="C2874" s="122"/>
    </row>
    <row r="2875" spans="2:3" x14ac:dyDescent="0.2">
      <c r="B2875" s="110"/>
      <c r="C2875" s="122"/>
    </row>
    <row r="2876" spans="2:3" x14ac:dyDescent="0.2">
      <c r="B2876" s="110"/>
      <c r="C2876" s="122"/>
    </row>
    <row r="2877" spans="2:3" x14ac:dyDescent="0.2">
      <c r="B2877" s="110"/>
      <c r="C2877" s="122"/>
    </row>
    <row r="2878" spans="2:3" x14ac:dyDescent="0.2">
      <c r="B2878" s="110"/>
      <c r="C2878" s="122"/>
    </row>
    <row r="2879" spans="2:3" x14ac:dyDescent="0.2">
      <c r="B2879" s="110"/>
      <c r="C2879" s="122"/>
    </row>
    <row r="2880" spans="2:3" x14ac:dyDescent="0.2">
      <c r="B2880" s="110"/>
      <c r="C2880" s="122"/>
    </row>
    <row r="2881" spans="2:3" x14ac:dyDescent="0.2">
      <c r="B2881" s="110"/>
      <c r="C2881" s="122"/>
    </row>
    <row r="2882" spans="2:3" x14ac:dyDescent="0.2">
      <c r="B2882" s="110"/>
      <c r="C2882" s="122"/>
    </row>
    <row r="2883" spans="2:3" x14ac:dyDescent="0.2">
      <c r="B2883" s="110"/>
      <c r="C2883" s="122"/>
    </row>
    <row r="2884" spans="2:3" x14ac:dyDescent="0.2">
      <c r="B2884" s="110"/>
      <c r="C2884" s="122"/>
    </row>
    <row r="2885" spans="2:3" x14ac:dyDescent="0.2">
      <c r="B2885" s="110"/>
      <c r="C2885" s="122"/>
    </row>
    <row r="2886" spans="2:3" x14ac:dyDescent="0.2">
      <c r="B2886" s="110"/>
      <c r="C2886" s="122"/>
    </row>
    <row r="2887" spans="2:3" x14ac:dyDescent="0.2">
      <c r="B2887" s="110"/>
      <c r="C2887" s="122"/>
    </row>
    <row r="2888" spans="2:3" x14ac:dyDescent="0.2">
      <c r="B2888" s="110"/>
      <c r="C2888" s="122"/>
    </row>
    <row r="2889" spans="2:3" x14ac:dyDescent="0.2">
      <c r="B2889" s="110"/>
      <c r="C2889" s="122"/>
    </row>
    <row r="2890" spans="2:3" x14ac:dyDescent="0.2">
      <c r="B2890" s="110"/>
      <c r="C2890" s="122"/>
    </row>
    <row r="2891" spans="2:3" x14ac:dyDescent="0.2">
      <c r="B2891" s="110"/>
      <c r="C2891" s="122"/>
    </row>
    <row r="2892" spans="2:3" x14ac:dyDescent="0.2">
      <c r="B2892" s="110"/>
      <c r="C2892" s="122"/>
    </row>
    <row r="2893" spans="2:3" x14ac:dyDescent="0.2">
      <c r="B2893" s="110"/>
      <c r="C2893" s="122"/>
    </row>
    <row r="2894" spans="2:3" x14ac:dyDescent="0.2">
      <c r="B2894" s="110"/>
      <c r="C2894" s="122"/>
    </row>
    <row r="2895" spans="2:3" x14ac:dyDescent="0.2">
      <c r="B2895" s="110"/>
      <c r="C2895" s="122"/>
    </row>
    <row r="2896" spans="2:3" x14ac:dyDescent="0.2">
      <c r="B2896" s="110"/>
      <c r="C2896" s="122"/>
    </row>
    <row r="2897" spans="2:3" x14ac:dyDescent="0.2">
      <c r="B2897" s="110"/>
      <c r="C2897" s="122"/>
    </row>
    <row r="2898" spans="2:3" x14ac:dyDescent="0.2">
      <c r="B2898" s="110"/>
      <c r="C2898" s="122"/>
    </row>
    <row r="2899" spans="2:3" x14ac:dyDescent="0.2">
      <c r="B2899" s="110"/>
      <c r="C2899" s="122"/>
    </row>
    <row r="2900" spans="2:3" x14ac:dyDescent="0.2">
      <c r="B2900" s="110"/>
      <c r="C2900" s="122"/>
    </row>
    <row r="2901" spans="2:3" x14ac:dyDescent="0.2">
      <c r="B2901" s="110"/>
      <c r="C2901" s="122"/>
    </row>
    <row r="2902" spans="2:3" x14ac:dyDescent="0.2">
      <c r="B2902" s="110"/>
      <c r="C2902" s="122"/>
    </row>
    <row r="2903" spans="2:3" x14ac:dyDescent="0.2">
      <c r="B2903" s="110"/>
      <c r="C2903" s="122"/>
    </row>
    <row r="2904" spans="2:3" x14ac:dyDescent="0.2">
      <c r="B2904" s="110"/>
      <c r="C2904" s="122"/>
    </row>
    <row r="2905" spans="2:3" x14ac:dyDescent="0.2">
      <c r="B2905" s="110"/>
      <c r="C2905" s="122"/>
    </row>
    <row r="2906" spans="2:3" x14ac:dyDescent="0.2">
      <c r="B2906" s="110"/>
      <c r="C2906" s="122"/>
    </row>
    <row r="2907" spans="2:3" x14ac:dyDescent="0.2">
      <c r="B2907" s="110"/>
      <c r="C2907" s="122"/>
    </row>
    <row r="2908" spans="2:3" x14ac:dyDescent="0.2">
      <c r="B2908" s="110"/>
      <c r="C2908" s="122"/>
    </row>
    <row r="2909" spans="2:3" x14ac:dyDescent="0.2">
      <c r="B2909" s="110"/>
      <c r="C2909" s="122"/>
    </row>
    <row r="2910" spans="2:3" x14ac:dyDescent="0.2">
      <c r="B2910" s="110"/>
      <c r="C2910" s="122"/>
    </row>
    <row r="2911" spans="2:3" x14ac:dyDescent="0.2">
      <c r="B2911" s="110"/>
      <c r="C2911" s="122"/>
    </row>
    <row r="2912" spans="2:3" x14ac:dyDescent="0.2">
      <c r="B2912" s="110"/>
      <c r="C2912" s="122"/>
    </row>
    <row r="2913" spans="2:3" x14ac:dyDescent="0.2">
      <c r="B2913" s="110"/>
      <c r="C2913" s="122"/>
    </row>
    <row r="2914" spans="2:3" x14ac:dyDescent="0.2">
      <c r="B2914" s="110"/>
      <c r="C2914" s="122"/>
    </row>
    <row r="2915" spans="2:3" x14ac:dyDescent="0.2">
      <c r="B2915" s="110"/>
      <c r="C2915" s="122"/>
    </row>
    <row r="2916" spans="2:3" x14ac:dyDescent="0.2">
      <c r="B2916" s="110"/>
      <c r="C2916" s="122"/>
    </row>
    <row r="2917" spans="2:3" x14ac:dyDescent="0.2">
      <c r="B2917" s="110"/>
      <c r="C2917" s="122"/>
    </row>
    <row r="2918" spans="2:3" x14ac:dyDescent="0.2">
      <c r="B2918" s="110"/>
      <c r="C2918" s="122"/>
    </row>
    <row r="2919" spans="2:3" x14ac:dyDescent="0.2">
      <c r="B2919" s="110"/>
      <c r="C2919" s="122"/>
    </row>
    <row r="2920" spans="2:3" x14ac:dyDescent="0.2">
      <c r="B2920" s="110"/>
      <c r="C2920" s="122"/>
    </row>
    <row r="2921" spans="2:3" x14ac:dyDescent="0.2">
      <c r="B2921" s="110"/>
      <c r="C2921" s="122"/>
    </row>
    <row r="2922" spans="2:3" x14ac:dyDescent="0.2">
      <c r="B2922" s="110"/>
      <c r="C2922" s="122"/>
    </row>
    <row r="2923" spans="2:3" x14ac:dyDescent="0.2">
      <c r="B2923" s="110"/>
      <c r="C2923" s="122"/>
    </row>
    <row r="2924" spans="2:3" x14ac:dyDescent="0.2">
      <c r="B2924" s="110"/>
      <c r="C2924" s="122"/>
    </row>
    <row r="2925" spans="2:3" x14ac:dyDescent="0.2">
      <c r="B2925" s="110"/>
      <c r="C2925" s="122"/>
    </row>
    <row r="2926" spans="2:3" x14ac:dyDescent="0.2">
      <c r="B2926" s="110"/>
      <c r="C2926" s="122"/>
    </row>
    <row r="2927" spans="2:3" x14ac:dyDescent="0.2">
      <c r="B2927" s="110"/>
      <c r="C2927" s="122"/>
    </row>
    <row r="2928" spans="2:3" x14ac:dyDescent="0.2">
      <c r="B2928" s="110"/>
      <c r="C2928" s="122"/>
    </row>
    <row r="2929" spans="2:3" x14ac:dyDescent="0.2">
      <c r="B2929" s="110"/>
      <c r="C2929" s="122"/>
    </row>
    <row r="2930" spans="2:3" x14ac:dyDescent="0.2">
      <c r="B2930" s="110"/>
      <c r="C2930" s="122"/>
    </row>
    <row r="2931" spans="2:3" x14ac:dyDescent="0.2">
      <c r="B2931" s="110"/>
      <c r="C2931" s="122"/>
    </row>
    <row r="2932" spans="2:3" x14ac:dyDescent="0.2">
      <c r="B2932" s="110"/>
      <c r="C2932" s="122"/>
    </row>
    <row r="2933" spans="2:3" x14ac:dyDescent="0.2">
      <c r="B2933" s="110"/>
      <c r="C2933" s="122"/>
    </row>
    <row r="2934" spans="2:3" x14ac:dyDescent="0.2">
      <c r="B2934" s="110"/>
      <c r="C2934" s="122"/>
    </row>
    <row r="2935" spans="2:3" x14ac:dyDescent="0.2">
      <c r="B2935" s="110"/>
      <c r="C2935" s="122"/>
    </row>
    <row r="2936" spans="2:3" x14ac:dyDescent="0.2">
      <c r="B2936" s="110"/>
      <c r="C2936" s="122"/>
    </row>
    <row r="2937" spans="2:3" x14ac:dyDescent="0.2">
      <c r="B2937" s="110"/>
      <c r="C2937" s="122"/>
    </row>
    <row r="2938" spans="2:3" x14ac:dyDescent="0.2">
      <c r="B2938" s="110"/>
      <c r="C2938" s="122"/>
    </row>
    <row r="2939" spans="2:3" x14ac:dyDescent="0.2">
      <c r="B2939" s="110"/>
      <c r="C2939" s="122"/>
    </row>
    <row r="2940" spans="2:3" x14ac:dyDescent="0.2">
      <c r="B2940" s="110"/>
      <c r="C2940" s="122"/>
    </row>
    <row r="2941" spans="2:3" x14ac:dyDescent="0.2">
      <c r="B2941" s="110"/>
      <c r="C2941" s="122"/>
    </row>
    <row r="2942" spans="2:3" x14ac:dyDescent="0.2">
      <c r="B2942" s="110"/>
      <c r="C2942" s="122"/>
    </row>
    <row r="2943" spans="2:3" x14ac:dyDescent="0.2">
      <c r="B2943" s="110"/>
      <c r="C2943" s="122"/>
    </row>
    <row r="2944" spans="2:3" x14ac:dyDescent="0.2">
      <c r="B2944" s="110"/>
      <c r="C2944" s="122"/>
    </row>
    <row r="2945" spans="2:3" x14ac:dyDescent="0.2">
      <c r="B2945" s="110"/>
      <c r="C2945" s="122"/>
    </row>
    <row r="2946" spans="2:3" x14ac:dyDescent="0.2">
      <c r="B2946" s="110"/>
      <c r="C2946" s="122"/>
    </row>
    <row r="2947" spans="2:3" x14ac:dyDescent="0.2">
      <c r="B2947" s="110"/>
      <c r="C2947" s="122"/>
    </row>
    <row r="2948" spans="2:3" x14ac:dyDescent="0.2">
      <c r="B2948" s="110"/>
      <c r="C2948" s="122"/>
    </row>
    <row r="2949" spans="2:3" x14ac:dyDescent="0.2">
      <c r="B2949" s="110"/>
      <c r="C2949" s="122"/>
    </row>
    <row r="2950" spans="2:3" x14ac:dyDescent="0.2">
      <c r="B2950" s="110"/>
      <c r="C2950" s="122"/>
    </row>
    <row r="2951" spans="2:3" x14ac:dyDescent="0.2">
      <c r="B2951" s="110"/>
      <c r="C2951" s="122"/>
    </row>
    <row r="2952" spans="2:3" x14ac:dyDescent="0.2">
      <c r="B2952" s="110"/>
      <c r="C2952" s="122"/>
    </row>
    <row r="2953" spans="2:3" x14ac:dyDescent="0.2">
      <c r="B2953" s="110"/>
      <c r="C2953" s="122"/>
    </row>
    <row r="2954" spans="2:3" x14ac:dyDescent="0.2">
      <c r="B2954" s="110"/>
      <c r="C2954" s="122"/>
    </row>
    <row r="2955" spans="2:3" x14ac:dyDescent="0.2">
      <c r="B2955" s="110"/>
      <c r="C2955" s="122"/>
    </row>
    <row r="2956" spans="2:3" x14ac:dyDescent="0.2">
      <c r="B2956" s="110"/>
      <c r="C2956" s="122"/>
    </row>
    <row r="2957" spans="2:3" x14ac:dyDescent="0.2">
      <c r="B2957" s="110"/>
      <c r="C2957" s="122"/>
    </row>
    <row r="2958" spans="2:3" x14ac:dyDescent="0.2">
      <c r="B2958" s="110"/>
      <c r="C2958" s="122"/>
    </row>
    <row r="2959" spans="2:3" x14ac:dyDescent="0.2">
      <c r="B2959" s="110"/>
      <c r="C2959" s="122"/>
    </row>
    <row r="2960" spans="2:3" x14ac:dyDescent="0.2">
      <c r="B2960" s="110"/>
      <c r="C2960" s="122"/>
    </row>
    <row r="2961" spans="2:3" x14ac:dyDescent="0.2">
      <c r="B2961" s="110"/>
      <c r="C2961" s="122"/>
    </row>
    <row r="2962" spans="2:3" x14ac:dyDescent="0.2">
      <c r="B2962" s="110"/>
      <c r="C2962" s="122"/>
    </row>
    <row r="2963" spans="2:3" x14ac:dyDescent="0.2">
      <c r="B2963" s="110"/>
      <c r="C2963" s="122"/>
    </row>
    <row r="2964" spans="2:3" x14ac:dyDescent="0.2">
      <c r="B2964" s="110"/>
      <c r="C2964" s="122"/>
    </row>
    <row r="2965" spans="2:3" x14ac:dyDescent="0.2">
      <c r="B2965" s="110"/>
      <c r="C2965" s="122"/>
    </row>
    <row r="2966" spans="2:3" x14ac:dyDescent="0.2">
      <c r="B2966" s="110"/>
      <c r="C2966" s="122"/>
    </row>
    <row r="2967" spans="2:3" x14ac:dyDescent="0.2">
      <c r="B2967" s="110"/>
      <c r="C2967" s="122"/>
    </row>
    <row r="2968" spans="2:3" x14ac:dyDescent="0.2">
      <c r="B2968" s="110"/>
      <c r="C2968" s="122"/>
    </row>
    <row r="2969" spans="2:3" x14ac:dyDescent="0.2">
      <c r="B2969" s="110"/>
      <c r="C2969" s="122"/>
    </row>
    <row r="2970" spans="2:3" x14ac:dyDescent="0.2">
      <c r="B2970" s="110"/>
      <c r="C2970" s="122"/>
    </row>
    <row r="2971" spans="2:3" x14ac:dyDescent="0.2">
      <c r="B2971" s="110"/>
      <c r="C2971" s="122"/>
    </row>
    <row r="2972" spans="2:3" x14ac:dyDescent="0.2">
      <c r="B2972" s="110"/>
      <c r="C2972" s="122"/>
    </row>
    <row r="2973" spans="2:3" x14ac:dyDescent="0.2">
      <c r="B2973" s="110"/>
      <c r="C2973" s="122"/>
    </row>
    <row r="2974" spans="2:3" x14ac:dyDescent="0.2">
      <c r="B2974" s="110"/>
      <c r="C2974" s="122"/>
    </row>
    <row r="2975" spans="2:3" x14ac:dyDescent="0.2">
      <c r="B2975" s="110"/>
      <c r="C2975" s="122"/>
    </row>
    <row r="2976" spans="2:3" x14ac:dyDescent="0.2">
      <c r="B2976" s="110"/>
      <c r="C2976" s="122"/>
    </row>
    <row r="2977" spans="2:3" x14ac:dyDescent="0.2">
      <c r="B2977" s="110"/>
      <c r="C2977" s="122"/>
    </row>
    <row r="2978" spans="2:3" x14ac:dyDescent="0.2">
      <c r="B2978" s="110"/>
      <c r="C2978" s="122"/>
    </row>
    <row r="2979" spans="2:3" x14ac:dyDescent="0.2">
      <c r="B2979" s="110"/>
      <c r="C2979" s="122"/>
    </row>
    <row r="2980" spans="2:3" x14ac:dyDescent="0.2">
      <c r="B2980" s="110"/>
      <c r="C2980" s="122"/>
    </row>
    <row r="2981" spans="2:3" x14ac:dyDescent="0.2">
      <c r="B2981" s="110"/>
      <c r="C2981" s="122"/>
    </row>
    <row r="2982" spans="2:3" x14ac:dyDescent="0.2">
      <c r="B2982" s="110"/>
      <c r="C2982" s="122"/>
    </row>
    <row r="2983" spans="2:3" x14ac:dyDescent="0.2">
      <c r="B2983" s="110"/>
      <c r="C2983" s="122"/>
    </row>
    <row r="2984" spans="2:3" x14ac:dyDescent="0.2">
      <c r="B2984" s="110"/>
      <c r="C2984" s="122"/>
    </row>
    <row r="2985" spans="2:3" x14ac:dyDescent="0.2">
      <c r="B2985" s="110"/>
      <c r="C2985" s="122"/>
    </row>
    <row r="2986" spans="2:3" x14ac:dyDescent="0.2">
      <c r="B2986" s="110"/>
      <c r="C2986" s="122"/>
    </row>
    <row r="2987" spans="2:3" x14ac:dyDescent="0.2">
      <c r="B2987" s="110"/>
      <c r="C2987" s="122"/>
    </row>
    <row r="2988" spans="2:3" x14ac:dyDescent="0.2">
      <c r="B2988" s="110"/>
      <c r="C2988" s="122"/>
    </row>
    <row r="2989" spans="2:3" x14ac:dyDescent="0.2">
      <c r="B2989" s="110"/>
      <c r="C2989" s="122"/>
    </row>
    <row r="2990" spans="2:3" x14ac:dyDescent="0.2">
      <c r="B2990" s="110"/>
      <c r="C2990" s="122"/>
    </row>
    <row r="2991" spans="2:3" x14ac:dyDescent="0.2">
      <c r="B2991" s="110"/>
      <c r="C2991" s="122"/>
    </row>
    <row r="2992" spans="2:3" x14ac:dyDescent="0.2">
      <c r="B2992" s="110"/>
      <c r="C2992" s="122"/>
    </row>
    <row r="2993" spans="2:3" x14ac:dyDescent="0.2">
      <c r="B2993" s="110"/>
      <c r="C2993" s="122"/>
    </row>
    <row r="2994" spans="2:3" x14ac:dyDescent="0.2">
      <c r="B2994" s="110"/>
      <c r="C2994" s="122"/>
    </row>
    <row r="2995" spans="2:3" x14ac:dyDescent="0.2">
      <c r="B2995" s="110"/>
      <c r="C2995" s="122"/>
    </row>
    <row r="2996" spans="2:3" x14ac:dyDescent="0.2">
      <c r="B2996" s="110"/>
      <c r="C2996" s="122"/>
    </row>
    <row r="2997" spans="2:3" x14ac:dyDescent="0.2">
      <c r="B2997" s="110"/>
      <c r="C2997" s="122"/>
    </row>
    <row r="2998" spans="2:3" x14ac:dyDescent="0.2">
      <c r="B2998" s="110"/>
      <c r="C2998" s="122"/>
    </row>
    <row r="2999" spans="2:3" x14ac:dyDescent="0.2">
      <c r="B2999" s="110"/>
      <c r="C2999" s="122"/>
    </row>
    <row r="3000" spans="2:3" x14ac:dyDescent="0.2">
      <c r="B3000" s="110"/>
      <c r="C3000" s="122"/>
    </row>
    <row r="3001" spans="2:3" x14ac:dyDescent="0.2">
      <c r="B3001" s="110"/>
      <c r="C3001" s="122"/>
    </row>
    <row r="3002" spans="2:3" x14ac:dyDescent="0.2">
      <c r="B3002" s="110"/>
      <c r="C3002" s="122"/>
    </row>
    <row r="3003" spans="2:3" x14ac:dyDescent="0.2">
      <c r="B3003" s="110"/>
      <c r="C3003" s="122"/>
    </row>
    <row r="3004" spans="2:3" x14ac:dyDescent="0.2">
      <c r="B3004" s="110"/>
      <c r="C3004" s="122"/>
    </row>
    <row r="3005" spans="2:3" x14ac:dyDescent="0.2">
      <c r="B3005" s="110"/>
      <c r="C3005" s="122"/>
    </row>
    <row r="3006" spans="2:3" x14ac:dyDescent="0.2">
      <c r="B3006" s="110"/>
      <c r="C3006" s="122"/>
    </row>
    <row r="3007" spans="2:3" x14ac:dyDescent="0.2">
      <c r="B3007" s="110"/>
      <c r="C3007" s="122"/>
    </row>
    <row r="3008" spans="2:3" x14ac:dyDescent="0.2">
      <c r="B3008" s="110"/>
      <c r="C3008" s="122"/>
    </row>
    <row r="3009" spans="2:3" x14ac:dyDescent="0.2">
      <c r="B3009" s="110"/>
      <c r="C3009" s="122"/>
    </row>
    <row r="3010" spans="2:3" x14ac:dyDescent="0.2">
      <c r="B3010" s="110"/>
      <c r="C3010" s="122"/>
    </row>
    <row r="3011" spans="2:3" x14ac:dyDescent="0.2">
      <c r="B3011" s="110"/>
      <c r="C3011" s="122"/>
    </row>
    <row r="3012" spans="2:3" x14ac:dyDescent="0.2">
      <c r="B3012" s="110"/>
      <c r="C3012" s="122"/>
    </row>
    <row r="3013" spans="2:3" x14ac:dyDescent="0.2">
      <c r="B3013" s="110"/>
      <c r="C3013" s="122"/>
    </row>
    <row r="3014" spans="2:3" x14ac:dyDescent="0.2">
      <c r="B3014" s="110"/>
      <c r="C3014" s="122"/>
    </row>
    <row r="3015" spans="2:3" x14ac:dyDescent="0.2">
      <c r="B3015" s="110"/>
      <c r="C3015" s="122"/>
    </row>
    <row r="3016" spans="2:3" x14ac:dyDescent="0.2">
      <c r="B3016" s="110"/>
      <c r="C3016" s="122"/>
    </row>
    <row r="3017" spans="2:3" x14ac:dyDescent="0.2">
      <c r="B3017" s="110"/>
      <c r="C3017" s="122"/>
    </row>
    <row r="3018" spans="2:3" x14ac:dyDescent="0.2">
      <c r="B3018" s="110"/>
      <c r="C3018" s="122"/>
    </row>
    <row r="3019" spans="2:3" x14ac:dyDescent="0.2">
      <c r="B3019" s="110"/>
      <c r="C3019" s="122"/>
    </row>
    <row r="3020" spans="2:3" x14ac:dyDescent="0.2">
      <c r="B3020" s="110"/>
      <c r="C3020" s="122"/>
    </row>
    <row r="3021" spans="2:3" x14ac:dyDescent="0.2">
      <c r="B3021" s="110"/>
      <c r="C3021" s="122"/>
    </row>
    <row r="3022" spans="2:3" x14ac:dyDescent="0.2">
      <c r="B3022" s="110"/>
      <c r="C3022" s="122"/>
    </row>
    <row r="3023" spans="2:3" x14ac:dyDescent="0.2">
      <c r="B3023" s="110"/>
      <c r="C3023" s="122"/>
    </row>
    <row r="3024" spans="2:3" x14ac:dyDescent="0.2">
      <c r="B3024" s="110"/>
      <c r="C3024" s="122"/>
    </row>
    <row r="3025" spans="2:3" x14ac:dyDescent="0.2">
      <c r="B3025" s="110"/>
      <c r="C3025" s="122"/>
    </row>
    <row r="3026" spans="2:3" x14ac:dyDescent="0.2">
      <c r="B3026" s="110"/>
      <c r="C3026" s="122"/>
    </row>
    <row r="3027" spans="2:3" x14ac:dyDescent="0.2">
      <c r="B3027" s="110"/>
      <c r="C3027" s="122"/>
    </row>
    <row r="3028" spans="2:3" x14ac:dyDescent="0.2">
      <c r="B3028" s="110"/>
      <c r="C3028" s="122"/>
    </row>
    <row r="3029" spans="2:3" x14ac:dyDescent="0.2">
      <c r="B3029" s="110"/>
      <c r="C3029" s="122"/>
    </row>
    <row r="3030" spans="2:3" x14ac:dyDescent="0.2">
      <c r="B3030" s="110"/>
      <c r="C3030" s="122"/>
    </row>
    <row r="3031" spans="2:3" x14ac:dyDescent="0.2">
      <c r="B3031" s="110"/>
      <c r="C3031" s="122"/>
    </row>
    <row r="3032" spans="2:3" x14ac:dyDescent="0.2">
      <c r="B3032" s="110"/>
      <c r="C3032" s="122"/>
    </row>
    <row r="3033" spans="2:3" x14ac:dyDescent="0.2">
      <c r="B3033" s="110"/>
      <c r="C3033" s="122"/>
    </row>
    <row r="3034" spans="2:3" x14ac:dyDescent="0.2">
      <c r="B3034" s="110"/>
      <c r="C3034" s="122"/>
    </row>
    <row r="3035" spans="2:3" x14ac:dyDescent="0.2">
      <c r="B3035" s="110"/>
      <c r="C3035" s="122"/>
    </row>
    <row r="3036" spans="2:3" x14ac:dyDescent="0.2">
      <c r="B3036" s="110"/>
      <c r="C3036" s="122"/>
    </row>
    <row r="3037" spans="2:3" x14ac:dyDescent="0.2">
      <c r="B3037" s="110"/>
      <c r="C3037" s="122"/>
    </row>
    <row r="3038" spans="2:3" x14ac:dyDescent="0.2">
      <c r="B3038" s="110"/>
      <c r="C3038" s="122"/>
    </row>
    <row r="3039" spans="2:3" x14ac:dyDescent="0.2">
      <c r="B3039" s="110"/>
      <c r="C3039" s="122"/>
    </row>
    <row r="3040" spans="2:3" x14ac:dyDescent="0.2">
      <c r="B3040" s="110"/>
      <c r="C3040" s="122"/>
    </row>
    <row r="3041" spans="2:3" x14ac:dyDescent="0.2">
      <c r="B3041" s="110"/>
      <c r="C3041" s="122"/>
    </row>
    <row r="3042" spans="2:3" x14ac:dyDescent="0.2">
      <c r="B3042" s="110"/>
      <c r="C3042" s="122"/>
    </row>
    <row r="3043" spans="2:3" x14ac:dyDescent="0.2">
      <c r="B3043" s="110"/>
      <c r="C3043" s="122"/>
    </row>
    <row r="3044" spans="2:3" x14ac:dyDescent="0.2">
      <c r="B3044" s="110"/>
      <c r="C3044" s="122"/>
    </row>
    <row r="3045" spans="2:3" x14ac:dyDescent="0.2">
      <c r="B3045" s="110"/>
      <c r="C3045" s="122"/>
    </row>
    <row r="3046" spans="2:3" x14ac:dyDescent="0.2">
      <c r="B3046" s="110"/>
      <c r="C3046" s="122"/>
    </row>
    <row r="3047" spans="2:3" x14ac:dyDescent="0.2">
      <c r="B3047" s="110"/>
      <c r="C3047" s="122"/>
    </row>
    <row r="3048" spans="2:3" x14ac:dyDescent="0.2">
      <c r="B3048" s="110"/>
      <c r="C3048" s="122"/>
    </row>
    <row r="3049" spans="2:3" x14ac:dyDescent="0.2">
      <c r="B3049" s="110"/>
      <c r="C3049" s="122"/>
    </row>
    <row r="3050" spans="2:3" x14ac:dyDescent="0.2">
      <c r="B3050" s="110"/>
      <c r="C3050" s="122"/>
    </row>
    <row r="3051" spans="2:3" x14ac:dyDescent="0.2">
      <c r="B3051" s="110"/>
      <c r="C3051" s="122"/>
    </row>
    <row r="3052" spans="2:3" x14ac:dyDescent="0.2">
      <c r="B3052" s="110"/>
      <c r="C3052" s="122"/>
    </row>
    <row r="3053" spans="2:3" x14ac:dyDescent="0.2">
      <c r="B3053" s="110"/>
      <c r="C3053" s="122"/>
    </row>
    <row r="3054" spans="2:3" x14ac:dyDescent="0.2">
      <c r="B3054" s="110"/>
      <c r="C3054" s="122"/>
    </row>
    <row r="3055" spans="2:3" x14ac:dyDescent="0.2">
      <c r="B3055" s="110"/>
      <c r="C3055" s="122"/>
    </row>
    <row r="3056" spans="2:3" x14ac:dyDescent="0.2">
      <c r="B3056" s="110"/>
      <c r="C3056" s="122"/>
    </row>
    <row r="3057" spans="2:3" x14ac:dyDescent="0.2">
      <c r="B3057" s="110"/>
      <c r="C3057" s="122"/>
    </row>
    <row r="3058" spans="2:3" x14ac:dyDescent="0.2">
      <c r="B3058" s="110"/>
      <c r="C3058" s="122"/>
    </row>
    <row r="3059" spans="2:3" x14ac:dyDescent="0.2">
      <c r="B3059" s="110"/>
      <c r="C3059" s="122"/>
    </row>
    <row r="3060" spans="2:3" x14ac:dyDescent="0.2">
      <c r="B3060" s="110"/>
      <c r="C3060" s="122"/>
    </row>
    <row r="3061" spans="2:3" x14ac:dyDescent="0.2">
      <c r="B3061" s="110"/>
      <c r="C3061" s="122"/>
    </row>
    <row r="3062" spans="2:3" x14ac:dyDescent="0.2">
      <c r="B3062" s="110"/>
      <c r="C3062" s="122"/>
    </row>
    <row r="3063" spans="2:3" x14ac:dyDescent="0.2">
      <c r="B3063" s="110"/>
      <c r="C3063" s="122"/>
    </row>
    <row r="3064" spans="2:3" x14ac:dyDescent="0.2">
      <c r="B3064" s="110"/>
      <c r="C3064" s="122"/>
    </row>
    <row r="3065" spans="2:3" x14ac:dyDescent="0.2">
      <c r="B3065" s="110"/>
      <c r="C3065" s="122"/>
    </row>
    <row r="3066" spans="2:3" x14ac:dyDescent="0.2">
      <c r="B3066" s="110"/>
      <c r="C3066" s="122"/>
    </row>
    <row r="3067" spans="2:3" x14ac:dyDescent="0.2">
      <c r="B3067" s="110"/>
      <c r="C3067" s="122"/>
    </row>
    <row r="3068" spans="2:3" x14ac:dyDescent="0.2">
      <c r="B3068" s="110"/>
      <c r="C3068" s="122"/>
    </row>
    <row r="3069" spans="2:3" x14ac:dyDescent="0.2">
      <c r="B3069" s="110"/>
      <c r="C3069" s="122"/>
    </row>
    <row r="3070" spans="2:3" x14ac:dyDescent="0.2">
      <c r="B3070" s="110"/>
      <c r="C3070" s="122"/>
    </row>
    <row r="3071" spans="2:3" x14ac:dyDescent="0.2">
      <c r="B3071" s="110"/>
      <c r="C3071" s="122"/>
    </row>
    <row r="3072" spans="2:3" x14ac:dyDescent="0.2">
      <c r="B3072" s="110"/>
      <c r="C3072" s="122"/>
    </row>
    <row r="3073" spans="2:3" x14ac:dyDescent="0.2">
      <c r="B3073" s="110"/>
      <c r="C3073" s="122"/>
    </row>
    <row r="3074" spans="2:3" x14ac:dyDescent="0.2">
      <c r="B3074" s="110"/>
      <c r="C3074" s="122"/>
    </row>
    <row r="3075" spans="2:3" x14ac:dyDescent="0.2">
      <c r="B3075" s="110"/>
      <c r="C3075" s="122"/>
    </row>
    <row r="3076" spans="2:3" x14ac:dyDescent="0.2">
      <c r="B3076" s="110"/>
      <c r="C3076" s="122"/>
    </row>
    <row r="3077" spans="2:3" x14ac:dyDescent="0.2">
      <c r="B3077" s="110"/>
      <c r="C3077" s="122"/>
    </row>
    <row r="3078" spans="2:3" x14ac:dyDescent="0.2">
      <c r="B3078" s="110"/>
      <c r="C3078" s="122"/>
    </row>
    <row r="3079" spans="2:3" x14ac:dyDescent="0.2">
      <c r="B3079" s="110"/>
      <c r="C3079" s="122"/>
    </row>
    <row r="3080" spans="2:3" x14ac:dyDescent="0.2">
      <c r="B3080" s="110"/>
      <c r="C3080" s="122"/>
    </row>
    <row r="3081" spans="2:3" x14ac:dyDescent="0.2">
      <c r="B3081" s="110"/>
      <c r="C3081" s="122"/>
    </row>
    <row r="3082" spans="2:3" x14ac:dyDescent="0.2">
      <c r="B3082" s="110"/>
      <c r="C3082" s="122"/>
    </row>
    <row r="3083" spans="2:3" x14ac:dyDescent="0.2">
      <c r="B3083" s="110"/>
      <c r="C3083" s="122"/>
    </row>
    <row r="3084" spans="2:3" x14ac:dyDescent="0.2">
      <c r="B3084" s="110"/>
      <c r="C3084" s="122"/>
    </row>
    <row r="3085" spans="2:3" x14ac:dyDescent="0.2">
      <c r="B3085" s="110"/>
      <c r="C3085" s="122"/>
    </row>
    <row r="3086" spans="2:3" x14ac:dyDescent="0.2">
      <c r="B3086" s="110"/>
      <c r="C3086" s="122"/>
    </row>
    <row r="3087" spans="2:3" x14ac:dyDescent="0.2">
      <c r="B3087" s="110"/>
      <c r="C3087" s="122"/>
    </row>
    <row r="3088" spans="2:3" x14ac:dyDescent="0.2">
      <c r="B3088" s="110"/>
      <c r="C3088" s="122"/>
    </row>
    <row r="3089" spans="2:3" x14ac:dyDescent="0.2">
      <c r="B3089" s="110"/>
      <c r="C3089" s="122"/>
    </row>
    <row r="3090" spans="2:3" x14ac:dyDescent="0.2">
      <c r="B3090" s="110"/>
      <c r="C3090" s="122"/>
    </row>
    <row r="3091" spans="2:3" x14ac:dyDescent="0.2">
      <c r="B3091" s="110"/>
      <c r="C3091" s="122"/>
    </row>
    <row r="3092" spans="2:3" x14ac:dyDescent="0.2">
      <c r="B3092" s="110"/>
      <c r="C3092" s="122"/>
    </row>
    <row r="3093" spans="2:3" x14ac:dyDescent="0.2">
      <c r="B3093" s="110"/>
      <c r="C3093" s="122"/>
    </row>
    <row r="3094" spans="2:3" x14ac:dyDescent="0.2">
      <c r="B3094" s="110"/>
      <c r="C3094" s="122"/>
    </row>
    <row r="3095" spans="2:3" x14ac:dyDescent="0.2">
      <c r="B3095" s="110"/>
      <c r="C3095" s="122"/>
    </row>
    <row r="3096" spans="2:3" x14ac:dyDescent="0.2">
      <c r="B3096" s="110"/>
      <c r="C3096" s="122"/>
    </row>
    <row r="3097" spans="2:3" x14ac:dyDescent="0.2">
      <c r="B3097" s="110"/>
      <c r="C3097" s="122"/>
    </row>
    <row r="3098" spans="2:3" x14ac:dyDescent="0.2">
      <c r="B3098" s="110"/>
      <c r="C3098" s="122"/>
    </row>
    <row r="3099" spans="2:3" x14ac:dyDescent="0.2">
      <c r="B3099" s="110"/>
      <c r="C3099" s="122"/>
    </row>
    <row r="3100" spans="2:3" x14ac:dyDescent="0.2">
      <c r="B3100" s="110"/>
      <c r="C3100" s="122"/>
    </row>
    <row r="3101" spans="2:3" x14ac:dyDescent="0.2">
      <c r="B3101" s="110"/>
      <c r="C3101" s="122"/>
    </row>
    <row r="3102" spans="2:3" x14ac:dyDescent="0.2">
      <c r="B3102" s="110"/>
      <c r="C3102" s="122"/>
    </row>
    <row r="3103" spans="2:3" x14ac:dyDescent="0.2">
      <c r="B3103" s="110"/>
      <c r="C3103" s="122"/>
    </row>
    <row r="3104" spans="2:3" x14ac:dyDescent="0.2">
      <c r="B3104" s="110"/>
      <c r="C3104" s="122"/>
    </row>
    <row r="3105" spans="2:3" x14ac:dyDescent="0.2">
      <c r="B3105" s="110"/>
      <c r="C3105" s="122"/>
    </row>
    <row r="3106" spans="2:3" x14ac:dyDescent="0.2">
      <c r="B3106" s="110"/>
      <c r="C3106" s="122"/>
    </row>
    <row r="3107" spans="2:3" x14ac:dyDescent="0.2">
      <c r="B3107" s="110"/>
      <c r="C3107" s="122"/>
    </row>
    <row r="3108" spans="2:3" x14ac:dyDescent="0.2">
      <c r="B3108" s="110"/>
      <c r="C3108" s="122"/>
    </row>
    <row r="3109" spans="2:3" x14ac:dyDescent="0.2">
      <c r="B3109" s="110"/>
      <c r="C3109" s="122"/>
    </row>
    <row r="3110" spans="2:3" x14ac:dyDescent="0.2">
      <c r="B3110" s="110"/>
      <c r="C3110" s="122"/>
    </row>
    <row r="3111" spans="2:3" x14ac:dyDescent="0.2">
      <c r="B3111" s="110"/>
      <c r="C3111" s="122"/>
    </row>
    <row r="3112" spans="2:3" x14ac:dyDescent="0.2">
      <c r="B3112" s="110"/>
      <c r="C3112" s="122"/>
    </row>
    <row r="3113" spans="2:3" x14ac:dyDescent="0.2">
      <c r="B3113" s="110"/>
      <c r="C3113" s="122"/>
    </row>
    <row r="3114" spans="2:3" x14ac:dyDescent="0.2">
      <c r="B3114" s="110"/>
      <c r="C3114" s="122"/>
    </row>
    <row r="3115" spans="2:3" x14ac:dyDescent="0.2">
      <c r="B3115" s="110"/>
      <c r="C3115" s="122"/>
    </row>
    <row r="3116" spans="2:3" x14ac:dyDescent="0.2">
      <c r="B3116" s="110"/>
      <c r="C3116" s="122"/>
    </row>
    <row r="3117" spans="2:3" x14ac:dyDescent="0.2">
      <c r="B3117" s="110"/>
      <c r="C3117" s="122"/>
    </row>
    <row r="3118" spans="2:3" x14ac:dyDescent="0.2">
      <c r="B3118" s="110"/>
      <c r="C3118" s="122"/>
    </row>
    <row r="3119" spans="2:3" x14ac:dyDescent="0.2">
      <c r="B3119" s="110"/>
      <c r="C3119" s="122"/>
    </row>
    <row r="3120" spans="2:3" x14ac:dyDescent="0.2">
      <c r="B3120" s="110"/>
      <c r="C3120" s="122"/>
    </row>
    <row r="3121" spans="2:3" x14ac:dyDescent="0.2">
      <c r="B3121" s="110"/>
      <c r="C3121" s="122"/>
    </row>
    <row r="3122" spans="2:3" x14ac:dyDescent="0.2">
      <c r="B3122" s="110"/>
      <c r="C3122" s="122"/>
    </row>
    <row r="3123" spans="2:3" x14ac:dyDescent="0.2">
      <c r="B3123" s="110"/>
      <c r="C3123" s="122"/>
    </row>
    <row r="3124" spans="2:3" x14ac:dyDescent="0.2">
      <c r="B3124" s="110"/>
      <c r="C3124" s="122"/>
    </row>
    <row r="3125" spans="2:3" x14ac:dyDescent="0.2">
      <c r="B3125" s="110"/>
      <c r="C3125" s="122"/>
    </row>
    <row r="3126" spans="2:3" x14ac:dyDescent="0.2">
      <c r="B3126" s="110"/>
      <c r="C3126" s="122"/>
    </row>
    <row r="3127" spans="2:3" x14ac:dyDescent="0.2">
      <c r="B3127" s="110"/>
      <c r="C3127" s="122"/>
    </row>
    <row r="3128" spans="2:3" x14ac:dyDescent="0.2">
      <c r="B3128" s="110"/>
      <c r="C3128" s="122"/>
    </row>
    <row r="3129" spans="2:3" x14ac:dyDescent="0.2">
      <c r="B3129" s="110"/>
      <c r="C3129" s="122"/>
    </row>
    <row r="3130" spans="2:3" x14ac:dyDescent="0.2">
      <c r="B3130" s="110"/>
      <c r="C3130" s="122"/>
    </row>
    <row r="3131" spans="2:3" x14ac:dyDescent="0.2">
      <c r="B3131" s="110"/>
      <c r="C3131" s="122"/>
    </row>
    <row r="3132" spans="2:3" x14ac:dyDescent="0.2">
      <c r="B3132" s="110"/>
      <c r="C3132" s="122"/>
    </row>
    <row r="3133" spans="2:3" x14ac:dyDescent="0.2">
      <c r="B3133" s="110"/>
      <c r="C3133" s="122"/>
    </row>
    <row r="3134" spans="2:3" x14ac:dyDescent="0.2">
      <c r="B3134" s="110"/>
      <c r="C3134" s="122"/>
    </row>
    <row r="3135" spans="2:3" x14ac:dyDescent="0.2">
      <c r="B3135" s="110"/>
      <c r="C3135" s="122"/>
    </row>
    <row r="3136" spans="2:3" x14ac:dyDescent="0.2">
      <c r="B3136" s="110"/>
      <c r="C3136" s="122"/>
    </row>
    <row r="3137" spans="2:3" x14ac:dyDescent="0.2">
      <c r="B3137" s="110"/>
      <c r="C3137" s="122"/>
    </row>
    <row r="3138" spans="2:3" x14ac:dyDescent="0.2">
      <c r="B3138" s="110"/>
      <c r="C3138" s="122"/>
    </row>
    <row r="3139" spans="2:3" x14ac:dyDescent="0.2">
      <c r="B3139" s="110"/>
      <c r="C3139" s="122"/>
    </row>
    <row r="3140" spans="2:3" x14ac:dyDescent="0.2">
      <c r="B3140" s="110"/>
      <c r="C3140" s="122"/>
    </row>
    <row r="3141" spans="2:3" x14ac:dyDescent="0.2">
      <c r="B3141" s="110"/>
      <c r="C3141" s="122"/>
    </row>
    <row r="3142" spans="2:3" x14ac:dyDescent="0.2">
      <c r="B3142" s="110"/>
      <c r="C3142" s="122"/>
    </row>
    <row r="3143" spans="2:3" x14ac:dyDescent="0.2">
      <c r="B3143" s="110"/>
      <c r="C3143" s="122"/>
    </row>
    <row r="3144" spans="2:3" x14ac:dyDescent="0.2">
      <c r="B3144" s="110"/>
      <c r="C3144" s="122"/>
    </row>
    <row r="3145" spans="2:3" x14ac:dyDescent="0.2">
      <c r="B3145" s="110"/>
      <c r="C3145" s="122"/>
    </row>
    <row r="3146" spans="2:3" x14ac:dyDescent="0.2">
      <c r="B3146" s="110"/>
      <c r="C3146" s="122"/>
    </row>
    <row r="3147" spans="2:3" x14ac:dyDescent="0.2">
      <c r="B3147" s="110"/>
      <c r="C3147" s="122"/>
    </row>
    <row r="3148" spans="2:3" x14ac:dyDescent="0.2">
      <c r="B3148" s="110"/>
      <c r="C3148" s="122"/>
    </row>
    <row r="3149" spans="2:3" x14ac:dyDescent="0.2">
      <c r="B3149" s="110"/>
      <c r="C3149" s="122"/>
    </row>
    <row r="3150" spans="2:3" x14ac:dyDescent="0.2">
      <c r="B3150" s="110"/>
      <c r="C3150" s="122"/>
    </row>
    <row r="3151" spans="2:3" x14ac:dyDescent="0.2">
      <c r="B3151" s="110"/>
      <c r="C3151" s="122"/>
    </row>
    <row r="3152" spans="2:3" x14ac:dyDescent="0.2">
      <c r="B3152" s="110"/>
      <c r="C3152" s="122"/>
    </row>
    <row r="3153" spans="2:3" x14ac:dyDescent="0.2">
      <c r="B3153" s="110"/>
      <c r="C3153" s="122"/>
    </row>
    <row r="3154" spans="2:3" x14ac:dyDescent="0.2">
      <c r="B3154" s="110"/>
      <c r="C3154" s="122"/>
    </row>
    <row r="3155" spans="2:3" x14ac:dyDescent="0.2">
      <c r="B3155" s="110"/>
      <c r="C3155" s="122"/>
    </row>
    <row r="3156" spans="2:3" x14ac:dyDescent="0.2">
      <c r="B3156" s="110"/>
      <c r="C3156" s="122"/>
    </row>
    <row r="3157" spans="2:3" x14ac:dyDescent="0.2">
      <c r="B3157" s="110"/>
      <c r="C3157" s="122"/>
    </row>
    <row r="3158" spans="2:3" x14ac:dyDescent="0.2">
      <c r="B3158" s="110"/>
      <c r="C3158" s="122"/>
    </row>
    <row r="3159" spans="2:3" x14ac:dyDescent="0.2">
      <c r="B3159" s="110"/>
      <c r="C3159" s="122"/>
    </row>
    <row r="3160" spans="2:3" x14ac:dyDescent="0.2">
      <c r="B3160" s="110"/>
      <c r="C3160" s="122"/>
    </row>
    <row r="3161" spans="2:3" x14ac:dyDescent="0.2">
      <c r="B3161" s="110"/>
      <c r="C3161" s="122"/>
    </row>
    <row r="3162" spans="2:3" x14ac:dyDescent="0.2">
      <c r="B3162" s="110"/>
      <c r="C3162" s="122"/>
    </row>
    <row r="3163" spans="2:3" x14ac:dyDescent="0.2">
      <c r="B3163" s="110"/>
      <c r="C3163" s="122"/>
    </row>
    <row r="3164" spans="2:3" x14ac:dyDescent="0.2">
      <c r="B3164" s="110"/>
      <c r="C3164" s="122"/>
    </row>
    <row r="3165" spans="2:3" x14ac:dyDescent="0.2">
      <c r="B3165" s="110"/>
      <c r="C3165" s="122"/>
    </row>
    <row r="3166" spans="2:3" x14ac:dyDescent="0.2">
      <c r="B3166" s="110"/>
      <c r="C3166" s="122"/>
    </row>
    <row r="3167" spans="2:3" x14ac:dyDescent="0.2">
      <c r="B3167" s="110"/>
      <c r="C3167" s="122"/>
    </row>
    <row r="3168" spans="2:3" x14ac:dyDescent="0.2">
      <c r="B3168" s="110"/>
      <c r="C3168" s="122"/>
    </row>
    <row r="3169" spans="2:3" x14ac:dyDescent="0.2">
      <c r="B3169" s="110"/>
      <c r="C3169" s="122"/>
    </row>
    <row r="3170" spans="2:3" x14ac:dyDescent="0.2">
      <c r="B3170" s="110"/>
      <c r="C3170" s="122"/>
    </row>
    <row r="3171" spans="2:3" x14ac:dyDescent="0.2">
      <c r="B3171" s="110"/>
      <c r="C3171" s="122"/>
    </row>
    <row r="3172" spans="2:3" x14ac:dyDescent="0.2">
      <c r="B3172" s="110"/>
      <c r="C3172" s="122"/>
    </row>
    <row r="3173" spans="2:3" x14ac:dyDescent="0.2">
      <c r="B3173" s="110"/>
      <c r="C3173" s="122"/>
    </row>
    <row r="3174" spans="2:3" x14ac:dyDescent="0.2">
      <c r="B3174" s="110"/>
      <c r="C3174" s="122"/>
    </row>
    <row r="3175" spans="2:3" x14ac:dyDescent="0.2">
      <c r="B3175" s="110"/>
      <c r="C3175" s="122"/>
    </row>
    <row r="3176" spans="2:3" x14ac:dyDescent="0.2">
      <c r="B3176" s="110"/>
      <c r="C3176" s="122"/>
    </row>
    <row r="3177" spans="2:3" x14ac:dyDescent="0.2">
      <c r="B3177" s="110"/>
      <c r="C3177" s="122"/>
    </row>
    <row r="3178" spans="2:3" x14ac:dyDescent="0.2">
      <c r="B3178" s="110"/>
      <c r="C3178" s="122"/>
    </row>
    <row r="3179" spans="2:3" x14ac:dyDescent="0.2">
      <c r="B3179" s="110"/>
      <c r="C3179" s="122"/>
    </row>
    <row r="3180" spans="2:3" x14ac:dyDescent="0.2">
      <c r="B3180" s="110"/>
      <c r="C3180" s="122"/>
    </row>
    <row r="3181" spans="2:3" x14ac:dyDescent="0.2">
      <c r="B3181" s="110"/>
      <c r="C3181" s="122"/>
    </row>
    <row r="3182" spans="2:3" x14ac:dyDescent="0.2">
      <c r="B3182" s="110"/>
      <c r="C3182" s="122"/>
    </row>
    <row r="3183" spans="2:3" x14ac:dyDescent="0.2">
      <c r="B3183" s="110"/>
      <c r="C3183" s="122"/>
    </row>
    <row r="3184" spans="2:3" x14ac:dyDescent="0.2">
      <c r="B3184" s="110"/>
      <c r="C3184" s="122"/>
    </row>
    <row r="3185" spans="2:3" x14ac:dyDescent="0.2">
      <c r="B3185" s="110"/>
      <c r="C3185" s="122"/>
    </row>
    <row r="3186" spans="2:3" x14ac:dyDescent="0.2">
      <c r="B3186" s="110"/>
      <c r="C3186" s="122"/>
    </row>
    <row r="3187" spans="2:3" x14ac:dyDescent="0.2">
      <c r="B3187" s="110"/>
      <c r="C3187" s="122"/>
    </row>
    <row r="3188" spans="2:3" x14ac:dyDescent="0.2">
      <c r="B3188" s="110"/>
      <c r="C3188" s="122"/>
    </row>
    <row r="3189" spans="2:3" x14ac:dyDescent="0.2">
      <c r="B3189" s="110"/>
      <c r="C3189" s="122"/>
    </row>
    <row r="3190" spans="2:3" x14ac:dyDescent="0.2">
      <c r="B3190" s="110"/>
      <c r="C3190" s="122"/>
    </row>
    <row r="3191" spans="2:3" x14ac:dyDescent="0.2">
      <c r="B3191" s="110"/>
      <c r="C3191" s="122"/>
    </row>
    <row r="3192" spans="2:3" x14ac:dyDescent="0.2">
      <c r="B3192" s="110"/>
      <c r="C3192" s="122"/>
    </row>
    <row r="3193" spans="2:3" x14ac:dyDescent="0.2">
      <c r="B3193" s="110"/>
      <c r="C3193" s="122"/>
    </row>
    <row r="3194" spans="2:3" x14ac:dyDescent="0.2">
      <c r="B3194" s="110"/>
      <c r="C3194" s="122"/>
    </row>
    <row r="3195" spans="2:3" x14ac:dyDescent="0.2">
      <c r="B3195" s="110"/>
      <c r="C3195" s="122"/>
    </row>
    <row r="3196" spans="2:3" x14ac:dyDescent="0.2">
      <c r="B3196" s="110"/>
      <c r="C3196" s="122"/>
    </row>
    <row r="3197" spans="2:3" x14ac:dyDescent="0.2">
      <c r="B3197" s="110"/>
      <c r="C3197" s="122"/>
    </row>
    <row r="3198" spans="2:3" x14ac:dyDescent="0.2">
      <c r="B3198" s="110"/>
      <c r="C3198" s="122"/>
    </row>
    <row r="3199" spans="2:3" x14ac:dyDescent="0.2">
      <c r="B3199" s="110"/>
      <c r="C3199" s="122"/>
    </row>
    <row r="3200" spans="2:3" x14ac:dyDescent="0.2">
      <c r="B3200" s="110"/>
      <c r="C3200" s="122"/>
    </row>
    <row r="3201" spans="2:3" x14ac:dyDescent="0.2">
      <c r="B3201" s="110"/>
      <c r="C3201" s="122"/>
    </row>
    <row r="3202" spans="2:3" x14ac:dyDescent="0.2">
      <c r="B3202" s="110"/>
      <c r="C3202" s="122"/>
    </row>
    <row r="3203" spans="2:3" x14ac:dyDescent="0.2">
      <c r="B3203" s="110"/>
      <c r="C3203" s="122"/>
    </row>
    <row r="3204" spans="2:3" x14ac:dyDescent="0.2">
      <c r="B3204" s="110"/>
      <c r="C3204" s="122"/>
    </row>
    <row r="3205" spans="2:3" x14ac:dyDescent="0.2">
      <c r="B3205" s="110"/>
      <c r="C3205" s="122"/>
    </row>
    <row r="3206" spans="2:3" x14ac:dyDescent="0.2">
      <c r="B3206" s="110"/>
      <c r="C3206" s="122"/>
    </row>
    <row r="3207" spans="2:3" x14ac:dyDescent="0.2">
      <c r="B3207" s="110"/>
      <c r="C3207" s="122"/>
    </row>
    <row r="3208" spans="2:3" x14ac:dyDescent="0.2">
      <c r="B3208" s="110"/>
      <c r="C3208" s="122"/>
    </row>
    <row r="3209" spans="2:3" x14ac:dyDescent="0.2">
      <c r="B3209" s="110"/>
      <c r="C3209" s="122"/>
    </row>
    <row r="3210" spans="2:3" x14ac:dyDescent="0.2">
      <c r="B3210" s="110"/>
      <c r="C3210" s="122"/>
    </row>
    <row r="3211" spans="2:3" x14ac:dyDescent="0.2">
      <c r="B3211" s="110"/>
      <c r="C3211" s="122"/>
    </row>
    <row r="3212" spans="2:3" x14ac:dyDescent="0.2">
      <c r="B3212" s="110"/>
      <c r="C3212" s="122"/>
    </row>
    <row r="3213" spans="2:3" x14ac:dyDescent="0.2">
      <c r="B3213" s="110"/>
      <c r="C3213" s="122"/>
    </row>
    <row r="3214" spans="2:3" x14ac:dyDescent="0.2">
      <c r="B3214" s="110"/>
      <c r="C3214" s="122"/>
    </row>
    <row r="3215" spans="2:3" x14ac:dyDescent="0.2">
      <c r="B3215" s="110"/>
      <c r="C3215" s="122"/>
    </row>
    <row r="3216" spans="2:3" x14ac:dyDescent="0.2">
      <c r="B3216" s="110"/>
      <c r="C3216" s="122"/>
    </row>
    <row r="3217" spans="2:3" x14ac:dyDescent="0.2">
      <c r="B3217" s="110"/>
      <c r="C3217" s="122"/>
    </row>
    <row r="3218" spans="2:3" x14ac:dyDescent="0.2">
      <c r="B3218" s="110"/>
      <c r="C3218" s="122"/>
    </row>
    <row r="3219" spans="2:3" x14ac:dyDescent="0.2">
      <c r="B3219" s="110"/>
      <c r="C3219" s="122"/>
    </row>
    <row r="3220" spans="2:3" x14ac:dyDescent="0.2">
      <c r="B3220" s="110"/>
      <c r="C3220" s="122"/>
    </row>
    <row r="3221" spans="2:3" x14ac:dyDescent="0.2">
      <c r="B3221" s="110"/>
      <c r="C3221" s="122"/>
    </row>
    <row r="3222" spans="2:3" x14ac:dyDescent="0.2">
      <c r="B3222" s="110"/>
      <c r="C3222" s="122"/>
    </row>
    <row r="3223" spans="2:3" x14ac:dyDescent="0.2">
      <c r="B3223" s="110"/>
      <c r="C3223" s="122"/>
    </row>
    <row r="3224" spans="2:3" x14ac:dyDescent="0.2">
      <c r="B3224" s="110"/>
      <c r="C3224" s="122"/>
    </row>
    <row r="3225" spans="2:3" x14ac:dyDescent="0.2">
      <c r="B3225" s="110"/>
      <c r="C3225" s="122"/>
    </row>
    <row r="3226" spans="2:3" x14ac:dyDescent="0.2">
      <c r="B3226" s="110"/>
      <c r="C3226" s="122"/>
    </row>
    <row r="3227" spans="2:3" x14ac:dyDescent="0.2">
      <c r="B3227" s="110"/>
      <c r="C3227" s="122"/>
    </row>
    <row r="3228" spans="2:3" x14ac:dyDescent="0.2">
      <c r="B3228" s="110"/>
      <c r="C3228" s="122"/>
    </row>
    <row r="3229" spans="2:3" x14ac:dyDescent="0.2">
      <c r="B3229" s="110"/>
      <c r="C3229" s="122"/>
    </row>
    <row r="3230" spans="2:3" x14ac:dyDescent="0.2">
      <c r="B3230" s="110"/>
      <c r="C3230" s="122"/>
    </row>
    <row r="3231" spans="2:3" x14ac:dyDescent="0.2">
      <c r="B3231" s="110"/>
      <c r="C3231" s="122"/>
    </row>
    <row r="3232" spans="2:3" x14ac:dyDescent="0.2">
      <c r="B3232" s="110"/>
      <c r="C3232" s="122"/>
    </row>
    <row r="3233" spans="2:3" x14ac:dyDescent="0.2">
      <c r="B3233" s="110"/>
      <c r="C3233" s="122"/>
    </row>
    <row r="3234" spans="2:3" x14ac:dyDescent="0.2">
      <c r="B3234" s="110"/>
      <c r="C3234" s="122"/>
    </row>
    <row r="3235" spans="2:3" x14ac:dyDescent="0.2">
      <c r="B3235" s="110"/>
      <c r="C3235" s="122"/>
    </row>
    <row r="3236" spans="2:3" x14ac:dyDescent="0.2">
      <c r="B3236" s="110"/>
      <c r="C3236" s="122"/>
    </row>
    <row r="3237" spans="2:3" x14ac:dyDescent="0.2">
      <c r="B3237" s="110"/>
      <c r="C3237" s="122"/>
    </row>
    <row r="3238" spans="2:3" x14ac:dyDescent="0.2">
      <c r="B3238" s="110"/>
      <c r="C3238" s="122"/>
    </row>
    <row r="3239" spans="2:3" x14ac:dyDescent="0.2">
      <c r="B3239" s="110"/>
      <c r="C3239" s="122"/>
    </row>
    <row r="3240" spans="2:3" x14ac:dyDescent="0.2">
      <c r="B3240" s="110"/>
      <c r="C3240" s="122"/>
    </row>
    <row r="3241" spans="2:3" x14ac:dyDescent="0.2">
      <c r="B3241" s="110"/>
      <c r="C3241" s="122"/>
    </row>
    <row r="3242" spans="2:3" x14ac:dyDescent="0.2">
      <c r="B3242" s="110"/>
      <c r="C3242" s="122"/>
    </row>
    <row r="3243" spans="2:3" x14ac:dyDescent="0.2">
      <c r="B3243" s="110"/>
      <c r="C3243" s="122"/>
    </row>
    <row r="3244" spans="2:3" x14ac:dyDescent="0.2">
      <c r="B3244" s="110"/>
      <c r="C3244" s="122"/>
    </row>
    <row r="3245" spans="2:3" x14ac:dyDescent="0.2">
      <c r="B3245" s="110"/>
      <c r="C3245" s="122"/>
    </row>
    <row r="3246" spans="2:3" x14ac:dyDescent="0.2">
      <c r="B3246" s="110"/>
      <c r="C3246" s="122"/>
    </row>
    <row r="3247" spans="2:3" x14ac:dyDescent="0.2">
      <c r="B3247" s="110"/>
      <c r="C3247" s="122"/>
    </row>
    <row r="3248" spans="2:3" x14ac:dyDescent="0.2">
      <c r="B3248" s="110"/>
      <c r="C3248" s="122"/>
    </row>
    <row r="3249" spans="2:3" x14ac:dyDescent="0.2">
      <c r="B3249" s="110"/>
      <c r="C3249" s="122"/>
    </row>
    <row r="3250" spans="2:3" x14ac:dyDescent="0.2">
      <c r="B3250" s="110"/>
      <c r="C3250" s="122"/>
    </row>
    <row r="3251" spans="2:3" x14ac:dyDescent="0.2">
      <c r="B3251" s="110"/>
      <c r="C3251" s="122"/>
    </row>
    <row r="3252" spans="2:3" x14ac:dyDescent="0.2">
      <c r="B3252" s="110"/>
      <c r="C3252" s="122"/>
    </row>
    <row r="3253" spans="2:3" x14ac:dyDescent="0.2">
      <c r="B3253" s="110"/>
      <c r="C3253" s="122"/>
    </row>
    <row r="3254" spans="2:3" x14ac:dyDescent="0.2">
      <c r="B3254" s="110"/>
      <c r="C3254" s="122"/>
    </row>
    <row r="3255" spans="2:3" x14ac:dyDescent="0.2">
      <c r="B3255" s="110"/>
      <c r="C3255" s="122"/>
    </row>
    <row r="3256" spans="2:3" x14ac:dyDescent="0.2">
      <c r="B3256" s="110"/>
      <c r="C3256" s="122"/>
    </row>
    <row r="3257" spans="2:3" x14ac:dyDescent="0.2">
      <c r="B3257" s="110"/>
      <c r="C3257" s="122"/>
    </row>
    <row r="3258" spans="2:3" x14ac:dyDescent="0.2">
      <c r="B3258" s="110"/>
      <c r="C3258" s="122"/>
    </row>
    <row r="3259" spans="2:3" x14ac:dyDescent="0.2">
      <c r="B3259" s="110"/>
      <c r="C3259" s="122"/>
    </row>
    <row r="3260" spans="2:3" x14ac:dyDescent="0.2">
      <c r="B3260" s="110"/>
      <c r="C3260" s="122"/>
    </row>
    <row r="3261" spans="2:3" x14ac:dyDescent="0.2">
      <c r="B3261" s="110"/>
      <c r="C3261" s="122"/>
    </row>
    <row r="3262" spans="2:3" x14ac:dyDescent="0.2">
      <c r="B3262" s="110"/>
      <c r="C3262" s="122"/>
    </row>
    <row r="3263" spans="2:3" x14ac:dyDescent="0.2">
      <c r="B3263" s="110"/>
      <c r="C3263" s="122"/>
    </row>
    <row r="3264" spans="2:3" x14ac:dyDescent="0.2">
      <c r="B3264" s="110"/>
      <c r="C3264" s="122"/>
    </row>
    <row r="3265" spans="2:3" x14ac:dyDescent="0.2">
      <c r="B3265" s="110"/>
      <c r="C3265" s="122"/>
    </row>
    <row r="3266" spans="2:3" x14ac:dyDescent="0.2">
      <c r="B3266" s="110"/>
      <c r="C3266" s="122"/>
    </row>
    <row r="3267" spans="2:3" x14ac:dyDescent="0.2">
      <c r="B3267" s="110"/>
      <c r="C3267" s="122"/>
    </row>
    <row r="3268" spans="2:3" x14ac:dyDescent="0.2">
      <c r="B3268" s="110"/>
      <c r="C3268" s="122"/>
    </row>
    <row r="3269" spans="2:3" x14ac:dyDescent="0.2">
      <c r="B3269" s="110"/>
      <c r="C3269" s="122"/>
    </row>
    <row r="3270" spans="2:3" x14ac:dyDescent="0.2">
      <c r="B3270" s="110"/>
      <c r="C3270" s="122"/>
    </row>
    <row r="3271" spans="2:3" x14ac:dyDescent="0.2">
      <c r="B3271" s="110"/>
      <c r="C3271" s="122"/>
    </row>
    <row r="3272" spans="2:3" x14ac:dyDescent="0.2">
      <c r="B3272" s="110"/>
      <c r="C3272" s="122"/>
    </row>
    <row r="3273" spans="2:3" x14ac:dyDescent="0.2">
      <c r="B3273" s="110"/>
      <c r="C3273" s="122"/>
    </row>
    <row r="3274" spans="2:3" x14ac:dyDescent="0.2">
      <c r="B3274" s="110"/>
      <c r="C3274" s="122"/>
    </row>
    <row r="3275" spans="2:3" x14ac:dyDescent="0.2">
      <c r="B3275" s="110"/>
      <c r="C3275" s="122"/>
    </row>
    <row r="3276" spans="2:3" x14ac:dyDescent="0.2">
      <c r="B3276" s="110"/>
      <c r="C3276" s="122"/>
    </row>
    <row r="3277" spans="2:3" x14ac:dyDescent="0.2">
      <c r="B3277" s="110"/>
      <c r="C3277" s="122"/>
    </row>
    <row r="3278" spans="2:3" x14ac:dyDescent="0.2">
      <c r="B3278" s="110"/>
      <c r="C3278" s="122"/>
    </row>
    <row r="3279" spans="2:3" x14ac:dyDescent="0.2">
      <c r="B3279" s="110"/>
      <c r="C3279" s="122"/>
    </row>
    <row r="3280" spans="2:3" x14ac:dyDescent="0.2">
      <c r="B3280" s="110"/>
      <c r="C3280" s="122"/>
    </row>
    <row r="3281" spans="2:3" x14ac:dyDescent="0.2">
      <c r="B3281" s="110"/>
      <c r="C3281" s="122"/>
    </row>
    <row r="3282" spans="2:3" x14ac:dyDescent="0.2">
      <c r="B3282" s="110"/>
      <c r="C3282" s="122"/>
    </row>
    <row r="3283" spans="2:3" x14ac:dyDescent="0.2">
      <c r="B3283" s="110"/>
      <c r="C3283" s="122"/>
    </row>
    <row r="3284" spans="2:3" x14ac:dyDescent="0.2">
      <c r="B3284" s="110"/>
      <c r="C3284" s="122"/>
    </row>
    <row r="3285" spans="2:3" x14ac:dyDescent="0.2">
      <c r="B3285" s="110"/>
      <c r="C3285" s="122"/>
    </row>
    <row r="3286" spans="2:3" x14ac:dyDescent="0.2">
      <c r="B3286" s="110"/>
      <c r="C3286" s="122"/>
    </row>
    <row r="3287" spans="2:3" x14ac:dyDescent="0.2">
      <c r="B3287" s="110"/>
      <c r="C3287" s="122"/>
    </row>
    <row r="3288" spans="2:3" x14ac:dyDescent="0.2">
      <c r="B3288" s="110"/>
      <c r="C3288" s="122"/>
    </row>
    <row r="3289" spans="2:3" x14ac:dyDescent="0.2">
      <c r="B3289" s="110"/>
      <c r="C3289" s="122"/>
    </row>
    <row r="3290" spans="2:3" x14ac:dyDescent="0.2">
      <c r="B3290" s="110"/>
      <c r="C3290" s="122"/>
    </row>
    <row r="3291" spans="2:3" x14ac:dyDescent="0.2">
      <c r="B3291" s="110"/>
      <c r="C3291" s="122"/>
    </row>
    <row r="3292" spans="2:3" x14ac:dyDescent="0.2">
      <c r="B3292" s="110"/>
      <c r="C3292" s="122"/>
    </row>
    <row r="3293" spans="2:3" x14ac:dyDescent="0.2">
      <c r="B3293" s="110"/>
      <c r="C3293" s="122"/>
    </row>
    <row r="3294" spans="2:3" x14ac:dyDescent="0.2">
      <c r="B3294" s="110"/>
      <c r="C3294" s="122"/>
    </row>
    <row r="3295" spans="2:3" x14ac:dyDescent="0.2">
      <c r="B3295" s="110"/>
      <c r="C3295" s="122"/>
    </row>
    <row r="3296" spans="2:3" x14ac:dyDescent="0.2">
      <c r="B3296" s="110"/>
      <c r="C3296" s="122"/>
    </row>
    <row r="3297" spans="2:3" x14ac:dyDescent="0.2">
      <c r="B3297" s="110"/>
      <c r="C3297" s="122"/>
    </row>
    <row r="3298" spans="2:3" x14ac:dyDescent="0.2">
      <c r="B3298" s="110"/>
      <c r="C3298" s="122"/>
    </row>
    <row r="3299" spans="2:3" x14ac:dyDescent="0.2">
      <c r="B3299" s="110"/>
      <c r="C3299" s="122"/>
    </row>
    <row r="3300" spans="2:3" x14ac:dyDescent="0.2">
      <c r="B3300" s="110"/>
      <c r="C3300" s="122"/>
    </row>
    <row r="3301" spans="2:3" x14ac:dyDescent="0.2">
      <c r="B3301" s="110"/>
      <c r="C3301" s="122"/>
    </row>
    <row r="3302" spans="2:3" x14ac:dyDescent="0.2">
      <c r="B3302" s="110"/>
      <c r="C3302" s="122"/>
    </row>
    <row r="3303" spans="2:3" x14ac:dyDescent="0.2">
      <c r="B3303" s="110"/>
      <c r="C3303" s="122"/>
    </row>
    <row r="3304" spans="2:3" x14ac:dyDescent="0.2">
      <c r="B3304" s="110"/>
      <c r="C3304" s="122"/>
    </row>
    <row r="3305" spans="2:3" x14ac:dyDescent="0.2">
      <c r="B3305" s="110"/>
      <c r="C3305" s="122"/>
    </row>
    <row r="3306" spans="2:3" x14ac:dyDescent="0.2">
      <c r="B3306" s="110"/>
      <c r="C3306" s="122"/>
    </row>
    <row r="3307" spans="2:3" x14ac:dyDescent="0.2">
      <c r="B3307" s="110"/>
      <c r="C3307" s="122"/>
    </row>
    <row r="3308" spans="2:3" x14ac:dyDescent="0.2">
      <c r="B3308" s="110"/>
      <c r="C3308" s="122"/>
    </row>
    <row r="3309" spans="2:3" x14ac:dyDescent="0.2">
      <c r="B3309" s="110"/>
      <c r="C3309" s="122"/>
    </row>
    <row r="3310" spans="2:3" x14ac:dyDescent="0.2">
      <c r="B3310" s="110"/>
      <c r="C3310" s="122"/>
    </row>
    <row r="3311" spans="2:3" x14ac:dyDescent="0.2">
      <c r="B3311" s="110"/>
      <c r="C3311" s="122"/>
    </row>
    <row r="3312" spans="2:3" x14ac:dyDescent="0.2">
      <c r="B3312" s="110"/>
      <c r="C3312" s="122"/>
    </row>
    <row r="3313" spans="2:3" x14ac:dyDescent="0.2">
      <c r="B3313" s="110"/>
      <c r="C3313" s="122"/>
    </row>
    <row r="3314" spans="2:3" x14ac:dyDescent="0.2">
      <c r="B3314" s="110"/>
      <c r="C3314" s="122"/>
    </row>
    <row r="3315" spans="2:3" x14ac:dyDescent="0.2">
      <c r="B3315" s="110"/>
      <c r="C3315" s="122"/>
    </row>
    <row r="3316" spans="2:3" x14ac:dyDescent="0.2">
      <c r="B3316" s="110"/>
      <c r="C3316" s="122"/>
    </row>
    <row r="3317" spans="2:3" x14ac:dyDescent="0.2">
      <c r="B3317" s="110"/>
      <c r="C3317" s="122"/>
    </row>
    <row r="3318" spans="2:3" x14ac:dyDescent="0.2">
      <c r="B3318" s="110"/>
      <c r="C3318" s="122"/>
    </row>
    <row r="3319" spans="2:3" x14ac:dyDescent="0.2">
      <c r="B3319" s="110"/>
      <c r="C3319" s="122"/>
    </row>
    <row r="3320" spans="2:3" x14ac:dyDescent="0.2">
      <c r="B3320" s="110"/>
      <c r="C3320" s="122"/>
    </row>
    <row r="3321" spans="2:3" x14ac:dyDescent="0.2">
      <c r="B3321" s="110"/>
      <c r="C3321" s="122"/>
    </row>
    <row r="3322" spans="2:3" x14ac:dyDescent="0.2">
      <c r="B3322" s="110"/>
      <c r="C3322" s="122"/>
    </row>
    <row r="3323" spans="2:3" x14ac:dyDescent="0.2">
      <c r="B3323" s="110"/>
      <c r="C3323" s="122"/>
    </row>
    <row r="3324" spans="2:3" x14ac:dyDescent="0.2">
      <c r="B3324" s="110"/>
      <c r="C3324" s="122"/>
    </row>
    <row r="3325" spans="2:3" x14ac:dyDescent="0.2">
      <c r="B3325" s="110"/>
      <c r="C3325" s="122"/>
    </row>
    <row r="3326" spans="2:3" x14ac:dyDescent="0.2">
      <c r="B3326" s="110"/>
      <c r="C3326" s="122"/>
    </row>
    <row r="3327" spans="2:3" x14ac:dyDescent="0.2">
      <c r="B3327" s="110"/>
      <c r="C3327" s="122"/>
    </row>
    <row r="3328" spans="2:3" x14ac:dyDescent="0.2">
      <c r="B3328" s="110"/>
      <c r="C3328" s="122"/>
    </row>
    <row r="3329" spans="2:3" x14ac:dyDescent="0.2">
      <c r="B3329" s="110"/>
      <c r="C3329" s="122"/>
    </row>
    <row r="3330" spans="2:3" x14ac:dyDescent="0.2">
      <c r="B3330" s="110"/>
      <c r="C3330" s="122"/>
    </row>
    <row r="3331" spans="2:3" x14ac:dyDescent="0.2">
      <c r="B3331" s="110"/>
      <c r="C3331" s="122"/>
    </row>
    <row r="3332" spans="2:3" x14ac:dyDescent="0.2">
      <c r="B3332" s="110"/>
      <c r="C3332" s="122"/>
    </row>
    <row r="3333" spans="2:3" x14ac:dyDescent="0.2">
      <c r="B3333" s="110"/>
      <c r="C3333" s="122"/>
    </row>
    <row r="3334" spans="2:3" x14ac:dyDescent="0.2">
      <c r="B3334" s="110"/>
      <c r="C3334" s="122"/>
    </row>
    <row r="3335" spans="2:3" x14ac:dyDescent="0.2">
      <c r="B3335" s="110"/>
      <c r="C3335" s="122"/>
    </row>
    <row r="3336" spans="2:3" x14ac:dyDescent="0.2">
      <c r="B3336" s="110"/>
      <c r="C3336" s="122"/>
    </row>
    <row r="3337" spans="2:3" x14ac:dyDescent="0.2">
      <c r="B3337" s="110"/>
      <c r="C3337" s="122"/>
    </row>
    <row r="3338" spans="2:3" x14ac:dyDescent="0.2">
      <c r="B3338" s="110"/>
      <c r="C3338" s="122"/>
    </row>
    <row r="3339" spans="2:3" x14ac:dyDescent="0.2">
      <c r="B3339" s="110"/>
      <c r="C3339" s="122"/>
    </row>
    <row r="3340" spans="2:3" x14ac:dyDescent="0.2">
      <c r="B3340" s="110"/>
      <c r="C3340" s="122"/>
    </row>
    <row r="3341" spans="2:3" x14ac:dyDescent="0.2">
      <c r="B3341" s="110"/>
      <c r="C3341" s="122"/>
    </row>
    <row r="3342" spans="2:3" x14ac:dyDescent="0.2">
      <c r="B3342" s="110"/>
      <c r="C3342" s="122"/>
    </row>
    <row r="3343" spans="2:3" x14ac:dyDescent="0.2">
      <c r="B3343" s="110"/>
      <c r="C3343" s="122"/>
    </row>
    <row r="3344" spans="2:3" x14ac:dyDescent="0.2">
      <c r="B3344" s="110"/>
      <c r="C3344" s="122"/>
    </row>
    <row r="3345" spans="2:3" x14ac:dyDescent="0.2">
      <c r="B3345" s="110"/>
      <c r="C3345" s="122"/>
    </row>
    <row r="3346" spans="2:3" x14ac:dyDescent="0.2">
      <c r="B3346" s="110"/>
      <c r="C3346" s="122"/>
    </row>
    <row r="3347" spans="2:3" x14ac:dyDescent="0.2">
      <c r="B3347" s="110"/>
      <c r="C3347" s="122"/>
    </row>
    <row r="3348" spans="2:3" x14ac:dyDescent="0.2">
      <c r="B3348" s="110"/>
      <c r="C3348" s="122"/>
    </row>
    <row r="3349" spans="2:3" x14ac:dyDescent="0.2">
      <c r="B3349" s="110"/>
      <c r="C3349" s="122"/>
    </row>
    <row r="3350" spans="2:3" x14ac:dyDescent="0.2">
      <c r="B3350" s="110"/>
      <c r="C3350" s="122"/>
    </row>
    <row r="3351" spans="2:3" x14ac:dyDescent="0.2">
      <c r="B3351" s="110"/>
      <c r="C3351" s="122"/>
    </row>
    <row r="3352" spans="2:3" x14ac:dyDescent="0.2">
      <c r="B3352" s="110"/>
      <c r="C3352" s="122"/>
    </row>
    <row r="3353" spans="2:3" x14ac:dyDescent="0.2">
      <c r="B3353" s="110"/>
      <c r="C3353" s="122"/>
    </row>
    <row r="3354" spans="2:3" x14ac:dyDescent="0.2">
      <c r="B3354" s="110"/>
      <c r="C3354" s="122"/>
    </row>
    <row r="3355" spans="2:3" x14ac:dyDescent="0.2">
      <c r="B3355" s="110"/>
      <c r="C3355" s="122"/>
    </row>
    <row r="3356" spans="2:3" x14ac:dyDescent="0.2">
      <c r="B3356" s="110"/>
      <c r="C3356" s="122"/>
    </row>
    <row r="3357" spans="2:3" x14ac:dyDescent="0.2">
      <c r="B3357" s="110"/>
      <c r="C3357" s="122"/>
    </row>
    <row r="3358" spans="2:3" x14ac:dyDescent="0.2">
      <c r="B3358" s="110"/>
      <c r="C3358" s="122"/>
    </row>
    <row r="3359" spans="2:3" x14ac:dyDescent="0.2">
      <c r="B3359" s="110"/>
      <c r="C3359" s="122"/>
    </row>
    <row r="3360" spans="2:3" x14ac:dyDescent="0.2">
      <c r="B3360" s="110"/>
      <c r="C3360" s="122"/>
    </row>
    <row r="3361" spans="2:3" x14ac:dyDescent="0.2">
      <c r="B3361" s="110"/>
      <c r="C3361" s="122"/>
    </row>
    <row r="3362" spans="2:3" x14ac:dyDescent="0.2">
      <c r="B3362" s="110"/>
      <c r="C3362" s="122"/>
    </row>
    <row r="3363" spans="2:3" x14ac:dyDescent="0.2">
      <c r="B3363" s="110"/>
      <c r="C3363" s="122"/>
    </row>
    <row r="3364" spans="2:3" x14ac:dyDescent="0.2">
      <c r="B3364" s="110"/>
      <c r="C3364" s="122"/>
    </row>
    <row r="3365" spans="2:3" x14ac:dyDescent="0.2">
      <c r="B3365" s="110"/>
      <c r="C3365" s="122"/>
    </row>
    <row r="3366" spans="2:3" x14ac:dyDescent="0.2">
      <c r="B3366" s="110"/>
      <c r="C3366" s="122"/>
    </row>
    <row r="3367" spans="2:3" x14ac:dyDescent="0.2">
      <c r="B3367" s="110"/>
      <c r="C3367" s="122"/>
    </row>
    <row r="3368" spans="2:3" x14ac:dyDescent="0.2">
      <c r="B3368" s="110"/>
      <c r="C3368" s="122"/>
    </row>
    <row r="3369" spans="2:3" x14ac:dyDescent="0.2">
      <c r="B3369" s="110"/>
      <c r="C3369" s="122"/>
    </row>
    <row r="3370" spans="2:3" x14ac:dyDescent="0.2">
      <c r="B3370" s="110"/>
      <c r="C3370" s="122"/>
    </row>
    <row r="3371" spans="2:3" x14ac:dyDescent="0.2">
      <c r="B3371" s="110"/>
      <c r="C3371" s="122"/>
    </row>
    <row r="3372" spans="2:3" x14ac:dyDescent="0.2">
      <c r="B3372" s="110"/>
      <c r="C3372" s="122"/>
    </row>
    <row r="3373" spans="2:3" x14ac:dyDescent="0.2">
      <c r="B3373" s="110"/>
      <c r="C3373" s="122"/>
    </row>
    <row r="3374" spans="2:3" x14ac:dyDescent="0.2">
      <c r="B3374" s="110"/>
      <c r="C3374" s="122"/>
    </row>
    <row r="3375" spans="2:3" x14ac:dyDescent="0.2">
      <c r="B3375" s="110"/>
      <c r="C3375" s="122"/>
    </row>
    <row r="3376" spans="2:3" x14ac:dyDescent="0.2">
      <c r="B3376" s="110"/>
      <c r="C3376" s="122"/>
    </row>
    <row r="3377" spans="2:3" x14ac:dyDescent="0.2">
      <c r="B3377" s="110"/>
      <c r="C3377" s="122"/>
    </row>
    <row r="3378" spans="2:3" x14ac:dyDescent="0.2">
      <c r="B3378" s="110"/>
      <c r="C3378" s="122"/>
    </row>
    <row r="3379" spans="2:3" x14ac:dyDescent="0.2">
      <c r="B3379" s="110"/>
      <c r="C3379" s="122"/>
    </row>
    <row r="3380" spans="2:3" x14ac:dyDescent="0.2">
      <c r="B3380" s="110"/>
      <c r="C3380" s="122"/>
    </row>
    <row r="3381" spans="2:3" x14ac:dyDescent="0.2">
      <c r="B3381" s="110"/>
      <c r="C3381" s="122"/>
    </row>
    <row r="3382" spans="2:3" x14ac:dyDescent="0.2">
      <c r="B3382" s="110"/>
      <c r="C3382" s="122"/>
    </row>
    <row r="3383" spans="2:3" x14ac:dyDescent="0.2">
      <c r="B3383" s="110"/>
      <c r="C3383" s="122"/>
    </row>
    <row r="3384" spans="2:3" x14ac:dyDescent="0.2">
      <c r="B3384" s="110"/>
      <c r="C3384" s="122"/>
    </row>
    <row r="3385" spans="2:3" x14ac:dyDescent="0.2">
      <c r="B3385" s="110"/>
      <c r="C3385" s="122"/>
    </row>
    <row r="3386" spans="2:3" x14ac:dyDescent="0.2">
      <c r="B3386" s="110"/>
      <c r="C3386" s="122"/>
    </row>
    <row r="3387" spans="2:3" x14ac:dyDescent="0.2">
      <c r="B3387" s="110"/>
      <c r="C3387" s="122"/>
    </row>
    <row r="3388" spans="2:3" x14ac:dyDescent="0.2">
      <c r="B3388" s="110"/>
      <c r="C3388" s="122"/>
    </row>
    <row r="3389" spans="2:3" x14ac:dyDescent="0.2">
      <c r="B3389" s="110"/>
      <c r="C3389" s="122"/>
    </row>
    <row r="3390" spans="2:3" x14ac:dyDescent="0.2">
      <c r="B3390" s="110"/>
      <c r="C3390" s="122"/>
    </row>
    <row r="3391" spans="2:3" x14ac:dyDescent="0.2">
      <c r="B3391" s="110"/>
      <c r="C3391" s="122"/>
    </row>
    <row r="3392" spans="2:3" x14ac:dyDescent="0.2">
      <c r="B3392" s="110"/>
      <c r="C3392" s="122"/>
    </row>
    <row r="3393" spans="2:3" x14ac:dyDescent="0.2">
      <c r="B3393" s="110"/>
      <c r="C3393" s="122"/>
    </row>
    <row r="3394" spans="2:3" x14ac:dyDescent="0.2">
      <c r="B3394" s="110"/>
      <c r="C3394" s="122"/>
    </row>
    <row r="3395" spans="2:3" x14ac:dyDescent="0.2">
      <c r="B3395" s="110"/>
      <c r="C3395" s="122"/>
    </row>
    <row r="3396" spans="2:3" x14ac:dyDescent="0.2">
      <c r="B3396" s="110"/>
      <c r="C3396" s="122"/>
    </row>
    <row r="3397" spans="2:3" x14ac:dyDescent="0.2">
      <c r="B3397" s="110"/>
      <c r="C3397" s="122"/>
    </row>
    <row r="3398" spans="2:3" x14ac:dyDescent="0.2">
      <c r="B3398" s="110"/>
      <c r="C3398" s="122"/>
    </row>
    <row r="3399" spans="2:3" x14ac:dyDescent="0.2">
      <c r="B3399" s="110"/>
      <c r="C3399" s="122"/>
    </row>
    <row r="3400" spans="2:3" x14ac:dyDescent="0.2">
      <c r="B3400" s="110"/>
      <c r="C3400" s="122"/>
    </row>
    <row r="3401" spans="2:3" x14ac:dyDescent="0.2">
      <c r="B3401" s="110"/>
      <c r="C3401" s="122"/>
    </row>
    <row r="3402" spans="2:3" x14ac:dyDescent="0.2">
      <c r="B3402" s="110"/>
      <c r="C3402" s="122"/>
    </row>
    <row r="3403" spans="2:3" x14ac:dyDescent="0.2">
      <c r="B3403" s="110"/>
      <c r="C3403" s="122"/>
    </row>
    <row r="3404" spans="2:3" x14ac:dyDescent="0.2">
      <c r="B3404" s="110"/>
      <c r="C3404" s="122"/>
    </row>
    <row r="3405" spans="2:3" x14ac:dyDescent="0.2">
      <c r="B3405" s="110"/>
      <c r="C3405" s="122"/>
    </row>
    <row r="3406" spans="2:3" x14ac:dyDescent="0.2">
      <c r="B3406" s="110"/>
      <c r="C3406" s="122"/>
    </row>
    <row r="3407" spans="2:3" x14ac:dyDescent="0.2">
      <c r="B3407" s="110"/>
      <c r="C3407" s="122"/>
    </row>
    <row r="3408" spans="2:3" x14ac:dyDescent="0.2">
      <c r="B3408" s="110"/>
      <c r="C3408" s="122"/>
    </row>
    <row r="3409" spans="2:3" x14ac:dyDescent="0.2">
      <c r="B3409" s="110"/>
      <c r="C3409" s="122"/>
    </row>
    <row r="3410" spans="2:3" x14ac:dyDescent="0.2">
      <c r="B3410" s="110"/>
      <c r="C3410" s="122"/>
    </row>
    <row r="3411" spans="2:3" x14ac:dyDescent="0.2">
      <c r="B3411" s="110"/>
      <c r="C3411" s="122"/>
    </row>
    <row r="3412" spans="2:3" x14ac:dyDescent="0.2">
      <c r="B3412" s="110"/>
      <c r="C3412" s="122"/>
    </row>
    <row r="3413" spans="2:3" x14ac:dyDescent="0.2">
      <c r="B3413" s="110"/>
      <c r="C3413" s="122"/>
    </row>
    <row r="3414" spans="2:3" x14ac:dyDescent="0.2">
      <c r="B3414" s="110"/>
      <c r="C3414" s="122"/>
    </row>
    <row r="3415" spans="2:3" x14ac:dyDescent="0.2">
      <c r="B3415" s="110"/>
      <c r="C3415" s="122"/>
    </row>
    <row r="3416" spans="2:3" x14ac:dyDescent="0.2">
      <c r="B3416" s="110"/>
      <c r="C3416" s="122"/>
    </row>
    <row r="3417" spans="2:3" x14ac:dyDescent="0.2">
      <c r="B3417" s="110"/>
      <c r="C3417" s="122"/>
    </row>
    <row r="3418" spans="2:3" x14ac:dyDescent="0.2">
      <c r="B3418" s="110"/>
      <c r="C3418" s="122"/>
    </row>
    <row r="3419" spans="2:3" x14ac:dyDescent="0.2">
      <c r="B3419" s="110"/>
      <c r="C3419" s="122"/>
    </row>
    <row r="3420" spans="2:3" x14ac:dyDescent="0.2">
      <c r="B3420" s="110"/>
      <c r="C3420" s="122"/>
    </row>
    <row r="3421" spans="2:3" x14ac:dyDescent="0.2">
      <c r="B3421" s="110"/>
      <c r="C3421" s="122"/>
    </row>
    <row r="3422" spans="2:3" x14ac:dyDescent="0.2">
      <c r="B3422" s="110"/>
      <c r="C3422" s="122"/>
    </row>
    <row r="3423" spans="2:3" x14ac:dyDescent="0.2">
      <c r="B3423" s="110"/>
      <c r="C3423" s="122"/>
    </row>
    <row r="3424" spans="2:3" x14ac:dyDescent="0.2">
      <c r="B3424" s="110"/>
      <c r="C3424" s="122"/>
    </row>
    <row r="3425" spans="2:3" x14ac:dyDescent="0.2">
      <c r="B3425" s="110"/>
      <c r="C3425" s="122"/>
    </row>
    <row r="3426" spans="2:3" x14ac:dyDescent="0.2">
      <c r="B3426" s="110"/>
      <c r="C3426" s="122"/>
    </row>
    <row r="3427" spans="2:3" x14ac:dyDescent="0.2">
      <c r="B3427" s="110"/>
      <c r="C3427" s="122"/>
    </row>
    <row r="3428" spans="2:3" x14ac:dyDescent="0.2">
      <c r="B3428" s="110"/>
      <c r="C3428" s="122"/>
    </row>
    <row r="3429" spans="2:3" x14ac:dyDescent="0.2">
      <c r="B3429" s="110"/>
      <c r="C3429" s="122"/>
    </row>
    <row r="3430" spans="2:3" x14ac:dyDescent="0.2">
      <c r="B3430" s="110"/>
      <c r="C3430" s="122"/>
    </row>
    <row r="3431" spans="2:3" x14ac:dyDescent="0.2">
      <c r="B3431" s="110"/>
      <c r="C3431" s="122"/>
    </row>
    <row r="3432" spans="2:3" x14ac:dyDescent="0.2">
      <c r="B3432" s="110"/>
      <c r="C3432" s="122"/>
    </row>
    <row r="3433" spans="2:3" x14ac:dyDescent="0.2">
      <c r="B3433" s="110"/>
      <c r="C3433" s="122"/>
    </row>
    <row r="3434" spans="2:3" x14ac:dyDescent="0.2">
      <c r="B3434" s="110"/>
      <c r="C3434" s="122"/>
    </row>
    <row r="3435" spans="2:3" x14ac:dyDescent="0.2">
      <c r="B3435" s="110"/>
      <c r="C3435" s="122"/>
    </row>
    <row r="3436" spans="2:3" x14ac:dyDescent="0.2">
      <c r="B3436" s="110"/>
      <c r="C3436" s="122"/>
    </row>
    <row r="3437" spans="2:3" x14ac:dyDescent="0.2">
      <c r="B3437" s="110"/>
      <c r="C3437" s="122"/>
    </row>
    <row r="3438" spans="2:3" x14ac:dyDescent="0.2">
      <c r="B3438" s="110"/>
      <c r="C3438" s="122"/>
    </row>
    <row r="3439" spans="2:3" x14ac:dyDescent="0.2">
      <c r="B3439" s="110"/>
      <c r="C3439" s="122"/>
    </row>
    <row r="3440" spans="2:3" x14ac:dyDescent="0.2">
      <c r="B3440" s="110"/>
      <c r="C3440" s="122"/>
    </row>
    <row r="3441" spans="2:3" x14ac:dyDescent="0.2">
      <c r="B3441" s="110"/>
      <c r="C3441" s="122"/>
    </row>
    <row r="3442" spans="2:3" x14ac:dyDescent="0.2">
      <c r="B3442" s="110"/>
      <c r="C3442" s="122"/>
    </row>
    <row r="3443" spans="2:3" x14ac:dyDescent="0.2">
      <c r="B3443" s="110"/>
      <c r="C3443" s="122"/>
    </row>
    <row r="3444" spans="2:3" x14ac:dyDescent="0.2">
      <c r="B3444" s="110"/>
      <c r="C3444" s="122"/>
    </row>
    <row r="3445" spans="2:3" x14ac:dyDescent="0.2">
      <c r="B3445" s="110"/>
      <c r="C3445" s="122"/>
    </row>
    <row r="3446" spans="2:3" x14ac:dyDescent="0.2">
      <c r="B3446" s="110"/>
      <c r="C3446" s="122"/>
    </row>
    <row r="3447" spans="2:3" x14ac:dyDescent="0.2">
      <c r="B3447" s="110"/>
      <c r="C3447" s="122"/>
    </row>
    <row r="3448" spans="2:3" x14ac:dyDescent="0.2">
      <c r="B3448" s="110"/>
      <c r="C3448" s="122"/>
    </row>
    <row r="3449" spans="2:3" x14ac:dyDescent="0.2">
      <c r="B3449" s="110"/>
      <c r="C3449" s="122"/>
    </row>
    <row r="3450" spans="2:3" x14ac:dyDescent="0.2">
      <c r="B3450" s="110"/>
      <c r="C3450" s="122"/>
    </row>
    <row r="3451" spans="2:3" x14ac:dyDescent="0.2">
      <c r="B3451" s="110"/>
      <c r="C3451" s="122"/>
    </row>
    <row r="3452" spans="2:3" x14ac:dyDescent="0.2">
      <c r="B3452" s="110"/>
      <c r="C3452" s="122"/>
    </row>
    <row r="3453" spans="2:3" x14ac:dyDescent="0.2">
      <c r="B3453" s="110"/>
      <c r="C3453" s="122"/>
    </row>
    <row r="3454" spans="2:3" x14ac:dyDescent="0.2">
      <c r="B3454" s="110"/>
      <c r="C3454" s="122"/>
    </row>
    <row r="3455" spans="2:3" x14ac:dyDescent="0.2">
      <c r="B3455" s="110"/>
      <c r="C3455" s="122"/>
    </row>
    <row r="3456" spans="2:3" x14ac:dyDescent="0.2">
      <c r="B3456" s="110"/>
      <c r="C3456" s="122"/>
    </row>
    <row r="3457" spans="2:3" x14ac:dyDescent="0.2">
      <c r="B3457" s="110"/>
      <c r="C3457" s="122"/>
    </row>
    <row r="3458" spans="2:3" x14ac:dyDescent="0.2">
      <c r="B3458" s="110"/>
      <c r="C3458" s="122"/>
    </row>
    <row r="3459" spans="2:3" x14ac:dyDescent="0.2">
      <c r="B3459" s="110"/>
      <c r="C3459" s="122"/>
    </row>
    <row r="3460" spans="2:3" x14ac:dyDescent="0.2">
      <c r="B3460" s="110"/>
      <c r="C3460" s="122"/>
    </row>
    <row r="3461" spans="2:3" x14ac:dyDescent="0.2">
      <c r="B3461" s="110"/>
      <c r="C3461" s="122"/>
    </row>
    <row r="3462" spans="2:3" x14ac:dyDescent="0.2">
      <c r="B3462" s="110"/>
      <c r="C3462" s="122"/>
    </row>
    <row r="3463" spans="2:3" x14ac:dyDescent="0.2">
      <c r="B3463" s="110"/>
      <c r="C3463" s="122"/>
    </row>
    <row r="3464" spans="2:3" x14ac:dyDescent="0.2">
      <c r="B3464" s="110"/>
      <c r="C3464" s="122"/>
    </row>
    <row r="3465" spans="2:3" x14ac:dyDescent="0.2">
      <c r="B3465" s="110"/>
      <c r="C3465" s="122"/>
    </row>
    <row r="3466" spans="2:3" x14ac:dyDescent="0.2">
      <c r="B3466" s="110"/>
      <c r="C3466" s="122"/>
    </row>
    <row r="3467" spans="2:3" x14ac:dyDescent="0.2">
      <c r="B3467" s="110"/>
      <c r="C3467" s="122"/>
    </row>
    <row r="3468" spans="2:3" x14ac:dyDescent="0.2">
      <c r="B3468" s="110"/>
      <c r="C3468" s="122"/>
    </row>
    <row r="3469" spans="2:3" x14ac:dyDescent="0.2">
      <c r="B3469" s="110"/>
      <c r="C3469" s="122"/>
    </row>
    <row r="3470" spans="2:3" x14ac:dyDescent="0.2">
      <c r="B3470" s="110"/>
      <c r="C3470" s="122"/>
    </row>
    <row r="3471" spans="2:3" x14ac:dyDescent="0.2">
      <c r="B3471" s="110"/>
      <c r="C3471" s="122"/>
    </row>
    <row r="3472" spans="2:3" x14ac:dyDescent="0.2">
      <c r="B3472" s="110"/>
      <c r="C3472" s="122"/>
    </row>
    <row r="3473" spans="2:3" x14ac:dyDescent="0.2">
      <c r="B3473" s="110"/>
      <c r="C3473" s="122"/>
    </row>
    <row r="3474" spans="2:3" x14ac:dyDescent="0.2">
      <c r="B3474" s="110"/>
      <c r="C3474" s="122"/>
    </row>
    <row r="3475" spans="2:3" x14ac:dyDescent="0.2">
      <c r="B3475" s="110"/>
      <c r="C3475" s="122"/>
    </row>
    <row r="3476" spans="2:3" x14ac:dyDescent="0.2">
      <c r="B3476" s="110"/>
      <c r="C3476" s="122"/>
    </row>
    <row r="3477" spans="2:3" x14ac:dyDescent="0.2">
      <c r="B3477" s="110"/>
      <c r="C3477" s="122"/>
    </row>
    <row r="3478" spans="2:3" x14ac:dyDescent="0.2">
      <c r="B3478" s="110"/>
      <c r="C3478" s="122"/>
    </row>
    <row r="3479" spans="2:3" x14ac:dyDescent="0.2">
      <c r="B3479" s="110"/>
      <c r="C3479" s="122"/>
    </row>
    <row r="3480" spans="2:3" x14ac:dyDescent="0.2">
      <c r="B3480" s="110"/>
      <c r="C3480" s="122"/>
    </row>
    <row r="3481" spans="2:3" x14ac:dyDescent="0.2">
      <c r="B3481" s="110"/>
      <c r="C3481" s="122"/>
    </row>
    <row r="3482" spans="2:3" x14ac:dyDescent="0.2">
      <c r="B3482" s="110"/>
      <c r="C3482" s="122"/>
    </row>
    <row r="3483" spans="2:3" x14ac:dyDescent="0.2">
      <c r="B3483" s="110"/>
      <c r="C3483" s="122"/>
    </row>
    <row r="3484" spans="2:3" x14ac:dyDescent="0.2">
      <c r="B3484" s="110"/>
      <c r="C3484" s="122"/>
    </row>
    <row r="3485" spans="2:3" x14ac:dyDescent="0.2">
      <c r="B3485" s="110"/>
      <c r="C3485" s="122"/>
    </row>
    <row r="3486" spans="2:3" x14ac:dyDescent="0.2">
      <c r="B3486" s="110"/>
      <c r="C3486" s="122"/>
    </row>
    <row r="3487" spans="2:3" x14ac:dyDescent="0.2">
      <c r="B3487" s="110"/>
      <c r="C3487" s="122"/>
    </row>
    <row r="3488" spans="2:3" x14ac:dyDescent="0.2">
      <c r="B3488" s="110"/>
      <c r="C3488" s="122"/>
    </row>
    <row r="3489" spans="2:3" x14ac:dyDescent="0.2">
      <c r="B3489" s="110"/>
      <c r="C3489" s="122"/>
    </row>
    <row r="3490" spans="2:3" x14ac:dyDescent="0.2">
      <c r="B3490" s="110"/>
      <c r="C3490" s="122"/>
    </row>
    <row r="3491" spans="2:3" x14ac:dyDescent="0.2">
      <c r="B3491" s="110"/>
      <c r="C3491" s="122"/>
    </row>
    <row r="3492" spans="2:3" x14ac:dyDescent="0.2">
      <c r="B3492" s="110"/>
      <c r="C3492" s="122"/>
    </row>
    <row r="3493" spans="2:3" x14ac:dyDescent="0.2">
      <c r="B3493" s="110"/>
      <c r="C3493" s="122"/>
    </row>
    <row r="3494" spans="2:3" x14ac:dyDescent="0.2">
      <c r="B3494" s="110"/>
      <c r="C3494" s="122"/>
    </row>
    <row r="3495" spans="2:3" x14ac:dyDescent="0.2">
      <c r="B3495" s="110"/>
      <c r="C3495" s="122"/>
    </row>
    <row r="3496" spans="2:3" x14ac:dyDescent="0.2">
      <c r="B3496" s="110"/>
      <c r="C3496" s="122"/>
    </row>
    <row r="3497" spans="2:3" x14ac:dyDescent="0.2">
      <c r="B3497" s="110"/>
      <c r="C3497" s="122"/>
    </row>
    <row r="3498" spans="2:3" x14ac:dyDescent="0.2">
      <c r="B3498" s="110"/>
      <c r="C3498" s="122"/>
    </row>
    <row r="3499" spans="2:3" x14ac:dyDescent="0.2">
      <c r="B3499" s="110"/>
      <c r="C3499" s="122"/>
    </row>
    <row r="3500" spans="2:3" x14ac:dyDescent="0.2">
      <c r="B3500" s="110"/>
      <c r="C3500" s="122"/>
    </row>
    <row r="3501" spans="2:3" x14ac:dyDescent="0.2">
      <c r="B3501" s="110"/>
      <c r="C3501" s="122"/>
    </row>
    <row r="3502" spans="2:3" x14ac:dyDescent="0.2">
      <c r="B3502" s="110"/>
      <c r="C3502" s="122"/>
    </row>
    <row r="3503" spans="2:3" x14ac:dyDescent="0.2">
      <c r="B3503" s="110"/>
      <c r="C3503" s="122"/>
    </row>
    <row r="3504" spans="2:3" x14ac:dyDescent="0.2">
      <c r="B3504" s="110"/>
      <c r="C3504" s="122"/>
    </row>
    <row r="3505" spans="2:3" x14ac:dyDescent="0.2">
      <c r="B3505" s="110"/>
      <c r="C3505" s="122"/>
    </row>
    <row r="3506" spans="2:3" x14ac:dyDescent="0.2">
      <c r="B3506" s="110"/>
      <c r="C3506" s="122"/>
    </row>
    <row r="3507" spans="2:3" x14ac:dyDescent="0.2">
      <c r="B3507" s="110"/>
      <c r="C3507" s="122"/>
    </row>
    <row r="3508" spans="2:3" x14ac:dyDescent="0.2">
      <c r="B3508" s="110"/>
      <c r="C3508" s="122"/>
    </row>
    <row r="3509" spans="2:3" x14ac:dyDescent="0.2">
      <c r="B3509" s="110"/>
      <c r="C3509" s="122"/>
    </row>
    <row r="3510" spans="2:3" x14ac:dyDescent="0.2">
      <c r="B3510" s="110"/>
      <c r="C3510" s="122"/>
    </row>
    <row r="3511" spans="2:3" x14ac:dyDescent="0.2">
      <c r="B3511" s="110"/>
      <c r="C3511" s="122"/>
    </row>
    <row r="3512" spans="2:3" x14ac:dyDescent="0.2">
      <c r="B3512" s="110"/>
      <c r="C3512" s="122"/>
    </row>
    <row r="3513" spans="2:3" x14ac:dyDescent="0.2">
      <c r="B3513" s="110"/>
      <c r="C3513" s="122"/>
    </row>
    <row r="3514" spans="2:3" x14ac:dyDescent="0.2">
      <c r="B3514" s="110"/>
      <c r="C3514" s="122"/>
    </row>
    <row r="3515" spans="2:3" x14ac:dyDescent="0.2">
      <c r="B3515" s="110"/>
      <c r="C3515" s="122"/>
    </row>
    <row r="3516" spans="2:3" x14ac:dyDescent="0.2">
      <c r="B3516" s="110"/>
      <c r="C3516" s="122"/>
    </row>
    <row r="3517" spans="2:3" x14ac:dyDescent="0.2">
      <c r="B3517" s="110"/>
      <c r="C3517" s="122"/>
    </row>
    <row r="3518" spans="2:3" x14ac:dyDescent="0.2">
      <c r="B3518" s="110"/>
      <c r="C3518" s="122"/>
    </row>
    <row r="3519" spans="2:3" x14ac:dyDescent="0.2">
      <c r="B3519" s="110"/>
      <c r="C3519" s="122"/>
    </row>
    <row r="3520" spans="2:3" x14ac:dyDescent="0.2">
      <c r="B3520" s="110"/>
      <c r="C3520" s="122"/>
    </row>
    <row r="3521" spans="2:3" x14ac:dyDescent="0.2">
      <c r="B3521" s="110"/>
      <c r="C3521" s="122"/>
    </row>
    <row r="3522" spans="2:3" x14ac:dyDescent="0.2">
      <c r="B3522" s="110"/>
      <c r="C3522" s="122"/>
    </row>
    <row r="3523" spans="2:3" x14ac:dyDescent="0.2">
      <c r="B3523" s="110"/>
      <c r="C3523" s="122"/>
    </row>
    <row r="3524" spans="2:3" x14ac:dyDescent="0.2">
      <c r="B3524" s="110"/>
      <c r="C3524" s="122"/>
    </row>
    <row r="3525" spans="2:3" x14ac:dyDescent="0.2">
      <c r="B3525" s="110"/>
      <c r="C3525" s="122"/>
    </row>
    <row r="3526" spans="2:3" x14ac:dyDescent="0.2">
      <c r="B3526" s="110"/>
      <c r="C3526" s="122"/>
    </row>
    <row r="3527" spans="2:3" x14ac:dyDescent="0.2">
      <c r="B3527" s="110"/>
      <c r="C3527" s="122"/>
    </row>
    <row r="3528" spans="2:3" x14ac:dyDescent="0.2">
      <c r="B3528" s="110"/>
      <c r="C3528" s="122"/>
    </row>
    <row r="3529" spans="2:3" x14ac:dyDescent="0.2">
      <c r="B3529" s="110"/>
      <c r="C3529" s="122"/>
    </row>
    <row r="3530" spans="2:3" x14ac:dyDescent="0.2">
      <c r="B3530" s="110"/>
      <c r="C3530" s="122"/>
    </row>
    <row r="3531" spans="2:3" x14ac:dyDescent="0.2">
      <c r="B3531" s="110"/>
      <c r="C3531" s="122"/>
    </row>
    <row r="3532" spans="2:3" x14ac:dyDescent="0.2">
      <c r="B3532" s="110"/>
      <c r="C3532" s="122"/>
    </row>
    <row r="3533" spans="2:3" x14ac:dyDescent="0.2">
      <c r="B3533" s="110"/>
      <c r="C3533" s="122"/>
    </row>
    <row r="3534" spans="2:3" x14ac:dyDescent="0.2">
      <c r="B3534" s="110"/>
      <c r="C3534" s="122"/>
    </row>
    <row r="3535" spans="2:3" x14ac:dyDescent="0.2">
      <c r="B3535" s="110"/>
      <c r="C3535" s="122"/>
    </row>
    <row r="3536" spans="2:3" x14ac:dyDescent="0.2">
      <c r="B3536" s="110"/>
      <c r="C3536" s="122"/>
    </row>
    <row r="3537" spans="2:3" x14ac:dyDescent="0.2">
      <c r="B3537" s="110"/>
      <c r="C3537" s="122"/>
    </row>
    <row r="3538" spans="2:3" x14ac:dyDescent="0.2">
      <c r="B3538" s="110"/>
      <c r="C3538" s="122"/>
    </row>
    <row r="3539" spans="2:3" x14ac:dyDescent="0.2">
      <c r="B3539" s="110"/>
      <c r="C3539" s="122"/>
    </row>
    <row r="3540" spans="2:3" x14ac:dyDescent="0.2">
      <c r="B3540" s="110"/>
      <c r="C3540" s="122"/>
    </row>
    <row r="3541" spans="2:3" x14ac:dyDescent="0.2">
      <c r="B3541" s="110"/>
      <c r="C3541" s="122"/>
    </row>
    <row r="3542" spans="2:3" x14ac:dyDescent="0.2">
      <c r="B3542" s="110"/>
      <c r="C3542" s="122"/>
    </row>
    <row r="3543" spans="2:3" x14ac:dyDescent="0.2">
      <c r="B3543" s="110"/>
      <c r="C3543" s="122"/>
    </row>
    <row r="3544" spans="2:3" x14ac:dyDescent="0.2">
      <c r="B3544" s="110"/>
      <c r="C3544" s="122"/>
    </row>
    <row r="3545" spans="2:3" x14ac:dyDescent="0.2">
      <c r="B3545" s="110"/>
      <c r="C3545" s="122"/>
    </row>
    <row r="3546" spans="2:3" x14ac:dyDescent="0.2">
      <c r="B3546" s="110"/>
      <c r="C3546" s="122"/>
    </row>
    <row r="3547" spans="2:3" x14ac:dyDescent="0.2">
      <c r="B3547" s="110"/>
      <c r="C3547" s="122"/>
    </row>
    <row r="3548" spans="2:3" x14ac:dyDescent="0.2">
      <c r="B3548" s="110"/>
      <c r="C3548" s="122"/>
    </row>
    <row r="3549" spans="2:3" x14ac:dyDescent="0.2">
      <c r="B3549" s="110"/>
      <c r="C3549" s="122"/>
    </row>
    <row r="3550" spans="2:3" x14ac:dyDescent="0.2">
      <c r="B3550" s="110"/>
      <c r="C3550" s="122"/>
    </row>
    <row r="3551" spans="2:3" x14ac:dyDescent="0.2">
      <c r="B3551" s="110"/>
      <c r="C3551" s="122"/>
    </row>
    <row r="3552" spans="2:3" x14ac:dyDescent="0.2">
      <c r="B3552" s="110"/>
      <c r="C3552" s="122"/>
    </row>
    <row r="3553" spans="2:3" x14ac:dyDescent="0.2">
      <c r="B3553" s="110"/>
      <c r="C3553" s="122"/>
    </row>
    <row r="3554" spans="2:3" x14ac:dyDescent="0.2">
      <c r="B3554" s="110"/>
      <c r="C3554" s="122"/>
    </row>
    <row r="3555" spans="2:3" x14ac:dyDescent="0.2">
      <c r="B3555" s="110"/>
      <c r="C3555" s="122"/>
    </row>
    <row r="3556" spans="2:3" x14ac:dyDescent="0.2">
      <c r="B3556" s="110"/>
      <c r="C3556" s="122"/>
    </row>
    <row r="3557" spans="2:3" x14ac:dyDescent="0.2">
      <c r="B3557" s="110"/>
      <c r="C3557" s="122"/>
    </row>
    <row r="3558" spans="2:3" x14ac:dyDescent="0.2">
      <c r="B3558" s="110"/>
      <c r="C3558" s="122"/>
    </row>
    <row r="3559" spans="2:3" x14ac:dyDescent="0.2">
      <c r="B3559" s="110"/>
      <c r="C3559" s="122"/>
    </row>
    <row r="3560" spans="2:3" x14ac:dyDescent="0.2">
      <c r="B3560" s="110"/>
      <c r="C3560" s="122"/>
    </row>
    <row r="3561" spans="2:3" x14ac:dyDescent="0.2">
      <c r="B3561" s="110"/>
      <c r="C3561" s="122"/>
    </row>
    <row r="3562" spans="2:3" x14ac:dyDescent="0.2">
      <c r="B3562" s="110"/>
      <c r="C3562" s="122"/>
    </row>
    <row r="3563" spans="2:3" x14ac:dyDescent="0.2">
      <c r="B3563" s="110"/>
      <c r="C3563" s="122"/>
    </row>
    <row r="3564" spans="2:3" x14ac:dyDescent="0.2">
      <c r="B3564" s="110"/>
      <c r="C3564" s="122"/>
    </row>
    <row r="3565" spans="2:3" x14ac:dyDescent="0.2">
      <c r="B3565" s="110"/>
      <c r="C3565" s="122"/>
    </row>
    <row r="3566" spans="2:3" x14ac:dyDescent="0.2">
      <c r="B3566" s="110"/>
      <c r="C3566" s="122"/>
    </row>
    <row r="3567" spans="2:3" x14ac:dyDescent="0.2">
      <c r="B3567" s="110"/>
      <c r="C3567" s="122"/>
    </row>
    <row r="3568" spans="2:3" x14ac:dyDescent="0.2">
      <c r="B3568" s="110"/>
      <c r="C3568" s="122"/>
    </row>
    <row r="3569" spans="2:3" x14ac:dyDescent="0.2">
      <c r="B3569" s="110"/>
      <c r="C3569" s="122"/>
    </row>
    <row r="3570" spans="2:3" x14ac:dyDescent="0.2">
      <c r="B3570" s="110"/>
      <c r="C3570" s="122"/>
    </row>
    <row r="3571" spans="2:3" x14ac:dyDescent="0.2">
      <c r="B3571" s="110"/>
      <c r="C3571" s="122"/>
    </row>
    <row r="3572" spans="2:3" x14ac:dyDescent="0.2">
      <c r="B3572" s="110"/>
      <c r="C3572" s="122"/>
    </row>
    <row r="3573" spans="2:3" x14ac:dyDescent="0.2">
      <c r="B3573" s="110"/>
      <c r="C3573" s="122"/>
    </row>
    <row r="3574" spans="2:3" x14ac:dyDescent="0.2">
      <c r="B3574" s="110"/>
      <c r="C3574" s="122"/>
    </row>
    <row r="3575" spans="2:3" x14ac:dyDescent="0.2">
      <c r="B3575" s="110"/>
      <c r="C3575" s="122"/>
    </row>
    <row r="3576" spans="2:3" x14ac:dyDescent="0.2">
      <c r="B3576" s="110"/>
      <c r="C3576" s="122"/>
    </row>
    <row r="3577" spans="2:3" x14ac:dyDescent="0.2">
      <c r="B3577" s="110"/>
      <c r="C3577" s="122"/>
    </row>
    <row r="3578" spans="2:3" x14ac:dyDescent="0.2">
      <c r="B3578" s="110"/>
      <c r="C3578" s="122"/>
    </row>
    <row r="3579" spans="2:3" x14ac:dyDescent="0.2">
      <c r="B3579" s="110"/>
      <c r="C3579" s="122"/>
    </row>
    <row r="3580" spans="2:3" x14ac:dyDescent="0.2">
      <c r="B3580" s="110"/>
      <c r="C3580" s="122"/>
    </row>
    <row r="3581" spans="2:3" x14ac:dyDescent="0.2">
      <c r="B3581" s="110"/>
      <c r="C3581" s="122"/>
    </row>
    <row r="3582" spans="2:3" x14ac:dyDescent="0.2">
      <c r="B3582" s="110"/>
      <c r="C3582" s="122"/>
    </row>
    <row r="3583" spans="2:3" x14ac:dyDescent="0.2">
      <c r="B3583" s="110"/>
      <c r="C3583" s="122"/>
    </row>
    <row r="3584" spans="2:3" x14ac:dyDescent="0.2">
      <c r="B3584" s="110"/>
      <c r="C3584" s="122"/>
    </row>
    <row r="3585" spans="2:3" x14ac:dyDescent="0.2">
      <c r="B3585" s="110"/>
      <c r="C3585" s="122"/>
    </row>
    <row r="3586" spans="2:3" x14ac:dyDescent="0.2">
      <c r="B3586" s="110"/>
      <c r="C3586" s="122"/>
    </row>
    <row r="3587" spans="2:3" x14ac:dyDescent="0.2">
      <c r="B3587" s="110"/>
      <c r="C3587" s="122"/>
    </row>
    <row r="3588" spans="2:3" x14ac:dyDescent="0.2">
      <c r="B3588" s="110"/>
      <c r="C3588" s="122"/>
    </row>
    <row r="3589" spans="2:3" x14ac:dyDescent="0.2">
      <c r="B3589" s="110"/>
      <c r="C3589" s="122"/>
    </row>
    <row r="3590" spans="2:3" x14ac:dyDescent="0.2">
      <c r="B3590" s="110"/>
      <c r="C3590" s="122"/>
    </row>
    <row r="3591" spans="2:3" x14ac:dyDescent="0.2">
      <c r="B3591" s="110"/>
      <c r="C3591" s="122"/>
    </row>
    <row r="3592" spans="2:3" x14ac:dyDescent="0.2">
      <c r="B3592" s="110"/>
      <c r="C3592" s="122"/>
    </row>
    <row r="3593" spans="2:3" x14ac:dyDescent="0.2">
      <c r="B3593" s="110"/>
      <c r="C3593" s="122"/>
    </row>
    <row r="3594" spans="2:3" x14ac:dyDescent="0.2">
      <c r="B3594" s="110"/>
      <c r="C3594" s="122"/>
    </row>
    <row r="3595" spans="2:3" x14ac:dyDescent="0.2">
      <c r="B3595" s="110"/>
      <c r="C3595" s="122"/>
    </row>
    <row r="3596" spans="2:3" x14ac:dyDescent="0.2">
      <c r="B3596" s="110"/>
      <c r="C3596" s="122"/>
    </row>
    <row r="3597" spans="2:3" x14ac:dyDescent="0.2">
      <c r="B3597" s="110"/>
      <c r="C3597" s="122"/>
    </row>
    <row r="3598" spans="2:3" x14ac:dyDescent="0.2">
      <c r="B3598" s="110"/>
      <c r="C3598" s="122"/>
    </row>
    <row r="3599" spans="2:3" x14ac:dyDescent="0.2">
      <c r="B3599" s="110"/>
      <c r="C3599" s="122"/>
    </row>
    <row r="3600" spans="2:3" x14ac:dyDescent="0.2">
      <c r="B3600" s="110"/>
      <c r="C3600" s="122"/>
    </row>
    <row r="3601" spans="2:3" x14ac:dyDescent="0.2">
      <c r="B3601" s="110"/>
      <c r="C3601" s="122"/>
    </row>
    <row r="3602" spans="2:3" x14ac:dyDescent="0.2">
      <c r="B3602" s="110"/>
      <c r="C3602" s="122"/>
    </row>
    <row r="3603" spans="2:3" x14ac:dyDescent="0.2">
      <c r="B3603" s="110"/>
      <c r="C3603" s="122"/>
    </row>
    <row r="3604" spans="2:3" x14ac:dyDescent="0.2">
      <c r="B3604" s="110"/>
      <c r="C3604" s="122"/>
    </row>
    <row r="3605" spans="2:3" x14ac:dyDescent="0.2">
      <c r="B3605" s="110"/>
      <c r="C3605" s="122"/>
    </row>
    <row r="3606" spans="2:3" x14ac:dyDescent="0.2">
      <c r="B3606" s="110"/>
      <c r="C3606" s="122"/>
    </row>
    <row r="3607" spans="2:3" x14ac:dyDescent="0.2">
      <c r="B3607" s="110"/>
      <c r="C3607" s="122"/>
    </row>
    <row r="3608" spans="2:3" x14ac:dyDescent="0.2">
      <c r="B3608" s="110"/>
      <c r="C3608" s="122"/>
    </row>
    <row r="3609" spans="2:3" x14ac:dyDescent="0.2">
      <c r="B3609" s="110"/>
      <c r="C3609" s="122"/>
    </row>
    <row r="3610" spans="2:3" x14ac:dyDescent="0.2">
      <c r="B3610" s="110"/>
      <c r="C3610" s="122"/>
    </row>
    <row r="3611" spans="2:3" x14ac:dyDescent="0.2">
      <c r="B3611" s="110"/>
      <c r="C3611" s="122"/>
    </row>
    <row r="3612" spans="2:3" x14ac:dyDescent="0.2">
      <c r="B3612" s="110"/>
      <c r="C3612" s="122"/>
    </row>
    <row r="3613" spans="2:3" x14ac:dyDescent="0.2">
      <c r="B3613" s="110"/>
      <c r="C3613" s="122"/>
    </row>
    <row r="3614" spans="2:3" x14ac:dyDescent="0.2">
      <c r="B3614" s="110"/>
      <c r="C3614" s="122"/>
    </row>
    <row r="3615" spans="2:3" x14ac:dyDescent="0.2">
      <c r="B3615" s="110"/>
      <c r="C3615" s="122"/>
    </row>
    <row r="3616" spans="2:3" x14ac:dyDescent="0.2">
      <c r="B3616" s="110"/>
      <c r="C3616" s="122"/>
    </row>
    <row r="3617" spans="2:3" x14ac:dyDescent="0.2">
      <c r="B3617" s="110"/>
      <c r="C3617" s="122"/>
    </row>
    <row r="3618" spans="2:3" x14ac:dyDescent="0.2">
      <c r="B3618" s="110"/>
      <c r="C3618" s="122"/>
    </row>
    <row r="3619" spans="2:3" x14ac:dyDescent="0.2">
      <c r="B3619" s="110"/>
      <c r="C3619" s="122"/>
    </row>
    <row r="3620" spans="2:3" x14ac:dyDescent="0.2">
      <c r="B3620" s="110"/>
      <c r="C3620" s="122"/>
    </row>
    <row r="3621" spans="2:3" x14ac:dyDescent="0.2">
      <c r="B3621" s="110"/>
      <c r="C3621" s="122"/>
    </row>
    <row r="3622" spans="2:3" x14ac:dyDescent="0.2">
      <c r="B3622" s="110"/>
      <c r="C3622" s="122"/>
    </row>
    <row r="3623" spans="2:3" x14ac:dyDescent="0.2">
      <c r="B3623" s="110"/>
      <c r="C3623" s="122"/>
    </row>
    <row r="3624" spans="2:3" x14ac:dyDescent="0.2">
      <c r="B3624" s="110"/>
      <c r="C3624" s="122"/>
    </row>
    <row r="3625" spans="2:3" x14ac:dyDescent="0.2">
      <c r="B3625" s="110"/>
      <c r="C3625" s="122"/>
    </row>
    <row r="3626" spans="2:3" x14ac:dyDescent="0.2">
      <c r="B3626" s="110"/>
      <c r="C3626" s="122"/>
    </row>
    <row r="3627" spans="2:3" x14ac:dyDescent="0.2">
      <c r="B3627" s="110"/>
      <c r="C3627" s="122"/>
    </row>
    <row r="3628" spans="2:3" x14ac:dyDescent="0.2">
      <c r="B3628" s="110"/>
      <c r="C3628" s="122"/>
    </row>
    <row r="3629" spans="2:3" x14ac:dyDescent="0.2">
      <c r="B3629" s="110"/>
      <c r="C3629" s="122"/>
    </row>
    <row r="3630" spans="2:3" x14ac:dyDescent="0.2">
      <c r="B3630" s="110"/>
      <c r="C3630" s="122"/>
    </row>
    <row r="3631" spans="2:3" x14ac:dyDescent="0.2">
      <c r="B3631" s="110"/>
      <c r="C3631" s="122"/>
    </row>
    <row r="3632" spans="2:3" x14ac:dyDescent="0.2">
      <c r="B3632" s="110"/>
      <c r="C3632" s="122"/>
    </row>
    <row r="3633" spans="2:3" x14ac:dyDescent="0.2">
      <c r="B3633" s="110"/>
      <c r="C3633" s="122"/>
    </row>
    <row r="3634" spans="2:3" x14ac:dyDescent="0.2">
      <c r="B3634" s="110"/>
      <c r="C3634" s="122"/>
    </row>
    <row r="3635" spans="2:3" x14ac:dyDescent="0.2">
      <c r="B3635" s="110"/>
      <c r="C3635" s="122"/>
    </row>
    <row r="3636" spans="2:3" x14ac:dyDescent="0.2">
      <c r="B3636" s="110"/>
      <c r="C3636" s="122"/>
    </row>
    <row r="3637" spans="2:3" x14ac:dyDescent="0.2">
      <c r="B3637" s="110"/>
      <c r="C3637" s="122"/>
    </row>
    <row r="3638" spans="2:3" x14ac:dyDescent="0.2">
      <c r="B3638" s="110"/>
      <c r="C3638" s="122"/>
    </row>
    <row r="3639" spans="2:3" x14ac:dyDescent="0.2">
      <c r="B3639" s="110"/>
      <c r="C3639" s="122"/>
    </row>
    <row r="3640" spans="2:3" x14ac:dyDescent="0.2">
      <c r="B3640" s="110"/>
      <c r="C3640" s="122"/>
    </row>
    <row r="3641" spans="2:3" x14ac:dyDescent="0.2">
      <c r="B3641" s="110"/>
      <c r="C3641" s="122"/>
    </row>
    <row r="3642" spans="2:3" x14ac:dyDescent="0.2">
      <c r="B3642" s="110"/>
      <c r="C3642" s="122"/>
    </row>
    <row r="3643" spans="2:3" x14ac:dyDescent="0.2">
      <c r="B3643" s="110"/>
      <c r="C3643" s="122"/>
    </row>
    <row r="3644" spans="2:3" x14ac:dyDescent="0.2">
      <c r="B3644" s="110"/>
      <c r="C3644" s="122"/>
    </row>
    <row r="3645" spans="2:3" x14ac:dyDescent="0.2">
      <c r="B3645" s="110"/>
      <c r="C3645" s="122"/>
    </row>
    <row r="3646" spans="2:3" x14ac:dyDescent="0.2">
      <c r="B3646" s="110"/>
      <c r="C3646" s="122"/>
    </row>
    <row r="3647" spans="2:3" x14ac:dyDescent="0.2">
      <c r="B3647" s="110"/>
      <c r="C3647" s="122"/>
    </row>
    <row r="3648" spans="2:3" x14ac:dyDescent="0.2">
      <c r="B3648" s="110"/>
      <c r="C3648" s="122"/>
    </row>
    <row r="3649" spans="2:3" x14ac:dyDescent="0.2">
      <c r="B3649" s="110"/>
      <c r="C3649" s="122"/>
    </row>
    <row r="3650" spans="2:3" x14ac:dyDescent="0.2">
      <c r="B3650" s="110"/>
      <c r="C3650" s="122"/>
    </row>
    <row r="3651" spans="2:3" x14ac:dyDescent="0.2">
      <c r="B3651" s="110"/>
      <c r="C3651" s="122"/>
    </row>
    <row r="3652" spans="2:3" x14ac:dyDescent="0.2">
      <c r="B3652" s="110"/>
      <c r="C3652" s="122"/>
    </row>
    <row r="3653" spans="2:3" x14ac:dyDescent="0.2">
      <c r="B3653" s="110"/>
      <c r="C3653" s="122"/>
    </row>
    <row r="3654" spans="2:3" x14ac:dyDescent="0.2">
      <c r="B3654" s="110"/>
      <c r="C3654" s="122"/>
    </row>
    <row r="3655" spans="2:3" x14ac:dyDescent="0.2">
      <c r="B3655" s="110"/>
      <c r="C3655" s="122"/>
    </row>
    <row r="3656" spans="2:3" x14ac:dyDescent="0.2">
      <c r="B3656" s="110"/>
      <c r="C3656" s="122"/>
    </row>
    <row r="3657" spans="2:3" x14ac:dyDescent="0.2">
      <c r="B3657" s="110"/>
      <c r="C3657" s="122"/>
    </row>
    <row r="3658" spans="2:3" x14ac:dyDescent="0.2">
      <c r="B3658" s="110"/>
      <c r="C3658" s="122"/>
    </row>
    <row r="3659" spans="2:3" x14ac:dyDescent="0.2">
      <c r="B3659" s="110"/>
      <c r="C3659" s="122"/>
    </row>
    <row r="3660" spans="2:3" x14ac:dyDescent="0.2">
      <c r="B3660" s="110"/>
      <c r="C3660" s="122"/>
    </row>
    <row r="3661" spans="2:3" x14ac:dyDescent="0.2">
      <c r="B3661" s="110"/>
      <c r="C3661" s="122"/>
    </row>
    <row r="3662" spans="2:3" x14ac:dyDescent="0.2">
      <c r="B3662" s="110"/>
      <c r="C3662" s="122"/>
    </row>
    <row r="3663" spans="2:3" x14ac:dyDescent="0.2">
      <c r="B3663" s="110"/>
      <c r="C3663" s="122"/>
    </row>
    <row r="3664" spans="2:3" x14ac:dyDescent="0.2">
      <c r="B3664" s="110"/>
      <c r="C3664" s="122"/>
    </row>
    <row r="3665" spans="2:3" x14ac:dyDescent="0.2">
      <c r="B3665" s="110"/>
      <c r="C3665" s="122"/>
    </row>
    <row r="3666" spans="2:3" x14ac:dyDescent="0.2">
      <c r="B3666" s="110"/>
      <c r="C3666" s="122"/>
    </row>
    <row r="3667" spans="2:3" x14ac:dyDescent="0.2">
      <c r="B3667" s="110"/>
      <c r="C3667" s="122"/>
    </row>
    <row r="3668" spans="2:3" x14ac:dyDescent="0.2">
      <c r="B3668" s="110"/>
      <c r="C3668" s="122"/>
    </row>
    <row r="3669" spans="2:3" x14ac:dyDescent="0.2">
      <c r="B3669" s="110"/>
      <c r="C3669" s="122"/>
    </row>
    <row r="3670" spans="2:3" x14ac:dyDescent="0.2">
      <c r="B3670" s="110"/>
      <c r="C3670" s="122"/>
    </row>
    <row r="3671" spans="2:3" x14ac:dyDescent="0.2">
      <c r="B3671" s="110"/>
      <c r="C3671" s="122"/>
    </row>
    <row r="3672" spans="2:3" x14ac:dyDescent="0.2">
      <c r="B3672" s="110"/>
      <c r="C3672" s="122"/>
    </row>
    <row r="3673" spans="2:3" x14ac:dyDescent="0.2">
      <c r="B3673" s="110"/>
      <c r="C3673" s="122"/>
    </row>
    <row r="3674" spans="2:3" x14ac:dyDescent="0.2">
      <c r="B3674" s="110"/>
      <c r="C3674" s="122"/>
    </row>
    <row r="3675" spans="2:3" x14ac:dyDescent="0.2">
      <c r="B3675" s="110"/>
      <c r="C3675" s="122"/>
    </row>
    <row r="3676" spans="2:3" x14ac:dyDescent="0.2">
      <c r="B3676" s="110"/>
      <c r="C3676" s="122"/>
    </row>
    <row r="3677" spans="2:3" x14ac:dyDescent="0.2">
      <c r="B3677" s="110"/>
      <c r="C3677" s="122"/>
    </row>
    <row r="3678" spans="2:3" x14ac:dyDescent="0.2">
      <c r="B3678" s="110"/>
      <c r="C3678" s="122"/>
    </row>
    <row r="3679" spans="2:3" x14ac:dyDescent="0.2">
      <c r="B3679" s="110"/>
      <c r="C3679" s="122"/>
    </row>
    <row r="3680" spans="2:3" x14ac:dyDescent="0.2">
      <c r="B3680" s="110"/>
      <c r="C3680" s="122"/>
    </row>
    <row r="3681" spans="2:3" x14ac:dyDescent="0.2">
      <c r="B3681" s="110"/>
      <c r="C3681" s="122"/>
    </row>
    <row r="3682" spans="2:3" x14ac:dyDescent="0.2">
      <c r="B3682" s="110"/>
      <c r="C3682" s="122"/>
    </row>
    <row r="3683" spans="2:3" x14ac:dyDescent="0.2">
      <c r="B3683" s="110"/>
      <c r="C3683" s="122"/>
    </row>
    <row r="3684" spans="2:3" x14ac:dyDescent="0.2">
      <c r="B3684" s="110"/>
      <c r="C3684" s="122"/>
    </row>
    <row r="3685" spans="2:3" x14ac:dyDescent="0.2">
      <c r="B3685" s="110"/>
      <c r="C3685" s="122"/>
    </row>
    <row r="3686" spans="2:3" x14ac:dyDescent="0.2">
      <c r="B3686" s="110"/>
      <c r="C3686" s="122"/>
    </row>
    <row r="3687" spans="2:3" x14ac:dyDescent="0.2">
      <c r="B3687" s="110"/>
      <c r="C3687" s="122"/>
    </row>
    <row r="3688" spans="2:3" x14ac:dyDescent="0.2">
      <c r="B3688" s="110"/>
      <c r="C3688" s="122"/>
    </row>
    <row r="3689" spans="2:3" x14ac:dyDescent="0.2">
      <c r="B3689" s="110"/>
      <c r="C3689" s="122"/>
    </row>
    <row r="3690" spans="2:3" x14ac:dyDescent="0.2">
      <c r="B3690" s="110"/>
      <c r="C3690" s="122"/>
    </row>
    <row r="3691" spans="2:3" x14ac:dyDescent="0.2">
      <c r="B3691" s="110"/>
      <c r="C3691" s="122"/>
    </row>
    <row r="3692" spans="2:3" x14ac:dyDescent="0.2">
      <c r="B3692" s="110"/>
      <c r="C3692" s="122"/>
    </row>
    <row r="3693" spans="2:3" x14ac:dyDescent="0.2">
      <c r="B3693" s="110"/>
      <c r="C3693" s="122"/>
    </row>
    <row r="3694" spans="2:3" x14ac:dyDescent="0.2">
      <c r="B3694" s="110"/>
      <c r="C3694" s="122"/>
    </row>
    <row r="3695" spans="2:3" x14ac:dyDescent="0.2">
      <c r="B3695" s="110"/>
      <c r="C3695" s="122"/>
    </row>
    <row r="3696" spans="2:3" x14ac:dyDescent="0.2">
      <c r="B3696" s="110"/>
      <c r="C3696" s="122"/>
    </row>
    <row r="3697" spans="2:3" x14ac:dyDescent="0.2">
      <c r="B3697" s="110"/>
      <c r="C3697" s="122"/>
    </row>
    <row r="3698" spans="2:3" x14ac:dyDescent="0.2">
      <c r="B3698" s="110"/>
      <c r="C3698" s="122"/>
    </row>
    <row r="3699" spans="2:3" x14ac:dyDescent="0.2">
      <c r="B3699" s="110"/>
      <c r="C3699" s="122"/>
    </row>
    <row r="3700" spans="2:3" x14ac:dyDescent="0.2">
      <c r="B3700" s="110"/>
      <c r="C3700" s="122"/>
    </row>
    <row r="3701" spans="2:3" x14ac:dyDescent="0.2">
      <c r="B3701" s="110"/>
      <c r="C3701" s="122"/>
    </row>
    <row r="3702" spans="2:3" x14ac:dyDescent="0.2">
      <c r="B3702" s="110"/>
      <c r="C3702" s="122"/>
    </row>
    <row r="3703" spans="2:3" x14ac:dyDescent="0.2">
      <c r="B3703" s="110"/>
      <c r="C3703" s="122"/>
    </row>
    <row r="3704" spans="2:3" x14ac:dyDescent="0.2">
      <c r="B3704" s="110"/>
      <c r="C3704" s="122"/>
    </row>
    <row r="3705" spans="2:3" x14ac:dyDescent="0.2">
      <c r="B3705" s="110"/>
      <c r="C3705" s="122"/>
    </row>
    <row r="3706" spans="2:3" x14ac:dyDescent="0.2">
      <c r="B3706" s="110"/>
      <c r="C3706" s="122"/>
    </row>
    <row r="3707" spans="2:3" x14ac:dyDescent="0.2">
      <c r="B3707" s="110"/>
      <c r="C3707" s="122"/>
    </row>
    <row r="3708" spans="2:3" x14ac:dyDescent="0.2">
      <c r="B3708" s="110"/>
      <c r="C3708" s="122"/>
    </row>
    <row r="3709" spans="2:3" x14ac:dyDescent="0.2">
      <c r="B3709" s="110"/>
      <c r="C3709" s="122"/>
    </row>
    <row r="3710" spans="2:3" x14ac:dyDescent="0.2">
      <c r="B3710" s="110"/>
      <c r="C3710" s="122"/>
    </row>
    <row r="3711" spans="2:3" x14ac:dyDescent="0.2">
      <c r="B3711" s="110"/>
      <c r="C3711" s="122"/>
    </row>
    <row r="3712" spans="2:3" x14ac:dyDescent="0.2">
      <c r="B3712" s="110"/>
      <c r="C3712" s="122"/>
    </row>
    <row r="3713" spans="2:3" x14ac:dyDescent="0.2">
      <c r="B3713" s="110"/>
      <c r="C3713" s="122"/>
    </row>
    <row r="3714" spans="2:3" x14ac:dyDescent="0.2">
      <c r="B3714" s="110"/>
      <c r="C3714" s="122"/>
    </row>
    <row r="3715" spans="2:3" x14ac:dyDescent="0.2">
      <c r="B3715" s="110"/>
      <c r="C3715" s="122"/>
    </row>
    <row r="3716" spans="2:3" x14ac:dyDescent="0.2">
      <c r="B3716" s="110"/>
      <c r="C3716" s="122"/>
    </row>
    <row r="3717" spans="2:3" x14ac:dyDescent="0.2">
      <c r="B3717" s="110"/>
      <c r="C3717" s="122"/>
    </row>
    <row r="3718" spans="2:3" x14ac:dyDescent="0.2">
      <c r="B3718" s="110"/>
      <c r="C3718" s="122"/>
    </row>
    <row r="3719" spans="2:3" x14ac:dyDescent="0.2">
      <c r="B3719" s="110"/>
      <c r="C3719" s="122"/>
    </row>
    <row r="3720" spans="2:3" x14ac:dyDescent="0.2">
      <c r="B3720" s="110"/>
      <c r="C3720" s="122"/>
    </row>
    <row r="3721" spans="2:3" x14ac:dyDescent="0.2">
      <c r="B3721" s="110"/>
      <c r="C3721" s="122"/>
    </row>
    <row r="3722" spans="2:3" x14ac:dyDescent="0.2">
      <c r="B3722" s="110"/>
      <c r="C3722" s="122"/>
    </row>
    <row r="3723" spans="2:3" x14ac:dyDescent="0.2">
      <c r="B3723" s="110"/>
      <c r="C3723" s="122"/>
    </row>
    <row r="3724" spans="2:3" x14ac:dyDescent="0.2">
      <c r="B3724" s="110"/>
      <c r="C3724" s="122"/>
    </row>
    <row r="3725" spans="2:3" x14ac:dyDescent="0.2">
      <c r="B3725" s="110"/>
      <c r="C3725" s="122"/>
    </row>
    <row r="3726" spans="2:3" x14ac:dyDescent="0.2">
      <c r="B3726" s="110"/>
      <c r="C3726" s="122"/>
    </row>
    <row r="3727" spans="2:3" x14ac:dyDescent="0.2">
      <c r="B3727" s="110"/>
      <c r="C3727" s="122"/>
    </row>
    <row r="3728" spans="2:3" x14ac:dyDescent="0.2">
      <c r="B3728" s="110"/>
      <c r="C3728" s="122"/>
    </row>
    <row r="3729" spans="2:3" x14ac:dyDescent="0.2">
      <c r="B3729" s="110"/>
      <c r="C3729" s="122"/>
    </row>
    <row r="3730" spans="2:3" x14ac:dyDescent="0.2">
      <c r="B3730" s="110"/>
      <c r="C3730" s="122"/>
    </row>
    <row r="3731" spans="2:3" x14ac:dyDescent="0.2">
      <c r="B3731" s="110"/>
      <c r="C3731" s="122"/>
    </row>
    <row r="3732" spans="2:3" x14ac:dyDescent="0.2">
      <c r="B3732" s="110"/>
      <c r="C3732" s="122"/>
    </row>
    <row r="3733" spans="2:3" x14ac:dyDescent="0.2">
      <c r="B3733" s="110"/>
      <c r="C3733" s="122"/>
    </row>
    <row r="3734" spans="2:3" x14ac:dyDescent="0.2">
      <c r="B3734" s="110"/>
      <c r="C3734" s="122"/>
    </row>
    <row r="3735" spans="2:3" x14ac:dyDescent="0.2">
      <c r="B3735" s="110"/>
      <c r="C3735" s="122"/>
    </row>
    <row r="3736" spans="2:3" x14ac:dyDescent="0.2">
      <c r="B3736" s="110"/>
      <c r="C3736" s="122"/>
    </row>
    <row r="3737" spans="2:3" x14ac:dyDescent="0.2">
      <c r="B3737" s="110"/>
      <c r="C3737" s="122"/>
    </row>
    <row r="3738" spans="2:3" x14ac:dyDescent="0.2">
      <c r="B3738" s="110"/>
      <c r="C3738" s="122"/>
    </row>
    <row r="3739" spans="2:3" x14ac:dyDescent="0.2">
      <c r="B3739" s="110"/>
      <c r="C3739" s="122"/>
    </row>
    <row r="3740" spans="2:3" x14ac:dyDescent="0.2">
      <c r="B3740" s="110"/>
      <c r="C3740" s="122"/>
    </row>
    <row r="3741" spans="2:3" x14ac:dyDescent="0.2">
      <c r="B3741" s="110"/>
      <c r="C3741" s="122"/>
    </row>
    <row r="3742" spans="2:3" x14ac:dyDescent="0.2">
      <c r="B3742" s="110"/>
      <c r="C3742" s="122"/>
    </row>
    <row r="3743" spans="2:3" x14ac:dyDescent="0.2">
      <c r="B3743" s="110"/>
      <c r="C3743" s="122"/>
    </row>
    <row r="3744" spans="2:3" x14ac:dyDescent="0.2">
      <c r="B3744" s="110"/>
      <c r="C3744" s="122"/>
    </row>
    <row r="3745" spans="2:3" x14ac:dyDescent="0.2">
      <c r="B3745" s="110"/>
      <c r="C3745" s="122"/>
    </row>
    <row r="3746" spans="2:3" x14ac:dyDescent="0.2">
      <c r="B3746" s="110"/>
      <c r="C3746" s="122"/>
    </row>
    <row r="3747" spans="2:3" x14ac:dyDescent="0.2">
      <c r="B3747" s="110"/>
      <c r="C3747" s="122"/>
    </row>
    <row r="3748" spans="2:3" x14ac:dyDescent="0.2">
      <c r="B3748" s="110"/>
      <c r="C3748" s="122"/>
    </row>
    <row r="3749" spans="2:3" x14ac:dyDescent="0.2">
      <c r="B3749" s="110"/>
      <c r="C3749" s="122"/>
    </row>
    <row r="3750" spans="2:3" x14ac:dyDescent="0.2">
      <c r="B3750" s="110"/>
      <c r="C3750" s="122"/>
    </row>
    <row r="3751" spans="2:3" x14ac:dyDescent="0.2">
      <c r="B3751" s="110"/>
      <c r="C3751" s="122"/>
    </row>
    <row r="3752" spans="2:3" x14ac:dyDescent="0.2">
      <c r="B3752" s="110"/>
      <c r="C3752" s="122"/>
    </row>
    <row r="3753" spans="2:3" x14ac:dyDescent="0.2">
      <c r="B3753" s="110"/>
      <c r="C3753" s="122"/>
    </row>
    <row r="3754" spans="2:3" x14ac:dyDescent="0.2">
      <c r="B3754" s="110"/>
      <c r="C3754" s="122"/>
    </row>
    <row r="3755" spans="2:3" x14ac:dyDescent="0.2">
      <c r="B3755" s="110"/>
      <c r="C3755" s="122"/>
    </row>
    <row r="3756" spans="2:3" x14ac:dyDescent="0.2">
      <c r="B3756" s="110"/>
      <c r="C3756" s="122"/>
    </row>
    <row r="3757" spans="2:3" x14ac:dyDescent="0.2">
      <c r="B3757" s="110"/>
      <c r="C3757" s="122"/>
    </row>
    <row r="3758" spans="2:3" x14ac:dyDescent="0.2">
      <c r="B3758" s="110"/>
      <c r="C3758" s="122"/>
    </row>
    <row r="3759" spans="2:3" x14ac:dyDescent="0.2">
      <c r="B3759" s="110"/>
      <c r="C3759" s="122"/>
    </row>
    <row r="3760" spans="2:3" x14ac:dyDescent="0.2">
      <c r="B3760" s="110"/>
      <c r="C3760" s="122"/>
    </row>
    <row r="3761" spans="2:3" x14ac:dyDescent="0.2">
      <c r="B3761" s="110"/>
      <c r="C3761" s="122"/>
    </row>
    <row r="3762" spans="2:3" x14ac:dyDescent="0.2">
      <c r="B3762" s="110"/>
      <c r="C3762" s="122"/>
    </row>
    <row r="3763" spans="2:3" x14ac:dyDescent="0.2">
      <c r="B3763" s="110"/>
      <c r="C3763" s="122"/>
    </row>
    <row r="3764" spans="2:3" x14ac:dyDescent="0.2">
      <c r="B3764" s="110"/>
      <c r="C3764" s="122"/>
    </row>
    <row r="3765" spans="2:3" x14ac:dyDescent="0.2">
      <c r="B3765" s="110"/>
      <c r="C3765" s="122"/>
    </row>
    <row r="3766" spans="2:3" x14ac:dyDescent="0.2">
      <c r="B3766" s="110"/>
      <c r="C3766" s="122"/>
    </row>
    <row r="3767" spans="2:3" x14ac:dyDescent="0.2">
      <c r="B3767" s="110"/>
      <c r="C3767" s="122"/>
    </row>
    <row r="3768" spans="2:3" x14ac:dyDescent="0.2">
      <c r="B3768" s="110"/>
      <c r="C3768" s="122"/>
    </row>
    <row r="3769" spans="2:3" x14ac:dyDescent="0.2">
      <c r="B3769" s="110"/>
      <c r="C3769" s="122"/>
    </row>
    <row r="3770" spans="2:3" x14ac:dyDescent="0.2">
      <c r="B3770" s="110"/>
      <c r="C3770" s="122"/>
    </row>
    <row r="3771" spans="2:3" x14ac:dyDescent="0.2">
      <c r="B3771" s="110"/>
      <c r="C3771" s="122"/>
    </row>
    <row r="3772" spans="2:3" x14ac:dyDescent="0.2">
      <c r="B3772" s="110"/>
      <c r="C3772" s="122"/>
    </row>
    <row r="3773" spans="2:3" x14ac:dyDescent="0.2">
      <c r="B3773" s="110"/>
      <c r="C3773" s="122"/>
    </row>
    <row r="3774" spans="2:3" x14ac:dyDescent="0.2">
      <c r="B3774" s="110"/>
      <c r="C3774" s="122"/>
    </row>
    <row r="3775" spans="2:3" x14ac:dyDescent="0.2">
      <c r="B3775" s="110"/>
      <c r="C3775" s="122"/>
    </row>
    <row r="3776" spans="2:3" x14ac:dyDescent="0.2">
      <c r="B3776" s="110"/>
      <c r="C3776" s="122"/>
    </row>
    <row r="3777" spans="2:3" x14ac:dyDescent="0.2">
      <c r="B3777" s="110"/>
      <c r="C3777" s="122"/>
    </row>
    <row r="3778" spans="2:3" x14ac:dyDescent="0.2">
      <c r="B3778" s="110"/>
      <c r="C3778" s="122"/>
    </row>
    <row r="3779" spans="2:3" x14ac:dyDescent="0.2">
      <c r="B3779" s="110"/>
      <c r="C3779" s="122"/>
    </row>
    <row r="3780" spans="2:3" x14ac:dyDescent="0.2">
      <c r="B3780" s="110"/>
      <c r="C3780" s="122"/>
    </row>
    <row r="3781" spans="2:3" x14ac:dyDescent="0.2">
      <c r="B3781" s="110"/>
      <c r="C3781" s="122"/>
    </row>
    <row r="3782" spans="2:3" x14ac:dyDescent="0.2">
      <c r="B3782" s="110"/>
      <c r="C3782" s="122"/>
    </row>
    <row r="3783" spans="2:3" x14ac:dyDescent="0.2">
      <c r="B3783" s="110"/>
      <c r="C3783" s="122"/>
    </row>
    <row r="3784" spans="2:3" x14ac:dyDescent="0.2">
      <c r="B3784" s="110"/>
      <c r="C3784" s="122"/>
    </row>
    <row r="3785" spans="2:3" x14ac:dyDescent="0.2">
      <c r="B3785" s="110"/>
      <c r="C3785" s="122"/>
    </row>
    <row r="3786" spans="2:3" x14ac:dyDescent="0.2">
      <c r="B3786" s="110"/>
      <c r="C3786" s="122"/>
    </row>
    <row r="3787" spans="2:3" x14ac:dyDescent="0.2">
      <c r="B3787" s="110"/>
      <c r="C3787" s="122"/>
    </row>
    <row r="3788" spans="2:3" x14ac:dyDescent="0.2">
      <c r="B3788" s="110"/>
      <c r="C3788" s="122"/>
    </row>
    <row r="3789" spans="2:3" x14ac:dyDescent="0.2">
      <c r="B3789" s="110"/>
      <c r="C3789" s="122"/>
    </row>
    <row r="3790" spans="2:3" x14ac:dyDescent="0.2">
      <c r="B3790" s="110"/>
      <c r="C3790" s="122"/>
    </row>
    <row r="3791" spans="2:3" x14ac:dyDescent="0.2">
      <c r="B3791" s="110"/>
      <c r="C3791" s="122"/>
    </row>
    <row r="3792" spans="2:3" x14ac:dyDescent="0.2">
      <c r="B3792" s="110"/>
      <c r="C3792" s="122"/>
    </row>
    <row r="3793" spans="2:3" x14ac:dyDescent="0.2">
      <c r="B3793" s="110"/>
      <c r="C3793" s="122"/>
    </row>
    <row r="3794" spans="2:3" x14ac:dyDescent="0.2">
      <c r="B3794" s="110"/>
      <c r="C3794" s="122"/>
    </row>
    <row r="3795" spans="2:3" x14ac:dyDescent="0.2">
      <c r="B3795" s="110"/>
      <c r="C3795" s="122"/>
    </row>
    <row r="3796" spans="2:3" x14ac:dyDescent="0.2">
      <c r="B3796" s="110"/>
      <c r="C3796" s="122"/>
    </row>
    <row r="3797" spans="2:3" x14ac:dyDescent="0.2">
      <c r="B3797" s="110"/>
      <c r="C3797" s="122"/>
    </row>
    <row r="3798" spans="2:3" x14ac:dyDescent="0.2">
      <c r="B3798" s="110"/>
      <c r="C3798" s="122"/>
    </row>
    <row r="3799" spans="2:3" x14ac:dyDescent="0.2">
      <c r="B3799" s="110"/>
      <c r="C3799" s="122"/>
    </row>
    <row r="3800" spans="2:3" x14ac:dyDescent="0.2">
      <c r="B3800" s="110"/>
      <c r="C3800" s="122"/>
    </row>
    <row r="3801" spans="2:3" x14ac:dyDescent="0.2">
      <c r="B3801" s="110"/>
      <c r="C3801" s="122"/>
    </row>
    <row r="3802" spans="2:3" x14ac:dyDescent="0.2">
      <c r="B3802" s="110"/>
      <c r="C3802" s="122"/>
    </row>
    <row r="3803" spans="2:3" x14ac:dyDescent="0.2">
      <c r="B3803" s="110"/>
      <c r="C3803" s="122"/>
    </row>
    <row r="3804" spans="2:3" x14ac:dyDescent="0.2">
      <c r="B3804" s="110"/>
      <c r="C3804" s="122"/>
    </row>
    <row r="3805" spans="2:3" x14ac:dyDescent="0.2">
      <c r="B3805" s="110"/>
      <c r="C3805" s="122"/>
    </row>
    <row r="3806" spans="2:3" x14ac:dyDescent="0.2">
      <c r="B3806" s="110"/>
      <c r="C3806" s="122"/>
    </row>
    <row r="3807" spans="2:3" x14ac:dyDescent="0.2">
      <c r="B3807" s="110"/>
      <c r="C3807" s="122"/>
    </row>
    <row r="3808" spans="2:3" x14ac:dyDescent="0.2">
      <c r="B3808" s="110"/>
      <c r="C3808" s="122"/>
    </row>
    <row r="3809" spans="2:3" x14ac:dyDescent="0.2">
      <c r="B3809" s="110"/>
      <c r="C3809" s="122"/>
    </row>
    <row r="3810" spans="2:3" x14ac:dyDescent="0.2">
      <c r="B3810" s="110"/>
      <c r="C3810" s="122"/>
    </row>
    <row r="3811" spans="2:3" x14ac:dyDescent="0.2">
      <c r="B3811" s="110"/>
      <c r="C3811" s="122"/>
    </row>
    <row r="3812" spans="2:3" x14ac:dyDescent="0.2">
      <c r="B3812" s="110"/>
      <c r="C3812" s="122"/>
    </row>
    <row r="3813" spans="2:3" x14ac:dyDescent="0.2">
      <c r="B3813" s="110"/>
      <c r="C3813" s="122"/>
    </row>
    <row r="3814" spans="2:3" x14ac:dyDescent="0.2">
      <c r="B3814" s="110"/>
      <c r="C3814" s="122"/>
    </row>
    <row r="3815" spans="2:3" x14ac:dyDescent="0.2">
      <c r="B3815" s="110"/>
      <c r="C3815" s="122"/>
    </row>
    <row r="3816" spans="2:3" x14ac:dyDescent="0.2">
      <c r="B3816" s="110"/>
      <c r="C3816" s="122"/>
    </row>
    <row r="3817" spans="2:3" x14ac:dyDescent="0.2">
      <c r="B3817" s="110"/>
      <c r="C3817" s="122"/>
    </row>
    <row r="3818" spans="2:3" x14ac:dyDescent="0.2">
      <c r="B3818" s="110"/>
      <c r="C3818" s="122"/>
    </row>
    <row r="3819" spans="2:3" x14ac:dyDescent="0.2">
      <c r="B3819" s="110"/>
      <c r="C3819" s="122"/>
    </row>
    <row r="3820" spans="2:3" x14ac:dyDescent="0.2">
      <c r="B3820" s="110"/>
      <c r="C3820" s="122"/>
    </row>
    <row r="3821" spans="2:3" x14ac:dyDescent="0.2">
      <c r="B3821" s="110"/>
      <c r="C3821" s="122"/>
    </row>
    <row r="3822" spans="2:3" x14ac:dyDescent="0.2">
      <c r="B3822" s="110"/>
      <c r="C3822" s="122"/>
    </row>
    <row r="3823" spans="2:3" x14ac:dyDescent="0.2">
      <c r="B3823" s="110"/>
      <c r="C3823" s="122"/>
    </row>
    <row r="3824" spans="2:3" x14ac:dyDescent="0.2">
      <c r="B3824" s="110"/>
      <c r="C3824" s="122"/>
    </row>
    <row r="3825" spans="2:3" x14ac:dyDescent="0.2">
      <c r="B3825" s="110"/>
      <c r="C3825" s="122"/>
    </row>
    <row r="3826" spans="2:3" x14ac:dyDescent="0.2">
      <c r="B3826" s="110"/>
      <c r="C3826" s="122"/>
    </row>
    <row r="3827" spans="2:3" x14ac:dyDescent="0.2">
      <c r="B3827" s="110"/>
      <c r="C3827" s="122"/>
    </row>
    <row r="3828" spans="2:3" x14ac:dyDescent="0.2">
      <c r="B3828" s="110"/>
      <c r="C3828" s="122"/>
    </row>
    <row r="3829" spans="2:3" x14ac:dyDescent="0.2">
      <c r="B3829" s="110"/>
      <c r="C3829" s="122"/>
    </row>
    <row r="3830" spans="2:3" x14ac:dyDescent="0.2">
      <c r="B3830" s="110"/>
      <c r="C3830" s="122"/>
    </row>
    <row r="3831" spans="2:3" x14ac:dyDescent="0.2">
      <c r="B3831" s="110"/>
      <c r="C3831" s="122"/>
    </row>
    <row r="3832" spans="2:3" x14ac:dyDescent="0.2">
      <c r="B3832" s="110"/>
      <c r="C3832" s="122"/>
    </row>
    <row r="3833" spans="2:3" x14ac:dyDescent="0.2">
      <c r="B3833" s="110"/>
      <c r="C3833" s="122"/>
    </row>
    <row r="3834" spans="2:3" x14ac:dyDescent="0.2">
      <c r="B3834" s="110"/>
      <c r="C3834" s="122"/>
    </row>
    <row r="3835" spans="2:3" x14ac:dyDescent="0.2">
      <c r="B3835" s="110"/>
      <c r="C3835" s="122"/>
    </row>
    <row r="3836" spans="2:3" x14ac:dyDescent="0.2">
      <c r="B3836" s="110"/>
      <c r="C3836" s="122"/>
    </row>
    <row r="3837" spans="2:3" x14ac:dyDescent="0.2">
      <c r="B3837" s="110"/>
      <c r="C3837" s="122"/>
    </row>
    <row r="3838" spans="2:3" x14ac:dyDescent="0.2">
      <c r="B3838" s="110"/>
      <c r="C3838" s="122"/>
    </row>
    <row r="3839" spans="2:3" x14ac:dyDescent="0.2">
      <c r="B3839" s="110"/>
      <c r="C3839" s="122"/>
    </row>
    <row r="3840" spans="2:3" x14ac:dyDescent="0.2">
      <c r="B3840" s="110"/>
      <c r="C3840" s="122"/>
    </row>
    <row r="3841" spans="2:3" x14ac:dyDescent="0.2">
      <c r="B3841" s="110"/>
      <c r="C3841" s="122"/>
    </row>
    <row r="3842" spans="2:3" x14ac:dyDescent="0.2">
      <c r="B3842" s="110"/>
      <c r="C3842" s="122"/>
    </row>
    <row r="3843" spans="2:3" x14ac:dyDescent="0.2">
      <c r="B3843" s="110"/>
      <c r="C3843" s="122"/>
    </row>
    <row r="3844" spans="2:3" x14ac:dyDescent="0.2">
      <c r="B3844" s="110"/>
      <c r="C3844" s="122"/>
    </row>
    <row r="3845" spans="2:3" x14ac:dyDescent="0.2">
      <c r="B3845" s="110"/>
      <c r="C3845" s="122"/>
    </row>
    <row r="3846" spans="2:3" x14ac:dyDescent="0.2">
      <c r="B3846" s="110"/>
      <c r="C3846" s="122"/>
    </row>
    <row r="3847" spans="2:3" x14ac:dyDescent="0.2">
      <c r="B3847" s="110"/>
      <c r="C3847" s="122"/>
    </row>
    <row r="3848" spans="2:3" x14ac:dyDescent="0.2">
      <c r="B3848" s="110"/>
      <c r="C3848" s="122"/>
    </row>
    <row r="3849" spans="2:3" x14ac:dyDescent="0.2">
      <c r="B3849" s="110"/>
      <c r="C3849" s="122"/>
    </row>
    <row r="3850" spans="2:3" x14ac:dyDescent="0.2">
      <c r="B3850" s="110"/>
      <c r="C3850" s="122"/>
    </row>
    <row r="3851" spans="2:3" x14ac:dyDescent="0.2">
      <c r="B3851" s="110"/>
      <c r="C3851" s="122"/>
    </row>
    <row r="3852" spans="2:3" x14ac:dyDescent="0.2">
      <c r="B3852" s="110"/>
      <c r="C3852" s="122"/>
    </row>
    <row r="3853" spans="2:3" x14ac:dyDescent="0.2">
      <c r="B3853" s="110"/>
      <c r="C3853" s="122"/>
    </row>
    <row r="3854" spans="2:3" x14ac:dyDescent="0.2">
      <c r="B3854" s="110"/>
      <c r="C3854" s="122"/>
    </row>
    <row r="3855" spans="2:3" x14ac:dyDescent="0.2">
      <c r="B3855" s="110"/>
      <c r="C3855" s="122"/>
    </row>
    <row r="3856" spans="2:3" x14ac:dyDescent="0.2">
      <c r="B3856" s="110"/>
      <c r="C3856" s="122"/>
    </row>
    <row r="3857" spans="2:3" x14ac:dyDescent="0.2">
      <c r="B3857" s="110"/>
      <c r="C3857" s="122"/>
    </row>
    <row r="3858" spans="2:3" x14ac:dyDescent="0.2">
      <c r="B3858" s="110"/>
      <c r="C3858" s="122"/>
    </row>
    <row r="3859" spans="2:3" x14ac:dyDescent="0.2">
      <c r="B3859" s="110"/>
      <c r="C3859" s="122"/>
    </row>
    <row r="3860" spans="2:3" x14ac:dyDescent="0.2">
      <c r="B3860" s="110"/>
      <c r="C3860" s="122"/>
    </row>
    <row r="3861" spans="2:3" x14ac:dyDescent="0.2">
      <c r="B3861" s="110"/>
      <c r="C3861" s="122"/>
    </row>
    <row r="3862" spans="2:3" x14ac:dyDescent="0.2">
      <c r="B3862" s="110"/>
      <c r="C3862" s="122"/>
    </row>
    <row r="3863" spans="2:3" x14ac:dyDescent="0.2">
      <c r="B3863" s="110"/>
      <c r="C3863" s="122"/>
    </row>
    <row r="3864" spans="2:3" x14ac:dyDescent="0.2">
      <c r="B3864" s="110"/>
      <c r="C3864" s="122"/>
    </row>
    <row r="3865" spans="2:3" x14ac:dyDescent="0.2">
      <c r="B3865" s="110"/>
      <c r="C3865" s="122"/>
    </row>
    <row r="3866" spans="2:3" x14ac:dyDescent="0.2">
      <c r="B3866" s="110"/>
      <c r="C3866" s="122"/>
    </row>
    <row r="3867" spans="2:3" x14ac:dyDescent="0.2">
      <c r="B3867" s="110"/>
      <c r="C3867" s="122"/>
    </row>
    <row r="3868" spans="2:3" x14ac:dyDescent="0.2">
      <c r="B3868" s="110"/>
      <c r="C3868" s="122"/>
    </row>
    <row r="3869" spans="2:3" x14ac:dyDescent="0.2">
      <c r="B3869" s="110"/>
      <c r="C3869" s="122"/>
    </row>
    <row r="3870" spans="2:3" x14ac:dyDescent="0.2">
      <c r="B3870" s="110"/>
      <c r="C3870" s="122"/>
    </row>
    <row r="3871" spans="2:3" x14ac:dyDescent="0.2">
      <c r="B3871" s="110"/>
      <c r="C3871" s="122"/>
    </row>
    <row r="3872" spans="2:3" x14ac:dyDescent="0.2">
      <c r="B3872" s="110"/>
      <c r="C3872" s="122"/>
    </row>
    <row r="3873" spans="2:3" x14ac:dyDescent="0.2">
      <c r="B3873" s="110"/>
      <c r="C3873" s="122"/>
    </row>
    <row r="3874" spans="2:3" x14ac:dyDescent="0.2">
      <c r="B3874" s="110"/>
      <c r="C3874" s="122"/>
    </row>
    <row r="3875" spans="2:3" x14ac:dyDescent="0.2">
      <c r="B3875" s="110"/>
      <c r="C3875" s="122"/>
    </row>
    <row r="3876" spans="2:3" x14ac:dyDescent="0.2">
      <c r="B3876" s="110"/>
      <c r="C3876" s="122"/>
    </row>
    <row r="3877" spans="2:3" x14ac:dyDescent="0.2">
      <c r="B3877" s="110"/>
      <c r="C3877" s="122"/>
    </row>
    <row r="3878" spans="2:3" x14ac:dyDescent="0.2">
      <c r="B3878" s="110"/>
      <c r="C3878" s="122"/>
    </row>
    <row r="3879" spans="2:3" x14ac:dyDescent="0.2">
      <c r="B3879" s="110"/>
      <c r="C3879" s="122"/>
    </row>
    <row r="3880" spans="2:3" x14ac:dyDescent="0.2">
      <c r="B3880" s="110"/>
      <c r="C3880" s="122"/>
    </row>
    <row r="3881" spans="2:3" x14ac:dyDescent="0.2">
      <c r="B3881" s="110"/>
      <c r="C3881" s="122"/>
    </row>
    <row r="3882" spans="2:3" x14ac:dyDescent="0.2">
      <c r="B3882" s="110"/>
      <c r="C3882" s="122"/>
    </row>
    <row r="3883" spans="2:3" x14ac:dyDescent="0.2">
      <c r="B3883" s="110"/>
      <c r="C3883" s="122"/>
    </row>
    <row r="3884" spans="2:3" x14ac:dyDescent="0.2">
      <c r="B3884" s="110"/>
      <c r="C3884" s="122"/>
    </row>
    <row r="3885" spans="2:3" x14ac:dyDescent="0.2">
      <c r="B3885" s="110"/>
      <c r="C3885" s="122"/>
    </row>
    <row r="3886" spans="2:3" x14ac:dyDescent="0.2">
      <c r="B3886" s="110"/>
      <c r="C3886" s="122"/>
    </row>
    <row r="3887" spans="2:3" x14ac:dyDescent="0.2">
      <c r="B3887" s="110"/>
      <c r="C3887" s="122"/>
    </row>
    <row r="3888" spans="2:3" x14ac:dyDescent="0.2">
      <c r="B3888" s="110"/>
      <c r="C3888" s="122"/>
    </row>
    <row r="3889" spans="2:3" x14ac:dyDescent="0.2">
      <c r="B3889" s="110"/>
      <c r="C3889" s="122"/>
    </row>
    <row r="3890" spans="2:3" x14ac:dyDescent="0.2">
      <c r="B3890" s="110"/>
      <c r="C3890" s="122"/>
    </row>
    <row r="3891" spans="2:3" x14ac:dyDescent="0.2">
      <c r="B3891" s="110"/>
      <c r="C3891" s="122"/>
    </row>
    <row r="3892" spans="2:3" x14ac:dyDescent="0.2">
      <c r="B3892" s="110"/>
      <c r="C3892" s="122"/>
    </row>
    <row r="3893" spans="2:3" x14ac:dyDescent="0.2">
      <c r="B3893" s="110"/>
      <c r="C3893" s="122"/>
    </row>
    <row r="3894" spans="2:3" x14ac:dyDescent="0.2">
      <c r="B3894" s="110"/>
      <c r="C3894" s="122"/>
    </row>
    <row r="3895" spans="2:3" x14ac:dyDescent="0.2">
      <c r="B3895" s="110"/>
      <c r="C3895" s="122"/>
    </row>
    <row r="3896" spans="2:3" x14ac:dyDescent="0.2">
      <c r="B3896" s="110"/>
      <c r="C3896" s="122"/>
    </row>
    <row r="3897" spans="2:3" x14ac:dyDescent="0.2">
      <c r="B3897" s="110"/>
      <c r="C3897" s="122"/>
    </row>
    <row r="3898" spans="2:3" x14ac:dyDescent="0.2">
      <c r="B3898" s="110"/>
      <c r="C3898" s="122"/>
    </row>
    <row r="3899" spans="2:3" x14ac:dyDescent="0.2">
      <c r="B3899" s="110"/>
      <c r="C3899" s="122"/>
    </row>
    <row r="3900" spans="2:3" x14ac:dyDescent="0.2">
      <c r="B3900" s="110"/>
      <c r="C3900" s="122"/>
    </row>
    <row r="3901" spans="2:3" x14ac:dyDescent="0.2">
      <c r="B3901" s="110"/>
      <c r="C3901" s="122"/>
    </row>
    <row r="3902" spans="2:3" x14ac:dyDescent="0.2">
      <c r="B3902" s="110"/>
      <c r="C3902" s="122"/>
    </row>
    <row r="3903" spans="2:3" x14ac:dyDescent="0.2">
      <c r="B3903" s="110"/>
      <c r="C3903" s="122"/>
    </row>
    <row r="3904" spans="2:3" x14ac:dyDescent="0.2">
      <c r="B3904" s="110"/>
      <c r="C3904" s="122"/>
    </row>
    <row r="3905" spans="2:3" x14ac:dyDescent="0.2">
      <c r="B3905" s="110"/>
      <c r="C3905" s="122"/>
    </row>
    <row r="3906" spans="2:3" x14ac:dyDescent="0.2">
      <c r="B3906" s="110"/>
      <c r="C3906" s="122"/>
    </row>
    <row r="3907" spans="2:3" x14ac:dyDescent="0.2">
      <c r="B3907" s="110"/>
      <c r="C3907" s="122"/>
    </row>
    <row r="3908" spans="2:3" x14ac:dyDescent="0.2">
      <c r="B3908" s="110"/>
      <c r="C3908" s="122"/>
    </row>
    <row r="3909" spans="2:3" x14ac:dyDescent="0.2">
      <c r="B3909" s="110"/>
      <c r="C3909" s="122"/>
    </row>
    <row r="3910" spans="2:3" x14ac:dyDescent="0.2">
      <c r="B3910" s="110"/>
      <c r="C3910" s="122"/>
    </row>
    <row r="3911" spans="2:3" x14ac:dyDescent="0.2">
      <c r="B3911" s="110"/>
      <c r="C3911" s="122"/>
    </row>
    <row r="3912" spans="2:3" x14ac:dyDescent="0.2">
      <c r="B3912" s="110"/>
      <c r="C3912" s="122"/>
    </row>
    <row r="3913" spans="2:3" x14ac:dyDescent="0.2">
      <c r="B3913" s="110"/>
      <c r="C3913" s="122"/>
    </row>
    <row r="3914" spans="2:3" x14ac:dyDescent="0.2">
      <c r="B3914" s="110"/>
      <c r="C3914" s="122"/>
    </row>
    <row r="3915" spans="2:3" x14ac:dyDescent="0.2">
      <c r="B3915" s="110"/>
      <c r="C3915" s="122"/>
    </row>
    <row r="3916" spans="2:3" x14ac:dyDescent="0.2">
      <c r="B3916" s="110"/>
      <c r="C3916" s="122"/>
    </row>
    <row r="3917" spans="2:3" x14ac:dyDescent="0.2">
      <c r="B3917" s="110"/>
      <c r="C3917" s="122"/>
    </row>
    <row r="3918" spans="2:3" x14ac:dyDescent="0.2">
      <c r="B3918" s="110"/>
      <c r="C3918" s="122"/>
    </row>
    <row r="3919" spans="2:3" x14ac:dyDescent="0.2">
      <c r="B3919" s="110"/>
      <c r="C3919" s="122"/>
    </row>
    <row r="3920" spans="2:3" x14ac:dyDescent="0.2">
      <c r="B3920" s="110"/>
      <c r="C3920" s="122"/>
    </row>
    <row r="3921" spans="2:3" x14ac:dyDescent="0.2">
      <c r="B3921" s="110"/>
      <c r="C3921" s="122"/>
    </row>
    <row r="3922" spans="2:3" x14ac:dyDescent="0.2">
      <c r="B3922" s="110"/>
      <c r="C3922" s="122"/>
    </row>
    <row r="3923" spans="2:3" x14ac:dyDescent="0.2">
      <c r="B3923" s="110"/>
      <c r="C3923" s="122"/>
    </row>
    <row r="3924" spans="2:3" x14ac:dyDescent="0.2">
      <c r="B3924" s="110"/>
      <c r="C3924" s="122"/>
    </row>
    <row r="3925" spans="2:3" x14ac:dyDescent="0.2">
      <c r="B3925" s="110"/>
      <c r="C3925" s="122"/>
    </row>
    <row r="3926" spans="2:3" x14ac:dyDescent="0.2">
      <c r="B3926" s="110"/>
      <c r="C3926" s="122"/>
    </row>
    <row r="3927" spans="2:3" x14ac:dyDescent="0.2">
      <c r="B3927" s="110"/>
      <c r="C3927" s="122"/>
    </row>
    <row r="3928" spans="2:3" x14ac:dyDescent="0.2">
      <c r="B3928" s="110"/>
      <c r="C3928" s="122"/>
    </row>
    <row r="3929" spans="2:3" x14ac:dyDescent="0.2">
      <c r="B3929" s="110"/>
      <c r="C3929" s="122"/>
    </row>
    <row r="3930" spans="2:3" x14ac:dyDescent="0.2">
      <c r="B3930" s="110"/>
      <c r="C3930" s="122"/>
    </row>
    <row r="3931" spans="2:3" x14ac:dyDescent="0.2">
      <c r="B3931" s="110"/>
      <c r="C3931" s="122"/>
    </row>
    <row r="3932" spans="2:3" x14ac:dyDescent="0.2">
      <c r="B3932" s="110"/>
      <c r="C3932" s="122"/>
    </row>
    <row r="3933" spans="2:3" x14ac:dyDescent="0.2">
      <c r="B3933" s="110"/>
      <c r="C3933" s="122"/>
    </row>
    <row r="3934" spans="2:3" x14ac:dyDescent="0.2">
      <c r="B3934" s="110"/>
      <c r="C3934" s="122"/>
    </row>
    <row r="3935" spans="2:3" x14ac:dyDescent="0.2">
      <c r="B3935" s="110"/>
      <c r="C3935" s="122"/>
    </row>
    <row r="3936" spans="2:3" x14ac:dyDescent="0.2">
      <c r="B3936" s="110"/>
      <c r="C3936" s="122"/>
    </row>
    <row r="3937" spans="2:3" x14ac:dyDescent="0.2">
      <c r="B3937" s="110"/>
      <c r="C3937" s="122"/>
    </row>
    <row r="3938" spans="2:3" x14ac:dyDescent="0.2">
      <c r="B3938" s="110"/>
      <c r="C3938" s="122"/>
    </row>
    <row r="3939" spans="2:3" x14ac:dyDescent="0.2">
      <c r="B3939" s="110"/>
      <c r="C3939" s="122"/>
    </row>
    <row r="3940" spans="2:3" x14ac:dyDescent="0.2">
      <c r="B3940" s="110"/>
      <c r="C3940" s="122"/>
    </row>
    <row r="3941" spans="2:3" x14ac:dyDescent="0.2">
      <c r="B3941" s="110"/>
      <c r="C3941" s="122"/>
    </row>
    <row r="3942" spans="2:3" x14ac:dyDescent="0.2">
      <c r="B3942" s="110"/>
      <c r="C3942" s="122"/>
    </row>
    <row r="3943" spans="2:3" x14ac:dyDescent="0.2">
      <c r="B3943" s="110"/>
      <c r="C3943" s="122"/>
    </row>
    <row r="3944" spans="2:3" x14ac:dyDescent="0.2">
      <c r="B3944" s="110"/>
      <c r="C3944" s="122"/>
    </row>
    <row r="3945" spans="2:3" x14ac:dyDescent="0.2">
      <c r="B3945" s="110"/>
      <c r="C3945" s="122"/>
    </row>
    <row r="3946" spans="2:3" x14ac:dyDescent="0.2">
      <c r="B3946" s="110"/>
      <c r="C3946" s="122"/>
    </row>
    <row r="3947" spans="2:3" x14ac:dyDescent="0.2">
      <c r="B3947" s="110"/>
      <c r="C3947" s="122"/>
    </row>
    <row r="3948" spans="2:3" x14ac:dyDescent="0.2">
      <c r="B3948" s="110"/>
      <c r="C3948" s="122"/>
    </row>
    <row r="3949" spans="2:3" x14ac:dyDescent="0.2">
      <c r="B3949" s="110"/>
      <c r="C3949" s="122"/>
    </row>
    <row r="3950" spans="2:3" x14ac:dyDescent="0.2">
      <c r="B3950" s="110"/>
      <c r="C3950" s="122"/>
    </row>
    <row r="3951" spans="2:3" x14ac:dyDescent="0.2">
      <c r="B3951" s="110"/>
      <c r="C3951" s="122"/>
    </row>
    <row r="3952" spans="2:3" x14ac:dyDescent="0.2">
      <c r="B3952" s="110"/>
      <c r="C3952" s="122"/>
    </row>
    <row r="3953" spans="2:3" x14ac:dyDescent="0.2">
      <c r="B3953" s="110"/>
      <c r="C3953" s="122"/>
    </row>
    <row r="3954" spans="2:3" x14ac:dyDescent="0.2">
      <c r="B3954" s="110"/>
      <c r="C3954" s="122"/>
    </row>
    <row r="3955" spans="2:3" x14ac:dyDescent="0.2">
      <c r="B3955" s="110"/>
      <c r="C3955" s="122"/>
    </row>
    <row r="3956" spans="2:3" x14ac:dyDescent="0.2">
      <c r="B3956" s="110"/>
      <c r="C3956" s="122"/>
    </row>
    <row r="3957" spans="2:3" x14ac:dyDescent="0.2">
      <c r="B3957" s="110"/>
      <c r="C3957" s="122"/>
    </row>
    <row r="3958" spans="2:3" x14ac:dyDescent="0.2">
      <c r="B3958" s="110"/>
      <c r="C3958" s="122"/>
    </row>
    <row r="3959" spans="2:3" x14ac:dyDescent="0.2">
      <c r="B3959" s="110"/>
      <c r="C3959" s="122"/>
    </row>
    <row r="3960" spans="2:3" x14ac:dyDescent="0.2">
      <c r="B3960" s="110"/>
      <c r="C3960" s="122"/>
    </row>
    <row r="3961" spans="2:3" x14ac:dyDescent="0.2">
      <c r="B3961" s="110"/>
      <c r="C3961" s="122"/>
    </row>
    <row r="3962" spans="2:3" x14ac:dyDescent="0.2">
      <c r="B3962" s="110"/>
      <c r="C3962" s="122"/>
    </row>
    <row r="3963" spans="2:3" x14ac:dyDescent="0.2">
      <c r="B3963" s="110"/>
      <c r="C3963" s="122"/>
    </row>
    <row r="3964" spans="2:3" x14ac:dyDescent="0.2">
      <c r="B3964" s="110"/>
      <c r="C3964" s="122"/>
    </row>
    <row r="3965" spans="2:3" x14ac:dyDescent="0.2">
      <c r="B3965" s="110"/>
      <c r="C3965" s="122"/>
    </row>
    <row r="3966" spans="2:3" x14ac:dyDescent="0.2">
      <c r="B3966" s="110"/>
      <c r="C3966" s="122"/>
    </row>
    <row r="3967" spans="2:3" x14ac:dyDescent="0.2">
      <c r="B3967" s="110"/>
      <c r="C3967" s="122"/>
    </row>
    <row r="3968" spans="2:3" x14ac:dyDescent="0.2">
      <c r="B3968" s="110"/>
      <c r="C3968" s="122"/>
    </row>
    <row r="3969" spans="2:3" x14ac:dyDescent="0.2">
      <c r="B3969" s="110"/>
      <c r="C3969" s="122"/>
    </row>
    <row r="3970" spans="2:3" x14ac:dyDescent="0.2">
      <c r="B3970" s="110"/>
      <c r="C3970" s="122"/>
    </row>
    <row r="3971" spans="2:3" x14ac:dyDescent="0.2">
      <c r="B3971" s="110"/>
      <c r="C3971" s="122"/>
    </row>
    <row r="3972" spans="2:3" x14ac:dyDescent="0.2">
      <c r="B3972" s="110"/>
      <c r="C3972" s="122"/>
    </row>
    <row r="3973" spans="2:3" x14ac:dyDescent="0.2">
      <c r="B3973" s="110"/>
      <c r="C3973" s="122"/>
    </row>
    <row r="3974" spans="2:3" x14ac:dyDescent="0.2">
      <c r="B3974" s="110"/>
      <c r="C3974" s="122"/>
    </row>
    <row r="3975" spans="2:3" x14ac:dyDescent="0.2">
      <c r="B3975" s="110"/>
      <c r="C3975" s="122"/>
    </row>
    <row r="3976" spans="2:3" x14ac:dyDescent="0.2">
      <c r="B3976" s="110"/>
      <c r="C3976" s="122"/>
    </row>
    <row r="3977" spans="2:3" x14ac:dyDescent="0.2">
      <c r="B3977" s="110"/>
      <c r="C3977" s="122"/>
    </row>
    <row r="3978" spans="2:3" x14ac:dyDescent="0.2">
      <c r="B3978" s="110"/>
      <c r="C3978" s="122"/>
    </row>
    <row r="3979" spans="2:3" x14ac:dyDescent="0.2">
      <c r="B3979" s="110"/>
      <c r="C3979" s="122"/>
    </row>
    <row r="3980" spans="2:3" x14ac:dyDescent="0.2">
      <c r="B3980" s="110"/>
      <c r="C3980" s="122"/>
    </row>
    <row r="3981" spans="2:3" x14ac:dyDescent="0.2">
      <c r="B3981" s="110"/>
      <c r="C3981" s="122"/>
    </row>
    <row r="3982" spans="2:3" x14ac:dyDescent="0.2">
      <c r="B3982" s="110"/>
      <c r="C3982" s="122"/>
    </row>
    <row r="3983" spans="2:3" x14ac:dyDescent="0.2">
      <c r="B3983" s="110"/>
      <c r="C3983" s="122"/>
    </row>
    <row r="3984" spans="2:3" x14ac:dyDescent="0.2">
      <c r="B3984" s="110"/>
      <c r="C3984" s="122"/>
    </row>
    <row r="3985" spans="2:3" x14ac:dyDescent="0.2">
      <c r="B3985" s="110"/>
      <c r="C3985" s="122"/>
    </row>
    <row r="3986" spans="2:3" x14ac:dyDescent="0.2">
      <c r="B3986" s="110"/>
      <c r="C3986" s="122"/>
    </row>
    <row r="3987" spans="2:3" x14ac:dyDescent="0.2">
      <c r="B3987" s="110"/>
      <c r="C3987" s="122"/>
    </row>
    <row r="3988" spans="2:3" x14ac:dyDescent="0.2">
      <c r="B3988" s="110"/>
      <c r="C3988" s="122"/>
    </row>
    <row r="3989" spans="2:3" x14ac:dyDescent="0.2">
      <c r="B3989" s="110"/>
      <c r="C3989" s="122"/>
    </row>
    <row r="3990" spans="2:3" x14ac:dyDescent="0.2">
      <c r="B3990" s="110"/>
      <c r="C3990" s="122"/>
    </row>
    <row r="3991" spans="2:3" x14ac:dyDescent="0.2">
      <c r="B3991" s="110"/>
      <c r="C3991" s="122"/>
    </row>
    <row r="3992" spans="2:3" x14ac:dyDescent="0.2">
      <c r="B3992" s="110"/>
      <c r="C3992" s="122"/>
    </row>
    <row r="3993" spans="2:3" x14ac:dyDescent="0.2">
      <c r="B3993" s="110"/>
      <c r="C3993" s="122"/>
    </row>
    <row r="3994" spans="2:3" x14ac:dyDescent="0.2">
      <c r="B3994" s="110"/>
      <c r="C3994" s="122"/>
    </row>
    <row r="3995" spans="2:3" x14ac:dyDescent="0.2">
      <c r="B3995" s="110"/>
      <c r="C3995" s="122"/>
    </row>
    <row r="3996" spans="2:3" x14ac:dyDescent="0.2">
      <c r="B3996" s="110"/>
      <c r="C3996" s="122"/>
    </row>
    <row r="3997" spans="2:3" x14ac:dyDescent="0.2">
      <c r="B3997" s="110"/>
      <c r="C3997" s="122"/>
    </row>
    <row r="3998" spans="2:3" x14ac:dyDescent="0.2">
      <c r="B3998" s="110"/>
      <c r="C3998" s="122"/>
    </row>
    <row r="3999" spans="2:3" x14ac:dyDescent="0.2">
      <c r="B3999" s="110"/>
      <c r="C3999" s="122"/>
    </row>
    <row r="4000" spans="2:3" x14ac:dyDescent="0.2">
      <c r="B4000" s="110"/>
      <c r="C4000" s="122"/>
    </row>
    <row r="4001" spans="2:3" x14ac:dyDescent="0.2">
      <c r="B4001" s="110"/>
      <c r="C4001" s="122"/>
    </row>
    <row r="4002" spans="2:3" x14ac:dyDescent="0.2">
      <c r="B4002" s="110"/>
      <c r="C4002" s="122"/>
    </row>
    <row r="4003" spans="2:3" x14ac:dyDescent="0.2">
      <c r="B4003" s="110"/>
      <c r="C4003" s="122"/>
    </row>
    <row r="4004" spans="2:3" x14ac:dyDescent="0.2">
      <c r="B4004" s="110"/>
      <c r="C4004" s="122"/>
    </row>
    <row r="4005" spans="2:3" x14ac:dyDescent="0.2">
      <c r="B4005" s="110"/>
      <c r="C4005" s="122"/>
    </row>
    <row r="4006" spans="2:3" x14ac:dyDescent="0.2">
      <c r="B4006" s="110"/>
      <c r="C4006" s="122"/>
    </row>
    <row r="4007" spans="2:3" x14ac:dyDescent="0.2">
      <c r="B4007" s="110"/>
      <c r="C4007" s="122"/>
    </row>
    <row r="4008" spans="2:3" x14ac:dyDescent="0.2">
      <c r="B4008" s="110"/>
      <c r="C4008" s="122"/>
    </row>
    <row r="4009" spans="2:3" x14ac:dyDescent="0.2">
      <c r="B4009" s="110"/>
      <c r="C4009" s="122"/>
    </row>
    <row r="4010" spans="2:3" x14ac:dyDescent="0.2">
      <c r="B4010" s="110"/>
      <c r="C4010" s="122"/>
    </row>
    <row r="4011" spans="2:3" x14ac:dyDescent="0.2">
      <c r="B4011" s="110"/>
      <c r="C4011" s="122"/>
    </row>
    <row r="4012" spans="2:3" x14ac:dyDescent="0.2">
      <c r="B4012" s="110"/>
      <c r="C4012" s="122"/>
    </row>
    <row r="4013" spans="2:3" x14ac:dyDescent="0.2">
      <c r="B4013" s="110"/>
      <c r="C4013" s="122"/>
    </row>
    <row r="4014" spans="2:3" x14ac:dyDescent="0.2">
      <c r="B4014" s="110"/>
      <c r="C4014" s="122"/>
    </row>
    <row r="4015" spans="2:3" x14ac:dyDescent="0.2">
      <c r="B4015" s="110"/>
      <c r="C4015" s="122"/>
    </row>
    <row r="4016" spans="2:3" x14ac:dyDescent="0.2">
      <c r="B4016" s="110"/>
      <c r="C4016" s="122"/>
    </row>
    <row r="4017" spans="2:3" x14ac:dyDescent="0.2">
      <c r="B4017" s="110"/>
      <c r="C4017" s="122"/>
    </row>
    <row r="4018" spans="2:3" x14ac:dyDescent="0.2">
      <c r="B4018" s="110"/>
      <c r="C4018" s="122"/>
    </row>
    <row r="4019" spans="2:3" x14ac:dyDescent="0.2">
      <c r="B4019" s="110"/>
      <c r="C4019" s="122"/>
    </row>
    <row r="4020" spans="2:3" x14ac:dyDescent="0.2">
      <c r="B4020" s="110"/>
      <c r="C4020" s="122"/>
    </row>
    <row r="4021" spans="2:3" x14ac:dyDescent="0.2">
      <c r="B4021" s="110"/>
      <c r="C4021" s="122"/>
    </row>
    <row r="4022" spans="2:3" x14ac:dyDescent="0.2">
      <c r="B4022" s="110"/>
      <c r="C4022" s="122"/>
    </row>
    <row r="4023" spans="2:3" x14ac:dyDescent="0.2">
      <c r="B4023" s="110"/>
      <c r="C4023" s="122"/>
    </row>
    <row r="4024" spans="2:3" x14ac:dyDescent="0.2">
      <c r="B4024" s="110"/>
      <c r="C4024" s="122"/>
    </row>
    <row r="4025" spans="2:3" x14ac:dyDescent="0.2">
      <c r="B4025" s="110"/>
      <c r="C4025" s="122"/>
    </row>
    <row r="4026" spans="2:3" x14ac:dyDescent="0.2">
      <c r="B4026" s="110"/>
      <c r="C4026" s="122"/>
    </row>
    <row r="4027" spans="2:3" x14ac:dyDescent="0.2">
      <c r="B4027" s="110"/>
      <c r="C4027" s="122"/>
    </row>
    <row r="4028" spans="2:3" x14ac:dyDescent="0.2">
      <c r="B4028" s="110"/>
      <c r="C4028" s="122"/>
    </row>
    <row r="4029" spans="2:3" x14ac:dyDescent="0.2">
      <c r="B4029" s="110"/>
      <c r="C4029" s="122"/>
    </row>
    <row r="4030" spans="2:3" x14ac:dyDescent="0.2">
      <c r="B4030" s="110"/>
      <c r="C4030" s="122"/>
    </row>
    <row r="4031" spans="2:3" x14ac:dyDescent="0.2">
      <c r="B4031" s="110"/>
      <c r="C4031" s="122"/>
    </row>
    <row r="4032" spans="2:3" x14ac:dyDescent="0.2">
      <c r="B4032" s="110"/>
      <c r="C4032" s="122"/>
    </row>
    <row r="4033" spans="2:3" x14ac:dyDescent="0.2">
      <c r="B4033" s="110"/>
      <c r="C4033" s="122"/>
    </row>
    <row r="4034" spans="2:3" x14ac:dyDescent="0.2">
      <c r="B4034" s="110"/>
      <c r="C4034" s="122"/>
    </row>
    <row r="4035" spans="2:3" x14ac:dyDescent="0.2">
      <c r="B4035" s="110"/>
      <c r="C4035" s="122"/>
    </row>
    <row r="4036" spans="2:3" x14ac:dyDescent="0.2">
      <c r="B4036" s="110"/>
      <c r="C4036" s="122"/>
    </row>
    <row r="4037" spans="2:3" x14ac:dyDescent="0.2">
      <c r="B4037" s="110"/>
      <c r="C4037" s="122"/>
    </row>
    <row r="4038" spans="2:3" x14ac:dyDescent="0.2">
      <c r="B4038" s="110"/>
      <c r="C4038" s="122"/>
    </row>
    <row r="4039" spans="2:3" x14ac:dyDescent="0.2">
      <c r="B4039" s="110"/>
      <c r="C4039" s="122"/>
    </row>
    <row r="4040" spans="2:3" x14ac:dyDescent="0.2">
      <c r="B4040" s="110"/>
      <c r="C4040" s="122"/>
    </row>
    <row r="4041" spans="2:3" x14ac:dyDescent="0.2">
      <c r="B4041" s="110"/>
      <c r="C4041" s="122"/>
    </row>
    <row r="4042" spans="2:3" x14ac:dyDescent="0.2">
      <c r="B4042" s="110"/>
      <c r="C4042" s="122"/>
    </row>
    <row r="4043" spans="2:3" x14ac:dyDescent="0.2">
      <c r="B4043" s="110"/>
      <c r="C4043" s="122"/>
    </row>
    <row r="4044" spans="2:3" x14ac:dyDescent="0.2">
      <c r="B4044" s="110"/>
      <c r="C4044" s="122"/>
    </row>
    <row r="4045" spans="2:3" x14ac:dyDescent="0.2">
      <c r="B4045" s="110"/>
      <c r="C4045" s="122"/>
    </row>
    <row r="4046" spans="2:3" x14ac:dyDescent="0.2">
      <c r="B4046" s="110"/>
      <c r="C4046" s="122"/>
    </row>
    <row r="4047" spans="2:3" x14ac:dyDescent="0.2">
      <c r="B4047" s="110"/>
      <c r="C4047" s="122"/>
    </row>
    <row r="4048" spans="2:3" x14ac:dyDescent="0.2">
      <c r="B4048" s="110"/>
      <c r="C4048" s="122"/>
    </row>
    <row r="4049" spans="2:3" x14ac:dyDescent="0.2">
      <c r="B4049" s="110"/>
      <c r="C4049" s="122"/>
    </row>
    <row r="4050" spans="2:3" x14ac:dyDescent="0.2">
      <c r="B4050" s="110"/>
      <c r="C4050" s="122"/>
    </row>
    <row r="4051" spans="2:3" x14ac:dyDescent="0.2">
      <c r="B4051" s="110"/>
      <c r="C4051" s="122"/>
    </row>
    <row r="4052" spans="2:3" x14ac:dyDescent="0.2">
      <c r="B4052" s="110"/>
      <c r="C4052" s="122"/>
    </row>
    <row r="4053" spans="2:3" x14ac:dyDescent="0.2">
      <c r="B4053" s="110"/>
      <c r="C4053" s="122"/>
    </row>
    <row r="4054" spans="2:3" x14ac:dyDescent="0.2">
      <c r="B4054" s="110"/>
      <c r="C4054" s="122"/>
    </row>
    <row r="4055" spans="2:3" x14ac:dyDescent="0.2">
      <c r="B4055" s="110"/>
      <c r="C4055" s="122"/>
    </row>
    <row r="4056" spans="2:3" x14ac:dyDescent="0.2">
      <c r="B4056" s="110"/>
      <c r="C4056" s="122"/>
    </row>
    <row r="4057" spans="2:3" x14ac:dyDescent="0.2">
      <c r="B4057" s="110"/>
      <c r="C4057" s="122"/>
    </row>
    <row r="4058" spans="2:3" x14ac:dyDescent="0.2">
      <c r="B4058" s="110"/>
      <c r="C4058" s="122"/>
    </row>
    <row r="4059" spans="2:3" x14ac:dyDescent="0.2">
      <c r="B4059" s="110"/>
      <c r="C4059" s="122"/>
    </row>
    <row r="4060" spans="2:3" x14ac:dyDescent="0.2">
      <c r="B4060" s="110"/>
      <c r="C4060" s="122"/>
    </row>
    <row r="4061" spans="2:3" x14ac:dyDescent="0.2">
      <c r="B4061" s="110"/>
      <c r="C4061" s="122"/>
    </row>
    <row r="4062" spans="2:3" x14ac:dyDescent="0.2">
      <c r="B4062" s="110"/>
      <c r="C4062" s="122"/>
    </row>
    <row r="4063" spans="2:3" x14ac:dyDescent="0.2">
      <c r="B4063" s="110"/>
      <c r="C4063" s="122"/>
    </row>
    <row r="4064" spans="2:3" x14ac:dyDescent="0.2">
      <c r="B4064" s="110"/>
      <c r="C4064" s="122"/>
    </row>
    <row r="4065" spans="2:3" x14ac:dyDescent="0.2">
      <c r="B4065" s="110"/>
      <c r="C4065" s="122"/>
    </row>
    <row r="4066" spans="2:3" x14ac:dyDescent="0.2">
      <c r="B4066" s="110"/>
      <c r="C4066" s="122"/>
    </row>
    <row r="4067" spans="2:3" x14ac:dyDescent="0.2">
      <c r="B4067" s="110"/>
      <c r="C4067" s="122"/>
    </row>
    <row r="4068" spans="2:3" x14ac:dyDescent="0.2">
      <c r="B4068" s="110"/>
      <c r="C4068" s="122"/>
    </row>
    <row r="4069" spans="2:3" x14ac:dyDescent="0.2">
      <c r="B4069" s="110"/>
      <c r="C4069" s="122"/>
    </row>
    <row r="4070" spans="2:3" x14ac:dyDescent="0.2">
      <c r="B4070" s="110"/>
      <c r="C4070" s="122"/>
    </row>
    <row r="4071" spans="2:3" x14ac:dyDescent="0.2">
      <c r="B4071" s="110"/>
      <c r="C4071" s="122"/>
    </row>
    <row r="4072" spans="2:3" x14ac:dyDescent="0.2">
      <c r="B4072" s="110"/>
      <c r="C4072" s="122"/>
    </row>
    <row r="4073" spans="2:3" x14ac:dyDescent="0.2">
      <c r="B4073" s="110"/>
      <c r="C4073" s="122"/>
    </row>
    <row r="4074" spans="2:3" x14ac:dyDescent="0.2">
      <c r="B4074" s="110"/>
      <c r="C4074" s="122"/>
    </row>
    <row r="4075" spans="2:3" x14ac:dyDescent="0.2">
      <c r="B4075" s="110"/>
      <c r="C4075" s="122"/>
    </row>
    <row r="4076" spans="2:3" x14ac:dyDescent="0.2">
      <c r="B4076" s="110"/>
      <c r="C4076" s="122"/>
    </row>
    <row r="4077" spans="2:3" x14ac:dyDescent="0.2">
      <c r="B4077" s="110"/>
      <c r="C4077" s="122"/>
    </row>
    <row r="4078" spans="2:3" x14ac:dyDescent="0.2">
      <c r="B4078" s="110"/>
      <c r="C4078" s="122"/>
    </row>
    <row r="4079" spans="2:3" x14ac:dyDescent="0.2">
      <c r="B4079" s="110"/>
      <c r="C4079" s="122"/>
    </row>
    <row r="4080" spans="2:3" x14ac:dyDescent="0.2">
      <c r="B4080" s="110"/>
      <c r="C4080" s="122"/>
    </row>
    <row r="4081" spans="2:3" x14ac:dyDescent="0.2">
      <c r="B4081" s="110"/>
      <c r="C4081" s="122"/>
    </row>
    <row r="4082" spans="2:3" x14ac:dyDescent="0.2">
      <c r="B4082" s="110"/>
      <c r="C4082" s="122"/>
    </row>
    <row r="4083" spans="2:3" x14ac:dyDescent="0.2">
      <c r="B4083" s="110"/>
      <c r="C4083" s="122"/>
    </row>
    <row r="4084" spans="2:3" x14ac:dyDescent="0.2">
      <c r="B4084" s="110"/>
      <c r="C4084" s="122"/>
    </row>
    <row r="4085" spans="2:3" x14ac:dyDescent="0.2">
      <c r="B4085" s="110"/>
      <c r="C4085" s="122"/>
    </row>
    <row r="4086" spans="2:3" x14ac:dyDescent="0.2">
      <c r="B4086" s="110"/>
      <c r="C4086" s="122"/>
    </row>
    <row r="4087" spans="2:3" x14ac:dyDescent="0.2">
      <c r="B4087" s="110"/>
      <c r="C4087" s="122"/>
    </row>
    <row r="4088" spans="2:3" x14ac:dyDescent="0.2">
      <c r="B4088" s="110"/>
      <c r="C4088" s="122"/>
    </row>
    <row r="4089" spans="2:3" x14ac:dyDescent="0.2">
      <c r="B4089" s="110"/>
      <c r="C4089" s="122"/>
    </row>
    <row r="4090" spans="2:3" x14ac:dyDescent="0.2">
      <c r="B4090" s="110"/>
      <c r="C4090" s="122"/>
    </row>
    <row r="4091" spans="2:3" x14ac:dyDescent="0.2">
      <c r="B4091" s="110"/>
      <c r="C4091" s="122"/>
    </row>
    <row r="4092" spans="2:3" x14ac:dyDescent="0.2">
      <c r="B4092" s="110"/>
      <c r="C4092" s="122"/>
    </row>
    <row r="4093" spans="2:3" x14ac:dyDescent="0.2">
      <c r="B4093" s="110"/>
      <c r="C4093" s="122"/>
    </row>
    <row r="4094" spans="2:3" x14ac:dyDescent="0.2">
      <c r="B4094" s="110"/>
      <c r="C4094" s="122"/>
    </row>
    <row r="4095" spans="2:3" x14ac:dyDescent="0.2">
      <c r="B4095" s="110"/>
      <c r="C4095" s="122"/>
    </row>
    <row r="4096" spans="2:3" x14ac:dyDescent="0.2">
      <c r="B4096" s="110"/>
      <c r="C4096" s="122"/>
    </row>
    <row r="4097" spans="2:3" x14ac:dyDescent="0.2">
      <c r="B4097" s="110"/>
      <c r="C4097" s="122"/>
    </row>
    <row r="4098" spans="2:3" x14ac:dyDescent="0.2">
      <c r="B4098" s="110"/>
      <c r="C4098" s="122"/>
    </row>
    <row r="4099" spans="2:3" x14ac:dyDescent="0.2">
      <c r="B4099" s="110"/>
      <c r="C4099" s="122"/>
    </row>
    <row r="4100" spans="2:3" x14ac:dyDescent="0.2">
      <c r="B4100" s="110"/>
      <c r="C4100" s="122"/>
    </row>
    <row r="4101" spans="2:3" x14ac:dyDescent="0.2">
      <c r="B4101" s="110"/>
      <c r="C4101" s="122"/>
    </row>
    <row r="4102" spans="2:3" x14ac:dyDescent="0.2">
      <c r="B4102" s="110"/>
      <c r="C4102" s="122"/>
    </row>
    <row r="4103" spans="2:3" x14ac:dyDescent="0.2">
      <c r="B4103" s="110"/>
      <c r="C4103" s="122"/>
    </row>
    <row r="4104" spans="2:3" x14ac:dyDescent="0.2">
      <c r="B4104" s="110"/>
      <c r="C4104" s="122"/>
    </row>
    <row r="4105" spans="2:3" x14ac:dyDescent="0.2">
      <c r="B4105" s="110"/>
      <c r="C4105" s="122"/>
    </row>
    <row r="4106" spans="2:3" x14ac:dyDescent="0.2">
      <c r="B4106" s="110"/>
      <c r="C4106" s="122"/>
    </row>
    <row r="4107" spans="2:3" x14ac:dyDescent="0.2">
      <c r="B4107" s="110"/>
      <c r="C4107" s="122"/>
    </row>
    <row r="4108" spans="2:3" x14ac:dyDescent="0.2">
      <c r="B4108" s="110"/>
      <c r="C4108" s="122"/>
    </row>
    <row r="4109" spans="2:3" x14ac:dyDescent="0.2">
      <c r="B4109" s="110"/>
      <c r="C4109" s="122"/>
    </row>
    <row r="4110" spans="2:3" x14ac:dyDescent="0.2">
      <c r="B4110" s="110"/>
      <c r="C4110" s="122"/>
    </row>
    <row r="4111" spans="2:3" x14ac:dyDescent="0.2">
      <c r="B4111" s="110"/>
      <c r="C4111" s="122"/>
    </row>
    <row r="4112" spans="2:3" x14ac:dyDescent="0.2">
      <c r="B4112" s="110"/>
      <c r="C4112" s="122"/>
    </row>
    <row r="4113" spans="2:3" x14ac:dyDescent="0.2">
      <c r="B4113" s="110"/>
      <c r="C4113" s="122"/>
    </row>
    <row r="4114" spans="2:3" x14ac:dyDescent="0.2">
      <c r="B4114" s="110"/>
      <c r="C4114" s="122"/>
    </row>
    <row r="4115" spans="2:3" x14ac:dyDescent="0.2">
      <c r="B4115" s="110"/>
      <c r="C4115" s="122"/>
    </row>
    <row r="4116" spans="2:3" x14ac:dyDescent="0.2">
      <c r="B4116" s="110"/>
      <c r="C4116" s="122"/>
    </row>
    <row r="4117" spans="2:3" x14ac:dyDescent="0.2">
      <c r="B4117" s="110"/>
      <c r="C4117" s="122"/>
    </row>
    <row r="4118" spans="2:3" x14ac:dyDescent="0.2">
      <c r="B4118" s="110"/>
      <c r="C4118" s="122"/>
    </row>
    <row r="4119" spans="2:3" x14ac:dyDescent="0.2">
      <c r="B4119" s="110"/>
      <c r="C4119" s="122"/>
    </row>
    <row r="4120" spans="2:3" x14ac:dyDescent="0.2">
      <c r="B4120" s="110"/>
      <c r="C4120" s="122"/>
    </row>
    <row r="4121" spans="2:3" x14ac:dyDescent="0.2">
      <c r="B4121" s="110"/>
      <c r="C4121" s="122"/>
    </row>
    <row r="4122" spans="2:3" x14ac:dyDescent="0.2">
      <c r="B4122" s="110"/>
      <c r="C4122" s="122"/>
    </row>
    <row r="4123" spans="2:3" x14ac:dyDescent="0.2">
      <c r="B4123" s="110"/>
      <c r="C4123" s="122"/>
    </row>
    <row r="4124" spans="2:3" x14ac:dyDescent="0.2">
      <c r="B4124" s="110"/>
      <c r="C4124" s="122"/>
    </row>
    <row r="4125" spans="2:3" x14ac:dyDescent="0.2">
      <c r="B4125" s="110"/>
      <c r="C4125" s="122"/>
    </row>
    <row r="4126" spans="2:3" x14ac:dyDescent="0.2">
      <c r="B4126" s="110"/>
      <c r="C4126" s="122"/>
    </row>
    <row r="4127" spans="2:3" x14ac:dyDescent="0.2">
      <c r="B4127" s="110"/>
      <c r="C4127" s="122"/>
    </row>
    <row r="4128" spans="2:3" x14ac:dyDescent="0.2">
      <c r="B4128" s="110"/>
      <c r="C4128" s="122"/>
    </row>
    <row r="4129" spans="2:3" x14ac:dyDescent="0.2">
      <c r="B4129" s="110"/>
      <c r="C4129" s="122"/>
    </row>
    <row r="4130" spans="2:3" x14ac:dyDescent="0.2">
      <c r="B4130" s="110"/>
      <c r="C4130" s="122"/>
    </row>
    <row r="4131" spans="2:3" x14ac:dyDescent="0.2">
      <c r="B4131" s="110"/>
      <c r="C4131" s="122"/>
    </row>
    <row r="4132" spans="2:3" x14ac:dyDescent="0.2">
      <c r="B4132" s="110"/>
      <c r="C4132" s="122"/>
    </row>
    <row r="4133" spans="2:3" x14ac:dyDescent="0.2">
      <c r="B4133" s="110"/>
      <c r="C4133" s="122"/>
    </row>
    <row r="4134" spans="2:3" x14ac:dyDescent="0.2">
      <c r="B4134" s="110"/>
      <c r="C4134" s="122"/>
    </row>
    <row r="4135" spans="2:3" x14ac:dyDescent="0.2">
      <c r="B4135" s="110"/>
      <c r="C4135" s="122"/>
    </row>
    <row r="4136" spans="2:3" x14ac:dyDescent="0.2">
      <c r="B4136" s="110"/>
      <c r="C4136" s="122"/>
    </row>
    <row r="4137" spans="2:3" x14ac:dyDescent="0.2">
      <c r="B4137" s="110"/>
      <c r="C4137" s="122"/>
    </row>
    <row r="4138" spans="2:3" x14ac:dyDescent="0.2">
      <c r="B4138" s="110"/>
      <c r="C4138" s="122"/>
    </row>
    <row r="4139" spans="2:3" x14ac:dyDescent="0.2">
      <c r="B4139" s="110"/>
      <c r="C4139" s="122"/>
    </row>
    <row r="4140" spans="2:3" x14ac:dyDescent="0.2">
      <c r="B4140" s="110"/>
      <c r="C4140" s="122"/>
    </row>
    <row r="4141" spans="2:3" x14ac:dyDescent="0.2">
      <c r="B4141" s="110"/>
      <c r="C4141" s="122"/>
    </row>
    <row r="4142" spans="2:3" x14ac:dyDescent="0.2">
      <c r="B4142" s="110"/>
      <c r="C4142" s="122"/>
    </row>
    <row r="4143" spans="2:3" x14ac:dyDescent="0.2">
      <c r="B4143" s="110"/>
      <c r="C4143" s="122"/>
    </row>
    <row r="4144" spans="2:3" x14ac:dyDescent="0.2">
      <c r="B4144" s="110"/>
      <c r="C4144" s="122"/>
    </row>
    <row r="4145" spans="2:3" x14ac:dyDescent="0.2">
      <c r="B4145" s="110"/>
      <c r="C4145" s="122"/>
    </row>
    <row r="4146" spans="2:3" x14ac:dyDescent="0.2">
      <c r="B4146" s="110"/>
      <c r="C4146" s="122"/>
    </row>
    <row r="4147" spans="2:3" x14ac:dyDescent="0.2">
      <c r="B4147" s="110"/>
      <c r="C4147" s="122"/>
    </row>
    <row r="4148" spans="2:3" x14ac:dyDescent="0.2">
      <c r="B4148" s="110"/>
      <c r="C4148" s="122"/>
    </row>
    <row r="4149" spans="2:3" x14ac:dyDescent="0.2">
      <c r="B4149" s="110"/>
      <c r="C4149" s="122"/>
    </row>
    <row r="4150" spans="2:3" x14ac:dyDescent="0.2">
      <c r="B4150" s="110"/>
      <c r="C4150" s="122"/>
    </row>
    <row r="4151" spans="2:3" x14ac:dyDescent="0.2">
      <c r="B4151" s="110"/>
      <c r="C4151" s="122"/>
    </row>
    <row r="4152" spans="2:3" x14ac:dyDescent="0.2">
      <c r="B4152" s="110"/>
      <c r="C4152" s="122"/>
    </row>
    <row r="4153" spans="2:3" x14ac:dyDescent="0.2">
      <c r="B4153" s="110"/>
      <c r="C4153" s="122"/>
    </row>
    <row r="4154" spans="2:3" x14ac:dyDescent="0.2">
      <c r="B4154" s="110"/>
      <c r="C4154" s="122"/>
    </row>
    <row r="4155" spans="2:3" x14ac:dyDescent="0.2">
      <c r="B4155" s="110"/>
      <c r="C4155" s="122"/>
    </row>
    <row r="4156" spans="2:3" x14ac:dyDescent="0.2">
      <c r="B4156" s="110"/>
      <c r="C4156" s="122"/>
    </row>
    <row r="4157" spans="2:3" x14ac:dyDescent="0.2">
      <c r="B4157" s="110"/>
      <c r="C4157" s="122"/>
    </row>
    <row r="4158" spans="2:3" x14ac:dyDescent="0.2">
      <c r="B4158" s="110"/>
      <c r="C4158" s="122"/>
    </row>
    <row r="4159" spans="2:3" x14ac:dyDescent="0.2">
      <c r="B4159" s="110"/>
      <c r="C4159" s="122"/>
    </row>
    <row r="4160" spans="2:3" x14ac:dyDescent="0.2">
      <c r="B4160" s="110"/>
      <c r="C4160" s="122"/>
    </row>
    <row r="4161" spans="2:3" x14ac:dyDescent="0.2">
      <c r="B4161" s="110"/>
      <c r="C4161" s="122"/>
    </row>
    <row r="4162" spans="2:3" x14ac:dyDescent="0.2">
      <c r="B4162" s="110"/>
      <c r="C4162" s="122"/>
    </row>
    <row r="4163" spans="2:3" x14ac:dyDescent="0.2">
      <c r="B4163" s="110"/>
      <c r="C4163" s="122"/>
    </row>
    <row r="4164" spans="2:3" x14ac:dyDescent="0.2">
      <c r="B4164" s="110"/>
      <c r="C4164" s="122"/>
    </row>
    <row r="4165" spans="2:3" x14ac:dyDescent="0.2">
      <c r="B4165" s="110"/>
      <c r="C4165" s="122"/>
    </row>
    <row r="4166" spans="2:3" x14ac:dyDescent="0.2">
      <c r="B4166" s="110"/>
      <c r="C4166" s="122"/>
    </row>
    <row r="4167" spans="2:3" x14ac:dyDescent="0.2">
      <c r="B4167" s="110"/>
      <c r="C4167" s="122"/>
    </row>
    <row r="4168" spans="2:3" x14ac:dyDescent="0.2">
      <c r="B4168" s="110"/>
      <c r="C4168" s="122"/>
    </row>
    <row r="4169" spans="2:3" x14ac:dyDescent="0.2">
      <c r="B4169" s="110"/>
      <c r="C4169" s="122"/>
    </row>
    <row r="4170" spans="2:3" x14ac:dyDescent="0.2">
      <c r="B4170" s="110"/>
      <c r="C4170" s="122"/>
    </row>
    <row r="4171" spans="2:3" x14ac:dyDescent="0.2">
      <c r="B4171" s="110"/>
      <c r="C4171" s="122"/>
    </row>
    <row r="4172" spans="2:3" x14ac:dyDescent="0.2">
      <c r="B4172" s="110"/>
      <c r="C4172" s="122"/>
    </row>
    <row r="4173" spans="2:3" x14ac:dyDescent="0.2">
      <c r="B4173" s="110"/>
      <c r="C4173" s="122"/>
    </row>
    <row r="4174" spans="2:3" x14ac:dyDescent="0.2">
      <c r="B4174" s="110"/>
      <c r="C4174" s="122"/>
    </row>
    <row r="4175" spans="2:3" x14ac:dyDescent="0.2">
      <c r="B4175" s="110"/>
      <c r="C4175" s="122"/>
    </row>
    <row r="4176" spans="2:3" x14ac:dyDescent="0.2">
      <c r="B4176" s="110"/>
      <c r="C4176" s="122"/>
    </row>
    <row r="4177" spans="2:3" x14ac:dyDescent="0.2">
      <c r="B4177" s="110"/>
      <c r="C4177" s="122"/>
    </row>
    <row r="4178" spans="2:3" x14ac:dyDescent="0.2">
      <c r="B4178" s="110"/>
      <c r="C4178" s="122"/>
    </row>
    <row r="4179" spans="2:3" x14ac:dyDescent="0.2">
      <c r="B4179" s="110"/>
      <c r="C4179" s="122"/>
    </row>
    <row r="4180" spans="2:3" x14ac:dyDescent="0.2">
      <c r="B4180" s="110"/>
      <c r="C4180" s="122"/>
    </row>
    <row r="4181" spans="2:3" x14ac:dyDescent="0.2">
      <c r="B4181" s="110"/>
      <c r="C4181" s="122"/>
    </row>
    <row r="4182" spans="2:3" x14ac:dyDescent="0.2">
      <c r="B4182" s="110"/>
      <c r="C4182" s="122"/>
    </row>
    <row r="4183" spans="2:3" x14ac:dyDescent="0.2">
      <c r="B4183" s="110"/>
      <c r="C4183" s="122"/>
    </row>
    <row r="4184" spans="2:3" x14ac:dyDescent="0.2">
      <c r="B4184" s="110"/>
      <c r="C4184" s="122"/>
    </row>
    <row r="4185" spans="2:3" x14ac:dyDescent="0.2">
      <c r="B4185" s="110"/>
      <c r="C4185" s="122"/>
    </row>
    <row r="4186" spans="2:3" x14ac:dyDescent="0.2">
      <c r="B4186" s="110"/>
      <c r="C4186" s="122"/>
    </row>
    <row r="4187" spans="2:3" x14ac:dyDescent="0.2">
      <c r="B4187" s="110"/>
      <c r="C4187" s="122"/>
    </row>
    <row r="4188" spans="2:3" x14ac:dyDescent="0.2">
      <c r="B4188" s="110"/>
      <c r="C4188" s="122"/>
    </row>
    <row r="4189" spans="2:3" x14ac:dyDescent="0.2">
      <c r="B4189" s="110"/>
      <c r="C4189" s="122"/>
    </row>
    <row r="4190" spans="2:3" x14ac:dyDescent="0.2">
      <c r="B4190" s="110"/>
      <c r="C4190" s="122"/>
    </row>
    <row r="4191" spans="2:3" x14ac:dyDescent="0.2">
      <c r="B4191" s="110"/>
      <c r="C4191" s="122"/>
    </row>
    <row r="4192" spans="2:3" x14ac:dyDescent="0.2">
      <c r="B4192" s="110"/>
      <c r="C4192" s="122"/>
    </row>
    <row r="4193" spans="2:3" x14ac:dyDescent="0.2">
      <c r="B4193" s="110"/>
      <c r="C4193" s="122"/>
    </row>
    <row r="4194" spans="2:3" x14ac:dyDescent="0.2">
      <c r="B4194" s="110"/>
      <c r="C4194" s="122"/>
    </row>
    <row r="4195" spans="2:3" x14ac:dyDescent="0.2">
      <c r="B4195" s="110"/>
      <c r="C4195" s="122"/>
    </row>
    <row r="4196" spans="2:3" x14ac:dyDescent="0.2">
      <c r="B4196" s="110"/>
      <c r="C4196" s="122"/>
    </row>
    <row r="4197" spans="2:3" x14ac:dyDescent="0.2">
      <c r="B4197" s="110"/>
      <c r="C4197" s="122"/>
    </row>
    <row r="4198" spans="2:3" x14ac:dyDescent="0.2">
      <c r="B4198" s="110"/>
      <c r="C4198" s="122"/>
    </row>
    <row r="4199" spans="2:3" x14ac:dyDescent="0.2">
      <c r="B4199" s="110"/>
      <c r="C4199" s="122"/>
    </row>
    <row r="4200" spans="2:3" x14ac:dyDescent="0.2">
      <c r="B4200" s="110"/>
      <c r="C4200" s="122"/>
    </row>
    <row r="4201" spans="2:3" x14ac:dyDescent="0.2">
      <c r="B4201" s="110"/>
      <c r="C4201" s="122"/>
    </row>
    <row r="4202" spans="2:3" x14ac:dyDescent="0.2">
      <c r="B4202" s="110"/>
      <c r="C4202" s="122"/>
    </row>
    <row r="4203" spans="2:3" x14ac:dyDescent="0.2">
      <c r="B4203" s="110"/>
      <c r="C4203" s="122"/>
    </row>
    <row r="4204" spans="2:3" x14ac:dyDescent="0.2">
      <c r="B4204" s="110"/>
      <c r="C4204" s="122"/>
    </row>
    <row r="4205" spans="2:3" x14ac:dyDescent="0.2">
      <c r="B4205" s="110"/>
      <c r="C4205" s="122"/>
    </row>
    <row r="4206" spans="2:3" x14ac:dyDescent="0.2">
      <c r="B4206" s="110"/>
      <c r="C4206" s="122"/>
    </row>
    <row r="4207" spans="2:3" x14ac:dyDescent="0.2">
      <c r="B4207" s="110"/>
      <c r="C4207" s="122"/>
    </row>
    <row r="4208" spans="2:3" x14ac:dyDescent="0.2">
      <c r="B4208" s="110"/>
      <c r="C4208" s="122"/>
    </row>
    <row r="4209" spans="2:3" x14ac:dyDescent="0.2">
      <c r="B4209" s="110"/>
      <c r="C4209" s="122"/>
    </row>
    <row r="4210" spans="2:3" x14ac:dyDescent="0.2">
      <c r="B4210" s="110"/>
      <c r="C4210" s="122"/>
    </row>
    <row r="4211" spans="2:3" x14ac:dyDescent="0.2">
      <c r="B4211" s="110"/>
      <c r="C4211" s="122"/>
    </row>
    <row r="4212" spans="2:3" x14ac:dyDescent="0.2">
      <c r="B4212" s="110"/>
      <c r="C4212" s="122"/>
    </row>
    <row r="4213" spans="2:3" x14ac:dyDescent="0.2">
      <c r="B4213" s="110"/>
      <c r="C4213" s="122"/>
    </row>
    <row r="4214" spans="2:3" x14ac:dyDescent="0.2">
      <c r="B4214" s="110"/>
      <c r="C4214" s="122"/>
    </row>
    <row r="4215" spans="2:3" x14ac:dyDescent="0.2">
      <c r="B4215" s="110"/>
      <c r="C4215" s="122"/>
    </row>
    <row r="4216" spans="2:3" x14ac:dyDescent="0.2">
      <c r="B4216" s="110"/>
      <c r="C4216" s="122"/>
    </row>
    <row r="4217" spans="2:3" x14ac:dyDescent="0.2">
      <c r="B4217" s="110"/>
      <c r="C4217" s="122"/>
    </row>
    <row r="4218" spans="2:3" x14ac:dyDescent="0.2">
      <c r="B4218" s="110"/>
      <c r="C4218" s="122"/>
    </row>
    <row r="4219" spans="2:3" x14ac:dyDescent="0.2">
      <c r="B4219" s="110"/>
      <c r="C4219" s="122"/>
    </row>
    <row r="4220" spans="2:3" x14ac:dyDescent="0.2">
      <c r="B4220" s="110"/>
      <c r="C4220" s="122"/>
    </row>
    <row r="4221" spans="2:3" x14ac:dyDescent="0.2">
      <c r="B4221" s="110"/>
      <c r="C4221" s="122"/>
    </row>
    <row r="4222" spans="2:3" x14ac:dyDescent="0.2">
      <c r="B4222" s="110"/>
      <c r="C4222" s="122"/>
    </row>
    <row r="4223" spans="2:3" x14ac:dyDescent="0.2">
      <c r="B4223" s="110"/>
      <c r="C4223" s="122"/>
    </row>
    <row r="4224" spans="2:3" x14ac:dyDescent="0.2">
      <c r="B4224" s="110"/>
      <c r="C4224" s="122"/>
    </row>
    <row r="4225" spans="2:3" x14ac:dyDescent="0.2">
      <c r="B4225" s="110"/>
      <c r="C4225" s="122"/>
    </row>
    <row r="4226" spans="2:3" x14ac:dyDescent="0.2">
      <c r="B4226" s="110"/>
      <c r="C4226" s="122"/>
    </row>
    <row r="4227" spans="2:3" x14ac:dyDescent="0.2">
      <c r="B4227" s="110"/>
      <c r="C4227" s="122"/>
    </row>
    <row r="4228" spans="2:3" x14ac:dyDescent="0.2">
      <c r="B4228" s="110"/>
      <c r="C4228" s="122"/>
    </row>
    <row r="4229" spans="2:3" x14ac:dyDescent="0.2">
      <c r="B4229" s="110"/>
      <c r="C4229" s="122"/>
    </row>
    <row r="4230" spans="2:3" x14ac:dyDescent="0.2">
      <c r="B4230" s="110"/>
      <c r="C4230" s="122"/>
    </row>
    <row r="4231" spans="2:3" x14ac:dyDescent="0.2">
      <c r="B4231" s="110"/>
      <c r="C4231" s="122"/>
    </row>
    <row r="4232" spans="2:3" x14ac:dyDescent="0.2">
      <c r="B4232" s="110"/>
      <c r="C4232" s="122"/>
    </row>
    <row r="4233" spans="2:3" x14ac:dyDescent="0.2">
      <c r="B4233" s="110"/>
      <c r="C4233" s="122"/>
    </row>
    <row r="4234" spans="2:3" x14ac:dyDescent="0.2">
      <c r="B4234" s="110"/>
      <c r="C4234" s="122"/>
    </row>
    <row r="4235" spans="2:3" x14ac:dyDescent="0.2">
      <c r="B4235" s="110"/>
      <c r="C4235" s="122"/>
    </row>
    <row r="4236" spans="2:3" x14ac:dyDescent="0.2">
      <c r="B4236" s="110"/>
      <c r="C4236" s="122"/>
    </row>
    <row r="4237" spans="2:3" x14ac:dyDescent="0.2">
      <c r="B4237" s="110"/>
      <c r="C4237" s="122"/>
    </row>
    <row r="4238" spans="2:3" x14ac:dyDescent="0.2">
      <c r="B4238" s="110"/>
      <c r="C4238" s="122"/>
    </row>
    <row r="4239" spans="2:3" x14ac:dyDescent="0.2">
      <c r="B4239" s="110"/>
      <c r="C4239" s="122"/>
    </row>
    <row r="4240" spans="2:3" x14ac:dyDescent="0.2">
      <c r="B4240" s="110"/>
      <c r="C4240" s="122"/>
    </row>
    <row r="4241" spans="2:3" x14ac:dyDescent="0.2">
      <c r="B4241" s="110"/>
      <c r="C4241" s="122"/>
    </row>
    <row r="4242" spans="2:3" x14ac:dyDescent="0.2">
      <c r="B4242" s="110"/>
      <c r="C4242" s="122"/>
    </row>
    <row r="4243" spans="2:3" x14ac:dyDescent="0.2">
      <c r="B4243" s="110"/>
      <c r="C4243" s="122"/>
    </row>
    <row r="4244" spans="2:3" x14ac:dyDescent="0.2">
      <c r="B4244" s="110"/>
      <c r="C4244" s="122"/>
    </row>
    <row r="4245" spans="2:3" x14ac:dyDescent="0.2">
      <c r="B4245" s="110"/>
      <c r="C4245" s="122"/>
    </row>
    <row r="4246" spans="2:3" x14ac:dyDescent="0.2">
      <c r="B4246" s="110"/>
      <c r="C4246" s="122"/>
    </row>
    <row r="4247" spans="2:3" x14ac:dyDescent="0.2">
      <c r="B4247" s="110"/>
      <c r="C4247" s="122"/>
    </row>
    <row r="4248" spans="2:3" x14ac:dyDescent="0.2">
      <c r="B4248" s="110"/>
      <c r="C4248" s="122"/>
    </row>
    <row r="4249" spans="2:3" x14ac:dyDescent="0.2">
      <c r="B4249" s="110"/>
      <c r="C4249" s="122"/>
    </row>
    <row r="4250" spans="2:3" x14ac:dyDescent="0.2">
      <c r="B4250" s="110"/>
      <c r="C4250" s="122"/>
    </row>
    <row r="4251" spans="2:3" x14ac:dyDescent="0.2">
      <c r="B4251" s="110"/>
      <c r="C4251" s="122"/>
    </row>
    <row r="4252" spans="2:3" x14ac:dyDescent="0.2">
      <c r="B4252" s="110"/>
      <c r="C4252" s="122"/>
    </row>
    <row r="4253" spans="2:3" x14ac:dyDescent="0.2">
      <c r="B4253" s="110"/>
      <c r="C4253" s="122"/>
    </row>
    <row r="4254" spans="2:3" x14ac:dyDescent="0.2">
      <c r="B4254" s="110"/>
      <c r="C4254" s="122"/>
    </row>
    <row r="4255" spans="2:3" x14ac:dyDescent="0.2">
      <c r="B4255" s="110"/>
      <c r="C4255" s="122"/>
    </row>
    <row r="4256" spans="2:3" x14ac:dyDescent="0.2">
      <c r="B4256" s="110"/>
      <c r="C4256" s="122"/>
    </row>
    <row r="4257" spans="2:3" x14ac:dyDescent="0.2">
      <c r="B4257" s="110"/>
      <c r="C4257" s="122"/>
    </row>
    <row r="4258" spans="2:3" x14ac:dyDescent="0.2">
      <c r="B4258" s="110"/>
      <c r="C4258" s="122"/>
    </row>
    <row r="4259" spans="2:3" x14ac:dyDescent="0.2">
      <c r="B4259" s="110"/>
      <c r="C4259" s="122"/>
    </row>
    <row r="4260" spans="2:3" x14ac:dyDescent="0.2">
      <c r="B4260" s="110"/>
      <c r="C4260" s="122"/>
    </row>
    <row r="4261" spans="2:3" x14ac:dyDescent="0.2">
      <c r="B4261" s="110"/>
      <c r="C4261" s="122"/>
    </row>
    <row r="4262" spans="2:3" x14ac:dyDescent="0.2">
      <c r="B4262" s="110"/>
      <c r="C4262" s="122"/>
    </row>
    <row r="4263" spans="2:3" x14ac:dyDescent="0.2">
      <c r="B4263" s="110"/>
      <c r="C4263" s="122"/>
    </row>
    <row r="4264" spans="2:3" x14ac:dyDescent="0.2">
      <c r="B4264" s="110"/>
      <c r="C4264" s="122"/>
    </row>
    <row r="4265" spans="2:3" x14ac:dyDescent="0.2">
      <c r="B4265" s="110"/>
      <c r="C4265" s="122"/>
    </row>
    <row r="4266" spans="2:3" x14ac:dyDescent="0.2">
      <c r="B4266" s="110"/>
      <c r="C4266" s="122"/>
    </row>
    <row r="4267" spans="2:3" x14ac:dyDescent="0.2">
      <c r="B4267" s="110"/>
      <c r="C4267" s="122"/>
    </row>
    <row r="4268" spans="2:3" x14ac:dyDescent="0.2">
      <c r="B4268" s="110"/>
      <c r="C4268" s="122"/>
    </row>
    <row r="4269" spans="2:3" x14ac:dyDescent="0.2">
      <c r="B4269" s="110"/>
      <c r="C4269" s="122"/>
    </row>
    <row r="4270" spans="2:3" x14ac:dyDescent="0.2">
      <c r="B4270" s="110"/>
      <c r="C4270" s="122"/>
    </row>
    <row r="4271" spans="2:3" x14ac:dyDescent="0.2">
      <c r="B4271" s="110"/>
      <c r="C4271" s="122"/>
    </row>
    <row r="4272" spans="2:3" x14ac:dyDescent="0.2">
      <c r="B4272" s="110"/>
      <c r="C4272" s="122"/>
    </row>
    <row r="4273" spans="2:3" x14ac:dyDescent="0.2">
      <c r="B4273" s="110"/>
      <c r="C4273" s="122"/>
    </row>
    <row r="4274" spans="2:3" x14ac:dyDescent="0.2">
      <c r="B4274" s="110"/>
      <c r="C4274" s="122"/>
    </row>
    <row r="4275" spans="2:3" x14ac:dyDescent="0.2">
      <c r="B4275" s="110"/>
      <c r="C4275" s="122"/>
    </row>
    <row r="4276" spans="2:3" x14ac:dyDescent="0.2">
      <c r="B4276" s="110"/>
      <c r="C4276" s="122"/>
    </row>
    <row r="4277" spans="2:3" x14ac:dyDescent="0.2">
      <c r="B4277" s="110"/>
      <c r="C4277" s="122"/>
    </row>
    <row r="4278" spans="2:3" x14ac:dyDescent="0.2">
      <c r="B4278" s="110"/>
      <c r="C4278" s="122"/>
    </row>
    <row r="4279" spans="2:3" x14ac:dyDescent="0.2">
      <c r="B4279" s="110"/>
      <c r="C4279" s="122"/>
    </row>
    <row r="4280" spans="2:3" x14ac:dyDescent="0.2">
      <c r="B4280" s="110"/>
      <c r="C4280" s="122"/>
    </row>
    <row r="4281" spans="2:3" x14ac:dyDescent="0.2">
      <c r="B4281" s="110"/>
      <c r="C4281" s="122"/>
    </row>
    <row r="4282" spans="2:3" x14ac:dyDescent="0.2">
      <c r="B4282" s="110"/>
      <c r="C4282" s="122"/>
    </row>
    <row r="4283" spans="2:3" x14ac:dyDescent="0.2">
      <c r="B4283" s="110"/>
      <c r="C4283" s="122"/>
    </row>
    <row r="4284" spans="2:3" x14ac:dyDescent="0.2">
      <c r="B4284" s="110"/>
      <c r="C4284" s="122"/>
    </row>
    <row r="4285" spans="2:3" x14ac:dyDescent="0.2">
      <c r="B4285" s="110"/>
      <c r="C4285" s="122"/>
    </row>
    <row r="4286" spans="2:3" x14ac:dyDescent="0.2">
      <c r="B4286" s="110"/>
      <c r="C4286" s="122"/>
    </row>
    <row r="4287" spans="2:3" x14ac:dyDescent="0.2">
      <c r="B4287" s="110"/>
      <c r="C4287" s="122"/>
    </row>
    <row r="4288" spans="2:3" x14ac:dyDescent="0.2">
      <c r="B4288" s="110"/>
      <c r="C4288" s="122"/>
    </row>
    <row r="4289" spans="2:3" x14ac:dyDescent="0.2">
      <c r="B4289" s="110"/>
      <c r="C4289" s="122"/>
    </row>
    <row r="4290" spans="2:3" x14ac:dyDescent="0.2">
      <c r="B4290" s="110"/>
      <c r="C4290" s="122"/>
    </row>
    <row r="4291" spans="2:3" x14ac:dyDescent="0.2">
      <c r="B4291" s="110"/>
      <c r="C4291" s="122"/>
    </row>
    <row r="4292" spans="2:3" x14ac:dyDescent="0.2">
      <c r="B4292" s="110"/>
      <c r="C4292" s="122"/>
    </row>
    <row r="4293" spans="2:3" x14ac:dyDescent="0.2">
      <c r="B4293" s="110"/>
      <c r="C4293" s="122"/>
    </row>
    <row r="4294" spans="2:3" x14ac:dyDescent="0.2">
      <c r="B4294" s="110"/>
      <c r="C4294" s="122"/>
    </row>
    <row r="4295" spans="2:3" x14ac:dyDescent="0.2">
      <c r="B4295" s="110"/>
      <c r="C4295" s="122"/>
    </row>
    <row r="4296" spans="2:3" x14ac:dyDescent="0.2">
      <c r="B4296" s="110"/>
      <c r="C4296" s="122"/>
    </row>
    <row r="4297" spans="2:3" x14ac:dyDescent="0.2">
      <c r="B4297" s="110"/>
      <c r="C4297" s="122"/>
    </row>
    <row r="4298" spans="2:3" x14ac:dyDescent="0.2">
      <c r="B4298" s="110"/>
      <c r="C4298" s="122"/>
    </row>
    <row r="4299" spans="2:3" x14ac:dyDescent="0.2">
      <c r="B4299" s="110"/>
      <c r="C4299" s="122"/>
    </row>
    <row r="4300" spans="2:3" x14ac:dyDescent="0.2">
      <c r="B4300" s="110"/>
      <c r="C4300" s="122"/>
    </row>
    <row r="4301" spans="2:3" x14ac:dyDescent="0.2">
      <c r="B4301" s="110"/>
      <c r="C4301" s="122"/>
    </row>
    <row r="4302" spans="2:3" x14ac:dyDescent="0.2">
      <c r="B4302" s="110"/>
      <c r="C4302" s="122"/>
    </row>
    <row r="4303" spans="2:3" x14ac:dyDescent="0.2">
      <c r="B4303" s="110"/>
      <c r="C4303" s="122"/>
    </row>
    <row r="4304" spans="2:3" x14ac:dyDescent="0.2">
      <c r="B4304" s="110"/>
      <c r="C4304" s="122"/>
    </row>
    <row r="4305" spans="2:3" x14ac:dyDescent="0.2">
      <c r="B4305" s="110"/>
      <c r="C4305" s="122"/>
    </row>
    <row r="4306" spans="2:3" x14ac:dyDescent="0.2">
      <c r="B4306" s="110"/>
      <c r="C4306" s="122"/>
    </row>
    <row r="4307" spans="2:3" x14ac:dyDescent="0.2">
      <c r="B4307" s="110"/>
      <c r="C4307" s="122"/>
    </row>
    <row r="4308" spans="2:3" x14ac:dyDescent="0.2">
      <c r="B4308" s="110"/>
      <c r="C4308" s="122"/>
    </row>
    <row r="4309" spans="2:3" x14ac:dyDescent="0.2">
      <c r="B4309" s="110"/>
      <c r="C4309" s="122"/>
    </row>
    <row r="4310" spans="2:3" x14ac:dyDescent="0.2">
      <c r="B4310" s="110"/>
      <c r="C4310" s="122"/>
    </row>
    <row r="4311" spans="2:3" x14ac:dyDescent="0.2">
      <c r="B4311" s="110"/>
      <c r="C4311" s="122"/>
    </row>
    <row r="4312" spans="2:3" x14ac:dyDescent="0.2">
      <c r="B4312" s="110"/>
      <c r="C4312" s="122"/>
    </row>
    <row r="4313" spans="2:3" x14ac:dyDescent="0.2">
      <c r="B4313" s="110"/>
      <c r="C4313" s="122"/>
    </row>
    <row r="4314" spans="2:3" x14ac:dyDescent="0.2">
      <c r="B4314" s="110"/>
      <c r="C4314" s="122"/>
    </row>
    <row r="4315" spans="2:3" x14ac:dyDescent="0.2">
      <c r="B4315" s="110"/>
      <c r="C4315" s="122"/>
    </row>
    <row r="4316" spans="2:3" x14ac:dyDescent="0.2">
      <c r="B4316" s="110"/>
      <c r="C4316" s="122"/>
    </row>
    <row r="4317" spans="2:3" x14ac:dyDescent="0.2">
      <c r="B4317" s="110"/>
      <c r="C4317" s="122"/>
    </row>
    <row r="4318" spans="2:3" x14ac:dyDescent="0.2">
      <c r="B4318" s="110"/>
      <c r="C4318" s="122"/>
    </row>
    <row r="4319" spans="2:3" x14ac:dyDescent="0.2">
      <c r="B4319" s="110"/>
      <c r="C4319" s="122"/>
    </row>
    <row r="4320" spans="2:3" x14ac:dyDescent="0.2">
      <c r="B4320" s="110"/>
      <c r="C4320" s="122"/>
    </row>
    <row r="4321" spans="2:3" x14ac:dyDescent="0.2">
      <c r="B4321" s="110"/>
      <c r="C4321" s="122"/>
    </row>
    <row r="4322" spans="2:3" x14ac:dyDescent="0.2">
      <c r="B4322" s="110"/>
      <c r="C4322" s="122"/>
    </row>
    <row r="4323" spans="2:3" x14ac:dyDescent="0.2">
      <c r="B4323" s="110"/>
      <c r="C4323" s="122"/>
    </row>
    <row r="4324" spans="2:3" x14ac:dyDescent="0.2">
      <c r="B4324" s="110"/>
      <c r="C4324" s="122"/>
    </row>
    <row r="4325" spans="2:3" x14ac:dyDescent="0.2">
      <c r="B4325" s="110"/>
      <c r="C4325" s="122"/>
    </row>
    <row r="4326" spans="2:3" x14ac:dyDescent="0.2">
      <c r="B4326" s="110"/>
      <c r="C4326" s="122"/>
    </row>
    <row r="4327" spans="2:3" x14ac:dyDescent="0.2">
      <c r="B4327" s="110"/>
      <c r="C4327" s="122"/>
    </row>
    <row r="4328" spans="2:3" x14ac:dyDescent="0.2">
      <c r="B4328" s="110"/>
      <c r="C4328" s="122"/>
    </row>
    <row r="4329" spans="2:3" x14ac:dyDescent="0.2">
      <c r="B4329" s="110"/>
      <c r="C4329" s="122"/>
    </row>
    <row r="4330" spans="2:3" x14ac:dyDescent="0.2">
      <c r="B4330" s="110"/>
      <c r="C4330" s="122"/>
    </row>
    <row r="4331" spans="2:3" x14ac:dyDescent="0.2">
      <c r="B4331" s="110"/>
      <c r="C4331" s="122"/>
    </row>
    <row r="4332" spans="2:3" x14ac:dyDescent="0.2">
      <c r="B4332" s="110"/>
      <c r="C4332" s="122"/>
    </row>
    <row r="4333" spans="2:3" x14ac:dyDescent="0.2">
      <c r="B4333" s="110"/>
      <c r="C4333" s="122"/>
    </row>
    <row r="4334" spans="2:3" x14ac:dyDescent="0.2">
      <c r="B4334" s="110"/>
      <c r="C4334" s="122"/>
    </row>
    <row r="4335" spans="2:3" x14ac:dyDescent="0.2">
      <c r="B4335" s="110"/>
      <c r="C4335" s="122"/>
    </row>
    <row r="4336" spans="2:3" x14ac:dyDescent="0.2">
      <c r="B4336" s="110"/>
      <c r="C4336" s="122"/>
    </row>
    <row r="4337" spans="2:3" x14ac:dyDescent="0.2">
      <c r="B4337" s="110"/>
      <c r="C4337" s="122"/>
    </row>
    <row r="4338" spans="2:3" x14ac:dyDescent="0.2">
      <c r="B4338" s="110"/>
      <c r="C4338" s="122"/>
    </row>
    <row r="4339" spans="2:3" x14ac:dyDescent="0.2">
      <c r="B4339" s="110"/>
      <c r="C4339" s="122"/>
    </row>
    <row r="4340" spans="2:3" x14ac:dyDescent="0.2">
      <c r="B4340" s="110"/>
      <c r="C4340" s="122"/>
    </row>
    <row r="4341" spans="2:3" x14ac:dyDescent="0.2">
      <c r="B4341" s="110"/>
      <c r="C4341" s="122"/>
    </row>
    <row r="4342" spans="2:3" x14ac:dyDescent="0.2">
      <c r="B4342" s="110"/>
      <c r="C4342" s="122"/>
    </row>
    <row r="4343" spans="2:3" x14ac:dyDescent="0.2">
      <c r="B4343" s="110"/>
      <c r="C4343" s="122"/>
    </row>
    <row r="4344" spans="2:3" x14ac:dyDescent="0.2">
      <c r="B4344" s="110"/>
      <c r="C4344" s="122"/>
    </row>
    <row r="4345" spans="2:3" x14ac:dyDescent="0.2">
      <c r="B4345" s="110"/>
      <c r="C4345" s="122"/>
    </row>
    <row r="4346" spans="2:3" x14ac:dyDescent="0.2">
      <c r="B4346" s="110"/>
      <c r="C4346" s="122"/>
    </row>
    <row r="4347" spans="2:3" x14ac:dyDescent="0.2">
      <c r="B4347" s="110"/>
      <c r="C4347" s="122"/>
    </row>
    <row r="4348" spans="2:3" x14ac:dyDescent="0.2">
      <c r="B4348" s="110"/>
      <c r="C4348" s="122"/>
    </row>
    <row r="4349" spans="2:3" x14ac:dyDescent="0.2">
      <c r="B4349" s="110"/>
      <c r="C4349" s="122"/>
    </row>
    <row r="4350" spans="2:3" x14ac:dyDescent="0.2">
      <c r="B4350" s="110"/>
      <c r="C4350" s="122"/>
    </row>
    <row r="4351" spans="2:3" x14ac:dyDescent="0.2">
      <c r="B4351" s="110"/>
      <c r="C4351" s="122"/>
    </row>
    <row r="4352" spans="2:3" x14ac:dyDescent="0.2">
      <c r="B4352" s="110"/>
      <c r="C4352" s="122"/>
    </row>
    <row r="4353" spans="2:3" x14ac:dyDescent="0.2">
      <c r="B4353" s="110"/>
      <c r="C4353" s="122"/>
    </row>
    <row r="4354" spans="2:3" x14ac:dyDescent="0.2">
      <c r="B4354" s="110"/>
      <c r="C4354" s="122"/>
    </row>
    <row r="4355" spans="2:3" x14ac:dyDescent="0.2">
      <c r="B4355" s="110"/>
      <c r="C4355" s="122"/>
    </row>
    <row r="4356" spans="2:3" x14ac:dyDescent="0.2">
      <c r="B4356" s="110"/>
      <c r="C4356" s="122"/>
    </row>
    <row r="4357" spans="2:3" x14ac:dyDescent="0.2">
      <c r="B4357" s="110"/>
      <c r="C4357" s="122"/>
    </row>
    <row r="4358" spans="2:3" x14ac:dyDescent="0.2">
      <c r="B4358" s="110"/>
      <c r="C4358" s="122"/>
    </row>
    <row r="4359" spans="2:3" x14ac:dyDescent="0.2">
      <c r="B4359" s="110"/>
      <c r="C4359" s="122"/>
    </row>
    <row r="4360" spans="2:3" x14ac:dyDescent="0.2">
      <c r="B4360" s="110"/>
      <c r="C4360" s="122"/>
    </row>
    <row r="4361" spans="2:3" x14ac:dyDescent="0.2">
      <c r="B4361" s="110"/>
      <c r="C4361" s="122"/>
    </row>
    <row r="4362" spans="2:3" x14ac:dyDescent="0.2">
      <c r="B4362" s="110"/>
      <c r="C4362" s="122"/>
    </row>
    <row r="4363" spans="2:3" x14ac:dyDescent="0.2">
      <c r="B4363" s="110"/>
      <c r="C4363" s="122"/>
    </row>
    <row r="4364" spans="2:3" x14ac:dyDescent="0.2">
      <c r="B4364" s="110"/>
      <c r="C4364" s="122"/>
    </row>
    <row r="4365" spans="2:3" x14ac:dyDescent="0.2">
      <c r="B4365" s="110"/>
      <c r="C4365" s="122"/>
    </row>
    <row r="4366" spans="2:3" x14ac:dyDescent="0.2">
      <c r="B4366" s="110"/>
      <c r="C4366" s="122"/>
    </row>
    <row r="4367" spans="2:3" x14ac:dyDescent="0.2">
      <c r="B4367" s="110"/>
      <c r="C4367" s="122"/>
    </row>
    <row r="4368" spans="2:3" x14ac:dyDescent="0.2">
      <c r="B4368" s="110"/>
      <c r="C4368" s="122"/>
    </row>
    <row r="4369" spans="2:3" x14ac:dyDescent="0.2">
      <c r="B4369" s="110"/>
      <c r="C4369" s="122"/>
    </row>
    <row r="4370" spans="2:3" x14ac:dyDescent="0.2">
      <c r="B4370" s="110"/>
      <c r="C4370" s="122"/>
    </row>
    <row r="4371" spans="2:3" x14ac:dyDescent="0.2">
      <c r="B4371" s="110"/>
      <c r="C4371" s="122"/>
    </row>
    <row r="4372" spans="2:3" x14ac:dyDescent="0.2">
      <c r="B4372" s="110"/>
      <c r="C4372" s="122"/>
    </row>
    <row r="4373" spans="2:3" x14ac:dyDescent="0.2">
      <c r="B4373" s="110"/>
      <c r="C4373" s="122"/>
    </row>
    <row r="4374" spans="2:3" x14ac:dyDescent="0.2">
      <c r="B4374" s="110"/>
      <c r="C4374" s="122"/>
    </row>
    <row r="4375" spans="2:3" x14ac:dyDescent="0.2">
      <c r="B4375" s="110"/>
      <c r="C4375" s="122"/>
    </row>
    <row r="4376" spans="2:3" x14ac:dyDescent="0.2">
      <c r="B4376" s="110"/>
      <c r="C4376" s="122"/>
    </row>
    <row r="4377" spans="2:3" x14ac:dyDescent="0.2">
      <c r="B4377" s="110"/>
      <c r="C4377" s="122"/>
    </row>
    <row r="4378" spans="2:3" x14ac:dyDescent="0.2">
      <c r="B4378" s="110"/>
      <c r="C4378" s="122"/>
    </row>
    <row r="4379" spans="2:3" x14ac:dyDescent="0.2">
      <c r="B4379" s="110"/>
      <c r="C4379" s="122"/>
    </row>
    <row r="4380" spans="2:3" x14ac:dyDescent="0.2">
      <c r="B4380" s="110"/>
      <c r="C4380" s="122"/>
    </row>
    <row r="4381" spans="2:3" x14ac:dyDescent="0.2">
      <c r="B4381" s="110"/>
      <c r="C4381" s="122"/>
    </row>
    <row r="4382" spans="2:3" x14ac:dyDescent="0.2">
      <c r="B4382" s="110"/>
      <c r="C4382" s="122"/>
    </row>
    <row r="4383" spans="2:3" x14ac:dyDescent="0.2">
      <c r="B4383" s="110"/>
      <c r="C4383" s="122"/>
    </row>
    <row r="4384" spans="2:3" x14ac:dyDescent="0.2">
      <c r="B4384" s="110"/>
      <c r="C4384" s="122"/>
    </row>
    <row r="4385" spans="2:3" x14ac:dyDescent="0.2">
      <c r="B4385" s="110"/>
      <c r="C4385" s="122"/>
    </row>
    <row r="4386" spans="2:3" x14ac:dyDescent="0.2">
      <c r="B4386" s="110"/>
      <c r="C4386" s="122"/>
    </row>
    <row r="4387" spans="2:3" x14ac:dyDescent="0.2">
      <c r="B4387" s="110"/>
      <c r="C4387" s="122"/>
    </row>
    <row r="4388" spans="2:3" x14ac:dyDescent="0.2">
      <c r="B4388" s="110"/>
      <c r="C4388" s="122"/>
    </row>
    <row r="4389" spans="2:3" x14ac:dyDescent="0.2">
      <c r="B4389" s="110"/>
      <c r="C4389" s="122"/>
    </row>
    <row r="4390" spans="2:3" x14ac:dyDescent="0.2">
      <c r="B4390" s="110"/>
      <c r="C4390" s="122"/>
    </row>
    <row r="4391" spans="2:3" x14ac:dyDescent="0.2">
      <c r="B4391" s="110"/>
      <c r="C4391" s="122"/>
    </row>
    <row r="4392" spans="2:3" x14ac:dyDescent="0.2">
      <c r="B4392" s="110"/>
      <c r="C4392" s="122"/>
    </row>
    <row r="4393" spans="2:3" x14ac:dyDescent="0.2">
      <c r="B4393" s="110"/>
      <c r="C4393" s="122"/>
    </row>
    <row r="4394" spans="2:3" x14ac:dyDescent="0.2">
      <c r="B4394" s="110"/>
      <c r="C4394" s="122"/>
    </row>
    <row r="4395" spans="2:3" x14ac:dyDescent="0.2">
      <c r="B4395" s="110"/>
      <c r="C4395" s="122"/>
    </row>
    <row r="4396" spans="2:3" x14ac:dyDescent="0.2">
      <c r="B4396" s="110"/>
      <c r="C4396" s="122"/>
    </row>
    <row r="4397" spans="2:3" x14ac:dyDescent="0.2">
      <c r="B4397" s="110"/>
      <c r="C4397" s="122"/>
    </row>
    <row r="4398" spans="2:3" x14ac:dyDescent="0.2">
      <c r="B4398" s="110"/>
      <c r="C4398" s="122"/>
    </row>
    <row r="4399" spans="2:3" x14ac:dyDescent="0.2">
      <c r="B4399" s="110"/>
      <c r="C4399" s="122"/>
    </row>
    <row r="4400" spans="2:3" x14ac:dyDescent="0.2">
      <c r="B4400" s="110"/>
      <c r="C4400" s="122"/>
    </row>
    <row r="4401" spans="2:3" x14ac:dyDescent="0.2">
      <c r="B4401" s="110"/>
      <c r="C4401" s="122"/>
    </row>
    <row r="4402" spans="2:3" x14ac:dyDescent="0.2">
      <c r="B4402" s="110"/>
      <c r="C4402" s="122"/>
    </row>
    <row r="4403" spans="2:3" x14ac:dyDescent="0.2">
      <c r="B4403" s="110"/>
      <c r="C4403" s="122"/>
    </row>
    <row r="4404" spans="2:3" x14ac:dyDescent="0.2">
      <c r="B4404" s="110"/>
      <c r="C4404" s="122"/>
    </row>
    <row r="4405" spans="2:3" x14ac:dyDescent="0.2">
      <c r="B4405" s="110"/>
      <c r="C4405" s="122"/>
    </row>
    <row r="4406" spans="2:3" x14ac:dyDescent="0.2">
      <c r="B4406" s="110"/>
      <c r="C4406" s="122"/>
    </row>
    <row r="4407" spans="2:3" x14ac:dyDescent="0.2">
      <c r="B4407" s="110"/>
      <c r="C4407" s="122"/>
    </row>
    <row r="4408" spans="2:3" x14ac:dyDescent="0.2">
      <c r="B4408" s="110"/>
      <c r="C4408" s="122"/>
    </row>
    <row r="4409" spans="2:3" x14ac:dyDescent="0.2">
      <c r="B4409" s="110"/>
      <c r="C4409" s="122"/>
    </row>
    <row r="4410" spans="2:3" x14ac:dyDescent="0.2">
      <c r="B4410" s="110"/>
      <c r="C4410" s="122"/>
    </row>
    <row r="4411" spans="2:3" x14ac:dyDescent="0.2">
      <c r="B4411" s="110"/>
      <c r="C4411" s="122"/>
    </row>
    <row r="4412" spans="2:3" x14ac:dyDescent="0.2">
      <c r="B4412" s="110"/>
      <c r="C4412" s="122"/>
    </row>
    <row r="4413" spans="2:3" x14ac:dyDescent="0.2">
      <c r="B4413" s="110"/>
      <c r="C4413" s="122"/>
    </row>
    <row r="4414" spans="2:3" x14ac:dyDescent="0.2">
      <c r="B4414" s="110"/>
      <c r="C4414" s="122"/>
    </row>
    <row r="4415" spans="2:3" x14ac:dyDescent="0.2">
      <c r="B4415" s="110"/>
      <c r="C4415" s="122"/>
    </row>
    <row r="4416" spans="2:3" x14ac:dyDescent="0.2">
      <c r="B4416" s="110"/>
      <c r="C4416" s="122"/>
    </row>
    <row r="4417" spans="2:3" x14ac:dyDescent="0.2">
      <c r="B4417" s="110"/>
      <c r="C4417" s="122"/>
    </row>
    <row r="4418" spans="2:3" x14ac:dyDescent="0.2">
      <c r="B4418" s="110"/>
      <c r="C4418" s="122"/>
    </row>
    <row r="4419" spans="2:3" x14ac:dyDescent="0.2">
      <c r="B4419" s="110"/>
      <c r="C4419" s="122"/>
    </row>
    <row r="4420" spans="2:3" x14ac:dyDescent="0.2">
      <c r="B4420" s="110"/>
      <c r="C4420" s="122"/>
    </row>
    <row r="4421" spans="2:3" x14ac:dyDescent="0.2">
      <c r="B4421" s="110"/>
      <c r="C4421" s="122"/>
    </row>
    <row r="4422" spans="2:3" x14ac:dyDescent="0.2">
      <c r="B4422" s="110"/>
      <c r="C4422" s="122"/>
    </row>
    <row r="4423" spans="2:3" x14ac:dyDescent="0.2">
      <c r="B4423" s="110"/>
      <c r="C4423" s="122"/>
    </row>
    <row r="4424" spans="2:3" x14ac:dyDescent="0.2">
      <c r="B4424" s="110"/>
      <c r="C4424" s="122"/>
    </row>
    <row r="4425" spans="2:3" x14ac:dyDescent="0.2">
      <c r="B4425" s="110"/>
      <c r="C4425" s="122"/>
    </row>
    <row r="4426" spans="2:3" x14ac:dyDescent="0.2">
      <c r="B4426" s="110"/>
      <c r="C4426" s="122"/>
    </row>
    <row r="4427" spans="2:3" x14ac:dyDescent="0.2">
      <c r="B4427" s="110"/>
      <c r="C4427" s="122"/>
    </row>
    <row r="4428" spans="2:3" x14ac:dyDescent="0.2">
      <c r="B4428" s="110"/>
      <c r="C4428" s="122"/>
    </row>
    <row r="4429" spans="2:3" x14ac:dyDescent="0.2">
      <c r="B4429" s="110"/>
      <c r="C4429" s="122"/>
    </row>
    <row r="4430" spans="2:3" x14ac:dyDescent="0.2">
      <c r="B4430" s="110"/>
      <c r="C4430" s="122"/>
    </row>
    <row r="4431" spans="2:3" x14ac:dyDescent="0.2">
      <c r="B4431" s="110"/>
      <c r="C4431" s="122"/>
    </row>
    <row r="4432" spans="2:3" x14ac:dyDescent="0.2">
      <c r="B4432" s="110"/>
      <c r="C4432" s="122"/>
    </row>
    <row r="4433" spans="2:3" x14ac:dyDescent="0.2">
      <c r="B4433" s="110"/>
      <c r="C4433" s="122"/>
    </row>
    <row r="4434" spans="2:3" x14ac:dyDescent="0.2">
      <c r="B4434" s="110"/>
      <c r="C4434" s="122"/>
    </row>
    <row r="4435" spans="2:3" x14ac:dyDescent="0.2">
      <c r="B4435" s="110"/>
      <c r="C4435" s="122"/>
    </row>
    <row r="4436" spans="2:3" x14ac:dyDescent="0.2">
      <c r="B4436" s="110"/>
      <c r="C4436" s="122"/>
    </row>
    <row r="4437" spans="2:3" x14ac:dyDescent="0.2">
      <c r="B4437" s="110"/>
      <c r="C4437" s="122"/>
    </row>
    <row r="4438" spans="2:3" x14ac:dyDescent="0.2">
      <c r="B4438" s="110"/>
      <c r="C4438" s="122"/>
    </row>
    <row r="4439" spans="2:3" x14ac:dyDescent="0.2">
      <c r="B4439" s="110"/>
      <c r="C4439" s="122"/>
    </row>
    <row r="4440" spans="2:3" x14ac:dyDescent="0.2">
      <c r="B4440" s="110"/>
      <c r="C4440" s="122"/>
    </row>
    <row r="4441" spans="2:3" x14ac:dyDescent="0.2">
      <c r="B4441" s="110"/>
      <c r="C4441" s="122"/>
    </row>
    <row r="4442" spans="2:3" x14ac:dyDescent="0.2">
      <c r="B4442" s="110"/>
      <c r="C4442" s="122"/>
    </row>
    <row r="4443" spans="2:3" x14ac:dyDescent="0.2">
      <c r="B4443" s="110"/>
      <c r="C4443" s="122"/>
    </row>
    <row r="4444" spans="2:3" x14ac:dyDescent="0.2">
      <c r="B4444" s="110"/>
      <c r="C4444" s="122"/>
    </row>
    <row r="4445" spans="2:3" x14ac:dyDescent="0.2">
      <c r="B4445" s="110"/>
      <c r="C4445" s="122"/>
    </row>
    <row r="4446" spans="2:3" x14ac:dyDescent="0.2">
      <c r="B4446" s="110"/>
      <c r="C4446" s="122"/>
    </row>
    <row r="4447" spans="2:3" x14ac:dyDescent="0.2">
      <c r="B4447" s="110"/>
      <c r="C4447" s="122"/>
    </row>
    <row r="4448" spans="2:3" x14ac:dyDescent="0.2">
      <c r="B4448" s="110"/>
      <c r="C4448" s="122"/>
    </row>
    <row r="4449" spans="2:3" x14ac:dyDescent="0.2">
      <c r="B4449" s="110"/>
      <c r="C4449" s="122"/>
    </row>
    <row r="4450" spans="2:3" x14ac:dyDescent="0.2">
      <c r="B4450" s="110"/>
      <c r="C4450" s="122"/>
    </row>
    <row r="4451" spans="2:3" x14ac:dyDescent="0.2">
      <c r="B4451" s="110"/>
      <c r="C4451" s="122"/>
    </row>
    <row r="4452" spans="2:3" x14ac:dyDescent="0.2">
      <c r="B4452" s="110"/>
      <c r="C4452" s="122"/>
    </row>
    <row r="4453" spans="2:3" x14ac:dyDescent="0.2">
      <c r="B4453" s="110"/>
      <c r="C4453" s="122"/>
    </row>
    <row r="4454" spans="2:3" x14ac:dyDescent="0.2">
      <c r="B4454" s="110"/>
      <c r="C4454" s="122"/>
    </row>
    <row r="4455" spans="2:3" x14ac:dyDescent="0.2">
      <c r="B4455" s="110"/>
      <c r="C4455" s="122"/>
    </row>
    <row r="4456" spans="2:3" x14ac:dyDescent="0.2">
      <c r="B4456" s="110"/>
      <c r="C4456" s="122"/>
    </row>
    <row r="4457" spans="2:3" x14ac:dyDescent="0.2">
      <c r="B4457" s="110"/>
      <c r="C4457" s="122"/>
    </row>
    <row r="4458" spans="2:3" x14ac:dyDescent="0.2">
      <c r="B4458" s="110"/>
      <c r="C4458" s="122"/>
    </row>
    <row r="4459" spans="2:3" x14ac:dyDescent="0.2">
      <c r="B4459" s="110"/>
      <c r="C4459" s="122"/>
    </row>
    <row r="4460" spans="2:3" x14ac:dyDescent="0.2">
      <c r="B4460" s="110"/>
      <c r="C4460" s="122"/>
    </row>
    <row r="4461" spans="2:3" x14ac:dyDescent="0.2">
      <c r="B4461" s="110"/>
      <c r="C4461" s="122"/>
    </row>
    <row r="4462" spans="2:3" x14ac:dyDescent="0.2">
      <c r="B4462" s="110"/>
      <c r="C4462" s="122"/>
    </row>
    <row r="4463" spans="2:3" x14ac:dyDescent="0.2">
      <c r="B4463" s="110"/>
      <c r="C4463" s="122"/>
    </row>
    <row r="4464" spans="2:3" x14ac:dyDescent="0.2">
      <c r="B4464" s="110"/>
      <c r="C4464" s="122"/>
    </row>
    <row r="4465" spans="2:3" x14ac:dyDescent="0.2">
      <c r="B4465" s="110"/>
      <c r="C4465" s="122"/>
    </row>
    <row r="4466" spans="2:3" x14ac:dyDescent="0.2">
      <c r="B4466" s="110"/>
      <c r="C4466" s="122"/>
    </row>
    <row r="4467" spans="2:3" x14ac:dyDescent="0.2">
      <c r="B4467" s="110"/>
      <c r="C4467" s="122"/>
    </row>
    <row r="4468" spans="2:3" x14ac:dyDescent="0.2">
      <c r="B4468" s="110"/>
      <c r="C4468" s="122"/>
    </row>
    <row r="4469" spans="2:3" x14ac:dyDescent="0.2">
      <c r="B4469" s="110"/>
      <c r="C4469" s="122"/>
    </row>
    <row r="4470" spans="2:3" x14ac:dyDescent="0.2">
      <c r="B4470" s="110"/>
      <c r="C4470" s="122"/>
    </row>
    <row r="4471" spans="2:3" x14ac:dyDescent="0.2">
      <c r="B4471" s="110"/>
      <c r="C4471" s="122"/>
    </row>
    <row r="4472" spans="2:3" x14ac:dyDescent="0.2">
      <c r="B4472" s="110"/>
      <c r="C4472" s="122"/>
    </row>
    <row r="4473" spans="2:3" x14ac:dyDescent="0.2">
      <c r="B4473" s="110"/>
      <c r="C4473" s="122"/>
    </row>
    <row r="4474" spans="2:3" x14ac:dyDescent="0.2">
      <c r="B4474" s="110"/>
      <c r="C4474" s="122"/>
    </row>
    <row r="4475" spans="2:3" x14ac:dyDescent="0.2">
      <c r="B4475" s="110"/>
      <c r="C4475" s="122"/>
    </row>
    <row r="4476" spans="2:3" x14ac:dyDescent="0.2">
      <c r="B4476" s="110"/>
      <c r="C4476" s="122"/>
    </row>
    <row r="4477" spans="2:3" x14ac:dyDescent="0.2">
      <c r="B4477" s="110"/>
      <c r="C4477" s="122"/>
    </row>
    <row r="4478" spans="2:3" x14ac:dyDescent="0.2">
      <c r="B4478" s="110"/>
      <c r="C4478" s="122"/>
    </row>
    <row r="4479" spans="2:3" x14ac:dyDescent="0.2">
      <c r="B4479" s="110"/>
      <c r="C4479" s="122"/>
    </row>
    <row r="4480" spans="2:3" x14ac:dyDescent="0.2">
      <c r="B4480" s="110"/>
      <c r="C4480" s="122"/>
    </row>
    <row r="4481" spans="2:3" x14ac:dyDescent="0.2">
      <c r="B4481" s="110"/>
      <c r="C4481" s="122"/>
    </row>
    <row r="4482" spans="2:3" x14ac:dyDescent="0.2">
      <c r="B4482" s="110"/>
      <c r="C4482" s="122"/>
    </row>
    <row r="4483" spans="2:3" x14ac:dyDescent="0.2">
      <c r="B4483" s="110"/>
      <c r="C4483" s="122"/>
    </row>
    <row r="4484" spans="2:3" x14ac:dyDescent="0.2">
      <c r="B4484" s="110"/>
      <c r="C4484" s="122"/>
    </row>
    <row r="4485" spans="2:3" x14ac:dyDescent="0.2">
      <c r="B4485" s="110"/>
      <c r="C4485" s="122"/>
    </row>
    <row r="4486" spans="2:3" x14ac:dyDescent="0.2">
      <c r="B4486" s="110"/>
      <c r="C4486" s="122"/>
    </row>
    <row r="4487" spans="2:3" x14ac:dyDescent="0.2">
      <c r="B4487" s="110"/>
      <c r="C4487" s="122"/>
    </row>
    <row r="4488" spans="2:3" x14ac:dyDescent="0.2">
      <c r="B4488" s="110"/>
      <c r="C4488" s="122"/>
    </row>
    <row r="4489" spans="2:3" x14ac:dyDescent="0.2">
      <c r="B4489" s="110"/>
      <c r="C4489" s="122"/>
    </row>
    <row r="4490" spans="2:3" x14ac:dyDescent="0.2">
      <c r="B4490" s="110"/>
      <c r="C4490" s="122"/>
    </row>
    <row r="4491" spans="2:3" x14ac:dyDescent="0.2">
      <c r="B4491" s="110"/>
      <c r="C4491" s="122"/>
    </row>
    <row r="4492" spans="2:3" x14ac:dyDescent="0.2">
      <c r="B4492" s="110"/>
      <c r="C4492" s="122"/>
    </row>
    <row r="4493" spans="2:3" x14ac:dyDescent="0.2">
      <c r="B4493" s="110"/>
      <c r="C4493" s="122"/>
    </row>
    <row r="4494" spans="2:3" x14ac:dyDescent="0.2">
      <c r="B4494" s="110"/>
      <c r="C4494" s="122"/>
    </row>
    <row r="4495" spans="2:3" x14ac:dyDescent="0.2">
      <c r="B4495" s="110"/>
      <c r="C4495" s="122"/>
    </row>
    <row r="4496" spans="2:3" x14ac:dyDescent="0.2">
      <c r="B4496" s="110"/>
      <c r="C4496" s="122"/>
    </row>
    <row r="4497" spans="2:3" x14ac:dyDescent="0.2">
      <c r="B4497" s="110"/>
      <c r="C4497" s="122"/>
    </row>
    <row r="4498" spans="2:3" x14ac:dyDescent="0.2">
      <c r="B4498" s="110"/>
      <c r="C4498" s="122"/>
    </row>
    <row r="4499" spans="2:3" x14ac:dyDescent="0.2">
      <c r="B4499" s="110"/>
      <c r="C4499" s="122"/>
    </row>
    <row r="4500" spans="2:3" x14ac:dyDescent="0.2">
      <c r="B4500" s="110"/>
      <c r="C4500" s="122"/>
    </row>
    <row r="4501" spans="2:3" x14ac:dyDescent="0.2">
      <c r="B4501" s="110"/>
      <c r="C4501" s="122"/>
    </row>
    <row r="4502" spans="2:3" x14ac:dyDescent="0.2">
      <c r="B4502" s="110"/>
      <c r="C4502" s="122"/>
    </row>
    <row r="4503" spans="2:3" x14ac:dyDescent="0.2">
      <c r="B4503" s="110"/>
      <c r="C4503" s="122"/>
    </row>
    <row r="4504" spans="2:3" x14ac:dyDescent="0.2">
      <c r="B4504" s="110"/>
      <c r="C4504" s="122"/>
    </row>
    <row r="4505" spans="2:3" x14ac:dyDescent="0.2">
      <c r="B4505" s="110"/>
      <c r="C4505" s="122"/>
    </row>
    <row r="4506" spans="2:3" x14ac:dyDescent="0.2">
      <c r="B4506" s="110"/>
      <c r="C4506" s="122"/>
    </row>
    <row r="4507" spans="2:3" x14ac:dyDescent="0.2">
      <c r="B4507" s="110"/>
      <c r="C4507" s="122"/>
    </row>
    <row r="4508" spans="2:3" x14ac:dyDescent="0.2">
      <c r="B4508" s="110"/>
      <c r="C4508" s="122"/>
    </row>
    <row r="4509" spans="2:3" x14ac:dyDescent="0.2">
      <c r="B4509" s="110"/>
      <c r="C4509" s="122"/>
    </row>
    <row r="4510" spans="2:3" x14ac:dyDescent="0.2">
      <c r="B4510" s="110"/>
      <c r="C4510" s="122"/>
    </row>
    <row r="4511" spans="2:3" x14ac:dyDescent="0.2">
      <c r="B4511" s="110"/>
      <c r="C4511" s="122"/>
    </row>
    <row r="4512" spans="2:3" x14ac:dyDescent="0.2">
      <c r="B4512" s="110"/>
      <c r="C4512" s="122"/>
    </row>
    <row r="4513" spans="2:3" x14ac:dyDescent="0.2">
      <c r="B4513" s="110"/>
      <c r="C4513" s="122"/>
    </row>
    <row r="4514" spans="2:3" x14ac:dyDescent="0.2">
      <c r="B4514" s="110"/>
      <c r="C4514" s="122"/>
    </row>
    <row r="4515" spans="2:3" x14ac:dyDescent="0.2">
      <c r="B4515" s="110"/>
      <c r="C4515" s="122"/>
    </row>
    <row r="4516" spans="2:3" x14ac:dyDescent="0.2">
      <c r="B4516" s="110"/>
      <c r="C4516" s="122"/>
    </row>
    <row r="4517" spans="2:3" x14ac:dyDescent="0.2">
      <c r="B4517" s="110"/>
      <c r="C4517" s="122"/>
    </row>
    <row r="4518" spans="2:3" x14ac:dyDescent="0.2">
      <c r="B4518" s="110"/>
      <c r="C4518" s="122"/>
    </row>
    <row r="4519" spans="2:3" x14ac:dyDescent="0.2">
      <c r="B4519" s="110"/>
      <c r="C4519" s="122"/>
    </row>
    <row r="4520" spans="2:3" x14ac:dyDescent="0.2">
      <c r="B4520" s="110"/>
      <c r="C4520" s="122"/>
    </row>
    <row r="4521" spans="2:3" x14ac:dyDescent="0.2">
      <c r="B4521" s="110"/>
      <c r="C4521" s="122"/>
    </row>
    <row r="4522" spans="2:3" x14ac:dyDescent="0.2">
      <c r="B4522" s="110"/>
      <c r="C4522" s="122"/>
    </row>
    <row r="4523" spans="2:3" x14ac:dyDescent="0.2">
      <c r="B4523" s="110"/>
      <c r="C4523" s="122"/>
    </row>
    <row r="4524" spans="2:3" x14ac:dyDescent="0.2">
      <c r="B4524" s="110"/>
      <c r="C4524" s="122"/>
    </row>
    <row r="4525" spans="2:3" x14ac:dyDescent="0.2">
      <c r="B4525" s="110"/>
      <c r="C4525" s="122"/>
    </row>
    <row r="4526" spans="2:3" x14ac:dyDescent="0.2">
      <c r="B4526" s="110"/>
      <c r="C4526" s="122"/>
    </row>
    <row r="4527" spans="2:3" x14ac:dyDescent="0.2">
      <c r="B4527" s="110"/>
      <c r="C4527" s="122"/>
    </row>
    <row r="4528" spans="2:3" x14ac:dyDescent="0.2">
      <c r="B4528" s="110"/>
      <c r="C4528" s="122"/>
    </row>
    <row r="4529" spans="2:3" x14ac:dyDescent="0.2">
      <c r="B4529" s="110"/>
      <c r="C4529" s="122"/>
    </row>
    <row r="4530" spans="2:3" x14ac:dyDescent="0.2">
      <c r="B4530" s="110"/>
      <c r="C4530" s="122"/>
    </row>
    <row r="4531" spans="2:3" x14ac:dyDescent="0.2">
      <c r="B4531" s="110"/>
      <c r="C4531" s="122"/>
    </row>
    <row r="4532" spans="2:3" x14ac:dyDescent="0.2">
      <c r="B4532" s="110"/>
      <c r="C4532" s="122"/>
    </row>
    <row r="4533" spans="2:3" x14ac:dyDescent="0.2">
      <c r="B4533" s="110"/>
      <c r="C4533" s="122"/>
    </row>
    <row r="4534" spans="2:3" x14ac:dyDescent="0.2">
      <c r="B4534" s="110"/>
      <c r="C4534" s="122"/>
    </row>
    <row r="4535" spans="2:3" x14ac:dyDescent="0.2">
      <c r="B4535" s="110"/>
      <c r="C4535" s="122"/>
    </row>
    <row r="4536" spans="2:3" x14ac:dyDescent="0.2">
      <c r="B4536" s="110"/>
      <c r="C4536" s="122"/>
    </row>
    <row r="4537" spans="2:3" x14ac:dyDescent="0.2">
      <c r="B4537" s="110"/>
      <c r="C4537" s="122"/>
    </row>
    <row r="4538" spans="2:3" x14ac:dyDescent="0.2">
      <c r="B4538" s="110"/>
      <c r="C4538" s="122"/>
    </row>
    <row r="4539" spans="2:3" x14ac:dyDescent="0.2">
      <c r="B4539" s="110"/>
      <c r="C4539" s="122"/>
    </row>
    <row r="4540" spans="2:3" x14ac:dyDescent="0.2">
      <c r="B4540" s="110"/>
      <c r="C4540" s="122"/>
    </row>
    <row r="4541" spans="2:3" x14ac:dyDescent="0.2">
      <c r="B4541" s="110"/>
      <c r="C4541" s="122"/>
    </row>
    <row r="4542" spans="2:3" x14ac:dyDescent="0.2">
      <c r="B4542" s="110"/>
      <c r="C4542" s="122"/>
    </row>
    <row r="4543" spans="2:3" x14ac:dyDescent="0.2">
      <c r="B4543" s="110"/>
      <c r="C4543" s="122"/>
    </row>
    <row r="4544" spans="2:3" x14ac:dyDescent="0.2">
      <c r="B4544" s="110"/>
      <c r="C4544" s="122"/>
    </row>
    <row r="4545" spans="2:3" x14ac:dyDescent="0.2">
      <c r="B4545" s="110"/>
      <c r="C4545" s="122"/>
    </row>
    <row r="4546" spans="2:3" x14ac:dyDescent="0.2">
      <c r="B4546" s="110"/>
      <c r="C4546" s="122"/>
    </row>
    <row r="4547" spans="2:3" x14ac:dyDescent="0.2">
      <c r="B4547" s="110"/>
      <c r="C4547" s="122"/>
    </row>
    <row r="4548" spans="2:3" x14ac:dyDescent="0.2">
      <c r="B4548" s="110"/>
      <c r="C4548" s="122"/>
    </row>
    <row r="4549" spans="2:3" x14ac:dyDescent="0.2">
      <c r="B4549" s="110"/>
      <c r="C4549" s="122"/>
    </row>
    <row r="4550" spans="2:3" x14ac:dyDescent="0.2">
      <c r="B4550" s="110"/>
      <c r="C4550" s="122"/>
    </row>
    <row r="4551" spans="2:3" x14ac:dyDescent="0.2">
      <c r="B4551" s="110"/>
      <c r="C4551" s="122"/>
    </row>
    <row r="4552" spans="2:3" x14ac:dyDescent="0.2">
      <c r="B4552" s="110"/>
      <c r="C4552" s="122"/>
    </row>
    <row r="4553" spans="2:3" x14ac:dyDescent="0.2">
      <c r="B4553" s="110"/>
      <c r="C4553" s="122"/>
    </row>
    <row r="4554" spans="2:3" x14ac:dyDescent="0.2">
      <c r="B4554" s="110"/>
      <c r="C4554" s="122"/>
    </row>
    <row r="4555" spans="2:3" x14ac:dyDescent="0.2">
      <c r="B4555" s="110"/>
      <c r="C4555" s="122"/>
    </row>
    <row r="4556" spans="2:3" x14ac:dyDescent="0.2">
      <c r="B4556" s="110"/>
      <c r="C4556" s="122"/>
    </row>
    <row r="4557" spans="2:3" x14ac:dyDescent="0.2">
      <c r="B4557" s="110"/>
      <c r="C4557" s="122"/>
    </row>
    <row r="4558" spans="2:3" x14ac:dyDescent="0.2">
      <c r="B4558" s="110"/>
      <c r="C4558" s="122"/>
    </row>
    <row r="4559" spans="2:3" x14ac:dyDescent="0.2">
      <c r="B4559" s="110"/>
      <c r="C4559" s="122"/>
    </row>
    <row r="4560" spans="2:3" x14ac:dyDescent="0.2">
      <c r="B4560" s="110"/>
      <c r="C4560" s="122"/>
    </row>
    <row r="4561" spans="2:3" x14ac:dyDescent="0.2">
      <c r="B4561" s="110"/>
      <c r="C4561" s="122"/>
    </row>
    <row r="4562" spans="2:3" x14ac:dyDescent="0.2">
      <c r="B4562" s="110"/>
      <c r="C4562" s="122"/>
    </row>
    <row r="4563" spans="2:3" x14ac:dyDescent="0.2">
      <c r="B4563" s="110"/>
      <c r="C4563" s="122"/>
    </row>
    <row r="4564" spans="2:3" x14ac:dyDescent="0.2">
      <c r="B4564" s="110"/>
      <c r="C4564" s="122"/>
    </row>
    <row r="4565" spans="2:3" x14ac:dyDescent="0.2">
      <c r="B4565" s="110"/>
      <c r="C4565" s="122"/>
    </row>
    <row r="4566" spans="2:3" x14ac:dyDescent="0.2">
      <c r="B4566" s="110"/>
      <c r="C4566" s="122"/>
    </row>
    <row r="4567" spans="2:3" x14ac:dyDescent="0.2">
      <c r="B4567" s="110"/>
      <c r="C4567" s="122"/>
    </row>
    <row r="4568" spans="2:3" x14ac:dyDescent="0.2">
      <c r="B4568" s="110"/>
      <c r="C4568" s="122"/>
    </row>
    <row r="4569" spans="2:3" x14ac:dyDescent="0.2">
      <c r="B4569" s="110"/>
      <c r="C4569" s="122"/>
    </row>
    <row r="4570" spans="2:3" x14ac:dyDescent="0.2">
      <c r="B4570" s="110"/>
      <c r="C4570" s="122"/>
    </row>
    <row r="4571" spans="2:3" x14ac:dyDescent="0.2">
      <c r="B4571" s="110"/>
      <c r="C4571" s="122"/>
    </row>
    <row r="4572" spans="2:3" x14ac:dyDescent="0.2">
      <c r="B4572" s="110"/>
      <c r="C4572" s="122"/>
    </row>
    <row r="4573" spans="2:3" x14ac:dyDescent="0.2">
      <c r="B4573" s="110"/>
      <c r="C4573" s="122"/>
    </row>
    <row r="4574" spans="2:3" x14ac:dyDescent="0.2">
      <c r="B4574" s="110"/>
      <c r="C4574" s="122"/>
    </row>
    <row r="4575" spans="2:3" x14ac:dyDescent="0.2">
      <c r="B4575" s="110"/>
      <c r="C4575" s="122"/>
    </row>
    <row r="4576" spans="2:3" x14ac:dyDescent="0.2">
      <c r="B4576" s="110"/>
      <c r="C4576" s="122"/>
    </row>
    <row r="4577" spans="2:3" x14ac:dyDescent="0.2">
      <c r="B4577" s="110"/>
      <c r="C4577" s="122"/>
    </row>
    <row r="4578" spans="2:3" x14ac:dyDescent="0.2">
      <c r="B4578" s="110"/>
      <c r="C4578" s="122"/>
    </row>
    <row r="4579" spans="2:3" x14ac:dyDescent="0.2">
      <c r="B4579" s="110"/>
      <c r="C4579" s="122"/>
    </row>
    <row r="4580" spans="2:3" x14ac:dyDescent="0.2">
      <c r="B4580" s="110"/>
      <c r="C4580" s="122"/>
    </row>
    <row r="4581" spans="2:3" x14ac:dyDescent="0.2">
      <c r="B4581" s="110"/>
      <c r="C4581" s="122"/>
    </row>
    <row r="4582" spans="2:3" x14ac:dyDescent="0.2">
      <c r="B4582" s="110"/>
      <c r="C4582" s="122"/>
    </row>
    <row r="4583" spans="2:3" x14ac:dyDescent="0.2">
      <c r="B4583" s="110"/>
      <c r="C4583" s="122"/>
    </row>
    <row r="4584" spans="2:3" x14ac:dyDescent="0.2">
      <c r="B4584" s="110"/>
      <c r="C4584" s="122"/>
    </row>
    <row r="4585" spans="2:3" x14ac:dyDescent="0.2">
      <c r="B4585" s="110"/>
      <c r="C4585" s="122"/>
    </row>
    <row r="4586" spans="2:3" x14ac:dyDescent="0.2">
      <c r="B4586" s="110"/>
      <c r="C4586" s="122"/>
    </row>
    <row r="4587" spans="2:3" x14ac:dyDescent="0.2">
      <c r="B4587" s="110"/>
      <c r="C4587" s="122"/>
    </row>
    <row r="4588" spans="2:3" x14ac:dyDescent="0.2">
      <c r="B4588" s="110"/>
      <c r="C4588" s="122"/>
    </row>
    <row r="4589" spans="2:3" x14ac:dyDescent="0.2">
      <c r="B4589" s="110"/>
      <c r="C4589" s="122"/>
    </row>
    <row r="4590" spans="2:3" x14ac:dyDescent="0.2">
      <c r="B4590" s="110"/>
      <c r="C4590" s="122"/>
    </row>
    <row r="4591" spans="2:3" x14ac:dyDescent="0.2">
      <c r="B4591" s="110"/>
      <c r="C4591" s="122"/>
    </row>
    <row r="4592" spans="2:3" x14ac:dyDescent="0.2">
      <c r="B4592" s="110"/>
      <c r="C4592" s="122"/>
    </row>
    <row r="4593" spans="2:3" x14ac:dyDescent="0.2">
      <c r="B4593" s="110"/>
      <c r="C4593" s="122"/>
    </row>
    <row r="4594" spans="2:3" x14ac:dyDescent="0.2">
      <c r="B4594" s="110"/>
      <c r="C4594" s="122"/>
    </row>
    <row r="4595" spans="2:3" x14ac:dyDescent="0.2">
      <c r="B4595" s="110"/>
      <c r="C4595" s="122"/>
    </row>
    <row r="4596" spans="2:3" x14ac:dyDescent="0.2">
      <c r="B4596" s="110"/>
      <c r="C4596" s="122"/>
    </row>
    <row r="4597" spans="2:3" x14ac:dyDescent="0.2">
      <c r="B4597" s="110"/>
      <c r="C4597" s="122"/>
    </row>
    <row r="4598" spans="2:3" x14ac:dyDescent="0.2">
      <c r="B4598" s="110"/>
      <c r="C4598" s="122"/>
    </row>
    <row r="4599" spans="2:3" x14ac:dyDescent="0.2">
      <c r="B4599" s="110"/>
      <c r="C4599" s="122"/>
    </row>
    <row r="4600" spans="2:3" x14ac:dyDescent="0.2">
      <c r="B4600" s="110"/>
      <c r="C4600" s="122"/>
    </row>
    <row r="4601" spans="2:3" x14ac:dyDescent="0.2">
      <c r="B4601" s="110"/>
      <c r="C4601" s="122"/>
    </row>
    <row r="4602" spans="2:3" x14ac:dyDescent="0.2">
      <c r="B4602" s="110"/>
      <c r="C4602" s="122"/>
    </row>
    <row r="4603" spans="2:3" x14ac:dyDescent="0.2">
      <c r="B4603" s="110"/>
      <c r="C4603" s="122"/>
    </row>
    <row r="4604" spans="2:3" x14ac:dyDescent="0.2">
      <c r="B4604" s="110"/>
      <c r="C4604" s="122"/>
    </row>
    <row r="4605" spans="2:3" x14ac:dyDescent="0.2">
      <c r="B4605" s="110"/>
      <c r="C4605" s="122"/>
    </row>
    <row r="4606" spans="2:3" x14ac:dyDescent="0.2">
      <c r="B4606" s="110"/>
      <c r="C4606" s="122"/>
    </row>
    <row r="4607" spans="2:3" x14ac:dyDescent="0.2">
      <c r="B4607" s="110"/>
      <c r="C4607" s="122"/>
    </row>
    <row r="4608" spans="2:3" x14ac:dyDescent="0.2">
      <c r="B4608" s="110"/>
      <c r="C4608" s="122"/>
    </row>
    <row r="4609" spans="2:3" x14ac:dyDescent="0.2">
      <c r="B4609" s="110"/>
      <c r="C4609" s="122"/>
    </row>
    <row r="4610" spans="2:3" x14ac:dyDescent="0.2">
      <c r="B4610" s="110"/>
      <c r="C4610" s="122"/>
    </row>
    <row r="4611" spans="2:3" x14ac:dyDescent="0.2">
      <c r="B4611" s="110"/>
      <c r="C4611" s="122"/>
    </row>
    <row r="4612" spans="2:3" x14ac:dyDescent="0.2">
      <c r="B4612" s="110"/>
      <c r="C4612" s="122"/>
    </row>
    <row r="4613" spans="2:3" x14ac:dyDescent="0.2">
      <c r="B4613" s="110"/>
      <c r="C4613" s="122"/>
    </row>
    <row r="4614" spans="2:3" x14ac:dyDescent="0.2">
      <c r="B4614" s="110"/>
      <c r="C4614" s="122"/>
    </row>
    <row r="4615" spans="2:3" x14ac:dyDescent="0.2">
      <c r="B4615" s="110"/>
      <c r="C4615" s="122"/>
    </row>
    <row r="4616" spans="2:3" x14ac:dyDescent="0.2">
      <c r="B4616" s="110"/>
      <c r="C4616" s="122"/>
    </row>
    <row r="4617" spans="2:3" x14ac:dyDescent="0.2">
      <c r="B4617" s="110"/>
      <c r="C4617" s="122"/>
    </row>
    <row r="4618" spans="2:3" x14ac:dyDescent="0.2">
      <c r="B4618" s="110"/>
      <c r="C4618" s="122"/>
    </row>
    <row r="4619" spans="2:3" x14ac:dyDescent="0.2">
      <c r="B4619" s="110"/>
      <c r="C4619" s="122"/>
    </row>
    <row r="4620" spans="2:3" x14ac:dyDescent="0.2">
      <c r="B4620" s="110"/>
      <c r="C4620" s="122"/>
    </row>
    <row r="4621" spans="2:3" x14ac:dyDescent="0.2">
      <c r="B4621" s="110"/>
      <c r="C4621" s="122"/>
    </row>
    <row r="4622" spans="2:3" x14ac:dyDescent="0.2">
      <c r="B4622" s="110"/>
      <c r="C4622" s="122"/>
    </row>
    <row r="4623" spans="2:3" x14ac:dyDescent="0.2">
      <c r="B4623" s="110"/>
      <c r="C4623" s="122"/>
    </row>
    <row r="4624" spans="2:3" x14ac:dyDescent="0.2">
      <c r="B4624" s="110"/>
      <c r="C4624" s="122"/>
    </row>
    <row r="4625" spans="2:3" x14ac:dyDescent="0.2">
      <c r="B4625" s="110"/>
      <c r="C4625" s="122"/>
    </row>
    <row r="4626" spans="2:3" x14ac:dyDescent="0.2">
      <c r="B4626" s="110"/>
      <c r="C4626" s="122"/>
    </row>
    <row r="4627" spans="2:3" x14ac:dyDescent="0.2">
      <c r="B4627" s="110"/>
      <c r="C4627" s="122"/>
    </row>
    <row r="4628" spans="2:3" x14ac:dyDescent="0.2">
      <c r="B4628" s="110"/>
      <c r="C4628" s="122"/>
    </row>
    <row r="4629" spans="2:3" x14ac:dyDescent="0.2">
      <c r="B4629" s="110"/>
      <c r="C4629" s="122"/>
    </row>
    <row r="4630" spans="2:3" x14ac:dyDescent="0.2">
      <c r="B4630" s="110"/>
      <c r="C4630" s="122"/>
    </row>
    <row r="4631" spans="2:3" x14ac:dyDescent="0.2">
      <c r="B4631" s="110"/>
      <c r="C4631" s="122"/>
    </row>
    <row r="4632" spans="2:3" x14ac:dyDescent="0.2">
      <c r="B4632" s="110"/>
      <c r="C4632" s="122"/>
    </row>
    <row r="4633" spans="2:3" x14ac:dyDescent="0.2">
      <c r="B4633" s="110"/>
      <c r="C4633" s="122"/>
    </row>
    <row r="4634" spans="2:3" x14ac:dyDescent="0.2">
      <c r="B4634" s="110"/>
      <c r="C4634" s="122"/>
    </row>
    <row r="4635" spans="2:3" x14ac:dyDescent="0.2">
      <c r="B4635" s="110"/>
      <c r="C4635" s="122"/>
    </row>
    <row r="4636" spans="2:3" x14ac:dyDescent="0.2">
      <c r="B4636" s="110"/>
      <c r="C4636" s="122"/>
    </row>
    <row r="4637" spans="2:3" x14ac:dyDescent="0.2">
      <c r="B4637" s="110"/>
      <c r="C4637" s="122"/>
    </row>
    <row r="4638" spans="2:3" x14ac:dyDescent="0.2">
      <c r="B4638" s="110"/>
      <c r="C4638" s="122"/>
    </row>
    <row r="4639" spans="2:3" x14ac:dyDescent="0.2">
      <c r="B4639" s="110"/>
      <c r="C4639" s="122"/>
    </row>
    <row r="4640" spans="2:3" x14ac:dyDescent="0.2">
      <c r="B4640" s="110"/>
      <c r="C4640" s="122"/>
    </row>
    <row r="4641" spans="2:3" x14ac:dyDescent="0.2">
      <c r="B4641" s="110"/>
      <c r="C4641" s="122"/>
    </row>
    <row r="4642" spans="2:3" x14ac:dyDescent="0.2">
      <c r="B4642" s="110"/>
      <c r="C4642" s="122"/>
    </row>
    <row r="4643" spans="2:3" x14ac:dyDescent="0.2">
      <c r="B4643" s="110"/>
      <c r="C4643" s="122"/>
    </row>
    <row r="4644" spans="2:3" x14ac:dyDescent="0.2">
      <c r="B4644" s="110"/>
      <c r="C4644" s="122"/>
    </row>
    <row r="4645" spans="2:3" x14ac:dyDescent="0.2">
      <c r="B4645" s="110"/>
      <c r="C4645" s="122"/>
    </row>
    <row r="4646" spans="2:3" x14ac:dyDescent="0.2">
      <c r="B4646" s="110"/>
      <c r="C4646" s="122"/>
    </row>
    <row r="4647" spans="2:3" x14ac:dyDescent="0.2">
      <c r="B4647" s="110"/>
      <c r="C4647" s="122"/>
    </row>
    <row r="4648" spans="2:3" x14ac:dyDescent="0.2">
      <c r="B4648" s="110"/>
      <c r="C4648" s="122"/>
    </row>
    <row r="4649" spans="2:3" x14ac:dyDescent="0.2">
      <c r="B4649" s="110"/>
      <c r="C4649" s="122"/>
    </row>
    <row r="4650" spans="2:3" x14ac:dyDescent="0.2">
      <c r="B4650" s="110"/>
      <c r="C4650" s="122"/>
    </row>
    <row r="4651" spans="2:3" x14ac:dyDescent="0.2">
      <c r="B4651" s="110"/>
      <c r="C4651" s="122"/>
    </row>
    <row r="4652" spans="2:3" x14ac:dyDescent="0.2">
      <c r="B4652" s="110"/>
      <c r="C4652" s="122"/>
    </row>
    <row r="4653" spans="2:3" x14ac:dyDescent="0.2">
      <c r="B4653" s="110"/>
      <c r="C4653" s="122"/>
    </row>
    <row r="4654" spans="2:3" x14ac:dyDescent="0.2">
      <c r="B4654" s="110"/>
      <c r="C4654" s="122"/>
    </row>
    <row r="4655" spans="2:3" x14ac:dyDescent="0.2">
      <c r="B4655" s="110"/>
      <c r="C4655" s="122"/>
    </row>
    <row r="4656" spans="2:3" x14ac:dyDescent="0.2">
      <c r="B4656" s="110"/>
      <c r="C4656" s="122"/>
    </row>
    <row r="4657" spans="2:3" x14ac:dyDescent="0.2">
      <c r="B4657" s="110"/>
      <c r="C4657" s="122"/>
    </row>
    <row r="4658" spans="2:3" x14ac:dyDescent="0.2">
      <c r="B4658" s="110"/>
      <c r="C4658" s="122"/>
    </row>
    <row r="4659" spans="2:3" x14ac:dyDescent="0.2">
      <c r="B4659" s="110"/>
      <c r="C4659" s="122"/>
    </row>
    <row r="4660" spans="2:3" x14ac:dyDescent="0.2">
      <c r="B4660" s="110"/>
      <c r="C4660" s="122"/>
    </row>
    <row r="4661" spans="2:3" x14ac:dyDescent="0.2">
      <c r="B4661" s="110"/>
      <c r="C4661" s="122"/>
    </row>
    <row r="4662" spans="2:3" x14ac:dyDescent="0.2">
      <c r="B4662" s="110"/>
      <c r="C4662" s="122"/>
    </row>
    <row r="4663" spans="2:3" x14ac:dyDescent="0.2">
      <c r="B4663" s="110"/>
      <c r="C4663" s="122"/>
    </row>
    <row r="4664" spans="2:3" x14ac:dyDescent="0.2">
      <c r="B4664" s="110"/>
      <c r="C4664" s="122"/>
    </row>
    <row r="4665" spans="2:3" x14ac:dyDescent="0.2">
      <c r="B4665" s="110"/>
      <c r="C4665" s="122"/>
    </row>
    <row r="4666" spans="2:3" x14ac:dyDescent="0.2">
      <c r="B4666" s="110"/>
      <c r="C4666" s="122"/>
    </row>
    <row r="4667" spans="2:3" x14ac:dyDescent="0.2">
      <c r="B4667" s="110"/>
      <c r="C4667" s="122"/>
    </row>
    <row r="4668" spans="2:3" x14ac:dyDescent="0.2">
      <c r="B4668" s="110"/>
      <c r="C4668" s="122"/>
    </row>
    <row r="4669" spans="2:3" x14ac:dyDescent="0.2">
      <c r="B4669" s="110"/>
      <c r="C4669" s="122"/>
    </row>
    <row r="4670" spans="2:3" x14ac:dyDescent="0.2">
      <c r="B4670" s="110"/>
      <c r="C4670" s="122"/>
    </row>
    <row r="4671" spans="2:3" x14ac:dyDescent="0.2">
      <c r="B4671" s="110"/>
      <c r="C4671" s="122"/>
    </row>
    <row r="4672" spans="2:3" x14ac:dyDescent="0.2">
      <c r="B4672" s="110"/>
      <c r="C4672" s="122"/>
    </row>
    <row r="4673" spans="2:3" x14ac:dyDescent="0.2">
      <c r="B4673" s="110"/>
      <c r="C4673" s="122"/>
    </row>
    <row r="4674" spans="2:3" x14ac:dyDescent="0.2">
      <c r="B4674" s="110"/>
      <c r="C4674" s="122"/>
    </row>
    <row r="4675" spans="2:3" x14ac:dyDescent="0.2">
      <c r="B4675" s="110"/>
      <c r="C4675" s="122"/>
    </row>
    <row r="4676" spans="2:3" x14ac:dyDescent="0.2">
      <c r="B4676" s="110"/>
      <c r="C4676" s="122"/>
    </row>
    <row r="4677" spans="2:3" x14ac:dyDescent="0.2">
      <c r="B4677" s="110"/>
      <c r="C4677" s="122"/>
    </row>
    <row r="4678" spans="2:3" x14ac:dyDescent="0.2">
      <c r="B4678" s="110"/>
      <c r="C4678" s="122"/>
    </row>
    <row r="4679" spans="2:3" x14ac:dyDescent="0.2">
      <c r="B4679" s="110"/>
      <c r="C4679" s="122"/>
    </row>
    <row r="4680" spans="2:3" x14ac:dyDescent="0.2">
      <c r="B4680" s="110"/>
      <c r="C4680" s="122"/>
    </row>
    <row r="4681" spans="2:3" x14ac:dyDescent="0.2">
      <c r="B4681" s="110"/>
      <c r="C4681" s="122"/>
    </row>
    <row r="4682" spans="2:3" x14ac:dyDescent="0.2">
      <c r="B4682" s="110"/>
      <c r="C4682" s="122"/>
    </row>
    <row r="4683" spans="2:3" x14ac:dyDescent="0.2">
      <c r="B4683" s="110"/>
      <c r="C4683" s="122"/>
    </row>
    <row r="4684" spans="2:3" x14ac:dyDescent="0.2">
      <c r="B4684" s="110"/>
      <c r="C4684" s="122"/>
    </row>
    <row r="4685" spans="2:3" x14ac:dyDescent="0.2">
      <c r="B4685" s="110"/>
      <c r="C4685" s="122"/>
    </row>
    <row r="4686" spans="2:3" x14ac:dyDescent="0.2">
      <c r="B4686" s="110"/>
      <c r="C4686" s="122"/>
    </row>
    <row r="4687" spans="2:3" x14ac:dyDescent="0.2">
      <c r="B4687" s="110"/>
      <c r="C4687" s="122"/>
    </row>
    <row r="4688" spans="2:3" x14ac:dyDescent="0.2">
      <c r="B4688" s="110"/>
      <c r="C4688" s="122"/>
    </row>
    <row r="4689" spans="2:3" x14ac:dyDescent="0.2">
      <c r="B4689" s="110"/>
      <c r="C4689" s="122"/>
    </row>
    <row r="4690" spans="2:3" x14ac:dyDescent="0.2">
      <c r="B4690" s="110"/>
      <c r="C4690" s="122"/>
    </row>
    <row r="4691" spans="2:3" x14ac:dyDescent="0.2">
      <c r="B4691" s="110"/>
      <c r="C4691" s="122"/>
    </row>
    <row r="4692" spans="2:3" x14ac:dyDescent="0.2">
      <c r="B4692" s="110"/>
      <c r="C4692" s="122"/>
    </row>
    <row r="4693" spans="2:3" x14ac:dyDescent="0.2">
      <c r="B4693" s="110"/>
      <c r="C4693" s="122"/>
    </row>
    <row r="4694" spans="2:3" x14ac:dyDescent="0.2">
      <c r="B4694" s="110"/>
      <c r="C4694" s="122"/>
    </row>
    <row r="4695" spans="2:3" x14ac:dyDescent="0.2">
      <c r="B4695" s="110"/>
      <c r="C4695" s="122"/>
    </row>
    <row r="4696" spans="2:3" x14ac:dyDescent="0.2">
      <c r="B4696" s="110"/>
      <c r="C4696" s="122"/>
    </row>
    <row r="4697" spans="2:3" x14ac:dyDescent="0.2">
      <c r="B4697" s="110"/>
      <c r="C4697" s="122"/>
    </row>
    <row r="4698" spans="2:3" x14ac:dyDescent="0.2">
      <c r="B4698" s="110"/>
      <c r="C4698" s="122"/>
    </row>
    <row r="4699" spans="2:3" x14ac:dyDescent="0.2">
      <c r="B4699" s="110"/>
      <c r="C4699" s="122"/>
    </row>
    <row r="4700" spans="2:3" x14ac:dyDescent="0.2">
      <c r="B4700" s="110"/>
      <c r="C4700" s="122"/>
    </row>
    <row r="4701" spans="2:3" x14ac:dyDescent="0.2">
      <c r="B4701" s="110"/>
      <c r="C4701" s="122"/>
    </row>
    <row r="4702" spans="2:3" x14ac:dyDescent="0.2">
      <c r="B4702" s="110"/>
      <c r="C4702" s="122"/>
    </row>
    <row r="4703" spans="2:3" x14ac:dyDescent="0.2">
      <c r="B4703" s="110"/>
      <c r="C4703" s="122"/>
    </row>
    <row r="4704" spans="2:3" x14ac:dyDescent="0.2">
      <c r="B4704" s="110"/>
      <c r="C4704" s="122"/>
    </row>
    <row r="4705" spans="2:3" x14ac:dyDescent="0.2">
      <c r="B4705" s="110"/>
      <c r="C4705" s="122"/>
    </row>
    <row r="4706" spans="2:3" x14ac:dyDescent="0.2">
      <c r="B4706" s="110"/>
      <c r="C4706" s="122"/>
    </row>
    <row r="4707" spans="2:3" x14ac:dyDescent="0.2">
      <c r="B4707" s="110"/>
      <c r="C4707" s="122"/>
    </row>
    <row r="4708" spans="2:3" x14ac:dyDescent="0.2">
      <c r="B4708" s="110"/>
      <c r="C4708" s="122"/>
    </row>
    <row r="4709" spans="2:3" x14ac:dyDescent="0.2">
      <c r="B4709" s="110"/>
      <c r="C4709" s="122"/>
    </row>
    <row r="4710" spans="2:3" x14ac:dyDescent="0.2">
      <c r="B4710" s="110"/>
      <c r="C4710" s="122"/>
    </row>
    <row r="4711" spans="2:3" x14ac:dyDescent="0.2">
      <c r="B4711" s="110"/>
      <c r="C4711" s="122"/>
    </row>
    <row r="4712" spans="2:3" x14ac:dyDescent="0.2">
      <c r="B4712" s="110"/>
      <c r="C4712" s="122"/>
    </row>
    <row r="4713" spans="2:3" x14ac:dyDescent="0.2">
      <c r="B4713" s="110"/>
      <c r="C4713" s="122"/>
    </row>
    <row r="4714" spans="2:3" x14ac:dyDescent="0.2">
      <c r="B4714" s="110"/>
      <c r="C4714" s="122"/>
    </row>
    <row r="4715" spans="2:3" x14ac:dyDescent="0.2">
      <c r="B4715" s="110"/>
      <c r="C4715" s="122"/>
    </row>
    <row r="4716" spans="2:3" x14ac:dyDescent="0.2">
      <c r="B4716" s="110"/>
      <c r="C4716" s="122"/>
    </row>
    <row r="4717" spans="2:3" x14ac:dyDescent="0.2">
      <c r="B4717" s="110"/>
      <c r="C4717" s="122"/>
    </row>
    <row r="4718" spans="2:3" x14ac:dyDescent="0.2">
      <c r="B4718" s="110"/>
      <c r="C4718" s="122"/>
    </row>
    <row r="4719" spans="2:3" x14ac:dyDescent="0.2">
      <c r="B4719" s="110"/>
      <c r="C4719" s="122"/>
    </row>
    <row r="4720" spans="2:3" x14ac:dyDescent="0.2">
      <c r="B4720" s="110"/>
      <c r="C4720" s="122"/>
    </row>
    <row r="4721" spans="2:3" x14ac:dyDescent="0.2">
      <c r="B4721" s="110"/>
      <c r="C4721" s="122"/>
    </row>
    <row r="4722" spans="2:3" x14ac:dyDescent="0.2">
      <c r="B4722" s="110"/>
      <c r="C4722" s="122"/>
    </row>
    <row r="4723" spans="2:3" x14ac:dyDescent="0.2">
      <c r="B4723" s="110"/>
      <c r="C4723" s="122"/>
    </row>
    <row r="4724" spans="2:3" x14ac:dyDescent="0.2">
      <c r="B4724" s="110"/>
      <c r="C4724" s="122"/>
    </row>
    <row r="4725" spans="2:3" x14ac:dyDescent="0.2">
      <c r="B4725" s="110"/>
      <c r="C4725" s="122"/>
    </row>
    <row r="4726" spans="2:3" x14ac:dyDescent="0.2">
      <c r="B4726" s="110"/>
      <c r="C4726" s="122"/>
    </row>
    <row r="4727" spans="2:3" x14ac:dyDescent="0.2">
      <c r="B4727" s="110"/>
      <c r="C4727" s="122"/>
    </row>
    <row r="4728" spans="2:3" x14ac:dyDescent="0.2">
      <c r="B4728" s="110"/>
      <c r="C4728" s="122"/>
    </row>
    <row r="4729" spans="2:3" x14ac:dyDescent="0.2">
      <c r="B4729" s="110"/>
      <c r="C4729" s="122"/>
    </row>
    <row r="4730" spans="2:3" x14ac:dyDescent="0.2">
      <c r="B4730" s="110"/>
      <c r="C4730" s="122"/>
    </row>
    <row r="4731" spans="2:3" x14ac:dyDescent="0.2">
      <c r="B4731" s="110"/>
      <c r="C4731" s="122"/>
    </row>
    <row r="4732" spans="2:3" x14ac:dyDescent="0.2">
      <c r="B4732" s="110"/>
      <c r="C4732" s="122"/>
    </row>
    <row r="4733" spans="2:3" x14ac:dyDescent="0.2">
      <c r="B4733" s="110"/>
      <c r="C4733" s="122"/>
    </row>
    <row r="4734" spans="2:3" x14ac:dyDescent="0.2">
      <c r="B4734" s="110"/>
      <c r="C4734" s="122"/>
    </row>
    <row r="4735" spans="2:3" x14ac:dyDescent="0.2">
      <c r="B4735" s="110"/>
      <c r="C4735" s="122"/>
    </row>
    <row r="4736" spans="2:3" x14ac:dyDescent="0.2">
      <c r="B4736" s="110"/>
      <c r="C4736" s="122"/>
    </row>
    <row r="4737" spans="2:3" x14ac:dyDescent="0.2">
      <c r="B4737" s="110"/>
      <c r="C4737" s="122"/>
    </row>
    <row r="4738" spans="2:3" x14ac:dyDescent="0.2">
      <c r="B4738" s="110"/>
      <c r="C4738" s="122"/>
    </row>
    <row r="4739" spans="2:3" x14ac:dyDescent="0.2">
      <c r="B4739" s="110"/>
      <c r="C4739" s="122"/>
    </row>
    <row r="4740" spans="2:3" x14ac:dyDescent="0.2">
      <c r="B4740" s="110"/>
      <c r="C4740" s="122"/>
    </row>
    <row r="4741" spans="2:3" x14ac:dyDescent="0.2">
      <c r="B4741" s="110"/>
      <c r="C4741" s="122"/>
    </row>
    <row r="4742" spans="2:3" x14ac:dyDescent="0.2">
      <c r="B4742" s="110"/>
      <c r="C4742" s="122"/>
    </row>
    <row r="4743" spans="2:3" x14ac:dyDescent="0.2">
      <c r="B4743" s="110"/>
      <c r="C4743" s="122"/>
    </row>
    <row r="4744" spans="2:3" x14ac:dyDescent="0.2">
      <c r="B4744" s="110"/>
      <c r="C4744" s="122"/>
    </row>
    <row r="4745" spans="2:3" x14ac:dyDescent="0.2">
      <c r="B4745" s="110"/>
      <c r="C4745" s="122"/>
    </row>
    <row r="4746" spans="2:3" x14ac:dyDescent="0.2">
      <c r="B4746" s="110"/>
      <c r="C4746" s="122"/>
    </row>
    <row r="4747" spans="2:3" x14ac:dyDescent="0.2">
      <c r="B4747" s="110"/>
      <c r="C4747" s="122"/>
    </row>
    <row r="4748" spans="2:3" x14ac:dyDescent="0.2">
      <c r="B4748" s="110"/>
      <c r="C4748" s="122"/>
    </row>
    <row r="4749" spans="2:3" x14ac:dyDescent="0.2">
      <c r="B4749" s="110"/>
      <c r="C4749" s="122"/>
    </row>
    <row r="4750" spans="2:3" x14ac:dyDescent="0.2">
      <c r="B4750" s="110"/>
      <c r="C4750" s="122"/>
    </row>
    <row r="4751" spans="2:3" x14ac:dyDescent="0.2">
      <c r="B4751" s="110"/>
      <c r="C4751" s="122"/>
    </row>
    <row r="4752" spans="2:3" x14ac:dyDescent="0.2">
      <c r="B4752" s="110"/>
      <c r="C4752" s="122"/>
    </row>
    <row r="4753" spans="2:3" x14ac:dyDescent="0.2">
      <c r="B4753" s="110"/>
      <c r="C4753" s="122"/>
    </row>
    <row r="4754" spans="2:3" x14ac:dyDescent="0.2">
      <c r="B4754" s="110"/>
      <c r="C4754" s="122"/>
    </row>
    <row r="4755" spans="2:3" x14ac:dyDescent="0.2">
      <c r="B4755" s="110"/>
      <c r="C4755" s="122"/>
    </row>
    <row r="4756" spans="2:3" x14ac:dyDescent="0.2">
      <c r="B4756" s="110"/>
      <c r="C4756" s="122"/>
    </row>
    <row r="4757" spans="2:3" x14ac:dyDescent="0.2">
      <c r="B4757" s="110"/>
      <c r="C4757" s="122"/>
    </row>
    <row r="4758" spans="2:3" x14ac:dyDescent="0.2">
      <c r="B4758" s="110"/>
      <c r="C4758" s="122"/>
    </row>
    <row r="4759" spans="2:3" x14ac:dyDescent="0.2">
      <c r="B4759" s="110"/>
      <c r="C4759" s="122"/>
    </row>
    <row r="4760" spans="2:3" x14ac:dyDescent="0.2">
      <c r="B4760" s="110"/>
      <c r="C4760" s="122"/>
    </row>
    <row r="4761" spans="2:3" x14ac:dyDescent="0.2">
      <c r="B4761" s="110"/>
      <c r="C4761" s="122"/>
    </row>
    <row r="4762" spans="2:3" x14ac:dyDescent="0.2">
      <c r="B4762" s="110"/>
      <c r="C4762" s="122"/>
    </row>
    <row r="4763" spans="2:3" x14ac:dyDescent="0.2">
      <c r="B4763" s="110"/>
      <c r="C4763" s="122"/>
    </row>
    <row r="4764" spans="2:3" x14ac:dyDescent="0.2">
      <c r="B4764" s="110"/>
      <c r="C4764" s="122"/>
    </row>
    <row r="4765" spans="2:3" x14ac:dyDescent="0.2">
      <c r="B4765" s="110"/>
      <c r="C4765" s="122"/>
    </row>
    <row r="4766" spans="2:3" x14ac:dyDescent="0.2">
      <c r="B4766" s="110"/>
      <c r="C4766" s="122"/>
    </row>
    <row r="4767" spans="2:3" x14ac:dyDescent="0.2">
      <c r="B4767" s="110"/>
      <c r="C4767" s="122"/>
    </row>
    <row r="4768" spans="2:3" x14ac:dyDescent="0.2">
      <c r="B4768" s="110"/>
      <c r="C4768" s="122"/>
    </row>
    <row r="4769" spans="2:3" x14ac:dyDescent="0.2">
      <c r="B4769" s="110"/>
      <c r="C4769" s="122"/>
    </row>
    <row r="4770" spans="2:3" x14ac:dyDescent="0.2">
      <c r="B4770" s="110"/>
      <c r="C4770" s="122"/>
    </row>
    <row r="4771" spans="2:3" x14ac:dyDescent="0.2">
      <c r="B4771" s="110"/>
      <c r="C4771" s="122"/>
    </row>
    <row r="4772" spans="2:3" x14ac:dyDescent="0.2">
      <c r="B4772" s="110"/>
      <c r="C4772" s="122"/>
    </row>
    <row r="4773" spans="2:3" x14ac:dyDescent="0.2">
      <c r="B4773" s="110"/>
      <c r="C4773" s="122"/>
    </row>
    <row r="4774" spans="2:3" x14ac:dyDescent="0.2">
      <c r="B4774" s="110"/>
      <c r="C4774" s="122"/>
    </row>
    <row r="4775" spans="2:3" x14ac:dyDescent="0.2">
      <c r="B4775" s="110"/>
      <c r="C4775" s="122"/>
    </row>
    <row r="4776" spans="2:3" x14ac:dyDescent="0.2">
      <c r="B4776" s="110"/>
      <c r="C4776" s="122"/>
    </row>
    <row r="4777" spans="2:3" x14ac:dyDescent="0.2">
      <c r="B4777" s="110"/>
      <c r="C4777" s="122"/>
    </row>
    <row r="4778" spans="2:3" x14ac:dyDescent="0.2">
      <c r="B4778" s="110"/>
      <c r="C4778" s="122"/>
    </row>
    <row r="4779" spans="2:3" x14ac:dyDescent="0.2">
      <c r="B4779" s="110"/>
      <c r="C4779" s="122"/>
    </row>
    <row r="4780" spans="2:3" x14ac:dyDescent="0.2">
      <c r="B4780" s="110"/>
      <c r="C4780" s="122"/>
    </row>
    <row r="4781" spans="2:3" x14ac:dyDescent="0.2">
      <c r="B4781" s="110"/>
      <c r="C4781" s="122"/>
    </row>
    <row r="4782" spans="2:3" x14ac:dyDescent="0.2">
      <c r="B4782" s="110"/>
      <c r="C4782" s="122"/>
    </row>
    <row r="4783" spans="2:3" x14ac:dyDescent="0.2">
      <c r="B4783" s="110"/>
      <c r="C4783" s="122"/>
    </row>
    <row r="4784" spans="2:3" x14ac:dyDescent="0.2">
      <c r="B4784" s="110"/>
      <c r="C4784" s="122"/>
    </row>
    <row r="4785" spans="2:3" x14ac:dyDescent="0.2">
      <c r="B4785" s="110"/>
      <c r="C4785" s="122"/>
    </row>
    <row r="4786" spans="2:3" x14ac:dyDescent="0.2">
      <c r="B4786" s="110"/>
      <c r="C4786" s="122"/>
    </row>
    <row r="4787" spans="2:3" x14ac:dyDescent="0.2">
      <c r="B4787" s="110"/>
      <c r="C4787" s="122"/>
    </row>
    <row r="4788" spans="2:3" x14ac:dyDescent="0.2">
      <c r="B4788" s="110"/>
      <c r="C4788" s="122"/>
    </row>
    <row r="4789" spans="2:3" x14ac:dyDescent="0.2">
      <c r="B4789" s="110"/>
      <c r="C4789" s="122"/>
    </row>
    <row r="4790" spans="2:3" x14ac:dyDescent="0.2">
      <c r="B4790" s="110"/>
      <c r="C4790" s="122"/>
    </row>
    <row r="4791" spans="2:3" x14ac:dyDescent="0.2">
      <c r="B4791" s="110"/>
      <c r="C4791" s="122"/>
    </row>
    <row r="4792" spans="2:3" x14ac:dyDescent="0.2">
      <c r="B4792" s="110"/>
      <c r="C4792" s="122"/>
    </row>
    <row r="4793" spans="2:3" x14ac:dyDescent="0.2">
      <c r="B4793" s="110"/>
      <c r="C4793" s="122"/>
    </row>
    <row r="4794" spans="2:3" x14ac:dyDescent="0.2">
      <c r="B4794" s="110"/>
      <c r="C4794" s="122"/>
    </row>
    <row r="4795" spans="2:3" x14ac:dyDescent="0.2">
      <c r="B4795" s="110"/>
      <c r="C4795" s="122"/>
    </row>
    <row r="4796" spans="2:3" x14ac:dyDescent="0.2">
      <c r="B4796" s="110"/>
      <c r="C4796" s="122"/>
    </row>
    <row r="4797" spans="2:3" x14ac:dyDescent="0.2">
      <c r="B4797" s="110"/>
      <c r="C4797" s="122"/>
    </row>
    <row r="4798" spans="2:3" x14ac:dyDescent="0.2">
      <c r="B4798" s="110"/>
      <c r="C4798" s="122"/>
    </row>
    <row r="4799" spans="2:3" x14ac:dyDescent="0.2">
      <c r="B4799" s="110"/>
      <c r="C4799" s="122"/>
    </row>
    <row r="4800" spans="2:3" x14ac:dyDescent="0.2">
      <c r="B4800" s="110"/>
      <c r="C4800" s="122"/>
    </row>
    <row r="4801" spans="2:3" x14ac:dyDescent="0.2">
      <c r="B4801" s="110"/>
      <c r="C4801" s="122"/>
    </row>
    <row r="4802" spans="2:3" x14ac:dyDescent="0.2">
      <c r="B4802" s="110"/>
      <c r="C4802" s="122"/>
    </row>
    <row r="4803" spans="2:3" x14ac:dyDescent="0.2">
      <c r="B4803" s="110"/>
      <c r="C4803" s="122"/>
    </row>
    <row r="4804" spans="2:3" x14ac:dyDescent="0.2">
      <c r="B4804" s="110"/>
      <c r="C4804" s="122"/>
    </row>
    <row r="4805" spans="2:3" x14ac:dyDescent="0.2">
      <c r="B4805" s="110"/>
      <c r="C4805" s="122"/>
    </row>
    <row r="4806" spans="2:3" x14ac:dyDescent="0.2">
      <c r="B4806" s="110"/>
      <c r="C4806" s="122"/>
    </row>
    <row r="4807" spans="2:3" x14ac:dyDescent="0.2">
      <c r="B4807" s="110"/>
      <c r="C4807" s="122"/>
    </row>
    <row r="4808" spans="2:3" x14ac:dyDescent="0.2">
      <c r="B4808" s="110"/>
      <c r="C4808" s="122"/>
    </row>
    <row r="4809" spans="2:3" x14ac:dyDescent="0.2">
      <c r="B4809" s="110"/>
      <c r="C4809" s="122"/>
    </row>
    <row r="4810" spans="2:3" x14ac:dyDescent="0.2">
      <c r="B4810" s="110"/>
      <c r="C4810" s="122"/>
    </row>
    <row r="4811" spans="2:3" x14ac:dyDescent="0.2">
      <c r="B4811" s="110"/>
      <c r="C4811" s="122"/>
    </row>
    <row r="4812" spans="2:3" x14ac:dyDescent="0.2">
      <c r="B4812" s="110"/>
      <c r="C4812" s="122"/>
    </row>
    <row r="4813" spans="2:3" x14ac:dyDescent="0.2">
      <c r="B4813" s="110"/>
      <c r="C4813" s="122"/>
    </row>
    <row r="4814" spans="2:3" x14ac:dyDescent="0.2">
      <c r="B4814" s="110"/>
      <c r="C4814" s="122"/>
    </row>
    <row r="4815" spans="2:3" x14ac:dyDescent="0.2">
      <c r="B4815" s="110"/>
      <c r="C4815" s="122"/>
    </row>
    <row r="4816" spans="2:3" x14ac:dyDescent="0.2">
      <c r="B4816" s="110"/>
      <c r="C4816" s="122"/>
    </row>
    <row r="4817" spans="2:3" x14ac:dyDescent="0.2">
      <c r="B4817" s="110"/>
      <c r="C4817" s="122"/>
    </row>
    <row r="4818" spans="2:3" x14ac:dyDescent="0.2">
      <c r="B4818" s="110"/>
      <c r="C4818" s="122"/>
    </row>
    <row r="4819" spans="2:3" x14ac:dyDescent="0.2">
      <c r="B4819" s="110"/>
      <c r="C4819" s="122"/>
    </row>
    <row r="4820" spans="2:3" x14ac:dyDescent="0.2">
      <c r="B4820" s="110"/>
      <c r="C4820" s="122"/>
    </row>
    <row r="4821" spans="2:3" x14ac:dyDescent="0.2">
      <c r="B4821" s="110"/>
      <c r="C4821" s="122"/>
    </row>
    <row r="4822" spans="2:3" x14ac:dyDescent="0.2">
      <c r="B4822" s="110"/>
      <c r="C4822" s="122"/>
    </row>
    <row r="4823" spans="2:3" x14ac:dyDescent="0.2">
      <c r="B4823" s="110"/>
      <c r="C4823" s="122"/>
    </row>
    <row r="4824" spans="2:3" x14ac:dyDescent="0.2">
      <c r="B4824" s="110"/>
      <c r="C4824" s="122"/>
    </row>
    <row r="4825" spans="2:3" x14ac:dyDescent="0.2">
      <c r="B4825" s="110"/>
      <c r="C4825" s="122"/>
    </row>
    <row r="4826" spans="2:3" x14ac:dyDescent="0.2">
      <c r="B4826" s="110"/>
      <c r="C4826" s="122"/>
    </row>
    <row r="4827" spans="2:3" x14ac:dyDescent="0.2">
      <c r="B4827" s="110"/>
      <c r="C4827" s="122"/>
    </row>
    <row r="4828" spans="2:3" x14ac:dyDescent="0.2">
      <c r="B4828" s="110"/>
      <c r="C4828" s="122"/>
    </row>
    <row r="4829" spans="2:3" x14ac:dyDescent="0.2">
      <c r="B4829" s="110"/>
      <c r="C4829" s="122"/>
    </row>
    <row r="4830" spans="2:3" x14ac:dyDescent="0.2">
      <c r="B4830" s="110"/>
      <c r="C4830" s="122"/>
    </row>
    <row r="4831" spans="2:3" x14ac:dyDescent="0.2">
      <c r="B4831" s="110"/>
      <c r="C4831" s="122"/>
    </row>
    <row r="4832" spans="2:3" x14ac:dyDescent="0.2">
      <c r="B4832" s="110"/>
      <c r="C4832" s="122"/>
    </row>
    <row r="4833" spans="2:3" x14ac:dyDescent="0.2">
      <c r="B4833" s="110"/>
      <c r="C4833" s="122"/>
    </row>
    <row r="4834" spans="2:3" x14ac:dyDescent="0.2">
      <c r="B4834" s="110"/>
      <c r="C4834" s="122"/>
    </row>
    <row r="4835" spans="2:3" x14ac:dyDescent="0.2">
      <c r="B4835" s="110"/>
      <c r="C4835" s="122"/>
    </row>
    <row r="4836" spans="2:3" x14ac:dyDescent="0.2">
      <c r="B4836" s="110"/>
      <c r="C4836" s="122"/>
    </row>
    <row r="4837" spans="2:3" x14ac:dyDescent="0.2">
      <c r="B4837" s="110"/>
      <c r="C4837" s="122"/>
    </row>
    <row r="4838" spans="2:3" x14ac:dyDescent="0.2">
      <c r="B4838" s="110"/>
      <c r="C4838" s="122"/>
    </row>
    <row r="4839" spans="2:3" x14ac:dyDescent="0.2">
      <c r="B4839" s="110"/>
      <c r="C4839" s="122"/>
    </row>
    <row r="4840" spans="2:3" x14ac:dyDescent="0.2">
      <c r="B4840" s="110"/>
      <c r="C4840" s="122"/>
    </row>
    <row r="4841" spans="2:3" x14ac:dyDescent="0.2">
      <c r="B4841" s="110"/>
      <c r="C4841" s="122"/>
    </row>
    <row r="4842" spans="2:3" x14ac:dyDescent="0.2">
      <c r="B4842" s="110"/>
      <c r="C4842" s="122"/>
    </row>
    <row r="4843" spans="2:3" x14ac:dyDescent="0.2">
      <c r="B4843" s="110"/>
      <c r="C4843" s="122"/>
    </row>
    <row r="4844" spans="2:3" x14ac:dyDescent="0.2">
      <c r="B4844" s="110"/>
      <c r="C4844" s="122"/>
    </row>
    <row r="4845" spans="2:3" x14ac:dyDescent="0.2">
      <c r="B4845" s="110"/>
      <c r="C4845" s="122"/>
    </row>
    <row r="4846" spans="2:3" x14ac:dyDescent="0.2">
      <c r="B4846" s="110"/>
      <c r="C4846" s="122"/>
    </row>
    <row r="4847" spans="2:3" x14ac:dyDescent="0.2">
      <c r="B4847" s="110"/>
      <c r="C4847" s="122"/>
    </row>
    <row r="4848" spans="2:3" x14ac:dyDescent="0.2">
      <c r="B4848" s="110"/>
      <c r="C4848" s="122"/>
    </row>
    <row r="4849" spans="2:3" x14ac:dyDescent="0.2">
      <c r="B4849" s="110"/>
      <c r="C4849" s="122"/>
    </row>
    <row r="4850" spans="2:3" x14ac:dyDescent="0.2">
      <c r="B4850" s="110"/>
      <c r="C4850" s="122"/>
    </row>
    <row r="4851" spans="2:3" x14ac:dyDescent="0.2">
      <c r="B4851" s="110"/>
      <c r="C4851" s="122"/>
    </row>
    <row r="4852" spans="2:3" x14ac:dyDescent="0.2">
      <c r="B4852" s="110"/>
      <c r="C4852" s="122"/>
    </row>
    <row r="4853" spans="2:3" x14ac:dyDescent="0.2">
      <c r="B4853" s="110"/>
      <c r="C4853" s="122"/>
    </row>
    <row r="4854" spans="2:3" x14ac:dyDescent="0.2">
      <c r="B4854" s="110"/>
      <c r="C4854" s="122"/>
    </row>
    <row r="4855" spans="2:3" x14ac:dyDescent="0.2">
      <c r="B4855" s="110"/>
      <c r="C4855" s="122"/>
    </row>
    <row r="4856" spans="2:3" x14ac:dyDescent="0.2">
      <c r="B4856" s="110"/>
      <c r="C4856" s="122"/>
    </row>
    <row r="4857" spans="2:3" x14ac:dyDescent="0.2">
      <c r="B4857" s="110"/>
      <c r="C4857" s="122"/>
    </row>
    <row r="4858" spans="2:3" x14ac:dyDescent="0.2">
      <c r="B4858" s="110"/>
      <c r="C4858" s="122"/>
    </row>
    <row r="4859" spans="2:3" x14ac:dyDescent="0.2">
      <c r="B4859" s="110"/>
      <c r="C4859" s="122"/>
    </row>
    <row r="4860" spans="2:3" x14ac:dyDescent="0.2">
      <c r="B4860" s="110"/>
      <c r="C4860" s="122"/>
    </row>
    <row r="4861" spans="2:3" x14ac:dyDescent="0.2">
      <c r="B4861" s="110"/>
      <c r="C4861" s="122"/>
    </row>
    <row r="4862" spans="2:3" x14ac:dyDescent="0.2">
      <c r="B4862" s="110"/>
      <c r="C4862" s="122"/>
    </row>
    <row r="4863" spans="2:3" x14ac:dyDescent="0.2">
      <c r="B4863" s="110"/>
      <c r="C4863" s="122"/>
    </row>
    <row r="4864" spans="2:3" x14ac:dyDescent="0.2">
      <c r="B4864" s="110"/>
      <c r="C4864" s="122"/>
    </row>
    <row r="4865" spans="2:3" x14ac:dyDescent="0.2">
      <c r="B4865" s="110"/>
      <c r="C4865" s="122"/>
    </row>
    <row r="4866" spans="2:3" x14ac:dyDescent="0.2">
      <c r="B4866" s="110"/>
      <c r="C4866" s="122"/>
    </row>
    <row r="4867" spans="2:3" x14ac:dyDescent="0.2">
      <c r="B4867" s="110"/>
      <c r="C4867" s="122"/>
    </row>
    <row r="4868" spans="2:3" x14ac:dyDescent="0.2">
      <c r="B4868" s="110"/>
      <c r="C4868" s="122"/>
    </row>
    <row r="4869" spans="2:3" x14ac:dyDescent="0.2">
      <c r="B4869" s="110"/>
      <c r="C4869" s="122"/>
    </row>
    <row r="4870" spans="2:3" x14ac:dyDescent="0.2">
      <c r="B4870" s="110"/>
      <c r="C4870" s="122"/>
    </row>
    <row r="4871" spans="2:3" x14ac:dyDescent="0.2">
      <c r="B4871" s="110"/>
      <c r="C4871" s="122"/>
    </row>
    <row r="4872" spans="2:3" x14ac:dyDescent="0.2">
      <c r="B4872" s="110"/>
      <c r="C4872" s="122"/>
    </row>
    <row r="4873" spans="2:3" x14ac:dyDescent="0.2">
      <c r="B4873" s="110"/>
      <c r="C4873" s="122"/>
    </row>
    <row r="4874" spans="2:3" x14ac:dyDescent="0.2">
      <c r="B4874" s="110"/>
      <c r="C4874" s="122"/>
    </row>
    <row r="4875" spans="2:3" x14ac:dyDescent="0.2">
      <c r="B4875" s="110"/>
      <c r="C4875" s="122"/>
    </row>
    <row r="4876" spans="2:3" x14ac:dyDescent="0.2">
      <c r="B4876" s="110"/>
      <c r="C4876" s="122"/>
    </row>
    <row r="4877" spans="2:3" x14ac:dyDescent="0.2">
      <c r="B4877" s="110"/>
      <c r="C4877" s="122"/>
    </row>
    <row r="4878" spans="2:3" x14ac:dyDescent="0.2">
      <c r="B4878" s="110"/>
      <c r="C4878" s="122"/>
    </row>
    <row r="4879" spans="2:3" x14ac:dyDescent="0.2">
      <c r="B4879" s="110"/>
      <c r="C4879" s="122"/>
    </row>
    <row r="4880" spans="2:3" x14ac:dyDescent="0.2">
      <c r="B4880" s="110"/>
      <c r="C4880" s="122"/>
    </row>
    <row r="4881" spans="2:3" x14ac:dyDescent="0.2">
      <c r="B4881" s="110"/>
      <c r="C4881" s="122"/>
    </row>
    <row r="4882" spans="2:3" x14ac:dyDescent="0.2">
      <c r="B4882" s="110"/>
      <c r="C4882" s="122"/>
    </row>
    <row r="4883" spans="2:3" x14ac:dyDescent="0.2">
      <c r="B4883" s="110"/>
      <c r="C4883" s="122"/>
    </row>
    <row r="4884" spans="2:3" x14ac:dyDescent="0.2">
      <c r="B4884" s="110"/>
      <c r="C4884" s="122"/>
    </row>
    <row r="4885" spans="2:3" x14ac:dyDescent="0.2">
      <c r="B4885" s="110"/>
      <c r="C4885" s="122"/>
    </row>
    <row r="4886" spans="2:3" x14ac:dyDescent="0.2">
      <c r="B4886" s="110"/>
      <c r="C4886" s="122"/>
    </row>
    <row r="4887" spans="2:3" x14ac:dyDescent="0.2">
      <c r="B4887" s="110"/>
      <c r="C4887" s="122"/>
    </row>
    <row r="4888" spans="2:3" x14ac:dyDescent="0.2">
      <c r="B4888" s="110"/>
      <c r="C4888" s="122"/>
    </row>
    <row r="4889" spans="2:3" x14ac:dyDescent="0.2">
      <c r="B4889" s="110"/>
      <c r="C4889" s="122"/>
    </row>
    <row r="4890" spans="2:3" x14ac:dyDescent="0.2">
      <c r="B4890" s="110"/>
      <c r="C4890" s="122"/>
    </row>
    <row r="4891" spans="2:3" x14ac:dyDescent="0.2">
      <c r="B4891" s="110"/>
      <c r="C4891" s="122"/>
    </row>
    <row r="4892" spans="2:3" x14ac:dyDescent="0.2">
      <c r="B4892" s="110"/>
      <c r="C4892" s="122"/>
    </row>
    <row r="4893" spans="2:3" x14ac:dyDescent="0.2">
      <c r="B4893" s="110"/>
      <c r="C4893" s="122"/>
    </row>
    <row r="4894" spans="2:3" x14ac:dyDescent="0.2">
      <c r="B4894" s="110"/>
      <c r="C4894" s="122"/>
    </row>
    <row r="4895" spans="2:3" x14ac:dyDescent="0.2">
      <c r="B4895" s="110"/>
      <c r="C4895" s="122"/>
    </row>
    <row r="4896" spans="2:3" x14ac:dyDescent="0.2">
      <c r="B4896" s="110"/>
      <c r="C4896" s="122"/>
    </row>
    <row r="4897" spans="2:3" x14ac:dyDescent="0.2">
      <c r="B4897" s="110"/>
      <c r="C4897" s="122"/>
    </row>
    <row r="4898" spans="2:3" x14ac:dyDescent="0.2">
      <c r="B4898" s="110"/>
      <c r="C4898" s="122"/>
    </row>
    <row r="4899" spans="2:3" x14ac:dyDescent="0.2">
      <c r="B4899" s="110"/>
      <c r="C4899" s="122"/>
    </row>
    <row r="4900" spans="2:3" x14ac:dyDescent="0.2">
      <c r="B4900" s="110"/>
      <c r="C4900" s="122"/>
    </row>
    <row r="4901" spans="2:3" x14ac:dyDescent="0.2">
      <c r="B4901" s="110"/>
      <c r="C4901" s="122"/>
    </row>
    <row r="4902" spans="2:3" x14ac:dyDescent="0.2">
      <c r="B4902" s="110"/>
      <c r="C4902" s="122"/>
    </row>
    <row r="4903" spans="2:3" x14ac:dyDescent="0.2">
      <c r="B4903" s="110"/>
      <c r="C4903" s="122"/>
    </row>
    <row r="4904" spans="2:3" x14ac:dyDescent="0.2">
      <c r="B4904" s="110"/>
      <c r="C4904" s="122"/>
    </row>
    <row r="4905" spans="2:3" x14ac:dyDescent="0.2">
      <c r="B4905" s="110"/>
      <c r="C4905" s="122"/>
    </row>
    <row r="4906" spans="2:3" x14ac:dyDescent="0.2">
      <c r="B4906" s="110"/>
      <c r="C4906" s="122"/>
    </row>
    <row r="4907" spans="2:3" x14ac:dyDescent="0.2">
      <c r="B4907" s="110"/>
      <c r="C4907" s="122"/>
    </row>
    <row r="4908" spans="2:3" x14ac:dyDescent="0.2">
      <c r="B4908" s="110"/>
      <c r="C4908" s="122"/>
    </row>
    <row r="4909" spans="2:3" x14ac:dyDescent="0.2">
      <c r="B4909" s="110"/>
      <c r="C4909" s="122"/>
    </row>
    <row r="4910" spans="2:3" x14ac:dyDescent="0.2">
      <c r="B4910" s="110"/>
      <c r="C4910" s="122"/>
    </row>
    <row r="4911" spans="2:3" x14ac:dyDescent="0.2">
      <c r="B4911" s="110"/>
      <c r="C4911" s="122"/>
    </row>
    <row r="4912" spans="2:3" x14ac:dyDescent="0.2">
      <c r="B4912" s="110"/>
      <c r="C4912" s="122"/>
    </row>
    <row r="4913" spans="2:3" x14ac:dyDescent="0.2">
      <c r="B4913" s="110"/>
      <c r="C4913" s="122"/>
    </row>
    <row r="4914" spans="2:3" x14ac:dyDescent="0.2">
      <c r="B4914" s="110"/>
      <c r="C4914" s="122"/>
    </row>
    <row r="4915" spans="2:3" x14ac:dyDescent="0.2">
      <c r="B4915" s="110"/>
      <c r="C4915" s="122"/>
    </row>
    <row r="4916" spans="2:3" x14ac:dyDescent="0.2">
      <c r="B4916" s="110"/>
      <c r="C4916" s="122"/>
    </row>
    <row r="4917" spans="2:3" x14ac:dyDescent="0.2">
      <c r="B4917" s="110"/>
      <c r="C4917" s="122"/>
    </row>
    <row r="4918" spans="2:3" x14ac:dyDescent="0.2">
      <c r="B4918" s="110"/>
      <c r="C4918" s="122"/>
    </row>
    <row r="4919" spans="2:3" x14ac:dyDescent="0.2">
      <c r="B4919" s="110"/>
      <c r="C4919" s="122"/>
    </row>
    <row r="4920" spans="2:3" x14ac:dyDescent="0.2">
      <c r="B4920" s="110"/>
      <c r="C4920" s="122"/>
    </row>
    <row r="4921" spans="2:3" x14ac:dyDescent="0.2">
      <c r="B4921" s="110"/>
      <c r="C4921" s="122"/>
    </row>
    <row r="4922" spans="2:3" x14ac:dyDescent="0.2">
      <c r="B4922" s="110"/>
      <c r="C4922" s="122"/>
    </row>
    <row r="4923" spans="2:3" x14ac:dyDescent="0.2">
      <c r="B4923" s="110"/>
      <c r="C4923" s="122"/>
    </row>
    <row r="4924" spans="2:3" x14ac:dyDescent="0.2">
      <c r="B4924" s="110"/>
      <c r="C4924" s="122"/>
    </row>
    <row r="4925" spans="2:3" x14ac:dyDescent="0.2">
      <c r="B4925" s="110"/>
      <c r="C4925" s="122"/>
    </row>
    <row r="4926" spans="2:3" x14ac:dyDescent="0.2">
      <c r="B4926" s="110"/>
      <c r="C4926" s="122"/>
    </row>
    <row r="4927" spans="2:3" x14ac:dyDescent="0.2">
      <c r="B4927" s="110"/>
      <c r="C4927" s="122"/>
    </row>
    <row r="4928" spans="2:3" x14ac:dyDescent="0.2">
      <c r="B4928" s="110"/>
      <c r="C4928" s="122"/>
    </row>
    <row r="4929" spans="2:3" x14ac:dyDescent="0.2">
      <c r="B4929" s="110"/>
      <c r="C4929" s="122"/>
    </row>
    <row r="4930" spans="2:3" x14ac:dyDescent="0.2">
      <c r="B4930" s="110"/>
      <c r="C4930" s="122"/>
    </row>
    <row r="4931" spans="2:3" x14ac:dyDescent="0.2">
      <c r="B4931" s="110"/>
      <c r="C4931" s="122"/>
    </row>
    <row r="4932" spans="2:3" x14ac:dyDescent="0.2">
      <c r="B4932" s="110"/>
      <c r="C4932" s="122"/>
    </row>
    <row r="4933" spans="2:3" x14ac:dyDescent="0.2">
      <c r="B4933" s="110"/>
      <c r="C4933" s="122"/>
    </row>
    <row r="4934" spans="2:3" x14ac:dyDescent="0.2">
      <c r="B4934" s="110"/>
      <c r="C4934" s="122"/>
    </row>
    <row r="4935" spans="2:3" x14ac:dyDescent="0.2">
      <c r="B4935" s="110"/>
      <c r="C4935" s="122"/>
    </row>
    <row r="4936" spans="2:3" x14ac:dyDescent="0.2">
      <c r="B4936" s="110"/>
      <c r="C4936" s="122"/>
    </row>
    <row r="4937" spans="2:3" x14ac:dyDescent="0.2">
      <c r="B4937" s="110"/>
      <c r="C4937" s="122"/>
    </row>
    <row r="4938" spans="2:3" x14ac:dyDescent="0.2">
      <c r="B4938" s="110"/>
      <c r="C4938" s="122"/>
    </row>
    <row r="4939" spans="2:3" x14ac:dyDescent="0.2">
      <c r="B4939" s="110"/>
      <c r="C4939" s="122"/>
    </row>
    <row r="4940" spans="2:3" x14ac:dyDescent="0.2">
      <c r="B4940" s="110"/>
      <c r="C4940" s="122"/>
    </row>
    <row r="4941" spans="2:3" x14ac:dyDescent="0.2">
      <c r="B4941" s="110"/>
      <c r="C4941" s="122"/>
    </row>
    <row r="4942" spans="2:3" x14ac:dyDescent="0.2">
      <c r="B4942" s="110"/>
      <c r="C4942" s="122"/>
    </row>
    <row r="4943" spans="2:3" x14ac:dyDescent="0.2">
      <c r="B4943" s="110"/>
      <c r="C4943" s="122"/>
    </row>
    <row r="4944" spans="2:3" x14ac:dyDescent="0.2">
      <c r="B4944" s="110"/>
      <c r="C4944" s="122"/>
    </row>
    <row r="4945" spans="2:3" x14ac:dyDescent="0.2">
      <c r="B4945" s="110"/>
      <c r="C4945" s="122"/>
    </row>
    <row r="4946" spans="2:3" x14ac:dyDescent="0.2">
      <c r="B4946" s="110"/>
      <c r="C4946" s="122"/>
    </row>
    <row r="4947" spans="2:3" x14ac:dyDescent="0.2">
      <c r="B4947" s="110"/>
      <c r="C4947" s="122"/>
    </row>
    <row r="4948" spans="2:3" x14ac:dyDescent="0.2">
      <c r="B4948" s="110"/>
      <c r="C4948" s="122"/>
    </row>
    <row r="4949" spans="2:3" x14ac:dyDescent="0.2">
      <c r="B4949" s="110"/>
      <c r="C4949" s="122"/>
    </row>
    <row r="4950" spans="2:3" x14ac:dyDescent="0.2">
      <c r="B4950" s="110"/>
      <c r="C4950" s="122"/>
    </row>
    <row r="4951" spans="2:3" x14ac:dyDescent="0.2">
      <c r="B4951" s="110"/>
      <c r="C4951" s="122"/>
    </row>
    <row r="4952" spans="2:3" x14ac:dyDescent="0.2">
      <c r="B4952" s="110"/>
      <c r="C4952" s="122"/>
    </row>
    <row r="4953" spans="2:3" x14ac:dyDescent="0.2">
      <c r="B4953" s="110"/>
      <c r="C4953" s="122"/>
    </row>
    <row r="4954" spans="2:3" x14ac:dyDescent="0.2">
      <c r="B4954" s="110"/>
      <c r="C4954" s="122"/>
    </row>
    <row r="4955" spans="2:3" x14ac:dyDescent="0.2">
      <c r="B4955" s="110"/>
      <c r="C4955" s="122"/>
    </row>
    <row r="4956" spans="2:3" x14ac:dyDescent="0.2">
      <c r="B4956" s="110"/>
      <c r="C4956" s="122"/>
    </row>
    <row r="4957" spans="2:3" x14ac:dyDescent="0.2">
      <c r="B4957" s="110"/>
      <c r="C4957" s="122"/>
    </row>
    <row r="4958" spans="2:3" x14ac:dyDescent="0.2">
      <c r="B4958" s="110"/>
      <c r="C4958" s="122"/>
    </row>
    <row r="4959" spans="2:3" x14ac:dyDescent="0.2">
      <c r="B4959" s="110"/>
      <c r="C4959" s="122"/>
    </row>
    <row r="4960" spans="2:3" x14ac:dyDescent="0.2">
      <c r="B4960" s="110"/>
      <c r="C4960" s="122"/>
    </row>
    <row r="4961" spans="2:3" x14ac:dyDescent="0.2">
      <c r="B4961" s="110"/>
      <c r="C4961" s="122"/>
    </row>
    <row r="4962" spans="2:3" x14ac:dyDescent="0.2">
      <c r="B4962" s="110"/>
      <c r="C4962" s="122"/>
    </row>
    <row r="4963" spans="2:3" x14ac:dyDescent="0.2">
      <c r="B4963" s="110"/>
      <c r="C4963" s="122"/>
    </row>
    <row r="4964" spans="2:3" x14ac:dyDescent="0.2">
      <c r="B4964" s="110"/>
      <c r="C4964" s="122"/>
    </row>
    <row r="4965" spans="2:3" x14ac:dyDescent="0.2">
      <c r="B4965" s="110"/>
      <c r="C4965" s="122"/>
    </row>
    <row r="4966" spans="2:3" x14ac:dyDescent="0.2">
      <c r="B4966" s="110"/>
      <c r="C4966" s="122"/>
    </row>
    <row r="4967" spans="2:3" x14ac:dyDescent="0.2">
      <c r="B4967" s="110"/>
      <c r="C4967" s="122"/>
    </row>
    <row r="4968" spans="2:3" x14ac:dyDescent="0.2">
      <c r="B4968" s="110"/>
      <c r="C4968" s="122"/>
    </row>
    <row r="4969" spans="2:3" x14ac:dyDescent="0.2">
      <c r="B4969" s="110"/>
      <c r="C4969" s="122"/>
    </row>
    <row r="4970" spans="2:3" x14ac:dyDescent="0.2">
      <c r="B4970" s="110"/>
      <c r="C4970" s="122"/>
    </row>
    <row r="4971" spans="2:3" x14ac:dyDescent="0.2">
      <c r="B4971" s="110"/>
      <c r="C4971" s="122"/>
    </row>
    <row r="4972" spans="2:3" x14ac:dyDescent="0.2">
      <c r="B4972" s="110"/>
      <c r="C4972" s="122"/>
    </row>
    <row r="4973" spans="2:3" x14ac:dyDescent="0.2">
      <c r="B4973" s="110"/>
      <c r="C4973" s="122"/>
    </row>
    <row r="4974" spans="2:3" x14ac:dyDescent="0.2">
      <c r="B4974" s="110"/>
      <c r="C4974" s="122"/>
    </row>
    <row r="4975" spans="2:3" x14ac:dyDescent="0.2">
      <c r="B4975" s="110"/>
      <c r="C4975" s="122"/>
    </row>
    <row r="4976" spans="2:3" x14ac:dyDescent="0.2">
      <c r="B4976" s="110"/>
      <c r="C4976" s="122"/>
    </row>
    <row r="4977" spans="2:3" x14ac:dyDescent="0.2">
      <c r="B4977" s="110"/>
      <c r="C4977" s="122"/>
    </row>
    <row r="4978" spans="2:3" x14ac:dyDescent="0.2">
      <c r="B4978" s="110"/>
      <c r="C4978" s="122"/>
    </row>
    <row r="4979" spans="2:3" x14ac:dyDescent="0.2">
      <c r="B4979" s="110"/>
      <c r="C4979" s="122"/>
    </row>
    <row r="4980" spans="2:3" x14ac:dyDescent="0.2">
      <c r="B4980" s="110"/>
      <c r="C4980" s="122"/>
    </row>
    <row r="4981" spans="2:3" x14ac:dyDescent="0.2">
      <c r="B4981" s="110"/>
      <c r="C4981" s="122"/>
    </row>
    <row r="4982" spans="2:3" x14ac:dyDescent="0.2">
      <c r="B4982" s="110"/>
      <c r="C4982" s="122"/>
    </row>
    <row r="4983" spans="2:3" x14ac:dyDescent="0.2">
      <c r="B4983" s="110"/>
      <c r="C4983" s="122"/>
    </row>
    <row r="4984" spans="2:3" x14ac:dyDescent="0.2">
      <c r="B4984" s="110"/>
      <c r="C4984" s="122"/>
    </row>
    <row r="4985" spans="2:3" x14ac:dyDescent="0.2">
      <c r="B4985" s="110"/>
      <c r="C4985" s="122"/>
    </row>
    <row r="4986" spans="2:3" x14ac:dyDescent="0.2">
      <c r="B4986" s="110"/>
      <c r="C4986" s="122"/>
    </row>
    <row r="4987" spans="2:3" x14ac:dyDescent="0.2">
      <c r="B4987" s="110"/>
      <c r="C4987" s="122"/>
    </row>
    <row r="4988" spans="2:3" x14ac:dyDescent="0.2">
      <c r="B4988" s="110"/>
      <c r="C4988" s="122"/>
    </row>
    <row r="4989" spans="2:3" x14ac:dyDescent="0.2">
      <c r="B4989" s="110"/>
      <c r="C4989" s="122"/>
    </row>
    <row r="4990" spans="2:3" x14ac:dyDescent="0.2">
      <c r="B4990" s="110"/>
      <c r="C4990" s="122"/>
    </row>
    <row r="4991" spans="2:3" x14ac:dyDescent="0.2">
      <c r="B4991" s="110"/>
      <c r="C4991" s="122"/>
    </row>
    <row r="4992" spans="2:3" x14ac:dyDescent="0.2">
      <c r="B4992" s="110"/>
      <c r="C4992" s="122"/>
    </row>
    <row r="4993" spans="2:3" x14ac:dyDescent="0.2">
      <c r="B4993" s="110"/>
      <c r="C4993" s="122"/>
    </row>
    <row r="4994" spans="2:3" x14ac:dyDescent="0.2">
      <c r="B4994" s="110"/>
      <c r="C4994" s="122"/>
    </row>
    <row r="4995" spans="2:3" x14ac:dyDescent="0.2">
      <c r="B4995" s="110"/>
      <c r="C4995" s="122"/>
    </row>
    <row r="4996" spans="2:3" x14ac:dyDescent="0.2">
      <c r="B4996" s="110"/>
      <c r="C4996" s="122"/>
    </row>
    <row r="4997" spans="2:3" x14ac:dyDescent="0.2">
      <c r="B4997" s="110"/>
      <c r="C4997" s="122"/>
    </row>
    <row r="4998" spans="2:3" x14ac:dyDescent="0.2">
      <c r="B4998" s="110"/>
      <c r="C4998" s="122"/>
    </row>
    <row r="4999" spans="2:3" x14ac:dyDescent="0.2">
      <c r="B4999" s="110"/>
      <c r="C4999" s="122"/>
    </row>
    <row r="5000" spans="2:3" x14ac:dyDescent="0.2">
      <c r="B5000" s="110"/>
      <c r="C5000" s="122"/>
    </row>
    <row r="5001" spans="2:3" x14ac:dyDescent="0.2">
      <c r="B5001" s="110"/>
      <c r="C5001" s="122"/>
    </row>
    <row r="5002" spans="2:3" x14ac:dyDescent="0.2">
      <c r="B5002" s="110"/>
      <c r="C5002" s="122"/>
    </row>
    <row r="5003" spans="2:3" x14ac:dyDescent="0.2">
      <c r="B5003" s="110"/>
      <c r="C5003" s="122"/>
    </row>
    <row r="5004" spans="2:3" x14ac:dyDescent="0.2">
      <c r="B5004" s="110"/>
      <c r="C5004" s="122"/>
    </row>
    <row r="5005" spans="2:3" x14ac:dyDescent="0.2">
      <c r="B5005" s="110"/>
      <c r="C5005" s="122"/>
    </row>
    <row r="5006" spans="2:3" x14ac:dyDescent="0.2">
      <c r="B5006" s="110"/>
      <c r="C5006" s="122"/>
    </row>
    <row r="5007" spans="2:3" x14ac:dyDescent="0.2">
      <c r="B5007" s="110"/>
      <c r="C5007" s="122"/>
    </row>
    <row r="5008" spans="2:3" x14ac:dyDescent="0.2">
      <c r="B5008" s="110"/>
      <c r="C5008" s="122"/>
    </row>
    <row r="5009" spans="2:3" x14ac:dyDescent="0.2">
      <c r="B5009" s="110"/>
      <c r="C5009" s="122"/>
    </row>
    <row r="5010" spans="2:3" x14ac:dyDescent="0.2">
      <c r="B5010" s="110"/>
      <c r="C5010" s="122"/>
    </row>
    <row r="5011" spans="2:3" x14ac:dyDescent="0.2">
      <c r="B5011" s="110"/>
      <c r="C5011" s="122"/>
    </row>
    <row r="5012" spans="2:3" x14ac:dyDescent="0.2">
      <c r="B5012" s="110"/>
      <c r="C5012" s="122"/>
    </row>
    <row r="5013" spans="2:3" x14ac:dyDescent="0.2">
      <c r="B5013" s="110"/>
      <c r="C5013" s="122"/>
    </row>
    <row r="5014" spans="2:3" x14ac:dyDescent="0.2">
      <c r="B5014" s="110"/>
      <c r="C5014" s="122"/>
    </row>
    <row r="5015" spans="2:3" x14ac:dyDescent="0.2">
      <c r="B5015" s="110"/>
      <c r="C5015" s="122"/>
    </row>
    <row r="5016" spans="2:3" x14ac:dyDescent="0.2">
      <c r="B5016" s="110"/>
      <c r="C5016" s="122"/>
    </row>
    <row r="5017" spans="2:3" x14ac:dyDescent="0.2">
      <c r="B5017" s="110"/>
      <c r="C5017" s="122"/>
    </row>
    <row r="5018" spans="2:3" x14ac:dyDescent="0.2">
      <c r="B5018" s="110"/>
      <c r="C5018" s="122"/>
    </row>
    <row r="5019" spans="2:3" x14ac:dyDescent="0.2">
      <c r="B5019" s="110"/>
      <c r="C5019" s="122"/>
    </row>
    <row r="5020" spans="2:3" x14ac:dyDescent="0.2">
      <c r="B5020" s="110"/>
      <c r="C5020" s="122"/>
    </row>
    <row r="5021" spans="2:3" x14ac:dyDescent="0.2">
      <c r="B5021" s="110"/>
      <c r="C5021" s="122"/>
    </row>
    <row r="5022" spans="2:3" x14ac:dyDescent="0.2">
      <c r="B5022" s="110"/>
      <c r="C5022" s="122"/>
    </row>
    <row r="5023" spans="2:3" x14ac:dyDescent="0.2">
      <c r="B5023" s="110"/>
      <c r="C5023" s="122"/>
    </row>
    <row r="5024" spans="2:3" x14ac:dyDescent="0.2">
      <c r="B5024" s="110"/>
      <c r="C5024" s="122"/>
    </row>
    <row r="5025" spans="2:3" x14ac:dyDescent="0.2">
      <c r="B5025" s="110"/>
      <c r="C5025" s="122"/>
    </row>
    <row r="5026" spans="2:3" x14ac:dyDescent="0.2">
      <c r="B5026" s="110"/>
      <c r="C5026" s="122"/>
    </row>
    <row r="5027" spans="2:3" x14ac:dyDescent="0.2">
      <c r="B5027" s="110"/>
      <c r="C5027" s="122"/>
    </row>
    <row r="5028" spans="2:3" x14ac:dyDescent="0.2">
      <c r="B5028" s="110"/>
      <c r="C5028" s="122"/>
    </row>
    <row r="5029" spans="2:3" x14ac:dyDescent="0.2">
      <c r="B5029" s="110"/>
      <c r="C5029" s="122"/>
    </row>
    <row r="5030" spans="2:3" x14ac:dyDescent="0.2">
      <c r="B5030" s="110"/>
      <c r="C5030" s="122"/>
    </row>
    <row r="5031" spans="2:3" x14ac:dyDescent="0.2">
      <c r="B5031" s="110"/>
      <c r="C5031" s="122"/>
    </row>
    <row r="5032" spans="2:3" x14ac:dyDescent="0.2">
      <c r="B5032" s="110"/>
      <c r="C5032" s="122"/>
    </row>
    <row r="5033" spans="2:3" x14ac:dyDescent="0.2">
      <c r="B5033" s="110"/>
      <c r="C5033" s="122"/>
    </row>
    <row r="5034" spans="2:3" x14ac:dyDescent="0.2">
      <c r="B5034" s="110"/>
      <c r="C5034" s="122"/>
    </row>
    <row r="5035" spans="2:3" x14ac:dyDescent="0.2">
      <c r="B5035" s="110"/>
      <c r="C5035" s="122"/>
    </row>
    <row r="5036" spans="2:3" x14ac:dyDescent="0.2">
      <c r="B5036" s="110"/>
      <c r="C5036" s="122"/>
    </row>
    <row r="5037" spans="2:3" x14ac:dyDescent="0.2">
      <c r="B5037" s="110"/>
      <c r="C5037" s="122"/>
    </row>
    <row r="5038" spans="2:3" x14ac:dyDescent="0.2">
      <c r="B5038" s="110"/>
      <c r="C5038" s="122"/>
    </row>
    <row r="5039" spans="2:3" x14ac:dyDescent="0.2">
      <c r="B5039" s="110"/>
      <c r="C5039" s="122"/>
    </row>
    <row r="5040" spans="2:3" x14ac:dyDescent="0.2">
      <c r="B5040" s="110"/>
      <c r="C5040" s="122"/>
    </row>
    <row r="5041" spans="2:3" x14ac:dyDescent="0.2">
      <c r="B5041" s="110"/>
      <c r="C5041" s="122"/>
    </row>
    <row r="5042" spans="2:3" x14ac:dyDescent="0.2">
      <c r="B5042" s="110"/>
      <c r="C5042" s="122"/>
    </row>
    <row r="5043" spans="2:3" x14ac:dyDescent="0.2">
      <c r="B5043" s="110"/>
      <c r="C5043" s="122"/>
    </row>
    <row r="5044" spans="2:3" x14ac:dyDescent="0.2">
      <c r="B5044" s="110"/>
      <c r="C5044" s="122"/>
    </row>
    <row r="5045" spans="2:3" x14ac:dyDescent="0.2">
      <c r="B5045" s="110"/>
      <c r="C5045" s="122"/>
    </row>
    <row r="5046" spans="2:3" x14ac:dyDescent="0.2">
      <c r="B5046" s="110"/>
      <c r="C5046" s="122"/>
    </row>
    <row r="5047" spans="2:3" x14ac:dyDescent="0.2">
      <c r="B5047" s="110"/>
      <c r="C5047" s="122"/>
    </row>
    <row r="5048" spans="2:3" x14ac:dyDescent="0.2">
      <c r="B5048" s="110"/>
      <c r="C5048" s="122"/>
    </row>
    <row r="5049" spans="2:3" x14ac:dyDescent="0.2">
      <c r="B5049" s="110"/>
      <c r="C5049" s="122"/>
    </row>
    <row r="5050" spans="2:3" x14ac:dyDescent="0.2">
      <c r="B5050" s="110"/>
      <c r="C5050" s="122"/>
    </row>
    <row r="5051" spans="2:3" x14ac:dyDescent="0.2">
      <c r="B5051" s="110"/>
      <c r="C5051" s="122"/>
    </row>
    <row r="5052" spans="2:3" x14ac:dyDescent="0.2">
      <c r="B5052" s="110"/>
      <c r="C5052" s="122"/>
    </row>
    <row r="5053" spans="2:3" x14ac:dyDescent="0.2">
      <c r="B5053" s="110"/>
      <c r="C5053" s="122"/>
    </row>
    <row r="5054" spans="2:3" x14ac:dyDescent="0.2">
      <c r="B5054" s="110"/>
      <c r="C5054" s="122"/>
    </row>
    <row r="5055" spans="2:3" x14ac:dyDescent="0.2">
      <c r="B5055" s="110"/>
      <c r="C5055" s="122"/>
    </row>
    <row r="5056" spans="2:3" x14ac:dyDescent="0.2">
      <c r="B5056" s="110"/>
      <c r="C5056" s="122"/>
    </row>
    <row r="5057" spans="2:3" x14ac:dyDescent="0.2">
      <c r="B5057" s="110"/>
      <c r="C5057" s="122"/>
    </row>
    <row r="5058" spans="2:3" x14ac:dyDescent="0.2">
      <c r="B5058" s="110"/>
      <c r="C5058" s="122"/>
    </row>
    <row r="5059" spans="2:3" x14ac:dyDescent="0.2">
      <c r="B5059" s="110"/>
      <c r="C5059" s="122"/>
    </row>
    <row r="5060" spans="2:3" x14ac:dyDescent="0.2">
      <c r="B5060" s="110"/>
      <c r="C5060" s="122"/>
    </row>
    <row r="5061" spans="2:3" x14ac:dyDescent="0.2">
      <c r="B5061" s="110"/>
      <c r="C5061" s="122"/>
    </row>
    <row r="5062" spans="2:3" x14ac:dyDescent="0.2">
      <c r="B5062" s="110"/>
      <c r="C5062" s="122"/>
    </row>
    <row r="5063" spans="2:3" x14ac:dyDescent="0.2">
      <c r="B5063" s="110"/>
      <c r="C5063" s="122"/>
    </row>
    <row r="5064" spans="2:3" x14ac:dyDescent="0.2">
      <c r="B5064" s="110"/>
      <c r="C5064" s="122"/>
    </row>
    <row r="5065" spans="2:3" x14ac:dyDescent="0.2">
      <c r="B5065" s="110"/>
      <c r="C5065" s="122"/>
    </row>
    <row r="5066" spans="2:3" x14ac:dyDescent="0.2">
      <c r="B5066" s="110"/>
      <c r="C5066" s="122"/>
    </row>
    <row r="5067" spans="2:3" x14ac:dyDescent="0.2">
      <c r="B5067" s="110"/>
      <c r="C5067" s="122"/>
    </row>
    <row r="5068" spans="2:3" x14ac:dyDescent="0.2">
      <c r="B5068" s="110"/>
      <c r="C5068" s="122"/>
    </row>
    <row r="5069" spans="2:3" x14ac:dyDescent="0.2">
      <c r="B5069" s="110"/>
      <c r="C5069" s="122"/>
    </row>
    <row r="5070" spans="2:3" x14ac:dyDescent="0.2">
      <c r="B5070" s="110"/>
      <c r="C5070" s="122"/>
    </row>
    <row r="5071" spans="2:3" x14ac:dyDescent="0.2">
      <c r="B5071" s="110"/>
      <c r="C5071" s="122"/>
    </row>
    <row r="5072" spans="2:3" x14ac:dyDescent="0.2">
      <c r="B5072" s="110"/>
      <c r="C5072" s="122"/>
    </row>
    <row r="5073" spans="2:3" x14ac:dyDescent="0.2">
      <c r="B5073" s="110"/>
      <c r="C5073" s="122"/>
    </row>
    <row r="5074" spans="2:3" x14ac:dyDescent="0.2">
      <c r="B5074" s="110"/>
      <c r="C5074" s="122"/>
    </row>
    <row r="5075" spans="2:3" x14ac:dyDescent="0.2">
      <c r="B5075" s="110"/>
      <c r="C5075" s="122"/>
    </row>
    <row r="5076" spans="2:3" x14ac:dyDescent="0.2">
      <c r="B5076" s="110"/>
      <c r="C5076" s="122"/>
    </row>
    <row r="5077" spans="2:3" x14ac:dyDescent="0.2">
      <c r="B5077" s="110"/>
      <c r="C5077" s="122"/>
    </row>
    <row r="5078" spans="2:3" x14ac:dyDescent="0.2">
      <c r="B5078" s="110"/>
      <c r="C5078" s="122"/>
    </row>
    <row r="5079" spans="2:3" x14ac:dyDescent="0.2">
      <c r="B5079" s="110"/>
      <c r="C5079" s="122"/>
    </row>
    <row r="5080" spans="2:3" x14ac:dyDescent="0.2">
      <c r="B5080" s="110"/>
      <c r="C5080" s="122"/>
    </row>
    <row r="5081" spans="2:3" x14ac:dyDescent="0.2">
      <c r="B5081" s="110"/>
      <c r="C5081" s="122"/>
    </row>
    <row r="5082" spans="2:3" x14ac:dyDescent="0.2">
      <c r="B5082" s="110"/>
      <c r="C5082" s="122"/>
    </row>
    <row r="5083" spans="2:3" x14ac:dyDescent="0.2">
      <c r="B5083" s="110"/>
      <c r="C5083" s="122"/>
    </row>
    <row r="5084" spans="2:3" x14ac:dyDescent="0.2">
      <c r="B5084" s="110"/>
      <c r="C5084" s="122"/>
    </row>
    <row r="5085" spans="2:3" x14ac:dyDescent="0.2">
      <c r="B5085" s="110"/>
      <c r="C5085" s="122"/>
    </row>
    <row r="5086" spans="2:3" x14ac:dyDescent="0.2">
      <c r="B5086" s="110"/>
      <c r="C5086" s="122"/>
    </row>
    <row r="5087" spans="2:3" x14ac:dyDescent="0.2">
      <c r="B5087" s="110"/>
      <c r="C5087" s="122"/>
    </row>
    <row r="5088" spans="2:3" x14ac:dyDescent="0.2">
      <c r="B5088" s="110"/>
      <c r="C5088" s="122"/>
    </row>
    <row r="5089" spans="2:3" x14ac:dyDescent="0.2">
      <c r="B5089" s="110"/>
      <c r="C5089" s="122"/>
    </row>
    <row r="5090" spans="2:3" x14ac:dyDescent="0.2">
      <c r="B5090" s="110"/>
      <c r="C5090" s="122"/>
    </row>
    <row r="5091" spans="2:3" x14ac:dyDescent="0.2">
      <c r="B5091" s="110"/>
      <c r="C5091" s="122"/>
    </row>
    <row r="5092" spans="2:3" x14ac:dyDescent="0.2">
      <c r="B5092" s="110"/>
      <c r="C5092" s="122"/>
    </row>
    <row r="5093" spans="2:3" x14ac:dyDescent="0.2">
      <c r="B5093" s="110"/>
      <c r="C5093" s="122"/>
    </row>
    <row r="5094" spans="2:3" x14ac:dyDescent="0.2">
      <c r="B5094" s="110"/>
      <c r="C5094" s="122"/>
    </row>
    <row r="5095" spans="2:3" x14ac:dyDescent="0.2">
      <c r="B5095" s="110"/>
      <c r="C5095" s="122"/>
    </row>
    <row r="5096" spans="2:3" x14ac:dyDescent="0.2">
      <c r="B5096" s="110"/>
      <c r="C5096" s="122"/>
    </row>
    <row r="5097" spans="2:3" x14ac:dyDescent="0.2">
      <c r="B5097" s="110"/>
      <c r="C5097" s="122"/>
    </row>
    <row r="5098" spans="2:3" x14ac:dyDescent="0.2">
      <c r="B5098" s="110"/>
      <c r="C5098" s="122"/>
    </row>
    <row r="5099" spans="2:3" x14ac:dyDescent="0.2">
      <c r="B5099" s="110"/>
      <c r="C5099" s="122"/>
    </row>
    <row r="5100" spans="2:3" x14ac:dyDescent="0.2">
      <c r="B5100" s="110"/>
      <c r="C5100" s="122"/>
    </row>
    <row r="5101" spans="2:3" x14ac:dyDescent="0.2">
      <c r="B5101" s="110"/>
      <c r="C5101" s="122"/>
    </row>
    <row r="5102" spans="2:3" x14ac:dyDescent="0.2">
      <c r="B5102" s="110"/>
      <c r="C5102" s="122"/>
    </row>
    <row r="5103" spans="2:3" x14ac:dyDescent="0.2">
      <c r="B5103" s="110"/>
      <c r="C5103" s="122"/>
    </row>
    <row r="5104" spans="2:3" x14ac:dyDescent="0.2">
      <c r="B5104" s="110"/>
      <c r="C5104" s="122"/>
    </row>
    <row r="5105" spans="2:3" x14ac:dyDescent="0.2">
      <c r="B5105" s="110"/>
      <c r="C5105" s="122"/>
    </row>
    <row r="5106" spans="2:3" x14ac:dyDescent="0.2">
      <c r="B5106" s="110"/>
      <c r="C5106" s="122"/>
    </row>
    <row r="5107" spans="2:3" x14ac:dyDescent="0.2">
      <c r="B5107" s="110"/>
      <c r="C5107" s="122"/>
    </row>
    <row r="5108" spans="2:3" x14ac:dyDescent="0.2">
      <c r="B5108" s="110"/>
      <c r="C5108" s="122"/>
    </row>
    <row r="5109" spans="2:3" x14ac:dyDescent="0.2">
      <c r="B5109" s="110"/>
      <c r="C5109" s="122"/>
    </row>
    <row r="5110" spans="2:3" x14ac:dyDescent="0.2">
      <c r="B5110" s="110"/>
      <c r="C5110" s="122"/>
    </row>
    <row r="5111" spans="2:3" x14ac:dyDescent="0.2">
      <c r="B5111" s="110"/>
      <c r="C5111" s="122"/>
    </row>
    <row r="5112" spans="2:3" x14ac:dyDescent="0.2">
      <c r="B5112" s="110"/>
      <c r="C5112" s="122"/>
    </row>
    <row r="5113" spans="2:3" x14ac:dyDescent="0.2">
      <c r="B5113" s="110"/>
      <c r="C5113" s="122"/>
    </row>
    <row r="5114" spans="2:3" x14ac:dyDescent="0.2">
      <c r="B5114" s="110"/>
      <c r="C5114" s="122"/>
    </row>
    <row r="5115" spans="2:3" x14ac:dyDescent="0.2">
      <c r="B5115" s="110"/>
      <c r="C5115" s="122"/>
    </row>
    <row r="5116" spans="2:3" x14ac:dyDescent="0.2">
      <c r="B5116" s="110"/>
      <c r="C5116" s="122"/>
    </row>
    <row r="5117" spans="2:3" x14ac:dyDescent="0.2">
      <c r="B5117" s="110"/>
      <c r="C5117" s="122"/>
    </row>
    <row r="5118" spans="2:3" x14ac:dyDescent="0.2">
      <c r="B5118" s="110"/>
      <c r="C5118" s="122"/>
    </row>
    <row r="5119" spans="2:3" x14ac:dyDescent="0.2">
      <c r="B5119" s="110"/>
      <c r="C5119" s="122"/>
    </row>
    <row r="5120" spans="2:3" x14ac:dyDescent="0.2">
      <c r="B5120" s="110"/>
      <c r="C5120" s="122"/>
    </row>
    <row r="5121" spans="2:3" x14ac:dyDescent="0.2">
      <c r="B5121" s="110"/>
      <c r="C5121" s="122"/>
    </row>
    <row r="5122" spans="2:3" x14ac:dyDescent="0.2">
      <c r="B5122" s="110"/>
      <c r="C5122" s="122"/>
    </row>
    <row r="5123" spans="2:3" x14ac:dyDescent="0.2">
      <c r="B5123" s="110"/>
      <c r="C5123" s="122"/>
    </row>
    <row r="5124" spans="2:3" x14ac:dyDescent="0.2">
      <c r="B5124" s="110"/>
      <c r="C5124" s="122"/>
    </row>
    <row r="5125" spans="2:3" x14ac:dyDescent="0.2">
      <c r="B5125" s="110"/>
      <c r="C5125" s="122"/>
    </row>
    <row r="5126" spans="2:3" x14ac:dyDescent="0.2">
      <c r="B5126" s="110"/>
      <c r="C5126" s="122"/>
    </row>
    <row r="5127" spans="2:3" x14ac:dyDescent="0.2">
      <c r="B5127" s="110"/>
      <c r="C5127" s="122"/>
    </row>
    <row r="5128" spans="2:3" x14ac:dyDescent="0.2">
      <c r="B5128" s="110"/>
      <c r="C5128" s="122"/>
    </row>
    <row r="5129" spans="2:3" x14ac:dyDescent="0.2">
      <c r="B5129" s="110"/>
      <c r="C5129" s="122"/>
    </row>
    <row r="5130" spans="2:3" x14ac:dyDescent="0.2">
      <c r="B5130" s="110"/>
      <c r="C5130" s="122"/>
    </row>
    <row r="5131" spans="2:3" x14ac:dyDescent="0.2">
      <c r="B5131" s="110"/>
      <c r="C5131" s="122"/>
    </row>
    <row r="5132" spans="2:3" x14ac:dyDescent="0.2">
      <c r="B5132" s="110"/>
      <c r="C5132" s="122"/>
    </row>
    <row r="5133" spans="2:3" x14ac:dyDescent="0.2">
      <c r="B5133" s="110"/>
      <c r="C5133" s="122"/>
    </row>
    <row r="5134" spans="2:3" x14ac:dyDescent="0.2">
      <c r="B5134" s="110"/>
      <c r="C5134" s="122"/>
    </row>
    <row r="5135" spans="2:3" x14ac:dyDescent="0.2">
      <c r="B5135" s="110"/>
      <c r="C5135" s="122"/>
    </row>
    <row r="5136" spans="2:3" x14ac:dyDescent="0.2">
      <c r="B5136" s="110"/>
      <c r="C5136" s="122"/>
    </row>
    <row r="5137" spans="2:3" x14ac:dyDescent="0.2">
      <c r="B5137" s="110"/>
      <c r="C5137" s="122"/>
    </row>
    <row r="5138" spans="2:3" x14ac:dyDescent="0.2">
      <c r="B5138" s="110"/>
      <c r="C5138" s="122"/>
    </row>
    <row r="5139" spans="2:3" x14ac:dyDescent="0.2">
      <c r="B5139" s="110"/>
      <c r="C5139" s="122"/>
    </row>
    <row r="5140" spans="2:3" x14ac:dyDescent="0.2">
      <c r="B5140" s="110"/>
      <c r="C5140" s="122"/>
    </row>
    <row r="5141" spans="2:3" x14ac:dyDescent="0.2">
      <c r="B5141" s="110"/>
      <c r="C5141" s="122"/>
    </row>
    <row r="5142" spans="2:3" x14ac:dyDescent="0.2">
      <c r="B5142" s="110"/>
      <c r="C5142" s="122"/>
    </row>
    <row r="5143" spans="2:3" x14ac:dyDescent="0.2">
      <c r="B5143" s="110"/>
      <c r="C5143" s="122"/>
    </row>
    <row r="5144" spans="2:3" x14ac:dyDescent="0.2">
      <c r="B5144" s="110"/>
      <c r="C5144" s="122"/>
    </row>
    <row r="5145" spans="2:3" x14ac:dyDescent="0.2">
      <c r="B5145" s="110"/>
      <c r="C5145" s="122"/>
    </row>
    <row r="5146" spans="2:3" x14ac:dyDescent="0.2">
      <c r="B5146" s="110"/>
      <c r="C5146" s="122"/>
    </row>
    <row r="5147" spans="2:3" x14ac:dyDescent="0.2">
      <c r="B5147" s="110"/>
      <c r="C5147" s="122"/>
    </row>
    <row r="5148" spans="2:3" x14ac:dyDescent="0.2">
      <c r="B5148" s="110"/>
      <c r="C5148" s="122"/>
    </row>
    <row r="5149" spans="2:3" x14ac:dyDescent="0.2">
      <c r="B5149" s="110"/>
      <c r="C5149" s="122"/>
    </row>
    <row r="5150" spans="2:3" x14ac:dyDescent="0.2">
      <c r="B5150" s="110"/>
      <c r="C5150" s="122"/>
    </row>
    <row r="5151" spans="2:3" x14ac:dyDescent="0.2">
      <c r="B5151" s="110"/>
      <c r="C5151" s="122"/>
    </row>
    <row r="5152" spans="2:3" x14ac:dyDescent="0.2">
      <c r="B5152" s="110"/>
      <c r="C5152" s="122"/>
    </row>
    <row r="5153" spans="2:3" x14ac:dyDescent="0.2">
      <c r="B5153" s="110"/>
      <c r="C5153" s="122"/>
    </row>
    <row r="5154" spans="2:3" x14ac:dyDescent="0.2">
      <c r="B5154" s="110"/>
      <c r="C5154" s="122"/>
    </row>
    <row r="5155" spans="2:3" x14ac:dyDescent="0.2">
      <c r="B5155" s="110"/>
      <c r="C5155" s="122"/>
    </row>
    <row r="5156" spans="2:3" x14ac:dyDescent="0.2">
      <c r="B5156" s="110"/>
      <c r="C5156" s="122"/>
    </row>
    <row r="5157" spans="2:3" x14ac:dyDescent="0.2">
      <c r="B5157" s="110"/>
      <c r="C5157" s="122"/>
    </row>
    <row r="5158" spans="2:3" x14ac:dyDescent="0.2">
      <c r="B5158" s="110"/>
      <c r="C5158" s="122"/>
    </row>
    <row r="5159" spans="2:3" x14ac:dyDescent="0.2">
      <c r="B5159" s="110"/>
      <c r="C5159" s="122"/>
    </row>
    <row r="5160" spans="2:3" x14ac:dyDescent="0.2">
      <c r="B5160" s="110"/>
      <c r="C5160" s="122"/>
    </row>
    <row r="5161" spans="2:3" x14ac:dyDescent="0.2">
      <c r="B5161" s="110"/>
      <c r="C5161" s="122"/>
    </row>
    <row r="5162" spans="2:3" x14ac:dyDescent="0.2">
      <c r="B5162" s="110"/>
      <c r="C5162" s="122"/>
    </row>
    <row r="5163" spans="2:3" x14ac:dyDescent="0.2">
      <c r="B5163" s="110"/>
      <c r="C5163" s="122"/>
    </row>
    <row r="5164" spans="2:3" x14ac:dyDescent="0.2">
      <c r="B5164" s="110"/>
      <c r="C5164" s="122"/>
    </row>
    <row r="5165" spans="2:3" x14ac:dyDescent="0.2">
      <c r="B5165" s="110"/>
      <c r="C5165" s="122"/>
    </row>
    <row r="5166" spans="2:3" x14ac:dyDescent="0.2">
      <c r="B5166" s="110"/>
      <c r="C5166" s="122"/>
    </row>
    <row r="5167" spans="2:3" x14ac:dyDescent="0.2">
      <c r="B5167" s="110"/>
      <c r="C5167" s="122"/>
    </row>
    <row r="5168" spans="2:3" x14ac:dyDescent="0.2">
      <c r="B5168" s="110"/>
      <c r="C5168" s="122"/>
    </row>
    <row r="5169" spans="2:3" x14ac:dyDescent="0.2">
      <c r="B5169" s="110"/>
      <c r="C5169" s="122"/>
    </row>
    <row r="5170" spans="2:3" x14ac:dyDescent="0.2">
      <c r="B5170" s="110"/>
      <c r="C5170" s="122"/>
    </row>
    <row r="5171" spans="2:3" x14ac:dyDescent="0.2">
      <c r="B5171" s="110"/>
      <c r="C5171" s="122"/>
    </row>
    <row r="5172" spans="2:3" x14ac:dyDescent="0.2">
      <c r="B5172" s="110"/>
      <c r="C5172" s="122"/>
    </row>
    <row r="5173" spans="2:3" x14ac:dyDescent="0.2">
      <c r="B5173" s="110"/>
      <c r="C5173" s="122"/>
    </row>
    <row r="5174" spans="2:3" x14ac:dyDescent="0.2">
      <c r="B5174" s="110"/>
      <c r="C5174" s="122"/>
    </row>
    <row r="5175" spans="2:3" x14ac:dyDescent="0.2">
      <c r="B5175" s="110"/>
      <c r="C5175" s="122"/>
    </row>
    <row r="5176" spans="2:3" x14ac:dyDescent="0.2">
      <c r="B5176" s="110"/>
      <c r="C5176" s="122"/>
    </row>
    <row r="5177" spans="2:3" x14ac:dyDescent="0.2">
      <c r="B5177" s="110"/>
      <c r="C5177" s="122"/>
    </row>
    <row r="5178" spans="2:3" x14ac:dyDescent="0.2">
      <c r="B5178" s="110"/>
      <c r="C5178" s="122"/>
    </row>
    <row r="5179" spans="2:3" x14ac:dyDescent="0.2">
      <c r="B5179" s="110"/>
      <c r="C5179" s="122"/>
    </row>
    <row r="5180" spans="2:3" x14ac:dyDescent="0.2">
      <c r="B5180" s="110"/>
      <c r="C5180" s="122"/>
    </row>
    <row r="5181" spans="2:3" x14ac:dyDescent="0.2">
      <c r="B5181" s="110"/>
      <c r="C5181" s="122"/>
    </row>
    <row r="5182" spans="2:3" x14ac:dyDescent="0.2">
      <c r="B5182" s="110"/>
      <c r="C5182" s="122"/>
    </row>
    <row r="5183" spans="2:3" x14ac:dyDescent="0.2">
      <c r="B5183" s="110"/>
      <c r="C5183" s="122"/>
    </row>
    <row r="5184" spans="2:3" x14ac:dyDescent="0.2">
      <c r="B5184" s="110"/>
      <c r="C5184" s="122"/>
    </row>
    <row r="5185" spans="2:3" x14ac:dyDescent="0.2">
      <c r="B5185" s="110"/>
      <c r="C5185" s="122"/>
    </row>
    <row r="5186" spans="2:3" x14ac:dyDescent="0.2">
      <c r="B5186" s="110"/>
      <c r="C5186" s="122"/>
    </row>
    <row r="5187" spans="2:3" x14ac:dyDescent="0.2">
      <c r="B5187" s="110"/>
      <c r="C5187" s="122"/>
    </row>
    <row r="5188" spans="2:3" x14ac:dyDescent="0.2">
      <c r="B5188" s="110"/>
      <c r="C5188" s="122"/>
    </row>
    <row r="5189" spans="2:3" x14ac:dyDescent="0.2">
      <c r="B5189" s="110"/>
      <c r="C5189" s="122"/>
    </row>
    <row r="5190" spans="2:3" x14ac:dyDescent="0.2">
      <c r="B5190" s="110"/>
      <c r="C5190" s="122"/>
    </row>
    <row r="5191" spans="2:3" x14ac:dyDescent="0.2">
      <c r="B5191" s="110"/>
      <c r="C5191" s="122"/>
    </row>
    <row r="5192" spans="2:3" x14ac:dyDescent="0.2">
      <c r="B5192" s="110"/>
      <c r="C5192" s="122"/>
    </row>
    <row r="5193" spans="2:3" x14ac:dyDescent="0.2">
      <c r="B5193" s="110"/>
      <c r="C5193" s="122"/>
    </row>
    <row r="5194" spans="2:3" x14ac:dyDescent="0.2">
      <c r="B5194" s="110"/>
      <c r="C5194" s="122"/>
    </row>
    <row r="5195" spans="2:3" x14ac:dyDescent="0.2">
      <c r="B5195" s="110"/>
      <c r="C5195" s="122"/>
    </row>
    <row r="5196" spans="2:3" x14ac:dyDescent="0.2">
      <c r="B5196" s="110"/>
      <c r="C5196" s="122"/>
    </row>
    <row r="5197" spans="2:3" x14ac:dyDescent="0.2">
      <c r="B5197" s="110"/>
      <c r="C5197" s="122"/>
    </row>
    <row r="5198" spans="2:3" x14ac:dyDescent="0.2">
      <c r="B5198" s="110"/>
      <c r="C5198" s="122"/>
    </row>
    <row r="5199" spans="2:3" x14ac:dyDescent="0.2">
      <c r="B5199" s="110"/>
      <c r="C5199" s="122"/>
    </row>
    <row r="5200" spans="2:3" x14ac:dyDescent="0.2">
      <c r="B5200" s="110"/>
      <c r="C5200" s="122"/>
    </row>
    <row r="5201" spans="2:3" x14ac:dyDescent="0.2">
      <c r="B5201" s="110"/>
      <c r="C5201" s="122"/>
    </row>
    <row r="5202" spans="2:3" x14ac:dyDescent="0.2">
      <c r="B5202" s="110"/>
      <c r="C5202" s="122"/>
    </row>
    <row r="5203" spans="2:3" x14ac:dyDescent="0.2">
      <c r="B5203" s="110"/>
      <c r="C5203" s="122"/>
    </row>
    <row r="5204" spans="2:3" x14ac:dyDescent="0.2">
      <c r="B5204" s="110"/>
      <c r="C5204" s="122"/>
    </row>
    <row r="5205" spans="2:3" x14ac:dyDescent="0.2">
      <c r="B5205" s="110"/>
      <c r="C5205" s="122"/>
    </row>
    <row r="5206" spans="2:3" x14ac:dyDescent="0.2">
      <c r="B5206" s="110"/>
      <c r="C5206" s="122"/>
    </row>
    <row r="5207" spans="2:3" x14ac:dyDescent="0.2">
      <c r="B5207" s="110"/>
      <c r="C5207" s="122"/>
    </row>
    <row r="5208" spans="2:3" x14ac:dyDescent="0.2">
      <c r="B5208" s="110"/>
      <c r="C5208" s="122"/>
    </row>
    <row r="5209" spans="2:3" x14ac:dyDescent="0.2">
      <c r="B5209" s="110"/>
      <c r="C5209" s="122"/>
    </row>
    <row r="5210" spans="2:3" x14ac:dyDescent="0.2">
      <c r="B5210" s="110"/>
      <c r="C5210" s="122"/>
    </row>
    <row r="5211" spans="2:3" x14ac:dyDescent="0.2">
      <c r="B5211" s="110"/>
      <c r="C5211" s="122"/>
    </row>
    <row r="5212" spans="2:3" x14ac:dyDescent="0.2">
      <c r="B5212" s="110"/>
      <c r="C5212" s="122"/>
    </row>
    <row r="5213" spans="2:3" x14ac:dyDescent="0.2">
      <c r="B5213" s="110"/>
      <c r="C5213" s="122"/>
    </row>
    <row r="5214" spans="2:3" x14ac:dyDescent="0.2">
      <c r="B5214" s="110"/>
      <c r="C5214" s="122"/>
    </row>
    <row r="5215" spans="2:3" x14ac:dyDescent="0.2">
      <c r="B5215" s="110"/>
      <c r="C5215" s="122"/>
    </row>
    <row r="5216" spans="2:3" x14ac:dyDescent="0.2">
      <c r="B5216" s="110"/>
      <c r="C5216" s="122"/>
    </row>
    <row r="5217" spans="2:3" x14ac:dyDescent="0.2">
      <c r="B5217" s="110"/>
      <c r="C5217" s="122"/>
    </row>
    <row r="5218" spans="2:3" x14ac:dyDescent="0.2">
      <c r="B5218" s="110"/>
      <c r="C5218" s="122"/>
    </row>
    <row r="5219" spans="2:3" x14ac:dyDescent="0.2">
      <c r="B5219" s="110"/>
      <c r="C5219" s="122"/>
    </row>
    <row r="5220" spans="2:3" x14ac:dyDescent="0.2">
      <c r="B5220" s="110"/>
      <c r="C5220" s="122"/>
    </row>
    <row r="5221" spans="2:3" x14ac:dyDescent="0.2">
      <c r="B5221" s="110"/>
      <c r="C5221" s="122"/>
    </row>
    <row r="5222" spans="2:3" x14ac:dyDescent="0.2">
      <c r="B5222" s="110"/>
      <c r="C5222" s="122"/>
    </row>
    <row r="5223" spans="2:3" x14ac:dyDescent="0.2">
      <c r="B5223" s="110"/>
      <c r="C5223" s="122"/>
    </row>
    <row r="5224" spans="2:3" x14ac:dyDescent="0.2">
      <c r="B5224" s="110"/>
      <c r="C5224" s="122"/>
    </row>
    <row r="5225" spans="2:3" x14ac:dyDescent="0.2">
      <c r="B5225" s="110"/>
      <c r="C5225" s="122"/>
    </row>
    <row r="5226" spans="2:3" x14ac:dyDescent="0.2">
      <c r="B5226" s="110"/>
      <c r="C5226" s="122"/>
    </row>
    <row r="5227" spans="2:3" x14ac:dyDescent="0.2">
      <c r="B5227" s="110"/>
      <c r="C5227" s="122"/>
    </row>
    <row r="5228" spans="2:3" x14ac:dyDescent="0.2">
      <c r="B5228" s="110"/>
      <c r="C5228" s="122"/>
    </row>
    <row r="5229" spans="2:3" x14ac:dyDescent="0.2">
      <c r="B5229" s="110"/>
      <c r="C5229" s="122"/>
    </row>
    <row r="5230" spans="2:3" x14ac:dyDescent="0.2">
      <c r="B5230" s="110"/>
      <c r="C5230" s="122"/>
    </row>
    <row r="5231" spans="2:3" x14ac:dyDescent="0.2">
      <c r="B5231" s="110"/>
      <c r="C5231" s="122"/>
    </row>
    <row r="5232" spans="2:3" x14ac:dyDescent="0.2">
      <c r="B5232" s="110"/>
      <c r="C5232" s="122"/>
    </row>
    <row r="5233" spans="2:3" x14ac:dyDescent="0.2">
      <c r="B5233" s="110"/>
      <c r="C5233" s="122"/>
    </row>
    <row r="5234" spans="2:3" x14ac:dyDescent="0.2">
      <c r="B5234" s="110"/>
      <c r="C5234" s="122"/>
    </row>
    <row r="5235" spans="2:3" x14ac:dyDescent="0.2">
      <c r="B5235" s="110"/>
      <c r="C5235" s="122"/>
    </row>
    <row r="5236" spans="2:3" x14ac:dyDescent="0.2">
      <c r="B5236" s="110"/>
      <c r="C5236" s="122"/>
    </row>
    <row r="5237" spans="2:3" x14ac:dyDescent="0.2">
      <c r="B5237" s="110"/>
      <c r="C5237" s="122"/>
    </row>
    <row r="5238" spans="2:3" x14ac:dyDescent="0.2">
      <c r="B5238" s="110"/>
      <c r="C5238" s="122"/>
    </row>
    <row r="5239" spans="2:3" x14ac:dyDescent="0.2">
      <c r="B5239" s="110"/>
      <c r="C5239" s="122"/>
    </row>
    <row r="5240" spans="2:3" x14ac:dyDescent="0.2">
      <c r="B5240" s="110"/>
      <c r="C5240" s="122"/>
    </row>
    <row r="5241" spans="2:3" x14ac:dyDescent="0.2">
      <c r="B5241" s="110"/>
      <c r="C5241" s="122"/>
    </row>
    <row r="5242" spans="2:3" x14ac:dyDescent="0.2">
      <c r="B5242" s="110"/>
      <c r="C5242" s="122"/>
    </row>
    <row r="5243" spans="2:3" x14ac:dyDescent="0.2">
      <c r="B5243" s="110"/>
      <c r="C5243" s="122"/>
    </row>
    <row r="5244" spans="2:3" x14ac:dyDescent="0.2">
      <c r="B5244" s="110"/>
      <c r="C5244" s="122"/>
    </row>
    <row r="5245" spans="2:3" x14ac:dyDescent="0.2">
      <c r="B5245" s="110"/>
      <c r="C5245" s="122"/>
    </row>
    <row r="5246" spans="2:3" x14ac:dyDescent="0.2">
      <c r="B5246" s="110"/>
      <c r="C5246" s="122"/>
    </row>
    <row r="5247" spans="2:3" x14ac:dyDescent="0.2">
      <c r="B5247" s="110"/>
      <c r="C5247" s="122"/>
    </row>
    <row r="5248" spans="2:3" x14ac:dyDescent="0.2">
      <c r="B5248" s="110"/>
      <c r="C5248" s="122"/>
    </row>
    <row r="5249" spans="2:3" x14ac:dyDescent="0.2">
      <c r="B5249" s="110"/>
      <c r="C5249" s="122"/>
    </row>
    <row r="5250" spans="2:3" x14ac:dyDescent="0.2">
      <c r="B5250" s="110"/>
      <c r="C5250" s="122"/>
    </row>
    <row r="5251" spans="2:3" x14ac:dyDescent="0.2">
      <c r="B5251" s="110"/>
      <c r="C5251" s="122"/>
    </row>
    <row r="5252" spans="2:3" x14ac:dyDescent="0.2">
      <c r="B5252" s="110"/>
      <c r="C5252" s="122"/>
    </row>
    <row r="5253" spans="2:3" x14ac:dyDescent="0.2">
      <c r="B5253" s="110"/>
      <c r="C5253" s="122"/>
    </row>
    <row r="5254" spans="2:3" x14ac:dyDescent="0.2">
      <c r="B5254" s="110"/>
      <c r="C5254" s="122"/>
    </row>
    <row r="5255" spans="2:3" x14ac:dyDescent="0.2">
      <c r="B5255" s="110"/>
      <c r="C5255" s="122"/>
    </row>
    <row r="5256" spans="2:3" x14ac:dyDescent="0.2">
      <c r="B5256" s="110"/>
      <c r="C5256" s="122"/>
    </row>
    <row r="5257" spans="2:3" x14ac:dyDescent="0.2">
      <c r="B5257" s="110"/>
      <c r="C5257" s="122"/>
    </row>
    <row r="5258" spans="2:3" x14ac:dyDescent="0.2">
      <c r="B5258" s="110"/>
      <c r="C5258" s="122"/>
    </row>
    <row r="5259" spans="2:3" x14ac:dyDescent="0.2">
      <c r="B5259" s="110"/>
      <c r="C5259" s="122"/>
    </row>
    <row r="5260" spans="2:3" x14ac:dyDescent="0.2">
      <c r="B5260" s="110"/>
      <c r="C5260" s="122"/>
    </row>
    <row r="5261" spans="2:3" x14ac:dyDescent="0.2">
      <c r="B5261" s="110"/>
      <c r="C5261" s="122"/>
    </row>
    <row r="5262" spans="2:3" x14ac:dyDescent="0.2">
      <c r="B5262" s="110"/>
      <c r="C5262" s="122"/>
    </row>
    <row r="5263" spans="2:3" x14ac:dyDescent="0.2">
      <c r="B5263" s="110"/>
      <c r="C5263" s="122"/>
    </row>
    <row r="5264" spans="2:3" x14ac:dyDescent="0.2">
      <c r="B5264" s="110"/>
      <c r="C5264" s="122"/>
    </row>
    <row r="5265" spans="2:3" x14ac:dyDescent="0.2">
      <c r="B5265" s="110"/>
      <c r="C5265" s="122"/>
    </row>
    <row r="5266" spans="2:3" x14ac:dyDescent="0.2">
      <c r="B5266" s="110"/>
      <c r="C5266" s="122"/>
    </row>
    <row r="5267" spans="2:3" x14ac:dyDescent="0.2">
      <c r="B5267" s="110"/>
      <c r="C5267" s="122"/>
    </row>
    <row r="5268" spans="2:3" x14ac:dyDescent="0.2">
      <c r="B5268" s="110"/>
      <c r="C5268" s="122"/>
    </row>
    <row r="5269" spans="2:3" x14ac:dyDescent="0.2">
      <c r="B5269" s="110"/>
      <c r="C5269" s="122"/>
    </row>
    <row r="5270" spans="2:3" x14ac:dyDescent="0.2">
      <c r="B5270" s="110"/>
      <c r="C5270" s="122"/>
    </row>
    <row r="5271" spans="2:3" x14ac:dyDescent="0.2">
      <c r="B5271" s="110"/>
      <c r="C5271" s="122"/>
    </row>
    <row r="5272" spans="2:3" x14ac:dyDescent="0.2">
      <c r="B5272" s="110"/>
      <c r="C5272" s="122"/>
    </row>
    <row r="5273" spans="2:3" x14ac:dyDescent="0.2">
      <c r="B5273" s="110"/>
      <c r="C5273" s="122"/>
    </row>
    <row r="5274" spans="2:3" x14ac:dyDescent="0.2">
      <c r="B5274" s="110"/>
      <c r="C5274" s="122"/>
    </row>
    <row r="5275" spans="2:3" x14ac:dyDescent="0.2">
      <c r="B5275" s="110"/>
      <c r="C5275" s="122"/>
    </row>
    <row r="5276" spans="2:3" x14ac:dyDescent="0.2">
      <c r="B5276" s="110"/>
      <c r="C5276" s="122"/>
    </row>
    <row r="5277" spans="2:3" x14ac:dyDescent="0.2">
      <c r="B5277" s="110"/>
      <c r="C5277" s="122"/>
    </row>
    <row r="5278" spans="2:3" x14ac:dyDescent="0.2">
      <c r="B5278" s="110"/>
      <c r="C5278" s="122"/>
    </row>
    <row r="5279" spans="2:3" x14ac:dyDescent="0.2">
      <c r="B5279" s="110"/>
      <c r="C5279" s="122"/>
    </row>
    <row r="5280" spans="2:3" x14ac:dyDescent="0.2">
      <c r="B5280" s="110"/>
      <c r="C5280" s="122"/>
    </row>
    <row r="5281" spans="2:3" x14ac:dyDescent="0.2">
      <c r="B5281" s="110"/>
      <c r="C5281" s="122"/>
    </row>
    <row r="5282" spans="2:3" x14ac:dyDescent="0.2">
      <c r="B5282" s="110"/>
      <c r="C5282" s="122"/>
    </row>
    <row r="5283" spans="2:3" x14ac:dyDescent="0.2">
      <c r="B5283" s="110"/>
      <c r="C5283" s="122"/>
    </row>
    <row r="5284" spans="2:3" x14ac:dyDescent="0.2">
      <c r="B5284" s="110"/>
      <c r="C5284" s="122"/>
    </row>
    <row r="5285" spans="2:3" x14ac:dyDescent="0.2">
      <c r="B5285" s="110"/>
      <c r="C5285" s="122"/>
    </row>
    <row r="5286" spans="2:3" x14ac:dyDescent="0.2">
      <c r="B5286" s="110"/>
      <c r="C5286" s="122"/>
    </row>
    <row r="5287" spans="2:3" x14ac:dyDescent="0.2">
      <c r="B5287" s="110"/>
      <c r="C5287" s="122"/>
    </row>
    <row r="5288" spans="2:3" x14ac:dyDescent="0.2">
      <c r="B5288" s="110"/>
      <c r="C5288" s="122"/>
    </row>
    <row r="5289" spans="2:3" x14ac:dyDescent="0.2">
      <c r="B5289" s="110"/>
      <c r="C5289" s="122"/>
    </row>
    <row r="5290" spans="2:3" x14ac:dyDescent="0.2">
      <c r="B5290" s="110"/>
      <c r="C5290" s="122"/>
    </row>
    <row r="5291" spans="2:3" x14ac:dyDescent="0.2">
      <c r="B5291" s="110"/>
      <c r="C5291" s="122"/>
    </row>
    <row r="5292" spans="2:3" x14ac:dyDescent="0.2">
      <c r="B5292" s="110"/>
      <c r="C5292" s="122"/>
    </row>
    <row r="5293" spans="2:3" x14ac:dyDescent="0.2">
      <c r="B5293" s="110"/>
      <c r="C5293" s="122"/>
    </row>
    <row r="5294" spans="2:3" x14ac:dyDescent="0.2">
      <c r="B5294" s="110"/>
      <c r="C5294" s="122"/>
    </row>
    <row r="5295" spans="2:3" x14ac:dyDescent="0.2">
      <c r="B5295" s="110"/>
      <c r="C5295" s="122"/>
    </row>
    <row r="5296" spans="2:3" x14ac:dyDescent="0.2">
      <c r="B5296" s="110"/>
      <c r="C5296" s="122"/>
    </row>
    <row r="5297" spans="2:3" x14ac:dyDescent="0.2">
      <c r="B5297" s="110"/>
      <c r="C5297" s="122"/>
    </row>
    <row r="5298" spans="2:3" x14ac:dyDescent="0.2">
      <c r="B5298" s="110"/>
      <c r="C5298" s="122"/>
    </row>
    <row r="5299" spans="2:3" x14ac:dyDescent="0.2">
      <c r="B5299" s="110"/>
      <c r="C5299" s="122"/>
    </row>
    <row r="5300" spans="2:3" x14ac:dyDescent="0.2">
      <c r="B5300" s="110"/>
      <c r="C5300" s="122"/>
    </row>
    <row r="5301" spans="2:3" x14ac:dyDescent="0.2">
      <c r="B5301" s="110"/>
      <c r="C5301" s="122"/>
    </row>
    <row r="5302" spans="2:3" x14ac:dyDescent="0.2">
      <c r="B5302" s="110"/>
      <c r="C5302" s="122"/>
    </row>
    <row r="5303" spans="2:3" x14ac:dyDescent="0.2">
      <c r="B5303" s="110"/>
      <c r="C5303" s="122"/>
    </row>
    <row r="5304" spans="2:3" x14ac:dyDescent="0.2">
      <c r="B5304" s="110"/>
      <c r="C5304" s="122"/>
    </row>
    <row r="5305" spans="2:3" x14ac:dyDescent="0.2">
      <c r="B5305" s="110"/>
      <c r="C5305" s="122"/>
    </row>
    <row r="5306" spans="2:3" x14ac:dyDescent="0.2">
      <c r="B5306" s="110"/>
      <c r="C5306" s="122"/>
    </row>
    <row r="5307" spans="2:3" x14ac:dyDescent="0.2">
      <c r="B5307" s="110"/>
      <c r="C5307" s="122"/>
    </row>
    <row r="5308" spans="2:3" x14ac:dyDescent="0.2">
      <c r="B5308" s="110"/>
      <c r="C5308" s="122"/>
    </row>
    <row r="5309" spans="2:3" x14ac:dyDescent="0.2">
      <c r="B5309" s="110"/>
      <c r="C5309" s="122"/>
    </row>
    <row r="5310" spans="2:3" x14ac:dyDescent="0.2">
      <c r="B5310" s="110"/>
      <c r="C5310" s="122"/>
    </row>
    <row r="5311" spans="2:3" x14ac:dyDescent="0.2">
      <c r="B5311" s="110"/>
      <c r="C5311" s="122"/>
    </row>
    <row r="5312" spans="2:3" x14ac:dyDescent="0.2">
      <c r="B5312" s="110"/>
      <c r="C5312" s="122"/>
    </row>
    <row r="5313" spans="2:3" x14ac:dyDescent="0.2">
      <c r="B5313" s="110"/>
      <c r="C5313" s="122"/>
    </row>
    <row r="5314" spans="2:3" x14ac:dyDescent="0.2">
      <c r="B5314" s="110"/>
      <c r="C5314" s="122"/>
    </row>
    <row r="5315" spans="2:3" x14ac:dyDescent="0.2">
      <c r="B5315" s="110"/>
      <c r="C5315" s="122"/>
    </row>
    <row r="5316" spans="2:3" x14ac:dyDescent="0.2">
      <c r="B5316" s="110"/>
      <c r="C5316" s="122"/>
    </row>
    <row r="5317" spans="2:3" x14ac:dyDescent="0.2">
      <c r="B5317" s="110"/>
      <c r="C5317" s="122"/>
    </row>
    <row r="5318" spans="2:3" x14ac:dyDescent="0.2">
      <c r="B5318" s="110"/>
      <c r="C5318" s="122"/>
    </row>
    <row r="5319" spans="2:3" x14ac:dyDescent="0.2">
      <c r="B5319" s="110"/>
      <c r="C5319" s="122"/>
    </row>
    <row r="5320" spans="2:3" x14ac:dyDescent="0.2">
      <c r="B5320" s="110"/>
      <c r="C5320" s="122"/>
    </row>
    <row r="5321" spans="2:3" x14ac:dyDescent="0.2">
      <c r="B5321" s="110"/>
      <c r="C5321" s="122"/>
    </row>
    <row r="5322" spans="2:3" x14ac:dyDescent="0.2">
      <c r="B5322" s="110"/>
      <c r="C5322" s="122"/>
    </row>
    <row r="5323" spans="2:3" x14ac:dyDescent="0.2">
      <c r="B5323" s="110"/>
      <c r="C5323" s="122"/>
    </row>
    <row r="5324" spans="2:3" x14ac:dyDescent="0.2">
      <c r="B5324" s="110"/>
      <c r="C5324" s="122"/>
    </row>
    <row r="5325" spans="2:3" x14ac:dyDescent="0.2">
      <c r="B5325" s="110"/>
      <c r="C5325" s="122"/>
    </row>
    <row r="5326" spans="2:3" x14ac:dyDescent="0.2">
      <c r="B5326" s="110"/>
      <c r="C5326" s="122"/>
    </row>
    <row r="5327" spans="2:3" x14ac:dyDescent="0.2">
      <c r="B5327" s="110"/>
      <c r="C5327" s="122"/>
    </row>
    <row r="5328" spans="2:3" x14ac:dyDescent="0.2">
      <c r="B5328" s="110"/>
      <c r="C5328" s="122"/>
    </row>
    <row r="5329" spans="2:3" x14ac:dyDescent="0.2">
      <c r="B5329" s="110"/>
      <c r="C5329" s="122"/>
    </row>
    <row r="5330" spans="2:3" x14ac:dyDescent="0.2">
      <c r="B5330" s="110"/>
      <c r="C5330" s="122"/>
    </row>
    <row r="5331" spans="2:3" x14ac:dyDescent="0.2">
      <c r="B5331" s="110"/>
      <c r="C5331" s="122"/>
    </row>
    <row r="5332" spans="2:3" x14ac:dyDescent="0.2">
      <c r="B5332" s="110"/>
      <c r="C5332" s="122"/>
    </row>
    <row r="5333" spans="2:3" x14ac:dyDescent="0.2">
      <c r="B5333" s="110"/>
      <c r="C5333" s="122"/>
    </row>
    <row r="5334" spans="2:3" x14ac:dyDescent="0.2">
      <c r="B5334" s="110"/>
      <c r="C5334" s="122"/>
    </row>
    <row r="5335" spans="2:3" x14ac:dyDescent="0.2">
      <c r="B5335" s="110"/>
      <c r="C5335" s="122"/>
    </row>
    <row r="5336" spans="2:3" x14ac:dyDescent="0.2">
      <c r="B5336" s="110"/>
      <c r="C5336" s="122"/>
    </row>
    <row r="5337" spans="2:3" x14ac:dyDescent="0.2">
      <c r="B5337" s="110"/>
      <c r="C5337" s="122"/>
    </row>
    <row r="5338" spans="2:3" x14ac:dyDescent="0.2">
      <c r="B5338" s="110"/>
      <c r="C5338" s="122"/>
    </row>
    <row r="5339" spans="2:3" x14ac:dyDescent="0.2">
      <c r="B5339" s="110"/>
      <c r="C5339" s="122"/>
    </row>
    <row r="5340" spans="2:3" x14ac:dyDescent="0.2">
      <c r="B5340" s="110"/>
      <c r="C5340" s="122"/>
    </row>
    <row r="5341" spans="2:3" x14ac:dyDescent="0.2">
      <c r="B5341" s="110"/>
      <c r="C5341" s="122"/>
    </row>
    <row r="5342" spans="2:3" x14ac:dyDescent="0.2">
      <c r="B5342" s="110"/>
      <c r="C5342" s="122"/>
    </row>
    <row r="5343" spans="2:3" x14ac:dyDescent="0.2">
      <c r="B5343" s="110"/>
      <c r="C5343" s="122"/>
    </row>
    <row r="5344" spans="2:3" x14ac:dyDescent="0.2">
      <c r="B5344" s="110"/>
      <c r="C5344" s="122"/>
    </row>
    <row r="5345" spans="2:3" x14ac:dyDescent="0.2">
      <c r="B5345" s="110"/>
      <c r="C5345" s="122"/>
    </row>
    <row r="5346" spans="2:3" x14ac:dyDescent="0.2">
      <c r="B5346" s="110"/>
      <c r="C5346" s="122"/>
    </row>
    <row r="5347" spans="2:3" x14ac:dyDescent="0.2">
      <c r="B5347" s="110"/>
      <c r="C5347" s="122"/>
    </row>
    <row r="5348" spans="2:3" x14ac:dyDescent="0.2">
      <c r="B5348" s="110"/>
      <c r="C5348" s="122"/>
    </row>
    <row r="5349" spans="2:3" x14ac:dyDescent="0.2">
      <c r="B5349" s="110"/>
      <c r="C5349" s="122"/>
    </row>
    <row r="5350" spans="2:3" x14ac:dyDescent="0.2">
      <c r="B5350" s="110"/>
      <c r="C5350" s="122"/>
    </row>
    <row r="5351" spans="2:3" x14ac:dyDescent="0.2">
      <c r="B5351" s="110"/>
      <c r="C5351" s="122"/>
    </row>
    <row r="5352" spans="2:3" x14ac:dyDescent="0.2">
      <c r="B5352" s="110"/>
      <c r="C5352" s="122"/>
    </row>
    <row r="5353" spans="2:3" x14ac:dyDescent="0.2">
      <c r="B5353" s="110"/>
      <c r="C5353" s="122"/>
    </row>
    <row r="5354" spans="2:3" x14ac:dyDescent="0.2">
      <c r="B5354" s="110"/>
      <c r="C5354" s="122"/>
    </row>
    <row r="5355" spans="2:3" x14ac:dyDescent="0.2">
      <c r="B5355" s="110"/>
      <c r="C5355" s="122"/>
    </row>
    <row r="5356" spans="2:3" x14ac:dyDescent="0.2">
      <c r="B5356" s="110"/>
      <c r="C5356" s="122"/>
    </row>
    <row r="5357" spans="2:3" x14ac:dyDescent="0.2">
      <c r="B5357" s="110"/>
      <c r="C5357" s="122"/>
    </row>
    <row r="5358" spans="2:3" x14ac:dyDescent="0.2">
      <c r="B5358" s="110"/>
      <c r="C5358" s="122"/>
    </row>
    <row r="5359" spans="2:3" x14ac:dyDescent="0.2">
      <c r="B5359" s="110"/>
      <c r="C5359" s="122"/>
    </row>
    <row r="5360" spans="2:3" x14ac:dyDescent="0.2">
      <c r="B5360" s="110"/>
      <c r="C5360" s="122"/>
    </row>
    <row r="5361" spans="2:3" x14ac:dyDescent="0.2">
      <c r="B5361" s="110"/>
      <c r="C5361" s="122"/>
    </row>
    <row r="5362" spans="2:3" x14ac:dyDescent="0.2">
      <c r="B5362" s="110"/>
      <c r="C5362" s="122"/>
    </row>
    <row r="5363" spans="2:3" x14ac:dyDescent="0.2">
      <c r="B5363" s="110"/>
      <c r="C5363" s="122"/>
    </row>
    <row r="5364" spans="2:3" x14ac:dyDescent="0.2">
      <c r="B5364" s="110"/>
      <c r="C5364" s="122"/>
    </row>
    <row r="5365" spans="2:3" x14ac:dyDescent="0.2">
      <c r="B5365" s="110"/>
      <c r="C5365" s="122"/>
    </row>
    <row r="5366" spans="2:3" x14ac:dyDescent="0.2">
      <c r="B5366" s="110"/>
      <c r="C5366" s="122"/>
    </row>
    <row r="5367" spans="2:3" x14ac:dyDescent="0.2">
      <c r="B5367" s="110"/>
      <c r="C5367" s="122"/>
    </row>
    <row r="5368" spans="2:3" x14ac:dyDescent="0.2">
      <c r="B5368" s="110"/>
      <c r="C5368" s="122"/>
    </row>
    <row r="5369" spans="2:3" x14ac:dyDescent="0.2">
      <c r="B5369" s="110"/>
      <c r="C5369" s="122"/>
    </row>
    <row r="5370" spans="2:3" x14ac:dyDescent="0.2">
      <c r="B5370" s="110"/>
      <c r="C5370" s="122"/>
    </row>
    <row r="5371" spans="2:3" x14ac:dyDescent="0.2">
      <c r="B5371" s="110"/>
      <c r="C5371" s="122"/>
    </row>
    <row r="5372" spans="2:3" x14ac:dyDescent="0.2">
      <c r="B5372" s="110"/>
      <c r="C5372" s="122"/>
    </row>
    <row r="5373" spans="2:3" x14ac:dyDescent="0.2">
      <c r="B5373" s="110"/>
      <c r="C5373" s="122"/>
    </row>
    <row r="5374" spans="2:3" x14ac:dyDescent="0.2">
      <c r="B5374" s="110"/>
      <c r="C5374" s="122"/>
    </row>
    <row r="5375" spans="2:3" x14ac:dyDescent="0.2">
      <c r="B5375" s="110"/>
      <c r="C5375" s="122"/>
    </row>
    <row r="5376" spans="2:3" x14ac:dyDescent="0.2">
      <c r="B5376" s="110"/>
      <c r="C5376" s="122"/>
    </row>
    <row r="5377" spans="2:3" x14ac:dyDescent="0.2">
      <c r="B5377" s="110"/>
      <c r="C5377" s="122"/>
    </row>
    <row r="5378" spans="2:3" x14ac:dyDescent="0.2">
      <c r="B5378" s="110"/>
      <c r="C5378" s="122"/>
    </row>
    <row r="5379" spans="2:3" x14ac:dyDescent="0.2">
      <c r="B5379" s="110"/>
      <c r="C5379" s="122"/>
    </row>
    <row r="5380" spans="2:3" x14ac:dyDescent="0.2">
      <c r="B5380" s="110"/>
      <c r="C5380" s="122"/>
    </row>
    <row r="5381" spans="2:3" x14ac:dyDescent="0.2">
      <c r="B5381" s="110"/>
      <c r="C5381" s="122"/>
    </row>
    <row r="5382" spans="2:3" x14ac:dyDescent="0.2">
      <c r="B5382" s="110"/>
      <c r="C5382" s="122"/>
    </row>
    <row r="5383" spans="2:3" x14ac:dyDescent="0.2">
      <c r="B5383" s="110"/>
      <c r="C5383" s="122"/>
    </row>
    <row r="5384" spans="2:3" x14ac:dyDescent="0.2">
      <c r="B5384" s="110"/>
      <c r="C5384" s="122"/>
    </row>
    <row r="5385" spans="2:3" x14ac:dyDescent="0.2">
      <c r="B5385" s="110"/>
      <c r="C5385" s="122"/>
    </row>
    <row r="5386" spans="2:3" x14ac:dyDescent="0.2">
      <c r="B5386" s="110"/>
      <c r="C5386" s="122"/>
    </row>
    <row r="5387" spans="2:3" x14ac:dyDescent="0.2">
      <c r="B5387" s="110"/>
      <c r="C5387" s="122"/>
    </row>
    <row r="5388" spans="2:3" x14ac:dyDescent="0.2">
      <c r="B5388" s="110"/>
      <c r="C5388" s="122"/>
    </row>
    <row r="5389" spans="2:3" x14ac:dyDescent="0.2">
      <c r="B5389" s="110"/>
      <c r="C5389" s="122"/>
    </row>
    <row r="5390" spans="2:3" x14ac:dyDescent="0.2">
      <c r="B5390" s="110"/>
      <c r="C5390" s="122"/>
    </row>
    <row r="5391" spans="2:3" x14ac:dyDescent="0.2">
      <c r="B5391" s="110"/>
      <c r="C5391" s="122"/>
    </row>
    <row r="5392" spans="2:3" x14ac:dyDescent="0.2">
      <c r="B5392" s="110"/>
      <c r="C5392" s="122"/>
    </row>
    <row r="5393" spans="2:3" x14ac:dyDescent="0.2">
      <c r="B5393" s="110"/>
      <c r="C5393" s="122"/>
    </row>
    <row r="5394" spans="2:3" x14ac:dyDescent="0.2">
      <c r="B5394" s="110"/>
      <c r="C5394" s="122"/>
    </row>
    <row r="5395" spans="2:3" x14ac:dyDescent="0.2">
      <c r="B5395" s="110"/>
      <c r="C5395" s="122"/>
    </row>
    <row r="5396" spans="2:3" x14ac:dyDescent="0.2">
      <c r="B5396" s="110"/>
      <c r="C5396" s="122"/>
    </row>
    <row r="5397" spans="2:3" x14ac:dyDescent="0.2">
      <c r="B5397" s="110"/>
      <c r="C5397" s="122"/>
    </row>
    <row r="5398" spans="2:3" x14ac:dyDescent="0.2">
      <c r="B5398" s="110"/>
      <c r="C5398" s="122"/>
    </row>
    <row r="5399" spans="2:3" x14ac:dyDescent="0.2">
      <c r="B5399" s="110"/>
      <c r="C5399" s="122"/>
    </row>
    <row r="5400" spans="2:3" x14ac:dyDescent="0.2">
      <c r="B5400" s="110"/>
      <c r="C5400" s="122"/>
    </row>
    <row r="5401" spans="2:3" x14ac:dyDescent="0.2">
      <c r="B5401" s="110"/>
      <c r="C5401" s="122"/>
    </row>
    <row r="5402" spans="2:3" x14ac:dyDescent="0.2">
      <c r="B5402" s="110"/>
      <c r="C5402" s="122"/>
    </row>
    <row r="5403" spans="2:3" x14ac:dyDescent="0.2">
      <c r="B5403" s="110"/>
      <c r="C5403" s="122"/>
    </row>
    <row r="5404" spans="2:3" x14ac:dyDescent="0.2">
      <c r="B5404" s="110"/>
      <c r="C5404" s="122"/>
    </row>
    <row r="5405" spans="2:3" x14ac:dyDescent="0.2">
      <c r="B5405" s="110"/>
      <c r="C5405" s="122"/>
    </row>
    <row r="5406" spans="2:3" x14ac:dyDescent="0.2">
      <c r="B5406" s="110"/>
      <c r="C5406" s="122"/>
    </row>
    <row r="5407" spans="2:3" x14ac:dyDescent="0.2">
      <c r="B5407" s="110"/>
      <c r="C5407" s="122"/>
    </row>
    <row r="5408" spans="2:3" x14ac:dyDescent="0.2">
      <c r="B5408" s="110"/>
      <c r="C5408" s="122"/>
    </row>
    <row r="5409" spans="2:3" x14ac:dyDescent="0.2">
      <c r="B5409" s="110"/>
      <c r="C5409" s="122"/>
    </row>
    <row r="5410" spans="2:3" x14ac:dyDescent="0.2">
      <c r="B5410" s="110"/>
      <c r="C5410" s="122"/>
    </row>
    <row r="5411" spans="2:3" x14ac:dyDescent="0.2">
      <c r="B5411" s="110"/>
      <c r="C5411" s="122"/>
    </row>
    <row r="5412" spans="2:3" x14ac:dyDescent="0.2">
      <c r="B5412" s="110"/>
      <c r="C5412" s="122"/>
    </row>
    <row r="5413" spans="2:3" x14ac:dyDescent="0.2">
      <c r="B5413" s="110"/>
      <c r="C5413" s="122"/>
    </row>
    <row r="5414" spans="2:3" x14ac:dyDescent="0.2">
      <c r="B5414" s="110"/>
      <c r="C5414" s="122"/>
    </row>
    <row r="5415" spans="2:3" x14ac:dyDescent="0.2">
      <c r="B5415" s="110"/>
      <c r="C5415" s="122"/>
    </row>
    <row r="5416" spans="2:3" x14ac:dyDescent="0.2">
      <c r="B5416" s="110"/>
      <c r="C5416" s="122"/>
    </row>
    <row r="5417" spans="2:3" x14ac:dyDescent="0.2">
      <c r="B5417" s="110"/>
      <c r="C5417" s="122"/>
    </row>
    <row r="5418" spans="2:3" x14ac:dyDescent="0.2">
      <c r="B5418" s="110"/>
      <c r="C5418" s="122"/>
    </row>
    <row r="5419" spans="2:3" x14ac:dyDescent="0.2">
      <c r="B5419" s="110"/>
      <c r="C5419" s="122"/>
    </row>
    <row r="5420" spans="2:3" x14ac:dyDescent="0.2">
      <c r="B5420" s="110"/>
      <c r="C5420" s="122"/>
    </row>
    <row r="5421" spans="2:3" x14ac:dyDescent="0.2">
      <c r="B5421" s="110"/>
      <c r="C5421" s="122"/>
    </row>
    <row r="5422" spans="2:3" x14ac:dyDescent="0.2">
      <c r="B5422" s="110"/>
      <c r="C5422" s="122"/>
    </row>
    <row r="5423" spans="2:3" x14ac:dyDescent="0.2">
      <c r="B5423" s="110"/>
      <c r="C5423" s="122"/>
    </row>
    <row r="5424" spans="2:3" x14ac:dyDescent="0.2">
      <c r="B5424" s="110"/>
      <c r="C5424" s="122"/>
    </row>
    <row r="5425" spans="2:3" x14ac:dyDescent="0.2">
      <c r="B5425" s="110"/>
      <c r="C5425" s="122"/>
    </row>
    <row r="5426" spans="2:3" x14ac:dyDescent="0.2">
      <c r="B5426" s="110"/>
      <c r="C5426" s="122"/>
    </row>
    <row r="5427" spans="2:3" x14ac:dyDescent="0.2">
      <c r="B5427" s="110"/>
      <c r="C5427" s="122"/>
    </row>
    <row r="5428" spans="2:3" x14ac:dyDescent="0.2">
      <c r="B5428" s="110"/>
      <c r="C5428" s="122"/>
    </row>
    <row r="5429" spans="2:3" x14ac:dyDescent="0.2">
      <c r="B5429" s="110"/>
      <c r="C5429" s="122"/>
    </row>
    <row r="5430" spans="2:3" x14ac:dyDescent="0.2">
      <c r="B5430" s="110"/>
      <c r="C5430" s="122"/>
    </row>
    <row r="5431" spans="2:3" x14ac:dyDescent="0.2">
      <c r="B5431" s="110"/>
      <c r="C5431" s="122"/>
    </row>
    <row r="5432" spans="2:3" x14ac:dyDescent="0.2">
      <c r="B5432" s="110"/>
      <c r="C5432" s="122"/>
    </row>
    <row r="5433" spans="2:3" x14ac:dyDescent="0.2">
      <c r="B5433" s="110"/>
      <c r="C5433" s="122"/>
    </row>
    <row r="5434" spans="2:3" x14ac:dyDescent="0.2">
      <c r="B5434" s="110"/>
      <c r="C5434" s="122"/>
    </row>
    <row r="5435" spans="2:3" x14ac:dyDescent="0.2">
      <c r="B5435" s="110"/>
      <c r="C5435" s="122"/>
    </row>
    <row r="5436" spans="2:3" x14ac:dyDescent="0.2">
      <c r="B5436" s="110"/>
      <c r="C5436" s="122"/>
    </row>
    <row r="5437" spans="2:3" x14ac:dyDescent="0.2">
      <c r="B5437" s="110"/>
      <c r="C5437" s="122"/>
    </row>
    <row r="5438" spans="2:3" x14ac:dyDescent="0.2">
      <c r="B5438" s="110"/>
      <c r="C5438" s="122"/>
    </row>
    <row r="5439" spans="2:3" x14ac:dyDescent="0.2">
      <c r="B5439" s="110"/>
      <c r="C5439" s="122"/>
    </row>
    <row r="5440" spans="2:3" x14ac:dyDescent="0.2">
      <c r="B5440" s="110"/>
      <c r="C5440" s="122"/>
    </row>
    <row r="5441" spans="2:3" x14ac:dyDescent="0.2">
      <c r="B5441" s="110"/>
      <c r="C5441" s="122"/>
    </row>
    <row r="5442" spans="2:3" x14ac:dyDescent="0.2">
      <c r="B5442" s="110"/>
      <c r="C5442" s="122"/>
    </row>
    <row r="5443" spans="2:3" x14ac:dyDescent="0.2">
      <c r="B5443" s="110"/>
      <c r="C5443" s="122"/>
    </row>
    <row r="5444" spans="2:3" x14ac:dyDescent="0.2">
      <c r="B5444" s="110"/>
      <c r="C5444" s="122"/>
    </row>
    <row r="5445" spans="2:3" x14ac:dyDescent="0.2">
      <c r="B5445" s="110"/>
      <c r="C5445" s="122"/>
    </row>
    <row r="5446" spans="2:3" x14ac:dyDescent="0.2">
      <c r="B5446" s="110"/>
      <c r="C5446" s="122"/>
    </row>
    <row r="5447" spans="2:3" x14ac:dyDescent="0.2">
      <c r="B5447" s="110"/>
      <c r="C5447" s="122"/>
    </row>
    <row r="5448" spans="2:3" x14ac:dyDescent="0.2">
      <c r="B5448" s="110"/>
      <c r="C5448" s="122"/>
    </row>
    <row r="5449" spans="2:3" x14ac:dyDescent="0.2">
      <c r="B5449" s="110"/>
      <c r="C5449" s="122"/>
    </row>
    <row r="5450" spans="2:3" x14ac:dyDescent="0.2">
      <c r="B5450" s="110"/>
      <c r="C5450" s="122"/>
    </row>
    <row r="5451" spans="2:3" x14ac:dyDescent="0.2">
      <c r="B5451" s="110"/>
      <c r="C5451" s="122"/>
    </row>
    <row r="5452" spans="2:3" x14ac:dyDescent="0.2">
      <c r="B5452" s="110"/>
      <c r="C5452" s="122"/>
    </row>
    <row r="5453" spans="2:3" x14ac:dyDescent="0.2">
      <c r="B5453" s="110"/>
      <c r="C5453" s="122"/>
    </row>
    <row r="5454" spans="2:3" x14ac:dyDescent="0.2">
      <c r="B5454" s="110"/>
      <c r="C5454" s="122"/>
    </row>
    <row r="5455" spans="2:3" x14ac:dyDescent="0.2">
      <c r="B5455" s="110"/>
      <c r="C5455" s="122"/>
    </row>
    <row r="5456" spans="2:3" x14ac:dyDescent="0.2">
      <c r="B5456" s="110"/>
      <c r="C5456" s="122"/>
    </row>
    <row r="5457" spans="2:3" x14ac:dyDescent="0.2">
      <c r="B5457" s="110"/>
      <c r="C5457" s="122"/>
    </row>
    <row r="5458" spans="2:3" x14ac:dyDescent="0.2">
      <c r="B5458" s="110"/>
      <c r="C5458" s="122"/>
    </row>
    <row r="5459" spans="2:3" x14ac:dyDescent="0.2">
      <c r="B5459" s="110"/>
      <c r="C5459" s="122"/>
    </row>
    <row r="5460" spans="2:3" x14ac:dyDescent="0.2">
      <c r="B5460" s="110"/>
      <c r="C5460" s="122"/>
    </row>
    <row r="5461" spans="2:3" x14ac:dyDescent="0.2">
      <c r="B5461" s="110"/>
      <c r="C5461" s="122"/>
    </row>
    <row r="5462" spans="2:3" x14ac:dyDescent="0.2">
      <c r="B5462" s="110"/>
      <c r="C5462" s="122"/>
    </row>
    <row r="5463" spans="2:3" x14ac:dyDescent="0.2">
      <c r="B5463" s="110"/>
      <c r="C5463" s="122"/>
    </row>
    <row r="5464" spans="2:3" x14ac:dyDescent="0.2">
      <c r="B5464" s="110"/>
      <c r="C5464" s="122"/>
    </row>
    <row r="5465" spans="2:3" x14ac:dyDescent="0.2">
      <c r="B5465" s="110"/>
      <c r="C5465" s="122"/>
    </row>
    <row r="5466" spans="2:3" x14ac:dyDescent="0.2">
      <c r="B5466" s="110"/>
      <c r="C5466" s="122"/>
    </row>
    <row r="5467" spans="2:3" x14ac:dyDescent="0.2">
      <c r="B5467" s="110"/>
      <c r="C5467" s="122"/>
    </row>
    <row r="5468" spans="2:3" x14ac:dyDescent="0.2">
      <c r="B5468" s="110"/>
      <c r="C5468" s="122"/>
    </row>
    <row r="5469" spans="2:3" x14ac:dyDescent="0.2">
      <c r="B5469" s="110"/>
      <c r="C5469" s="122"/>
    </row>
    <row r="5470" spans="2:3" x14ac:dyDescent="0.2">
      <c r="B5470" s="110"/>
      <c r="C5470" s="122"/>
    </row>
    <row r="5471" spans="2:3" x14ac:dyDescent="0.2">
      <c r="B5471" s="110"/>
      <c r="C5471" s="122"/>
    </row>
    <row r="5472" spans="2:3" x14ac:dyDescent="0.2">
      <c r="B5472" s="110"/>
      <c r="C5472" s="122"/>
    </row>
    <row r="5473" spans="2:3" x14ac:dyDescent="0.2">
      <c r="B5473" s="110"/>
      <c r="C5473" s="122"/>
    </row>
    <row r="5474" spans="2:3" x14ac:dyDescent="0.2">
      <c r="B5474" s="110"/>
      <c r="C5474" s="122"/>
    </row>
    <row r="5475" spans="2:3" x14ac:dyDescent="0.2">
      <c r="B5475" s="110"/>
      <c r="C5475" s="122"/>
    </row>
    <row r="5476" spans="2:3" x14ac:dyDescent="0.2">
      <c r="B5476" s="110"/>
      <c r="C5476" s="122"/>
    </row>
    <row r="5477" spans="2:3" x14ac:dyDescent="0.2">
      <c r="B5477" s="110"/>
      <c r="C5477" s="122"/>
    </row>
    <row r="5478" spans="2:3" x14ac:dyDescent="0.2">
      <c r="B5478" s="110"/>
      <c r="C5478" s="122"/>
    </row>
    <row r="5479" spans="2:3" x14ac:dyDescent="0.2">
      <c r="B5479" s="110"/>
      <c r="C5479" s="122"/>
    </row>
    <row r="5480" spans="2:3" x14ac:dyDescent="0.2">
      <c r="B5480" s="110"/>
      <c r="C5480" s="122"/>
    </row>
    <row r="5481" spans="2:3" x14ac:dyDescent="0.2">
      <c r="B5481" s="110"/>
      <c r="C5481" s="122"/>
    </row>
    <row r="5482" spans="2:3" x14ac:dyDescent="0.2">
      <c r="B5482" s="110"/>
      <c r="C5482" s="122"/>
    </row>
    <row r="5483" spans="2:3" x14ac:dyDescent="0.2">
      <c r="B5483" s="110"/>
      <c r="C5483" s="122"/>
    </row>
    <row r="5484" spans="2:3" x14ac:dyDescent="0.2">
      <c r="B5484" s="110"/>
      <c r="C5484" s="122"/>
    </row>
    <row r="5485" spans="2:3" x14ac:dyDescent="0.2">
      <c r="B5485" s="110"/>
      <c r="C5485" s="122"/>
    </row>
    <row r="5486" spans="2:3" x14ac:dyDescent="0.2">
      <c r="B5486" s="110"/>
      <c r="C5486" s="122"/>
    </row>
    <row r="5487" spans="2:3" x14ac:dyDescent="0.2">
      <c r="B5487" s="110"/>
      <c r="C5487" s="122"/>
    </row>
    <row r="5488" spans="2:3" x14ac:dyDescent="0.2">
      <c r="B5488" s="110"/>
      <c r="C5488" s="122"/>
    </row>
    <row r="5489" spans="2:3" x14ac:dyDescent="0.2">
      <c r="B5489" s="110"/>
      <c r="C5489" s="122"/>
    </row>
    <row r="5490" spans="2:3" x14ac:dyDescent="0.2">
      <c r="B5490" s="110"/>
      <c r="C5490" s="122"/>
    </row>
    <row r="5491" spans="2:3" x14ac:dyDescent="0.2">
      <c r="B5491" s="110"/>
      <c r="C5491" s="122"/>
    </row>
    <row r="5492" spans="2:3" x14ac:dyDescent="0.2">
      <c r="B5492" s="110"/>
      <c r="C5492" s="122"/>
    </row>
    <row r="5493" spans="2:3" x14ac:dyDescent="0.2">
      <c r="B5493" s="110"/>
      <c r="C5493" s="122"/>
    </row>
    <row r="5494" spans="2:3" x14ac:dyDescent="0.2">
      <c r="B5494" s="110"/>
      <c r="C5494" s="122"/>
    </row>
    <row r="5495" spans="2:3" x14ac:dyDescent="0.2">
      <c r="B5495" s="110"/>
      <c r="C5495" s="122"/>
    </row>
    <row r="5496" spans="2:3" x14ac:dyDescent="0.2">
      <c r="B5496" s="110"/>
      <c r="C5496" s="122"/>
    </row>
    <row r="5497" spans="2:3" x14ac:dyDescent="0.2">
      <c r="B5497" s="110"/>
      <c r="C5497" s="122"/>
    </row>
    <row r="5498" spans="2:3" x14ac:dyDescent="0.2">
      <c r="B5498" s="110"/>
      <c r="C5498" s="122"/>
    </row>
    <row r="5499" spans="2:3" x14ac:dyDescent="0.2">
      <c r="B5499" s="110"/>
      <c r="C5499" s="122"/>
    </row>
    <row r="5500" spans="2:3" x14ac:dyDescent="0.2">
      <c r="B5500" s="110"/>
      <c r="C5500" s="122"/>
    </row>
    <row r="5501" spans="2:3" x14ac:dyDescent="0.2">
      <c r="B5501" s="110"/>
      <c r="C5501" s="122"/>
    </row>
    <row r="5502" spans="2:3" x14ac:dyDescent="0.2">
      <c r="B5502" s="110"/>
      <c r="C5502" s="122"/>
    </row>
    <row r="5503" spans="2:3" x14ac:dyDescent="0.2">
      <c r="B5503" s="110"/>
      <c r="C5503" s="122"/>
    </row>
    <row r="5504" spans="2:3" x14ac:dyDescent="0.2">
      <c r="B5504" s="110"/>
      <c r="C5504" s="122"/>
    </row>
    <row r="5505" spans="2:3" x14ac:dyDescent="0.2">
      <c r="B5505" s="110"/>
      <c r="C5505" s="122"/>
    </row>
    <row r="5506" spans="2:3" x14ac:dyDescent="0.2">
      <c r="B5506" s="110"/>
      <c r="C5506" s="122"/>
    </row>
    <row r="5507" spans="2:3" x14ac:dyDescent="0.2">
      <c r="B5507" s="110"/>
      <c r="C5507" s="122"/>
    </row>
    <row r="5508" spans="2:3" x14ac:dyDescent="0.2">
      <c r="B5508" s="110"/>
      <c r="C5508" s="122"/>
    </row>
    <row r="5509" spans="2:3" x14ac:dyDescent="0.2">
      <c r="B5509" s="110"/>
      <c r="C5509" s="122"/>
    </row>
    <row r="5510" spans="2:3" x14ac:dyDescent="0.2">
      <c r="B5510" s="110"/>
      <c r="C5510" s="122"/>
    </row>
    <row r="5511" spans="2:3" x14ac:dyDescent="0.2">
      <c r="B5511" s="110"/>
      <c r="C5511" s="122"/>
    </row>
    <row r="5512" spans="2:3" x14ac:dyDescent="0.2">
      <c r="B5512" s="110"/>
      <c r="C5512" s="122"/>
    </row>
    <row r="5513" spans="2:3" x14ac:dyDescent="0.2">
      <c r="B5513" s="110"/>
      <c r="C5513" s="122"/>
    </row>
    <row r="5514" spans="2:3" x14ac:dyDescent="0.2">
      <c r="B5514" s="110"/>
      <c r="C5514" s="122"/>
    </row>
    <row r="5515" spans="2:3" x14ac:dyDescent="0.2">
      <c r="B5515" s="110"/>
      <c r="C5515" s="122"/>
    </row>
    <row r="5516" spans="2:3" x14ac:dyDescent="0.2">
      <c r="B5516" s="110"/>
      <c r="C5516" s="122"/>
    </row>
    <row r="5517" spans="2:3" x14ac:dyDescent="0.2">
      <c r="B5517" s="110"/>
      <c r="C5517" s="122"/>
    </row>
    <row r="5518" spans="2:3" x14ac:dyDescent="0.2">
      <c r="B5518" s="110"/>
      <c r="C5518" s="122"/>
    </row>
    <row r="5519" spans="2:3" x14ac:dyDescent="0.2">
      <c r="B5519" s="110"/>
      <c r="C5519" s="122"/>
    </row>
    <row r="5520" spans="2:3" x14ac:dyDescent="0.2">
      <c r="B5520" s="110"/>
      <c r="C5520" s="122"/>
    </row>
    <row r="5521" spans="2:3" x14ac:dyDescent="0.2">
      <c r="B5521" s="110"/>
      <c r="C5521" s="122"/>
    </row>
    <row r="5522" spans="2:3" x14ac:dyDescent="0.2">
      <c r="B5522" s="110"/>
      <c r="C5522" s="122"/>
    </row>
    <row r="5523" spans="2:3" x14ac:dyDescent="0.2">
      <c r="B5523" s="110"/>
      <c r="C5523" s="122"/>
    </row>
    <row r="5524" spans="2:3" x14ac:dyDescent="0.2">
      <c r="B5524" s="110"/>
      <c r="C5524" s="122"/>
    </row>
    <row r="5525" spans="2:3" x14ac:dyDescent="0.2">
      <c r="B5525" s="110"/>
      <c r="C5525" s="122"/>
    </row>
    <row r="5526" spans="2:3" x14ac:dyDescent="0.2">
      <c r="B5526" s="110"/>
      <c r="C5526" s="122"/>
    </row>
    <row r="5527" spans="2:3" x14ac:dyDescent="0.2">
      <c r="B5527" s="110"/>
      <c r="C5527" s="122"/>
    </row>
    <row r="5528" spans="2:3" x14ac:dyDescent="0.2">
      <c r="B5528" s="110"/>
      <c r="C5528" s="122"/>
    </row>
    <row r="5529" spans="2:3" x14ac:dyDescent="0.2">
      <c r="B5529" s="110"/>
      <c r="C5529" s="122"/>
    </row>
    <row r="5530" spans="2:3" x14ac:dyDescent="0.2">
      <c r="B5530" s="110"/>
      <c r="C5530" s="122"/>
    </row>
    <row r="5531" spans="2:3" x14ac:dyDescent="0.2">
      <c r="B5531" s="110"/>
      <c r="C5531" s="122"/>
    </row>
    <row r="5532" spans="2:3" x14ac:dyDescent="0.2">
      <c r="B5532" s="110"/>
      <c r="C5532" s="122"/>
    </row>
    <row r="5533" spans="2:3" x14ac:dyDescent="0.2">
      <c r="B5533" s="110"/>
      <c r="C5533" s="122"/>
    </row>
    <row r="5534" spans="2:3" x14ac:dyDescent="0.2">
      <c r="B5534" s="110"/>
      <c r="C5534" s="122"/>
    </row>
    <row r="5535" spans="2:3" x14ac:dyDescent="0.2">
      <c r="B5535" s="110"/>
      <c r="C5535" s="122"/>
    </row>
    <row r="5536" spans="2:3" x14ac:dyDescent="0.2">
      <c r="B5536" s="110"/>
      <c r="C5536" s="122"/>
    </row>
    <row r="5537" spans="2:3" x14ac:dyDescent="0.2">
      <c r="B5537" s="110"/>
      <c r="C5537" s="122"/>
    </row>
    <row r="5538" spans="2:3" x14ac:dyDescent="0.2">
      <c r="B5538" s="110"/>
      <c r="C5538" s="122"/>
    </row>
    <row r="5539" spans="2:3" x14ac:dyDescent="0.2">
      <c r="B5539" s="110"/>
      <c r="C5539" s="122"/>
    </row>
    <row r="5540" spans="2:3" x14ac:dyDescent="0.2">
      <c r="B5540" s="110"/>
      <c r="C5540" s="122"/>
    </row>
    <row r="5541" spans="2:3" x14ac:dyDescent="0.2">
      <c r="B5541" s="110"/>
      <c r="C5541" s="122"/>
    </row>
    <row r="5542" spans="2:3" x14ac:dyDescent="0.2">
      <c r="B5542" s="110"/>
      <c r="C5542" s="122"/>
    </row>
    <row r="5543" spans="2:3" x14ac:dyDescent="0.2">
      <c r="B5543" s="110"/>
      <c r="C5543" s="122"/>
    </row>
    <row r="5544" spans="2:3" x14ac:dyDescent="0.2">
      <c r="B5544" s="110"/>
      <c r="C5544" s="122"/>
    </row>
    <row r="5545" spans="2:3" x14ac:dyDescent="0.2">
      <c r="B5545" s="110"/>
      <c r="C5545" s="122"/>
    </row>
    <row r="5546" spans="2:3" x14ac:dyDescent="0.2">
      <c r="B5546" s="110"/>
      <c r="C5546" s="122"/>
    </row>
    <row r="5547" spans="2:3" x14ac:dyDescent="0.2">
      <c r="B5547" s="110"/>
      <c r="C5547" s="122"/>
    </row>
    <row r="5548" spans="2:3" x14ac:dyDescent="0.2">
      <c r="B5548" s="110"/>
      <c r="C5548" s="122"/>
    </row>
    <row r="5549" spans="2:3" x14ac:dyDescent="0.2">
      <c r="B5549" s="110"/>
      <c r="C5549" s="122"/>
    </row>
    <row r="5550" spans="2:3" x14ac:dyDescent="0.2">
      <c r="B5550" s="110"/>
      <c r="C5550" s="122"/>
    </row>
    <row r="5551" spans="2:3" x14ac:dyDescent="0.2">
      <c r="B5551" s="110"/>
      <c r="C5551" s="122"/>
    </row>
    <row r="5552" spans="2:3" x14ac:dyDescent="0.2">
      <c r="B5552" s="110"/>
      <c r="C5552" s="122"/>
    </row>
    <row r="5553" spans="2:3" x14ac:dyDescent="0.2">
      <c r="B5553" s="110"/>
      <c r="C5553" s="122"/>
    </row>
    <row r="5554" spans="2:3" x14ac:dyDescent="0.2">
      <c r="B5554" s="110"/>
      <c r="C5554" s="122"/>
    </row>
    <row r="5555" spans="2:3" x14ac:dyDescent="0.2">
      <c r="B5555" s="110"/>
      <c r="C5555" s="122"/>
    </row>
    <row r="5556" spans="2:3" x14ac:dyDescent="0.2">
      <c r="B5556" s="110"/>
      <c r="C5556" s="122"/>
    </row>
    <row r="5557" spans="2:3" x14ac:dyDescent="0.2">
      <c r="B5557" s="110"/>
      <c r="C5557" s="122"/>
    </row>
    <row r="5558" spans="2:3" x14ac:dyDescent="0.2">
      <c r="B5558" s="110"/>
      <c r="C5558" s="122"/>
    </row>
    <row r="5559" spans="2:3" x14ac:dyDescent="0.2">
      <c r="B5559" s="110"/>
      <c r="C5559" s="122"/>
    </row>
    <row r="5560" spans="2:3" x14ac:dyDescent="0.2">
      <c r="B5560" s="110"/>
      <c r="C5560" s="122"/>
    </row>
    <row r="5561" spans="2:3" x14ac:dyDescent="0.2">
      <c r="B5561" s="110"/>
      <c r="C5561" s="122"/>
    </row>
    <row r="5562" spans="2:3" x14ac:dyDescent="0.2">
      <c r="B5562" s="110"/>
      <c r="C5562" s="122"/>
    </row>
    <row r="5563" spans="2:3" x14ac:dyDescent="0.2">
      <c r="B5563" s="110"/>
      <c r="C5563" s="122"/>
    </row>
    <row r="5564" spans="2:3" x14ac:dyDescent="0.2">
      <c r="B5564" s="110"/>
      <c r="C5564" s="122"/>
    </row>
    <row r="5565" spans="2:3" x14ac:dyDescent="0.2">
      <c r="B5565" s="110"/>
      <c r="C5565" s="122"/>
    </row>
    <row r="5566" spans="2:3" x14ac:dyDescent="0.2">
      <c r="B5566" s="110"/>
      <c r="C5566" s="122"/>
    </row>
    <row r="5567" spans="2:3" x14ac:dyDescent="0.2">
      <c r="B5567" s="110"/>
      <c r="C5567" s="122"/>
    </row>
    <row r="5568" spans="2:3" x14ac:dyDescent="0.2">
      <c r="B5568" s="110"/>
      <c r="C5568" s="122"/>
    </row>
    <row r="5569" spans="2:3" x14ac:dyDescent="0.2">
      <c r="B5569" s="110"/>
      <c r="C5569" s="122"/>
    </row>
    <row r="5570" spans="2:3" x14ac:dyDescent="0.2">
      <c r="B5570" s="110"/>
      <c r="C5570" s="122"/>
    </row>
    <row r="5571" spans="2:3" x14ac:dyDescent="0.2">
      <c r="B5571" s="110"/>
      <c r="C5571" s="122"/>
    </row>
    <row r="5572" spans="2:3" x14ac:dyDescent="0.2">
      <c r="B5572" s="110"/>
      <c r="C5572" s="122"/>
    </row>
    <row r="5573" spans="2:3" x14ac:dyDescent="0.2">
      <c r="B5573" s="110"/>
      <c r="C5573" s="122"/>
    </row>
    <row r="5574" spans="2:3" x14ac:dyDescent="0.2">
      <c r="B5574" s="110"/>
      <c r="C5574" s="122"/>
    </row>
    <row r="5575" spans="2:3" x14ac:dyDescent="0.2">
      <c r="B5575" s="110"/>
      <c r="C5575" s="122"/>
    </row>
    <row r="5576" spans="2:3" x14ac:dyDescent="0.2">
      <c r="B5576" s="110"/>
      <c r="C5576" s="122"/>
    </row>
    <row r="5577" spans="2:3" x14ac:dyDescent="0.2">
      <c r="B5577" s="110"/>
      <c r="C5577" s="122"/>
    </row>
    <row r="5578" spans="2:3" x14ac:dyDescent="0.2">
      <c r="B5578" s="110"/>
      <c r="C5578" s="122"/>
    </row>
    <row r="5579" spans="2:3" x14ac:dyDescent="0.2">
      <c r="B5579" s="110"/>
      <c r="C5579" s="122"/>
    </row>
    <row r="5580" spans="2:3" x14ac:dyDescent="0.2">
      <c r="B5580" s="110"/>
      <c r="C5580" s="122"/>
    </row>
    <row r="5581" spans="2:3" x14ac:dyDescent="0.2">
      <c r="B5581" s="110"/>
      <c r="C5581" s="122"/>
    </row>
    <row r="5582" spans="2:3" x14ac:dyDescent="0.2">
      <c r="B5582" s="110"/>
      <c r="C5582" s="122"/>
    </row>
    <row r="5583" spans="2:3" x14ac:dyDescent="0.2">
      <c r="B5583" s="110"/>
      <c r="C5583" s="122"/>
    </row>
    <row r="5584" spans="2:3" x14ac:dyDescent="0.2">
      <c r="B5584" s="110"/>
      <c r="C5584" s="122"/>
    </row>
    <row r="5585" spans="2:3" x14ac:dyDescent="0.2">
      <c r="B5585" s="110"/>
      <c r="C5585" s="122"/>
    </row>
    <row r="5586" spans="2:3" x14ac:dyDescent="0.2">
      <c r="B5586" s="110"/>
      <c r="C5586" s="122"/>
    </row>
    <row r="5587" spans="2:3" x14ac:dyDescent="0.2">
      <c r="B5587" s="110"/>
      <c r="C5587" s="122"/>
    </row>
    <row r="5588" spans="2:3" x14ac:dyDescent="0.2">
      <c r="B5588" s="110"/>
      <c r="C5588" s="122"/>
    </row>
    <row r="5589" spans="2:3" x14ac:dyDescent="0.2">
      <c r="B5589" s="110"/>
      <c r="C5589" s="122"/>
    </row>
    <row r="5590" spans="2:3" x14ac:dyDescent="0.2">
      <c r="B5590" s="110"/>
      <c r="C5590" s="122"/>
    </row>
    <row r="5591" spans="2:3" x14ac:dyDescent="0.2">
      <c r="B5591" s="110"/>
      <c r="C5591" s="122"/>
    </row>
    <row r="5592" spans="2:3" x14ac:dyDescent="0.2">
      <c r="B5592" s="110"/>
      <c r="C5592" s="122"/>
    </row>
    <row r="5593" spans="2:3" x14ac:dyDescent="0.2">
      <c r="B5593" s="110"/>
      <c r="C5593" s="122"/>
    </row>
    <row r="5594" spans="2:3" x14ac:dyDescent="0.2">
      <c r="B5594" s="110"/>
      <c r="C5594" s="122"/>
    </row>
    <row r="5595" spans="2:3" x14ac:dyDescent="0.2">
      <c r="B5595" s="110"/>
      <c r="C5595" s="122"/>
    </row>
    <row r="5596" spans="2:3" x14ac:dyDescent="0.2">
      <c r="B5596" s="110"/>
      <c r="C5596" s="122"/>
    </row>
    <row r="5597" spans="2:3" x14ac:dyDescent="0.2">
      <c r="B5597" s="110"/>
      <c r="C5597" s="122"/>
    </row>
    <row r="5598" spans="2:3" x14ac:dyDescent="0.2">
      <c r="B5598" s="110"/>
      <c r="C5598" s="122"/>
    </row>
    <row r="5599" spans="2:3" x14ac:dyDescent="0.2">
      <c r="B5599" s="110"/>
      <c r="C5599" s="122"/>
    </row>
    <row r="5600" spans="2:3" x14ac:dyDescent="0.2">
      <c r="B5600" s="110"/>
      <c r="C5600" s="122"/>
    </row>
    <row r="5601" spans="2:3" x14ac:dyDescent="0.2">
      <c r="B5601" s="110"/>
      <c r="C5601" s="122"/>
    </row>
    <row r="5602" spans="2:3" x14ac:dyDescent="0.2">
      <c r="B5602" s="110"/>
      <c r="C5602" s="122"/>
    </row>
    <row r="5603" spans="2:3" x14ac:dyDescent="0.2">
      <c r="B5603" s="110"/>
      <c r="C5603" s="122"/>
    </row>
    <row r="5604" spans="2:3" x14ac:dyDescent="0.2">
      <c r="B5604" s="110"/>
      <c r="C5604" s="122"/>
    </row>
    <row r="5605" spans="2:3" x14ac:dyDescent="0.2">
      <c r="B5605" s="110"/>
      <c r="C5605" s="122"/>
    </row>
    <row r="5606" spans="2:3" x14ac:dyDescent="0.2">
      <c r="B5606" s="110"/>
      <c r="C5606" s="122"/>
    </row>
    <row r="5607" spans="2:3" x14ac:dyDescent="0.2">
      <c r="B5607" s="110"/>
      <c r="C5607" s="122"/>
    </row>
    <row r="5608" spans="2:3" x14ac:dyDescent="0.2">
      <c r="B5608" s="110"/>
      <c r="C5608" s="122"/>
    </row>
    <row r="5609" spans="2:3" x14ac:dyDescent="0.2">
      <c r="B5609" s="110"/>
      <c r="C5609" s="122"/>
    </row>
    <row r="5610" spans="2:3" x14ac:dyDescent="0.2">
      <c r="B5610" s="110"/>
      <c r="C5610" s="122"/>
    </row>
    <row r="5611" spans="2:3" x14ac:dyDescent="0.2">
      <c r="B5611" s="110"/>
      <c r="C5611" s="122"/>
    </row>
    <row r="5612" spans="2:3" x14ac:dyDescent="0.2">
      <c r="B5612" s="110"/>
      <c r="C5612" s="122"/>
    </row>
    <row r="5613" spans="2:3" x14ac:dyDescent="0.2">
      <c r="B5613" s="110"/>
      <c r="C5613" s="122"/>
    </row>
    <row r="5614" spans="2:3" x14ac:dyDescent="0.2">
      <c r="B5614" s="110"/>
      <c r="C5614" s="122"/>
    </row>
    <row r="5615" spans="2:3" x14ac:dyDescent="0.2">
      <c r="B5615" s="110"/>
      <c r="C5615" s="122"/>
    </row>
    <row r="5616" spans="2:3" x14ac:dyDescent="0.2">
      <c r="B5616" s="110"/>
      <c r="C5616" s="122"/>
    </row>
    <row r="5617" spans="2:3" x14ac:dyDescent="0.2">
      <c r="B5617" s="110"/>
      <c r="C5617" s="122"/>
    </row>
    <row r="5618" spans="2:3" x14ac:dyDescent="0.2">
      <c r="B5618" s="110"/>
      <c r="C5618" s="122"/>
    </row>
    <row r="5619" spans="2:3" x14ac:dyDescent="0.2">
      <c r="B5619" s="110"/>
      <c r="C5619" s="122"/>
    </row>
    <row r="5620" spans="2:3" x14ac:dyDescent="0.2">
      <c r="B5620" s="110"/>
      <c r="C5620" s="122"/>
    </row>
    <row r="5621" spans="2:3" x14ac:dyDescent="0.2">
      <c r="B5621" s="110"/>
      <c r="C5621" s="122"/>
    </row>
    <row r="5622" spans="2:3" x14ac:dyDescent="0.2">
      <c r="B5622" s="110"/>
      <c r="C5622" s="122"/>
    </row>
    <row r="5623" spans="2:3" x14ac:dyDescent="0.2">
      <c r="B5623" s="110"/>
      <c r="C5623" s="122"/>
    </row>
    <row r="5624" spans="2:3" x14ac:dyDescent="0.2">
      <c r="B5624" s="110"/>
      <c r="C5624" s="122"/>
    </row>
    <row r="5625" spans="2:3" x14ac:dyDescent="0.2">
      <c r="B5625" s="110"/>
      <c r="C5625" s="122"/>
    </row>
    <row r="5626" spans="2:3" x14ac:dyDescent="0.2">
      <c r="B5626" s="110"/>
      <c r="C5626" s="122"/>
    </row>
    <row r="5627" spans="2:3" x14ac:dyDescent="0.2">
      <c r="B5627" s="110"/>
      <c r="C5627" s="122"/>
    </row>
    <row r="5628" spans="2:3" x14ac:dyDescent="0.2">
      <c r="B5628" s="110"/>
      <c r="C5628" s="122"/>
    </row>
    <row r="5629" spans="2:3" x14ac:dyDescent="0.2">
      <c r="B5629" s="110"/>
      <c r="C5629" s="122"/>
    </row>
    <row r="5630" spans="2:3" x14ac:dyDescent="0.2">
      <c r="B5630" s="110"/>
      <c r="C5630" s="122"/>
    </row>
    <row r="5631" spans="2:3" x14ac:dyDescent="0.2">
      <c r="B5631" s="110"/>
      <c r="C5631" s="122"/>
    </row>
    <row r="5632" spans="2:3" x14ac:dyDescent="0.2">
      <c r="B5632" s="110"/>
      <c r="C5632" s="122"/>
    </row>
    <row r="5633" spans="2:3" x14ac:dyDescent="0.2">
      <c r="B5633" s="110"/>
      <c r="C5633" s="122"/>
    </row>
    <row r="5634" spans="2:3" x14ac:dyDescent="0.2">
      <c r="B5634" s="110"/>
      <c r="C5634" s="122"/>
    </row>
    <row r="5635" spans="2:3" x14ac:dyDescent="0.2">
      <c r="B5635" s="110"/>
      <c r="C5635" s="122"/>
    </row>
    <row r="5636" spans="2:3" x14ac:dyDescent="0.2">
      <c r="B5636" s="110"/>
      <c r="C5636" s="122"/>
    </row>
    <row r="5637" spans="2:3" x14ac:dyDescent="0.2">
      <c r="B5637" s="110"/>
      <c r="C5637" s="122"/>
    </row>
    <row r="5638" spans="2:3" x14ac:dyDescent="0.2">
      <c r="B5638" s="110"/>
      <c r="C5638" s="122"/>
    </row>
    <row r="5639" spans="2:3" x14ac:dyDescent="0.2">
      <c r="B5639" s="110"/>
      <c r="C5639" s="122"/>
    </row>
    <row r="5640" spans="2:3" x14ac:dyDescent="0.2">
      <c r="B5640" s="110"/>
      <c r="C5640" s="122"/>
    </row>
    <row r="5641" spans="2:3" x14ac:dyDescent="0.2">
      <c r="B5641" s="110"/>
      <c r="C5641" s="122"/>
    </row>
    <row r="5642" spans="2:3" x14ac:dyDescent="0.2">
      <c r="B5642" s="110"/>
      <c r="C5642" s="122"/>
    </row>
    <row r="5643" spans="2:3" x14ac:dyDescent="0.2">
      <c r="B5643" s="110"/>
      <c r="C5643" s="122"/>
    </row>
    <row r="5644" spans="2:3" x14ac:dyDescent="0.2">
      <c r="B5644" s="110"/>
      <c r="C5644" s="122"/>
    </row>
    <row r="5645" spans="2:3" x14ac:dyDescent="0.2">
      <c r="B5645" s="110"/>
      <c r="C5645" s="122"/>
    </row>
    <row r="5646" spans="2:3" x14ac:dyDescent="0.2">
      <c r="B5646" s="110"/>
      <c r="C5646" s="122"/>
    </row>
    <row r="5647" spans="2:3" x14ac:dyDescent="0.2">
      <c r="B5647" s="110"/>
      <c r="C5647" s="122"/>
    </row>
    <row r="5648" spans="2:3" x14ac:dyDescent="0.2">
      <c r="B5648" s="110"/>
      <c r="C5648" s="122"/>
    </row>
    <row r="5649" spans="2:3" x14ac:dyDescent="0.2">
      <c r="B5649" s="110"/>
      <c r="C5649" s="122"/>
    </row>
    <row r="5650" spans="2:3" x14ac:dyDescent="0.2">
      <c r="B5650" s="110"/>
      <c r="C5650" s="122"/>
    </row>
    <row r="5651" spans="2:3" x14ac:dyDescent="0.2">
      <c r="B5651" s="110"/>
      <c r="C5651" s="122"/>
    </row>
    <row r="5652" spans="2:3" x14ac:dyDescent="0.2">
      <c r="B5652" s="110"/>
      <c r="C5652" s="122"/>
    </row>
    <row r="5653" spans="2:3" x14ac:dyDescent="0.2">
      <c r="B5653" s="110"/>
      <c r="C5653" s="122"/>
    </row>
    <row r="5654" spans="2:3" x14ac:dyDescent="0.2">
      <c r="B5654" s="110"/>
      <c r="C5654" s="122"/>
    </row>
    <row r="5655" spans="2:3" x14ac:dyDescent="0.2">
      <c r="B5655" s="110"/>
      <c r="C5655" s="122"/>
    </row>
    <row r="5656" spans="2:3" x14ac:dyDescent="0.2">
      <c r="B5656" s="110"/>
      <c r="C5656" s="122"/>
    </row>
    <row r="5657" spans="2:3" x14ac:dyDescent="0.2">
      <c r="B5657" s="110"/>
      <c r="C5657" s="122"/>
    </row>
    <row r="5658" spans="2:3" x14ac:dyDescent="0.2">
      <c r="B5658" s="110"/>
      <c r="C5658" s="122"/>
    </row>
    <row r="5659" spans="2:3" x14ac:dyDescent="0.2">
      <c r="B5659" s="110"/>
      <c r="C5659" s="122"/>
    </row>
    <row r="5660" spans="2:3" x14ac:dyDescent="0.2">
      <c r="B5660" s="110"/>
      <c r="C5660" s="122"/>
    </row>
    <row r="5661" spans="2:3" x14ac:dyDescent="0.2">
      <c r="B5661" s="110"/>
      <c r="C5661" s="122"/>
    </row>
    <row r="5662" spans="2:3" x14ac:dyDescent="0.2">
      <c r="B5662" s="110"/>
      <c r="C5662" s="122"/>
    </row>
    <row r="5663" spans="2:3" x14ac:dyDescent="0.2">
      <c r="B5663" s="110"/>
      <c r="C5663" s="122"/>
    </row>
    <row r="5664" spans="2:3" x14ac:dyDescent="0.2">
      <c r="B5664" s="110"/>
      <c r="C5664" s="122"/>
    </row>
    <row r="5665" spans="2:3" x14ac:dyDescent="0.2">
      <c r="B5665" s="110"/>
      <c r="C5665" s="122"/>
    </row>
    <row r="5666" spans="2:3" x14ac:dyDescent="0.2">
      <c r="B5666" s="110"/>
      <c r="C5666" s="122"/>
    </row>
    <row r="5667" spans="2:3" x14ac:dyDescent="0.2">
      <c r="B5667" s="110"/>
      <c r="C5667" s="122"/>
    </row>
    <row r="5668" spans="2:3" x14ac:dyDescent="0.2">
      <c r="B5668" s="110"/>
      <c r="C5668" s="122"/>
    </row>
    <row r="5669" spans="2:3" x14ac:dyDescent="0.2">
      <c r="B5669" s="110"/>
      <c r="C5669" s="122"/>
    </row>
    <row r="5670" spans="2:3" x14ac:dyDescent="0.2">
      <c r="B5670" s="110"/>
      <c r="C5670" s="122"/>
    </row>
    <row r="5671" spans="2:3" x14ac:dyDescent="0.2">
      <c r="B5671" s="110"/>
      <c r="C5671" s="122"/>
    </row>
    <row r="5672" spans="2:3" x14ac:dyDescent="0.2">
      <c r="B5672" s="110"/>
      <c r="C5672" s="122"/>
    </row>
    <row r="5673" spans="2:3" x14ac:dyDescent="0.2">
      <c r="B5673" s="110"/>
      <c r="C5673" s="122"/>
    </row>
    <row r="5674" spans="2:3" x14ac:dyDescent="0.2">
      <c r="B5674" s="110"/>
      <c r="C5674" s="122"/>
    </row>
    <row r="5675" spans="2:3" x14ac:dyDescent="0.2">
      <c r="B5675" s="110"/>
      <c r="C5675" s="122"/>
    </row>
    <row r="5676" spans="2:3" x14ac:dyDescent="0.2">
      <c r="B5676" s="110"/>
      <c r="C5676" s="122"/>
    </row>
    <row r="5677" spans="2:3" x14ac:dyDescent="0.2">
      <c r="B5677" s="110"/>
      <c r="C5677" s="122"/>
    </row>
    <row r="5678" spans="2:3" x14ac:dyDescent="0.2">
      <c r="B5678" s="110"/>
      <c r="C5678" s="122"/>
    </row>
    <row r="5679" spans="2:3" x14ac:dyDescent="0.2">
      <c r="B5679" s="110"/>
      <c r="C5679" s="122"/>
    </row>
    <row r="5680" spans="2:3" x14ac:dyDescent="0.2">
      <c r="B5680" s="110"/>
      <c r="C5680" s="122"/>
    </row>
    <row r="5681" spans="2:3" x14ac:dyDescent="0.2">
      <c r="B5681" s="110"/>
      <c r="C5681" s="122"/>
    </row>
    <row r="5682" spans="2:3" x14ac:dyDescent="0.2">
      <c r="B5682" s="110"/>
      <c r="C5682" s="122"/>
    </row>
    <row r="5683" spans="2:3" x14ac:dyDescent="0.2">
      <c r="B5683" s="110"/>
      <c r="C5683" s="122"/>
    </row>
    <row r="5684" spans="2:3" x14ac:dyDescent="0.2">
      <c r="B5684" s="110"/>
      <c r="C5684" s="122"/>
    </row>
    <row r="5685" spans="2:3" x14ac:dyDescent="0.2">
      <c r="B5685" s="110"/>
      <c r="C5685" s="122"/>
    </row>
    <row r="5686" spans="2:3" x14ac:dyDescent="0.2">
      <c r="B5686" s="110"/>
      <c r="C5686" s="122"/>
    </row>
    <row r="5687" spans="2:3" x14ac:dyDescent="0.2">
      <c r="B5687" s="110"/>
      <c r="C5687" s="122"/>
    </row>
    <row r="5688" spans="2:3" x14ac:dyDescent="0.2">
      <c r="B5688" s="110"/>
      <c r="C5688" s="122"/>
    </row>
    <row r="5689" spans="2:3" x14ac:dyDescent="0.2">
      <c r="B5689" s="110"/>
      <c r="C5689" s="122"/>
    </row>
    <row r="5690" spans="2:3" x14ac:dyDescent="0.2">
      <c r="B5690" s="110"/>
      <c r="C5690" s="122"/>
    </row>
    <row r="5691" spans="2:3" x14ac:dyDescent="0.2">
      <c r="B5691" s="110"/>
      <c r="C5691" s="122"/>
    </row>
    <row r="5692" spans="2:3" x14ac:dyDescent="0.2">
      <c r="B5692" s="110"/>
      <c r="C5692" s="122"/>
    </row>
    <row r="5693" spans="2:3" x14ac:dyDescent="0.2">
      <c r="B5693" s="110"/>
      <c r="C5693" s="122"/>
    </row>
    <row r="5694" spans="2:3" x14ac:dyDescent="0.2">
      <c r="B5694" s="110"/>
      <c r="C5694" s="122"/>
    </row>
    <row r="5695" spans="2:3" x14ac:dyDescent="0.2">
      <c r="B5695" s="110"/>
      <c r="C5695" s="122"/>
    </row>
    <row r="5696" spans="2:3" x14ac:dyDescent="0.2">
      <c r="B5696" s="110"/>
      <c r="C5696" s="122"/>
    </row>
    <row r="5697" spans="2:3" x14ac:dyDescent="0.2">
      <c r="B5697" s="110"/>
      <c r="C5697" s="122"/>
    </row>
    <row r="5698" spans="2:3" x14ac:dyDescent="0.2">
      <c r="B5698" s="110"/>
      <c r="C5698" s="122"/>
    </row>
    <row r="5699" spans="2:3" x14ac:dyDescent="0.2">
      <c r="B5699" s="110"/>
      <c r="C5699" s="122"/>
    </row>
    <row r="5700" spans="2:3" x14ac:dyDescent="0.2">
      <c r="B5700" s="110"/>
      <c r="C5700" s="122"/>
    </row>
    <row r="5701" spans="2:3" x14ac:dyDescent="0.2">
      <c r="B5701" s="110"/>
      <c r="C5701" s="122"/>
    </row>
    <row r="5702" spans="2:3" x14ac:dyDescent="0.2">
      <c r="B5702" s="110"/>
      <c r="C5702" s="122"/>
    </row>
    <row r="5703" spans="2:3" x14ac:dyDescent="0.2">
      <c r="B5703" s="110"/>
      <c r="C5703" s="122"/>
    </row>
    <row r="5704" spans="2:3" x14ac:dyDescent="0.2">
      <c r="B5704" s="110"/>
      <c r="C5704" s="122"/>
    </row>
    <row r="5705" spans="2:3" x14ac:dyDescent="0.2">
      <c r="B5705" s="110"/>
      <c r="C5705" s="122"/>
    </row>
    <row r="5706" spans="2:3" x14ac:dyDescent="0.2">
      <c r="B5706" s="110"/>
      <c r="C5706" s="122"/>
    </row>
    <row r="5707" spans="2:3" x14ac:dyDescent="0.2">
      <c r="B5707" s="110"/>
      <c r="C5707" s="122"/>
    </row>
    <row r="5708" spans="2:3" x14ac:dyDescent="0.2">
      <c r="B5708" s="110"/>
      <c r="C5708" s="122"/>
    </row>
    <row r="5709" spans="2:3" x14ac:dyDescent="0.2">
      <c r="B5709" s="110"/>
      <c r="C5709" s="122"/>
    </row>
    <row r="5710" spans="2:3" x14ac:dyDescent="0.2">
      <c r="B5710" s="110"/>
      <c r="C5710" s="122"/>
    </row>
    <row r="5711" spans="2:3" x14ac:dyDescent="0.2">
      <c r="B5711" s="110"/>
      <c r="C5711" s="122"/>
    </row>
    <row r="5712" spans="2:3" x14ac:dyDescent="0.2">
      <c r="B5712" s="110"/>
      <c r="C5712" s="122"/>
    </row>
    <row r="5713" spans="2:3" x14ac:dyDescent="0.2">
      <c r="B5713" s="110"/>
      <c r="C5713" s="122"/>
    </row>
    <row r="5714" spans="2:3" x14ac:dyDescent="0.2">
      <c r="B5714" s="110"/>
      <c r="C5714" s="122"/>
    </row>
    <row r="5715" spans="2:3" x14ac:dyDescent="0.2">
      <c r="B5715" s="110"/>
      <c r="C5715" s="122"/>
    </row>
    <row r="5716" spans="2:3" x14ac:dyDescent="0.2">
      <c r="B5716" s="110"/>
      <c r="C5716" s="122"/>
    </row>
    <row r="5717" spans="2:3" x14ac:dyDescent="0.2">
      <c r="B5717" s="110"/>
      <c r="C5717" s="122"/>
    </row>
    <row r="5718" spans="2:3" x14ac:dyDescent="0.2">
      <c r="B5718" s="110"/>
      <c r="C5718" s="122"/>
    </row>
    <row r="5719" spans="2:3" x14ac:dyDescent="0.2">
      <c r="B5719" s="110"/>
      <c r="C5719" s="122"/>
    </row>
    <row r="5720" spans="2:3" x14ac:dyDescent="0.2">
      <c r="B5720" s="110"/>
      <c r="C5720" s="122"/>
    </row>
    <row r="5721" spans="2:3" x14ac:dyDescent="0.2">
      <c r="B5721" s="110"/>
      <c r="C5721" s="122"/>
    </row>
    <row r="5722" spans="2:3" x14ac:dyDescent="0.2">
      <c r="B5722" s="110"/>
      <c r="C5722" s="122"/>
    </row>
    <row r="5723" spans="2:3" x14ac:dyDescent="0.2">
      <c r="B5723" s="110"/>
      <c r="C5723" s="122"/>
    </row>
    <row r="5724" spans="2:3" x14ac:dyDescent="0.2">
      <c r="B5724" s="110"/>
      <c r="C5724" s="122"/>
    </row>
    <row r="5725" spans="2:3" x14ac:dyDescent="0.2">
      <c r="B5725" s="110"/>
      <c r="C5725" s="122"/>
    </row>
    <row r="5726" spans="2:3" x14ac:dyDescent="0.2">
      <c r="B5726" s="110"/>
      <c r="C5726" s="122"/>
    </row>
    <row r="5727" spans="2:3" x14ac:dyDescent="0.2">
      <c r="B5727" s="110"/>
      <c r="C5727" s="122"/>
    </row>
    <row r="5728" spans="2:3" x14ac:dyDescent="0.2">
      <c r="B5728" s="110"/>
      <c r="C5728" s="122"/>
    </row>
    <row r="5729" spans="2:3" x14ac:dyDescent="0.2">
      <c r="B5729" s="110"/>
      <c r="C5729" s="122"/>
    </row>
    <row r="5730" spans="2:3" x14ac:dyDescent="0.2">
      <c r="B5730" s="110"/>
      <c r="C5730" s="122"/>
    </row>
    <row r="5731" spans="2:3" x14ac:dyDescent="0.2">
      <c r="B5731" s="110"/>
      <c r="C5731" s="122"/>
    </row>
    <row r="5732" spans="2:3" x14ac:dyDescent="0.2">
      <c r="B5732" s="110"/>
      <c r="C5732" s="122"/>
    </row>
    <row r="5733" spans="2:3" x14ac:dyDescent="0.2">
      <c r="B5733" s="110"/>
      <c r="C5733" s="122"/>
    </row>
    <row r="5734" spans="2:3" x14ac:dyDescent="0.2">
      <c r="B5734" s="110"/>
      <c r="C5734" s="122"/>
    </row>
    <row r="5735" spans="2:3" x14ac:dyDescent="0.2">
      <c r="B5735" s="110"/>
      <c r="C5735" s="122"/>
    </row>
    <row r="5736" spans="2:3" x14ac:dyDescent="0.2">
      <c r="B5736" s="110"/>
      <c r="C5736" s="122"/>
    </row>
    <row r="5737" spans="2:3" x14ac:dyDescent="0.2">
      <c r="B5737" s="110"/>
      <c r="C5737" s="122"/>
    </row>
    <row r="5738" spans="2:3" x14ac:dyDescent="0.2">
      <c r="B5738" s="110"/>
      <c r="C5738" s="122"/>
    </row>
    <row r="5739" spans="2:3" x14ac:dyDescent="0.2">
      <c r="B5739" s="110"/>
      <c r="C5739" s="122"/>
    </row>
    <row r="5740" spans="2:3" x14ac:dyDescent="0.2">
      <c r="B5740" s="110"/>
      <c r="C5740" s="122"/>
    </row>
    <row r="5741" spans="2:3" x14ac:dyDescent="0.2">
      <c r="B5741" s="110"/>
      <c r="C5741" s="122"/>
    </row>
    <row r="5742" spans="2:3" x14ac:dyDescent="0.2">
      <c r="B5742" s="110"/>
      <c r="C5742" s="122"/>
    </row>
    <row r="5743" spans="2:3" x14ac:dyDescent="0.2">
      <c r="B5743" s="110"/>
      <c r="C5743" s="122"/>
    </row>
    <row r="5744" spans="2:3" x14ac:dyDescent="0.2">
      <c r="B5744" s="110"/>
      <c r="C5744" s="122"/>
    </row>
    <row r="5745" spans="2:3" x14ac:dyDescent="0.2">
      <c r="B5745" s="110"/>
      <c r="C5745" s="122"/>
    </row>
    <row r="5746" spans="2:3" x14ac:dyDescent="0.2">
      <c r="B5746" s="110"/>
      <c r="C5746" s="122"/>
    </row>
    <row r="5747" spans="2:3" x14ac:dyDescent="0.2">
      <c r="B5747" s="110"/>
      <c r="C5747" s="122"/>
    </row>
    <row r="5748" spans="2:3" x14ac:dyDescent="0.2">
      <c r="B5748" s="110"/>
      <c r="C5748" s="122"/>
    </row>
    <row r="5749" spans="2:3" x14ac:dyDescent="0.2">
      <c r="B5749" s="110"/>
      <c r="C5749" s="122"/>
    </row>
    <row r="5750" spans="2:3" x14ac:dyDescent="0.2">
      <c r="B5750" s="110"/>
      <c r="C5750" s="122"/>
    </row>
    <row r="5751" spans="2:3" x14ac:dyDescent="0.2">
      <c r="B5751" s="110"/>
      <c r="C5751" s="122"/>
    </row>
    <row r="5752" spans="2:3" x14ac:dyDescent="0.2">
      <c r="B5752" s="110"/>
      <c r="C5752" s="122"/>
    </row>
    <row r="5753" spans="2:3" x14ac:dyDescent="0.2">
      <c r="B5753" s="110"/>
      <c r="C5753" s="122"/>
    </row>
    <row r="5754" spans="2:3" x14ac:dyDescent="0.2">
      <c r="B5754" s="110"/>
      <c r="C5754" s="122"/>
    </row>
    <row r="5755" spans="2:3" x14ac:dyDescent="0.2">
      <c r="B5755" s="110"/>
      <c r="C5755" s="122"/>
    </row>
    <row r="5756" spans="2:3" x14ac:dyDescent="0.2">
      <c r="B5756" s="110"/>
      <c r="C5756" s="122"/>
    </row>
    <row r="5757" spans="2:3" x14ac:dyDescent="0.2">
      <c r="B5757" s="110"/>
      <c r="C5757" s="122"/>
    </row>
    <row r="5758" spans="2:3" x14ac:dyDescent="0.2">
      <c r="B5758" s="110"/>
      <c r="C5758" s="122"/>
    </row>
    <row r="5759" spans="2:3" x14ac:dyDescent="0.2">
      <c r="B5759" s="110"/>
      <c r="C5759" s="122"/>
    </row>
    <row r="5760" spans="2:3" x14ac:dyDescent="0.2">
      <c r="B5760" s="110"/>
      <c r="C5760" s="122"/>
    </row>
    <row r="5761" spans="2:3" x14ac:dyDescent="0.2">
      <c r="B5761" s="110"/>
      <c r="C5761" s="122"/>
    </row>
    <row r="5762" spans="2:3" x14ac:dyDescent="0.2">
      <c r="B5762" s="110"/>
      <c r="C5762" s="122"/>
    </row>
    <row r="5763" spans="2:3" x14ac:dyDescent="0.2">
      <c r="B5763" s="110"/>
      <c r="C5763" s="122"/>
    </row>
    <row r="5764" spans="2:3" x14ac:dyDescent="0.2">
      <c r="B5764" s="110"/>
      <c r="C5764" s="122"/>
    </row>
    <row r="5765" spans="2:3" x14ac:dyDescent="0.2">
      <c r="B5765" s="110"/>
      <c r="C5765" s="122"/>
    </row>
    <row r="5766" spans="2:3" x14ac:dyDescent="0.2">
      <c r="B5766" s="110"/>
      <c r="C5766" s="122"/>
    </row>
    <row r="5767" spans="2:3" x14ac:dyDescent="0.2">
      <c r="B5767" s="110"/>
      <c r="C5767" s="122"/>
    </row>
    <row r="5768" spans="2:3" x14ac:dyDescent="0.2">
      <c r="B5768" s="110"/>
      <c r="C5768" s="122"/>
    </row>
    <row r="5769" spans="2:3" x14ac:dyDescent="0.2">
      <c r="B5769" s="110"/>
      <c r="C5769" s="122"/>
    </row>
    <row r="5770" spans="2:3" x14ac:dyDescent="0.2">
      <c r="B5770" s="110"/>
      <c r="C5770" s="122"/>
    </row>
    <row r="5771" spans="2:3" x14ac:dyDescent="0.2">
      <c r="B5771" s="110"/>
      <c r="C5771" s="122"/>
    </row>
    <row r="5772" spans="2:3" x14ac:dyDescent="0.2">
      <c r="B5772" s="110"/>
      <c r="C5772" s="122"/>
    </row>
    <row r="5773" spans="2:3" x14ac:dyDescent="0.2">
      <c r="B5773" s="110"/>
      <c r="C5773" s="122"/>
    </row>
    <row r="5774" spans="2:3" x14ac:dyDescent="0.2">
      <c r="B5774" s="110"/>
      <c r="C5774" s="122"/>
    </row>
    <row r="5775" spans="2:3" x14ac:dyDescent="0.2">
      <c r="B5775" s="110"/>
      <c r="C5775" s="122"/>
    </row>
    <row r="5776" spans="2:3" x14ac:dyDescent="0.2">
      <c r="B5776" s="110"/>
      <c r="C5776" s="122"/>
    </row>
    <row r="5777" spans="2:3" x14ac:dyDescent="0.2">
      <c r="B5777" s="110"/>
      <c r="C5777" s="122"/>
    </row>
    <row r="5778" spans="2:3" x14ac:dyDescent="0.2">
      <c r="B5778" s="110"/>
      <c r="C5778" s="122"/>
    </row>
    <row r="5779" spans="2:3" x14ac:dyDescent="0.2">
      <c r="B5779" s="110"/>
      <c r="C5779" s="122"/>
    </row>
    <row r="5780" spans="2:3" x14ac:dyDescent="0.2">
      <c r="B5780" s="110"/>
      <c r="C5780" s="122"/>
    </row>
    <row r="5781" spans="2:3" x14ac:dyDescent="0.2">
      <c r="B5781" s="110"/>
      <c r="C5781" s="122"/>
    </row>
    <row r="5782" spans="2:3" x14ac:dyDescent="0.2">
      <c r="B5782" s="110"/>
      <c r="C5782" s="122"/>
    </row>
    <row r="5783" spans="2:3" x14ac:dyDescent="0.2">
      <c r="B5783" s="110"/>
      <c r="C5783" s="122"/>
    </row>
    <row r="5784" spans="2:3" x14ac:dyDescent="0.2">
      <c r="B5784" s="110"/>
      <c r="C5784" s="122"/>
    </row>
    <row r="5785" spans="2:3" x14ac:dyDescent="0.2">
      <c r="B5785" s="110"/>
      <c r="C5785" s="122"/>
    </row>
    <row r="5786" spans="2:3" x14ac:dyDescent="0.2">
      <c r="B5786" s="110"/>
      <c r="C5786" s="122"/>
    </row>
    <row r="5787" spans="2:3" x14ac:dyDescent="0.2">
      <c r="B5787" s="110"/>
      <c r="C5787" s="122"/>
    </row>
    <row r="5788" spans="2:3" x14ac:dyDescent="0.2">
      <c r="B5788" s="110"/>
      <c r="C5788" s="122"/>
    </row>
    <row r="5789" spans="2:3" x14ac:dyDescent="0.2">
      <c r="B5789" s="110"/>
      <c r="C5789" s="122"/>
    </row>
    <row r="5790" spans="2:3" x14ac:dyDescent="0.2">
      <c r="B5790" s="110"/>
      <c r="C5790" s="122"/>
    </row>
    <row r="5791" spans="2:3" x14ac:dyDescent="0.2">
      <c r="B5791" s="110"/>
      <c r="C5791" s="122"/>
    </row>
    <row r="5792" spans="2:3" x14ac:dyDescent="0.2">
      <c r="B5792" s="110"/>
      <c r="C5792" s="122"/>
    </row>
    <row r="5793" spans="2:3" x14ac:dyDescent="0.2">
      <c r="B5793" s="110"/>
      <c r="C5793" s="122"/>
    </row>
    <row r="5794" spans="2:3" x14ac:dyDescent="0.2">
      <c r="B5794" s="110"/>
      <c r="C5794" s="122"/>
    </row>
    <row r="5795" spans="2:3" x14ac:dyDescent="0.2">
      <c r="B5795" s="110"/>
      <c r="C5795" s="122"/>
    </row>
    <row r="5796" spans="2:3" x14ac:dyDescent="0.2">
      <c r="B5796" s="110"/>
      <c r="C5796" s="122"/>
    </row>
    <row r="5797" spans="2:3" x14ac:dyDescent="0.2">
      <c r="B5797" s="110"/>
      <c r="C5797" s="122"/>
    </row>
    <row r="5798" spans="2:3" x14ac:dyDescent="0.2">
      <c r="B5798" s="110"/>
      <c r="C5798" s="122"/>
    </row>
    <row r="5799" spans="2:3" x14ac:dyDescent="0.2">
      <c r="B5799" s="110"/>
      <c r="C5799" s="122"/>
    </row>
    <row r="5800" spans="2:3" x14ac:dyDescent="0.2">
      <c r="B5800" s="110"/>
      <c r="C5800" s="122"/>
    </row>
    <row r="5801" spans="2:3" x14ac:dyDescent="0.2">
      <c r="B5801" s="110"/>
      <c r="C5801" s="122"/>
    </row>
    <row r="5802" spans="2:3" x14ac:dyDescent="0.2">
      <c r="B5802" s="110"/>
      <c r="C5802" s="122"/>
    </row>
    <row r="5803" spans="2:3" x14ac:dyDescent="0.2">
      <c r="B5803" s="110"/>
      <c r="C5803" s="122"/>
    </row>
    <row r="5804" spans="2:3" x14ac:dyDescent="0.2">
      <c r="B5804" s="110"/>
      <c r="C5804" s="122"/>
    </row>
    <row r="5805" spans="2:3" x14ac:dyDescent="0.2">
      <c r="B5805" s="110"/>
      <c r="C5805" s="122"/>
    </row>
    <row r="5806" spans="2:3" x14ac:dyDescent="0.2">
      <c r="B5806" s="110"/>
      <c r="C5806" s="122"/>
    </row>
    <row r="5807" spans="2:3" x14ac:dyDescent="0.2">
      <c r="B5807" s="110"/>
      <c r="C5807" s="122"/>
    </row>
    <row r="5808" spans="2:3" x14ac:dyDescent="0.2">
      <c r="B5808" s="110"/>
      <c r="C5808" s="122"/>
    </row>
    <row r="5809" spans="2:3" x14ac:dyDescent="0.2">
      <c r="B5809" s="110"/>
      <c r="C5809" s="122"/>
    </row>
    <row r="5810" spans="2:3" x14ac:dyDescent="0.2">
      <c r="B5810" s="110"/>
      <c r="C5810" s="122"/>
    </row>
    <row r="5811" spans="2:3" x14ac:dyDescent="0.2">
      <c r="B5811" s="110"/>
      <c r="C5811" s="122"/>
    </row>
    <row r="5812" spans="2:3" x14ac:dyDescent="0.2">
      <c r="B5812" s="110"/>
      <c r="C5812" s="122"/>
    </row>
    <row r="5813" spans="2:3" x14ac:dyDescent="0.2">
      <c r="B5813" s="110"/>
      <c r="C5813" s="122"/>
    </row>
    <row r="5814" spans="2:3" x14ac:dyDescent="0.2">
      <c r="B5814" s="110"/>
      <c r="C5814" s="122"/>
    </row>
    <row r="5815" spans="2:3" x14ac:dyDescent="0.2">
      <c r="B5815" s="110"/>
      <c r="C5815" s="122"/>
    </row>
    <row r="5816" spans="2:3" x14ac:dyDescent="0.2">
      <c r="B5816" s="110"/>
      <c r="C5816" s="122"/>
    </row>
    <row r="5817" spans="2:3" x14ac:dyDescent="0.2">
      <c r="B5817" s="110"/>
      <c r="C5817" s="122"/>
    </row>
    <row r="5818" spans="2:3" x14ac:dyDescent="0.2">
      <c r="B5818" s="110"/>
      <c r="C5818" s="122"/>
    </row>
    <row r="5819" spans="2:3" x14ac:dyDescent="0.2">
      <c r="B5819" s="110"/>
      <c r="C5819" s="122"/>
    </row>
    <row r="5820" spans="2:3" x14ac:dyDescent="0.2">
      <c r="B5820" s="110"/>
      <c r="C5820" s="122"/>
    </row>
    <row r="5821" spans="2:3" x14ac:dyDescent="0.2">
      <c r="B5821" s="110"/>
      <c r="C5821" s="122"/>
    </row>
    <row r="5822" spans="2:3" x14ac:dyDescent="0.2">
      <c r="B5822" s="110"/>
      <c r="C5822" s="122"/>
    </row>
    <row r="5823" spans="2:3" x14ac:dyDescent="0.2">
      <c r="B5823" s="110"/>
      <c r="C5823" s="122"/>
    </row>
    <row r="5824" spans="2:3" x14ac:dyDescent="0.2">
      <c r="B5824" s="110"/>
      <c r="C5824" s="122"/>
    </row>
    <row r="5825" spans="2:3" x14ac:dyDescent="0.2">
      <c r="B5825" s="110"/>
      <c r="C5825" s="122"/>
    </row>
    <row r="5826" spans="2:3" x14ac:dyDescent="0.2">
      <c r="B5826" s="110"/>
      <c r="C5826" s="122"/>
    </row>
    <row r="5827" spans="2:3" x14ac:dyDescent="0.2">
      <c r="B5827" s="110"/>
      <c r="C5827" s="122"/>
    </row>
    <row r="5828" spans="2:3" x14ac:dyDescent="0.2">
      <c r="B5828" s="110"/>
      <c r="C5828" s="122"/>
    </row>
    <row r="5829" spans="2:3" x14ac:dyDescent="0.2">
      <c r="B5829" s="110"/>
      <c r="C5829" s="122"/>
    </row>
    <row r="5830" spans="2:3" x14ac:dyDescent="0.2">
      <c r="B5830" s="110"/>
      <c r="C5830" s="122"/>
    </row>
    <row r="5831" spans="2:3" x14ac:dyDescent="0.2">
      <c r="B5831" s="110"/>
      <c r="C5831" s="122"/>
    </row>
    <row r="5832" spans="2:3" x14ac:dyDescent="0.2">
      <c r="B5832" s="110"/>
      <c r="C5832" s="122"/>
    </row>
    <row r="5833" spans="2:3" x14ac:dyDescent="0.2">
      <c r="B5833" s="110"/>
      <c r="C5833" s="122"/>
    </row>
    <row r="5834" spans="2:3" x14ac:dyDescent="0.2">
      <c r="B5834" s="110"/>
      <c r="C5834" s="122"/>
    </row>
    <row r="5835" spans="2:3" x14ac:dyDescent="0.2">
      <c r="B5835" s="110"/>
      <c r="C5835" s="122"/>
    </row>
    <row r="5836" spans="2:3" x14ac:dyDescent="0.2">
      <c r="B5836" s="110"/>
      <c r="C5836" s="122"/>
    </row>
    <row r="5837" spans="2:3" x14ac:dyDescent="0.2">
      <c r="B5837" s="110"/>
      <c r="C5837" s="122"/>
    </row>
    <row r="5838" spans="2:3" x14ac:dyDescent="0.2">
      <c r="B5838" s="110"/>
      <c r="C5838" s="122"/>
    </row>
    <row r="5839" spans="2:3" x14ac:dyDescent="0.2">
      <c r="B5839" s="110"/>
      <c r="C5839" s="122"/>
    </row>
    <row r="5840" spans="2:3" x14ac:dyDescent="0.2">
      <c r="B5840" s="110"/>
      <c r="C5840" s="122"/>
    </row>
    <row r="5841" spans="2:3" x14ac:dyDescent="0.2">
      <c r="B5841" s="110"/>
      <c r="C5841" s="122"/>
    </row>
    <row r="5842" spans="2:3" x14ac:dyDescent="0.2">
      <c r="B5842" s="110"/>
      <c r="C5842" s="122"/>
    </row>
    <row r="5843" spans="2:3" x14ac:dyDescent="0.2">
      <c r="B5843" s="110"/>
      <c r="C5843" s="122"/>
    </row>
    <row r="5844" spans="2:3" x14ac:dyDescent="0.2">
      <c r="B5844" s="110"/>
      <c r="C5844" s="122"/>
    </row>
    <row r="5845" spans="2:3" x14ac:dyDescent="0.2">
      <c r="B5845" s="110"/>
      <c r="C5845" s="122"/>
    </row>
    <row r="5846" spans="2:3" x14ac:dyDescent="0.2">
      <c r="B5846" s="110"/>
      <c r="C5846" s="122"/>
    </row>
    <row r="5847" spans="2:3" x14ac:dyDescent="0.2">
      <c r="B5847" s="110"/>
      <c r="C5847" s="122"/>
    </row>
    <row r="5848" spans="2:3" x14ac:dyDescent="0.2">
      <c r="B5848" s="110"/>
      <c r="C5848" s="122"/>
    </row>
    <row r="5849" spans="2:3" x14ac:dyDescent="0.2">
      <c r="B5849" s="110"/>
      <c r="C5849" s="122"/>
    </row>
    <row r="5850" spans="2:3" x14ac:dyDescent="0.2">
      <c r="B5850" s="110"/>
      <c r="C5850" s="122"/>
    </row>
    <row r="5851" spans="2:3" x14ac:dyDescent="0.2">
      <c r="B5851" s="110"/>
      <c r="C5851" s="122"/>
    </row>
    <row r="5852" spans="2:3" x14ac:dyDescent="0.2">
      <c r="B5852" s="110"/>
      <c r="C5852" s="122"/>
    </row>
    <row r="5853" spans="2:3" x14ac:dyDescent="0.2">
      <c r="B5853" s="110"/>
      <c r="C5853" s="122"/>
    </row>
    <row r="5854" spans="2:3" x14ac:dyDescent="0.2">
      <c r="B5854" s="110"/>
      <c r="C5854" s="122"/>
    </row>
    <row r="5855" spans="2:3" x14ac:dyDescent="0.2">
      <c r="B5855" s="110"/>
      <c r="C5855" s="122"/>
    </row>
    <row r="5856" spans="2:3" x14ac:dyDescent="0.2">
      <c r="B5856" s="110"/>
      <c r="C5856" s="122"/>
    </row>
    <row r="5857" spans="2:3" x14ac:dyDescent="0.2">
      <c r="B5857" s="110"/>
      <c r="C5857" s="122"/>
    </row>
    <row r="5858" spans="2:3" x14ac:dyDescent="0.2">
      <c r="B5858" s="110"/>
      <c r="C5858" s="122"/>
    </row>
    <row r="5859" spans="2:3" x14ac:dyDescent="0.2">
      <c r="B5859" s="110"/>
      <c r="C5859" s="122"/>
    </row>
    <row r="5860" spans="2:3" x14ac:dyDescent="0.2">
      <c r="B5860" s="110"/>
      <c r="C5860" s="122"/>
    </row>
    <row r="5861" spans="2:3" x14ac:dyDescent="0.2">
      <c r="B5861" s="110"/>
      <c r="C5861" s="122"/>
    </row>
    <row r="5862" spans="2:3" x14ac:dyDescent="0.2">
      <c r="B5862" s="110"/>
      <c r="C5862" s="122"/>
    </row>
    <row r="5863" spans="2:3" x14ac:dyDescent="0.2">
      <c r="B5863" s="110"/>
      <c r="C5863" s="122"/>
    </row>
    <row r="5864" spans="2:3" x14ac:dyDescent="0.2">
      <c r="B5864" s="110"/>
      <c r="C5864" s="122"/>
    </row>
    <row r="5865" spans="2:3" x14ac:dyDescent="0.2">
      <c r="B5865" s="110"/>
      <c r="C5865" s="122"/>
    </row>
    <row r="5866" spans="2:3" x14ac:dyDescent="0.2">
      <c r="B5866" s="110"/>
      <c r="C5866" s="122"/>
    </row>
    <row r="5867" spans="2:3" x14ac:dyDescent="0.2">
      <c r="B5867" s="110"/>
      <c r="C5867" s="122"/>
    </row>
    <row r="5868" spans="2:3" x14ac:dyDescent="0.2">
      <c r="B5868" s="110"/>
      <c r="C5868" s="122"/>
    </row>
    <row r="5869" spans="2:3" x14ac:dyDescent="0.2">
      <c r="B5869" s="110"/>
      <c r="C5869" s="122"/>
    </row>
    <row r="5870" spans="2:3" x14ac:dyDescent="0.2">
      <c r="B5870" s="110"/>
      <c r="C5870" s="122"/>
    </row>
    <row r="5871" spans="2:3" x14ac:dyDescent="0.2">
      <c r="B5871" s="110"/>
      <c r="C5871" s="122"/>
    </row>
    <row r="5872" spans="2:3" x14ac:dyDescent="0.2">
      <c r="B5872" s="110"/>
      <c r="C5872" s="122"/>
    </row>
    <row r="5873" spans="2:3" x14ac:dyDescent="0.2">
      <c r="B5873" s="110"/>
      <c r="C5873" s="122"/>
    </row>
    <row r="5874" spans="2:3" x14ac:dyDescent="0.2">
      <c r="B5874" s="110"/>
      <c r="C5874" s="122"/>
    </row>
    <row r="5875" spans="2:3" x14ac:dyDescent="0.2">
      <c r="B5875" s="110"/>
      <c r="C5875" s="122"/>
    </row>
    <row r="5876" spans="2:3" x14ac:dyDescent="0.2">
      <c r="B5876" s="110"/>
      <c r="C5876" s="122"/>
    </row>
    <row r="5877" spans="2:3" x14ac:dyDescent="0.2">
      <c r="B5877" s="110"/>
      <c r="C5877" s="122"/>
    </row>
    <row r="5878" spans="2:3" x14ac:dyDescent="0.2">
      <c r="B5878" s="110"/>
      <c r="C5878" s="122"/>
    </row>
    <row r="5879" spans="2:3" x14ac:dyDescent="0.2">
      <c r="B5879" s="110"/>
      <c r="C5879" s="122"/>
    </row>
    <row r="5880" spans="2:3" x14ac:dyDescent="0.2">
      <c r="B5880" s="110"/>
      <c r="C5880" s="122"/>
    </row>
    <row r="5881" spans="2:3" x14ac:dyDescent="0.2">
      <c r="B5881" s="110"/>
      <c r="C5881" s="122"/>
    </row>
    <row r="5882" spans="2:3" x14ac:dyDescent="0.2">
      <c r="B5882" s="110"/>
      <c r="C5882" s="122"/>
    </row>
    <row r="5883" spans="2:3" x14ac:dyDescent="0.2">
      <c r="B5883" s="110"/>
      <c r="C5883" s="122"/>
    </row>
    <row r="5884" spans="2:3" x14ac:dyDescent="0.2">
      <c r="B5884" s="110"/>
      <c r="C5884" s="122"/>
    </row>
    <row r="5885" spans="2:3" x14ac:dyDescent="0.2">
      <c r="B5885" s="110"/>
      <c r="C5885" s="122"/>
    </row>
    <row r="5886" spans="2:3" x14ac:dyDescent="0.2">
      <c r="B5886" s="110"/>
      <c r="C5886" s="122"/>
    </row>
    <row r="5887" spans="2:3" x14ac:dyDescent="0.2">
      <c r="B5887" s="110"/>
      <c r="C5887" s="122"/>
    </row>
    <row r="5888" spans="2:3" x14ac:dyDescent="0.2">
      <c r="B5888" s="110"/>
      <c r="C5888" s="122"/>
    </row>
    <row r="5889" spans="2:3" x14ac:dyDescent="0.2">
      <c r="B5889" s="110"/>
      <c r="C5889" s="122"/>
    </row>
    <row r="5890" spans="2:3" x14ac:dyDescent="0.2">
      <c r="B5890" s="110"/>
      <c r="C5890" s="122"/>
    </row>
    <row r="5891" spans="2:3" x14ac:dyDescent="0.2">
      <c r="B5891" s="110"/>
      <c r="C5891" s="122"/>
    </row>
    <row r="5892" spans="2:3" x14ac:dyDescent="0.2">
      <c r="B5892" s="110"/>
      <c r="C5892" s="122"/>
    </row>
    <row r="5893" spans="2:3" x14ac:dyDescent="0.2">
      <c r="B5893" s="110"/>
      <c r="C5893" s="122"/>
    </row>
    <row r="5894" spans="2:3" x14ac:dyDescent="0.2">
      <c r="B5894" s="110"/>
      <c r="C5894" s="122"/>
    </row>
    <row r="5895" spans="2:3" x14ac:dyDescent="0.2">
      <c r="B5895" s="110"/>
      <c r="C5895" s="122"/>
    </row>
    <row r="5896" spans="2:3" x14ac:dyDescent="0.2">
      <c r="B5896" s="110"/>
      <c r="C5896" s="122"/>
    </row>
    <row r="5897" spans="2:3" x14ac:dyDescent="0.2">
      <c r="B5897" s="110"/>
      <c r="C5897" s="122"/>
    </row>
    <row r="5898" spans="2:3" x14ac:dyDescent="0.2">
      <c r="B5898" s="110"/>
      <c r="C5898" s="122"/>
    </row>
    <row r="5899" spans="2:3" x14ac:dyDescent="0.2">
      <c r="B5899" s="110"/>
      <c r="C5899" s="122"/>
    </row>
    <row r="5900" spans="2:3" x14ac:dyDescent="0.2">
      <c r="B5900" s="110"/>
      <c r="C5900" s="122"/>
    </row>
    <row r="5901" spans="2:3" x14ac:dyDescent="0.2">
      <c r="B5901" s="110"/>
      <c r="C5901" s="122"/>
    </row>
    <row r="5902" spans="2:3" x14ac:dyDescent="0.2">
      <c r="B5902" s="110"/>
      <c r="C5902" s="122"/>
    </row>
    <row r="5903" spans="2:3" x14ac:dyDescent="0.2">
      <c r="B5903" s="110"/>
      <c r="C5903" s="122"/>
    </row>
    <row r="5904" spans="2:3" x14ac:dyDescent="0.2">
      <c r="B5904" s="110"/>
      <c r="C5904" s="122"/>
    </row>
    <row r="5905" spans="2:3" x14ac:dyDescent="0.2">
      <c r="B5905" s="110"/>
      <c r="C5905" s="122"/>
    </row>
    <row r="5906" spans="2:3" x14ac:dyDescent="0.2">
      <c r="B5906" s="110"/>
      <c r="C5906" s="122"/>
    </row>
    <row r="5907" spans="2:3" x14ac:dyDescent="0.2">
      <c r="B5907" s="110"/>
      <c r="C5907" s="122"/>
    </row>
    <row r="5908" spans="2:3" x14ac:dyDescent="0.2">
      <c r="B5908" s="110"/>
      <c r="C5908" s="122"/>
    </row>
    <row r="5909" spans="2:3" x14ac:dyDescent="0.2">
      <c r="B5909" s="110"/>
      <c r="C5909" s="122"/>
    </row>
    <row r="5910" spans="2:3" x14ac:dyDescent="0.2">
      <c r="B5910" s="110"/>
      <c r="C5910" s="122"/>
    </row>
    <row r="5911" spans="2:3" x14ac:dyDescent="0.2">
      <c r="B5911" s="110"/>
      <c r="C5911" s="122"/>
    </row>
    <row r="5912" spans="2:3" x14ac:dyDescent="0.2">
      <c r="B5912" s="110"/>
      <c r="C5912" s="122"/>
    </row>
    <row r="5913" spans="2:3" x14ac:dyDescent="0.2">
      <c r="B5913" s="110"/>
      <c r="C5913" s="122"/>
    </row>
    <row r="5914" spans="2:3" x14ac:dyDescent="0.2">
      <c r="B5914" s="110"/>
      <c r="C5914" s="122"/>
    </row>
    <row r="5915" spans="2:3" x14ac:dyDescent="0.2">
      <c r="B5915" s="110"/>
      <c r="C5915" s="122"/>
    </row>
    <row r="5916" spans="2:3" x14ac:dyDescent="0.2">
      <c r="B5916" s="110"/>
      <c r="C5916" s="122"/>
    </row>
    <row r="5917" spans="2:3" x14ac:dyDescent="0.2">
      <c r="B5917" s="110"/>
      <c r="C5917" s="122"/>
    </row>
    <row r="5918" spans="2:3" x14ac:dyDescent="0.2">
      <c r="B5918" s="110"/>
      <c r="C5918" s="122"/>
    </row>
    <row r="5919" spans="2:3" x14ac:dyDescent="0.2">
      <c r="B5919" s="110"/>
      <c r="C5919" s="122"/>
    </row>
    <row r="5920" spans="2:3" x14ac:dyDescent="0.2">
      <c r="B5920" s="110"/>
      <c r="C5920" s="122"/>
    </row>
    <row r="5921" spans="2:3" x14ac:dyDescent="0.2">
      <c r="B5921" s="110"/>
      <c r="C5921" s="122"/>
    </row>
    <row r="5922" spans="2:3" x14ac:dyDescent="0.2">
      <c r="B5922" s="110"/>
      <c r="C5922" s="122"/>
    </row>
    <row r="5923" spans="2:3" x14ac:dyDescent="0.2">
      <c r="B5923" s="110"/>
      <c r="C5923" s="122"/>
    </row>
    <row r="5924" spans="2:3" x14ac:dyDescent="0.2">
      <c r="B5924" s="110"/>
      <c r="C5924" s="122"/>
    </row>
    <row r="5925" spans="2:3" x14ac:dyDescent="0.2">
      <c r="B5925" s="110"/>
      <c r="C5925" s="122"/>
    </row>
    <row r="5926" spans="2:3" x14ac:dyDescent="0.2">
      <c r="B5926" s="110"/>
      <c r="C5926" s="122"/>
    </row>
    <row r="5927" spans="2:3" x14ac:dyDescent="0.2">
      <c r="B5927" s="110"/>
      <c r="C5927" s="122"/>
    </row>
    <row r="5928" spans="2:3" x14ac:dyDescent="0.2">
      <c r="B5928" s="110"/>
      <c r="C5928" s="122"/>
    </row>
    <row r="5929" spans="2:3" x14ac:dyDescent="0.2">
      <c r="B5929" s="110"/>
      <c r="C5929" s="122"/>
    </row>
    <row r="5930" spans="2:3" x14ac:dyDescent="0.2">
      <c r="B5930" s="110"/>
      <c r="C5930" s="122"/>
    </row>
    <row r="5931" spans="2:3" x14ac:dyDescent="0.2">
      <c r="B5931" s="110"/>
      <c r="C5931" s="122"/>
    </row>
    <row r="5932" spans="2:3" x14ac:dyDescent="0.2">
      <c r="B5932" s="110"/>
      <c r="C5932" s="122"/>
    </row>
    <row r="5933" spans="2:3" x14ac:dyDescent="0.2">
      <c r="B5933" s="110"/>
      <c r="C5933" s="122"/>
    </row>
    <row r="5934" spans="2:3" x14ac:dyDescent="0.2">
      <c r="B5934" s="110"/>
      <c r="C5934" s="122"/>
    </row>
    <row r="5935" spans="2:3" x14ac:dyDescent="0.2">
      <c r="B5935" s="110"/>
      <c r="C5935" s="122"/>
    </row>
    <row r="5936" spans="2:3" x14ac:dyDescent="0.2">
      <c r="B5936" s="110"/>
      <c r="C5936" s="122"/>
    </row>
    <row r="5937" spans="2:3" x14ac:dyDescent="0.2">
      <c r="B5937" s="110"/>
      <c r="C5937" s="122"/>
    </row>
    <row r="5938" spans="2:3" x14ac:dyDescent="0.2">
      <c r="B5938" s="110"/>
      <c r="C5938" s="122"/>
    </row>
    <row r="5939" spans="2:3" x14ac:dyDescent="0.2">
      <c r="B5939" s="110"/>
      <c r="C5939" s="122"/>
    </row>
    <row r="5940" spans="2:3" x14ac:dyDescent="0.2">
      <c r="B5940" s="110"/>
      <c r="C5940" s="122"/>
    </row>
    <row r="5941" spans="2:3" x14ac:dyDescent="0.2">
      <c r="B5941" s="110"/>
      <c r="C5941" s="122"/>
    </row>
    <row r="5942" spans="2:3" x14ac:dyDescent="0.2">
      <c r="B5942" s="110"/>
      <c r="C5942" s="122"/>
    </row>
    <row r="5943" spans="2:3" x14ac:dyDescent="0.2">
      <c r="B5943" s="110"/>
      <c r="C5943" s="122"/>
    </row>
    <row r="5944" spans="2:3" x14ac:dyDescent="0.2">
      <c r="B5944" s="110"/>
      <c r="C5944" s="122"/>
    </row>
    <row r="5945" spans="2:3" x14ac:dyDescent="0.2">
      <c r="B5945" s="110"/>
      <c r="C5945" s="122"/>
    </row>
    <row r="5946" spans="2:3" x14ac:dyDescent="0.2">
      <c r="B5946" s="110"/>
      <c r="C5946" s="122"/>
    </row>
    <row r="5947" spans="2:3" x14ac:dyDescent="0.2">
      <c r="B5947" s="110"/>
      <c r="C5947" s="122"/>
    </row>
    <row r="5948" spans="2:3" x14ac:dyDescent="0.2">
      <c r="B5948" s="110"/>
      <c r="C5948" s="122"/>
    </row>
    <row r="5949" spans="2:3" x14ac:dyDescent="0.2">
      <c r="B5949" s="110"/>
      <c r="C5949" s="122"/>
    </row>
    <row r="5950" spans="2:3" x14ac:dyDescent="0.2">
      <c r="B5950" s="110"/>
      <c r="C5950" s="122"/>
    </row>
    <row r="5951" spans="2:3" x14ac:dyDescent="0.2">
      <c r="B5951" s="110"/>
      <c r="C5951" s="122"/>
    </row>
    <row r="5952" spans="2:3" x14ac:dyDescent="0.2">
      <c r="B5952" s="110"/>
      <c r="C5952" s="122"/>
    </row>
    <row r="5953" spans="2:3" x14ac:dyDescent="0.2">
      <c r="B5953" s="110"/>
      <c r="C5953" s="122"/>
    </row>
    <row r="5954" spans="2:3" x14ac:dyDescent="0.2">
      <c r="B5954" s="110"/>
      <c r="C5954" s="122"/>
    </row>
    <row r="5955" spans="2:3" x14ac:dyDescent="0.2">
      <c r="B5955" s="110"/>
      <c r="C5955" s="122"/>
    </row>
    <row r="5956" spans="2:3" x14ac:dyDescent="0.2">
      <c r="B5956" s="110"/>
      <c r="C5956" s="122"/>
    </row>
    <row r="5957" spans="2:3" x14ac:dyDescent="0.2">
      <c r="B5957" s="110"/>
      <c r="C5957" s="122"/>
    </row>
    <row r="5958" spans="2:3" x14ac:dyDescent="0.2">
      <c r="B5958" s="110"/>
      <c r="C5958" s="122"/>
    </row>
    <row r="5959" spans="2:3" x14ac:dyDescent="0.2">
      <c r="B5959" s="110"/>
      <c r="C5959" s="122"/>
    </row>
    <row r="5960" spans="2:3" x14ac:dyDescent="0.2">
      <c r="B5960" s="110"/>
      <c r="C5960" s="122"/>
    </row>
    <row r="5961" spans="2:3" x14ac:dyDescent="0.2">
      <c r="B5961" s="110"/>
      <c r="C5961" s="122"/>
    </row>
    <row r="5962" spans="2:3" x14ac:dyDescent="0.2">
      <c r="B5962" s="110"/>
      <c r="C5962" s="122"/>
    </row>
    <row r="5963" spans="2:3" x14ac:dyDescent="0.2">
      <c r="B5963" s="110"/>
      <c r="C5963" s="122"/>
    </row>
    <row r="5964" spans="2:3" x14ac:dyDescent="0.2">
      <c r="B5964" s="110"/>
      <c r="C5964" s="122"/>
    </row>
    <row r="5965" spans="2:3" x14ac:dyDescent="0.2">
      <c r="B5965" s="110"/>
      <c r="C5965" s="122"/>
    </row>
    <row r="5966" spans="2:3" x14ac:dyDescent="0.2">
      <c r="B5966" s="110"/>
      <c r="C5966" s="122"/>
    </row>
    <row r="5967" spans="2:3" x14ac:dyDescent="0.2">
      <c r="B5967" s="110"/>
      <c r="C5967" s="122"/>
    </row>
    <row r="5968" spans="2:3" x14ac:dyDescent="0.2">
      <c r="B5968" s="110"/>
      <c r="C5968" s="122"/>
    </row>
    <row r="5969" spans="2:3" x14ac:dyDescent="0.2">
      <c r="B5969" s="110"/>
      <c r="C5969" s="122"/>
    </row>
    <row r="5970" spans="2:3" x14ac:dyDescent="0.2">
      <c r="B5970" s="110"/>
      <c r="C5970" s="122"/>
    </row>
    <row r="5971" spans="2:3" x14ac:dyDescent="0.2">
      <c r="B5971" s="110"/>
      <c r="C5971" s="122"/>
    </row>
    <row r="5972" spans="2:3" x14ac:dyDescent="0.2">
      <c r="B5972" s="110"/>
      <c r="C5972" s="122"/>
    </row>
    <row r="5973" spans="2:3" x14ac:dyDescent="0.2">
      <c r="B5973" s="110"/>
      <c r="C5973" s="122"/>
    </row>
    <row r="5974" spans="2:3" x14ac:dyDescent="0.2">
      <c r="B5974" s="110"/>
      <c r="C5974" s="122"/>
    </row>
    <row r="5975" spans="2:3" x14ac:dyDescent="0.2">
      <c r="B5975" s="110"/>
      <c r="C5975" s="122"/>
    </row>
    <row r="5976" spans="2:3" x14ac:dyDescent="0.2">
      <c r="B5976" s="110"/>
      <c r="C5976" s="122"/>
    </row>
    <row r="5977" spans="2:3" x14ac:dyDescent="0.2">
      <c r="B5977" s="110"/>
      <c r="C5977" s="122"/>
    </row>
    <row r="5978" spans="2:3" x14ac:dyDescent="0.2">
      <c r="B5978" s="110"/>
      <c r="C5978" s="122"/>
    </row>
    <row r="5979" spans="2:3" x14ac:dyDescent="0.2">
      <c r="B5979" s="110"/>
      <c r="C5979" s="122"/>
    </row>
    <row r="5980" spans="2:3" x14ac:dyDescent="0.2">
      <c r="B5980" s="110"/>
      <c r="C5980" s="122"/>
    </row>
    <row r="5981" spans="2:3" x14ac:dyDescent="0.2">
      <c r="B5981" s="110"/>
      <c r="C5981" s="122"/>
    </row>
    <row r="5982" spans="2:3" x14ac:dyDescent="0.2">
      <c r="B5982" s="110"/>
      <c r="C5982" s="122"/>
    </row>
    <row r="5983" spans="2:3" x14ac:dyDescent="0.2">
      <c r="B5983" s="110"/>
      <c r="C5983" s="122"/>
    </row>
    <row r="5984" spans="2:3" x14ac:dyDescent="0.2">
      <c r="B5984" s="110"/>
      <c r="C5984" s="122"/>
    </row>
    <row r="5985" spans="2:3" x14ac:dyDescent="0.2">
      <c r="B5985" s="110"/>
      <c r="C5985" s="122"/>
    </row>
    <row r="5986" spans="2:3" x14ac:dyDescent="0.2">
      <c r="B5986" s="110"/>
      <c r="C5986" s="122"/>
    </row>
    <row r="5987" spans="2:3" x14ac:dyDescent="0.2">
      <c r="B5987" s="110"/>
      <c r="C5987" s="122"/>
    </row>
    <row r="5988" spans="2:3" x14ac:dyDescent="0.2">
      <c r="B5988" s="110"/>
      <c r="C5988" s="122"/>
    </row>
    <row r="5989" spans="2:3" x14ac:dyDescent="0.2">
      <c r="B5989" s="110"/>
      <c r="C5989" s="122"/>
    </row>
    <row r="5990" spans="2:3" x14ac:dyDescent="0.2">
      <c r="B5990" s="110"/>
      <c r="C5990" s="122"/>
    </row>
    <row r="5991" spans="2:3" x14ac:dyDescent="0.2">
      <c r="B5991" s="110"/>
      <c r="C5991" s="122"/>
    </row>
    <row r="5992" spans="2:3" x14ac:dyDescent="0.2">
      <c r="B5992" s="110"/>
      <c r="C5992" s="122"/>
    </row>
    <row r="5993" spans="2:3" x14ac:dyDescent="0.2">
      <c r="B5993" s="110"/>
      <c r="C5993" s="122"/>
    </row>
    <row r="5994" spans="2:3" x14ac:dyDescent="0.2">
      <c r="B5994" s="110"/>
      <c r="C5994" s="122"/>
    </row>
    <row r="5995" spans="2:3" x14ac:dyDescent="0.2">
      <c r="B5995" s="110"/>
      <c r="C5995" s="122"/>
    </row>
    <row r="5996" spans="2:3" x14ac:dyDescent="0.2">
      <c r="B5996" s="110"/>
      <c r="C5996" s="122"/>
    </row>
    <row r="5997" spans="2:3" x14ac:dyDescent="0.2">
      <c r="B5997" s="110"/>
      <c r="C5997" s="122"/>
    </row>
    <row r="5998" spans="2:3" x14ac:dyDescent="0.2">
      <c r="B5998" s="110"/>
      <c r="C5998" s="122"/>
    </row>
    <row r="5999" spans="2:3" x14ac:dyDescent="0.2">
      <c r="B5999" s="110"/>
      <c r="C5999" s="122"/>
    </row>
    <row r="6000" spans="2:3" x14ac:dyDescent="0.2">
      <c r="B6000" s="110"/>
      <c r="C6000" s="122"/>
    </row>
    <row r="6001" spans="2:3" x14ac:dyDescent="0.2">
      <c r="B6001" s="110"/>
      <c r="C6001" s="122"/>
    </row>
    <row r="6002" spans="2:3" x14ac:dyDescent="0.2">
      <c r="B6002" s="110"/>
      <c r="C6002" s="122"/>
    </row>
    <row r="6003" spans="2:3" x14ac:dyDescent="0.2">
      <c r="B6003" s="110"/>
      <c r="C6003" s="122"/>
    </row>
    <row r="6004" spans="2:3" x14ac:dyDescent="0.2">
      <c r="B6004" s="110"/>
      <c r="C6004" s="122"/>
    </row>
    <row r="6005" spans="2:3" x14ac:dyDescent="0.2">
      <c r="B6005" s="110"/>
      <c r="C6005" s="122"/>
    </row>
    <row r="6006" spans="2:3" x14ac:dyDescent="0.2">
      <c r="B6006" s="110"/>
      <c r="C6006" s="122"/>
    </row>
    <row r="6007" spans="2:3" x14ac:dyDescent="0.2">
      <c r="B6007" s="110"/>
      <c r="C6007" s="122"/>
    </row>
    <row r="6008" spans="2:3" x14ac:dyDescent="0.2">
      <c r="B6008" s="110"/>
      <c r="C6008" s="122"/>
    </row>
    <row r="6009" spans="2:3" x14ac:dyDescent="0.2">
      <c r="B6009" s="110"/>
      <c r="C6009" s="122"/>
    </row>
    <row r="6010" spans="2:3" x14ac:dyDescent="0.2">
      <c r="B6010" s="110"/>
      <c r="C6010" s="122"/>
    </row>
    <row r="6011" spans="2:3" x14ac:dyDescent="0.2">
      <c r="B6011" s="110"/>
      <c r="C6011" s="122"/>
    </row>
    <row r="6012" spans="2:3" x14ac:dyDescent="0.2">
      <c r="B6012" s="110"/>
      <c r="C6012" s="122"/>
    </row>
    <row r="6013" spans="2:3" x14ac:dyDescent="0.2">
      <c r="B6013" s="110"/>
      <c r="C6013" s="122"/>
    </row>
    <row r="6014" spans="2:3" x14ac:dyDescent="0.2">
      <c r="B6014" s="110"/>
      <c r="C6014" s="122"/>
    </row>
    <row r="6015" spans="2:3" x14ac:dyDescent="0.2">
      <c r="B6015" s="110"/>
      <c r="C6015" s="122"/>
    </row>
    <row r="6016" spans="2:3" x14ac:dyDescent="0.2">
      <c r="B6016" s="110"/>
      <c r="C6016" s="122"/>
    </row>
    <row r="6017" spans="2:3" x14ac:dyDescent="0.2">
      <c r="B6017" s="110"/>
      <c r="C6017" s="122"/>
    </row>
    <row r="6018" spans="2:3" x14ac:dyDescent="0.2">
      <c r="B6018" s="110"/>
      <c r="C6018" s="122"/>
    </row>
    <row r="6019" spans="2:3" x14ac:dyDescent="0.2">
      <c r="B6019" s="110"/>
      <c r="C6019" s="122"/>
    </row>
    <row r="6020" spans="2:3" x14ac:dyDescent="0.2">
      <c r="B6020" s="110"/>
      <c r="C6020" s="122"/>
    </row>
    <row r="6021" spans="2:3" x14ac:dyDescent="0.2">
      <c r="B6021" s="110"/>
      <c r="C6021" s="122"/>
    </row>
    <row r="6022" spans="2:3" x14ac:dyDescent="0.2">
      <c r="B6022" s="110"/>
      <c r="C6022" s="122"/>
    </row>
    <row r="6023" spans="2:3" x14ac:dyDescent="0.2">
      <c r="B6023" s="110"/>
      <c r="C6023" s="122"/>
    </row>
    <row r="6024" spans="2:3" x14ac:dyDescent="0.2">
      <c r="B6024" s="110"/>
      <c r="C6024" s="122"/>
    </row>
    <row r="6025" spans="2:3" x14ac:dyDescent="0.2">
      <c r="B6025" s="110"/>
      <c r="C6025" s="122"/>
    </row>
    <row r="6026" spans="2:3" x14ac:dyDescent="0.2">
      <c r="B6026" s="110"/>
      <c r="C6026" s="122"/>
    </row>
    <row r="6027" spans="2:3" x14ac:dyDescent="0.2">
      <c r="B6027" s="110"/>
      <c r="C6027" s="122"/>
    </row>
    <row r="6028" spans="2:3" x14ac:dyDescent="0.2">
      <c r="B6028" s="110"/>
      <c r="C6028" s="122"/>
    </row>
    <row r="6029" spans="2:3" x14ac:dyDescent="0.2">
      <c r="B6029" s="110"/>
      <c r="C6029" s="122"/>
    </row>
    <row r="6030" spans="2:3" x14ac:dyDescent="0.2">
      <c r="B6030" s="110"/>
      <c r="C6030" s="122"/>
    </row>
    <row r="6031" spans="2:3" x14ac:dyDescent="0.2">
      <c r="B6031" s="110"/>
      <c r="C6031" s="122"/>
    </row>
    <row r="6032" spans="2:3" x14ac:dyDescent="0.2">
      <c r="B6032" s="110"/>
      <c r="C6032" s="122"/>
    </row>
    <row r="6033" spans="2:3" x14ac:dyDescent="0.2">
      <c r="B6033" s="110"/>
      <c r="C6033" s="122"/>
    </row>
    <row r="6034" spans="2:3" x14ac:dyDescent="0.2">
      <c r="B6034" s="110"/>
      <c r="C6034" s="122"/>
    </row>
    <row r="6035" spans="2:3" x14ac:dyDescent="0.2">
      <c r="B6035" s="110"/>
      <c r="C6035" s="122"/>
    </row>
    <row r="6036" spans="2:3" x14ac:dyDescent="0.2">
      <c r="B6036" s="110"/>
      <c r="C6036" s="122"/>
    </row>
    <row r="6037" spans="2:3" x14ac:dyDescent="0.2">
      <c r="B6037" s="110"/>
      <c r="C6037" s="122"/>
    </row>
    <row r="6038" spans="2:3" x14ac:dyDescent="0.2">
      <c r="B6038" s="110"/>
      <c r="C6038" s="122"/>
    </row>
    <row r="6039" spans="2:3" x14ac:dyDescent="0.2">
      <c r="B6039" s="110"/>
      <c r="C6039" s="122"/>
    </row>
    <row r="6040" spans="2:3" x14ac:dyDescent="0.2">
      <c r="B6040" s="110"/>
      <c r="C6040" s="122"/>
    </row>
    <row r="6041" spans="2:3" x14ac:dyDescent="0.2">
      <c r="B6041" s="110"/>
      <c r="C6041" s="122"/>
    </row>
    <row r="6042" spans="2:3" x14ac:dyDescent="0.2">
      <c r="B6042" s="110"/>
      <c r="C6042" s="122"/>
    </row>
    <row r="6043" spans="2:3" x14ac:dyDescent="0.2">
      <c r="B6043" s="110"/>
      <c r="C6043" s="122"/>
    </row>
    <row r="6044" spans="2:3" x14ac:dyDescent="0.2">
      <c r="B6044" s="110"/>
      <c r="C6044" s="122"/>
    </row>
    <row r="6045" spans="2:3" x14ac:dyDescent="0.2">
      <c r="B6045" s="110"/>
      <c r="C6045" s="122"/>
    </row>
    <row r="6046" spans="2:3" x14ac:dyDescent="0.2">
      <c r="B6046" s="110"/>
      <c r="C6046" s="122"/>
    </row>
    <row r="6047" spans="2:3" x14ac:dyDescent="0.2">
      <c r="B6047" s="110"/>
      <c r="C6047" s="122"/>
    </row>
    <row r="6048" spans="2:3" x14ac:dyDescent="0.2">
      <c r="B6048" s="110"/>
      <c r="C6048" s="122"/>
    </row>
    <row r="6049" spans="2:3" x14ac:dyDescent="0.2">
      <c r="B6049" s="110"/>
      <c r="C6049" s="122"/>
    </row>
    <row r="6050" spans="2:3" x14ac:dyDescent="0.2">
      <c r="B6050" s="110"/>
      <c r="C6050" s="122"/>
    </row>
    <row r="6051" spans="2:3" x14ac:dyDescent="0.2">
      <c r="B6051" s="110"/>
      <c r="C6051" s="122"/>
    </row>
    <row r="6052" spans="2:3" x14ac:dyDescent="0.2">
      <c r="B6052" s="110"/>
      <c r="C6052" s="122"/>
    </row>
    <row r="6053" spans="2:3" x14ac:dyDescent="0.2">
      <c r="B6053" s="110"/>
      <c r="C6053" s="122"/>
    </row>
    <row r="6054" spans="2:3" x14ac:dyDescent="0.2">
      <c r="B6054" s="110"/>
      <c r="C6054" s="122"/>
    </row>
    <row r="6055" spans="2:3" x14ac:dyDescent="0.2">
      <c r="B6055" s="110"/>
      <c r="C6055" s="122"/>
    </row>
    <row r="6056" spans="2:3" x14ac:dyDescent="0.2">
      <c r="B6056" s="110"/>
      <c r="C6056" s="122"/>
    </row>
    <row r="6057" spans="2:3" x14ac:dyDescent="0.2">
      <c r="B6057" s="110"/>
      <c r="C6057" s="122"/>
    </row>
    <row r="6058" spans="2:3" x14ac:dyDescent="0.2">
      <c r="B6058" s="110"/>
      <c r="C6058" s="122"/>
    </row>
    <row r="6059" spans="2:3" x14ac:dyDescent="0.2">
      <c r="B6059" s="110"/>
      <c r="C6059" s="122"/>
    </row>
    <row r="6060" spans="2:3" x14ac:dyDescent="0.2">
      <c r="B6060" s="110"/>
      <c r="C6060" s="122"/>
    </row>
    <row r="6061" spans="2:3" x14ac:dyDescent="0.2">
      <c r="B6061" s="110"/>
      <c r="C6061" s="122"/>
    </row>
    <row r="6062" spans="2:3" x14ac:dyDescent="0.2">
      <c r="B6062" s="110"/>
      <c r="C6062" s="122"/>
    </row>
    <row r="6063" spans="2:3" x14ac:dyDescent="0.2">
      <c r="B6063" s="110"/>
      <c r="C6063" s="122"/>
    </row>
    <row r="6064" spans="2:3" x14ac:dyDescent="0.2">
      <c r="B6064" s="110"/>
      <c r="C6064" s="122"/>
    </row>
    <row r="6065" spans="2:3" x14ac:dyDescent="0.2">
      <c r="B6065" s="110"/>
      <c r="C6065" s="122"/>
    </row>
    <row r="6066" spans="2:3" x14ac:dyDescent="0.2">
      <c r="B6066" s="110"/>
      <c r="C6066" s="122"/>
    </row>
    <row r="6067" spans="2:3" x14ac:dyDescent="0.2">
      <c r="B6067" s="110"/>
      <c r="C6067" s="122"/>
    </row>
    <row r="6068" spans="2:3" x14ac:dyDescent="0.2">
      <c r="B6068" s="110"/>
      <c r="C6068" s="122"/>
    </row>
    <row r="6069" spans="2:3" x14ac:dyDescent="0.2">
      <c r="B6069" s="110"/>
      <c r="C6069" s="122"/>
    </row>
    <row r="6070" spans="2:3" x14ac:dyDescent="0.2">
      <c r="B6070" s="110"/>
      <c r="C6070" s="122"/>
    </row>
    <row r="6071" spans="2:3" x14ac:dyDescent="0.2">
      <c r="B6071" s="110"/>
      <c r="C6071" s="122"/>
    </row>
    <row r="6072" spans="2:3" x14ac:dyDescent="0.2">
      <c r="B6072" s="110"/>
      <c r="C6072" s="122"/>
    </row>
    <row r="6073" spans="2:3" x14ac:dyDescent="0.2">
      <c r="B6073" s="110"/>
      <c r="C6073" s="122"/>
    </row>
    <row r="6074" spans="2:3" x14ac:dyDescent="0.2">
      <c r="B6074" s="110"/>
      <c r="C6074" s="122"/>
    </row>
    <row r="6075" spans="2:3" x14ac:dyDescent="0.2">
      <c r="B6075" s="110"/>
      <c r="C6075" s="122"/>
    </row>
    <row r="6076" spans="2:3" x14ac:dyDescent="0.2">
      <c r="B6076" s="110"/>
      <c r="C6076" s="122"/>
    </row>
    <row r="6077" spans="2:3" x14ac:dyDescent="0.2">
      <c r="B6077" s="110"/>
      <c r="C6077" s="122"/>
    </row>
    <row r="6078" spans="2:3" x14ac:dyDescent="0.2">
      <c r="B6078" s="110"/>
      <c r="C6078" s="122"/>
    </row>
    <row r="6079" spans="2:3" x14ac:dyDescent="0.2">
      <c r="B6079" s="110"/>
      <c r="C6079" s="122"/>
    </row>
    <row r="6080" spans="2:3" x14ac:dyDescent="0.2">
      <c r="B6080" s="110"/>
      <c r="C6080" s="122"/>
    </row>
    <row r="6081" spans="2:3" x14ac:dyDescent="0.2">
      <c r="B6081" s="110"/>
      <c r="C6081" s="122"/>
    </row>
    <row r="6082" spans="2:3" x14ac:dyDescent="0.2">
      <c r="B6082" s="110"/>
      <c r="C6082" s="122"/>
    </row>
    <row r="6083" spans="2:3" x14ac:dyDescent="0.2">
      <c r="B6083" s="110"/>
      <c r="C6083" s="122"/>
    </row>
    <row r="6084" spans="2:3" x14ac:dyDescent="0.2">
      <c r="B6084" s="110"/>
      <c r="C6084" s="122"/>
    </row>
    <row r="6085" spans="2:3" x14ac:dyDescent="0.2">
      <c r="B6085" s="110"/>
      <c r="C6085" s="122"/>
    </row>
    <row r="6086" spans="2:3" x14ac:dyDescent="0.2">
      <c r="B6086" s="110"/>
      <c r="C6086" s="122"/>
    </row>
    <row r="6087" spans="2:3" x14ac:dyDescent="0.2">
      <c r="B6087" s="110"/>
      <c r="C6087" s="122"/>
    </row>
    <row r="6088" spans="2:3" x14ac:dyDescent="0.2">
      <c r="B6088" s="110"/>
      <c r="C6088" s="122"/>
    </row>
    <row r="6089" spans="2:3" x14ac:dyDescent="0.2">
      <c r="B6089" s="110"/>
      <c r="C6089" s="122"/>
    </row>
    <row r="6090" spans="2:3" x14ac:dyDescent="0.2">
      <c r="B6090" s="110"/>
      <c r="C6090" s="122"/>
    </row>
    <row r="6091" spans="2:3" x14ac:dyDescent="0.2">
      <c r="B6091" s="110"/>
      <c r="C6091" s="122"/>
    </row>
    <row r="6092" spans="2:3" x14ac:dyDescent="0.2">
      <c r="B6092" s="110"/>
      <c r="C6092" s="122"/>
    </row>
    <row r="6093" spans="2:3" x14ac:dyDescent="0.2">
      <c r="B6093" s="110"/>
      <c r="C6093" s="122"/>
    </row>
    <row r="6094" spans="2:3" x14ac:dyDescent="0.2">
      <c r="B6094" s="110"/>
      <c r="C6094" s="122"/>
    </row>
    <row r="6095" spans="2:3" x14ac:dyDescent="0.2">
      <c r="B6095" s="110"/>
      <c r="C6095" s="122"/>
    </row>
    <row r="6096" spans="2:3" x14ac:dyDescent="0.2">
      <c r="B6096" s="110"/>
      <c r="C6096" s="122"/>
    </row>
    <row r="6097" spans="2:3" x14ac:dyDescent="0.2">
      <c r="B6097" s="110"/>
      <c r="C6097" s="122"/>
    </row>
    <row r="6098" spans="2:3" x14ac:dyDescent="0.2">
      <c r="B6098" s="110"/>
      <c r="C6098" s="122"/>
    </row>
    <row r="6099" spans="2:3" x14ac:dyDescent="0.2">
      <c r="B6099" s="110"/>
      <c r="C6099" s="122"/>
    </row>
    <row r="6100" spans="2:3" x14ac:dyDescent="0.2">
      <c r="B6100" s="110"/>
      <c r="C6100" s="122"/>
    </row>
    <row r="6101" spans="2:3" x14ac:dyDescent="0.2">
      <c r="B6101" s="110"/>
      <c r="C6101" s="122"/>
    </row>
    <row r="6102" spans="2:3" x14ac:dyDescent="0.2">
      <c r="B6102" s="110"/>
      <c r="C6102" s="122"/>
    </row>
    <row r="6103" spans="2:3" x14ac:dyDescent="0.2">
      <c r="B6103" s="110"/>
      <c r="C6103" s="122"/>
    </row>
    <row r="6104" spans="2:3" x14ac:dyDescent="0.2">
      <c r="B6104" s="110"/>
      <c r="C6104" s="122"/>
    </row>
    <row r="6105" spans="2:3" x14ac:dyDescent="0.2">
      <c r="B6105" s="110"/>
      <c r="C6105" s="122"/>
    </row>
    <row r="6106" spans="2:3" x14ac:dyDescent="0.2">
      <c r="B6106" s="110"/>
      <c r="C6106" s="122"/>
    </row>
    <row r="6107" spans="2:3" x14ac:dyDescent="0.2">
      <c r="B6107" s="110"/>
      <c r="C6107" s="122"/>
    </row>
    <row r="6108" spans="2:3" x14ac:dyDescent="0.2">
      <c r="B6108" s="110"/>
      <c r="C6108" s="122"/>
    </row>
    <row r="6109" spans="2:3" x14ac:dyDescent="0.2">
      <c r="B6109" s="110"/>
      <c r="C6109" s="122"/>
    </row>
    <row r="6110" spans="2:3" x14ac:dyDescent="0.2">
      <c r="B6110" s="110"/>
      <c r="C6110" s="122"/>
    </row>
    <row r="6111" spans="2:3" x14ac:dyDescent="0.2">
      <c r="B6111" s="110"/>
      <c r="C6111" s="122"/>
    </row>
    <row r="6112" spans="2:3" x14ac:dyDescent="0.2">
      <c r="B6112" s="110"/>
      <c r="C6112" s="122"/>
    </row>
    <row r="6113" spans="2:3" x14ac:dyDescent="0.2">
      <c r="B6113" s="110"/>
      <c r="C6113" s="122"/>
    </row>
    <row r="6114" spans="2:3" x14ac:dyDescent="0.2">
      <c r="B6114" s="110"/>
      <c r="C6114" s="122"/>
    </row>
    <row r="6115" spans="2:3" x14ac:dyDescent="0.2">
      <c r="B6115" s="110"/>
      <c r="C6115" s="122"/>
    </row>
    <row r="6116" spans="2:3" x14ac:dyDescent="0.2">
      <c r="B6116" s="110"/>
      <c r="C6116" s="122"/>
    </row>
    <row r="6117" spans="2:3" x14ac:dyDescent="0.2">
      <c r="B6117" s="110"/>
      <c r="C6117" s="122"/>
    </row>
    <row r="6118" spans="2:3" x14ac:dyDescent="0.2">
      <c r="B6118" s="110"/>
      <c r="C6118" s="122"/>
    </row>
    <row r="6119" spans="2:3" x14ac:dyDescent="0.2">
      <c r="B6119" s="110"/>
      <c r="C6119" s="122"/>
    </row>
    <row r="6120" spans="2:3" x14ac:dyDescent="0.2">
      <c r="B6120" s="110"/>
      <c r="C6120" s="122"/>
    </row>
    <row r="6121" spans="2:3" x14ac:dyDescent="0.2">
      <c r="B6121" s="110"/>
      <c r="C6121" s="122"/>
    </row>
    <row r="6122" spans="2:3" x14ac:dyDescent="0.2">
      <c r="B6122" s="110"/>
      <c r="C6122" s="122"/>
    </row>
    <row r="6123" spans="2:3" x14ac:dyDescent="0.2">
      <c r="B6123" s="110"/>
      <c r="C6123" s="122"/>
    </row>
    <row r="6124" spans="2:3" x14ac:dyDescent="0.2">
      <c r="B6124" s="110"/>
      <c r="C6124" s="122"/>
    </row>
    <row r="6125" spans="2:3" x14ac:dyDescent="0.2">
      <c r="B6125" s="110"/>
      <c r="C6125" s="122"/>
    </row>
    <row r="6126" spans="2:3" x14ac:dyDescent="0.2">
      <c r="B6126" s="110"/>
      <c r="C6126" s="122"/>
    </row>
    <row r="6127" spans="2:3" x14ac:dyDescent="0.2">
      <c r="B6127" s="110"/>
      <c r="C6127" s="122"/>
    </row>
    <row r="6128" spans="2:3" x14ac:dyDescent="0.2">
      <c r="B6128" s="110"/>
      <c r="C6128" s="122"/>
    </row>
    <row r="6129" spans="2:3" x14ac:dyDescent="0.2">
      <c r="B6129" s="110"/>
      <c r="C6129" s="122"/>
    </row>
    <row r="6130" spans="2:3" x14ac:dyDescent="0.2">
      <c r="B6130" s="110"/>
      <c r="C6130" s="122"/>
    </row>
    <row r="6131" spans="2:3" x14ac:dyDescent="0.2">
      <c r="B6131" s="110"/>
      <c r="C6131" s="122"/>
    </row>
    <row r="6132" spans="2:3" x14ac:dyDescent="0.2">
      <c r="B6132" s="110"/>
      <c r="C6132" s="122"/>
    </row>
    <row r="6133" spans="2:3" x14ac:dyDescent="0.2">
      <c r="B6133" s="110"/>
      <c r="C6133" s="122"/>
    </row>
    <row r="6134" spans="2:3" x14ac:dyDescent="0.2">
      <c r="B6134" s="110"/>
      <c r="C6134" s="122"/>
    </row>
    <row r="6135" spans="2:3" x14ac:dyDescent="0.2">
      <c r="B6135" s="110"/>
      <c r="C6135" s="122"/>
    </row>
    <row r="6136" spans="2:3" x14ac:dyDescent="0.2">
      <c r="B6136" s="110"/>
      <c r="C6136" s="122"/>
    </row>
    <row r="6137" spans="2:3" x14ac:dyDescent="0.2">
      <c r="B6137" s="110"/>
      <c r="C6137" s="122"/>
    </row>
    <row r="6138" spans="2:3" x14ac:dyDescent="0.2">
      <c r="B6138" s="110"/>
      <c r="C6138" s="122"/>
    </row>
    <row r="6139" spans="2:3" x14ac:dyDescent="0.2">
      <c r="B6139" s="110"/>
      <c r="C6139" s="122"/>
    </row>
    <row r="6140" spans="2:3" x14ac:dyDescent="0.2">
      <c r="B6140" s="110"/>
      <c r="C6140" s="122"/>
    </row>
    <row r="6141" spans="2:3" x14ac:dyDescent="0.2">
      <c r="B6141" s="110"/>
      <c r="C6141" s="122"/>
    </row>
    <row r="6142" spans="2:3" x14ac:dyDescent="0.2">
      <c r="B6142" s="110"/>
      <c r="C6142" s="122"/>
    </row>
    <row r="6143" spans="2:3" x14ac:dyDescent="0.2">
      <c r="B6143" s="110"/>
      <c r="C6143" s="122"/>
    </row>
    <row r="6144" spans="2:3" x14ac:dyDescent="0.2">
      <c r="B6144" s="110"/>
      <c r="C6144" s="122"/>
    </row>
    <row r="6145" spans="2:3" x14ac:dyDescent="0.2">
      <c r="B6145" s="110"/>
      <c r="C6145" s="122"/>
    </row>
    <row r="6146" spans="2:3" x14ac:dyDescent="0.2">
      <c r="B6146" s="110"/>
      <c r="C6146" s="122"/>
    </row>
    <row r="6147" spans="2:3" x14ac:dyDescent="0.2">
      <c r="B6147" s="110"/>
      <c r="C6147" s="122"/>
    </row>
    <row r="6148" spans="2:3" x14ac:dyDescent="0.2">
      <c r="B6148" s="110"/>
      <c r="C6148" s="122"/>
    </row>
    <row r="6149" spans="2:3" x14ac:dyDescent="0.2">
      <c r="B6149" s="110"/>
      <c r="C6149" s="122"/>
    </row>
    <row r="6150" spans="2:3" x14ac:dyDescent="0.2">
      <c r="B6150" s="110"/>
      <c r="C6150" s="122"/>
    </row>
    <row r="6151" spans="2:3" x14ac:dyDescent="0.2">
      <c r="B6151" s="110"/>
      <c r="C6151" s="122"/>
    </row>
    <row r="6152" spans="2:3" x14ac:dyDescent="0.2">
      <c r="B6152" s="110"/>
      <c r="C6152" s="122"/>
    </row>
    <row r="6153" spans="2:3" x14ac:dyDescent="0.2">
      <c r="B6153" s="110"/>
      <c r="C6153" s="122"/>
    </row>
    <row r="6154" spans="2:3" x14ac:dyDescent="0.2">
      <c r="B6154" s="110"/>
      <c r="C6154" s="122"/>
    </row>
    <row r="6155" spans="2:3" x14ac:dyDescent="0.2">
      <c r="B6155" s="110"/>
      <c r="C6155" s="122"/>
    </row>
    <row r="6156" spans="2:3" x14ac:dyDescent="0.2">
      <c r="B6156" s="110"/>
      <c r="C6156" s="122"/>
    </row>
    <row r="6157" spans="2:3" x14ac:dyDescent="0.2">
      <c r="B6157" s="110"/>
      <c r="C6157" s="122"/>
    </row>
    <row r="6158" spans="2:3" x14ac:dyDescent="0.2">
      <c r="B6158" s="110"/>
      <c r="C6158" s="122"/>
    </row>
    <row r="6159" spans="2:3" x14ac:dyDescent="0.2">
      <c r="B6159" s="110"/>
      <c r="C6159" s="122"/>
    </row>
    <row r="6160" spans="2:3" x14ac:dyDescent="0.2">
      <c r="B6160" s="110"/>
      <c r="C6160" s="122"/>
    </row>
    <row r="6161" spans="2:3" x14ac:dyDescent="0.2">
      <c r="B6161" s="110"/>
      <c r="C6161" s="122"/>
    </row>
    <row r="6162" spans="2:3" x14ac:dyDescent="0.2">
      <c r="B6162" s="110"/>
      <c r="C6162" s="122"/>
    </row>
    <row r="6163" spans="2:3" x14ac:dyDescent="0.2">
      <c r="B6163" s="110"/>
      <c r="C6163" s="122"/>
    </row>
    <row r="6164" spans="2:3" x14ac:dyDescent="0.2">
      <c r="B6164" s="110"/>
      <c r="C6164" s="122"/>
    </row>
    <row r="6165" spans="2:3" x14ac:dyDescent="0.2">
      <c r="B6165" s="110"/>
      <c r="C6165" s="122"/>
    </row>
    <row r="6166" spans="2:3" x14ac:dyDescent="0.2">
      <c r="B6166" s="110"/>
      <c r="C6166" s="122"/>
    </row>
    <row r="6167" spans="2:3" x14ac:dyDescent="0.2">
      <c r="B6167" s="110"/>
      <c r="C6167" s="122"/>
    </row>
    <row r="6168" spans="2:3" x14ac:dyDescent="0.2">
      <c r="B6168" s="110"/>
      <c r="C6168" s="122"/>
    </row>
    <row r="6169" spans="2:3" x14ac:dyDescent="0.2">
      <c r="B6169" s="110"/>
      <c r="C6169" s="122"/>
    </row>
    <row r="6170" spans="2:3" x14ac:dyDescent="0.2">
      <c r="B6170" s="110"/>
      <c r="C6170" s="122"/>
    </row>
    <row r="6171" spans="2:3" x14ac:dyDescent="0.2">
      <c r="B6171" s="110"/>
      <c r="C6171" s="122"/>
    </row>
    <row r="6172" spans="2:3" x14ac:dyDescent="0.2">
      <c r="B6172" s="110"/>
      <c r="C6172" s="122"/>
    </row>
    <row r="6173" spans="2:3" x14ac:dyDescent="0.2">
      <c r="B6173" s="110"/>
      <c r="C6173" s="122"/>
    </row>
    <row r="6174" spans="2:3" x14ac:dyDescent="0.2">
      <c r="B6174" s="110"/>
      <c r="C6174" s="122"/>
    </row>
    <row r="6175" spans="2:3" x14ac:dyDescent="0.2">
      <c r="B6175" s="110"/>
      <c r="C6175" s="122"/>
    </row>
    <row r="6176" spans="2:3" x14ac:dyDescent="0.2">
      <c r="B6176" s="110"/>
      <c r="C6176" s="122"/>
    </row>
    <row r="6177" spans="2:3" x14ac:dyDescent="0.2">
      <c r="B6177" s="110"/>
      <c r="C6177" s="122"/>
    </row>
    <row r="6178" spans="2:3" x14ac:dyDescent="0.2">
      <c r="B6178" s="110"/>
      <c r="C6178" s="122"/>
    </row>
    <row r="6179" spans="2:3" x14ac:dyDescent="0.2">
      <c r="B6179" s="110"/>
      <c r="C6179" s="122"/>
    </row>
    <row r="6180" spans="2:3" x14ac:dyDescent="0.2">
      <c r="B6180" s="110"/>
      <c r="C6180" s="122"/>
    </row>
    <row r="6181" spans="2:3" x14ac:dyDescent="0.2">
      <c r="B6181" s="110"/>
      <c r="C6181" s="122"/>
    </row>
    <row r="6182" spans="2:3" x14ac:dyDescent="0.2">
      <c r="B6182" s="110"/>
      <c r="C6182" s="122"/>
    </row>
    <row r="6183" spans="2:3" x14ac:dyDescent="0.2">
      <c r="B6183" s="110"/>
      <c r="C6183" s="122"/>
    </row>
    <row r="6184" spans="2:3" x14ac:dyDescent="0.2">
      <c r="B6184" s="110"/>
      <c r="C6184" s="122"/>
    </row>
    <row r="6185" spans="2:3" x14ac:dyDescent="0.2">
      <c r="B6185" s="110"/>
      <c r="C6185" s="122"/>
    </row>
    <row r="6186" spans="2:3" x14ac:dyDescent="0.2">
      <c r="B6186" s="110"/>
      <c r="C6186" s="122"/>
    </row>
    <row r="6187" spans="2:3" x14ac:dyDescent="0.2">
      <c r="B6187" s="110"/>
      <c r="C6187" s="122"/>
    </row>
    <row r="6188" spans="2:3" x14ac:dyDescent="0.2">
      <c r="B6188" s="110"/>
      <c r="C6188" s="122"/>
    </row>
    <row r="6189" spans="2:3" x14ac:dyDescent="0.2">
      <c r="B6189" s="110"/>
      <c r="C6189" s="122"/>
    </row>
    <row r="6190" spans="2:3" x14ac:dyDescent="0.2">
      <c r="B6190" s="110"/>
      <c r="C6190" s="122"/>
    </row>
    <row r="6191" spans="2:3" x14ac:dyDescent="0.2">
      <c r="B6191" s="110"/>
      <c r="C6191" s="122"/>
    </row>
    <row r="6192" spans="2:3" x14ac:dyDescent="0.2">
      <c r="B6192" s="110"/>
      <c r="C6192" s="122"/>
    </row>
    <row r="6193" spans="2:3" x14ac:dyDescent="0.2">
      <c r="B6193" s="110"/>
      <c r="C6193" s="122"/>
    </row>
    <row r="6194" spans="2:3" x14ac:dyDescent="0.2">
      <c r="B6194" s="110"/>
      <c r="C6194" s="122"/>
    </row>
    <row r="6195" spans="2:3" x14ac:dyDescent="0.2">
      <c r="B6195" s="110"/>
      <c r="C6195" s="122"/>
    </row>
    <row r="6196" spans="2:3" x14ac:dyDescent="0.2">
      <c r="B6196" s="110"/>
      <c r="C6196" s="122"/>
    </row>
    <row r="6197" spans="2:3" x14ac:dyDescent="0.2">
      <c r="B6197" s="110"/>
      <c r="C6197" s="122"/>
    </row>
    <row r="6198" spans="2:3" x14ac:dyDescent="0.2">
      <c r="B6198" s="110"/>
      <c r="C6198" s="122"/>
    </row>
    <row r="6199" spans="2:3" x14ac:dyDescent="0.2">
      <c r="B6199" s="110"/>
      <c r="C6199" s="122"/>
    </row>
    <row r="6200" spans="2:3" x14ac:dyDescent="0.2">
      <c r="B6200" s="110"/>
      <c r="C6200" s="122"/>
    </row>
    <row r="6201" spans="2:3" x14ac:dyDescent="0.2">
      <c r="B6201" s="110"/>
      <c r="C6201" s="122"/>
    </row>
    <row r="6202" spans="2:3" x14ac:dyDescent="0.2">
      <c r="B6202" s="110"/>
      <c r="C6202" s="122"/>
    </row>
    <row r="6203" spans="2:3" x14ac:dyDescent="0.2">
      <c r="B6203" s="110"/>
      <c r="C6203" s="122"/>
    </row>
    <row r="6204" spans="2:3" x14ac:dyDescent="0.2">
      <c r="B6204" s="110"/>
      <c r="C6204" s="122"/>
    </row>
    <row r="6205" spans="2:3" x14ac:dyDescent="0.2">
      <c r="B6205" s="110"/>
      <c r="C6205" s="122"/>
    </row>
    <row r="6206" spans="2:3" x14ac:dyDescent="0.2">
      <c r="B6206" s="110"/>
      <c r="C6206" s="122"/>
    </row>
    <row r="6207" spans="2:3" x14ac:dyDescent="0.2">
      <c r="B6207" s="110"/>
      <c r="C6207" s="122"/>
    </row>
    <row r="6208" spans="2:3" x14ac:dyDescent="0.2">
      <c r="B6208" s="110"/>
      <c r="C6208" s="122"/>
    </row>
    <row r="6209" spans="2:3" x14ac:dyDescent="0.2">
      <c r="B6209" s="110"/>
      <c r="C6209" s="122"/>
    </row>
    <row r="6210" spans="2:3" x14ac:dyDescent="0.2">
      <c r="B6210" s="110"/>
      <c r="C6210" s="122"/>
    </row>
    <row r="6211" spans="2:3" x14ac:dyDescent="0.2">
      <c r="B6211" s="110"/>
      <c r="C6211" s="122"/>
    </row>
    <row r="6212" spans="2:3" x14ac:dyDescent="0.2">
      <c r="B6212" s="110"/>
      <c r="C6212" s="122"/>
    </row>
    <row r="6213" spans="2:3" x14ac:dyDescent="0.2">
      <c r="B6213" s="110"/>
      <c r="C6213" s="122"/>
    </row>
    <row r="6214" spans="2:3" x14ac:dyDescent="0.2">
      <c r="B6214" s="110"/>
      <c r="C6214" s="122"/>
    </row>
    <row r="6215" spans="2:3" x14ac:dyDescent="0.2">
      <c r="B6215" s="110"/>
      <c r="C6215" s="122"/>
    </row>
    <row r="6216" spans="2:3" x14ac:dyDescent="0.2">
      <c r="B6216" s="110"/>
      <c r="C6216" s="122"/>
    </row>
    <row r="6217" spans="2:3" x14ac:dyDescent="0.2">
      <c r="B6217" s="110"/>
      <c r="C6217" s="122"/>
    </row>
    <row r="6218" spans="2:3" x14ac:dyDescent="0.2">
      <c r="B6218" s="110"/>
      <c r="C6218" s="122"/>
    </row>
    <row r="6219" spans="2:3" x14ac:dyDescent="0.2">
      <c r="B6219" s="110"/>
      <c r="C6219" s="122"/>
    </row>
    <row r="6220" spans="2:3" x14ac:dyDescent="0.2">
      <c r="B6220" s="110"/>
      <c r="C6220" s="122"/>
    </row>
    <row r="6221" spans="2:3" x14ac:dyDescent="0.2">
      <c r="B6221" s="110"/>
      <c r="C6221" s="122"/>
    </row>
    <row r="6222" spans="2:3" x14ac:dyDescent="0.2">
      <c r="B6222" s="110"/>
      <c r="C6222" s="122"/>
    </row>
    <row r="6223" spans="2:3" x14ac:dyDescent="0.2">
      <c r="B6223" s="110"/>
      <c r="C6223" s="122"/>
    </row>
    <row r="6224" spans="2:3" x14ac:dyDescent="0.2">
      <c r="B6224" s="110"/>
      <c r="C6224" s="122"/>
    </row>
    <row r="6225" spans="2:3" x14ac:dyDescent="0.2">
      <c r="B6225" s="110"/>
      <c r="C6225" s="122"/>
    </row>
    <row r="6226" spans="2:3" x14ac:dyDescent="0.2">
      <c r="B6226" s="110"/>
      <c r="C6226" s="122"/>
    </row>
    <row r="6227" spans="2:3" x14ac:dyDescent="0.2">
      <c r="B6227" s="110"/>
      <c r="C6227" s="122"/>
    </row>
    <row r="6228" spans="2:3" x14ac:dyDescent="0.2">
      <c r="B6228" s="110"/>
      <c r="C6228" s="122"/>
    </row>
    <row r="6229" spans="2:3" x14ac:dyDescent="0.2">
      <c r="B6229" s="110"/>
      <c r="C6229" s="122"/>
    </row>
    <row r="6230" spans="2:3" x14ac:dyDescent="0.2">
      <c r="B6230" s="110"/>
      <c r="C6230" s="122"/>
    </row>
    <row r="6231" spans="2:3" x14ac:dyDescent="0.2">
      <c r="B6231" s="110"/>
      <c r="C6231" s="122"/>
    </row>
    <row r="6232" spans="2:3" x14ac:dyDescent="0.2">
      <c r="B6232" s="110"/>
      <c r="C6232" s="122"/>
    </row>
    <row r="6233" spans="2:3" x14ac:dyDescent="0.2">
      <c r="B6233" s="110"/>
      <c r="C6233" s="122"/>
    </row>
    <row r="6234" spans="2:3" x14ac:dyDescent="0.2">
      <c r="B6234" s="110"/>
      <c r="C6234" s="122"/>
    </row>
    <row r="6235" spans="2:3" x14ac:dyDescent="0.2">
      <c r="B6235" s="110"/>
      <c r="C6235" s="122"/>
    </row>
    <row r="6236" spans="2:3" x14ac:dyDescent="0.2">
      <c r="B6236" s="110"/>
      <c r="C6236" s="122"/>
    </row>
    <row r="6237" spans="2:3" x14ac:dyDescent="0.2">
      <c r="B6237" s="110"/>
      <c r="C6237" s="122"/>
    </row>
    <row r="6238" spans="2:3" x14ac:dyDescent="0.2">
      <c r="B6238" s="110"/>
      <c r="C6238" s="122"/>
    </row>
    <row r="6239" spans="2:3" x14ac:dyDescent="0.2">
      <c r="B6239" s="110"/>
      <c r="C6239" s="122"/>
    </row>
    <row r="6240" spans="2:3" x14ac:dyDescent="0.2">
      <c r="B6240" s="110"/>
      <c r="C6240" s="122"/>
    </row>
    <row r="6241" spans="2:3" x14ac:dyDescent="0.2">
      <c r="B6241" s="110"/>
      <c r="C6241" s="122"/>
    </row>
    <row r="6242" spans="2:3" x14ac:dyDescent="0.2">
      <c r="B6242" s="110"/>
      <c r="C6242" s="122"/>
    </row>
    <row r="6243" spans="2:3" x14ac:dyDescent="0.2">
      <c r="B6243" s="110"/>
      <c r="C6243" s="122"/>
    </row>
    <row r="6244" spans="2:3" x14ac:dyDescent="0.2">
      <c r="B6244" s="110"/>
      <c r="C6244" s="122"/>
    </row>
    <row r="6245" spans="2:3" x14ac:dyDescent="0.2">
      <c r="B6245" s="110"/>
      <c r="C6245" s="122"/>
    </row>
    <row r="6246" spans="2:3" x14ac:dyDescent="0.2">
      <c r="B6246" s="110"/>
      <c r="C6246" s="122"/>
    </row>
    <row r="6247" spans="2:3" x14ac:dyDescent="0.2">
      <c r="B6247" s="110"/>
      <c r="C6247" s="122"/>
    </row>
    <row r="6248" spans="2:3" x14ac:dyDescent="0.2">
      <c r="B6248" s="110"/>
      <c r="C6248" s="122"/>
    </row>
    <row r="6249" spans="2:3" x14ac:dyDescent="0.2">
      <c r="B6249" s="110"/>
      <c r="C6249" s="122"/>
    </row>
    <row r="6250" spans="2:3" x14ac:dyDescent="0.2">
      <c r="B6250" s="110"/>
      <c r="C6250" s="122"/>
    </row>
    <row r="6251" spans="2:3" x14ac:dyDescent="0.2">
      <c r="B6251" s="110"/>
      <c r="C6251" s="122"/>
    </row>
    <row r="6252" spans="2:3" x14ac:dyDescent="0.2">
      <c r="B6252" s="110"/>
      <c r="C6252" s="122"/>
    </row>
    <row r="6253" spans="2:3" x14ac:dyDescent="0.2">
      <c r="B6253" s="110"/>
      <c r="C6253" s="122"/>
    </row>
    <row r="6254" spans="2:3" x14ac:dyDescent="0.2">
      <c r="B6254" s="110"/>
      <c r="C6254" s="122"/>
    </row>
    <row r="6255" spans="2:3" x14ac:dyDescent="0.2">
      <c r="B6255" s="110"/>
      <c r="C6255" s="122"/>
    </row>
    <row r="6256" spans="2:3" x14ac:dyDescent="0.2">
      <c r="B6256" s="110"/>
      <c r="C6256" s="122"/>
    </row>
    <row r="6257" spans="2:3" x14ac:dyDescent="0.2">
      <c r="B6257" s="110"/>
      <c r="C6257" s="122"/>
    </row>
    <row r="6258" spans="2:3" x14ac:dyDescent="0.2">
      <c r="B6258" s="110"/>
      <c r="C6258" s="122"/>
    </row>
    <row r="6259" spans="2:3" x14ac:dyDescent="0.2">
      <c r="B6259" s="110"/>
      <c r="C6259" s="122"/>
    </row>
    <row r="6260" spans="2:3" x14ac:dyDescent="0.2">
      <c r="B6260" s="110"/>
      <c r="C6260" s="122"/>
    </row>
    <row r="6261" spans="2:3" x14ac:dyDescent="0.2">
      <c r="B6261" s="110"/>
      <c r="C6261" s="122"/>
    </row>
    <row r="6262" spans="2:3" x14ac:dyDescent="0.2">
      <c r="B6262" s="110"/>
      <c r="C6262" s="122"/>
    </row>
    <row r="6263" spans="2:3" x14ac:dyDescent="0.2">
      <c r="B6263" s="110"/>
      <c r="C6263" s="122"/>
    </row>
    <row r="6264" spans="2:3" x14ac:dyDescent="0.2">
      <c r="B6264" s="110"/>
      <c r="C6264" s="122"/>
    </row>
    <row r="6265" spans="2:3" x14ac:dyDescent="0.2">
      <c r="B6265" s="110"/>
      <c r="C6265" s="122"/>
    </row>
    <row r="6266" spans="2:3" x14ac:dyDescent="0.2">
      <c r="B6266" s="110"/>
      <c r="C6266" s="122"/>
    </row>
    <row r="6267" spans="2:3" x14ac:dyDescent="0.2">
      <c r="B6267" s="110"/>
      <c r="C6267" s="122"/>
    </row>
    <row r="6268" spans="2:3" x14ac:dyDescent="0.2">
      <c r="B6268" s="110"/>
      <c r="C6268" s="122"/>
    </row>
    <row r="6269" spans="2:3" x14ac:dyDescent="0.2">
      <c r="B6269" s="110"/>
      <c r="C6269" s="122"/>
    </row>
    <row r="6270" spans="2:3" x14ac:dyDescent="0.2">
      <c r="B6270" s="110"/>
      <c r="C6270" s="122"/>
    </row>
    <row r="6271" spans="2:3" x14ac:dyDescent="0.2">
      <c r="B6271" s="110"/>
      <c r="C6271" s="122"/>
    </row>
    <row r="6272" spans="2:3" x14ac:dyDescent="0.2">
      <c r="B6272" s="110"/>
      <c r="C6272" s="122"/>
    </row>
    <row r="6273" spans="2:3" x14ac:dyDescent="0.2">
      <c r="B6273" s="110"/>
      <c r="C6273" s="122"/>
    </row>
    <row r="6274" spans="2:3" x14ac:dyDescent="0.2">
      <c r="B6274" s="110"/>
      <c r="C6274" s="122"/>
    </row>
    <row r="6275" spans="2:3" x14ac:dyDescent="0.2">
      <c r="B6275" s="110"/>
      <c r="C6275" s="122"/>
    </row>
    <row r="6276" spans="2:3" x14ac:dyDescent="0.2">
      <c r="B6276" s="110"/>
      <c r="C6276" s="122"/>
    </row>
    <row r="6277" spans="2:3" x14ac:dyDescent="0.2">
      <c r="B6277" s="110"/>
      <c r="C6277" s="122"/>
    </row>
    <row r="6278" spans="2:3" x14ac:dyDescent="0.2">
      <c r="B6278" s="110"/>
      <c r="C6278" s="122"/>
    </row>
    <row r="6279" spans="2:3" x14ac:dyDescent="0.2">
      <c r="B6279" s="110"/>
      <c r="C6279" s="122"/>
    </row>
    <row r="6280" spans="2:3" x14ac:dyDescent="0.2">
      <c r="B6280" s="110"/>
      <c r="C6280" s="122"/>
    </row>
    <row r="6281" spans="2:3" x14ac:dyDescent="0.2">
      <c r="B6281" s="110"/>
      <c r="C6281" s="122"/>
    </row>
    <row r="6282" spans="2:3" x14ac:dyDescent="0.2">
      <c r="B6282" s="110"/>
      <c r="C6282" s="122"/>
    </row>
    <row r="6283" spans="2:3" x14ac:dyDescent="0.2">
      <c r="B6283" s="110"/>
      <c r="C6283" s="122"/>
    </row>
    <row r="6284" spans="2:3" x14ac:dyDescent="0.2">
      <c r="B6284" s="110"/>
      <c r="C6284" s="122"/>
    </row>
    <row r="6285" spans="2:3" x14ac:dyDescent="0.2">
      <c r="B6285" s="110"/>
      <c r="C6285" s="122"/>
    </row>
    <row r="6286" spans="2:3" x14ac:dyDescent="0.2">
      <c r="B6286" s="110"/>
      <c r="C6286" s="122"/>
    </row>
    <row r="6287" spans="2:3" x14ac:dyDescent="0.2">
      <c r="B6287" s="110"/>
      <c r="C6287" s="122"/>
    </row>
    <row r="6288" spans="2:3" x14ac:dyDescent="0.2">
      <c r="B6288" s="110"/>
      <c r="C6288" s="122"/>
    </row>
    <row r="6289" spans="2:3" x14ac:dyDescent="0.2">
      <c r="B6289" s="110"/>
      <c r="C6289" s="122"/>
    </row>
    <row r="6290" spans="2:3" x14ac:dyDescent="0.2">
      <c r="B6290" s="110"/>
      <c r="C6290" s="122"/>
    </row>
    <row r="6291" spans="2:3" x14ac:dyDescent="0.2">
      <c r="B6291" s="110"/>
      <c r="C6291" s="122"/>
    </row>
    <row r="6292" spans="2:3" x14ac:dyDescent="0.2">
      <c r="B6292" s="110"/>
      <c r="C6292" s="122"/>
    </row>
    <row r="6293" spans="2:3" x14ac:dyDescent="0.2">
      <c r="B6293" s="110"/>
      <c r="C6293" s="122"/>
    </row>
    <row r="6294" spans="2:3" x14ac:dyDescent="0.2">
      <c r="B6294" s="110"/>
      <c r="C6294" s="122"/>
    </row>
    <row r="6295" spans="2:3" x14ac:dyDescent="0.2">
      <c r="B6295" s="110"/>
      <c r="C6295" s="122"/>
    </row>
    <row r="6296" spans="2:3" x14ac:dyDescent="0.2">
      <c r="B6296" s="110"/>
      <c r="C6296" s="122"/>
    </row>
    <row r="6297" spans="2:3" x14ac:dyDescent="0.2">
      <c r="B6297" s="110"/>
      <c r="C6297" s="122"/>
    </row>
    <row r="6298" spans="2:3" x14ac:dyDescent="0.2">
      <c r="B6298" s="110"/>
      <c r="C6298" s="122"/>
    </row>
    <row r="6299" spans="2:3" x14ac:dyDescent="0.2">
      <c r="B6299" s="110"/>
      <c r="C6299" s="122"/>
    </row>
    <row r="6300" spans="2:3" x14ac:dyDescent="0.2">
      <c r="B6300" s="110"/>
      <c r="C6300" s="122"/>
    </row>
    <row r="6301" spans="2:3" x14ac:dyDescent="0.2">
      <c r="B6301" s="110"/>
      <c r="C6301" s="122"/>
    </row>
    <row r="6302" spans="2:3" x14ac:dyDescent="0.2">
      <c r="B6302" s="110"/>
      <c r="C6302" s="122"/>
    </row>
    <row r="6303" spans="2:3" x14ac:dyDescent="0.2">
      <c r="B6303" s="110"/>
      <c r="C6303" s="122"/>
    </row>
    <row r="6304" spans="2:3" x14ac:dyDescent="0.2">
      <c r="B6304" s="110"/>
      <c r="C6304" s="122"/>
    </row>
    <row r="6305" spans="2:3" x14ac:dyDescent="0.2">
      <c r="B6305" s="110"/>
      <c r="C6305" s="122"/>
    </row>
    <row r="6306" spans="2:3" x14ac:dyDescent="0.2">
      <c r="B6306" s="110"/>
      <c r="C6306" s="122"/>
    </row>
    <row r="6307" spans="2:3" x14ac:dyDescent="0.2">
      <c r="B6307" s="110"/>
      <c r="C6307" s="122"/>
    </row>
    <row r="6308" spans="2:3" x14ac:dyDescent="0.2">
      <c r="B6308" s="110"/>
      <c r="C6308" s="122"/>
    </row>
    <row r="6309" spans="2:3" x14ac:dyDescent="0.2">
      <c r="B6309" s="110"/>
      <c r="C6309" s="122"/>
    </row>
    <row r="6310" spans="2:3" x14ac:dyDescent="0.2">
      <c r="B6310" s="110"/>
      <c r="C6310" s="122"/>
    </row>
    <row r="6311" spans="2:3" x14ac:dyDescent="0.2">
      <c r="B6311" s="110"/>
      <c r="C6311" s="122"/>
    </row>
    <row r="6312" spans="2:3" x14ac:dyDescent="0.2">
      <c r="B6312" s="110"/>
      <c r="C6312" s="122"/>
    </row>
    <row r="6313" spans="2:3" x14ac:dyDescent="0.2">
      <c r="B6313" s="110"/>
      <c r="C6313" s="122"/>
    </row>
    <row r="6314" spans="2:3" x14ac:dyDescent="0.2">
      <c r="B6314" s="110"/>
      <c r="C6314" s="122"/>
    </row>
    <row r="6315" spans="2:3" x14ac:dyDescent="0.2">
      <c r="B6315" s="110"/>
      <c r="C6315" s="122"/>
    </row>
    <row r="6316" spans="2:3" x14ac:dyDescent="0.2">
      <c r="B6316" s="110"/>
      <c r="C6316" s="122"/>
    </row>
    <row r="6317" spans="2:3" x14ac:dyDescent="0.2">
      <c r="B6317" s="110"/>
      <c r="C6317" s="122"/>
    </row>
    <row r="6318" spans="2:3" x14ac:dyDescent="0.2">
      <c r="B6318" s="110"/>
      <c r="C6318" s="122"/>
    </row>
    <row r="6319" spans="2:3" x14ac:dyDescent="0.2">
      <c r="B6319" s="110"/>
      <c r="C6319" s="122"/>
    </row>
    <row r="6320" spans="2:3" x14ac:dyDescent="0.2">
      <c r="B6320" s="110"/>
      <c r="C6320" s="122"/>
    </row>
    <row r="6321" spans="2:3" x14ac:dyDescent="0.2">
      <c r="B6321" s="110"/>
      <c r="C6321" s="122"/>
    </row>
    <row r="6322" spans="2:3" x14ac:dyDescent="0.2">
      <c r="B6322" s="110"/>
      <c r="C6322" s="122"/>
    </row>
    <row r="6323" spans="2:3" x14ac:dyDescent="0.2">
      <c r="B6323" s="110"/>
      <c r="C6323" s="122"/>
    </row>
    <row r="6324" spans="2:3" x14ac:dyDescent="0.2">
      <c r="B6324" s="110"/>
      <c r="C6324" s="122"/>
    </row>
    <row r="6325" spans="2:3" x14ac:dyDescent="0.2">
      <c r="B6325" s="110"/>
      <c r="C6325" s="122"/>
    </row>
    <row r="6326" spans="2:3" x14ac:dyDescent="0.2">
      <c r="B6326" s="110"/>
      <c r="C6326" s="122"/>
    </row>
    <row r="6327" spans="2:3" x14ac:dyDescent="0.2">
      <c r="B6327" s="110"/>
      <c r="C6327" s="122"/>
    </row>
    <row r="6328" spans="2:3" x14ac:dyDescent="0.2">
      <c r="B6328" s="110"/>
      <c r="C6328" s="122"/>
    </row>
    <row r="6329" spans="2:3" x14ac:dyDescent="0.2">
      <c r="B6329" s="110"/>
      <c r="C6329" s="122"/>
    </row>
    <row r="6330" spans="2:3" x14ac:dyDescent="0.2">
      <c r="B6330" s="110"/>
      <c r="C6330" s="122"/>
    </row>
    <row r="6331" spans="2:3" x14ac:dyDescent="0.2">
      <c r="B6331" s="110"/>
      <c r="C6331" s="122"/>
    </row>
    <row r="6332" spans="2:3" x14ac:dyDescent="0.2">
      <c r="B6332" s="110"/>
      <c r="C6332" s="122"/>
    </row>
    <row r="6333" spans="2:3" x14ac:dyDescent="0.2">
      <c r="B6333" s="110"/>
      <c r="C6333" s="122"/>
    </row>
    <row r="6334" spans="2:3" x14ac:dyDescent="0.2">
      <c r="B6334" s="110"/>
      <c r="C6334" s="122"/>
    </row>
    <row r="6335" spans="2:3" x14ac:dyDescent="0.2">
      <c r="B6335" s="110"/>
      <c r="C6335" s="122"/>
    </row>
    <row r="6336" spans="2:3" x14ac:dyDescent="0.2">
      <c r="B6336" s="110"/>
      <c r="C6336" s="122"/>
    </row>
    <row r="6337" spans="2:3" x14ac:dyDescent="0.2">
      <c r="B6337" s="110"/>
      <c r="C6337" s="122"/>
    </row>
    <row r="6338" spans="2:3" x14ac:dyDescent="0.2">
      <c r="B6338" s="110"/>
      <c r="C6338" s="122"/>
    </row>
    <row r="6339" spans="2:3" x14ac:dyDescent="0.2">
      <c r="B6339" s="110"/>
      <c r="C6339" s="122"/>
    </row>
    <row r="6340" spans="2:3" x14ac:dyDescent="0.2">
      <c r="B6340" s="110"/>
      <c r="C6340" s="122"/>
    </row>
    <row r="6341" spans="2:3" x14ac:dyDescent="0.2">
      <c r="B6341" s="110"/>
      <c r="C6341" s="122"/>
    </row>
    <row r="6342" spans="2:3" x14ac:dyDescent="0.2">
      <c r="B6342" s="110"/>
      <c r="C6342" s="122"/>
    </row>
    <row r="6343" spans="2:3" x14ac:dyDescent="0.2">
      <c r="B6343" s="110"/>
      <c r="C6343" s="122"/>
    </row>
    <row r="6344" spans="2:3" x14ac:dyDescent="0.2">
      <c r="B6344" s="110"/>
      <c r="C6344" s="122"/>
    </row>
    <row r="6345" spans="2:3" x14ac:dyDescent="0.2">
      <c r="B6345" s="110"/>
      <c r="C6345" s="122"/>
    </row>
    <row r="6346" spans="2:3" x14ac:dyDescent="0.2">
      <c r="B6346" s="110"/>
      <c r="C6346" s="122"/>
    </row>
    <row r="6347" spans="2:3" x14ac:dyDescent="0.2">
      <c r="B6347" s="110"/>
      <c r="C6347" s="122"/>
    </row>
    <row r="6348" spans="2:3" x14ac:dyDescent="0.2">
      <c r="B6348" s="110"/>
      <c r="C6348" s="122"/>
    </row>
    <row r="6349" spans="2:3" x14ac:dyDescent="0.2">
      <c r="B6349" s="110"/>
      <c r="C6349" s="122"/>
    </row>
    <row r="6350" spans="2:3" x14ac:dyDescent="0.2">
      <c r="B6350" s="110"/>
      <c r="C6350" s="122"/>
    </row>
    <row r="6351" spans="2:3" x14ac:dyDescent="0.2">
      <c r="B6351" s="110"/>
      <c r="C6351" s="122"/>
    </row>
    <row r="6352" spans="2:3" x14ac:dyDescent="0.2">
      <c r="B6352" s="110"/>
      <c r="C6352" s="122"/>
    </row>
    <row r="6353" spans="2:3" x14ac:dyDescent="0.2">
      <c r="B6353" s="110"/>
      <c r="C6353" s="122"/>
    </row>
    <row r="6354" spans="2:3" x14ac:dyDescent="0.2">
      <c r="B6354" s="110"/>
      <c r="C6354" s="122"/>
    </row>
    <row r="6355" spans="2:3" x14ac:dyDescent="0.2">
      <c r="B6355" s="110"/>
      <c r="C6355" s="122"/>
    </row>
    <row r="6356" spans="2:3" x14ac:dyDescent="0.2">
      <c r="B6356" s="110"/>
      <c r="C6356" s="122"/>
    </row>
    <row r="6357" spans="2:3" x14ac:dyDescent="0.2">
      <c r="B6357" s="110"/>
      <c r="C6357" s="122"/>
    </row>
    <row r="6358" spans="2:3" x14ac:dyDescent="0.2">
      <c r="B6358" s="110"/>
      <c r="C6358" s="122"/>
    </row>
    <row r="6359" spans="2:3" x14ac:dyDescent="0.2">
      <c r="B6359" s="110"/>
      <c r="C6359" s="122"/>
    </row>
    <row r="6360" spans="2:3" x14ac:dyDescent="0.2">
      <c r="B6360" s="110"/>
      <c r="C6360" s="122"/>
    </row>
    <row r="6361" spans="2:3" x14ac:dyDescent="0.2">
      <c r="B6361" s="110"/>
      <c r="C6361" s="122"/>
    </row>
    <row r="6362" spans="2:3" x14ac:dyDescent="0.2">
      <c r="B6362" s="110"/>
      <c r="C6362" s="122"/>
    </row>
    <row r="6363" spans="2:3" x14ac:dyDescent="0.2">
      <c r="B6363" s="110"/>
      <c r="C6363" s="122"/>
    </row>
    <row r="6364" spans="2:3" x14ac:dyDescent="0.2">
      <c r="B6364" s="110"/>
      <c r="C6364" s="122"/>
    </row>
    <row r="6365" spans="2:3" x14ac:dyDescent="0.2">
      <c r="B6365" s="110"/>
      <c r="C6365" s="122"/>
    </row>
    <row r="6366" spans="2:3" x14ac:dyDescent="0.2">
      <c r="B6366" s="110"/>
      <c r="C6366" s="122"/>
    </row>
    <row r="6367" spans="2:3" x14ac:dyDescent="0.2">
      <c r="B6367" s="110"/>
      <c r="C6367" s="122"/>
    </row>
    <row r="6368" spans="2:3" x14ac:dyDescent="0.2">
      <c r="B6368" s="110"/>
      <c r="C6368" s="122"/>
    </row>
    <row r="6369" spans="2:3" x14ac:dyDescent="0.2">
      <c r="B6369" s="110"/>
      <c r="C6369" s="122"/>
    </row>
    <row r="6370" spans="2:3" x14ac:dyDescent="0.2">
      <c r="B6370" s="110"/>
      <c r="C6370" s="122"/>
    </row>
    <row r="6371" spans="2:3" x14ac:dyDescent="0.2">
      <c r="B6371" s="110"/>
      <c r="C6371" s="122"/>
    </row>
    <row r="6372" spans="2:3" x14ac:dyDescent="0.2">
      <c r="B6372" s="110"/>
      <c r="C6372" s="122"/>
    </row>
    <row r="6373" spans="2:3" x14ac:dyDescent="0.2">
      <c r="B6373" s="110"/>
      <c r="C6373" s="122"/>
    </row>
    <row r="6374" spans="2:3" x14ac:dyDescent="0.2">
      <c r="B6374" s="110"/>
      <c r="C6374" s="122"/>
    </row>
    <row r="6375" spans="2:3" x14ac:dyDescent="0.2">
      <c r="B6375" s="110"/>
      <c r="C6375" s="122"/>
    </row>
    <row r="6376" spans="2:3" x14ac:dyDescent="0.2">
      <c r="B6376" s="110"/>
      <c r="C6376" s="122"/>
    </row>
    <row r="6377" spans="2:3" x14ac:dyDescent="0.2">
      <c r="B6377" s="110"/>
      <c r="C6377" s="122"/>
    </row>
    <row r="6378" spans="2:3" x14ac:dyDescent="0.2">
      <c r="B6378" s="110"/>
      <c r="C6378" s="122"/>
    </row>
    <row r="6379" spans="2:3" x14ac:dyDescent="0.2">
      <c r="B6379" s="110"/>
      <c r="C6379" s="122"/>
    </row>
    <row r="6380" spans="2:3" x14ac:dyDescent="0.2">
      <c r="B6380" s="110"/>
      <c r="C6380" s="122"/>
    </row>
    <row r="6381" spans="2:3" x14ac:dyDescent="0.2">
      <c r="B6381" s="110"/>
      <c r="C6381" s="122"/>
    </row>
    <row r="6382" spans="2:3" x14ac:dyDescent="0.2">
      <c r="B6382" s="110"/>
      <c r="C6382" s="122"/>
    </row>
    <row r="6383" spans="2:3" x14ac:dyDescent="0.2">
      <c r="B6383" s="110"/>
      <c r="C6383" s="122"/>
    </row>
    <row r="6384" spans="2:3" x14ac:dyDescent="0.2">
      <c r="B6384" s="110"/>
      <c r="C6384" s="122"/>
    </row>
    <row r="6385" spans="2:3" x14ac:dyDescent="0.2">
      <c r="B6385" s="110"/>
      <c r="C6385" s="122"/>
    </row>
    <row r="6386" spans="2:3" x14ac:dyDescent="0.2">
      <c r="B6386" s="110"/>
      <c r="C6386" s="122"/>
    </row>
    <row r="6387" spans="2:3" x14ac:dyDescent="0.2">
      <c r="B6387" s="110"/>
      <c r="C6387" s="122"/>
    </row>
    <row r="6388" spans="2:3" x14ac:dyDescent="0.2">
      <c r="B6388" s="110"/>
      <c r="C6388" s="122"/>
    </row>
    <row r="6389" spans="2:3" x14ac:dyDescent="0.2">
      <c r="B6389" s="110"/>
      <c r="C6389" s="122"/>
    </row>
    <row r="6390" spans="2:3" x14ac:dyDescent="0.2">
      <c r="B6390" s="110"/>
      <c r="C6390" s="122"/>
    </row>
    <row r="6391" spans="2:3" x14ac:dyDescent="0.2">
      <c r="B6391" s="110"/>
      <c r="C6391" s="122"/>
    </row>
    <row r="6392" spans="2:3" x14ac:dyDescent="0.2">
      <c r="B6392" s="110"/>
      <c r="C6392" s="122"/>
    </row>
    <row r="6393" spans="2:3" x14ac:dyDescent="0.2">
      <c r="B6393" s="110"/>
      <c r="C6393" s="122"/>
    </row>
    <row r="6394" spans="2:3" x14ac:dyDescent="0.2">
      <c r="B6394" s="110"/>
      <c r="C6394" s="122"/>
    </row>
    <row r="6395" spans="2:3" x14ac:dyDescent="0.2">
      <c r="B6395" s="110"/>
      <c r="C6395" s="122"/>
    </row>
    <row r="6396" spans="2:3" x14ac:dyDescent="0.2">
      <c r="B6396" s="110"/>
      <c r="C6396" s="122"/>
    </row>
    <row r="6397" spans="2:3" x14ac:dyDescent="0.2">
      <c r="B6397" s="110"/>
      <c r="C6397" s="122"/>
    </row>
    <row r="6398" spans="2:3" x14ac:dyDescent="0.2">
      <c r="B6398" s="110"/>
      <c r="C6398" s="122"/>
    </row>
    <row r="6399" spans="2:3" x14ac:dyDescent="0.2">
      <c r="B6399" s="110"/>
      <c r="C6399" s="122"/>
    </row>
    <row r="6400" spans="2:3" x14ac:dyDescent="0.2">
      <c r="B6400" s="110"/>
      <c r="C6400" s="122"/>
    </row>
    <row r="6401" spans="2:3" x14ac:dyDescent="0.2">
      <c r="B6401" s="110"/>
      <c r="C6401" s="122"/>
    </row>
    <row r="6402" spans="2:3" x14ac:dyDescent="0.2">
      <c r="B6402" s="110"/>
      <c r="C6402" s="122"/>
    </row>
    <row r="6403" spans="2:3" x14ac:dyDescent="0.2">
      <c r="B6403" s="110"/>
      <c r="C6403" s="122"/>
    </row>
    <row r="6404" spans="2:3" x14ac:dyDescent="0.2">
      <c r="B6404" s="110"/>
      <c r="C6404" s="122"/>
    </row>
    <row r="6405" spans="2:3" x14ac:dyDescent="0.2">
      <c r="B6405" s="110"/>
      <c r="C6405" s="122"/>
    </row>
    <row r="6406" spans="2:3" x14ac:dyDescent="0.2">
      <c r="B6406" s="110"/>
      <c r="C6406" s="122"/>
    </row>
    <row r="6407" spans="2:3" x14ac:dyDescent="0.2">
      <c r="B6407" s="110"/>
      <c r="C6407" s="122"/>
    </row>
    <row r="6408" spans="2:3" x14ac:dyDescent="0.2">
      <c r="B6408" s="110"/>
      <c r="C6408" s="122"/>
    </row>
    <row r="6409" spans="2:3" x14ac:dyDescent="0.2">
      <c r="B6409" s="110"/>
      <c r="C6409" s="122"/>
    </row>
    <row r="6410" spans="2:3" x14ac:dyDescent="0.2">
      <c r="B6410" s="110"/>
      <c r="C6410" s="122"/>
    </row>
    <row r="6411" spans="2:3" x14ac:dyDescent="0.2">
      <c r="B6411" s="110"/>
      <c r="C6411" s="122"/>
    </row>
    <row r="6412" spans="2:3" x14ac:dyDescent="0.2">
      <c r="B6412" s="110"/>
      <c r="C6412" s="122"/>
    </row>
    <row r="6413" spans="2:3" x14ac:dyDescent="0.2">
      <c r="B6413" s="110"/>
      <c r="C6413" s="122"/>
    </row>
    <row r="6414" spans="2:3" x14ac:dyDescent="0.2">
      <c r="B6414" s="110"/>
      <c r="C6414" s="122"/>
    </row>
    <row r="6415" spans="2:3" x14ac:dyDescent="0.2">
      <c r="B6415" s="110"/>
      <c r="C6415" s="122"/>
    </row>
    <row r="6416" spans="2:3" x14ac:dyDescent="0.2">
      <c r="B6416" s="110"/>
      <c r="C6416" s="122"/>
    </row>
    <row r="6417" spans="2:3" x14ac:dyDescent="0.2">
      <c r="B6417" s="110"/>
      <c r="C6417" s="122"/>
    </row>
    <row r="6418" spans="2:3" x14ac:dyDescent="0.2">
      <c r="B6418" s="110"/>
      <c r="C6418" s="122"/>
    </row>
    <row r="6419" spans="2:3" x14ac:dyDescent="0.2">
      <c r="B6419" s="110"/>
      <c r="C6419" s="122"/>
    </row>
    <row r="6420" spans="2:3" x14ac:dyDescent="0.2">
      <c r="B6420" s="110"/>
      <c r="C6420" s="122"/>
    </row>
    <row r="6421" spans="2:3" x14ac:dyDescent="0.2">
      <c r="B6421" s="110"/>
      <c r="C6421" s="122"/>
    </row>
    <row r="6422" spans="2:3" x14ac:dyDescent="0.2">
      <c r="B6422" s="110"/>
      <c r="C6422" s="122"/>
    </row>
    <row r="6423" spans="2:3" x14ac:dyDescent="0.2">
      <c r="B6423" s="110"/>
      <c r="C6423" s="122"/>
    </row>
    <row r="6424" spans="2:3" x14ac:dyDescent="0.2">
      <c r="B6424" s="110"/>
      <c r="C6424" s="122"/>
    </row>
    <row r="6425" spans="2:3" x14ac:dyDescent="0.2">
      <c r="B6425" s="110"/>
      <c r="C6425" s="122"/>
    </row>
    <row r="6426" spans="2:3" x14ac:dyDescent="0.2">
      <c r="B6426" s="110"/>
      <c r="C6426" s="122"/>
    </row>
    <row r="6427" spans="2:3" x14ac:dyDescent="0.2">
      <c r="B6427" s="110"/>
      <c r="C6427" s="122"/>
    </row>
    <row r="6428" spans="2:3" x14ac:dyDescent="0.2">
      <c r="B6428" s="110"/>
      <c r="C6428" s="122"/>
    </row>
    <row r="6429" spans="2:3" x14ac:dyDescent="0.2">
      <c r="B6429" s="110"/>
      <c r="C6429" s="122"/>
    </row>
    <row r="6430" spans="2:3" x14ac:dyDescent="0.2">
      <c r="B6430" s="110"/>
      <c r="C6430" s="122"/>
    </row>
    <row r="6431" spans="2:3" x14ac:dyDescent="0.2">
      <c r="B6431" s="110"/>
      <c r="C6431" s="122"/>
    </row>
    <row r="6432" spans="2:3" x14ac:dyDescent="0.2">
      <c r="B6432" s="110"/>
      <c r="C6432" s="122"/>
    </row>
    <row r="6433" spans="2:3" x14ac:dyDescent="0.2">
      <c r="B6433" s="110"/>
      <c r="C6433" s="122"/>
    </row>
    <row r="6434" spans="2:3" x14ac:dyDescent="0.2">
      <c r="B6434" s="110"/>
      <c r="C6434" s="122"/>
    </row>
    <row r="6435" spans="2:3" x14ac:dyDescent="0.2">
      <c r="B6435" s="110"/>
      <c r="C6435" s="122"/>
    </row>
    <row r="6436" spans="2:3" x14ac:dyDescent="0.2">
      <c r="B6436" s="110"/>
      <c r="C6436" s="122"/>
    </row>
    <row r="6437" spans="2:3" x14ac:dyDescent="0.2">
      <c r="B6437" s="110"/>
      <c r="C6437" s="122"/>
    </row>
    <row r="6438" spans="2:3" x14ac:dyDescent="0.2">
      <c r="B6438" s="110"/>
      <c r="C6438" s="122"/>
    </row>
    <row r="6439" spans="2:3" x14ac:dyDescent="0.2">
      <c r="B6439" s="110"/>
      <c r="C6439" s="122"/>
    </row>
    <row r="6440" spans="2:3" x14ac:dyDescent="0.2">
      <c r="B6440" s="110"/>
      <c r="C6440" s="122"/>
    </row>
    <row r="6441" spans="2:3" x14ac:dyDescent="0.2">
      <c r="B6441" s="110"/>
      <c r="C6441" s="122"/>
    </row>
    <row r="6442" spans="2:3" x14ac:dyDescent="0.2">
      <c r="B6442" s="110"/>
      <c r="C6442" s="122"/>
    </row>
    <row r="6443" spans="2:3" x14ac:dyDescent="0.2">
      <c r="B6443" s="110"/>
      <c r="C6443" s="122"/>
    </row>
    <row r="6444" spans="2:3" x14ac:dyDescent="0.2">
      <c r="B6444" s="110"/>
      <c r="C6444" s="122"/>
    </row>
    <row r="6445" spans="2:3" x14ac:dyDescent="0.2">
      <c r="B6445" s="110"/>
      <c r="C6445" s="122"/>
    </row>
    <row r="6446" spans="2:3" x14ac:dyDescent="0.2">
      <c r="B6446" s="110"/>
      <c r="C6446" s="122"/>
    </row>
    <row r="6447" spans="2:3" x14ac:dyDescent="0.2">
      <c r="B6447" s="110"/>
      <c r="C6447" s="122"/>
    </row>
    <row r="6448" spans="2:3" x14ac:dyDescent="0.2">
      <c r="B6448" s="110"/>
      <c r="C6448" s="122"/>
    </row>
    <row r="6449" spans="2:3" x14ac:dyDescent="0.2">
      <c r="B6449" s="110"/>
      <c r="C6449" s="122"/>
    </row>
    <row r="6450" spans="2:3" x14ac:dyDescent="0.2">
      <c r="B6450" s="110"/>
      <c r="C6450" s="122"/>
    </row>
    <row r="6451" spans="2:3" x14ac:dyDescent="0.2">
      <c r="B6451" s="110"/>
      <c r="C6451" s="122"/>
    </row>
    <row r="6452" spans="2:3" x14ac:dyDescent="0.2">
      <c r="B6452" s="110"/>
      <c r="C6452" s="122"/>
    </row>
    <row r="6453" spans="2:3" x14ac:dyDescent="0.2">
      <c r="B6453" s="110"/>
      <c r="C6453" s="122"/>
    </row>
    <row r="6454" spans="2:3" x14ac:dyDescent="0.2">
      <c r="B6454" s="110"/>
      <c r="C6454" s="122"/>
    </row>
    <row r="6455" spans="2:3" x14ac:dyDescent="0.2">
      <c r="B6455" s="110"/>
      <c r="C6455" s="122"/>
    </row>
    <row r="6456" spans="2:3" x14ac:dyDescent="0.2">
      <c r="B6456" s="110"/>
      <c r="C6456" s="122"/>
    </row>
    <row r="6457" spans="2:3" x14ac:dyDescent="0.2">
      <c r="B6457" s="110"/>
      <c r="C6457" s="122"/>
    </row>
    <row r="6458" spans="2:3" x14ac:dyDescent="0.2">
      <c r="B6458" s="110"/>
      <c r="C6458" s="122"/>
    </row>
    <row r="6459" spans="2:3" x14ac:dyDescent="0.2">
      <c r="B6459" s="110"/>
      <c r="C6459" s="122"/>
    </row>
    <row r="6460" spans="2:3" x14ac:dyDescent="0.2">
      <c r="B6460" s="110"/>
      <c r="C6460" s="122"/>
    </row>
    <row r="6461" spans="2:3" x14ac:dyDescent="0.2">
      <c r="B6461" s="110"/>
      <c r="C6461" s="122"/>
    </row>
    <row r="6462" spans="2:3" x14ac:dyDescent="0.2">
      <c r="B6462" s="110"/>
      <c r="C6462" s="122"/>
    </row>
    <row r="6463" spans="2:3" x14ac:dyDescent="0.2">
      <c r="B6463" s="110"/>
      <c r="C6463" s="122"/>
    </row>
    <row r="6464" spans="2:3" x14ac:dyDescent="0.2">
      <c r="B6464" s="110"/>
      <c r="C6464" s="122"/>
    </row>
    <row r="6465" spans="2:3" x14ac:dyDescent="0.2">
      <c r="B6465" s="110"/>
      <c r="C6465" s="122"/>
    </row>
    <row r="6466" spans="2:3" x14ac:dyDescent="0.2">
      <c r="B6466" s="110"/>
      <c r="C6466" s="122"/>
    </row>
    <row r="6467" spans="2:3" x14ac:dyDescent="0.2">
      <c r="B6467" s="110"/>
      <c r="C6467" s="122"/>
    </row>
    <row r="6468" spans="2:3" x14ac:dyDescent="0.2">
      <c r="B6468" s="110"/>
      <c r="C6468" s="122"/>
    </row>
    <row r="6469" spans="2:3" x14ac:dyDescent="0.2">
      <c r="B6469" s="110"/>
      <c r="C6469" s="122"/>
    </row>
    <row r="6470" spans="2:3" x14ac:dyDescent="0.2">
      <c r="B6470" s="110"/>
      <c r="C6470" s="122"/>
    </row>
    <row r="6471" spans="2:3" x14ac:dyDescent="0.2">
      <c r="B6471" s="110"/>
      <c r="C6471" s="122"/>
    </row>
    <row r="6472" spans="2:3" x14ac:dyDescent="0.2">
      <c r="B6472" s="110"/>
      <c r="C6472" s="122"/>
    </row>
    <row r="6473" spans="2:3" x14ac:dyDescent="0.2">
      <c r="B6473" s="110"/>
      <c r="C6473" s="122"/>
    </row>
    <row r="6474" spans="2:3" x14ac:dyDescent="0.2">
      <c r="B6474" s="110"/>
      <c r="C6474" s="122"/>
    </row>
    <row r="6475" spans="2:3" x14ac:dyDescent="0.2">
      <c r="B6475" s="110"/>
      <c r="C6475" s="122"/>
    </row>
    <row r="6476" spans="2:3" x14ac:dyDescent="0.2">
      <c r="B6476" s="110"/>
      <c r="C6476" s="122"/>
    </row>
    <row r="6477" spans="2:3" x14ac:dyDescent="0.2">
      <c r="B6477" s="110"/>
      <c r="C6477" s="122"/>
    </row>
    <row r="6478" spans="2:3" x14ac:dyDescent="0.2">
      <c r="B6478" s="110"/>
      <c r="C6478" s="122"/>
    </row>
    <row r="6479" spans="2:3" x14ac:dyDescent="0.2">
      <c r="B6479" s="110"/>
      <c r="C6479" s="122"/>
    </row>
    <row r="6480" spans="2:3" x14ac:dyDescent="0.2">
      <c r="B6480" s="110"/>
      <c r="C6480" s="122"/>
    </row>
    <row r="6481" spans="2:3" x14ac:dyDescent="0.2">
      <c r="B6481" s="110"/>
      <c r="C6481" s="122"/>
    </row>
    <row r="6482" spans="2:3" x14ac:dyDescent="0.2">
      <c r="B6482" s="110"/>
      <c r="C6482" s="122"/>
    </row>
    <row r="6483" spans="2:3" x14ac:dyDescent="0.2">
      <c r="B6483" s="110"/>
      <c r="C6483" s="122"/>
    </row>
    <row r="6484" spans="2:3" x14ac:dyDescent="0.2">
      <c r="B6484" s="110"/>
      <c r="C6484" s="122"/>
    </row>
    <row r="6485" spans="2:3" x14ac:dyDescent="0.2">
      <c r="B6485" s="110"/>
      <c r="C6485" s="122"/>
    </row>
    <row r="6486" spans="2:3" x14ac:dyDescent="0.2">
      <c r="B6486" s="110"/>
      <c r="C6486" s="122"/>
    </row>
    <row r="6487" spans="2:3" x14ac:dyDescent="0.2">
      <c r="B6487" s="110"/>
      <c r="C6487" s="122"/>
    </row>
    <row r="6488" spans="2:3" x14ac:dyDescent="0.2">
      <c r="B6488" s="110"/>
      <c r="C6488" s="122"/>
    </row>
    <row r="6489" spans="2:3" x14ac:dyDescent="0.2">
      <c r="B6489" s="110"/>
      <c r="C6489" s="122"/>
    </row>
    <row r="6490" spans="2:3" x14ac:dyDescent="0.2">
      <c r="B6490" s="110"/>
      <c r="C6490" s="122"/>
    </row>
    <row r="6491" spans="2:3" x14ac:dyDescent="0.2">
      <c r="B6491" s="110"/>
      <c r="C6491" s="122"/>
    </row>
    <row r="6492" spans="2:3" x14ac:dyDescent="0.2">
      <c r="B6492" s="110"/>
      <c r="C6492" s="122"/>
    </row>
    <row r="6493" spans="2:3" x14ac:dyDescent="0.2">
      <c r="B6493" s="110"/>
      <c r="C6493" s="122"/>
    </row>
    <row r="6494" spans="2:3" x14ac:dyDescent="0.2">
      <c r="B6494" s="110"/>
      <c r="C6494" s="122"/>
    </row>
    <row r="6495" spans="2:3" x14ac:dyDescent="0.2">
      <c r="B6495" s="110"/>
      <c r="C6495" s="122"/>
    </row>
    <row r="6496" spans="2:3" x14ac:dyDescent="0.2">
      <c r="B6496" s="110"/>
      <c r="C6496" s="122"/>
    </row>
    <row r="6497" spans="2:3" x14ac:dyDescent="0.2">
      <c r="B6497" s="110"/>
      <c r="C6497" s="122"/>
    </row>
    <row r="6498" spans="2:3" x14ac:dyDescent="0.2">
      <c r="B6498" s="110"/>
      <c r="C6498" s="122"/>
    </row>
    <row r="6499" spans="2:3" x14ac:dyDescent="0.2">
      <c r="B6499" s="110"/>
      <c r="C6499" s="122"/>
    </row>
    <row r="6500" spans="2:3" x14ac:dyDescent="0.2">
      <c r="B6500" s="110"/>
      <c r="C6500" s="122"/>
    </row>
    <row r="6501" spans="2:3" x14ac:dyDescent="0.2">
      <c r="B6501" s="110"/>
      <c r="C6501" s="122"/>
    </row>
    <row r="6502" spans="2:3" x14ac:dyDescent="0.2">
      <c r="B6502" s="110"/>
      <c r="C6502" s="122"/>
    </row>
    <row r="6503" spans="2:3" x14ac:dyDescent="0.2">
      <c r="B6503" s="110"/>
      <c r="C6503" s="122"/>
    </row>
    <row r="6504" spans="2:3" x14ac:dyDescent="0.2">
      <c r="B6504" s="110"/>
      <c r="C6504" s="122"/>
    </row>
    <row r="6505" spans="2:3" x14ac:dyDescent="0.2">
      <c r="B6505" s="110"/>
      <c r="C6505" s="122"/>
    </row>
    <row r="6506" spans="2:3" x14ac:dyDescent="0.2">
      <c r="B6506" s="110"/>
      <c r="C6506" s="122"/>
    </row>
    <row r="6507" spans="2:3" x14ac:dyDescent="0.2">
      <c r="B6507" s="110"/>
      <c r="C6507" s="122"/>
    </row>
    <row r="6508" spans="2:3" x14ac:dyDescent="0.2">
      <c r="B6508" s="110"/>
      <c r="C6508" s="122"/>
    </row>
    <row r="6509" spans="2:3" x14ac:dyDescent="0.2">
      <c r="B6509" s="110"/>
      <c r="C6509" s="122"/>
    </row>
    <row r="6510" spans="2:3" x14ac:dyDescent="0.2">
      <c r="B6510" s="110"/>
      <c r="C6510" s="122"/>
    </row>
    <row r="6511" spans="2:3" x14ac:dyDescent="0.2">
      <c r="B6511" s="110"/>
      <c r="C6511" s="122"/>
    </row>
    <row r="6512" spans="2:3" x14ac:dyDescent="0.2">
      <c r="B6512" s="110"/>
      <c r="C6512" s="122"/>
    </row>
    <row r="6513" spans="2:3" x14ac:dyDescent="0.2">
      <c r="B6513" s="110"/>
      <c r="C6513" s="122"/>
    </row>
    <row r="6514" spans="2:3" x14ac:dyDescent="0.2">
      <c r="B6514" s="110"/>
      <c r="C6514" s="122"/>
    </row>
    <row r="6515" spans="2:3" x14ac:dyDescent="0.2">
      <c r="B6515" s="110"/>
      <c r="C6515" s="122"/>
    </row>
    <row r="6516" spans="2:3" x14ac:dyDescent="0.2">
      <c r="B6516" s="110"/>
      <c r="C6516" s="122"/>
    </row>
    <row r="6517" spans="2:3" x14ac:dyDescent="0.2">
      <c r="B6517" s="110"/>
      <c r="C6517" s="122"/>
    </row>
    <row r="6518" spans="2:3" x14ac:dyDescent="0.2">
      <c r="B6518" s="110"/>
      <c r="C6518" s="122"/>
    </row>
    <row r="6519" spans="2:3" x14ac:dyDescent="0.2">
      <c r="B6519" s="110"/>
      <c r="C6519" s="122"/>
    </row>
    <row r="6520" spans="2:3" x14ac:dyDescent="0.2">
      <c r="B6520" s="110"/>
      <c r="C6520" s="122"/>
    </row>
    <row r="6521" spans="2:3" x14ac:dyDescent="0.2">
      <c r="B6521" s="110"/>
      <c r="C6521" s="122"/>
    </row>
    <row r="6522" spans="2:3" x14ac:dyDescent="0.2">
      <c r="B6522" s="110"/>
      <c r="C6522" s="122"/>
    </row>
    <row r="6523" spans="2:3" x14ac:dyDescent="0.2">
      <c r="B6523" s="110"/>
      <c r="C6523" s="122"/>
    </row>
    <row r="6524" spans="2:3" x14ac:dyDescent="0.2">
      <c r="B6524" s="110"/>
      <c r="C6524" s="122"/>
    </row>
    <row r="6525" spans="2:3" x14ac:dyDescent="0.2">
      <c r="B6525" s="110"/>
      <c r="C6525" s="122"/>
    </row>
    <row r="6526" spans="2:3" x14ac:dyDescent="0.2">
      <c r="B6526" s="110"/>
      <c r="C6526" s="122"/>
    </row>
    <row r="6527" spans="2:3" x14ac:dyDescent="0.2">
      <c r="B6527" s="110"/>
      <c r="C6527" s="122"/>
    </row>
    <row r="6528" spans="2:3" x14ac:dyDescent="0.2">
      <c r="B6528" s="110"/>
      <c r="C6528" s="122"/>
    </row>
    <row r="6529" spans="2:3" x14ac:dyDescent="0.2">
      <c r="B6529" s="110"/>
      <c r="C6529" s="122"/>
    </row>
    <row r="6530" spans="2:3" x14ac:dyDescent="0.2">
      <c r="B6530" s="110"/>
      <c r="C6530" s="122"/>
    </row>
    <row r="6531" spans="2:3" x14ac:dyDescent="0.2">
      <c r="B6531" s="110"/>
      <c r="C6531" s="122"/>
    </row>
    <row r="6532" spans="2:3" x14ac:dyDescent="0.2">
      <c r="B6532" s="110"/>
      <c r="C6532" s="122"/>
    </row>
    <row r="6533" spans="2:3" x14ac:dyDescent="0.2">
      <c r="B6533" s="110"/>
      <c r="C6533" s="122"/>
    </row>
    <row r="6534" spans="2:3" x14ac:dyDescent="0.2">
      <c r="B6534" s="110"/>
      <c r="C6534" s="122"/>
    </row>
    <row r="6535" spans="2:3" x14ac:dyDescent="0.2">
      <c r="B6535" s="110"/>
      <c r="C6535" s="122"/>
    </row>
    <row r="6536" spans="2:3" x14ac:dyDescent="0.2">
      <c r="B6536" s="110"/>
      <c r="C6536" s="122"/>
    </row>
    <row r="6537" spans="2:3" x14ac:dyDescent="0.2">
      <c r="B6537" s="110"/>
      <c r="C6537" s="122"/>
    </row>
    <row r="6538" spans="2:3" x14ac:dyDescent="0.2">
      <c r="B6538" s="110"/>
      <c r="C6538" s="122"/>
    </row>
    <row r="6539" spans="2:3" x14ac:dyDescent="0.2">
      <c r="B6539" s="110"/>
      <c r="C6539" s="122"/>
    </row>
    <row r="6540" spans="2:3" x14ac:dyDescent="0.2">
      <c r="B6540" s="110"/>
      <c r="C6540" s="122"/>
    </row>
    <row r="6541" spans="2:3" x14ac:dyDescent="0.2">
      <c r="B6541" s="110"/>
      <c r="C6541" s="122"/>
    </row>
    <row r="6542" spans="2:3" x14ac:dyDescent="0.2">
      <c r="B6542" s="110"/>
      <c r="C6542" s="122"/>
    </row>
    <row r="6543" spans="2:3" x14ac:dyDescent="0.2">
      <c r="B6543" s="110"/>
      <c r="C6543" s="122"/>
    </row>
    <row r="6544" spans="2:3" x14ac:dyDescent="0.2">
      <c r="B6544" s="110"/>
      <c r="C6544" s="122"/>
    </row>
    <row r="6545" spans="2:3" x14ac:dyDescent="0.2">
      <c r="B6545" s="110"/>
      <c r="C6545" s="122"/>
    </row>
    <row r="6546" spans="2:3" x14ac:dyDescent="0.2">
      <c r="B6546" s="110"/>
      <c r="C6546" s="122"/>
    </row>
    <row r="6547" spans="2:3" x14ac:dyDescent="0.2">
      <c r="B6547" s="110"/>
      <c r="C6547" s="122"/>
    </row>
    <row r="6548" spans="2:3" x14ac:dyDescent="0.2">
      <c r="B6548" s="110"/>
      <c r="C6548" s="122"/>
    </row>
    <row r="6549" spans="2:3" x14ac:dyDescent="0.2">
      <c r="B6549" s="110"/>
      <c r="C6549" s="122"/>
    </row>
    <row r="6550" spans="2:3" x14ac:dyDescent="0.2">
      <c r="B6550" s="110"/>
      <c r="C6550" s="122"/>
    </row>
    <row r="6551" spans="2:3" x14ac:dyDescent="0.2">
      <c r="B6551" s="110"/>
      <c r="C6551" s="122"/>
    </row>
    <row r="6552" spans="2:3" x14ac:dyDescent="0.2">
      <c r="B6552" s="110"/>
      <c r="C6552" s="122"/>
    </row>
    <row r="6553" spans="2:3" x14ac:dyDescent="0.2">
      <c r="B6553" s="110"/>
      <c r="C6553" s="122"/>
    </row>
    <row r="6554" spans="2:3" x14ac:dyDescent="0.2">
      <c r="B6554" s="110"/>
      <c r="C6554" s="122"/>
    </row>
    <row r="6555" spans="2:3" x14ac:dyDescent="0.2">
      <c r="B6555" s="110"/>
      <c r="C6555" s="122"/>
    </row>
    <row r="6556" spans="2:3" x14ac:dyDescent="0.2">
      <c r="B6556" s="110"/>
      <c r="C6556" s="122"/>
    </row>
    <row r="6557" spans="2:3" x14ac:dyDescent="0.2">
      <c r="B6557" s="110"/>
      <c r="C6557" s="122"/>
    </row>
    <row r="6558" spans="2:3" x14ac:dyDescent="0.2">
      <c r="B6558" s="110"/>
      <c r="C6558" s="122"/>
    </row>
    <row r="6559" spans="2:3" x14ac:dyDescent="0.2">
      <c r="B6559" s="110"/>
      <c r="C6559" s="122"/>
    </row>
    <row r="6560" spans="2:3" x14ac:dyDescent="0.2">
      <c r="B6560" s="110"/>
      <c r="C6560" s="122"/>
    </row>
    <row r="6561" spans="2:3" x14ac:dyDescent="0.2">
      <c r="B6561" s="110"/>
      <c r="C6561" s="122"/>
    </row>
    <row r="6562" spans="2:3" x14ac:dyDescent="0.2">
      <c r="B6562" s="110"/>
      <c r="C6562" s="122"/>
    </row>
    <row r="6563" spans="2:3" x14ac:dyDescent="0.2">
      <c r="B6563" s="110"/>
      <c r="C6563" s="122"/>
    </row>
    <row r="6564" spans="2:3" x14ac:dyDescent="0.2">
      <c r="B6564" s="110"/>
      <c r="C6564" s="122"/>
    </row>
    <row r="6565" spans="2:3" x14ac:dyDescent="0.2">
      <c r="B6565" s="110"/>
      <c r="C6565" s="122"/>
    </row>
    <row r="6566" spans="2:3" x14ac:dyDescent="0.2">
      <c r="B6566" s="110"/>
      <c r="C6566" s="122"/>
    </row>
    <row r="6567" spans="2:3" x14ac:dyDescent="0.2">
      <c r="B6567" s="110"/>
      <c r="C6567" s="122"/>
    </row>
    <row r="6568" spans="2:3" x14ac:dyDescent="0.2">
      <c r="B6568" s="110"/>
      <c r="C6568" s="122"/>
    </row>
    <row r="6569" spans="2:3" x14ac:dyDescent="0.2">
      <c r="B6569" s="110"/>
      <c r="C6569" s="122"/>
    </row>
    <row r="6570" spans="2:3" x14ac:dyDescent="0.2">
      <c r="B6570" s="110"/>
      <c r="C6570" s="122"/>
    </row>
    <row r="6571" spans="2:3" x14ac:dyDescent="0.2">
      <c r="B6571" s="110"/>
      <c r="C6571" s="122"/>
    </row>
    <row r="6572" spans="2:3" x14ac:dyDescent="0.2">
      <c r="B6572" s="110"/>
      <c r="C6572" s="122"/>
    </row>
    <row r="6573" spans="2:3" x14ac:dyDescent="0.2">
      <c r="B6573" s="110"/>
      <c r="C6573" s="122"/>
    </row>
    <row r="6574" spans="2:3" x14ac:dyDescent="0.2">
      <c r="B6574" s="110"/>
      <c r="C6574" s="122"/>
    </row>
    <row r="6575" spans="2:3" x14ac:dyDescent="0.2">
      <c r="B6575" s="110"/>
      <c r="C6575" s="122"/>
    </row>
    <row r="6576" spans="2:3" x14ac:dyDescent="0.2">
      <c r="B6576" s="110"/>
      <c r="C6576" s="122"/>
    </row>
    <row r="6577" spans="2:3" x14ac:dyDescent="0.2">
      <c r="B6577" s="110"/>
      <c r="C6577" s="122"/>
    </row>
    <row r="6578" spans="2:3" x14ac:dyDescent="0.2">
      <c r="B6578" s="110"/>
      <c r="C6578" s="122"/>
    </row>
    <row r="6579" spans="2:3" x14ac:dyDescent="0.2">
      <c r="B6579" s="110"/>
      <c r="C6579" s="122"/>
    </row>
    <row r="6580" spans="2:3" x14ac:dyDescent="0.2">
      <c r="B6580" s="110"/>
      <c r="C6580" s="122"/>
    </row>
    <row r="6581" spans="2:3" x14ac:dyDescent="0.2">
      <c r="B6581" s="110"/>
      <c r="C6581" s="122"/>
    </row>
    <row r="6582" spans="2:3" x14ac:dyDescent="0.2">
      <c r="B6582" s="110"/>
      <c r="C6582" s="122"/>
    </row>
    <row r="6583" spans="2:3" x14ac:dyDescent="0.2">
      <c r="B6583" s="110"/>
      <c r="C6583" s="122"/>
    </row>
    <row r="6584" spans="2:3" x14ac:dyDescent="0.2">
      <c r="B6584" s="110"/>
      <c r="C6584" s="122"/>
    </row>
    <row r="6585" spans="2:3" x14ac:dyDescent="0.2">
      <c r="B6585" s="110"/>
      <c r="C6585" s="122"/>
    </row>
    <row r="6586" spans="2:3" x14ac:dyDescent="0.2">
      <c r="B6586" s="110"/>
      <c r="C6586" s="122"/>
    </row>
    <row r="6587" spans="2:3" x14ac:dyDescent="0.2">
      <c r="B6587" s="110"/>
      <c r="C6587" s="122"/>
    </row>
    <row r="6588" spans="2:3" x14ac:dyDescent="0.2">
      <c r="B6588" s="110"/>
      <c r="C6588" s="122"/>
    </row>
    <row r="6589" spans="2:3" x14ac:dyDescent="0.2">
      <c r="B6589" s="110"/>
      <c r="C6589" s="122"/>
    </row>
    <row r="6590" spans="2:3" x14ac:dyDescent="0.2">
      <c r="B6590" s="110"/>
      <c r="C6590" s="122"/>
    </row>
    <row r="6591" spans="2:3" x14ac:dyDescent="0.2">
      <c r="B6591" s="110"/>
      <c r="C6591" s="122"/>
    </row>
    <row r="6592" spans="2:3" x14ac:dyDescent="0.2">
      <c r="B6592" s="110"/>
      <c r="C6592" s="122"/>
    </row>
    <row r="6593" spans="2:3" x14ac:dyDescent="0.2">
      <c r="B6593" s="110"/>
      <c r="C6593" s="122"/>
    </row>
    <row r="6594" spans="2:3" x14ac:dyDescent="0.2">
      <c r="B6594" s="110"/>
      <c r="C6594" s="122"/>
    </row>
    <row r="6595" spans="2:3" x14ac:dyDescent="0.2">
      <c r="B6595" s="110"/>
      <c r="C6595" s="122"/>
    </row>
    <row r="6596" spans="2:3" x14ac:dyDescent="0.2">
      <c r="B6596" s="110"/>
      <c r="C6596" s="122"/>
    </row>
    <row r="6597" spans="2:3" x14ac:dyDescent="0.2">
      <c r="B6597" s="110"/>
      <c r="C6597" s="122"/>
    </row>
    <row r="6598" spans="2:3" x14ac:dyDescent="0.2">
      <c r="B6598" s="110"/>
      <c r="C6598" s="122"/>
    </row>
    <row r="6599" spans="2:3" x14ac:dyDescent="0.2">
      <c r="B6599" s="110"/>
      <c r="C6599" s="122"/>
    </row>
    <row r="6600" spans="2:3" x14ac:dyDescent="0.2">
      <c r="B6600" s="110"/>
      <c r="C6600" s="122"/>
    </row>
    <row r="6601" spans="2:3" x14ac:dyDescent="0.2">
      <c r="B6601" s="110"/>
      <c r="C6601" s="122"/>
    </row>
    <row r="6602" spans="2:3" x14ac:dyDescent="0.2">
      <c r="B6602" s="110"/>
      <c r="C6602" s="122"/>
    </row>
    <row r="6603" spans="2:3" x14ac:dyDescent="0.2">
      <c r="B6603" s="110"/>
      <c r="C6603" s="122"/>
    </row>
    <row r="6604" spans="2:3" x14ac:dyDescent="0.2">
      <c r="B6604" s="110"/>
      <c r="C6604" s="122"/>
    </row>
    <row r="6605" spans="2:3" x14ac:dyDescent="0.2">
      <c r="B6605" s="110"/>
      <c r="C6605" s="122"/>
    </row>
    <row r="6606" spans="2:3" x14ac:dyDescent="0.2">
      <c r="B6606" s="110"/>
      <c r="C6606" s="122"/>
    </row>
    <row r="6607" spans="2:3" x14ac:dyDescent="0.2">
      <c r="B6607" s="110"/>
      <c r="C6607" s="122"/>
    </row>
    <row r="6608" spans="2:3" x14ac:dyDescent="0.2">
      <c r="B6608" s="110"/>
      <c r="C6608" s="122"/>
    </row>
    <row r="6609" spans="2:3" x14ac:dyDescent="0.2">
      <c r="B6609" s="110"/>
      <c r="C6609" s="122"/>
    </row>
    <row r="6610" spans="2:3" x14ac:dyDescent="0.2">
      <c r="B6610" s="110"/>
      <c r="C6610" s="122"/>
    </row>
    <row r="6611" spans="2:3" x14ac:dyDescent="0.2">
      <c r="B6611" s="110"/>
      <c r="C6611" s="122"/>
    </row>
    <row r="6612" spans="2:3" x14ac:dyDescent="0.2">
      <c r="B6612" s="110"/>
      <c r="C6612" s="122"/>
    </row>
    <row r="6613" spans="2:3" x14ac:dyDescent="0.2">
      <c r="B6613" s="110"/>
      <c r="C6613" s="122"/>
    </row>
    <row r="6614" spans="2:3" x14ac:dyDescent="0.2">
      <c r="B6614" s="110"/>
      <c r="C6614" s="122"/>
    </row>
    <row r="6615" spans="2:3" x14ac:dyDescent="0.2">
      <c r="B6615" s="110"/>
      <c r="C6615" s="122"/>
    </row>
    <row r="6616" spans="2:3" x14ac:dyDescent="0.2">
      <c r="B6616" s="110"/>
      <c r="C6616" s="122"/>
    </row>
    <row r="6617" spans="2:3" x14ac:dyDescent="0.2">
      <c r="B6617" s="110"/>
      <c r="C6617" s="122"/>
    </row>
    <row r="6618" spans="2:3" x14ac:dyDescent="0.2">
      <c r="B6618" s="110"/>
      <c r="C6618" s="122"/>
    </row>
    <row r="6619" spans="2:3" x14ac:dyDescent="0.2">
      <c r="B6619" s="110"/>
      <c r="C6619" s="122"/>
    </row>
    <row r="6620" spans="2:3" x14ac:dyDescent="0.2">
      <c r="B6620" s="110"/>
      <c r="C6620" s="122"/>
    </row>
    <row r="6621" spans="2:3" x14ac:dyDescent="0.2">
      <c r="B6621" s="110"/>
      <c r="C6621" s="122"/>
    </row>
    <row r="6622" spans="2:3" x14ac:dyDescent="0.2">
      <c r="B6622" s="110"/>
      <c r="C6622" s="122"/>
    </row>
    <row r="6623" spans="2:3" x14ac:dyDescent="0.2">
      <c r="B6623" s="110"/>
      <c r="C6623" s="122"/>
    </row>
    <row r="6624" spans="2:3" x14ac:dyDescent="0.2">
      <c r="B6624" s="110"/>
      <c r="C6624" s="122"/>
    </row>
    <row r="6625" spans="2:3" x14ac:dyDescent="0.2">
      <c r="B6625" s="110"/>
      <c r="C6625" s="122"/>
    </row>
    <row r="6626" spans="2:3" x14ac:dyDescent="0.2">
      <c r="B6626" s="110"/>
      <c r="C6626" s="122"/>
    </row>
    <row r="6627" spans="2:3" x14ac:dyDescent="0.2">
      <c r="B6627" s="110"/>
      <c r="C6627" s="122"/>
    </row>
    <row r="6628" spans="2:3" x14ac:dyDescent="0.2">
      <c r="B6628" s="110"/>
      <c r="C6628" s="122"/>
    </row>
    <row r="6629" spans="2:3" x14ac:dyDescent="0.2">
      <c r="B6629" s="110"/>
      <c r="C6629" s="122"/>
    </row>
    <row r="6630" spans="2:3" x14ac:dyDescent="0.2">
      <c r="B6630" s="110"/>
      <c r="C6630" s="122"/>
    </row>
    <row r="6631" spans="2:3" x14ac:dyDescent="0.2">
      <c r="B6631" s="110"/>
      <c r="C6631" s="122"/>
    </row>
    <row r="6632" spans="2:3" x14ac:dyDescent="0.2">
      <c r="B6632" s="110"/>
      <c r="C6632" s="122"/>
    </row>
    <row r="6633" spans="2:3" x14ac:dyDescent="0.2">
      <c r="B6633" s="110"/>
      <c r="C6633" s="122"/>
    </row>
    <row r="6634" spans="2:3" x14ac:dyDescent="0.2">
      <c r="B6634" s="110"/>
      <c r="C6634" s="122"/>
    </row>
    <row r="6635" spans="2:3" x14ac:dyDescent="0.2">
      <c r="B6635" s="110"/>
      <c r="C6635" s="122"/>
    </row>
    <row r="6636" spans="2:3" x14ac:dyDescent="0.2">
      <c r="B6636" s="110"/>
      <c r="C6636" s="122"/>
    </row>
    <row r="6637" spans="2:3" x14ac:dyDescent="0.2">
      <c r="B6637" s="110"/>
      <c r="C6637" s="122"/>
    </row>
    <row r="6638" spans="2:3" x14ac:dyDescent="0.2">
      <c r="B6638" s="110"/>
      <c r="C6638" s="122"/>
    </row>
    <row r="6639" spans="2:3" x14ac:dyDescent="0.2">
      <c r="B6639" s="110"/>
      <c r="C6639" s="122"/>
    </row>
    <row r="6640" spans="2:3" x14ac:dyDescent="0.2">
      <c r="B6640" s="110"/>
      <c r="C6640" s="122"/>
    </row>
    <row r="6641" spans="2:3" x14ac:dyDescent="0.2">
      <c r="B6641" s="110"/>
      <c r="C6641" s="122"/>
    </row>
    <row r="6642" spans="2:3" x14ac:dyDescent="0.2">
      <c r="B6642" s="110"/>
      <c r="C6642" s="122"/>
    </row>
    <row r="6643" spans="2:3" x14ac:dyDescent="0.2">
      <c r="B6643" s="110"/>
      <c r="C6643" s="122"/>
    </row>
    <row r="6644" spans="2:3" x14ac:dyDescent="0.2">
      <c r="B6644" s="110"/>
      <c r="C6644" s="122"/>
    </row>
    <row r="6645" spans="2:3" x14ac:dyDescent="0.2">
      <c r="B6645" s="110"/>
      <c r="C6645" s="122"/>
    </row>
    <row r="6646" spans="2:3" x14ac:dyDescent="0.2">
      <c r="B6646" s="110"/>
      <c r="C6646" s="122"/>
    </row>
    <row r="6647" spans="2:3" x14ac:dyDescent="0.2">
      <c r="B6647" s="110"/>
      <c r="C6647" s="122"/>
    </row>
    <row r="6648" spans="2:3" x14ac:dyDescent="0.2">
      <c r="B6648" s="110"/>
      <c r="C6648" s="122"/>
    </row>
    <row r="6649" spans="2:3" x14ac:dyDescent="0.2">
      <c r="B6649" s="110"/>
      <c r="C6649" s="122"/>
    </row>
    <row r="6650" spans="2:3" x14ac:dyDescent="0.2">
      <c r="B6650" s="110"/>
      <c r="C6650" s="122"/>
    </row>
    <row r="6651" spans="2:3" x14ac:dyDescent="0.2">
      <c r="B6651" s="110"/>
      <c r="C6651" s="122"/>
    </row>
    <row r="6652" spans="2:3" x14ac:dyDescent="0.2">
      <c r="B6652" s="110"/>
      <c r="C6652" s="122"/>
    </row>
    <row r="6653" spans="2:3" x14ac:dyDescent="0.2">
      <c r="B6653" s="110"/>
      <c r="C6653" s="122"/>
    </row>
    <row r="6654" spans="2:3" x14ac:dyDescent="0.2">
      <c r="B6654" s="110"/>
      <c r="C6654" s="122"/>
    </row>
    <row r="6655" spans="2:3" x14ac:dyDescent="0.2">
      <c r="B6655" s="110"/>
      <c r="C6655" s="122"/>
    </row>
    <row r="6656" spans="2:3" x14ac:dyDescent="0.2">
      <c r="B6656" s="110"/>
      <c r="C6656" s="122"/>
    </row>
    <row r="6657" spans="2:3" x14ac:dyDescent="0.2">
      <c r="B6657" s="110"/>
      <c r="C6657" s="122"/>
    </row>
    <row r="6658" spans="2:3" x14ac:dyDescent="0.2">
      <c r="B6658" s="110"/>
      <c r="C6658" s="122"/>
    </row>
    <row r="6659" spans="2:3" x14ac:dyDescent="0.2">
      <c r="B6659" s="110"/>
      <c r="C6659" s="122"/>
    </row>
    <row r="6660" spans="2:3" x14ac:dyDescent="0.2">
      <c r="B6660" s="110"/>
      <c r="C6660" s="122"/>
    </row>
    <row r="6661" spans="2:3" x14ac:dyDescent="0.2">
      <c r="B6661" s="110"/>
      <c r="C6661" s="122"/>
    </row>
    <row r="6662" spans="2:3" x14ac:dyDescent="0.2">
      <c r="B6662" s="110"/>
      <c r="C6662" s="122"/>
    </row>
    <row r="6663" spans="2:3" x14ac:dyDescent="0.2">
      <c r="B6663" s="110"/>
      <c r="C6663" s="122"/>
    </row>
    <row r="6664" spans="2:3" x14ac:dyDescent="0.2">
      <c r="B6664" s="110"/>
      <c r="C6664" s="122"/>
    </row>
    <row r="6665" spans="2:3" x14ac:dyDescent="0.2">
      <c r="B6665" s="110"/>
      <c r="C6665" s="122"/>
    </row>
    <row r="6666" spans="2:3" x14ac:dyDescent="0.2">
      <c r="B6666" s="110"/>
      <c r="C6666" s="122"/>
    </row>
    <row r="6667" spans="2:3" x14ac:dyDescent="0.2">
      <c r="B6667" s="110"/>
      <c r="C6667" s="122"/>
    </row>
    <row r="6668" spans="2:3" x14ac:dyDescent="0.2">
      <c r="B6668" s="110"/>
      <c r="C6668" s="122"/>
    </row>
    <row r="6669" spans="2:3" x14ac:dyDescent="0.2">
      <c r="B6669" s="110"/>
      <c r="C6669" s="122"/>
    </row>
    <row r="6670" spans="2:3" x14ac:dyDescent="0.2">
      <c r="B6670" s="110"/>
      <c r="C6670" s="122"/>
    </row>
    <row r="6671" spans="2:3" x14ac:dyDescent="0.2">
      <c r="B6671" s="110"/>
      <c r="C6671" s="122"/>
    </row>
    <row r="6672" spans="2:3" x14ac:dyDescent="0.2">
      <c r="B6672" s="110"/>
      <c r="C6672" s="122"/>
    </row>
    <row r="6673" spans="2:3" x14ac:dyDescent="0.2">
      <c r="B6673" s="110"/>
      <c r="C6673" s="122"/>
    </row>
    <row r="6674" spans="2:3" x14ac:dyDescent="0.2">
      <c r="B6674" s="110"/>
      <c r="C6674" s="122"/>
    </row>
    <row r="6675" spans="2:3" x14ac:dyDescent="0.2">
      <c r="B6675" s="110"/>
      <c r="C6675" s="122"/>
    </row>
    <row r="6676" spans="2:3" x14ac:dyDescent="0.2">
      <c r="B6676" s="110"/>
      <c r="C6676" s="122"/>
    </row>
    <row r="6677" spans="2:3" x14ac:dyDescent="0.2">
      <c r="B6677" s="110"/>
      <c r="C6677" s="122"/>
    </row>
    <row r="6678" spans="2:3" x14ac:dyDescent="0.2">
      <c r="B6678" s="110"/>
      <c r="C6678" s="122"/>
    </row>
    <row r="6679" spans="2:3" x14ac:dyDescent="0.2">
      <c r="B6679" s="110"/>
      <c r="C6679" s="122"/>
    </row>
    <row r="6680" spans="2:3" x14ac:dyDescent="0.2">
      <c r="B6680" s="110"/>
      <c r="C6680" s="122"/>
    </row>
    <row r="6681" spans="2:3" x14ac:dyDescent="0.2">
      <c r="B6681" s="110"/>
      <c r="C6681" s="122"/>
    </row>
    <row r="6682" spans="2:3" x14ac:dyDescent="0.2">
      <c r="B6682" s="110"/>
      <c r="C6682" s="122"/>
    </row>
    <row r="6683" spans="2:3" x14ac:dyDescent="0.2">
      <c r="B6683" s="110"/>
      <c r="C6683" s="122"/>
    </row>
    <row r="6684" spans="2:3" x14ac:dyDescent="0.2">
      <c r="B6684" s="110"/>
      <c r="C6684" s="122"/>
    </row>
    <row r="6685" spans="2:3" x14ac:dyDescent="0.2">
      <c r="B6685" s="110"/>
      <c r="C6685" s="122"/>
    </row>
    <row r="6686" spans="2:3" x14ac:dyDescent="0.2">
      <c r="B6686" s="110"/>
      <c r="C6686" s="122"/>
    </row>
    <row r="6687" spans="2:3" x14ac:dyDescent="0.2">
      <c r="B6687" s="110"/>
      <c r="C6687" s="122"/>
    </row>
    <row r="6688" spans="2:3" x14ac:dyDescent="0.2">
      <c r="B6688" s="110"/>
      <c r="C6688" s="122"/>
    </row>
    <row r="6689" spans="2:3" x14ac:dyDescent="0.2">
      <c r="B6689" s="110"/>
      <c r="C6689" s="122"/>
    </row>
    <row r="6690" spans="2:3" x14ac:dyDescent="0.2">
      <c r="B6690" s="110"/>
      <c r="C6690" s="122"/>
    </row>
    <row r="6691" spans="2:3" x14ac:dyDescent="0.2">
      <c r="B6691" s="110"/>
      <c r="C6691" s="122"/>
    </row>
    <row r="6692" spans="2:3" x14ac:dyDescent="0.2">
      <c r="B6692" s="110"/>
      <c r="C6692" s="122"/>
    </row>
    <row r="6693" spans="2:3" x14ac:dyDescent="0.2">
      <c r="B6693" s="110"/>
      <c r="C6693" s="122"/>
    </row>
    <row r="6694" spans="2:3" x14ac:dyDescent="0.2">
      <c r="B6694" s="110"/>
      <c r="C6694" s="122"/>
    </row>
    <row r="6695" spans="2:3" x14ac:dyDescent="0.2">
      <c r="B6695" s="110"/>
      <c r="C6695" s="122"/>
    </row>
    <row r="6696" spans="2:3" x14ac:dyDescent="0.2">
      <c r="B6696" s="110"/>
      <c r="C6696" s="122"/>
    </row>
    <row r="6697" spans="2:3" x14ac:dyDescent="0.2">
      <c r="B6697" s="110"/>
      <c r="C6697" s="122"/>
    </row>
    <row r="6698" spans="2:3" x14ac:dyDescent="0.2">
      <c r="B6698" s="110"/>
      <c r="C6698" s="122"/>
    </row>
    <row r="6699" spans="2:3" x14ac:dyDescent="0.2">
      <c r="B6699" s="110"/>
      <c r="C6699" s="122"/>
    </row>
    <row r="6700" spans="2:3" x14ac:dyDescent="0.2">
      <c r="B6700" s="110"/>
      <c r="C6700" s="122"/>
    </row>
    <row r="6701" spans="2:3" x14ac:dyDescent="0.2">
      <c r="B6701" s="110"/>
      <c r="C6701" s="122"/>
    </row>
    <row r="6702" spans="2:3" x14ac:dyDescent="0.2">
      <c r="B6702" s="110"/>
      <c r="C6702" s="122"/>
    </row>
    <row r="6703" spans="2:3" x14ac:dyDescent="0.2">
      <c r="B6703" s="110"/>
      <c r="C6703" s="122"/>
    </row>
    <row r="6704" spans="2:3" x14ac:dyDescent="0.2">
      <c r="B6704" s="110"/>
      <c r="C6704" s="122"/>
    </row>
    <row r="6705" spans="2:3" x14ac:dyDescent="0.2">
      <c r="B6705" s="110"/>
      <c r="C6705" s="122"/>
    </row>
    <row r="6706" spans="2:3" x14ac:dyDescent="0.2">
      <c r="B6706" s="110"/>
      <c r="C6706" s="122"/>
    </row>
    <row r="6707" spans="2:3" x14ac:dyDescent="0.2">
      <c r="B6707" s="110"/>
      <c r="C6707" s="122"/>
    </row>
    <row r="6708" spans="2:3" x14ac:dyDescent="0.2">
      <c r="B6708" s="110"/>
      <c r="C6708" s="122"/>
    </row>
    <row r="6709" spans="2:3" x14ac:dyDescent="0.2">
      <c r="B6709" s="110"/>
      <c r="C6709" s="122"/>
    </row>
    <row r="6710" spans="2:3" x14ac:dyDescent="0.2">
      <c r="B6710" s="110"/>
      <c r="C6710" s="122"/>
    </row>
    <row r="6711" spans="2:3" x14ac:dyDescent="0.2">
      <c r="B6711" s="110"/>
      <c r="C6711" s="122"/>
    </row>
    <row r="6712" spans="2:3" x14ac:dyDescent="0.2">
      <c r="B6712" s="110"/>
      <c r="C6712" s="122"/>
    </row>
    <row r="6713" spans="2:3" x14ac:dyDescent="0.2">
      <c r="B6713" s="110"/>
      <c r="C6713" s="122"/>
    </row>
    <row r="6714" spans="2:3" x14ac:dyDescent="0.2">
      <c r="B6714" s="110"/>
      <c r="C6714" s="122"/>
    </row>
    <row r="6715" spans="2:3" x14ac:dyDescent="0.2">
      <c r="B6715" s="110"/>
      <c r="C6715" s="122"/>
    </row>
    <row r="6716" spans="2:3" x14ac:dyDescent="0.2">
      <c r="B6716" s="110"/>
      <c r="C6716" s="122"/>
    </row>
    <row r="6717" spans="2:3" x14ac:dyDescent="0.2">
      <c r="B6717" s="110"/>
      <c r="C6717" s="122"/>
    </row>
    <row r="6718" spans="2:3" x14ac:dyDescent="0.2">
      <c r="B6718" s="110"/>
      <c r="C6718" s="122"/>
    </row>
    <row r="6719" spans="2:3" x14ac:dyDescent="0.2">
      <c r="B6719" s="110"/>
      <c r="C6719" s="122"/>
    </row>
    <row r="6720" spans="2:3" x14ac:dyDescent="0.2">
      <c r="B6720" s="110"/>
      <c r="C6720" s="122"/>
    </row>
    <row r="6721" spans="2:3" x14ac:dyDescent="0.2">
      <c r="B6721" s="110"/>
      <c r="C6721" s="122"/>
    </row>
    <row r="6722" spans="2:3" x14ac:dyDescent="0.2">
      <c r="B6722" s="110"/>
      <c r="C6722" s="122"/>
    </row>
    <row r="6723" spans="2:3" x14ac:dyDescent="0.2">
      <c r="B6723" s="110"/>
      <c r="C6723" s="122"/>
    </row>
    <row r="6724" spans="2:3" x14ac:dyDescent="0.2">
      <c r="B6724" s="110"/>
      <c r="C6724" s="122"/>
    </row>
    <row r="6725" spans="2:3" x14ac:dyDescent="0.2">
      <c r="B6725" s="110"/>
      <c r="C6725" s="122"/>
    </row>
    <row r="6726" spans="2:3" x14ac:dyDescent="0.2">
      <c r="B6726" s="110"/>
      <c r="C6726" s="122"/>
    </row>
    <row r="6727" spans="2:3" x14ac:dyDescent="0.2">
      <c r="B6727" s="110"/>
      <c r="C6727" s="122"/>
    </row>
    <row r="6728" spans="2:3" x14ac:dyDescent="0.2">
      <c r="B6728" s="110"/>
      <c r="C6728" s="122"/>
    </row>
    <row r="6729" spans="2:3" x14ac:dyDescent="0.2">
      <c r="B6729" s="110"/>
      <c r="C6729" s="122"/>
    </row>
    <row r="6730" spans="2:3" x14ac:dyDescent="0.2">
      <c r="B6730" s="110"/>
      <c r="C6730" s="122"/>
    </row>
    <row r="6731" spans="2:3" x14ac:dyDescent="0.2">
      <c r="B6731" s="110"/>
      <c r="C6731" s="122"/>
    </row>
    <row r="6732" spans="2:3" x14ac:dyDescent="0.2">
      <c r="B6732" s="110"/>
      <c r="C6732" s="122"/>
    </row>
    <row r="6733" spans="2:3" x14ac:dyDescent="0.2">
      <c r="B6733" s="110"/>
      <c r="C6733" s="122"/>
    </row>
    <row r="6734" spans="2:3" x14ac:dyDescent="0.2">
      <c r="B6734" s="110"/>
      <c r="C6734" s="122"/>
    </row>
    <row r="6735" spans="2:3" x14ac:dyDescent="0.2">
      <c r="B6735" s="110"/>
      <c r="C6735" s="122"/>
    </row>
    <row r="6736" spans="2:3" x14ac:dyDescent="0.2">
      <c r="B6736" s="110"/>
      <c r="C6736" s="122"/>
    </row>
    <row r="6737" spans="2:3" x14ac:dyDescent="0.2">
      <c r="B6737" s="110"/>
      <c r="C6737" s="122"/>
    </row>
    <row r="6738" spans="2:3" x14ac:dyDescent="0.2">
      <c r="B6738" s="110"/>
      <c r="C6738" s="122"/>
    </row>
    <row r="6739" spans="2:3" x14ac:dyDescent="0.2">
      <c r="B6739" s="110"/>
      <c r="C6739" s="122"/>
    </row>
    <row r="6740" spans="2:3" x14ac:dyDescent="0.2">
      <c r="B6740" s="110"/>
      <c r="C6740" s="122"/>
    </row>
    <row r="6741" spans="2:3" x14ac:dyDescent="0.2">
      <c r="B6741" s="110"/>
      <c r="C6741" s="122"/>
    </row>
    <row r="6742" spans="2:3" x14ac:dyDescent="0.2">
      <c r="B6742" s="110"/>
      <c r="C6742" s="122"/>
    </row>
    <row r="6743" spans="2:3" x14ac:dyDescent="0.2">
      <c r="B6743" s="110"/>
      <c r="C6743" s="122"/>
    </row>
    <row r="6744" spans="2:3" x14ac:dyDescent="0.2">
      <c r="B6744" s="110"/>
      <c r="C6744" s="122"/>
    </row>
    <row r="6745" spans="2:3" x14ac:dyDescent="0.2">
      <c r="B6745" s="110"/>
      <c r="C6745" s="122"/>
    </row>
    <row r="6746" spans="2:3" x14ac:dyDescent="0.2">
      <c r="B6746" s="110"/>
      <c r="C6746" s="122"/>
    </row>
    <row r="6747" spans="2:3" x14ac:dyDescent="0.2">
      <c r="B6747" s="110"/>
      <c r="C6747" s="122"/>
    </row>
    <row r="6748" spans="2:3" x14ac:dyDescent="0.2">
      <c r="B6748" s="110"/>
      <c r="C6748" s="122"/>
    </row>
    <row r="6749" spans="2:3" x14ac:dyDescent="0.2">
      <c r="B6749" s="110"/>
      <c r="C6749" s="122"/>
    </row>
    <row r="6750" spans="2:3" x14ac:dyDescent="0.2">
      <c r="B6750" s="110"/>
      <c r="C6750" s="122"/>
    </row>
    <row r="6751" spans="2:3" x14ac:dyDescent="0.2">
      <c r="B6751" s="110"/>
      <c r="C6751" s="122"/>
    </row>
    <row r="6752" spans="2:3" x14ac:dyDescent="0.2">
      <c r="B6752" s="110"/>
      <c r="C6752" s="122"/>
    </row>
    <row r="6753" spans="2:3" x14ac:dyDescent="0.2">
      <c r="B6753" s="110"/>
      <c r="C6753" s="122"/>
    </row>
    <row r="6754" spans="2:3" x14ac:dyDescent="0.2">
      <c r="B6754" s="110"/>
      <c r="C6754" s="122"/>
    </row>
    <row r="6755" spans="2:3" x14ac:dyDescent="0.2">
      <c r="B6755" s="110"/>
      <c r="C6755" s="122"/>
    </row>
    <row r="6756" spans="2:3" x14ac:dyDescent="0.2">
      <c r="B6756" s="110"/>
      <c r="C6756" s="122"/>
    </row>
    <row r="6757" spans="2:3" x14ac:dyDescent="0.2">
      <c r="B6757" s="110"/>
      <c r="C6757" s="122"/>
    </row>
    <row r="6758" spans="2:3" x14ac:dyDescent="0.2">
      <c r="B6758" s="110"/>
      <c r="C6758" s="122"/>
    </row>
    <row r="6759" spans="2:3" x14ac:dyDescent="0.2">
      <c r="B6759" s="110"/>
      <c r="C6759" s="122"/>
    </row>
    <row r="6760" spans="2:3" x14ac:dyDescent="0.2">
      <c r="B6760" s="110"/>
      <c r="C6760" s="122"/>
    </row>
    <row r="6761" spans="2:3" x14ac:dyDescent="0.2">
      <c r="B6761" s="110"/>
      <c r="C6761" s="122"/>
    </row>
    <row r="6762" spans="2:3" x14ac:dyDescent="0.2">
      <c r="B6762" s="110"/>
      <c r="C6762" s="122"/>
    </row>
    <row r="6763" spans="2:3" x14ac:dyDescent="0.2">
      <c r="B6763" s="110"/>
      <c r="C6763" s="122"/>
    </row>
    <row r="6764" spans="2:3" x14ac:dyDescent="0.2">
      <c r="B6764" s="110"/>
      <c r="C6764" s="122"/>
    </row>
    <row r="6765" spans="2:3" x14ac:dyDescent="0.2">
      <c r="B6765" s="110"/>
      <c r="C6765" s="122"/>
    </row>
    <row r="6766" spans="2:3" x14ac:dyDescent="0.2">
      <c r="B6766" s="110"/>
      <c r="C6766" s="122"/>
    </row>
    <row r="6767" spans="2:3" x14ac:dyDescent="0.2">
      <c r="B6767" s="110"/>
      <c r="C6767" s="122"/>
    </row>
    <row r="6768" spans="2:3" x14ac:dyDescent="0.2">
      <c r="B6768" s="110"/>
      <c r="C6768" s="122"/>
    </row>
    <row r="6769" spans="2:3" x14ac:dyDescent="0.2">
      <c r="B6769" s="110"/>
      <c r="C6769" s="122"/>
    </row>
    <row r="6770" spans="2:3" x14ac:dyDescent="0.2">
      <c r="B6770" s="110"/>
      <c r="C6770" s="122"/>
    </row>
    <row r="6771" spans="2:3" x14ac:dyDescent="0.2">
      <c r="B6771" s="110"/>
      <c r="C6771" s="122"/>
    </row>
    <row r="6772" spans="2:3" x14ac:dyDescent="0.2">
      <c r="B6772" s="110"/>
      <c r="C6772" s="122"/>
    </row>
    <row r="6773" spans="2:3" x14ac:dyDescent="0.2">
      <c r="B6773" s="110"/>
      <c r="C6773" s="122"/>
    </row>
    <row r="6774" spans="2:3" x14ac:dyDescent="0.2">
      <c r="B6774" s="110"/>
      <c r="C6774" s="122"/>
    </row>
    <row r="6775" spans="2:3" x14ac:dyDescent="0.2">
      <c r="B6775" s="110"/>
      <c r="C6775" s="122"/>
    </row>
    <row r="6776" spans="2:3" x14ac:dyDescent="0.2">
      <c r="B6776" s="110"/>
      <c r="C6776" s="122"/>
    </row>
    <row r="6777" spans="2:3" x14ac:dyDescent="0.2">
      <c r="B6777" s="110"/>
      <c r="C6777" s="122"/>
    </row>
    <row r="6778" spans="2:3" x14ac:dyDescent="0.2">
      <c r="B6778" s="110"/>
      <c r="C6778" s="122"/>
    </row>
    <row r="6779" spans="2:3" x14ac:dyDescent="0.2">
      <c r="B6779" s="110"/>
      <c r="C6779" s="122"/>
    </row>
    <row r="6780" spans="2:3" x14ac:dyDescent="0.2">
      <c r="B6780" s="110"/>
      <c r="C6780" s="122"/>
    </row>
    <row r="6781" spans="2:3" x14ac:dyDescent="0.2">
      <c r="B6781" s="110"/>
      <c r="C6781" s="122"/>
    </row>
    <row r="6782" spans="2:3" x14ac:dyDescent="0.2">
      <c r="B6782" s="110"/>
      <c r="C6782" s="122"/>
    </row>
    <row r="6783" spans="2:3" x14ac:dyDescent="0.2">
      <c r="B6783" s="110"/>
      <c r="C6783" s="122"/>
    </row>
    <row r="6784" spans="2:3" x14ac:dyDescent="0.2">
      <c r="B6784" s="110"/>
      <c r="C6784" s="122"/>
    </row>
    <row r="6785" spans="2:3" x14ac:dyDescent="0.2">
      <c r="B6785" s="110"/>
      <c r="C6785" s="122"/>
    </row>
    <row r="6786" spans="2:3" x14ac:dyDescent="0.2">
      <c r="B6786" s="110"/>
      <c r="C6786" s="122"/>
    </row>
    <row r="6787" spans="2:3" x14ac:dyDescent="0.2">
      <c r="B6787" s="110"/>
      <c r="C6787" s="122"/>
    </row>
    <row r="6788" spans="2:3" x14ac:dyDescent="0.2">
      <c r="B6788" s="110"/>
      <c r="C6788" s="122"/>
    </row>
    <row r="6789" spans="2:3" x14ac:dyDescent="0.2">
      <c r="B6789" s="110"/>
      <c r="C6789" s="122"/>
    </row>
    <row r="6790" spans="2:3" x14ac:dyDescent="0.2">
      <c r="B6790" s="110"/>
      <c r="C6790" s="122"/>
    </row>
    <row r="6791" spans="2:3" x14ac:dyDescent="0.2">
      <c r="B6791" s="110"/>
      <c r="C6791" s="122"/>
    </row>
    <row r="6792" spans="2:3" x14ac:dyDescent="0.2">
      <c r="B6792" s="110"/>
      <c r="C6792" s="122"/>
    </row>
    <row r="6793" spans="2:3" x14ac:dyDescent="0.2">
      <c r="B6793" s="110"/>
      <c r="C6793" s="122"/>
    </row>
    <row r="6794" spans="2:3" x14ac:dyDescent="0.2">
      <c r="B6794" s="110"/>
      <c r="C6794" s="122"/>
    </row>
    <row r="6795" spans="2:3" x14ac:dyDescent="0.2">
      <c r="B6795" s="110"/>
      <c r="C6795" s="122"/>
    </row>
    <row r="6796" spans="2:3" x14ac:dyDescent="0.2">
      <c r="B6796" s="110"/>
      <c r="C6796" s="122"/>
    </row>
    <row r="6797" spans="2:3" x14ac:dyDescent="0.2">
      <c r="B6797" s="110"/>
      <c r="C6797" s="122"/>
    </row>
    <row r="6798" spans="2:3" x14ac:dyDescent="0.2">
      <c r="B6798" s="110"/>
      <c r="C6798" s="122"/>
    </row>
    <row r="6799" spans="2:3" x14ac:dyDescent="0.2">
      <c r="B6799" s="110"/>
      <c r="C6799" s="122"/>
    </row>
    <row r="6800" spans="2:3" x14ac:dyDescent="0.2">
      <c r="B6800" s="110"/>
      <c r="C6800" s="122"/>
    </row>
    <row r="6801" spans="2:3" x14ac:dyDescent="0.2">
      <c r="B6801" s="110"/>
      <c r="C6801" s="122"/>
    </row>
    <row r="6802" spans="2:3" x14ac:dyDescent="0.2">
      <c r="B6802" s="110"/>
      <c r="C6802" s="122"/>
    </row>
    <row r="6803" spans="2:3" x14ac:dyDescent="0.2">
      <c r="B6803" s="110"/>
      <c r="C6803" s="122"/>
    </row>
    <row r="6804" spans="2:3" x14ac:dyDescent="0.2">
      <c r="B6804" s="110"/>
      <c r="C6804" s="122"/>
    </row>
    <row r="6805" spans="2:3" x14ac:dyDescent="0.2">
      <c r="B6805" s="110"/>
      <c r="C6805" s="122"/>
    </row>
    <row r="6806" spans="2:3" x14ac:dyDescent="0.2">
      <c r="B6806" s="110"/>
      <c r="C6806" s="122"/>
    </row>
    <row r="6807" spans="2:3" x14ac:dyDescent="0.2">
      <c r="B6807" s="110"/>
      <c r="C6807" s="122"/>
    </row>
    <row r="6808" spans="2:3" x14ac:dyDescent="0.2">
      <c r="B6808" s="110"/>
      <c r="C6808" s="122"/>
    </row>
    <row r="6809" spans="2:3" x14ac:dyDescent="0.2">
      <c r="B6809" s="110"/>
      <c r="C6809" s="122"/>
    </row>
    <row r="6810" spans="2:3" x14ac:dyDescent="0.2">
      <c r="B6810" s="110"/>
      <c r="C6810" s="122"/>
    </row>
    <row r="6811" spans="2:3" x14ac:dyDescent="0.2">
      <c r="B6811" s="110"/>
      <c r="C6811" s="122"/>
    </row>
    <row r="6812" spans="2:3" x14ac:dyDescent="0.2">
      <c r="B6812" s="110"/>
      <c r="C6812" s="122"/>
    </row>
    <row r="6813" spans="2:3" x14ac:dyDescent="0.2">
      <c r="B6813" s="110"/>
      <c r="C6813" s="122"/>
    </row>
    <row r="6814" spans="2:3" x14ac:dyDescent="0.2">
      <c r="B6814" s="110"/>
      <c r="C6814" s="122"/>
    </row>
    <row r="6815" spans="2:3" x14ac:dyDescent="0.2">
      <c r="B6815" s="110"/>
      <c r="C6815" s="122"/>
    </row>
    <row r="6816" spans="2:3" x14ac:dyDescent="0.2">
      <c r="B6816" s="110"/>
      <c r="C6816" s="122"/>
    </row>
    <row r="6817" spans="2:3" x14ac:dyDescent="0.2">
      <c r="B6817" s="110"/>
      <c r="C6817" s="122"/>
    </row>
    <row r="6818" spans="2:3" x14ac:dyDescent="0.2">
      <c r="B6818" s="110"/>
      <c r="C6818" s="122"/>
    </row>
    <row r="6819" spans="2:3" x14ac:dyDescent="0.2">
      <c r="B6819" s="110"/>
      <c r="C6819" s="122"/>
    </row>
    <row r="6820" spans="2:3" x14ac:dyDescent="0.2">
      <c r="B6820" s="110"/>
      <c r="C6820" s="122"/>
    </row>
    <row r="6821" spans="2:3" x14ac:dyDescent="0.2">
      <c r="B6821" s="110"/>
      <c r="C6821" s="122"/>
    </row>
    <row r="6822" spans="2:3" x14ac:dyDescent="0.2">
      <c r="B6822" s="110"/>
      <c r="C6822" s="122"/>
    </row>
    <row r="6823" spans="2:3" x14ac:dyDescent="0.2">
      <c r="B6823" s="110"/>
      <c r="C6823" s="122"/>
    </row>
    <row r="6824" spans="2:3" x14ac:dyDescent="0.2">
      <c r="B6824" s="110"/>
      <c r="C6824" s="122"/>
    </row>
    <row r="6825" spans="2:3" x14ac:dyDescent="0.2">
      <c r="B6825" s="110"/>
      <c r="C6825" s="122"/>
    </row>
    <row r="6826" spans="2:3" x14ac:dyDescent="0.2">
      <c r="B6826" s="110"/>
      <c r="C6826" s="122"/>
    </row>
    <row r="6827" spans="2:3" x14ac:dyDescent="0.2">
      <c r="B6827" s="110"/>
      <c r="C6827" s="122"/>
    </row>
    <row r="6828" spans="2:3" x14ac:dyDescent="0.2">
      <c r="B6828" s="110"/>
      <c r="C6828" s="122"/>
    </row>
    <row r="6829" spans="2:3" x14ac:dyDescent="0.2">
      <c r="B6829" s="110"/>
      <c r="C6829" s="122"/>
    </row>
    <row r="6830" spans="2:3" x14ac:dyDescent="0.2">
      <c r="B6830" s="110"/>
      <c r="C6830" s="122"/>
    </row>
    <row r="6831" spans="2:3" x14ac:dyDescent="0.2">
      <c r="B6831" s="110"/>
      <c r="C6831" s="122"/>
    </row>
    <row r="6832" spans="2:3" x14ac:dyDescent="0.2">
      <c r="B6832" s="110"/>
      <c r="C6832" s="122"/>
    </row>
    <row r="6833" spans="2:3" x14ac:dyDescent="0.2">
      <c r="B6833" s="110"/>
      <c r="C6833" s="122"/>
    </row>
    <row r="6834" spans="2:3" x14ac:dyDescent="0.2">
      <c r="B6834" s="110"/>
      <c r="C6834" s="122"/>
    </row>
    <row r="6835" spans="2:3" x14ac:dyDescent="0.2">
      <c r="B6835" s="110"/>
      <c r="C6835" s="122"/>
    </row>
    <row r="6836" spans="2:3" x14ac:dyDescent="0.2">
      <c r="B6836" s="110"/>
      <c r="C6836" s="122"/>
    </row>
    <row r="6837" spans="2:3" x14ac:dyDescent="0.2">
      <c r="B6837" s="110"/>
      <c r="C6837" s="122"/>
    </row>
    <row r="6838" spans="2:3" x14ac:dyDescent="0.2">
      <c r="B6838" s="110"/>
      <c r="C6838" s="122"/>
    </row>
    <row r="6839" spans="2:3" x14ac:dyDescent="0.2">
      <c r="B6839" s="110"/>
      <c r="C6839" s="122"/>
    </row>
    <row r="6840" spans="2:3" x14ac:dyDescent="0.2">
      <c r="B6840" s="110"/>
      <c r="C6840" s="122"/>
    </row>
    <row r="6841" spans="2:3" x14ac:dyDescent="0.2">
      <c r="B6841" s="110"/>
      <c r="C6841" s="122"/>
    </row>
    <row r="6842" spans="2:3" x14ac:dyDescent="0.2">
      <c r="B6842" s="110"/>
      <c r="C6842" s="122"/>
    </row>
    <row r="6843" spans="2:3" x14ac:dyDescent="0.2">
      <c r="B6843" s="110"/>
      <c r="C6843" s="122"/>
    </row>
    <row r="6844" spans="2:3" x14ac:dyDescent="0.2">
      <c r="B6844" s="110"/>
      <c r="C6844" s="122"/>
    </row>
    <row r="6845" spans="2:3" x14ac:dyDescent="0.2">
      <c r="B6845" s="110"/>
      <c r="C6845" s="122"/>
    </row>
    <row r="6846" spans="2:3" x14ac:dyDescent="0.2">
      <c r="B6846" s="110"/>
      <c r="C6846" s="122"/>
    </row>
    <row r="6847" spans="2:3" x14ac:dyDescent="0.2">
      <c r="B6847" s="110"/>
      <c r="C6847" s="122"/>
    </row>
    <row r="6848" spans="2:3" x14ac:dyDescent="0.2">
      <c r="B6848" s="110"/>
      <c r="C6848" s="122"/>
    </row>
    <row r="6849" spans="2:3" x14ac:dyDescent="0.2">
      <c r="B6849" s="110"/>
      <c r="C6849" s="122"/>
    </row>
    <row r="6850" spans="2:3" x14ac:dyDescent="0.2">
      <c r="B6850" s="110"/>
      <c r="C6850" s="122"/>
    </row>
    <row r="6851" spans="2:3" x14ac:dyDescent="0.2">
      <c r="B6851" s="110"/>
      <c r="C6851" s="122"/>
    </row>
    <row r="6852" spans="2:3" x14ac:dyDescent="0.2">
      <c r="B6852" s="110"/>
      <c r="C6852" s="122"/>
    </row>
    <row r="6853" spans="2:3" x14ac:dyDescent="0.2">
      <c r="B6853" s="110"/>
      <c r="C6853" s="122"/>
    </row>
    <row r="6854" spans="2:3" x14ac:dyDescent="0.2">
      <c r="B6854" s="110"/>
      <c r="C6854" s="122"/>
    </row>
    <row r="6855" spans="2:3" x14ac:dyDescent="0.2">
      <c r="B6855" s="110"/>
      <c r="C6855" s="122"/>
    </row>
    <row r="6856" spans="2:3" x14ac:dyDescent="0.2">
      <c r="B6856" s="110"/>
      <c r="C6856" s="122"/>
    </row>
    <row r="6857" spans="2:3" x14ac:dyDescent="0.2">
      <c r="B6857" s="110"/>
      <c r="C6857" s="122"/>
    </row>
    <row r="6858" spans="2:3" x14ac:dyDescent="0.2">
      <c r="B6858" s="110"/>
      <c r="C6858" s="122"/>
    </row>
    <row r="6859" spans="2:3" x14ac:dyDescent="0.2">
      <c r="B6859" s="110"/>
      <c r="C6859" s="122"/>
    </row>
    <row r="6860" spans="2:3" x14ac:dyDescent="0.2">
      <c r="B6860" s="110"/>
      <c r="C6860" s="122"/>
    </row>
    <row r="6861" spans="2:3" x14ac:dyDescent="0.2">
      <c r="B6861" s="110"/>
      <c r="C6861" s="122"/>
    </row>
    <row r="6862" spans="2:3" x14ac:dyDescent="0.2">
      <c r="B6862" s="110"/>
      <c r="C6862" s="122"/>
    </row>
    <row r="6863" spans="2:3" x14ac:dyDescent="0.2">
      <c r="B6863" s="110"/>
      <c r="C6863" s="122"/>
    </row>
    <row r="6864" spans="2:3" x14ac:dyDescent="0.2">
      <c r="B6864" s="110"/>
      <c r="C6864" s="122"/>
    </row>
    <row r="6865" spans="2:3" x14ac:dyDescent="0.2">
      <c r="B6865" s="110"/>
      <c r="C6865" s="122"/>
    </row>
    <row r="6866" spans="2:3" x14ac:dyDescent="0.2">
      <c r="B6866" s="110"/>
      <c r="C6866" s="122"/>
    </row>
    <row r="6867" spans="2:3" x14ac:dyDescent="0.2">
      <c r="B6867" s="110"/>
      <c r="C6867" s="122"/>
    </row>
    <row r="6868" spans="2:3" x14ac:dyDescent="0.2">
      <c r="B6868" s="110"/>
      <c r="C6868" s="122"/>
    </row>
    <row r="6869" spans="2:3" x14ac:dyDescent="0.2">
      <c r="B6869" s="110"/>
      <c r="C6869" s="122"/>
    </row>
    <row r="6870" spans="2:3" x14ac:dyDescent="0.2">
      <c r="B6870" s="110"/>
      <c r="C6870" s="122"/>
    </row>
    <row r="6871" spans="2:3" x14ac:dyDescent="0.2">
      <c r="B6871" s="110"/>
      <c r="C6871" s="122"/>
    </row>
    <row r="6872" spans="2:3" x14ac:dyDescent="0.2">
      <c r="B6872" s="110"/>
      <c r="C6872" s="122"/>
    </row>
    <row r="6873" spans="2:3" x14ac:dyDescent="0.2">
      <c r="B6873" s="110"/>
      <c r="C6873" s="122"/>
    </row>
    <row r="6874" spans="2:3" x14ac:dyDescent="0.2">
      <c r="B6874" s="110"/>
      <c r="C6874" s="122"/>
    </row>
    <row r="6875" spans="2:3" x14ac:dyDescent="0.2">
      <c r="B6875" s="110"/>
      <c r="C6875" s="122"/>
    </row>
    <row r="6876" spans="2:3" x14ac:dyDescent="0.2">
      <c r="B6876" s="110"/>
      <c r="C6876" s="122"/>
    </row>
    <row r="6877" spans="2:3" x14ac:dyDescent="0.2">
      <c r="B6877" s="110"/>
      <c r="C6877" s="122"/>
    </row>
    <row r="6878" spans="2:3" x14ac:dyDescent="0.2">
      <c r="B6878" s="110"/>
      <c r="C6878" s="122"/>
    </row>
    <row r="6879" spans="2:3" x14ac:dyDescent="0.2">
      <c r="B6879" s="110"/>
      <c r="C6879" s="122"/>
    </row>
    <row r="6880" spans="2:3" x14ac:dyDescent="0.2">
      <c r="B6880" s="110"/>
      <c r="C6880" s="122"/>
    </row>
    <row r="6881" spans="2:3" x14ac:dyDescent="0.2">
      <c r="B6881" s="110"/>
      <c r="C6881" s="122"/>
    </row>
    <row r="6882" spans="2:3" x14ac:dyDescent="0.2">
      <c r="B6882" s="110"/>
      <c r="C6882" s="122"/>
    </row>
    <row r="6883" spans="2:3" x14ac:dyDescent="0.2">
      <c r="B6883" s="110"/>
      <c r="C6883" s="122"/>
    </row>
    <row r="6884" spans="2:3" x14ac:dyDescent="0.2">
      <c r="B6884" s="110"/>
      <c r="C6884" s="122"/>
    </row>
    <row r="6885" spans="2:3" x14ac:dyDescent="0.2">
      <c r="B6885" s="110"/>
      <c r="C6885" s="122"/>
    </row>
    <row r="6886" spans="2:3" x14ac:dyDescent="0.2">
      <c r="B6886" s="110"/>
      <c r="C6886" s="122"/>
    </row>
    <row r="6887" spans="2:3" x14ac:dyDescent="0.2">
      <c r="B6887" s="110"/>
      <c r="C6887" s="122"/>
    </row>
    <row r="6888" spans="2:3" x14ac:dyDescent="0.2">
      <c r="B6888" s="110"/>
      <c r="C6888" s="122"/>
    </row>
    <row r="6889" spans="2:3" x14ac:dyDescent="0.2">
      <c r="B6889" s="110"/>
      <c r="C6889" s="122"/>
    </row>
    <row r="6890" spans="2:3" x14ac:dyDescent="0.2">
      <c r="B6890" s="110"/>
      <c r="C6890" s="122"/>
    </row>
    <row r="6891" spans="2:3" x14ac:dyDescent="0.2">
      <c r="B6891" s="110"/>
      <c r="C6891" s="122"/>
    </row>
    <row r="6892" spans="2:3" x14ac:dyDescent="0.2">
      <c r="B6892" s="110"/>
      <c r="C6892" s="122"/>
    </row>
    <row r="6893" spans="2:3" x14ac:dyDescent="0.2">
      <c r="B6893" s="110"/>
      <c r="C6893" s="122"/>
    </row>
    <row r="6894" spans="2:3" x14ac:dyDescent="0.2">
      <c r="B6894" s="110"/>
      <c r="C6894" s="122"/>
    </row>
    <row r="6895" spans="2:3" x14ac:dyDescent="0.2">
      <c r="B6895" s="110"/>
      <c r="C6895" s="122"/>
    </row>
    <row r="6896" spans="2:3" x14ac:dyDescent="0.2">
      <c r="B6896" s="110"/>
      <c r="C6896" s="122"/>
    </row>
    <row r="6897" spans="2:3" x14ac:dyDescent="0.2">
      <c r="B6897" s="110"/>
      <c r="C6897" s="122"/>
    </row>
    <row r="6898" spans="2:3" x14ac:dyDescent="0.2">
      <c r="B6898" s="110"/>
      <c r="C6898" s="122"/>
    </row>
    <row r="6899" spans="2:3" x14ac:dyDescent="0.2">
      <c r="B6899" s="110"/>
      <c r="C6899" s="122"/>
    </row>
    <row r="6900" spans="2:3" x14ac:dyDescent="0.2">
      <c r="B6900" s="110"/>
      <c r="C6900" s="122"/>
    </row>
    <row r="6901" spans="2:3" x14ac:dyDescent="0.2">
      <c r="B6901" s="110"/>
      <c r="C6901" s="122"/>
    </row>
    <row r="6902" spans="2:3" x14ac:dyDescent="0.2">
      <c r="B6902" s="110"/>
      <c r="C6902" s="122"/>
    </row>
    <row r="6903" spans="2:3" x14ac:dyDescent="0.2">
      <c r="B6903" s="110"/>
      <c r="C6903" s="122"/>
    </row>
    <row r="6904" spans="2:3" x14ac:dyDescent="0.2">
      <c r="B6904" s="110"/>
      <c r="C6904" s="122"/>
    </row>
    <row r="6905" spans="2:3" x14ac:dyDescent="0.2">
      <c r="B6905" s="110"/>
      <c r="C6905" s="122"/>
    </row>
    <row r="6906" spans="2:3" x14ac:dyDescent="0.2">
      <c r="B6906" s="110"/>
      <c r="C6906" s="122"/>
    </row>
    <row r="6907" spans="2:3" x14ac:dyDescent="0.2">
      <c r="B6907" s="110"/>
      <c r="C6907" s="122"/>
    </row>
    <row r="6908" spans="2:3" x14ac:dyDescent="0.2">
      <c r="B6908" s="110"/>
      <c r="C6908" s="122"/>
    </row>
    <row r="6909" spans="2:3" x14ac:dyDescent="0.2">
      <c r="B6909" s="110"/>
      <c r="C6909" s="122"/>
    </row>
    <row r="6910" spans="2:3" x14ac:dyDescent="0.2">
      <c r="B6910" s="110"/>
      <c r="C6910" s="122"/>
    </row>
    <row r="6911" spans="2:3" x14ac:dyDescent="0.2">
      <c r="B6911" s="110"/>
      <c r="C6911" s="122"/>
    </row>
    <row r="6912" spans="2:3" x14ac:dyDescent="0.2">
      <c r="B6912" s="110"/>
      <c r="C6912" s="122"/>
    </row>
    <row r="6913" spans="2:3" x14ac:dyDescent="0.2">
      <c r="B6913" s="110"/>
      <c r="C6913" s="122"/>
    </row>
    <row r="6914" spans="2:3" x14ac:dyDescent="0.2">
      <c r="B6914" s="110"/>
      <c r="C6914" s="122"/>
    </row>
    <row r="6915" spans="2:3" x14ac:dyDescent="0.2">
      <c r="B6915" s="110"/>
      <c r="C6915" s="122"/>
    </row>
    <row r="6916" spans="2:3" x14ac:dyDescent="0.2">
      <c r="B6916" s="110"/>
      <c r="C6916" s="122"/>
    </row>
    <row r="6917" spans="2:3" x14ac:dyDescent="0.2">
      <c r="B6917" s="110"/>
      <c r="C6917" s="122"/>
    </row>
    <row r="6918" spans="2:3" x14ac:dyDescent="0.2">
      <c r="B6918" s="110"/>
      <c r="C6918" s="122"/>
    </row>
    <row r="6919" spans="2:3" x14ac:dyDescent="0.2">
      <c r="B6919" s="110"/>
      <c r="C6919" s="122"/>
    </row>
    <row r="6920" spans="2:3" x14ac:dyDescent="0.2">
      <c r="B6920" s="110"/>
      <c r="C6920" s="122"/>
    </row>
    <row r="6921" spans="2:3" x14ac:dyDescent="0.2">
      <c r="B6921" s="110"/>
      <c r="C6921" s="122"/>
    </row>
    <row r="6922" spans="2:3" x14ac:dyDescent="0.2">
      <c r="B6922" s="110"/>
      <c r="C6922" s="122"/>
    </row>
    <row r="6923" spans="2:3" x14ac:dyDescent="0.2">
      <c r="B6923" s="110"/>
      <c r="C6923" s="122"/>
    </row>
    <row r="6924" spans="2:3" x14ac:dyDescent="0.2">
      <c r="B6924" s="110"/>
      <c r="C6924" s="122"/>
    </row>
    <row r="6925" spans="2:3" x14ac:dyDescent="0.2">
      <c r="B6925" s="110"/>
      <c r="C6925" s="122"/>
    </row>
    <row r="6926" spans="2:3" x14ac:dyDescent="0.2">
      <c r="B6926" s="110"/>
      <c r="C6926" s="122"/>
    </row>
    <row r="6927" spans="2:3" x14ac:dyDescent="0.2">
      <c r="B6927" s="110"/>
      <c r="C6927" s="122"/>
    </row>
    <row r="6928" spans="2:3" x14ac:dyDescent="0.2">
      <c r="B6928" s="110"/>
      <c r="C6928" s="122"/>
    </row>
    <row r="6929" spans="2:3" x14ac:dyDescent="0.2">
      <c r="B6929" s="110"/>
      <c r="C6929" s="122"/>
    </row>
    <row r="6930" spans="2:3" x14ac:dyDescent="0.2">
      <c r="B6930" s="110"/>
      <c r="C6930" s="122"/>
    </row>
    <row r="6931" spans="2:3" x14ac:dyDescent="0.2">
      <c r="B6931" s="110"/>
      <c r="C6931" s="122"/>
    </row>
    <row r="6932" spans="2:3" x14ac:dyDescent="0.2">
      <c r="B6932" s="110"/>
      <c r="C6932" s="122"/>
    </row>
    <row r="6933" spans="2:3" x14ac:dyDescent="0.2">
      <c r="B6933" s="110"/>
      <c r="C6933" s="122"/>
    </row>
    <row r="6934" spans="2:3" x14ac:dyDescent="0.2">
      <c r="B6934" s="110"/>
      <c r="C6934" s="122"/>
    </row>
    <row r="6935" spans="2:3" x14ac:dyDescent="0.2">
      <c r="B6935" s="110"/>
      <c r="C6935" s="122"/>
    </row>
    <row r="6936" spans="2:3" x14ac:dyDescent="0.2">
      <c r="B6936" s="110"/>
      <c r="C6936" s="122"/>
    </row>
    <row r="6937" spans="2:3" x14ac:dyDescent="0.2">
      <c r="B6937" s="110"/>
      <c r="C6937" s="122"/>
    </row>
    <row r="6938" spans="2:3" x14ac:dyDescent="0.2">
      <c r="B6938" s="110"/>
      <c r="C6938" s="122"/>
    </row>
    <row r="6939" spans="2:3" x14ac:dyDescent="0.2">
      <c r="B6939" s="110"/>
      <c r="C6939" s="122"/>
    </row>
    <row r="6940" spans="2:3" x14ac:dyDescent="0.2">
      <c r="B6940" s="110"/>
      <c r="C6940" s="122"/>
    </row>
    <row r="6941" spans="2:3" x14ac:dyDescent="0.2">
      <c r="B6941" s="110"/>
      <c r="C6941" s="122"/>
    </row>
    <row r="6942" spans="2:3" x14ac:dyDescent="0.2">
      <c r="B6942" s="110"/>
      <c r="C6942" s="122"/>
    </row>
    <row r="6943" spans="2:3" x14ac:dyDescent="0.2">
      <c r="B6943" s="110"/>
      <c r="C6943" s="122"/>
    </row>
    <row r="6944" spans="2:3" x14ac:dyDescent="0.2">
      <c r="B6944" s="110"/>
      <c r="C6944" s="122"/>
    </row>
    <row r="6945" spans="2:3" x14ac:dyDescent="0.2">
      <c r="B6945" s="110"/>
      <c r="C6945" s="122"/>
    </row>
    <row r="6946" spans="2:3" x14ac:dyDescent="0.2">
      <c r="B6946" s="110"/>
      <c r="C6946" s="122"/>
    </row>
    <row r="6947" spans="2:3" x14ac:dyDescent="0.2">
      <c r="B6947" s="110"/>
      <c r="C6947" s="122"/>
    </row>
    <row r="6948" spans="2:3" x14ac:dyDescent="0.2">
      <c r="B6948" s="110"/>
      <c r="C6948" s="122"/>
    </row>
    <row r="6949" spans="2:3" x14ac:dyDescent="0.2">
      <c r="B6949" s="110"/>
      <c r="C6949" s="122"/>
    </row>
    <row r="6950" spans="2:3" x14ac:dyDescent="0.2">
      <c r="B6950" s="110"/>
      <c r="C6950" s="122"/>
    </row>
    <row r="6951" spans="2:3" x14ac:dyDescent="0.2">
      <c r="B6951" s="110"/>
      <c r="C6951" s="122"/>
    </row>
    <row r="6952" spans="2:3" x14ac:dyDescent="0.2">
      <c r="B6952" s="110"/>
      <c r="C6952" s="122"/>
    </row>
    <row r="6953" spans="2:3" x14ac:dyDescent="0.2">
      <c r="B6953" s="110"/>
      <c r="C6953" s="122"/>
    </row>
    <row r="6954" spans="2:3" x14ac:dyDescent="0.2">
      <c r="B6954" s="110"/>
      <c r="C6954" s="122"/>
    </row>
    <row r="6955" spans="2:3" x14ac:dyDescent="0.2">
      <c r="B6955" s="110"/>
      <c r="C6955" s="122"/>
    </row>
    <row r="6956" spans="2:3" x14ac:dyDescent="0.2">
      <c r="B6956" s="110"/>
      <c r="C6956" s="122"/>
    </row>
    <row r="6957" spans="2:3" x14ac:dyDescent="0.2">
      <c r="B6957" s="110"/>
      <c r="C6957" s="122"/>
    </row>
    <row r="6958" spans="2:3" x14ac:dyDescent="0.2">
      <c r="B6958" s="110"/>
      <c r="C6958" s="122"/>
    </row>
    <row r="6959" spans="2:3" x14ac:dyDescent="0.2">
      <c r="B6959" s="110"/>
      <c r="C6959" s="122"/>
    </row>
    <row r="6960" spans="2:3" x14ac:dyDescent="0.2">
      <c r="B6960" s="110"/>
      <c r="C6960" s="122"/>
    </row>
    <row r="6961" spans="2:3" x14ac:dyDescent="0.2">
      <c r="B6961" s="110"/>
      <c r="C6961" s="122"/>
    </row>
    <row r="6962" spans="2:3" x14ac:dyDescent="0.2">
      <c r="B6962" s="110"/>
      <c r="C6962" s="122"/>
    </row>
    <row r="6963" spans="2:3" x14ac:dyDescent="0.2">
      <c r="B6963" s="110"/>
      <c r="C6963" s="122"/>
    </row>
    <row r="6964" spans="2:3" x14ac:dyDescent="0.2">
      <c r="B6964" s="110"/>
      <c r="C6964" s="122"/>
    </row>
    <row r="6965" spans="2:3" x14ac:dyDescent="0.2">
      <c r="B6965" s="110"/>
      <c r="C6965" s="122"/>
    </row>
    <row r="6966" spans="2:3" x14ac:dyDescent="0.2">
      <c r="B6966" s="110"/>
      <c r="C6966" s="122"/>
    </row>
    <row r="6967" spans="2:3" x14ac:dyDescent="0.2">
      <c r="B6967" s="110"/>
      <c r="C6967" s="122"/>
    </row>
    <row r="6968" spans="2:3" x14ac:dyDescent="0.2">
      <c r="B6968" s="110"/>
      <c r="C6968" s="122"/>
    </row>
    <row r="6969" spans="2:3" x14ac:dyDescent="0.2">
      <c r="B6969" s="110"/>
      <c r="C6969" s="122"/>
    </row>
    <row r="6970" spans="2:3" x14ac:dyDescent="0.2">
      <c r="B6970" s="110"/>
      <c r="C6970" s="122"/>
    </row>
    <row r="6971" spans="2:3" x14ac:dyDescent="0.2">
      <c r="B6971" s="110"/>
      <c r="C6971" s="122"/>
    </row>
    <row r="6972" spans="2:3" x14ac:dyDescent="0.2">
      <c r="B6972" s="110"/>
      <c r="C6972" s="122"/>
    </row>
    <row r="6973" spans="2:3" x14ac:dyDescent="0.2">
      <c r="B6973" s="110"/>
      <c r="C6973" s="122"/>
    </row>
    <row r="6974" spans="2:3" x14ac:dyDescent="0.2">
      <c r="B6974" s="110"/>
      <c r="C6974" s="122"/>
    </row>
    <row r="6975" spans="2:3" x14ac:dyDescent="0.2">
      <c r="B6975" s="110"/>
      <c r="C6975" s="122"/>
    </row>
    <row r="6976" spans="2:3" x14ac:dyDescent="0.2">
      <c r="B6976" s="110"/>
      <c r="C6976" s="122"/>
    </row>
    <row r="6977" spans="2:3" x14ac:dyDescent="0.2">
      <c r="B6977" s="110"/>
      <c r="C6977" s="122"/>
    </row>
    <row r="6978" spans="2:3" x14ac:dyDescent="0.2">
      <c r="B6978" s="110"/>
      <c r="C6978" s="122"/>
    </row>
    <row r="6979" spans="2:3" x14ac:dyDescent="0.2">
      <c r="B6979" s="110"/>
      <c r="C6979" s="122"/>
    </row>
    <row r="6980" spans="2:3" x14ac:dyDescent="0.2">
      <c r="B6980" s="110"/>
      <c r="C6980" s="122"/>
    </row>
    <row r="6981" spans="2:3" x14ac:dyDescent="0.2">
      <c r="B6981" s="110"/>
      <c r="C6981" s="122"/>
    </row>
    <row r="6982" spans="2:3" x14ac:dyDescent="0.2">
      <c r="B6982" s="110"/>
      <c r="C6982" s="122"/>
    </row>
    <row r="6983" spans="2:3" x14ac:dyDescent="0.2">
      <c r="B6983" s="110"/>
      <c r="C6983" s="122"/>
    </row>
    <row r="6984" spans="2:3" x14ac:dyDescent="0.2">
      <c r="B6984" s="110"/>
      <c r="C6984" s="122"/>
    </row>
    <row r="6985" spans="2:3" x14ac:dyDescent="0.2">
      <c r="B6985" s="110"/>
      <c r="C6985" s="122"/>
    </row>
    <row r="6986" spans="2:3" x14ac:dyDescent="0.2">
      <c r="B6986" s="110"/>
      <c r="C6986" s="122"/>
    </row>
    <row r="6987" spans="2:3" x14ac:dyDescent="0.2">
      <c r="B6987" s="110"/>
      <c r="C6987" s="122"/>
    </row>
    <row r="6988" spans="2:3" x14ac:dyDescent="0.2">
      <c r="B6988" s="110"/>
      <c r="C6988" s="122"/>
    </row>
    <row r="6989" spans="2:3" x14ac:dyDescent="0.2">
      <c r="B6989" s="110"/>
      <c r="C6989" s="122"/>
    </row>
    <row r="6990" spans="2:3" x14ac:dyDescent="0.2">
      <c r="B6990" s="110"/>
      <c r="C6990" s="122"/>
    </row>
    <row r="6991" spans="2:3" x14ac:dyDescent="0.2">
      <c r="B6991" s="110"/>
      <c r="C6991" s="122"/>
    </row>
    <row r="6992" spans="2:3" x14ac:dyDescent="0.2">
      <c r="B6992" s="110"/>
      <c r="C6992" s="122"/>
    </row>
    <row r="6993" spans="2:3" x14ac:dyDescent="0.2">
      <c r="B6993" s="110"/>
      <c r="C6993" s="122"/>
    </row>
    <row r="6994" spans="2:3" x14ac:dyDescent="0.2">
      <c r="B6994" s="110"/>
      <c r="C6994" s="122"/>
    </row>
    <row r="6995" spans="2:3" x14ac:dyDescent="0.2">
      <c r="B6995" s="110"/>
      <c r="C6995" s="122"/>
    </row>
    <row r="6996" spans="2:3" x14ac:dyDescent="0.2">
      <c r="B6996" s="110"/>
      <c r="C6996" s="122"/>
    </row>
    <row r="6997" spans="2:3" x14ac:dyDescent="0.2">
      <c r="B6997" s="110"/>
      <c r="C6997" s="122"/>
    </row>
    <row r="6998" spans="2:3" x14ac:dyDescent="0.2">
      <c r="B6998" s="110"/>
      <c r="C6998" s="122"/>
    </row>
    <row r="6999" spans="2:3" x14ac:dyDescent="0.2">
      <c r="B6999" s="110"/>
      <c r="C6999" s="122"/>
    </row>
    <row r="7000" spans="2:3" x14ac:dyDescent="0.2">
      <c r="B7000" s="110"/>
      <c r="C7000" s="122"/>
    </row>
    <row r="7001" spans="2:3" x14ac:dyDescent="0.2">
      <c r="B7001" s="110"/>
      <c r="C7001" s="122"/>
    </row>
    <row r="7002" spans="2:3" x14ac:dyDescent="0.2">
      <c r="B7002" s="110"/>
      <c r="C7002" s="122"/>
    </row>
    <row r="7003" spans="2:3" x14ac:dyDescent="0.2">
      <c r="B7003" s="110"/>
      <c r="C7003" s="122"/>
    </row>
    <row r="7004" spans="2:3" x14ac:dyDescent="0.2">
      <c r="B7004" s="110"/>
      <c r="C7004" s="122"/>
    </row>
    <row r="7005" spans="2:3" x14ac:dyDescent="0.2">
      <c r="B7005" s="110"/>
      <c r="C7005" s="122"/>
    </row>
    <row r="7006" spans="2:3" x14ac:dyDescent="0.2">
      <c r="B7006" s="110"/>
      <c r="C7006" s="122"/>
    </row>
    <row r="7007" spans="2:3" x14ac:dyDescent="0.2">
      <c r="B7007" s="110"/>
      <c r="C7007" s="122"/>
    </row>
    <row r="7008" spans="2:3" x14ac:dyDescent="0.2">
      <c r="B7008" s="110"/>
      <c r="C7008" s="122"/>
    </row>
    <row r="7009" spans="2:3" x14ac:dyDescent="0.2">
      <c r="B7009" s="110"/>
      <c r="C7009" s="122"/>
    </row>
    <row r="7010" spans="2:3" x14ac:dyDescent="0.2">
      <c r="B7010" s="110"/>
      <c r="C7010" s="122"/>
    </row>
    <row r="7011" spans="2:3" x14ac:dyDescent="0.2">
      <c r="B7011" s="110"/>
      <c r="C7011" s="122"/>
    </row>
    <row r="7012" spans="2:3" x14ac:dyDescent="0.2">
      <c r="B7012" s="110"/>
      <c r="C7012" s="122"/>
    </row>
    <row r="7013" spans="2:3" x14ac:dyDescent="0.2">
      <c r="B7013" s="110"/>
      <c r="C7013" s="122"/>
    </row>
    <row r="7014" spans="2:3" x14ac:dyDescent="0.2">
      <c r="B7014" s="110"/>
      <c r="C7014" s="122"/>
    </row>
    <row r="7015" spans="2:3" x14ac:dyDescent="0.2">
      <c r="B7015" s="110"/>
      <c r="C7015" s="122"/>
    </row>
    <row r="7016" spans="2:3" x14ac:dyDescent="0.2">
      <c r="B7016" s="110"/>
      <c r="C7016" s="122"/>
    </row>
    <row r="7017" spans="2:3" x14ac:dyDescent="0.2">
      <c r="B7017" s="110"/>
      <c r="C7017" s="122"/>
    </row>
    <row r="7018" spans="2:3" x14ac:dyDescent="0.2">
      <c r="B7018" s="110"/>
      <c r="C7018" s="122"/>
    </row>
    <row r="7019" spans="2:3" x14ac:dyDescent="0.2">
      <c r="B7019" s="110"/>
      <c r="C7019" s="122"/>
    </row>
    <row r="7020" spans="2:3" x14ac:dyDescent="0.2">
      <c r="B7020" s="110"/>
      <c r="C7020" s="122"/>
    </row>
    <row r="7021" spans="2:3" x14ac:dyDescent="0.2">
      <c r="B7021" s="110"/>
      <c r="C7021" s="122"/>
    </row>
    <row r="7022" spans="2:3" x14ac:dyDescent="0.2">
      <c r="B7022" s="110"/>
      <c r="C7022" s="122"/>
    </row>
    <row r="7023" spans="2:3" x14ac:dyDescent="0.2">
      <c r="B7023" s="110"/>
      <c r="C7023" s="122"/>
    </row>
    <row r="7024" spans="2:3" x14ac:dyDescent="0.2">
      <c r="B7024" s="110"/>
      <c r="C7024" s="122"/>
    </row>
    <row r="7025" spans="2:3" x14ac:dyDescent="0.2">
      <c r="B7025" s="110"/>
      <c r="C7025" s="122"/>
    </row>
    <row r="7026" spans="2:3" x14ac:dyDescent="0.2">
      <c r="B7026" s="110"/>
      <c r="C7026" s="122"/>
    </row>
    <row r="7027" spans="2:3" x14ac:dyDescent="0.2">
      <c r="B7027" s="110"/>
      <c r="C7027" s="122"/>
    </row>
    <row r="7028" spans="2:3" x14ac:dyDescent="0.2">
      <c r="B7028" s="110"/>
      <c r="C7028" s="122"/>
    </row>
    <row r="7029" spans="2:3" x14ac:dyDescent="0.2">
      <c r="B7029" s="110"/>
      <c r="C7029" s="122"/>
    </row>
    <row r="7030" spans="2:3" x14ac:dyDescent="0.2">
      <c r="B7030" s="110"/>
      <c r="C7030" s="122"/>
    </row>
    <row r="7031" spans="2:3" x14ac:dyDescent="0.2">
      <c r="B7031" s="110"/>
      <c r="C7031" s="122"/>
    </row>
    <row r="7032" spans="2:3" x14ac:dyDescent="0.2">
      <c r="B7032" s="110"/>
      <c r="C7032" s="122"/>
    </row>
    <row r="7033" spans="2:3" x14ac:dyDescent="0.2">
      <c r="B7033" s="110"/>
      <c r="C7033" s="122"/>
    </row>
    <row r="7034" spans="2:3" x14ac:dyDescent="0.2">
      <c r="B7034" s="110"/>
      <c r="C7034" s="122"/>
    </row>
    <row r="7035" spans="2:3" x14ac:dyDescent="0.2">
      <c r="B7035" s="110"/>
      <c r="C7035" s="122"/>
    </row>
    <row r="7036" spans="2:3" x14ac:dyDescent="0.2">
      <c r="B7036" s="110"/>
      <c r="C7036" s="122"/>
    </row>
    <row r="7037" spans="2:3" x14ac:dyDescent="0.2">
      <c r="B7037" s="110"/>
      <c r="C7037" s="122"/>
    </row>
    <row r="7038" spans="2:3" x14ac:dyDescent="0.2">
      <c r="B7038" s="110"/>
      <c r="C7038" s="122"/>
    </row>
    <row r="7039" spans="2:3" x14ac:dyDescent="0.2">
      <c r="B7039" s="110"/>
      <c r="C7039" s="122"/>
    </row>
    <row r="7040" spans="2:3" x14ac:dyDescent="0.2">
      <c r="B7040" s="110"/>
      <c r="C7040" s="122"/>
    </row>
    <row r="7041" spans="2:3" x14ac:dyDescent="0.2">
      <c r="B7041" s="110"/>
      <c r="C7041" s="122"/>
    </row>
    <row r="7042" spans="2:3" x14ac:dyDescent="0.2">
      <c r="B7042" s="110"/>
      <c r="C7042" s="122"/>
    </row>
    <row r="7043" spans="2:3" x14ac:dyDescent="0.2">
      <c r="B7043" s="110"/>
      <c r="C7043" s="122"/>
    </row>
    <row r="7044" spans="2:3" x14ac:dyDescent="0.2">
      <c r="B7044" s="110"/>
      <c r="C7044" s="122"/>
    </row>
    <row r="7045" spans="2:3" x14ac:dyDescent="0.2">
      <c r="B7045" s="110"/>
      <c r="C7045" s="122"/>
    </row>
    <row r="7046" spans="2:3" x14ac:dyDescent="0.2">
      <c r="B7046" s="110"/>
      <c r="C7046" s="122"/>
    </row>
    <row r="7047" spans="2:3" x14ac:dyDescent="0.2">
      <c r="B7047" s="110"/>
      <c r="C7047" s="122"/>
    </row>
    <row r="7048" spans="2:3" x14ac:dyDescent="0.2">
      <c r="B7048" s="110"/>
      <c r="C7048" s="122"/>
    </row>
    <row r="7049" spans="2:3" x14ac:dyDescent="0.2">
      <c r="B7049" s="110"/>
      <c r="C7049" s="122"/>
    </row>
    <row r="7050" spans="2:3" x14ac:dyDescent="0.2">
      <c r="B7050" s="110"/>
      <c r="C7050" s="122"/>
    </row>
    <row r="7051" spans="2:3" x14ac:dyDescent="0.2">
      <c r="B7051" s="110"/>
      <c r="C7051" s="122"/>
    </row>
    <row r="7052" spans="2:3" x14ac:dyDescent="0.2">
      <c r="B7052" s="110"/>
      <c r="C7052" s="122"/>
    </row>
    <row r="7053" spans="2:3" x14ac:dyDescent="0.2">
      <c r="B7053" s="110"/>
      <c r="C7053" s="122"/>
    </row>
    <row r="7054" spans="2:3" x14ac:dyDescent="0.2">
      <c r="B7054" s="110"/>
      <c r="C7054" s="122"/>
    </row>
    <row r="7055" spans="2:3" x14ac:dyDescent="0.2">
      <c r="B7055" s="110"/>
      <c r="C7055" s="122"/>
    </row>
    <row r="7056" spans="2:3" x14ac:dyDescent="0.2">
      <c r="B7056" s="110"/>
      <c r="C7056" s="122"/>
    </row>
    <row r="7057" spans="2:3" x14ac:dyDescent="0.2">
      <c r="B7057" s="110"/>
      <c r="C7057" s="122"/>
    </row>
    <row r="7058" spans="2:3" x14ac:dyDescent="0.2">
      <c r="B7058" s="110"/>
      <c r="C7058" s="122"/>
    </row>
    <row r="7059" spans="2:3" x14ac:dyDescent="0.2">
      <c r="B7059" s="110"/>
      <c r="C7059" s="122"/>
    </row>
    <row r="7060" spans="2:3" x14ac:dyDescent="0.2">
      <c r="B7060" s="110"/>
      <c r="C7060" s="122"/>
    </row>
    <row r="7061" spans="2:3" x14ac:dyDescent="0.2">
      <c r="B7061" s="110"/>
      <c r="C7061" s="122"/>
    </row>
    <row r="7062" spans="2:3" x14ac:dyDescent="0.2">
      <c r="B7062" s="110"/>
      <c r="C7062" s="122"/>
    </row>
    <row r="7063" spans="2:3" x14ac:dyDescent="0.2">
      <c r="B7063" s="110"/>
      <c r="C7063" s="122"/>
    </row>
    <row r="7064" spans="2:3" x14ac:dyDescent="0.2">
      <c r="B7064" s="110"/>
      <c r="C7064" s="122"/>
    </row>
    <row r="7065" spans="2:3" x14ac:dyDescent="0.2">
      <c r="B7065" s="110"/>
      <c r="C7065" s="122"/>
    </row>
    <row r="7066" spans="2:3" x14ac:dyDescent="0.2">
      <c r="B7066" s="110"/>
      <c r="C7066" s="122"/>
    </row>
    <row r="7067" spans="2:3" x14ac:dyDescent="0.2">
      <c r="B7067" s="110"/>
      <c r="C7067" s="122"/>
    </row>
    <row r="7068" spans="2:3" x14ac:dyDescent="0.2">
      <c r="B7068" s="110"/>
      <c r="C7068" s="122"/>
    </row>
    <row r="7069" spans="2:3" x14ac:dyDescent="0.2">
      <c r="B7069" s="110"/>
      <c r="C7069" s="122"/>
    </row>
    <row r="7070" spans="2:3" x14ac:dyDescent="0.2">
      <c r="B7070" s="110"/>
      <c r="C7070" s="122"/>
    </row>
    <row r="7071" spans="2:3" x14ac:dyDescent="0.2">
      <c r="B7071" s="110"/>
      <c r="C7071" s="122"/>
    </row>
    <row r="7072" spans="2:3" x14ac:dyDescent="0.2">
      <c r="B7072" s="110"/>
      <c r="C7072" s="122"/>
    </row>
    <row r="7073" spans="2:3" x14ac:dyDescent="0.2">
      <c r="B7073" s="110"/>
      <c r="C7073" s="122"/>
    </row>
    <row r="7074" spans="2:3" x14ac:dyDescent="0.2">
      <c r="B7074" s="110"/>
      <c r="C7074" s="122"/>
    </row>
    <row r="7075" spans="2:3" x14ac:dyDescent="0.2">
      <c r="B7075" s="110"/>
      <c r="C7075" s="122"/>
    </row>
    <row r="7076" spans="2:3" x14ac:dyDescent="0.2">
      <c r="B7076" s="110"/>
      <c r="C7076" s="122"/>
    </row>
    <row r="7077" spans="2:3" x14ac:dyDescent="0.2">
      <c r="B7077" s="110"/>
      <c r="C7077" s="122"/>
    </row>
    <row r="7078" spans="2:3" x14ac:dyDescent="0.2">
      <c r="B7078" s="110"/>
      <c r="C7078" s="122"/>
    </row>
    <row r="7079" spans="2:3" x14ac:dyDescent="0.2">
      <c r="B7079" s="110"/>
      <c r="C7079" s="122"/>
    </row>
    <row r="7080" spans="2:3" x14ac:dyDescent="0.2">
      <c r="B7080" s="110"/>
      <c r="C7080" s="122"/>
    </row>
    <row r="7081" spans="2:3" x14ac:dyDescent="0.2">
      <c r="B7081" s="110"/>
      <c r="C7081" s="122"/>
    </row>
    <row r="7082" spans="2:3" x14ac:dyDescent="0.2">
      <c r="B7082" s="110"/>
      <c r="C7082" s="122"/>
    </row>
    <row r="7083" spans="2:3" x14ac:dyDescent="0.2">
      <c r="B7083" s="110"/>
      <c r="C7083" s="122"/>
    </row>
    <row r="7084" spans="2:3" x14ac:dyDescent="0.2">
      <c r="B7084" s="110"/>
      <c r="C7084" s="122"/>
    </row>
    <row r="7085" spans="2:3" x14ac:dyDescent="0.2">
      <c r="B7085" s="110"/>
      <c r="C7085" s="122"/>
    </row>
    <row r="7086" spans="2:3" x14ac:dyDescent="0.2">
      <c r="B7086" s="110"/>
      <c r="C7086" s="122"/>
    </row>
    <row r="7087" spans="2:3" x14ac:dyDescent="0.2">
      <c r="B7087" s="110"/>
      <c r="C7087" s="122"/>
    </row>
    <row r="7088" spans="2:3" x14ac:dyDescent="0.2">
      <c r="B7088" s="110"/>
      <c r="C7088" s="122"/>
    </row>
    <row r="7089" spans="2:3" x14ac:dyDescent="0.2">
      <c r="B7089" s="110"/>
      <c r="C7089" s="122"/>
    </row>
    <row r="7090" spans="2:3" x14ac:dyDescent="0.2">
      <c r="B7090" s="110"/>
      <c r="C7090" s="122"/>
    </row>
    <row r="7091" spans="2:3" x14ac:dyDescent="0.2">
      <c r="B7091" s="110"/>
      <c r="C7091" s="122"/>
    </row>
    <row r="7092" spans="2:3" x14ac:dyDescent="0.2">
      <c r="B7092" s="110"/>
      <c r="C7092" s="122"/>
    </row>
    <row r="7093" spans="2:3" x14ac:dyDescent="0.2">
      <c r="B7093" s="110"/>
      <c r="C7093" s="122"/>
    </row>
    <row r="7094" spans="2:3" x14ac:dyDescent="0.2">
      <c r="B7094" s="110"/>
      <c r="C7094" s="122"/>
    </row>
    <row r="7095" spans="2:3" x14ac:dyDescent="0.2">
      <c r="B7095" s="110"/>
      <c r="C7095" s="122"/>
    </row>
    <row r="7096" spans="2:3" x14ac:dyDescent="0.2">
      <c r="B7096" s="110"/>
      <c r="C7096" s="122"/>
    </row>
    <row r="7097" spans="2:3" x14ac:dyDescent="0.2">
      <c r="B7097" s="110"/>
      <c r="C7097" s="122"/>
    </row>
    <row r="7098" spans="2:3" x14ac:dyDescent="0.2">
      <c r="B7098" s="110"/>
      <c r="C7098" s="122"/>
    </row>
    <row r="7099" spans="2:3" x14ac:dyDescent="0.2">
      <c r="B7099" s="110"/>
      <c r="C7099" s="122"/>
    </row>
    <row r="7100" spans="2:3" x14ac:dyDescent="0.2">
      <c r="B7100" s="110"/>
      <c r="C7100" s="122"/>
    </row>
    <row r="7101" spans="2:3" x14ac:dyDescent="0.2">
      <c r="B7101" s="110"/>
      <c r="C7101" s="122"/>
    </row>
    <row r="7102" spans="2:3" x14ac:dyDescent="0.2">
      <c r="B7102" s="110"/>
      <c r="C7102" s="122"/>
    </row>
    <row r="7103" spans="2:3" x14ac:dyDescent="0.2">
      <c r="B7103" s="110"/>
      <c r="C7103" s="122"/>
    </row>
    <row r="7104" spans="2:3" x14ac:dyDescent="0.2">
      <c r="B7104" s="110"/>
      <c r="C7104" s="122"/>
    </row>
    <row r="7105" spans="2:3" x14ac:dyDescent="0.2">
      <c r="B7105" s="110"/>
      <c r="C7105" s="122"/>
    </row>
    <row r="7106" spans="2:3" x14ac:dyDescent="0.2">
      <c r="B7106" s="110"/>
      <c r="C7106" s="122"/>
    </row>
    <row r="7107" spans="2:3" x14ac:dyDescent="0.2">
      <c r="B7107" s="110"/>
      <c r="C7107" s="122"/>
    </row>
    <row r="7108" spans="2:3" x14ac:dyDescent="0.2">
      <c r="B7108" s="110"/>
      <c r="C7108" s="122"/>
    </row>
    <row r="7109" spans="2:3" x14ac:dyDescent="0.2">
      <c r="B7109" s="110"/>
      <c r="C7109" s="122"/>
    </row>
    <row r="7110" spans="2:3" x14ac:dyDescent="0.2">
      <c r="B7110" s="110"/>
      <c r="C7110" s="122"/>
    </row>
    <row r="7111" spans="2:3" x14ac:dyDescent="0.2">
      <c r="B7111" s="110"/>
      <c r="C7111" s="122"/>
    </row>
    <row r="7112" spans="2:3" x14ac:dyDescent="0.2">
      <c r="B7112" s="110"/>
      <c r="C7112" s="122"/>
    </row>
    <row r="7113" spans="2:3" x14ac:dyDescent="0.2">
      <c r="B7113" s="110"/>
      <c r="C7113" s="122"/>
    </row>
    <row r="7114" spans="2:3" x14ac:dyDescent="0.2">
      <c r="B7114" s="110"/>
      <c r="C7114" s="122"/>
    </row>
    <row r="7115" spans="2:3" x14ac:dyDescent="0.2">
      <c r="B7115" s="110"/>
      <c r="C7115" s="122"/>
    </row>
    <row r="7116" spans="2:3" x14ac:dyDescent="0.2">
      <c r="B7116" s="110"/>
      <c r="C7116" s="122"/>
    </row>
    <row r="7117" spans="2:3" x14ac:dyDescent="0.2">
      <c r="B7117" s="110"/>
      <c r="C7117" s="122"/>
    </row>
    <row r="7118" spans="2:3" x14ac:dyDescent="0.2">
      <c r="B7118" s="110"/>
      <c r="C7118" s="122"/>
    </row>
    <row r="7119" spans="2:3" x14ac:dyDescent="0.2">
      <c r="B7119" s="110"/>
      <c r="C7119" s="122"/>
    </row>
    <row r="7120" spans="2:3" x14ac:dyDescent="0.2">
      <c r="B7120" s="110"/>
      <c r="C7120" s="122"/>
    </row>
    <row r="7121" spans="2:3" x14ac:dyDescent="0.2">
      <c r="B7121" s="110"/>
      <c r="C7121" s="122"/>
    </row>
    <row r="7122" spans="2:3" x14ac:dyDescent="0.2">
      <c r="B7122" s="110"/>
      <c r="C7122" s="122"/>
    </row>
    <row r="7123" spans="2:3" x14ac:dyDescent="0.2">
      <c r="B7123" s="110"/>
      <c r="C7123" s="122"/>
    </row>
    <row r="7124" spans="2:3" x14ac:dyDescent="0.2">
      <c r="B7124" s="110"/>
      <c r="C7124" s="122"/>
    </row>
    <row r="7125" spans="2:3" x14ac:dyDescent="0.2">
      <c r="B7125" s="110"/>
      <c r="C7125" s="122"/>
    </row>
    <row r="7126" spans="2:3" x14ac:dyDescent="0.2">
      <c r="B7126" s="110"/>
      <c r="C7126" s="122"/>
    </row>
    <row r="7127" spans="2:3" x14ac:dyDescent="0.2">
      <c r="B7127" s="110"/>
      <c r="C7127" s="122"/>
    </row>
    <row r="7128" spans="2:3" x14ac:dyDescent="0.2">
      <c r="B7128" s="110"/>
      <c r="C7128" s="122"/>
    </row>
    <row r="7129" spans="2:3" x14ac:dyDescent="0.2">
      <c r="B7129" s="110"/>
      <c r="C7129" s="122"/>
    </row>
    <row r="7130" spans="2:3" x14ac:dyDescent="0.2">
      <c r="B7130" s="110"/>
      <c r="C7130" s="122"/>
    </row>
    <row r="7131" spans="2:3" x14ac:dyDescent="0.2">
      <c r="B7131" s="110"/>
      <c r="C7131" s="122"/>
    </row>
    <row r="7132" spans="2:3" x14ac:dyDescent="0.2">
      <c r="B7132" s="110"/>
      <c r="C7132" s="122"/>
    </row>
    <row r="7133" spans="2:3" x14ac:dyDescent="0.2">
      <c r="B7133" s="110"/>
      <c r="C7133" s="122"/>
    </row>
    <row r="7134" spans="2:3" x14ac:dyDescent="0.2">
      <c r="B7134" s="110"/>
      <c r="C7134" s="122"/>
    </row>
    <row r="7135" spans="2:3" x14ac:dyDescent="0.2">
      <c r="B7135" s="110"/>
      <c r="C7135" s="122"/>
    </row>
    <row r="7136" spans="2:3" x14ac:dyDescent="0.2">
      <c r="B7136" s="110"/>
      <c r="C7136" s="122"/>
    </row>
    <row r="7137" spans="2:3" x14ac:dyDescent="0.2">
      <c r="B7137" s="110"/>
      <c r="C7137" s="122"/>
    </row>
    <row r="7138" spans="2:3" x14ac:dyDescent="0.2">
      <c r="B7138" s="110"/>
      <c r="C7138" s="122"/>
    </row>
    <row r="7139" spans="2:3" x14ac:dyDescent="0.2">
      <c r="B7139" s="110"/>
      <c r="C7139" s="122"/>
    </row>
    <row r="7140" spans="2:3" x14ac:dyDescent="0.2">
      <c r="B7140" s="110"/>
      <c r="C7140" s="122"/>
    </row>
    <row r="7141" spans="2:3" x14ac:dyDescent="0.2">
      <c r="B7141" s="110"/>
      <c r="C7141" s="122"/>
    </row>
    <row r="7142" spans="2:3" x14ac:dyDescent="0.2">
      <c r="B7142" s="110"/>
      <c r="C7142" s="122"/>
    </row>
    <row r="7143" spans="2:3" x14ac:dyDescent="0.2">
      <c r="B7143" s="110"/>
      <c r="C7143" s="122"/>
    </row>
    <row r="7144" spans="2:3" x14ac:dyDescent="0.2">
      <c r="B7144" s="110"/>
      <c r="C7144" s="122"/>
    </row>
    <row r="7145" spans="2:3" x14ac:dyDescent="0.2">
      <c r="B7145" s="110"/>
      <c r="C7145" s="122"/>
    </row>
    <row r="7146" spans="2:3" x14ac:dyDescent="0.2">
      <c r="B7146" s="110"/>
      <c r="C7146" s="122"/>
    </row>
    <row r="7147" spans="2:3" x14ac:dyDescent="0.2">
      <c r="B7147" s="110"/>
      <c r="C7147" s="122"/>
    </row>
    <row r="7148" spans="2:3" x14ac:dyDescent="0.2">
      <c r="B7148" s="110"/>
      <c r="C7148" s="122"/>
    </row>
    <row r="7149" spans="2:3" x14ac:dyDescent="0.2">
      <c r="B7149" s="110"/>
      <c r="C7149" s="122"/>
    </row>
    <row r="7150" spans="2:3" x14ac:dyDescent="0.2">
      <c r="B7150" s="110"/>
      <c r="C7150" s="122"/>
    </row>
    <row r="7151" spans="2:3" x14ac:dyDescent="0.2">
      <c r="B7151" s="110"/>
      <c r="C7151" s="122"/>
    </row>
    <row r="7152" spans="2:3" x14ac:dyDescent="0.2">
      <c r="B7152" s="110"/>
      <c r="C7152" s="122"/>
    </row>
    <row r="7153" spans="2:3" x14ac:dyDescent="0.2">
      <c r="B7153" s="110"/>
      <c r="C7153" s="122"/>
    </row>
    <row r="7154" spans="2:3" x14ac:dyDescent="0.2">
      <c r="B7154" s="110"/>
      <c r="C7154" s="122"/>
    </row>
    <row r="7155" spans="2:3" x14ac:dyDescent="0.2">
      <c r="B7155" s="110"/>
      <c r="C7155" s="122"/>
    </row>
    <row r="7156" spans="2:3" x14ac:dyDescent="0.2">
      <c r="B7156" s="110"/>
      <c r="C7156" s="122"/>
    </row>
    <row r="7157" spans="2:3" x14ac:dyDescent="0.2">
      <c r="B7157" s="110"/>
      <c r="C7157" s="122"/>
    </row>
    <row r="7158" spans="2:3" x14ac:dyDescent="0.2">
      <c r="B7158" s="110"/>
      <c r="C7158" s="122"/>
    </row>
    <row r="7159" spans="2:3" x14ac:dyDescent="0.2">
      <c r="B7159" s="110"/>
      <c r="C7159" s="122"/>
    </row>
    <row r="7160" spans="2:3" x14ac:dyDescent="0.2">
      <c r="B7160" s="110"/>
      <c r="C7160" s="122"/>
    </row>
    <row r="7161" spans="2:3" x14ac:dyDescent="0.2">
      <c r="B7161" s="110"/>
      <c r="C7161" s="122"/>
    </row>
    <row r="7162" spans="2:3" x14ac:dyDescent="0.2">
      <c r="B7162" s="110"/>
      <c r="C7162" s="122"/>
    </row>
    <row r="7163" spans="2:3" x14ac:dyDescent="0.2">
      <c r="B7163" s="110"/>
      <c r="C7163" s="122"/>
    </row>
    <row r="7164" spans="2:3" x14ac:dyDescent="0.2">
      <c r="B7164" s="110"/>
      <c r="C7164" s="122"/>
    </row>
    <row r="7165" spans="2:3" x14ac:dyDescent="0.2">
      <c r="B7165" s="110"/>
      <c r="C7165" s="122"/>
    </row>
    <row r="7166" spans="2:3" x14ac:dyDescent="0.2">
      <c r="B7166" s="110"/>
      <c r="C7166" s="122"/>
    </row>
    <row r="7167" spans="2:3" x14ac:dyDescent="0.2">
      <c r="B7167" s="110"/>
      <c r="C7167" s="122"/>
    </row>
    <row r="7168" spans="2:3" x14ac:dyDescent="0.2">
      <c r="B7168" s="110"/>
      <c r="C7168" s="122"/>
    </row>
    <row r="7169" spans="2:3" x14ac:dyDescent="0.2">
      <c r="B7169" s="110"/>
      <c r="C7169" s="122"/>
    </row>
    <row r="7170" spans="2:3" x14ac:dyDescent="0.2">
      <c r="B7170" s="110"/>
      <c r="C7170" s="122"/>
    </row>
    <row r="7171" spans="2:3" x14ac:dyDescent="0.2">
      <c r="B7171" s="110"/>
      <c r="C7171" s="122"/>
    </row>
    <row r="7172" spans="2:3" x14ac:dyDescent="0.2">
      <c r="B7172" s="110"/>
      <c r="C7172" s="122"/>
    </row>
    <row r="7173" spans="2:3" x14ac:dyDescent="0.2">
      <c r="B7173" s="110"/>
      <c r="C7173" s="122"/>
    </row>
    <row r="7174" spans="2:3" x14ac:dyDescent="0.2">
      <c r="B7174" s="110"/>
      <c r="C7174" s="122"/>
    </row>
    <row r="7175" spans="2:3" x14ac:dyDescent="0.2">
      <c r="B7175" s="110"/>
      <c r="C7175" s="122"/>
    </row>
    <row r="7176" spans="2:3" x14ac:dyDescent="0.2">
      <c r="B7176" s="110"/>
      <c r="C7176" s="122"/>
    </row>
    <row r="7177" spans="2:3" x14ac:dyDescent="0.2">
      <c r="B7177" s="110"/>
      <c r="C7177" s="122"/>
    </row>
    <row r="7178" spans="2:3" x14ac:dyDescent="0.2">
      <c r="B7178" s="110"/>
      <c r="C7178" s="122"/>
    </row>
    <row r="7179" spans="2:3" x14ac:dyDescent="0.2">
      <c r="B7179" s="110"/>
      <c r="C7179" s="122"/>
    </row>
    <row r="7180" spans="2:3" x14ac:dyDescent="0.2">
      <c r="B7180" s="110"/>
      <c r="C7180" s="122"/>
    </row>
    <row r="7181" spans="2:3" x14ac:dyDescent="0.2">
      <c r="B7181" s="110"/>
      <c r="C7181" s="122"/>
    </row>
    <row r="7182" spans="2:3" x14ac:dyDescent="0.2">
      <c r="B7182" s="110"/>
      <c r="C7182" s="122"/>
    </row>
    <row r="7183" spans="2:3" x14ac:dyDescent="0.2">
      <c r="B7183" s="110"/>
      <c r="C7183" s="122"/>
    </row>
    <row r="7184" spans="2:3" x14ac:dyDescent="0.2">
      <c r="B7184" s="110"/>
      <c r="C7184" s="122"/>
    </row>
    <row r="7185" spans="2:3" x14ac:dyDescent="0.2">
      <c r="B7185" s="110"/>
      <c r="C7185" s="122"/>
    </row>
    <row r="7186" spans="2:3" x14ac:dyDescent="0.2">
      <c r="B7186" s="110"/>
      <c r="C7186" s="122"/>
    </row>
    <row r="7187" spans="2:3" x14ac:dyDescent="0.2">
      <c r="B7187" s="110"/>
      <c r="C7187" s="122"/>
    </row>
    <row r="7188" spans="2:3" x14ac:dyDescent="0.2">
      <c r="B7188" s="110"/>
      <c r="C7188" s="122"/>
    </row>
    <row r="7189" spans="2:3" x14ac:dyDescent="0.2">
      <c r="B7189" s="110"/>
      <c r="C7189" s="122"/>
    </row>
    <row r="7190" spans="2:3" x14ac:dyDescent="0.2">
      <c r="B7190" s="110"/>
      <c r="C7190" s="122"/>
    </row>
    <row r="7191" spans="2:3" x14ac:dyDescent="0.2">
      <c r="B7191" s="110"/>
      <c r="C7191" s="122"/>
    </row>
    <row r="7192" spans="2:3" x14ac:dyDescent="0.2">
      <c r="B7192" s="110"/>
      <c r="C7192" s="122"/>
    </row>
    <row r="7193" spans="2:3" x14ac:dyDescent="0.2">
      <c r="B7193" s="110"/>
      <c r="C7193" s="122"/>
    </row>
    <row r="7194" spans="2:3" x14ac:dyDescent="0.2">
      <c r="B7194" s="110"/>
      <c r="C7194" s="122"/>
    </row>
    <row r="7195" spans="2:3" x14ac:dyDescent="0.2">
      <c r="B7195" s="110"/>
      <c r="C7195" s="122"/>
    </row>
    <row r="7196" spans="2:3" x14ac:dyDescent="0.2">
      <c r="B7196" s="110"/>
      <c r="C7196" s="122"/>
    </row>
    <row r="7197" spans="2:3" x14ac:dyDescent="0.2">
      <c r="B7197" s="110"/>
      <c r="C7197" s="122"/>
    </row>
    <row r="7198" spans="2:3" x14ac:dyDescent="0.2">
      <c r="B7198" s="110"/>
      <c r="C7198" s="122"/>
    </row>
    <row r="7199" spans="2:3" x14ac:dyDescent="0.2">
      <c r="B7199" s="110"/>
      <c r="C7199" s="122"/>
    </row>
    <row r="7200" spans="2:3" x14ac:dyDescent="0.2">
      <c r="B7200" s="110"/>
      <c r="C7200" s="122"/>
    </row>
    <row r="7201" spans="2:3" x14ac:dyDescent="0.2">
      <c r="B7201" s="110"/>
      <c r="C7201" s="122"/>
    </row>
    <row r="7202" spans="2:3" x14ac:dyDescent="0.2">
      <c r="B7202" s="110"/>
      <c r="C7202" s="122"/>
    </row>
    <row r="7203" spans="2:3" x14ac:dyDescent="0.2">
      <c r="B7203" s="110"/>
      <c r="C7203" s="122"/>
    </row>
    <row r="7204" spans="2:3" x14ac:dyDescent="0.2">
      <c r="B7204" s="110"/>
      <c r="C7204" s="122"/>
    </row>
    <row r="7205" spans="2:3" x14ac:dyDescent="0.2">
      <c r="B7205" s="110"/>
      <c r="C7205" s="122"/>
    </row>
    <row r="7206" spans="2:3" x14ac:dyDescent="0.2">
      <c r="B7206" s="110"/>
      <c r="C7206" s="122"/>
    </row>
    <row r="7207" spans="2:3" x14ac:dyDescent="0.2">
      <c r="B7207" s="110"/>
      <c r="C7207" s="122"/>
    </row>
    <row r="7208" spans="2:3" x14ac:dyDescent="0.2">
      <c r="B7208" s="110"/>
      <c r="C7208" s="122"/>
    </row>
    <row r="7209" spans="2:3" x14ac:dyDescent="0.2">
      <c r="B7209" s="110"/>
      <c r="C7209" s="122"/>
    </row>
    <row r="7210" spans="2:3" x14ac:dyDescent="0.2">
      <c r="B7210" s="110"/>
      <c r="C7210" s="122"/>
    </row>
    <row r="7211" spans="2:3" x14ac:dyDescent="0.2">
      <c r="B7211" s="110"/>
      <c r="C7211" s="122"/>
    </row>
    <row r="7212" spans="2:3" x14ac:dyDescent="0.2">
      <c r="B7212" s="110"/>
      <c r="C7212" s="122"/>
    </row>
    <row r="7213" spans="2:3" x14ac:dyDescent="0.2">
      <c r="B7213" s="110"/>
      <c r="C7213" s="122"/>
    </row>
    <row r="7214" spans="2:3" x14ac:dyDescent="0.2">
      <c r="B7214" s="110"/>
      <c r="C7214" s="122"/>
    </row>
    <row r="7215" spans="2:3" x14ac:dyDescent="0.2">
      <c r="B7215" s="110"/>
      <c r="C7215" s="122"/>
    </row>
    <row r="7216" spans="2:3" x14ac:dyDescent="0.2">
      <c r="B7216" s="110"/>
      <c r="C7216" s="122"/>
    </row>
    <row r="7217" spans="2:3" x14ac:dyDescent="0.2">
      <c r="B7217" s="110"/>
      <c r="C7217" s="122"/>
    </row>
    <row r="7218" spans="2:3" x14ac:dyDescent="0.2">
      <c r="B7218" s="110"/>
      <c r="C7218" s="122"/>
    </row>
    <row r="7219" spans="2:3" x14ac:dyDescent="0.2">
      <c r="B7219" s="110"/>
      <c r="C7219" s="122"/>
    </row>
    <row r="7220" spans="2:3" x14ac:dyDescent="0.2">
      <c r="B7220" s="110"/>
      <c r="C7220" s="122"/>
    </row>
    <row r="7221" spans="2:3" x14ac:dyDescent="0.2">
      <c r="B7221" s="110"/>
      <c r="C7221" s="122"/>
    </row>
    <row r="7222" spans="2:3" x14ac:dyDescent="0.2">
      <c r="B7222" s="110"/>
      <c r="C7222" s="122"/>
    </row>
    <row r="7223" spans="2:3" x14ac:dyDescent="0.2">
      <c r="B7223" s="110"/>
      <c r="C7223" s="122"/>
    </row>
    <row r="7224" spans="2:3" x14ac:dyDescent="0.2">
      <c r="B7224" s="110"/>
      <c r="C7224" s="122"/>
    </row>
    <row r="7225" spans="2:3" x14ac:dyDescent="0.2">
      <c r="B7225" s="110"/>
      <c r="C7225" s="122"/>
    </row>
    <row r="7226" spans="2:3" x14ac:dyDescent="0.2">
      <c r="B7226" s="110"/>
      <c r="C7226" s="122"/>
    </row>
    <row r="7227" spans="2:3" x14ac:dyDescent="0.2">
      <c r="B7227" s="110"/>
      <c r="C7227" s="122"/>
    </row>
    <row r="7228" spans="2:3" x14ac:dyDescent="0.2">
      <c r="B7228" s="110"/>
      <c r="C7228" s="122"/>
    </row>
    <row r="7229" spans="2:3" x14ac:dyDescent="0.2">
      <c r="B7229" s="110"/>
      <c r="C7229" s="122"/>
    </row>
    <row r="7230" spans="2:3" x14ac:dyDescent="0.2">
      <c r="B7230" s="110"/>
      <c r="C7230" s="122"/>
    </row>
    <row r="7231" spans="2:3" x14ac:dyDescent="0.2">
      <c r="B7231" s="110"/>
      <c r="C7231" s="122"/>
    </row>
    <row r="7232" spans="2:3" x14ac:dyDescent="0.2">
      <c r="B7232" s="110"/>
      <c r="C7232" s="122"/>
    </row>
    <row r="7233" spans="2:3" x14ac:dyDescent="0.2">
      <c r="B7233" s="110"/>
      <c r="C7233" s="122"/>
    </row>
    <row r="7234" spans="2:3" x14ac:dyDescent="0.2">
      <c r="B7234" s="110"/>
      <c r="C7234" s="122"/>
    </row>
    <row r="7235" spans="2:3" x14ac:dyDescent="0.2">
      <c r="B7235" s="110"/>
      <c r="C7235" s="122"/>
    </row>
    <row r="7236" spans="2:3" x14ac:dyDescent="0.2">
      <c r="B7236" s="110"/>
      <c r="C7236" s="122"/>
    </row>
    <row r="7237" spans="2:3" x14ac:dyDescent="0.2">
      <c r="B7237" s="110"/>
      <c r="C7237" s="122"/>
    </row>
    <row r="7238" spans="2:3" x14ac:dyDescent="0.2">
      <c r="B7238" s="110"/>
      <c r="C7238" s="122"/>
    </row>
    <row r="7239" spans="2:3" x14ac:dyDescent="0.2">
      <c r="B7239" s="110"/>
      <c r="C7239" s="122"/>
    </row>
    <row r="7240" spans="2:3" x14ac:dyDescent="0.2">
      <c r="B7240" s="110"/>
      <c r="C7240" s="122"/>
    </row>
    <row r="7241" spans="2:3" x14ac:dyDescent="0.2">
      <c r="B7241" s="110"/>
      <c r="C7241" s="122"/>
    </row>
    <row r="7242" spans="2:3" x14ac:dyDescent="0.2">
      <c r="B7242" s="110"/>
      <c r="C7242" s="122"/>
    </row>
    <row r="7243" spans="2:3" x14ac:dyDescent="0.2">
      <c r="B7243" s="110"/>
      <c r="C7243" s="122"/>
    </row>
    <row r="7244" spans="2:3" x14ac:dyDescent="0.2">
      <c r="B7244" s="110"/>
      <c r="C7244" s="122"/>
    </row>
    <row r="7245" spans="2:3" x14ac:dyDescent="0.2">
      <c r="B7245" s="110"/>
      <c r="C7245" s="122"/>
    </row>
    <row r="7246" spans="2:3" x14ac:dyDescent="0.2">
      <c r="B7246" s="110"/>
      <c r="C7246" s="122"/>
    </row>
    <row r="7247" spans="2:3" x14ac:dyDescent="0.2">
      <c r="B7247" s="110"/>
      <c r="C7247" s="122"/>
    </row>
    <row r="7248" spans="2:3" x14ac:dyDescent="0.2">
      <c r="B7248" s="110"/>
      <c r="C7248" s="122"/>
    </row>
    <row r="7249" spans="2:3" x14ac:dyDescent="0.2">
      <c r="B7249" s="110"/>
      <c r="C7249" s="122"/>
    </row>
    <row r="7250" spans="2:3" x14ac:dyDescent="0.2">
      <c r="B7250" s="110"/>
      <c r="C7250" s="122"/>
    </row>
    <row r="7251" spans="2:3" x14ac:dyDescent="0.2">
      <c r="B7251" s="110"/>
      <c r="C7251" s="122"/>
    </row>
    <row r="7252" spans="2:3" x14ac:dyDescent="0.2">
      <c r="B7252" s="110"/>
      <c r="C7252" s="122"/>
    </row>
    <row r="7253" spans="2:3" x14ac:dyDescent="0.2">
      <c r="B7253" s="110"/>
      <c r="C7253" s="122"/>
    </row>
    <row r="7254" spans="2:3" x14ac:dyDescent="0.2">
      <c r="B7254" s="110"/>
      <c r="C7254" s="122"/>
    </row>
    <row r="7255" spans="2:3" x14ac:dyDescent="0.2">
      <c r="B7255" s="110"/>
      <c r="C7255" s="122"/>
    </row>
    <row r="7256" spans="2:3" x14ac:dyDescent="0.2">
      <c r="B7256" s="110"/>
      <c r="C7256" s="122"/>
    </row>
    <row r="7257" spans="2:3" x14ac:dyDescent="0.2">
      <c r="B7257" s="110"/>
      <c r="C7257" s="122"/>
    </row>
    <row r="7258" spans="2:3" x14ac:dyDescent="0.2">
      <c r="B7258" s="110"/>
      <c r="C7258" s="122"/>
    </row>
    <row r="7259" spans="2:3" x14ac:dyDescent="0.2">
      <c r="B7259" s="110"/>
      <c r="C7259" s="122"/>
    </row>
    <row r="7260" spans="2:3" x14ac:dyDescent="0.2">
      <c r="B7260" s="110"/>
      <c r="C7260" s="122"/>
    </row>
    <row r="7261" spans="2:3" x14ac:dyDescent="0.2">
      <c r="B7261" s="110"/>
      <c r="C7261" s="122"/>
    </row>
    <row r="7262" spans="2:3" x14ac:dyDescent="0.2">
      <c r="B7262" s="110"/>
      <c r="C7262" s="122"/>
    </row>
    <row r="7263" spans="2:3" x14ac:dyDescent="0.2">
      <c r="B7263" s="110"/>
      <c r="C7263" s="122"/>
    </row>
    <row r="7264" spans="2:3" x14ac:dyDescent="0.2">
      <c r="B7264" s="110"/>
      <c r="C7264" s="122"/>
    </row>
    <row r="7265" spans="2:3" x14ac:dyDescent="0.2">
      <c r="B7265" s="110"/>
      <c r="C7265" s="122"/>
    </row>
    <row r="7266" spans="2:3" x14ac:dyDescent="0.2">
      <c r="B7266" s="110"/>
      <c r="C7266" s="122"/>
    </row>
    <row r="7267" spans="2:3" x14ac:dyDescent="0.2">
      <c r="B7267" s="110"/>
      <c r="C7267" s="122"/>
    </row>
    <row r="7268" spans="2:3" x14ac:dyDescent="0.2">
      <c r="B7268" s="110"/>
      <c r="C7268" s="122"/>
    </row>
    <row r="7269" spans="2:3" x14ac:dyDescent="0.2">
      <c r="B7269" s="110"/>
      <c r="C7269" s="122"/>
    </row>
    <row r="7270" spans="2:3" x14ac:dyDescent="0.2">
      <c r="B7270" s="110"/>
      <c r="C7270" s="122"/>
    </row>
    <row r="7271" spans="2:3" x14ac:dyDescent="0.2">
      <c r="B7271" s="110"/>
      <c r="C7271" s="122"/>
    </row>
    <row r="7272" spans="2:3" x14ac:dyDescent="0.2">
      <c r="B7272" s="110"/>
      <c r="C7272" s="122"/>
    </row>
    <row r="7273" spans="2:3" x14ac:dyDescent="0.2">
      <c r="B7273" s="110"/>
      <c r="C7273" s="122"/>
    </row>
    <row r="7274" spans="2:3" x14ac:dyDescent="0.2">
      <c r="B7274" s="110"/>
      <c r="C7274" s="122"/>
    </row>
    <row r="7275" spans="2:3" x14ac:dyDescent="0.2">
      <c r="B7275" s="110"/>
      <c r="C7275" s="122"/>
    </row>
    <row r="7276" spans="2:3" x14ac:dyDescent="0.2">
      <c r="B7276" s="110"/>
      <c r="C7276" s="122"/>
    </row>
    <row r="7277" spans="2:3" x14ac:dyDescent="0.2">
      <c r="B7277" s="110"/>
      <c r="C7277" s="122"/>
    </row>
    <row r="7278" spans="2:3" x14ac:dyDescent="0.2">
      <c r="B7278" s="110"/>
      <c r="C7278" s="122"/>
    </row>
    <row r="7279" spans="2:3" x14ac:dyDescent="0.2">
      <c r="B7279" s="110"/>
      <c r="C7279" s="122"/>
    </row>
    <row r="7280" spans="2:3" x14ac:dyDescent="0.2">
      <c r="B7280" s="110"/>
      <c r="C7280" s="122"/>
    </row>
    <row r="7281" spans="2:3" x14ac:dyDescent="0.2">
      <c r="B7281" s="110"/>
      <c r="C7281" s="122"/>
    </row>
    <row r="7282" spans="2:3" x14ac:dyDescent="0.2">
      <c r="B7282" s="110"/>
      <c r="C7282" s="122"/>
    </row>
    <row r="7283" spans="2:3" x14ac:dyDescent="0.2">
      <c r="B7283" s="110"/>
      <c r="C7283" s="122"/>
    </row>
    <row r="7284" spans="2:3" x14ac:dyDescent="0.2">
      <c r="B7284" s="110"/>
      <c r="C7284" s="122"/>
    </row>
    <row r="7285" spans="2:3" x14ac:dyDescent="0.2">
      <c r="B7285" s="110"/>
      <c r="C7285" s="122"/>
    </row>
    <row r="7286" spans="2:3" x14ac:dyDescent="0.2">
      <c r="B7286" s="110"/>
      <c r="C7286" s="122"/>
    </row>
    <row r="7287" spans="2:3" x14ac:dyDescent="0.2">
      <c r="B7287" s="110"/>
      <c r="C7287" s="122"/>
    </row>
    <row r="7288" spans="2:3" x14ac:dyDescent="0.2">
      <c r="B7288" s="110"/>
      <c r="C7288" s="122"/>
    </row>
    <row r="7289" spans="2:3" x14ac:dyDescent="0.2">
      <c r="B7289" s="110"/>
      <c r="C7289" s="122"/>
    </row>
    <row r="7290" spans="2:3" x14ac:dyDescent="0.2">
      <c r="B7290" s="110"/>
      <c r="C7290" s="122"/>
    </row>
    <row r="7291" spans="2:3" x14ac:dyDescent="0.2">
      <c r="B7291" s="110"/>
      <c r="C7291" s="122"/>
    </row>
    <row r="7292" spans="2:3" x14ac:dyDescent="0.2">
      <c r="B7292" s="110"/>
      <c r="C7292" s="122"/>
    </row>
    <row r="7293" spans="2:3" x14ac:dyDescent="0.2">
      <c r="B7293" s="110"/>
      <c r="C7293" s="122"/>
    </row>
    <row r="7294" spans="2:3" x14ac:dyDescent="0.2">
      <c r="B7294" s="110"/>
      <c r="C7294" s="122"/>
    </row>
    <row r="7295" spans="2:3" x14ac:dyDescent="0.2">
      <c r="B7295" s="110"/>
      <c r="C7295" s="122"/>
    </row>
    <row r="7296" spans="2:3" x14ac:dyDescent="0.2">
      <c r="B7296" s="110"/>
      <c r="C7296" s="122"/>
    </row>
    <row r="7297" spans="2:3" x14ac:dyDescent="0.2">
      <c r="B7297" s="110"/>
      <c r="C7297" s="122"/>
    </row>
    <row r="7298" spans="2:3" x14ac:dyDescent="0.2">
      <c r="B7298" s="110"/>
      <c r="C7298" s="122"/>
    </row>
    <row r="7299" spans="2:3" x14ac:dyDescent="0.2">
      <c r="B7299" s="110"/>
      <c r="C7299" s="122"/>
    </row>
    <row r="7300" spans="2:3" x14ac:dyDescent="0.2">
      <c r="B7300" s="110"/>
      <c r="C7300" s="122"/>
    </row>
    <row r="7301" spans="2:3" x14ac:dyDescent="0.2">
      <c r="B7301" s="110"/>
      <c r="C7301" s="122"/>
    </row>
    <row r="7302" spans="2:3" x14ac:dyDescent="0.2">
      <c r="B7302" s="110"/>
      <c r="C7302" s="122"/>
    </row>
    <row r="7303" spans="2:3" x14ac:dyDescent="0.2">
      <c r="B7303" s="110"/>
      <c r="C7303" s="122"/>
    </row>
    <row r="7304" spans="2:3" x14ac:dyDescent="0.2">
      <c r="B7304" s="110"/>
      <c r="C7304" s="122"/>
    </row>
    <row r="7305" spans="2:3" x14ac:dyDescent="0.2">
      <c r="B7305" s="110"/>
      <c r="C7305" s="122"/>
    </row>
    <row r="7306" spans="2:3" x14ac:dyDescent="0.2">
      <c r="B7306" s="110"/>
      <c r="C7306" s="122"/>
    </row>
    <row r="7307" spans="2:3" x14ac:dyDescent="0.2">
      <c r="B7307" s="110"/>
      <c r="C7307" s="122"/>
    </row>
    <row r="7308" spans="2:3" x14ac:dyDescent="0.2">
      <c r="B7308" s="110"/>
      <c r="C7308" s="122"/>
    </row>
    <row r="7309" spans="2:3" x14ac:dyDescent="0.2">
      <c r="B7309" s="110"/>
      <c r="C7309" s="122"/>
    </row>
    <row r="7310" spans="2:3" x14ac:dyDescent="0.2">
      <c r="B7310" s="110"/>
      <c r="C7310" s="122"/>
    </row>
    <row r="7311" spans="2:3" x14ac:dyDescent="0.2">
      <c r="B7311" s="110"/>
      <c r="C7311" s="122"/>
    </row>
    <row r="7312" spans="2:3" x14ac:dyDescent="0.2">
      <c r="B7312" s="110"/>
      <c r="C7312" s="122"/>
    </row>
    <row r="7313" spans="2:3" x14ac:dyDescent="0.2">
      <c r="B7313" s="110"/>
      <c r="C7313" s="122"/>
    </row>
    <row r="7314" spans="2:3" x14ac:dyDescent="0.2">
      <c r="B7314" s="110"/>
      <c r="C7314" s="122"/>
    </row>
    <row r="7315" spans="2:3" x14ac:dyDescent="0.2">
      <c r="B7315" s="110"/>
      <c r="C7315" s="122"/>
    </row>
    <row r="7316" spans="2:3" x14ac:dyDescent="0.2">
      <c r="B7316" s="110"/>
      <c r="C7316" s="122"/>
    </row>
    <row r="7317" spans="2:3" x14ac:dyDescent="0.2">
      <c r="B7317" s="110"/>
      <c r="C7317" s="122"/>
    </row>
    <row r="7318" spans="2:3" x14ac:dyDescent="0.2">
      <c r="B7318" s="110"/>
      <c r="C7318" s="122"/>
    </row>
    <row r="7319" spans="2:3" x14ac:dyDescent="0.2">
      <c r="B7319" s="110"/>
      <c r="C7319" s="122"/>
    </row>
    <row r="7320" spans="2:3" x14ac:dyDescent="0.2">
      <c r="B7320" s="110"/>
      <c r="C7320" s="122"/>
    </row>
    <row r="7321" spans="2:3" x14ac:dyDescent="0.2">
      <c r="B7321" s="110"/>
      <c r="C7321" s="122"/>
    </row>
    <row r="7322" spans="2:3" x14ac:dyDescent="0.2">
      <c r="B7322" s="110"/>
      <c r="C7322" s="122"/>
    </row>
    <row r="7323" spans="2:3" x14ac:dyDescent="0.2">
      <c r="B7323" s="110"/>
      <c r="C7323" s="122"/>
    </row>
    <row r="7324" spans="2:3" x14ac:dyDescent="0.2">
      <c r="B7324" s="110"/>
      <c r="C7324" s="122"/>
    </row>
    <row r="7325" spans="2:3" x14ac:dyDescent="0.2">
      <c r="B7325" s="110"/>
      <c r="C7325" s="122"/>
    </row>
    <row r="7326" spans="2:3" x14ac:dyDescent="0.2">
      <c r="B7326" s="110"/>
      <c r="C7326" s="122"/>
    </row>
    <row r="7327" spans="2:3" x14ac:dyDescent="0.2">
      <c r="B7327" s="110"/>
      <c r="C7327" s="122"/>
    </row>
    <row r="7328" spans="2:3" x14ac:dyDescent="0.2">
      <c r="B7328" s="110"/>
      <c r="C7328" s="122"/>
    </row>
    <row r="7329" spans="2:3" x14ac:dyDescent="0.2">
      <c r="B7329" s="110"/>
      <c r="C7329" s="122"/>
    </row>
    <row r="7330" spans="2:3" x14ac:dyDescent="0.2">
      <c r="B7330" s="110"/>
      <c r="C7330" s="122"/>
    </row>
    <row r="7331" spans="2:3" x14ac:dyDescent="0.2">
      <c r="B7331" s="110"/>
      <c r="C7331" s="122"/>
    </row>
    <row r="7332" spans="2:3" x14ac:dyDescent="0.2">
      <c r="B7332" s="110"/>
      <c r="C7332" s="122"/>
    </row>
    <row r="7333" spans="2:3" x14ac:dyDescent="0.2">
      <c r="B7333" s="110"/>
      <c r="C7333" s="122"/>
    </row>
    <row r="7334" spans="2:3" x14ac:dyDescent="0.2">
      <c r="B7334" s="110"/>
      <c r="C7334" s="122"/>
    </row>
    <row r="7335" spans="2:3" x14ac:dyDescent="0.2">
      <c r="B7335" s="110"/>
      <c r="C7335" s="122"/>
    </row>
    <row r="7336" spans="2:3" x14ac:dyDescent="0.2">
      <c r="B7336" s="110"/>
      <c r="C7336" s="122"/>
    </row>
    <row r="7337" spans="2:3" x14ac:dyDescent="0.2">
      <c r="B7337" s="110"/>
      <c r="C7337" s="122"/>
    </row>
    <row r="7338" spans="2:3" x14ac:dyDescent="0.2">
      <c r="B7338" s="110"/>
      <c r="C7338" s="122"/>
    </row>
    <row r="7339" spans="2:3" x14ac:dyDescent="0.2">
      <c r="B7339" s="110"/>
      <c r="C7339" s="122"/>
    </row>
    <row r="7340" spans="2:3" x14ac:dyDescent="0.2">
      <c r="B7340" s="110"/>
      <c r="C7340" s="122"/>
    </row>
    <row r="7341" spans="2:3" x14ac:dyDescent="0.2">
      <c r="B7341" s="110"/>
      <c r="C7341" s="122"/>
    </row>
    <row r="7342" spans="2:3" x14ac:dyDescent="0.2">
      <c r="B7342" s="110"/>
      <c r="C7342" s="122"/>
    </row>
    <row r="7343" spans="2:3" x14ac:dyDescent="0.2">
      <c r="B7343" s="110"/>
      <c r="C7343" s="122"/>
    </row>
    <row r="7344" spans="2:3" x14ac:dyDescent="0.2">
      <c r="B7344" s="110"/>
      <c r="C7344" s="122"/>
    </row>
    <row r="7345" spans="2:3" x14ac:dyDescent="0.2">
      <c r="B7345" s="110"/>
      <c r="C7345" s="122"/>
    </row>
    <row r="7346" spans="2:3" x14ac:dyDescent="0.2">
      <c r="B7346" s="110"/>
      <c r="C7346" s="122"/>
    </row>
    <row r="7347" spans="2:3" x14ac:dyDescent="0.2">
      <c r="B7347" s="110"/>
      <c r="C7347" s="122"/>
    </row>
    <row r="7348" spans="2:3" x14ac:dyDescent="0.2">
      <c r="B7348" s="110"/>
      <c r="C7348" s="122"/>
    </row>
    <row r="7349" spans="2:3" x14ac:dyDescent="0.2">
      <c r="B7349" s="110"/>
      <c r="C7349" s="122"/>
    </row>
    <row r="7350" spans="2:3" x14ac:dyDescent="0.2">
      <c r="B7350" s="110"/>
      <c r="C7350" s="122"/>
    </row>
    <row r="7351" spans="2:3" x14ac:dyDescent="0.2">
      <c r="B7351" s="110"/>
      <c r="C7351" s="122"/>
    </row>
    <row r="7352" spans="2:3" x14ac:dyDescent="0.2">
      <c r="B7352" s="110"/>
      <c r="C7352" s="122"/>
    </row>
    <row r="7353" spans="2:3" x14ac:dyDescent="0.2">
      <c r="B7353" s="110"/>
      <c r="C7353" s="122"/>
    </row>
    <row r="7354" spans="2:3" x14ac:dyDescent="0.2">
      <c r="B7354" s="110"/>
      <c r="C7354" s="122"/>
    </row>
    <row r="7355" spans="2:3" x14ac:dyDescent="0.2">
      <c r="B7355" s="110"/>
      <c r="C7355" s="122"/>
    </row>
    <row r="7356" spans="2:3" x14ac:dyDescent="0.2">
      <c r="B7356" s="110"/>
      <c r="C7356" s="122"/>
    </row>
    <row r="7357" spans="2:3" x14ac:dyDescent="0.2">
      <c r="B7357" s="110"/>
      <c r="C7357" s="122"/>
    </row>
    <row r="7358" spans="2:3" x14ac:dyDescent="0.2">
      <c r="B7358" s="110"/>
      <c r="C7358" s="122"/>
    </row>
    <row r="7359" spans="2:3" x14ac:dyDescent="0.2">
      <c r="B7359" s="110"/>
      <c r="C7359" s="122"/>
    </row>
    <row r="7360" spans="2:3" x14ac:dyDescent="0.2">
      <c r="B7360" s="110"/>
      <c r="C7360" s="122"/>
    </row>
    <row r="7361" spans="2:3" x14ac:dyDescent="0.2">
      <c r="B7361" s="110"/>
      <c r="C7361" s="122"/>
    </row>
    <row r="7362" spans="2:3" x14ac:dyDescent="0.2">
      <c r="B7362" s="110"/>
      <c r="C7362" s="122"/>
    </row>
    <row r="7363" spans="2:3" x14ac:dyDescent="0.2">
      <c r="B7363" s="110"/>
      <c r="C7363" s="122"/>
    </row>
    <row r="7364" spans="2:3" x14ac:dyDescent="0.2">
      <c r="B7364" s="110"/>
      <c r="C7364" s="122"/>
    </row>
    <row r="7365" spans="2:3" x14ac:dyDescent="0.2">
      <c r="B7365" s="110"/>
      <c r="C7365" s="122"/>
    </row>
    <row r="7366" spans="2:3" x14ac:dyDescent="0.2">
      <c r="B7366" s="110"/>
      <c r="C7366" s="122"/>
    </row>
    <row r="7367" spans="2:3" x14ac:dyDescent="0.2">
      <c r="B7367" s="110"/>
      <c r="C7367" s="122"/>
    </row>
    <row r="7368" spans="2:3" x14ac:dyDescent="0.2">
      <c r="B7368" s="110"/>
      <c r="C7368" s="122"/>
    </row>
    <row r="7369" spans="2:3" x14ac:dyDescent="0.2">
      <c r="B7369" s="110"/>
      <c r="C7369" s="122"/>
    </row>
    <row r="7370" spans="2:3" x14ac:dyDescent="0.2">
      <c r="B7370" s="110"/>
      <c r="C7370" s="122"/>
    </row>
    <row r="7371" spans="2:3" x14ac:dyDescent="0.2">
      <c r="B7371" s="110"/>
      <c r="C7371" s="122"/>
    </row>
    <row r="7372" spans="2:3" x14ac:dyDescent="0.2">
      <c r="B7372" s="110"/>
      <c r="C7372" s="122"/>
    </row>
    <row r="7373" spans="2:3" x14ac:dyDescent="0.2">
      <c r="B7373" s="110"/>
      <c r="C7373" s="122"/>
    </row>
    <row r="7374" spans="2:3" x14ac:dyDescent="0.2">
      <c r="B7374" s="110"/>
      <c r="C7374" s="122"/>
    </row>
    <row r="7375" spans="2:3" x14ac:dyDescent="0.2">
      <c r="B7375" s="110"/>
      <c r="C7375" s="122"/>
    </row>
    <row r="7376" spans="2:3" x14ac:dyDescent="0.2">
      <c r="B7376" s="110"/>
      <c r="C7376" s="122"/>
    </row>
    <row r="7377" spans="2:3" x14ac:dyDescent="0.2">
      <c r="B7377" s="110"/>
      <c r="C7377" s="122"/>
    </row>
    <row r="7378" spans="2:3" x14ac:dyDescent="0.2">
      <c r="B7378" s="110"/>
      <c r="C7378" s="122"/>
    </row>
    <row r="7379" spans="2:3" x14ac:dyDescent="0.2">
      <c r="B7379" s="110"/>
      <c r="C7379" s="122"/>
    </row>
    <row r="7380" spans="2:3" x14ac:dyDescent="0.2">
      <c r="B7380" s="110"/>
      <c r="C7380" s="122"/>
    </row>
    <row r="7381" spans="2:3" x14ac:dyDescent="0.2">
      <c r="B7381" s="110"/>
      <c r="C7381" s="122"/>
    </row>
    <row r="7382" spans="2:3" x14ac:dyDescent="0.2">
      <c r="B7382" s="110"/>
      <c r="C7382" s="122"/>
    </row>
    <row r="7383" spans="2:3" x14ac:dyDescent="0.2">
      <c r="B7383" s="110"/>
      <c r="C7383" s="122"/>
    </row>
    <row r="7384" spans="2:3" x14ac:dyDescent="0.2">
      <c r="B7384" s="110"/>
      <c r="C7384" s="122"/>
    </row>
    <row r="7385" spans="2:3" x14ac:dyDescent="0.2">
      <c r="B7385" s="110"/>
      <c r="C7385" s="122"/>
    </row>
    <row r="7386" spans="2:3" x14ac:dyDescent="0.2">
      <c r="B7386" s="110"/>
      <c r="C7386" s="122"/>
    </row>
    <row r="7387" spans="2:3" x14ac:dyDescent="0.2">
      <c r="B7387" s="110"/>
      <c r="C7387" s="122"/>
    </row>
    <row r="7388" spans="2:3" x14ac:dyDescent="0.2">
      <c r="B7388" s="110"/>
      <c r="C7388" s="122"/>
    </row>
    <row r="7389" spans="2:3" x14ac:dyDescent="0.2">
      <c r="B7389" s="110"/>
      <c r="C7389" s="122"/>
    </row>
    <row r="7390" spans="2:3" x14ac:dyDescent="0.2">
      <c r="B7390" s="110"/>
      <c r="C7390" s="122"/>
    </row>
    <row r="7391" spans="2:3" x14ac:dyDescent="0.2">
      <c r="B7391" s="110"/>
      <c r="C7391" s="122"/>
    </row>
    <row r="7392" spans="2:3" x14ac:dyDescent="0.2">
      <c r="B7392" s="110"/>
      <c r="C7392" s="122"/>
    </row>
    <row r="7393" spans="2:3" x14ac:dyDescent="0.2">
      <c r="B7393" s="110"/>
      <c r="C7393" s="122"/>
    </row>
    <row r="7394" spans="2:3" x14ac:dyDescent="0.2">
      <c r="B7394" s="110"/>
      <c r="C7394" s="122"/>
    </row>
    <row r="7395" spans="2:3" x14ac:dyDescent="0.2">
      <c r="B7395" s="110"/>
      <c r="C7395" s="122"/>
    </row>
    <row r="7396" spans="2:3" x14ac:dyDescent="0.2">
      <c r="B7396" s="110"/>
      <c r="C7396" s="122"/>
    </row>
    <row r="7397" spans="2:3" x14ac:dyDescent="0.2">
      <c r="B7397" s="110"/>
      <c r="C7397" s="122"/>
    </row>
    <row r="7398" spans="2:3" x14ac:dyDescent="0.2">
      <c r="B7398" s="110"/>
      <c r="C7398" s="122"/>
    </row>
    <row r="7399" spans="2:3" x14ac:dyDescent="0.2">
      <c r="B7399" s="110"/>
      <c r="C7399" s="122"/>
    </row>
    <row r="7400" spans="2:3" x14ac:dyDescent="0.2">
      <c r="B7400" s="110"/>
      <c r="C7400" s="122"/>
    </row>
    <row r="7401" spans="2:3" x14ac:dyDescent="0.2">
      <c r="B7401" s="110"/>
      <c r="C7401" s="122"/>
    </row>
    <row r="7402" spans="2:3" x14ac:dyDescent="0.2">
      <c r="B7402" s="110"/>
      <c r="C7402" s="122"/>
    </row>
    <row r="7403" spans="2:3" x14ac:dyDescent="0.2">
      <c r="B7403" s="110"/>
      <c r="C7403" s="122"/>
    </row>
    <row r="7404" spans="2:3" x14ac:dyDescent="0.2">
      <c r="B7404" s="110"/>
      <c r="C7404" s="122"/>
    </row>
    <row r="7405" spans="2:3" x14ac:dyDescent="0.2">
      <c r="B7405" s="110"/>
      <c r="C7405" s="122"/>
    </row>
    <row r="7406" spans="2:3" x14ac:dyDescent="0.2">
      <c r="B7406" s="110"/>
      <c r="C7406" s="122"/>
    </row>
    <row r="7407" spans="2:3" x14ac:dyDescent="0.2">
      <c r="B7407" s="110"/>
      <c r="C7407" s="122"/>
    </row>
    <row r="7408" spans="2:3" x14ac:dyDescent="0.2">
      <c r="B7408" s="110"/>
      <c r="C7408" s="122"/>
    </row>
    <row r="7409" spans="2:3" x14ac:dyDescent="0.2">
      <c r="B7409" s="110"/>
      <c r="C7409" s="122"/>
    </row>
    <row r="7410" spans="2:3" x14ac:dyDescent="0.2">
      <c r="B7410" s="110"/>
      <c r="C7410" s="122"/>
    </row>
    <row r="7411" spans="2:3" x14ac:dyDescent="0.2">
      <c r="B7411" s="110"/>
      <c r="C7411" s="122"/>
    </row>
    <row r="7412" spans="2:3" x14ac:dyDescent="0.2">
      <c r="B7412" s="110"/>
      <c r="C7412" s="122"/>
    </row>
    <row r="7413" spans="2:3" x14ac:dyDescent="0.2">
      <c r="B7413" s="110"/>
      <c r="C7413" s="122"/>
    </row>
    <row r="7414" spans="2:3" x14ac:dyDescent="0.2">
      <c r="B7414" s="110"/>
      <c r="C7414" s="122"/>
    </row>
    <row r="7415" spans="2:3" x14ac:dyDescent="0.2">
      <c r="B7415" s="110"/>
      <c r="C7415" s="122"/>
    </row>
    <row r="7416" spans="2:3" x14ac:dyDescent="0.2">
      <c r="B7416" s="110"/>
      <c r="C7416" s="122"/>
    </row>
    <row r="7417" spans="2:3" x14ac:dyDescent="0.2">
      <c r="B7417" s="110"/>
      <c r="C7417" s="122"/>
    </row>
    <row r="7418" spans="2:3" x14ac:dyDescent="0.2">
      <c r="B7418" s="110"/>
      <c r="C7418" s="122"/>
    </row>
    <row r="7419" spans="2:3" x14ac:dyDescent="0.2">
      <c r="B7419" s="110"/>
      <c r="C7419" s="122"/>
    </row>
    <row r="7420" spans="2:3" x14ac:dyDescent="0.2">
      <c r="B7420" s="110"/>
      <c r="C7420" s="122"/>
    </row>
    <row r="7421" spans="2:3" x14ac:dyDescent="0.2">
      <c r="B7421" s="110"/>
      <c r="C7421" s="122"/>
    </row>
    <row r="7422" spans="2:3" x14ac:dyDescent="0.2">
      <c r="B7422" s="110"/>
      <c r="C7422" s="122"/>
    </row>
    <row r="7423" spans="2:3" x14ac:dyDescent="0.2">
      <c r="B7423" s="110"/>
      <c r="C7423" s="122"/>
    </row>
    <row r="7424" spans="2:3" x14ac:dyDescent="0.2">
      <c r="B7424" s="110"/>
      <c r="C7424" s="122"/>
    </row>
    <row r="7425" spans="2:3" x14ac:dyDescent="0.2">
      <c r="B7425" s="110"/>
      <c r="C7425" s="122"/>
    </row>
    <row r="7426" spans="2:3" x14ac:dyDescent="0.2">
      <c r="B7426" s="110"/>
      <c r="C7426" s="122"/>
    </row>
    <row r="7427" spans="2:3" x14ac:dyDescent="0.2">
      <c r="B7427" s="110"/>
      <c r="C7427" s="122"/>
    </row>
    <row r="7428" spans="2:3" x14ac:dyDescent="0.2">
      <c r="B7428" s="110"/>
      <c r="C7428" s="122"/>
    </row>
    <row r="7429" spans="2:3" x14ac:dyDescent="0.2">
      <c r="B7429" s="110"/>
      <c r="C7429" s="122"/>
    </row>
    <row r="7430" spans="2:3" x14ac:dyDescent="0.2">
      <c r="B7430" s="110"/>
      <c r="C7430" s="122"/>
    </row>
    <row r="7431" spans="2:3" x14ac:dyDescent="0.2">
      <c r="B7431" s="110"/>
      <c r="C7431" s="122"/>
    </row>
    <row r="7432" spans="2:3" x14ac:dyDescent="0.2">
      <c r="B7432" s="110"/>
      <c r="C7432" s="122"/>
    </row>
    <row r="7433" spans="2:3" x14ac:dyDescent="0.2">
      <c r="B7433" s="110"/>
      <c r="C7433" s="122"/>
    </row>
    <row r="7434" spans="2:3" x14ac:dyDescent="0.2">
      <c r="B7434" s="110"/>
      <c r="C7434" s="122"/>
    </row>
    <row r="7435" spans="2:3" x14ac:dyDescent="0.2">
      <c r="B7435" s="110"/>
      <c r="C7435" s="122"/>
    </row>
    <row r="7436" spans="2:3" x14ac:dyDescent="0.2">
      <c r="B7436" s="110"/>
      <c r="C7436" s="122"/>
    </row>
    <row r="7437" spans="2:3" x14ac:dyDescent="0.2">
      <c r="B7437" s="110"/>
      <c r="C7437" s="122"/>
    </row>
    <row r="7438" spans="2:3" x14ac:dyDescent="0.2">
      <c r="B7438" s="110"/>
      <c r="C7438" s="122"/>
    </row>
    <row r="7439" spans="2:3" x14ac:dyDescent="0.2">
      <c r="B7439" s="110"/>
      <c r="C7439" s="122"/>
    </row>
    <row r="7440" spans="2:3" x14ac:dyDescent="0.2">
      <c r="B7440" s="110"/>
      <c r="C7440" s="122"/>
    </row>
    <row r="7441" spans="2:3" x14ac:dyDescent="0.2">
      <c r="B7441" s="110"/>
      <c r="C7441" s="122"/>
    </row>
    <row r="7442" spans="2:3" x14ac:dyDescent="0.2">
      <c r="B7442" s="110"/>
      <c r="C7442" s="122"/>
    </row>
    <row r="7443" spans="2:3" x14ac:dyDescent="0.2">
      <c r="B7443" s="110"/>
      <c r="C7443" s="122"/>
    </row>
    <row r="7444" spans="2:3" x14ac:dyDescent="0.2">
      <c r="B7444" s="110"/>
      <c r="C7444" s="122"/>
    </row>
    <row r="7445" spans="2:3" x14ac:dyDescent="0.2">
      <c r="B7445" s="110"/>
      <c r="C7445" s="122"/>
    </row>
    <row r="7446" spans="2:3" x14ac:dyDescent="0.2">
      <c r="B7446" s="110"/>
      <c r="C7446" s="122"/>
    </row>
    <row r="7447" spans="2:3" x14ac:dyDescent="0.2">
      <c r="B7447" s="110"/>
      <c r="C7447" s="122"/>
    </row>
    <row r="7448" spans="2:3" x14ac:dyDescent="0.2">
      <c r="B7448" s="110"/>
      <c r="C7448" s="122"/>
    </row>
    <row r="7449" spans="2:3" x14ac:dyDescent="0.2">
      <c r="B7449" s="110"/>
      <c r="C7449" s="122"/>
    </row>
    <row r="7450" spans="2:3" x14ac:dyDescent="0.2">
      <c r="B7450" s="110"/>
      <c r="C7450" s="122"/>
    </row>
    <row r="7451" spans="2:3" x14ac:dyDescent="0.2">
      <c r="B7451" s="110"/>
      <c r="C7451" s="122"/>
    </row>
    <row r="7452" spans="2:3" x14ac:dyDescent="0.2">
      <c r="B7452" s="110"/>
      <c r="C7452" s="122"/>
    </row>
    <row r="7453" spans="2:3" x14ac:dyDescent="0.2">
      <c r="B7453" s="110"/>
      <c r="C7453" s="122"/>
    </row>
    <row r="7454" spans="2:3" x14ac:dyDescent="0.2">
      <c r="B7454" s="110"/>
      <c r="C7454" s="122"/>
    </row>
    <row r="7455" spans="2:3" x14ac:dyDescent="0.2">
      <c r="B7455" s="110"/>
      <c r="C7455" s="122"/>
    </row>
    <row r="7456" spans="2:3" x14ac:dyDescent="0.2">
      <c r="B7456" s="110"/>
      <c r="C7456" s="122"/>
    </row>
    <row r="7457" spans="2:3" x14ac:dyDescent="0.2">
      <c r="B7457" s="110"/>
      <c r="C7457" s="122"/>
    </row>
    <row r="7458" spans="2:3" x14ac:dyDescent="0.2">
      <c r="B7458" s="110"/>
      <c r="C7458" s="122"/>
    </row>
    <row r="7459" spans="2:3" x14ac:dyDescent="0.2">
      <c r="B7459" s="110"/>
      <c r="C7459" s="122"/>
    </row>
    <row r="7460" spans="2:3" x14ac:dyDescent="0.2">
      <c r="B7460" s="110"/>
      <c r="C7460" s="122"/>
    </row>
    <row r="7461" spans="2:3" x14ac:dyDescent="0.2">
      <c r="B7461" s="110"/>
      <c r="C7461" s="122"/>
    </row>
    <row r="7462" spans="2:3" x14ac:dyDescent="0.2">
      <c r="B7462" s="110"/>
      <c r="C7462" s="122"/>
    </row>
    <row r="7463" spans="2:3" x14ac:dyDescent="0.2">
      <c r="B7463" s="110"/>
      <c r="C7463" s="122"/>
    </row>
    <row r="7464" spans="2:3" x14ac:dyDescent="0.2">
      <c r="B7464" s="110"/>
      <c r="C7464" s="122"/>
    </row>
    <row r="7465" spans="2:3" x14ac:dyDescent="0.2">
      <c r="B7465" s="110"/>
      <c r="C7465" s="122"/>
    </row>
    <row r="7466" spans="2:3" x14ac:dyDescent="0.2">
      <c r="B7466" s="110"/>
      <c r="C7466" s="122"/>
    </row>
    <row r="7467" spans="2:3" x14ac:dyDescent="0.2">
      <c r="B7467" s="110"/>
      <c r="C7467" s="122"/>
    </row>
    <row r="7468" spans="2:3" x14ac:dyDescent="0.2">
      <c r="B7468" s="110"/>
      <c r="C7468" s="122"/>
    </row>
    <row r="7469" spans="2:3" x14ac:dyDescent="0.2">
      <c r="B7469" s="110"/>
      <c r="C7469" s="122"/>
    </row>
    <row r="7470" spans="2:3" x14ac:dyDescent="0.2">
      <c r="B7470" s="110"/>
      <c r="C7470" s="122"/>
    </row>
    <row r="7471" spans="2:3" x14ac:dyDescent="0.2">
      <c r="B7471" s="110"/>
      <c r="C7471" s="122"/>
    </row>
    <row r="7472" spans="2:3" x14ac:dyDescent="0.2">
      <c r="B7472" s="110"/>
      <c r="C7472" s="122"/>
    </row>
    <row r="7473" spans="2:3" x14ac:dyDescent="0.2">
      <c r="B7473" s="110"/>
      <c r="C7473" s="122"/>
    </row>
    <row r="7474" spans="2:3" x14ac:dyDescent="0.2">
      <c r="B7474" s="110"/>
      <c r="C7474" s="122"/>
    </row>
    <row r="7475" spans="2:3" x14ac:dyDescent="0.2">
      <c r="B7475" s="110"/>
      <c r="C7475" s="122"/>
    </row>
    <row r="7476" spans="2:3" x14ac:dyDescent="0.2">
      <c r="B7476" s="110"/>
      <c r="C7476" s="122"/>
    </row>
    <row r="7477" spans="2:3" x14ac:dyDescent="0.2">
      <c r="B7477" s="110"/>
      <c r="C7477" s="122"/>
    </row>
    <row r="7478" spans="2:3" x14ac:dyDescent="0.2">
      <c r="B7478" s="110"/>
      <c r="C7478" s="122"/>
    </row>
    <row r="7479" spans="2:3" x14ac:dyDescent="0.2">
      <c r="B7479" s="110"/>
      <c r="C7479" s="122"/>
    </row>
    <row r="7480" spans="2:3" x14ac:dyDescent="0.2">
      <c r="B7480" s="110"/>
      <c r="C7480" s="122"/>
    </row>
    <row r="7481" spans="2:3" x14ac:dyDescent="0.2">
      <c r="B7481" s="110"/>
      <c r="C7481" s="122"/>
    </row>
    <row r="7482" spans="2:3" x14ac:dyDescent="0.2">
      <c r="B7482" s="110"/>
      <c r="C7482" s="122"/>
    </row>
    <row r="7483" spans="2:3" x14ac:dyDescent="0.2">
      <c r="B7483" s="110"/>
      <c r="C7483" s="122"/>
    </row>
    <row r="7484" spans="2:3" x14ac:dyDescent="0.2">
      <c r="B7484" s="110"/>
      <c r="C7484" s="122"/>
    </row>
    <row r="7485" spans="2:3" x14ac:dyDescent="0.2">
      <c r="B7485" s="110"/>
      <c r="C7485" s="122"/>
    </row>
    <row r="7486" spans="2:3" x14ac:dyDescent="0.2">
      <c r="B7486" s="110"/>
      <c r="C7486" s="122"/>
    </row>
    <row r="7487" spans="2:3" x14ac:dyDescent="0.2">
      <c r="B7487" s="110"/>
      <c r="C7487" s="122"/>
    </row>
    <row r="7488" spans="2:3" x14ac:dyDescent="0.2">
      <c r="B7488" s="110"/>
      <c r="C7488" s="122"/>
    </row>
    <row r="7489" spans="2:3" x14ac:dyDescent="0.2">
      <c r="B7489" s="110"/>
      <c r="C7489" s="122"/>
    </row>
    <row r="7490" spans="2:3" x14ac:dyDescent="0.2">
      <c r="B7490" s="110"/>
      <c r="C7490" s="122"/>
    </row>
    <row r="7491" spans="2:3" x14ac:dyDescent="0.2">
      <c r="B7491" s="110"/>
      <c r="C7491" s="122"/>
    </row>
    <row r="7492" spans="2:3" x14ac:dyDescent="0.2">
      <c r="B7492" s="110"/>
      <c r="C7492" s="122"/>
    </row>
    <row r="7493" spans="2:3" x14ac:dyDescent="0.2">
      <c r="B7493" s="110"/>
      <c r="C7493" s="122"/>
    </row>
    <row r="7494" spans="2:3" x14ac:dyDescent="0.2">
      <c r="B7494" s="110"/>
      <c r="C7494" s="122"/>
    </row>
    <row r="7495" spans="2:3" x14ac:dyDescent="0.2">
      <c r="B7495" s="110"/>
      <c r="C7495" s="122"/>
    </row>
    <row r="7496" spans="2:3" x14ac:dyDescent="0.2">
      <c r="B7496" s="110"/>
      <c r="C7496" s="122"/>
    </row>
    <row r="7497" spans="2:3" x14ac:dyDescent="0.2">
      <c r="B7497" s="110"/>
      <c r="C7497" s="122"/>
    </row>
    <row r="7498" spans="2:3" x14ac:dyDescent="0.2">
      <c r="B7498" s="110"/>
      <c r="C7498" s="122"/>
    </row>
    <row r="7499" spans="2:3" x14ac:dyDescent="0.2">
      <c r="B7499" s="110"/>
      <c r="C7499" s="122"/>
    </row>
    <row r="7500" spans="2:3" x14ac:dyDescent="0.2">
      <c r="B7500" s="110"/>
      <c r="C7500" s="122"/>
    </row>
    <row r="7501" spans="2:3" x14ac:dyDescent="0.2">
      <c r="B7501" s="110"/>
      <c r="C7501" s="122"/>
    </row>
    <row r="7502" spans="2:3" x14ac:dyDescent="0.2">
      <c r="B7502" s="110"/>
      <c r="C7502" s="122"/>
    </row>
    <row r="7503" spans="2:3" x14ac:dyDescent="0.2">
      <c r="B7503" s="110"/>
      <c r="C7503" s="122"/>
    </row>
    <row r="7504" spans="2:3" x14ac:dyDescent="0.2">
      <c r="B7504" s="110"/>
      <c r="C7504" s="122"/>
    </row>
    <row r="7505" spans="2:3" x14ac:dyDescent="0.2">
      <c r="B7505" s="110"/>
      <c r="C7505" s="122"/>
    </row>
    <row r="7506" spans="2:3" x14ac:dyDescent="0.2">
      <c r="B7506" s="110"/>
      <c r="C7506" s="122"/>
    </row>
    <row r="7507" spans="2:3" x14ac:dyDescent="0.2">
      <c r="B7507" s="110"/>
      <c r="C7507" s="122"/>
    </row>
    <row r="7508" spans="2:3" x14ac:dyDescent="0.2">
      <c r="B7508" s="110"/>
      <c r="C7508" s="122"/>
    </row>
    <row r="7509" spans="2:3" x14ac:dyDescent="0.2">
      <c r="B7509" s="110"/>
      <c r="C7509" s="122"/>
    </row>
    <row r="7510" spans="2:3" x14ac:dyDescent="0.2">
      <c r="B7510" s="110"/>
      <c r="C7510" s="122"/>
    </row>
    <row r="7511" spans="2:3" x14ac:dyDescent="0.2">
      <c r="B7511" s="110"/>
      <c r="C7511" s="122"/>
    </row>
    <row r="7512" spans="2:3" x14ac:dyDescent="0.2">
      <c r="B7512" s="110"/>
      <c r="C7512" s="122"/>
    </row>
    <row r="7513" spans="2:3" x14ac:dyDescent="0.2">
      <c r="B7513" s="110"/>
      <c r="C7513" s="122"/>
    </row>
    <row r="7514" spans="2:3" x14ac:dyDescent="0.2">
      <c r="B7514" s="110"/>
      <c r="C7514" s="122"/>
    </row>
    <row r="7515" spans="2:3" x14ac:dyDescent="0.2">
      <c r="B7515" s="110"/>
      <c r="C7515" s="122"/>
    </row>
    <row r="7516" spans="2:3" x14ac:dyDescent="0.2">
      <c r="B7516" s="110"/>
      <c r="C7516" s="122"/>
    </row>
    <row r="7517" spans="2:3" x14ac:dyDescent="0.2">
      <c r="B7517" s="110"/>
      <c r="C7517" s="122"/>
    </row>
    <row r="7518" spans="2:3" x14ac:dyDescent="0.2">
      <c r="B7518" s="110"/>
      <c r="C7518" s="122"/>
    </row>
    <row r="7519" spans="2:3" x14ac:dyDescent="0.2">
      <c r="B7519" s="110"/>
      <c r="C7519" s="122"/>
    </row>
    <row r="7520" spans="2:3" x14ac:dyDescent="0.2">
      <c r="B7520" s="110"/>
      <c r="C7520" s="122"/>
    </row>
    <row r="7521" spans="2:3" x14ac:dyDescent="0.2">
      <c r="B7521" s="110"/>
      <c r="C7521" s="122"/>
    </row>
    <row r="7522" spans="2:3" x14ac:dyDescent="0.2">
      <c r="B7522" s="110"/>
      <c r="C7522" s="122"/>
    </row>
    <row r="7523" spans="2:3" x14ac:dyDescent="0.2">
      <c r="B7523" s="110"/>
      <c r="C7523" s="122"/>
    </row>
    <row r="7524" spans="2:3" x14ac:dyDescent="0.2">
      <c r="B7524" s="110"/>
      <c r="C7524" s="122"/>
    </row>
    <row r="7525" spans="2:3" x14ac:dyDescent="0.2">
      <c r="B7525" s="110"/>
      <c r="C7525" s="122"/>
    </row>
    <row r="7526" spans="2:3" x14ac:dyDescent="0.2">
      <c r="B7526" s="110"/>
      <c r="C7526" s="122"/>
    </row>
    <row r="7527" spans="2:3" x14ac:dyDescent="0.2">
      <c r="B7527" s="110"/>
      <c r="C7527" s="122"/>
    </row>
    <row r="7528" spans="2:3" x14ac:dyDescent="0.2">
      <c r="B7528" s="110"/>
      <c r="C7528" s="122"/>
    </row>
    <row r="7529" spans="2:3" x14ac:dyDescent="0.2">
      <c r="B7529" s="110"/>
      <c r="C7529" s="122"/>
    </row>
    <row r="7530" spans="2:3" x14ac:dyDescent="0.2">
      <c r="B7530" s="110"/>
      <c r="C7530" s="122"/>
    </row>
    <row r="7531" spans="2:3" x14ac:dyDescent="0.2">
      <c r="B7531" s="110"/>
      <c r="C7531" s="122"/>
    </row>
    <row r="7532" spans="2:3" x14ac:dyDescent="0.2">
      <c r="B7532" s="110"/>
      <c r="C7532" s="122"/>
    </row>
    <row r="7533" spans="2:3" x14ac:dyDescent="0.2">
      <c r="B7533" s="110"/>
      <c r="C7533" s="122"/>
    </row>
    <row r="7534" spans="2:3" x14ac:dyDescent="0.2">
      <c r="B7534" s="110"/>
      <c r="C7534" s="122"/>
    </row>
    <row r="7535" spans="2:3" x14ac:dyDescent="0.2">
      <c r="B7535" s="110"/>
      <c r="C7535" s="122"/>
    </row>
    <row r="7536" spans="2:3" x14ac:dyDescent="0.2">
      <c r="B7536" s="110"/>
      <c r="C7536" s="122"/>
    </row>
    <row r="7537" spans="2:3" x14ac:dyDescent="0.2">
      <c r="B7537" s="110"/>
      <c r="C7537" s="122"/>
    </row>
    <row r="7538" spans="2:3" x14ac:dyDescent="0.2">
      <c r="B7538" s="110"/>
      <c r="C7538" s="122"/>
    </row>
    <row r="7539" spans="2:3" x14ac:dyDescent="0.2">
      <c r="B7539" s="110"/>
      <c r="C7539" s="122"/>
    </row>
    <row r="7540" spans="2:3" x14ac:dyDescent="0.2">
      <c r="B7540" s="110"/>
      <c r="C7540" s="122"/>
    </row>
    <row r="7541" spans="2:3" x14ac:dyDescent="0.2">
      <c r="B7541" s="110"/>
      <c r="C7541" s="122"/>
    </row>
    <row r="7542" spans="2:3" x14ac:dyDescent="0.2">
      <c r="B7542" s="110"/>
      <c r="C7542" s="122"/>
    </row>
    <row r="7543" spans="2:3" x14ac:dyDescent="0.2">
      <c r="B7543" s="110"/>
      <c r="C7543" s="122"/>
    </row>
    <row r="7544" spans="2:3" x14ac:dyDescent="0.2">
      <c r="B7544" s="110"/>
      <c r="C7544" s="122"/>
    </row>
    <row r="7545" spans="2:3" x14ac:dyDescent="0.2">
      <c r="B7545" s="110"/>
      <c r="C7545" s="122"/>
    </row>
    <row r="7546" spans="2:3" x14ac:dyDescent="0.2">
      <c r="B7546" s="110"/>
      <c r="C7546" s="122"/>
    </row>
    <row r="7547" spans="2:3" x14ac:dyDescent="0.2">
      <c r="B7547" s="110"/>
      <c r="C7547" s="122"/>
    </row>
    <row r="7548" spans="2:3" x14ac:dyDescent="0.2">
      <c r="B7548" s="110"/>
      <c r="C7548" s="122"/>
    </row>
    <row r="7549" spans="2:3" x14ac:dyDescent="0.2">
      <c r="B7549" s="110"/>
      <c r="C7549" s="122"/>
    </row>
    <row r="7550" spans="2:3" x14ac:dyDescent="0.2">
      <c r="B7550" s="110"/>
      <c r="C7550" s="122"/>
    </row>
    <row r="7551" spans="2:3" x14ac:dyDescent="0.2">
      <c r="B7551" s="110"/>
      <c r="C7551" s="122"/>
    </row>
    <row r="7552" spans="2:3" x14ac:dyDescent="0.2">
      <c r="B7552" s="110"/>
      <c r="C7552" s="122"/>
    </row>
    <row r="7553" spans="2:3" x14ac:dyDescent="0.2">
      <c r="B7553" s="110"/>
      <c r="C7553" s="122"/>
    </row>
    <row r="7554" spans="2:3" x14ac:dyDescent="0.2">
      <c r="B7554" s="110"/>
      <c r="C7554" s="122"/>
    </row>
    <row r="7555" spans="2:3" x14ac:dyDescent="0.2">
      <c r="B7555" s="110"/>
      <c r="C7555" s="122"/>
    </row>
    <row r="7556" spans="2:3" x14ac:dyDescent="0.2">
      <c r="B7556" s="110"/>
      <c r="C7556" s="122"/>
    </row>
    <row r="7557" spans="2:3" x14ac:dyDescent="0.2">
      <c r="B7557" s="110"/>
      <c r="C7557" s="122"/>
    </row>
    <row r="7558" spans="2:3" x14ac:dyDescent="0.2">
      <c r="B7558" s="110"/>
      <c r="C7558" s="122"/>
    </row>
    <row r="7559" spans="2:3" x14ac:dyDescent="0.2">
      <c r="B7559" s="110"/>
      <c r="C7559" s="122"/>
    </row>
    <row r="7560" spans="2:3" x14ac:dyDescent="0.2">
      <c r="B7560" s="110"/>
      <c r="C7560" s="122"/>
    </row>
    <row r="7561" spans="2:3" x14ac:dyDescent="0.2">
      <c r="B7561" s="110"/>
      <c r="C7561" s="122"/>
    </row>
    <row r="7562" spans="2:3" x14ac:dyDescent="0.2">
      <c r="B7562" s="110"/>
      <c r="C7562" s="122"/>
    </row>
    <row r="7563" spans="2:3" x14ac:dyDescent="0.2">
      <c r="B7563" s="110"/>
      <c r="C7563" s="122"/>
    </row>
    <row r="7564" spans="2:3" x14ac:dyDescent="0.2">
      <c r="B7564" s="110"/>
      <c r="C7564" s="122"/>
    </row>
    <row r="7565" spans="2:3" x14ac:dyDescent="0.2">
      <c r="B7565" s="110"/>
      <c r="C7565" s="122"/>
    </row>
    <row r="7566" spans="2:3" x14ac:dyDescent="0.2">
      <c r="B7566" s="110"/>
      <c r="C7566" s="122"/>
    </row>
    <row r="7567" spans="2:3" x14ac:dyDescent="0.2">
      <c r="B7567" s="110"/>
      <c r="C7567" s="122"/>
    </row>
    <row r="7568" spans="2:3" x14ac:dyDescent="0.2">
      <c r="B7568" s="110"/>
      <c r="C7568" s="122"/>
    </row>
    <row r="7569" spans="2:3" x14ac:dyDescent="0.2">
      <c r="B7569" s="110"/>
      <c r="C7569" s="122"/>
    </row>
    <row r="7570" spans="2:3" x14ac:dyDescent="0.2">
      <c r="B7570" s="110"/>
      <c r="C7570" s="122"/>
    </row>
    <row r="7571" spans="2:3" x14ac:dyDescent="0.2">
      <c r="B7571" s="110"/>
      <c r="C7571" s="122"/>
    </row>
    <row r="7572" spans="2:3" x14ac:dyDescent="0.2">
      <c r="B7572" s="110"/>
      <c r="C7572" s="122"/>
    </row>
    <row r="7573" spans="2:3" x14ac:dyDescent="0.2">
      <c r="B7573" s="110"/>
      <c r="C7573" s="122"/>
    </row>
    <row r="7574" spans="2:3" x14ac:dyDescent="0.2">
      <c r="B7574" s="110"/>
      <c r="C7574" s="122"/>
    </row>
    <row r="7575" spans="2:3" x14ac:dyDescent="0.2">
      <c r="B7575" s="110"/>
      <c r="C7575" s="122"/>
    </row>
    <row r="7576" spans="2:3" x14ac:dyDescent="0.2">
      <c r="B7576" s="110"/>
      <c r="C7576" s="122"/>
    </row>
    <row r="7577" spans="2:3" x14ac:dyDescent="0.2">
      <c r="B7577" s="110"/>
      <c r="C7577" s="122"/>
    </row>
    <row r="7578" spans="2:3" x14ac:dyDescent="0.2">
      <c r="B7578" s="110"/>
      <c r="C7578" s="122"/>
    </row>
    <row r="7579" spans="2:3" x14ac:dyDescent="0.2">
      <c r="B7579" s="110"/>
      <c r="C7579" s="122"/>
    </row>
    <row r="7580" spans="2:3" x14ac:dyDescent="0.2">
      <c r="B7580" s="110"/>
      <c r="C7580" s="122"/>
    </row>
    <row r="7581" spans="2:3" x14ac:dyDescent="0.2">
      <c r="B7581" s="110"/>
      <c r="C7581" s="122"/>
    </row>
    <row r="7582" spans="2:3" x14ac:dyDescent="0.2">
      <c r="B7582" s="110"/>
      <c r="C7582" s="122"/>
    </row>
    <row r="7583" spans="2:3" x14ac:dyDescent="0.2">
      <c r="B7583" s="110"/>
      <c r="C7583" s="122"/>
    </row>
    <row r="7584" spans="2:3" x14ac:dyDescent="0.2">
      <c r="B7584" s="110"/>
      <c r="C7584" s="122"/>
    </row>
    <row r="7585" spans="2:3" x14ac:dyDescent="0.2">
      <c r="B7585" s="110"/>
      <c r="C7585" s="122"/>
    </row>
    <row r="7586" spans="2:3" x14ac:dyDescent="0.2">
      <c r="B7586" s="110"/>
      <c r="C7586" s="122"/>
    </row>
    <row r="7587" spans="2:3" x14ac:dyDescent="0.2">
      <c r="B7587" s="110"/>
      <c r="C7587" s="122"/>
    </row>
    <row r="7588" spans="2:3" x14ac:dyDescent="0.2">
      <c r="B7588" s="110"/>
      <c r="C7588" s="122"/>
    </row>
    <row r="7589" spans="2:3" x14ac:dyDescent="0.2">
      <c r="B7589" s="110"/>
      <c r="C7589" s="122"/>
    </row>
    <row r="7590" spans="2:3" x14ac:dyDescent="0.2">
      <c r="B7590" s="110"/>
      <c r="C7590" s="122"/>
    </row>
    <row r="7591" spans="2:3" x14ac:dyDescent="0.2">
      <c r="B7591" s="110"/>
      <c r="C7591" s="122"/>
    </row>
    <row r="7592" spans="2:3" x14ac:dyDescent="0.2">
      <c r="B7592" s="110"/>
      <c r="C7592" s="122"/>
    </row>
    <row r="7593" spans="2:3" x14ac:dyDescent="0.2">
      <c r="B7593" s="110"/>
      <c r="C7593" s="122"/>
    </row>
    <row r="7594" spans="2:3" x14ac:dyDescent="0.2">
      <c r="B7594" s="110"/>
      <c r="C7594" s="122"/>
    </row>
    <row r="7595" spans="2:3" x14ac:dyDescent="0.2">
      <c r="B7595" s="110"/>
      <c r="C7595" s="122"/>
    </row>
    <row r="7596" spans="2:3" x14ac:dyDescent="0.2">
      <c r="B7596" s="110"/>
      <c r="C7596" s="122"/>
    </row>
    <row r="7597" spans="2:3" x14ac:dyDescent="0.2">
      <c r="B7597" s="110"/>
      <c r="C7597" s="122"/>
    </row>
    <row r="7598" spans="2:3" x14ac:dyDescent="0.2">
      <c r="B7598" s="110"/>
      <c r="C7598" s="122"/>
    </row>
    <row r="7599" spans="2:3" x14ac:dyDescent="0.2">
      <c r="B7599" s="110"/>
      <c r="C7599" s="122"/>
    </row>
    <row r="7600" spans="2:3" x14ac:dyDescent="0.2">
      <c r="B7600" s="110"/>
      <c r="C7600" s="122"/>
    </row>
    <row r="7601" spans="2:3" x14ac:dyDescent="0.2">
      <c r="B7601" s="110"/>
      <c r="C7601" s="122"/>
    </row>
    <row r="7602" spans="2:3" x14ac:dyDescent="0.2">
      <c r="B7602" s="110"/>
      <c r="C7602" s="122"/>
    </row>
    <row r="7603" spans="2:3" x14ac:dyDescent="0.2">
      <c r="B7603" s="110"/>
      <c r="C7603" s="122"/>
    </row>
    <row r="7604" spans="2:3" x14ac:dyDescent="0.2">
      <c r="B7604" s="110"/>
      <c r="C7604" s="122"/>
    </row>
    <row r="7605" spans="2:3" x14ac:dyDescent="0.2">
      <c r="B7605" s="110"/>
      <c r="C7605" s="122"/>
    </row>
    <row r="7606" spans="2:3" x14ac:dyDescent="0.2">
      <c r="B7606" s="110"/>
      <c r="C7606" s="122"/>
    </row>
    <row r="7607" spans="2:3" x14ac:dyDescent="0.2">
      <c r="B7607" s="110"/>
      <c r="C7607" s="122"/>
    </row>
    <row r="7608" spans="2:3" x14ac:dyDescent="0.2">
      <c r="B7608" s="110"/>
      <c r="C7608" s="122"/>
    </row>
    <row r="7609" spans="2:3" x14ac:dyDescent="0.2">
      <c r="B7609" s="110"/>
      <c r="C7609" s="122"/>
    </row>
    <row r="7610" spans="2:3" x14ac:dyDescent="0.2">
      <c r="B7610" s="110"/>
      <c r="C7610" s="122"/>
    </row>
    <row r="7611" spans="2:3" x14ac:dyDescent="0.2">
      <c r="B7611" s="110"/>
      <c r="C7611" s="122"/>
    </row>
    <row r="7612" spans="2:3" x14ac:dyDescent="0.2">
      <c r="B7612" s="110"/>
      <c r="C7612" s="122"/>
    </row>
    <row r="7613" spans="2:3" x14ac:dyDescent="0.2">
      <c r="B7613" s="110"/>
      <c r="C7613" s="122"/>
    </row>
    <row r="7614" spans="2:3" x14ac:dyDescent="0.2">
      <c r="B7614" s="110"/>
      <c r="C7614" s="122"/>
    </row>
    <row r="7615" spans="2:3" x14ac:dyDescent="0.2">
      <c r="B7615" s="110"/>
      <c r="C7615" s="122"/>
    </row>
    <row r="7616" spans="2:3" x14ac:dyDescent="0.2">
      <c r="B7616" s="110"/>
      <c r="C7616" s="122"/>
    </row>
    <row r="7617" spans="2:3" x14ac:dyDescent="0.2">
      <c r="B7617" s="110"/>
      <c r="C7617" s="122"/>
    </row>
    <row r="7618" spans="2:3" x14ac:dyDescent="0.2">
      <c r="B7618" s="110"/>
      <c r="C7618" s="122"/>
    </row>
    <row r="7619" spans="2:3" x14ac:dyDescent="0.2">
      <c r="B7619" s="110"/>
      <c r="C7619" s="122"/>
    </row>
    <row r="7620" spans="2:3" x14ac:dyDescent="0.2">
      <c r="B7620" s="110"/>
      <c r="C7620" s="122"/>
    </row>
    <row r="7621" spans="2:3" x14ac:dyDescent="0.2">
      <c r="B7621" s="110"/>
      <c r="C7621" s="122"/>
    </row>
    <row r="7622" spans="2:3" x14ac:dyDescent="0.2">
      <c r="B7622" s="110"/>
      <c r="C7622" s="122"/>
    </row>
    <row r="7623" spans="2:3" x14ac:dyDescent="0.2">
      <c r="B7623" s="110"/>
      <c r="C7623" s="122"/>
    </row>
    <row r="7624" spans="2:3" x14ac:dyDescent="0.2">
      <c r="B7624" s="110"/>
      <c r="C7624" s="122"/>
    </row>
    <row r="7625" spans="2:3" x14ac:dyDescent="0.2">
      <c r="B7625" s="110"/>
      <c r="C7625" s="122"/>
    </row>
    <row r="7626" spans="2:3" x14ac:dyDescent="0.2">
      <c r="B7626" s="110"/>
      <c r="C7626" s="122"/>
    </row>
    <row r="7627" spans="2:3" x14ac:dyDescent="0.2">
      <c r="B7627" s="110"/>
      <c r="C7627" s="122"/>
    </row>
    <row r="7628" spans="2:3" x14ac:dyDescent="0.2">
      <c r="B7628" s="110"/>
      <c r="C7628" s="122"/>
    </row>
    <row r="7629" spans="2:3" x14ac:dyDescent="0.2">
      <c r="B7629" s="110"/>
      <c r="C7629" s="122"/>
    </row>
    <row r="7630" spans="2:3" x14ac:dyDescent="0.2">
      <c r="B7630" s="110"/>
      <c r="C7630" s="122"/>
    </row>
    <row r="7631" spans="2:3" x14ac:dyDescent="0.2">
      <c r="B7631" s="110"/>
      <c r="C7631" s="122"/>
    </row>
    <row r="7632" spans="2:3" x14ac:dyDescent="0.2">
      <c r="B7632" s="110"/>
      <c r="C7632" s="122"/>
    </row>
    <row r="7633" spans="2:3" x14ac:dyDescent="0.2">
      <c r="B7633" s="110"/>
      <c r="C7633" s="122"/>
    </row>
    <row r="7634" spans="2:3" x14ac:dyDescent="0.2">
      <c r="B7634" s="110"/>
      <c r="C7634" s="122"/>
    </row>
    <row r="7635" spans="2:3" x14ac:dyDescent="0.2">
      <c r="B7635" s="110"/>
      <c r="C7635" s="122"/>
    </row>
    <row r="7636" spans="2:3" x14ac:dyDescent="0.2">
      <c r="B7636" s="110"/>
      <c r="C7636" s="122"/>
    </row>
    <row r="7637" spans="2:3" x14ac:dyDescent="0.2">
      <c r="B7637" s="110"/>
      <c r="C7637" s="122"/>
    </row>
    <row r="7638" spans="2:3" x14ac:dyDescent="0.2">
      <c r="B7638" s="110"/>
      <c r="C7638" s="122"/>
    </row>
    <row r="7639" spans="2:3" x14ac:dyDescent="0.2">
      <c r="B7639" s="110"/>
      <c r="C7639" s="122"/>
    </row>
    <row r="7640" spans="2:3" x14ac:dyDescent="0.2">
      <c r="B7640" s="110"/>
      <c r="C7640" s="122"/>
    </row>
    <row r="7641" spans="2:3" x14ac:dyDescent="0.2">
      <c r="B7641" s="110"/>
      <c r="C7641" s="122"/>
    </row>
    <row r="7642" spans="2:3" x14ac:dyDescent="0.2">
      <c r="B7642" s="110"/>
      <c r="C7642" s="122"/>
    </row>
    <row r="7643" spans="2:3" x14ac:dyDescent="0.2">
      <c r="B7643" s="110"/>
      <c r="C7643" s="122"/>
    </row>
    <row r="7644" spans="2:3" x14ac:dyDescent="0.2">
      <c r="B7644" s="110"/>
      <c r="C7644" s="122"/>
    </row>
    <row r="7645" spans="2:3" x14ac:dyDescent="0.2">
      <c r="B7645" s="110"/>
      <c r="C7645" s="122"/>
    </row>
    <row r="7646" spans="2:3" x14ac:dyDescent="0.2">
      <c r="B7646" s="110"/>
      <c r="C7646" s="122"/>
    </row>
    <row r="7647" spans="2:3" x14ac:dyDescent="0.2">
      <c r="B7647" s="110"/>
      <c r="C7647" s="122"/>
    </row>
    <row r="7648" spans="2:3" x14ac:dyDescent="0.2">
      <c r="B7648" s="110"/>
      <c r="C7648" s="122"/>
    </row>
    <row r="7649" spans="2:3" x14ac:dyDescent="0.2">
      <c r="B7649" s="110"/>
      <c r="C7649" s="122"/>
    </row>
    <row r="7650" spans="2:3" x14ac:dyDescent="0.2">
      <c r="B7650" s="110"/>
      <c r="C7650" s="122"/>
    </row>
    <row r="7651" spans="2:3" x14ac:dyDescent="0.2">
      <c r="B7651" s="110"/>
      <c r="C7651" s="122"/>
    </row>
    <row r="7652" spans="2:3" x14ac:dyDescent="0.2">
      <c r="B7652" s="110"/>
      <c r="C7652" s="122"/>
    </row>
    <row r="7653" spans="2:3" x14ac:dyDescent="0.2">
      <c r="B7653" s="110"/>
      <c r="C7653" s="122"/>
    </row>
    <row r="7654" spans="2:3" x14ac:dyDescent="0.2">
      <c r="B7654" s="110"/>
      <c r="C7654" s="122"/>
    </row>
    <row r="7655" spans="2:3" x14ac:dyDescent="0.2">
      <c r="B7655" s="110"/>
      <c r="C7655" s="122"/>
    </row>
    <row r="7656" spans="2:3" x14ac:dyDescent="0.2">
      <c r="B7656" s="110"/>
      <c r="C7656" s="122"/>
    </row>
    <row r="7657" spans="2:3" x14ac:dyDescent="0.2">
      <c r="B7657" s="110"/>
      <c r="C7657" s="122"/>
    </row>
    <row r="7658" spans="2:3" x14ac:dyDescent="0.2">
      <c r="B7658" s="110"/>
      <c r="C7658" s="122"/>
    </row>
    <row r="7659" spans="2:3" x14ac:dyDescent="0.2">
      <c r="B7659" s="110"/>
      <c r="C7659" s="122"/>
    </row>
    <row r="7660" spans="2:3" x14ac:dyDescent="0.2">
      <c r="B7660" s="110"/>
      <c r="C7660" s="122"/>
    </row>
    <row r="7661" spans="2:3" x14ac:dyDescent="0.2">
      <c r="B7661" s="110"/>
      <c r="C7661" s="122"/>
    </row>
    <row r="7662" spans="2:3" x14ac:dyDescent="0.2">
      <c r="B7662" s="110"/>
      <c r="C7662" s="122"/>
    </row>
    <row r="7663" spans="2:3" x14ac:dyDescent="0.2">
      <c r="B7663" s="110"/>
      <c r="C7663" s="122"/>
    </row>
    <row r="7664" spans="2:3" x14ac:dyDescent="0.2">
      <c r="B7664" s="110"/>
      <c r="C7664" s="122"/>
    </row>
    <row r="7665" spans="2:3" x14ac:dyDescent="0.2">
      <c r="B7665" s="110"/>
      <c r="C7665" s="122"/>
    </row>
    <row r="7666" spans="2:3" x14ac:dyDescent="0.2">
      <c r="B7666" s="110"/>
      <c r="C7666" s="122"/>
    </row>
    <row r="7667" spans="2:3" x14ac:dyDescent="0.2">
      <c r="B7667" s="110"/>
      <c r="C7667" s="122"/>
    </row>
    <row r="7668" spans="2:3" x14ac:dyDescent="0.2">
      <c r="B7668" s="110"/>
      <c r="C7668" s="122"/>
    </row>
    <row r="7669" spans="2:3" x14ac:dyDescent="0.2">
      <c r="B7669" s="110"/>
      <c r="C7669" s="122"/>
    </row>
    <row r="7670" spans="2:3" x14ac:dyDescent="0.2">
      <c r="B7670" s="110"/>
      <c r="C7670" s="122"/>
    </row>
    <row r="7671" spans="2:3" x14ac:dyDescent="0.2">
      <c r="B7671" s="110"/>
      <c r="C7671" s="122"/>
    </row>
    <row r="7672" spans="2:3" x14ac:dyDescent="0.2">
      <c r="B7672" s="110"/>
      <c r="C7672" s="122"/>
    </row>
    <row r="7673" spans="2:3" x14ac:dyDescent="0.2">
      <c r="B7673" s="110"/>
      <c r="C7673" s="122"/>
    </row>
    <row r="7674" spans="2:3" x14ac:dyDescent="0.2">
      <c r="B7674" s="110"/>
      <c r="C7674" s="122"/>
    </row>
    <row r="7675" spans="2:3" x14ac:dyDescent="0.2">
      <c r="B7675" s="110"/>
      <c r="C7675" s="122"/>
    </row>
    <row r="7676" spans="2:3" x14ac:dyDescent="0.2">
      <c r="B7676" s="110"/>
      <c r="C7676" s="122"/>
    </row>
    <row r="7677" spans="2:3" x14ac:dyDescent="0.2">
      <c r="B7677" s="110"/>
      <c r="C7677" s="122"/>
    </row>
    <row r="7678" spans="2:3" x14ac:dyDescent="0.2">
      <c r="B7678" s="110"/>
      <c r="C7678" s="122"/>
    </row>
    <row r="7679" spans="2:3" x14ac:dyDescent="0.2">
      <c r="B7679" s="110"/>
      <c r="C7679" s="122"/>
    </row>
    <row r="7680" spans="2:3" x14ac:dyDescent="0.2">
      <c r="B7680" s="110"/>
      <c r="C7680" s="122"/>
    </row>
    <row r="7681" spans="2:3" x14ac:dyDescent="0.2">
      <c r="B7681" s="110"/>
      <c r="C7681" s="122"/>
    </row>
    <row r="7682" spans="2:3" x14ac:dyDescent="0.2">
      <c r="B7682" s="110"/>
      <c r="C7682" s="122"/>
    </row>
    <row r="7683" spans="2:3" x14ac:dyDescent="0.2">
      <c r="B7683" s="110"/>
      <c r="C7683" s="122"/>
    </row>
    <row r="7684" spans="2:3" x14ac:dyDescent="0.2">
      <c r="B7684" s="110"/>
      <c r="C7684" s="122"/>
    </row>
    <row r="7685" spans="2:3" x14ac:dyDescent="0.2">
      <c r="B7685" s="110"/>
      <c r="C7685" s="122"/>
    </row>
    <row r="7686" spans="2:3" x14ac:dyDescent="0.2">
      <c r="B7686" s="110"/>
      <c r="C7686" s="122"/>
    </row>
    <row r="7687" spans="2:3" x14ac:dyDescent="0.2">
      <c r="B7687" s="110"/>
      <c r="C7687" s="122"/>
    </row>
    <row r="7688" spans="2:3" x14ac:dyDescent="0.2">
      <c r="B7688" s="110"/>
      <c r="C7688" s="122"/>
    </row>
    <row r="7689" spans="2:3" x14ac:dyDescent="0.2">
      <c r="B7689" s="110"/>
      <c r="C7689" s="122"/>
    </row>
    <row r="7690" spans="2:3" x14ac:dyDescent="0.2">
      <c r="B7690" s="110"/>
      <c r="C7690" s="122"/>
    </row>
    <row r="7691" spans="2:3" x14ac:dyDescent="0.2">
      <c r="B7691" s="110"/>
      <c r="C7691" s="122"/>
    </row>
    <row r="7692" spans="2:3" x14ac:dyDescent="0.2">
      <c r="B7692" s="110"/>
      <c r="C7692" s="122"/>
    </row>
    <row r="7693" spans="2:3" x14ac:dyDescent="0.2">
      <c r="B7693" s="110"/>
      <c r="C7693" s="122"/>
    </row>
    <row r="7694" spans="2:3" x14ac:dyDescent="0.2">
      <c r="B7694" s="110"/>
      <c r="C7694" s="122"/>
    </row>
    <row r="7695" spans="2:3" x14ac:dyDescent="0.2">
      <c r="B7695" s="110"/>
      <c r="C7695" s="122"/>
    </row>
    <row r="7696" spans="2:3" x14ac:dyDescent="0.2">
      <c r="B7696" s="110"/>
      <c r="C7696" s="122"/>
    </row>
    <row r="7697" spans="2:3" x14ac:dyDescent="0.2">
      <c r="B7697" s="110"/>
      <c r="C7697" s="122"/>
    </row>
    <row r="7698" spans="2:3" x14ac:dyDescent="0.2">
      <c r="B7698" s="110"/>
      <c r="C7698" s="122"/>
    </row>
    <row r="7699" spans="2:3" x14ac:dyDescent="0.2">
      <c r="B7699" s="110"/>
      <c r="C7699" s="122"/>
    </row>
    <row r="7700" spans="2:3" x14ac:dyDescent="0.2">
      <c r="B7700" s="110"/>
      <c r="C7700" s="122"/>
    </row>
    <row r="7701" spans="2:3" x14ac:dyDescent="0.2">
      <c r="B7701" s="110"/>
      <c r="C7701" s="122"/>
    </row>
    <row r="7702" spans="2:3" x14ac:dyDescent="0.2">
      <c r="B7702" s="110"/>
      <c r="C7702" s="122"/>
    </row>
    <row r="7703" spans="2:3" x14ac:dyDescent="0.2">
      <c r="B7703" s="110"/>
      <c r="C7703" s="122"/>
    </row>
    <row r="7704" spans="2:3" x14ac:dyDescent="0.2">
      <c r="B7704" s="110"/>
      <c r="C7704" s="122"/>
    </row>
    <row r="7705" spans="2:3" x14ac:dyDescent="0.2">
      <c r="B7705" s="110"/>
      <c r="C7705" s="122"/>
    </row>
    <row r="7706" spans="2:3" x14ac:dyDescent="0.2">
      <c r="B7706" s="110"/>
      <c r="C7706" s="122"/>
    </row>
    <row r="7707" spans="2:3" x14ac:dyDescent="0.2">
      <c r="B7707" s="110"/>
      <c r="C7707" s="122"/>
    </row>
    <row r="7708" spans="2:3" x14ac:dyDescent="0.2">
      <c r="B7708" s="110"/>
      <c r="C7708" s="122"/>
    </row>
    <row r="7709" spans="2:3" x14ac:dyDescent="0.2">
      <c r="B7709" s="110"/>
      <c r="C7709" s="122"/>
    </row>
    <row r="7710" spans="2:3" x14ac:dyDescent="0.2">
      <c r="B7710" s="110"/>
      <c r="C7710" s="122"/>
    </row>
    <row r="7711" spans="2:3" x14ac:dyDescent="0.2">
      <c r="B7711" s="110"/>
      <c r="C7711" s="122"/>
    </row>
    <row r="7712" spans="2:3" x14ac:dyDescent="0.2">
      <c r="B7712" s="110"/>
      <c r="C7712" s="122"/>
    </row>
    <row r="7713" spans="2:3" x14ac:dyDescent="0.2">
      <c r="B7713" s="110"/>
      <c r="C7713" s="122"/>
    </row>
    <row r="7714" spans="2:3" x14ac:dyDescent="0.2">
      <c r="B7714" s="110"/>
      <c r="C7714" s="122"/>
    </row>
    <row r="7715" spans="2:3" x14ac:dyDescent="0.2">
      <c r="B7715" s="110"/>
      <c r="C7715" s="122"/>
    </row>
    <row r="7716" spans="2:3" x14ac:dyDescent="0.2">
      <c r="B7716" s="110"/>
      <c r="C7716" s="122"/>
    </row>
    <row r="7717" spans="2:3" x14ac:dyDescent="0.2">
      <c r="B7717" s="110"/>
      <c r="C7717" s="122"/>
    </row>
    <row r="7718" spans="2:3" x14ac:dyDescent="0.2">
      <c r="B7718" s="110"/>
      <c r="C7718" s="122"/>
    </row>
    <row r="7719" spans="2:3" x14ac:dyDescent="0.2">
      <c r="B7719" s="110"/>
      <c r="C7719" s="122"/>
    </row>
    <row r="7720" spans="2:3" x14ac:dyDescent="0.2">
      <c r="B7720" s="110"/>
      <c r="C7720" s="122"/>
    </row>
    <row r="7721" spans="2:3" x14ac:dyDescent="0.2">
      <c r="B7721" s="110"/>
      <c r="C7721" s="122"/>
    </row>
    <row r="7722" spans="2:3" x14ac:dyDescent="0.2">
      <c r="B7722" s="110"/>
      <c r="C7722" s="122"/>
    </row>
    <row r="7723" spans="2:3" x14ac:dyDescent="0.2">
      <c r="B7723" s="110"/>
      <c r="C7723" s="122"/>
    </row>
    <row r="7724" spans="2:3" x14ac:dyDescent="0.2">
      <c r="B7724" s="110"/>
      <c r="C7724" s="122"/>
    </row>
    <row r="7725" spans="2:3" x14ac:dyDescent="0.2">
      <c r="B7725" s="110"/>
      <c r="C7725" s="122"/>
    </row>
    <row r="7726" spans="2:3" x14ac:dyDescent="0.2">
      <c r="B7726" s="110"/>
      <c r="C7726" s="122"/>
    </row>
    <row r="7727" spans="2:3" x14ac:dyDescent="0.2">
      <c r="B7727" s="110"/>
      <c r="C7727" s="122"/>
    </row>
    <row r="7728" spans="2:3" x14ac:dyDescent="0.2">
      <c r="B7728" s="110"/>
      <c r="C7728" s="122"/>
    </row>
    <row r="7729" spans="2:3" x14ac:dyDescent="0.2">
      <c r="B7729" s="110"/>
      <c r="C7729" s="122"/>
    </row>
    <row r="7730" spans="2:3" x14ac:dyDescent="0.2">
      <c r="B7730" s="110"/>
      <c r="C7730" s="122"/>
    </row>
    <row r="7731" spans="2:3" x14ac:dyDescent="0.2">
      <c r="B7731" s="110"/>
      <c r="C7731" s="122"/>
    </row>
    <row r="7732" spans="2:3" x14ac:dyDescent="0.2">
      <c r="B7732" s="110"/>
      <c r="C7732" s="122"/>
    </row>
    <row r="7733" spans="2:3" x14ac:dyDescent="0.2">
      <c r="B7733" s="110"/>
      <c r="C7733" s="122"/>
    </row>
    <row r="7734" spans="2:3" x14ac:dyDescent="0.2">
      <c r="B7734" s="110"/>
      <c r="C7734" s="122"/>
    </row>
    <row r="7735" spans="2:3" x14ac:dyDescent="0.2">
      <c r="B7735" s="110"/>
      <c r="C7735" s="122"/>
    </row>
    <row r="7736" spans="2:3" x14ac:dyDescent="0.2">
      <c r="B7736" s="110"/>
      <c r="C7736" s="122"/>
    </row>
    <row r="7737" spans="2:3" x14ac:dyDescent="0.2">
      <c r="B7737" s="110"/>
      <c r="C7737" s="122"/>
    </row>
    <row r="7738" spans="2:3" x14ac:dyDescent="0.2">
      <c r="B7738" s="110"/>
      <c r="C7738" s="122"/>
    </row>
    <row r="7739" spans="2:3" x14ac:dyDescent="0.2">
      <c r="B7739" s="110"/>
      <c r="C7739" s="122"/>
    </row>
    <row r="7740" spans="2:3" x14ac:dyDescent="0.2">
      <c r="B7740" s="110"/>
      <c r="C7740" s="122"/>
    </row>
    <row r="7741" spans="2:3" x14ac:dyDescent="0.2">
      <c r="B7741" s="110"/>
      <c r="C7741" s="122"/>
    </row>
    <row r="7742" spans="2:3" x14ac:dyDescent="0.2">
      <c r="B7742" s="110"/>
      <c r="C7742" s="122"/>
    </row>
    <row r="7743" spans="2:3" x14ac:dyDescent="0.2">
      <c r="B7743" s="110"/>
      <c r="C7743" s="122"/>
    </row>
    <row r="7744" spans="2:3" x14ac:dyDescent="0.2">
      <c r="B7744" s="110"/>
      <c r="C7744" s="122"/>
    </row>
    <row r="7745" spans="2:3" x14ac:dyDescent="0.2">
      <c r="B7745" s="110"/>
      <c r="C7745" s="122"/>
    </row>
    <row r="7746" spans="2:3" x14ac:dyDescent="0.2">
      <c r="B7746" s="110"/>
      <c r="C7746" s="122"/>
    </row>
    <row r="7747" spans="2:3" x14ac:dyDescent="0.2">
      <c r="B7747" s="110"/>
      <c r="C7747" s="122"/>
    </row>
    <row r="7748" spans="2:3" x14ac:dyDescent="0.2">
      <c r="B7748" s="110"/>
      <c r="C7748" s="122"/>
    </row>
    <row r="7749" spans="2:3" x14ac:dyDescent="0.2">
      <c r="B7749" s="110"/>
      <c r="C7749" s="122"/>
    </row>
    <row r="7750" spans="2:3" x14ac:dyDescent="0.2">
      <c r="B7750" s="110"/>
      <c r="C7750" s="122"/>
    </row>
    <row r="7751" spans="2:3" x14ac:dyDescent="0.2">
      <c r="B7751" s="110"/>
      <c r="C7751" s="122"/>
    </row>
    <row r="7752" spans="2:3" x14ac:dyDescent="0.2">
      <c r="B7752" s="110"/>
      <c r="C7752" s="122"/>
    </row>
    <row r="7753" spans="2:3" x14ac:dyDescent="0.2">
      <c r="B7753" s="110"/>
      <c r="C7753" s="122"/>
    </row>
    <row r="7754" spans="2:3" x14ac:dyDescent="0.2">
      <c r="B7754" s="110"/>
      <c r="C7754" s="122"/>
    </row>
    <row r="7755" spans="2:3" x14ac:dyDescent="0.2">
      <c r="B7755" s="110"/>
      <c r="C7755" s="122"/>
    </row>
    <row r="7756" spans="2:3" x14ac:dyDescent="0.2">
      <c r="B7756" s="110"/>
      <c r="C7756" s="122"/>
    </row>
    <row r="7757" spans="2:3" x14ac:dyDescent="0.2">
      <c r="B7757" s="110"/>
      <c r="C7757" s="122"/>
    </row>
    <row r="7758" spans="2:3" x14ac:dyDescent="0.2">
      <c r="B7758" s="110"/>
      <c r="C7758" s="122"/>
    </row>
    <row r="7759" spans="2:3" x14ac:dyDescent="0.2">
      <c r="B7759" s="110"/>
      <c r="C7759" s="122"/>
    </row>
    <row r="7760" spans="2:3" x14ac:dyDescent="0.2">
      <c r="B7760" s="110"/>
      <c r="C7760" s="122"/>
    </row>
    <row r="7761" spans="2:3" x14ac:dyDescent="0.2">
      <c r="B7761" s="110"/>
      <c r="C7761" s="122"/>
    </row>
    <row r="7762" spans="2:3" x14ac:dyDescent="0.2">
      <c r="B7762" s="110"/>
      <c r="C7762" s="122"/>
    </row>
    <row r="7763" spans="2:3" x14ac:dyDescent="0.2">
      <c r="B7763" s="110"/>
      <c r="C7763" s="122"/>
    </row>
    <row r="7764" spans="2:3" x14ac:dyDescent="0.2">
      <c r="B7764" s="110"/>
      <c r="C7764" s="122"/>
    </row>
    <row r="7765" spans="2:3" x14ac:dyDescent="0.2">
      <c r="B7765" s="110"/>
      <c r="C7765" s="122"/>
    </row>
    <row r="7766" spans="2:3" x14ac:dyDescent="0.2">
      <c r="B7766" s="110"/>
      <c r="C7766" s="122"/>
    </row>
    <row r="7767" spans="2:3" x14ac:dyDescent="0.2">
      <c r="B7767" s="110"/>
      <c r="C7767" s="122"/>
    </row>
    <row r="7768" spans="2:3" x14ac:dyDescent="0.2">
      <c r="B7768" s="110"/>
      <c r="C7768" s="122"/>
    </row>
    <row r="7769" spans="2:3" x14ac:dyDescent="0.2">
      <c r="B7769" s="110"/>
      <c r="C7769" s="122"/>
    </row>
    <row r="7770" spans="2:3" x14ac:dyDescent="0.2">
      <c r="B7770" s="110"/>
      <c r="C7770" s="122"/>
    </row>
    <row r="7771" spans="2:3" x14ac:dyDescent="0.2">
      <c r="B7771" s="110"/>
      <c r="C7771" s="122"/>
    </row>
    <row r="7772" spans="2:3" x14ac:dyDescent="0.2">
      <c r="B7772" s="110"/>
      <c r="C7772" s="122"/>
    </row>
    <row r="7773" spans="2:3" x14ac:dyDescent="0.2">
      <c r="B7773" s="110"/>
      <c r="C7773" s="122"/>
    </row>
    <row r="7774" spans="2:3" x14ac:dyDescent="0.2">
      <c r="B7774" s="110"/>
      <c r="C7774" s="122"/>
    </row>
    <row r="7775" spans="2:3" x14ac:dyDescent="0.2">
      <c r="B7775" s="110"/>
      <c r="C7775" s="122"/>
    </row>
    <row r="7776" spans="2:3" x14ac:dyDescent="0.2">
      <c r="B7776" s="110"/>
      <c r="C7776" s="122"/>
    </row>
    <row r="7777" spans="2:3" x14ac:dyDescent="0.2">
      <c r="B7777" s="110"/>
      <c r="C7777" s="122"/>
    </row>
    <row r="7778" spans="2:3" x14ac:dyDescent="0.2">
      <c r="B7778" s="110"/>
      <c r="C7778" s="122"/>
    </row>
    <row r="7779" spans="2:3" x14ac:dyDescent="0.2">
      <c r="B7779" s="110"/>
      <c r="C7779" s="122"/>
    </row>
    <row r="7780" spans="2:3" x14ac:dyDescent="0.2">
      <c r="B7780" s="110"/>
      <c r="C7780" s="122"/>
    </row>
    <row r="7781" spans="2:3" x14ac:dyDescent="0.2">
      <c r="B7781" s="110"/>
      <c r="C7781" s="122"/>
    </row>
    <row r="7782" spans="2:3" x14ac:dyDescent="0.2">
      <c r="B7782" s="110"/>
      <c r="C7782" s="122"/>
    </row>
    <row r="7783" spans="2:3" x14ac:dyDescent="0.2">
      <c r="B7783" s="110"/>
      <c r="C7783" s="122"/>
    </row>
    <row r="7784" spans="2:3" x14ac:dyDescent="0.2">
      <c r="B7784" s="110"/>
      <c r="C7784" s="122"/>
    </row>
    <row r="7785" spans="2:3" x14ac:dyDescent="0.2">
      <c r="B7785" s="110"/>
      <c r="C7785" s="122"/>
    </row>
    <row r="7786" spans="2:3" x14ac:dyDescent="0.2">
      <c r="B7786" s="110"/>
      <c r="C7786" s="122"/>
    </row>
    <row r="7787" spans="2:3" x14ac:dyDescent="0.2">
      <c r="B7787" s="110"/>
      <c r="C7787" s="122"/>
    </row>
    <row r="7788" spans="2:3" x14ac:dyDescent="0.2">
      <c r="B7788" s="110"/>
      <c r="C7788" s="122"/>
    </row>
    <row r="7789" spans="2:3" x14ac:dyDescent="0.2">
      <c r="B7789" s="110"/>
      <c r="C7789" s="122"/>
    </row>
    <row r="7790" spans="2:3" x14ac:dyDescent="0.2">
      <c r="B7790" s="110"/>
      <c r="C7790" s="122"/>
    </row>
    <row r="7791" spans="2:3" x14ac:dyDescent="0.2">
      <c r="B7791" s="110"/>
      <c r="C7791" s="122"/>
    </row>
    <row r="7792" spans="2:3" x14ac:dyDescent="0.2">
      <c r="B7792" s="110"/>
      <c r="C7792" s="122"/>
    </row>
    <row r="7793" spans="2:3" x14ac:dyDescent="0.2">
      <c r="B7793" s="110"/>
      <c r="C7793" s="122"/>
    </row>
    <row r="7794" spans="2:3" x14ac:dyDescent="0.2">
      <c r="B7794" s="110"/>
      <c r="C7794" s="122"/>
    </row>
    <row r="7795" spans="2:3" x14ac:dyDescent="0.2">
      <c r="B7795" s="110"/>
      <c r="C7795" s="122"/>
    </row>
    <row r="7796" spans="2:3" x14ac:dyDescent="0.2">
      <c r="B7796" s="110"/>
      <c r="C7796" s="122"/>
    </row>
    <row r="7797" spans="2:3" x14ac:dyDescent="0.2">
      <c r="B7797" s="110"/>
      <c r="C7797" s="122"/>
    </row>
    <row r="7798" spans="2:3" x14ac:dyDescent="0.2">
      <c r="B7798" s="110"/>
      <c r="C7798" s="122"/>
    </row>
    <row r="7799" spans="2:3" x14ac:dyDescent="0.2">
      <c r="B7799" s="110"/>
      <c r="C7799" s="122"/>
    </row>
    <row r="7800" spans="2:3" x14ac:dyDescent="0.2">
      <c r="B7800" s="110"/>
      <c r="C7800" s="122"/>
    </row>
    <row r="7801" spans="2:3" x14ac:dyDescent="0.2">
      <c r="B7801" s="110"/>
      <c r="C7801" s="122"/>
    </row>
    <row r="7802" spans="2:3" x14ac:dyDescent="0.2">
      <c r="B7802" s="110"/>
      <c r="C7802" s="122"/>
    </row>
    <row r="7803" spans="2:3" x14ac:dyDescent="0.2">
      <c r="B7803" s="110"/>
      <c r="C7803" s="122"/>
    </row>
    <row r="7804" spans="2:3" x14ac:dyDescent="0.2">
      <c r="B7804" s="110"/>
      <c r="C7804" s="122"/>
    </row>
    <row r="7805" spans="2:3" x14ac:dyDescent="0.2">
      <c r="B7805" s="110"/>
      <c r="C7805" s="122"/>
    </row>
    <row r="7806" spans="2:3" x14ac:dyDescent="0.2">
      <c r="B7806" s="110"/>
      <c r="C7806" s="122"/>
    </row>
    <row r="7807" spans="2:3" x14ac:dyDescent="0.2">
      <c r="B7807" s="110"/>
      <c r="C7807" s="122"/>
    </row>
    <row r="7808" spans="2:3" x14ac:dyDescent="0.2">
      <c r="B7808" s="110"/>
      <c r="C7808" s="122"/>
    </row>
    <row r="7809" spans="2:3" x14ac:dyDescent="0.2">
      <c r="B7809" s="110"/>
      <c r="C7809" s="122"/>
    </row>
    <row r="7810" spans="2:3" x14ac:dyDescent="0.2">
      <c r="B7810" s="110"/>
      <c r="C7810" s="122"/>
    </row>
    <row r="7811" spans="2:3" x14ac:dyDescent="0.2">
      <c r="B7811" s="110"/>
      <c r="C7811" s="122"/>
    </row>
    <row r="7812" spans="2:3" x14ac:dyDescent="0.2">
      <c r="B7812" s="110"/>
      <c r="C7812" s="122"/>
    </row>
    <row r="7813" spans="2:3" x14ac:dyDescent="0.2">
      <c r="B7813" s="110"/>
      <c r="C7813" s="122"/>
    </row>
    <row r="7814" spans="2:3" x14ac:dyDescent="0.2">
      <c r="B7814" s="110"/>
      <c r="C7814" s="122"/>
    </row>
    <row r="7815" spans="2:3" x14ac:dyDescent="0.2">
      <c r="B7815" s="110"/>
      <c r="C7815" s="122"/>
    </row>
    <row r="7816" spans="2:3" x14ac:dyDescent="0.2">
      <c r="B7816" s="110"/>
      <c r="C7816" s="122"/>
    </row>
    <row r="7817" spans="2:3" x14ac:dyDescent="0.2">
      <c r="B7817" s="110"/>
      <c r="C7817" s="122"/>
    </row>
    <row r="7818" spans="2:3" x14ac:dyDescent="0.2">
      <c r="B7818" s="110"/>
      <c r="C7818" s="122"/>
    </row>
    <row r="7819" spans="2:3" x14ac:dyDescent="0.2">
      <c r="B7819" s="110"/>
      <c r="C7819" s="122"/>
    </row>
    <row r="7820" spans="2:3" x14ac:dyDescent="0.2">
      <c r="B7820" s="110"/>
      <c r="C7820" s="122"/>
    </row>
    <row r="7821" spans="2:3" x14ac:dyDescent="0.2">
      <c r="B7821" s="110"/>
      <c r="C7821" s="122"/>
    </row>
    <row r="7822" spans="2:3" x14ac:dyDescent="0.2">
      <c r="B7822" s="110"/>
      <c r="C7822" s="122"/>
    </row>
    <row r="7823" spans="2:3" x14ac:dyDescent="0.2">
      <c r="B7823" s="110"/>
      <c r="C7823" s="122"/>
    </row>
    <row r="7824" spans="2:3" x14ac:dyDescent="0.2">
      <c r="B7824" s="110"/>
      <c r="C7824" s="122"/>
    </row>
    <row r="7825" spans="2:3" x14ac:dyDescent="0.2">
      <c r="B7825" s="110"/>
      <c r="C7825" s="122"/>
    </row>
    <row r="7826" spans="2:3" x14ac:dyDescent="0.2">
      <c r="B7826" s="110"/>
      <c r="C7826" s="122"/>
    </row>
    <row r="7827" spans="2:3" x14ac:dyDescent="0.2">
      <c r="B7827" s="110"/>
      <c r="C7827" s="122"/>
    </row>
    <row r="7828" spans="2:3" x14ac:dyDescent="0.2">
      <c r="B7828" s="110"/>
      <c r="C7828" s="122"/>
    </row>
    <row r="7829" spans="2:3" x14ac:dyDescent="0.2">
      <c r="B7829" s="110"/>
      <c r="C7829" s="122"/>
    </row>
    <row r="7830" spans="2:3" x14ac:dyDescent="0.2">
      <c r="B7830" s="110"/>
      <c r="C7830" s="122"/>
    </row>
    <row r="7831" spans="2:3" x14ac:dyDescent="0.2">
      <c r="B7831" s="110"/>
      <c r="C7831" s="122"/>
    </row>
    <row r="7832" spans="2:3" x14ac:dyDescent="0.2">
      <c r="B7832" s="110"/>
      <c r="C7832" s="122"/>
    </row>
    <row r="7833" spans="2:3" x14ac:dyDescent="0.2">
      <c r="B7833" s="110"/>
      <c r="C7833" s="122"/>
    </row>
    <row r="7834" spans="2:3" x14ac:dyDescent="0.2">
      <c r="B7834" s="110"/>
      <c r="C7834" s="122"/>
    </row>
    <row r="7835" spans="2:3" x14ac:dyDescent="0.2">
      <c r="B7835" s="110"/>
      <c r="C7835" s="122"/>
    </row>
    <row r="7836" spans="2:3" x14ac:dyDescent="0.2">
      <c r="B7836" s="110"/>
      <c r="C7836" s="122"/>
    </row>
    <row r="7837" spans="2:3" x14ac:dyDescent="0.2">
      <c r="B7837" s="110"/>
      <c r="C7837" s="122"/>
    </row>
    <row r="7838" spans="2:3" x14ac:dyDescent="0.2">
      <c r="B7838" s="110"/>
      <c r="C7838" s="122"/>
    </row>
    <row r="7839" spans="2:3" x14ac:dyDescent="0.2">
      <c r="B7839" s="110"/>
      <c r="C7839" s="122"/>
    </row>
    <row r="7840" spans="2:3" x14ac:dyDescent="0.2">
      <c r="B7840" s="110"/>
      <c r="C7840" s="122"/>
    </row>
    <row r="7841" spans="2:3" x14ac:dyDescent="0.2">
      <c r="B7841" s="110"/>
      <c r="C7841" s="122"/>
    </row>
    <row r="7842" spans="2:3" x14ac:dyDescent="0.2">
      <c r="B7842" s="110"/>
      <c r="C7842" s="122"/>
    </row>
    <row r="7843" spans="2:3" x14ac:dyDescent="0.2">
      <c r="B7843" s="110"/>
      <c r="C7843" s="122"/>
    </row>
    <row r="7844" spans="2:3" x14ac:dyDescent="0.2">
      <c r="B7844" s="110"/>
      <c r="C7844" s="122"/>
    </row>
    <row r="7845" spans="2:3" x14ac:dyDescent="0.2">
      <c r="B7845" s="110"/>
      <c r="C7845" s="122"/>
    </row>
    <row r="7846" spans="2:3" x14ac:dyDescent="0.2">
      <c r="B7846" s="110"/>
      <c r="C7846" s="122"/>
    </row>
    <row r="7847" spans="2:3" x14ac:dyDescent="0.2">
      <c r="B7847" s="110"/>
      <c r="C7847" s="122"/>
    </row>
    <row r="7848" spans="2:3" x14ac:dyDescent="0.2">
      <c r="B7848" s="110"/>
      <c r="C7848" s="122"/>
    </row>
    <row r="7849" spans="2:3" x14ac:dyDescent="0.2">
      <c r="B7849" s="110"/>
      <c r="C7849" s="122"/>
    </row>
    <row r="7850" spans="2:3" x14ac:dyDescent="0.2">
      <c r="B7850" s="110"/>
      <c r="C7850" s="122"/>
    </row>
    <row r="7851" spans="2:3" x14ac:dyDescent="0.2">
      <c r="B7851" s="110"/>
      <c r="C7851" s="122"/>
    </row>
    <row r="7852" spans="2:3" x14ac:dyDescent="0.2">
      <c r="B7852" s="110"/>
      <c r="C7852" s="122"/>
    </row>
    <row r="7853" spans="2:3" x14ac:dyDescent="0.2">
      <c r="B7853" s="110"/>
      <c r="C7853" s="122"/>
    </row>
    <row r="7854" spans="2:3" x14ac:dyDescent="0.2">
      <c r="B7854" s="110"/>
      <c r="C7854" s="122"/>
    </row>
    <row r="7855" spans="2:3" x14ac:dyDescent="0.2">
      <c r="B7855" s="110"/>
      <c r="C7855" s="122"/>
    </row>
    <row r="7856" spans="2:3" x14ac:dyDescent="0.2">
      <c r="B7856" s="110"/>
      <c r="C7856" s="122"/>
    </row>
    <row r="7857" spans="2:3" x14ac:dyDescent="0.2">
      <c r="B7857" s="110"/>
      <c r="C7857" s="122"/>
    </row>
    <row r="7858" spans="2:3" x14ac:dyDescent="0.2">
      <c r="B7858" s="110"/>
      <c r="C7858" s="122"/>
    </row>
    <row r="7859" spans="2:3" x14ac:dyDescent="0.2">
      <c r="B7859" s="110"/>
      <c r="C7859" s="122"/>
    </row>
    <row r="7860" spans="2:3" x14ac:dyDescent="0.2">
      <c r="B7860" s="110"/>
      <c r="C7860" s="122"/>
    </row>
    <row r="7861" spans="2:3" x14ac:dyDescent="0.2">
      <c r="B7861" s="110"/>
      <c r="C7861" s="122"/>
    </row>
    <row r="7862" spans="2:3" x14ac:dyDescent="0.2">
      <c r="B7862" s="110"/>
      <c r="C7862" s="122"/>
    </row>
    <row r="7863" spans="2:3" x14ac:dyDescent="0.2">
      <c r="B7863" s="110"/>
      <c r="C7863" s="122"/>
    </row>
    <row r="7864" spans="2:3" x14ac:dyDescent="0.2">
      <c r="B7864" s="110"/>
      <c r="C7864" s="122"/>
    </row>
    <row r="7865" spans="2:3" x14ac:dyDescent="0.2">
      <c r="B7865" s="110"/>
      <c r="C7865" s="122"/>
    </row>
    <row r="7866" spans="2:3" x14ac:dyDescent="0.2">
      <c r="B7866" s="110"/>
      <c r="C7866" s="122"/>
    </row>
    <row r="7867" spans="2:3" x14ac:dyDescent="0.2">
      <c r="B7867" s="110"/>
      <c r="C7867" s="122"/>
    </row>
    <row r="7868" spans="2:3" x14ac:dyDescent="0.2">
      <c r="B7868" s="110"/>
      <c r="C7868" s="122"/>
    </row>
    <row r="7869" spans="2:3" x14ac:dyDescent="0.2">
      <c r="B7869" s="110"/>
      <c r="C7869" s="122"/>
    </row>
    <row r="7870" spans="2:3" x14ac:dyDescent="0.2">
      <c r="B7870" s="110"/>
      <c r="C7870" s="122"/>
    </row>
    <row r="7871" spans="2:3" x14ac:dyDescent="0.2">
      <c r="B7871" s="110"/>
      <c r="C7871" s="122"/>
    </row>
    <row r="7872" spans="2:3" x14ac:dyDescent="0.2">
      <c r="B7872" s="110"/>
      <c r="C7872" s="122"/>
    </row>
    <row r="7873" spans="2:3" x14ac:dyDescent="0.2">
      <c r="B7873" s="110"/>
      <c r="C7873" s="122"/>
    </row>
    <row r="7874" spans="2:3" x14ac:dyDescent="0.2">
      <c r="B7874" s="110"/>
      <c r="C7874" s="122"/>
    </row>
    <row r="7875" spans="2:3" x14ac:dyDescent="0.2">
      <c r="B7875" s="110"/>
      <c r="C7875" s="122"/>
    </row>
    <row r="7876" spans="2:3" x14ac:dyDescent="0.2">
      <c r="B7876" s="110"/>
      <c r="C7876" s="122"/>
    </row>
    <row r="7877" spans="2:3" x14ac:dyDescent="0.2">
      <c r="B7877" s="110"/>
      <c r="C7877" s="122"/>
    </row>
    <row r="7878" spans="2:3" x14ac:dyDescent="0.2">
      <c r="B7878" s="110"/>
      <c r="C7878" s="122"/>
    </row>
    <row r="7879" spans="2:3" x14ac:dyDescent="0.2">
      <c r="B7879" s="110"/>
      <c r="C7879" s="122"/>
    </row>
    <row r="7880" spans="2:3" x14ac:dyDescent="0.2">
      <c r="B7880" s="110"/>
      <c r="C7880" s="122"/>
    </row>
    <row r="7881" spans="2:3" x14ac:dyDescent="0.2">
      <c r="B7881" s="110"/>
      <c r="C7881" s="122"/>
    </row>
    <row r="7882" spans="2:3" x14ac:dyDescent="0.2">
      <c r="B7882" s="110"/>
      <c r="C7882" s="122"/>
    </row>
    <row r="7883" spans="2:3" x14ac:dyDescent="0.2">
      <c r="B7883" s="110"/>
      <c r="C7883" s="122"/>
    </row>
    <row r="7884" spans="2:3" x14ac:dyDescent="0.2">
      <c r="B7884" s="110"/>
      <c r="C7884" s="122"/>
    </row>
    <row r="7885" spans="2:3" x14ac:dyDescent="0.2">
      <c r="B7885" s="110"/>
      <c r="C7885" s="122"/>
    </row>
    <row r="7886" spans="2:3" x14ac:dyDescent="0.2">
      <c r="B7886" s="110"/>
      <c r="C7886" s="122"/>
    </row>
    <row r="7887" spans="2:3" x14ac:dyDescent="0.2">
      <c r="B7887" s="110"/>
      <c r="C7887" s="122"/>
    </row>
    <row r="7888" spans="2:3" x14ac:dyDescent="0.2">
      <c r="B7888" s="110"/>
      <c r="C7888" s="122"/>
    </row>
    <row r="7889" spans="2:3" x14ac:dyDescent="0.2">
      <c r="B7889" s="110"/>
      <c r="C7889" s="122"/>
    </row>
    <row r="7890" spans="2:3" x14ac:dyDescent="0.2">
      <c r="B7890" s="110"/>
      <c r="C7890" s="122"/>
    </row>
    <row r="7891" spans="2:3" x14ac:dyDescent="0.2">
      <c r="B7891" s="110"/>
      <c r="C7891" s="122"/>
    </row>
    <row r="7892" spans="2:3" x14ac:dyDescent="0.2">
      <c r="B7892" s="110"/>
      <c r="C7892" s="122"/>
    </row>
    <row r="7893" spans="2:3" x14ac:dyDescent="0.2">
      <c r="B7893" s="110"/>
      <c r="C7893" s="122"/>
    </row>
    <row r="7894" spans="2:3" x14ac:dyDescent="0.2">
      <c r="B7894" s="110"/>
      <c r="C7894" s="122"/>
    </row>
    <row r="7895" spans="2:3" x14ac:dyDescent="0.2">
      <c r="B7895" s="110"/>
      <c r="C7895" s="122"/>
    </row>
    <row r="7896" spans="2:3" x14ac:dyDescent="0.2">
      <c r="B7896" s="110"/>
      <c r="C7896" s="122"/>
    </row>
    <row r="7897" spans="2:3" x14ac:dyDescent="0.2">
      <c r="B7897" s="110"/>
      <c r="C7897" s="122"/>
    </row>
    <row r="7898" spans="2:3" x14ac:dyDescent="0.2">
      <c r="B7898" s="110"/>
      <c r="C7898" s="122"/>
    </row>
    <row r="7899" spans="2:3" x14ac:dyDescent="0.2">
      <c r="B7899" s="110"/>
      <c r="C7899" s="122"/>
    </row>
    <row r="7900" spans="2:3" x14ac:dyDescent="0.2">
      <c r="B7900" s="110"/>
      <c r="C7900" s="122"/>
    </row>
    <row r="7901" spans="2:3" x14ac:dyDescent="0.2">
      <c r="B7901" s="110"/>
      <c r="C7901" s="122"/>
    </row>
    <row r="7902" spans="2:3" x14ac:dyDescent="0.2">
      <c r="B7902" s="110"/>
      <c r="C7902" s="122"/>
    </row>
    <row r="7903" spans="2:3" x14ac:dyDescent="0.2">
      <c r="B7903" s="110"/>
      <c r="C7903" s="122"/>
    </row>
    <row r="7904" spans="2:3" x14ac:dyDescent="0.2">
      <c r="B7904" s="110"/>
      <c r="C7904" s="122"/>
    </row>
    <row r="7905" spans="2:3" x14ac:dyDescent="0.2">
      <c r="B7905" s="110"/>
      <c r="C7905" s="122"/>
    </row>
    <row r="7906" spans="2:3" x14ac:dyDescent="0.2">
      <c r="B7906" s="110"/>
      <c r="C7906" s="122"/>
    </row>
    <row r="7907" spans="2:3" x14ac:dyDescent="0.2">
      <c r="B7907" s="110"/>
      <c r="C7907" s="122"/>
    </row>
    <row r="7908" spans="2:3" x14ac:dyDescent="0.2">
      <c r="B7908" s="110"/>
      <c r="C7908" s="122"/>
    </row>
    <row r="7909" spans="2:3" x14ac:dyDescent="0.2">
      <c r="B7909" s="110"/>
      <c r="C7909" s="122"/>
    </row>
    <row r="7910" spans="2:3" x14ac:dyDescent="0.2">
      <c r="B7910" s="110"/>
      <c r="C7910" s="122"/>
    </row>
    <row r="7911" spans="2:3" x14ac:dyDescent="0.2">
      <c r="B7911" s="110"/>
      <c r="C7911" s="122"/>
    </row>
    <row r="7912" spans="2:3" x14ac:dyDescent="0.2">
      <c r="B7912" s="110"/>
      <c r="C7912" s="122"/>
    </row>
    <row r="7913" spans="2:3" x14ac:dyDescent="0.2">
      <c r="B7913" s="110"/>
      <c r="C7913" s="122"/>
    </row>
    <row r="7914" spans="2:3" x14ac:dyDescent="0.2">
      <c r="B7914" s="110"/>
      <c r="C7914" s="122"/>
    </row>
    <row r="7915" spans="2:3" x14ac:dyDescent="0.2">
      <c r="B7915" s="110"/>
      <c r="C7915" s="122"/>
    </row>
    <row r="7916" spans="2:3" x14ac:dyDescent="0.2">
      <c r="B7916" s="110"/>
      <c r="C7916" s="122"/>
    </row>
    <row r="7917" spans="2:3" x14ac:dyDescent="0.2">
      <c r="B7917" s="110"/>
      <c r="C7917" s="122"/>
    </row>
    <row r="7918" spans="2:3" x14ac:dyDescent="0.2">
      <c r="B7918" s="110"/>
      <c r="C7918" s="122"/>
    </row>
    <row r="7919" spans="2:3" x14ac:dyDescent="0.2">
      <c r="B7919" s="110"/>
      <c r="C7919" s="122"/>
    </row>
    <row r="7920" spans="2:3" x14ac:dyDescent="0.2">
      <c r="B7920" s="110"/>
      <c r="C7920" s="122"/>
    </row>
    <row r="7921" spans="2:3" x14ac:dyDescent="0.2">
      <c r="B7921" s="110"/>
      <c r="C7921" s="122"/>
    </row>
    <row r="7922" spans="2:3" x14ac:dyDescent="0.2">
      <c r="B7922" s="110"/>
      <c r="C7922" s="122"/>
    </row>
    <row r="7923" spans="2:3" x14ac:dyDescent="0.2">
      <c r="B7923" s="110"/>
      <c r="C7923" s="122"/>
    </row>
    <row r="7924" spans="2:3" x14ac:dyDescent="0.2">
      <c r="B7924" s="110"/>
      <c r="C7924" s="122"/>
    </row>
    <row r="7925" spans="2:3" x14ac:dyDescent="0.2">
      <c r="B7925" s="110"/>
      <c r="C7925" s="122"/>
    </row>
    <row r="7926" spans="2:3" x14ac:dyDescent="0.2">
      <c r="B7926" s="110"/>
      <c r="C7926" s="122"/>
    </row>
    <row r="7927" spans="2:3" x14ac:dyDescent="0.2">
      <c r="B7927" s="110"/>
      <c r="C7927" s="122"/>
    </row>
    <row r="7928" spans="2:3" x14ac:dyDescent="0.2">
      <c r="B7928" s="110"/>
      <c r="C7928" s="122"/>
    </row>
    <row r="7929" spans="2:3" x14ac:dyDescent="0.2">
      <c r="B7929" s="110"/>
      <c r="C7929" s="122"/>
    </row>
    <row r="7930" spans="2:3" x14ac:dyDescent="0.2">
      <c r="B7930" s="110"/>
      <c r="C7930" s="122"/>
    </row>
    <row r="7931" spans="2:3" x14ac:dyDescent="0.2">
      <c r="B7931" s="110"/>
      <c r="C7931" s="122"/>
    </row>
    <row r="7932" spans="2:3" x14ac:dyDescent="0.2">
      <c r="B7932" s="110"/>
      <c r="C7932" s="122"/>
    </row>
    <row r="7933" spans="2:3" x14ac:dyDescent="0.2">
      <c r="B7933" s="110"/>
      <c r="C7933" s="122"/>
    </row>
    <row r="7934" spans="2:3" x14ac:dyDescent="0.2">
      <c r="B7934" s="110"/>
      <c r="C7934" s="122"/>
    </row>
    <row r="7935" spans="2:3" x14ac:dyDescent="0.2">
      <c r="B7935" s="110"/>
      <c r="C7935" s="122"/>
    </row>
    <row r="7936" spans="2:3" x14ac:dyDescent="0.2">
      <c r="B7936" s="110"/>
      <c r="C7936" s="122"/>
    </row>
    <row r="7937" spans="2:3" x14ac:dyDescent="0.2">
      <c r="B7937" s="110"/>
      <c r="C7937" s="122"/>
    </row>
    <row r="7938" spans="2:3" x14ac:dyDescent="0.2">
      <c r="B7938" s="110"/>
      <c r="C7938" s="122"/>
    </row>
    <row r="7939" spans="2:3" x14ac:dyDescent="0.2">
      <c r="B7939" s="110"/>
      <c r="C7939" s="122"/>
    </row>
    <row r="7940" spans="2:3" x14ac:dyDescent="0.2">
      <c r="B7940" s="110"/>
      <c r="C7940" s="122"/>
    </row>
    <row r="7941" spans="2:3" x14ac:dyDescent="0.2">
      <c r="B7941" s="110"/>
      <c r="C7941" s="122"/>
    </row>
    <row r="7942" spans="2:3" x14ac:dyDescent="0.2">
      <c r="B7942" s="110"/>
      <c r="C7942" s="122"/>
    </row>
    <row r="7943" spans="2:3" x14ac:dyDescent="0.2">
      <c r="B7943" s="110"/>
      <c r="C7943" s="122"/>
    </row>
    <row r="7944" spans="2:3" x14ac:dyDescent="0.2">
      <c r="B7944" s="110"/>
      <c r="C7944" s="122"/>
    </row>
    <row r="7945" spans="2:3" x14ac:dyDescent="0.2">
      <c r="B7945" s="110"/>
      <c r="C7945" s="122"/>
    </row>
    <row r="7946" spans="2:3" x14ac:dyDescent="0.2">
      <c r="B7946" s="110"/>
      <c r="C7946" s="122"/>
    </row>
    <row r="7947" spans="2:3" x14ac:dyDescent="0.2">
      <c r="B7947" s="110"/>
      <c r="C7947" s="122"/>
    </row>
    <row r="7948" spans="2:3" x14ac:dyDescent="0.2">
      <c r="B7948" s="110"/>
      <c r="C7948" s="122"/>
    </row>
    <row r="7949" spans="2:3" x14ac:dyDescent="0.2">
      <c r="B7949" s="110"/>
      <c r="C7949" s="122"/>
    </row>
    <row r="7950" spans="2:3" x14ac:dyDescent="0.2">
      <c r="B7950" s="110"/>
      <c r="C7950" s="122"/>
    </row>
    <row r="7951" spans="2:3" x14ac:dyDescent="0.2">
      <c r="B7951" s="110"/>
      <c r="C7951" s="122"/>
    </row>
    <row r="7952" spans="2:3" x14ac:dyDescent="0.2">
      <c r="B7952" s="110"/>
      <c r="C7952" s="122"/>
    </row>
    <row r="7953" spans="2:3" x14ac:dyDescent="0.2">
      <c r="B7953" s="110"/>
      <c r="C7953" s="122"/>
    </row>
    <row r="7954" spans="2:3" x14ac:dyDescent="0.2">
      <c r="B7954" s="110"/>
      <c r="C7954" s="122"/>
    </row>
    <row r="7955" spans="2:3" x14ac:dyDescent="0.2">
      <c r="B7955" s="110"/>
      <c r="C7955" s="122"/>
    </row>
    <row r="7956" spans="2:3" x14ac:dyDescent="0.2">
      <c r="B7956" s="110"/>
      <c r="C7956" s="122"/>
    </row>
    <row r="7957" spans="2:3" x14ac:dyDescent="0.2">
      <c r="B7957" s="110"/>
      <c r="C7957" s="122"/>
    </row>
    <row r="7958" spans="2:3" x14ac:dyDescent="0.2">
      <c r="B7958" s="110"/>
      <c r="C7958" s="122"/>
    </row>
    <row r="7959" spans="2:3" x14ac:dyDescent="0.2">
      <c r="B7959" s="110"/>
      <c r="C7959" s="122"/>
    </row>
    <row r="7960" spans="2:3" x14ac:dyDescent="0.2">
      <c r="B7960" s="110"/>
      <c r="C7960" s="122"/>
    </row>
    <row r="7961" spans="2:3" x14ac:dyDescent="0.2">
      <c r="B7961" s="110"/>
      <c r="C7961" s="122"/>
    </row>
    <row r="7962" spans="2:3" x14ac:dyDescent="0.2">
      <c r="B7962" s="110"/>
      <c r="C7962" s="122"/>
    </row>
    <row r="7963" spans="2:3" x14ac:dyDescent="0.2">
      <c r="B7963" s="110"/>
      <c r="C7963" s="122"/>
    </row>
    <row r="7964" spans="2:3" x14ac:dyDescent="0.2">
      <c r="B7964" s="110"/>
      <c r="C7964" s="122"/>
    </row>
    <row r="7965" spans="2:3" x14ac:dyDescent="0.2">
      <c r="B7965" s="110"/>
      <c r="C7965" s="122"/>
    </row>
    <row r="7966" spans="2:3" x14ac:dyDescent="0.2">
      <c r="B7966" s="110"/>
      <c r="C7966" s="122"/>
    </row>
    <row r="7967" spans="2:3" x14ac:dyDescent="0.2">
      <c r="B7967" s="110"/>
      <c r="C7967" s="122"/>
    </row>
    <row r="7968" spans="2:3" x14ac:dyDescent="0.2">
      <c r="B7968" s="110"/>
      <c r="C7968" s="122"/>
    </row>
    <row r="7969" spans="2:3" x14ac:dyDescent="0.2">
      <c r="B7969" s="110"/>
      <c r="C7969" s="122"/>
    </row>
    <row r="7970" spans="2:3" x14ac:dyDescent="0.2">
      <c r="B7970" s="110"/>
      <c r="C7970" s="122"/>
    </row>
    <row r="7971" spans="2:3" x14ac:dyDescent="0.2">
      <c r="B7971" s="110"/>
      <c r="C7971" s="122"/>
    </row>
    <row r="7972" spans="2:3" x14ac:dyDescent="0.2">
      <c r="B7972" s="110"/>
      <c r="C7972" s="122"/>
    </row>
    <row r="7973" spans="2:3" x14ac:dyDescent="0.2">
      <c r="B7973" s="110"/>
      <c r="C7973" s="122"/>
    </row>
    <row r="7974" spans="2:3" x14ac:dyDescent="0.2">
      <c r="B7974" s="110"/>
      <c r="C7974" s="122"/>
    </row>
    <row r="7975" spans="2:3" x14ac:dyDescent="0.2">
      <c r="B7975" s="110"/>
      <c r="C7975" s="122"/>
    </row>
    <row r="7976" spans="2:3" x14ac:dyDescent="0.2">
      <c r="B7976" s="110"/>
      <c r="C7976" s="122"/>
    </row>
    <row r="7977" spans="2:3" x14ac:dyDescent="0.2">
      <c r="B7977" s="110"/>
      <c r="C7977" s="122"/>
    </row>
    <row r="7978" spans="2:3" x14ac:dyDescent="0.2">
      <c r="B7978" s="110"/>
      <c r="C7978" s="122"/>
    </row>
    <row r="7979" spans="2:3" x14ac:dyDescent="0.2">
      <c r="B7979" s="110"/>
      <c r="C7979" s="122"/>
    </row>
    <row r="7980" spans="2:3" x14ac:dyDescent="0.2">
      <c r="B7980" s="110"/>
      <c r="C7980" s="122"/>
    </row>
    <row r="7981" spans="2:3" x14ac:dyDescent="0.2">
      <c r="B7981" s="110"/>
      <c r="C7981" s="122"/>
    </row>
    <row r="7982" spans="2:3" x14ac:dyDescent="0.2">
      <c r="B7982" s="110"/>
      <c r="C7982" s="122"/>
    </row>
    <row r="7983" spans="2:3" x14ac:dyDescent="0.2">
      <c r="B7983" s="110"/>
      <c r="C7983" s="122"/>
    </row>
    <row r="7984" spans="2:3" x14ac:dyDescent="0.2">
      <c r="B7984" s="110"/>
      <c r="C7984" s="122"/>
    </row>
    <row r="7985" spans="2:3" x14ac:dyDescent="0.2">
      <c r="B7985" s="110"/>
      <c r="C7985" s="122"/>
    </row>
    <row r="7986" spans="2:3" x14ac:dyDescent="0.2">
      <c r="B7986" s="110"/>
      <c r="C7986" s="122"/>
    </row>
    <row r="7987" spans="2:3" x14ac:dyDescent="0.2">
      <c r="B7987" s="110"/>
      <c r="C7987" s="122"/>
    </row>
    <row r="7988" spans="2:3" x14ac:dyDescent="0.2">
      <c r="B7988" s="110"/>
      <c r="C7988" s="122"/>
    </row>
    <row r="7989" spans="2:3" x14ac:dyDescent="0.2">
      <c r="B7989" s="110"/>
      <c r="C7989" s="122"/>
    </row>
    <row r="7990" spans="2:3" x14ac:dyDescent="0.2">
      <c r="B7990" s="110"/>
      <c r="C7990" s="122"/>
    </row>
    <row r="7991" spans="2:3" x14ac:dyDescent="0.2">
      <c r="B7991" s="110"/>
      <c r="C7991" s="122"/>
    </row>
    <row r="7992" spans="2:3" x14ac:dyDescent="0.2">
      <c r="B7992" s="110"/>
      <c r="C7992" s="122"/>
    </row>
    <row r="7993" spans="2:3" x14ac:dyDescent="0.2">
      <c r="B7993" s="110"/>
      <c r="C7993" s="122"/>
    </row>
    <row r="7994" spans="2:3" x14ac:dyDescent="0.2">
      <c r="B7994" s="110"/>
      <c r="C7994" s="122"/>
    </row>
    <row r="7995" spans="2:3" x14ac:dyDescent="0.2">
      <c r="B7995" s="110"/>
      <c r="C7995" s="122"/>
    </row>
    <row r="7996" spans="2:3" x14ac:dyDescent="0.2">
      <c r="B7996" s="110"/>
      <c r="C7996" s="122"/>
    </row>
    <row r="7997" spans="2:3" x14ac:dyDescent="0.2">
      <c r="B7997" s="110"/>
      <c r="C7997" s="122"/>
    </row>
    <row r="7998" spans="2:3" x14ac:dyDescent="0.2">
      <c r="B7998" s="110"/>
      <c r="C7998" s="122"/>
    </row>
    <row r="7999" spans="2:3" x14ac:dyDescent="0.2">
      <c r="B7999" s="110"/>
      <c r="C7999" s="122"/>
    </row>
    <row r="8000" spans="2:3" x14ac:dyDescent="0.2">
      <c r="B8000" s="110"/>
      <c r="C8000" s="122"/>
    </row>
    <row r="8001" spans="2:3" x14ac:dyDescent="0.2">
      <c r="B8001" s="110"/>
      <c r="C8001" s="122"/>
    </row>
    <row r="8002" spans="2:3" x14ac:dyDescent="0.2">
      <c r="B8002" s="110"/>
      <c r="C8002" s="122"/>
    </row>
    <row r="8003" spans="2:3" x14ac:dyDescent="0.2">
      <c r="B8003" s="110"/>
      <c r="C8003" s="122"/>
    </row>
    <row r="8004" spans="2:3" x14ac:dyDescent="0.2">
      <c r="B8004" s="110"/>
      <c r="C8004" s="122"/>
    </row>
    <row r="8005" spans="2:3" x14ac:dyDescent="0.2">
      <c r="B8005" s="110"/>
      <c r="C8005" s="122"/>
    </row>
    <row r="8006" spans="2:3" x14ac:dyDescent="0.2">
      <c r="B8006" s="110"/>
      <c r="C8006" s="122"/>
    </row>
    <row r="8007" spans="2:3" x14ac:dyDescent="0.2">
      <c r="B8007" s="110"/>
      <c r="C8007" s="122"/>
    </row>
    <row r="8008" spans="2:3" x14ac:dyDescent="0.2">
      <c r="B8008" s="110"/>
      <c r="C8008" s="122"/>
    </row>
    <row r="8009" spans="2:3" x14ac:dyDescent="0.2">
      <c r="B8009" s="110"/>
      <c r="C8009" s="122"/>
    </row>
    <row r="8010" spans="2:3" x14ac:dyDescent="0.2">
      <c r="B8010" s="110"/>
      <c r="C8010" s="122"/>
    </row>
    <row r="8011" spans="2:3" x14ac:dyDescent="0.2">
      <c r="B8011" s="110"/>
      <c r="C8011" s="122"/>
    </row>
    <row r="8012" spans="2:3" x14ac:dyDescent="0.2">
      <c r="B8012" s="110"/>
      <c r="C8012" s="122"/>
    </row>
    <row r="8013" spans="2:3" x14ac:dyDescent="0.2">
      <c r="B8013" s="110"/>
      <c r="C8013" s="122"/>
    </row>
    <row r="8014" spans="2:3" x14ac:dyDescent="0.2">
      <c r="B8014" s="110"/>
      <c r="C8014" s="122"/>
    </row>
    <row r="8015" spans="2:3" x14ac:dyDescent="0.2">
      <c r="B8015" s="110"/>
      <c r="C8015" s="122"/>
    </row>
    <row r="8016" spans="2:3" x14ac:dyDescent="0.2">
      <c r="B8016" s="110"/>
      <c r="C8016" s="122"/>
    </row>
    <row r="8017" spans="2:3" x14ac:dyDescent="0.2">
      <c r="B8017" s="110"/>
      <c r="C8017" s="122"/>
    </row>
    <row r="8018" spans="2:3" x14ac:dyDescent="0.2">
      <c r="B8018" s="110"/>
      <c r="C8018" s="122"/>
    </row>
    <row r="8019" spans="2:3" x14ac:dyDescent="0.2">
      <c r="B8019" s="110"/>
      <c r="C8019" s="122"/>
    </row>
    <row r="8020" spans="2:3" x14ac:dyDescent="0.2">
      <c r="B8020" s="110"/>
      <c r="C8020" s="122"/>
    </row>
    <row r="8021" spans="2:3" x14ac:dyDescent="0.2">
      <c r="B8021" s="110"/>
      <c r="C8021" s="122"/>
    </row>
    <row r="8022" spans="2:3" x14ac:dyDescent="0.2">
      <c r="B8022" s="110"/>
      <c r="C8022" s="122"/>
    </row>
    <row r="8023" spans="2:3" x14ac:dyDescent="0.2">
      <c r="B8023" s="110"/>
      <c r="C8023" s="122"/>
    </row>
    <row r="8024" spans="2:3" x14ac:dyDescent="0.2">
      <c r="B8024" s="110"/>
      <c r="C8024" s="122"/>
    </row>
    <row r="8025" spans="2:3" x14ac:dyDescent="0.2">
      <c r="B8025" s="110"/>
      <c r="C8025" s="122"/>
    </row>
    <row r="8026" spans="2:3" x14ac:dyDescent="0.2">
      <c r="B8026" s="110"/>
      <c r="C8026" s="122"/>
    </row>
    <row r="8027" spans="2:3" x14ac:dyDescent="0.2">
      <c r="B8027" s="110"/>
      <c r="C8027" s="122"/>
    </row>
    <row r="8028" spans="2:3" x14ac:dyDescent="0.2">
      <c r="B8028" s="110"/>
      <c r="C8028" s="122"/>
    </row>
    <row r="8029" spans="2:3" x14ac:dyDescent="0.2">
      <c r="B8029" s="110"/>
      <c r="C8029" s="122"/>
    </row>
    <row r="8030" spans="2:3" x14ac:dyDescent="0.2">
      <c r="B8030" s="110"/>
      <c r="C8030" s="122"/>
    </row>
    <row r="8031" spans="2:3" x14ac:dyDescent="0.2">
      <c r="B8031" s="110"/>
      <c r="C8031" s="122"/>
    </row>
    <row r="8032" spans="2:3" x14ac:dyDescent="0.2">
      <c r="B8032" s="110"/>
      <c r="C8032" s="122"/>
    </row>
    <row r="8033" spans="2:3" x14ac:dyDescent="0.2">
      <c r="B8033" s="110"/>
      <c r="C8033" s="122"/>
    </row>
    <row r="8034" spans="2:3" x14ac:dyDescent="0.2">
      <c r="B8034" s="110"/>
      <c r="C8034" s="122"/>
    </row>
    <row r="8035" spans="2:3" x14ac:dyDescent="0.2">
      <c r="B8035" s="110"/>
      <c r="C8035" s="122"/>
    </row>
    <row r="8036" spans="2:3" x14ac:dyDescent="0.2">
      <c r="B8036" s="110"/>
      <c r="C8036" s="122"/>
    </row>
    <row r="8037" spans="2:3" x14ac:dyDescent="0.2">
      <c r="B8037" s="110"/>
      <c r="C8037" s="122"/>
    </row>
    <row r="8038" spans="2:3" x14ac:dyDescent="0.2">
      <c r="B8038" s="110"/>
      <c r="C8038" s="122"/>
    </row>
    <row r="8039" spans="2:3" x14ac:dyDescent="0.2">
      <c r="B8039" s="110"/>
      <c r="C8039" s="122"/>
    </row>
    <row r="8040" spans="2:3" x14ac:dyDescent="0.2">
      <c r="B8040" s="110"/>
      <c r="C8040" s="122"/>
    </row>
    <row r="8041" spans="2:3" x14ac:dyDescent="0.2">
      <c r="B8041" s="110"/>
      <c r="C8041" s="122"/>
    </row>
    <row r="8042" spans="2:3" x14ac:dyDescent="0.2">
      <c r="B8042" s="110"/>
      <c r="C8042" s="122"/>
    </row>
    <row r="8043" spans="2:3" x14ac:dyDescent="0.2">
      <c r="B8043" s="110"/>
      <c r="C8043" s="122"/>
    </row>
    <row r="8044" spans="2:3" x14ac:dyDescent="0.2">
      <c r="B8044" s="110"/>
      <c r="C8044" s="122"/>
    </row>
    <row r="8045" spans="2:3" x14ac:dyDescent="0.2">
      <c r="B8045" s="110"/>
      <c r="C8045" s="122"/>
    </row>
    <row r="8046" spans="2:3" x14ac:dyDescent="0.2">
      <c r="B8046" s="110"/>
      <c r="C8046" s="122"/>
    </row>
    <row r="8047" spans="2:3" x14ac:dyDescent="0.2">
      <c r="B8047" s="110"/>
      <c r="C8047" s="122"/>
    </row>
    <row r="8048" spans="2:3" x14ac:dyDescent="0.2">
      <c r="B8048" s="110"/>
      <c r="C8048" s="122"/>
    </row>
    <row r="8049" spans="2:3" x14ac:dyDescent="0.2">
      <c r="B8049" s="110"/>
      <c r="C8049" s="122"/>
    </row>
    <row r="8050" spans="2:3" x14ac:dyDescent="0.2">
      <c r="B8050" s="110"/>
      <c r="C8050" s="122"/>
    </row>
    <row r="8051" spans="2:3" x14ac:dyDescent="0.2">
      <c r="B8051" s="110"/>
      <c r="C8051" s="122"/>
    </row>
    <row r="8052" spans="2:3" x14ac:dyDescent="0.2">
      <c r="B8052" s="110"/>
      <c r="C8052" s="122"/>
    </row>
    <row r="8053" spans="2:3" x14ac:dyDescent="0.2">
      <c r="B8053" s="110"/>
      <c r="C8053" s="122"/>
    </row>
    <row r="8054" spans="2:3" x14ac:dyDescent="0.2">
      <c r="B8054" s="110"/>
      <c r="C8054" s="122"/>
    </row>
    <row r="8055" spans="2:3" x14ac:dyDescent="0.2">
      <c r="B8055" s="110"/>
      <c r="C8055" s="122"/>
    </row>
    <row r="8056" spans="2:3" x14ac:dyDescent="0.2">
      <c r="B8056" s="110"/>
      <c r="C8056" s="122"/>
    </row>
    <row r="8057" spans="2:3" x14ac:dyDescent="0.2">
      <c r="B8057" s="110"/>
      <c r="C8057" s="122"/>
    </row>
    <row r="8058" spans="2:3" x14ac:dyDescent="0.2">
      <c r="B8058" s="110"/>
      <c r="C8058" s="122"/>
    </row>
    <row r="8059" spans="2:3" x14ac:dyDescent="0.2">
      <c r="B8059" s="110"/>
      <c r="C8059" s="122"/>
    </row>
    <row r="8060" spans="2:3" x14ac:dyDescent="0.2">
      <c r="B8060" s="110"/>
      <c r="C8060" s="122"/>
    </row>
    <row r="8061" spans="2:3" x14ac:dyDescent="0.2">
      <c r="B8061" s="110"/>
      <c r="C8061" s="122"/>
    </row>
    <row r="8062" spans="2:3" x14ac:dyDescent="0.2">
      <c r="B8062" s="110"/>
      <c r="C8062" s="122"/>
    </row>
    <row r="8063" spans="2:3" x14ac:dyDescent="0.2">
      <c r="B8063" s="110"/>
      <c r="C8063" s="122"/>
    </row>
    <row r="8064" spans="2:3" x14ac:dyDescent="0.2">
      <c r="B8064" s="110"/>
      <c r="C8064" s="122"/>
    </row>
    <row r="8065" spans="2:3" x14ac:dyDescent="0.2">
      <c r="B8065" s="110"/>
      <c r="C8065" s="122"/>
    </row>
    <row r="8066" spans="2:3" x14ac:dyDescent="0.2">
      <c r="B8066" s="110"/>
      <c r="C8066" s="122"/>
    </row>
    <row r="8067" spans="2:3" x14ac:dyDescent="0.2">
      <c r="B8067" s="110"/>
      <c r="C8067" s="122"/>
    </row>
    <row r="8068" spans="2:3" x14ac:dyDescent="0.2">
      <c r="B8068" s="110"/>
      <c r="C8068" s="122"/>
    </row>
    <row r="8069" spans="2:3" x14ac:dyDescent="0.2">
      <c r="B8069" s="110"/>
      <c r="C8069" s="122"/>
    </row>
    <row r="8070" spans="2:3" x14ac:dyDescent="0.2">
      <c r="B8070" s="110"/>
      <c r="C8070" s="122"/>
    </row>
    <row r="8071" spans="2:3" x14ac:dyDescent="0.2">
      <c r="B8071" s="110"/>
      <c r="C8071" s="122"/>
    </row>
    <row r="8072" spans="2:3" x14ac:dyDescent="0.2">
      <c r="B8072" s="110"/>
      <c r="C8072" s="122"/>
    </row>
    <row r="8073" spans="2:3" x14ac:dyDescent="0.2">
      <c r="B8073" s="110"/>
      <c r="C8073" s="122"/>
    </row>
    <row r="8074" spans="2:3" x14ac:dyDescent="0.2">
      <c r="B8074" s="110"/>
      <c r="C8074" s="122"/>
    </row>
    <row r="8075" spans="2:3" x14ac:dyDescent="0.2">
      <c r="B8075" s="110"/>
      <c r="C8075" s="122"/>
    </row>
    <row r="8076" spans="2:3" x14ac:dyDescent="0.2">
      <c r="B8076" s="110"/>
      <c r="C8076" s="122"/>
    </row>
    <row r="8077" spans="2:3" x14ac:dyDescent="0.2">
      <c r="B8077" s="110"/>
      <c r="C8077" s="122"/>
    </row>
    <row r="8078" spans="2:3" x14ac:dyDescent="0.2">
      <c r="B8078" s="110"/>
      <c r="C8078" s="122"/>
    </row>
    <row r="8079" spans="2:3" x14ac:dyDescent="0.2">
      <c r="B8079" s="110"/>
      <c r="C8079" s="122"/>
    </row>
    <row r="8080" spans="2:3" x14ac:dyDescent="0.2">
      <c r="B8080" s="110"/>
      <c r="C8080" s="122"/>
    </row>
    <row r="8081" spans="2:3" x14ac:dyDescent="0.2">
      <c r="B8081" s="110"/>
      <c r="C8081" s="122"/>
    </row>
    <row r="8082" spans="2:3" x14ac:dyDescent="0.2">
      <c r="B8082" s="110"/>
      <c r="C8082" s="122"/>
    </row>
    <row r="8083" spans="2:3" x14ac:dyDescent="0.2">
      <c r="B8083" s="110"/>
      <c r="C8083" s="122"/>
    </row>
    <row r="8084" spans="2:3" x14ac:dyDescent="0.2">
      <c r="B8084" s="110"/>
      <c r="C8084" s="122"/>
    </row>
    <row r="8085" spans="2:3" x14ac:dyDescent="0.2">
      <c r="B8085" s="110"/>
      <c r="C8085" s="122"/>
    </row>
    <row r="8086" spans="2:3" x14ac:dyDescent="0.2">
      <c r="B8086" s="110"/>
      <c r="C8086" s="122"/>
    </row>
    <row r="8087" spans="2:3" x14ac:dyDescent="0.2">
      <c r="B8087" s="110"/>
      <c r="C8087" s="122"/>
    </row>
    <row r="8088" spans="2:3" x14ac:dyDescent="0.2">
      <c r="B8088" s="110"/>
      <c r="C8088" s="122"/>
    </row>
    <row r="8089" spans="2:3" x14ac:dyDescent="0.2">
      <c r="B8089" s="110"/>
      <c r="C8089" s="122"/>
    </row>
    <row r="8090" spans="2:3" x14ac:dyDescent="0.2">
      <c r="B8090" s="110"/>
      <c r="C8090" s="122"/>
    </row>
    <row r="8091" spans="2:3" x14ac:dyDescent="0.2">
      <c r="B8091" s="110"/>
      <c r="C8091" s="122"/>
    </row>
    <row r="8092" spans="2:3" x14ac:dyDescent="0.2">
      <c r="B8092" s="110"/>
      <c r="C8092" s="122"/>
    </row>
    <row r="8093" spans="2:3" x14ac:dyDescent="0.2">
      <c r="B8093" s="110"/>
      <c r="C8093" s="122"/>
    </row>
    <row r="8094" spans="2:3" x14ac:dyDescent="0.2">
      <c r="B8094" s="110"/>
      <c r="C8094" s="122"/>
    </row>
    <row r="8095" spans="2:3" x14ac:dyDescent="0.2">
      <c r="B8095" s="110"/>
      <c r="C8095" s="122"/>
    </row>
    <row r="8096" spans="2:3" x14ac:dyDescent="0.2">
      <c r="B8096" s="110"/>
      <c r="C8096" s="122"/>
    </row>
    <row r="8097" spans="2:3" x14ac:dyDescent="0.2">
      <c r="B8097" s="110"/>
      <c r="C8097" s="122"/>
    </row>
    <row r="8098" spans="2:3" x14ac:dyDescent="0.2">
      <c r="B8098" s="110"/>
      <c r="C8098" s="122"/>
    </row>
    <row r="8099" spans="2:3" x14ac:dyDescent="0.2">
      <c r="B8099" s="110"/>
      <c r="C8099" s="122"/>
    </row>
    <row r="8100" spans="2:3" x14ac:dyDescent="0.2">
      <c r="B8100" s="110"/>
      <c r="C8100" s="122"/>
    </row>
    <row r="8101" spans="2:3" x14ac:dyDescent="0.2">
      <c r="B8101" s="110"/>
      <c r="C8101" s="122"/>
    </row>
    <row r="8102" spans="2:3" x14ac:dyDescent="0.2">
      <c r="B8102" s="110"/>
      <c r="C8102" s="122"/>
    </row>
    <row r="8103" spans="2:3" x14ac:dyDescent="0.2">
      <c r="B8103" s="110"/>
      <c r="C8103" s="122"/>
    </row>
    <row r="8104" spans="2:3" x14ac:dyDescent="0.2">
      <c r="B8104" s="110"/>
      <c r="C8104" s="122"/>
    </row>
    <row r="8105" spans="2:3" x14ac:dyDescent="0.2">
      <c r="B8105" s="110"/>
      <c r="C8105" s="122"/>
    </row>
    <row r="8106" spans="2:3" x14ac:dyDescent="0.2">
      <c r="B8106" s="110"/>
      <c r="C8106" s="122"/>
    </row>
    <row r="8107" spans="2:3" x14ac:dyDescent="0.2">
      <c r="B8107" s="110"/>
      <c r="C8107" s="122"/>
    </row>
    <row r="8108" spans="2:3" x14ac:dyDescent="0.2">
      <c r="B8108" s="110"/>
      <c r="C8108" s="122"/>
    </row>
    <row r="8109" spans="2:3" x14ac:dyDescent="0.2">
      <c r="B8109" s="110"/>
      <c r="C8109" s="122"/>
    </row>
    <row r="8110" spans="2:3" x14ac:dyDescent="0.2">
      <c r="B8110" s="110"/>
      <c r="C8110" s="122"/>
    </row>
    <row r="8111" spans="2:3" x14ac:dyDescent="0.2">
      <c r="B8111" s="110"/>
      <c r="C8111" s="122"/>
    </row>
    <row r="8112" spans="2:3" x14ac:dyDescent="0.2">
      <c r="B8112" s="110"/>
      <c r="C8112" s="122"/>
    </row>
    <row r="8113" spans="2:3" x14ac:dyDescent="0.2">
      <c r="B8113" s="110"/>
      <c r="C8113" s="122"/>
    </row>
    <row r="8114" spans="2:3" x14ac:dyDescent="0.2">
      <c r="B8114" s="110"/>
      <c r="C8114" s="122"/>
    </row>
    <row r="8115" spans="2:3" x14ac:dyDescent="0.2">
      <c r="B8115" s="110"/>
      <c r="C8115" s="122"/>
    </row>
    <row r="8116" spans="2:3" x14ac:dyDescent="0.2">
      <c r="B8116" s="110"/>
      <c r="C8116" s="122"/>
    </row>
    <row r="8117" spans="2:3" x14ac:dyDescent="0.2">
      <c r="B8117" s="110"/>
      <c r="C8117" s="122"/>
    </row>
    <row r="8118" spans="2:3" x14ac:dyDescent="0.2">
      <c r="B8118" s="110"/>
      <c r="C8118" s="122"/>
    </row>
    <row r="8119" spans="2:3" x14ac:dyDescent="0.2">
      <c r="B8119" s="110"/>
      <c r="C8119" s="122"/>
    </row>
    <row r="8120" spans="2:3" x14ac:dyDescent="0.2">
      <c r="B8120" s="110"/>
      <c r="C8120" s="122"/>
    </row>
    <row r="8121" spans="2:3" x14ac:dyDescent="0.2">
      <c r="B8121" s="110"/>
      <c r="C8121" s="122"/>
    </row>
    <row r="8122" spans="2:3" x14ac:dyDescent="0.2">
      <c r="B8122" s="110"/>
      <c r="C8122" s="122"/>
    </row>
    <row r="8123" spans="2:3" x14ac:dyDescent="0.2">
      <c r="B8123" s="110"/>
      <c r="C8123" s="122"/>
    </row>
    <row r="8124" spans="2:3" x14ac:dyDescent="0.2">
      <c r="B8124" s="110"/>
      <c r="C8124" s="122"/>
    </row>
    <row r="8125" spans="2:3" x14ac:dyDescent="0.2">
      <c r="B8125" s="110"/>
      <c r="C8125" s="122"/>
    </row>
    <row r="8126" spans="2:3" x14ac:dyDescent="0.2">
      <c r="B8126" s="110"/>
      <c r="C8126" s="122"/>
    </row>
    <row r="8127" spans="2:3" x14ac:dyDescent="0.2">
      <c r="B8127" s="110"/>
      <c r="C8127" s="122"/>
    </row>
    <row r="8128" spans="2:3" x14ac:dyDescent="0.2">
      <c r="B8128" s="110"/>
      <c r="C8128" s="122"/>
    </row>
    <row r="8129" spans="2:3" x14ac:dyDescent="0.2">
      <c r="B8129" s="110"/>
      <c r="C8129" s="122"/>
    </row>
    <row r="8130" spans="2:3" x14ac:dyDescent="0.2">
      <c r="B8130" s="110"/>
      <c r="C8130" s="122"/>
    </row>
    <row r="8131" spans="2:3" x14ac:dyDescent="0.2">
      <c r="B8131" s="110"/>
      <c r="C8131" s="122"/>
    </row>
    <row r="8132" spans="2:3" x14ac:dyDescent="0.2">
      <c r="B8132" s="110"/>
      <c r="C8132" s="122"/>
    </row>
    <row r="8133" spans="2:3" x14ac:dyDescent="0.2">
      <c r="B8133" s="110"/>
      <c r="C8133" s="122"/>
    </row>
    <row r="8134" spans="2:3" x14ac:dyDescent="0.2">
      <c r="B8134" s="110"/>
      <c r="C8134" s="122"/>
    </row>
    <row r="8135" spans="2:3" x14ac:dyDescent="0.2">
      <c r="B8135" s="110"/>
      <c r="C8135" s="122"/>
    </row>
    <row r="8136" spans="2:3" x14ac:dyDescent="0.2">
      <c r="B8136" s="110"/>
      <c r="C8136" s="122"/>
    </row>
    <row r="8137" spans="2:3" x14ac:dyDescent="0.2">
      <c r="B8137" s="110"/>
      <c r="C8137" s="122"/>
    </row>
    <row r="8138" spans="2:3" x14ac:dyDescent="0.2">
      <c r="B8138" s="110"/>
      <c r="C8138" s="122"/>
    </row>
    <row r="8139" spans="2:3" x14ac:dyDescent="0.2">
      <c r="B8139" s="110"/>
      <c r="C8139" s="122"/>
    </row>
    <row r="8140" spans="2:3" x14ac:dyDescent="0.2">
      <c r="B8140" s="110"/>
      <c r="C8140" s="122"/>
    </row>
    <row r="8141" spans="2:3" x14ac:dyDescent="0.2">
      <c r="B8141" s="110"/>
      <c r="C8141" s="122"/>
    </row>
    <row r="8142" spans="2:3" x14ac:dyDescent="0.2">
      <c r="B8142" s="110"/>
      <c r="C8142" s="122"/>
    </row>
    <row r="8143" spans="2:3" x14ac:dyDescent="0.2">
      <c r="B8143" s="110"/>
      <c r="C8143" s="122"/>
    </row>
    <row r="8144" spans="2:3" x14ac:dyDescent="0.2">
      <c r="B8144" s="110"/>
      <c r="C8144" s="122"/>
    </row>
    <row r="8145" spans="2:3" x14ac:dyDescent="0.2">
      <c r="B8145" s="110"/>
      <c r="C8145" s="122"/>
    </row>
    <row r="8146" spans="2:3" x14ac:dyDescent="0.2">
      <c r="B8146" s="110"/>
      <c r="C8146" s="122"/>
    </row>
    <row r="8147" spans="2:3" x14ac:dyDescent="0.2">
      <c r="B8147" s="110"/>
      <c r="C8147" s="122"/>
    </row>
    <row r="8148" spans="2:3" x14ac:dyDescent="0.2">
      <c r="B8148" s="110"/>
      <c r="C8148" s="122"/>
    </row>
    <row r="8149" spans="2:3" x14ac:dyDescent="0.2">
      <c r="B8149" s="110"/>
      <c r="C8149" s="122"/>
    </row>
    <row r="8150" spans="2:3" x14ac:dyDescent="0.2">
      <c r="B8150" s="110"/>
      <c r="C8150" s="122"/>
    </row>
    <row r="8151" spans="2:3" x14ac:dyDescent="0.2">
      <c r="B8151" s="110"/>
      <c r="C8151" s="122"/>
    </row>
    <row r="8152" spans="2:3" x14ac:dyDescent="0.2">
      <c r="B8152" s="110"/>
      <c r="C8152" s="122"/>
    </row>
    <row r="8153" spans="2:3" x14ac:dyDescent="0.2">
      <c r="B8153" s="110"/>
      <c r="C8153" s="122"/>
    </row>
    <row r="8154" spans="2:3" x14ac:dyDescent="0.2">
      <c r="B8154" s="110"/>
      <c r="C8154" s="122"/>
    </row>
    <row r="8155" spans="2:3" x14ac:dyDescent="0.2">
      <c r="B8155" s="110"/>
      <c r="C8155" s="122"/>
    </row>
    <row r="8156" spans="2:3" x14ac:dyDescent="0.2">
      <c r="B8156" s="110"/>
      <c r="C8156" s="122"/>
    </row>
    <row r="8157" spans="2:3" x14ac:dyDescent="0.2">
      <c r="B8157" s="110"/>
      <c r="C8157" s="122"/>
    </row>
    <row r="8158" spans="2:3" x14ac:dyDescent="0.2">
      <c r="B8158" s="110"/>
      <c r="C8158" s="122"/>
    </row>
    <row r="8159" spans="2:3" x14ac:dyDescent="0.2">
      <c r="B8159" s="110"/>
      <c r="C8159" s="122"/>
    </row>
    <row r="8160" spans="2:3" x14ac:dyDescent="0.2">
      <c r="B8160" s="110"/>
      <c r="C8160" s="122"/>
    </row>
    <row r="8161" spans="2:3" x14ac:dyDescent="0.2">
      <c r="B8161" s="110"/>
      <c r="C8161" s="122"/>
    </row>
    <row r="8162" spans="2:3" x14ac:dyDescent="0.2">
      <c r="B8162" s="110"/>
      <c r="C8162" s="122"/>
    </row>
    <row r="8163" spans="2:3" x14ac:dyDescent="0.2">
      <c r="B8163" s="110"/>
      <c r="C8163" s="122"/>
    </row>
    <row r="8164" spans="2:3" x14ac:dyDescent="0.2">
      <c r="B8164" s="110"/>
      <c r="C8164" s="122"/>
    </row>
    <row r="8165" spans="2:3" x14ac:dyDescent="0.2">
      <c r="B8165" s="110"/>
      <c r="C8165" s="122"/>
    </row>
    <row r="8166" spans="2:3" x14ac:dyDescent="0.2">
      <c r="B8166" s="110"/>
      <c r="C8166" s="122"/>
    </row>
    <row r="8167" spans="2:3" x14ac:dyDescent="0.2">
      <c r="B8167" s="110"/>
      <c r="C8167" s="122"/>
    </row>
    <row r="8168" spans="2:3" x14ac:dyDescent="0.2">
      <c r="B8168" s="110"/>
      <c r="C8168" s="122"/>
    </row>
    <row r="8169" spans="2:3" x14ac:dyDescent="0.2">
      <c r="B8169" s="110"/>
      <c r="C8169" s="122"/>
    </row>
    <row r="8170" spans="2:3" x14ac:dyDescent="0.2">
      <c r="B8170" s="110"/>
      <c r="C8170" s="122"/>
    </row>
    <row r="8171" spans="2:3" x14ac:dyDescent="0.2">
      <c r="B8171" s="110"/>
      <c r="C8171" s="122"/>
    </row>
    <row r="8172" spans="2:3" x14ac:dyDescent="0.2">
      <c r="B8172" s="110"/>
      <c r="C8172" s="122"/>
    </row>
    <row r="8173" spans="2:3" x14ac:dyDescent="0.2">
      <c r="B8173" s="110"/>
      <c r="C8173" s="122"/>
    </row>
    <row r="8174" spans="2:3" x14ac:dyDescent="0.2">
      <c r="B8174" s="110"/>
      <c r="C8174" s="122"/>
    </row>
    <row r="8175" spans="2:3" x14ac:dyDescent="0.2">
      <c r="B8175" s="110"/>
      <c r="C8175" s="122"/>
    </row>
    <row r="8176" spans="2:3" x14ac:dyDescent="0.2">
      <c r="B8176" s="110"/>
      <c r="C8176" s="122"/>
    </row>
    <row r="8177" spans="2:3" x14ac:dyDescent="0.2">
      <c r="B8177" s="110"/>
      <c r="C8177" s="122"/>
    </row>
    <row r="8178" spans="2:3" x14ac:dyDescent="0.2">
      <c r="B8178" s="110"/>
      <c r="C8178" s="122"/>
    </row>
    <row r="8179" spans="2:3" x14ac:dyDescent="0.2">
      <c r="B8179" s="110"/>
      <c r="C8179" s="122"/>
    </row>
    <row r="8180" spans="2:3" x14ac:dyDescent="0.2">
      <c r="B8180" s="110"/>
      <c r="C8180" s="122"/>
    </row>
    <row r="8181" spans="2:3" x14ac:dyDescent="0.2">
      <c r="B8181" s="110"/>
      <c r="C8181" s="122"/>
    </row>
    <row r="8182" spans="2:3" x14ac:dyDescent="0.2">
      <c r="B8182" s="110"/>
      <c r="C8182" s="122"/>
    </row>
    <row r="8183" spans="2:3" x14ac:dyDescent="0.2">
      <c r="B8183" s="110"/>
      <c r="C8183" s="122"/>
    </row>
    <row r="8184" spans="2:3" x14ac:dyDescent="0.2">
      <c r="B8184" s="110"/>
      <c r="C8184" s="122"/>
    </row>
    <row r="8185" spans="2:3" x14ac:dyDescent="0.2">
      <c r="B8185" s="110"/>
      <c r="C8185" s="122"/>
    </row>
    <row r="8186" spans="2:3" x14ac:dyDescent="0.2">
      <c r="B8186" s="110"/>
      <c r="C8186" s="122"/>
    </row>
    <row r="8187" spans="2:3" x14ac:dyDescent="0.2">
      <c r="B8187" s="110"/>
      <c r="C8187" s="122"/>
    </row>
    <row r="8188" spans="2:3" x14ac:dyDescent="0.2">
      <c r="B8188" s="110"/>
      <c r="C8188" s="122"/>
    </row>
    <row r="8189" spans="2:3" x14ac:dyDescent="0.2">
      <c r="B8189" s="110"/>
      <c r="C8189" s="122"/>
    </row>
    <row r="8190" spans="2:3" x14ac:dyDescent="0.2">
      <c r="B8190" s="110"/>
      <c r="C8190" s="122"/>
    </row>
    <row r="8191" spans="2:3" x14ac:dyDescent="0.2">
      <c r="B8191" s="110"/>
      <c r="C8191" s="122"/>
    </row>
    <row r="8192" spans="2:3" x14ac:dyDescent="0.2">
      <c r="B8192" s="110"/>
      <c r="C8192" s="122"/>
    </row>
    <row r="8193" spans="2:3" x14ac:dyDescent="0.2">
      <c r="B8193" s="110"/>
      <c r="C8193" s="122"/>
    </row>
    <row r="8194" spans="2:3" x14ac:dyDescent="0.2">
      <c r="B8194" s="110"/>
      <c r="C8194" s="122"/>
    </row>
    <row r="8195" spans="2:3" x14ac:dyDescent="0.2">
      <c r="B8195" s="110"/>
      <c r="C8195" s="122"/>
    </row>
    <row r="8196" spans="2:3" x14ac:dyDescent="0.2">
      <c r="B8196" s="110"/>
      <c r="C8196" s="122"/>
    </row>
    <row r="8197" spans="2:3" x14ac:dyDescent="0.2">
      <c r="B8197" s="110"/>
      <c r="C8197" s="122"/>
    </row>
    <row r="8198" spans="2:3" x14ac:dyDescent="0.2">
      <c r="B8198" s="110"/>
      <c r="C8198" s="122"/>
    </row>
    <row r="8199" spans="2:3" x14ac:dyDescent="0.2">
      <c r="B8199" s="110"/>
      <c r="C8199" s="122"/>
    </row>
    <row r="8200" spans="2:3" x14ac:dyDescent="0.2">
      <c r="B8200" s="110"/>
      <c r="C8200" s="122"/>
    </row>
    <row r="8201" spans="2:3" x14ac:dyDescent="0.2">
      <c r="B8201" s="110"/>
      <c r="C8201" s="122"/>
    </row>
    <row r="8202" spans="2:3" x14ac:dyDescent="0.2">
      <c r="B8202" s="110"/>
      <c r="C8202" s="122"/>
    </row>
    <row r="8203" spans="2:3" x14ac:dyDescent="0.2">
      <c r="B8203" s="110"/>
      <c r="C8203" s="122"/>
    </row>
    <row r="8204" spans="2:3" x14ac:dyDescent="0.2">
      <c r="B8204" s="110"/>
      <c r="C8204" s="122"/>
    </row>
    <row r="8205" spans="2:3" x14ac:dyDescent="0.2">
      <c r="B8205" s="110"/>
      <c r="C8205" s="122"/>
    </row>
    <row r="8206" spans="2:3" x14ac:dyDescent="0.2">
      <c r="B8206" s="110"/>
      <c r="C8206" s="122"/>
    </row>
    <row r="8207" spans="2:3" x14ac:dyDescent="0.2">
      <c r="B8207" s="110"/>
      <c r="C8207" s="122"/>
    </row>
    <row r="8208" spans="2:3" x14ac:dyDescent="0.2">
      <c r="B8208" s="110"/>
      <c r="C8208" s="122"/>
    </row>
    <row r="8209" spans="2:3" x14ac:dyDescent="0.2">
      <c r="B8209" s="110"/>
      <c r="C8209" s="122"/>
    </row>
    <row r="8210" spans="2:3" x14ac:dyDescent="0.2">
      <c r="B8210" s="110"/>
      <c r="C8210" s="122"/>
    </row>
    <row r="8211" spans="2:3" x14ac:dyDescent="0.2">
      <c r="B8211" s="110"/>
      <c r="C8211" s="122"/>
    </row>
    <row r="8212" spans="2:3" x14ac:dyDescent="0.2">
      <c r="B8212" s="110"/>
      <c r="C8212" s="122"/>
    </row>
    <row r="8213" spans="2:3" x14ac:dyDescent="0.2">
      <c r="B8213" s="110"/>
      <c r="C8213" s="122"/>
    </row>
    <row r="8214" spans="2:3" x14ac:dyDescent="0.2">
      <c r="B8214" s="110"/>
      <c r="C8214" s="122"/>
    </row>
    <row r="8215" spans="2:3" x14ac:dyDescent="0.2">
      <c r="B8215" s="110"/>
      <c r="C8215" s="122"/>
    </row>
    <row r="8216" spans="2:3" x14ac:dyDescent="0.2">
      <c r="B8216" s="110"/>
      <c r="C8216" s="122"/>
    </row>
    <row r="8217" spans="2:3" x14ac:dyDescent="0.2">
      <c r="B8217" s="110"/>
      <c r="C8217" s="122"/>
    </row>
    <row r="8218" spans="2:3" x14ac:dyDescent="0.2">
      <c r="B8218" s="110"/>
      <c r="C8218" s="122"/>
    </row>
    <row r="8219" spans="2:3" x14ac:dyDescent="0.2">
      <c r="B8219" s="110"/>
      <c r="C8219" s="122"/>
    </row>
    <row r="8220" spans="2:3" x14ac:dyDescent="0.2">
      <c r="B8220" s="110"/>
      <c r="C8220" s="122"/>
    </row>
    <row r="8221" spans="2:3" x14ac:dyDescent="0.2">
      <c r="B8221" s="110"/>
      <c r="C8221" s="122"/>
    </row>
    <row r="8222" spans="2:3" x14ac:dyDescent="0.2">
      <c r="B8222" s="110"/>
      <c r="C8222" s="122"/>
    </row>
    <row r="8223" spans="2:3" x14ac:dyDescent="0.2">
      <c r="B8223" s="110"/>
      <c r="C8223" s="122"/>
    </row>
    <row r="8224" spans="2:3" x14ac:dyDescent="0.2">
      <c r="B8224" s="110"/>
      <c r="C8224" s="122"/>
    </row>
    <row r="8225" spans="2:3" x14ac:dyDescent="0.2">
      <c r="B8225" s="110"/>
      <c r="C8225" s="122"/>
    </row>
    <row r="8226" spans="2:3" x14ac:dyDescent="0.2">
      <c r="B8226" s="110"/>
      <c r="C8226" s="122"/>
    </row>
    <row r="8227" spans="2:3" x14ac:dyDescent="0.2">
      <c r="B8227" s="110"/>
      <c r="C8227" s="122"/>
    </row>
    <row r="8228" spans="2:3" x14ac:dyDescent="0.2">
      <c r="B8228" s="110"/>
      <c r="C8228" s="122"/>
    </row>
    <row r="8229" spans="2:3" x14ac:dyDescent="0.2">
      <c r="B8229" s="110"/>
      <c r="C8229" s="122"/>
    </row>
    <row r="8230" spans="2:3" x14ac:dyDescent="0.2">
      <c r="B8230" s="110"/>
      <c r="C8230" s="122"/>
    </row>
    <row r="8231" spans="2:3" x14ac:dyDescent="0.2">
      <c r="B8231" s="110"/>
      <c r="C8231" s="122"/>
    </row>
    <row r="8232" spans="2:3" x14ac:dyDescent="0.2">
      <c r="B8232" s="110"/>
      <c r="C8232" s="122"/>
    </row>
    <row r="8233" spans="2:3" x14ac:dyDescent="0.2">
      <c r="B8233" s="110"/>
      <c r="C8233" s="122"/>
    </row>
    <row r="8234" spans="2:3" x14ac:dyDescent="0.2">
      <c r="B8234" s="110"/>
      <c r="C8234" s="122"/>
    </row>
    <row r="8235" spans="2:3" x14ac:dyDescent="0.2">
      <c r="B8235" s="110"/>
      <c r="C8235" s="122"/>
    </row>
    <row r="8236" spans="2:3" x14ac:dyDescent="0.2">
      <c r="B8236" s="110"/>
      <c r="C8236" s="122"/>
    </row>
    <row r="8237" spans="2:3" x14ac:dyDescent="0.2">
      <c r="B8237" s="110"/>
      <c r="C8237" s="122"/>
    </row>
    <row r="8238" spans="2:3" x14ac:dyDescent="0.2">
      <c r="B8238" s="110"/>
      <c r="C8238" s="122"/>
    </row>
    <row r="8239" spans="2:3" x14ac:dyDescent="0.2">
      <c r="B8239" s="110"/>
      <c r="C8239" s="122"/>
    </row>
    <row r="8240" spans="2:3" x14ac:dyDescent="0.2">
      <c r="B8240" s="110"/>
      <c r="C8240" s="122"/>
    </row>
    <row r="8241" spans="2:3" x14ac:dyDescent="0.2">
      <c r="B8241" s="110"/>
      <c r="C8241" s="122"/>
    </row>
    <row r="8242" spans="2:3" x14ac:dyDescent="0.2">
      <c r="B8242" s="110"/>
      <c r="C8242" s="122"/>
    </row>
    <row r="8243" spans="2:3" x14ac:dyDescent="0.2">
      <c r="B8243" s="110"/>
      <c r="C8243" s="122"/>
    </row>
    <row r="8244" spans="2:3" x14ac:dyDescent="0.2">
      <c r="B8244" s="110"/>
      <c r="C8244" s="122"/>
    </row>
    <row r="8245" spans="2:3" x14ac:dyDescent="0.2">
      <c r="B8245" s="110"/>
      <c r="C8245" s="122"/>
    </row>
    <row r="8246" spans="2:3" x14ac:dyDescent="0.2">
      <c r="B8246" s="110"/>
      <c r="C8246" s="122"/>
    </row>
    <row r="8247" spans="2:3" x14ac:dyDescent="0.2">
      <c r="B8247" s="110"/>
      <c r="C8247" s="122"/>
    </row>
    <row r="8248" spans="2:3" x14ac:dyDescent="0.2">
      <c r="B8248" s="110"/>
      <c r="C8248" s="122"/>
    </row>
    <row r="8249" spans="2:3" x14ac:dyDescent="0.2">
      <c r="B8249" s="110"/>
      <c r="C8249" s="122"/>
    </row>
    <row r="8250" spans="2:3" x14ac:dyDescent="0.2">
      <c r="B8250" s="110"/>
      <c r="C8250" s="122"/>
    </row>
    <row r="8251" spans="2:3" x14ac:dyDescent="0.2">
      <c r="B8251" s="110"/>
      <c r="C8251" s="122"/>
    </row>
    <row r="8252" spans="2:3" x14ac:dyDescent="0.2">
      <c r="B8252" s="110"/>
      <c r="C8252" s="122"/>
    </row>
    <row r="8253" spans="2:3" x14ac:dyDescent="0.2">
      <c r="B8253" s="110"/>
      <c r="C8253" s="122"/>
    </row>
    <row r="8254" spans="2:3" x14ac:dyDescent="0.2">
      <c r="B8254" s="110"/>
      <c r="C8254" s="122"/>
    </row>
    <row r="8255" spans="2:3" x14ac:dyDescent="0.2">
      <c r="B8255" s="110"/>
      <c r="C8255" s="122"/>
    </row>
    <row r="8256" spans="2:3" x14ac:dyDescent="0.2">
      <c r="B8256" s="110"/>
      <c r="C8256" s="122"/>
    </row>
    <row r="8257" spans="2:3" x14ac:dyDescent="0.2">
      <c r="B8257" s="110"/>
      <c r="C8257" s="122"/>
    </row>
    <row r="8258" spans="2:3" x14ac:dyDescent="0.2">
      <c r="B8258" s="110"/>
      <c r="C8258" s="122"/>
    </row>
    <row r="8259" spans="2:3" x14ac:dyDescent="0.2">
      <c r="B8259" s="110"/>
      <c r="C8259" s="122"/>
    </row>
    <row r="8260" spans="2:3" x14ac:dyDescent="0.2">
      <c r="B8260" s="110"/>
      <c r="C8260" s="122"/>
    </row>
    <row r="8261" spans="2:3" x14ac:dyDescent="0.2">
      <c r="B8261" s="110"/>
      <c r="C8261" s="122"/>
    </row>
    <row r="8262" spans="2:3" x14ac:dyDescent="0.2">
      <c r="B8262" s="110"/>
      <c r="C8262" s="122"/>
    </row>
    <row r="8263" spans="2:3" x14ac:dyDescent="0.2">
      <c r="B8263" s="110"/>
      <c r="C8263" s="122"/>
    </row>
    <row r="8264" spans="2:3" x14ac:dyDescent="0.2">
      <c r="B8264" s="110"/>
      <c r="C8264" s="122"/>
    </row>
    <row r="8265" spans="2:3" x14ac:dyDescent="0.2">
      <c r="B8265" s="110"/>
      <c r="C8265" s="122"/>
    </row>
    <row r="8266" spans="2:3" x14ac:dyDescent="0.2">
      <c r="B8266" s="110"/>
      <c r="C8266" s="122"/>
    </row>
    <row r="8267" spans="2:3" x14ac:dyDescent="0.2">
      <c r="B8267" s="110"/>
      <c r="C8267" s="122"/>
    </row>
    <row r="8268" spans="2:3" x14ac:dyDescent="0.2">
      <c r="B8268" s="110"/>
      <c r="C8268" s="122"/>
    </row>
    <row r="8269" spans="2:3" x14ac:dyDescent="0.2">
      <c r="B8269" s="110"/>
      <c r="C8269" s="122"/>
    </row>
    <row r="8270" spans="2:3" x14ac:dyDescent="0.2">
      <c r="B8270" s="110"/>
      <c r="C8270" s="122"/>
    </row>
    <row r="8271" spans="2:3" x14ac:dyDescent="0.2">
      <c r="B8271" s="110"/>
      <c r="C8271" s="122"/>
    </row>
    <row r="8272" spans="2:3" x14ac:dyDescent="0.2">
      <c r="B8272" s="110"/>
      <c r="C8272" s="122"/>
    </row>
    <row r="8273" spans="2:3" x14ac:dyDescent="0.2">
      <c r="B8273" s="110"/>
      <c r="C8273" s="122"/>
    </row>
    <row r="8274" spans="2:3" x14ac:dyDescent="0.2">
      <c r="B8274" s="110"/>
      <c r="C8274" s="122"/>
    </row>
    <row r="8275" spans="2:3" x14ac:dyDescent="0.2">
      <c r="B8275" s="110"/>
      <c r="C8275" s="122"/>
    </row>
    <row r="8276" spans="2:3" x14ac:dyDescent="0.2">
      <c r="B8276" s="110"/>
      <c r="C8276" s="122"/>
    </row>
    <row r="8277" spans="2:3" x14ac:dyDescent="0.2">
      <c r="B8277" s="110"/>
      <c r="C8277" s="122"/>
    </row>
    <row r="8278" spans="2:3" x14ac:dyDescent="0.2">
      <c r="B8278" s="110"/>
      <c r="C8278" s="122"/>
    </row>
    <row r="8279" spans="2:3" x14ac:dyDescent="0.2">
      <c r="B8279" s="110"/>
      <c r="C8279" s="122"/>
    </row>
    <row r="8280" spans="2:3" x14ac:dyDescent="0.2">
      <c r="B8280" s="110"/>
      <c r="C8280" s="122"/>
    </row>
    <row r="8281" spans="2:3" x14ac:dyDescent="0.2">
      <c r="B8281" s="110"/>
      <c r="C8281" s="122"/>
    </row>
    <row r="8282" spans="2:3" x14ac:dyDescent="0.2">
      <c r="B8282" s="110"/>
      <c r="C8282" s="122"/>
    </row>
    <row r="8283" spans="2:3" x14ac:dyDescent="0.2">
      <c r="B8283" s="110"/>
      <c r="C8283" s="122"/>
    </row>
    <row r="8284" spans="2:3" x14ac:dyDescent="0.2">
      <c r="B8284" s="110"/>
      <c r="C8284" s="122"/>
    </row>
    <row r="8285" spans="2:3" x14ac:dyDescent="0.2">
      <c r="B8285" s="110"/>
      <c r="C8285" s="122"/>
    </row>
    <row r="8286" spans="2:3" x14ac:dyDescent="0.2">
      <c r="B8286" s="110"/>
      <c r="C8286" s="122"/>
    </row>
    <row r="8287" spans="2:3" x14ac:dyDescent="0.2">
      <c r="B8287" s="110"/>
      <c r="C8287" s="122"/>
    </row>
    <row r="8288" spans="2:3" x14ac:dyDescent="0.2">
      <c r="B8288" s="110"/>
      <c r="C8288" s="122"/>
    </row>
    <row r="8289" spans="2:3" x14ac:dyDescent="0.2">
      <c r="B8289" s="110"/>
      <c r="C8289" s="122"/>
    </row>
    <row r="8290" spans="2:3" x14ac:dyDescent="0.2">
      <c r="B8290" s="110"/>
      <c r="C8290" s="122"/>
    </row>
    <row r="8291" spans="2:3" x14ac:dyDescent="0.2">
      <c r="B8291" s="110"/>
      <c r="C8291" s="122"/>
    </row>
    <row r="8292" spans="2:3" x14ac:dyDescent="0.2">
      <c r="B8292" s="110"/>
      <c r="C8292" s="122"/>
    </row>
    <row r="8293" spans="2:3" x14ac:dyDescent="0.2">
      <c r="B8293" s="110"/>
      <c r="C8293" s="122"/>
    </row>
    <row r="8294" spans="2:3" x14ac:dyDescent="0.2">
      <c r="B8294" s="110"/>
      <c r="C8294" s="122"/>
    </row>
    <row r="8295" spans="2:3" x14ac:dyDescent="0.2">
      <c r="B8295" s="110"/>
      <c r="C8295" s="122"/>
    </row>
    <row r="8296" spans="2:3" x14ac:dyDescent="0.2">
      <c r="B8296" s="110"/>
      <c r="C8296" s="122"/>
    </row>
    <row r="8297" spans="2:3" x14ac:dyDescent="0.2">
      <c r="B8297" s="110"/>
      <c r="C8297" s="122"/>
    </row>
    <row r="8298" spans="2:3" x14ac:dyDescent="0.2">
      <c r="B8298" s="110"/>
      <c r="C8298" s="122"/>
    </row>
    <row r="8299" spans="2:3" x14ac:dyDescent="0.2">
      <c r="B8299" s="110"/>
      <c r="C8299" s="122"/>
    </row>
    <row r="8300" spans="2:3" x14ac:dyDescent="0.2">
      <c r="B8300" s="110"/>
      <c r="C8300" s="122"/>
    </row>
    <row r="8301" spans="2:3" x14ac:dyDescent="0.2">
      <c r="B8301" s="110"/>
      <c r="C8301" s="122"/>
    </row>
    <row r="8302" spans="2:3" x14ac:dyDescent="0.2">
      <c r="B8302" s="110"/>
      <c r="C8302" s="122"/>
    </row>
    <row r="8303" spans="2:3" x14ac:dyDescent="0.2">
      <c r="B8303" s="110"/>
      <c r="C8303" s="122"/>
    </row>
    <row r="8304" spans="2:3" x14ac:dyDescent="0.2">
      <c r="B8304" s="110"/>
      <c r="C8304" s="122"/>
    </row>
    <row r="8305" spans="2:3" x14ac:dyDescent="0.2">
      <c r="B8305" s="110"/>
      <c r="C8305" s="122"/>
    </row>
    <row r="8306" spans="2:3" x14ac:dyDescent="0.2">
      <c r="B8306" s="110"/>
      <c r="C8306" s="122"/>
    </row>
    <row r="8307" spans="2:3" x14ac:dyDescent="0.2">
      <c r="B8307" s="110"/>
      <c r="C8307" s="122"/>
    </row>
    <row r="8308" spans="2:3" x14ac:dyDescent="0.2">
      <c r="B8308" s="110"/>
      <c r="C8308" s="122"/>
    </row>
    <row r="8309" spans="2:3" x14ac:dyDescent="0.2">
      <c r="B8309" s="110"/>
      <c r="C8309" s="122"/>
    </row>
    <row r="8310" spans="2:3" x14ac:dyDescent="0.2">
      <c r="B8310" s="110"/>
      <c r="C8310" s="122"/>
    </row>
    <row r="8311" spans="2:3" x14ac:dyDescent="0.2">
      <c r="B8311" s="110"/>
      <c r="C8311" s="122"/>
    </row>
    <row r="8312" spans="2:3" x14ac:dyDescent="0.2">
      <c r="B8312" s="110"/>
      <c r="C8312" s="122"/>
    </row>
    <row r="8313" spans="2:3" x14ac:dyDescent="0.2">
      <c r="B8313" s="110"/>
      <c r="C8313" s="122"/>
    </row>
    <row r="8314" spans="2:3" x14ac:dyDescent="0.2">
      <c r="B8314" s="110"/>
      <c r="C8314" s="122"/>
    </row>
    <row r="8315" spans="2:3" x14ac:dyDescent="0.2">
      <c r="B8315" s="110"/>
      <c r="C8315" s="122"/>
    </row>
    <row r="8316" spans="2:3" x14ac:dyDescent="0.2">
      <c r="B8316" s="110"/>
      <c r="C8316" s="122"/>
    </row>
    <row r="8317" spans="2:3" x14ac:dyDescent="0.2">
      <c r="B8317" s="110"/>
      <c r="C8317" s="122"/>
    </row>
    <row r="8318" spans="2:3" x14ac:dyDescent="0.2">
      <c r="B8318" s="110"/>
      <c r="C8318" s="122"/>
    </row>
    <row r="8319" spans="2:3" x14ac:dyDescent="0.2">
      <c r="B8319" s="110"/>
      <c r="C8319" s="122"/>
    </row>
    <row r="8320" spans="2:3" x14ac:dyDescent="0.2">
      <c r="B8320" s="110"/>
      <c r="C8320" s="122"/>
    </row>
    <row r="8321" spans="2:3" x14ac:dyDescent="0.2">
      <c r="B8321" s="110"/>
      <c r="C8321" s="122"/>
    </row>
    <row r="8322" spans="2:3" x14ac:dyDescent="0.2">
      <c r="B8322" s="110"/>
      <c r="C8322" s="122"/>
    </row>
    <row r="8323" spans="2:3" x14ac:dyDescent="0.2">
      <c r="B8323" s="110"/>
      <c r="C8323" s="122"/>
    </row>
    <row r="8324" spans="2:3" x14ac:dyDescent="0.2">
      <c r="B8324" s="110"/>
      <c r="C8324" s="122"/>
    </row>
    <row r="8325" spans="2:3" x14ac:dyDescent="0.2">
      <c r="B8325" s="110"/>
      <c r="C8325" s="122"/>
    </row>
    <row r="8326" spans="2:3" x14ac:dyDescent="0.2">
      <c r="B8326" s="110"/>
      <c r="C8326" s="122"/>
    </row>
    <row r="8327" spans="2:3" x14ac:dyDescent="0.2">
      <c r="B8327" s="110"/>
      <c r="C8327" s="122"/>
    </row>
    <row r="8328" spans="2:3" x14ac:dyDescent="0.2">
      <c r="B8328" s="110"/>
      <c r="C8328" s="122"/>
    </row>
    <row r="8329" spans="2:3" x14ac:dyDescent="0.2">
      <c r="B8329" s="110"/>
      <c r="C8329" s="122"/>
    </row>
    <row r="8330" spans="2:3" x14ac:dyDescent="0.2">
      <c r="B8330" s="110"/>
      <c r="C8330" s="122"/>
    </row>
    <row r="8331" spans="2:3" x14ac:dyDescent="0.2">
      <c r="B8331" s="110"/>
      <c r="C8331" s="122"/>
    </row>
    <row r="8332" spans="2:3" x14ac:dyDescent="0.2">
      <c r="B8332" s="110"/>
      <c r="C8332" s="122"/>
    </row>
    <row r="8333" spans="2:3" x14ac:dyDescent="0.2">
      <c r="B8333" s="110"/>
      <c r="C8333" s="122"/>
    </row>
    <row r="8334" spans="2:3" x14ac:dyDescent="0.2">
      <c r="B8334" s="110"/>
      <c r="C8334" s="122"/>
    </row>
    <row r="8335" spans="2:3" x14ac:dyDescent="0.2">
      <c r="B8335" s="110"/>
      <c r="C8335" s="122"/>
    </row>
    <row r="8336" spans="2:3" x14ac:dyDescent="0.2">
      <c r="B8336" s="110"/>
      <c r="C8336" s="122"/>
    </row>
    <row r="8337" spans="2:3" x14ac:dyDescent="0.2">
      <c r="B8337" s="110"/>
      <c r="C8337" s="122"/>
    </row>
    <row r="8338" spans="2:3" x14ac:dyDescent="0.2">
      <c r="B8338" s="110"/>
      <c r="C8338" s="122"/>
    </row>
    <row r="8339" spans="2:3" x14ac:dyDescent="0.2">
      <c r="B8339" s="110"/>
      <c r="C8339" s="122"/>
    </row>
    <row r="8340" spans="2:3" x14ac:dyDescent="0.2">
      <c r="B8340" s="110"/>
      <c r="C8340" s="122"/>
    </row>
    <row r="8341" spans="2:3" x14ac:dyDescent="0.2">
      <c r="B8341" s="110"/>
      <c r="C8341" s="122"/>
    </row>
    <row r="8342" spans="2:3" x14ac:dyDescent="0.2">
      <c r="B8342" s="110"/>
      <c r="C8342" s="122"/>
    </row>
    <row r="8343" spans="2:3" x14ac:dyDescent="0.2">
      <c r="B8343" s="110"/>
      <c r="C8343" s="122"/>
    </row>
    <row r="8344" spans="2:3" x14ac:dyDescent="0.2">
      <c r="B8344" s="110"/>
      <c r="C8344" s="122"/>
    </row>
    <row r="8345" spans="2:3" x14ac:dyDescent="0.2">
      <c r="B8345" s="110"/>
      <c r="C8345" s="122"/>
    </row>
    <row r="8346" spans="2:3" x14ac:dyDescent="0.2">
      <c r="B8346" s="110"/>
      <c r="C8346" s="122"/>
    </row>
    <row r="8347" spans="2:3" x14ac:dyDescent="0.2">
      <c r="B8347" s="110"/>
      <c r="C8347" s="122"/>
    </row>
    <row r="8348" spans="2:3" x14ac:dyDescent="0.2">
      <c r="B8348" s="110"/>
      <c r="C8348" s="122"/>
    </row>
    <row r="8349" spans="2:3" x14ac:dyDescent="0.2">
      <c r="B8349" s="110"/>
      <c r="C8349" s="122"/>
    </row>
    <row r="8350" spans="2:3" x14ac:dyDescent="0.2">
      <c r="B8350" s="110"/>
      <c r="C8350" s="122"/>
    </row>
    <row r="8351" spans="2:3" x14ac:dyDescent="0.2">
      <c r="B8351" s="110"/>
      <c r="C8351" s="122"/>
    </row>
    <row r="8352" spans="2:3" x14ac:dyDescent="0.2">
      <c r="B8352" s="110"/>
      <c r="C8352" s="122"/>
    </row>
    <row r="8353" spans="2:3" x14ac:dyDescent="0.2">
      <c r="B8353" s="110"/>
      <c r="C8353" s="122"/>
    </row>
    <row r="8354" spans="2:3" x14ac:dyDescent="0.2">
      <c r="B8354" s="110"/>
      <c r="C8354" s="122"/>
    </row>
    <row r="8355" spans="2:3" x14ac:dyDescent="0.2">
      <c r="B8355" s="110"/>
      <c r="C8355" s="122"/>
    </row>
    <row r="8356" spans="2:3" x14ac:dyDescent="0.2">
      <c r="B8356" s="110"/>
      <c r="C8356" s="122"/>
    </row>
    <row r="8357" spans="2:3" x14ac:dyDescent="0.2">
      <c r="B8357" s="110"/>
      <c r="C8357" s="122"/>
    </row>
    <row r="8358" spans="2:3" x14ac:dyDescent="0.2">
      <c r="B8358" s="110"/>
      <c r="C8358" s="122"/>
    </row>
    <row r="8359" spans="2:3" x14ac:dyDescent="0.2">
      <c r="B8359" s="110"/>
      <c r="C8359" s="122"/>
    </row>
    <row r="8360" spans="2:3" x14ac:dyDescent="0.2">
      <c r="B8360" s="110"/>
      <c r="C8360" s="122"/>
    </row>
    <row r="8361" spans="2:3" x14ac:dyDescent="0.2">
      <c r="B8361" s="110"/>
      <c r="C8361" s="122"/>
    </row>
    <row r="8362" spans="2:3" x14ac:dyDescent="0.2">
      <c r="B8362" s="110"/>
      <c r="C8362" s="122"/>
    </row>
    <row r="8363" spans="2:3" x14ac:dyDescent="0.2">
      <c r="B8363" s="110"/>
      <c r="C8363" s="122"/>
    </row>
    <row r="8364" spans="2:3" x14ac:dyDescent="0.2">
      <c r="B8364" s="110"/>
      <c r="C8364" s="122"/>
    </row>
    <row r="8365" spans="2:3" x14ac:dyDescent="0.2">
      <c r="B8365" s="110"/>
      <c r="C8365" s="122"/>
    </row>
    <row r="8366" spans="2:3" x14ac:dyDescent="0.2">
      <c r="B8366" s="110"/>
      <c r="C8366" s="122"/>
    </row>
    <row r="8367" spans="2:3" x14ac:dyDescent="0.2">
      <c r="B8367" s="110"/>
      <c r="C8367" s="122"/>
    </row>
    <row r="8368" spans="2:3" x14ac:dyDescent="0.2">
      <c r="B8368" s="110"/>
      <c r="C8368" s="122"/>
    </row>
    <row r="8369" spans="2:3" x14ac:dyDescent="0.2">
      <c r="B8369" s="110"/>
      <c r="C8369" s="122"/>
    </row>
    <row r="8370" spans="2:3" x14ac:dyDescent="0.2">
      <c r="B8370" s="110"/>
      <c r="C8370" s="122"/>
    </row>
    <row r="8371" spans="2:3" x14ac:dyDescent="0.2">
      <c r="B8371" s="110"/>
      <c r="C8371" s="122"/>
    </row>
    <row r="8372" spans="2:3" x14ac:dyDescent="0.2">
      <c r="B8372" s="110"/>
      <c r="C8372" s="122"/>
    </row>
    <row r="8373" spans="2:3" x14ac:dyDescent="0.2">
      <c r="B8373" s="110"/>
      <c r="C8373" s="122"/>
    </row>
    <row r="8374" spans="2:3" x14ac:dyDescent="0.2">
      <c r="B8374" s="110"/>
      <c r="C8374" s="122"/>
    </row>
    <row r="8375" spans="2:3" x14ac:dyDescent="0.2">
      <c r="B8375" s="110"/>
      <c r="C8375" s="122"/>
    </row>
    <row r="8376" spans="2:3" x14ac:dyDescent="0.2">
      <c r="B8376" s="110"/>
      <c r="C8376" s="122"/>
    </row>
    <row r="8377" spans="2:3" x14ac:dyDescent="0.2">
      <c r="B8377" s="110"/>
      <c r="C8377" s="122"/>
    </row>
    <row r="8378" spans="2:3" x14ac:dyDescent="0.2">
      <c r="B8378" s="110"/>
      <c r="C8378" s="122"/>
    </row>
    <row r="8379" spans="2:3" x14ac:dyDescent="0.2">
      <c r="B8379" s="110"/>
      <c r="C8379" s="122"/>
    </row>
    <row r="8380" spans="2:3" x14ac:dyDescent="0.2">
      <c r="B8380" s="110"/>
      <c r="C8380" s="122"/>
    </row>
    <row r="8381" spans="2:3" x14ac:dyDescent="0.2">
      <c r="B8381" s="110"/>
      <c r="C8381" s="122"/>
    </row>
    <row r="8382" spans="2:3" x14ac:dyDescent="0.2">
      <c r="B8382" s="110"/>
      <c r="C8382" s="122"/>
    </row>
    <row r="8383" spans="2:3" x14ac:dyDescent="0.2">
      <c r="B8383" s="110"/>
      <c r="C8383" s="122"/>
    </row>
    <row r="8384" spans="2:3" x14ac:dyDescent="0.2">
      <c r="B8384" s="110"/>
      <c r="C8384" s="122"/>
    </row>
    <row r="8385" spans="2:3" x14ac:dyDescent="0.2">
      <c r="B8385" s="110"/>
      <c r="C8385" s="122"/>
    </row>
    <row r="8386" spans="2:3" x14ac:dyDescent="0.2">
      <c r="B8386" s="110"/>
      <c r="C8386" s="122"/>
    </row>
    <row r="8387" spans="2:3" x14ac:dyDescent="0.2">
      <c r="B8387" s="110"/>
      <c r="C8387" s="122"/>
    </row>
    <row r="8388" spans="2:3" x14ac:dyDescent="0.2">
      <c r="B8388" s="110"/>
      <c r="C8388" s="122"/>
    </row>
    <row r="8389" spans="2:3" x14ac:dyDescent="0.2">
      <c r="B8389" s="110"/>
      <c r="C8389" s="122"/>
    </row>
    <row r="8390" spans="2:3" x14ac:dyDescent="0.2">
      <c r="B8390" s="110"/>
      <c r="C8390" s="122"/>
    </row>
    <row r="8391" spans="2:3" x14ac:dyDescent="0.2">
      <c r="B8391" s="110"/>
      <c r="C8391" s="122"/>
    </row>
    <row r="8392" spans="2:3" x14ac:dyDescent="0.2">
      <c r="B8392" s="110"/>
      <c r="C8392" s="122"/>
    </row>
    <row r="8393" spans="2:3" x14ac:dyDescent="0.2">
      <c r="B8393" s="110"/>
      <c r="C8393" s="122"/>
    </row>
    <row r="8394" spans="2:3" x14ac:dyDescent="0.2">
      <c r="B8394" s="110"/>
      <c r="C8394" s="122"/>
    </row>
    <row r="8395" spans="2:3" x14ac:dyDescent="0.2">
      <c r="B8395" s="110"/>
      <c r="C8395" s="122"/>
    </row>
    <row r="8396" spans="2:3" x14ac:dyDescent="0.2">
      <c r="B8396" s="110"/>
      <c r="C8396" s="122"/>
    </row>
    <row r="8397" spans="2:3" x14ac:dyDescent="0.2">
      <c r="B8397" s="110"/>
      <c r="C8397" s="122"/>
    </row>
    <row r="8398" spans="2:3" x14ac:dyDescent="0.2">
      <c r="B8398" s="110"/>
      <c r="C8398" s="122"/>
    </row>
    <row r="8399" spans="2:3" x14ac:dyDescent="0.2">
      <c r="B8399" s="110"/>
      <c r="C8399" s="122"/>
    </row>
    <row r="8400" spans="2:3" x14ac:dyDescent="0.2">
      <c r="B8400" s="110"/>
      <c r="C8400" s="122"/>
    </row>
    <row r="8401" spans="2:3" x14ac:dyDescent="0.2">
      <c r="B8401" s="110"/>
      <c r="C8401" s="122"/>
    </row>
    <row r="8402" spans="2:3" x14ac:dyDescent="0.2">
      <c r="B8402" s="110"/>
      <c r="C8402" s="122"/>
    </row>
    <row r="8403" spans="2:3" x14ac:dyDescent="0.2">
      <c r="B8403" s="110"/>
      <c r="C8403" s="122"/>
    </row>
    <row r="8404" spans="2:3" x14ac:dyDescent="0.2">
      <c r="B8404" s="110"/>
      <c r="C8404" s="122"/>
    </row>
    <row r="8405" spans="2:3" x14ac:dyDescent="0.2">
      <c r="B8405" s="110"/>
      <c r="C8405" s="122"/>
    </row>
    <row r="8406" spans="2:3" x14ac:dyDescent="0.2">
      <c r="B8406" s="110"/>
      <c r="C8406" s="122"/>
    </row>
    <row r="8407" spans="2:3" x14ac:dyDescent="0.2">
      <c r="B8407" s="110"/>
      <c r="C8407" s="122"/>
    </row>
    <row r="8408" spans="2:3" x14ac:dyDescent="0.2">
      <c r="B8408" s="110"/>
      <c r="C8408" s="122"/>
    </row>
    <row r="8409" spans="2:3" x14ac:dyDescent="0.2">
      <c r="B8409" s="110"/>
      <c r="C8409" s="122"/>
    </row>
    <row r="8410" spans="2:3" x14ac:dyDescent="0.2">
      <c r="B8410" s="110"/>
      <c r="C8410" s="122"/>
    </row>
    <row r="8411" spans="2:3" x14ac:dyDescent="0.2">
      <c r="B8411" s="110"/>
      <c r="C8411" s="122"/>
    </row>
    <row r="8412" spans="2:3" x14ac:dyDescent="0.2">
      <c r="B8412" s="110"/>
      <c r="C8412" s="122"/>
    </row>
    <row r="8413" spans="2:3" x14ac:dyDescent="0.2">
      <c r="B8413" s="110"/>
      <c r="C8413" s="122"/>
    </row>
    <row r="8414" spans="2:3" x14ac:dyDescent="0.2">
      <c r="B8414" s="110"/>
      <c r="C8414" s="122"/>
    </row>
    <row r="8415" spans="2:3" x14ac:dyDescent="0.2">
      <c r="B8415" s="110"/>
      <c r="C8415" s="122"/>
    </row>
    <row r="8416" spans="2:3" x14ac:dyDescent="0.2">
      <c r="B8416" s="110"/>
      <c r="C8416" s="122"/>
    </row>
    <row r="8417" spans="2:3" x14ac:dyDescent="0.2">
      <c r="B8417" s="110"/>
      <c r="C8417" s="122"/>
    </row>
    <row r="8418" spans="2:3" x14ac:dyDescent="0.2">
      <c r="B8418" s="110"/>
      <c r="C8418" s="122"/>
    </row>
    <row r="8419" spans="2:3" x14ac:dyDescent="0.2">
      <c r="B8419" s="110"/>
      <c r="C8419" s="122"/>
    </row>
    <row r="8420" spans="2:3" x14ac:dyDescent="0.2">
      <c r="B8420" s="110"/>
      <c r="C8420" s="122"/>
    </row>
    <row r="8421" spans="2:3" x14ac:dyDescent="0.2">
      <c r="B8421" s="110"/>
      <c r="C8421" s="122"/>
    </row>
    <row r="8422" spans="2:3" x14ac:dyDescent="0.2">
      <c r="B8422" s="110"/>
      <c r="C8422" s="122"/>
    </row>
    <row r="8423" spans="2:3" x14ac:dyDescent="0.2">
      <c r="B8423" s="110"/>
      <c r="C8423" s="122"/>
    </row>
    <row r="8424" spans="2:3" x14ac:dyDescent="0.2">
      <c r="B8424" s="110"/>
      <c r="C8424" s="122"/>
    </row>
    <row r="8425" spans="2:3" x14ac:dyDescent="0.2">
      <c r="B8425" s="110"/>
      <c r="C8425" s="122"/>
    </row>
    <row r="8426" spans="2:3" x14ac:dyDescent="0.2">
      <c r="B8426" s="110"/>
      <c r="C8426" s="122"/>
    </row>
    <row r="8427" spans="2:3" x14ac:dyDescent="0.2">
      <c r="B8427" s="110"/>
      <c r="C8427" s="122"/>
    </row>
    <row r="8428" spans="2:3" x14ac:dyDescent="0.2">
      <c r="B8428" s="110"/>
      <c r="C8428" s="122"/>
    </row>
    <row r="8429" spans="2:3" x14ac:dyDescent="0.2">
      <c r="B8429" s="110"/>
      <c r="C8429" s="122"/>
    </row>
    <row r="8430" spans="2:3" x14ac:dyDescent="0.2">
      <c r="B8430" s="110"/>
      <c r="C8430" s="122"/>
    </row>
    <row r="8431" spans="2:3" x14ac:dyDescent="0.2">
      <c r="B8431" s="110"/>
      <c r="C8431" s="122"/>
    </row>
    <row r="8432" spans="2:3" x14ac:dyDescent="0.2">
      <c r="B8432" s="110"/>
      <c r="C8432" s="122"/>
    </row>
    <row r="8433" spans="2:3" x14ac:dyDescent="0.2">
      <c r="B8433" s="110"/>
      <c r="C8433" s="122"/>
    </row>
    <row r="8434" spans="2:3" x14ac:dyDescent="0.2">
      <c r="B8434" s="110"/>
      <c r="C8434" s="122"/>
    </row>
    <row r="8435" spans="2:3" x14ac:dyDescent="0.2">
      <c r="B8435" s="110"/>
      <c r="C8435" s="122"/>
    </row>
    <row r="8436" spans="2:3" x14ac:dyDescent="0.2">
      <c r="B8436" s="110"/>
      <c r="C8436" s="122"/>
    </row>
    <row r="8437" spans="2:3" x14ac:dyDescent="0.2">
      <c r="B8437" s="110"/>
      <c r="C8437" s="122"/>
    </row>
    <row r="8438" spans="2:3" x14ac:dyDescent="0.2">
      <c r="B8438" s="110"/>
      <c r="C8438" s="122"/>
    </row>
    <row r="8439" spans="2:3" x14ac:dyDescent="0.2">
      <c r="B8439" s="110"/>
      <c r="C8439" s="122"/>
    </row>
    <row r="8440" spans="2:3" x14ac:dyDescent="0.2">
      <c r="B8440" s="110"/>
      <c r="C8440" s="122"/>
    </row>
    <row r="8441" spans="2:3" x14ac:dyDescent="0.2">
      <c r="B8441" s="110"/>
      <c r="C8441" s="122"/>
    </row>
    <row r="8442" spans="2:3" x14ac:dyDescent="0.2">
      <c r="B8442" s="110"/>
      <c r="C8442" s="122"/>
    </row>
    <row r="8443" spans="2:3" x14ac:dyDescent="0.2">
      <c r="B8443" s="110"/>
      <c r="C8443" s="122"/>
    </row>
    <row r="8444" spans="2:3" x14ac:dyDescent="0.2">
      <c r="B8444" s="110"/>
      <c r="C8444" s="122"/>
    </row>
    <row r="8445" spans="2:3" x14ac:dyDescent="0.2">
      <c r="B8445" s="110"/>
      <c r="C8445" s="122"/>
    </row>
    <row r="8446" spans="2:3" x14ac:dyDescent="0.2">
      <c r="B8446" s="110"/>
      <c r="C8446" s="122"/>
    </row>
    <row r="8447" spans="2:3" x14ac:dyDescent="0.2">
      <c r="B8447" s="110"/>
      <c r="C8447" s="122"/>
    </row>
    <row r="8448" spans="2:3" x14ac:dyDescent="0.2">
      <c r="B8448" s="110"/>
      <c r="C8448" s="122"/>
    </row>
    <row r="8449" spans="2:3" x14ac:dyDescent="0.2">
      <c r="B8449" s="110"/>
      <c r="C8449" s="122"/>
    </row>
    <row r="8450" spans="2:3" x14ac:dyDescent="0.2">
      <c r="B8450" s="110"/>
      <c r="C8450" s="122"/>
    </row>
    <row r="8451" spans="2:3" x14ac:dyDescent="0.2">
      <c r="B8451" s="110"/>
      <c r="C8451" s="122"/>
    </row>
    <row r="8452" spans="2:3" x14ac:dyDescent="0.2">
      <c r="B8452" s="110"/>
      <c r="C8452" s="122"/>
    </row>
    <row r="8453" spans="2:3" x14ac:dyDescent="0.2">
      <c r="B8453" s="110"/>
      <c r="C8453" s="122"/>
    </row>
    <row r="8454" spans="2:3" x14ac:dyDescent="0.2">
      <c r="B8454" s="110"/>
      <c r="C8454" s="122"/>
    </row>
    <row r="8455" spans="2:3" x14ac:dyDescent="0.2">
      <c r="B8455" s="110"/>
      <c r="C8455" s="122"/>
    </row>
    <row r="8456" spans="2:3" x14ac:dyDescent="0.2">
      <c r="B8456" s="110"/>
      <c r="C8456" s="122"/>
    </row>
    <row r="8457" spans="2:3" x14ac:dyDescent="0.2">
      <c r="B8457" s="110"/>
      <c r="C8457" s="122"/>
    </row>
    <row r="8458" spans="2:3" x14ac:dyDescent="0.2">
      <c r="B8458" s="110"/>
      <c r="C8458" s="122"/>
    </row>
    <row r="8459" spans="2:3" x14ac:dyDescent="0.2">
      <c r="B8459" s="110"/>
      <c r="C8459" s="122"/>
    </row>
    <row r="8460" spans="2:3" x14ac:dyDescent="0.2">
      <c r="B8460" s="110"/>
      <c r="C8460" s="122"/>
    </row>
    <row r="8461" spans="2:3" x14ac:dyDescent="0.2">
      <c r="B8461" s="110"/>
      <c r="C8461" s="122"/>
    </row>
    <row r="8462" spans="2:3" x14ac:dyDescent="0.2">
      <c r="B8462" s="110"/>
      <c r="C8462" s="122"/>
    </row>
    <row r="8463" spans="2:3" x14ac:dyDescent="0.2">
      <c r="B8463" s="110"/>
      <c r="C8463" s="122"/>
    </row>
    <row r="8464" spans="2:3" x14ac:dyDescent="0.2">
      <c r="B8464" s="110"/>
      <c r="C8464" s="122"/>
    </row>
    <row r="8465" spans="2:3" x14ac:dyDescent="0.2">
      <c r="B8465" s="110"/>
      <c r="C8465" s="122"/>
    </row>
    <row r="8466" spans="2:3" x14ac:dyDescent="0.2">
      <c r="B8466" s="110"/>
      <c r="C8466" s="122"/>
    </row>
    <row r="8467" spans="2:3" x14ac:dyDescent="0.2">
      <c r="B8467" s="110"/>
      <c r="C8467" s="122"/>
    </row>
    <row r="8468" spans="2:3" x14ac:dyDescent="0.2">
      <c r="B8468" s="110"/>
      <c r="C8468" s="122"/>
    </row>
    <row r="8469" spans="2:3" x14ac:dyDescent="0.2">
      <c r="B8469" s="110"/>
      <c r="C8469" s="122"/>
    </row>
    <row r="8470" spans="2:3" x14ac:dyDescent="0.2">
      <c r="B8470" s="110"/>
      <c r="C8470" s="122"/>
    </row>
    <row r="8471" spans="2:3" x14ac:dyDescent="0.2">
      <c r="B8471" s="110"/>
      <c r="C8471" s="122"/>
    </row>
    <row r="8472" spans="2:3" x14ac:dyDescent="0.2">
      <c r="B8472" s="110"/>
      <c r="C8472" s="122"/>
    </row>
    <row r="8473" spans="2:3" x14ac:dyDescent="0.2">
      <c r="B8473" s="110"/>
      <c r="C8473" s="122"/>
    </row>
    <row r="8474" spans="2:3" x14ac:dyDescent="0.2">
      <c r="B8474" s="110"/>
      <c r="C8474" s="122"/>
    </row>
    <row r="8475" spans="2:3" x14ac:dyDescent="0.2">
      <c r="B8475" s="110"/>
      <c r="C8475" s="122"/>
    </row>
    <row r="8476" spans="2:3" x14ac:dyDescent="0.2">
      <c r="B8476" s="110"/>
      <c r="C8476" s="122"/>
    </row>
    <row r="8477" spans="2:3" x14ac:dyDescent="0.2">
      <c r="B8477" s="110"/>
      <c r="C8477" s="122"/>
    </row>
    <row r="8478" spans="2:3" x14ac:dyDescent="0.2">
      <c r="B8478" s="110"/>
      <c r="C8478" s="122"/>
    </row>
    <row r="8479" spans="2:3" x14ac:dyDescent="0.2">
      <c r="B8479" s="110"/>
      <c r="C8479" s="122"/>
    </row>
    <row r="8480" spans="2:3" x14ac:dyDescent="0.2">
      <c r="B8480" s="110"/>
      <c r="C8480" s="122"/>
    </row>
    <row r="8481" spans="2:3" x14ac:dyDescent="0.2">
      <c r="B8481" s="110"/>
      <c r="C8481" s="122"/>
    </row>
    <row r="8482" spans="2:3" x14ac:dyDescent="0.2">
      <c r="B8482" s="110"/>
      <c r="C8482" s="122"/>
    </row>
    <row r="8483" spans="2:3" x14ac:dyDescent="0.2">
      <c r="B8483" s="110"/>
      <c r="C8483" s="122"/>
    </row>
    <row r="8484" spans="2:3" x14ac:dyDescent="0.2">
      <c r="B8484" s="110"/>
      <c r="C8484" s="122"/>
    </row>
    <row r="8485" spans="2:3" x14ac:dyDescent="0.2">
      <c r="B8485" s="110"/>
      <c r="C8485" s="122"/>
    </row>
    <row r="8486" spans="2:3" x14ac:dyDescent="0.2">
      <c r="B8486" s="110"/>
      <c r="C8486" s="122"/>
    </row>
    <row r="8487" spans="2:3" x14ac:dyDescent="0.2">
      <c r="B8487" s="110"/>
      <c r="C8487" s="122"/>
    </row>
    <row r="8488" spans="2:3" x14ac:dyDescent="0.2">
      <c r="B8488" s="110"/>
      <c r="C8488" s="122"/>
    </row>
    <row r="8489" spans="2:3" x14ac:dyDescent="0.2">
      <c r="B8489" s="110"/>
      <c r="C8489" s="122"/>
    </row>
    <row r="8490" spans="2:3" x14ac:dyDescent="0.2">
      <c r="B8490" s="110"/>
      <c r="C8490" s="122"/>
    </row>
    <row r="8491" spans="2:3" x14ac:dyDescent="0.2">
      <c r="B8491" s="110"/>
      <c r="C8491" s="122"/>
    </row>
    <row r="8492" spans="2:3" x14ac:dyDescent="0.2">
      <c r="B8492" s="110"/>
      <c r="C8492" s="122"/>
    </row>
    <row r="8493" spans="2:3" x14ac:dyDescent="0.2">
      <c r="B8493" s="110"/>
      <c r="C8493" s="122"/>
    </row>
    <row r="8494" spans="2:3" x14ac:dyDescent="0.2">
      <c r="B8494" s="110"/>
      <c r="C8494" s="122"/>
    </row>
    <row r="8495" spans="2:3" x14ac:dyDescent="0.2">
      <c r="B8495" s="110"/>
      <c r="C8495" s="122"/>
    </row>
    <row r="8496" spans="2:3" x14ac:dyDescent="0.2">
      <c r="B8496" s="110"/>
      <c r="C8496" s="122"/>
    </row>
    <row r="8497" spans="2:3" x14ac:dyDescent="0.2">
      <c r="B8497" s="110"/>
      <c r="C8497" s="122"/>
    </row>
    <row r="8498" spans="2:3" x14ac:dyDescent="0.2">
      <c r="B8498" s="110"/>
      <c r="C8498" s="122"/>
    </row>
    <row r="8499" spans="2:3" x14ac:dyDescent="0.2">
      <c r="B8499" s="110"/>
      <c r="C8499" s="122"/>
    </row>
    <row r="8500" spans="2:3" x14ac:dyDescent="0.2">
      <c r="B8500" s="110"/>
      <c r="C8500" s="122"/>
    </row>
    <row r="8501" spans="2:3" x14ac:dyDescent="0.2">
      <c r="B8501" s="110"/>
      <c r="C8501" s="122"/>
    </row>
    <row r="8502" spans="2:3" x14ac:dyDescent="0.2">
      <c r="B8502" s="110"/>
      <c r="C8502" s="122"/>
    </row>
    <row r="8503" spans="2:3" x14ac:dyDescent="0.2">
      <c r="B8503" s="110"/>
      <c r="C8503" s="122"/>
    </row>
    <row r="8504" spans="2:3" x14ac:dyDescent="0.2">
      <c r="B8504" s="110"/>
      <c r="C8504" s="122"/>
    </row>
    <row r="8505" spans="2:3" x14ac:dyDescent="0.2">
      <c r="B8505" s="110"/>
      <c r="C8505" s="122"/>
    </row>
    <row r="8506" spans="2:3" x14ac:dyDescent="0.2">
      <c r="B8506" s="110"/>
      <c r="C8506" s="122"/>
    </row>
    <row r="8507" spans="2:3" x14ac:dyDescent="0.2">
      <c r="B8507" s="110"/>
      <c r="C8507" s="122"/>
    </row>
    <row r="8508" spans="2:3" x14ac:dyDescent="0.2">
      <c r="B8508" s="110"/>
      <c r="C8508" s="122"/>
    </row>
    <row r="8509" spans="2:3" x14ac:dyDescent="0.2">
      <c r="B8509" s="110"/>
      <c r="C8509" s="122"/>
    </row>
    <row r="8510" spans="2:3" x14ac:dyDescent="0.2">
      <c r="B8510" s="110"/>
      <c r="C8510" s="122"/>
    </row>
    <row r="8511" spans="2:3" x14ac:dyDescent="0.2">
      <c r="B8511" s="110"/>
      <c r="C8511" s="122"/>
    </row>
    <row r="8512" spans="2:3" x14ac:dyDescent="0.2">
      <c r="B8512" s="110"/>
      <c r="C8512" s="122"/>
    </row>
    <row r="8513" spans="2:3" x14ac:dyDescent="0.2">
      <c r="B8513" s="110"/>
      <c r="C8513" s="122"/>
    </row>
    <row r="8514" spans="2:3" x14ac:dyDescent="0.2">
      <c r="B8514" s="110"/>
      <c r="C8514" s="122"/>
    </row>
    <row r="8515" spans="2:3" x14ac:dyDescent="0.2">
      <c r="B8515" s="110"/>
      <c r="C8515" s="122"/>
    </row>
    <row r="8516" spans="2:3" x14ac:dyDescent="0.2">
      <c r="B8516" s="110"/>
      <c r="C8516" s="122"/>
    </row>
    <row r="8517" spans="2:3" x14ac:dyDescent="0.2">
      <c r="B8517" s="110"/>
      <c r="C8517" s="122"/>
    </row>
    <row r="8518" spans="2:3" x14ac:dyDescent="0.2">
      <c r="B8518" s="110"/>
      <c r="C8518" s="122"/>
    </row>
    <row r="8519" spans="2:3" x14ac:dyDescent="0.2">
      <c r="B8519" s="110"/>
      <c r="C8519" s="122"/>
    </row>
    <row r="8520" spans="2:3" x14ac:dyDescent="0.2">
      <c r="B8520" s="110"/>
      <c r="C8520" s="122"/>
    </row>
    <row r="8521" spans="2:3" x14ac:dyDescent="0.2">
      <c r="B8521" s="110"/>
      <c r="C8521" s="122"/>
    </row>
    <row r="8522" spans="2:3" x14ac:dyDescent="0.2">
      <c r="B8522" s="110"/>
      <c r="C8522" s="122"/>
    </row>
    <row r="8523" spans="2:3" x14ac:dyDescent="0.2">
      <c r="B8523" s="110"/>
      <c r="C8523" s="122"/>
    </row>
    <row r="8524" spans="2:3" x14ac:dyDescent="0.2">
      <c r="B8524" s="110"/>
      <c r="C8524" s="122"/>
    </row>
    <row r="8525" spans="2:3" x14ac:dyDescent="0.2">
      <c r="B8525" s="110"/>
      <c r="C8525" s="122"/>
    </row>
    <row r="8526" spans="2:3" x14ac:dyDescent="0.2">
      <c r="B8526" s="110"/>
      <c r="C8526" s="122"/>
    </row>
    <row r="8527" spans="2:3" x14ac:dyDescent="0.2">
      <c r="B8527" s="110"/>
      <c r="C8527" s="122"/>
    </row>
    <row r="8528" spans="2:3" x14ac:dyDescent="0.2">
      <c r="B8528" s="110"/>
      <c r="C8528" s="122"/>
    </row>
    <row r="8529" spans="2:3" x14ac:dyDescent="0.2">
      <c r="B8529" s="110"/>
      <c r="C8529" s="122"/>
    </row>
    <row r="8530" spans="2:3" x14ac:dyDescent="0.2">
      <c r="B8530" s="110"/>
      <c r="C8530" s="122"/>
    </row>
    <row r="8531" spans="2:3" x14ac:dyDescent="0.2">
      <c r="B8531" s="110"/>
      <c r="C8531" s="122"/>
    </row>
    <row r="8532" spans="2:3" x14ac:dyDescent="0.2">
      <c r="B8532" s="110"/>
      <c r="C8532" s="122"/>
    </row>
    <row r="8533" spans="2:3" x14ac:dyDescent="0.2">
      <c r="B8533" s="110"/>
      <c r="C8533" s="122"/>
    </row>
    <row r="8534" spans="2:3" x14ac:dyDescent="0.2">
      <c r="B8534" s="110"/>
      <c r="C8534" s="122"/>
    </row>
    <row r="8535" spans="2:3" x14ac:dyDescent="0.2">
      <c r="B8535" s="110"/>
      <c r="C8535" s="122"/>
    </row>
    <row r="8536" spans="2:3" x14ac:dyDescent="0.2">
      <c r="B8536" s="110"/>
      <c r="C8536" s="122"/>
    </row>
    <row r="8537" spans="2:3" x14ac:dyDescent="0.2">
      <c r="B8537" s="110"/>
      <c r="C8537" s="122"/>
    </row>
    <row r="8538" spans="2:3" x14ac:dyDescent="0.2">
      <c r="B8538" s="110"/>
      <c r="C8538" s="122"/>
    </row>
    <row r="8539" spans="2:3" x14ac:dyDescent="0.2">
      <c r="B8539" s="110"/>
      <c r="C8539" s="122"/>
    </row>
    <row r="8540" spans="2:3" x14ac:dyDescent="0.2">
      <c r="B8540" s="110"/>
      <c r="C8540" s="122"/>
    </row>
    <row r="8541" spans="2:3" x14ac:dyDescent="0.2">
      <c r="B8541" s="110"/>
      <c r="C8541" s="122"/>
    </row>
    <row r="8542" spans="2:3" x14ac:dyDescent="0.2">
      <c r="B8542" s="110"/>
      <c r="C8542" s="122"/>
    </row>
    <row r="8543" spans="2:3" x14ac:dyDescent="0.2">
      <c r="B8543" s="110"/>
      <c r="C8543" s="122"/>
    </row>
    <row r="8544" spans="2:3" x14ac:dyDescent="0.2">
      <c r="B8544" s="110"/>
      <c r="C8544" s="122"/>
    </row>
    <row r="8545" spans="2:3" x14ac:dyDescent="0.2">
      <c r="B8545" s="110"/>
      <c r="C8545" s="122"/>
    </row>
    <row r="8546" spans="2:3" x14ac:dyDescent="0.2">
      <c r="B8546" s="110"/>
      <c r="C8546" s="122"/>
    </row>
    <row r="8547" spans="2:3" x14ac:dyDescent="0.2">
      <c r="B8547" s="110"/>
      <c r="C8547" s="122"/>
    </row>
    <row r="8548" spans="2:3" x14ac:dyDescent="0.2">
      <c r="B8548" s="110"/>
      <c r="C8548" s="122"/>
    </row>
    <row r="8549" spans="2:3" x14ac:dyDescent="0.2">
      <c r="B8549" s="110"/>
      <c r="C8549" s="122"/>
    </row>
    <row r="8550" spans="2:3" x14ac:dyDescent="0.2">
      <c r="B8550" s="110"/>
      <c r="C8550" s="122"/>
    </row>
    <row r="8551" spans="2:3" x14ac:dyDescent="0.2">
      <c r="B8551" s="110"/>
      <c r="C8551" s="122"/>
    </row>
    <row r="8552" spans="2:3" x14ac:dyDescent="0.2">
      <c r="B8552" s="110"/>
      <c r="C8552" s="122"/>
    </row>
    <row r="8553" spans="2:3" x14ac:dyDescent="0.2">
      <c r="B8553" s="110"/>
      <c r="C8553" s="122"/>
    </row>
    <row r="8554" spans="2:3" x14ac:dyDescent="0.2">
      <c r="B8554" s="110"/>
      <c r="C8554" s="122"/>
    </row>
    <row r="8555" spans="2:3" x14ac:dyDescent="0.2">
      <c r="B8555" s="110"/>
      <c r="C8555" s="122"/>
    </row>
    <row r="8556" spans="2:3" x14ac:dyDescent="0.2">
      <c r="B8556" s="110"/>
      <c r="C8556" s="122"/>
    </row>
    <row r="8557" spans="2:3" x14ac:dyDescent="0.2">
      <c r="B8557" s="110"/>
      <c r="C8557" s="122"/>
    </row>
    <row r="8558" spans="2:3" x14ac:dyDescent="0.2">
      <c r="B8558" s="110"/>
      <c r="C8558" s="122"/>
    </row>
    <row r="8559" spans="2:3" x14ac:dyDescent="0.2">
      <c r="B8559" s="110"/>
      <c r="C8559" s="122"/>
    </row>
    <row r="8560" spans="2:3" x14ac:dyDescent="0.2">
      <c r="B8560" s="110"/>
      <c r="C8560" s="122"/>
    </row>
    <row r="8561" spans="2:3" x14ac:dyDescent="0.2">
      <c r="B8561" s="110"/>
      <c r="C8561" s="122"/>
    </row>
    <row r="8562" spans="2:3" x14ac:dyDescent="0.2">
      <c r="B8562" s="110"/>
      <c r="C8562" s="122"/>
    </row>
    <row r="8563" spans="2:3" x14ac:dyDescent="0.2">
      <c r="B8563" s="110"/>
      <c r="C8563" s="122"/>
    </row>
    <row r="8564" spans="2:3" x14ac:dyDescent="0.2">
      <c r="B8564" s="110"/>
      <c r="C8564" s="122"/>
    </row>
    <row r="8565" spans="2:3" x14ac:dyDescent="0.2">
      <c r="B8565" s="110"/>
      <c r="C8565" s="122"/>
    </row>
    <row r="8566" spans="2:3" x14ac:dyDescent="0.2">
      <c r="B8566" s="110"/>
      <c r="C8566" s="122"/>
    </row>
    <row r="8567" spans="2:3" x14ac:dyDescent="0.2">
      <c r="B8567" s="110"/>
      <c r="C8567" s="122"/>
    </row>
    <row r="8568" spans="2:3" x14ac:dyDescent="0.2">
      <c r="B8568" s="110"/>
      <c r="C8568" s="122"/>
    </row>
    <row r="8569" spans="2:3" x14ac:dyDescent="0.2">
      <c r="B8569" s="110"/>
      <c r="C8569" s="122"/>
    </row>
    <row r="8570" spans="2:3" x14ac:dyDescent="0.2">
      <c r="B8570" s="110"/>
      <c r="C8570" s="122"/>
    </row>
    <row r="8571" spans="2:3" x14ac:dyDescent="0.2">
      <c r="B8571" s="110"/>
      <c r="C8571" s="122"/>
    </row>
    <row r="8572" spans="2:3" x14ac:dyDescent="0.2">
      <c r="B8572" s="110"/>
      <c r="C8572" s="122"/>
    </row>
    <row r="8573" spans="2:3" x14ac:dyDescent="0.2">
      <c r="B8573" s="110"/>
      <c r="C8573" s="122"/>
    </row>
    <row r="8574" spans="2:3" x14ac:dyDescent="0.2">
      <c r="B8574" s="110"/>
      <c r="C8574" s="122"/>
    </row>
    <row r="8575" spans="2:3" x14ac:dyDescent="0.2">
      <c r="B8575" s="110"/>
      <c r="C8575" s="122"/>
    </row>
    <row r="8576" spans="2:3" x14ac:dyDescent="0.2">
      <c r="B8576" s="110"/>
      <c r="C8576" s="122"/>
    </row>
    <row r="8577" spans="2:3" x14ac:dyDescent="0.2">
      <c r="B8577" s="110"/>
      <c r="C8577" s="122"/>
    </row>
    <row r="8578" spans="2:3" x14ac:dyDescent="0.2">
      <c r="B8578" s="110"/>
      <c r="C8578" s="122"/>
    </row>
    <row r="8579" spans="2:3" x14ac:dyDescent="0.2">
      <c r="B8579" s="110"/>
      <c r="C8579" s="122"/>
    </row>
    <row r="8580" spans="2:3" x14ac:dyDescent="0.2">
      <c r="B8580" s="110"/>
      <c r="C8580" s="122"/>
    </row>
    <row r="8581" spans="2:3" x14ac:dyDescent="0.2">
      <c r="B8581" s="110"/>
      <c r="C8581" s="122"/>
    </row>
    <row r="8582" spans="2:3" x14ac:dyDescent="0.2">
      <c r="B8582" s="110"/>
      <c r="C8582" s="122"/>
    </row>
    <row r="8583" spans="2:3" x14ac:dyDescent="0.2">
      <c r="B8583" s="110"/>
      <c r="C8583" s="122"/>
    </row>
    <row r="8584" spans="2:3" x14ac:dyDescent="0.2">
      <c r="B8584" s="110"/>
      <c r="C8584" s="122"/>
    </row>
    <row r="8585" spans="2:3" x14ac:dyDescent="0.2">
      <c r="B8585" s="110"/>
      <c r="C8585" s="122"/>
    </row>
    <row r="8586" spans="2:3" x14ac:dyDescent="0.2">
      <c r="B8586" s="110"/>
      <c r="C8586" s="122"/>
    </row>
    <row r="8587" spans="2:3" x14ac:dyDescent="0.2">
      <c r="B8587" s="110"/>
      <c r="C8587" s="122"/>
    </row>
    <row r="8588" spans="2:3" x14ac:dyDescent="0.2">
      <c r="B8588" s="110"/>
      <c r="C8588" s="122"/>
    </row>
    <row r="8589" spans="2:3" x14ac:dyDescent="0.2">
      <c r="B8589" s="110"/>
      <c r="C8589" s="122"/>
    </row>
    <row r="8590" spans="2:3" x14ac:dyDescent="0.2">
      <c r="B8590" s="110"/>
      <c r="C8590" s="122"/>
    </row>
    <row r="8591" spans="2:3" x14ac:dyDescent="0.2">
      <c r="B8591" s="110"/>
      <c r="C8591" s="122"/>
    </row>
    <row r="8592" spans="2:3" x14ac:dyDescent="0.2">
      <c r="B8592" s="110"/>
      <c r="C8592" s="122"/>
    </row>
    <row r="8593" spans="2:3" x14ac:dyDescent="0.2">
      <c r="B8593" s="110"/>
      <c r="C8593" s="122"/>
    </row>
    <row r="8594" spans="2:3" x14ac:dyDescent="0.2">
      <c r="B8594" s="110"/>
      <c r="C8594" s="122"/>
    </row>
    <row r="8595" spans="2:3" x14ac:dyDescent="0.2">
      <c r="B8595" s="110"/>
      <c r="C8595" s="122"/>
    </row>
    <row r="8596" spans="2:3" x14ac:dyDescent="0.2">
      <c r="B8596" s="110"/>
      <c r="C8596" s="122"/>
    </row>
    <row r="8597" spans="2:3" x14ac:dyDescent="0.2">
      <c r="B8597" s="110"/>
      <c r="C8597" s="122"/>
    </row>
    <row r="8598" spans="2:3" x14ac:dyDescent="0.2">
      <c r="B8598" s="110"/>
      <c r="C8598" s="122"/>
    </row>
    <row r="8599" spans="2:3" x14ac:dyDescent="0.2">
      <c r="B8599" s="110"/>
      <c r="C8599" s="122"/>
    </row>
    <row r="8600" spans="2:3" x14ac:dyDescent="0.2">
      <c r="B8600" s="110"/>
      <c r="C8600" s="122"/>
    </row>
    <row r="8601" spans="2:3" x14ac:dyDescent="0.2">
      <c r="B8601" s="110"/>
      <c r="C8601" s="122"/>
    </row>
    <row r="8602" spans="2:3" x14ac:dyDescent="0.2">
      <c r="B8602" s="110"/>
      <c r="C8602" s="122"/>
    </row>
    <row r="8603" spans="2:3" x14ac:dyDescent="0.2">
      <c r="B8603" s="110"/>
      <c r="C8603" s="122"/>
    </row>
    <row r="8604" spans="2:3" x14ac:dyDescent="0.2">
      <c r="B8604" s="110"/>
      <c r="C8604" s="122"/>
    </row>
    <row r="8605" spans="2:3" x14ac:dyDescent="0.2">
      <c r="B8605" s="110"/>
      <c r="C8605" s="122"/>
    </row>
    <row r="8606" spans="2:3" x14ac:dyDescent="0.2">
      <c r="B8606" s="110"/>
      <c r="C8606" s="122"/>
    </row>
    <row r="8607" spans="2:3" x14ac:dyDescent="0.2">
      <c r="B8607" s="110"/>
      <c r="C8607" s="122"/>
    </row>
    <row r="8608" spans="2:3" x14ac:dyDescent="0.2">
      <c r="B8608" s="110"/>
      <c r="C8608" s="122"/>
    </row>
    <row r="8609" spans="2:3" x14ac:dyDescent="0.2">
      <c r="B8609" s="110"/>
      <c r="C8609" s="122"/>
    </row>
    <row r="8610" spans="2:3" x14ac:dyDescent="0.2">
      <c r="B8610" s="110"/>
      <c r="C8610" s="122"/>
    </row>
    <row r="8611" spans="2:3" x14ac:dyDescent="0.2">
      <c r="B8611" s="110"/>
      <c r="C8611" s="122"/>
    </row>
    <row r="8612" spans="2:3" x14ac:dyDescent="0.2">
      <c r="B8612" s="110"/>
      <c r="C8612" s="122"/>
    </row>
    <row r="8613" spans="2:3" x14ac:dyDescent="0.2">
      <c r="B8613" s="110"/>
      <c r="C8613" s="122"/>
    </row>
    <row r="8614" spans="2:3" x14ac:dyDescent="0.2">
      <c r="B8614" s="110"/>
      <c r="C8614" s="122"/>
    </row>
    <row r="8615" spans="2:3" x14ac:dyDescent="0.2">
      <c r="B8615" s="110"/>
      <c r="C8615" s="122"/>
    </row>
    <row r="8616" spans="2:3" x14ac:dyDescent="0.2">
      <c r="B8616" s="110"/>
      <c r="C8616" s="122"/>
    </row>
    <row r="8617" spans="2:3" x14ac:dyDescent="0.2">
      <c r="B8617" s="110"/>
      <c r="C8617" s="122"/>
    </row>
    <row r="8618" spans="2:3" x14ac:dyDescent="0.2">
      <c r="B8618" s="110"/>
      <c r="C8618" s="122"/>
    </row>
    <row r="8619" spans="2:3" x14ac:dyDescent="0.2">
      <c r="B8619" s="110"/>
      <c r="C8619" s="122"/>
    </row>
    <row r="8620" spans="2:3" x14ac:dyDescent="0.2">
      <c r="B8620" s="110"/>
      <c r="C8620" s="122"/>
    </row>
    <row r="8621" spans="2:3" x14ac:dyDescent="0.2">
      <c r="B8621" s="110"/>
      <c r="C8621" s="122"/>
    </row>
    <row r="8622" spans="2:3" x14ac:dyDescent="0.2">
      <c r="B8622" s="110"/>
      <c r="C8622" s="122"/>
    </row>
    <row r="8623" spans="2:3" x14ac:dyDescent="0.2">
      <c r="B8623" s="110"/>
      <c r="C8623" s="122"/>
    </row>
    <row r="8624" spans="2:3" x14ac:dyDescent="0.2">
      <c r="B8624" s="110"/>
      <c r="C8624" s="122"/>
    </row>
    <row r="8625" spans="2:3" x14ac:dyDescent="0.2">
      <c r="B8625" s="110"/>
      <c r="C8625" s="122"/>
    </row>
    <row r="8626" spans="2:3" x14ac:dyDescent="0.2">
      <c r="B8626" s="110"/>
      <c r="C8626" s="122"/>
    </row>
    <row r="8627" spans="2:3" x14ac:dyDescent="0.2">
      <c r="B8627" s="110"/>
      <c r="C8627" s="122"/>
    </row>
    <row r="8628" spans="2:3" x14ac:dyDescent="0.2">
      <c r="B8628" s="110"/>
      <c r="C8628" s="122"/>
    </row>
    <row r="8629" spans="2:3" x14ac:dyDescent="0.2">
      <c r="B8629" s="110"/>
      <c r="C8629" s="122"/>
    </row>
    <row r="8630" spans="2:3" x14ac:dyDescent="0.2">
      <c r="B8630" s="110"/>
      <c r="C8630" s="122"/>
    </row>
    <row r="8631" spans="2:3" x14ac:dyDescent="0.2">
      <c r="B8631" s="110"/>
      <c r="C8631" s="122"/>
    </row>
    <row r="8632" spans="2:3" x14ac:dyDescent="0.2">
      <c r="B8632" s="110"/>
      <c r="C8632" s="122"/>
    </row>
    <row r="8633" spans="2:3" x14ac:dyDescent="0.2">
      <c r="B8633" s="110"/>
      <c r="C8633" s="122"/>
    </row>
    <row r="8634" spans="2:3" x14ac:dyDescent="0.2">
      <c r="B8634" s="110"/>
      <c r="C8634" s="122"/>
    </row>
    <row r="8635" spans="2:3" x14ac:dyDescent="0.2">
      <c r="B8635" s="110"/>
      <c r="C8635" s="122"/>
    </row>
    <row r="8636" spans="2:3" x14ac:dyDescent="0.2">
      <c r="B8636" s="110"/>
      <c r="C8636" s="122"/>
    </row>
    <row r="8637" spans="2:3" x14ac:dyDescent="0.2">
      <c r="B8637" s="110"/>
      <c r="C8637" s="122"/>
    </row>
    <row r="8638" spans="2:3" x14ac:dyDescent="0.2">
      <c r="B8638" s="110"/>
      <c r="C8638" s="122"/>
    </row>
    <row r="8639" spans="2:3" x14ac:dyDescent="0.2">
      <c r="B8639" s="110"/>
      <c r="C8639" s="122"/>
    </row>
    <row r="8640" spans="2:3" x14ac:dyDescent="0.2">
      <c r="B8640" s="110"/>
      <c r="C8640" s="122"/>
    </row>
    <row r="8641" spans="2:3" x14ac:dyDescent="0.2">
      <c r="B8641" s="110"/>
      <c r="C8641" s="122"/>
    </row>
    <row r="8642" spans="2:3" x14ac:dyDescent="0.2">
      <c r="B8642" s="110"/>
      <c r="C8642" s="122"/>
    </row>
    <row r="8643" spans="2:3" x14ac:dyDescent="0.2">
      <c r="B8643" s="110"/>
      <c r="C8643" s="122"/>
    </row>
    <row r="8644" spans="2:3" x14ac:dyDescent="0.2">
      <c r="B8644" s="110"/>
      <c r="C8644" s="122"/>
    </row>
    <row r="8645" spans="2:3" x14ac:dyDescent="0.2">
      <c r="B8645" s="110"/>
      <c r="C8645" s="122"/>
    </row>
    <row r="8646" spans="2:3" x14ac:dyDescent="0.2">
      <c r="B8646" s="110"/>
      <c r="C8646" s="122"/>
    </row>
    <row r="8647" spans="2:3" x14ac:dyDescent="0.2">
      <c r="B8647" s="110"/>
      <c r="C8647" s="122"/>
    </row>
    <row r="8648" spans="2:3" x14ac:dyDescent="0.2">
      <c r="B8648" s="110"/>
      <c r="C8648" s="122"/>
    </row>
    <row r="8649" spans="2:3" x14ac:dyDescent="0.2">
      <c r="B8649" s="110"/>
      <c r="C8649" s="122"/>
    </row>
    <row r="8650" spans="2:3" x14ac:dyDescent="0.2">
      <c r="B8650" s="110"/>
      <c r="C8650" s="122"/>
    </row>
    <row r="8651" spans="2:3" x14ac:dyDescent="0.2">
      <c r="B8651" s="110"/>
      <c r="C8651" s="122"/>
    </row>
    <row r="8652" spans="2:3" x14ac:dyDescent="0.2">
      <c r="B8652" s="110"/>
      <c r="C8652" s="122"/>
    </row>
    <row r="8653" spans="2:3" x14ac:dyDescent="0.2">
      <c r="B8653" s="110"/>
      <c r="C8653" s="122"/>
    </row>
    <row r="8654" spans="2:3" x14ac:dyDescent="0.2">
      <c r="B8654" s="110"/>
      <c r="C8654" s="122"/>
    </row>
    <row r="8655" spans="2:3" x14ac:dyDescent="0.2">
      <c r="B8655" s="110"/>
      <c r="C8655" s="122"/>
    </row>
    <row r="8656" spans="2:3" x14ac:dyDescent="0.2">
      <c r="B8656" s="110"/>
      <c r="C8656" s="122"/>
    </row>
    <row r="8657" spans="2:3" x14ac:dyDescent="0.2">
      <c r="B8657" s="110"/>
      <c r="C8657" s="122"/>
    </row>
    <row r="8658" spans="2:3" x14ac:dyDescent="0.2">
      <c r="B8658" s="110"/>
      <c r="C8658" s="122"/>
    </row>
    <row r="8659" spans="2:3" x14ac:dyDescent="0.2">
      <c r="B8659" s="110"/>
      <c r="C8659" s="122"/>
    </row>
    <row r="8660" spans="2:3" x14ac:dyDescent="0.2">
      <c r="B8660" s="110"/>
      <c r="C8660" s="122"/>
    </row>
    <row r="8661" spans="2:3" x14ac:dyDescent="0.2">
      <c r="B8661" s="110"/>
      <c r="C8661" s="122"/>
    </row>
    <row r="8662" spans="2:3" x14ac:dyDescent="0.2">
      <c r="B8662" s="110"/>
      <c r="C8662" s="122"/>
    </row>
    <row r="8663" spans="2:3" x14ac:dyDescent="0.2">
      <c r="B8663" s="110"/>
      <c r="C8663" s="122"/>
    </row>
    <row r="8664" spans="2:3" x14ac:dyDescent="0.2">
      <c r="B8664" s="110"/>
      <c r="C8664" s="122"/>
    </row>
    <row r="8665" spans="2:3" x14ac:dyDescent="0.2">
      <c r="B8665" s="110"/>
      <c r="C8665" s="122"/>
    </row>
    <row r="8666" spans="2:3" x14ac:dyDescent="0.2">
      <c r="B8666" s="110"/>
      <c r="C8666" s="122"/>
    </row>
    <row r="8667" spans="2:3" x14ac:dyDescent="0.2">
      <c r="B8667" s="110"/>
      <c r="C8667" s="122"/>
    </row>
    <row r="8668" spans="2:3" x14ac:dyDescent="0.2">
      <c r="B8668" s="110"/>
      <c r="C8668" s="122"/>
    </row>
    <row r="8669" spans="2:3" x14ac:dyDescent="0.2">
      <c r="B8669" s="110"/>
      <c r="C8669" s="122"/>
    </row>
    <row r="8670" spans="2:3" x14ac:dyDescent="0.2">
      <c r="B8670" s="110"/>
      <c r="C8670" s="122"/>
    </row>
    <row r="8671" spans="2:3" x14ac:dyDescent="0.2">
      <c r="B8671" s="110"/>
      <c r="C8671" s="122"/>
    </row>
    <row r="8672" spans="2:3" x14ac:dyDescent="0.2">
      <c r="B8672" s="110"/>
      <c r="C8672" s="122"/>
    </row>
    <row r="8673" spans="2:3" x14ac:dyDescent="0.2">
      <c r="B8673" s="110"/>
      <c r="C8673" s="122"/>
    </row>
    <row r="8674" spans="2:3" x14ac:dyDescent="0.2">
      <c r="B8674" s="110"/>
      <c r="C8674" s="122"/>
    </row>
    <row r="8675" spans="2:3" x14ac:dyDescent="0.2">
      <c r="B8675" s="110"/>
      <c r="C8675" s="122"/>
    </row>
    <row r="8676" spans="2:3" x14ac:dyDescent="0.2">
      <c r="B8676" s="110"/>
      <c r="C8676" s="122"/>
    </row>
    <row r="8677" spans="2:3" x14ac:dyDescent="0.2">
      <c r="B8677" s="110"/>
      <c r="C8677" s="122"/>
    </row>
    <row r="8678" spans="2:3" x14ac:dyDescent="0.2">
      <c r="B8678" s="110"/>
      <c r="C8678" s="122"/>
    </row>
    <row r="8679" spans="2:3" x14ac:dyDescent="0.2">
      <c r="B8679" s="110"/>
      <c r="C8679" s="122"/>
    </row>
    <row r="8680" spans="2:3" x14ac:dyDescent="0.2">
      <c r="B8680" s="110"/>
      <c r="C8680" s="122"/>
    </row>
    <row r="8681" spans="2:3" x14ac:dyDescent="0.2">
      <c r="B8681" s="110"/>
      <c r="C8681" s="122"/>
    </row>
    <row r="8682" spans="2:3" x14ac:dyDescent="0.2">
      <c r="B8682" s="110"/>
      <c r="C8682" s="122"/>
    </row>
    <row r="8683" spans="2:3" x14ac:dyDescent="0.2">
      <c r="B8683" s="110"/>
      <c r="C8683" s="122"/>
    </row>
    <row r="8684" spans="2:3" x14ac:dyDescent="0.2">
      <c r="B8684" s="110"/>
      <c r="C8684" s="122"/>
    </row>
    <row r="8685" spans="2:3" x14ac:dyDescent="0.2">
      <c r="B8685" s="110"/>
      <c r="C8685" s="122"/>
    </row>
    <row r="8686" spans="2:3" x14ac:dyDescent="0.2">
      <c r="B8686" s="110"/>
      <c r="C8686" s="122"/>
    </row>
    <row r="8687" spans="2:3" x14ac:dyDescent="0.2">
      <c r="B8687" s="110"/>
      <c r="C8687" s="122"/>
    </row>
    <row r="8688" spans="2:3" x14ac:dyDescent="0.2">
      <c r="B8688" s="110"/>
      <c r="C8688" s="122"/>
    </row>
    <row r="8689" spans="2:3" x14ac:dyDescent="0.2">
      <c r="B8689" s="110"/>
      <c r="C8689" s="122"/>
    </row>
    <row r="8690" spans="2:3" x14ac:dyDescent="0.2">
      <c r="B8690" s="110"/>
      <c r="C8690" s="122"/>
    </row>
    <row r="8691" spans="2:3" x14ac:dyDescent="0.2">
      <c r="B8691" s="110"/>
      <c r="C8691" s="122"/>
    </row>
    <row r="8692" spans="2:3" x14ac:dyDescent="0.2">
      <c r="B8692" s="110"/>
      <c r="C8692" s="122"/>
    </row>
    <row r="8693" spans="2:3" x14ac:dyDescent="0.2">
      <c r="B8693" s="110"/>
      <c r="C8693" s="122"/>
    </row>
    <row r="8694" spans="2:3" x14ac:dyDescent="0.2">
      <c r="B8694" s="110"/>
      <c r="C8694" s="122"/>
    </row>
    <row r="8695" spans="2:3" x14ac:dyDescent="0.2">
      <c r="B8695" s="110"/>
      <c r="C8695" s="122"/>
    </row>
    <row r="8696" spans="2:3" x14ac:dyDescent="0.2">
      <c r="B8696" s="110"/>
      <c r="C8696" s="122"/>
    </row>
    <row r="8697" spans="2:3" x14ac:dyDescent="0.2">
      <c r="B8697" s="110"/>
      <c r="C8697" s="122"/>
    </row>
    <row r="8698" spans="2:3" x14ac:dyDescent="0.2">
      <c r="B8698" s="110"/>
      <c r="C8698" s="122"/>
    </row>
    <row r="8699" spans="2:3" x14ac:dyDescent="0.2">
      <c r="B8699" s="110"/>
      <c r="C8699" s="122"/>
    </row>
    <row r="8700" spans="2:3" x14ac:dyDescent="0.2">
      <c r="B8700" s="110"/>
      <c r="C8700" s="122"/>
    </row>
    <row r="8701" spans="2:3" x14ac:dyDescent="0.2">
      <c r="B8701" s="110"/>
      <c r="C8701" s="122"/>
    </row>
    <row r="8702" spans="2:3" x14ac:dyDescent="0.2">
      <c r="B8702" s="110"/>
      <c r="C8702" s="122"/>
    </row>
    <row r="8703" spans="2:3" x14ac:dyDescent="0.2">
      <c r="B8703" s="110"/>
      <c r="C8703" s="122"/>
    </row>
    <row r="8704" spans="2:3" x14ac:dyDescent="0.2">
      <c r="B8704" s="110"/>
      <c r="C8704" s="122"/>
    </row>
    <row r="8705" spans="2:3" x14ac:dyDescent="0.2">
      <c r="B8705" s="110"/>
      <c r="C8705" s="122"/>
    </row>
    <row r="8706" spans="2:3" x14ac:dyDescent="0.2">
      <c r="B8706" s="110"/>
      <c r="C8706" s="122"/>
    </row>
    <row r="8707" spans="2:3" x14ac:dyDescent="0.2">
      <c r="B8707" s="110"/>
      <c r="C8707" s="122"/>
    </row>
    <row r="8708" spans="2:3" x14ac:dyDescent="0.2">
      <c r="B8708" s="110"/>
      <c r="C8708" s="122"/>
    </row>
    <row r="8709" spans="2:3" x14ac:dyDescent="0.2">
      <c r="B8709" s="110"/>
      <c r="C8709" s="122"/>
    </row>
    <row r="8710" spans="2:3" x14ac:dyDescent="0.2">
      <c r="B8710" s="110"/>
      <c r="C8710" s="122"/>
    </row>
    <row r="8711" spans="2:3" x14ac:dyDescent="0.2">
      <c r="B8711" s="110"/>
      <c r="C8711" s="122"/>
    </row>
    <row r="8712" spans="2:3" x14ac:dyDescent="0.2">
      <c r="B8712" s="110"/>
      <c r="C8712" s="122"/>
    </row>
    <row r="8713" spans="2:3" x14ac:dyDescent="0.2">
      <c r="B8713" s="110"/>
      <c r="C8713" s="122"/>
    </row>
    <row r="8714" spans="2:3" x14ac:dyDescent="0.2">
      <c r="B8714" s="110"/>
      <c r="C8714" s="122"/>
    </row>
    <row r="8715" spans="2:3" x14ac:dyDescent="0.2">
      <c r="B8715" s="110"/>
      <c r="C8715" s="122"/>
    </row>
    <row r="8716" spans="2:3" x14ac:dyDescent="0.2">
      <c r="B8716" s="110"/>
      <c r="C8716" s="122"/>
    </row>
    <row r="8717" spans="2:3" x14ac:dyDescent="0.2">
      <c r="B8717" s="110"/>
      <c r="C8717" s="122"/>
    </row>
    <row r="8718" spans="2:3" x14ac:dyDescent="0.2">
      <c r="B8718" s="110"/>
      <c r="C8718" s="122"/>
    </row>
    <row r="8719" spans="2:3" x14ac:dyDescent="0.2">
      <c r="B8719" s="110"/>
      <c r="C8719" s="122"/>
    </row>
    <row r="8720" spans="2:3" x14ac:dyDescent="0.2">
      <c r="B8720" s="110"/>
      <c r="C8720" s="122"/>
    </row>
    <row r="8721" spans="2:3" x14ac:dyDescent="0.2">
      <c r="B8721" s="110"/>
      <c r="C8721" s="122"/>
    </row>
    <row r="8722" spans="2:3" x14ac:dyDescent="0.2">
      <c r="B8722" s="110"/>
      <c r="C8722" s="122"/>
    </row>
    <row r="8723" spans="2:3" x14ac:dyDescent="0.2">
      <c r="B8723" s="110"/>
      <c r="C8723" s="122"/>
    </row>
    <row r="8724" spans="2:3" x14ac:dyDescent="0.2">
      <c r="B8724" s="110"/>
      <c r="C8724" s="122"/>
    </row>
    <row r="8725" spans="2:3" x14ac:dyDescent="0.2">
      <c r="B8725" s="110"/>
      <c r="C8725" s="122"/>
    </row>
    <row r="8726" spans="2:3" x14ac:dyDescent="0.2">
      <c r="B8726" s="110"/>
      <c r="C8726" s="122"/>
    </row>
    <row r="8727" spans="2:3" x14ac:dyDescent="0.2">
      <c r="B8727" s="110"/>
      <c r="C8727" s="122"/>
    </row>
    <row r="8728" spans="2:3" x14ac:dyDescent="0.2">
      <c r="B8728" s="110"/>
      <c r="C8728" s="122"/>
    </row>
    <row r="8729" spans="2:3" x14ac:dyDescent="0.2">
      <c r="B8729" s="110"/>
      <c r="C8729" s="122"/>
    </row>
    <row r="8730" spans="2:3" x14ac:dyDescent="0.2">
      <c r="B8730" s="110"/>
      <c r="C8730" s="122"/>
    </row>
    <row r="8731" spans="2:3" x14ac:dyDescent="0.2">
      <c r="B8731" s="110"/>
      <c r="C8731" s="122"/>
    </row>
    <row r="8732" spans="2:3" x14ac:dyDescent="0.2">
      <c r="B8732" s="110"/>
      <c r="C8732" s="122"/>
    </row>
    <row r="8733" spans="2:3" x14ac:dyDescent="0.2">
      <c r="B8733" s="110"/>
      <c r="C8733" s="122"/>
    </row>
    <row r="8734" spans="2:3" x14ac:dyDescent="0.2">
      <c r="B8734" s="110"/>
      <c r="C8734" s="122"/>
    </row>
    <row r="8735" spans="2:3" x14ac:dyDescent="0.2">
      <c r="B8735" s="110"/>
      <c r="C8735" s="122"/>
    </row>
    <row r="8736" spans="2:3" x14ac:dyDescent="0.2">
      <c r="B8736" s="110"/>
      <c r="C8736" s="122"/>
    </row>
    <row r="8737" spans="2:3" x14ac:dyDescent="0.2">
      <c r="B8737" s="110"/>
      <c r="C8737" s="122"/>
    </row>
    <row r="8738" spans="2:3" x14ac:dyDescent="0.2">
      <c r="B8738" s="110"/>
      <c r="C8738" s="122"/>
    </row>
    <row r="8739" spans="2:3" x14ac:dyDescent="0.2">
      <c r="B8739" s="110"/>
      <c r="C8739" s="122"/>
    </row>
    <row r="8740" spans="2:3" x14ac:dyDescent="0.2">
      <c r="B8740" s="110"/>
      <c r="C8740" s="122"/>
    </row>
    <row r="8741" spans="2:3" x14ac:dyDescent="0.2">
      <c r="B8741" s="110"/>
      <c r="C8741" s="122"/>
    </row>
    <row r="8742" spans="2:3" x14ac:dyDescent="0.2">
      <c r="B8742" s="110"/>
      <c r="C8742" s="122"/>
    </row>
    <row r="8743" spans="2:3" x14ac:dyDescent="0.2">
      <c r="B8743" s="110"/>
      <c r="C8743" s="122"/>
    </row>
    <row r="8744" spans="2:3" x14ac:dyDescent="0.2">
      <c r="B8744" s="110"/>
      <c r="C8744" s="122"/>
    </row>
    <row r="8745" spans="2:3" x14ac:dyDescent="0.2">
      <c r="B8745" s="110"/>
      <c r="C8745" s="122"/>
    </row>
    <row r="8746" spans="2:3" x14ac:dyDescent="0.2">
      <c r="B8746" s="110"/>
      <c r="C8746" s="122"/>
    </row>
    <row r="8747" spans="2:3" x14ac:dyDescent="0.2">
      <c r="B8747" s="110"/>
      <c r="C8747" s="122"/>
    </row>
    <row r="8748" spans="2:3" x14ac:dyDescent="0.2">
      <c r="B8748" s="110"/>
      <c r="C8748" s="122"/>
    </row>
    <row r="8749" spans="2:3" x14ac:dyDescent="0.2">
      <c r="B8749" s="110"/>
      <c r="C8749" s="122"/>
    </row>
    <row r="8750" spans="2:3" x14ac:dyDescent="0.2">
      <c r="B8750" s="110"/>
      <c r="C8750" s="122"/>
    </row>
    <row r="8751" spans="2:3" x14ac:dyDescent="0.2">
      <c r="B8751" s="110"/>
      <c r="C8751" s="122"/>
    </row>
    <row r="8752" spans="2:3" x14ac:dyDescent="0.2">
      <c r="B8752" s="110"/>
      <c r="C8752" s="122"/>
    </row>
    <row r="8753" spans="2:3" x14ac:dyDescent="0.2">
      <c r="B8753" s="110"/>
      <c r="C8753" s="122"/>
    </row>
    <row r="8754" spans="2:3" x14ac:dyDescent="0.2">
      <c r="B8754" s="110"/>
      <c r="C8754" s="122"/>
    </row>
    <row r="8755" spans="2:3" x14ac:dyDescent="0.2">
      <c r="B8755" s="110"/>
      <c r="C8755" s="122"/>
    </row>
    <row r="8756" spans="2:3" x14ac:dyDescent="0.2">
      <c r="B8756" s="110"/>
      <c r="C8756" s="122"/>
    </row>
    <row r="8757" spans="2:3" x14ac:dyDescent="0.2">
      <c r="B8757" s="110"/>
      <c r="C8757" s="122"/>
    </row>
    <row r="8758" spans="2:3" x14ac:dyDescent="0.2">
      <c r="B8758" s="110"/>
      <c r="C8758" s="122"/>
    </row>
    <row r="8759" spans="2:3" x14ac:dyDescent="0.2">
      <c r="B8759" s="110"/>
      <c r="C8759" s="122"/>
    </row>
    <row r="8760" spans="2:3" x14ac:dyDescent="0.2">
      <c r="B8760" s="110"/>
      <c r="C8760" s="122"/>
    </row>
    <row r="8761" spans="2:3" x14ac:dyDescent="0.2">
      <c r="B8761" s="110"/>
      <c r="C8761" s="122"/>
    </row>
    <row r="8762" spans="2:3" x14ac:dyDescent="0.2">
      <c r="B8762" s="110"/>
      <c r="C8762" s="122"/>
    </row>
    <row r="8763" spans="2:3" x14ac:dyDescent="0.2">
      <c r="B8763" s="110"/>
      <c r="C8763" s="122"/>
    </row>
    <row r="8764" spans="2:3" x14ac:dyDescent="0.2">
      <c r="B8764" s="110"/>
      <c r="C8764" s="122"/>
    </row>
    <row r="8765" spans="2:3" x14ac:dyDescent="0.2">
      <c r="B8765" s="110"/>
      <c r="C8765" s="122"/>
    </row>
    <row r="8766" spans="2:3" x14ac:dyDescent="0.2">
      <c r="B8766" s="110"/>
      <c r="C8766" s="122"/>
    </row>
    <row r="8767" spans="2:3" x14ac:dyDescent="0.2">
      <c r="B8767" s="110"/>
      <c r="C8767" s="122"/>
    </row>
    <row r="8768" spans="2:3" x14ac:dyDescent="0.2">
      <c r="B8768" s="110"/>
      <c r="C8768" s="122"/>
    </row>
    <row r="8769" spans="2:3" x14ac:dyDescent="0.2">
      <c r="B8769" s="110"/>
      <c r="C8769" s="122"/>
    </row>
    <row r="8770" spans="2:3" x14ac:dyDescent="0.2">
      <c r="B8770" s="110"/>
      <c r="C8770" s="122"/>
    </row>
    <row r="8771" spans="2:3" x14ac:dyDescent="0.2">
      <c r="B8771" s="110"/>
      <c r="C8771" s="122"/>
    </row>
    <row r="8772" spans="2:3" x14ac:dyDescent="0.2">
      <c r="B8772" s="110"/>
      <c r="C8772" s="122"/>
    </row>
    <row r="8773" spans="2:3" x14ac:dyDescent="0.2">
      <c r="B8773" s="110"/>
      <c r="C8773" s="122"/>
    </row>
    <row r="8774" spans="2:3" x14ac:dyDescent="0.2">
      <c r="B8774" s="110"/>
      <c r="C8774" s="122"/>
    </row>
    <row r="8775" spans="2:3" x14ac:dyDescent="0.2">
      <c r="B8775" s="110"/>
      <c r="C8775" s="122"/>
    </row>
    <row r="8776" spans="2:3" x14ac:dyDescent="0.2">
      <c r="B8776" s="110"/>
      <c r="C8776" s="122"/>
    </row>
    <row r="8777" spans="2:3" x14ac:dyDescent="0.2">
      <c r="B8777" s="110"/>
      <c r="C8777" s="122"/>
    </row>
    <row r="8778" spans="2:3" x14ac:dyDescent="0.2">
      <c r="B8778" s="110"/>
      <c r="C8778" s="122"/>
    </row>
    <row r="8779" spans="2:3" x14ac:dyDescent="0.2">
      <c r="B8779" s="110"/>
      <c r="C8779" s="122"/>
    </row>
    <row r="8780" spans="2:3" x14ac:dyDescent="0.2">
      <c r="B8780" s="110"/>
      <c r="C8780" s="122"/>
    </row>
    <row r="8781" spans="2:3" x14ac:dyDescent="0.2">
      <c r="B8781" s="110"/>
      <c r="C8781" s="122"/>
    </row>
    <row r="8782" spans="2:3" x14ac:dyDescent="0.2">
      <c r="B8782" s="110"/>
      <c r="C8782" s="122"/>
    </row>
    <row r="8783" spans="2:3" x14ac:dyDescent="0.2">
      <c r="B8783" s="110"/>
      <c r="C8783" s="122"/>
    </row>
    <row r="8784" spans="2:3" x14ac:dyDescent="0.2">
      <c r="B8784" s="110"/>
      <c r="C8784" s="122"/>
    </row>
    <row r="8785" spans="2:3" x14ac:dyDescent="0.2">
      <c r="B8785" s="110"/>
      <c r="C8785" s="122"/>
    </row>
    <row r="8786" spans="2:3" x14ac:dyDescent="0.2">
      <c r="B8786" s="110"/>
      <c r="C8786" s="122"/>
    </row>
    <row r="8787" spans="2:3" x14ac:dyDescent="0.2">
      <c r="B8787" s="110"/>
      <c r="C8787" s="122"/>
    </row>
    <row r="8788" spans="2:3" x14ac:dyDescent="0.2">
      <c r="B8788" s="110"/>
      <c r="C8788" s="122"/>
    </row>
    <row r="8789" spans="2:3" x14ac:dyDescent="0.2">
      <c r="B8789" s="110"/>
      <c r="C8789" s="122"/>
    </row>
    <row r="8790" spans="2:3" x14ac:dyDescent="0.2">
      <c r="B8790" s="110"/>
      <c r="C8790" s="122"/>
    </row>
    <row r="8791" spans="2:3" x14ac:dyDescent="0.2">
      <c r="B8791" s="110"/>
      <c r="C8791" s="122"/>
    </row>
    <row r="8792" spans="2:3" x14ac:dyDescent="0.2">
      <c r="B8792" s="110"/>
      <c r="C8792" s="122"/>
    </row>
    <row r="8793" spans="2:3" x14ac:dyDescent="0.2">
      <c r="B8793" s="110"/>
      <c r="C8793" s="122"/>
    </row>
    <row r="8794" spans="2:3" x14ac:dyDescent="0.2">
      <c r="B8794" s="110"/>
      <c r="C8794" s="122"/>
    </row>
    <row r="8795" spans="2:3" x14ac:dyDescent="0.2">
      <c r="B8795" s="110"/>
      <c r="C8795" s="122"/>
    </row>
    <row r="8796" spans="2:3" x14ac:dyDescent="0.2">
      <c r="B8796" s="110"/>
      <c r="C8796" s="122"/>
    </row>
    <row r="8797" spans="2:3" x14ac:dyDescent="0.2">
      <c r="B8797" s="110"/>
      <c r="C8797" s="122"/>
    </row>
    <row r="8798" spans="2:3" x14ac:dyDescent="0.2">
      <c r="B8798" s="110"/>
      <c r="C8798" s="122"/>
    </row>
    <row r="8799" spans="2:3" x14ac:dyDescent="0.2">
      <c r="B8799" s="110"/>
      <c r="C8799" s="122"/>
    </row>
    <row r="8800" spans="2:3" x14ac:dyDescent="0.2">
      <c r="B8800" s="110"/>
      <c r="C8800" s="122"/>
    </row>
    <row r="8801" spans="2:3" x14ac:dyDescent="0.2">
      <c r="B8801" s="110"/>
      <c r="C8801" s="122"/>
    </row>
    <row r="8802" spans="2:3" x14ac:dyDescent="0.2">
      <c r="B8802" s="110"/>
      <c r="C8802" s="122"/>
    </row>
    <row r="8803" spans="2:3" x14ac:dyDescent="0.2">
      <c r="B8803" s="110"/>
      <c r="C8803" s="122"/>
    </row>
    <row r="8804" spans="2:3" x14ac:dyDescent="0.2">
      <c r="B8804" s="110"/>
      <c r="C8804" s="122"/>
    </row>
    <row r="8805" spans="2:3" x14ac:dyDescent="0.2">
      <c r="B8805" s="110"/>
      <c r="C8805" s="122"/>
    </row>
    <row r="8806" spans="2:3" x14ac:dyDescent="0.2">
      <c r="B8806" s="110"/>
      <c r="C8806" s="122"/>
    </row>
    <row r="8807" spans="2:3" x14ac:dyDescent="0.2">
      <c r="B8807" s="110"/>
      <c r="C8807" s="122"/>
    </row>
    <row r="8808" spans="2:3" x14ac:dyDescent="0.2">
      <c r="B8808" s="110"/>
      <c r="C8808" s="122"/>
    </row>
    <row r="8809" spans="2:3" x14ac:dyDescent="0.2">
      <c r="B8809" s="110"/>
      <c r="C8809" s="122"/>
    </row>
    <row r="8810" spans="2:3" x14ac:dyDescent="0.2">
      <c r="B8810" s="110"/>
      <c r="C8810" s="122"/>
    </row>
    <row r="8811" spans="2:3" x14ac:dyDescent="0.2">
      <c r="B8811" s="110"/>
      <c r="C8811" s="122"/>
    </row>
    <row r="8812" spans="2:3" x14ac:dyDescent="0.2">
      <c r="B8812" s="110"/>
      <c r="C8812" s="122"/>
    </row>
    <row r="8813" spans="2:3" x14ac:dyDescent="0.2">
      <c r="B8813" s="110"/>
      <c r="C8813" s="122"/>
    </row>
    <row r="8814" spans="2:3" x14ac:dyDescent="0.2">
      <c r="B8814" s="110"/>
      <c r="C8814" s="122"/>
    </row>
    <row r="8815" spans="2:3" x14ac:dyDescent="0.2">
      <c r="B8815" s="110"/>
      <c r="C8815" s="122"/>
    </row>
    <row r="8816" spans="2:3" x14ac:dyDescent="0.2">
      <c r="B8816" s="110"/>
      <c r="C8816" s="122"/>
    </row>
    <row r="8817" spans="2:3" x14ac:dyDescent="0.2">
      <c r="B8817" s="110"/>
      <c r="C8817" s="122"/>
    </row>
    <row r="8818" spans="2:3" x14ac:dyDescent="0.2">
      <c r="B8818" s="110"/>
      <c r="C8818" s="122"/>
    </row>
    <row r="8819" spans="2:3" x14ac:dyDescent="0.2">
      <c r="B8819" s="110"/>
      <c r="C8819" s="122"/>
    </row>
    <row r="8820" spans="2:3" x14ac:dyDescent="0.2">
      <c r="B8820" s="110"/>
      <c r="C8820" s="122"/>
    </row>
    <row r="8821" spans="2:3" x14ac:dyDescent="0.2">
      <c r="B8821" s="110"/>
      <c r="C8821" s="122"/>
    </row>
    <row r="8822" spans="2:3" x14ac:dyDescent="0.2">
      <c r="B8822" s="110"/>
      <c r="C8822" s="122"/>
    </row>
    <row r="8823" spans="2:3" x14ac:dyDescent="0.2">
      <c r="B8823" s="110"/>
      <c r="C8823" s="122"/>
    </row>
    <row r="8824" spans="2:3" x14ac:dyDescent="0.2">
      <c r="B8824" s="110"/>
      <c r="C8824" s="122"/>
    </row>
    <row r="8825" spans="2:3" x14ac:dyDescent="0.2">
      <c r="B8825" s="110"/>
      <c r="C8825" s="122"/>
    </row>
    <row r="8826" spans="2:3" x14ac:dyDescent="0.2">
      <c r="B8826" s="110"/>
      <c r="C8826" s="122"/>
    </row>
    <row r="8827" spans="2:3" x14ac:dyDescent="0.2">
      <c r="B8827" s="110"/>
      <c r="C8827" s="122"/>
    </row>
    <row r="8828" spans="2:3" x14ac:dyDescent="0.2">
      <c r="B8828" s="110"/>
      <c r="C8828" s="122"/>
    </row>
    <row r="8829" spans="2:3" x14ac:dyDescent="0.2">
      <c r="B8829" s="110"/>
      <c r="C8829" s="122"/>
    </row>
    <row r="8830" spans="2:3" x14ac:dyDescent="0.2">
      <c r="B8830" s="110"/>
      <c r="C8830" s="122"/>
    </row>
    <row r="8831" spans="2:3" x14ac:dyDescent="0.2">
      <c r="B8831" s="110"/>
      <c r="C8831" s="122"/>
    </row>
    <row r="8832" spans="2:3" x14ac:dyDescent="0.2">
      <c r="B8832" s="110"/>
      <c r="C8832" s="122"/>
    </row>
    <row r="8833" spans="2:3" x14ac:dyDescent="0.2">
      <c r="B8833" s="110"/>
      <c r="C8833" s="122"/>
    </row>
    <row r="8834" spans="2:3" x14ac:dyDescent="0.2">
      <c r="B8834" s="110"/>
      <c r="C8834" s="122"/>
    </row>
    <row r="8835" spans="2:3" x14ac:dyDescent="0.2">
      <c r="B8835" s="110"/>
      <c r="C8835" s="122"/>
    </row>
    <row r="8836" spans="2:3" x14ac:dyDescent="0.2">
      <c r="B8836" s="110"/>
      <c r="C8836" s="122"/>
    </row>
    <row r="8837" spans="2:3" x14ac:dyDescent="0.2">
      <c r="B8837" s="110"/>
      <c r="C8837" s="122"/>
    </row>
    <row r="8838" spans="2:3" x14ac:dyDescent="0.2">
      <c r="B8838" s="110"/>
      <c r="C8838" s="122"/>
    </row>
    <row r="8839" spans="2:3" x14ac:dyDescent="0.2">
      <c r="B8839" s="110"/>
      <c r="C8839" s="122"/>
    </row>
    <row r="8840" spans="2:3" x14ac:dyDescent="0.2">
      <c r="B8840" s="110"/>
      <c r="C8840" s="122"/>
    </row>
    <row r="8841" spans="2:3" x14ac:dyDescent="0.2">
      <c r="B8841" s="110"/>
      <c r="C8841" s="122"/>
    </row>
    <row r="8842" spans="2:3" x14ac:dyDescent="0.2">
      <c r="B8842" s="110"/>
      <c r="C8842" s="122"/>
    </row>
    <row r="8843" spans="2:3" x14ac:dyDescent="0.2">
      <c r="B8843" s="110"/>
      <c r="C8843" s="122"/>
    </row>
    <row r="8844" spans="2:3" x14ac:dyDescent="0.2">
      <c r="B8844" s="110"/>
      <c r="C8844" s="122"/>
    </row>
    <row r="8845" spans="2:3" x14ac:dyDescent="0.2">
      <c r="B8845" s="110"/>
      <c r="C8845" s="122"/>
    </row>
    <row r="8846" spans="2:3" x14ac:dyDescent="0.2">
      <c r="B8846" s="110"/>
      <c r="C8846" s="122"/>
    </row>
    <row r="8847" spans="2:3" x14ac:dyDescent="0.2">
      <c r="B8847" s="110"/>
      <c r="C8847" s="122"/>
    </row>
    <row r="8848" spans="2:3" x14ac:dyDescent="0.2">
      <c r="B8848" s="110"/>
      <c r="C8848" s="122"/>
    </row>
    <row r="8849" spans="2:3" x14ac:dyDescent="0.2">
      <c r="B8849" s="110"/>
      <c r="C8849" s="122"/>
    </row>
    <row r="8850" spans="2:3" x14ac:dyDescent="0.2">
      <c r="B8850" s="110"/>
      <c r="C8850" s="122"/>
    </row>
    <row r="8851" spans="2:3" x14ac:dyDescent="0.2">
      <c r="B8851" s="110"/>
      <c r="C8851" s="122"/>
    </row>
    <row r="8852" spans="2:3" x14ac:dyDescent="0.2">
      <c r="B8852" s="110"/>
      <c r="C8852" s="122"/>
    </row>
    <row r="8853" spans="2:3" x14ac:dyDescent="0.2">
      <c r="B8853" s="110"/>
      <c r="C8853" s="122"/>
    </row>
    <row r="8854" spans="2:3" x14ac:dyDescent="0.2">
      <c r="B8854" s="110"/>
      <c r="C8854" s="122"/>
    </row>
    <row r="8855" spans="2:3" x14ac:dyDescent="0.2">
      <c r="B8855" s="110"/>
      <c r="C8855" s="122"/>
    </row>
    <row r="8856" spans="2:3" x14ac:dyDescent="0.2">
      <c r="B8856" s="110"/>
      <c r="C8856" s="122"/>
    </row>
    <row r="8857" spans="2:3" x14ac:dyDescent="0.2">
      <c r="B8857" s="110"/>
      <c r="C8857" s="122"/>
    </row>
    <row r="8858" spans="2:3" x14ac:dyDescent="0.2">
      <c r="B8858" s="110"/>
      <c r="C8858" s="122"/>
    </row>
    <row r="8859" spans="2:3" x14ac:dyDescent="0.2">
      <c r="B8859" s="110"/>
      <c r="C8859" s="122"/>
    </row>
    <row r="8860" spans="2:3" x14ac:dyDescent="0.2">
      <c r="B8860" s="110"/>
      <c r="C8860" s="122"/>
    </row>
    <row r="8861" spans="2:3" x14ac:dyDescent="0.2">
      <c r="B8861" s="110"/>
      <c r="C8861" s="122"/>
    </row>
    <row r="8862" spans="2:3" x14ac:dyDescent="0.2">
      <c r="B8862" s="110"/>
      <c r="C8862" s="122"/>
    </row>
    <row r="8863" spans="2:3" x14ac:dyDescent="0.2">
      <c r="B8863" s="110"/>
      <c r="C8863" s="122"/>
    </row>
    <row r="8864" spans="2:3" x14ac:dyDescent="0.2">
      <c r="B8864" s="110"/>
      <c r="C8864" s="122"/>
    </row>
    <row r="8865" spans="2:3" x14ac:dyDescent="0.2">
      <c r="B8865" s="110"/>
      <c r="C8865" s="122"/>
    </row>
    <row r="8866" spans="2:3" x14ac:dyDescent="0.2">
      <c r="B8866" s="110"/>
      <c r="C8866" s="122"/>
    </row>
    <row r="8867" spans="2:3" x14ac:dyDescent="0.2">
      <c r="B8867" s="110"/>
      <c r="C8867" s="122"/>
    </row>
    <row r="8868" spans="2:3" x14ac:dyDescent="0.2">
      <c r="B8868" s="110"/>
      <c r="C8868" s="122"/>
    </row>
    <row r="8869" spans="2:3" x14ac:dyDescent="0.2">
      <c r="B8869" s="110"/>
      <c r="C8869" s="122"/>
    </row>
    <row r="8870" spans="2:3" x14ac:dyDescent="0.2">
      <c r="B8870" s="110"/>
      <c r="C8870" s="122"/>
    </row>
    <row r="8871" spans="2:3" x14ac:dyDescent="0.2">
      <c r="B8871" s="110"/>
      <c r="C8871" s="122"/>
    </row>
    <row r="8872" spans="2:3" x14ac:dyDescent="0.2">
      <c r="B8872" s="110"/>
      <c r="C8872" s="122"/>
    </row>
    <row r="8873" spans="2:3" x14ac:dyDescent="0.2">
      <c r="B8873" s="110"/>
      <c r="C8873" s="122"/>
    </row>
    <row r="8874" spans="2:3" x14ac:dyDescent="0.2">
      <c r="B8874" s="110"/>
      <c r="C8874" s="122"/>
    </row>
    <row r="8875" spans="2:3" x14ac:dyDescent="0.2">
      <c r="B8875" s="110"/>
      <c r="C8875" s="122"/>
    </row>
    <row r="8876" spans="2:3" x14ac:dyDescent="0.2">
      <c r="B8876" s="110"/>
      <c r="C8876" s="122"/>
    </row>
    <row r="8877" spans="2:3" x14ac:dyDescent="0.2">
      <c r="B8877" s="110"/>
      <c r="C8877" s="122"/>
    </row>
    <row r="8878" spans="2:3" x14ac:dyDescent="0.2">
      <c r="B8878" s="110"/>
      <c r="C8878" s="122"/>
    </row>
    <row r="8879" spans="2:3" x14ac:dyDescent="0.2">
      <c r="B8879" s="110"/>
      <c r="C8879" s="122"/>
    </row>
    <row r="8880" spans="2:3" x14ac:dyDescent="0.2">
      <c r="B8880" s="110"/>
      <c r="C8880" s="122"/>
    </row>
    <row r="8881" spans="2:3" x14ac:dyDescent="0.2">
      <c r="B8881" s="110"/>
      <c r="C8881" s="122"/>
    </row>
    <row r="8882" spans="2:3" x14ac:dyDescent="0.2">
      <c r="B8882" s="110"/>
      <c r="C8882" s="122"/>
    </row>
    <row r="8883" spans="2:3" x14ac:dyDescent="0.2">
      <c r="B8883" s="110"/>
      <c r="C8883" s="122"/>
    </row>
    <row r="8884" spans="2:3" x14ac:dyDescent="0.2">
      <c r="B8884" s="110"/>
      <c r="C8884" s="122"/>
    </row>
    <row r="8885" spans="2:3" x14ac:dyDescent="0.2">
      <c r="B8885" s="110"/>
      <c r="C8885" s="122"/>
    </row>
    <row r="8886" spans="2:3" x14ac:dyDescent="0.2">
      <c r="B8886" s="110"/>
      <c r="C8886" s="122"/>
    </row>
    <row r="8887" spans="2:3" x14ac:dyDescent="0.2">
      <c r="B8887" s="110"/>
      <c r="C8887" s="122"/>
    </row>
    <row r="8888" spans="2:3" x14ac:dyDescent="0.2">
      <c r="B8888" s="110"/>
      <c r="C8888" s="122"/>
    </row>
    <row r="8889" spans="2:3" x14ac:dyDescent="0.2">
      <c r="B8889" s="110"/>
      <c r="C8889" s="122"/>
    </row>
    <row r="8890" spans="2:3" x14ac:dyDescent="0.2">
      <c r="B8890" s="110"/>
      <c r="C8890" s="122"/>
    </row>
    <row r="8891" spans="2:3" x14ac:dyDescent="0.2">
      <c r="B8891" s="110"/>
      <c r="C8891" s="122"/>
    </row>
    <row r="8892" spans="2:3" x14ac:dyDescent="0.2">
      <c r="B8892" s="110"/>
      <c r="C8892" s="122"/>
    </row>
    <row r="8893" spans="2:3" x14ac:dyDescent="0.2">
      <c r="B8893" s="110"/>
      <c r="C8893" s="122"/>
    </row>
    <row r="8894" spans="2:3" x14ac:dyDescent="0.2">
      <c r="B8894" s="110"/>
      <c r="C8894" s="122"/>
    </row>
    <row r="8895" spans="2:3" x14ac:dyDescent="0.2">
      <c r="B8895" s="110"/>
      <c r="C8895" s="122"/>
    </row>
    <row r="8896" spans="2:3" x14ac:dyDescent="0.2">
      <c r="B8896" s="110"/>
      <c r="C8896" s="122"/>
    </row>
    <row r="8897" spans="2:3" x14ac:dyDescent="0.2">
      <c r="B8897" s="110"/>
      <c r="C8897" s="122"/>
    </row>
    <row r="8898" spans="2:3" x14ac:dyDescent="0.2">
      <c r="B8898" s="110"/>
      <c r="C8898" s="122"/>
    </row>
    <row r="8899" spans="2:3" x14ac:dyDescent="0.2">
      <c r="B8899" s="110"/>
      <c r="C8899" s="122"/>
    </row>
    <row r="8900" spans="2:3" x14ac:dyDescent="0.2">
      <c r="B8900" s="110"/>
      <c r="C8900" s="122"/>
    </row>
    <row r="8901" spans="2:3" x14ac:dyDescent="0.2">
      <c r="B8901" s="110"/>
      <c r="C8901" s="122"/>
    </row>
    <row r="8902" spans="2:3" x14ac:dyDescent="0.2">
      <c r="B8902" s="110"/>
      <c r="C8902" s="122"/>
    </row>
    <row r="8903" spans="2:3" x14ac:dyDescent="0.2">
      <c r="B8903" s="110"/>
      <c r="C8903" s="122"/>
    </row>
    <row r="8904" spans="2:3" x14ac:dyDescent="0.2">
      <c r="B8904" s="110"/>
      <c r="C8904" s="122"/>
    </row>
    <row r="8905" spans="2:3" x14ac:dyDescent="0.2">
      <c r="B8905" s="110"/>
      <c r="C8905" s="122"/>
    </row>
    <row r="8906" spans="2:3" x14ac:dyDescent="0.2">
      <c r="B8906" s="110"/>
      <c r="C8906" s="122"/>
    </row>
    <row r="8907" spans="2:3" x14ac:dyDescent="0.2">
      <c r="B8907" s="110"/>
      <c r="C8907" s="122"/>
    </row>
    <row r="8908" spans="2:3" x14ac:dyDescent="0.2">
      <c r="B8908" s="110"/>
      <c r="C8908" s="122"/>
    </row>
    <row r="8909" spans="2:3" x14ac:dyDescent="0.2">
      <c r="B8909" s="110"/>
      <c r="C8909" s="122"/>
    </row>
    <row r="8910" spans="2:3" x14ac:dyDescent="0.2">
      <c r="B8910" s="110"/>
      <c r="C8910" s="122"/>
    </row>
    <row r="8911" spans="2:3" x14ac:dyDescent="0.2">
      <c r="B8911" s="110"/>
      <c r="C8911" s="122"/>
    </row>
    <row r="8912" spans="2:3" x14ac:dyDescent="0.2">
      <c r="B8912" s="110"/>
      <c r="C8912" s="122"/>
    </row>
    <row r="8913" spans="2:3" x14ac:dyDescent="0.2">
      <c r="B8913" s="110"/>
      <c r="C8913" s="122"/>
    </row>
    <row r="8914" spans="2:3" x14ac:dyDescent="0.2">
      <c r="B8914" s="110"/>
      <c r="C8914" s="122"/>
    </row>
    <row r="8915" spans="2:3" x14ac:dyDescent="0.2">
      <c r="B8915" s="110"/>
      <c r="C8915" s="122"/>
    </row>
    <row r="8916" spans="2:3" x14ac:dyDescent="0.2">
      <c r="B8916" s="110"/>
      <c r="C8916" s="122"/>
    </row>
    <row r="8917" spans="2:3" x14ac:dyDescent="0.2">
      <c r="B8917" s="110"/>
      <c r="C8917" s="122"/>
    </row>
    <row r="8918" spans="2:3" x14ac:dyDescent="0.2">
      <c r="B8918" s="110"/>
      <c r="C8918" s="122"/>
    </row>
    <row r="8919" spans="2:3" x14ac:dyDescent="0.2">
      <c r="B8919" s="110"/>
      <c r="C8919" s="122"/>
    </row>
    <row r="8920" spans="2:3" x14ac:dyDescent="0.2">
      <c r="B8920" s="110"/>
      <c r="C8920" s="122"/>
    </row>
    <row r="8921" spans="2:3" x14ac:dyDescent="0.2">
      <c r="B8921" s="110"/>
      <c r="C8921" s="122"/>
    </row>
    <row r="8922" spans="2:3" x14ac:dyDescent="0.2">
      <c r="B8922" s="110"/>
      <c r="C8922" s="122"/>
    </row>
    <row r="8923" spans="2:3" x14ac:dyDescent="0.2">
      <c r="B8923" s="110"/>
      <c r="C8923" s="122"/>
    </row>
    <row r="8924" spans="2:3" x14ac:dyDescent="0.2">
      <c r="B8924" s="110"/>
      <c r="C8924" s="122"/>
    </row>
    <row r="8925" spans="2:3" x14ac:dyDescent="0.2">
      <c r="B8925" s="110"/>
      <c r="C8925" s="122"/>
    </row>
    <row r="8926" spans="2:3" x14ac:dyDescent="0.2">
      <c r="B8926" s="110"/>
      <c r="C8926" s="122"/>
    </row>
    <row r="8927" spans="2:3" x14ac:dyDescent="0.2">
      <c r="B8927" s="110"/>
      <c r="C8927" s="122"/>
    </row>
    <row r="8928" spans="2:3" x14ac:dyDescent="0.2">
      <c r="B8928" s="110"/>
      <c r="C8928" s="122"/>
    </row>
    <row r="8929" spans="2:3" x14ac:dyDescent="0.2">
      <c r="B8929" s="110"/>
      <c r="C8929" s="122"/>
    </row>
    <row r="8930" spans="2:3" x14ac:dyDescent="0.2">
      <c r="B8930" s="110"/>
      <c r="C8930" s="122"/>
    </row>
    <row r="8931" spans="2:3" x14ac:dyDescent="0.2">
      <c r="B8931" s="110"/>
      <c r="C8931" s="122"/>
    </row>
    <row r="8932" spans="2:3" x14ac:dyDescent="0.2">
      <c r="B8932" s="110"/>
      <c r="C8932" s="122"/>
    </row>
    <row r="8933" spans="2:3" x14ac:dyDescent="0.2">
      <c r="B8933" s="110"/>
      <c r="C8933" s="122"/>
    </row>
    <row r="8934" spans="2:3" x14ac:dyDescent="0.2">
      <c r="B8934" s="110"/>
      <c r="C8934" s="122"/>
    </row>
    <row r="8935" spans="2:3" x14ac:dyDescent="0.2">
      <c r="B8935" s="110"/>
      <c r="C8935" s="122"/>
    </row>
    <row r="8936" spans="2:3" x14ac:dyDescent="0.2">
      <c r="B8936" s="110"/>
      <c r="C8936" s="122"/>
    </row>
    <row r="8937" spans="2:3" x14ac:dyDescent="0.2">
      <c r="B8937" s="110"/>
      <c r="C8937" s="122"/>
    </row>
    <row r="8938" spans="2:3" x14ac:dyDescent="0.2">
      <c r="B8938" s="110"/>
      <c r="C8938" s="122"/>
    </row>
    <row r="8939" spans="2:3" x14ac:dyDescent="0.2">
      <c r="B8939" s="110"/>
      <c r="C8939" s="122"/>
    </row>
    <row r="8940" spans="2:3" x14ac:dyDescent="0.2">
      <c r="B8940" s="110"/>
      <c r="C8940" s="122"/>
    </row>
    <row r="8941" spans="2:3" x14ac:dyDescent="0.2">
      <c r="B8941" s="110"/>
      <c r="C8941" s="122"/>
    </row>
    <row r="8942" spans="2:3" x14ac:dyDescent="0.2">
      <c r="B8942" s="110"/>
      <c r="C8942" s="122"/>
    </row>
    <row r="8943" spans="2:3" x14ac:dyDescent="0.2">
      <c r="B8943" s="110"/>
      <c r="C8943" s="122"/>
    </row>
    <row r="8944" spans="2:3" x14ac:dyDescent="0.2">
      <c r="B8944" s="110"/>
      <c r="C8944" s="122"/>
    </row>
    <row r="8945" spans="2:3" x14ac:dyDescent="0.2">
      <c r="B8945" s="110"/>
      <c r="C8945" s="122"/>
    </row>
    <row r="8946" spans="2:3" x14ac:dyDescent="0.2">
      <c r="B8946" s="110"/>
      <c r="C8946" s="122"/>
    </row>
    <row r="8947" spans="2:3" x14ac:dyDescent="0.2">
      <c r="B8947" s="110"/>
      <c r="C8947" s="122"/>
    </row>
    <row r="8948" spans="2:3" x14ac:dyDescent="0.2">
      <c r="B8948" s="110"/>
      <c r="C8948" s="122"/>
    </row>
    <row r="8949" spans="2:3" x14ac:dyDescent="0.2">
      <c r="B8949" s="110"/>
      <c r="C8949" s="122"/>
    </row>
    <row r="8950" spans="2:3" x14ac:dyDescent="0.2">
      <c r="B8950" s="110"/>
      <c r="C8950" s="122"/>
    </row>
    <row r="8951" spans="2:3" x14ac:dyDescent="0.2">
      <c r="B8951" s="110"/>
      <c r="C8951" s="122"/>
    </row>
    <row r="8952" spans="2:3" x14ac:dyDescent="0.2">
      <c r="B8952" s="110"/>
      <c r="C8952" s="122"/>
    </row>
    <row r="8953" spans="2:3" x14ac:dyDescent="0.2">
      <c r="B8953" s="110"/>
      <c r="C8953" s="122"/>
    </row>
    <row r="8954" spans="2:3" x14ac:dyDescent="0.2">
      <c r="B8954" s="110"/>
      <c r="C8954" s="122"/>
    </row>
    <row r="8955" spans="2:3" x14ac:dyDescent="0.2">
      <c r="B8955" s="110"/>
      <c r="C8955" s="122"/>
    </row>
    <row r="8956" spans="2:3" x14ac:dyDescent="0.2">
      <c r="B8956" s="110"/>
      <c r="C8956" s="122"/>
    </row>
    <row r="8957" spans="2:3" x14ac:dyDescent="0.2">
      <c r="B8957" s="110"/>
      <c r="C8957" s="122"/>
    </row>
    <row r="8958" spans="2:3" x14ac:dyDescent="0.2">
      <c r="B8958" s="110"/>
      <c r="C8958" s="122"/>
    </row>
    <row r="8959" spans="2:3" x14ac:dyDescent="0.2">
      <c r="B8959" s="110"/>
      <c r="C8959" s="122"/>
    </row>
    <row r="8960" spans="2:3" x14ac:dyDescent="0.2">
      <c r="B8960" s="110"/>
      <c r="C8960" s="122"/>
    </row>
    <row r="8961" spans="2:3" x14ac:dyDescent="0.2">
      <c r="B8961" s="110"/>
      <c r="C8961" s="122"/>
    </row>
    <row r="8962" spans="2:3" x14ac:dyDescent="0.2">
      <c r="B8962" s="110"/>
      <c r="C8962" s="122"/>
    </row>
    <row r="8963" spans="2:3" x14ac:dyDescent="0.2">
      <c r="B8963" s="110"/>
      <c r="C8963" s="122"/>
    </row>
    <row r="8964" spans="2:3" x14ac:dyDescent="0.2">
      <c r="B8964" s="110"/>
      <c r="C8964" s="122"/>
    </row>
    <row r="8965" spans="2:3" x14ac:dyDescent="0.2">
      <c r="B8965" s="110"/>
      <c r="C8965" s="122"/>
    </row>
    <row r="8966" spans="2:3" x14ac:dyDescent="0.2">
      <c r="B8966" s="110"/>
      <c r="C8966" s="122"/>
    </row>
    <row r="8967" spans="2:3" x14ac:dyDescent="0.2">
      <c r="B8967" s="110"/>
      <c r="C8967" s="122"/>
    </row>
    <row r="8968" spans="2:3" x14ac:dyDescent="0.2">
      <c r="B8968" s="110"/>
      <c r="C8968" s="122"/>
    </row>
    <row r="8969" spans="2:3" x14ac:dyDescent="0.2">
      <c r="B8969" s="110"/>
      <c r="C8969" s="122"/>
    </row>
    <row r="8970" spans="2:3" x14ac:dyDescent="0.2">
      <c r="B8970" s="110"/>
      <c r="C8970" s="122"/>
    </row>
    <row r="8971" spans="2:3" x14ac:dyDescent="0.2">
      <c r="B8971" s="110"/>
      <c r="C8971" s="122"/>
    </row>
    <row r="8972" spans="2:3" x14ac:dyDescent="0.2">
      <c r="B8972" s="110"/>
      <c r="C8972" s="122"/>
    </row>
    <row r="8973" spans="2:3" x14ac:dyDescent="0.2">
      <c r="B8973" s="110"/>
      <c r="C8973" s="122"/>
    </row>
    <row r="8974" spans="2:3" x14ac:dyDescent="0.2">
      <c r="B8974" s="110"/>
      <c r="C8974" s="122"/>
    </row>
    <row r="8975" spans="2:3" x14ac:dyDescent="0.2">
      <c r="B8975" s="110"/>
      <c r="C8975" s="122"/>
    </row>
    <row r="8976" spans="2:3" x14ac:dyDescent="0.2">
      <c r="B8976" s="110"/>
      <c r="C8976" s="122"/>
    </row>
    <row r="8977" spans="2:3" x14ac:dyDescent="0.2">
      <c r="B8977" s="110"/>
      <c r="C8977" s="122"/>
    </row>
    <row r="8978" spans="2:3" x14ac:dyDescent="0.2">
      <c r="B8978" s="110"/>
      <c r="C8978" s="122"/>
    </row>
    <row r="8979" spans="2:3" x14ac:dyDescent="0.2">
      <c r="B8979" s="110"/>
      <c r="C8979" s="122"/>
    </row>
    <row r="8980" spans="2:3" x14ac:dyDescent="0.2">
      <c r="B8980" s="110"/>
      <c r="C8980" s="122"/>
    </row>
    <row r="8981" spans="2:3" x14ac:dyDescent="0.2">
      <c r="B8981" s="110"/>
      <c r="C8981" s="122"/>
    </row>
    <row r="8982" spans="2:3" x14ac:dyDescent="0.2">
      <c r="B8982" s="110"/>
      <c r="C8982" s="122"/>
    </row>
    <row r="8983" spans="2:3" x14ac:dyDescent="0.2">
      <c r="B8983" s="110"/>
      <c r="C8983" s="122"/>
    </row>
    <row r="8984" spans="2:3" x14ac:dyDescent="0.2">
      <c r="B8984" s="110"/>
      <c r="C8984" s="122"/>
    </row>
    <row r="8985" spans="2:3" x14ac:dyDescent="0.2">
      <c r="B8985" s="110"/>
      <c r="C8985" s="122"/>
    </row>
    <row r="8986" spans="2:3" x14ac:dyDescent="0.2">
      <c r="B8986" s="110"/>
      <c r="C8986" s="122"/>
    </row>
    <row r="8987" spans="2:3" x14ac:dyDescent="0.2">
      <c r="B8987" s="110"/>
      <c r="C8987" s="122"/>
    </row>
    <row r="8988" spans="2:3" x14ac:dyDescent="0.2">
      <c r="B8988" s="110"/>
      <c r="C8988" s="122"/>
    </row>
    <row r="8989" spans="2:3" x14ac:dyDescent="0.2">
      <c r="B8989" s="110"/>
      <c r="C8989" s="122"/>
    </row>
    <row r="8990" spans="2:3" x14ac:dyDescent="0.2">
      <c r="B8990" s="110"/>
      <c r="C8990" s="122"/>
    </row>
    <row r="8991" spans="2:3" x14ac:dyDescent="0.2">
      <c r="B8991" s="110"/>
      <c r="C8991" s="122"/>
    </row>
    <row r="8992" spans="2:3" x14ac:dyDescent="0.2">
      <c r="B8992" s="110"/>
      <c r="C8992" s="122"/>
    </row>
    <row r="8993" spans="2:3" x14ac:dyDescent="0.2">
      <c r="B8993" s="110"/>
      <c r="C8993" s="122"/>
    </row>
    <row r="8994" spans="2:3" x14ac:dyDescent="0.2">
      <c r="B8994" s="110"/>
      <c r="C8994" s="122"/>
    </row>
    <row r="8995" spans="2:3" x14ac:dyDescent="0.2">
      <c r="B8995" s="110"/>
      <c r="C8995" s="122"/>
    </row>
    <row r="8996" spans="2:3" x14ac:dyDescent="0.2">
      <c r="B8996" s="110"/>
      <c r="C8996" s="122"/>
    </row>
    <row r="8997" spans="2:3" x14ac:dyDescent="0.2">
      <c r="B8997" s="110"/>
      <c r="C8997" s="122"/>
    </row>
    <row r="8998" spans="2:3" x14ac:dyDescent="0.2">
      <c r="B8998" s="110"/>
      <c r="C8998" s="122"/>
    </row>
    <row r="8999" spans="2:3" x14ac:dyDescent="0.2">
      <c r="B8999" s="110"/>
      <c r="C8999" s="122"/>
    </row>
    <row r="9000" spans="2:3" x14ac:dyDescent="0.2">
      <c r="B9000" s="110"/>
      <c r="C9000" s="122"/>
    </row>
    <row r="9001" spans="2:3" x14ac:dyDescent="0.2">
      <c r="B9001" s="110"/>
      <c r="C9001" s="122"/>
    </row>
    <row r="9002" spans="2:3" x14ac:dyDescent="0.2">
      <c r="B9002" s="110"/>
      <c r="C9002" s="122"/>
    </row>
    <row r="9003" spans="2:3" x14ac:dyDescent="0.2">
      <c r="B9003" s="110"/>
      <c r="C9003" s="122"/>
    </row>
    <row r="9004" spans="2:3" x14ac:dyDescent="0.2">
      <c r="B9004" s="110"/>
      <c r="C9004" s="122"/>
    </row>
    <row r="9005" spans="2:3" x14ac:dyDescent="0.2">
      <c r="B9005" s="110"/>
      <c r="C9005" s="122"/>
    </row>
    <row r="9006" spans="2:3" x14ac:dyDescent="0.2">
      <c r="B9006" s="110"/>
      <c r="C9006" s="122"/>
    </row>
    <row r="9007" spans="2:3" x14ac:dyDescent="0.2">
      <c r="B9007" s="110"/>
      <c r="C9007" s="122"/>
    </row>
    <row r="9008" spans="2:3" x14ac:dyDescent="0.2">
      <c r="B9008" s="110"/>
      <c r="C9008" s="122"/>
    </row>
    <row r="9009" spans="2:3" x14ac:dyDescent="0.2">
      <c r="B9009" s="110"/>
      <c r="C9009" s="122"/>
    </row>
    <row r="9010" spans="2:3" x14ac:dyDescent="0.2">
      <c r="B9010" s="110"/>
      <c r="C9010" s="122"/>
    </row>
    <row r="9011" spans="2:3" x14ac:dyDescent="0.2">
      <c r="B9011" s="110"/>
      <c r="C9011" s="122"/>
    </row>
    <row r="9012" spans="2:3" x14ac:dyDescent="0.2">
      <c r="B9012" s="110"/>
      <c r="C9012" s="122"/>
    </row>
    <row r="9013" spans="2:3" x14ac:dyDescent="0.2">
      <c r="B9013" s="110"/>
      <c r="C9013" s="122"/>
    </row>
    <row r="9014" spans="2:3" x14ac:dyDescent="0.2">
      <c r="B9014" s="110"/>
      <c r="C9014" s="122"/>
    </row>
    <row r="9015" spans="2:3" x14ac:dyDescent="0.2">
      <c r="B9015" s="110"/>
      <c r="C9015" s="122"/>
    </row>
    <row r="9016" spans="2:3" x14ac:dyDescent="0.2">
      <c r="B9016" s="110"/>
      <c r="C9016" s="122"/>
    </row>
    <row r="9017" spans="2:3" x14ac:dyDescent="0.2">
      <c r="B9017" s="110"/>
      <c r="C9017" s="122"/>
    </row>
    <row r="9018" spans="2:3" x14ac:dyDescent="0.2">
      <c r="B9018" s="110"/>
      <c r="C9018" s="122"/>
    </row>
    <row r="9019" spans="2:3" x14ac:dyDescent="0.2">
      <c r="B9019" s="110"/>
      <c r="C9019" s="122"/>
    </row>
    <row r="9020" spans="2:3" x14ac:dyDescent="0.2">
      <c r="B9020" s="110"/>
      <c r="C9020" s="122"/>
    </row>
    <row r="9021" spans="2:3" x14ac:dyDescent="0.2">
      <c r="B9021" s="110"/>
      <c r="C9021" s="122"/>
    </row>
    <row r="9022" spans="2:3" x14ac:dyDescent="0.2">
      <c r="B9022" s="110"/>
      <c r="C9022" s="122"/>
    </row>
    <row r="9023" spans="2:3" x14ac:dyDescent="0.2">
      <c r="B9023" s="110"/>
      <c r="C9023" s="122"/>
    </row>
    <row r="9024" spans="2:3" x14ac:dyDescent="0.2">
      <c r="B9024" s="110"/>
      <c r="C9024" s="122"/>
    </row>
    <row r="9025" spans="2:3" x14ac:dyDescent="0.2">
      <c r="B9025" s="110"/>
      <c r="C9025" s="122"/>
    </row>
    <row r="9026" spans="2:3" x14ac:dyDescent="0.2">
      <c r="B9026" s="110"/>
      <c r="C9026" s="122"/>
    </row>
    <row r="9027" spans="2:3" x14ac:dyDescent="0.2">
      <c r="B9027" s="110"/>
      <c r="C9027" s="122"/>
    </row>
    <row r="9028" spans="2:3" x14ac:dyDescent="0.2">
      <c r="B9028" s="110"/>
      <c r="C9028" s="122"/>
    </row>
    <row r="9029" spans="2:3" x14ac:dyDescent="0.2">
      <c r="B9029" s="110"/>
      <c r="C9029" s="122"/>
    </row>
    <row r="9030" spans="2:3" x14ac:dyDescent="0.2">
      <c r="B9030" s="110"/>
      <c r="C9030" s="122"/>
    </row>
    <row r="9031" spans="2:3" x14ac:dyDescent="0.2">
      <c r="B9031" s="110"/>
      <c r="C9031" s="122"/>
    </row>
    <row r="9032" spans="2:3" x14ac:dyDescent="0.2">
      <c r="B9032" s="110"/>
      <c r="C9032" s="122"/>
    </row>
    <row r="9033" spans="2:3" x14ac:dyDescent="0.2">
      <c r="B9033" s="110"/>
      <c r="C9033" s="122"/>
    </row>
    <row r="9034" spans="2:3" x14ac:dyDescent="0.2">
      <c r="B9034" s="110"/>
      <c r="C9034" s="122"/>
    </row>
    <row r="9035" spans="2:3" x14ac:dyDescent="0.2">
      <c r="B9035" s="110"/>
      <c r="C9035" s="122"/>
    </row>
    <row r="9036" spans="2:3" x14ac:dyDescent="0.2">
      <c r="B9036" s="110"/>
      <c r="C9036" s="122"/>
    </row>
    <row r="9037" spans="2:3" x14ac:dyDescent="0.2">
      <c r="B9037" s="110"/>
      <c r="C9037" s="122"/>
    </row>
    <row r="9038" spans="2:3" x14ac:dyDescent="0.2">
      <c r="B9038" s="110"/>
      <c r="C9038" s="122"/>
    </row>
    <row r="9039" spans="2:3" x14ac:dyDescent="0.2">
      <c r="B9039" s="110"/>
      <c r="C9039" s="122"/>
    </row>
    <row r="9040" spans="2:3" x14ac:dyDescent="0.2">
      <c r="B9040" s="110"/>
      <c r="C9040" s="122"/>
    </row>
    <row r="9041" spans="2:3" x14ac:dyDescent="0.2">
      <c r="B9041" s="110"/>
      <c r="C9041" s="122"/>
    </row>
    <row r="9042" spans="2:3" x14ac:dyDescent="0.2">
      <c r="B9042" s="110"/>
      <c r="C9042" s="122"/>
    </row>
    <row r="9043" spans="2:3" x14ac:dyDescent="0.2">
      <c r="B9043" s="110"/>
      <c r="C9043" s="122"/>
    </row>
    <row r="9044" spans="2:3" x14ac:dyDescent="0.2">
      <c r="B9044" s="110"/>
      <c r="C9044" s="122"/>
    </row>
    <row r="9045" spans="2:3" x14ac:dyDescent="0.2">
      <c r="B9045" s="110"/>
      <c r="C9045" s="122"/>
    </row>
    <row r="9046" spans="2:3" x14ac:dyDescent="0.2">
      <c r="B9046" s="110"/>
      <c r="C9046" s="122"/>
    </row>
    <row r="9047" spans="2:3" x14ac:dyDescent="0.2">
      <c r="B9047" s="110"/>
      <c r="C9047" s="122"/>
    </row>
    <row r="9048" spans="2:3" x14ac:dyDescent="0.2">
      <c r="B9048" s="110"/>
      <c r="C9048" s="122"/>
    </row>
    <row r="9049" spans="2:3" x14ac:dyDescent="0.2">
      <c r="B9049" s="110"/>
      <c r="C9049" s="122"/>
    </row>
    <row r="9050" spans="2:3" x14ac:dyDescent="0.2">
      <c r="B9050" s="110"/>
      <c r="C9050" s="122"/>
    </row>
    <row r="9051" spans="2:3" x14ac:dyDescent="0.2">
      <c r="B9051" s="110"/>
      <c r="C9051" s="122"/>
    </row>
    <row r="9052" spans="2:3" x14ac:dyDescent="0.2">
      <c r="B9052" s="110"/>
      <c r="C9052" s="122"/>
    </row>
    <row r="9053" spans="2:3" x14ac:dyDescent="0.2">
      <c r="B9053" s="110"/>
      <c r="C9053" s="122"/>
    </row>
    <row r="9054" spans="2:3" x14ac:dyDescent="0.2">
      <c r="B9054" s="110"/>
      <c r="C9054" s="122"/>
    </row>
    <row r="9055" spans="2:3" x14ac:dyDescent="0.2">
      <c r="B9055" s="110"/>
      <c r="C9055" s="122"/>
    </row>
    <row r="9056" spans="2:3" x14ac:dyDescent="0.2">
      <c r="B9056" s="110"/>
      <c r="C9056" s="122"/>
    </row>
    <row r="9057" spans="2:3" x14ac:dyDescent="0.2">
      <c r="B9057" s="110"/>
      <c r="C9057" s="122"/>
    </row>
    <row r="9058" spans="2:3" x14ac:dyDescent="0.2">
      <c r="B9058" s="110"/>
      <c r="C9058" s="122"/>
    </row>
    <row r="9059" spans="2:3" x14ac:dyDescent="0.2">
      <c r="B9059" s="110"/>
      <c r="C9059" s="122"/>
    </row>
    <row r="9060" spans="2:3" x14ac:dyDescent="0.2">
      <c r="B9060" s="110"/>
      <c r="C9060" s="122"/>
    </row>
    <row r="9061" spans="2:3" x14ac:dyDescent="0.2">
      <c r="B9061" s="110"/>
      <c r="C9061" s="122"/>
    </row>
    <row r="9062" spans="2:3" x14ac:dyDescent="0.2">
      <c r="B9062" s="110"/>
      <c r="C9062" s="122"/>
    </row>
    <row r="9063" spans="2:3" x14ac:dyDescent="0.2">
      <c r="B9063" s="110"/>
      <c r="C9063" s="122"/>
    </row>
    <row r="9064" spans="2:3" x14ac:dyDescent="0.2">
      <c r="B9064" s="110"/>
      <c r="C9064" s="122"/>
    </row>
    <row r="9065" spans="2:3" x14ac:dyDescent="0.2">
      <c r="B9065" s="110"/>
      <c r="C9065" s="122"/>
    </row>
    <row r="9066" spans="2:3" x14ac:dyDescent="0.2">
      <c r="B9066" s="110"/>
      <c r="C9066" s="122"/>
    </row>
    <row r="9067" spans="2:3" x14ac:dyDescent="0.2">
      <c r="B9067" s="110"/>
      <c r="C9067" s="122"/>
    </row>
    <row r="9068" spans="2:3" x14ac:dyDescent="0.2">
      <c r="B9068" s="110"/>
      <c r="C9068" s="122"/>
    </row>
    <row r="9069" spans="2:3" x14ac:dyDescent="0.2">
      <c r="B9069" s="110"/>
      <c r="C9069" s="122"/>
    </row>
    <row r="9070" spans="2:3" x14ac:dyDescent="0.2">
      <c r="B9070" s="110"/>
      <c r="C9070" s="122"/>
    </row>
    <row r="9071" spans="2:3" x14ac:dyDescent="0.2">
      <c r="B9071" s="110"/>
      <c r="C9071" s="122"/>
    </row>
    <row r="9072" spans="2:3" x14ac:dyDescent="0.2">
      <c r="B9072" s="110"/>
      <c r="C9072" s="122"/>
    </row>
    <row r="9073" spans="2:3" x14ac:dyDescent="0.2">
      <c r="B9073" s="110"/>
      <c r="C9073" s="122"/>
    </row>
    <row r="9074" spans="2:3" x14ac:dyDescent="0.2">
      <c r="B9074" s="110"/>
      <c r="C9074" s="122"/>
    </row>
    <row r="9075" spans="2:3" x14ac:dyDescent="0.2">
      <c r="B9075" s="110"/>
      <c r="C9075" s="122"/>
    </row>
    <row r="9076" spans="2:3" x14ac:dyDescent="0.2">
      <c r="B9076" s="110"/>
      <c r="C9076" s="122"/>
    </row>
    <row r="9077" spans="2:3" x14ac:dyDescent="0.2">
      <c r="B9077" s="110"/>
      <c r="C9077" s="122"/>
    </row>
    <row r="9078" spans="2:3" x14ac:dyDescent="0.2">
      <c r="B9078" s="110"/>
      <c r="C9078" s="122"/>
    </row>
    <row r="9079" spans="2:3" x14ac:dyDescent="0.2">
      <c r="B9079" s="110"/>
      <c r="C9079" s="122"/>
    </row>
    <row r="9080" spans="2:3" x14ac:dyDescent="0.2">
      <c r="B9080" s="110"/>
      <c r="C9080" s="122"/>
    </row>
    <row r="9081" spans="2:3" x14ac:dyDescent="0.2">
      <c r="B9081" s="110"/>
      <c r="C9081" s="122"/>
    </row>
    <row r="9082" spans="2:3" x14ac:dyDescent="0.2">
      <c r="B9082" s="110"/>
      <c r="C9082" s="122"/>
    </row>
    <row r="9083" spans="2:3" x14ac:dyDescent="0.2">
      <c r="B9083" s="110"/>
      <c r="C9083" s="122"/>
    </row>
    <row r="9084" spans="2:3" x14ac:dyDescent="0.2">
      <c r="B9084" s="110"/>
      <c r="C9084" s="122"/>
    </row>
    <row r="9085" spans="2:3" x14ac:dyDescent="0.2">
      <c r="B9085" s="110"/>
      <c r="C9085" s="122"/>
    </row>
    <row r="9086" spans="2:3" x14ac:dyDescent="0.2">
      <c r="B9086" s="110"/>
      <c r="C9086" s="122"/>
    </row>
    <row r="9087" spans="2:3" x14ac:dyDescent="0.2">
      <c r="B9087" s="110"/>
      <c r="C9087" s="122"/>
    </row>
    <row r="9088" spans="2:3" x14ac:dyDescent="0.2">
      <c r="B9088" s="110"/>
      <c r="C9088" s="122"/>
    </row>
    <row r="9089" spans="2:3" x14ac:dyDescent="0.2">
      <c r="B9089" s="110"/>
      <c r="C9089" s="122"/>
    </row>
    <row r="9090" spans="2:3" x14ac:dyDescent="0.2">
      <c r="B9090" s="110"/>
      <c r="C9090" s="122"/>
    </row>
    <row r="9091" spans="2:3" x14ac:dyDescent="0.2">
      <c r="B9091" s="110"/>
      <c r="C9091" s="122"/>
    </row>
    <row r="9092" spans="2:3" x14ac:dyDescent="0.2">
      <c r="B9092" s="110"/>
      <c r="C9092" s="122"/>
    </row>
    <row r="9093" spans="2:3" x14ac:dyDescent="0.2">
      <c r="B9093" s="110"/>
      <c r="C9093" s="122"/>
    </row>
    <row r="9094" spans="2:3" x14ac:dyDescent="0.2">
      <c r="B9094" s="110"/>
      <c r="C9094" s="122"/>
    </row>
    <row r="9095" spans="2:3" x14ac:dyDescent="0.2">
      <c r="B9095" s="110"/>
      <c r="C9095" s="122"/>
    </row>
    <row r="9096" spans="2:3" x14ac:dyDescent="0.2">
      <c r="B9096" s="110"/>
      <c r="C9096" s="122"/>
    </row>
    <row r="9097" spans="2:3" x14ac:dyDescent="0.2">
      <c r="B9097" s="110"/>
      <c r="C9097" s="122"/>
    </row>
    <row r="9098" spans="2:3" x14ac:dyDescent="0.2">
      <c r="B9098" s="110"/>
      <c r="C9098" s="122"/>
    </row>
    <row r="9099" spans="2:3" x14ac:dyDescent="0.2">
      <c r="B9099" s="110"/>
      <c r="C9099" s="122"/>
    </row>
    <row r="9100" spans="2:3" x14ac:dyDescent="0.2">
      <c r="B9100" s="110"/>
      <c r="C9100" s="122"/>
    </row>
    <row r="9101" spans="2:3" x14ac:dyDescent="0.2">
      <c r="B9101" s="110"/>
      <c r="C9101" s="122"/>
    </row>
    <row r="9102" spans="2:3" x14ac:dyDescent="0.2">
      <c r="B9102" s="110"/>
      <c r="C9102" s="122"/>
    </row>
    <row r="9103" spans="2:3" x14ac:dyDescent="0.2">
      <c r="B9103" s="110"/>
      <c r="C9103" s="122"/>
    </row>
    <row r="9104" spans="2:3" x14ac:dyDescent="0.2">
      <c r="B9104" s="110"/>
      <c r="C9104" s="122"/>
    </row>
    <row r="9105" spans="2:3" x14ac:dyDescent="0.2">
      <c r="B9105" s="110"/>
      <c r="C9105" s="122"/>
    </row>
    <row r="9106" spans="2:3" x14ac:dyDescent="0.2">
      <c r="B9106" s="110"/>
      <c r="C9106" s="122"/>
    </row>
    <row r="9107" spans="2:3" x14ac:dyDescent="0.2">
      <c r="B9107" s="110"/>
      <c r="C9107" s="122"/>
    </row>
    <row r="9108" spans="2:3" x14ac:dyDescent="0.2">
      <c r="B9108" s="110"/>
      <c r="C9108" s="122"/>
    </row>
    <row r="9109" spans="2:3" x14ac:dyDescent="0.2">
      <c r="B9109" s="110"/>
      <c r="C9109" s="122"/>
    </row>
    <row r="9110" spans="2:3" x14ac:dyDescent="0.2">
      <c r="B9110" s="110"/>
      <c r="C9110" s="122"/>
    </row>
    <row r="9111" spans="2:3" x14ac:dyDescent="0.2">
      <c r="B9111" s="110"/>
      <c r="C9111" s="122"/>
    </row>
    <row r="9112" spans="2:3" x14ac:dyDescent="0.2">
      <c r="B9112" s="110"/>
      <c r="C9112" s="122"/>
    </row>
    <row r="9113" spans="2:3" x14ac:dyDescent="0.2">
      <c r="B9113" s="110"/>
      <c r="C9113" s="122"/>
    </row>
    <row r="9114" spans="2:3" x14ac:dyDescent="0.2">
      <c r="B9114" s="110"/>
      <c r="C9114" s="122"/>
    </row>
    <row r="9115" spans="2:3" x14ac:dyDescent="0.2">
      <c r="B9115" s="110"/>
      <c r="C9115" s="122"/>
    </row>
    <row r="9116" spans="2:3" x14ac:dyDescent="0.2">
      <c r="B9116" s="110"/>
      <c r="C9116" s="122"/>
    </row>
    <row r="9117" spans="2:3" x14ac:dyDescent="0.2">
      <c r="B9117" s="110"/>
      <c r="C9117" s="122"/>
    </row>
    <row r="9118" spans="2:3" x14ac:dyDescent="0.2">
      <c r="B9118" s="110"/>
      <c r="C9118" s="122"/>
    </row>
    <row r="9119" spans="2:3" x14ac:dyDescent="0.2">
      <c r="B9119" s="110"/>
      <c r="C9119" s="122"/>
    </row>
    <row r="9120" spans="2:3" x14ac:dyDescent="0.2">
      <c r="B9120" s="110"/>
      <c r="C9120" s="122"/>
    </row>
    <row r="9121" spans="2:3" x14ac:dyDescent="0.2">
      <c r="B9121" s="110"/>
      <c r="C9121" s="122"/>
    </row>
    <row r="9122" spans="2:3" x14ac:dyDescent="0.2">
      <c r="B9122" s="110"/>
      <c r="C9122" s="122"/>
    </row>
    <row r="9123" spans="2:3" x14ac:dyDescent="0.2">
      <c r="B9123" s="110"/>
      <c r="C9123" s="122"/>
    </row>
    <row r="9124" spans="2:3" x14ac:dyDescent="0.2">
      <c r="B9124" s="110"/>
      <c r="C9124" s="122"/>
    </row>
    <row r="9125" spans="2:3" x14ac:dyDescent="0.2">
      <c r="B9125" s="110"/>
      <c r="C9125" s="122"/>
    </row>
    <row r="9126" spans="2:3" x14ac:dyDescent="0.2">
      <c r="B9126" s="110"/>
      <c r="C9126" s="122"/>
    </row>
    <row r="9127" spans="2:3" x14ac:dyDescent="0.2">
      <c r="B9127" s="110"/>
      <c r="C9127" s="122"/>
    </row>
    <row r="9128" spans="2:3" x14ac:dyDescent="0.2">
      <c r="B9128" s="110"/>
      <c r="C9128" s="122"/>
    </row>
    <row r="9129" spans="2:3" x14ac:dyDescent="0.2">
      <c r="B9129" s="110"/>
      <c r="C9129" s="122"/>
    </row>
    <row r="9130" spans="2:3" x14ac:dyDescent="0.2">
      <c r="B9130" s="110"/>
      <c r="C9130" s="122"/>
    </row>
    <row r="9131" spans="2:3" x14ac:dyDescent="0.2">
      <c r="B9131" s="110"/>
      <c r="C9131" s="122"/>
    </row>
    <row r="9132" spans="2:3" x14ac:dyDescent="0.2">
      <c r="B9132" s="110"/>
      <c r="C9132" s="122"/>
    </row>
    <row r="9133" spans="2:3" x14ac:dyDescent="0.2">
      <c r="B9133" s="110"/>
      <c r="C9133" s="122"/>
    </row>
    <row r="9134" spans="2:3" x14ac:dyDescent="0.2">
      <c r="B9134" s="110"/>
      <c r="C9134" s="122"/>
    </row>
    <row r="9135" spans="2:3" x14ac:dyDescent="0.2">
      <c r="B9135" s="110"/>
      <c r="C9135" s="122"/>
    </row>
    <row r="9136" spans="2:3" x14ac:dyDescent="0.2">
      <c r="B9136" s="110"/>
      <c r="C9136" s="122"/>
    </row>
    <row r="9137" spans="2:3" x14ac:dyDescent="0.2">
      <c r="B9137" s="110"/>
      <c r="C9137" s="122"/>
    </row>
    <row r="9138" spans="2:3" x14ac:dyDescent="0.2">
      <c r="B9138" s="110"/>
      <c r="C9138" s="122"/>
    </row>
    <row r="9139" spans="2:3" x14ac:dyDescent="0.2">
      <c r="B9139" s="110"/>
      <c r="C9139" s="122"/>
    </row>
    <row r="9140" spans="2:3" x14ac:dyDescent="0.2">
      <c r="B9140" s="110"/>
      <c r="C9140" s="122"/>
    </row>
    <row r="9141" spans="2:3" x14ac:dyDescent="0.2">
      <c r="B9141" s="110"/>
      <c r="C9141" s="122"/>
    </row>
    <row r="9142" spans="2:3" x14ac:dyDescent="0.2">
      <c r="B9142" s="110"/>
      <c r="C9142" s="122"/>
    </row>
    <row r="9143" spans="2:3" x14ac:dyDescent="0.2">
      <c r="B9143" s="110"/>
      <c r="C9143" s="122"/>
    </row>
    <row r="9144" spans="2:3" x14ac:dyDescent="0.2">
      <c r="B9144" s="110"/>
      <c r="C9144" s="122"/>
    </row>
    <row r="9145" spans="2:3" x14ac:dyDescent="0.2">
      <c r="B9145" s="110"/>
      <c r="C9145" s="122"/>
    </row>
    <row r="9146" spans="2:3" x14ac:dyDescent="0.2">
      <c r="B9146" s="110"/>
      <c r="C9146" s="122"/>
    </row>
    <row r="9147" spans="2:3" x14ac:dyDescent="0.2">
      <c r="B9147" s="110"/>
      <c r="C9147" s="122"/>
    </row>
    <row r="9148" spans="2:3" x14ac:dyDescent="0.2">
      <c r="B9148" s="110"/>
      <c r="C9148" s="122"/>
    </row>
    <row r="9149" spans="2:3" x14ac:dyDescent="0.2">
      <c r="B9149" s="110"/>
      <c r="C9149" s="122"/>
    </row>
    <row r="9150" spans="2:3" x14ac:dyDescent="0.2">
      <c r="B9150" s="110"/>
      <c r="C9150" s="122"/>
    </row>
    <row r="9151" spans="2:3" x14ac:dyDescent="0.2">
      <c r="B9151" s="110"/>
      <c r="C9151" s="122"/>
    </row>
    <row r="9152" spans="2:3" x14ac:dyDescent="0.2">
      <c r="B9152" s="110"/>
      <c r="C9152" s="122"/>
    </row>
    <row r="9153" spans="2:3" x14ac:dyDescent="0.2">
      <c r="B9153" s="110"/>
      <c r="C9153" s="122"/>
    </row>
    <row r="9154" spans="2:3" x14ac:dyDescent="0.2">
      <c r="B9154" s="110"/>
      <c r="C9154" s="122"/>
    </row>
    <row r="9155" spans="2:3" x14ac:dyDescent="0.2">
      <c r="B9155" s="110"/>
      <c r="C9155" s="122"/>
    </row>
    <row r="9156" spans="2:3" x14ac:dyDescent="0.2">
      <c r="B9156" s="110"/>
      <c r="C9156" s="122"/>
    </row>
    <row r="9157" spans="2:3" x14ac:dyDescent="0.2">
      <c r="B9157" s="110"/>
      <c r="C9157" s="122"/>
    </row>
    <row r="9158" spans="2:3" x14ac:dyDescent="0.2">
      <c r="B9158" s="110"/>
      <c r="C9158" s="122"/>
    </row>
    <row r="9159" spans="2:3" x14ac:dyDescent="0.2">
      <c r="B9159" s="110"/>
      <c r="C9159" s="122"/>
    </row>
    <row r="9160" spans="2:3" x14ac:dyDescent="0.2">
      <c r="B9160" s="110"/>
      <c r="C9160" s="122"/>
    </row>
    <row r="9161" spans="2:3" x14ac:dyDescent="0.2">
      <c r="B9161" s="110"/>
      <c r="C9161" s="122"/>
    </row>
    <row r="9162" spans="2:3" x14ac:dyDescent="0.2">
      <c r="B9162" s="110"/>
      <c r="C9162" s="122"/>
    </row>
    <row r="9163" spans="2:3" x14ac:dyDescent="0.2">
      <c r="B9163" s="110"/>
      <c r="C9163" s="122"/>
    </row>
    <row r="9164" spans="2:3" x14ac:dyDescent="0.2">
      <c r="B9164" s="110"/>
      <c r="C9164" s="122"/>
    </row>
    <row r="9165" spans="2:3" x14ac:dyDescent="0.2">
      <c r="B9165" s="110"/>
      <c r="C9165" s="122"/>
    </row>
    <row r="9166" spans="2:3" x14ac:dyDescent="0.2">
      <c r="B9166" s="110"/>
      <c r="C9166" s="122"/>
    </row>
    <row r="9167" spans="2:3" x14ac:dyDescent="0.2">
      <c r="B9167" s="110"/>
      <c r="C9167" s="122"/>
    </row>
    <row r="9168" spans="2:3" x14ac:dyDescent="0.2">
      <c r="B9168" s="110"/>
      <c r="C9168" s="122"/>
    </row>
    <row r="9169" spans="2:3" x14ac:dyDescent="0.2">
      <c r="B9169" s="110"/>
      <c r="C9169" s="122"/>
    </row>
    <row r="9170" spans="2:3" x14ac:dyDescent="0.2">
      <c r="B9170" s="110"/>
      <c r="C9170" s="122"/>
    </row>
    <row r="9171" spans="2:3" x14ac:dyDescent="0.2">
      <c r="B9171" s="110"/>
      <c r="C9171" s="122"/>
    </row>
    <row r="9172" spans="2:3" x14ac:dyDescent="0.2">
      <c r="B9172" s="110"/>
      <c r="C9172" s="122"/>
    </row>
    <row r="9173" spans="2:3" x14ac:dyDescent="0.2">
      <c r="B9173" s="110"/>
      <c r="C9173" s="122"/>
    </row>
    <row r="9174" spans="2:3" x14ac:dyDescent="0.2">
      <c r="B9174" s="110"/>
      <c r="C9174" s="122"/>
    </row>
    <row r="9175" spans="2:3" x14ac:dyDescent="0.2">
      <c r="B9175" s="110"/>
      <c r="C9175" s="122"/>
    </row>
    <row r="9176" spans="2:3" x14ac:dyDescent="0.2">
      <c r="B9176" s="110"/>
      <c r="C9176" s="122"/>
    </row>
    <row r="9177" spans="2:3" x14ac:dyDescent="0.2">
      <c r="B9177" s="110"/>
      <c r="C9177" s="122"/>
    </row>
    <row r="9178" spans="2:3" x14ac:dyDescent="0.2">
      <c r="B9178" s="110"/>
      <c r="C9178" s="122"/>
    </row>
    <row r="9179" spans="2:3" x14ac:dyDescent="0.2">
      <c r="B9179" s="110"/>
      <c r="C9179" s="122"/>
    </row>
    <row r="9180" spans="2:3" x14ac:dyDescent="0.2">
      <c r="B9180" s="110"/>
      <c r="C9180" s="122"/>
    </row>
    <row r="9181" spans="2:3" x14ac:dyDescent="0.2">
      <c r="B9181" s="110"/>
      <c r="C9181" s="122"/>
    </row>
    <row r="9182" spans="2:3" x14ac:dyDescent="0.2">
      <c r="B9182" s="110"/>
      <c r="C9182" s="122"/>
    </row>
    <row r="9183" spans="2:3" x14ac:dyDescent="0.2">
      <c r="B9183" s="110"/>
      <c r="C9183" s="122"/>
    </row>
    <row r="9184" spans="2:3" x14ac:dyDescent="0.2">
      <c r="B9184" s="110"/>
      <c r="C9184" s="122"/>
    </row>
    <row r="9185" spans="2:3" x14ac:dyDescent="0.2">
      <c r="B9185" s="110"/>
      <c r="C9185" s="122"/>
    </row>
    <row r="9186" spans="2:3" x14ac:dyDescent="0.2">
      <c r="B9186" s="110"/>
      <c r="C9186" s="122"/>
    </row>
    <row r="9187" spans="2:3" x14ac:dyDescent="0.2">
      <c r="B9187" s="110"/>
      <c r="C9187" s="122"/>
    </row>
    <row r="9188" spans="2:3" x14ac:dyDescent="0.2">
      <c r="B9188" s="110"/>
      <c r="C9188" s="122"/>
    </row>
    <row r="9189" spans="2:3" x14ac:dyDescent="0.2">
      <c r="B9189" s="110"/>
      <c r="C9189" s="122"/>
    </row>
    <row r="9190" spans="2:3" x14ac:dyDescent="0.2">
      <c r="B9190" s="110"/>
      <c r="C9190" s="122"/>
    </row>
    <row r="9191" spans="2:3" x14ac:dyDescent="0.2">
      <c r="B9191" s="110"/>
      <c r="C9191" s="122"/>
    </row>
    <row r="9192" spans="2:3" x14ac:dyDescent="0.2">
      <c r="B9192" s="110"/>
      <c r="C9192" s="122"/>
    </row>
    <row r="9193" spans="2:3" x14ac:dyDescent="0.2">
      <c r="B9193" s="110"/>
      <c r="C9193" s="122"/>
    </row>
    <row r="9194" spans="2:3" x14ac:dyDescent="0.2">
      <c r="B9194" s="110"/>
      <c r="C9194" s="122"/>
    </row>
    <row r="9195" spans="2:3" x14ac:dyDescent="0.2">
      <c r="B9195" s="110"/>
      <c r="C9195" s="122"/>
    </row>
    <row r="9196" spans="2:3" x14ac:dyDescent="0.2">
      <c r="B9196" s="110"/>
      <c r="C9196" s="122"/>
    </row>
    <row r="9197" spans="2:3" x14ac:dyDescent="0.2">
      <c r="B9197" s="110"/>
      <c r="C9197" s="122"/>
    </row>
    <row r="9198" spans="2:3" x14ac:dyDescent="0.2">
      <c r="B9198" s="110"/>
      <c r="C9198" s="122"/>
    </row>
    <row r="9199" spans="2:3" x14ac:dyDescent="0.2">
      <c r="B9199" s="110"/>
      <c r="C9199" s="122"/>
    </row>
    <row r="9200" spans="2:3" x14ac:dyDescent="0.2">
      <c r="B9200" s="110"/>
      <c r="C9200" s="122"/>
    </row>
    <row r="9201" spans="2:3" x14ac:dyDescent="0.2">
      <c r="B9201" s="110"/>
      <c r="C9201" s="122"/>
    </row>
    <row r="9202" spans="2:3" x14ac:dyDescent="0.2">
      <c r="B9202" s="110"/>
      <c r="C9202" s="122"/>
    </row>
    <row r="9203" spans="2:3" x14ac:dyDescent="0.2">
      <c r="B9203" s="110"/>
      <c r="C9203" s="122"/>
    </row>
    <row r="9204" spans="2:3" x14ac:dyDescent="0.2">
      <c r="B9204" s="110"/>
      <c r="C9204" s="122"/>
    </row>
    <row r="9205" spans="2:3" x14ac:dyDescent="0.2">
      <c r="B9205" s="110"/>
      <c r="C9205" s="122"/>
    </row>
    <row r="9206" spans="2:3" x14ac:dyDescent="0.2">
      <c r="B9206" s="110"/>
      <c r="C9206" s="122"/>
    </row>
    <row r="9207" spans="2:3" x14ac:dyDescent="0.2">
      <c r="B9207" s="110"/>
      <c r="C9207" s="122"/>
    </row>
    <row r="9208" spans="2:3" x14ac:dyDescent="0.2">
      <c r="B9208" s="110"/>
      <c r="C9208" s="122"/>
    </row>
    <row r="9209" spans="2:3" x14ac:dyDescent="0.2">
      <c r="B9209" s="110"/>
      <c r="C9209" s="122"/>
    </row>
    <row r="9210" spans="2:3" x14ac:dyDescent="0.2">
      <c r="B9210" s="110"/>
      <c r="C9210" s="122"/>
    </row>
    <row r="9211" spans="2:3" x14ac:dyDescent="0.2">
      <c r="B9211" s="110"/>
      <c r="C9211" s="122"/>
    </row>
    <row r="9212" spans="2:3" x14ac:dyDescent="0.2">
      <c r="B9212" s="110"/>
      <c r="C9212" s="122"/>
    </row>
    <row r="9213" spans="2:3" x14ac:dyDescent="0.2">
      <c r="B9213" s="110"/>
      <c r="C9213" s="122"/>
    </row>
    <row r="9214" spans="2:3" x14ac:dyDescent="0.2">
      <c r="B9214" s="110"/>
      <c r="C9214" s="122"/>
    </row>
    <row r="9215" spans="2:3" x14ac:dyDescent="0.2">
      <c r="B9215" s="110"/>
      <c r="C9215" s="122"/>
    </row>
    <row r="9216" spans="2:3" x14ac:dyDescent="0.2">
      <c r="B9216" s="110"/>
      <c r="C9216" s="122"/>
    </row>
    <row r="9217" spans="2:3" x14ac:dyDescent="0.2">
      <c r="B9217" s="110"/>
      <c r="C9217" s="122"/>
    </row>
    <row r="9218" spans="2:3" x14ac:dyDescent="0.2">
      <c r="B9218" s="110"/>
      <c r="C9218" s="122"/>
    </row>
    <row r="9219" spans="2:3" x14ac:dyDescent="0.2">
      <c r="B9219" s="110"/>
      <c r="C9219" s="122"/>
    </row>
    <row r="9220" spans="2:3" x14ac:dyDescent="0.2">
      <c r="B9220" s="110"/>
      <c r="C9220" s="122"/>
    </row>
    <row r="9221" spans="2:3" x14ac:dyDescent="0.2">
      <c r="B9221" s="110"/>
      <c r="C9221" s="122"/>
    </row>
    <row r="9222" spans="2:3" x14ac:dyDescent="0.2">
      <c r="B9222" s="110"/>
      <c r="C9222" s="122"/>
    </row>
    <row r="9223" spans="2:3" x14ac:dyDescent="0.2">
      <c r="B9223" s="110"/>
      <c r="C9223" s="122"/>
    </row>
    <row r="9224" spans="2:3" x14ac:dyDescent="0.2">
      <c r="B9224" s="110"/>
      <c r="C9224" s="122"/>
    </row>
    <row r="9225" spans="2:3" x14ac:dyDescent="0.2">
      <c r="B9225" s="110"/>
      <c r="C9225" s="122"/>
    </row>
    <row r="9226" spans="2:3" x14ac:dyDescent="0.2">
      <c r="B9226" s="110"/>
      <c r="C9226" s="122"/>
    </row>
    <row r="9227" spans="2:3" x14ac:dyDescent="0.2">
      <c r="B9227" s="110"/>
      <c r="C9227" s="122"/>
    </row>
    <row r="9228" spans="2:3" x14ac:dyDescent="0.2">
      <c r="B9228" s="110"/>
      <c r="C9228" s="122"/>
    </row>
    <row r="9229" spans="2:3" x14ac:dyDescent="0.2">
      <c r="B9229" s="110"/>
      <c r="C9229" s="122"/>
    </row>
    <row r="9230" spans="2:3" x14ac:dyDescent="0.2">
      <c r="B9230" s="110"/>
      <c r="C9230" s="122"/>
    </row>
    <row r="9231" spans="2:3" x14ac:dyDescent="0.2">
      <c r="B9231" s="110"/>
      <c r="C9231" s="122"/>
    </row>
    <row r="9232" spans="2:3" x14ac:dyDescent="0.2">
      <c r="B9232" s="110"/>
      <c r="C9232" s="122"/>
    </row>
    <row r="9233" spans="2:3" x14ac:dyDescent="0.2">
      <c r="B9233" s="110"/>
      <c r="C9233" s="122"/>
    </row>
    <row r="9234" spans="2:3" x14ac:dyDescent="0.2">
      <c r="B9234" s="110"/>
      <c r="C9234" s="122"/>
    </row>
    <row r="9235" spans="2:3" x14ac:dyDescent="0.2">
      <c r="B9235" s="110"/>
      <c r="C9235" s="122"/>
    </row>
    <row r="9236" spans="2:3" x14ac:dyDescent="0.2">
      <c r="B9236" s="110"/>
      <c r="C9236" s="122"/>
    </row>
    <row r="9237" spans="2:3" x14ac:dyDescent="0.2">
      <c r="B9237" s="110"/>
      <c r="C9237" s="122"/>
    </row>
    <row r="9238" spans="2:3" x14ac:dyDescent="0.2">
      <c r="B9238" s="110"/>
      <c r="C9238" s="122"/>
    </row>
    <row r="9239" spans="2:3" x14ac:dyDescent="0.2">
      <c r="B9239" s="110"/>
      <c r="C9239" s="122"/>
    </row>
    <row r="9240" spans="2:3" x14ac:dyDescent="0.2">
      <c r="B9240" s="110"/>
      <c r="C9240" s="122"/>
    </row>
    <row r="9241" spans="2:3" x14ac:dyDescent="0.2">
      <c r="B9241" s="110"/>
      <c r="C9241" s="122"/>
    </row>
    <row r="9242" spans="2:3" x14ac:dyDescent="0.2">
      <c r="B9242" s="110"/>
      <c r="C9242" s="122"/>
    </row>
    <row r="9243" spans="2:3" x14ac:dyDescent="0.2">
      <c r="B9243" s="110"/>
      <c r="C9243" s="122"/>
    </row>
    <row r="9244" spans="2:3" x14ac:dyDescent="0.2">
      <c r="B9244" s="110"/>
      <c r="C9244" s="122"/>
    </row>
    <row r="9245" spans="2:3" x14ac:dyDescent="0.2">
      <c r="B9245" s="110"/>
      <c r="C9245" s="122"/>
    </row>
    <row r="9246" spans="2:3" x14ac:dyDescent="0.2">
      <c r="B9246" s="110"/>
      <c r="C9246" s="122"/>
    </row>
    <row r="9247" spans="2:3" x14ac:dyDescent="0.2">
      <c r="B9247" s="110"/>
      <c r="C9247" s="122"/>
    </row>
    <row r="9248" spans="2:3" x14ac:dyDescent="0.2">
      <c r="B9248" s="110"/>
      <c r="C9248" s="122"/>
    </row>
    <row r="9249" spans="2:3" x14ac:dyDescent="0.2">
      <c r="B9249" s="110"/>
      <c r="C9249" s="122"/>
    </row>
    <row r="9250" spans="2:3" x14ac:dyDescent="0.2">
      <c r="B9250" s="110"/>
      <c r="C9250" s="122"/>
    </row>
    <row r="9251" spans="2:3" x14ac:dyDescent="0.2">
      <c r="B9251" s="110"/>
      <c r="C9251" s="122"/>
    </row>
    <row r="9252" spans="2:3" x14ac:dyDescent="0.2">
      <c r="B9252" s="110"/>
      <c r="C9252" s="122"/>
    </row>
    <row r="9253" spans="2:3" x14ac:dyDescent="0.2">
      <c r="B9253" s="110"/>
      <c r="C9253" s="122"/>
    </row>
    <row r="9254" spans="2:3" x14ac:dyDescent="0.2">
      <c r="B9254" s="110"/>
      <c r="C9254" s="122"/>
    </row>
    <row r="9255" spans="2:3" x14ac:dyDescent="0.2">
      <c r="B9255" s="110"/>
      <c r="C9255" s="122"/>
    </row>
    <row r="9256" spans="2:3" x14ac:dyDescent="0.2">
      <c r="B9256" s="110"/>
      <c r="C9256" s="122"/>
    </row>
    <row r="9257" spans="2:3" x14ac:dyDescent="0.2">
      <c r="B9257" s="110"/>
      <c r="C9257" s="122"/>
    </row>
    <row r="9258" spans="2:3" x14ac:dyDescent="0.2">
      <c r="B9258" s="110"/>
      <c r="C9258" s="122"/>
    </row>
    <row r="9259" spans="2:3" x14ac:dyDescent="0.2">
      <c r="B9259" s="110"/>
      <c r="C9259" s="122"/>
    </row>
    <row r="9260" spans="2:3" x14ac:dyDescent="0.2">
      <c r="B9260" s="110"/>
      <c r="C9260" s="122"/>
    </row>
    <row r="9261" spans="2:3" x14ac:dyDescent="0.2">
      <c r="B9261" s="110"/>
      <c r="C9261" s="122"/>
    </row>
    <row r="9262" spans="2:3" x14ac:dyDescent="0.2">
      <c r="B9262" s="110"/>
      <c r="C9262" s="122"/>
    </row>
    <row r="9263" spans="2:3" x14ac:dyDescent="0.2">
      <c r="B9263" s="110"/>
      <c r="C9263" s="122"/>
    </row>
    <row r="9264" spans="2:3" x14ac:dyDescent="0.2">
      <c r="B9264" s="110"/>
      <c r="C9264" s="122"/>
    </row>
    <row r="9265" spans="2:3" x14ac:dyDescent="0.2">
      <c r="B9265" s="110"/>
      <c r="C9265" s="122"/>
    </row>
    <row r="9266" spans="2:3" x14ac:dyDescent="0.2">
      <c r="B9266" s="110"/>
      <c r="C9266" s="122"/>
    </row>
    <row r="9267" spans="2:3" x14ac:dyDescent="0.2">
      <c r="B9267" s="110"/>
      <c r="C9267" s="122"/>
    </row>
    <row r="9268" spans="2:3" x14ac:dyDescent="0.2">
      <c r="B9268" s="110"/>
      <c r="C9268" s="122"/>
    </row>
    <row r="9269" spans="2:3" x14ac:dyDescent="0.2">
      <c r="B9269" s="110"/>
      <c r="C9269" s="122"/>
    </row>
    <row r="9270" spans="2:3" x14ac:dyDescent="0.2">
      <c r="B9270" s="110"/>
      <c r="C9270" s="122"/>
    </row>
    <row r="9271" spans="2:3" x14ac:dyDescent="0.2">
      <c r="B9271" s="110"/>
      <c r="C9271" s="122"/>
    </row>
    <row r="9272" spans="2:3" x14ac:dyDescent="0.2">
      <c r="B9272" s="110"/>
      <c r="C9272" s="122"/>
    </row>
    <row r="9273" spans="2:3" x14ac:dyDescent="0.2">
      <c r="B9273" s="110"/>
      <c r="C9273" s="122"/>
    </row>
    <row r="9274" spans="2:3" x14ac:dyDescent="0.2">
      <c r="B9274" s="110"/>
      <c r="C9274" s="122"/>
    </row>
    <row r="9275" spans="2:3" x14ac:dyDescent="0.2">
      <c r="B9275" s="110"/>
      <c r="C9275" s="122"/>
    </row>
    <row r="9276" spans="2:3" x14ac:dyDescent="0.2">
      <c r="B9276" s="110"/>
      <c r="C9276" s="122"/>
    </row>
    <row r="9277" spans="2:3" x14ac:dyDescent="0.2">
      <c r="B9277" s="110"/>
      <c r="C9277" s="122"/>
    </row>
    <row r="9278" spans="2:3" x14ac:dyDescent="0.2">
      <c r="B9278" s="110"/>
      <c r="C9278" s="122"/>
    </row>
    <row r="9279" spans="2:3" x14ac:dyDescent="0.2">
      <c r="B9279" s="110"/>
      <c r="C9279" s="122"/>
    </row>
    <row r="9280" spans="2:3" x14ac:dyDescent="0.2">
      <c r="B9280" s="110"/>
      <c r="C9280" s="122"/>
    </row>
    <row r="9281" spans="2:3" x14ac:dyDescent="0.2">
      <c r="B9281" s="110"/>
      <c r="C9281" s="122"/>
    </row>
    <row r="9282" spans="2:3" x14ac:dyDescent="0.2">
      <c r="B9282" s="110"/>
      <c r="C9282" s="122"/>
    </row>
    <row r="9283" spans="2:3" x14ac:dyDescent="0.2">
      <c r="B9283" s="110"/>
      <c r="C9283" s="122"/>
    </row>
    <row r="9284" spans="2:3" x14ac:dyDescent="0.2">
      <c r="B9284" s="110"/>
      <c r="C9284" s="122"/>
    </row>
    <row r="9285" spans="2:3" x14ac:dyDescent="0.2">
      <c r="B9285" s="110"/>
      <c r="C9285" s="122"/>
    </row>
    <row r="9286" spans="2:3" x14ac:dyDescent="0.2">
      <c r="B9286" s="110"/>
      <c r="C9286" s="122"/>
    </row>
    <row r="9287" spans="2:3" x14ac:dyDescent="0.2">
      <c r="B9287" s="110"/>
      <c r="C9287" s="122"/>
    </row>
    <row r="9288" spans="2:3" x14ac:dyDescent="0.2">
      <c r="B9288" s="110"/>
      <c r="C9288" s="122"/>
    </row>
    <row r="9289" spans="2:3" x14ac:dyDescent="0.2">
      <c r="B9289" s="110"/>
      <c r="C9289" s="122"/>
    </row>
    <row r="9290" spans="2:3" x14ac:dyDescent="0.2">
      <c r="B9290" s="110"/>
      <c r="C9290" s="122"/>
    </row>
    <row r="9291" spans="2:3" x14ac:dyDescent="0.2">
      <c r="B9291" s="110"/>
      <c r="C9291" s="122"/>
    </row>
    <row r="9292" spans="2:3" x14ac:dyDescent="0.2">
      <c r="B9292" s="110"/>
      <c r="C9292" s="122"/>
    </row>
    <row r="9293" spans="2:3" x14ac:dyDescent="0.2">
      <c r="B9293" s="110"/>
      <c r="C9293" s="122"/>
    </row>
    <row r="9294" spans="2:3" x14ac:dyDescent="0.2">
      <c r="B9294" s="110"/>
      <c r="C9294" s="122"/>
    </row>
    <row r="9295" spans="2:3" x14ac:dyDescent="0.2">
      <c r="B9295" s="110"/>
      <c r="C9295" s="122"/>
    </row>
    <row r="9296" spans="2:3" x14ac:dyDescent="0.2">
      <c r="B9296" s="110"/>
      <c r="C9296" s="122"/>
    </row>
    <row r="9297" spans="2:3" x14ac:dyDescent="0.2">
      <c r="B9297" s="110"/>
      <c r="C9297" s="122"/>
    </row>
    <row r="9298" spans="2:3" x14ac:dyDescent="0.2">
      <c r="B9298" s="110"/>
      <c r="C9298" s="122"/>
    </row>
    <row r="9299" spans="2:3" x14ac:dyDescent="0.2">
      <c r="B9299" s="110"/>
      <c r="C9299" s="122"/>
    </row>
    <row r="9300" spans="2:3" x14ac:dyDescent="0.2">
      <c r="B9300" s="110"/>
      <c r="C9300" s="122"/>
    </row>
    <row r="9301" spans="2:3" x14ac:dyDescent="0.2">
      <c r="B9301" s="110"/>
      <c r="C9301" s="122"/>
    </row>
    <row r="9302" spans="2:3" x14ac:dyDescent="0.2">
      <c r="B9302" s="110"/>
      <c r="C9302" s="122"/>
    </row>
    <row r="9303" spans="2:3" x14ac:dyDescent="0.2">
      <c r="B9303" s="110"/>
      <c r="C9303" s="122"/>
    </row>
    <row r="9304" spans="2:3" x14ac:dyDescent="0.2">
      <c r="B9304" s="110"/>
      <c r="C9304" s="122"/>
    </row>
    <row r="9305" spans="2:3" x14ac:dyDescent="0.2">
      <c r="B9305" s="110"/>
      <c r="C9305" s="122"/>
    </row>
    <row r="9306" spans="2:3" x14ac:dyDescent="0.2">
      <c r="B9306" s="110"/>
      <c r="C9306" s="122"/>
    </row>
    <row r="9307" spans="2:3" x14ac:dyDescent="0.2">
      <c r="B9307" s="110"/>
      <c r="C9307" s="122"/>
    </row>
    <row r="9308" spans="2:3" x14ac:dyDescent="0.2">
      <c r="B9308" s="110"/>
      <c r="C9308" s="122"/>
    </row>
    <row r="9309" spans="2:3" x14ac:dyDescent="0.2">
      <c r="B9309" s="110"/>
      <c r="C9309" s="122"/>
    </row>
    <row r="9310" spans="2:3" x14ac:dyDescent="0.2">
      <c r="B9310" s="110"/>
      <c r="C9310" s="122"/>
    </row>
    <row r="9311" spans="2:3" x14ac:dyDescent="0.2">
      <c r="B9311" s="110"/>
      <c r="C9311" s="122"/>
    </row>
    <row r="9312" spans="2:3" x14ac:dyDescent="0.2">
      <c r="B9312" s="110"/>
      <c r="C9312" s="122"/>
    </row>
    <row r="9313" spans="2:3" x14ac:dyDescent="0.2">
      <c r="B9313" s="110"/>
      <c r="C9313" s="122"/>
    </row>
    <row r="9314" spans="2:3" x14ac:dyDescent="0.2">
      <c r="B9314" s="110"/>
      <c r="C9314" s="122"/>
    </row>
    <row r="9315" spans="2:3" x14ac:dyDescent="0.2">
      <c r="B9315" s="110"/>
      <c r="C9315" s="122"/>
    </row>
    <row r="9316" spans="2:3" x14ac:dyDescent="0.2">
      <c r="B9316" s="110"/>
      <c r="C9316" s="122"/>
    </row>
    <row r="9317" spans="2:3" x14ac:dyDescent="0.2">
      <c r="B9317" s="110"/>
      <c r="C9317" s="122"/>
    </row>
    <row r="9318" spans="2:3" x14ac:dyDescent="0.2">
      <c r="B9318" s="110"/>
      <c r="C9318" s="122"/>
    </row>
    <row r="9319" spans="2:3" x14ac:dyDescent="0.2">
      <c r="B9319" s="110"/>
      <c r="C9319" s="122"/>
    </row>
    <row r="9320" spans="2:3" x14ac:dyDescent="0.2">
      <c r="B9320" s="110"/>
      <c r="C9320" s="122"/>
    </row>
    <row r="9321" spans="2:3" x14ac:dyDescent="0.2">
      <c r="B9321" s="110"/>
      <c r="C9321" s="122"/>
    </row>
    <row r="9322" spans="2:3" x14ac:dyDescent="0.2">
      <c r="B9322" s="110"/>
      <c r="C9322" s="122"/>
    </row>
    <row r="9323" spans="2:3" x14ac:dyDescent="0.2">
      <c r="B9323" s="110"/>
      <c r="C9323" s="122"/>
    </row>
    <row r="9324" spans="2:3" x14ac:dyDescent="0.2">
      <c r="B9324" s="110"/>
      <c r="C9324" s="122"/>
    </row>
    <row r="9325" spans="2:3" x14ac:dyDescent="0.2">
      <c r="B9325" s="110"/>
      <c r="C9325" s="122"/>
    </row>
    <row r="9326" spans="2:3" x14ac:dyDescent="0.2">
      <c r="B9326" s="110"/>
      <c r="C9326" s="122"/>
    </row>
    <row r="9327" spans="2:3" x14ac:dyDescent="0.2">
      <c r="B9327" s="110"/>
      <c r="C9327" s="122"/>
    </row>
    <row r="9328" spans="2:3" x14ac:dyDescent="0.2">
      <c r="B9328" s="110"/>
      <c r="C9328" s="122"/>
    </row>
    <row r="9329" spans="2:3" x14ac:dyDescent="0.2">
      <c r="B9329" s="110"/>
      <c r="C9329" s="122"/>
    </row>
    <row r="9330" spans="2:3" x14ac:dyDescent="0.2">
      <c r="B9330" s="110"/>
      <c r="C9330" s="122"/>
    </row>
    <row r="9331" spans="2:3" x14ac:dyDescent="0.2">
      <c r="B9331" s="110"/>
      <c r="C9331" s="122"/>
    </row>
    <row r="9332" spans="2:3" x14ac:dyDescent="0.2">
      <c r="B9332" s="110"/>
      <c r="C9332" s="122"/>
    </row>
    <row r="9333" spans="2:3" x14ac:dyDescent="0.2">
      <c r="B9333" s="110"/>
      <c r="C9333" s="122"/>
    </row>
    <row r="9334" spans="2:3" x14ac:dyDescent="0.2">
      <c r="B9334" s="110"/>
      <c r="C9334" s="122"/>
    </row>
    <row r="9335" spans="2:3" x14ac:dyDescent="0.2">
      <c r="B9335" s="110"/>
      <c r="C9335" s="122"/>
    </row>
    <row r="9336" spans="2:3" x14ac:dyDescent="0.2">
      <c r="B9336" s="110"/>
      <c r="C9336" s="122"/>
    </row>
    <row r="9337" spans="2:3" x14ac:dyDescent="0.2">
      <c r="B9337" s="110"/>
      <c r="C9337" s="122"/>
    </row>
    <row r="9338" spans="2:3" x14ac:dyDescent="0.2">
      <c r="B9338" s="110"/>
      <c r="C9338" s="122"/>
    </row>
    <row r="9339" spans="2:3" x14ac:dyDescent="0.2">
      <c r="B9339" s="110"/>
      <c r="C9339" s="122"/>
    </row>
    <row r="9340" spans="2:3" x14ac:dyDescent="0.2">
      <c r="B9340" s="110"/>
      <c r="C9340" s="122"/>
    </row>
    <row r="9341" spans="2:3" x14ac:dyDescent="0.2">
      <c r="B9341" s="110"/>
      <c r="C9341" s="122"/>
    </row>
    <row r="9342" spans="2:3" x14ac:dyDescent="0.2">
      <c r="B9342" s="110"/>
      <c r="C9342" s="122"/>
    </row>
    <row r="9343" spans="2:3" x14ac:dyDescent="0.2">
      <c r="B9343" s="110"/>
      <c r="C9343" s="122"/>
    </row>
    <row r="9344" spans="2:3" x14ac:dyDescent="0.2">
      <c r="B9344" s="110"/>
      <c r="C9344" s="122"/>
    </row>
    <row r="9345" spans="2:3" x14ac:dyDescent="0.2">
      <c r="B9345" s="110"/>
      <c r="C9345" s="122"/>
    </row>
    <row r="9346" spans="2:3" x14ac:dyDescent="0.2">
      <c r="B9346" s="110"/>
      <c r="C9346" s="122"/>
    </row>
    <row r="9347" spans="2:3" x14ac:dyDescent="0.2">
      <c r="B9347" s="110"/>
      <c r="C9347" s="122"/>
    </row>
    <row r="9348" spans="2:3" x14ac:dyDescent="0.2">
      <c r="B9348" s="110"/>
      <c r="C9348" s="122"/>
    </row>
    <row r="9349" spans="2:3" x14ac:dyDescent="0.2">
      <c r="B9349" s="110"/>
      <c r="C9349" s="122"/>
    </row>
    <row r="9350" spans="2:3" x14ac:dyDescent="0.2">
      <c r="B9350" s="110"/>
      <c r="C9350" s="122"/>
    </row>
    <row r="9351" spans="2:3" x14ac:dyDescent="0.2">
      <c r="B9351" s="110"/>
      <c r="C9351" s="122"/>
    </row>
    <row r="9352" spans="2:3" x14ac:dyDescent="0.2">
      <c r="B9352" s="110"/>
      <c r="C9352" s="122"/>
    </row>
    <row r="9353" spans="2:3" x14ac:dyDescent="0.2">
      <c r="B9353" s="110"/>
      <c r="C9353" s="122"/>
    </row>
    <row r="9354" spans="2:3" x14ac:dyDescent="0.2">
      <c r="B9354" s="110"/>
      <c r="C9354" s="122"/>
    </row>
    <row r="9355" spans="2:3" x14ac:dyDescent="0.2">
      <c r="B9355" s="110"/>
      <c r="C9355" s="122"/>
    </row>
    <row r="9356" spans="2:3" x14ac:dyDescent="0.2">
      <c r="B9356" s="110"/>
      <c r="C9356" s="122"/>
    </row>
    <row r="9357" spans="2:3" x14ac:dyDescent="0.2">
      <c r="B9357" s="110"/>
      <c r="C9357" s="122"/>
    </row>
    <row r="9358" spans="2:3" x14ac:dyDescent="0.2">
      <c r="B9358" s="110"/>
      <c r="C9358" s="122"/>
    </row>
    <row r="9359" spans="2:3" x14ac:dyDescent="0.2">
      <c r="B9359" s="110"/>
      <c r="C9359" s="122"/>
    </row>
    <row r="9360" spans="2:3" x14ac:dyDescent="0.2">
      <c r="B9360" s="110"/>
      <c r="C9360" s="122"/>
    </row>
    <row r="9361" spans="2:3" x14ac:dyDescent="0.2">
      <c r="B9361" s="110"/>
      <c r="C9361" s="122"/>
    </row>
    <row r="9362" spans="2:3" x14ac:dyDescent="0.2">
      <c r="B9362" s="110"/>
      <c r="C9362" s="122"/>
    </row>
    <row r="9363" spans="2:3" x14ac:dyDescent="0.2">
      <c r="B9363" s="110"/>
      <c r="C9363" s="122"/>
    </row>
    <row r="9364" spans="2:3" x14ac:dyDescent="0.2">
      <c r="B9364" s="110"/>
      <c r="C9364" s="122"/>
    </row>
    <row r="9365" spans="2:3" x14ac:dyDescent="0.2">
      <c r="B9365" s="110"/>
      <c r="C9365" s="122"/>
    </row>
    <row r="9366" spans="2:3" x14ac:dyDescent="0.2">
      <c r="B9366" s="110"/>
      <c r="C9366" s="122"/>
    </row>
    <row r="9367" spans="2:3" x14ac:dyDescent="0.2">
      <c r="B9367" s="110"/>
      <c r="C9367" s="122"/>
    </row>
    <row r="9368" spans="2:3" x14ac:dyDescent="0.2">
      <c r="B9368" s="110"/>
      <c r="C9368" s="122"/>
    </row>
    <row r="9369" spans="2:3" x14ac:dyDescent="0.2">
      <c r="B9369" s="110"/>
      <c r="C9369" s="122"/>
    </row>
    <row r="9370" spans="2:3" x14ac:dyDescent="0.2">
      <c r="B9370" s="110"/>
      <c r="C9370" s="122"/>
    </row>
    <row r="9371" spans="2:3" x14ac:dyDescent="0.2">
      <c r="B9371" s="110"/>
      <c r="C9371" s="122"/>
    </row>
    <row r="9372" spans="2:3" x14ac:dyDescent="0.2">
      <c r="B9372" s="110"/>
      <c r="C9372" s="122"/>
    </row>
    <row r="9373" spans="2:3" x14ac:dyDescent="0.2">
      <c r="B9373" s="110"/>
      <c r="C9373" s="122"/>
    </row>
    <row r="9374" spans="2:3" x14ac:dyDescent="0.2">
      <c r="B9374" s="110"/>
      <c r="C9374" s="122"/>
    </row>
    <row r="9375" spans="2:3" x14ac:dyDescent="0.2">
      <c r="B9375" s="110"/>
      <c r="C9375" s="122"/>
    </row>
    <row r="9376" spans="2:3" x14ac:dyDescent="0.2">
      <c r="B9376" s="110"/>
      <c r="C9376" s="122"/>
    </row>
    <row r="9377" spans="2:3" x14ac:dyDescent="0.2">
      <c r="B9377" s="110"/>
      <c r="C9377" s="122"/>
    </row>
    <row r="9378" spans="2:3" x14ac:dyDescent="0.2">
      <c r="B9378" s="110"/>
      <c r="C9378" s="122"/>
    </row>
    <row r="9379" spans="2:3" x14ac:dyDescent="0.2">
      <c r="B9379" s="110"/>
      <c r="C9379" s="122"/>
    </row>
    <row r="9380" spans="2:3" x14ac:dyDescent="0.2">
      <c r="B9380" s="110"/>
      <c r="C9380" s="122"/>
    </row>
    <row r="9381" spans="2:3" x14ac:dyDescent="0.2">
      <c r="B9381" s="110"/>
      <c r="C9381" s="122"/>
    </row>
    <row r="9382" spans="2:3" x14ac:dyDescent="0.2">
      <c r="B9382" s="110"/>
      <c r="C9382" s="122"/>
    </row>
    <row r="9383" spans="2:3" x14ac:dyDescent="0.2">
      <c r="B9383" s="110"/>
      <c r="C9383" s="122"/>
    </row>
    <row r="9384" spans="2:3" x14ac:dyDescent="0.2">
      <c r="B9384" s="110"/>
      <c r="C9384" s="122"/>
    </row>
    <row r="9385" spans="2:3" x14ac:dyDescent="0.2">
      <c r="B9385" s="110"/>
      <c r="C9385" s="122"/>
    </row>
    <row r="9386" spans="2:3" x14ac:dyDescent="0.2">
      <c r="B9386" s="110"/>
      <c r="C9386" s="122"/>
    </row>
    <row r="9387" spans="2:3" x14ac:dyDescent="0.2">
      <c r="B9387" s="110"/>
      <c r="C9387" s="122"/>
    </row>
    <row r="9388" spans="2:3" x14ac:dyDescent="0.2">
      <c r="B9388" s="110"/>
      <c r="C9388" s="122"/>
    </row>
    <row r="9389" spans="2:3" x14ac:dyDescent="0.2">
      <c r="B9389" s="110"/>
      <c r="C9389" s="122"/>
    </row>
    <row r="9390" spans="2:3" x14ac:dyDescent="0.2">
      <c r="B9390" s="110"/>
      <c r="C9390" s="122"/>
    </row>
    <row r="9391" spans="2:3" x14ac:dyDescent="0.2">
      <c r="B9391" s="110"/>
      <c r="C9391" s="122"/>
    </row>
    <row r="9392" spans="2:3" x14ac:dyDescent="0.2">
      <c r="B9392" s="110"/>
      <c r="C9392" s="122"/>
    </row>
    <row r="9393" spans="2:3" x14ac:dyDescent="0.2">
      <c r="B9393" s="110"/>
      <c r="C9393" s="122"/>
    </row>
    <row r="9394" spans="2:3" x14ac:dyDescent="0.2">
      <c r="B9394" s="110"/>
      <c r="C9394" s="122"/>
    </row>
    <row r="9395" spans="2:3" x14ac:dyDescent="0.2">
      <c r="B9395" s="110"/>
      <c r="C9395" s="122"/>
    </row>
    <row r="9396" spans="2:3" x14ac:dyDescent="0.2">
      <c r="B9396" s="110"/>
      <c r="C9396" s="122"/>
    </row>
    <row r="9397" spans="2:3" x14ac:dyDescent="0.2">
      <c r="B9397" s="110"/>
      <c r="C9397" s="122"/>
    </row>
    <row r="9398" spans="2:3" x14ac:dyDescent="0.2">
      <c r="B9398" s="110"/>
      <c r="C9398" s="122"/>
    </row>
    <row r="9399" spans="2:3" x14ac:dyDescent="0.2">
      <c r="B9399" s="110"/>
      <c r="C9399" s="122"/>
    </row>
    <row r="9400" spans="2:3" x14ac:dyDescent="0.2">
      <c r="B9400" s="110"/>
      <c r="C9400" s="122"/>
    </row>
    <row r="9401" spans="2:3" x14ac:dyDescent="0.2">
      <c r="B9401" s="110"/>
      <c r="C9401" s="122"/>
    </row>
    <row r="9402" spans="2:3" x14ac:dyDescent="0.2">
      <c r="B9402" s="110"/>
      <c r="C9402" s="122"/>
    </row>
    <row r="9403" spans="2:3" x14ac:dyDescent="0.2">
      <c r="B9403" s="110"/>
      <c r="C9403" s="122"/>
    </row>
    <row r="9404" spans="2:3" x14ac:dyDescent="0.2">
      <c r="B9404" s="110"/>
      <c r="C9404" s="122"/>
    </row>
    <row r="9405" spans="2:3" x14ac:dyDescent="0.2">
      <c r="B9405" s="110"/>
      <c r="C9405" s="122"/>
    </row>
    <row r="9406" spans="2:3" x14ac:dyDescent="0.2">
      <c r="B9406" s="110"/>
      <c r="C9406" s="122"/>
    </row>
    <row r="9407" spans="2:3" x14ac:dyDescent="0.2">
      <c r="B9407" s="110"/>
      <c r="C9407" s="122"/>
    </row>
    <row r="9408" spans="2:3" x14ac:dyDescent="0.2">
      <c r="B9408" s="110"/>
      <c r="C9408" s="122"/>
    </row>
    <row r="9409" spans="2:3" x14ac:dyDescent="0.2">
      <c r="B9409" s="110"/>
      <c r="C9409" s="122"/>
    </row>
    <row r="9410" spans="2:3" x14ac:dyDescent="0.2">
      <c r="B9410" s="110"/>
      <c r="C9410" s="122"/>
    </row>
    <row r="9411" spans="2:3" x14ac:dyDescent="0.2">
      <c r="B9411" s="110"/>
      <c r="C9411" s="122"/>
    </row>
    <row r="9412" spans="2:3" x14ac:dyDescent="0.2">
      <c r="B9412" s="110"/>
      <c r="C9412" s="122"/>
    </row>
    <row r="9413" spans="2:3" x14ac:dyDescent="0.2">
      <c r="B9413" s="110"/>
      <c r="C9413" s="122"/>
    </row>
    <row r="9414" spans="2:3" x14ac:dyDescent="0.2">
      <c r="B9414" s="110"/>
      <c r="C9414" s="122"/>
    </row>
    <row r="9415" spans="2:3" x14ac:dyDescent="0.2">
      <c r="B9415" s="110"/>
      <c r="C9415" s="122"/>
    </row>
    <row r="9416" spans="2:3" x14ac:dyDescent="0.2">
      <c r="B9416" s="110"/>
      <c r="C9416" s="122"/>
    </row>
    <row r="9417" spans="2:3" x14ac:dyDescent="0.2">
      <c r="B9417" s="110"/>
      <c r="C9417" s="122"/>
    </row>
    <row r="9418" spans="2:3" x14ac:dyDescent="0.2">
      <c r="B9418" s="110"/>
      <c r="C9418" s="122"/>
    </row>
    <row r="9419" spans="2:3" x14ac:dyDescent="0.2">
      <c r="B9419" s="110"/>
      <c r="C9419" s="122"/>
    </row>
    <row r="9420" spans="2:3" x14ac:dyDescent="0.2">
      <c r="B9420" s="110"/>
      <c r="C9420" s="122"/>
    </row>
    <row r="9421" spans="2:3" x14ac:dyDescent="0.2">
      <c r="B9421" s="110"/>
      <c r="C9421" s="122"/>
    </row>
    <row r="9422" spans="2:3" x14ac:dyDescent="0.2">
      <c r="B9422" s="110"/>
      <c r="C9422" s="122"/>
    </row>
    <row r="9423" spans="2:3" x14ac:dyDescent="0.2">
      <c r="B9423" s="110"/>
      <c r="C9423" s="122"/>
    </row>
    <row r="9424" spans="2:3" x14ac:dyDescent="0.2">
      <c r="B9424" s="110"/>
      <c r="C9424" s="122"/>
    </row>
    <row r="9425" spans="2:3" x14ac:dyDescent="0.2">
      <c r="B9425" s="110"/>
      <c r="C9425" s="122"/>
    </row>
    <row r="9426" spans="2:3" x14ac:dyDescent="0.2">
      <c r="B9426" s="110"/>
      <c r="C9426" s="122"/>
    </row>
    <row r="9427" spans="2:3" x14ac:dyDescent="0.2">
      <c r="B9427" s="110"/>
      <c r="C9427" s="122"/>
    </row>
    <row r="9428" spans="2:3" x14ac:dyDescent="0.2">
      <c r="B9428" s="110"/>
      <c r="C9428" s="122"/>
    </row>
    <row r="9429" spans="2:3" x14ac:dyDescent="0.2">
      <c r="B9429" s="110"/>
      <c r="C9429" s="122"/>
    </row>
    <row r="9430" spans="2:3" x14ac:dyDescent="0.2">
      <c r="B9430" s="110"/>
      <c r="C9430" s="122"/>
    </row>
    <row r="9431" spans="2:3" x14ac:dyDescent="0.2">
      <c r="B9431" s="110"/>
      <c r="C9431" s="122"/>
    </row>
    <row r="9432" spans="2:3" x14ac:dyDescent="0.2">
      <c r="B9432" s="110"/>
      <c r="C9432" s="122"/>
    </row>
    <row r="9433" spans="2:3" x14ac:dyDescent="0.2">
      <c r="B9433" s="110"/>
      <c r="C9433" s="122"/>
    </row>
    <row r="9434" spans="2:3" x14ac:dyDescent="0.2">
      <c r="B9434" s="110"/>
      <c r="C9434" s="122"/>
    </row>
    <row r="9435" spans="2:3" x14ac:dyDescent="0.2">
      <c r="B9435" s="110"/>
      <c r="C9435" s="122"/>
    </row>
    <row r="9436" spans="2:3" x14ac:dyDescent="0.2">
      <c r="B9436" s="110"/>
      <c r="C9436" s="122"/>
    </row>
    <row r="9437" spans="2:3" x14ac:dyDescent="0.2">
      <c r="B9437" s="110"/>
      <c r="C9437" s="122"/>
    </row>
    <row r="9438" spans="2:3" x14ac:dyDescent="0.2">
      <c r="B9438" s="110"/>
      <c r="C9438" s="122"/>
    </row>
    <row r="9439" spans="2:3" x14ac:dyDescent="0.2">
      <c r="B9439" s="110"/>
      <c r="C9439" s="122"/>
    </row>
    <row r="9440" spans="2:3" x14ac:dyDescent="0.2">
      <c r="B9440" s="110"/>
      <c r="C9440" s="122"/>
    </row>
    <row r="9441" spans="2:3" x14ac:dyDescent="0.2">
      <c r="B9441" s="110"/>
      <c r="C9441" s="122"/>
    </row>
    <row r="9442" spans="2:3" x14ac:dyDescent="0.2">
      <c r="B9442" s="110"/>
      <c r="C9442" s="122"/>
    </row>
    <row r="9443" spans="2:3" x14ac:dyDescent="0.2">
      <c r="B9443" s="110"/>
      <c r="C9443" s="122"/>
    </row>
    <row r="9444" spans="2:3" x14ac:dyDescent="0.2">
      <c r="B9444" s="110"/>
      <c r="C9444" s="122"/>
    </row>
    <row r="9445" spans="2:3" x14ac:dyDescent="0.2">
      <c r="B9445" s="110"/>
      <c r="C9445" s="122"/>
    </row>
    <row r="9446" spans="2:3" x14ac:dyDescent="0.2">
      <c r="B9446" s="110"/>
      <c r="C9446" s="122"/>
    </row>
    <row r="9447" spans="2:3" x14ac:dyDescent="0.2">
      <c r="B9447" s="110"/>
      <c r="C9447" s="122"/>
    </row>
    <row r="9448" spans="2:3" x14ac:dyDescent="0.2">
      <c r="B9448" s="110"/>
      <c r="C9448" s="122"/>
    </row>
    <row r="9449" spans="2:3" x14ac:dyDescent="0.2">
      <c r="B9449" s="110"/>
      <c r="C9449" s="122"/>
    </row>
    <row r="9450" spans="2:3" x14ac:dyDescent="0.2">
      <c r="B9450" s="110"/>
      <c r="C9450" s="122"/>
    </row>
    <row r="9451" spans="2:3" x14ac:dyDescent="0.2">
      <c r="B9451" s="110"/>
      <c r="C9451" s="122"/>
    </row>
    <row r="9452" spans="2:3" x14ac:dyDescent="0.2">
      <c r="B9452" s="110"/>
      <c r="C9452" s="122"/>
    </row>
    <row r="9453" spans="2:3" x14ac:dyDescent="0.2">
      <c r="B9453" s="110"/>
      <c r="C9453" s="122"/>
    </row>
    <row r="9454" spans="2:3" x14ac:dyDescent="0.2">
      <c r="B9454" s="110"/>
      <c r="C9454" s="122"/>
    </row>
    <row r="9455" spans="2:3" x14ac:dyDescent="0.2">
      <c r="B9455" s="110"/>
      <c r="C9455" s="122"/>
    </row>
    <row r="9456" spans="2:3" x14ac:dyDescent="0.2">
      <c r="B9456" s="110"/>
      <c r="C9456" s="122"/>
    </row>
    <row r="9457" spans="2:3" x14ac:dyDescent="0.2">
      <c r="B9457" s="110"/>
      <c r="C9457" s="122"/>
    </row>
    <row r="9458" spans="2:3" x14ac:dyDescent="0.2">
      <c r="B9458" s="110"/>
      <c r="C9458" s="122"/>
    </row>
    <row r="9459" spans="2:3" x14ac:dyDescent="0.2">
      <c r="B9459" s="110"/>
      <c r="C9459" s="122"/>
    </row>
    <row r="9460" spans="2:3" x14ac:dyDescent="0.2">
      <c r="B9460" s="110"/>
      <c r="C9460" s="122"/>
    </row>
    <row r="9461" spans="2:3" x14ac:dyDescent="0.2">
      <c r="B9461" s="110"/>
      <c r="C9461" s="122"/>
    </row>
    <row r="9462" spans="2:3" x14ac:dyDescent="0.2">
      <c r="B9462" s="110"/>
      <c r="C9462" s="122"/>
    </row>
    <row r="9463" spans="2:3" x14ac:dyDescent="0.2">
      <c r="B9463" s="110"/>
      <c r="C9463" s="122"/>
    </row>
    <row r="9464" spans="2:3" x14ac:dyDescent="0.2">
      <c r="B9464" s="110"/>
      <c r="C9464" s="122"/>
    </row>
    <row r="9465" spans="2:3" x14ac:dyDescent="0.2">
      <c r="B9465" s="110"/>
      <c r="C9465" s="122"/>
    </row>
    <row r="9466" spans="2:3" x14ac:dyDescent="0.2">
      <c r="B9466" s="110"/>
      <c r="C9466" s="122"/>
    </row>
    <row r="9467" spans="2:3" x14ac:dyDescent="0.2">
      <c r="B9467" s="110"/>
      <c r="C9467" s="122"/>
    </row>
    <row r="9468" spans="2:3" x14ac:dyDescent="0.2">
      <c r="B9468" s="110"/>
      <c r="C9468" s="122"/>
    </row>
    <row r="9469" spans="2:3" x14ac:dyDescent="0.2">
      <c r="B9469" s="110"/>
      <c r="C9469" s="122"/>
    </row>
    <row r="9470" spans="2:3" x14ac:dyDescent="0.2">
      <c r="B9470" s="110"/>
      <c r="C9470" s="122"/>
    </row>
    <row r="9471" spans="2:3" x14ac:dyDescent="0.2">
      <c r="B9471" s="110"/>
      <c r="C9471" s="122"/>
    </row>
    <row r="9472" spans="2:3" x14ac:dyDescent="0.2">
      <c r="B9472" s="110"/>
      <c r="C9472" s="122"/>
    </row>
    <row r="9473" spans="2:3" x14ac:dyDescent="0.2">
      <c r="B9473" s="110"/>
      <c r="C9473" s="122"/>
    </row>
    <row r="9474" spans="2:3" x14ac:dyDescent="0.2">
      <c r="B9474" s="110"/>
      <c r="C9474" s="122"/>
    </row>
    <row r="9475" spans="2:3" x14ac:dyDescent="0.2">
      <c r="B9475" s="110"/>
      <c r="C9475" s="122"/>
    </row>
    <row r="9476" spans="2:3" x14ac:dyDescent="0.2">
      <c r="B9476" s="110"/>
      <c r="C9476" s="122"/>
    </row>
    <row r="9477" spans="2:3" x14ac:dyDescent="0.2">
      <c r="B9477" s="110"/>
      <c r="C9477" s="122"/>
    </row>
    <row r="9478" spans="2:3" x14ac:dyDescent="0.2">
      <c r="B9478" s="110"/>
      <c r="C9478" s="122"/>
    </row>
    <row r="9479" spans="2:3" x14ac:dyDescent="0.2">
      <c r="B9479" s="110"/>
      <c r="C9479" s="122"/>
    </row>
    <row r="9480" spans="2:3" x14ac:dyDescent="0.2">
      <c r="B9480" s="110"/>
      <c r="C9480" s="122"/>
    </row>
    <row r="9481" spans="2:3" x14ac:dyDescent="0.2">
      <c r="B9481" s="110"/>
      <c r="C9481" s="122"/>
    </row>
    <row r="9482" spans="2:3" x14ac:dyDescent="0.2">
      <c r="B9482" s="110"/>
      <c r="C9482" s="122"/>
    </row>
    <row r="9483" spans="2:3" x14ac:dyDescent="0.2">
      <c r="B9483" s="110"/>
      <c r="C9483" s="122"/>
    </row>
    <row r="9484" spans="2:3" x14ac:dyDescent="0.2">
      <c r="B9484" s="110"/>
      <c r="C9484" s="122"/>
    </row>
    <row r="9485" spans="2:3" x14ac:dyDescent="0.2">
      <c r="B9485" s="110"/>
      <c r="C9485" s="122"/>
    </row>
    <row r="9486" spans="2:3" x14ac:dyDescent="0.2">
      <c r="B9486" s="110"/>
      <c r="C9486" s="122"/>
    </row>
    <row r="9487" spans="2:3" x14ac:dyDescent="0.2">
      <c r="B9487" s="110"/>
      <c r="C9487" s="122"/>
    </row>
    <row r="9488" spans="2:3" x14ac:dyDescent="0.2">
      <c r="B9488" s="110"/>
      <c r="C9488" s="122"/>
    </row>
    <row r="9489" spans="2:3" x14ac:dyDescent="0.2">
      <c r="B9489" s="110"/>
      <c r="C9489" s="122"/>
    </row>
    <row r="9490" spans="2:3" x14ac:dyDescent="0.2">
      <c r="B9490" s="110"/>
      <c r="C9490" s="122"/>
    </row>
    <row r="9491" spans="2:3" x14ac:dyDescent="0.2">
      <c r="B9491" s="110"/>
      <c r="C9491" s="122"/>
    </row>
    <row r="9492" spans="2:3" x14ac:dyDescent="0.2">
      <c r="B9492" s="110"/>
      <c r="C9492" s="122"/>
    </row>
    <row r="9493" spans="2:3" x14ac:dyDescent="0.2">
      <c r="B9493" s="110"/>
      <c r="C9493" s="122"/>
    </row>
    <row r="9494" spans="2:3" x14ac:dyDescent="0.2">
      <c r="B9494" s="110"/>
      <c r="C9494" s="122"/>
    </row>
    <row r="9495" spans="2:3" x14ac:dyDescent="0.2">
      <c r="B9495" s="110"/>
      <c r="C9495" s="122"/>
    </row>
    <row r="9496" spans="2:3" x14ac:dyDescent="0.2">
      <c r="B9496" s="110"/>
      <c r="C9496" s="122"/>
    </row>
    <row r="9497" spans="2:3" x14ac:dyDescent="0.2">
      <c r="B9497" s="110"/>
      <c r="C9497" s="122"/>
    </row>
    <row r="9498" spans="2:3" x14ac:dyDescent="0.2">
      <c r="B9498" s="110"/>
      <c r="C9498" s="122"/>
    </row>
    <row r="9499" spans="2:3" x14ac:dyDescent="0.2">
      <c r="B9499" s="110"/>
      <c r="C9499" s="122"/>
    </row>
    <row r="9500" spans="2:3" x14ac:dyDescent="0.2">
      <c r="B9500" s="110"/>
      <c r="C9500" s="122"/>
    </row>
    <row r="9501" spans="2:3" x14ac:dyDescent="0.2">
      <c r="B9501" s="110"/>
      <c r="C9501" s="122"/>
    </row>
    <row r="9502" spans="2:3" x14ac:dyDescent="0.2">
      <c r="B9502" s="110"/>
      <c r="C9502" s="122"/>
    </row>
    <row r="9503" spans="2:3" x14ac:dyDescent="0.2">
      <c r="B9503" s="110"/>
      <c r="C9503" s="122"/>
    </row>
    <row r="9504" spans="2:3" x14ac:dyDescent="0.2">
      <c r="B9504" s="110"/>
      <c r="C9504" s="122"/>
    </row>
    <row r="9505" spans="2:3" x14ac:dyDescent="0.2">
      <c r="B9505" s="110"/>
      <c r="C9505" s="122"/>
    </row>
    <row r="9506" spans="2:3" x14ac:dyDescent="0.2">
      <c r="B9506" s="110"/>
      <c r="C9506" s="122"/>
    </row>
    <row r="9507" spans="2:3" x14ac:dyDescent="0.2">
      <c r="B9507" s="110"/>
      <c r="C9507" s="122"/>
    </row>
    <row r="9508" spans="2:3" x14ac:dyDescent="0.2">
      <c r="B9508" s="110"/>
      <c r="C9508" s="122"/>
    </row>
    <row r="9509" spans="2:3" x14ac:dyDescent="0.2">
      <c r="B9509" s="110"/>
      <c r="C9509" s="122"/>
    </row>
    <row r="9510" spans="2:3" x14ac:dyDescent="0.2">
      <c r="B9510" s="110"/>
      <c r="C9510" s="122"/>
    </row>
    <row r="9511" spans="2:3" x14ac:dyDescent="0.2">
      <c r="B9511" s="110"/>
      <c r="C9511" s="122"/>
    </row>
    <row r="9512" spans="2:3" x14ac:dyDescent="0.2">
      <c r="B9512" s="110"/>
      <c r="C9512" s="122"/>
    </row>
    <row r="9513" spans="2:3" x14ac:dyDescent="0.2">
      <c r="B9513" s="110"/>
      <c r="C9513" s="122"/>
    </row>
    <row r="9514" spans="2:3" x14ac:dyDescent="0.2">
      <c r="B9514" s="110"/>
      <c r="C9514" s="122"/>
    </row>
    <row r="9515" spans="2:3" x14ac:dyDescent="0.2">
      <c r="B9515" s="110"/>
      <c r="C9515" s="122"/>
    </row>
    <row r="9516" spans="2:3" x14ac:dyDescent="0.2">
      <c r="B9516" s="110"/>
      <c r="C9516" s="122"/>
    </row>
    <row r="9517" spans="2:3" x14ac:dyDescent="0.2">
      <c r="B9517" s="110"/>
      <c r="C9517" s="122"/>
    </row>
    <row r="9518" spans="2:3" x14ac:dyDescent="0.2">
      <c r="B9518" s="110"/>
      <c r="C9518" s="122"/>
    </row>
    <row r="9519" spans="2:3" x14ac:dyDescent="0.2">
      <c r="B9519" s="110"/>
      <c r="C9519" s="122"/>
    </row>
    <row r="9520" spans="2:3" x14ac:dyDescent="0.2">
      <c r="B9520" s="110"/>
      <c r="C9520" s="122"/>
    </row>
    <row r="9521" spans="2:3" x14ac:dyDescent="0.2">
      <c r="B9521" s="110"/>
      <c r="C9521" s="122"/>
    </row>
    <row r="9522" spans="2:3" x14ac:dyDescent="0.2">
      <c r="B9522" s="110"/>
      <c r="C9522" s="122"/>
    </row>
    <row r="9523" spans="2:3" x14ac:dyDescent="0.2">
      <c r="B9523" s="110"/>
      <c r="C9523" s="122"/>
    </row>
    <row r="9524" spans="2:3" x14ac:dyDescent="0.2">
      <c r="B9524" s="110"/>
      <c r="C9524" s="122"/>
    </row>
    <row r="9525" spans="2:3" x14ac:dyDescent="0.2">
      <c r="B9525" s="110"/>
      <c r="C9525" s="122"/>
    </row>
    <row r="9526" spans="2:3" x14ac:dyDescent="0.2">
      <c r="B9526" s="110"/>
      <c r="C9526" s="122"/>
    </row>
    <row r="9527" spans="2:3" x14ac:dyDescent="0.2">
      <c r="B9527" s="110"/>
      <c r="C9527" s="122"/>
    </row>
    <row r="9528" spans="2:3" x14ac:dyDescent="0.2">
      <c r="B9528" s="110"/>
      <c r="C9528" s="122"/>
    </row>
    <row r="9529" spans="2:3" x14ac:dyDescent="0.2">
      <c r="B9529" s="110"/>
      <c r="C9529" s="122"/>
    </row>
    <row r="9530" spans="2:3" x14ac:dyDescent="0.2">
      <c r="B9530" s="110"/>
      <c r="C9530" s="122"/>
    </row>
    <row r="9531" spans="2:3" x14ac:dyDescent="0.2">
      <c r="B9531" s="110"/>
      <c r="C9531" s="122"/>
    </row>
    <row r="9532" spans="2:3" x14ac:dyDescent="0.2">
      <c r="B9532" s="110"/>
      <c r="C9532" s="122"/>
    </row>
    <row r="9533" spans="2:3" x14ac:dyDescent="0.2">
      <c r="B9533" s="110"/>
      <c r="C9533" s="122"/>
    </row>
    <row r="9534" spans="2:3" x14ac:dyDescent="0.2">
      <c r="B9534" s="110"/>
      <c r="C9534" s="122"/>
    </row>
    <row r="9535" spans="2:3" x14ac:dyDescent="0.2">
      <c r="B9535" s="110"/>
      <c r="C9535" s="122"/>
    </row>
    <row r="9536" spans="2:3" x14ac:dyDescent="0.2">
      <c r="B9536" s="110"/>
      <c r="C9536" s="122"/>
    </row>
    <row r="9537" spans="2:3" x14ac:dyDescent="0.2">
      <c r="B9537" s="110"/>
      <c r="C9537" s="122"/>
    </row>
    <row r="9538" spans="2:3" x14ac:dyDescent="0.2">
      <c r="B9538" s="110"/>
      <c r="C9538" s="122"/>
    </row>
    <row r="9539" spans="2:3" x14ac:dyDescent="0.2">
      <c r="B9539" s="110"/>
      <c r="C9539" s="122"/>
    </row>
    <row r="9540" spans="2:3" x14ac:dyDescent="0.2">
      <c r="B9540" s="110"/>
      <c r="C9540" s="122"/>
    </row>
    <row r="9541" spans="2:3" x14ac:dyDescent="0.2">
      <c r="B9541" s="110"/>
      <c r="C9541" s="122"/>
    </row>
    <row r="9542" spans="2:3" x14ac:dyDescent="0.2">
      <c r="B9542" s="110"/>
      <c r="C9542" s="122"/>
    </row>
    <row r="9543" spans="2:3" x14ac:dyDescent="0.2">
      <c r="B9543" s="110"/>
      <c r="C9543" s="122"/>
    </row>
    <row r="9544" spans="2:3" x14ac:dyDescent="0.2">
      <c r="B9544" s="110"/>
      <c r="C9544" s="122"/>
    </row>
    <row r="9545" spans="2:3" x14ac:dyDescent="0.2">
      <c r="B9545" s="110"/>
      <c r="C9545" s="122"/>
    </row>
    <row r="9546" spans="2:3" x14ac:dyDescent="0.2">
      <c r="B9546" s="110"/>
      <c r="C9546" s="122"/>
    </row>
    <row r="9547" spans="2:3" x14ac:dyDescent="0.2">
      <c r="B9547" s="110"/>
      <c r="C9547" s="122"/>
    </row>
    <row r="9548" spans="2:3" x14ac:dyDescent="0.2">
      <c r="B9548" s="110"/>
      <c r="C9548" s="122"/>
    </row>
    <row r="9549" spans="2:3" x14ac:dyDescent="0.2">
      <c r="B9549" s="110"/>
      <c r="C9549" s="122"/>
    </row>
    <row r="9550" spans="2:3" x14ac:dyDescent="0.2">
      <c r="B9550" s="110"/>
      <c r="C9550" s="122"/>
    </row>
    <row r="9551" spans="2:3" x14ac:dyDescent="0.2">
      <c r="B9551" s="110"/>
      <c r="C9551" s="122"/>
    </row>
    <row r="9552" spans="2:3" x14ac:dyDescent="0.2">
      <c r="B9552" s="110"/>
      <c r="C9552" s="122"/>
    </row>
    <row r="9553" spans="2:3" x14ac:dyDescent="0.2">
      <c r="B9553" s="110"/>
      <c r="C9553" s="122"/>
    </row>
    <row r="9554" spans="2:3" x14ac:dyDescent="0.2">
      <c r="B9554" s="110"/>
      <c r="C9554" s="122"/>
    </row>
    <row r="9555" spans="2:3" x14ac:dyDescent="0.2">
      <c r="B9555" s="110"/>
      <c r="C9555" s="122"/>
    </row>
    <row r="9556" spans="2:3" x14ac:dyDescent="0.2">
      <c r="B9556" s="110"/>
      <c r="C9556" s="122"/>
    </row>
    <row r="9557" spans="2:3" x14ac:dyDescent="0.2">
      <c r="B9557" s="110"/>
      <c r="C9557" s="122"/>
    </row>
    <row r="9558" spans="2:3" x14ac:dyDescent="0.2">
      <c r="B9558" s="110"/>
      <c r="C9558" s="122"/>
    </row>
    <row r="9559" spans="2:3" x14ac:dyDescent="0.2">
      <c r="B9559" s="110"/>
      <c r="C9559" s="122"/>
    </row>
    <row r="9560" spans="2:3" x14ac:dyDescent="0.2">
      <c r="B9560" s="110"/>
      <c r="C9560" s="122"/>
    </row>
    <row r="9561" spans="2:3" x14ac:dyDescent="0.2">
      <c r="B9561" s="110"/>
      <c r="C9561" s="122"/>
    </row>
    <row r="9562" spans="2:3" x14ac:dyDescent="0.2">
      <c r="B9562" s="110"/>
      <c r="C9562" s="122"/>
    </row>
    <row r="9563" spans="2:3" x14ac:dyDescent="0.2">
      <c r="B9563" s="110"/>
      <c r="C9563" s="122"/>
    </row>
    <row r="9564" spans="2:3" x14ac:dyDescent="0.2">
      <c r="B9564" s="110"/>
      <c r="C9564" s="122"/>
    </row>
    <row r="9565" spans="2:3" x14ac:dyDescent="0.2">
      <c r="B9565" s="110"/>
      <c r="C9565" s="122"/>
    </row>
    <row r="9566" spans="2:3" x14ac:dyDescent="0.2">
      <c r="B9566" s="110"/>
      <c r="C9566" s="122"/>
    </row>
    <row r="9567" spans="2:3" x14ac:dyDescent="0.2">
      <c r="B9567" s="110"/>
      <c r="C9567" s="122"/>
    </row>
    <row r="9568" spans="2:3" x14ac:dyDescent="0.2">
      <c r="B9568" s="110"/>
      <c r="C9568" s="122"/>
    </row>
    <row r="9569" spans="2:3" x14ac:dyDescent="0.2">
      <c r="B9569" s="110"/>
      <c r="C9569" s="122"/>
    </row>
    <row r="9570" spans="2:3" x14ac:dyDescent="0.2">
      <c r="B9570" s="110"/>
      <c r="C9570" s="122"/>
    </row>
    <row r="9571" spans="2:3" x14ac:dyDescent="0.2">
      <c r="B9571" s="110"/>
      <c r="C9571" s="122"/>
    </row>
    <row r="9572" spans="2:3" x14ac:dyDescent="0.2">
      <c r="B9572" s="110"/>
      <c r="C9572" s="122"/>
    </row>
    <row r="9573" spans="2:3" x14ac:dyDescent="0.2">
      <c r="B9573" s="110"/>
      <c r="C9573" s="122"/>
    </row>
    <row r="9574" spans="2:3" x14ac:dyDescent="0.2">
      <c r="B9574" s="110"/>
      <c r="C9574" s="122"/>
    </row>
    <row r="9575" spans="2:3" x14ac:dyDescent="0.2">
      <c r="B9575" s="110"/>
      <c r="C9575" s="122"/>
    </row>
    <row r="9576" spans="2:3" x14ac:dyDescent="0.2">
      <c r="B9576" s="110"/>
      <c r="C9576" s="122"/>
    </row>
    <row r="9577" spans="2:3" x14ac:dyDescent="0.2">
      <c r="B9577" s="110"/>
      <c r="C9577" s="122"/>
    </row>
    <row r="9578" spans="2:3" x14ac:dyDescent="0.2">
      <c r="B9578" s="110"/>
      <c r="C9578" s="122"/>
    </row>
    <row r="9579" spans="2:3" x14ac:dyDescent="0.2">
      <c r="B9579" s="110"/>
      <c r="C9579" s="122"/>
    </row>
    <row r="9580" spans="2:3" x14ac:dyDescent="0.2">
      <c r="B9580" s="110"/>
      <c r="C9580" s="122"/>
    </row>
    <row r="9581" spans="2:3" x14ac:dyDescent="0.2">
      <c r="B9581" s="110"/>
      <c r="C9581" s="122"/>
    </row>
    <row r="9582" spans="2:3" x14ac:dyDescent="0.2">
      <c r="B9582" s="110"/>
      <c r="C9582" s="122"/>
    </row>
    <row r="9583" spans="2:3" x14ac:dyDescent="0.2">
      <c r="B9583" s="110"/>
      <c r="C9583" s="122"/>
    </row>
    <row r="9584" spans="2:3" x14ac:dyDescent="0.2">
      <c r="B9584" s="110"/>
      <c r="C9584" s="122"/>
    </row>
    <row r="9585" spans="2:3" x14ac:dyDescent="0.2">
      <c r="B9585" s="110"/>
      <c r="C9585" s="122"/>
    </row>
    <row r="9586" spans="2:3" x14ac:dyDescent="0.2">
      <c r="B9586" s="110"/>
      <c r="C9586" s="122"/>
    </row>
    <row r="9587" spans="2:3" x14ac:dyDescent="0.2">
      <c r="B9587" s="110"/>
      <c r="C9587" s="122"/>
    </row>
    <row r="9588" spans="2:3" x14ac:dyDescent="0.2">
      <c r="B9588" s="110"/>
      <c r="C9588" s="122"/>
    </row>
    <row r="9589" spans="2:3" x14ac:dyDescent="0.2">
      <c r="B9589" s="110"/>
      <c r="C9589" s="122"/>
    </row>
    <row r="9590" spans="2:3" x14ac:dyDescent="0.2">
      <c r="B9590" s="110"/>
      <c r="C9590" s="122"/>
    </row>
    <row r="9591" spans="2:3" x14ac:dyDescent="0.2">
      <c r="B9591" s="110"/>
      <c r="C9591" s="122"/>
    </row>
    <row r="9592" spans="2:3" x14ac:dyDescent="0.2">
      <c r="B9592" s="110"/>
      <c r="C9592" s="122"/>
    </row>
    <row r="9593" spans="2:3" x14ac:dyDescent="0.2">
      <c r="B9593" s="110"/>
      <c r="C9593" s="122"/>
    </row>
    <row r="9594" spans="2:3" x14ac:dyDescent="0.2">
      <c r="B9594" s="110"/>
      <c r="C9594" s="122"/>
    </row>
    <row r="9595" spans="2:3" x14ac:dyDescent="0.2">
      <c r="B9595" s="110"/>
      <c r="C9595" s="122"/>
    </row>
    <row r="9596" spans="2:3" x14ac:dyDescent="0.2">
      <c r="B9596" s="110"/>
      <c r="C9596" s="122"/>
    </row>
    <row r="9597" spans="2:3" x14ac:dyDescent="0.2">
      <c r="B9597" s="110"/>
      <c r="C9597" s="122"/>
    </row>
    <row r="9598" spans="2:3" x14ac:dyDescent="0.2">
      <c r="B9598" s="110"/>
      <c r="C9598" s="122"/>
    </row>
    <row r="9599" spans="2:3" x14ac:dyDescent="0.2">
      <c r="B9599" s="110"/>
      <c r="C9599" s="122"/>
    </row>
    <row r="9600" spans="2:3" x14ac:dyDescent="0.2">
      <c r="B9600" s="110"/>
      <c r="C9600" s="122"/>
    </row>
    <row r="9601" spans="2:3" x14ac:dyDescent="0.2">
      <c r="B9601" s="110"/>
      <c r="C9601" s="122"/>
    </row>
    <row r="9602" spans="2:3" x14ac:dyDescent="0.2">
      <c r="B9602" s="110"/>
      <c r="C9602" s="122"/>
    </row>
    <row r="9603" spans="2:3" x14ac:dyDescent="0.2">
      <c r="B9603" s="110"/>
      <c r="C9603" s="122"/>
    </row>
    <row r="9604" spans="2:3" x14ac:dyDescent="0.2">
      <c r="B9604" s="110"/>
      <c r="C9604" s="122"/>
    </row>
    <row r="9605" spans="2:3" x14ac:dyDescent="0.2">
      <c r="B9605" s="110"/>
      <c r="C9605" s="122"/>
    </row>
    <row r="9606" spans="2:3" x14ac:dyDescent="0.2">
      <c r="B9606" s="110"/>
      <c r="C9606" s="122"/>
    </row>
    <row r="9607" spans="2:3" x14ac:dyDescent="0.2">
      <c r="B9607" s="110"/>
      <c r="C9607" s="122"/>
    </row>
    <row r="9608" spans="2:3" x14ac:dyDescent="0.2">
      <c r="B9608" s="110"/>
      <c r="C9608" s="122"/>
    </row>
    <row r="9609" spans="2:3" x14ac:dyDescent="0.2">
      <c r="B9609" s="110"/>
      <c r="C9609" s="122"/>
    </row>
    <row r="9610" spans="2:3" x14ac:dyDescent="0.2">
      <c r="B9610" s="110"/>
      <c r="C9610" s="122"/>
    </row>
    <row r="9611" spans="2:3" x14ac:dyDescent="0.2">
      <c r="B9611" s="110"/>
      <c r="C9611" s="122"/>
    </row>
    <row r="9612" spans="2:3" x14ac:dyDescent="0.2">
      <c r="B9612" s="110"/>
      <c r="C9612" s="122"/>
    </row>
    <row r="9613" spans="2:3" x14ac:dyDescent="0.2">
      <c r="B9613" s="110"/>
      <c r="C9613" s="122"/>
    </row>
    <row r="9614" spans="2:3" x14ac:dyDescent="0.2">
      <c r="B9614" s="110"/>
      <c r="C9614" s="122"/>
    </row>
    <row r="9615" spans="2:3" x14ac:dyDescent="0.2">
      <c r="B9615" s="110"/>
      <c r="C9615" s="122"/>
    </row>
    <row r="9616" spans="2:3" x14ac:dyDescent="0.2">
      <c r="B9616" s="110"/>
      <c r="C9616" s="122"/>
    </row>
    <row r="9617" spans="2:3" x14ac:dyDescent="0.2">
      <c r="B9617" s="110"/>
      <c r="C9617" s="122"/>
    </row>
    <row r="9618" spans="2:3" x14ac:dyDescent="0.2">
      <c r="B9618" s="110"/>
      <c r="C9618" s="122"/>
    </row>
    <row r="9619" spans="2:3" x14ac:dyDescent="0.2">
      <c r="B9619" s="110"/>
      <c r="C9619" s="122"/>
    </row>
    <row r="9620" spans="2:3" x14ac:dyDescent="0.2">
      <c r="B9620" s="110"/>
      <c r="C9620" s="122"/>
    </row>
    <row r="9621" spans="2:3" x14ac:dyDescent="0.2">
      <c r="B9621" s="110"/>
      <c r="C9621" s="122"/>
    </row>
    <row r="9622" spans="2:3" x14ac:dyDescent="0.2">
      <c r="B9622" s="110"/>
      <c r="C9622" s="122"/>
    </row>
    <row r="9623" spans="2:3" x14ac:dyDescent="0.2">
      <c r="B9623" s="110"/>
      <c r="C9623" s="122"/>
    </row>
    <row r="9624" spans="2:3" x14ac:dyDescent="0.2">
      <c r="B9624" s="110"/>
      <c r="C9624" s="122"/>
    </row>
    <row r="9625" spans="2:3" x14ac:dyDescent="0.2">
      <c r="B9625" s="110"/>
      <c r="C9625" s="122"/>
    </row>
    <row r="9626" spans="2:3" x14ac:dyDescent="0.2">
      <c r="B9626" s="110"/>
      <c r="C9626" s="122"/>
    </row>
    <row r="9627" spans="2:3" x14ac:dyDescent="0.2">
      <c r="B9627" s="110"/>
      <c r="C9627" s="122"/>
    </row>
    <row r="9628" spans="2:3" x14ac:dyDescent="0.2">
      <c r="B9628" s="110"/>
      <c r="C9628" s="122"/>
    </row>
    <row r="9629" spans="2:3" x14ac:dyDescent="0.2">
      <c r="B9629" s="110"/>
      <c r="C9629" s="122"/>
    </row>
    <row r="9630" spans="2:3" x14ac:dyDescent="0.2">
      <c r="B9630" s="110"/>
      <c r="C9630" s="122"/>
    </row>
    <row r="9631" spans="2:3" x14ac:dyDescent="0.2">
      <c r="B9631" s="110"/>
      <c r="C9631" s="122"/>
    </row>
    <row r="9632" spans="2:3" x14ac:dyDescent="0.2">
      <c r="B9632" s="110"/>
      <c r="C9632" s="122"/>
    </row>
    <row r="9633" spans="2:3" x14ac:dyDescent="0.2">
      <c r="B9633" s="110"/>
      <c r="C9633" s="122"/>
    </row>
    <row r="9634" spans="2:3" x14ac:dyDescent="0.2">
      <c r="B9634" s="110"/>
      <c r="C9634" s="122"/>
    </row>
    <row r="9635" spans="2:3" x14ac:dyDescent="0.2">
      <c r="B9635" s="110"/>
      <c r="C9635" s="122"/>
    </row>
    <row r="9636" spans="2:3" x14ac:dyDescent="0.2">
      <c r="B9636" s="110"/>
      <c r="C9636" s="122"/>
    </row>
    <row r="9637" spans="2:3" x14ac:dyDescent="0.2">
      <c r="B9637" s="110"/>
      <c r="C9637" s="122"/>
    </row>
    <row r="9638" spans="2:3" x14ac:dyDescent="0.2">
      <c r="B9638" s="110"/>
      <c r="C9638" s="122"/>
    </row>
    <row r="9639" spans="2:3" x14ac:dyDescent="0.2">
      <c r="B9639" s="110"/>
      <c r="C9639" s="122"/>
    </row>
    <row r="9640" spans="2:3" x14ac:dyDescent="0.2">
      <c r="B9640" s="110"/>
      <c r="C9640" s="122"/>
    </row>
    <row r="9641" spans="2:3" x14ac:dyDescent="0.2">
      <c r="B9641" s="110"/>
      <c r="C9641" s="122"/>
    </row>
    <row r="9642" spans="2:3" x14ac:dyDescent="0.2">
      <c r="B9642" s="110"/>
      <c r="C9642" s="122"/>
    </row>
    <row r="9643" spans="2:3" x14ac:dyDescent="0.2">
      <c r="B9643" s="110"/>
      <c r="C9643" s="122"/>
    </row>
    <row r="9644" spans="2:3" x14ac:dyDescent="0.2">
      <c r="B9644" s="110"/>
      <c r="C9644" s="122"/>
    </row>
    <row r="9645" spans="2:3" x14ac:dyDescent="0.2">
      <c r="B9645" s="110"/>
      <c r="C9645" s="122"/>
    </row>
    <row r="9646" spans="2:3" x14ac:dyDescent="0.2">
      <c r="B9646" s="110"/>
      <c r="C9646" s="122"/>
    </row>
    <row r="9647" spans="2:3" x14ac:dyDescent="0.2">
      <c r="B9647" s="110"/>
      <c r="C9647" s="122"/>
    </row>
    <row r="9648" spans="2:3" x14ac:dyDescent="0.2">
      <c r="B9648" s="110"/>
      <c r="C9648" s="122"/>
    </row>
    <row r="9649" spans="2:3" x14ac:dyDescent="0.2">
      <c r="B9649" s="110"/>
      <c r="C9649" s="122"/>
    </row>
    <row r="9650" spans="2:3" x14ac:dyDescent="0.2">
      <c r="B9650" s="110"/>
      <c r="C9650" s="122"/>
    </row>
    <row r="9651" spans="2:3" x14ac:dyDescent="0.2">
      <c r="B9651" s="110"/>
      <c r="C9651" s="122"/>
    </row>
    <row r="9652" spans="2:3" x14ac:dyDescent="0.2">
      <c r="B9652" s="110"/>
      <c r="C9652" s="122"/>
    </row>
    <row r="9653" spans="2:3" x14ac:dyDescent="0.2">
      <c r="B9653" s="110"/>
      <c r="C9653" s="122"/>
    </row>
    <row r="9654" spans="2:3" x14ac:dyDescent="0.2">
      <c r="B9654" s="110"/>
      <c r="C9654" s="122"/>
    </row>
    <row r="9655" spans="2:3" x14ac:dyDescent="0.2">
      <c r="B9655" s="110"/>
      <c r="C9655" s="122"/>
    </row>
    <row r="9656" spans="2:3" x14ac:dyDescent="0.2">
      <c r="B9656" s="110"/>
      <c r="C9656" s="122"/>
    </row>
    <row r="9657" spans="2:3" x14ac:dyDescent="0.2">
      <c r="B9657" s="110"/>
      <c r="C9657" s="122"/>
    </row>
    <row r="9658" spans="2:3" x14ac:dyDescent="0.2">
      <c r="B9658" s="110"/>
      <c r="C9658" s="122"/>
    </row>
    <row r="9659" spans="2:3" x14ac:dyDescent="0.2">
      <c r="B9659" s="110"/>
      <c r="C9659" s="122"/>
    </row>
    <row r="9660" spans="2:3" x14ac:dyDescent="0.2">
      <c r="B9660" s="110"/>
      <c r="C9660" s="122"/>
    </row>
    <row r="9661" spans="2:3" x14ac:dyDescent="0.2">
      <c r="B9661" s="110"/>
      <c r="C9661" s="122"/>
    </row>
    <row r="9662" spans="2:3" x14ac:dyDescent="0.2">
      <c r="B9662" s="110"/>
      <c r="C9662" s="122"/>
    </row>
    <row r="9663" spans="2:3" x14ac:dyDescent="0.2">
      <c r="B9663" s="110"/>
      <c r="C9663" s="122"/>
    </row>
    <row r="9664" spans="2:3" x14ac:dyDescent="0.2">
      <c r="B9664" s="110"/>
      <c r="C9664" s="122"/>
    </row>
    <row r="9665" spans="2:3" x14ac:dyDescent="0.2">
      <c r="B9665" s="110"/>
      <c r="C9665" s="122"/>
    </row>
    <row r="9666" spans="2:3" x14ac:dyDescent="0.2">
      <c r="B9666" s="110"/>
      <c r="C9666" s="122"/>
    </row>
    <row r="9667" spans="2:3" x14ac:dyDescent="0.2">
      <c r="B9667" s="110"/>
      <c r="C9667" s="122"/>
    </row>
    <row r="9668" spans="2:3" x14ac:dyDescent="0.2">
      <c r="B9668" s="110"/>
      <c r="C9668" s="122"/>
    </row>
    <row r="9669" spans="2:3" x14ac:dyDescent="0.2">
      <c r="B9669" s="110"/>
      <c r="C9669" s="122"/>
    </row>
    <row r="9670" spans="2:3" x14ac:dyDescent="0.2">
      <c r="B9670" s="110"/>
      <c r="C9670" s="122"/>
    </row>
    <row r="9671" spans="2:3" x14ac:dyDescent="0.2">
      <c r="B9671" s="110"/>
      <c r="C9671" s="122"/>
    </row>
    <row r="9672" spans="2:3" x14ac:dyDescent="0.2">
      <c r="B9672" s="110"/>
      <c r="C9672" s="122"/>
    </row>
    <row r="9673" spans="2:3" x14ac:dyDescent="0.2">
      <c r="B9673" s="110"/>
      <c r="C9673" s="122"/>
    </row>
    <row r="9674" spans="2:3" x14ac:dyDescent="0.2">
      <c r="B9674" s="110"/>
      <c r="C9674" s="122"/>
    </row>
    <row r="9675" spans="2:3" x14ac:dyDescent="0.2">
      <c r="B9675" s="110"/>
      <c r="C9675" s="122"/>
    </row>
    <row r="9676" spans="2:3" x14ac:dyDescent="0.2">
      <c r="B9676" s="110"/>
      <c r="C9676" s="122"/>
    </row>
    <row r="9677" spans="2:3" x14ac:dyDescent="0.2">
      <c r="B9677" s="110"/>
      <c r="C9677" s="122"/>
    </row>
    <row r="9678" spans="2:3" x14ac:dyDescent="0.2">
      <c r="B9678" s="110"/>
      <c r="C9678" s="122"/>
    </row>
    <row r="9679" spans="2:3" x14ac:dyDescent="0.2">
      <c r="B9679" s="110"/>
      <c r="C9679" s="122"/>
    </row>
    <row r="9680" spans="2:3" x14ac:dyDescent="0.2">
      <c r="B9680" s="110"/>
      <c r="C9680" s="122"/>
    </row>
    <row r="9681" spans="2:3" x14ac:dyDescent="0.2">
      <c r="B9681" s="110"/>
      <c r="C9681" s="122"/>
    </row>
    <row r="9682" spans="2:3" x14ac:dyDescent="0.2">
      <c r="B9682" s="110"/>
      <c r="C9682" s="122"/>
    </row>
    <row r="9683" spans="2:3" x14ac:dyDescent="0.2">
      <c r="B9683" s="110"/>
      <c r="C9683" s="122"/>
    </row>
    <row r="9684" spans="2:3" x14ac:dyDescent="0.2">
      <c r="B9684" s="110"/>
      <c r="C9684" s="122"/>
    </row>
    <row r="9685" spans="2:3" x14ac:dyDescent="0.2">
      <c r="B9685" s="110"/>
      <c r="C9685" s="122"/>
    </row>
    <row r="9686" spans="2:3" x14ac:dyDescent="0.2">
      <c r="B9686" s="110"/>
      <c r="C9686" s="122"/>
    </row>
    <row r="9687" spans="2:3" x14ac:dyDescent="0.2">
      <c r="B9687" s="110"/>
      <c r="C9687" s="122"/>
    </row>
    <row r="9688" spans="2:3" x14ac:dyDescent="0.2">
      <c r="B9688" s="110"/>
      <c r="C9688" s="122"/>
    </row>
    <row r="9689" spans="2:3" x14ac:dyDescent="0.2">
      <c r="B9689" s="110"/>
      <c r="C9689" s="122"/>
    </row>
    <row r="9690" spans="2:3" x14ac:dyDescent="0.2">
      <c r="B9690" s="110"/>
      <c r="C9690" s="122"/>
    </row>
    <row r="9691" spans="2:3" x14ac:dyDescent="0.2">
      <c r="B9691" s="110"/>
      <c r="C9691" s="122"/>
    </row>
    <row r="9692" spans="2:3" x14ac:dyDescent="0.2">
      <c r="B9692" s="110"/>
      <c r="C9692" s="122"/>
    </row>
    <row r="9693" spans="2:3" x14ac:dyDescent="0.2">
      <c r="B9693" s="110"/>
      <c r="C9693" s="122"/>
    </row>
    <row r="9694" spans="2:3" x14ac:dyDescent="0.2">
      <c r="B9694" s="110"/>
      <c r="C9694" s="122"/>
    </row>
    <row r="9695" spans="2:3" x14ac:dyDescent="0.2">
      <c r="B9695" s="110"/>
      <c r="C9695" s="122"/>
    </row>
    <row r="9696" spans="2:3" x14ac:dyDescent="0.2">
      <c r="B9696" s="110"/>
      <c r="C9696" s="122"/>
    </row>
    <row r="9697" spans="2:3" x14ac:dyDescent="0.2">
      <c r="B9697" s="110"/>
      <c r="C9697" s="122"/>
    </row>
    <row r="9698" spans="2:3" x14ac:dyDescent="0.2">
      <c r="B9698" s="110"/>
      <c r="C9698" s="122"/>
    </row>
    <row r="9699" spans="2:3" x14ac:dyDescent="0.2">
      <c r="B9699" s="110"/>
      <c r="C9699" s="122"/>
    </row>
    <row r="9700" spans="2:3" x14ac:dyDescent="0.2">
      <c r="B9700" s="110"/>
      <c r="C9700" s="122"/>
    </row>
    <row r="9701" spans="2:3" x14ac:dyDescent="0.2">
      <c r="B9701" s="110"/>
      <c r="C9701" s="122"/>
    </row>
    <row r="9702" spans="2:3" x14ac:dyDescent="0.2">
      <c r="B9702" s="110"/>
      <c r="C9702" s="122"/>
    </row>
    <row r="9703" spans="2:3" x14ac:dyDescent="0.2">
      <c r="B9703" s="110"/>
      <c r="C9703" s="122"/>
    </row>
    <row r="9704" spans="2:3" x14ac:dyDescent="0.2">
      <c r="B9704" s="110"/>
      <c r="C9704" s="122"/>
    </row>
    <row r="9705" spans="2:3" x14ac:dyDescent="0.2">
      <c r="B9705" s="110"/>
      <c r="C9705" s="122"/>
    </row>
    <row r="9706" spans="2:3" x14ac:dyDescent="0.2">
      <c r="B9706" s="110"/>
      <c r="C9706" s="122"/>
    </row>
    <row r="9707" spans="2:3" x14ac:dyDescent="0.2">
      <c r="B9707" s="110"/>
      <c r="C9707" s="122"/>
    </row>
    <row r="9708" spans="2:3" x14ac:dyDescent="0.2">
      <c r="B9708" s="110"/>
      <c r="C9708" s="122"/>
    </row>
    <row r="9709" spans="2:3" x14ac:dyDescent="0.2">
      <c r="B9709" s="110"/>
      <c r="C9709" s="122"/>
    </row>
    <row r="9710" spans="2:3" x14ac:dyDescent="0.2">
      <c r="B9710" s="110"/>
      <c r="C9710" s="122"/>
    </row>
    <row r="9711" spans="2:3" x14ac:dyDescent="0.2">
      <c r="B9711" s="110"/>
      <c r="C9711" s="122"/>
    </row>
    <row r="9712" spans="2:3" x14ac:dyDescent="0.2">
      <c r="B9712" s="110"/>
      <c r="C9712" s="122"/>
    </row>
    <row r="9713" spans="2:3" x14ac:dyDescent="0.2">
      <c r="B9713" s="110"/>
      <c r="C9713" s="122"/>
    </row>
    <row r="9714" spans="2:3" x14ac:dyDescent="0.2">
      <c r="B9714" s="110"/>
      <c r="C9714" s="122"/>
    </row>
    <row r="9715" spans="2:3" x14ac:dyDescent="0.2">
      <c r="B9715" s="110"/>
      <c r="C9715" s="122"/>
    </row>
    <row r="9716" spans="2:3" x14ac:dyDescent="0.2">
      <c r="B9716" s="110"/>
      <c r="C9716" s="122"/>
    </row>
    <row r="9717" spans="2:3" x14ac:dyDescent="0.2">
      <c r="B9717" s="110"/>
      <c r="C9717" s="122"/>
    </row>
    <row r="9718" spans="2:3" x14ac:dyDescent="0.2">
      <c r="B9718" s="110"/>
      <c r="C9718" s="122"/>
    </row>
    <row r="9719" spans="2:3" x14ac:dyDescent="0.2">
      <c r="B9719" s="110"/>
      <c r="C9719" s="122"/>
    </row>
    <row r="9720" spans="2:3" x14ac:dyDescent="0.2">
      <c r="B9720" s="110"/>
      <c r="C9720" s="122"/>
    </row>
    <row r="9721" spans="2:3" x14ac:dyDescent="0.2">
      <c r="B9721" s="110"/>
      <c r="C9721" s="122"/>
    </row>
    <row r="9722" spans="2:3" x14ac:dyDescent="0.2">
      <c r="B9722" s="110"/>
      <c r="C9722" s="122"/>
    </row>
    <row r="9723" spans="2:3" x14ac:dyDescent="0.2">
      <c r="B9723" s="110"/>
      <c r="C9723" s="122"/>
    </row>
    <row r="9724" spans="2:3" x14ac:dyDescent="0.2">
      <c r="B9724" s="110"/>
      <c r="C9724" s="122"/>
    </row>
    <row r="9725" spans="2:3" x14ac:dyDescent="0.2">
      <c r="B9725" s="110"/>
      <c r="C9725" s="122"/>
    </row>
    <row r="9726" spans="2:3" x14ac:dyDescent="0.2">
      <c r="B9726" s="110"/>
      <c r="C9726" s="122"/>
    </row>
    <row r="9727" spans="2:3" x14ac:dyDescent="0.2">
      <c r="B9727" s="110"/>
      <c r="C9727" s="122"/>
    </row>
    <row r="9728" spans="2:3" x14ac:dyDescent="0.2">
      <c r="B9728" s="110"/>
      <c r="C9728" s="122"/>
    </row>
    <row r="9729" spans="2:3" x14ac:dyDescent="0.2">
      <c r="B9729" s="110"/>
      <c r="C9729" s="122"/>
    </row>
    <row r="9730" spans="2:3" x14ac:dyDescent="0.2">
      <c r="B9730" s="110"/>
      <c r="C9730" s="122"/>
    </row>
    <row r="9731" spans="2:3" x14ac:dyDescent="0.2">
      <c r="B9731" s="110"/>
      <c r="C9731" s="122"/>
    </row>
    <row r="9732" spans="2:3" x14ac:dyDescent="0.2">
      <c r="B9732" s="110"/>
      <c r="C9732" s="122"/>
    </row>
    <row r="9733" spans="2:3" x14ac:dyDescent="0.2">
      <c r="B9733" s="110"/>
      <c r="C9733" s="122"/>
    </row>
    <row r="9734" spans="2:3" x14ac:dyDescent="0.2">
      <c r="B9734" s="110"/>
      <c r="C9734" s="122"/>
    </row>
    <row r="9735" spans="2:3" x14ac:dyDescent="0.2">
      <c r="B9735" s="110"/>
      <c r="C9735" s="122"/>
    </row>
    <row r="9736" spans="2:3" x14ac:dyDescent="0.2">
      <c r="B9736" s="110"/>
      <c r="C9736" s="122"/>
    </row>
    <row r="9737" spans="2:3" x14ac:dyDescent="0.2">
      <c r="B9737" s="110"/>
      <c r="C9737" s="122"/>
    </row>
    <row r="9738" spans="2:3" x14ac:dyDescent="0.2">
      <c r="B9738" s="110"/>
      <c r="C9738" s="122"/>
    </row>
    <row r="9739" spans="2:3" x14ac:dyDescent="0.2">
      <c r="B9739" s="110"/>
      <c r="C9739" s="122"/>
    </row>
    <row r="9740" spans="2:3" x14ac:dyDescent="0.2">
      <c r="B9740" s="110"/>
      <c r="C9740" s="122"/>
    </row>
    <row r="9741" spans="2:3" x14ac:dyDescent="0.2">
      <c r="B9741" s="110"/>
      <c r="C9741" s="122"/>
    </row>
    <row r="9742" spans="2:3" x14ac:dyDescent="0.2">
      <c r="B9742" s="110"/>
      <c r="C9742" s="122"/>
    </row>
    <row r="9743" spans="2:3" x14ac:dyDescent="0.2">
      <c r="B9743" s="110"/>
      <c r="C9743" s="122"/>
    </row>
    <row r="9744" spans="2:3" x14ac:dyDescent="0.2">
      <c r="B9744" s="110"/>
      <c r="C9744" s="122"/>
    </row>
    <row r="9745" spans="2:3" x14ac:dyDescent="0.2">
      <c r="B9745" s="110"/>
      <c r="C9745" s="122"/>
    </row>
    <row r="9746" spans="2:3" x14ac:dyDescent="0.2">
      <c r="B9746" s="110"/>
      <c r="C9746" s="122"/>
    </row>
    <row r="9747" spans="2:3" x14ac:dyDescent="0.2">
      <c r="B9747" s="110"/>
      <c r="C9747" s="122"/>
    </row>
    <row r="9748" spans="2:3" x14ac:dyDescent="0.2">
      <c r="B9748" s="110"/>
      <c r="C9748" s="122"/>
    </row>
    <row r="9749" spans="2:3" x14ac:dyDescent="0.2">
      <c r="B9749" s="110"/>
      <c r="C9749" s="122"/>
    </row>
    <row r="9750" spans="2:3" x14ac:dyDescent="0.2">
      <c r="B9750" s="110"/>
      <c r="C9750" s="122"/>
    </row>
    <row r="9751" spans="2:3" x14ac:dyDescent="0.2">
      <c r="B9751" s="110"/>
      <c r="C9751" s="122"/>
    </row>
    <row r="9752" spans="2:3" x14ac:dyDescent="0.2">
      <c r="B9752" s="110"/>
      <c r="C9752" s="122"/>
    </row>
    <row r="9753" spans="2:3" x14ac:dyDescent="0.2">
      <c r="B9753" s="110"/>
      <c r="C9753" s="122"/>
    </row>
    <row r="9754" spans="2:3" x14ac:dyDescent="0.2">
      <c r="B9754" s="110"/>
      <c r="C9754" s="122"/>
    </row>
    <row r="9755" spans="2:3" x14ac:dyDescent="0.2">
      <c r="B9755" s="110"/>
      <c r="C9755" s="122"/>
    </row>
    <row r="9756" spans="2:3" x14ac:dyDescent="0.2">
      <c r="B9756" s="110"/>
      <c r="C9756" s="122"/>
    </row>
    <row r="9757" spans="2:3" x14ac:dyDescent="0.2">
      <c r="B9757" s="110"/>
      <c r="C9757" s="122"/>
    </row>
    <row r="9758" spans="2:3" x14ac:dyDescent="0.2">
      <c r="B9758" s="110"/>
      <c r="C9758" s="122"/>
    </row>
    <row r="9759" spans="2:3" x14ac:dyDescent="0.2">
      <c r="B9759" s="110"/>
      <c r="C9759" s="122"/>
    </row>
    <row r="9760" spans="2:3" x14ac:dyDescent="0.2">
      <c r="B9760" s="110"/>
      <c r="C9760" s="122"/>
    </row>
    <row r="9761" spans="2:3" x14ac:dyDescent="0.2">
      <c r="B9761" s="110"/>
      <c r="C9761" s="122"/>
    </row>
    <row r="9762" spans="2:3" x14ac:dyDescent="0.2">
      <c r="B9762" s="110"/>
      <c r="C9762" s="122"/>
    </row>
    <row r="9763" spans="2:3" x14ac:dyDescent="0.2">
      <c r="B9763" s="110"/>
      <c r="C9763" s="122"/>
    </row>
    <row r="9764" spans="2:3" x14ac:dyDescent="0.2">
      <c r="B9764" s="110"/>
      <c r="C9764" s="122"/>
    </row>
    <row r="9765" spans="2:3" x14ac:dyDescent="0.2">
      <c r="B9765" s="110"/>
      <c r="C9765" s="122"/>
    </row>
    <row r="9766" spans="2:3" x14ac:dyDescent="0.2">
      <c r="B9766" s="110"/>
      <c r="C9766" s="122"/>
    </row>
    <row r="9767" spans="2:3" x14ac:dyDescent="0.2">
      <c r="B9767" s="110"/>
      <c r="C9767" s="122"/>
    </row>
    <row r="9768" spans="2:3" x14ac:dyDescent="0.2">
      <c r="B9768" s="110"/>
      <c r="C9768" s="122"/>
    </row>
    <row r="9769" spans="2:3" x14ac:dyDescent="0.2">
      <c r="B9769" s="110"/>
      <c r="C9769" s="122"/>
    </row>
    <row r="9770" spans="2:3" x14ac:dyDescent="0.2">
      <c r="B9770" s="110"/>
      <c r="C9770" s="122"/>
    </row>
    <row r="9771" spans="2:3" x14ac:dyDescent="0.2">
      <c r="B9771" s="110"/>
      <c r="C9771" s="122"/>
    </row>
    <row r="9772" spans="2:3" x14ac:dyDescent="0.2">
      <c r="B9772" s="110"/>
      <c r="C9772" s="122"/>
    </row>
    <row r="9773" spans="2:3" x14ac:dyDescent="0.2">
      <c r="B9773" s="110"/>
      <c r="C9773" s="122"/>
    </row>
    <row r="9774" spans="2:3" x14ac:dyDescent="0.2">
      <c r="B9774" s="110"/>
      <c r="C9774" s="122"/>
    </row>
    <row r="9775" spans="2:3" x14ac:dyDescent="0.2">
      <c r="B9775" s="110"/>
      <c r="C9775" s="122"/>
    </row>
    <row r="9776" spans="2:3" x14ac:dyDescent="0.2">
      <c r="B9776" s="110"/>
      <c r="C9776" s="122"/>
    </row>
    <row r="9777" spans="2:3" x14ac:dyDescent="0.2">
      <c r="B9777" s="110"/>
      <c r="C9777" s="122"/>
    </row>
    <row r="9778" spans="2:3" x14ac:dyDescent="0.2">
      <c r="B9778" s="110"/>
      <c r="C9778" s="122"/>
    </row>
    <row r="9779" spans="2:3" x14ac:dyDescent="0.2">
      <c r="B9779" s="110"/>
      <c r="C9779" s="122"/>
    </row>
    <row r="9780" spans="2:3" x14ac:dyDescent="0.2">
      <c r="B9780" s="110"/>
      <c r="C9780" s="122"/>
    </row>
    <row r="9781" spans="2:3" x14ac:dyDescent="0.2">
      <c r="B9781" s="110"/>
      <c r="C9781" s="122"/>
    </row>
    <row r="9782" spans="2:3" x14ac:dyDescent="0.2">
      <c r="B9782" s="110"/>
      <c r="C9782" s="122"/>
    </row>
    <row r="9783" spans="2:3" x14ac:dyDescent="0.2">
      <c r="B9783" s="110"/>
      <c r="C9783" s="122"/>
    </row>
    <row r="9784" spans="2:3" x14ac:dyDescent="0.2">
      <c r="B9784" s="110"/>
      <c r="C9784" s="122"/>
    </row>
    <row r="9785" spans="2:3" x14ac:dyDescent="0.2">
      <c r="B9785" s="110"/>
      <c r="C9785" s="122"/>
    </row>
    <row r="9786" spans="2:3" x14ac:dyDescent="0.2">
      <c r="B9786" s="110"/>
      <c r="C9786" s="122"/>
    </row>
    <row r="9787" spans="2:3" x14ac:dyDescent="0.2">
      <c r="B9787" s="110"/>
      <c r="C9787" s="122"/>
    </row>
    <row r="9788" spans="2:3" x14ac:dyDescent="0.2">
      <c r="B9788" s="110"/>
      <c r="C9788" s="122"/>
    </row>
    <row r="9789" spans="2:3" x14ac:dyDescent="0.2">
      <c r="B9789" s="110"/>
      <c r="C9789" s="122"/>
    </row>
    <row r="9790" spans="2:3" x14ac:dyDescent="0.2">
      <c r="B9790" s="110"/>
      <c r="C9790" s="122"/>
    </row>
    <row r="9791" spans="2:3" x14ac:dyDescent="0.2">
      <c r="B9791" s="110"/>
      <c r="C9791" s="122"/>
    </row>
    <row r="9792" spans="2:3" x14ac:dyDescent="0.2">
      <c r="B9792" s="110"/>
      <c r="C9792" s="122"/>
    </row>
    <row r="9793" spans="2:3" x14ac:dyDescent="0.2">
      <c r="B9793" s="110"/>
      <c r="C9793" s="122"/>
    </row>
    <row r="9794" spans="2:3" x14ac:dyDescent="0.2">
      <c r="B9794" s="110"/>
      <c r="C9794" s="122"/>
    </row>
    <row r="9795" spans="2:3" x14ac:dyDescent="0.2">
      <c r="B9795" s="110"/>
      <c r="C9795" s="122"/>
    </row>
    <row r="9796" spans="2:3" x14ac:dyDescent="0.2">
      <c r="B9796" s="110"/>
      <c r="C9796" s="122"/>
    </row>
    <row r="9797" spans="2:3" x14ac:dyDescent="0.2">
      <c r="B9797" s="110"/>
      <c r="C9797" s="122"/>
    </row>
    <row r="9798" spans="2:3" x14ac:dyDescent="0.2">
      <c r="B9798" s="110"/>
      <c r="C9798" s="122"/>
    </row>
    <row r="9799" spans="2:3" x14ac:dyDescent="0.2">
      <c r="B9799" s="110"/>
      <c r="C9799" s="122"/>
    </row>
    <row r="9800" spans="2:3" x14ac:dyDescent="0.2">
      <c r="B9800" s="110"/>
      <c r="C9800" s="122"/>
    </row>
    <row r="9801" spans="2:3" x14ac:dyDescent="0.2">
      <c r="B9801" s="110"/>
      <c r="C9801" s="122"/>
    </row>
    <row r="9802" spans="2:3" x14ac:dyDescent="0.2">
      <c r="B9802" s="110"/>
      <c r="C9802" s="122"/>
    </row>
    <row r="9803" spans="2:3" x14ac:dyDescent="0.2">
      <c r="B9803" s="110"/>
      <c r="C9803" s="122"/>
    </row>
    <row r="9804" spans="2:3" x14ac:dyDescent="0.2">
      <c r="B9804" s="110"/>
      <c r="C9804" s="122"/>
    </row>
    <row r="9805" spans="2:3" x14ac:dyDescent="0.2">
      <c r="B9805" s="110"/>
      <c r="C9805" s="122"/>
    </row>
    <row r="9806" spans="2:3" x14ac:dyDescent="0.2">
      <c r="B9806" s="110"/>
      <c r="C9806" s="122"/>
    </row>
    <row r="9807" spans="2:3" x14ac:dyDescent="0.2">
      <c r="B9807" s="110"/>
      <c r="C9807" s="122"/>
    </row>
    <row r="9808" spans="2:3" x14ac:dyDescent="0.2">
      <c r="B9808" s="110"/>
      <c r="C9808" s="122"/>
    </row>
    <row r="9809" spans="2:3" x14ac:dyDescent="0.2">
      <c r="B9809" s="110"/>
      <c r="C9809" s="122"/>
    </row>
    <row r="9810" spans="2:3" x14ac:dyDescent="0.2">
      <c r="B9810" s="110"/>
      <c r="C9810" s="122"/>
    </row>
    <row r="9811" spans="2:3" x14ac:dyDescent="0.2">
      <c r="B9811" s="110"/>
      <c r="C9811" s="122"/>
    </row>
    <row r="9812" spans="2:3" x14ac:dyDescent="0.2">
      <c r="B9812" s="110"/>
      <c r="C9812" s="122"/>
    </row>
    <row r="9813" spans="2:3" x14ac:dyDescent="0.2">
      <c r="B9813" s="110"/>
      <c r="C9813" s="122"/>
    </row>
    <row r="9814" spans="2:3" x14ac:dyDescent="0.2">
      <c r="B9814" s="110"/>
      <c r="C9814" s="122"/>
    </row>
    <row r="9815" spans="2:3" x14ac:dyDescent="0.2">
      <c r="B9815" s="110"/>
      <c r="C9815" s="122"/>
    </row>
    <row r="9816" spans="2:3" x14ac:dyDescent="0.2">
      <c r="B9816" s="110"/>
      <c r="C9816" s="122"/>
    </row>
    <row r="9817" spans="2:3" x14ac:dyDescent="0.2">
      <c r="B9817" s="110"/>
      <c r="C9817" s="122"/>
    </row>
    <row r="9818" spans="2:3" x14ac:dyDescent="0.2">
      <c r="B9818" s="110"/>
      <c r="C9818" s="122"/>
    </row>
    <row r="9819" spans="2:3" x14ac:dyDescent="0.2">
      <c r="B9819" s="110"/>
      <c r="C9819" s="122"/>
    </row>
    <row r="9820" spans="2:3" x14ac:dyDescent="0.2">
      <c r="B9820" s="110"/>
      <c r="C9820" s="122"/>
    </row>
    <row r="9821" spans="2:3" x14ac:dyDescent="0.2">
      <c r="B9821" s="110"/>
      <c r="C9821" s="122"/>
    </row>
    <row r="9822" spans="2:3" x14ac:dyDescent="0.2">
      <c r="B9822" s="110"/>
      <c r="C9822" s="122"/>
    </row>
    <row r="9823" spans="2:3" x14ac:dyDescent="0.2">
      <c r="B9823" s="110"/>
      <c r="C9823" s="122"/>
    </row>
    <row r="9824" spans="2:3" x14ac:dyDescent="0.2">
      <c r="B9824" s="110"/>
      <c r="C9824" s="122"/>
    </row>
    <row r="9825" spans="2:3" x14ac:dyDescent="0.2">
      <c r="B9825" s="110"/>
      <c r="C9825" s="122"/>
    </row>
    <row r="9826" spans="2:3" x14ac:dyDescent="0.2">
      <c r="B9826" s="110"/>
      <c r="C9826" s="122"/>
    </row>
    <row r="9827" spans="2:3" x14ac:dyDescent="0.2">
      <c r="B9827" s="110"/>
      <c r="C9827" s="122"/>
    </row>
    <row r="9828" spans="2:3" x14ac:dyDescent="0.2">
      <c r="B9828" s="110"/>
      <c r="C9828" s="122"/>
    </row>
    <row r="9829" spans="2:3" x14ac:dyDescent="0.2">
      <c r="B9829" s="110"/>
      <c r="C9829" s="122"/>
    </row>
    <row r="9830" spans="2:3" x14ac:dyDescent="0.2">
      <c r="B9830" s="110"/>
      <c r="C9830" s="122"/>
    </row>
    <row r="9831" spans="2:3" x14ac:dyDescent="0.2">
      <c r="B9831" s="110"/>
      <c r="C9831" s="122"/>
    </row>
    <row r="9832" spans="2:3" x14ac:dyDescent="0.2">
      <c r="B9832" s="110"/>
      <c r="C9832" s="122"/>
    </row>
    <row r="9833" spans="2:3" x14ac:dyDescent="0.2">
      <c r="B9833" s="110"/>
      <c r="C9833" s="122"/>
    </row>
    <row r="9834" spans="2:3" x14ac:dyDescent="0.2">
      <c r="B9834" s="110"/>
      <c r="C9834" s="122"/>
    </row>
    <row r="9835" spans="2:3" x14ac:dyDescent="0.2">
      <c r="B9835" s="110"/>
      <c r="C9835" s="122"/>
    </row>
    <row r="9836" spans="2:3" x14ac:dyDescent="0.2">
      <c r="B9836" s="110"/>
      <c r="C9836" s="122"/>
    </row>
    <row r="9837" spans="2:3" x14ac:dyDescent="0.2">
      <c r="B9837" s="110"/>
      <c r="C9837" s="122"/>
    </row>
    <row r="9838" spans="2:3" x14ac:dyDescent="0.2">
      <c r="B9838" s="110"/>
      <c r="C9838" s="122"/>
    </row>
    <row r="9839" spans="2:3" x14ac:dyDescent="0.2">
      <c r="B9839" s="110"/>
      <c r="C9839" s="122"/>
    </row>
    <row r="9840" spans="2:3" x14ac:dyDescent="0.2">
      <c r="B9840" s="110"/>
      <c r="C9840" s="122"/>
    </row>
    <row r="9841" spans="2:3" x14ac:dyDescent="0.2">
      <c r="B9841" s="110"/>
      <c r="C9841" s="122"/>
    </row>
    <row r="9842" spans="2:3" x14ac:dyDescent="0.2">
      <c r="B9842" s="110"/>
      <c r="C9842" s="122"/>
    </row>
    <row r="9843" spans="2:3" x14ac:dyDescent="0.2">
      <c r="B9843" s="110"/>
      <c r="C9843" s="122"/>
    </row>
    <row r="9844" spans="2:3" x14ac:dyDescent="0.2">
      <c r="B9844" s="110"/>
      <c r="C9844" s="122"/>
    </row>
    <row r="9845" spans="2:3" x14ac:dyDescent="0.2">
      <c r="B9845" s="110"/>
      <c r="C9845" s="122"/>
    </row>
    <row r="9846" spans="2:3" x14ac:dyDescent="0.2">
      <c r="B9846" s="110"/>
      <c r="C9846" s="122"/>
    </row>
    <row r="9847" spans="2:3" x14ac:dyDescent="0.2">
      <c r="B9847" s="110"/>
      <c r="C9847" s="122"/>
    </row>
    <row r="9848" spans="2:3" x14ac:dyDescent="0.2">
      <c r="B9848" s="110"/>
      <c r="C9848" s="122"/>
    </row>
    <row r="9849" spans="2:3" x14ac:dyDescent="0.2">
      <c r="B9849" s="110"/>
      <c r="C9849" s="122"/>
    </row>
    <row r="9850" spans="2:3" x14ac:dyDescent="0.2">
      <c r="B9850" s="110"/>
      <c r="C9850" s="122"/>
    </row>
    <row r="9851" spans="2:3" x14ac:dyDescent="0.2">
      <c r="B9851" s="110"/>
      <c r="C9851" s="122"/>
    </row>
    <row r="9852" spans="2:3" x14ac:dyDescent="0.2">
      <c r="B9852" s="110"/>
      <c r="C9852" s="122"/>
    </row>
    <row r="9853" spans="2:3" x14ac:dyDescent="0.2">
      <c r="B9853" s="110"/>
      <c r="C9853" s="122"/>
    </row>
    <row r="9854" spans="2:3" x14ac:dyDescent="0.2">
      <c r="B9854" s="110"/>
      <c r="C9854" s="122"/>
    </row>
    <row r="9855" spans="2:3" x14ac:dyDescent="0.2">
      <c r="B9855" s="110"/>
      <c r="C9855" s="122"/>
    </row>
    <row r="9856" spans="2:3" x14ac:dyDescent="0.2">
      <c r="B9856" s="110"/>
      <c r="C9856" s="122"/>
    </row>
    <row r="9857" spans="2:3" x14ac:dyDescent="0.2">
      <c r="B9857" s="110"/>
      <c r="C9857" s="122"/>
    </row>
    <row r="9858" spans="2:3" x14ac:dyDescent="0.2">
      <c r="B9858" s="110"/>
      <c r="C9858" s="122"/>
    </row>
    <row r="9859" spans="2:3" x14ac:dyDescent="0.2">
      <c r="B9859" s="110"/>
      <c r="C9859" s="122"/>
    </row>
    <row r="9860" spans="2:3" x14ac:dyDescent="0.2">
      <c r="B9860" s="110"/>
      <c r="C9860" s="122"/>
    </row>
    <row r="9861" spans="2:3" x14ac:dyDescent="0.2">
      <c r="B9861" s="110"/>
      <c r="C9861" s="122"/>
    </row>
    <row r="9862" spans="2:3" x14ac:dyDescent="0.2">
      <c r="B9862" s="110"/>
      <c r="C9862" s="122"/>
    </row>
    <row r="9863" spans="2:3" x14ac:dyDescent="0.2">
      <c r="B9863" s="110"/>
      <c r="C9863" s="122"/>
    </row>
    <row r="9864" spans="2:3" x14ac:dyDescent="0.2">
      <c r="B9864" s="110"/>
      <c r="C9864" s="122"/>
    </row>
    <row r="9865" spans="2:3" x14ac:dyDescent="0.2">
      <c r="B9865" s="110"/>
      <c r="C9865" s="122"/>
    </row>
    <row r="9866" spans="2:3" x14ac:dyDescent="0.2">
      <c r="B9866" s="110"/>
      <c r="C9866" s="122"/>
    </row>
    <row r="9867" spans="2:3" x14ac:dyDescent="0.2">
      <c r="B9867" s="110"/>
      <c r="C9867" s="122"/>
    </row>
    <row r="9868" spans="2:3" x14ac:dyDescent="0.2">
      <c r="B9868" s="110"/>
      <c r="C9868" s="122"/>
    </row>
    <row r="9869" spans="2:3" x14ac:dyDescent="0.2">
      <c r="B9869" s="110"/>
      <c r="C9869" s="122"/>
    </row>
    <row r="9870" spans="2:3" x14ac:dyDescent="0.2">
      <c r="B9870" s="110"/>
      <c r="C9870" s="122"/>
    </row>
    <row r="9871" spans="2:3" x14ac:dyDescent="0.2">
      <c r="B9871" s="110"/>
      <c r="C9871" s="122"/>
    </row>
    <row r="9872" spans="2:3" x14ac:dyDescent="0.2">
      <c r="B9872" s="110"/>
      <c r="C9872" s="122"/>
    </row>
    <row r="9873" spans="2:3" x14ac:dyDescent="0.2">
      <c r="B9873" s="110"/>
      <c r="C9873" s="122"/>
    </row>
    <row r="9874" spans="2:3" x14ac:dyDescent="0.2">
      <c r="B9874" s="110"/>
      <c r="C9874" s="122"/>
    </row>
    <row r="9875" spans="2:3" x14ac:dyDescent="0.2">
      <c r="B9875" s="110"/>
      <c r="C9875" s="122"/>
    </row>
    <row r="9876" spans="2:3" x14ac:dyDescent="0.2">
      <c r="B9876" s="110"/>
      <c r="C9876" s="122"/>
    </row>
    <row r="9877" spans="2:3" x14ac:dyDescent="0.2">
      <c r="B9877" s="110"/>
      <c r="C9877" s="122"/>
    </row>
    <row r="9878" spans="2:3" x14ac:dyDescent="0.2">
      <c r="B9878" s="110"/>
      <c r="C9878" s="122"/>
    </row>
    <row r="9879" spans="2:3" x14ac:dyDescent="0.2">
      <c r="B9879" s="110"/>
      <c r="C9879" s="122"/>
    </row>
    <row r="9880" spans="2:3" x14ac:dyDescent="0.2">
      <c r="B9880" s="110"/>
      <c r="C9880" s="122"/>
    </row>
    <row r="9881" spans="2:3" x14ac:dyDescent="0.2">
      <c r="B9881" s="110"/>
      <c r="C9881" s="122"/>
    </row>
    <row r="9882" spans="2:3" x14ac:dyDescent="0.2">
      <c r="B9882" s="110"/>
      <c r="C9882" s="122"/>
    </row>
    <row r="9883" spans="2:3" x14ac:dyDescent="0.2">
      <c r="B9883" s="110"/>
      <c r="C9883" s="122"/>
    </row>
    <row r="9884" spans="2:3" x14ac:dyDescent="0.2">
      <c r="B9884" s="110"/>
      <c r="C9884" s="122"/>
    </row>
    <row r="9885" spans="2:3" x14ac:dyDescent="0.2">
      <c r="B9885" s="110"/>
      <c r="C9885" s="122"/>
    </row>
    <row r="9886" spans="2:3" x14ac:dyDescent="0.2">
      <c r="B9886" s="110"/>
      <c r="C9886" s="122"/>
    </row>
    <row r="9887" spans="2:3" x14ac:dyDescent="0.2">
      <c r="B9887" s="110"/>
      <c r="C9887" s="122"/>
    </row>
    <row r="9888" spans="2:3" x14ac:dyDescent="0.2">
      <c r="B9888" s="110"/>
      <c r="C9888" s="122"/>
    </row>
    <row r="9889" spans="2:3" x14ac:dyDescent="0.2">
      <c r="B9889" s="110"/>
      <c r="C9889" s="122"/>
    </row>
    <row r="9890" spans="2:3" x14ac:dyDescent="0.2">
      <c r="B9890" s="110"/>
      <c r="C9890" s="122"/>
    </row>
    <row r="9891" spans="2:3" x14ac:dyDescent="0.2">
      <c r="B9891" s="110"/>
      <c r="C9891" s="122"/>
    </row>
    <row r="9892" spans="2:3" x14ac:dyDescent="0.2">
      <c r="B9892" s="110"/>
      <c r="C9892" s="122"/>
    </row>
    <row r="9893" spans="2:3" x14ac:dyDescent="0.2">
      <c r="B9893" s="110"/>
      <c r="C9893" s="122"/>
    </row>
    <row r="9894" spans="2:3" x14ac:dyDescent="0.2">
      <c r="B9894" s="110"/>
      <c r="C9894" s="122"/>
    </row>
    <row r="9895" spans="2:3" x14ac:dyDescent="0.2">
      <c r="B9895" s="110"/>
      <c r="C9895" s="122"/>
    </row>
    <row r="9896" spans="2:3" x14ac:dyDescent="0.2">
      <c r="B9896" s="110"/>
      <c r="C9896" s="122"/>
    </row>
    <row r="9897" spans="2:3" x14ac:dyDescent="0.2">
      <c r="B9897" s="110"/>
      <c r="C9897" s="122"/>
    </row>
    <row r="9898" spans="2:3" x14ac:dyDescent="0.2">
      <c r="B9898" s="110"/>
      <c r="C9898" s="122"/>
    </row>
    <row r="9899" spans="2:3" x14ac:dyDescent="0.2">
      <c r="B9899" s="110"/>
      <c r="C9899" s="122"/>
    </row>
    <row r="9900" spans="2:3" x14ac:dyDescent="0.2">
      <c r="B9900" s="110"/>
      <c r="C9900" s="122"/>
    </row>
    <row r="9901" spans="2:3" x14ac:dyDescent="0.2">
      <c r="B9901" s="110"/>
      <c r="C9901" s="122"/>
    </row>
    <row r="9902" spans="2:3" x14ac:dyDescent="0.2">
      <c r="B9902" s="110"/>
      <c r="C9902" s="122"/>
    </row>
    <row r="9903" spans="2:3" x14ac:dyDescent="0.2">
      <c r="B9903" s="110"/>
      <c r="C9903" s="122"/>
    </row>
    <row r="9904" spans="2:3" x14ac:dyDescent="0.2">
      <c r="B9904" s="110"/>
      <c r="C9904" s="122"/>
    </row>
    <row r="9905" spans="2:3" x14ac:dyDescent="0.2">
      <c r="B9905" s="110"/>
      <c r="C9905" s="122"/>
    </row>
    <row r="9906" spans="2:3" x14ac:dyDescent="0.2">
      <c r="B9906" s="110"/>
      <c r="C9906" s="122"/>
    </row>
    <row r="9907" spans="2:3" x14ac:dyDescent="0.2">
      <c r="B9907" s="110"/>
      <c r="C9907" s="122"/>
    </row>
    <row r="9908" spans="2:3" x14ac:dyDescent="0.2">
      <c r="B9908" s="110"/>
      <c r="C9908" s="122"/>
    </row>
    <row r="9909" spans="2:3" x14ac:dyDescent="0.2">
      <c r="B9909" s="110"/>
      <c r="C9909" s="122"/>
    </row>
    <row r="9910" spans="2:3" x14ac:dyDescent="0.2">
      <c r="B9910" s="110"/>
      <c r="C9910" s="122"/>
    </row>
    <row r="9911" spans="2:3" x14ac:dyDescent="0.2">
      <c r="B9911" s="110"/>
      <c r="C9911" s="122"/>
    </row>
    <row r="9912" spans="2:3" x14ac:dyDescent="0.2">
      <c r="B9912" s="110"/>
      <c r="C9912" s="122"/>
    </row>
    <row r="9913" spans="2:3" x14ac:dyDescent="0.2">
      <c r="B9913" s="110"/>
      <c r="C9913" s="122"/>
    </row>
    <row r="9914" spans="2:3" x14ac:dyDescent="0.2">
      <c r="B9914" s="110"/>
      <c r="C9914" s="122"/>
    </row>
    <row r="9915" spans="2:3" x14ac:dyDescent="0.2">
      <c r="B9915" s="110"/>
      <c r="C9915" s="122"/>
    </row>
    <row r="9916" spans="2:3" x14ac:dyDescent="0.2">
      <c r="B9916" s="110"/>
      <c r="C9916" s="122"/>
    </row>
    <row r="9917" spans="2:3" x14ac:dyDescent="0.2">
      <c r="B9917" s="110"/>
      <c r="C9917" s="122"/>
    </row>
    <row r="9918" spans="2:3" x14ac:dyDescent="0.2">
      <c r="B9918" s="110"/>
      <c r="C9918" s="122"/>
    </row>
    <row r="9919" spans="2:3" x14ac:dyDescent="0.2">
      <c r="B9919" s="110"/>
      <c r="C9919" s="122"/>
    </row>
    <row r="9920" spans="2:3" x14ac:dyDescent="0.2">
      <c r="B9920" s="110"/>
      <c r="C9920" s="122"/>
    </row>
    <row r="9921" spans="2:3" x14ac:dyDescent="0.2">
      <c r="B9921" s="110"/>
      <c r="C9921" s="122"/>
    </row>
    <row r="9922" spans="2:3" x14ac:dyDescent="0.2">
      <c r="B9922" s="110"/>
      <c r="C9922" s="122"/>
    </row>
    <row r="9923" spans="2:3" x14ac:dyDescent="0.2">
      <c r="B9923" s="110"/>
      <c r="C9923" s="122"/>
    </row>
    <row r="9924" spans="2:3" x14ac:dyDescent="0.2">
      <c r="B9924" s="110"/>
      <c r="C9924" s="122"/>
    </row>
    <row r="9925" spans="2:3" x14ac:dyDescent="0.2">
      <c r="B9925" s="110"/>
      <c r="C9925" s="122"/>
    </row>
    <row r="9926" spans="2:3" x14ac:dyDescent="0.2">
      <c r="B9926" s="110"/>
      <c r="C9926" s="122"/>
    </row>
    <row r="9927" spans="2:3" x14ac:dyDescent="0.2">
      <c r="B9927" s="110"/>
      <c r="C9927" s="122"/>
    </row>
    <row r="9928" spans="2:3" x14ac:dyDescent="0.2">
      <c r="B9928" s="110"/>
      <c r="C9928" s="122"/>
    </row>
    <row r="9929" spans="2:3" x14ac:dyDescent="0.2">
      <c r="B9929" s="110"/>
      <c r="C9929" s="122"/>
    </row>
    <row r="9930" spans="2:3" x14ac:dyDescent="0.2">
      <c r="B9930" s="110"/>
      <c r="C9930" s="122"/>
    </row>
    <row r="9931" spans="2:3" x14ac:dyDescent="0.2">
      <c r="B9931" s="110"/>
      <c r="C9931" s="122"/>
    </row>
    <row r="9932" spans="2:3" x14ac:dyDescent="0.2">
      <c r="B9932" s="110"/>
      <c r="C9932" s="122"/>
    </row>
    <row r="9933" spans="2:3" x14ac:dyDescent="0.2">
      <c r="B9933" s="110"/>
      <c r="C9933" s="122"/>
    </row>
    <row r="9934" spans="2:3" x14ac:dyDescent="0.2">
      <c r="B9934" s="110"/>
      <c r="C9934" s="122"/>
    </row>
    <row r="9935" spans="2:3" x14ac:dyDescent="0.2">
      <c r="B9935" s="110"/>
      <c r="C9935" s="122"/>
    </row>
    <row r="9936" spans="2:3" x14ac:dyDescent="0.2">
      <c r="B9936" s="110"/>
      <c r="C9936" s="122"/>
    </row>
    <row r="9937" spans="2:3" x14ac:dyDescent="0.2">
      <c r="B9937" s="110"/>
      <c r="C9937" s="122"/>
    </row>
    <row r="9938" spans="2:3" x14ac:dyDescent="0.2">
      <c r="B9938" s="110"/>
      <c r="C9938" s="122"/>
    </row>
    <row r="9939" spans="2:3" x14ac:dyDescent="0.2">
      <c r="B9939" s="110"/>
      <c r="C9939" s="122"/>
    </row>
    <row r="9940" spans="2:3" x14ac:dyDescent="0.2">
      <c r="B9940" s="110"/>
      <c r="C9940" s="122"/>
    </row>
    <row r="9941" spans="2:3" x14ac:dyDescent="0.2">
      <c r="B9941" s="110"/>
      <c r="C9941" s="122"/>
    </row>
    <row r="9942" spans="2:3" x14ac:dyDescent="0.2">
      <c r="B9942" s="110"/>
      <c r="C9942" s="122"/>
    </row>
    <row r="9943" spans="2:3" x14ac:dyDescent="0.2">
      <c r="B9943" s="110"/>
      <c r="C9943" s="122"/>
    </row>
    <row r="9944" spans="2:3" x14ac:dyDescent="0.2">
      <c r="B9944" s="110"/>
      <c r="C9944" s="122"/>
    </row>
    <row r="9945" spans="2:3" x14ac:dyDescent="0.2">
      <c r="B9945" s="110"/>
      <c r="C9945" s="122"/>
    </row>
    <row r="9946" spans="2:3" x14ac:dyDescent="0.2">
      <c r="B9946" s="110"/>
      <c r="C9946" s="122"/>
    </row>
    <row r="9947" spans="2:3" x14ac:dyDescent="0.2">
      <c r="B9947" s="110"/>
      <c r="C9947" s="122"/>
    </row>
    <row r="9948" spans="2:3" x14ac:dyDescent="0.2">
      <c r="B9948" s="110"/>
      <c r="C9948" s="122"/>
    </row>
    <row r="9949" spans="2:3" x14ac:dyDescent="0.2">
      <c r="B9949" s="110"/>
      <c r="C9949" s="122"/>
    </row>
    <row r="9950" spans="2:3" x14ac:dyDescent="0.2">
      <c r="B9950" s="110"/>
      <c r="C9950" s="122"/>
    </row>
    <row r="9951" spans="2:3" x14ac:dyDescent="0.2">
      <c r="B9951" s="110"/>
      <c r="C9951" s="122"/>
    </row>
    <row r="9952" spans="2:3" x14ac:dyDescent="0.2">
      <c r="B9952" s="110"/>
      <c r="C9952" s="122"/>
    </row>
    <row r="9953" spans="2:3" x14ac:dyDescent="0.2">
      <c r="B9953" s="110"/>
      <c r="C9953" s="122"/>
    </row>
    <row r="9954" spans="2:3" x14ac:dyDescent="0.2">
      <c r="B9954" s="110"/>
      <c r="C9954" s="122"/>
    </row>
    <row r="9955" spans="2:3" x14ac:dyDescent="0.2">
      <c r="B9955" s="110"/>
      <c r="C9955" s="122"/>
    </row>
    <row r="9956" spans="2:3" x14ac:dyDescent="0.2">
      <c r="B9956" s="110"/>
      <c r="C9956" s="122"/>
    </row>
    <row r="9957" spans="2:3" x14ac:dyDescent="0.2">
      <c r="B9957" s="110"/>
      <c r="C9957" s="122"/>
    </row>
    <row r="9958" spans="2:3" x14ac:dyDescent="0.2">
      <c r="B9958" s="110"/>
      <c r="C9958" s="122"/>
    </row>
    <row r="9959" spans="2:3" x14ac:dyDescent="0.2">
      <c r="B9959" s="110"/>
      <c r="C9959" s="122"/>
    </row>
    <row r="9960" spans="2:3" x14ac:dyDescent="0.2">
      <c r="B9960" s="110"/>
      <c r="C9960" s="122"/>
    </row>
    <row r="9961" spans="2:3" x14ac:dyDescent="0.2">
      <c r="B9961" s="110"/>
      <c r="C9961" s="122"/>
    </row>
    <row r="9962" spans="2:3" x14ac:dyDescent="0.2">
      <c r="B9962" s="110"/>
      <c r="C9962" s="122"/>
    </row>
    <row r="9963" spans="2:3" x14ac:dyDescent="0.2">
      <c r="B9963" s="110"/>
      <c r="C9963" s="122"/>
    </row>
    <row r="9964" spans="2:3" x14ac:dyDescent="0.2">
      <c r="B9964" s="110"/>
      <c r="C9964" s="122"/>
    </row>
    <row r="9965" spans="2:3" x14ac:dyDescent="0.2">
      <c r="B9965" s="110"/>
      <c r="C9965" s="122"/>
    </row>
    <row r="9966" spans="2:3" x14ac:dyDescent="0.2">
      <c r="B9966" s="110"/>
      <c r="C9966" s="122"/>
    </row>
    <row r="9967" spans="2:3" x14ac:dyDescent="0.2">
      <c r="B9967" s="110"/>
      <c r="C9967" s="122"/>
    </row>
    <row r="9968" spans="2:3" x14ac:dyDescent="0.2">
      <c r="B9968" s="110"/>
      <c r="C9968" s="122"/>
    </row>
    <row r="9969" spans="2:3" x14ac:dyDescent="0.2">
      <c r="B9969" s="110"/>
      <c r="C9969" s="122"/>
    </row>
    <row r="9970" spans="2:3" x14ac:dyDescent="0.2">
      <c r="B9970" s="110"/>
      <c r="C9970" s="122"/>
    </row>
    <row r="9971" spans="2:3" x14ac:dyDescent="0.2">
      <c r="B9971" s="110"/>
      <c r="C9971" s="122"/>
    </row>
    <row r="9972" spans="2:3" x14ac:dyDescent="0.2">
      <c r="B9972" s="110"/>
      <c r="C9972" s="122"/>
    </row>
    <row r="9973" spans="2:3" x14ac:dyDescent="0.2">
      <c r="B9973" s="110"/>
      <c r="C9973" s="122"/>
    </row>
    <row r="9974" spans="2:3" x14ac:dyDescent="0.2">
      <c r="B9974" s="110"/>
      <c r="C9974" s="122"/>
    </row>
    <row r="9975" spans="2:3" x14ac:dyDescent="0.2">
      <c r="B9975" s="110"/>
      <c r="C9975" s="122"/>
    </row>
    <row r="9976" spans="2:3" x14ac:dyDescent="0.2">
      <c r="B9976" s="110"/>
      <c r="C9976" s="122"/>
    </row>
    <row r="9977" spans="2:3" x14ac:dyDescent="0.2">
      <c r="B9977" s="110"/>
      <c r="C9977" s="122"/>
    </row>
    <row r="9978" spans="2:3" x14ac:dyDescent="0.2">
      <c r="B9978" s="110"/>
      <c r="C9978" s="122"/>
    </row>
    <row r="9979" spans="2:3" x14ac:dyDescent="0.2">
      <c r="B9979" s="110"/>
      <c r="C9979" s="122"/>
    </row>
    <row r="9980" spans="2:3" x14ac:dyDescent="0.2">
      <c r="B9980" s="110"/>
      <c r="C9980" s="122"/>
    </row>
    <row r="9981" spans="2:3" x14ac:dyDescent="0.2">
      <c r="B9981" s="110"/>
      <c r="C9981" s="122"/>
    </row>
    <row r="9982" spans="2:3" x14ac:dyDescent="0.2">
      <c r="B9982" s="110"/>
      <c r="C9982" s="122"/>
    </row>
    <row r="9983" spans="2:3" x14ac:dyDescent="0.2">
      <c r="B9983" s="110"/>
      <c r="C9983" s="122"/>
    </row>
    <row r="9984" spans="2:3" x14ac:dyDescent="0.2">
      <c r="B9984" s="110"/>
      <c r="C9984" s="122"/>
    </row>
    <row r="9985" spans="2:3" x14ac:dyDescent="0.2">
      <c r="B9985" s="110"/>
      <c r="C9985" s="122"/>
    </row>
    <row r="9986" spans="2:3" x14ac:dyDescent="0.2">
      <c r="B9986" s="110"/>
      <c r="C9986" s="122"/>
    </row>
    <row r="9987" spans="2:3" x14ac:dyDescent="0.2">
      <c r="B9987" s="110"/>
      <c r="C9987" s="122"/>
    </row>
    <row r="9988" spans="2:3" x14ac:dyDescent="0.2">
      <c r="B9988" s="110"/>
      <c r="C9988" s="122"/>
    </row>
    <row r="9989" spans="2:3" x14ac:dyDescent="0.2">
      <c r="B9989" s="110"/>
      <c r="C9989" s="122"/>
    </row>
    <row r="9990" spans="2:3" x14ac:dyDescent="0.2">
      <c r="B9990" s="110"/>
      <c r="C9990" s="122"/>
    </row>
    <row r="9991" spans="2:3" x14ac:dyDescent="0.2">
      <c r="B9991" s="110"/>
      <c r="C9991" s="122"/>
    </row>
    <row r="9992" spans="2:3" x14ac:dyDescent="0.2">
      <c r="B9992" s="110"/>
      <c r="C9992" s="122"/>
    </row>
    <row r="9993" spans="2:3" x14ac:dyDescent="0.2">
      <c r="B9993" s="110"/>
      <c r="C9993" s="122"/>
    </row>
    <row r="9994" spans="2:3" x14ac:dyDescent="0.2">
      <c r="B9994" s="110"/>
      <c r="C9994" s="122"/>
    </row>
    <row r="9995" spans="2:3" x14ac:dyDescent="0.2">
      <c r="B9995" s="110"/>
      <c r="C9995" s="122"/>
    </row>
    <row r="9996" spans="2:3" x14ac:dyDescent="0.2">
      <c r="B9996" s="110"/>
      <c r="C9996" s="122"/>
    </row>
    <row r="9997" spans="2:3" x14ac:dyDescent="0.2">
      <c r="B9997" s="110"/>
      <c r="C9997" s="122"/>
    </row>
    <row r="9998" spans="2:3" x14ac:dyDescent="0.2">
      <c r="B9998" s="110"/>
      <c r="C9998" s="122"/>
    </row>
    <row r="9999" spans="2:3" x14ac:dyDescent="0.2">
      <c r="B9999" s="110"/>
      <c r="C9999" s="122"/>
    </row>
    <row r="10000" spans="2:3" x14ac:dyDescent="0.2">
      <c r="B10000" s="110"/>
      <c r="C10000" s="122"/>
    </row>
    <row r="10001" spans="2:3" x14ac:dyDescent="0.2">
      <c r="B10001" s="110"/>
      <c r="C10001" s="122"/>
    </row>
    <row r="10002" spans="2:3" x14ac:dyDescent="0.2">
      <c r="B10002" s="110"/>
      <c r="C10002" s="122"/>
    </row>
    <row r="10003" spans="2:3" x14ac:dyDescent="0.2">
      <c r="B10003" s="110"/>
      <c r="C10003" s="122"/>
    </row>
    <row r="10004" spans="2:3" x14ac:dyDescent="0.2">
      <c r="B10004" s="110"/>
      <c r="C10004" s="122"/>
    </row>
    <row r="10005" spans="2:3" x14ac:dyDescent="0.2">
      <c r="B10005" s="110"/>
      <c r="C10005" s="122"/>
    </row>
    <row r="10006" spans="2:3" x14ac:dyDescent="0.2">
      <c r="B10006" s="110"/>
      <c r="C10006" s="122"/>
    </row>
    <row r="10007" spans="2:3" x14ac:dyDescent="0.2">
      <c r="B10007" s="110"/>
      <c r="C10007" s="122"/>
    </row>
    <row r="10008" spans="2:3" x14ac:dyDescent="0.2">
      <c r="B10008" s="110"/>
      <c r="C10008" s="122"/>
    </row>
    <row r="10009" spans="2:3" x14ac:dyDescent="0.2">
      <c r="B10009" s="110"/>
      <c r="C10009" s="122"/>
    </row>
    <row r="10010" spans="2:3" x14ac:dyDescent="0.2">
      <c r="B10010" s="110"/>
      <c r="C10010" s="122"/>
    </row>
    <row r="10011" spans="2:3" x14ac:dyDescent="0.2">
      <c r="B10011" s="110"/>
      <c r="C10011" s="122"/>
    </row>
    <row r="10012" spans="2:3" x14ac:dyDescent="0.2">
      <c r="B10012" s="110"/>
      <c r="C10012" s="122"/>
    </row>
    <row r="10013" spans="2:3" x14ac:dyDescent="0.2">
      <c r="B10013" s="110"/>
      <c r="C10013" s="122"/>
    </row>
    <row r="10014" spans="2:3" x14ac:dyDescent="0.2">
      <c r="B10014" s="110"/>
      <c r="C10014" s="122"/>
    </row>
    <row r="10015" spans="2:3" x14ac:dyDescent="0.2">
      <c r="B10015" s="110"/>
      <c r="C10015" s="122"/>
    </row>
    <row r="10016" spans="2:3" x14ac:dyDescent="0.2">
      <c r="B10016" s="110"/>
      <c r="C10016" s="122"/>
    </row>
    <row r="10017" spans="2:3" x14ac:dyDescent="0.2">
      <c r="B10017" s="110"/>
      <c r="C10017" s="122"/>
    </row>
    <row r="10018" spans="2:3" x14ac:dyDescent="0.2">
      <c r="B10018" s="110"/>
      <c r="C10018" s="122"/>
    </row>
    <row r="10019" spans="2:3" x14ac:dyDescent="0.2">
      <c r="B10019" s="110"/>
      <c r="C10019" s="122"/>
    </row>
    <row r="10020" spans="2:3" x14ac:dyDescent="0.2">
      <c r="B10020" s="110"/>
      <c r="C10020" s="122"/>
    </row>
    <row r="10021" spans="2:3" x14ac:dyDescent="0.2">
      <c r="B10021" s="110"/>
      <c r="C10021" s="122"/>
    </row>
    <row r="10022" spans="2:3" x14ac:dyDescent="0.2">
      <c r="B10022" s="110"/>
      <c r="C10022" s="122"/>
    </row>
    <row r="10023" spans="2:3" x14ac:dyDescent="0.2">
      <c r="B10023" s="110"/>
      <c r="C10023" s="122"/>
    </row>
    <row r="10024" spans="2:3" x14ac:dyDescent="0.2">
      <c r="B10024" s="110"/>
      <c r="C10024" s="122"/>
    </row>
    <row r="10025" spans="2:3" x14ac:dyDescent="0.2">
      <c r="B10025" s="110"/>
      <c r="C10025" s="122"/>
    </row>
    <row r="10026" spans="2:3" x14ac:dyDescent="0.2">
      <c r="B10026" s="110"/>
      <c r="C10026" s="122"/>
    </row>
    <row r="10027" spans="2:3" x14ac:dyDescent="0.2">
      <c r="B10027" s="110"/>
      <c r="C10027" s="122"/>
    </row>
    <row r="10028" spans="2:3" x14ac:dyDescent="0.2">
      <c r="B10028" s="110"/>
      <c r="C10028" s="122"/>
    </row>
    <row r="10029" spans="2:3" x14ac:dyDescent="0.2">
      <c r="B10029" s="110"/>
      <c r="C10029" s="122"/>
    </row>
    <row r="10030" spans="2:3" x14ac:dyDescent="0.2">
      <c r="B10030" s="110"/>
      <c r="C10030" s="122"/>
    </row>
    <row r="10031" spans="2:3" x14ac:dyDescent="0.2">
      <c r="B10031" s="110"/>
      <c r="C10031" s="122"/>
    </row>
    <row r="10032" spans="2:3" x14ac:dyDescent="0.2">
      <c r="B10032" s="110"/>
      <c r="C10032" s="122"/>
    </row>
    <row r="10033" spans="2:3" x14ac:dyDescent="0.2">
      <c r="B10033" s="110"/>
      <c r="C10033" s="122"/>
    </row>
    <row r="10034" spans="2:3" x14ac:dyDescent="0.2">
      <c r="B10034" s="110"/>
      <c r="C10034" s="122"/>
    </row>
    <row r="10035" spans="2:3" x14ac:dyDescent="0.2">
      <c r="B10035" s="110"/>
      <c r="C10035" s="122"/>
    </row>
    <row r="10036" spans="2:3" x14ac:dyDescent="0.2">
      <c r="B10036" s="110"/>
      <c r="C10036" s="122"/>
    </row>
    <row r="10037" spans="2:3" x14ac:dyDescent="0.2">
      <c r="B10037" s="110"/>
      <c r="C10037" s="122"/>
    </row>
    <row r="10038" spans="2:3" x14ac:dyDescent="0.2">
      <c r="B10038" s="110"/>
      <c r="C10038" s="122"/>
    </row>
    <row r="10039" spans="2:3" x14ac:dyDescent="0.2">
      <c r="B10039" s="110"/>
      <c r="C10039" s="122"/>
    </row>
    <row r="10040" spans="2:3" x14ac:dyDescent="0.2">
      <c r="B10040" s="110"/>
      <c r="C10040" s="122"/>
    </row>
    <row r="10041" spans="2:3" x14ac:dyDescent="0.2">
      <c r="B10041" s="110"/>
      <c r="C10041" s="122"/>
    </row>
    <row r="10042" spans="2:3" x14ac:dyDescent="0.2">
      <c r="B10042" s="110"/>
      <c r="C10042" s="122"/>
    </row>
    <row r="10043" spans="2:3" x14ac:dyDescent="0.2">
      <c r="B10043" s="110"/>
      <c r="C10043" s="122"/>
    </row>
    <row r="10044" spans="2:3" x14ac:dyDescent="0.2">
      <c r="B10044" s="110"/>
      <c r="C10044" s="122"/>
    </row>
    <row r="10045" spans="2:3" x14ac:dyDescent="0.2">
      <c r="B10045" s="110"/>
      <c r="C10045" s="122"/>
    </row>
    <row r="10046" spans="2:3" x14ac:dyDescent="0.2">
      <c r="B10046" s="110"/>
      <c r="C10046" s="122"/>
    </row>
    <row r="10047" spans="2:3" x14ac:dyDescent="0.2">
      <c r="B10047" s="110"/>
      <c r="C10047" s="122"/>
    </row>
    <row r="10048" spans="2:3" x14ac:dyDescent="0.2">
      <c r="B10048" s="110"/>
      <c r="C10048" s="122"/>
    </row>
    <row r="10049" spans="2:3" x14ac:dyDescent="0.2">
      <c r="B10049" s="110"/>
      <c r="C10049" s="122"/>
    </row>
    <row r="10050" spans="2:3" x14ac:dyDescent="0.2">
      <c r="B10050" s="110"/>
      <c r="C10050" s="122"/>
    </row>
    <row r="10051" spans="2:3" x14ac:dyDescent="0.2">
      <c r="B10051" s="110"/>
      <c r="C10051" s="122"/>
    </row>
    <row r="10052" spans="2:3" x14ac:dyDescent="0.2">
      <c r="B10052" s="110"/>
      <c r="C10052" s="122"/>
    </row>
    <row r="10053" spans="2:3" x14ac:dyDescent="0.2">
      <c r="B10053" s="110"/>
      <c r="C10053" s="122"/>
    </row>
    <row r="10054" spans="2:3" x14ac:dyDescent="0.2">
      <c r="B10054" s="110"/>
      <c r="C10054" s="122"/>
    </row>
    <row r="10055" spans="2:3" x14ac:dyDescent="0.2">
      <c r="B10055" s="110"/>
      <c r="C10055" s="122"/>
    </row>
    <row r="10056" spans="2:3" x14ac:dyDescent="0.2">
      <c r="B10056" s="110"/>
      <c r="C10056" s="122"/>
    </row>
    <row r="10057" spans="2:3" x14ac:dyDescent="0.2">
      <c r="B10057" s="110"/>
      <c r="C10057" s="122"/>
    </row>
    <row r="10058" spans="2:3" x14ac:dyDescent="0.2">
      <c r="B10058" s="110"/>
      <c r="C10058" s="122"/>
    </row>
    <row r="10059" spans="2:3" x14ac:dyDescent="0.2">
      <c r="B10059" s="110"/>
      <c r="C10059" s="122"/>
    </row>
    <row r="10060" spans="2:3" x14ac:dyDescent="0.2">
      <c r="B10060" s="110"/>
      <c r="C10060" s="122"/>
    </row>
    <row r="10061" spans="2:3" x14ac:dyDescent="0.2">
      <c r="B10061" s="110"/>
      <c r="C10061" s="122"/>
    </row>
    <row r="10062" spans="2:3" x14ac:dyDescent="0.2">
      <c r="B10062" s="110"/>
      <c r="C10062" s="122"/>
    </row>
    <row r="10063" spans="2:3" x14ac:dyDescent="0.2">
      <c r="B10063" s="110"/>
      <c r="C10063" s="122"/>
    </row>
    <row r="10064" spans="2:3" x14ac:dyDescent="0.2">
      <c r="B10064" s="110"/>
      <c r="C10064" s="122"/>
    </row>
    <row r="10065" spans="2:3" x14ac:dyDescent="0.2">
      <c r="B10065" s="110"/>
      <c r="C10065" s="122"/>
    </row>
    <row r="10066" spans="2:3" x14ac:dyDescent="0.2">
      <c r="B10066" s="110"/>
      <c r="C10066" s="122"/>
    </row>
    <row r="10067" spans="2:3" x14ac:dyDescent="0.2">
      <c r="B10067" s="110"/>
      <c r="C10067" s="122"/>
    </row>
    <row r="10068" spans="2:3" x14ac:dyDescent="0.2">
      <c r="B10068" s="110"/>
      <c r="C10068" s="122"/>
    </row>
    <row r="10069" spans="2:3" x14ac:dyDescent="0.2">
      <c r="B10069" s="110"/>
      <c r="C10069" s="122"/>
    </row>
    <row r="10070" spans="2:3" x14ac:dyDescent="0.2">
      <c r="B10070" s="110"/>
      <c r="C10070" s="122"/>
    </row>
    <row r="10071" spans="2:3" x14ac:dyDescent="0.2">
      <c r="B10071" s="110"/>
      <c r="C10071" s="122"/>
    </row>
    <row r="10072" spans="2:3" x14ac:dyDescent="0.2">
      <c r="B10072" s="110"/>
      <c r="C10072" s="122"/>
    </row>
    <row r="10073" spans="2:3" x14ac:dyDescent="0.2">
      <c r="B10073" s="110"/>
      <c r="C10073" s="122"/>
    </row>
    <row r="10074" spans="2:3" x14ac:dyDescent="0.2">
      <c r="B10074" s="110"/>
      <c r="C10074" s="122"/>
    </row>
    <row r="10075" spans="2:3" x14ac:dyDescent="0.2">
      <c r="B10075" s="110"/>
      <c r="C10075" s="122"/>
    </row>
    <row r="10076" spans="2:3" x14ac:dyDescent="0.2">
      <c r="B10076" s="110"/>
      <c r="C10076" s="122"/>
    </row>
    <row r="10077" spans="2:3" x14ac:dyDescent="0.2">
      <c r="B10077" s="110"/>
      <c r="C10077" s="122"/>
    </row>
    <row r="10078" spans="2:3" x14ac:dyDescent="0.2">
      <c r="B10078" s="110"/>
      <c r="C10078" s="122"/>
    </row>
    <row r="10079" spans="2:3" x14ac:dyDescent="0.2">
      <c r="B10079" s="110"/>
      <c r="C10079" s="122"/>
    </row>
    <row r="10080" spans="2:3" x14ac:dyDescent="0.2">
      <c r="B10080" s="110"/>
      <c r="C10080" s="122"/>
    </row>
    <row r="10081" spans="2:3" x14ac:dyDescent="0.2">
      <c r="B10081" s="110"/>
      <c r="C10081" s="122"/>
    </row>
    <row r="10082" spans="2:3" x14ac:dyDescent="0.2">
      <c r="B10082" s="110"/>
      <c r="C10082" s="122"/>
    </row>
    <row r="10083" spans="2:3" x14ac:dyDescent="0.2">
      <c r="B10083" s="110"/>
      <c r="C10083" s="122"/>
    </row>
    <row r="10084" spans="2:3" x14ac:dyDescent="0.2">
      <c r="B10084" s="110"/>
      <c r="C10084" s="122"/>
    </row>
    <row r="10085" spans="2:3" x14ac:dyDescent="0.2">
      <c r="B10085" s="110"/>
      <c r="C10085" s="122"/>
    </row>
    <row r="10086" spans="2:3" x14ac:dyDescent="0.2">
      <c r="B10086" s="110"/>
      <c r="C10086" s="122"/>
    </row>
    <row r="10087" spans="2:3" x14ac:dyDescent="0.2">
      <c r="B10087" s="110"/>
      <c r="C10087" s="122"/>
    </row>
    <row r="10088" spans="2:3" x14ac:dyDescent="0.2">
      <c r="B10088" s="110"/>
      <c r="C10088" s="122"/>
    </row>
    <row r="10089" spans="2:3" x14ac:dyDescent="0.2">
      <c r="B10089" s="110"/>
      <c r="C10089" s="122"/>
    </row>
    <row r="10090" spans="2:3" x14ac:dyDescent="0.2">
      <c r="B10090" s="110"/>
      <c r="C10090" s="122"/>
    </row>
    <row r="10091" spans="2:3" x14ac:dyDescent="0.2">
      <c r="B10091" s="110"/>
      <c r="C10091" s="122"/>
    </row>
    <row r="10092" spans="2:3" x14ac:dyDescent="0.2">
      <c r="B10092" s="110"/>
      <c r="C10092" s="122"/>
    </row>
    <row r="10093" spans="2:3" x14ac:dyDescent="0.2">
      <c r="B10093" s="110"/>
      <c r="C10093" s="122"/>
    </row>
    <row r="10094" spans="2:3" x14ac:dyDescent="0.2">
      <c r="B10094" s="110"/>
      <c r="C10094" s="122"/>
    </row>
    <row r="10095" spans="2:3" x14ac:dyDescent="0.2">
      <c r="B10095" s="110"/>
      <c r="C10095" s="122"/>
    </row>
    <row r="10096" spans="2:3" x14ac:dyDescent="0.2">
      <c r="B10096" s="110"/>
      <c r="C10096" s="122"/>
    </row>
    <row r="10097" spans="2:3" x14ac:dyDescent="0.2">
      <c r="B10097" s="110"/>
      <c r="C10097" s="122"/>
    </row>
    <row r="10098" spans="2:3" x14ac:dyDescent="0.2">
      <c r="B10098" s="110"/>
      <c r="C10098" s="122"/>
    </row>
    <row r="10099" spans="2:3" x14ac:dyDescent="0.2">
      <c r="B10099" s="110"/>
      <c r="C10099" s="122"/>
    </row>
    <row r="10100" spans="2:3" x14ac:dyDescent="0.2">
      <c r="B10100" s="110"/>
      <c r="C10100" s="122"/>
    </row>
    <row r="10101" spans="2:3" x14ac:dyDescent="0.2">
      <c r="B10101" s="110"/>
      <c r="C10101" s="122"/>
    </row>
    <row r="10102" spans="2:3" x14ac:dyDescent="0.2">
      <c r="B10102" s="110"/>
      <c r="C10102" s="122"/>
    </row>
    <row r="10103" spans="2:3" x14ac:dyDescent="0.2">
      <c r="B10103" s="110"/>
      <c r="C10103" s="122"/>
    </row>
    <row r="10104" spans="2:3" x14ac:dyDescent="0.2">
      <c r="B10104" s="110"/>
      <c r="C10104" s="122"/>
    </row>
    <row r="10105" spans="2:3" x14ac:dyDescent="0.2">
      <c r="B10105" s="110"/>
      <c r="C10105" s="122"/>
    </row>
    <row r="10106" spans="2:3" x14ac:dyDescent="0.2">
      <c r="B10106" s="110"/>
      <c r="C10106" s="122"/>
    </row>
    <row r="10107" spans="2:3" x14ac:dyDescent="0.2">
      <c r="B10107" s="110"/>
      <c r="C10107" s="122"/>
    </row>
    <row r="10108" spans="2:3" x14ac:dyDescent="0.2">
      <c r="B10108" s="110"/>
      <c r="C10108" s="122"/>
    </row>
    <row r="10109" spans="2:3" x14ac:dyDescent="0.2">
      <c r="B10109" s="110"/>
      <c r="C10109" s="122"/>
    </row>
    <row r="10110" spans="2:3" x14ac:dyDescent="0.2">
      <c r="B10110" s="110"/>
      <c r="C10110" s="122"/>
    </row>
    <row r="10111" spans="2:3" x14ac:dyDescent="0.2">
      <c r="B10111" s="110"/>
      <c r="C10111" s="122"/>
    </row>
    <row r="10112" spans="2:3" x14ac:dyDescent="0.2">
      <c r="B10112" s="110"/>
      <c r="C10112" s="122"/>
    </row>
    <row r="10113" spans="2:3" x14ac:dyDescent="0.2">
      <c r="B10113" s="110"/>
      <c r="C10113" s="122"/>
    </row>
    <row r="10114" spans="2:3" x14ac:dyDescent="0.2">
      <c r="B10114" s="110"/>
      <c r="C10114" s="122"/>
    </row>
    <row r="10115" spans="2:3" x14ac:dyDescent="0.2">
      <c r="B10115" s="110"/>
      <c r="C10115" s="122"/>
    </row>
    <row r="10116" spans="2:3" x14ac:dyDescent="0.2">
      <c r="B10116" s="110"/>
      <c r="C10116" s="122"/>
    </row>
    <row r="10117" spans="2:3" x14ac:dyDescent="0.2">
      <c r="B10117" s="110"/>
      <c r="C10117" s="122"/>
    </row>
    <row r="10118" spans="2:3" x14ac:dyDescent="0.2">
      <c r="B10118" s="110"/>
      <c r="C10118" s="122"/>
    </row>
    <row r="10119" spans="2:3" x14ac:dyDescent="0.2">
      <c r="B10119" s="110"/>
      <c r="C10119" s="122"/>
    </row>
    <row r="10120" spans="2:3" x14ac:dyDescent="0.2">
      <c r="B10120" s="110"/>
      <c r="C10120" s="122"/>
    </row>
    <row r="10121" spans="2:3" x14ac:dyDescent="0.2">
      <c r="B10121" s="110"/>
      <c r="C10121" s="122"/>
    </row>
    <row r="10122" spans="2:3" x14ac:dyDescent="0.2">
      <c r="B10122" s="110"/>
      <c r="C10122" s="122"/>
    </row>
    <row r="10123" spans="2:3" x14ac:dyDescent="0.2">
      <c r="B10123" s="110"/>
      <c r="C10123" s="122"/>
    </row>
    <row r="10124" spans="2:3" x14ac:dyDescent="0.2">
      <c r="B10124" s="110"/>
      <c r="C10124" s="122"/>
    </row>
    <row r="10125" spans="2:3" x14ac:dyDescent="0.2">
      <c r="B10125" s="110"/>
      <c r="C10125" s="122"/>
    </row>
    <row r="10126" spans="2:3" x14ac:dyDescent="0.2">
      <c r="B10126" s="110"/>
      <c r="C10126" s="122"/>
    </row>
    <row r="10127" spans="2:3" x14ac:dyDescent="0.2">
      <c r="B10127" s="110"/>
      <c r="C10127" s="122"/>
    </row>
    <row r="10128" spans="2:3" x14ac:dyDescent="0.2">
      <c r="B10128" s="110"/>
      <c r="C10128" s="122"/>
    </row>
    <row r="10129" spans="2:3" x14ac:dyDescent="0.2">
      <c r="B10129" s="110"/>
      <c r="C10129" s="122"/>
    </row>
    <row r="10130" spans="2:3" x14ac:dyDescent="0.2">
      <c r="B10130" s="110"/>
      <c r="C10130" s="122"/>
    </row>
    <row r="10131" spans="2:3" x14ac:dyDescent="0.2">
      <c r="B10131" s="110"/>
      <c r="C10131" s="122"/>
    </row>
    <row r="10132" spans="2:3" x14ac:dyDescent="0.2">
      <c r="B10132" s="110"/>
      <c r="C10132" s="122"/>
    </row>
    <row r="10133" spans="2:3" x14ac:dyDescent="0.2">
      <c r="B10133" s="110"/>
      <c r="C10133" s="122"/>
    </row>
    <row r="10134" spans="2:3" x14ac:dyDescent="0.2">
      <c r="B10134" s="110"/>
      <c r="C10134" s="122"/>
    </row>
    <row r="10135" spans="2:3" x14ac:dyDescent="0.2">
      <c r="B10135" s="110"/>
      <c r="C10135" s="122"/>
    </row>
    <row r="10136" spans="2:3" x14ac:dyDescent="0.2">
      <c r="B10136" s="110"/>
      <c r="C10136" s="122"/>
    </row>
    <row r="10137" spans="2:3" x14ac:dyDescent="0.2">
      <c r="B10137" s="110"/>
      <c r="C10137" s="122"/>
    </row>
    <row r="10138" spans="2:3" x14ac:dyDescent="0.2">
      <c r="B10138" s="110"/>
      <c r="C10138" s="122"/>
    </row>
    <row r="10139" spans="2:3" x14ac:dyDescent="0.2">
      <c r="B10139" s="110"/>
      <c r="C10139" s="122"/>
    </row>
    <row r="10140" spans="2:3" x14ac:dyDescent="0.2">
      <c r="B10140" s="110"/>
      <c r="C10140" s="122"/>
    </row>
    <row r="10141" spans="2:3" x14ac:dyDescent="0.2">
      <c r="B10141" s="110"/>
      <c r="C10141" s="122"/>
    </row>
    <row r="10142" spans="2:3" x14ac:dyDescent="0.2">
      <c r="B10142" s="110"/>
      <c r="C10142" s="122"/>
    </row>
    <row r="10143" spans="2:3" x14ac:dyDescent="0.2">
      <c r="B10143" s="110"/>
      <c r="C10143" s="122"/>
    </row>
    <row r="10144" spans="2:3" x14ac:dyDescent="0.2">
      <c r="B10144" s="110"/>
      <c r="C10144" s="122"/>
    </row>
    <row r="10145" spans="2:3" x14ac:dyDescent="0.2">
      <c r="B10145" s="110"/>
      <c r="C10145" s="122"/>
    </row>
    <row r="10146" spans="2:3" x14ac:dyDescent="0.2">
      <c r="B10146" s="110"/>
      <c r="C10146" s="122"/>
    </row>
    <row r="10147" spans="2:3" x14ac:dyDescent="0.2">
      <c r="B10147" s="110"/>
      <c r="C10147" s="122"/>
    </row>
    <row r="10148" spans="2:3" x14ac:dyDescent="0.2">
      <c r="B10148" s="110"/>
      <c r="C10148" s="122"/>
    </row>
    <row r="10149" spans="2:3" x14ac:dyDescent="0.2">
      <c r="B10149" s="110"/>
      <c r="C10149" s="122"/>
    </row>
    <row r="10150" spans="2:3" x14ac:dyDescent="0.2">
      <c r="B10150" s="110"/>
      <c r="C10150" s="122"/>
    </row>
    <row r="10151" spans="2:3" x14ac:dyDescent="0.2">
      <c r="B10151" s="110"/>
      <c r="C10151" s="122"/>
    </row>
    <row r="10152" spans="2:3" x14ac:dyDescent="0.2">
      <c r="B10152" s="110"/>
      <c r="C10152" s="122"/>
    </row>
    <row r="10153" spans="2:3" x14ac:dyDescent="0.2">
      <c r="B10153" s="110"/>
      <c r="C10153" s="122"/>
    </row>
    <row r="10154" spans="2:3" x14ac:dyDescent="0.2">
      <c r="B10154" s="110"/>
      <c r="C10154" s="122"/>
    </row>
    <row r="10155" spans="2:3" x14ac:dyDescent="0.2">
      <c r="B10155" s="110"/>
      <c r="C10155" s="122"/>
    </row>
    <row r="10156" spans="2:3" x14ac:dyDescent="0.2">
      <c r="B10156" s="110"/>
      <c r="C10156" s="122"/>
    </row>
    <row r="10157" spans="2:3" x14ac:dyDescent="0.2">
      <c r="B10157" s="110"/>
      <c r="C10157" s="122"/>
    </row>
    <row r="10158" spans="2:3" x14ac:dyDescent="0.2">
      <c r="B10158" s="110"/>
      <c r="C10158" s="122"/>
    </row>
    <row r="10159" spans="2:3" x14ac:dyDescent="0.2">
      <c r="B10159" s="110"/>
      <c r="C10159" s="122"/>
    </row>
    <row r="10160" spans="2:3" x14ac:dyDescent="0.2">
      <c r="B10160" s="110"/>
      <c r="C10160" s="122"/>
    </row>
    <row r="10161" spans="2:3" x14ac:dyDescent="0.2">
      <c r="B10161" s="110"/>
      <c r="C10161" s="122"/>
    </row>
    <row r="10162" spans="2:3" x14ac:dyDescent="0.2">
      <c r="B10162" s="110"/>
      <c r="C10162" s="122"/>
    </row>
    <row r="10163" spans="2:3" x14ac:dyDescent="0.2">
      <c r="B10163" s="110"/>
      <c r="C10163" s="122"/>
    </row>
    <row r="10164" spans="2:3" x14ac:dyDescent="0.2">
      <c r="B10164" s="110"/>
      <c r="C10164" s="122"/>
    </row>
    <row r="10165" spans="2:3" x14ac:dyDescent="0.2">
      <c r="B10165" s="110"/>
      <c r="C10165" s="122"/>
    </row>
    <row r="10166" spans="2:3" x14ac:dyDescent="0.2">
      <c r="B10166" s="110"/>
      <c r="C10166" s="122"/>
    </row>
    <row r="10167" spans="2:3" x14ac:dyDescent="0.2">
      <c r="B10167" s="110"/>
      <c r="C10167" s="122"/>
    </row>
    <row r="10168" spans="2:3" x14ac:dyDescent="0.2">
      <c r="B10168" s="110"/>
      <c r="C10168" s="122"/>
    </row>
    <row r="10169" spans="2:3" x14ac:dyDescent="0.2">
      <c r="B10169" s="110"/>
      <c r="C10169" s="122"/>
    </row>
    <row r="10170" spans="2:3" x14ac:dyDescent="0.2">
      <c r="B10170" s="110"/>
      <c r="C10170" s="122"/>
    </row>
    <row r="10171" spans="2:3" x14ac:dyDescent="0.2">
      <c r="B10171" s="110"/>
      <c r="C10171" s="122"/>
    </row>
    <row r="10172" spans="2:3" x14ac:dyDescent="0.2">
      <c r="B10172" s="110"/>
      <c r="C10172" s="122"/>
    </row>
    <row r="10173" spans="2:3" x14ac:dyDescent="0.2">
      <c r="B10173" s="110"/>
      <c r="C10173" s="122"/>
    </row>
    <row r="10174" spans="2:3" x14ac:dyDescent="0.2">
      <c r="B10174" s="110"/>
      <c r="C10174" s="122"/>
    </row>
    <row r="10175" spans="2:3" x14ac:dyDescent="0.2">
      <c r="B10175" s="110"/>
      <c r="C10175" s="122"/>
    </row>
    <row r="10176" spans="2:3" x14ac:dyDescent="0.2">
      <c r="B10176" s="110"/>
      <c r="C10176" s="122"/>
    </row>
    <row r="10177" spans="2:3" x14ac:dyDescent="0.2">
      <c r="B10177" s="110"/>
      <c r="C10177" s="122"/>
    </row>
    <row r="10178" spans="2:3" x14ac:dyDescent="0.2">
      <c r="B10178" s="110"/>
      <c r="C10178" s="122"/>
    </row>
    <row r="10179" spans="2:3" x14ac:dyDescent="0.2">
      <c r="B10179" s="110"/>
      <c r="C10179" s="122"/>
    </row>
    <row r="10180" spans="2:3" x14ac:dyDescent="0.2">
      <c r="B10180" s="110"/>
      <c r="C10180" s="122"/>
    </row>
    <row r="10181" spans="2:3" x14ac:dyDescent="0.2">
      <c r="B10181" s="110"/>
      <c r="C10181" s="122"/>
    </row>
    <row r="10182" spans="2:3" x14ac:dyDescent="0.2">
      <c r="B10182" s="110"/>
      <c r="C10182" s="122"/>
    </row>
    <row r="10183" spans="2:3" x14ac:dyDescent="0.2">
      <c r="B10183" s="110"/>
      <c r="C10183" s="122"/>
    </row>
    <row r="10184" spans="2:3" x14ac:dyDescent="0.2">
      <c r="B10184" s="110"/>
      <c r="C10184" s="122"/>
    </row>
    <row r="10185" spans="2:3" x14ac:dyDescent="0.2">
      <c r="B10185" s="110"/>
      <c r="C10185" s="122"/>
    </row>
    <row r="10186" spans="2:3" x14ac:dyDescent="0.2">
      <c r="B10186" s="110"/>
      <c r="C10186" s="122"/>
    </row>
    <row r="10187" spans="2:3" x14ac:dyDescent="0.2">
      <c r="B10187" s="110"/>
      <c r="C10187" s="122"/>
    </row>
    <row r="10188" spans="2:3" x14ac:dyDescent="0.2">
      <c r="B10188" s="110"/>
      <c r="C10188" s="122"/>
    </row>
    <row r="10189" spans="2:3" x14ac:dyDescent="0.2">
      <c r="B10189" s="110"/>
      <c r="C10189" s="122"/>
    </row>
    <row r="10190" spans="2:3" x14ac:dyDescent="0.2">
      <c r="B10190" s="110"/>
      <c r="C10190" s="122"/>
    </row>
    <row r="10191" spans="2:3" x14ac:dyDescent="0.2">
      <c r="B10191" s="110"/>
      <c r="C10191" s="122"/>
    </row>
    <row r="10192" spans="2:3" x14ac:dyDescent="0.2">
      <c r="B10192" s="110"/>
      <c r="C10192" s="122"/>
    </row>
    <row r="10193" spans="2:3" x14ac:dyDescent="0.2">
      <c r="B10193" s="110"/>
      <c r="C10193" s="122"/>
    </row>
    <row r="10194" spans="2:3" x14ac:dyDescent="0.2">
      <c r="B10194" s="110"/>
      <c r="C10194" s="122"/>
    </row>
    <row r="10195" spans="2:3" x14ac:dyDescent="0.2">
      <c r="B10195" s="110"/>
      <c r="C10195" s="122"/>
    </row>
    <row r="10196" spans="2:3" x14ac:dyDescent="0.2">
      <c r="B10196" s="110"/>
      <c r="C10196" s="122"/>
    </row>
    <row r="10197" spans="2:3" x14ac:dyDescent="0.2">
      <c r="B10197" s="110"/>
      <c r="C10197" s="122"/>
    </row>
    <row r="10198" spans="2:3" x14ac:dyDescent="0.2">
      <c r="B10198" s="110"/>
      <c r="C10198" s="122"/>
    </row>
    <row r="10199" spans="2:3" x14ac:dyDescent="0.2">
      <c r="B10199" s="110"/>
      <c r="C10199" s="122"/>
    </row>
    <row r="10200" spans="2:3" x14ac:dyDescent="0.2">
      <c r="B10200" s="110"/>
      <c r="C10200" s="122"/>
    </row>
    <row r="10201" spans="2:3" x14ac:dyDescent="0.2">
      <c r="B10201" s="110"/>
      <c r="C10201" s="122"/>
    </row>
    <row r="10202" spans="2:3" x14ac:dyDescent="0.2">
      <c r="B10202" s="110"/>
      <c r="C10202" s="122"/>
    </row>
    <row r="10203" spans="2:3" x14ac:dyDescent="0.2">
      <c r="B10203" s="110"/>
      <c r="C10203" s="122"/>
    </row>
    <row r="10204" spans="2:3" x14ac:dyDescent="0.2">
      <c r="B10204" s="110"/>
      <c r="C10204" s="122"/>
    </row>
    <row r="10205" spans="2:3" x14ac:dyDescent="0.2">
      <c r="B10205" s="110"/>
      <c r="C10205" s="122"/>
    </row>
    <row r="10206" spans="2:3" x14ac:dyDescent="0.2">
      <c r="B10206" s="110"/>
      <c r="C10206" s="122"/>
    </row>
    <row r="10207" spans="2:3" x14ac:dyDescent="0.2">
      <c r="B10207" s="110"/>
      <c r="C10207" s="122"/>
    </row>
    <row r="10208" spans="2:3" x14ac:dyDescent="0.2">
      <c r="B10208" s="110"/>
      <c r="C10208" s="122"/>
    </row>
    <row r="10209" spans="2:3" x14ac:dyDescent="0.2">
      <c r="B10209" s="110"/>
      <c r="C10209" s="122"/>
    </row>
    <row r="10210" spans="2:3" x14ac:dyDescent="0.2">
      <c r="B10210" s="110"/>
      <c r="C10210" s="122"/>
    </row>
    <row r="10211" spans="2:3" x14ac:dyDescent="0.2">
      <c r="B10211" s="110"/>
      <c r="C10211" s="122"/>
    </row>
    <row r="10212" spans="2:3" x14ac:dyDescent="0.2">
      <c r="B10212" s="110"/>
      <c r="C10212" s="122"/>
    </row>
    <row r="10213" spans="2:3" x14ac:dyDescent="0.2">
      <c r="B10213" s="110"/>
      <c r="C10213" s="122"/>
    </row>
    <row r="10214" spans="2:3" x14ac:dyDescent="0.2">
      <c r="B10214" s="110"/>
      <c r="C10214" s="122"/>
    </row>
    <row r="10215" spans="2:3" x14ac:dyDescent="0.2">
      <c r="B10215" s="110"/>
      <c r="C10215" s="122"/>
    </row>
    <row r="10216" spans="2:3" x14ac:dyDescent="0.2">
      <c r="B10216" s="110"/>
      <c r="C10216" s="122"/>
    </row>
    <row r="10217" spans="2:3" x14ac:dyDescent="0.2">
      <c r="B10217" s="110"/>
      <c r="C10217" s="122"/>
    </row>
    <row r="10218" spans="2:3" x14ac:dyDescent="0.2">
      <c r="B10218" s="110"/>
      <c r="C10218" s="122"/>
    </row>
    <row r="10219" spans="2:3" x14ac:dyDescent="0.2">
      <c r="B10219" s="110"/>
      <c r="C10219" s="122"/>
    </row>
    <row r="10220" spans="2:3" x14ac:dyDescent="0.2">
      <c r="B10220" s="110"/>
      <c r="C10220" s="122"/>
    </row>
    <row r="10221" spans="2:3" x14ac:dyDescent="0.2">
      <c r="B10221" s="110"/>
      <c r="C10221" s="122"/>
    </row>
    <row r="10222" spans="2:3" x14ac:dyDescent="0.2">
      <c r="B10222" s="110"/>
      <c r="C10222" s="122"/>
    </row>
    <row r="10223" spans="2:3" x14ac:dyDescent="0.2">
      <c r="B10223" s="110"/>
      <c r="C10223" s="122"/>
    </row>
    <row r="10224" spans="2:3" x14ac:dyDescent="0.2">
      <c r="B10224" s="110"/>
      <c r="C10224" s="122"/>
    </row>
    <row r="10225" spans="2:3" x14ac:dyDescent="0.2">
      <c r="B10225" s="110"/>
      <c r="C10225" s="122"/>
    </row>
    <row r="10226" spans="2:3" x14ac:dyDescent="0.2">
      <c r="B10226" s="110"/>
      <c r="C10226" s="122"/>
    </row>
    <row r="10227" spans="2:3" x14ac:dyDescent="0.2">
      <c r="B10227" s="110"/>
      <c r="C10227" s="122"/>
    </row>
    <row r="10228" spans="2:3" x14ac:dyDescent="0.2">
      <c r="B10228" s="110"/>
      <c r="C10228" s="122"/>
    </row>
    <row r="10229" spans="2:3" x14ac:dyDescent="0.2">
      <c r="B10229" s="110"/>
      <c r="C10229" s="122"/>
    </row>
    <row r="10230" spans="2:3" x14ac:dyDescent="0.2">
      <c r="B10230" s="110"/>
      <c r="C10230" s="122"/>
    </row>
    <row r="10231" spans="2:3" x14ac:dyDescent="0.2">
      <c r="B10231" s="110"/>
      <c r="C10231" s="122"/>
    </row>
    <row r="10232" spans="2:3" x14ac:dyDescent="0.2">
      <c r="B10232" s="110"/>
      <c r="C10232" s="122"/>
    </row>
    <row r="10233" spans="2:3" x14ac:dyDescent="0.2">
      <c r="B10233" s="110"/>
      <c r="C10233" s="122"/>
    </row>
    <row r="10234" spans="2:3" x14ac:dyDescent="0.2">
      <c r="B10234" s="110"/>
      <c r="C10234" s="122"/>
    </row>
    <row r="10235" spans="2:3" x14ac:dyDescent="0.2">
      <c r="B10235" s="110"/>
      <c r="C10235" s="122"/>
    </row>
    <row r="10236" spans="2:3" x14ac:dyDescent="0.2">
      <c r="B10236" s="110"/>
      <c r="C10236" s="122"/>
    </row>
    <row r="10237" spans="2:3" x14ac:dyDescent="0.2">
      <c r="B10237" s="110"/>
      <c r="C10237" s="122"/>
    </row>
    <row r="10238" spans="2:3" x14ac:dyDescent="0.2">
      <c r="B10238" s="110"/>
      <c r="C10238" s="122"/>
    </row>
    <row r="10239" spans="2:3" x14ac:dyDescent="0.2">
      <c r="B10239" s="110"/>
      <c r="C10239" s="122"/>
    </row>
    <row r="10240" spans="2:3" x14ac:dyDescent="0.2">
      <c r="B10240" s="110"/>
      <c r="C10240" s="122"/>
    </row>
    <row r="10241" spans="2:3" x14ac:dyDescent="0.2">
      <c r="B10241" s="110"/>
      <c r="C10241" s="122"/>
    </row>
    <row r="10242" spans="2:3" x14ac:dyDescent="0.2">
      <c r="B10242" s="110"/>
      <c r="C10242" s="122"/>
    </row>
    <row r="10243" spans="2:3" x14ac:dyDescent="0.2">
      <c r="B10243" s="110"/>
      <c r="C10243" s="122"/>
    </row>
    <row r="10244" spans="2:3" x14ac:dyDescent="0.2">
      <c r="B10244" s="110"/>
      <c r="C10244" s="122"/>
    </row>
    <row r="10245" spans="2:3" x14ac:dyDescent="0.2">
      <c r="B10245" s="110"/>
      <c r="C10245" s="122"/>
    </row>
    <row r="10246" spans="2:3" x14ac:dyDescent="0.2">
      <c r="B10246" s="110"/>
      <c r="C10246" s="122"/>
    </row>
    <row r="10247" spans="2:3" x14ac:dyDescent="0.2">
      <c r="B10247" s="110"/>
      <c r="C10247" s="122"/>
    </row>
    <row r="10248" spans="2:3" x14ac:dyDescent="0.2">
      <c r="B10248" s="110"/>
      <c r="C10248" s="122"/>
    </row>
    <row r="10249" spans="2:3" x14ac:dyDescent="0.2">
      <c r="B10249" s="110"/>
      <c r="C10249" s="122"/>
    </row>
    <row r="10250" spans="2:3" x14ac:dyDescent="0.2">
      <c r="B10250" s="110"/>
      <c r="C10250" s="122"/>
    </row>
    <row r="10251" spans="2:3" x14ac:dyDescent="0.2">
      <c r="B10251" s="110"/>
      <c r="C10251" s="122"/>
    </row>
    <row r="10252" spans="2:3" x14ac:dyDescent="0.2">
      <c r="B10252" s="110"/>
      <c r="C10252" s="122"/>
    </row>
    <row r="10253" spans="2:3" x14ac:dyDescent="0.2">
      <c r="B10253" s="110"/>
      <c r="C10253" s="122"/>
    </row>
    <row r="10254" spans="2:3" x14ac:dyDescent="0.2">
      <c r="B10254" s="110"/>
      <c r="C10254" s="122"/>
    </row>
    <row r="10255" spans="2:3" x14ac:dyDescent="0.2">
      <c r="B10255" s="110"/>
      <c r="C10255" s="122"/>
    </row>
    <row r="10256" spans="2:3" x14ac:dyDescent="0.2">
      <c r="B10256" s="110"/>
      <c r="C10256" s="122"/>
    </row>
    <row r="10257" spans="2:3" x14ac:dyDescent="0.2">
      <c r="B10257" s="110"/>
      <c r="C10257" s="122"/>
    </row>
    <row r="10258" spans="2:3" x14ac:dyDescent="0.2">
      <c r="B10258" s="110"/>
      <c r="C10258" s="122"/>
    </row>
    <row r="10259" spans="2:3" x14ac:dyDescent="0.2">
      <c r="B10259" s="110"/>
      <c r="C10259" s="122"/>
    </row>
    <row r="10260" spans="2:3" x14ac:dyDescent="0.2">
      <c r="B10260" s="110"/>
      <c r="C10260" s="122"/>
    </row>
    <row r="10261" spans="2:3" x14ac:dyDescent="0.2">
      <c r="B10261" s="110"/>
      <c r="C10261" s="122"/>
    </row>
    <row r="10262" spans="2:3" x14ac:dyDescent="0.2">
      <c r="B10262" s="110"/>
      <c r="C10262" s="122"/>
    </row>
    <row r="10263" spans="2:3" x14ac:dyDescent="0.2">
      <c r="B10263" s="110"/>
      <c r="C10263" s="122"/>
    </row>
    <row r="10264" spans="2:3" x14ac:dyDescent="0.2">
      <c r="B10264" s="110"/>
      <c r="C10264" s="122"/>
    </row>
    <row r="10265" spans="2:3" x14ac:dyDescent="0.2">
      <c r="B10265" s="110"/>
      <c r="C10265" s="122"/>
    </row>
    <row r="10266" spans="2:3" x14ac:dyDescent="0.2">
      <c r="B10266" s="110"/>
      <c r="C10266" s="122"/>
    </row>
    <row r="10267" spans="2:3" x14ac:dyDescent="0.2">
      <c r="B10267" s="110"/>
      <c r="C10267" s="122"/>
    </row>
    <row r="10268" spans="2:3" x14ac:dyDescent="0.2">
      <c r="B10268" s="110"/>
      <c r="C10268" s="122"/>
    </row>
    <row r="10269" spans="2:3" x14ac:dyDescent="0.2">
      <c r="B10269" s="110"/>
      <c r="C10269" s="122"/>
    </row>
    <row r="10270" spans="2:3" x14ac:dyDescent="0.2">
      <c r="B10270" s="110"/>
      <c r="C10270" s="122"/>
    </row>
    <row r="10271" spans="2:3" x14ac:dyDescent="0.2">
      <c r="B10271" s="110"/>
      <c r="C10271" s="122"/>
    </row>
    <row r="10272" spans="2:3" x14ac:dyDescent="0.2">
      <c r="B10272" s="110"/>
      <c r="C10272" s="122"/>
    </row>
    <row r="10273" spans="2:3" x14ac:dyDescent="0.2">
      <c r="B10273" s="110"/>
      <c r="C10273" s="122"/>
    </row>
    <row r="10274" spans="2:3" x14ac:dyDescent="0.2">
      <c r="B10274" s="110"/>
      <c r="C10274" s="122"/>
    </row>
    <row r="10275" spans="2:3" x14ac:dyDescent="0.2">
      <c r="B10275" s="110"/>
      <c r="C10275" s="122"/>
    </row>
    <row r="10276" spans="2:3" x14ac:dyDescent="0.2">
      <c r="B10276" s="110"/>
      <c r="C10276" s="122"/>
    </row>
    <row r="10277" spans="2:3" x14ac:dyDescent="0.2">
      <c r="B10277" s="110"/>
      <c r="C10277" s="122"/>
    </row>
    <row r="10278" spans="2:3" x14ac:dyDescent="0.2">
      <c r="B10278" s="110"/>
      <c r="C10278" s="122"/>
    </row>
    <row r="10279" spans="2:3" x14ac:dyDescent="0.2">
      <c r="B10279" s="110"/>
      <c r="C10279" s="122"/>
    </row>
    <row r="10280" spans="2:3" x14ac:dyDescent="0.2">
      <c r="B10280" s="110"/>
      <c r="C10280" s="122"/>
    </row>
    <row r="10281" spans="2:3" x14ac:dyDescent="0.2">
      <c r="B10281" s="110"/>
      <c r="C10281" s="122"/>
    </row>
    <row r="10282" spans="2:3" x14ac:dyDescent="0.2">
      <c r="B10282" s="110"/>
      <c r="C10282" s="122"/>
    </row>
    <row r="10283" spans="2:3" x14ac:dyDescent="0.2">
      <c r="B10283" s="110"/>
      <c r="C10283" s="122"/>
    </row>
    <row r="10284" spans="2:3" x14ac:dyDescent="0.2">
      <c r="B10284" s="110"/>
      <c r="C10284" s="122"/>
    </row>
    <row r="10285" spans="2:3" x14ac:dyDescent="0.2">
      <c r="B10285" s="110"/>
      <c r="C10285" s="122"/>
    </row>
    <row r="10286" spans="2:3" x14ac:dyDescent="0.2">
      <c r="B10286" s="110"/>
      <c r="C10286" s="122"/>
    </row>
    <row r="10287" spans="2:3" x14ac:dyDescent="0.2">
      <c r="B10287" s="110"/>
      <c r="C10287" s="122"/>
    </row>
    <row r="10288" spans="2:3" x14ac:dyDescent="0.2">
      <c r="B10288" s="110"/>
      <c r="C10288" s="122"/>
    </row>
    <row r="10289" spans="2:3" x14ac:dyDescent="0.2">
      <c r="B10289" s="110"/>
      <c r="C10289" s="122"/>
    </row>
    <row r="10290" spans="2:3" x14ac:dyDescent="0.2">
      <c r="B10290" s="110"/>
      <c r="C10290" s="122"/>
    </row>
    <row r="10291" spans="2:3" x14ac:dyDescent="0.2">
      <c r="B10291" s="110"/>
      <c r="C10291" s="122"/>
    </row>
    <row r="10292" spans="2:3" x14ac:dyDescent="0.2">
      <c r="B10292" s="110"/>
      <c r="C10292" s="122"/>
    </row>
    <row r="10293" spans="2:3" x14ac:dyDescent="0.2">
      <c r="B10293" s="110"/>
      <c r="C10293" s="122"/>
    </row>
    <row r="10294" spans="2:3" x14ac:dyDescent="0.2">
      <c r="B10294" s="110"/>
      <c r="C10294" s="122"/>
    </row>
    <row r="10295" spans="2:3" x14ac:dyDescent="0.2">
      <c r="B10295" s="110"/>
      <c r="C10295" s="122"/>
    </row>
    <row r="10296" spans="2:3" x14ac:dyDescent="0.2">
      <c r="B10296" s="110"/>
      <c r="C10296" s="122"/>
    </row>
    <row r="10297" spans="2:3" x14ac:dyDescent="0.2">
      <c r="B10297" s="110"/>
      <c r="C10297" s="122"/>
    </row>
    <row r="10298" spans="2:3" x14ac:dyDescent="0.2">
      <c r="B10298" s="110"/>
      <c r="C10298" s="122"/>
    </row>
    <row r="10299" spans="2:3" x14ac:dyDescent="0.2">
      <c r="B10299" s="110"/>
      <c r="C10299" s="122"/>
    </row>
    <row r="10300" spans="2:3" x14ac:dyDescent="0.2">
      <c r="B10300" s="110"/>
      <c r="C10300" s="122"/>
    </row>
    <row r="10301" spans="2:3" x14ac:dyDescent="0.2">
      <c r="B10301" s="110"/>
      <c r="C10301" s="122"/>
    </row>
    <row r="10302" spans="2:3" x14ac:dyDescent="0.2">
      <c r="B10302" s="110"/>
      <c r="C10302" s="122"/>
    </row>
    <row r="10303" spans="2:3" x14ac:dyDescent="0.2">
      <c r="B10303" s="110"/>
      <c r="C10303" s="122"/>
    </row>
    <row r="10304" spans="2:3" x14ac:dyDescent="0.2">
      <c r="B10304" s="110"/>
      <c r="C10304" s="122"/>
    </row>
    <row r="10305" spans="2:3" x14ac:dyDescent="0.2">
      <c r="B10305" s="110"/>
      <c r="C10305" s="122"/>
    </row>
    <row r="10306" spans="2:3" x14ac:dyDescent="0.2">
      <c r="B10306" s="110"/>
      <c r="C10306" s="122"/>
    </row>
    <row r="10307" spans="2:3" x14ac:dyDescent="0.2">
      <c r="B10307" s="110"/>
      <c r="C10307" s="122"/>
    </row>
    <row r="10308" spans="2:3" x14ac:dyDescent="0.2">
      <c r="B10308" s="110"/>
      <c r="C10308" s="122"/>
    </row>
    <row r="10309" spans="2:3" x14ac:dyDescent="0.2">
      <c r="B10309" s="110"/>
      <c r="C10309" s="122"/>
    </row>
    <row r="10310" spans="2:3" x14ac:dyDescent="0.2">
      <c r="B10310" s="110"/>
      <c r="C10310" s="122"/>
    </row>
    <row r="10311" spans="2:3" x14ac:dyDescent="0.2">
      <c r="B10311" s="110"/>
      <c r="C10311" s="122"/>
    </row>
    <row r="10312" spans="2:3" x14ac:dyDescent="0.2">
      <c r="B10312" s="110"/>
      <c r="C10312" s="122"/>
    </row>
    <row r="10313" spans="2:3" x14ac:dyDescent="0.2">
      <c r="B10313" s="110"/>
      <c r="C10313" s="122"/>
    </row>
    <row r="10314" spans="2:3" x14ac:dyDescent="0.2">
      <c r="B10314" s="110"/>
      <c r="C10314" s="122"/>
    </row>
    <row r="10315" spans="2:3" x14ac:dyDescent="0.2">
      <c r="B10315" s="110"/>
      <c r="C10315" s="122"/>
    </row>
    <row r="10316" spans="2:3" x14ac:dyDescent="0.2">
      <c r="B10316" s="110"/>
      <c r="C10316" s="122"/>
    </row>
    <row r="10317" spans="2:3" x14ac:dyDescent="0.2">
      <c r="B10317" s="110"/>
      <c r="C10317" s="122"/>
    </row>
    <row r="10318" spans="2:3" x14ac:dyDescent="0.2">
      <c r="B10318" s="110"/>
      <c r="C10318" s="122"/>
    </row>
    <row r="10319" spans="2:3" x14ac:dyDescent="0.2">
      <c r="B10319" s="110"/>
      <c r="C10319" s="122"/>
    </row>
    <row r="10320" spans="2:3" x14ac:dyDescent="0.2">
      <c r="B10320" s="110"/>
      <c r="C10320" s="122"/>
    </row>
    <row r="10321" spans="2:3" x14ac:dyDescent="0.2">
      <c r="B10321" s="110"/>
      <c r="C10321" s="122"/>
    </row>
    <row r="10322" spans="2:3" x14ac:dyDescent="0.2">
      <c r="B10322" s="110"/>
      <c r="C10322" s="122"/>
    </row>
    <row r="10323" spans="2:3" x14ac:dyDescent="0.2">
      <c r="B10323" s="110"/>
      <c r="C10323" s="122"/>
    </row>
    <row r="10324" spans="2:3" x14ac:dyDescent="0.2">
      <c r="B10324" s="110"/>
      <c r="C10324" s="122"/>
    </row>
    <row r="10325" spans="2:3" x14ac:dyDescent="0.2">
      <c r="B10325" s="110"/>
      <c r="C10325" s="122"/>
    </row>
    <row r="10326" spans="2:3" x14ac:dyDescent="0.2">
      <c r="B10326" s="110"/>
      <c r="C10326" s="122"/>
    </row>
    <row r="10327" spans="2:3" x14ac:dyDescent="0.2">
      <c r="B10327" s="110"/>
      <c r="C10327" s="122"/>
    </row>
    <row r="10328" spans="2:3" x14ac:dyDescent="0.2">
      <c r="B10328" s="110"/>
      <c r="C10328" s="122"/>
    </row>
    <row r="10329" spans="2:3" x14ac:dyDescent="0.2">
      <c r="B10329" s="110"/>
      <c r="C10329" s="122"/>
    </row>
    <row r="10330" spans="2:3" x14ac:dyDescent="0.2">
      <c r="B10330" s="110"/>
      <c r="C10330" s="122"/>
    </row>
    <row r="10331" spans="2:3" x14ac:dyDescent="0.2">
      <c r="B10331" s="110"/>
      <c r="C10331" s="122"/>
    </row>
    <row r="10332" spans="2:3" x14ac:dyDescent="0.2">
      <c r="B10332" s="110"/>
      <c r="C10332" s="122"/>
    </row>
    <row r="10333" spans="2:3" x14ac:dyDescent="0.2">
      <c r="B10333" s="110"/>
      <c r="C10333" s="122"/>
    </row>
    <row r="10334" spans="2:3" x14ac:dyDescent="0.2">
      <c r="B10334" s="110"/>
      <c r="C10334" s="122"/>
    </row>
    <row r="10335" spans="2:3" x14ac:dyDescent="0.2">
      <c r="B10335" s="110"/>
      <c r="C10335" s="122"/>
    </row>
    <row r="10336" spans="2:3" x14ac:dyDescent="0.2">
      <c r="B10336" s="110"/>
      <c r="C10336" s="122"/>
    </row>
    <row r="10337" spans="2:3" x14ac:dyDescent="0.2">
      <c r="B10337" s="110"/>
      <c r="C10337" s="122"/>
    </row>
    <row r="10338" spans="2:3" x14ac:dyDescent="0.2">
      <c r="B10338" s="110"/>
      <c r="C10338" s="122"/>
    </row>
    <row r="10339" spans="2:3" x14ac:dyDescent="0.2">
      <c r="B10339" s="110"/>
      <c r="C10339" s="122"/>
    </row>
    <row r="10340" spans="2:3" x14ac:dyDescent="0.2">
      <c r="B10340" s="110"/>
      <c r="C10340" s="122"/>
    </row>
    <row r="10341" spans="2:3" x14ac:dyDescent="0.2">
      <c r="B10341" s="110"/>
      <c r="C10341" s="122"/>
    </row>
    <row r="10342" spans="2:3" x14ac:dyDescent="0.2">
      <c r="B10342" s="110"/>
      <c r="C10342" s="122"/>
    </row>
    <row r="10343" spans="2:3" x14ac:dyDescent="0.2">
      <c r="B10343" s="110"/>
      <c r="C10343" s="122"/>
    </row>
    <row r="10344" spans="2:3" x14ac:dyDescent="0.2">
      <c r="B10344" s="110"/>
      <c r="C10344" s="122"/>
    </row>
    <row r="10345" spans="2:3" x14ac:dyDescent="0.2">
      <c r="B10345" s="110"/>
      <c r="C10345" s="122"/>
    </row>
    <row r="10346" spans="2:3" x14ac:dyDescent="0.2">
      <c r="B10346" s="110"/>
      <c r="C10346" s="122"/>
    </row>
    <row r="10347" spans="2:3" x14ac:dyDescent="0.2">
      <c r="B10347" s="110"/>
      <c r="C10347" s="122"/>
    </row>
    <row r="10348" spans="2:3" x14ac:dyDescent="0.2">
      <c r="B10348" s="110"/>
      <c r="C10348" s="122"/>
    </row>
    <row r="10349" spans="2:3" x14ac:dyDescent="0.2">
      <c r="B10349" s="110"/>
      <c r="C10349" s="122"/>
    </row>
    <row r="10350" spans="2:3" x14ac:dyDescent="0.2">
      <c r="B10350" s="110"/>
      <c r="C10350" s="122"/>
    </row>
    <row r="10351" spans="2:3" x14ac:dyDescent="0.2">
      <c r="B10351" s="110"/>
      <c r="C10351" s="122"/>
    </row>
    <row r="10352" spans="2:3" x14ac:dyDescent="0.2">
      <c r="B10352" s="110"/>
      <c r="C10352" s="122"/>
    </row>
    <row r="10353" spans="2:3" x14ac:dyDescent="0.2">
      <c r="B10353" s="110"/>
      <c r="C10353" s="122"/>
    </row>
    <row r="10354" spans="2:3" x14ac:dyDescent="0.2">
      <c r="B10354" s="110"/>
      <c r="C10354" s="122"/>
    </row>
    <row r="10355" spans="2:3" x14ac:dyDescent="0.2">
      <c r="B10355" s="110"/>
      <c r="C10355" s="122"/>
    </row>
    <row r="10356" spans="2:3" x14ac:dyDescent="0.2">
      <c r="B10356" s="110"/>
      <c r="C10356" s="122"/>
    </row>
    <row r="10357" spans="2:3" x14ac:dyDescent="0.2">
      <c r="B10357" s="110"/>
      <c r="C10357" s="122"/>
    </row>
    <row r="10358" spans="2:3" x14ac:dyDescent="0.2">
      <c r="B10358" s="110"/>
      <c r="C10358" s="122"/>
    </row>
    <row r="10359" spans="2:3" x14ac:dyDescent="0.2">
      <c r="B10359" s="110"/>
      <c r="C10359" s="122"/>
    </row>
    <row r="10360" spans="2:3" x14ac:dyDescent="0.2">
      <c r="B10360" s="110"/>
      <c r="C10360" s="122"/>
    </row>
    <row r="10361" spans="2:3" x14ac:dyDescent="0.2">
      <c r="B10361" s="110"/>
      <c r="C10361" s="122"/>
    </row>
    <row r="10362" spans="2:3" x14ac:dyDescent="0.2">
      <c r="B10362" s="110"/>
      <c r="C10362" s="122"/>
    </row>
    <row r="10363" spans="2:3" x14ac:dyDescent="0.2">
      <c r="B10363" s="110"/>
      <c r="C10363" s="122"/>
    </row>
    <row r="10364" spans="2:3" x14ac:dyDescent="0.2">
      <c r="B10364" s="110"/>
      <c r="C10364" s="122"/>
    </row>
    <row r="10365" spans="2:3" x14ac:dyDescent="0.2">
      <c r="B10365" s="110"/>
      <c r="C10365" s="122"/>
    </row>
    <row r="10366" spans="2:3" x14ac:dyDescent="0.2">
      <c r="B10366" s="110"/>
      <c r="C10366" s="122"/>
    </row>
    <row r="10367" spans="2:3" x14ac:dyDescent="0.2">
      <c r="B10367" s="110"/>
      <c r="C10367" s="122"/>
    </row>
    <row r="10368" spans="2:3" x14ac:dyDescent="0.2">
      <c r="B10368" s="110"/>
      <c r="C10368" s="122"/>
    </row>
    <row r="10369" spans="2:3" x14ac:dyDescent="0.2">
      <c r="B10369" s="110"/>
      <c r="C10369" s="122"/>
    </row>
    <row r="10370" spans="2:3" x14ac:dyDescent="0.2">
      <c r="B10370" s="110"/>
      <c r="C10370" s="122"/>
    </row>
    <row r="10371" spans="2:3" x14ac:dyDescent="0.2">
      <c r="B10371" s="110"/>
      <c r="C10371" s="122"/>
    </row>
    <row r="10372" spans="2:3" x14ac:dyDescent="0.2">
      <c r="B10372" s="110"/>
      <c r="C10372" s="122"/>
    </row>
    <row r="10373" spans="2:3" x14ac:dyDescent="0.2">
      <c r="B10373" s="110"/>
      <c r="C10373" s="122"/>
    </row>
    <row r="10374" spans="2:3" x14ac:dyDescent="0.2">
      <c r="B10374" s="110"/>
      <c r="C10374" s="122"/>
    </row>
    <row r="10375" spans="2:3" x14ac:dyDescent="0.2">
      <c r="B10375" s="110"/>
      <c r="C10375" s="122"/>
    </row>
    <row r="10376" spans="2:3" x14ac:dyDescent="0.2">
      <c r="B10376" s="110"/>
      <c r="C10376" s="122"/>
    </row>
    <row r="10377" spans="2:3" x14ac:dyDescent="0.2">
      <c r="B10377" s="110"/>
      <c r="C10377" s="122"/>
    </row>
    <row r="10378" spans="2:3" x14ac:dyDescent="0.2">
      <c r="B10378" s="110"/>
      <c r="C10378" s="122"/>
    </row>
    <row r="10379" spans="2:3" x14ac:dyDescent="0.2">
      <c r="B10379" s="110"/>
      <c r="C10379" s="122"/>
    </row>
    <row r="10380" spans="2:3" x14ac:dyDescent="0.2">
      <c r="B10380" s="110"/>
      <c r="C10380" s="122"/>
    </row>
    <row r="10381" spans="2:3" x14ac:dyDescent="0.2">
      <c r="B10381" s="110"/>
      <c r="C10381" s="122"/>
    </row>
    <row r="10382" spans="2:3" x14ac:dyDescent="0.2">
      <c r="B10382" s="110"/>
      <c r="C10382" s="122"/>
    </row>
    <row r="10383" spans="2:3" x14ac:dyDescent="0.2">
      <c r="B10383" s="110"/>
      <c r="C10383" s="122"/>
    </row>
    <row r="10384" spans="2:3" x14ac:dyDescent="0.2">
      <c r="B10384" s="110"/>
      <c r="C10384" s="122"/>
    </row>
    <row r="10385" spans="2:3" x14ac:dyDescent="0.2">
      <c r="B10385" s="110"/>
      <c r="C10385" s="122"/>
    </row>
    <row r="10386" spans="2:3" x14ac:dyDescent="0.2">
      <c r="B10386" s="110"/>
      <c r="C10386" s="122"/>
    </row>
    <row r="10387" spans="2:3" x14ac:dyDescent="0.2">
      <c r="B10387" s="110"/>
      <c r="C10387" s="122"/>
    </row>
    <row r="10388" spans="2:3" x14ac:dyDescent="0.2">
      <c r="B10388" s="110"/>
      <c r="C10388" s="122"/>
    </row>
    <row r="10389" spans="2:3" x14ac:dyDescent="0.2">
      <c r="B10389" s="110"/>
      <c r="C10389" s="122"/>
    </row>
    <row r="10390" spans="2:3" x14ac:dyDescent="0.2">
      <c r="B10390" s="110"/>
      <c r="C10390" s="122"/>
    </row>
    <row r="10391" spans="2:3" x14ac:dyDescent="0.2">
      <c r="B10391" s="110"/>
      <c r="C10391" s="122"/>
    </row>
    <row r="10392" spans="2:3" x14ac:dyDescent="0.2">
      <c r="B10392" s="110"/>
      <c r="C10392" s="122"/>
    </row>
    <row r="10393" spans="2:3" x14ac:dyDescent="0.2">
      <c r="B10393" s="110"/>
      <c r="C10393" s="122"/>
    </row>
    <row r="10394" spans="2:3" x14ac:dyDescent="0.2">
      <c r="B10394" s="110"/>
      <c r="C10394" s="122"/>
    </row>
    <row r="10395" spans="2:3" x14ac:dyDescent="0.2">
      <c r="B10395" s="110"/>
      <c r="C10395" s="122"/>
    </row>
    <row r="10396" spans="2:3" x14ac:dyDescent="0.2">
      <c r="B10396" s="110"/>
      <c r="C10396" s="122"/>
    </row>
    <row r="10397" spans="2:3" x14ac:dyDescent="0.2">
      <c r="B10397" s="110"/>
      <c r="C10397" s="122"/>
    </row>
    <row r="10398" spans="2:3" x14ac:dyDescent="0.2">
      <c r="B10398" s="110"/>
      <c r="C10398" s="122"/>
    </row>
    <row r="10399" spans="2:3" x14ac:dyDescent="0.2">
      <c r="B10399" s="110"/>
      <c r="C10399" s="122"/>
    </row>
    <row r="10400" spans="2:3" x14ac:dyDescent="0.2">
      <c r="B10400" s="110"/>
      <c r="C10400" s="122"/>
    </row>
    <row r="10401" spans="2:3" x14ac:dyDescent="0.2">
      <c r="B10401" s="110"/>
      <c r="C10401" s="122"/>
    </row>
    <row r="10402" spans="2:3" x14ac:dyDescent="0.2">
      <c r="B10402" s="110"/>
      <c r="C10402" s="122"/>
    </row>
    <row r="10403" spans="2:3" x14ac:dyDescent="0.2">
      <c r="B10403" s="110"/>
      <c r="C10403" s="122"/>
    </row>
    <row r="10404" spans="2:3" x14ac:dyDescent="0.2">
      <c r="B10404" s="110"/>
      <c r="C10404" s="122"/>
    </row>
    <row r="10405" spans="2:3" x14ac:dyDescent="0.2">
      <c r="B10405" s="110"/>
      <c r="C10405" s="122"/>
    </row>
    <row r="10406" spans="2:3" x14ac:dyDescent="0.2">
      <c r="B10406" s="110"/>
      <c r="C10406" s="122"/>
    </row>
    <row r="10407" spans="2:3" x14ac:dyDescent="0.2">
      <c r="B10407" s="110"/>
      <c r="C10407" s="122"/>
    </row>
    <row r="10408" spans="2:3" x14ac:dyDescent="0.2">
      <c r="B10408" s="110"/>
      <c r="C10408" s="122"/>
    </row>
    <row r="10409" spans="2:3" x14ac:dyDescent="0.2">
      <c r="B10409" s="110"/>
      <c r="C10409" s="122"/>
    </row>
    <row r="10410" spans="2:3" x14ac:dyDescent="0.2">
      <c r="B10410" s="110"/>
      <c r="C10410" s="122"/>
    </row>
    <row r="10411" spans="2:3" x14ac:dyDescent="0.2">
      <c r="B10411" s="110"/>
      <c r="C10411" s="122"/>
    </row>
    <row r="10412" spans="2:3" x14ac:dyDescent="0.2">
      <c r="B10412" s="110"/>
      <c r="C10412" s="122"/>
    </row>
    <row r="10413" spans="2:3" x14ac:dyDescent="0.2">
      <c r="B10413" s="110"/>
      <c r="C10413" s="122"/>
    </row>
    <row r="10414" spans="2:3" x14ac:dyDescent="0.2">
      <c r="B10414" s="110"/>
      <c r="C10414" s="122"/>
    </row>
    <row r="10415" spans="2:3" x14ac:dyDescent="0.2">
      <c r="B10415" s="110"/>
      <c r="C10415" s="122"/>
    </row>
    <row r="10416" spans="2:3" x14ac:dyDescent="0.2">
      <c r="B10416" s="110"/>
      <c r="C10416" s="122"/>
    </row>
    <row r="10417" spans="2:3" x14ac:dyDescent="0.2">
      <c r="B10417" s="110"/>
      <c r="C10417" s="122"/>
    </row>
    <row r="10418" spans="2:3" x14ac:dyDescent="0.2">
      <c r="B10418" s="110"/>
      <c r="C10418" s="122"/>
    </row>
    <row r="10419" spans="2:3" x14ac:dyDescent="0.2">
      <c r="B10419" s="110"/>
      <c r="C10419" s="122"/>
    </row>
    <row r="10420" spans="2:3" x14ac:dyDescent="0.2">
      <c r="B10420" s="110"/>
      <c r="C10420" s="122"/>
    </row>
    <row r="10421" spans="2:3" x14ac:dyDescent="0.2">
      <c r="B10421" s="110"/>
      <c r="C10421" s="122"/>
    </row>
    <row r="10422" spans="2:3" x14ac:dyDescent="0.2">
      <c r="B10422" s="110"/>
      <c r="C10422" s="122"/>
    </row>
    <row r="10423" spans="2:3" x14ac:dyDescent="0.2">
      <c r="B10423" s="110"/>
      <c r="C10423" s="122"/>
    </row>
    <row r="10424" spans="2:3" x14ac:dyDescent="0.2">
      <c r="B10424" s="110"/>
      <c r="C10424" s="122"/>
    </row>
    <row r="10425" spans="2:3" x14ac:dyDescent="0.2">
      <c r="B10425" s="110"/>
      <c r="C10425" s="122"/>
    </row>
    <row r="10426" spans="2:3" x14ac:dyDescent="0.2">
      <c r="B10426" s="110"/>
      <c r="C10426" s="122"/>
    </row>
    <row r="10427" spans="2:3" x14ac:dyDescent="0.2">
      <c r="B10427" s="110"/>
      <c r="C10427" s="122"/>
    </row>
    <row r="10428" spans="2:3" x14ac:dyDescent="0.2">
      <c r="B10428" s="110"/>
      <c r="C10428" s="122"/>
    </row>
    <row r="10429" spans="2:3" x14ac:dyDescent="0.2">
      <c r="B10429" s="110"/>
      <c r="C10429" s="122"/>
    </row>
    <row r="10430" spans="2:3" x14ac:dyDescent="0.2">
      <c r="B10430" s="110"/>
      <c r="C10430" s="122"/>
    </row>
    <row r="10431" spans="2:3" x14ac:dyDescent="0.2">
      <c r="B10431" s="110"/>
      <c r="C10431" s="122"/>
    </row>
    <row r="10432" spans="2:3" x14ac:dyDescent="0.2">
      <c r="B10432" s="110"/>
      <c r="C10432" s="122"/>
    </row>
    <row r="10433" spans="2:3" x14ac:dyDescent="0.2">
      <c r="B10433" s="110"/>
      <c r="C10433" s="122"/>
    </row>
    <row r="10434" spans="2:3" x14ac:dyDescent="0.2">
      <c r="B10434" s="110"/>
      <c r="C10434" s="122"/>
    </row>
    <row r="10435" spans="2:3" x14ac:dyDescent="0.2">
      <c r="B10435" s="110"/>
      <c r="C10435" s="122"/>
    </row>
    <row r="10436" spans="2:3" x14ac:dyDescent="0.2">
      <c r="B10436" s="110"/>
      <c r="C10436" s="122"/>
    </row>
    <row r="10437" spans="2:3" x14ac:dyDescent="0.2">
      <c r="B10437" s="110"/>
      <c r="C10437" s="122"/>
    </row>
    <row r="10438" spans="2:3" x14ac:dyDescent="0.2">
      <c r="B10438" s="110"/>
      <c r="C10438" s="122"/>
    </row>
    <row r="10439" spans="2:3" x14ac:dyDescent="0.2">
      <c r="B10439" s="110"/>
      <c r="C10439" s="122"/>
    </row>
    <row r="10440" spans="2:3" x14ac:dyDescent="0.2">
      <c r="B10440" s="110"/>
      <c r="C10440" s="122"/>
    </row>
    <row r="10441" spans="2:3" x14ac:dyDescent="0.2">
      <c r="B10441" s="110"/>
      <c r="C10441" s="122"/>
    </row>
    <row r="10442" spans="2:3" x14ac:dyDescent="0.2">
      <c r="B10442" s="110"/>
      <c r="C10442" s="122"/>
    </row>
    <row r="10443" spans="2:3" x14ac:dyDescent="0.2">
      <c r="B10443" s="110"/>
      <c r="C10443" s="122"/>
    </row>
    <row r="10444" spans="2:3" x14ac:dyDescent="0.2">
      <c r="B10444" s="110"/>
      <c r="C10444" s="122"/>
    </row>
    <row r="10445" spans="2:3" x14ac:dyDescent="0.2">
      <c r="B10445" s="110"/>
      <c r="C10445" s="122"/>
    </row>
    <row r="10446" spans="2:3" x14ac:dyDescent="0.2">
      <c r="B10446" s="110"/>
      <c r="C10446" s="122"/>
    </row>
    <row r="10447" spans="2:3" x14ac:dyDescent="0.2">
      <c r="B10447" s="110"/>
      <c r="C10447" s="122"/>
    </row>
    <row r="10448" spans="2:3" x14ac:dyDescent="0.2">
      <c r="B10448" s="110"/>
      <c r="C10448" s="122"/>
    </row>
    <row r="10449" spans="2:3" x14ac:dyDescent="0.2">
      <c r="B10449" s="110"/>
      <c r="C10449" s="122"/>
    </row>
    <row r="10450" spans="2:3" x14ac:dyDescent="0.2">
      <c r="B10450" s="110"/>
      <c r="C10450" s="122"/>
    </row>
    <row r="10451" spans="2:3" x14ac:dyDescent="0.2">
      <c r="B10451" s="110"/>
      <c r="C10451" s="122"/>
    </row>
    <row r="10452" spans="2:3" x14ac:dyDescent="0.2">
      <c r="B10452" s="110"/>
      <c r="C10452" s="122"/>
    </row>
    <row r="10453" spans="2:3" x14ac:dyDescent="0.2">
      <c r="B10453" s="110"/>
      <c r="C10453" s="122"/>
    </row>
    <row r="10454" spans="2:3" x14ac:dyDescent="0.2">
      <c r="B10454" s="110"/>
      <c r="C10454" s="122"/>
    </row>
    <row r="10455" spans="2:3" x14ac:dyDescent="0.2">
      <c r="B10455" s="110"/>
      <c r="C10455" s="122"/>
    </row>
    <row r="10456" spans="2:3" x14ac:dyDescent="0.2">
      <c r="B10456" s="110"/>
      <c r="C10456" s="122"/>
    </row>
    <row r="10457" spans="2:3" x14ac:dyDescent="0.2">
      <c r="B10457" s="110"/>
      <c r="C10457" s="122"/>
    </row>
    <row r="10458" spans="2:3" x14ac:dyDescent="0.2">
      <c r="B10458" s="110"/>
      <c r="C10458" s="122"/>
    </row>
    <row r="10459" spans="2:3" x14ac:dyDescent="0.2">
      <c r="B10459" s="110"/>
      <c r="C10459" s="122"/>
    </row>
    <row r="10460" spans="2:3" x14ac:dyDescent="0.2">
      <c r="B10460" s="110"/>
      <c r="C10460" s="122"/>
    </row>
    <row r="10461" spans="2:3" x14ac:dyDescent="0.2">
      <c r="B10461" s="110"/>
      <c r="C10461" s="122"/>
    </row>
    <row r="10462" spans="2:3" x14ac:dyDescent="0.2">
      <c r="B10462" s="110"/>
      <c r="C10462" s="122"/>
    </row>
    <row r="10463" spans="2:3" x14ac:dyDescent="0.2">
      <c r="B10463" s="110"/>
      <c r="C10463" s="122"/>
    </row>
    <row r="10464" spans="2:3" x14ac:dyDescent="0.2">
      <c r="B10464" s="110"/>
      <c r="C10464" s="122"/>
    </row>
    <row r="10465" spans="2:3" x14ac:dyDescent="0.2">
      <c r="B10465" s="110"/>
      <c r="C10465" s="122"/>
    </row>
    <row r="10466" spans="2:3" x14ac:dyDescent="0.2">
      <c r="B10466" s="110"/>
      <c r="C10466" s="122"/>
    </row>
    <row r="10467" spans="2:3" x14ac:dyDescent="0.2">
      <c r="B10467" s="110"/>
      <c r="C10467" s="122"/>
    </row>
    <row r="10468" spans="2:3" x14ac:dyDescent="0.2">
      <c r="B10468" s="110"/>
      <c r="C10468" s="122"/>
    </row>
    <row r="10469" spans="2:3" x14ac:dyDescent="0.2">
      <c r="B10469" s="110"/>
      <c r="C10469" s="122"/>
    </row>
    <row r="10470" spans="2:3" x14ac:dyDescent="0.2">
      <c r="B10470" s="110"/>
      <c r="C10470" s="122"/>
    </row>
    <row r="10471" spans="2:3" x14ac:dyDescent="0.2">
      <c r="B10471" s="110"/>
      <c r="C10471" s="122"/>
    </row>
    <row r="10472" spans="2:3" x14ac:dyDescent="0.2">
      <c r="B10472" s="110"/>
      <c r="C10472" s="122"/>
    </row>
    <row r="10473" spans="2:3" x14ac:dyDescent="0.2">
      <c r="B10473" s="110"/>
      <c r="C10473" s="122"/>
    </row>
    <row r="10474" spans="2:3" x14ac:dyDescent="0.2">
      <c r="B10474" s="110"/>
      <c r="C10474" s="122"/>
    </row>
    <row r="10475" spans="2:3" x14ac:dyDescent="0.2">
      <c r="B10475" s="110"/>
      <c r="C10475" s="122"/>
    </row>
    <row r="10476" spans="2:3" x14ac:dyDescent="0.2">
      <c r="B10476" s="110"/>
      <c r="C10476" s="122"/>
    </row>
    <row r="10477" spans="2:3" x14ac:dyDescent="0.2">
      <c r="B10477" s="110"/>
      <c r="C10477" s="122"/>
    </row>
    <row r="10478" spans="2:3" x14ac:dyDescent="0.2">
      <c r="B10478" s="110"/>
      <c r="C10478" s="122"/>
    </row>
    <row r="10479" spans="2:3" x14ac:dyDescent="0.2">
      <c r="B10479" s="110"/>
      <c r="C10479" s="122"/>
    </row>
    <row r="10480" spans="2:3" x14ac:dyDescent="0.2">
      <c r="B10480" s="110"/>
      <c r="C10480" s="122"/>
    </row>
    <row r="10481" spans="2:3" x14ac:dyDescent="0.2">
      <c r="B10481" s="110"/>
      <c r="C10481" s="122"/>
    </row>
    <row r="10482" spans="2:3" x14ac:dyDescent="0.2">
      <c r="B10482" s="110"/>
      <c r="C10482" s="122"/>
    </row>
    <row r="10483" spans="2:3" x14ac:dyDescent="0.2">
      <c r="B10483" s="110"/>
      <c r="C10483" s="122"/>
    </row>
    <row r="10484" spans="2:3" x14ac:dyDescent="0.2">
      <c r="B10484" s="110"/>
      <c r="C10484" s="122"/>
    </row>
    <row r="10485" spans="2:3" x14ac:dyDescent="0.2">
      <c r="B10485" s="110"/>
      <c r="C10485" s="122"/>
    </row>
    <row r="10486" spans="2:3" x14ac:dyDescent="0.2">
      <c r="B10486" s="110"/>
      <c r="C10486" s="122"/>
    </row>
    <row r="10487" spans="2:3" x14ac:dyDescent="0.2">
      <c r="B10487" s="110"/>
      <c r="C10487" s="122"/>
    </row>
    <row r="10488" spans="2:3" x14ac:dyDescent="0.2">
      <c r="B10488" s="110"/>
      <c r="C10488" s="122"/>
    </row>
    <row r="10489" spans="2:3" x14ac:dyDescent="0.2">
      <c r="B10489" s="110"/>
      <c r="C10489" s="122"/>
    </row>
    <row r="10490" spans="2:3" x14ac:dyDescent="0.2">
      <c r="B10490" s="110"/>
      <c r="C10490" s="122"/>
    </row>
    <row r="10491" spans="2:3" x14ac:dyDescent="0.2">
      <c r="B10491" s="110"/>
      <c r="C10491" s="122"/>
    </row>
    <row r="10492" spans="2:3" x14ac:dyDescent="0.2">
      <c r="B10492" s="110"/>
      <c r="C10492" s="122"/>
    </row>
    <row r="10493" spans="2:3" x14ac:dyDescent="0.2">
      <c r="B10493" s="110"/>
      <c r="C10493" s="122"/>
    </row>
    <row r="10494" spans="2:3" x14ac:dyDescent="0.2">
      <c r="B10494" s="110"/>
      <c r="C10494" s="122"/>
    </row>
    <row r="10495" spans="2:3" x14ac:dyDescent="0.2">
      <c r="B10495" s="110"/>
      <c r="C10495" s="122"/>
    </row>
    <row r="10496" spans="2:3" x14ac:dyDescent="0.2">
      <c r="B10496" s="110"/>
      <c r="C10496" s="122"/>
    </row>
    <row r="10497" spans="2:3" x14ac:dyDescent="0.2">
      <c r="B10497" s="110"/>
      <c r="C10497" s="122"/>
    </row>
    <row r="10498" spans="2:3" x14ac:dyDescent="0.2">
      <c r="B10498" s="110"/>
      <c r="C10498" s="122"/>
    </row>
    <row r="10499" spans="2:3" x14ac:dyDescent="0.2">
      <c r="B10499" s="110"/>
      <c r="C10499" s="122"/>
    </row>
    <row r="10500" spans="2:3" x14ac:dyDescent="0.2">
      <c r="B10500" s="110"/>
      <c r="C10500" s="122"/>
    </row>
    <row r="10501" spans="2:3" x14ac:dyDescent="0.2">
      <c r="B10501" s="110"/>
      <c r="C10501" s="122"/>
    </row>
    <row r="10502" spans="2:3" x14ac:dyDescent="0.2">
      <c r="B10502" s="110"/>
      <c r="C10502" s="122"/>
    </row>
    <row r="10503" spans="2:3" x14ac:dyDescent="0.2">
      <c r="B10503" s="110"/>
      <c r="C10503" s="122"/>
    </row>
    <row r="10504" spans="2:3" x14ac:dyDescent="0.2">
      <c r="B10504" s="110"/>
      <c r="C10504" s="122"/>
    </row>
    <row r="10505" spans="2:3" x14ac:dyDescent="0.2">
      <c r="B10505" s="110"/>
      <c r="C10505" s="122"/>
    </row>
    <row r="10506" spans="2:3" x14ac:dyDescent="0.2">
      <c r="B10506" s="110"/>
      <c r="C10506" s="122"/>
    </row>
    <row r="10507" spans="2:3" x14ac:dyDescent="0.2">
      <c r="B10507" s="110"/>
      <c r="C10507" s="122"/>
    </row>
    <row r="10508" spans="2:3" x14ac:dyDescent="0.2">
      <c r="B10508" s="110"/>
      <c r="C10508" s="122"/>
    </row>
    <row r="10509" spans="2:3" x14ac:dyDescent="0.2">
      <c r="B10509" s="110"/>
      <c r="C10509" s="122"/>
    </row>
    <row r="10510" spans="2:3" x14ac:dyDescent="0.2">
      <c r="B10510" s="110"/>
      <c r="C10510" s="122"/>
    </row>
    <row r="10511" spans="2:3" x14ac:dyDescent="0.2">
      <c r="B10511" s="110"/>
      <c r="C10511" s="122"/>
    </row>
    <row r="10512" spans="2:3" x14ac:dyDescent="0.2">
      <c r="B10512" s="110"/>
      <c r="C10512" s="122"/>
    </row>
    <row r="10513" spans="2:3" x14ac:dyDescent="0.2">
      <c r="B10513" s="110"/>
      <c r="C10513" s="122"/>
    </row>
    <row r="10514" spans="2:3" x14ac:dyDescent="0.2">
      <c r="B10514" s="110"/>
      <c r="C10514" s="122"/>
    </row>
    <row r="10515" spans="2:3" x14ac:dyDescent="0.2">
      <c r="B10515" s="110"/>
      <c r="C10515" s="122"/>
    </row>
    <row r="10516" spans="2:3" x14ac:dyDescent="0.2">
      <c r="B10516" s="110"/>
      <c r="C10516" s="122"/>
    </row>
    <row r="10517" spans="2:3" x14ac:dyDescent="0.2">
      <c r="B10517" s="110"/>
      <c r="C10517" s="122"/>
    </row>
    <row r="10518" spans="2:3" x14ac:dyDescent="0.2">
      <c r="B10518" s="110"/>
      <c r="C10518" s="122"/>
    </row>
    <row r="10519" spans="2:3" x14ac:dyDescent="0.2">
      <c r="B10519" s="110"/>
      <c r="C10519" s="122"/>
    </row>
    <row r="10520" spans="2:3" x14ac:dyDescent="0.2">
      <c r="B10520" s="110"/>
      <c r="C10520" s="122"/>
    </row>
    <row r="10521" spans="2:3" x14ac:dyDescent="0.2">
      <c r="B10521" s="110"/>
      <c r="C10521" s="122"/>
    </row>
    <row r="10522" spans="2:3" x14ac:dyDescent="0.2">
      <c r="B10522" s="110"/>
      <c r="C10522" s="122"/>
    </row>
    <row r="10523" spans="2:3" x14ac:dyDescent="0.2">
      <c r="B10523" s="110"/>
      <c r="C10523" s="122"/>
    </row>
    <row r="10524" spans="2:3" x14ac:dyDescent="0.2">
      <c r="B10524" s="110"/>
      <c r="C10524" s="122"/>
    </row>
    <row r="10525" spans="2:3" x14ac:dyDescent="0.2">
      <c r="B10525" s="110"/>
      <c r="C10525" s="122"/>
    </row>
    <row r="10526" spans="2:3" x14ac:dyDescent="0.2">
      <c r="B10526" s="110"/>
      <c r="C10526" s="122"/>
    </row>
    <row r="10527" spans="2:3" x14ac:dyDescent="0.2">
      <c r="B10527" s="110"/>
      <c r="C10527" s="122"/>
    </row>
    <row r="10528" spans="2:3" x14ac:dyDescent="0.2">
      <c r="B10528" s="110"/>
      <c r="C10528" s="122"/>
    </row>
    <row r="10529" spans="2:3" x14ac:dyDescent="0.2">
      <c r="B10529" s="110"/>
      <c r="C10529" s="122"/>
    </row>
    <row r="10530" spans="2:3" x14ac:dyDescent="0.2">
      <c r="B10530" s="110"/>
      <c r="C10530" s="122"/>
    </row>
    <row r="10531" spans="2:3" x14ac:dyDescent="0.2">
      <c r="B10531" s="110"/>
      <c r="C10531" s="122"/>
    </row>
    <row r="10532" spans="2:3" x14ac:dyDescent="0.2">
      <c r="B10532" s="110"/>
      <c r="C10532" s="122"/>
    </row>
    <row r="10533" spans="2:3" x14ac:dyDescent="0.2">
      <c r="B10533" s="110"/>
      <c r="C10533" s="122"/>
    </row>
    <row r="10534" spans="2:3" x14ac:dyDescent="0.2">
      <c r="B10534" s="110"/>
      <c r="C10534" s="122"/>
    </row>
    <row r="10535" spans="2:3" x14ac:dyDescent="0.2">
      <c r="B10535" s="110"/>
      <c r="C10535" s="122"/>
    </row>
    <row r="10536" spans="2:3" x14ac:dyDescent="0.2">
      <c r="B10536" s="110"/>
      <c r="C10536" s="122"/>
    </row>
    <row r="10537" spans="2:3" x14ac:dyDescent="0.2">
      <c r="B10537" s="110"/>
      <c r="C10537" s="122"/>
    </row>
    <row r="10538" spans="2:3" x14ac:dyDescent="0.2">
      <c r="B10538" s="110"/>
      <c r="C10538" s="122"/>
    </row>
    <row r="10539" spans="2:3" x14ac:dyDescent="0.2">
      <c r="B10539" s="110"/>
      <c r="C10539" s="122"/>
    </row>
    <row r="10540" spans="2:3" x14ac:dyDescent="0.2">
      <c r="B10540" s="110"/>
      <c r="C10540" s="122"/>
    </row>
    <row r="10541" spans="2:3" x14ac:dyDescent="0.2">
      <c r="B10541" s="110"/>
      <c r="C10541" s="122"/>
    </row>
    <row r="10542" spans="2:3" x14ac:dyDescent="0.2">
      <c r="B10542" s="110"/>
      <c r="C10542" s="122"/>
    </row>
    <row r="10543" spans="2:3" x14ac:dyDescent="0.2">
      <c r="B10543" s="110"/>
      <c r="C10543" s="122"/>
    </row>
    <row r="10544" spans="2:3" x14ac:dyDescent="0.2">
      <c r="B10544" s="110"/>
      <c r="C10544" s="122"/>
    </row>
    <row r="10545" spans="2:3" x14ac:dyDescent="0.2">
      <c r="B10545" s="110"/>
      <c r="C10545" s="122"/>
    </row>
    <row r="10546" spans="2:3" x14ac:dyDescent="0.2">
      <c r="B10546" s="110"/>
      <c r="C10546" s="122"/>
    </row>
    <row r="10547" spans="2:3" x14ac:dyDescent="0.2">
      <c r="B10547" s="110"/>
      <c r="C10547" s="122"/>
    </row>
    <row r="10548" spans="2:3" x14ac:dyDescent="0.2">
      <c r="B10548" s="110"/>
      <c r="C10548" s="122"/>
    </row>
    <row r="10549" spans="2:3" x14ac:dyDescent="0.2">
      <c r="B10549" s="110"/>
      <c r="C10549" s="122"/>
    </row>
    <row r="10550" spans="2:3" x14ac:dyDescent="0.2">
      <c r="B10550" s="110"/>
      <c r="C10550" s="122"/>
    </row>
    <row r="10551" spans="2:3" x14ac:dyDescent="0.2">
      <c r="B10551" s="110"/>
      <c r="C10551" s="122"/>
    </row>
    <row r="10552" spans="2:3" x14ac:dyDescent="0.2">
      <c r="B10552" s="110"/>
      <c r="C10552" s="122"/>
    </row>
    <row r="10553" spans="2:3" x14ac:dyDescent="0.2">
      <c r="B10553" s="110"/>
      <c r="C10553" s="122"/>
    </row>
    <row r="10554" spans="2:3" x14ac:dyDescent="0.2">
      <c r="B10554" s="110"/>
      <c r="C10554" s="122"/>
    </row>
    <row r="10555" spans="2:3" x14ac:dyDescent="0.2">
      <c r="B10555" s="110"/>
      <c r="C10555" s="122"/>
    </row>
    <row r="10556" spans="2:3" x14ac:dyDescent="0.2">
      <c r="B10556" s="110"/>
      <c r="C10556" s="122"/>
    </row>
    <row r="10557" spans="2:3" x14ac:dyDescent="0.2">
      <c r="B10557" s="110"/>
      <c r="C10557" s="122"/>
    </row>
    <row r="10558" spans="2:3" x14ac:dyDescent="0.2">
      <c r="B10558" s="110"/>
      <c r="C10558" s="122"/>
    </row>
    <row r="10559" spans="2:3" x14ac:dyDescent="0.2">
      <c r="B10559" s="110"/>
      <c r="C10559" s="122"/>
    </row>
    <row r="10560" spans="2:3" x14ac:dyDescent="0.2">
      <c r="B10560" s="110"/>
      <c r="C10560" s="122"/>
    </row>
    <row r="10561" spans="2:3" x14ac:dyDescent="0.2">
      <c r="B10561" s="110"/>
      <c r="C10561" s="122"/>
    </row>
    <row r="10562" spans="2:3" x14ac:dyDescent="0.2">
      <c r="B10562" s="110"/>
      <c r="C10562" s="122"/>
    </row>
    <row r="10563" spans="2:3" x14ac:dyDescent="0.2">
      <c r="B10563" s="110"/>
      <c r="C10563" s="122"/>
    </row>
    <row r="10564" spans="2:3" x14ac:dyDescent="0.2">
      <c r="B10564" s="110"/>
      <c r="C10564" s="122"/>
    </row>
    <row r="10565" spans="2:3" x14ac:dyDescent="0.2">
      <c r="B10565" s="110"/>
      <c r="C10565" s="122"/>
    </row>
    <row r="10566" spans="2:3" x14ac:dyDescent="0.2">
      <c r="B10566" s="110"/>
      <c r="C10566" s="122"/>
    </row>
    <row r="10567" spans="2:3" x14ac:dyDescent="0.2">
      <c r="B10567" s="110"/>
      <c r="C10567" s="122"/>
    </row>
    <row r="10568" spans="2:3" x14ac:dyDescent="0.2">
      <c r="B10568" s="110"/>
      <c r="C10568" s="122"/>
    </row>
    <row r="10569" spans="2:3" x14ac:dyDescent="0.2">
      <c r="B10569" s="110"/>
      <c r="C10569" s="122"/>
    </row>
    <row r="10570" spans="2:3" x14ac:dyDescent="0.2">
      <c r="B10570" s="110"/>
      <c r="C10570" s="122"/>
    </row>
    <row r="10571" spans="2:3" x14ac:dyDescent="0.2">
      <c r="B10571" s="110"/>
      <c r="C10571" s="122"/>
    </row>
    <row r="10572" spans="2:3" x14ac:dyDescent="0.2">
      <c r="B10572" s="110"/>
      <c r="C10572" s="122"/>
    </row>
    <row r="10573" spans="2:3" x14ac:dyDescent="0.2">
      <c r="B10573" s="110"/>
      <c r="C10573" s="122"/>
    </row>
    <row r="10574" spans="2:3" x14ac:dyDescent="0.2">
      <c r="B10574" s="110"/>
      <c r="C10574" s="122"/>
    </row>
    <row r="10575" spans="2:3" x14ac:dyDescent="0.2">
      <c r="B10575" s="110"/>
      <c r="C10575" s="122"/>
    </row>
    <row r="10576" spans="2:3" x14ac:dyDescent="0.2">
      <c r="B10576" s="110"/>
      <c r="C10576" s="122"/>
    </row>
    <row r="10577" spans="2:3" x14ac:dyDescent="0.2">
      <c r="B10577" s="110"/>
      <c r="C10577" s="122"/>
    </row>
    <row r="10578" spans="2:3" x14ac:dyDescent="0.2">
      <c r="B10578" s="110"/>
      <c r="C10578" s="122"/>
    </row>
    <row r="10579" spans="2:3" x14ac:dyDescent="0.2">
      <c r="B10579" s="110"/>
      <c r="C10579" s="122"/>
    </row>
    <row r="10580" spans="2:3" x14ac:dyDescent="0.2">
      <c r="B10580" s="110"/>
      <c r="C10580" s="122"/>
    </row>
    <row r="10581" spans="2:3" x14ac:dyDescent="0.2">
      <c r="B10581" s="110"/>
      <c r="C10581" s="122"/>
    </row>
    <row r="10582" spans="2:3" x14ac:dyDescent="0.2">
      <c r="B10582" s="110"/>
      <c r="C10582" s="122"/>
    </row>
    <row r="10583" spans="2:3" x14ac:dyDescent="0.2">
      <c r="B10583" s="110"/>
      <c r="C10583" s="122"/>
    </row>
    <row r="10584" spans="2:3" x14ac:dyDescent="0.2">
      <c r="B10584" s="110"/>
      <c r="C10584" s="122"/>
    </row>
    <row r="10585" spans="2:3" x14ac:dyDescent="0.2">
      <c r="B10585" s="110"/>
      <c r="C10585" s="122"/>
    </row>
    <row r="10586" spans="2:3" x14ac:dyDescent="0.2">
      <c r="B10586" s="110"/>
      <c r="C10586" s="122"/>
    </row>
    <row r="10587" spans="2:3" x14ac:dyDescent="0.2">
      <c r="B10587" s="110"/>
      <c r="C10587" s="122"/>
    </row>
    <row r="10588" spans="2:3" x14ac:dyDescent="0.2">
      <c r="B10588" s="110"/>
      <c r="C10588" s="122"/>
    </row>
    <row r="10589" spans="2:3" x14ac:dyDescent="0.2">
      <c r="B10589" s="110"/>
      <c r="C10589" s="122"/>
    </row>
    <row r="10590" spans="2:3" x14ac:dyDescent="0.2">
      <c r="B10590" s="110"/>
      <c r="C10590" s="122"/>
    </row>
    <row r="10591" spans="2:3" x14ac:dyDescent="0.2">
      <c r="B10591" s="110"/>
      <c r="C10591" s="122"/>
    </row>
    <row r="10592" spans="2:3" x14ac:dyDescent="0.2">
      <c r="B10592" s="110"/>
      <c r="C10592" s="122"/>
    </row>
    <row r="10593" spans="2:3" x14ac:dyDescent="0.2">
      <c r="B10593" s="110"/>
      <c r="C10593" s="122"/>
    </row>
    <row r="10594" spans="2:3" x14ac:dyDescent="0.2">
      <c r="B10594" s="110"/>
      <c r="C10594" s="122"/>
    </row>
    <row r="10595" spans="2:3" x14ac:dyDescent="0.2">
      <c r="B10595" s="110"/>
      <c r="C10595" s="122"/>
    </row>
    <row r="10596" spans="2:3" x14ac:dyDescent="0.2">
      <c r="B10596" s="110"/>
      <c r="C10596" s="122"/>
    </row>
    <row r="10597" spans="2:3" x14ac:dyDescent="0.2">
      <c r="B10597" s="110"/>
      <c r="C10597" s="122"/>
    </row>
    <row r="10598" spans="2:3" x14ac:dyDescent="0.2">
      <c r="B10598" s="110"/>
      <c r="C10598" s="122"/>
    </row>
    <row r="10599" spans="2:3" x14ac:dyDescent="0.2">
      <c r="B10599" s="110"/>
      <c r="C10599" s="122"/>
    </row>
    <row r="10600" spans="2:3" x14ac:dyDescent="0.2">
      <c r="B10600" s="110"/>
      <c r="C10600" s="122"/>
    </row>
    <row r="10601" spans="2:3" x14ac:dyDescent="0.2">
      <c r="B10601" s="110"/>
      <c r="C10601" s="122"/>
    </row>
    <row r="10602" spans="2:3" x14ac:dyDescent="0.2">
      <c r="B10602" s="110"/>
      <c r="C10602" s="122"/>
    </row>
    <row r="10603" spans="2:3" x14ac:dyDescent="0.2">
      <c r="B10603" s="110"/>
      <c r="C10603" s="122"/>
    </row>
    <row r="10604" spans="2:3" x14ac:dyDescent="0.2">
      <c r="B10604" s="110"/>
      <c r="C10604" s="122"/>
    </row>
    <row r="10605" spans="2:3" x14ac:dyDescent="0.2">
      <c r="B10605" s="110"/>
      <c r="C10605" s="122"/>
    </row>
    <row r="10606" spans="2:3" x14ac:dyDescent="0.2">
      <c r="B10606" s="110"/>
      <c r="C10606" s="122"/>
    </row>
    <row r="10607" spans="2:3" x14ac:dyDescent="0.2">
      <c r="B10607" s="110"/>
      <c r="C10607" s="122"/>
    </row>
    <row r="10608" spans="2:3" x14ac:dyDescent="0.2">
      <c r="B10608" s="110"/>
      <c r="C10608" s="122"/>
    </row>
    <row r="10609" spans="2:3" x14ac:dyDescent="0.2">
      <c r="B10609" s="110"/>
      <c r="C10609" s="122"/>
    </row>
    <row r="10610" spans="2:3" x14ac:dyDescent="0.2">
      <c r="B10610" s="110"/>
      <c r="C10610" s="122"/>
    </row>
    <row r="10611" spans="2:3" x14ac:dyDescent="0.2">
      <c r="B10611" s="110"/>
      <c r="C10611" s="122"/>
    </row>
    <row r="10612" spans="2:3" x14ac:dyDescent="0.2">
      <c r="B10612" s="110"/>
      <c r="C10612" s="122"/>
    </row>
    <row r="10613" spans="2:3" x14ac:dyDescent="0.2">
      <c r="B10613" s="110"/>
      <c r="C10613" s="122"/>
    </row>
    <row r="10614" spans="2:3" x14ac:dyDescent="0.2">
      <c r="B10614" s="110"/>
      <c r="C10614" s="122"/>
    </row>
    <row r="10615" spans="2:3" x14ac:dyDescent="0.2">
      <c r="B10615" s="110"/>
      <c r="C10615" s="122"/>
    </row>
    <row r="10616" spans="2:3" x14ac:dyDescent="0.2">
      <c r="B10616" s="110"/>
      <c r="C10616" s="122"/>
    </row>
    <row r="10617" spans="2:3" x14ac:dyDescent="0.2">
      <c r="B10617" s="110"/>
      <c r="C10617" s="122"/>
    </row>
    <row r="10618" spans="2:3" x14ac:dyDescent="0.2">
      <c r="B10618" s="110"/>
      <c r="C10618" s="122"/>
    </row>
    <row r="10619" spans="2:3" x14ac:dyDescent="0.2">
      <c r="B10619" s="110"/>
      <c r="C10619" s="122"/>
    </row>
    <row r="10620" spans="2:3" x14ac:dyDescent="0.2">
      <c r="B10620" s="110"/>
      <c r="C10620" s="122"/>
    </row>
    <row r="10621" spans="2:3" x14ac:dyDescent="0.2">
      <c r="B10621" s="110"/>
      <c r="C10621" s="122"/>
    </row>
    <row r="10622" spans="2:3" x14ac:dyDescent="0.2">
      <c r="B10622" s="110"/>
      <c r="C10622" s="122"/>
    </row>
    <row r="10623" spans="2:3" x14ac:dyDescent="0.2">
      <c r="B10623" s="110"/>
      <c r="C10623" s="122"/>
    </row>
    <row r="10624" spans="2:3" x14ac:dyDescent="0.2">
      <c r="B10624" s="110"/>
      <c r="C10624" s="122"/>
    </row>
    <row r="10625" spans="2:3" x14ac:dyDescent="0.2">
      <c r="B10625" s="110"/>
      <c r="C10625" s="122"/>
    </row>
    <row r="10626" spans="2:3" x14ac:dyDescent="0.2">
      <c r="B10626" s="110"/>
      <c r="C10626" s="122"/>
    </row>
    <row r="10627" spans="2:3" x14ac:dyDescent="0.2">
      <c r="B10627" s="110"/>
      <c r="C10627" s="122"/>
    </row>
    <row r="10628" spans="2:3" x14ac:dyDescent="0.2">
      <c r="B10628" s="110"/>
      <c r="C10628" s="122"/>
    </row>
    <row r="10629" spans="2:3" x14ac:dyDescent="0.2">
      <c r="B10629" s="110"/>
      <c r="C10629" s="122"/>
    </row>
    <row r="10630" spans="2:3" x14ac:dyDescent="0.2">
      <c r="B10630" s="110"/>
      <c r="C10630" s="122"/>
    </row>
    <row r="10631" spans="2:3" x14ac:dyDescent="0.2">
      <c r="B10631" s="110"/>
      <c r="C10631" s="122"/>
    </row>
    <row r="10632" spans="2:3" x14ac:dyDescent="0.2">
      <c r="B10632" s="110"/>
      <c r="C10632" s="122"/>
    </row>
    <row r="10633" spans="2:3" x14ac:dyDescent="0.2">
      <c r="B10633" s="110"/>
      <c r="C10633" s="122"/>
    </row>
    <row r="10634" spans="2:3" x14ac:dyDescent="0.2">
      <c r="B10634" s="110"/>
      <c r="C10634" s="122"/>
    </row>
    <row r="10635" spans="2:3" x14ac:dyDescent="0.2">
      <c r="B10635" s="110"/>
      <c r="C10635" s="122"/>
    </row>
    <row r="10636" spans="2:3" x14ac:dyDescent="0.2">
      <c r="B10636" s="110"/>
      <c r="C10636" s="122"/>
    </row>
    <row r="10637" spans="2:3" x14ac:dyDescent="0.2">
      <c r="B10637" s="110"/>
      <c r="C10637" s="122"/>
    </row>
    <row r="10638" spans="2:3" x14ac:dyDescent="0.2">
      <c r="B10638" s="110"/>
      <c r="C10638" s="122"/>
    </row>
    <row r="10639" spans="2:3" x14ac:dyDescent="0.2">
      <c r="B10639" s="110"/>
      <c r="C10639" s="122"/>
    </row>
    <row r="10640" spans="2:3" x14ac:dyDescent="0.2">
      <c r="B10640" s="110"/>
      <c r="C10640" s="122"/>
    </row>
    <row r="10641" spans="2:3" x14ac:dyDescent="0.2">
      <c r="B10641" s="110"/>
      <c r="C10641" s="122"/>
    </row>
    <row r="10642" spans="2:3" x14ac:dyDescent="0.2">
      <c r="B10642" s="110"/>
      <c r="C10642" s="122"/>
    </row>
    <row r="10643" spans="2:3" x14ac:dyDescent="0.2">
      <c r="B10643" s="110"/>
      <c r="C10643" s="122"/>
    </row>
    <row r="10644" spans="2:3" x14ac:dyDescent="0.2">
      <c r="B10644" s="110"/>
      <c r="C10644" s="122"/>
    </row>
    <row r="10645" spans="2:3" x14ac:dyDescent="0.2">
      <c r="B10645" s="110"/>
      <c r="C10645" s="122"/>
    </row>
    <row r="10646" spans="2:3" x14ac:dyDescent="0.2">
      <c r="B10646" s="110"/>
      <c r="C10646" s="122"/>
    </row>
    <row r="10647" spans="2:3" x14ac:dyDescent="0.2">
      <c r="B10647" s="110"/>
      <c r="C10647" s="122"/>
    </row>
    <row r="10648" spans="2:3" x14ac:dyDescent="0.2">
      <c r="B10648" s="110"/>
      <c r="C10648" s="122"/>
    </row>
    <row r="10649" spans="2:3" x14ac:dyDescent="0.2">
      <c r="B10649" s="110"/>
      <c r="C10649" s="122"/>
    </row>
    <row r="10650" spans="2:3" x14ac:dyDescent="0.2">
      <c r="B10650" s="110"/>
      <c r="C10650" s="122"/>
    </row>
    <row r="10651" spans="2:3" x14ac:dyDescent="0.2">
      <c r="B10651" s="110"/>
      <c r="C10651" s="122"/>
    </row>
    <row r="10652" spans="2:3" x14ac:dyDescent="0.2">
      <c r="B10652" s="110"/>
      <c r="C10652" s="122"/>
    </row>
    <row r="10653" spans="2:3" x14ac:dyDescent="0.2">
      <c r="B10653" s="110"/>
      <c r="C10653" s="122"/>
    </row>
    <row r="10654" spans="2:3" x14ac:dyDescent="0.2">
      <c r="B10654" s="110"/>
      <c r="C10654" s="122"/>
    </row>
    <row r="10655" spans="2:3" x14ac:dyDescent="0.2">
      <c r="B10655" s="110"/>
      <c r="C10655" s="122"/>
    </row>
    <row r="10656" spans="2:3" x14ac:dyDescent="0.2">
      <c r="B10656" s="110"/>
      <c r="C10656" s="122"/>
    </row>
    <row r="10657" spans="2:3" x14ac:dyDescent="0.2">
      <c r="B10657" s="110"/>
      <c r="C10657" s="122"/>
    </row>
    <row r="10658" spans="2:3" x14ac:dyDescent="0.2">
      <c r="B10658" s="110"/>
      <c r="C10658" s="122"/>
    </row>
    <row r="10659" spans="2:3" x14ac:dyDescent="0.2">
      <c r="B10659" s="110"/>
      <c r="C10659" s="122"/>
    </row>
    <row r="10660" spans="2:3" x14ac:dyDescent="0.2">
      <c r="B10660" s="110"/>
      <c r="C10660" s="122"/>
    </row>
    <row r="10661" spans="2:3" x14ac:dyDescent="0.2">
      <c r="B10661" s="110"/>
      <c r="C10661" s="122"/>
    </row>
    <row r="10662" spans="2:3" x14ac:dyDescent="0.2">
      <c r="B10662" s="110"/>
      <c r="C10662" s="122"/>
    </row>
    <row r="10663" spans="2:3" x14ac:dyDescent="0.2">
      <c r="B10663" s="110"/>
      <c r="C10663" s="122"/>
    </row>
    <row r="10664" spans="2:3" x14ac:dyDescent="0.2">
      <c r="B10664" s="110"/>
      <c r="C10664" s="122"/>
    </row>
    <row r="10665" spans="2:3" x14ac:dyDescent="0.2">
      <c r="B10665" s="110"/>
      <c r="C10665" s="122"/>
    </row>
    <row r="10666" spans="2:3" x14ac:dyDescent="0.2">
      <c r="B10666" s="110"/>
      <c r="C10666" s="122"/>
    </row>
    <row r="10667" spans="2:3" x14ac:dyDescent="0.2">
      <c r="B10667" s="110"/>
      <c r="C10667" s="122"/>
    </row>
    <row r="10668" spans="2:3" x14ac:dyDescent="0.2">
      <c r="B10668" s="110"/>
      <c r="C10668" s="122"/>
    </row>
    <row r="10669" spans="2:3" x14ac:dyDescent="0.2">
      <c r="B10669" s="110"/>
      <c r="C10669" s="122"/>
    </row>
    <row r="10670" spans="2:3" x14ac:dyDescent="0.2">
      <c r="B10670" s="110"/>
      <c r="C10670" s="122"/>
    </row>
    <row r="10671" spans="2:3" x14ac:dyDescent="0.2">
      <c r="B10671" s="110"/>
      <c r="C10671" s="122"/>
    </row>
    <row r="10672" spans="2:3" x14ac:dyDescent="0.2">
      <c r="B10672" s="110"/>
      <c r="C10672" s="122"/>
    </row>
    <row r="10673" spans="2:3" x14ac:dyDescent="0.2">
      <c r="B10673" s="110"/>
      <c r="C10673" s="122"/>
    </row>
    <row r="10674" spans="2:3" x14ac:dyDescent="0.2">
      <c r="B10674" s="110"/>
      <c r="C10674" s="122"/>
    </row>
    <row r="10675" spans="2:3" x14ac:dyDescent="0.2">
      <c r="B10675" s="110"/>
      <c r="C10675" s="122"/>
    </row>
    <row r="10676" spans="2:3" x14ac:dyDescent="0.2">
      <c r="B10676" s="110"/>
      <c r="C10676" s="122"/>
    </row>
    <row r="10677" spans="2:3" x14ac:dyDescent="0.2">
      <c r="B10677" s="110"/>
      <c r="C10677" s="122"/>
    </row>
    <row r="10678" spans="2:3" x14ac:dyDescent="0.2">
      <c r="B10678" s="110"/>
      <c r="C10678" s="122"/>
    </row>
    <row r="10679" spans="2:3" x14ac:dyDescent="0.2">
      <c r="B10679" s="110"/>
      <c r="C10679" s="122"/>
    </row>
    <row r="10680" spans="2:3" x14ac:dyDescent="0.2">
      <c r="B10680" s="110"/>
      <c r="C10680" s="122"/>
    </row>
    <row r="10681" spans="2:3" x14ac:dyDescent="0.2">
      <c r="B10681" s="110"/>
      <c r="C10681" s="122"/>
    </row>
    <row r="10682" spans="2:3" x14ac:dyDescent="0.2">
      <c r="B10682" s="110"/>
      <c r="C10682" s="122"/>
    </row>
    <row r="10683" spans="2:3" x14ac:dyDescent="0.2">
      <c r="B10683" s="110"/>
      <c r="C10683" s="122"/>
    </row>
    <row r="10684" spans="2:3" x14ac:dyDescent="0.2">
      <c r="B10684" s="110"/>
      <c r="C10684" s="122"/>
    </row>
    <row r="10685" spans="2:3" x14ac:dyDescent="0.2">
      <c r="B10685" s="110"/>
      <c r="C10685" s="122"/>
    </row>
    <row r="10686" spans="2:3" x14ac:dyDescent="0.2">
      <c r="B10686" s="110"/>
      <c r="C10686" s="122"/>
    </row>
    <row r="10687" spans="2:3" x14ac:dyDescent="0.2">
      <c r="B10687" s="110"/>
      <c r="C10687" s="122"/>
    </row>
    <row r="10688" spans="2:3" x14ac:dyDescent="0.2">
      <c r="B10688" s="110"/>
      <c r="C10688" s="122"/>
    </row>
    <row r="10689" spans="2:3" x14ac:dyDescent="0.2">
      <c r="B10689" s="110"/>
      <c r="C10689" s="122"/>
    </row>
    <row r="10690" spans="2:3" x14ac:dyDescent="0.2">
      <c r="B10690" s="110"/>
      <c r="C10690" s="122"/>
    </row>
    <row r="10691" spans="2:3" x14ac:dyDescent="0.2">
      <c r="B10691" s="110"/>
      <c r="C10691" s="122"/>
    </row>
    <row r="10692" spans="2:3" x14ac:dyDescent="0.2">
      <c r="B10692" s="110"/>
      <c r="C10692" s="122"/>
    </row>
    <row r="10693" spans="2:3" x14ac:dyDescent="0.2">
      <c r="B10693" s="110"/>
      <c r="C10693" s="122"/>
    </row>
    <row r="10694" spans="2:3" x14ac:dyDescent="0.2">
      <c r="B10694" s="110"/>
      <c r="C10694" s="122"/>
    </row>
    <row r="10695" spans="2:3" x14ac:dyDescent="0.2">
      <c r="B10695" s="110"/>
      <c r="C10695" s="122"/>
    </row>
    <row r="10696" spans="2:3" x14ac:dyDescent="0.2">
      <c r="B10696" s="110"/>
      <c r="C10696" s="122"/>
    </row>
    <row r="10697" spans="2:3" x14ac:dyDescent="0.2">
      <c r="B10697" s="110"/>
      <c r="C10697" s="122"/>
    </row>
    <row r="10698" spans="2:3" x14ac:dyDescent="0.2">
      <c r="B10698" s="110"/>
      <c r="C10698" s="122"/>
    </row>
    <row r="10699" spans="2:3" x14ac:dyDescent="0.2">
      <c r="B10699" s="110"/>
      <c r="C10699" s="122"/>
    </row>
    <row r="10700" spans="2:3" x14ac:dyDescent="0.2">
      <c r="B10700" s="110"/>
      <c r="C10700" s="122"/>
    </row>
    <row r="10701" spans="2:3" x14ac:dyDescent="0.2">
      <c r="B10701" s="110"/>
      <c r="C10701" s="122"/>
    </row>
    <row r="10702" spans="2:3" x14ac:dyDescent="0.2">
      <c r="B10702" s="110"/>
      <c r="C10702" s="122"/>
    </row>
    <row r="10703" spans="2:3" x14ac:dyDescent="0.2">
      <c r="B10703" s="110"/>
      <c r="C10703" s="122"/>
    </row>
    <row r="10704" spans="2:3" x14ac:dyDescent="0.2">
      <c r="B10704" s="110"/>
      <c r="C10704" s="122"/>
    </row>
    <row r="10705" spans="2:3" x14ac:dyDescent="0.2">
      <c r="B10705" s="110"/>
      <c r="C10705" s="122"/>
    </row>
    <row r="10706" spans="2:3" x14ac:dyDescent="0.2">
      <c r="B10706" s="110"/>
      <c r="C10706" s="122"/>
    </row>
    <row r="10707" spans="2:3" x14ac:dyDescent="0.2">
      <c r="B10707" s="110"/>
      <c r="C10707" s="122"/>
    </row>
    <row r="10708" spans="2:3" x14ac:dyDescent="0.2">
      <c r="B10708" s="110"/>
      <c r="C10708" s="122"/>
    </row>
    <row r="10709" spans="2:3" x14ac:dyDescent="0.2">
      <c r="B10709" s="110"/>
      <c r="C10709" s="122"/>
    </row>
    <row r="10710" spans="2:3" x14ac:dyDescent="0.2">
      <c r="B10710" s="110"/>
      <c r="C10710" s="122"/>
    </row>
    <row r="10711" spans="2:3" x14ac:dyDescent="0.2">
      <c r="B10711" s="110"/>
      <c r="C10711" s="122"/>
    </row>
    <row r="10712" spans="2:3" x14ac:dyDescent="0.2">
      <c r="B10712" s="110"/>
      <c r="C10712" s="122"/>
    </row>
    <row r="10713" spans="2:3" x14ac:dyDescent="0.2">
      <c r="B10713" s="110"/>
      <c r="C10713" s="122"/>
    </row>
    <row r="10714" spans="2:3" x14ac:dyDescent="0.2">
      <c r="B10714" s="110"/>
      <c r="C10714" s="122"/>
    </row>
    <row r="10715" spans="2:3" x14ac:dyDescent="0.2">
      <c r="B10715" s="110"/>
      <c r="C10715" s="122"/>
    </row>
    <row r="10716" spans="2:3" x14ac:dyDescent="0.2">
      <c r="B10716" s="110"/>
      <c r="C10716" s="122"/>
    </row>
    <row r="10717" spans="2:3" x14ac:dyDescent="0.2">
      <c r="B10717" s="110"/>
      <c r="C10717" s="122"/>
    </row>
    <row r="10718" spans="2:3" x14ac:dyDescent="0.2">
      <c r="B10718" s="110"/>
      <c r="C10718" s="122"/>
    </row>
    <row r="10719" spans="2:3" x14ac:dyDescent="0.2">
      <c r="B10719" s="110"/>
      <c r="C10719" s="122"/>
    </row>
    <row r="10720" spans="2:3" x14ac:dyDescent="0.2">
      <c r="B10720" s="110"/>
      <c r="C10720" s="122"/>
    </row>
    <row r="10721" spans="2:3" x14ac:dyDescent="0.2">
      <c r="B10721" s="110"/>
      <c r="C10721" s="122"/>
    </row>
    <row r="10722" spans="2:3" x14ac:dyDescent="0.2">
      <c r="B10722" s="110"/>
      <c r="C10722" s="122"/>
    </row>
    <row r="10723" spans="2:3" x14ac:dyDescent="0.2">
      <c r="B10723" s="110"/>
      <c r="C10723" s="122"/>
    </row>
    <row r="10724" spans="2:3" x14ac:dyDescent="0.2">
      <c r="B10724" s="110"/>
      <c r="C10724" s="122"/>
    </row>
    <row r="10725" spans="2:3" x14ac:dyDescent="0.2">
      <c r="B10725" s="110"/>
      <c r="C10725" s="122"/>
    </row>
    <row r="10726" spans="2:3" x14ac:dyDescent="0.2">
      <c r="B10726" s="110"/>
      <c r="C10726" s="122"/>
    </row>
    <row r="10727" spans="2:3" x14ac:dyDescent="0.2">
      <c r="B10727" s="110"/>
      <c r="C10727" s="122"/>
    </row>
    <row r="10728" spans="2:3" x14ac:dyDescent="0.2">
      <c r="B10728" s="110"/>
      <c r="C10728" s="122"/>
    </row>
    <row r="10729" spans="2:3" x14ac:dyDescent="0.2">
      <c r="B10729" s="110"/>
      <c r="C10729" s="122"/>
    </row>
    <row r="10730" spans="2:3" x14ac:dyDescent="0.2">
      <c r="B10730" s="110"/>
      <c r="C10730" s="122"/>
    </row>
    <row r="10731" spans="2:3" x14ac:dyDescent="0.2">
      <c r="B10731" s="110"/>
      <c r="C10731" s="122"/>
    </row>
    <row r="10732" spans="2:3" x14ac:dyDescent="0.2">
      <c r="B10732" s="110"/>
      <c r="C10732" s="122"/>
    </row>
    <row r="10733" spans="2:3" x14ac:dyDescent="0.2">
      <c r="B10733" s="110"/>
      <c r="C10733" s="122"/>
    </row>
    <row r="10734" spans="2:3" x14ac:dyDescent="0.2">
      <c r="B10734" s="110"/>
      <c r="C10734" s="122"/>
    </row>
    <row r="10735" spans="2:3" x14ac:dyDescent="0.2">
      <c r="B10735" s="110"/>
      <c r="C10735" s="122"/>
    </row>
    <row r="10736" spans="2:3" x14ac:dyDescent="0.2">
      <c r="B10736" s="110"/>
      <c r="C10736" s="122"/>
    </row>
    <row r="10737" spans="2:3" x14ac:dyDescent="0.2">
      <c r="B10737" s="110"/>
      <c r="C10737" s="122"/>
    </row>
    <row r="10738" spans="2:3" x14ac:dyDescent="0.2">
      <c r="B10738" s="110"/>
      <c r="C10738" s="122"/>
    </row>
    <row r="10739" spans="2:3" x14ac:dyDescent="0.2">
      <c r="B10739" s="110"/>
      <c r="C10739" s="122"/>
    </row>
    <row r="10740" spans="2:3" x14ac:dyDescent="0.2">
      <c r="B10740" s="110"/>
      <c r="C10740" s="122"/>
    </row>
    <row r="10741" spans="2:3" x14ac:dyDescent="0.2">
      <c r="B10741" s="110"/>
      <c r="C10741" s="122"/>
    </row>
    <row r="10742" spans="2:3" x14ac:dyDescent="0.2">
      <c r="B10742" s="110"/>
      <c r="C10742" s="122"/>
    </row>
    <row r="10743" spans="2:3" x14ac:dyDescent="0.2">
      <c r="B10743" s="110"/>
      <c r="C10743" s="122"/>
    </row>
    <row r="10744" spans="2:3" x14ac:dyDescent="0.2">
      <c r="B10744" s="110"/>
      <c r="C10744" s="122"/>
    </row>
    <row r="10745" spans="2:3" x14ac:dyDescent="0.2">
      <c r="B10745" s="110"/>
      <c r="C10745" s="122"/>
    </row>
    <row r="10746" spans="2:3" x14ac:dyDescent="0.2">
      <c r="B10746" s="110"/>
      <c r="C10746" s="122"/>
    </row>
    <row r="10747" spans="2:3" x14ac:dyDescent="0.2">
      <c r="B10747" s="110"/>
      <c r="C10747" s="122"/>
    </row>
    <row r="10748" spans="2:3" x14ac:dyDescent="0.2">
      <c r="B10748" s="110"/>
      <c r="C10748" s="122"/>
    </row>
    <row r="10749" spans="2:3" x14ac:dyDescent="0.2">
      <c r="B10749" s="110"/>
      <c r="C10749" s="122"/>
    </row>
    <row r="10750" spans="2:3" x14ac:dyDescent="0.2">
      <c r="B10750" s="110"/>
      <c r="C10750" s="122"/>
    </row>
    <row r="10751" spans="2:3" x14ac:dyDescent="0.2">
      <c r="B10751" s="110"/>
      <c r="C10751" s="122"/>
    </row>
    <row r="10752" spans="2:3" x14ac:dyDescent="0.2">
      <c r="B10752" s="110"/>
      <c r="C10752" s="122"/>
    </row>
    <row r="10753" spans="2:3" x14ac:dyDescent="0.2">
      <c r="B10753" s="110"/>
      <c r="C10753" s="122"/>
    </row>
    <row r="10754" spans="2:3" x14ac:dyDescent="0.2">
      <c r="B10754" s="110"/>
      <c r="C10754" s="122"/>
    </row>
    <row r="10755" spans="2:3" x14ac:dyDescent="0.2">
      <c r="B10755" s="110"/>
      <c r="C10755" s="122"/>
    </row>
    <row r="10756" spans="2:3" x14ac:dyDescent="0.2">
      <c r="B10756" s="110"/>
      <c r="C10756" s="122"/>
    </row>
    <row r="10757" spans="2:3" x14ac:dyDescent="0.2">
      <c r="B10757" s="110"/>
      <c r="C10757" s="122"/>
    </row>
    <row r="10758" spans="2:3" x14ac:dyDescent="0.2">
      <c r="B10758" s="110"/>
      <c r="C10758" s="122"/>
    </row>
    <row r="10759" spans="2:3" x14ac:dyDescent="0.2">
      <c r="B10759" s="110"/>
      <c r="C10759" s="122"/>
    </row>
    <row r="10760" spans="2:3" x14ac:dyDescent="0.2">
      <c r="B10760" s="110"/>
      <c r="C10760" s="122"/>
    </row>
    <row r="10761" spans="2:3" x14ac:dyDescent="0.2">
      <c r="B10761" s="110"/>
      <c r="C10761" s="122"/>
    </row>
    <row r="10762" spans="2:3" x14ac:dyDescent="0.2">
      <c r="B10762" s="110"/>
      <c r="C10762" s="122"/>
    </row>
    <row r="10763" spans="2:3" x14ac:dyDescent="0.2">
      <c r="B10763" s="110"/>
      <c r="C10763" s="122"/>
    </row>
    <row r="10764" spans="2:3" x14ac:dyDescent="0.2">
      <c r="B10764" s="110"/>
      <c r="C10764" s="122"/>
    </row>
    <row r="10765" spans="2:3" x14ac:dyDescent="0.2">
      <c r="B10765" s="110"/>
      <c r="C10765" s="122"/>
    </row>
    <row r="10766" spans="2:3" x14ac:dyDescent="0.2">
      <c r="B10766" s="110"/>
      <c r="C10766" s="122"/>
    </row>
    <row r="10767" spans="2:3" x14ac:dyDescent="0.2">
      <c r="B10767" s="110"/>
      <c r="C10767" s="122"/>
    </row>
    <row r="10768" spans="2:3" x14ac:dyDescent="0.2">
      <c r="B10768" s="110"/>
      <c r="C10768" s="122"/>
    </row>
    <row r="10769" spans="2:3" x14ac:dyDescent="0.2">
      <c r="B10769" s="110"/>
      <c r="C10769" s="122"/>
    </row>
    <row r="10770" spans="2:3" x14ac:dyDescent="0.2">
      <c r="B10770" s="110"/>
      <c r="C10770" s="122"/>
    </row>
    <row r="10771" spans="2:3" x14ac:dyDescent="0.2">
      <c r="B10771" s="110"/>
      <c r="C10771" s="122"/>
    </row>
    <row r="10772" spans="2:3" x14ac:dyDescent="0.2">
      <c r="B10772" s="110"/>
      <c r="C10772" s="122"/>
    </row>
    <row r="10773" spans="2:3" x14ac:dyDescent="0.2">
      <c r="B10773" s="110"/>
      <c r="C10773" s="122"/>
    </row>
    <row r="10774" spans="2:3" x14ac:dyDescent="0.2">
      <c r="B10774" s="110"/>
      <c r="C10774" s="122"/>
    </row>
    <row r="10775" spans="2:3" x14ac:dyDescent="0.2">
      <c r="B10775" s="110"/>
      <c r="C10775" s="122"/>
    </row>
    <row r="10776" spans="2:3" x14ac:dyDescent="0.2">
      <c r="B10776" s="110"/>
      <c r="C10776" s="122"/>
    </row>
    <row r="10777" spans="2:3" x14ac:dyDescent="0.2">
      <c r="B10777" s="110"/>
      <c r="C10777" s="122"/>
    </row>
    <row r="10778" spans="2:3" x14ac:dyDescent="0.2">
      <c r="B10778" s="110"/>
      <c r="C10778" s="122"/>
    </row>
    <row r="10779" spans="2:3" x14ac:dyDescent="0.2">
      <c r="B10779" s="110"/>
      <c r="C10779" s="122"/>
    </row>
    <row r="10780" spans="2:3" x14ac:dyDescent="0.2">
      <c r="B10780" s="110"/>
      <c r="C10780" s="122"/>
    </row>
    <row r="10781" spans="2:3" x14ac:dyDescent="0.2">
      <c r="B10781" s="110"/>
      <c r="C10781" s="122"/>
    </row>
    <row r="10782" spans="2:3" x14ac:dyDescent="0.2">
      <c r="B10782" s="110"/>
      <c r="C10782" s="122"/>
    </row>
    <row r="10783" spans="2:3" x14ac:dyDescent="0.2">
      <c r="B10783" s="110"/>
      <c r="C10783" s="122"/>
    </row>
    <row r="10784" spans="2:3" x14ac:dyDescent="0.2">
      <c r="B10784" s="110"/>
      <c r="C10784" s="122"/>
    </row>
    <row r="10785" spans="2:3" x14ac:dyDescent="0.2">
      <c r="B10785" s="110"/>
      <c r="C10785" s="122"/>
    </row>
    <row r="10786" spans="2:3" x14ac:dyDescent="0.2">
      <c r="B10786" s="110"/>
      <c r="C10786" s="122"/>
    </row>
    <row r="10787" spans="2:3" x14ac:dyDescent="0.2">
      <c r="B10787" s="110"/>
      <c r="C10787" s="122"/>
    </row>
    <row r="10788" spans="2:3" x14ac:dyDescent="0.2">
      <c r="B10788" s="110"/>
      <c r="C10788" s="122"/>
    </row>
    <row r="10789" spans="2:3" x14ac:dyDescent="0.2">
      <c r="B10789" s="110"/>
      <c r="C10789" s="122"/>
    </row>
    <row r="10790" spans="2:3" x14ac:dyDescent="0.2">
      <c r="B10790" s="110"/>
      <c r="C10790" s="122"/>
    </row>
    <row r="10791" spans="2:3" x14ac:dyDescent="0.2">
      <c r="B10791" s="110"/>
      <c r="C10791" s="122"/>
    </row>
    <row r="10792" spans="2:3" x14ac:dyDescent="0.2">
      <c r="B10792" s="110"/>
      <c r="C10792" s="122"/>
    </row>
    <row r="10793" spans="2:3" x14ac:dyDescent="0.2">
      <c r="B10793" s="110"/>
      <c r="C10793" s="122"/>
    </row>
    <row r="10794" spans="2:3" x14ac:dyDescent="0.2">
      <c r="B10794" s="110"/>
      <c r="C10794" s="122"/>
    </row>
    <row r="10795" spans="2:3" x14ac:dyDescent="0.2">
      <c r="B10795" s="110"/>
      <c r="C10795" s="122"/>
    </row>
    <row r="10796" spans="2:3" x14ac:dyDescent="0.2">
      <c r="B10796" s="110"/>
      <c r="C10796" s="122"/>
    </row>
    <row r="10797" spans="2:3" x14ac:dyDescent="0.2">
      <c r="B10797" s="110"/>
      <c r="C10797" s="122"/>
    </row>
    <row r="10798" spans="2:3" x14ac:dyDescent="0.2">
      <c r="B10798" s="110"/>
      <c r="C10798" s="122"/>
    </row>
    <row r="10799" spans="2:3" x14ac:dyDescent="0.2">
      <c r="B10799" s="110"/>
      <c r="C10799" s="122"/>
    </row>
    <row r="10800" spans="2:3" x14ac:dyDescent="0.2">
      <c r="B10800" s="110"/>
      <c r="C10800" s="122"/>
    </row>
    <row r="10801" spans="2:3" x14ac:dyDescent="0.2">
      <c r="B10801" s="110"/>
      <c r="C10801" s="122"/>
    </row>
    <row r="10802" spans="2:3" x14ac:dyDescent="0.2">
      <c r="B10802" s="110"/>
      <c r="C10802" s="122"/>
    </row>
    <row r="10803" spans="2:3" x14ac:dyDescent="0.2">
      <c r="B10803" s="110"/>
      <c r="C10803" s="122"/>
    </row>
    <row r="10804" spans="2:3" x14ac:dyDescent="0.2">
      <c r="B10804" s="110"/>
      <c r="C10804" s="122"/>
    </row>
    <row r="10805" spans="2:3" x14ac:dyDescent="0.2">
      <c r="B10805" s="110"/>
      <c r="C10805" s="122"/>
    </row>
    <row r="10806" spans="2:3" x14ac:dyDescent="0.2">
      <c r="B10806" s="110"/>
      <c r="C10806" s="122"/>
    </row>
    <row r="10807" spans="2:3" x14ac:dyDescent="0.2">
      <c r="B10807" s="110"/>
      <c r="C10807" s="122"/>
    </row>
    <row r="10808" spans="2:3" x14ac:dyDescent="0.2">
      <c r="B10808" s="110"/>
      <c r="C10808" s="122"/>
    </row>
    <row r="10809" spans="2:3" x14ac:dyDescent="0.2">
      <c r="B10809" s="110"/>
      <c r="C10809" s="122"/>
    </row>
    <row r="10810" spans="2:3" x14ac:dyDescent="0.2">
      <c r="B10810" s="110"/>
      <c r="C10810" s="122"/>
    </row>
    <row r="10811" spans="2:3" x14ac:dyDescent="0.2">
      <c r="B10811" s="110"/>
      <c r="C10811" s="122"/>
    </row>
    <row r="10812" spans="2:3" x14ac:dyDescent="0.2">
      <c r="B10812" s="110"/>
      <c r="C10812" s="122"/>
    </row>
    <row r="10813" spans="2:3" x14ac:dyDescent="0.2">
      <c r="B10813" s="110"/>
      <c r="C10813" s="122"/>
    </row>
    <row r="10814" spans="2:3" x14ac:dyDescent="0.2">
      <c r="B10814" s="110"/>
      <c r="C10814" s="122"/>
    </row>
    <row r="10815" spans="2:3" x14ac:dyDescent="0.2">
      <c r="B10815" s="110"/>
      <c r="C10815" s="122"/>
    </row>
    <row r="10816" spans="2:3" x14ac:dyDescent="0.2">
      <c r="B10816" s="110"/>
      <c r="C10816" s="122"/>
    </row>
    <row r="10817" spans="2:3" x14ac:dyDescent="0.2">
      <c r="B10817" s="110"/>
      <c r="C10817" s="122"/>
    </row>
    <row r="10818" spans="2:3" x14ac:dyDescent="0.2">
      <c r="B10818" s="110"/>
      <c r="C10818" s="122"/>
    </row>
    <row r="10819" spans="2:3" x14ac:dyDescent="0.2">
      <c r="B10819" s="110"/>
      <c r="C10819" s="122"/>
    </row>
    <row r="10820" spans="2:3" x14ac:dyDescent="0.2">
      <c r="B10820" s="110"/>
      <c r="C10820" s="122"/>
    </row>
    <row r="10821" spans="2:3" x14ac:dyDescent="0.2">
      <c r="B10821" s="110"/>
      <c r="C10821" s="122"/>
    </row>
    <row r="10822" spans="2:3" x14ac:dyDescent="0.2">
      <c r="B10822" s="110"/>
      <c r="C10822" s="122"/>
    </row>
    <row r="10823" spans="2:3" x14ac:dyDescent="0.2">
      <c r="B10823" s="110"/>
      <c r="C10823" s="122"/>
    </row>
    <row r="10824" spans="2:3" x14ac:dyDescent="0.2">
      <c r="B10824" s="110"/>
      <c r="C10824" s="122"/>
    </row>
    <row r="10825" spans="2:3" x14ac:dyDescent="0.2">
      <c r="B10825" s="110"/>
      <c r="C10825" s="122"/>
    </row>
    <row r="10826" spans="2:3" x14ac:dyDescent="0.2">
      <c r="B10826" s="110"/>
      <c r="C10826" s="122"/>
    </row>
    <row r="10827" spans="2:3" x14ac:dyDescent="0.2">
      <c r="B10827" s="110"/>
      <c r="C10827" s="122"/>
    </row>
    <row r="10828" spans="2:3" x14ac:dyDescent="0.2">
      <c r="B10828" s="110"/>
      <c r="C10828" s="122"/>
    </row>
    <row r="10829" spans="2:3" x14ac:dyDescent="0.2">
      <c r="B10829" s="110"/>
      <c r="C10829" s="122"/>
    </row>
    <row r="10830" spans="2:3" x14ac:dyDescent="0.2">
      <c r="B10830" s="110"/>
      <c r="C10830" s="122"/>
    </row>
    <row r="10831" spans="2:3" x14ac:dyDescent="0.2">
      <c r="B10831" s="110"/>
      <c r="C10831" s="122"/>
    </row>
    <row r="10832" spans="2:3" x14ac:dyDescent="0.2">
      <c r="B10832" s="110"/>
      <c r="C10832" s="122"/>
    </row>
    <row r="10833" spans="2:3" x14ac:dyDescent="0.2">
      <c r="B10833" s="110"/>
      <c r="C10833" s="122"/>
    </row>
    <row r="10834" spans="2:3" x14ac:dyDescent="0.2">
      <c r="B10834" s="110"/>
      <c r="C10834" s="122"/>
    </row>
    <row r="10835" spans="2:3" x14ac:dyDescent="0.2">
      <c r="B10835" s="110"/>
      <c r="C10835" s="122"/>
    </row>
    <row r="10836" spans="2:3" x14ac:dyDescent="0.2">
      <c r="B10836" s="110"/>
      <c r="C10836" s="122"/>
    </row>
    <row r="10837" spans="2:3" x14ac:dyDescent="0.2">
      <c r="B10837" s="110"/>
      <c r="C10837" s="122"/>
    </row>
    <row r="10838" spans="2:3" x14ac:dyDescent="0.2">
      <c r="B10838" s="110"/>
      <c r="C10838" s="122"/>
    </row>
    <row r="10839" spans="2:3" x14ac:dyDescent="0.2">
      <c r="B10839" s="110"/>
      <c r="C10839" s="122"/>
    </row>
    <row r="10840" spans="2:3" x14ac:dyDescent="0.2">
      <c r="B10840" s="110"/>
      <c r="C10840" s="122"/>
    </row>
    <row r="10841" spans="2:3" x14ac:dyDescent="0.2">
      <c r="B10841" s="110"/>
      <c r="C10841" s="122"/>
    </row>
    <row r="10842" spans="2:3" x14ac:dyDescent="0.2">
      <c r="B10842" s="110"/>
      <c r="C10842" s="122"/>
    </row>
    <row r="10843" spans="2:3" x14ac:dyDescent="0.2">
      <c r="B10843" s="110"/>
      <c r="C10843" s="122"/>
    </row>
    <row r="10844" spans="2:3" x14ac:dyDescent="0.2">
      <c r="B10844" s="110"/>
      <c r="C10844" s="122"/>
    </row>
    <row r="10845" spans="2:3" x14ac:dyDescent="0.2">
      <c r="B10845" s="110"/>
      <c r="C10845" s="122"/>
    </row>
    <row r="10846" spans="2:3" x14ac:dyDescent="0.2">
      <c r="B10846" s="110"/>
      <c r="C10846" s="122"/>
    </row>
    <row r="10847" spans="2:3" x14ac:dyDescent="0.2">
      <c r="B10847" s="110"/>
      <c r="C10847" s="122"/>
    </row>
    <row r="10848" spans="2:3" x14ac:dyDescent="0.2">
      <c r="B10848" s="110"/>
      <c r="C10848" s="122"/>
    </row>
    <row r="10849" spans="2:3" x14ac:dyDescent="0.2">
      <c r="B10849" s="110"/>
      <c r="C10849" s="122"/>
    </row>
    <row r="10850" spans="2:3" x14ac:dyDescent="0.2">
      <c r="B10850" s="110"/>
      <c r="C10850" s="122"/>
    </row>
    <row r="10851" spans="2:3" x14ac:dyDescent="0.2">
      <c r="B10851" s="110"/>
      <c r="C10851" s="122"/>
    </row>
    <row r="10852" spans="2:3" x14ac:dyDescent="0.2">
      <c r="B10852" s="110"/>
      <c r="C10852" s="122"/>
    </row>
    <row r="10853" spans="2:3" x14ac:dyDescent="0.2">
      <c r="B10853" s="110"/>
      <c r="C10853" s="122"/>
    </row>
    <row r="10854" spans="2:3" x14ac:dyDescent="0.2">
      <c r="B10854" s="110"/>
      <c r="C10854" s="122"/>
    </row>
    <row r="10855" spans="2:3" x14ac:dyDescent="0.2">
      <c r="B10855" s="110"/>
      <c r="C10855" s="122"/>
    </row>
    <row r="10856" spans="2:3" x14ac:dyDescent="0.2">
      <c r="B10856" s="110"/>
      <c r="C10856" s="122"/>
    </row>
    <row r="10857" spans="2:3" x14ac:dyDescent="0.2">
      <c r="B10857" s="110"/>
      <c r="C10857" s="122"/>
    </row>
    <row r="10858" spans="2:3" x14ac:dyDescent="0.2">
      <c r="B10858" s="110"/>
      <c r="C10858" s="122"/>
    </row>
    <row r="10859" spans="2:3" x14ac:dyDescent="0.2">
      <c r="B10859" s="110"/>
      <c r="C10859" s="122"/>
    </row>
    <row r="10860" spans="2:3" x14ac:dyDescent="0.2">
      <c r="B10860" s="110"/>
      <c r="C10860" s="122"/>
    </row>
    <row r="10861" spans="2:3" x14ac:dyDescent="0.2">
      <c r="B10861" s="110"/>
      <c r="C10861" s="122"/>
    </row>
    <row r="10862" spans="2:3" x14ac:dyDescent="0.2">
      <c r="B10862" s="110"/>
      <c r="C10862" s="122"/>
    </row>
    <row r="10863" spans="2:3" x14ac:dyDescent="0.2">
      <c r="B10863" s="110"/>
      <c r="C10863" s="122"/>
    </row>
    <row r="10864" spans="2:3" x14ac:dyDescent="0.2">
      <c r="B10864" s="110"/>
      <c r="C10864" s="122"/>
    </row>
    <row r="10865" spans="2:3" x14ac:dyDescent="0.2">
      <c r="B10865" s="110"/>
      <c r="C10865" s="122"/>
    </row>
    <row r="10866" spans="2:3" x14ac:dyDescent="0.2">
      <c r="B10866" s="110"/>
      <c r="C10866" s="122"/>
    </row>
    <row r="10867" spans="2:3" x14ac:dyDescent="0.2">
      <c r="B10867" s="110"/>
      <c r="C10867" s="122"/>
    </row>
    <row r="10868" spans="2:3" x14ac:dyDescent="0.2">
      <c r="B10868" s="110"/>
      <c r="C10868" s="122"/>
    </row>
    <row r="10869" spans="2:3" x14ac:dyDescent="0.2">
      <c r="B10869" s="110"/>
      <c r="C10869" s="122"/>
    </row>
    <row r="10870" spans="2:3" x14ac:dyDescent="0.2">
      <c r="B10870" s="110"/>
      <c r="C10870" s="122"/>
    </row>
    <row r="10871" spans="2:3" x14ac:dyDescent="0.2">
      <c r="B10871" s="110"/>
      <c r="C10871" s="122"/>
    </row>
    <row r="10872" spans="2:3" x14ac:dyDescent="0.2">
      <c r="B10872" s="110"/>
      <c r="C10872" s="122"/>
    </row>
    <row r="10873" spans="2:3" x14ac:dyDescent="0.2">
      <c r="B10873" s="110"/>
      <c r="C10873" s="122"/>
    </row>
    <row r="10874" spans="2:3" x14ac:dyDescent="0.2">
      <c r="B10874" s="110"/>
      <c r="C10874" s="122"/>
    </row>
    <row r="10875" spans="2:3" x14ac:dyDescent="0.2">
      <c r="B10875" s="110"/>
      <c r="C10875" s="122"/>
    </row>
    <row r="10876" spans="2:3" x14ac:dyDescent="0.2">
      <c r="B10876" s="110"/>
      <c r="C10876" s="122"/>
    </row>
    <row r="10877" spans="2:3" x14ac:dyDescent="0.2">
      <c r="B10877" s="110"/>
      <c r="C10877" s="122"/>
    </row>
    <row r="10878" spans="2:3" x14ac:dyDescent="0.2">
      <c r="B10878" s="110"/>
      <c r="C10878" s="122"/>
    </row>
    <row r="10879" spans="2:3" x14ac:dyDescent="0.2">
      <c r="B10879" s="110"/>
      <c r="C10879" s="122"/>
    </row>
    <row r="10880" spans="2:3" x14ac:dyDescent="0.2">
      <c r="B10880" s="110"/>
      <c r="C10880" s="122"/>
    </row>
    <row r="10881" spans="2:3" x14ac:dyDescent="0.2">
      <c r="B10881" s="110"/>
      <c r="C10881" s="122"/>
    </row>
    <row r="10882" spans="2:3" x14ac:dyDescent="0.2">
      <c r="B10882" s="110"/>
      <c r="C10882" s="122"/>
    </row>
    <row r="10883" spans="2:3" x14ac:dyDescent="0.2">
      <c r="B10883" s="110"/>
      <c r="C10883" s="122"/>
    </row>
    <row r="10884" spans="2:3" x14ac:dyDescent="0.2">
      <c r="B10884" s="110"/>
      <c r="C10884" s="122"/>
    </row>
    <row r="10885" spans="2:3" x14ac:dyDescent="0.2">
      <c r="B10885" s="110"/>
      <c r="C10885" s="122"/>
    </row>
    <row r="10886" spans="2:3" x14ac:dyDescent="0.2">
      <c r="B10886" s="110"/>
      <c r="C10886" s="122"/>
    </row>
    <row r="10887" spans="2:3" x14ac:dyDescent="0.2">
      <c r="B10887" s="110"/>
      <c r="C10887" s="122"/>
    </row>
    <row r="10888" spans="2:3" x14ac:dyDescent="0.2">
      <c r="B10888" s="110"/>
      <c r="C10888" s="122"/>
    </row>
    <row r="10889" spans="2:3" x14ac:dyDescent="0.2">
      <c r="B10889" s="110"/>
      <c r="C10889" s="122"/>
    </row>
    <row r="10890" spans="2:3" x14ac:dyDescent="0.2">
      <c r="B10890" s="110"/>
      <c r="C10890" s="122"/>
    </row>
    <row r="10891" spans="2:3" x14ac:dyDescent="0.2">
      <c r="B10891" s="110"/>
      <c r="C10891" s="122"/>
    </row>
    <row r="10892" spans="2:3" x14ac:dyDescent="0.2">
      <c r="B10892" s="110"/>
      <c r="C10892" s="122"/>
    </row>
    <row r="10893" spans="2:3" x14ac:dyDescent="0.2">
      <c r="B10893" s="110"/>
      <c r="C10893" s="122"/>
    </row>
    <row r="10894" spans="2:3" x14ac:dyDescent="0.2">
      <c r="B10894" s="110"/>
      <c r="C10894" s="122"/>
    </row>
    <row r="10895" spans="2:3" x14ac:dyDescent="0.2">
      <c r="B10895" s="110"/>
      <c r="C10895" s="122"/>
    </row>
    <row r="10896" spans="2:3" x14ac:dyDescent="0.2">
      <c r="B10896" s="110"/>
      <c r="C10896" s="122"/>
    </row>
    <row r="10897" spans="2:3" x14ac:dyDescent="0.2">
      <c r="B10897" s="110"/>
      <c r="C10897" s="122"/>
    </row>
    <row r="10898" spans="2:3" x14ac:dyDescent="0.2">
      <c r="B10898" s="110"/>
      <c r="C10898" s="122"/>
    </row>
    <row r="10899" spans="2:3" x14ac:dyDescent="0.2">
      <c r="B10899" s="110"/>
      <c r="C10899" s="122"/>
    </row>
    <row r="10900" spans="2:3" x14ac:dyDescent="0.2">
      <c r="B10900" s="110"/>
      <c r="C10900" s="122"/>
    </row>
    <row r="10901" spans="2:3" x14ac:dyDescent="0.2">
      <c r="B10901" s="110"/>
      <c r="C10901" s="122"/>
    </row>
    <row r="10902" spans="2:3" x14ac:dyDescent="0.2">
      <c r="B10902" s="110"/>
      <c r="C10902" s="122"/>
    </row>
    <row r="10903" spans="2:3" x14ac:dyDescent="0.2">
      <c r="B10903" s="110"/>
      <c r="C10903" s="122"/>
    </row>
    <row r="10904" spans="2:3" x14ac:dyDescent="0.2">
      <c r="B10904" s="110"/>
      <c r="C10904" s="122"/>
    </row>
    <row r="10905" spans="2:3" x14ac:dyDescent="0.2">
      <c r="B10905" s="110"/>
      <c r="C10905" s="122"/>
    </row>
    <row r="10906" spans="2:3" x14ac:dyDescent="0.2">
      <c r="B10906" s="110"/>
      <c r="C10906" s="122"/>
    </row>
    <row r="10907" spans="2:3" x14ac:dyDescent="0.2">
      <c r="B10907" s="110"/>
      <c r="C10907" s="122"/>
    </row>
    <row r="10908" spans="2:3" x14ac:dyDescent="0.2">
      <c r="B10908" s="110"/>
      <c r="C10908" s="122"/>
    </row>
    <row r="10909" spans="2:3" x14ac:dyDescent="0.2">
      <c r="B10909" s="110"/>
      <c r="C10909" s="122"/>
    </row>
    <row r="10910" spans="2:3" x14ac:dyDescent="0.2">
      <c r="B10910" s="110"/>
      <c r="C10910" s="122"/>
    </row>
    <row r="10911" spans="2:3" x14ac:dyDescent="0.2">
      <c r="B10911" s="110"/>
      <c r="C10911" s="122"/>
    </row>
    <row r="10912" spans="2:3" x14ac:dyDescent="0.2">
      <c r="B10912" s="110"/>
      <c r="C10912" s="122"/>
    </row>
    <row r="10913" spans="2:3" x14ac:dyDescent="0.2">
      <c r="B10913" s="110"/>
      <c r="C10913" s="122"/>
    </row>
    <row r="10914" spans="2:3" x14ac:dyDescent="0.2">
      <c r="B10914" s="110"/>
      <c r="C10914" s="122"/>
    </row>
    <row r="10915" spans="2:3" x14ac:dyDescent="0.2">
      <c r="B10915" s="110"/>
      <c r="C10915" s="122"/>
    </row>
    <row r="10916" spans="2:3" x14ac:dyDescent="0.2">
      <c r="B10916" s="110"/>
      <c r="C10916" s="122"/>
    </row>
    <row r="10917" spans="2:3" x14ac:dyDescent="0.2">
      <c r="B10917" s="110"/>
      <c r="C10917" s="122"/>
    </row>
    <row r="10918" spans="2:3" x14ac:dyDescent="0.2">
      <c r="B10918" s="110"/>
      <c r="C10918" s="122"/>
    </row>
    <row r="10919" spans="2:3" x14ac:dyDescent="0.2">
      <c r="B10919" s="110"/>
      <c r="C10919" s="122"/>
    </row>
    <row r="10920" spans="2:3" x14ac:dyDescent="0.2">
      <c r="B10920" s="110"/>
      <c r="C10920" s="122"/>
    </row>
    <row r="10921" spans="2:3" x14ac:dyDescent="0.2">
      <c r="B10921" s="110"/>
      <c r="C10921" s="122"/>
    </row>
    <row r="10922" spans="2:3" x14ac:dyDescent="0.2">
      <c r="B10922" s="110"/>
      <c r="C10922" s="122"/>
    </row>
    <row r="10923" spans="2:3" x14ac:dyDescent="0.2">
      <c r="B10923" s="110"/>
      <c r="C10923" s="122"/>
    </row>
    <row r="10924" spans="2:3" x14ac:dyDescent="0.2">
      <c r="B10924" s="110"/>
      <c r="C10924" s="122"/>
    </row>
    <row r="10925" spans="2:3" x14ac:dyDescent="0.2">
      <c r="B10925" s="110"/>
      <c r="C10925" s="122"/>
    </row>
    <row r="10926" spans="2:3" x14ac:dyDescent="0.2">
      <c r="B10926" s="110"/>
      <c r="C10926" s="122"/>
    </row>
    <row r="10927" spans="2:3" x14ac:dyDescent="0.2">
      <c r="B10927" s="110"/>
      <c r="C10927" s="122"/>
    </row>
    <row r="10928" spans="2:3" x14ac:dyDescent="0.2">
      <c r="B10928" s="110"/>
      <c r="C10928" s="122"/>
    </row>
    <row r="10929" spans="2:3" x14ac:dyDescent="0.2">
      <c r="B10929" s="110"/>
      <c r="C10929" s="122"/>
    </row>
    <row r="10930" spans="2:3" x14ac:dyDescent="0.2">
      <c r="B10930" s="110"/>
      <c r="C10930" s="122"/>
    </row>
    <row r="10931" spans="2:3" x14ac:dyDescent="0.2">
      <c r="B10931" s="110"/>
      <c r="C10931" s="122"/>
    </row>
    <row r="10932" spans="2:3" x14ac:dyDescent="0.2">
      <c r="B10932" s="110"/>
      <c r="C10932" s="122"/>
    </row>
    <row r="10933" spans="2:3" x14ac:dyDescent="0.2">
      <c r="B10933" s="110"/>
      <c r="C10933" s="122"/>
    </row>
    <row r="10934" spans="2:3" x14ac:dyDescent="0.2">
      <c r="B10934" s="110"/>
      <c r="C10934" s="122"/>
    </row>
    <row r="10935" spans="2:3" x14ac:dyDescent="0.2">
      <c r="B10935" s="110"/>
      <c r="C10935" s="122"/>
    </row>
    <row r="10936" spans="2:3" x14ac:dyDescent="0.2">
      <c r="B10936" s="110"/>
      <c r="C10936" s="122"/>
    </row>
    <row r="10937" spans="2:3" x14ac:dyDescent="0.2">
      <c r="B10937" s="110"/>
      <c r="C10937" s="122"/>
    </row>
    <row r="10938" spans="2:3" x14ac:dyDescent="0.2">
      <c r="B10938" s="110"/>
      <c r="C10938" s="122"/>
    </row>
    <row r="10939" spans="2:3" x14ac:dyDescent="0.2">
      <c r="B10939" s="110"/>
      <c r="C10939" s="122"/>
    </row>
    <row r="10940" spans="2:3" x14ac:dyDescent="0.2">
      <c r="B10940" s="110"/>
      <c r="C10940" s="122"/>
    </row>
    <row r="10941" spans="2:3" x14ac:dyDescent="0.2">
      <c r="B10941" s="110"/>
      <c r="C10941" s="122"/>
    </row>
    <row r="10942" spans="2:3" x14ac:dyDescent="0.2">
      <c r="B10942" s="110"/>
      <c r="C10942" s="122"/>
    </row>
    <row r="10943" spans="2:3" x14ac:dyDescent="0.2">
      <c r="B10943" s="110"/>
      <c r="C10943" s="122"/>
    </row>
    <row r="10944" spans="2:3" x14ac:dyDescent="0.2">
      <c r="B10944" s="110"/>
      <c r="C10944" s="122"/>
    </row>
    <row r="10945" spans="2:3" x14ac:dyDescent="0.2">
      <c r="B10945" s="110"/>
      <c r="C10945" s="122"/>
    </row>
    <row r="10946" spans="2:3" x14ac:dyDescent="0.2">
      <c r="B10946" s="110"/>
      <c r="C10946" s="122"/>
    </row>
    <row r="10947" spans="2:3" x14ac:dyDescent="0.2">
      <c r="B10947" s="110"/>
      <c r="C10947" s="122"/>
    </row>
    <row r="10948" spans="2:3" x14ac:dyDescent="0.2">
      <c r="B10948" s="110"/>
      <c r="C10948" s="122"/>
    </row>
    <row r="10949" spans="2:3" x14ac:dyDescent="0.2">
      <c r="B10949" s="110"/>
      <c r="C10949" s="122"/>
    </row>
    <row r="10950" spans="2:3" x14ac:dyDescent="0.2">
      <c r="B10950" s="110"/>
      <c r="C10950" s="122"/>
    </row>
    <row r="10951" spans="2:3" x14ac:dyDescent="0.2">
      <c r="B10951" s="110"/>
      <c r="C10951" s="122"/>
    </row>
    <row r="10952" spans="2:3" x14ac:dyDescent="0.2">
      <c r="B10952" s="110"/>
      <c r="C10952" s="122"/>
    </row>
    <row r="10953" spans="2:3" x14ac:dyDescent="0.2">
      <c r="B10953" s="110"/>
      <c r="C10953" s="122"/>
    </row>
    <row r="10954" spans="2:3" x14ac:dyDescent="0.2">
      <c r="B10954" s="110"/>
      <c r="C10954" s="122"/>
    </row>
    <row r="10955" spans="2:3" x14ac:dyDescent="0.2">
      <c r="B10955" s="110"/>
      <c r="C10955" s="122"/>
    </row>
    <row r="10956" spans="2:3" x14ac:dyDescent="0.2">
      <c r="B10956" s="110"/>
      <c r="C10956" s="122"/>
    </row>
    <row r="10957" spans="2:3" x14ac:dyDescent="0.2">
      <c r="B10957" s="110"/>
      <c r="C10957" s="122"/>
    </row>
    <row r="10958" spans="2:3" x14ac:dyDescent="0.2">
      <c r="B10958" s="110"/>
      <c r="C10958" s="122"/>
    </row>
    <row r="10959" spans="2:3" x14ac:dyDescent="0.2">
      <c r="B10959" s="110"/>
      <c r="C10959" s="122"/>
    </row>
    <row r="10960" spans="2:3" x14ac:dyDescent="0.2">
      <c r="B10960" s="110"/>
      <c r="C10960" s="122"/>
    </row>
    <row r="10961" spans="2:3" x14ac:dyDescent="0.2">
      <c r="B10961" s="110"/>
      <c r="C10961" s="122"/>
    </row>
    <row r="10962" spans="2:3" x14ac:dyDescent="0.2">
      <c r="B10962" s="110"/>
      <c r="C10962" s="122"/>
    </row>
    <row r="10963" spans="2:3" x14ac:dyDescent="0.2">
      <c r="B10963" s="110"/>
      <c r="C10963" s="122"/>
    </row>
    <row r="10964" spans="2:3" x14ac:dyDescent="0.2">
      <c r="B10964" s="110"/>
      <c r="C10964" s="122"/>
    </row>
    <row r="10965" spans="2:3" x14ac:dyDescent="0.2">
      <c r="B10965" s="110"/>
      <c r="C10965" s="122"/>
    </row>
    <row r="10966" spans="2:3" x14ac:dyDescent="0.2">
      <c r="B10966" s="110"/>
      <c r="C10966" s="122"/>
    </row>
    <row r="10967" spans="2:3" x14ac:dyDescent="0.2">
      <c r="B10967" s="110"/>
      <c r="C10967" s="122"/>
    </row>
    <row r="10968" spans="2:3" x14ac:dyDescent="0.2">
      <c r="B10968" s="110"/>
      <c r="C10968" s="122"/>
    </row>
    <row r="10969" spans="2:3" x14ac:dyDescent="0.2">
      <c r="B10969" s="110"/>
      <c r="C10969" s="122"/>
    </row>
    <row r="10970" spans="2:3" x14ac:dyDescent="0.2">
      <c r="B10970" s="110"/>
      <c r="C10970" s="122"/>
    </row>
    <row r="10971" spans="2:3" x14ac:dyDescent="0.2">
      <c r="B10971" s="110"/>
      <c r="C10971" s="122"/>
    </row>
    <row r="10972" spans="2:3" x14ac:dyDescent="0.2">
      <c r="B10972" s="110"/>
      <c r="C10972" s="122"/>
    </row>
    <row r="10973" spans="2:3" x14ac:dyDescent="0.2">
      <c r="B10973" s="110"/>
      <c r="C10973" s="122"/>
    </row>
    <row r="10974" spans="2:3" x14ac:dyDescent="0.2">
      <c r="B10974" s="110"/>
      <c r="C10974" s="122"/>
    </row>
    <row r="10975" spans="2:3" x14ac:dyDescent="0.2">
      <c r="B10975" s="110"/>
      <c r="C10975" s="122"/>
    </row>
    <row r="10976" spans="2:3" x14ac:dyDescent="0.2">
      <c r="B10976" s="110"/>
      <c r="C10976" s="122"/>
    </row>
    <row r="10977" spans="2:3" x14ac:dyDescent="0.2">
      <c r="B10977" s="110"/>
      <c r="C10977" s="122"/>
    </row>
    <row r="10978" spans="2:3" x14ac:dyDescent="0.2">
      <c r="B10978" s="110"/>
      <c r="C10978" s="122"/>
    </row>
    <row r="10979" spans="2:3" x14ac:dyDescent="0.2">
      <c r="B10979" s="110"/>
      <c r="C10979" s="122"/>
    </row>
    <row r="10980" spans="2:3" x14ac:dyDescent="0.2">
      <c r="B10980" s="110"/>
      <c r="C10980" s="122"/>
    </row>
    <row r="10981" spans="2:3" x14ac:dyDescent="0.2">
      <c r="B10981" s="110"/>
      <c r="C10981" s="122"/>
    </row>
    <row r="10982" spans="2:3" x14ac:dyDescent="0.2">
      <c r="B10982" s="110"/>
      <c r="C10982" s="122"/>
    </row>
    <row r="10983" spans="2:3" x14ac:dyDescent="0.2">
      <c r="B10983" s="110"/>
      <c r="C10983" s="122"/>
    </row>
    <row r="10984" spans="2:3" x14ac:dyDescent="0.2">
      <c r="B10984" s="110"/>
      <c r="C10984" s="122"/>
    </row>
    <row r="10985" spans="2:3" x14ac:dyDescent="0.2">
      <c r="B10985" s="110"/>
      <c r="C10985" s="122"/>
    </row>
    <row r="10986" spans="2:3" x14ac:dyDescent="0.2">
      <c r="B10986" s="110"/>
      <c r="C10986" s="122"/>
    </row>
    <row r="10987" spans="2:3" x14ac:dyDescent="0.2">
      <c r="B10987" s="110"/>
      <c r="C10987" s="122"/>
    </row>
    <row r="10988" spans="2:3" x14ac:dyDescent="0.2">
      <c r="B10988" s="110"/>
      <c r="C10988" s="122"/>
    </row>
    <row r="10989" spans="2:3" x14ac:dyDescent="0.2">
      <c r="B10989" s="110"/>
      <c r="C10989" s="122"/>
    </row>
    <row r="10990" spans="2:3" x14ac:dyDescent="0.2">
      <c r="B10990" s="110"/>
      <c r="C10990" s="122"/>
    </row>
    <row r="10991" spans="2:3" x14ac:dyDescent="0.2">
      <c r="B10991" s="110"/>
      <c r="C10991" s="122"/>
    </row>
    <row r="10992" spans="2:3" x14ac:dyDescent="0.2">
      <c r="B10992" s="110"/>
      <c r="C10992" s="122"/>
    </row>
    <row r="10993" spans="2:3" x14ac:dyDescent="0.2">
      <c r="B10993" s="110"/>
      <c r="C10993" s="122"/>
    </row>
    <row r="10994" spans="2:3" x14ac:dyDescent="0.2">
      <c r="B10994" s="110"/>
      <c r="C10994" s="122"/>
    </row>
    <row r="10995" spans="2:3" x14ac:dyDescent="0.2">
      <c r="B10995" s="110"/>
      <c r="C10995" s="122"/>
    </row>
    <row r="10996" spans="2:3" x14ac:dyDescent="0.2">
      <c r="B10996" s="110"/>
      <c r="C10996" s="122"/>
    </row>
    <row r="10997" spans="2:3" x14ac:dyDescent="0.2">
      <c r="B10997" s="110"/>
      <c r="C10997" s="122"/>
    </row>
    <row r="10998" spans="2:3" x14ac:dyDescent="0.2">
      <c r="B10998" s="110"/>
      <c r="C10998" s="122"/>
    </row>
    <row r="10999" spans="2:3" x14ac:dyDescent="0.2">
      <c r="B10999" s="110"/>
      <c r="C10999" s="122"/>
    </row>
    <row r="11000" spans="2:3" x14ac:dyDescent="0.2">
      <c r="B11000" s="110"/>
      <c r="C11000" s="122"/>
    </row>
    <row r="11001" spans="2:3" x14ac:dyDescent="0.2">
      <c r="B11001" s="110"/>
      <c r="C11001" s="122"/>
    </row>
    <row r="11002" spans="2:3" x14ac:dyDescent="0.2">
      <c r="B11002" s="110"/>
      <c r="C11002" s="122"/>
    </row>
    <row r="11003" spans="2:3" x14ac:dyDescent="0.2">
      <c r="B11003" s="110"/>
      <c r="C11003" s="122"/>
    </row>
    <row r="11004" spans="2:3" x14ac:dyDescent="0.2">
      <c r="B11004" s="110"/>
      <c r="C11004" s="122"/>
    </row>
    <row r="11005" spans="2:3" x14ac:dyDescent="0.2">
      <c r="B11005" s="110"/>
      <c r="C11005" s="122"/>
    </row>
    <row r="11006" spans="2:3" x14ac:dyDescent="0.2">
      <c r="B11006" s="110"/>
      <c r="C11006" s="122"/>
    </row>
    <row r="11007" spans="2:3" x14ac:dyDescent="0.2">
      <c r="B11007" s="110"/>
      <c r="C11007" s="122"/>
    </row>
    <row r="11008" spans="2:3" x14ac:dyDescent="0.2">
      <c r="B11008" s="110"/>
      <c r="C11008" s="122"/>
    </row>
    <row r="11009" spans="2:3" x14ac:dyDescent="0.2">
      <c r="B11009" s="110"/>
      <c r="C11009" s="122"/>
    </row>
    <row r="11010" spans="2:3" x14ac:dyDescent="0.2">
      <c r="B11010" s="110"/>
      <c r="C11010" s="122"/>
    </row>
    <row r="11011" spans="2:3" x14ac:dyDescent="0.2">
      <c r="B11011" s="110"/>
      <c r="C11011" s="122"/>
    </row>
    <row r="11012" spans="2:3" x14ac:dyDescent="0.2">
      <c r="B11012" s="110"/>
      <c r="C11012" s="122"/>
    </row>
    <row r="11013" spans="2:3" x14ac:dyDescent="0.2">
      <c r="B11013" s="110"/>
      <c r="C11013" s="122"/>
    </row>
    <row r="11014" spans="2:3" x14ac:dyDescent="0.2">
      <c r="B11014" s="110"/>
      <c r="C11014" s="122"/>
    </row>
    <row r="11015" spans="2:3" x14ac:dyDescent="0.2">
      <c r="B11015" s="110"/>
      <c r="C11015" s="122"/>
    </row>
    <row r="11016" spans="2:3" x14ac:dyDescent="0.2">
      <c r="B11016" s="110"/>
      <c r="C11016" s="122"/>
    </row>
    <row r="11017" spans="2:3" x14ac:dyDescent="0.2">
      <c r="B11017" s="110"/>
      <c r="C11017" s="122"/>
    </row>
    <row r="11018" spans="2:3" x14ac:dyDescent="0.2">
      <c r="B11018" s="110"/>
      <c r="C11018" s="122"/>
    </row>
    <row r="11019" spans="2:3" x14ac:dyDescent="0.2">
      <c r="B11019" s="110"/>
      <c r="C11019" s="122"/>
    </row>
    <row r="11020" spans="2:3" x14ac:dyDescent="0.2">
      <c r="B11020" s="110"/>
      <c r="C11020" s="122"/>
    </row>
    <row r="11021" spans="2:3" x14ac:dyDescent="0.2">
      <c r="B11021" s="110"/>
      <c r="C11021" s="122"/>
    </row>
    <row r="11022" spans="2:3" x14ac:dyDescent="0.2">
      <c r="B11022" s="110"/>
      <c r="C11022" s="122"/>
    </row>
    <row r="11023" spans="2:3" x14ac:dyDescent="0.2">
      <c r="B11023" s="110"/>
      <c r="C11023" s="122"/>
    </row>
    <row r="11024" spans="2:3" x14ac:dyDescent="0.2">
      <c r="B11024" s="110"/>
      <c r="C11024" s="122"/>
    </row>
    <row r="11025" spans="2:3" x14ac:dyDescent="0.2">
      <c r="B11025" s="110"/>
      <c r="C11025" s="122"/>
    </row>
    <row r="11026" spans="2:3" x14ac:dyDescent="0.2">
      <c r="B11026" s="110"/>
      <c r="C11026" s="122"/>
    </row>
    <row r="11027" spans="2:3" x14ac:dyDescent="0.2">
      <c r="B11027" s="110"/>
      <c r="C11027" s="122"/>
    </row>
    <row r="11028" spans="2:3" x14ac:dyDescent="0.2">
      <c r="B11028" s="110"/>
      <c r="C11028" s="122"/>
    </row>
    <row r="11029" spans="2:3" x14ac:dyDescent="0.2">
      <c r="B11029" s="110"/>
      <c r="C11029" s="122"/>
    </row>
    <row r="11030" spans="2:3" x14ac:dyDescent="0.2">
      <c r="B11030" s="110"/>
      <c r="C11030" s="122"/>
    </row>
    <row r="11031" spans="2:3" x14ac:dyDescent="0.2">
      <c r="B11031" s="110"/>
      <c r="C11031" s="122"/>
    </row>
    <row r="11032" spans="2:3" x14ac:dyDescent="0.2">
      <c r="B11032" s="110"/>
      <c r="C11032" s="122"/>
    </row>
    <row r="11033" spans="2:3" x14ac:dyDescent="0.2">
      <c r="B11033" s="110"/>
      <c r="C11033" s="122"/>
    </row>
    <row r="11034" spans="2:3" x14ac:dyDescent="0.2">
      <c r="B11034" s="110"/>
      <c r="C11034" s="122"/>
    </row>
    <row r="11035" spans="2:3" x14ac:dyDescent="0.2">
      <c r="B11035" s="110"/>
      <c r="C11035" s="122"/>
    </row>
    <row r="11036" spans="2:3" x14ac:dyDescent="0.2">
      <c r="B11036" s="110"/>
      <c r="C11036" s="122"/>
    </row>
    <row r="11037" spans="2:3" x14ac:dyDescent="0.2">
      <c r="B11037" s="110"/>
      <c r="C11037" s="122"/>
    </row>
    <row r="11038" spans="2:3" x14ac:dyDescent="0.2">
      <c r="B11038" s="110"/>
      <c r="C11038" s="122"/>
    </row>
    <row r="11039" spans="2:3" x14ac:dyDescent="0.2">
      <c r="B11039" s="110"/>
      <c r="C11039" s="122"/>
    </row>
    <row r="11040" spans="2:3" x14ac:dyDescent="0.2">
      <c r="B11040" s="110"/>
      <c r="C11040" s="122"/>
    </row>
    <row r="11041" spans="2:3" x14ac:dyDescent="0.2">
      <c r="B11041" s="110"/>
      <c r="C11041" s="122"/>
    </row>
    <row r="11042" spans="2:3" x14ac:dyDescent="0.2">
      <c r="B11042" s="110"/>
      <c r="C11042" s="122"/>
    </row>
    <row r="11043" spans="2:3" x14ac:dyDescent="0.2">
      <c r="B11043" s="110"/>
      <c r="C11043" s="122"/>
    </row>
    <row r="11044" spans="2:3" x14ac:dyDescent="0.2">
      <c r="B11044" s="110"/>
      <c r="C11044" s="122"/>
    </row>
    <row r="11045" spans="2:3" x14ac:dyDescent="0.2">
      <c r="B11045" s="110"/>
      <c r="C11045" s="122"/>
    </row>
    <row r="11046" spans="2:3" x14ac:dyDescent="0.2">
      <c r="B11046" s="110"/>
      <c r="C11046" s="122"/>
    </row>
    <row r="11047" spans="2:3" x14ac:dyDescent="0.2">
      <c r="B11047" s="110"/>
      <c r="C11047" s="122"/>
    </row>
    <row r="11048" spans="2:3" x14ac:dyDescent="0.2">
      <c r="B11048" s="110"/>
      <c r="C11048" s="122"/>
    </row>
    <row r="11049" spans="2:3" x14ac:dyDescent="0.2">
      <c r="B11049" s="110"/>
      <c r="C11049" s="122"/>
    </row>
    <row r="11050" spans="2:3" x14ac:dyDescent="0.2">
      <c r="B11050" s="110"/>
      <c r="C11050" s="122"/>
    </row>
    <row r="11051" spans="2:3" x14ac:dyDescent="0.2">
      <c r="B11051" s="110"/>
      <c r="C11051" s="122"/>
    </row>
    <row r="11052" spans="2:3" x14ac:dyDescent="0.2">
      <c r="B11052" s="110"/>
      <c r="C11052" s="122"/>
    </row>
    <row r="11053" spans="2:3" x14ac:dyDescent="0.2">
      <c r="B11053" s="110"/>
      <c r="C11053" s="122"/>
    </row>
    <row r="11054" spans="2:3" x14ac:dyDescent="0.2">
      <c r="B11054" s="110"/>
      <c r="C11054" s="122"/>
    </row>
    <row r="11055" spans="2:3" x14ac:dyDescent="0.2">
      <c r="B11055" s="110"/>
      <c r="C11055" s="122"/>
    </row>
    <row r="11056" spans="2:3" x14ac:dyDescent="0.2">
      <c r="B11056" s="110"/>
      <c r="C11056" s="122"/>
    </row>
    <row r="11057" spans="2:3" x14ac:dyDescent="0.2">
      <c r="B11057" s="110"/>
      <c r="C11057" s="122"/>
    </row>
    <row r="11058" spans="2:3" x14ac:dyDescent="0.2">
      <c r="B11058" s="110"/>
      <c r="C11058" s="122"/>
    </row>
    <row r="11059" spans="2:3" x14ac:dyDescent="0.2">
      <c r="B11059" s="110"/>
      <c r="C11059" s="122"/>
    </row>
    <row r="11060" spans="2:3" x14ac:dyDescent="0.2">
      <c r="B11060" s="110"/>
      <c r="C11060" s="122"/>
    </row>
    <row r="11061" spans="2:3" x14ac:dyDescent="0.2">
      <c r="B11061" s="110"/>
      <c r="C11061" s="122"/>
    </row>
    <row r="11062" spans="2:3" x14ac:dyDescent="0.2">
      <c r="B11062" s="110"/>
      <c r="C11062" s="122"/>
    </row>
    <row r="11063" spans="2:3" x14ac:dyDescent="0.2">
      <c r="B11063" s="110"/>
      <c r="C11063" s="122"/>
    </row>
    <row r="11064" spans="2:3" x14ac:dyDescent="0.2">
      <c r="B11064" s="110"/>
      <c r="C11064" s="122"/>
    </row>
    <row r="11065" spans="2:3" x14ac:dyDescent="0.2">
      <c r="B11065" s="110"/>
      <c r="C11065" s="122"/>
    </row>
    <row r="11066" spans="2:3" x14ac:dyDescent="0.2">
      <c r="B11066" s="110"/>
      <c r="C11066" s="122"/>
    </row>
    <row r="11067" spans="2:3" x14ac:dyDescent="0.2">
      <c r="B11067" s="110"/>
      <c r="C11067" s="122"/>
    </row>
    <row r="11068" spans="2:3" x14ac:dyDescent="0.2">
      <c r="B11068" s="110"/>
      <c r="C11068" s="122"/>
    </row>
    <row r="11069" spans="2:3" x14ac:dyDescent="0.2">
      <c r="B11069" s="110"/>
      <c r="C11069" s="122"/>
    </row>
    <row r="11070" spans="2:3" x14ac:dyDescent="0.2">
      <c r="B11070" s="110"/>
      <c r="C11070" s="122"/>
    </row>
    <row r="11071" spans="2:3" x14ac:dyDescent="0.2">
      <c r="B11071" s="110"/>
      <c r="C11071" s="122"/>
    </row>
    <row r="11072" spans="2:3" x14ac:dyDescent="0.2">
      <c r="B11072" s="110"/>
      <c r="C11072" s="122"/>
    </row>
    <row r="11073" spans="2:3" x14ac:dyDescent="0.2">
      <c r="B11073" s="110"/>
      <c r="C11073" s="122"/>
    </row>
    <row r="11074" spans="2:3" x14ac:dyDescent="0.2">
      <c r="B11074" s="110"/>
      <c r="C11074" s="122"/>
    </row>
    <row r="11075" spans="2:3" x14ac:dyDescent="0.2">
      <c r="B11075" s="110"/>
      <c r="C11075" s="122"/>
    </row>
    <row r="11076" spans="2:3" x14ac:dyDescent="0.2">
      <c r="B11076" s="110"/>
      <c r="C11076" s="122"/>
    </row>
    <row r="11077" spans="2:3" x14ac:dyDescent="0.2">
      <c r="B11077" s="110"/>
      <c r="C11077" s="122"/>
    </row>
    <row r="11078" spans="2:3" x14ac:dyDescent="0.2">
      <c r="B11078" s="110"/>
      <c r="C11078" s="122"/>
    </row>
    <row r="11079" spans="2:3" x14ac:dyDescent="0.2">
      <c r="B11079" s="110"/>
      <c r="C11079" s="122"/>
    </row>
    <row r="11080" spans="2:3" x14ac:dyDescent="0.2">
      <c r="B11080" s="110"/>
      <c r="C11080" s="122"/>
    </row>
    <row r="11081" spans="2:3" x14ac:dyDescent="0.2">
      <c r="B11081" s="110"/>
      <c r="C11081" s="122"/>
    </row>
    <row r="11082" spans="2:3" x14ac:dyDescent="0.2">
      <c r="B11082" s="110"/>
      <c r="C11082" s="122"/>
    </row>
    <row r="11083" spans="2:3" x14ac:dyDescent="0.2">
      <c r="B11083" s="110"/>
      <c r="C11083" s="122"/>
    </row>
    <row r="11084" spans="2:3" x14ac:dyDescent="0.2">
      <c r="B11084" s="110"/>
      <c r="C11084" s="122"/>
    </row>
    <row r="11085" spans="2:3" x14ac:dyDescent="0.2">
      <c r="B11085" s="110"/>
      <c r="C11085" s="122"/>
    </row>
    <row r="11086" spans="2:3" x14ac:dyDescent="0.2">
      <c r="B11086" s="110"/>
      <c r="C11086" s="122"/>
    </row>
    <row r="11087" spans="2:3" x14ac:dyDescent="0.2">
      <c r="B11087" s="110"/>
      <c r="C11087" s="122"/>
    </row>
    <row r="11088" spans="2:3" x14ac:dyDescent="0.2">
      <c r="B11088" s="110"/>
      <c r="C11088" s="122"/>
    </row>
    <row r="11089" spans="2:3" x14ac:dyDescent="0.2">
      <c r="B11089" s="110"/>
      <c r="C11089" s="122"/>
    </row>
    <row r="11090" spans="2:3" x14ac:dyDescent="0.2">
      <c r="B11090" s="110"/>
      <c r="C11090" s="122"/>
    </row>
    <row r="11091" spans="2:3" x14ac:dyDescent="0.2">
      <c r="B11091" s="110"/>
      <c r="C11091" s="122"/>
    </row>
    <row r="11092" spans="2:3" x14ac:dyDescent="0.2">
      <c r="B11092" s="110"/>
      <c r="C11092" s="122"/>
    </row>
    <row r="11093" spans="2:3" x14ac:dyDescent="0.2">
      <c r="B11093" s="110"/>
      <c r="C11093" s="122"/>
    </row>
    <row r="11094" spans="2:3" x14ac:dyDescent="0.2">
      <c r="B11094" s="110"/>
      <c r="C11094" s="122"/>
    </row>
    <row r="11095" spans="2:3" x14ac:dyDescent="0.2">
      <c r="B11095" s="110"/>
      <c r="C11095" s="122"/>
    </row>
    <row r="11096" spans="2:3" x14ac:dyDescent="0.2">
      <c r="B11096" s="110"/>
      <c r="C11096" s="122"/>
    </row>
    <row r="11097" spans="2:3" x14ac:dyDescent="0.2">
      <c r="B11097" s="110"/>
      <c r="C11097" s="122"/>
    </row>
    <row r="11098" spans="2:3" x14ac:dyDescent="0.2">
      <c r="B11098" s="110"/>
      <c r="C11098" s="122"/>
    </row>
    <row r="11099" spans="2:3" x14ac:dyDescent="0.2">
      <c r="B11099" s="110"/>
      <c r="C11099" s="122"/>
    </row>
    <row r="11100" spans="2:3" x14ac:dyDescent="0.2">
      <c r="B11100" s="110"/>
      <c r="C11100" s="122"/>
    </row>
    <row r="11101" spans="2:3" x14ac:dyDescent="0.2">
      <c r="B11101" s="110"/>
      <c r="C11101" s="122"/>
    </row>
    <row r="11102" spans="2:3" x14ac:dyDescent="0.2">
      <c r="B11102" s="110"/>
      <c r="C11102" s="122"/>
    </row>
    <row r="11103" spans="2:3" x14ac:dyDescent="0.2">
      <c r="B11103" s="110"/>
      <c r="C11103" s="122"/>
    </row>
    <row r="11104" spans="2:3" x14ac:dyDescent="0.2">
      <c r="B11104" s="110"/>
      <c r="C11104" s="122"/>
    </row>
    <row r="11105" spans="2:3" x14ac:dyDescent="0.2">
      <c r="B11105" s="110"/>
      <c r="C11105" s="122"/>
    </row>
    <row r="11106" spans="2:3" x14ac:dyDescent="0.2">
      <c r="B11106" s="110"/>
      <c r="C11106" s="122"/>
    </row>
    <row r="11107" spans="2:3" x14ac:dyDescent="0.2">
      <c r="B11107" s="110"/>
      <c r="C11107" s="122"/>
    </row>
    <row r="11108" spans="2:3" x14ac:dyDescent="0.2">
      <c r="B11108" s="110"/>
      <c r="C11108" s="122"/>
    </row>
    <row r="11109" spans="2:3" x14ac:dyDescent="0.2">
      <c r="B11109" s="110"/>
      <c r="C11109" s="122"/>
    </row>
    <row r="11110" spans="2:3" x14ac:dyDescent="0.2">
      <c r="B11110" s="110"/>
      <c r="C11110" s="122"/>
    </row>
    <row r="11111" spans="2:3" x14ac:dyDescent="0.2">
      <c r="B11111" s="110"/>
      <c r="C11111" s="122"/>
    </row>
    <row r="11112" spans="2:3" x14ac:dyDescent="0.2">
      <c r="B11112" s="110"/>
      <c r="C11112" s="122"/>
    </row>
    <row r="11113" spans="2:3" x14ac:dyDescent="0.2">
      <c r="B11113" s="110"/>
      <c r="C11113" s="122"/>
    </row>
    <row r="11114" spans="2:3" x14ac:dyDescent="0.2">
      <c r="B11114" s="110"/>
      <c r="C11114" s="122"/>
    </row>
    <row r="11115" spans="2:3" x14ac:dyDescent="0.2">
      <c r="B11115" s="110"/>
      <c r="C11115" s="122"/>
    </row>
    <row r="11116" spans="2:3" x14ac:dyDescent="0.2">
      <c r="B11116" s="110"/>
      <c r="C11116" s="122"/>
    </row>
    <row r="11117" spans="2:3" x14ac:dyDescent="0.2">
      <c r="B11117" s="110"/>
      <c r="C11117" s="122"/>
    </row>
    <row r="11118" spans="2:3" x14ac:dyDescent="0.2">
      <c r="B11118" s="110"/>
      <c r="C11118" s="122"/>
    </row>
    <row r="11119" spans="2:3" x14ac:dyDescent="0.2">
      <c r="B11119" s="110"/>
      <c r="C11119" s="122"/>
    </row>
    <row r="11120" spans="2:3" x14ac:dyDescent="0.2">
      <c r="B11120" s="110"/>
      <c r="C11120" s="122"/>
    </row>
    <row r="11121" spans="2:3" x14ac:dyDescent="0.2">
      <c r="B11121" s="110"/>
      <c r="C11121" s="122"/>
    </row>
    <row r="11122" spans="2:3" x14ac:dyDescent="0.2">
      <c r="B11122" s="110"/>
      <c r="C11122" s="122"/>
    </row>
    <row r="11123" spans="2:3" x14ac:dyDescent="0.2">
      <c r="B11123" s="110"/>
      <c r="C11123" s="122"/>
    </row>
    <row r="11124" spans="2:3" x14ac:dyDescent="0.2">
      <c r="B11124" s="110"/>
      <c r="C11124" s="122"/>
    </row>
    <row r="11125" spans="2:3" x14ac:dyDescent="0.2">
      <c r="B11125" s="110"/>
      <c r="C11125" s="122"/>
    </row>
    <row r="11126" spans="2:3" x14ac:dyDescent="0.2">
      <c r="B11126" s="110"/>
      <c r="C11126" s="122"/>
    </row>
    <row r="11127" spans="2:3" x14ac:dyDescent="0.2">
      <c r="B11127" s="110"/>
      <c r="C11127" s="122"/>
    </row>
    <row r="11128" spans="2:3" x14ac:dyDescent="0.2">
      <c r="B11128" s="110"/>
      <c r="C11128" s="122"/>
    </row>
    <row r="11129" spans="2:3" x14ac:dyDescent="0.2">
      <c r="B11129" s="110"/>
      <c r="C11129" s="122"/>
    </row>
    <row r="11130" spans="2:3" x14ac:dyDescent="0.2">
      <c r="B11130" s="110"/>
      <c r="C11130" s="122"/>
    </row>
    <row r="11131" spans="2:3" x14ac:dyDescent="0.2">
      <c r="B11131" s="110"/>
      <c r="C11131" s="122"/>
    </row>
    <row r="11132" spans="2:3" x14ac:dyDescent="0.2">
      <c r="B11132" s="110"/>
      <c r="C11132" s="122"/>
    </row>
    <row r="11133" spans="2:3" x14ac:dyDescent="0.2">
      <c r="B11133" s="110"/>
      <c r="C11133" s="122"/>
    </row>
    <row r="11134" spans="2:3" x14ac:dyDescent="0.2">
      <c r="B11134" s="110"/>
      <c r="C11134" s="122"/>
    </row>
    <row r="11135" spans="2:3" x14ac:dyDescent="0.2">
      <c r="B11135" s="110"/>
      <c r="C11135" s="122"/>
    </row>
    <row r="11136" spans="2:3" x14ac:dyDescent="0.2">
      <c r="B11136" s="110"/>
      <c r="C11136" s="122"/>
    </row>
    <row r="11137" spans="2:3" x14ac:dyDescent="0.2">
      <c r="B11137" s="110"/>
      <c r="C11137" s="122"/>
    </row>
    <row r="11138" spans="2:3" x14ac:dyDescent="0.2">
      <c r="B11138" s="110"/>
      <c r="C11138" s="122"/>
    </row>
    <row r="11139" spans="2:3" x14ac:dyDescent="0.2">
      <c r="B11139" s="110"/>
      <c r="C11139" s="122"/>
    </row>
    <row r="11140" spans="2:3" x14ac:dyDescent="0.2">
      <c r="B11140" s="110"/>
      <c r="C11140" s="122"/>
    </row>
    <row r="11141" spans="2:3" x14ac:dyDescent="0.2">
      <c r="B11141" s="110"/>
      <c r="C11141" s="122"/>
    </row>
    <row r="11142" spans="2:3" x14ac:dyDescent="0.2">
      <c r="B11142" s="110"/>
      <c r="C11142" s="122"/>
    </row>
    <row r="11143" spans="2:3" x14ac:dyDescent="0.2">
      <c r="B11143" s="110"/>
      <c r="C11143" s="122"/>
    </row>
    <row r="11144" spans="2:3" x14ac:dyDescent="0.2">
      <c r="B11144" s="110"/>
      <c r="C11144" s="122"/>
    </row>
    <row r="11145" spans="2:3" x14ac:dyDescent="0.2">
      <c r="B11145" s="110"/>
      <c r="C11145" s="122"/>
    </row>
    <row r="11146" spans="2:3" x14ac:dyDescent="0.2">
      <c r="B11146" s="110"/>
      <c r="C11146" s="122"/>
    </row>
    <row r="11147" spans="2:3" x14ac:dyDescent="0.2">
      <c r="B11147" s="110"/>
      <c r="C11147" s="122"/>
    </row>
    <row r="11148" spans="2:3" x14ac:dyDescent="0.2">
      <c r="B11148" s="110"/>
      <c r="C11148" s="122"/>
    </row>
    <row r="11149" spans="2:3" x14ac:dyDescent="0.2">
      <c r="B11149" s="110"/>
      <c r="C11149" s="122"/>
    </row>
    <row r="11150" spans="2:3" x14ac:dyDescent="0.2">
      <c r="B11150" s="110"/>
      <c r="C11150" s="122"/>
    </row>
    <row r="11151" spans="2:3" x14ac:dyDescent="0.2">
      <c r="B11151" s="110"/>
      <c r="C11151" s="122"/>
    </row>
    <row r="11152" spans="2:3" x14ac:dyDescent="0.2">
      <c r="B11152" s="110"/>
      <c r="C11152" s="122"/>
    </row>
    <row r="11153" spans="2:3" x14ac:dyDescent="0.2">
      <c r="B11153" s="110"/>
      <c r="C11153" s="122"/>
    </row>
    <row r="11154" spans="2:3" x14ac:dyDescent="0.2">
      <c r="B11154" s="110"/>
      <c r="C11154" s="122"/>
    </row>
    <row r="11155" spans="2:3" x14ac:dyDescent="0.2">
      <c r="B11155" s="110"/>
      <c r="C11155" s="122"/>
    </row>
    <row r="11156" spans="2:3" x14ac:dyDescent="0.2">
      <c r="B11156" s="110"/>
      <c r="C11156" s="122"/>
    </row>
    <row r="11157" spans="2:3" x14ac:dyDescent="0.2">
      <c r="B11157" s="110"/>
      <c r="C11157" s="122"/>
    </row>
    <row r="11158" spans="2:3" x14ac:dyDescent="0.2">
      <c r="B11158" s="110"/>
      <c r="C11158" s="122"/>
    </row>
    <row r="11159" spans="2:3" x14ac:dyDescent="0.2">
      <c r="B11159" s="110"/>
      <c r="C11159" s="122"/>
    </row>
    <row r="11160" spans="2:3" x14ac:dyDescent="0.2">
      <c r="B11160" s="110"/>
      <c r="C11160" s="122"/>
    </row>
    <row r="11161" spans="2:3" x14ac:dyDescent="0.2">
      <c r="B11161" s="110"/>
      <c r="C11161" s="122"/>
    </row>
    <row r="11162" spans="2:3" x14ac:dyDescent="0.2">
      <c r="B11162" s="110"/>
      <c r="C11162" s="122"/>
    </row>
    <row r="11163" spans="2:3" x14ac:dyDescent="0.2">
      <c r="B11163" s="110"/>
      <c r="C11163" s="122"/>
    </row>
    <row r="11164" spans="2:3" x14ac:dyDescent="0.2">
      <c r="B11164" s="110"/>
      <c r="C11164" s="122"/>
    </row>
    <row r="11165" spans="2:3" x14ac:dyDescent="0.2">
      <c r="B11165" s="110"/>
      <c r="C11165" s="122"/>
    </row>
    <row r="11166" spans="2:3" x14ac:dyDescent="0.2">
      <c r="B11166" s="110"/>
      <c r="C11166" s="122"/>
    </row>
    <row r="11167" spans="2:3" x14ac:dyDescent="0.2">
      <c r="B11167" s="110"/>
      <c r="C11167" s="122"/>
    </row>
    <row r="11168" spans="2:3" x14ac:dyDescent="0.2">
      <c r="B11168" s="110"/>
      <c r="C11168" s="122"/>
    </row>
    <row r="11169" spans="2:3" x14ac:dyDescent="0.2">
      <c r="B11169" s="110"/>
      <c r="C11169" s="122"/>
    </row>
    <row r="11170" spans="2:3" x14ac:dyDescent="0.2">
      <c r="B11170" s="110"/>
      <c r="C11170" s="122"/>
    </row>
    <row r="11171" spans="2:3" x14ac:dyDescent="0.2">
      <c r="B11171" s="110"/>
      <c r="C11171" s="122"/>
    </row>
    <row r="11172" spans="2:3" x14ac:dyDescent="0.2">
      <c r="B11172" s="110"/>
      <c r="C11172" s="122"/>
    </row>
    <row r="11173" spans="2:3" x14ac:dyDescent="0.2">
      <c r="B11173" s="110"/>
      <c r="C11173" s="122"/>
    </row>
    <row r="11174" spans="2:3" x14ac:dyDescent="0.2">
      <c r="B11174" s="110"/>
      <c r="C11174" s="122"/>
    </row>
    <row r="11175" spans="2:3" x14ac:dyDescent="0.2">
      <c r="B11175" s="110"/>
      <c r="C11175" s="122"/>
    </row>
    <row r="11176" spans="2:3" x14ac:dyDescent="0.2">
      <c r="B11176" s="110"/>
      <c r="C11176" s="122"/>
    </row>
    <row r="11177" spans="2:3" x14ac:dyDescent="0.2">
      <c r="B11177" s="110"/>
      <c r="C11177" s="122"/>
    </row>
    <row r="11178" spans="2:3" x14ac:dyDescent="0.2">
      <c r="B11178" s="110"/>
      <c r="C11178" s="122"/>
    </row>
    <row r="11179" spans="2:3" x14ac:dyDescent="0.2">
      <c r="B11179" s="110"/>
      <c r="C11179" s="122"/>
    </row>
    <row r="11180" spans="2:3" x14ac:dyDescent="0.2">
      <c r="B11180" s="110"/>
      <c r="C11180" s="122"/>
    </row>
    <row r="11181" spans="2:3" x14ac:dyDescent="0.2">
      <c r="B11181" s="110"/>
      <c r="C11181" s="122"/>
    </row>
    <row r="11182" spans="2:3" x14ac:dyDescent="0.2">
      <c r="B11182" s="110"/>
      <c r="C11182" s="122"/>
    </row>
    <row r="11183" spans="2:3" x14ac:dyDescent="0.2">
      <c r="B11183" s="110"/>
      <c r="C11183" s="122"/>
    </row>
    <row r="11184" spans="2:3" x14ac:dyDescent="0.2">
      <c r="B11184" s="110"/>
      <c r="C11184" s="122"/>
    </row>
    <row r="11185" spans="2:3" x14ac:dyDescent="0.2">
      <c r="B11185" s="110"/>
      <c r="C11185" s="122"/>
    </row>
    <row r="11186" spans="2:3" x14ac:dyDescent="0.2">
      <c r="B11186" s="110"/>
      <c r="C11186" s="122"/>
    </row>
    <row r="11187" spans="2:3" x14ac:dyDescent="0.2">
      <c r="B11187" s="110"/>
      <c r="C11187" s="122"/>
    </row>
    <row r="11188" spans="2:3" x14ac:dyDescent="0.2">
      <c r="B11188" s="110"/>
      <c r="C11188" s="122"/>
    </row>
    <row r="11189" spans="2:3" x14ac:dyDescent="0.2">
      <c r="B11189" s="110"/>
      <c r="C11189" s="122"/>
    </row>
    <row r="11190" spans="2:3" x14ac:dyDescent="0.2">
      <c r="B11190" s="110"/>
      <c r="C11190" s="122"/>
    </row>
    <row r="11191" spans="2:3" x14ac:dyDescent="0.2">
      <c r="B11191" s="110"/>
      <c r="C11191" s="122"/>
    </row>
    <row r="11192" spans="2:3" x14ac:dyDescent="0.2">
      <c r="B11192" s="110"/>
      <c r="C11192" s="122"/>
    </row>
    <row r="11193" spans="2:3" x14ac:dyDescent="0.2">
      <c r="B11193" s="110"/>
      <c r="C11193" s="122"/>
    </row>
    <row r="11194" spans="2:3" x14ac:dyDescent="0.2">
      <c r="B11194" s="110"/>
      <c r="C11194" s="122"/>
    </row>
    <row r="11195" spans="2:3" x14ac:dyDescent="0.2">
      <c r="B11195" s="110"/>
      <c r="C11195" s="122"/>
    </row>
    <row r="11196" spans="2:3" x14ac:dyDescent="0.2">
      <c r="B11196" s="110"/>
      <c r="C11196" s="122"/>
    </row>
    <row r="11197" spans="2:3" x14ac:dyDescent="0.2">
      <c r="B11197" s="110"/>
      <c r="C11197" s="122"/>
    </row>
    <row r="11198" spans="2:3" x14ac:dyDescent="0.2">
      <c r="B11198" s="110"/>
      <c r="C11198" s="122"/>
    </row>
    <row r="11199" spans="2:3" x14ac:dyDescent="0.2">
      <c r="B11199" s="110"/>
      <c r="C11199" s="122"/>
    </row>
    <row r="11200" spans="2:3" x14ac:dyDescent="0.2">
      <c r="B11200" s="110"/>
      <c r="C11200" s="122"/>
    </row>
    <row r="11201" spans="2:3" x14ac:dyDescent="0.2">
      <c r="B11201" s="110"/>
      <c r="C11201" s="122"/>
    </row>
    <row r="11202" spans="2:3" x14ac:dyDescent="0.2">
      <c r="B11202" s="110"/>
      <c r="C11202" s="122"/>
    </row>
    <row r="11203" spans="2:3" x14ac:dyDescent="0.2">
      <c r="B11203" s="110"/>
      <c r="C11203" s="122"/>
    </row>
    <row r="11204" spans="2:3" x14ac:dyDescent="0.2">
      <c r="B11204" s="110"/>
      <c r="C11204" s="122"/>
    </row>
    <row r="11205" spans="2:3" x14ac:dyDescent="0.2">
      <c r="B11205" s="110"/>
      <c r="C11205" s="122"/>
    </row>
    <row r="11206" spans="2:3" x14ac:dyDescent="0.2">
      <c r="B11206" s="110"/>
      <c r="C11206" s="122"/>
    </row>
    <row r="11207" spans="2:3" x14ac:dyDescent="0.2">
      <c r="B11207" s="110"/>
      <c r="C11207" s="122"/>
    </row>
    <row r="11208" spans="2:3" x14ac:dyDescent="0.2">
      <c r="B11208" s="110"/>
      <c r="C11208" s="122"/>
    </row>
    <row r="11209" spans="2:3" x14ac:dyDescent="0.2">
      <c r="B11209" s="110"/>
      <c r="C11209" s="122"/>
    </row>
    <row r="11210" spans="2:3" x14ac:dyDescent="0.2">
      <c r="B11210" s="110"/>
      <c r="C11210" s="122"/>
    </row>
    <row r="11211" spans="2:3" x14ac:dyDescent="0.2">
      <c r="B11211" s="110"/>
      <c r="C11211" s="122"/>
    </row>
    <row r="11212" spans="2:3" x14ac:dyDescent="0.2">
      <c r="B11212" s="110"/>
      <c r="C11212" s="122"/>
    </row>
    <row r="11213" spans="2:3" x14ac:dyDescent="0.2">
      <c r="B11213" s="110"/>
      <c r="C11213" s="122"/>
    </row>
    <row r="11214" spans="2:3" x14ac:dyDescent="0.2">
      <c r="B11214" s="110"/>
      <c r="C11214" s="122"/>
    </row>
    <row r="11215" spans="2:3" x14ac:dyDescent="0.2">
      <c r="B11215" s="110"/>
      <c r="C11215" s="122"/>
    </row>
    <row r="11216" spans="2:3" x14ac:dyDescent="0.2">
      <c r="B11216" s="110"/>
      <c r="C11216" s="122"/>
    </row>
    <row r="11217" spans="2:3" x14ac:dyDescent="0.2">
      <c r="B11217" s="110"/>
      <c r="C11217" s="122"/>
    </row>
    <row r="11218" spans="2:3" x14ac:dyDescent="0.2">
      <c r="B11218" s="110"/>
      <c r="C11218" s="122"/>
    </row>
    <row r="11219" spans="2:3" x14ac:dyDescent="0.2">
      <c r="B11219" s="110"/>
      <c r="C11219" s="122"/>
    </row>
    <row r="11220" spans="2:3" x14ac:dyDescent="0.2">
      <c r="B11220" s="110"/>
      <c r="C11220" s="122"/>
    </row>
    <row r="11221" spans="2:3" x14ac:dyDescent="0.2">
      <c r="B11221" s="110"/>
      <c r="C11221" s="122"/>
    </row>
    <row r="11222" spans="2:3" x14ac:dyDescent="0.2">
      <c r="B11222" s="110"/>
      <c r="C11222" s="122"/>
    </row>
    <row r="11223" spans="2:3" x14ac:dyDescent="0.2">
      <c r="B11223" s="110"/>
      <c r="C11223" s="122"/>
    </row>
    <row r="11224" spans="2:3" x14ac:dyDescent="0.2">
      <c r="B11224" s="110"/>
      <c r="C11224" s="122"/>
    </row>
    <row r="11225" spans="2:3" x14ac:dyDescent="0.2">
      <c r="B11225" s="110"/>
      <c r="C11225" s="122"/>
    </row>
    <row r="11226" spans="2:3" x14ac:dyDescent="0.2">
      <c r="B11226" s="110"/>
      <c r="C11226" s="122"/>
    </row>
    <row r="11227" spans="2:3" x14ac:dyDescent="0.2">
      <c r="B11227" s="110"/>
      <c r="C11227" s="122"/>
    </row>
    <row r="11228" spans="2:3" x14ac:dyDescent="0.2">
      <c r="B11228" s="110"/>
      <c r="C11228" s="122"/>
    </row>
    <row r="11229" spans="2:3" x14ac:dyDescent="0.2">
      <c r="B11229" s="110"/>
      <c r="C11229" s="122"/>
    </row>
    <row r="11230" spans="2:3" x14ac:dyDescent="0.2">
      <c r="B11230" s="110"/>
      <c r="C11230" s="122"/>
    </row>
    <row r="11231" spans="2:3" x14ac:dyDescent="0.2">
      <c r="B11231" s="110"/>
      <c r="C11231" s="122"/>
    </row>
    <row r="11232" spans="2:3" x14ac:dyDescent="0.2">
      <c r="B11232" s="110"/>
      <c r="C11232" s="122"/>
    </row>
    <row r="11233" spans="2:3" x14ac:dyDescent="0.2">
      <c r="B11233" s="110"/>
      <c r="C11233" s="122"/>
    </row>
    <row r="11234" spans="2:3" x14ac:dyDescent="0.2">
      <c r="B11234" s="110"/>
      <c r="C11234" s="122"/>
    </row>
    <row r="11235" spans="2:3" x14ac:dyDescent="0.2">
      <c r="B11235" s="110"/>
      <c r="C11235" s="122"/>
    </row>
    <row r="11236" spans="2:3" x14ac:dyDescent="0.2">
      <c r="B11236" s="110"/>
      <c r="C11236" s="122"/>
    </row>
    <row r="11237" spans="2:3" x14ac:dyDescent="0.2">
      <c r="B11237" s="110"/>
      <c r="C11237" s="122"/>
    </row>
    <row r="11238" spans="2:3" x14ac:dyDescent="0.2">
      <c r="B11238" s="110"/>
      <c r="C11238" s="122"/>
    </row>
    <row r="11239" spans="2:3" x14ac:dyDescent="0.2">
      <c r="B11239" s="110"/>
      <c r="C11239" s="122"/>
    </row>
    <row r="11240" spans="2:3" x14ac:dyDescent="0.2">
      <c r="B11240" s="110"/>
      <c r="C11240" s="122"/>
    </row>
    <row r="11241" spans="2:3" x14ac:dyDescent="0.2">
      <c r="B11241" s="110"/>
      <c r="C11241" s="122"/>
    </row>
    <row r="11242" spans="2:3" x14ac:dyDescent="0.2">
      <c r="B11242" s="110"/>
      <c r="C11242" s="122"/>
    </row>
    <row r="11243" spans="2:3" x14ac:dyDescent="0.2">
      <c r="B11243" s="110"/>
      <c r="C11243" s="122"/>
    </row>
    <row r="11244" spans="2:3" x14ac:dyDescent="0.2">
      <c r="B11244" s="110"/>
      <c r="C11244" s="122"/>
    </row>
    <row r="11245" spans="2:3" x14ac:dyDescent="0.2">
      <c r="B11245" s="110"/>
      <c r="C11245" s="122"/>
    </row>
    <row r="11246" spans="2:3" x14ac:dyDescent="0.2">
      <c r="B11246" s="110"/>
      <c r="C11246" s="122"/>
    </row>
    <row r="11247" spans="2:3" x14ac:dyDescent="0.2">
      <c r="B11247" s="110"/>
      <c r="C11247" s="122"/>
    </row>
    <row r="11248" spans="2:3" x14ac:dyDescent="0.2">
      <c r="B11248" s="110"/>
      <c r="C11248" s="122"/>
    </row>
    <row r="11249" spans="2:3" x14ac:dyDescent="0.2">
      <c r="B11249" s="110"/>
      <c r="C11249" s="122"/>
    </row>
    <row r="11250" spans="2:3" x14ac:dyDescent="0.2">
      <c r="B11250" s="110"/>
      <c r="C11250" s="122"/>
    </row>
    <row r="11251" spans="2:3" x14ac:dyDescent="0.2">
      <c r="B11251" s="110"/>
      <c r="C11251" s="122"/>
    </row>
    <row r="11252" spans="2:3" x14ac:dyDescent="0.2">
      <c r="B11252" s="110"/>
      <c r="C11252" s="122"/>
    </row>
    <row r="11253" spans="2:3" x14ac:dyDescent="0.2">
      <c r="B11253" s="110"/>
      <c r="C11253" s="122"/>
    </row>
    <row r="11254" spans="2:3" x14ac:dyDescent="0.2">
      <c r="B11254" s="110"/>
      <c r="C11254" s="122"/>
    </row>
    <row r="11255" spans="2:3" x14ac:dyDescent="0.2">
      <c r="B11255" s="110"/>
      <c r="C11255" s="122"/>
    </row>
    <row r="11256" spans="2:3" x14ac:dyDescent="0.2">
      <c r="B11256" s="110"/>
      <c r="C11256" s="122"/>
    </row>
    <row r="11257" spans="2:3" x14ac:dyDescent="0.2">
      <c r="B11257" s="110"/>
      <c r="C11257" s="122"/>
    </row>
    <row r="11258" spans="2:3" x14ac:dyDescent="0.2">
      <c r="B11258" s="110"/>
      <c r="C11258" s="122"/>
    </row>
    <row r="11259" spans="2:3" x14ac:dyDescent="0.2">
      <c r="B11259" s="110"/>
      <c r="C11259" s="122"/>
    </row>
    <row r="11260" spans="2:3" x14ac:dyDescent="0.2">
      <c r="B11260" s="110"/>
      <c r="C11260" s="122"/>
    </row>
    <row r="11261" spans="2:3" x14ac:dyDescent="0.2">
      <c r="B11261" s="110"/>
      <c r="C11261" s="122"/>
    </row>
    <row r="11262" spans="2:3" x14ac:dyDescent="0.2">
      <c r="B11262" s="110"/>
      <c r="C11262" s="122"/>
    </row>
    <row r="11263" spans="2:3" x14ac:dyDescent="0.2">
      <c r="B11263" s="110"/>
      <c r="C11263" s="122"/>
    </row>
    <row r="11264" spans="2:3" x14ac:dyDescent="0.2">
      <c r="B11264" s="110"/>
      <c r="C11264" s="122"/>
    </row>
    <row r="11265" spans="2:3" x14ac:dyDescent="0.2">
      <c r="B11265" s="110"/>
      <c r="C11265" s="122"/>
    </row>
    <row r="11266" spans="2:3" x14ac:dyDescent="0.2">
      <c r="B11266" s="110"/>
      <c r="C11266" s="122"/>
    </row>
    <row r="11267" spans="2:3" x14ac:dyDescent="0.2">
      <c r="B11267" s="110"/>
      <c r="C11267" s="122"/>
    </row>
    <row r="11268" spans="2:3" x14ac:dyDescent="0.2">
      <c r="B11268" s="110"/>
      <c r="C11268" s="122"/>
    </row>
    <row r="11269" spans="2:3" x14ac:dyDescent="0.2">
      <c r="B11269" s="110"/>
      <c r="C11269" s="122"/>
    </row>
    <row r="11270" spans="2:3" x14ac:dyDescent="0.2">
      <c r="B11270" s="110"/>
      <c r="C11270" s="122"/>
    </row>
    <row r="11271" spans="2:3" x14ac:dyDescent="0.2">
      <c r="B11271" s="110"/>
      <c r="C11271" s="122"/>
    </row>
    <row r="11272" spans="2:3" x14ac:dyDescent="0.2">
      <c r="B11272" s="110"/>
      <c r="C11272" s="122"/>
    </row>
    <row r="11273" spans="2:3" x14ac:dyDescent="0.2">
      <c r="B11273" s="110"/>
      <c r="C11273" s="122"/>
    </row>
    <row r="11274" spans="2:3" x14ac:dyDescent="0.2">
      <c r="B11274" s="110"/>
      <c r="C11274" s="122"/>
    </row>
    <row r="11275" spans="2:3" x14ac:dyDescent="0.2">
      <c r="B11275" s="110"/>
      <c r="C11275" s="122"/>
    </row>
    <row r="11276" spans="2:3" x14ac:dyDescent="0.2">
      <c r="B11276" s="110"/>
      <c r="C11276" s="122"/>
    </row>
    <row r="11277" spans="2:3" x14ac:dyDescent="0.2">
      <c r="B11277" s="110"/>
      <c r="C11277" s="122"/>
    </row>
    <row r="11278" spans="2:3" x14ac:dyDescent="0.2">
      <c r="B11278" s="110"/>
      <c r="C11278" s="122"/>
    </row>
    <row r="11279" spans="2:3" x14ac:dyDescent="0.2">
      <c r="B11279" s="110"/>
      <c r="C11279" s="122"/>
    </row>
    <row r="11280" spans="2:3" x14ac:dyDescent="0.2">
      <c r="B11280" s="110"/>
      <c r="C11280" s="122"/>
    </row>
    <row r="11281" spans="2:3" x14ac:dyDescent="0.2">
      <c r="B11281" s="110"/>
      <c r="C11281" s="122"/>
    </row>
    <row r="11282" spans="2:3" x14ac:dyDescent="0.2">
      <c r="B11282" s="110"/>
      <c r="C11282" s="122"/>
    </row>
    <row r="11283" spans="2:3" x14ac:dyDescent="0.2">
      <c r="B11283" s="110"/>
      <c r="C11283" s="122"/>
    </row>
    <row r="11284" spans="2:3" x14ac:dyDescent="0.2">
      <c r="B11284" s="110"/>
      <c r="C11284" s="122"/>
    </row>
    <row r="11285" spans="2:3" x14ac:dyDescent="0.2">
      <c r="B11285" s="110"/>
      <c r="C11285" s="122"/>
    </row>
    <row r="11286" spans="2:3" x14ac:dyDescent="0.2">
      <c r="B11286" s="110"/>
      <c r="C11286" s="122"/>
    </row>
    <row r="11287" spans="2:3" x14ac:dyDescent="0.2">
      <c r="B11287" s="110"/>
      <c r="C11287" s="122"/>
    </row>
    <row r="11288" spans="2:3" x14ac:dyDescent="0.2">
      <c r="B11288" s="110"/>
      <c r="C11288" s="122"/>
    </row>
    <row r="11289" spans="2:3" x14ac:dyDescent="0.2">
      <c r="B11289" s="110"/>
      <c r="C11289" s="122"/>
    </row>
    <row r="11290" spans="2:3" x14ac:dyDescent="0.2">
      <c r="B11290" s="110"/>
      <c r="C11290" s="122"/>
    </row>
    <row r="11291" spans="2:3" x14ac:dyDescent="0.2">
      <c r="B11291" s="110"/>
      <c r="C11291" s="122"/>
    </row>
    <row r="11292" spans="2:3" x14ac:dyDescent="0.2">
      <c r="B11292" s="110"/>
      <c r="C11292" s="122"/>
    </row>
    <row r="11293" spans="2:3" x14ac:dyDescent="0.2">
      <c r="B11293" s="110"/>
      <c r="C11293" s="122"/>
    </row>
    <row r="11294" spans="2:3" x14ac:dyDescent="0.2">
      <c r="B11294" s="110"/>
      <c r="C11294" s="122"/>
    </row>
    <row r="11295" spans="2:3" x14ac:dyDescent="0.2">
      <c r="B11295" s="110"/>
      <c r="C11295" s="122"/>
    </row>
    <row r="11296" spans="2:3" x14ac:dyDescent="0.2">
      <c r="B11296" s="110"/>
      <c r="C11296" s="122"/>
    </row>
    <row r="11297" spans="2:3" x14ac:dyDescent="0.2">
      <c r="B11297" s="110"/>
      <c r="C11297" s="122"/>
    </row>
    <row r="11298" spans="2:3" x14ac:dyDescent="0.2">
      <c r="B11298" s="110"/>
      <c r="C11298" s="122"/>
    </row>
    <row r="11299" spans="2:3" x14ac:dyDescent="0.2">
      <c r="B11299" s="110"/>
      <c r="C11299" s="122"/>
    </row>
    <row r="11300" spans="2:3" x14ac:dyDescent="0.2">
      <c r="B11300" s="110"/>
      <c r="C11300" s="122"/>
    </row>
    <row r="11301" spans="2:3" x14ac:dyDescent="0.2">
      <c r="B11301" s="110"/>
      <c r="C11301" s="122"/>
    </row>
    <row r="11302" spans="2:3" x14ac:dyDescent="0.2">
      <c r="B11302" s="110"/>
      <c r="C11302" s="122"/>
    </row>
    <row r="11303" spans="2:3" x14ac:dyDescent="0.2">
      <c r="B11303" s="110"/>
      <c r="C11303" s="122"/>
    </row>
    <row r="11304" spans="2:3" x14ac:dyDescent="0.2">
      <c r="B11304" s="110"/>
      <c r="C11304" s="122"/>
    </row>
    <row r="11305" spans="2:3" x14ac:dyDescent="0.2">
      <c r="B11305" s="110"/>
      <c r="C11305" s="122"/>
    </row>
    <row r="11306" spans="2:3" x14ac:dyDescent="0.2">
      <c r="B11306" s="110"/>
      <c r="C11306" s="122"/>
    </row>
    <row r="11307" spans="2:3" x14ac:dyDescent="0.2">
      <c r="B11307" s="110"/>
      <c r="C11307" s="122"/>
    </row>
    <row r="11308" spans="2:3" x14ac:dyDescent="0.2">
      <c r="B11308" s="110"/>
      <c r="C11308" s="122"/>
    </row>
    <row r="11309" spans="2:3" x14ac:dyDescent="0.2">
      <c r="B11309" s="110"/>
      <c r="C11309" s="122"/>
    </row>
    <row r="11310" spans="2:3" x14ac:dyDescent="0.2">
      <c r="B11310" s="110"/>
      <c r="C11310" s="122"/>
    </row>
    <row r="11311" spans="2:3" x14ac:dyDescent="0.2">
      <c r="B11311" s="110"/>
      <c r="C11311" s="122"/>
    </row>
    <row r="11312" spans="2:3" x14ac:dyDescent="0.2">
      <c r="B11312" s="110"/>
      <c r="C11312" s="122"/>
    </row>
    <row r="11313" spans="2:3" x14ac:dyDescent="0.2">
      <c r="B11313" s="110"/>
      <c r="C11313" s="122"/>
    </row>
    <row r="11314" spans="2:3" x14ac:dyDescent="0.2">
      <c r="B11314" s="110"/>
      <c r="C11314" s="122"/>
    </row>
    <row r="11315" spans="2:3" x14ac:dyDescent="0.2">
      <c r="B11315" s="110"/>
      <c r="C11315" s="122"/>
    </row>
    <row r="11316" spans="2:3" x14ac:dyDescent="0.2">
      <c r="B11316" s="110"/>
      <c r="C11316" s="122"/>
    </row>
    <row r="11317" spans="2:3" x14ac:dyDescent="0.2">
      <c r="B11317" s="110"/>
      <c r="C11317" s="122"/>
    </row>
    <row r="11318" spans="2:3" x14ac:dyDescent="0.2">
      <c r="B11318" s="110"/>
      <c r="C11318" s="122"/>
    </row>
    <row r="11319" spans="2:3" x14ac:dyDescent="0.2">
      <c r="B11319" s="110"/>
      <c r="C11319" s="122"/>
    </row>
    <row r="11320" spans="2:3" x14ac:dyDescent="0.2">
      <c r="B11320" s="110"/>
      <c r="C11320" s="122"/>
    </row>
    <row r="11321" spans="2:3" x14ac:dyDescent="0.2">
      <c r="B11321" s="110"/>
      <c r="C11321" s="122"/>
    </row>
    <row r="11322" spans="2:3" x14ac:dyDescent="0.2">
      <c r="B11322" s="110"/>
      <c r="C11322" s="122"/>
    </row>
    <row r="11323" spans="2:3" x14ac:dyDescent="0.2">
      <c r="B11323" s="110"/>
      <c r="C11323" s="122"/>
    </row>
    <row r="11324" spans="2:3" x14ac:dyDescent="0.2">
      <c r="B11324" s="110"/>
      <c r="C11324" s="122"/>
    </row>
    <row r="11325" spans="2:3" x14ac:dyDescent="0.2">
      <c r="B11325" s="110"/>
      <c r="C11325" s="122"/>
    </row>
    <row r="11326" spans="2:3" x14ac:dyDescent="0.2">
      <c r="B11326" s="110"/>
      <c r="C11326" s="122"/>
    </row>
    <row r="11327" spans="2:3" x14ac:dyDescent="0.2">
      <c r="B11327" s="110"/>
      <c r="C11327" s="122"/>
    </row>
    <row r="11328" spans="2:3" x14ac:dyDescent="0.2">
      <c r="B11328" s="110"/>
      <c r="C11328" s="122"/>
    </row>
    <row r="11329" spans="2:3" x14ac:dyDescent="0.2">
      <c r="B11329" s="110"/>
      <c r="C11329" s="122"/>
    </row>
    <row r="11330" spans="2:3" x14ac:dyDescent="0.2">
      <c r="B11330" s="110"/>
      <c r="C11330" s="122"/>
    </row>
    <row r="11331" spans="2:3" x14ac:dyDescent="0.2">
      <c r="B11331" s="110"/>
      <c r="C11331" s="122"/>
    </row>
    <row r="11332" spans="2:3" x14ac:dyDescent="0.2">
      <c r="B11332" s="110"/>
      <c r="C11332" s="122"/>
    </row>
    <row r="11333" spans="2:3" x14ac:dyDescent="0.2">
      <c r="B11333" s="110"/>
      <c r="C11333" s="122"/>
    </row>
    <row r="11334" spans="2:3" x14ac:dyDescent="0.2">
      <c r="B11334" s="110"/>
      <c r="C11334" s="122"/>
    </row>
    <row r="11335" spans="2:3" x14ac:dyDescent="0.2">
      <c r="B11335" s="110"/>
      <c r="C11335" s="122"/>
    </row>
    <row r="11336" spans="2:3" x14ac:dyDescent="0.2">
      <c r="B11336" s="110"/>
      <c r="C11336" s="122"/>
    </row>
    <row r="11337" spans="2:3" x14ac:dyDescent="0.2">
      <c r="B11337" s="110"/>
      <c r="C11337" s="122"/>
    </row>
    <row r="11338" spans="2:3" x14ac:dyDescent="0.2">
      <c r="B11338" s="110"/>
      <c r="C11338" s="122"/>
    </row>
    <row r="11339" spans="2:3" x14ac:dyDescent="0.2">
      <c r="B11339" s="110"/>
      <c r="C11339" s="122"/>
    </row>
    <row r="11340" spans="2:3" x14ac:dyDescent="0.2">
      <c r="B11340" s="110"/>
      <c r="C11340" s="122"/>
    </row>
    <row r="11341" spans="2:3" x14ac:dyDescent="0.2">
      <c r="B11341" s="110"/>
      <c r="C11341" s="122"/>
    </row>
    <row r="11342" spans="2:3" x14ac:dyDescent="0.2">
      <c r="B11342" s="110"/>
      <c r="C11342" s="122"/>
    </row>
    <row r="11343" spans="2:3" x14ac:dyDescent="0.2">
      <c r="B11343" s="110"/>
      <c r="C11343" s="122"/>
    </row>
    <row r="11344" spans="2:3" x14ac:dyDescent="0.2">
      <c r="B11344" s="110"/>
      <c r="C11344" s="122"/>
    </row>
    <row r="11345" spans="2:3" x14ac:dyDescent="0.2">
      <c r="B11345" s="110"/>
      <c r="C11345" s="122"/>
    </row>
    <row r="11346" spans="2:3" x14ac:dyDescent="0.2">
      <c r="B11346" s="110"/>
      <c r="C11346" s="122"/>
    </row>
    <row r="11347" spans="2:3" x14ac:dyDescent="0.2">
      <c r="B11347" s="110"/>
      <c r="C11347" s="122"/>
    </row>
    <row r="11348" spans="2:3" x14ac:dyDescent="0.2">
      <c r="B11348" s="110"/>
      <c r="C11348" s="122"/>
    </row>
    <row r="11349" spans="2:3" x14ac:dyDescent="0.2">
      <c r="B11349" s="110"/>
      <c r="C11349" s="122"/>
    </row>
    <row r="11350" spans="2:3" x14ac:dyDescent="0.2">
      <c r="B11350" s="110"/>
      <c r="C11350" s="122"/>
    </row>
    <row r="11351" spans="2:3" x14ac:dyDescent="0.2">
      <c r="B11351" s="110"/>
      <c r="C11351" s="122"/>
    </row>
    <row r="11352" spans="2:3" x14ac:dyDescent="0.2">
      <c r="B11352" s="110"/>
      <c r="C11352" s="122"/>
    </row>
    <row r="11353" spans="2:3" x14ac:dyDescent="0.2">
      <c r="B11353" s="110"/>
      <c r="C11353" s="122"/>
    </row>
    <row r="11354" spans="2:3" x14ac:dyDescent="0.2">
      <c r="B11354" s="110"/>
      <c r="C11354" s="122"/>
    </row>
    <row r="11355" spans="2:3" x14ac:dyDescent="0.2">
      <c r="B11355" s="110"/>
      <c r="C11355" s="122"/>
    </row>
    <row r="11356" spans="2:3" x14ac:dyDescent="0.2">
      <c r="B11356" s="110"/>
      <c r="C11356" s="122"/>
    </row>
    <row r="11357" spans="2:3" x14ac:dyDescent="0.2">
      <c r="B11357" s="110"/>
      <c r="C11357" s="122"/>
    </row>
    <row r="11358" spans="2:3" x14ac:dyDescent="0.2">
      <c r="B11358" s="110"/>
      <c r="C11358" s="122"/>
    </row>
    <row r="11359" spans="2:3" x14ac:dyDescent="0.2">
      <c r="B11359" s="110"/>
      <c r="C11359" s="122"/>
    </row>
    <row r="11360" spans="2:3" x14ac:dyDescent="0.2">
      <c r="B11360" s="110"/>
      <c r="C11360" s="122"/>
    </row>
    <row r="11361" spans="2:3" x14ac:dyDescent="0.2">
      <c r="B11361" s="110"/>
      <c r="C11361" s="122"/>
    </row>
    <row r="11362" spans="2:3" x14ac:dyDescent="0.2">
      <c r="B11362" s="110"/>
      <c r="C11362" s="122"/>
    </row>
    <row r="11363" spans="2:3" x14ac:dyDescent="0.2">
      <c r="B11363" s="110"/>
      <c r="C11363" s="122"/>
    </row>
    <row r="11364" spans="2:3" x14ac:dyDescent="0.2">
      <c r="B11364" s="110"/>
      <c r="C11364" s="122"/>
    </row>
    <row r="11365" spans="2:3" x14ac:dyDescent="0.2">
      <c r="B11365" s="110"/>
      <c r="C11365" s="122"/>
    </row>
    <row r="11366" spans="2:3" x14ac:dyDescent="0.2">
      <c r="B11366" s="110"/>
      <c r="C11366" s="122"/>
    </row>
    <row r="11367" spans="2:3" x14ac:dyDescent="0.2">
      <c r="B11367" s="110"/>
      <c r="C11367" s="122"/>
    </row>
    <row r="11368" spans="2:3" x14ac:dyDescent="0.2">
      <c r="B11368" s="110"/>
      <c r="C11368" s="122"/>
    </row>
    <row r="11369" spans="2:3" x14ac:dyDescent="0.2">
      <c r="B11369" s="110"/>
      <c r="C11369" s="122"/>
    </row>
    <row r="11370" spans="2:3" x14ac:dyDescent="0.2">
      <c r="B11370" s="110"/>
      <c r="C11370" s="122"/>
    </row>
    <row r="11371" spans="2:3" x14ac:dyDescent="0.2">
      <c r="B11371" s="110"/>
      <c r="C11371" s="122"/>
    </row>
    <row r="11372" spans="2:3" x14ac:dyDescent="0.2">
      <c r="B11372" s="110"/>
      <c r="C11372" s="122"/>
    </row>
    <row r="11373" spans="2:3" x14ac:dyDescent="0.2">
      <c r="B11373" s="110"/>
      <c r="C11373" s="122"/>
    </row>
    <row r="11374" spans="2:3" x14ac:dyDescent="0.2">
      <c r="B11374" s="110"/>
      <c r="C11374" s="122"/>
    </row>
    <row r="11375" spans="2:3" x14ac:dyDescent="0.2">
      <c r="B11375" s="110"/>
      <c r="C11375" s="122"/>
    </row>
    <row r="11376" spans="2:3" x14ac:dyDescent="0.2">
      <c r="B11376" s="110"/>
      <c r="C11376" s="122"/>
    </row>
    <row r="11377" spans="2:3" x14ac:dyDescent="0.2">
      <c r="B11377" s="110"/>
      <c r="C11377" s="122"/>
    </row>
    <row r="11378" spans="2:3" x14ac:dyDescent="0.2">
      <c r="B11378" s="110"/>
      <c r="C11378" s="122"/>
    </row>
    <row r="11379" spans="2:3" x14ac:dyDescent="0.2">
      <c r="B11379" s="110"/>
      <c r="C11379" s="122"/>
    </row>
    <row r="11380" spans="2:3" x14ac:dyDescent="0.2">
      <c r="B11380" s="110"/>
      <c r="C11380" s="122"/>
    </row>
    <row r="11381" spans="2:3" x14ac:dyDescent="0.2">
      <c r="B11381" s="110"/>
      <c r="C11381" s="122"/>
    </row>
    <row r="11382" spans="2:3" x14ac:dyDescent="0.2">
      <c r="B11382" s="110"/>
      <c r="C11382" s="122"/>
    </row>
    <row r="11383" spans="2:3" x14ac:dyDescent="0.2">
      <c r="B11383" s="110"/>
      <c r="C11383" s="122"/>
    </row>
    <row r="11384" spans="2:3" x14ac:dyDescent="0.2">
      <c r="B11384" s="110"/>
      <c r="C11384" s="122"/>
    </row>
    <row r="11385" spans="2:3" x14ac:dyDescent="0.2">
      <c r="B11385" s="110"/>
      <c r="C11385" s="122"/>
    </row>
    <row r="11386" spans="2:3" x14ac:dyDescent="0.2">
      <c r="B11386" s="110"/>
      <c r="C11386" s="122"/>
    </row>
    <row r="11387" spans="2:3" x14ac:dyDescent="0.2">
      <c r="B11387" s="110"/>
      <c r="C11387" s="122"/>
    </row>
    <row r="11388" spans="2:3" x14ac:dyDescent="0.2">
      <c r="B11388" s="110"/>
      <c r="C11388" s="122"/>
    </row>
    <row r="11389" spans="2:3" x14ac:dyDescent="0.2">
      <c r="B11389" s="110"/>
      <c r="C11389" s="122"/>
    </row>
    <row r="11390" spans="2:3" x14ac:dyDescent="0.2">
      <c r="B11390" s="110"/>
      <c r="C11390" s="122"/>
    </row>
    <row r="11391" spans="2:3" x14ac:dyDescent="0.2">
      <c r="B11391" s="110"/>
      <c r="C11391" s="122"/>
    </row>
    <row r="11392" spans="2:3" x14ac:dyDescent="0.2">
      <c r="B11392" s="110"/>
      <c r="C11392" s="122"/>
    </row>
    <row r="11393" spans="2:3" x14ac:dyDescent="0.2">
      <c r="B11393" s="110"/>
      <c r="C11393" s="122"/>
    </row>
    <row r="11394" spans="2:3" x14ac:dyDescent="0.2">
      <c r="B11394" s="110"/>
      <c r="C11394" s="122"/>
    </row>
    <row r="11395" spans="2:3" x14ac:dyDescent="0.2">
      <c r="B11395" s="110"/>
      <c r="C11395" s="122"/>
    </row>
    <row r="11396" spans="2:3" x14ac:dyDescent="0.2">
      <c r="B11396" s="110"/>
      <c r="C11396" s="122"/>
    </row>
    <row r="11397" spans="2:3" x14ac:dyDescent="0.2">
      <c r="B11397" s="110"/>
      <c r="C11397" s="122"/>
    </row>
    <row r="11398" spans="2:3" x14ac:dyDescent="0.2">
      <c r="B11398" s="110"/>
      <c r="C11398" s="122"/>
    </row>
    <row r="11399" spans="2:3" x14ac:dyDescent="0.2">
      <c r="B11399" s="110"/>
      <c r="C11399" s="122"/>
    </row>
    <row r="11400" spans="2:3" x14ac:dyDescent="0.2">
      <c r="B11400" s="110"/>
      <c r="C11400" s="122"/>
    </row>
    <row r="11401" spans="2:3" x14ac:dyDescent="0.2">
      <c r="B11401" s="110"/>
      <c r="C11401" s="122"/>
    </row>
    <row r="11402" spans="2:3" x14ac:dyDescent="0.2">
      <c r="B11402" s="110"/>
      <c r="C11402" s="122"/>
    </row>
    <row r="11403" spans="2:3" x14ac:dyDescent="0.2">
      <c r="B11403" s="110"/>
      <c r="C11403" s="122"/>
    </row>
    <row r="11404" spans="2:3" x14ac:dyDescent="0.2">
      <c r="B11404" s="110"/>
      <c r="C11404" s="122"/>
    </row>
    <row r="11405" spans="2:3" x14ac:dyDescent="0.2">
      <c r="B11405" s="110"/>
      <c r="C11405" s="122"/>
    </row>
    <row r="11406" spans="2:3" x14ac:dyDescent="0.2">
      <c r="B11406" s="110"/>
      <c r="C11406" s="122"/>
    </row>
    <row r="11407" spans="2:3" x14ac:dyDescent="0.2">
      <c r="B11407" s="110"/>
      <c r="C11407" s="122"/>
    </row>
    <row r="11408" spans="2:3" x14ac:dyDescent="0.2">
      <c r="B11408" s="110"/>
      <c r="C11408" s="122"/>
    </row>
    <row r="11409" spans="2:3" x14ac:dyDescent="0.2">
      <c r="B11409" s="110"/>
      <c r="C11409" s="122"/>
    </row>
    <row r="11410" spans="2:3" x14ac:dyDescent="0.2">
      <c r="B11410" s="110"/>
      <c r="C11410" s="122"/>
    </row>
    <row r="11411" spans="2:3" x14ac:dyDescent="0.2">
      <c r="B11411" s="110"/>
      <c r="C11411" s="122"/>
    </row>
    <row r="11412" spans="2:3" x14ac:dyDescent="0.2">
      <c r="B11412" s="110"/>
      <c r="C11412" s="122"/>
    </row>
    <row r="11413" spans="2:3" x14ac:dyDescent="0.2">
      <c r="B11413" s="110"/>
      <c r="C11413" s="122"/>
    </row>
    <row r="11414" spans="2:3" x14ac:dyDescent="0.2">
      <c r="B11414" s="110"/>
      <c r="C11414" s="122"/>
    </row>
    <row r="11415" spans="2:3" x14ac:dyDescent="0.2">
      <c r="B11415" s="110"/>
      <c r="C11415" s="122"/>
    </row>
    <row r="11416" spans="2:3" x14ac:dyDescent="0.2">
      <c r="B11416" s="110"/>
      <c r="C11416" s="122"/>
    </row>
    <row r="11417" spans="2:3" x14ac:dyDescent="0.2">
      <c r="B11417" s="110"/>
      <c r="C11417" s="122"/>
    </row>
    <row r="11418" spans="2:3" x14ac:dyDescent="0.2">
      <c r="B11418" s="110"/>
      <c r="C11418" s="122"/>
    </row>
    <row r="11419" spans="2:3" x14ac:dyDescent="0.2">
      <c r="B11419" s="110"/>
      <c r="C11419" s="122"/>
    </row>
    <row r="11420" spans="2:3" x14ac:dyDescent="0.2">
      <c r="B11420" s="110"/>
      <c r="C11420" s="122"/>
    </row>
    <row r="11421" spans="2:3" x14ac:dyDescent="0.2">
      <c r="B11421" s="110"/>
      <c r="C11421" s="122"/>
    </row>
    <row r="11422" spans="2:3" x14ac:dyDescent="0.2">
      <c r="B11422" s="110"/>
      <c r="C11422" s="122"/>
    </row>
    <row r="11423" spans="2:3" x14ac:dyDescent="0.2">
      <c r="B11423" s="110"/>
      <c r="C11423" s="122"/>
    </row>
    <row r="11424" spans="2:3" x14ac:dyDescent="0.2">
      <c r="B11424" s="110"/>
      <c r="C11424" s="122"/>
    </row>
    <row r="11425" spans="2:3" x14ac:dyDescent="0.2">
      <c r="B11425" s="110"/>
      <c r="C11425" s="122"/>
    </row>
    <row r="11426" spans="2:3" x14ac:dyDescent="0.2">
      <c r="B11426" s="110"/>
      <c r="C11426" s="122"/>
    </row>
    <row r="11427" spans="2:3" x14ac:dyDescent="0.2">
      <c r="B11427" s="110"/>
      <c r="C11427" s="122"/>
    </row>
    <row r="11428" spans="2:3" x14ac:dyDescent="0.2">
      <c r="B11428" s="110"/>
      <c r="C11428" s="122"/>
    </row>
    <row r="11429" spans="2:3" x14ac:dyDescent="0.2">
      <c r="B11429" s="110"/>
      <c r="C11429" s="122"/>
    </row>
    <row r="11430" spans="2:3" x14ac:dyDescent="0.2">
      <c r="B11430" s="110"/>
      <c r="C11430" s="122"/>
    </row>
    <row r="11431" spans="2:3" x14ac:dyDescent="0.2">
      <c r="B11431" s="110"/>
      <c r="C11431" s="122"/>
    </row>
    <row r="11432" spans="2:3" x14ac:dyDescent="0.2">
      <c r="B11432" s="110"/>
      <c r="C11432" s="122"/>
    </row>
    <row r="11433" spans="2:3" x14ac:dyDescent="0.2">
      <c r="B11433" s="110"/>
      <c r="C11433" s="122"/>
    </row>
    <row r="11434" spans="2:3" x14ac:dyDescent="0.2">
      <c r="B11434" s="110"/>
      <c r="C11434" s="122"/>
    </row>
    <row r="11435" spans="2:3" x14ac:dyDescent="0.2">
      <c r="B11435" s="110"/>
      <c r="C11435" s="122"/>
    </row>
    <row r="11436" spans="2:3" x14ac:dyDescent="0.2">
      <c r="B11436" s="110"/>
      <c r="C11436" s="122"/>
    </row>
    <row r="11437" spans="2:3" x14ac:dyDescent="0.2">
      <c r="B11437" s="110"/>
      <c r="C11437" s="122"/>
    </row>
    <row r="11438" spans="2:3" x14ac:dyDescent="0.2">
      <c r="B11438" s="110"/>
      <c r="C11438" s="122"/>
    </row>
    <row r="11439" spans="2:3" x14ac:dyDescent="0.2">
      <c r="B11439" s="110"/>
      <c r="C11439" s="122"/>
    </row>
    <row r="11440" spans="2:3" x14ac:dyDescent="0.2">
      <c r="B11440" s="110"/>
      <c r="C11440" s="122"/>
    </row>
    <row r="11441" spans="2:3" x14ac:dyDescent="0.2">
      <c r="B11441" s="110"/>
      <c r="C11441" s="122"/>
    </row>
    <row r="11442" spans="2:3" x14ac:dyDescent="0.2">
      <c r="B11442" s="110"/>
      <c r="C11442" s="122"/>
    </row>
    <row r="11443" spans="2:3" x14ac:dyDescent="0.2">
      <c r="B11443" s="110"/>
      <c r="C11443" s="122"/>
    </row>
    <row r="11444" spans="2:3" x14ac:dyDescent="0.2">
      <c r="B11444" s="110"/>
      <c r="C11444" s="122"/>
    </row>
    <row r="11445" spans="2:3" x14ac:dyDescent="0.2">
      <c r="B11445" s="110"/>
      <c r="C11445" s="122"/>
    </row>
    <row r="11446" spans="2:3" x14ac:dyDescent="0.2">
      <c r="B11446" s="110"/>
      <c r="C11446" s="122"/>
    </row>
    <row r="11447" spans="2:3" x14ac:dyDescent="0.2">
      <c r="B11447" s="110"/>
      <c r="C11447" s="122"/>
    </row>
    <row r="11448" spans="2:3" x14ac:dyDescent="0.2">
      <c r="B11448" s="110"/>
      <c r="C11448" s="122"/>
    </row>
    <row r="11449" spans="2:3" x14ac:dyDescent="0.2">
      <c r="B11449" s="110"/>
      <c r="C11449" s="122"/>
    </row>
    <row r="11450" spans="2:3" x14ac:dyDescent="0.2">
      <c r="B11450" s="110"/>
      <c r="C11450" s="122"/>
    </row>
    <row r="11451" spans="2:3" x14ac:dyDescent="0.2">
      <c r="B11451" s="110"/>
      <c r="C11451" s="122"/>
    </row>
    <row r="11452" spans="2:3" x14ac:dyDescent="0.2">
      <c r="B11452" s="110"/>
      <c r="C11452" s="122"/>
    </row>
    <row r="11453" spans="2:3" x14ac:dyDescent="0.2">
      <c r="B11453" s="110"/>
      <c r="C11453" s="122"/>
    </row>
    <row r="11454" spans="2:3" x14ac:dyDescent="0.2">
      <c r="B11454" s="110"/>
      <c r="C11454" s="122"/>
    </row>
    <row r="11455" spans="2:3" x14ac:dyDescent="0.2">
      <c r="B11455" s="110"/>
      <c r="C11455" s="122"/>
    </row>
    <row r="11456" spans="2:3" x14ac:dyDescent="0.2">
      <c r="B11456" s="110"/>
      <c r="C11456" s="122"/>
    </row>
    <row r="11457" spans="2:3" x14ac:dyDescent="0.2">
      <c r="B11457" s="110"/>
      <c r="C11457" s="122"/>
    </row>
    <row r="11458" spans="2:3" x14ac:dyDescent="0.2">
      <c r="B11458" s="110"/>
      <c r="C11458" s="122"/>
    </row>
    <row r="11459" spans="2:3" x14ac:dyDescent="0.2">
      <c r="B11459" s="110"/>
      <c r="C11459" s="122"/>
    </row>
    <row r="11460" spans="2:3" x14ac:dyDescent="0.2">
      <c r="B11460" s="110"/>
      <c r="C11460" s="122"/>
    </row>
    <row r="11461" spans="2:3" x14ac:dyDescent="0.2">
      <c r="B11461" s="110"/>
      <c r="C11461" s="122"/>
    </row>
    <row r="11462" spans="2:3" x14ac:dyDescent="0.2">
      <c r="B11462" s="110"/>
      <c r="C11462" s="122"/>
    </row>
    <row r="11463" spans="2:3" x14ac:dyDescent="0.2">
      <c r="B11463" s="110"/>
      <c r="C11463" s="122"/>
    </row>
    <row r="11464" spans="2:3" x14ac:dyDescent="0.2">
      <c r="B11464" s="110"/>
      <c r="C11464" s="122"/>
    </row>
    <row r="11465" spans="2:3" x14ac:dyDescent="0.2">
      <c r="B11465" s="110"/>
      <c r="C11465" s="122"/>
    </row>
    <row r="11466" spans="2:3" x14ac:dyDescent="0.2">
      <c r="B11466" s="110"/>
      <c r="C11466" s="122"/>
    </row>
    <row r="11467" spans="2:3" x14ac:dyDescent="0.2">
      <c r="B11467" s="110"/>
      <c r="C11467" s="122"/>
    </row>
    <row r="11468" spans="2:3" x14ac:dyDescent="0.2">
      <c r="B11468" s="110"/>
      <c r="C11468" s="122"/>
    </row>
    <row r="11469" spans="2:3" x14ac:dyDescent="0.2">
      <c r="B11469" s="110"/>
      <c r="C11469" s="122"/>
    </row>
    <row r="11470" spans="2:3" x14ac:dyDescent="0.2">
      <c r="B11470" s="110"/>
      <c r="C11470" s="122"/>
    </row>
    <row r="11471" spans="2:3" x14ac:dyDescent="0.2">
      <c r="B11471" s="110"/>
      <c r="C11471" s="122"/>
    </row>
    <row r="11472" spans="2:3" x14ac:dyDescent="0.2">
      <c r="B11472" s="110"/>
      <c r="C11472" s="122"/>
    </row>
    <row r="11473" spans="2:3" x14ac:dyDescent="0.2">
      <c r="B11473" s="110"/>
      <c r="C11473" s="122"/>
    </row>
    <row r="11474" spans="2:3" x14ac:dyDescent="0.2">
      <c r="B11474" s="110"/>
      <c r="C11474" s="122"/>
    </row>
    <row r="11475" spans="2:3" x14ac:dyDescent="0.2">
      <c r="B11475" s="110"/>
      <c r="C11475" s="122"/>
    </row>
    <row r="11476" spans="2:3" x14ac:dyDescent="0.2">
      <c r="B11476" s="110"/>
      <c r="C11476" s="122"/>
    </row>
    <row r="11477" spans="2:3" x14ac:dyDescent="0.2">
      <c r="B11477" s="110"/>
      <c r="C11477" s="122"/>
    </row>
    <row r="11478" spans="2:3" x14ac:dyDescent="0.2">
      <c r="B11478" s="110"/>
      <c r="C11478" s="122"/>
    </row>
    <row r="11479" spans="2:3" x14ac:dyDescent="0.2">
      <c r="B11479" s="110"/>
      <c r="C11479" s="122"/>
    </row>
    <row r="11480" spans="2:3" x14ac:dyDescent="0.2">
      <c r="B11480" s="110"/>
      <c r="C11480" s="122"/>
    </row>
    <row r="11481" spans="2:3" x14ac:dyDescent="0.2">
      <c r="B11481" s="110"/>
      <c r="C11481" s="122"/>
    </row>
    <row r="11482" spans="2:3" x14ac:dyDescent="0.2">
      <c r="B11482" s="110"/>
      <c r="C11482" s="122"/>
    </row>
    <row r="11483" spans="2:3" x14ac:dyDescent="0.2">
      <c r="B11483" s="110"/>
      <c r="C11483" s="122"/>
    </row>
    <row r="11484" spans="2:3" x14ac:dyDescent="0.2">
      <c r="B11484" s="110"/>
      <c r="C11484" s="122"/>
    </row>
    <row r="11485" spans="2:3" x14ac:dyDescent="0.2">
      <c r="B11485" s="110"/>
      <c r="C11485" s="122"/>
    </row>
    <row r="11486" spans="2:3" x14ac:dyDescent="0.2">
      <c r="B11486" s="110"/>
      <c r="C11486" s="122"/>
    </row>
    <row r="11487" spans="2:3" x14ac:dyDescent="0.2">
      <c r="B11487" s="110"/>
      <c r="C11487" s="122"/>
    </row>
    <row r="11488" spans="2:3" x14ac:dyDescent="0.2">
      <c r="B11488" s="110"/>
      <c r="C11488" s="122"/>
    </row>
    <row r="11489" spans="2:3" x14ac:dyDescent="0.2">
      <c r="B11489" s="110"/>
      <c r="C11489" s="122"/>
    </row>
    <row r="11490" spans="2:3" x14ac:dyDescent="0.2">
      <c r="B11490" s="110"/>
      <c r="C11490" s="122"/>
    </row>
    <row r="11491" spans="2:3" x14ac:dyDescent="0.2">
      <c r="B11491" s="110"/>
      <c r="C11491" s="122"/>
    </row>
    <row r="11492" spans="2:3" x14ac:dyDescent="0.2">
      <c r="B11492" s="110"/>
      <c r="C11492" s="122"/>
    </row>
    <row r="11493" spans="2:3" x14ac:dyDescent="0.2">
      <c r="B11493" s="110"/>
      <c r="C11493" s="122"/>
    </row>
    <row r="11494" spans="2:3" x14ac:dyDescent="0.2">
      <c r="B11494" s="110"/>
      <c r="C11494" s="122"/>
    </row>
    <row r="11495" spans="2:3" x14ac:dyDescent="0.2">
      <c r="B11495" s="110"/>
      <c r="C11495" s="122"/>
    </row>
    <row r="11496" spans="2:3" x14ac:dyDescent="0.2">
      <c r="B11496" s="110"/>
      <c r="C11496" s="122"/>
    </row>
    <row r="11497" spans="2:3" x14ac:dyDescent="0.2">
      <c r="B11497" s="110"/>
      <c r="C11497" s="122"/>
    </row>
    <row r="11498" spans="2:3" x14ac:dyDescent="0.2">
      <c r="B11498" s="110"/>
      <c r="C11498" s="122"/>
    </row>
    <row r="11499" spans="2:3" x14ac:dyDescent="0.2">
      <c r="B11499" s="110"/>
      <c r="C11499" s="122"/>
    </row>
    <row r="11500" spans="2:3" x14ac:dyDescent="0.2">
      <c r="B11500" s="110"/>
      <c r="C11500" s="122"/>
    </row>
    <row r="11501" spans="2:3" x14ac:dyDescent="0.2">
      <c r="B11501" s="110"/>
      <c r="C11501" s="122"/>
    </row>
    <row r="11502" spans="2:3" x14ac:dyDescent="0.2">
      <c r="B11502" s="110"/>
      <c r="C11502" s="122"/>
    </row>
    <row r="11503" spans="2:3" x14ac:dyDescent="0.2">
      <c r="B11503" s="110"/>
      <c r="C11503" s="122"/>
    </row>
    <row r="11504" spans="2:3" x14ac:dyDescent="0.2">
      <c r="B11504" s="110"/>
      <c r="C11504" s="122"/>
    </row>
    <row r="11505" spans="2:3" x14ac:dyDescent="0.2">
      <c r="B11505" s="110"/>
      <c r="C11505" s="122"/>
    </row>
    <row r="11506" spans="2:3" x14ac:dyDescent="0.2">
      <c r="B11506" s="110"/>
      <c r="C11506" s="122"/>
    </row>
    <row r="11507" spans="2:3" x14ac:dyDescent="0.2">
      <c r="B11507" s="110"/>
      <c r="C11507" s="122"/>
    </row>
    <row r="11508" spans="2:3" x14ac:dyDescent="0.2">
      <c r="B11508" s="110"/>
      <c r="C11508" s="122"/>
    </row>
    <row r="11509" spans="2:3" x14ac:dyDescent="0.2">
      <c r="B11509" s="110"/>
      <c r="C11509" s="122"/>
    </row>
    <row r="11510" spans="2:3" x14ac:dyDescent="0.2">
      <c r="B11510" s="110"/>
      <c r="C11510" s="122"/>
    </row>
    <row r="11511" spans="2:3" x14ac:dyDescent="0.2">
      <c r="B11511" s="110"/>
      <c r="C11511" s="122"/>
    </row>
    <row r="11512" spans="2:3" x14ac:dyDescent="0.2">
      <c r="B11512" s="110"/>
      <c r="C11512" s="122"/>
    </row>
    <row r="11513" spans="2:3" x14ac:dyDescent="0.2">
      <c r="B11513" s="110"/>
      <c r="C11513" s="122"/>
    </row>
    <row r="11514" spans="2:3" x14ac:dyDescent="0.2">
      <c r="B11514" s="110"/>
      <c r="C11514" s="122"/>
    </row>
    <row r="11515" spans="2:3" x14ac:dyDescent="0.2">
      <c r="B11515" s="110"/>
      <c r="C11515" s="122"/>
    </row>
    <row r="11516" spans="2:3" x14ac:dyDescent="0.2">
      <c r="B11516" s="110"/>
      <c r="C11516" s="122"/>
    </row>
    <row r="11517" spans="2:3" x14ac:dyDescent="0.2">
      <c r="B11517" s="110"/>
      <c r="C11517" s="122"/>
    </row>
    <row r="11518" spans="2:3" x14ac:dyDescent="0.2">
      <c r="B11518" s="110"/>
      <c r="C11518" s="122"/>
    </row>
    <row r="11519" spans="2:3" x14ac:dyDescent="0.2">
      <c r="B11519" s="110"/>
      <c r="C11519" s="122"/>
    </row>
    <row r="11520" spans="2:3" x14ac:dyDescent="0.2">
      <c r="B11520" s="110"/>
      <c r="C11520" s="122"/>
    </row>
    <row r="11521" spans="2:3" x14ac:dyDescent="0.2">
      <c r="B11521" s="110"/>
      <c r="C11521" s="122"/>
    </row>
    <row r="11522" spans="2:3" x14ac:dyDescent="0.2">
      <c r="B11522" s="110"/>
      <c r="C11522" s="122"/>
    </row>
    <row r="11523" spans="2:3" x14ac:dyDescent="0.2">
      <c r="B11523" s="110"/>
      <c r="C11523" s="122"/>
    </row>
    <row r="11524" spans="2:3" x14ac:dyDescent="0.2">
      <c r="B11524" s="110"/>
      <c r="C11524" s="122"/>
    </row>
    <row r="11525" spans="2:3" x14ac:dyDescent="0.2">
      <c r="B11525" s="110"/>
      <c r="C11525" s="122"/>
    </row>
    <row r="11526" spans="2:3" x14ac:dyDescent="0.2">
      <c r="B11526" s="110"/>
      <c r="C11526" s="122"/>
    </row>
    <row r="11527" spans="2:3" x14ac:dyDescent="0.2">
      <c r="B11527" s="110"/>
      <c r="C11527" s="122"/>
    </row>
    <row r="11528" spans="2:3" x14ac:dyDescent="0.2">
      <c r="B11528" s="110"/>
      <c r="C11528" s="122"/>
    </row>
    <row r="11529" spans="2:3" x14ac:dyDescent="0.2">
      <c r="B11529" s="110"/>
      <c r="C11529" s="122"/>
    </row>
    <row r="11530" spans="2:3" x14ac:dyDescent="0.2">
      <c r="B11530" s="110"/>
      <c r="C11530" s="122"/>
    </row>
    <row r="11531" spans="2:3" x14ac:dyDescent="0.2">
      <c r="B11531" s="110"/>
      <c r="C11531" s="122"/>
    </row>
    <row r="11532" spans="2:3" x14ac:dyDescent="0.2">
      <c r="B11532" s="110"/>
      <c r="C11532" s="122"/>
    </row>
    <row r="11533" spans="2:3" x14ac:dyDescent="0.2">
      <c r="B11533" s="110"/>
      <c r="C11533" s="122"/>
    </row>
    <row r="11534" spans="2:3" x14ac:dyDescent="0.2">
      <c r="B11534" s="110"/>
      <c r="C11534" s="122"/>
    </row>
    <row r="11535" spans="2:3" x14ac:dyDescent="0.2">
      <c r="B11535" s="110"/>
      <c r="C11535" s="122"/>
    </row>
    <row r="11536" spans="2:3" x14ac:dyDescent="0.2">
      <c r="B11536" s="110"/>
      <c r="C11536" s="122"/>
    </row>
    <row r="11537" spans="2:3" x14ac:dyDescent="0.2">
      <c r="B11537" s="110"/>
      <c r="C11537" s="122"/>
    </row>
    <row r="11538" spans="2:3" x14ac:dyDescent="0.2">
      <c r="B11538" s="110"/>
      <c r="C11538" s="122"/>
    </row>
    <row r="11539" spans="2:3" x14ac:dyDescent="0.2">
      <c r="B11539" s="110"/>
      <c r="C11539" s="122"/>
    </row>
    <row r="11540" spans="2:3" x14ac:dyDescent="0.2">
      <c r="B11540" s="110"/>
      <c r="C11540" s="122"/>
    </row>
    <row r="11541" spans="2:3" x14ac:dyDescent="0.2">
      <c r="B11541" s="110"/>
      <c r="C11541" s="122"/>
    </row>
    <row r="11542" spans="2:3" x14ac:dyDescent="0.2">
      <c r="B11542" s="110"/>
      <c r="C11542" s="122"/>
    </row>
    <row r="11543" spans="2:3" x14ac:dyDescent="0.2">
      <c r="B11543" s="110"/>
      <c r="C11543" s="122"/>
    </row>
    <row r="11544" spans="2:3" x14ac:dyDescent="0.2">
      <c r="B11544" s="110"/>
      <c r="C11544" s="122"/>
    </row>
    <row r="11545" spans="2:3" x14ac:dyDescent="0.2">
      <c r="B11545" s="110"/>
      <c r="C11545" s="122"/>
    </row>
    <row r="11546" spans="2:3" x14ac:dyDescent="0.2">
      <c r="B11546" s="110"/>
      <c r="C11546" s="122"/>
    </row>
    <row r="11547" spans="2:3" x14ac:dyDescent="0.2">
      <c r="B11547" s="110"/>
      <c r="C11547" s="122"/>
    </row>
    <row r="11548" spans="2:3" x14ac:dyDescent="0.2">
      <c r="B11548" s="110"/>
      <c r="C11548" s="122"/>
    </row>
    <row r="11549" spans="2:3" x14ac:dyDescent="0.2">
      <c r="B11549" s="110"/>
      <c r="C11549" s="122"/>
    </row>
    <row r="11550" spans="2:3" x14ac:dyDescent="0.2">
      <c r="B11550" s="110"/>
      <c r="C11550" s="122"/>
    </row>
    <row r="11551" spans="2:3" x14ac:dyDescent="0.2">
      <c r="B11551" s="110"/>
      <c r="C11551" s="122"/>
    </row>
    <row r="11552" spans="2:3" x14ac:dyDescent="0.2">
      <c r="B11552" s="110"/>
      <c r="C11552" s="122"/>
    </row>
    <row r="11553" spans="2:3" x14ac:dyDescent="0.2">
      <c r="B11553" s="110"/>
      <c r="C11553" s="122"/>
    </row>
    <row r="11554" spans="2:3" x14ac:dyDescent="0.2">
      <c r="B11554" s="110"/>
      <c r="C11554" s="122"/>
    </row>
    <row r="11555" spans="2:3" x14ac:dyDescent="0.2">
      <c r="B11555" s="110"/>
      <c r="C11555" s="122"/>
    </row>
    <row r="11556" spans="2:3" x14ac:dyDescent="0.2">
      <c r="B11556" s="110"/>
      <c r="C11556" s="122"/>
    </row>
    <row r="11557" spans="2:3" x14ac:dyDescent="0.2">
      <c r="B11557" s="110"/>
      <c r="C11557" s="122"/>
    </row>
    <row r="11558" spans="2:3" x14ac:dyDescent="0.2">
      <c r="B11558" s="110"/>
      <c r="C11558" s="122"/>
    </row>
    <row r="11559" spans="2:3" x14ac:dyDescent="0.2">
      <c r="B11559" s="110"/>
      <c r="C11559" s="122"/>
    </row>
    <row r="11560" spans="2:3" x14ac:dyDescent="0.2">
      <c r="B11560" s="110"/>
      <c r="C11560" s="122"/>
    </row>
    <row r="11561" spans="2:3" x14ac:dyDescent="0.2">
      <c r="B11561" s="110"/>
      <c r="C11561" s="122"/>
    </row>
    <row r="11562" spans="2:3" x14ac:dyDescent="0.2">
      <c r="B11562" s="110"/>
      <c r="C11562" s="122"/>
    </row>
    <row r="11563" spans="2:3" x14ac:dyDescent="0.2">
      <c r="B11563" s="110"/>
      <c r="C11563" s="122"/>
    </row>
    <row r="11564" spans="2:3" x14ac:dyDescent="0.2">
      <c r="B11564" s="110"/>
      <c r="C11564" s="122"/>
    </row>
    <row r="11565" spans="2:3" x14ac:dyDescent="0.2">
      <c r="B11565" s="110"/>
      <c r="C11565" s="122"/>
    </row>
    <row r="11566" spans="2:3" x14ac:dyDescent="0.2">
      <c r="B11566" s="110"/>
      <c r="C11566" s="122"/>
    </row>
    <row r="11567" spans="2:3" x14ac:dyDescent="0.2">
      <c r="B11567" s="110"/>
      <c r="C11567" s="122"/>
    </row>
    <row r="11568" spans="2:3" x14ac:dyDescent="0.2">
      <c r="B11568" s="110"/>
      <c r="C11568" s="122"/>
    </row>
    <row r="11569" spans="2:3" x14ac:dyDescent="0.2">
      <c r="B11569" s="110"/>
      <c r="C11569" s="122"/>
    </row>
    <row r="11570" spans="2:3" x14ac:dyDescent="0.2">
      <c r="B11570" s="110"/>
      <c r="C11570" s="122"/>
    </row>
    <row r="11571" spans="2:3" x14ac:dyDescent="0.2">
      <c r="B11571" s="110"/>
      <c r="C11571" s="122"/>
    </row>
    <row r="11572" spans="2:3" x14ac:dyDescent="0.2">
      <c r="B11572" s="110"/>
      <c r="C11572" s="122"/>
    </row>
    <row r="11573" spans="2:3" x14ac:dyDescent="0.2">
      <c r="B11573" s="110"/>
      <c r="C11573" s="122"/>
    </row>
    <row r="11574" spans="2:3" x14ac:dyDescent="0.2">
      <c r="B11574" s="110"/>
      <c r="C11574" s="122"/>
    </row>
    <row r="11575" spans="2:3" x14ac:dyDescent="0.2">
      <c r="B11575" s="110"/>
      <c r="C11575" s="122"/>
    </row>
    <row r="11576" spans="2:3" x14ac:dyDescent="0.2">
      <c r="B11576" s="110"/>
      <c r="C11576" s="122"/>
    </row>
    <row r="11577" spans="2:3" x14ac:dyDescent="0.2">
      <c r="B11577" s="110"/>
      <c r="C11577" s="122"/>
    </row>
    <row r="11578" spans="2:3" x14ac:dyDescent="0.2">
      <c r="B11578" s="110"/>
      <c r="C11578" s="122"/>
    </row>
    <row r="11579" spans="2:3" x14ac:dyDescent="0.2">
      <c r="B11579" s="110"/>
      <c r="C11579" s="122"/>
    </row>
    <row r="11580" spans="2:3" x14ac:dyDescent="0.2">
      <c r="B11580" s="110"/>
      <c r="C11580" s="122"/>
    </row>
    <row r="11581" spans="2:3" x14ac:dyDescent="0.2">
      <c r="B11581" s="110"/>
      <c r="C11581" s="122"/>
    </row>
    <row r="11582" spans="2:3" x14ac:dyDescent="0.2">
      <c r="B11582" s="110"/>
      <c r="C11582" s="122"/>
    </row>
    <row r="11583" spans="2:3" x14ac:dyDescent="0.2">
      <c r="B11583" s="110"/>
      <c r="C11583" s="122"/>
    </row>
    <row r="11584" spans="2:3" x14ac:dyDescent="0.2">
      <c r="B11584" s="110"/>
      <c r="C11584" s="122"/>
    </row>
    <row r="11585" spans="2:3" x14ac:dyDescent="0.2">
      <c r="B11585" s="110"/>
      <c r="C11585" s="122"/>
    </row>
    <row r="11586" spans="2:3" x14ac:dyDescent="0.2">
      <c r="B11586" s="110"/>
      <c r="C11586" s="122"/>
    </row>
    <row r="11587" spans="2:3" x14ac:dyDescent="0.2">
      <c r="B11587" s="110"/>
      <c r="C11587" s="122"/>
    </row>
    <row r="11588" spans="2:3" x14ac:dyDescent="0.2">
      <c r="B11588" s="110"/>
      <c r="C11588" s="122"/>
    </row>
    <row r="11589" spans="2:3" x14ac:dyDescent="0.2">
      <c r="B11589" s="110"/>
      <c r="C11589" s="122"/>
    </row>
    <row r="11590" spans="2:3" x14ac:dyDescent="0.2">
      <c r="B11590" s="110"/>
      <c r="C11590" s="122"/>
    </row>
    <row r="11591" spans="2:3" x14ac:dyDescent="0.2">
      <c r="B11591" s="110"/>
      <c r="C11591" s="122"/>
    </row>
    <row r="11592" spans="2:3" x14ac:dyDescent="0.2">
      <c r="B11592" s="110"/>
      <c r="C11592" s="122"/>
    </row>
    <row r="11593" spans="2:3" x14ac:dyDescent="0.2">
      <c r="B11593" s="110"/>
      <c r="C11593" s="122"/>
    </row>
    <row r="11594" spans="2:3" x14ac:dyDescent="0.2">
      <c r="B11594" s="110"/>
      <c r="C11594" s="122"/>
    </row>
    <row r="11595" spans="2:3" x14ac:dyDescent="0.2">
      <c r="B11595" s="110"/>
      <c r="C11595" s="122"/>
    </row>
    <row r="11596" spans="2:3" x14ac:dyDescent="0.2">
      <c r="B11596" s="110"/>
      <c r="C11596" s="122"/>
    </row>
    <row r="11597" spans="2:3" x14ac:dyDescent="0.2">
      <c r="B11597" s="110"/>
      <c r="C11597" s="122"/>
    </row>
    <row r="11598" spans="2:3" x14ac:dyDescent="0.2">
      <c r="B11598" s="110"/>
      <c r="C11598" s="122"/>
    </row>
    <row r="11599" spans="2:3" x14ac:dyDescent="0.2">
      <c r="B11599" s="110"/>
      <c r="C11599" s="122"/>
    </row>
    <row r="11600" spans="2:3" x14ac:dyDescent="0.2">
      <c r="B11600" s="110"/>
      <c r="C11600" s="122"/>
    </row>
    <row r="11601" spans="2:3" x14ac:dyDescent="0.2">
      <c r="B11601" s="110"/>
      <c r="C11601" s="122"/>
    </row>
    <row r="11602" spans="2:3" x14ac:dyDescent="0.2">
      <c r="B11602" s="110"/>
      <c r="C11602" s="122"/>
    </row>
    <row r="11603" spans="2:3" x14ac:dyDescent="0.2">
      <c r="B11603" s="110"/>
      <c r="C11603" s="122"/>
    </row>
    <row r="11604" spans="2:3" x14ac:dyDescent="0.2">
      <c r="B11604" s="110"/>
      <c r="C11604" s="122"/>
    </row>
    <row r="11605" spans="2:3" x14ac:dyDescent="0.2">
      <c r="B11605" s="110"/>
      <c r="C11605" s="122"/>
    </row>
    <row r="11606" spans="2:3" x14ac:dyDescent="0.2">
      <c r="B11606" s="110"/>
      <c r="C11606" s="122"/>
    </row>
    <row r="11607" spans="2:3" x14ac:dyDescent="0.2">
      <c r="B11607" s="110"/>
      <c r="C11607" s="122"/>
    </row>
    <row r="11608" spans="2:3" x14ac:dyDescent="0.2">
      <c r="B11608" s="110"/>
      <c r="C11608" s="122"/>
    </row>
    <row r="11609" spans="2:3" x14ac:dyDescent="0.2">
      <c r="B11609" s="110"/>
      <c r="C11609" s="122"/>
    </row>
    <row r="11610" spans="2:3" x14ac:dyDescent="0.2">
      <c r="B11610" s="110"/>
      <c r="C11610" s="122"/>
    </row>
    <row r="11611" spans="2:3" x14ac:dyDescent="0.2">
      <c r="B11611" s="110"/>
      <c r="C11611" s="122"/>
    </row>
    <row r="11612" spans="2:3" x14ac:dyDescent="0.2">
      <c r="B11612" s="110"/>
      <c r="C11612" s="122"/>
    </row>
    <row r="11613" spans="2:3" x14ac:dyDescent="0.2">
      <c r="B11613" s="110"/>
      <c r="C11613" s="122"/>
    </row>
    <row r="11614" spans="2:3" x14ac:dyDescent="0.2">
      <c r="B11614" s="110"/>
      <c r="C11614" s="122"/>
    </row>
    <row r="11615" spans="2:3" x14ac:dyDescent="0.2">
      <c r="B11615" s="110"/>
      <c r="C11615" s="122"/>
    </row>
    <row r="11616" spans="2:3" x14ac:dyDescent="0.2">
      <c r="B11616" s="110"/>
      <c r="C11616" s="122"/>
    </row>
    <row r="11617" spans="2:3" x14ac:dyDescent="0.2">
      <c r="B11617" s="110"/>
      <c r="C11617" s="122"/>
    </row>
    <row r="11618" spans="2:3" x14ac:dyDescent="0.2">
      <c r="B11618" s="110"/>
      <c r="C11618" s="122"/>
    </row>
    <row r="11619" spans="2:3" x14ac:dyDescent="0.2">
      <c r="B11619" s="110"/>
      <c r="C11619" s="122"/>
    </row>
    <row r="11620" spans="2:3" x14ac:dyDescent="0.2">
      <c r="B11620" s="110"/>
      <c r="C11620" s="122"/>
    </row>
    <row r="11621" spans="2:3" x14ac:dyDescent="0.2">
      <c r="B11621" s="110"/>
      <c r="C11621" s="122"/>
    </row>
    <row r="11622" spans="2:3" x14ac:dyDescent="0.2">
      <c r="B11622" s="110"/>
      <c r="C11622" s="122"/>
    </row>
    <row r="11623" spans="2:3" x14ac:dyDescent="0.2">
      <c r="B11623" s="110"/>
      <c r="C11623" s="122"/>
    </row>
    <row r="11624" spans="2:3" x14ac:dyDescent="0.2">
      <c r="B11624" s="110"/>
      <c r="C11624" s="122"/>
    </row>
    <row r="11625" spans="2:3" x14ac:dyDescent="0.2">
      <c r="B11625" s="110"/>
      <c r="C11625" s="122"/>
    </row>
    <row r="11626" spans="2:3" x14ac:dyDescent="0.2">
      <c r="B11626" s="110"/>
      <c r="C11626" s="122"/>
    </row>
    <row r="11627" spans="2:3" x14ac:dyDescent="0.2">
      <c r="B11627" s="110"/>
      <c r="C11627" s="122"/>
    </row>
    <row r="11628" spans="2:3" x14ac:dyDescent="0.2">
      <c r="B11628" s="110"/>
      <c r="C11628" s="122"/>
    </row>
    <row r="11629" spans="2:3" x14ac:dyDescent="0.2">
      <c r="B11629" s="110"/>
      <c r="C11629" s="122"/>
    </row>
    <row r="11630" spans="2:3" x14ac:dyDescent="0.2">
      <c r="B11630" s="110"/>
      <c r="C11630" s="122"/>
    </row>
    <row r="11631" spans="2:3" x14ac:dyDescent="0.2">
      <c r="B11631" s="110"/>
      <c r="C11631" s="122"/>
    </row>
    <row r="11632" spans="2:3" x14ac:dyDescent="0.2">
      <c r="B11632" s="110"/>
      <c r="C11632" s="122"/>
    </row>
    <row r="11633" spans="2:3" x14ac:dyDescent="0.2">
      <c r="B11633" s="110"/>
      <c r="C11633" s="122"/>
    </row>
    <row r="11634" spans="2:3" x14ac:dyDescent="0.2">
      <c r="B11634" s="110"/>
      <c r="C11634" s="122"/>
    </row>
    <row r="11635" spans="2:3" x14ac:dyDescent="0.2">
      <c r="B11635" s="110"/>
      <c r="C11635" s="122"/>
    </row>
    <row r="11636" spans="2:3" x14ac:dyDescent="0.2">
      <c r="B11636" s="110"/>
      <c r="C11636" s="122"/>
    </row>
    <row r="11637" spans="2:3" x14ac:dyDescent="0.2">
      <c r="B11637" s="110"/>
      <c r="C11637" s="122"/>
    </row>
    <row r="11638" spans="2:3" x14ac:dyDescent="0.2">
      <c r="B11638" s="110"/>
      <c r="C11638" s="122"/>
    </row>
    <row r="11639" spans="2:3" x14ac:dyDescent="0.2">
      <c r="B11639" s="110"/>
      <c r="C11639" s="122"/>
    </row>
    <row r="11640" spans="2:3" x14ac:dyDescent="0.2">
      <c r="B11640" s="110"/>
      <c r="C11640" s="122"/>
    </row>
    <row r="11641" spans="2:3" x14ac:dyDescent="0.2">
      <c r="B11641" s="110"/>
      <c r="C11641" s="122"/>
    </row>
    <row r="11642" spans="2:3" x14ac:dyDescent="0.2">
      <c r="B11642" s="110"/>
      <c r="C11642" s="122"/>
    </row>
    <row r="11643" spans="2:3" x14ac:dyDescent="0.2">
      <c r="B11643" s="110"/>
      <c r="C11643" s="122"/>
    </row>
    <row r="11644" spans="2:3" x14ac:dyDescent="0.2">
      <c r="B11644" s="110"/>
      <c r="C11644" s="122"/>
    </row>
    <row r="11645" spans="2:3" x14ac:dyDescent="0.2">
      <c r="B11645" s="110"/>
      <c r="C11645" s="122"/>
    </row>
    <row r="11646" spans="2:3" x14ac:dyDescent="0.2">
      <c r="B11646" s="110"/>
      <c r="C11646" s="122"/>
    </row>
    <row r="11647" spans="2:3" x14ac:dyDescent="0.2">
      <c r="B11647" s="110"/>
      <c r="C11647" s="122"/>
    </row>
    <row r="11648" spans="2:3" x14ac:dyDescent="0.2">
      <c r="B11648" s="110"/>
      <c r="C11648" s="122"/>
    </row>
    <row r="11649" spans="2:3" x14ac:dyDescent="0.2">
      <c r="B11649" s="110"/>
      <c r="C11649" s="122"/>
    </row>
    <row r="11650" spans="2:3" x14ac:dyDescent="0.2">
      <c r="B11650" s="110"/>
      <c r="C11650" s="122"/>
    </row>
    <row r="11651" spans="2:3" x14ac:dyDescent="0.2">
      <c r="B11651" s="110"/>
      <c r="C11651" s="122"/>
    </row>
    <row r="11652" spans="2:3" x14ac:dyDescent="0.2">
      <c r="B11652" s="110"/>
      <c r="C11652" s="122"/>
    </row>
    <row r="11653" spans="2:3" x14ac:dyDescent="0.2">
      <c r="B11653" s="110"/>
      <c r="C11653" s="122"/>
    </row>
    <row r="11654" spans="2:3" x14ac:dyDescent="0.2">
      <c r="B11654" s="110"/>
      <c r="C11654" s="122"/>
    </row>
    <row r="11655" spans="2:3" x14ac:dyDescent="0.2">
      <c r="B11655" s="110"/>
      <c r="C11655" s="122"/>
    </row>
    <row r="11656" spans="2:3" x14ac:dyDescent="0.2">
      <c r="B11656" s="110"/>
      <c r="C11656" s="122"/>
    </row>
    <row r="11657" spans="2:3" x14ac:dyDescent="0.2">
      <c r="B11657" s="110"/>
      <c r="C11657" s="122"/>
    </row>
    <row r="11658" spans="2:3" x14ac:dyDescent="0.2">
      <c r="B11658" s="110"/>
      <c r="C11658" s="122"/>
    </row>
    <row r="11659" spans="2:3" x14ac:dyDescent="0.2">
      <c r="B11659" s="110"/>
      <c r="C11659" s="122"/>
    </row>
    <row r="11660" spans="2:3" x14ac:dyDescent="0.2">
      <c r="B11660" s="110"/>
      <c r="C11660" s="122"/>
    </row>
    <row r="11661" spans="2:3" x14ac:dyDescent="0.2">
      <c r="B11661" s="110"/>
      <c r="C11661" s="122"/>
    </row>
    <row r="11662" spans="2:3" x14ac:dyDescent="0.2">
      <c r="B11662" s="110"/>
      <c r="C11662" s="122"/>
    </row>
    <row r="11663" spans="2:3" x14ac:dyDescent="0.2">
      <c r="B11663" s="110"/>
      <c r="C11663" s="122"/>
    </row>
    <row r="11664" spans="2:3" x14ac:dyDescent="0.2">
      <c r="B11664" s="110"/>
      <c r="C11664" s="122"/>
    </row>
    <row r="11665" spans="2:3" x14ac:dyDescent="0.2">
      <c r="B11665" s="110"/>
      <c r="C11665" s="122"/>
    </row>
    <row r="11666" spans="2:3" x14ac:dyDescent="0.2">
      <c r="B11666" s="110"/>
      <c r="C11666" s="122"/>
    </row>
    <row r="11667" spans="2:3" x14ac:dyDescent="0.2">
      <c r="B11667" s="110"/>
      <c r="C11667" s="122"/>
    </row>
    <row r="11668" spans="2:3" x14ac:dyDescent="0.2">
      <c r="B11668" s="110"/>
      <c r="C11668" s="122"/>
    </row>
    <row r="11669" spans="2:3" x14ac:dyDescent="0.2">
      <c r="B11669" s="110"/>
      <c r="C11669" s="122"/>
    </row>
    <row r="11670" spans="2:3" x14ac:dyDescent="0.2">
      <c r="B11670" s="110"/>
      <c r="C11670" s="122"/>
    </row>
    <row r="11671" spans="2:3" x14ac:dyDescent="0.2">
      <c r="B11671" s="110"/>
      <c r="C11671" s="122"/>
    </row>
    <row r="11672" spans="2:3" x14ac:dyDescent="0.2">
      <c r="B11672" s="110"/>
      <c r="C11672" s="122"/>
    </row>
    <row r="11673" spans="2:3" x14ac:dyDescent="0.2">
      <c r="B11673" s="110"/>
      <c r="C11673" s="122"/>
    </row>
    <row r="11674" spans="2:3" x14ac:dyDescent="0.2">
      <c r="B11674" s="110"/>
      <c r="C11674" s="122"/>
    </row>
    <row r="11675" spans="2:3" x14ac:dyDescent="0.2">
      <c r="B11675" s="110"/>
      <c r="C11675" s="122"/>
    </row>
    <row r="11676" spans="2:3" x14ac:dyDescent="0.2">
      <c r="B11676" s="110"/>
      <c r="C11676" s="122"/>
    </row>
    <row r="11677" spans="2:3" x14ac:dyDescent="0.2">
      <c r="B11677" s="110"/>
      <c r="C11677" s="122"/>
    </row>
    <row r="11678" spans="2:3" x14ac:dyDescent="0.2">
      <c r="B11678" s="110"/>
      <c r="C11678" s="122"/>
    </row>
    <row r="11679" spans="2:3" x14ac:dyDescent="0.2">
      <c r="B11679" s="110"/>
      <c r="C11679" s="122"/>
    </row>
    <row r="11680" spans="2:3" x14ac:dyDescent="0.2">
      <c r="B11680" s="110"/>
      <c r="C11680" s="122"/>
    </row>
    <row r="11681" spans="2:3" x14ac:dyDescent="0.2">
      <c r="B11681" s="110"/>
      <c r="C11681" s="122"/>
    </row>
    <row r="11682" spans="2:3" x14ac:dyDescent="0.2">
      <c r="B11682" s="110"/>
      <c r="C11682" s="122"/>
    </row>
    <row r="11683" spans="2:3" x14ac:dyDescent="0.2">
      <c r="B11683" s="110"/>
      <c r="C11683" s="122"/>
    </row>
    <row r="11684" spans="2:3" x14ac:dyDescent="0.2">
      <c r="B11684" s="110"/>
      <c r="C11684" s="122"/>
    </row>
    <row r="11685" spans="2:3" x14ac:dyDescent="0.2">
      <c r="B11685" s="110"/>
      <c r="C11685" s="122"/>
    </row>
    <row r="11686" spans="2:3" x14ac:dyDescent="0.2">
      <c r="B11686" s="110"/>
      <c r="C11686" s="122"/>
    </row>
    <row r="11687" spans="2:3" x14ac:dyDescent="0.2">
      <c r="B11687" s="110"/>
      <c r="C11687" s="122"/>
    </row>
    <row r="11688" spans="2:3" x14ac:dyDescent="0.2">
      <c r="B11688" s="110"/>
      <c r="C11688" s="122"/>
    </row>
    <row r="11689" spans="2:3" x14ac:dyDescent="0.2">
      <c r="B11689" s="110"/>
      <c r="C11689" s="122"/>
    </row>
    <row r="11690" spans="2:3" x14ac:dyDescent="0.2">
      <c r="B11690" s="110"/>
      <c r="C11690" s="122"/>
    </row>
    <row r="11691" spans="2:3" x14ac:dyDescent="0.2">
      <c r="B11691" s="110"/>
      <c r="C11691" s="122"/>
    </row>
    <row r="11692" spans="2:3" x14ac:dyDescent="0.2">
      <c r="B11692" s="110"/>
      <c r="C11692" s="122"/>
    </row>
    <row r="11693" spans="2:3" x14ac:dyDescent="0.2">
      <c r="B11693" s="110"/>
      <c r="C11693" s="122"/>
    </row>
    <row r="11694" spans="2:3" x14ac:dyDescent="0.2">
      <c r="B11694" s="110"/>
      <c r="C11694" s="122"/>
    </row>
    <row r="11695" spans="2:3" x14ac:dyDescent="0.2">
      <c r="B11695" s="110"/>
      <c r="C11695" s="122"/>
    </row>
    <row r="11696" spans="2:3" x14ac:dyDescent="0.2">
      <c r="B11696" s="110"/>
      <c r="C11696" s="122"/>
    </row>
    <row r="11697" spans="2:3" x14ac:dyDescent="0.2">
      <c r="B11697" s="110"/>
      <c r="C11697" s="122"/>
    </row>
    <row r="11698" spans="2:3" x14ac:dyDescent="0.2">
      <c r="B11698" s="110"/>
      <c r="C11698" s="122"/>
    </row>
    <row r="11699" spans="2:3" x14ac:dyDescent="0.2">
      <c r="B11699" s="110"/>
      <c r="C11699" s="122"/>
    </row>
    <row r="11700" spans="2:3" x14ac:dyDescent="0.2">
      <c r="B11700" s="110"/>
      <c r="C11700" s="122"/>
    </row>
    <row r="11701" spans="2:3" x14ac:dyDescent="0.2">
      <c r="B11701" s="110"/>
      <c r="C11701" s="122"/>
    </row>
    <row r="11702" spans="2:3" x14ac:dyDescent="0.2">
      <c r="B11702" s="110"/>
      <c r="C11702" s="122"/>
    </row>
    <row r="11703" spans="2:3" x14ac:dyDescent="0.2">
      <c r="B11703" s="110"/>
      <c r="C11703" s="122"/>
    </row>
    <row r="11704" spans="2:3" x14ac:dyDescent="0.2">
      <c r="B11704" s="110"/>
      <c r="C11704" s="122"/>
    </row>
    <row r="11705" spans="2:3" x14ac:dyDescent="0.2">
      <c r="B11705" s="110"/>
      <c r="C11705" s="122"/>
    </row>
    <row r="11706" spans="2:3" x14ac:dyDescent="0.2">
      <c r="B11706" s="110"/>
      <c r="C11706" s="122"/>
    </row>
    <row r="11707" spans="2:3" x14ac:dyDescent="0.2">
      <c r="B11707" s="110"/>
      <c r="C11707" s="122"/>
    </row>
    <row r="11708" spans="2:3" x14ac:dyDescent="0.2">
      <c r="B11708" s="110"/>
      <c r="C11708" s="122"/>
    </row>
    <row r="11709" spans="2:3" x14ac:dyDescent="0.2">
      <c r="B11709" s="110"/>
      <c r="C11709" s="122"/>
    </row>
    <row r="11710" spans="2:3" x14ac:dyDescent="0.2">
      <c r="B11710" s="110"/>
      <c r="C11710" s="122"/>
    </row>
    <row r="11711" spans="2:3" x14ac:dyDescent="0.2">
      <c r="B11711" s="110"/>
      <c r="C11711" s="122"/>
    </row>
    <row r="11712" spans="2:3" x14ac:dyDescent="0.2">
      <c r="B11712" s="110"/>
      <c r="C11712" s="122"/>
    </row>
    <row r="11713" spans="2:3" x14ac:dyDescent="0.2">
      <c r="B11713" s="110"/>
      <c r="C11713" s="122"/>
    </row>
    <row r="11714" spans="2:3" x14ac:dyDescent="0.2">
      <c r="B11714" s="110"/>
      <c r="C11714" s="122"/>
    </row>
    <row r="11715" spans="2:3" x14ac:dyDescent="0.2">
      <c r="B11715" s="110"/>
      <c r="C11715" s="122"/>
    </row>
    <row r="11716" spans="2:3" x14ac:dyDescent="0.2">
      <c r="B11716" s="110"/>
      <c r="C11716" s="122"/>
    </row>
    <row r="11717" spans="2:3" x14ac:dyDescent="0.2">
      <c r="B11717" s="110"/>
      <c r="C11717" s="122"/>
    </row>
    <row r="11718" spans="2:3" x14ac:dyDescent="0.2">
      <c r="B11718" s="110"/>
      <c r="C11718" s="122"/>
    </row>
    <row r="11719" spans="2:3" x14ac:dyDescent="0.2">
      <c r="B11719" s="110"/>
      <c r="C11719" s="122"/>
    </row>
    <row r="11720" spans="2:3" x14ac:dyDescent="0.2">
      <c r="B11720" s="110"/>
      <c r="C11720" s="122"/>
    </row>
    <row r="11721" spans="2:3" x14ac:dyDescent="0.2">
      <c r="B11721" s="110"/>
      <c r="C11721" s="122"/>
    </row>
    <row r="11722" spans="2:3" x14ac:dyDescent="0.2">
      <c r="B11722" s="110"/>
      <c r="C11722" s="122"/>
    </row>
    <row r="11723" spans="2:3" x14ac:dyDescent="0.2">
      <c r="B11723" s="110"/>
      <c r="C11723" s="122"/>
    </row>
    <row r="11724" spans="2:3" x14ac:dyDescent="0.2">
      <c r="B11724" s="110"/>
      <c r="C11724" s="122"/>
    </row>
    <row r="11725" spans="2:3" x14ac:dyDescent="0.2">
      <c r="B11725" s="110"/>
      <c r="C11725" s="122"/>
    </row>
    <row r="11726" spans="2:3" x14ac:dyDescent="0.2">
      <c r="B11726" s="110"/>
      <c r="C11726" s="122"/>
    </row>
    <row r="11727" spans="2:3" x14ac:dyDescent="0.2">
      <c r="B11727" s="110"/>
      <c r="C11727" s="122"/>
    </row>
    <row r="11728" spans="2:3" x14ac:dyDescent="0.2">
      <c r="B11728" s="110"/>
      <c r="C11728" s="122"/>
    </row>
    <row r="11729" spans="2:3" x14ac:dyDescent="0.2">
      <c r="B11729" s="110"/>
      <c r="C11729" s="122"/>
    </row>
    <row r="11730" spans="2:3" x14ac:dyDescent="0.2">
      <c r="B11730" s="110"/>
      <c r="C11730" s="122"/>
    </row>
    <row r="11731" spans="2:3" x14ac:dyDescent="0.2">
      <c r="B11731" s="110"/>
      <c r="C11731" s="122"/>
    </row>
    <row r="11732" spans="2:3" x14ac:dyDescent="0.2">
      <c r="B11732" s="110"/>
      <c r="C11732" s="122"/>
    </row>
    <row r="11733" spans="2:3" x14ac:dyDescent="0.2">
      <c r="B11733" s="110"/>
      <c r="C11733" s="122"/>
    </row>
    <row r="11734" spans="2:3" x14ac:dyDescent="0.2">
      <c r="B11734" s="110"/>
      <c r="C11734" s="122"/>
    </row>
    <row r="11735" spans="2:3" x14ac:dyDescent="0.2">
      <c r="B11735" s="110"/>
      <c r="C11735" s="122"/>
    </row>
    <row r="11736" spans="2:3" x14ac:dyDescent="0.2">
      <c r="B11736" s="110"/>
      <c r="C11736" s="122"/>
    </row>
    <row r="11737" spans="2:3" x14ac:dyDescent="0.2">
      <c r="B11737" s="110"/>
      <c r="C11737" s="122"/>
    </row>
    <row r="11738" spans="2:3" x14ac:dyDescent="0.2">
      <c r="B11738" s="110"/>
      <c r="C11738" s="122"/>
    </row>
    <row r="11739" spans="2:3" x14ac:dyDescent="0.2">
      <c r="B11739" s="110"/>
      <c r="C11739" s="122"/>
    </row>
    <row r="11740" spans="2:3" x14ac:dyDescent="0.2">
      <c r="B11740" s="110"/>
      <c r="C11740" s="122"/>
    </row>
    <row r="11741" spans="2:3" x14ac:dyDescent="0.2">
      <c r="B11741" s="110"/>
      <c r="C11741" s="122"/>
    </row>
    <row r="11742" spans="2:3" x14ac:dyDescent="0.2">
      <c r="B11742" s="110"/>
      <c r="C11742" s="122"/>
    </row>
    <row r="11743" spans="2:3" x14ac:dyDescent="0.2">
      <c r="B11743" s="110"/>
      <c r="C11743" s="122"/>
    </row>
    <row r="11744" spans="2:3" x14ac:dyDescent="0.2">
      <c r="B11744" s="110"/>
      <c r="C11744" s="122"/>
    </row>
    <row r="11745" spans="2:3" x14ac:dyDescent="0.2">
      <c r="B11745" s="110"/>
      <c r="C11745" s="122"/>
    </row>
    <row r="11746" spans="2:3" x14ac:dyDescent="0.2">
      <c r="B11746" s="110"/>
      <c r="C11746" s="122"/>
    </row>
    <row r="11747" spans="2:3" x14ac:dyDescent="0.2">
      <c r="B11747" s="110"/>
      <c r="C11747" s="122"/>
    </row>
    <row r="11748" spans="2:3" x14ac:dyDescent="0.2">
      <c r="B11748" s="110"/>
      <c r="C11748" s="122"/>
    </row>
    <row r="11749" spans="2:3" x14ac:dyDescent="0.2">
      <c r="B11749" s="110"/>
      <c r="C11749" s="122"/>
    </row>
    <row r="11750" spans="2:3" x14ac:dyDescent="0.2">
      <c r="B11750" s="110"/>
      <c r="C11750" s="122"/>
    </row>
    <row r="11751" spans="2:3" x14ac:dyDescent="0.2">
      <c r="B11751" s="110"/>
      <c r="C11751" s="122"/>
    </row>
    <row r="11752" spans="2:3" x14ac:dyDescent="0.2">
      <c r="B11752" s="110"/>
      <c r="C11752" s="122"/>
    </row>
    <row r="11753" spans="2:3" x14ac:dyDescent="0.2">
      <c r="B11753" s="110"/>
      <c r="C11753" s="122"/>
    </row>
    <row r="11754" spans="2:3" x14ac:dyDescent="0.2">
      <c r="B11754" s="110"/>
      <c r="C11754" s="122"/>
    </row>
    <row r="11755" spans="2:3" x14ac:dyDescent="0.2">
      <c r="B11755" s="110"/>
      <c r="C11755" s="122"/>
    </row>
    <row r="11756" spans="2:3" x14ac:dyDescent="0.2">
      <c r="B11756" s="110"/>
      <c r="C11756" s="122"/>
    </row>
    <row r="11757" spans="2:3" x14ac:dyDescent="0.2">
      <c r="B11757" s="110"/>
      <c r="C11757" s="122"/>
    </row>
    <row r="11758" spans="2:3" x14ac:dyDescent="0.2">
      <c r="B11758" s="110"/>
      <c r="C11758" s="122"/>
    </row>
    <row r="11759" spans="2:3" x14ac:dyDescent="0.2">
      <c r="B11759" s="110"/>
      <c r="C11759" s="122"/>
    </row>
    <row r="11760" spans="2:3" x14ac:dyDescent="0.2">
      <c r="B11760" s="110"/>
      <c r="C11760" s="122"/>
    </row>
    <row r="11761" spans="2:3" x14ac:dyDescent="0.2">
      <c r="B11761" s="110"/>
      <c r="C11761" s="122"/>
    </row>
    <row r="11762" spans="2:3" x14ac:dyDescent="0.2">
      <c r="B11762" s="110"/>
      <c r="C11762" s="122"/>
    </row>
    <row r="11763" spans="2:3" x14ac:dyDescent="0.2">
      <c r="B11763" s="110"/>
      <c r="C11763" s="122"/>
    </row>
    <row r="11764" spans="2:3" x14ac:dyDescent="0.2">
      <c r="B11764" s="110"/>
      <c r="C11764" s="122"/>
    </row>
    <row r="11765" spans="2:3" x14ac:dyDescent="0.2">
      <c r="B11765" s="110"/>
      <c r="C11765" s="122"/>
    </row>
    <row r="11766" spans="2:3" x14ac:dyDescent="0.2">
      <c r="B11766" s="110"/>
      <c r="C11766" s="122"/>
    </row>
    <row r="11767" spans="2:3" x14ac:dyDescent="0.2">
      <c r="B11767" s="110"/>
      <c r="C11767" s="122"/>
    </row>
    <row r="11768" spans="2:3" x14ac:dyDescent="0.2">
      <c r="B11768" s="110"/>
      <c r="C11768" s="122"/>
    </row>
    <row r="11769" spans="2:3" x14ac:dyDescent="0.2">
      <c r="B11769" s="110"/>
      <c r="C11769" s="122"/>
    </row>
    <row r="11770" spans="2:3" x14ac:dyDescent="0.2">
      <c r="B11770" s="110"/>
      <c r="C11770" s="122"/>
    </row>
    <row r="11771" spans="2:3" x14ac:dyDescent="0.2">
      <c r="B11771" s="110"/>
      <c r="C11771" s="122"/>
    </row>
    <row r="11772" spans="2:3" x14ac:dyDescent="0.2">
      <c r="B11772" s="110"/>
      <c r="C11772" s="122"/>
    </row>
    <row r="11773" spans="2:3" x14ac:dyDescent="0.2">
      <c r="B11773" s="110"/>
      <c r="C11773" s="122"/>
    </row>
    <row r="11774" spans="2:3" x14ac:dyDescent="0.2">
      <c r="B11774" s="110"/>
      <c r="C11774" s="122"/>
    </row>
    <row r="11775" spans="2:3" x14ac:dyDescent="0.2">
      <c r="B11775" s="110"/>
      <c r="C11775" s="122"/>
    </row>
    <row r="11776" spans="2:3" x14ac:dyDescent="0.2">
      <c r="B11776" s="110"/>
      <c r="C11776" s="122"/>
    </row>
    <row r="11777" spans="2:3" x14ac:dyDescent="0.2">
      <c r="B11777" s="110"/>
      <c r="C11777" s="122"/>
    </row>
    <row r="11778" spans="2:3" x14ac:dyDescent="0.2">
      <c r="B11778" s="110"/>
      <c r="C11778" s="122"/>
    </row>
    <row r="11779" spans="2:3" x14ac:dyDescent="0.2">
      <c r="B11779" s="110"/>
      <c r="C11779" s="122"/>
    </row>
    <row r="11780" spans="2:3" x14ac:dyDescent="0.2">
      <c r="B11780" s="110"/>
      <c r="C11780" s="122"/>
    </row>
    <row r="11781" spans="2:3" x14ac:dyDescent="0.2">
      <c r="B11781" s="110"/>
      <c r="C11781" s="122"/>
    </row>
    <row r="11782" spans="2:3" x14ac:dyDescent="0.2">
      <c r="B11782" s="110"/>
      <c r="C11782" s="122"/>
    </row>
    <row r="11783" spans="2:3" x14ac:dyDescent="0.2">
      <c r="B11783" s="110"/>
      <c r="C11783" s="122"/>
    </row>
    <row r="11784" spans="2:3" x14ac:dyDescent="0.2">
      <c r="B11784" s="110"/>
      <c r="C11784" s="122"/>
    </row>
    <row r="11785" spans="2:3" x14ac:dyDescent="0.2">
      <c r="B11785" s="110"/>
      <c r="C11785" s="122"/>
    </row>
    <row r="11786" spans="2:3" x14ac:dyDescent="0.2">
      <c r="B11786" s="110"/>
      <c r="C11786" s="122"/>
    </row>
    <row r="11787" spans="2:3" x14ac:dyDescent="0.2">
      <c r="B11787" s="110"/>
      <c r="C11787" s="122"/>
    </row>
    <row r="11788" spans="2:3" x14ac:dyDescent="0.2">
      <c r="B11788" s="110"/>
      <c r="C11788" s="122"/>
    </row>
    <row r="11789" spans="2:3" x14ac:dyDescent="0.2">
      <c r="B11789" s="110"/>
      <c r="C11789" s="122"/>
    </row>
    <row r="11790" spans="2:3" x14ac:dyDescent="0.2">
      <c r="B11790" s="110"/>
      <c r="C11790" s="122"/>
    </row>
    <row r="11791" spans="2:3" x14ac:dyDescent="0.2">
      <c r="B11791" s="110"/>
      <c r="C11791" s="122"/>
    </row>
    <row r="11792" spans="2:3" x14ac:dyDescent="0.2">
      <c r="B11792" s="110"/>
      <c r="C11792" s="122"/>
    </row>
    <row r="11793" spans="2:3" x14ac:dyDescent="0.2">
      <c r="B11793" s="110"/>
      <c r="C11793" s="122"/>
    </row>
    <row r="11794" spans="2:3" x14ac:dyDescent="0.2">
      <c r="B11794" s="110"/>
      <c r="C11794" s="122"/>
    </row>
    <row r="11795" spans="2:3" x14ac:dyDescent="0.2">
      <c r="B11795" s="110"/>
      <c r="C11795" s="122"/>
    </row>
    <row r="11796" spans="2:3" x14ac:dyDescent="0.2">
      <c r="B11796" s="110"/>
      <c r="C11796" s="122"/>
    </row>
    <row r="11797" spans="2:3" x14ac:dyDescent="0.2">
      <c r="B11797" s="110"/>
      <c r="C11797" s="122"/>
    </row>
    <row r="11798" spans="2:3" x14ac:dyDescent="0.2">
      <c r="B11798" s="110"/>
      <c r="C11798" s="122"/>
    </row>
    <row r="11799" spans="2:3" x14ac:dyDescent="0.2">
      <c r="B11799" s="110"/>
      <c r="C11799" s="122"/>
    </row>
    <row r="11800" spans="2:3" x14ac:dyDescent="0.2">
      <c r="B11800" s="110"/>
      <c r="C11800" s="122"/>
    </row>
    <row r="11801" spans="2:3" x14ac:dyDescent="0.2">
      <c r="B11801" s="110"/>
      <c r="C11801" s="122"/>
    </row>
    <row r="11802" spans="2:3" x14ac:dyDescent="0.2">
      <c r="B11802" s="110"/>
      <c r="C11802" s="122"/>
    </row>
    <row r="11803" spans="2:3" x14ac:dyDescent="0.2">
      <c r="B11803" s="110"/>
      <c r="C11803" s="122"/>
    </row>
    <row r="11804" spans="2:3" x14ac:dyDescent="0.2">
      <c r="B11804" s="110"/>
      <c r="C11804" s="122"/>
    </row>
    <row r="11805" spans="2:3" x14ac:dyDescent="0.2">
      <c r="B11805" s="110"/>
      <c r="C11805" s="122"/>
    </row>
    <row r="11806" spans="2:3" x14ac:dyDescent="0.2">
      <c r="B11806" s="110"/>
      <c r="C11806" s="122"/>
    </row>
    <row r="11807" spans="2:3" x14ac:dyDescent="0.2">
      <c r="B11807" s="110"/>
      <c r="C11807" s="122"/>
    </row>
    <row r="11808" spans="2:3" x14ac:dyDescent="0.2">
      <c r="B11808" s="110"/>
      <c r="C11808" s="122"/>
    </row>
    <row r="11809" spans="2:3" x14ac:dyDescent="0.2">
      <c r="B11809" s="110"/>
      <c r="C11809" s="122"/>
    </row>
    <row r="11810" spans="2:3" x14ac:dyDescent="0.2">
      <c r="B11810" s="110"/>
      <c r="C11810" s="122"/>
    </row>
    <row r="11811" spans="2:3" x14ac:dyDescent="0.2">
      <c r="B11811" s="110"/>
      <c r="C11811" s="122"/>
    </row>
    <row r="11812" spans="2:3" x14ac:dyDescent="0.2">
      <c r="B11812" s="110"/>
      <c r="C11812" s="122"/>
    </row>
    <row r="11813" spans="2:3" x14ac:dyDescent="0.2">
      <c r="B11813" s="110"/>
      <c r="C11813" s="122"/>
    </row>
    <row r="11814" spans="2:3" x14ac:dyDescent="0.2">
      <c r="B11814" s="110"/>
      <c r="C11814" s="122"/>
    </row>
    <row r="11815" spans="2:3" x14ac:dyDescent="0.2">
      <c r="B11815" s="110"/>
      <c r="C11815" s="122"/>
    </row>
    <row r="11816" spans="2:3" x14ac:dyDescent="0.2">
      <c r="B11816" s="110"/>
      <c r="C11816" s="122"/>
    </row>
    <row r="11817" spans="2:3" x14ac:dyDescent="0.2">
      <c r="B11817" s="110"/>
      <c r="C11817" s="122"/>
    </row>
    <row r="11818" spans="2:3" x14ac:dyDescent="0.2">
      <c r="B11818" s="110"/>
      <c r="C11818" s="122"/>
    </row>
    <row r="11819" spans="2:3" x14ac:dyDescent="0.2">
      <c r="B11819" s="110"/>
      <c r="C11819" s="122"/>
    </row>
    <row r="11820" spans="2:3" x14ac:dyDescent="0.2">
      <c r="B11820" s="110"/>
      <c r="C11820" s="122"/>
    </row>
    <row r="11821" spans="2:3" x14ac:dyDescent="0.2">
      <c r="B11821" s="110"/>
      <c r="C11821" s="122"/>
    </row>
    <row r="11822" spans="2:3" x14ac:dyDescent="0.2">
      <c r="B11822" s="110"/>
      <c r="C11822" s="122"/>
    </row>
    <row r="11823" spans="2:3" x14ac:dyDescent="0.2">
      <c r="B11823" s="110"/>
      <c r="C11823" s="122"/>
    </row>
    <row r="11824" spans="2:3" x14ac:dyDescent="0.2">
      <c r="B11824" s="110"/>
      <c r="C11824" s="122"/>
    </row>
    <row r="11825" spans="2:3" x14ac:dyDescent="0.2">
      <c r="B11825" s="110"/>
      <c r="C11825" s="122"/>
    </row>
    <row r="11826" spans="2:3" x14ac:dyDescent="0.2">
      <c r="B11826" s="110"/>
      <c r="C11826" s="122"/>
    </row>
    <row r="11827" spans="2:3" x14ac:dyDescent="0.2">
      <c r="B11827" s="110"/>
      <c r="C11827" s="122"/>
    </row>
    <row r="11828" spans="2:3" x14ac:dyDescent="0.2">
      <c r="B11828" s="110"/>
      <c r="C11828" s="122"/>
    </row>
    <row r="11829" spans="2:3" x14ac:dyDescent="0.2">
      <c r="B11829" s="110"/>
      <c r="C11829" s="122"/>
    </row>
    <row r="11830" spans="2:3" x14ac:dyDescent="0.2">
      <c r="B11830" s="110"/>
      <c r="C11830" s="122"/>
    </row>
    <row r="11831" spans="2:3" x14ac:dyDescent="0.2">
      <c r="B11831" s="110"/>
      <c r="C11831" s="122"/>
    </row>
    <row r="11832" spans="2:3" x14ac:dyDescent="0.2">
      <c r="B11832" s="110"/>
      <c r="C11832" s="122"/>
    </row>
    <row r="11833" spans="2:3" x14ac:dyDescent="0.2">
      <c r="B11833" s="110"/>
      <c r="C11833" s="122"/>
    </row>
    <row r="11834" spans="2:3" x14ac:dyDescent="0.2">
      <c r="B11834" s="110"/>
      <c r="C11834" s="122"/>
    </row>
    <row r="11835" spans="2:3" x14ac:dyDescent="0.2">
      <c r="B11835" s="110"/>
      <c r="C11835" s="122"/>
    </row>
    <row r="11836" spans="2:3" x14ac:dyDescent="0.2">
      <c r="B11836" s="110"/>
      <c r="C11836" s="122"/>
    </row>
    <row r="11837" spans="2:3" x14ac:dyDescent="0.2">
      <c r="B11837" s="110"/>
      <c r="C11837" s="122"/>
    </row>
    <row r="11838" spans="2:3" x14ac:dyDescent="0.2">
      <c r="B11838" s="110"/>
      <c r="C11838" s="122"/>
    </row>
    <row r="11839" spans="2:3" x14ac:dyDescent="0.2">
      <c r="B11839" s="110"/>
      <c r="C11839" s="122"/>
    </row>
    <row r="11840" spans="2:3" x14ac:dyDescent="0.2">
      <c r="B11840" s="110"/>
      <c r="C11840" s="122"/>
    </row>
    <row r="11841" spans="2:3" x14ac:dyDescent="0.2">
      <c r="B11841" s="110"/>
      <c r="C11841" s="122"/>
    </row>
    <row r="11842" spans="2:3" x14ac:dyDescent="0.2">
      <c r="B11842" s="110"/>
      <c r="C11842" s="122"/>
    </row>
    <row r="11843" spans="2:3" x14ac:dyDescent="0.2">
      <c r="B11843" s="110"/>
      <c r="C11843" s="122"/>
    </row>
    <row r="11844" spans="2:3" x14ac:dyDescent="0.2">
      <c r="B11844" s="110"/>
      <c r="C11844" s="122"/>
    </row>
    <row r="11845" spans="2:3" x14ac:dyDescent="0.2">
      <c r="B11845" s="110"/>
      <c r="C11845" s="122"/>
    </row>
    <row r="11846" spans="2:3" x14ac:dyDescent="0.2">
      <c r="B11846" s="110"/>
      <c r="C11846" s="122"/>
    </row>
    <row r="11847" spans="2:3" x14ac:dyDescent="0.2">
      <c r="B11847" s="110"/>
      <c r="C11847" s="122"/>
    </row>
    <row r="11848" spans="2:3" x14ac:dyDescent="0.2">
      <c r="B11848" s="110"/>
      <c r="C11848" s="122"/>
    </row>
    <row r="11849" spans="2:3" x14ac:dyDescent="0.2">
      <c r="B11849" s="110"/>
      <c r="C11849" s="122"/>
    </row>
    <row r="11850" spans="2:3" x14ac:dyDescent="0.2">
      <c r="B11850" s="110"/>
      <c r="C11850" s="122"/>
    </row>
    <row r="11851" spans="2:3" x14ac:dyDescent="0.2">
      <c r="B11851" s="110"/>
      <c r="C11851" s="122"/>
    </row>
    <row r="11852" spans="2:3" x14ac:dyDescent="0.2">
      <c r="B11852" s="110"/>
      <c r="C11852" s="122"/>
    </row>
    <row r="11853" spans="2:3" x14ac:dyDescent="0.2">
      <c r="B11853" s="110"/>
      <c r="C11853" s="122"/>
    </row>
    <row r="11854" spans="2:3" x14ac:dyDescent="0.2">
      <c r="B11854" s="110"/>
      <c r="C11854" s="122"/>
    </row>
    <row r="11855" spans="2:3" x14ac:dyDescent="0.2">
      <c r="B11855" s="110"/>
      <c r="C11855" s="122"/>
    </row>
    <row r="11856" spans="2:3" x14ac:dyDescent="0.2">
      <c r="B11856" s="110"/>
      <c r="C11856" s="122"/>
    </row>
    <row r="11857" spans="2:3" x14ac:dyDescent="0.2">
      <c r="B11857" s="110"/>
      <c r="C11857" s="122"/>
    </row>
    <row r="11858" spans="2:3" x14ac:dyDescent="0.2">
      <c r="B11858" s="110"/>
      <c r="C11858" s="122"/>
    </row>
    <row r="11859" spans="2:3" x14ac:dyDescent="0.2">
      <c r="B11859" s="110"/>
      <c r="C11859" s="122"/>
    </row>
    <row r="11860" spans="2:3" x14ac:dyDescent="0.2">
      <c r="B11860" s="110"/>
      <c r="C11860" s="122"/>
    </row>
    <row r="11861" spans="2:3" x14ac:dyDescent="0.2">
      <c r="B11861" s="110"/>
      <c r="C11861" s="122"/>
    </row>
    <row r="11862" spans="2:3" x14ac:dyDescent="0.2">
      <c r="B11862" s="110"/>
      <c r="C11862" s="122"/>
    </row>
    <row r="11863" spans="2:3" x14ac:dyDescent="0.2">
      <c r="B11863" s="110"/>
      <c r="C11863" s="122"/>
    </row>
    <row r="11864" spans="2:3" x14ac:dyDescent="0.2">
      <c r="B11864" s="110"/>
      <c r="C11864" s="122"/>
    </row>
    <row r="11865" spans="2:3" x14ac:dyDescent="0.2">
      <c r="B11865" s="110"/>
      <c r="C11865" s="122"/>
    </row>
    <row r="11866" spans="2:3" x14ac:dyDescent="0.2">
      <c r="B11866" s="110"/>
      <c r="C11866" s="122"/>
    </row>
    <row r="11867" spans="2:3" x14ac:dyDescent="0.2">
      <c r="B11867" s="110"/>
      <c r="C11867" s="122"/>
    </row>
    <row r="11868" spans="2:3" x14ac:dyDescent="0.2">
      <c r="B11868" s="110"/>
      <c r="C11868" s="122"/>
    </row>
    <row r="11869" spans="2:3" x14ac:dyDescent="0.2">
      <c r="B11869" s="110"/>
      <c r="C11869" s="122"/>
    </row>
    <row r="11870" spans="2:3" x14ac:dyDescent="0.2">
      <c r="B11870" s="110"/>
      <c r="C11870" s="122"/>
    </row>
    <row r="11871" spans="2:3" x14ac:dyDescent="0.2">
      <c r="B11871" s="110"/>
      <c r="C11871" s="122"/>
    </row>
    <row r="11872" spans="2:3" x14ac:dyDescent="0.2">
      <c r="B11872" s="110"/>
      <c r="C11872" s="122"/>
    </row>
    <row r="11873" spans="2:3" x14ac:dyDescent="0.2">
      <c r="B11873" s="110"/>
      <c r="C11873" s="122"/>
    </row>
    <row r="11874" spans="2:3" x14ac:dyDescent="0.2">
      <c r="B11874" s="110"/>
      <c r="C11874" s="122"/>
    </row>
    <row r="11875" spans="2:3" x14ac:dyDescent="0.2">
      <c r="B11875" s="110"/>
      <c r="C11875" s="122"/>
    </row>
    <row r="11876" spans="2:3" x14ac:dyDescent="0.2">
      <c r="B11876" s="110"/>
      <c r="C11876" s="122"/>
    </row>
    <row r="11877" spans="2:3" x14ac:dyDescent="0.2">
      <c r="B11877" s="110"/>
      <c r="C11877" s="122"/>
    </row>
    <row r="11878" spans="2:3" x14ac:dyDescent="0.2">
      <c r="B11878" s="110"/>
      <c r="C11878" s="122"/>
    </row>
    <row r="11879" spans="2:3" x14ac:dyDescent="0.2">
      <c r="B11879" s="110"/>
      <c r="C11879" s="122"/>
    </row>
    <row r="11880" spans="2:3" x14ac:dyDescent="0.2">
      <c r="B11880" s="110"/>
      <c r="C11880" s="122"/>
    </row>
    <row r="11881" spans="2:3" x14ac:dyDescent="0.2">
      <c r="B11881" s="110"/>
      <c r="C11881" s="122"/>
    </row>
    <row r="11882" spans="2:3" x14ac:dyDescent="0.2">
      <c r="B11882" s="110"/>
      <c r="C11882" s="122"/>
    </row>
    <row r="11883" spans="2:3" x14ac:dyDescent="0.2">
      <c r="B11883" s="110"/>
      <c r="C11883" s="122"/>
    </row>
    <row r="11884" spans="2:3" x14ac:dyDescent="0.2">
      <c r="B11884" s="110"/>
      <c r="C11884" s="122"/>
    </row>
    <row r="11885" spans="2:3" x14ac:dyDescent="0.2">
      <c r="B11885" s="110"/>
      <c r="C11885" s="122"/>
    </row>
    <row r="11886" spans="2:3" x14ac:dyDescent="0.2">
      <c r="B11886" s="110"/>
      <c r="C11886" s="122"/>
    </row>
    <row r="11887" spans="2:3" x14ac:dyDescent="0.2">
      <c r="B11887" s="110"/>
      <c r="C11887" s="122"/>
    </row>
    <row r="11888" spans="2:3" x14ac:dyDescent="0.2">
      <c r="B11888" s="110"/>
      <c r="C11888" s="122"/>
    </row>
    <row r="11889" spans="2:3" x14ac:dyDescent="0.2">
      <c r="B11889" s="110"/>
      <c r="C11889" s="122"/>
    </row>
    <row r="11890" spans="2:3" x14ac:dyDescent="0.2">
      <c r="B11890" s="110"/>
      <c r="C11890" s="122"/>
    </row>
    <row r="11891" spans="2:3" x14ac:dyDescent="0.2">
      <c r="B11891" s="110"/>
      <c r="C11891" s="122"/>
    </row>
    <row r="11892" spans="2:3" x14ac:dyDescent="0.2">
      <c r="B11892" s="110"/>
      <c r="C11892" s="122"/>
    </row>
    <row r="11893" spans="2:3" x14ac:dyDescent="0.2">
      <c r="B11893" s="110"/>
      <c r="C11893" s="122"/>
    </row>
    <row r="11894" spans="2:3" x14ac:dyDescent="0.2">
      <c r="B11894" s="110"/>
      <c r="C11894" s="122"/>
    </row>
    <row r="11895" spans="2:3" x14ac:dyDescent="0.2">
      <c r="B11895" s="110"/>
      <c r="C11895" s="122"/>
    </row>
    <row r="11896" spans="2:3" x14ac:dyDescent="0.2">
      <c r="B11896" s="110"/>
      <c r="C11896" s="122"/>
    </row>
    <row r="11897" spans="2:3" x14ac:dyDescent="0.2">
      <c r="B11897" s="110"/>
      <c r="C11897" s="122"/>
    </row>
    <row r="11898" spans="2:3" x14ac:dyDescent="0.2">
      <c r="B11898" s="110"/>
      <c r="C11898" s="122"/>
    </row>
    <row r="11899" spans="2:3" x14ac:dyDescent="0.2">
      <c r="B11899" s="110"/>
      <c r="C11899" s="122"/>
    </row>
    <row r="11900" spans="2:3" x14ac:dyDescent="0.2">
      <c r="B11900" s="110"/>
      <c r="C11900" s="122"/>
    </row>
    <row r="11901" spans="2:3" x14ac:dyDescent="0.2">
      <c r="B11901" s="110"/>
      <c r="C11901" s="122"/>
    </row>
    <row r="11902" spans="2:3" x14ac:dyDescent="0.2">
      <c r="B11902" s="110"/>
      <c r="C11902" s="122"/>
    </row>
    <row r="11903" spans="2:3" x14ac:dyDescent="0.2">
      <c r="B11903" s="110"/>
      <c r="C11903" s="122"/>
    </row>
    <row r="11904" spans="2:3" x14ac:dyDescent="0.2">
      <c r="B11904" s="110"/>
      <c r="C11904" s="122"/>
    </row>
    <row r="11905" spans="2:3" x14ac:dyDescent="0.2">
      <c r="B11905" s="110"/>
      <c r="C11905" s="122"/>
    </row>
    <row r="11906" spans="2:3" x14ac:dyDescent="0.2">
      <c r="B11906" s="110"/>
      <c r="C11906" s="122"/>
    </row>
    <row r="11907" spans="2:3" x14ac:dyDescent="0.2">
      <c r="B11907" s="110"/>
      <c r="C11907" s="122"/>
    </row>
    <row r="11908" spans="2:3" x14ac:dyDescent="0.2">
      <c r="B11908" s="110"/>
      <c r="C11908" s="122"/>
    </row>
    <row r="11909" spans="2:3" x14ac:dyDescent="0.2">
      <c r="B11909" s="110"/>
      <c r="C11909" s="122"/>
    </row>
    <row r="11910" spans="2:3" x14ac:dyDescent="0.2">
      <c r="B11910" s="110"/>
      <c r="C11910" s="122"/>
    </row>
    <row r="11911" spans="2:3" x14ac:dyDescent="0.2">
      <c r="B11911" s="110"/>
      <c r="C11911" s="122"/>
    </row>
    <row r="11912" spans="2:3" x14ac:dyDescent="0.2">
      <c r="B11912" s="110"/>
      <c r="C11912" s="122"/>
    </row>
    <row r="11913" spans="2:3" x14ac:dyDescent="0.2">
      <c r="B11913" s="110"/>
      <c r="C11913" s="122"/>
    </row>
    <row r="11914" spans="2:3" x14ac:dyDescent="0.2">
      <c r="B11914" s="110"/>
      <c r="C11914" s="122"/>
    </row>
    <row r="11915" spans="2:3" x14ac:dyDescent="0.2">
      <c r="B11915" s="110"/>
      <c r="C11915" s="122"/>
    </row>
    <row r="11916" spans="2:3" x14ac:dyDescent="0.2">
      <c r="B11916" s="110"/>
      <c r="C11916" s="122"/>
    </row>
    <row r="11917" spans="2:3" x14ac:dyDescent="0.2">
      <c r="B11917" s="110"/>
      <c r="C11917" s="122"/>
    </row>
    <row r="11918" spans="2:3" x14ac:dyDescent="0.2">
      <c r="B11918" s="110"/>
      <c r="C11918" s="122"/>
    </row>
    <row r="11919" spans="2:3" x14ac:dyDescent="0.2">
      <c r="B11919" s="110"/>
      <c r="C11919" s="122"/>
    </row>
    <row r="11920" spans="2:3" x14ac:dyDescent="0.2">
      <c r="B11920" s="110"/>
      <c r="C11920" s="122"/>
    </row>
    <row r="11921" spans="2:3" x14ac:dyDescent="0.2">
      <c r="B11921" s="110"/>
      <c r="C11921" s="122"/>
    </row>
    <row r="11922" spans="2:3" x14ac:dyDescent="0.2">
      <c r="B11922" s="110"/>
      <c r="C11922" s="122"/>
    </row>
    <row r="11923" spans="2:3" x14ac:dyDescent="0.2">
      <c r="B11923" s="110"/>
      <c r="C11923" s="122"/>
    </row>
    <row r="11924" spans="2:3" x14ac:dyDescent="0.2">
      <c r="B11924" s="110"/>
      <c r="C11924" s="122"/>
    </row>
    <row r="11925" spans="2:3" x14ac:dyDescent="0.2">
      <c r="B11925" s="110"/>
      <c r="C11925" s="122"/>
    </row>
    <row r="11926" spans="2:3" x14ac:dyDescent="0.2">
      <c r="B11926" s="110"/>
      <c r="C11926" s="122"/>
    </row>
    <row r="11927" spans="2:3" x14ac:dyDescent="0.2">
      <c r="B11927" s="110"/>
      <c r="C11927" s="122"/>
    </row>
    <row r="11928" spans="2:3" x14ac:dyDescent="0.2">
      <c r="B11928" s="110"/>
      <c r="C11928" s="122"/>
    </row>
    <row r="11929" spans="2:3" x14ac:dyDescent="0.2">
      <c r="B11929" s="110"/>
      <c r="C11929" s="122"/>
    </row>
    <row r="11930" spans="2:3" x14ac:dyDescent="0.2">
      <c r="B11930" s="110"/>
      <c r="C11930" s="122"/>
    </row>
    <row r="11931" spans="2:3" x14ac:dyDescent="0.2">
      <c r="B11931" s="110"/>
      <c r="C11931" s="122"/>
    </row>
    <row r="11932" spans="2:3" x14ac:dyDescent="0.2">
      <c r="B11932" s="110"/>
      <c r="C11932" s="122"/>
    </row>
    <row r="11933" spans="2:3" x14ac:dyDescent="0.2">
      <c r="B11933" s="110"/>
      <c r="C11933" s="122"/>
    </row>
    <row r="11934" spans="2:3" x14ac:dyDescent="0.2">
      <c r="B11934" s="110"/>
      <c r="C11934" s="122"/>
    </row>
    <row r="11935" spans="2:3" x14ac:dyDescent="0.2">
      <c r="B11935" s="110"/>
      <c r="C11935" s="122"/>
    </row>
    <row r="11936" spans="2:3" x14ac:dyDescent="0.2">
      <c r="B11936" s="110"/>
      <c r="C11936" s="122"/>
    </row>
    <row r="11937" spans="2:3" x14ac:dyDescent="0.2">
      <c r="B11937" s="110"/>
      <c r="C11937" s="122"/>
    </row>
    <row r="11938" spans="2:3" x14ac:dyDescent="0.2">
      <c r="B11938" s="110"/>
      <c r="C11938" s="122"/>
    </row>
    <row r="11939" spans="2:3" x14ac:dyDescent="0.2">
      <c r="B11939" s="110"/>
      <c r="C11939" s="122"/>
    </row>
    <row r="11940" spans="2:3" x14ac:dyDescent="0.2">
      <c r="B11940" s="110"/>
      <c r="C11940" s="122"/>
    </row>
    <row r="11941" spans="2:3" x14ac:dyDescent="0.2">
      <c r="B11941" s="110"/>
      <c r="C11941" s="122"/>
    </row>
    <row r="11942" spans="2:3" x14ac:dyDescent="0.2">
      <c r="B11942" s="110"/>
      <c r="C11942" s="122"/>
    </row>
    <row r="11943" spans="2:3" x14ac:dyDescent="0.2">
      <c r="B11943" s="110"/>
      <c r="C11943" s="122"/>
    </row>
    <row r="11944" spans="2:3" x14ac:dyDescent="0.2">
      <c r="B11944" s="110"/>
      <c r="C11944" s="122"/>
    </row>
    <row r="11945" spans="2:3" x14ac:dyDescent="0.2">
      <c r="B11945" s="110"/>
      <c r="C11945" s="122"/>
    </row>
    <row r="11946" spans="2:3" x14ac:dyDescent="0.2">
      <c r="B11946" s="110"/>
      <c r="C11946" s="122"/>
    </row>
    <row r="11947" spans="2:3" x14ac:dyDescent="0.2">
      <c r="B11947" s="110"/>
      <c r="C11947" s="122"/>
    </row>
    <row r="11948" spans="2:3" x14ac:dyDescent="0.2">
      <c r="B11948" s="110"/>
      <c r="C11948" s="122"/>
    </row>
    <row r="11949" spans="2:3" x14ac:dyDescent="0.2">
      <c r="B11949" s="110"/>
      <c r="C11949" s="122"/>
    </row>
    <row r="11950" spans="2:3" x14ac:dyDescent="0.2">
      <c r="B11950" s="110"/>
      <c r="C11950" s="122"/>
    </row>
    <row r="11951" spans="2:3" x14ac:dyDescent="0.2">
      <c r="B11951" s="110"/>
      <c r="C11951" s="122"/>
    </row>
    <row r="11952" spans="2:3" x14ac:dyDescent="0.2">
      <c r="B11952" s="110"/>
      <c r="C11952" s="122"/>
    </row>
    <row r="11953" spans="2:3" x14ac:dyDescent="0.2">
      <c r="B11953" s="110"/>
      <c r="C11953" s="122"/>
    </row>
    <row r="11954" spans="2:3" x14ac:dyDescent="0.2">
      <c r="B11954" s="110"/>
      <c r="C11954" s="122"/>
    </row>
    <row r="11955" spans="2:3" x14ac:dyDescent="0.2">
      <c r="B11955" s="110"/>
      <c r="C11955" s="122"/>
    </row>
    <row r="11956" spans="2:3" x14ac:dyDescent="0.2">
      <c r="B11956" s="110"/>
      <c r="C11956" s="122"/>
    </row>
    <row r="11957" spans="2:3" x14ac:dyDescent="0.2">
      <c r="B11957" s="110"/>
      <c r="C11957" s="122"/>
    </row>
    <row r="11958" spans="2:3" x14ac:dyDescent="0.2">
      <c r="B11958" s="110"/>
      <c r="C11958" s="122"/>
    </row>
    <row r="11959" spans="2:3" x14ac:dyDescent="0.2">
      <c r="B11959" s="110"/>
      <c r="C11959" s="122"/>
    </row>
    <row r="11960" spans="2:3" x14ac:dyDescent="0.2">
      <c r="B11960" s="110"/>
      <c r="C11960" s="122"/>
    </row>
    <row r="11961" spans="2:3" x14ac:dyDescent="0.2">
      <c r="B11961" s="110"/>
      <c r="C11961" s="122"/>
    </row>
    <row r="11962" spans="2:3" x14ac:dyDescent="0.2">
      <c r="B11962" s="110"/>
      <c r="C11962" s="122"/>
    </row>
    <row r="11963" spans="2:3" x14ac:dyDescent="0.2">
      <c r="B11963" s="110"/>
      <c r="C11963" s="122"/>
    </row>
    <row r="11964" spans="2:3" x14ac:dyDescent="0.2">
      <c r="B11964" s="110"/>
      <c r="C11964" s="122"/>
    </row>
    <row r="11965" spans="2:3" x14ac:dyDescent="0.2">
      <c r="B11965" s="110"/>
      <c r="C11965" s="122"/>
    </row>
    <row r="11966" spans="2:3" x14ac:dyDescent="0.2">
      <c r="B11966" s="110"/>
      <c r="C11966" s="122"/>
    </row>
    <row r="11967" spans="2:3" x14ac:dyDescent="0.2">
      <c r="B11967" s="110"/>
      <c r="C11967" s="122"/>
    </row>
    <row r="11968" spans="2:3" x14ac:dyDescent="0.2">
      <c r="B11968" s="110"/>
      <c r="C11968" s="122"/>
    </row>
    <row r="11969" spans="2:3" x14ac:dyDescent="0.2">
      <c r="B11969" s="110"/>
      <c r="C11969" s="122"/>
    </row>
    <row r="11970" spans="2:3" x14ac:dyDescent="0.2">
      <c r="B11970" s="110"/>
      <c r="C11970" s="122"/>
    </row>
    <row r="11971" spans="2:3" x14ac:dyDescent="0.2">
      <c r="B11971" s="110"/>
      <c r="C11971" s="122"/>
    </row>
    <row r="11972" spans="2:3" x14ac:dyDescent="0.2">
      <c r="B11972" s="110"/>
      <c r="C11972" s="122"/>
    </row>
    <row r="11973" spans="2:3" x14ac:dyDescent="0.2">
      <c r="B11973" s="110"/>
      <c r="C11973" s="122"/>
    </row>
    <row r="11974" spans="2:3" x14ac:dyDescent="0.2">
      <c r="B11974" s="110"/>
      <c r="C11974" s="122"/>
    </row>
    <row r="11975" spans="2:3" x14ac:dyDescent="0.2">
      <c r="B11975" s="110"/>
      <c r="C11975" s="122"/>
    </row>
    <row r="11976" spans="2:3" x14ac:dyDescent="0.2">
      <c r="B11976" s="110"/>
      <c r="C11976" s="122"/>
    </row>
    <row r="11977" spans="2:3" x14ac:dyDescent="0.2">
      <c r="B11977" s="110"/>
      <c r="C11977" s="122"/>
    </row>
    <row r="11978" spans="2:3" x14ac:dyDescent="0.2">
      <c r="B11978" s="110"/>
      <c r="C11978" s="122"/>
    </row>
    <row r="11979" spans="2:3" x14ac:dyDescent="0.2">
      <c r="B11979" s="110"/>
      <c r="C11979" s="122"/>
    </row>
    <row r="11980" spans="2:3" x14ac:dyDescent="0.2">
      <c r="B11980" s="110"/>
      <c r="C11980" s="122"/>
    </row>
    <row r="11981" spans="2:3" x14ac:dyDescent="0.2">
      <c r="B11981" s="110"/>
      <c r="C11981" s="122"/>
    </row>
    <row r="11982" spans="2:3" x14ac:dyDescent="0.2">
      <c r="B11982" s="110"/>
      <c r="C11982" s="122"/>
    </row>
    <row r="11983" spans="2:3" x14ac:dyDescent="0.2">
      <c r="B11983" s="110"/>
      <c r="C11983" s="122"/>
    </row>
    <row r="11984" spans="2:3" x14ac:dyDescent="0.2">
      <c r="B11984" s="110"/>
      <c r="C11984" s="122"/>
    </row>
    <row r="11985" spans="2:3" x14ac:dyDescent="0.2">
      <c r="B11985" s="110"/>
      <c r="C11985" s="122"/>
    </row>
    <row r="11986" spans="2:3" x14ac:dyDescent="0.2">
      <c r="B11986" s="110"/>
      <c r="C11986" s="122"/>
    </row>
    <row r="11987" spans="2:3" x14ac:dyDescent="0.2">
      <c r="B11987" s="110"/>
      <c r="C11987" s="122"/>
    </row>
    <row r="11988" spans="2:3" x14ac:dyDescent="0.2">
      <c r="B11988" s="110"/>
      <c r="C11988" s="122"/>
    </row>
    <row r="11989" spans="2:3" x14ac:dyDescent="0.2">
      <c r="B11989" s="110"/>
      <c r="C11989" s="122"/>
    </row>
    <row r="11990" spans="2:3" x14ac:dyDescent="0.2">
      <c r="B11990" s="110"/>
      <c r="C11990" s="122"/>
    </row>
    <row r="11991" spans="2:3" x14ac:dyDescent="0.2">
      <c r="B11991" s="110"/>
      <c r="C11991" s="122"/>
    </row>
    <row r="11992" spans="2:3" x14ac:dyDescent="0.2">
      <c r="B11992" s="110"/>
      <c r="C11992" s="122"/>
    </row>
    <row r="11993" spans="2:3" x14ac:dyDescent="0.2">
      <c r="B11993" s="110"/>
      <c r="C11993" s="122"/>
    </row>
    <row r="11994" spans="2:3" x14ac:dyDescent="0.2">
      <c r="B11994" s="110"/>
      <c r="C11994" s="122"/>
    </row>
    <row r="11995" spans="2:3" x14ac:dyDescent="0.2">
      <c r="B11995" s="110"/>
      <c r="C11995" s="122"/>
    </row>
    <row r="11996" spans="2:3" x14ac:dyDescent="0.2">
      <c r="B11996" s="110"/>
      <c r="C11996" s="122"/>
    </row>
    <row r="11997" spans="2:3" x14ac:dyDescent="0.2">
      <c r="B11997" s="110"/>
      <c r="C11997" s="122"/>
    </row>
    <row r="11998" spans="2:3" x14ac:dyDescent="0.2">
      <c r="B11998" s="110"/>
      <c r="C11998" s="122"/>
    </row>
    <row r="11999" spans="2:3" x14ac:dyDescent="0.2">
      <c r="B11999" s="110"/>
      <c r="C11999" s="122"/>
    </row>
    <row r="12000" spans="2:3" x14ac:dyDescent="0.2">
      <c r="B12000" s="110"/>
      <c r="C12000" s="122"/>
    </row>
    <row r="12001" spans="2:3" x14ac:dyDescent="0.2">
      <c r="B12001" s="110"/>
      <c r="C12001" s="122"/>
    </row>
    <row r="12002" spans="2:3" x14ac:dyDescent="0.2">
      <c r="B12002" s="110"/>
      <c r="C12002" s="122"/>
    </row>
    <row r="12003" spans="2:3" x14ac:dyDescent="0.2">
      <c r="B12003" s="110"/>
      <c r="C12003" s="122"/>
    </row>
    <row r="12004" spans="2:3" x14ac:dyDescent="0.2">
      <c r="B12004" s="110"/>
      <c r="C12004" s="122"/>
    </row>
    <row r="12005" spans="2:3" x14ac:dyDescent="0.2">
      <c r="B12005" s="110"/>
      <c r="C12005" s="122"/>
    </row>
    <row r="12006" spans="2:3" x14ac:dyDescent="0.2">
      <c r="B12006" s="110"/>
      <c r="C12006" s="122"/>
    </row>
    <row r="12007" spans="2:3" x14ac:dyDescent="0.2">
      <c r="B12007" s="110"/>
      <c r="C12007" s="122"/>
    </row>
    <row r="12008" spans="2:3" x14ac:dyDescent="0.2">
      <c r="B12008" s="110"/>
      <c r="C12008" s="122"/>
    </row>
    <row r="12009" spans="2:3" x14ac:dyDescent="0.2">
      <c r="B12009" s="110"/>
      <c r="C12009" s="122"/>
    </row>
    <row r="12010" spans="2:3" x14ac:dyDescent="0.2">
      <c r="B12010" s="110"/>
      <c r="C12010" s="122"/>
    </row>
    <row r="12011" spans="2:3" x14ac:dyDescent="0.2">
      <c r="B12011" s="110"/>
      <c r="C12011" s="122"/>
    </row>
    <row r="12012" spans="2:3" x14ac:dyDescent="0.2">
      <c r="B12012" s="110"/>
      <c r="C12012" s="122"/>
    </row>
    <row r="12013" spans="2:3" x14ac:dyDescent="0.2">
      <c r="B12013" s="110"/>
      <c r="C12013" s="122"/>
    </row>
    <row r="12014" spans="2:3" x14ac:dyDescent="0.2">
      <c r="B12014" s="110"/>
      <c r="C12014" s="122"/>
    </row>
    <row r="12015" spans="2:3" x14ac:dyDescent="0.2">
      <c r="B12015" s="110"/>
      <c r="C12015" s="122"/>
    </row>
    <row r="12016" spans="2:3" x14ac:dyDescent="0.2">
      <c r="B12016" s="110"/>
      <c r="C12016" s="122"/>
    </row>
    <row r="12017" spans="2:3" x14ac:dyDescent="0.2">
      <c r="B12017" s="110"/>
      <c r="C12017" s="122"/>
    </row>
    <row r="12018" spans="2:3" x14ac:dyDescent="0.2">
      <c r="B12018" s="110"/>
      <c r="C12018" s="122"/>
    </row>
    <row r="12019" spans="2:3" x14ac:dyDescent="0.2">
      <c r="B12019" s="110"/>
      <c r="C12019" s="122"/>
    </row>
    <row r="12020" spans="2:3" x14ac:dyDescent="0.2">
      <c r="B12020" s="110"/>
      <c r="C12020" s="122"/>
    </row>
    <row r="12021" spans="2:3" x14ac:dyDescent="0.2">
      <c r="B12021" s="110"/>
      <c r="C12021" s="122"/>
    </row>
    <row r="12022" spans="2:3" x14ac:dyDescent="0.2">
      <c r="B12022" s="110"/>
      <c r="C12022" s="122"/>
    </row>
    <row r="12023" spans="2:3" x14ac:dyDescent="0.2">
      <c r="B12023" s="110"/>
      <c r="C12023" s="122"/>
    </row>
    <row r="12024" spans="2:3" x14ac:dyDescent="0.2">
      <c r="B12024" s="110"/>
      <c r="C12024" s="122"/>
    </row>
    <row r="12025" spans="2:3" x14ac:dyDescent="0.2">
      <c r="B12025" s="110"/>
      <c r="C12025" s="122"/>
    </row>
    <row r="12026" spans="2:3" x14ac:dyDescent="0.2">
      <c r="B12026" s="110"/>
      <c r="C12026" s="122"/>
    </row>
    <row r="12027" spans="2:3" x14ac:dyDescent="0.2">
      <c r="B12027" s="110"/>
      <c r="C12027" s="122"/>
    </row>
    <row r="12028" spans="2:3" x14ac:dyDescent="0.2">
      <c r="B12028" s="110"/>
      <c r="C12028" s="122"/>
    </row>
    <row r="12029" spans="2:3" x14ac:dyDescent="0.2">
      <c r="B12029" s="110"/>
      <c r="C12029" s="122"/>
    </row>
    <row r="12030" spans="2:3" x14ac:dyDescent="0.2">
      <c r="B12030" s="110"/>
      <c r="C12030" s="122"/>
    </row>
    <row r="12031" spans="2:3" x14ac:dyDescent="0.2">
      <c r="B12031" s="110"/>
      <c r="C12031" s="122"/>
    </row>
    <row r="12032" spans="2:3" x14ac:dyDescent="0.2">
      <c r="B12032" s="110"/>
      <c r="C12032" s="122"/>
    </row>
    <row r="12033" spans="2:3" x14ac:dyDescent="0.2">
      <c r="B12033" s="110"/>
      <c r="C12033" s="122"/>
    </row>
    <row r="12034" spans="2:3" x14ac:dyDescent="0.2">
      <c r="B12034" s="110"/>
      <c r="C12034" s="122"/>
    </row>
    <row r="12035" spans="2:3" x14ac:dyDescent="0.2">
      <c r="B12035" s="110"/>
      <c r="C12035" s="122"/>
    </row>
    <row r="12036" spans="2:3" x14ac:dyDescent="0.2">
      <c r="B12036" s="110"/>
      <c r="C12036" s="122"/>
    </row>
    <row r="12037" spans="2:3" x14ac:dyDescent="0.2">
      <c r="B12037" s="110"/>
      <c r="C12037" s="122"/>
    </row>
    <row r="12038" spans="2:3" x14ac:dyDescent="0.2">
      <c r="B12038" s="110"/>
      <c r="C12038" s="122"/>
    </row>
    <row r="12039" spans="2:3" x14ac:dyDescent="0.2">
      <c r="B12039" s="110"/>
      <c r="C12039" s="122"/>
    </row>
    <row r="12040" spans="2:3" x14ac:dyDescent="0.2">
      <c r="B12040" s="110"/>
      <c r="C12040" s="122"/>
    </row>
    <row r="12041" spans="2:3" x14ac:dyDescent="0.2">
      <c r="B12041" s="110"/>
      <c r="C12041" s="122"/>
    </row>
    <row r="12042" spans="2:3" x14ac:dyDescent="0.2">
      <c r="B12042" s="110"/>
      <c r="C12042" s="122"/>
    </row>
    <row r="12043" spans="2:3" x14ac:dyDescent="0.2">
      <c r="B12043" s="110"/>
      <c r="C12043" s="122"/>
    </row>
    <row r="12044" spans="2:3" x14ac:dyDescent="0.2">
      <c r="B12044" s="110"/>
      <c r="C12044" s="122"/>
    </row>
    <row r="12045" spans="2:3" x14ac:dyDescent="0.2">
      <c r="B12045" s="110"/>
      <c r="C12045" s="122"/>
    </row>
    <row r="12046" spans="2:3" x14ac:dyDescent="0.2">
      <c r="B12046" s="110"/>
      <c r="C12046" s="122"/>
    </row>
    <row r="12047" spans="2:3" x14ac:dyDescent="0.2">
      <c r="B12047" s="110"/>
      <c r="C12047" s="122"/>
    </row>
    <row r="12048" spans="2:3" x14ac:dyDescent="0.2">
      <c r="B12048" s="110"/>
      <c r="C12048" s="122"/>
    </row>
    <row r="12049" spans="2:3" x14ac:dyDescent="0.2">
      <c r="B12049" s="110"/>
      <c r="C12049" s="122"/>
    </row>
    <row r="12050" spans="2:3" x14ac:dyDescent="0.2">
      <c r="B12050" s="110"/>
      <c r="C12050" s="122"/>
    </row>
    <row r="12051" spans="2:3" x14ac:dyDescent="0.2">
      <c r="B12051" s="110"/>
      <c r="C12051" s="122"/>
    </row>
    <row r="12052" spans="2:3" x14ac:dyDescent="0.2">
      <c r="B12052" s="110"/>
      <c r="C12052" s="122"/>
    </row>
    <row r="12053" spans="2:3" x14ac:dyDescent="0.2">
      <c r="B12053" s="110"/>
      <c r="C12053" s="122"/>
    </row>
    <row r="12054" spans="2:3" x14ac:dyDescent="0.2">
      <c r="B12054" s="110"/>
      <c r="C12054" s="122"/>
    </row>
    <row r="12055" spans="2:3" x14ac:dyDescent="0.2">
      <c r="B12055" s="110"/>
      <c r="C12055" s="122"/>
    </row>
    <row r="12056" spans="2:3" x14ac:dyDescent="0.2">
      <c r="B12056" s="110"/>
      <c r="C12056" s="122"/>
    </row>
    <row r="12057" spans="2:3" x14ac:dyDescent="0.2">
      <c r="B12057" s="110"/>
      <c r="C12057" s="122"/>
    </row>
    <row r="12058" spans="2:3" x14ac:dyDescent="0.2">
      <c r="B12058" s="110"/>
      <c r="C12058" s="122"/>
    </row>
    <row r="12059" spans="2:3" x14ac:dyDescent="0.2">
      <c r="B12059" s="110"/>
      <c r="C12059" s="122"/>
    </row>
    <row r="12060" spans="2:3" x14ac:dyDescent="0.2">
      <c r="B12060" s="110"/>
      <c r="C12060" s="122"/>
    </row>
    <row r="12061" spans="2:3" x14ac:dyDescent="0.2">
      <c r="B12061" s="110"/>
      <c r="C12061" s="122"/>
    </row>
    <row r="12062" spans="2:3" x14ac:dyDescent="0.2">
      <c r="B12062" s="110"/>
      <c r="C12062" s="122"/>
    </row>
    <row r="12063" spans="2:3" x14ac:dyDescent="0.2">
      <c r="B12063" s="110"/>
      <c r="C12063" s="122"/>
    </row>
    <row r="12064" spans="2:3" x14ac:dyDescent="0.2">
      <c r="B12064" s="110"/>
      <c r="C12064" s="122"/>
    </row>
    <row r="12065" spans="2:3" x14ac:dyDescent="0.2">
      <c r="B12065" s="110"/>
      <c r="C12065" s="122"/>
    </row>
    <row r="12066" spans="2:3" x14ac:dyDescent="0.2">
      <c r="B12066" s="110"/>
      <c r="C12066" s="122"/>
    </row>
    <row r="12067" spans="2:3" x14ac:dyDescent="0.2">
      <c r="B12067" s="110"/>
      <c r="C12067" s="122"/>
    </row>
    <row r="12068" spans="2:3" x14ac:dyDescent="0.2">
      <c r="B12068" s="110"/>
      <c r="C12068" s="122"/>
    </row>
    <row r="12069" spans="2:3" x14ac:dyDescent="0.2">
      <c r="B12069" s="110"/>
      <c r="C12069" s="122"/>
    </row>
    <row r="12070" spans="2:3" x14ac:dyDescent="0.2">
      <c r="B12070" s="110"/>
      <c r="C12070" s="122"/>
    </row>
    <row r="12071" spans="2:3" x14ac:dyDescent="0.2">
      <c r="B12071" s="110"/>
      <c r="C12071" s="122"/>
    </row>
    <row r="12072" spans="2:3" x14ac:dyDescent="0.2">
      <c r="B12072" s="110"/>
      <c r="C12072" s="122"/>
    </row>
    <row r="12073" spans="2:3" x14ac:dyDescent="0.2">
      <c r="B12073" s="110"/>
      <c r="C12073" s="122"/>
    </row>
    <row r="12074" spans="2:3" x14ac:dyDescent="0.2">
      <c r="B12074" s="110"/>
      <c r="C12074" s="122"/>
    </row>
    <row r="12075" spans="2:3" x14ac:dyDescent="0.2">
      <c r="B12075" s="110"/>
      <c r="C12075" s="122"/>
    </row>
    <row r="12076" spans="2:3" x14ac:dyDescent="0.2">
      <c r="B12076" s="110"/>
      <c r="C12076" s="122"/>
    </row>
    <row r="12077" spans="2:3" x14ac:dyDescent="0.2">
      <c r="B12077" s="110"/>
      <c r="C12077" s="122"/>
    </row>
    <row r="12078" spans="2:3" x14ac:dyDescent="0.2">
      <c r="B12078" s="110"/>
      <c r="C12078" s="122"/>
    </row>
    <row r="12079" spans="2:3" x14ac:dyDescent="0.2">
      <c r="B12079" s="110"/>
      <c r="C12079" s="122"/>
    </row>
    <row r="12080" spans="2:3" x14ac:dyDescent="0.2">
      <c r="B12080" s="110"/>
      <c r="C12080" s="122"/>
    </row>
    <row r="12081" spans="2:3" x14ac:dyDescent="0.2">
      <c r="B12081" s="110"/>
      <c r="C12081" s="122"/>
    </row>
    <row r="12082" spans="2:3" x14ac:dyDescent="0.2">
      <c r="B12082" s="110"/>
      <c r="C12082" s="122"/>
    </row>
    <row r="12083" spans="2:3" x14ac:dyDescent="0.2">
      <c r="B12083" s="110"/>
      <c r="C12083" s="122"/>
    </row>
    <row r="12084" spans="2:3" x14ac:dyDescent="0.2">
      <c r="B12084" s="110"/>
      <c r="C12084" s="122"/>
    </row>
    <row r="12085" spans="2:3" x14ac:dyDescent="0.2">
      <c r="B12085" s="110"/>
      <c r="C12085" s="122"/>
    </row>
    <row r="12086" spans="2:3" x14ac:dyDescent="0.2">
      <c r="B12086" s="110"/>
      <c r="C12086" s="122"/>
    </row>
    <row r="12087" spans="2:3" x14ac:dyDescent="0.2">
      <c r="B12087" s="110"/>
      <c r="C12087" s="122"/>
    </row>
    <row r="12088" spans="2:3" x14ac:dyDescent="0.2">
      <c r="B12088" s="110"/>
      <c r="C12088" s="122"/>
    </row>
    <row r="12089" spans="2:3" x14ac:dyDescent="0.2">
      <c r="B12089" s="110"/>
      <c r="C12089" s="122"/>
    </row>
    <row r="12090" spans="2:3" x14ac:dyDescent="0.2">
      <c r="B12090" s="110"/>
      <c r="C12090" s="122"/>
    </row>
    <row r="12091" spans="2:3" x14ac:dyDescent="0.2">
      <c r="B12091" s="110"/>
      <c r="C12091" s="122"/>
    </row>
    <row r="12092" spans="2:3" x14ac:dyDescent="0.2">
      <c r="B12092" s="110"/>
      <c r="C12092" s="122"/>
    </row>
    <row r="12093" spans="2:3" x14ac:dyDescent="0.2">
      <c r="B12093" s="110"/>
      <c r="C12093" s="122"/>
    </row>
    <row r="12094" spans="2:3" x14ac:dyDescent="0.2">
      <c r="B12094" s="110"/>
      <c r="C12094" s="122"/>
    </row>
    <row r="12095" spans="2:3" x14ac:dyDescent="0.2">
      <c r="B12095" s="110"/>
      <c r="C12095" s="122"/>
    </row>
    <row r="12096" spans="2:3" x14ac:dyDescent="0.2">
      <c r="B12096" s="110"/>
      <c r="C12096" s="122"/>
    </row>
    <row r="12097" spans="2:3" x14ac:dyDescent="0.2">
      <c r="B12097" s="110"/>
      <c r="C12097" s="122"/>
    </row>
    <row r="12098" spans="2:3" x14ac:dyDescent="0.2">
      <c r="B12098" s="110"/>
      <c r="C12098" s="122"/>
    </row>
    <row r="12099" spans="2:3" x14ac:dyDescent="0.2">
      <c r="B12099" s="110"/>
      <c r="C12099" s="122"/>
    </row>
    <row r="12100" spans="2:3" x14ac:dyDescent="0.2">
      <c r="B12100" s="110"/>
      <c r="C12100" s="122"/>
    </row>
    <row r="12101" spans="2:3" x14ac:dyDescent="0.2">
      <c r="B12101" s="110"/>
      <c r="C12101" s="122"/>
    </row>
    <row r="12102" spans="2:3" x14ac:dyDescent="0.2">
      <c r="B12102" s="110"/>
      <c r="C12102" s="122"/>
    </row>
    <row r="12103" spans="2:3" x14ac:dyDescent="0.2">
      <c r="B12103" s="110"/>
      <c r="C12103" s="122"/>
    </row>
    <row r="12104" spans="2:3" x14ac:dyDescent="0.2">
      <c r="B12104" s="110"/>
      <c r="C12104" s="122"/>
    </row>
    <row r="12105" spans="2:3" x14ac:dyDescent="0.2">
      <c r="B12105" s="110"/>
      <c r="C12105" s="122"/>
    </row>
    <row r="12106" spans="2:3" x14ac:dyDescent="0.2">
      <c r="B12106" s="110"/>
      <c r="C12106" s="122"/>
    </row>
    <row r="12107" spans="2:3" x14ac:dyDescent="0.2">
      <c r="B12107" s="110"/>
      <c r="C12107" s="122"/>
    </row>
    <row r="12108" spans="2:3" x14ac:dyDescent="0.2">
      <c r="B12108" s="110"/>
      <c r="C12108" s="122"/>
    </row>
    <row r="12109" spans="2:3" x14ac:dyDescent="0.2">
      <c r="B12109" s="110"/>
      <c r="C12109" s="122"/>
    </row>
    <row r="12110" spans="2:3" x14ac:dyDescent="0.2">
      <c r="B12110" s="110"/>
      <c r="C12110" s="122"/>
    </row>
    <row r="12111" spans="2:3" x14ac:dyDescent="0.2">
      <c r="B12111" s="110"/>
      <c r="C12111" s="122"/>
    </row>
    <row r="12112" spans="2:3" x14ac:dyDescent="0.2">
      <c r="B12112" s="110"/>
      <c r="C12112" s="122"/>
    </row>
    <row r="12113" spans="2:3" x14ac:dyDescent="0.2">
      <c r="B12113" s="110"/>
      <c r="C12113" s="122"/>
    </row>
    <row r="12114" spans="2:3" x14ac:dyDescent="0.2">
      <c r="B12114" s="110"/>
      <c r="C12114" s="122"/>
    </row>
    <row r="12115" spans="2:3" x14ac:dyDescent="0.2">
      <c r="B12115" s="110"/>
      <c r="C12115" s="122"/>
    </row>
    <row r="12116" spans="2:3" x14ac:dyDescent="0.2">
      <c r="B12116" s="110"/>
      <c r="C12116" s="122"/>
    </row>
    <row r="12117" spans="2:3" x14ac:dyDescent="0.2">
      <c r="B12117" s="110"/>
      <c r="C12117" s="122"/>
    </row>
    <row r="12118" spans="2:3" x14ac:dyDescent="0.2">
      <c r="B12118" s="110"/>
      <c r="C12118" s="122"/>
    </row>
    <row r="12119" spans="2:3" x14ac:dyDescent="0.2">
      <c r="B12119" s="110"/>
      <c r="C12119" s="122"/>
    </row>
    <row r="12120" spans="2:3" x14ac:dyDescent="0.2">
      <c r="B12120" s="110"/>
      <c r="C12120" s="122"/>
    </row>
    <row r="12121" spans="2:3" x14ac:dyDescent="0.2">
      <c r="B12121" s="110"/>
      <c r="C12121" s="122"/>
    </row>
    <row r="12122" spans="2:3" x14ac:dyDescent="0.2">
      <c r="B12122" s="110"/>
      <c r="C12122" s="122"/>
    </row>
    <row r="12123" spans="2:3" x14ac:dyDescent="0.2">
      <c r="B12123" s="110"/>
      <c r="C12123" s="122"/>
    </row>
    <row r="12124" spans="2:3" x14ac:dyDescent="0.2">
      <c r="B12124" s="110"/>
      <c r="C12124" s="122"/>
    </row>
    <row r="12125" spans="2:3" x14ac:dyDescent="0.2">
      <c r="B12125" s="110"/>
      <c r="C12125" s="122"/>
    </row>
    <row r="12126" spans="2:3" x14ac:dyDescent="0.2">
      <c r="B12126" s="110"/>
      <c r="C12126" s="122"/>
    </row>
    <row r="12127" spans="2:3" x14ac:dyDescent="0.2">
      <c r="B12127" s="110"/>
      <c r="C12127" s="122"/>
    </row>
    <row r="12128" spans="2:3" x14ac:dyDescent="0.2">
      <c r="B12128" s="110"/>
      <c r="C12128" s="122"/>
    </row>
    <row r="12129" spans="2:3" x14ac:dyDescent="0.2">
      <c r="B12129" s="110"/>
      <c r="C12129" s="122"/>
    </row>
    <row r="12130" spans="2:3" x14ac:dyDescent="0.2">
      <c r="B12130" s="110"/>
      <c r="C12130" s="122"/>
    </row>
    <row r="12131" spans="2:3" x14ac:dyDescent="0.2">
      <c r="B12131" s="110"/>
      <c r="C12131" s="122"/>
    </row>
    <row r="12132" spans="2:3" x14ac:dyDescent="0.2">
      <c r="B12132" s="110"/>
      <c r="C12132" s="122"/>
    </row>
    <row r="12133" spans="2:3" x14ac:dyDescent="0.2">
      <c r="B12133" s="110"/>
      <c r="C12133" s="122"/>
    </row>
    <row r="12134" spans="2:3" x14ac:dyDescent="0.2">
      <c r="B12134" s="110"/>
      <c r="C12134" s="122"/>
    </row>
    <row r="12135" spans="2:3" x14ac:dyDescent="0.2">
      <c r="B12135" s="110"/>
      <c r="C12135" s="122"/>
    </row>
    <row r="12136" spans="2:3" x14ac:dyDescent="0.2">
      <c r="B12136" s="110"/>
      <c r="C12136" s="122"/>
    </row>
    <row r="12137" spans="2:3" x14ac:dyDescent="0.2">
      <c r="B12137" s="110"/>
      <c r="C12137" s="122"/>
    </row>
    <row r="12138" spans="2:3" x14ac:dyDescent="0.2">
      <c r="B12138" s="110"/>
      <c r="C12138" s="122"/>
    </row>
    <row r="12139" spans="2:3" x14ac:dyDescent="0.2">
      <c r="B12139" s="110"/>
      <c r="C12139" s="122"/>
    </row>
    <row r="12140" spans="2:3" x14ac:dyDescent="0.2">
      <c r="B12140" s="110"/>
      <c r="C12140" s="122"/>
    </row>
    <row r="12141" spans="2:3" x14ac:dyDescent="0.2">
      <c r="B12141" s="110"/>
      <c r="C12141" s="122"/>
    </row>
    <row r="12142" spans="2:3" x14ac:dyDescent="0.2">
      <c r="B12142" s="110"/>
      <c r="C12142" s="122"/>
    </row>
    <row r="12143" spans="2:3" x14ac:dyDescent="0.2">
      <c r="B12143" s="110"/>
      <c r="C12143" s="122"/>
    </row>
    <row r="12144" spans="2:3" x14ac:dyDescent="0.2">
      <c r="B12144" s="110"/>
      <c r="C12144" s="122"/>
    </row>
    <row r="12145" spans="2:3" x14ac:dyDescent="0.2">
      <c r="B12145" s="110"/>
      <c r="C12145" s="122"/>
    </row>
    <row r="12146" spans="2:3" x14ac:dyDescent="0.2">
      <c r="B12146" s="110"/>
      <c r="C12146" s="122"/>
    </row>
    <row r="12147" spans="2:3" x14ac:dyDescent="0.2">
      <c r="B12147" s="110"/>
      <c r="C12147" s="122"/>
    </row>
    <row r="12148" spans="2:3" x14ac:dyDescent="0.2">
      <c r="B12148" s="110"/>
      <c r="C12148" s="122"/>
    </row>
    <row r="12149" spans="2:3" x14ac:dyDescent="0.2">
      <c r="B12149" s="110"/>
      <c r="C12149" s="122"/>
    </row>
    <row r="12150" spans="2:3" x14ac:dyDescent="0.2">
      <c r="B12150" s="110"/>
      <c r="C12150" s="122"/>
    </row>
    <row r="12151" spans="2:3" x14ac:dyDescent="0.2">
      <c r="B12151" s="110"/>
      <c r="C12151" s="122"/>
    </row>
    <row r="12152" spans="2:3" x14ac:dyDescent="0.2">
      <c r="B12152" s="110"/>
      <c r="C12152" s="122"/>
    </row>
    <row r="12153" spans="2:3" x14ac:dyDescent="0.2">
      <c r="B12153" s="110"/>
      <c r="C12153" s="122"/>
    </row>
    <row r="12154" spans="2:3" x14ac:dyDescent="0.2">
      <c r="B12154" s="110"/>
      <c r="C12154" s="122"/>
    </row>
    <row r="12155" spans="2:3" x14ac:dyDescent="0.2">
      <c r="B12155" s="110"/>
      <c r="C12155" s="122"/>
    </row>
    <row r="12156" spans="2:3" x14ac:dyDescent="0.2">
      <c r="B12156" s="110"/>
      <c r="C12156" s="122"/>
    </row>
    <row r="12157" spans="2:3" x14ac:dyDescent="0.2">
      <c r="B12157" s="110"/>
      <c r="C12157" s="122"/>
    </row>
    <row r="12158" spans="2:3" x14ac:dyDescent="0.2">
      <c r="B12158" s="110"/>
      <c r="C12158" s="122"/>
    </row>
    <row r="12159" spans="2:3" x14ac:dyDescent="0.2">
      <c r="B12159" s="110"/>
      <c r="C12159" s="122"/>
    </row>
    <row r="12160" spans="2:3" x14ac:dyDescent="0.2">
      <c r="B12160" s="110"/>
      <c r="C12160" s="122"/>
    </row>
    <row r="12161" spans="2:3" x14ac:dyDescent="0.2">
      <c r="B12161" s="110"/>
      <c r="C12161" s="122"/>
    </row>
    <row r="12162" spans="2:3" x14ac:dyDescent="0.2">
      <c r="B12162" s="110"/>
      <c r="C12162" s="122"/>
    </row>
    <row r="12163" spans="2:3" x14ac:dyDescent="0.2">
      <c r="B12163" s="110"/>
      <c r="C12163" s="122"/>
    </row>
    <row r="12164" spans="2:3" x14ac:dyDescent="0.2">
      <c r="B12164" s="110"/>
      <c r="C12164" s="122"/>
    </row>
    <row r="12165" spans="2:3" x14ac:dyDescent="0.2">
      <c r="B12165" s="110"/>
      <c r="C12165" s="122"/>
    </row>
    <row r="12166" spans="2:3" x14ac:dyDescent="0.2">
      <c r="B12166" s="110"/>
      <c r="C12166" s="122"/>
    </row>
    <row r="12167" spans="2:3" x14ac:dyDescent="0.2">
      <c r="B12167" s="110"/>
      <c r="C12167" s="122"/>
    </row>
    <row r="12168" spans="2:3" x14ac:dyDescent="0.2">
      <c r="B12168" s="110"/>
      <c r="C12168" s="122"/>
    </row>
    <row r="12169" spans="2:3" x14ac:dyDescent="0.2">
      <c r="B12169" s="110"/>
      <c r="C12169" s="122"/>
    </row>
    <row r="12170" spans="2:3" x14ac:dyDescent="0.2">
      <c r="B12170" s="110"/>
      <c r="C12170" s="122"/>
    </row>
    <row r="12171" spans="2:3" x14ac:dyDescent="0.2">
      <c r="B12171" s="110"/>
      <c r="C12171" s="122"/>
    </row>
    <row r="12172" spans="2:3" x14ac:dyDescent="0.2">
      <c r="B12172" s="110"/>
      <c r="C12172" s="122"/>
    </row>
    <row r="12173" spans="2:3" x14ac:dyDescent="0.2">
      <c r="B12173" s="110"/>
      <c r="C12173" s="122"/>
    </row>
    <row r="12174" spans="2:3" x14ac:dyDescent="0.2">
      <c r="B12174" s="110"/>
      <c r="C12174" s="122"/>
    </row>
    <row r="12175" spans="2:3" x14ac:dyDescent="0.2">
      <c r="B12175" s="110"/>
      <c r="C12175" s="122"/>
    </row>
    <row r="12176" spans="2:3" x14ac:dyDescent="0.2">
      <c r="B12176" s="110"/>
      <c r="C12176" s="122"/>
    </row>
    <row r="12177" spans="2:3" x14ac:dyDescent="0.2">
      <c r="B12177" s="110"/>
      <c r="C12177" s="122"/>
    </row>
    <row r="12178" spans="2:3" x14ac:dyDescent="0.2">
      <c r="B12178" s="110"/>
      <c r="C12178" s="122"/>
    </row>
    <row r="12179" spans="2:3" x14ac:dyDescent="0.2">
      <c r="B12179" s="110"/>
      <c r="C12179" s="122"/>
    </row>
    <row r="12180" spans="2:3" x14ac:dyDescent="0.2">
      <c r="B12180" s="110"/>
      <c r="C12180" s="122"/>
    </row>
    <row r="12181" spans="2:3" x14ac:dyDescent="0.2">
      <c r="B12181" s="110"/>
      <c r="C12181" s="122"/>
    </row>
    <row r="12182" spans="2:3" x14ac:dyDescent="0.2">
      <c r="B12182" s="110"/>
      <c r="C12182" s="122"/>
    </row>
    <row r="12183" spans="2:3" x14ac:dyDescent="0.2">
      <c r="B12183" s="110"/>
      <c r="C12183" s="122"/>
    </row>
    <row r="12184" spans="2:3" x14ac:dyDescent="0.2">
      <c r="B12184" s="110"/>
      <c r="C12184" s="122"/>
    </row>
    <row r="12185" spans="2:3" x14ac:dyDescent="0.2">
      <c r="B12185" s="110"/>
      <c r="C12185" s="122"/>
    </row>
    <row r="12186" spans="2:3" x14ac:dyDescent="0.2">
      <c r="B12186" s="110"/>
      <c r="C12186" s="122"/>
    </row>
    <row r="12187" spans="2:3" x14ac:dyDescent="0.2">
      <c r="B12187" s="110"/>
      <c r="C12187" s="122"/>
    </row>
    <row r="12188" spans="2:3" x14ac:dyDescent="0.2">
      <c r="B12188" s="110"/>
      <c r="C12188" s="122"/>
    </row>
    <row r="12189" spans="2:3" x14ac:dyDescent="0.2">
      <c r="B12189" s="110"/>
      <c r="C12189" s="122"/>
    </row>
    <row r="12190" spans="2:3" x14ac:dyDescent="0.2">
      <c r="B12190" s="110"/>
      <c r="C12190" s="122"/>
    </row>
    <row r="12191" spans="2:3" x14ac:dyDescent="0.2">
      <c r="B12191" s="110"/>
      <c r="C12191" s="122"/>
    </row>
    <row r="12192" spans="2:3" x14ac:dyDescent="0.2">
      <c r="B12192" s="110"/>
      <c r="C12192" s="122"/>
    </row>
    <row r="12193" spans="2:3" x14ac:dyDescent="0.2">
      <c r="B12193" s="110"/>
      <c r="C12193" s="122"/>
    </row>
    <row r="12194" spans="2:3" x14ac:dyDescent="0.2">
      <c r="B12194" s="110"/>
      <c r="C12194" s="122"/>
    </row>
    <row r="12195" spans="2:3" x14ac:dyDescent="0.2">
      <c r="B12195" s="110"/>
      <c r="C12195" s="122"/>
    </row>
    <row r="12196" spans="2:3" x14ac:dyDescent="0.2">
      <c r="B12196" s="110"/>
      <c r="C12196" s="122"/>
    </row>
    <row r="12197" spans="2:3" x14ac:dyDescent="0.2">
      <c r="B12197" s="110"/>
      <c r="C12197" s="122"/>
    </row>
    <row r="12198" spans="2:3" x14ac:dyDescent="0.2">
      <c r="B12198" s="110"/>
      <c r="C12198" s="122"/>
    </row>
    <row r="12199" spans="2:3" x14ac:dyDescent="0.2">
      <c r="B12199" s="110"/>
      <c r="C12199" s="122"/>
    </row>
    <row r="12200" spans="2:3" x14ac:dyDescent="0.2">
      <c r="B12200" s="110"/>
      <c r="C12200" s="122"/>
    </row>
    <row r="12201" spans="2:3" x14ac:dyDescent="0.2">
      <c r="B12201" s="110"/>
      <c r="C12201" s="122"/>
    </row>
    <row r="12202" spans="2:3" x14ac:dyDescent="0.2">
      <c r="B12202" s="110"/>
      <c r="C12202" s="122"/>
    </row>
    <row r="12203" spans="2:3" x14ac:dyDescent="0.2">
      <c r="B12203" s="110"/>
      <c r="C12203" s="122"/>
    </row>
    <row r="12204" spans="2:3" x14ac:dyDescent="0.2">
      <c r="B12204" s="110"/>
      <c r="C12204" s="122"/>
    </row>
    <row r="12205" spans="2:3" x14ac:dyDescent="0.2">
      <c r="B12205" s="110"/>
      <c r="C12205" s="122"/>
    </row>
    <row r="12206" spans="2:3" x14ac:dyDescent="0.2">
      <c r="B12206" s="110"/>
      <c r="C12206" s="122"/>
    </row>
    <row r="12207" spans="2:3" x14ac:dyDescent="0.2">
      <c r="B12207" s="110"/>
      <c r="C12207" s="122"/>
    </row>
    <row r="12208" spans="2:3" x14ac:dyDescent="0.2">
      <c r="B12208" s="110"/>
      <c r="C12208" s="122"/>
    </row>
    <row r="12209" spans="2:3" x14ac:dyDescent="0.2">
      <c r="B12209" s="110"/>
      <c r="C12209" s="122"/>
    </row>
    <row r="12210" spans="2:3" x14ac:dyDescent="0.2">
      <c r="B12210" s="110"/>
      <c r="C12210" s="122"/>
    </row>
    <row r="12211" spans="2:3" x14ac:dyDescent="0.2">
      <c r="B12211" s="110"/>
      <c r="C12211" s="122"/>
    </row>
    <row r="12212" spans="2:3" x14ac:dyDescent="0.2">
      <c r="B12212" s="110"/>
      <c r="C12212" s="122"/>
    </row>
    <row r="12213" spans="2:3" x14ac:dyDescent="0.2">
      <c r="B12213" s="110"/>
      <c r="C12213" s="122"/>
    </row>
    <row r="12214" spans="2:3" x14ac:dyDescent="0.2">
      <c r="B12214" s="110"/>
      <c r="C12214" s="122"/>
    </row>
    <row r="12215" spans="2:3" x14ac:dyDescent="0.2">
      <c r="B12215" s="110"/>
      <c r="C12215" s="122"/>
    </row>
    <row r="12216" spans="2:3" x14ac:dyDescent="0.2">
      <c r="B12216" s="110"/>
      <c r="C12216" s="122"/>
    </row>
    <row r="12217" spans="2:3" x14ac:dyDescent="0.2">
      <c r="B12217" s="110"/>
      <c r="C12217" s="122"/>
    </row>
    <row r="12218" spans="2:3" x14ac:dyDescent="0.2">
      <c r="B12218" s="110"/>
      <c r="C12218" s="122"/>
    </row>
    <row r="12219" spans="2:3" x14ac:dyDescent="0.2">
      <c r="B12219" s="110"/>
      <c r="C12219" s="122"/>
    </row>
    <row r="12220" spans="2:3" x14ac:dyDescent="0.2">
      <c r="B12220" s="110"/>
      <c r="C12220" s="122"/>
    </row>
    <row r="12221" spans="2:3" x14ac:dyDescent="0.2">
      <c r="B12221" s="110"/>
      <c r="C12221" s="122"/>
    </row>
    <row r="12222" spans="2:3" x14ac:dyDescent="0.2">
      <c r="B12222" s="110"/>
      <c r="C12222" s="122"/>
    </row>
    <row r="12223" spans="2:3" x14ac:dyDescent="0.2">
      <c r="B12223" s="110"/>
      <c r="C12223" s="122"/>
    </row>
    <row r="12224" spans="2:3" x14ac:dyDescent="0.2">
      <c r="B12224" s="110"/>
      <c r="C12224" s="122"/>
    </row>
    <row r="12225" spans="2:3" x14ac:dyDescent="0.2">
      <c r="B12225" s="110"/>
      <c r="C12225" s="122"/>
    </row>
    <row r="12226" spans="2:3" x14ac:dyDescent="0.2">
      <c r="B12226" s="110"/>
      <c r="C12226" s="122"/>
    </row>
    <row r="12227" spans="2:3" x14ac:dyDescent="0.2">
      <c r="B12227" s="110"/>
      <c r="C12227" s="122"/>
    </row>
    <row r="12228" spans="2:3" x14ac:dyDescent="0.2">
      <c r="B12228" s="110"/>
      <c r="C12228" s="122"/>
    </row>
    <row r="12229" spans="2:3" x14ac:dyDescent="0.2">
      <c r="B12229" s="110"/>
      <c r="C12229" s="122"/>
    </row>
    <row r="12230" spans="2:3" x14ac:dyDescent="0.2">
      <c r="B12230" s="110"/>
      <c r="C12230" s="122"/>
    </row>
    <row r="12231" spans="2:3" x14ac:dyDescent="0.2">
      <c r="B12231" s="110"/>
      <c r="C12231" s="122"/>
    </row>
    <row r="12232" spans="2:3" x14ac:dyDescent="0.2">
      <c r="B12232" s="110"/>
      <c r="C12232" s="122"/>
    </row>
    <row r="12233" spans="2:3" x14ac:dyDescent="0.2">
      <c r="B12233" s="110"/>
      <c r="C12233" s="122"/>
    </row>
    <row r="12234" spans="2:3" x14ac:dyDescent="0.2">
      <c r="B12234" s="110"/>
      <c r="C12234" s="122"/>
    </row>
    <row r="12235" spans="2:3" x14ac:dyDescent="0.2">
      <c r="B12235" s="110"/>
      <c r="C12235" s="122"/>
    </row>
    <row r="12236" spans="2:3" x14ac:dyDescent="0.2">
      <c r="B12236" s="110"/>
      <c r="C12236" s="122"/>
    </row>
    <row r="12237" spans="2:3" x14ac:dyDescent="0.2">
      <c r="B12237" s="110"/>
      <c r="C12237" s="122"/>
    </row>
    <row r="12238" spans="2:3" x14ac:dyDescent="0.2">
      <c r="B12238" s="110"/>
      <c r="C12238" s="122"/>
    </row>
    <row r="12239" spans="2:3" x14ac:dyDescent="0.2">
      <c r="B12239" s="110"/>
      <c r="C12239" s="122"/>
    </row>
    <row r="12240" spans="2:3" x14ac:dyDescent="0.2">
      <c r="B12240" s="110"/>
      <c r="C12240" s="122"/>
    </row>
    <row r="12241" spans="2:3" x14ac:dyDescent="0.2">
      <c r="B12241" s="110"/>
      <c r="C12241" s="122"/>
    </row>
    <row r="12242" spans="2:3" x14ac:dyDescent="0.2">
      <c r="B12242" s="110"/>
      <c r="C12242" s="122"/>
    </row>
    <row r="12243" spans="2:3" x14ac:dyDescent="0.2">
      <c r="B12243" s="110"/>
      <c r="C12243" s="122"/>
    </row>
    <row r="12244" spans="2:3" x14ac:dyDescent="0.2">
      <c r="B12244" s="110"/>
      <c r="C12244" s="122"/>
    </row>
    <row r="12245" spans="2:3" x14ac:dyDescent="0.2">
      <c r="B12245" s="110"/>
      <c r="C12245" s="122"/>
    </row>
    <row r="12246" spans="2:3" x14ac:dyDescent="0.2">
      <c r="B12246" s="110"/>
      <c r="C12246" s="122"/>
    </row>
    <row r="12247" spans="2:3" x14ac:dyDescent="0.2">
      <c r="B12247" s="110"/>
      <c r="C12247" s="122"/>
    </row>
    <row r="12248" spans="2:3" x14ac:dyDescent="0.2">
      <c r="B12248" s="110"/>
      <c r="C12248" s="122"/>
    </row>
    <row r="12249" spans="2:3" x14ac:dyDescent="0.2">
      <c r="B12249" s="110"/>
      <c r="C12249" s="122"/>
    </row>
    <row r="12250" spans="2:3" x14ac:dyDescent="0.2">
      <c r="B12250" s="110"/>
      <c r="C12250" s="122"/>
    </row>
    <row r="12251" spans="2:3" x14ac:dyDescent="0.2">
      <c r="B12251" s="110"/>
      <c r="C12251" s="122"/>
    </row>
    <row r="12252" spans="2:3" x14ac:dyDescent="0.2">
      <c r="B12252" s="110"/>
      <c r="C12252" s="122"/>
    </row>
    <row r="12253" spans="2:3" x14ac:dyDescent="0.2">
      <c r="B12253" s="110"/>
      <c r="C12253" s="122"/>
    </row>
    <row r="12254" spans="2:3" x14ac:dyDescent="0.2">
      <c r="B12254" s="110"/>
      <c r="C12254" s="122"/>
    </row>
    <row r="12255" spans="2:3" x14ac:dyDescent="0.2">
      <c r="B12255" s="110"/>
      <c r="C12255" s="122"/>
    </row>
    <row r="12256" spans="2:3" x14ac:dyDescent="0.2">
      <c r="B12256" s="110"/>
      <c r="C12256" s="122"/>
    </row>
    <row r="12257" spans="2:3" x14ac:dyDescent="0.2">
      <c r="B12257" s="110"/>
      <c r="C12257" s="122"/>
    </row>
    <row r="12258" spans="2:3" x14ac:dyDescent="0.2">
      <c r="B12258" s="110"/>
      <c r="C12258" s="122"/>
    </row>
    <row r="12259" spans="2:3" x14ac:dyDescent="0.2">
      <c r="B12259" s="110"/>
      <c r="C12259" s="122"/>
    </row>
    <row r="12260" spans="2:3" x14ac:dyDescent="0.2">
      <c r="B12260" s="110"/>
      <c r="C12260" s="122"/>
    </row>
    <row r="12261" spans="2:3" x14ac:dyDescent="0.2">
      <c r="B12261" s="110"/>
      <c r="C12261" s="122"/>
    </row>
    <row r="12262" spans="2:3" x14ac:dyDescent="0.2">
      <c r="B12262" s="110"/>
      <c r="C12262" s="122"/>
    </row>
    <row r="12263" spans="2:3" x14ac:dyDescent="0.2">
      <c r="B12263" s="110"/>
      <c r="C12263" s="122"/>
    </row>
    <row r="12264" spans="2:3" x14ac:dyDescent="0.2">
      <c r="B12264" s="110"/>
      <c r="C12264" s="122"/>
    </row>
    <row r="12265" spans="2:3" x14ac:dyDescent="0.2">
      <c r="B12265" s="110"/>
      <c r="C12265" s="122"/>
    </row>
    <row r="12266" spans="2:3" x14ac:dyDescent="0.2">
      <c r="B12266" s="110"/>
      <c r="C12266" s="122"/>
    </row>
    <row r="12267" spans="2:3" x14ac:dyDescent="0.2">
      <c r="B12267" s="110"/>
      <c r="C12267" s="122"/>
    </row>
    <row r="12268" spans="2:3" x14ac:dyDescent="0.2">
      <c r="B12268" s="110"/>
      <c r="C12268" s="122"/>
    </row>
    <row r="12269" spans="2:3" x14ac:dyDescent="0.2">
      <c r="B12269" s="110"/>
      <c r="C12269" s="122"/>
    </row>
    <row r="12270" spans="2:3" x14ac:dyDescent="0.2">
      <c r="B12270" s="110"/>
      <c r="C12270" s="122"/>
    </row>
    <row r="12271" spans="2:3" x14ac:dyDescent="0.2">
      <c r="B12271" s="110"/>
      <c r="C12271" s="122"/>
    </row>
    <row r="12272" spans="2:3" x14ac:dyDescent="0.2">
      <c r="B12272" s="110"/>
      <c r="C12272" s="122"/>
    </row>
    <row r="12273" spans="2:3" x14ac:dyDescent="0.2">
      <c r="B12273" s="110"/>
      <c r="C12273" s="122"/>
    </row>
    <row r="12274" spans="2:3" x14ac:dyDescent="0.2">
      <c r="B12274" s="110"/>
      <c r="C12274" s="122"/>
    </row>
    <row r="12275" spans="2:3" x14ac:dyDescent="0.2">
      <c r="B12275" s="110"/>
      <c r="C12275" s="122"/>
    </row>
    <row r="12276" spans="2:3" x14ac:dyDescent="0.2">
      <c r="B12276" s="110"/>
      <c r="C12276" s="122"/>
    </row>
    <row r="12277" spans="2:3" x14ac:dyDescent="0.2">
      <c r="B12277" s="110"/>
      <c r="C12277" s="122"/>
    </row>
    <row r="12278" spans="2:3" x14ac:dyDescent="0.2">
      <c r="B12278" s="110"/>
      <c r="C12278" s="122"/>
    </row>
    <row r="12279" spans="2:3" x14ac:dyDescent="0.2">
      <c r="B12279" s="110"/>
      <c r="C12279" s="122"/>
    </row>
    <row r="12280" spans="2:3" x14ac:dyDescent="0.2">
      <c r="B12280" s="110"/>
      <c r="C12280" s="122"/>
    </row>
    <row r="12281" spans="2:3" x14ac:dyDescent="0.2">
      <c r="B12281" s="110"/>
      <c r="C12281" s="122"/>
    </row>
    <row r="12282" spans="2:3" x14ac:dyDescent="0.2">
      <c r="B12282" s="110"/>
      <c r="C12282" s="122"/>
    </row>
    <row r="12283" spans="2:3" x14ac:dyDescent="0.2">
      <c r="B12283" s="110"/>
      <c r="C12283" s="122"/>
    </row>
    <row r="12284" spans="2:3" x14ac:dyDescent="0.2">
      <c r="B12284" s="110"/>
      <c r="C12284" s="122"/>
    </row>
    <row r="12285" spans="2:3" x14ac:dyDescent="0.2">
      <c r="B12285" s="110"/>
      <c r="C12285" s="122"/>
    </row>
    <row r="12286" spans="2:3" x14ac:dyDescent="0.2">
      <c r="B12286" s="110"/>
      <c r="C12286" s="122"/>
    </row>
    <row r="12287" spans="2:3" x14ac:dyDescent="0.2">
      <c r="B12287" s="110"/>
      <c r="C12287" s="122"/>
    </row>
    <row r="12288" spans="2:3" x14ac:dyDescent="0.2">
      <c r="B12288" s="110"/>
      <c r="C12288" s="122"/>
    </row>
    <row r="12289" spans="2:3" x14ac:dyDescent="0.2">
      <c r="B12289" s="110"/>
      <c r="C12289" s="122"/>
    </row>
    <row r="12290" spans="2:3" x14ac:dyDescent="0.2">
      <c r="B12290" s="110"/>
      <c r="C12290" s="122"/>
    </row>
    <row r="12291" spans="2:3" x14ac:dyDescent="0.2">
      <c r="B12291" s="110"/>
      <c r="C12291" s="122"/>
    </row>
    <row r="12292" spans="2:3" x14ac:dyDescent="0.2">
      <c r="B12292" s="110"/>
      <c r="C12292" s="122"/>
    </row>
    <row r="12293" spans="2:3" x14ac:dyDescent="0.2">
      <c r="B12293" s="110"/>
      <c r="C12293" s="122"/>
    </row>
    <row r="12294" spans="2:3" x14ac:dyDescent="0.2">
      <c r="B12294" s="110"/>
      <c r="C12294" s="122"/>
    </row>
    <row r="12295" spans="2:3" x14ac:dyDescent="0.2">
      <c r="B12295" s="110"/>
      <c r="C12295" s="122"/>
    </row>
    <row r="12296" spans="2:3" x14ac:dyDescent="0.2">
      <c r="B12296" s="110"/>
      <c r="C12296" s="122"/>
    </row>
    <row r="12297" spans="2:3" x14ac:dyDescent="0.2">
      <c r="B12297" s="110"/>
      <c r="C12297" s="122"/>
    </row>
    <row r="12298" spans="2:3" x14ac:dyDescent="0.2">
      <c r="B12298" s="110"/>
      <c r="C12298" s="122"/>
    </row>
    <row r="12299" spans="2:3" x14ac:dyDescent="0.2">
      <c r="B12299" s="110"/>
      <c r="C12299" s="122"/>
    </row>
    <row r="12300" spans="2:3" x14ac:dyDescent="0.2">
      <c r="B12300" s="110"/>
      <c r="C12300" s="122"/>
    </row>
    <row r="12301" spans="2:3" x14ac:dyDescent="0.2">
      <c r="B12301" s="110"/>
      <c r="C12301" s="122"/>
    </row>
    <row r="12302" spans="2:3" x14ac:dyDescent="0.2">
      <c r="B12302" s="110"/>
      <c r="C12302" s="122"/>
    </row>
    <row r="12303" spans="2:3" x14ac:dyDescent="0.2">
      <c r="B12303" s="110"/>
      <c r="C12303" s="122"/>
    </row>
    <row r="12304" spans="2:3" x14ac:dyDescent="0.2">
      <c r="B12304" s="110"/>
      <c r="C12304" s="122"/>
    </row>
    <row r="12305" spans="2:3" x14ac:dyDescent="0.2">
      <c r="B12305" s="110"/>
      <c r="C12305" s="122"/>
    </row>
    <row r="12306" spans="2:3" x14ac:dyDescent="0.2">
      <c r="B12306" s="110"/>
      <c r="C12306" s="122"/>
    </row>
    <row r="12307" spans="2:3" x14ac:dyDescent="0.2">
      <c r="B12307" s="110"/>
      <c r="C12307" s="122"/>
    </row>
    <row r="12308" spans="2:3" x14ac:dyDescent="0.2">
      <c r="B12308" s="110"/>
      <c r="C12308" s="122"/>
    </row>
    <row r="12309" spans="2:3" x14ac:dyDescent="0.2">
      <c r="B12309" s="110"/>
      <c r="C12309" s="122"/>
    </row>
    <row r="12310" spans="2:3" x14ac:dyDescent="0.2">
      <c r="B12310" s="110"/>
      <c r="C12310" s="122"/>
    </row>
    <row r="12311" spans="2:3" x14ac:dyDescent="0.2">
      <c r="B12311" s="110"/>
      <c r="C12311" s="122"/>
    </row>
    <row r="12312" spans="2:3" x14ac:dyDescent="0.2">
      <c r="B12312" s="110"/>
      <c r="C12312" s="122"/>
    </row>
    <row r="12313" spans="2:3" x14ac:dyDescent="0.2">
      <c r="B12313" s="110"/>
      <c r="C12313" s="122"/>
    </row>
    <row r="12314" spans="2:3" x14ac:dyDescent="0.2">
      <c r="B12314" s="110"/>
      <c r="C12314" s="122"/>
    </row>
    <row r="12315" spans="2:3" x14ac:dyDescent="0.2">
      <c r="B12315" s="110"/>
      <c r="C12315" s="122"/>
    </row>
    <row r="12316" spans="2:3" x14ac:dyDescent="0.2">
      <c r="B12316" s="110"/>
      <c r="C12316" s="122"/>
    </row>
    <row r="12317" spans="2:3" x14ac:dyDescent="0.2">
      <c r="B12317" s="110"/>
      <c r="C12317" s="122"/>
    </row>
    <row r="12318" spans="2:3" x14ac:dyDescent="0.2">
      <c r="B12318" s="110"/>
      <c r="C12318" s="122"/>
    </row>
    <row r="12319" spans="2:3" x14ac:dyDescent="0.2">
      <c r="B12319" s="110"/>
      <c r="C12319" s="122"/>
    </row>
    <row r="12320" spans="2:3" x14ac:dyDescent="0.2">
      <c r="B12320" s="110"/>
      <c r="C12320" s="122"/>
    </row>
    <row r="12321" spans="2:3" x14ac:dyDescent="0.2">
      <c r="B12321" s="110"/>
      <c r="C12321" s="122"/>
    </row>
    <row r="12322" spans="2:3" x14ac:dyDescent="0.2">
      <c r="B12322" s="110"/>
      <c r="C12322" s="122"/>
    </row>
    <row r="12323" spans="2:3" x14ac:dyDescent="0.2">
      <c r="B12323" s="110"/>
      <c r="C12323" s="122"/>
    </row>
    <row r="12324" spans="2:3" x14ac:dyDescent="0.2">
      <c r="B12324" s="110"/>
      <c r="C12324" s="122"/>
    </row>
    <row r="12325" spans="2:3" x14ac:dyDescent="0.2">
      <c r="B12325" s="110"/>
      <c r="C12325" s="122"/>
    </row>
    <row r="12326" spans="2:3" x14ac:dyDescent="0.2">
      <c r="B12326" s="110"/>
      <c r="C12326" s="122"/>
    </row>
    <row r="12327" spans="2:3" x14ac:dyDescent="0.2">
      <c r="B12327" s="110"/>
      <c r="C12327" s="122"/>
    </row>
    <row r="12328" spans="2:3" x14ac:dyDescent="0.2">
      <c r="B12328" s="110"/>
      <c r="C12328" s="122"/>
    </row>
    <row r="12329" spans="2:3" x14ac:dyDescent="0.2">
      <c r="B12329" s="110"/>
      <c r="C12329" s="122"/>
    </row>
    <row r="12330" spans="2:3" x14ac:dyDescent="0.2">
      <c r="B12330" s="110"/>
      <c r="C12330" s="122"/>
    </row>
    <row r="12331" spans="2:3" x14ac:dyDescent="0.2">
      <c r="B12331" s="110"/>
      <c r="C12331" s="122"/>
    </row>
    <row r="12332" spans="2:3" x14ac:dyDescent="0.2">
      <c r="B12332" s="110"/>
      <c r="C12332" s="122"/>
    </row>
    <row r="12333" spans="2:3" x14ac:dyDescent="0.2">
      <c r="B12333" s="110"/>
      <c r="C12333" s="122"/>
    </row>
    <row r="12334" spans="2:3" x14ac:dyDescent="0.2">
      <c r="B12334" s="110"/>
      <c r="C12334" s="122"/>
    </row>
    <row r="12335" spans="2:3" x14ac:dyDescent="0.2">
      <c r="B12335" s="110"/>
      <c r="C12335" s="122"/>
    </row>
    <row r="12336" spans="2:3" x14ac:dyDescent="0.2">
      <c r="B12336" s="110"/>
      <c r="C12336" s="122"/>
    </row>
    <row r="12337" spans="2:3" x14ac:dyDescent="0.2">
      <c r="B12337" s="110"/>
      <c r="C12337" s="122"/>
    </row>
    <row r="12338" spans="2:3" x14ac:dyDescent="0.2">
      <c r="B12338" s="110"/>
      <c r="C12338" s="122"/>
    </row>
    <row r="12339" spans="2:3" x14ac:dyDescent="0.2">
      <c r="B12339" s="110"/>
      <c r="C12339" s="122"/>
    </row>
    <row r="12340" spans="2:3" x14ac:dyDescent="0.2">
      <c r="B12340" s="110"/>
      <c r="C12340" s="122"/>
    </row>
    <row r="12341" spans="2:3" x14ac:dyDescent="0.2">
      <c r="B12341" s="110"/>
      <c r="C12341" s="122"/>
    </row>
    <row r="12342" spans="2:3" x14ac:dyDescent="0.2">
      <c r="B12342" s="110"/>
      <c r="C12342" s="122"/>
    </row>
    <row r="12343" spans="2:3" x14ac:dyDescent="0.2">
      <c r="B12343" s="110"/>
      <c r="C12343" s="122"/>
    </row>
    <row r="12344" spans="2:3" x14ac:dyDescent="0.2">
      <c r="B12344" s="110"/>
      <c r="C12344" s="122"/>
    </row>
    <row r="12345" spans="2:3" x14ac:dyDescent="0.2">
      <c r="B12345" s="110"/>
      <c r="C12345" s="122"/>
    </row>
    <row r="12346" spans="2:3" x14ac:dyDescent="0.2">
      <c r="B12346" s="110"/>
      <c r="C12346" s="122"/>
    </row>
    <row r="12347" spans="2:3" x14ac:dyDescent="0.2">
      <c r="B12347" s="110"/>
      <c r="C12347" s="122"/>
    </row>
    <row r="12348" spans="2:3" x14ac:dyDescent="0.2">
      <c r="B12348" s="110"/>
      <c r="C12348" s="122"/>
    </row>
    <row r="12349" spans="2:3" x14ac:dyDescent="0.2">
      <c r="B12349" s="110"/>
      <c r="C12349" s="122"/>
    </row>
    <row r="12350" spans="2:3" x14ac:dyDescent="0.2">
      <c r="B12350" s="110"/>
      <c r="C12350" s="122"/>
    </row>
    <row r="12351" spans="2:3" x14ac:dyDescent="0.2">
      <c r="B12351" s="110"/>
      <c r="C12351" s="122"/>
    </row>
    <row r="12352" spans="2:3" x14ac:dyDescent="0.2">
      <c r="B12352" s="110"/>
      <c r="C12352" s="122"/>
    </row>
    <row r="12353" spans="2:3" x14ac:dyDescent="0.2">
      <c r="B12353" s="110"/>
      <c r="C12353" s="122"/>
    </row>
    <row r="12354" spans="2:3" x14ac:dyDescent="0.2">
      <c r="B12354" s="110"/>
      <c r="C12354" s="122"/>
    </row>
    <row r="12355" spans="2:3" x14ac:dyDescent="0.2">
      <c r="B12355" s="110"/>
      <c r="C12355" s="122"/>
    </row>
    <row r="12356" spans="2:3" x14ac:dyDescent="0.2">
      <c r="B12356" s="110"/>
      <c r="C12356" s="122"/>
    </row>
    <row r="12357" spans="2:3" x14ac:dyDescent="0.2">
      <c r="B12357" s="110"/>
      <c r="C12357" s="122"/>
    </row>
    <row r="12358" spans="2:3" x14ac:dyDescent="0.2">
      <c r="B12358" s="110"/>
      <c r="C12358" s="122"/>
    </row>
    <row r="12359" spans="2:3" x14ac:dyDescent="0.2">
      <c r="B12359" s="110"/>
      <c r="C12359" s="122"/>
    </row>
    <row r="12360" spans="2:3" x14ac:dyDescent="0.2">
      <c r="B12360" s="110"/>
      <c r="C12360" s="122"/>
    </row>
    <row r="12361" spans="2:3" x14ac:dyDescent="0.2">
      <c r="B12361" s="110"/>
      <c r="C12361" s="122"/>
    </row>
    <row r="12362" spans="2:3" x14ac:dyDescent="0.2">
      <c r="B12362" s="110"/>
      <c r="C12362" s="122"/>
    </row>
    <row r="12363" spans="2:3" x14ac:dyDescent="0.2">
      <c r="B12363" s="110"/>
      <c r="C12363" s="122"/>
    </row>
    <row r="12364" spans="2:3" x14ac:dyDescent="0.2">
      <c r="B12364" s="110"/>
      <c r="C12364" s="122"/>
    </row>
    <row r="12365" spans="2:3" x14ac:dyDescent="0.2">
      <c r="B12365" s="110"/>
      <c r="C12365" s="122"/>
    </row>
    <row r="12366" spans="2:3" x14ac:dyDescent="0.2">
      <c r="B12366" s="110"/>
      <c r="C12366" s="122"/>
    </row>
    <row r="12367" spans="2:3" x14ac:dyDescent="0.2">
      <c r="B12367" s="110"/>
      <c r="C12367" s="122"/>
    </row>
    <row r="12368" spans="2:3" x14ac:dyDescent="0.2">
      <c r="B12368" s="110"/>
      <c r="C12368" s="122"/>
    </row>
    <row r="12369" spans="2:3" x14ac:dyDescent="0.2">
      <c r="B12369" s="110"/>
      <c r="C12369" s="122"/>
    </row>
    <row r="12370" spans="2:3" x14ac:dyDescent="0.2">
      <c r="B12370" s="110"/>
      <c r="C12370" s="122"/>
    </row>
    <row r="12371" spans="2:3" x14ac:dyDescent="0.2">
      <c r="B12371" s="110"/>
      <c r="C12371" s="122"/>
    </row>
    <row r="12372" spans="2:3" x14ac:dyDescent="0.2">
      <c r="B12372" s="110"/>
      <c r="C12372" s="122"/>
    </row>
    <row r="12373" spans="2:3" x14ac:dyDescent="0.2">
      <c r="B12373" s="110"/>
      <c r="C12373" s="122"/>
    </row>
    <row r="12374" spans="2:3" x14ac:dyDescent="0.2">
      <c r="B12374" s="110"/>
      <c r="C12374" s="122"/>
    </row>
    <row r="12375" spans="2:3" x14ac:dyDescent="0.2">
      <c r="B12375" s="110"/>
      <c r="C12375" s="122"/>
    </row>
    <row r="12376" spans="2:3" x14ac:dyDescent="0.2">
      <c r="B12376" s="110"/>
      <c r="C12376" s="122"/>
    </row>
    <row r="12377" spans="2:3" x14ac:dyDescent="0.2">
      <c r="B12377" s="110"/>
      <c r="C12377" s="122"/>
    </row>
    <row r="12378" spans="2:3" x14ac:dyDescent="0.2">
      <c r="B12378" s="110"/>
      <c r="C12378" s="122"/>
    </row>
    <row r="12379" spans="2:3" x14ac:dyDescent="0.2">
      <c r="B12379" s="110"/>
      <c r="C12379" s="122"/>
    </row>
    <row r="12380" spans="2:3" x14ac:dyDescent="0.2">
      <c r="B12380" s="110"/>
      <c r="C12380" s="122"/>
    </row>
    <row r="12381" spans="2:3" x14ac:dyDescent="0.2">
      <c r="B12381" s="110"/>
      <c r="C12381" s="122"/>
    </row>
    <row r="12382" spans="2:3" x14ac:dyDescent="0.2">
      <c r="B12382" s="110"/>
      <c r="C12382" s="122"/>
    </row>
    <row r="12383" spans="2:3" x14ac:dyDescent="0.2">
      <c r="B12383" s="110"/>
      <c r="C12383" s="122"/>
    </row>
    <row r="12384" spans="2:3" x14ac:dyDescent="0.2">
      <c r="B12384" s="110"/>
      <c r="C12384" s="122"/>
    </row>
    <row r="12385" spans="2:3" x14ac:dyDescent="0.2">
      <c r="B12385" s="110"/>
      <c r="C12385" s="122"/>
    </row>
    <row r="12386" spans="2:3" x14ac:dyDescent="0.2">
      <c r="B12386" s="110"/>
      <c r="C12386" s="122"/>
    </row>
    <row r="12387" spans="2:3" x14ac:dyDescent="0.2">
      <c r="B12387" s="110"/>
      <c r="C12387" s="122"/>
    </row>
    <row r="12388" spans="2:3" x14ac:dyDescent="0.2">
      <c r="B12388" s="110"/>
      <c r="C12388" s="122"/>
    </row>
    <row r="12389" spans="2:3" x14ac:dyDescent="0.2">
      <c r="B12389" s="110"/>
      <c r="C12389" s="122"/>
    </row>
    <row r="12390" spans="2:3" x14ac:dyDescent="0.2">
      <c r="B12390" s="110"/>
      <c r="C12390" s="122"/>
    </row>
    <row r="12391" spans="2:3" x14ac:dyDescent="0.2">
      <c r="B12391" s="110"/>
      <c r="C12391" s="122"/>
    </row>
    <row r="12392" spans="2:3" x14ac:dyDescent="0.2">
      <c r="B12392" s="110"/>
      <c r="C12392" s="122"/>
    </row>
    <row r="12393" spans="2:3" x14ac:dyDescent="0.2">
      <c r="B12393" s="110"/>
      <c r="C12393" s="122"/>
    </row>
    <row r="12394" spans="2:3" x14ac:dyDescent="0.2">
      <c r="B12394" s="110"/>
      <c r="C12394" s="122"/>
    </row>
    <row r="12395" spans="2:3" x14ac:dyDescent="0.2">
      <c r="B12395" s="110"/>
      <c r="C12395" s="122"/>
    </row>
    <row r="12396" spans="2:3" x14ac:dyDescent="0.2">
      <c r="B12396" s="110"/>
      <c r="C12396" s="122"/>
    </row>
    <row r="12397" spans="2:3" x14ac:dyDescent="0.2">
      <c r="B12397" s="110"/>
      <c r="C12397" s="122"/>
    </row>
    <row r="12398" spans="2:3" x14ac:dyDescent="0.2">
      <c r="B12398" s="110"/>
      <c r="C12398" s="122"/>
    </row>
    <row r="12399" spans="2:3" x14ac:dyDescent="0.2">
      <c r="B12399" s="110"/>
      <c r="C12399" s="122"/>
    </row>
    <row r="12400" spans="2:3" x14ac:dyDescent="0.2">
      <c r="B12400" s="110"/>
      <c r="C12400" s="122"/>
    </row>
    <row r="12401" spans="2:3" x14ac:dyDescent="0.2">
      <c r="B12401" s="110"/>
      <c r="C12401" s="122"/>
    </row>
    <row r="12402" spans="2:3" x14ac:dyDescent="0.2">
      <c r="B12402" s="110"/>
      <c r="C12402" s="122"/>
    </row>
    <row r="12403" spans="2:3" x14ac:dyDescent="0.2">
      <c r="B12403" s="110"/>
      <c r="C12403" s="122"/>
    </row>
    <row r="12404" spans="2:3" x14ac:dyDescent="0.2">
      <c r="B12404" s="110"/>
      <c r="C12404" s="122"/>
    </row>
    <row r="12405" spans="2:3" x14ac:dyDescent="0.2">
      <c r="B12405" s="110"/>
      <c r="C12405" s="122"/>
    </row>
    <row r="12406" spans="2:3" x14ac:dyDescent="0.2">
      <c r="B12406" s="110"/>
      <c r="C12406" s="122"/>
    </row>
    <row r="12407" spans="2:3" x14ac:dyDescent="0.2">
      <c r="B12407" s="110"/>
      <c r="C12407" s="122"/>
    </row>
    <row r="12408" spans="2:3" x14ac:dyDescent="0.2">
      <c r="B12408" s="110"/>
      <c r="C12408" s="122"/>
    </row>
    <row r="12409" spans="2:3" x14ac:dyDescent="0.2">
      <c r="B12409" s="110"/>
      <c r="C12409" s="122"/>
    </row>
    <row r="12410" spans="2:3" x14ac:dyDescent="0.2">
      <c r="B12410" s="110"/>
      <c r="C12410" s="122"/>
    </row>
    <row r="12411" spans="2:3" x14ac:dyDescent="0.2">
      <c r="B12411" s="110"/>
      <c r="C12411" s="122"/>
    </row>
    <row r="12412" spans="2:3" x14ac:dyDescent="0.2">
      <c r="B12412" s="110"/>
      <c r="C12412" s="122"/>
    </row>
    <row r="12413" spans="2:3" x14ac:dyDescent="0.2">
      <c r="B12413" s="110"/>
      <c r="C12413" s="122"/>
    </row>
    <row r="12414" spans="2:3" x14ac:dyDescent="0.2">
      <c r="B12414" s="110"/>
      <c r="C12414" s="122"/>
    </row>
    <row r="12415" spans="2:3" x14ac:dyDescent="0.2">
      <c r="B12415" s="110"/>
      <c r="C12415" s="122"/>
    </row>
    <row r="12416" spans="2:3" x14ac:dyDescent="0.2">
      <c r="B12416" s="110"/>
      <c r="C12416" s="122"/>
    </row>
    <row r="12417" spans="2:3" x14ac:dyDescent="0.2">
      <c r="B12417" s="110"/>
      <c r="C12417" s="122"/>
    </row>
    <row r="12418" spans="2:3" x14ac:dyDescent="0.2">
      <c r="B12418" s="110"/>
      <c r="C12418" s="122"/>
    </row>
    <row r="12419" spans="2:3" x14ac:dyDescent="0.2">
      <c r="B12419" s="110"/>
      <c r="C12419" s="122"/>
    </row>
    <row r="12420" spans="2:3" x14ac:dyDescent="0.2">
      <c r="B12420" s="110"/>
      <c r="C12420" s="122"/>
    </row>
    <row r="12421" spans="2:3" x14ac:dyDescent="0.2">
      <c r="B12421" s="110"/>
      <c r="C12421" s="122"/>
    </row>
    <row r="12422" spans="2:3" x14ac:dyDescent="0.2">
      <c r="B12422" s="110"/>
      <c r="C12422" s="122"/>
    </row>
    <row r="12423" spans="2:3" x14ac:dyDescent="0.2">
      <c r="B12423" s="110"/>
      <c r="C12423" s="122"/>
    </row>
    <row r="12424" spans="2:3" x14ac:dyDescent="0.2">
      <c r="B12424" s="110"/>
      <c r="C12424" s="122"/>
    </row>
    <row r="12425" spans="2:3" x14ac:dyDescent="0.2">
      <c r="B12425" s="110"/>
      <c r="C12425" s="122"/>
    </row>
    <row r="12426" spans="2:3" x14ac:dyDescent="0.2">
      <c r="B12426" s="110"/>
      <c r="C12426" s="122"/>
    </row>
    <row r="12427" spans="2:3" x14ac:dyDescent="0.2">
      <c r="B12427" s="110"/>
      <c r="C12427" s="122"/>
    </row>
    <row r="12428" spans="2:3" x14ac:dyDescent="0.2">
      <c r="B12428" s="110"/>
      <c r="C12428" s="122"/>
    </row>
    <row r="12429" spans="2:3" x14ac:dyDescent="0.2">
      <c r="B12429" s="110"/>
      <c r="C12429" s="122"/>
    </row>
    <row r="12430" spans="2:3" x14ac:dyDescent="0.2">
      <c r="B12430" s="110"/>
      <c r="C12430" s="122"/>
    </row>
    <row r="12431" spans="2:3" x14ac:dyDescent="0.2">
      <c r="B12431" s="110"/>
      <c r="C12431" s="122"/>
    </row>
    <row r="12432" spans="2:3" x14ac:dyDescent="0.2">
      <c r="B12432" s="110"/>
      <c r="C12432" s="122"/>
    </row>
    <row r="12433" spans="2:3" x14ac:dyDescent="0.2">
      <c r="B12433" s="110"/>
      <c r="C12433" s="122"/>
    </row>
    <row r="12434" spans="2:3" x14ac:dyDescent="0.2">
      <c r="B12434" s="110"/>
      <c r="C12434" s="122"/>
    </row>
    <row r="12435" spans="2:3" x14ac:dyDescent="0.2">
      <c r="B12435" s="110"/>
      <c r="C12435" s="122"/>
    </row>
    <row r="12436" spans="2:3" x14ac:dyDescent="0.2">
      <c r="B12436" s="110"/>
      <c r="C12436" s="122"/>
    </row>
    <row r="12437" spans="2:3" x14ac:dyDescent="0.2">
      <c r="B12437" s="110"/>
      <c r="C12437" s="122"/>
    </row>
    <row r="12438" spans="2:3" x14ac:dyDescent="0.2">
      <c r="B12438" s="110"/>
      <c r="C12438" s="122"/>
    </row>
    <row r="12439" spans="2:3" x14ac:dyDescent="0.2">
      <c r="B12439" s="110"/>
      <c r="C12439" s="122"/>
    </row>
    <row r="12440" spans="2:3" x14ac:dyDescent="0.2">
      <c r="B12440" s="110"/>
      <c r="C12440" s="122"/>
    </row>
    <row r="12441" spans="2:3" x14ac:dyDescent="0.2">
      <c r="B12441" s="110"/>
      <c r="C12441" s="122"/>
    </row>
    <row r="12442" spans="2:3" x14ac:dyDescent="0.2">
      <c r="B12442" s="110"/>
      <c r="C12442" s="122"/>
    </row>
    <row r="12443" spans="2:3" x14ac:dyDescent="0.2">
      <c r="B12443" s="110"/>
      <c r="C12443" s="122"/>
    </row>
    <row r="12444" spans="2:3" x14ac:dyDescent="0.2">
      <c r="B12444" s="110"/>
      <c r="C12444" s="122"/>
    </row>
    <row r="12445" spans="2:3" x14ac:dyDescent="0.2">
      <c r="B12445" s="110"/>
      <c r="C12445" s="122"/>
    </row>
    <row r="12446" spans="2:3" x14ac:dyDescent="0.2">
      <c r="B12446" s="110"/>
      <c r="C12446" s="122"/>
    </row>
    <row r="12447" spans="2:3" x14ac:dyDescent="0.2">
      <c r="B12447" s="110"/>
      <c r="C12447" s="122"/>
    </row>
    <row r="12448" spans="2:3" x14ac:dyDescent="0.2">
      <c r="B12448" s="110"/>
      <c r="C12448" s="122"/>
    </row>
    <row r="12449" spans="2:3" x14ac:dyDescent="0.2">
      <c r="B12449" s="110"/>
      <c r="C12449" s="122"/>
    </row>
    <row r="12450" spans="2:3" x14ac:dyDescent="0.2">
      <c r="B12450" s="110"/>
      <c r="C12450" s="122"/>
    </row>
    <row r="12451" spans="2:3" x14ac:dyDescent="0.2">
      <c r="B12451" s="110"/>
      <c r="C12451" s="122"/>
    </row>
    <row r="12452" spans="2:3" x14ac:dyDescent="0.2">
      <c r="B12452" s="110"/>
      <c r="C12452" s="122"/>
    </row>
    <row r="12453" spans="2:3" x14ac:dyDescent="0.2">
      <c r="B12453" s="110"/>
      <c r="C12453" s="122"/>
    </row>
    <row r="12454" spans="2:3" x14ac:dyDescent="0.2">
      <c r="B12454" s="110"/>
      <c r="C12454" s="122"/>
    </row>
    <row r="12455" spans="2:3" x14ac:dyDescent="0.2">
      <c r="B12455" s="110"/>
      <c r="C12455" s="122"/>
    </row>
    <row r="12456" spans="2:3" x14ac:dyDescent="0.2">
      <c r="B12456" s="110"/>
      <c r="C12456" s="122"/>
    </row>
    <row r="12457" spans="2:3" x14ac:dyDescent="0.2">
      <c r="B12457" s="110"/>
      <c r="C12457" s="122"/>
    </row>
    <row r="12458" spans="2:3" x14ac:dyDescent="0.2">
      <c r="B12458" s="110"/>
      <c r="C12458" s="122"/>
    </row>
    <row r="12459" spans="2:3" x14ac:dyDescent="0.2">
      <c r="B12459" s="110"/>
      <c r="C12459" s="122"/>
    </row>
    <row r="12460" spans="2:3" x14ac:dyDescent="0.2">
      <c r="B12460" s="110"/>
      <c r="C12460" s="122"/>
    </row>
    <row r="12461" spans="2:3" x14ac:dyDescent="0.2">
      <c r="B12461" s="110"/>
      <c r="C12461" s="122"/>
    </row>
    <row r="12462" spans="2:3" x14ac:dyDescent="0.2">
      <c r="B12462" s="110"/>
      <c r="C12462" s="122"/>
    </row>
    <row r="12463" spans="2:3" x14ac:dyDescent="0.2">
      <c r="B12463" s="110"/>
      <c r="C12463" s="122"/>
    </row>
    <row r="12464" spans="2:3" x14ac:dyDescent="0.2">
      <c r="B12464" s="110"/>
      <c r="C12464" s="122"/>
    </row>
    <row r="12465" spans="2:3" x14ac:dyDescent="0.2">
      <c r="B12465" s="110"/>
      <c r="C12465" s="122"/>
    </row>
    <row r="12466" spans="2:3" x14ac:dyDescent="0.2">
      <c r="B12466" s="110"/>
      <c r="C12466" s="122"/>
    </row>
    <row r="12467" spans="2:3" x14ac:dyDescent="0.2">
      <c r="B12467" s="110"/>
      <c r="C12467" s="122"/>
    </row>
    <row r="12468" spans="2:3" x14ac:dyDescent="0.2">
      <c r="B12468" s="110"/>
      <c r="C12468" s="122"/>
    </row>
    <row r="12469" spans="2:3" x14ac:dyDescent="0.2">
      <c r="B12469" s="110"/>
      <c r="C12469" s="122"/>
    </row>
    <row r="12470" spans="2:3" x14ac:dyDescent="0.2">
      <c r="B12470" s="110"/>
      <c r="C12470" s="122"/>
    </row>
    <row r="12471" spans="2:3" x14ac:dyDescent="0.2">
      <c r="B12471" s="110"/>
      <c r="C12471" s="122"/>
    </row>
    <row r="12472" spans="2:3" x14ac:dyDescent="0.2">
      <c r="B12472" s="110"/>
      <c r="C12472" s="122"/>
    </row>
    <row r="12473" spans="2:3" x14ac:dyDescent="0.2">
      <c r="B12473" s="110"/>
      <c r="C12473" s="122"/>
    </row>
    <row r="12474" spans="2:3" x14ac:dyDescent="0.2">
      <c r="B12474" s="110"/>
      <c r="C12474" s="122"/>
    </row>
    <row r="12475" spans="2:3" x14ac:dyDescent="0.2">
      <c r="B12475" s="110"/>
      <c r="C12475" s="122"/>
    </row>
    <row r="12476" spans="2:3" x14ac:dyDescent="0.2">
      <c r="B12476" s="110"/>
      <c r="C12476" s="122"/>
    </row>
    <row r="12477" spans="2:3" x14ac:dyDescent="0.2">
      <c r="B12477" s="110"/>
      <c r="C12477" s="122"/>
    </row>
    <row r="12478" spans="2:3" x14ac:dyDescent="0.2">
      <c r="B12478" s="110"/>
      <c r="C12478" s="122"/>
    </row>
    <row r="12479" spans="2:3" x14ac:dyDescent="0.2">
      <c r="B12479" s="110"/>
      <c r="C12479" s="122"/>
    </row>
    <row r="12480" spans="2:3" x14ac:dyDescent="0.2">
      <c r="B12480" s="110"/>
      <c r="C12480" s="122"/>
    </row>
    <row r="12481" spans="2:3" x14ac:dyDescent="0.2">
      <c r="B12481" s="110"/>
      <c r="C12481" s="122"/>
    </row>
    <row r="12482" spans="2:3" x14ac:dyDescent="0.2">
      <c r="B12482" s="110"/>
      <c r="C12482" s="122"/>
    </row>
    <row r="12483" spans="2:3" x14ac:dyDescent="0.2">
      <c r="B12483" s="110"/>
      <c r="C12483" s="122"/>
    </row>
    <row r="12484" spans="2:3" x14ac:dyDescent="0.2">
      <c r="B12484" s="110"/>
      <c r="C12484" s="122"/>
    </row>
    <row r="12485" spans="2:3" x14ac:dyDescent="0.2">
      <c r="B12485" s="110"/>
      <c r="C12485" s="122"/>
    </row>
    <row r="12486" spans="2:3" x14ac:dyDescent="0.2">
      <c r="B12486" s="110"/>
      <c r="C12486" s="122"/>
    </row>
    <row r="12487" spans="2:3" x14ac:dyDescent="0.2">
      <c r="B12487" s="110"/>
      <c r="C12487" s="122"/>
    </row>
    <row r="12488" spans="2:3" x14ac:dyDescent="0.2">
      <c r="B12488" s="110"/>
      <c r="C12488" s="122"/>
    </row>
    <row r="12489" spans="2:3" x14ac:dyDescent="0.2">
      <c r="B12489" s="110"/>
      <c r="C12489" s="122"/>
    </row>
    <row r="12490" spans="2:3" x14ac:dyDescent="0.2">
      <c r="B12490" s="110"/>
      <c r="C12490" s="122"/>
    </row>
    <row r="12491" spans="2:3" x14ac:dyDescent="0.2">
      <c r="B12491" s="110"/>
      <c r="C12491" s="122"/>
    </row>
    <row r="12492" spans="2:3" x14ac:dyDescent="0.2">
      <c r="B12492" s="110"/>
      <c r="C12492" s="122"/>
    </row>
    <row r="12493" spans="2:3" x14ac:dyDescent="0.2">
      <c r="B12493" s="110"/>
      <c r="C12493" s="122"/>
    </row>
    <row r="12494" spans="2:3" x14ac:dyDescent="0.2">
      <c r="B12494" s="110"/>
      <c r="C12494" s="122"/>
    </row>
    <row r="12495" spans="2:3" x14ac:dyDescent="0.2">
      <c r="B12495" s="110"/>
      <c r="C12495" s="122"/>
    </row>
    <row r="12496" spans="2:3" x14ac:dyDescent="0.2">
      <c r="B12496" s="110"/>
      <c r="C12496" s="122"/>
    </row>
    <row r="12497" spans="2:3" x14ac:dyDescent="0.2">
      <c r="B12497" s="110"/>
      <c r="C12497" s="122"/>
    </row>
    <row r="12498" spans="2:3" x14ac:dyDescent="0.2">
      <c r="B12498" s="110"/>
      <c r="C12498" s="122"/>
    </row>
    <row r="12499" spans="2:3" x14ac:dyDescent="0.2">
      <c r="B12499" s="110"/>
      <c r="C12499" s="122"/>
    </row>
    <row r="12500" spans="2:3" x14ac:dyDescent="0.2">
      <c r="B12500" s="110"/>
      <c r="C12500" s="122"/>
    </row>
    <row r="12501" spans="2:3" x14ac:dyDescent="0.2">
      <c r="B12501" s="110"/>
      <c r="C12501" s="122"/>
    </row>
    <row r="12502" spans="2:3" x14ac:dyDescent="0.2">
      <c r="B12502" s="110"/>
      <c r="C12502" s="122"/>
    </row>
    <row r="12503" spans="2:3" x14ac:dyDescent="0.2">
      <c r="B12503" s="110"/>
      <c r="C12503" s="122"/>
    </row>
    <row r="12504" spans="2:3" x14ac:dyDescent="0.2">
      <c r="B12504" s="110"/>
      <c r="C12504" s="122"/>
    </row>
    <row r="12505" spans="2:3" x14ac:dyDescent="0.2">
      <c r="B12505" s="110"/>
      <c r="C12505" s="122"/>
    </row>
    <row r="12506" spans="2:3" x14ac:dyDescent="0.2">
      <c r="B12506" s="110"/>
      <c r="C12506" s="122"/>
    </row>
    <row r="12507" spans="2:3" x14ac:dyDescent="0.2">
      <c r="B12507" s="110"/>
      <c r="C12507" s="122"/>
    </row>
    <row r="12508" spans="2:3" x14ac:dyDescent="0.2">
      <c r="B12508" s="110"/>
      <c r="C12508" s="122"/>
    </row>
    <row r="12509" spans="2:3" x14ac:dyDescent="0.2">
      <c r="B12509" s="110"/>
      <c r="C12509" s="122"/>
    </row>
    <row r="12510" spans="2:3" x14ac:dyDescent="0.2">
      <c r="B12510" s="110"/>
      <c r="C12510" s="122"/>
    </row>
    <row r="12511" spans="2:3" x14ac:dyDescent="0.2">
      <c r="B12511" s="110"/>
      <c r="C12511" s="122"/>
    </row>
    <row r="12512" spans="2:3" x14ac:dyDescent="0.2">
      <c r="B12512" s="110"/>
      <c r="C12512" s="122"/>
    </row>
    <row r="12513" spans="2:3" x14ac:dyDescent="0.2">
      <c r="B12513" s="110"/>
      <c r="C12513" s="122"/>
    </row>
    <row r="12514" spans="2:3" x14ac:dyDescent="0.2">
      <c r="B12514" s="110"/>
      <c r="C12514" s="122"/>
    </row>
    <row r="12515" spans="2:3" x14ac:dyDescent="0.2">
      <c r="B12515" s="110"/>
      <c r="C12515" s="122"/>
    </row>
    <row r="12516" spans="2:3" x14ac:dyDescent="0.2">
      <c r="B12516" s="110"/>
      <c r="C12516" s="122"/>
    </row>
    <row r="12517" spans="2:3" x14ac:dyDescent="0.2">
      <c r="B12517" s="110"/>
      <c r="C12517" s="122"/>
    </row>
    <row r="12518" spans="2:3" x14ac:dyDescent="0.2">
      <c r="B12518" s="110"/>
      <c r="C12518" s="122"/>
    </row>
    <row r="12519" spans="2:3" x14ac:dyDescent="0.2">
      <c r="B12519" s="110"/>
      <c r="C12519" s="122"/>
    </row>
    <row r="12520" spans="2:3" x14ac:dyDescent="0.2">
      <c r="B12520" s="110"/>
      <c r="C12520" s="122"/>
    </row>
    <row r="12521" spans="2:3" x14ac:dyDescent="0.2">
      <c r="B12521" s="110"/>
      <c r="C12521" s="122"/>
    </row>
    <row r="12522" spans="2:3" x14ac:dyDescent="0.2">
      <c r="B12522" s="110"/>
      <c r="C12522" s="122"/>
    </row>
    <row r="12523" spans="2:3" x14ac:dyDescent="0.2">
      <c r="B12523" s="110"/>
      <c r="C12523" s="122"/>
    </row>
    <row r="12524" spans="2:3" x14ac:dyDescent="0.2">
      <c r="B12524" s="110"/>
      <c r="C12524" s="122"/>
    </row>
    <row r="12525" spans="2:3" x14ac:dyDescent="0.2">
      <c r="B12525" s="110"/>
      <c r="C12525" s="122"/>
    </row>
    <row r="12526" spans="2:3" x14ac:dyDescent="0.2">
      <c r="B12526" s="110"/>
      <c r="C12526" s="122"/>
    </row>
    <row r="12527" spans="2:3" x14ac:dyDescent="0.2">
      <c r="B12527" s="110"/>
      <c r="C12527" s="122"/>
    </row>
    <row r="12528" spans="2:3" x14ac:dyDescent="0.2">
      <c r="B12528" s="110"/>
      <c r="C12528" s="122"/>
    </row>
    <row r="12529" spans="2:3" x14ac:dyDescent="0.2">
      <c r="B12529" s="110"/>
      <c r="C12529" s="122"/>
    </row>
    <row r="12530" spans="2:3" x14ac:dyDescent="0.2">
      <c r="B12530" s="110"/>
      <c r="C12530" s="122"/>
    </row>
    <row r="12531" spans="2:3" x14ac:dyDescent="0.2">
      <c r="B12531" s="110"/>
      <c r="C12531" s="122"/>
    </row>
    <row r="12532" spans="2:3" x14ac:dyDescent="0.2">
      <c r="B12532" s="110"/>
      <c r="C12532" s="122"/>
    </row>
    <row r="12533" spans="2:3" x14ac:dyDescent="0.2">
      <c r="B12533" s="110"/>
      <c r="C12533" s="122"/>
    </row>
    <row r="12534" spans="2:3" x14ac:dyDescent="0.2">
      <c r="B12534" s="110"/>
      <c r="C12534" s="122"/>
    </row>
    <row r="12535" spans="2:3" x14ac:dyDescent="0.2">
      <c r="B12535" s="110"/>
      <c r="C12535" s="122"/>
    </row>
    <row r="12536" spans="2:3" x14ac:dyDescent="0.2">
      <c r="B12536" s="110"/>
      <c r="C12536" s="122"/>
    </row>
    <row r="12537" spans="2:3" x14ac:dyDescent="0.2">
      <c r="B12537" s="110"/>
      <c r="C12537" s="122"/>
    </row>
    <row r="12538" spans="2:3" x14ac:dyDescent="0.2">
      <c r="B12538" s="110"/>
      <c r="C12538" s="122"/>
    </row>
    <row r="12539" spans="2:3" x14ac:dyDescent="0.2">
      <c r="B12539" s="110"/>
      <c r="C12539" s="122"/>
    </row>
    <row r="12540" spans="2:3" x14ac:dyDescent="0.2">
      <c r="B12540" s="110"/>
      <c r="C12540" s="122"/>
    </row>
    <row r="12541" spans="2:3" x14ac:dyDescent="0.2">
      <c r="B12541" s="110"/>
      <c r="C12541" s="122"/>
    </row>
    <row r="12542" spans="2:3" x14ac:dyDescent="0.2">
      <c r="B12542" s="110"/>
      <c r="C12542" s="122"/>
    </row>
    <row r="12543" spans="2:3" x14ac:dyDescent="0.2">
      <c r="B12543" s="110"/>
      <c r="C12543" s="122"/>
    </row>
    <row r="12544" spans="2:3" x14ac:dyDescent="0.2">
      <c r="B12544" s="110"/>
      <c r="C12544" s="122"/>
    </row>
    <row r="12545" spans="2:3" x14ac:dyDescent="0.2">
      <c r="B12545" s="110"/>
      <c r="C12545" s="122"/>
    </row>
    <row r="12546" spans="2:3" x14ac:dyDescent="0.2">
      <c r="B12546" s="110"/>
      <c r="C12546" s="122"/>
    </row>
    <row r="12547" spans="2:3" x14ac:dyDescent="0.2">
      <c r="B12547" s="110"/>
      <c r="C12547" s="122"/>
    </row>
    <row r="12548" spans="2:3" x14ac:dyDescent="0.2">
      <c r="B12548" s="110"/>
      <c r="C12548" s="122"/>
    </row>
    <row r="12549" spans="2:3" x14ac:dyDescent="0.2">
      <c r="B12549" s="110"/>
      <c r="C12549" s="122"/>
    </row>
    <row r="12550" spans="2:3" x14ac:dyDescent="0.2">
      <c r="B12550" s="110"/>
      <c r="C12550" s="122"/>
    </row>
    <row r="12551" spans="2:3" x14ac:dyDescent="0.2">
      <c r="B12551" s="110"/>
      <c r="C12551" s="122"/>
    </row>
    <row r="12552" spans="2:3" x14ac:dyDescent="0.2">
      <c r="B12552" s="110"/>
      <c r="C12552" s="122"/>
    </row>
    <row r="12553" spans="2:3" x14ac:dyDescent="0.2">
      <c r="B12553" s="110"/>
      <c r="C12553" s="122"/>
    </row>
    <row r="12554" spans="2:3" x14ac:dyDescent="0.2">
      <c r="B12554" s="110"/>
      <c r="C12554" s="122"/>
    </row>
    <row r="12555" spans="2:3" x14ac:dyDescent="0.2">
      <c r="B12555" s="110"/>
      <c r="C12555" s="122"/>
    </row>
    <row r="12556" spans="2:3" x14ac:dyDescent="0.2">
      <c r="B12556" s="110"/>
      <c r="C12556" s="122"/>
    </row>
    <row r="12557" spans="2:3" x14ac:dyDescent="0.2">
      <c r="B12557" s="110"/>
      <c r="C12557" s="122"/>
    </row>
    <row r="12558" spans="2:3" x14ac:dyDescent="0.2">
      <c r="B12558" s="110"/>
      <c r="C12558" s="122"/>
    </row>
    <row r="12559" spans="2:3" x14ac:dyDescent="0.2">
      <c r="B12559" s="110"/>
      <c r="C12559" s="122"/>
    </row>
    <row r="12560" spans="2:3" x14ac:dyDescent="0.2">
      <c r="B12560" s="110"/>
      <c r="C12560" s="122"/>
    </row>
    <row r="12561" spans="2:3" x14ac:dyDescent="0.2">
      <c r="B12561" s="110"/>
      <c r="C12561" s="122"/>
    </row>
    <row r="12562" spans="2:3" x14ac:dyDescent="0.2">
      <c r="B12562" s="110"/>
      <c r="C12562" s="122"/>
    </row>
    <row r="12563" spans="2:3" x14ac:dyDescent="0.2">
      <c r="B12563" s="110"/>
      <c r="C12563" s="122"/>
    </row>
    <row r="12564" spans="2:3" x14ac:dyDescent="0.2">
      <c r="B12564" s="110"/>
      <c r="C12564" s="122"/>
    </row>
    <row r="12565" spans="2:3" x14ac:dyDescent="0.2">
      <c r="B12565" s="110"/>
      <c r="C12565" s="122"/>
    </row>
    <row r="12566" spans="2:3" x14ac:dyDescent="0.2">
      <c r="B12566" s="110"/>
      <c r="C12566" s="122"/>
    </row>
    <row r="12567" spans="2:3" x14ac:dyDescent="0.2">
      <c r="B12567" s="110"/>
      <c r="C12567" s="122"/>
    </row>
    <row r="12568" spans="2:3" x14ac:dyDescent="0.2">
      <c r="B12568" s="110"/>
      <c r="C12568" s="122"/>
    </row>
    <row r="12569" spans="2:3" x14ac:dyDescent="0.2">
      <c r="B12569" s="110"/>
      <c r="C12569" s="122"/>
    </row>
    <row r="12570" spans="2:3" x14ac:dyDescent="0.2">
      <c r="B12570" s="110"/>
      <c r="C12570" s="122"/>
    </row>
    <row r="12571" spans="2:3" x14ac:dyDescent="0.2">
      <c r="B12571" s="110"/>
      <c r="C12571" s="122"/>
    </row>
    <row r="12572" spans="2:3" x14ac:dyDescent="0.2">
      <c r="B12572" s="110"/>
      <c r="C12572" s="122"/>
    </row>
    <row r="12573" spans="2:3" x14ac:dyDescent="0.2">
      <c r="B12573" s="110"/>
      <c r="C12573" s="122"/>
    </row>
    <row r="12574" spans="2:3" x14ac:dyDescent="0.2">
      <c r="B12574" s="110"/>
      <c r="C12574" s="122"/>
    </row>
    <row r="12575" spans="2:3" x14ac:dyDescent="0.2">
      <c r="B12575" s="110"/>
      <c r="C12575" s="122"/>
    </row>
    <row r="12576" spans="2:3" x14ac:dyDescent="0.2">
      <c r="B12576" s="110"/>
      <c r="C12576" s="122"/>
    </row>
    <row r="12577" spans="2:3" x14ac:dyDescent="0.2">
      <c r="B12577" s="110"/>
      <c r="C12577" s="122"/>
    </row>
    <row r="12578" spans="2:3" x14ac:dyDescent="0.2">
      <c r="B12578" s="110"/>
      <c r="C12578" s="122"/>
    </row>
    <row r="12579" spans="2:3" x14ac:dyDescent="0.2">
      <c r="B12579" s="110"/>
      <c r="C12579" s="122"/>
    </row>
    <row r="12580" spans="2:3" x14ac:dyDescent="0.2">
      <c r="B12580" s="110"/>
      <c r="C12580" s="122"/>
    </row>
    <row r="12581" spans="2:3" x14ac:dyDescent="0.2">
      <c r="B12581" s="110"/>
      <c r="C12581" s="122"/>
    </row>
    <row r="12582" spans="2:3" x14ac:dyDescent="0.2">
      <c r="B12582" s="110"/>
      <c r="C12582" s="122"/>
    </row>
    <row r="12583" spans="2:3" x14ac:dyDescent="0.2">
      <c r="B12583" s="110"/>
      <c r="C12583" s="122"/>
    </row>
    <row r="12584" spans="2:3" x14ac:dyDescent="0.2">
      <c r="B12584" s="110"/>
      <c r="C12584" s="122"/>
    </row>
    <row r="12585" spans="2:3" x14ac:dyDescent="0.2">
      <c r="B12585" s="110"/>
      <c r="C12585" s="122"/>
    </row>
    <row r="12586" spans="2:3" x14ac:dyDescent="0.2">
      <c r="B12586" s="110"/>
      <c r="C12586" s="122"/>
    </row>
    <row r="12587" spans="2:3" x14ac:dyDescent="0.2">
      <c r="B12587" s="110"/>
      <c r="C12587" s="122"/>
    </row>
    <row r="12588" spans="2:3" x14ac:dyDescent="0.2">
      <c r="B12588" s="110"/>
      <c r="C12588" s="122"/>
    </row>
    <row r="12589" spans="2:3" x14ac:dyDescent="0.2">
      <c r="B12589" s="110"/>
      <c r="C12589" s="122"/>
    </row>
    <row r="12590" spans="2:3" x14ac:dyDescent="0.2">
      <c r="B12590" s="110"/>
      <c r="C12590" s="122"/>
    </row>
    <row r="12591" spans="2:3" x14ac:dyDescent="0.2">
      <c r="B12591" s="110"/>
      <c r="C12591" s="122"/>
    </row>
    <row r="12592" spans="2:3" x14ac:dyDescent="0.2">
      <c r="B12592" s="110"/>
      <c r="C12592" s="122"/>
    </row>
    <row r="12593" spans="2:3" x14ac:dyDescent="0.2">
      <c r="B12593" s="110"/>
      <c r="C12593" s="122"/>
    </row>
    <row r="12594" spans="2:3" x14ac:dyDescent="0.2">
      <c r="B12594" s="110"/>
      <c r="C12594" s="122"/>
    </row>
    <row r="12595" spans="2:3" x14ac:dyDescent="0.2">
      <c r="B12595" s="110"/>
      <c r="C12595" s="122"/>
    </row>
    <row r="12596" spans="2:3" x14ac:dyDescent="0.2">
      <c r="B12596" s="110"/>
      <c r="C12596" s="122"/>
    </row>
    <row r="12597" spans="2:3" x14ac:dyDescent="0.2">
      <c r="B12597" s="110"/>
      <c r="C12597" s="122"/>
    </row>
    <row r="12598" spans="2:3" x14ac:dyDescent="0.2">
      <c r="B12598" s="110"/>
      <c r="C12598" s="122"/>
    </row>
    <row r="12599" spans="2:3" x14ac:dyDescent="0.2">
      <c r="B12599" s="110"/>
      <c r="C12599" s="122"/>
    </row>
    <row r="12600" spans="2:3" x14ac:dyDescent="0.2">
      <c r="B12600" s="110"/>
      <c r="C12600" s="122"/>
    </row>
    <row r="12601" spans="2:3" x14ac:dyDescent="0.2">
      <c r="B12601" s="110"/>
      <c r="C12601" s="122"/>
    </row>
    <row r="12602" spans="2:3" x14ac:dyDescent="0.2">
      <c r="B12602" s="110"/>
      <c r="C12602" s="122"/>
    </row>
    <row r="12603" spans="2:3" x14ac:dyDescent="0.2">
      <c r="B12603" s="110"/>
      <c r="C12603" s="122"/>
    </row>
    <row r="12604" spans="2:3" x14ac:dyDescent="0.2">
      <c r="B12604" s="110"/>
      <c r="C12604" s="122"/>
    </row>
    <row r="12605" spans="2:3" x14ac:dyDescent="0.2">
      <c r="B12605" s="110"/>
      <c r="C12605" s="122"/>
    </row>
    <row r="12606" spans="2:3" x14ac:dyDescent="0.2">
      <c r="B12606" s="110"/>
      <c r="C12606" s="122"/>
    </row>
    <row r="12607" spans="2:3" x14ac:dyDescent="0.2">
      <c r="B12607" s="110"/>
      <c r="C12607" s="122"/>
    </row>
    <row r="12608" spans="2:3" x14ac:dyDescent="0.2">
      <c r="B12608" s="110"/>
      <c r="C12608" s="122"/>
    </row>
    <row r="12609" spans="2:3" x14ac:dyDescent="0.2">
      <c r="B12609" s="110"/>
      <c r="C12609" s="122"/>
    </row>
    <row r="12610" spans="2:3" x14ac:dyDescent="0.2">
      <c r="B12610" s="110"/>
      <c r="C12610" s="122"/>
    </row>
    <row r="12611" spans="2:3" x14ac:dyDescent="0.2">
      <c r="B12611" s="110"/>
      <c r="C12611" s="122"/>
    </row>
    <row r="12612" spans="2:3" x14ac:dyDescent="0.2">
      <c r="B12612" s="110"/>
      <c r="C12612" s="122"/>
    </row>
    <row r="12613" spans="2:3" x14ac:dyDescent="0.2">
      <c r="B12613" s="110"/>
      <c r="C12613" s="122"/>
    </row>
    <row r="12614" spans="2:3" x14ac:dyDescent="0.2">
      <c r="B12614" s="110"/>
      <c r="C12614" s="122"/>
    </row>
    <row r="12615" spans="2:3" x14ac:dyDescent="0.2">
      <c r="B12615" s="110"/>
      <c r="C12615" s="122"/>
    </row>
    <row r="12616" spans="2:3" x14ac:dyDescent="0.2">
      <c r="B12616" s="110"/>
      <c r="C12616" s="122"/>
    </row>
    <row r="12617" spans="2:3" x14ac:dyDescent="0.2">
      <c r="B12617" s="110"/>
      <c r="C12617" s="122"/>
    </row>
    <row r="12618" spans="2:3" x14ac:dyDescent="0.2">
      <c r="B12618" s="110"/>
      <c r="C12618" s="122"/>
    </row>
    <row r="12619" spans="2:3" x14ac:dyDescent="0.2">
      <c r="B12619" s="110"/>
      <c r="C12619" s="122"/>
    </row>
    <row r="12620" spans="2:3" x14ac:dyDescent="0.2">
      <c r="B12620" s="110"/>
      <c r="C12620" s="122"/>
    </row>
    <row r="12621" spans="2:3" x14ac:dyDescent="0.2">
      <c r="B12621" s="110"/>
      <c r="C12621" s="122"/>
    </row>
    <row r="12622" spans="2:3" x14ac:dyDescent="0.2">
      <c r="B12622" s="110"/>
      <c r="C12622" s="122"/>
    </row>
    <row r="12623" spans="2:3" x14ac:dyDescent="0.2">
      <c r="B12623" s="110"/>
      <c r="C12623" s="122"/>
    </row>
    <row r="12624" spans="2:3" x14ac:dyDescent="0.2">
      <c r="B12624" s="110"/>
      <c r="C12624" s="122"/>
    </row>
    <row r="12625" spans="2:3" x14ac:dyDescent="0.2">
      <c r="B12625" s="110"/>
      <c r="C12625" s="122"/>
    </row>
    <row r="12626" spans="2:3" x14ac:dyDescent="0.2">
      <c r="B12626" s="110"/>
      <c r="C12626" s="122"/>
    </row>
    <row r="12627" spans="2:3" x14ac:dyDescent="0.2">
      <c r="B12627" s="110"/>
      <c r="C12627" s="122"/>
    </row>
    <row r="12628" spans="2:3" x14ac:dyDescent="0.2">
      <c r="B12628" s="110"/>
      <c r="C12628" s="122"/>
    </row>
    <row r="12629" spans="2:3" x14ac:dyDescent="0.2">
      <c r="B12629" s="110"/>
      <c r="C12629" s="122"/>
    </row>
    <row r="12630" spans="2:3" x14ac:dyDescent="0.2">
      <c r="B12630" s="110"/>
      <c r="C12630" s="122"/>
    </row>
    <row r="12631" spans="2:3" x14ac:dyDescent="0.2">
      <c r="B12631" s="110"/>
      <c r="C12631" s="122"/>
    </row>
    <row r="12632" spans="2:3" x14ac:dyDescent="0.2">
      <c r="B12632" s="110"/>
      <c r="C12632" s="122"/>
    </row>
    <row r="12633" spans="2:3" x14ac:dyDescent="0.2">
      <c r="B12633" s="110"/>
      <c r="C12633" s="122"/>
    </row>
    <row r="12634" spans="2:3" x14ac:dyDescent="0.2">
      <c r="B12634" s="110"/>
      <c r="C12634" s="122"/>
    </row>
    <row r="12635" spans="2:3" x14ac:dyDescent="0.2">
      <c r="B12635" s="110"/>
      <c r="C12635" s="122"/>
    </row>
    <row r="12636" spans="2:3" x14ac:dyDescent="0.2">
      <c r="B12636" s="110"/>
      <c r="C12636" s="122"/>
    </row>
    <row r="12637" spans="2:3" x14ac:dyDescent="0.2">
      <c r="B12637" s="110"/>
      <c r="C12637" s="122"/>
    </row>
    <row r="12638" spans="2:3" x14ac:dyDescent="0.2">
      <c r="B12638" s="110"/>
      <c r="C12638" s="122"/>
    </row>
    <row r="12639" spans="2:3" x14ac:dyDescent="0.2">
      <c r="B12639" s="110"/>
      <c r="C12639" s="122"/>
    </row>
    <row r="12640" spans="2:3" x14ac:dyDescent="0.2">
      <c r="B12640" s="110"/>
      <c r="C12640" s="122"/>
    </row>
    <row r="12641" spans="2:3" x14ac:dyDescent="0.2">
      <c r="B12641" s="110"/>
      <c r="C12641" s="122"/>
    </row>
    <row r="12642" spans="2:3" x14ac:dyDescent="0.2">
      <c r="B12642" s="110"/>
      <c r="C12642" s="122"/>
    </row>
    <row r="12643" spans="2:3" x14ac:dyDescent="0.2">
      <c r="B12643" s="110"/>
      <c r="C12643" s="122"/>
    </row>
    <row r="12644" spans="2:3" x14ac:dyDescent="0.2">
      <c r="B12644" s="110"/>
      <c r="C12644" s="122"/>
    </row>
    <row r="12645" spans="2:3" x14ac:dyDescent="0.2">
      <c r="B12645" s="110"/>
      <c r="C12645" s="122"/>
    </row>
    <row r="12646" spans="2:3" x14ac:dyDescent="0.2">
      <c r="B12646" s="110"/>
      <c r="C12646" s="122"/>
    </row>
    <row r="12647" spans="2:3" x14ac:dyDescent="0.2">
      <c r="B12647" s="110"/>
      <c r="C12647" s="122"/>
    </row>
    <row r="12648" spans="2:3" x14ac:dyDescent="0.2">
      <c r="B12648" s="110"/>
      <c r="C12648" s="122"/>
    </row>
    <row r="12649" spans="2:3" x14ac:dyDescent="0.2">
      <c r="B12649" s="110"/>
      <c r="C12649" s="122"/>
    </row>
    <row r="12650" spans="2:3" x14ac:dyDescent="0.2">
      <c r="B12650" s="110"/>
      <c r="C12650" s="122"/>
    </row>
    <row r="12651" spans="2:3" x14ac:dyDescent="0.2">
      <c r="B12651" s="110"/>
      <c r="C12651" s="122"/>
    </row>
    <row r="12652" spans="2:3" x14ac:dyDescent="0.2">
      <c r="B12652" s="110"/>
      <c r="C12652" s="122"/>
    </row>
    <row r="12653" spans="2:3" x14ac:dyDescent="0.2">
      <c r="B12653" s="110"/>
      <c r="C12653" s="122"/>
    </row>
    <row r="12654" spans="2:3" x14ac:dyDescent="0.2">
      <c r="B12654" s="110"/>
      <c r="C12654" s="122"/>
    </row>
    <row r="12655" spans="2:3" x14ac:dyDescent="0.2">
      <c r="B12655" s="110"/>
      <c r="C12655" s="122"/>
    </row>
    <row r="12656" spans="2:3" x14ac:dyDescent="0.2">
      <c r="B12656" s="110"/>
      <c r="C12656" s="122"/>
    </row>
    <row r="12657" spans="2:3" x14ac:dyDescent="0.2">
      <c r="B12657" s="110"/>
      <c r="C12657" s="122"/>
    </row>
    <row r="12658" spans="2:3" x14ac:dyDescent="0.2">
      <c r="B12658" s="110"/>
      <c r="C12658" s="122"/>
    </row>
    <row r="12659" spans="2:3" x14ac:dyDescent="0.2">
      <c r="B12659" s="110"/>
      <c r="C12659" s="122"/>
    </row>
    <row r="12660" spans="2:3" x14ac:dyDescent="0.2">
      <c r="B12660" s="110"/>
      <c r="C12660" s="122"/>
    </row>
    <row r="12661" spans="2:3" x14ac:dyDescent="0.2">
      <c r="B12661" s="110"/>
      <c r="C12661" s="122"/>
    </row>
    <row r="12662" spans="2:3" x14ac:dyDescent="0.2">
      <c r="B12662" s="110"/>
      <c r="C12662" s="122"/>
    </row>
    <row r="12663" spans="2:3" x14ac:dyDescent="0.2">
      <c r="B12663" s="110"/>
      <c r="C12663" s="122"/>
    </row>
    <row r="12664" spans="2:3" x14ac:dyDescent="0.2">
      <c r="B12664" s="110"/>
      <c r="C12664" s="122"/>
    </row>
    <row r="12665" spans="2:3" x14ac:dyDescent="0.2">
      <c r="B12665" s="110"/>
      <c r="C12665" s="122"/>
    </row>
    <row r="12666" spans="2:3" x14ac:dyDescent="0.2">
      <c r="B12666" s="110"/>
      <c r="C12666" s="122"/>
    </row>
    <row r="12667" spans="2:3" x14ac:dyDescent="0.2">
      <c r="B12667" s="110"/>
      <c r="C12667" s="122"/>
    </row>
    <row r="12668" spans="2:3" x14ac:dyDescent="0.2">
      <c r="B12668" s="110"/>
      <c r="C12668" s="122"/>
    </row>
    <row r="12669" spans="2:3" x14ac:dyDescent="0.2">
      <c r="B12669" s="110"/>
      <c r="C12669" s="122"/>
    </row>
    <row r="12670" spans="2:3" x14ac:dyDescent="0.2">
      <c r="B12670" s="110"/>
      <c r="C12670" s="122"/>
    </row>
    <row r="12671" spans="2:3" x14ac:dyDescent="0.2">
      <c r="B12671" s="110"/>
      <c r="C12671" s="122"/>
    </row>
    <row r="12672" spans="2:3" x14ac:dyDescent="0.2">
      <c r="B12672" s="110"/>
      <c r="C12672" s="122"/>
    </row>
    <row r="12673" spans="2:3" x14ac:dyDescent="0.2">
      <c r="B12673" s="110"/>
      <c r="C12673" s="122"/>
    </row>
    <row r="12674" spans="2:3" x14ac:dyDescent="0.2">
      <c r="B12674" s="110"/>
      <c r="C12674" s="122"/>
    </row>
    <row r="12675" spans="2:3" x14ac:dyDescent="0.2">
      <c r="B12675" s="110"/>
      <c r="C12675" s="122"/>
    </row>
    <row r="12676" spans="2:3" x14ac:dyDescent="0.2">
      <c r="B12676" s="110"/>
      <c r="C12676" s="122"/>
    </row>
    <row r="12677" spans="2:3" x14ac:dyDescent="0.2">
      <c r="B12677" s="110"/>
      <c r="C12677" s="122"/>
    </row>
    <row r="12678" spans="2:3" x14ac:dyDescent="0.2">
      <c r="B12678" s="110"/>
      <c r="C12678" s="122"/>
    </row>
    <row r="12679" spans="2:3" x14ac:dyDescent="0.2">
      <c r="B12679" s="110"/>
      <c r="C12679" s="122"/>
    </row>
    <row r="12680" spans="2:3" x14ac:dyDescent="0.2">
      <c r="B12680" s="110"/>
      <c r="C12680" s="122"/>
    </row>
    <row r="12681" spans="2:3" x14ac:dyDescent="0.2">
      <c r="B12681" s="110"/>
      <c r="C12681" s="122"/>
    </row>
    <row r="12682" spans="2:3" x14ac:dyDescent="0.2">
      <c r="B12682" s="110"/>
      <c r="C12682" s="122"/>
    </row>
    <row r="12683" spans="2:3" x14ac:dyDescent="0.2">
      <c r="B12683" s="110"/>
      <c r="C12683" s="122"/>
    </row>
    <row r="12684" spans="2:3" x14ac:dyDescent="0.2">
      <c r="B12684" s="110"/>
      <c r="C12684" s="122"/>
    </row>
    <row r="12685" spans="2:3" x14ac:dyDescent="0.2">
      <c r="B12685" s="110"/>
      <c r="C12685" s="122"/>
    </row>
    <row r="12686" spans="2:3" x14ac:dyDescent="0.2">
      <c r="B12686" s="110"/>
      <c r="C12686" s="122"/>
    </row>
    <row r="12687" spans="2:3" x14ac:dyDescent="0.2">
      <c r="B12687" s="110"/>
      <c r="C12687" s="122"/>
    </row>
    <row r="12688" spans="2:3" x14ac:dyDescent="0.2">
      <c r="B12688" s="110"/>
      <c r="C12688" s="122"/>
    </row>
    <row r="12689" spans="2:3" x14ac:dyDescent="0.2">
      <c r="B12689" s="110"/>
      <c r="C12689" s="122"/>
    </row>
    <row r="12690" spans="2:3" x14ac:dyDescent="0.2">
      <c r="B12690" s="110"/>
      <c r="C12690" s="122"/>
    </row>
    <row r="12691" spans="2:3" x14ac:dyDescent="0.2">
      <c r="B12691" s="110"/>
      <c r="C12691" s="122"/>
    </row>
    <row r="12692" spans="2:3" x14ac:dyDescent="0.2">
      <c r="B12692" s="110"/>
      <c r="C12692" s="122"/>
    </row>
    <row r="12693" spans="2:3" x14ac:dyDescent="0.2">
      <c r="B12693" s="110"/>
      <c r="C12693" s="122"/>
    </row>
    <row r="12694" spans="2:3" x14ac:dyDescent="0.2">
      <c r="B12694" s="110"/>
      <c r="C12694" s="122"/>
    </row>
    <row r="12695" spans="2:3" x14ac:dyDescent="0.2">
      <c r="B12695" s="110"/>
      <c r="C12695" s="122"/>
    </row>
    <row r="12696" spans="2:3" x14ac:dyDescent="0.2">
      <c r="B12696" s="110"/>
      <c r="C12696" s="122"/>
    </row>
    <row r="12697" spans="2:3" x14ac:dyDescent="0.2">
      <c r="B12697" s="110"/>
      <c r="C12697" s="122"/>
    </row>
    <row r="12698" spans="2:3" x14ac:dyDescent="0.2">
      <c r="B12698" s="110"/>
      <c r="C12698" s="122"/>
    </row>
    <row r="12699" spans="2:3" x14ac:dyDescent="0.2">
      <c r="B12699" s="110"/>
      <c r="C12699" s="122"/>
    </row>
    <row r="12700" spans="2:3" x14ac:dyDescent="0.2">
      <c r="B12700" s="110"/>
      <c r="C12700" s="122"/>
    </row>
    <row r="12701" spans="2:3" x14ac:dyDescent="0.2">
      <c r="B12701" s="110"/>
      <c r="C12701" s="122"/>
    </row>
    <row r="12702" spans="2:3" x14ac:dyDescent="0.2">
      <c r="B12702" s="110"/>
      <c r="C12702" s="122"/>
    </row>
    <row r="12703" spans="2:3" x14ac:dyDescent="0.2">
      <c r="B12703" s="110"/>
      <c r="C12703" s="122"/>
    </row>
    <row r="12704" spans="2:3" x14ac:dyDescent="0.2">
      <c r="B12704" s="110"/>
      <c r="C12704" s="122"/>
    </row>
    <row r="12705" spans="2:3" x14ac:dyDescent="0.2">
      <c r="B12705" s="110"/>
      <c r="C12705" s="122"/>
    </row>
    <row r="12706" spans="2:3" x14ac:dyDescent="0.2">
      <c r="B12706" s="110"/>
      <c r="C12706" s="122"/>
    </row>
    <row r="12707" spans="2:3" x14ac:dyDescent="0.2">
      <c r="B12707" s="110"/>
      <c r="C12707" s="122"/>
    </row>
    <row r="12708" spans="2:3" x14ac:dyDescent="0.2">
      <c r="B12708" s="110"/>
      <c r="C12708" s="122"/>
    </row>
    <row r="12709" spans="2:3" x14ac:dyDescent="0.2">
      <c r="B12709" s="110"/>
      <c r="C12709" s="122"/>
    </row>
    <row r="12710" spans="2:3" x14ac:dyDescent="0.2">
      <c r="B12710" s="110"/>
      <c r="C12710" s="122"/>
    </row>
    <row r="12711" spans="2:3" x14ac:dyDescent="0.2">
      <c r="B12711" s="110"/>
      <c r="C12711" s="122"/>
    </row>
    <row r="12712" spans="2:3" x14ac:dyDescent="0.2">
      <c r="B12712" s="110"/>
      <c r="C12712" s="122"/>
    </row>
    <row r="12713" spans="2:3" x14ac:dyDescent="0.2">
      <c r="B12713" s="110"/>
      <c r="C12713" s="122"/>
    </row>
    <row r="12714" spans="2:3" x14ac:dyDescent="0.2">
      <c r="B12714" s="110"/>
      <c r="C12714" s="122"/>
    </row>
    <row r="12715" spans="2:3" x14ac:dyDescent="0.2">
      <c r="B12715" s="110"/>
      <c r="C12715" s="122"/>
    </row>
    <row r="12716" spans="2:3" x14ac:dyDescent="0.2">
      <c r="B12716" s="110"/>
      <c r="C12716" s="122"/>
    </row>
    <row r="12717" spans="2:3" x14ac:dyDescent="0.2">
      <c r="B12717" s="110"/>
      <c r="C12717" s="122"/>
    </row>
    <row r="12718" spans="2:3" x14ac:dyDescent="0.2">
      <c r="B12718" s="110"/>
      <c r="C12718" s="122"/>
    </row>
    <row r="12719" spans="2:3" x14ac:dyDescent="0.2">
      <c r="B12719" s="110"/>
      <c r="C12719" s="122"/>
    </row>
    <row r="12720" spans="2:3" x14ac:dyDescent="0.2">
      <c r="B12720" s="110"/>
      <c r="C12720" s="122"/>
    </row>
    <row r="12721" spans="2:3" x14ac:dyDescent="0.2">
      <c r="B12721" s="110"/>
      <c r="C12721" s="122"/>
    </row>
    <row r="12722" spans="2:3" x14ac:dyDescent="0.2">
      <c r="B12722" s="110"/>
      <c r="C12722" s="122"/>
    </row>
    <row r="12723" spans="2:3" x14ac:dyDescent="0.2">
      <c r="B12723" s="110"/>
      <c r="C12723" s="122"/>
    </row>
    <row r="12724" spans="2:3" x14ac:dyDescent="0.2">
      <c r="B12724" s="110"/>
      <c r="C12724" s="122"/>
    </row>
    <row r="12725" spans="2:3" x14ac:dyDescent="0.2">
      <c r="B12725" s="110"/>
      <c r="C12725" s="122"/>
    </row>
    <row r="12726" spans="2:3" x14ac:dyDescent="0.2">
      <c r="B12726" s="110"/>
      <c r="C12726" s="122"/>
    </row>
    <row r="12727" spans="2:3" x14ac:dyDescent="0.2">
      <c r="B12727" s="110"/>
      <c r="C12727" s="122"/>
    </row>
    <row r="12728" spans="2:3" x14ac:dyDescent="0.2">
      <c r="B12728" s="110"/>
      <c r="C12728" s="122"/>
    </row>
    <row r="12729" spans="2:3" x14ac:dyDescent="0.2">
      <c r="B12729" s="110"/>
      <c r="C12729" s="122"/>
    </row>
    <row r="12730" spans="2:3" x14ac:dyDescent="0.2">
      <c r="B12730" s="110"/>
      <c r="C12730" s="122"/>
    </row>
    <row r="12731" spans="2:3" x14ac:dyDescent="0.2">
      <c r="B12731" s="110"/>
      <c r="C12731" s="122"/>
    </row>
    <row r="12732" spans="2:3" x14ac:dyDescent="0.2">
      <c r="B12732" s="110"/>
      <c r="C12732" s="122"/>
    </row>
    <row r="12733" spans="2:3" x14ac:dyDescent="0.2">
      <c r="B12733" s="110"/>
      <c r="C12733" s="122"/>
    </row>
    <row r="12734" spans="2:3" x14ac:dyDescent="0.2">
      <c r="B12734" s="110"/>
      <c r="C12734" s="122"/>
    </row>
    <row r="12735" spans="2:3" x14ac:dyDescent="0.2">
      <c r="B12735" s="110"/>
      <c r="C12735" s="122"/>
    </row>
    <row r="12736" spans="2:3" x14ac:dyDescent="0.2">
      <c r="B12736" s="110"/>
      <c r="C12736" s="122"/>
    </row>
    <row r="12737" spans="2:3" x14ac:dyDescent="0.2">
      <c r="B12737" s="110"/>
      <c r="C12737" s="122"/>
    </row>
    <row r="12738" spans="2:3" x14ac:dyDescent="0.2">
      <c r="B12738" s="110"/>
      <c r="C12738" s="122"/>
    </row>
    <row r="12739" spans="2:3" x14ac:dyDescent="0.2">
      <c r="B12739" s="110"/>
      <c r="C12739" s="122"/>
    </row>
    <row r="12740" spans="2:3" x14ac:dyDescent="0.2">
      <c r="B12740" s="110"/>
      <c r="C12740" s="122"/>
    </row>
    <row r="12741" spans="2:3" x14ac:dyDescent="0.2">
      <c r="B12741" s="110"/>
      <c r="C12741" s="122"/>
    </row>
    <row r="12742" spans="2:3" x14ac:dyDescent="0.2">
      <c r="B12742" s="110"/>
      <c r="C12742" s="122"/>
    </row>
    <row r="12743" spans="2:3" x14ac:dyDescent="0.2">
      <c r="B12743" s="110"/>
      <c r="C12743" s="122"/>
    </row>
    <row r="12744" spans="2:3" x14ac:dyDescent="0.2">
      <c r="B12744" s="110"/>
      <c r="C12744" s="122"/>
    </row>
    <row r="12745" spans="2:3" x14ac:dyDescent="0.2">
      <c r="B12745" s="110"/>
      <c r="C12745" s="122"/>
    </row>
    <row r="12746" spans="2:3" x14ac:dyDescent="0.2">
      <c r="B12746" s="110"/>
      <c r="C12746" s="122"/>
    </row>
    <row r="12747" spans="2:3" x14ac:dyDescent="0.2">
      <c r="B12747" s="110"/>
      <c r="C12747" s="122"/>
    </row>
    <row r="12748" spans="2:3" x14ac:dyDescent="0.2">
      <c r="B12748" s="110"/>
      <c r="C12748" s="122"/>
    </row>
    <row r="12749" spans="2:3" x14ac:dyDescent="0.2">
      <c r="B12749" s="110"/>
      <c r="C12749" s="122"/>
    </row>
    <row r="12750" spans="2:3" x14ac:dyDescent="0.2">
      <c r="B12750" s="110"/>
      <c r="C12750" s="122"/>
    </row>
    <row r="12751" spans="2:3" x14ac:dyDescent="0.2">
      <c r="B12751" s="110"/>
      <c r="C12751" s="122"/>
    </row>
    <row r="12752" spans="2:3" x14ac:dyDescent="0.2">
      <c r="B12752" s="110"/>
      <c r="C12752" s="122"/>
    </row>
    <row r="12753" spans="2:3" x14ac:dyDescent="0.2">
      <c r="B12753" s="110"/>
      <c r="C12753" s="122"/>
    </row>
    <row r="12754" spans="2:3" x14ac:dyDescent="0.2">
      <c r="B12754" s="110"/>
      <c r="C12754" s="122"/>
    </row>
    <row r="12755" spans="2:3" x14ac:dyDescent="0.2">
      <c r="B12755" s="110"/>
      <c r="C12755" s="122"/>
    </row>
    <row r="12756" spans="2:3" x14ac:dyDescent="0.2">
      <c r="B12756" s="110"/>
      <c r="C12756" s="122"/>
    </row>
    <row r="12757" spans="2:3" x14ac:dyDescent="0.2">
      <c r="B12757" s="110"/>
      <c r="C12757" s="122"/>
    </row>
    <row r="12758" spans="2:3" x14ac:dyDescent="0.2">
      <c r="B12758" s="110"/>
      <c r="C12758" s="122"/>
    </row>
    <row r="12759" spans="2:3" x14ac:dyDescent="0.2">
      <c r="B12759" s="110"/>
      <c r="C12759" s="122"/>
    </row>
    <row r="12760" spans="2:3" x14ac:dyDescent="0.2">
      <c r="B12760" s="110"/>
      <c r="C12760" s="122"/>
    </row>
    <row r="12761" spans="2:3" x14ac:dyDescent="0.2">
      <c r="B12761" s="110"/>
      <c r="C12761" s="122"/>
    </row>
    <row r="12762" spans="2:3" x14ac:dyDescent="0.2">
      <c r="B12762" s="110"/>
      <c r="C12762" s="122"/>
    </row>
    <row r="12763" spans="2:3" x14ac:dyDescent="0.2">
      <c r="B12763" s="110"/>
      <c r="C12763" s="122"/>
    </row>
    <row r="12764" spans="2:3" x14ac:dyDescent="0.2">
      <c r="B12764" s="110"/>
      <c r="C12764" s="122"/>
    </row>
    <row r="12765" spans="2:3" x14ac:dyDescent="0.2">
      <c r="B12765" s="110"/>
      <c r="C12765" s="122"/>
    </row>
    <row r="12766" spans="2:3" x14ac:dyDescent="0.2">
      <c r="B12766" s="110"/>
      <c r="C12766" s="122"/>
    </row>
    <row r="12767" spans="2:3" x14ac:dyDescent="0.2">
      <c r="B12767" s="110"/>
      <c r="C12767" s="122"/>
    </row>
    <row r="12768" spans="2:3" x14ac:dyDescent="0.2">
      <c r="B12768" s="110"/>
      <c r="C12768" s="122"/>
    </row>
    <row r="12769" spans="2:3" x14ac:dyDescent="0.2">
      <c r="B12769" s="110"/>
      <c r="C12769" s="122"/>
    </row>
    <row r="12770" spans="2:3" x14ac:dyDescent="0.2">
      <c r="B12770" s="110"/>
      <c r="C12770" s="122"/>
    </row>
    <row r="12771" spans="2:3" x14ac:dyDescent="0.2">
      <c r="B12771" s="110"/>
      <c r="C12771" s="122"/>
    </row>
    <row r="12772" spans="2:3" x14ac:dyDescent="0.2">
      <c r="B12772" s="110"/>
      <c r="C12772" s="122"/>
    </row>
    <row r="12773" spans="2:3" x14ac:dyDescent="0.2">
      <c r="B12773" s="110"/>
      <c r="C12773" s="122"/>
    </row>
    <row r="12774" spans="2:3" x14ac:dyDescent="0.2">
      <c r="B12774" s="110"/>
      <c r="C12774" s="122"/>
    </row>
    <row r="12775" spans="2:3" x14ac:dyDescent="0.2">
      <c r="B12775" s="110"/>
      <c r="C12775" s="122"/>
    </row>
    <row r="12776" spans="2:3" x14ac:dyDescent="0.2">
      <c r="B12776" s="110"/>
      <c r="C12776" s="122"/>
    </row>
    <row r="12777" spans="2:3" x14ac:dyDescent="0.2">
      <c r="B12777" s="110"/>
      <c r="C12777" s="122"/>
    </row>
    <row r="12778" spans="2:3" x14ac:dyDescent="0.2">
      <c r="B12778" s="110"/>
      <c r="C12778" s="122"/>
    </row>
    <row r="12779" spans="2:3" x14ac:dyDescent="0.2">
      <c r="B12779" s="110"/>
      <c r="C12779" s="122"/>
    </row>
    <row r="12780" spans="2:3" x14ac:dyDescent="0.2">
      <c r="B12780" s="110"/>
      <c r="C12780" s="122"/>
    </row>
    <row r="12781" spans="2:3" x14ac:dyDescent="0.2">
      <c r="B12781" s="110"/>
      <c r="C12781" s="122"/>
    </row>
    <row r="12782" spans="2:3" x14ac:dyDescent="0.2">
      <c r="B12782" s="110"/>
      <c r="C12782" s="122"/>
    </row>
    <row r="12783" spans="2:3" x14ac:dyDescent="0.2">
      <c r="B12783" s="110"/>
      <c r="C12783" s="122"/>
    </row>
    <row r="12784" spans="2:3" x14ac:dyDescent="0.2">
      <c r="B12784" s="110"/>
      <c r="C12784" s="122"/>
    </row>
    <row r="12785" spans="2:3" x14ac:dyDescent="0.2">
      <c r="B12785" s="110"/>
      <c r="C12785" s="122"/>
    </row>
    <row r="12786" spans="2:3" x14ac:dyDescent="0.2">
      <c r="B12786" s="110"/>
      <c r="C12786" s="122"/>
    </row>
    <row r="12787" spans="2:3" x14ac:dyDescent="0.2">
      <c r="B12787" s="110"/>
      <c r="C12787" s="122"/>
    </row>
    <row r="12788" spans="2:3" x14ac:dyDescent="0.2">
      <c r="B12788" s="110"/>
      <c r="C12788" s="122"/>
    </row>
    <row r="12789" spans="2:3" x14ac:dyDescent="0.2">
      <c r="B12789" s="110"/>
      <c r="C12789" s="122"/>
    </row>
    <row r="12790" spans="2:3" x14ac:dyDescent="0.2">
      <c r="B12790" s="110"/>
      <c r="C12790" s="122"/>
    </row>
    <row r="12791" spans="2:3" x14ac:dyDescent="0.2">
      <c r="B12791" s="110"/>
      <c r="C12791" s="122"/>
    </row>
    <row r="12792" spans="2:3" x14ac:dyDescent="0.2">
      <c r="B12792" s="110"/>
      <c r="C12792" s="122"/>
    </row>
    <row r="12793" spans="2:3" x14ac:dyDescent="0.2">
      <c r="B12793" s="110"/>
      <c r="C12793" s="122"/>
    </row>
    <row r="12794" spans="2:3" x14ac:dyDescent="0.2">
      <c r="B12794" s="110"/>
      <c r="C12794" s="122"/>
    </row>
    <row r="12795" spans="2:3" x14ac:dyDescent="0.2">
      <c r="B12795" s="110"/>
      <c r="C12795" s="122"/>
    </row>
    <row r="12796" spans="2:3" x14ac:dyDescent="0.2">
      <c r="B12796" s="110"/>
      <c r="C12796" s="122"/>
    </row>
    <row r="12797" spans="2:3" x14ac:dyDescent="0.2">
      <c r="B12797" s="110"/>
      <c r="C12797" s="122"/>
    </row>
    <row r="12798" spans="2:3" x14ac:dyDescent="0.2">
      <c r="B12798" s="110"/>
      <c r="C12798" s="122"/>
    </row>
    <row r="12799" spans="2:3" x14ac:dyDescent="0.2">
      <c r="B12799" s="110"/>
      <c r="C12799" s="122"/>
    </row>
    <row r="12800" spans="2:3" x14ac:dyDescent="0.2">
      <c r="B12800" s="110"/>
      <c r="C12800" s="122"/>
    </row>
    <row r="12801" spans="2:3" x14ac:dyDescent="0.2">
      <c r="B12801" s="110"/>
      <c r="C12801" s="122"/>
    </row>
    <row r="12802" spans="2:3" x14ac:dyDescent="0.2">
      <c r="B12802" s="110"/>
      <c r="C12802" s="122"/>
    </row>
    <row r="12803" spans="2:3" x14ac:dyDescent="0.2">
      <c r="B12803" s="110"/>
      <c r="C12803" s="122"/>
    </row>
    <row r="12804" spans="2:3" x14ac:dyDescent="0.2">
      <c r="B12804" s="110"/>
      <c r="C12804" s="122"/>
    </row>
    <row r="12805" spans="2:3" x14ac:dyDescent="0.2">
      <c r="B12805" s="110"/>
      <c r="C12805" s="122"/>
    </row>
    <row r="12806" spans="2:3" x14ac:dyDescent="0.2">
      <c r="B12806" s="110"/>
      <c r="C12806" s="122"/>
    </row>
    <row r="12807" spans="2:3" x14ac:dyDescent="0.2">
      <c r="B12807" s="110"/>
      <c r="C12807" s="122"/>
    </row>
    <row r="12808" spans="2:3" x14ac:dyDescent="0.2">
      <c r="B12808" s="110"/>
      <c r="C12808" s="122"/>
    </row>
    <row r="12809" spans="2:3" x14ac:dyDescent="0.2">
      <c r="B12809" s="110"/>
      <c r="C12809" s="122"/>
    </row>
    <row r="12810" spans="2:3" x14ac:dyDescent="0.2">
      <c r="B12810" s="110"/>
      <c r="C12810" s="122"/>
    </row>
    <row r="12811" spans="2:3" x14ac:dyDescent="0.2">
      <c r="B12811" s="110"/>
      <c r="C12811" s="122"/>
    </row>
    <row r="12812" spans="2:3" x14ac:dyDescent="0.2">
      <c r="B12812" s="110"/>
      <c r="C12812" s="122"/>
    </row>
    <row r="12813" spans="2:3" x14ac:dyDescent="0.2">
      <c r="B12813" s="110"/>
      <c r="C12813" s="122"/>
    </row>
    <row r="12814" spans="2:3" x14ac:dyDescent="0.2">
      <c r="B12814" s="110"/>
      <c r="C12814" s="122"/>
    </row>
    <row r="12815" spans="2:3" x14ac:dyDescent="0.2">
      <c r="B12815" s="110"/>
      <c r="C12815" s="122"/>
    </row>
    <row r="12816" spans="2:3" x14ac:dyDescent="0.2">
      <c r="B12816" s="110"/>
      <c r="C12816" s="122"/>
    </row>
    <row r="12817" spans="2:3" x14ac:dyDescent="0.2">
      <c r="B12817" s="110"/>
      <c r="C12817" s="122"/>
    </row>
    <row r="12818" spans="2:3" x14ac:dyDescent="0.2">
      <c r="B12818" s="110"/>
      <c r="C12818" s="122"/>
    </row>
    <row r="12819" spans="2:3" x14ac:dyDescent="0.2">
      <c r="B12819" s="110"/>
      <c r="C12819" s="122"/>
    </row>
    <row r="12820" spans="2:3" x14ac:dyDescent="0.2">
      <c r="B12820" s="110"/>
      <c r="C12820" s="122"/>
    </row>
    <row r="12821" spans="2:3" x14ac:dyDescent="0.2">
      <c r="B12821" s="110"/>
      <c r="C12821" s="122"/>
    </row>
    <row r="12822" spans="2:3" x14ac:dyDescent="0.2">
      <c r="B12822" s="110"/>
      <c r="C12822" s="122"/>
    </row>
    <row r="12823" spans="2:3" x14ac:dyDescent="0.2">
      <c r="B12823" s="110"/>
      <c r="C12823" s="122"/>
    </row>
    <row r="12824" spans="2:3" x14ac:dyDescent="0.2">
      <c r="B12824" s="110"/>
      <c r="C12824" s="122"/>
    </row>
    <row r="12825" spans="2:3" x14ac:dyDescent="0.2">
      <c r="B12825" s="110"/>
      <c r="C12825" s="122"/>
    </row>
    <row r="12826" spans="2:3" x14ac:dyDescent="0.2">
      <c r="B12826" s="110"/>
      <c r="C12826" s="122"/>
    </row>
    <row r="12827" spans="2:3" x14ac:dyDescent="0.2">
      <c r="B12827" s="110"/>
      <c r="C12827" s="122"/>
    </row>
    <row r="12828" spans="2:3" x14ac:dyDescent="0.2">
      <c r="B12828" s="110"/>
      <c r="C12828" s="122"/>
    </row>
    <row r="12829" spans="2:3" x14ac:dyDescent="0.2">
      <c r="B12829" s="110"/>
      <c r="C12829" s="122"/>
    </row>
    <row r="12830" spans="2:3" x14ac:dyDescent="0.2">
      <c r="B12830" s="110"/>
      <c r="C12830" s="122"/>
    </row>
    <row r="12831" spans="2:3" x14ac:dyDescent="0.2">
      <c r="B12831" s="110"/>
      <c r="C12831" s="122"/>
    </row>
    <row r="12832" spans="2:3" x14ac:dyDescent="0.2">
      <c r="B12832" s="110"/>
      <c r="C12832" s="122"/>
    </row>
    <row r="12833" spans="2:3" x14ac:dyDescent="0.2">
      <c r="B12833" s="110"/>
      <c r="C12833" s="122"/>
    </row>
    <row r="12834" spans="2:3" x14ac:dyDescent="0.2">
      <c r="B12834" s="110"/>
      <c r="C12834" s="122"/>
    </row>
    <row r="12835" spans="2:3" x14ac:dyDescent="0.2">
      <c r="B12835" s="110"/>
      <c r="C12835" s="122"/>
    </row>
    <row r="12836" spans="2:3" x14ac:dyDescent="0.2">
      <c r="B12836" s="110"/>
      <c r="C12836" s="122"/>
    </row>
    <row r="12837" spans="2:3" x14ac:dyDescent="0.2">
      <c r="B12837" s="110"/>
      <c r="C12837" s="122"/>
    </row>
    <row r="12838" spans="2:3" x14ac:dyDescent="0.2">
      <c r="B12838" s="110"/>
      <c r="C12838" s="122"/>
    </row>
    <row r="12839" spans="2:3" x14ac:dyDescent="0.2">
      <c r="B12839" s="110"/>
      <c r="C12839" s="122"/>
    </row>
    <row r="12840" spans="2:3" x14ac:dyDescent="0.2">
      <c r="B12840" s="110"/>
      <c r="C12840" s="122"/>
    </row>
    <row r="12841" spans="2:3" x14ac:dyDescent="0.2">
      <c r="B12841" s="110"/>
      <c r="C12841" s="122"/>
    </row>
    <row r="12842" spans="2:3" x14ac:dyDescent="0.2">
      <c r="B12842" s="110"/>
      <c r="C12842" s="122"/>
    </row>
    <row r="12843" spans="2:3" x14ac:dyDescent="0.2">
      <c r="B12843" s="110"/>
      <c r="C12843" s="122"/>
    </row>
    <row r="12844" spans="2:3" x14ac:dyDescent="0.2">
      <c r="B12844" s="110"/>
      <c r="C12844" s="122"/>
    </row>
    <row r="12845" spans="2:3" x14ac:dyDescent="0.2">
      <c r="B12845" s="110"/>
      <c r="C12845" s="122"/>
    </row>
    <row r="12846" spans="2:3" x14ac:dyDescent="0.2">
      <c r="B12846" s="110"/>
      <c r="C12846" s="122"/>
    </row>
    <row r="12847" spans="2:3" x14ac:dyDescent="0.2">
      <c r="B12847" s="110"/>
      <c r="C12847" s="122"/>
    </row>
    <row r="12848" spans="2:3" x14ac:dyDescent="0.2">
      <c r="B12848" s="110"/>
      <c r="C12848" s="122"/>
    </row>
    <row r="12849" spans="2:3" x14ac:dyDescent="0.2">
      <c r="B12849" s="110"/>
      <c r="C12849" s="122"/>
    </row>
    <row r="12850" spans="2:3" x14ac:dyDescent="0.2">
      <c r="B12850" s="110"/>
      <c r="C12850" s="122"/>
    </row>
    <row r="12851" spans="2:3" x14ac:dyDescent="0.2">
      <c r="B12851" s="110"/>
      <c r="C12851" s="122"/>
    </row>
    <row r="12852" spans="2:3" x14ac:dyDescent="0.2">
      <c r="B12852" s="110"/>
      <c r="C12852" s="122"/>
    </row>
    <row r="12853" spans="2:3" x14ac:dyDescent="0.2">
      <c r="B12853" s="110"/>
      <c r="C12853" s="122"/>
    </row>
    <row r="12854" spans="2:3" x14ac:dyDescent="0.2">
      <c r="B12854" s="110"/>
      <c r="C12854" s="122"/>
    </row>
    <row r="12855" spans="2:3" x14ac:dyDescent="0.2">
      <c r="B12855" s="110"/>
      <c r="C12855" s="122"/>
    </row>
    <row r="12856" spans="2:3" x14ac:dyDescent="0.2">
      <c r="B12856" s="110"/>
      <c r="C12856" s="122"/>
    </row>
    <row r="12857" spans="2:3" x14ac:dyDescent="0.2">
      <c r="B12857" s="110"/>
      <c r="C12857" s="122"/>
    </row>
    <row r="12858" spans="2:3" x14ac:dyDescent="0.2">
      <c r="B12858" s="110"/>
      <c r="C12858" s="122"/>
    </row>
    <row r="12859" spans="2:3" x14ac:dyDescent="0.2">
      <c r="B12859" s="110"/>
      <c r="C12859" s="122"/>
    </row>
    <row r="12860" spans="2:3" x14ac:dyDescent="0.2">
      <c r="B12860" s="110"/>
      <c r="C12860" s="122"/>
    </row>
    <row r="12861" spans="2:3" x14ac:dyDescent="0.2">
      <c r="B12861" s="110"/>
      <c r="C12861" s="122"/>
    </row>
    <row r="12862" spans="2:3" x14ac:dyDescent="0.2">
      <c r="B12862" s="110"/>
      <c r="C12862" s="122"/>
    </row>
    <row r="12863" spans="2:3" x14ac:dyDescent="0.2">
      <c r="B12863" s="110"/>
      <c r="C12863" s="122"/>
    </row>
    <row r="12864" spans="2:3" x14ac:dyDescent="0.2">
      <c r="B12864" s="110"/>
      <c r="C12864" s="122"/>
    </row>
    <row r="12865" spans="2:3" x14ac:dyDescent="0.2">
      <c r="B12865" s="110"/>
      <c r="C12865" s="122"/>
    </row>
    <row r="12866" spans="2:3" x14ac:dyDescent="0.2">
      <c r="B12866" s="110"/>
      <c r="C12866" s="122"/>
    </row>
    <row r="12867" spans="2:3" x14ac:dyDescent="0.2">
      <c r="B12867" s="110"/>
      <c r="C12867" s="122"/>
    </row>
    <row r="12868" spans="2:3" x14ac:dyDescent="0.2">
      <c r="B12868" s="110"/>
      <c r="C12868" s="122"/>
    </row>
    <row r="12869" spans="2:3" x14ac:dyDescent="0.2">
      <c r="B12869" s="110"/>
      <c r="C12869" s="122"/>
    </row>
    <row r="12870" spans="2:3" x14ac:dyDescent="0.2">
      <c r="B12870" s="110"/>
      <c r="C12870" s="122"/>
    </row>
    <row r="12871" spans="2:3" x14ac:dyDescent="0.2">
      <c r="B12871" s="110"/>
      <c r="C12871" s="122"/>
    </row>
    <row r="12872" spans="2:3" x14ac:dyDescent="0.2">
      <c r="B12872" s="110"/>
      <c r="C12872" s="122"/>
    </row>
    <row r="12873" spans="2:3" x14ac:dyDescent="0.2">
      <c r="B12873" s="110"/>
      <c r="C12873" s="122"/>
    </row>
    <row r="12874" spans="2:3" x14ac:dyDescent="0.2">
      <c r="B12874" s="110"/>
      <c r="C12874" s="122"/>
    </row>
    <row r="12875" spans="2:3" x14ac:dyDescent="0.2">
      <c r="B12875" s="110"/>
      <c r="C12875" s="122"/>
    </row>
    <row r="12876" spans="2:3" x14ac:dyDescent="0.2">
      <c r="B12876" s="110"/>
      <c r="C12876" s="122"/>
    </row>
    <row r="12877" spans="2:3" x14ac:dyDescent="0.2">
      <c r="B12877" s="110"/>
      <c r="C12877" s="122"/>
    </row>
    <row r="12878" spans="2:3" x14ac:dyDescent="0.2">
      <c r="B12878" s="110"/>
      <c r="C12878" s="122"/>
    </row>
    <row r="12879" spans="2:3" x14ac:dyDescent="0.2">
      <c r="B12879" s="110"/>
      <c r="C12879" s="122"/>
    </row>
    <row r="12880" spans="2:3" x14ac:dyDescent="0.2">
      <c r="B12880" s="110"/>
      <c r="C12880" s="122"/>
    </row>
    <row r="12881" spans="2:3" x14ac:dyDescent="0.2">
      <c r="B12881" s="110"/>
      <c r="C12881" s="122"/>
    </row>
    <row r="12882" spans="2:3" x14ac:dyDescent="0.2">
      <c r="B12882" s="110"/>
      <c r="C12882" s="122"/>
    </row>
    <row r="12883" spans="2:3" x14ac:dyDescent="0.2">
      <c r="B12883" s="110"/>
      <c r="C12883" s="122"/>
    </row>
    <row r="12884" spans="2:3" x14ac:dyDescent="0.2">
      <c r="B12884" s="110"/>
      <c r="C12884" s="122"/>
    </row>
    <row r="12885" spans="2:3" x14ac:dyDescent="0.2">
      <c r="B12885" s="110"/>
      <c r="C12885" s="122"/>
    </row>
    <row r="12886" spans="2:3" x14ac:dyDescent="0.2">
      <c r="B12886" s="110"/>
      <c r="C12886" s="122"/>
    </row>
    <row r="12887" spans="2:3" x14ac:dyDescent="0.2">
      <c r="B12887" s="110"/>
      <c r="C12887" s="122"/>
    </row>
    <row r="12888" spans="2:3" x14ac:dyDescent="0.2">
      <c r="B12888" s="110"/>
      <c r="C12888" s="122"/>
    </row>
    <row r="12889" spans="2:3" x14ac:dyDescent="0.2">
      <c r="B12889" s="110"/>
      <c r="C12889" s="122"/>
    </row>
    <row r="12890" spans="2:3" x14ac:dyDescent="0.2">
      <c r="B12890" s="110"/>
      <c r="C12890" s="122"/>
    </row>
    <row r="12891" spans="2:3" x14ac:dyDescent="0.2">
      <c r="B12891" s="110"/>
      <c r="C12891" s="122"/>
    </row>
    <row r="12892" spans="2:3" x14ac:dyDescent="0.2">
      <c r="B12892" s="110"/>
      <c r="C12892" s="122"/>
    </row>
    <row r="12893" spans="2:3" x14ac:dyDescent="0.2">
      <c r="B12893" s="110"/>
      <c r="C12893" s="122"/>
    </row>
    <row r="12894" spans="2:3" x14ac:dyDescent="0.2">
      <c r="B12894" s="110"/>
      <c r="C12894" s="122"/>
    </row>
    <row r="12895" spans="2:3" x14ac:dyDescent="0.2">
      <c r="B12895" s="110"/>
      <c r="C12895" s="122"/>
    </row>
    <row r="12896" spans="2:3" x14ac:dyDescent="0.2">
      <c r="B12896" s="110"/>
      <c r="C12896" s="122"/>
    </row>
    <row r="12897" spans="2:3" x14ac:dyDescent="0.2">
      <c r="B12897" s="110"/>
      <c r="C12897" s="122"/>
    </row>
    <row r="12898" spans="2:3" x14ac:dyDescent="0.2">
      <c r="B12898" s="110"/>
      <c r="C12898" s="122"/>
    </row>
    <row r="12899" spans="2:3" x14ac:dyDescent="0.2">
      <c r="B12899" s="110"/>
      <c r="C12899" s="122"/>
    </row>
    <row r="12900" spans="2:3" x14ac:dyDescent="0.2">
      <c r="B12900" s="110"/>
      <c r="C12900" s="122"/>
    </row>
    <row r="12901" spans="2:3" x14ac:dyDescent="0.2">
      <c r="B12901" s="110"/>
      <c r="C12901" s="122"/>
    </row>
    <row r="12902" spans="2:3" x14ac:dyDescent="0.2">
      <c r="B12902" s="110"/>
      <c r="C12902" s="122"/>
    </row>
    <row r="12903" spans="2:3" x14ac:dyDescent="0.2">
      <c r="B12903" s="110"/>
      <c r="C12903" s="122"/>
    </row>
    <row r="12904" spans="2:3" x14ac:dyDescent="0.2">
      <c r="B12904" s="110"/>
      <c r="C12904" s="122"/>
    </row>
    <row r="12905" spans="2:3" x14ac:dyDescent="0.2">
      <c r="B12905" s="110"/>
      <c r="C12905" s="122"/>
    </row>
    <row r="12906" spans="2:3" x14ac:dyDescent="0.2">
      <c r="B12906" s="110"/>
      <c r="C12906" s="122"/>
    </row>
    <row r="12907" spans="2:3" x14ac:dyDescent="0.2">
      <c r="B12907" s="110"/>
      <c r="C12907" s="122"/>
    </row>
    <row r="12908" spans="2:3" x14ac:dyDescent="0.2">
      <c r="B12908" s="110"/>
      <c r="C12908" s="122"/>
    </row>
    <row r="12909" spans="2:3" x14ac:dyDescent="0.2">
      <c r="B12909" s="110"/>
      <c r="C12909" s="122"/>
    </row>
    <row r="12910" spans="2:3" x14ac:dyDescent="0.2">
      <c r="B12910" s="110"/>
      <c r="C12910" s="122"/>
    </row>
    <row r="12911" spans="2:3" x14ac:dyDescent="0.2">
      <c r="B12911" s="110"/>
      <c r="C12911" s="122"/>
    </row>
    <row r="12912" spans="2:3" x14ac:dyDescent="0.2">
      <c r="B12912" s="110"/>
      <c r="C12912" s="122"/>
    </row>
    <row r="12913" spans="2:3" x14ac:dyDescent="0.2">
      <c r="B12913" s="110"/>
      <c r="C12913" s="122"/>
    </row>
    <row r="12914" spans="2:3" x14ac:dyDescent="0.2">
      <c r="B12914" s="110"/>
      <c r="C12914" s="122"/>
    </row>
    <row r="12915" spans="2:3" x14ac:dyDescent="0.2">
      <c r="B12915" s="110"/>
      <c r="C12915" s="122"/>
    </row>
    <row r="12916" spans="2:3" x14ac:dyDescent="0.2">
      <c r="B12916" s="110"/>
      <c r="C12916" s="122"/>
    </row>
    <row r="12917" spans="2:3" x14ac:dyDescent="0.2">
      <c r="B12917" s="110"/>
      <c r="C12917" s="122"/>
    </row>
    <row r="12918" spans="2:3" x14ac:dyDescent="0.2">
      <c r="B12918" s="110"/>
      <c r="C12918" s="122"/>
    </row>
    <row r="12919" spans="2:3" x14ac:dyDescent="0.2">
      <c r="B12919" s="110"/>
      <c r="C12919" s="122"/>
    </row>
    <row r="12920" spans="2:3" x14ac:dyDescent="0.2">
      <c r="B12920" s="110"/>
      <c r="C12920" s="122"/>
    </row>
    <row r="12921" spans="2:3" x14ac:dyDescent="0.2">
      <c r="B12921" s="110"/>
      <c r="C12921" s="122"/>
    </row>
    <row r="12922" spans="2:3" x14ac:dyDescent="0.2">
      <c r="B12922" s="110"/>
      <c r="C12922" s="122"/>
    </row>
    <row r="12923" spans="2:3" x14ac:dyDescent="0.2">
      <c r="B12923" s="110"/>
      <c r="C12923" s="122"/>
    </row>
    <row r="12924" spans="2:3" x14ac:dyDescent="0.2">
      <c r="B12924" s="110"/>
      <c r="C12924" s="122"/>
    </row>
    <row r="12925" spans="2:3" x14ac:dyDescent="0.2">
      <c r="B12925" s="110"/>
      <c r="C12925" s="122"/>
    </row>
    <row r="12926" spans="2:3" x14ac:dyDescent="0.2">
      <c r="B12926" s="110"/>
      <c r="C12926" s="122"/>
    </row>
    <row r="12927" spans="2:3" x14ac:dyDescent="0.2">
      <c r="B12927" s="110"/>
      <c r="C12927" s="122"/>
    </row>
    <row r="12928" spans="2:3" x14ac:dyDescent="0.2">
      <c r="B12928" s="110"/>
      <c r="C12928" s="122"/>
    </row>
    <row r="12929" spans="2:3" x14ac:dyDescent="0.2">
      <c r="B12929" s="110"/>
      <c r="C12929" s="122"/>
    </row>
    <row r="12930" spans="2:3" x14ac:dyDescent="0.2">
      <c r="B12930" s="110"/>
      <c r="C12930" s="122"/>
    </row>
    <row r="12931" spans="2:3" x14ac:dyDescent="0.2">
      <c r="B12931" s="110"/>
      <c r="C12931" s="122"/>
    </row>
    <row r="12932" spans="2:3" x14ac:dyDescent="0.2">
      <c r="B12932" s="110"/>
      <c r="C12932" s="122"/>
    </row>
    <row r="12933" spans="2:3" x14ac:dyDescent="0.2">
      <c r="B12933" s="110"/>
      <c r="C12933" s="122"/>
    </row>
    <row r="12934" spans="2:3" x14ac:dyDescent="0.2">
      <c r="B12934" s="110"/>
      <c r="C12934" s="122"/>
    </row>
    <row r="12935" spans="2:3" x14ac:dyDescent="0.2">
      <c r="B12935" s="110"/>
      <c r="C12935" s="122"/>
    </row>
    <row r="12936" spans="2:3" x14ac:dyDescent="0.2">
      <c r="B12936" s="110"/>
      <c r="C12936" s="122"/>
    </row>
    <row r="12937" spans="2:3" x14ac:dyDescent="0.2">
      <c r="B12937" s="110"/>
      <c r="C12937" s="122"/>
    </row>
    <row r="12938" spans="2:3" x14ac:dyDescent="0.2">
      <c r="B12938" s="110"/>
      <c r="C12938" s="122"/>
    </row>
    <row r="12939" spans="2:3" x14ac:dyDescent="0.2">
      <c r="B12939" s="110"/>
      <c r="C12939" s="122"/>
    </row>
    <row r="12940" spans="2:3" x14ac:dyDescent="0.2">
      <c r="B12940" s="110"/>
      <c r="C12940" s="122"/>
    </row>
    <row r="12941" spans="2:3" x14ac:dyDescent="0.2">
      <c r="B12941" s="110"/>
      <c r="C12941" s="122"/>
    </row>
    <row r="12942" spans="2:3" x14ac:dyDescent="0.2">
      <c r="B12942" s="110"/>
      <c r="C12942" s="122"/>
    </row>
    <row r="12943" spans="2:3" x14ac:dyDescent="0.2">
      <c r="B12943" s="110"/>
      <c r="C12943" s="122"/>
    </row>
    <row r="12944" spans="2:3" x14ac:dyDescent="0.2">
      <c r="B12944" s="110"/>
      <c r="C12944" s="122"/>
    </row>
    <row r="12945" spans="2:3" x14ac:dyDescent="0.2">
      <c r="B12945" s="110"/>
      <c r="C12945" s="122"/>
    </row>
    <row r="12946" spans="2:3" x14ac:dyDescent="0.2">
      <c r="B12946" s="110"/>
      <c r="C12946" s="122"/>
    </row>
    <row r="12947" spans="2:3" x14ac:dyDescent="0.2">
      <c r="B12947" s="110"/>
      <c r="C12947" s="122"/>
    </row>
    <row r="12948" spans="2:3" x14ac:dyDescent="0.2">
      <c r="B12948" s="110"/>
      <c r="C12948" s="122"/>
    </row>
    <row r="12949" spans="2:3" x14ac:dyDescent="0.2">
      <c r="B12949" s="110"/>
      <c r="C12949" s="122"/>
    </row>
    <row r="12950" spans="2:3" x14ac:dyDescent="0.2">
      <c r="B12950" s="110"/>
      <c r="C12950" s="122"/>
    </row>
    <row r="12951" spans="2:3" x14ac:dyDescent="0.2">
      <c r="B12951" s="110"/>
      <c r="C12951" s="122"/>
    </row>
    <row r="12952" spans="2:3" x14ac:dyDescent="0.2">
      <c r="B12952" s="110"/>
      <c r="C12952" s="122"/>
    </row>
    <row r="12953" spans="2:3" x14ac:dyDescent="0.2">
      <c r="B12953" s="110"/>
      <c r="C12953" s="122"/>
    </row>
    <row r="12954" spans="2:3" x14ac:dyDescent="0.2">
      <c r="B12954" s="110"/>
      <c r="C12954" s="122"/>
    </row>
    <row r="12955" spans="2:3" x14ac:dyDescent="0.2">
      <c r="B12955" s="110"/>
      <c r="C12955" s="122"/>
    </row>
    <row r="12956" spans="2:3" x14ac:dyDescent="0.2">
      <c r="B12956" s="110"/>
      <c r="C12956" s="122"/>
    </row>
    <row r="12957" spans="2:3" x14ac:dyDescent="0.2">
      <c r="B12957" s="110"/>
      <c r="C12957" s="122"/>
    </row>
    <row r="12958" spans="2:3" x14ac:dyDescent="0.2">
      <c r="B12958" s="110"/>
      <c r="C12958" s="122"/>
    </row>
    <row r="12959" spans="2:3" x14ac:dyDescent="0.2">
      <c r="B12959" s="110"/>
      <c r="C12959" s="122"/>
    </row>
    <row r="12960" spans="2:3" x14ac:dyDescent="0.2">
      <c r="B12960" s="110"/>
      <c r="C12960" s="122"/>
    </row>
    <row r="12961" spans="2:3" x14ac:dyDescent="0.2">
      <c r="B12961" s="110"/>
      <c r="C12961" s="122"/>
    </row>
    <row r="12962" spans="2:3" x14ac:dyDescent="0.2">
      <c r="B12962" s="110"/>
      <c r="C12962" s="122"/>
    </row>
    <row r="12963" spans="2:3" x14ac:dyDescent="0.2">
      <c r="B12963" s="110"/>
      <c r="C12963" s="122"/>
    </row>
    <row r="12964" spans="2:3" x14ac:dyDescent="0.2">
      <c r="B12964" s="110"/>
      <c r="C12964" s="122"/>
    </row>
    <row r="12965" spans="2:3" x14ac:dyDescent="0.2">
      <c r="B12965" s="110"/>
      <c r="C12965" s="122"/>
    </row>
    <row r="12966" spans="2:3" x14ac:dyDescent="0.2">
      <c r="B12966" s="110"/>
      <c r="C12966" s="122"/>
    </row>
    <row r="12967" spans="2:3" x14ac:dyDescent="0.2">
      <c r="B12967" s="110"/>
      <c r="C12967" s="122"/>
    </row>
    <row r="12968" spans="2:3" x14ac:dyDescent="0.2">
      <c r="B12968" s="110"/>
      <c r="C12968" s="122"/>
    </row>
    <row r="12969" spans="2:3" x14ac:dyDescent="0.2">
      <c r="B12969" s="110"/>
      <c r="C12969" s="122"/>
    </row>
    <row r="12970" spans="2:3" x14ac:dyDescent="0.2">
      <c r="B12970" s="110"/>
      <c r="C12970" s="122"/>
    </row>
    <row r="12971" spans="2:3" x14ac:dyDescent="0.2">
      <c r="B12971" s="110"/>
      <c r="C12971" s="122"/>
    </row>
    <row r="12972" spans="2:3" x14ac:dyDescent="0.2">
      <c r="B12972" s="110"/>
      <c r="C12972" s="122"/>
    </row>
    <row r="12973" spans="2:3" x14ac:dyDescent="0.2">
      <c r="B12973" s="110"/>
      <c r="C12973" s="122"/>
    </row>
    <row r="12974" spans="2:3" x14ac:dyDescent="0.2">
      <c r="B12974" s="110"/>
      <c r="C12974" s="122"/>
    </row>
    <row r="12975" spans="2:3" x14ac:dyDescent="0.2">
      <c r="B12975" s="110"/>
      <c r="C12975" s="122"/>
    </row>
    <row r="12976" spans="2:3" x14ac:dyDescent="0.2">
      <c r="B12976" s="110"/>
      <c r="C12976" s="122"/>
    </row>
    <row r="12977" spans="2:3" x14ac:dyDescent="0.2">
      <c r="B12977" s="110"/>
      <c r="C12977" s="122"/>
    </row>
    <row r="12978" spans="2:3" x14ac:dyDescent="0.2">
      <c r="B12978" s="110"/>
      <c r="C12978" s="122"/>
    </row>
    <row r="12979" spans="2:3" x14ac:dyDescent="0.2">
      <c r="B12979" s="110"/>
      <c r="C12979" s="122"/>
    </row>
    <row r="12980" spans="2:3" x14ac:dyDescent="0.2">
      <c r="B12980" s="110"/>
      <c r="C12980" s="122"/>
    </row>
    <row r="12981" spans="2:3" x14ac:dyDescent="0.2">
      <c r="B12981" s="110"/>
      <c r="C12981" s="122"/>
    </row>
    <row r="12982" spans="2:3" x14ac:dyDescent="0.2">
      <c r="B12982" s="110"/>
      <c r="C12982" s="122"/>
    </row>
    <row r="12983" spans="2:3" x14ac:dyDescent="0.2">
      <c r="B12983" s="110"/>
      <c r="C12983" s="122"/>
    </row>
    <row r="12984" spans="2:3" x14ac:dyDescent="0.2">
      <c r="B12984" s="110"/>
      <c r="C12984" s="122"/>
    </row>
    <row r="12985" spans="2:3" x14ac:dyDescent="0.2">
      <c r="B12985" s="110"/>
      <c r="C12985" s="122"/>
    </row>
    <row r="12986" spans="2:3" x14ac:dyDescent="0.2">
      <c r="B12986" s="110"/>
      <c r="C12986" s="122"/>
    </row>
    <row r="12987" spans="2:3" x14ac:dyDescent="0.2">
      <c r="B12987" s="110"/>
      <c r="C12987" s="122"/>
    </row>
    <row r="12988" spans="2:3" x14ac:dyDescent="0.2">
      <c r="B12988" s="110"/>
      <c r="C12988" s="122"/>
    </row>
    <row r="12989" spans="2:3" x14ac:dyDescent="0.2">
      <c r="B12989" s="110"/>
      <c r="C12989" s="122"/>
    </row>
    <row r="12990" spans="2:3" x14ac:dyDescent="0.2">
      <c r="B12990" s="110"/>
      <c r="C12990" s="122"/>
    </row>
    <row r="12991" spans="2:3" x14ac:dyDescent="0.2">
      <c r="B12991" s="110"/>
      <c r="C12991" s="122"/>
    </row>
    <row r="12992" spans="2:3" x14ac:dyDescent="0.2">
      <c r="B12992" s="110"/>
      <c r="C12992" s="122"/>
    </row>
    <row r="12993" spans="2:3" x14ac:dyDescent="0.2">
      <c r="B12993" s="110"/>
      <c r="C12993" s="122"/>
    </row>
    <row r="12994" spans="2:3" x14ac:dyDescent="0.2">
      <c r="B12994" s="110"/>
      <c r="C12994" s="122"/>
    </row>
    <row r="12995" spans="2:3" x14ac:dyDescent="0.2">
      <c r="B12995" s="110"/>
      <c r="C12995" s="122"/>
    </row>
    <row r="12996" spans="2:3" x14ac:dyDescent="0.2">
      <c r="B12996" s="110"/>
      <c r="C12996" s="122"/>
    </row>
    <row r="12997" spans="2:3" x14ac:dyDescent="0.2">
      <c r="B12997" s="110"/>
      <c r="C12997" s="122"/>
    </row>
    <row r="12998" spans="2:3" x14ac:dyDescent="0.2">
      <c r="B12998" s="110"/>
      <c r="C12998" s="122"/>
    </row>
    <row r="12999" spans="2:3" x14ac:dyDescent="0.2">
      <c r="B12999" s="110"/>
      <c r="C12999" s="122"/>
    </row>
    <row r="13000" spans="2:3" x14ac:dyDescent="0.2">
      <c r="B13000" s="110"/>
      <c r="C13000" s="122"/>
    </row>
    <row r="13001" spans="2:3" x14ac:dyDescent="0.2">
      <c r="B13001" s="110"/>
      <c r="C13001" s="122"/>
    </row>
    <row r="13002" spans="2:3" x14ac:dyDescent="0.2">
      <c r="B13002" s="110"/>
      <c r="C13002" s="122"/>
    </row>
    <row r="13003" spans="2:3" x14ac:dyDescent="0.2">
      <c r="B13003" s="110"/>
      <c r="C13003" s="122"/>
    </row>
    <row r="13004" spans="2:3" x14ac:dyDescent="0.2">
      <c r="B13004" s="110"/>
      <c r="C13004" s="122"/>
    </row>
    <row r="13005" spans="2:3" x14ac:dyDescent="0.2">
      <c r="B13005" s="110"/>
      <c r="C13005" s="122"/>
    </row>
    <row r="13006" spans="2:3" x14ac:dyDescent="0.2">
      <c r="B13006" s="110"/>
      <c r="C13006" s="122"/>
    </row>
    <row r="13007" spans="2:3" x14ac:dyDescent="0.2">
      <c r="B13007" s="110"/>
      <c r="C13007" s="122"/>
    </row>
    <row r="13008" spans="2:3" x14ac:dyDescent="0.2">
      <c r="B13008" s="110"/>
      <c r="C13008" s="122"/>
    </row>
    <row r="13009" spans="2:3" x14ac:dyDescent="0.2">
      <c r="B13009" s="110"/>
      <c r="C13009" s="122"/>
    </row>
    <row r="13010" spans="2:3" x14ac:dyDescent="0.2">
      <c r="B13010" s="110"/>
      <c r="C13010" s="122"/>
    </row>
    <row r="13011" spans="2:3" x14ac:dyDescent="0.2">
      <c r="B13011" s="110"/>
      <c r="C13011" s="122"/>
    </row>
    <row r="13012" spans="2:3" x14ac:dyDescent="0.2">
      <c r="B13012" s="110"/>
      <c r="C13012" s="122"/>
    </row>
    <row r="13013" spans="2:3" x14ac:dyDescent="0.2">
      <c r="B13013" s="110"/>
      <c r="C13013" s="122"/>
    </row>
    <row r="13014" spans="2:3" x14ac:dyDescent="0.2">
      <c r="B13014" s="110"/>
      <c r="C13014" s="122"/>
    </row>
    <row r="13015" spans="2:3" x14ac:dyDescent="0.2">
      <c r="B13015" s="110"/>
      <c r="C13015" s="122"/>
    </row>
    <row r="13016" spans="2:3" x14ac:dyDescent="0.2">
      <c r="B13016" s="110"/>
      <c r="C13016" s="122"/>
    </row>
    <row r="13017" spans="2:3" x14ac:dyDescent="0.2">
      <c r="B13017" s="110"/>
      <c r="C13017" s="122"/>
    </row>
    <row r="13018" spans="2:3" x14ac:dyDescent="0.2">
      <c r="B13018" s="110"/>
      <c r="C13018" s="122"/>
    </row>
    <row r="13019" spans="2:3" x14ac:dyDescent="0.2">
      <c r="B13019" s="110"/>
      <c r="C13019" s="122"/>
    </row>
    <row r="13020" spans="2:3" x14ac:dyDescent="0.2">
      <c r="B13020" s="110"/>
      <c r="C13020" s="122"/>
    </row>
    <row r="13021" spans="2:3" x14ac:dyDescent="0.2">
      <c r="B13021" s="110"/>
      <c r="C13021" s="122"/>
    </row>
    <row r="13022" spans="2:3" x14ac:dyDescent="0.2">
      <c r="B13022" s="110"/>
      <c r="C13022" s="122"/>
    </row>
    <row r="13023" spans="2:3" x14ac:dyDescent="0.2">
      <c r="B13023" s="110"/>
      <c r="C13023" s="122"/>
    </row>
    <row r="13024" spans="2:3" x14ac:dyDescent="0.2">
      <c r="B13024" s="110"/>
      <c r="C13024" s="122"/>
    </row>
    <row r="13025" spans="2:3" x14ac:dyDescent="0.2">
      <c r="B13025" s="110"/>
      <c r="C13025" s="122"/>
    </row>
    <row r="13026" spans="2:3" x14ac:dyDescent="0.2">
      <c r="B13026" s="110"/>
      <c r="C13026" s="122"/>
    </row>
    <row r="13027" spans="2:3" x14ac:dyDescent="0.2">
      <c r="B13027" s="110"/>
      <c r="C13027" s="122"/>
    </row>
    <row r="13028" spans="2:3" x14ac:dyDescent="0.2">
      <c r="B13028" s="110"/>
      <c r="C13028" s="122"/>
    </row>
    <row r="13029" spans="2:3" x14ac:dyDescent="0.2">
      <c r="B13029" s="110"/>
      <c r="C13029" s="122"/>
    </row>
    <row r="13030" spans="2:3" x14ac:dyDescent="0.2">
      <c r="B13030" s="110"/>
      <c r="C13030" s="122"/>
    </row>
    <row r="13031" spans="2:3" x14ac:dyDescent="0.2">
      <c r="B13031" s="110"/>
      <c r="C13031" s="122"/>
    </row>
    <row r="13032" spans="2:3" x14ac:dyDescent="0.2">
      <c r="B13032" s="110"/>
      <c r="C13032" s="122"/>
    </row>
    <row r="13033" spans="2:3" x14ac:dyDescent="0.2">
      <c r="B13033" s="110"/>
      <c r="C13033" s="122"/>
    </row>
    <row r="13034" spans="2:3" x14ac:dyDescent="0.2">
      <c r="B13034" s="110"/>
      <c r="C13034" s="122"/>
    </row>
    <row r="13035" spans="2:3" x14ac:dyDescent="0.2">
      <c r="B13035" s="110"/>
      <c r="C13035" s="122"/>
    </row>
    <row r="13036" spans="2:3" x14ac:dyDescent="0.2">
      <c r="B13036" s="110"/>
      <c r="C13036" s="122"/>
    </row>
    <row r="13037" spans="2:3" x14ac:dyDescent="0.2">
      <c r="B13037" s="110"/>
      <c r="C13037" s="122"/>
    </row>
    <row r="13038" spans="2:3" x14ac:dyDescent="0.2">
      <c r="B13038" s="110"/>
      <c r="C13038" s="122"/>
    </row>
    <row r="13039" spans="2:3" x14ac:dyDescent="0.2">
      <c r="B13039" s="110"/>
      <c r="C13039" s="122"/>
    </row>
    <row r="13040" spans="2:3" x14ac:dyDescent="0.2">
      <c r="B13040" s="110"/>
      <c r="C13040" s="122"/>
    </row>
    <row r="13041" spans="2:3" x14ac:dyDescent="0.2">
      <c r="B13041" s="110"/>
      <c r="C13041" s="122"/>
    </row>
    <row r="13042" spans="2:3" x14ac:dyDescent="0.2">
      <c r="B13042" s="110"/>
      <c r="C13042" s="122"/>
    </row>
    <row r="13043" spans="2:3" x14ac:dyDescent="0.2">
      <c r="B13043" s="110"/>
      <c r="C13043" s="122"/>
    </row>
    <row r="13044" spans="2:3" x14ac:dyDescent="0.2">
      <c r="B13044" s="110"/>
      <c r="C13044" s="122"/>
    </row>
    <row r="13045" spans="2:3" x14ac:dyDescent="0.2">
      <c r="B13045" s="110"/>
      <c r="C13045" s="122"/>
    </row>
    <row r="13046" spans="2:3" x14ac:dyDescent="0.2">
      <c r="B13046" s="110"/>
      <c r="C13046" s="122"/>
    </row>
    <row r="13047" spans="2:3" x14ac:dyDescent="0.2">
      <c r="B13047" s="110"/>
      <c r="C13047" s="122"/>
    </row>
    <row r="13048" spans="2:3" x14ac:dyDescent="0.2">
      <c r="B13048" s="110"/>
      <c r="C13048" s="122"/>
    </row>
    <row r="13049" spans="2:3" x14ac:dyDescent="0.2">
      <c r="B13049" s="110"/>
      <c r="C13049" s="122"/>
    </row>
    <row r="13050" spans="2:3" x14ac:dyDescent="0.2">
      <c r="B13050" s="110"/>
      <c r="C13050" s="122"/>
    </row>
    <row r="13051" spans="2:3" x14ac:dyDescent="0.2">
      <c r="B13051" s="110"/>
      <c r="C13051" s="122"/>
    </row>
    <row r="13052" spans="2:3" x14ac:dyDescent="0.2">
      <c r="B13052" s="110"/>
      <c r="C13052" s="122"/>
    </row>
    <row r="13053" spans="2:3" x14ac:dyDescent="0.2">
      <c r="B13053" s="110"/>
      <c r="C13053" s="122"/>
    </row>
    <row r="13054" spans="2:3" x14ac:dyDescent="0.2">
      <c r="B13054" s="110"/>
      <c r="C13054" s="122"/>
    </row>
    <row r="13055" spans="2:3" x14ac:dyDescent="0.2">
      <c r="B13055" s="110"/>
      <c r="C13055" s="122"/>
    </row>
    <row r="13056" spans="2:3" x14ac:dyDescent="0.2">
      <c r="B13056" s="110"/>
      <c r="C13056" s="122"/>
    </row>
    <row r="13057" spans="2:3" x14ac:dyDescent="0.2">
      <c r="B13057" s="110"/>
      <c r="C13057" s="122"/>
    </row>
    <row r="13058" spans="2:3" x14ac:dyDescent="0.2">
      <c r="B13058" s="110"/>
      <c r="C13058" s="122"/>
    </row>
    <row r="13059" spans="2:3" x14ac:dyDescent="0.2">
      <c r="B13059" s="110"/>
      <c r="C13059" s="122"/>
    </row>
    <row r="13060" spans="2:3" x14ac:dyDescent="0.2">
      <c r="B13060" s="110"/>
      <c r="C13060" s="122"/>
    </row>
    <row r="13061" spans="2:3" x14ac:dyDescent="0.2">
      <c r="B13061" s="110"/>
      <c r="C13061" s="122"/>
    </row>
    <row r="13062" spans="2:3" x14ac:dyDescent="0.2">
      <c r="B13062" s="110"/>
      <c r="C13062" s="122"/>
    </row>
    <row r="13063" spans="2:3" x14ac:dyDescent="0.2">
      <c r="B13063" s="110"/>
      <c r="C13063" s="122"/>
    </row>
    <row r="13064" spans="2:3" x14ac:dyDescent="0.2">
      <c r="B13064" s="110"/>
      <c r="C13064" s="122"/>
    </row>
    <row r="13065" spans="2:3" x14ac:dyDescent="0.2">
      <c r="B13065" s="110"/>
      <c r="C13065" s="122"/>
    </row>
    <row r="13066" spans="2:3" x14ac:dyDescent="0.2">
      <c r="B13066" s="110"/>
      <c r="C13066" s="122"/>
    </row>
    <row r="13067" spans="2:3" x14ac:dyDescent="0.2">
      <c r="B13067" s="110"/>
      <c r="C13067" s="122"/>
    </row>
    <row r="13068" spans="2:3" x14ac:dyDescent="0.2">
      <c r="B13068" s="110"/>
      <c r="C13068" s="122"/>
    </row>
    <row r="13069" spans="2:3" x14ac:dyDescent="0.2">
      <c r="B13069" s="110"/>
      <c r="C13069" s="122"/>
    </row>
    <row r="13070" spans="2:3" x14ac:dyDescent="0.2">
      <c r="B13070" s="110"/>
      <c r="C13070" s="122"/>
    </row>
    <row r="13071" spans="2:3" x14ac:dyDescent="0.2">
      <c r="B13071" s="110"/>
      <c r="C13071" s="122"/>
    </row>
    <row r="13072" spans="2:3" x14ac:dyDescent="0.2">
      <c r="B13072" s="110"/>
      <c r="C13072" s="122"/>
    </row>
    <row r="13073" spans="2:3" x14ac:dyDescent="0.2">
      <c r="B13073" s="110"/>
      <c r="C13073" s="122"/>
    </row>
    <row r="13074" spans="2:3" x14ac:dyDescent="0.2">
      <c r="B13074" s="110"/>
      <c r="C13074" s="122"/>
    </row>
    <row r="13075" spans="2:3" x14ac:dyDescent="0.2">
      <c r="B13075" s="110"/>
      <c r="C13075" s="122"/>
    </row>
    <row r="13076" spans="2:3" x14ac:dyDescent="0.2">
      <c r="B13076" s="110"/>
      <c r="C13076" s="122"/>
    </row>
    <row r="13077" spans="2:3" x14ac:dyDescent="0.2">
      <c r="B13077" s="110"/>
      <c r="C13077" s="122"/>
    </row>
    <row r="13078" spans="2:3" x14ac:dyDescent="0.2">
      <c r="B13078" s="110"/>
      <c r="C13078" s="122"/>
    </row>
    <row r="13079" spans="2:3" x14ac:dyDescent="0.2">
      <c r="B13079" s="110"/>
      <c r="C13079" s="122"/>
    </row>
    <row r="13080" spans="2:3" x14ac:dyDescent="0.2">
      <c r="B13080" s="110"/>
      <c r="C13080" s="122"/>
    </row>
    <row r="13081" spans="2:3" x14ac:dyDescent="0.2">
      <c r="B13081" s="110"/>
      <c r="C13081" s="122"/>
    </row>
    <row r="13082" spans="2:3" x14ac:dyDescent="0.2">
      <c r="B13082" s="110"/>
      <c r="C13082" s="122"/>
    </row>
    <row r="13083" spans="2:3" x14ac:dyDescent="0.2">
      <c r="B13083" s="110"/>
      <c r="C13083" s="122"/>
    </row>
    <row r="13084" spans="2:3" x14ac:dyDescent="0.2">
      <c r="B13084" s="110"/>
      <c r="C13084" s="122"/>
    </row>
    <row r="13085" spans="2:3" x14ac:dyDescent="0.2">
      <c r="B13085" s="110"/>
      <c r="C13085" s="122"/>
    </row>
    <row r="13086" spans="2:3" x14ac:dyDescent="0.2">
      <c r="B13086" s="110"/>
      <c r="C13086" s="122"/>
    </row>
    <row r="13087" spans="2:3" x14ac:dyDescent="0.2">
      <c r="B13087" s="110"/>
      <c r="C13087" s="122"/>
    </row>
    <row r="13088" spans="2:3" x14ac:dyDescent="0.2">
      <c r="B13088" s="110"/>
      <c r="C13088" s="122"/>
    </row>
    <row r="13089" spans="2:3" x14ac:dyDescent="0.2">
      <c r="B13089" s="110"/>
      <c r="C13089" s="122"/>
    </row>
    <row r="13090" spans="2:3" x14ac:dyDescent="0.2">
      <c r="B13090" s="110"/>
      <c r="C13090" s="122"/>
    </row>
    <row r="13091" spans="2:3" x14ac:dyDescent="0.2">
      <c r="B13091" s="110"/>
      <c r="C13091" s="122"/>
    </row>
    <row r="13092" spans="2:3" x14ac:dyDescent="0.2">
      <c r="B13092" s="110"/>
      <c r="C13092" s="122"/>
    </row>
    <row r="13093" spans="2:3" x14ac:dyDescent="0.2">
      <c r="B13093" s="110"/>
      <c r="C13093" s="122"/>
    </row>
    <row r="13094" spans="2:3" x14ac:dyDescent="0.2">
      <c r="B13094" s="110"/>
      <c r="C13094" s="122"/>
    </row>
    <row r="13095" spans="2:3" x14ac:dyDescent="0.2">
      <c r="B13095" s="110"/>
      <c r="C13095" s="122"/>
    </row>
    <row r="13096" spans="2:3" x14ac:dyDescent="0.2">
      <c r="B13096" s="110"/>
      <c r="C13096" s="122"/>
    </row>
    <row r="13097" spans="2:3" x14ac:dyDescent="0.2">
      <c r="B13097" s="110"/>
      <c r="C13097" s="122"/>
    </row>
    <row r="13098" spans="2:3" x14ac:dyDescent="0.2">
      <c r="B13098" s="110"/>
      <c r="C13098" s="122"/>
    </row>
    <row r="13099" spans="2:3" x14ac:dyDescent="0.2">
      <c r="B13099" s="110"/>
      <c r="C13099" s="122"/>
    </row>
    <row r="13100" spans="2:3" x14ac:dyDescent="0.2">
      <c r="B13100" s="110"/>
      <c r="C13100" s="122"/>
    </row>
    <row r="13101" spans="2:3" x14ac:dyDescent="0.2">
      <c r="B13101" s="110"/>
      <c r="C13101" s="122"/>
    </row>
    <row r="13102" spans="2:3" x14ac:dyDescent="0.2">
      <c r="B13102" s="110"/>
      <c r="C13102" s="122"/>
    </row>
    <row r="13103" spans="2:3" x14ac:dyDescent="0.2">
      <c r="B13103" s="110"/>
      <c r="C13103" s="122"/>
    </row>
    <row r="13104" spans="2:3" x14ac:dyDescent="0.2">
      <c r="B13104" s="110"/>
      <c r="C13104" s="122"/>
    </row>
    <row r="13105" spans="2:3" x14ac:dyDescent="0.2">
      <c r="B13105" s="110"/>
      <c r="C13105" s="122"/>
    </row>
    <row r="13106" spans="2:3" x14ac:dyDescent="0.2">
      <c r="B13106" s="110"/>
      <c r="C13106" s="122"/>
    </row>
    <row r="13107" spans="2:3" x14ac:dyDescent="0.2">
      <c r="B13107" s="110"/>
      <c r="C13107" s="122"/>
    </row>
    <row r="13108" spans="2:3" x14ac:dyDescent="0.2">
      <c r="B13108" s="110"/>
      <c r="C13108" s="122"/>
    </row>
    <row r="13109" spans="2:3" x14ac:dyDescent="0.2">
      <c r="B13109" s="110"/>
      <c r="C13109" s="122"/>
    </row>
    <row r="13110" spans="2:3" x14ac:dyDescent="0.2">
      <c r="B13110" s="110"/>
      <c r="C13110" s="122"/>
    </row>
    <row r="13111" spans="2:3" x14ac:dyDescent="0.2">
      <c r="B13111" s="110"/>
      <c r="C13111" s="122"/>
    </row>
    <row r="13112" spans="2:3" x14ac:dyDescent="0.2">
      <c r="B13112" s="110"/>
      <c r="C13112" s="122"/>
    </row>
    <row r="13113" spans="2:3" x14ac:dyDescent="0.2">
      <c r="B13113" s="110"/>
      <c r="C13113" s="122"/>
    </row>
    <row r="13114" spans="2:3" x14ac:dyDescent="0.2">
      <c r="B13114" s="110"/>
      <c r="C13114" s="122"/>
    </row>
    <row r="13115" spans="2:3" x14ac:dyDescent="0.2">
      <c r="B13115" s="110"/>
      <c r="C13115" s="122"/>
    </row>
    <row r="13116" spans="2:3" x14ac:dyDescent="0.2">
      <c r="B13116" s="110"/>
      <c r="C13116" s="122"/>
    </row>
    <row r="13117" spans="2:3" x14ac:dyDescent="0.2">
      <c r="B13117" s="110"/>
      <c r="C13117" s="122"/>
    </row>
    <row r="13118" spans="2:3" x14ac:dyDescent="0.2">
      <c r="B13118" s="110"/>
      <c r="C13118" s="122"/>
    </row>
    <row r="13119" spans="2:3" x14ac:dyDescent="0.2">
      <c r="B13119" s="110"/>
      <c r="C13119" s="122"/>
    </row>
    <row r="13120" spans="2:3" x14ac:dyDescent="0.2">
      <c r="B13120" s="110"/>
      <c r="C13120" s="122"/>
    </row>
    <row r="13121" spans="2:3" x14ac:dyDescent="0.2">
      <c r="B13121" s="110"/>
      <c r="C13121" s="122"/>
    </row>
    <row r="13122" spans="2:3" x14ac:dyDescent="0.2">
      <c r="B13122" s="110"/>
      <c r="C13122" s="122"/>
    </row>
    <row r="13123" spans="2:3" x14ac:dyDescent="0.2">
      <c r="B13123" s="110"/>
      <c r="C13123" s="122"/>
    </row>
    <row r="13124" spans="2:3" x14ac:dyDescent="0.2">
      <c r="B13124" s="110"/>
      <c r="C13124" s="122"/>
    </row>
    <row r="13125" spans="2:3" x14ac:dyDescent="0.2">
      <c r="B13125" s="110"/>
      <c r="C13125" s="122"/>
    </row>
    <row r="13126" spans="2:3" x14ac:dyDescent="0.2">
      <c r="B13126" s="110"/>
      <c r="C13126" s="122"/>
    </row>
    <row r="13127" spans="2:3" x14ac:dyDescent="0.2">
      <c r="B13127" s="110"/>
      <c r="C13127" s="122"/>
    </row>
    <row r="13128" spans="2:3" x14ac:dyDescent="0.2">
      <c r="B13128" s="110"/>
      <c r="C13128" s="122"/>
    </row>
    <row r="13129" spans="2:3" x14ac:dyDescent="0.2">
      <c r="B13129" s="110"/>
      <c r="C13129" s="122"/>
    </row>
    <row r="13130" spans="2:3" x14ac:dyDescent="0.2">
      <c r="B13130" s="110"/>
      <c r="C13130" s="122"/>
    </row>
    <row r="13131" spans="2:3" x14ac:dyDescent="0.2">
      <c r="B13131" s="110"/>
      <c r="C13131" s="122"/>
    </row>
    <row r="13132" spans="2:3" x14ac:dyDescent="0.2">
      <c r="B13132" s="110"/>
      <c r="C13132" s="122"/>
    </row>
    <row r="13133" spans="2:3" x14ac:dyDescent="0.2">
      <c r="B13133" s="110"/>
      <c r="C13133" s="122"/>
    </row>
    <row r="13134" spans="2:3" x14ac:dyDescent="0.2">
      <c r="B13134" s="110"/>
      <c r="C13134" s="122"/>
    </row>
    <row r="13135" spans="2:3" x14ac:dyDescent="0.2">
      <c r="B13135" s="110"/>
      <c r="C13135" s="122"/>
    </row>
    <row r="13136" spans="2:3" x14ac:dyDescent="0.2">
      <c r="B13136" s="110"/>
      <c r="C13136" s="122"/>
    </row>
    <row r="13137" spans="2:3" x14ac:dyDescent="0.2">
      <c r="B13137" s="110"/>
      <c r="C13137" s="122"/>
    </row>
    <row r="13138" spans="2:3" x14ac:dyDescent="0.2">
      <c r="B13138" s="110"/>
      <c r="C13138" s="122"/>
    </row>
    <row r="13139" spans="2:3" x14ac:dyDescent="0.2">
      <c r="B13139" s="110"/>
      <c r="C13139" s="122"/>
    </row>
    <row r="13140" spans="2:3" x14ac:dyDescent="0.2">
      <c r="B13140" s="110"/>
      <c r="C13140" s="122"/>
    </row>
    <row r="13141" spans="2:3" x14ac:dyDescent="0.2">
      <c r="B13141" s="110"/>
      <c r="C13141" s="122"/>
    </row>
    <row r="13142" spans="2:3" x14ac:dyDescent="0.2">
      <c r="B13142" s="110"/>
      <c r="C13142" s="122"/>
    </row>
    <row r="13143" spans="2:3" x14ac:dyDescent="0.2">
      <c r="B13143" s="110"/>
      <c r="C13143" s="122"/>
    </row>
    <row r="13144" spans="2:3" x14ac:dyDescent="0.2">
      <c r="B13144" s="110"/>
      <c r="C13144" s="122"/>
    </row>
    <row r="13145" spans="2:3" x14ac:dyDescent="0.2">
      <c r="B13145" s="110"/>
      <c r="C13145" s="122"/>
    </row>
    <row r="13146" spans="2:3" x14ac:dyDescent="0.2">
      <c r="B13146" s="110"/>
      <c r="C13146" s="122"/>
    </row>
    <row r="13147" spans="2:3" x14ac:dyDescent="0.2">
      <c r="B13147" s="110"/>
      <c r="C13147" s="122"/>
    </row>
    <row r="13148" spans="2:3" x14ac:dyDescent="0.2">
      <c r="B13148" s="110"/>
      <c r="C13148" s="122"/>
    </row>
    <row r="13149" spans="2:3" x14ac:dyDescent="0.2">
      <c r="B13149" s="110"/>
      <c r="C13149" s="122"/>
    </row>
    <row r="13150" spans="2:3" x14ac:dyDescent="0.2">
      <c r="B13150" s="110"/>
      <c r="C13150" s="122"/>
    </row>
    <row r="13151" spans="2:3" x14ac:dyDescent="0.2">
      <c r="B13151" s="110"/>
      <c r="C13151" s="122"/>
    </row>
    <row r="13152" spans="2:3" x14ac:dyDescent="0.2">
      <c r="B13152" s="110"/>
      <c r="C13152" s="122"/>
    </row>
    <row r="13153" spans="2:3" x14ac:dyDescent="0.2">
      <c r="B13153" s="110"/>
      <c r="C13153" s="122"/>
    </row>
    <row r="13154" spans="2:3" x14ac:dyDescent="0.2">
      <c r="B13154" s="110"/>
      <c r="C13154" s="122"/>
    </row>
    <row r="13155" spans="2:3" x14ac:dyDescent="0.2">
      <c r="B13155" s="110"/>
      <c r="C13155" s="122"/>
    </row>
    <row r="13156" spans="2:3" x14ac:dyDescent="0.2">
      <c r="B13156" s="110"/>
      <c r="C13156" s="122"/>
    </row>
    <row r="13157" spans="2:3" x14ac:dyDescent="0.2">
      <c r="B13157" s="110"/>
      <c r="C13157" s="122"/>
    </row>
    <row r="13158" spans="2:3" x14ac:dyDescent="0.2">
      <c r="B13158" s="110"/>
      <c r="C13158" s="122"/>
    </row>
    <row r="13159" spans="2:3" x14ac:dyDescent="0.2">
      <c r="B13159" s="110"/>
      <c r="C13159" s="122"/>
    </row>
    <row r="13160" spans="2:3" x14ac:dyDescent="0.2">
      <c r="B13160" s="110"/>
      <c r="C13160" s="122"/>
    </row>
    <row r="13161" spans="2:3" x14ac:dyDescent="0.2">
      <c r="B13161" s="110"/>
      <c r="C13161" s="122"/>
    </row>
    <row r="13162" spans="2:3" x14ac:dyDescent="0.2">
      <c r="B13162" s="110"/>
      <c r="C13162" s="122"/>
    </row>
    <row r="13163" spans="2:3" x14ac:dyDescent="0.2">
      <c r="B13163" s="110"/>
      <c r="C13163" s="122"/>
    </row>
    <row r="13164" spans="2:3" x14ac:dyDescent="0.2">
      <c r="B13164" s="110"/>
      <c r="C13164" s="122"/>
    </row>
    <row r="13165" spans="2:3" x14ac:dyDescent="0.2">
      <c r="B13165" s="110"/>
      <c r="C13165" s="122"/>
    </row>
    <row r="13166" spans="2:3" x14ac:dyDescent="0.2">
      <c r="B13166" s="110"/>
      <c r="C13166" s="122"/>
    </row>
    <row r="13167" spans="2:3" x14ac:dyDescent="0.2">
      <c r="B13167" s="110"/>
      <c r="C13167" s="122"/>
    </row>
    <row r="13168" spans="2:3" x14ac:dyDescent="0.2">
      <c r="B13168" s="110"/>
      <c r="C13168" s="122"/>
    </row>
    <row r="13169" spans="2:3" x14ac:dyDescent="0.2">
      <c r="B13169" s="110"/>
      <c r="C13169" s="122"/>
    </row>
    <row r="13170" spans="2:3" x14ac:dyDescent="0.2">
      <c r="B13170" s="110"/>
      <c r="C13170" s="122"/>
    </row>
    <row r="13171" spans="2:3" x14ac:dyDescent="0.2">
      <c r="B13171" s="110"/>
      <c r="C13171" s="122"/>
    </row>
    <row r="13172" spans="2:3" x14ac:dyDescent="0.2">
      <c r="B13172" s="110"/>
      <c r="C13172" s="122"/>
    </row>
    <row r="13173" spans="2:3" x14ac:dyDescent="0.2">
      <c r="B13173" s="110"/>
      <c r="C13173" s="122"/>
    </row>
    <row r="13174" spans="2:3" x14ac:dyDescent="0.2">
      <c r="B13174" s="110"/>
      <c r="C13174" s="122"/>
    </row>
    <row r="13175" spans="2:3" x14ac:dyDescent="0.2">
      <c r="B13175" s="110"/>
      <c r="C13175" s="122"/>
    </row>
    <row r="13176" spans="2:3" x14ac:dyDescent="0.2">
      <c r="B13176" s="110"/>
      <c r="C13176" s="122"/>
    </row>
    <row r="13177" spans="2:3" x14ac:dyDescent="0.2">
      <c r="B13177" s="110"/>
      <c r="C13177" s="122"/>
    </row>
    <row r="13178" spans="2:3" x14ac:dyDescent="0.2">
      <c r="B13178" s="110"/>
      <c r="C13178" s="122"/>
    </row>
    <row r="13179" spans="2:3" x14ac:dyDescent="0.2">
      <c r="B13179" s="110"/>
      <c r="C13179" s="122"/>
    </row>
    <row r="13180" spans="2:3" x14ac:dyDescent="0.2">
      <c r="B13180" s="110"/>
      <c r="C13180" s="122"/>
    </row>
    <row r="13181" spans="2:3" x14ac:dyDescent="0.2">
      <c r="B13181" s="110"/>
      <c r="C13181" s="122"/>
    </row>
    <row r="13182" spans="2:3" x14ac:dyDescent="0.2">
      <c r="B13182" s="110"/>
      <c r="C13182" s="122"/>
    </row>
    <row r="13183" spans="2:3" x14ac:dyDescent="0.2">
      <c r="B13183" s="110"/>
      <c r="C13183" s="122"/>
    </row>
    <row r="13184" spans="2:3" x14ac:dyDescent="0.2">
      <c r="B13184" s="110"/>
      <c r="C13184" s="122"/>
    </row>
    <row r="13185" spans="2:3" x14ac:dyDescent="0.2">
      <c r="B13185" s="110"/>
      <c r="C13185" s="122"/>
    </row>
    <row r="13186" spans="2:3" x14ac:dyDescent="0.2">
      <c r="B13186" s="110"/>
      <c r="C13186" s="122"/>
    </row>
    <row r="13187" spans="2:3" x14ac:dyDescent="0.2">
      <c r="B13187" s="110"/>
      <c r="C13187" s="122"/>
    </row>
    <row r="13188" spans="2:3" x14ac:dyDescent="0.2">
      <c r="B13188" s="110"/>
      <c r="C13188" s="122"/>
    </row>
    <row r="13189" spans="2:3" x14ac:dyDescent="0.2">
      <c r="B13189" s="110"/>
      <c r="C13189" s="122"/>
    </row>
    <row r="13190" spans="2:3" x14ac:dyDescent="0.2">
      <c r="B13190" s="110"/>
      <c r="C13190" s="122"/>
    </row>
    <row r="13191" spans="2:3" x14ac:dyDescent="0.2">
      <c r="B13191" s="110"/>
      <c r="C13191" s="122"/>
    </row>
    <row r="13192" spans="2:3" x14ac:dyDescent="0.2">
      <c r="B13192" s="110"/>
      <c r="C13192" s="122"/>
    </row>
    <row r="13193" spans="2:3" x14ac:dyDescent="0.2">
      <c r="B13193" s="110"/>
      <c r="C13193" s="122"/>
    </row>
    <row r="13194" spans="2:3" x14ac:dyDescent="0.2">
      <c r="B13194" s="110"/>
      <c r="C13194" s="122"/>
    </row>
    <row r="13195" spans="2:3" x14ac:dyDescent="0.2">
      <c r="B13195" s="110"/>
      <c r="C13195" s="122"/>
    </row>
    <row r="13196" spans="2:3" x14ac:dyDescent="0.2">
      <c r="B13196" s="110"/>
      <c r="C13196" s="122"/>
    </row>
    <row r="13197" spans="2:3" x14ac:dyDescent="0.2">
      <c r="B13197" s="110"/>
      <c r="C13197" s="122"/>
    </row>
    <row r="13198" spans="2:3" x14ac:dyDescent="0.2">
      <c r="B13198" s="110"/>
      <c r="C13198" s="122"/>
    </row>
    <row r="13199" spans="2:3" x14ac:dyDescent="0.2">
      <c r="B13199" s="110"/>
      <c r="C13199" s="122"/>
    </row>
    <row r="13200" spans="2:3" x14ac:dyDescent="0.2">
      <c r="B13200" s="110"/>
      <c r="C13200" s="122"/>
    </row>
    <row r="13201" spans="2:3" x14ac:dyDescent="0.2">
      <c r="B13201" s="110"/>
      <c r="C13201" s="122"/>
    </row>
    <row r="13202" spans="2:3" x14ac:dyDescent="0.2">
      <c r="B13202" s="110"/>
      <c r="C13202" s="122"/>
    </row>
    <row r="13203" spans="2:3" x14ac:dyDescent="0.2">
      <c r="B13203" s="110"/>
      <c r="C13203" s="122"/>
    </row>
    <row r="13204" spans="2:3" x14ac:dyDescent="0.2">
      <c r="B13204" s="110"/>
      <c r="C13204" s="122"/>
    </row>
    <row r="13205" spans="2:3" x14ac:dyDescent="0.2">
      <c r="B13205" s="110"/>
      <c r="C13205" s="122"/>
    </row>
    <row r="13206" spans="2:3" x14ac:dyDescent="0.2">
      <c r="B13206" s="110"/>
      <c r="C13206" s="122"/>
    </row>
    <row r="13207" spans="2:3" x14ac:dyDescent="0.2">
      <c r="B13207" s="110"/>
      <c r="C13207" s="122"/>
    </row>
    <row r="13208" spans="2:3" x14ac:dyDescent="0.2">
      <c r="B13208" s="110"/>
      <c r="C13208" s="122"/>
    </row>
    <row r="13209" spans="2:3" x14ac:dyDescent="0.2">
      <c r="B13209" s="110"/>
      <c r="C13209" s="122"/>
    </row>
    <row r="13210" spans="2:3" x14ac:dyDescent="0.2">
      <c r="B13210" s="110"/>
      <c r="C13210" s="122"/>
    </row>
    <row r="13211" spans="2:3" x14ac:dyDescent="0.2">
      <c r="B13211" s="110"/>
      <c r="C13211" s="122"/>
    </row>
    <row r="13212" spans="2:3" x14ac:dyDescent="0.2">
      <c r="B13212" s="110"/>
      <c r="C13212" s="122"/>
    </row>
    <row r="13213" spans="2:3" x14ac:dyDescent="0.2">
      <c r="B13213" s="110"/>
      <c r="C13213" s="122"/>
    </row>
    <row r="13214" spans="2:3" x14ac:dyDescent="0.2">
      <c r="B13214" s="110"/>
      <c r="C13214" s="122"/>
    </row>
    <row r="13215" spans="2:3" x14ac:dyDescent="0.2">
      <c r="B13215" s="110"/>
      <c r="C13215" s="122"/>
    </row>
    <row r="13216" spans="2:3" x14ac:dyDescent="0.2">
      <c r="B13216" s="110"/>
      <c r="C13216" s="122"/>
    </row>
    <row r="13217" spans="2:3" x14ac:dyDescent="0.2">
      <c r="B13217" s="110"/>
      <c r="C13217" s="122"/>
    </row>
    <row r="13218" spans="2:3" x14ac:dyDescent="0.2">
      <c r="B13218" s="110"/>
      <c r="C13218" s="122"/>
    </row>
    <row r="13219" spans="2:3" x14ac:dyDescent="0.2">
      <c r="B13219" s="110"/>
      <c r="C13219" s="122"/>
    </row>
    <row r="13220" spans="2:3" x14ac:dyDescent="0.2">
      <c r="B13220" s="110"/>
      <c r="C13220" s="122"/>
    </row>
    <row r="13221" spans="2:3" x14ac:dyDescent="0.2">
      <c r="B13221" s="110"/>
      <c r="C13221" s="122"/>
    </row>
    <row r="13222" spans="2:3" x14ac:dyDescent="0.2">
      <c r="B13222" s="110"/>
      <c r="C13222" s="122"/>
    </row>
    <row r="13223" spans="2:3" x14ac:dyDescent="0.2">
      <c r="B13223" s="110"/>
      <c r="C13223" s="122"/>
    </row>
    <row r="13224" spans="2:3" x14ac:dyDescent="0.2">
      <c r="B13224" s="110"/>
      <c r="C13224" s="122"/>
    </row>
    <row r="13225" spans="2:3" x14ac:dyDescent="0.2">
      <c r="B13225" s="110"/>
      <c r="C13225" s="122"/>
    </row>
    <row r="13226" spans="2:3" x14ac:dyDescent="0.2">
      <c r="B13226" s="110"/>
      <c r="C13226" s="122"/>
    </row>
    <row r="13227" spans="2:3" x14ac:dyDescent="0.2">
      <c r="B13227" s="110"/>
      <c r="C13227" s="122"/>
    </row>
    <row r="13228" spans="2:3" x14ac:dyDescent="0.2">
      <c r="B13228" s="110"/>
      <c r="C13228" s="122"/>
    </row>
    <row r="13229" spans="2:3" x14ac:dyDescent="0.2">
      <c r="B13229" s="110"/>
      <c r="C13229" s="122"/>
    </row>
    <row r="13230" spans="2:3" x14ac:dyDescent="0.2">
      <c r="B13230" s="110"/>
      <c r="C13230" s="122"/>
    </row>
    <row r="13231" spans="2:3" x14ac:dyDescent="0.2">
      <c r="B13231" s="110"/>
      <c r="C13231" s="122"/>
    </row>
    <row r="13232" spans="2:3" x14ac:dyDescent="0.2">
      <c r="B13232" s="110"/>
      <c r="C13232" s="122"/>
    </row>
    <row r="13233" spans="2:3" x14ac:dyDescent="0.2">
      <c r="B13233" s="110"/>
      <c r="C13233" s="122"/>
    </row>
    <row r="13234" spans="2:3" x14ac:dyDescent="0.2">
      <c r="B13234" s="110"/>
      <c r="C13234" s="122"/>
    </row>
    <row r="13235" spans="2:3" x14ac:dyDescent="0.2">
      <c r="B13235" s="110"/>
      <c r="C13235" s="122"/>
    </row>
    <row r="13236" spans="2:3" x14ac:dyDescent="0.2">
      <c r="B13236" s="110"/>
      <c r="C13236" s="122"/>
    </row>
    <row r="13237" spans="2:3" x14ac:dyDescent="0.2">
      <c r="B13237" s="110"/>
      <c r="C13237" s="122"/>
    </row>
    <row r="13238" spans="2:3" x14ac:dyDescent="0.2">
      <c r="B13238" s="110"/>
      <c r="C13238" s="122"/>
    </row>
    <row r="13239" spans="2:3" x14ac:dyDescent="0.2">
      <c r="B13239" s="110"/>
      <c r="C13239" s="122"/>
    </row>
    <row r="13240" spans="2:3" x14ac:dyDescent="0.2">
      <c r="B13240" s="110"/>
      <c r="C13240" s="122"/>
    </row>
    <row r="13241" spans="2:3" x14ac:dyDescent="0.2">
      <c r="B13241" s="110"/>
      <c r="C13241" s="122"/>
    </row>
    <row r="13242" spans="2:3" x14ac:dyDescent="0.2">
      <c r="B13242" s="110"/>
      <c r="C13242" s="122"/>
    </row>
    <row r="13243" spans="2:3" x14ac:dyDescent="0.2">
      <c r="B13243" s="110"/>
      <c r="C13243" s="122"/>
    </row>
    <row r="13244" spans="2:3" x14ac:dyDescent="0.2">
      <c r="B13244" s="110"/>
      <c r="C13244" s="122"/>
    </row>
    <row r="13245" spans="2:3" x14ac:dyDescent="0.2">
      <c r="B13245" s="110"/>
      <c r="C13245" s="122"/>
    </row>
    <row r="13246" spans="2:3" x14ac:dyDescent="0.2">
      <c r="B13246" s="110"/>
      <c r="C13246" s="122"/>
    </row>
    <row r="13247" spans="2:3" x14ac:dyDescent="0.2">
      <c r="B13247" s="110"/>
      <c r="C13247" s="122"/>
    </row>
    <row r="13248" spans="2:3" x14ac:dyDescent="0.2">
      <c r="B13248" s="110"/>
      <c r="C13248" s="122"/>
    </row>
    <row r="13249" spans="2:3" x14ac:dyDescent="0.2">
      <c r="B13249" s="110"/>
      <c r="C13249" s="122"/>
    </row>
    <row r="13250" spans="2:3" x14ac:dyDescent="0.2">
      <c r="B13250" s="110"/>
      <c r="C13250" s="122"/>
    </row>
    <row r="13251" spans="2:3" x14ac:dyDescent="0.2">
      <c r="B13251" s="110"/>
      <c r="C13251" s="122"/>
    </row>
    <row r="13252" spans="2:3" x14ac:dyDescent="0.2">
      <c r="B13252" s="110"/>
      <c r="C13252" s="122"/>
    </row>
    <row r="13253" spans="2:3" x14ac:dyDescent="0.2">
      <c r="B13253" s="110"/>
      <c r="C13253" s="122"/>
    </row>
    <row r="13254" spans="2:3" x14ac:dyDescent="0.2">
      <c r="B13254" s="110"/>
      <c r="C13254" s="122"/>
    </row>
    <row r="13255" spans="2:3" x14ac:dyDescent="0.2">
      <c r="B13255" s="110"/>
      <c r="C13255" s="122"/>
    </row>
    <row r="13256" spans="2:3" x14ac:dyDescent="0.2">
      <c r="B13256" s="110"/>
      <c r="C13256" s="122"/>
    </row>
    <row r="13257" spans="2:3" x14ac:dyDescent="0.2">
      <c r="B13257" s="110"/>
      <c r="C13257" s="122"/>
    </row>
    <row r="13258" spans="2:3" x14ac:dyDescent="0.2">
      <c r="B13258" s="110"/>
      <c r="C13258" s="122"/>
    </row>
    <row r="13259" spans="2:3" x14ac:dyDescent="0.2">
      <c r="B13259" s="110"/>
      <c r="C13259" s="122"/>
    </row>
    <row r="13260" spans="2:3" x14ac:dyDescent="0.2">
      <c r="B13260" s="110"/>
      <c r="C13260" s="122"/>
    </row>
    <row r="13261" spans="2:3" x14ac:dyDescent="0.2">
      <c r="B13261" s="110"/>
      <c r="C13261" s="122"/>
    </row>
    <row r="13262" spans="2:3" x14ac:dyDescent="0.2">
      <c r="B13262" s="110"/>
      <c r="C13262" s="122"/>
    </row>
    <row r="13263" spans="2:3" x14ac:dyDescent="0.2">
      <c r="B13263" s="110"/>
      <c r="C13263" s="122"/>
    </row>
    <row r="13264" spans="2:3" x14ac:dyDescent="0.2">
      <c r="B13264" s="110"/>
      <c r="C13264" s="122"/>
    </row>
    <row r="13265" spans="2:3" x14ac:dyDescent="0.2">
      <c r="B13265" s="110"/>
      <c r="C13265" s="122"/>
    </row>
    <row r="13266" spans="2:3" x14ac:dyDescent="0.2">
      <c r="B13266" s="110"/>
      <c r="C13266" s="122"/>
    </row>
    <row r="13267" spans="2:3" x14ac:dyDescent="0.2">
      <c r="B13267" s="110"/>
      <c r="C13267" s="122"/>
    </row>
    <row r="13268" spans="2:3" x14ac:dyDescent="0.2">
      <c r="B13268" s="110"/>
      <c r="C13268" s="122"/>
    </row>
    <row r="13269" spans="2:3" x14ac:dyDescent="0.2">
      <c r="B13269" s="110"/>
      <c r="C13269" s="122"/>
    </row>
    <row r="13270" spans="2:3" x14ac:dyDescent="0.2">
      <c r="B13270" s="110"/>
      <c r="C13270" s="122"/>
    </row>
    <row r="13271" spans="2:3" x14ac:dyDescent="0.2">
      <c r="B13271" s="110"/>
      <c r="C13271" s="122"/>
    </row>
    <row r="13272" spans="2:3" x14ac:dyDescent="0.2">
      <c r="B13272" s="110"/>
      <c r="C13272" s="122"/>
    </row>
    <row r="13273" spans="2:3" x14ac:dyDescent="0.2">
      <c r="B13273" s="110"/>
      <c r="C13273" s="122"/>
    </row>
    <row r="13274" spans="2:3" x14ac:dyDescent="0.2">
      <c r="B13274" s="110"/>
      <c r="C13274" s="122"/>
    </row>
    <row r="13275" spans="2:3" x14ac:dyDescent="0.2">
      <c r="B13275" s="110"/>
      <c r="C13275" s="122"/>
    </row>
    <row r="13276" spans="2:3" x14ac:dyDescent="0.2">
      <c r="B13276" s="110"/>
      <c r="C13276" s="122"/>
    </row>
    <row r="13277" spans="2:3" x14ac:dyDescent="0.2">
      <c r="B13277" s="110"/>
      <c r="C13277" s="122"/>
    </row>
    <row r="13278" spans="2:3" x14ac:dyDescent="0.2">
      <c r="B13278" s="110"/>
      <c r="C13278" s="122"/>
    </row>
    <row r="13279" spans="2:3" x14ac:dyDescent="0.2">
      <c r="B13279" s="110"/>
      <c r="C13279" s="122"/>
    </row>
    <row r="13280" spans="2:3" x14ac:dyDescent="0.2">
      <c r="B13280" s="110"/>
      <c r="C13280" s="122"/>
    </row>
    <row r="13281" spans="2:3" x14ac:dyDescent="0.2">
      <c r="B13281" s="110"/>
      <c r="C13281" s="122"/>
    </row>
    <row r="13282" spans="2:3" x14ac:dyDescent="0.2">
      <c r="B13282" s="110"/>
      <c r="C13282" s="122"/>
    </row>
    <row r="13283" spans="2:3" x14ac:dyDescent="0.2">
      <c r="B13283" s="110"/>
      <c r="C13283" s="122"/>
    </row>
    <row r="13284" spans="2:3" x14ac:dyDescent="0.2">
      <c r="B13284" s="110"/>
      <c r="C13284" s="122"/>
    </row>
    <row r="13285" spans="2:3" x14ac:dyDescent="0.2">
      <c r="B13285" s="110"/>
      <c r="C13285" s="122"/>
    </row>
    <row r="13286" spans="2:3" x14ac:dyDescent="0.2">
      <c r="B13286" s="110"/>
      <c r="C13286" s="122"/>
    </row>
    <row r="13287" spans="2:3" x14ac:dyDescent="0.2">
      <c r="B13287" s="110"/>
      <c r="C13287" s="122"/>
    </row>
    <row r="13288" spans="2:3" x14ac:dyDescent="0.2">
      <c r="B13288" s="110"/>
      <c r="C13288" s="122"/>
    </row>
    <row r="13289" spans="2:3" x14ac:dyDescent="0.2">
      <c r="B13289" s="110"/>
      <c r="C13289" s="122"/>
    </row>
    <row r="13290" spans="2:3" x14ac:dyDescent="0.2">
      <c r="B13290" s="110"/>
      <c r="C13290" s="122"/>
    </row>
    <row r="13291" spans="2:3" x14ac:dyDescent="0.2">
      <c r="B13291" s="110"/>
      <c r="C13291" s="122"/>
    </row>
    <row r="13292" spans="2:3" x14ac:dyDescent="0.2">
      <c r="B13292" s="110"/>
      <c r="C13292" s="122"/>
    </row>
    <row r="13293" spans="2:3" x14ac:dyDescent="0.2">
      <c r="B13293" s="110"/>
      <c r="C13293" s="122"/>
    </row>
    <row r="13294" spans="2:3" x14ac:dyDescent="0.2">
      <c r="B13294" s="110"/>
      <c r="C13294" s="122"/>
    </row>
    <row r="13295" spans="2:3" x14ac:dyDescent="0.2">
      <c r="B13295" s="110"/>
      <c r="C13295" s="122"/>
    </row>
    <row r="13296" spans="2:3" x14ac:dyDescent="0.2">
      <c r="B13296" s="110"/>
      <c r="C13296" s="122"/>
    </row>
    <row r="13297" spans="2:3" x14ac:dyDescent="0.2">
      <c r="B13297" s="110"/>
      <c r="C13297" s="122"/>
    </row>
    <row r="13298" spans="2:3" x14ac:dyDescent="0.2">
      <c r="B13298" s="110"/>
      <c r="C13298" s="122"/>
    </row>
    <row r="13299" spans="2:3" x14ac:dyDescent="0.2">
      <c r="B13299" s="110"/>
      <c r="C13299" s="122"/>
    </row>
    <row r="13300" spans="2:3" x14ac:dyDescent="0.2">
      <c r="B13300" s="110"/>
      <c r="C13300" s="122"/>
    </row>
    <row r="13301" spans="2:3" x14ac:dyDescent="0.2">
      <c r="B13301" s="110"/>
      <c r="C13301" s="122"/>
    </row>
    <row r="13302" spans="2:3" x14ac:dyDescent="0.2">
      <c r="B13302" s="110"/>
      <c r="C13302" s="122"/>
    </row>
    <row r="13303" spans="2:3" x14ac:dyDescent="0.2">
      <c r="B13303" s="110"/>
      <c r="C13303" s="122"/>
    </row>
    <row r="13304" spans="2:3" x14ac:dyDescent="0.2">
      <c r="B13304" s="110"/>
      <c r="C13304" s="122"/>
    </row>
    <row r="13305" spans="2:3" x14ac:dyDescent="0.2">
      <c r="B13305" s="110"/>
      <c r="C13305" s="122"/>
    </row>
    <row r="13306" spans="2:3" x14ac:dyDescent="0.2">
      <c r="B13306" s="110"/>
      <c r="C13306" s="122"/>
    </row>
    <row r="13307" spans="2:3" x14ac:dyDescent="0.2">
      <c r="B13307" s="110"/>
      <c r="C13307" s="122"/>
    </row>
    <row r="13308" spans="2:3" x14ac:dyDescent="0.2">
      <c r="B13308" s="110"/>
      <c r="C13308" s="122"/>
    </row>
    <row r="13309" spans="2:3" x14ac:dyDescent="0.2">
      <c r="B13309" s="110"/>
      <c r="C13309" s="122"/>
    </row>
    <row r="13310" spans="2:3" x14ac:dyDescent="0.2">
      <c r="B13310" s="110"/>
      <c r="C13310" s="122"/>
    </row>
    <row r="13311" spans="2:3" x14ac:dyDescent="0.2">
      <c r="B13311" s="110"/>
      <c r="C13311" s="122"/>
    </row>
    <row r="13312" spans="2:3" x14ac:dyDescent="0.2">
      <c r="B13312" s="110"/>
      <c r="C13312" s="122"/>
    </row>
    <row r="13313" spans="2:3" x14ac:dyDescent="0.2">
      <c r="B13313" s="110"/>
      <c r="C13313" s="122"/>
    </row>
    <row r="13314" spans="2:3" x14ac:dyDescent="0.2">
      <c r="B13314" s="110"/>
      <c r="C13314" s="122"/>
    </row>
    <row r="13315" spans="2:3" x14ac:dyDescent="0.2">
      <c r="B13315" s="110"/>
      <c r="C13315" s="122"/>
    </row>
    <row r="13316" spans="2:3" x14ac:dyDescent="0.2">
      <c r="B13316" s="110"/>
      <c r="C13316" s="122"/>
    </row>
    <row r="13317" spans="2:3" x14ac:dyDescent="0.2">
      <c r="B13317" s="110"/>
      <c r="C13317" s="122"/>
    </row>
    <row r="13318" spans="2:3" x14ac:dyDescent="0.2">
      <c r="B13318" s="110"/>
      <c r="C13318" s="122"/>
    </row>
    <row r="13319" spans="2:3" x14ac:dyDescent="0.2">
      <c r="B13319" s="110"/>
      <c r="C13319" s="122"/>
    </row>
    <row r="13320" spans="2:3" x14ac:dyDescent="0.2">
      <c r="B13320" s="110"/>
      <c r="C13320" s="122"/>
    </row>
    <row r="13321" spans="2:3" x14ac:dyDescent="0.2">
      <c r="B13321" s="110"/>
      <c r="C13321" s="122"/>
    </row>
    <row r="13322" spans="2:3" x14ac:dyDescent="0.2">
      <c r="B13322" s="110"/>
      <c r="C13322" s="122"/>
    </row>
    <row r="13323" spans="2:3" x14ac:dyDescent="0.2">
      <c r="B13323" s="110"/>
      <c r="C13323" s="122"/>
    </row>
    <row r="13324" spans="2:3" x14ac:dyDescent="0.2">
      <c r="B13324" s="110"/>
      <c r="C13324" s="122"/>
    </row>
    <row r="13325" spans="2:3" x14ac:dyDescent="0.2">
      <c r="B13325" s="110"/>
      <c r="C13325" s="122"/>
    </row>
    <row r="13326" spans="2:3" x14ac:dyDescent="0.2">
      <c r="B13326" s="110"/>
      <c r="C13326" s="122"/>
    </row>
    <row r="13327" spans="2:3" x14ac:dyDescent="0.2">
      <c r="B13327" s="110"/>
      <c r="C13327" s="122"/>
    </row>
    <row r="13328" spans="2:3" x14ac:dyDescent="0.2">
      <c r="B13328" s="110"/>
      <c r="C13328" s="122"/>
    </row>
    <row r="13329" spans="2:3" x14ac:dyDescent="0.2">
      <c r="B13329" s="110"/>
      <c r="C13329" s="122"/>
    </row>
    <row r="13330" spans="2:3" x14ac:dyDescent="0.2">
      <c r="B13330" s="110"/>
      <c r="C13330" s="122"/>
    </row>
    <row r="13331" spans="2:3" x14ac:dyDescent="0.2">
      <c r="B13331" s="110"/>
      <c r="C13331" s="122"/>
    </row>
    <row r="13332" spans="2:3" x14ac:dyDescent="0.2">
      <c r="B13332" s="110"/>
      <c r="C13332" s="122"/>
    </row>
    <row r="13333" spans="2:3" x14ac:dyDescent="0.2">
      <c r="B13333" s="110"/>
      <c r="C13333" s="122"/>
    </row>
    <row r="13334" spans="2:3" x14ac:dyDescent="0.2">
      <c r="B13334" s="110"/>
      <c r="C13334" s="122"/>
    </row>
    <row r="13335" spans="2:3" x14ac:dyDescent="0.2">
      <c r="B13335" s="110"/>
      <c r="C13335" s="122"/>
    </row>
    <row r="13336" spans="2:3" x14ac:dyDescent="0.2">
      <c r="B13336" s="110"/>
      <c r="C13336" s="122"/>
    </row>
    <row r="13337" spans="2:3" x14ac:dyDescent="0.2">
      <c r="B13337" s="110"/>
      <c r="C13337" s="122"/>
    </row>
    <row r="13338" spans="2:3" x14ac:dyDescent="0.2">
      <c r="B13338" s="110"/>
      <c r="C13338" s="122"/>
    </row>
    <row r="13339" spans="2:3" x14ac:dyDescent="0.2">
      <c r="B13339" s="110"/>
      <c r="C13339" s="122"/>
    </row>
    <row r="13340" spans="2:3" x14ac:dyDescent="0.2">
      <c r="B13340" s="110"/>
      <c r="C13340" s="122"/>
    </row>
    <row r="13341" spans="2:3" x14ac:dyDescent="0.2">
      <c r="B13341" s="110"/>
      <c r="C13341" s="122"/>
    </row>
    <row r="13342" spans="2:3" x14ac:dyDescent="0.2">
      <c r="B13342" s="110"/>
      <c r="C13342" s="122"/>
    </row>
    <row r="13343" spans="2:3" x14ac:dyDescent="0.2">
      <c r="B13343" s="110"/>
      <c r="C13343" s="122"/>
    </row>
    <row r="13344" spans="2:3" x14ac:dyDescent="0.2">
      <c r="B13344" s="110"/>
      <c r="C13344" s="122"/>
    </row>
    <row r="13345" spans="2:3" x14ac:dyDescent="0.2">
      <c r="B13345" s="110"/>
      <c r="C13345" s="122"/>
    </row>
    <row r="13346" spans="2:3" x14ac:dyDescent="0.2">
      <c r="B13346" s="110"/>
      <c r="C13346" s="122"/>
    </row>
    <row r="13347" spans="2:3" x14ac:dyDescent="0.2">
      <c r="B13347" s="110"/>
      <c r="C13347" s="122"/>
    </row>
    <row r="13348" spans="2:3" x14ac:dyDescent="0.2">
      <c r="B13348" s="110"/>
      <c r="C13348" s="122"/>
    </row>
    <row r="13349" spans="2:3" x14ac:dyDescent="0.2">
      <c r="B13349" s="110"/>
      <c r="C13349" s="122"/>
    </row>
    <row r="13350" spans="2:3" x14ac:dyDescent="0.2">
      <c r="B13350" s="110"/>
      <c r="C13350" s="122"/>
    </row>
    <row r="13351" spans="2:3" x14ac:dyDescent="0.2">
      <c r="B13351" s="110"/>
      <c r="C13351" s="122"/>
    </row>
    <row r="13352" spans="2:3" x14ac:dyDescent="0.2">
      <c r="B13352" s="110"/>
      <c r="C13352" s="122"/>
    </row>
    <row r="13353" spans="2:3" x14ac:dyDescent="0.2">
      <c r="B13353" s="110"/>
      <c r="C13353" s="122"/>
    </row>
    <row r="13354" spans="2:3" x14ac:dyDescent="0.2">
      <c r="B13354" s="110"/>
      <c r="C13354" s="122"/>
    </row>
    <row r="13355" spans="2:3" x14ac:dyDescent="0.2">
      <c r="B13355" s="110"/>
      <c r="C13355" s="122"/>
    </row>
    <row r="13356" spans="2:3" x14ac:dyDescent="0.2">
      <c r="B13356" s="110"/>
      <c r="C13356" s="122"/>
    </row>
    <row r="13357" spans="2:3" x14ac:dyDescent="0.2">
      <c r="B13357" s="110"/>
      <c r="C13357" s="122"/>
    </row>
    <row r="13358" spans="2:3" x14ac:dyDescent="0.2">
      <c r="B13358" s="110"/>
      <c r="C13358" s="122"/>
    </row>
    <row r="13359" spans="2:3" x14ac:dyDescent="0.2">
      <c r="B13359" s="110"/>
      <c r="C13359" s="122"/>
    </row>
    <row r="13360" spans="2:3" x14ac:dyDescent="0.2">
      <c r="B13360" s="110"/>
      <c r="C13360" s="122"/>
    </row>
    <row r="13361" spans="2:3" x14ac:dyDescent="0.2">
      <c r="B13361" s="110"/>
      <c r="C13361" s="122"/>
    </row>
    <row r="13362" spans="2:3" x14ac:dyDescent="0.2">
      <c r="B13362" s="110"/>
      <c r="C13362" s="122"/>
    </row>
    <row r="13363" spans="2:3" x14ac:dyDescent="0.2">
      <c r="B13363" s="110"/>
      <c r="C13363" s="122"/>
    </row>
    <row r="13364" spans="2:3" x14ac:dyDescent="0.2">
      <c r="B13364" s="110"/>
      <c r="C13364" s="122"/>
    </row>
    <row r="13365" spans="2:3" x14ac:dyDescent="0.2">
      <c r="B13365" s="110"/>
      <c r="C13365" s="122"/>
    </row>
    <row r="13366" spans="2:3" x14ac:dyDescent="0.2">
      <c r="B13366" s="110"/>
      <c r="C13366" s="122"/>
    </row>
    <row r="13367" spans="2:3" x14ac:dyDescent="0.2">
      <c r="B13367" s="110"/>
      <c r="C13367" s="122"/>
    </row>
    <row r="13368" spans="2:3" x14ac:dyDescent="0.2">
      <c r="B13368" s="110"/>
      <c r="C13368" s="122"/>
    </row>
    <row r="13369" spans="2:3" x14ac:dyDescent="0.2">
      <c r="B13369" s="110"/>
      <c r="C13369" s="122"/>
    </row>
    <row r="13370" spans="2:3" x14ac:dyDescent="0.2">
      <c r="B13370" s="110"/>
      <c r="C13370" s="122"/>
    </row>
    <row r="13371" spans="2:3" x14ac:dyDescent="0.2">
      <c r="B13371" s="110"/>
      <c r="C13371" s="122"/>
    </row>
    <row r="13372" spans="2:3" x14ac:dyDescent="0.2">
      <c r="B13372" s="110"/>
      <c r="C13372" s="122"/>
    </row>
    <row r="13373" spans="2:3" x14ac:dyDescent="0.2">
      <c r="B13373" s="110"/>
      <c r="C13373" s="122"/>
    </row>
    <row r="13374" spans="2:3" x14ac:dyDescent="0.2">
      <c r="B13374" s="110"/>
      <c r="C13374" s="122"/>
    </row>
    <row r="13375" spans="2:3" x14ac:dyDescent="0.2">
      <c r="B13375" s="110"/>
      <c r="C13375" s="122"/>
    </row>
    <row r="13376" spans="2:3" x14ac:dyDescent="0.2">
      <c r="B13376" s="110"/>
      <c r="C13376" s="122"/>
    </row>
    <row r="13377" spans="2:3" x14ac:dyDescent="0.2">
      <c r="B13377" s="110"/>
      <c r="C13377" s="122"/>
    </row>
    <row r="13378" spans="2:3" x14ac:dyDescent="0.2">
      <c r="B13378" s="110"/>
      <c r="C13378" s="122"/>
    </row>
    <row r="13379" spans="2:3" x14ac:dyDescent="0.2">
      <c r="B13379" s="110"/>
      <c r="C13379" s="122"/>
    </row>
    <row r="13380" spans="2:3" x14ac:dyDescent="0.2">
      <c r="B13380" s="110"/>
      <c r="C13380" s="122"/>
    </row>
    <row r="13381" spans="2:3" x14ac:dyDescent="0.2">
      <c r="B13381" s="110"/>
      <c r="C13381" s="122"/>
    </row>
    <row r="13382" spans="2:3" x14ac:dyDescent="0.2">
      <c r="B13382" s="110"/>
      <c r="C13382" s="122"/>
    </row>
    <row r="13383" spans="2:3" x14ac:dyDescent="0.2">
      <c r="B13383" s="110"/>
      <c r="C13383" s="122"/>
    </row>
    <row r="13384" spans="2:3" x14ac:dyDescent="0.2">
      <c r="B13384" s="110"/>
      <c r="C13384" s="122"/>
    </row>
    <row r="13385" spans="2:3" x14ac:dyDescent="0.2">
      <c r="B13385" s="110"/>
      <c r="C13385" s="122"/>
    </row>
    <row r="13386" spans="2:3" x14ac:dyDescent="0.2">
      <c r="B13386" s="110"/>
      <c r="C13386" s="122"/>
    </row>
    <row r="13387" spans="2:3" x14ac:dyDescent="0.2">
      <c r="B13387" s="110"/>
      <c r="C13387" s="122"/>
    </row>
    <row r="13388" spans="2:3" x14ac:dyDescent="0.2">
      <c r="B13388" s="110"/>
      <c r="C13388" s="122"/>
    </row>
    <row r="13389" spans="2:3" x14ac:dyDescent="0.2">
      <c r="B13389" s="110"/>
      <c r="C13389" s="122"/>
    </row>
    <row r="13390" spans="2:3" x14ac:dyDescent="0.2">
      <c r="B13390" s="110"/>
      <c r="C13390" s="122"/>
    </row>
    <row r="13391" spans="2:3" x14ac:dyDescent="0.2">
      <c r="B13391" s="110"/>
      <c r="C13391" s="122"/>
    </row>
    <row r="13392" spans="2:3" x14ac:dyDescent="0.2">
      <c r="B13392" s="110"/>
      <c r="C13392" s="122"/>
    </row>
    <row r="13393" spans="2:3" x14ac:dyDescent="0.2">
      <c r="B13393" s="110"/>
      <c r="C13393" s="122"/>
    </row>
    <row r="13394" spans="2:3" x14ac:dyDescent="0.2">
      <c r="B13394" s="110"/>
      <c r="C13394" s="122"/>
    </row>
    <row r="13395" spans="2:3" x14ac:dyDescent="0.2">
      <c r="B13395" s="110"/>
      <c r="C13395" s="122"/>
    </row>
    <row r="13396" spans="2:3" x14ac:dyDescent="0.2">
      <c r="B13396" s="110"/>
      <c r="C13396" s="122"/>
    </row>
    <row r="13397" spans="2:3" x14ac:dyDescent="0.2">
      <c r="B13397" s="110"/>
      <c r="C13397" s="122"/>
    </row>
    <row r="13398" spans="2:3" x14ac:dyDescent="0.2">
      <c r="B13398" s="110"/>
      <c r="C13398" s="122"/>
    </row>
    <row r="13399" spans="2:3" x14ac:dyDescent="0.2">
      <c r="B13399" s="110"/>
      <c r="C13399" s="122"/>
    </row>
    <row r="13400" spans="2:3" x14ac:dyDescent="0.2">
      <c r="B13400" s="110"/>
      <c r="C13400" s="122"/>
    </row>
    <row r="13401" spans="2:3" x14ac:dyDescent="0.2">
      <c r="B13401" s="110"/>
      <c r="C13401" s="122"/>
    </row>
    <row r="13402" spans="2:3" x14ac:dyDescent="0.2">
      <c r="B13402" s="110"/>
      <c r="C13402" s="122"/>
    </row>
    <row r="13403" spans="2:3" x14ac:dyDescent="0.2">
      <c r="B13403" s="110"/>
      <c r="C13403" s="122"/>
    </row>
    <row r="13404" spans="2:3" x14ac:dyDescent="0.2">
      <c r="B13404" s="110"/>
      <c r="C13404" s="122"/>
    </row>
    <row r="13405" spans="2:3" x14ac:dyDescent="0.2">
      <c r="B13405" s="110"/>
      <c r="C13405" s="122"/>
    </row>
    <row r="13406" spans="2:3" x14ac:dyDescent="0.2">
      <c r="B13406" s="110"/>
      <c r="C13406" s="122"/>
    </row>
    <row r="13407" spans="2:3" x14ac:dyDescent="0.2">
      <c r="B13407" s="110"/>
      <c r="C13407" s="122"/>
    </row>
    <row r="13408" spans="2:3" x14ac:dyDescent="0.2">
      <c r="B13408" s="110"/>
      <c r="C13408" s="122"/>
    </row>
    <row r="13409" spans="2:3" x14ac:dyDescent="0.2">
      <c r="B13409" s="110"/>
      <c r="C13409" s="122"/>
    </row>
    <row r="13410" spans="2:3" x14ac:dyDescent="0.2">
      <c r="B13410" s="110"/>
      <c r="C13410" s="122"/>
    </row>
    <row r="13411" spans="2:3" x14ac:dyDescent="0.2">
      <c r="B13411" s="110"/>
      <c r="C13411" s="122"/>
    </row>
    <row r="13412" spans="2:3" x14ac:dyDescent="0.2">
      <c r="B13412" s="110"/>
      <c r="C13412" s="122"/>
    </row>
    <row r="13413" spans="2:3" x14ac:dyDescent="0.2">
      <c r="B13413" s="110"/>
      <c r="C13413" s="122"/>
    </row>
    <row r="13414" spans="2:3" x14ac:dyDescent="0.2">
      <c r="B13414" s="110"/>
      <c r="C13414" s="122"/>
    </row>
    <row r="13415" spans="2:3" x14ac:dyDescent="0.2">
      <c r="B13415" s="110"/>
      <c r="C13415" s="122"/>
    </row>
    <row r="13416" spans="2:3" x14ac:dyDescent="0.2">
      <c r="B13416" s="110"/>
      <c r="C13416" s="122"/>
    </row>
    <row r="13417" spans="2:3" x14ac:dyDescent="0.2">
      <c r="B13417" s="110"/>
      <c r="C13417" s="122"/>
    </row>
    <row r="13418" spans="2:3" x14ac:dyDescent="0.2">
      <c r="B13418" s="110"/>
      <c r="C13418" s="122"/>
    </row>
    <row r="13419" spans="2:3" x14ac:dyDescent="0.2">
      <c r="B13419" s="110"/>
      <c r="C13419" s="122"/>
    </row>
    <row r="13420" spans="2:3" x14ac:dyDescent="0.2">
      <c r="B13420" s="110"/>
      <c r="C13420" s="122"/>
    </row>
    <row r="13421" spans="2:3" x14ac:dyDescent="0.2">
      <c r="B13421" s="110"/>
      <c r="C13421" s="122"/>
    </row>
    <row r="13422" spans="2:3" x14ac:dyDescent="0.2">
      <c r="B13422" s="110"/>
      <c r="C13422" s="122"/>
    </row>
    <row r="13423" spans="2:3" x14ac:dyDescent="0.2">
      <c r="B13423" s="110"/>
      <c r="C13423" s="122"/>
    </row>
    <row r="13424" spans="2:3" x14ac:dyDescent="0.2">
      <c r="B13424" s="110"/>
      <c r="C13424" s="122"/>
    </row>
    <row r="13425" spans="2:3" x14ac:dyDescent="0.2">
      <c r="B13425" s="110"/>
      <c r="C13425" s="122"/>
    </row>
    <row r="13426" spans="2:3" x14ac:dyDescent="0.2">
      <c r="B13426" s="110"/>
      <c r="C13426" s="122"/>
    </row>
    <row r="13427" spans="2:3" x14ac:dyDescent="0.2">
      <c r="B13427" s="110"/>
      <c r="C13427" s="122"/>
    </row>
    <row r="13428" spans="2:3" x14ac:dyDescent="0.2">
      <c r="B13428" s="110"/>
      <c r="C13428" s="122"/>
    </row>
    <row r="13429" spans="2:3" x14ac:dyDescent="0.2">
      <c r="B13429" s="110"/>
      <c r="C13429" s="122"/>
    </row>
    <row r="13430" spans="2:3" x14ac:dyDescent="0.2">
      <c r="B13430" s="110"/>
      <c r="C13430" s="122"/>
    </row>
    <row r="13431" spans="2:3" x14ac:dyDescent="0.2">
      <c r="B13431" s="110"/>
      <c r="C13431" s="122"/>
    </row>
    <row r="13432" spans="2:3" x14ac:dyDescent="0.2">
      <c r="B13432" s="110"/>
      <c r="C13432" s="122"/>
    </row>
    <row r="13433" spans="2:3" x14ac:dyDescent="0.2">
      <c r="B13433" s="110"/>
      <c r="C13433" s="122"/>
    </row>
    <row r="13434" spans="2:3" x14ac:dyDescent="0.2">
      <c r="B13434" s="110"/>
      <c r="C13434" s="122"/>
    </row>
    <row r="13435" spans="2:3" x14ac:dyDescent="0.2">
      <c r="B13435" s="110"/>
      <c r="C13435" s="122"/>
    </row>
    <row r="13436" spans="2:3" x14ac:dyDescent="0.2">
      <c r="B13436" s="110"/>
      <c r="C13436" s="122"/>
    </row>
    <row r="13437" spans="2:3" x14ac:dyDescent="0.2">
      <c r="B13437" s="110"/>
      <c r="C13437" s="122"/>
    </row>
    <row r="13438" spans="2:3" x14ac:dyDescent="0.2">
      <c r="B13438" s="110"/>
      <c r="C13438" s="122"/>
    </row>
    <row r="13439" spans="2:3" x14ac:dyDescent="0.2">
      <c r="B13439" s="110"/>
      <c r="C13439" s="122"/>
    </row>
    <row r="13440" spans="2:3" x14ac:dyDescent="0.2">
      <c r="B13440" s="110"/>
      <c r="C13440" s="122"/>
    </row>
    <row r="13441" spans="2:3" x14ac:dyDescent="0.2">
      <c r="B13441" s="110"/>
      <c r="C13441" s="122"/>
    </row>
    <row r="13442" spans="2:3" x14ac:dyDescent="0.2">
      <c r="B13442" s="110"/>
      <c r="C13442" s="122"/>
    </row>
    <row r="13443" spans="2:3" x14ac:dyDescent="0.2">
      <c r="B13443" s="110"/>
      <c r="C13443" s="122"/>
    </row>
    <row r="13444" spans="2:3" x14ac:dyDescent="0.2">
      <c r="B13444" s="110"/>
      <c r="C13444" s="122"/>
    </row>
    <row r="13445" spans="2:3" x14ac:dyDescent="0.2">
      <c r="B13445" s="110"/>
      <c r="C13445" s="122"/>
    </row>
    <row r="13446" spans="2:3" x14ac:dyDescent="0.2">
      <c r="B13446" s="110"/>
      <c r="C13446" s="122"/>
    </row>
    <row r="13447" spans="2:3" x14ac:dyDescent="0.2">
      <c r="B13447" s="110"/>
      <c r="C13447" s="122"/>
    </row>
    <row r="13448" spans="2:3" x14ac:dyDescent="0.2">
      <c r="B13448" s="110"/>
      <c r="C13448" s="122"/>
    </row>
    <row r="13449" spans="2:3" x14ac:dyDescent="0.2">
      <c r="B13449" s="110"/>
      <c r="C13449" s="122"/>
    </row>
    <row r="13450" spans="2:3" x14ac:dyDescent="0.2">
      <c r="B13450" s="110"/>
      <c r="C13450" s="122"/>
    </row>
    <row r="13451" spans="2:3" x14ac:dyDescent="0.2">
      <c r="B13451" s="110"/>
      <c r="C13451" s="122"/>
    </row>
    <row r="13452" spans="2:3" x14ac:dyDescent="0.2">
      <c r="B13452" s="110"/>
      <c r="C13452" s="122"/>
    </row>
    <row r="13453" spans="2:3" x14ac:dyDescent="0.2">
      <c r="B13453" s="110"/>
      <c r="C13453" s="122"/>
    </row>
    <row r="13454" spans="2:3" x14ac:dyDescent="0.2">
      <c r="B13454" s="110"/>
      <c r="C13454" s="122"/>
    </row>
    <row r="13455" spans="2:3" x14ac:dyDescent="0.2">
      <c r="B13455" s="110"/>
      <c r="C13455" s="122"/>
    </row>
    <row r="13456" spans="2:3" x14ac:dyDescent="0.2">
      <c r="B13456" s="110"/>
      <c r="C13456" s="122"/>
    </row>
    <row r="13457" spans="2:3" x14ac:dyDescent="0.2">
      <c r="B13457" s="110"/>
      <c r="C13457" s="122"/>
    </row>
    <row r="13458" spans="2:3" x14ac:dyDescent="0.2">
      <c r="B13458" s="110"/>
      <c r="C13458" s="122"/>
    </row>
    <row r="13459" spans="2:3" x14ac:dyDescent="0.2">
      <c r="B13459" s="110"/>
      <c r="C13459" s="122"/>
    </row>
    <row r="13460" spans="2:3" x14ac:dyDescent="0.2">
      <c r="B13460" s="110"/>
      <c r="C13460" s="122"/>
    </row>
    <row r="13461" spans="2:3" x14ac:dyDescent="0.2">
      <c r="B13461" s="110"/>
      <c r="C13461" s="122"/>
    </row>
    <row r="13462" spans="2:3" x14ac:dyDescent="0.2">
      <c r="B13462" s="110"/>
      <c r="C13462" s="122"/>
    </row>
    <row r="13463" spans="2:3" x14ac:dyDescent="0.2">
      <c r="B13463" s="110"/>
      <c r="C13463" s="122"/>
    </row>
    <row r="13464" spans="2:3" x14ac:dyDescent="0.2">
      <c r="B13464" s="110"/>
      <c r="C13464" s="122"/>
    </row>
    <row r="13465" spans="2:3" x14ac:dyDescent="0.2">
      <c r="B13465" s="110"/>
      <c r="C13465" s="122"/>
    </row>
    <row r="13466" spans="2:3" x14ac:dyDescent="0.2">
      <c r="B13466" s="110"/>
      <c r="C13466" s="122"/>
    </row>
    <row r="13467" spans="2:3" x14ac:dyDescent="0.2">
      <c r="B13467" s="110"/>
      <c r="C13467" s="122"/>
    </row>
    <row r="13468" spans="2:3" x14ac:dyDescent="0.2">
      <c r="B13468" s="110"/>
      <c r="C13468" s="122"/>
    </row>
    <row r="13469" spans="2:3" x14ac:dyDescent="0.2">
      <c r="B13469" s="110"/>
      <c r="C13469" s="122"/>
    </row>
    <row r="13470" spans="2:3" x14ac:dyDescent="0.2">
      <c r="B13470" s="110"/>
      <c r="C13470" s="122"/>
    </row>
    <row r="13471" spans="2:3" x14ac:dyDescent="0.2">
      <c r="B13471" s="110"/>
      <c r="C13471" s="122"/>
    </row>
    <row r="13472" spans="2:3" x14ac:dyDescent="0.2">
      <c r="B13472" s="110"/>
      <c r="C13472" s="122"/>
    </row>
    <row r="13473" spans="2:3" x14ac:dyDescent="0.2">
      <c r="B13473" s="110"/>
      <c r="C13473" s="122"/>
    </row>
    <row r="13474" spans="2:3" x14ac:dyDescent="0.2">
      <c r="B13474" s="110"/>
      <c r="C13474" s="122"/>
    </row>
    <row r="13475" spans="2:3" x14ac:dyDescent="0.2">
      <c r="B13475" s="110"/>
      <c r="C13475" s="122"/>
    </row>
    <row r="13476" spans="2:3" x14ac:dyDescent="0.2">
      <c r="B13476" s="110"/>
      <c r="C13476" s="122"/>
    </row>
    <row r="13477" spans="2:3" x14ac:dyDescent="0.2">
      <c r="B13477" s="110"/>
      <c r="C13477" s="122"/>
    </row>
    <row r="13478" spans="2:3" x14ac:dyDescent="0.2">
      <c r="B13478" s="110"/>
      <c r="C13478" s="122"/>
    </row>
    <row r="13479" spans="2:3" x14ac:dyDescent="0.2">
      <c r="B13479" s="110"/>
      <c r="C13479" s="122"/>
    </row>
    <row r="13480" spans="2:3" x14ac:dyDescent="0.2">
      <c r="B13480" s="110"/>
      <c r="C13480" s="122"/>
    </row>
    <row r="13481" spans="2:3" x14ac:dyDescent="0.2">
      <c r="B13481" s="110"/>
      <c r="C13481" s="122"/>
    </row>
    <row r="13482" spans="2:3" x14ac:dyDescent="0.2">
      <c r="B13482" s="110"/>
      <c r="C13482" s="122"/>
    </row>
    <row r="13483" spans="2:3" x14ac:dyDescent="0.2">
      <c r="B13483" s="110"/>
      <c r="C13483" s="122"/>
    </row>
    <row r="13484" spans="2:3" x14ac:dyDescent="0.2">
      <c r="B13484" s="110"/>
      <c r="C13484" s="122"/>
    </row>
    <row r="13485" spans="2:3" x14ac:dyDescent="0.2">
      <c r="B13485" s="110"/>
      <c r="C13485" s="122"/>
    </row>
    <row r="13486" spans="2:3" x14ac:dyDescent="0.2">
      <c r="B13486" s="110"/>
      <c r="C13486" s="122"/>
    </row>
    <row r="13487" spans="2:3" x14ac:dyDescent="0.2">
      <c r="B13487" s="110"/>
      <c r="C13487" s="122"/>
    </row>
    <row r="13488" spans="2:3" x14ac:dyDescent="0.2">
      <c r="B13488" s="110"/>
      <c r="C13488" s="122"/>
    </row>
    <row r="13489" spans="2:3" x14ac:dyDescent="0.2">
      <c r="B13489" s="110"/>
      <c r="C13489" s="122"/>
    </row>
    <row r="13490" spans="2:3" x14ac:dyDescent="0.2">
      <c r="B13490" s="110"/>
      <c r="C13490" s="122"/>
    </row>
    <row r="13491" spans="2:3" x14ac:dyDescent="0.2">
      <c r="B13491" s="110"/>
      <c r="C13491" s="122"/>
    </row>
    <row r="13492" spans="2:3" x14ac:dyDescent="0.2">
      <c r="B13492" s="110"/>
      <c r="C13492" s="122"/>
    </row>
    <row r="13493" spans="2:3" x14ac:dyDescent="0.2">
      <c r="B13493" s="110"/>
      <c r="C13493" s="122"/>
    </row>
    <row r="13494" spans="2:3" x14ac:dyDescent="0.2">
      <c r="B13494" s="110"/>
      <c r="C13494" s="122"/>
    </row>
    <row r="13495" spans="2:3" x14ac:dyDescent="0.2">
      <c r="B13495" s="110"/>
      <c r="C13495" s="122"/>
    </row>
    <row r="13496" spans="2:3" x14ac:dyDescent="0.2">
      <c r="B13496" s="110"/>
      <c r="C13496" s="122"/>
    </row>
    <row r="13497" spans="2:3" x14ac:dyDescent="0.2">
      <c r="B13497" s="110"/>
      <c r="C13497" s="122"/>
    </row>
    <row r="13498" spans="2:3" x14ac:dyDescent="0.2">
      <c r="B13498" s="110"/>
      <c r="C13498" s="122"/>
    </row>
    <row r="13499" spans="2:3" x14ac:dyDescent="0.2">
      <c r="B13499" s="110"/>
      <c r="C13499" s="122"/>
    </row>
    <row r="13500" spans="2:3" x14ac:dyDescent="0.2">
      <c r="B13500" s="110"/>
      <c r="C13500" s="122"/>
    </row>
    <row r="13501" spans="2:3" x14ac:dyDescent="0.2">
      <c r="B13501" s="110"/>
      <c r="C13501" s="122"/>
    </row>
    <row r="13502" spans="2:3" x14ac:dyDescent="0.2">
      <c r="B13502" s="110"/>
      <c r="C13502" s="122"/>
    </row>
    <row r="13503" spans="2:3" x14ac:dyDescent="0.2">
      <c r="B13503" s="110"/>
      <c r="C13503" s="122"/>
    </row>
    <row r="13504" spans="2:3" x14ac:dyDescent="0.2">
      <c r="B13504" s="110"/>
      <c r="C13504" s="122"/>
    </row>
    <row r="13505" spans="2:3" x14ac:dyDescent="0.2">
      <c r="B13505" s="110"/>
      <c r="C13505" s="122"/>
    </row>
    <row r="13506" spans="2:3" x14ac:dyDescent="0.2">
      <c r="B13506" s="110"/>
      <c r="C13506" s="122"/>
    </row>
    <row r="13507" spans="2:3" x14ac:dyDescent="0.2">
      <c r="B13507" s="110"/>
      <c r="C13507" s="122"/>
    </row>
    <row r="13508" spans="2:3" x14ac:dyDescent="0.2">
      <c r="B13508" s="110"/>
      <c r="C13508" s="122"/>
    </row>
    <row r="13509" spans="2:3" x14ac:dyDescent="0.2">
      <c r="B13509" s="110"/>
      <c r="C13509" s="122"/>
    </row>
    <row r="13510" spans="2:3" x14ac:dyDescent="0.2">
      <c r="B13510" s="110"/>
      <c r="C13510" s="122"/>
    </row>
    <row r="13511" spans="2:3" x14ac:dyDescent="0.2">
      <c r="B13511" s="110"/>
      <c r="C13511" s="122"/>
    </row>
    <row r="13512" spans="2:3" x14ac:dyDescent="0.2">
      <c r="B13512" s="110"/>
      <c r="C13512" s="122"/>
    </row>
    <row r="13513" spans="2:3" x14ac:dyDescent="0.2">
      <c r="B13513" s="110"/>
      <c r="C13513" s="122"/>
    </row>
    <row r="13514" spans="2:3" x14ac:dyDescent="0.2">
      <c r="B13514" s="110"/>
      <c r="C13514" s="122"/>
    </row>
    <row r="13515" spans="2:3" x14ac:dyDescent="0.2">
      <c r="B13515" s="110"/>
      <c r="C13515" s="122"/>
    </row>
    <row r="13516" spans="2:3" x14ac:dyDescent="0.2">
      <c r="B13516" s="110"/>
      <c r="C13516" s="122"/>
    </row>
    <row r="13517" spans="2:3" x14ac:dyDescent="0.2">
      <c r="B13517" s="110"/>
      <c r="C13517" s="122"/>
    </row>
    <row r="13518" spans="2:3" x14ac:dyDescent="0.2">
      <c r="B13518" s="110"/>
      <c r="C13518" s="122"/>
    </row>
    <row r="13519" spans="2:3" x14ac:dyDescent="0.2">
      <c r="B13519" s="110"/>
      <c r="C13519" s="122"/>
    </row>
    <row r="13520" spans="2:3" x14ac:dyDescent="0.2">
      <c r="B13520" s="110"/>
      <c r="C13520" s="122"/>
    </row>
    <row r="13521" spans="2:3" x14ac:dyDescent="0.2">
      <c r="B13521" s="110"/>
      <c r="C13521" s="122"/>
    </row>
    <row r="13522" spans="2:3" x14ac:dyDescent="0.2">
      <c r="B13522" s="110"/>
      <c r="C13522" s="122"/>
    </row>
    <row r="13523" spans="2:3" x14ac:dyDescent="0.2">
      <c r="B13523" s="110"/>
      <c r="C13523" s="122"/>
    </row>
    <row r="13524" spans="2:3" x14ac:dyDescent="0.2">
      <c r="B13524" s="110"/>
      <c r="C13524" s="122"/>
    </row>
    <row r="13525" spans="2:3" x14ac:dyDescent="0.2">
      <c r="B13525" s="110"/>
      <c r="C13525" s="122"/>
    </row>
    <row r="13526" spans="2:3" x14ac:dyDescent="0.2">
      <c r="B13526" s="110"/>
      <c r="C13526" s="122"/>
    </row>
    <row r="13527" spans="2:3" x14ac:dyDescent="0.2">
      <c r="B13527" s="110"/>
      <c r="C13527" s="122"/>
    </row>
    <row r="13528" spans="2:3" x14ac:dyDescent="0.2">
      <c r="B13528" s="110"/>
      <c r="C13528" s="122"/>
    </row>
    <row r="13529" spans="2:3" x14ac:dyDescent="0.2">
      <c r="B13529" s="110"/>
      <c r="C13529" s="122"/>
    </row>
    <row r="13530" spans="2:3" x14ac:dyDescent="0.2">
      <c r="B13530" s="110"/>
      <c r="C13530" s="122"/>
    </row>
    <row r="13531" spans="2:3" x14ac:dyDescent="0.2">
      <c r="B13531" s="110"/>
      <c r="C13531" s="122"/>
    </row>
    <row r="13532" spans="2:3" x14ac:dyDescent="0.2">
      <c r="B13532" s="110"/>
      <c r="C13532" s="122"/>
    </row>
    <row r="13533" spans="2:3" x14ac:dyDescent="0.2">
      <c r="B13533" s="110"/>
      <c r="C13533" s="122"/>
    </row>
    <row r="13534" spans="2:3" x14ac:dyDescent="0.2">
      <c r="B13534" s="110"/>
      <c r="C13534" s="122"/>
    </row>
    <row r="13535" spans="2:3" x14ac:dyDescent="0.2">
      <c r="B13535" s="110"/>
      <c r="C13535" s="122"/>
    </row>
    <row r="13536" spans="2:3" x14ac:dyDescent="0.2">
      <c r="B13536" s="110"/>
      <c r="C13536" s="122"/>
    </row>
    <row r="13537" spans="2:3" x14ac:dyDescent="0.2">
      <c r="B13537" s="110"/>
      <c r="C13537" s="122"/>
    </row>
    <row r="13538" spans="2:3" x14ac:dyDescent="0.2">
      <c r="B13538" s="110"/>
      <c r="C13538" s="122"/>
    </row>
    <row r="13539" spans="2:3" x14ac:dyDescent="0.2">
      <c r="B13539" s="110"/>
      <c r="C13539" s="122"/>
    </row>
    <row r="13540" spans="2:3" x14ac:dyDescent="0.2">
      <c r="B13540" s="110"/>
      <c r="C13540" s="122"/>
    </row>
    <row r="13541" spans="2:3" x14ac:dyDescent="0.2">
      <c r="B13541" s="110"/>
      <c r="C13541" s="122"/>
    </row>
    <row r="13542" spans="2:3" x14ac:dyDescent="0.2">
      <c r="B13542" s="110"/>
      <c r="C13542" s="122"/>
    </row>
    <row r="13543" spans="2:3" x14ac:dyDescent="0.2">
      <c r="B13543" s="110"/>
      <c r="C13543" s="122"/>
    </row>
    <row r="13544" spans="2:3" x14ac:dyDescent="0.2">
      <c r="B13544" s="110"/>
      <c r="C13544" s="122"/>
    </row>
    <row r="13545" spans="2:3" x14ac:dyDescent="0.2">
      <c r="B13545" s="110"/>
      <c r="C13545" s="122"/>
    </row>
    <row r="13546" spans="2:3" x14ac:dyDescent="0.2">
      <c r="B13546" s="110"/>
      <c r="C13546" s="122"/>
    </row>
    <row r="13547" spans="2:3" x14ac:dyDescent="0.2">
      <c r="B13547" s="110"/>
      <c r="C13547" s="122"/>
    </row>
    <row r="13548" spans="2:3" x14ac:dyDescent="0.2">
      <c r="B13548" s="110"/>
      <c r="C13548" s="122"/>
    </row>
    <row r="13549" spans="2:3" x14ac:dyDescent="0.2">
      <c r="B13549" s="110"/>
      <c r="C13549" s="122"/>
    </row>
    <row r="13550" spans="2:3" x14ac:dyDescent="0.2">
      <c r="B13550" s="110"/>
      <c r="C13550" s="122"/>
    </row>
    <row r="13551" spans="2:3" x14ac:dyDescent="0.2">
      <c r="B13551" s="110"/>
      <c r="C13551" s="122"/>
    </row>
    <row r="13552" spans="2:3" x14ac:dyDescent="0.2">
      <c r="B13552" s="110"/>
      <c r="C13552" s="122"/>
    </row>
    <row r="13553" spans="2:3" x14ac:dyDescent="0.2">
      <c r="B13553" s="110"/>
      <c r="C13553" s="122"/>
    </row>
    <row r="13554" spans="2:3" x14ac:dyDescent="0.2">
      <c r="B13554" s="110"/>
      <c r="C13554" s="122"/>
    </row>
    <row r="13555" spans="2:3" x14ac:dyDescent="0.2">
      <c r="B13555" s="110"/>
      <c r="C13555" s="122"/>
    </row>
    <row r="13556" spans="2:3" x14ac:dyDescent="0.2">
      <c r="B13556" s="110"/>
      <c r="C13556" s="122"/>
    </row>
    <row r="13557" spans="2:3" x14ac:dyDescent="0.2">
      <c r="B13557" s="110"/>
      <c r="C13557" s="122"/>
    </row>
    <row r="13558" spans="2:3" x14ac:dyDescent="0.2">
      <c r="B13558" s="110"/>
      <c r="C13558" s="122"/>
    </row>
    <row r="13559" spans="2:3" x14ac:dyDescent="0.2">
      <c r="B13559" s="110"/>
      <c r="C13559" s="122"/>
    </row>
    <row r="13560" spans="2:3" x14ac:dyDescent="0.2">
      <c r="B13560" s="110"/>
      <c r="C13560" s="122"/>
    </row>
    <row r="13561" spans="2:3" x14ac:dyDescent="0.2">
      <c r="B13561" s="110"/>
      <c r="C13561" s="122"/>
    </row>
    <row r="13562" spans="2:3" x14ac:dyDescent="0.2">
      <c r="B13562" s="110"/>
      <c r="C13562" s="122"/>
    </row>
    <row r="13563" spans="2:3" x14ac:dyDescent="0.2">
      <c r="B13563" s="110"/>
      <c r="C13563" s="122"/>
    </row>
    <row r="13564" spans="2:3" x14ac:dyDescent="0.2">
      <c r="B13564" s="110"/>
      <c r="C13564" s="122"/>
    </row>
    <row r="13565" spans="2:3" x14ac:dyDescent="0.2">
      <c r="B13565" s="110"/>
      <c r="C13565" s="122"/>
    </row>
    <row r="13566" spans="2:3" x14ac:dyDescent="0.2">
      <c r="B13566" s="110"/>
      <c r="C13566" s="122"/>
    </row>
    <row r="13567" spans="2:3" x14ac:dyDescent="0.2">
      <c r="B13567" s="110"/>
      <c r="C13567" s="122"/>
    </row>
    <row r="13568" spans="2:3" x14ac:dyDescent="0.2">
      <c r="B13568" s="110"/>
      <c r="C13568" s="122"/>
    </row>
    <row r="13569" spans="2:3" x14ac:dyDescent="0.2">
      <c r="B13569" s="110"/>
      <c r="C13569" s="122"/>
    </row>
    <row r="13570" spans="2:3" x14ac:dyDescent="0.2">
      <c r="B13570" s="110"/>
      <c r="C13570" s="122"/>
    </row>
    <row r="13571" spans="2:3" x14ac:dyDescent="0.2">
      <c r="B13571" s="110"/>
      <c r="C13571" s="122"/>
    </row>
    <row r="13572" spans="2:3" x14ac:dyDescent="0.2">
      <c r="B13572" s="110"/>
      <c r="C13572" s="122"/>
    </row>
    <row r="13573" spans="2:3" x14ac:dyDescent="0.2">
      <c r="B13573" s="110"/>
      <c r="C13573" s="122"/>
    </row>
    <row r="13574" spans="2:3" x14ac:dyDescent="0.2">
      <c r="B13574" s="110"/>
      <c r="C13574" s="122"/>
    </row>
    <row r="13575" spans="2:3" x14ac:dyDescent="0.2">
      <c r="B13575" s="110"/>
      <c r="C13575" s="122"/>
    </row>
    <row r="13576" spans="2:3" x14ac:dyDescent="0.2">
      <c r="B13576" s="110"/>
      <c r="C13576" s="122"/>
    </row>
    <row r="13577" spans="2:3" x14ac:dyDescent="0.2">
      <c r="B13577" s="110"/>
      <c r="C13577" s="122"/>
    </row>
    <row r="13578" spans="2:3" x14ac:dyDescent="0.2">
      <c r="B13578" s="110"/>
      <c r="C13578" s="122"/>
    </row>
    <row r="13579" spans="2:3" x14ac:dyDescent="0.2">
      <c r="B13579" s="110"/>
      <c r="C13579" s="122"/>
    </row>
    <row r="13580" spans="2:3" x14ac:dyDescent="0.2">
      <c r="B13580" s="110"/>
      <c r="C13580" s="122"/>
    </row>
    <row r="13581" spans="2:3" x14ac:dyDescent="0.2">
      <c r="B13581" s="110"/>
      <c r="C13581" s="122"/>
    </row>
    <row r="13582" spans="2:3" x14ac:dyDescent="0.2">
      <c r="B13582" s="110"/>
      <c r="C13582" s="122"/>
    </row>
    <row r="13583" spans="2:3" x14ac:dyDescent="0.2">
      <c r="B13583" s="110"/>
      <c r="C13583" s="122"/>
    </row>
    <row r="13584" spans="2:3" x14ac:dyDescent="0.2">
      <c r="B13584" s="110"/>
      <c r="C13584" s="122"/>
    </row>
    <row r="13585" spans="2:3" x14ac:dyDescent="0.2">
      <c r="B13585" s="110"/>
      <c r="C13585" s="122"/>
    </row>
    <row r="13586" spans="2:3" x14ac:dyDescent="0.2">
      <c r="B13586" s="110"/>
      <c r="C13586" s="122"/>
    </row>
    <row r="13587" spans="2:3" x14ac:dyDescent="0.2">
      <c r="B13587" s="110"/>
      <c r="C13587" s="122"/>
    </row>
    <row r="13588" spans="2:3" x14ac:dyDescent="0.2">
      <c r="B13588" s="110"/>
      <c r="C13588" s="122"/>
    </row>
    <row r="13589" spans="2:3" x14ac:dyDescent="0.2">
      <c r="B13589" s="110"/>
      <c r="C13589" s="122"/>
    </row>
    <row r="13590" spans="2:3" x14ac:dyDescent="0.2">
      <c r="B13590" s="110"/>
      <c r="C13590" s="122"/>
    </row>
    <row r="13591" spans="2:3" x14ac:dyDescent="0.2">
      <c r="B13591" s="110"/>
      <c r="C13591" s="122"/>
    </row>
    <row r="13592" spans="2:3" x14ac:dyDescent="0.2">
      <c r="B13592" s="110"/>
      <c r="C13592" s="122"/>
    </row>
    <row r="13593" spans="2:3" x14ac:dyDescent="0.2">
      <c r="B13593" s="110"/>
      <c r="C13593" s="122"/>
    </row>
    <row r="13594" spans="2:3" x14ac:dyDescent="0.2">
      <c r="B13594" s="110"/>
      <c r="C13594" s="122"/>
    </row>
    <row r="13595" spans="2:3" x14ac:dyDescent="0.2">
      <c r="B13595" s="110"/>
      <c r="C13595" s="122"/>
    </row>
    <row r="13596" spans="2:3" x14ac:dyDescent="0.2">
      <c r="B13596" s="110"/>
      <c r="C13596" s="122"/>
    </row>
    <row r="13597" spans="2:3" x14ac:dyDescent="0.2">
      <c r="B13597" s="110"/>
      <c r="C13597" s="122"/>
    </row>
    <row r="13598" spans="2:3" x14ac:dyDescent="0.2">
      <c r="B13598" s="110"/>
      <c r="C13598" s="122"/>
    </row>
    <row r="13599" spans="2:3" x14ac:dyDescent="0.2">
      <c r="B13599" s="110"/>
      <c r="C13599" s="122"/>
    </row>
    <row r="13600" spans="2:3" x14ac:dyDescent="0.2">
      <c r="B13600" s="110"/>
      <c r="C13600" s="122"/>
    </row>
    <row r="13601" spans="2:3" x14ac:dyDescent="0.2">
      <c r="B13601" s="110"/>
      <c r="C13601" s="122"/>
    </row>
    <row r="13602" spans="2:3" x14ac:dyDescent="0.2">
      <c r="B13602" s="110"/>
      <c r="C13602" s="122"/>
    </row>
    <row r="13603" spans="2:3" x14ac:dyDescent="0.2">
      <c r="B13603" s="110"/>
      <c r="C13603" s="122"/>
    </row>
    <row r="13604" spans="2:3" x14ac:dyDescent="0.2">
      <c r="B13604" s="110"/>
      <c r="C13604" s="122"/>
    </row>
    <row r="13605" spans="2:3" x14ac:dyDescent="0.2">
      <c r="B13605" s="110"/>
      <c r="C13605" s="122"/>
    </row>
    <row r="13606" spans="2:3" x14ac:dyDescent="0.2">
      <c r="B13606" s="110"/>
      <c r="C13606" s="122"/>
    </row>
    <row r="13607" spans="2:3" x14ac:dyDescent="0.2">
      <c r="B13607" s="110"/>
      <c r="C13607" s="122"/>
    </row>
    <row r="13608" spans="2:3" x14ac:dyDescent="0.2">
      <c r="B13608" s="110"/>
      <c r="C13608" s="122"/>
    </row>
    <row r="13609" spans="2:3" x14ac:dyDescent="0.2">
      <c r="B13609" s="110"/>
      <c r="C13609" s="122"/>
    </row>
    <row r="13610" spans="2:3" x14ac:dyDescent="0.2">
      <c r="B13610" s="110"/>
      <c r="C13610" s="122"/>
    </row>
    <row r="13611" spans="2:3" x14ac:dyDescent="0.2">
      <c r="B13611" s="110"/>
      <c r="C13611" s="122"/>
    </row>
    <row r="13612" spans="2:3" x14ac:dyDescent="0.2">
      <c r="B13612" s="110"/>
      <c r="C13612" s="122"/>
    </row>
    <row r="13613" spans="2:3" x14ac:dyDescent="0.2">
      <c r="B13613" s="110"/>
      <c r="C13613" s="122"/>
    </row>
    <row r="13614" spans="2:3" x14ac:dyDescent="0.2">
      <c r="B13614" s="110"/>
      <c r="C13614" s="122"/>
    </row>
    <row r="13615" spans="2:3" x14ac:dyDescent="0.2">
      <c r="B13615" s="110"/>
      <c r="C13615" s="122"/>
    </row>
    <row r="13616" spans="2:3" x14ac:dyDescent="0.2">
      <c r="B13616" s="110"/>
      <c r="C13616" s="122"/>
    </row>
    <row r="13617" spans="2:3" x14ac:dyDescent="0.2">
      <c r="B13617" s="110"/>
      <c r="C13617" s="122"/>
    </row>
    <row r="13618" spans="2:3" x14ac:dyDescent="0.2">
      <c r="B13618" s="110"/>
      <c r="C13618" s="122"/>
    </row>
    <row r="13619" spans="2:3" x14ac:dyDescent="0.2">
      <c r="B13619" s="110"/>
      <c r="C13619" s="122"/>
    </row>
    <row r="13620" spans="2:3" x14ac:dyDescent="0.2">
      <c r="B13620" s="110"/>
      <c r="C13620" s="122"/>
    </row>
    <row r="13621" spans="2:3" x14ac:dyDescent="0.2">
      <c r="B13621" s="110"/>
      <c r="C13621" s="122"/>
    </row>
    <row r="13622" spans="2:3" x14ac:dyDescent="0.2">
      <c r="B13622" s="110"/>
      <c r="C13622" s="122"/>
    </row>
    <row r="13623" spans="2:3" x14ac:dyDescent="0.2">
      <c r="B13623" s="110"/>
      <c r="C13623" s="122"/>
    </row>
    <row r="13624" spans="2:3" x14ac:dyDescent="0.2">
      <c r="B13624" s="110"/>
      <c r="C13624" s="122"/>
    </row>
    <row r="13625" spans="2:3" x14ac:dyDescent="0.2">
      <c r="B13625" s="110"/>
      <c r="C13625" s="122"/>
    </row>
    <row r="13626" spans="2:3" x14ac:dyDescent="0.2">
      <c r="B13626" s="110"/>
      <c r="C13626" s="122"/>
    </row>
    <row r="13627" spans="2:3" x14ac:dyDescent="0.2">
      <c r="B13627" s="110"/>
      <c r="C13627" s="122"/>
    </row>
    <row r="13628" spans="2:3" x14ac:dyDescent="0.2">
      <c r="B13628" s="110"/>
      <c r="C13628" s="122"/>
    </row>
    <row r="13629" spans="2:3" x14ac:dyDescent="0.2">
      <c r="B13629" s="110"/>
      <c r="C13629" s="122"/>
    </row>
    <row r="13630" spans="2:3" x14ac:dyDescent="0.2">
      <c r="B13630" s="110"/>
      <c r="C13630" s="122"/>
    </row>
    <row r="13631" spans="2:3" x14ac:dyDescent="0.2">
      <c r="B13631" s="110"/>
      <c r="C13631" s="122"/>
    </row>
    <row r="13632" spans="2:3" x14ac:dyDescent="0.2">
      <c r="B13632" s="110"/>
      <c r="C13632" s="122"/>
    </row>
    <row r="13633" spans="2:3" x14ac:dyDescent="0.2">
      <c r="B13633" s="110"/>
      <c r="C13633" s="122"/>
    </row>
    <row r="13634" spans="2:3" x14ac:dyDescent="0.2">
      <c r="B13634" s="110"/>
      <c r="C13634" s="122"/>
    </row>
    <row r="13635" spans="2:3" x14ac:dyDescent="0.2">
      <c r="B13635" s="110"/>
      <c r="C13635" s="122"/>
    </row>
    <row r="13636" spans="2:3" x14ac:dyDescent="0.2">
      <c r="B13636" s="110"/>
      <c r="C13636" s="122"/>
    </row>
    <row r="13637" spans="2:3" x14ac:dyDescent="0.2">
      <c r="B13637" s="110"/>
      <c r="C13637" s="122"/>
    </row>
    <row r="13638" spans="2:3" x14ac:dyDescent="0.2">
      <c r="B13638" s="110"/>
      <c r="C13638" s="122"/>
    </row>
    <row r="13639" spans="2:3" x14ac:dyDescent="0.2">
      <c r="B13639" s="110"/>
      <c r="C13639" s="122"/>
    </row>
    <row r="13640" spans="2:3" x14ac:dyDescent="0.2">
      <c r="B13640" s="110"/>
      <c r="C13640" s="122"/>
    </row>
    <row r="13641" spans="2:3" x14ac:dyDescent="0.2">
      <c r="B13641" s="110"/>
      <c r="C13641" s="122"/>
    </row>
    <row r="13642" spans="2:3" x14ac:dyDescent="0.2">
      <c r="B13642" s="110"/>
      <c r="C13642" s="122"/>
    </row>
    <row r="13643" spans="2:3" x14ac:dyDescent="0.2">
      <c r="B13643" s="110"/>
      <c r="C13643" s="122"/>
    </row>
    <row r="13644" spans="2:3" x14ac:dyDescent="0.2">
      <c r="B13644" s="110"/>
      <c r="C13644" s="122"/>
    </row>
    <row r="13645" spans="2:3" x14ac:dyDescent="0.2">
      <c r="B13645" s="110"/>
      <c r="C13645" s="122"/>
    </row>
    <row r="13646" spans="2:3" x14ac:dyDescent="0.2">
      <c r="B13646" s="110"/>
      <c r="C13646" s="122"/>
    </row>
    <row r="13647" spans="2:3" x14ac:dyDescent="0.2">
      <c r="B13647" s="110"/>
      <c r="C13647" s="122"/>
    </row>
    <row r="13648" spans="2:3" x14ac:dyDescent="0.2">
      <c r="B13648" s="110"/>
      <c r="C13648" s="122"/>
    </row>
    <row r="13649" spans="2:3" x14ac:dyDescent="0.2">
      <c r="B13649" s="110"/>
      <c r="C13649" s="122"/>
    </row>
    <row r="13650" spans="2:3" x14ac:dyDescent="0.2">
      <c r="B13650" s="110"/>
      <c r="C13650" s="122"/>
    </row>
    <row r="13651" spans="2:3" x14ac:dyDescent="0.2">
      <c r="B13651" s="110"/>
      <c r="C13651" s="122"/>
    </row>
    <row r="13652" spans="2:3" x14ac:dyDescent="0.2">
      <c r="B13652" s="110"/>
      <c r="C13652" s="122"/>
    </row>
    <row r="13653" spans="2:3" x14ac:dyDescent="0.2">
      <c r="B13653" s="110"/>
      <c r="C13653" s="122"/>
    </row>
    <row r="13654" spans="2:3" x14ac:dyDescent="0.2">
      <c r="B13654" s="110"/>
      <c r="C13654" s="122"/>
    </row>
    <row r="13655" spans="2:3" x14ac:dyDescent="0.2">
      <c r="B13655" s="110"/>
      <c r="C13655" s="122"/>
    </row>
    <row r="13656" spans="2:3" x14ac:dyDescent="0.2">
      <c r="B13656" s="110"/>
      <c r="C13656" s="122"/>
    </row>
    <row r="13657" spans="2:3" x14ac:dyDescent="0.2">
      <c r="B13657" s="110"/>
      <c r="C13657" s="122"/>
    </row>
    <row r="13658" spans="2:3" x14ac:dyDescent="0.2">
      <c r="B13658" s="110"/>
      <c r="C13658" s="122"/>
    </row>
    <row r="13659" spans="2:3" x14ac:dyDescent="0.2">
      <c r="B13659" s="110"/>
      <c r="C13659" s="122"/>
    </row>
    <row r="13660" spans="2:3" x14ac:dyDescent="0.2">
      <c r="B13660" s="110"/>
      <c r="C13660" s="122"/>
    </row>
    <row r="13661" spans="2:3" x14ac:dyDescent="0.2">
      <c r="B13661" s="110"/>
      <c r="C13661" s="122"/>
    </row>
    <row r="13662" spans="2:3" x14ac:dyDescent="0.2">
      <c r="B13662" s="110"/>
      <c r="C13662" s="122"/>
    </row>
    <row r="13663" spans="2:3" x14ac:dyDescent="0.2">
      <c r="B13663" s="110"/>
      <c r="C13663" s="122"/>
    </row>
    <row r="13664" spans="2:3" x14ac:dyDescent="0.2">
      <c r="B13664" s="110"/>
      <c r="C13664" s="122"/>
    </row>
    <row r="13665" spans="2:3" x14ac:dyDescent="0.2">
      <c r="B13665" s="110"/>
      <c r="C13665" s="122"/>
    </row>
    <row r="13666" spans="2:3" x14ac:dyDescent="0.2">
      <c r="B13666" s="110"/>
      <c r="C13666" s="122"/>
    </row>
    <row r="13667" spans="2:3" x14ac:dyDescent="0.2">
      <c r="B13667" s="110"/>
      <c r="C13667" s="122"/>
    </row>
    <row r="13668" spans="2:3" x14ac:dyDescent="0.2">
      <c r="B13668" s="110"/>
      <c r="C13668" s="122"/>
    </row>
    <row r="13669" spans="2:3" x14ac:dyDescent="0.2">
      <c r="B13669" s="110"/>
      <c r="C13669" s="122"/>
    </row>
    <row r="13670" spans="2:3" x14ac:dyDescent="0.2">
      <c r="B13670" s="110"/>
      <c r="C13670" s="122"/>
    </row>
    <row r="13671" spans="2:3" x14ac:dyDescent="0.2">
      <c r="B13671" s="110"/>
      <c r="C13671" s="122"/>
    </row>
    <row r="13672" spans="2:3" x14ac:dyDescent="0.2">
      <c r="B13672" s="110"/>
      <c r="C13672" s="122"/>
    </row>
    <row r="13673" spans="2:3" x14ac:dyDescent="0.2">
      <c r="B13673" s="110"/>
      <c r="C13673" s="122"/>
    </row>
    <row r="13674" spans="2:3" x14ac:dyDescent="0.2">
      <c r="B13674" s="110"/>
      <c r="C13674" s="122"/>
    </row>
    <row r="13675" spans="2:3" x14ac:dyDescent="0.2">
      <c r="B13675" s="110"/>
      <c r="C13675" s="122"/>
    </row>
    <row r="13676" spans="2:3" x14ac:dyDescent="0.2">
      <c r="B13676" s="110"/>
      <c r="C13676" s="122"/>
    </row>
    <row r="13677" spans="2:3" x14ac:dyDescent="0.2">
      <c r="B13677" s="110"/>
      <c r="C13677" s="122"/>
    </row>
    <row r="13678" spans="2:3" x14ac:dyDescent="0.2">
      <c r="B13678" s="110"/>
      <c r="C13678" s="122"/>
    </row>
    <row r="13679" spans="2:3" x14ac:dyDescent="0.2">
      <c r="B13679" s="110"/>
      <c r="C13679" s="122"/>
    </row>
    <row r="13680" spans="2:3" x14ac:dyDescent="0.2">
      <c r="B13680" s="110"/>
      <c r="C13680" s="122"/>
    </row>
    <row r="13681" spans="2:3" x14ac:dyDescent="0.2">
      <c r="B13681" s="110"/>
      <c r="C13681" s="122"/>
    </row>
    <row r="13682" spans="2:3" x14ac:dyDescent="0.2">
      <c r="B13682" s="110"/>
      <c r="C13682" s="122"/>
    </row>
    <row r="13683" spans="2:3" x14ac:dyDescent="0.2">
      <c r="B13683" s="110"/>
      <c r="C13683" s="122"/>
    </row>
    <row r="13684" spans="2:3" x14ac:dyDescent="0.2">
      <c r="B13684" s="110"/>
      <c r="C13684" s="122"/>
    </row>
    <row r="13685" spans="2:3" x14ac:dyDescent="0.2">
      <c r="B13685" s="110"/>
      <c r="C13685" s="122"/>
    </row>
    <row r="13686" spans="2:3" x14ac:dyDescent="0.2">
      <c r="B13686" s="110"/>
      <c r="C13686" s="122"/>
    </row>
    <row r="13687" spans="2:3" x14ac:dyDescent="0.2">
      <c r="B13687" s="110"/>
      <c r="C13687" s="122"/>
    </row>
    <row r="13688" spans="2:3" x14ac:dyDescent="0.2">
      <c r="B13688" s="110"/>
      <c r="C13688" s="122"/>
    </row>
    <row r="13689" spans="2:3" x14ac:dyDescent="0.2">
      <c r="B13689" s="110"/>
      <c r="C13689" s="122"/>
    </row>
    <row r="13690" spans="2:3" x14ac:dyDescent="0.2">
      <c r="B13690" s="110"/>
      <c r="C13690" s="122"/>
    </row>
    <row r="13691" spans="2:3" x14ac:dyDescent="0.2">
      <c r="B13691" s="110"/>
      <c r="C13691" s="122"/>
    </row>
    <row r="13692" spans="2:3" x14ac:dyDescent="0.2">
      <c r="B13692" s="110"/>
      <c r="C13692" s="122"/>
    </row>
    <row r="13693" spans="2:3" x14ac:dyDescent="0.2">
      <c r="B13693" s="110"/>
      <c r="C13693" s="122"/>
    </row>
    <row r="13694" spans="2:3" x14ac:dyDescent="0.2">
      <c r="B13694" s="110"/>
      <c r="C13694" s="122"/>
    </row>
    <row r="13695" spans="2:3" x14ac:dyDescent="0.2">
      <c r="B13695" s="110"/>
      <c r="C13695" s="122"/>
    </row>
    <row r="13696" spans="2:3" x14ac:dyDescent="0.2">
      <c r="B13696" s="110"/>
      <c r="C13696" s="122"/>
    </row>
    <row r="13697" spans="2:3" x14ac:dyDescent="0.2">
      <c r="B13697" s="110"/>
      <c r="C13697" s="122"/>
    </row>
    <row r="13698" spans="2:3" x14ac:dyDescent="0.2">
      <c r="B13698" s="110"/>
      <c r="C13698" s="122"/>
    </row>
    <row r="13699" spans="2:3" x14ac:dyDescent="0.2">
      <c r="B13699" s="110"/>
      <c r="C13699" s="122"/>
    </row>
    <row r="13700" spans="2:3" x14ac:dyDescent="0.2">
      <c r="B13700" s="110"/>
      <c r="C13700" s="122"/>
    </row>
    <row r="13701" spans="2:3" x14ac:dyDescent="0.2">
      <c r="B13701" s="110"/>
      <c r="C13701" s="122"/>
    </row>
    <row r="13702" spans="2:3" x14ac:dyDescent="0.2">
      <c r="B13702" s="110"/>
      <c r="C13702" s="122"/>
    </row>
    <row r="13703" spans="2:3" x14ac:dyDescent="0.2">
      <c r="B13703" s="110"/>
      <c r="C13703" s="122"/>
    </row>
    <row r="13704" spans="2:3" x14ac:dyDescent="0.2">
      <c r="B13704" s="110"/>
      <c r="C13704" s="122"/>
    </row>
    <row r="13705" spans="2:3" x14ac:dyDescent="0.2">
      <c r="B13705" s="110"/>
      <c r="C13705" s="122"/>
    </row>
    <row r="13706" spans="2:3" x14ac:dyDescent="0.2">
      <c r="B13706" s="110"/>
      <c r="C13706" s="122"/>
    </row>
    <row r="13707" spans="2:3" x14ac:dyDescent="0.2">
      <c r="B13707" s="110"/>
      <c r="C13707" s="122"/>
    </row>
    <row r="13708" spans="2:3" x14ac:dyDescent="0.2">
      <c r="B13708" s="110"/>
      <c r="C13708" s="122"/>
    </row>
    <row r="13709" spans="2:3" x14ac:dyDescent="0.2">
      <c r="B13709" s="110"/>
      <c r="C13709" s="122"/>
    </row>
    <row r="13710" spans="2:3" x14ac:dyDescent="0.2">
      <c r="B13710" s="110"/>
      <c r="C13710" s="122"/>
    </row>
    <row r="13711" spans="2:3" x14ac:dyDescent="0.2">
      <c r="B13711" s="110"/>
      <c r="C13711" s="122"/>
    </row>
    <row r="13712" spans="2:3" x14ac:dyDescent="0.2">
      <c r="B13712" s="110"/>
      <c r="C13712" s="122"/>
    </row>
    <row r="13713" spans="2:3" x14ac:dyDescent="0.2">
      <c r="B13713" s="110"/>
      <c r="C13713" s="122"/>
    </row>
    <row r="13714" spans="2:3" x14ac:dyDescent="0.2">
      <c r="B13714" s="110"/>
      <c r="C13714" s="122"/>
    </row>
    <row r="13715" spans="2:3" x14ac:dyDescent="0.2">
      <c r="B13715" s="110"/>
      <c r="C13715" s="122"/>
    </row>
    <row r="13716" spans="2:3" x14ac:dyDescent="0.2">
      <c r="B13716" s="110"/>
      <c r="C13716" s="122"/>
    </row>
    <row r="13717" spans="2:3" x14ac:dyDescent="0.2">
      <c r="B13717" s="110"/>
      <c r="C13717" s="122"/>
    </row>
    <row r="13718" spans="2:3" x14ac:dyDescent="0.2">
      <c r="B13718" s="110"/>
      <c r="C13718" s="122"/>
    </row>
    <row r="13719" spans="2:3" x14ac:dyDescent="0.2">
      <c r="B13719" s="110"/>
      <c r="C13719" s="122"/>
    </row>
    <row r="13720" spans="2:3" x14ac:dyDescent="0.2">
      <c r="B13720" s="110"/>
      <c r="C13720" s="122"/>
    </row>
    <row r="13721" spans="2:3" x14ac:dyDescent="0.2">
      <c r="B13721" s="110"/>
      <c r="C13721" s="122"/>
    </row>
    <row r="13722" spans="2:3" x14ac:dyDescent="0.2">
      <c r="B13722" s="110"/>
      <c r="C13722" s="122"/>
    </row>
    <row r="13723" spans="2:3" x14ac:dyDescent="0.2">
      <c r="B13723" s="110"/>
      <c r="C13723" s="122"/>
    </row>
    <row r="13724" spans="2:3" x14ac:dyDescent="0.2">
      <c r="B13724" s="110"/>
      <c r="C13724" s="122"/>
    </row>
    <row r="13725" spans="2:3" x14ac:dyDescent="0.2">
      <c r="B13725" s="110"/>
      <c r="C13725" s="122"/>
    </row>
    <row r="13726" spans="2:3" x14ac:dyDescent="0.2">
      <c r="B13726" s="110"/>
      <c r="C13726" s="122"/>
    </row>
    <row r="13727" spans="2:3" x14ac:dyDescent="0.2">
      <c r="B13727" s="110"/>
      <c r="C13727" s="122"/>
    </row>
    <row r="13728" spans="2:3" x14ac:dyDescent="0.2">
      <c r="B13728" s="110"/>
      <c r="C13728" s="122"/>
    </row>
    <row r="13729" spans="2:3" x14ac:dyDescent="0.2">
      <c r="B13729" s="110"/>
      <c r="C13729" s="122"/>
    </row>
    <row r="13730" spans="2:3" x14ac:dyDescent="0.2">
      <c r="B13730" s="110"/>
      <c r="C13730" s="122"/>
    </row>
    <row r="13731" spans="2:3" x14ac:dyDescent="0.2">
      <c r="B13731" s="110"/>
      <c r="C13731" s="122"/>
    </row>
    <row r="13732" spans="2:3" x14ac:dyDescent="0.2">
      <c r="B13732" s="110"/>
      <c r="C13732" s="122"/>
    </row>
    <row r="13733" spans="2:3" x14ac:dyDescent="0.2">
      <c r="B13733" s="110"/>
      <c r="C13733" s="122"/>
    </row>
    <row r="13734" spans="2:3" x14ac:dyDescent="0.2">
      <c r="B13734" s="110"/>
      <c r="C13734" s="122"/>
    </row>
    <row r="13735" spans="2:3" x14ac:dyDescent="0.2">
      <c r="B13735" s="110"/>
      <c r="C13735" s="122"/>
    </row>
    <row r="13736" spans="2:3" x14ac:dyDescent="0.2">
      <c r="B13736" s="110"/>
      <c r="C13736" s="122"/>
    </row>
    <row r="13737" spans="2:3" x14ac:dyDescent="0.2">
      <c r="B13737" s="110"/>
      <c r="C13737" s="122"/>
    </row>
    <row r="13738" spans="2:3" x14ac:dyDescent="0.2">
      <c r="B13738" s="110"/>
      <c r="C13738" s="122"/>
    </row>
    <row r="13739" spans="2:3" x14ac:dyDescent="0.2">
      <c r="B13739" s="110"/>
      <c r="C13739" s="122"/>
    </row>
    <row r="13740" spans="2:3" x14ac:dyDescent="0.2">
      <c r="B13740" s="110"/>
      <c r="C13740" s="122"/>
    </row>
    <row r="13741" spans="2:3" x14ac:dyDescent="0.2">
      <c r="B13741" s="110"/>
      <c r="C13741" s="122"/>
    </row>
    <row r="13742" spans="2:3" x14ac:dyDescent="0.2">
      <c r="B13742" s="110"/>
      <c r="C13742" s="122"/>
    </row>
    <row r="13743" spans="2:3" x14ac:dyDescent="0.2">
      <c r="B13743" s="110"/>
      <c r="C13743" s="122"/>
    </row>
    <row r="13744" spans="2:3" x14ac:dyDescent="0.2">
      <c r="B13744" s="110"/>
      <c r="C13744" s="122"/>
    </row>
    <row r="13745" spans="2:3" x14ac:dyDescent="0.2">
      <c r="B13745" s="110"/>
      <c r="C13745" s="122"/>
    </row>
    <row r="13746" spans="2:3" x14ac:dyDescent="0.2">
      <c r="B13746" s="110"/>
      <c r="C13746" s="122"/>
    </row>
    <row r="13747" spans="2:3" x14ac:dyDescent="0.2">
      <c r="B13747" s="110"/>
      <c r="C13747" s="122"/>
    </row>
    <row r="13748" spans="2:3" x14ac:dyDescent="0.2">
      <c r="B13748" s="110"/>
      <c r="C13748" s="122"/>
    </row>
    <row r="13749" spans="2:3" x14ac:dyDescent="0.2">
      <c r="B13749" s="110"/>
      <c r="C13749" s="122"/>
    </row>
    <row r="13750" spans="2:3" x14ac:dyDescent="0.2">
      <c r="B13750" s="110"/>
      <c r="C13750" s="122"/>
    </row>
    <row r="13751" spans="2:3" x14ac:dyDescent="0.2">
      <c r="B13751" s="110"/>
      <c r="C13751" s="122"/>
    </row>
    <row r="13752" spans="2:3" x14ac:dyDescent="0.2">
      <c r="B13752" s="110"/>
      <c r="C13752" s="122"/>
    </row>
    <row r="13753" spans="2:3" x14ac:dyDescent="0.2">
      <c r="B13753" s="110"/>
      <c r="C13753" s="122"/>
    </row>
    <row r="13754" spans="2:3" x14ac:dyDescent="0.2">
      <c r="B13754" s="110"/>
      <c r="C13754" s="122"/>
    </row>
    <row r="13755" spans="2:3" x14ac:dyDescent="0.2">
      <c r="B13755" s="110"/>
      <c r="C13755" s="122"/>
    </row>
    <row r="13756" spans="2:3" x14ac:dyDescent="0.2">
      <c r="B13756" s="110"/>
      <c r="C13756" s="122"/>
    </row>
    <row r="13757" spans="2:3" x14ac:dyDescent="0.2">
      <c r="B13757" s="110"/>
      <c r="C13757" s="122"/>
    </row>
    <row r="13758" spans="2:3" x14ac:dyDescent="0.2">
      <c r="B13758" s="110"/>
      <c r="C13758" s="122"/>
    </row>
    <row r="13759" spans="2:3" x14ac:dyDescent="0.2">
      <c r="B13759" s="110"/>
      <c r="C13759" s="122"/>
    </row>
    <row r="13760" spans="2:3" x14ac:dyDescent="0.2">
      <c r="B13760" s="110"/>
      <c r="C13760" s="122"/>
    </row>
    <row r="13761" spans="2:3" x14ac:dyDescent="0.2">
      <c r="B13761" s="110"/>
      <c r="C13761" s="122"/>
    </row>
    <row r="13762" spans="2:3" x14ac:dyDescent="0.2">
      <c r="B13762" s="110"/>
      <c r="C13762" s="122"/>
    </row>
    <row r="13763" spans="2:3" x14ac:dyDescent="0.2">
      <c r="B13763" s="110"/>
      <c r="C13763" s="122"/>
    </row>
    <row r="13764" spans="2:3" x14ac:dyDescent="0.2">
      <c r="B13764" s="110"/>
      <c r="C13764" s="122"/>
    </row>
    <row r="13765" spans="2:3" x14ac:dyDescent="0.2">
      <c r="B13765" s="110"/>
      <c r="C13765" s="122"/>
    </row>
    <row r="13766" spans="2:3" x14ac:dyDescent="0.2">
      <c r="B13766" s="110"/>
      <c r="C13766" s="122"/>
    </row>
    <row r="13767" spans="2:3" x14ac:dyDescent="0.2">
      <c r="B13767" s="110"/>
      <c r="C13767" s="122"/>
    </row>
    <row r="13768" spans="2:3" x14ac:dyDescent="0.2">
      <c r="B13768" s="110"/>
      <c r="C13768" s="122"/>
    </row>
    <row r="13769" spans="2:3" x14ac:dyDescent="0.2">
      <c r="B13769" s="110"/>
      <c r="C13769" s="122"/>
    </row>
    <row r="13770" spans="2:3" x14ac:dyDescent="0.2">
      <c r="B13770" s="110"/>
      <c r="C13770" s="122"/>
    </row>
    <row r="13771" spans="2:3" x14ac:dyDescent="0.2">
      <c r="B13771" s="110"/>
      <c r="C13771" s="122"/>
    </row>
    <row r="13772" spans="2:3" x14ac:dyDescent="0.2">
      <c r="B13772" s="110"/>
      <c r="C13772" s="122"/>
    </row>
    <row r="13773" spans="2:3" x14ac:dyDescent="0.2">
      <c r="B13773" s="110"/>
      <c r="C13773" s="122"/>
    </row>
    <row r="13774" spans="2:3" x14ac:dyDescent="0.2">
      <c r="B13774" s="110"/>
      <c r="C13774" s="122"/>
    </row>
    <row r="13775" spans="2:3" x14ac:dyDescent="0.2">
      <c r="B13775" s="110"/>
      <c r="C13775" s="122"/>
    </row>
    <row r="13776" spans="2:3" x14ac:dyDescent="0.2">
      <c r="B13776" s="110"/>
      <c r="C13776" s="122"/>
    </row>
    <row r="13777" spans="2:3" x14ac:dyDescent="0.2">
      <c r="B13777" s="110"/>
      <c r="C13777" s="122"/>
    </row>
    <row r="13778" spans="2:3" x14ac:dyDescent="0.2">
      <c r="B13778" s="110"/>
      <c r="C13778" s="122"/>
    </row>
    <row r="13779" spans="2:3" x14ac:dyDescent="0.2">
      <c r="B13779" s="110"/>
      <c r="C13779" s="122"/>
    </row>
    <row r="13780" spans="2:3" x14ac:dyDescent="0.2">
      <c r="B13780" s="110"/>
      <c r="C13780" s="122"/>
    </row>
    <row r="13781" spans="2:3" x14ac:dyDescent="0.2">
      <c r="B13781" s="110"/>
      <c r="C13781" s="122"/>
    </row>
    <row r="13782" spans="2:3" x14ac:dyDescent="0.2">
      <c r="B13782" s="110"/>
      <c r="C13782" s="122"/>
    </row>
    <row r="13783" spans="2:3" x14ac:dyDescent="0.2">
      <c r="B13783" s="110"/>
      <c r="C13783" s="122"/>
    </row>
    <row r="13784" spans="2:3" x14ac:dyDescent="0.2">
      <c r="B13784" s="110"/>
      <c r="C13784" s="122"/>
    </row>
    <row r="13785" spans="2:3" x14ac:dyDescent="0.2">
      <c r="B13785" s="110"/>
      <c r="C13785" s="122"/>
    </row>
    <row r="13786" spans="2:3" x14ac:dyDescent="0.2">
      <c r="B13786" s="110"/>
      <c r="C13786" s="122"/>
    </row>
    <row r="13787" spans="2:3" x14ac:dyDescent="0.2">
      <c r="B13787" s="110"/>
      <c r="C13787" s="122"/>
    </row>
    <row r="13788" spans="2:3" x14ac:dyDescent="0.2">
      <c r="B13788" s="110"/>
      <c r="C13788" s="122"/>
    </row>
    <row r="13789" spans="2:3" x14ac:dyDescent="0.2">
      <c r="B13789" s="110"/>
      <c r="C13789" s="122"/>
    </row>
    <row r="13790" spans="2:3" x14ac:dyDescent="0.2">
      <c r="B13790" s="110"/>
      <c r="C13790" s="122"/>
    </row>
    <row r="13791" spans="2:3" x14ac:dyDescent="0.2">
      <c r="B13791" s="110"/>
      <c r="C13791" s="122"/>
    </row>
    <row r="13792" spans="2:3" x14ac:dyDescent="0.2">
      <c r="B13792" s="110"/>
      <c r="C13792" s="122"/>
    </row>
    <row r="13793" spans="2:3" x14ac:dyDescent="0.2">
      <c r="B13793" s="110"/>
      <c r="C13793" s="122"/>
    </row>
    <row r="13794" spans="2:3" x14ac:dyDescent="0.2">
      <c r="B13794" s="110"/>
      <c r="C13794" s="122"/>
    </row>
    <row r="13795" spans="2:3" x14ac:dyDescent="0.2">
      <c r="B13795" s="110"/>
      <c r="C13795" s="122"/>
    </row>
    <row r="13796" spans="2:3" x14ac:dyDescent="0.2">
      <c r="B13796" s="110"/>
      <c r="C13796" s="122"/>
    </row>
    <row r="13797" spans="2:3" x14ac:dyDescent="0.2">
      <c r="B13797" s="110"/>
      <c r="C13797" s="122"/>
    </row>
    <row r="13798" spans="2:3" x14ac:dyDescent="0.2">
      <c r="B13798" s="110"/>
      <c r="C13798" s="122"/>
    </row>
    <row r="13799" spans="2:3" x14ac:dyDescent="0.2">
      <c r="B13799" s="110"/>
      <c r="C13799" s="122"/>
    </row>
    <row r="13800" spans="2:3" x14ac:dyDescent="0.2">
      <c r="B13800" s="110"/>
      <c r="C13800" s="122"/>
    </row>
    <row r="13801" spans="2:3" x14ac:dyDescent="0.2">
      <c r="B13801" s="110"/>
      <c r="C13801" s="122"/>
    </row>
    <row r="13802" spans="2:3" x14ac:dyDescent="0.2">
      <c r="B13802" s="110"/>
      <c r="C13802" s="122"/>
    </row>
    <row r="13803" spans="2:3" x14ac:dyDescent="0.2">
      <c r="B13803" s="110"/>
      <c r="C13803" s="122"/>
    </row>
    <row r="13804" spans="2:3" x14ac:dyDescent="0.2">
      <c r="B13804" s="110"/>
      <c r="C13804" s="122"/>
    </row>
    <row r="13805" spans="2:3" x14ac:dyDescent="0.2">
      <c r="B13805" s="110"/>
      <c r="C13805" s="122"/>
    </row>
    <row r="13806" spans="2:3" x14ac:dyDescent="0.2">
      <c r="B13806" s="110"/>
      <c r="C13806" s="122"/>
    </row>
    <row r="13807" spans="2:3" x14ac:dyDescent="0.2">
      <c r="B13807" s="110"/>
      <c r="C13807" s="122"/>
    </row>
    <row r="13808" spans="2:3" x14ac:dyDescent="0.2">
      <c r="B13808" s="110"/>
      <c r="C13808" s="122"/>
    </row>
    <row r="13809" spans="2:3" x14ac:dyDescent="0.2">
      <c r="B13809" s="110"/>
      <c r="C13809" s="122"/>
    </row>
    <row r="13810" spans="2:3" x14ac:dyDescent="0.2">
      <c r="B13810" s="110"/>
      <c r="C13810" s="122"/>
    </row>
    <row r="13811" spans="2:3" x14ac:dyDescent="0.2">
      <c r="B13811" s="110"/>
      <c r="C13811" s="122"/>
    </row>
    <row r="13812" spans="2:3" x14ac:dyDescent="0.2">
      <c r="B13812" s="110"/>
      <c r="C13812" s="122"/>
    </row>
    <row r="13813" spans="2:3" x14ac:dyDescent="0.2">
      <c r="B13813" s="110"/>
      <c r="C13813" s="122"/>
    </row>
    <row r="13814" spans="2:3" x14ac:dyDescent="0.2">
      <c r="B13814" s="110"/>
      <c r="C13814" s="122"/>
    </row>
    <row r="13815" spans="2:3" x14ac:dyDescent="0.2">
      <c r="B13815" s="110"/>
      <c r="C13815" s="122"/>
    </row>
    <row r="13816" spans="2:3" x14ac:dyDescent="0.2">
      <c r="B13816" s="110"/>
      <c r="C13816" s="122"/>
    </row>
    <row r="13817" spans="2:3" x14ac:dyDescent="0.2">
      <c r="B13817" s="110"/>
      <c r="C13817" s="122"/>
    </row>
    <row r="13818" spans="2:3" x14ac:dyDescent="0.2">
      <c r="B13818" s="110"/>
      <c r="C13818" s="122"/>
    </row>
    <row r="13819" spans="2:3" x14ac:dyDescent="0.2">
      <c r="B13819" s="110"/>
      <c r="C13819" s="122"/>
    </row>
    <row r="13820" spans="2:3" x14ac:dyDescent="0.2">
      <c r="B13820" s="110"/>
      <c r="C13820" s="122"/>
    </row>
    <row r="13821" spans="2:3" x14ac:dyDescent="0.2">
      <c r="B13821" s="110"/>
      <c r="C13821" s="122"/>
    </row>
    <row r="13822" spans="2:3" x14ac:dyDescent="0.2">
      <c r="B13822" s="110"/>
      <c r="C13822" s="122"/>
    </row>
    <row r="13823" spans="2:3" x14ac:dyDescent="0.2">
      <c r="B13823" s="110"/>
      <c r="C13823" s="122"/>
    </row>
    <row r="13824" spans="2:3" x14ac:dyDescent="0.2">
      <c r="B13824" s="110"/>
      <c r="C13824" s="122"/>
    </row>
    <row r="13825" spans="2:3" x14ac:dyDescent="0.2">
      <c r="B13825" s="110"/>
      <c r="C13825" s="122"/>
    </row>
    <row r="13826" spans="2:3" x14ac:dyDescent="0.2">
      <c r="B13826" s="110"/>
      <c r="C13826" s="122"/>
    </row>
    <row r="13827" spans="2:3" x14ac:dyDescent="0.2">
      <c r="B13827" s="110"/>
      <c r="C13827" s="122"/>
    </row>
    <row r="13828" spans="2:3" x14ac:dyDescent="0.2">
      <c r="B13828" s="110"/>
      <c r="C13828" s="122"/>
    </row>
    <row r="13829" spans="2:3" x14ac:dyDescent="0.2">
      <c r="B13829" s="110"/>
      <c r="C13829" s="122"/>
    </row>
    <row r="13830" spans="2:3" x14ac:dyDescent="0.2">
      <c r="B13830" s="110"/>
      <c r="C13830" s="122"/>
    </row>
    <row r="13831" spans="2:3" x14ac:dyDescent="0.2">
      <c r="B13831" s="110"/>
      <c r="C13831" s="122"/>
    </row>
    <row r="13832" spans="2:3" x14ac:dyDescent="0.2">
      <c r="B13832" s="110"/>
      <c r="C13832" s="122"/>
    </row>
    <row r="13833" spans="2:3" x14ac:dyDescent="0.2">
      <c r="B13833" s="110"/>
      <c r="C13833" s="122"/>
    </row>
    <row r="13834" spans="2:3" x14ac:dyDescent="0.2">
      <c r="B13834" s="110"/>
      <c r="C13834" s="122"/>
    </row>
    <row r="13835" spans="2:3" x14ac:dyDescent="0.2">
      <c r="B13835" s="110"/>
      <c r="C13835" s="122"/>
    </row>
    <row r="13836" spans="2:3" x14ac:dyDescent="0.2">
      <c r="B13836" s="110"/>
      <c r="C13836" s="122"/>
    </row>
    <row r="13837" spans="2:3" x14ac:dyDescent="0.2">
      <c r="B13837" s="110"/>
      <c r="C13837" s="122"/>
    </row>
    <row r="13838" spans="2:3" x14ac:dyDescent="0.2">
      <c r="B13838" s="110"/>
      <c r="C13838" s="122"/>
    </row>
    <row r="13839" spans="2:3" x14ac:dyDescent="0.2">
      <c r="B13839" s="110"/>
      <c r="C13839" s="122"/>
    </row>
    <row r="13840" spans="2:3" x14ac:dyDescent="0.2">
      <c r="B13840" s="110"/>
      <c r="C13840" s="122"/>
    </row>
    <row r="13841" spans="2:3" x14ac:dyDescent="0.2">
      <c r="B13841" s="110"/>
      <c r="C13841" s="122"/>
    </row>
    <row r="13842" spans="2:3" x14ac:dyDescent="0.2">
      <c r="B13842" s="110"/>
      <c r="C13842" s="122"/>
    </row>
    <row r="13843" spans="2:3" x14ac:dyDescent="0.2">
      <c r="B13843" s="110"/>
      <c r="C13843" s="122"/>
    </row>
    <row r="13844" spans="2:3" x14ac:dyDescent="0.2">
      <c r="B13844" s="110"/>
      <c r="C13844" s="122"/>
    </row>
    <row r="13845" spans="2:3" x14ac:dyDescent="0.2">
      <c r="B13845" s="110"/>
      <c r="C13845" s="122"/>
    </row>
    <row r="13846" spans="2:3" x14ac:dyDescent="0.2">
      <c r="B13846" s="110"/>
      <c r="C13846" s="122"/>
    </row>
    <row r="13847" spans="2:3" x14ac:dyDescent="0.2">
      <c r="B13847" s="110"/>
      <c r="C13847" s="122"/>
    </row>
    <row r="13848" spans="2:3" x14ac:dyDescent="0.2">
      <c r="B13848" s="110"/>
      <c r="C13848" s="122"/>
    </row>
    <row r="13849" spans="2:3" x14ac:dyDescent="0.2">
      <c r="B13849" s="110"/>
      <c r="C13849" s="122"/>
    </row>
    <row r="13850" spans="2:3" x14ac:dyDescent="0.2">
      <c r="B13850" s="110"/>
      <c r="C13850" s="122"/>
    </row>
    <row r="13851" spans="2:3" x14ac:dyDescent="0.2">
      <c r="B13851" s="110"/>
      <c r="C13851" s="122"/>
    </row>
    <row r="13852" spans="2:3" x14ac:dyDescent="0.2">
      <c r="B13852" s="110"/>
      <c r="C13852" s="122"/>
    </row>
    <row r="13853" spans="2:3" x14ac:dyDescent="0.2">
      <c r="B13853" s="110"/>
      <c r="C13853" s="122"/>
    </row>
    <row r="13854" spans="2:3" x14ac:dyDescent="0.2">
      <c r="B13854" s="110"/>
      <c r="C13854" s="122"/>
    </row>
    <row r="13855" spans="2:3" x14ac:dyDescent="0.2">
      <c r="B13855" s="110"/>
      <c r="C13855" s="122"/>
    </row>
    <row r="13856" spans="2:3" x14ac:dyDescent="0.2">
      <c r="B13856" s="110"/>
      <c r="C13856" s="122"/>
    </row>
    <row r="13857" spans="2:3" x14ac:dyDescent="0.2">
      <c r="B13857" s="110"/>
      <c r="C13857" s="122"/>
    </row>
    <row r="13858" spans="2:3" x14ac:dyDescent="0.2">
      <c r="B13858" s="110"/>
      <c r="C13858" s="122"/>
    </row>
    <row r="13859" spans="2:3" x14ac:dyDescent="0.2">
      <c r="B13859" s="110"/>
      <c r="C13859" s="122"/>
    </row>
    <row r="13860" spans="2:3" x14ac:dyDescent="0.2">
      <c r="B13860" s="110"/>
      <c r="C13860" s="122"/>
    </row>
    <row r="13861" spans="2:3" x14ac:dyDescent="0.2">
      <c r="B13861" s="110"/>
      <c r="C13861" s="122"/>
    </row>
    <row r="13862" spans="2:3" x14ac:dyDescent="0.2">
      <c r="B13862" s="110"/>
      <c r="C13862" s="122"/>
    </row>
    <row r="13863" spans="2:3" x14ac:dyDescent="0.2">
      <c r="B13863" s="110"/>
      <c r="C13863" s="122"/>
    </row>
    <row r="13864" spans="2:3" x14ac:dyDescent="0.2">
      <c r="B13864" s="110"/>
      <c r="C13864" s="122"/>
    </row>
    <row r="13865" spans="2:3" x14ac:dyDescent="0.2">
      <c r="B13865" s="110"/>
      <c r="C13865" s="122"/>
    </row>
    <row r="13866" spans="2:3" x14ac:dyDescent="0.2">
      <c r="B13866" s="110"/>
      <c r="C13866" s="122"/>
    </row>
    <row r="13867" spans="2:3" x14ac:dyDescent="0.2">
      <c r="B13867" s="110"/>
      <c r="C13867" s="122"/>
    </row>
    <row r="13868" spans="2:3" x14ac:dyDescent="0.2">
      <c r="B13868" s="110"/>
      <c r="C13868" s="122"/>
    </row>
    <row r="13869" spans="2:3" x14ac:dyDescent="0.2">
      <c r="B13869" s="110"/>
      <c r="C13869" s="122"/>
    </row>
    <row r="13870" spans="2:3" x14ac:dyDescent="0.2">
      <c r="B13870" s="110"/>
      <c r="C13870" s="122"/>
    </row>
    <row r="13871" spans="2:3" x14ac:dyDescent="0.2">
      <c r="B13871" s="110"/>
      <c r="C13871" s="122"/>
    </row>
    <row r="13872" spans="2:3" x14ac:dyDescent="0.2">
      <c r="B13872" s="110"/>
      <c r="C13872" s="122"/>
    </row>
    <row r="13873" spans="2:3" x14ac:dyDescent="0.2">
      <c r="B13873" s="110"/>
      <c r="C13873" s="122"/>
    </row>
    <row r="13874" spans="2:3" x14ac:dyDescent="0.2">
      <c r="B13874" s="110"/>
      <c r="C13874" s="122"/>
    </row>
    <row r="13875" spans="2:3" x14ac:dyDescent="0.2">
      <c r="B13875" s="110"/>
      <c r="C13875" s="122"/>
    </row>
    <row r="13876" spans="2:3" x14ac:dyDescent="0.2">
      <c r="B13876" s="110"/>
      <c r="C13876" s="122"/>
    </row>
    <row r="13877" spans="2:3" x14ac:dyDescent="0.2">
      <c r="B13877" s="110"/>
      <c r="C13877" s="122"/>
    </row>
    <row r="13878" spans="2:3" x14ac:dyDescent="0.2">
      <c r="B13878" s="110"/>
      <c r="C13878" s="122"/>
    </row>
    <row r="13879" spans="2:3" x14ac:dyDescent="0.2">
      <c r="B13879" s="110"/>
      <c r="C13879" s="122"/>
    </row>
    <row r="13880" spans="2:3" x14ac:dyDescent="0.2">
      <c r="B13880" s="110"/>
      <c r="C13880" s="122"/>
    </row>
    <row r="13881" spans="2:3" x14ac:dyDescent="0.2">
      <c r="B13881" s="110"/>
      <c r="C13881" s="122"/>
    </row>
    <row r="13882" spans="2:3" x14ac:dyDescent="0.2">
      <c r="B13882" s="110"/>
      <c r="C13882" s="122"/>
    </row>
    <row r="13883" spans="2:3" x14ac:dyDescent="0.2">
      <c r="B13883" s="110"/>
      <c r="C13883" s="122"/>
    </row>
    <row r="13884" spans="2:3" x14ac:dyDescent="0.2">
      <c r="B13884" s="110"/>
      <c r="C13884" s="122"/>
    </row>
    <row r="13885" spans="2:3" x14ac:dyDescent="0.2">
      <c r="B13885" s="110"/>
      <c r="C13885" s="122"/>
    </row>
    <row r="13886" spans="2:3" x14ac:dyDescent="0.2">
      <c r="B13886" s="110"/>
      <c r="C13886" s="122"/>
    </row>
    <row r="13887" spans="2:3" x14ac:dyDescent="0.2">
      <c r="B13887" s="110"/>
      <c r="C13887" s="122"/>
    </row>
    <row r="13888" spans="2:3" x14ac:dyDescent="0.2">
      <c r="B13888" s="110"/>
      <c r="C13888" s="122"/>
    </row>
    <row r="13889" spans="2:3" x14ac:dyDescent="0.2">
      <c r="B13889" s="110"/>
      <c r="C13889" s="122"/>
    </row>
    <row r="13890" spans="2:3" x14ac:dyDescent="0.2">
      <c r="B13890" s="110"/>
      <c r="C13890" s="122"/>
    </row>
    <row r="13891" spans="2:3" x14ac:dyDescent="0.2">
      <c r="B13891" s="110"/>
      <c r="C13891" s="122"/>
    </row>
    <row r="13892" spans="2:3" x14ac:dyDescent="0.2">
      <c r="B13892" s="110"/>
      <c r="C13892" s="122"/>
    </row>
    <row r="13893" spans="2:3" x14ac:dyDescent="0.2">
      <c r="B13893" s="110"/>
      <c r="C13893" s="122"/>
    </row>
    <row r="13894" spans="2:3" x14ac:dyDescent="0.2">
      <c r="B13894" s="110"/>
      <c r="C13894" s="122"/>
    </row>
    <row r="13895" spans="2:3" x14ac:dyDescent="0.2">
      <c r="B13895" s="110"/>
      <c r="C13895" s="122"/>
    </row>
    <row r="13896" spans="2:3" x14ac:dyDescent="0.2">
      <c r="B13896" s="110"/>
      <c r="C13896" s="122"/>
    </row>
    <row r="13897" spans="2:3" x14ac:dyDescent="0.2">
      <c r="B13897" s="110"/>
      <c r="C13897" s="122"/>
    </row>
    <row r="13898" spans="2:3" x14ac:dyDescent="0.2">
      <c r="B13898" s="110"/>
      <c r="C13898" s="122"/>
    </row>
    <row r="13899" spans="2:3" x14ac:dyDescent="0.2">
      <c r="B13899" s="110"/>
      <c r="C13899" s="122"/>
    </row>
    <row r="13900" spans="2:3" x14ac:dyDescent="0.2">
      <c r="B13900" s="110"/>
      <c r="C13900" s="122"/>
    </row>
    <row r="13901" spans="2:3" x14ac:dyDescent="0.2">
      <c r="B13901" s="110"/>
      <c r="C13901" s="122"/>
    </row>
    <row r="13902" spans="2:3" x14ac:dyDescent="0.2">
      <c r="B13902" s="110"/>
      <c r="C13902" s="122"/>
    </row>
    <row r="13903" spans="2:3" x14ac:dyDescent="0.2">
      <c r="B13903" s="110"/>
      <c r="C13903" s="122"/>
    </row>
    <row r="13904" spans="2:3" x14ac:dyDescent="0.2">
      <c r="B13904" s="110"/>
      <c r="C13904" s="122"/>
    </row>
    <row r="13905" spans="2:3" x14ac:dyDescent="0.2">
      <c r="B13905" s="110"/>
      <c r="C13905" s="122"/>
    </row>
    <row r="13906" spans="2:3" x14ac:dyDescent="0.2">
      <c r="B13906" s="110"/>
      <c r="C13906" s="122"/>
    </row>
    <row r="13907" spans="2:3" x14ac:dyDescent="0.2">
      <c r="B13907" s="110"/>
      <c r="C13907" s="122"/>
    </row>
    <row r="13908" spans="2:3" x14ac:dyDescent="0.2">
      <c r="B13908" s="110"/>
      <c r="C13908" s="122"/>
    </row>
    <row r="13909" spans="2:3" x14ac:dyDescent="0.2">
      <c r="B13909" s="110"/>
      <c r="C13909" s="122"/>
    </row>
    <row r="13910" spans="2:3" x14ac:dyDescent="0.2">
      <c r="B13910" s="110"/>
      <c r="C13910" s="122"/>
    </row>
    <row r="13911" spans="2:3" x14ac:dyDescent="0.2">
      <c r="B13911" s="110"/>
      <c r="C13911" s="122"/>
    </row>
    <row r="13912" spans="2:3" x14ac:dyDescent="0.2">
      <c r="B13912" s="110"/>
      <c r="C13912" s="122"/>
    </row>
    <row r="13913" spans="2:3" x14ac:dyDescent="0.2">
      <c r="B13913" s="110"/>
      <c r="C13913" s="122"/>
    </row>
    <row r="13914" spans="2:3" x14ac:dyDescent="0.2">
      <c r="B13914" s="110"/>
      <c r="C13914" s="122"/>
    </row>
    <row r="13915" spans="2:3" x14ac:dyDescent="0.2">
      <c r="B13915" s="110"/>
      <c r="C13915" s="122"/>
    </row>
    <row r="13916" spans="2:3" x14ac:dyDescent="0.2">
      <c r="B13916" s="110"/>
      <c r="C13916" s="122"/>
    </row>
    <row r="13917" spans="2:3" x14ac:dyDescent="0.2">
      <c r="B13917" s="110"/>
      <c r="C13917" s="122"/>
    </row>
    <row r="13918" spans="2:3" x14ac:dyDescent="0.2">
      <c r="B13918" s="110"/>
      <c r="C13918" s="122"/>
    </row>
    <row r="13919" spans="2:3" x14ac:dyDescent="0.2">
      <c r="B13919" s="110"/>
      <c r="C13919" s="122"/>
    </row>
    <row r="13920" spans="2:3" x14ac:dyDescent="0.2">
      <c r="B13920" s="110"/>
      <c r="C13920" s="122"/>
    </row>
    <row r="13921" spans="2:3" x14ac:dyDescent="0.2">
      <c r="B13921" s="110"/>
      <c r="C13921" s="122"/>
    </row>
    <row r="13922" spans="2:3" x14ac:dyDescent="0.2">
      <c r="B13922" s="110"/>
      <c r="C13922" s="122"/>
    </row>
    <row r="13923" spans="2:3" x14ac:dyDescent="0.2">
      <c r="B13923" s="110"/>
      <c r="C13923" s="122"/>
    </row>
    <row r="13924" spans="2:3" x14ac:dyDescent="0.2">
      <c r="B13924" s="110"/>
      <c r="C13924" s="122"/>
    </row>
    <row r="13925" spans="2:3" x14ac:dyDescent="0.2">
      <c r="B13925" s="110"/>
      <c r="C13925" s="122"/>
    </row>
    <row r="13926" spans="2:3" x14ac:dyDescent="0.2">
      <c r="B13926" s="110"/>
      <c r="C13926" s="122"/>
    </row>
    <row r="13927" spans="2:3" x14ac:dyDescent="0.2">
      <c r="B13927" s="110"/>
      <c r="C13927" s="122"/>
    </row>
    <row r="13928" spans="2:3" x14ac:dyDescent="0.2">
      <c r="B13928" s="110"/>
      <c r="C13928" s="122"/>
    </row>
    <row r="13929" spans="2:3" x14ac:dyDescent="0.2">
      <c r="B13929" s="110"/>
      <c r="C13929" s="122"/>
    </row>
    <row r="13930" spans="2:3" x14ac:dyDescent="0.2">
      <c r="B13930" s="110"/>
      <c r="C13930" s="122"/>
    </row>
    <row r="13931" spans="2:3" x14ac:dyDescent="0.2">
      <c r="B13931" s="110"/>
      <c r="C13931" s="122"/>
    </row>
    <row r="13932" spans="2:3" x14ac:dyDescent="0.2">
      <c r="B13932" s="110"/>
      <c r="C13932" s="122"/>
    </row>
    <row r="13933" spans="2:3" x14ac:dyDescent="0.2">
      <c r="B13933" s="110"/>
      <c r="C13933" s="122"/>
    </row>
    <row r="13934" spans="2:3" x14ac:dyDescent="0.2">
      <c r="B13934" s="110"/>
      <c r="C13934" s="122"/>
    </row>
    <row r="13935" spans="2:3" x14ac:dyDescent="0.2">
      <c r="B13935" s="110"/>
      <c r="C13935" s="122"/>
    </row>
    <row r="13936" spans="2:3" x14ac:dyDescent="0.2">
      <c r="B13936" s="110"/>
      <c r="C13936" s="122"/>
    </row>
    <row r="13937" spans="2:3" x14ac:dyDescent="0.2">
      <c r="B13937" s="110"/>
      <c r="C13937" s="122"/>
    </row>
    <row r="13938" spans="2:3" x14ac:dyDescent="0.2">
      <c r="B13938" s="110"/>
      <c r="C13938" s="122"/>
    </row>
    <row r="13939" spans="2:3" x14ac:dyDescent="0.2">
      <c r="B13939" s="110"/>
      <c r="C13939" s="122"/>
    </row>
    <row r="13940" spans="2:3" x14ac:dyDescent="0.2">
      <c r="B13940" s="110"/>
      <c r="C13940" s="122"/>
    </row>
    <row r="13941" spans="2:3" x14ac:dyDescent="0.2">
      <c r="B13941" s="110"/>
      <c r="C13941" s="122"/>
    </row>
    <row r="13942" spans="2:3" x14ac:dyDescent="0.2">
      <c r="B13942" s="110"/>
      <c r="C13942" s="122"/>
    </row>
    <row r="13943" spans="2:3" x14ac:dyDescent="0.2">
      <c r="B13943" s="110"/>
      <c r="C13943" s="122"/>
    </row>
    <row r="13944" spans="2:3" x14ac:dyDescent="0.2">
      <c r="B13944" s="110"/>
      <c r="C13944" s="122"/>
    </row>
    <row r="13945" spans="2:3" x14ac:dyDescent="0.2">
      <c r="B13945" s="110"/>
      <c r="C13945" s="122"/>
    </row>
    <row r="13946" spans="2:3" x14ac:dyDescent="0.2">
      <c r="B13946" s="110"/>
      <c r="C13946" s="122"/>
    </row>
    <row r="13947" spans="2:3" x14ac:dyDescent="0.2">
      <c r="B13947" s="110"/>
      <c r="C13947" s="122"/>
    </row>
    <row r="13948" spans="2:3" x14ac:dyDescent="0.2">
      <c r="B13948" s="110"/>
      <c r="C13948" s="122"/>
    </row>
    <row r="13949" spans="2:3" x14ac:dyDescent="0.2">
      <c r="B13949" s="110"/>
      <c r="C13949" s="122"/>
    </row>
    <row r="13950" spans="2:3" x14ac:dyDescent="0.2">
      <c r="B13950" s="110"/>
      <c r="C13950" s="122"/>
    </row>
    <row r="13951" spans="2:3" x14ac:dyDescent="0.2">
      <c r="B13951" s="110"/>
      <c r="C13951" s="122"/>
    </row>
    <row r="13952" spans="2:3" x14ac:dyDescent="0.2">
      <c r="B13952" s="110"/>
      <c r="C13952" s="122"/>
    </row>
    <row r="13953" spans="2:3" x14ac:dyDescent="0.2">
      <c r="B13953" s="110"/>
      <c r="C13953" s="122"/>
    </row>
    <row r="13954" spans="2:3" x14ac:dyDescent="0.2">
      <c r="B13954" s="110"/>
      <c r="C13954" s="122"/>
    </row>
    <row r="13955" spans="2:3" x14ac:dyDescent="0.2">
      <c r="B13955" s="110"/>
      <c r="C13955" s="122"/>
    </row>
    <row r="13956" spans="2:3" x14ac:dyDescent="0.2">
      <c r="B13956" s="110"/>
      <c r="C13956" s="122"/>
    </row>
    <row r="13957" spans="2:3" x14ac:dyDescent="0.2">
      <c r="B13957" s="110"/>
      <c r="C13957" s="122"/>
    </row>
    <row r="13958" spans="2:3" x14ac:dyDescent="0.2">
      <c r="B13958" s="110"/>
      <c r="C13958" s="122"/>
    </row>
    <row r="13959" spans="2:3" x14ac:dyDescent="0.2">
      <c r="B13959" s="110"/>
      <c r="C13959" s="122"/>
    </row>
    <row r="13960" spans="2:3" x14ac:dyDescent="0.2">
      <c r="B13960" s="110"/>
      <c r="C13960" s="122"/>
    </row>
    <row r="13961" spans="2:3" x14ac:dyDescent="0.2">
      <c r="B13961" s="110"/>
      <c r="C13961" s="122"/>
    </row>
    <row r="13962" spans="2:3" x14ac:dyDescent="0.2">
      <c r="B13962" s="110"/>
      <c r="C13962" s="122"/>
    </row>
    <row r="13963" spans="2:3" x14ac:dyDescent="0.2">
      <c r="B13963" s="110"/>
      <c r="C13963" s="122"/>
    </row>
    <row r="13964" spans="2:3" x14ac:dyDescent="0.2">
      <c r="B13964" s="110"/>
      <c r="C13964" s="122"/>
    </row>
    <row r="13965" spans="2:3" x14ac:dyDescent="0.2">
      <c r="B13965" s="110"/>
      <c r="C13965" s="122"/>
    </row>
    <row r="13966" spans="2:3" x14ac:dyDescent="0.2">
      <c r="B13966" s="110"/>
      <c r="C13966" s="122"/>
    </row>
    <row r="13967" spans="2:3" x14ac:dyDescent="0.2">
      <c r="B13967" s="110"/>
      <c r="C13967" s="122"/>
    </row>
    <row r="13968" spans="2:3" x14ac:dyDescent="0.2">
      <c r="B13968" s="110"/>
      <c r="C13968" s="122"/>
    </row>
    <row r="13969" spans="2:3" x14ac:dyDescent="0.2">
      <c r="B13969" s="110"/>
      <c r="C13969" s="122"/>
    </row>
    <row r="13970" spans="2:3" x14ac:dyDescent="0.2">
      <c r="B13970" s="110"/>
      <c r="C13970" s="122"/>
    </row>
    <row r="13971" spans="2:3" x14ac:dyDescent="0.2">
      <c r="B13971" s="110"/>
      <c r="C13971" s="122"/>
    </row>
    <row r="13972" spans="2:3" x14ac:dyDescent="0.2">
      <c r="B13972" s="110"/>
      <c r="C13972" s="122"/>
    </row>
    <row r="13973" spans="2:3" x14ac:dyDescent="0.2">
      <c r="B13973" s="110"/>
      <c r="C13973" s="122"/>
    </row>
    <row r="13974" spans="2:3" x14ac:dyDescent="0.2">
      <c r="B13974" s="110"/>
      <c r="C13974" s="122"/>
    </row>
    <row r="13975" spans="2:3" x14ac:dyDescent="0.2">
      <c r="B13975" s="110"/>
      <c r="C13975" s="122"/>
    </row>
    <row r="13976" spans="2:3" x14ac:dyDescent="0.2">
      <c r="B13976" s="110"/>
      <c r="C13976" s="122"/>
    </row>
    <row r="13977" spans="2:3" x14ac:dyDescent="0.2">
      <c r="B13977" s="110"/>
      <c r="C13977" s="122"/>
    </row>
    <row r="13978" spans="2:3" x14ac:dyDescent="0.2">
      <c r="B13978" s="110"/>
      <c r="C13978" s="122"/>
    </row>
    <row r="13979" spans="2:3" x14ac:dyDescent="0.2">
      <c r="B13979" s="110"/>
      <c r="C13979" s="122"/>
    </row>
    <row r="13980" spans="2:3" x14ac:dyDescent="0.2">
      <c r="B13980" s="110"/>
      <c r="C13980" s="122"/>
    </row>
    <row r="13981" spans="2:3" x14ac:dyDescent="0.2">
      <c r="B13981" s="110"/>
      <c r="C13981" s="122"/>
    </row>
    <row r="13982" spans="2:3" x14ac:dyDescent="0.2">
      <c r="B13982" s="110"/>
      <c r="C13982" s="122"/>
    </row>
    <row r="13983" spans="2:3" x14ac:dyDescent="0.2">
      <c r="B13983" s="110"/>
      <c r="C13983" s="122"/>
    </row>
    <row r="13984" spans="2:3" x14ac:dyDescent="0.2">
      <c r="B13984" s="110"/>
      <c r="C13984" s="122"/>
    </row>
    <row r="13985" spans="2:3" x14ac:dyDescent="0.2">
      <c r="B13985" s="110"/>
      <c r="C13985" s="122"/>
    </row>
    <row r="13986" spans="2:3" x14ac:dyDescent="0.2">
      <c r="B13986" s="110"/>
      <c r="C13986" s="122"/>
    </row>
    <row r="13987" spans="2:3" x14ac:dyDescent="0.2">
      <c r="B13987" s="110"/>
      <c r="C13987" s="122"/>
    </row>
    <row r="13988" spans="2:3" x14ac:dyDescent="0.2">
      <c r="B13988" s="110"/>
      <c r="C13988" s="122"/>
    </row>
    <row r="13989" spans="2:3" x14ac:dyDescent="0.2">
      <c r="B13989" s="110"/>
      <c r="C13989" s="122"/>
    </row>
    <row r="13990" spans="2:3" x14ac:dyDescent="0.2">
      <c r="B13990" s="110"/>
      <c r="C13990" s="122"/>
    </row>
    <row r="13991" spans="2:3" x14ac:dyDescent="0.2">
      <c r="B13991" s="110"/>
      <c r="C13991" s="122"/>
    </row>
    <row r="13992" spans="2:3" x14ac:dyDescent="0.2">
      <c r="B13992" s="110"/>
      <c r="C13992" s="122"/>
    </row>
    <row r="13993" spans="2:3" x14ac:dyDescent="0.2">
      <c r="B13993" s="110"/>
      <c r="C13993" s="122"/>
    </row>
    <row r="13994" spans="2:3" x14ac:dyDescent="0.2">
      <c r="B13994" s="110"/>
      <c r="C13994" s="122"/>
    </row>
    <row r="13995" spans="2:3" x14ac:dyDescent="0.2">
      <c r="B13995" s="110"/>
      <c r="C13995" s="122"/>
    </row>
    <row r="13996" spans="2:3" x14ac:dyDescent="0.2">
      <c r="B13996" s="110"/>
      <c r="C13996" s="122"/>
    </row>
    <row r="13997" spans="2:3" x14ac:dyDescent="0.2">
      <c r="B13997" s="110"/>
      <c r="C13997" s="122"/>
    </row>
    <row r="13998" spans="2:3" x14ac:dyDescent="0.2">
      <c r="B13998" s="110"/>
      <c r="C13998" s="122"/>
    </row>
    <row r="13999" spans="2:3" x14ac:dyDescent="0.2">
      <c r="B13999" s="110"/>
      <c r="C13999" s="122"/>
    </row>
    <row r="14000" spans="2:3" x14ac:dyDescent="0.2">
      <c r="B14000" s="110"/>
      <c r="C14000" s="122"/>
    </row>
    <row r="14001" spans="2:3" x14ac:dyDescent="0.2">
      <c r="B14001" s="110"/>
      <c r="C14001" s="122"/>
    </row>
    <row r="14002" spans="2:3" x14ac:dyDescent="0.2">
      <c r="B14002" s="110"/>
      <c r="C14002" s="122"/>
    </row>
    <row r="14003" spans="2:3" x14ac:dyDescent="0.2">
      <c r="B14003" s="110"/>
      <c r="C14003" s="122"/>
    </row>
    <row r="14004" spans="2:3" x14ac:dyDescent="0.2">
      <c r="B14004" s="110"/>
      <c r="C14004" s="122"/>
    </row>
    <row r="14005" spans="2:3" x14ac:dyDescent="0.2">
      <c r="B14005" s="110"/>
      <c r="C14005" s="122"/>
    </row>
    <row r="14006" spans="2:3" x14ac:dyDescent="0.2">
      <c r="B14006" s="110"/>
      <c r="C14006" s="122"/>
    </row>
    <row r="14007" spans="2:3" x14ac:dyDescent="0.2">
      <c r="B14007" s="110"/>
      <c r="C14007" s="122"/>
    </row>
    <row r="14008" spans="2:3" x14ac:dyDescent="0.2">
      <c r="B14008" s="110"/>
      <c r="C14008" s="122"/>
    </row>
    <row r="14009" spans="2:3" x14ac:dyDescent="0.2">
      <c r="B14009" s="110"/>
      <c r="C14009" s="122"/>
    </row>
    <row r="14010" spans="2:3" x14ac:dyDescent="0.2">
      <c r="B14010" s="110"/>
      <c r="C14010" s="122"/>
    </row>
    <row r="14011" spans="2:3" x14ac:dyDescent="0.2">
      <c r="B14011" s="110"/>
      <c r="C14011" s="122"/>
    </row>
    <row r="14012" spans="2:3" x14ac:dyDescent="0.2">
      <c r="B14012" s="110"/>
      <c r="C14012" s="122"/>
    </row>
    <row r="14013" spans="2:3" x14ac:dyDescent="0.2">
      <c r="B14013" s="110"/>
      <c r="C14013" s="122"/>
    </row>
    <row r="14014" spans="2:3" x14ac:dyDescent="0.2">
      <c r="B14014" s="110"/>
      <c r="C14014" s="122"/>
    </row>
    <row r="14015" spans="2:3" x14ac:dyDescent="0.2">
      <c r="B14015" s="110"/>
      <c r="C14015" s="122"/>
    </row>
    <row r="14016" spans="2:3" x14ac:dyDescent="0.2">
      <c r="B14016" s="110"/>
      <c r="C14016" s="122"/>
    </row>
    <row r="14017" spans="2:3" x14ac:dyDescent="0.2">
      <c r="B14017" s="110"/>
      <c r="C14017" s="122"/>
    </row>
    <row r="14018" spans="2:3" x14ac:dyDescent="0.2">
      <c r="B14018" s="110"/>
      <c r="C14018" s="122"/>
    </row>
    <row r="14019" spans="2:3" x14ac:dyDescent="0.2">
      <c r="B14019" s="110"/>
      <c r="C14019" s="122"/>
    </row>
    <row r="14020" spans="2:3" x14ac:dyDescent="0.2">
      <c r="B14020" s="110"/>
      <c r="C14020" s="122"/>
    </row>
    <row r="14021" spans="2:3" x14ac:dyDescent="0.2">
      <c r="B14021" s="110"/>
      <c r="C14021" s="122"/>
    </row>
    <row r="14022" spans="2:3" x14ac:dyDescent="0.2">
      <c r="B14022" s="110"/>
      <c r="C14022" s="122"/>
    </row>
    <row r="14023" spans="2:3" x14ac:dyDescent="0.2">
      <c r="B14023" s="110"/>
      <c r="C14023" s="122"/>
    </row>
    <row r="14024" spans="2:3" x14ac:dyDescent="0.2">
      <c r="B14024" s="110"/>
      <c r="C14024" s="122"/>
    </row>
    <row r="14025" spans="2:3" x14ac:dyDescent="0.2">
      <c r="B14025" s="110"/>
      <c r="C14025" s="122"/>
    </row>
    <row r="14026" spans="2:3" x14ac:dyDescent="0.2">
      <c r="B14026" s="110"/>
      <c r="C14026" s="122"/>
    </row>
    <row r="14027" spans="2:3" x14ac:dyDescent="0.2">
      <c r="B14027" s="110"/>
      <c r="C14027" s="122"/>
    </row>
    <row r="14028" spans="2:3" x14ac:dyDescent="0.2">
      <c r="B14028" s="110"/>
      <c r="C14028" s="122"/>
    </row>
    <row r="14029" spans="2:3" x14ac:dyDescent="0.2">
      <c r="B14029" s="110"/>
      <c r="C14029" s="122"/>
    </row>
    <row r="14030" spans="2:3" x14ac:dyDescent="0.2">
      <c r="B14030" s="110"/>
      <c r="C14030" s="122"/>
    </row>
    <row r="14031" spans="2:3" x14ac:dyDescent="0.2">
      <c r="B14031" s="110"/>
      <c r="C14031" s="122"/>
    </row>
    <row r="14032" spans="2:3" x14ac:dyDescent="0.2">
      <c r="B14032" s="110"/>
      <c r="C14032" s="122"/>
    </row>
    <row r="14033" spans="2:3" x14ac:dyDescent="0.2">
      <c r="B14033" s="110"/>
      <c r="C14033" s="122"/>
    </row>
    <row r="14034" spans="2:3" x14ac:dyDescent="0.2">
      <c r="B14034" s="110"/>
      <c r="C14034" s="122"/>
    </row>
    <row r="14035" spans="2:3" x14ac:dyDescent="0.2">
      <c r="B14035" s="110"/>
      <c r="C14035" s="122"/>
    </row>
    <row r="14036" spans="2:3" x14ac:dyDescent="0.2">
      <c r="B14036" s="110"/>
      <c r="C14036" s="122"/>
    </row>
    <row r="14037" spans="2:3" x14ac:dyDescent="0.2">
      <c r="B14037" s="110"/>
      <c r="C14037" s="122"/>
    </row>
    <row r="14038" spans="2:3" x14ac:dyDescent="0.2">
      <c r="B14038" s="110"/>
      <c r="C14038" s="122"/>
    </row>
    <row r="14039" spans="2:3" x14ac:dyDescent="0.2">
      <c r="B14039" s="110"/>
      <c r="C14039" s="122"/>
    </row>
    <row r="14040" spans="2:3" x14ac:dyDescent="0.2">
      <c r="B14040" s="110"/>
      <c r="C14040" s="122"/>
    </row>
    <row r="14041" spans="2:3" x14ac:dyDescent="0.2">
      <c r="B14041" s="110"/>
      <c r="C14041" s="122"/>
    </row>
    <row r="14042" spans="2:3" x14ac:dyDescent="0.2">
      <c r="B14042" s="110"/>
      <c r="C14042" s="122"/>
    </row>
    <row r="14043" spans="2:3" x14ac:dyDescent="0.2">
      <c r="B14043" s="110"/>
      <c r="C14043" s="122"/>
    </row>
    <row r="14044" spans="2:3" x14ac:dyDescent="0.2">
      <c r="B14044" s="110"/>
      <c r="C14044" s="122"/>
    </row>
    <row r="14045" spans="2:3" x14ac:dyDescent="0.2">
      <c r="B14045" s="110"/>
      <c r="C14045" s="122"/>
    </row>
    <row r="14046" spans="2:3" x14ac:dyDescent="0.2">
      <c r="B14046" s="110"/>
      <c r="C14046" s="122"/>
    </row>
    <row r="14047" spans="2:3" x14ac:dyDescent="0.2">
      <c r="B14047" s="110"/>
      <c r="C14047" s="122"/>
    </row>
    <row r="14048" spans="2:3" x14ac:dyDescent="0.2">
      <c r="B14048" s="110"/>
      <c r="C14048" s="122"/>
    </row>
    <row r="14049" spans="2:3" x14ac:dyDescent="0.2">
      <c r="B14049" s="110"/>
      <c r="C14049" s="122"/>
    </row>
    <row r="14050" spans="2:3" x14ac:dyDescent="0.2">
      <c r="B14050" s="110"/>
      <c r="C14050" s="122"/>
    </row>
    <row r="14051" spans="2:3" x14ac:dyDescent="0.2">
      <c r="B14051" s="110"/>
      <c r="C14051" s="122"/>
    </row>
    <row r="14052" spans="2:3" x14ac:dyDescent="0.2">
      <c r="B14052" s="110"/>
      <c r="C14052" s="122"/>
    </row>
    <row r="14053" spans="2:3" x14ac:dyDescent="0.2">
      <c r="B14053" s="110"/>
      <c r="C14053" s="122"/>
    </row>
    <row r="14054" spans="2:3" x14ac:dyDescent="0.2">
      <c r="B14054" s="110"/>
      <c r="C14054" s="122"/>
    </row>
    <row r="14055" spans="2:3" x14ac:dyDescent="0.2">
      <c r="B14055" s="110"/>
      <c r="C14055" s="122"/>
    </row>
    <row r="14056" spans="2:3" x14ac:dyDescent="0.2">
      <c r="B14056" s="110"/>
      <c r="C14056" s="122"/>
    </row>
    <row r="14057" spans="2:3" x14ac:dyDescent="0.2">
      <c r="B14057" s="110"/>
      <c r="C14057" s="122"/>
    </row>
    <row r="14058" spans="2:3" x14ac:dyDescent="0.2">
      <c r="B14058" s="110"/>
      <c r="C14058" s="122"/>
    </row>
    <row r="14059" spans="2:3" x14ac:dyDescent="0.2">
      <c r="B14059" s="110"/>
      <c r="C14059" s="122"/>
    </row>
    <row r="14060" spans="2:3" x14ac:dyDescent="0.2">
      <c r="B14060" s="110"/>
      <c r="C14060" s="122"/>
    </row>
    <row r="14061" spans="2:3" x14ac:dyDescent="0.2">
      <c r="B14061" s="110"/>
      <c r="C14061" s="122"/>
    </row>
    <row r="14062" spans="2:3" x14ac:dyDescent="0.2">
      <c r="B14062" s="110"/>
      <c r="C14062" s="122"/>
    </row>
    <row r="14063" spans="2:3" x14ac:dyDescent="0.2">
      <c r="B14063" s="110"/>
      <c r="C14063" s="122"/>
    </row>
    <row r="14064" spans="2:3" x14ac:dyDescent="0.2">
      <c r="B14064" s="110"/>
      <c r="C14064" s="122"/>
    </row>
    <row r="14065" spans="2:3" x14ac:dyDescent="0.2">
      <c r="B14065" s="110"/>
      <c r="C14065" s="122"/>
    </row>
    <row r="14066" spans="2:3" x14ac:dyDescent="0.2">
      <c r="B14066" s="110"/>
      <c r="C14066" s="122"/>
    </row>
    <row r="14067" spans="2:3" x14ac:dyDescent="0.2">
      <c r="B14067" s="110"/>
      <c r="C14067" s="122"/>
    </row>
    <row r="14068" spans="2:3" x14ac:dyDescent="0.2">
      <c r="B14068" s="110"/>
      <c r="C14068" s="122"/>
    </row>
    <row r="14069" spans="2:3" x14ac:dyDescent="0.2">
      <c r="B14069" s="110"/>
      <c r="C14069" s="122"/>
    </row>
    <row r="14070" spans="2:3" x14ac:dyDescent="0.2">
      <c r="B14070" s="110"/>
      <c r="C14070" s="122"/>
    </row>
    <row r="14071" spans="2:3" x14ac:dyDescent="0.2">
      <c r="B14071" s="110"/>
      <c r="C14071" s="122"/>
    </row>
    <row r="14072" spans="2:3" x14ac:dyDescent="0.2">
      <c r="B14072" s="110"/>
      <c r="C14072" s="122"/>
    </row>
    <row r="14073" spans="2:3" x14ac:dyDescent="0.2">
      <c r="B14073" s="110"/>
      <c r="C14073" s="122"/>
    </row>
    <row r="14074" spans="2:3" x14ac:dyDescent="0.2">
      <c r="B14074" s="110"/>
      <c r="C14074" s="122"/>
    </row>
    <row r="14075" spans="2:3" x14ac:dyDescent="0.2">
      <c r="B14075" s="110"/>
      <c r="C14075" s="122"/>
    </row>
    <row r="14076" spans="2:3" x14ac:dyDescent="0.2">
      <c r="B14076" s="110"/>
      <c r="C14076" s="122"/>
    </row>
    <row r="14077" spans="2:3" x14ac:dyDescent="0.2">
      <c r="B14077" s="110"/>
      <c r="C14077" s="122"/>
    </row>
    <row r="14078" spans="2:3" x14ac:dyDescent="0.2">
      <c r="B14078" s="110"/>
      <c r="C14078" s="122"/>
    </row>
    <row r="14079" spans="2:3" x14ac:dyDescent="0.2">
      <c r="B14079" s="110"/>
      <c r="C14079" s="122"/>
    </row>
    <row r="14080" spans="2:3" x14ac:dyDescent="0.2">
      <c r="B14080" s="110"/>
      <c r="C14080" s="122"/>
    </row>
    <row r="14081" spans="2:3" x14ac:dyDescent="0.2">
      <c r="B14081" s="110"/>
      <c r="C14081" s="122"/>
    </row>
    <row r="14082" spans="2:3" x14ac:dyDescent="0.2">
      <c r="B14082" s="110"/>
      <c r="C14082" s="122"/>
    </row>
    <row r="14083" spans="2:3" x14ac:dyDescent="0.2">
      <c r="B14083" s="110"/>
      <c r="C14083" s="122"/>
    </row>
    <row r="14084" spans="2:3" x14ac:dyDescent="0.2">
      <c r="B14084" s="110"/>
      <c r="C14084" s="122"/>
    </row>
    <row r="14085" spans="2:3" x14ac:dyDescent="0.2">
      <c r="B14085" s="110"/>
      <c r="C14085" s="122"/>
    </row>
    <row r="14086" spans="2:3" x14ac:dyDescent="0.2">
      <c r="B14086" s="110"/>
      <c r="C14086" s="122"/>
    </row>
    <row r="14087" spans="2:3" x14ac:dyDescent="0.2">
      <c r="B14087" s="110"/>
      <c r="C14087" s="122"/>
    </row>
    <row r="14088" spans="2:3" x14ac:dyDescent="0.2">
      <c r="B14088" s="110"/>
      <c r="C14088" s="122"/>
    </row>
    <row r="14089" spans="2:3" x14ac:dyDescent="0.2">
      <c r="B14089" s="110"/>
      <c r="C14089" s="122"/>
    </row>
    <row r="14090" spans="2:3" x14ac:dyDescent="0.2">
      <c r="B14090" s="110"/>
      <c r="C14090" s="122"/>
    </row>
    <row r="14091" spans="2:3" x14ac:dyDescent="0.2">
      <c r="B14091" s="110"/>
      <c r="C14091" s="122"/>
    </row>
    <row r="14092" spans="2:3" x14ac:dyDescent="0.2">
      <c r="B14092" s="110"/>
      <c r="C14092" s="122"/>
    </row>
    <row r="14093" spans="2:3" x14ac:dyDescent="0.2">
      <c r="B14093" s="110"/>
      <c r="C14093" s="122"/>
    </row>
    <row r="14094" spans="2:3" x14ac:dyDescent="0.2">
      <c r="B14094" s="110"/>
      <c r="C14094" s="122"/>
    </row>
    <row r="14095" spans="2:3" x14ac:dyDescent="0.2">
      <c r="B14095" s="110"/>
      <c r="C14095" s="122"/>
    </row>
    <row r="14096" spans="2:3" x14ac:dyDescent="0.2">
      <c r="B14096" s="110"/>
      <c r="C14096" s="122"/>
    </row>
    <row r="14097" spans="2:3" x14ac:dyDescent="0.2">
      <c r="B14097" s="110"/>
      <c r="C14097" s="122"/>
    </row>
    <row r="14098" spans="2:3" x14ac:dyDescent="0.2">
      <c r="B14098" s="110"/>
      <c r="C14098" s="122"/>
    </row>
    <row r="14099" spans="2:3" x14ac:dyDescent="0.2">
      <c r="B14099" s="110"/>
      <c r="C14099" s="122"/>
    </row>
    <row r="14100" spans="2:3" x14ac:dyDescent="0.2">
      <c r="B14100" s="110"/>
      <c r="C14100" s="122"/>
    </row>
    <row r="14101" spans="2:3" x14ac:dyDescent="0.2">
      <c r="B14101" s="110"/>
      <c r="C14101" s="122"/>
    </row>
    <row r="14102" spans="2:3" x14ac:dyDescent="0.2">
      <c r="B14102" s="110"/>
      <c r="C14102" s="122"/>
    </row>
    <row r="14103" spans="2:3" x14ac:dyDescent="0.2">
      <c r="B14103" s="110"/>
      <c r="C14103" s="122"/>
    </row>
    <row r="14104" spans="2:3" x14ac:dyDescent="0.2">
      <c r="B14104" s="110"/>
      <c r="C14104" s="122"/>
    </row>
    <row r="14105" spans="2:3" x14ac:dyDescent="0.2">
      <c r="B14105" s="110"/>
      <c r="C14105" s="122"/>
    </row>
    <row r="14106" spans="2:3" x14ac:dyDescent="0.2">
      <c r="B14106" s="110"/>
      <c r="C14106" s="122"/>
    </row>
    <row r="14107" spans="2:3" x14ac:dyDescent="0.2">
      <c r="B14107" s="110"/>
      <c r="C14107" s="122"/>
    </row>
    <row r="14108" spans="2:3" x14ac:dyDescent="0.2">
      <c r="B14108" s="110"/>
      <c r="C14108" s="122"/>
    </row>
    <row r="14109" spans="2:3" x14ac:dyDescent="0.2">
      <c r="B14109" s="110"/>
      <c r="C14109" s="122"/>
    </row>
    <row r="14110" spans="2:3" x14ac:dyDescent="0.2">
      <c r="B14110" s="110"/>
      <c r="C14110" s="122"/>
    </row>
    <row r="14111" spans="2:3" x14ac:dyDescent="0.2">
      <c r="B14111" s="110"/>
      <c r="C14111" s="122"/>
    </row>
    <row r="14112" spans="2:3" x14ac:dyDescent="0.2">
      <c r="B14112" s="110"/>
      <c r="C14112" s="122"/>
    </row>
    <row r="14113" spans="2:3" x14ac:dyDescent="0.2">
      <c r="B14113" s="110"/>
      <c r="C14113" s="122"/>
    </row>
    <row r="14114" spans="2:3" x14ac:dyDescent="0.2">
      <c r="B14114" s="110"/>
      <c r="C14114" s="122"/>
    </row>
    <row r="14115" spans="2:3" x14ac:dyDescent="0.2">
      <c r="B14115" s="110"/>
      <c r="C14115" s="122"/>
    </row>
    <row r="14116" spans="2:3" x14ac:dyDescent="0.2">
      <c r="B14116" s="110"/>
      <c r="C14116" s="122"/>
    </row>
    <row r="14117" spans="2:3" x14ac:dyDescent="0.2">
      <c r="B14117" s="110"/>
      <c r="C14117" s="122"/>
    </row>
    <row r="14118" spans="2:3" x14ac:dyDescent="0.2">
      <c r="B14118" s="110"/>
      <c r="C14118" s="122"/>
    </row>
    <row r="14119" spans="2:3" x14ac:dyDescent="0.2">
      <c r="B14119" s="110"/>
      <c r="C14119" s="122"/>
    </row>
    <row r="14120" spans="2:3" x14ac:dyDescent="0.2">
      <c r="B14120" s="110"/>
      <c r="C14120" s="122"/>
    </row>
    <row r="14121" spans="2:3" x14ac:dyDescent="0.2">
      <c r="B14121" s="110"/>
      <c r="C14121" s="122"/>
    </row>
    <row r="14122" spans="2:3" x14ac:dyDescent="0.2">
      <c r="B14122" s="110"/>
      <c r="C14122" s="122"/>
    </row>
    <row r="14123" spans="2:3" x14ac:dyDescent="0.2">
      <c r="B14123" s="110"/>
      <c r="C14123" s="122"/>
    </row>
    <row r="14124" spans="2:3" x14ac:dyDescent="0.2">
      <c r="B14124" s="110"/>
      <c r="C14124" s="122"/>
    </row>
    <row r="14125" spans="2:3" x14ac:dyDescent="0.2">
      <c r="B14125" s="110"/>
      <c r="C14125" s="122"/>
    </row>
    <row r="14126" spans="2:3" x14ac:dyDescent="0.2">
      <c r="B14126" s="110"/>
      <c r="C14126" s="122"/>
    </row>
    <row r="14127" spans="2:3" x14ac:dyDescent="0.2">
      <c r="B14127" s="110"/>
      <c r="C14127" s="122"/>
    </row>
    <row r="14128" spans="2:3" x14ac:dyDescent="0.2">
      <c r="B14128" s="110"/>
      <c r="C14128" s="122"/>
    </row>
    <row r="14129" spans="2:3" x14ac:dyDescent="0.2">
      <c r="B14129" s="110"/>
      <c r="C14129" s="122"/>
    </row>
    <row r="14130" spans="2:3" x14ac:dyDescent="0.2">
      <c r="B14130" s="110"/>
      <c r="C14130" s="122"/>
    </row>
    <row r="14131" spans="2:3" x14ac:dyDescent="0.2">
      <c r="B14131" s="110"/>
      <c r="C14131" s="122"/>
    </row>
    <row r="14132" spans="2:3" x14ac:dyDescent="0.2">
      <c r="B14132" s="110"/>
      <c r="C14132" s="122"/>
    </row>
    <row r="14133" spans="2:3" x14ac:dyDescent="0.2">
      <c r="B14133" s="110"/>
      <c r="C14133" s="122"/>
    </row>
    <row r="14134" spans="2:3" x14ac:dyDescent="0.2">
      <c r="B14134" s="110"/>
      <c r="C14134" s="122"/>
    </row>
    <row r="14135" spans="2:3" x14ac:dyDescent="0.2">
      <c r="B14135" s="110"/>
      <c r="C14135" s="122"/>
    </row>
    <row r="14136" spans="2:3" x14ac:dyDescent="0.2">
      <c r="B14136" s="110"/>
      <c r="C14136" s="122"/>
    </row>
    <row r="14137" spans="2:3" x14ac:dyDescent="0.2">
      <c r="B14137" s="110"/>
      <c r="C14137" s="122"/>
    </row>
    <row r="14138" spans="2:3" x14ac:dyDescent="0.2">
      <c r="B14138" s="110"/>
      <c r="C14138" s="122"/>
    </row>
    <row r="14139" spans="2:3" x14ac:dyDescent="0.2">
      <c r="B14139" s="110"/>
      <c r="C14139" s="122"/>
    </row>
    <row r="14140" spans="2:3" x14ac:dyDescent="0.2">
      <c r="B14140" s="110"/>
      <c r="C14140" s="122"/>
    </row>
    <row r="14141" spans="2:3" x14ac:dyDescent="0.2">
      <c r="B14141" s="110"/>
      <c r="C14141" s="122"/>
    </row>
    <row r="14142" spans="2:3" x14ac:dyDescent="0.2">
      <c r="B14142" s="110"/>
      <c r="C14142" s="122"/>
    </row>
    <row r="14143" spans="2:3" x14ac:dyDescent="0.2">
      <c r="B14143" s="110"/>
      <c r="C14143" s="122"/>
    </row>
    <row r="14144" spans="2:3" x14ac:dyDescent="0.2">
      <c r="B14144" s="110"/>
      <c r="C14144" s="122"/>
    </row>
    <row r="14145" spans="2:3" x14ac:dyDescent="0.2">
      <c r="B14145" s="110"/>
      <c r="C14145" s="122"/>
    </row>
    <row r="14146" spans="2:3" x14ac:dyDescent="0.2">
      <c r="B14146" s="110"/>
      <c r="C14146" s="122"/>
    </row>
    <row r="14147" spans="2:3" x14ac:dyDescent="0.2">
      <c r="B14147" s="110"/>
      <c r="C14147" s="122"/>
    </row>
    <row r="14148" spans="2:3" x14ac:dyDescent="0.2">
      <c r="B14148" s="110"/>
      <c r="C14148" s="122"/>
    </row>
    <row r="14149" spans="2:3" x14ac:dyDescent="0.2">
      <c r="B14149" s="110"/>
      <c r="C14149" s="122"/>
    </row>
    <row r="14150" spans="2:3" x14ac:dyDescent="0.2">
      <c r="B14150" s="110"/>
      <c r="C14150" s="122"/>
    </row>
    <row r="14151" spans="2:3" x14ac:dyDescent="0.2">
      <c r="B14151" s="110"/>
      <c r="C14151" s="122"/>
    </row>
    <row r="14152" spans="2:3" x14ac:dyDescent="0.2">
      <c r="B14152" s="110"/>
      <c r="C14152" s="122"/>
    </row>
    <row r="14153" spans="2:3" x14ac:dyDescent="0.2">
      <c r="B14153" s="110"/>
      <c r="C14153" s="122"/>
    </row>
    <row r="14154" spans="2:3" x14ac:dyDescent="0.2">
      <c r="B14154" s="110"/>
      <c r="C14154" s="122"/>
    </row>
    <row r="14155" spans="2:3" x14ac:dyDescent="0.2">
      <c r="B14155" s="110"/>
      <c r="C14155" s="122"/>
    </row>
    <row r="14156" spans="2:3" x14ac:dyDescent="0.2">
      <c r="B14156" s="110"/>
      <c r="C14156" s="122"/>
    </row>
    <row r="14157" spans="2:3" x14ac:dyDescent="0.2">
      <c r="B14157" s="110"/>
      <c r="C14157" s="122"/>
    </row>
    <row r="14158" spans="2:3" x14ac:dyDescent="0.2">
      <c r="B14158" s="110"/>
      <c r="C14158" s="122"/>
    </row>
    <row r="14159" spans="2:3" x14ac:dyDescent="0.2">
      <c r="B14159" s="110"/>
      <c r="C14159" s="122"/>
    </row>
    <row r="14160" spans="2:3" x14ac:dyDescent="0.2">
      <c r="B14160" s="110"/>
      <c r="C14160" s="122"/>
    </row>
    <row r="14161" spans="2:3" x14ac:dyDescent="0.2">
      <c r="B14161" s="110"/>
      <c r="C14161" s="122"/>
    </row>
    <row r="14162" spans="2:3" x14ac:dyDescent="0.2">
      <c r="B14162" s="110"/>
      <c r="C14162" s="122"/>
    </row>
    <row r="14163" spans="2:3" x14ac:dyDescent="0.2">
      <c r="B14163" s="110"/>
      <c r="C14163" s="122"/>
    </row>
    <row r="14164" spans="2:3" x14ac:dyDescent="0.2">
      <c r="B14164" s="110"/>
      <c r="C14164" s="122"/>
    </row>
    <row r="14165" spans="2:3" x14ac:dyDescent="0.2">
      <c r="B14165" s="110"/>
      <c r="C14165" s="122"/>
    </row>
    <row r="14166" spans="2:3" x14ac:dyDescent="0.2">
      <c r="B14166" s="110"/>
      <c r="C14166" s="122"/>
    </row>
    <row r="14167" spans="2:3" x14ac:dyDescent="0.2">
      <c r="B14167" s="110"/>
      <c r="C14167" s="122"/>
    </row>
    <row r="14168" spans="2:3" x14ac:dyDescent="0.2">
      <c r="B14168" s="110"/>
      <c r="C14168" s="122"/>
    </row>
    <row r="14169" spans="2:3" x14ac:dyDescent="0.2">
      <c r="B14169" s="110"/>
      <c r="C14169" s="122"/>
    </row>
    <row r="14170" spans="2:3" x14ac:dyDescent="0.2">
      <c r="B14170" s="110"/>
      <c r="C14170" s="122"/>
    </row>
    <row r="14171" spans="2:3" x14ac:dyDescent="0.2">
      <c r="B14171" s="110"/>
      <c r="C14171" s="122"/>
    </row>
    <row r="14172" spans="2:3" x14ac:dyDescent="0.2">
      <c r="B14172" s="110"/>
      <c r="C14172" s="122"/>
    </row>
    <row r="14173" spans="2:3" x14ac:dyDescent="0.2">
      <c r="B14173" s="110"/>
      <c r="C14173" s="122"/>
    </row>
    <row r="14174" spans="2:3" x14ac:dyDescent="0.2">
      <c r="B14174" s="110"/>
      <c r="C14174" s="122"/>
    </row>
    <row r="14175" spans="2:3" x14ac:dyDescent="0.2">
      <c r="B14175" s="110"/>
      <c r="C14175" s="122"/>
    </row>
    <row r="14176" spans="2:3" x14ac:dyDescent="0.2">
      <c r="B14176" s="110"/>
      <c r="C14176" s="122"/>
    </row>
    <row r="14177" spans="2:3" x14ac:dyDescent="0.2">
      <c r="B14177" s="110"/>
      <c r="C14177" s="122"/>
    </row>
    <row r="14178" spans="2:3" x14ac:dyDescent="0.2">
      <c r="B14178" s="110"/>
      <c r="C14178" s="122"/>
    </row>
    <row r="14179" spans="2:3" x14ac:dyDescent="0.2">
      <c r="B14179" s="110"/>
      <c r="C14179" s="122"/>
    </row>
    <row r="14180" spans="2:3" x14ac:dyDescent="0.2">
      <c r="B14180" s="110"/>
      <c r="C14180" s="122"/>
    </row>
    <row r="14181" spans="2:3" x14ac:dyDescent="0.2">
      <c r="B14181" s="110"/>
      <c r="C14181" s="122"/>
    </row>
    <row r="14182" spans="2:3" x14ac:dyDescent="0.2">
      <c r="B14182" s="110"/>
      <c r="C14182" s="122"/>
    </row>
    <row r="14183" spans="2:3" x14ac:dyDescent="0.2">
      <c r="B14183" s="110"/>
      <c r="C14183" s="122"/>
    </row>
    <row r="14184" spans="2:3" x14ac:dyDescent="0.2">
      <c r="B14184" s="110"/>
      <c r="C14184" s="122"/>
    </row>
    <row r="14185" spans="2:3" x14ac:dyDescent="0.2">
      <c r="B14185" s="110"/>
      <c r="C14185" s="122"/>
    </row>
    <row r="14186" spans="2:3" x14ac:dyDescent="0.2">
      <c r="B14186" s="110"/>
      <c r="C14186" s="122"/>
    </row>
    <row r="14187" spans="2:3" x14ac:dyDescent="0.2">
      <c r="B14187" s="110"/>
      <c r="C14187" s="122"/>
    </row>
    <row r="14188" spans="2:3" x14ac:dyDescent="0.2">
      <c r="B14188" s="110"/>
      <c r="C14188" s="122"/>
    </row>
    <row r="14189" spans="2:3" x14ac:dyDescent="0.2">
      <c r="B14189" s="110"/>
      <c r="C14189" s="122"/>
    </row>
    <row r="14190" spans="2:3" x14ac:dyDescent="0.2">
      <c r="B14190" s="110"/>
      <c r="C14190" s="122"/>
    </row>
    <row r="14191" spans="2:3" x14ac:dyDescent="0.2">
      <c r="B14191" s="110"/>
      <c r="C14191" s="122"/>
    </row>
    <row r="14192" spans="2:3" x14ac:dyDescent="0.2">
      <c r="B14192" s="110"/>
      <c r="C14192" s="122"/>
    </row>
    <row r="14193" spans="2:3" x14ac:dyDescent="0.2">
      <c r="B14193" s="110"/>
      <c r="C14193" s="122"/>
    </row>
    <row r="14194" spans="2:3" x14ac:dyDescent="0.2">
      <c r="B14194" s="110"/>
      <c r="C14194" s="122"/>
    </row>
    <row r="14195" spans="2:3" x14ac:dyDescent="0.2">
      <c r="B14195" s="110"/>
      <c r="C14195" s="122"/>
    </row>
    <row r="14196" spans="2:3" x14ac:dyDescent="0.2">
      <c r="B14196" s="110"/>
      <c r="C14196" s="122"/>
    </row>
    <row r="14197" spans="2:3" x14ac:dyDescent="0.2">
      <c r="B14197" s="110"/>
      <c r="C14197" s="122"/>
    </row>
    <row r="14198" spans="2:3" x14ac:dyDescent="0.2">
      <c r="B14198" s="110"/>
      <c r="C14198" s="122"/>
    </row>
    <row r="14199" spans="2:3" x14ac:dyDescent="0.2">
      <c r="B14199" s="110"/>
      <c r="C14199" s="122"/>
    </row>
    <row r="14200" spans="2:3" x14ac:dyDescent="0.2">
      <c r="B14200" s="110"/>
      <c r="C14200" s="122"/>
    </row>
    <row r="14201" spans="2:3" x14ac:dyDescent="0.2">
      <c r="B14201" s="110"/>
      <c r="C14201" s="122"/>
    </row>
    <row r="14202" spans="2:3" x14ac:dyDescent="0.2">
      <c r="B14202" s="110"/>
      <c r="C14202" s="122"/>
    </row>
    <row r="14203" spans="2:3" x14ac:dyDescent="0.2">
      <c r="B14203" s="110"/>
      <c r="C14203" s="122"/>
    </row>
    <row r="14204" spans="2:3" x14ac:dyDescent="0.2">
      <c r="B14204" s="110"/>
      <c r="C14204" s="122"/>
    </row>
    <row r="14205" spans="2:3" x14ac:dyDescent="0.2">
      <c r="B14205" s="110"/>
      <c r="C14205" s="122"/>
    </row>
    <row r="14206" spans="2:3" x14ac:dyDescent="0.2">
      <c r="B14206" s="110"/>
      <c r="C14206" s="122"/>
    </row>
    <row r="14207" spans="2:3" x14ac:dyDescent="0.2">
      <c r="B14207" s="110"/>
      <c r="C14207" s="122"/>
    </row>
    <row r="14208" spans="2:3" x14ac:dyDescent="0.2">
      <c r="B14208" s="110"/>
      <c r="C14208" s="122"/>
    </row>
    <row r="14209" spans="2:3" x14ac:dyDescent="0.2">
      <c r="B14209" s="110"/>
      <c r="C14209" s="122"/>
    </row>
    <row r="14210" spans="2:3" x14ac:dyDescent="0.2">
      <c r="B14210" s="110"/>
      <c r="C14210" s="122"/>
    </row>
    <row r="14211" spans="2:3" x14ac:dyDescent="0.2">
      <c r="B14211" s="110"/>
      <c r="C14211" s="122"/>
    </row>
    <row r="14212" spans="2:3" x14ac:dyDescent="0.2">
      <c r="B14212" s="110"/>
      <c r="C14212" s="122"/>
    </row>
    <row r="14213" spans="2:3" x14ac:dyDescent="0.2">
      <c r="B14213" s="110"/>
      <c r="C14213" s="122"/>
    </row>
    <row r="14214" spans="2:3" x14ac:dyDescent="0.2">
      <c r="B14214" s="110"/>
      <c r="C14214" s="122"/>
    </row>
    <row r="14215" spans="2:3" x14ac:dyDescent="0.2">
      <c r="B14215" s="110"/>
      <c r="C14215" s="122"/>
    </row>
    <row r="14216" spans="2:3" x14ac:dyDescent="0.2">
      <c r="B14216" s="110"/>
      <c r="C14216" s="122"/>
    </row>
    <row r="14217" spans="2:3" x14ac:dyDescent="0.2">
      <c r="B14217" s="110"/>
      <c r="C14217" s="122"/>
    </row>
    <row r="14218" spans="2:3" x14ac:dyDescent="0.2">
      <c r="B14218" s="110"/>
      <c r="C14218" s="122"/>
    </row>
    <row r="14219" spans="2:3" x14ac:dyDescent="0.2">
      <c r="B14219" s="110"/>
      <c r="C14219" s="122"/>
    </row>
    <row r="14220" spans="2:3" x14ac:dyDescent="0.2">
      <c r="B14220" s="110"/>
      <c r="C14220" s="122"/>
    </row>
    <row r="14221" spans="2:3" x14ac:dyDescent="0.2">
      <c r="B14221" s="110"/>
      <c r="C14221" s="122"/>
    </row>
    <row r="14222" spans="2:3" x14ac:dyDescent="0.2">
      <c r="B14222" s="110"/>
      <c r="C14222" s="122"/>
    </row>
    <row r="14223" spans="2:3" x14ac:dyDescent="0.2">
      <c r="B14223" s="110"/>
      <c r="C14223" s="122"/>
    </row>
    <row r="14224" spans="2:3" x14ac:dyDescent="0.2">
      <c r="B14224" s="110"/>
      <c r="C14224" s="122"/>
    </row>
    <row r="14225" spans="2:3" x14ac:dyDescent="0.2">
      <c r="B14225" s="110"/>
      <c r="C14225" s="122"/>
    </row>
    <row r="14226" spans="2:3" x14ac:dyDescent="0.2">
      <c r="B14226" s="110"/>
      <c r="C14226" s="122"/>
    </row>
    <row r="14227" spans="2:3" x14ac:dyDescent="0.2">
      <c r="B14227" s="110"/>
      <c r="C14227" s="122"/>
    </row>
    <row r="14228" spans="2:3" x14ac:dyDescent="0.2">
      <c r="B14228" s="110"/>
      <c r="C14228" s="122"/>
    </row>
    <row r="14229" spans="2:3" x14ac:dyDescent="0.2">
      <c r="B14229" s="110"/>
      <c r="C14229" s="122"/>
    </row>
    <row r="14230" spans="2:3" x14ac:dyDescent="0.2">
      <c r="B14230" s="110"/>
      <c r="C14230" s="122"/>
    </row>
    <row r="14231" spans="2:3" x14ac:dyDescent="0.2">
      <c r="B14231" s="110"/>
      <c r="C14231" s="122"/>
    </row>
    <row r="14232" spans="2:3" x14ac:dyDescent="0.2">
      <c r="B14232" s="110"/>
      <c r="C14232" s="122"/>
    </row>
    <row r="14233" spans="2:3" x14ac:dyDescent="0.2">
      <c r="B14233" s="110"/>
      <c r="C14233" s="122"/>
    </row>
    <row r="14234" spans="2:3" x14ac:dyDescent="0.2">
      <c r="B14234" s="110"/>
      <c r="C14234" s="122"/>
    </row>
    <row r="14235" spans="2:3" x14ac:dyDescent="0.2">
      <c r="B14235" s="110"/>
      <c r="C14235" s="122"/>
    </row>
    <row r="14236" spans="2:3" x14ac:dyDescent="0.2">
      <c r="B14236" s="110"/>
      <c r="C14236" s="122"/>
    </row>
    <row r="14237" spans="2:3" x14ac:dyDescent="0.2">
      <c r="B14237" s="110"/>
      <c r="C14237" s="122"/>
    </row>
    <row r="14238" spans="2:3" x14ac:dyDescent="0.2">
      <c r="B14238" s="110"/>
      <c r="C14238" s="122"/>
    </row>
    <row r="14239" spans="2:3" x14ac:dyDescent="0.2">
      <c r="B14239" s="110"/>
      <c r="C14239" s="122"/>
    </row>
    <row r="14240" spans="2:3" x14ac:dyDescent="0.2">
      <c r="B14240" s="110"/>
      <c r="C14240" s="122"/>
    </row>
    <row r="14241" spans="2:3" x14ac:dyDescent="0.2">
      <c r="B14241" s="110"/>
      <c r="C14241" s="122"/>
    </row>
    <row r="14242" spans="2:3" x14ac:dyDescent="0.2">
      <c r="B14242" s="110"/>
      <c r="C14242" s="122"/>
    </row>
    <row r="14243" spans="2:3" x14ac:dyDescent="0.2">
      <c r="B14243" s="110"/>
      <c r="C14243" s="122"/>
    </row>
    <row r="14244" spans="2:3" x14ac:dyDescent="0.2">
      <c r="B14244" s="110"/>
      <c r="C14244" s="122"/>
    </row>
    <row r="14245" spans="2:3" x14ac:dyDescent="0.2">
      <c r="B14245" s="110"/>
      <c r="C14245" s="122"/>
    </row>
    <row r="14246" spans="2:3" x14ac:dyDescent="0.2">
      <c r="B14246" s="110"/>
      <c r="C14246" s="122"/>
    </row>
    <row r="14247" spans="2:3" x14ac:dyDescent="0.2">
      <c r="B14247" s="110"/>
      <c r="C14247" s="122"/>
    </row>
    <row r="14248" spans="2:3" x14ac:dyDescent="0.2">
      <c r="B14248" s="110"/>
      <c r="C14248" s="122"/>
    </row>
    <row r="14249" spans="2:3" x14ac:dyDescent="0.2">
      <c r="B14249" s="110"/>
      <c r="C14249" s="122"/>
    </row>
    <row r="14250" spans="2:3" x14ac:dyDescent="0.2">
      <c r="B14250" s="110"/>
      <c r="C14250" s="122"/>
    </row>
    <row r="14251" spans="2:3" x14ac:dyDescent="0.2">
      <c r="B14251" s="110"/>
      <c r="C14251" s="122"/>
    </row>
    <row r="14252" spans="2:3" x14ac:dyDescent="0.2">
      <c r="B14252" s="110"/>
      <c r="C14252" s="122"/>
    </row>
    <row r="14253" spans="2:3" x14ac:dyDescent="0.2">
      <c r="B14253" s="110"/>
      <c r="C14253" s="122"/>
    </row>
    <row r="14254" spans="2:3" x14ac:dyDescent="0.2">
      <c r="B14254" s="110"/>
      <c r="C14254" s="122"/>
    </row>
    <row r="14255" spans="2:3" x14ac:dyDescent="0.2">
      <c r="B14255" s="110"/>
      <c r="C14255" s="122"/>
    </row>
    <row r="14256" spans="2:3" x14ac:dyDescent="0.2">
      <c r="B14256" s="110"/>
      <c r="C14256" s="122"/>
    </row>
    <row r="14257" spans="2:3" x14ac:dyDescent="0.2">
      <c r="B14257" s="110"/>
      <c r="C14257" s="122"/>
    </row>
    <row r="14258" spans="2:3" x14ac:dyDescent="0.2">
      <c r="B14258" s="110"/>
      <c r="C14258" s="122"/>
    </row>
    <row r="14259" spans="2:3" x14ac:dyDescent="0.2">
      <c r="B14259" s="110"/>
      <c r="C14259" s="122"/>
    </row>
    <row r="14260" spans="2:3" x14ac:dyDescent="0.2">
      <c r="B14260" s="110"/>
      <c r="C14260" s="122"/>
    </row>
    <row r="14261" spans="2:3" x14ac:dyDescent="0.2">
      <c r="B14261" s="110"/>
      <c r="C14261" s="122"/>
    </row>
    <row r="14262" spans="2:3" x14ac:dyDescent="0.2">
      <c r="B14262" s="110"/>
      <c r="C14262" s="122"/>
    </row>
    <row r="14263" spans="2:3" x14ac:dyDescent="0.2">
      <c r="B14263" s="110"/>
      <c r="C14263" s="122"/>
    </row>
    <row r="14264" spans="2:3" x14ac:dyDescent="0.2">
      <c r="B14264" s="110"/>
      <c r="C14264" s="122"/>
    </row>
    <row r="14265" spans="2:3" x14ac:dyDescent="0.2">
      <c r="B14265" s="110"/>
      <c r="C14265" s="122"/>
    </row>
    <row r="14266" spans="2:3" x14ac:dyDescent="0.2">
      <c r="B14266" s="110"/>
      <c r="C14266" s="122"/>
    </row>
    <row r="14267" spans="2:3" x14ac:dyDescent="0.2">
      <c r="B14267" s="110"/>
      <c r="C14267" s="122"/>
    </row>
    <row r="14268" spans="2:3" x14ac:dyDescent="0.2">
      <c r="B14268" s="110"/>
      <c r="C14268" s="122"/>
    </row>
    <row r="14269" spans="2:3" x14ac:dyDescent="0.2">
      <c r="B14269" s="110"/>
      <c r="C14269" s="122"/>
    </row>
    <row r="14270" spans="2:3" x14ac:dyDescent="0.2">
      <c r="B14270" s="110"/>
      <c r="C14270" s="122"/>
    </row>
    <row r="14271" spans="2:3" x14ac:dyDescent="0.2">
      <c r="B14271" s="110"/>
      <c r="C14271" s="122"/>
    </row>
    <row r="14272" spans="2:3" x14ac:dyDescent="0.2">
      <c r="B14272" s="110"/>
      <c r="C14272" s="122"/>
    </row>
    <row r="14273" spans="2:3" x14ac:dyDescent="0.2">
      <c r="B14273" s="110"/>
      <c r="C14273" s="122"/>
    </row>
    <row r="14274" spans="2:3" x14ac:dyDescent="0.2">
      <c r="B14274" s="110"/>
      <c r="C14274" s="122"/>
    </row>
    <row r="14275" spans="2:3" x14ac:dyDescent="0.2">
      <c r="B14275" s="110"/>
      <c r="C14275" s="122"/>
    </row>
    <row r="14276" spans="2:3" x14ac:dyDescent="0.2">
      <c r="B14276" s="110"/>
      <c r="C14276" s="122"/>
    </row>
    <row r="14277" spans="2:3" x14ac:dyDescent="0.2">
      <c r="B14277" s="110"/>
      <c r="C14277" s="122"/>
    </row>
    <row r="14278" spans="2:3" x14ac:dyDescent="0.2">
      <c r="B14278" s="110"/>
      <c r="C14278" s="122"/>
    </row>
    <row r="14279" spans="2:3" x14ac:dyDescent="0.2">
      <c r="B14279" s="110"/>
      <c r="C14279" s="122"/>
    </row>
    <row r="14280" spans="2:3" x14ac:dyDescent="0.2">
      <c r="B14280" s="110"/>
      <c r="C14280" s="122"/>
    </row>
    <row r="14281" spans="2:3" x14ac:dyDescent="0.2">
      <c r="B14281" s="110"/>
      <c r="C14281" s="122"/>
    </row>
    <row r="14282" spans="2:3" x14ac:dyDescent="0.2">
      <c r="B14282" s="110"/>
      <c r="C14282" s="122"/>
    </row>
    <row r="14283" spans="2:3" x14ac:dyDescent="0.2">
      <c r="B14283" s="110"/>
      <c r="C14283" s="122"/>
    </row>
    <row r="14284" spans="2:3" x14ac:dyDescent="0.2">
      <c r="B14284" s="110"/>
      <c r="C14284" s="122"/>
    </row>
    <row r="14285" spans="2:3" x14ac:dyDescent="0.2">
      <c r="B14285" s="110"/>
      <c r="C14285" s="122"/>
    </row>
    <row r="14286" spans="2:3" x14ac:dyDescent="0.2">
      <c r="B14286" s="110"/>
      <c r="C14286" s="122"/>
    </row>
    <row r="14287" spans="2:3" x14ac:dyDescent="0.2">
      <c r="B14287" s="110"/>
      <c r="C14287" s="122"/>
    </row>
    <row r="14288" spans="2:3" x14ac:dyDescent="0.2">
      <c r="B14288" s="110"/>
      <c r="C14288" s="122"/>
    </row>
    <row r="14289" spans="2:3" x14ac:dyDescent="0.2">
      <c r="B14289" s="110"/>
      <c r="C14289" s="122"/>
    </row>
    <row r="14290" spans="2:3" x14ac:dyDescent="0.2">
      <c r="B14290" s="110"/>
      <c r="C14290" s="122"/>
    </row>
    <row r="14291" spans="2:3" x14ac:dyDescent="0.2">
      <c r="B14291" s="110"/>
      <c r="C14291" s="122"/>
    </row>
    <row r="14292" spans="2:3" x14ac:dyDescent="0.2">
      <c r="B14292" s="110"/>
      <c r="C14292" s="122"/>
    </row>
    <row r="14293" spans="2:3" x14ac:dyDescent="0.2">
      <c r="B14293" s="110"/>
      <c r="C14293" s="122"/>
    </row>
    <row r="14294" spans="2:3" x14ac:dyDescent="0.2">
      <c r="B14294" s="110"/>
      <c r="C14294" s="122"/>
    </row>
    <row r="14295" spans="2:3" x14ac:dyDescent="0.2">
      <c r="B14295" s="110"/>
      <c r="C14295" s="122"/>
    </row>
    <row r="14296" spans="2:3" x14ac:dyDescent="0.2">
      <c r="B14296" s="110"/>
      <c r="C14296" s="122"/>
    </row>
    <row r="14297" spans="2:3" x14ac:dyDescent="0.2">
      <c r="B14297" s="110"/>
      <c r="C14297" s="122"/>
    </row>
    <row r="14298" spans="2:3" x14ac:dyDescent="0.2">
      <c r="B14298" s="110"/>
      <c r="C14298" s="122"/>
    </row>
    <row r="14299" spans="2:3" x14ac:dyDescent="0.2">
      <c r="B14299" s="110"/>
      <c r="C14299" s="122"/>
    </row>
    <row r="14300" spans="2:3" x14ac:dyDescent="0.2">
      <c r="B14300" s="110"/>
      <c r="C14300" s="122"/>
    </row>
    <row r="14301" spans="2:3" x14ac:dyDescent="0.2">
      <c r="B14301" s="110"/>
      <c r="C14301" s="122"/>
    </row>
    <row r="14302" spans="2:3" x14ac:dyDescent="0.2">
      <c r="B14302" s="110"/>
      <c r="C14302" s="122"/>
    </row>
    <row r="14303" spans="2:3" x14ac:dyDescent="0.2">
      <c r="B14303" s="110"/>
      <c r="C14303" s="122"/>
    </row>
    <row r="14304" spans="2:3" x14ac:dyDescent="0.2">
      <c r="B14304" s="110"/>
      <c r="C14304" s="122"/>
    </row>
    <row r="14305" spans="2:3" x14ac:dyDescent="0.2">
      <c r="B14305" s="110"/>
      <c r="C14305" s="122"/>
    </row>
    <row r="14306" spans="2:3" x14ac:dyDescent="0.2">
      <c r="B14306" s="110"/>
      <c r="C14306" s="122"/>
    </row>
    <row r="14307" spans="2:3" x14ac:dyDescent="0.2">
      <c r="B14307" s="110"/>
      <c r="C14307" s="122"/>
    </row>
    <row r="14308" spans="2:3" x14ac:dyDescent="0.2">
      <c r="B14308" s="110"/>
      <c r="C14308" s="122"/>
    </row>
    <row r="14309" spans="2:3" x14ac:dyDescent="0.2">
      <c r="B14309" s="110"/>
      <c r="C14309" s="122"/>
    </row>
    <row r="14310" spans="2:3" x14ac:dyDescent="0.2">
      <c r="B14310" s="110"/>
      <c r="C14310" s="122"/>
    </row>
    <row r="14311" spans="2:3" x14ac:dyDescent="0.2">
      <c r="B14311" s="110"/>
      <c r="C14311" s="122"/>
    </row>
    <row r="14312" spans="2:3" x14ac:dyDescent="0.2">
      <c r="B14312" s="110"/>
      <c r="C14312" s="122"/>
    </row>
    <row r="14313" spans="2:3" x14ac:dyDescent="0.2">
      <c r="B14313" s="110"/>
      <c r="C14313" s="122"/>
    </row>
    <row r="14314" spans="2:3" x14ac:dyDescent="0.2">
      <c r="B14314" s="110"/>
      <c r="C14314" s="122"/>
    </row>
    <row r="14315" spans="2:3" x14ac:dyDescent="0.2">
      <c r="B14315" s="110"/>
      <c r="C14315" s="122"/>
    </row>
    <row r="14316" spans="2:3" x14ac:dyDescent="0.2">
      <c r="B14316" s="110"/>
      <c r="C14316" s="122"/>
    </row>
    <row r="14317" spans="2:3" x14ac:dyDescent="0.2">
      <c r="B14317" s="110"/>
      <c r="C14317" s="122"/>
    </row>
    <row r="14318" spans="2:3" x14ac:dyDescent="0.2">
      <c r="B14318" s="110"/>
      <c r="C14318" s="122"/>
    </row>
    <row r="14319" spans="2:3" x14ac:dyDescent="0.2">
      <c r="B14319" s="110"/>
      <c r="C14319" s="122"/>
    </row>
    <row r="14320" spans="2:3" x14ac:dyDescent="0.2">
      <c r="B14320" s="110"/>
      <c r="C14320" s="122"/>
    </row>
    <row r="14321" spans="2:3" x14ac:dyDescent="0.2">
      <c r="B14321" s="110"/>
      <c r="C14321" s="122"/>
    </row>
    <row r="14322" spans="2:3" x14ac:dyDescent="0.2">
      <c r="B14322" s="110"/>
      <c r="C14322" s="122"/>
    </row>
    <row r="14323" spans="2:3" x14ac:dyDescent="0.2">
      <c r="B14323" s="110"/>
      <c r="C14323" s="122"/>
    </row>
    <row r="14324" spans="2:3" x14ac:dyDescent="0.2">
      <c r="B14324" s="110"/>
      <c r="C14324" s="122"/>
    </row>
    <row r="14325" spans="2:3" x14ac:dyDescent="0.2">
      <c r="B14325" s="110"/>
      <c r="C14325" s="122"/>
    </row>
    <row r="14326" spans="2:3" x14ac:dyDescent="0.2">
      <c r="B14326" s="110"/>
      <c r="C14326" s="122"/>
    </row>
    <row r="14327" spans="2:3" x14ac:dyDescent="0.2">
      <c r="B14327" s="110"/>
      <c r="C14327" s="122"/>
    </row>
    <row r="14328" spans="2:3" x14ac:dyDescent="0.2">
      <c r="B14328" s="110"/>
      <c r="C14328" s="122"/>
    </row>
    <row r="14329" spans="2:3" x14ac:dyDescent="0.2">
      <c r="B14329" s="110"/>
      <c r="C14329" s="122"/>
    </row>
    <row r="14330" spans="2:3" x14ac:dyDescent="0.2">
      <c r="B14330" s="110"/>
      <c r="C14330" s="122"/>
    </row>
    <row r="14331" spans="2:3" x14ac:dyDescent="0.2">
      <c r="B14331" s="110"/>
      <c r="C14331" s="122"/>
    </row>
    <row r="14332" spans="2:3" x14ac:dyDescent="0.2">
      <c r="B14332" s="110"/>
      <c r="C14332" s="122"/>
    </row>
    <row r="14333" spans="2:3" x14ac:dyDescent="0.2">
      <c r="B14333" s="110"/>
      <c r="C14333" s="122"/>
    </row>
    <row r="14334" spans="2:3" x14ac:dyDescent="0.2">
      <c r="B14334" s="110"/>
      <c r="C14334" s="122"/>
    </row>
    <row r="14335" spans="2:3" x14ac:dyDescent="0.2">
      <c r="B14335" s="110"/>
      <c r="C14335" s="122"/>
    </row>
    <row r="14336" spans="2:3" x14ac:dyDescent="0.2">
      <c r="B14336" s="110"/>
      <c r="C14336" s="122"/>
    </row>
    <row r="14337" spans="2:3" x14ac:dyDescent="0.2">
      <c r="B14337" s="110"/>
      <c r="C14337" s="122"/>
    </row>
    <row r="14338" spans="2:3" x14ac:dyDescent="0.2">
      <c r="B14338" s="110"/>
      <c r="C14338" s="122"/>
    </row>
    <row r="14339" spans="2:3" x14ac:dyDescent="0.2">
      <c r="B14339" s="110"/>
      <c r="C14339" s="122"/>
    </row>
    <row r="14340" spans="2:3" x14ac:dyDescent="0.2">
      <c r="B14340" s="110"/>
      <c r="C14340" s="122"/>
    </row>
    <row r="14341" spans="2:3" x14ac:dyDescent="0.2">
      <c r="B14341" s="110"/>
      <c r="C14341" s="122"/>
    </row>
    <row r="14342" spans="2:3" x14ac:dyDescent="0.2">
      <c r="B14342" s="110"/>
      <c r="C14342" s="122"/>
    </row>
    <row r="14343" spans="2:3" x14ac:dyDescent="0.2">
      <c r="B14343" s="110"/>
      <c r="C14343" s="122"/>
    </row>
    <row r="14344" spans="2:3" x14ac:dyDescent="0.2">
      <c r="B14344" s="110"/>
      <c r="C14344" s="122"/>
    </row>
    <row r="14345" spans="2:3" x14ac:dyDescent="0.2">
      <c r="B14345" s="110"/>
      <c r="C14345" s="122"/>
    </row>
    <row r="14346" spans="2:3" x14ac:dyDescent="0.2">
      <c r="B14346" s="110"/>
      <c r="C14346" s="122"/>
    </row>
    <row r="14347" spans="2:3" x14ac:dyDescent="0.2">
      <c r="B14347" s="110"/>
      <c r="C14347" s="122"/>
    </row>
    <row r="14348" spans="2:3" x14ac:dyDescent="0.2">
      <c r="B14348" s="110"/>
      <c r="C14348" s="122"/>
    </row>
    <row r="14349" spans="2:3" x14ac:dyDescent="0.2">
      <c r="B14349" s="110"/>
      <c r="C14349" s="122"/>
    </row>
    <row r="14350" spans="2:3" x14ac:dyDescent="0.2">
      <c r="B14350" s="110"/>
      <c r="C14350" s="122"/>
    </row>
    <row r="14351" spans="2:3" x14ac:dyDescent="0.2">
      <c r="B14351" s="110"/>
      <c r="C14351" s="122"/>
    </row>
    <row r="14352" spans="2:3" x14ac:dyDescent="0.2">
      <c r="B14352" s="110"/>
      <c r="C14352" s="122"/>
    </row>
    <row r="14353" spans="2:3" x14ac:dyDescent="0.2">
      <c r="B14353" s="110"/>
      <c r="C14353" s="122"/>
    </row>
    <row r="14354" spans="2:3" x14ac:dyDescent="0.2">
      <c r="B14354" s="110"/>
      <c r="C14354" s="122"/>
    </row>
    <row r="14355" spans="2:3" x14ac:dyDescent="0.2">
      <c r="B14355" s="110"/>
      <c r="C14355" s="122"/>
    </row>
    <row r="14356" spans="2:3" x14ac:dyDescent="0.2">
      <c r="B14356" s="110"/>
      <c r="C14356" s="122"/>
    </row>
    <row r="14357" spans="2:3" x14ac:dyDescent="0.2">
      <c r="B14357" s="110"/>
      <c r="C14357" s="122"/>
    </row>
    <row r="14358" spans="2:3" x14ac:dyDescent="0.2">
      <c r="B14358" s="110"/>
      <c r="C14358" s="122"/>
    </row>
    <row r="14359" spans="2:3" x14ac:dyDescent="0.2">
      <c r="B14359" s="110"/>
      <c r="C14359" s="122"/>
    </row>
    <row r="14360" spans="2:3" x14ac:dyDescent="0.2">
      <c r="B14360" s="110"/>
      <c r="C14360" s="122"/>
    </row>
    <row r="14361" spans="2:3" x14ac:dyDescent="0.2">
      <c r="B14361" s="110"/>
      <c r="C14361" s="122"/>
    </row>
    <row r="14362" spans="2:3" x14ac:dyDescent="0.2">
      <c r="B14362" s="110"/>
      <c r="C14362" s="122"/>
    </row>
    <row r="14363" spans="2:3" x14ac:dyDescent="0.2">
      <c r="B14363" s="110"/>
      <c r="C14363" s="122"/>
    </row>
    <row r="14364" spans="2:3" x14ac:dyDescent="0.2">
      <c r="B14364" s="110"/>
      <c r="C14364" s="122"/>
    </row>
    <row r="14365" spans="2:3" x14ac:dyDescent="0.2">
      <c r="B14365" s="110"/>
      <c r="C14365" s="122"/>
    </row>
    <row r="14366" spans="2:3" x14ac:dyDescent="0.2">
      <c r="B14366" s="110"/>
      <c r="C14366" s="122"/>
    </row>
    <row r="14367" spans="2:3" x14ac:dyDescent="0.2">
      <c r="B14367" s="110"/>
      <c r="C14367" s="122"/>
    </row>
    <row r="14368" spans="2:3" x14ac:dyDescent="0.2">
      <c r="B14368" s="110"/>
      <c r="C14368" s="122"/>
    </row>
    <row r="14369" spans="2:3" x14ac:dyDescent="0.2">
      <c r="B14369" s="110"/>
      <c r="C14369" s="122"/>
    </row>
    <row r="14370" spans="2:3" x14ac:dyDescent="0.2">
      <c r="B14370" s="110"/>
      <c r="C14370" s="122"/>
    </row>
    <row r="14371" spans="2:3" x14ac:dyDescent="0.2">
      <c r="B14371" s="110"/>
      <c r="C14371" s="122"/>
    </row>
    <row r="14372" spans="2:3" x14ac:dyDescent="0.2">
      <c r="B14372" s="110"/>
      <c r="C14372" s="122"/>
    </row>
    <row r="14373" spans="2:3" x14ac:dyDescent="0.2">
      <c r="B14373" s="110"/>
      <c r="C14373" s="122"/>
    </row>
    <row r="14374" spans="2:3" x14ac:dyDescent="0.2">
      <c r="B14374" s="110"/>
      <c r="C14374" s="122"/>
    </row>
    <row r="14375" spans="2:3" x14ac:dyDescent="0.2">
      <c r="B14375" s="110"/>
      <c r="C14375" s="122"/>
    </row>
    <row r="14376" spans="2:3" x14ac:dyDescent="0.2">
      <c r="B14376" s="110"/>
      <c r="C14376" s="122"/>
    </row>
    <row r="14377" spans="2:3" x14ac:dyDescent="0.2">
      <c r="B14377" s="110"/>
      <c r="C14377" s="122"/>
    </row>
    <row r="14378" spans="2:3" x14ac:dyDescent="0.2">
      <c r="B14378" s="110"/>
      <c r="C14378" s="122"/>
    </row>
    <row r="14379" spans="2:3" x14ac:dyDescent="0.2">
      <c r="B14379" s="110"/>
      <c r="C14379" s="122"/>
    </row>
    <row r="14380" spans="2:3" x14ac:dyDescent="0.2">
      <c r="B14380" s="110"/>
      <c r="C14380" s="122"/>
    </row>
    <row r="14381" spans="2:3" x14ac:dyDescent="0.2">
      <c r="B14381" s="110"/>
      <c r="C14381" s="122"/>
    </row>
    <row r="14382" spans="2:3" x14ac:dyDescent="0.2">
      <c r="B14382" s="110"/>
      <c r="C14382" s="122"/>
    </row>
    <row r="14383" spans="2:3" x14ac:dyDescent="0.2">
      <c r="B14383" s="110"/>
      <c r="C14383" s="122"/>
    </row>
    <row r="14384" spans="2:3" x14ac:dyDescent="0.2">
      <c r="B14384" s="110"/>
      <c r="C14384" s="122"/>
    </row>
    <row r="14385" spans="2:3" x14ac:dyDescent="0.2">
      <c r="B14385" s="110"/>
      <c r="C14385" s="122"/>
    </row>
    <row r="14386" spans="2:3" x14ac:dyDescent="0.2">
      <c r="B14386" s="110"/>
      <c r="C14386" s="122"/>
    </row>
    <row r="14387" spans="2:3" x14ac:dyDescent="0.2">
      <c r="B14387" s="110"/>
      <c r="C14387" s="122"/>
    </row>
    <row r="14388" spans="2:3" x14ac:dyDescent="0.2">
      <c r="B14388" s="110"/>
      <c r="C14388" s="122"/>
    </row>
    <row r="14389" spans="2:3" x14ac:dyDescent="0.2">
      <c r="B14389" s="110"/>
      <c r="C14389" s="122"/>
    </row>
    <row r="14390" spans="2:3" x14ac:dyDescent="0.2">
      <c r="B14390" s="110"/>
      <c r="C14390" s="122"/>
    </row>
    <row r="14391" spans="2:3" x14ac:dyDescent="0.2">
      <c r="B14391" s="110"/>
      <c r="C14391" s="122"/>
    </row>
    <row r="14392" spans="2:3" x14ac:dyDescent="0.2">
      <c r="B14392" s="110"/>
      <c r="C14392" s="122"/>
    </row>
    <row r="14393" spans="2:3" x14ac:dyDescent="0.2">
      <c r="B14393" s="110"/>
      <c r="C14393" s="122"/>
    </row>
    <row r="14394" spans="2:3" x14ac:dyDescent="0.2">
      <c r="B14394" s="110"/>
      <c r="C14394" s="122"/>
    </row>
    <row r="14395" spans="2:3" x14ac:dyDescent="0.2">
      <c r="B14395" s="110"/>
      <c r="C14395" s="122"/>
    </row>
    <row r="14396" spans="2:3" x14ac:dyDescent="0.2">
      <c r="B14396" s="110"/>
      <c r="C14396" s="122"/>
    </row>
    <row r="14397" spans="2:3" x14ac:dyDescent="0.2">
      <c r="B14397" s="110"/>
      <c r="C14397" s="122"/>
    </row>
    <row r="14398" spans="2:3" x14ac:dyDescent="0.2">
      <c r="B14398" s="110"/>
      <c r="C14398" s="122"/>
    </row>
    <row r="14399" spans="2:3" x14ac:dyDescent="0.2">
      <c r="B14399" s="110"/>
      <c r="C14399" s="122"/>
    </row>
    <row r="14400" spans="2:3" x14ac:dyDescent="0.2">
      <c r="B14400" s="110"/>
      <c r="C14400" s="122"/>
    </row>
    <row r="14401" spans="2:3" x14ac:dyDescent="0.2">
      <c r="B14401" s="110"/>
      <c r="C14401" s="122"/>
    </row>
    <row r="14402" spans="2:3" x14ac:dyDescent="0.2">
      <c r="B14402" s="110"/>
      <c r="C14402" s="122"/>
    </row>
    <row r="14403" spans="2:3" x14ac:dyDescent="0.2">
      <c r="B14403" s="110"/>
      <c r="C14403" s="122"/>
    </row>
    <row r="14404" spans="2:3" x14ac:dyDescent="0.2">
      <c r="B14404" s="110"/>
      <c r="C14404" s="122"/>
    </row>
    <row r="14405" spans="2:3" x14ac:dyDescent="0.2">
      <c r="B14405" s="110"/>
      <c r="C14405" s="122"/>
    </row>
    <row r="14406" spans="2:3" x14ac:dyDescent="0.2">
      <c r="B14406" s="110"/>
      <c r="C14406" s="122"/>
    </row>
    <row r="14407" spans="2:3" x14ac:dyDescent="0.2">
      <c r="B14407" s="110"/>
      <c r="C14407" s="122"/>
    </row>
    <row r="14408" spans="2:3" x14ac:dyDescent="0.2">
      <c r="B14408" s="110"/>
      <c r="C14408" s="122"/>
    </row>
    <row r="14409" spans="2:3" x14ac:dyDescent="0.2">
      <c r="B14409" s="110"/>
      <c r="C14409" s="122"/>
    </row>
    <row r="14410" spans="2:3" x14ac:dyDescent="0.2">
      <c r="B14410" s="110"/>
      <c r="C14410" s="122"/>
    </row>
    <row r="14411" spans="2:3" x14ac:dyDescent="0.2">
      <c r="B14411" s="110"/>
      <c r="C14411" s="122"/>
    </row>
    <row r="14412" spans="2:3" x14ac:dyDescent="0.2">
      <c r="B14412" s="110"/>
      <c r="C14412" s="122"/>
    </row>
    <row r="14413" spans="2:3" x14ac:dyDescent="0.2">
      <c r="B14413" s="110"/>
      <c r="C14413" s="122"/>
    </row>
    <row r="14414" spans="2:3" x14ac:dyDescent="0.2">
      <c r="B14414" s="110"/>
      <c r="C14414" s="122"/>
    </row>
    <row r="14415" spans="2:3" x14ac:dyDescent="0.2">
      <c r="B14415" s="110"/>
      <c r="C14415" s="122"/>
    </row>
    <row r="14416" spans="2:3" x14ac:dyDescent="0.2">
      <c r="B14416" s="110"/>
      <c r="C14416" s="122"/>
    </row>
    <row r="14417" spans="2:3" x14ac:dyDescent="0.2">
      <c r="B14417" s="110"/>
      <c r="C14417" s="122"/>
    </row>
    <row r="14418" spans="2:3" x14ac:dyDescent="0.2">
      <c r="B14418" s="110"/>
      <c r="C14418" s="122"/>
    </row>
    <row r="14419" spans="2:3" x14ac:dyDescent="0.2">
      <c r="B14419" s="110"/>
      <c r="C14419" s="122"/>
    </row>
    <row r="14420" spans="2:3" x14ac:dyDescent="0.2">
      <c r="B14420" s="110"/>
      <c r="C14420" s="122"/>
    </row>
    <row r="14421" spans="2:3" x14ac:dyDescent="0.2">
      <c r="B14421" s="110"/>
      <c r="C14421" s="122"/>
    </row>
    <row r="14422" spans="2:3" x14ac:dyDescent="0.2">
      <c r="B14422" s="110"/>
      <c r="C14422" s="122"/>
    </row>
    <row r="14423" spans="2:3" x14ac:dyDescent="0.2">
      <c r="B14423" s="110"/>
      <c r="C14423" s="122"/>
    </row>
    <row r="14424" spans="2:3" x14ac:dyDescent="0.2">
      <c r="B14424" s="110"/>
      <c r="C14424" s="122"/>
    </row>
    <row r="14425" spans="2:3" x14ac:dyDescent="0.2">
      <c r="B14425" s="110"/>
      <c r="C14425" s="122"/>
    </row>
    <row r="14426" spans="2:3" x14ac:dyDescent="0.2">
      <c r="B14426" s="110"/>
      <c r="C14426" s="122"/>
    </row>
    <row r="14427" spans="2:3" x14ac:dyDescent="0.2">
      <c r="B14427" s="110"/>
      <c r="C14427" s="122"/>
    </row>
    <row r="14428" spans="2:3" x14ac:dyDescent="0.2">
      <c r="B14428" s="110"/>
      <c r="C14428" s="122"/>
    </row>
    <row r="14429" spans="2:3" x14ac:dyDescent="0.2">
      <c r="B14429" s="110"/>
      <c r="C14429" s="122"/>
    </row>
    <row r="14430" spans="2:3" x14ac:dyDescent="0.2">
      <c r="B14430" s="110"/>
      <c r="C14430" s="122"/>
    </row>
    <row r="14431" spans="2:3" x14ac:dyDescent="0.2">
      <c r="B14431" s="110"/>
      <c r="C14431" s="122"/>
    </row>
    <row r="14432" spans="2:3" x14ac:dyDescent="0.2">
      <c r="B14432" s="110"/>
      <c r="C14432" s="122"/>
    </row>
    <row r="14433" spans="2:3" x14ac:dyDescent="0.2">
      <c r="B14433" s="110"/>
      <c r="C14433" s="122"/>
    </row>
    <row r="14434" spans="2:3" x14ac:dyDescent="0.2">
      <c r="B14434" s="110"/>
      <c r="C14434" s="122"/>
    </row>
    <row r="14435" spans="2:3" x14ac:dyDescent="0.2">
      <c r="B14435" s="110"/>
      <c r="C14435" s="122"/>
    </row>
    <row r="14436" spans="2:3" x14ac:dyDescent="0.2">
      <c r="B14436" s="110"/>
      <c r="C14436" s="122"/>
    </row>
    <row r="14437" spans="2:3" x14ac:dyDescent="0.2">
      <c r="B14437" s="110"/>
      <c r="C14437" s="122"/>
    </row>
    <row r="14438" spans="2:3" x14ac:dyDescent="0.2">
      <c r="B14438" s="110"/>
      <c r="C14438" s="122"/>
    </row>
    <row r="14439" spans="2:3" x14ac:dyDescent="0.2">
      <c r="B14439" s="110"/>
      <c r="C14439" s="122"/>
    </row>
    <row r="14440" spans="2:3" x14ac:dyDescent="0.2">
      <c r="B14440" s="110"/>
      <c r="C14440" s="122"/>
    </row>
    <row r="14441" spans="2:3" x14ac:dyDescent="0.2">
      <c r="B14441" s="110"/>
      <c r="C14441" s="122"/>
    </row>
    <row r="14442" spans="2:3" x14ac:dyDescent="0.2">
      <c r="B14442" s="110"/>
      <c r="C14442" s="122"/>
    </row>
    <row r="14443" spans="2:3" x14ac:dyDescent="0.2">
      <c r="B14443" s="110"/>
      <c r="C14443" s="122"/>
    </row>
    <row r="14444" spans="2:3" x14ac:dyDescent="0.2">
      <c r="B14444" s="110"/>
      <c r="C14444" s="122"/>
    </row>
    <row r="14445" spans="2:3" x14ac:dyDescent="0.2">
      <c r="B14445" s="110"/>
      <c r="C14445" s="122"/>
    </row>
    <row r="14446" spans="2:3" x14ac:dyDescent="0.2">
      <c r="B14446" s="110"/>
      <c r="C14446" s="122"/>
    </row>
    <row r="14447" spans="2:3" x14ac:dyDescent="0.2">
      <c r="B14447" s="110"/>
      <c r="C14447" s="122"/>
    </row>
    <row r="14448" spans="2:3" x14ac:dyDescent="0.2">
      <c r="B14448" s="110"/>
      <c r="C14448" s="122"/>
    </row>
    <row r="14449" spans="2:3" x14ac:dyDescent="0.2">
      <c r="B14449" s="110"/>
      <c r="C14449" s="122"/>
    </row>
    <row r="14450" spans="2:3" x14ac:dyDescent="0.2">
      <c r="B14450" s="110"/>
      <c r="C14450" s="122"/>
    </row>
    <row r="14451" spans="2:3" x14ac:dyDescent="0.2">
      <c r="B14451" s="110"/>
      <c r="C14451" s="122"/>
    </row>
    <row r="14452" spans="2:3" x14ac:dyDescent="0.2">
      <c r="B14452" s="110"/>
      <c r="C14452" s="122"/>
    </row>
    <row r="14453" spans="2:3" x14ac:dyDescent="0.2">
      <c r="B14453" s="110"/>
      <c r="C14453" s="122"/>
    </row>
    <row r="14454" spans="2:3" x14ac:dyDescent="0.2">
      <c r="B14454" s="110"/>
      <c r="C14454" s="122"/>
    </row>
    <row r="14455" spans="2:3" x14ac:dyDescent="0.2">
      <c r="B14455" s="110"/>
      <c r="C14455" s="122"/>
    </row>
    <row r="14456" spans="2:3" x14ac:dyDescent="0.2">
      <c r="B14456" s="110"/>
      <c r="C14456" s="122"/>
    </row>
    <row r="14457" spans="2:3" x14ac:dyDescent="0.2">
      <c r="B14457" s="110"/>
      <c r="C14457" s="122"/>
    </row>
    <row r="14458" spans="2:3" x14ac:dyDescent="0.2">
      <c r="B14458" s="110"/>
      <c r="C14458" s="122"/>
    </row>
    <row r="14459" spans="2:3" x14ac:dyDescent="0.2">
      <c r="B14459" s="110"/>
      <c r="C14459" s="122"/>
    </row>
    <row r="14460" spans="2:3" x14ac:dyDescent="0.2">
      <c r="B14460" s="110"/>
      <c r="C14460" s="122"/>
    </row>
    <row r="14461" spans="2:3" x14ac:dyDescent="0.2">
      <c r="B14461" s="110"/>
      <c r="C14461" s="122"/>
    </row>
    <row r="14462" spans="2:3" x14ac:dyDescent="0.2">
      <c r="B14462" s="110"/>
      <c r="C14462" s="122"/>
    </row>
    <row r="14463" spans="2:3" x14ac:dyDescent="0.2">
      <c r="B14463" s="110"/>
      <c r="C14463" s="122"/>
    </row>
    <row r="14464" spans="2:3" x14ac:dyDescent="0.2">
      <c r="B14464" s="110"/>
      <c r="C14464" s="122"/>
    </row>
    <row r="14465" spans="2:3" x14ac:dyDescent="0.2">
      <c r="B14465" s="110"/>
      <c r="C14465" s="122"/>
    </row>
    <row r="14466" spans="2:3" x14ac:dyDescent="0.2">
      <c r="B14466" s="110"/>
      <c r="C14466" s="122"/>
    </row>
    <row r="14467" spans="2:3" x14ac:dyDescent="0.2">
      <c r="B14467" s="110"/>
      <c r="C14467" s="122"/>
    </row>
    <row r="14468" spans="2:3" x14ac:dyDescent="0.2">
      <c r="B14468" s="110"/>
      <c r="C14468" s="122"/>
    </row>
    <row r="14469" spans="2:3" x14ac:dyDescent="0.2">
      <c r="B14469" s="110"/>
      <c r="C14469" s="122"/>
    </row>
    <row r="14470" spans="2:3" x14ac:dyDescent="0.2">
      <c r="B14470" s="110"/>
      <c r="C14470" s="122"/>
    </row>
    <row r="14471" spans="2:3" x14ac:dyDescent="0.2">
      <c r="B14471" s="110"/>
      <c r="C14471" s="122"/>
    </row>
    <row r="14472" spans="2:3" x14ac:dyDescent="0.2">
      <c r="B14472" s="110"/>
      <c r="C14472" s="122"/>
    </row>
    <row r="14473" spans="2:3" x14ac:dyDescent="0.2">
      <c r="B14473" s="110"/>
      <c r="C14473" s="122"/>
    </row>
    <row r="14474" spans="2:3" x14ac:dyDescent="0.2">
      <c r="B14474" s="110"/>
      <c r="C14474" s="122"/>
    </row>
    <row r="14475" spans="2:3" x14ac:dyDescent="0.2">
      <c r="B14475" s="110"/>
      <c r="C14475" s="122"/>
    </row>
    <row r="14476" spans="2:3" x14ac:dyDescent="0.2">
      <c r="B14476" s="110"/>
      <c r="C14476" s="122"/>
    </row>
    <row r="14477" spans="2:3" x14ac:dyDescent="0.2">
      <c r="B14477" s="110"/>
      <c r="C14477" s="122"/>
    </row>
    <row r="14478" spans="2:3" x14ac:dyDescent="0.2">
      <c r="B14478" s="110"/>
      <c r="C14478" s="122"/>
    </row>
    <row r="14479" spans="2:3" x14ac:dyDescent="0.2">
      <c r="B14479" s="110"/>
      <c r="C14479" s="122"/>
    </row>
    <row r="14480" spans="2:3" x14ac:dyDescent="0.2">
      <c r="B14480" s="110"/>
      <c r="C14480" s="122"/>
    </row>
    <row r="14481" spans="2:3" x14ac:dyDescent="0.2">
      <c r="B14481" s="110"/>
      <c r="C14481" s="122"/>
    </row>
    <row r="14482" spans="2:3" x14ac:dyDescent="0.2">
      <c r="B14482" s="110"/>
      <c r="C14482" s="122"/>
    </row>
    <row r="14483" spans="2:3" x14ac:dyDescent="0.2">
      <c r="B14483" s="110"/>
      <c r="C14483" s="122"/>
    </row>
    <row r="14484" spans="2:3" x14ac:dyDescent="0.2">
      <c r="B14484" s="110"/>
      <c r="C14484" s="122"/>
    </row>
    <row r="14485" spans="2:3" x14ac:dyDescent="0.2">
      <c r="B14485" s="110"/>
      <c r="C14485" s="122"/>
    </row>
    <row r="14486" spans="2:3" x14ac:dyDescent="0.2">
      <c r="B14486" s="110"/>
      <c r="C14486" s="122"/>
    </row>
    <row r="14487" spans="2:3" x14ac:dyDescent="0.2">
      <c r="B14487" s="110"/>
      <c r="C14487" s="122"/>
    </row>
    <row r="14488" spans="2:3" x14ac:dyDescent="0.2">
      <c r="B14488" s="110"/>
      <c r="C14488" s="122"/>
    </row>
    <row r="14489" spans="2:3" x14ac:dyDescent="0.2">
      <c r="B14489" s="110"/>
      <c r="C14489" s="122"/>
    </row>
    <row r="14490" spans="2:3" x14ac:dyDescent="0.2">
      <c r="B14490" s="110"/>
      <c r="C14490" s="122"/>
    </row>
    <row r="14491" spans="2:3" x14ac:dyDescent="0.2">
      <c r="B14491" s="110"/>
      <c r="C14491" s="122"/>
    </row>
    <row r="14492" spans="2:3" x14ac:dyDescent="0.2">
      <c r="B14492" s="110"/>
      <c r="C14492" s="122"/>
    </row>
    <row r="14493" spans="2:3" x14ac:dyDescent="0.2">
      <c r="B14493" s="110"/>
      <c r="C14493" s="122"/>
    </row>
    <row r="14494" spans="2:3" x14ac:dyDescent="0.2">
      <c r="B14494" s="110"/>
      <c r="C14494" s="122"/>
    </row>
    <row r="14495" spans="2:3" x14ac:dyDescent="0.2">
      <c r="B14495" s="110"/>
      <c r="C14495" s="122"/>
    </row>
    <row r="14496" spans="2:3" x14ac:dyDescent="0.2">
      <c r="B14496" s="110"/>
      <c r="C14496" s="122"/>
    </row>
    <row r="14497" spans="2:3" x14ac:dyDescent="0.2">
      <c r="B14497" s="110"/>
      <c r="C14497" s="122"/>
    </row>
    <row r="14498" spans="2:3" x14ac:dyDescent="0.2">
      <c r="B14498" s="110"/>
      <c r="C14498" s="122"/>
    </row>
    <row r="14499" spans="2:3" x14ac:dyDescent="0.2">
      <c r="B14499" s="110"/>
      <c r="C14499" s="122"/>
    </row>
    <row r="14500" spans="2:3" x14ac:dyDescent="0.2">
      <c r="B14500" s="110"/>
      <c r="C14500" s="122"/>
    </row>
    <row r="14501" spans="2:3" x14ac:dyDescent="0.2">
      <c r="B14501" s="110"/>
      <c r="C14501" s="122"/>
    </row>
    <row r="14502" spans="2:3" x14ac:dyDescent="0.2">
      <c r="B14502" s="110"/>
      <c r="C14502" s="122"/>
    </row>
    <row r="14503" spans="2:3" x14ac:dyDescent="0.2">
      <c r="B14503" s="110"/>
      <c r="C14503" s="122"/>
    </row>
    <row r="14504" spans="2:3" x14ac:dyDescent="0.2">
      <c r="B14504" s="110"/>
      <c r="C14504" s="122"/>
    </row>
    <row r="14505" spans="2:3" x14ac:dyDescent="0.2">
      <c r="B14505" s="110"/>
      <c r="C14505" s="122"/>
    </row>
    <row r="14506" spans="2:3" x14ac:dyDescent="0.2">
      <c r="B14506" s="110"/>
      <c r="C14506" s="122"/>
    </row>
    <row r="14507" spans="2:3" x14ac:dyDescent="0.2">
      <c r="B14507" s="110"/>
      <c r="C14507" s="122"/>
    </row>
    <row r="14508" spans="2:3" x14ac:dyDescent="0.2">
      <c r="B14508" s="110"/>
      <c r="C14508" s="122"/>
    </row>
    <row r="14509" spans="2:3" x14ac:dyDescent="0.2">
      <c r="B14509" s="110"/>
      <c r="C14509" s="122"/>
    </row>
    <row r="14510" spans="2:3" x14ac:dyDescent="0.2">
      <c r="B14510" s="110"/>
      <c r="C14510" s="122"/>
    </row>
    <row r="14511" spans="2:3" x14ac:dyDescent="0.2">
      <c r="B14511" s="110"/>
      <c r="C14511" s="122"/>
    </row>
    <row r="14512" spans="2:3" x14ac:dyDescent="0.2">
      <c r="B14512" s="110"/>
      <c r="C14512" s="122"/>
    </row>
    <row r="14513" spans="2:3" x14ac:dyDescent="0.2">
      <c r="B14513" s="110"/>
      <c r="C14513" s="122"/>
    </row>
    <row r="14514" spans="2:3" x14ac:dyDescent="0.2">
      <c r="B14514" s="110"/>
      <c r="C14514" s="122"/>
    </row>
    <row r="14515" spans="2:3" x14ac:dyDescent="0.2">
      <c r="B14515" s="110"/>
      <c r="C14515" s="122"/>
    </row>
    <row r="14516" spans="2:3" x14ac:dyDescent="0.2">
      <c r="B14516" s="110"/>
      <c r="C14516" s="122"/>
    </row>
    <row r="14517" spans="2:3" x14ac:dyDescent="0.2">
      <c r="B14517" s="110"/>
      <c r="C14517" s="122"/>
    </row>
    <row r="14518" spans="2:3" x14ac:dyDescent="0.2">
      <c r="B14518" s="110"/>
      <c r="C14518" s="122"/>
    </row>
    <row r="14519" spans="2:3" x14ac:dyDescent="0.2">
      <c r="B14519" s="110"/>
      <c r="C14519" s="122"/>
    </row>
    <row r="14520" spans="2:3" x14ac:dyDescent="0.2">
      <c r="B14520" s="110"/>
      <c r="C14520" s="122"/>
    </row>
    <row r="14521" spans="2:3" x14ac:dyDescent="0.2">
      <c r="B14521" s="110"/>
      <c r="C14521" s="122"/>
    </row>
    <row r="14522" spans="2:3" x14ac:dyDescent="0.2">
      <c r="B14522" s="110"/>
      <c r="C14522" s="122"/>
    </row>
    <row r="14523" spans="2:3" x14ac:dyDescent="0.2">
      <c r="B14523" s="110"/>
      <c r="C14523" s="122"/>
    </row>
    <row r="14524" spans="2:3" x14ac:dyDescent="0.2">
      <c r="B14524" s="110"/>
      <c r="C14524" s="122"/>
    </row>
    <row r="14525" spans="2:3" x14ac:dyDescent="0.2">
      <c r="B14525" s="110"/>
      <c r="C14525" s="122"/>
    </row>
    <row r="14526" spans="2:3" x14ac:dyDescent="0.2">
      <c r="B14526" s="110"/>
      <c r="C14526" s="122"/>
    </row>
    <row r="14527" spans="2:3" x14ac:dyDescent="0.2">
      <c r="B14527" s="110"/>
      <c r="C14527" s="122"/>
    </row>
    <row r="14528" spans="2:3" x14ac:dyDescent="0.2">
      <c r="B14528" s="110"/>
      <c r="C14528" s="122"/>
    </row>
    <row r="14529" spans="2:3" x14ac:dyDescent="0.2">
      <c r="B14529" s="110"/>
      <c r="C14529" s="122"/>
    </row>
    <row r="14530" spans="2:3" x14ac:dyDescent="0.2">
      <c r="B14530" s="110"/>
      <c r="C14530" s="122"/>
    </row>
    <row r="14531" spans="2:3" x14ac:dyDescent="0.2">
      <c r="B14531" s="110"/>
      <c r="C14531" s="122"/>
    </row>
    <row r="14532" spans="2:3" x14ac:dyDescent="0.2">
      <c r="B14532" s="110"/>
      <c r="C14532" s="122"/>
    </row>
    <row r="14533" spans="2:3" x14ac:dyDescent="0.2">
      <c r="B14533" s="110"/>
      <c r="C14533" s="122"/>
    </row>
    <row r="14534" spans="2:3" x14ac:dyDescent="0.2">
      <c r="B14534" s="110"/>
      <c r="C14534" s="122"/>
    </row>
    <row r="14535" spans="2:3" x14ac:dyDescent="0.2">
      <c r="B14535" s="110"/>
      <c r="C14535" s="122"/>
    </row>
    <row r="14536" spans="2:3" x14ac:dyDescent="0.2">
      <c r="B14536" s="110"/>
      <c r="C14536" s="122"/>
    </row>
    <row r="14537" spans="2:3" x14ac:dyDescent="0.2">
      <c r="B14537" s="110"/>
      <c r="C14537" s="122"/>
    </row>
    <row r="14538" spans="2:3" x14ac:dyDescent="0.2">
      <c r="B14538" s="110"/>
      <c r="C14538" s="122"/>
    </row>
    <row r="14539" spans="2:3" x14ac:dyDescent="0.2">
      <c r="B14539" s="110"/>
      <c r="C14539" s="122"/>
    </row>
    <row r="14540" spans="2:3" x14ac:dyDescent="0.2">
      <c r="B14540" s="110"/>
      <c r="C14540" s="122"/>
    </row>
    <row r="14541" spans="2:3" x14ac:dyDescent="0.2">
      <c r="B14541" s="110"/>
      <c r="C14541" s="122"/>
    </row>
    <row r="14542" spans="2:3" x14ac:dyDescent="0.2">
      <c r="B14542" s="110"/>
      <c r="C14542" s="122"/>
    </row>
    <row r="14543" spans="2:3" x14ac:dyDescent="0.2">
      <c r="B14543" s="110"/>
      <c r="C14543" s="122"/>
    </row>
    <row r="14544" spans="2:3" x14ac:dyDescent="0.2">
      <c r="B14544" s="110"/>
      <c r="C14544" s="122"/>
    </row>
    <row r="14545" spans="2:3" x14ac:dyDescent="0.2">
      <c r="B14545" s="110"/>
      <c r="C14545" s="122"/>
    </row>
    <row r="14546" spans="2:3" x14ac:dyDescent="0.2">
      <c r="B14546" s="110"/>
      <c r="C14546" s="122"/>
    </row>
    <row r="14547" spans="2:3" x14ac:dyDescent="0.2">
      <c r="B14547" s="110"/>
      <c r="C14547" s="122"/>
    </row>
    <row r="14548" spans="2:3" x14ac:dyDescent="0.2">
      <c r="B14548" s="110"/>
      <c r="C14548" s="122"/>
    </row>
    <row r="14549" spans="2:3" x14ac:dyDescent="0.2">
      <c r="B14549" s="110"/>
      <c r="C14549" s="122"/>
    </row>
    <row r="14550" spans="2:3" x14ac:dyDescent="0.2">
      <c r="B14550" s="110"/>
      <c r="C14550" s="122"/>
    </row>
    <row r="14551" spans="2:3" x14ac:dyDescent="0.2">
      <c r="B14551" s="110"/>
      <c r="C14551" s="122"/>
    </row>
    <row r="14552" spans="2:3" x14ac:dyDescent="0.2">
      <c r="B14552" s="110"/>
      <c r="C14552" s="122"/>
    </row>
    <row r="14553" spans="2:3" x14ac:dyDescent="0.2">
      <c r="B14553" s="110"/>
      <c r="C14553" s="122"/>
    </row>
    <row r="14554" spans="2:3" x14ac:dyDescent="0.2">
      <c r="B14554" s="110"/>
      <c r="C14554" s="122"/>
    </row>
    <row r="14555" spans="2:3" x14ac:dyDescent="0.2">
      <c r="B14555" s="110"/>
      <c r="C14555" s="122"/>
    </row>
    <row r="14556" spans="2:3" x14ac:dyDescent="0.2">
      <c r="B14556" s="110"/>
      <c r="C14556" s="122"/>
    </row>
    <row r="14557" spans="2:3" x14ac:dyDescent="0.2">
      <c r="B14557" s="110"/>
      <c r="C14557" s="122"/>
    </row>
    <row r="14558" spans="2:3" x14ac:dyDescent="0.2">
      <c r="B14558" s="110"/>
      <c r="C14558" s="122"/>
    </row>
    <row r="14559" spans="2:3" x14ac:dyDescent="0.2">
      <c r="B14559" s="110"/>
      <c r="C14559" s="122"/>
    </row>
    <row r="14560" spans="2:3" x14ac:dyDescent="0.2">
      <c r="B14560" s="110"/>
      <c r="C14560" s="122"/>
    </row>
    <row r="14561" spans="2:3" x14ac:dyDescent="0.2">
      <c r="B14561" s="110"/>
      <c r="C14561" s="122"/>
    </row>
    <row r="14562" spans="2:3" x14ac:dyDescent="0.2">
      <c r="B14562" s="110"/>
      <c r="C14562" s="122"/>
    </row>
    <row r="14563" spans="2:3" x14ac:dyDescent="0.2">
      <c r="B14563" s="110"/>
      <c r="C14563" s="122"/>
    </row>
    <row r="14564" spans="2:3" x14ac:dyDescent="0.2">
      <c r="B14564" s="110"/>
      <c r="C14564" s="122"/>
    </row>
    <row r="14565" spans="2:3" x14ac:dyDescent="0.2">
      <c r="B14565" s="110"/>
      <c r="C14565" s="122"/>
    </row>
    <row r="14566" spans="2:3" x14ac:dyDescent="0.2">
      <c r="B14566" s="110"/>
      <c r="C14566" s="122"/>
    </row>
    <row r="14567" spans="2:3" x14ac:dyDescent="0.2">
      <c r="B14567" s="110"/>
      <c r="C14567" s="122"/>
    </row>
    <row r="14568" spans="2:3" x14ac:dyDescent="0.2">
      <c r="B14568" s="110"/>
      <c r="C14568" s="122"/>
    </row>
    <row r="14569" spans="2:3" x14ac:dyDescent="0.2">
      <c r="B14569" s="110"/>
      <c r="C14569" s="122"/>
    </row>
    <row r="14570" spans="2:3" x14ac:dyDescent="0.2">
      <c r="B14570" s="110"/>
      <c r="C14570" s="122"/>
    </row>
    <row r="14571" spans="2:3" x14ac:dyDescent="0.2">
      <c r="B14571" s="110"/>
      <c r="C14571" s="122"/>
    </row>
    <row r="14572" spans="2:3" x14ac:dyDescent="0.2">
      <c r="B14572" s="110"/>
      <c r="C14572" s="122"/>
    </row>
    <row r="14573" spans="2:3" x14ac:dyDescent="0.2">
      <c r="B14573" s="110"/>
      <c r="C14573" s="122"/>
    </row>
    <row r="14574" spans="2:3" x14ac:dyDescent="0.2">
      <c r="B14574" s="110"/>
      <c r="C14574" s="122"/>
    </row>
    <row r="14575" spans="2:3" x14ac:dyDescent="0.2">
      <c r="B14575" s="110"/>
      <c r="C14575" s="122"/>
    </row>
    <row r="14576" spans="2:3" x14ac:dyDescent="0.2">
      <c r="B14576" s="110"/>
      <c r="C14576" s="122"/>
    </row>
    <row r="14577" spans="2:3" x14ac:dyDescent="0.2">
      <c r="B14577" s="110"/>
      <c r="C14577" s="122"/>
    </row>
    <row r="14578" spans="2:3" x14ac:dyDescent="0.2">
      <c r="B14578" s="110"/>
      <c r="C14578" s="122"/>
    </row>
    <row r="14579" spans="2:3" x14ac:dyDescent="0.2">
      <c r="B14579" s="110"/>
      <c r="C14579" s="122"/>
    </row>
    <row r="14580" spans="2:3" x14ac:dyDescent="0.2">
      <c r="B14580" s="110"/>
      <c r="C14580" s="122"/>
    </row>
    <row r="14581" spans="2:3" x14ac:dyDescent="0.2">
      <c r="B14581" s="110"/>
      <c r="C14581" s="122"/>
    </row>
    <row r="14582" spans="2:3" x14ac:dyDescent="0.2">
      <c r="B14582" s="110"/>
      <c r="C14582" s="122"/>
    </row>
    <row r="14583" spans="2:3" x14ac:dyDescent="0.2">
      <c r="B14583" s="110"/>
      <c r="C14583" s="122"/>
    </row>
    <row r="14584" spans="2:3" x14ac:dyDescent="0.2">
      <c r="B14584" s="110"/>
      <c r="C14584" s="122"/>
    </row>
    <row r="14585" spans="2:3" x14ac:dyDescent="0.2">
      <c r="B14585" s="110"/>
      <c r="C14585" s="122"/>
    </row>
    <row r="14586" spans="2:3" x14ac:dyDescent="0.2">
      <c r="B14586" s="110"/>
      <c r="C14586" s="122"/>
    </row>
    <row r="14587" spans="2:3" x14ac:dyDescent="0.2">
      <c r="B14587" s="110"/>
      <c r="C14587" s="122"/>
    </row>
    <row r="14588" spans="2:3" x14ac:dyDescent="0.2">
      <c r="B14588" s="110"/>
      <c r="C14588" s="122"/>
    </row>
    <row r="14589" spans="2:3" x14ac:dyDescent="0.2">
      <c r="B14589" s="110"/>
      <c r="C14589" s="122"/>
    </row>
    <row r="14590" spans="2:3" x14ac:dyDescent="0.2">
      <c r="B14590" s="110"/>
      <c r="C14590" s="122"/>
    </row>
    <row r="14591" spans="2:3" x14ac:dyDescent="0.2">
      <c r="B14591" s="110"/>
      <c r="C14591" s="122"/>
    </row>
    <row r="14592" spans="2:3" x14ac:dyDescent="0.2">
      <c r="B14592" s="110"/>
      <c r="C14592" s="122"/>
    </row>
    <row r="14593" spans="2:3" x14ac:dyDescent="0.2">
      <c r="B14593" s="110"/>
      <c r="C14593" s="122"/>
    </row>
    <row r="14594" spans="2:3" x14ac:dyDescent="0.2">
      <c r="B14594" s="110"/>
      <c r="C14594" s="122"/>
    </row>
    <row r="14595" spans="2:3" x14ac:dyDescent="0.2">
      <c r="B14595" s="110"/>
      <c r="C14595" s="122"/>
    </row>
    <row r="14596" spans="2:3" x14ac:dyDescent="0.2">
      <c r="B14596" s="110"/>
      <c r="C14596" s="122"/>
    </row>
    <row r="14597" spans="2:3" x14ac:dyDescent="0.2">
      <c r="B14597" s="110"/>
      <c r="C14597" s="122"/>
    </row>
    <row r="14598" spans="2:3" x14ac:dyDescent="0.2">
      <c r="B14598" s="110"/>
      <c r="C14598" s="122"/>
    </row>
    <row r="14599" spans="2:3" x14ac:dyDescent="0.2">
      <c r="B14599" s="110"/>
      <c r="C14599" s="122"/>
    </row>
    <row r="14600" spans="2:3" x14ac:dyDescent="0.2">
      <c r="B14600" s="110"/>
      <c r="C14600" s="122"/>
    </row>
    <row r="14601" spans="2:3" x14ac:dyDescent="0.2">
      <c r="B14601" s="110"/>
      <c r="C14601" s="122"/>
    </row>
    <row r="14602" spans="2:3" x14ac:dyDescent="0.2">
      <c r="B14602" s="110"/>
      <c r="C14602" s="122"/>
    </row>
    <row r="14603" spans="2:3" x14ac:dyDescent="0.2">
      <c r="B14603" s="110"/>
      <c r="C14603" s="122"/>
    </row>
    <row r="14604" spans="2:3" x14ac:dyDescent="0.2">
      <c r="B14604" s="110"/>
      <c r="C14604" s="122"/>
    </row>
    <row r="14605" spans="2:3" x14ac:dyDescent="0.2">
      <c r="B14605" s="110"/>
      <c r="C14605" s="122"/>
    </row>
    <row r="14606" spans="2:3" x14ac:dyDescent="0.2">
      <c r="B14606" s="110"/>
      <c r="C14606" s="122"/>
    </row>
    <row r="14607" spans="2:3" x14ac:dyDescent="0.2">
      <c r="B14607" s="110"/>
      <c r="C14607" s="122"/>
    </row>
    <row r="14608" spans="2:3" x14ac:dyDescent="0.2">
      <c r="B14608" s="110"/>
      <c r="C14608" s="122"/>
    </row>
    <row r="14609" spans="2:3" x14ac:dyDescent="0.2">
      <c r="B14609" s="110"/>
      <c r="C14609" s="122"/>
    </row>
    <row r="14610" spans="2:3" x14ac:dyDescent="0.2">
      <c r="B14610" s="110"/>
      <c r="C14610" s="122"/>
    </row>
    <row r="14611" spans="2:3" x14ac:dyDescent="0.2">
      <c r="B14611" s="110"/>
      <c r="C14611" s="122"/>
    </row>
    <row r="14612" spans="2:3" x14ac:dyDescent="0.2">
      <c r="B14612" s="110"/>
      <c r="C14612" s="122"/>
    </row>
    <row r="14613" spans="2:3" x14ac:dyDescent="0.2">
      <c r="B14613" s="110"/>
      <c r="C14613" s="122"/>
    </row>
    <row r="14614" spans="2:3" x14ac:dyDescent="0.2">
      <c r="B14614" s="110"/>
      <c r="C14614" s="122"/>
    </row>
    <row r="14615" spans="2:3" x14ac:dyDescent="0.2">
      <c r="B14615" s="110"/>
      <c r="C14615" s="122"/>
    </row>
    <row r="14616" spans="2:3" x14ac:dyDescent="0.2">
      <c r="B14616" s="110"/>
      <c r="C14616" s="122"/>
    </row>
    <row r="14617" spans="2:3" x14ac:dyDescent="0.2">
      <c r="B14617" s="110"/>
      <c r="C14617" s="122"/>
    </row>
    <row r="14618" spans="2:3" x14ac:dyDescent="0.2">
      <c r="B14618" s="110"/>
      <c r="C14618" s="122"/>
    </row>
    <row r="14619" spans="2:3" x14ac:dyDescent="0.2">
      <c r="B14619" s="110"/>
      <c r="C14619" s="122"/>
    </row>
    <row r="14620" spans="2:3" x14ac:dyDescent="0.2">
      <c r="B14620" s="110"/>
      <c r="C14620" s="122"/>
    </row>
    <row r="14621" spans="2:3" x14ac:dyDescent="0.2">
      <c r="B14621" s="110"/>
      <c r="C14621" s="122"/>
    </row>
    <row r="14622" spans="2:3" x14ac:dyDescent="0.2">
      <c r="B14622" s="110"/>
      <c r="C14622" s="122"/>
    </row>
    <row r="14623" spans="2:3" x14ac:dyDescent="0.2">
      <c r="B14623" s="110"/>
      <c r="C14623" s="122"/>
    </row>
    <row r="14624" spans="2:3" x14ac:dyDescent="0.2">
      <c r="B14624" s="110"/>
      <c r="C14624" s="122"/>
    </row>
    <row r="14625" spans="2:3" x14ac:dyDescent="0.2">
      <c r="B14625" s="110"/>
      <c r="C14625" s="122"/>
    </row>
    <row r="14626" spans="2:3" x14ac:dyDescent="0.2">
      <c r="B14626" s="110"/>
      <c r="C14626" s="122"/>
    </row>
    <row r="14627" spans="2:3" x14ac:dyDescent="0.2">
      <c r="B14627" s="110"/>
      <c r="C14627" s="122"/>
    </row>
    <row r="14628" spans="2:3" x14ac:dyDescent="0.2">
      <c r="B14628" s="110"/>
      <c r="C14628" s="122"/>
    </row>
    <row r="14629" spans="2:3" x14ac:dyDescent="0.2">
      <c r="B14629" s="110"/>
      <c r="C14629" s="122"/>
    </row>
    <row r="14630" spans="2:3" x14ac:dyDescent="0.2">
      <c r="B14630" s="110"/>
      <c r="C14630" s="122"/>
    </row>
    <row r="14631" spans="2:3" x14ac:dyDescent="0.2">
      <c r="B14631" s="110"/>
      <c r="C14631" s="122"/>
    </row>
    <row r="14632" spans="2:3" x14ac:dyDescent="0.2">
      <c r="B14632" s="110"/>
      <c r="C14632" s="122"/>
    </row>
    <row r="14633" spans="2:3" x14ac:dyDescent="0.2">
      <c r="B14633" s="110"/>
      <c r="C14633" s="122"/>
    </row>
    <row r="14634" spans="2:3" x14ac:dyDescent="0.2">
      <c r="B14634" s="110"/>
      <c r="C14634" s="122"/>
    </row>
    <row r="14635" spans="2:3" x14ac:dyDescent="0.2">
      <c r="B14635" s="110"/>
      <c r="C14635" s="122"/>
    </row>
    <row r="14636" spans="2:3" x14ac:dyDescent="0.2">
      <c r="B14636" s="110"/>
      <c r="C14636" s="122"/>
    </row>
    <row r="14637" spans="2:3" x14ac:dyDescent="0.2">
      <c r="B14637" s="110"/>
      <c r="C14637" s="122"/>
    </row>
    <row r="14638" spans="2:3" x14ac:dyDescent="0.2">
      <c r="B14638" s="110"/>
      <c r="C14638" s="122"/>
    </row>
    <row r="14639" spans="2:3" x14ac:dyDescent="0.2">
      <c r="B14639" s="110"/>
      <c r="C14639" s="122"/>
    </row>
    <row r="14640" spans="2:3" x14ac:dyDescent="0.2">
      <c r="B14640" s="110"/>
      <c r="C14640" s="122"/>
    </row>
    <row r="14641" spans="2:3" x14ac:dyDescent="0.2">
      <c r="B14641" s="110"/>
      <c r="C14641" s="122"/>
    </row>
    <row r="14642" spans="2:3" x14ac:dyDescent="0.2">
      <c r="B14642" s="110"/>
      <c r="C14642" s="122"/>
    </row>
    <row r="14643" spans="2:3" x14ac:dyDescent="0.2">
      <c r="B14643" s="110"/>
      <c r="C14643" s="122"/>
    </row>
    <row r="14644" spans="2:3" x14ac:dyDescent="0.2">
      <c r="B14644" s="110"/>
      <c r="C14644" s="122"/>
    </row>
    <row r="14645" spans="2:3" x14ac:dyDescent="0.2">
      <c r="B14645" s="110"/>
      <c r="C14645" s="122"/>
    </row>
    <row r="14646" spans="2:3" x14ac:dyDescent="0.2">
      <c r="B14646" s="110"/>
      <c r="C14646" s="122"/>
    </row>
    <row r="14647" spans="2:3" x14ac:dyDescent="0.2">
      <c r="B14647" s="110"/>
      <c r="C14647" s="122"/>
    </row>
    <row r="14648" spans="2:3" x14ac:dyDescent="0.2">
      <c r="B14648" s="110"/>
      <c r="C14648" s="122"/>
    </row>
    <row r="14649" spans="2:3" x14ac:dyDescent="0.2">
      <c r="B14649" s="110"/>
      <c r="C14649" s="122"/>
    </row>
    <row r="14650" spans="2:3" x14ac:dyDescent="0.2">
      <c r="B14650" s="110"/>
      <c r="C14650" s="122"/>
    </row>
    <row r="14651" spans="2:3" x14ac:dyDescent="0.2">
      <c r="B14651" s="110"/>
      <c r="C14651" s="122"/>
    </row>
    <row r="14652" spans="2:3" x14ac:dyDescent="0.2">
      <c r="B14652" s="110"/>
      <c r="C14652" s="122"/>
    </row>
    <row r="14653" spans="2:3" x14ac:dyDescent="0.2">
      <c r="B14653" s="110"/>
      <c r="C14653" s="122"/>
    </row>
    <row r="14654" spans="2:3" x14ac:dyDescent="0.2">
      <c r="B14654" s="110"/>
      <c r="C14654" s="122"/>
    </row>
    <row r="14655" spans="2:3" x14ac:dyDescent="0.2">
      <c r="B14655" s="110"/>
      <c r="C14655" s="122"/>
    </row>
    <row r="14656" spans="2:3" x14ac:dyDescent="0.2">
      <c r="B14656" s="110"/>
      <c r="C14656" s="122"/>
    </row>
    <row r="14657" spans="2:3" x14ac:dyDescent="0.2">
      <c r="B14657" s="110"/>
      <c r="C14657" s="122"/>
    </row>
    <row r="14658" spans="2:3" x14ac:dyDescent="0.2">
      <c r="B14658" s="110"/>
      <c r="C14658" s="122"/>
    </row>
    <row r="14659" spans="2:3" x14ac:dyDescent="0.2">
      <c r="B14659" s="110"/>
      <c r="C14659" s="122"/>
    </row>
    <row r="14660" spans="2:3" x14ac:dyDescent="0.2">
      <c r="B14660" s="110"/>
      <c r="C14660" s="122"/>
    </row>
    <row r="14661" spans="2:3" x14ac:dyDescent="0.2">
      <c r="B14661" s="110"/>
      <c r="C14661" s="122"/>
    </row>
    <row r="14662" spans="2:3" x14ac:dyDescent="0.2">
      <c r="B14662" s="110"/>
      <c r="C14662" s="122"/>
    </row>
    <row r="14663" spans="2:3" x14ac:dyDescent="0.2">
      <c r="B14663" s="110"/>
      <c r="C14663" s="122"/>
    </row>
    <row r="14664" spans="2:3" x14ac:dyDescent="0.2">
      <c r="B14664" s="110"/>
      <c r="C14664" s="122"/>
    </row>
    <row r="14665" spans="2:3" x14ac:dyDescent="0.2">
      <c r="B14665" s="110"/>
      <c r="C14665" s="122"/>
    </row>
    <row r="14666" spans="2:3" x14ac:dyDescent="0.2">
      <c r="B14666" s="110"/>
      <c r="C14666" s="122"/>
    </row>
    <row r="14667" spans="2:3" x14ac:dyDescent="0.2">
      <c r="B14667" s="110"/>
      <c r="C14667" s="122"/>
    </row>
    <row r="14668" spans="2:3" x14ac:dyDescent="0.2">
      <c r="B14668" s="110"/>
      <c r="C14668" s="122"/>
    </row>
    <row r="14669" spans="2:3" x14ac:dyDescent="0.2">
      <c r="B14669" s="110"/>
      <c r="C14669" s="122"/>
    </row>
    <row r="14670" spans="2:3" x14ac:dyDescent="0.2">
      <c r="B14670" s="110"/>
      <c r="C14670" s="122"/>
    </row>
    <row r="14671" spans="2:3" x14ac:dyDescent="0.2">
      <c r="B14671" s="110"/>
      <c r="C14671" s="122"/>
    </row>
    <row r="14672" spans="2:3" x14ac:dyDescent="0.2">
      <c r="B14672" s="110"/>
      <c r="C14672" s="122"/>
    </row>
    <row r="14673" spans="2:3" x14ac:dyDescent="0.2">
      <c r="B14673" s="110"/>
      <c r="C14673" s="122"/>
    </row>
    <row r="14674" spans="2:3" x14ac:dyDescent="0.2">
      <c r="B14674" s="110"/>
      <c r="C14674" s="122"/>
    </row>
    <row r="14675" spans="2:3" x14ac:dyDescent="0.2">
      <c r="B14675" s="110"/>
      <c r="C14675" s="122"/>
    </row>
    <row r="14676" spans="2:3" x14ac:dyDescent="0.2">
      <c r="B14676" s="110"/>
      <c r="C14676" s="122"/>
    </row>
    <row r="14677" spans="2:3" x14ac:dyDescent="0.2">
      <c r="B14677" s="110"/>
      <c r="C14677" s="122"/>
    </row>
    <row r="14678" spans="2:3" x14ac:dyDescent="0.2">
      <c r="B14678" s="110"/>
      <c r="C14678" s="122"/>
    </row>
    <row r="14679" spans="2:3" x14ac:dyDescent="0.2">
      <c r="B14679" s="110"/>
      <c r="C14679" s="122"/>
    </row>
    <row r="14680" spans="2:3" x14ac:dyDescent="0.2">
      <c r="B14680" s="110"/>
      <c r="C14680" s="122"/>
    </row>
    <row r="14681" spans="2:3" x14ac:dyDescent="0.2">
      <c r="B14681" s="110"/>
      <c r="C14681" s="122"/>
    </row>
    <row r="14682" spans="2:3" x14ac:dyDescent="0.2">
      <c r="B14682" s="110"/>
      <c r="C14682" s="122"/>
    </row>
    <row r="14683" spans="2:3" x14ac:dyDescent="0.2">
      <c r="B14683" s="110"/>
      <c r="C14683" s="122"/>
    </row>
    <row r="14684" spans="2:3" x14ac:dyDescent="0.2">
      <c r="B14684" s="110"/>
      <c r="C14684" s="122"/>
    </row>
    <row r="14685" spans="2:3" x14ac:dyDescent="0.2">
      <c r="B14685" s="110"/>
      <c r="C14685" s="122"/>
    </row>
    <row r="14686" spans="2:3" x14ac:dyDescent="0.2">
      <c r="B14686" s="110"/>
      <c r="C14686" s="122"/>
    </row>
    <row r="14687" spans="2:3" x14ac:dyDescent="0.2">
      <c r="B14687" s="110"/>
      <c r="C14687" s="122"/>
    </row>
    <row r="14688" spans="2:3" x14ac:dyDescent="0.2">
      <c r="B14688" s="110"/>
      <c r="C14688" s="122"/>
    </row>
    <row r="14689" spans="2:3" x14ac:dyDescent="0.2">
      <c r="B14689" s="110"/>
      <c r="C14689" s="122"/>
    </row>
    <row r="14690" spans="2:3" x14ac:dyDescent="0.2">
      <c r="B14690" s="110"/>
      <c r="C14690" s="122"/>
    </row>
    <row r="14691" spans="2:3" x14ac:dyDescent="0.2">
      <c r="B14691" s="110"/>
      <c r="C14691" s="122"/>
    </row>
    <row r="14692" spans="2:3" x14ac:dyDescent="0.2">
      <c r="B14692" s="110"/>
      <c r="C14692" s="122"/>
    </row>
    <row r="14693" spans="2:3" x14ac:dyDescent="0.2">
      <c r="B14693" s="110"/>
      <c r="C14693" s="122"/>
    </row>
    <row r="14694" spans="2:3" x14ac:dyDescent="0.2">
      <c r="B14694" s="110"/>
      <c r="C14694" s="122"/>
    </row>
    <row r="14695" spans="2:3" x14ac:dyDescent="0.2">
      <c r="B14695" s="110"/>
      <c r="C14695" s="122"/>
    </row>
    <row r="14696" spans="2:3" x14ac:dyDescent="0.2">
      <c r="B14696" s="110"/>
      <c r="C14696" s="122"/>
    </row>
    <row r="14697" spans="2:3" x14ac:dyDescent="0.2">
      <c r="B14697" s="110"/>
      <c r="C14697" s="122"/>
    </row>
    <row r="14698" spans="2:3" x14ac:dyDescent="0.2">
      <c r="B14698" s="110"/>
      <c r="C14698" s="122"/>
    </row>
    <row r="14699" spans="2:3" x14ac:dyDescent="0.2">
      <c r="B14699" s="110"/>
      <c r="C14699" s="122"/>
    </row>
    <row r="14700" spans="2:3" x14ac:dyDescent="0.2">
      <c r="B14700" s="110"/>
      <c r="C14700" s="122"/>
    </row>
    <row r="14701" spans="2:3" x14ac:dyDescent="0.2">
      <c r="B14701" s="110"/>
      <c r="C14701" s="122"/>
    </row>
    <row r="14702" spans="2:3" x14ac:dyDescent="0.2">
      <c r="B14702" s="110"/>
      <c r="C14702" s="122"/>
    </row>
    <row r="14703" spans="2:3" x14ac:dyDescent="0.2">
      <c r="B14703" s="110"/>
      <c r="C14703" s="122"/>
    </row>
    <row r="14704" spans="2:3" x14ac:dyDescent="0.2">
      <c r="B14704" s="110"/>
      <c r="C14704" s="122"/>
    </row>
    <row r="14705" spans="2:3" x14ac:dyDescent="0.2">
      <c r="B14705" s="110"/>
      <c r="C14705" s="122"/>
    </row>
    <row r="14706" spans="2:3" x14ac:dyDescent="0.2">
      <c r="B14706" s="110"/>
      <c r="C14706" s="122"/>
    </row>
    <row r="14707" spans="2:3" x14ac:dyDescent="0.2">
      <c r="B14707" s="110"/>
      <c r="C14707" s="122"/>
    </row>
    <row r="14708" spans="2:3" x14ac:dyDescent="0.2">
      <c r="B14708" s="110"/>
      <c r="C14708" s="122"/>
    </row>
    <row r="14709" spans="2:3" x14ac:dyDescent="0.2">
      <c r="B14709" s="110"/>
      <c r="C14709" s="122"/>
    </row>
    <row r="14710" spans="2:3" x14ac:dyDescent="0.2">
      <c r="B14710" s="110"/>
      <c r="C14710" s="122"/>
    </row>
    <row r="14711" spans="2:3" x14ac:dyDescent="0.2">
      <c r="B14711" s="110"/>
      <c r="C14711" s="122"/>
    </row>
    <row r="14712" spans="2:3" x14ac:dyDescent="0.2">
      <c r="B14712" s="110"/>
      <c r="C14712" s="122"/>
    </row>
    <row r="14713" spans="2:3" x14ac:dyDescent="0.2">
      <c r="B14713" s="110"/>
      <c r="C14713" s="122"/>
    </row>
    <row r="14714" spans="2:3" x14ac:dyDescent="0.2">
      <c r="B14714" s="110"/>
      <c r="C14714" s="122"/>
    </row>
    <row r="14715" spans="2:3" x14ac:dyDescent="0.2">
      <c r="B14715" s="110"/>
      <c r="C14715" s="122"/>
    </row>
    <row r="14716" spans="2:3" x14ac:dyDescent="0.2">
      <c r="B14716" s="110"/>
      <c r="C14716" s="122"/>
    </row>
    <row r="14717" spans="2:3" x14ac:dyDescent="0.2">
      <c r="B14717" s="110"/>
      <c r="C14717" s="122"/>
    </row>
    <row r="14718" spans="2:3" x14ac:dyDescent="0.2">
      <c r="B14718" s="110"/>
      <c r="C14718" s="122"/>
    </row>
    <row r="14719" spans="2:3" x14ac:dyDescent="0.2">
      <c r="B14719" s="110"/>
      <c r="C14719" s="122"/>
    </row>
    <row r="14720" spans="2:3" x14ac:dyDescent="0.2">
      <c r="B14720" s="110"/>
      <c r="C14720" s="122"/>
    </row>
    <row r="14721" spans="2:3" x14ac:dyDescent="0.2">
      <c r="B14721" s="110"/>
      <c r="C14721" s="122"/>
    </row>
    <row r="14722" spans="2:3" x14ac:dyDescent="0.2">
      <c r="B14722" s="110"/>
      <c r="C14722" s="122"/>
    </row>
    <row r="14723" spans="2:3" x14ac:dyDescent="0.2">
      <c r="B14723" s="110"/>
      <c r="C14723" s="122"/>
    </row>
    <row r="14724" spans="2:3" x14ac:dyDescent="0.2">
      <c r="B14724" s="110"/>
      <c r="C14724" s="122"/>
    </row>
    <row r="14725" spans="2:3" x14ac:dyDescent="0.2">
      <c r="B14725" s="110"/>
      <c r="C14725" s="122"/>
    </row>
    <row r="14726" spans="2:3" x14ac:dyDescent="0.2">
      <c r="B14726" s="110"/>
      <c r="C14726" s="122"/>
    </row>
    <row r="14727" spans="2:3" x14ac:dyDescent="0.2">
      <c r="B14727" s="110"/>
      <c r="C14727" s="122"/>
    </row>
    <row r="14728" spans="2:3" x14ac:dyDescent="0.2">
      <c r="B14728" s="110"/>
      <c r="C14728" s="122"/>
    </row>
    <row r="14729" spans="2:3" x14ac:dyDescent="0.2">
      <c r="B14729" s="110"/>
      <c r="C14729" s="122"/>
    </row>
    <row r="14730" spans="2:3" x14ac:dyDescent="0.2">
      <c r="B14730" s="110"/>
      <c r="C14730" s="122"/>
    </row>
    <row r="14731" spans="2:3" x14ac:dyDescent="0.2">
      <c r="B14731" s="110"/>
      <c r="C14731" s="122"/>
    </row>
    <row r="14732" spans="2:3" x14ac:dyDescent="0.2">
      <c r="B14732" s="110"/>
      <c r="C14732" s="122"/>
    </row>
    <row r="14733" spans="2:3" x14ac:dyDescent="0.2">
      <c r="B14733" s="110"/>
      <c r="C14733" s="122"/>
    </row>
    <row r="14734" spans="2:3" x14ac:dyDescent="0.2">
      <c r="B14734" s="110"/>
      <c r="C14734" s="122"/>
    </row>
    <row r="14735" spans="2:3" x14ac:dyDescent="0.2">
      <c r="B14735" s="110"/>
      <c r="C14735" s="122"/>
    </row>
    <row r="14736" spans="2:3" x14ac:dyDescent="0.2">
      <c r="B14736" s="110"/>
      <c r="C14736" s="122"/>
    </row>
    <row r="14737" spans="2:3" x14ac:dyDescent="0.2">
      <c r="B14737" s="110"/>
      <c r="C14737" s="122"/>
    </row>
    <row r="14738" spans="2:3" x14ac:dyDescent="0.2">
      <c r="B14738" s="110"/>
      <c r="C14738" s="122"/>
    </row>
    <row r="14739" spans="2:3" x14ac:dyDescent="0.2">
      <c r="B14739" s="110"/>
      <c r="C14739" s="122"/>
    </row>
    <row r="14740" spans="2:3" x14ac:dyDescent="0.2">
      <c r="B14740" s="110"/>
      <c r="C14740" s="122"/>
    </row>
    <row r="14741" spans="2:3" x14ac:dyDescent="0.2">
      <c r="B14741" s="110"/>
      <c r="C14741" s="122"/>
    </row>
    <row r="14742" spans="2:3" x14ac:dyDescent="0.2">
      <c r="B14742" s="110"/>
      <c r="C14742" s="122"/>
    </row>
    <row r="14743" spans="2:3" x14ac:dyDescent="0.2">
      <c r="B14743" s="110"/>
      <c r="C14743" s="122"/>
    </row>
    <row r="14744" spans="2:3" x14ac:dyDescent="0.2">
      <c r="B14744" s="110"/>
      <c r="C14744" s="122"/>
    </row>
    <row r="14745" spans="2:3" x14ac:dyDescent="0.2">
      <c r="B14745" s="110"/>
      <c r="C14745" s="122"/>
    </row>
    <row r="14746" spans="2:3" x14ac:dyDescent="0.2">
      <c r="B14746" s="110"/>
      <c r="C14746" s="122"/>
    </row>
    <row r="14747" spans="2:3" x14ac:dyDescent="0.2">
      <c r="B14747" s="110"/>
      <c r="C14747" s="122"/>
    </row>
    <row r="14748" spans="2:3" x14ac:dyDescent="0.2">
      <c r="B14748" s="110"/>
      <c r="C14748" s="122"/>
    </row>
    <row r="14749" spans="2:3" x14ac:dyDescent="0.2">
      <c r="B14749" s="110"/>
      <c r="C14749" s="122"/>
    </row>
    <row r="14750" spans="2:3" x14ac:dyDescent="0.2">
      <c r="B14750" s="110"/>
      <c r="C14750" s="122"/>
    </row>
    <row r="14751" spans="2:3" x14ac:dyDescent="0.2">
      <c r="B14751" s="110"/>
      <c r="C14751" s="122"/>
    </row>
    <row r="14752" spans="2:3" x14ac:dyDescent="0.2">
      <c r="B14752" s="110"/>
      <c r="C14752" s="122"/>
    </row>
    <row r="14753" spans="2:3" x14ac:dyDescent="0.2">
      <c r="B14753" s="110"/>
      <c r="C14753" s="122"/>
    </row>
    <row r="14754" spans="2:3" x14ac:dyDescent="0.2">
      <c r="B14754" s="110"/>
      <c r="C14754" s="122"/>
    </row>
    <row r="14755" spans="2:3" x14ac:dyDescent="0.2">
      <c r="B14755" s="110"/>
      <c r="C14755" s="122"/>
    </row>
    <row r="14756" spans="2:3" x14ac:dyDescent="0.2">
      <c r="B14756" s="110"/>
      <c r="C14756" s="122"/>
    </row>
    <row r="14757" spans="2:3" x14ac:dyDescent="0.2">
      <c r="B14757" s="110"/>
      <c r="C14757" s="122"/>
    </row>
    <row r="14758" spans="2:3" x14ac:dyDescent="0.2">
      <c r="B14758" s="110"/>
      <c r="C14758" s="122"/>
    </row>
    <row r="14759" spans="2:3" x14ac:dyDescent="0.2">
      <c r="B14759" s="110"/>
      <c r="C14759" s="122"/>
    </row>
    <row r="14760" spans="2:3" x14ac:dyDescent="0.2">
      <c r="B14760" s="110"/>
      <c r="C14760" s="122"/>
    </row>
    <row r="14761" spans="2:3" x14ac:dyDescent="0.2">
      <c r="B14761" s="110"/>
      <c r="C14761" s="122"/>
    </row>
    <row r="14762" spans="2:3" x14ac:dyDescent="0.2">
      <c r="B14762" s="110"/>
      <c r="C14762" s="122"/>
    </row>
    <row r="14763" spans="2:3" x14ac:dyDescent="0.2">
      <c r="B14763" s="110"/>
      <c r="C14763" s="122"/>
    </row>
    <row r="14764" spans="2:3" x14ac:dyDescent="0.2">
      <c r="B14764" s="110"/>
      <c r="C14764" s="122"/>
    </row>
    <row r="14765" spans="2:3" x14ac:dyDescent="0.2">
      <c r="B14765" s="110"/>
      <c r="C14765" s="122"/>
    </row>
    <row r="14766" spans="2:3" x14ac:dyDescent="0.2">
      <c r="B14766" s="110"/>
      <c r="C14766" s="122"/>
    </row>
    <row r="14767" spans="2:3" x14ac:dyDescent="0.2">
      <c r="B14767" s="110"/>
      <c r="C14767" s="122"/>
    </row>
    <row r="14768" spans="2:3" x14ac:dyDescent="0.2">
      <c r="B14768" s="110"/>
      <c r="C14768" s="122"/>
    </row>
    <row r="14769" spans="2:3" x14ac:dyDescent="0.2">
      <c r="B14769" s="110"/>
      <c r="C14769" s="122"/>
    </row>
    <row r="14770" spans="2:3" x14ac:dyDescent="0.2">
      <c r="B14770" s="110"/>
      <c r="C14770" s="122"/>
    </row>
    <row r="14771" spans="2:3" x14ac:dyDescent="0.2">
      <c r="B14771" s="110"/>
      <c r="C14771" s="122"/>
    </row>
    <row r="14772" spans="2:3" x14ac:dyDescent="0.2">
      <c r="B14772" s="110"/>
      <c r="C14772" s="122"/>
    </row>
    <row r="14773" spans="2:3" x14ac:dyDescent="0.2">
      <c r="B14773" s="110"/>
      <c r="C14773" s="122"/>
    </row>
    <row r="14774" spans="2:3" x14ac:dyDescent="0.2">
      <c r="B14774" s="110"/>
      <c r="C14774" s="122"/>
    </row>
    <row r="14775" spans="2:3" x14ac:dyDescent="0.2">
      <c r="B14775" s="110"/>
      <c r="C14775" s="122"/>
    </row>
    <row r="14776" spans="2:3" x14ac:dyDescent="0.2">
      <c r="B14776" s="110"/>
      <c r="C14776" s="122"/>
    </row>
    <row r="14777" spans="2:3" x14ac:dyDescent="0.2">
      <c r="B14777" s="110"/>
      <c r="C14777" s="122"/>
    </row>
    <row r="14778" spans="2:3" x14ac:dyDescent="0.2">
      <c r="B14778" s="110"/>
      <c r="C14778" s="122"/>
    </row>
    <row r="14779" spans="2:3" x14ac:dyDescent="0.2">
      <c r="B14779" s="110"/>
      <c r="C14779" s="122"/>
    </row>
    <row r="14780" spans="2:3" x14ac:dyDescent="0.2">
      <c r="B14780" s="110"/>
      <c r="C14780" s="122"/>
    </row>
    <row r="14781" spans="2:3" x14ac:dyDescent="0.2">
      <c r="B14781" s="110"/>
      <c r="C14781" s="122"/>
    </row>
    <row r="14782" spans="2:3" x14ac:dyDescent="0.2">
      <c r="B14782" s="110"/>
      <c r="C14782" s="122"/>
    </row>
    <row r="14783" spans="2:3" x14ac:dyDescent="0.2">
      <c r="B14783" s="110"/>
      <c r="C14783" s="122"/>
    </row>
    <row r="14784" spans="2:3" x14ac:dyDescent="0.2">
      <c r="B14784" s="110"/>
      <c r="C14784" s="122"/>
    </row>
    <row r="14785" spans="2:3" x14ac:dyDescent="0.2">
      <c r="B14785" s="110"/>
      <c r="C14785" s="122"/>
    </row>
    <row r="14786" spans="2:3" x14ac:dyDescent="0.2">
      <c r="B14786" s="110"/>
      <c r="C14786" s="122"/>
    </row>
    <row r="14787" spans="2:3" x14ac:dyDescent="0.2">
      <c r="B14787" s="110"/>
      <c r="C14787" s="122"/>
    </row>
    <row r="14788" spans="2:3" x14ac:dyDescent="0.2">
      <c r="B14788" s="110"/>
      <c r="C14788" s="122"/>
    </row>
    <row r="14789" spans="2:3" x14ac:dyDescent="0.2">
      <c r="B14789" s="110"/>
      <c r="C14789" s="122"/>
    </row>
    <row r="14790" spans="2:3" x14ac:dyDescent="0.2">
      <c r="B14790" s="110"/>
      <c r="C14790" s="122"/>
    </row>
    <row r="14791" spans="2:3" x14ac:dyDescent="0.2">
      <c r="B14791" s="110"/>
      <c r="C14791" s="122"/>
    </row>
    <row r="14792" spans="2:3" x14ac:dyDescent="0.2">
      <c r="B14792" s="110"/>
      <c r="C14792" s="122"/>
    </row>
    <row r="14793" spans="2:3" x14ac:dyDescent="0.2">
      <c r="B14793" s="110"/>
      <c r="C14793" s="122"/>
    </row>
    <row r="14794" spans="2:3" x14ac:dyDescent="0.2">
      <c r="B14794" s="110"/>
      <c r="C14794" s="122"/>
    </row>
    <row r="14795" spans="2:3" x14ac:dyDescent="0.2">
      <c r="B14795" s="110"/>
      <c r="C14795" s="122"/>
    </row>
    <row r="14796" spans="2:3" x14ac:dyDescent="0.2">
      <c r="B14796" s="110"/>
      <c r="C14796" s="122"/>
    </row>
    <row r="14797" spans="2:3" x14ac:dyDescent="0.2">
      <c r="B14797" s="110"/>
      <c r="C14797" s="122"/>
    </row>
    <row r="14798" spans="2:3" x14ac:dyDescent="0.2">
      <c r="B14798" s="110"/>
      <c r="C14798" s="122"/>
    </row>
    <row r="14799" spans="2:3" x14ac:dyDescent="0.2">
      <c r="B14799" s="110"/>
      <c r="C14799" s="122"/>
    </row>
    <row r="14800" spans="2:3" x14ac:dyDescent="0.2">
      <c r="B14800" s="110"/>
      <c r="C14800" s="122"/>
    </row>
    <row r="14801" spans="2:3" x14ac:dyDescent="0.2">
      <c r="B14801" s="110"/>
      <c r="C14801" s="122"/>
    </row>
    <row r="14802" spans="2:3" x14ac:dyDescent="0.2">
      <c r="B14802" s="110"/>
      <c r="C14802" s="122"/>
    </row>
    <row r="14803" spans="2:3" x14ac:dyDescent="0.2">
      <c r="B14803" s="110"/>
      <c r="C14803" s="122"/>
    </row>
    <row r="14804" spans="2:3" x14ac:dyDescent="0.2">
      <c r="B14804" s="110"/>
      <c r="C14804" s="122"/>
    </row>
    <row r="14805" spans="2:3" x14ac:dyDescent="0.2">
      <c r="B14805" s="110"/>
      <c r="C14805" s="122"/>
    </row>
    <row r="14806" spans="2:3" x14ac:dyDescent="0.2">
      <c r="B14806" s="110"/>
      <c r="C14806" s="122"/>
    </row>
    <row r="14807" spans="2:3" x14ac:dyDescent="0.2">
      <c r="B14807" s="110"/>
      <c r="C14807" s="122"/>
    </row>
    <row r="14808" spans="2:3" x14ac:dyDescent="0.2">
      <c r="B14808" s="110"/>
      <c r="C14808" s="122"/>
    </row>
    <row r="14809" spans="2:3" x14ac:dyDescent="0.2">
      <c r="B14809" s="110"/>
      <c r="C14809" s="122"/>
    </row>
    <row r="14810" spans="2:3" x14ac:dyDescent="0.2">
      <c r="B14810" s="110"/>
      <c r="C14810" s="122"/>
    </row>
    <row r="14811" spans="2:3" x14ac:dyDescent="0.2">
      <c r="B14811" s="110"/>
      <c r="C14811" s="122"/>
    </row>
    <row r="14812" spans="2:3" x14ac:dyDescent="0.2">
      <c r="B14812" s="110"/>
      <c r="C14812" s="122"/>
    </row>
    <row r="14813" spans="2:3" x14ac:dyDescent="0.2">
      <c r="B14813" s="110"/>
      <c r="C14813" s="122"/>
    </row>
    <row r="14814" spans="2:3" x14ac:dyDescent="0.2">
      <c r="B14814" s="110"/>
      <c r="C14814" s="122"/>
    </row>
    <row r="14815" spans="2:3" x14ac:dyDescent="0.2">
      <c r="B14815" s="110"/>
      <c r="C14815" s="122"/>
    </row>
    <row r="14816" spans="2:3" x14ac:dyDescent="0.2">
      <c r="B14816" s="110"/>
      <c r="C14816" s="122"/>
    </row>
    <row r="14817" spans="2:3" x14ac:dyDescent="0.2">
      <c r="B14817" s="110"/>
      <c r="C14817" s="122"/>
    </row>
    <row r="14818" spans="2:3" x14ac:dyDescent="0.2">
      <c r="B14818" s="110"/>
      <c r="C14818" s="122"/>
    </row>
    <row r="14819" spans="2:3" x14ac:dyDescent="0.2">
      <c r="B14819" s="110"/>
      <c r="C14819" s="122"/>
    </row>
    <row r="14820" spans="2:3" x14ac:dyDescent="0.2">
      <c r="B14820" s="110"/>
      <c r="C14820" s="122"/>
    </row>
    <row r="14821" spans="2:3" x14ac:dyDescent="0.2">
      <c r="B14821" s="110"/>
      <c r="C14821" s="122"/>
    </row>
    <row r="14822" spans="2:3" x14ac:dyDescent="0.2">
      <c r="B14822" s="110"/>
      <c r="C14822" s="122"/>
    </row>
    <row r="14823" spans="2:3" x14ac:dyDescent="0.2">
      <c r="B14823" s="110"/>
      <c r="C14823" s="122"/>
    </row>
    <row r="14824" spans="2:3" x14ac:dyDescent="0.2">
      <c r="B14824" s="110"/>
      <c r="C14824" s="122"/>
    </row>
    <row r="14825" spans="2:3" x14ac:dyDescent="0.2">
      <c r="B14825" s="110"/>
      <c r="C14825" s="122"/>
    </row>
    <row r="14826" spans="2:3" x14ac:dyDescent="0.2">
      <c r="B14826" s="110"/>
      <c r="C14826" s="122"/>
    </row>
    <row r="14827" spans="2:3" x14ac:dyDescent="0.2">
      <c r="B14827" s="110"/>
      <c r="C14827" s="122"/>
    </row>
    <row r="14828" spans="2:3" x14ac:dyDescent="0.2">
      <c r="B14828" s="110"/>
      <c r="C14828" s="122"/>
    </row>
    <row r="14829" spans="2:3" x14ac:dyDescent="0.2">
      <c r="B14829" s="110"/>
      <c r="C14829" s="122"/>
    </row>
    <row r="14830" spans="2:3" x14ac:dyDescent="0.2">
      <c r="B14830" s="110"/>
      <c r="C14830" s="122"/>
    </row>
    <row r="14831" spans="2:3" x14ac:dyDescent="0.2">
      <c r="B14831" s="110"/>
      <c r="C14831" s="122"/>
    </row>
    <row r="14832" spans="2:3" x14ac:dyDescent="0.2">
      <c r="B14832" s="110"/>
      <c r="C14832" s="122"/>
    </row>
    <row r="14833" spans="2:3" x14ac:dyDescent="0.2">
      <c r="B14833" s="110"/>
      <c r="C14833" s="122"/>
    </row>
    <row r="14834" spans="2:3" x14ac:dyDescent="0.2">
      <c r="B14834" s="110"/>
      <c r="C14834" s="122"/>
    </row>
    <row r="14835" spans="2:3" x14ac:dyDescent="0.2">
      <c r="B14835" s="110"/>
      <c r="C14835" s="122"/>
    </row>
    <row r="14836" spans="2:3" x14ac:dyDescent="0.2">
      <c r="B14836" s="110"/>
      <c r="C14836" s="122"/>
    </row>
    <row r="14837" spans="2:3" x14ac:dyDescent="0.2">
      <c r="B14837" s="110"/>
      <c r="C14837" s="122"/>
    </row>
    <row r="14838" spans="2:3" x14ac:dyDescent="0.2">
      <c r="B14838" s="110"/>
      <c r="C14838" s="122"/>
    </row>
    <row r="14839" spans="2:3" x14ac:dyDescent="0.2">
      <c r="B14839" s="110"/>
      <c r="C14839" s="122"/>
    </row>
    <row r="14840" spans="2:3" x14ac:dyDescent="0.2">
      <c r="B14840" s="110"/>
      <c r="C14840" s="122"/>
    </row>
    <row r="14841" spans="2:3" x14ac:dyDescent="0.2">
      <c r="B14841" s="110"/>
      <c r="C14841" s="122"/>
    </row>
    <row r="14842" spans="2:3" x14ac:dyDescent="0.2">
      <c r="B14842" s="110"/>
      <c r="C14842" s="122"/>
    </row>
    <row r="14843" spans="2:3" x14ac:dyDescent="0.2">
      <c r="B14843" s="110"/>
      <c r="C14843" s="122"/>
    </row>
    <row r="14844" spans="2:3" x14ac:dyDescent="0.2">
      <c r="B14844" s="110"/>
      <c r="C14844" s="122"/>
    </row>
    <row r="14845" spans="2:3" x14ac:dyDescent="0.2">
      <c r="B14845" s="110"/>
      <c r="C14845" s="122"/>
    </row>
    <row r="14846" spans="2:3" x14ac:dyDescent="0.2">
      <c r="B14846" s="110"/>
      <c r="C14846" s="122"/>
    </row>
    <row r="14847" spans="2:3" x14ac:dyDescent="0.2">
      <c r="B14847" s="110"/>
      <c r="C14847" s="122"/>
    </row>
    <row r="14848" spans="2:3" x14ac:dyDescent="0.2">
      <c r="B14848" s="110"/>
      <c r="C14848" s="122"/>
    </row>
    <row r="14849" spans="2:3" x14ac:dyDescent="0.2">
      <c r="B14849" s="110"/>
      <c r="C14849" s="122"/>
    </row>
    <row r="14850" spans="2:3" x14ac:dyDescent="0.2">
      <c r="B14850" s="110"/>
      <c r="C14850" s="122"/>
    </row>
    <row r="14851" spans="2:3" x14ac:dyDescent="0.2">
      <c r="B14851" s="110"/>
      <c r="C14851" s="122"/>
    </row>
    <row r="14852" spans="2:3" x14ac:dyDescent="0.2">
      <c r="B14852" s="110"/>
      <c r="C14852" s="122"/>
    </row>
    <row r="14853" spans="2:3" x14ac:dyDescent="0.2">
      <c r="B14853" s="110"/>
      <c r="C14853" s="122"/>
    </row>
    <row r="14854" spans="2:3" x14ac:dyDescent="0.2">
      <c r="B14854" s="110"/>
      <c r="C14854" s="122"/>
    </row>
    <row r="14855" spans="2:3" x14ac:dyDescent="0.2">
      <c r="B14855" s="110"/>
      <c r="C14855" s="122"/>
    </row>
    <row r="14856" spans="2:3" x14ac:dyDescent="0.2">
      <c r="B14856" s="110"/>
      <c r="C14856" s="122"/>
    </row>
    <row r="14857" spans="2:3" x14ac:dyDescent="0.2">
      <c r="B14857" s="110"/>
      <c r="C14857" s="122"/>
    </row>
    <row r="14858" spans="2:3" x14ac:dyDescent="0.2">
      <c r="B14858" s="110"/>
      <c r="C14858" s="122"/>
    </row>
    <row r="14859" spans="2:3" x14ac:dyDescent="0.2">
      <c r="B14859" s="110"/>
      <c r="C14859" s="122"/>
    </row>
    <row r="14860" spans="2:3" x14ac:dyDescent="0.2">
      <c r="B14860" s="110"/>
      <c r="C14860" s="122"/>
    </row>
    <row r="14861" spans="2:3" x14ac:dyDescent="0.2">
      <c r="B14861" s="110"/>
      <c r="C14861" s="122"/>
    </row>
    <row r="14862" spans="2:3" x14ac:dyDescent="0.2">
      <c r="B14862" s="110"/>
      <c r="C14862" s="122"/>
    </row>
    <row r="14863" spans="2:3" x14ac:dyDescent="0.2">
      <c r="B14863" s="110"/>
      <c r="C14863" s="122"/>
    </row>
    <row r="14864" spans="2:3" x14ac:dyDescent="0.2">
      <c r="B14864" s="110"/>
      <c r="C14864" s="122"/>
    </row>
    <row r="14865" spans="2:3" x14ac:dyDescent="0.2">
      <c r="B14865" s="110"/>
      <c r="C14865" s="122"/>
    </row>
    <row r="14866" spans="2:3" x14ac:dyDescent="0.2">
      <c r="B14866" s="110"/>
      <c r="C14866" s="122"/>
    </row>
    <row r="14867" spans="2:3" x14ac:dyDescent="0.2">
      <c r="B14867" s="110"/>
      <c r="C14867" s="122"/>
    </row>
    <row r="14868" spans="2:3" x14ac:dyDescent="0.2">
      <c r="B14868" s="110"/>
      <c r="C14868" s="122"/>
    </row>
    <row r="14869" spans="2:3" x14ac:dyDescent="0.2">
      <c r="B14869" s="110"/>
      <c r="C14869" s="122"/>
    </row>
    <row r="14870" spans="2:3" x14ac:dyDescent="0.2">
      <c r="B14870" s="110"/>
      <c r="C14870" s="122"/>
    </row>
    <row r="14871" spans="2:3" x14ac:dyDescent="0.2">
      <c r="B14871" s="110"/>
      <c r="C14871" s="122"/>
    </row>
    <row r="14872" spans="2:3" x14ac:dyDescent="0.2">
      <c r="B14872" s="110"/>
      <c r="C14872" s="122"/>
    </row>
    <row r="14873" spans="2:3" x14ac:dyDescent="0.2">
      <c r="B14873" s="110"/>
      <c r="C14873" s="122"/>
    </row>
    <row r="14874" spans="2:3" x14ac:dyDescent="0.2">
      <c r="B14874" s="110"/>
      <c r="C14874" s="122"/>
    </row>
    <row r="14875" spans="2:3" x14ac:dyDescent="0.2">
      <c r="B14875" s="110"/>
      <c r="C14875" s="122"/>
    </row>
    <row r="14876" spans="2:3" x14ac:dyDescent="0.2">
      <c r="B14876" s="110"/>
      <c r="C14876" s="122"/>
    </row>
    <row r="14877" spans="2:3" x14ac:dyDescent="0.2">
      <c r="B14877" s="110"/>
      <c r="C14877" s="122"/>
    </row>
    <row r="14878" spans="2:3" x14ac:dyDescent="0.2">
      <c r="B14878" s="110"/>
      <c r="C14878" s="122"/>
    </row>
    <row r="14879" spans="2:3" x14ac:dyDescent="0.2">
      <c r="B14879" s="110"/>
      <c r="C14879" s="122"/>
    </row>
    <row r="14880" spans="2:3" x14ac:dyDescent="0.2">
      <c r="B14880" s="110"/>
      <c r="C14880" s="122"/>
    </row>
    <row r="14881" spans="2:3" x14ac:dyDescent="0.2">
      <c r="B14881" s="110"/>
      <c r="C14881" s="122"/>
    </row>
    <row r="14882" spans="2:3" x14ac:dyDescent="0.2">
      <c r="B14882" s="110"/>
      <c r="C14882" s="122"/>
    </row>
    <row r="14883" spans="2:3" x14ac:dyDescent="0.2">
      <c r="B14883" s="110"/>
      <c r="C14883" s="122"/>
    </row>
    <row r="14884" spans="2:3" x14ac:dyDescent="0.2">
      <c r="B14884" s="110"/>
      <c r="C14884" s="122"/>
    </row>
    <row r="14885" spans="2:3" x14ac:dyDescent="0.2">
      <c r="B14885" s="110"/>
      <c r="C14885" s="122"/>
    </row>
    <row r="14886" spans="2:3" x14ac:dyDescent="0.2">
      <c r="B14886" s="110"/>
      <c r="C14886" s="122"/>
    </row>
    <row r="14887" spans="2:3" x14ac:dyDescent="0.2">
      <c r="B14887" s="110"/>
      <c r="C14887" s="122"/>
    </row>
    <row r="14888" spans="2:3" x14ac:dyDescent="0.2">
      <c r="B14888" s="110"/>
      <c r="C14888" s="122"/>
    </row>
    <row r="14889" spans="2:3" x14ac:dyDescent="0.2">
      <c r="B14889" s="110"/>
      <c r="C14889" s="122"/>
    </row>
    <row r="14890" spans="2:3" x14ac:dyDescent="0.2">
      <c r="B14890" s="110"/>
      <c r="C14890" s="122"/>
    </row>
    <row r="14891" spans="2:3" x14ac:dyDescent="0.2">
      <c r="B14891" s="110"/>
      <c r="C14891" s="122"/>
    </row>
    <row r="14892" spans="2:3" x14ac:dyDescent="0.2">
      <c r="B14892" s="110"/>
      <c r="C14892" s="122"/>
    </row>
    <row r="14893" spans="2:3" x14ac:dyDescent="0.2">
      <c r="B14893" s="110"/>
      <c r="C14893" s="122"/>
    </row>
    <row r="14894" spans="2:3" x14ac:dyDescent="0.2">
      <c r="B14894" s="110"/>
      <c r="C14894" s="122"/>
    </row>
    <row r="14895" spans="2:3" x14ac:dyDescent="0.2">
      <c r="B14895" s="110"/>
      <c r="C14895" s="122"/>
    </row>
    <row r="14896" spans="2:3" x14ac:dyDescent="0.2">
      <c r="B14896" s="110"/>
      <c r="C14896" s="122"/>
    </row>
    <row r="14897" spans="2:3" x14ac:dyDescent="0.2">
      <c r="B14897" s="110"/>
      <c r="C14897" s="122"/>
    </row>
    <row r="14898" spans="2:3" x14ac:dyDescent="0.2">
      <c r="B14898" s="110"/>
      <c r="C14898" s="122"/>
    </row>
    <row r="14899" spans="2:3" x14ac:dyDescent="0.2">
      <c r="B14899" s="110"/>
      <c r="C14899" s="122"/>
    </row>
    <row r="14900" spans="2:3" x14ac:dyDescent="0.2">
      <c r="B14900" s="110"/>
      <c r="C14900" s="122"/>
    </row>
    <row r="14901" spans="2:3" x14ac:dyDescent="0.2">
      <c r="B14901" s="110"/>
      <c r="C14901" s="122"/>
    </row>
    <row r="14902" spans="2:3" x14ac:dyDescent="0.2">
      <c r="B14902" s="110"/>
      <c r="C14902" s="122"/>
    </row>
    <row r="14903" spans="2:3" x14ac:dyDescent="0.2">
      <c r="B14903" s="110"/>
      <c r="C14903" s="122"/>
    </row>
    <row r="14904" spans="2:3" x14ac:dyDescent="0.2">
      <c r="B14904" s="110"/>
      <c r="C14904" s="122"/>
    </row>
    <row r="14905" spans="2:3" x14ac:dyDescent="0.2">
      <c r="B14905" s="110"/>
      <c r="C14905" s="122"/>
    </row>
    <row r="14906" spans="2:3" x14ac:dyDescent="0.2">
      <c r="B14906" s="110"/>
      <c r="C14906" s="122"/>
    </row>
    <row r="14907" spans="2:3" x14ac:dyDescent="0.2">
      <c r="B14907" s="110"/>
      <c r="C14907" s="122"/>
    </row>
    <row r="14908" spans="2:3" x14ac:dyDescent="0.2">
      <c r="B14908" s="110"/>
      <c r="C14908" s="122"/>
    </row>
    <row r="14909" spans="2:3" x14ac:dyDescent="0.2">
      <c r="B14909" s="110"/>
      <c r="C14909" s="122"/>
    </row>
    <row r="14910" spans="2:3" x14ac:dyDescent="0.2">
      <c r="B14910" s="110"/>
      <c r="C14910" s="122"/>
    </row>
    <row r="14911" spans="2:3" x14ac:dyDescent="0.2">
      <c r="B14911" s="110"/>
      <c r="C14911" s="122"/>
    </row>
    <row r="14912" spans="2:3" x14ac:dyDescent="0.2">
      <c r="B14912" s="110"/>
      <c r="C14912" s="122"/>
    </row>
    <row r="14913" spans="2:3" x14ac:dyDescent="0.2">
      <c r="B14913" s="110"/>
      <c r="C14913" s="122"/>
    </row>
    <row r="14914" spans="2:3" x14ac:dyDescent="0.2">
      <c r="B14914" s="110"/>
      <c r="C14914" s="122"/>
    </row>
    <row r="14915" spans="2:3" x14ac:dyDescent="0.2">
      <c r="B14915" s="110"/>
      <c r="C14915" s="122"/>
    </row>
    <row r="14916" spans="2:3" x14ac:dyDescent="0.2">
      <c r="B14916" s="110"/>
      <c r="C14916" s="122"/>
    </row>
    <row r="14917" spans="2:3" x14ac:dyDescent="0.2">
      <c r="B14917" s="110"/>
      <c r="C14917" s="122"/>
    </row>
    <row r="14918" spans="2:3" x14ac:dyDescent="0.2">
      <c r="B14918" s="110"/>
      <c r="C14918" s="122"/>
    </row>
    <row r="14919" spans="2:3" x14ac:dyDescent="0.2">
      <c r="B14919" s="110"/>
      <c r="C14919" s="122"/>
    </row>
    <row r="14920" spans="2:3" x14ac:dyDescent="0.2">
      <c r="B14920" s="110"/>
      <c r="C14920" s="122"/>
    </row>
    <row r="14921" spans="2:3" x14ac:dyDescent="0.2">
      <c r="B14921" s="110"/>
      <c r="C14921" s="122"/>
    </row>
    <row r="14922" spans="2:3" x14ac:dyDescent="0.2">
      <c r="B14922" s="110"/>
      <c r="C14922" s="122"/>
    </row>
    <row r="14923" spans="2:3" x14ac:dyDescent="0.2">
      <c r="B14923" s="110"/>
      <c r="C14923" s="122"/>
    </row>
    <row r="14924" spans="2:3" x14ac:dyDescent="0.2">
      <c r="B14924" s="110"/>
      <c r="C14924" s="122"/>
    </row>
    <row r="14925" spans="2:3" x14ac:dyDescent="0.2">
      <c r="B14925" s="110"/>
      <c r="C14925" s="122"/>
    </row>
    <row r="14926" spans="2:3" x14ac:dyDescent="0.2">
      <c r="B14926" s="110"/>
      <c r="C14926" s="122"/>
    </row>
    <row r="14927" spans="2:3" x14ac:dyDescent="0.2">
      <c r="B14927" s="110"/>
      <c r="C14927" s="122"/>
    </row>
    <row r="14928" spans="2:3" x14ac:dyDescent="0.2">
      <c r="B14928" s="110"/>
      <c r="C14928" s="122"/>
    </row>
    <row r="14929" spans="2:3" x14ac:dyDescent="0.2">
      <c r="B14929" s="110"/>
      <c r="C14929" s="122"/>
    </row>
    <row r="14930" spans="2:3" x14ac:dyDescent="0.2">
      <c r="B14930" s="110"/>
      <c r="C14930" s="122"/>
    </row>
    <row r="14931" spans="2:3" x14ac:dyDescent="0.2">
      <c r="B14931" s="110"/>
      <c r="C14931" s="122"/>
    </row>
    <row r="14932" spans="2:3" x14ac:dyDescent="0.2">
      <c r="B14932" s="110"/>
      <c r="C14932" s="122"/>
    </row>
    <row r="14933" spans="2:3" x14ac:dyDescent="0.2">
      <c r="B14933" s="110"/>
      <c r="C14933" s="122"/>
    </row>
    <row r="14934" spans="2:3" x14ac:dyDescent="0.2">
      <c r="B14934" s="110"/>
      <c r="C14934" s="122"/>
    </row>
    <row r="14935" spans="2:3" x14ac:dyDescent="0.2">
      <c r="B14935" s="110"/>
      <c r="C14935" s="122"/>
    </row>
    <row r="14936" spans="2:3" x14ac:dyDescent="0.2">
      <c r="B14936" s="110"/>
      <c r="C14936" s="122"/>
    </row>
    <row r="14937" spans="2:3" x14ac:dyDescent="0.2">
      <c r="B14937" s="110"/>
      <c r="C14937" s="122"/>
    </row>
    <row r="14938" spans="2:3" x14ac:dyDescent="0.2">
      <c r="B14938" s="110"/>
      <c r="C14938" s="122"/>
    </row>
    <row r="14939" spans="2:3" x14ac:dyDescent="0.2">
      <c r="B14939" s="110"/>
      <c r="C14939" s="122"/>
    </row>
    <row r="14940" spans="2:3" x14ac:dyDescent="0.2">
      <c r="B14940" s="110"/>
      <c r="C14940" s="122"/>
    </row>
    <row r="14941" spans="2:3" x14ac:dyDescent="0.2">
      <c r="B14941" s="110"/>
      <c r="C14941" s="122"/>
    </row>
    <row r="14942" spans="2:3" x14ac:dyDescent="0.2">
      <c r="B14942" s="110"/>
      <c r="C14942" s="122"/>
    </row>
    <row r="14943" spans="2:3" x14ac:dyDescent="0.2">
      <c r="B14943" s="110"/>
      <c r="C14943" s="122"/>
    </row>
    <row r="14944" spans="2:3" x14ac:dyDescent="0.2">
      <c r="B14944" s="110"/>
      <c r="C14944" s="122"/>
    </row>
    <row r="14945" spans="2:3" x14ac:dyDescent="0.2">
      <c r="B14945" s="110"/>
      <c r="C14945" s="122"/>
    </row>
    <row r="14946" spans="2:3" x14ac:dyDescent="0.2">
      <c r="B14946" s="110"/>
      <c r="C14946" s="122"/>
    </row>
    <row r="14947" spans="2:3" x14ac:dyDescent="0.2">
      <c r="B14947" s="110"/>
      <c r="C14947" s="122"/>
    </row>
    <row r="14948" spans="2:3" x14ac:dyDescent="0.2">
      <c r="B14948" s="110"/>
      <c r="C14948" s="122"/>
    </row>
    <row r="14949" spans="2:3" x14ac:dyDescent="0.2">
      <c r="B14949" s="110"/>
      <c r="C14949" s="122"/>
    </row>
    <row r="14950" spans="2:3" x14ac:dyDescent="0.2">
      <c r="B14950" s="110"/>
      <c r="C14950" s="122"/>
    </row>
    <row r="14951" spans="2:3" x14ac:dyDescent="0.2">
      <c r="B14951" s="110"/>
      <c r="C14951" s="122"/>
    </row>
    <row r="14952" spans="2:3" x14ac:dyDescent="0.2">
      <c r="B14952" s="110"/>
      <c r="C14952" s="122"/>
    </row>
    <row r="14953" spans="2:3" x14ac:dyDescent="0.2">
      <c r="B14953" s="110"/>
      <c r="C14953" s="122"/>
    </row>
    <row r="14954" spans="2:3" x14ac:dyDescent="0.2">
      <c r="B14954" s="110"/>
      <c r="C14954" s="122"/>
    </row>
    <row r="14955" spans="2:3" x14ac:dyDescent="0.2">
      <c r="B14955" s="110"/>
      <c r="C14955" s="122"/>
    </row>
    <row r="14956" spans="2:3" x14ac:dyDescent="0.2">
      <c r="B14956" s="110"/>
      <c r="C14956" s="122"/>
    </row>
    <row r="14957" spans="2:3" x14ac:dyDescent="0.2">
      <c r="B14957" s="110"/>
      <c r="C14957" s="122"/>
    </row>
    <row r="14958" spans="2:3" x14ac:dyDescent="0.2">
      <c r="B14958" s="110"/>
      <c r="C14958" s="122"/>
    </row>
    <row r="14959" spans="2:3" x14ac:dyDescent="0.2">
      <c r="B14959" s="110"/>
      <c r="C14959" s="122"/>
    </row>
    <row r="14960" spans="2:3" x14ac:dyDescent="0.2">
      <c r="B14960" s="110"/>
      <c r="C14960" s="122"/>
    </row>
    <row r="14961" spans="2:3" x14ac:dyDescent="0.2">
      <c r="B14961" s="110"/>
      <c r="C14961" s="122"/>
    </row>
    <row r="14962" spans="2:3" x14ac:dyDescent="0.2">
      <c r="B14962" s="110"/>
      <c r="C14962" s="122"/>
    </row>
    <row r="14963" spans="2:3" x14ac:dyDescent="0.2">
      <c r="B14963" s="110"/>
      <c r="C14963" s="122"/>
    </row>
    <row r="14964" spans="2:3" x14ac:dyDescent="0.2">
      <c r="B14964" s="110"/>
      <c r="C14964" s="122"/>
    </row>
    <row r="14965" spans="2:3" x14ac:dyDescent="0.2">
      <c r="B14965" s="110"/>
      <c r="C14965" s="122"/>
    </row>
    <row r="14966" spans="2:3" x14ac:dyDescent="0.2">
      <c r="B14966" s="110"/>
      <c r="C14966" s="122"/>
    </row>
    <row r="14967" spans="2:3" x14ac:dyDescent="0.2">
      <c r="B14967" s="110"/>
      <c r="C14967" s="122"/>
    </row>
    <row r="14968" spans="2:3" x14ac:dyDescent="0.2">
      <c r="B14968" s="110"/>
      <c r="C14968" s="122"/>
    </row>
    <row r="14969" spans="2:3" x14ac:dyDescent="0.2">
      <c r="B14969" s="110"/>
      <c r="C14969" s="122"/>
    </row>
    <row r="14970" spans="2:3" x14ac:dyDescent="0.2">
      <c r="B14970" s="110"/>
      <c r="C14970" s="122"/>
    </row>
    <row r="14971" spans="2:3" x14ac:dyDescent="0.2">
      <c r="B14971" s="110"/>
      <c r="C14971" s="122"/>
    </row>
    <row r="14972" spans="2:3" x14ac:dyDescent="0.2">
      <c r="B14972" s="110"/>
      <c r="C14972" s="122"/>
    </row>
    <row r="14973" spans="2:3" x14ac:dyDescent="0.2">
      <c r="B14973" s="110"/>
      <c r="C14973" s="122"/>
    </row>
    <row r="14974" spans="2:3" x14ac:dyDescent="0.2">
      <c r="B14974" s="110"/>
      <c r="C14974" s="122"/>
    </row>
    <row r="14975" spans="2:3" x14ac:dyDescent="0.2">
      <c r="B14975" s="110"/>
      <c r="C14975" s="122"/>
    </row>
    <row r="14976" spans="2:3" x14ac:dyDescent="0.2">
      <c r="B14976" s="110"/>
      <c r="C14976" s="122"/>
    </row>
    <row r="14977" spans="2:3" x14ac:dyDescent="0.2">
      <c r="B14977" s="110"/>
      <c r="C14977" s="122"/>
    </row>
    <row r="14978" spans="2:3" x14ac:dyDescent="0.2">
      <c r="B14978" s="110"/>
      <c r="C14978" s="122"/>
    </row>
    <row r="14979" spans="2:3" x14ac:dyDescent="0.2">
      <c r="B14979" s="110"/>
      <c r="C14979" s="122"/>
    </row>
    <row r="14980" spans="2:3" x14ac:dyDescent="0.2">
      <c r="B14980" s="110"/>
      <c r="C14980" s="122"/>
    </row>
    <row r="14981" spans="2:3" x14ac:dyDescent="0.2">
      <c r="B14981" s="110"/>
      <c r="C14981" s="122"/>
    </row>
    <row r="14982" spans="2:3" x14ac:dyDescent="0.2">
      <c r="B14982" s="110"/>
      <c r="C14982" s="122"/>
    </row>
    <row r="14983" spans="2:3" x14ac:dyDescent="0.2">
      <c r="B14983" s="110"/>
      <c r="C14983" s="122"/>
    </row>
    <row r="14984" spans="2:3" x14ac:dyDescent="0.2">
      <c r="B14984" s="110"/>
      <c r="C14984" s="122"/>
    </row>
    <row r="14985" spans="2:3" x14ac:dyDescent="0.2">
      <c r="B14985" s="110"/>
      <c r="C14985" s="122"/>
    </row>
    <row r="14986" spans="2:3" x14ac:dyDescent="0.2">
      <c r="B14986" s="110"/>
      <c r="C14986" s="122"/>
    </row>
    <row r="14987" spans="2:3" x14ac:dyDescent="0.2">
      <c r="B14987" s="110"/>
      <c r="C14987" s="122"/>
    </row>
    <row r="14988" spans="2:3" x14ac:dyDescent="0.2">
      <c r="B14988" s="110"/>
      <c r="C14988" s="122"/>
    </row>
    <row r="14989" spans="2:3" x14ac:dyDescent="0.2">
      <c r="B14989" s="110"/>
      <c r="C14989" s="122"/>
    </row>
    <row r="14990" spans="2:3" x14ac:dyDescent="0.2">
      <c r="B14990" s="110"/>
      <c r="C14990" s="122"/>
    </row>
    <row r="14991" spans="2:3" x14ac:dyDescent="0.2">
      <c r="B14991" s="110"/>
      <c r="C14991" s="122"/>
    </row>
    <row r="14992" spans="2:3" x14ac:dyDescent="0.2">
      <c r="B14992" s="110"/>
      <c r="C14992" s="122"/>
    </row>
    <row r="14993" spans="2:3" x14ac:dyDescent="0.2">
      <c r="B14993" s="110"/>
      <c r="C14993" s="122"/>
    </row>
    <row r="14994" spans="2:3" x14ac:dyDescent="0.2">
      <c r="B14994" s="110"/>
      <c r="C14994" s="122"/>
    </row>
    <row r="14995" spans="2:3" x14ac:dyDescent="0.2">
      <c r="B14995" s="110"/>
      <c r="C14995" s="122"/>
    </row>
    <row r="14996" spans="2:3" x14ac:dyDescent="0.2">
      <c r="B14996" s="110"/>
      <c r="C14996" s="122"/>
    </row>
    <row r="14997" spans="2:3" x14ac:dyDescent="0.2">
      <c r="B14997" s="110"/>
      <c r="C14997" s="122"/>
    </row>
    <row r="14998" spans="2:3" x14ac:dyDescent="0.2">
      <c r="B14998" s="110"/>
      <c r="C14998" s="122"/>
    </row>
    <row r="14999" spans="2:3" x14ac:dyDescent="0.2">
      <c r="B14999" s="110"/>
      <c r="C14999" s="122"/>
    </row>
    <row r="15000" spans="2:3" x14ac:dyDescent="0.2">
      <c r="B15000" s="110"/>
      <c r="C15000" s="122"/>
    </row>
    <row r="15001" spans="2:3" x14ac:dyDescent="0.2">
      <c r="B15001" s="110"/>
      <c r="C15001" s="122"/>
    </row>
    <row r="15002" spans="2:3" x14ac:dyDescent="0.2">
      <c r="B15002" s="110"/>
      <c r="C15002" s="122"/>
    </row>
    <row r="15003" spans="2:3" x14ac:dyDescent="0.2">
      <c r="B15003" s="110"/>
      <c r="C15003" s="122"/>
    </row>
    <row r="15004" spans="2:3" x14ac:dyDescent="0.2">
      <c r="B15004" s="110"/>
      <c r="C15004" s="122"/>
    </row>
    <row r="15005" spans="2:3" x14ac:dyDescent="0.2">
      <c r="B15005" s="110"/>
      <c r="C15005" s="122"/>
    </row>
    <row r="15006" spans="2:3" x14ac:dyDescent="0.2">
      <c r="B15006" s="110"/>
      <c r="C15006" s="122"/>
    </row>
    <row r="15007" spans="2:3" x14ac:dyDescent="0.2">
      <c r="B15007" s="110"/>
      <c r="C15007" s="122"/>
    </row>
    <row r="15008" spans="2:3" x14ac:dyDescent="0.2">
      <c r="B15008" s="110"/>
      <c r="C15008" s="122"/>
    </row>
    <row r="15009" spans="2:3" x14ac:dyDescent="0.2">
      <c r="B15009" s="110"/>
      <c r="C15009" s="122"/>
    </row>
    <row r="15010" spans="2:3" x14ac:dyDescent="0.2">
      <c r="B15010" s="110"/>
      <c r="C15010" s="122"/>
    </row>
    <row r="15011" spans="2:3" x14ac:dyDescent="0.2">
      <c r="B15011" s="110"/>
      <c r="C15011" s="122"/>
    </row>
    <row r="15012" spans="2:3" x14ac:dyDescent="0.2">
      <c r="B15012" s="110"/>
      <c r="C15012" s="122"/>
    </row>
    <row r="15013" spans="2:3" x14ac:dyDescent="0.2">
      <c r="B15013" s="110"/>
      <c r="C15013" s="122"/>
    </row>
    <row r="15014" spans="2:3" x14ac:dyDescent="0.2">
      <c r="B15014" s="110"/>
      <c r="C15014" s="122"/>
    </row>
    <row r="15015" spans="2:3" x14ac:dyDescent="0.2">
      <c r="B15015" s="110"/>
      <c r="C15015" s="122"/>
    </row>
    <row r="15016" spans="2:3" x14ac:dyDescent="0.2">
      <c r="B15016" s="110"/>
      <c r="C15016" s="122"/>
    </row>
    <row r="15017" spans="2:3" x14ac:dyDescent="0.2">
      <c r="B15017" s="110"/>
      <c r="C15017" s="122"/>
    </row>
    <row r="15018" spans="2:3" x14ac:dyDescent="0.2">
      <c r="B15018" s="110"/>
      <c r="C15018" s="122"/>
    </row>
    <row r="15019" spans="2:3" x14ac:dyDescent="0.2">
      <c r="B15019" s="110"/>
      <c r="C15019" s="122"/>
    </row>
    <row r="15020" spans="2:3" x14ac:dyDescent="0.2">
      <c r="B15020" s="110"/>
      <c r="C15020" s="122"/>
    </row>
    <row r="15021" spans="2:3" x14ac:dyDescent="0.2">
      <c r="B15021" s="110"/>
      <c r="C15021" s="122"/>
    </row>
    <row r="15022" spans="2:3" x14ac:dyDescent="0.2">
      <c r="B15022" s="110"/>
      <c r="C15022" s="122"/>
    </row>
    <row r="15023" spans="2:3" x14ac:dyDescent="0.2">
      <c r="B15023" s="110"/>
      <c r="C15023" s="122"/>
    </row>
    <row r="15024" spans="2:3" x14ac:dyDescent="0.2">
      <c r="B15024" s="110"/>
      <c r="C15024" s="122"/>
    </row>
    <row r="15025" spans="2:3" x14ac:dyDescent="0.2">
      <c r="B15025" s="110"/>
      <c r="C15025" s="122"/>
    </row>
    <row r="15026" spans="2:3" x14ac:dyDescent="0.2">
      <c r="B15026" s="110"/>
      <c r="C15026" s="122"/>
    </row>
    <row r="15027" spans="2:3" x14ac:dyDescent="0.2">
      <c r="B15027" s="110"/>
      <c r="C15027" s="122"/>
    </row>
    <row r="15028" spans="2:3" x14ac:dyDescent="0.2">
      <c r="B15028" s="110"/>
      <c r="C15028" s="122"/>
    </row>
    <row r="15029" spans="2:3" x14ac:dyDescent="0.2">
      <c r="B15029" s="110"/>
      <c r="C15029" s="122"/>
    </row>
    <row r="15030" spans="2:3" x14ac:dyDescent="0.2">
      <c r="B15030" s="110"/>
      <c r="C15030" s="122"/>
    </row>
    <row r="15031" spans="2:3" x14ac:dyDescent="0.2">
      <c r="B15031" s="110"/>
      <c r="C15031" s="122"/>
    </row>
    <row r="15032" spans="2:3" x14ac:dyDescent="0.2">
      <c r="B15032" s="110"/>
      <c r="C15032" s="122"/>
    </row>
    <row r="15033" spans="2:3" x14ac:dyDescent="0.2">
      <c r="B15033" s="110"/>
      <c r="C15033" s="122"/>
    </row>
    <row r="15034" spans="2:3" x14ac:dyDescent="0.2">
      <c r="B15034" s="110"/>
      <c r="C15034" s="122"/>
    </row>
    <row r="15035" spans="2:3" x14ac:dyDescent="0.2">
      <c r="B15035" s="110"/>
      <c r="C15035" s="122"/>
    </row>
    <row r="15036" spans="2:3" x14ac:dyDescent="0.2">
      <c r="B15036" s="110"/>
      <c r="C15036" s="122"/>
    </row>
    <row r="15037" spans="2:3" x14ac:dyDescent="0.2">
      <c r="B15037" s="110"/>
      <c r="C15037" s="122"/>
    </row>
    <row r="15038" spans="2:3" x14ac:dyDescent="0.2">
      <c r="B15038" s="110"/>
      <c r="C15038" s="122"/>
    </row>
    <row r="15039" spans="2:3" x14ac:dyDescent="0.2">
      <c r="B15039" s="110"/>
      <c r="C15039" s="122"/>
    </row>
    <row r="15040" spans="2:3" x14ac:dyDescent="0.2">
      <c r="B15040" s="110"/>
      <c r="C15040" s="122"/>
    </row>
    <row r="15041" spans="2:3" x14ac:dyDescent="0.2">
      <c r="B15041" s="110"/>
      <c r="C15041" s="122"/>
    </row>
    <row r="15042" spans="2:3" x14ac:dyDescent="0.2">
      <c r="B15042" s="110"/>
      <c r="C15042" s="122"/>
    </row>
    <row r="15043" spans="2:3" x14ac:dyDescent="0.2">
      <c r="B15043" s="110"/>
      <c r="C15043" s="122"/>
    </row>
    <row r="15044" spans="2:3" x14ac:dyDescent="0.2">
      <c r="B15044" s="110"/>
      <c r="C15044" s="122"/>
    </row>
    <row r="15045" spans="2:3" x14ac:dyDescent="0.2">
      <c r="B15045" s="110"/>
      <c r="C15045" s="122"/>
    </row>
    <row r="15046" spans="2:3" x14ac:dyDescent="0.2">
      <c r="B15046" s="110"/>
      <c r="C15046" s="122"/>
    </row>
    <row r="15047" spans="2:3" x14ac:dyDescent="0.2">
      <c r="B15047" s="110"/>
      <c r="C15047" s="122"/>
    </row>
    <row r="15048" spans="2:3" x14ac:dyDescent="0.2">
      <c r="B15048" s="110"/>
      <c r="C15048" s="122"/>
    </row>
    <row r="15049" spans="2:3" x14ac:dyDescent="0.2">
      <c r="B15049" s="110"/>
      <c r="C15049" s="122"/>
    </row>
    <row r="15050" spans="2:3" x14ac:dyDescent="0.2">
      <c r="B15050" s="110"/>
      <c r="C15050" s="122"/>
    </row>
    <row r="15051" spans="2:3" x14ac:dyDescent="0.2">
      <c r="B15051" s="110"/>
      <c r="C15051" s="122"/>
    </row>
    <row r="15052" spans="2:3" x14ac:dyDescent="0.2">
      <c r="B15052" s="110"/>
      <c r="C15052" s="122"/>
    </row>
    <row r="15053" spans="2:3" x14ac:dyDescent="0.2">
      <c r="B15053" s="110"/>
      <c r="C15053" s="122"/>
    </row>
    <row r="15054" spans="2:3" x14ac:dyDescent="0.2">
      <c r="B15054" s="110"/>
      <c r="C15054" s="122"/>
    </row>
    <row r="15055" spans="2:3" x14ac:dyDescent="0.2">
      <c r="B15055" s="110"/>
      <c r="C15055" s="122"/>
    </row>
    <row r="15056" spans="2:3" x14ac:dyDescent="0.2">
      <c r="B15056" s="110"/>
      <c r="C15056" s="122"/>
    </row>
    <row r="15057" spans="2:3" x14ac:dyDescent="0.2">
      <c r="B15057" s="110"/>
      <c r="C15057" s="122"/>
    </row>
    <row r="15058" spans="2:3" x14ac:dyDescent="0.2">
      <c r="B15058" s="110"/>
      <c r="C15058" s="122"/>
    </row>
    <row r="15059" spans="2:3" x14ac:dyDescent="0.2">
      <c r="B15059" s="110"/>
      <c r="C15059" s="122"/>
    </row>
    <row r="15060" spans="2:3" x14ac:dyDescent="0.2">
      <c r="B15060" s="110"/>
      <c r="C15060" s="122"/>
    </row>
    <row r="15061" spans="2:3" x14ac:dyDescent="0.2">
      <c r="B15061" s="110"/>
      <c r="C15061" s="122"/>
    </row>
    <row r="15062" spans="2:3" x14ac:dyDescent="0.2">
      <c r="B15062" s="110"/>
      <c r="C15062" s="122"/>
    </row>
    <row r="15063" spans="2:3" x14ac:dyDescent="0.2">
      <c r="B15063" s="110"/>
      <c r="C15063" s="122"/>
    </row>
    <row r="15064" spans="2:3" x14ac:dyDescent="0.2">
      <c r="B15064" s="110"/>
      <c r="C15064" s="122"/>
    </row>
    <row r="15065" spans="2:3" x14ac:dyDescent="0.2">
      <c r="B15065" s="110"/>
      <c r="C15065" s="122"/>
    </row>
    <row r="15066" spans="2:3" x14ac:dyDescent="0.2">
      <c r="B15066" s="110"/>
      <c r="C15066" s="122"/>
    </row>
    <row r="15067" spans="2:3" x14ac:dyDescent="0.2">
      <c r="B15067" s="110"/>
      <c r="C15067" s="122"/>
    </row>
    <row r="15068" spans="2:3" x14ac:dyDescent="0.2">
      <c r="B15068" s="110"/>
      <c r="C15068" s="122"/>
    </row>
    <row r="15069" spans="2:3" x14ac:dyDescent="0.2">
      <c r="B15069" s="110"/>
      <c r="C15069" s="122"/>
    </row>
    <row r="15070" spans="2:3" x14ac:dyDescent="0.2">
      <c r="B15070" s="110"/>
      <c r="C15070" s="122"/>
    </row>
    <row r="15071" spans="2:3" x14ac:dyDescent="0.2">
      <c r="B15071" s="110"/>
      <c r="C15071" s="122"/>
    </row>
    <row r="15072" spans="2:3" x14ac:dyDescent="0.2">
      <c r="B15072" s="110"/>
      <c r="C15072" s="122"/>
    </row>
    <row r="15073" spans="2:3" x14ac:dyDescent="0.2">
      <c r="B15073" s="110"/>
      <c r="C15073" s="122"/>
    </row>
    <row r="15074" spans="2:3" x14ac:dyDescent="0.2">
      <c r="B15074" s="110"/>
      <c r="C15074" s="122"/>
    </row>
    <row r="15075" spans="2:3" x14ac:dyDescent="0.2">
      <c r="B15075" s="110"/>
      <c r="C15075" s="122"/>
    </row>
    <row r="15076" spans="2:3" x14ac:dyDescent="0.2">
      <c r="B15076" s="110"/>
      <c r="C15076" s="122"/>
    </row>
    <row r="15077" spans="2:3" x14ac:dyDescent="0.2">
      <c r="B15077" s="110"/>
      <c r="C15077" s="122"/>
    </row>
    <row r="15078" spans="2:3" x14ac:dyDescent="0.2">
      <c r="B15078" s="110"/>
      <c r="C15078" s="122"/>
    </row>
    <row r="15079" spans="2:3" x14ac:dyDescent="0.2">
      <c r="B15079" s="110"/>
      <c r="C15079" s="122"/>
    </row>
    <row r="15080" spans="2:3" x14ac:dyDescent="0.2">
      <c r="B15080" s="110"/>
      <c r="C15080" s="122"/>
    </row>
    <row r="15081" spans="2:3" x14ac:dyDescent="0.2">
      <c r="B15081" s="110"/>
      <c r="C15081" s="122"/>
    </row>
    <row r="15082" spans="2:3" x14ac:dyDescent="0.2">
      <c r="B15082" s="110"/>
      <c r="C15082" s="122"/>
    </row>
    <row r="15083" spans="2:3" x14ac:dyDescent="0.2">
      <c r="B15083" s="110"/>
      <c r="C15083" s="122"/>
    </row>
    <row r="15084" spans="2:3" x14ac:dyDescent="0.2">
      <c r="B15084" s="110"/>
      <c r="C15084" s="122"/>
    </row>
    <row r="15085" spans="2:3" x14ac:dyDescent="0.2">
      <c r="B15085" s="110"/>
      <c r="C15085" s="122"/>
    </row>
    <row r="15086" spans="2:3" x14ac:dyDescent="0.2">
      <c r="B15086" s="110"/>
      <c r="C15086" s="122"/>
    </row>
    <row r="15087" spans="2:3" x14ac:dyDescent="0.2">
      <c r="B15087" s="110"/>
      <c r="C15087" s="122"/>
    </row>
    <row r="15088" spans="2:3" x14ac:dyDescent="0.2">
      <c r="B15088" s="110"/>
      <c r="C15088" s="122"/>
    </row>
    <row r="15089" spans="2:3" x14ac:dyDescent="0.2">
      <c r="B15089" s="110"/>
      <c r="C15089" s="122"/>
    </row>
    <row r="15090" spans="2:3" x14ac:dyDescent="0.2">
      <c r="B15090" s="110"/>
      <c r="C15090" s="122"/>
    </row>
    <row r="15091" spans="2:3" x14ac:dyDescent="0.2">
      <c r="B15091" s="110"/>
      <c r="C15091" s="122"/>
    </row>
    <row r="15092" spans="2:3" x14ac:dyDescent="0.2">
      <c r="B15092" s="110"/>
      <c r="C15092" s="122"/>
    </row>
    <row r="15093" spans="2:3" x14ac:dyDescent="0.2">
      <c r="B15093" s="110"/>
      <c r="C15093" s="122"/>
    </row>
    <row r="15094" spans="2:3" x14ac:dyDescent="0.2">
      <c r="B15094" s="110"/>
      <c r="C15094" s="122"/>
    </row>
    <row r="15095" spans="2:3" x14ac:dyDescent="0.2">
      <c r="B15095" s="110"/>
      <c r="C15095" s="122"/>
    </row>
    <row r="15096" spans="2:3" x14ac:dyDescent="0.2">
      <c r="B15096" s="110"/>
      <c r="C15096" s="122"/>
    </row>
    <row r="15097" spans="2:3" x14ac:dyDescent="0.2">
      <c r="B15097" s="110"/>
      <c r="C15097" s="122"/>
    </row>
    <row r="15098" spans="2:3" x14ac:dyDescent="0.2">
      <c r="B15098" s="110"/>
      <c r="C15098" s="122"/>
    </row>
    <row r="15099" spans="2:3" x14ac:dyDescent="0.2">
      <c r="B15099" s="110"/>
      <c r="C15099" s="122"/>
    </row>
    <row r="15100" spans="2:3" x14ac:dyDescent="0.2">
      <c r="B15100" s="110"/>
      <c r="C15100" s="122"/>
    </row>
    <row r="15101" spans="2:3" x14ac:dyDescent="0.2">
      <c r="B15101" s="110"/>
      <c r="C15101" s="122"/>
    </row>
    <row r="15102" spans="2:3" x14ac:dyDescent="0.2">
      <c r="B15102" s="110"/>
      <c r="C15102" s="122"/>
    </row>
    <row r="15103" spans="2:3" x14ac:dyDescent="0.2">
      <c r="B15103" s="110"/>
      <c r="C15103" s="122"/>
    </row>
    <row r="15104" spans="2:3" x14ac:dyDescent="0.2">
      <c r="B15104" s="110"/>
      <c r="C15104" s="122"/>
    </row>
    <row r="15105" spans="2:3" x14ac:dyDescent="0.2">
      <c r="B15105" s="110"/>
      <c r="C15105" s="122"/>
    </row>
    <row r="15106" spans="2:3" x14ac:dyDescent="0.2">
      <c r="B15106" s="110"/>
      <c r="C15106" s="122"/>
    </row>
    <row r="15107" spans="2:3" x14ac:dyDescent="0.2">
      <c r="B15107" s="110"/>
      <c r="C15107" s="122"/>
    </row>
    <row r="15108" spans="2:3" x14ac:dyDescent="0.2">
      <c r="B15108" s="110"/>
      <c r="C15108" s="122"/>
    </row>
    <row r="15109" spans="2:3" x14ac:dyDescent="0.2">
      <c r="B15109" s="110"/>
      <c r="C15109" s="122"/>
    </row>
    <row r="15110" spans="2:3" x14ac:dyDescent="0.2">
      <c r="B15110" s="110"/>
      <c r="C15110" s="122"/>
    </row>
    <row r="15111" spans="2:3" x14ac:dyDescent="0.2">
      <c r="B15111" s="110"/>
      <c r="C15111" s="122"/>
    </row>
    <row r="15112" spans="2:3" x14ac:dyDescent="0.2">
      <c r="B15112" s="110"/>
      <c r="C15112" s="122"/>
    </row>
    <row r="15113" spans="2:3" x14ac:dyDescent="0.2">
      <c r="B15113" s="110"/>
      <c r="C15113" s="122"/>
    </row>
    <row r="15114" spans="2:3" x14ac:dyDescent="0.2">
      <c r="B15114" s="110"/>
      <c r="C15114" s="122"/>
    </row>
    <row r="15115" spans="2:3" x14ac:dyDescent="0.2">
      <c r="B15115" s="110"/>
      <c r="C15115" s="122"/>
    </row>
    <row r="15116" spans="2:3" x14ac:dyDescent="0.2">
      <c r="B15116" s="110"/>
      <c r="C15116" s="122"/>
    </row>
    <row r="15117" spans="2:3" x14ac:dyDescent="0.2">
      <c r="B15117" s="110"/>
      <c r="C15117" s="122"/>
    </row>
    <row r="15118" spans="2:3" x14ac:dyDescent="0.2">
      <c r="B15118" s="110"/>
      <c r="C15118" s="122"/>
    </row>
    <row r="15119" spans="2:3" x14ac:dyDescent="0.2">
      <c r="B15119" s="110"/>
      <c r="C15119" s="122"/>
    </row>
    <row r="15120" spans="2:3" x14ac:dyDescent="0.2">
      <c r="B15120" s="110"/>
      <c r="C15120" s="122"/>
    </row>
    <row r="15121" spans="2:3" x14ac:dyDescent="0.2">
      <c r="B15121" s="110"/>
      <c r="C15121" s="122"/>
    </row>
    <row r="15122" spans="2:3" x14ac:dyDescent="0.2">
      <c r="B15122" s="110"/>
      <c r="C15122" s="122"/>
    </row>
    <row r="15123" spans="2:3" x14ac:dyDescent="0.2">
      <c r="B15123" s="110"/>
      <c r="C15123" s="122"/>
    </row>
    <row r="15124" spans="2:3" x14ac:dyDescent="0.2">
      <c r="B15124" s="110"/>
      <c r="C15124" s="122"/>
    </row>
    <row r="15125" spans="2:3" x14ac:dyDescent="0.2">
      <c r="B15125" s="110"/>
      <c r="C15125" s="122"/>
    </row>
    <row r="15126" spans="2:3" x14ac:dyDescent="0.2">
      <c r="B15126" s="110"/>
      <c r="C15126" s="122"/>
    </row>
    <row r="15127" spans="2:3" x14ac:dyDescent="0.2">
      <c r="B15127" s="110"/>
      <c r="C15127" s="122"/>
    </row>
    <row r="15128" spans="2:3" x14ac:dyDescent="0.2">
      <c r="B15128" s="110"/>
      <c r="C15128" s="122"/>
    </row>
    <row r="15129" spans="2:3" x14ac:dyDescent="0.2">
      <c r="B15129" s="110"/>
      <c r="C15129" s="122"/>
    </row>
    <row r="15130" spans="2:3" x14ac:dyDescent="0.2">
      <c r="B15130" s="110"/>
      <c r="C15130" s="122"/>
    </row>
    <row r="15131" spans="2:3" x14ac:dyDescent="0.2">
      <c r="B15131" s="110"/>
      <c r="C15131" s="122"/>
    </row>
    <row r="15132" spans="2:3" x14ac:dyDescent="0.2">
      <c r="B15132" s="110"/>
      <c r="C15132" s="122"/>
    </row>
    <row r="15133" spans="2:3" x14ac:dyDescent="0.2">
      <c r="B15133" s="110"/>
      <c r="C15133" s="122"/>
    </row>
    <row r="15134" spans="2:3" x14ac:dyDescent="0.2">
      <c r="B15134" s="110"/>
      <c r="C15134" s="122"/>
    </row>
    <row r="15135" spans="2:3" x14ac:dyDescent="0.2">
      <c r="B15135" s="110"/>
      <c r="C15135" s="122"/>
    </row>
    <row r="15136" spans="2:3" x14ac:dyDescent="0.2">
      <c r="B15136" s="110"/>
      <c r="C15136" s="122"/>
    </row>
    <row r="15137" spans="2:3" x14ac:dyDescent="0.2">
      <c r="B15137" s="110"/>
      <c r="C15137" s="122"/>
    </row>
    <row r="15138" spans="2:3" x14ac:dyDescent="0.2">
      <c r="B15138" s="110"/>
      <c r="C15138" s="122"/>
    </row>
    <row r="15139" spans="2:3" x14ac:dyDescent="0.2">
      <c r="B15139" s="110"/>
      <c r="C15139" s="122"/>
    </row>
    <row r="15140" spans="2:3" x14ac:dyDescent="0.2">
      <c r="B15140" s="110"/>
      <c r="C15140" s="122"/>
    </row>
    <row r="15141" spans="2:3" x14ac:dyDescent="0.2">
      <c r="B15141" s="110"/>
      <c r="C15141" s="122"/>
    </row>
    <row r="15142" spans="2:3" x14ac:dyDescent="0.2">
      <c r="B15142" s="110"/>
      <c r="C15142" s="122"/>
    </row>
    <row r="15143" spans="2:3" x14ac:dyDescent="0.2">
      <c r="B15143" s="110"/>
      <c r="C15143" s="122"/>
    </row>
    <row r="15144" spans="2:3" x14ac:dyDescent="0.2">
      <c r="B15144" s="110"/>
      <c r="C15144" s="122"/>
    </row>
    <row r="15145" spans="2:3" x14ac:dyDescent="0.2">
      <c r="B15145" s="110"/>
      <c r="C15145" s="122"/>
    </row>
    <row r="15146" spans="2:3" x14ac:dyDescent="0.2">
      <c r="B15146" s="110"/>
      <c r="C15146" s="122"/>
    </row>
    <row r="15147" spans="2:3" x14ac:dyDescent="0.2">
      <c r="B15147" s="110"/>
      <c r="C15147" s="122"/>
    </row>
    <row r="15148" spans="2:3" x14ac:dyDescent="0.2">
      <c r="B15148" s="110"/>
      <c r="C15148" s="122"/>
    </row>
    <row r="15149" spans="2:3" x14ac:dyDescent="0.2">
      <c r="B15149" s="110"/>
      <c r="C15149" s="122"/>
    </row>
    <row r="15150" spans="2:3" x14ac:dyDescent="0.2">
      <c r="B15150" s="110"/>
      <c r="C15150" s="122"/>
    </row>
    <row r="15151" spans="2:3" x14ac:dyDescent="0.2">
      <c r="B15151" s="110"/>
      <c r="C15151" s="122"/>
    </row>
    <row r="15152" spans="2:3" x14ac:dyDescent="0.2">
      <c r="B15152" s="110"/>
      <c r="C15152" s="122"/>
    </row>
    <row r="15153" spans="2:3" x14ac:dyDescent="0.2">
      <c r="B15153" s="110"/>
      <c r="C15153" s="122"/>
    </row>
    <row r="15154" spans="2:3" x14ac:dyDescent="0.2">
      <c r="B15154" s="110"/>
      <c r="C15154" s="122"/>
    </row>
    <row r="15155" spans="2:3" x14ac:dyDescent="0.2">
      <c r="B15155" s="110"/>
      <c r="C15155" s="122"/>
    </row>
    <row r="15156" spans="2:3" x14ac:dyDescent="0.2">
      <c r="B15156" s="110"/>
      <c r="C15156" s="122"/>
    </row>
    <row r="15157" spans="2:3" x14ac:dyDescent="0.2">
      <c r="B15157" s="110"/>
      <c r="C15157" s="122"/>
    </row>
    <row r="15158" spans="2:3" x14ac:dyDescent="0.2">
      <c r="B15158" s="110"/>
      <c r="C15158" s="122"/>
    </row>
    <row r="15159" spans="2:3" x14ac:dyDescent="0.2">
      <c r="B15159" s="110"/>
      <c r="C15159" s="122"/>
    </row>
    <row r="15160" spans="2:3" x14ac:dyDescent="0.2">
      <c r="B15160" s="110"/>
      <c r="C15160" s="122"/>
    </row>
    <row r="15161" spans="2:3" x14ac:dyDescent="0.2">
      <c r="B15161" s="110"/>
      <c r="C15161" s="122"/>
    </row>
    <row r="15162" spans="2:3" x14ac:dyDescent="0.2">
      <c r="B15162" s="110"/>
      <c r="C15162" s="122"/>
    </row>
    <row r="15163" spans="2:3" x14ac:dyDescent="0.2">
      <c r="B15163" s="110"/>
      <c r="C15163" s="122"/>
    </row>
    <row r="15164" spans="2:3" x14ac:dyDescent="0.2">
      <c r="B15164" s="110"/>
      <c r="C15164" s="122"/>
    </row>
    <row r="15165" spans="2:3" x14ac:dyDescent="0.2">
      <c r="B15165" s="110"/>
      <c r="C15165" s="122"/>
    </row>
    <row r="15166" spans="2:3" x14ac:dyDescent="0.2">
      <c r="B15166" s="110"/>
      <c r="C15166" s="122"/>
    </row>
    <row r="15167" spans="2:3" x14ac:dyDescent="0.2">
      <c r="B15167" s="110"/>
      <c r="C15167" s="122"/>
    </row>
    <row r="15168" spans="2:3" x14ac:dyDescent="0.2">
      <c r="B15168" s="110"/>
      <c r="C15168" s="122"/>
    </row>
    <row r="15169" spans="2:3" x14ac:dyDescent="0.2">
      <c r="B15169" s="110"/>
      <c r="C15169" s="122"/>
    </row>
    <row r="15170" spans="2:3" x14ac:dyDescent="0.2">
      <c r="B15170" s="110"/>
      <c r="C15170" s="122"/>
    </row>
    <row r="15171" spans="2:3" x14ac:dyDescent="0.2">
      <c r="B15171" s="110"/>
      <c r="C15171" s="122"/>
    </row>
    <row r="15172" spans="2:3" x14ac:dyDescent="0.2">
      <c r="B15172" s="110"/>
      <c r="C15172" s="122"/>
    </row>
    <row r="15173" spans="2:3" x14ac:dyDescent="0.2">
      <c r="B15173" s="110"/>
      <c r="C15173" s="122"/>
    </row>
    <row r="15174" spans="2:3" x14ac:dyDescent="0.2">
      <c r="B15174" s="110"/>
      <c r="C15174" s="122"/>
    </row>
    <row r="15175" spans="2:3" x14ac:dyDescent="0.2">
      <c r="B15175" s="110"/>
      <c r="C15175" s="122"/>
    </row>
    <row r="15176" spans="2:3" x14ac:dyDescent="0.2">
      <c r="B15176" s="110"/>
      <c r="C15176" s="122"/>
    </row>
    <row r="15177" spans="2:3" x14ac:dyDescent="0.2">
      <c r="B15177" s="110"/>
      <c r="C15177" s="122"/>
    </row>
    <row r="15178" spans="2:3" x14ac:dyDescent="0.2">
      <c r="B15178" s="110"/>
      <c r="C15178" s="122"/>
    </row>
    <row r="15179" spans="2:3" x14ac:dyDescent="0.2">
      <c r="B15179" s="110"/>
      <c r="C15179" s="122"/>
    </row>
    <row r="15180" spans="2:3" x14ac:dyDescent="0.2">
      <c r="B15180" s="110"/>
      <c r="C15180" s="122"/>
    </row>
    <row r="15181" spans="2:3" x14ac:dyDescent="0.2">
      <c r="B15181" s="110"/>
      <c r="C15181" s="122"/>
    </row>
    <row r="15182" spans="2:3" x14ac:dyDescent="0.2">
      <c r="B15182" s="110"/>
      <c r="C15182" s="122"/>
    </row>
    <row r="15183" spans="2:3" x14ac:dyDescent="0.2">
      <c r="B15183" s="110"/>
      <c r="C15183" s="122"/>
    </row>
    <row r="15184" spans="2:3" x14ac:dyDescent="0.2">
      <c r="B15184" s="110"/>
      <c r="C15184" s="122"/>
    </row>
    <row r="15185" spans="2:3" x14ac:dyDescent="0.2">
      <c r="B15185" s="110"/>
      <c r="C15185" s="122"/>
    </row>
    <row r="15186" spans="2:3" x14ac:dyDescent="0.2">
      <c r="B15186" s="110"/>
      <c r="C15186" s="122"/>
    </row>
    <row r="15187" spans="2:3" x14ac:dyDescent="0.2">
      <c r="B15187" s="110"/>
      <c r="C15187" s="122"/>
    </row>
    <row r="15188" spans="2:3" x14ac:dyDescent="0.2">
      <c r="B15188" s="110"/>
      <c r="C15188" s="122"/>
    </row>
    <row r="15189" spans="2:3" x14ac:dyDescent="0.2">
      <c r="B15189" s="110"/>
      <c r="C15189" s="122"/>
    </row>
    <row r="15190" spans="2:3" x14ac:dyDescent="0.2">
      <c r="B15190" s="110"/>
      <c r="C15190" s="122"/>
    </row>
    <row r="15191" spans="2:3" x14ac:dyDescent="0.2">
      <c r="B15191" s="110"/>
      <c r="C15191" s="122"/>
    </row>
    <row r="15192" spans="2:3" x14ac:dyDescent="0.2">
      <c r="B15192" s="110"/>
      <c r="C15192" s="122"/>
    </row>
    <row r="15193" spans="2:3" x14ac:dyDescent="0.2">
      <c r="B15193" s="110"/>
      <c r="C15193" s="122"/>
    </row>
    <row r="15194" spans="2:3" x14ac:dyDescent="0.2">
      <c r="B15194" s="110"/>
      <c r="C15194" s="122"/>
    </row>
    <row r="15195" spans="2:3" x14ac:dyDescent="0.2">
      <c r="B15195" s="110"/>
      <c r="C15195" s="122"/>
    </row>
    <row r="15196" spans="2:3" x14ac:dyDescent="0.2">
      <c r="B15196" s="110"/>
      <c r="C15196" s="122"/>
    </row>
    <row r="15197" spans="2:3" x14ac:dyDescent="0.2">
      <c r="B15197" s="110"/>
      <c r="C15197" s="122"/>
    </row>
    <row r="15198" spans="2:3" x14ac:dyDescent="0.2">
      <c r="B15198" s="110"/>
      <c r="C15198" s="122"/>
    </row>
    <row r="15199" spans="2:3" x14ac:dyDescent="0.2">
      <c r="B15199" s="110"/>
      <c r="C15199" s="122"/>
    </row>
    <row r="15200" spans="2:3" x14ac:dyDescent="0.2">
      <c r="B15200" s="110"/>
      <c r="C15200" s="122"/>
    </row>
    <row r="15201" spans="2:3" x14ac:dyDescent="0.2">
      <c r="B15201" s="110"/>
      <c r="C15201" s="122"/>
    </row>
    <row r="15202" spans="2:3" x14ac:dyDescent="0.2">
      <c r="B15202" s="110"/>
      <c r="C15202" s="122"/>
    </row>
    <row r="15203" spans="2:3" x14ac:dyDescent="0.2">
      <c r="B15203" s="110"/>
      <c r="C15203" s="122"/>
    </row>
    <row r="15204" spans="2:3" x14ac:dyDescent="0.2">
      <c r="B15204" s="110"/>
      <c r="C15204" s="122"/>
    </row>
    <row r="15205" spans="2:3" x14ac:dyDescent="0.2">
      <c r="B15205" s="110"/>
      <c r="C15205" s="122"/>
    </row>
    <row r="15206" spans="2:3" x14ac:dyDescent="0.2">
      <c r="B15206" s="110"/>
      <c r="C15206" s="122"/>
    </row>
    <row r="15207" spans="2:3" x14ac:dyDescent="0.2">
      <c r="B15207" s="110"/>
      <c r="C15207" s="122"/>
    </row>
    <row r="15208" spans="2:3" x14ac:dyDescent="0.2">
      <c r="B15208" s="110"/>
      <c r="C15208" s="122"/>
    </row>
    <row r="15209" spans="2:3" x14ac:dyDescent="0.2">
      <c r="B15209" s="110"/>
      <c r="C15209" s="122"/>
    </row>
    <row r="15210" spans="2:3" x14ac:dyDescent="0.2">
      <c r="B15210" s="110"/>
      <c r="C15210" s="122"/>
    </row>
    <row r="15211" spans="2:3" x14ac:dyDescent="0.2">
      <c r="B15211" s="110"/>
      <c r="C15211" s="122"/>
    </row>
    <row r="15212" spans="2:3" x14ac:dyDescent="0.2">
      <c r="B15212" s="110"/>
      <c r="C15212" s="122"/>
    </row>
    <row r="15213" spans="2:3" x14ac:dyDescent="0.2">
      <c r="B15213" s="110"/>
      <c r="C15213" s="122"/>
    </row>
    <row r="15214" spans="2:3" x14ac:dyDescent="0.2">
      <c r="B15214" s="110"/>
      <c r="C15214" s="122"/>
    </row>
    <row r="15215" spans="2:3" x14ac:dyDescent="0.2">
      <c r="B15215" s="110"/>
      <c r="C15215" s="122"/>
    </row>
    <row r="15216" spans="2:3" x14ac:dyDescent="0.2">
      <c r="B15216" s="110"/>
      <c r="C15216" s="122"/>
    </row>
    <row r="15217" spans="2:3" x14ac:dyDescent="0.2">
      <c r="B15217" s="110"/>
      <c r="C15217" s="122"/>
    </row>
    <row r="15218" spans="2:3" x14ac:dyDescent="0.2">
      <c r="B15218" s="110"/>
      <c r="C15218" s="122"/>
    </row>
    <row r="15219" spans="2:3" x14ac:dyDescent="0.2">
      <c r="B15219" s="110"/>
      <c r="C15219" s="122"/>
    </row>
    <row r="15220" spans="2:3" x14ac:dyDescent="0.2">
      <c r="B15220" s="110"/>
      <c r="C15220" s="122"/>
    </row>
    <row r="15221" spans="2:3" x14ac:dyDescent="0.2">
      <c r="B15221" s="110"/>
      <c r="C15221" s="122"/>
    </row>
    <row r="15222" spans="2:3" x14ac:dyDescent="0.2">
      <c r="B15222" s="110"/>
      <c r="C15222" s="122"/>
    </row>
    <row r="15223" spans="2:3" x14ac:dyDescent="0.2">
      <c r="B15223" s="110"/>
      <c r="C15223" s="122"/>
    </row>
    <row r="15224" spans="2:3" x14ac:dyDescent="0.2">
      <c r="B15224" s="110"/>
      <c r="C15224" s="122"/>
    </row>
    <row r="15225" spans="2:3" x14ac:dyDescent="0.2">
      <c r="B15225" s="110"/>
      <c r="C15225" s="122"/>
    </row>
    <row r="15226" spans="2:3" x14ac:dyDescent="0.2">
      <c r="B15226" s="110"/>
      <c r="C15226" s="122"/>
    </row>
    <row r="15227" spans="2:3" x14ac:dyDescent="0.2">
      <c r="B15227" s="110"/>
      <c r="C15227" s="122"/>
    </row>
    <row r="15228" spans="2:3" x14ac:dyDescent="0.2">
      <c r="B15228" s="110"/>
      <c r="C15228" s="122"/>
    </row>
    <row r="15229" spans="2:3" x14ac:dyDescent="0.2">
      <c r="B15229" s="110"/>
      <c r="C15229" s="122"/>
    </row>
    <row r="15230" spans="2:3" x14ac:dyDescent="0.2">
      <c r="B15230" s="110"/>
      <c r="C15230" s="122"/>
    </row>
    <row r="15231" spans="2:3" x14ac:dyDescent="0.2">
      <c r="B15231" s="110"/>
      <c r="C15231" s="122"/>
    </row>
    <row r="15232" spans="2:3" x14ac:dyDescent="0.2">
      <c r="B15232" s="110"/>
      <c r="C15232" s="122"/>
    </row>
    <row r="15233" spans="2:3" x14ac:dyDescent="0.2">
      <c r="B15233" s="110"/>
      <c r="C15233" s="122"/>
    </row>
    <row r="15234" spans="2:3" x14ac:dyDescent="0.2">
      <c r="B15234" s="110"/>
      <c r="C15234" s="122"/>
    </row>
    <row r="15235" spans="2:3" x14ac:dyDescent="0.2">
      <c r="B15235" s="110"/>
      <c r="C15235" s="122"/>
    </row>
    <row r="15236" spans="2:3" x14ac:dyDescent="0.2">
      <c r="B15236" s="110"/>
      <c r="C15236" s="122"/>
    </row>
    <row r="15237" spans="2:3" x14ac:dyDescent="0.2">
      <c r="B15237" s="110"/>
      <c r="C15237" s="122"/>
    </row>
    <row r="15238" spans="2:3" x14ac:dyDescent="0.2">
      <c r="B15238" s="110"/>
      <c r="C15238" s="122"/>
    </row>
    <row r="15239" spans="2:3" x14ac:dyDescent="0.2">
      <c r="B15239" s="110"/>
      <c r="C15239" s="122"/>
    </row>
    <row r="15240" spans="2:3" x14ac:dyDescent="0.2">
      <c r="B15240" s="110"/>
      <c r="C15240" s="122"/>
    </row>
    <row r="15241" spans="2:3" x14ac:dyDescent="0.2">
      <c r="B15241" s="110"/>
      <c r="C15241" s="122"/>
    </row>
    <row r="15242" spans="2:3" x14ac:dyDescent="0.2">
      <c r="B15242" s="110"/>
      <c r="C15242" s="122"/>
    </row>
    <row r="15243" spans="2:3" x14ac:dyDescent="0.2">
      <c r="B15243" s="110"/>
      <c r="C15243" s="122"/>
    </row>
    <row r="15244" spans="2:3" x14ac:dyDescent="0.2">
      <c r="B15244" s="110"/>
      <c r="C15244" s="122"/>
    </row>
    <row r="15245" spans="2:3" x14ac:dyDescent="0.2">
      <c r="B15245" s="110"/>
      <c r="C15245" s="122"/>
    </row>
    <row r="15246" spans="2:3" x14ac:dyDescent="0.2">
      <c r="B15246" s="110"/>
      <c r="C15246" s="122"/>
    </row>
    <row r="15247" spans="2:3" x14ac:dyDescent="0.2">
      <c r="B15247" s="110"/>
      <c r="C15247" s="122"/>
    </row>
    <row r="15248" spans="2:3" x14ac:dyDescent="0.2">
      <c r="B15248" s="110"/>
      <c r="C15248" s="122"/>
    </row>
    <row r="15249" spans="2:3" x14ac:dyDescent="0.2">
      <c r="B15249" s="110"/>
      <c r="C15249" s="122"/>
    </row>
    <row r="15250" spans="2:3" x14ac:dyDescent="0.2">
      <c r="B15250" s="110"/>
      <c r="C15250" s="122"/>
    </row>
    <row r="15251" spans="2:3" x14ac:dyDescent="0.2">
      <c r="B15251" s="110"/>
      <c r="C15251" s="122"/>
    </row>
    <row r="15252" spans="2:3" x14ac:dyDescent="0.2">
      <c r="B15252" s="110"/>
      <c r="C15252" s="122"/>
    </row>
    <row r="15253" spans="2:3" x14ac:dyDescent="0.2">
      <c r="B15253" s="110"/>
      <c r="C15253" s="122"/>
    </row>
    <row r="15254" spans="2:3" x14ac:dyDescent="0.2">
      <c r="B15254" s="110"/>
      <c r="C15254" s="122"/>
    </row>
    <row r="15255" spans="2:3" x14ac:dyDescent="0.2">
      <c r="B15255" s="110"/>
      <c r="C15255" s="122"/>
    </row>
    <row r="15256" spans="2:3" x14ac:dyDescent="0.2">
      <c r="B15256" s="110"/>
      <c r="C15256" s="122"/>
    </row>
    <row r="15257" spans="2:3" x14ac:dyDescent="0.2">
      <c r="B15257" s="110"/>
      <c r="C15257" s="122"/>
    </row>
    <row r="15258" spans="2:3" x14ac:dyDescent="0.2">
      <c r="B15258" s="110"/>
      <c r="C15258" s="122"/>
    </row>
    <row r="15259" spans="2:3" x14ac:dyDescent="0.2">
      <c r="B15259" s="110"/>
      <c r="C15259" s="122"/>
    </row>
    <row r="15260" spans="2:3" x14ac:dyDescent="0.2">
      <c r="B15260" s="110"/>
      <c r="C15260" s="122"/>
    </row>
    <row r="15261" spans="2:3" x14ac:dyDescent="0.2">
      <c r="B15261" s="110"/>
      <c r="C15261" s="122"/>
    </row>
    <row r="15262" spans="2:3" x14ac:dyDescent="0.2">
      <c r="B15262" s="110"/>
      <c r="C15262" s="122"/>
    </row>
    <row r="15263" spans="2:3" x14ac:dyDescent="0.2">
      <c r="B15263" s="110"/>
      <c r="C15263" s="122"/>
    </row>
    <row r="15264" spans="2:3" x14ac:dyDescent="0.2">
      <c r="B15264" s="110"/>
      <c r="C15264" s="122"/>
    </row>
    <row r="15265" spans="2:3" x14ac:dyDescent="0.2">
      <c r="B15265" s="110"/>
      <c r="C15265" s="122"/>
    </row>
    <row r="15266" spans="2:3" x14ac:dyDescent="0.2">
      <c r="B15266" s="110"/>
      <c r="C15266" s="122"/>
    </row>
    <row r="15267" spans="2:3" x14ac:dyDescent="0.2">
      <c r="B15267" s="110"/>
      <c r="C15267" s="122"/>
    </row>
    <row r="15268" spans="2:3" x14ac:dyDescent="0.2">
      <c r="B15268" s="110"/>
      <c r="C15268" s="122"/>
    </row>
    <row r="15269" spans="2:3" x14ac:dyDescent="0.2">
      <c r="B15269" s="110"/>
      <c r="C15269" s="122"/>
    </row>
    <row r="15270" spans="2:3" x14ac:dyDescent="0.2">
      <c r="B15270" s="110"/>
      <c r="C15270" s="122"/>
    </row>
    <row r="15271" spans="2:3" x14ac:dyDescent="0.2">
      <c r="B15271" s="110"/>
      <c r="C15271" s="122"/>
    </row>
    <row r="15272" spans="2:3" x14ac:dyDescent="0.2">
      <c r="B15272" s="110"/>
      <c r="C15272" s="122"/>
    </row>
    <row r="15273" spans="2:3" x14ac:dyDescent="0.2">
      <c r="B15273" s="110"/>
      <c r="C15273" s="122"/>
    </row>
    <row r="15274" spans="2:3" x14ac:dyDescent="0.2">
      <c r="B15274" s="110"/>
      <c r="C15274" s="122"/>
    </row>
    <row r="15275" spans="2:3" x14ac:dyDescent="0.2">
      <c r="B15275" s="110"/>
      <c r="C15275" s="122"/>
    </row>
    <row r="15276" spans="2:3" x14ac:dyDescent="0.2">
      <c r="B15276" s="110"/>
      <c r="C15276" s="122"/>
    </row>
    <row r="15277" spans="2:3" x14ac:dyDescent="0.2">
      <c r="B15277" s="110"/>
      <c r="C15277" s="122"/>
    </row>
    <row r="15278" spans="2:3" x14ac:dyDescent="0.2">
      <c r="B15278" s="110"/>
      <c r="C15278" s="122"/>
    </row>
    <row r="15279" spans="2:3" x14ac:dyDescent="0.2">
      <c r="B15279" s="110"/>
      <c r="C15279" s="122"/>
    </row>
    <row r="15280" spans="2:3" x14ac:dyDescent="0.2">
      <c r="B15280" s="110"/>
      <c r="C15280" s="122"/>
    </row>
    <row r="15281" spans="2:3" x14ac:dyDescent="0.2">
      <c r="B15281" s="110"/>
      <c r="C15281" s="122"/>
    </row>
    <row r="15282" spans="2:3" x14ac:dyDescent="0.2">
      <c r="B15282" s="110"/>
      <c r="C15282" s="122"/>
    </row>
    <row r="15283" spans="2:3" x14ac:dyDescent="0.2">
      <c r="B15283" s="110"/>
      <c r="C15283" s="122"/>
    </row>
    <row r="15284" spans="2:3" x14ac:dyDescent="0.2">
      <c r="B15284" s="110"/>
      <c r="C15284" s="122"/>
    </row>
    <row r="15285" spans="2:3" x14ac:dyDescent="0.2">
      <c r="B15285" s="110"/>
      <c r="C15285" s="122"/>
    </row>
    <row r="15286" spans="2:3" x14ac:dyDescent="0.2">
      <c r="B15286" s="110"/>
      <c r="C15286" s="122"/>
    </row>
    <row r="15287" spans="2:3" x14ac:dyDescent="0.2">
      <c r="B15287" s="110"/>
      <c r="C15287" s="122"/>
    </row>
    <row r="15288" spans="2:3" x14ac:dyDescent="0.2">
      <c r="B15288" s="110"/>
      <c r="C15288" s="122"/>
    </row>
    <row r="15289" spans="2:3" x14ac:dyDescent="0.2">
      <c r="B15289" s="110"/>
      <c r="C15289" s="122"/>
    </row>
    <row r="15290" spans="2:3" x14ac:dyDescent="0.2">
      <c r="B15290" s="110"/>
      <c r="C15290" s="122"/>
    </row>
    <row r="15291" spans="2:3" x14ac:dyDescent="0.2">
      <c r="B15291" s="110"/>
      <c r="C15291" s="122"/>
    </row>
    <row r="15292" spans="2:3" x14ac:dyDescent="0.2">
      <c r="B15292" s="110"/>
      <c r="C15292" s="122"/>
    </row>
    <row r="15293" spans="2:3" x14ac:dyDescent="0.2">
      <c r="B15293" s="110"/>
      <c r="C15293" s="122"/>
    </row>
    <row r="15294" spans="2:3" x14ac:dyDescent="0.2">
      <c r="B15294" s="110"/>
      <c r="C15294" s="122"/>
    </row>
    <row r="15295" spans="2:3" x14ac:dyDescent="0.2">
      <c r="B15295" s="110"/>
      <c r="C15295" s="122"/>
    </row>
    <row r="15296" spans="2:3" x14ac:dyDescent="0.2">
      <c r="B15296" s="110"/>
      <c r="C15296" s="122"/>
    </row>
    <row r="15297" spans="2:3" x14ac:dyDescent="0.2">
      <c r="B15297" s="110"/>
      <c r="C15297" s="122"/>
    </row>
    <row r="15298" spans="2:3" x14ac:dyDescent="0.2">
      <c r="B15298" s="110"/>
      <c r="C15298" s="122"/>
    </row>
    <row r="15299" spans="2:3" x14ac:dyDescent="0.2">
      <c r="B15299" s="110"/>
      <c r="C15299" s="122"/>
    </row>
    <row r="15300" spans="2:3" x14ac:dyDescent="0.2">
      <c r="B15300" s="110"/>
      <c r="C15300" s="122"/>
    </row>
    <row r="15301" spans="2:3" x14ac:dyDescent="0.2">
      <c r="B15301" s="110"/>
      <c r="C15301" s="122"/>
    </row>
    <row r="15302" spans="2:3" x14ac:dyDescent="0.2">
      <c r="B15302" s="110"/>
      <c r="C15302" s="122"/>
    </row>
    <row r="15303" spans="2:3" x14ac:dyDescent="0.2">
      <c r="B15303" s="110"/>
      <c r="C15303" s="122"/>
    </row>
    <row r="15304" spans="2:3" x14ac:dyDescent="0.2">
      <c r="B15304" s="110"/>
      <c r="C15304" s="122"/>
    </row>
    <row r="15305" spans="2:3" x14ac:dyDescent="0.2">
      <c r="B15305" s="110"/>
      <c r="C15305" s="122"/>
    </row>
    <row r="15306" spans="2:3" x14ac:dyDescent="0.2">
      <c r="B15306" s="110"/>
      <c r="C15306" s="122"/>
    </row>
    <row r="15307" spans="2:3" x14ac:dyDescent="0.2">
      <c r="B15307" s="110"/>
      <c r="C15307" s="122"/>
    </row>
    <row r="15308" spans="2:3" x14ac:dyDescent="0.2">
      <c r="B15308" s="110"/>
      <c r="C15308" s="122"/>
    </row>
    <row r="15309" spans="2:3" x14ac:dyDescent="0.2">
      <c r="B15309" s="110"/>
      <c r="C15309" s="122"/>
    </row>
    <row r="15310" spans="2:3" x14ac:dyDescent="0.2">
      <c r="B15310" s="110"/>
      <c r="C15310" s="122"/>
    </row>
    <row r="15311" spans="2:3" x14ac:dyDescent="0.2">
      <c r="B15311" s="110"/>
      <c r="C15311" s="122"/>
    </row>
    <row r="15312" spans="2:3" x14ac:dyDescent="0.2">
      <c r="B15312" s="110"/>
      <c r="C15312" s="122"/>
    </row>
    <row r="15313" spans="2:3" x14ac:dyDescent="0.2">
      <c r="B15313" s="110"/>
      <c r="C15313" s="122"/>
    </row>
    <row r="15314" spans="2:3" x14ac:dyDescent="0.2">
      <c r="B15314" s="110"/>
      <c r="C15314" s="122"/>
    </row>
    <row r="15315" spans="2:3" x14ac:dyDescent="0.2">
      <c r="B15315" s="110"/>
      <c r="C15315" s="122"/>
    </row>
    <row r="15316" spans="2:3" x14ac:dyDescent="0.2">
      <c r="B15316" s="110"/>
      <c r="C15316" s="122"/>
    </row>
    <row r="15317" spans="2:3" x14ac:dyDescent="0.2">
      <c r="B15317" s="110"/>
      <c r="C15317" s="122"/>
    </row>
    <row r="15318" spans="2:3" x14ac:dyDescent="0.2">
      <c r="B15318" s="110"/>
      <c r="C15318" s="122"/>
    </row>
    <row r="15319" spans="2:3" x14ac:dyDescent="0.2">
      <c r="B15319" s="110"/>
      <c r="C15319" s="122"/>
    </row>
    <row r="15320" spans="2:3" x14ac:dyDescent="0.2">
      <c r="B15320" s="110"/>
      <c r="C15320" s="122"/>
    </row>
    <row r="15321" spans="2:3" x14ac:dyDescent="0.2">
      <c r="B15321" s="110"/>
      <c r="C15321" s="122"/>
    </row>
    <row r="15322" spans="2:3" x14ac:dyDescent="0.2">
      <c r="B15322" s="110"/>
      <c r="C15322" s="122"/>
    </row>
    <row r="15323" spans="2:3" x14ac:dyDescent="0.2">
      <c r="B15323" s="110"/>
      <c r="C15323" s="122"/>
    </row>
    <row r="15324" spans="2:3" x14ac:dyDescent="0.2">
      <c r="B15324" s="110"/>
      <c r="C15324" s="122"/>
    </row>
    <row r="15325" spans="2:3" x14ac:dyDescent="0.2">
      <c r="B15325" s="110"/>
      <c r="C15325" s="122"/>
    </row>
    <row r="15326" spans="2:3" x14ac:dyDescent="0.2">
      <c r="B15326" s="110"/>
      <c r="C15326" s="122"/>
    </row>
    <row r="15327" spans="2:3" x14ac:dyDescent="0.2">
      <c r="B15327" s="110"/>
      <c r="C15327" s="122"/>
    </row>
    <row r="15328" spans="2:3" x14ac:dyDescent="0.2">
      <c r="B15328" s="110"/>
      <c r="C15328" s="122"/>
    </row>
    <row r="15329" spans="2:3" x14ac:dyDescent="0.2">
      <c r="B15329" s="110"/>
      <c r="C15329" s="122"/>
    </row>
    <row r="15330" spans="2:3" x14ac:dyDescent="0.2">
      <c r="B15330" s="110"/>
      <c r="C15330" s="122"/>
    </row>
    <row r="15331" spans="2:3" x14ac:dyDescent="0.2">
      <c r="B15331" s="110"/>
      <c r="C15331" s="122"/>
    </row>
    <row r="15332" spans="2:3" x14ac:dyDescent="0.2">
      <c r="B15332" s="110"/>
      <c r="C15332" s="122"/>
    </row>
    <row r="15333" spans="2:3" x14ac:dyDescent="0.2">
      <c r="B15333" s="110"/>
      <c r="C15333" s="122"/>
    </row>
    <row r="15334" spans="2:3" x14ac:dyDescent="0.2">
      <c r="B15334" s="110"/>
      <c r="C15334" s="122"/>
    </row>
    <row r="15335" spans="2:3" x14ac:dyDescent="0.2">
      <c r="B15335" s="110"/>
      <c r="C15335" s="122"/>
    </row>
    <row r="15336" spans="2:3" x14ac:dyDescent="0.2">
      <c r="B15336" s="110"/>
      <c r="C15336" s="122"/>
    </row>
    <row r="15337" spans="2:3" x14ac:dyDescent="0.2">
      <c r="B15337" s="110"/>
      <c r="C15337" s="122"/>
    </row>
    <row r="15338" spans="2:3" x14ac:dyDescent="0.2">
      <c r="B15338" s="110"/>
      <c r="C15338" s="122"/>
    </row>
    <row r="15339" spans="2:3" x14ac:dyDescent="0.2">
      <c r="B15339" s="110"/>
      <c r="C15339" s="122"/>
    </row>
    <row r="15340" spans="2:3" x14ac:dyDescent="0.2">
      <c r="B15340" s="110"/>
      <c r="C15340" s="122"/>
    </row>
    <row r="15341" spans="2:3" x14ac:dyDescent="0.2">
      <c r="B15341" s="110"/>
      <c r="C15341" s="122"/>
    </row>
    <row r="15342" spans="2:3" x14ac:dyDescent="0.2">
      <c r="B15342" s="110"/>
      <c r="C15342" s="122"/>
    </row>
    <row r="15343" spans="2:3" x14ac:dyDescent="0.2">
      <c r="B15343" s="110"/>
      <c r="C15343" s="122"/>
    </row>
    <row r="15344" spans="2:3" x14ac:dyDescent="0.2">
      <c r="B15344" s="110"/>
      <c r="C15344" s="122"/>
    </row>
    <row r="15345" spans="2:3" x14ac:dyDescent="0.2">
      <c r="B15345" s="110"/>
      <c r="C15345" s="122"/>
    </row>
    <row r="15346" spans="2:3" x14ac:dyDescent="0.2">
      <c r="B15346" s="110"/>
      <c r="C15346" s="122"/>
    </row>
    <row r="15347" spans="2:3" x14ac:dyDescent="0.2">
      <c r="B15347" s="110"/>
      <c r="C15347" s="122"/>
    </row>
    <row r="15348" spans="2:3" x14ac:dyDescent="0.2">
      <c r="B15348" s="110"/>
      <c r="C15348" s="122"/>
    </row>
    <row r="15349" spans="2:3" x14ac:dyDescent="0.2">
      <c r="B15349" s="110"/>
      <c r="C15349" s="122"/>
    </row>
    <row r="15350" spans="2:3" x14ac:dyDescent="0.2">
      <c r="B15350" s="110"/>
      <c r="C15350" s="122"/>
    </row>
    <row r="15351" spans="2:3" x14ac:dyDescent="0.2">
      <c r="B15351" s="110"/>
      <c r="C15351" s="122"/>
    </row>
    <row r="15352" spans="2:3" x14ac:dyDescent="0.2">
      <c r="B15352" s="110"/>
      <c r="C15352" s="122"/>
    </row>
    <row r="15353" spans="2:3" x14ac:dyDescent="0.2">
      <c r="B15353" s="110"/>
      <c r="C15353" s="122"/>
    </row>
    <row r="15354" spans="2:3" x14ac:dyDescent="0.2">
      <c r="B15354" s="110"/>
      <c r="C15354" s="122"/>
    </row>
    <row r="15355" spans="2:3" x14ac:dyDescent="0.2">
      <c r="B15355" s="110"/>
      <c r="C15355" s="122"/>
    </row>
    <row r="15356" spans="2:3" x14ac:dyDescent="0.2">
      <c r="B15356" s="110"/>
      <c r="C15356" s="122"/>
    </row>
    <row r="15357" spans="2:3" x14ac:dyDescent="0.2">
      <c r="B15357" s="110"/>
      <c r="C15357" s="122"/>
    </row>
    <row r="15358" spans="2:3" x14ac:dyDescent="0.2">
      <c r="B15358" s="110"/>
      <c r="C15358" s="122"/>
    </row>
    <row r="15359" spans="2:3" x14ac:dyDescent="0.2">
      <c r="B15359" s="110"/>
      <c r="C15359" s="122"/>
    </row>
    <row r="15360" spans="2:3" x14ac:dyDescent="0.2">
      <c r="B15360" s="110"/>
      <c r="C15360" s="122"/>
    </row>
    <row r="15361" spans="2:3" x14ac:dyDescent="0.2">
      <c r="B15361" s="110"/>
      <c r="C15361" s="122"/>
    </row>
    <row r="15362" spans="2:3" x14ac:dyDescent="0.2">
      <c r="B15362" s="110"/>
      <c r="C15362" s="122"/>
    </row>
    <row r="15363" spans="2:3" x14ac:dyDescent="0.2">
      <c r="B15363" s="110"/>
      <c r="C15363" s="122"/>
    </row>
    <row r="15364" spans="2:3" x14ac:dyDescent="0.2">
      <c r="B15364" s="110"/>
      <c r="C15364" s="122"/>
    </row>
    <row r="15365" spans="2:3" x14ac:dyDescent="0.2">
      <c r="B15365" s="110"/>
      <c r="C15365" s="122"/>
    </row>
    <row r="15366" spans="2:3" x14ac:dyDescent="0.2">
      <c r="B15366" s="110"/>
      <c r="C15366" s="122"/>
    </row>
    <row r="15367" spans="2:3" x14ac:dyDescent="0.2">
      <c r="B15367" s="110"/>
      <c r="C15367" s="122"/>
    </row>
    <row r="15368" spans="2:3" x14ac:dyDescent="0.2">
      <c r="B15368" s="110"/>
      <c r="C15368" s="122"/>
    </row>
    <row r="15369" spans="2:3" x14ac:dyDescent="0.2">
      <c r="B15369" s="110"/>
      <c r="C15369" s="122"/>
    </row>
    <row r="15370" spans="2:3" x14ac:dyDescent="0.2">
      <c r="B15370" s="110"/>
      <c r="C15370" s="122"/>
    </row>
    <row r="15371" spans="2:3" x14ac:dyDescent="0.2">
      <c r="B15371" s="110"/>
      <c r="C15371" s="122"/>
    </row>
    <row r="15372" spans="2:3" x14ac:dyDescent="0.2">
      <c r="B15372" s="110"/>
      <c r="C15372" s="122"/>
    </row>
    <row r="15373" spans="2:3" x14ac:dyDescent="0.2">
      <c r="B15373" s="110"/>
      <c r="C15373" s="122"/>
    </row>
    <row r="15374" spans="2:3" x14ac:dyDescent="0.2">
      <c r="B15374" s="110"/>
      <c r="C15374" s="122"/>
    </row>
    <row r="15375" spans="2:3" x14ac:dyDescent="0.2">
      <c r="B15375" s="110"/>
      <c r="C15375" s="122"/>
    </row>
    <row r="15376" spans="2:3" x14ac:dyDescent="0.2">
      <c r="B15376" s="110"/>
      <c r="C15376" s="122"/>
    </row>
    <row r="15377" spans="2:3" x14ac:dyDescent="0.2">
      <c r="B15377" s="110"/>
      <c r="C15377" s="122"/>
    </row>
    <row r="15378" spans="2:3" x14ac:dyDescent="0.2">
      <c r="B15378" s="110"/>
      <c r="C15378" s="122"/>
    </row>
    <row r="15379" spans="2:3" x14ac:dyDescent="0.2">
      <c r="B15379" s="110"/>
      <c r="C15379" s="122"/>
    </row>
    <row r="15380" spans="2:3" x14ac:dyDescent="0.2">
      <c r="B15380" s="110"/>
      <c r="C15380" s="122"/>
    </row>
    <row r="15381" spans="2:3" x14ac:dyDescent="0.2">
      <c r="B15381" s="110"/>
      <c r="C15381" s="122"/>
    </row>
    <row r="15382" spans="2:3" x14ac:dyDescent="0.2">
      <c r="B15382" s="110"/>
      <c r="C15382" s="122"/>
    </row>
    <row r="15383" spans="2:3" x14ac:dyDescent="0.2">
      <c r="B15383" s="110"/>
      <c r="C15383" s="122"/>
    </row>
    <row r="15384" spans="2:3" x14ac:dyDescent="0.2">
      <c r="B15384" s="110"/>
      <c r="C15384" s="122"/>
    </row>
    <row r="15385" spans="2:3" x14ac:dyDescent="0.2">
      <c r="B15385" s="110"/>
      <c r="C15385" s="122"/>
    </row>
    <row r="15386" spans="2:3" x14ac:dyDescent="0.2">
      <c r="B15386" s="110"/>
      <c r="C15386" s="122"/>
    </row>
    <row r="15387" spans="2:3" x14ac:dyDescent="0.2">
      <c r="B15387" s="110"/>
      <c r="C15387" s="122"/>
    </row>
    <row r="15388" spans="2:3" x14ac:dyDescent="0.2">
      <c r="B15388" s="110"/>
      <c r="C15388" s="122"/>
    </row>
    <row r="15389" spans="2:3" x14ac:dyDescent="0.2">
      <c r="B15389" s="110"/>
      <c r="C15389" s="122"/>
    </row>
    <row r="15390" spans="2:3" x14ac:dyDescent="0.2">
      <c r="B15390" s="110"/>
      <c r="C15390" s="122"/>
    </row>
    <row r="15391" spans="2:3" x14ac:dyDescent="0.2">
      <c r="B15391" s="110"/>
      <c r="C15391" s="122"/>
    </row>
    <row r="15392" spans="2:3" x14ac:dyDescent="0.2">
      <c r="B15392" s="110"/>
      <c r="C15392" s="122"/>
    </row>
    <row r="15393" spans="2:3" x14ac:dyDescent="0.2">
      <c r="B15393" s="110"/>
      <c r="C15393" s="122"/>
    </row>
    <row r="15394" spans="2:3" x14ac:dyDescent="0.2">
      <c r="B15394" s="110"/>
      <c r="C15394" s="122"/>
    </row>
    <row r="15395" spans="2:3" x14ac:dyDescent="0.2">
      <c r="B15395" s="110"/>
      <c r="C15395" s="122"/>
    </row>
    <row r="15396" spans="2:3" x14ac:dyDescent="0.2">
      <c r="B15396" s="110"/>
      <c r="C15396" s="122"/>
    </row>
    <row r="15397" spans="2:3" x14ac:dyDescent="0.2">
      <c r="B15397" s="110"/>
      <c r="C15397" s="122"/>
    </row>
    <row r="15398" spans="2:3" x14ac:dyDescent="0.2">
      <c r="B15398" s="110"/>
      <c r="C15398" s="122"/>
    </row>
    <row r="15399" spans="2:3" x14ac:dyDescent="0.2">
      <c r="B15399" s="110"/>
      <c r="C15399" s="122"/>
    </row>
    <row r="15400" spans="2:3" x14ac:dyDescent="0.2">
      <c r="B15400" s="110"/>
      <c r="C15400" s="122"/>
    </row>
    <row r="15401" spans="2:3" x14ac:dyDescent="0.2">
      <c r="B15401" s="110"/>
      <c r="C15401" s="122"/>
    </row>
    <row r="15402" spans="2:3" x14ac:dyDescent="0.2">
      <c r="B15402" s="110"/>
      <c r="C15402" s="122"/>
    </row>
    <row r="15403" spans="2:3" x14ac:dyDescent="0.2">
      <c r="B15403" s="110"/>
      <c r="C15403" s="122"/>
    </row>
    <row r="15404" spans="2:3" x14ac:dyDescent="0.2">
      <c r="B15404" s="110"/>
      <c r="C15404" s="122"/>
    </row>
    <row r="15405" spans="2:3" x14ac:dyDescent="0.2">
      <c r="B15405" s="110"/>
      <c r="C15405" s="122"/>
    </row>
    <row r="15406" spans="2:3" x14ac:dyDescent="0.2">
      <c r="B15406" s="110"/>
      <c r="C15406" s="122"/>
    </row>
    <row r="15407" spans="2:3" x14ac:dyDescent="0.2">
      <c r="B15407" s="110"/>
      <c r="C15407" s="122"/>
    </row>
    <row r="15408" spans="2:3" x14ac:dyDescent="0.2">
      <c r="B15408" s="110"/>
      <c r="C15408" s="122"/>
    </row>
    <row r="15409" spans="2:3" x14ac:dyDescent="0.2">
      <c r="B15409" s="110"/>
      <c r="C15409" s="122"/>
    </row>
    <row r="15410" spans="2:3" x14ac:dyDescent="0.2">
      <c r="B15410" s="110"/>
      <c r="C15410" s="122"/>
    </row>
    <row r="15411" spans="2:3" x14ac:dyDescent="0.2">
      <c r="B15411" s="110"/>
      <c r="C15411" s="122"/>
    </row>
    <row r="15412" spans="2:3" x14ac:dyDescent="0.2">
      <c r="B15412" s="110"/>
      <c r="C15412" s="122"/>
    </row>
    <row r="15413" spans="2:3" x14ac:dyDescent="0.2">
      <c r="B15413" s="110"/>
      <c r="C15413" s="122"/>
    </row>
    <row r="15414" spans="2:3" x14ac:dyDescent="0.2">
      <c r="B15414" s="110"/>
      <c r="C15414" s="122"/>
    </row>
    <row r="15415" spans="2:3" x14ac:dyDescent="0.2">
      <c r="B15415" s="110"/>
      <c r="C15415" s="122"/>
    </row>
    <row r="15416" spans="2:3" x14ac:dyDescent="0.2">
      <c r="B15416" s="110"/>
      <c r="C15416" s="122"/>
    </row>
    <row r="15417" spans="2:3" x14ac:dyDescent="0.2">
      <c r="B15417" s="110"/>
      <c r="C15417" s="122"/>
    </row>
    <row r="15418" spans="2:3" x14ac:dyDescent="0.2">
      <c r="B15418" s="110"/>
      <c r="C15418" s="122"/>
    </row>
    <row r="15419" spans="2:3" x14ac:dyDescent="0.2">
      <c r="B15419" s="110"/>
      <c r="C15419" s="122"/>
    </row>
    <row r="15420" spans="2:3" x14ac:dyDescent="0.2">
      <c r="B15420" s="110"/>
      <c r="C15420" s="122"/>
    </row>
    <row r="15421" spans="2:3" x14ac:dyDescent="0.2">
      <c r="B15421" s="110"/>
      <c r="C15421" s="122"/>
    </row>
    <row r="15422" spans="2:3" x14ac:dyDescent="0.2">
      <c r="B15422" s="110"/>
      <c r="C15422" s="122"/>
    </row>
    <row r="15423" spans="2:3" x14ac:dyDescent="0.2">
      <c r="B15423" s="110"/>
      <c r="C15423" s="122"/>
    </row>
    <row r="15424" spans="2:3" x14ac:dyDescent="0.2">
      <c r="B15424" s="110"/>
      <c r="C15424" s="122"/>
    </row>
    <row r="15425" spans="2:3" x14ac:dyDescent="0.2">
      <c r="B15425" s="110"/>
      <c r="C15425" s="122"/>
    </row>
    <row r="15426" spans="2:3" x14ac:dyDescent="0.2">
      <c r="B15426" s="110"/>
      <c r="C15426" s="122"/>
    </row>
    <row r="15427" spans="2:3" x14ac:dyDescent="0.2">
      <c r="B15427" s="110"/>
      <c r="C15427" s="122"/>
    </row>
    <row r="15428" spans="2:3" x14ac:dyDescent="0.2">
      <c r="B15428" s="110"/>
      <c r="C15428" s="122"/>
    </row>
    <row r="15429" spans="2:3" x14ac:dyDescent="0.2">
      <c r="B15429" s="110"/>
      <c r="C15429" s="122"/>
    </row>
    <row r="15430" spans="2:3" x14ac:dyDescent="0.2">
      <c r="B15430" s="110"/>
      <c r="C15430" s="122"/>
    </row>
    <row r="15431" spans="2:3" x14ac:dyDescent="0.2">
      <c r="B15431" s="110"/>
      <c r="C15431" s="122"/>
    </row>
    <row r="15432" spans="2:3" x14ac:dyDescent="0.2">
      <c r="B15432" s="110"/>
      <c r="C15432" s="122"/>
    </row>
    <row r="15433" spans="2:3" x14ac:dyDescent="0.2">
      <c r="B15433" s="110"/>
      <c r="C15433" s="122"/>
    </row>
    <row r="15434" spans="2:3" x14ac:dyDescent="0.2">
      <c r="B15434" s="110"/>
      <c r="C15434" s="122"/>
    </row>
    <row r="15435" spans="2:3" x14ac:dyDescent="0.2">
      <c r="B15435" s="110"/>
      <c r="C15435" s="122"/>
    </row>
    <row r="15436" spans="2:3" x14ac:dyDescent="0.2">
      <c r="B15436" s="110"/>
      <c r="C15436" s="122"/>
    </row>
    <row r="15437" spans="2:3" x14ac:dyDescent="0.2">
      <c r="B15437" s="110"/>
      <c r="C15437" s="122"/>
    </row>
    <row r="15438" spans="2:3" x14ac:dyDescent="0.2">
      <c r="B15438" s="110"/>
      <c r="C15438" s="122"/>
    </row>
    <row r="15439" spans="2:3" x14ac:dyDescent="0.2">
      <c r="B15439" s="110"/>
      <c r="C15439" s="122"/>
    </row>
    <row r="15440" spans="2:3" x14ac:dyDescent="0.2">
      <c r="B15440" s="110"/>
      <c r="C15440" s="122"/>
    </row>
    <row r="15441" spans="2:3" x14ac:dyDescent="0.2">
      <c r="B15441" s="110"/>
      <c r="C15441" s="122"/>
    </row>
    <row r="15442" spans="2:3" x14ac:dyDescent="0.2">
      <c r="B15442" s="110"/>
      <c r="C15442" s="122"/>
    </row>
    <row r="15443" spans="2:3" x14ac:dyDescent="0.2">
      <c r="B15443" s="110"/>
      <c r="C15443" s="122"/>
    </row>
    <row r="15444" spans="2:3" x14ac:dyDescent="0.2">
      <c r="B15444" s="110"/>
      <c r="C15444" s="122"/>
    </row>
    <row r="15445" spans="2:3" x14ac:dyDescent="0.2">
      <c r="B15445" s="110"/>
      <c r="C15445" s="122"/>
    </row>
    <row r="15446" spans="2:3" x14ac:dyDescent="0.2">
      <c r="B15446" s="110"/>
      <c r="C15446" s="122"/>
    </row>
    <row r="15447" spans="2:3" x14ac:dyDescent="0.2">
      <c r="B15447" s="110"/>
      <c r="C15447" s="122"/>
    </row>
    <row r="15448" spans="2:3" x14ac:dyDescent="0.2">
      <c r="B15448" s="110"/>
      <c r="C15448" s="122"/>
    </row>
    <row r="15449" spans="2:3" x14ac:dyDescent="0.2">
      <c r="B15449" s="110"/>
      <c r="C15449" s="122"/>
    </row>
    <row r="15450" spans="2:3" x14ac:dyDescent="0.2">
      <c r="B15450" s="110"/>
      <c r="C15450" s="122"/>
    </row>
    <row r="15451" spans="2:3" x14ac:dyDescent="0.2">
      <c r="B15451" s="110"/>
      <c r="C15451" s="122"/>
    </row>
    <row r="15452" spans="2:3" x14ac:dyDescent="0.2">
      <c r="B15452" s="110"/>
      <c r="C15452" s="122"/>
    </row>
    <row r="15453" spans="2:3" x14ac:dyDescent="0.2">
      <c r="B15453" s="110"/>
      <c r="C15453" s="122"/>
    </row>
    <row r="15454" spans="2:3" x14ac:dyDescent="0.2">
      <c r="B15454" s="110"/>
      <c r="C15454" s="122"/>
    </row>
    <row r="15455" spans="2:3" x14ac:dyDescent="0.2">
      <c r="B15455" s="110"/>
      <c r="C15455" s="122"/>
    </row>
    <row r="15456" spans="2:3" x14ac:dyDescent="0.2">
      <c r="B15456" s="110"/>
      <c r="C15456" s="122"/>
    </row>
    <row r="15457" spans="2:3" x14ac:dyDescent="0.2">
      <c r="B15457" s="110"/>
      <c r="C15457" s="122"/>
    </row>
    <row r="15458" spans="2:3" x14ac:dyDescent="0.2">
      <c r="B15458" s="110"/>
      <c r="C15458" s="122"/>
    </row>
    <row r="15459" spans="2:3" x14ac:dyDescent="0.2">
      <c r="B15459" s="110"/>
      <c r="C15459" s="122"/>
    </row>
    <row r="15460" spans="2:3" x14ac:dyDescent="0.2">
      <c r="B15460" s="110"/>
      <c r="C15460" s="122"/>
    </row>
    <row r="15461" spans="2:3" x14ac:dyDescent="0.2">
      <c r="B15461" s="110"/>
      <c r="C15461" s="122"/>
    </row>
    <row r="15462" spans="2:3" x14ac:dyDescent="0.2">
      <c r="B15462" s="110"/>
      <c r="C15462" s="122"/>
    </row>
    <row r="15463" spans="2:3" x14ac:dyDescent="0.2">
      <c r="B15463" s="110"/>
      <c r="C15463" s="122"/>
    </row>
    <row r="15464" spans="2:3" x14ac:dyDescent="0.2">
      <c r="B15464" s="110"/>
      <c r="C15464" s="122"/>
    </row>
    <row r="15465" spans="2:3" x14ac:dyDescent="0.2">
      <c r="B15465" s="110"/>
      <c r="C15465" s="122"/>
    </row>
    <row r="15466" spans="2:3" x14ac:dyDescent="0.2">
      <c r="B15466" s="110"/>
      <c r="C15466" s="122"/>
    </row>
    <row r="15467" spans="2:3" x14ac:dyDescent="0.2">
      <c r="B15467" s="110"/>
      <c r="C15467" s="122"/>
    </row>
    <row r="15468" spans="2:3" x14ac:dyDescent="0.2">
      <c r="B15468" s="110"/>
      <c r="C15468" s="122"/>
    </row>
    <row r="15469" spans="2:3" x14ac:dyDescent="0.2">
      <c r="B15469" s="110"/>
      <c r="C15469" s="122"/>
    </row>
    <row r="15470" spans="2:3" x14ac:dyDescent="0.2">
      <c r="B15470" s="110"/>
      <c r="C15470" s="122"/>
    </row>
    <row r="15471" spans="2:3" x14ac:dyDescent="0.2">
      <c r="B15471" s="110"/>
      <c r="C15471" s="122"/>
    </row>
    <row r="15472" spans="2:3" x14ac:dyDescent="0.2">
      <c r="B15472" s="110"/>
      <c r="C15472" s="122"/>
    </row>
    <row r="15473" spans="2:3" x14ac:dyDescent="0.2">
      <c r="B15473" s="110"/>
      <c r="C15473" s="122"/>
    </row>
    <row r="15474" spans="2:3" x14ac:dyDescent="0.2">
      <c r="B15474" s="110"/>
      <c r="C15474" s="122"/>
    </row>
    <row r="15475" spans="2:3" x14ac:dyDescent="0.2">
      <c r="B15475" s="110"/>
      <c r="C15475" s="122"/>
    </row>
    <row r="15476" spans="2:3" x14ac:dyDescent="0.2">
      <c r="B15476" s="110"/>
      <c r="C15476" s="122"/>
    </row>
    <row r="15477" spans="2:3" x14ac:dyDescent="0.2">
      <c r="B15477" s="110"/>
      <c r="C15477" s="122"/>
    </row>
    <row r="15478" spans="2:3" x14ac:dyDescent="0.2">
      <c r="B15478" s="110"/>
      <c r="C15478" s="122"/>
    </row>
    <row r="15479" spans="2:3" x14ac:dyDescent="0.2">
      <c r="B15479" s="110"/>
      <c r="C15479" s="122"/>
    </row>
    <row r="15480" spans="2:3" x14ac:dyDescent="0.2">
      <c r="B15480" s="110"/>
      <c r="C15480" s="122"/>
    </row>
    <row r="15481" spans="2:3" x14ac:dyDescent="0.2">
      <c r="B15481" s="110"/>
      <c r="C15481" s="122"/>
    </row>
    <row r="15482" spans="2:3" x14ac:dyDescent="0.2">
      <c r="B15482" s="110"/>
      <c r="C15482" s="122"/>
    </row>
    <row r="15483" spans="2:3" x14ac:dyDescent="0.2">
      <c r="B15483" s="110"/>
      <c r="C15483" s="122"/>
    </row>
    <row r="15484" spans="2:3" x14ac:dyDescent="0.2">
      <c r="B15484" s="110"/>
      <c r="C15484" s="122"/>
    </row>
    <row r="15485" spans="2:3" x14ac:dyDescent="0.2">
      <c r="B15485" s="110"/>
      <c r="C15485" s="122"/>
    </row>
    <row r="15486" spans="2:3" x14ac:dyDescent="0.2">
      <c r="B15486" s="110"/>
      <c r="C15486" s="122"/>
    </row>
    <row r="15487" spans="2:3" x14ac:dyDescent="0.2">
      <c r="B15487" s="110"/>
      <c r="C15487" s="122"/>
    </row>
    <row r="15488" spans="2:3" x14ac:dyDescent="0.2">
      <c r="B15488" s="110"/>
      <c r="C15488" s="122"/>
    </row>
    <row r="15489" spans="2:3" x14ac:dyDescent="0.2">
      <c r="B15489" s="110"/>
      <c r="C15489" s="122"/>
    </row>
    <row r="15490" spans="2:3" x14ac:dyDescent="0.2">
      <c r="B15490" s="110"/>
      <c r="C15490" s="122"/>
    </row>
    <row r="15491" spans="2:3" x14ac:dyDescent="0.2">
      <c r="B15491" s="110"/>
      <c r="C15491" s="122"/>
    </row>
    <row r="15492" spans="2:3" x14ac:dyDescent="0.2">
      <c r="B15492" s="110"/>
      <c r="C15492" s="122"/>
    </row>
    <row r="15493" spans="2:3" x14ac:dyDescent="0.2">
      <c r="B15493" s="110"/>
      <c r="C15493" s="122"/>
    </row>
    <row r="15494" spans="2:3" x14ac:dyDescent="0.2">
      <c r="B15494" s="110"/>
      <c r="C15494" s="122"/>
    </row>
    <row r="15495" spans="2:3" x14ac:dyDescent="0.2">
      <c r="B15495" s="110"/>
      <c r="C15495" s="122"/>
    </row>
    <row r="15496" spans="2:3" x14ac:dyDescent="0.2">
      <c r="B15496" s="110"/>
      <c r="C15496" s="122"/>
    </row>
    <row r="15497" spans="2:3" x14ac:dyDescent="0.2">
      <c r="B15497" s="110"/>
      <c r="C15497" s="122"/>
    </row>
    <row r="15498" spans="2:3" x14ac:dyDescent="0.2">
      <c r="B15498" s="110"/>
      <c r="C15498" s="122"/>
    </row>
    <row r="15499" spans="2:3" x14ac:dyDescent="0.2">
      <c r="B15499" s="110"/>
      <c r="C15499" s="122"/>
    </row>
    <row r="15500" spans="2:3" x14ac:dyDescent="0.2">
      <c r="B15500" s="110"/>
      <c r="C15500" s="122"/>
    </row>
    <row r="15501" spans="2:3" x14ac:dyDescent="0.2">
      <c r="B15501" s="110"/>
      <c r="C15501" s="122"/>
    </row>
    <row r="15502" spans="2:3" x14ac:dyDescent="0.2">
      <c r="B15502" s="110"/>
      <c r="C15502" s="122"/>
    </row>
    <row r="15503" spans="2:3" x14ac:dyDescent="0.2">
      <c r="B15503" s="110"/>
      <c r="C15503" s="122"/>
    </row>
    <row r="15504" spans="2:3" x14ac:dyDescent="0.2">
      <c r="B15504" s="110"/>
      <c r="C15504" s="122"/>
    </row>
    <row r="15505" spans="2:3" x14ac:dyDescent="0.2">
      <c r="B15505" s="110"/>
      <c r="C15505" s="122"/>
    </row>
    <row r="15506" spans="2:3" x14ac:dyDescent="0.2">
      <c r="B15506" s="110"/>
      <c r="C15506" s="122"/>
    </row>
    <row r="15507" spans="2:3" x14ac:dyDescent="0.2">
      <c r="B15507" s="110"/>
      <c r="C15507" s="122"/>
    </row>
    <row r="15508" spans="2:3" x14ac:dyDescent="0.2">
      <c r="B15508" s="110"/>
      <c r="C15508" s="122"/>
    </row>
    <row r="15509" spans="2:3" x14ac:dyDescent="0.2">
      <c r="B15509" s="110"/>
      <c r="C15509" s="122"/>
    </row>
    <row r="15510" spans="2:3" x14ac:dyDescent="0.2">
      <c r="B15510" s="110"/>
      <c r="C15510" s="122"/>
    </row>
    <row r="15511" spans="2:3" x14ac:dyDescent="0.2">
      <c r="B15511" s="110"/>
      <c r="C15511" s="122"/>
    </row>
    <row r="15512" spans="2:3" x14ac:dyDescent="0.2">
      <c r="B15512" s="110"/>
      <c r="C15512" s="122"/>
    </row>
    <row r="15513" spans="2:3" x14ac:dyDescent="0.2">
      <c r="B15513" s="110"/>
      <c r="C15513" s="122"/>
    </row>
    <row r="15514" spans="2:3" x14ac:dyDescent="0.2">
      <c r="B15514" s="110"/>
      <c r="C15514" s="122"/>
    </row>
    <row r="15515" spans="2:3" x14ac:dyDescent="0.2">
      <c r="B15515" s="110"/>
      <c r="C15515" s="122"/>
    </row>
    <row r="15516" spans="2:3" x14ac:dyDescent="0.2">
      <c r="B15516" s="110"/>
      <c r="C15516" s="122"/>
    </row>
    <row r="15517" spans="2:3" x14ac:dyDescent="0.2">
      <c r="B15517" s="110"/>
      <c r="C15517" s="122"/>
    </row>
    <row r="15518" spans="2:3" x14ac:dyDescent="0.2">
      <c r="B15518" s="110"/>
      <c r="C15518" s="122"/>
    </row>
    <row r="15519" spans="2:3" x14ac:dyDescent="0.2">
      <c r="B15519" s="110"/>
      <c r="C15519" s="122"/>
    </row>
    <row r="15520" spans="2:3" x14ac:dyDescent="0.2">
      <c r="B15520" s="110"/>
      <c r="C15520" s="122"/>
    </row>
    <row r="15521" spans="2:3" x14ac:dyDescent="0.2">
      <c r="B15521" s="110"/>
      <c r="C15521" s="122"/>
    </row>
    <row r="15522" spans="2:3" x14ac:dyDescent="0.2">
      <c r="B15522" s="110"/>
      <c r="C15522" s="122"/>
    </row>
    <row r="15523" spans="2:3" x14ac:dyDescent="0.2">
      <c r="B15523" s="110"/>
      <c r="C15523" s="122"/>
    </row>
    <row r="15524" spans="2:3" x14ac:dyDescent="0.2">
      <c r="B15524" s="110"/>
      <c r="C15524" s="122"/>
    </row>
    <row r="15525" spans="2:3" x14ac:dyDescent="0.2">
      <c r="B15525" s="110"/>
      <c r="C15525" s="122"/>
    </row>
    <row r="15526" spans="2:3" x14ac:dyDescent="0.2">
      <c r="B15526" s="110"/>
      <c r="C15526" s="122"/>
    </row>
    <row r="15527" spans="2:3" x14ac:dyDescent="0.2">
      <c r="B15527" s="110"/>
      <c r="C15527" s="122"/>
    </row>
    <row r="15528" spans="2:3" x14ac:dyDescent="0.2">
      <c r="B15528" s="110"/>
      <c r="C15528" s="122"/>
    </row>
    <row r="15529" spans="2:3" x14ac:dyDescent="0.2">
      <c r="B15529" s="110"/>
      <c r="C15529" s="122"/>
    </row>
    <row r="15530" spans="2:3" x14ac:dyDescent="0.2">
      <c r="B15530" s="110"/>
      <c r="C15530" s="122"/>
    </row>
    <row r="15531" spans="2:3" x14ac:dyDescent="0.2">
      <c r="B15531" s="110"/>
      <c r="C15531" s="122"/>
    </row>
    <row r="15532" spans="2:3" x14ac:dyDescent="0.2">
      <c r="B15532" s="110"/>
      <c r="C15532" s="122"/>
    </row>
    <row r="15533" spans="2:3" x14ac:dyDescent="0.2">
      <c r="B15533" s="110"/>
      <c r="C15533" s="122"/>
    </row>
    <row r="15534" spans="2:3" x14ac:dyDescent="0.2">
      <c r="B15534" s="110"/>
      <c r="C15534" s="122"/>
    </row>
    <row r="15535" spans="2:3" x14ac:dyDescent="0.2">
      <c r="B15535" s="110"/>
      <c r="C15535" s="122"/>
    </row>
    <row r="15536" spans="2:3" x14ac:dyDescent="0.2">
      <c r="B15536" s="110"/>
      <c r="C15536" s="122"/>
    </row>
    <row r="15537" spans="2:3" x14ac:dyDescent="0.2">
      <c r="B15537" s="110"/>
      <c r="C15537" s="122"/>
    </row>
    <row r="15538" spans="2:3" x14ac:dyDescent="0.2">
      <c r="B15538" s="110"/>
      <c r="C15538" s="122"/>
    </row>
    <row r="15539" spans="2:3" x14ac:dyDescent="0.2">
      <c r="B15539" s="110"/>
      <c r="C15539" s="122"/>
    </row>
    <row r="15540" spans="2:3" x14ac:dyDescent="0.2">
      <c r="B15540" s="110"/>
      <c r="C15540" s="122"/>
    </row>
    <row r="15541" spans="2:3" x14ac:dyDescent="0.2">
      <c r="B15541" s="110"/>
      <c r="C15541" s="122"/>
    </row>
    <row r="15542" spans="2:3" x14ac:dyDescent="0.2">
      <c r="B15542" s="110"/>
      <c r="C15542" s="122"/>
    </row>
    <row r="15543" spans="2:3" x14ac:dyDescent="0.2">
      <c r="B15543" s="110"/>
      <c r="C15543" s="122"/>
    </row>
    <row r="15544" spans="2:3" x14ac:dyDescent="0.2">
      <c r="B15544" s="110"/>
      <c r="C15544" s="122"/>
    </row>
    <row r="15545" spans="2:3" x14ac:dyDescent="0.2">
      <c r="B15545" s="110"/>
      <c r="C15545" s="122"/>
    </row>
    <row r="15546" spans="2:3" x14ac:dyDescent="0.2">
      <c r="B15546" s="110"/>
      <c r="C15546" s="122"/>
    </row>
    <row r="15547" spans="2:3" x14ac:dyDescent="0.2">
      <c r="B15547" s="110"/>
      <c r="C15547" s="122"/>
    </row>
    <row r="15548" spans="2:3" x14ac:dyDescent="0.2">
      <c r="B15548" s="110"/>
      <c r="C15548" s="122"/>
    </row>
    <row r="15549" spans="2:3" x14ac:dyDescent="0.2">
      <c r="B15549" s="110"/>
      <c r="C15549" s="122"/>
    </row>
    <row r="15550" spans="2:3" x14ac:dyDescent="0.2">
      <c r="B15550" s="110"/>
      <c r="C15550" s="122"/>
    </row>
    <row r="15551" spans="2:3" x14ac:dyDescent="0.2">
      <c r="B15551" s="110"/>
      <c r="C15551" s="122"/>
    </row>
    <row r="15552" spans="2:3" x14ac:dyDescent="0.2">
      <c r="B15552" s="110"/>
      <c r="C15552" s="122"/>
    </row>
    <row r="15553" spans="2:3" x14ac:dyDescent="0.2">
      <c r="B15553" s="110"/>
      <c r="C15553" s="122"/>
    </row>
    <row r="15554" spans="2:3" x14ac:dyDescent="0.2">
      <c r="B15554" s="110"/>
      <c r="C15554" s="122"/>
    </row>
    <row r="15555" spans="2:3" x14ac:dyDescent="0.2">
      <c r="B15555" s="110"/>
      <c r="C15555" s="122"/>
    </row>
    <row r="15556" spans="2:3" x14ac:dyDescent="0.2">
      <c r="B15556" s="110"/>
      <c r="C15556" s="122"/>
    </row>
    <row r="15557" spans="2:3" x14ac:dyDescent="0.2">
      <c r="B15557" s="110"/>
      <c r="C15557" s="122"/>
    </row>
    <row r="15558" spans="2:3" x14ac:dyDescent="0.2">
      <c r="B15558" s="110"/>
      <c r="C15558" s="122"/>
    </row>
    <row r="15559" spans="2:3" x14ac:dyDescent="0.2">
      <c r="B15559" s="110"/>
      <c r="C15559" s="122"/>
    </row>
    <row r="15560" spans="2:3" x14ac:dyDescent="0.2">
      <c r="B15560" s="110"/>
      <c r="C15560" s="122"/>
    </row>
    <row r="15561" spans="2:3" x14ac:dyDescent="0.2">
      <c r="B15561" s="110"/>
      <c r="C15561" s="122"/>
    </row>
    <row r="15562" spans="2:3" x14ac:dyDescent="0.2">
      <c r="B15562" s="110"/>
      <c r="C15562" s="122"/>
    </row>
    <row r="15563" spans="2:3" x14ac:dyDescent="0.2">
      <c r="B15563" s="110"/>
      <c r="C15563" s="122"/>
    </row>
    <row r="15564" spans="2:3" x14ac:dyDescent="0.2">
      <c r="B15564" s="110"/>
      <c r="C15564" s="122"/>
    </row>
    <row r="15565" spans="2:3" x14ac:dyDescent="0.2">
      <c r="B15565" s="110"/>
      <c r="C15565" s="122"/>
    </row>
    <row r="15566" spans="2:3" x14ac:dyDescent="0.2">
      <c r="B15566" s="110"/>
      <c r="C15566" s="122"/>
    </row>
    <row r="15567" spans="2:3" x14ac:dyDescent="0.2">
      <c r="B15567" s="110"/>
      <c r="C15567" s="122"/>
    </row>
    <row r="15568" spans="2:3" x14ac:dyDescent="0.2">
      <c r="B15568" s="110"/>
      <c r="C15568" s="122"/>
    </row>
    <row r="15569" spans="2:3" x14ac:dyDescent="0.2">
      <c r="B15569" s="110"/>
      <c r="C15569" s="122"/>
    </row>
    <row r="15570" spans="2:3" x14ac:dyDescent="0.2">
      <c r="B15570" s="110"/>
      <c r="C15570" s="122"/>
    </row>
    <row r="15571" spans="2:3" x14ac:dyDescent="0.2">
      <c r="B15571" s="110"/>
      <c r="C15571" s="122"/>
    </row>
    <row r="15572" spans="2:3" x14ac:dyDescent="0.2">
      <c r="B15572" s="110"/>
      <c r="C15572" s="122"/>
    </row>
    <row r="15573" spans="2:3" x14ac:dyDescent="0.2">
      <c r="B15573" s="110"/>
      <c r="C15573" s="122"/>
    </row>
    <row r="15574" spans="2:3" x14ac:dyDescent="0.2">
      <c r="B15574" s="110"/>
      <c r="C15574" s="122"/>
    </row>
    <row r="15575" spans="2:3" x14ac:dyDescent="0.2">
      <c r="B15575" s="110"/>
      <c r="C15575" s="122"/>
    </row>
    <row r="15576" spans="2:3" x14ac:dyDescent="0.2">
      <c r="B15576" s="110"/>
      <c r="C15576" s="122"/>
    </row>
    <row r="15577" spans="2:3" x14ac:dyDescent="0.2">
      <c r="B15577" s="110"/>
      <c r="C15577" s="122"/>
    </row>
    <row r="15578" spans="2:3" x14ac:dyDescent="0.2">
      <c r="B15578" s="110"/>
      <c r="C15578" s="122"/>
    </row>
    <row r="15579" spans="2:3" x14ac:dyDescent="0.2">
      <c r="B15579" s="110"/>
      <c r="C15579" s="122"/>
    </row>
    <row r="15580" spans="2:3" x14ac:dyDescent="0.2">
      <c r="B15580" s="110"/>
      <c r="C15580" s="122"/>
    </row>
    <row r="15581" spans="2:3" x14ac:dyDescent="0.2">
      <c r="B15581" s="110"/>
      <c r="C15581" s="122"/>
    </row>
    <row r="15582" spans="2:3" x14ac:dyDescent="0.2">
      <c r="B15582" s="110"/>
      <c r="C15582" s="122"/>
    </row>
    <row r="15583" spans="2:3" x14ac:dyDescent="0.2">
      <c r="B15583" s="110"/>
      <c r="C15583" s="122"/>
    </row>
    <row r="15584" spans="2:3" x14ac:dyDescent="0.2">
      <c r="B15584" s="110"/>
      <c r="C15584" s="122"/>
    </row>
    <row r="15585" spans="2:3" x14ac:dyDescent="0.2">
      <c r="B15585" s="110"/>
      <c r="C15585" s="122"/>
    </row>
    <row r="15586" spans="2:3" x14ac:dyDescent="0.2">
      <c r="B15586" s="110"/>
      <c r="C15586" s="122"/>
    </row>
    <row r="15587" spans="2:3" x14ac:dyDescent="0.2">
      <c r="B15587" s="110"/>
      <c r="C15587" s="122"/>
    </row>
    <row r="15588" spans="2:3" x14ac:dyDescent="0.2">
      <c r="B15588" s="110"/>
      <c r="C15588" s="122"/>
    </row>
    <row r="15589" spans="2:3" x14ac:dyDescent="0.2">
      <c r="B15589" s="110"/>
      <c r="C15589" s="122"/>
    </row>
    <row r="15590" spans="2:3" x14ac:dyDescent="0.2">
      <c r="B15590" s="110"/>
      <c r="C15590" s="122"/>
    </row>
    <row r="15591" spans="2:3" x14ac:dyDescent="0.2">
      <c r="B15591" s="110"/>
      <c r="C15591" s="122"/>
    </row>
    <row r="15592" spans="2:3" x14ac:dyDescent="0.2">
      <c r="B15592" s="110"/>
      <c r="C15592" s="122"/>
    </row>
    <row r="15593" spans="2:3" x14ac:dyDescent="0.2">
      <c r="B15593" s="110"/>
      <c r="C15593" s="122"/>
    </row>
    <row r="15594" spans="2:3" x14ac:dyDescent="0.2">
      <c r="B15594" s="110"/>
      <c r="C15594" s="122"/>
    </row>
    <row r="15595" spans="2:3" x14ac:dyDescent="0.2">
      <c r="B15595" s="110"/>
      <c r="C15595" s="122"/>
    </row>
    <row r="15596" spans="2:3" x14ac:dyDescent="0.2">
      <c r="B15596" s="110"/>
      <c r="C15596" s="122"/>
    </row>
    <row r="15597" spans="2:3" x14ac:dyDescent="0.2">
      <c r="B15597" s="110"/>
      <c r="C15597" s="122"/>
    </row>
    <row r="15598" spans="2:3" x14ac:dyDescent="0.2">
      <c r="B15598" s="110"/>
      <c r="C15598" s="122"/>
    </row>
    <row r="15599" spans="2:3" x14ac:dyDescent="0.2">
      <c r="B15599" s="110"/>
      <c r="C15599" s="122"/>
    </row>
    <row r="15600" spans="2:3" x14ac:dyDescent="0.2">
      <c r="B15600" s="110"/>
      <c r="C15600" s="122"/>
    </row>
    <row r="15601" spans="2:3" x14ac:dyDescent="0.2">
      <c r="B15601" s="110"/>
      <c r="C15601" s="122"/>
    </row>
    <row r="15602" spans="2:3" x14ac:dyDescent="0.2">
      <c r="B15602" s="110"/>
      <c r="C15602" s="122"/>
    </row>
    <row r="15603" spans="2:3" x14ac:dyDescent="0.2">
      <c r="B15603" s="110"/>
      <c r="C15603" s="122"/>
    </row>
    <row r="15604" spans="2:3" x14ac:dyDescent="0.2">
      <c r="B15604" s="110"/>
      <c r="C15604" s="122"/>
    </row>
    <row r="15605" spans="2:3" x14ac:dyDescent="0.2">
      <c r="B15605" s="110"/>
      <c r="C15605" s="122"/>
    </row>
    <row r="15606" spans="2:3" x14ac:dyDescent="0.2">
      <c r="B15606" s="110"/>
      <c r="C15606" s="122"/>
    </row>
    <row r="15607" spans="2:3" x14ac:dyDescent="0.2">
      <c r="B15607" s="110"/>
      <c r="C15607" s="122"/>
    </row>
    <row r="15608" spans="2:3" x14ac:dyDescent="0.2">
      <c r="B15608" s="110"/>
      <c r="C15608" s="122"/>
    </row>
    <row r="15609" spans="2:3" x14ac:dyDescent="0.2">
      <c r="B15609" s="110"/>
      <c r="C15609" s="122"/>
    </row>
    <row r="15610" spans="2:3" x14ac:dyDescent="0.2">
      <c r="B15610" s="110"/>
      <c r="C15610" s="122"/>
    </row>
    <row r="15611" spans="2:3" x14ac:dyDescent="0.2">
      <c r="B15611" s="110"/>
      <c r="C15611" s="122"/>
    </row>
    <row r="15612" spans="2:3" x14ac:dyDescent="0.2">
      <c r="B15612" s="110"/>
      <c r="C15612" s="122"/>
    </row>
    <row r="15613" spans="2:3" x14ac:dyDescent="0.2">
      <c r="B15613" s="110"/>
      <c r="C15613" s="122"/>
    </row>
    <row r="15614" spans="2:3" x14ac:dyDescent="0.2">
      <c r="B15614" s="110"/>
      <c r="C15614" s="122"/>
    </row>
    <row r="15615" spans="2:3" x14ac:dyDescent="0.2">
      <c r="B15615" s="110"/>
      <c r="C15615" s="122"/>
    </row>
    <row r="15616" spans="2:3" x14ac:dyDescent="0.2">
      <c r="B15616" s="110"/>
      <c r="C15616" s="122"/>
    </row>
    <row r="15617" spans="2:3" x14ac:dyDescent="0.2">
      <c r="B15617" s="110"/>
      <c r="C15617" s="122"/>
    </row>
    <row r="15618" spans="2:3" x14ac:dyDescent="0.2">
      <c r="B15618" s="110"/>
      <c r="C15618" s="122"/>
    </row>
    <row r="15619" spans="2:3" x14ac:dyDescent="0.2">
      <c r="B15619" s="110"/>
      <c r="C15619" s="122"/>
    </row>
    <row r="15620" spans="2:3" x14ac:dyDescent="0.2">
      <c r="B15620" s="110"/>
      <c r="C15620" s="122"/>
    </row>
    <row r="15621" spans="2:3" x14ac:dyDescent="0.2">
      <c r="B15621" s="110"/>
      <c r="C15621" s="122"/>
    </row>
    <row r="15622" spans="2:3" x14ac:dyDescent="0.2">
      <c r="B15622" s="110"/>
      <c r="C15622" s="122"/>
    </row>
    <row r="15623" spans="2:3" x14ac:dyDescent="0.2">
      <c r="B15623" s="110"/>
      <c r="C15623" s="122"/>
    </row>
    <row r="15624" spans="2:3" x14ac:dyDescent="0.2">
      <c r="B15624" s="110"/>
      <c r="C15624" s="122"/>
    </row>
    <row r="15625" spans="2:3" x14ac:dyDescent="0.2">
      <c r="B15625" s="110"/>
      <c r="C15625" s="122"/>
    </row>
    <row r="15626" spans="2:3" x14ac:dyDescent="0.2">
      <c r="B15626" s="110"/>
      <c r="C15626" s="122"/>
    </row>
    <row r="15627" spans="2:3" x14ac:dyDescent="0.2">
      <c r="B15627" s="110"/>
      <c r="C15627" s="122"/>
    </row>
    <row r="15628" spans="2:3" x14ac:dyDescent="0.2">
      <c r="B15628" s="110"/>
      <c r="C15628" s="122"/>
    </row>
    <row r="15629" spans="2:3" x14ac:dyDescent="0.2">
      <c r="B15629" s="110"/>
      <c r="C15629" s="122"/>
    </row>
    <row r="15630" spans="2:3" x14ac:dyDescent="0.2">
      <c r="B15630" s="110"/>
      <c r="C15630" s="122"/>
    </row>
    <row r="15631" spans="2:3" x14ac:dyDescent="0.2">
      <c r="B15631" s="110"/>
      <c r="C15631" s="122"/>
    </row>
    <row r="15632" spans="2:3" x14ac:dyDescent="0.2">
      <c r="B15632" s="110"/>
      <c r="C15632" s="122"/>
    </row>
    <row r="15633" spans="2:3" x14ac:dyDescent="0.2">
      <c r="B15633" s="110"/>
      <c r="C15633" s="122"/>
    </row>
    <row r="15634" spans="2:3" x14ac:dyDescent="0.2">
      <c r="B15634" s="110"/>
      <c r="C15634" s="122"/>
    </row>
    <row r="15635" spans="2:3" x14ac:dyDescent="0.2">
      <c r="B15635" s="110"/>
      <c r="C15635" s="122"/>
    </row>
    <row r="15636" spans="2:3" x14ac:dyDescent="0.2">
      <c r="B15636" s="110"/>
      <c r="C15636" s="122"/>
    </row>
    <row r="15637" spans="2:3" x14ac:dyDescent="0.2">
      <c r="B15637" s="110"/>
      <c r="C15637" s="122"/>
    </row>
    <row r="15638" spans="2:3" x14ac:dyDescent="0.2">
      <c r="B15638" s="110"/>
      <c r="C15638" s="122"/>
    </row>
    <row r="15639" spans="2:3" x14ac:dyDescent="0.2">
      <c r="B15639" s="110"/>
      <c r="C15639" s="122"/>
    </row>
    <row r="15640" spans="2:3" x14ac:dyDescent="0.2">
      <c r="B15640" s="110"/>
      <c r="C15640" s="122"/>
    </row>
    <row r="15641" spans="2:3" x14ac:dyDescent="0.2">
      <c r="B15641" s="110"/>
      <c r="C15641" s="122"/>
    </row>
    <row r="15642" spans="2:3" x14ac:dyDescent="0.2">
      <c r="B15642" s="110"/>
      <c r="C15642" s="122"/>
    </row>
    <row r="15643" spans="2:3" x14ac:dyDescent="0.2">
      <c r="B15643" s="110"/>
      <c r="C15643" s="122"/>
    </row>
    <row r="15644" spans="2:3" x14ac:dyDescent="0.2">
      <c r="B15644" s="110"/>
      <c r="C15644" s="122"/>
    </row>
    <row r="15645" spans="2:3" x14ac:dyDescent="0.2">
      <c r="B15645" s="110"/>
      <c r="C15645" s="122"/>
    </row>
    <row r="15646" spans="2:3" x14ac:dyDescent="0.2">
      <c r="B15646" s="110"/>
      <c r="C15646" s="122"/>
    </row>
    <row r="15647" spans="2:3" x14ac:dyDescent="0.2">
      <c r="B15647" s="110"/>
      <c r="C15647" s="122"/>
    </row>
    <row r="15648" spans="2:3" x14ac:dyDescent="0.2">
      <c r="B15648" s="110"/>
      <c r="C15648" s="122"/>
    </row>
    <row r="15649" spans="2:3" x14ac:dyDescent="0.2">
      <c r="B15649" s="110"/>
      <c r="C15649" s="122"/>
    </row>
    <row r="15650" spans="2:3" x14ac:dyDescent="0.2">
      <c r="B15650" s="110"/>
      <c r="C15650" s="122"/>
    </row>
    <row r="15651" spans="2:3" x14ac:dyDescent="0.2">
      <c r="B15651" s="110"/>
      <c r="C15651" s="122"/>
    </row>
    <row r="15652" spans="2:3" x14ac:dyDescent="0.2">
      <c r="B15652" s="110"/>
      <c r="C15652" s="122"/>
    </row>
    <row r="15653" spans="2:3" x14ac:dyDescent="0.2">
      <c r="B15653" s="110"/>
      <c r="C15653" s="122"/>
    </row>
    <row r="15654" spans="2:3" x14ac:dyDescent="0.2">
      <c r="B15654" s="110"/>
      <c r="C15654" s="122"/>
    </row>
    <row r="15655" spans="2:3" x14ac:dyDescent="0.2">
      <c r="B15655" s="110"/>
      <c r="C15655" s="122"/>
    </row>
    <row r="15656" spans="2:3" x14ac:dyDescent="0.2">
      <c r="B15656" s="110"/>
      <c r="C15656" s="122"/>
    </row>
    <row r="15657" spans="2:3" x14ac:dyDescent="0.2">
      <c r="B15657" s="110"/>
      <c r="C15657" s="122"/>
    </row>
    <row r="15658" spans="2:3" x14ac:dyDescent="0.2">
      <c r="B15658" s="110"/>
      <c r="C15658" s="122"/>
    </row>
    <row r="15659" spans="2:3" x14ac:dyDescent="0.2">
      <c r="B15659" s="110"/>
      <c r="C15659" s="122"/>
    </row>
    <row r="15660" spans="2:3" x14ac:dyDescent="0.2">
      <c r="B15660" s="110"/>
      <c r="C15660" s="122"/>
    </row>
    <row r="15661" spans="2:3" x14ac:dyDescent="0.2">
      <c r="B15661" s="110"/>
      <c r="C15661" s="122"/>
    </row>
    <row r="15662" spans="2:3" x14ac:dyDescent="0.2">
      <c r="B15662" s="110"/>
      <c r="C15662" s="122"/>
    </row>
    <row r="15663" spans="2:3" x14ac:dyDescent="0.2">
      <c r="B15663" s="110"/>
      <c r="C15663" s="122"/>
    </row>
    <row r="15664" spans="2:3" x14ac:dyDescent="0.2">
      <c r="B15664" s="110"/>
      <c r="C15664" s="122"/>
    </row>
    <row r="15665" spans="2:3" x14ac:dyDescent="0.2">
      <c r="B15665" s="110"/>
      <c r="C15665" s="122"/>
    </row>
    <row r="15666" spans="2:3" x14ac:dyDescent="0.2">
      <c r="B15666" s="110"/>
      <c r="C15666" s="122"/>
    </row>
    <row r="15667" spans="2:3" x14ac:dyDescent="0.2">
      <c r="B15667" s="110"/>
      <c r="C15667" s="122"/>
    </row>
    <row r="15668" spans="2:3" x14ac:dyDescent="0.2">
      <c r="B15668" s="110"/>
      <c r="C15668" s="122"/>
    </row>
    <row r="15669" spans="2:3" x14ac:dyDescent="0.2">
      <c r="B15669" s="110"/>
      <c r="C15669" s="122"/>
    </row>
    <row r="15670" spans="2:3" x14ac:dyDescent="0.2">
      <c r="B15670" s="110"/>
      <c r="C15670" s="122"/>
    </row>
    <row r="15671" spans="2:3" x14ac:dyDescent="0.2">
      <c r="B15671" s="110"/>
      <c r="C15671" s="122"/>
    </row>
    <row r="15672" spans="2:3" x14ac:dyDescent="0.2">
      <c r="B15672" s="110"/>
      <c r="C15672" s="122"/>
    </row>
    <row r="15673" spans="2:3" x14ac:dyDescent="0.2">
      <c r="B15673" s="110"/>
      <c r="C15673" s="122"/>
    </row>
    <row r="15674" spans="2:3" x14ac:dyDescent="0.2">
      <c r="B15674" s="110"/>
      <c r="C15674" s="122"/>
    </row>
    <row r="15675" spans="2:3" x14ac:dyDescent="0.2">
      <c r="B15675" s="110"/>
      <c r="C15675" s="122"/>
    </row>
    <row r="15676" spans="2:3" x14ac:dyDescent="0.2">
      <c r="B15676" s="110"/>
      <c r="C15676" s="122"/>
    </row>
    <row r="15677" spans="2:3" x14ac:dyDescent="0.2">
      <c r="B15677" s="110"/>
      <c r="C15677" s="122"/>
    </row>
    <row r="15678" spans="2:3" x14ac:dyDescent="0.2">
      <c r="B15678" s="110"/>
      <c r="C15678" s="122"/>
    </row>
    <row r="15679" spans="2:3" x14ac:dyDescent="0.2">
      <c r="B15679" s="110"/>
      <c r="C15679" s="122"/>
    </row>
    <row r="15680" spans="2:3" x14ac:dyDescent="0.2">
      <c r="B15680" s="110"/>
      <c r="C15680" s="122"/>
    </row>
    <row r="15681" spans="2:3" x14ac:dyDescent="0.2">
      <c r="B15681" s="110"/>
      <c r="C15681" s="122"/>
    </row>
    <row r="15682" spans="2:3" x14ac:dyDescent="0.2">
      <c r="B15682" s="110"/>
      <c r="C15682" s="122"/>
    </row>
    <row r="15683" spans="2:3" x14ac:dyDescent="0.2">
      <c r="B15683" s="110"/>
      <c r="C15683" s="122"/>
    </row>
    <row r="15684" spans="2:3" x14ac:dyDescent="0.2">
      <c r="B15684" s="110"/>
      <c r="C15684" s="122"/>
    </row>
    <row r="15685" spans="2:3" x14ac:dyDescent="0.2">
      <c r="B15685" s="110"/>
      <c r="C15685" s="122"/>
    </row>
    <row r="15686" spans="2:3" x14ac:dyDescent="0.2">
      <c r="B15686" s="110"/>
      <c r="C15686" s="122"/>
    </row>
    <row r="15687" spans="2:3" x14ac:dyDescent="0.2">
      <c r="B15687" s="110"/>
      <c r="C15687" s="122"/>
    </row>
    <row r="15688" spans="2:3" x14ac:dyDescent="0.2">
      <c r="B15688" s="110"/>
      <c r="C15688" s="122"/>
    </row>
    <row r="15689" spans="2:3" x14ac:dyDescent="0.2">
      <c r="B15689" s="110"/>
      <c r="C15689" s="122"/>
    </row>
    <row r="15690" spans="2:3" x14ac:dyDescent="0.2">
      <c r="B15690" s="110"/>
      <c r="C15690" s="122"/>
    </row>
    <row r="15691" spans="2:3" x14ac:dyDescent="0.2">
      <c r="B15691" s="110"/>
      <c r="C15691" s="122"/>
    </row>
    <row r="15692" spans="2:3" x14ac:dyDescent="0.2">
      <c r="B15692" s="110"/>
      <c r="C15692" s="122"/>
    </row>
    <row r="15693" spans="2:3" x14ac:dyDescent="0.2">
      <c r="B15693" s="110"/>
      <c r="C15693" s="122"/>
    </row>
    <row r="15694" spans="2:3" x14ac:dyDescent="0.2">
      <c r="B15694" s="110"/>
      <c r="C15694" s="122"/>
    </row>
    <row r="15695" spans="2:3" x14ac:dyDescent="0.2">
      <c r="B15695" s="110"/>
      <c r="C15695" s="122"/>
    </row>
    <row r="15696" spans="2:3" x14ac:dyDescent="0.2">
      <c r="B15696" s="110"/>
      <c r="C15696" s="122"/>
    </row>
    <row r="15697" spans="2:3" x14ac:dyDescent="0.2">
      <c r="B15697" s="110"/>
      <c r="C15697" s="122"/>
    </row>
    <row r="15698" spans="2:3" x14ac:dyDescent="0.2">
      <c r="B15698" s="110"/>
      <c r="C15698" s="122"/>
    </row>
    <row r="15699" spans="2:3" x14ac:dyDescent="0.2">
      <c r="B15699" s="110"/>
      <c r="C15699" s="122"/>
    </row>
    <row r="15700" spans="2:3" x14ac:dyDescent="0.2">
      <c r="B15700" s="110"/>
      <c r="C15700" s="122"/>
    </row>
    <row r="15701" spans="2:3" x14ac:dyDescent="0.2">
      <c r="B15701" s="110"/>
      <c r="C15701" s="122"/>
    </row>
    <row r="15702" spans="2:3" x14ac:dyDescent="0.2">
      <c r="B15702" s="110"/>
      <c r="C15702" s="122"/>
    </row>
    <row r="15703" spans="2:3" x14ac:dyDescent="0.2">
      <c r="B15703" s="110"/>
      <c r="C15703" s="122"/>
    </row>
    <row r="15704" spans="2:3" x14ac:dyDescent="0.2">
      <c r="B15704" s="110"/>
      <c r="C15704" s="122"/>
    </row>
    <row r="15705" spans="2:3" x14ac:dyDescent="0.2">
      <c r="B15705" s="110"/>
      <c r="C15705" s="122"/>
    </row>
    <row r="15706" spans="2:3" x14ac:dyDescent="0.2">
      <c r="B15706" s="110"/>
      <c r="C15706" s="122"/>
    </row>
    <row r="15707" spans="2:3" x14ac:dyDescent="0.2">
      <c r="B15707" s="110"/>
      <c r="C15707" s="122"/>
    </row>
    <row r="15708" spans="2:3" x14ac:dyDescent="0.2">
      <c r="B15708" s="110"/>
      <c r="C15708" s="122"/>
    </row>
    <row r="15709" spans="2:3" x14ac:dyDescent="0.2">
      <c r="B15709" s="110"/>
      <c r="C15709" s="122"/>
    </row>
    <row r="15710" spans="2:3" x14ac:dyDescent="0.2">
      <c r="B15710" s="110"/>
      <c r="C15710" s="122"/>
    </row>
    <row r="15711" spans="2:3" x14ac:dyDescent="0.2">
      <c r="B15711" s="110"/>
      <c r="C15711" s="122"/>
    </row>
    <row r="15712" spans="2:3" x14ac:dyDescent="0.2">
      <c r="B15712" s="110"/>
      <c r="C15712" s="122"/>
    </row>
    <row r="15713" spans="2:3" x14ac:dyDescent="0.2">
      <c r="B15713" s="110"/>
      <c r="C15713" s="122"/>
    </row>
    <row r="15714" spans="2:3" x14ac:dyDescent="0.2">
      <c r="B15714" s="110"/>
      <c r="C15714" s="122"/>
    </row>
    <row r="15715" spans="2:3" x14ac:dyDescent="0.2">
      <c r="B15715" s="110"/>
      <c r="C15715" s="122"/>
    </row>
    <row r="15716" spans="2:3" x14ac:dyDescent="0.2">
      <c r="B15716" s="110"/>
      <c r="C15716" s="122"/>
    </row>
    <row r="15717" spans="2:3" x14ac:dyDescent="0.2">
      <c r="B15717" s="110"/>
      <c r="C15717" s="122"/>
    </row>
    <row r="15718" spans="2:3" x14ac:dyDescent="0.2">
      <c r="B15718" s="110"/>
      <c r="C15718" s="122"/>
    </row>
    <row r="15719" spans="2:3" x14ac:dyDescent="0.2">
      <c r="B15719" s="110"/>
      <c r="C15719" s="122"/>
    </row>
    <row r="15720" spans="2:3" x14ac:dyDescent="0.2">
      <c r="B15720" s="110"/>
      <c r="C15720" s="122"/>
    </row>
    <row r="15721" spans="2:3" x14ac:dyDescent="0.2">
      <c r="B15721" s="110"/>
      <c r="C15721" s="122"/>
    </row>
    <row r="15722" spans="2:3" x14ac:dyDescent="0.2">
      <c r="B15722" s="110"/>
      <c r="C15722" s="122"/>
    </row>
    <row r="15723" spans="2:3" x14ac:dyDescent="0.2">
      <c r="B15723" s="110"/>
      <c r="C15723" s="122"/>
    </row>
    <row r="15724" spans="2:3" x14ac:dyDescent="0.2">
      <c r="B15724" s="110"/>
      <c r="C15724" s="122"/>
    </row>
    <row r="15725" spans="2:3" x14ac:dyDescent="0.2">
      <c r="B15725" s="110"/>
      <c r="C15725" s="122"/>
    </row>
    <row r="15726" spans="2:3" x14ac:dyDescent="0.2">
      <c r="B15726" s="110"/>
      <c r="C15726" s="122"/>
    </row>
    <row r="15727" spans="2:3" x14ac:dyDescent="0.2">
      <c r="B15727" s="110"/>
      <c r="C15727" s="122"/>
    </row>
    <row r="15728" spans="2:3" x14ac:dyDescent="0.2">
      <c r="B15728" s="110"/>
      <c r="C15728" s="122"/>
    </row>
    <row r="15729" spans="2:3" x14ac:dyDescent="0.2">
      <c r="B15729" s="110"/>
      <c r="C15729" s="122"/>
    </row>
    <row r="15730" spans="2:3" x14ac:dyDescent="0.2">
      <c r="B15730" s="110"/>
      <c r="C15730" s="122"/>
    </row>
    <row r="15731" spans="2:3" x14ac:dyDescent="0.2">
      <c r="B15731" s="110"/>
      <c r="C15731" s="122"/>
    </row>
    <row r="15732" spans="2:3" x14ac:dyDescent="0.2">
      <c r="B15732" s="110"/>
      <c r="C15732" s="122"/>
    </row>
    <row r="15733" spans="2:3" x14ac:dyDescent="0.2">
      <c r="B15733" s="110"/>
      <c r="C15733" s="122"/>
    </row>
    <row r="15734" spans="2:3" x14ac:dyDescent="0.2">
      <c r="B15734" s="110"/>
      <c r="C15734" s="122"/>
    </row>
    <row r="15735" spans="2:3" x14ac:dyDescent="0.2">
      <c r="B15735" s="110"/>
      <c r="C15735" s="122"/>
    </row>
    <row r="15736" spans="2:3" x14ac:dyDescent="0.2">
      <c r="B15736" s="110"/>
      <c r="C15736" s="122"/>
    </row>
    <row r="15737" spans="2:3" x14ac:dyDescent="0.2">
      <c r="B15737" s="110"/>
      <c r="C15737" s="122"/>
    </row>
    <row r="15738" spans="2:3" x14ac:dyDescent="0.2">
      <c r="B15738" s="110"/>
      <c r="C15738" s="122"/>
    </row>
    <row r="15739" spans="2:3" x14ac:dyDescent="0.2">
      <c r="B15739" s="110"/>
      <c r="C15739" s="122"/>
    </row>
    <row r="15740" spans="2:3" x14ac:dyDescent="0.2">
      <c r="B15740" s="110"/>
      <c r="C15740" s="122"/>
    </row>
    <row r="15741" spans="2:3" x14ac:dyDescent="0.2">
      <c r="B15741" s="110"/>
      <c r="C15741" s="122"/>
    </row>
    <row r="15742" spans="2:3" x14ac:dyDescent="0.2">
      <c r="B15742" s="110"/>
      <c r="C15742" s="122"/>
    </row>
    <row r="15743" spans="2:3" x14ac:dyDescent="0.2">
      <c r="B15743" s="110"/>
      <c r="C15743" s="122"/>
    </row>
    <row r="15744" spans="2:3" x14ac:dyDescent="0.2">
      <c r="B15744" s="110"/>
      <c r="C15744" s="122"/>
    </row>
    <row r="15745" spans="2:3" x14ac:dyDescent="0.2">
      <c r="B15745" s="110"/>
      <c r="C15745" s="122"/>
    </row>
    <row r="15746" spans="2:3" x14ac:dyDescent="0.2">
      <c r="B15746" s="110"/>
      <c r="C15746" s="122"/>
    </row>
    <row r="15747" spans="2:3" x14ac:dyDescent="0.2">
      <c r="B15747" s="110"/>
      <c r="C15747" s="122"/>
    </row>
    <row r="15748" spans="2:3" x14ac:dyDescent="0.2">
      <c r="B15748" s="110"/>
      <c r="C15748" s="122"/>
    </row>
    <row r="15749" spans="2:3" x14ac:dyDescent="0.2">
      <c r="B15749" s="110"/>
      <c r="C15749" s="122"/>
    </row>
    <row r="15750" spans="2:3" x14ac:dyDescent="0.2">
      <c r="B15750" s="110"/>
      <c r="C15750" s="122"/>
    </row>
    <row r="15751" spans="2:3" x14ac:dyDescent="0.2">
      <c r="B15751" s="110"/>
      <c r="C15751" s="122"/>
    </row>
    <row r="15752" spans="2:3" x14ac:dyDescent="0.2">
      <c r="B15752" s="110"/>
      <c r="C15752" s="122"/>
    </row>
    <row r="15753" spans="2:3" x14ac:dyDescent="0.2">
      <c r="B15753" s="110"/>
      <c r="C15753" s="122"/>
    </row>
    <row r="15754" spans="2:3" x14ac:dyDescent="0.2">
      <c r="B15754" s="110"/>
      <c r="C15754" s="122"/>
    </row>
    <row r="15755" spans="2:3" x14ac:dyDescent="0.2">
      <c r="B15755" s="110"/>
      <c r="C15755" s="122"/>
    </row>
    <row r="15756" spans="2:3" x14ac:dyDescent="0.2">
      <c r="B15756" s="110"/>
      <c r="C15756" s="122"/>
    </row>
    <row r="15757" spans="2:3" x14ac:dyDescent="0.2">
      <c r="B15757" s="110"/>
      <c r="C15757" s="122"/>
    </row>
    <row r="15758" spans="2:3" x14ac:dyDescent="0.2">
      <c r="B15758" s="110"/>
      <c r="C15758" s="122"/>
    </row>
    <row r="15759" spans="2:3" x14ac:dyDescent="0.2">
      <c r="B15759" s="110"/>
      <c r="C15759" s="122"/>
    </row>
    <row r="15760" spans="2:3" x14ac:dyDescent="0.2">
      <c r="B15760" s="110"/>
      <c r="C15760" s="122"/>
    </row>
    <row r="15761" spans="2:3" x14ac:dyDescent="0.2">
      <c r="B15761" s="110"/>
      <c r="C15761" s="122"/>
    </row>
    <row r="15762" spans="2:3" x14ac:dyDescent="0.2">
      <c r="B15762" s="110"/>
      <c r="C15762" s="122"/>
    </row>
    <row r="15763" spans="2:3" x14ac:dyDescent="0.2">
      <c r="B15763" s="110"/>
      <c r="C15763" s="122"/>
    </row>
    <row r="15764" spans="2:3" x14ac:dyDescent="0.2">
      <c r="B15764" s="110"/>
      <c r="C15764" s="122"/>
    </row>
    <row r="15765" spans="2:3" x14ac:dyDescent="0.2">
      <c r="B15765" s="110"/>
      <c r="C15765" s="122"/>
    </row>
    <row r="15766" spans="2:3" x14ac:dyDescent="0.2">
      <c r="B15766" s="110"/>
      <c r="C15766" s="122"/>
    </row>
    <row r="15767" spans="2:3" x14ac:dyDescent="0.2">
      <c r="B15767" s="110"/>
      <c r="C15767" s="122"/>
    </row>
    <row r="15768" spans="2:3" x14ac:dyDescent="0.2">
      <c r="B15768" s="110"/>
      <c r="C15768" s="122"/>
    </row>
    <row r="15769" spans="2:3" x14ac:dyDescent="0.2">
      <c r="B15769" s="110"/>
      <c r="C15769" s="122"/>
    </row>
    <row r="15770" spans="2:3" x14ac:dyDescent="0.2">
      <c r="B15770" s="110"/>
      <c r="C15770" s="122"/>
    </row>
    <row r="15771" spans="2:3" x14ac:dyDescent="0.2">
      <c r="B15771" s="110"/>
      <c r="C15771" s="122"/>
    </row>
    <row r="15772" spans="2:3" x14ac:dyDescent="0.2">
      <c r="B15772" s="110"/>
      <c r="C15772" s="122"/>
    </row>
    <row r="15773" spans="2:3" x14ac:dyDescent="0.2">
      <c r="B15773" s="110"/>
      <c r="C15773" s="122"/>
    </row>
    <row r="15774" spans="2:3" x14ac:dyDescent="0.2">
      <c r="B15774" s="110"/>
      <c r="C15774" s="122"/>
    </row>
    <row r="15775" spans="2:3" x14ac:dyDescent="0.2">
      <c r="B15775" s="110"/>
      <c r="C15775" s="122"/>
    </row>
    <row r="15776" spans="2:3" x14ac:dyDescent="0.2">
      <c r="B15776" s="110"/>
      <c r="C15776" s="122"/>
    </row>
    <row r="15777" spans="2:3" x14ac:dyDescent="0.2">
      <c r="B15777" s="110"/>
      <c r="C15777" s="122"/>
    </row>
    <row r="15778" spans="2:3" x14ac:dyDescent="0.2">
      <c r="B15778" s="110"/>
      <c r="C15778" s="122"/>
    </row>
    <row r="15779" spans="2:3" x14ac:dyDescent="0.2">
      <c r="B15779" s="110"/>
      <c r="C15779" s="122"/>
    </row>
    <row r="15780" spans="2:3" x14ac:dyDescent="0.2">
      <c r="B15780" s="110"/>
      <c r="C15780" s="122"/>
    </row>
    <row r="15781" spans="2:3" x14ac:dyDescent="0.2">
      <c r="B15781" s="110"/>
      <c r="C15781" s="122"/>
    </row>
    <row r="15782" spans="2:3" x14ac:dyDescent="0.2">
      <c r="B15782" s="110"/>
      <c r="C15782" s="122"/>
    </row>
    <row r="15783" spans="2:3" x14ac:dyDescent="0.2">
      <c r="B15783" s="110"/>
      <c r="C15783" s="122"/>
    </row>
    <row r="15784" spans="2:3" x14ac:dyDescent="0.2">
      <c r="B15784" s="110"/>
      <c r="C15784" s="122"/>
    </row>
    <row r="15785" spans="2:3" x14ac:dyDescent="0.2">
      <c r="B15785" s="110"/>
      <c r="C15785" s="122"/>
    </row>
    <row r="15786" spans="2:3" x14ac:dyDescent="0.2">
      <c r="B15786" s="110"/>
      <c r="C15786" s="122"/>
    </row>
    <row r="15787" spans="2:3" x14ac:dyDescent="0.2">
      <c r="B15787" s="110"/>
      <c r="C15787" s="122"/>
    </row>
    <row r="15788" spans="2:3" x14ac:dyDescent="0.2">
      <c r="B15788" s="110"/>
      <c r="C15788" s="122"/>
    </row>
    <row r="15789" spans="2:3" x14ac:dyDescent="0.2">
      <c r="B15789" s="110"/>
      <c r="C15789" s="122"/>
    </row>
    <row r="15790" spans="2:3" x14ac:dyDescent="0.2">
      <c r="B15790" s="110"/>
      <c r="C15790" s="122"/>
    </row>
    <row r="15791" spans="2:3" x14ac:dyDescent="0.2">
      <c r="B15791" s="110"/>
      <c r="C15791" s="122"/>
    </row>
    <row r="15792" spans="2:3" x14ac:dyDescent="0.2">
      <c r="B15792" s="110"/>
      <c r="C15792" s="122"/>
    </row>
    <row r="15793" spans="2:3" x14ac:dyDescent="0.2">
      <c r="B15793" s="110"/>
      <c r="C15793" s="122"/>
    </row>
    <row r="15794" spans="2:3" x14ac:dyDescent="0.2">
      <c r="B15794" s="110"/>
      <c r="C15794" s="122"/>
    </row>
    <row r="15795" spans="2:3" x14ac:dyDescent="0.2">
      <c r="B15795" s="110"/>
      <c r="C15795" s="122"/>
    </row>
    <row r="15796" spans="2:3" x14ac:dyDescent="0.2">
      <c r="B15796" s="110"/>
      <c r="C15796" s="122"/>
    </row>
    <row r="15797" spans="2:3" x14ac:dyDescent="0.2">
      <c r="B15797" s="110"/>
      <c r="C15797" s="122"/>
    </row>
    <row r="15798" spans="2:3" x14ac:dyDescent="0.2">
      <c r="B15798" s="110"/>
      <c r="C15798" s="122"/>
    </row>
    <row r="15799" spans="2:3" x14ac:dyDescent="0.2">
      <c r="B15799" s="110"/>
      <c r="C15799" s="122"/>
    </row>
    <row r="15800" spans="2:3" x14ac:dyDescent="0.2">
      <c r="B15800" s="110"/>
      <c r="C15800" s="122"/>
    </row>
    <row r="15801" spans="2:3" x14ac:dyDescent="0.2">
      <c r="B15801" s="110"/>
      <c r="C15801" s="122"/>
    </row>
    <row r="15802" spans="2:3" x14ac:dyDescent="0.2">
      <c r="B15802" s="110"/>
      <c r="C15802" s="122"/>
    </row>
    <row r="15803" spans="2:3" x14ac:dyDescent="0.2">
      <c r="B15803" s="110"/>
      <c r="C15803" s="122"/>
    </row>
    <row r="15804" spans="2:3" x14ac:dyDescent="0.2">
      <c r="B15804" s="110"/>
      <c r="C15804" s="122"/>
    </row>
    <row r="15805" spans="2:3" x14ac:dyDescent="0.2">
      <c r="B15805" s="110"/>
      <c r="C15805" s="122"/>
    </row>
    <row r="15806" spans="2:3" x14ac:dyDescent="0.2">
      <c r="B15806" s="110"/>
      <c r="C15806" s="122"/>
    </row>
    <row r="15807" spans="2:3" x14ac:dyDescent="0.2">
      <c r="B15807" s="110"/>
      <c r="C15807" s="122"/>
    </row>
    <row r="15808" spans="2:3" x14ac:dyDescent="0.2">
      <c r="B15808" s="110"/>
      <c r="C15808" s="122"/>
    </row>
    <row r="15809" spans="2:3" x14ac:dyDescent="0.2">
      <c r="B15809" s="110"/>
      <c r="C15809" s="122"/>
    </row>
    <row r="15810" spans="2:3" x14ac:dyDescent="0.2">
      <c r="B15810" s="110"/>
      <c r="C15810" s="122"/>
    </row>
    <row r="15811" spans="2:3" x14ac:dyDescent="0.2">
      <c r="B15811" s="110"/>
      <c r="C15811" s="122"/>
    </row>
    <row r="15812" spans="2:3" x14ac:dyDescent="0.2">
      <c r="B15812" s="110"/>
      <c r="C15812" s="122"/>
    </row>
    <row r="15813" spans="2:3" x14ac:dyDescent="0.2">
      <c r="B15813" s="110"/>
      <c r="C15813" s="122"/>
    </row>
    <row r="15814" spans="2:3" x14ac:dyDescent="0.2">
      <c r="B15814" s="110"/>
      <c r="C15814" s="122"/>
    </row>
    <row r="15815" spans="2:3" x14ac:dyDescent="0.2">
      <c r="B15815" s="110"/>
      <c r="C15815" s="122"/>
    </row>
    <row r="15816" spans="2:3" x14ac:dyDescent="0.2">
      <c r="B15816" s="110"/>
      <c r="C15816" s="122"/>
    </row>
    <row r="15817" spans="2:3" x14ac:dyDescent="0.2">
      <c r="B15817" s="110"/>
      <c r="C15817" s="122"/>
    </row>
    <row r="15818" spans="2:3" x14ac:dyDescent="0.2">
      <c r="B15818" s="110"/>
      <c r="C15818" s="122"/>
    </row>
    <row r="15819" spans="2:3" x14ac:dyDescent="0.2">
      <c r="B15819" s="110"/>
      <c r="C15819" s="122"/>
    </row>
    <row r="15820" spans="2:3" x14ac:dyDescent="0.2">
      <c r="B15820" s="110"/>
      <c r="C15820" s="122"/>
    </row>
    <row r="15821" spans="2:3" x14ac:dyDescent="0.2">
      <c r="B15821" s="110"/>
      <c r="C15821" s="122"/>
    </row>
    <row r="15822" spans="2:3" x14ac:dyDescent="0.2">
      <c r="B15822" s="110"/>
      <c r="C15822" s="122"/>
    </row>
    <row r="15823" spans="2:3" x14ac:dyDescent="0.2">
      <c r="B15823" s="110"/>
      <c r="C15823" s="122"/>
    </row>
    <row r="15824" spans="2:3" x14ac:dyDescent="0.2">
      <c r="B15824" s="110"/>
      <c r="C15824" s="122"/>
    </row>
    <row r="15825" spans="2:3" x14ac:dyDescent="0.2">
      <c r="B15825" s="110"/>
      <c r="C15825" s="122"/>
    </row>
    <row r="15826" spans="2:3" x14ac:dyDescent="0.2">
      <c r="B15826" s="110"/>
      <c r="C15826" s="122"/>
    </row>
    <row r="15827" spans="2:3" x14ac:dyDescent="0.2">
      <c r="B15827" s="110"/>
      <c r="C15827" s="122"/>
    </row>
    <row r="15828" spans="2:3" x14ac:dyDescent="0.2">
      <c r="B15828" s="110"/>
      <c r="C15828" s="122"/>
    </row>
    <row r="15829" spans="2:3" x14ac:dyDescent="0.2">
      <c r="B15829" s="110"/>
      <c r="C15829" s="122"/>
    </row>
    <row r="15830" spans="2:3" x14ac:dyDescent="0.2">
      <c r="B15830" s="110"/>
      <c r="C15830" s="122"/>
    </row>
    <row r="15831" spans="2:3" x14ac:dyDescent="0.2">
      <c r="B15831" s="110"/>
      <c r="C15831" s="122"/>
    </row>
    <row r="15832" spans="2:3" x14ac:dyDescent="0.2">
      <c r="B15832" s="110"/>
      <c r="C15832" s="122"/>
    </row>
    <row r="15833" spans="2:3" x14ac:dyDescent="0.2">
      <c r="B15833" s="110"/>
      <c r="C15833" s="122"/>
    </row>
    <row r="15834" spans="2:3" x14ac:dyDescent="0.2">
      <c r="B15834" s="110"/>
      <c r="C15834" s="122"/>
    </row>
    <row r="15835" spans="2:3" x14ac:dyDescent="0.2">
      <c r="B15835" s="110"/>
      <c r="C15835" s="122"/>
    </row>
    <row r="15836" spans="2:3" x14ac:dyDescent="0.2">
      <c r="B15836" s="110"/>
      <c r="C15836" s="122"/>
    </row>
    <row r="15837" spans="2:3" x14ac:dyDescent="0.2">
      <c r="B15837" s="110"/>
      <c r="C15837" s="122"/>
    </row>
    <row r="15838" spans="2:3" x14ac:dyDescent="0.2">
      <c r="B15838" s="110"/>
      <c r="C15838" s="122"/>
    </row>
    <row r="15839" spans="2:3" x14ac:dyDescent="0.2">
      <c r="B15839" s="110"/>
      <c r="C15839" s="122"/>
    </row>
    <row r="15840" spans="2:3" x14ac:dyDescent="0.2">
      <c r="B15840" s="110"/>
      <c r="C15840" s="122"/>
    </row>
    <row r="15841" spans="2:3" x14ac:dyDescent="0.2">
      <c r="B15841" s="110"/>
      <c r="C15841" s="122"/>
    </row>
    <row r="15842" spans="2:3" x14ac:dyDescent="0.2">
      <c r="B15842" s="110"/>
      <c r="C15842" s="122"/>
    </row>
    <row r="15843" spans="2:3" x14ac:dyDescent="0.2">
      <c r="B15843" s="110"/>
      <c r="C15843" s="122"/>
    </row>
    <row r="15844" spans="2:3" x14ac:dyDescent="0.2">
      <c r="B15844" s="110"/>
      <c r="C15844" s="122"/>
    </row>
    <row r="15845" spans="2:3" x14ac:dyDescent="0.2">
      <c r="B15845" s="110"/>
      <c r="C15845" s="122"/>
    </row>
    <row r="15846" spans="2:3" x14ac:dyDescent="0.2">
      <c r="B15846" s="110"/>
      <c r="C15846" s="122"/>
    </row>
    <row r="15847" spans="2:3" x14ac:dyDescent="0.2">
      <c r="B15847" s="110"/>
      <c r="C15847" s="122"/>
    </row>
    <row r="15848" spans="2:3" x14ac:dyDescent="0.2">
      <c r="B15848" s="110"/>
      <c r="C15848" s="122"/>
    </row>
    <row r="15849" spans="2:3" x14ac:dyDescent="0.2">
      <c r="B15849" s="110"/>
      <c r="C15849" s="122"/>
    </row>
    <row r="15850" spans="2:3" x14ac:dyDescent="0.2">
      <c r="B15850" s="110"/>
      <c r="C15850" s="122"/>
    </row>
    <row r="15851" spans="2:3" x14ac:dyDescent="0.2">
      <c r="B15851" s="110"/>
      <c r="C15851" s="122"/>
    </row>
    <row r="15852" spans="2:3" x14ac:dyDescent="0.2">
      <c r="B15852" s="110"/>
      <c r="C15852" s="122"/>
    </row>
    <row r="15853" spans="2:3" x14ac:dyDescent="0.2">
      <c r="B15853" s="110"/>
      <c r="C15853" s="122"/>
    </row>
    <row r="15854" spans="2:3" x14ac:dyDescent="0.2">
      <c r="B15854" s="110"/>
      <c r="C15854" s="122"/>
    </row>
    <row r="15855" spans="2:3" x14ac:dyDescent="0.2">
      <c r="B15855" s="110"/>
      <c r="C15855" s="122"/>
    </row>
    <row r="15856" spans="2:3" x14ac:dyDescent="0.2">
      <c r="B15856" s="110"/>
      <c r="C15856" s="122"/>
    </row>
    <row r="15857" spans="2:3" x14ac:dyDescent="0.2">
      <c r="B15857" s="110"/>
      <c r="C15857" s="122"/>
    </row>
    <row r="15858" spans="2:3" x14ac:dyDescent="0.2">
      <c r="B15858" s="110"/>
      <c r="C15858" s="122"/>
    </row>
    <row r="15859" spans="2:3" x14ac:dyDescent="0.2">
      <c r="B15859" s="110"/>
      <c r="C15859" s="122"/>
    </row>
    <row r="15860" spans="2:3" x14ac:dyDescent="0.2">
      <c r="B15860" s="110"/>
      <c r="C15860" s="122"/>
    </row>
    <row r="15861" spans="2:3" x14ac:dyDescent="0.2">
      <c r="B15861" s="110"/>
      <c r="C15861" s="122"/>
    </row>
    <row r="15862" spans="2:3" x14ac:dyDescent="0.2">
      <c r="B15862" s="110"/>
      <c r="C15862" s="122"/>
    </row>
    <row r="15863" spans="2:3" x14ac:dyDescent="0.2">
      <c r="B15863" s="110"/>
      <c r="C15863" s="122"/>
    </row>
    <row r="15864" spans="2:3" x14ac:dyDescent="0.2">
      <c r="B15864" s="110"/>
      <c r="C15864" s="122"/>
    </row>
    <row r="15865" spans="2:3" x14ac:dyDescent="0.2">
      <c r="B15865" s="110"/>
      <c r="C15865" s="122"/>
    </row>
    <row r="15866" spans="2:3" x14ac:dyDescent="0.2">
      <c r="B15866" s="110"/>
      <c r="C15866" s="122"/>
    </row>
    <row r="15867" spans="2:3" x14ac:dyDescent="0.2">
      <c r="B15867" s="110"/>
      <c r="C15867" s="122"/>
    </row>
    <row r="15868" spans="2:3" x14ac:dyDescent="0.2">
      <c r="B15868" s="110"/>
      <c r="C15868" s="122"/>
    </row>
    <row r="15869" spans="2:3" x14ac:dyDescent="0.2">
      <c r="B15869" s="110"/>
      <c r="C15869" s="122"/>
    </row>
    <row r="15870" spans="2:3" x14ac:dyDescent="0.2">
      <c r="B15870" s="110"/>
      <c r="C15870" s="122"/>
    </row>
    <row r="15871" spans="2:3" x14ac:dyDescent="0.2">
      <c r="B15871" s="110"/>
      <c r="C15871" s="122"/>
    </row>
    <row r="15872" spans="2:3" x14ac:dyDescent="0.2">
      <c r="B15872" s="110"/>
      <c r="C15872" s="122"/>
    </row>
    <row r="15873" spans="2:3" x14ac:dyDescent="0.2">
      <c r="B15873" s="110"/>
      <c r="C15873" s="122"/>
    </row>
    <row r="15874" spans="2:3" x14ac:dyDescent="0.2">
      <c r="B15874" s="110"/>
      <c r="C15874" s="122"/>
    </row>
    <row r="15875" spans="2:3" x14ac:dyDescent="0.2">
      <c r="B15875" s="110"/>
      <c r="C15875" s="122"/>
    </row>
    <row r="15876" spans="2:3" x14ac:dyDescent="0.2">
      <c r="B15876" s="110"/>
      <c r="C15876" s="122"/>
    </row>
    <row r="15877" spans="2:3" x14ac:dyDescent="0.2">
      <c r="B15877" s="110"/>
      <c r="C15877" s="122"/>
    </row>
    <row r="15878" spans="2:3" x14ac:dyDescent="0.2">
      <c r="B15878" s="110"/>
      <c r="C15878" s="122"/>
    </row>
    <row r="15879" spans="2:3" x14ac:dyDescent="0.2">
      <c r="B15879" s="110"/>
      <c r="C15879" s="122"/>
    </row>
    <row r="15880" spans="2:3" x14ac:dyDescent="0.2">
      <c r="B15880" s="110"/>
      <c r="C15880" s="122"/>
    </row>
    <row r="15881" spans="2:3" x14ac:dyDescent="0.2">
      <c r="B15881" s="110"/>
      <c r="C15881" s="122"/>
    </row>
    <row r="15882" spans="2:3" x14ac:dyDescent="0.2">
      <c r="B15882" s="110"/>
      <c r="C15882" s="122"/>
    </row>
    <row r="15883" spans="2:3" x14ac:dyDescent="0.2">
      <c r="B15883" s="110"/>
      <c r="C15883" s="122"/>
    </row>
    <row r="15884" spans="2:3" x14ac:dyDescent="0.2">
      <c r="B15884" s="110"/>
      <c r="C15884" s="122"/>
    </row>
    <row r="15885" spans="2:3" x14ac:dyDescent="0.2">
      <c r="B15885" s="110"/>
      <c r="C15885" s="122"/>
    </row>
    <row r="15886" spans="2:3" x14ac:dyDescent="0.2">
      <c r="B15886" s="110"/>
      <c r="C15886" s="122"/>
    </row>
    <row r="15887" spans="2:3" x14ac:dyDescent="0.2">
      <c r="B15887" s="110"/>
      <c r="C15887" s="122"/>
    </row>
    <row r="15888" spans="2:3" x14ac:dyDescent="0.2">
      <c r="B15888" s="110"/>
      <c r="C15888" s="122"/>
    </row>
    <row r="15889" spans="2:3" x14ac:dyDescent="0.2">
      <c r="B15889" s="110"/>
      <c r="C15889" s="122"/>
    </row>
    <row r="15890" spans="2:3" x14ac:dyDescent="0.2">
      <c r="B15890" s="110"/>
      <c r="C15890" s="122"/>
    </row>
    <row r="15891" spans="2:3" x14ac:dyDescent="0.2">
      <c r="B15891" s="110"/>
      <c r="C15891" s="122"/>
    </row>
    <row r="15892" spans="2:3" x14ac:dyDescent="0.2">
      <c r="B15892" s="110"/>
      <c r="C15892" s="122"/>
    </row>
    <row r="15893" spans="2:3" x14ac:dyDescent="0.2">
      <c r="B15893" s="110"/>
      <c r="C15893" s="122"/>
    </row>
    <row r="15894" spans="2:3" x14ac:dyDescent="0.2">
      <c r="B15894" s="110"/>
      <c r="C15894" s="122"/>
    </row>
    <row r="15895" spans="2:3" x14ac:dyDescent="0.2">
      <c r="B15895" s="110"/>
      <c r="C15895" s="122"/>
    </row>
    <row r="15896" spans="2:3" x14ac:dyDescent="0.2">
      <c r="B15896" s="110"/>
      <c r="C15896" s="122"/>
    </row>
    <row r="15897" spans="2:3" x14ac:dyDescent="0.2">
      <c r="B15897" s="110"/>
      <c r="C15897" s="122"/>
    </row>
    <row r="15898" spans="2:3" x14ac:dyDescent="0.2">
      <c r="B15898" s="110"/>
      <c r="C15898" s="122"/>
    </row>
    <row r="15899" spans="2:3" x14ac:dyDescent="0.2">
      <c r="B15899" s="110"/>
      <c r="C15899" s="122"/>
    </row>
    <row r="15900" spans="2:3" x14ac:dyDescent="0.2">
      <c r="B15900" s="110"/>
      <c r="C15900" s="122"/>
    </row>
    <row r="15901" spans="2:3" x14ac:dyDescent="0.2">
      <c r="B15901" s="110"/>
      <c r="C15901" s="122"/>
    </row>
    <row r="15902" spans="2:3" x14ac:dyDescent="0.2">
      <c r="B15902" s="110"/>
      <c r="C15902" s="122"/>
    </row>
    <row r="15903" spans="2:3" x14ac:dyDescent="0.2">
      <c r="B15903" s="110"/>
      <c r="C15903" s="122"/>
    </row>
    <row r="15904" spans="2:3" x14ac:dyDescent="0.2">
      <c r="B15904" s="110"/>
      <c r="C15904" s="122"/>
    </row>
    <row r="15905" spans="2:3" x14ac:dyDescent="0.2">
      <c r="B15905" s="110"/>
      <c r="C15905" s="122"/>
    </row>
    <row r="15906" spans="2:3" x14ac:dyDescent="0.2">
      <c r="B15906" s="110"/>
      <c r="C15906" s="122"/>
    </row>
    <row r="15907" spans="2:3" x14ac:dyDescent="0.2">
      <c r="B15907" s="110"/>
      <c r="C15907" s="122"/>
    </row>
    <row r="15908" spans="2:3" x14ac:dyDescent="0.2">
      <c r="B15908" s="110"/>
      <c r="C15908" s="122"/>
    </row>
    <row r="15909" spans="2:3" x14ac:dyDescent="0.2">
      <c r="B15909" s="110"/>
      <c r="C15909" s="122"/>
    </row>
    <row r="15910" spans="2:3" x14ac:dyDescent="0.2">
      <c r="B15910" s="110"/>
      <c r="C15910" s="122"/>
    </row>
    <row r="15911" spans="2:3" x14ac:dyDescent="0.2">
      <c r="B15911" s="110"/>
      <c r="C15911" s="122"/>
    </row>
    <row r="15912" spans="2:3" x14ac:dyDescent="0.2">
      <c r="B15912" s="110"/>
      <c r="C15912" s="122"/>
    </row>
    <row r="15913" spans="2:3" x14ac:dyDescent="0.2">
      <c r="B15913" s="110"/>
      <c r="C15913" s="122"/>
    </row>
    <row r="15914" spans="2:3" x14ac:dyDescent="0.2">
      <c r="B15914" s="110"/>
      <c r="C15914" s="122"/>
    </row>
    <row r="15915" spans="2:3" x14ac:dyDescent="0.2">
      <c r="B15915" s="110"/>
      <c r="C15915" s="122"/>
    </row>
    <row r="15916" spans="2:3" x14ac:dyDescent="0.2">
      <c r="B15916" s="110"/>
      <c r="C15916" s="122"/>
    </row>
    <row r="15917" spans="2:3" x14ac:dyDescent="0.2">
      <c r="B15917" s="110"/>
      <c r="C15917" s="122"/>
    </row>
    <row r="15918" spans="2:3" x14ac:dyDescent="0.2">
      <c r="B15918" s="110"/>
      <c r="C15918" s="122"/>
    </row>
    <row r="15919" spans="2:3" x14ac:dyDescent="0.2">
      <c r="B15919" s="110"/>
      <c r="C15919" s="122"/>
    </row>
    <row r="15920" spans="2:3" x14ac:dyDescent="0.2">
      <c r="B15920" s="110"/>
      <c r="C15920" s="122"/>
    </row>
    <row r="15921" spans="2:3" x14ac:dyDescent="0.2">
      <c r="B15921" s="110"/>
      <c r="C15921" s="122"/>
    </row>
    <row r="15922" spans="2:3" x14ac:dyDescent="0.2">
      <c r="B15922" s="110"/>
      <c r="C15922" s="122"/>
    </row>
    <row r="15923" spans="2:3" x14ac:dyDescent="0.2">
      <c r="B15923" s="110"/>
      <c r="C15923" s="122"/>
    </row>
    <row r="15924" spans="2:3" x14ac:dyDescent="0.2">
      <c r="B15924" s="110"/>
      <c r="C15924" s="122"/>
    </row>
    <row r="15925" spans="2:3" x14ac:dyDescent="0.2">
      <c r="B15925" s="110"/>
      <c r="C15925" s="122"/>
    </row>
    <row r="15926" spans="2:3" x14ac:dyDescent="0.2">
      <c r="B15926" s="110"/>
      <c r="C15926" s="122"/>
    </row>
    <row r="15927" spans="2:3" x14ac:dyDescent="0.2">
      <c r="B15927" s="110"/>
      <c r="C15927" s="122"/>
    </row>
    <row r="15928" spans="2:3" x14ac:dyDescent="0.2">
      <c r="B15928" s="110"/>
      <c r="C15928" s="122"/>
    </row>
    <row r="15929" spans="2:3" x14ac:dyDescent="0.2">
      <c r="B15929" s="110"/>
      <c r="C15929" s="122"/>
    </row>
    <row r="15930" spans="2:3" x14ac:dyDescent="0.2">
      <c r="B15930" s="110"/>
      <c r="C15930" s="122"/>
    </row>
    <row r="15931" spans="2:3" x14ac:dyDescent="0.2">
      <c r="B15931" s="110"/>
      <c r="C15931" s="122"/>
    </row>
    <row r="15932" spans="2:3" x14ac:dyDescent="0.2">
      <c r="B15932" s="110"/>
      <c r="C15932" s="122"/>
    </row>
    <row r="15933" spans="2:3" x14ac:dyDescent="0.2">
      <c r="B15933" s="110"/>
      <c r="C15933" s="122"/>
    </row>
    <row r="15934" spans="2:3" x14ac:dyDescent="0.2">
      <c r="B15934" s="110"/>
      <c r="C15934" s="122"/>
    </row>
    <row r="15935" spans="2:3" x14ac:dyDescent="0.2">
      <c r="B15935" s="110"/>
      <c r="C15935" s="122"/>
    </row>
    <row r="15936" spans="2:3" x14ac:dyDescent="0.2">
      <c r="B15936" s="110"/>
      <c r="C15936" s="122"/>
    </row>
    <row r="15937" spans="2:3" x14ac:dyDescent="0.2">
      <c r="B15937" s="110"/>
      <c r="C15937" s="122"/>
    </row>
    <row r="15938" spans="2:3" x14ac:dyDescent="0.2">
      <c r="B15938" s="110"/>
      <c r="C15938" s="122"/>
    </row>
    <row r="15939" spans="2:3" x14ac:dyDescent="0.2">
      <c r="B15939" s="110"/>
      <c r="C15939" s="122"/>
    </row>
    <row r="15940" spans="2:3" x14ac:dyDescent="0.2">
      <c r="B15940" s="110"/>
      <c r="C15940" s="122"/>
    </row>
    <row r="15941" spans="2:3" x14ac:dyDescent="0.2">
      <c r="B15941" s="110"/>
      <c r="C15941" s="122"/>
    </row>
    <row r="15942" spans="2:3" x14ac:dyDescent="0.2">
      <c r="B15942" s="110"/>
      <c r="C15942" s="122"/>
    </row>
    <row r="15943" spans="2:3" x14ac:dyDescent="0.2">
      <c r="B15943" s="110"/>
      <c r="C15943" s="122"/>
    </row>
    <row r="15944" spans="2:3" x14ac:dyDescent="0.2">
      <c r="B15944" s="110"/>
      <c r="C15944" s="122"/>
    </row>
    <row r="15945" spans="2:3" x14ac:dyDescent="0.2">
      <c r="B15945" s="110"/>
      <c r="C15945" s="122"/>
    </row>
    <row r="15946" spans="2:3" x14ac:dyDescent="0.2">
      <c r="B15946" s="110"/>
      <c r="C15946" s="122"/>
    </row>
    <row r="15947" spans="2:3" x14ac:dyDescent="0.2">
      <c r="B15947" s="110"/>
      <c r="C15947" s="122"/>
    </row>
    <row r="15948" spans="2:3" x14ac:dyDescent="0.2">
      <c r="B15948" s="110"/>
      <c r="C15948" s="122"/>
    </row>
    <row r="15949" spans="2:3" x14ac:dyDescent="0.2">
      <c r="B15949" s="110"/>
      <c r="C15949" s="122"/>
    </row>
    <row r="15950" spans="2:3" x14ac:dyDescent="0.2">
      <c r="B15950" s="110"/>
      <c r="C15950" s="122"/>
    </row>
    <row r="15951" spans="2:3" x14ac:dyDescent="0.2">
      <c r="B15951" s="110"/>
      <c r="C15951" s="122"/>
    </row>
    <row r="15952" spans="2:3" x14ac:dyDescent="0.2">
      <c r="B15952" s="110"/>
      <c r="C15952" s="122"/>
    </row>
    <row r="15953" spans="2:3" x14ac:dyDescent="0.2">
      <c r="B15953" s="110"/>
      <c r="C15953" s="122"/>
    </row>
    <row r="15954" spans="2:3" x14ac:dyDescent="0.2">
      <c r="B15954" s="110"/>
      <c r="C15954" s="122"/>
    </row>
    <row r="15955" spans="2:3" x14ac:dyDescent="0.2">
      <c r="B15955" s="110"/>
      <c r="C15955" s="122"/>
    </row>
    <row r="15956" spans="2:3" x14ac:dyDescent="0.2">
      <c r="B15956" s="110"/>
      <c r="C15956" s="122"/>
    </row>
    <row r="15957" spans="2:3" x14ac:dyDescent="0.2">
      <c r="B15957" s="110"/>
      <c r="C15957" s="122"/>
    </row>
    <row r="15958" spans="2:3" x14ac:dyDescent="0.2">
      <c r="B15958" s="110"/>
      <c r="C15958" s="122"/>
    </row>
    <row r="15959" spans="2:3" x14ac:dyDescent="0.2">
      <c r="B15959" s="110"/>
      <c r="C15959" s="122"/>
    </row>
    <row r="15960" spans="2:3" x14ac:dyDescent="0.2">
      <c r="B15960" s="110"/>
      <c r="C15960" s="122"/>
    </row>
    <row r="15961" spans="2:3" x14ac:dyDescent="0.2">
      <c r="B15961" s="110"/>
      <c r="C15961" s="122"/>
    </row>
    <row r="15962" spans="2:3" x14ac:dyDescent="0.2">
      <c r="B15962" s="110"/>
      <c r="C15962" s="122"/>
    </row>
    <row r="15963" spans="2:3" x14ac:dyDescent="0.2">
      <c r="B15963" s="110"/>
      <c r="C15963" s="122"/>
    </row>
    <row r="15964" spans="2:3" x14ac:dyDescent="0.2">
      <c r="B15964" s="110"/>
      <c r="C15964" s="122"/>
    </row>
    <row r="15965" spans="2:3" x14ac:dyDescent="0.2">
      <c r="B15965" s="110"/>
      <c r="C15965" s="122"/>
    </row>
    <row r="15966" spans="2:3" x14ac:dyDescent="0.2">
      <c r="B15966" s="110"/>
      <c r="C15966" s="122"/>
    </row>
    <row r="15967" spans="2:3" x14ac:dyDescent="0.2">
      <c r="B15967" s="110"/>
      <c r="C15967" s="122"/>
    </row>
    <row r="15968" spans="2:3" x14ac:dyDescent="0.2">
      <c r="B15968" s="110"/>
      <c r="C15968" s="122"/>
    </row>
    <row r="15969" spans="2:3" x14ac:dyDescent="0.2">
      <c r="B15969" s="110"/>
      <c r="C15969" s="122"/>
    </row>
    <row r="15970" spans="2:3" x14ac:dyDescent="0.2">
      <c r="B15970" s="110"/>
      <c r="C15970" s="122"/>
    </row>
    <row r="15971" spans="2:3" x14ac:dyDescent="0.2">
      <c r="B15971" s="110"/>
      <c r="C15971" s="122"/>
    </row>
    <row r="15972" spans="2:3" x14ac:dyDescent="0.2">
      <c r="B15972" s="110"/>
      <c r="C15972" s="122"/>
    </row>
    <row r="15973" spans="2:3" x14ac:dyDescent="0.2">
      <c r="B15973" s="110"/>
      <c r="C15973" s="122"/>
    </row>
    <row r="15974" spans="2:3" x14ac:dyDescent="0.2">
      <c r="B15974" s="110"/>
      <c r="C15974" s="122"/>
    </row>
    <row r="15975" spans="2:3" x14ac:dyDescent="0.2">
      <c r="B15975" s="110"/>
      <c r="C15975" s="122"/>
    </row>
    <row r="15976" spans="2:3" x14ac:dyDescent="0.2">
      <c r="B15976" s="110"/>
      <c r="C15976" s="122"/>
    </row>
    <row r="15977" spans="2:3" x14ac:dyDescent="0.2">
      <c r="B15977" s="110"/>
      <c r="C15977" s="122"/>
    </row>
    <row r="15978" spans="2:3" x14ac:dyDescent="0.2">
      <c r="B15978" s="110"/>
      <c r="C15978" s="122"/>
    </row>
    <row r="15979" spans="2:3" x14ac:dyDescent="0.2">
      <c r="B15979" s="110"/>
      <c r="C15979" s="122"/>
    </row>
    <row r="15980" spans="2:3" x14ac:dyDescent="0.2">
      <c r="B15980" s="110"/>
      <c r="C15980" s="122"/>
    </row>
    <row r="15981" spans="2:3" x14ac:dyDescent="0.2">
      <c r="B15981" s="110"/>
      <c r="C15981" s="122"/>
    </row>
    <row r="15982" spans="2:3" x14ac:dyDescent="0.2">
      <c r="B15982" s="110"/>
      <c r="C15982" s="122"/>
    </row>
    <row r="15983" spans="2:3" x14ac:dyDescent="0.2">
      <c r="B15983" s="110"/>
      <c r="C15983" s="122"/>
    </row>
    <row r="15984" spans="2:3" x14ac:dyDescent="0.2">
      <c r="B15984" s="110"/>
      <c r="C15984" s="122"/>
    </row>
    <row r="15985" spans="2:3" x14ac:dyDescent="0.2">
      <c r="B15985" s="110"/>
      <c r="C15985" s="122"/>
    </row>
    <row r="15986" spans="2:3" x14ac:dyDescent="0.2">
      <c r="B15986" s="110"/>
      <c r="C15986" s="122"/>
    </row>
    <row r="15987" spans="2:3" x14ac:dyDescent="0.2">
      <c r="B15987" s="110"/>
      <c r="C15987" s="122"/>
    </row>
    <row r="15988" spans="2:3" x14ac:dyDescent="0.2">
      <c r="B15988" s="110"/>
      <c r="C15988" s="122"/>
    </row>
    <row r="15989" spans="2:3" x14ac:dyDescent="0.2">
      <c r="B15989" s="110"/>
      <c r="C15989" s="122"/>
    </row>
    <row r="15990" spans="2:3" x14ac:dyDescent="0.2">
      <c r="B15990" s="110"/>
      <c r="C15990" s="122"/>
    </row>
    <row r="15991" spans="2:3" x14ac:dyDescent="0.2">
      <c r="B15991" s="110"/>
      <c r="C15991" s="122"/>
    </row>
    <row r="15992" spans="2:3" x14ac:dyDescent="0.2">
      <c r="B15992" s="110"/>
      <c r="C15992" s="122"/>
    </row>
    <row r="15993" spans="2:3" x14ac:dyDescent="0.2">
      <c r="B15993" s="110"/>
      <c r="C15993" s="122"/>
    </row>
    <row r="15994" spans="2:3" x14ac:dyDescent="0.2">
      <c r="B15994" s="110"/>
      <c r="C15994" s="122"/>
    </row>
    <row r="15995" spans="2:3" x14ac:dyDescent="0.2">
      <c r="B15995" s="110"/>
      <c r="C15995" s="122"/>
    </row>
    <row r="15996" spans="2:3" x14ac:dyDescent="0.2">
      <c r="B15996" s="110"/>
      <c r="C15996" s="122"/>
    </row>
    <row r="15997" spans="2:3" x14ac:dyDescent="0.2">
      <c r="B15997" s="110"/>
      <c r="C15997" s="122"/>
    </row>
    <row r="15998" spans="2:3" x14ac:dyDescent="0.2">
      <c r="B15998" s="110"/>
      <c r="C15998" s="122"/>
    </row>
    <row r="15999" spans="2:3" x14ac:dyDescent="0.2">
      <c r="B15999" s="110"/>
      <c r="C15999" s="122"/>
    </row>
    <row r="16000" spans="2:3" x14ac:dyDescent="0.2">
      <c r="B16000" s="110"/>
      <c r="C16000" s="122"/>
    </row>
    <row r="16001" spans="2:3" x14ac:dyDescent="0.2">
      <c r="B16001" s="110"/>
      <c r="C16001" s="122"/>
    </row>
    <row r="16002" spans="2:3" x14ac:dyDescent="0.2">
      <c r="B16002" s="110"/>
      <c r="C16002" s="122"/>
    </row>
    <row r="16003" spans="2:3" x14ac:dyDescent="0.2">
      <c r="B16003" s="110"/>
      <c r="C16003" s="122"/>
    </row>
    <row r="16004" spans="2:3" x14ac:dyDescent="0.2">
      <c r="B16004" s="110"/>
      <c r="C16004" s="122"/>
    </row>
    <row r="16005" spans="2:3" x14ac:dyDescent="0.2">
      <c r="B16005" s="110"/>
      <c r="C16005" s="122"/>
    </row>
    <row r="16006" spans="2:3" x14ac:dyDescent="0.2">
      <c r="B16006" s="110"/>
      <c r="C16006" s="122"/>
    </row>
    <row r="16007" spans="2:3" x14ac:dyDescent="0.2">
      <c r="B16007" s="110"/>
      <c r="C16007" s="122"/>
    </row>
    <row r="16008" spans="2:3" x14ac:dyDescent="0.2">
      <c r="B16008" s="110"/>
      <c r="C16008" s="122"/>
    </row>
    <row r="16009" spans="2:3" x14ac:dyDescent="0.2">
      <c r="B16009" s="110"/>
      <c r="C16009" s="122"/>
    </row>
    <row r="16010" spans="2:3" x14ac:dyDescent="0.2">
      <c r="B16010" s="110"/>
      <c r="C16010" s="122"/>
    </row>
    <row r="16011" spans="2:3" x14ac:dyDescent="0.2">
      <c r="B16011" s="110"/>
      <c r="C16011" s="122"/>
    </row>
    <row r="16012" spans="2:3" x14ac:dyDescent="0.2">
      <c r="B16012" s="110"/>
      <c r="C16012" s="122"/>
    </row>
    <row r="16013" spans="2:3" x14ac:dyDescent="0.2">
      <c r="B16013" s="110"/>
      <c r="C16013" s="122"/>
    </row>
    <row r="16014" spans="2:3" x14ac:dyDescent="0.2">
      <c r="B16014" s="110"/>
      <c r="C16014" s="122"/>
    </row>
    <row r="16015" spans="2:3" x14ac:dyDescent="0.2">
      <c r="B16015" s="110"/>
      <c r="C16015" s="122"/>
    </row>
    <row r="16016" spans="2:3" x14ac:dyDescent="0.2">
      <c r="B16016" s="110"/>
      <c r="C16016" s="122"/>
    </row>
    <row r="16017" spans="2:3" x14ac:dyDescent="0.2">
      <c r="B16017" s="110"/>
      <c r="C16017" s="122"/>
    </row>
    <row r="16018" spans="2:3" x14ac:dyDescent="0.2">
      <c r="B16018" s="110"/>
      <c r="C16018" s="122"/>
    </row>
    <row r="16019" spans="2:3" x14ac:dyDescent="0.2">
      <c r="B16019" s="110"/>
      <c r="C16019" s="122"/>
    </row>
    <row r="16020" spans="2:3" x14ac:dyDescent="0.2">
      <c r="B16020" s="110"/>
      <c r="C16020" s="122"/>
    </row>
    <row r="16021" spans="2:3" x14ac:dyDescent="0.2">
      <c r="B16021" s="110"/>
      <c r="C16021" s="122"/>
    </row>
    <row r="16022" spans="2:3" x14ac:dyDescent="0.2">
      <c r="B16022" s="110"/>
      <c r="C16022" s="122"/>
    </row>
    <row r="16023" spans="2:3" x14ac:dyDescent="0.2">
      <c r="B16023" s="110"/>
      <c r="C16023" s="122"/>
    </row>
    <row r="16024" spans="2:3" x14ac:dyDescent="0.2">
      <c r="B16024" s="110"/>
      <c r="C16024" s="122"/>
    </row>
    <row r="16025" spans="2:3" x14ac:dyDescent="0.2">
      <c r="B16025" s="110"/>
      <c r="C16025" s="122"/>
    </row>
    <row r="16026" spans="2:3" x14ac:dyDescent="0.2">
      <c r="B16026" s="110"/>
      <c r="C16026" s="122"/>
    </row>
    <row r="16027" spans="2:3" x14ac:dyDescent="0.2">
      <c r="B16027" s="110"/>
      <c r="C16027" s="122"/>
    </row>
    <row r="16028" spans="2:3" x14ac:dyDescent="0.2">
      <c r="B16028" s="110"/>
      <c r="C16028" s="122"/>
    </row>
    <row r="16029" spans="2:3" x14ac:dyDescent="0.2">
      <c r="B16029" s="110"/>
      <c r="C16029" s="122"/>
    </row>
    <row r="16030" spans="2:3" x14ac:dyDescent="0.2">
      <c r="B16030" s="110"/>
      <c r="C16030" s="122"/>
    </row>
    <row r="16031" spans="2:3" x14ac:dyDescent="0.2">
      <c r="B16031" s="110"/>
      <c r="C16031" s="122"/>
    </row>
    <row r="16032" spans="2:3" x14ac:dyDescent="0.2">
      <c r="B16032" s="110"/>
      <c r="C16032" s="122"/>
    </row>
    <row r="16033" spans="2:3" x14ac:dyDescent="0.2">
      <c r="B16033" s="110"/>
      <c r="C16033" s="122"/>
    </row>
    <row r="16034" spans="2:3" x14ac:dyDescent="0.2">
      <c r="B16034" s="110"/>
      <c r="C16034" s="122"/>
    </row>
    <row r="16035" spans="2:3" x14ac:dyDescent="0.2">
      <c r="B16035" s="110"/>
      <c r="C16035" s="122"/>
    </row>
    <row r="16036" spans="2:3" x14ac:dyDescent="0.2">
      <c r="B16036" s="110"/>
      <c r="C16036" s="122"/>
    </row>
    <row r="16037" spans="2:3" x14ac:dyDescent="0.2">
      <c r="B16037" s="110"/>
      <c r="C16037" s="122"/>
    </row>
    <row r="16038" spans="2:3" x14ac:dyDescent="0.2">
      <c r="B16038" s="110"/>
      <c r="C16038" s="122"/>
    </row>
    <row r="16039" spans="2:3" x14ac:dyDescent="0.2">
      <c r="B16039" s="110"/>
      <c r="C16039" s="122"/>
    </row>
    <row r="16040" spans="2:3" x14ac:dyDescent="0.2">
      <c r="B16040" s="110"/>
      <c r="C16040" s="122"/>
    </row>
    <row r="16041" spans="2:3" x14ac:dyDescent="0.2">
      <c r="B16041" s="110"/>
      <c r="C16041" s="122"/>
    </row>
    <row r="16042" spans="2:3" x14ac:dyDescent="0.2">
      <c r="B16042" s="110"/>
      <c r="C16042" s="122"/>
    </row>
    <row r="16043" spans="2:3" x14ac:dyDescent="0.2">
      <c r="B16043" s="110"/>
      <c r="C16043" s="122"/>
    </row>
    <row r="16044" spans="2:3" x14ac:dyDescent="0.2">
      <c r="B16044" s="110"/>
      <c r="C16044" s="122"/>
    </row>
    <row r="16045" spans="2:3" x14ac:dyDescent="0.2">
      <c r="B16045" s="110"/>
      <c r="C16045" s="122"/>
    </row>
    <row r="16046" spans="2:3" x14ac:dyDescent="0.2">
      <c r="B16046" s="110"/>
      <c r="C16046" s="122"/>
    </row>
    <row r="16047" spans="2:3" x14ac:dyDescent="0.2">
      <c r="B16047" s="110"/>
      <c r="C16047" s="122"/>
    </row>
    <row r="16048" spans="2:3" x14ac:dyDescent="0.2">
      <c r="B16048" s="110"/>
      <c r="C16048" s="122"/>
    </row>
    <row r="16049" spans="2:3" x14ac:dyDescent="0.2">
      <c r="B16049" s="110"/>
      <c r="C16049" s="122"/>
    </row>
    <row r="16050" spans="2:3" x14ac:dyDescent="0.2">
      <c r="B16050" s="110"/>
      <c r="C16050" s="122"/>
    </row>
    <row r="16051" spans="2:3" x14ac:dyDescent="0.2">
      <c r="B16051" s="110"/>
      <c r="C16051" s="122"/>
    </row>
    <row r="16052" spans="2:3" x14ac:dyDescent="0.2">
      <c r="B16052" s="110"/>
      <c r="C16052" s="122"/>
    </row>
    <row r="16053" spans="2:3" x14ac:dyDescent="0.2">
      <c r="B16053" s="110"/>
      <c r="C16053" s="122"/>
    </row>
    <row r="16054" spans="2:3" x14ac:dyDescent="0.2">
      <c r="B16054" s="110"/>
      <c r="C16054" s="122"/>
    </row>
    <row r="16055" spans="2:3" x14ac:dyDescent="0.2">
      <c r="B16055" s="110"/>
      <c r="C16055" s="122"/>
    </row>
    <row r="16056" spans="2:3" x14ac:dyDescent="0.2">
      <c r="B16056" s="110"/>
      <c r="C16056" s="122"/>
    </row>
    <row r="16057" spans="2:3" x14ac:dyDescent="0.2">
      <c r="B16057" s="110"/>
      <c r="C16057" s="122"/>
    </row>
    <row r="16058" spans="2:3" x14ac:dyDescent="0.2">
      <c r="B16058" s="110"/>
      <c r="C16058" s="122"/>
    </row>
    <row r="16059" spans="2:3" x14ac:dyDescent="0.2">
      <c r="B16059" s="110"/>
      <c r="C16059" s="122"/>
    </row>
    <row r="16060" spans="2:3" x14ac:dyDescent="0.2">
      <c r="B16060" s="110"/>
      <c r="C16060" s="122"/>
    </row>
    <row r="16061" spans="2:3" x14ac:dyDescent="0.2">
      <c r="B16061" s="110"/>
      <c r="C16061" s="122"/>
    </row>
    <row r="16062" spans="2:3" x14ac:dyDescent="0.2">
      <c r="B16062" s="110"/>
      <c r="C16062" s="122"/>
    </row>
    <row r="16063" spans="2:3" x14ac:dyDescent="0.2">
      <c r="B16063" s="110"/>
      <c r="C16063" s="122"/>
    </row>
    <row r="16064" spans="2:3" x14ac:dyDescent="0.2">
      <c r="B16064" s="110"/>
      <c r="C16064" s="122"/>
    </row>
    <row r="16065" spans="2:3" x14ac:dyDescent="0.2">
      <c r="B16065" s="110"/>
      <c r="C16065" s="122"/>
    </row>
    <row r="16066" spans="2:3" x14ac:dyDescent="0.2">
      <c r="B16066" s="110"/>
      <c r="C16066" s="122"/>
    </row>
    <row r="16067" spans="2:3" x14ac:dyDescent="0.2">
      <c r="B16067" s="110"/>
      <c r="C16067" s="122"/>
    </row>
    <row r="16068" spans="2:3" x14ac:dyDescent="0.2">
      <c r="B16068" s="110"/>
      <c r="C16068" s="122"/>
    </row>
    <row r="16069" spans="2:3" x14ac:dyDescent="0.2">
      <c r="B16069" s="110"/>
      <c r="C16069" s="122"/>
    </row>
    <row r="16070" spans="2:3" x14ac:dyDescent="0.2">
      <c r="B16070" s="110"/>
      <c r="C16070" s="122"/>
    </row>
    <row r="16071" spans="2:3" x14ac:dyDescent="0.2">
      <c r="B16071" s="110"/>
      <c r="C16071" s="122"/>
    </row>
    <row r="16072" spans="2:3" x14ac:dyDescent="0.2">
      <c r="B16072" s="110"/>
      <c r="C16072" s="122"/>
    </row>
    <row r="16073" spans="2:3" x14ac:dyDescent="0.2">
      <c r="B16073" s="110"/>
      <c r="C16073" s="122"/>
    </row>
    <row r="16074" spans="2:3" x14ac:dyDescent="0.2">
      <c r="B16074" s="110"/>
      <c r="C16074" s="122"/>
    </row>
    <row r="16075" spans="2:3" x14ac:dyDescent="0.2">
      <c r="B16075" s="110"/>
      <c r="C16075" s="122"/>
    </row>
    <row r="16076" spans="2:3" x14ac:dyDescent="0.2">
      <c r="B16076" s="110"/>
      <c r="C16076" s="122"/>
    </row>
    <row r="16077" spans="2:3" x14ac:dyDescent="0.2">
      <c r="B16077" s="110"/>
      <c r="C16077" s="122"/>
    </row>
    <row r="16078" spans="2:3" x14ac:dyDescent="0.2">
      <c r="B16078" s="110"/>
      <c r="C16078" s="122"/>
    </row>
    <row r="16079" spans="2:3" x14ac:dyDescent="0.2">
      <c r="B16079" s="110"/>
      <c r="C16079" s="122"/>
    </row>
    <row r="16080" spans="2:3" x14ac:dyDescent="0.2">
      <c r="B16080" s="110"/>
      <c r="C16080" s="122"/>
    </row>
    <row r="16081" spans="2:3" x14ac:dyDescent="0.2">
      <c r="B16081" s="110"/>
      <c r="C16081" s="122"/>
    </row>
    <row r="16082" spans="2:3" x14ac:dyDescent="0.2">
      <c r="B16082" s="110"/>
      <c r="C16082" s="122"/>
    </row>
    <row r="16083" spans="2:3" x14ac:dyDescent="0.2">
      <c r="B16083" s="110"/>
      <c r="C16083" s="122"/>
    </row>
    <row r="16084" spans="2:3" x14ac:dyDescent="0.2">
      <c r="B16084" s="110"/>
      <c r="C16084" s="122"/>
    </row>
    <row r="16085" spans="2:3" x14ac:dyDescent="0.2">
      <c r="B16085" s="110"/>
      <c r="C16085" s="122"/>
    </row>
    <row r="16086" spans="2:3" x14ac:dyDescent="0.2">
      <c r="B16086" s="110"/>
      <c r="C16086" s="122"/>
    </row>
    <row r="16087" spans="2:3" x14ac:dyDescent="0.2">
      <c r="B16087" s="110"/>
      <c r="C16087" s="122"/>
    </row>
    <row r="16088" spans="2:3" x14ac:dyDescent="0.2">
      <c r="B16088" s="110"/>
      <c r="C16088" s="122"/>
    </row>
    <row r="16089" spans="2:3" x14ac:dyDescent="0.2">
      <c r="B16089" s="110"/>
      <c r="C16089" s="122"/>
    </row>
    <row r="16090" spans="2:3" x14ac:dyDescent="0.2">
      <c r="B16090" s="110"/>
      <c r="C16090" s="122"/>
    </row>
    <row r="16091" spans="2:3" x14ac:dyDescent="0.2">
      <c r="B16091" s="110"/>
      <c r="C16091" s="122"/>
    </row>
    <row r="16092" spans="2:3" x14ac:dyDescent="0.2">
      <c r="B16092" s="110"/>
      <c r="C16092" s="122"/>
    </row>
    <row r="16093" spans="2:3" x14ac:dyDescent="0.2">
      <c r="B16093" s="110"/>
      <c r="C16093" s="122"/>
    </row>
    <row r="16094" spans="2:3" x14ac:dyDescent="0.2">
      <c r="B16094" s="110"/>
      <c r="C16094" s="122"/>
    </row>
    <row r="16095" spans="2:3" x14ac:dyDescent="0.2">
      <c r="B16095" s="110"/>
      <c r="C16095" s="122"/>
    </row>
    <row r="16096" spans="2:3" x14ac:dyDescent="0.2">
      <c r="B16096" s="110"/>
      <c r="C16096" s="122"/>
    </row>
    <row r="16097" spans="2:3" x14ac:dyDescent="0.2">
      <c r="B16097" s="110"/>
      <c r="C16097" s="122"/>
    </row>
    <row r="16098" spans="2:3" x14ac:dyDescent="0.2">
      <c r="B16098" s="110"/>
      <c r="C16098" s="122"/>
    </row>
    <row r="16099" spans="2:3" x14ac:dyDescent="0.2">
      <c r="B16099" s="110"/>
      <c r="C16099" s="122"/>
    </row>
    <row r="16100" spans="2:3" x14ac:dyDescent="0.2">
      <c r="B16100" s="110"/>
      <c r="C16100" s="122"/>
    </row>
    <row r="16101" spans="2:3" x14ac:dyDescent="0.2">
      <c r="B16101" s="110"/>
      <c r="C16101" s="122"/>
    </row>
    <row r="16102" spans="2:3" x14ac:dyDescent="0.2">
      <c r="B16102" s="110"/>
      <c r="C16102" s="122"/>
    </row>
    <row r="16103" spans="2:3" x14ac:dyDescent="0.2">
      <c r="B16103" s="110"/>
      <c r="C16103" s="122"/>
    </row>
    <row r="16104" spans="2:3" x14ac:dyDescent="0.2">
      <c r="B16104" s="110"/>
      <c r="C16104" s="122"/>
    </row>
    <row r="16105" spans="2:3" x14ac:dyDescent="0.2">
      <c r="B16105" s="110"/>
      <c r="C16105" s="122"/>
    </row>
    <row r="16106" spans="2:3" x14ac:dyDescent="0.2">
      <c r="B16106" s="110"/>
      <c r="C16106" s="122"/>
    </row>
    <row r="16107" spans="2:3" x14ac:dyDescent="0.2">
      <c r="B16107" s="110"/>
      <c r="C16107" s="122"/>
    </row>
    <row r="16108" spans="2:3" x14ac:dyDescent="0.2">
      <c r="B16108" s="110"/>
      <c r="C16108" s="122"/>
    </row>
    <row r="16109" spans="2:3" x14ac:dyDescent="0.2">
      <c r="B16109" s="110"/>
      <c r="C16109" s="122"/>
    </row>
    <row r="16110" spans="2:3" x14ac:dyDescent="0.2">
      <c r="B16110" s="110"/>
      <c r="C16110" s="122"/>
    </row>
    <row r="16111" spans="2:3" x14ac:dyDescent="0.2">
      <c r="B16111" s="110"/>
      <c r="C16111" s="122"/>
    </row>
    <row r="16112" spans="2:3" x14ac:dyDescent="0.2">
      <c r="B16112" s="110"/>
      <c r="C16112" s="122"/>
    </row>
    <row r="16113" spans="2:3" x14ac:dyDescent="0.2">
      <c r="B16113" s="110"/>
      <c r="C16113" s="122"/>
    </row>
    <row r="16114" spans="2:3" x14ac:dyDescent="0.2">
      <c r="B16114" s="110"/>
      <c r="C16114" s="122"/>
    </row>
    <row r="16115" spans="2:3" x14ac:dyDescent="0.2">
      <c r="B16115" s="110"/>
      <c r="C16115" s="122"/>
    </row>
    <row r="16116" spans="2:3" x14ac:dyDescent="0.2">
      <c r="B16116" s="110"/>
      <c r="C16116" s="122"/>
    </row>
    <row r="16117" spans="2:3" x14ac:dyDescent="0.2">
      <c r="B16117" s="110"/>
      <c r="C16117" s="122"/>
    </row>
    <row r="16118" spans="2:3" x14ac:dyDescent="0.2">
      <c r="B16118" s="110"/>
      <c r="C16118" s="122"/>
    </row>
    <row r="16119" spans="2:3" x14ac:dyDescent="0.2">
      <c r="B16119" s="110"/>
      <c r="C16119" s="122"/>
    </row>
    <row r="16120" spans="2:3" x14ac:dyDescent="0.2">
      <c r="B16120" s="110"/>
      <c r="C16120" s="122"/>
    </row>
    <row r="16121" spans="2:3" x14ac:dyDescent="0.2">
      <c r="B16121" s="110"/>
      <c r="C16121" s="122"/>
    </row>
    <row r="16122" spans="2:3" x14ac:dyDescent="0.2">
      <c r="B16122" s="110"/>
      <c r="C16122" s="122"/>
    </row>
    <row r="16123" spans="2:3" x14ac:dyDescent="0.2">
      <c r="B16123" s="110"/>
      <c r="C16123" s="122"/>
    </row>
    <row r="16124" spans="2:3" x14ac:dyDescent="0.2">
      <c r="B16124" s="110"/>
      <c r="C16124" s="122"/>
    </row>
    <row r="16125" spans="2:3" x14ac:dyDescent="0.2">
      <c r="B16125" s="110"/>
      <c r="C16125" s="122"/>
    </row>
    <row r="16126" spans="2:3" x14ac:dyDescent="0.2">
      <c r="B16126" s="110"/>
      <c r="C16126" s="122"/>
    </row>
    <row r="16127" spans="2:3" x14ac:dyDescent="0.2">
      <c r="B16127" s="110"/>
      <c r="C16127" s="122"/>
    </row>
    <row r="16128" spans="2:3" x14ac:dyDescent="0.2">
      <c r="B16128" s="110"/>
      <c r="C16128" s="122"/>
    </row>
    <row r="16129" spans="2:3" x14ac:dyDescent="0.2">
      <c r="B16129" s="110"/>
      <c r="C16129" s="122"/>
    </row>
    <row r="16130" spans="2:3" x14ac:dyDescent="0.2">
      <c r="B16130" s="110"/>
      <c r="C16130" s="122"/>
    </row>
    <row r="16131" spans="2:3" x14ac:dyDescent="0.2">
      <c r="B16131" s="110"/>
      <c r="C16131" s="122"/>
    </row>
    <row r="16132" spans="2:3" x14ac:dyDescent="0.2">
      <c r="B16132" s="110"/>
      <c r="C16132" s="122"/>
    </row>
    <row r="16133" spans="2:3" x14ac:dyDescent="0.2">
      <c r="B16133" s="110"/>
      <c r="C16133" s="122"/>
    </row>
    <row r="16134" spans="2:3" x14ac:dyDescent="0.2">
      <c r="B16134" s="110"/>
      <c r="C16134" s="122"/>
    </row>
    <row r="16135" spans="2:3" x14ac:dyDescent="0.2">
      <c r="B16135" s="110"/>
      <c r="C16135" s="122"/>
    </row>
    <row r="16136" spans="2:3" x14ac:dyDescent="0.2">
      <c r="B16136" s="110"/>
      <c r="C16136" s="122"/>
    </row>
    <row r="16137" spans="2:3" x14ac:dyDescent="0.2">
      <c r="B16137" s="110"/>
      <c r="C16137" s="122"/>
    </row>
    <row r="16138" spans="2:3" x14ac:dyDescent="0.2">
      <c r="B16138" s="110"/>
      <c r="C16138" s="122"/>
    </row>
    <row r="16139" spans="2:3" x14ac:dyDescent="0.2">
      <c r="B16139" s="110"/>
      <c r="C16139" s="122"/>
    </row>
    <row r="16140" spans="2:3" x14ac:dyDescent="0.2">
      <c r="B16140" s="110"/>
      <c r="C16140" s="122"/>
    </row>
    <row r="16141" spans="2:3" x14ac:dyDescent="0.2">
      <c r="B16141" s="110"/>
      <c r="C16141" s="122"/>
    </row>
    <row r="16142" spans="2:3" x14ac:dyDescent="0.2">
      <c r="B16142" s="110"/>
      <c r="C16142" s="122"/>
    </row>
    <row r="16143" spans="2:3" x14ac:dyDescent="0.2">
      <c r="B16143" s="110"/>
      <c r="C16143" s="122"/>
    </row>
    <row r="16144" spans="2:3" x14ac:dyDescent="0.2">
      <c r="B16144" s="110"/>
      <c r="C16144" s="122"/>
    </row>
    <row r="16145" spans="2:3" x14ac:dyDescent="0.2">
      <c r="B16145" s="110"/>
      <c r="C16145" s="122"/>
    </row>
    <row r="16146" spans="2:3" x14ac:dyDescent="0.2">
      <c r="B16146" s="110"/>
      <c r="C16146" s="122"/>
    </row>
    <row r="16147" spans="2:3" x14ac:dyDescent="0.2">
      <c r="B16147" s="110"/>
      <c r="C16147" s="122"/>
    </row>
    <row r="16148" spans="2:3" x14ac:dyDescent="0.2">
      <c r="B16148" s="110"/>
      <c r="C16148" s="122"/>
    </row>
    <row r="16149" spans="2:3" x14ac:dyDescent="0.2">
      <c r="B16149" s="110"/>
      <c r="C16149" s="122"/>
    </row>
    <row r="16150" spans="2:3" x14ac:dyDescent="0.2">
      <c r="B16150" s="110"/>
      <c r="C16150" s="122"/>
    </row>
    <row r="16151" spans="2:3" x14ac:dyDescent="0.2">
      <c r="B16151" s="110"/>
      <c r="C16151" s="122"/>
    </row>
    <row r="16152" spans="2:3" x14ac:dyDescent="0.2">
      <c r="B16152" s="110"/>
      <c r="C16152" s="122"/>
    </row>
    <row r="16153" spans="2:3" x14ac:dyDescent="0.2">
      <c r="B16153" s="110"/>
      <c r="C16153" s="122"/>
    </row>
    <row r="16154" spans="2:3" x14ac:dyDescent="0.2">
      <c r="B16154" s="110"/>
      <c r="C16154" s="122"/>
    </row>
    <row r="16155" spans="2:3" x14ac:dyDescent="0.2">
      <c r="B16155" s="110"/>
      <c r="C16155" s="122"/>
    </row>
    <row r="16156" spans="2:3" x14ac:dyDescent="0.2">
      <c r="B16156" s="110"/>
      <c r="C16156" s="122"/>
    </row>
    <row r="16157" spans="2:3" x14ac:dyDescent="0.2">
      <c r="B16157" s="110"/>
      <c r="C16157" s="122"/>
    </row>
    <row r="16158" spans="2:3" x14ac:dyDescent="0.2">
      <c r="B16158" s="110"/>
      <c r="C16158" s="122"/>
    </row>
    <row r="16159" spans="2:3" x14ac:dyDescent="0.2">
      <c r="B16159" s="110"/>
      <c r="C16159" s="122"/>
    </row>
    <row r="16160" spans="2:3" x14ac:dyDescent="0.2">
      <c r="B16160" s="110"/>
      <c r="C16160" s="122"/>
    </row>
    <row r="16161" spans="2:3" x14ac:dyDescent="0.2">
      <c r="B16161" s="110"/>
      <c r="C16161" s="122"/>
    </row>
    <row r="16162" spans="2:3" x14ac:dyDescent="0.2">
      <c r="B16162" s="110"/>
      <c r="C16162" s="122"/>
    </row>
    <row r="16163" spans="2:3" x14ac:dyDescent="0.2">
      <c r="B16163" s="110"/>
      <c r="C16163" s="122"/>
    </row>
    <row r="16164" spans="2:3" x14ac:dyDescent="0.2">
      <c r="B16164" s="110"/>
      <c r="C16164" s="122"/>
    </row>
    <row r="16165" spans="2:3" x14ac:dyDescent="0.2">
      <c r="B16165" s="110"/>
      <c r="C16165" s="122"/>
    </row>
    <row r="16166" spans="2:3" x14ac:dyDescent="0.2">
      <c r="B16166" s="110"/>
      <c r="C16166" s="122"/>
    </row>
    <row r="16167" spans="2:3" x14ac:dyDescent="0.2">
      <c r="B16167" s="110"/>
      <c r="C16167" s="122"/>
    </row>
    <row r="16168" spans="2:3" x14ac:dyDescent="0.2">
      <c r="B16168" s="110"/>
      <c r="C16168" s="122"/>
    </row>
    <row r="16169" spans="2:3" x14ac:dyDescent="0.2">
      <c r="B16169" s="110"/>
      <c r="C16169" s="122"/>
    </row>
    <row r="16170" spans="2:3" x14ac:dyDescent="0.2">
      <c r="B16170" s="110"/>
      <c r="C16170" s="122"/>
    </row>
    <row r="16171" spans="2:3" x14ac:dyDescent="0.2">
      <c r="B16171" s="110"/>
      <c r="C16171" s="122"/>
    </row>
    <row r="16172" spans="2:3" x14ac:dyDescent="0.2">
      <c r="B16172" s="110"/>
      <c r="C16172" s="122"/>
    </row>
    <row r="16173" spans="2:3" x14ac:dyDescent="0.2">
      <c r="B16173" s="110"/>
      <c r="C16173" s="122"/>
    </row>
    <row r="16174" spans="2:3" x14ac:dyDescent="0.2">
      <c r="B16174" s="110"/>
      <c r="C16174" s="122"/>
    </row>
    <row r="16175" spans="2:3" x14ac:dyDescent="0.2">
      <c r="B16175" s="110"/>
      <c r="C16175" s="122"/>
    </row>
    <row r="16176" spans="2:3" x14ac:dyDescent="0.2">
      <c r="B16176" s="110"/>
      <c r="C16176" s="122"/>
    </row>
    <row r="16177" spans="2:3" x14ac:dyDescent="0.2">
      <c r="B16177" s="110"/>
      <c r="C16177" s="122"/>
    </row>
    <row r="16178" spans="2:3" x14ac:dyDescent="0.2">
      <c r="B16178" s="110"/>
      <c r="C16178" s="122"/>
    </row>
    <row r="16179" spans="2:3" x14ac:dyDescent="0.2">
      <c r="B16179" s="110"/>
      <c r="C16179" s="122"/>
    </row>
    <row r="16180" spans="2:3" x14ac:dyDescent="0.2">
      <c r="B16180" s="110"/>
      <c r="C16180" s="122"/>
    </row>
    <row r="16181" spans="2:3" x14ac:dyDescent="0.2">
      <c r="B16181" s="110"/>
      <c r="C16181" s="122"/>
    </row>
    <row r="16182" spans="2:3" x14ac:dyDescent="0.2">
      <c r="B16182" s="110"/>
      <c r="C16182" s="122"/>
    </row>
    <row r="16183" spans="2:3" x14ac:dyDescent="0.2">
      <c r="B16183" s="110"/>
      <c r="C16183" s="122"/>
    </row>
    <row r="16184" spans="2:3" x14ac:dyDescent="0.2">
      <c r="B16184" s="110"/>
      <c r="C16184" s="122"/>
    </row>
    <row r="16185" spans="2:3" x14ac:dyDescent="0.2">
      <c r="B16185" s="110"/>
      <c r="C16185" s="122"/>
    </row>
    <row r="16186" spans="2:3" x14ac:dyDescent="0.2">
      <c r="B16186" s="110"/>
      <c r="C16186" s="122"/>
    </row>
    <row r="16187" spans="2:3" x14ac:dyDescent="0.2">
      <c r="B16187" s="110"/>
      <c r="C16187" s="122"/>
    </row>
    <row r="16188" spans="2:3" x14ac:dyDescent="0.2">
      <c r="B16188" s="110"/>
      <c r="C16188" s="122"/>
    </row>
    <row r="16189" spans="2:3" x14ac:dyDescent="0.2">
      <c r="B16189" s="110"/>
      <c r="C16189" s="122"/>
    </row>
    <row r="16190" spans="2:3" x14ac:dyDescent="0.2">
      <c r="B16190" s="110"/>
      <c r="C16190" s="122"/>
    </row>
    <row r="16191" spans="2:3" x14ac:dyDescent="0.2">
      <c r="B16191" s="110"/>
      <c r="C16191" s="122"/>
    </row>
    <row r="16192" spans="2:3" x14ac:dyDescent="0.2">
      <c r="B16192" s="110"/>
      <c r="C16192" s="122"/>
    </row>
    <row r="16193" spans="2:3" x14ac:dyDescent="0.2">
      <c r="B16193" s="110"/>
      <c r="C16193" s="122"/>
    </row>
    <row r="16194" spans="2:3" x14ac:dyDescent="0.2">
      <c r="B16194" s="110"/>
      <c r="C16194" s="122"/>
    </row>
    <row r="16195" spans="2:3" x14ac:dyDescent="0.2">
      <c r="B16195" s="110"/>
      <c r="C16195" s="122"/>
    </row>
    <row r="16196" spans="2:3" x14ac:dyDescent="0.2">
      <c r="B16196" s="110"/>
      <c r="C16196" s="122"/>
    </row>
    <row r="16197" spans="2:3" x14ac:dyDescent="0.2">
      <c r="B16197" s="110"/>
      <c r="C16197" s="122"/>
    </row>
    <row r="16198" spans="2:3" x14ac:dyDescent="0.2">
      <c r="B16198" s="110"/>
      <c r="C16198" s="122"/>
    </row>
    <row r="16199" spans="2:3" x14ac:dyDescent="0.2">
      <c r="B16199" s="110"/>
      <c r="C16199" s="122"/>
    </row>
    <row r="16200" spans="2:3" x14ac:dyDescent="0.2">
      <c r="B16200" s="110"/>
      <c r="C16200" s="122"/>
    </row>
    <row r="16201" spans="2:3" x14ac:dyDescent="0.2">
      <c r="B16201" s="110"/>
      <c r="C16201" s="122"/>
    </row>
    <row r="16202" spans="2:3" x14ac:dyDescent="0.2">
      <c r="B16202" s="110"/>
      <c r="C16202" s="122"/>
    </row>
    <row r="16203" spans="2:3" x14ac:dyDescent="0.2">
      <c r="B16203" s="110"/>
      <c r="C16203" s="122"/>
    </row>
    <row r="16204" spans="2:3" x14ac:dyDescent="0.2">
      <c r="B16204" s="110"/>
      <c r="C16204" s="122"/>
    </row>
    <row r="16205" spans="2:3" x14ac:dyDescent="0.2">
      <c r="B16205" s="110"/>
      <c r="C16205" s="122"/>
    </row>
    <row r="16206" spans="2:3" x14ac:dyDescent="0.2">
      <c r="B16206" s="110"/>
      <c r="C16206" s="122"/>
    </row>
    <row r="16207" spans="2:3" x14ac:dyDescent="0.2">
      <c r="B16207" s="110"/>
      <c r="C16207" s="122"/>
    </row>
    <row r="16208" spans="2:3" x14ac:dyDescent="0.2">
      <c r="B16208" s="110"/>
      <c r="C16208" s="122"/>
    </row>
    <row r="16209" spans="2:3" x14ac:dyDescent="0.2">
      <c r="B16209" s="110"/>
      <c r="C16209" s="122"/>
    </row>
    <row r="16210" spans="2:3" x14ac:dyDescent="0.2">
      <c r="B16210" s="110"/>
      <c r="C16210" s="122"/>
    </row>
    <row r="16211" spans="2:3" x14ac:dyDescent="0.2">
      <c r="B16211" s="110"/>
      <c r="C16211" s="122"/>
    </row>
    <row r="16212" spans="2:3" x14ac:dyDescent="0.2">
      <c r="B16212" s="110"/>
      <c r="C16212" s="122"/>
    </row>
    <row r="16213" spans="2:3" x14ac:dyDescent="0.2">
      <c r="B16213" s="110"/>
      <c r="C16213" s="122"/>
    </row>
    <row r="16214" spans="2:3" x14ac:dyDescent="0.2">
      <c r="B16214" s="110"/>
      <c r="C16214" s="122"/>
    </row>
    <row r="16215" spans="2:3" x14ac:dyDescent="0.2">
      <c r="B16215" s="110"/>
      <c r="C16215" s="122"/>
    </row>
    <row r="16216" spans="2:3" x14ac:dyDescent="0.2">
      <c r="B16216" s="110"/>
      <c r="C16216" s="122"/>
    </row>
    <row r="16217" spans="2:3" x14ac:dyDescent="0.2">
      <c r="B16217" s="110"/>
      <c r="C16217" s="122"/>
    </row>
    <row r="16218" spans="2:3" x14ac:dyDescent="0.2">
      <c r="B16218" s="110"/>
      <c r="C16218" s="122"/>
    </row>
    <row r="16219" spans="2:3" x14ac:dyDescent="0.2">
      <c r="B16219" s="110"/>
      <c r="C16219" s="122"/>
    </row>
    <row r="16220" spans="2:3" x14ac:dyDescent="0.2">
      <c r="B16220" s="110"/>
      <c r="C16220" s="122"/>
    </row>
    <row r="16221" spans="2:3" x14ac:dyDescent="0.2">
      <c r="B16221" s="110"/>
      <c r="C16221" s="122"/>
    </row>
    <row r="16222" spans="2:3" x14ac:dyDescent="0.2">
      <c r="B16222" s="110"/>
      <c r="C16222" s="122"/>
    </row>
    <row r="16223" spans="2:3" x14ac:dyDescent="0.2">
      <c r="B16223" s="110"/>
      <c r="C16223" s="122"/>
    </row>
    <row r="16224" spans="2:3" x14ac:dyDescent="0.2">
      <c r="B16224" s="110"/>
      <c r="C16224" s="122"/>
    </row>
    <row r="16225" spans="2:3" x14ac:dyDescent="0.2">
      <c r="B16225" s="110"/>
      <c r="C16225" s="122"/>
    </row>
    <row r="16226" spans="2:3" x14ac:dyDescent="0.2">
      <c r="B16226" s="110"/>
      <c r="C16226" s="122"/>
    </row>
    <row r="16227" spans="2:3" x14ac:dyDescent="0.2">
      <c r="B16227" s="110"/>
      <c r="C16227" s="122"/>
    </row>
    <row r="16228" spans="2:3" x14ac:dyDescent="0.2">
      <c r="B16228" s="110"/>
      <c r="C16228" s="122"/>
    </row>
    <row r="16229" spans="2:3" x14ac:dyDescent="0.2">
      <c r="B16229" s="110"/>
      <c r="C16229" s="122"/>
    </row>
    <row r="16230" spans="2:3" x14ac:dyDescent="0.2">
      <c r="B16230" s="110"/>
      <c r="C16230" s="122"/>
    </row>
    <row r="16231" spans="2:3" x14ac:dyDescent="0.2">
      <c r="B16231" s="110"/>
      <c r="C16231" s="122"/>
    </row>
    <row r="16232" spans="2:3" x14ac:dyDescent="0.2">
      <c r="B16232" s="110"/>
      <c r="C16232" s="122"/>
    </row>
    <row r="16233" spans="2:3" x14ac:dyDescent="0.2">
      <c r="B16233" s="110"/>
      <c r="C16233" s="122"/>
    </row>
    <row r="16234" spans="2:3" x14ac:dyDescent="0.2">
      <c r="B16234" s="110"/>
      <c r="C16234" s="122"/>
    </row>
    <row r="16235" spans="2:3" x14ac:dyDescent="0.2">
      <c r="B16235" s="110"/>
      <c r="C16235" s="122"/>
    </row>
    <row r="16236" spans="2:3" x14ac:dyDescent="0.2">
      <c r="B16236" s="110"/>
      <c r="C16236" s="122"/>
    </row>
    <row r="16237" spans="2:3" x14ac:dyDescent="0.2">
      <c r="B16237" s="110"/>
      <c r="C16237" s="122"/>
    </row>
    <row r="16238" spans="2:3" x14ac:dyDescent="0.2">
      <c r="B16238" s="110"/>
      <c r="C16238" s="122"/>
    </row>
    <row r="16239" spans="2:3" x14ac:dyDescent="0.2">
      <c r="B16239" s="110"/>
      <c r="C16239" s="122"/>
    </row>
    <row r="16240" spans="2:3" x14ac:dyDescent="0.2">
      <c r="B16240" s="110"/>
      <c r="C16240" s="122"/>
    </row>
    <row r="16241" spans="2:3" x14ac:dyDescent="0.2">
      <c r="B16241" s="110"/>
      <c r="C16241" s="122"/>
    </row>
    <row r="16242" spans="2:3" x14ac:dyDescent="0.2">
      <c r="B16242" s="110"/>
      <c r="C16242" s="122"/>
    </row>
    <row r="16243" spans="2:3" x14ac:dyDescent="0.2">
      <c r="B16243" s="110"/>
      <c r="C16243" s="122"/>
    </row>
    <row r="16244" spans="2:3" x14ac:dyDescent="0.2">
      <c r="B16244" s="110"/>
      <c r="C16244" s="122"/>
    </row>
    <row r="16245" spans="2:3" x14ac:dyDescent="0.2">
      <c r="B16245" s="110"/>
      <c r="C16245" s="122"/>
    </row>
    <row r="16246" spans="2:3" x14ac:dyDescent="0.2">
      <c r="B16246" s="110"/>
      <c r="C16246" s="122"/>
    </row>
    <row r="16247" spans="2:3" x14ac:dyDescent="0.2">
      <c r="B16247" s="110"/>
      <c r="C16247" s="122"/>
    </row>
    <row r="16248" spans="2:3" x14ac:dyDescent="0.2">
      <c r="B16248" s="110"/>
      <c r="C16248" s="122"/>
    </row>
    <row r="16249" spans="2:3" x14ac:dyDescent="0.2">
      <c r="B16249" s="110"/>
      <c r="C16249" s="122"/>
    </row>
    <row r="16250" spans="2:3" x14ac:dyDescent="0.2">
      <c r="B16250" s="110"/>
      <c r="C16250" s="122"/>
    </row>
    <row r="16251" spans="2:3" x14ac:dyDescent="0.2">
      <c r="B16251" s="110"/>
      <c r="C16251" s="122"/>
    </row>
    <row r="16252" spans="2:3" x14ac:dyDescent="0.2">
      <c r="B16252" s="110"/>
      <c r="C16252" s="122"/>
    </row>
    <row r="16253" spans="2:3" x14ac:dyDescent="0.2">
      <c r="B16253" s="110"/>
      <c r="C16253" s="122"/>
    </row>
    <row r="16254" spans="2:3" x14ac:dyDescent="0.2">
      <c r="B16254" s="110"/>
      <c r="C16254" s="122"/>
    </row>
    <row r="16255" spans="2:3" x14ac:dyDescent="0.2">
      <c r="B16255" s="110"/>
      <c r="C16255" s="122"/>
    </row>
    <row r="16256" spans="2:3" x14ac:dyDescent="0.2">
      <c r="B16256" s="110"/>
      <c r="C16256" s="122"/>
    </row>
    <row r="16257" spans="2:3" x14ac:dyDescent="0.2">
      <c r="B16257" s="110"/>
      <c r="C16257" s="122"/>
    </row>
    <row r="16258" spans="2:3" x14ac:dyDescent="0.2">
      <c r="B16258" s="110"/>
      <c r="C16258" s="122"/>
    </row>
    <row r="16259" spans="2:3" x14ac:dyDescent="0.2">
      <c r="B16259" s="110"/>
      <c r="C16259" s="122"/>
    </row>
    <row r="16260" spans="2:3" x14ac:dyDescent="0.2">
      <c r="B16260" s="110"/>
      <c r="C16260" s="122"/>
    </row>
    <row r="16261" spans="2:3" x14ac:dyDescent="0.2">
      <c r="B16261" s="110"/>
      <c r="C16261" s="122"/>
    </row>
    <row r="16262" spans="2:3" x14ac:dyDescent="0.2">
      <c r="B16262" s="110"/>
      <c r="C16262" s="122"/>
    </row>
    <row r="16263" spans="2:3" x14ac:dyDescent="0.2">
      <c r="B16263" s="110"/>
      <c r="C16263" s="122"/>
    </row>
    <row r="16264" spans="2:3" x14ac:dyDescent="0.2">
      <c r="B16264" s="110"/>
      <c r="C16264" s="122"/>
    </row>
    <row r="16265" spans="2:3" x14ac:dyDescent="0.2">
      <c r="B16265" s="110"/>
      <c r="C16265" s="122"/>
    </row>
    <row r="16266" spans="2:3" x14ac:dyDescent="0.2">
      <c r="B16266" s="110"/>
      <c r="C16266" s="122"/>
    </row>
    <row r="16267" spans="2:3" x14ac:dyDescent="0.2">
      <c r="B16267" s="110"/>
      <c r="C16267" s="122"/>
    </row>
    <row r="16268" spans="2:3" x14ac:dyDescent="0.2">
      <c r="B16268" s="110"/>
      <c r="C16268" s="122"/>
    </row>
    <row r="16269" spans="2:3" x14ac:dyDescent="0.2">
      <c r="B16269" s="110"/>
      <c r="C16269" s="122"/>
    </row>
    <row r="16270" spans="2:3" x14ac:dyDescent="0.2">
      <c r="B16270" s="110"/>
      <c r="C16270" s="122"/>
    </row>
    <row r="16271" spans="2:3" x14ac:dyDescent="0.2">
      <c r="B16271" s="110"/>
      <c r="C16271" s="122"/>
    </row>
    <row r="16272" spans="2:3" x14ac:dyDescent="0.2">
      <c r="B16272" s="110"/>
      <c r="C16272" s="122"/>
    </row>
    <row r="16273" spans="2:3" x14ac:dyDescent="0.2">
      <c r="B16273" s="110"/>
      <c r="C16273" s="122"/>
    </row>
    <row r="16274" spans="2:3" x14ac:dyDescent="0.2">
      <c r="B16274" s="110"/>
      <c r="C16274" s="122"/>
    </row>
    <row r="16275" spans="2:3" x14ac:dyDescent="0.2">
      <c r="B16275" s="110"/>
      <c r="C16275" s="122"/>
    </row>
    <row r="16276" spans="2:3" x14ac:dyDescent="0.2">
      <c r="B16276" s="110"/>
      <c r="C16276" s="122"/>
    </row>
    <row r="16277" spans="2:3" x14ac:dyDescent="0.2">
      <c r="B16277" s="110"/>
      <c r="C16277" s="122"/>
    </row>
    <row r="16278" spans="2:3" x14ac:dyDescent="0.2">
      <c r="B16278" s="110"/>
      <c r="C16278" s="122"/>
    </row>
    <row r="16279" spans="2:3" x14ac:dyDescent="0.2">
      <c r="B16279" s="110"/>
      <c r="C16279" s="122"/>
    </row>
    <row r="16280" spans="2:3" x14ac:dyDescent="0.2">
      <c r="B16280" s="110"/>
      <c r="C16280" s="122"/>
    </row>
    <row r="16281" spans="2:3" x14ac:dyDescent="0.2">
      <c r="B16281" s="110"/>
      <c r="C16281" s="122"/>
    </row>
    <row r="16282" spans="2:3" x14ac:dyDescent="0.2">
      <c r="B16282" s="110"/>
      <c r="C16282" s="122"/>
    </row>
    <row r="16283" spans="2:3" x14ac:dyDescent="0.2">
      <c r="B16283" s="110"/>
      <c r="C16283" s="122"/>
    </row>
    <row r="16284" spans="2:3" x14ac:dyDescent="0.2">
      <c r="B16284" s="110"/>
      <c r="C16284" s="122"/>
    </row>
    <row r="16285" spans="2:3" x14ac:dyDescent="0.2">
      <c r="B16285" s="110"/>
      <c r="C16285" s="122"/>
    </row>
    <row r="16286" spans="2:3" x14ac:dyDescent="0.2">
      <c r="B16286" s="110"/>
      <c r="C16286" s="122"/>
    </row>
    <row r="16287" spans="2:3" x14ac:dyDescent="0.2">
      <c r="B16287" s="110"/>
      <c r="C16287" s="122"/>
    </row>
    <row r="16288" spans="2:3" x14ac:dyDescent="0.2">
      <c r="B16288" s="110"/>
      <c r="C16288" s="122"/>
    </row>
    <row r="16289" spans="2:3" x14ac:dyDescent="0.2">
      <c r="B16289" s="110"/>
      <c r="C16289" s="122"/>
    </row>
    <row r="16290" spans="2:3" x14ac:dyDescent="0.2">
      <c r="B16290" s="110"/>
      <c r="C16290" s="122"/>
    </row>
    <row r="16291" spans="2:3" x14ac:dyDescent="0.2">
      <c r="B16291" s="110"/>
      <c r="C16291" s="122"/>
    </row>
    <row r="16292" spans="2:3" x14ac:dyDescent="0.2">
      <c r="B16292" s="110"/>
      <c r="C16292" s="122"/>
    </row>
    <row r="16293" spans="2:3" x14ac:dyDescent="0.2">
      <c r="B16293" s="110"/>
      <c r="C16293" s="122"/>
    </row>
    <row r="16294" spans="2:3" x14ac:dyDescent="0.2">
      <c r="B16294" s="110"/>
      <c r="C16294" s="122"/>
    </row>
    <row r="16295" spans="2:3" x14ac:dyDescent="0.2">
      <c r="B16295" s="110"/>
      <c r="C16295" s="122"/>
    </row>
    <row r="16296" spans="2:3" x14ac:dyDescent="0.2">
      <c r="B16296" s="110"/>
      <c r="C16296" s="122"/>
    </row>
    <row r="16297" spans="2:3" x14ac:dyDescent="0.2">
      <c r="B16297" s="110"/>
      <c r="C16297" s="122"/>
    </row>
    <row r="16298" spans="2:3" x14ac:dyDescent="0.2">
      <c r="B16298" s="110"/>
      <c r="C16298" s="122"/>
    </row>
    <row r="16299" spans="2:3" x14ac:dyDescent="0.2">
      <c r="B16299" s="110"/>
      <c r="C16299" s="122"/>
    </row>
    <row r="16300" spans="2:3" x14ac:dyDescent="0.2">
      <c r="B16300" s="110"/>
      <c r="C16300" s="122"/>
    </row>
    <row r="16301" spans="2:3" x14ac:dyDescent="0.2">
      <c r="B16301" s="110"/>
      <c r="C16301" s="122"/>
    </row>
    <row r="16302" spans="2:3" x14ac:dyDescent="0.2">
      <c r="B16302" s="110"/>
      <c r="C16302" s="122"/>
    </row>
    <row r="16303" spans="2:3" x14ac:dyDescent="0.2">
      <c r="B16303" s="110"/>
      <c r="C16303" s="122"/>
    </row>
    <row r="16304" spans="2:3" x14ac:dyDescent="0.2">
      <c r="B16304" s="110"/>
      <c r="C16304" s="122"/>
    </row>
    <row r="16305" spans="2:3" x14ac:dyDescent="0.2">
      <c r="B16305" s="110"/>
      <c r="C16305" s="122"/>
    </row>
    <row r="16306" spans="2:3" x14ac:dyDescent="0.2">
      <c r="B16306" s="110"/>
      <c r="C16306" s="122"/>
    </row>
    <row r="16307" spans="2:3" x14ac:dyDescent="0.2">
      <c r="B16307" s="110"/>
      <c r="C16307" s="122"/>
    </row>
    <row r="16308" spans="2:3" x14ac:dyDescent="0.2">
      <c r="B16308" s="110"/>
      <c r="C16308" s="122"/>
    </row>
    <row r="16309" spans="2:3" x14ac:dyDescent="0.2">
      <c r="B16309" s="110"/>
      <c r="C16309" s="122"/>
    </row>
    <row r="16310" spans="2:3" x14ac:dyDescent="0.2">
      <c r="B16310" s="110"/>
      <c r="C16310" s="122"/>
    </row>
    <row r="16311" spans="2:3" x14ac:dyDescent="0.2">
      <c r="B16311" s="110"/>
      <c r="C16311" s="122"/>
    </row>
    <row r="16312" spans="2:3" x14ac:dyDescent="0.2">
      <c r="B16312" s="110"/>
      <c r="C16312" s="122"/>
    </row>
    <row r="16313" spans="2:3" x14ac:dyDescent="0.2">
      <c r="B16313" s="110"/>
      <c r="C16313" s="122"/>
    </row>
    <row r="16314" spans="2:3" x14ac:dyDescent="0.2">
      <c r="B16314" s="110"/>
      <c r="C16314" s="122"/>
    </row>
    <row r="16315" spans="2:3" x14ac:dyDescent="0.2">
      <c r="B16315" s="110"/>
      <c r="C16315" s="122"/>
    </row>
    <row r="16316" spans="2:3" x14ac:dyDescent="0.2">
      <c r="B16316" s="110"/>
      <c r="C16316" s="122"/>
    </row>
    <row r="16317" spans="2:3" x14ac:dyDescent="0.2">
      <c r="B16317" s="110"/>
      <c r="C16317" s="122"/>
    </row>
    <row r="16318" spans="2:3" x14ac:dyDescent="0.2">
      <c r="B16318" s="110"/>
      <c r="C16318" s="122"/>
    </row>
    <row r="16319" spans="2:3" x14ac:dyDescent="0.2">
      <c r="B16319" s="110"/>
      <c r="C16319" s="122"/>
    </row>
    <row r="16320" spans="2:3" x14ac:dyDescent="0.2">
      <c r="B16320" s="110"/>
      <c r="C16320" s="122"/>
    </row>
    <row r="16321" spans="2:3" x14ac:dyDescent="0.2">
      <c r="B16321" s="110"/>
      <c r="C16321" s="122"/>
    </row>
    <row r="16322" spans="2:3" x14ac:dyDescent="0.2">
      <c r="B16322" s="110"/>
      <c r="C16322" s="122"/>
    </row>
    <row r="16323" spans="2:3" x14ac:dyDescent="0.2">
      <c r="B16323" s="110"/>
      <c r="C16323" s="122"/>
    </row>
    <row r="16324" spans="2:3" x14ac:dyDescent="0.2">
      <c r="B16324" s="110"/>
      <c r="C16324" s="122"/>
    </row>
    <row r="16325" spans="2:3" x14ac:dyDescent="0.2">
      <c r="B16325" s="110"/>
      <c r="C16325" s="122"/>
    </row>
    <row r="16326" spans="2:3" x14ac:dyDescent="0.2">
      <c r="B16326" s="110"/>
      <c r="C16326" s="122"/>
    </row>
    <row r="16327" spans="2:3" x14ac:dyDescent="0.2">
      <c r="B16327" s="110"/>
      <c r="C16327" s="122"/>
    </row>
    <row r="16328" spans="2:3" x14ac:dyDescent="0.2">
      <c r="B16328" s="110"/>
      <c r="C16328" s="122"/>
    </row>
    <row r="16329" spans="2:3" x14ac:dyDescent="0.2">
      <c r="B16329" s="110"/>
      <c r="C16329" s="122"/>
    </row>
    <row r="16330" spans="2:3" x14ac:dyDescent="0.2">
      <c r="B16330" s="110"/>
      <c r="C16330" s="122"/>
    </row>
    <row r="16331" spans="2:3" x14ac:dyDescent="0.2">
      <c r="B16331" s="110"/>
      <c r="C16331" s="122"/>
    </row>
    <row r="16332" spans="2:3" x14ac:dyDescent="0.2">
      <c r="B16332" s="110"/>
      <c r="C16332" s="122"/>
    </row>
    <row r="16333" spans="2:3" x14ac:dyDescent="0.2">
      <c r="B16333" s="110"/>
      <c r="C16333" s="122"/>
    </row>
    <row r="16334" spans="2:3" x14ac:dyDescent="0.2">
      <c r="B16334" s="110"/>
      <c r="C16334" s="122"/>
    </row>
    <row r="16335" spans="2:3" x14ac:dyDescent="0.2">
      <c r="B16335" s="110"/>
      <c r="C16335" s="122"/>
    </row>
    <row r="16336" spans="2:3" x14ac:dyDescent="0.2">
      <c r="B16336" s="110"/>
      <c r="C16336" s="122"/>
    </row>
    <row r="16337" spans="2:3" x14ac:dyDescent="0.2">
      <c r="B16337" s="110"/>
      <c r="C16337" s="122"/>
    </row>
    <row r="16338" spans="2:3" x14ac:dyDescent="0.2">
      <c r="B16338" s="110"/>
      <c r="C16338" s="122"/>
    </row>
    <row r="16339" spans="2:3" x14ac:dyDescent="0.2">
      <c r="B16339" s="110"/>
      <c r="C16339" s="122"/>
    </row>
    <row r="16340" spans="2:3" x14ac:dyDescent="0.2">
      <c r="B16340" s="110"/>
      <c r="C16340" s="122"/>
    </row>
    <row r="16341" spans="2:3" x14ac:dyDescent="0.2">
      <c r="B16341" s="110"/>
      <c r="C16341" s="122"/>
    </row>
    <row r="16342" spans="2:3" x14ac:dyDescent="0.2">
      <c r="B16342" s="110"/>
      <c r="C16342" s="122"/>
    </row>
    <row r="16343" spans="2:3" x14ac:dyDescent="0.2">
      <c r="B16343" s="110"/>
      <c r="C16343" s="122"/>
    </row>
    <row r="16344" spans="2:3" x14ac:dyDescent="0.2">
      <c r="B16344" s="110"/>
      <c r="C16344" s="122"/>
    </row>
    <row r="16345" spans="2:3" x14ac:dyDescent="0.2">
      <c r="B16345" s="110"/>
      <c r="C16345" s="122"/>
    </row>
    <row r="16346" spans="2:3" x14ac:dyDescent="0.2">
      <c r="B16346" s="110"/>
      <c r="C16346" s="122"/>
    </row>
    <row r="16347" spans="2:3" x14ac:dyDescent="0.2">
      <c r="B16347" s="110"/>
      <c r="C16347" s="122"/>
    </row>
    <row r="16348" spans="2:3" x14ac:dyDescent="0.2">
      <c r="B16348" s="110"/>
      <c r="C16348" s="122"/>
    </row>
    <row r="16349" spans="2:3" x14ac:dyDescent="0.2">
      <c r="B16349" s="110"/>
      <c r="C16349" s="122"/>
    </row>
    <row r="16350" spans="2:3" x14ac:dyDescent="0.2">
      <c r="B16350" s="110"/>
      <c r="C16350" s="122"/>
    </row>
    <row r="16351" spans="2:3" x14ac:dyDescent="0.2">
      <c r="B16351" s="110"/>
      <c r="C16351" s="122"/>
    </row>
    <row r="16352" spans="2:3" x14ac:dyDescent="0.2">
      <c r="B16352" s="110"/>
      <c r="C16352" s="122"/>
    </row>
    <row r="16353" spans="2:3" x14ac:dyDescent="0.2">
      <c r="B16353" s="110"/>
      <c r="C16353" s="122"/>
    </row>
    <row r="16354" spans="2:3" x14ac:dyDescent="0.2">
      <c r="B16354" s="110"/>
      <c r="C16354" s="122"/>
    </row>
    <row r="16355" spans="2:3" x14ac:dyDescent="0.2">
      <c r="B16355" s="110"/>
      <c r="C16355" s="122"/>
    </row>
    <row r="16356" spans="2:3" x14ac:dyDescent="0.2">
      <c r="B16356" s="110"/>
      <c r="C16356" s="122"/>
    </row>
    <row r="16357" spans="2:3" x14ac:dyDescent="0.2">
      <c r="B16357" s="110"/>
      <c r="C16357" s="122"/>
    </row>
    <row r="16358" spans="2:3" x14ac:dyDescent="0.2">
      <c r="B16358" s="110"/>
      <c r="C16358" s="122"/>
    </row>
    <row r="16359" spans="2:3" x14ac:dyDescent="0.2">
      <c r="B16359" s="110"/>
      <c r="C16359" s="122"/>
    </row>
    <row r="16360" spans="2:3" x14ac:dyDescent="0.2">
      <c r="B16360" s="110"/>
      <c r="C16360" s="122"/>
    </row>
    <row r="16361" spans="2:3" x14ac:dyDescent="0.2">
      <c r="B16361" s="110"/>
      <c r="C16361" s="122"/>
    </row>
    <row r="16362" spans="2:3" x14ac:dyDescent="0.2">
      <c r="B16362" s="110"/>
      <c r="C16362" s="122"/>
    </row>
    <row r="16363" spans="2:3" x14ac:dyDescent="0.2">
      <c r="B16363" s="110"/>
      <c r="C16363" s="122"/>
    </row>
    <row r="16364" spans="2:3" x14ac:dyDescent="0.2">
      <c r="B16364" s="110"/>
      <c r="C16364" s="122"/>
    </row>
    <row r="16365" spans="2:3" x14ac:dyDescent="0.2">
      <c r="B16365" s="110"/>
      <c r="C16365" s="122"/>
    </row>
    <row r="16366" spans="2:3" x14ac:dyDescent="0.2">
      <c r="B16366" s="110"/>
      <c r="C16366" s="122"/>
    </row>
    <row r="16367" spans="2:3" x14ac:dyDescent="0.2">
      <c r="B16367" s="110"/>
      <c r="C16367" s="122"/>
    </row>
    <row r="16368" spans="2:3" x14ac:dyDescent="0.2">
      <c r="B16368" s="110"/>
      <c r="C16368" s="122"/>
    </row>
    <row r="16369" spans="2:3" x14ac:dyDescent="0.2">
      <c r="B16369" s="110"/>
      <c r="C16369" s="122"/>
    </row>
    <row r="16370" spans="2:3" x14ac:dyDescent="0.2">
      <c r="B16370" s="110"/>
      <c r="C16370" s="122"/>
    </row>
    <row r="16371" spans="2:3" x14ac:dyDescent="0.2">
      <c r="B16371" s="110"/>
      <c r="C16371" s="122"/>
    </row>
    <row r="16372" spans="2:3" x14ac:dyDescent="0.2">
      <c r="B16372" s="110"/>
      <c r="C16372" s="122"/>
    </row>
    <row r="16373" spans="2:3" x14ac:dyDescent="0.2">
      <c r="B16373" s="110"/>
      <c r="C16373" s="122"/>
    </row>
    <row r="16374" spans="2:3" x14ac:dyDescent="0.2">
      <c r="B16374" s="110"/>
      <c r="C16374" s="122"/>
    </row>
    <row r="16375" spans="2:3" x14ac:dyDescent="0.2">
      <c r="B16375" s="110"/>
      <c r="C16375" s="122"/>
    </row>
    <row r="16376" spans="2:3" x14ac:dyDescent="0.2">
      <c r="B16376" s="110"/>
      <c r="C16376" s="122"/>
    </row>
    <row r="16377" spans="2:3" x14ac:dyDescent="0.2">
      <c r="B16377" s="110"/>
      <c r="C16377" s="122"/>
    </row>
    <row r="16378" spans="2:3" x14ac:dyDescent="0.2">
      <c r="B16378" s="110"/>
      <c r="C16378" s="122"/>
    </row>
    <row r="16379" spans="2:3" x14ac:dyDescent="0.2">
      <c r="B16379" s="110"/>
      <c r="C16379" s="122"/>
    </row>
    <row r="16380" spans="2:3" x14ac:dyDescent="0.2">
      <c r="B16380" s="110"/>
      <c r="C16380" s="122"/>
    </row>
    <row r="16381" spans="2:3" x14ac:dyDescent="0.2">
      <c r="B16381" s="110"/>
      <c r="C16381" s="122"/>
    </row>
    <row r="16382" spans="2:3" x14ac:dyDescent="0.2">
      <c r="B16382" s="110"/>
      <c r="C16382" s="122"/>
    </row>
    <row r="16383" spans="2:3" x14ac:dyDescent="0.2">
      <c r="B16383" s="110"/>
      <c r="C16383" s="122"/>
    </row>
    <row r="16384" spans="2:3" x14ac:dyDescent="0.2">
      <c r="B16384" s="110"/>
      <c r="C16384" s="122"/>
    </row>
    <row r="16385" spans="2:3" x14ac:dyDescent="0.2">
      <c r="B16385" s="110"/>
      <c r="C16385" s="122"/>
    </row>
    <row r="16386" spans="2:3" x14ac:dyDescent="0.2">
      <c r="B16386" s="110"/>
      <c r="C16386" s="122"/>
    </row>
    <row r="16387" spans="2:3" x14ac:dyDescent="0.2">
      <c r="B16387" s="110"/>
      <c r="C16387" s="122"/>
    </row>
    <row r="16388" spans="2:3" x14ac:dyDescent="0.2">
      <c r="B16388" s="110"/>
      <c r="C16388" s="122"/>
    </row>
    <row r="16389" spans="2:3" x14ac:dyDescent="0.2">
      <c r="B16389" s="110"/>
      <c r="C16389" s="122"/>
    </row>
    <row r="16390" spans="2:3" x14ac:dyDescent="0.2">
      <c r="B16390" s="110"/>
      <c r="C16390" s="122"/>
    </row>
    <row r="16391" spans="2:3" x14ac:dyDescent="0.2">
      <c r="B16391" s="110"/>
      <c r="C16391" s="122"/>
    </row>
    <row r="16392" spans="2:3" x14ac:dyDescent="0.2">
      <c r="B16392" s="110"/>
      <c r="C16392" s="122"/>
    </row>
    <row r="16393" spans="2:3" x14ac:dyDescent="0.2">
      <c r="B16393" s="110"/>
      <c r="C16393" s="122"/>
    </row>
    <row r="16394" spans="2:3" x14ac:dyDescent="0.2">
      <c r="C16394" s="122"/>
    </row>
    <row r="16395" spans="2:3" x14ac:dyDescent="0.2">
      <c r="C16395" s="122"/>
    </row>
    <row r="16396" spans="2:3" x14ac:dyDescent="0.2">
      <c r="C16396" s="122"/>
    </row>
    <row r="16397" spans="2:3" x14ac:dyDescent="0.2">
      <c r="C16397" s="122"/>
    </row>
    <row r="16398" spans="2:3" x14ac:dyDescent="0.2">
      <c r="C16398" s="122"/>
    </row>
    <row r="16399" spans="2:3" x14ac:dyDescent="0.2">
      <c r="C16399" s="122"/>
    </row>
    <row r="16400" spans="2:3" x14ac:dyDescent="0.2">
      <c r="C16400" s="122"/>
    </row>
    <row r="16401" spans="3:3" x14ac:dyDescent="0.2">
      <c r="C16401" s="122"/>
    </row>
    <row r="16402" spans="3:3" x14ac:dyDescent="0.2">
      <c r="C16402" s="122"/>
    </row>
    <row r="16403" spans="3:3" x14ac:dyDescent="0.2">
      <c r="C16403" s="122"/>
    </row>
    <row r="16404" spans="3:3" x14ac:dyDescent="0.2">
      <c r="C16404" s="122"/>
    </row>
    <row r="16405" spans="3:3" x14ac:dyDescent="0.2">
      <c r="C16405" s="122"/>
    </row>
    <row r="16406" spans="3:3" x14ac:dyDescent="0.2">
      <c r="C16406" s="122"/>
    </row>
    <row r="16407" spans="3:3" x14ac:dyDescent="0.2">
      <c r="C16407" s="122"/>
    </row>
    <row r="16408" spans="3:3" x14ac:dyDescent="0.2">
      <c r="C16408" s="122"/>
    </row>
    <row r="16409" spans="3:3" x14ac:dyDescent="0.2">
      <c r="C16409" s="122"/>
    </row>
    <row r="16410" spans="3:3" x14ac:dyDescent="0.2">
      <c r="C16410" s="122"/>
    </row>
    <row r="16411" spans="3:3" x14ac:dyDescent="0.2">
      <c r="C16411" s="122"/>
    </row>
    <row r="16412" spans="3:3" x14ac:dyDescent="0.2">
      <c r="C16412" s="122"/>
    </row>
    <row r="16413" spans="3:3" x14ac:dyDescent="0.2">
      <c r="C16413" s="122"/>
    </row>
    <row r="16414" spans="3:3" x14ac:dyDescent="0.2">
      <c r="C16414" s="122"/>
    </row>
    <row r="16415" spans="3:3" x14ac:dyDescent="0.2">
      <c r="C16415" s="122"/>
    </row>
    <row r="16416" spans="3:3" x14ac:dyDescent="0.2">
      <c r="C16416" s="122"/>
    </row>
    <row r="16417" spans="3:3" x14ac:dyDescent="0.2">
      <c r="C16417" s="122"/>
    </row>
    <row r="16418" spans="3:3" x14ac:dyDescent="0.2">
      <c r="C16418" s="122"/>
    </row>
    <row r="16419" spans="3:3" x14ac:dyDescent="0.2">
      <c r="C16419" s="122"/>
    </row>
    <row r="16420" spans="3:3" x14ac:dyDescent="0.2">
      <c r="C16420" s="122"/>
    </row>
    <row r="16421" spans="3:3" x14ac:dyDescent="0.2">
      <c r="C16421" s="122"/>
    </row>
    <row r="16422" spans="3:3" x14ac:dyDescent="0.2">
      <c r="C16422" s="122"/>
    </row>
    <row r="16423" spans="3:3" x14ac:dyDescent="0.2">
      <c r="C16423" s="122"/>
    </row>
    <row r="16424" spans="3:3" x14ac:dyDescent="0.2">
      <c r="C16424" s="122"/>
    </row>
    <row r="16425" spans="3:3" x14ac:dyDescent="0.2">
      <c r="C16425" s="122"/>
    </row>
    <row r="16426" spans="3:3" x14ac:dyDescent="0.2">
      <c r="C16426" s="122"/>
    </row>
    <row r="16427" spans="3:3" x14ac:dyDescent="0.2">
      <c r="C16427" s="122"/>
    </row>
    <row r="16428" spans="3:3" x14ac:dyDescent="0.2">
      <c r="C16428" s="122"/>
    </row>
    <row r="16429" spans="3:3" x14ac:dyDescent="0.2">
      <c r="C16429" s="122"/>
    </row>
    <row r="16430" spans="3:3" x14ac:dyDescent="0.2">
      <c r="C16430" s="122"/>
    </row>
    <row r="16431" spans="3:3" x14ac:dyDescent="0.2">
      <c r="C16431" s="122"/>
    </row>
    <row r="16432" spans="3:3" x14ac:dyDescent="0.2">
      <c r="C16432" s="122"/>
    </row>
    <row r="16433" spans="3:3" x14ac:dyDescent="0.2">
      <c r="C16433" s="122"/>
    </row>
    <row r="16434" spans="3:3" x14ac:dyDescent="0.2">
      <c r="C16434" s="122"/>
    </row>
    <row r="16435" spans="3:3" x14ac:dyDescent="0.2">
      <c r="C16435" s="122"/>
    </row>
    <row r="16436" spans="3:3" x14ac:dyDescent="0.2">
      <c r="C16436" s="122"/>
    </row>
    <row r="16437" spans="3:3" x14ac:dyDescent="0.2">
      <c r="C16437" s="122"/>
    </row>
    <row r="16438" spans="3:3" x14ac:dyDescent="0.2">
      <c r="C16438" s="122"/>
    </row>
    <row r="16439" spans="3:3" x14ac:dyDescent="0.2">
      <c r="C16439" s="122"/>
    </row>
    <row r="16440" spans="3:3" x14ac:dyDescent="0.2">
      <c r="C16440" s="122"/>
    </row>
    <row r="16441" spans="3:3" x14ac:dyDescent="0.2">
      <c r="C16441" s="122"/>
    </row>
    <row r="16442" spans="3:3" x14ac:dyDescent="0.2">
      <c r="C16442" s="122"/>
    </row>
    <row r="16443" spans="3:3" x14ac:dyDescent="0.2">
      <c r="C16443" s="122"/>
    </row>
    <row r="16444" spans="3:3" x14ac:dyDescent="0.2">
      <c r="C16444" s="122"/>
    </row>
    <row r="16445" spans="3:3" x14ac:dyDescent="0.2">
      <c r="C16445" s="122"/>
    </row>
    <row r="16446" spans="3:3" x14ac:dyDescent="0.2">
      <c r="C16446" s="122"/>
    </row>
    <row r="16447" spans="3:3" x14ac:dyDescent="0.2">
      <c r="C16447" s="122"/>
    </row>
    <row r="16448" spans="3:3" x14ac:dyDescent="0.2">
      <c r="C16448" s="122"/>
    </row>
    <row r="16449" spans="3:3" x14ac:dyDescent="0.2">
      <c r="C16449" s="122"/>
    </row>
    <row r="16450" spans="3:3" x14ac:dyDescent="0.2">
      <c r="C16450" s="122"/>
    </row>
    <row r="16451" spans="3:3" x14ac:dyDescent="0.2">
      <c r="C16451" s="122"/>
    </row>
    <row r="16452" spans="3:3" x14ac:dyDescent="0.2">
      <c r="C16452" s="122"/>
    </row>
    <row r="16453" spans="3:3" x14ac:dyDescent="0.2">
      <c r="C16453" s="122"/>
    </row>
    <row r="16454" spans="3:3" x14ac:dyDescent="0.2">
      <c r="C16454" s="122"/>
    </row>
    <row r="16455" spans="3:3" x14ac:dyDescent="0.2">
      <c r="C16455" s="122"/>
    </row>
    <row r="16456" spans="3:3" x14ac:dyDescent="0.2">
      <c r="C16456" s="122"/>
    </row>
    <row r="16457" spans="3:3" x14ac:dyDescent="0.2">
      <c r="C16457" s="122"/>
    </row>
    <row r="16458" spans="3:3" x14ac:dyDescent="0.2">
      <c r="C16458" s="122"/>
    </row>
    <row r="16459" spans="3:3" x14ac:dyDescent="0.2">
      <c r="C16459" s="122"/>
    </row>
    <row r="16460" spans="3:3" x14ac:dyDescent="0.2">
      <c r="C16460" s="122"/>
    </row>
    <row r="16461" spans="3:3" x14ac:dyDescent="0.2">
      <c r="C16461" s="122"/>
    </row>
    <row r="16462" spans="3:3" x14ac:dyDescent="0.2">
      <c r="C16462" s="122"/>
    </row>
    <row r="16463" spans="3:3" x14ac:dyDescent="0.2">
      <c r="C16463" s="122"/>
    </row>
    <row r="16464" spans="3:3" x14ac:dyDescent="0.2">
      <c r="C16464" s="122"/>
    </row>
    <row r="16465" spans="3:3" x14ac:dyDescent="0.2">
      <c r="C16465" s="122"/>
    </row>
    <row r="16466" spans="3:3" x14ac:dyDescent="0.2">
      <c r="C16466" s="122"/>
    </row>
    <row r="16467" spans="3:3" x14ac:dyDescent="0.2">
      <c r="C16467" s="122"/>
    </row>
    <row r="16468" spans="3:3" x14ac:dyDescent="0.2">
      <c r="C16468" s="122"/>
    </row>
    <row r="16469" spans="3:3" x14ac:dyDescent="0.2">
      <c r="C16469" s="122"/>
    </row>
    <row r="16470" spans="3:3" x14ac:dyDescent="0.2">
      <c r="C16470" s="122"/>
    </row>
    <row r="16471" spans="3:3" x14ac:dyDescent="0.2">
      <c r="C16471" s="122"/>
    </row>
    <row r="16472" spans="3:3" x14ac:dyDescent="0.2">
      <c r="C16472" s="122"/>
    </row>
    <row r="16473" spans="3:3" x14ac:dyDescent="0.2">
      <c r="C16473" s="122"/>
    </row>
    <row r="16474" spans="3:3" x14ac:dyDescent="0.2">
      <c r="C16474" s="122"/>
    </row>
    <row r="16475" spans="3:3" x14ac:dyDescent="0.2">
      <c r="C16475" s="122"/>
    </row>
    <row r="16476" spans="3:3" x14ac:dyDescent="0.2">
      <c r="C16476" s="122"/>
    </row>
    <row r="16477" spans="3:3" x14ac:dyDescent="0.2">
      <c r="C16477" s="122"/>
    </row>
    <row r="16478" spans="3:3" x14ac:dyDescent="0.2">
      <c r="C16478" s="122"/>
    </row>
    <row r="16479" spans="3:3" x14ac:dyDescent="0.2">
      <c r="C16479" s="122"/>
    </row>
    <row r="16480" spans="3:3" x14ac:dyDescent="0.2">
      <c r="C16480" s="122"/>
    </row>
    <row r="16481" spans="3:3" x14ac:dyDescent="0.2">
      <c r="C16481" s="122"/>
    </row>
    <row r="16482" spans="3:3" x14ac:dyDescent="0.2">
      <c r="C16482" s="122"/>
    </row>
    <row r="16483" spans="3:3" x14ac:dyDescent="0.2">
      <c r="C16483" s="122"/>
    </row>
    <row r="16484" spans="3:3" x14ac:dyDescent="0.2">
      <c r="C16484" s="122"/>
    </row>
    <row r="16485" spans="3:3" x14ac:dyDescent="0.2">
      <c r="C16485" s="122"/>
    </row>
    <row r="16486" spans="3:3" x14ac:dyDescent="0.2">
      <c r="C16486" s="122"/>
    </row>
    <row r="16487" spans="3:3" x14ac:dyDescent="0.2">
      <c r="C16487" s="122"/>
    </row>
    <row r="16488" spans="3:3" x14ac:dyDescent="0.2">
      <c r="C16488" s="122"/>
    </row>
    <row r="16489" spans="3:3" x14ac:dyDescent="0.2">
      <c r="C16489" s="122"/>
    </row>
    <row r="16490" spans="3:3" x14ac:dyDescent="0.2">
      <c r="C16490" s="122"/>
    </row>
    <row r="16491" spans="3:3" x14ac:dyDescent="0.2">
      <c r="C16491" s="122"/>
    </row>
    <row r="16492" spans="3:3" x14ac:dyDescent="0.2">
      <c r="C16492" s="122"/>
    </row>
    <row r="16493" spans="3:3" x14ac:dyDescent="0.2">
      <c r="C16493" s="122"/>
    </row>
    <row r="16494" spans="3:3" x14ac:dyDescent="0.2">
      <c r="C16494" s="122"/>
    </row>
    <row r="16495" spans="3:3" x14ac:dyDescent="0.2">
      <c r="C16495" s="122"/>
    </row>
    <row r="16496" spans="3:3" x14ac:dyDescent="0.2">
      <c r="C16496" s="122"/>
    </row>
    <row r="16497" spans="3:3" x14ac:dyDescent="0.2">
      <c r="C16497" s="122"/>
    </row>
    <row r="16498" spans="3:3" x14ac:dyDescent="0.2">
      <c r="C16498" s="122"/>
    </row>
    <row r="16499" spans="3:3" x14ac:dyDescent="0.2">
      <c r="C16499" s="122"/>
    </row>
    <row r="16500" spans="3:3" x14ac:dyDescent="0.2">
      <c r="C16500" s="122"/>
    </row>
    <row r="16501" spans="3:3" x14ac:dyDescent="0.2">
      <c r="C16501" s="122"/>
    </row>
    <row r="16502" spans="3:3" x14ac:dyDescent="0.2">
      <c r="C16502" s="122"/>
    </row>
    <row r="16503" spans="3:3" x14ac:dyDescent="0.2">
      <c r="C16503" s="122"/>
    </row>
    <row r="16504" spans="3:3" x14ac:dyDescent="0.2">
      <c r="C16504" s="122"/>
    </row>
    <row r="16505" spans="3:3" x14ac:dyDescent="0.2">
      <c r="C16505" s="122"/>
    </row>
    <row r="16506" spans="3:3" x14ac:dyDescent="0.2">
      <c r="C16506" s="122"/>
    </row>
    <row r="16507" spans="3:3" x14ac:dyDescent="0.2">
      <c r="C16507" s="122"/>
    </row>
    <row r="16508" spans="3:3" x14ac:dyDescent="0.2">
      <c r="C16508" s="122"/>
    </row>
    <row r="16509" spans="3:3" x14ac:dyDescent="0.2">
      <c r="C16509" s="122"/>
    </row>
    <row r="16510" spans="3:3" x14ac:dyDescent="0.2">
      <c r="C16510" s="122"/>
    </row>
    <row r="16511" spans="3:3" x14ac:dyDescent="0.2">
      <c r="C16511" s="122"/>
    </row>
    <row r="16512" spans="3:3" x14ac:dyDescent="0.2">
      <c r="C16512" s="122"/>
    </row>
    <row r="16513" spans="3:3" x14ac:dyDescent="0.2">
      <c r="C16513" s="122"/>
    </row>
    <row r="16514" spans="3:3" x14ac:dyDescent="0.2">
      <c r="C16514" s="122"/>
    </row>
    <row r="16515" spans="3:3" x14ac:dyDescent="0.2">
      <c r="C16515" s="122"/>
    </row>
    <row r="16516" spans="3:3" x14ac:dyDescent="0.2">
      <c r="C16516" s="122"/>
    </row>
    <row r="16517" spans="3:3" x14ac:dyDescent="0.2">
      <c r="C16517" s="122"/>
    </row>
    <row r="16518" spans="3:3" x14ac:dyDescent="0.2">
      <c r="C16518" s="122"/>
    </row>
    <row r="16519" spans="3:3" x14ac:dyDescent="0.2">
      <c r="C16519" s="122"/>
    </row>
    <row r="16520" spans="3:3" x14ac:dyDescent="0.2">
      <c r="C16520" s="122"/>
    </row>
    <row r="16521" spans="3:3" x14ac:dyDescent="0.2">
      <c r="C16521" s="122"/>
    </row>
    <row r="16522" spans="3:3" x14ac:dyDescent="0.2">
      <c r="C16522" s="122"/>
    </row>
    <row r="16523" spans="3:3" x14ac:dyDescent="0.2">
      <c r="C16523" s="122"/>
    </row>
    <row r="16524" spans="3:3" x14ac:dyDescent="0.2">
      <c r="C16524" s="122"/>
    </row>
    <row r="16525" spans="3:3" x14ac:dyDescent="0.2">
      <c r="C16525" s="122"/>
    </row>
    <row r="16526" spans="3:3" x14ac:dyDescent="0.2">
      <c r="C16526" s="122"/>
    </row>
    <row r="16527" spans="3:3" x14ac:dyDescent="0.2">
      <c r="C16527" s="122"/>
    </row>
    <row r="16528" spans="3:3" x14ac:dyDescent="0.2">
      <c r="C16528" s="122"/>
    </row>
    <row r="16529" spans="3:3" x14ac:dyDescent="0.2">
      <c r="C16529" s="122"/>
    </row>
    <row r="16530" spans="3:3" x14ac:dyDescent="0.2">
      <c r="C16530" s="122"/>
    </row>
    <row r="16531" spans="3:3" x14ac:dyDescent="0.2">
      <c r="C16531" s="122"/>
    </row>
    <row r="16532" spans="3:3" x14ac:dyDescent="0.2">
      <c r="C16532" s="122"/>
    </row>
    <row r="16533" spans="3:3" x14ac:dyDescent="0.2">
      <c r="C16533" s="122"/>
    </row>
    <row r="16534" spans="3:3" x14ac:dyDescent="0.2">
      <c r="C16534" s="122"/>
    </row>
    <row r="16535" spans="3:3" x14ac:dyDescent="0.2">
      <c r="C16535" s="122"/>
    </row>
    <row r="16536" spans="3:3" x14ac:dyDescent="0.2">
      <c r="C16536" s="122"/>
    </row>
    <row r="16537" spans="3:3" x14ac:dyDescent="0.2">
      <c r="C16537" s="122"/>
    </row>
    <row r="16538" spans="3:3" x14ac:dyDescent="0.2">
      <c r="C16538" s="122"/>
    </row>
    <row r="16539" spans="3:3" x14ac:dyDescent="0.2">
      <c r="C16539" s="122"/>
    </row>
    <row r="16540" spans="3:3" x14ac:dyDescent="0.2">
      <c r="C16540" s="122"/>
    </row>
    <row r="16541" spans="3:3" x14ac:dyDescent="0.2">
      <c r="C16541" s="122"/>
    </row>
    <row r="16542" spans="3:3" x14ac:dyDescent="0.2">
      <c r="C16542" s="122"/>
    </row>
    <row r="16543" spans="3:3" x14ac:dyDescent="0.2">
      <c r="C16543" s="122"/>
    </row>
    <row r="16544" spans="3:3" x14ac:dyDescent="0.2">
      <c r="C16544" s="122"/>
    </row>
    <row r="16545" spans="3:3" x14ac:dyDescent="0.2">
      <c r="C16545" s="122"/>
    </row>
    <row r="16546" spans="3:3" x14ac:dyDescent="0.2">
      <c r="C16546" s="122"/>
    </row>
    <row r="16547" spans="3:3" x14ac:dyDescent="0.2">
      <c r="C16547" s="122"/>
    </row>
    <row r="16548" spans="3:3" x14ac:dyDescent="0.2">
      <c r="C16548" s="122"/>
    </row>
    <row r="16549" spans="3:3" x14ac:dyDescent="0.2">
      <c r="C16549" s="122"/>
    </row>
    <row r="16550" spans="3:3" x14ac:dyDescent="0.2">
      <c r="C16550" s="122"/>
    </row>
    <row r="16551" spans="3:3" x14ac:dyDescent="0.2">
      <c r="C16551" s="122"/>
    </row>
    <row r="16552" spans="3:3" x14ac:dyDescent="0.2">
      <c r="C16552" s="122"/>
    </row>
    <row r="16553" spans="3:3" x14ac:dyDescent="0.2">
      <c r="C16553" s="122"/>
    </row>
    <row r="16554" spans="3:3" x14ac:dyDescent="0.2">
      <c r="C16554" s="122"/>
    </row>
    <row r="16555" spans="3:3" x14ac:dyDescent="0.2">
      <c r="C16555" s="122"/>
    </row>
    <row r="16556" spans="3:3" x14ac:dyDescent="0.2">
      <c r="C16556" s="122"/>
    </row>
    <row r="16557" spans="3:3" x14ac:dyDescent="0.2">
      <c r="C16557" s="122"/>
    </row>
    <row r="16558" spans="3:3" x14ac:dyDescent="0.2">
      <c r="C16558" s="122"/>
    </row>
    <row r="16559" spans="3:3" x14ac:dyDescent="0.2">
      <c r="C16559" s="122"/>
    </row>
    <row r="16560" spans="3:3" x14ac:dyDescent="0.2">
      <c r="C16560" s="122"/>
    </row>
    <row r="16561" spans="3:3" x14ac:dyDescent="0.2">
      <c r="C16561" s="122"/>
    </row>
    <row r="16562" spans="3:3" x14ac:dyDescent="0.2">
      <c r="C16562" s="122"/>
    </row>
    <row r="16563" spans="3:3" x14ac:dyDescent="0.2">
      <c r="C16563" s="122"/>
    </row>
    <row r="16564" spans="3:3" x14ac:dyDescent="0.2">
      <c r="C16564" s="122"/>
    </row>
    <row r="16565" spans="3:3" x14ac:dyDescent="0.2">
      <c r="C16565" s="122"/>
    </row>
    <row r="16566" spans="3:3" x14ac:dyDescent="0.2">
      <c r="C16566" s="122"/>
    </row>
    <row r="16567" spans="3:3" x14ac:dyDescent="0.2">
      <c r="C16567" s="122"/>
    </row>
    <row r="16568" spans="3:3" x14ac:dyDescent="0.2">
      <c r="C16568" s="122"/>
    </row>
    <row r="16569" spans="3:3" x14ac:dyDescent="0.2">
      <c r="C16569" s="122"/>
    </row>
    <row r="16570" spans="3:3" x14ac:dyDescent="0.2">
      <c r="C16570" s="122"/>
    </row>
    <row r="16571" spans="3:3" x14ac:dyDescent="0.2">
      <c r="C16571" s="122"/>
    </row>
    <row r="16572" spans="3:3" x14ac:dyDescent="0.2">
      <c r="C16572" s="122"/>
    </row>
    <row r="16573" spans="3:3" x14ac:dyDescent="0.2">
      <c r="C16573" s="122"/>
    </row>
    <row r="16574" spans="3:3" x14ac:dyDescent="0.2">
      <c r="C16574" s="122"/>
    </row>
    <row r="16575" spans="3:3" x14ac:dyDescent="0.2">
      <c r="C16575" s="122"/>
    </row>
    <row r="16576" spans="3:3" x14ac:dyDescent="0.2">
      <c r="C16576" s="122"/>
    </row>
  </sheetData>
  <mergeCells count="33">
    <mergeCell ref="B386:B389"/>
    <mergeCell ref="B360:C360"/>
    <mergeCell ref="B361:B380"/>
    <mergeCell ref="B381:C381"/>
    <mergeCell ref="B382:B384"/>
    <mergeCell ref="B385:C385"/>
    <mergeCell ref="B276:B291"/>
    <mergeCell ref="B293:B308"/>
    <mergeCell ref="B310:B325"/>
    <mergeCell ref="B327:B342"/>
    <mergeCell ref="B344:B359"/>
    <mergeCell ref="B237:C237"/>
    <mergeCell ref="B246:C246"/>
    <mergeCell ref="E254:F254"/>
    <mergeCell ref="B262:C262"/>
    <mergeCell ref="B263:B274"/>
    <mergeCell ref="E10:H10"/>
    <mergeCell ref="E40:H40"/>
    <mergeCell ref="B22:B26"/>
    <mergeCell ref="B28:B29"/>
    <mergeCell ref="B143:B158"/>
    <mergeCell ref="B16:B21"/>
    <mergeCell ref="B46:B63"/>
    <mergeCell ref="B64:B78"/>
    <mergeCell ref="B79:B94"/>
    <mergeCell ref="B95:B110"/>
    <mergeCell ref="B111:B126"/>
    <mergeCell ref="B127:B142"/>
    <mergeCell ref="E194:H194"/>
    <mergeCell ref="B31:B36"/>
    <mergeCell ref="B159:B178"/>
    <mergeCell ref="B179:B182"/>
    <mergeCell ref="B183:B187"/>
  </mergeCells>
  <hyperlinks>
    <hyperlink ref="E47" r:id="rId1" xr:uid="{BEC5A02F-9206-D642-AAAA-D4DAC7998434}"/>
    <hyperlink ref="E48" r:id="rId2" xr:uid="{1CD622D3-7B50-D149-BDA4-20CA70774050}"/>
    <hyperlink ref="E54" r:id="rId3" xr:uid="{FE19C6E5-542C-DD44-9691-98AFEC247715}"/>
  </hyperlinks>
  <pageMargins left="0.7" right="0.7" top="0.75" bottom="0.75" header="0.3" footer="0.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970"/>
  <sheetViews>
    <sheetView zoomScaleNormal="100" workbookViewId="0">
      <pane xSplit="4" ySplit="3" topLeftCell="E4" activePane="bottomRight" state="frozen"/>
      <selection pane="topRight" activeCell="D1" sqref="D1"/>
      <selection pane="bottomLeft" activeCell="A3" sqref="A3"/>
      <selection pane="bottomRight"/>
    </sheetView>
  </sheetViews>
  <sheetFormatPr baseColWidth="10" defaultColWidth="10.85546875" defaultRowHeight="15" customHeight="1" x14ac:dyDescent="0.2"/>
  <cols>
    <col min="1" max="2" width="6.85546875" style="24" customWidth="1"/>
    <col min="3" max="3" width="21.7109375" style="24" customWidth="1"/>
    <col min="4" max="4" width="5.28515625" style="24" bestFit="1" customWidth="1"/>
    <col min="5" max="5" width="23.85546875" style="26" bestFit="1" customWidth="1"/>
    <col min="6" max="6" width="8.7109375" style="26" bestFit="1" customWidth="1"/>
    <col min="7" max="7" width="9.140625" style="24" customWidth="1"/>
    <col min="8" max="10" width="10.85546875" style="26"/>
    <col min="11" max="13" width="10.85546875" style="5"/>
    <col min="14" max="14" width="14.28515625" style="2" customWidth="1"/>
    <col min="15" max="15" width="13.42578125" style="2" customWidth="1"/>
    <col min="16" max="16" width="14.42578125" style="2" customWidth="1"/>
    <col min="17" max="17" width="13.85546875" style="2" customWidth="1"/>
    <col min="18" max="18" width="15.140625" style="2" customWidth="1"/>
    <col min="19" max="21" width="10.85546875" style="2"/>
    <col min="22" max="22" width="12.28515625" style="24" customWidth="1"/>
    <col min="23" max="29" width="10.85546875" style="24"/>
    <col min="30" max="30" width="4.85546875" style="24" bestFit="1" customWidth="1"/>
    <col min="31" max="31" width="9" bestFit="1" customWidth="1"/>
    <col min="32" max="32" width="5.5703125" bestFit="1" customWidth="1"/>
  </cols>
  <sheetData>
    <row r="1" spans="1:30" s="1" customFormat="1" ht="15.75" customHeight="1" x14ac:dyDescent="0.2">
      <c r="A1" s="2"/>
      <c r="B1" s="155"/>
      <c r="C1" s="3"/>
      <c r="D1" s="2"/>
      <c r="E1" s="30"/>
      <c r="F1" s="30"/>
      <c r="G1" s="3"/>
      <c r="H1" s="26"/>
      <c r="I1" s="26"/>
      <c r="J1" s="26"/>
      <c r="K1" s="5"/>
      <c r="L1" s="5"/>
      <c r="M1" s="5"/>
      <c r="N1" s="281" t="s">
        <v>1938</v>
      </c>
      <c r="O1" s="282"/>
      <c r="P1" s="282"/>
      <c r="Q1" s="282"/>
      <c r="R1" s="282"/>
      <c r="S1" s="32"/>
      <c r="T1" s="282" t="s">
        <v>12</v>
      </c>
      <c r="U1" s="282"/>
      <c r="V1" s="4"/>
      <c r="W1" s="281" t="s">
        <v>1938</v>
      </c>
      <c r="X1" s="283"/>
      <c r="Y1" s="283"/>
      <c r="Z1" s="283"/>
      <c r="AA1" s="283"/>
      <c r="AB1" s="283"/>
      <c r="AC1" s="3"/>
      <c r="AD1" s="3"/>
    </row>
    <row r="2" spans="1:30" s="1" customFormat="1" ht="15.75" customHeight="1" x14ac:dyDescent="0.2">
      <c r="A2" s="297" t="s">
        <v>1939</v>
      </c>
      <c r="B2" s="297" t="s">
        <v>5319</v>
      </c>
      <c r="C2" s="297" t="s">
        <v>243</v>
      </c>
      <c r="D2" s="297" t="s">
        <v>244</v>
      </c>
      <c r="E2" s="297" t="s">
        <v>8</v>
      </c>
      <c r="F2" s="297" t="s">
        <v>23</v>
      </c>
      <c r="G2" s="297" t="s">
        <v>1940</v>
      </c>
      <c r="H2" s="286" t="s">
        <v>1941</v>
      </c>
      <c r="I2" s="287"/>
      <c r="J2" s="287"/>
      <c r="K2" s="287"/>
      <c r="L2" s="287"/>
      <c r="M2" s="288"/>
      <c r="N2" s="289" t="s">
        <v>1942</v>
      </c>
      <c r="O2" s="287"/>
      <c r="P2" s="287"/>
      <c r="Q2" s="287"/>
      <c r="R2" s="288"/>
      <c r="S2" s="290" t="s">
        <v>1943</v>
      </c>
      <c r="T2" s="292" t="s">
        <v>3115</v>
      </c>
      <c r="U2" s="287"/>
      <c r="V2" s="293" t="s">
        <v>1944</v>
      </c>
      <c r="W2" s="295" t="s">
        <v>1945</v>
      </c>
      <c r="X2" s="285"/>
      <c r="Y2" s="285"/>
      <c r="Z2" s="285"/>
      <c r="AA2" s="285"/>
      <c r="AB2" s="296"/>
      <c r="AC2" s="284" t="s">
        <v>1946</v>
      </c>
      <c r="AD2" s="6"/>
    </row>
    <row r="3" spans="1:30" s="1" customFormat="1" ht="51.75" customHeight="1" x14ac:dyDescent="0.2">
      <c r="A3" s="298"/>
      <c r="B3" s="298"/>
      <c r="C3" s="298"/>
      <c r="D3" s="299"/>
      <c r="E3" s="299"/>
      <c r="F3" s="298"/>
      <c r="G3" s="298"/>
      <c r="H3" s="7" t="s">
        <v>245</v>
      </c>
      <c r="I3" s="8" t="s">
        <v>246</v>
      </c>
      <c r="J3" s="7" t="s">
        <v>247</v>
      </c>
      <c r="K3" s="7" t="s">
        <v>248</v>
      </c>
      <c r="L3" s="7" t="s">
        <v>249</v>
      </c>
      <c r="M3" s="9" t="s">
        <v>250</v>
      </c>
      <c r="N3" s="10" t="s">
        <v>1947</v>
      </c>
      <c r="O3" s="11" t="s">
        <v>1948</v>
      </c>
      <c r="P3" s="11" t="s">
        <v>1949</v>
      </c>
      <c r="Q3" s="11" t="s">
        <v>1950</v>
      </c>
      <c r="R3" s="12" t="s">
        <v>1951</v>
      </c>
      <c r="S3" s="291"/>
      <c r="T3" s="13" t="s">
        <v>1952</v>
      </c>
      <c r="U3" s="14" t="s">
        <v>3114</v>
      </c>
      <c r="V3" s="294"/>
      <c r="W3" s="15" t="s">
        <v>1953</v>
      </c>
      <c r="X3" s="16" t="s">
        <v>1954</v>
      </c>
      <c r="Y3" s="16" t="s">
        <v>1955</v>
      </c>
      <c r="Z3" s="16" t="s">
        <v>1956</v>
      </c>
      <c r="AA3" s="16" t="s">
        <v>1957</v>
      </c>
      <c r="AB3" s="17" t="s">
        <v>1958</v>
      </c>
      <c r="AC3" s="285"/>
      <c r="AD3" s="6"/>
    </row>
    <row r="4" spans="1:30" s="1" customFormat="1" ht="16" x14ac:dyDescent="0.2">
      <c r="A4" s="19" t="s">
        <v>1960</v>
      </c>
      <c r="B4" s="19"/>
      <c r="C4" s="4"/>
      <c r="D4" s="28"/>
      <c r="E4" s="26"/>
      <c r="F4" s="26"/>
      <c r="G4" s="2"/>
      <c r="H4" s="26"/>
      <c r="I4" s="26"/>
      <c r="J4" s="30"/>
      <c r="K4" s="32"/>
      <c r="L4" s="32"/>
      <c r="M4" s="32"/>
      <c r="N4" s="32"/>
      <c r="O4" s="32"/>
      <c r="P4" s="32"/>
      <c r="Q4" s="32"/>
      <c r="R4" s="32"/>
      <c r="S4" s="2"/>
      <c r="T4" s="2"/>
      <c r="U4" s="5"/>
      <c r="V4" s="4"/>
      <c r="W4" s="4"/>
      <c r="X4" s="4"/>
      <c r="Y4" s="4"/>
      <c r="Z4" s="4"/>
      <c r="AA4" s="4"/>
      <c r="AB4" s="4"/>
    </row>
    <row r="5" spans="1:30" s="1" customFormat="1" ht="16" x14ac:dyDescent="0.2">
      <c r="A5" s="2" t="s">
        <v>1961</v>
      </c>
      <c r="B5" s="155"/>
      <c r="C5" s="4" t="s">
        <v>1962</v>
      </c>
      <c r="D5" s="28">
        <v>1999</v>
      </c>
      <c r="E5" s="26" t="s">
        <v>462</v>
      </c>
      <c r="F5" s="131" t="s">
        <v>253</v>
      </c>
      <c r="G5" s="2" t="s">
        <v>2082</v>
      </c>
      <c r="H5" s="26" t="s">
        <v>1963</v>
      </c>
      <c r="I5" s="26" t="s">
        <v>1964</v>
      </c>
      <c r="J5" s="26" t="s">
        <v>1965</v>
      </c>
      <c r="K5" s="5">
        <v>44</v>
      </c>
      <c r="L5" s="5">
        <v>6</v>
      </c>
      <c r="M5" s="5" t="s">
        <v>1966</v>
      </c>
      <c r="N5" s="2">
        <v>1</v>
      </c>
      <c r="O5" s="2">
        <v>1</v>
      </c>
      <c r="P5" s="2">
        <v>1</v>
      </c>
      <c r="Q5" s="2">
        <v>1</v>
      </c>
      <c r="R5" s="2">
        <v>1</v>
      </c>
      <c r="S5" s="2">
        <v>1</v>
      </c>
      <c r="T5" s="2">
        <v>0</v>
      </c>
      <c r="U5" s="2">
        <v>1</v>
      </c>
      <c r="V5" s="4" t="s">
        <v>1967</v>
      </c>
      <c r="W5" s="4" t="s">
        <v>1968</v>
      </c>
      <c r="X5" s="4" t="s">
        <v>1968</v>
      </c>
      <c r="Y5" s="4" t="s">
        <v>1968</v>
      </c>
      <c r="Z5" s="4" t="s">
        <v>1968</v>
      </c>
      <c r="AA5" s="4" t="s">
        <v>1969</v>
      </c>
      <c r="AB5" s="4" t="s">
        <v>1968</v>
      </c>
      <c r="AC5" s="4" t="s">
        <v>1970</v>
      </c>
      <c r="AD5" s="3"/>
    </row>
    <row r="6" spans="1:30" s="1" customFormat="1" ht="16" x14ac:dyDescent="0.2">
      <c r="A6" s="2" t="s">
        <v>1971</v>
      </c>
      <c r="B6" s="155" t="s">
        <v>5320</v>
      </c>
      <c r="C6" s="4" t="s">
        <v>1972</v>
      </c>
      <c r="D6" s="28">
        <v>2000</v>
      </c>
      <c r="E6" s="26" t="s">
        <v>462</v>
      </c>
      <c r="F6" s="131" t="s">
        <v>253</v>
      </c>
      <c r="G6" s="2" t="s">
        <v>2081</v>
      </c>
      <c r="H6" s="26" t="s">
        <v>1973</v>
      </c>
      <c r="I6" s="26" t="s">
        <v>327</v>
      </c>
      <c r="J6" s="26" t="s">
        <v>327</v>
      </c>
      <c r="K6" s="5">
        <v>252</v>
      </c>
      <c r="L6" s="5" t="s">
        <v>257</v>
      </c>
      <c r="M6" s="5" t="s">
        <v>1974</v>
      </c>
      <c r="N6" s="2">
        <v>1</v>
      </c>
      <c r="O6" s="2">
        <v>1</v>
      </c>
      <c r="P6" s="2">
        <v>1</v>
      </c>
      <c r="Q6" s="2">
        <v>1</v>
      </c>
      <c r="R6" s="2">
        <v>1</v>
      </c>
      <c r="S6" s="2">
        <v>1</v>
      </c>
      <c r="T6" s="5">
        <v>0</v>
      </c>
      <c r="U6" s="2">
        <v>1</v>
      </c>
      <c r="V6" s="4" t="s">
        <v>1975</v>
      </c>
      <c r="W6" s="4" t="s">
        <v>1968</v>
      </c>
      <c r="X6" s="4" t="s">
        <v>1968</v>
      </c>
      <c r="Y6" s="4" t="s">
        <v>1968</v>
      </c>
      <c r="Z6" s="4" t="s">
        <v>1968</v>
      </c>
      <c r="AA6" s="4" t="s">
        <v>1969</v>
      </c>
      <c r="AB6" s="4" t="s">
        <v>1968</v>
      </c>
      <c r="AC6" s="18" t="s">
        <v>1970</v>
      </c>
      <c r="AD6" s="4"/>
    </row>
    <row r="7" spans="1:30" s="1" customFormat="1" ht="16" x14ac:dyDescent="0.2">
      <c r="A7" s="2" t="s">
        <v>1977</v>
      </c>
      <c r="B7" s="155"/>
      <c r="C7" s="4" t="s">
        <v>1978</v>
      </c>
      <c r="D7" s="28">
        <v>2017</v>
      </c>
      <c r="E7" s="26" t="s">
        <v>462</v>
      </c>
      <c r="F7" s="131" t="s">
        <v>253</v>
      </c>
      <c r="G7" s="2" t="s">
        <v>2082</v>
      </c>
      <c r="H7" s="26" t="s">
        <v>1979</v>
      </c>
      <c r="I7" s="26" t="s">
        <v>424</v>
      </c>
      <c r="J7" s="26" t="s">
        <v>3062</v>
      </c>
      <c r="K7" s="5">
        <v>117</v>
      </c>
      <c r="L7" s="5" t="s">
        <v>257</v>
      </c>
      <c r="M7" s="5" t="s">
        <v>1980</v>
      </c>
      <c r="N7" s="2">
        <v>1</v>
      </c>
      <c r="O7" s="2">
        <v>1</v>
      </c>
      <c r="P7" s="2">
        <v>1</v>
      </c>
      <c r="Q7" s="2">
        <v>1</v>
      </c>
      <c r="R7" s="2">
        <v>1</v>
      </c>
      <c r="S7" s="2">
        <v>1</v>
      </c>
      <c r="T7" s="5">
        <v>0</v>
      </c>
      <c r="U7" s="2">
        <v>1</v>
      </c>
      <c r="V7" s="4" t="s">
        <v>1981</v>
      </c>
      <c r="W7" s="4" t="s">
        <v>1968</v>
      </c>
      <c r="X7" s="4" t="s">
        <v>1968</v>
      </c>
      <c r="Y7" s="4" t="s">
        <v>1968</v>
      </c>
      <c r="Z7" s="4" t="s">
        <v>1968</v>
      </c>
      <c r="AA7" s="4" t="s">
        <v>1969</v>
      </c>
      <c r="AB7" s="4" t="s">
        <v>1968</v>
      </c>
      <c r="AC7" s="4" t="s">
        <v>1970</v>
      </c>
      <c r="AD7" s="3"/>
    </row>
    <row r="8" spans="1:30" s="1" customFormat="1" ht="16" x14ac:dyDescent="0.2">
      <c r="A8" s="2" t="s">
        <v>1982</v>
      </c>
      <c r="B8" s="155"/>
      <c r="C8" s="4" t="s">
        <v>1983</v>
      </c>
      <c r="D8" s="28">
        <v>2014</v>
      </c>
      <c r="E8" s="26" t="s">
        <v>462</v>
      </c>
      <c r="F8" s="131" t="s">
        <v>812</v>
      </c>
      <c r="G8" s="2" t="s">
        <v>2083</v>
      </c>
      <c r="H8" s="26" t="s">
        <v>1984</v>
      </c>
      <c r="I8" s="26" t="s">
        <v>394</v>
      </c>
      <c r="J8" s="26" t="s">
        <v>3091</v>
      </c>
      <c r="K8" s="5">
        <v>502</v>
      </c>
      <c r="L8" s="5" t="s">
        <v>257</v>
      </c>
      <c r="M8" s="5" t="s">
        <v>3107</v>
      </c>
      <c r="N8" s="2">
        <v>1</v>
      </c>
      <c r="O8" s="2">
        <v>1</v>
      </c>
      <c r="P8" s="2">
        <v>1</v>
      </c>
      <c r="Q8" s="2">
        <v>1</v>
      </c>
      <c r="R8" s="2">
        <v>1</v>
      </c>
      <c r="S8" s="2">
        <v>1</v>
      </c>
      <c r="T8" s="5">
        <v>0</v>
      </c>
      <c r="U8" s="2">
        <v>1</v>
      </c>
      <c r="V8" s="4" t="s">
        <v>1985</v>
      </c>
      <c r="W8" s="4" t="s">
        <v>1968</v>
      </c>
      <c r="X8" s="4" t="s">
        <v>1968</v>
      </c>
      <c r="Y8" s="4" t="s">
        <v>1968</v>
      </c>
      <c r="Z8" s="4" t="s">
        <v>1969</v>
      </c>
      <c r="AA8" s="4" t="s">
        <v>1969</v>
      </c>
      <c r="AB8" s="4" t="s">
        <v>1969</v>
      </c>
      <c r="AC8" s="18" t="s">
        <v>3116</v>
      </c>
      <c r="AD8" s="4"/>
    </row>
    <row r="9" spans="1:30" s="1" customFormat="1" ht="16" x14ac:dyDescent="0.2">
      <c r="A9" s="2" t="s">
        <v>1986</v>
      </c>
      <c r="B9" s="155"/>
      <c r="C9" s="29" t="s">
        <v>1987</v>
      </c>
      <c r="D9" s="28">
        <v>2015</v>
      </c>
      <c r="E9" s="26" t="s">
        <v>462</v>
      </c>
      <c r="F9" s="131" t="s">
        <v>812</v>
      </c>
      <c r="G9" s="2" t="s">
        <v>2084</v>
      </c>
      <c r="H9" s="26" t="s">
        <v>1988</v>
      </c>
      <c r="I9" s="26" t="s">
        <v>327</v>
      </c>
      <c r="J9" s="26" t="s">
        <v>3062</v>
      </c>
      <c r="K9" s="5">
        <v>466</v>
      </c>
      <c r="L9" s="5" t="s">
        <v>257</v>
      </c>
      <c r="M9" s="5" t="s">
        <v>1989</v>
      </c>
      <c r="N9" s="2">
        <v>1</v>
      </c>
      <c r="O9" s="2">
        <v>1</v>
      </c>
      <c r="P9" s="2">
        <v>1</v>
      </c>
      <c r="Q9" s="2">
        <v>1</v>
      </c>
      <c r="R9" s="2">
        <v>1</v>
      </c>
      <c r="S9" s="2">
        <v>1</v>
      </c>
      <c r="T9" s="5">
        <v>0</v>
      </c>
      <c r="U9" s="2">
        <v>1</v>
      </c>
      <c r="V9" s="4" t="s">
        <v>1990</v>
      </c>
      <c r="W9" s="4" t="s">
        <v>1968</v>
      </c>
      <c r="X9" s="4" t="s">
        <v>1969</v>
      </c>
      <c r="Y9" s="4" t="s">
        <v>1968</v>
      </c>
      <c r="Z9" s="4" t="s">
        <v>1968</v>
      </c>
      <c r="AA9" s="4" t="s">
        <v>1968</v>
      </c>
      <c r="AB9" s="4" t="s">
        <v>1968</v>
      </c>
      <c r="AC9" s="18" t="s">
        <v>3116</v>
      </c>
      <c r="AD9" s="4"/>
    </row>
    <row r="10" spans="1:30" s="1" customFormat="1" ht="16" x14ac:dyDescent="0.2">
      <c r="A10" s="2" t="s">
        <v>1991</v>
      </c>
      <c r="B10" s="155"/>
      <c r="C10" s="4" t="s">
        <v>1992</v>
      </c>
      <c r="D10" s="28">
        <v>2012</v>
      </c>
      <c r="E10" s="26" t="s">
        <v>462</v>
      </c>
      <c r="F10" s="131" t="s">
        <v>812</v>
      </c>
      <c r="G10" s="2" t="s">
        <v>2084</v>
      </c>
      <c r="H10" s="26" t="s">
        <v>1993</v>
      </c>
      <c r="I10" s="26" t="s">
        <v>1994</v>
      </c>
      <c r="J10" s="26" t="s">
        <v>3108</v>
      </c>
      <c r="K10" s="5">
        <v>92</v>
      </c>
      <c r="L10" s="5">
        <v>4</v>
      </c>
      <c r="M10" s="5" t="s">
        <v>1995</v>
      </c>
      <c r="N10" s="2">
        <v>1</v>
      </c>
      <c r="O10" s="2">
        <v>1</v>
      </c>
      <c r="P10" s="2">
        <v>1</v>
      </c>
      <c r="Q10" s="2">
        <v>1</v>
      </c>
      <c r="R10" s="2">
        <v>1</v>
      </c>
      <c r="S10" s="2">
        <v>1</v>
      </c>
      <c r="T10" s="5">
        <v>0</v>
      </c>
      <c r="U10" s="2">
        <v>1</v>
      </c>
      <c r="V10" s="4" t="s">
        <v>1990</v>
      </c>
      <c r="W10" s="4" t="s">
        <v>1968</v>
      </c>
      <c r="X10" s="4" t="s">
        <v>1969</v>
      </c>
      <c r="Y10" s="4" t="s">
        <v>1968</v>
      </c>
      <c r="Z10" s="4" t="s">
        <v>1968</v>
      </c>
      <c r="AA10" s="4" t="s">
        <v>1968</v>
      </c>
      <c r="AB10" s="4" t="s">
        <v>1968</v>
      </c>
      <c r="AC10" s="18" t="s">
        <v>3116</v>
      </c>
      <c r="AD10" s="4"/>
    </row>
    <row r="11" spans="1:30" s="1" customFormat="1" ht="16" x14ac:dyDescent="0.2">
      <c r="A11" s="2" t="s">
        <v>1996</v>
      </c>
      <c r="B11" s="155"/>
      <c r="C11" s="29" t="s">
        <v>1997</v>
      </c>
      <c r="D11" s="28">
        <v>2012</v>
      </c>
      <c r="E11" s="26" t="s">
        <v>462</v>
      </c>
      <c r="F11" s="131" t="s">
        <v>253</v>
      </c>
      <c r="G11" s="2" t="s">
        <v>2081</v>
      </c>
      <c r="H11" s="26" t="s">
        <v>1998</v>
      </c>
      <c r="I11" s="26" t="s">
        <v>298</v>
      </c>
      <c r="J11" s="26" t="s">
        <v>3070</v>
      </c>
      <c r="K11" s="5">
        <v>7</v>
      </c>
      <c r="L11" s="5">
        <v>5</v>
      </c>
      <c r="M11" s="5" t="s">
        <v>439</v>
      </c>
      <c r="N11" s="2">
        <v>1</v>
      </c>
      <c r="O11" s="2">
        <v>1</v>
      </c>
      <c r="P11" s="2">
        <v>1</v>
      </c>
      <c r="Q11" s="2">
        <v>1</v>
      </c>
      <c r="R11" s="2">
        <v>1</v>
      </c>
      <c r="S11" s="2">
        <v>1</v>
      </c>
      <c r="T11" s="2">
        <v>1</v>
      </c>
      <c r="U11" s="2">
        <v>1</v>
      </c>
      <c r="V11" s="4" t="s">
        <v>1999</v>
      </c>
      <c r="W11" s="4" t="s">
        <v>1968</v>
      </c>
      <c r="X11" s="4" t="s">
        <v>1968</v>
      </c>
      <c r="Y11" s="4" t="s">
        <v>1968</v>
      </c>
      <c r="Z11" s="4" t="s">
        <v>1968</v>
      </c>
      <c r="AA11" s="4" t="s">
        <v>1969</v>
      </c>
      <c r="AB11" s="4" t="s">
        <v>1968</v>
      </c>
      <c r="AC11" s="18" t="s">
        <v>1970</v>
      </c>
      <c r="AD11" s="4"/>
    </row>
    <row r="12" spans="1:30" s="1" customFormat="1" ht="16" x14ac:dyDescent="0.2">
      <c r="A12" s="2" t="s">
        <v>2000</v>
      </c>
      <c r="B12" s="155" t="s">
        <v>5321</v>
      </c>
      <c r="C12" s="4" t="s">
        <v>2001</v>
      </c>
      <c r="D12" s="28">
        <v>1999</v>
      </c>
      <c r="E12" s="26" t="s">
        <v>462</v>
      </c>
      <c r="F12" s="131" t="s">
        <v>253</v>
      </c>
      <c r="G12" s="2" t="s">
        <v>2082</v>
      </c>
      <c r="H12" s="26" t="s">
        <v>2002</v>
      </c>
      <c r="I12" s="26" t="s">
        <v>450</v>
      </c>
      <c r="J12" s="26" t="s">
        <v>3058</v>
      </c>
      <c r="K12" s="5">
        <v>135</v>
      </c>
      <c r="L12" s="5" t="s">
        <v>257</v>
      </c>
      <c r="M12" s="5" t="s">
        <v>2003</v>
      </c>
      <c r="N12" s="2">
        <v>1</v>
      </c>
      <c r="O12" s="2">
        <v>1</v>
      </c>
      <c r="P12" s="2">
        <v>1</v>
      </c>
      <c r="Q12" s="2">
        <v>1</v>
      </c>
      <c r="R12" s="2">
        <v>1</v>
      </c>
      <c r="S12" s="2">
        <v>1</v>
      </c>
      <c r="T12" s="2">
        <v>0</v>
      </c>
      <c r="U12" s="2">
        <v>1</v>
      </c>
      <c r="V12" s="4" t="s">
        <v>2004</v>
      </c>
      <c r="W12" s="4" t="s">
        <v>1968</v>
      </c>
      <c r="X12" s="4" t="s">
        <v>1968</v>
      </c>
      <c r="Y12" s="4" t="s">
        <v>1968</v>
      </c>
      <c r="Z12" s="4" t="s">
        <v>1968</v>
      </c>
      <c r="AA12" s="4" t="s">
        <v>1969</v>
      </c>
      <c r="AB12" s="4" t="s">
        <v>1968</v>
      </c>
      <c r="AC12" s="4" t="s">
        <v>1970</v>
      </c>
      <c r="AD12" s="3"/>
    </row>
    <row r="13" spans="1:30" s="1" customFormat="1" ht="16" x14ac:dyDescent="0.2">
      <c r="A13" s="2" t="s">
        <v>2005</v>
      </c>
      <c r="B13" s="155" t="s">
        <v>5320</v>
      </c>
      <c r="C13" s="4" t="s">
        <v>2006</v>
      </c>
      <c r="D13" s="28" t="s">
        <v>2007</v>
      </c>
      <c r="E13" s="26" t="s">
        <v>462</v>
      </c>
      <c r="F13" s="131" t="s">
        <v>253</v>
      </c>
      <c r="G13" s="2" t="s">
        <v>2082</v>
      </c>
      <c r="H13" s="26" t="s">
        <v>2008</v>
      </c>
      <c r="I13" s="26" t="s">
        <v>424</v>
      </c>
      <c r="J13" s="26" t="s">
        <v>3062</v>
      </c>
      <c r="K13" s="5">
        <v>125</v>
      </c>
      <c r="L13" s="33">
        <v>43832</v>
      </c>
      <c r="M13" s="5" t="s">
        <v>2009</v>
      </c>
      <c r="N13" s="2">
        <v>1</v>
      </c>
      <c r="O13" s="2">
        <v>1</v>
      </c>
      <c r="P13" s="2">
        <v>1</v>
      </c>
      <c r="Q13" s="2">
        <v>1</v>
      </c>
      <c r="R13" s="2">
        <v>1</v>
      </c>
      <c r="S13" s="2">
        <v>1</v>
      </c>
      <c r="T13" s="5">
        <v>0</v>
      </c>
      <c r="U13" s="2">
        <v>1</v>
      </c>
      <c r="V13" s="4" t="s">
        <v>2010</v>
      </c>
      <c r="W13" s="4" t="s">
        <v>1968</v>
      </c>
      <c r="X13" s="4" t="s">
        <v>1968</v>
      </c>
      <c r="Y13" s="4" t="s">
        <v>1968</v>
      </c>
      <c r="Z13" s="4" t="s">
        <v>1968</v>
      </c>
      <c r="AA13" s="4" t="s">
        <v>1969</v>
      </c>
      <c r="AB13" s="4" t="s">
        <v>1969</v>
      </c>
      <c r="AC13" s="4" t="s">
        <v>1970</v>
      </c>
      <c r="AD13" s="3"/>
    </row>
    <row r="14" spans="1:30" s="1" customFormat="1" ht="16" x14ac:dyDescent="0.2">
      <c r="A14" s="2" t="s">
        <v>2011</v>
      </c>
      <c r="B14" s="155" t="s">
        <v>5322</v>
      </c>
      <c r="C14" s="4" t="s">
        <v>2012</v>
      </c>
      <c r="D14" s="28" t="s">
        <v>2013</v>
      </c>
      <c r="E14" s="26" t="s">
        <v>462</v>
      </c>
      <c r="F14" s="131" t="s">
        <v>253</v>
      </c>
      <c r="G14" s="2" t="s">
        <v>2084</v>
      </c>
      <c r="H14" s="26" t="s">
        <v>2014</v>
      </c>
      <c r="I14" s="26" t="s">
        <v>2015</v>
      </c>
      <c r="J14" s="26" t="s">
        <v>3061</v>
      </c>
      <c r="K14" s="5">
        <v>7</v>
      </c>
      <c r="L14" s="5" t="s">
        <v>257</v>
      </c>
      <c r="M14" s="5">
        <v>44101</v>
      </c>
      <c r="N14" s="2">
        <v>1</v>
      </c>
      <c r="O14" s="2">
        <v>1</v>
      </c>
      <c r="P14" s="2">
        <v>1</v>
      </c>
      <c r="Q14" s="2">
        <v>1</v>
      </c>
      <c r="R14" s="2">
        <v>1</v>
      </c>
      <c r="S14" s="2">
        <v>1</v>
      </c>
      <c r="T14" s="5">
        <v>0</v>
      </c>
      <c r="U14" s="2">
        <v>1</v>
      </c>
      <c r="V14" s="4" t="s">
        <v>2016</v>
      </c>
      <c r="W14" s="18" t="s">
        <v>1968</v>
      </c>
      <c r="X14" s="18" t="s">
        <v>1968</v>
      </c>
      <c r="Y14" s="18" t="s">
        <v>1968</v>
      </c>
      <c r="Z14" s="18" t="s">
        <v>1968</v>
      </c>
      <c r="AA14" s="18" t="s">
        <v>1968</v>
      </c>
      <c r="AB14" s="18" t="s">
        <v>1968</v>
      </c>
      <c r="AC14" s="18" t="s">
        <v>1970</v>
      </c>
      <c r="AD14" s="4"/>
    </row>
    <row r="15" spans="1:30" s="1" customFormat="1" ht="16" x14ac:dyDescent="0.2">
      <c r="A15" s="2" t="s">
        <v>2017</v>
      </c>
      <c r="B15" s="157" t="s">
        <v>5321</v>
      </c>
      <c r="C15" s="4" t="s">
        <v>2018</v>
      </c>
      <c r="D15" s="28">
        <v>2008</v>
      </c>
      <c r="E15" s="26" t="s">
        <v>462</v>
      </c>
      <c r="F15" s="131" t="s">
        <v>253</v>
      </c>
      <c r="G15" s="2" t="s">
        <v>2081</v>
      </c>
      <c r="H15" s="26" t="s">
        <v>2019</v>
      </c>
      <c r="I15" s="26" t="s">
        <v>315</v>
      </c>
      <c r="J15" s="26" t="s">
        <v>3058</v>
      </c>
      <c r="K15" s="5">
        <v>27</v>
      </c>
      <c r="L15" s="5" t="s">
        <v>257</v>
      </c>
      <c r="M15" s="5" t="s">
        <v>2020</v>
      </c>
      <c r="N15" s="2">
        <v>1</v>
      </c>
      <c r="O15" s="2">
        <v>1</v>
      </c>
      <c r="P15" s="2">
        <v>1</v>
      </c>
      <c r="Q15" s="2">
        <v>1</v>
      </c>
      <c r="R15" s="2">
        <v>1</v>
      </c>
      <c r="S15" s="2">
        <v>1</v>
      </c>
      <c r="T15" s="5">
        <v>0</v>
      </c>
      <c r="U15" s="2">
        <v>1</v>
      </c>
      <c r="V15" s="4" t="s">
        <v>2021</v>
      </c>
      <c r="W15" s="4" t="s">
        <v>1969</v>
      </c>
      <c r="X15" s="4" t="s">
        <v>1968</v>
      </c>
      <c r="Y15" s="4" t="s">
        <v>1968</v>
      </c>
      <c r="Z15" s="4" t="s">
        <v>1968</v>
      </c>
      <c r="AA15" s="4" t="s">
        <v>1969</v>
      </c>
      <c r="AB15" s="4" t="s">
        <v>1968</v>
      </c>
      <c r="AC15" s="18" t="s">
        <v>1970</v>
      </c>
      <c r="AD15" s="4"/>
    </row>
    <row r="16" spans="1:30" s="1" customFormat="1" ht="16" x14ac:dyDescent="0.2">
      <c r="A16" s="2" t="s">
        <v>2022</v>
      </c>
      <c r="B16" s="155"/>
      <c r="C16" s="29" t="s">
        <v>2023</v>
      </c>
      <c r="D16" s="28">
        <v>2014</v>
      </c>
      <c r="E16" s="26" t="s">
        <v>462</v>
      </c>
      <c r="F16" s="131" t="s">
        <v>253</v>
      </c>
      <c r="G16" s="2" t="s">
        <v>2083</v>
      </c>
      <c r="H16" s="26" t="s">
        <v>2024</v>
      </c>
      <c r="I16" s="26" t="s">
        <v>2025</v>
      </c>
      <c r="J16" s="26" t="s">
        <v>2025</v>
      </c>
      <c r="K16" s="5">
        <v>2</v>
      </c>
      <c r="L16" s="5" t="s">
        <v>257</v>
      </c>
      <c r="M16" s="5" t="s">
        <v>3109</v>
      </c>
      <c r="N16" s="2">
        <v>1</v>
      </c>
      <c r="O16" s="2">
        <v>1</v>
      </c>
      <c r="P16" s="2">
        <v>0.5</v>
      </c>
      <c r="Q16" s="2">
        <v>0.5</v>
      </c>
      <c r="R16" s="2">
        <v>1</v>
      </c>
      <c r="S16" s="2">
        <v>1</v>
      </c>
      <c r="T16" s="5">
        <v>0</v>
      </c>
      <c r="U16" s="2">
        <v>1</v>
      </c>
      <c r="V16" s="4" t="s">
        <v>2026</v>
      </c>
      <c r="W16" s="4" t="s">
        <v>1969</v>
      </c>
      <c r="X16" s="4" t="s">
        <v>1969</v>
      </c>
      <c r="Y16" s="4" t="s">
        <v>1968</v>
      </c>
      <c r="Z16" s="4" t="s">
        <v>1968</v>
      </c>
      <c r="AA16" s="4" t="s">
        <v>1968</v>
      </c>
      <c r="AB16" s="4" t="s">
        <v>1969</v>
      </c>
      <c r="AC16" s="18" t="s">
        <v>3116</v>
      </c>
      <c r="AD16" s="4"/>
    </row>
    <row r="17" spans="1:32" s="1" customFormat="1" ht="16" x14ac:dyDescent="0.2">
      <c r="A17" s="2" t="s">
        <v>2027</v>
      </c>
      <c r="B17" s="157" t="s">
        <v>5321</v>
      </c>
      <c r="C17" s="4" t="s">
        <v>2028</v>
      </c>
      <c r="D17" s="28">
        <v>1985</v>
      </c>
      <c r="E17" s="26" t="s">
        <v>462</v>
      </c>
      <c r="F17" s="131" t="s">
        <v>276</v>
      </c>
      <c r="G17" s="2" t="s">
        <v>2083</v>
      </c>
      <c r="H17" s="26" t="s">
        <v>2029</v>
      </c>
      <c r="I17" s="26" t="s">
        <v>450</v>
      </c>
      <c r="J17" s="26" t="s">
        <v>3058</v>
      </c>
      <c r="K17" s="5">
        <v>87</v>
      </c>
      <c r="L17" s="5" t="s">
        <v>257</v>
      </c>
      <c r="M17" s="5" t="s">
        <v>3110</v>
      </c>
      <c r="N17" s="2">
        <v>1</v>
      </c>
      <c r="O17" s="2">
        <v>1</v>
      </c>
      <c r="P17" s="2">
        <v>1</v>
      </c>
      <c r="Q17" s="2">
        <v>1</v>
      </c>
      <c r="R17" s="2">
        <v>1</v>
      </c>
      <c r="S17" s="2">
        <v>1</v>
      </c>
      <c r="T17" s="5">
        <v>0</v>
      </c>
      <c r="U17" s="2">
        <v>1</v>
      </c>
      <c r="V17" s="4" t="s">
        <v>2030</v>
      </c>
      <c r="W17" s="4" t="s">
        <v>1969</v>
      </c>
      <c r="X17" s="4" t="s">
        <v>1969</v>
      </c>
      <c r="Y17" s="4" t="s">
        <v>1968</v>
      </c>
      <c r="Z17" s="4" t="s">
        <v>1969</v>
      </c>
      <c r="AA17" s="4" t="s">
        <v>1968</v>
      </c>
      <c r="AB17" s="4" t="s">
        <v>1969</v>
      </c>
      <c r="AC17" s="18" t="s">
        <v>3116</v>
      </c>
      <c r="AD17" s="4"/>
    </row>
    <row r="18" spans="1:32" s="1" customFormat="1" ht="16" x14ac:dyDescent="0.2">
      <c r="A18" s="2" t="s">
        <v>2031</v>
      </c>
      <c r="B18" s="155" t="s">
        <v>5320</v>
      </c>
      <c r="C18" s="4" t="s">
        <v>2032</v>
      </c>
      <c r="D18" s="28">
        <v>2015</v>
      </c>
      <c r="E18" s="26" t="s">
        <v>462</v>
      </c>
      <c r="F18" s="131" t="s">
        <v>253</v>
      </c>
      <c r="G18" s="2" t="s">
        <v>2083</v>
      </c>
      <c r="H18" s="26" t="s">
        <v>2033</v>
      </c>
      <c r="I18" s="26" t="s">
        <v>298</v>
      </c>
      <c r="J18" s="26" t="s">
        <v>3070</v>
      </c>
      <c r="K18" s="5">
        <v>10</v>
      </c>
      <c r="L18" s="5">
        <v>4</v>
      </c>
      <c r="M18" s="5" t="s">
        <v>3111</v>
      </c>
      <c r="N18" s="2">
        <v>1</v>
      </c>
      <c r="O18" s="2">
        <v>1</v>
      </c>
      <c r="P18" s="2">
        <v>1</v>
      </c>
      <c r="Q18" s="2">
        <v>1</v>
      </c>
      <c r="R18" s="2">
        <v>1</v>
      </c>
      <c r="S18" s="2">
        <v>1</v>
      </c>
      <c r="T18" s="5">
        <v>0</v>
      </c>
      <c r="U18" s="2">
        <v>1</v>
      </c>
      <c r="V18" s="4" t="s">
        <v>2034</v>
      </c>
      <c r="W18" s="4" t="s">
        <v>1969</v>
      </c>
      <c r="X18" s="4" t="s">
        <v>1969</v>
      </c>
      <c r="Y18" s="4" t="s">
        <v>1968</v>
      </c>
      <c r="Z18" s="4" t="s">
        <v>1969</v>
      </c>
      <c r="AA18" s="4" t="s">
        <v>1968</v>
      </c>
      <c r="AB18" s="4" t="s">
        <v>1969</v>
      </c>
      <c r="AC18" s="18" t="s">
        <v>3116</v>
      </c>
      <c r="AD18" s="4"/>
    </row>
    <row r="19" spans="1:32" s="1" customFormat="1" ht="16" x14ac:dyDescent="0.2">
      <c r="A19" s="2" t="s">
        <v>2035</v>
      </c>
      <c r="B19" s="155" t="s">
        <v>5320</v>
      </c>
      <c r="C19" s="4" t="s">
        <v>2036</v>
      </c>
      <c r="D19" s="28">
        <v>2015</v>
      </c>
      <c r="E19" s="26" t="s">
        <v>462</v>
      </c>
      <c r="F19" s="131" t="s">
        <v>253</v>
      </c>
      <c r="G19" s="2" t="s">
        <v>2082</v>
      </c>
      <c r="H19" s="26" t="s">
        <v>2037</v>
      </c>
      <c r="I19" s="26" t="s">
        <v>2015</v>
      </c>
      <c r="J19" s="26" t="s">
        <v>3061</v>
      </c>
      <c r="K19" s="5">
        <v>5</v>
      </c>
      <c r="L19" s="5" t="s">
        <v>257</v>
      </c>
      <c r="M19" s="5">
        <v>18084</v>
      </c>
      <c r="N19" s="2">
        <v>1</v>
      </c>
      <c r="O19" s="2">
        <v>1</v>
      </c>
      <c r="P19" s="2">
        <v>1</v>
      </c>
      <c r="Q19" s="2">
        <v>1</v>
      </c>
      <c r="R19" s="2">
        <v>1</v>
      </c>
      <c r="S19" s="2">
        <v>1</v>
      </c>
      <c r="T19" s="5">
        <v>0</v>
      </c>
      <c r="U19" s="2">
        <v>1</v>
      </c>
      <c r="V19" s="4" t="s">
        <v>2038</v>
      </c>
      <c r="W19" s="4" t="s">
        <v>1968</v>
      </c>
      <c r="X19" s="4" t="s">
        <v>1968</v>
      </c>
      <c r="Y19" s="4" t="s">
        <v>1968</v>
      </c>
      <c r="Z19" s="4" t="s">
        <v>1968</v>
      </c>
      <c r="AA19" s="4" t="s">
        <v>1969</v>
      </c>
      <c r="AB19" s="4" t="s">
        <v>1969</v>
      </c>
      <c r="AC19" s="4" t="s">
        <v>1970</v>
      </c>
      <c r="AD19" s="3"/>
    </row>
    <row r="20" spans="1:32" s="1" customFormat="1" ht="16" x14ac:dyDescent="0.2">
      <c r="A20" s="2" t="s">
        <v>2040</v>
      </c>
      <c r="B20" s="155" t="s">
        <v>5322</v>
      </c>
      <c r="C20" s="4" t="s">
        <v>2041</v>
      </c>
      <c r="D20" s="28">
        <v>2016</v>
      </c>
      <c r="E20" s="26" t="s">
        <v>462</v>
      </c>
      <c r="F20" s="131" t="s">
        <v>253</v>
      </c>
      <c r="G20" s="2" t="s">
        <v>2081</v>
      </c>
      <c r="H20" s="26" t="s">
        <v>2042</v>
      </c>
      <c r="I20" s="26" t="s">
        <v>298</v>
      </c>
      <c r="J20" s="26" t="s">
        <v>3070</v>
      </c>
      <c r="K20" s="5">
        <v>11</v>
      </c>
      <c r="L20" s="5">
        <v>9</v>
      </c>
      <c r="M20" s="5" t="s">
        <v>2043</v>
      </c>
      <c r="N20" s="2">
        <v>1</v>
      </c>
      <c r="O20" s="2">
        <v>1</v>
      </c>
      <c r="P20" s="2">
        <v>1</v>
      </c>
      <c r="Q20" s="2">
        <v>1</v>
      </c>
      <c r="R20" s="2">
        <v>1</v>
      </c>
      <c r="S20" s="2">
        <v>1</v>
      </c>
      <c r="T20" s="5">
        <v>0</v>
      </c>
      <c r="U20" s="2">
        <v>1</v>
      </c>
      <c r="V20" s="4" t="s">
        <v>2044</v>
      </c>
      <c r="W20" s="4" t="s">
        <v>1969</v>
      </c>
      <c r="X20" s="4" t="s">
        <v>1968</v>
      </c>
      <c r="Y20" s="4" t="s">
        <v>1969</v>
      </c>
      <c r="Z20" s="4" t="s">
        <v>1968</v>
      </c>
      <c r="AA20" s="4" t="s">
        <v>1969</v>
      </c>
      <c r="AB20" s="4" t="s">
        <v>1968</v>
      </c>
      <c r="AC20" s="18" t="s">
        <v>3116</v>
      </c>
      <c r="AD20" s="4"/>
    </row>
    <row r="21" spans="1:32" s="1" customFormat="1" ht="16" x14ac:dyDescent="0.2">
      <c r="A21" s="2" t="s">
        <v>2045</v>
      </c>
      <c r="B21" s="155" t="s">
        <v>5320</v>
      </c>
      <c r="C21" s="4" t="s">
        <v>2046</v>
      </c>
      <c r="D21" s="28">
        <v>2018</v>
      </c>
      <c r="E21" s="30" t="s">
        <v>462</v>
      </c>
      <c r="F21" s="131" t="s">
        <v>253</v>
      </c>
      <c r="G21" s="2" t="s">
        <v>2081</v>
      </c>
      <c r="H21" s="30" t="s">
        <v>2047</v>
      </c>
      <c r="I21" s="30" t="s">
        <v>424</v>
      </c>
      <c r="J21" s="30" t="s">
        <v>2048</v>
      </c>
      <c r="K21" s="32">
        <v>135</v>
      </c>
      <c r="L21" s="32" t="s">
        <v>257</v>
      </c>
      <c r="M21" s="32" t="s">
        <v>2049</v>
      </c>
      <c r="N21" s="32">
        <v>1</v>
      </c>
      <c r="O21" s="32">
        <v>1</v>
      </c>
      <c r="P21" s="32">
        <v>1</v>
      </c>
      <c r="Q21" s="32">
        <v>1</v>
      </c>
      <c r="R21" s="32">
        <v>1</v>
      </c>
      <c r="S21" s="2">
        <v>1</v>
      </c>
      <c r="T21" s="5">
        <v>0</v>
      </c>
      <c r="U21" s="32">
        <v>1</v>
      </c>
      <c r="V21" s="3" t="s">
        <v>2050</v>
      </c>
      <c r="W21" s="3" t="s">
        <v>1969</v>
      </c>
      <c r="X21" s="3" t="s">
        <v>1968</v>
      </c>
      <c r="Y21" s="3" t="s">
        <v>1968</v>
      </c>
      <c r="Z21" s="3" t="s">
        <v>1968</v>
      </c>
      <c r="AA21" s="3" t="s">
        <v>1969</v>
      </c>
      <c r="AB21" s="3" t="s">
        <v>1968</v>
      </c>
      <c r="AC21" s="18" t="s">
        <v>3116</v>
      </c>
      <c r="AD21" s="4"/>
    </row>
    <row r="22" spans="1:32" s="1" customFormat="1" ht="16" x14ac:dyDescent="0.2">
      <c r="A22" s="2" t="s">
        <v>2052</v>
      </c>
      <c r="B22" s="157" t="s">
        <v>5321</v>
      </c>
      <c r="C22" s="29" t="s">
        <v>2053</v>
      </c>
      <c r="D22" s="28">
        <v>1984</v>
      </c>
      <c r="E22" s="26" t="s">
        <v>2054</v>
      </c>
      <c r="F22" s="131" t="s">
        <v>276</v>
      </c>
      <c r="G22" s="2" t="s">
        <v>2084</v>
      </c>
      <c r="H22" s="26" t="s">
        <v>2055</v>
      </c>
      <c r="I22" s="79" t="s">
        <v>3020</v>
      </c>
      <c r="J22" s="26" t="s">
        <v>2056</v>
      </c>
      <c r="K22" s="5" t="s">
        <v>257</v>
      </c>
      <c r="L22" s="5">
        <v>87</v>
      </c>
      <c r="M22" s="5">
        <v>58</v>
      </c>
      <c r="N22" s="2">
        <v>1</v>
      </c>
      <c r="O22" s="2">
        <v>1</v>
      </c>
      <c r="P22" s="2">
        <v>1</v>
      </c>
      <c r="Q22" s="2">
        <v>1</v>
      </c>
      <c r="R22" s="2">
        <v>1</v>
      </c>
      <c r="S22" s="2">
        <v>1</v>
      </c>
      <c r="T22" s="5">
        <v>0</v>
      </c>
      <c r="U22" s="2">
        <v>1</v>
      </c>
      <c r="V22" s="4" t="s">
        <v>1990</v>
      </c>
      <c r="W22" s="4" t="s">
        <v>1968</v>
      </c>
      <c r="X22" s="4" t="s">
        <v>1968</v>
      </c>
      <c r="Y22" s="4" t="s">
        <v>1968</v>
      </c>
      <c r="Z22" s="4" t="s">
        <v>1968</v>
      </c>
      <c r="AA22" s="4" t="s">
        <v>1968</v>
      </c>
      <c r="AB22" s="4" t="s">
        <v>1968</v>
      </c>
      <c r="AC22" s="18" t="s">
        <v>3116</v>
      </c>
      <c r="AD22" s="4"/>
    </row>
    <row r="23" spans="1:32" s="1" customFormat="1" ht="16" x14ac:dyDescent="0.2">
      <c r="A23" s="2" t="s">
        <v>2057</v>
      </c>
      <c r="B23" s="155" t="s">
        <v>5320</v>
      </c>
      <c r="C23" s="4" t="s">
        <v>2058</v>
      </c>
      <c r="D23" s="28">
        <v>1992</v>
      </c>
      <c r="E23" s="26" t="s">
        <v>462</v>
      </c>
      <c r="F23" s="131" t="s">
        <v>253</v>
      </c>
      <c r="G23" s="2" t="s">
        <v>2084</v>
      </c>
      <c r="H23" s="26" t="s">
        <v>2059</v>
      </c>
      <c r="I23" s="26" t="s">
        <v>315</v>
      </c>
      <c r="J23" s="26" t="s">
        <v>3058</v>
      </c>
      <c r="K23" s="5">
        <v>11</v>
      </c>
      <c r="L23" s="5">
        <v>3</v>
      </c>
      <c r="M23" s="5" t="s">
        <v>2060</v>
      </c>
      <c r="N23" s="2">
        <v>1</v>
      </c>
      <c r="O23" s="2">
        <v>1</v>
      </c>
      <c r="P23" s="2">
        <v>1</v>
      </c>
      <c r="Q23" s="2">
        <v>1</v>
      </c>
      <c r="R23" s="2">
        <v>1</v>
      </c>
      <c r="S23" s="2">
        <v>1</v>
      </c>
      <c r="T23" s="5">
        <v>0</v>
      </c>
      <c r="U23" s="2">
        <v>1</v>
      </c>
      <c r="V23" s="4" t="s">
        <v>1990</v>
      </c>
      <c r="W23" s="4" t="s">
        <v>1969</v>
      </c>
      <c r="X23" s="4" t="s">
        <v>1968</v>
      </c>
      <c r="Y23" s="4" t="s">
        <v>1968</v>
      </c>
      <c r="Z23" s="4" t="s">
        <v>1968</v>
      </c>
      <c r="AA23" s="4" t="s">
        <v>1968</v>
      </c>
      <c r="AB23" s="4" t="s">
        <v>1968</v>
      </c>
      <c r="AC23" s="18" t="s">
        <v>3116</v>
      </c>
      <c r="AD23" s="4"/>
    </row>
    <row r="24" spans="1:32" s="1" customFormat="1" ht="16" x14ac:dyDescent="0.2">
      <c r="A24" s="2" t="s">
        <v>2061</v>
      </c>
      <c r="B24" s="155"/>
      <c r="C24" s="4" t="s">
        <v>2058</v>
      </c>
      <c r="D24" s="28">
        <v>2001</v>
      </c>
      <c r="E24" s="26" t="s">
        <v>2062</v>
      </c>
      <c r="F24" s="131" t="s">
        <v>253</v>
      </c>
      <c r="G24" s="2" t="s">
        <v>2082</v>
      </c>
      <c r="H24" s="26" t="s">
        <v>451</v>
      </c>
      <c r="I24" s="26" t="s">
        <v>3014</v>
      </c>
      <c r="J24" s="26" t="s">
        <v>3113</v>
      </c>
      <c r="K24" s="5" t="s">
        <v>257</v>
      </c>
      <c r="L24" s="5" t="s">
        <v>257</v>
      </c>
      <c r="M24" s="5" t="s">
        <v>2063</v>
      </c>
      <c r="N24" s="2">
        <v>1</v>
      </c>
      <c r="O24" s="2">
        <v>1</v>
      </c>
      <c r="P24" s="2">
        <v>1</v>
      </c>
      <c r="Q24" s="2">
        <v>1</v>
      </c>
      <c r="R24" s="2">
        <v>1</v>
      </c>
      <c r="S24" s="2">
        <v>1</v>
      </c>
      <c r="T24" s="5">
        <v>0</v>
      </c>
      <c r="U24" s="2">
        <v>1</v>
      </c>
      <c r="V24" s="4" t="s">
        <v>2064</v>
      </c>
      <c r="W24" s="4" t="s">
        <v>1969</v>
      </c>
      <c r="X24" s="4" t="s">
        <v>1968</v>
      </c>
      <c r="Y24" s="4" t="s">
        <v>1968</v>
      </c>
      <c r="Z24" s="4" t="s">
        <v>1968</v>
      </c>
      <c r="AA24" s="4" t="s">
        <v>1969</v>
      </c>
      <c r="AB24" s="4" t="s">
        <v>1968</v>
      </c>
      <c r="AC24" s="4" t="s">
        <v>1970</v>
      </c>
      <c r="AD24" s="3"/>
    </row>
    <row r="25" spans="1:32" s="1" customFormat="1" ht="16" x14ac:dyDescent="0.2">
      <c r="A25" s="2" t="s">
        <v>2065</v>
      </c>
      <c r="B25" s="155"/>
      <c r="C25" s="4" t="s">
        <v>2066</v>
      </c>
      <c r="D25" s="2">
        <v>2007</v>
      </c>
      <c r="E25" s="26" t="s">
        <v>462</v>
      </c>
      <c r="F25" s="131" t="s">
        <v>253</v>
      </c>
      <c r="G25" s="2" t="s">
        <v>2080</v>
      </c>
      <c r="H25" s="26" t="s">
        <v>2067</v>
      </c>
      <c r="I25" s="26" t="s">
        <v>1964</v>
      </c>
      <c r="J25" s="26" t="s">
        <v>3112</v>
      </c>
      <c r="K25" s="5">
        <v>52</v>
      </c>
      <c r="L25" s="5">
        <v>2</v>
      </c>
      <c r="M25" s="5" t="s">
        <v>2068</v>
      </c>
      <c r="N25" s="2">
        <v>1</v>
      </c>
      <c r="O25" s="2">
        <v>1</v>
      </c>
      <c r="P25" s="2">
        <v>1</v>
      </c>
      <c r="Q25" s="2">
        <v>1</v>
      </c>
      <c r="R25" s="2">
        <v>1</v>
      </c>
      <c r="S25" s="2">
        <v>1</v>
      </c>
      <c r="T25" s="5">
        <v>0</v>
      </c>
      <c r="U25" s="2">
        <v>1</v>
      </c>
      <c r="V25" s="4" t="s">
        <v>2069</v>
      </c>
      <c r="W25" s="4" t="s">
        <v>1969</v>
      </c>
      <c r="X25" s="4" t="s">
        <v>1968</v>
      </c>
      <c r="Y25" s="4" t="s">
        <v>1968</v>
      </c>
      <c r="Z25" s="4" t="s">
        <v>1968</v>
      </c>
      <c r="AA25" s="4" t="s">
        <v>1968</v>
      </c>
      <c r="AB25" s="4" t="s">
        <v>1968</v>
      </c>
      <c r="AC25" s="4" t="s">
        <v>1970</v>
      </c>
      <c r="AD25" s="3"/>
    </row>
    <row r="26" spans="1:32" s="1" customFormat="1" ht="16" x14ac:dyDescent="0.2">
      <c r="A26" s="2" t="s">
        <v>2070</v>
      </c>
      <c r="B26" s="155"/>
      <c r="C26" s="4" t="s">
        <v>2071</v>
      </c>
      <c r="D26" s="2">
        <v>1982</v>
      </c>
      <c r="E26" s="26" t="s">
        <v>462</v>
      </c>
      <c r="F26" s="131" t="s">
        <v>276</v>
      </c>
      <c r="G26" s="2" t="s">
        <v>2080</v>
      </c>
      <c r="H26" s="26" t="s">
        <v>2072</v>
      </c>
      <c r="I26" s="26" t="s">
        <v>450</v>
      </c>
      <c r="J26" s="26" t="s">
        <v>3058</v>
      </c>
      <c r="K26" s="5">
        <v>68</v>
      </c>
      <c r="L26" s="5" t="s">
        <v>257</v>
      </c>
      <c r="M26" s="5" t="s">
        <v>2073</v>
      </c>
      <c r="N26" s="2">
        <v>1</v>
      </c>
      <c r="O26" s="2">
        <v>1</v>
      </c>
      <c r="P26" s="2">
        <v>1</v>
      </c>
      <c r="Q26" s="2">
        <v>1</v>
      </c>
      <c r="R26" s="2">
        <v>1</v>
      </c>
      <c r="S26" s="2">
        <v>1</v>
      </c>
      <c r="T26" s="5">
        <v>0</v>
      </c>
      <c r="U26" s="2">
        <v>1</v>
      </c>
      <c r="V26" s="4" t="s">
        <v>2074</v>
      </c>
      <c r="W26" s="4" t="s">
        <v>1969</v>
      </c>
      <c r="X26" s="4" t="s">
        <v>1968</v>
      </c>
      <c r="Y26" s="4" t="s">
        <v>1968</v>
      </c>
      <c r="Z26" s="4" t="s">
        <v>1968</v>
      </c>
      <c r="AA26" s="4" t="s">
        <v>1968</v>
      </c>
      <c r="AB26" s="4" t="s">
        <v>1968</v>
      </c>
      <c r="AC26" s="4" t="s">
        <v>1970</v>
      </c>
      <c r="AD26" s="24" t="s">
        <v>5325</v>
      </c>
      <c r="AE26" s="24" t="s">
        <v>5323</v>
      </c>
      <c r="AF26" s="24" t="s">
        <v>5324</v>
      </c>
    </row>
    <row r="27" spans="1:32" ht="13.5" customHeight="1" x14ac:dyDescent="0.2">
      <c r="A27" s="2"/>
      <c r="B27" s="155"/>
      <c r="C27" s="4"/>
      <c r="D27" s="2"/>
      <c r="G27" s="2"/>
      <c r="V27" s="4"/>
      <c r="W27" s="4"/>
      <c r="X27" s="4"/>
      <c r="Y27" s="4"/>
      <c r="Z27" s="4"/>
      <c r="AA27" s="4"/>
      <c r="AB27" s="4"/>
      <c r="AC27" s="4"/>
      <c r="AD27" s="57">
        <f>COUNTIF(AC5:AC26, "low")/22*100</f>
        <v>0</v>
      </c>
      <c r="AE27" s="57">
        <f>COUNTIF(AC5:AC26, "moderate")/22*100</f>
        <v>45.454545454545453</v>
      </c>
      <c r="AF27" s="158">
        <f>100-AE27-AD27</f>
        <v>54.545454545454547</v>
      </c>
    </row>
    <row r="28" spans="1:32" ht="16" x14ac:dyDescent="0.2">
      <c r="A28" s="19" t="s">
        <v>1959</v>
      </c>
      <c r="B28" s="19"/>
      <c r="C28" s="20"/>
      <c r="D28" s="21"/>
      <c r="E28" s="31"/>
      <c r="F28" s="31"/>
      <c r="G28" s="21"/>
      <c r="H28" s="31"/>
      <c r="I28" s="31"/>
      <c r="J28" s="31"/>
      <c r="K28" s="21"/>
      <c r="L28" s="21"/>
      <c r="M28" s="21"/>
      <c r="N28" s="21"/>
      <c r="O28" s="21"/>
      <c r="P28" s="21"/>
      <c r="Q28" s="21"/>
      <c r="R28" s="21"/>
      <c r="S28" s="21"/>
      <c r="T28" s="21"/>
      <c r="U28" s="21"/>
      <c r="V28" s="22"/>
      <c r="W28" s="23"/>
      <c r="X28" s="23"/>
      <c r="Y28" s="23"/>
      <c r="Z28" s="23"/>
      <c r="AA28" s="23"/>
      <c r="AB28" s="23"/>
      <c r="AC28" s="23"/>
    </row>
    <row r="29" spans="1:32" ht="16" x14ac:dyDescent="0.2">
      <c r="A29" s="2" t="s">
        <v>251</v>
      </c>
      <c r="B29" s="155"/>
      <c r="C29" s="4" t="s">
        <v>3056</v>
      </c>
      <c r="D29" s="2">
        <v>1991</v>
      </c>
      <c r="E29" s="26" t="s">
        <v>462</v>
      </c>
      <c r="F29" s="131" t="s">
        <v>253</v>
      </c>
      <c r="G29" s="2" t="s">
        <v>2080</v>
      </c>
      <c r="H29" s="26" t="s">
        <v>258</v>
      </c>
      <c r="I29" s="26" t="s">
        <v>315</v>
      </c>
      <c r="J29" s="26" t="s">
        <v>3058</v>
      </c>
      <c r="K29" s="5">
        <v>9</v>
      </c>
      <c r="L29" s="5" t="s">
        <v>257</v>
      </c>
      <c r="M29" s="5" t="s">
        <v>3064</v>
      </c>
      <c r="N29" s="2">
        <v>1</v>
      </c>
      <c r="O29" s="5">
        <v>1</v>
      </c>
      <c r="P29" s="5">
        <v>1</v>
      </c>
      <c r="Q29" s="5">
        <v>1</v>
      </c>
      <c r="R29" s="5">
        <v>1</v>
      </c>
      <c r="S29" s="2">
        <v>1</v>
      </c>
      <c r="T29" s="5">
        <v>1</v>
      </c>
      <c r="U29" s="2">
        <v>0</v>
      </c>
      <c r="V29" s="4"/>
      <c r="W29" s="18" t="s">
        <v>1968</v>
      </c>
      <c r="X29" s="18" t="s">
        <v>1968</v>
      </c>
      <c r="Y29" s="18" t="s">
        <v>1968</v>
      </c>
      <c r="Z29" s="18" t="s">
        <v>1969</v>
      </c>
      <c r="AA29" s="18" t="s">
        <v>1969</v>
      </c>
      <c r="AB29" s="18" t="s">
        <v>1968</v>
      </c>
      <c r="AC29" s="18" t="s">
        <v>3116</v>
      </c>
    </row>
    <row r="30" spans="1:32" ht="16" x14ac:dyDescent="0.2">
      <c r="A30" s="2" t="s">
        <v>259</v>
      </c>
      <c r="B30" s="155"/>
      <c r="C30" s="4" t="s">
        <v>3055</v>
      </c>
      <c r="D30" s="2">
        <v>2000</v>
      </c>
      <c r="E30" s="30" t="s">
        <v>512</v>
      </c>
      <c r="F30" s="131" t="s">
        <v>253</v>
      </c>
      <c r="G30" s="2" t="s">
        <v>2080</v>
      </c>
      <c r="H30" s="26" t="s">
        <v>264</v>
      </c>
      <c r="I30" s="26" t="s">
        <v>3059</v>
      </c>
      <c r="J30" s="26" t="s">
        <v>3060</v>
      </c>
      <c r="K30" s="5" t="s">
        <v>257</v>
      </c>
      <c r="L30" s="5" t="s">
        <v>257</v>
      </c>
      <c r="M30" s="5" t="s">
        <v>257</v>
      </c>
      <c r="N30" s="2">
        <v>1</v>
      </c>
      <c r="O30" s="5">
        <v>1</v>
      </c>
      <c r="P30" s="5">
        <v>1</v>
      </c>
      <c r="Q30" s="5">
        <v>1</v>
      </c>
      <c r="R30" s="5">
        <v>1</v>
      </c>
      <c r="S30" s="2">
        <v>1</v>
      </c>
      <c r="T30" s="5">
        <v>1</v>
      </c>
      <c r="U30" s="2">
        <v>0</v>
      </c>
      <c r="V30" s="4"/>
      <c r="W30" s="18" t="s">
        <v>1969</v>
      </c>
      <c r="X30" s="18" t="s">
        <v>1968</v>
      </c>
      <c r="Y30" s="18" t="s">
        <v>1968</v>
      </c>
      <c r="Z30" s="18" t="s">
        <v>1969</v>
      </c>
      <c r="AA30" s="18" t="s">
        <v>1969</v>
      </c>
      <c r="AB30" s="18" t="s">
        <v>1968</v>
      </c>
      <c r="AC30" s="18" t="s">
        <v>3116</v>
      </c>
    </row>
    <row r="31" spans="1:32" ht="16" x14ac:dyDescent="0.2">
      <c r="A31" s="2" t="s">
        <v>265</v>
      </c>
      <c r="B31" s="155"/>
      <c r="C31" s="24" t="s">
        <v>3054</v>
      </c>
      <c r="D31" s="2">
        <v>2017</v>
      </c>
      <c r="E31" s="26" t="s">
        <v>462</v>
      </c>
      <c r="F31" s="131" t="s">
        <v>253</v>
      </c>
      <c r="G31" s="2" t="s">
        <v>2080</v>
      </c>
      <c r="H31" s="26" t="s">
        <v>270</v>
      </c>
      <c r="I31" s="26" t="s">
        <v>2015</v>
      </c>
      <c r="J31" s="26" t="s">
        <v>3061</v>
      </c>
      <c r="K31" s="5">
        <v>7</v>
      </c>
      <c r="L31" s="5" t="s">
        <v>257</v>
      </c>
      <c r="M31" s="5">
        <v>2716</v>
      </c>
      <c r="N31" s="5">
        <v>1</v>
      </c>
      <c r="O31" s="5">
        <v>1</v>
      </c>
      <c r="P31" s="5">
        <v>1</v>
      </c>
      <c r="Q31" s="5">
        <v>1</v>
      </c>
      <c r="R31" s="5">
        <v>1</v>
      </c>
      <c r="S31" s="2">
        <v>1</v>
      </c>
      <c r="T31" s="5">
        <v>1</v>
      </c>
      <c r="U31" s="5">
        <v>0</v>
      </c>
      <c r="V31" s="4" t="s">
        <v>271</v>
      </c>
      <c r="W31" s="18" t="s">
        <v>1968</v>
      </c>
      <c r="X31" s="18" t="s">
        <v>1968</v>
      </c>
      <c r="Y31" s="18" t="s">
        <v>1968</v>
      </c>
      <c r="Z31" s="18" t="s">
        <v>1968</v>
      </c>
      <c r="AA31" s="18" t="s">
        <v>1968</v>
      </c>
      <c r="AB31" s="18" t="s">
        <v>1968</v>
      </c>
      <c r="AC31" s="18" t="s">
        <v>1970</v>
      </c>
    </row>
    <row r="32" spans="1:32" ht="16" x14ac:dyDescent="0.2">
      <c r="A32" s="2" t="s">
        <v>272</v>
      </c>
      <c r="B32" s="155"/>
      <c r="C32" s="4" t="s">
        <v>3053</v>
      </c>
      <c r="D32" s="2">
        <v>2017</v>
      </c>
      <c r="E32" s="26" t="s">
        <v>462</v>
      </c>
      <c r="F32" s="131" t="s">
        <v>253</v>
      </c>
      <c r="G32" s="2" t="s">
        <v>2080</v>
      </c>
      <c r="H32" s="26" t="s">
        <v>274</v>
      </c>
      <c r="I32" s="26" t="s">
        <v>424</v>
      </c>
      <c r="J32" s="26" t="s">
        <v>3062</v>
      </c>
      <c r="K32" s="5">
        <v>125</v>
      </c>
      <c r="L32" s="5" t="s">
        <v>257</v>
      </c>
      <c r="M32" s="5" t="s">
        <v>3063</v>
      </c>
      <c r="N32" s="5">
        <v>1</v>
      </c>
      <c r="O32" s="5">
        <v>1</v>
      </c>
      <c r="P32" s="5">
        <v>1</v>
      </c>
      <c r="Q32" s="5">
        <v>1</v>
      </c>
      <c r="R32" s="5">
        <v>1</v>
      </c>
      <c r="S32" s="2">
        <v>1</v>
      </c>
      <c r="T32" s="5">
        <v>1</v>
      </c>
      <c r="U32" s="5">
        <v>0</v>
      </c>
      <c r="V32" s="4"/>
      <c r="W32" s="18" t="s">
        <v>1968</v>
      </c>
      <c r="X32" s="18" t="s">
        <v>1968</v>
      </c>
      <c r="Y32" s="18" t="s">
        <v>1968</v>
      </c>
      <c r="Z32" s="18" t="s">
        <v>1968</v>
      </c>
      <c r="AA32" s="18" t="s">
        <v>1968</v>
      </c>
      <c r="AB32" s="18" t="s">
        <v>1968</v>
      </c>
      <c r="AC32" s="18" t="s">
        <v>1970</v>
      </c>
    </row>
    <row r="33" spans="1:29" ht="16" x14ac:dyDescent="0.2">
      <c r="A33" s="2" t="s">
        <v>275</v>
      </c>
      <c r="B33" s="155"/>
      <c r="C33" s="25" t="s">
        <v>3052</v>
      </c>
      <c r="D33" s="2">
        <v>2007</v>
      </c>
      <c r="E33" s="26" t="s">
        <v>2062</v>
      </c>
      <c r="F33" s="131" t="s">
        <v>276</v>
      </c>
      <c r="G33" s="2" t="s">
        <v>2080</v>
      </c>
      <c r="H33" s="26" t="s">
        <v>2086</v>
      </c>
      <c r="I33" s="34" t="s">
        <v>2094</v>
      </c>
      <c r="J33" s="26" t="s">
        <v>3072</v>
      </c>
      <c r="K33" s="5" t="s">
        <v>257</v>
      </c>
      <c r="L33" s="5" t="s">
        <v>257</v>
      </c>
      <c r="M33" s="5">
        <v>114</v>
      </c>
      <c r="N33" s="5">
        <v>1</v>
      </c>
      <c r="O33" s="5">
        <v>1</v>
      </c>
      <c r="P33" s="5">
        <v>1</v>
      </c>
      <c r="Q33" s="5">
        <v>1</v>
      </c>
      <c r="R33" s="5">
        <v>1</v>
      </c>
      <c r="S33" s="2">
        <v>1</v>
      </c>
      <c r="T33" s="5">
        <v>1</v>
      </c>
      <c r="U33" s="5">
        <v>0</v>
      </c>
      <c r="V33" s="4" t="s">
        <v>277</v>
      </c>
      <c r="W33" s="18" t="s">
        <v>1969</v>
      </c>
      <c r="X33" s="18" t="s">
        <v>1968</v>
      </c>
      <c r="Y33" s="18" t="s">
        <v>1968</v>
      </c>
      <c r="Z33" s="18" t="s">
        <v>1968</v>
      </c>
      <c r="AA33" s="18" t="s">
        <v>1969</v>
      </c>
      <c r="AB33" s="18" t="s">
        <v>1968</v>
      </c>
      <c r="AC33" s="18" t="s">
        <v>3116</v>
      </c>
    </row>
    <row r="34" spans="1:29" ht="16" x14ac:dyDescent="0.2">
      <c r="A34" s="2" t="s">
        <v>278</v>
      </c>
      <c r="B34" s="155"/>
      <c r="C34" s="25" t="s">
        <v>3051</v>
      </c>
      <c r="D34" s="2">
        <v>1990</v>
      </c>
      <c r="E34" s="26" t="s">
        <v>462</v>
      </c>
      <c r="F34" s="131" t="s">
        <v>253</v>
      </c>
      <c r="G34" s="2" t="s">
        <v>2080</v>
      </c>
      <c r="H34" s="26" t="s">
        <v>280</v>
      </c>
      <c r="I34" s="26" t="s">
        <v>315</v>
      </c>
      <c r="J34" s="26" t="s">
        <v>3058</v>
      </c>
      <c r="K34" s="5">
        <v>9</v>
      </c>
      <c r="L34" s="5" t="s">
        <v>257</v>
      </c>
      <c r="M34" s="5" t="s">
        <v>3073</v>
      </c>
      <c r="N34" s="5">
        <v>1</v>
      </c>
      <c r="O34" s="5">
        <v>1</v>
      </c>
      <c r="P34" s="5">
        <v>1</v>
      </c>
      <c r="Q34" s="5">
        <v>1</v>
      </c>
      <c r="R34" s="5">
        <v>1</v>
      </c>
      <c r="S34" s="2">
        <v>1</v>
      </c>
      <c r="T34" s="5">
        <v>1</v>
      </c>
      <c r="U34" s="5">
        <v>0</v>
      </c>
      <c r="V34" s="4"/>
      <c r="W34" s="18" t="s">
        <v>1968</v>
      </c>
      <c r="X34" s="18" t="s">
        <v>1968</v>
      </c>
      <c r="Y34" s="18" t="s">
        <v>1968</v>
      </c>
      <c r="Z34" s="18" t="s">
        <v>1968</v>
      </c>
      <c r="AA34" s="18" t="s">
        <v>1969</v>
      </c>
      <c r="AB34" s="18" t="s">
        <v>1968</v>
      </c>
      <c r="AC34" s="18" t="s">
        <v>1970</v>
      </c>
    </row>
    <row r="35" spans="1:29" ht="16" x14ac:dyDescent="0.2">
      <c r="A35" s="2" t="s">
        <v>281</v>
      </c>
      <c r="B35" s="155"/>
      <c r="C35" s="25" t="s">
        <v>3051</v>
      </c>
      <c r="D35" s="2">
        <v>1990</v>
      </c>
      <c r="E35" s="26" t="s">
        <v>462</v>
      </c>
      <c r="F35" s="131" t="s">
        <v>253</v>
      </c>
      <c r="G35" s="2" t="s">
        <v>2080</v>
      </c>
      <c r="H35" s="26" t="s">
        <v>283</v>
      </c>
      <c r="I35" s="26" t="s">
        <v>450</v>
      </c>
      <c r="J35" s="26" t="s">
        <v>3058</v>
      </c>
      <c r="K35" s="5">
        <v>104</v>
      </c>
      <c r="L35" s="5" t="s">
        <v>257</v>
      </c>
      <c r="M35" s="5" t="s">
        <v>3074</v>
      </c>
      <c r="N35" s="5">
        <v>1</v>
      </c>
      <c r="O35" s="5">
        <v>1</v>
      </c>
      <c r="P35" s="5">
        <v>1</v>
      </c>
      <c r="Q35" s="5">
        <v>1</v>
      </c>
      <c r="R35" s="5">
        <v>1</v>
      </c>
      <c r="S35" s="2">
        <v>1</v>
      </c>
      <c r="T35" s="5">
        <v>1</v>
      </c>
      <c r="U35" s="5">
        <v>0</v>
      </c>
      <c r="V35" s="4"/>
      <c r="W35" s="18" t="s">
        <v>1968</v>
      </c>
      <c r="X35" s="18" t="s">
        <v>1968</v>
      </c>
      <c r="Y35" s="18" t="s">
        <v>1968</v>
      </c>
      <c r="Z35" s="18" t="s">
        <v>1968</v>
      </c>
      <c r="AA35" s="18" t="s">
        <v>1969</v>
      </c>
      <c r="AB35" s="18" t="s">
        <v>1968</v>
      </c>
      <c r="AC35" s="18" t="s">
        <v>1970</v>
      </c>
    </row>
    <row r="36" spans="1:29" ht="16" x14ac:dyDescent="0.2">
      <c r="A36" s="2" t="s">
        <v>3018</v>
      </c>
      <c r="B36" s="155" t="s">
        <v>5320</v>
      </c>
      <c r="C36" s="25" t="s">
        <v>3051</v>
      </c>
      <c r="D36" s="2">
        <v>1989</v>
      </c>
      <c r="E36" s="26" t="s">
        <v>2062</v>
      </c>
      <c r="F36" s="131" t="s">
        <v>253</v>
      </c>
      <c r="G36" s="2" t="s">
        <v>2080</v>
      </c>
      <c r="H36" s="26" t="s">
        <v>288</v>
      </c>
      <c r="I36" s="26" t="s">
        <v>3019</v>
      </c>
      <c r="J36" s="26" t="s">
        <v>3113</v>
      </c>
      <c r="K36" s="5" t="s">
        <v>257</v>
      </c>
      <c r="L36" s="5" t="s">
        <v>257</v>
      </c>
      <c r="M36" s="5">
        <v>338</v>
      </c>
      <c r="N36" s="5">
        <v>1</v>
      </c>
      <c r="O36" s="5">
        <v>1</v>
      </c>
      <c r="P36" s="5">
        <v>1</v>
      </c>
      <c r="Q36" s="5">
        <v>1</v>
      </c>
      <c r="R36" s="5">
        <v>1</v>
      </c>
      <c r="S36" s="2">
        <v>1</v>
      </c>
      <c r="T36" s="5">
        <v>1</v>
      </c>
      <c r="U36" s="5">
        <v>0</v>
      </c>
      <c r="V36" s="4" t="s">
        <v>289</v>
      </c>
      <c r="W36" s="18" t="s">
        <v>1969</v>
      </c>
      <c r="X36" s="18" t="s">
        <v>1968</v>
      </c>
      <c r="Y36" s="18" t="s">
        <v>1968</v>
      </c>
      <c r="Z36" s="18" t="s">
        <v>1968</v>
      </c>
      <c r="AA36" s="18" t="s">
        <v>1969</v>
      </c>
      <c r="AB36" s="18" t="s">
        <v>1968</v>
      </c>
      <c r="AC36" s="18" t="s">
        <v>3116</v>
      </c>
    </row>
    <row r="37" spans="1:29" ht="16" x14ac:dyDescent="0.2">
      <c r="A37" s="2" t="s">
        <v>292</v>
      </c>
      <c r="B37" s="155"/>
      <c r="C37" s="4" t="s">
        <v>3050</v>
      </c>
      <c r="D37" s="2">
        <v>2014</v>
      </c>
      <c r="E37" s="26" t="s">
        <v>462</v>
      </c>
      <c r="F37" s="131" t="s">
        <v>253</v>
      </c>
      <c r="G37" s="2" t="s">
        <v>2080</v>
      </c>
      <c r="H37" s="26" t="s">
        <v>297</v>
      </c>
      <c r="I37" s="26" t="s">
        <v>298</v>
      </c>
      <c r="J37" s="26" t="s">
        <v>3070</v>
      </c>
      <c r="K37" s="5">
        <v>9</v>
      </c>
      <c r="L37" s="5">
        <v>9</v>
      </c>
      <c r="M37" s="5" t="s">
        <v>3075</v>
      </c>
      <c r="N37" s="5">
        <v>1</v>
      </c>
      <c r="O37" s="5">
        <v>1</v>
      </c>
      <c r="P37" s="5">
        <v>1</v>
      </c>
      <c r="Q37" s="5">
        <v>1</v>
      </c>
      <c r="R37" s="5">
        <v>1</v>
      </c>
      <c r="S37" s="2">
        <v>1</v>
      </c>
      <c r="T37" s="5">
        <v>1</v>
      </c>
      <c r="U37" s="5">
        <v>0</v>
      </c>
      <c r="V37" s="26" t="s">
        <v>299</v>
      </c>
      <c r="W37" s="18" t="s">
        <v>1968</v>
      </c>
      <c r="X37" s="18" t="s">
        <v>1968</v>
      </c>
      <c r="Y37" s="18" t="s">
        <v>1968</v>
      </c>
      <c r="Z37" s="18" t="s">
        <v>1968</v>
      </c>
      <c r="AA37" s="18" t="s">
        <v>1968</v>
      </c>
      <c r="AB37" s="18" t="s">
        <v>1968</v>
      </c>
      <c r="AC37" s="18" t="s">
        <v>1970</v>
      </c>
    </row>
    <row r="38" spans="1:29" ht="16" x14ac:dyDescent="0.2">
      <c r="A38" s="2" t="s">
        <v>300</v>
      </c>
      <c r="B38" s="155"/>
      <c r="C38" s="4" t="s">
        <v>3049</v>
      </c>
      <c r="D38" s="2">
        <v>2008</v>
      </c>
      <c r="E38" s="26" t="s">
        <v>2079</v>
      </c>
      <c r="F38" s="131" t="s">
        <v>276</v>
      </c>
      <c r="G38" s="2" t="s">
        <v>2080</v>
      </c>
      <c r="H38" s="26" t="s">
        <v>303</v>
      </c>
      <c r="I38" s="26" t="s">
        <v>3076</v>
      </c>
      <c r="J38" s="26" t="s">
        <v>3060</v>
      </c>
      <c r="K38" s="5">
        <v>2</v>
      </c>
      <c r="L38" s="5" t="s">
        <v>257</v>
      </c>
      <c r="M38" s="5" t="s">
        <v>2095</v>
      </c>
      <c r="N38" s="5">
        <v>1</v>
      </c>
      <c r="O38" s="5">
        <v>1</v>
      </c>
      <c r="P38" s="5">
        <v>1</v>
      </c>
      <c r="Q38" s="5">
        <v>1</v>
      </c>
      <c r="R38" s="5">
        <v>1</v>
      </c>
      <c r="S38" s="2">
        <v>1</v>
      </c>
      <c r="T38" s="5">
        <v>1</v>
      </c>
      <c r="U38" s="5">
        <v>0</v>
      </c>
      <c r="V38" s="4" t="s">
        <v>304</v>
      </c>
      <c r="W38" s="18" t="s">
        <v>1968</v>
      </c>
      <c r="X38" s="18" t="s">
        <v>1968</v>
      </c>
      <c r="Y38" s="18" t="s">
        <v>1968</v>
      </c>
      <c r="Z38" s="18" t="s">
        <v>1968</v>
      </c>
      <c r="AA38" s="18" t="s">
        <v>1968</v>
      </c>
      <c r="AB38" s="18" t="s">
        <v>1968</v>
      </c>
      <c r="AC38" s="18" t="s">
        <v>1970</v>
      </c>
    </row>
    <row r="39" spans="1:29" ht="16" x14ac:dyDescent="0.2">
      <c r="A39" s="2" t="s">
        <v>305</v>
      </c>
      <c r="B39" s="155"/>
      <c r="C39" s="4" t="s">
        <v>3048</v>
      </c>
      <c r="D39" s="2">
        <v>2013</v>
      </c>
      <c r="E39" s="26" t="s">
        <v>462</v>
      </c>
      <c r="F39" s="131" t="s">
        <v>276</v>
      </c>
      <c r="G39" s="2" t="s">
        <v>2080</v>
      </c>
      <c r="H39" s="26" t="s">
        <v>309</v>
      </c>
      <c r="I39" s="26" t="s">
        <v>424</v>
      </c>
      <c r="J39" s="26" t="s">
        <v>3062</v>
      </c>
      <c r="K39" s="5">
        <v>77</v>
      </c>
      <c r="L39" s="5" t="s">
        <v>257</v>
      </c>
      <c r="M39" s="5" t="s">
        <v>3078</v>
      </c>
      <c r="N39" s="5">
        <v>1</v>
      </c>
      <c r="O39" s="5">
        <v>1</v>
      </c>
      <c r="P39" s="5">
        <v>1</v>
      </c>
      <c r="Q39" s="5">
        <v>1</v>
      </c>
      <c r="R39" s="5">
        <v>1</v>
      </c>
      <c r="S39" s="2">
        <v>1</v>
      </c>
      <c r="T39" s="5">
        <v>1</v>
      </c>
      <c r="U39" s="5">
        <v>0</v>
      </c>
      <c r="V39" s="4" t="s">
        <v>310</v>
      </c>
      <c r="W39" s="18" t="s">
        <v>1968</v>
      </c>
      <c r="X39" s="18" t="s">
        <v>1968</v>
      </c>
      <c r="Y39" s="18" t="s">
        <v>1968</v>
      </c>
      <c r="Z39" s="18" t="s">
        <v>1968</v>
      </c>
      <c r="AA39" s="18" t="s">
        <v>1968</v>
      </c>
      <c r="AB39" s="18" t="s">
        <v>1968</v>
      </c>
      <c r="AC39" s="18" t="s">
        <v>1970</v>
      </c>
    </row>
    <row r="40" spans="1:29" ht="16" x14ac:dyDescent="0.2">
      <c r="A40" s="2" t="s">
        <v>311</v>
      </c>
      <c r="B40" s="155"/>
      <c r="C40" s="4" t="s">
        <v>3047</v>
      </c>
      <c r="D40" s="2">
        <v>2017</v>
      </c>
      <c r="E40" s="26" t="s">
        <v>462</v>
      </c>
      <c r="F40" s="131" t="s">
        <v>253</v>
      </c>
      <c r="G40" s="2" t="s">
        <v>2080</v>
      </c>
      <c r="H40" s="26" t="s">
        <v>314</v>
      </c>
      <c r="I40" s="26" t="s">
        <v>315</v>
      </c>
      <c r="J40" s="26" t="s">
        <v>3058</v>
      </c>
      <c r="K40" s="5">
        <v>36</v>
      </c>
      <c r="L40" s="5" t="s">
        <v>257</v>
      </c>
      <c r="M40" s="5" t="s">
        <v>3079</v>
      </c>
      <c r="N40" s="5">
        <v>1</v>
      </c>
      <c r="O40" s="5">
        <v>1</v>
      </c>
      <c r="P40" s="5">
        <v>1</v>
      </c>
      <c r="Q40" s="5">
        <v>1</v>
      </c>
      <c r="R40" s="5">
        <v>1</v>
      </c>
      <c r="S40" s="2">
        <v>1</v>
      </c>
      <c r="T40" s="5">
        <v>1</v>
      </c>
      <c r="U40" s="5">
        <v>0</v>
      </c>
      <c r="V40" s="4" t="s">
        <v>316</v>
      </c>
      <c r="W40" s="18" t="s">
        <v>1968</v>
      </c>
      <c r="X40" s="18" t="s">
        <v>1968</v>
      </c>
      <c r="Y40" s="18" t="s">
        <v>1968</v>
      </c>
      <c r="Z40" s="18" t="s">
        <v>1969</v>
      </c>
      <c r="AA40" s="18" t="s">
        <v>1968</v>
      </c>
      <c r="AB40" s="18" t="s">
        <v>1968</v>
      </c>
      <c r="AC40" s="18" t="s">
        <v>1970</v>
      </c>
    </row>
    <row r="41" spans="1:29" ht="16" x14ac:dyDescent="0.2">
      <c r="A41" s="2" t="s">
        <v>2078</v>
      </c>
      <c r="B41" s="155"/>
      <c r="C41" s="4" t="s">
        <v>3046</v>
      </c>
      <c r="D41" s="2">
        <v>2014</v>
      </c>
      <c r="E41" s="26" t="s">
        <v>462</v>
      </c>
      <c r="F41" s="131" t="s">
        <v>253</v>
      </c>
      <c r="G41" s="2" t="s">
        <v>2080</v>
      </c>
      <c r="H41" s="26" t="s">
        <v>319</v>
      </c>
      <c r="I41" s="26" t="s">
        <v>2025</v>
      </c>
      <c r="J41" s="26" t="s">
        <v>2025</v>
      </c>
      <c r="K41" s="5">
        <v>2</v>
      </c>
      <c r="L41" s="5" t="s">
        <v>257</v>
      </c>
      <c r="M41" s="5" t="s">
        <v>3080</v>
      </c>
      <c r="N41" s="5">
        <v>1</v>
      </c>
      <c r="O41" s="5">
        <v>1</v>
      </c>
      <c r="P41" s="5">
        <v>1</v>
      </c>
      <c r="Q41" s="5">
        <v>1</v>
      </c>
      <c r="R41" s="5">
        <v>1</v>
      </c>
      <c r="S41" s="2">
        <v>1</v>
      </c>
      <c r="T41" s="5">
        <v>1</v>
      </c>
      <c r="U41" s="5">
        <v>0</v>
      </c>
      <c r="V41" s="26" t="s">
        <v>320</v>
      </c>
      <c r="W41" s="18" t="s">
        <v>1968</v>
      </c>
      <c r="X41" s="18" t="s">
        <v>1968</v>
      </c>
      <c r="Y41" s="18" t="s">
        <v>1968</v>
      </c>
      <c r="Z41" s="18" t="s">
        <v>1968</v>
      </c>
      <c r="AA41" s="18" t="s">
        <v>1968</v>
      </c>
      <c r="AB41" s="18" t="s">
        <v>1968</v>
      </c>
      <c r="AC41" s="18" t="s">
        <v>1970</v>
      </c>
    </row>
    <row r="42" spans="1:29" ht="16" x14ac:dyDescent="0.2">
      <c r="A42" s="2" t="s">
        <v>2077</v>
      </c>
      <c r="B42" s="155"/>
      <c r="C42" s="4" t="s">
        <v>3045</v>
      </c>
      <c r="D42" s="2">
        <v>2003</v>
      </c>
      <c r="E42" s="26" t="s">
        <v>462</v>
      </c>
      <c r="F42" s="131" t="s">
        <v>253</v>
      </c>
      <c r="G42" s="2" t="s">
        <v>2080</v>
      </c>
      <c r="H42" s="26" t="s">
        <v>326</v>
      </c>
      <c r="I42" s="26" t="s">
        <v>327</v>
      </c>
      <c r="J42" s="26" t="s">
        <v>2048</v>
      </c>
      <c r="K42" s="5">
        <v>287</v>
      </c>
      <c r="L42" s="5" t="s">
        <v>257</v>
      </c>
      <c r="M42" s="5" t="s">
        <v>3082</v>
      </c>
      <c r="N42" s="5">
        <v>1</v>
      </c>
      <c r="O42" s="5">
        <v>1</v>
      </c>
      <c r="P42" s="5">
        <v>1</v>
      </c>
      <c r="Q42" s="5">
        <v>1</v>
      </c>
      <c r="R42" s="5">
        <v>1</v>
      </c>
      <c r="S42" s="2">
        <v>1</v>
      </c>
      <c r="T42" s="5">
        <v>1</v>
      </c>
      <c r="U42" s="5">
        <v>0</v>
      </c>
      <c r="V42" s="4"/>
      <c r="W42" s="18" t="s">
        <v>1968</v>
      </c>
      <c r="X42" s="18" t="s">
        <v>1968</v>
      </c>
      <c r="Y42" s="18" t="s">
        <v>1968</v>
      </c>
      <c r="Z42" s="18" t="s">
        <v>1968</v>
      </c>
      <c r="AA42" s="18" t="s">
        <v>1968</v>
      </c>
      <c r="AB42" s="18" t="s">
        <v>1968</v>
      </c>
      <c r="AC42" s="18" t="s">
        <v>1970</v>
      </c>
    </row>
    <row r="43" spans="1:29" ht="16" x14ac:dyDescent="0.2">
      <c r="A43" s="2" t="s">
        <v>328</v>
      </c>
      <c r="B43" s="155"/>
      <c r="C43" s="25" t="s">
        <v>3044</v>
      </c>
      <c r="D43" s="2">
        <v>2007</v>
      </c>
      <c r="E43" s="26" t="s">
        <v>462</v>
      </c>
      <c r="F43" s="131" t="s">
        <v>253</v>
      </c>
      <c r="G43" s="2" t="s">
        <v>2080</v>
      </c>
      <c r="H43" s="26" t="s">
        <v>330</v>
      </c>
      <c r="I43" s="26" t="s">
        <v>449</v>
      </c>
      <c r="J43" s="26" t="s">
        <v>3062</v>
      </c>
      <c r="K43" s="5">
        <v>64</v>
      </c>
      <c r="L43" s="5" t="s">
        <v>257</v>
      </c>
      <c r="M43" s="5" t="s">
        <v>3083</v>
      </c>
      <c r="N43" s="5">
        <v>1</v>
      </c>
      <c r="O43" s="5">
        <v>1</v>
      </c>
      <c r="P43" s="5">
        <v>1</v>
      </c>
      <c r="Q43" s="5">
        <v>1</v>
      </c>
      <c r="R43" s="5">
        <v>1</v>
      </c>
      <c r="S43" s="2">
        <v>1</v>
      </c>
      <c r="T43" s="5">
        <v>1</v>
      </c>
      <c r="U43" s="5">
        <v>0</v>
      </c>
      <c r="V43" s="4"/>
      <c r="W43" s="18" t="s">
        <v>1969</v>
      </c>
      <c r="X43" s="18" t="s">
        <v>1968</v>
      </c>
      <c r="Y43" s="18" t="s">
        <v>1968</v>
      </c>
      <c r="Z43" s="18" t="s">
        <v>1968</v>
      </c>
      <c r="AA43" s="18" t="s">
        <v>1968</v>
      </c>
      <c r="AB43" s="18" t="s">
        <v>1968</v>
      </c>
      <c r="AC43" s="18" t="s">
        <v>1970</v>
      </c>
    </row>
    <row r="44" spans="1:29" ht="16" x14ac:dyDescent="0.2">
      <c r="A44" s="2" t="s">
        <v>331</v>
      </c>
      <c r="B44" s="155"/>
      <c r="C44" s="4" t="s">
        <v>3043</v>
      </c>
      <c r="D44" s="2">
        <v>2008</v>
      </c>
      <c r="E44" s="26" t="s">
        <v>462</v>
      </c>
      <c r="F44" s="131" t="s">
        <v>253</v>
      </c>
      <c r="G44" s="2" t="s">
        <v>2080</v>
      </c>
      <c r="H44" s="26" t="s">
        <v>333</v>
      </c>
      <c r="I44" s="26" t="s">
        <v>334</v>
      </c>
      <c r="J44" s="26" t="s">
        <v>3084</v>
      </c>
      <c r="K44" s="5">
        <v>62</v>
      </c>
      <c r="L44" s="5">
        <v>1</v>
      </c>
      <c r="M44" s="5" t="s">
        <v>3085</v>
      </c>
      <c r="N44" s="5">
        <v>1</v>
      </c>
      <c r="O44" s="5">
        <v>1</v>
      </c>
      <c r="P44" s="5">
        <v>1</v>
      </c>
      <c r="Q44" s="5">
        <v>1</v>
      </c>
      <c r="R44" s="5">
        <v>1</v>
      </c>
      <c r="S44" s="2">
        <v>1</v>
      </c>
      <c r="T44" s="5">
        <v>1</v>
      </c>
      <c r="U44" s="5">
        <v>0</v>
      </c>
      <c r="V44" s="4"/>
      <c r="W44" s="18" t="s">
        <v>1969</v>
      </c>
      <c r="X44" s="18" t="s">
        <v>1968</v>
      </c>
      <c r="Y44" s="18" t="s">
        <v>1968</v>
      </c>
      <c r="Z44" s="18" t="s">
        <v>1968</v>
      </c>
      <c r="AA44" s="18" t="s">
        <v>1968</v>
      </c>
      <c r="AB44" s="18" t="s">
        <v>1968</v>
      </c>
      <c r="AC44" s="18" t="s">
        <v>1970</v>
      </c>
    </row>
    <row r="45" spans="1:29" ht="16" x14ac:dyDescent="0.2">
      <c r="A45" s="2" t="s">
        <v>335</v>
      </c>
      <c r="B45" s="155"/>
      <c r="C45" s="24" t="s">
        <v>3042</v>
      </c>
      <c r="D45" s="2">
        <v>2017</v>
      </c>
      <c r="E45" s="26" t="s">
        <v>462</v>
      </c>
      <c r="F45" s="131" t="s">
        <v>253</v>
      </c>
      <c r="G45" s="2" t="s">
        <v>2080</v>
      </c>
      <c r="H45" s="26" t="s">
        <v>337</v>
      </c>
      <c r="I45" s="26" t="s">
        <v>2087</v>
      </c>
      <c r="J45" s="26" t="s">
        <v>3062</v>
      </c>
      <c r="K45" s="5">
        <v>609</v>
      </c>
      <c r="L45" s="5" t="s">
        <v>257</v>
      </c>
      <c r="M45" s="5" t="s">
        <v>3086</v>
      </c>
      <c r="N45" s="5">
        <v>1</v>
      </c>
      <c r="O45" s="5">
        <v>1</v>
      </c>
      <c r="P45" s="5">
        <v>1</v>
      </c>
      <c r="Q45" s="5">
        <v>1</v>
      </c>
      <c r="R45" s="5">
        <v>1</v>
      </c>
      <c r="S45" s="2">
        <v>1</v>
      </c>
      <c r="T45" s="5">
        <v>1</v>
      </c>
      <c r="U45" s="5">
        <v>0</v>
      </c>
      <c r="V45" s="4" t="s">
        <v>338</v>
      </c>
      <c r="W45" s="18" t="s">
        <v>1968</v>
      </c>
      <c r="X45" s="18" t="s">
        <v>1968</v>
      </c>
      <c r="Y45" s="18" t="s">
        <v>1968</v>
      </c>
      <c r="Z45" s="18" t="s">
        <v>1968</v>
      </c>
      <c r="AA45" s="18" t="s">
        <v>1968</v>
      </c>
      <c r="AB45" s="18" t="s">
        <v>1968</v>
      </c>
      <c r="AC45" s="18" t="s">
        <v>1970</v>
      </c>
    </row>
    <row r="46" spans="1:29" ht="16" x14ac:dyDescent="0.2">
      <c r="A46" s="2" t="s">
        <v>339</v>
      </c>
      <c r="B46" s="155"/>
      <c r="C46" s="25" t="s">
        <v>3041</v>
      </c>
      <c r="D46" s="2">
        <v>1995</v>
      </c>
      <c r="E46" s="26" t="s">
        <v>462</v>
      </c>
      <c r="F46" s="131" t="s">
        <v>341</v>
      </c>
      <c r="G46" s="2" t="s">
        <v>2080</v>
      </c>
      <c r="H46" s="26" t="s">
        <v>344</v>
      </c>
      <c r="I46" s="26" t="s">
        <v>327</v>
      </c>
      <c r="J46" s="26" t="s">
        <v>2048</v>
      </c>
      <c r="K46" s="5">
        <v>186</v>
      </c>
      <c r="L46" s="5" t="s">
        <v>257</v>
      </c>
      <c r="M46" s="5" t="s">
        <v>3087</v>
      </c>
      <c r="N46" s="5">
        <v>1</v>
      </c>
      <c r="O46" s="5">
        <v>1</v>
      </c>
      <c r="P46" s="5">
        <v>1</v>
      </c>
      <c r="Q46" s="5">
        <v>1</v>
      </c>
      <c r="R46" s="5">
        <v>1</v>
      </c>
      <c r="S46" s="2">
        <v>1</v>
      </c>
      <c r="T46" s="5">
        <v>1</v>
      </c>
      <c r="U46" s="5">
        <v>0</v>
      </c>
      <c r="V46" s="26" t="s">
        <v>338</v>
      </c>
      <c r="W46" s="18" t="s">
        <v>1968</v>
      </c>
      <c r="X46" s="18" t="s">
        <v>1968</v>
      </c>
      <c r="Y46" s="18" t="s">
        <v>1968</v>
      </c>
      <c r="Z46" s="18" t="s">
        <v>1968</v>
      </c>
      <c r="AA46" s="18" t="s">
        <v>1968</v>
      </c>
      <c r="AB46" s="18" t="s">
        <v>1968</v>
      </c>
      <c r="AC46" s="18" t="s">
        <v>1970</v>
      </c>
    </row>
    <row r="47" spans="1:29" ht="16" x14ac:dyDescent="0.2">
      <c r="A47" s="2" t="s">
        <v>345</v>
      </c>
      <c r="B47" s="155"/>
      <c r="C47" s="25" t="s">
        <v>3028</v>
      </c>
      <c r="D47" s="2">
        <v>1979</v>
      </c>
      <c r="E47" s="26" t="s">
        <v>462</v>
      </c>
      <c r="F47" s="131" t="s">
        <v>276</v>
      </c>
      <c r="G47" s="2" t="s">
        <v>2080</v>
      </c>
      <c r="H47" s="26" t="s">
        <v>347</v>
      </c>
      <c r="I47" s="26" t="s">
        <v>327</v>
      </c>
      <c r="J47" s="26" t="s">
        <v>2048</v>
      </c>
      <c r="K47" s="5">
        <v>41</v>
      </c>
      <c r="L47" s="5" t="s">
        <v>257</v>
      </c>
      <c r="M47" s="5" t="s">
        <v>2088</v>
      </c>
      <c r="N47" s="5">
        <v>1</v>
      </c>
      <c r="O47" s="5">
        <v>1</v>
      </c>
      <c r="P47" s="5">
        <v>1</v>
      </c>
      <c r="Q47" s="5">
        <v>1</v>
      </c>
      <c r="R47" s="5">
        <v>1</v>
      </c>
      <c r="S47" s="2">
        <v>1</v>
      </c>
      <c r="T47" s="5">
        <v>1</v>
      </c>
      <c r="U47" s="5">
        <v>0</v>
      </c>
      <c r="V47" s="4"/>
      <c r="W47" s="18" t="s">
        <v>1969</v>
      </c>
      <c r="X47" s="18" t="s">
        <v>1968</v>
      </c>
      <c r="Y47" s="18" t="s">
        <v>1968</v>
      </c>
      <c r="Z47" s="18" t="s">
        <v>1968</v>
      </c>
      <c r="AA47" s="18" t="s">
        <v>1969</v>
      </c>
      <c r="AB47" s="18" t="s">
        <v>1968</v>
      </c>
      <c r="AC47" s="18" t="s">
        <v>1970</v>
      </c>
    </row>
    <row r="48" spans="1:29" ht="16" x14ac:dyDescent="0.2">
      <c r="A48" s="2" t="s">
        <v>349</v>
      </c>
      <c r="B48" s="155"/>
      <c r="C48" s="25" t="s">
        <v>3040</v>
      </c>
      <c r="D48" s="2">
        <v>2007</v>
      </c>
      <c r="E48" s="26" t="s">
        <v>2062</v>
      </c>
      <c r="F48" s="131" t="s">
        <v>341</v>
      </c>
      <c r="G48" s="2" t="s">
        <v>2080</v>
      </c>
      <c r="H48" s="26" t="s">
        <v>352</v>
      </c>
      <c r="I48" s="26" t="s">
        <v>3017</v>
      </c>
      <c r="J48" s="26" t="s">
        <v>3100</v>
      </c>
      <c r="K48" s="5" t="s">
        <v>257</v>
      </c>
      <c r="L48" s="5" t="s">
        <v>257</v>
      </c>
      <c r="M48" s="5">
        <v>207</v>
      </c>
      <c r="N48" s="5">
        <v>1</v>
      </c>
      <c r="O48" s="5">
        <v>1</v>
      </c>
      <c r="P48" s="5">
        <v>1</v>
      </c>
      <c r="Q48" s="5">
        <v>1</v>
      </c>
      <c r="R48" s="5">
        <v>1</v>
      </c>
      <c r="S48" s="2">
        <v>1</v>
      </c>
      <c r="T48" s="5">
        <v>1</v>
      </c>
      <c r="U48" s="5">
        <v>0</v>
      </c>
      <c r="V48" s="26" t="s">
        <v>353</v>
      </c>
      <c r="W48" s="18" t="s">
        <v>1968</v>
      </c>
      <c r="X48" s="18" t="s">
        <v>1968</v>
      </c>
      <c r="Y48" s="18" t="s">
        <v>1968</v>
      </c>
      <c r="Z48" s="18" t="s">
        <v>1968</v>
      </c>
      <c r="AA48" s="18" t="s">
        <v>1968</v>
      </c>
      <c r="AB48" s="18" t="s">
        <v>1968</v>
      </c>
      <c r="AC48" s="18" t="s">
        <v>1970</v>
      </c>
    </row>
    <row r="49" spans="1:29" ht="16" x14ac:dyDescent="0.2">
      <c r="A49" s="2" t="s">
        <v>354</v>
      </c>
      <c r="B49" s="155"/>
      <c r="C49" s="4" t="s">
        <v>3039</v>
      </c>
      <c r="D49" s="2">
        <v>2014</v>
      </c>
      <c r="E49" s="26" t="s">
        <v>462</v>
      </c>
      <c r="F49" s="131" t="s">
        <v>253</v>
      </c>
      <c r="G49" s="2" t="s">
        <v>2080</v>
      </c>
      <c r="H49" s="26" t="s">
        <v>356</v>
      </c>
      <c r="I49" s="26" t="s">
        <v>315</v>
      </c>
      <c r="J49" s="26" t="s">
        <v>3058</v>
      </c>
      <c r="K49" s="5">
        <v>33</v>
      </c>
      <c r="L49" s="5" t="s">
        <v>257</v>
      </c>
      <c r="M49" s="5" t="s">
        <v>3090</v>
      </c>
      <c r="N49" s="5">
        <v>1</v>
      </c>
      <c r="O49" s="5">
        <v>1</v>
      </c>
      <c r="P49" s="5">
        <v>1</v>
      </c>
      <c r="Q49" s="5">
        <v>1</v>
      </c>
      <c r="R49" s="5">
        <v>1</v>
      </c>
      <c r="S49" s="2">
        <v>1</v>
      </c>
      <c r="T49" s="5">
        <v>1</v>
      </c>
      <c r="U49" s="5">
        <v>0</v>
      </c>
      <c r="V49" s="4"/>
      <c r="W49" s="18" t="s">
        <v>1968</v>
      </c>
      <c r="X49" s="18" t="s">
        <v>1968</v>
      </c>
      <c r="Y49" s="18" t="s">
        <v>1968</v>
      </c>
      <c r="Z49" s="18" t="s">
        <v>1968</v>
      </c>
      <c r="AA49" s="18" t="s">
        <v>1968</v>
      </c>
      <c r="AB49" s="18" t="s">
        <v>1968</v>
      </c>
      <c r="AC49" s="18" t="s">
        <v>1970</v>
      </c>
    </row>
    <row r="50" spans="1:29" ht="16" x14ac:dyDescent="0.2">
      <c r="A50" s="2" t="s">
        <v>357</v>
      </c>
      <c r="B50" s="155"/>
      <c r="C50" s="4" t="s">
        <v>3038</v>
      </c>
      <c r="D50" s="2">
        <v>2018</v>
      </c>
      <c r="E50" s="26" t="s">
        <v>462</v>
      </c>
      <c r="F50" s="131" t="s">
        <v>253</v>
      </c>
      <c r="G50" s="2" t="s">
        <v>2080</v>
      </c>
      <c r="H50" s="26" t="s">
        <v>359</v>
      </c>
      <c r="I50" s="26" t="s">
        <v>2089</v>
      </c>
      <c r="J50" s="26" t="s">
        <v>3091</v>
      </c>
      <c r="K50" s="5">
        <v>128</v>
      </c>
      <c r="L50" s="5" t="s">
        <v>257</v>
      </c>
      <c r="M50" s="5" t="s">
        <v>3092</v>
      </c>
      <c r="N50" s="5">
        <v>1</v>
      </c>
      <c r="O50" s="5">
        <v>1</v>
      </c>
      <c r="P50" s="5">
        <v>1</v>
      </c>
      <c r="Q50" s="5">
        <v>1</v>
      </c>
      <c r="R50" s="5">
        <v>1</v>
      </c>
      <c r="S50" s="2">
        <v>1</v>
      </c>
      <c r="T50" s="5">
        <v>1</v>
      </c>
      <c r="U50" s="5">
        <v>0</v>
      </c>
      <c r="V50" s="4" t="s">
        <v>360</v>
      </c>
      <c r="W50" s="18" t="s">
        <v>1968</v>
      </c>
      <c r="X50" s="18" t="s">
        <v>1968</v>
      </c>
      <c r="Y50" s="18" t="s">
        <v>1968</v>
      </c>
      <c r="Z50" s="18" t="s">
        <v>1968</v>
      </c>
      <c r="AA50" s="18" t="s">
        <v>1968</v>
      </c>
      <c r="AB50" s="18" t="s">
        <v>1968</v>
      </c>
      <c r="AC50" s="18" t="s">
        <v>1970</v>
      </c>
    </row>
    <row r="51" spans="1:29" ht="16" x14ac:dyDescent="0.2">
      <c r="A51" s="2" t="s">
        <v>361</v>
      </c>
      <c r="B51" s="155"/>
      <c r="C51" s="18" t="s">
        <v>3037</v>
      </c>
      <c r="D51" s="2">
        <v>2006</v>
      </c>
      <c r="E51" s="26" t="s">
        <v>2062</v>
      </c>
      <c r="F51" s="131" t="s">
        <v>253</v>
      </c>
      <c r="G51" s="2" t="s">
        <v>2080</v>
      </c>
      <c r="H51" s="26" t="s">
        <v>365</v>
      </c>
      <c r="I51" s="26" t="s">
        <v>3094</v>
      </c>
      <c r="J51" s="26" t="s">
        <v>3093</v>
      </c>
      <c r="K51" s="5" t="s">
        <v>257</v>
      </c>
      <c r="L51" s="5" t="s">
        <v>257</v>
      </c>
      <c r="M51" s="5">
        <v>77</v>
      </c>
      <c r="N51" s="5">
        <v>1</v>
      </c>
      <c r="O51" s="5">
        <v>1</v>
      </c>
      <c r="P51" s="5">
        <v>1</v>
      </c>
      <c r="Q51" s="5">
        <v>1</v>
      </c>
      <c r="R51" s="5">
        <v>1</v>
      </c>
      <c r="S51" s="2">
        <v>1</v>
      </c>
      <c r="T51" s="5">
        <v>1</v>
      </c>
      <c r="U51" s="5">
        <v>0</v>
      </c>
      <c r="V51" s="26" t="s">
        <v>366</v>
      </c>
      <c r="W51" s="18" t="s">
        <v>1968</v>
      </c>
      <c r="X51" s="18" t="s">
        <v>1968</v>
      </c>
      <c r="Y51" s="18" t="s">
        <v>1968</v>
      </c>
      <c r="Z51" s="18" t="s">
        <v>1968</v>
      </c>
      <c r="AA51" s="18" t="s">
        <v>1968</v>
      </c>
      <c r="AB51" s="18" t="s">
        <v>1968</v>
      </c>
      <c r="AC51" s="18" t="s">
        <v>1970</v>
      </c>
    </row>
    <row r="52" spans="1:29" ht="16" x14ac:dyDescent="0.2">
      <c r="A52" s="2" t="s">
        <v>367</v>
      </c>
      <c r="B52" s="155"/>
      <c r="C52" s="18" t="s">
        <v>3037</v>
      </c>
      <c r="D52" s="2">
        <v>2006</v>
      </c>
      <c r="E52" s="26" t="s">
        <v>2062</v>
      </c>
      <c r="F52" s="131" t="s">
        <v>253</v>
      </c>
      <c r="G52" s="2" t="s">
        <v>2080</v>
      </c>
      <c r="H52" s="26" t="s">
        <v>365</v>
      </c>
      <c r="I52" s="26" t="s">
        <v>3095</v>
      </c>
      <c r="J52" s="26" t="s">
        <v>3093</v>
      </c>
      <c r="K52" s="5" t="s">
        <v>257</v>
      </c>
      <c r="L52" s="5" t="s">
        <v>257</v>
      </c>
      <c r="M52" s="5">
        <v>77</v>
      </c>
      <c r="N52" s="5">
        <v>1</v>
      </c>
      <c r="O52" s="5">
        <v>1</v>
      </c>
      <c r="P52" s="5">
        <v>1</v>
      </c>
      <c r="Q52" s="5">
        <v>1</v>
      </c>
      <c r="R52" s="5">
        <v>1</v>
      </c>
      <c r="S52" s="2">
        <v>1</v>
      </c>
      <c r="T52" s="5">
        <v>1</v>
      </c>
      <c r="U52" s="5">
        <v>0</v>
      </c>
      <c r="V52" s="26" t="s">
        <v>368</v>
      </c>
      <c r="W52" s="18" t="s">
        <v>1968</v>
      </c>
      <c r="X52" s="18" t="s">
        <v>1968</v>
      </c>
      <c r="Y52" s="18" t="s">
        <v>1968</v>
      </c>
      <c r="Z52" s="18" t="s">
        <v>1968</v>
      </c>
      <c r="AA52" s="18" t="s">
        <v>1968</v>
      </c>
      <c r="AB52" s="18" t="s">
        <v>1969</v>
      </c>
      <c r="AC52" s="18" t="s">
        <v>1970</v>
      </c>
    </row>
    <row r="53" spans="1:29" ht="16" x14ac:dyDescent="0.2">
      <c r="A53" s="2" t="s">
        <v>369</v>
      </c>
      <c r="B53" s="155"/>
      <c r="C53" s="4" t="s">
        <v>3036</v>
      </c>
      <c r="D53" s="2">
        <v>2008</v>
      </c>
      <c r="E53" s="26" t="s">
        <v>462</v>
      </c>
      <c r="F53" s="131" t="s">
        <v>253</v>
      </c>
      <c r="G53" s="2" t="s">
        <v>2080</v>
      </c>
      <c r="H53" s="26" t="s">
        <v>372</v>
      </c>
      <c r="I53" s="26" t="s">
        <v>403</v>
      </c>
      <c r="J53" s="26" t="s">
        <v>3062</v>
      </c>
      <c r="K53" s="5">
        <v>78</v>
      </c>
      <c r="L53" s="5" t="s">
        <v>257</v>
      </c>
      <c r="M53" s="5" t="s">
        <v>3098</v>
      </c>
      <c r="N53" s="5">
        <v>1</v>
      </c>
      <c r="O53" s="5">
        <v>1</v>
      </c>
      <c r="P53" s="5">
        <v>1</v>
      </c>
      <c r="Q53" s="5">
        <v>1</v>
      </c>
      <c r="R53" s="5">
        <v>1</v>
      </c>
      <c r="S53" s="2">
        <v>1</v>
      </c>
      <c r="T53" s="5">
        <v>1</v>
      </c>
      <c r="U53" s="5">
        <v>0</v>
      </c>
      <c r="V53" s="4"/>
      <c r="W53" s="18" t="s">
        <v>1968</v>
      </c>
      <c r="X53" s="18" t="s">
        <v>1968</v>
      </c>
      <c r="Y53" s="18" t="s">
        <v>1968</v>
      </c>
      <c r="Z53" s="18" t="s">
        <v>1968</v>
      </c>
      <c r="AA53" s="18" t="s">
        <v>1968</v>
      </c>
      <c r="AB53" s="18" t="s">
        <v>1968</v>
      </c>
      <c r="AC53" s="18" t="s">
        <v>1970</v>
      </c>
    </row>
    <row r="54" spans="1:29" ht="16" x14ac:dyDescent="0.2">
      <c r="A54" s="2" t="s">
        <v>374</v>
      </c>
      <c r="B54" s="155"/>
      <c r="C54" s="25" t="s">
        <v>3027</v>
      </c>
      <c r="D54" s="2">
        <v>1990</v>
      </c>
      <c r="E54" s="26" t="s">
        <v>2062</v>
      </c>
      <c r="F54" s="131" t="s">
        <v>253</v>
      </c>
      <c r="G54" s="2" t="s">
        <v>2080</v>
      </c>
      <c r="H54" s="26" t="s">
        <v>377</v>
      </c>
      <c r="I54" s="26" t="s">
        <v>3016</v>
      </c>
      <c r="J54" s="26" t="s">
        <v>3099</v>
      </c>
      <c r="K54" s="5" t="s">
        <v>257</v>
      </c>
      <c r="L54" s="5" t="s">
        <v>257</v>
      </c>
      <c r="M54" s="5">
        <v>383</v>
      </c>
      <c r="N54" s="5">
        <v>1</v>
      </c>
      <c r="O54" s="5">
        <v>1</v>
      </c>
      <c r="P54" s="5">
        <v>1</v>
      </c>
      <c r="Q54" s="5">
        <v>1</v>
      </c>
      <c r="R54" s="5">
        <v>1</v>
      </c>
      <c r="S54" s="2">
        <v>1</v>
      </c>
      <c r="T54" s="5">
        <v>1</v>
      </c>
      <c r="U54" s="5">
        <v>0</v>
      </c>
      <c r="V54" s="4"/>
      <c r="W54" s="18" t="s">
        <v>1969</v>
      </c>
      <c r="X54" s="18" t="s">
        <v>1968</v>
      </c>
      <c r="Y54" s="18" t="s">
        <v>1968</v>
      </c>
      <c r="Z54" s="18" t="s">
        <v>1968</v>
      </c>
      <c r="AA54" s="18" t="s">
        <v>1968</v>
      </c>
      <c r="AB54" s="18" t="s">
        <v>1968</v>
      </c>
      <c r="AC54" s="18" t="s">
        <v>1970</v>
      </c>
    </row>
    <row r="55" spans="1:29" ht="16" x14ac:dyDescent="0.2">
      <c r="A55" s="2" t="s">
        <v>378</v>
      </c>
      <c r="B55" s="155"/>
      <c r="C55" s="25" t="s">
        <v>3027</v>
      </c>
      <c r="D55" s="2">
        <v>1992</v>
      </c>
      <c r="E55" s="26" t="s">
        <v>2079</v>
      </c>
      <c r="F55" s="131" t="s">
        <v>253</v>
      </c>
      <c r="G55" s="2" t="s">
        <v>2080</v>
      </c>
      <c r="H55" s="26" t="s">
        <v>379</v>
      </c>
      <c r="I55" s="26" t="s">
        <v>2096</v>
      </c>
      <c r="J55" s="26" t="s">
        <v>3060</v>
      </c>
      <c r="K55" s="5">
        <v>1</v>
      </c>
      <c r="L55" s="5" t="s">
        <v>257</v>
      </c>
      <c r="M55" s="5" t="s">
        <v>2090</v>
      </c>
      <c r="N55" s="5">
        <v>1</v>
      </c>
      <c r="O55" s="5">
        <v>1</v>
      </c>
      <c r="P55" s="5">
        <v>1</v>
      </c>
      <c r="Q55" s="5">
        <v>1</v>
      </c>
      <c r="R55" s="5">
        <v>1</v>
      </c>
      <c r="S55" s="2">
        <v>1</v>
      </c>
      <c r="T55" s="5">
        <v>1</v>
      </c>
      <c r="U55" s="5">
        <v>0</v>
      </c>
      <c r="V55" s="4" t="s">
        <v>380</v>
      </c>
      <c r="W55" s="18" t="s">
        <v>1969</v>
      </c>
      <c r="X55" s="18" t="s">
        <v>1968</v>
      </c>
      <c r="Y55" s="18" t="s">
        <v>1968</v>
      </c>
      <c r="Z55" s="18" t="s">
        <v>1968</v>
      </c>
      <c r="AA55" s="18" t="s">
        <v>1969</v>
      </c>
      <c r="AB55" s="18" t="s">
        <v>1968</v>
      </c>
      <c r="AC55" s="18" t="s">
        <v>3116</v>
      </c>
    </row>
    <row r="56" spans="1:29" ht="16" x14ac:dyDescent="0.2">
      <c r="A56" s="2" t="s">
        <v>381</v>
      </c>
      <c r="B56" s="155"/>
      <c r="C56" s="24" t="s">
        <v>3035</v>
      </c>
      <c r="D56" s="2">
        <v>1992</v>
      </c>
      <c r="E56" s="26" t="s">
        <v>462</v>
      </c>
      <c r="F56" s="131" t="s">
        <v>253</v>
      </c>
      <c r="G56" s="2" t="s">
        <v>2080</v>
      </c>
      <c r="H56" s="26" t="s">
        <v>382</v>
      </c>
      <c r="I56" s="26" t="s">
        <v>2091</v>
      </c>
      <c r="J56" s="26" t="s">
        <v>3102</v>
      </c>
      <c r="K56" s="5">
        <v>43</v>
      </c>
      <c r="L56" s="5" t="s">
        <v>257</v>
      </c>
      <c r="M56" s="5" t="s">
        <v>3103</v>
      </c>
      <c r="N56" s="5">
        <v>1</v>
      </c>
      <c r="O56" s="5">
        <v>1</v>
      </c>
      <c r="P56" s="5">
        <v>1</v>
      </c>
      <c r="Q56" s="5">
        <v>1</v>
      </c>
      <c r="R56" s="5">
        <v>1</v>
      </c>
      <c r="S56" s="2">
        <v>1</v>
      </c>
      <c r="T56" s="5">
        <v>1</v>
      </c>
      <c r="U56" s="5">
        <v>0</v>
      </c>
      <c r="V56" s="4"/>
      <c r="W56" s="18" t="s">
        <v>1969</v>
      </c>
      <c r="X56" s="18" t="s">
        <v>1968</v>
      </c>
      <c r="Y56" s="18" t="s">
        <v>1968</v>
      </c>
      <c r="Z56" s="18" t="s">
        <v>1968</v>
      </c>
      <c r="AA56" s="18" t="s">
        <v>1969</v>
      </c>
      <c r="AB56" s="18" t="s">
        <v>1968</v>
      </c>
      <c r="AC56" s="18" t="s">
        <v>3116</v>
      </c>
    </row>
    <row r="57" spans="1:29" ht="16" x14ac:dyDescent="0.2">
      <c r="A57" s="2" t="s">
        <v>383</v>
      </c>
      <c r="B57" s="155"/>
      <c r="C57" s="4" t="s">
        <v>3034</v>
      </c>
      <c r="D57" s="2">
        <v>2006</v>
      </c>
      <c r="E57" s="26" t="s">
        <v>462</v>
      </c>
      <c r="F57" s="131" t="s">
        <v>253</v>
      </c>
      <c r="G57" s="2" t="s">
        <v>2080</v>
      </c>
      <c r="H57" s="26" t="s">
        <v>386</v>
      </c>
      <c r="I57" s="26" t="s">
        <v>315</v>
      </c>
      <c r="J57" s="26" t="s">
        <v>3058</v>
      </c>
      <c r="K57" s="5">
        <v>25</v>
      </c>
      <c r="L57" s="5" t="s">
        <v>257</v>
      </c>
      <c r="M57" s="5" t="s">
        <v>3104</v>
      </c>
      <c r="N57" s="5">
        <v>1</v>
      </c>
      <c r="O57" s="5">
        <v>1</v>
      </c>
      <c r="P57" s="5">
        <v>1</v>
      </c>
      <c r="Q57" s="5">
        <v>1</v>
      </c>
      <c r="R57" s="5">
        <v>1</v>
      </c>
      <c r="S57" s="2">
        <v>1</v>
      </c>
      <c r="T57" s="5">
        <v>1</v>
      </c>
      <c r="U57" s="5">
        <v>0</v>
      </c>
      <c r="V57" s="26" t="s">
        <v>387</v>
      </c>
      <c r="W57" s="18" t="s">
        <v>1968</v>
      </c>
      <c r="X57" s="18" t="s">
        <v>1968</v>
      </c>
      <c r="Y57" s="18" t="s">
        <v>1968</v>
      </c>
      <c r="Z57" s="18" t="s">
        <v>1968</v>
      </c>
      <c r="AA57" s="18" t="s">
        <v>1968</v>
      </c>
      <c r="AB57" s="18" t="s">
        <v>1969</v>
      </c>
      <c r="AC57" s="18" t="s">
        <v>1970</v>
      </c>
    </row>
    <row r="58" spans="1:29" ht="16" x14ac:dyDescent="0.2">
      <c r="A58" s="2" t="s">
        <v>388</v>
      </c>
      <c r="B58" s="155"/>
      <c r="C58" s="4" t="s">
        <v>3033</v>
      </c>
      <c r="D58" s="2">
        <v>2006</v>
      </c>
      <c r="E58" s="26" t="s">
        <v>2079</v>
      </c>
      <c r="F58" s="131" t="s">
        <v>276</v>
      </c>
      <c r="G58" s="2" t="s">
        <v>2080</v>
      </c>
      <c r="H58" s="26" t="s">
        <v>390</v>
      </c>
      <c r="I58" s="26" t="s">
        <v>2097</v>
      </c>
      <c r="J58" s="26" t="s">
        <v>3060</v>
      </c>
      <c r="K58" s="5">
        <v>1</v>
      </c>
      <c r="L58" s="5" t="s">
        <v>257</v>
      </c>
      <c r="M58" s="5" t="s">
        <v>2098</v>
      </c>
      <c r="N58" s="5">
        <v>1</v>
      </c>
      <c r="O58" s="5">
        <v>1</v>
      </c>
      <c r="P58" s="5">
        <v>1</v>
      </c>
      <c r="Q58" s="5">
        <v>1</v>
      </c>
      <c r="R58" s="5">
        <v>1</v>
      </c>
      <c r="S58" s="2">
        <v>1</v>
      </c>
      <c r="T58" s="5">
        <v>1</v>
      </c>
      <c r="U58" s="5">
        <v>0</v>
      </c>
      <c r="V58" s="26" t="s">
        <v>391</v>
      </c>
      <c r="W58" s="18" t="s">
        <v>1969</v>
      </c>
      <c r="X58" s="18" t="s">
        <v>1968</v>
      </c>
      <c r="Y58" s="18" t="s">
        <v>1968</v>
      </c>
      <c r="Z58" s="18" t="s">
        <v>1968</v>
      </c>
      <c r="AA58" s="18" t="s">
        <v>1969</v>
      </c>
      <c r="AB58" s="18" t="s">
        <v>1968</v>
      </c>
      <c r="AC58" s="18" t="s">
        <v>1970</v>
      </c>
    </row>
    <row r="59" spans="1:29" ht="16" x14ac:dyDescent="0.2">
      <c r="A59" s="2" t="s">
        <v>2075</v>
      </c>
      <c r="B59" s="155"/>
      <c r="C59" s="4" t="s">
        <v>3032</v>
      </c>
      <c r="D59" s="2">
        <v>2006</v>
      </c>
      <c r="E59" s="26" t="s">
        <v>462</v>
      </c>
      <c r="F59" s="131" t="s">
        <v>253</v>
      </c>
      <c r="G59" s="2" t="s">
        <v>2080</v>
      </c>
      <c r="H59" s="26" t="s">
        <v>393</v>
      </c>
      <c r="I59" s="26" t="s">
        <v>327</v>
      </c>
      <c r="J59" s="26" t="s">
        <v>2048</v>
      </c>
      <c r="K59" s="5">
        <v>336</v>
      </c>
      <c r="L59" s="5" t="s">
        <v>257</v>
      </c>
      <c r="M59" s="5" t="s">
        <v>3105</v>
      </c>
      <c r="N59" s="5">
        <v>1</v>
      </c>
      <c r="O59" s="5">
        <v>1</v>
      </c>
      <c r="P59" s="5">
        <v>1</v>
      </c>
      <c r="Q59" s="5">
        <v>1</v>
      </c>
      <c r="R59" s="5">
        <v>1</v>
      </c>
      <c r="S59" s="2">
        <v>1</v>
      </c>
      <c r="T59" s="5">
        <v>1</v>
      </c>
      <c r="U59" s="5">
        <v>0</v>
      </c>
      <c r="V59" s="4"/>
      <c r="W59" s="18" t="s">
        <v>1968</v>
      </c>
      <c r="X59" s="18" t="s">
        <v>1968</v>
      </c>
      <c r="Y59" s="18" t="s">
        <v>1968</v>
      </c>
      <c r="Z59" s="18" t="s">
        <v>1968</v>
      </c>
      <c r="AA59" s="18" t="s">
        <v>1968</v>
      </c>
      <c r="AB59" s="18" t="s">
        <v>1968</v>
      </c>
      <c r="AC59" s="18" t="s">
        <v>1970</v>
      </c>
    </row>
    <row r="60" spans="1:29" ht="16" x14ac:dyDescent="0.2">
      <c r="A60" s="2" t="s">
        <v>395</v>
      </c>
      <c r="B60" s="155"/>
      <c r="C60" s="4" t="s">
        <v>3031</v>
      </c>
      <c r="D60" s="2">
        <v>2017</v>
      </c>
      <c r="E60" s="26" t="s">
        <v>462</v>
      </c>
      <c r="F60" s="131" t="s">
        <v>253</v>
      </c>
      <c r="G60" s="2" t="s">
        <v>2080</v>
      </c>
      <c r="H60" s="26" t="s">
        <v>397</v>
      </c>
      <c r="I60" s="26" t="s">
        <v>2092</v>
      </c>
      <c r="J60" s="26" t="s">
        <v>3106</v>
      </c>
      <c r="K60" s="5">
        <v>13</v>
      </c>
      <c r="L60" s="5" t="s">
        <v>257</v>
      </c>
      <c r="M60" s="5">
        <v>20160957</v>
      </c>
      <c r="N60" s="5">
        <v>1</v>
      </c>
      <c r="O60" s="5">
        <v>1</v>
      </c>
      <c r="P60" s="5">
        <v>1</v>
      </c>
      <c r="Q60" s="5">
        <v>1</v>
      </c>
      <c r="R60" s="5">
        <v>1</v>
      </c>
      <c r="S60" s="2">
        <v>1</v>
      </c>
      <c r="T60" s="5">
        <v>1</v>
      </c>
      <c r="U60" s="5">
        <v>0</v>
      </c>
      <c r="V60" s="4" t="s">
        <v>398</v>
      </c>
      <c r="W60" s="18" t="s">
        <v>1968</v>
      </c>
      <c r="X60" s="18" t="s">
        <v>1968</v>
      </c>
      <c r="Y60" s="18" t="s">
        <v>1968</v>
      </c>
      <c r="Z60" s="18" t="s">
        <v>1968</v>
      </c>
      <c r="AA60" s="18" t="s">
        <v>1968</v>
      </c>
      <c r="AB60" s="18" t="s">
        <v>1969</v>
      </c>
      <c r="AC60" s="18" t="s">
        <v>1970</v>
      </c>
    </row>
    <row r="61" spans="1:29" ht="16" x14ac:dyDescent="0.2">
      <c r="A61" s="2" t="s">
        <v>399</v>
      </c>
      <c r="B61" s="155"/>
      <c r="C61" s="4" t="s">
        <v>3030</v>
      </c>
      <c r="D61" s="2">
        <v>2003</v>
      </c>
      <c r="E61" s="26" t="s">
        <v>462</v>
      </c>
      <c r="F61" s="131" t="s">
        <v>253</v>
      </c>
      <c r="G61" s="2" t="s">
        <v>2080</v>
      </c>
      <c r="H61" s="26" t="s">
        <v>402</v>
      </c>
      <c r="I61" s="26" t="s">
        <v>403</v>
      </c>
      <c r="J61" s="26" t="s">
        <v>3068</v>
      </c>
      <c r="K61" s="5">
        <v>57</v>
      </c>
      <c r="L61" s="5" t="s">
        <v>257</v>
      </c>
      <c r="M61" s="5" t="s">
        <v>3069</v>
      </c>
      <c r="N61" s="5">
        <v>1</v>
      </c>
      <c r="O61" s="5">
        <v>1</v>
      </c>
      <c r="P61" s="5">
        <v>1</v>
      </c>
      <c r="Q61" s="5">
        <v>1</v>
      </c>
      <c r="R61" s="5">
        <v>1</v>
      </c>
      <c r="S61" s="2">
        <v>1</v>
      </c>
      <c r="T61" s="5">
        <v>1</v>
      </c>
      <c r="U61" s="5">
        <v>0</v>
      </c>
      <c r="V61" s="26"/>
      <c r="W61" s="18" t="s">
        <v>1968</v>
      </c>
      <c r="X61" s="18" t="s">
        <v>1968</v>
      </c>
      <c r="Y61" s="18" t="s">
        <v>1968</v>
      </c>
      <c r="Z61" s="18" t="s">
        <v>1968</v>
      </c>
      <c r="AA61" s="18" t="s">
        <v>1968</v>
      </c>
      <c r="AB61" s="18" t="s">
        <v>1968</v>
      </c>
      <c r="AC61" s="18" t="s">
        <v>1970</v>
      </c>
    </row>
    <row r="62" spans="1:29" ht="16" x14ac:dyDescent="0.2">
      <c r="A62" s="2" t="s">
        <v>2076</v>
      </c>
      <c r="B62" s="155"/>
      <c r="C62" s="4" t="s">
        <v>3025</v>
      </c>
      <c r="D62" s="2">
        <v>2008</v>
      </c>
      <c r="E62" s="26" t="s">
        <v>2079</v>
      </c>
      <c r="F62" s="131" t="s">
        <v>253</v>
      </c>
      <c r="G62" s="2" t="s">
        <v>2080</v>
      </c>
      <c r="H62" s="26" t="s">
        <v>405</v>
      </c>
      <c r="I62" s="26" t="s">
        <v>3076</v>
      </c>
      <c r="J62" s="26" t="s">
        <v>3060</v>
      </c>
      <c r="K62" s="5">
        <v>2</v>
      </c>
      <c r="L62" s="5" t="s">
        <v>257</v>
      </c>
      <c r="M62" s="5" t="s">
        <v>2099</v>
      </c>
      <c r="N62" s="5">
        <v>1</v>
      </c>
      <c r="O62" s="5">
        <v>1</v>
      </c>
      <c r="P62" s="5">
        <v>1</v>
      </c>
      <c r="Q62" s="5">
        <v>1</v>
      </c>
      <c r="R62" s="5">
        <v>1</v>
      </c>
      <c r="S62" s="2">
        <v>1</v>
      </c>
      <c r="T62" s="5">
        <v>1</v>
      </c>
      <c r="U62" s="5">
        <v>0</v>
      </c>
      <c r="V62" s="4" t="s">
        <v>406</v>
      </c>
      <c r="W62" s="18" t="s">
        <v>1969</v>
      </c>
      <c r="X62" s="18" t="s">
        <v>1968</v>
      </c>
      <c r="Y62" s="18" t="s">
        <v>1968</v>
      </c>
      <c r="Z62" s="18" t="s">
        <v>1968</v>
      </c>
      <c r="AA62" s="18" t="s">
        <v>1968</v>
      </c>
      <c r="AB62" s="18" t="s">
        <v>1968</v>
      </c>
      <c r="AC62" s="18" t="s">
        <v>1970</v>
      </c>
    </row>
    <row r="63" spans="1:29" ht="16" x14ac:dyDescent="0.2">
      <c r="A63" s="2" t="s">
        <v>407</v>
      </c>
      <c r="B63" s="155"/>
      <c r="C63" s="4" t="s">
        <v>3024</v>
      </c>
      <c r="D63" s="2">
        <v>1989</v>
      </c>
      <c r="E63" s="26" t="s">
        <v>2062</v>
      </c>
      <c r="F63" s="131" t="s">
        <v>276</v>
      </c>
      <c r="G63" s="2" t="s">
        <v>2080</v>
      </c>
      <c r="H63" s="26" t="s">
        <v>410</v>
      </c>
      <c r="I63" s="26" t="s">
        <v>3015</v>
      </c>
      <c r="J63" s="26" t="s">
        <v>3057</v>
      </c>
      <c r="K63" s="5" t="s">
        <v>257</v>
      </c>
      <c r="L63" s="5" t="s">
        <v>257</v>
      </c>
      <c r="M63" s="5" t="s">
        <v>3065</v>
      </c>
      <c r="N63" s="5">
        <v>1</v>
      </c>
      <c r="O63" s="5">
        <v>1</v>
      </c>
      <c r="P63" s="5">
        <v>1</v>
      </c>
      <c r="Q63" s="5">
        <v>1</v>
      </c>
      <c r="R63" s="5">
        <v>1</v>
      </c>
      <c r="S63" s="2">
        <v>1</v>
      </c>
      <c r="T63" s="5">
        <v>1</v>
      </c>
      <c r="U63" s="5">
        <v>0</v>
      </c>
      <c r="V63" s="26" t="s">
        <v>411</v>
      </c>
      <c r="W63" s="18" t="s">
        <v>1969</v>
      </c>
      <c r="X63" s="18" t="s">
        <v>1968</v>
      </c>
      <c r="Y63" s="18" t="s">
        <v>1968</v>
      </c>
      <c r="Z63" s="18" t="s">
        <v>1968</v>
      </c>
      <c r="AA63" s="18" t="s">
        <v>1968</v>
      </c>
      <c r="AB63" s="18" t="s">
        <v>1968</v>
      </c>
      <c r="AC63" s="18" t="s">
        <v>1970</v>
      </c>
    </row>
    <row r="64" spans="1:29" ht="16" x14ac:dyDescent="0.2">
      <c r="A64" s="2" t="s">
        <v>413</v>
      </c>
      <c r="B64" s="155"/>
      <c r="C64" s="4" t="s">
        <v>3023</v>
      </c>
      <c r="D64" s="2">
        <v>2014</v>
      </c>
      <c r="E64" s="26" t="s">
        <v>462</v>
      </c>
      <c r="F64" s="131" t="s">
        <v>253</v>
      </c>
      <c r="G64" s="2" t="s">
        <v>2080</v>
      </c>
      <c r="H64" s="26" t="s">
        <v>415</v>
      </c>
      <c r="I64" s="26" t="s">
        <v>315</v>
      </c>
      <c r="J64" s="26" t="s">
        <v>3058</v>
      </c>
      <c r="K64" s="5">
        <v>33</v>
      </c>
      <c r="L64" s="5" t="s">
        <v>257</v>
      </c>
      <c r="M64" s="5" t="s">
        <v>3071</v>
      </c>
      <c r="N64" s="5">
        <v>1</v>
      </c>
      <c r="O64" s="5">
        <v>1</v>
      </c>
      <c r="P64" s="5">
        <v>1</v>
      </c>
      <c r="Q64" s="5">
        <v>1</v>
      </c>
      <c r="R64" s="5">
        <v>1</v>
      </c>
      <c r="S64" s="2">
        <v>1</v>
      </c>
      <c r="T64" s="5">
        <v>1</v>
      </c>
      <c r="U64" s="5">
        <v>0</v>
      </c>
      <c r="V64" s="4" t="s">
        <v>416</v>
      </c>
      <c r="W64" s="18" t="s">
        <v>1968</v>
      </c>
      <c r="X64" s="18" t="s">
        <v>1968</v>
      </c>
      <c r="Y64" s="18" t="s">
        <v>1968</v>
      </c>
      <c r="Z64" s="18" t="s">
        <v>1968</v>
      </c>
      <c r="AA64" s="18" t="s">
        <v>1968</v>
      </c>
      <c r="AB64" s="18" t="s">
        <v>1969</v>
      </c>
      <c r="AC64" s="18" t="s">
        <v>1970</v>
      </c>
    </row>
    <row r="65" spans="1:32" ht="16" x14ac:dyDescent="0.2">
      <c r="A65" s="2" t="s">
        <v>417</v>
      </c>
      <c r="B65" s="155"/>
      <c r="C65" s="25" t="s">
        <v>3029</v>
      </c>
      <c r="D65" s="2">
        <v>1985</v>
      </c>
      <c r="E65" s="26" t="s">
        <v>462</v>
      </c>
      <c r="F65" s="131" t="s">
        <v>276</v>
      </c>
      <c r="G65" s="2" t="s">
        <v>2080</v>
      </c>
      <c r="H65" s="26" t="s">
        <v>420</v>
      </c>
      <c r="I65" s="26" t="s">
        <v>327</v>
      </c>
      <c r="J65" s="26" t="s">
        <v>2048</v>
      </c>
      <c r="K65" s="5">
        <v>92</v>
      </c>
      <c r="L65" s="5" t="s">
        <v>257</v>
      </c>
      <c r="M65" s="5" t="s">
        <v>3081</v>
      </c>
      <c r="N65" s="5">
        <v>1</v>
      </c>
      <c r="O65" s="5">
        <v>1</v>
      </c>
      <c r="P65" s="5">
        <v>1</v>
      </c>
      <c r="Q65" s="5">
        <v>1</v>
      </c>
      <c r="R65" s="5">
        <v>1</v>
      </c>
      <c r="S65" s="2">
        <v>1</v>
      </c>
      <c r="T65" s="5">
        <v>1</v>
      </c>
      <c r="U65" s="5">
        <v>0</v>
      </c>
      <c r="V65" s="26" t="s">
        <v>421</v>
      </c>
      <c r="W65" s="18" t="s">
        <v>1969</v>
      </c>
      <c r="X65" s="18" t="s">
        <v>1968</v>
      </c>
      <c r="Y65" s="18" t="s">
        <v>1968</v>
      </c>
      <c r="Z65" s="18" t="s">
        <v>1968</v>
      </c>
      <c r="AA65" s="18" t="s">
        <v>1969</v>
      </c>
      <c r="AB65" s="18" t="s">
        <v>1969</v>
      </c>
      <c r="AC65" s="18" t="s">
        <v>3116</v>
      </c>
    </row>
    <row r="66" spans="1:32" ht="16" x14ac:dyDescent="0.2">
      <c r="A66" s="2" t="s">
        <v>422</v>
      </c>
      <c r="B66" s="155"/>
      <c r="C66" s="25" t="s">
        <v>3028</v>
      </c>
      <c r="D66" s="2">
        <v>1983</v>
      </c>
      <c r="E66" s="26" t="s">
        <v>462</v>
      </c>
      <c r="F66" s="131" t="s">
        <v>276</v>
      </c>
      <c r="G66" s="2" t="s">
        <v>2080</v>
      </c>
      <c r="H66" s="26" t="s">
        <v>423</v>
      </c>
      <c r="I66" s="26" t="s">
        <v>424</v>
      </c>
      <c r="J66" s="26" t="s">
        <v>3088</v>
      </c>
      <c r="K66" s="5">
        <v>14</v>
      </c>
      <c r="L66" s="5">
        <v>10</v>
      </c>
      <c r="M66" s="5" t="s">
        <v>3089</v>
      </c>
      <c r="N66" s="5">
        <v>1</v>
      </c>
      <c r="O66" s="5">
        <v>1</v>
      </c>
      <c r="P66" s="5">
        <v>1</v>
      </c>
      <c r="Q66" s="5">
        <v>1</v>
      </c>
      <c r="R66" s="5">
        <v>1</v>
      </c>
      <c r="S66" s="2">
        <v>1</v>
      </c>
      <c r="T66" s="5">
        <v>1</v>
      </c>
      <c r="U66" s="5">
        <v>0</v>
      </c>
      <c r="V66" s="26"/>
      <c r="W66" s="18" t="s">
        <v>1969</v>
      </c>
      <c r="X66" s="18" t="s">
        <v>1968</v>
      </c>
      <c r="Y66" s="18" t="s">
        <v>1968</v>
      </c>
      <c r="Z66" s="18" t="s">
        <v>1968</v>
      </c>
      <c r="AA66" s="18" t="s">
        <v>1969</v>
      </c>
      <c r="AB66" s="18" t="s">
        <v>1968</v>
      </c>
      <c r="AC66" s="18" t="s">
        <v>3116</v>
      </c>
    </row>
    <row r="67" spans="1:32" ht="16" x14ac:dyDescent="0.2">
      <c r="A67" s="2" t="s">
        <v>425</v>
      </c>
      <c r="B67" s="155"/>
      <c r="C67" s="25" t="s">
        <v>3027</v>
      </c>
      <c r="D67" s="2">
        <v>1993</v>
      </c>
      <c r="E67" s="26" t="s">
        <v>462</v>
      </c>
      <c r="F67" s="131" t="s">
        <v>253</v>
      </c>
      <c r="G67" s="2" t="s">
        <v>2080</v>
      </c>
      <c r="H67" s="26" t="s">
        <v>426</v>
      </c>
      <c r="I67" s="26" t="s">
        <v>450</v>
      </c>
      <c r="J67" s="26" t="s">
        <v>3058</v>
      </c>
      <c r="K67" s="5">
        <v>115</v>
      </c>
      <c r="L67" s="5" t="s">
        <v>257</v>
      </c>
      <c r="M67" s="5" t="s">
        <v>3101</v>
      </c>
      <c r="N67" s="5">
        <v>1</v>
      </c>
      <c r="O67" s="5">
        <v>1</v>
      </c>
      <c r="P67" s="5">
        <v>1</v>
      </c>
      <c r="Q67" s="5">
        <v>1</v>
      </c>
      <c r="R67" s="5">
        <v>1</v>
      </c>
      <c r="S67" s="2">
        <v>1</v>
      </c>
      <c r="T67" s="5">
        <v>1</v>
      </c>
      <c r="U67" s="5">
        <v>0</v>
      </c>
      <c r="V67" s="26" t="s">
        <v>427</v>
      </c>
      <c r="W67" s="18" t="s">
        <v>1969</v>
      </c>
      <c r="X67" s="18" t="s">
        <v>1968</v>
      </c>
      <c r="Y67" s="18" t="s">
        <v>1968</v>
      </c>
      <c r="Z67" s="18" t="s">
        <v>1968</v>
      </c>
      <c r="AA67" s="18" t="s">
        <v>1968</v>
      </c>
      <c r="AB67" s="18" t="s">
        <v>1968</v>
      </c>
      <c r="AC67" s="18" t="s">
        <v>1970</v>
      </c>
    </row>
    <row r="68" spans="1:32" ht="16" x14ac:dyDescent="0.2">
      <c r="A68" s="2" t="s">
        <v>428</v>
      </c>
      <c r="B68" s="155"/>
      <c r="C68" s="24" t="s">
        <v>3022</v>
      </c>
      <c r="D68" s="2">
        <v>2017</v>
      </c>
      <c r="E68" s="26" t="s">
        <v>462</v>
      </c>
      <c r="F68" s="131" t="s">
        <v>253</v>
      </c>
      <c r="G68" s="2" t="s">
        <v>2080</v>
      </c>
      <c r="H68" s="26" t="s">
        <v>430</v>
      </c>
      <c r="I68" s="26" t="s">
        <v>2093</v>
      </c>
      <c r="J68" s="26" t="s">
        <v>3062</v>
      </c>
      <c r="K68" s="5">
        <v>77</v>
      </c>
      <c r="L68" s="5" t="s">
        <v>257</v>
      </c>
      <c r="M68" s="5" t="s">
        <v>3066</v>
      </c>
      <c r="N68" s="5">
        <v>1</v>
      </c>
      <c r="O68" s="5">
        <v>1</v>
      </c>
      <c r="P68" s="5">
        <v>1</v>
      </c>
      <c r="Q68" s="5">
        <v>1</v>
      </c>
      <c r="R68" s="5">
        <v>1</v>
      </c>
      <c r="S68" s="2">
        <v>1</v>
      </c>
      <c r="T68" s="5">
        <v>1</v>
      </c>
      <c r="U68" s="5">
        <v>0</v>
      </c>
      <c r="V68" s="4" t="s">
        <v>431</v>
      </c>
      <c r="W68" s="18" t="s">
        <v>1968</v>
      </c>
      <c r="X68" s="18" t="s">
        <v>1968</v>
      </c>
      <c r="Y68" s="18" t="s">
        <v>1968</v>
      </c>
      <c r="Z68" s="18" t="s">
        <v>1968</v>
      </c>
      <c r="AA68" s="18" t="s">
        <v>1968</v>
      </c>
      <c r="AB68" s="18" t="s">
        <v>1968</v>
      </c>
      <c r="AC68" s="18" t="s">
        <v>1970</v>
      </c>
    </row>
    <row r="69" spans="1:32" ht="16" x14ac:dyDescent="0.2">
      <c r="A69" s="2" t="s">
        <v>432</v>
      </c>
      <c r="B69" s="155"/>
      <c r="C69" s="25" t="s">
        <v>3026</v>
      </c>
      <c r="D69" s="2">
        <v>1985</v>
      </c>
      <c r="E69" s="26" t="s">
        <v>2079</v>
      </c>
      <c r="F69" s="131" t="s">
        <v>276</v>
      </c>
      <c r="G69" s="2" t="s">
        <v>2080</v>
      </c>
      <c r="H69" s="26" t="s">
        <v>434</v>
      </c>
      <c r="I69" s="26" t="s">
        <v>3077</v>
      </c>
      <c r="J69" s="26" t="s">
        <v>3060</v>
      </c>
      <c r="K69" s="5">
        <v>4</v>
      </c>
      <c r="L69" s="5" t="s">
        <v>257</v>
      </c>
      <c r="M69" s="5" t="s">
        <v>3067</v>
      </c>
      <c r="N69" s="5">
        <v>1</v>
      </c>
      <c r="O69" s="5">
        <v>1</v>
      </c>
      <c r="P69" s="5">
        <v>1</v>
      </c>
      <c r="Q69" s="5">
        <v>1</v>
      </c>
      <c r="R69" s="5">
        <v>1</v>
      </c>
      <c r="S69" s="2">
        <v>1</v>
      </c>
      <c r="T69" s="5">
        <v>1</v>
      </c>
      <c r="U69" s="5">
        <v>0</v>
      </c>
      <c r="V69" s="4" t="s">
        <v>435</v>
      </c>
      <c r="W69" s="18" t="s">
        <v>1969</v>
      </c>
      <c r="X69" s="18" t="s">
        <v>1968</v>
      </c>
      <c r="Y69" s="18" t="s">
        <v>1968</v>
      </c>
      <c r="Z69" s="18" t="s">
        <v>1968</v>
      </c>
      <c r="AA69" s="18" t="s">
        <v>1969</v>
      </c>
      <c r="AB69" s="18" t="s">
        <v>1968</v>
      </c>
      <c r="AC69" s="18" t="s">
        <v>3116</v>
      </c>
    </row>
    <row r="70" spans="1:32" ht="16" x14ac:dyDescent="0.2">
      <c r="A70" s="2" t="s">
        <v>436</v>
      </c>
      <c r="B70" s="155"/>
      <c r="C70" s="29" t="s">
        <v>1997</v>
      </c>
      <c r="D70" s="2">
        <v>2012</v>
      </c>
      <c r="E70" s="26" t="s">
        <v>462</v>
      </c>
      <c r="F70" s="131" t="s">
        <v>253</v>
      </c>
      <c r="G70" s="2" t="s">
        <v>2080</v>
      </c>
      <c r="H70" s="26" t="s">
        <v>438</v>
      </c>
      <c r="I70" s="26" t="s">
        <v>298</v>
      </c>
      <c r="J70" s="26" t="s">
        <v>3070</v>
      </c>
      <c r="K70" s="5">
        <v>7</v>
      </c>
      <c r="L70" s="5">
        <v>5</v>
      </c>
      <c r="M70" s="5" t="s">
        <v>439</v>
      </c>
      <c r="N70" s="5">
        <v>1</v>
      </c>
      <c r="O70" s="5">
        <v>1</v>
      </c>
      <c r="P70" s="5">
        <v>1</v>
      </c>
      <c r="Q70" s="5">
        <v>1</v>
      </c>
      <c r="R70" s="5">
        <v>1</v>
      </c>
      <c r="S70" s="2">
        <v>1</v>
      </c>
      <c r="T70" s="5">
        <v>1</v>
      </c>
      <c r="U70" s="5">
        <v>1</v>
      </c>
      <c r="V70" s="4"/>
      <c r="W70" s="18" t="s">
        <v>1968</v>
      </c>
      <c r="X70" s="18" t="s">
        <v>1968</v>
      </c>
      <c r="Y70" s="18" t="s">
        <v>1968</v>
      </c>
      <c r="Z70" s="18" t="s">
        <v>1968</v>
      </c>
      <c r="AA70" s="18" t="s">
        <v>1968</v>
      </c>
      <c r="AB70" s="18" t="s">
        <v>1968</v>
      </c>
      <c r="AC70" s="18" t="s">
        <v>1970</v>
      </c>
    </row>
    <row r="71" spans="1:32" ht="16" x14ac:dyDescent="0.2">
      <c r="A71" s="2" t="s">
        <v>440</v>
      </c>
      <c r="B71" s="155"/>
      <c r="C71" s="24" t="s">
        <v>3021</v>
      </c>
      <c r="D71" s="2">
        <v>2016</v>
      </c>
      <c r="E71" s="26" t="s">
        <v>462</v>
      </c>
      <c r="F71" s="131" t="s">
        <v>253</v>
      </c>
      <c r="G71" s="2" t="s">
        <v>2080</v>
      </c>
      <c r="H71" s="26" t="s">
        <v>442</v>
      </c>
      <c r="I71" s="26" t="s">
        <v>315</v>
      </c>
      <c r="J71" s="26" t="s">
        <v>3058</v>
      </c>
      <c r="K71" s="5">
        <v>35</v>
      </c>
      <c r="L71" s="5" t="s">
        <v>257</v>
      </c>
      <c r="M71" s="5" t="s">
        <v>443</v>
      </c>
      <c r="N71" s="5">
        <v>1</v>
      </c>
      <c r="O71" s="5">
        <v>1</v>
      </c>
      <c r="P71" s="5">
        <v>1</v>
      </c>
      <c r="Q71" s="5">
        <v>1</v>
      </c>
      <c r="R71" s="5">
        <v>1</v>
      </c>
      <c r="S71" s="2">
        <v>1</v>
      </c>
      <c r="T71" s="5">
        <v>1</v>
      </c>
      <c r="U71" s="5">
        <v>0</v>
      </c>
      <c r="V71" s="4"/>
      <c r="W71" s="18" t="s">
        <v>1969</v>
      </c>
      <c r="X71" s="18" t="s">
        <v>1968</v>
      </c>
      <c r="Y71" s="18" t="s">
        <v>1968</v>
      </c>
      <c r="Z71" s="18" t="s">
        <v>1968</v>
      </c>
      <c r="AA71" s="18" t="s">
        <v>1968</v>
      </c>
      <c r="AB71" s="18" t="s">
        <v>1968</v>
      </c>
      <c r="AC71" s="18" t="s">
        <v>1970</v>
      </c>
    </row>
    <row r="72" spans="1:32" ht="16" x14ac:dyDescent="0.2">
      <c r="A72" s="2" t="s">
        <v>444</v>
      </c>
      <c r="B72" s="155"/>
      <c r="C72" s="4" t="s">
        <v>445</v>
      </c>
      <c r="D72" s="2">
        <v>2014</v>
      </c>
      <c r="E72" s="26" t="s">
        <v>447</v>
      </c>
      <c r="F72" s="131" t="s">
        <v>253</v>
      </c>
      <c r="G72" s="2" t="s">
        <v>2080</v>
      </c>
      <c r="H72" s="30" t="s">
        <v>446</v>
      </c>
      <c r="I72" s="26" t="s">
        <v>257</v>
      </c>
      <c r="J72" s="26" t="s">
        <v>257</v>
      </c>
      <c r="K72" s="27">
        <v>41760</v>
      </c>
      <c r="L72" s="5" t="s">
        <v>257</v>
      </c>
      <c r="M72" s="5">
        <v>400</v>
      </c>
      <c r="N72" s="5">
        <v>1</v>
      </c>
      <c r="O72" s="5">
        <v>1</v>
      </c>
      <c r="P72" s="5">
        <v>1</v>
      </c>
      <c r="Q72" s="5">
        <v>1</v>
      </c>
      <c r="R72" s="5">
        <v>1</v>
      </c>
      <c r="S72" s="2">
        <v>1</v>
      </c>
      <c r="T72" s="5">
        <v>1</v>
      </c>
      <c r="U72" s="5">
        <v>0</v>
      </c>
      <c r="V72" s="4"/>
      <c r="W72" s="18" t="s">
        <v>1968</v>
      </c>
      <c r="X72" s="18" t="s">
        <v>1968</v>
      </c>
      <c r="Y72" s="18" t="s">
        <v>1968</v>
      </c>
      <c r="Z72" s="18" t="s">
        <v>1968</v>
      </c>
      <c r="AA72" s="18" t="s">
        <v>1968</v>
      </c>
      <c r="AB72" s="18" t="s">
        <v>1968</v>
      </c>
      <c r="AC72" s="18" t="s">
        <v>1970</v>
      </c>
      <c r="AD72" s="24" t="s">
        <v>5325</v>
      </c>
      <c r="AE72" s="24" t="s">
        <v>5323</v>
      </c>
      <c r="AF72" s="24" t="s">
        <v>5324</v>
      </c>
    </row>
    <row r="73" spans="1:32" ht="16" x14ac:dyDescent="0.2">
      <c r="A73"/>
      <c r="B73"/>
      <c r="C73"/>
      <c r="D73"/>
      <c r="E73"/>
      <c r="F73"/>
      <c r="G73"/>
      <c r="H73"/>
      <c r="I73"/>
      <c r="J73"/>
      <c r="K73"/>
      <c r="L73"/>
      <c r="M73"/>
      <c r="N73"/>
      <c r="O73"/>
      <c r="P73"/>
      <c r="Q73"/>
      <c r="R73"/>
      <c r="S73"/>
      <c r="T73"/>
      <c r="U73"/>
      <c r="V73"/>
      <c r="W73"/>
      <c r="X73"/>
      <c r="Y73"/>
      <c r="Z73"/>
      <c r="AA73"/>
      <c r="AB73"/>
      <c r="AC73"/>
      <c r="AD73" s="57">
        <f>COUNTIF(AC29:AC72, "low")/44*100</f>
        <v>0</v>
      </c>
      <c r="AE73" s="57">
        <f>COUNTIF(AC29:AC72, "moderate")/44*100</f>
        <v>20.454545454545457</v>
      </c>
      <c r="AF73" s="158">
        <f>100-AE73-AD73</f>
        <v>79.545454545454547</v>
      </c>
    </row>
    <row r="74" spans="1:32" ht="13.5" customHeight="1" x14ac:dyDescent="0.2">
      <c r="A74" s="2"/>
      <c r="B74" s="155"/>
      <c r="C74" s="4"/>
      <c r="D74" s="2"/>
      <c r="G74" s="2"/>
      <c r="V74" s="4"/>
      <c r="W74" s="4"/>
      <c r="X74" s="4"/>
      <c r="Y74" s="4"/>
      <c r="Z74" s="4"/>
      <c r="AA74" s="4"/>
      <c r="AB74" s="4"/>
      <c r="AC74" s="4"/>
      <c r="AF74" s="159"/>
    </row>
    <row r="75" spans="1:32" ht="13.5" customHeight="1" x14ac:dyDescent="0.2">
      <c r="A75" s="2"/>
      <c r="B75" s="155"/>
      <c r="C75" s="4"/>
      <c r="D75" s="2"/>
      <c r="G75" s="2"/>
      <c r="V75" s="4"/>
      <c r="W75" s="4"/>
      <c r="X75" s="4"/>
      <c r="Y75" s="4"/>
      <c r="Z75" s="4"/>
      <c r="AA75" s="4"/>
      <c r="AB75" s="4"/>
      <c r="AC75" s="4"/>
    </row>
    <row r="76" spans="1:32" ht="13.5" customHeight="1" x14ac:dyDescent="0.2">
      <c r="A76" s="2"/>
      <c r="B76" s="155"/>
      <c r="C76" s="4"/>
      <c r="D76" s="2"/>
      <c r="G76" s="2"/>
      <c r="V76" s="4"/>
      <c r="W76" s="4"/>
      <c r="X76" s="4"/>
      <c r="Y76" s="4"/>
      <c r="Z76" s="4"/>
      <c r="AA76" s="4"/>
      <c r="AB76" s="4"/>
      <c r="AC76" s="4"/>
    </row>
    <row r="77" spans="1:32" ht="13.5" customHeight="1" x14ac:dyDescent="0.2">
      <c r="A77" s="2"/>
      <c r="B77" s="155"/>
      <c r="C77" s="4"/>
      <c r="D77" s="2"/>
      <c r="G77" s="2"/>
      <c r="V77" s="4"/>
      <c r="W77" s="4"/>
      <c r="X77" s="4"/>
      <c r="Y77" s="4"/>
      <c r="Z77" s="4"/>
      <c r="AA77" s="4"/>
      <c r="AB77" s="4"/>
      <c r="AC77" s="4"/>
    </row>
    <row r="78" spans="1:32" ht="13.5" customHeight="1" x14ac:dyDescent="0.2">
      <c r="A78" s="2"/>
      <c r="B78" s="155"/>
      <c r="C78" s="4"/>
      <c r="D78" s="2"/>
      <c r="G78" s="2"/>
      <c r="V78" s="4"/>
      <c r="W78" s="4"/>
      <c r="X78" s="4"/>
      <c r="Y78" s="4"/>
      <c r="Z78" s="4"/>
      <c r="AA78" s="4"/>
      <c r="AB78" s="4"/>
      <c r="AC78" s="4"/>
    </row>
    <row r="79" spans="1:32" ht="13.5" customHeight="1" x14ac:dyDescent="0.2">
      <c r="A79" s="2"/>
      <c r="B79" s="155"/>
      <c r="C79" s="4"/>
      <c r="D79" s="2"/>
      <c r="G79" s="2"/>
      <c r="V79" s="4"/>
      <c r="W79" s="4"/>
      <c r="X79" s="4"/>
      <c r="Y79" s="4"/>
      <c r="Z79" s="4"/>
      <c r="AA79" s="4"/>
      <c r="AB79" s="4"/>
      <c r="AC79" s="4"/>
    </row>
    <row r="80" spans="1:32" ht="13.5" customHeight="1" x14ac:dyDescent="0.2">
      <c r="A80" s="2"/>
      <c r="B80" s="155"/>
      <c r="C80" s="4"/>
      <c r="D80" s="2"/>
      <c r="G80" s="2"/>
      <c r="V80" s="4"/>
      <c r="W80" s="4"/>
      <c r="X80" s="4"/>
      <c r="Y80" s="4"/>
      <c r="Z80" s="4"/>
      <c r="AA80" s="4"/>
      <c r="AB80" s="4"/>
      <c r="AC80" s="4"/>
    </row>
    <row r="81" spans="1:29" ht="13.5" customHeight="1" x14ac:dyDescent="0.2">
      <c r="A81" s="2"/>
      <c r="B81" s="155"/>
      <c r="C81" s="4"/>
      <c r="D81" s="2"/>
      <c r="G81" s="2"/>
      <c r="V81" s="4"/>
      <c r="W81" s="4"/>
      <c r="X81" s="4"/>
      <c r="Y81" s="4"/>
      <c r="Z81" s="4"/>
      <c r="AA81" s="4"/>
      <c r="AB81" s="4"/>
      <c r="AC81" s="4"/>
    </row>
    <row r="82" spans="1:29" ht="13.5" customHeight="1" x14ac:dyDescent="0.2">
      <c r="A82" s="2"/>
      <c r="B82" s="155"/>
      <c r="C82" s="4"/>
      <c r="D82" s="2"/>
      <c r="G82" s="2"/>
      <c r="V82" s="4"/>
      <c r="W82" s="4"/>
      <c r="X82" s="4"/>
      <c r="Y82" s="4"/>
      <c r="Z82" s="4"/>
      <c r="AA82" s="4"/>
      <c r="AB82" s="4"/>
      <c r="AC82" s="4"/>
    </row>
    <row r="83" spans="1:29" ht="13.5" customHeight="1" x14ac:dyDescent="0.2">
      <c r="A83" s="2"/>
      <c r="B83" s="155"/>
      <c r="C83" s="4"/>
      <c r="D83" s="2"/>
      <c r="G83" s="2"/>
      <c r="V83" s="4"/>
      <c r="W83" s="4"/>
      <c r="X83" s="4"/>
      <c r="Y83" s="4"/>
      <c r="Z83" s="4"/>
      <c r="AA83" s="4"/>
      <c r="AB83" s="4"/>
      <c r="AC83" s="4"/>
    </row>
    <row r="84" spans="1:29" ht="13.5" customHeight="1" x14ac:dyDescent="0.2">
      <c r="A84" s="2"/>
      <c r="B84" s="155"/>
      <c r="C84" s="4"/>
      <c r="D84" s="2"/>
      <c r="G84" s="2"/>
      <c r="V84" s="4"/>
      <c r="W84" s="4"/>
      <c r="X84" s="4"/>
      <c r="Y84" s="4"/>
      <c r="Z84" s="4"/>
      <c r="AA84" s="4"/>
      <c r="AB84" s="4"/>
      <c r="AC84" s="4"/>
    </row>
    <row r="85" spans="1:29" ht="13.5" customHeight="1" x14ac:dyDescent="0.2">
      <c r="A85" s="2"/>
      <c r="B85" s="155"/>
      <c r="C85" s="4"/>
      <c r="D85" s="2"/>
      <c r="G85" s="2"/>
      <c r="V85" s="4"/>
      <c r="W85" s="4"/>
      <c r="X85" s="4"/>
      <c r="Y85" s="4"/>
      <c r="Z85" s="4"/>
      <c r="AA85" s="4"/>
      <c r="AB85" s="4"/>
      <c r="AC85" s="4"/>
    </row>
    <row r="86" spans="1:29" ht="13.5" customHeight="1" x14ac:dyDescent="0.2">
      <c r="A86" s="2"/>
      <c r="B86" s="155"/>
      <c r="C86" s="4"/>
      <c r="D86" s="2"/>
      <c r="G86" s="2"/>
      <c r="V86" s="4"/>
      <c r="W86" s="4"/>
      <c r="X86" s="4"/>
      <c r="Y86" s="4"/>
      <c r="Z86" s="4"/>
      <c r="AA86" s="4"/>
      <c r="AB86" s="4"/>
      <c r="AC86" s="4"/>
    </row>
    <row r="87" spans="1:29" ht="13.5" customHeight="1" x14ac:dyDescent="0.2">
      <c r="A87" s="2"/>
      <c r="B87" s="155"/>
      <c r="C87" s="4"/>
      <c r="D87" s="2"/>
      <c r="G87" s="2"/>
      <c r="V87" s="4"/>
      <c r="W87" s="4"/>
      <c r="X87" s="4"/>
      <c r="Y87" s="4"/>
      <c r="Z87" s="4"/>
      <c r="AA87" s="4"/>
      <c r="AB87" s="4"/>
      <c r="AC87" s="4"/>
    </row>
    <row r="88" spans="1:29" ht="13.5" customHeight="1" x14ac:dyDescent="0.2">
      <c r="A88" s="2"/>
      <c r="B88" s="155"/>
      <c r="C88" s="4"/>
      <c r="D88" s="2"/>
      <c r="G88" s="2"/>
      <c r="V88" s="4"/>
      <c r="W88" s="4"/>
      <c r="X88" s="4"/>
      <c r="Y88" s="4"/>
      <c r="Z88" s="4"/>
      <c r="AA88" s="4"/>
      <c r="AB88" s="4"/>
      <c r="AC88" s="4"/>
    </row>
    <row r="89" spans="1:29" ht="13.5" customHeight="1" x14ac:dyDescent="0.2">
      <c r="A89" s="2"/>
      <c r="B89" s="155"/>
      <c r="C89" s="4"/>
      <c r="D89" s="2"/>
      <c r="G89" s="2"/>
      <c r="V89" s="4"/>
      <c r="W89" s="4"/>
      <c r="X89" s="4"/>
      <c r="Y89" s="4"/>
      <c r="Z89" s="4"/>
      <c r="AA89" s="4"/>
      <c r="AB89" s="4"/>
      <c r="AC89" s="4"/>
    </row>
    <row r="90" spans="1:29" ht="13.5" customHeight="1" x14ac:dyDescent="0.2">
      <c r="A90" s="2"/>
      <c r="B90" s="155"/>
      <c r="C90" s="4"/>
      <c r="D90" s="2"/>
      <c r="G90" s="2"/>
      <c r="V90" s="4"/>
      <c r="W90" s="4"/>
      <c r="X90" s="4"/>
      <c r="Y90" s="4"/>
      <c r="Z90" s="4"/>
      <c r="AA90" s="4"/>
      <c r="AB90" s="4"/>
      <c r="AC90" s="4"/>
    </row>
    <row r="91" spans="1:29" ht="13.5" customHeight="1" x14ac:dyDescent="0.2">
      <c r="A91" s="2"/>
      <c r="B91" s="155"/>
      <c r="C91" s="4"/>
      <c r="D91" s="2"/>
      <c r="G91" s="2"/>
      <c r="V91" s="4"/>
      <c r="W91" s="4"/>
      <c r="X91" s="4"/>
      <c r="Y91" s="4"/>
      <c r="Z91" s="4"/>
      <c r="AA91" s="4"/>
      <c r="AB91" s="4"/>
      <c r="AC91" s="4"/>
    </row>
    <row r="92" spans="1:29" ht="13.5" customHeight="1" x14ac:dyDescent="0.2">
      <c r="A92" s="2"/>
      <c r="B92" s="155"/>
      <c r="C92" s="4"/>
      <c r="D92" s="2"/>
      <c r="G92" s="2"/>
      <c r="V92" s="4"/>
      <c r="W92" s="4"/>
      <c r="X92" s="4"/>
      <c r="Y92" s="4"/>
      <c r="Z92" s="4"/>
      <c r="AA92" s="4"/>
      <c r="AB92" s="4"/>
      <c r="AC92" s="4"/>
    </row>
    <row r="93" spans="1:29" ht="13.5" customHeight="1" x14ac:dyDescent="0.2">
      <c r="A93" s="2"/>
      <c r="B93" s="155"/>
      <c r="C93" s="4"/>
      <c r="D93" s="2"/>
      <c r="G93" s="2"/>
      <c r="V93" s="4"/>
      <c r="W93" s="4"/>
      <c r="X93" s="4"/>
      <c r="Y93" s="4"/>
      <c r="Z93" s="4"/>
      <c r="AA93" s="4"/>
      <c r="AB93" s="4"/>
      <c r="AC93" s="4"/>
    </row>
    <row r="94" spans="1:29" ht="13.5" customHeight="1" x14ac:dyDescent="0.2">
      <c r="A94" s="2"/>
      <c r="B94" s="155"/>
      <c r="C94" s="4"/>
      <c r="D94" s="2"/>
      <c r="G94" s="2"/>
      <c r="V94" s="4"/>
      <c r="W94" s="4"/>
      <c r="X94" s="4"/>
      <c r="Y94" s="4"/>
      <c r="Z94" s="4"/>
      <c r="AA94" s="4"/>
      <c r="AB94" s="4"/>
      <c r="AC94" s="4"/>
    </row>
    <row r="95" spans="1:29" ht="13.5" customHeight="1" x14ac:dyDescent="0.2">
      <c r="A95" s="2"/>
      <c r="B95" s="155"/>
      <c r="C95" s="4"/>
      <c r="D95" s="2"/>
      <c r="G95" s="2"/>
      <c r="V95" s="4"/>
      <c r="W95" s="4"/>
      <c r="X95" s="4"/>
      <c r="Y95" s="4"/>
      <c r="Z95" s="4"/>
      <c r="AA95" s="4"/>
      <c r="AB95" s="4"/>
      <c r="AC95" s="4"/>
    </row>
    <row r="96" spans="1:29" ht="13.5" customHeight="1" x14ac:dyDescent="0.2">
      <c r="A96" s="2"/>
      <c r="B96" s="155"/>
      <c r="C96" s="4"/>
      <c r="D96" s="2"/>
      <c r="G96" s="2"/>
      <c r="V96" s="4"/>
      <c r="W96" s="4"/>
      <c r="X96" s="4"/>
      <c r="Y96" s="4"/>
      <c r="Z96" s="4"/>
      <c r="AA96" s="4"/>
      <c r="AB96" s="4"/>
      <c r="AC96" s="4"/>
    </row>
    <row r="97" spans="1:29" ht="13.5" customHeight="1" x14ac:dyDescent="0.2">
      <c r="A97" s="2"/>
      <c r="B97" s="155"/>
      <c r="C97" s="4"/>
      <c r="D97" s="2"/>
      <c r="G97" s="2"/>
      <c r="V97" s="4"/>
      <c r="W97" s="4"/>
      <c r="X97" s="4"/>
      <c r="Y97" s="4"/>
      <c r="Z97" s="4"/>
      <c r="AA97" s="4"/>
      <c r="AB97" s="4"/>
      <c r="AC97" s="4"/>
    </row>
    <row r="98" spans="1:29" ht="13.5" customHeight="1" x14ac:dyDescent="0.2">
      <c r="A98" s="2"/>
      <c r="B98" s="155"/>
      <c r="C98" s="4"/>
      <c r="D98" s="2"/>
      <c r="G98" s="2"/>
      <c r="V98" s="4"/>
      <c r="W98" s="4"/>
      <c r="X98" s="4"/>
      <c r="Y98" s="4"/>
      <c r="Z98" s="4"/>
      <c r="AA98" s="4"/>
      <c r="AB98" s="4"/>
      <c r="AC98" s="4"/>
    </row>
    <row r="99" spans="1:29" ht="13.5" customHeight="1" x14ac:dyDescent="0.2">
      <c r="A99" s="2"/>
      <c r="B99" s="155"/>
      <c r="C99" s="4"/>
      <c r="D99" s="2"/>
      <c r="G99" s="2"/>
      <c r="V99" s="4"/>
      <c r="W99" s="4"/>
      <c r="X99" s="4"/>
      <c r="Y99" s="4"/>
      <c r="Z99" s="4"/>
      <c r="AA99" s="4"/>
      <c r="AB99" s="4"/>
      <c r="AC99" s="4"/>
    </row>
    <row r="100" spans="1:29" ht="13.5" customHeight="1" x14ac:dyDescent="0.2">
      <c r="A100" s="2"/>
      <c r="B100" s="155"/>
      <c r="C100" s="4"/>
      <c r="D100" s="2"/>
      <c r="G100" s="2"/>
      <c r="V100" s="4"/>
      <c r="W100" s="4"/>
      <c r="X100" s="4"/>
      <c r="Y100" s="4"/>
      <c r="Z100" s="4"/>
      <c r="AA100" s="4"/>
      <c r="AB100" s="4"/>
      <c r="AC100" s="4"/>
    </row>
    <row r="101" spans="1:29" ht="13.5" customHeight="1" x14ac:dyDescent="0.2">
      <c r="A101" s="2"/>
      <c r="B101" s="155"/>
      <c r="C101" s="4"/>
      <c r="D101" s="2"/>
      <c r="G101" s="2"/>
      <c r="V101" s="4"/>
      <c r="W101" s="4"/>
      <c r="X101" s="4"/>
      <c r="Y101" s="4"/>
      <c r="Z101" s="4"/>
      <c r="AA101" s="4"/>
      <c r="AB101" s="4"/>
      <c r="AC101" s="4"/>
    </row>
    <row r="102" spans="1:29" ht="13.5" customHeight="1" x14ac:dyDescent="0.2">
      <c r="A102" s="2"/>
      <c r="B102" s="155"/>
      <c r="C102" s="4"/>
      <c r="D102" s="2"/>
      <c r="G102" s="2"/>
      <c r="V102" s="4"/>
      <c r="W102" s="4"/>
      <c r="X102" s="4"/>
      <c r="Y102" s="4"/>
      <c r="Z102" s="4"/>
      <c r="AA102" s="4"/>
      <c r="AB102" s="4"/>
      <c r="AC102" s="4"/>
    </row>
    <row r="103" spans="1:29" ht="13.5" customHeight="1" x14ac:dyDescent="0.2">
      <c r="A103" s="2"/>
      <c r="B103" s="155"/>
      <c r="C103" s="4"/>
      <c r="D103" s="2"/>
      <c r="G103" s="2"/>
      <c r="V103" s="4"/>
      <c r="W103" s="4"/>
      <c r="X103" s="4"/>
      <c r="Y103" s="4"/>
      <c r="Z103" s="4"/>
      <c r="AA103" s="4"/>
      <c r="AB103" s="4"/>
      <c r="AC103" s="4"/>
    </row>
    <row r="104" spans="1:29" ht="13.5" customHeight="1" x14ac:dyDescent="0.2">
      <c r="A104" s="2"/>
      <c r="B104" s="155"/>
      <c r="C104" s="4"/>
      <c r="D104" s="2"/>
      <c r="G104" s="2"/>
      <c r="V104" s="4"/>
      <c r="W104" s="4"/>
      <c r="X104" s="4"/>
      <c r="Y104" s="4"/>
      <c r="Z104" s="4"/>
      <c r="AA104" s="4"/>
      <c r="AB104" s="4"/>
      <c r="AC104" s="4"/>
    </row>
    <row r="105" spans="1:29" ht="13.5" customHeight="1" x14ac:dyDescent="0.2">
      <c r="A105" s="2"/>
      <c r="B105" s="155"/>
      <c r="C105" s="4"/>
      <c r="D105" s="2"/>
      <c r="G105" s="2"/>
      <c r="V105" s="4"/>
      <c r="W105" s="4"/>
      <c r="X105" s="4"/>
      <c r="Y105" s="4"/>
      <c r="Z105" s="4"/>
      <c r="AA105" s="4"/>
      <c r="AB105" s="4"/>
      <c r="AC105" s="4"/>
    </row>
    <row r="106" spans="1:29" ht="13.5" customHeight="1" x14ac:dyDescent="0.2">
      <c r="A106" s="2"/>
      <c r="B106" s="155"/>
      <c r="C106" s="4"/>
      <c r="D106" s="2"/>
      <c r="G106" s="2"/>
      <c r="V106" s="4"/>
      <c r="W106" s="4"/>
      <c r="X106" s="4"/>
      <c r="Y106" s="4"/>
      <c r="Z106" s="4"/>
      <c r="AA106" s="4"/>
      <c r="AB106" s="4"/>
      <c r="AC106" s="4"/>
    </row>
    <row r="107" spans="1:29" ht="13.5" customHeight="1" x14ac:dyDescent="0.2">
      <c r="A107" s="2"/>
      <c r="B107" s="155"/>
      <c r="C107" s="4"/>
      <c r="D107" s="2"/>
      <c r="G107" s="2"/>
      <c r="V107" s="4"/>
      <c r="W107" s="4"/>
      <c r="X107" s="4"/>
      <c r="Y107" s="4"/>
      <c r="Z107" s="4"/>
      <c r="AA107" s="4"/>
      <c r="AB107" s="4"/>
      <c r="AC107" s="4"/>
    </row>
    <row r="108" spans="1:29" ht="13.5" customHeight="1" x14ac:dyDescent="0.2">
      <c r="A108" s="2"/>
      <c r="B108" s="155"/>
      <c r="C108" s="4"/>
      <c r="D108" s="2"/>
      <c r="G108" s="2"/>
      <c r="V108" s="4"/>
      <c r="W108" s="4"/>
      <c r="X108" s="4"/>
      <c r="Y108" s="4"/>
      <c r="Z108" s="4"/>
      <c r="AA108" s="4"/>
      <c r="AB108" s="4"/>
      <c r="AC108" s="4"/>
    </row>
    <row r="109" spans="1:29" ht="13.5" customHeight="1" x14ac:dyDescent="0.2">
      <c r="A109" s="2"/>
      <c r="B109" s="155"/>
      <c r="C109" s="4"/>
      <c r="D109" s="2"/>
      <c r="G109" s="2"/>
      <c r="V109" s="4"/>
      <c r="W109" s="4"/>
      <c r="X109" s="4"/>
      <c r="Y109" s="4"/>
      <c r="Z109" s="4"/>
      <c r="AA109" s="4"/>
      <c r="AB109" s="4"/>
      <c r="AC109" s="4"/>
    </row>
    <row r="110" spans="1:29" ht="13.5" customHeight="1" x14ac:dyDescent="0.2">
      <c r="A110" s="2"/>
      <c r="B110" s="155"/>
      <c r="C110" s="4"/>
      <c r="D110" s="2"/>
      <c r="G110" s="2"/>
      <c r="V110" s="4"/>
      <c r="W110" s="4"/>
      <c r="X110" s="4"/>
      <c r="Y110" s="4"/>
      <c r="Z110" s="4"/>
      <c r="AA110" s="4"/>
      <c r="AB110" s="4"/>
      <c r="AC110" s="4"/>
    </row>
    <row r="111" spans="1:29" ht="13.5" customHeight="1" x14ac:dyDescent="0.2">
      <c r="A111" s="2"/>
      <c r="B111" s="155"/>
      <c r="C111" s="4"/>
      <c r="D111" s="2"/>
      <c r="G111" s="2"/>
      <c r="V111" s="4"/>
      <c r="W111" s="4"/>
      <c r="X111" s="4"/>
      <c r="Y111" s="4"/>
      <c r="Z111" s="4"/>
      <c r="AA111" s="4"/>
      <c r="AB111" s="4"/>
      <c r="AC111" s="4"/>
    </row>
    <row r="112" spans="1:29" ht="13.5" customHeight="1" x14ac:dyDescent="0.2">
      <c r="A112" s="2"/>
      <c r="B112" s="155"/>
      <c r="C112" s="4"/>
      <c r="D112" s="2"/>
      <c r="G112" s="2"/>
      <c r="V112" s="4"/>
      <c r="W112" s="4"/>
      <c r="X112" s="4"/>
      <c r="Y112" s="4"/>
      <c r="Z112" s="4"/>
      <c r="AA112" s="4"/>
      <c r="AB112" s="4"/>
      <c r="AC112" s="4"/>
    </row>
    <row r="113" spans="1:29" ht="13.5" customHeight="1" x14ac:dyDescent="0.2">
      <c r="A113" s="2"/>
      <c r="B113" s="155"/>
      <c r="C113" s="4"/>
      <c r="D113" s="2"/>
      <c r="G113" s="2"/>
      <c r="V113" s="4"/>
      <c r="W113" s="4"/>
      <c r="X113" s="4"/>
      <c r="Y113" s="4"/>
      <c r="Z113" s="4"/>
      <c r="AA113" s="4"/>
      <c r="AB113" s="4"/>
      <c r="AC113" s="4"/>
    </row>
    <row r="114" spans="1:29" ht="13.5" customHeight="1" x14ac:dyDescent="0.2">
      <c r="A114" s="2"/>
      <c r="B114" s="155"/>
      <c r="C114" s="4"/>
      <c r="D114" s="2"/>
      <c r="G114" s="2"/>
      <c r="V114" s="4"/>
      <c r="W114" s="4"/>
      <c r="X114" s="4"/>
      <c r="Y114" s="4"/>
      <c r="Z114" s="4"/>
      <c r="AA114" s="4"/>
      <c r="AB114" s="4"/>
      <c r="AC114" s="4"/>
    </row>
    <row r="115" spans="1:29" ht="13.5" customHeight="1" x14ac:dyDescent="0.2">
      <c r="A115" s="2"/>
      <c r="B115" s="155"/>
      <c r="C115" s="4"/>
      <c r="D115" s="2"/>
      <c r="G115" s="2"/>
      <c r="V115" s="4"/>
      <c r="W115" s="4"/>
      <c r="X115" s="4"/>
      <c r="Y115" s="4"/>
      <c r="Z115" s="4"/>
      <c r="AA115" s="4"/>
      <c r="AB115" s="4"/>
      <c r="AC115" s="4"/>
    </row>
    <row r="116" spans="1:29" ht="13.5" customHeight="1" x14ac:dyDescent="0.2">
      <c r="A116" s="2"/>
      <c r="B116" s="155"/>
      <c r="C116" s="4"/>
      <c r="D116" s="2"/>
      <c r="G116" s="2"/>
      <c r="V116" s="4"/>
      <c r="W116" s="4"/>
      <c r="X116" s="4"/>
      <c r="Y116" s="4"/>
      <c r="Z116" s="4"/>
      <c r="AA116" s="4"/>
      <c r="AB116" s="4"/>
      <c r="AC116" s="4"/>
    </row>
    <row r="117" spans="1:29" ht="13.5" customHeight="1" x14ac:dyDescent="0.2">
      <c r="A117" s="2"/>
      <c r="B117" s="155"/>
      <c r="C117" s="4"/>
      <c r="D117" s="2"/>
      <c r="G117" s="2"/>
      <c r="V117" s="4"/>
      <c r="W117" s="4"/>
      <c r="X117" s="4"/>
      <c r="Y117" s="4"/>
      <c r="Z117" s="4"/>
      <c r="AA117" s="4"/>
      <c r="AB117" s="4"/>
      <c r="AC117" s="4"/>
    </row>
    <row r="118" spans="1:29" ht="13.5" customHeight="1" x14ac:dyDescent="0.2">
      <c r="A118" s="2"/>
      <c r="B118" s="155"/>
      <c r="C118" s="4"/>
      <c r="D118" s="2"/>
      <c r="G118" s="2"/>
      <c r="V118" s="4"/>
      <c r="W118" s="4"/>
      <c r="X118" s="4"/>
      <c r="Y118" s="4"/>
      <c r="Z118" s="4"/>
      <c r="AA118" s="4"/>
      <c r="AB118" s="4"/>
      <c r="AC118" s="4"/>
    </row>
    <row r="119" spans="1:29" ht="13.5" customHeight="1" x14ac:dyDescent="0.2">
      <c r="A119" s="2"/>
      <c r="B119" s="155"/>
      <c r="C119" s="4"/>
      <c r="D119" s="2"/>
      <c r="G119" s="2"/>
      <c r="V119" s="4"/>
      <c r="W119" s="4"/>
      <c r="X119" s="4"/>
      <c r="Y119" s="4"/>
      <c r="Z119" s="4"/>
      <c r="AA119" s="4"/>
      <c r="AB119" s="4"/>
      <c r="AC119" s="4"/>
    </row>
    <row r="120" spans="1:29" ht="13.5" customHeight="1" x14ac:dyDescent="0.2">
      <c r="A120" s="2"/>
      <c r="B120" s="155"/>
      <c r="C120" s="4"/>
      <c r="D120" s="2"/>
      <c r="G120" s="2"/>
      <c r="V120" s="4"/>
      <c r="W120" s="4"/>
      <c r="X120" s="4"/>
      <c r="Y120" s="4"/>
      <c r="Z120" s="4"/>
      <c r="AA120" s="4"/>
      <c r="AB120" s="4"/>
      <c r="AC120" s="4"/>
    </row>
    <row r="121" spans="1:29" ht="13.5" customHeight="1" x14ac:dyDescent="0.2">
      <c r="A121" s="2"/>
      <c r="B121" s="155"/>
      <c r="C121" s="4"/>
      <c r="D121" s="2"/>
      <c r="G121" s="2"/>
      <c r="V121" s="4"/>
      <c r="W121" s="4"/>
      <c r="X121" s="4"/>
      <c r="Y121" s="4"/>
      <c r="Z121" s="4"/>
      <c r="AA121" s="4"/>
      <c r="AB121" s="4"/>
      <c r="AC121" s="4"/>
    </row>
    <row r="122" spans="1:29" ht="13.5" customHeight="1" x14ac:dyDescent="0.2">
      <c r="A122" s="2"/>
      <c r="B122" s="155"/>
      <c r="C122" s="4"/>
      <c r="D122" s="2"/>
      <c r="G122" s="2"/>
      <c r="V122" s="4"/>
      <c r="W122" s="4"/>
      <c r="X122" s="4"/>
      <c r="Y122" s="4"/>
      <c r="Z122" s="4"/>
      <c r="AA122" s="4"/>
      <c r="AB122" s="4"/>
      <c r="AC122" s="4"/>
    </row>
    <row r="123" spans="1:29" ht="13.5" customHeight="1" x14ac:dyDescent="0.2">
      <c r="A123" s="2"/>
      <c r="B123" s="155"/>
      <c r="C123" s="4"/>
      <c r="D123" s="2"/>
      <c r="G123" s="2"/>
      <c r="V123" s="4"/>
      <c r="W123" s="4"/>
      <c r="X123" s="4"/>
      <c r="Y123" s="4"/>
      <c r="Z123" s="4"/>
      <c r="AA123" s="4"/>
      <c r="AB123" s="4"/>
      <c r="AC123" s="4"/>
    </row>
    <row r="124" spans="1:29" ht="13.5" customHeight="1" x14ac:dyDescent="0.2">
      <c r="A124" s="2"/>
      <c r="B124" s="155"/>
      <c r="C124" s="4"/>
      <c r="D124" s="2"/>
      <c r="G124" s="2"/>
      <c r="V124" s="4"/>
      <c r="W124" s="4"/>
      <c r="X124" s="4"/>
      <c r="Y124" s="4"/>
      <c r="Z124" s="4"/>
      <c r="AA124" s="4"/>
      <c r="AB124" s="4"/>
      <c r="AC124" s="4"/>
    </row>
    <row r="125" spans="1:29" ht="13.5" customHeight="1" x14ac:dyDescent="0.2">
      <c r="A125" s="2"/>
      <c r="B125" s="155"/>
      <c r="C125" s="4"/>
      <c r="D125" s="2"/>
      <c r="G125" s="2"/>
      <c r="V125" s="4"/>
      <c r="W125" s="4"/>
      <c r="X125" s="4"/>
      <c r="Y125" s="4"/>
      <c r="Z125" s="4"/>
      <c r="AA125" s="4"/>
      <c r="AB125" s="4"/>
      <c r="AC125" s="4"/>
    </row>
    <row r="126" spans="1:29" ht="13.5" customHeight="1" x14ac:dyDescent="0.2">
      <c r="A126" s="2"/>
      <c r="B126" s="155"/>
      <c r="C126" s="4"/>
      <c r="D126" s="2"/>
      <c r="G126" s="2"/>
      <c r="V126" s="4"/>
      <c r="W126" s="4"/>
      <c r="X126" s="4"/>
      <c r="Y126" s="4"/>
      <c r="Z126" s="4"/>
      <c r="AA126" s="4"/>
      <c r="AB126" s="4"/>
      <c r="AC126" s="4"/>
    </row>
    <row r="127" spans="1:29" ht="13.5" customHeight="1" x14ac:dyDescent="0.2">
      <c r="A127" s="2"/>
      <c r="B127" s="155"/>
      <c r="C127" s="4"/>
      <c r="D127" s="2"/>
      <c r="G127" s="2"/>
      <c r="V127" s="4"/>
      <c r="W127" s="4"/>
      <c r="X127" s="4"/>
      <c r="Y127" s="4"/>
      <c r="Z127" s="4"/>
      <c r="AA127" s="4"/>
      <c r="AB127" s="4"/>
      <c r="AC127" s="4"/>
    </row>
    <row r="128" spans="1:29" ht="13.5" customHeight="1" x14ac:dyDescent="0.2">
      <c r="A128" s="2"/>
      <c r="B128" s="155"/>
      <c r="C128" s="4"/>
      <c r="D128" s="2"/>
      <c r="G128" s="2"/>
      <c r="V128" s="4"/>
      <c r="W128" s="4"/>
      <c r="X128" s="4"/>
      <c r="Y128" s="4"/>
      <c r="Z128" s="4"/>
      <c r="AA128" s="4"/>
      <c r="AB128" s="4"/>
      <c r="AC128" s="4"/>
    </row>
    <row r="129" spans="1:29" ht="13.5" customHeight="1" x14ac:dyDescent="0.2">
      <c r="A129" s="2"/>
      <c r="B129" s="155"/>
      <c r="C129" s="4"/>
      <c r="D129" s="2"/>
      <c r="G129" s="2"/>
      <c r="V129" s="4"/>
      <c r="W129" s="4"/>
      <c r="X129" s="4"/>
      <c r="Y129" s="4"/>
      <c r="Z129" s="4"/>
      <c r="AA129" s="4"/>
      <c r="AB129" s="4"/>
      <c r="AC129" s="4"/>
    </row>
    <row r="130" spans="1:29" ht="13.5" customHeight="1" x14ac:dyDescent="0.2">
      <c r="A130" s="2"/>
      <c r="B130" s="155"/>
      <c r="C130" s="4"/>
      <c r="D130" s="2"/>
      <c r="G130" s="2"/>
      <c r="V130" s="4"/>
      <c r="W130" s="4"/>
      <c r="X130" s="4"/>
      <c r="Y130" s="4"/>
      <c r="Z130" s="4"/>
      <c r="AA130" s="4"/>
      <c r="AB130" s="4"/>
      <c r="AC130" s="4"/>
    </row>
    <row r="131" spans="1:29" ht="13.5" customHeight="1" x14ac:dyDescent="0.2">
      <c r="A131" s="2"/>
      <c r="B131" s="155"/>
      <c r="C131" s="4"/>
      <c r="D131" s="2"/>
      <c r="G131" s="2"/>
      <c r="V131" s="4"/>
      <c r="W131" s="4"/>
      <c r="X131" s="4"/>
      <c r="Y131" s="4"/>
      <c r="Z131" s="4"/>
      <c r="AA131" s="4"/>
      <c r="AB131" s="4"/>
      <c r="AC131" s="4"/>
    </row>
    <row r="132" spans="1:29" ht="13.5" customHeight="1" x14ac:dyDescent="0.2">
      <c r="A132" s="2"/>
      <c r="B132" s="155"/>
      <c r="C132" s="4"/>
      <c r="D132" s="2"/>
      <c r="G132" s="2"/>
      <c r="V132" s="4"/>
      <c r="W132" s="4"/>
      <c r="X132" s="4"/>
      <c r="Y132" s="4"/>
      <c r="Z132" s="4"/>
      <c r="AA132" s="4"/>
      <c r="AB132" s="4"/>
      <c r="AC132" s="4"/>
    </row>
    <row r="133" spans="1:29" ht="13.5" customHeight="1" x14ac:dyDescent="0.2">
      <c r="A133" s="2"/>
      <c r="B133" s="155"/>
      <c r="C133" s="4"/>
      <c r="D133" s="2"/>
      <c r="G133" s="2"/>
      <c r="V133" s="4"/>
      <c r="W133" s="4"/>
      <c r="X133" s="4"/>
      <c r="Y133" s="4"/>
      <c r="Z133" s="4"/>
      <c r="AA133" s="4"/>
      <c r="AB133" s="4"/>
      <c r="AC133" s="4"/>
    </row>
    <row r="134" spans="1:29" ht="13.5" customHeight="1" x14ac:dyDescent="0.2">
      <c r="A134" s="2"/>
      <c r="B134" s="155"/>
      <c r="C134" s="4"/>
      <c r="D134" s="2"/>
      <c r="G134" s="2"/>
      <c r="V134" s="4"/>
      <c r="W134" s="4"/>
      <c r="X134" s="4"/>
      <c r="Y134" s="4"/>
      <c r="Z134" s="4"/>
      <c r="AA134" s="4"/>
      <c r="AB134" s="4"/>
      <c r="AC134" s="4"/>
    </row>
    <row r="135" spans="1:29" ht="13.5" customHeight="1" x14ac:dyDescent="0.2">
      <c r="A135" s="2"/>
      <c r="B135" s="155"/>
      <c r="C135" s="4"/>
      <c r="D135" s="2"/>
      <c r="G135" s="2"/>
      <c r="V135" s="4"/>
      <c r="W135" s="4"/>
      <c r="X135" s="4"/>
      <c r="Y135" s="4"/>
      <c r="Z135" s="4"/>
      <c r="AA135" s="4"/>
      <c r="AB135" s="4"/>
      <c r="AC135" s="4"/>
    </row>
    <row r="136" spans="1:29" ht="13.5" customHeight="1" x14ac:dyDescent="0.2">
      <c r="A136" s="2"/>
      <c r="B136" s="155"/>
      <c r="C136" s="4"/>
      <c r="D136" s="2"/>
      <c r="G136" s="2"/>
      <c r="V136" s="4"/>
      <c r="W136" s="4"/>
      <c r="X136" s="4"/>
      <c r="Y136" s="4"/>
      <c r="Z136" s="4"/>
      <c r="AA136" s="4"/>
      <c r="AB136" s="4"/>
      <c r="AC136" s="4"/>
    </row>
    <row r="137" spans="1:29" ht="13.5" customHeight="1" x14ac:dyDescent="0.2">
      <c r="A137" s="2"/>
      <c r="B137" s="155"/>
      <c r="C137" s="4"/>
      <c r="D137" s="2"/>
      <c r="G137" s="2"/>
      <c r="V137" s="4"/>
      <c r="W137" s="4"/>
      <c r="X137" s="4"/>
      <c r="Y137" s="4"/>
      <c r="Z137" s="4"/>
      <c r="AA137" s="4"/>
      <c r="AB137" s="4"/>
      <c r="AC137" s="4"/>
    </row>
    <row r="138" spans="1:29" ht="13.5" customHeight="1" x14ac:dyDescent="0.2">
      <c r="A138" s="2"/>
      <c r="B138" s="155"/>
      <c r="C138" s="4"/>
      <c r="D138" s="2"/>
      <c r="G138" s="2"/>
      <c r="V138" s="4"/>
      <c r="W138" s="4"/>
      <c r="X138" s="4"/>
      <c r="Y138" s="4"/>
      <c r="Z138" s="4"/>
      <c r="AA138" s="4"/>
      <c r="AB138" s="4"/>
      <c r="AC138" s="4"/>
    </row>
    <row r="139" spans="1:29" ht="13.5" customHeight="1" x14ac:dyDescent="0.2">
      <c r="A139" s="2"/>
      <c r="B139" s="155"/>
      <c r="C139" s="4"/>
      <c r="D139" s="2"/>
      <c r="G139" s="2"/>
      <c r="V139" s="4"/>
      <c r="W139" s="4"/>
      <c r="X139" s="4"/>
      <c r="Y139" s="4"/>
      <c r="Z139" s="4"/>
      <c r="AA139" s="4"/>
      <c r="AB139" s="4"/>
      <c r="AC139" s="4"/>
    </row>
    <row r="140" spans="1:29" ht="13.5" customHeight="1" x14ac:dyDescent="0.2">
      <c r="A140" s="2"/>
      <c r="B140" s="155"/>
      <c r="C140" s="4"/>
      <c r="D140" s="2"/>
      <c r="G140" s="2"/>
      <c r="V140" s="4"/>
      <c r="W140" s="4"/>
      <c r="X140" s="4"/>
      <c r="Y140" s="4"/>
      <c r="Z140" s="4"/>
      <c r="AA140" s="4"/>
      <c r="AB140" s="4"/>
      <c r="AC140" s="4"/>
    </row>
    <row r="141" spans="1:29" ht="13.5" customHeight="1" x14ac:dyDescent="0.2">
      <c r="A141" s="2"/>
      <c r="B141" s="155"/>
      <c r="C141" s="4"/>
      <c r="D141" s="2"/>
      <c r="G141" s="2"/>
      <c r="V141" s="4"/>
      <c r="W141" s="4"/>
      <c r="X141" s="4"/>
      <c r="Y141" s="4"/>
      <c r="Z141" s="4"/>
      <c r="AA141" s="4"/>
      <c r="AB141" s="4"/>
      <c r="AC141" s="4"/>
    </row>
    <row r="142" spans="1:29" ht="13.5" customHeight="1" x14ac:dyDescent="0.2">
      <c r="A142" s="2"/>
      <c r="B142" s="155"/>
      <c r="C142" s="4"/>
      <c r="D142" s="2"/>
      <c r="G142" s="2"/>
      <c r="V142" s="4"/>
      <c r="W142" s="4"/>
      <c r="X142" s="4"/>
      <c r="Y142" s="4"/>
      <c r="Z142" s="4"/>
      <c r="AA142" s="4"/>
      <c r="AB142" s="4"/>
      <c r="AC142" s="4"/>
    </row>
    <row r="143" spans="1:29" ht="13.5" customHeight="1" x14ac:dyDescent="0.2">
      <c r="A143" s="2"/>
      <c r="B143" s="155"/>
      <c r="C143" s="4"/>
      <c r="D143" s="2"/>
      <c r="G143" s="2"/>
      <c r="V143" s="4"/>
      <c r="W143" s="4"/>
      <c r="X143" s="4"/>
      <c r="Y143" s="4"/>
      <c r="Z143" s="4"/>
      <c r="AA143" s="4"/>
      <c r="AB143" s="4"/>
      <c r="AC143" s="4"/>
    </row>
    <row r="144" spans="1:29" ht="13.5" customHeight="1" x14ac:dyDescent="0.2">
      <c r="A144" s="2"/>
      <c r="B144" s="155"/>
      <c r="C144" s="4"/>
      <c r="D144" s="2"/>
      <c r="G144" s="2"/>
      <c r="V144" s="4"/>
      <c r="W144" s="4"/>
      <c r="X144" s="4"/>
      <c r="Y144" s="4"/>
      <c r="Z144" s="4"/>
      <c r="AA144" s="4"/>
      <c r="AB144" s="4"/>
      <c r="AC144" s="4"/>
    </row>
    <row r="145" spans="1:29" ht="13.5" customHeight="1" x14ac:dyDescent="0.2">
      <c r="A145" s="2"/>
      <c r="B145" s="155"/>
      <c r="C145" s="4"/>
      <c r="D145" s="2"/>
      <c r="G145" s="2"/>
      <c r="V145" s="4"/>
      <c r="W145" s="4"/>
      <c r="X145" s="4"/>
      <c r="Y145" s="4"/>
      <c r="Z145" s="4"/>
      <c r="AA145" s="4"/>
      <c r="AB145" s="4"/>
      <c r="AC145" s="4"/>
    </row>
    <row r="146" spans="1:29" ht="13.5" customHeight="1" x14ac:dyDescent="0.2">
      <c r="A146" s="2"/>
      <c r="B146" s="155"/>
      <c r="C146" s="4"/>
      <c r="D146" s="2"/>
      <c r="G146" s="2"/>
      <c r="V146" s="4"/>
      <c r="W146" s="4"/>
      <c r="X146" s="4"/>
      <c r="Y146" s="4"/>
      <c r="Z146" s="4"/>
      <c r="AA146" s="4"/>
      <c r="AB146" s="4"/>
      <c r="AC146" s="4"/>
    </row>
    <row r="147" spans="1:29" ht="13.5" customHeight="1" x14ac:dyDescent="0.2">
      <c r="A147" s="2"/>
      <c r="B147" s="155"/>
      <c r="C147" s="4"/>
      <c r="D147" s="2"/>
      <c r="G147" s="2"/>
      <c r="V147" s="4"/>
      <c r="W147" s="4"/>
      <c r="X147" s="4"/>
      <c r="Y147" s="4"/>
      <c r="Z147" s="4"/>
      <c r="AA147" s="4"/>
      <c r="AB147" s="4"/>
      <c r="AC147" s="4"/>
    </row>
    <row r="148" spans="1:29" ht="13.5" customHeight="1" x14ac:dyDescent="0.2">
      <c r="A148" s="2"/>
      <c r="B148" s="155"/>
      <c r="C148" s="4"/>
      <c r="D148" s="2"/>
      <c r="G148" s="2"/>
      <c r="V148" s="4"/>
      <c r="W148" s="4"/>
      <c r="X148" s="4"/>
      <c r="Y148" s="4"/>
      <c r="Z148" s="4"/>
      <c r="AA148" s="4"/>
      <c r="AB148" s="4"/>
      <c r="AC148" s="4"/>
    </row>
    <row r="149" spans="1:29" ht="13.5" customHeight="1" x14ac:dyDescent="0.2">
      <c r="A149" s="2"/>
      <c r="B149" s="155"/>
      <c r="C149" s="4"/>
      <c r="D149" s="2"/>
      <c r="G149" s="2"/>
      <c r="V149" s="4"/>
      <c r="W149" s="4"/>
      <c r="X149" s="4"/>
      <c r="Y149" s="4"/>
      <c r="Z149" s="4"/>
      <c r="AA149" s="4"/>
      <c r="AB149" s="4"/>
      <c r="AC149" s="4"/>
    </row>
    <row r="150" spans="1:29" ht="13.5" customHeight="1" x14ac:dyDescent="0.2">
      <c r="A150" s="2"/>
      <c r="B150" s="155"/>
      <c r="C150" s="4"/>
      <c r="D150" s="2"/>
      <c r="G150" s="2"/>
      <c r="V150" s="4"/>
      <c r="W150" s="4"/>
      <c r="X150" s="4"/>
      <c r="Y150" s="4"/>
      <c r="Z150" s="4"/>
      <c r="AA150" s="4"/>
      <c r="AB150" s="4"/>
      <c r="AC150" s="4"/>
    </row>
    <row r="151" spans="1:29" ht="13.5" customHeight="1" x14ac:dyDescent="0.2">
      <c r="A151" s="2"/>
      <c r="B151" s="155"/>
      <c r="C151" s="4"/>
      <c r="D151" s="2"/>
      <c r="G151" s="2"/>
      <c r="V151" s="4"/>
      <c r="W151" s="4"/>
      <c r="X151" s="4"/>
      <c r="Y151" s="4"/>
      <c r="Z151" s="4"/>
      <c r="AA151" s="4"/>
      <c r="AB151" s="4"/>
      <c r="AC151" s="4"/>
    </row>
    <row r="152" spans="1:29" ht="13.5" customHeight="1" x14ac:dyDescent="0.2">
      <c r="A152" s="2"/>
      <c r="B152" s="155"/>
      <c r="C152" s="4"/>
      <c r="D152" s="2"/>
      <c r="G152" s="2"/>
      <c r="V152" s="4"/>
      <c r="W152" s="4"/>
      <c r="X152" s="4"/>
      <c r="Y152" s="4"/>
      <c r="Z152" s="4"/>
      <c r="AA152" s="4"/>
      <c r="AB152" s="4"/>
      <c r="AC152" s="4"/>
    </row>
    <row r="153" spans="1:29" ht="13.5" customHeight="1" x14ac:dyDescent="0.2">
      <c r="A153" s="2"/>
      <c r="B153" s="155"/>
      <c r="C153" s="4"/>
      <c r="D153" s="2"/>
      <c r="G153" s="2"/>
      <c r="V153" s="4"/>
      <c r="W153" s="4"/>
      <c r="X153" s="4"/>
      <c r="Y153" s="4"/>
      <c r="Z153" s="4"/>
      <c r="AA153" s="4"/>
      <c r="AB153" s="4"/>
      <c r="AC153" s="4"/>
    </row>
    <row r="154" spans="1:29" ht="13.5" customHeight="1" x14ac:dyDescent="0.2">
      <c r="A154" s="2"/>
      <c r="B154" s="155"/>
      <c r="C154" s="4"/>
      <c r="D154" s="2"/>
      <c r="G154" s="2"/>
      <c r="V154" s="4"/>
      <c r="W154" s="4"/>
      <c r="X154" s="4"/>
      <c r="Y154" s="4"/>
      <c r="Z154" s="4"/>
      <c r="AA154" s="4"/>
      <c r="AB154" s="4"/>
      <c r="AC154" s="4"/>
    </row>
    <row r="155" spans="1:29" ht="13.5" customHeight="1" x14ac:dyDescent="0.2">
      <c r="A155" s="2"/>
      <c r="B155" s="155"/>
      <c r="C155" s="4"/>
      <c r="D155" s="2"/>
      <c r="G155" s="2"/>
      <c r="V155" s="4"/>
      <c r="W155" s="4"/>
      <c r="X155" s="4"/>
      <c r="Y155" s="4"/>
      <c r="Z155" s="4"/>
      <c r="AA155" s="4"/>
      <c r="AB155" s="4"/>
      <c r="AC155" s="4"/>
    </row>
    <row r="156" spans="1:29" ht="13.5" customHeight="1" x14ac:dyDescent="0.2">
      <c r="A156" s="2"/>
      <c r="B156" s="155"/>
      <c r="C156" s="4"/>
      <c r="D156" s="2"/>
      <c r="G156" s="2"/>
      <c r="V156" s="4"/>
      <c r="W156" s="4"/>
      <c r="X156" s="4"/>
      <c r="Y156" s="4"/>
      <c r="Z156" s="4"/>
      <c r="AA156" s="4"/>
      <c r="AB156" s="4"/>
      <c r="AC156" s="4"/>
    </row>
    <row r="157" spans="1:29" ht="13.5" customHeight="1" x14ac:dyDescent="0.2">
      <c r="A157" s="2"/>
      <c r="B157" s="155"/>
      <c r="C157" s="4"/>
      <c r="D157" s="2"/>
      <c r="G157" s="2"/>
      <c r="V157" s="4"/>
      <c r="W157" s="4"/>
      <c r="X157" s="4"/>
      <c r="Y157" s="4"/>
      <c r="Z157" s="4"/>
      <c r="AA157" s="4"/>
      <c r="AB157" s="4"/>
      <c r="AC157" s="4"/>
    </row>
    <row r="158" spans="1:29" ht="13.5" customHeight="1" x14ac:dyDescent="0.2">
      <c r="A158" s="2"/>
      <c r="B158" s="155"/>
      <c r="C158" s="4"/>
      <c r="D158" s="2"/>
      <c r="G158" s="2"/>
      <c r="V158" s="4"/>
      <c r="W158" s="4"/>
      <c r="X158" s="4"/>
      <c r="Y158" s="4"/>
      <c r="Z158" s="4"/>
      <c r="AA158" s="4"/>
      <c r="AB158" s="4"/>
      <c r="AC158" s="4"/>
    </row>
    <row r="159" spans="1:29" ht="13.5" customHeight="1" x14ac:dyDescent="0.2">
      <c r="A159" s="2"/>
      <c r="B159" s="155"/>
      <c r="C159" s="4"/>
      <c r="D159" s="2"/>
      <c r="G159" s="2"/>
      <c r="V159" s="4"/>
      <c r="W159" s="4"/>
      <c r="X159" s="4"/>
      <c r="Y159" s="4"/>
      <c r="Z159" s="4"/>
      <c r="AA159" s="4"/>
      <c r="AB159" s="4"/>
      <c r="AC159" s="4"/>
    </row>
    <row r="160" spans="1:29" ht="13.5" customHeight="1" x14ac:dyDescent="0.2">
      <c r="A160" s="2"/>
      <c r="B160" s="155"/>
      <c r="C160" s="4"/>
      <c r="D160" s="2"/>
      <c r="G160" s="2"/>
      <c r="V160" s="4"/>
      <c r="W160" s="4"/>
      <c r="X160" s="4"/>
      <c r="Y160" s="4"/>
      <c r="Z160" s="4"/>
      <c r="AA160" s="4"/>
      <c r="AB160" s="4"/>
      <c r="AC160" s="4"/>
    </row>
    <row r="161" spans="1:29" ht="13.5" customHeight="1" x14ac:dyDescent="0.2">
      <c r="A161" s="2"/>
      <c r="B161" s="155"/>
      <c r="C161" s="4"/>
      <c r="D161" s="2"/>
      <c r="G161" s="2"/>
      <c r="V161" s="4"/>
      <c r="W161" s="4"/>
      <c r="X161" s="4"/>
      <c r="Y161" s="4"/>
      <c r="Z161" s="4"/>
      <c r="AA161" s="4"/>
      <c r="AB161" s="4"/>
      <c r="AC161" s="4"/>
    </row>
    <row r="162" spans="1:29" ht="13.5" customHeight="1" x14ac:dyDescent="0.2">
      <c r="A162" s="2"/>
      <c r="B162" s="155"/>
      <c r="C162" s="4"/>
      <c r="D162" s="2"/>
      <c r="G162" s="2"/>
      <c r="V162" s="4"/>
      <c r="W162" s="4"/>
      <c r="X162" s="4"/>
      <c r="Y162" s="4"/>
      <c r="Z162" s="4"/>
      <c r="AA162" s="4"/>
      <c r="AB162" s="4"/>
      <c r="AC162" s="4"/>
    </row>
    <row r="163" spans="1:29" ht="13.5" customHeight="1" x14ac:dyDescent="0.2">
      <c r="A163" s="2"/>
      <c r="B163" s="155"/>
      <c r="C163" s="4"/>
      <c r="D163" s="2"/>
      <c r="G163" s="2"/>
      <c r="V163" s="4"/>
      <c r="W163" s="4"/>
      <c r="X163" s="4"/>
      <c r="Y163" s="4"/>
      <c r="Z163" s="4"/>
      <c r="AA163" s="4"/>
      <c r="AB163" s="4"/>
      <c r="AC163" s="4"/>
    </row>
    <row r="164" spans="1:29" ht="13.5" customHeight="1" x14ac:dyDescent="0.2">
      <c r="A164" s="2"/>
      <c r="B164" s="155"/>
      <c r="C164" s="4"/>
      <c r="D164" s="2"/>
      <c r="G164" s="2"/>
      <c r="V164" s="4"/>
      <c r="W164" s="4"/>
      <c r="X164" s="4"/>
      <c r="Y164" s="4"/>
      <c r="Z164" s="4"/>
      <c r="AA164" s="4"/>
      <c r="AB164" s="4"/>
      <c r="AC164" s="4"/>
    </row>
    <row r="165" spans="1:29" ht="13.5" customHeight="1" x14ac:dyDescent="0.2">
      <c r="A165" s="2"/>
      <c r="B165" s="155"/>
      <c r="C165" s="4"/>
      <c r="D165" s="2"/>
      <c r="G165" s="2"/>
      <c r="V165" s="4"/>
      <c r="W165" s="4"/>
      <c r="X165" s="4"/>
      <c r="Y165" s="4"/>
      <c r="Z165" s="4"/>
      <c r="AA165" s="4"/>
      <c r="AB165" s="4"/>
      <c r="AC165" s="4"/>
    </row>
    <row r="166" spans="1:29" ht="13.5" customHeight="1" x14ac:dyDescent="0.2">
      <c r="A166" s="2"/>
      <c r="B166" s="155"/>
      <c r="C166" s="4"/>
      <c r="D166" s="2"/>
      <c r="G166" s="2"/>
      <c r="V166" s="4"/>
      <c r="W166" s="4"/>
      <c r="X166" s="4"/>
      <c r="Y166" s="4"/>
      <c r="Z166" s="4"/>
      <c r="AA166" s="4"/>
      <c r="AB166" s="4"/>
      <c r="AC166" s="4"/>
    </row>
    <row r="167" spans="1:29" ht="13.5" customHeight="1" x14ac:dyDescent="0.2">
      <c r="A167" s="2"/>
      <c r="B167" s="155"/>
      <c r="C167" s="4"/>
      <c r="D167" s="2"/>
      <c r="G167" s="2"/>
      <c r="V167" s="4"/>
      <c r="W167" s="4"/>
      <c r="X167" s="4"/>
      <c r="Y167" s="4"/>
      <c r="Z167" s="4"/>
      <c r="AA167" s="4"/>
      <c r="AB167" s="4"/>
      <c r="AC167" s="4"/>
    </row>
    <row r="168" spans="1:29" ht="13.5" customHeight="1" x14ac:dyDescent="0.2">
      <c r="A168" s="2"/>
      <c r="B168" s="155"/>
      <c r="C168" s="4"/>
      <c r="D168" s="2"/>
      <c r="G168" s="2"/>
      <c r="V168" s="4"/>
      <c r="W168" s="4"/>
      <c r="X168" s="4"/>
      <c r="Y168" s="4"/>
      <c r="Z168" s="4"/>
      <c r="AA168" s="4"/>
      <c r="AB168" s="4"/>
      <c r="AC168" s="4"/>
    </row>
    <row r="169" spans="1:29" ht="13.5" customHeight="1" x14ac:dyDescent="0.2">
      <c r="A169" s="2"/>
      <c r="B169" s="155"/>
      <c r="C169" s="4"/>
      <c r="D169" s="2"/>
      <c r="G169" s="2"/>
      <c r="V169" s="4"/>
      <c r="W169" s="4"/>
      <c r="X169" s="4"/>
      <c r="Y169" s="4"/>
      <c r="Z169" s="4"/>
      <c r="AA169" s="4"/>
      <c r="AB169" s="4"/>
      <c r="AC169" s="4"/>
    </row>
    <row r="170" spans="1:29" ht="13.5" customHeight="1" x14ac:dyDescent="0.2">
      <c r="A170" s="2"/>
      <c r="B170" s="155"/>
      <c r="C170" s="4"/>
      <c r="D170" s="2"/>
      <c r="G170" s="2"/>
      <c r="V170" s="4"/>
      <c r="W170" s="4"/>
      <c r="X170" s="4"/>
      <c r="Y170" s="4"/>
      <c r="Z170" s="4"/>
      <c r="AA170" s="4"/>
      <c r="AB170" s="4"/>
      <c r="AC170" s="4"/>
    </row>
    <row r="171" spans="1:29" ht="13.5" customHeight="1" x14ac:dyDescent="0.2">
      <c r="A171" s="2"/>
      <c r="B171" s="155"/>
      <c r="C171" s="4"/>
      <c r="D171" s="2"/>
      <c r="G171" s="2"/>
      <c r="V171" s="4"/>
      <c r="W171" s="4"/>
      <c r="X171" s="4"/>
      <c r="Y171" s="4"/>
      <c r="Z171" s="4"/>
      <c r="AA171" s="4"/>
      <c r="AB171" s="4"/>
      <c r="AC171" s="4"/>
    </row>
    <row r="172" spans="1:29" ht="13.5" customHeight="1" x14ac:dyDescent="0.2">
      <c r="A172" s="2"/>
      <c r="B172" s="155"/>
      <c r="C172" s="4"/>
      <c r="D172" s="2"/>
      <c r="G172" s="2"/>
      <c r="V172" s="4"/>
      <c r="W172" s="4"/>
      <c r="X172" s="4"/>
      <c r="Y172" s="4"/>
      <c r="Z172" s="4"/>
      <c r="AA172" s="4"/>
      <c r="AB172" s="4"/>
      <c r="AC172" s="4"/>
    </row>
    <row r="173" spans="1:29" ht="13.5" customHeight="1" x14ac:dyDescent="0.2">
      <c r="A173" s="2"/>
      <c r="B173" s="155"/>
      <c r="C173" s="4"/>
      <c r="D173" s="2"/>
      <c r="G173" s="2"/>
      <c r="V173" s="4"/>
      <c r="W173" s="4"/>
      <c r="X173" s="4"/>
      <c r="Y173" s="4"/>
      <c r="Z173" s="4"/>
      <c r="AA173" s="4"/>
      <c r="AB173" s="4"/>
      <c r="AC173" s="4"/>
    </row>
    <row r="174" spans="1:29" ht="13.5" customHeight="1" x14ac:dyDescent="0.2">
      <c r="A174" s="2"/>
      <c r="B174" s="155"/>
      <c r="C174" s="4"/>
      <c r="D174" s="2"/>
      <c r="G174" s="2"/>
      <c r="V174" s="4"/>
      <c r="W174" s="4"/>
      <c r="X174" s="4"/>
      <c r="Y174" s="4"/>
      <c r="Z174" s="4"/>
      <c r="AA174" s="4"/>
      <c r="AB174" s="4"/>
      <c r="AC174" s="4"/>
    </row>
    <row r="175" spans="1:29" ht="13.5" customHeight="1" x14ac:dyDescent="0.2">
      <c r="A175" s="2"/>
      <c r="B175" s="155"/>
      <c r="C175" s="4"/>
      <c r="D175" s="2"/>
      <c r="G175" s="2"/>
      <c r="V175" s="4"/>
      <c r="W175" s="4"/>
      <c r="X175" s="4"/>
      <c r="Y175" s="4"/>
      <c r="Z175" s="4"/>
      <c r="AA175" s="4"/>
      <c r="AB175" s="4"/>
      <c r="AC175" s="4"/>
    </row>
    <row r="176" spans="1:29" ht="13.5" customHeight="1" x14ac:dyDescent="0.2">
      <c r="A176" s="2"/>
      <c r="B176" s="155"/>
      <c r="C176" s="4"/>
      <c r="D176" s="2"/>
      <c r="G176" s="2"/>
      <c r="V176" s="4"/>
      <c r="W176" s="4"/>
      <c r="X176" s="4"/>
      <c r="Y176" s="4"/>
      <c r="Z176" s="4"/>
      <c r="AA176" s="4"/>
      <c r="AB176" s="4"/>
      <c r="AC176" s="4"/>
    </row>
    <row r="177" spans="1:29" ht="13.5" customHeight="1" x14ac:dyDescent="0.2">
      <c r="A177" s="2"/>
      <c r="B177" s="155"/>
      <c r="C177" s="4"/>
      <c r="D177" s="2"/>
      <c r="G177" s="2"/>
      <c r="V177" s="4"/>
      <c r="W177" s="4"/>
      <c r="X177" s="4"/>
      <c r="Y177" s="4"/>
      <c r="Z177" s="4"/>
      <c r="AA177" s="4"/>
      <c r="AB177" s="4"/>
      <c r="AC177" s="4"/>
    </row>
    <row r="178" spans="1:29" ht="13.5" customHeight="1" x14ac:dyDescent="0.2">
      <c r="A178" s="2"/>
      <c r="B178" s="155"/>
      <c r="C178" s="4"/>
      <c r="D178" s="2"/>
      <c r="G178" s="2"/>
      <c r="V178" s="4"/>
      <c r="W178" s="4"/>
      <c r="X178" s="4"/>
      <c r="Y178" s="4"/>
      <c r="Z178" s="4"/>
      <c r="AA178" s="4"/>
      <c r="AB178" s="4"/>
      <c r="AC178" s="4"/>
    </row>
    <row r="179" spans="1:29" ht="13.5" customHeight="1" x14ac:dyDescent="0.2">
      <c r="A179" s="2"/>
      <c r="B179" s="155"/>
      <c r="C179" s="4"/>
      <c r="D179" s="2"/>
      <c r="G179" s="2"/>
      <c r="V179" s="4"/>
      <c r="W179" s="4"/>
      <c r="X179" s="4"/>
      <c r="Y179" s="4"/>
      <c r="Z179" s="4"/>
      <c r="AA179" s="4"/>
      <c r="AB179" s="4"/>
      <c r="AC179" s="4"/>
    </row>
    <row r="180" spans="1:29" ht="13.5" customHeight="1" x14ac:dyDescent="0.2">
      <c r="A180" s="2"/>
      <c r="B180" s="155"/>
      <c r="C180" s="4"/>
      <c r="D180" s="2"/>
      <c r="G180" s="2"/>
      <c r="V180" s="4"/>
      <c r="W180" s="4"/>
      <c r="X180" s="4"/>
      <c r="Y180" s="4"/>
      <c r="Z180" s="4"/>
      <c r="AA180" s="4"/>
      <c r="AB180" s="4"/>
      <c r="AC180" s="4"/>
    </row>
    <row r="181" spans="1:29" ht="13.5" customHeight="1" x14ac:dyDescent="0.2">
      <c r="A181" s="2"/>
      <c r="B181" s="155"/>
      <c r="C181" s="4"/>
      <c r="D181" s="2"/>
      <c r="G181" s="2"/>
      <c r="V181" s="4"/>
      <c r="W181" s="4"/>
      <c r="X181" s="4"/>
      <c r="Y181" s="4"/>
      <c r="Z181" s="4"/>
      <c r="AA181" s="4"/>
      <c r="AB181" s="4"/>
      <c r="AC181" s="4"/>
    </row>
    <row r="182" spans="1:29" ht="13.5" customHeight="1" x14ac:dyDescent="0.2">
      <c r="A182" s="2"/>
      <c r="B182" s="155"/>
      <c r="C182" s="4"/>
      <c r="D182" s="2"/>
      <c r="G182" s="2"/>
      <c r="V182" s="4"/>
      <c r="W182" s="4"/>
      <c r="X182" s="4"/>
      <c r="Y182" s="4"/>
      <c r="Z182" s="4"/>
      <c r="AA182" s="4"/>
      <c r="AB182" s="4"/>
      <c r="AC182" s="4"/>
    </row>
    <row r="183" spans="1:29" ht="13.5" customHeight="1" x14ac:dyDescent="0.2">
      <c r="A183" s="2"/>
      <c r="B183" s="155"/>
      <c r="C183" s="4"/>
      <c r="D183" s="2"/>
      <c r="G183" s="2"/>
      <c r="V183" s="4"/>
      <c r="W183" s="4"/>
      <c r="X183" s="4"/>
      <c r="Y183" s="4"/>
      <c r="Z183" s="4"/>
      <c r="AA183" s="4"/>
      <c r="AB183" s="4"/>
      <c r="AC183" s="4"/>
    </row>
    <row r="184" spans="1:29" ht="13.5" customHeight="1" x14ac:dyDescent="0.2">
      <c r="A184" s="2"/>
      <c r="B184" s="155"/>
      <c r="C184" s="4"/>
      <c r="D184" s="2"/>
      <c r="G184" s="2"/>
      <c r="V184" s="4"/>
      <c r="W184" s="4"/>
      <c r="X184" s="4"/>
      <c r="Y184" s="4"/>
      <c r="Z184" s="4"/>
      <c r="AA184" s="4"/>
      <c r="AB184" s="4"/>
      <c r="AC184" s="4"/>
    </row>
    <row r="185" spans="1:29" ht="13.5" customHeight="1" x14ac:dyDescent="0.2">
      <c r="A185" s="2"/>
      <c r="B185" s="155"/>
      <c r="C185" s="4"/>
      <c r="D185" s="2"/>
      <c r="G185" s="2"/>
      <c r="V185" s="4"/>
      <c r="W185" s="4"/>
      <c r="X185" s="4"/>
      <c r="Y185" s="4"/>
      <c r="Z185" s="4"/>
      <c r="AA185" s="4"/>
      <c r="AB185" s="4"/>
      <c r="AC185" s="4"/>
    </row>
    <row r="186" spans="1:29" ht="13.5" customHeight="1" x14ac:dyDescent="0.2">
      <c r="A186" s="2"/>
      <c r="B186" s="155"/>
      <c r="C186" s="4"/>
      <c r="D186" s="2"/>
      <c r="G186" s="2"/>
      <c r="V186" s="4"/>
      <c r="W186" s="4"/>
      <c r="X186" s="4"/>
      <c r="Y186" s="4"/>
      <c r="Z186" s="4"/>
      <c r="AA186" s="4"/>
      <c r="AB186" s="4"/>
      <c r="AC186" s="4"/>
    </row>
    <row r="187" spans="1:29" ht="13.5" customHeight="1" x14ac:dyDescent="0.2">
      <c r="A187" s="2"/>
      <c r="B187" s="155"/>
      <c r="C187" s="4"/>
      <c r="D187" s="2"/>
      <c r="G187" s="2"/>
      <c r="V187" s="4"/>
      <c r="W187" s="4"/>
      <c r="X187" s="4"/>
      <c r="Y187" s="4"/>
      <c r="Z187" s="4"/>
      <c r="AA187" s="4"/>
      <c r="AB187" s="4"/>
      <c r="AC187" s="4"/>
    </row>
    <row r="188" spans="1:29" ht="13.5" customHeight="1" x14ac:dyDescent="0.2">
      <c r="A188" s="2"/>
      <c r="B188" s="155"/>
      <c r="C188" s="4"/>
      <c r="D188" s="2"/>
      <c r="G188" s="2"/>
      <c r="V188" s="4"/>
      <c r="W188" s="4"/>
      <c r="X188" s="4"/>
      <c r="Y188" s="4"/>
      <c r="Z188" s="4"/>
      <c r="AA188" s="4"/>
      <c r="AB188" s="4"/>
      <c r="AC188" s="4"/>
    </row>
    <row r="189" spans="1:29" ht="13.5" customHeight="1" x14ac:dyDescent="0.2">
      <c r="A189" s="2"/>
      <c r="B189" s="155"/>
      <c r="C189" s="4"/>
      <c r="D189" s="2"/>
      <c r="G189" s="2"/>
      <c r="V189" s="4"/>
      <c r="W189" s="4"/>
      <c r="X189" s="4"/>
      <c r="Y189" s="4"/>
      <c r="Z189" s="4"/>
      <c r="AA189" s="4"/>
      <c r="AB189" s="4"/>
      <c r="AC189" s="4"/>
    </row>
    <row r="190" spans="1:29" ht="13.5" customHeight="1" x14ac:dyDescent="0.2">
      <c r="A190" s="2"/>
      <c r="B190" s="155"/>
      <c r="C190" s="4"/>
      <c r="D190" s="2"/>
      <c r="G190" s="2"/>
      <c r="V190" s="4"/>
      <c r="W190" s="4"/>
      <c r="X190" s="4"/>
      <c r="Y190" s="4"/>
      <c r="Z190" s="4"/>
      <c r="AA190" s="4"/>
      <c r="AB190" s="4"/>
      <c r="AC190" s="4"/>
    </row>
    <row r="191" spans="1:29" ht="13.5" customHeight="1" x14ac:dyDescent="0.2">
      <c r="A191" s="2"/>
      <c r="B191" s="155"/>
      <c r="C191" s="4"/>
      <c r="D191" s="2"/>
      <c r="G191" s="2"/>
      <c r="V191" s="4"/>
      <c r="W191" s="4"/>
      <c r="X191" s="4"/>
      <c r="Y191" s="4"/>
      <c r="Z191" s="4"/>
      <c r="AA191" s="4"/>
      <c r="AB191" s="4"/>
      <c r="AC191" s="4"/>
    </row>
    <row r="192" spans="1:29" ht="13.5" customHeight="1" x14ac:dyDescent="0.2">
      <c r="A192" s="2"/>
      <c r="B192" s="155"/>
      <c r="C192" s="4"/>
      <c r="D192" s="2"/>
      <c r="G192" s="2"/>
      <c r="V192" s="4"/>
      <c r="W192" s="4"/>
      <c r="X192" s="4"/>
      <c r="Y192" s="4"/>
      <c r="Z192" s="4"/>
      <c r="AA192" s="4"/>
      <c r="AB192" s="4"/>
      <c r="AC192" s="4"/>
    </row>
    <row r="193" spans="1:29" ht="13.5" customHeight="1" x14ac:dyDescent="0.2">
      <c r="A193" s="2"/>
      <c r="B193" s="155"/>
      <c r="C193" s="4"/>
      <c r="D193" s="2"/>
      <c r="G193" s="2"/>
      <c r="V193" s="4"/>
      <c r="W193" s="4"/>
      <c r="X193" s="4"/>
      <c r="Y193" s="4"/>
      <c r="Z193" s="4"/>
      <c r="AA193" s="4"/>
      <c r="AB193" s="4"/>
      <c r="AC193" s="4"/>
    </row>
    <row r="194" spans="1:29" ht="13.5" customHeight="1" x14ac:dyDescent="0.2">
      <c r="A194" s="2"/>
      <c r="B194" s="155"/>
      <c r="C194" s="4"/>
      <c r="D194" s="2"/>
      <c r="G194" s="2"/>
      <c r="V194" s="4"/>
      <c r="W194" s="4"/>
      <c r="X194" s="4"/>
      <c r="Y194" s="4"/>
      <c r="Z194" s="4"/>
      <c r="AA194" s="4"/>
      <c r="AB194" s="4"/>
      <c r="AC194" s="4"/>
    </row>
    <row r="195" spans="1:29" ht="13.5" customHeight="1" x14ac:dyDescent="0.2">
      <c r="A195" s="2"/>
      <c r="B195" s="155"/>
      <c r="C195" s="4"/>
      <c r="D195" s="2"/>
      <c r="G195" s="2"/>
      <c r="V195" s="4"/>
      <c r="W195" s="4"/>
      <c r="X195" s="4"/>
      <c r="Y195" s="4"/>
      <c r="Z195" s="4"/>
      <c r="AA195" s="4"/>
      <c r="AB195" s="4"/>
      <c r="AC195" s="4"/>
    </row>
    <row r="196" spans="1:29" ht="13.5" customHeight="1" x14ac:dyDescent="0.2">
      <c r="A196" s="2"/>
      <c r="B196" s="155"/>
      <c r="C196" s="4"/>
      <c r="D196" s="2"/>
      <c r="G196" s="2"/>
      <c r="V196" s="4"/>
      <c r="W196" s="4"/>
      <c r="X196" s="4"/>
      <c r="Y196" s="4"/>
      <c r="Z196" s="4"/>
      <c r="AA196" s="4"/>
      <c r="AB196" s="4"/>
      <c r="AC196" s="4"/>
    </row>
    <row r="197" spans="1:29" ht="13.5" customHeight="1" x14ac:dyDescent="0.2">
      <c r="A197" s="2"/>
      <c r="B197" s="155"/>
      <c r="C197" s="4"/>
      <c r="D197" s="2"/>
      <c r="G197" s="2"/>
      <c r="V197" s="4"/>
      <c r="W197" s="4"/>
      <c r="X197" s="4"/>
      <c r="Y197" s="4"/>
      <c r="Z197" s="4"/>
      <c r="AA197" s="4"/>
      <c r="AB197" s="4"/>
      <c r="AC197" s="4"/>
    </row>
    <row r="198" spans="1:29" ht="13.5" customHeight="1" x14ac:dyDescent="0.2">
      <c r="A198" s="2"/>
      <c r="B198" s="155"/>
      <c r="C198" s="4"/>
      <c r="D198" s="2"/>
      <c r="G198" s="2"/>
      <c r="V198" s="4"/>
      <c r="W198" s="4"/>
      <c r="X198" s="4"/>
      <c r="Y198" s="4"/>
      <c r="Z198" s="4"/>
      <c r="AA198" s="4"/>
      <c r="AB198" s="4"/>
      <c r="AC198" s="4"/>
    </row>
    <row r="199" spans="1:29" ht="13.5" customHeight="1" x14ac:dyDescent="0.2">
      <c r="A199" s="2"/>
      <c r="B199" s="155"/>
      <c r="C199" s="4"/>
      <c r="D199" s="2"/>
      <c r="G199" s="2"/>
      <c r="V199" s="4"/>
      <c r="W199" s="4"/>
      <c r="X199" s="4"/>
      <c r="Y199" s="4"/>
      <c r="Z199" s="4"/>
      <c r="AA199" s="4"/>
      <c r="AB199" s="4"/>
      <c r="AC199" s="4"/>
    </row>
    <row r="200" spans="1:29" ht="13.5" customHeight="1" x14ac:dyDescent="0.2">
      <c r="A200" s="2"/>
      <c r="B200" s="155"/>
      <c r="C200" s="4"/>
      <c r="D200" s="2"/>
      <c r="G200" s="2"/>
      <c r="V200" s="4"/>
      <c r="W200" s="4"/>
      <c r="X200" s="4"/>
      <c r="Y200" s="4"/>
      <c r="Z200" s="4"/>
      <c r="AA200" s="4"/>
      <c r="AB200" s="4"/>
      <c r="AC200" s="4"/>
    </row>
    <row r="201" spans="1:29" ht="13.5" customHeight="1" x14ac:dyDescent="0.2">
      <c r="A201" s="2"/>
      <c r="B201" s="155"/>
      <c r="C201" s="4"/>
      <c r="D201" s="2"/>
      <c r="G201" s="2"/>
      <c r="V201" s="4"/>
      <c r="W201" s="4"/>
      <c r="X201" s="4"/>
      <c r="Y201" s="4"/>
      <c r="Z201" s="4"/>
      <c r="AA201" s="4"/>
      <c r="AB201" s="4"/>
      <c r="AC201" s="4"/>
    </row>
    <row r="202" spans="1:29" ht="13.5" customHeight="1" x14ac:dyDescent="0.2">
      <c r="A202" s="2"/>
      <c r="B202" s="155"/>
      <c r="C202" s="4"/>
      <c r="D202" s="2"/>
      <c r="G202" s="2"/>
      <c r="V202" s="4"/>
      <c r="W202" s="4"/>
      <c r="X202" s="4"/>
      <c r="Y202" s="4"/>
      <c r="Z202" s="4"/>
      <c r="AA202" s="4"/>
      <c r="AB202" s="4"/>
      <c r="AC202" s="4"/>
    </row>
    <row r="203" spans="1:29" ht="13.5" customHeight="1" x14ac:dyDescent="0.2">
      <c r="A203" s="2"/>
      <c r="B203" s="155"/>
      <c r="C203" s="4"/>
      <c r="D203" s="2"/>
      <c r="G203" s="2"/>
      <c r="V203" s="4"/>
      <c r="W203" s="4"/>
      <c r="X203" s="4"/>
      <c r="Y203" s="4"/>
      <c r="Z203" s="4"/>
      <c r="AA203" s="4"/>
      <c r="AB203" s="4"/>
      <c r="AC203" s="4"/>
    </row>
    <row r="204" spans="1:29" ht="13.5" customHeight="1" x14ac:dyDescent="0.2">
      <c r="A204" s="2"/>
      <c r="B204" s="155"/>
      <c r="C204" s="4"/>
      <c r="D204" s="2"/>
      <c r="G204" s="2"/>
      <c r="V204" s="4"/>
      <c r="W204" s="4"/>
      <c r="X204" s="4"/>
      <c r="Y204" s="4"/>
      <c r="Z204" s="4"/>
      <c r="AA204" s="4"/>
      <c r="AB204" s="4"/>
      <c r="AC204" s="4"/>
    </row>
    <row r="205" spans="1:29" ht="13.5" customHeight="1" x14ac:dyDescent="0.2">
      <c r="A205" s="2"/>
      <c r="B205" s="155"/>
      <c r="C205" s="4"/>
      <c r="D205" s="2"/>
      <c r="G205" s="2"/>
      <c r="V205" s="4"/>
      <c r="W205" s="4"/>
      <c r="X205" s="4"/>
      <c r="Y205" s="4"/>
      <c r="Z205" s="4"/>
      <c r="AA205" s="4"/>
      <c r="AB205" s="4"/>
      <c r="AC205" s="4"/>
    </row>
    <row r="206" spans="1:29" ht="13.5" customHeight="1" x14ac:dyDescent="0.2">
      <c r="A206" s="2"/>
      <c r="B206" s="155"/>
      <c r="C206" s="4"/>
      <c r="D206" s="2"/>
      <c r="G206" s="2"/>
      <c r="V206" s="4"/>
      <c r="W206" s="4"/>
      <c r="X206" s="4"/>
      <c r="Y206" s="4"/>
      <c r="Z206" s="4"/>
      <c r="AA206" s="4"/>
      <c r="AB206" s="4"/>
      <c r="AC206" s="4"/>
    </row>
    <row r="207" spans="1:29" ht="13.5" customHeight="1" x14ac:dyDescent="0.2">
      <c r="A207" s="2"/>
      <c r="B207" s="155"/>
      <c r="C207" s="4"/>
      <c r="D207" s="2"/>
      <c r="G207" s="2"/>
      <c r="V207" s="4"/>
      <c r="W207" s="4"/>
      <c r="X207" s="4"/>
      <c r="Y207" s="4"/>
      <c r="Z207" s="4"/>
      <c r="AA207" s="4"/>
      <c r="AB207" s="4"/>
      <c r="AC207" s="4"/>
    </row>
    <row r="208" spans="1:29" ht="13.5" customHeight="1" x14ac:dyDescent="0.2">
      <c r="A208" s="2"/>
      <c r="B208" s="155"/>
      <c r="C208" s="4"/>
      <c r="D208" s="2"/>
      <c r="G208" s="2"/>
      <c r="V208" s="4"/>
      <c r="W208" s="4"/>
      <c r="X208" s="4"/>
      <c r="Y208" s="4"/>
      <c r="Z208" s="4"/>
      <c r="AA208" s="4"/>
      <c r="AB208" s="4"/>
      <c r="AC208" s="4"/>
    </row>
    <row r="209" spans="1:29" ht="13.5" customHeight="1" x14ac:dyDescent="0.2">
      <c r="A209" s="2"/>
      <c r="B209" s="155"/>
      <c r="C209" s="4"/>
      <c r="D209" s="2"/>
      <c r="G209" s="2"/>
      <c r="V209" s="4"/>
      <c r="W209" s="4"/>
      <c r="X209" s="4"/>
      <c r="Y209" s="4"/>
      <c r="Z209" s="4"/>
      <c r="AA209" s="4"/>
      <c r="AB209" s="4"/>
      <c r="AC209" s="4"/>
    </row>
    <row r="210" spans="1:29" ht="13.5" customHeight="1" x14ac:dyDescent="0.2">
      <c r="A210" s="2"/>
      <c r="B210" s="155"/>
      <c r="C210" s="4"/>
      <c r="D210" s="2"/>
      <c r="G210" s="2"/>
      <c r="V210" s="4"/>
      <c r="W210" s="4"/>
      <c r="X210" s="4"/>
      <c r="Y210" s="4"/>
      <c r="Z210" s="4"/>
      <c r="AA210" s="4"/>
      <c r="AB210" s="4"/>
      <c r="AC210" s="4"/>
    </row>
    <row r="211" spans="1:29" ht="13.5" customHeight="1" x14ac:dyDescent="0.2">
      <c r="A211" s="2"/>
      <c r="B211" s="155"/>
      <c r="C211" s="4"/>
      <c r="D211" s="2"/>
      <c r="G211" s="2"/>
      <c r="V211" s="4"/>
      <c r="W211" s="4"/>
      <c r="X211" s="4"/>
      <c r="Y211" s="4"/>
      <c r="Z211" s="4"/>
      <c r="AA211" s="4"/>
      <c r="AB211" s="4"/>
      <c r="AC211" s="4"/>
    </row>
    <row r="212" spans="1:29" ht="13.5" customHeight="1" x14ac:dyDescent="0.2">
      <c r="A212" s="2"/>
      <c r="B212" s="155"/>
      <c r="C212" s="4"/>
      <c r="D212" s="2"/>
      <c r="G212" s="2"/>
      <c r="V212" s="4"/>
      <c r="W212" s="4"/>
      <c r="X212" s="4"/>
      <c r="Y212" s="4"/>
      <c r="Z212" s="4"/>
      <c r="AA212" s="4"/>
      <c r="AB212" s="4"/>
      <c r="AC212" s="4"/>
    </row>
    <row r="213" spans="1:29" ht="13.5" customHeight="1" x14ac:dyDescent="0.2">
      <c r="A213" s="2"/>
      <c r="B213" s="155"/>
      <c r="C213" s="4"/>
      <c r="D213" s="2"/>
      <c r="G213" s="2"/>
      <c r="V213" s="4"/>
      <c r="W213" s="4"/>
      <c r="X213" s="4"/>
      <c r="Y213" s="4"/>
      <c r="Z213" s="4"/>
      <c r="AA213" s="4"/>
      <c r="AB213" s="4"/>
      <c r="AC213" s="4"/>
    </row>
    <row r="214" spans="1:29" ht="13.5" customHeight="1" x14ac:dyDescent="0.2">
      <c r="A214" s="2"/>
      <c r="B214" s="155"/>
      <c r="C214" s="4"/>
      <c r="D214" s="2"/>
      <c r="G214" s="2"/>
      <c r="V214" s="4"/>
      <c r="W214" s="4"/>
      <c r="X214" s="4"/>
      <c r="Y214" s="4"/>
      <c r="Z214" s="4"/>
      <c r="AA214" s="4"/>
      <c r="AB214" s="4"/>
      <c r="AC214" s="4"/>
    </row>
    <row r="215" spans="1:29" ht="13.5" customHeight="1" x14ac:dyDescent="0.2">
      <c r="A215" s="2"/>
      <c r="B215" s="155"/>
      <c r="C215" s="4"/>
      <c r="D215" s="2"/>
      <c r="G215" s="2"/>
      <c r="V215" s="4"/>
      <c r="W215" s="4"/>
      <c r="X215" s="4"/>
      <c r="Y215" s="4"/>
      <c r="Z215" s="4"/>
      <c r="AA215" s="4"/>
      <c r="AB215" s="4"/>
      <c r="AC215" s="4"/>
    </row>
    <row r="216" spans="1:29" ht="13.5" customHeight="1" x14ac:dyDescent="0.2">
      <c r="A216" s="2"/>
      <c r="B216" s="155"/>
      <c r="C216" s="4"/>
      <c r="D216" s="2"/>
      <c r="G216" s="2"/>
      <c r="V216" s="4"/>
      <c r="W216" s="4"/>
      <c r="X216" s="4"/>
      <c r="Y216" s="4"/>
      <c r="Z216" s="4"/>
      <c r="AA216" s="4"/>
      <c r="AB216" s="4"/>
      <c r="AC216" s="4"/>
    </row>
    <row r="217" spans="1:29" ht="13.5" customHeight="1" x14ac:dyDescent="0.2">
      <c r="A217" s="2"/>
      <c r="B217" s="155"/>
      <c r="C217" s="4"/>
      <c r="D217" s="2"/>
      <c r="G217" s="2"/>
      <c r="V217" s="4"/>
      <c r="W217" s="4"/>
      <c r="X217" s="4"/>
      <c r="Y217" s="4"/>
      <c r="Z217" s="4"/>
      <c r="AA217" s="4"/>
      <c r="AB217" s="4"/>
      <c r="AC217" s="4"/>
    </row>
    <row r="218" spans="1:29" ht="13.5" customHeight="1" x14ac:dyDescent="0.2">
      <c r="A218" s="2"/>
      <c r="B218" s="155"/>
      <c r="C218" s="4"/>
      <c r="D218" s="2"/>
      <c r="G218" s="2"/>
      <c r="V218" s="4"/>
      <c r="W218" s="4"/>
      <c r="X218" s="4"/>
      <c r="Y218" s="4"/>
      <c r="Z218" s="4"/>
      <c r="AA218" s="4"/>
      <c r="AB218" s="4"/>
      <c r="AC218" s="4"/>
    </row>
    <row r="219" spans="1:29" ht="13.5" customHeight="1" x14ac:dyDescent="0.2">
      <c r="A219" s="2"/>
      <c r="B219" s="155"/>
      <c r="C219" s="4"/>
      <c r="D219" s="2"/>
      <c r="G219" s="2"/>
      <c r="V219" s="4"/>
      <c r="W219" s="4"/>
      <c r="X219" s="4"/>
      <c r="Y219" s="4"/>
      <c r="Z219" s="4"/>
      <c r="AA219" s="4"/>
      <c r="AB219" s="4"/>
      <c r="AC219" s="4"/>
    </row>
    <row r="220" spans="1:29" ht="13.5" customHeight="1" x14ac:dyDescent="0.2">
      <c r="A220" s="2"/>
      <c r="B220" s="155"/>
      <c r="C220" s="4"/>
      <c r="D220" s="2"/>
      <c r="G220" s="2"/>
      <c r="V220" s="4"/>
      <c r="W220" s="4"/>
      <c r="X220" s="4"/>
      <c r="Y220" s="4"/>
      <c r="Z220" s="4"/>
      <c r="AA220" s="4"/>
      <c r="AB220" s="4"/>
      <c r="AC220" s="4"/>
    </row>
    <row r="221" spans="1:29" ht="13.5" customHeight="1" x14ac:dyDescent="0.2">
      <c r="A221" s="2"/>
      <c r="B221" s="155"/>
      <c r="C221" s="4"/>
      <c r="D221" s="2"/>
      <c r="G221" s="2"/>
      <c r="V221" s="4"/>
      <c r="W221" s="4"/>
      <c r="X221" s="4"/>
      <c r="Y221" s="4"/>
      <c r="Z221" s="4"/>
      <c r="AA221" s="4"/>
      <c r="AB221" s="4"/>
      <c r="AC221" s="4"/>
    </row>
    <row r="222" spans="1:29" ht="13.5" customHeight="1" x14ac:dyDescent="0.2">
      <c r="A222" s="2"/>
      <c r="B222" s="155"/>
      <c r="C222" s="4"/>
      <c r="D222" s="2"/>
      <c r="G222" s="2"/>
      <c r="V222" s="4"/>
      <c r="W222" s="4"/>
      <c r="X222" s="4"/>
      <c r="Y222" s="4"/>
      <c r="Z222" s="4"/>
      <c r="AA222" s="4"/>
      <c r="AB222" s="4"/>
      <c r="AC222" s="4"/>
    </row>
    <row r="223" spans="1:29" ht="13.5" customHeight="1" x14ac:dyDescent="0.2">
      <c r="A223" s="2"/>
      <c r="B223" s="155"/>
      <c r="C223" s="4"/>
      <c r="D223" s="2"/>
      <c r="G223" s="2"/>
      <c r="V223" s="4"/>
      <c r="W223" s="4"/>
      <c r="X223" s="4"/>
      <c r="Y223" s="4"/>
      <c r="Z223" s="4"/>
      <c r="AA223" s="4"/>
      <c r="AB223" s="4"/>
      <c r="AC223" s="4"/>
    </row>
    <row r="224" spans="1:29" ht="13.5" customHeight="1" x14ac:dyDescent="0.2">
      <c r="A224" s="2"/>
      <c r="B224" s="155"/>
      <c r="C224" s="4"/>
      <c r="D224" s="2"/>
      <c r="G224" s="2"/>
      <c r="V224" s="4"/>
      <c r="W224" s="4"/>
      <c r="X224" s="4"/>
      <c r="Y224" s="4"/>
      <c r="Z224" s="4"/>
      <c r="AA224" s="4"/>
      <c r="AB224" s="4"/>
      <c r="AC224" s="4"/>
    </row>
    <row r="225" spans="1:29" ht="13.5" customHeight="1" x14ac:dyDescent="0.2">
      <c r="A225" s="2"/>
      <c r="B225" s="155"/>
      <c r="C225" s="4"/>
      <c r="D225" s="2"/>
      <c r="G225" s="2"/>
      <c r="V225" s="4"/>
      <c r="W225" s="4"/>
      <c r="X225" s="4"/>
      <c r="Y225" s="4"/>
      <c r="Z225" s="4"/>
      <c r="AA225" s="4"/>
      <c r="AB225" s="4"/>
      <c r="AC225" s="4"/>
    </row>
    <row r="226" spans="1:29" ht="13.5" customHeight="1" x14ac:dyDescent="0.2">
      <c r="A226" s="2"/>
      <c r="B226" s="155"/>
      <c r="C226" s="4"/>
      <c r="D226" s="2"/>
      <c r="G226" s="2"/>
      <c r="V226" s="4"/>
      <c r="W226" s="4"/>
      <c r="X226" s="4"/>
      <c r="Y226" s="4"/>
      <c r="Z226" s="4"/>
      <c r="AA226" s="4"/>
      <c r="AB226" s="4"/>
      <c r="AC226" s="4"/>
    </row>
    <row r="227" spans="1:29" ht="13.5" customHeight="1" x14ac:dyDescent="0.2">
      <c r="A227" s="2"/>
      <c r="B227" s="155"/>
      <c r="C227" s="4"/>
      <c r="D227" s="2"/>
      <c r="G227" s="2"/>
      <c r="V227" s="4"/>
      <c r="W227" s="4"/>
      <c r="X227" s="4"/>
      <c r="Y227" s="4"/>
      <c r="Z227" s="4"/>
      <c r="AA227" s="4"/>
      <c r="AB227" s="4"/>
      <c r="AC227" s="4"/>
    </row>
    <row r="228" spans="1:29" ht="13.5" customHeight="1" x14ac:dyDescent="0.2">
      <c r="A228" s="2"/>
      <c r="B228" s="155"/>
      <c r="C228" s="4"/>
      <c r="D228" s="2"/>
      <c r="G228" s="2"/>
      <c r="V228" s="4"/>
      <c r="W228" s="4"/>
      <c r="X228" s="4"/>
      <c r="Y228" s="4"/>
      <c r="Z228" s="4"/>
      <c r="AA228" s="4"/>
      <c r="AB228" s="4"/>
      <c r="AC228" s="4"/>
    </row>
    <row r="229" spans="1:29" ht="13.5" customHeight="1" x14ac:dyDescent="0.2">
      <c r="A229" s="2"/>
      <c r="B229" s="155"/>
      <c r="C229" s="4"/>
      <c r="D229" s="2"/>
      <c r="G229" s="2"/>
      <c r="V229" s="4"/>
      <c r="W229" s="4"/>
      <c r="X229" s="4"/>
      <c r="Y229" s="4"/>
      <c r="Z229" s="4"/>
      <c r="AA229" s="4"/>
      <c r="AB229" s="4"/>
      <c r="AC229" s="4"/>
    </row>
    <row r="230" spans="1:29" ht="13.5" customHeight="1" x14ac:dyDescent="0.2">
      <c r="A230" s="2"/>
      <c r="B230" s="155"/>
      <c r="C230" s="4"/>
      <c r="D230" s="2"/>
      <c r="G230" s="2"/>
      <c r="V230" s="4"/>
      <c r="W230" s="4"/>
      <c r="X230" s="4"/>
      <c r="Y230" s="4"/>
      <c r="Z230" s="4"/>
      <c r="AA230" s="4"/>
      <c r="AB230" s="4"/>
      <c r="AC230" s="4"/>
    </row>
    <row r="231" spans="1:29" ht="13.5" customHeight="1" x14ac:dyDescent="0.2">
      <c r="A231" s="2"/>
      <c r="B231" s="155"/>
      <c r="C231" s="4"/>
      <c r="D231" s="2"/>
      <c r="G231" s="2"/>
      <c r="V231" s="4"/>
      <c r="W231" s="4"/>
      <c r="X231" s="4"/>
      <c r="Y231" s="4"/>
      <c r="Z231" s="4"/>
      <c r="AA231" s="4"/>
      <c r="AB231" s="4"/>
      <c r="AC231" s="4"/>
    </row>
    <row r="232" spans="1:29" ht="13.5" customHeight="1" x14ac:dyDescent="0.2">
      <c r="A232" s="2"/>
      <c r="B232" s="155"/>
      <c r="C232" s="4"/>
      <c r="D232" s="2"/>
      <c r="G232" s="2"/>
      <c r="V232" s="4"/>
      <c r="W232" s="4"/>
      <c r="X232" s="4"/>
      <c r="Y232" s="4"/>
      <c r="Z232" s="4"/>
      <c r="AA232" s="4"/>
      <c r="AB232" s="4"/>
      <c r="AC232" s="4"/>
    </row>
    <row r="233" spans="1:29" ht="13.5" customHeight="1" x14ac:dyDescent="0.2">
      <c r="A233" s="2"/>
      <c r="B233" s="155"/>
      <c r="C233" s="4"/>
      <c r="D233" s="2"/>
      <c r="G233" s="2"/>
      <c r="V233" s="4"/>
      <c r="W233" s="4"/>
      <c r="X233" s="4"/>
      <c r="Y233" s="4"/>
      <c r="Z233" s="4"/>
      <c r="AA233" s="4"/>
      <c r="AB233" s="4"/>
      <c r="AC233" s="4"/>
    </row>
    <row r="234" spans="1:29" ht="13.5" customHeight="1" x14ac:dyDescent="0.2">
      <c r="A234" s="2"/>
      <c r="B234" s="155"/>
      <c r="C234" s="4"/>
      <c r="D234" s="2"/>
      <c r="G234" s="2"/>
      <c r="V234" s="4"/>
      <c r="W234" s="4"/>
      <c r="X234" s="4"/>
      <c r="Y234" s="4"/>
      <c r="Z234" s="4"/>
      <c r="AA234" s="4"/>
      <c r="AB234" s="4"/>
      <c r="AC234" s="4"/>
    </row>
    <row r="235" spans="1:29" ht="13.5" customHeight="1" x14ac:dyDescent="0.2">
      <c r="A235" s="2"/>
      <c r="B235" s="155"/>
      <c r="C235" s="4"/>
      <c r="D235" s="2"/>
      <c r="G235" s="2"/>
      <c r="V235" s="4"/>
      <c r="W235" s="4"/>
      <c r="X235" s="4"/>
      <c r="Y235" s="4"/>
      <c r="Z235" s="4"/>
      <c r="AA235" s="4"/>
      <c r="AB235" s="4"/>
      <c r="AC235" s="4"/>
    </row>
    <row r="236" spans="1:29" ht="13.5" customHeight="1" x14ac:dyDescent="0.2">
      <c r="A236" s="2"/>
      <c r="B236" s="155"/>
      <c r="C236" s="4"/>
      <c r="D236" s="2"/>
      <c r="G236" s="2"/>
      <c r="V236" s="4"/>
      <c r="W236" s="4"/>
      <c r="X236" s="4"/>
      <c r="Y236" s="4"/>
      <c r="Z236" s="4"/>
      <c r="AA236" s="4"/>
      <c r="AB236" s="4"/>
      <c r="AC236" s="4"/>
    </row>
    <row r="237" spans="1:29" ht="13.5" customHeight="1" x14ac:dyDescent="0.2">
      <c r="A237" s="2"/>
      <c r="B237" s="155"/>
      <c r="C237" s="4"/>
      <c r="D237" s="2"/>
      <c r="G237" s="2"/>
      <c r="V237" s="4"/>
      <c r="W237" s="4"/>
      <c r="X237" s="4"/>
      <c r="Y237" s="4"/>
      <c r="Z237" s="4"/>
      <c r="AA237" s="4"/>
      <c r="AB237" s="4"/>
      <c r="AC237" s="4"/>
    </row>
    <row r="238" spans="1:29" ht="13.5" customHeight="1" x14ac:dyDescent="0.2">
      <c r="A238" s="2"/>
      <c r="B238" s="155"/>
      <c r="C238" s="4"/>
      <c r="D238" s="2"/>
      <c r="G238" s="2"/>
      <c r="V238" s="4"/>
      <c r="W238" s="4"/>
      <c r="X238" s="4"/>
      <c r="Y238" s="4"/>
      <c r="Z238" s="4"/>
      <c r="AA238" s="4"/>
      <c r="AB238" s="4"/>
      <c r="AC238" s="4"/>
    </row>
    <row r="239" spans="1:29" ht="13.5" customHeight="1" x14ac:dyDescent="0.2">
      <c r="A239" s="2"/>
      <c r="B239" s="155"/>
      <c r="C239" s="4"/>
      <c r="D239" s="2"/>
      <c r="G239" s="2"/>
      <c r="V239" s="4"/>
      <c r="W239" s="4"/>
      <c r="X239" s="4"/>
      <c r="Y239" s="4"/>
      <c r="Z239" s="4"/>
      <c r="AA239" s="4"/>
      <c r="AB239" s="4"/>
      <c r="AC239" s="4"/>
    </row>
    <row r="240" spans="1:29" ht="13.5" customHeight="1" x14ac:dyDescent="0.2">
      <c r="A240" s="2"/>
      <c r="B240" s="155"/>
      <c r="C240" s="4"/>
      <c r="D240" s="2"/>
      <c r="G240" s="2"/>
      <c r="V240" s="4"/>
      <c r="W240" s="4"/>
      <c r="X240" s="4"/>
      <c r="Y240" s="4"/>
      <c r="Z240" s="4"/>
      <c r="AA240" s="4"/>
      <c r="AB240" s="4"/>
      <c r="AC240" s="4"/>
    </row>
    <row r="241" spans="1:29" ht="13.5" customHeight="1" x14ac:dyDescent="0.2">
      <c r="A241" s="2"/>
      <c r="B241" s="155"/>
      <c r="C241" s="4"/>
      <c r="D241" s="2"/>
      <c r="G241" s="2"/>
      <c r="V241" s="4"/>
      <c r="W241" s="4"/>
      <c r="X241" s="4"/>
      <c r="Y241" s="4"/>
      <c r="Z241" s="4"/>
      <c r="AA241" s="4"/>
      <c r="AB241" s="4"/>
      <c r="AC241" s="4"/>
    </row>
    <row r="242" spans="1:29" ht="13.5" customHeight="1" x14ac:dyDescent="0.2">
      <c r="A242" s="2"/>
      <c r="B242" s="155"/>
      <c r="C242" s="4"/>
      <c r="D242" s="2"/>
      <c r="G242" s="2"/>
      <c r="V242" s="4"/>
      <c r="W242" s="4"/>
      <c r="X242" s="4"/>
      <c r="Y242" s="4"/>
      <c r="Z242" s="4"/>
      <c r="AA242" s="4"/>
      <c r="AB242" s="4"/>
      <c r="AC242" s="4"/>
    </row>
    <row r="243" spans="1:29" ht="13.5" customHeight="1" x14ac:dyDescent="0.2">
      <c r="A243" s="2"/>
      <c r="B243" s="155"/>
      <c r="C243" s="4"/>
      <c r="D243" s="2"/>
      <c r="G243" s="2"/>
      <c r="V243" s="4"/>
      <c r="W243" s="4"/>
      <c r="X243" s="4"/>
      <c r="Y243" s="4"/>
      <c r="Z243" s="4"/>
      <c r="AA243" s="4"/>
      <c r="AB243" s="4"/>
      <c r="AC243" s="4"/>
    </row>
    <row r="244" spans="1:29" ht="13.5" customHeight="1" x14ac:dyDescent="0.2">
      <c r="A244" s="2"/>
      <c r="B244" s="155"/>
      <c r="C244" s="4"/>
      <c r="D244" s="2"/>
      <c r="G244" s="2"/>
      <c r="V244" s="4"/>
      <c r="W244" s="4"/>
      <c r="X244" s="4"/>
      <c r="Y244" s="4"/>
      <c r="Z244" s="4"/>
      <c r="AA244" s="4"/>
      <c r="AB244" s="4"/>
      <c r="AC244" s="4"/>
    </row>
    <row r="245" spans="1:29" ht="13.5" customHeight="1" x14ac:dyDescent="0.2">
      <c r="A245" s="2"/>
      <c r="B245" s="155"/>
      <c r="C245" s="4"/>
      <c r="D245" s="2"/>
      <c r="G245" s="2"/>
      <c r="V245" s="4"/>
      <c r="W245" s="4"/>
      <c r="X245" s="4"/>
      <c r="Y245" s="4"/>
      <c r="Z245" s="4"/>
      <c r="AA245" s="4"/>
      <c r="AB245" s="4"/>
      <c r="AC245" s="4"/>
    </row>
    <row r="246" spans="1:29" ht="13.5" customHeight="1" x14ac:dyDescent="0.2">
      <c r="A246" s="2"/>
      <c r="B246" s="155"/>
      <c r="C246" s="4"/>
      <c r="D246" s="2"/>
      <c r="G246" s="2"/>
      <c r="V246" s="4"/>
      <c r="W246" s="4"/>
      <c r="X246" s="4"/>
      <c r="Y246" s="4"/>
      <c r="Z246" s="4"/>
      <c r="AA246" s="4"/>
      <c r="AB246" s="4"/>
      <c r="AC246" s="4"/>
    </row>
    <row r="247" spans="1:29" ht="13.5" customHeight="1" x14ac:dyDescent="0.2">
      <c r="A247" s="2"/>
      <c r="B247" s="155"/>
      <c r="C247" s="4"/>
      <c r="D247" s="2"/>
      <c r="G247" s="2"/>
      <c r="V247" s="4"/>
      <c r="W247" s="4"/>
      <c r="X247" s="4"/>
      <c r="Y247" s="4"/>
      <c r="Z247" s="4"/>
      <c r="AA247" s="4"/>
      <c r="AB247" s="4"/>
      <c r="AC247" s="4"/>
    </row>
    <row r="248" spans="1:29" ht="13.5" customHeight="1" x14ac:dyDescent="0.2">
      <c r="A248" s="2"/>
      <c r="B248" s="155"/>
      <c r="C248" s="4"/>
      <c r="D248" s="2"/>
      <c r="G248" s="2"/>
      <c r="V248" s="4"/>
      <c r="W248" s="4"/>
      <c r="X248" s="4"/>
      <c r="Y248" s="4"/>
      <c r="Z248" s="4"/>
      <c r="AA248" s="4"/>
      <c r="AB248" s="4"/>
      <c r="AC248" s="4"/>
    </row>
    <row r="249" spans="1:29" ht="13.5" customHeight="1" x14ac:dyDescent="0.2">
      <c r="A249" s="2"/>
      <c r="B249" s="155"/>
      <c r="C249" s="4"/>
      <c r="D249" s="2"/>
      <c r="G249" s="2"/>
      <c r="V249" s="4"/>
      <c r="W249" s="4"/>
      <c r="X249" s="4"/>
      <c r="Y249" s="4"/>
      <c r="Z249" s="4"/>
      <c r="AA249" s="4"/>
      <c r="AB249" s="4"/>
      <c r="AC249" s="4"/>
    </row>
    <row r="250" spans="1:29" ht="13.5" customHeight="1" x14ac:dyDescent="0.2">
      <c r="A250" s="2"/>
      <c r="B250" s="155"/>
      <c r="C250" s="4"/>
      <c r="D250" s="2"/>
      <c r="G250" s="2"/>
      <c r="V250" s="4"/>
      <c r="W250" s="4"/>
      <c r="X250" s="4"/>
      <c r="Y250" s="4"/>
      <c r="Z250" s="4"/>
      <c r="AA250" s="4"/>
      <c r="AB250" s="4"/>
      <c r="AC250" s="4"/>
    </row>
    <row r="251" spans="1:29" ht="13.5" customHeight="1" x14ac:dyDescent="0.2">
      <c r="A251" s="2"/>
      <c r="B251" s="155"/>
      <c r="C251" s="4"/>
      <c r="D251" s="2"/>
      <c r="G251" s="2"/>
      <c r="V251" s="4"/>
      <c r="W251" s="4"/>
      <c r="X251" s="4"/>
      <c r="Y251" s="4"/>
      <c r="Z251" s="4"/>
      <c r="AA251" s="4"/>
      <c r="AB251" s="4"/>
      <c r="AC251" s="4"/>
    </row>
    <row r="252" spans="1:29" ht="13.5" customHeight="1" x14ac:dyDescent="0.2">
      <c r="A252" s="2"/>
      <c r="B252" s="155"/>
      <c r="C252" s="4"/>
      <c r="D252" s="2"/>
      <c r="G252" s="2"/>
      <c r="V252" s="4"/>
      <c r="W252" s="4"/>
      <c r="X252" s="4"/>
      <c r="Y252" s="4"/>
      <c r="Z252" s="4"/>
      <c r="AA252" s="4"/>
      <c r="AB252" s="4"/>
      <c r="AC252" s="4"/>
    </row>
    <row r="253" spans="1:29" ht="13.5" customHeight="1" x14ac:dyDescent="0.2">
      <c r="A253" s="2"/>
      <c r="B253" s="155"/>
      <c r="C253" s="4"/>
      <c r="D253" s="2"/>
      <c r="G253" s="2"/>
      <c r="V253" s="4"/>
      <c r="W253" s="4"/>
      <c r="X253" s="4"/>
      <c r="Y253" s="4"/>
      <c r="Z253" s="4"/>
      <c r="AA253" s="4"/>
      <c r="AB253" s="4"/>
      <c r="AC253" s="4"/>
    </row>
    <row r="254" spans="1:29" ht="13.5" customHeight="1" x14ac:dyDescent="0.2">
      <c r="A254" s="2"/>
      <c r="B254" s="155"/>
      <c r="C254" s="4"/>
      <c r="D254" s="2"/>
      <c r="G254" s="2"/>
      <c r="V254" s="4"/>
      <c r="W254" s="4"/>
      <c r="X254" s="4"/>
      <c r="Y254" s="4"/>
      <c r="Z254" s="4"/>
      <c r="AA254" s="4"/>
      <c r="AB254" s="4"/>
      <c r="AC254" s="4"/>
    </row>
    <row r="255" spans="1:29" ht="13.5" customHeight="1" x14ac:dyDescent="0.2">
      <c r="A255" s="2"/>
      <c r="B255" s="155"/>
      <c r="C255" s="4"/>
      <c r="D255" s="2"/>
      <c r="G255" s="2"/>
      <c r="V255" s="4"/>
      <c r="W255" s="4"/>
      <c r="X255" s="4"/>
      <c r="Y255" s="4"/>
      <c r="Z255" s="4"/>
      <c r="AA255" s="4"/>
      <c r="AB255" s="4"/>
      <c r="AC255" s="4"/>
    </row>
    <row r="256" spans="1:29" ht="13.5" customHeight="1" x14ac:dyDescent="0.2">
      <c r="A256" s="2"/>
      <c r="B256" s="155"/>
      <c r="C256" s="4"/>
      <c r="D256" s="2"/>
      <c r="G256" s="2"/>
      <c r="V256" s="4"/>
      <c r="W256" s="4"/>
      <c r="X256" s="4"/>
      <c r="Y256" s="4"/>
      <c r="Z256" s="4"/>
      <c r="AA256" s="4"/>
      <c r="AB256" s="4"/>
      <c r="AC256" s="4"/>
    </row>
    <row r="257" spans="1:29" ht="13.5" customHeight="1" x14ac:dyDescent="0.2">
      <c r="A257" s="2"/>
      <c r="B257" s="155"/>
      <c r="C257" s="4"/>
      <c r="D257" s="2"/>
      <c r="G257" s="2"/>
      <c r="V257" s="4"/>
      <c r="W257" s="4"/>
      <c r="X257" s="4"/>
      <c r="Y257" s="4"/>
      <c r="Z257" s="4"/>
      <c r="AA257" s="4"/>
      <c r="AB257" s="4"/>
      <c r="AC257" s="4"/>
    </row>
    <row r="258" spans="1:29" ht="13.5" customHeight="1" x14ac:dyDescent="0.2">
      <c r="A258" s="2"/>
      <c r="B258" s="155"/>
      <c r="C258" s="4"/>
      <c r="D258" s="2"/>
      <c r="G258" s="2"/>
      <c r="V258" s="4"/>
      <c r="W258" s="4"/>
      <c r="X258" s="4"/>
      <c r="Y258" s="4"/>
      <c r="Z258" s="4"/>
      <c r="AA258" s="4"/>
      <c r="AB258" s="4"/>
      <c r="AC258" s="4"/>
    </row>
    <row r="259" spans="1:29" ht="13.5" customHeight="1" x14ac:dyDescent="0.2">
      <c r="A259" s="2"/>
      <c r="B259" s="155"/>
      <c r="C259" s="4"/>
      <c r="D259" s="2"/>
      <c r="G259" s="2"/>
      <c r="V259" s="4"/>
      <c r="W259" s="4"/>
      <c r="X259" s="4"/>
      <c r="Y259" s="4"/>
      <c r="Z259" s="4"/>
      <c r="AA259" s="4"/>
      <c r="AB259" s="4"/>
      <c r="AC259" s="4"/>
    </row>
    <row r="260" spans="1:29" ht="13.5" customHeight="1" x14ac:dyDescent="0.2">
      <c r="A260" s="2"/>
      <c r="B260" s="155"/>
      <c r="C260" s="4"/>
      <c r="D260" s="2"/>
      <c r="G260" s="2"/>
      <c r="V260" s="4"/>
      <c r="W260" s="4"/>
      <c r="X260" s="4"/>
      <c r="Y260" s="4"/>
      <c r="Z260" s="4"/>
      <c r="AA260" s="4"/>
      <c r="AB260" s="4"/>
      <c r="AC260" s="4"/>
    </row>
    <row r="261" spans="1:29" ht="13.5" customHeight="1" x14ac:dyDescent="0.2">
      <c r="A261" s="2"/>
      <c r="B261" s="155"/>
      <c r="C261" s="4"/>
      <c r="D261" s="2"/>
      <c r="G261" s="2"/>
      <c r="V261" s="4"/>
      <c r="W261" s="4"/>
      <c r="X261" s="4"/>
      <c r="Y261" s="4"/>
      <c r="Z261" s="4"/>
      <c r="AA261" s="4"/>
      <c r="AB261" s="4"/>
      <c r="AC261" s="4"/>
    </row>
    <row r="262" spans="1:29" ht="13.5" customHeight="1" x14ac:dyDescent="0.2">
      <c r="A262" s="2"/>
      <c r="B262" s="155"/>
      <c r="C262" s="4"/>
      <c r="D262" s="2"/>
      <c r="G262" s="2"/>
      <c r="V262" s="4"/>
      <c r="W262" s="4"/>
      <c r="X262" s="4"/>
      <c r="Y262" s="4"/>
      <c r="Z262" s="4"/>
      <c r="AA262" s="4"/>
      <c r="AB262" s="4"/>
      <c r="AC262" s="4"/>
    </row>
    <row r="263" spans="1:29" ht="13.5" customHeight="1" x14ac:dyDescent="0.2">
      <c r="A263" s="2"/>
      <c r="B263" s="155"/>
      <c r="C263" s="4"/>
      <c r="D263" s="2"/>
      <c r="G263" s="2"/>
      <c r="V263" s="4"/>
      <c r="W263" s="4"/>
      <c r="X263" s="4"/>
      <c r="Y263" s="4"/>
      <c r="Z263" s="4"/>
      <c r="AA263" s="4"/>
      <c r="AB263" s="4"/>
      <c r="AC263" s="4"/>
    </row>
    <row r="264" spans="1:29" ht="13.5" customHeight="1" x14ac:dyDescent="0.2">
      <c r="A264" s="2"/>
      <c r="B264" s="155"/>
      <c r="C264" s="4"/>
      <c r="D264" s="2"/>
      <c r="G264" s="2"/>
      <c r="V264" s="4"/>
      <c r="W264" s="4"/>
      <c r="X264" s="4"/>
      <c r="Y264" s="4"/>
      <c r="Z264" s="4"/>
      <c r="AA264" s="4"/>
      <c r="AB264" s="4"/>
      <c r="AC264" s="4"/>
    </row>
    <row r="265" spans="1:29" ht="13.5" customHeight="1" x14ac:dyDescent="0.2">
      <c r="A265" s="2"/>
      <c r="B265" s="155"/>
      <c r="C265" s="4"/>
      <c r="D265" s="2"/>
      <c r="G265" s="2"/>
      <c r="V265" s="4"/>
      <c r="W265" s="4"/>
      <c r="X265" s="4"/>
      <c r="Y265" s="4"/>
      <c r="Z265" s="4"/>
      <c r="AA265" s="4"/>
      <c r="AB265" s="4"/>
      <c r="AC265" s="4"/>
    </row>
    <row r="266" spans="1:29" ht="13.5" customHeight="1" x14ac:dyDescent="0.2">
      <c r="A266" s="2"/>
      <c r="B266" s="155"/>
      <c r="C266" s="4"/>
      <c r="D266" s="2"/>
      <c r="G266" s="2"/>
      <c r="V266" s="4"/>
      <c r="W266" s="4"/>
      <c r="X266" s="4"/>
      <c r="Y266" s="4"/>
      <c r="Z266" s="4"/>
      <c r="AA266" s="4"/>
      <c r="AB266" s="4"/>
      <c r="AC266" s="4"/>
    </row>
    <row r="267" spans="1:29" ht="13.5" customHeight="1" x14ac:dyDescent="0.2">
      <c r="A267" s="2"/>
      <c r="B267" s="155"/>
      <c r="C267" s="4"/>
      <c r="D267" s="2"/>
      <c r="G267" s="2"/>
      <c r="V267" s="4"/>
      <c r="W267" s="4"/>
      <c r="X267" s="4"/>
      <c r="Y267" s="4"/>
      <c r="Z267" s="4"/>
      <c r="AA267" s="4"/>
      <c r="AB267" s="4"/>
      <c r="AC267" s="4"/>
    </row>
    <row r="268" spans="1:29" ht="13.5" customHeight="1" x14ac:dyDescent="0.2">
      <c r="A268" s="2"/>
      <c r="B268" s="155"/>
      <c r="C268" s="4"/>
      <c r="D268" s="2"/>
      <c r="G268" s="2"/>
      <c r="V268" s="4"/>
      <c r="W268" s="4"/>
      <c r="X268" s="4"/>
      <c r="Y268" s="4"/>
      <c r="Z268" s="4"/>
      <c r="AA268" s="4"/>
      <c r="AB268" s="4"/>
      <c r="AC268" s="4"/>
    </row>
    <row r="269" spans="1:29" ht="13.5" customHeight="1" x14ac:dyDescent="0.2">
      <c r="A269" s="2"/>
      <c r="B269" s="155"/>
      <c r="C269" s="4"/>
      <c r="D269" s="2"/>
      <c r="G269" s="2"/>
      <c r="V269" s="4"/>
      <c r="W269" s="4"/>
      <c r="X269" s="4"/>
      <c r="Y269" s="4"/>
      <c r="Z269" s="4"/>
      <c r="AA269" s="4"/>
      <c r="AB269" s="4"/>
      <c r="AC269" s="4"/>
    </row>
    <row r="270" spans="1:29" ht="13.5" customHeight="1" x14ac:dyDescent="0.2">
      <c r="A270" s="2"/>
      <c r="B270" s="155"/>
      <c r="C270" s="4"/>
      <c r="D270" s="2"/>
      <c r="G270" s="2"/>
      <c r="V270" s="4"/>
      <c r="W270" s="4"/>
      <c r="X270" s="4"/>
      <c r="Y270" s="4"/>
      <c r="Z270" s="4"/>
      <c r="AA270" s="4"/>
      <c r="AB270" s="4"/>
      <c r="AC270" s="4"/>
    </row>
    <row r="271" spans="1:29" ht="13.5" customHeight="1" x14ac:dyDescent="0.2">
      <c r="A271" s="2"/>
      <c r="B271" s="155"/>
      <c r="C271" s="4"/>
      <c r="D271" s="2"/>
      <c r="G271" s="2"/>
      <c r="V271" s="4"/>
      <c r="W271" s="4"/>
      <c r="X271" s="4"/>
      <c r="Y271" s="4"/>
      <c r="Z271" s="4"/>
      <c r="AA271" s="4"/>
      <c r="AB271" s="4"/>
      <c r="AC271" s="4"/>
    </row>
    <row r="272" spans="1:29" ht="13.5" customHeight="1" x14ac:dyDescent="0.2">
      <c r="A272" s="2"/>
      <c r="B272" s="155"/>
      <c r="C272" s="4"/>
      <c r="D272" s="2"/>
      <c r="G272" s="2"/>
      <c r="V272" s="4"/>
      <c r="W272" s="4"/>
      <c r="X272" s="4"/>
      <c r="Y272" s="4"/>
      <c r="Z272" s="4"/>
      <c r="AA272" s="4"/>
      <c r="AB272" s="4"/>
      <c r="AC272" s="4"/>
    </row>
    <row r="273" spans="1:29" ht="13.5" customHeight="1" x14ac:dyDescent="0.2">
      <c r="A273" s="2"/>
      <c r="B273" s="155"/>
      <c r="C273" s="4"/>
      <c r="D273" s="2"/>
      <c r="G273" s="2"/>
      <c r="V273" s="4"/>
      <c r="W273" s="4"/>
      <c r="X273" s="4"/>
      <c r="Y273" s="4"/>
      <c r="Z273" s="4"/>
      <c r="AA273" s="4"/>
      <c r="AB273" s="4"/>
      <c r="AC273" s="4"/>
    </row>
    <row r="274" spans="1:29" ht="13.5" customHeight="1" x14ac:dyDescent="0.2">
      <c r="A274" s="2"/>
      <c r="B274" s="155"/>
      <c r="C274" s="4"/>
      <c r="D274" s="2"/>
      <c r="G274" s="2"/>
      <c r="V274" s="4"/>
      <c r="W274" s="4"/>
      <c r="X274" s="4"/>
      <c r="Y274" s="4"/>
      <c r="Z274" s="4"/>
      <c r="AA274" s="4"/>
      <c r="AB274" s="4"/>
      <c r="AC274" s="4"/>
    </row>
    <row r="275" spans="1:29" ht="13.5" customHeight="1" x14ac:dyDescent="0.2">
      <c r="A275" s="2"/>
      <c r="B275" s="155"/>
      <c r="C275" s="4"/>
      <c r="D275" s="2"/>
      <c r="G275" s="2"/>
      <c r="V275" s="4"/>
      <c r="W275" s="4"/>
      <c r="X275" s="4"/>
      <c r="Y275" s="4"/>
      <c r="Z275" s="4"/>
      <c r="AA275" s="4"/>
      <c r="AB275" s="4"/>
      <c r="AC275" s="4"/>
    </row>
    <row r="276" spans="1:29" ht="13.5" customHeight="1" x14ac:dyDescent="0.2">
      <c r="A276" s="2"/>
      <c r="B276" s="155"/>
      <c r="C276" s="4"/>
      <c r="D276" s="2"/>
      <c r="G276" s="2"/>
      <c r="V276" s="4"/>
      <c r="W276" s="4"/>
      <c r="X276" s="4"/>
      <c r="Y276" s="4"/>
      <c r="Z276" s="4"/>
      <c r="AA276" s="4"/>
      <c r="AB276" s="4"/>
      <c r="AC276" s="4"/>
    </row>
    <row r="277" spans="1:29" ht="13.5" customHeight="1" x14ac:dyDescent="0.2">
      <c r="A277" s="2"/>
      <c r="B277" s="155"/>
      <c r="C277" s="4"/>
      <c r="D277" s="2"/>
      <c r="G277" s="2"/>
      <c r="V277" s="4"/>
      <c r="W277" s="4"/>
      <c r="X277" s="4"/>
      <c r="Y277" s="4"/>
      <c r="Z277" s="4"/>
      <c r="AA277" s="4"/>
      <c r="AB277" s="4"/>
      <c r="AC277" s="4"/>
    </row>
    <row r="278" spans="1:29" ht="13.5" customHeight="1" x14ac:dyDescent="0.2">
      <c r="A278" s="2"/>
      <c r="B278" s="155"/>
      <c r="C278" s="4"/>
      <c r="D278" s="2"/>
      <c r="G278" s="2"/>
      <c r="V278" s="4"/>
      <c r="W278" s="4"/>
      <c r="X278" s="4"/>
      <c r="Y278" s="4"/>
      <c r="Z278" s="4"/>
      <c r="AA278" s="4"/>
      <c r="AB278" s="4"/>
      <c r="AC278" s="4"/>
    </row>
    <row r="279" spans="1:29" ht="13.5" customHeight="1" x14ac:dyDescent="0.2">
      <c r="A279" s="2"/>
      <c r="B279" s="155"/>
      <c r="C279" s="4"/>
      <c r="D279" s="2"/>
      <c r="G279" s="2"/>
      <c r="V279" s="4"/>
      <c r="W279" s="4"/>
      <c r="X279" s="4"/>
      <c r="Y279" s="4"/>
      <c r="Z279" s="4"/>
      <c r="AA279" s="4"/>
      <c r="AB279" s="4"/>
      <c r="AC279" s="4"/>
    </row>
    <row r="280" spans="1:29" ht="13.5" customHeight="1" x14ac:dyDescent="0.2">
      <c r="A280" s="2"/>
      <c r="B280" s="155"/>
      <c r="C280" s="4"/>
      <c r="D280" s="2"/>
      <c r="G280" s="2"/>
      <c r="V280" s="4"/>
      <c r="W280" s="4"/>
      <c r="X280" s="4"/>
      <c r="Y280" s="4"/>
      <c r="Z280" s="4"/>
      <c r="AA280" s="4"/>
      <c r="AB280" s="4"/>
      <c r="AC280" s="4"/>
    </row>
    <row r="281" spans="1:29" ht="13.5" customHeight="1" x14ac:dyDescent="0.2">
      <c r="A281" s="2"/>
      <c r="B281" s="155"/>
      <c r="C281" s="4"/>
      <c r="D281" s="2"/>
      <c r="G281" s="2"/>
      <c r="V281" s="4"/>
      <c r="W281" s="4"/>
      <c r="X281" s="4"/>
      <c r="Y281" s="4"/>
      <c r="Z281" s="4"/>
      <c r="AA281" s="4"/>
      <c r="AB281" s="4"/>
      <c r="AC281" s="4"/>
    </row>
    <row r="282" spans="1:29" ht="13.5" customHeight="1" x14ac:dyDescent="0.2">
      <c r="A282" s="2"/>
      <c r="B282" s="155"/>
      <c r="C282" s="4"/>
      <c r="D282" s="2"/>
      <c r="G282" s="2"/>
      <c r="V282" s="4"/>
      <c r="W282" s="4"/>
      <c r="X282" s="4"/>
      <c r="Y282" s="4"/>
      <c r="Z282" s="4"/>
      <c r="AA282" s="4"/>
      <c r="AB282" s="4"/>
      <c r="AC282" s="4"/>
    </row>
    <row r="283" spans="1:29" ht="13.5" customHeight="1" x14ac:dyDescent="0.2">
      <c r="A283" s="2"/>
      <c r="B283" s="155"/>
      <c r="C283" s="4"/>
      <c r="D283" s="2"/>
      <c r="G283" s="2"/>
      <c r="V283" s="4"/>
      <c r="W283" s="4"/>
      <c r="X283" s="4"/>
      <c r="Y283" s="4"/>
      <c r="Z283" s="4"/>
      <c r="AA283" s="4"/>
      <c r="AB283" s="4"/>
      <c r="AC283" s="4"/>
    </row>
    <row r="284" spans="1:29" ht="13.5" customHeight="1" x14ac:dyDescent="0.2">
      <c r="A284" s="2"/>
      <c r="B284" s="155"/>
      <c r="C284" s="4"/>
      <c r="D284" s="2"/>
      <c r="G284" s="2"/>
      <c r="V284" s="4"/>
      <c r="W284" s="4"/>
      <c r="X284" s="4"/>
      <c r="Y284" s="4"/>
      <c r="Z284" s="4"/>
      <c r="AA284" s="4"/>
      <c r="AB284" s="4"/>
      <c r="AC284" s="4"/>
    </row>
    <row r="285" spans="1:29" ht="13.5" customHeight="1" x14ac:dyDescent="0.2">
      <c r="A285" s="2"/>
      <c r="B285" s="155"/>
      <c r="C285" s="4"/>
      <c r="D285" s="2"/>
      <c r="G285" s="2"/>
      <c r="V285" s="4"/>
      <c r="W285" s="4"/>
      <c r="X285" s="4"/>
      <c r="Y285" s="4"/>
      <c r="Z285" s="4"/>
      <c r="AA285" s="4"/>
      <c r="AB285" s="4"/>
      <c r="AC285" s="4"/>
    </row>
    <row r="286" spans="1:29" ht="13.5" customHeight="1" x14ac:dyDescent="0.2">
      <c r="A286" s="2"/>
      <c r="B286" s="155"/>
      <c r="C286" s="4"/>
      <c r="D286" s="2"/>
      <c r="G286" s="2"/>
      <c r="V286" s="4"/>
      <c r="W286" s="4"/>
      <c r="X286" s="4"/>
      <c r="Y286" s="4"/>
      <c r="Z286" s="4"/>
      <c r="AA286" s="4"/>
      <c r="AB286" s="4"/>
      <c r="AC286" s="4"/>
    </row>
    <row r="287" spans="1:29" ht="13.5" customHeight="1" x14ac:dyDescent="0.2">
      <c r="A287" s="2"/>
      <c r="B287" s="155"/>
      <c r="C287" s="4"/>
      <c r="D287" s="2"/>
      <c r="G287" s="2"/>
      <c r="V287" s="4"/>
      <c r="W287" s="4"/>
      <c r="X287" s="4"/>
      <c r="Y287" s="4"/>
      <c r="Z287" s="4"/>
      <c r="AA287" s="4"/>
      <c r="AB287" s="4"/>
      <c r="AC287" s="4"/>
    </row>
    <row r="288" spans="1:29" ht="13.5" customHeight="1" x14ac:dyDescent="0.2">
      <c r="A288" s="2"/>
      <c r="B288" s="155"/>
      <c r="C288" s="4"/>
      <c r="D288" s="2"/>
      <c r="G288" s="2"/>
      <c r="V288" s="4"/>
      <c r="W288" s="4"/>
      <c r="X288" s="4"/>
      <c r="Y288" s="4"/>
      <c r="Z288" s="4"/>
      <c r="AA288" s="4"/>
      <c r="AB288" s="4"/>
      <c r="AC288" s="4"/>
    </row>
    <row r="289" spans="1:29" ht="13.5" customHeight="1" x14ac:dyDescent="0.2">
      <c r="A289" s="2"/>
      <c r="B289" s="155"/>
      <c r="C289" s="4"/>
      <c r="D289" s="2"/>
      <c r="G289" s="2"/>
      <c r="V289" s="4"/>
      <c r="W289" s="4"/>
      <c r="X289" s="4"/>
      <c r="Y289" s="4"/>
      <c r="Z289" s="4"/>
      <c r="AA289" s="4"/>
      <c r="AB289" s="4"/>
      <c r="AC289" s="4"/>
    </row>
    <row r="290" spans="1:29" ht="13.5" customHeight="1" x14ac:dyDescent="0.2">
      <c r="A290" s="2"/>
      <c r="B290" s="155"/>
      <c r="C290" s="4"/>
      <c r="D290" s="2"/>
      <c r="G290" s="2"/>
      <c r="V290" s="4"/>
      <c r="W290" s="4"/>
      <c r="X290" s="4"/>
      <c r="Y290" s="4"/>
      <c r="Z290" s="4"/>
      <c r="AA290" s="4"/>
      <c r="AB290" s="4"/>
      <c r="AC290" s="4"/>
    </row>
    <row r="291" spans="1:29" ht="13.5" customHeight="1" x14ac:dyDescent="0.2">
      <c r="A291" s="2"/>
      <c r="B291" s="155"/>
      <c r="C291" s="4"/>
      <c r="D291" s="2"/>
      <c r="G291" s="2"/>
      <c r="V291" s="4"/>
      <c r="W291" s="4"/>
      <c r="X291" s="4"/>
      <c r="Y291" s="4"/>
      <c r="Z291" s="4"/>
      <c r="AA291" s="4"/>
      <c r="AB291" s="4"/>
      <c r="AC291" s="4"/>
    </row>
    <row r="292" spans="1:29" ht="13.5" customHeight="1" x14ac:dyDescent="0.2">
      <c r="A292" s="2"/>
      <c r="B292" s="155"/>
      <c r="C292" s="4"/>
      <c r="D292" s="2"/>
      <c r="G292" s="2"/>
      <c r="V292" s="4"/>
      <c r="W292" s="4"/>
      <c r="X292" s="4"/>
      <c r="Y292" s="4"/>
      <c r="Z292" s="4"/>
      <c r="AA292" s="4"/>
      <c r="AB292" s="4"/>
      <c r="AC292" s="4"/>
    </row>
    <row r="293" spans="1:29" ht="13.5" customHeight="1" x14ac:dyDescent="0.2">
      <c r="A293" s="2"/>
      <c r="B293" s="155"/>
      <c r="C293" s="4"/>
      <c r="D293" s="2"/>
      <c r="G293" s="2"/>
      <c r="V293" s="4"/>
      <c r="W293" s="4"/>
      <c r="X293" s="4"/>
      <c r="Y293" s="4"/>
      <c r="Z293" s="4"/>
      <c r="AA293" s="4"/>
      <c r="AB293" s="4"/>
      <c r="AC293" s="4"/>
    </row>
    <row r="294" spans="1:29" ht="13.5" customHeight="1" x14ac:dyDescent="0.2">
      <c r="A294" s="2"/>
      <c r="B294" s="155"/>
      <c r="C294" s="4"/>
      <c r="D294" s="2"/>
      <c r="G294" s="2"/>
      <c r="V294" s="4"/>
      <c r="W294" s="4"/>
      <c r="X294" s="4"/>
      <c r="Y294" s="4"/>
      <c r="Z294" s="4"/>
      <c r="AA294" s="4"/>
      <c r="AB294" s="4"/>
      <c r="AC294" s="4"/>
    </row>
    <row r="295" spans="1:29" ht="13.5" customHeight="1" x14ac:dyDescent="0.2">
      <c r="A295" s="2"/>
      <c r="B295" s="155"/>
      <c r="C295" s="4"/>
      <c r="D295" s="2"/>
      <c r="G295" s="2"/>
      <c r="V295" s="4"/>
      <c r="W295" s="4"/>
      <c r="X295" s="4"/>
      <c r="Y295" s="4"/>
      <c r="Z295" s="4"/>
      <c r="AA295" s="4"/>
      <c r="AB295" s="4"/>
      <c r="AC295" s="4"/>
    </row>
    <row r="296" spans="1:29" ht="13.5" customHeight="1" x14ac:dyDescent="0.2">
      <c r="A296" s="2"/>
      <c r="B296" s="155"/>
      <c r="C296" s="4"/>
      <c r="D296" s="2"/>
      <c r="G296" s="2"/>
      <c r="V296" s="4"/>
      <c r="W296" s="4"/>
      <c r="X296" s="4"/>
      <c r="Y296" s="4"/>
      <c r="Z296" s="4"/>
      <c r="AA296" s="4"/>
      <c r="AB296" s="4"/>
      <c r="AC296" s="4"/>
    </row>
    <row r="297" spans="1:29" ht="13.5" customHeight="1" x14ac:dyDescent="0.2">
      <c r="A297" s="2"/>
      <c r="B297" s="155"/>
      <c r="C297" s="4"/>
      <c r="D297" s="2"/>
      <c r="G297" s="2"/>
      <c r="V297" s="4"/>
      <c r="W297" s="4"/>
      <c r="X297" s="4"/>
      <c r="Y297" s="4"/>
      <c r="Z297" s="4"/>
      <c r="AA297" s="4"/>
      <c r="AB297" s="4"/>
      <c r="AC297" s="4"/>
    </row>
    <row r="298" spans="1:29" ht="13.5" customHeight="1" x14ac:dyDescent="0.2">
      <c r="A298" s="2"/>
      <c r="B298" s="155"/>
      <c r="C298" s="4"/>
      <c r="D298" s="2"/>
      <c r="G298" s="2"/>
      <c r="V298" s="4"/>
      <c r="W298" s="4"/>
      <c r="X298" s="4"/>
      <c r="Y298" s="4"/>
      <c r="Z298" s="4"/>
      <c r="AA298" s="4"/>
      <c r="AB298" s="4"/>
      <c r="AC298" s="4"/>
    </row>
    <row r="299" spans="1:29" ht="13.5" customHeight="1" x14ac:dyDescent="0.2">
      <c r="A299" s="2"/>
      <c r="B299" s="155"/>
      <c r="C299" s="4"/>
      <c r="D299" s="2"/>
      <c r="G299" s="2"/>
      <c r="V299" s="4"/>
      <c r="W299" s="4"/>
      <c r="X299" s="4"/>
      <c r="Y299" s="4"/>
      <c r="Z299" s="4"/>
      <c r="AA299" s="4"/>
      <c r="AB299" s="4"/>
      <c r="AC299" s="4"/>
    </row>
    <row r="300" spans="1:29" ht="13.5" customHeight="1" x14ac:dyDescent="0.2">
      <c r="A300" s="2"/>
      <c r="B300" s="155"/>
      <c r="C300" s="4"/>
      <c r="D300" s="2"/>
      <c r="G300" s="2"/>
      <c r="V300" s="4"/>
      <c r="W300" s="4"/>
      <c r="X300" s="4"/>
      <c r="Y300" s="4"/>
      <c r="Z300" s="4"/>
      <c r="AA300" s="4"/>
      <c r="AB300" s="4"/>
      <c r="AC300" s="4"/>
    </row>
    <row r="301" spans="1:29" ht="13.5" customHeight="1" x14ac:dyDescent="0.2">
      <c r="A301" s="2"/>
      <c r="B301" s="155"/>
      <c r="C301" s="4"/>
      <c r="D301" s="2"/>
      <c r="G301" s="2"/>
      <c r="V301" s="4"/>
      <c r="W301" s="4"/>
      <c r="X301" s="4"/>
      <c r="Y301" s="4"/>
      <c r="Z301" s="4"/>
      <c r="AA301" s="4"/>
      <c r="AB301" s="4"/>
      <c r="AC301" s="4"/>
    </row>
    <row r="302" spans="1:29" ht="13.5" customHeight="1" x14ac:dyDescent="0.2">
      <c r="A302" s="2"/>
      <c r="B302" s="155"/>
      <c r="C302" s="4"/>
      <c r="D302" s="2"/>
      <c r="G302" s="2"/>
      <c r="V302" s="4"/>
      <c r="W302" s="4"/>
      <c r="X302" s="4"/>
      <c r="Y302" s="4"/>
      <c r="Z302" s="4"/>
      <c r="AA302" s="4"/>
      <c r="AB302" s="4"/>
      <c r="AC302" s="4"/>
    </row>
    <row r="303" spans="1:29" ht="13.5" customHeight="1" x14ac:dyDescent="0.2">
      <c r="A303" s="2"/>
      <c r="B303" s="155"/>
      <c r="C303" s="4"/>
      <c r="D303" s="2"/>
      <c r="G303" s="2"/>
      <c r="V303" s="4"/>
      <c r="W303" s="4"/>
      <c r="X303" s="4"/>
      <c r="Y303" s="4"/>
      <c r="Z303" s="4"/>
      <c r="AA303" s="4"/>
      <c r="AB303" s="4"/>
      <c r="AC303" s="4"/>
    </row>
    <row r="304" spans="1:29" ht="13.5" customHeight="1" x14ac:dyDescent="0.2">
      <c r="A304" s="2"/>
      <c r="B304" s="155"/>
      <c r="C304" s="4"/>
      <c r="D304" s="2"/>
      <c r="G304" s="2"/>
      <c r="V304" s="4"/>
      <c r="W304" s="4"/>
      <c r="X304" s="4"/>
      <c r="Y304" s="4"/>
      <c r="Z304" s="4"/>
      <c r="AA304" s="4"/>
      <c r="AB304" s="4"/>
      <c r="AC304" s="4"/>
    </row>
    <row r="305" spans="1:29" ht="13.5" customHeight="1" x14ac:dyDescent="0.2">
      <c r="A305" s="2"/>
      <c r="B305" s="155"/>
      <c r="C305" s="4"/>
      <c r="D305" s="2"/>
      <c r="G305" s="2"/>
      <c r="V305" s="4"/>
      <c r="W305" s="4"/>
      <c r="X305" s="4"/>
      <c r="Y305" s="4"/>
      <c r="Z305" s="4"/>
      <c r="AA305" s="4"/>
      <c r="AB305" s="4"/>
      <c r="AC305" s="4"/>
    </row>
    <row r="306" spans="1:29" ht="13.5" customHeight="1" x14ac:dyDescent="0.2">
      <c r="A306" s="2"/>
      <c r="B306" s="155"/>
      <c r="C306" s="4"/>
      <c r="D306" s="2"/>
      <c r="G306" s="2"/>
      <c r="V306" s="4"/>
      <c r="W306" s="4"/>
      <c r="X306" s="4"/>
      <c r="Y306" s="4"/>
      <c r="Z306" s="4"/>
      <c r="AA306" s="4"/>
      <c r="AB306" s="4"/>
      <c r="AC306" s="4"/>
    </row>
    <row r="307" spans="1:29" ht="13.5" customHeight="1" x14ac:dyDescent="0.2">
      <c r="A307" s="2"/>
      <c r="B307" s="155"/>
      <c r="C307" s="4"/>
      <c r="D307" s="2"/>
      <c r="G307" s="2"/>
      <c r="V307" s="4"/>
      <c r="W307" s="4"/>
      <c r="X307" s="4"/>
      <c r="Y307" s="4"/>
      <c r="Z307" s="4"/>
      <c r="AA307" s="4"/>
      <c r="AB307" s="4"/>
      <c r="AC307" s="4"/>
    </row>
    <row r="308" spans="1:29" ht="13.5" customHeight="1" x14ac:dyDescent="0.2">
      <c r="A308" s="2"/>
      <c r="B308" s="155"/>
      <c r="C308" s="4"/>
      <c r="D308" s="2"/>
      <c r="G308" s="2"/>
      <c r="V308" s="4"/>
      <c r="W308" s="4"/>
      <c r="X308" s="4"/>
      <c r="Y308" s="4"/>
      <c r="Z308" s="4"/>
      <c r="AA308" s="4"/>
      <c r="AB308" s="4"/>
      <c r="AC308" s="4"/>
    </row>
    <row r="309" spans="1:29" ht="13.5" customHeight="1" x14ac:dyDescent="0.2">
      <c r="A309" s="2"/>
      <c r="B309" s="155"/>
      <c r="C309" s="4"/>
      <c r="D309" s="2"/>
      <c r="G309" s="2"/>
      <c r="V309" s="4"/>
      <c r="W309" s="4"/>
      <c r="X309" s="4"/>
      <c r="Y309" s="4"/>
      <c r="Z309" s="4"/>
      <c r="AA309" s="4"/>
      <c r="AB309" s="4"/>
      <c r="AC309" s="4"/>
    </row>
    <row r="310" spans="1:29" ht="13.5" customHeight="1" x14ac:dyDescent="0.2">
      <c r="A310" s="2"/>
      <c r="B310" s="155"/>
      <c r="C310" s="4"/>
      <c r="D310" s="2"/>
      <c r="G310" s="2"/>
      <c r="V310" s="4"/>
      <c r="W310" s="4"/>
      <c r="X310" s="4"/>
      <c r="Y310" s="4"/>
      <c r="Z310" s="4"/>
      <c r="AA310" s="4"/>
      <c r="AB310" s="4"/>
      <c r="AC310" s="4"/>
    </row>
    <row r="311" spans="1:29" ht="13.5" customHeight="1" x14ac:dyDescent="0.2">
      <c r="A311" s="2"/>
      <c r="B311" s="155"/>
      <c r="C311" s="4"/>
      <c r="D311" s="2"/>
      <c r="G311" s="2"/>
      <c r="V311" s="4"/>
      <c r="W311" s="4"/>
      <c r="X311" s="4"/>
      <c r="Y311" s="4"/>
      <c r="Z311" s="4"/>
      <c r="AA311" s="4"/>
      <c r="AB311" s="4"/>
      <c r="AC311" s="4"/>
    </row>
    <row r="312" spans="1:29" ht="13.5" customHeight="1" x14ac:dyDescent="0.2">
      <c r="A312" s="2"/>
      <c r="B312" s="155"/>
      <c r="C312" s="4"/>
      <c r="D312" s="2"/>
      <c r="G312" s="2"/>
      <c r="V312" s="4"/>
      <c r="W312" s="4"/>
      <c r="X312" s="4"/>
      <c r="Y312" s="4"/>
      <c r="Z312" s="4"/>
      <c r="AA312" s="4"/>
      <c r="AB312" s="4"/>
      <c r="AC312" s="4"/>
    </row>
    <row r="313" spans="1:29" ht="13.5" customHeight="1" x14ac:dyDescent="0.2">
      <c r="A313" s="2"/>
      <c r="B313" s="155"/>
      <c r="C313" s="4"/>
      <c r="D313" s="2"/>
      <c r="G313" s="2"/>
      <c r="V313" s="4"/>
      <c r="W313" s="4"/>
      <c r="X313" s="4"/>
      <c r="Y313" s="4"/>
      <c r="Z313" s="4"/>
      <c r="AA313" s="4"/>
      <c r="AB313" s="4"/>
      <c r="AC313" s="4"/>
    </row>
    <row r="314" spans="1:29" ht="13.5" customHeight="1" x14ac:dyDescent="0.2">
      <c r="A314" s="2"/>
      <c r="B314" s="155"/>
      <c r="C314" s="4"/>
      <c r="D314" s="2"/>
      <c r="G314" s="2"/>
      <c r="V314" s="4"/>
      <c r="W314" s="4"/>
      <c r="X314" s="4"/>
      <c r="Y314" s="4"/>
      <c r="Z314" s="4"/>
      <c r="AA314" s="4"/>
      <c r="AB314" s="4"/>
      <c r="AC314" s="4"/>
    </row>
    <row r="315" spans="1:29" ht="13.5" customHeight="1" x14ac:dyDescent="0.2">
      <c r="A315" s="2"/>
      <c r="B315" s="155"/>
      <c r="C315" s="4"/>
      <c r="D315" s="2"/>
      <c r="G315" s="2"/>
      <c r="V315" s="4"/>
      <c r="W315" s="4"/>
      <c r="X315" s="4"/>
      <c r="Y315" s="4"/>
      <c r="Z315" s="4"/>
      <c r="AA315" s="4"/>
      <c r="AB315" s="4"/>
      <c r="AC315" s="4"/>
    </row>
    <row r="316" spans="1:29" ht="13.5" customHeight="1" x14ac:dyDescent="0.2">
      <c r="A316" s="2"/>
      <c r="B316" s="155"/>
      <c r="C316" s="4"/>
      <c r="D316" s="2"/>
      <c r="G316" s="2"/>
      <c r="V316" s="4"/>
      <c r="W316" s="4"/>
      <c r="X316" s="4"/>
      <c r="Y316" s="4"/>
      <c r="Z316" s="4"/>
      <c r="AA316" s="4"/>
      <c r="AB316" s="4"/>
      <c r="AC316" s="4"/>
    </row>
    <row r="317" spans="1:29" ht="13.5" customHeight="1" x14ac:dyDescent="0.2">
      <c r="A317" s="2"/>
      <c r="B317" s="155"/>
      <c r="C317" s="4"/>
      <c r="D317" s="2"/>
      <c r="G317" s="2"/>
      <c r="V317" s="4"/>
      <c r="W317" s="4"/>
      <c r="X317" s="4"/>
      <c r="Y317" s="4"/>
      <c r="Z317" s="4"/>
      <c r="AA317" s="4"/>
      <c r="AB317" s="4"/>
      <c r="AC317" s="4"/>
    </row>
    <row r="318" spans="1:29" ht="13.5" customHeight="1" x14ac:dyDescent="0.2">
      <c r="A318" s="2"/>
      <c r="B318" s="155"/>
      <c r="C318" s="4"/>
      <c r="D318" s="2"/>
      <c r="G318" s="2"/>
      <c r="V318" s="4"/>
      <c r="W318" s="4"/>
      <c r="X318" s="4"/>
      <c r="Y318" s="4"/>
      <c r="Z318" s="4"/>
      <c r="AA318" s="4"/>
      <c r="AB318" s="4"/>
      <c r="AC318" s="4"/>
    </row>
    <row r="319" spans="1:29" ht="13.5" customHeight="1" x14ac:dyDescent="0.2">
      <c r="A319" s="2"/>
      <c r="B319" s="155"/>
      <c r="C319" s="4"/>
      <c r="D319" s="2"/>
      <c r="G319" s="2"/>
      <c r="V319" s="4"/>
      <c r="W319" s="4"/>
      <c r="X319" s="4"/>
      <c r="Y319" s="4"/>
      <c r="Z319" s="4"/>
      <c r="AA319" s="4"/>
      <c r="AB319" s="4"/>
      <c r="AC319" s="4"/>
    </row>
    <row r="320" spans="1:29" ht="13.5" customHeight="1" x14ac:dyDescent="0.2">
      <c r="A320" s="2"/>
      <c r="B320" s="155"/>
      <c r="C320" s="4"/>
      <c r="D320" s="2"/>
      <c r="G320" s="2"/>
      <c r="V320" s="4"/>
      <c r="W320" s="4"/>
      <c r="X320" s="4"/>
      <c r="Y320" s="4"/>
      <c r="Z320" s="4"/>
      <c r="AA320" s="4"/>
      <c r="AB320" s="4"/>
      <c r="AC320" s="4"/>
    </row>
    <row r="321" spans="1:29" ht="13.5" customHeight="1" x14ac:dyDescent="0.2">
      <c r="A321" s="2"/>
      <c r="B321" s="155"/>
      <c r="C321" s="4"/>
      <c r="D321" s="2"/>
      <c r="G321" s="2"/>
      <c r="V321" s="4"/>
      <c r="W321" s="4"/>
      <c r="X321" s="4"/>
      <c r="Y321" s="4"/>
      <c r="Z321" s="4"/>
      <c r="AA321" s="4"/>
      <c r="AB321" s="4"/>
      <c r="AC321" s="4"/>
    </row>
    <row r="322" spans="1:29" ht="13.5" customHeight="1" x14ac:dyDescent="0.2">
      <c r="A322" s="2"/>
      <c r="B322" s="155"/>
      <c r="C322" s="4"/>
      <c r="D322" s="2"/>
      <c r="G322" s="2"/>
      <c r="V322" s="4"/>
      <c r="W322" s="4"/>
      <c r="X322" s="4"/>
      <c r="Y322" s="4"/>
      <c r="Z322" s="4"/>
      <c r="AA322" s="4"/>
      <c r="AB322" s="4"/>
      <c r="AC322" s="4"/>
    </row>
    <row r="323" spans="1:29" ht="13.5" customHeight="1" x14ac:dyDescent="0.2">
      <c r="A323" s="2"/>
      <c r="B323" s="155"/>
      <c r="C323" s="4"/>
      <c r="D323" s="2"/>
      <c r="G323" s="2"/>
      <c r="V323" s="4"/>
      <c r="W323" s="4"/>
      <c r="X323" s="4"/>
      <c r="Y323" s="4"/>
      <c r="Z323" s="4"/>
      <c r="AA323" s="4"/>
      <c r="AB323" s="4"/>
      <c r="AC323" s="4"/>
    </row>
    <row r="324" spans="1:29" ht="13.5" customHeight="1" x14ac:dyDescent="0.2">
      <c r="A324" s="2"/>
      <c r="B324" s="155"/>
      <c r="C324" s="4"/>
      <c r="D324" s="2"/>
      <c r="G324" s="2"/>
      <c r="V324" s="4"/>
      <c r="W324" s="4"/>
      <c r="X324" s="4"/>
      <c r="Y324" s="4"/>
      <c r="Z324" s="4"/>
      <c r="AA324" s="4"/>
      <c r="AB324" s="4"/>
      <c r="AC324" s="4"/>
    </row>
    <row r="325" spans="1:29" ht="13.5" customHeight="1" x14ac:dyDescent="0.2">
      <c r="A325" s="2"/>
      <c r="B325" s="155"/>
      <c r="C325" s="4"/>
      <c r="D325" s="2"/>
      <c r="G325" s="2"/>
      <c r="V325" s="4"/>
      <c r="W325" s="4"/>
      <c r="X325" s="4"/>
      <c r="Y325" s="4"/>
      <c r="Z325" s="4"/>
      <c r="AA325" s="4"/>
      <c r="AB325" s="4"/>
      <c r="AC325" s="4"/>
    </row>
    <row r="326" spans="1:29" ht="13.5" customHeight="1" x14ac:dyDescent="0.2">
      <c r="A326" s="2"/>
      <c r="B326" s="155"/>
      <c r="C326" s="4"/>
      <c r="D326" s="2"/>
      <c r="G326" s="2"/>
      <c r="V326" s="4"/>
      <c r="W326" s="4"/>
      <c r="X326" s="4"/>
      <c r="Y326" s="4"/>
      <c r="Z326" s="4"/>
      <c r="AA326" s="4"/>
      <c r="AB326" s="4"/>
      <c r="AC326" s="4"/>
    </row>
    <row r="327" spans="1:29" ht="13.5" customHeight="1" x14ac:dyDescent="0.2">
      <c r="A327" s="2"/>
      <c r="B327" s="155"/>
      <c r="C327" s="4"/>
      <c r="D327" s="2"/>
      <c r="G327" s="2"/>
      <c r="V327" s="4"/>
      <c r="W327" s="4"/>
      <c r="X327" s="4"/>
      <c r="Y327" s="4"/>
      <c r="Z327" s="4"/>
      <c r="AA327" s="4"/>
      <c r="AB327" s="4"/>
      <c r="AC327" s="4"/>
    </row>
    <row r="328" spans="1:29" ht="13.5" customHeight="1" x14ac:dyDescent="0.2">
      <c r="A328" s="2"/>
      <c r="B328" s="155"/>
      <c r="C328" s="4"/>
      <c r="D328" s="2"/>
      <c r="G328" s="2"/>
      <c r="V328" s="4"/>
      <c r="W328" s="4"/>
      <c r="X328" s="4"/>
      <c r="Y328" s="4"/>
      <c r="Z328" s="4"/>
      <c r="AA328" s="4"/>
      <c r="AB328" s="4"/>
      <c r="AC328" s="4"/>
    </row>
    <row r="329" spans="1:29" ht="13.5" customHeight="1" x14ac:dyDescent="0.2">
      <c r="A329" s="2"/>
      <c r="B329" s="155"/>
      <c r="C329" s="4"/>
      <c r="D329" s="2"/>
      <c r="G329" s="2"/>
      <c r="V329" s="4"/>
      <c r="W329" s="4"/>
      <c r="X329" s="4"/>
      <c r="Y329" s="4"/>
      <c r="Z329" s="4"/>
      <c r="AA329" s="4"/>
      <c r="AB329" s="4"/>
      <c r="AC329" s="4"/>
    </row>
    <row r="330" spans="1:29" ht="13.5" customHeight="1" x14ac:dyDescent="0.2">
      <c r="A330" s="2"/>
      <c r="B330" s="155"/>
      <c r="C330" s="4"/>
      <c r="D330" s="2"/>
      <c r="G330" s="2"/>
      <c r="V330" s="4"/>
      <c r="W330" s="4"/>
      <c r="X330" s="4"/>
      <c r="Y330" s="4"/>
      <c r="Z330" s="4"/>
      <c r="AA330" s="4"/>
      <c r="AB330" s="4"/>
      <c r="AC330" s="4"/>
    </row>
    <row r="331" spans="1:29" ht="13.5" customHeight="1" x14ac:dyDescent="0.2">
      <c r="A331" s="2"/>
      <c r="B331" s="155"/>
      <c r="C331" s="4"/>
      <c r="D331" s="2"/>
      <c r="G331" s="2"/>
      <c r="V331" s="4"/>
      <c r="W331" s="4"/>
      <c r="X331" s="4"/>
      <c r="Y331" s="4"/>
      <c r="Z331" s="4"/>
      <c r="AA331" s="4"/>
      <c r="AB331" s="4"/>
      <c r="AC331" s="4"/>
    </row>
    <row r="332" spans="1:29" ht="13.5" customHeight="1" x14ac:dyDescent="0.2">
      <c r="A332" s="2"/>
      <c r="B332" s="155"/>
      <c r="C332" s="4"/>
      <c r="D332" s="2"/>
      <c r="G332" s="2"/>
      <c r="V332" s="4"/>
      <c r="W332" s="4"/>
      <c r="X332" s="4"/>
      <c r="Y332" s="4"/>
      <c r="Z332" s="4"/>
      <c r="AA332" s="4"/>
      <c r="AB332" s="4"/>
      <c r="AC332" s="4"/>
    </row>
    <row r="333" spans="1:29" ht="13.5" customHeight="1" x14ac:dyDescent="0.2">
      <c r="A333" s="2"/>
      <c r="B333" s="155"/>
      <c r="C333" s="4"/>
      <c r="D333" s="2"/>
      <c r="G333" s="2"/>
      <c r="V333" s="4"/>
      <c r="W333" s="4"/>
      <c r="X333" s="4"/>
      <c r="Y333" s="4"/>
      <c r="Z333" s="4"/>
      <c r="AA333" s="4"/>
      <c r="AB333" s="4"/>
      <c r="AC333" s="4"/>
    </row>
    <row r="334" spans="1:29" ht="13.5" customHeight="1" x14ac:dyDescent="0.2">
      <c r="A334" s="2"/>
      <c r="B334" s="155"/>
      <c r="C334" s="4"/>
      <c r="D334" s="2"/>
      <c r="G334" s="2"/>
      <c r="V334" s="4"/>
      <c r="W334" s="4"/>
      <c r="X334" s="4"/>
      <c r="Y334" s="4"/>
      <c r="Z334" s="4"/>
      <c r="AA334" s="4"/>
      <c r="AB334" s="4"/>
      <c r="AC334" s="4"/>
    </row>
    <row r="335" spans="1:29" ht="13.5" customHeight="1" x14ac:dyDescent="0.2">
      <c r="A335" s="2"/>
      <c r="B335" s="155"/>
      <c r="C335" s="4"/>
      <c r="D335" s="2"/>
      <c r="G335" s="2"/>
      <c r="V335" s="4"/>
      <c r="W335" s="4"/>
      <c r="X335" s="4"/>
      <c r="Y335" s="4"/>
      <c r="Z335" s="4"/>
      <c r="AA335" s="4"/>
      <c r="AB335" s="4"/>
      <c r="AC335" s="4"/>
    </row>
    <row r="336" spans="1:29" ht="13.5" customHeight="1" x14ac:dyDescent="0.2">
      <c r="A336" s="2"/>
      <c r="B336" s="155"/>
      <c r="C336" s="4"/>
      <c r="D336" s="2"/>
      <c r="G336" s="2"/>
      <c r="V336" s="4"/>
      <c r="W336" s="4"/>
      <c r="X336" s="4"/>
      <c r="Y336" s="4"/>
      <c r="Z336" s="4"/>
      <c r="AA336" s="4"/>
      <c r="AB336" s="4"/>
      <c r="AC336" s="4"/>
    </row>
    <row r="337" spans="1:29" ht="13.5" customHeight="1" x14ac:dyDescent="0.2">
      <c r="A337" s="2"/>
      <c r="B337" s="155"/>
      <c r="C337" s="4"/>
      <c r="D337" s="2"/>
      <c r="G337" s="2"/>
      <c r="V337" s="4"/>
      <c r="W337" s="4"/>
      <c r="X337" s="4"/>
      <c r="Y337" s="4"/>
      <c r="Z337" s="4"/>
      <c r="AA337" s="4"/>
      <c r="AB337" s="4"/>
      <c r="AC337" s="4"/>
    </row>
    <row r="338" spans="1:29" ht="13.5" customHeight="1" x14ac:dyDescent="0.2">
      <c r="A338" s="2"/>
      <c r="B338" s="155"/>
      <c r="C338" s="4"/>
      <c r="D338" s="2"/>
      <c r="G338" s="2"/>
      <c r="V338" s="4"/>
      <c r="W338" s="4"/>
      <c r="X338" s="4"/>
      <c r="Y338" s="4"/>
      <c r="Z338" s="4"/>
      <c r="AA338" s="4"/>
      <c r="AB338" s="4"/>
      <c r="AC338" s="4"/>
    </row>
    <row r="339" spans="1:29" ht="13.5" customHeight="1" x14ac:dyDescent="0.2">
      <c r="A339" s="2"/>
      <c r="B339" s="155"/>
      <c r="C339" s="4"/>
      <c r="D339" s="2"/>
      <c r="G339" s="2"/>
      <c r="V339" s="4"/>
      <c r="W339" s="4"/>
      <c r="X339" s="4"/>
      <c r="Y339" s="4"/>
      <c r="Z339" s="4"/>
      <c r="AA339" s="4"/>
      <c r="AB339" s="4"/>
      <c r="AC339" s="4"/>
    </row>
    <row r="340" spans="1:29" ht="13.5" customHeight="1" x14ac:dyDescent="0.2">
      <c r="A340" s="2"/>
      <c r="B340" s="155"/>
      <c r="C340" s="4"/>
      <c r="D340" s="2"/>
      <c r="G340" s="2"/>
      <c r="V340" s="4"/>
      <c r="W340" s="4"/>
      <c r="X340" s="4"/>
      <c r="Y340" s="4"/>
      <c r="Z340" s="4"/>
      <c r="AA340" s="4"/>
      <c r="AB340" s="4"/>
      <c r="AC340" s="4"/>
    </row>
    <row r="341" spans="1:29" ht="13.5" customHeight="1" x14ac:dyDescent="0.2">
      <c r="A341" s="2"/>
      <c r="B341" s="155"/>
      <c r="C341" s="4"/>
      <c r="D341" s="2"/>
      <c r="G341" s="2"/>
      <c r="V341" s="4"/>
      <c r="W341" s="4"/>
      <c r="X341" s="4"/>
      <c r="Y341" s="4"/>
      <c r="Z341" s="4"/>
      <c r="AA341" s="4"/>
      <c r="AB341" s="4"/>
      <c r="AC341" s="4"/>
    </row>
    <row r="342" spans="1:29" ht="13.5" customHeight="1" x14ac:dyDescent="0.2">
      <c r="A342" s="2"/>
      <c r="B342" s="155"/>
      <c r="C342" s="4"/>
      <c r="D342" s="2"/>
      <c r="G342" s="2"/>
      <c r="V342" s="4"/>
      <c r="W342" s="4"/>
      <c r="X342" s="4"/>
      <c r="Y342" s="4"/>
      <c r="Z342" s="4"/>
      <c r="AA342" s="4"/>
      <c r="AB342" s="4"/>
      <c r="AC342" s="4"/>
    </row>
    <row r="343" spans="1:29" ht="13.5" customHeight="1" x14ac:dyDescent="0.2">
      <c r="A343" s="2"/>
      <c r="B343" s="155"/>
      <c r="C343" s="4"/>
      <c r="D343" s="2"/>
      <c r="G343" s="2"/>
      <c r="V343" s="4"/>
      <c r="W343" s="4"/>
      <c r="X343" s="4"/>
      <c r="Y343" s="4"/>
      <c r="Z343" s="4"/>
      <c r="AA343" s="4"/>
      <c r="AB343" s="4"/>
      <c r="AC343" s="4"/>
    </row>
    <row r="344" spans="1:29" ht="13.5" customHeight="1" x14ac:dyDescent="0.2">
      <c r="A344" s="2"/>
      <c r="B344" s="155"/>
      <c r="C344" s="4"/>
      <c r="D344" s="2"/>
      <c r="G344" s="2"/>
      <c r="V344" s="4"/>
      <c r="W344" s="4"/>
      <c r="X344" s="4"/>
      <c r="Y344" s="4"/>
      <c r="Z344" s="4"/>
      <c r="AA344" s="4"/>
      <c r="AB344" s="4"/>
      <c r="AC344" s="4"/>
    </row>
    <row r="345" spans="1:29" ht="13.5" customHeight="1" x14ac:dyDescent="0.2">
      <c r="A345" s="2"/>
      <c r="B345" s="155"/>
      <c r="C345" s="4"/>
      <c r="D345" s="2"/>
      <c r="G345" s="2"/>
      <c r="V345" s="4"/>
      <c r="W345" s="4"/>
      <c r="X345" s="4"/>
      <c r="Y345" s="4"/>
      <c r="Z345" s="4"/>
      <c r="AA345" s="4"/>
      <c r="AB345" s="4"/>
      <c r="AC345" s="4"/>
    </row>
    <row r="346" spans="1:29" ht="13.5" customHeight="1" x14ac:dyDescent="0.2">
      <c r="A346" s="2"/>
      <c r="B346" s="155"/>
      <c r="C346" s="4"/>
      <c r="D346" s="2"/>
      <c r="G346" s="2"/>
      <c r="V346" s="4"/>
      <c r="W346" s="4"/>
      <c r="X346" s="4"/>
      <c r="Y346" s="4"/>
      <c r="Z346" s="4"/>
      <c r="AA346" s="4"/>
      <c r="AB346" s="4"/>
      <c r="AC346" s="4"/>
    </row>
    <row r="347" spans="1:29" ht="13.5" customHeight="1" x14ac:dyDescent="0.2">
      <c r="A347" s="2"/>
      <c r="B347" s="155"/>
      <c r="C347" s="4"/>
      <c r="D347" s="2"/>
      <c r="G347" s="2"/>
      <c r="V347" s="4"/>
      <c r="W347" s="4"/>
      <c r="X347" s="4"/>
      <c r="Y347" s="4"/>
      <c r="Z347" s="4"/>
      <c r="AA347" s="4"/>
      <c r="AB347" s="4"/>
      <c r="AC347" s="4"/>
    </row>
    <row r="348" spans="1:29" ht="13.5" customHeight="1" x14ac:dyDescent="0.2">
      <c r="A348" s="2"/>
      <c r="B348" s="155"/>
      <c r="C348" s="4"/>
      <c r="D348" s="2"/>
      <c r="G348" s="2"/>
      <c r="V348" s="4"/>
      <c r="W348" s="4"/>
      <c r="X348" s="4"/>
      <c r="Y348" s="4"/>
      <c r="Z348" s="4"/>
      <c r="AA348" s="4"/>
      <c r="AB348" s="4"/>
      <c r="AC348" s="4"/>
    </row>
    <row r="349" spans="1:29" ht="13.5" customHeight="1" x14ac:dyDescent="0.2">
      <c r="A349" s="2"/>
      <c r="B349" s="155"/>
      <c r="C349" s="4"/>
      <c r="D349" s="2"/>
      <c r="G349" s="2"/>
      <c r="V349" s="4"/>
      <c r="W349" s="4"/>
      <c r="X349" s="4"/>
      <c r="Y349" s="4"/>
      <c r="Z349" s="4"/>
      <c r="AA349" s="4"/>
      <c r="AB349" s="4"/>
      <c r="AC349" s="4"/>
    </row>
    <row r="350" spans="1:29" ht="13.5" customHeight="1" x14ac:dyDescent="0.2">
      <c r="A350" s="2"/>
      <c r="B350" s="155"/>
      <c r="C350" s="4"/>
      <c r="D350" s="2"/>
      <c r="G350" s="2"/>
      <c r="V350" s="4"/>
      <c r="W350" s="4"/>
      <c r="X350" s="4"/>
      <c r="Y350" s="4"/>
      <c r="Z350" s="4"/>
      <c r="AA350" s="4"/>
      <c r="AB350" s="4"/>
      <c r="AC350" s="4"/>
    </row>
    <row r="351" spans="1:29" ht="13.5" customHeight="1" x14ac:dyDescent="0.2">
      <c r="A351" s="2"/>
      <c r="B351" s="155"/>
      <c r="C351" s="4"/>
      <c r="D351" s="2"/>
      <c r="G351" s="2"/>
      <c r="V351" s="4"/>
      <c r="W351" s="4"/>
      <c r="X351" s="4"/>
      <c r="Y351" s="4"/>
      <c r="Z351" s="4"/>
      <c r="AA351" s="4"/>
      <c r="AB351" s="4"/>
      <c r="AC351" s="4"/>
    </row>
    <row r="352" spans="1:29" ht="13.5" customHeight="1" x14ac:dyDescent="0.2">
      <c r="A352" s="2"/>
      <c r="B352" s="155"/>
      <c r="C352" s="4"/>
      <c r="D352" s="2"/>
      <c r="G352" s="2"/>
      <c r="V352" s="4"/>
      <c r="W352" s="4"/>
      <c r="X352" s="4"/>
      <c r="Y352" s="4"/>
      <c r="Z352" s="4"/>
      <c r="AA352" s="4"/>
      <c r="AB352" s="4"/>
      <c r="AC352" s="4"/>
    </row>
    <row r="353" spans="1:29" ht="13.5" customHeight="1" x14ac:dyDescent="0.2">
      <c r="A353" s="2"/>
      <c r="B353" s="155"/>
      <c r="C353" s="4"/>
      <c r="D353" s="2"/>
      <c r="G353" s="2"/>
      <c r="V353" s="4"/>
      <c r="W353" s="4"/>
      <c r="X353" s="4"/>
      <c r="Y353" s="4"/>
      <c r="Z353" s="4"/>
      <c r="AA353" s="4"/>
      <c r="AB353" s="4"/>
      <c r="AC353" s="4"/>
    </row>
    <row r="354" spans="1:29" ht="13.5" customHeight="1" x14ac:dyDescent="0.2">
      <c r="A354" s="2"/>
      <c r="B354" s="155"/>
      <c r="C354" s="4"/>
      <c r="D354" s="2"/>
      <c r="G354" s="2"/>
      <c r="V354" s="4"/>
      <c r="W354" s="4"/>
      <c r="X354" s="4"/>
      <c r="Y354" s="4"/>
      <c r="Z354" s="4"/>
      <c r="AA354" s="4"/>
      <c r="AB354" s="4"/>
      <c r="AC354" s="4"/>
    </row>
    <row r="355" spans="1:29" ht="13.5" customHeight="1" x14ac:dyDescent="0.2">
      <c r="A355" s="2"/>
      <c r="B355" s="155"/>
      <c r="C355" s="4"/>
      <c r="D355" s="2"/>
      <c r="G355" s="2"/>
      <c r="V355" s="4"/>
      <c r="W355" s="4"/>
      <c r="X355" s="4"/>
      <c r="Y355" s="4"/>
      <c r="Z355" s="4"/>
      <c r="AA355" s="4"/>
      <c r="AB355" s="4"/>
      <c r="AC355" s="4"/>
    </row>
    <row r="356" spans="1:29" ht="13.5" customHeight="1" x14ac:dyDescent="0.2">
      <c r="A356" s="2"/>
      <c r="B356" s="155"/>
      <c r="C356" s="4"/>
      <c r="D356" s="2"/>
      <c r="G356" s="2"/>
      <c r="V356" s="4"/>
      <c r="W356" s="4"/>
      <c r="X356" s="4"/>
      <c r="Y356" s="4"/>
      <c r="Z356" s="4"/>
      <c r="AA356" s="4"/>
      <c r="AB356" s="4"/>
      <c r="AC356" s="4"/>
    </row>
    <row r="357" spans="1:29" ht="13.5" customHeight="1" x14ac:dyDescent="0.2">
      <c r="A357" s="2"/>
      <c r="B357" s="155"/>
      <c r="C357" s="4"/>
      <c r="D357" s="2"/>
      <c r="G357" s="2"/>
      <c r="V357" s="4"/>
      <c r="W357" s="4"/>
      <c r="X357" s="4"/>
      <c r="Y357" s="4"/>
      <c r="Z357" s="4"/>
      <c r="AA357" s="4"/>
      <c r="AB357" s="4"/>
      <c r="AC357" s="4"/>
    </row>
    <row r="358" spans="1:29" ht="13.5" customHeight="1" x14ac:dyDescent="0.2">
      <c r="A358" s="2"/>
      <c r="B358" s="155"/>
      <c r="C358" s="4"/>
      <c r="D358" s="2"/>
      <c r="G358" s="2"/>
      <c r="V358" s="4"/>
      <c r="W358" s="4"/>
      <c r="X358" s="4"/>
      <c r="Y358" s="4"/>
      <c r="Z358" s="4"/>
      <c r="AA358" s="4"/>
      <c r="AB358" s="4"/>
      <c r="AC358" s="4"/>
    </row>
    <row r="359" spans="1:29" ht="13.5" customHeight="1" x14ac:dyDescent="0.2">
      <c r="A359" s="2"/>
      <c r="B359" s="155"/>
      <c r="C359" s="4"/>
      <c r="D359" s="2"/>
      <c r="G359" s="2"/>
      <c r="V359" s="4"/>
      <c r="W359" s="4"/>
      <c r="X359" s="4"/>
      <c r="Y359" s="4"/>
      <c r="Z359" s="4"/>
      <c r="AA359" s="4"/>
      <c r="AB359" s="4"/>
      <c r="AC359" s="4"/>
    </row>
    <row r="360" spans="1:29" ht="13.5" customHeight="1" x14ac:dyDescent="0.2">
      <c r="A360" s="2"/>
      <c r="B360" s="155"/>
      <c r="C360" s="4"/>
      <c r="D360" s="2"/>
      <c r="G360" s="2"/>
      <c r="V360" s="4"/>
      <c r="W360" s="4"/>
      <c r="X360" s="4"/>
      <c r="Y360" s="4"/>
      <c r="Z360" s="4"/>
      <c r="AA360" s="4"/>
      <c r="AB360" s="4"/>
      <c r="AC360" s="4"/>
    </row>
    <row r="361" spans="1:29" ht="13.5" customHeight="1" x14ac:dyDescent="0.2">
      <c r="A361" s="2"/>
      <c r="B361" s="155"/>
      <c r="C361" s="4"/>
      <c r="D361" s="2"/>
      <c r="G361" s="2"/>
      <c r="V361" s="4"/>
      <c r="W361" s="4"/>
      <c r="X361" s="4"/>
      <c r="Y361" s="4"/>
      <c r="Z361" s="4"/>
      <c r="AA361" s="4"/>
      <c r="AB361" s="4"/>
      <c r="AC361" s="4"/>
    </row>
    <row r="362" spans="1:29" ht="13.5" customHeight="1" x14ac:dyDescent="0.2">
      <c r="A362" s="2"/>
      <c r="B362" s="155"/>
      <c r="C362" s="4"/>
      <c r="D362" s="2"/>
      <c r="G362" s="2"/>
      <c r="V362" s="4"/>
      <c r="W362" s="4"/>
      <c r="X362" s="4"/>
      <c r="Y362" s="4"/>
      <c r="Z362" s="4"/>
      <c r="AA362" s="4"/>
      <c r="AB362" s="4"/>
      <c r="AC362" s="4"/>
    </row>
    <row r="363" spans="1:29" ht="13.5" customHeight="1" x14ac:dyDescent="0.2">
      <c r="A363" s="2"/>
      <c r="B363" s="155"/>
      <c r="C363" s="4"/>
      <c r="D363" s="2"/>
      <c r="G363" s="2"/>
      <c r="V363" s="4"/>
      <c r="W363" s="4"/>
      <c r="X363" s="4"/>
      <c r="Y363" s="4"/>
      <c r="Z363" s="4"/>
      <c r="AA363" s="4"/>
      <c r="AB363" s="4"/>
      <c r="AC363" s="4"/>
    </row>
    <row r="364" spans="1:29" ht="13.5" customHeight="1" x14ac:dyDescent="0.2">
      <c r="A364" s="2"/>
      <c r="B364" s="155"/>
      <c r="C364" s="4"/>
      <c r="D364" s="2"/>
      <c r="G364" s="2"/>
      <c r="V364" s="4"/>
      <c r="W364" s="4"/>
      <c r="X364" s="4"/>
      <c r="Y364" s="4"/>
      <c r="Z364" s="4"/>
      <c r="AA364" s="4"/>
      <c r="AB364" s="4"/>
      <c r="AC364" s="4"/>
    </row>
    <row r="365" spans="1:29" ht="13.5" customHeight="1" x14ac:dyDescent="0.2">
      <c r="A365" s="2"/>
      <c r="B365" s="155"/>
      <c r="C365" s="4"/>
      <c r="D365" s="2"/>
      <c r="G365" s="2"/>
      <c r="V365" s="4"/>
      <c r="W365" s="4"/>
      <c r="X365" s="4"/>
      <c r="Y365" s="4"/>
      <c r="Z365" s="4"/>
      <c r="AA365" s="4"/>
      <c r="AB365" s="4"/>
      <c r="AC365" s="4"/>
    </row>
    <row r="366" spans="1:29" ht="13.5" customHeight="1" x14ac:dyDescent="0.2">
      <c r="A366" s="2"/>
      <c r="B366" s="155"/>
      <c r="C366" s="4"/>
      <c r="D366" s="2"/>
      <c r="G366" s="2"/>
      <c r="V366" s="4"/>
      <c r="W366" s="4"/>
      <c r="X366" s="4"/>
      <c r="Y366" s="4"/>
      <c r="Z366" s="4"/>
      <c r="AA366" s="4"/>
      <c r="AB366" s="4"/>
      <c r="AC366" s="4"/>
    </row>
    <row r="367" spans="1:29" ht="13.5" customHeight="1" x14ac:dyDescent="0.2">
      <c r="A367" s="2"/>
      <c r="B367" s="155"/>
      <c r="C367" s="4"/>
      <c r="D367" s="2"/>
      <c r="G367" s="2"/>
      <c r="V367" s="4"/>
      <c r="W367" s="4"/>
      <c r="X367" s="4"/>
      <c r="Y367" s="4"/>
      <c r="Z367" s="4"/>
      <c r="AA367" s="4"/>
      <c r="AB367" s="4"/>
      <c r="AC367" s="4"/>
    </row>
    <row r="368" spans="1:29" ht="13.5" customHeight="1" x14ac:dyDescent="0.2">
      <c r="A368" s="2"/>
      <c r="B368" s="155"/>
      <c r="C368" s="4"/>
      <c r="D368" s="2"/>
      <c r="G368" s="2"/>
      <c r="V368" s="4"/>
      <c r="W368" s="4"/>
      <c r="X368" s="4"/>
      <c r="Y368" s="4"/>
      <c r="Z368" s="4"/>
      <c r="AA368" s="4"/>
      <c r="AB368" s="4"/>
      <c r="AC368" s="4"/>
    </row>
    <row r="369" spans="1:29" ht="13.5" customHeight="1" x14ac:dyDescent="0.2">
      <c r="A369" s="2"/>
      <c r="B369" s="155"/>
      <c r="C369" s="4"/>
      <c r="D369" s="2"/>
      <c r="G369" s="2"/>
      <c r="V369" s="4"/>
      <c r="W369" s="4"/>
      <c r="X369" s="4"/>
      <c r="Y369" s="4"/>
      <c r="Z369" s="4"/>
      <c r="AA369" s="4"/>
      <c r="AB369" s="4"/>
      <c r="AC369" s="4"/>
    </row>
    <row r="370" spans="1:29" ht="13.5" customHeight="1" x14ac:dyDescent="0.2">
      <c r="A370" s="2"/>
      <c r="B370" s="155"/>
      <c r="C370" s="4"/>
      <c r="D370" s="2"/>
      <c r="G370" s="2"/>
      <c r="V370" s="4"/>
      <c r="W370" s="4"/>
      <c r="X370" s="4"/>
      <c r="Y370" s="4"/>
      <c r="Z370" s="4"/>
      <c r="AA370" s="4"/>
      <c r="AB370" s="4"/>
      <c r="AC370" s="4"/>
    </row>
    <row r="371" spans="1:29" ht="13.5" customHeight="1" x14ac:dyDescent="0.2">
      <c r="A371" s="2"/>
      <c r="B371" s="155"/>
      <c r="C371" s="4"/>
      <c r="D371" s="2"/>
      <c r="G371" s="2"/>
      <c r="V371" s="4"/>
      <c r="W371" s="4"/>
      <c r="X371" s="4"/>
      <c r="Y371" s="4"/>
      <c r="Z371" s="4"/>
      <c r="AA371" s="4"/>
      <c r="AB371" s="4"/>
      <c r="AC371" s="4"/>
    </row>
    <row r="372" spans="1:29" ht="13.5" customHeight="1" x14ac:dyDescent="0.2">
      <c r="A372" s="2"/>
      <c r="B372" s="155"/>
      <c r="C372" s="4"/>
      <c r="D372" s="2"/>
      <c r="G372" s="2"/>
      <c r="V372" s="4"/>
      <c r="W372" s="4"/>
      <c r="X372" s="4"/>
      <c r="Y372" s="4"/>
      <c r="Z372" s="4"/>
      <c r="AA372" s="4"/>
      <c r="AB372" s="4"/>
      <c r="AC372" s="4"/>
    </row>
    <row r="373" spans="1:29" ht="13.5" customHeight="1" x14ac:dyDescent="0.2">
      <c r="A373" s="2"/>
      <c r="B373" s="155"/>
      <c r="C373" s="4"/>
      <c r="D373" s="2"/>
      <c r="G373" s="2"/>
      <c r="V373" s="4"/>
      <c r="W373" s="4"/>
      <c r="X373" s="4"/>
      <c r="Y373" s="4"/>
      <c r="Z373" s="4"/>
      <c r="AA373" s="4"/>
      <c r="AB373" s="4"/>
      <c r="AC373" s="4"/>
    </row>
    <row r="374" spans="1:29" ht="13.5" customHeight="1" x14ac:dyDescent="0.2">
      <c r="A374" s="2"/>
      <c r="B374" s="155"/>
      <c r="C374" s="4"/>
      <c r="D374" s="2"/>
      <c r="G374" s="2"/>
      <c r="V374" s="4"/>
      <c r="W374" s="4"/>
      <c r="X374" s="4"/>
      <c r="Y374" s="4"/>
      <c r="Z374" s="4"/>
      <c r="AA374" s="4"/>
      <c r="AB374" s="4"/>
      <c r="AC374" s="4"/>
    </row>
    <row r="375" spans="1:29" ht="13.5" customHeight="1" x14ac:dyDescent="0.2">
      <c r="A375" s="2"/>
      <c r="B375" s="155"/>
      <c r="C375" s="4"/>
      <c r="D375" s="2"/>
      <c r="G375" s="2"/>
      <c r="V375" s="4"/>
      <c r="W375" s="4"/>
      <c r="X375" s="4"/>
      <c r="Y375" s="4"/>
      <c r="Z375" s="4"/>
      <c r="AA375" s="4"/>
      <c r="AB375" s="4"/>
      <c r="AC375" s="4"/>
    </row>
    <row r="376" spans="1:29" ht="13.5" customHeight="1" x14ac:dyDescent="0.2">
      <c r="A376" s="2"/>
      <c r="B376" s="155"/>
      <c r="C376" s="4"/>
      <c r="D376" s="2"/>
      <c r="G376" s="2"/>
      <c r="V376" s="4"/>
      <c r="W376" s="4"/>
      <c r="X376" s="4"/>
      <c r="Y376" s="4"/>
      <c r="Z376" s="4"/>
      <c r="AA376" s="4"/>
      <c r="AB376" s="4"/>
      <c r="AC376" s="4"/>
    </row>
    <row r="377" spans="1:29" ht="13.5" customHeight="1" x14ac:dyDescent="0.2">
      <c r="A377" s="2"/>
      <c r="B377" s="155"/>
      <c r="C377" s="4"/>
      <c r="D377" s="2"/>
      <c r="G377" s="2"/>
      <c r="V377" s="4"/>
      <c r="W377" s="4"/>
      <c r="X377" s="4"/>
      <c r="Y377" s="4"/>
      <c r="Z377" s="4"/>
      <c r="AA377" s="4"/>
      <c r="AB377" s="4"/>
      <c r="AC377" s="4"/>
    </row>
    <row r="378" spans="1:29" ht="13.5" customHeight="1" x14ac:dyDescent="0.2">
      <c r="A378" s="2"/>
      <c r="B378" s="155"/>
      <c r="C378" s="4"/>
      <c r="D378" s="2"/>
      <c r="G378" s="2"/>
      <c r="V378" s="4"/>
      <c r="W378" s="4"/>
      <c r="X378" s="4"/>
      <c r="Y378" s="4"/>
      <c r="Z378" s="4"/>
      <c r="AA378" s="4"/>
      <c r="AB378" s="4"/>
      <c r="AC378" s="4"/>
    </row>
    <row r="379" spans="1:29" ht="13.5" customHeight="1" x14ac:dyDescent="0.2">
      <c r="A379" s="2"/>
      <c r="B379" s="155"/>
      <c r="C379" s="4"/>
      <c r="D379" s="2"/>
      <c r="G379" s="2"/>
      <c r="V379" s="4"/>
      <c r="W379" s="4"/>
      <c r="X379" s="4"/>
      <c r="Y379" s="4"/>
      <c r="Z379" s="4"/>
      <c r="AA379" s="4"/>
      <c r="AB379" s="4"/>
      <c r="AC379" s="4"/>
    </row>
    <row r="380" spans="1:29" ht="13.5" customHeight="1" x14ac:dyDescent="0.2">
      <c r="A380" s="2"/>
      <c r="B380" s="155"/>
      <c r="C380" s="4"/>
      <c r="D380" s="2"/>
      <c r="G380" s="2"/>
      <c r="V380" s="4"/>
      <c r="W380" s="4"/>
      <c r="X380" s="4"/>
      <c r="Y380" s="4"/>
      <c r="Z380" s="4"/>
      <c r="AA380" s="4"/>
      <c r="AB380" s="4"/>
      <c r="AC380" s="4"/>
    </row>
    <row r="381" spans="1:29" ht="13.5" customHeight="1" x14ac:dyDescent="0.2">
      <c r="A381" s="2"/>
      <c r="B381" s="155"/>
      <c r="C381" s="4"/>
      <c r="D381" s="2"/>
      <c r="G381" s="2"/>
      <c r="V381" s="4"/>
      <c r="W381" s="4"/>
      <c r="X381" s="4"/>
      <c r="Y381" s="4"/>
      <c r="Z381" s="4"/>
      <c r="AA381" s="4"/>
      <c r="AB381" s="4"/>
      <c r="AC381" s="4"/>
    </row>
    <row r="382" spans="1:29" ht="13.5" customHeight="1" x14ac:dyDescent="0.2">
      <c r="A382" s="2"/>
      <c r="B382" s="155"/>
      <c r="C382" s="4"/>
      <c r="D382" s="2"/>
      <c r="G382" s="2"/>
      <c r="V382" s="4"/>
      <c r="W382" s="4"/>
      <c r="X382" s="4"/>
      <c r="Y382" s="4"/>
      <c r="Z382" s="4"/>
      <c r="AA382" s="4"/>
      <c r="AB382" s="4"/>
      <c r="AC382" s="4"/>
    </row>
    <row r="383" spans="1:29" ht="13.5" customHeight="1" x14ac:dyDescent="0.2">
      <c r="A383" s="2"/>
      <c r="B383" s="155"/>
      <c r="C383" s="4"/>
      <c r="D383" s="2"/>
      <c r="G383" s="2"/>
      <c r="V383" s="4"/>
      <c r="W383" s="4"/>
      <c r="X383" s="4"/>
      <c r="Y383" s="4"/>
      <c r="Z383" s="4"/>
      <c r="AA383" s="4"/>
      <c r="AB383" s="4"/>
      <c r="AC383" s="4"/>
    </row>
    <row r="384" spans="1:29" ht="13.5" customHeight="1" x14ac:dyDescent="0.2">
      <c r="A384" s="2"/>
      <c r="B384" s="155"/>
      <c r="C384" s="4"/>
      <c r="D384" s="2"/>
      <c r="G384" s="2"/>
      <c r="V384" s="4"/>
      <c r="W384" s="4"/>
      <c r="X384" s="4"/>
      <c r="Y384" s="4"/>
      <c r="Z384" s="4"/>
      <c r="AA384" s="4"/>
      <c r="AB384" s="4"/>
      <c r="AC384" s="4"/>
    </row>
    <row r="385" spans="1:29" ht="13.5" customHeight="1" x14ac:dyDescent="0.2">
      <c r="A385" s="2"/>
      <c r="B385" s="155"/>
      <c r="C385" s="4"/>
      <c r="D385" s="2"/>
      <c r="G385" s="2"/>
      <c r="V385" s="4"/>
      <c r="W385" s="4"/>
      <c r="X385" s="4"/>
      <c r="Y385" s="4"/>
      <c r="Z385" s="4"/>
      <c r="AA385" s="4"/>
      <c r="AB385" s="4"/>
      <c r="AC385" s="4"/>
    </row>
    <row r="386" spans="1:29" ht="13.5" customHeight="1" x14ac:dyDescent="0.2">
      <c r="A386" s="2"/>
      <c r="B386" s="155"/>
      <c r="C386" s="4"/>
      <c r="D386" s="2"/>
      <c r="G386" s="2"/>
      <c r="V386" s="4"/>
      <c r="W386" s="4"/>
      <c r="X386" s="4"/>
      <c r="Y386" s="4"/>
      <c r="Z386" s="4"/>
      <c r="AA386" s="4"/>
      <c r="AB386" s="4"/>
      <c r="AC386" s="4"/>
    </row>
    <row r="387" spans="1:29" ht="13.5" customHeight="1" x14ac:dyDescent="0.2">
      <c r="A387" s="2"/>
      <c r="B387" s="155"/>
      <c r="C387" s="4"/>
      <c r="D387" s="2"/>
      <c r="G387" s="2"/>
      <c r="V387" s="4"/>
      <c r="W387" s="4"/>
      <c r="X387" s="4"/>
      <c r="Y387" s="4"/>
      <c r="Z387" s="4"/>
      <c r="AA387" s="4"/>
      <c r="AB387" s="4"/>
      <c r="AC387" s="4"/>
    </row>
    <row r="388" spans="1:29" ht="13.5" customHeight="1" x14ac:dyDescent="0.2">
      <c r="A388" s="2"/>
      <c r="B388" s="155"/>
      <c r="C388" s="4"/>
      <c r="D388" s="2"/>
      <c r="G388" s="2"/>
      <c r="V388" s="4"/>
      <c r="W388" s="4"/>
      <c r="X388" s="4"/>
      <c r="Y388" s="4"/>
      <c r="Z388" s="4"/>
      <c r="AA388" s="4"/>
      <c r="AB388" s="4"/>
      <c r="AC388" s="4"/>
    </row>
    <row r="389" spans="1:29" ht="13.5" customHeight="1" x14ac:dyDescent="0.2">
      <c r="A389" s="2"/>
      <c r="B389" s="155"/>
      <c r="C389" s="4"/>
      <c r="D389" s="2"/>
      <c r="G389" s="2"/>
      <c r="V389" s="4"/>
      <c r="W389" s="4"/>
      <c r="X389" s="4"/>
      <c r="Y389" s="4"/>
      <c r="Z389" s="4"/>
      <c r="AA389" s="4"/>
      <c r="AB389" s="4"/>
      <c r="AC389" s="4"/>
    </row>
    <row r="390" spans="1:29" ht="13.5" customHeight="1" x14ac:dyDescent="0.2">
      <c r="A390" s="2"/>
      <c r="B390" s="155"/>
      <c r="C390" s="4"/>
      <c r="D390" s="2"/>
      <c r="G390" s="2"/>
      <c r="V390" s="4"/>
      <c r="W390" s="4"/>
      <c r="X390" s="4"/>
      <c r="Y390" s="4"/>
      <c r="Z390" s="4"/>
      <c r="AA390" s="4"/>
      <c r="AB390" s="4"/>
      <c r="AC390" s="4"/>
    </row>
    <row r="391" spans="1:29" ht="13.5" customHeight="1" x14ac:dyDescent="0.2">
      <c r="A391" s="2"/>
      <c r="B391" s="155"/>
      <c r="C391" s="4"/>
      <c r="D391" s="2"/>
      <c r="G391" s="2"/>
      <c r="V391" s="4"/>
      <c r="W391" s="4"/>
      <c r="X391" s="4"/>
      <c r="Y391" s="4"/>
      <c r="Z391" s="4"/>
      <c r="AA391" s="4"/>
      <c r="AB391" s="4"/>
      <c r="AC391" s="4"/>
    </row>
    <row r="392" spans="1:29" ht="13.5" customHeight="1" x14ac:dyDescent="0.2">
      <c r="A392" s="2"/>
      <c r="B392" s="155"/>
      <c r="C392" s="4"/>
      <c r="D392" s="2"/>
      <c r="G392" s="2"/>
      <c r="V392" s="4"/>
      <c r="W392" s="4"/>
      <c r="X392" s="4"/>
      <c r="Y392" s="4"/>
      <c r="Z392" s="4"/>
      <c r="AA392" s="4"/>
      <c r="AB392" s="4"/>
      <c r="AC392" s="4"/>
    </row>
    <row r="393" spans="1:29" ht="13.5" customHeight="1" x14ac:dyDescent="0.2">
      <c r="A393" s="2"/>
      <c r="B393" s="155"/>
      <c r="C393" s="4"/>
      <c r="D393" s="2"/>
      <c r="G393" s="2"/>
      <c r="V393" s="4"/>
      <c r="W393" s="4"/>
      <c r="X393" s="4"/>
      <c r="Y393" s="4"/>
      <c r="Z393" s="4"/>
      <c r="AA393" s="4"/>
      <c r="AB393" s="4"/>
      <c r="AC393" s="4"/>
    </row>
    <row r="394" spans="1:29" ht="13.5" customHeight="1" x14ac:dyDescent="0.2">
      <c r="A394" s="2"/>
      <c r="B394" s="155"/>
      <c r="C394" s="4"/>
      <c r="D394" s="2"/>
      <c r="G394" s="2"/>
      <c r="V394" s="4"/>
      <c r="W394" s="4"/>
      <c r="X394" s="4"/>
      <c r="Y394" s="4"/>
      <c r="Z394" s="4"/>
      <c r="AA394" s="4"/>
      <c r="AB394" s="4"/>
      <c r="AC394" s="4"/>
    </row>
    <row r="395" spans="1:29" ht="13.5" customHeight="1" x14ac:dyDescent="0.2">
      <c r="A395" s="2"/>
      <c r="B395" s="155"/>
      <c r="C395" s="4"/>
      <c r="D395" s="2"/>
      <c r="G395" s="2"/>
      <c r="V395" s="4"/>
      <c r="W395" s="4"/>
      <c r="X395" s="4"/>
      <c r="Y395" s="4"/>
      <c r="Z395" s="4"/>
      <c r="AA395" s="4"/>
      <c r="AB395" s="4"/>
      <c r="AC395" s="4"/>
    </row>
    <row r="396" spans="1:29" ht="13.5" customHeight="1" x14ac:dyDescent="0.2">
      <c r="A396" s="2"/>
      <c r="B396" s="155"/>
      <c r="C396" s="4"/>
      <c r="D396" s="2"/>
      <c r="G396" s="2"/>
      <c r="V396" s="4"/>
      <c r="W396" s="4"/>
      <c r="X396" s="4"/>
      <c r="Y396" s="4"/>
      <c r="Z396" s="4"/>
      <c r="AA396" s="4"/>
      <c r="AB396" s="4"/>
      <c r="AC396" s="4"/>
    </row>
    <row r="397" spans="1:29" ht="13.5" customHeight="1" x14ac:dyDescent="0.2">
      <c r="A397" s="2"/>
      <c r="B397" s="155"/>
      <c r="C397" s="4"/>
      <c r="D397" s="2"/>
      <c r="G397" s="2"/>
      <c r="V397" s="4"/>
      <c r="W397" s="4"/>
      <c r="X397" s="4"/>
      <c r="Y397" s="4"/>
      <c r="Z397" s="4"/>
      <c r="AA397" s="4"/>
      <c r="AB397" s="4"/>
      <c r="AC397" s="4"/>
    </row>
    <row r="398" spans="1:29" ht="13.5" customHeight="1" x14ac:dyDescent="0.2">
      <c r="A398" s="2"/>
      <c r="B398" s="155"/>
      <c r="C398" s="4"/>
      <c r="D398" s="2"/>
      <c r="G398" s="2"/>
      <c r="V398" s="4"/>
      <c r="W398" s="4"/>
      <c r="X398" s="4"/>
      <c r="Y398" s="4"/>
      <c r="Z398" s="4"/>
      <c r="AA398" s="4"/>
      <c r="AB398" s="4"/>
      <c r="AC398" s="4"/>
    </row>
    <row r="399" spans="1:29" ht="13.5" customHeight="1" x14ac:dyDescent="0.2">
      <c r="A399" s="2"/>
      <c r="B399" s="155"/>
      <c r="C399" s="4"/>
      <c r="D399" s="2"/>
      <c r="G399" s="2"/>
      <c r="V399" s="4"/>
      <c r="W399" s="4"/>
      <c r="X399" s="4"/>
      <c r="Y399" s="4"/>
      <c r="Z399" s="4"/>
      <c r="AA399" s="4"/>
      <c r="AB399" s="4"/>
      <c r="AC399" s="4"/>
    </row>
    <row r="400" spans="1:29" ht="13.5" customHeight="1" x14ac:dyDescent="0.2">
      <c r="A400" s="2"/>
      <c r="B400" s="155"/>
      <c r="C400" s="4"/>
      <c r="D400" s="2"/>
      <c r="G400" s="2"/>
      <c r="V400" s="4"/>
      <c r="W400" s="4"/>
      <c r="X400" s="4"/>
      <c r="Y400" s="4"/>
      <c r="Z400" s="4"/>
      <c r="AA400" s="4"/>
      <c r="AB400" s="4"/>
      <c r="AC400" s="4"/>
    </row>
    <row r="401" spans="1:29" ht="13.5" customHeight="1" x14ac:dyDescent="0.2">
      <c r="A401" s="2"/>
      <c r="B401" s="155"/>
      <c r="C401" s="4"/>
      <c r="D401" s="2"/>
      <c r="G401" s="2"/>
      <c r="V401" s="4"/>
      <c r="W401" s="4"/>
      <c r="X401" s="4"/>
      <c r="Y401" s="4"/>
      <c r="Z401" s="4"/>
      <c r="AA401" s="4"/>
      <c r="AB401" s="4"/>
      <c r="AC401" s="4"/>
    </row>
    <row r="402" spans="1:29" ht="13.5" customHeight="1" x14ac:dyDescent="0.2">
      <c r="A402" s="2"/>
      <c r="B402" s="155"/>
      <c r="C402" s="4"/>
      <c r="D402" s="2"/>
      <c r="G402" s="2"/>
      <c r="V402" s="4"/>
      <c r="W402" s="4"/>
      <c r="X402" s="4"/>
      <c r="Y402" s="4"/>
      <c r="Z402" s="4"/>
      <c r="AA402" s="4"/>
      <c r="AB402" s="4"/>
      <c r="AC402" s="4"/>
    </row>
    <row r="403" spans="1:29" ht="13.5" customHeight="1" x14ac:dyDescent="0.2">
      <c r="A403" s="2"/>
      <c r="B403" s="155"/>
      <c r="C403" s="4"/>
      <c r="D403" s="2"/>
      <c r="G403" s="2"/>
      <c r="V403" s="4"/>
      <c r="W403" s="4"/>
      <c r="X403" s="4"/>
      <c r="Y403" s="4"/>
      <c r="Z403" s="4"/>
      <c r="AA403" s="4"/>
      <c r="AB403" s="4"/>
      <c r="AC403" s="4"/>
    </row>
    <row r="404" spans="1:29" ht="13.5" customHeight="1" x14ac:dyDescent="0.2">
      <c r="A404" s="2"/>
      <c r="B404" s="155"/>
      <c r="C404" s="4"/>
      <c r="D404" s="2"/>
      <c r="G404" s="2"/>
      <c r="V404" s="4"/>
      <c r="W404" s="4"/>
      <c r="X404" s="4"/>
      <c r="Y404" s="4"/>
      <c r="Z404" s="4"/>
      <c r="AA404" s="4"/>
      <c r="AB404" s="4"/>
      <c r="AC404" s="4"/>
    </row>
    <row r="405" spans="1:29" ht="13.5" customHeight="1" x14ac:dyDescent="0.2">
      <c r="A405" s="2"/>
      <c r="B405" s="155"/>
      <c r="C405" s="4"/>
      <c r="D405" s="2"/>
      <c r="G405" s="2"/>
      <c r="V405" s="4"/>
      <c r="W405" s="4"/>
      <c r="X405" s="4"/>
      <c r="Y405" s="4"/>
      <c r="Z405" s="4"/>
      <c r="AA405" s="4"/>
      <c r="AB405" s="4"/>
      <c r="AC405" s="4"/>
    </row>
    <row r="406" spans="1:29" ht="13.5" customHeight="1" x14ac:dyDescent="0.2">
      <c r="A406" s="2"/>
      <c r="B406" s="155"/>
      <c r="C406" s="4"/>
      <c r="D406" s="2"/>
      <c r="G406" s="2"/>
      <c r="V406" s="4"/>
      <c r="W406" s="4"/>
      <c r="X406" s="4"/>
      <c r="Y406" s="4"/>
      <c r="Z406" s="4"/>
      <c r="AA406" s="4"/>
      <c r="AB406" s="4"/>
      <c r="AC406" s="4"/>
    </row>
    <row r="407" spans="1:29" ht="13.5" customHeight="1" x14ac:dyDescent="0.2">
      <c r="A407" s="2"/>
      <c r="B407" s="155"/>
      <c r="C407" s="4"/>
      <c r="D407" s="2"/>
      <c r="G407" s="2"/>
      <c r="V407" s="4"/>
      <c r="W407" s="4"/>
      <c r="X407" s="4"/>
      <c r="Y407" s="4"/>
      <c r="Z407" s="4"/>
      <c r="AA407" s="4"/>
      <c r="AB407" s="4"/>
      <c r="AC407" s="4"/>
    </row>
    <row r="408" spans="1:29" ht="13.5" customHeight="1" x14ac:dyDescent="0.2">
      <c r="A408" s="2"/>
      <c r="B408" s="155"/>
      <c r="C408" s="4"/>
      <c r="D408" s="2"/>
      <c r="G408" s="2"/>
      <c r="V408" s="4"/>
      <c r="W408" s="4"/>
      <c r="X408" s="4"/>
      <c r="Y408" s="4"/>
      <c r="Z408" s="4"/>
      <c r="AA408" s="4"/>
      <c r="AB408" s="4"/>
      <c r="AC408" s="4"/>
    </row>
    <row r="409" spans="1:29" ht="13.5" customHeight="1" x14ac:dyDescent="0.2">
      <c r="A409" s="2"/>
      <c r="B409" s="155"/>
      <c r="C409" s="4"/>
      <c r="D409" s="2"/>
      <c r="G409" s="2"/>
      <c r="V409" s="4"/>
      <c r="W409" s="4"/>
      <c r="X409" s="4"/>
      <c r="Y409" s="4"/>
      <c r="Z409" s="4"/>
      <c r="AA409" s="4"/>
      <c r="AB409" s="4"/>
      <c r="AC409" s="4"/>
    </row>
    <row r="410" spans="1:29" ht="13.5" customHeight="1" x14ac:dyDescent="0.2">
      <c r="A410" s="2"/>
      <c r="B410" s="155"/>
      <c r="C410" s="4"/>
      <c r="D410" s="2"/>
      <c r="G410" s="2"/>
      <c r="V410" s="4"/>
      <c r="W410" s="4"/>
      <c r="X410" s="4"/>
      <c r="Y410" s="4"/>
      <c r="Z410" s="4"/>
      <c r="AA410" s="4"/>
      <c r="AB410" s="4"/>
      <c r="AC410" s="4"/>
    </row>
    <row r="411" spans="1:29" ht="13.5" customHeight="1" x14ac:dyDescent="0.2">
      <c r="A411" s="2"/>
      <c r="B411" s="155"/>
      <c r="C411" s="4"/>
      <c r="D411" s="2"/>
      <c r="G411" s="2"/>
      <c r="V411" s="4"/>
      <c r="W411" s="4"/>
      <c r="X411" s="4"/>
      <c r="Y411" s="4"/>
      <c r="Z411" s="4"/>
      <c r="AA411" s="4"/>
      <c r="AB411" s="4"/>
      <c r="AC411" s="4"/>
    </row>
    <row r="412" spans="1:29" ht="13.5" customHeight="1" x14ac:dyDescent="0.2">
      <c r="A412" s="2"/>
      <c r="B412" s="155"/>
      <c r="C412" s="4"/>
      <c r="D412" s="2"/>
      <c r="G412" s="2"/>
      <c r="V412" s="4"/>
      <c r="W412" s="4"/>
      <c r="X412" s="4"/>
      <c r="Y412" s="4"/>
      <c r="Z412" s="4"/>
      <c r="AA412" s="4"/>
      <c r="AB412" s="4"/>
      <c r="AC412" s="4"/>
    </row>
    <row r="413" spans="1:29" ht="13.5" customHeight="1" x14ac:dyDescent="0.2">
      <c r="A413" s="2"/>
      <c r="B413" s="155"/>
      <c r="C413" s="4"/>
      <c r="D413" s="2"/>
      <c r="G413" s="2"/>
      <c r="V413" s="4"/>
      <c r="W413" s="4"/>
      <c r="X413" s="4"/>
      <c r="Y413" s="4"/>
      <c r="Z413" s="4"/>
      <c r="AA413" s="4"/>
      <c r="AB413" s="4"/>
      <c r="AC413" s="4"/>
    </row>
    <row r="414" spans="1:29" ht="13.5" customHeight="1" x14ac:dyDescent="0.2">
      <c r="A414" s="2"/>
      <c r="B414" s="155"/>
      <c r="C414" s="4"/>
      <c r="D414" s="2"/>
      <c r="G414" s="2"/>
      <c r="V414" s="4"/>
      <c r="W414" s="4"/>
      <c r="X414" s="4"/>
      <c r="Y414" s="4"/>
      <c r="Z414" s="4"/>
      <c r="AA414" s="4"/>
      <c r="AB414" s="4"/>
      <c r="AC414" s="4"/>
    </row>
    <row r="415" spans="1:29" ht="13.5" customHeight="1" x14ac:dyDescent="0.2">
      <c r="A415" s="2"/>
      <c r="B415" s="155"/>
      <c r="C415" s="4"/>
      <c r="D415" s="2"/>
      <c r="G415" s="2"/>
      <c r="V415" s="4"/>
      <c r="W415" s="4"/>
      <c r="X415" s="4"/>
      <c r="Y415" s="4"/>
      <c r="Z415" s="4"/>
      <c r="AA415" s="4"/>
      <c r="AB415" s="4"/>
      <c r="AC415" s="4"/>
    </row>
    <row r="416" spans="1:29" ht="13.5" customHeight="1" x14ac:dyDescent="0.2">
      <c r="A416" s="2"/>
      <c r="B416" s="155"/>
      <c r="C416" s="4"/>
      <c r="D416" s="2"/>
      <c r="G416" s="2"/>
      <c r="V416" s="4"/>
      <c r="W416" s="4"/>
      <c r="X416" s="4"/>
      <c r="Y416" s="4"/>
      <c r="Z416" s="4"/>
      <c r="AA416" s="4"/>
      <c r="AB416" s="4"/>
      <c r="AC416" s="4"/>
    </row>
    <row r="417" spans="1:29" ht="13.5" customHeight="1" x14ac:dyDescent="0.2">
      <c r="A417" s="2"/>
      <c r="B417" s="155"/>
      <c r="C417" s="4"/>
      <c r="D417" s="2"/>
      <c r="G417" s="2"/>
      <c r="V417" s="4"/>
      <c r="W417" s="4"/>
      <c r="X417" s="4"/>
      <c r="Y417" s="4"/>
      <c r="Z417" s="4"/>
      <c r="AA417" s="4"/>
      <c r="AB417" s="4"/>
      <c r="AC417" s="4"/>
    </row>
    <row r="418" spans="1:29" ht="13.5" customHeight="1" x14ac:dyDescent="0.2">
      <c r="A418" s="2"/>
      <c r="B418" s="155"/>
      <c r="C418" s="4"/>
      <c r="D418" s="2"/>
      <c r="G418" s="2"/>
      <c r="V418" s="4"/>
      <c r="W418" s="4"/>
      <c r="X418" s="4"/>
      <c r="Y418" s="4"/>
      <c r="Z418" s="4"/>
      <c r="AA418" s="4"/>
      <c r="AB418" s="4"/>
      <c r="AC418" s="4"/>
    </row>
    <row r="419" spans="1:29" ht="13.5" customHeight="1" x14ac:dyDescent="0.2">
      <c r="A419" s="2"/>
      <c r="B419" s="155"/>
      <c r="C419" s="4"/>
      <c r="D419" s="2"/>
      <c r="G419" s="2"/>
      <c r="V419" s="4"/>
      <c r="W419" s="4"/>
      <c r="X419" s="4"/>
      <c r="Y419" s="4"/>
      <c r="Z419" s="4"/>
      <c r="AA419" s="4"/>
      <c r="AB419" s="4"/>
      <c r="AC419" s="4"/>
    </row>
    <row r="420" spans="1:29" ht="13.5" customHeight="1" x14ac:dyDescent="0.2">
      <c r="A420" s="2"/>
      <c r="B420" s="155"/>
      <c r="C420" s="4"/>
      <c r="D420" s="2"/>
      <c r="G420" s="2"/>
      <c r="V420" s="4"/>
      <c r="W420" s="4"/>
      <c r="X420" s="4"/>
      <c r="Y420" s="4"/>
      <c r="Z420" s="4"/>
      <c r="AA420" s="4"/>
      <c r="AB420" s="4"/>
      <c r="AC420" s="4"/>
    </row>
    <row r="421" spans="1:29" ht="13.5" customHeight="1" x14ac:dyDescent="0.2">
      <c r="A421" s="2"/>
      <c r="B421" s="155"/>
      <c r="C421" s="4"/>
      <c r="D421" s="2"/>
      <c r="G421" s="2"/>
      <c r="V421" s="4"/>
      <c r="W421" s="4"/>
      <c r="X421" s="4"/>
      <c r="Y421" s="4"/>
      <c r="Z421" s="4"/>
      <c r="AA421" s="4"/>
      <c r="AB421" s="4"/>
      <c r="AC421" s="4"/>
    </row>
    <row r="422" spans="1:29" ht="13.5" customHeight="1" x14ac:dyDescent="0.2">
      <c r="A422" s="2"/>
      <c r="B422" s="155"/>
      <c r="C422" s="4"/>
      <c r="D422" s="2"/>
      <c r="G422" s="2"/>
      <c r="V422" s="4"/>
      <c r="W422" s="4"/>
      <c r="X422" s="4"/>
      <c r="Y422" s="4"/>
      <c r="Z422" s="4"/>
      <c r="AA422" s="4"/>
      <c r="AB422" s="4"/>
      <c r="AC422" s="4"/>
    </row>
    <row r="423" spans="1:29" ht="13.5" customHeight="1" x14ac:dyDescent="0.2">
      <c r="A423" s="2"/>
      <c r="B423" s="155"/>
      <c r="C423" s="4"/>
      <c r="D423" s="2"/>
      <c r="G423" s="2"/>
      <c r="V423" s="4"/>
      <c r="W423" s="4"/>
      <c r="X423" s="4"/>
      <c r="Y423" s="4"/>
      <c r="Z423" s="4"/>
      <c r="AA423" s="4"/>
      <c r="AB423" s="4"/>
      <c r="AC423" s="4"/>
    </row>
    <row r="424" spans="1:29" ht="13.5" customHeight="1" x14ac:dyDescent="0.2">
      <c r="A424" s="2"/>
      <c r="B424" s="155"/>
      <c r="C424" s="4"/>
      <c r="D424" s="2"/>
      <c r="G424" s="2"/>
      <c r="V424" s="4"/>
      <c r="W424" s="4"/>
      <c r="X424" s="4"/>
      <c r="Y424" s="4"/>
      <c r="Z424" s="4"/>
      <c r="AA424" s="4"/>
      <c r="AB424" s="4"/>
      <c r="AC424" s="4"/>
    </row>
    <row r="425" spans="1:29" ht="13.5" customHeight="1" x14ac:dyDescent="0.2">
      <c r="A425" s="2"/>
      <c r="B425" s="155"/>
      <c r="C425" s="4"/>
      <c r="D425" s="2"/>
      <c r="G425" s="2"/>
      <c r="V425" s="4"/>
      <c r="W425" s="4"/>
      <c r="X425" s="4"/>
      <c r="Y425" s="4"/>
      <c r="Z425" s="4"/>
      <c r="AA425" s="4"/>
      <c r="AB425" s="4"/>
      <c r="AC425" s="4"/>
    </row>
    <row r="426" spans="1:29" ht="13.5" customHeight="1" x14ac:dyDescent="0.2">
      <c r="A426" s="2"/>
      <c r="B426" s="155"/>
      <c r="C426" s="4"/>
      <c r="D426" s="2"/>
      <c r="G426" s="2"/>
      <c r="V426" s="4"/>
      <c r="W426" s="4"/>
      <c r="X426" s="4"/>
      <c r="Y426" s="4"/>
      <c r="Z426" s="4"/>
      <c r="AA426" s="4"/>
      <c r="AB426" s="4"/>
      <c r="AC426" s="4"/>
    </row>
    <row r="427" spans="1:29" ht="13.5" customHeight="1" x14ac:dyDescent="0.2">
      <c r="A427" s="2"/>
      <c r="B427" s="155"/>
      <c r="C427" s="4"/>
      <c r="D427" s="2"/>
      <c r="G427" s="2"/>
      <c r="V427" s="4"/>
      <c r="W427" s="4"/>
      <c r="X427" s="4"/>
      <c r="Y427" s="4"/>
      <c r="Z427" s="4"/>
      <c r="AA427" s="4"/>
      <c r="AB427" s="4"/>
      <c r="AC427" s="4"/>
    </row>
    <row r="428" spans="1:29" ht="13.5" customHeight="1" x14ac:dyDescent="0.2">
      <c r="A428" s="2"/>
      <c r="B428" s="155"/>
      <c r="C428" s="4"/>
      <c r="D428" s="2"/>
      <c r="G428" s="2"/>
      <c r="V428" s="4"/>
      <c r="W428" s="4"/>
      <c r="X428" s="4"/>
      <c r="Y428" s="4"/>
      <c r="Z428" s="4"/>
      <c r="AA428" s="4"/>
      <c r="AB428" s="4"/>
      <c r="AC428" s="4"/>
    </row>
    <row r="429" spans="1:29" ht="13.5" customHeight="1" x14ac:dyDescent="0.2">
      <c r="A429" s="2"/>
      <c r="B429" s="155"/>
      <c r="C429" s="4"/>
      <c r="D429" s="2"/>
      <c r="G429" s="2"/>
      <c r="V429" s="4"/>
      <c r="W429" s="4"/>
      <c r="X429" s="4"/>
      <c r="Y429" s="4"/>
      <c r="Z429" s="4"/>
      <c r="AA429" s="4"/>
      <c r="AB429" s="4"/>
      <c r="AC429" s="4"/>
    </row>
    <row r="430" spans="1:29" ht="13.5" customHeight="1" x14ac:dyDescent="0.2">
      <c r="A430" s="2"/>
      <c r="B430" s="155"/>
      <c r="C430" s="4"/>
      <c r="D430" s="2"/>
      <c r="G430" s="2"/>
      <c r="V430" s="4"/>
      <c r="W430" s="4"/>
      <c r="X430" s="4"/>
      <c r="Y430" s="4"/>
      <c r="Z430" s="4"/>
      <c r="AA430" s="4"/>
      <c r="AB430" s="4"/>
      <c r="AC430" s="4"/>
    </row>
    <row r="431" spans="1:29" ht="13.5" customHeight="1" x14ac:dyDescent="0.2">
      <c r="A431" s="2"/>
      <c r="B431" s="155"/>
      <c r="C431" s="4"/>
      <c r="D431" s="2"/>
      <c r="G431" s="2"/>
      <c r="V431" s="4"/>
      <c r="W431" s="4"/>
      <c r="X431" s="4"/>
      <c r="Y431" s="4"/>
      <c r="Z431" s="4"/>
      <c r="AA431" s="4"/>
      <c r="AB431" s="4"/>
      <c r="AC431" s="4"/>
    </row>
    <row r="432" spans="1:29" ht="13.5" customHeight="1" x14ac:dyDescent="0.2">
      <c r="A432" s="2"/>
      <c r="B432" s="155"/>
      <c r="C432" s="4"/>
      <c r="D432" s="2"/>
      <c r="G432" s="2"/>
      <c r="V432" s="4"/>
      <c r="W432" s="4"/>
      <c r="X432" s="4"/>
      <c r="Y432" s="4"/>
      <c r="Z432" s="4"/>
      <c r="AA432" s="4"/>
      <c r="AB432" s="4"/>
      <c r="AC432" s="4"/>
    </row>
    <row r="433" spans="1:29" ht="13.5" customHeight="1" x14ac:dyDescent="0.2">
      <c r="A433" s="2"/>
      <c r="B433" s="155"/>
      <c r="C433" s="4"/>
      <c r="D433" s="2"/>
      <c r="G433" s="2"/>
      <c r="V433" s="4"/>
      <c r="W433" s="4"/>
      <c r="X433" s="4"/>
      <c r="Y433" s="4"/>
      <c r="Z433" s="4"/>
      <c r="AA433" s="4"/>
      <c r="AB433" s="4"/>
      <c r="AC433" s="4"/>
    </row>
    <row r="434" spans="1:29" ht="13.5" customHeight="1" x14ac:dyDescent="0.2">
      <c r="A434" s="2"/>
      <c r="B434" s="155"/>
      <c r="C434" s="4"/>
      <c r="D434" s="2"/>
      <c r="G434" s="2"/>
      <c r="V434" s="4"/>
      <c r="W434" s="4"/>
      <c r="X434" s="4"/>
      <c r="Y434" s="4"/>
      <c r="Z434" s="4"/>
      <c r="AA434" s="4"/>
      <c r="AB434" s="4"/>
      <c r="AC434" s="4"/>
    </row>
    <row r="435" spans="1:29" ht="13.5" customHeight="1" x14ac:dyDescent="0.2">
      <c r="A435" s="2"/>
      <c r="B435" s="155"/>
      <c r="C435" s="4"/>
      <c r="D435" s="2"/>
      <c r="G435" s="2"/>
      <c r="V435" s="4"/>
      <c r="W435" s="4"/>
      <c r="X435" s="4"/>
      <c r="Y435" s="4"/>
      <c r="Z435" s="4"/>
      <c r="AA435" s="4"/>
      <c r="AB435" s="4"/>
      <c r="AC435" s="4"/>
    </row>
    <row r="436" spans="1:29" ht="13.5" customHeight="1" x14ac:dyDescent="0.2">
      <c r="A436" s="2"/>
      <c r="B436" s="155"/>
      <c r="C436" s="4"/>
      <c r="D436" s="2"/>
      <c r="G436" s="2"/>
      <c r="V436" s="4"/>
      <c r="W436" s="4"/>
      <c r="X436" s="4"/>
      <c r="Y436" s="4"/>
      <c r="Z436" s="4"/>
      <c r="AA436" s="4"/>
      <c r="AB436" s="4"/>
      <c r="AC436" s="4"/>
    </row>
    <row r="437" spans="1:29" ht="13.5" customHeight="1" x14ac:dyDescent="0.2">
      <c r="A437" s="2"/>
      <c r="B437" s="155"/>
      <c r="C437" s="4"/>
      <c r="D437" s="2"/>
      <c r="G437" s="2"/>
      <c r="V437" s="4"/>
      <c r="W437" s="4"/>
      <c r="X437" s="4"/>
      <c r="Y437" s="4"/>
      <c r="Z437" s="4"/>
      <c r="AA437" s="4"/>
      <c r="AB437" s="4"/>
      <c r="AC437" s="4"/>
    </row>
    <row r="438" spans="1:29" ht="13.5" customHeight="1" x14ac:dyDescent="0.2">
      <c r="A438" s="2"/>
      <c r="B438" s="155"/>
      <c r="C438" s="4"/>
      <c r="D438" s="2"/>
      <c r="G438" s="2"/>
      <c r="V438" s="4"/>
      <c r="W438" s="4"/>
      <c r="X438" s="4"/>
      <c r="Y438" s="4"/>
      <c r="Z438" s="4"/>
      <c r="AA438" s="4"/>
      <c r="AB438" s="4"/>
      <c r="AC438" s="4"/>
    </row>
    <row r="439" spans="1:29" ht="13.5" customHeight="1" x14ac:dyDescent="0.2">
      <c r="A439" s="2"/>
      <c r="B439" s="155"/>
      <c r="C439" s="4"/>
      <c r="D439" s="2"/>
      <c r="G439" s="2"/>
      <c r="V439" s="4"/>
      <c r="W439" s="4"/>
      <c r="X439" s="4"/>
      <c r="Y439" s="4"/>
      <c r="Z439" s="4"/>
      <c r="AA439" s="4"/>
      <c r="AB439" s="4"/>
      <c r="AC439" s="4"/>
    </row>
    <row r="440" spans="1:29" ht="13.5" customHeight="1" x14ac:dyDescent="0.2">
      <c r="A440" s="2"/>
      <c r="B440" s="155"/>
      <c r="C440" s="4"/>
      <c r="D440" s="2"/>
      <c r="G440" s="2"/>
      <c r="V440" s="4"/>
      <c r="W440" s="4"/>
      <c r="X440" s="4"/>
      <c r="Y440" s="4"/>
      <c r="Z440" s="4"/>
      <c r="AA440" s="4"/>
      <c r="AB440" s="4"/>
      <c r="AC440" s="4"/>
    </row>
    <row r="441" spans="1:29" ht="13.5" customHeight="1" x14ac:dyDescent="0.2">
      <c r="A441" s="2"/>
      <c r="B441" s="155"/>
      <c r="C441" s="4"/>
      <c r="D441" s="2"/>
      <c r="G441" s="2"/>
      <c r="V441" s="4"/>
      <c r="W441" s="4"/>
      <c r="X441" s="4"/>
      <c r="Y441" s="4"/>
      <c r="Z441" s="4"/>
      <c r="AA441" s="4"/>
      <c r="AB441" s="4"/>
      <c r="AC441" s="4"/>
    </row>
    <row r="442" spans="1:29" ht="13.5" customHeight="1" x14ac:dyDescent="0.2">
      <c r="A442" s="2"/>
      <c r="B442" s="155"/>
      <c r="C442" s="4"/>
      <c r="D442" s="2"/>
      <c r="G442" s="2"/>
      <c r="V442" s="4"/>
      <c r="W442" s="4"/>
      <c r="X442" s="4"/>
      <c r="Y442" s="4"/>
      <c r="Z442" s="4"/>
      <c r="AA442" s="4"/>
      <c r="AB442" s="4"/>
      <c r="AC442" s="4"/>
    </row>
    <row r="443" spans="1:29" ht="13.5" customHeight="1" x14ac:dyDescent="0.2">
      <c r="A443" s="2"/>
      <c r="B443" s="155"/>
      <c r="C443" s="4"/>
      <c r="D443" s="2"/>
      <c r="G443" s="2"/>
      <c r="V443" s="4"/>
      <c r="W443" s="4"/>
      <c r="X443" s="4"/>
      <c r="Y443" s="4"/>
      <c r="Z443" s="4"/>
      <c r="AA443" s="4"/>
      <c r="AB443" s="4"/>
      <c r="AC443" s="4"/>
    </row>
    <row r="444" spans="1:29" ht="13.5" customHeight="1" x14ac:dyDescent="0.2">
      <c r="A444" s="2"/>
      <c r="B444" s="155"/>
      <c r="C444" s="4"/>
      <c r="D444" s="2"/>
      <c r="G444" s="2"/>
      <c r="V444" s="4"/>
      <c r="W444" s="4"/>
      <c r="X444" s="4"/>
      <c r="Y444" s="4"/>
      <c r="Z444" s="4"/>
      <c r="AA444" s="4"/>
      <c r="AB444" s="4"/>
      <c r="AC444" s="4"/>
    </row>
    <row r="445" spans="1:29" ht="13.5" customHeight="1" x14ac:dyDescent="0.2">
      <c r="A445" s="2"/>
      <c r="B445" s="155"/>
      <c r="C445" s="4"/>
      <c r="D445" s="2"/>
      <c r="G445" s="2"/>
      <c r="V445" s="4"/>
      <c r="W445" s="4"/>
      <c r="X445" s="4"/>
      <c r="Y445" s="4"/>
      <c r="Z445" s="4"/>
      <c r="AA445" s="4"/>
      <c r="AB445" s="4"/>
      <c r="AC445" s="4"/>
    </row>
    <row r="446" spans="1:29" ht="13.5" customHeight="1" x14ac:dyDescent="0.2">
      <c r="A446" s="2"/>
      <c r="B446" s="155"/>
      <c r="C446" s="4"/>
      <c r="D446" s="2"/>
      <c r="G446" s="2"/>
      <c r="V446" s="4"/>
      <c r="W446" s="4"/>
      <c r="X446" s="4"/>
      <c r="Y446" s="4"/>
      <c r="Z446" s="4"/>
      <c r="AA446" s="4"/>
      <c r="AB446" s="4"/>
      <c r="AC446" s="4"/>
    </row>
    <row r="447" spans="1:29" ht="13.5" customHeight="1" x14ac:dyDescent="0.2">
      <c r="A447" s="2"/>
      <c r="B447" s="155"/>
      <c r="C447" s="4"/>
      <c r="D447" s="2"/>
      <c r="G447" s="2"/>
      <c r="V447" s="4"/>
      <c r="W447" s="4"/>
      <c r="X447" s="4"/>
      <c r="Y447" s="4"/>
      <c r="Z447" s="4"/>
      <c r="AA447" s="4"/>
      <c r="AB447" s="4"/>
      <c r="AC447" s="4"/>
    </row>
    <row r="448" spans="1:29" ht="13.5" customHeight="1" x14ac:dyDescent="0.2">
      <c r="A448" s="2"/>
      <c r="B448" s="155"/>
      <c r="C448" s="4"/>
      <c r="D448" s="2"/>
      <c r="G448" s="2"/>
      <c r="V448" s="4"/>
      <c r="W448" s="4"/>
      <c r="X448" s="4"/>
      <c r="Y448" s="4"/>
      <c r="Z448" s="4"/>
      <c r="AA448" s="4"/>
      <c r="AB448" s="4"/>
      <c r="AC448" s="4"/>
    </row>
    <row r="449" spans="1:29" ht="13.5" customHeight="1" x14ac:dyDescent="0.2">
      <c r="A449" s="2"/>
      <c r="B449" s="155"/>
      <c r="C449" s="4"/>
      <c r="D449" s="2"/>
      <c r="G449" s="2"/>
      <c r="V449" s="4"/>
      <c r="W449" s="4"/>
      <c r="X449" s="4"/>
      <c r="Y449" s="4"/>
      <c r="Z449" s="4"/>
      <c r="AA449" s="4"/>
      <c r="AB449" s="4"/>
      <c r="AC449" s="4"/>
    </row>
    <row r="450" spans="1:29" ht="13.5" customHeight="1" x14ac:dyDescent="0.2">
      <c r="A450" s="2"/>
      <c r="B450" s="155"/>
      <c r="C450" s="4"/>
      <c r="D450" s="2"/>
      <c r="G450" s="2"/>
      <c r="V450" s="4"/>
      <c r="W450" s="4"/>
      <c r="X450" s="4"/>
      <c r="Y450" s="4"/>
      <c r="Z450" s="4"/>
      <c r="AA450" s="4"/>
      <c r="AB450" s="4"/>
      <c r="AC450" s="4"/>
    </row>
    <row r="451" spans="1:29" ht="13.5" customHeight="1" x14ac:dyDescent="0.2">
      <c r="A451" s="2"/>
      <c r="B451" s="155"/>
      <c r="C451" s="4"/>
      <c r="D451" s="2"/>
      <c r="G451" s="2"/>
      <c r="V451" s="4"/>
      <c r="W451" s="4"/>
      <c r="X451" s="4"/>
      <c r="Y451" s="4"/>
      <c r="Z451" s="4"/>
      <c r="AA451" s="4"/>
      <c r="AB451" s="4"/>
      <c r="AC451" s="4"/>
    </row>
    <row r="452" spans="1:29" ht="13.5" customHeight="1" x14ac:dyDescent="0.2">
      <c r="A452" s="2"/>
      <c r="B452" s="155"/>
      <c r="C452" s="4"/>
      <c r="D452" s="2"/>
      <c r="G452" s="2"/>
      <c r="V452" s="4"/>
      <c r="W452" s="4"/>
      <c r="X452" s="4"/>
      <c r="Y452" s="4"/>
      <c r="Z452" s="4"/>
      <c r="AA452" s="4"/>
      <c r="AB452" s="4"/>
      <c r="AC452" s="4"/>
    </row>
    <row r="453" spans="1:29" ht="13.5" customHeight="1" x14ac:dyDescent="0.2">
      <c r="A453" s="2"/>
      <c r="B453" s="155"/>
      <c r="C453" s="4"/>
      <c r="D453" s="2"/>
      <c r="G453" s="2"/>
      <c r="V453" s="4"/>
      <c r="W453" s="4"/>
      <c r="X453" s="4"/>
      <c r="Y453" s="4"/>
      <c r="Z453" s="4"/>
      <c r="AA453" s="4"/>
      <c r="AB453" s="4"/>
      <c r="AC453" s="4"/>
    </row>
    <row r="454" spans="1:29" ht="13.5" customHeight="1" x14ac:dyDescent="0.2">
      <c r="A454" s="2"/>
      <c r="B454" s="155"/>
      <c r="C454" s="4"/>
      <c r="D454" s="2"/>
      <c r="G454" s="2"/>
      <c r="V454" s="4"/>
      <c r="W454" s="4"/>
      <c r="X454" s="4"/>
      <c r="Y454" s="4"/>
      <c r="Z454" s="4"/>
      <c r="AA454" s="4"/>
      <c r="AB454" s="4"/>
      <c r="AC454" s="4"/>
    </row>
    <row r="455" spans="1:29" ht="13.5" customHeight="1" x14ac:dyDescent="0.2">
      <c r="A455" s="2"/>
      <c r="B455" s="155"/>
      <c r="C455" s="4"/>
      <c r="D455" s="2"/>
      <c r="G455" s="2"/>
      <c r="V455" s="4"/>
      <c r="W455" s="4"/>
      <c r="X455" s="4"/>
      <c r="Y455" s="4"/>
      <c r="Z455" s="4"/>
      <c r="AA455" s="4"/>
      <c r="AB455" s="4"/>
      <c r="AC455" s="4"/>
    </row>
    <row r="456" spans="1:29" ht="13.5" customHeight="1" x14ac:dyDescent="0.2">
      <c r="A456" s="2"/>
      <c r="B456" s="155"/>
      <c r="C456" s="4"/>
      <c r="D456" s="2"/>
      <c r="G456" s="2"/>
      <c r="V456" s="4"/>
      <c r="W456" s="4"/>
      <c r="X456" s="4"/>
      <c r="Y456" s="4"/>
      <c r="Z456" s="4"/>
      <c r="AA456" s="4"/>
      <c r="AB456" s="4"/>
      <c r="AC456" s="4"/>
    </row>
    <row r="457" spans="1:29" ht="13.5" customHeight="1" x14ac:dyDescent="0.2">
      <c r="A457" s="2"/>
      <c r="B457" s="155"/>
      <c r="C457" s="4"/>
      <c r="D457" s="2"/>
      <c r="G457" s="2"/>
      <c r="V457" s="4"/>
      <c r="W457" s="4"/>
      <c r="X457" s="4"/>
      <c r="Y457" s="4"/>
      <c r="Z457" s="4"/>
      <c r="AA457" s="4"/>
      <c r="AB457" s="4"/>
      <c r="AC457" s="4"/>
    </row>
    <row r="458" spans="1:29" ht="13.5" customHeight="1" x14ac:dyDescent="0.2">
      <c r="A458" s="2"/>
      <c r="B458" s="155"/>
      <c r="C458" s="4"/>
      <c r="D458" s="2"/>
      <c r="G458" s="2"/>
      <c r="V458" s="4"/>
      <c r="W458" s="4"/>
      <c r="X458" s="4"/>
      <c r="Y458" s="4"/>
      <c r="Z458" s="4"/>
      <c r="AA458" s="4"/>
      <c r="AB458" s="4"/>
      <c r="AC458" s="4"/>
    </row>
    <row r="459" spans="1:29" ht="13.5" customHeight="1" x14ac:dyDescent="0.2">
      <c r="A459" s="2"/>
      <c r="B459" s="155"/>
      <c r="C459" s="4"/>
      <c r="D459" s="2"/>
      <c r="G459" s="2"/>
      <c r="V459" s="4"/>
      <c r="W459" s="4"/>
      <c r="X459" s="4"/>
      <c r="Y459" s="4"/>
      <c r="Z459" s="4"/>
      <c r="AA459" s="4"/>
      <c r="AB459" s="4"/>
      <c r="AC459" s="4"/>
    </row>
    <row r="460" spans="1:29" ht="13.5" customHeight="1" x14ac:dyDescent="0.2">
      <c r="A460" s="2"/>
      <c r="B460" s="155"/>
      <c r="C460" s="4"/>
      <c r="D460" s="2"/>
      <c r="G460" s="2"/>
      <c r="V460" s="4"/>
      <c r="W460" s="4"/>
      <c r="X460" s="4"/>
      <c r="Y460" s="4"/>
      <c r="Z460" s="4"/>
      <c r="AA460" s="4"/>
      <c r="AB460" s="4"/>
      <c r="AC460" s="4"/>
    </row>
    <row r="461" spans="1:29" ht="13.5" customHeight="1" x14ac:dyDescent="0.2">
      <c r="A461" s="2"/>
      <c r="B461" s="155"/>
      <c r="C461" s="4"/>
      <c r="D461" s="2"/>
      <c r="G461" s="2"/>
      <c r="V461" s="4"/>
      <c r="W461" s="4"/>
      <c r="X461" s="4"/>
      <c r="Y461" s="4"/>
      <c r="Z461" s="4"/>
      <c r="AA461" s="4"/>
      <c r="AB461" s="4"/>
      <c r="AC461" s="4"/>
    </row>
    <row r="462" spans="1:29" ht="13.5" customHeight="1" x14ac:dyDescent="0.2">
      <c r="A462" s="2"/>
      <c r="B462" s="155"/>
      <c r="C462" s="4"/>
      <c r="D462" s="2"/>
      <c r="G462" s="2"/>
      <c r="V462" s="4"/>
      <c r="W462" s="4"/>
      <c r="X462" s="4"/>
      <c r="Y462" s="4"/>
      <c r="Z462" s="4"/>
      <c r="AA462" s="4"/>
      <c r="AB462" s="4"/>
      <c r="AC462" s="4"/>
    </row>
    <row r="463" spans="1:29" ht="13.5" customHeight="1" x14ac:dyDescent="0.2">
      <c r="A463" s="2"/>
      <c r="B463" s="155"/>
      <c r="C463" s="4"/>
      <c r="D463" s="2"/>
      <c r="G463" s="2"/>
      <c r="V463" s="4"/>
      <c r="W463" s="4"/>
      <c r="X463" s="4"/>
      <c r="Y463" s="4"/>
      <c r="Z463" s="4"/>
      <c r="AA463" s="4"/>
      <c r="AB463" s="4"/>
      <c r="AC463" s="4"/>
    </row>
    <row r="464" spans="1:29" ht="13.5" customHeight="1" x14ac:dyDescent="0.2">
      <c r="A464" s="2"/>
      <c r="B464" s="155"/>
      <c r="C464" s="4"/>
      <c r="D464" s="2"/>
      <c r="G464" s="2"/>
      <c r="V464" s="4"/>
      <c r="W464" s="4"/>
      <c r="X464" s="4"/>
      <c r="Y464" s="4"/>
      <c r="Z464" s="4"/>
      <c r="AA464" s="4"/>
      <c r="AB464" s="4"/>
      <c r="AC464" s="4"/>
    </row>
    <row r="465" spans="1:29" ht="13.5" customHeight="1" x14ac:dyDescent="0.2">
      <c r="A465" s="2"/>
      <c r="B465" s="155"/>
      <c r="C465" s="4"/>
      <c r="D465" s="2"/>
      <c r="G465" s="2"/>
      <c r="V465" s="4"/>
      <c r="W465" s="4"/>
      <c r="X465" s="4"/>
      <c r="Y465" s="4"/>
      <c r="Z465" s="4"/>
      <c r="AA465" s="4"/>
      <c r="AB465" s="4"/>
      <c r="AC465" s="4"/>
    </row>
    <row r="466" spans="1:29" ht="13.5" customHeight="1" x14ac:dyDescent="0.2">
      <c r="A466" s="2"/>
      <c r="B466" s="155"/>
      <c r="C466" s="4"/>
      <c r="D466" s="2"/>
      <c r="G466" s="2"/>
      <c r="V466" s="4"/>
      <c r="W466" s="4"/>
      <c r="X466" s="4"/>
      <c r="Y466" s="4"/>
      <c r="Z466" s="4"/>
      <c r="AA466" s="4"/>
      <c r="AB466" s="4"/>
      <c r="AC466" s="4"/>
    </row>
    <row r="467" spans="1:29" ht="13.5" customHeight="1" x14ac:dyDescent="0.2">
      <c r="A467" s="2"/>
      <c r="B467" s="155"/>
      <c r="C467" s="4"/>
      <c r="D467" s="2"/>
      <c r="G467" s="2"/>
      <c r="V467" s="4"/>
      <c r="W467" s="4"/>
      <c r="X467" s="4"/>
      <c r="Y467" s="4"/>
      <c r="Z467" s="4"/>
      <c r="AA467" s="4"/>
      <c r="AB467" s="4"/>
      <c r="AC467" s="4"/>
    </row>
    <row r="468" spans="1:29" ht="13.5" customHeight="1" x14ac:dyDescent="0.2">
      <c r="A468" s="2"/>
      <c r="B468" s="155"/>
      <c r="C468" s="4"/>
      <c r="D468" s="2"/>
      <c r="G468" s="2"/>
      <c r="V468" s="4"/>
      <c r="W468" s="4"/>
      <c r="X468" s="4"/>
      <c r="Y468" s="4"/>
      <c r="Z468" s="4"/>
      <c r="AA468" s="4"/>
      <c r="AB468" s="4"/>
      <c r="AC468" s="4"/>
    </row>
    <row r="469" spans="1:29" ht="13.5" customHeight="1" x14ac:dyDescent="0.2">
      <c r="A469" s="2"/>
      <c r="B469" s="155"/>
      <c r="C469" s="4"/>
      <c r="D469" s="2"/>
      <c r="G469" s="2"/>
      <c r="V469" s="4"/>
      <c r="W469" s="4"/>
      <c r="X469" s="4"/>
      <c r="Y469" s="4"/>
      <c r="Z469" s="4"/>
      <c r="AA469" s="4"/>
      <c r="AB469" s="4"/>
      <c r="AC469" s="4"/>
    </row>
    <row r="470" spans="1:29" ht="13.5" customHeight="1" x14ac:dyDescent="0.2">
      <c r="A470" s="2"/>
      <c r="B470" s="155"/>
      <c r="C470" s="4"/>
      <c r="D470" s="2"/>
      <c r="G470" s="2"/>
      <c r="V470" s="4"/>
      <c r="W470" s="4"/>
      <c r="X470" s="4"/>
      <c r="Y470" s="4"/>
      <c r="Z470" s="4"/>
      <c r="AA470" s="4"/>
      <c r="AB470" s="4"/>
      <c r="AC470" s="4"/>
    </row>
    <row r="471" spans="1:29" ht="13.5" customHeight="1" x14ac:dyDescent="0.2">
      <c r="A471" s="2"/>
      <c r="B471" s="155"/>
      <c r="C471" s="4"/>
      <c r="D471" s="2"/>
      <c r="G471" s="2"/>
      <c r="V471" s="4"/>
      <c r="W471" s="4"/>
      <c r="X471" s="4"/>
      <c r="Y471" s="4"/>
      <c r="Z471" s="4"/>
      <c r="AA471" s="4"/>
      <c r="AB471" s="4"/>
      <c r="AC471" s="4"/>
    </row>
    <row r="472" spans="1:29" ht="13.5" customHeight="1" x14ac:dyDescent="0.2">
      <c r="A472" s="2"/>
      <c r="B472" s="155"/>
      <c r="C472" s="4"/>
      <c r="D472" s="2"/>
      <c r="G472" s="2"/>
      <c r="V472" s="4"/>
      <c r="W472" s="4"/>
      <c r="X472" s="4"/>
      <c r="Y472" s="4"/>
      <c r="Z472" s="4"/>
      <c r="AA472" s="4"/>
      <c r="AB472" s="4"/>
      <c r="AC472" s="4"/>
    </row>
    <row r="473" spans="1:29" ht="13.5" customHeight="1" x14ac:dyDescent="0.2">
      <c r="A473" s="2"/>
      <c r="B473" s="155"/>
      <c r="C473" s="4"/>
      <c r="D473" s="2"/>
      <c r="G473" s="2"/>
      <c r="V473" s="4"/>
      <c r="W473" s="4"/>
      <c r="X473" s="4"/>
      <c r="Y473" s="4"/>
      <c r="Z473" s="4"/>
      <c r="AA473" s="4"/>
      <c r="AB473" s="4"/>
      <c r="AC473" s="4"/>
    </row>
    <row r="474" spans="1:29" ht="13.5" customHeight="1" x14ac:dyDescent="0.2">
      <c r="A474" s="2"/>
      <c r="B474" s="155"/>
      <c r="C474" s="4"/>
      <c r="D474" s="2"/>
      <c r="G474" s="2"/>
      <c r="V474" s="4"/>
      <c r="W474" s="4"/>
      <c r="X474" s="4"/>
      <c r="Y474" s="4"/>
      <c r="Z474" s="4"/>
      <c r="AA474" s="4"/>
      <c r="AB474" s="4"/>
      <c r="AC474" s="4"/>
    </row>
    <row r="475" spans="1:29" ht="13.5" customHeight="1" x14ac:dyDescent="0.2">
      <c r="A475" s="2"/>
      <c r="B475" s="155"/>
      <c r="C475" s="4"/>
      <c r="D475" s="2"/>
      <c r="G475" s="2"/>
      <c r="V475" s="4"/>
      <c r="W475" s="4"/>
      <c r="X475" s="4"/>
      <c r="Y475" s="4"/>
      <c r="Z475" s="4"/>
      <c r="AA475" s="4"/>
      <c r="AB475" s="4"/>
      <c r="AC475" s="4"/>
    </row>
    <row r="476" spans="1:29" ht="13.5" customHeight="1" x14ac:dyDescent="0.2">
      <c r="A476" s="2"/>
      <c r="B476" s="155"/>
      <c r="C476" s="4"/>
      <c r="D476" s="2"/>
      <c r="G476" s="2"/>
      <c r="V476" s="4"/>
      <c r="W476" s="4"/>
      <c r="X476" s="4"/>
      <c r="Y476" s="4"/>
      <c r="Z476" s="4"/>
      <c r="AA476" s="4"/>
      <c r="AB476" s="4"/>
      <c r="AC476" s="4"/>
    </row>
    <row r="477" spans="1:29" ht="13.5" customHeight="1" x14ac:dyDescent="0.2">
      <c r="A477" s="2"/>
      <c r="B477" s="155"/>
      <c r="C477" s="4"/>
      <c r="D477" s="2"/>
      <c r="G477" s="2"/>
      <c r="V477" s="4"/>
      <c r="W477" s="4"/>
      <c r="X477" s="4"/>
      <c r="Y477" s="4"/>
      <c r="Z477" s="4"/>
      <c r="AA477" s="4"/>
      <c r="AB477" s="4"/>
      <c r="AC477" s="4"/>
    </row>
    <row r="478" spans="1:29" ht="13.5" customHeight="1" x14ac:dyDescent="0.2">
      <c r="A478" s="2"/>
      <c r="B478" s="155"/>
      <c r="C478" s="4"/>
      <c r="D478" s="2"/>
      <c r="G478" s="2"/>
      <c r="V478" s="4"/>
      <c r="W478" s="4"/>
      <c r="X478" s="4"/>
      <c r="Y478" s="4"/>
      <c r="Z478" s="4"/>
      <c r="AA478" s="4"/>
      <c r="AB478" s="4"/>
      <c r="AC478" s="4"/>
    </row>
    <row r="479" spans="1:29" ht="13.5" customHeight="1" x14ac:dyDescent="0.2">
      <c r="A479" s="2"/>
      <c r="B479" s="155"/>
      <c r="C479" s="4"/>
      <c r="D479" s="2"/>
      <c r="G479" s="2"/>
      <c r="V479" s="4"/>
      <c r="W479" s="4"/>
      <c r="X479" s="4"/>
      <c r="Y479" s="4"/>
      <c r="Z479" s="4"/>
      <c r="AA479" s="4"/>
      <c r="AB479" s="4"/>
      <c r="AC479" s="4"/>
    </row>
    <row r="480" spans="1:29" ht="13.5" customHeight="1" x14ac:dyDescent="0.2">
      <c r="A480" s="2"/>
      <c r="B480" s="155"/>
      <c r="C480" s="4"/>
      <c r="D480" s="2"/>
      <c r="G480" s="2"/>
      <c r="V480" s="4"/>
      <c r="W480" s="4"/>
      <c r="X480" s="4"/>
      <c r="Y480" s="4"/>
      <c r="Z480" s="4"/>
      <c r="AA480" s="4"/>
      <c r="AB480" s="4"/>
      <c r="AC480" s="4"/>
    </row>
    <row r="481" spans="1:29" ht="13.5" customHeight="1" x14ac:dyDescent="0.2">
      <c r="A481" s="2"/>
      <c r="B481" s="155"/>
      <c r="C481" s="4"/>
      <c r="D481" s="2"/>
      <c r="G481" s="2"/>
      <c r="V481" s="4"/>
      <c r="W481" s="4"/>
      <c r="X481" s="4"/>
      <c r="Y481" s="4"/>
      <c r="Z481" s="4"/>
      <c r="AA481" s="4"/>
      <c r="AB481" s="4"/>
      <c r="AC481" s="4"/>
    </row>
    <row r="482" spans="1:29" ht="13.5" customHeight="1" x14ac:dyDescent="0.2">
      <c r="A482" s="2"/>
      <c r="B482" s="155"/>
      <c r="C482" s="4"/>
      <c r="D482" s="2"/>
      <c r="G482" s="2"/>
      <c r="V482" s="4"/>
      <c r="W482" s="4"/>
      <c r="X482" s="4"/>
      <c r="Y482" s="4"/>
      <c r="Z482" s="4"/>
      <c r="AA482" s="4"/>
      <c r="AB482" s="4"/>
      <c r="AC482" s="4"/>
    </row>
    <row r="483" spans="1:29" ht="13.5" customHeight="1" x14ac:dyDescent="0.2">
      <c r="A483" s="2"/>
      <c r="B483" s="155"/>
      <c r="C483" s="4"/>
      <c r="D483" s="2"/>
      <c r="G483" s="2"/>
      <c r="V483" s="4"/>
      <c r="W483" s="4"/>
      <c r="X483" s="4"/>
      <c r="Y483" s="4"/>
      <c r="Z483" s="4"/>
      <c r="AA483" s="4"/>
      <c r="AB483" s="4"/>
      <c r="AC483" s="4"/>
    </row>
    <row r="484" spans="1:29" ht="13.5" customHeight="1" x14ac:dyDescent="0.2">
      <c r="A484" s="2"/>
      <c r="B484" s="155"/>
      <c r="C484" s="4"/>
      <c r="D484" s="2"/>
      <c r="G484" s="2"/>
      <c r="V484" s="4"/>
      <c r="W484" s="4"/>
      <c r="X484" s="4"/>
      <c r="Y484" s="4"/>
      <c r="Z484" s="4"/>
      <c r="AA484" s="4"/>
      <c r="AB484" s="4"/>
      <c r="AC484" s="4"/>
    </row>
    <row r="485" spans="1:29" ht="13.5" customHeight="1" x14ac:dyDescent="0.2">
      <c r="A485" s="2"/>
      <c r="B485" s="155"/>
      <c r="C485" s="4"/>
      <c r="D485" s="2"/>
      <c r="G485" s="2"/>
      <c r="V485" s="4"/>
      <c r="W485" s="4"/>
      <c r="X485" s="4"/>
      <c r="Y485" s="4"/>
      <c r="Z485" s="4"/>
      <c r="AA485" s="4"/>
      <c r="AB485" s="4"/>
      <c r="AC485" s="4"/>
    </row>
    <row r="486" spans="1:29" ht="13.5" customHeight="1" x14ac:dyDescent="0.2">
      <c r="A486" s="2"/>
      <c r="B486" s="155"/>
      <c r="C486" s="4"/>
      <c r="D486" s="2"/>
      <c r="G486" s="2"/>
      <c r="V486" s="4"/>
      <c r="W486" s="4"/>
      <c r="X486" s="4"/>
      <c r="Y486" s="4"/>
      <c r="Z486" s="4"/>
      <c r="AA486" s="4"/>
      <c r="AB486" s="4"/>
      <c r="AC486" s="4"/>
    </row>
    <row r="487" spans="1:29" ht="13.5" customHeight="1" x14ac:dyDescent="0.2">
      <c r="A487" s="2"/>
      <c r="B487" s="155"/>
      <c r="C487" s="4"/>
      <c r="D487" s="2"/>
      <c r="G487" s="2"/>
      <c r="V487" s="4"/>
      <c r="W487" s="4"/>
      <c r="X487" s="4"/>
      <c r="Y487" s="4"/>
      <c r="Z487" s="4"/>
      <c r="AA487" s="4"/>
      <c r="AB487" s="4"/>
      <c r="AC487" s="4"/>
    </row>
    <row r="488" spans="1:29" ht="13.5" customHeight="1" x14ac:dyDescent="0.2">
      <c r="A488" s="2"/>
      <c r="B488" s="155"/>
      <c r="C488" s="4"/>
      <c r="D488" s="2"/>
      <c r="G488" s="2"/>
      <c r="V488" s="4"/>
      <c r="W488" s="4"/>
      <c r="X488" s="4"/>
      <c r="Y488" s="4"/>
      <c r="Z488" s="4"/>
      <c r="AA488" s="4"/>
      <c r="AB488" s="4"/>
      <c r="AC488" s="4"/>
    </row>
    <row r="489" spans="1:29" ht="13.5" customHeight="1" x14ac:dyDescent="0.2">
      <c r="A489" s="2"/>
      <c r="B489" s="155"/>
      <c r="C489" s="4"/>
      <c r="D489" s="2"/>
      <c r="G489" s="2"/>
      <c r="V489" s="4"/>
      <c r="W489" s="4"/>
      <c r="X489" s="4"/>
      <c r="Y489" s="4"/>
      <c r="Z489" s="4"/>
      <c r="AA489" s="4"/>
      <c r="AB489" s="4"/>
      <c r="AC489" s="4"/>
    </row>
    <row r="490" spans="1:29" ht="13.5" customHeight="1" x14ac:dyDescent="0.2">
      <c r="A490" s="2"/>
      <c r="B490" s="155"/>
      <c r="C490" s="4"/>
      <c r="D490" s="2"/>
      <c r="G490" s="2"/>
      <c r="V490" s="4"/>
      <c r="W490" s="4"/>
      <c r="X490" s="4"/>
      <c r="Y490" s="4"/>
      <c r="Z490" s="4"/>
      <c r="AA490" s="4"/>
      <c r="AB490" s="4"/>
      <c r="AC490" s="4"/>
    </row>
    <row r="491" spans="1:29" ht="13.5" customHeight="1" x14ac:dyDescent="0.2">
      <c r="A491" s="2"/>
      <c r="B491" s="155"/>
      <c r="C491" s="4"/>
      <c r="D491" s="2"/>
      <c r="G491" s="2"/>
      <c r="V491" s="4"/>
      <c r="W491" s="4"/>
      <c r="X491" s="4"/>
      <c r="Y491" s="4"/>
      <c r="Z491" s="4"/>
      <c r="AA491" s="4"/>
      <c r="AB491" s="4"/>
      <c r="AC491" s="4"/>
    </row>
    <row r="492" spans="1:29" ht="13.5" customHeight="1" x14ac:dyDescent="0.2">
      <c r="A492" s="2"/>
      <c r="B492" s="155"/>
      <c r="C492" s="4"/>
      <c r="D492" s="2"/>
      <c r="G492" s="2"/>
      <c r="V492" s="4"/>
      <c r="W492" s="4"/>
      <c r="X492" s="4"/>
      <c r="Y492" s="4"/>
      <c r="Z492" s="4"/>
      <c r="AA492" s="4"/>
      <c r="AB492" s="4"/>
      <c r="AC492" s="4"/>
    </row>
    <row r="493" spans="1:29" ht="13.5" customHeight="1" x14ac:dyDescent="0.2">
      <c r="A493" s="2"/>
      <c r="B493" s="155"/>
      <c r="C493" s="4"/>
      <c r="D493" s="2"/>
      <c r="G493" s="2"/>
      <c r="V493" s="4"/>
      <c r="W493" s="4"/>
      <c r="X493" s="4"/>
      <c r="Y493" s="4"/>
      <c r="Z493" s="4"/>
      <c r="AA493" s="4"/>
      <c r="AB493" s="4"/>
      <c r="AC493" s="4"/>
    </row>
    <row r="494" spans="1:29" ht="13.5" customHeight="1" x14ac:dyDescent="0.2">
      <c r="A494" s="2"/>
      <c r="B494" s="155"/>
      <c r="C494" s="4"/>
      <c r="D494" s="2"/>
      <c r="G494" s="2"/>
      <c r="V494" s="4"/>
      <c r="W494" s="4"/>
      <c r="X494" s="4"/>
      <c r="Y494" s="4"/>
      <c r="Z494" s="4"/>
      <c r="AA494" s="4"/>
      <c r="AB494" s="4"/>
      <c r="AC494" s="4"/>
    </row>
    <row r="495" spans="1:29" ht="13.5" customHeight="1" x14ac:dyDescent="0.2">
      <c r="A495" s="2"/>
      <c r="B495" s="155"/>
      <c r="C495" s="4"/>
      <c r="D495" s="2"/>
      <c r="G495" s="2"/>
      <c r="V495" s="4"/>
      <c r="W495" s="4"/>
      <c r="X495" s="4"/>
      <c r="Y495" s="4"/>
      <c r="Z495" s="4"/>
      <c r="AA495" s="4"/>
      <c r="AB495" s="4"/>
      <c r="AC495" s="4"/>
    </row>
    <row r="496" spans="1:29" ht="13.5" customHeight="1" x14ac:dyDescent="0.2">
      <c r="A496" s="2"/>
      <c r="B496" s="155"/>
      <c r="C496" s="4"/>
      <c r="D496" s="2"/>
      <c r="G496" s="2"/>
      <c r="V496" s="4"/>
      <c r="W496" s="4"/>
      <c r="X496" s="4"/>
      <c r="Y496" s="4"/>
      <c r="Z496" s="4"/>
      <c r="AA496" s="4"/>
      <c r="AB496" s="4"/>
      <c r="AC496" s="4"/>
    </row>
    <row r="497" spans="1:29" ht="13.5" customHeight="1" x14ac:dyDescent="0.2">
      <c r="A497" s="2"/>
      <c r="B497" s="155"/>
      <c r="C497" s="4"/>
      <c r="D497" s="2"/>
      <c r="G497" s="2"/>
      <c r="V497" s="4"/>
      <c r="W497" s="4"/>
      <c r="X497" s="4"/>
      <c r="Y497" s="4"/>
      <c r="Z497" s="4"/>
      <c r="AA497" s="4"/>
      <c r="AB497" s="4"/>
      <c r="AC497" s="4"/>
    </row>
    <row r="498" spans="1:29" ht="13.5" customHeight="1" x14ac:dyDescent="0.2">
      <c r="A498" s="2"/>
      <c r="B498" s="155"/>
      <c r="C498" s="4"/>
      <c r="D498" s="2"/>
      <c r="G498" s="2"/>
      <c r="V498" s="4"/>
      <c r="W498" s="4"/>
      <c r="X498" s="4"/>
      <c r="Y498" s="4"/>
      <c r="Z498" s="4"/>
      <c r="AA498" s="4"/>
      <c r="AB498" s="4"/>
      <c r="AC498" s="4"/>
    </row>
    <row r="499" spans="1:29" ht="13.5" customHeight="1" x14ac:dyDescent="0.2">
      <c r="A499" s="2"/>
      <c r="B499" s="155"/>
      <c r="C499" s="4"/>
      <c r="D499" s="2"/>
      <c r="G499" s="2"/>
      <c r="V499" s="4"/>
      <c r="W499" s="4"/>
      <c r="X499" s="4"/>
      <c r="Y499" s="4"/>
      <c r="Z499" s="4"/>
      <c r="AA499" s="4"/>
      <c r="AB499" s="4"/>
      <c r="AC499" s="4"/>
    </row>
    <row r="500" spans="1:29" ht="13.5" customHeight="1" x14ac:dyDescent="0.2">
      <c r="A500" s="2"/>
      <c r="B500" s="155"/>
      <c r="C500" s="4"/>
      <c r="D500" s="2"/>
      <c r="G500" s="2"/>
      <c r="V500" s="4"/>
      <c r="W500" s="4"/>
      <c r="X500" s="4"/>
      <c r="Y500" s="4"/>
      <c r="Z500" s="4"/>
      <c r="AA500" s="4"/>
      <c r="AB500" s="4"/>
      <c r="AC500" s="4"/>
    </row>
    <row r="501" spans="1:29" ht="13.5" customHeight="1" x14ac:dyDescent="0.2">
      <c r="A501" s="2"/>
      <c r="B501" s="155"/>
      <c r="C501" s="4"/>
      <c r="D501" s="2"/>
      <c r="G501" s="2"/>
      <c r="V501" s="4"/>
      <c r="W501" s="4"/>
      <c r="X501" s="4"/>
      <c r="Y501" s="4"/>
      <c r="Z501" s="4"/>
      <c r="AA501" s="4"/>
      <c r="AB501" s="4"/>
      <c r="AC501" s="4"/>
    </row>
    <row r="502" spans="1:29" ht="13.5" customHeight="1" x14ac:dyDescent="0.2">
      <c r="A502" s="2"/>
      <c r="B502" s="155"/>
      <c r="C502" s="4"/>
      <c r="D502" s="2"/>
      <c r="G502" s="2"/>
      <c r="V502" s="4"/>
      <c r="W502" s="4"/>
      <c r="X502" s="4"/>
      <c r="Y502" s="4"/>
      <c r="Z502" s="4"/>
      <c r="AA502" s="4"/>
      <c r="AB502" s="4"/>
      <c r="AC502" s="4"/>
    </row>
    <row r="503" spans="1:29" ht="13.5" customHeight="1" x14ac:dyDescent="0.2">
      <c r="A503" s="2"/>
      <c r="B503" s="155"/>
      <c r="C503" s="4"/>
      <c r="D503" s="2"/>
      <c r="G503" s="2"/>
      <c r="V503" s="4"/>
      <c r="W503" s="4"/>
      <c r="X503" s="4"/>
      <c r="Y503" s="4"/>
      <c r="Z503" s="4"/>
      <c r="AA503" s="4"/>
      <c r="AB503" s="4"/>
      <c r="AC503" s="4"/>
    </row>
    <row r="504" spans="1:29" ht="13.5" customHeight="1" x14ac:dyDescent="0.2">
      <c r="A504" s="2"/>
      <c r="B504" s="155"/>
      <c r="C504" s="4"/>
      <c r="D504" s="2"/>
      <c r="G504" s="2"/>
      <c r="V504" s="4"/>
      <c r="W504" s="4"/>
      <c r="X504" s="4"/>
      <c r="Y504" s="4"/>
      <c r="Z504" s="4"/>
      <c r="AA504" s="4"/>
      <c r="AB504" s="4"/>
      <c r="AC504" s="4"/>
    </row>
    <row r="505" spans="1:29" ht="13.5" customHeight="1" x14ac:dyDescent="0.2">
      <c r="A505" s="2"/>
      <c r="B505" s="155"/>
      <c r="C505" s="4"/>
      <c r="D505" s="2"/>
      <c r="G505" s="2"/>
      <c r="V505" s="4"/>
      <c r="W505" s="4"/>
      <c r="X505" s="4"/>
      <c r="Y505" s="4"/>
      <c r="Z505" s="4"/>
      <c r="AA505" s="4"/>
      <c r="AB505" s="4"/>
      <c r="AC505" s="4"/>
    </row>
    <row r="506" spans="1:29" ht="13.5" customHeight="1" x14ac:dyDescent="0.2">
      <c r="A506" s="2"/>
      <c r="B506" s="155"/>
      <c r="C506" s="4"/>
      <c r="D506" s="2"/>
      <c r="G506" s="2"/>
      <c r="V506" s="4"/>
      <c r="W506" s="4"/>
      <c r="X506" s="4"/>
      <c r="Y506" s="4"/>
      <c r="Z506" s="4"/>
      <c r="AA506" s="4"/>
      <c r="AB506" s="4"/>
      <c r="AC506" s="4"/>
    </row>
    <row r="507" spans="1:29" ht="13.5" customHeight="1" x14ac:dyDescent="0.2">
      <c r="A507" s="2"/>
      <c r="B507" s="155"/>
      <c r="C507" s="4"/>
      <c r="D507" s="2"/>
      <c r="G507" s="2"/>
      <c r="V507" s="4"/>
      <c r="W507" s="4"/>
      <c r="X507" s="4"/>
      <c r="Y507" s="4"/>
      <c r="Z507" s="4"/>
      <c r="AA507" s="4"/>
      <c r="AB507" s="4"/>
      <c r="AC507" s="4"/>
    </row>
    <row r="508" spans="1:29" ht="13.5" customHeight="1" x14ac:dyDescent="0.2">
      <c r="A508" s="2"/>
      <c r="B508" s="155"/>
      <c r="C508" s="4"/>
      <c r="D508" s="2"/>
      <c r="G508" s="2"/>
      <c r="V508" s="4"/>
      <c r="W508" s="4"/>
      <c r="X508" s="4"/>
      <c r="Y508" s="4"/>
      <c r="Z508" s="4"/>
      <c r="AA508" s="4"/>
      <c r="AB508" s="4"/>
      <c r="AC508" s="4"/>
    </row>
    <row r="509" spans="1:29" ht="13.5" customHeight="1" x14ac:dyDescent="0.2">
      <c r="A509" s="2"/>
      <c r="B509" s="155"/>
      <c r="C509" s="4"/>
      <c r="D509" s="2"/>
      <c r="G509" s="2"/>
      <c r="V509" s="4"/>
      <c r="W509" s="4"/>
      <c r="X509" s="4"/>
      <c r="Y509" s="4"/>
      <c r="Z509" s="4"/>
      <c r="AA509" s="4"/>
      <c r="AB509" s="4"/>
      <c r="AC509" s="4"/>
    </row>
    <row r="510" spans="1:29" ht="13.5" customHeight="1" x14ac:dyDescent="0.2">
      <c r="A510" s="2"/>
      <c r="B510" s="155"/>
      <c r="C510" s="4"/>
      <c r="D510" s="2"/>
      <c r="G510" s="2"/>
      <c r="V510" s="4"/>
      <c r="W510" s="4"/>
      <c r="X510" s="4"/>
      <c r="Y510" s="4"/>
      <c r="Z510" s="4"/>
      <c r="AA510" s="4"/>
      <c r="AB510" s="4"/>
      <c r="AC510" s="4"/>
    </row>
    <row r="511" spans="1:29" ht="13.5" customHeight="1" x14ac:dyDescent="0.2">
      <c r="A511" s="2"/>
      <c r="B511" s="155"/>
      <c r="C511" s="4"/>
      <c r="D511" s="2"/>
      <c r="G511" s="2"/>
      <c r="V511" s="4"/>
      <c r="W511" s="4"/>
      <c r="X511" s="4"/>
      <c r="Y511" s="4"/>
      <c r="Z511" s="4"/>
      <c r="AA511" s="4"/>
      <c r="AB511" s="4"/>
      <c r="AC511" s="4"/>
    </row>
    <row r="512" spans="1:29" ht="13.5" customHeight="1" x14ac:dyDescent="0.2">
      <c r="A512" s="2"/>
      <c r="B512" s="155"/>
      <c r="C512" s="4"/>
      <c r="D512" s="2"/>
      <c r="G512" s="2"/>
      <c r="V512" s="4"/>
      <c r="W512" s="4"/>
      <c r="X512" s="4"/>
      <c r="Y512" s="4"/>
      <c r="Z512" s="4"/>
      <c r="AA512" s="4"/>
      <c r="AB512" s="4"/>
      <c r="AC512" s="4"/>
    </row>
    <row r="513" spans="1:29" ht="13.5" customHeight="1" x14ac:dyDescent="0.2">
      <c r="A513" s="2"/>
      <c r="B513" s="155"/>
      <c r="C513" s="4"/>
      <c r="D513" s="2"/>
      <c r="G513" s="2"/>
      <c r="V513" s="4"/>
      <c r="W513" s="4"/>
      <c r="X513" s="4"/>
      <c r="Y513" s="4"/>
      <c r="Z513" s="4"/>
      <c r="AA513" s="4"/>
      <c r="AB513" s="4"/>
      <c r="AC513" s="4"/>
    </row>
    <row r="514" spans="1:29" ht="13.5" customHeight="1" x14ac:dyDescent="0.2">
      <c r="A514" s="2"/>
      <c r="B514" s="155"/>
      <c r="C514" s="4"/>
      <c r="D514" s="2"/>
      <c r="G514" s="2"/>
      <c r="V514" s="4"/>
      <c r="W514" s="4"/>
      <c r="X514" s="4"/>
      <c r="Y514" s="4"/>
      <c r="Z514" s="4"/>
      <c r="AA514" s="4"/>
      <c r="AB514" s="4"/>
      <c r="AC514" s="4"/>
    </row>
    <row r="515" spans="1:29" ht="13.5" customHeight="1" x14ac:dyDescent="0.2">
      <c r="A515" s="2"/>
      <c r="B515" s="155"/>
      <c r="C515" s="4"/>
      <c r="D515" s="2"/>
      <c r="G515" s="2"/>
      <c r="V515" s="4"/>
      <c r="W515" s="4"/>
      <c r="X515" s="4"/>
      <c r="Y515" s="4"/>
      <c r="Z515" s="4"/>
      <c r="AA515" s="4"/>
      <c r="AB515" s="4"/>
      <c r="AC515" s="4"/>
    </row>
    <row r="516" spans="1:29" ht="13.5" customHeight="1" x14ac:dyDescent="0.2">
      <c r="A516" s="2"/>
      <c r="B516" s="155"/>
      <c r="C516" s="4"/>
      <c r="D516" s="2"/>
      <c r="G516" s="2"/>
      <c r="V516" s="4"/>
      <c r="W516" s="4"/>
      <c r="X516" s="4"/>
      <c r="Y516" s="4"/>
      <c r="Z516" s="4"/>
      <c r="AA516" s="4"/>
      <c r="AB516" s="4"/>
      <c r="AC516" s="4"/>
    </row>
    <row r="517" spans="1:29" ht="13.5" customHeight="1" x14ac:dyDescent="0.2">
      <c r="A517" s="2"/>
      <c r="B517" s="155"/>
      <c r="C517" s="4"/>
      <c r="D517" s="2"/>
      <c r="G517" s="2"/>
      <c r="V517" s="4"/>
      <c r="W517" s="4"/>
      <c r="X517" s="4"/>
      <c r="Y517" s="4"/>
      <c r="Z517" s="4"/>
      <c r="AA517" s="4"/>
      <c r="AB517" s="4"/>
      <c r="AC517" s="4"/>
    </row>
    <row r="518" spans="1:29" ht="13.5" customHeight="1" x14ac:dyDescent="0.2">
      <c r="A518" s="2"/>
      <c r="B518" s="155"/>
      <c r="C518" s="4"/>
      <c r="D518" s="2"/>
      <c r="G518" s="2"/>
      <c r="V518" s="4"/>
      <c r="W518" s="4"/>
      <c r="X518" s="4"/>
      <c r="Y518" s="4"/>
      <c r="Z518" s="4"/>
      <c r="AA518" s="4"/>
      <c r="AB518" s="4"/>
      <c r="AC518" s="4"/>
    </row>
    <row r="519" spans="1:29" ht="13.5" customHeight="1" x14ac:dyDescent="0.2">
      <c r="A519" s="2"/>
      <c r="B519" s="155"/>
      <c r="C519" s="4"/>
      <c r="D519" s="2"/>
      <c r="G519" s="2"/>
      <c r="V519" s="4"/>
      <c r="W519" s="4"/>
      <c r="X519" s="4"/>
      <c r="Y519" s="4"/>
      <c r="Z519" s="4"/>
      <c r="AA519" s="4"/>
      <c r="AB519" s="4"/>
      <c r="AC519" s="4"/>
    </row>
    <row r="520" spans="1:29" ht="13.5" customHeight="1" x14ac:dyDescent="0.2">
      <c r="A520" s="2"/>
      <c r="B520" s="155"/>
      <c r="C520" s="4"/>
      <c r="D520" s="2"/>
      <c r="G520" s="2"/>
      <c r="V520" s="4"/>
      <c r="W520" s="4"/>
      <c r="X520" s="4"/>
      <c r="Y520" s="4"/>
      <c r="Z520" s="4"/>
      <c r="AA520" s="4"/>
      <c r="AB520" s="4"/>
      <c r="AC520" s="4"/>
    </row>
    <row r="521" spans="1:29" ht="13.5" customHeight="1" x14ac:dyDescent="0.2">
      <c r="A521" s="2"/>
      <c r="B521" s="155"/>
      <c r="C521" s="4"/>
      <c r="D521" s="2"/>
      <c r="G521" s="2"/>
      <c r="V521" s="4"/>
      <c r="W521" s="4"/>
      <c r="X521" s="4"/>
      <c r="Y521" s="4"/>
      <c r="Z521" s="4"/>
      <c r="AA521" s="4"/>
      <c r="AB521" s="4"/>
      <c r="AC521" s="4"/>
    </row>
    <row r="522" spans="1:29" ht="13.5" customHeight="1" x14ac:dyDescent="0.2">
      <c r="A522" s="2"/>
      <c r="B522" s="155"/>
      <c r="C522" s="4"/>
      <c r="D522" s="2"/>
      <c r="G522" s="2"/>
      <c r="V522" s="4"/>
      <c r="W522" s="4"/>
      <c r="X522" s="4"/>
      <c r="Y522" s="4"/>
      <c r="Z522" s="4"/>
      <c r="AA522" s="4"/>
      <c r="AB522" s="4"/>
      <c r="AC522" s="4"/>
    </row>
    <row r="523" spans="1:29" ht="13.5" customHeight="1" x14ac:dyDescent="0.2">
      <c r="A523" s="2"/>
      <c r="B523" s="155"/>
      <c r="C523" s="4"/>
      <c r="D523" s="2"/>
      <c r="G523" s="2"/>
      <c r="V523" s="4"/>
      <c r="W523" s="4"/>
      <c r="X523" s="4"/>
      <c r="Y523" s="4"/>
      <c r="Z523" s="4"/>
      <c r="AA523" s="4"/>
      <c r="AB523" s="4"/>
      <c r="AC523" s="4"/>
    </row>
    <row r="524" spans="1:29" ht="13.5" customHeight="1" x14ac:dyDescent="0.2">
      <c r="A524" s="2"/>
      <c r="B524" s="155"/>
      <c r="C524" s="4"/>
      <c r="D524" s="2"/>
      <c r="G524" s="2"/>
      <c r="V524" s="4"/>
      <c r="W524" s="4"/>
      <c r="X524" s="4"/>
      <c r="Y524" s="4"/>
      <c r="Z524" s="4"/>
      <c r="AA524" s="4"/>
      <c r="AB524" s="4"/>
      <c r="AC524" s="4"/>
    </row>
    <row r="525" spans="1:29" ht="13.5" customHeight="1" x14ac:dyDescent="0.2">
      <c r="A525" s="2"/>
      <c r="B525" s="155"/>
      <c r="C525" s="4"/>
      <c r="D525" s="2"/>
      <c r="G525" s="2"/>
      <c r="V525" s="4"/>
      <c r="W525" s="4"/>
      <c r="X525" s="4"/>
      <c r="Y525" s="4"/>
      <c r="Z525" s="4"/>
      <c r="AA525" s="4"/>
      <c r="AB525" s="4"/>
      <c r="AC525" s="4"/>
    </row>
    <row r="526" spans="1:29" ht="13.5" customHeight="1" x14ac:dyDescent="0.2">
      <c r="A526" s="2"/>
      <c r="B526" s="155"/>
      <c r="C526" s="4"/>
      <c r="D526" s="2"/>
      <c r="G526" s="2"/>
      <c r="V526" s="4"/>
      <c r="W526" s="4"/>
      <c r="X526" s="4"/>
      <c r="Y526" s="4"/>
      <c r="Z526" s="4"/>
      <c r="AA526" s="4"/>
      <c r="AB526" s="4"/>
      <c r="AC526" s="4"/>
    </row>
    <row r="527" spans="1:29" ht="13.5" customHeight="1" x14ac:dyDescent="0.2">
      <c r="A527" s="2"/>
      <c r="B527" s="155"/>
      <c r="C527" s="4"/>
      <c r="D527" s="2"/>
      <c r="G527" s="2"/>
      <c r="V527" s="4"/>
      <c r="W527" s="4"/>
      <c r="X527" s="4"/>
      <c r="Y527" s="4"/>
      <c r="Z527" s="4"/>
      <c r="AA527" s="4"/>
      <c r="AB527" s="4"/>
      <c r="AC527" s="4"/>
    </row>
    <row r="528" spans="1:29" ht="13.5" customHeight="1" x14ac:dyDescent="0.2">
      <c r="A528" s="2"/>
      <c r="B528" s="155"/>
      <c r="C528" s="4"/>
      <c r="D528" s="2"/>
      <c r="G528" s="2"/>
      <c r="V528" s="4"/>
      <c r="W528" s="4"/>
      <c r="X528" s="4"/>
      <c r="Y528" s="4"/>
      <c r="Z528" s="4"/>
      <c r="AA528" s="4"/>
      <c r="AB528" s="4"/>
      <c r="AC528" s="4"/>
    </row>
    <row r="529" spans="1:29" ht="13.5" customHeight="1" x14ac:dyDescent="0.2">
      <c r="A529" s="2"/>
      <c r="B529" s="155"/>
      <c r="C529" s="4"/>
      <c r="D529" s="2"/>
      <c r="G529" s="2"/>
      <c r="V529" s="4"/>
      <c r="W529" s="4"/>
      <c r="X529" s="4"/>
      <c r="Y529" s="4"/>
      <c r="Z529" s="4"/>
      <c r="AA529" s="4"/>
      <c r="AB529" s="4"/>
      <c r="AC529" s="4"/>
    </row>
    <row r="530" spans="1:29" ht="13.5" customHeight="1" x14ac:dyDescent="0.2">
      <c r="A530" s="2"/>
      <c r="B530" s="155"/>
      <c r="C530" s="4"/>
      <c r="D530" s="2"/>
      <c r="G530" s="2"/>
      <c r="V530" s="4"/>
      <c r="W530" s="4"/>
      <c r="X530" s="4"/>
      <c r="Y530" s="4"/>
      <c r="Z530" s="4"/>
      <c r="AA530" s="4"/>
      <c r="AB530" s="4"/>
      <c r="AC530" s="4"/>
    </row>
    <row r="531" spans="1:29" ht="13.5" customHeight="1" x14ac:dyDescent="0.2">
      <c r="A531" s="2"/>
      <c r="B531" s="155"/>
      <c r="C531" s="4"/>
      <c r="D531" s="2"/>
      <c r="G531" s="2"/>
      <c r="V531" s="4"/>
      <c r="W531" s="4"/>
      <c r="X531" s="4"/>
      <c r="Y531" s="4"/>
      <c r="Z531" s="4"/>
      <c r="AA531" s="4"/>
      <c r="AB531" s="4"/>
      <c r="AC531" s="4"/>
    </row>
    <row r="532" spans="1:29" ht="13.5" customHeight="1" x14ac:dyDescent="0.2">
      <c r="A532" s="2"/>
      <c r="B532" s="155"/>
      <c r="C532" s="4"/>
      <c r="D532" s="2"/>
      <c r="G532" s="2"/>
      <c r="V532" s="4"/>
      <c r="W532" s="4"/>
      <c r="X532" s="4"/>
      <c r="Y532" s="4"/>
      <c r="Z532" s="4"/>
      <c r="AA532" s="4"/>
      <c r="AB532" s="4"/>
      <c r="AC532" s="4"/>
    </row>
    <row r="533" spans="1:29" ht="13.5" customHeight="1" x14ac:dyDescent="0.2">
      <c r="A533" s="2"/>
      <c r="B533" s="155"/>
      <c r="C533" s="4"/>
      <c r="D533" s="2"/>
      <c r="G533" s="2"/>
      <c r="V533" s="4"/>
      <c r="W533" s="4"/>
      <c r="X533" s="4"/>
      <c r="Y533" s="4"/>
      <c r="Z533" s="4"/>
      <c r="AA533" s="4"/>
      <c r="AB533" s="4"/>
      <c r="AC533" s="4"/>
    </row>
    <row r="534" spans="1:29" ht="13.5" customHeight="1" x14ac:dyDescent="0.2">
      <c r="A534" s="2"/>
      <c r="B534" s="155"/>
      <c r="C534" s="4"/>
      <c r="D534" s="2"/>
      <c r="G534" s="2"/>
      <c r="V534" s="4"/>
      <c r="W534" s="4"/>
      <c r="X534" s="4"/>
      <c r="Y534" s="4"/>
      <c r="Z534" s="4"/>
      <c r="AA534" s="4"/>
      <c r="AB534" s="4"/>
      <c r="AC534" s="4"/>
    </row>
    <row r="535" spans="1:29" ht="13.5" customHeight="1" x14ac:dyDescent="0.2">
      <c r="A535" s="2"/>
      <c r="B535" s="155"/>
      <c r="C535" s="4"/>
      <c r="D535" s="2"/>
      <c r="G535" s="2"/>
      <c r="V535" s="4"/>
      <c r="W535" s="4"/>
      <c r="X535" s="4"/>
      <c r="Y535" s="4"/>
      <c r="Z535" s="4"/>
      <c r="AA535" s="4"/>
      <c r="AB535" s="4"/>
      <c r="AC535" s="4"/>
    </row>
    <row r="536" spans="1:29" ht="13.5" customHeight="1" x14ac:dyDescent="0.2">
      <c r="A536" s="2"/>
      <c r="B536" s="155"/>
      <c r="C536" s="4"/>
      <c r="D536" s="2"/>
      <c r="G536" s="2"/>
      <c r="V536" s="4"/>
      <c r="W536" s="4"/>
      <c r="X536" s="4"/>
      <c r="Y536" s="4"/>
      <c r="Z536" s="4"/>
      <c r="AA536" s="4"/>
      <c r="AB536" s="4"/>
      <c r="AC536" s="4"/>
    </row>
    <row r="537" spans="1:29" ht="13.5" customHeight="1" x14ac:dyDescent="0.2">
      <c r="A537" s="2"/>
      <c r="B537" s="155"/>
      <c r="C537" s="4"/>
      <c r="D537" s="2"/>
      <c r="G537" s="2"/>
      <c r="V537" s="4"/>
      <c r="W537" s="4"/>
      <c r="X537" s="4"/>
      <c r="Y537" s="4"/>
      <c r="Z537" s="4"/>
      <c r="AA537" s="4"/>
      <c r="AB537" s="4"/>
      <c r="AC537" s="4"/>
    </row>
    <row r="538" spans="1:29" ht="13.5" customHeight="1" x14ac:dyDescent="0.2">
      <c r="A538" s="2"/>
      <c r="B538" s="155"/>
      <c r="C538" s="4"/>
      <c r="D538" s="2"/>
      <c r="G538" s="2"/>
      <c r="V538" s="4"/>
      <c r="W538" s="4"/>
      <c r="X538" s="4"/>
      <c r="Y538" s="4"/>
      <c r="Z538" s="4"/>
      <c r="AA538" s="4"/>
      <c r="AB538" s="4"/>
      <c r="AC538" s="4"/>
    </row>
    <row r="539" spans="1:29" ht="13.5" customHeight="1" x14ac:dyDescent="0.2">
      <c r="A539" s="2"/>
      <c r="B539" s="155"/>
      <c r="C539" s="4"/>
      <c r="D539" s="2"/>
      <c r="G539" s="2"/>
      <c r="V539" s="4"/>
      <c r="W539" s="4"/>
      <c r="X539" s="4"/>
      <c r="Y539" s="4"/>
      <c r="Z539" s="4"/>
      <c r="AA539" s="4"/>
      <c r="AB539" s="4"/>
      <c r="AC539" s="4"/>
    </row>
    <row r="540" spans="1:29" ht="13.5" customHeight="1" x14ac:dyDescent="0.2">
      <c r="A540" s="2"/>
      <c r="B540" s="155"/>
      <c r="C540" s="4"/>
      <c r="D540" s="2"/>
      <c r="G540" s="2"/>
      <c r="V540" s="4"/>
      <c r="W540" s="4"/>
      <c r="X540" s="4"/>
      <c r="Y540" s="4"/>
      <c r="Z540" s="4"/>
      <c r="AA540" s="4"/>
      <c r="AB540" s="4"/>
      <c r="AC540" s="4"/>
    </row>
    <row r="541" spans="1:29" ht="13.5" customHeight="1" x14ac:dyDescent="0.2">
      <c r="A541" s="2"/>
      <c r="B541" s="155"/>
      <c r="C541" s="4"/>
      <c r="D541" s="2"/>
      <c r="G541" s="2"/>
      <c r="V541" s="4"/>
      <c r="W541" s="4"/>
      <c r="X541" s="4"/>
      <c r="Y541" s="4"/>
      <c r="Z541" s="4"/>
      <c r="AA541" s="4"/>
      <c r="AB541" s="4"/>
      <c r="AC541" s="4"/>
    </row>
    <row r="542" spans="1:29" ht="13.5" customHeight="1" x14ac:dyDescent="0.2">
      <c r="A542" s="2"/>
      <c r="B542" s="155"/>
      <c r="C542" s="4"/>
      <c r="D542" s="2"/>
      <c r="G542" s="2"/>
      <c r="V542" s="4"/>
      <c r="W542" s="4"/>
      <c r="X542" s="4"/>
      <c r="Y542" s="4"/>
      <c r="Z542" s="4"/>
      <c r="AA542" s="4"/>
      <c r="AB542" s="4"/>
      <c r="AC542" s="4"/>
    </row>
    <row r="543" spans="1:29" ht="13.5" customHeight="1" x14ac:dyDescent="0.2">
      <c r="A543" s="2"/>
      <c r="B543" s="155"/>
      <c r="C543" s="4"/>
      <c r="D543" s="2"/>
      <c r="G543" s="2"/>
      <c r="V543" s="4"/>
      <c r="W543" s="4"/>
      <c r="X543" s="4"/>
      <c r="Y543" s="4"/>
      <c r="Z543" s="4"/>
      <c r="AA543" s="4"/>
      <c r="AB543" s="4"/>
      <c r="AC543" s="4"/>
    </row>
    <row r="544" spans="1:29" ht="13.5" customHeight="1" x14ac:dyDescent="0.2">
      <c r="A544" s="2"/>
      <c r="B544" s="155"/>
      <c r="C544" s="4"/>
      <c r="D544" s="2"/>
      <c r="G544" s="2"/>
      <c r="V544" s="4"/>
      <c r="W544" s="4"/>
      <c r="X544" s="4"/>
      <c r="Y544" s="4"/>
      <c r="Z544" s="4"/>
      <c r="AA544" s="4"/>
      <c r="AB544" s="4"/>
      <c r="AC544" s="4"/>
    </row>
    <row r="545" spans="1:29" ht="13.5" customHeight="1" x14ac:dyDescent="0.2">
      <c r="A545" s="2"/>
      <c r="B545" s="155"/>
      <c r="C545" s="4"/>
      <c r="D545" s="2"/>
      <c r="G545" s="2"/>
      <c r="V545" s="4"/>
      <c r="W545" s="4"/>
      <c r="X545" s="4"/>
      <c r="Y545" s="4"/>
      <c r="Z545" s="4"/>
      <c r="AA545" s="4"/>
      <c r="AB545" s="4"/>
      <c r="AC545" s="4"/>
    </row>
    <row r="546" spans="1:29" ht="13.5" customHeight="1" x14ac:dyDescent="0.2">
      <c r="A546" s="2"/>
      <c r="B546" s="155"/>
      <c r="C546" s="4"/>
      <c r="D546" s="2"/>
      <c r="G546" s="2"/>
      <c r="V546" s="4"/>
      <c r="W546" s="4"/>
      <c r="X546" s="4"/>
      <c r="Y546" s="4"/>
      <c r="Z546" s="4"/>
      <c r="AA546" s="4"/>
      <c r="AB546" s="4"/>
      <c r="AC546" s="4"/>
    </row>
    <row r="547" spans="1:29" ht="13.5" customHeight="1" x14ac:dyDescent="0.2">
      <c r="A547" s="2"/>
      <c r="B547" s="155"/>
      <c r="C547" s="4"/>
      <c r="D547" s="2"/>
      <c r="G547" s="2"/>
      <c r="V547" s="4"/>
      <c r="W547" s="4"/>
      <c r="X547" s="4"/>
      <c r="Y547" s="4"/>
      <c r="Z547" s="4"/>
      <c r="AA547" s="4"/>
      <c r="AB547" s="4"/>
      <c r="AC547" s="4"/>
    </row>
    <row r="548" spans="1:29" ht="13.5" customHeight="1" x14ac:dyDescent="0.2">
      <c r="A548" s="2"/>
      <c r="B548" s="155"/>
      <c r="C548" s="4"/>
      <c r="D548" s="2"/>
      <c r="G548" s="2"/>
      <c r="V548" s="4"/>
      <c r="W548" s="4"/>
      <c r="X548" s="4"/>
      <c r="Y548" s="4"/>
      <c r="Z548" s="4"/>
      <c r="AA548" s="4"/>
      <c r="AB548" s="4"/>
      <c r="AC548" s="4"/>
    </row>
    <row r="549" spans="1:29" ht="13.5" customHeight="1" x14ac:dyDescent="0.2">
      <c r="A549" s="2"/>
      <c r="B549" s="155"/>
      <c r="C549" s="4"/>
      <c r="D549" s="2"/>
      <c r="G549" s="2"/>
      <c r="V549" s="4"/>
      <c r="W549" s="4"/>
      <c r="X549" s="4"/>
      <c r="Y549" s="4"/>
      <c r="Z549" s="4"/>
      <c r="AA549" s="4"/>
      <c r="AB549" s="4"/>
      <c r="AC549" s="4"/>
    </row>
    <row r="550" spans="1:29" ht="13.5" customHeight="1" x14ac:dyDescent="0.2">
      <c r="A550" s="2"/>
      <c r="B550" s="155"/>
      <c r="C550" s="4"/>
      <c r="D550" s="2"/>
      <c r="G550" s="2"/>
      <c r="V550" s="4"/>
      <c r="W550" s="4"/>
      <c r="X550" s="4"/>
      <c r="Y550" s="4"/>
      <c r="Z550" s="4"/>
      <c r="AA550" s="4"/>
      <c r="AB550" s="4"/>
      <c r="AC550" s="4"/>
    </row>
    <row r="551" spans="1:29" ht="13.5" customHeight="1" x14ac:dyDescent="0.2">
      <c r="A551" s="2"/>
      <c r="B551" s="155"/>
      <c r="C551" s="4"/>
      <c r="D551" s="2"/>
      <c r="G551" s="2"/>
      <c r="V551" s="4"/>
      <c r="W551" s="4"/>
      <c r="X551" s="4"/>
      <c r="Y551" s="4"/>
      <c r="Z551" s="4"/>
      <c r="AA551" s="4"/>
      <c r="AB551" s="4"/>
      <c r="AC551" s="4"/>
    </row>
    <row r="552" spans="1:29" ht="13.5" customHeight="1" x14ac:dyDescent="0.2">
      <c r="A552" s="2"/>
      <c r="B552" s="155"/>
      <c r="C552" s="4"/>
      <c r="D552" s="2"/>
      <c r="G552" s="2"/>
      <c r="V552" s="4"/>
      <c r="W552" s="4"/>
      <c r="X552" s="4"/>
      <c r="Y552" s="4"/>
      <c r="Z552" s="4"/>
      <c r="AA552" s="4"/>
      <c r="AB552" s="4"/>
      <c r="AC552" s="4"/>
    </row>
    <row r="553" spans="1:29" ht="13.5" customHeight="1" x14ac:dyDescent="0.2">
      <c r="A553" s="2"/>
      <c r="B553" s="155"/>
      <c r="C553" s="4"/>
      <c r="D553" s="2"/>
      <c r="G553" s="2"/>
      <c r="V553" s="4"/>
      <c r="W553" s="4"/>
      <c r="X553" s="4"/>
      <c r="Y553" s="4"/>
      <c r="Z553" s="4"/>
      <c r="AA553" s="4"/>
      <c r="AB553" s="4"/>
      <c r="AC553" s="4"/>
    </row>
    <row r="554" spans="1:29" ht="13.5" customHeight="1" x14ac:dyDescent="0.2">
      <c r="A554" s="2"/>
      <c r="B554" s="155"/>
      <c r="C554" s="4"/>
      <c r="D554" s="2"/>
      <c r="G554" s="2"/>
      <c r="V554" s="4"/>
      <c r="W554" s="4"/>
      <c r="X554" s="4"/>
      <c r="Y554" s="4"/>
      <c r="Z554" s="4"/>
      <c r="AA554" s="4"/>
      <c r="AB554" s="4"/>
      <c r="AC554" s="4"/>
    </row>
    <row r="555" spans="1:29" ht="13.5" customHeight="1" x14ac:dyDescent="0.2">
      <c r="A555" s="2"/>
      <c r="B555" s="155"/>
      <c r="C555" s="4"/>
      <c r="D555" s="2"/>
      <c r="G555" s="2"/>
      <c r="V555" s="4"/>
      <c r="W555" s="4"/>
      <c r="X555" s="4"/>
      <c r="Y555" s="4"/>
      <c r="Z555" s="4"/>
      <c r="AA555" s="4"/>
      <c r="AB555" s="4"/>
      <c r="AC555" s="4"/>
    </row>
    <row r="556" spans="1:29" ht="13.5" customHeight="1" x14ac:dyDescent="0.2">
      <c r="A556" s="2"/>
      <c r="B556" s="155"/>
      <c r="C556" s="4"/>
      <c r="D556" s="2"/>
      <c r="G556" s="2"/>
      <c r="V556" s="4"/>
      <c r="W556" s="4"/>
      <c r="X556" s="4"/>
      <c r="Y556" s="4"/>
      <c r="Z556" s="4"/>
      <c r="AA556" s="4"/>
      <c r="AB556" s="4"/>
      <c r="AC556" s="4"/>
    </row>
    <row r="557" spans="1:29" ht="13.5" customHeight="1" x14ac:dyDescent="0.2">
      <c r="A557" s="2"/>
      <c r="B557" s="155"/>
      <c r="C557" s="4"/>
      <c r="D557" s="2"/>
      <c r="G557" s="2"/>
      <c r="V557" s="4"/>
      <c r="W557" s="4"/>
      <c r="X557" s="4"/>
      <c r="Y557" s="4"/>
      <c r="Z557" s="4"/>
      <c r="AA557" s="4"/>
      <c r="AB557" s="4"/>
      <c r="AC557" s="4"/>
    </row>
    <row r="558" spans="1:29" ht="13.5" customHeight="1" x14ac:dyDescent="0.2">
      <c r="A558" s="2"/>
      <c r="B558" s="155"/>
      <c r="C558" s="4"/>
      <c r="D558" s="2"/>
      <c r="G558" s="2"/>
      <c r="V558" s="4"/>
      <c r="W558" s="4"/>
      <c r="X558" s="4"/>
      <c r="Y558" s="4"/>
      <c r="Z558" s="4"/>
      <c r="AA558" s="4"/>
      <c r="AB558" s="4"/>
      <c r="AC558" s="4"/>
    </row>
    <row r="559" spans="1:29" ht="13.5" customHeight="1" x14ac:dyDescent="0.2">
      <c r="A559" s="2"/>
      <c r="B559" s="155"/>
      <c r="C559" s="4"/>
      <c r="D559" s="2"/>
      <c r="G559" s="2"/>
      <c r="V559" s="4"/>
      <c r="W559" s="4"/>
      <c r="X559" s="4"/>
      <c r="Y559" s="4"/>
      <c r="Z559" s="4"/>
      <c r="AA559" s="4"/>
      <c r="AB559" s="4"/>
      <c r="AC559" s="4"/>
    </row>
    <row r="560" spans="1:29" ht="13.5" customHeight="1" x14ac:dyDescent="0.2">
      <c r="A560" s="2"/>
      <c r="B560" s="155"/>
      <c r="C560" s="4"/>
      <c r="D560" s="2"/>
      <c r="G560" s="2"/>
      <c r="V560" s="4"/>
      <c r="W560" s="4"/>
      <c r="X560" s="4"/>
      <c r="Y560" s="4"/>
      <c r="Z560" s="4"/>
      <c r="AA560" s="4"/>
      <c r="AB560" s="4"/>
      <c r="AC560" s="4"/>
    </row>
    <row r="561" spans="1:29" ht="13.5" customHeight="1" x14ac:dyDescent="0.2">
      <c r="A561" s="2"/>
      <c r="B561" s="155"/>
      <c r="C561" s="4"/>
      <c r="D561" s="2"/>
      <c r="G561" s="2"/>
      <c r="V561" s="4"/>
      <c r="W561" s="4"/>
      <c r="X561" s="4"/>
      <c r="Y561" s="4"/>
      <c r="Z561" s="4"/>
      <c r="AA561" s="4"/>
      <c r="AB561" s="4"/>
      <c r="AC561" s="4"/>
    </row>
    <row r="562" spans="1:29" ht="13.5" customHeight="1" x14ac:dyDescent="0.2">
      <c r="A562" s="2"/>
      <c r="B562" s="155"/>
      <c r="C562" s="4"/>
      <c r="D562" s="2"/>
      <c r="G562" s="2"/>
      <c r="V562" s="4"/>
      <c r="W562" s="4"/>
      <c r="X562" s="4"/>
      <c r="Y562" s="4"/>
      <c r="Z562" s="4"/>
      <c r="AA562" s="4"/>
      <c r="AB562" s="4"/>
      <c r="AC562" s="4"/>
    </row>
    <row r="563" spans="1:29" ht="13.5" customHeight="1" x14ac:dyDescent="0.2">
      <c r="A563" s="2"/>
      <c r="B563" s="155"/>
      <c r="C563" s="4"/>
      <c r="D563" s="2"/>
      <c r="G563" s="2"/>
      <c r="V563" s="4"/>
      <c r="W563" s="4"/>
      <c r="X563" s="4"/>
      <c r="Y563" s="4"/>
      <c r="Z563" s="4"/>
      <c r="AA563" s="4"/>
      <c r="AB563" s="4"/>
      <c r="AC563" s="4"/>
    </row>
    <row r="564" spans="1:29" ht="13.5" customHeight="1" x14ac:dyDescent="0.2">
      <c r="A564" s="2"/>
      <c r="B564" s="155"/>
      <c r="C564" s="4"/>
      <c r="D564" s="2"/>
      <c r="G564" s="2"/>
      <c r="V564" s="4"/>
      <c r="W564" s="4"/>
      <c r="X564" s="4"/>
      <c r="Y564" s="4"/>
      <c r="Z564" s="4"/>
      <c r="AA564" s="4"/>
      <c r="AB564" s="4"/>
      <c r="AC564" s="4"/>
    </row>
    <row r="565" spans="1:29" ht="13.5" customHeight="1" x14ac:dyDescent="0.2">
      <c r="A565" s="2"/>
      <c r="B565" s="155"/>
      <c r="C565" s="4"/>
      <c r="D565" s="2"/>
      <c r="G565" s="2"/>
      <c r="V565" s="4"/>
      <c r="W565" s="4"/>
      <c r="X565" s="4"/>
      <c r="Y565" s="4"/>
      <c r="Z565" s="4"/>
      <c r="AA565" s="4"/>
      <c r="AB565" s="4"/>
      <c r="AC565" s="4"/>
    </row>
    <row r="566" spans="1:29" ht="13.5" customHeight="1" x14ac:dyDescent="0.2">
      <c r="A566" s="2"/>
      <c r="B566" s="155"/>
      <c r="C566" s="4"/>
      <c r="D566" s="2"/>
      <c r="G566" s="2"/>
      <c r="V566" s="4"/>
      <c r="W566" s="4"/>
      <c r="X566" s="4"/>
      <c r="Y566" s="4"/>
      <c r="Z566" s="4"/>
      <c r="AA566" s="4"/>
      <c r="AB566" s="4"/>
      <c r="AC566" s="4"/>
    </row>
    <row r="567" spans="1:29" ht="13.5" customHeight="1" x14ac:dyDescent="0.2">
      <c r="A567" s="2"/>
      <c r="B567" s="155"/>
      <c r="C567" s="4"/>
      <c r="D567" s="2"/>
      <c r="G567" s="2"/>
      <c r="V567" s="4"/>
      <c r="W567" s="4"/>
      <c r="X567" s="4"/>
      <c r="Y567" s="4"/>
      <c r="Z567" s="4"/>
      <c r="AA567" s="4"/>
      <c r="AB567" s="4"/>
      <c r="AC567" s="4"/>
    </row>
    <row r="568" spans="1:29" ht="13.5" customHeight="1" x14ac:dyDescent="0.2">
      <c r="A568" s="2"/>
      <c r="B568" s="155"/>
      <c r="C568" s="4"/>
      <c r="D568" s="2"/>
      <c r="G568" s="2"/>
      <c r="V568" s="4"/>
      <c r="W568" s="4"/>
      <c r="X568" s="4"/>
      <c r="Y568" s="4"/>
      <c r="Z568" s="4"/>
      <c r="AA568" s="4"/>
      <c r="AB568" s="4"/>
      <c r="AC568" s="4"/>
    </row>
    <row r="569" spans="1:29" ht="13.5" customHeight="1" x14ac:dyDescent="0.2">
      <c r="A569" s="2"/>
      <c r="B569" s="155"/>
      <c r="C569" s="4"/>
      <c r="D569" s="2"/>
      <c r="G569" s="2"/>
      <c r="V569" s="4"/>
      <c r="W569" s="4"/>
      <c r="X569" s="4"/>
      <c r="Y569" s="4"/>
      <c r="Z569" s="4"/>
      <c r="AA569" s="4"/>
      <c r="AB569" s="4"/>
      <c r="AC569" s="4"/>
    </row>
    <row r="570" spans="1:29" ht="13.5" customHeight="1" x14ac:dyDescent="0.2">
      <c r="A570" s="2"/>
      <c r="B570" s="155"/>
      <c r="C570" s="4"/>
      <c r="D570" s="2"/>
      <c r="G570" s="2"/>
      <c r="V570" s="4"/>
      <c r="W570" s="4"/>
      <c r="X570" s="4"/>
      <c r="Y570" s="4"/>
      <c r="Z570" s="4"/>
      <c r="AA570" s="4"/>
      <c r="AB570" s="4"/>
      <c r="AC570" s="4"/>
    </row>
    <row r="571" spans="1:29" ht="13.5" customHeight="1" x14ac:dyDescent="0.2">
      <c r="A571" s="2"/>
      <c r="B571" s="155"/>
      <c r="C571" s="4"/>
      <c r="D571" s="2"/>
      <c r="G571" s="2"/>
      <c r="V571" s="4"/>
      <c r="W571" s="4"/>
      <c r="X571" s="4"/>
      <c r="Y571" s="4"/>
      <c r="Z571" s="4"/>
      <c r="AA571" s="4"/>
      <c r="AB571" s="4"/>
      <c r="AC571" s="4"/>
    </row>
    <row r="572" spans="1:29" ht="13.5" customHeight="1" x14ac:dyDescent="0.2">
      <c r="A572" s="2"/>
      <c r="B572" s="155"/>
      <c r="C572" s="4"/>
      <c r="D572" s="2"/>
      <c r="G572" s="2"/>
      <c r="V572" s="4"/>
      <c r="W572" s="4"/>
      <c r="X572" s="4"/>
      <c r="Y572" s="4"/>
      <c r="Z572" s="4"/>
      <c r="AA572" s="4"/>
      <c r="AB572" s="4"/>
      <c r="AC572" s="4"/>
    </row>
    <row r="573" spans="1:29" ht="13.5" customHeight="1" x14ac:dyDescent="0.2">
      <c r="A573" s="2"/>
      <c r="B573" s="155"/>
      <c r="C573" s="4"/>
      <c r="D573" s="2"/>
      <c r="G573" s="2"/>
      <c r="V573" s="4"/>
      <c r="W573" s="4"/>
      <c r="X573" s="4"/>
      <c r="Y573" s="4"/>
      <c r="Z573" s="4"/>
      <c r="AA573" s="4"/>
      <c r="AB573" s="4"/>
      <c r="AC573" s="4"/>
    </row>
    <row r="574" spans="1:29" ht="13.5" customHeight="1" x14ac:dyDescent="0.2">
      <c r="A574" s="2"/>
      <c r="B574" s="155"/>
      <c r="C574" s="4"/>
      <c r="D574" s="2"/>
      <c r="G574" s="2"/>
      <c r="V574" s="4"/>
      <c r="W574" s="4"/>
      <c r="X574" s="4"/>
      <c r="Y574" s="4"/>
      <c r="Z574" s="4"/>
      <c r="AA574" s="4"/>
      <c r="AB574" s="4"/>
      <c r="AC574" s="4"/>
    </row>
    <row r="575" spans="1:29" ht="13.5" customHeight="1" x14ac:dyDescent="0.2">
      <c r="A575" s="2"/>
      <c r="B575" s="155"/>
      <c r="C575" s="4"/>
      <c r="D575" s="2"/>
      <c r="G575" s="2"/>
      <c r="V575" s="4"/>
      <c r="W575" s="4"/>
      <c r="X575" s="4"/>
      <c r="Y575" s="4"/>
      <c r="Z575" s="4"/>
      <c r="AA575" s="4"/>
      <c r="AB575" s="4"/>
      <c r="AC575" s="4"/>
    </row>
    <row r="576" spans="1:29" ht="13.5" customHeight="1" x14ac:dyDescent="0.2">
      <c r="A576" s="2"/>
      <c r="B576" s="155"/>
      <c r="C576" s="4"/>
      <c r="D576" s="2"/>
      <c r="G576" s="2"/>
      <c r="V576" s="4"/>
      <c r="W576" s="4"/>
      <c r="X576" s="4"/>
      <c r="Y576" s="4"/>
      <c r="Z576" s="4"/>
      <c r="AA576" s="4"/>
      <c r="AB576" s="4"/>
      <c r="AC576" s="4"/>
    </row>
    <row r="577" spans="1:29" ht="13.5" customHeight="1" x14ac:dyDescent="0.2">
      <c r="A577" s="2"/>
      <c r="B577" s="155"/>
      <c r="C577" s="4"/>
      <c r="D577" s="2"/>
      <c r="G577" s="2"/>
      <c r="V577" s="4"/>
      <c r="W577" s="4"/>
      <c r="X577" s="4"/>
      <c r="Y577" s="4"/>
      <c r="Z577" s="4"/>
      <c r="AA577" s="4"/>
      <c r="AB577" s="4"/>
      <c r="AC577" s="4"/>
    </row>
    <row r="578" spans="1:29" ht="13.5" customHeight="1" x14ac:dyDescent="0.2">
      <c r="A578" s="2"/>
      <c r="B578" s="155"/>
      <c r="C578" s="4"/>
      <c r="D578" s="2"/>
      <c r="G578" s="2"/>
      <c r="V578" s="4"/>
      <c r="W578" s="4"/>
      <c r="X578" s="4"/>
      <c r="Y578" s="4"/>
      <c r="Z578" s="4"/>
      <c r="AA578" s="4"/>
      <c r="AB578" s="4"/>
      <c r="AC578" s="4"/>
    </row>
    <row r="579" spans="1:29" ht="13.5" customHeight="1" x14ac:dyDescent="0.2">
      <c r="A579" s="2"/>
      <c r="B579" s="155"/>
      <c r="C579" s="4"/>
      <c r="D579" s="2"/>
      <c r="G579" s="2"/>
      <c r="V579" s="4"/>
      <c r="W579" s="4"/>
      <c r="X579" s="4"/>
      <c r="Y579" s="4"/>
      <c r="Z579" s="4"/>
      <c r="AA579" s="4"/>
      <c r="AB579" s="4"/>
      <c r="AC579" s="4"/>
    </row>
    <row r="580" spans="1:29" ht="13.5" customHeight="1" x14ac:dyDescent="0.2">
      <c r="A580" s="2"/>
      <c r="B580" s="155"/>
      <c r="C580" s="4"/>
      <c r="D580" s="2"/>
      <c r="G580" s="2"/>
      <c r="V580" s="4"/>
      <c r="W580" s="4"/>
      <c r="X580" s="4"/>
      <c r="Y580" s="4"/>
      <c r="Z580" s="4"/>
      <c r="AA580" s="4"/>
      <c r="AB580" s="4"/>
      <c r="AC580" s="4"/>
    </row>
    <row r="581" spans="1:29" ht="13.5" customHeight="1" x14ac:dyDescent="0.2">
      <c r="A581" s="2"/>
      <c r="B581" s="155"/>
      <c r="C581" s="4"/>
      <c r="D581" s="2"/>
      <c r="G581" s="2"/>
      <c r="V581" s="4"/>
      <c r="W581" s="4"/>
      <c r="X581" s="4"/>
      <c r="Y581" s="4"/>
      <c r="Z581" s="4"/>
      <c r="AA581" s="4"/>
      <c r="AB581" s="4"/>
      <c r="AC581" s="4"/>
    </row>
    <row r="582" spans="1:29" ht="13.5" customHeight="1" x14ac:dyDescent="0.2">
      <c r="A582" s="2"/>
      <c r="B582" s="155"/>
      <c r="C582" s="4"/>
      <c r="D582" s="2"/>
      <c r="G582" s="2"/>
      <c r="V582" s="4"/>
      <c r="W582" s="4"/>
      <c r="X582" s="4"/>
      <c r="Y582" s="4"/>
      <c r="Z582" s="4"/>
      <c r="AA582" s="4"/>
      <c r="AB582" s="4"/>
      <c r="AC582" s="4"/>
    </row>
    <row r="583" spans="1:29" ht="13.5" customHeight="1" x14ac:dyDescent="0.2">
      <c r="A583" s="2"/>
      <c r="B583" s="155"/>
      <c r="C583" s="4"/>
      <c r="D583" s="2"/>
      <c r="G583" s="2"/>
      <c r="V583" s="4"/>
      <c r="W583" s="4"/>
      <c r="X583" s="4"/>
      <c r="Y583" s="4"/>
      <c r="Z583" s="4"/>
      <c r="AA583" s="4"/>
      <c r="AB583" s="4"/>
      <c r="AC583" s="4"/>
    </row>
    <row r="584" spans="1:29" ht="13.5" customHeight="1" x14ac:dyDescent="0.2">
      <c r="A584" s="2"/>
      <c r="B584" s="155"/>
      <c r="C584" s="4"/>
      <c r="D584" s="2"/>
      <c r="G584" s="2"/>
      <c r="V584" s="4"/>
      <c r="W584" s="4"/>
      <c r="X584" s="4"/>
      <c r="Y584" s="4"/>
      <c r="Z584" s="4"/>
      <c r="AA584" s="4"/>
      <c r="AB584" s="4"/>
      <c r="AC584" s="4"/>
    </row>
    <row r="585" spans="1:29" ht="13.5" customHeight="1" x14ac:dyDescent="0.2">
      <c r="A585" s="2"/>
      <c r="B585" s="155"/>
      <c r="C585" s="4"/>
      <c r="D585" s="2"/>
      <c r="G585" s="2"/>
      <c r="V585" s="4"/>
      <c r="W585" s="4"/>
      <c r="X585" s="4"/>
      <c r="Y585" s="4"/>
      <c r="Z585" s="4"/>
      <c r="AA585" s="4"/>
      <c r="AB585" s="4"/>
      <c r="AC585" s="4"/>
    </row>
    <row r="586" spans="1:29" ht="13.5" customHeight="1" x14ac:dyDescent="0.2">
      <c r="A586" s="2"/>
      <c r="B586" s="155"/>
      <c r="C586" s="4"/>
      <c r="D586" s="2"/>
      <c r="G586" s="2"/>
      <c r="V586" s="4"/>
      <c r="W586" s="4"/>
      <c r="X586" s="4"/>
      <c r="Y586" s="4"/>
      <c r="Z586" s="4"/>
      <c r="AA586" s="4"/>
      <c r="AB586" s="4"/>
      <c r="AC586" s="4"/>
    </row>
    <row r="587" spans="1:29" ht="13.5" customHeight="1" x14ac:dyDescent="0.2">
      <c r="A587" s="2"/>
      <c r="B587" s="155"/>
      <c r="C587" s="4"/>
      <c r="D587" s="2"/>
      <c r="G587" s="2"/>
      <c r="V587" s="4"/>
      <c r="W587" s="4"/>
      <c r="X587" s="4"/>
      <c r="Y587" s="4"/>
      <c r="Z587" s="4"/>
      <c r="AA587" s="4"/>
      <c r="AB587" s="4"/>
      <c r="AC587" s="4"/>
    </row>
    <row r="588" spans="1:29" ht="13.5" customHeight="1" x14ac:dyDescent="0.2">
      <c r="A588" s="2"/>
      <c r="B588" s="155"/>
      <c r="C588" s="4"/>
      <c r="D588" s="2"/>
      <c r="G588" s="2"/>
      <c r="V588" s="4"/>
      <c r="W588" s="4"/>
      <c r="X588" s="4"/>
      <c r="Y588" s="4"/>
      <c r="Z588" s="4"/>
      <c r="AA588" s="4"/>
      <c r="AB588" s="4"/>
      <c r="AC588" s="4"/>
    </row>
    <row r="589" spans="1:29" ht="13.5" customHeight="1" x14ac:dyDescent="0.2">
      <c r="A589" s="2"/>
      <c r="B589" s="155"/>
      <c r="C589" s="4"/>
      <c r="D589" s="2"/>
      <c r="G589" s="2"/>
      <c r="V589" s="4"/>
      <c r="W589" s="4"/>
      <c r="X589" s="4"/>
      <c r="Y589" s="4"/>
      <c r="Z589" s="4"/>
      <c r="AA589" s="4"/>
      <c r="AB589" s="4"/>
      <c r="AC589" s="4"/>
    </row>
    <row r="590" spans="1:29" ht="13.5" customHeight="1" x14ac:dyDescent="0.2">
      <c r="A590" s="2"/>
      <c r="B590" s="155"/>
      <c r="C590" s="4"/>
      <c r="D590" s="2"/>
      <c r="G590" s="2"/>
      <c r="V590" s="4"/>
      <c r="W590" s="4"/>
      <c r="X590" s="4"/>
      <c r="Y590" s="4"/>
      <c r="Z590" s="4"/>
      <c r="AA590" s="4"/>
      <c r="AB590" s="4"/>
      <c r="AC590" s="4"/>
    </row>
    <row r="591" spans="1:29" ht="13.5" customHeight="1" x14ac:dyDescent="0.2">
      <c r="A591" s="2"/>
      <c r="B591" s="155"/>
      <c r="C591" s="4"/>
      <c r="D591" s="2"/>
      <c r="G591" s="2"/>
      <c r="V591" s="4"/>
      <c r="W591" s="4"/>
      <c r="X591" s="4"/>
      <c r="Y591" s="4"/>
      <c r="Z591" s="4"/>
      <c r="AA591" s="4"/>
      <c r="AB591" s="4"/>
      <c r="AC591" s="4"/>
    </row>
    <row r="592" spans="1:29" ht="13.5" customHeight="1" x14ac:dyDescent="0.2">
      <c r="A592" s="2"/>
      <c r="B592" s="155"/>
      <c r="C592" s="4"/>
      <c r="D592" s="2"/>
      <c r="G592" s="2"/>
      <c r="V592" s="4"/>
      <c r="W592" s="4"/>
      <c r="X592" s="4"/>
      <c r="Y592" s="4"/>
      <c r="Z592" s="4"/>
      <c r="AA592" s="4"/>
      <c r="AB592" s="4"/>
      <c r="AC592" s="4"/>
    </row>
    <row r="593" spans="1:29" ht="13.5" customHeight="1" x14ac:dyDescent="0.2">
      <c r="A593" s="2"/>
      <c r="B593" s="155"/>
      <c r="C593" s="4"/>
      <c r="D593" s="2"/>
      <c r="G593" s="2"/>
      <c r="V593" s="4"/>
      <c r="W593" s="4"/>
      <c r="X593" s="4"/>
      <c r="Y593" s="4"/>
      <c r="Z593" s="4"/>
      <c r="AA593" s="4"/>
      <c r="AB593" s="4"/>
      <c r="AC593" s="4"/>
    </row>
    <row r="594" spans="1:29" ht="13.5" customHeight="1" x14ac:dyDescent="0.2">
      <c r="A594" s="2"/>
      <c r="B594" s="155"/>
      <c r="C594" s="4"/>
      <c r="D594" s="2"/>
      <c r="G594" s="2"/>
      <c r="V594" s="4"/>
      <c r="W594" s="4"/>
      <c r="X594" s="4"/>
      <c r="Y594" s="4"/>
      <c r="Z594" s="4"/>
      <c r="AA594" s="4"/>
      <c r="AB594" s="4"/>
      <c r="AC594" s="4"/>
    </row>
    <row r="595" spans="1:29" ht="13.5" customHeight="1" x14ac:dyDescent="0.2">
      <c r="A595" s="2"/>
      <c r="B595" s="155"/>
      <c r="C595" s="4"/>
      <c r="D595" s="2"/>
      <c r="G595" s="2"/>
      <c r="V595" s="4"/>
      <c r="W595" s="4"/>
      <c r="X595" s="4"/>
      <c r="Y595" s="4"/>
      <c r="Z595" s="4"/>
      <c r="AA595" s="4"/>
      <c r="AB595" s="4"/>
      <c r="AC595" s="4"/>
    </row>
    <row r="596" spans="1:29" ht="13.5" customHeight="1" x14ac:dyDescent="0.2">
      <c r="A596" s="2"/>
      <c r="B596" s="155"/>
      <c r="C596" s="4"/>
      <c r="D596" s="2"/>
      <c r="G596" s="2"/>
      <c r="V596" s="4"/>
      <c r="W596" s="4"/>
      <c r="X596" s="4"/>
      <c r="Y596" s="4"/>
      <c r="Z596" s="4"/>
      <c r="AA596" s="4"/>
      <c r="AB596" s="4"/>
      <c r="AC596" s="4"/>
    </row>
    <row r="597" spans="1:29" ht="13.5" customHeight="1" x14ac:dyDescent="0.2">
      <c r="A597" s="2"/>
      <c r="B597" s="155"/>
      <c r="C597" s="4"/>
      <c r="D597" s="2"/>
      <c r="G597" s="2"/>
      <c r="V597" s="4"/>
      <c r="W597" s="4"/>
      <c r="X597" s="4"/>
      <c r="Y597" s="4"/>
      <c r="Z597" s="4"/>
      <c r="AA597" s="4"/>
      <c r="AB597" s="4"/>
      <c r="AC597" s="4"/>
    </row>
    <row r="598" spans="1:29" ht="13.5" customHeight="1" x14ac:dyDescent="0.2">
      <c r="A598" s="2"/>
      <c r="B598" s="155"/>
      <c r="C598" s="4"/>
      <c r="D598" s="2"/>
      <c r="G598" s="2"/>
      <c r="V598" s="4"/>
      <c r="W598" s="4"/>
      <c r="X598" s="4"/>
      <c r="Y598" s="4"/>
      <c r="Z598" s="4"/>
      <c r="AA598" s="4"/>
      <c r="AB598" s="4"/>
      <c r="AC598" s="4"/>
    </row>
    <row r="599" spans="1:29" ht="13.5" customHeight="1" x14ac:dyDescent="0.2">
      <c r="A599" s="2"/>
      <c r="B599" s="155"/>
      <c r="C599" s="4"/>
      <c r="D599" s="2"/>
      <c r="G599" s="2"/>
      <c r="V599" s="4"/>
      <c r="W599" s="4"/>
      <c r="X599" s="4"/>
      <c r="Y599" s="4"/>
      <c r="Z599" s="4"/>
      <c r="AA599" s="4"/>
      <c r="AB599" s="4"/>
      <c r="AC599" s="4"/>
    </row>
    <row r="600" spans="1:29" ht="13.5" customHeight="1" x14ac:dyDescent="0.2">
      <c r="A600" s="2"/>
      <c r="B600" s="155"/>
      <c r="C600" s="4"/>
      <c r="D600" s="2"/>
      <c r="G600" s="2"/>
      <c r="V600" s="4"/>
      <c r="W600" s="4"/>
      <c r="X600" s="4"/>
      <c r="Y600" s="4"/>
      <c r="Z600" s="4"/>
      <c r="AA600" s="4"/>
      <c r="AB600" s="4"/>
      <c r="AC600" s="4"/>
    </row>
    <row r="601" spans="1:29" ht="13.5" customHeight="1" x14ac:dyDescent="0.2">
      <c r="A601" s="2"/>
      <c r="B601" s="155"/>
      <c r="C601" s="4"/>
      <c r="D601" s="2"/>
      <c r="G601" s="2"/>
      <c r="V601" s="4"/>
      <c r="W601" s="4"/>
      <c r="X601" s="4"/>
      <c r="Y601" s="4"/>
      <c r="Z601" s="4"/>
      <c r="AA601" s="4"/>
      <c r="AB601" s="4"/>
      <c r="AC601" s="4"/>
    </row>
    <row r="602" spans="1:29" ht="13.5" customHeight="1" x14ac:dyDescent="0.2">
      <c r="A602" s="2"/>
      <c r="B602" s="155"/>
      <c r="C602" s="4"/>
      <c r="D602" s="2"/>
      <c r="G602" s="2"/>
      <c r="V602" s="4"/>
      <c r="W602" s="4"/>
      <c r="X602" s="4"/>
      <c r="Y602" s="4"/>
      <c r="Z602" s="4"/>
      <c r="AA602" s="4"/>
      <c r="AB602" s="4"/>
      <c r="AC602" s="4"/>
    </row>
    <row r="603" spans="1:29" ht="13.5" customHeight="1" x14ac:dyDescent="0.2">
      <c r="A603" s="2"/>
      <c r="B603" s="155"/>
      <c r="C603" s="4"/>
      <c r="D603" s="2"/>
      <c r="G603" s="2"/>
      <c r="V603" s="4"/>
      <c r="W603" s="4"/>
      <c r="X603" s="4"/>
      <c r="Y603" s="4"/>
      <c r="Z603" s="4"/>
      <c r="AA603" s="4"/>
      <c r="AB603" s="4"/>
      <c r="AC603" s="4"/>
    </row>
    <row r="604" spans="1:29" ht="13.5" customHeight="1" x14ac:dyDescent="0.2">
      <c r="A604" s="2"/>
      <c r="B604" s="155"/>
      <c r="C604" s="4"/>
      <c r="D604" s="2"/>
      <c r="G604" s="2"/>
      <c r="V604" s="4"/>
      <c r="W604" s="4"/>
      <c r="X604" s="4"/>
      <c r="Y604" s="4"/>
      <c r="Z604" s="4"/>
      <c r="AA604" s="4"/>
      <c r="AB604" s="4"/>
      <c r="AC604" s="4"/>
    </row>
    <row r="605" spans="1:29" ht="13.5" customHeight="1" x14ac:dyDescent="0.2">
      <c r="A605" s="2"/>
      <c r="B605" s="155"/>
      <c r="C605" s="4"/>
      <c r="D605" s="2"/>
      <c r="G605" s="2"/>
      <c r="V605" s="4"/>
      <c r="W605" s="4"/>
      <c r="X605" s="4"/>
      <c r="Y605" s="4"/>
      <c r="Z605" s="4"/>
      <c r="AA605" s="4"/>
      <c r="AB605" s="4"/>
      <c r="AC605" s="4"/>
    </row>
    <row r="606" spans="1:29" ht="13.5" customHeight="1" x14ac:dyDescent="0.2">
      <c r="A606" s="2"/>
      <c r="B606" s="155"/>
      <c r="C606" s="4"/>
      <c r="D606" s="2"/>
      <c r="G606" s="2"/>
      <c r="V606" s="4"/>
      <c r="W606" s="4"/>
      <c r="X606" s="4"/>
      <c r="Y606" s="4"/>
      <c r="Z606" s="4"/>
      <c r="AA606" s="4"/>
      <c r="AB606" s="4"/>
      <c r="AC606" s="4"/>
    </row>
    <row r="607" spans="1:29" ht="13.5" customHeight="1" x14ac:dyDescent="0.2">
      <c r="A607" s="2"/>
      <c r="B607" s="155"/>
      <c r="C607" s="4"/>
      <c r="D607" s="2"/>
      <c r="G607" s="2"/>
      <c r="V607" s="4"/>
      <c r="W607" s="4"/>
      <c r="X607" s="4"/>
      <c r="Y607" s="4"/>
      <c r="Z607" s="4"/>
      <c r="AA607" s="4"/>
      <c r="AB607" s="4"/>
      <c r="AC607" s="4"/>
    </row>
    <row r="608" spans="1:29" ht="13.5" customHeight="1" x14ac:dyDescent="0.2">
      <c r="A608" s="2"/>
      <c r="B608" s="155"/>
      <c r="C608" s="4"/>
      <c r="D608" s="2"/>
      <c r="G608" s="2"/>
      <c r="V608" s="4"/>
      <c r="W608" s="4"/>
      <c r="X608" s="4"/>
      <c r="Y608" s="4"/>
      <c r="Z608" s="4"/>
      <c r="AA608" s="4"/>
      <c r="AB608" s="4"/>
      <c r="AC608" s="4"/>
    </row>
    <row r="609" spans="1:29" ht="13.5" customHeight="1" x14ac:dyDescent="0.2">
      <c r="A609" s="2"/>
      <c r="B609" s="155"/>
      <c r="C609" s="4"/>
      <c r="D609" s="2"/>
      <c r="G609" s="2"/>
      <c r="V609" s="4"/>
      <c r="W609" s="4"/>
      <c r="X609" s="4"/>
      <c r="Y609" s="4"/>
      <c r="Z609" s="4"/>
      <c r="AA609" s="4"/>
      <c r="AB609" s="4"/>
      <c r="AC609" s="4"/>
    </row>
    <row r="610" spans="1:29" ht="13.5" customHeight="1" x14ac:dyDescent="0.2">
      <c r="A610" s="2"/>
      <c r="B610" s="155"/>
      <c r="C610" s="4"/>
      <c r="D610" s="2"/>
      <c r="G610" s="2"/>
      <c r="V610" s="4"/>
      <c r="W610" s="4"/>
      <c r="X610" s="4"/>
      <c r="Y610" s="4"/>
      <c r="Z610" s="4"/>
      <c r="AA610" s="4"/>
      <c r="AB610" s="4"/>
      <c r="AC610" s="4"/>
    </row>
    <row r="611" spans="1:29" ht="13.5" customHeight="1" x14ac:dyDescent="0.2">
      <c r="A611" s="2"/>
      <c r="B611" s="155"/>
      <c r="C611" s="4"/>
      <c r="D611" s="2"/>
      <c r="G611" s="2"/>
      <c r="V611" s="4"/>
      <c r="W611" s="4"/>
      <c r="X611" s="4"/>
      <c r="Y611" s="4"/>
      <c r="Z611" s="4"/>
      <c r="AA611" s="4"/>
      <c r="AB611" s="4"/>
      <c r="AC611" s="4"/>
    </row>
    <row r="612" spans="1:29" ht="13.5" customHeight="1" x14ac:dyDescent="0.2">
      <c r="A612" s="2"/>
      <c r="B612" s="155"/>
      <c r="C612" s="4"/>
      <c r="D612" s="2"/>
      <c r="G612" s="2"/>
      <c r="V612" s="4"/>
      <c r="W612" s="4"/>
      <c r="X612" s="4"/>
      <c r="Y612" s="4"/>
      <c r="Z612" s="4"/>
      <c r="AA612" s="4"/>
      <c r="AB612" s="4"/>
      <c r="AC612" s="4"/>
    </row>
    <row r="613" spans="1:29" ht="13.5" customHeight="1" x14ac:dyDescent="0.2">
      <c r="A613" s="2"/>
      <c r="B613" s="155"/>
      <c r="C613" s="4"/>
      <c r="D613" s="2"/>
      <c r="G613" s="2"/>
      <c r="V613" s="4"/>
      <c r="W613" s="4"/>
      <c r="X613" s="4"/>
      <c r="Y613" s="4"/>
      <c r="Z613" s="4"/>
      <c r="AA613" s="4"/>
      <c r="AB613" s="4"/>
      <c r="AC613" s="4"/>
    </row>
    <row r="614" spans="1:29" ht="13.5" customHeight="1" x14ac:dyDescent="0.2">
      <c r="A614" s="2"/>
      <c r="B614" s="155"/>
      <c r="C614" s="4"/>
      <c r="D614" s="2"/>
      <c r="G614" s="2"/>
      <c r="V614" s="4"/>
      <c r="W614" s="4"/>
      <c r="X614" s="4"/>
      <c r="Y614" s="4"/>
      <c r="Z614" s="4"/>
      <c r="AA614" s="4"/>
      <c r="AB614" s="4"/>
      <c r="AC614" s="4"/>
    </row>
    <row r="615" spans="1:29" ht="13.5" customHeight="1" x14ac:dyDescent="0.2">
      <c r="A615" s="2"/>
      <c r="B615" s="155"/>
      <c r="C615" s="4"/>
      <c r="D615" s="2"/>
      <c r="G615" s="2"/>
      <c r="V615" s="4"/>
      <c r="W615" s="4"/>
      <c r="X615" s="4"/>
      <c r="Y615" s="4"/>
      <c r="Z615" s="4"/>
      <c r="AA615" s="4"/>
      <c r="AB615" s="4"/>
      <c r="AC615" s="4"/>
    </row>
    <row r="616" spans="1:29" ht="13.5" customHeight="1" x14ac:dyDescent="0.2">
      <c r="A616" s="2"/>
      <c r="B616" s="155"/>
      <c r="C616" s="4"/>
      <c r="D616" s="2"/>
      <c r="G616" s="2"/>
      <c r="V616" s="4"/>
      <c r="W616" s="4"/>
      <c r="X616" s="4"/>
      <c r="Y616" s="4"/>
      <c r="Z616" s="4"/>
      <c r="AA616" s="4"/>
      <c r="AB616" s="4"/>
      <c r="AC616" s="4"/>
    </row>
    <row r="617" spans="1:29" ht="13.5" customHeight="1" x14ac:dyDescent="0.2">
      <c r="A617" s="2"/>
      <c r="B617" s="155"/>
      <c r="C617" s="4"/>
      <c r="D617" s="2"/>
      <c r="G617" s="2"/>
      <c r="V617" s="4"/>
      <c r="W617" s="4"/>
      <c r="X617" s="4"/>
      <c r="Y617" s="4"/>
      <c r="Z617" s="4"/>
      <c r="AA617" s="4"/>
      <c r="AB617" s="4"/>
      <c r="AC617" s="4"/>
    </row>
    <row r="618" spans="1:29" ht="13.5" customHeight="1" x14ac:dyDescent="0.2">
      <c r="A618" s="2"/>
      <c r="B618" s="155"/>
      <c r="C618" s="4"/>
      <c r="D618" s="2"/>
      <c r="G618" s="2"/>
      <c r="V618" s="4"/>
      <c r="W618" s="4"/>
      <c r="X618" s="4"/>
      <c r="Y618" s="4"/>
      <c r="Z618" s="4"/>
      <c r="AA618" s="4"/>
      <c r="AB618" s="4"/>
      <c r="AC618" s="4"/>
    </row>
    <row r="619" spans="1:29" ht="13.5" customHeight="1" x14ac:dyDescent="0.2">
      <c r="A619" s="2"/>
      <c r="B619" s="155"/>
      <c r="C619" s="4"/>
      <c r="D619" s="2"/>
      <c r="G619" s="2"/>
      <c r="V619" s="4"/>
      <c r="W619" s="4"/>
      <c r="X619" s="4"/>
      <c r="Y619" s="4"/>
      <c r="Z619" s="4"/>
      <c r="AA619" s="4"/>
      <c r="AB619" s="4"/>
      <c r="AC619" s="4"/>
    </row>
    <row r="620" spans="1:29" ht="13.5" customHeight="1" x14ac:dyDescent="0.2">
      <c r="A620" s="2"/>
      <c r="B620" s="155"/>
      <c r="C620" s="4"/>
      <c r="D620" s="2"/>
      <c r="G620" s="2"/>
      <c r="V620" s="4"/>
      <c r="W620" s="4"/>
      <c r="X620" s="4"/>
      <c r="Y620" s="4"/>
      <c r="Z620" s="4"/>
      <c r="AA620" s="4"/>
      <c r="AB620" s="4"/>
      <c r="AC620" s="4"/>
    </row>
    <row r="621" spans="1:29" ht="13.5" customHeight="1" x14ac:dyDescent="0.2">
      <c r="A621" s="2"/>
      <c r="B621" s="155"/>
      <c r="C621" s="4"/>
      <c r="D621" s="2"/>
      <c r="G621" s="2"/>
      <c r="V621" s="4"/>
      <c r="W621" s="4"/>
      <c r="X621" s="4"/>
      <c r="Y621" s="4"/>
      <c r="Z621" s="4"/>
      <c r="AA621" s="4"/>
      <c r="AB621" s="4"/>
      <c r="AC621" s="4"/>
    </row>
    <row r="622" spans="1:29" ht="13.5" customHeight="1" x14ac:dyDescent="0.2">
      <c r="A622" s="2"/>
      <c r="B622" s="155"/>
      <c r="C622" s="4"/>
      <c r="D622" s="2"/>
      <c r="G622" s="2"/>
      <c r="V622" s="4"/>
      <c r="W622" s="4"/>
      <c r="X622" s="4"/>
      <c r="Y622" s="4"/>
      <c r="Z622" s="4"/>
      <c r="AA622" s="4"/>
      <c r="AB622" s="4"/>
      <c r="AC622" s="4"/>
    </row>
    <row r="623" spans="1:29" ht="13.5" customHeight="1" x14ac:dyDescent="0.2">
      <c r="A623" s="2"/>
      <c r="B623" s="155"/>
      <c r="C623" s="4"/>
      <c r="D623" s="2"/>
      <c r="G623" s="2"/>
      <c r="V623" s="4"/>
      <c r="W623" s="4"/>
      <c r="X623" s="4"/>
      <c r="Y623" s="4"/>
      <c r="Z623" s="4"/>
      <c r="AA623" s="4"/>
      <c r="AB623" s="4"/>
      <c r="AC623" s="4"/>
    </row>
    <row r="624" spans="1:29" ht="13.5" customHeight="1" x14ac:dyDescent="0.2">
      <c r="A624" s="2"/>
      <c r="B624" s="155"/>
      <c r="C624" s="4"/>
      <c r="D624" s="2"/>
      <c r="G624" s="2"/>
      <c r="V624" s="4"/>
      <c r="W624" s="4"/>
      <c r="X624" s="4"/>
      <c r="Y624" s="4"/>
      <c r="Z624" s="4"/>
      <c r="AA624" s="4"/>
      <c r="AB624" s="4"/>
      <c r="AC624" s="4"/>
    </row>
    <row r="625" spans="1:29" ht="13.5" customHeight="1" x14ac:dyDescent="0.2">
      <c r="A625" s="2"/>
      <c r="B625" s="155"/>
      <c r="C625" s="4"/>
      <c r="D625" s="2"/>
      <c r="G625" s="2"/>
      <c r="V625" s="4"/>
      <c r="W625" s="4"/>
      <c r="X625" s="4"/>
      <c r="Y625" s="4"/>
      <c r="Z625" s="4"/>
      <c r="AA625" s="4"/>
      <c r="AB625" s="4"/>
      <c r="AC625" s="4"/>
    </row>
    <row r="626" spans="1:29" ht="13.5" customHeight="1" x14ac:dyDescent="0.2">
      <c r="A626" s="2"/>
      <c r="B626" s="155"/>
      <c r="C626" s="4"/>
      <c r="D626" s="2"/>
      <c r="G626" s="2"/>
      <c r="V626" s="4"/>
      <c r="W626" s="4"/>
      <c r="X626" s="4"/>
      <c r="Y626" s="4"/>
      <c r="Z626" s="4"/>
      <c r="AA626" s="4"/>
      <c r="AB626" s="4"/>
      <c r="AC626" s="4"/>
    </row>
    <row r="627" spans="1:29" ht="13.5" customHeight="1" x14ac:dyDescent="0.2">
      <c r="A627" s="2"/>
      <c r="B627" s="155"/>
      <c r="C627" s="4"/>
      <c r="D627" s="2"/>
      <c r="G627" s="2"/>
      <c r="V627" s="4"/>
      <c r="W627" s="4"/>
      <c r="X627" s="4"/>
      <c r="Y627" s="4"/>
      <c r="Z627" s="4"/>
      <c r="AA627" s="4"/>
      <c r="AB627" s="4"/>
      <c r="AC627" s="4"/>
    </row>
    <row r="628" spans="1:29" ht="13.5" customHeight="1" x14ac:dyDescent="0.2">
      <c r="A628" s="2"/>
      <c r="B628" s="155"/>
      <c r="C628" s="4"/>
      <c r="D628" s="2"/>
      <c r="G628" s="2"/>
      <c r="V628" s="4"/>
      <c r="W628" s="4"/>
      <c r="X628" s="4"/>
      <c r="Y628" s="4"/>
      <c r="Z628" s="4"/>
      <c r="AA628" s="4"/>
      <c r="AB628" s="4"/>
      <c r="AC628" s="4"/>
    </row>
    <row r="629" spans="1:29" ht="13.5" customHeight="1" x14ac:dyDescent="0.2">
      <c r="A629" s="2"/>
      <c r="B629" s="155"/>
      <c r="C629" s="4"/>
      <c r="D629" s="2"/>
      <c r="G629" s="2"/>
      <c r="V629" s="4"/>
      <c r="W629" s="4"/>
      <c r="X629" s="4"/>
      <c r="Y629" s="4"/>
      <c r="Z629" s="4"/>
      <c r="AA629" s="4"/>
      <c r="AB629" s="4"/>
      <c r="AC629" s="4"/>
    </row>
    <row r="630" spans="1:29" ht="13.5" customHeight="1" x14ac:dyDescent="0.2">
      <c r="A630" s="2"/>
      <c r="B630" s="155"/>
      <c r="C630" s="4"/>
      <c r="D630" s="2"/>
      <c r="G630" s="2"/>
      <c r="V630" s="4"/>
      <c r="W630" s="4"/>
      <c r="X630" s="4"/>
      <c r="Y630" s="4"/>
      <c r="Z630" s="4"/>
      <c r="AA630" s="4"/>
      <c r="AB630" s="4"/>
      <c r="AC630" s="4"/>
    </row>
    <row r="631" spans="1:29" ht="13.5" customHeight="1" x14ac:dyDescent="0.2">
      <c r="A631" s="2"/>
      <c r="B631" s="155"/>
      <c r="C631" s="4"/>
      <c r="D631" s="2"/>
      <c r="G631" s="2"/>
      <c r="V631" s="4"/>
      <c r="W631" s="4"/>
      <c r="X631" s="4"/>
      <c r="Y631" s="4"/>
      <c r="Z631" s="4"/>
      <c r="AA631" s="4"/>
      <c r="AB631" s="4"/>
      <c r="AC631" s="4"/>
    </row>
    <row r="632" spans="1:29" ht="13.5" customHeight="1" x14ac:dyDescent="0.2">
      <c r="A632" s="2"/>
      <c r="B632" s="155"/>
      <c r="C632" s="4"/>
      <c r="D632" s="2"/>
      <c r="G632" s="2"/>
      <c r="V632" s="4"/>
      <c r="W632" s="4"/>
      <c r="X632" s="4"/>
      <c r="Y632" s="4"/>
      <c r="Z632" s="4"/>
      <c r="AA632" s="4"/>
      <c r="AB632" s="4"/>
      <c r="AC632" s="4"/>
    </row>
    <row r="633" spans="1:29" ht="13.5" customHeight="1" x14ac:dyDescent="0.2">
      <c r="A633" s="2"/>
      <c r="B633" s="155"/>
      <c r="C633" s="4"/>
      <c r="D633" s="2"/>
      <c r="G633" s="2"/>
      <c r="V633" s="4"/>
      <c r="W633" s="4"/>
      <c r="X633" s="4"/>
      <c r="Y633" s="4"/>
      <c r="Z633" s="4"/>
      <c r="AA633" s="4"/>
      <c r="AB633" s="4"/>
      <c r="AC633" s="4"/>
    </row>
    <row r="634" spans="1:29" ht="13.5" customHeight="1" x14ac:dyDescent="0.2">
      <c r="A634" s="2"/>
      <c r="B634" s="155"/>
      <c r="C634" s="4"/>
      <c r="D634" s="2"/>
      <c r="G634" s="2"/>
      <c r="V634" s="4"/>
      <c r="W634" s="4"/>
      <c r="X634" s="4"/>
      <c r="Y634" s="4"/>
      <c r="Z634" s="4"/>
      <c r="AA634" s="4"/>
      <c r="AB634" s="4"/>
      <c r="AC634" s="4"/>
    </row>
    <row r="635" spans="1:29" ht="13.5" customHeight="1" x14ac:dyDescent="0.2">
      <c r="A635" s="2"/>
      <c r="B635" s="155"/>
      <c r="C635" s="4"/>
      <c r="D635" s="2"/>
      <c r="G635" s="2"/>
      <c r="V635" s="4"/>
      <c r="W635" s="4"/>
      <c r="X635" s="4"/>
      <c r="Y635" s="4"/>
      <c r="Z635" s="4"/>
      <c r="AA635" s="4"/>
      <c r="AB635" s="4"/>
      <c r="AC635" s="4"/>
    </row>
    <row r="636" spans="1:29" ht="13.5" customHeight="1" x14ac:dyDescent="0.2">
      <c r="A636" s="2"/>
      <c r="B636" s="155"/>
      <c r="C636" s="4"/>
      <c r="D636" s="2"/>
      <c r="G636" s="2"/>
      <c r="V636" s="4"/>
      <c r="W636" s="4"/>
      <c r="X636" s="4"/>
      <c r="Y636" s="4"/>
      <c r="Z636" s="4"/>
      <c r="AA636" s="4"/>
      <c r="AB636" s="4"/>
      <c r="AC636" s="4"/>
    </row>
    <row r="637" spans="1:29" ht="13.5" customHeight="1" x14ac:dyDescent="0.2">
      <c r="A637" s="2"/>
      <c r="B637" s="155"/>
      <c r="C637" s="4"/>
      <c r="D637" s="2"/>
      <c r="G637" s="2"/>
      <c r="V637" s="4"/>
      <c r="W637" s="4"/>
      <c r="X637" s="4"/>
      <c r="Y637" s="4"/>
      <c r="Z637" s="4"/>
      <c r="AA637" s="4"/>
      <c r="AB637" s="4"/>
      <c r="AC637" s="4"/>
    </row>
    <row r="638" spans="1:29" ht="13.5" customHeight="1" x14ac:dyDescent="0.2">
      <c r="A638" s="2"/>
      <c r="B638" s="155"/>
      <c r="C638" s="4"/>
      <c r="D638" s="2"/>
      <c r="G638" s="2"/>
      <c r="V638" s="4"/>
      <c r="W638" s="4"/>
      <c r="X638" s="4"/>
      <c r="Y638" s="4"/>
      <c r="Z638" s="4"/>
      <c r="AA638" s="4"/>
      <c r="AB638" s="4"/>
      <c r="AC638" s="4"/>
    </row>
    <row r="639" spans="1:29" ht="13.5" customHeight="1" x14ac:dyDescent="0.2">
      <c r="A639" s="2"/>
      <c r="B639" s="155"/>
      <c r="C639" s="4"/>
      <c r="D639" s="2"/>
      <c r="G639" s="2"/>
      <c r="V639" s="4"/>
      <c r="W639" s="4"/>
      <c r="X639" s="4"/>
      <c r="Y639" s="4"/>
      <c r="Z639" s="4"/>
      <c r="AA639" s="4"/>
      <c r="AB639" s="4"/>
      <c r="AC639" s="4"/>
    </row>
    <row r="640" spans="1:29" ht="13.5" customHeight="1" x14ac:dyDescent="0.2">
      <c r="A640" s="2"/>
      <c r="B640" s="155"/>
      <c r="C640" s="4"/>
      <c r="D640" s="2"/>
      <c r="G640" s="2"/>
      <c r="V640" s="4"/>
      <c r="W640" s="4"/>
      <c r="X640" s="4"/>
      <c r="Y640" s="4"/>
      <c r="Z640" s="4"/>
      <c r="AA640" s="4"/>
      <c r="AB640" s="4"/>
      <c r="AC640" s="4"/>
    </row>
    <row r="641" spans="1:29" ht="13.5" customHeight="1" x14ac:dyDescent="0.2">
      <c r="A641" s="2"/>
      <c r="B641" s="155"/>
      <c r="C641" s="4"/>
      <c r="D641" s="2"/>
      <c r="G641" s="2"/>
      <c r="V641" s="4"/>
      <c r="W641" s="4"/>
      <c r="X641" s="4"/>
      <c r="Y641" s="4"/>
      <c r="Z641" s="4"/>
      <c r="AA641" s="4"/>
      <c r="AB641" s="4"/>
      <c r="AC641" s="4"/>
    </row>
    <row r="642" spans="1:29" ht="13.5" customHeight="1" x14ac:dyDescent="0.2">
      <c r="A642" s="2"/>
      <c r="B642" s="155"/>
      <c r="C642" s="4"/>
      <c r="D642" s="2"/>
      <c r="G642" s="2"/>
      <c r="V642" s="4"/>
      <c r="W642" s="4"/>
      <c r="X642" s="4"/>
      <c r="Y642" s="4"/>
      <c r="Z642" s="4"/>
      <c r="AA642" s="4"/>
      <c r="AB642" s="4"/>
      <c r="AC642" s="4"/>
    </row>
    <row r="643" spans="1:29" ht="13.5" customHeight="1" x14ac:dyDescent="0.2">
      <c r="A643" s="2"/>
      <c r="B643" s="155"/>
      <c r="C643" s="4"/>
      <c r="D643" s="2"/>
      <c r="G643" s="2"/>
      <c r="V643" s="4"/>
      <c r="W643" s="4"/>
      <c r="X643" s="4"/>
      <c r="Y643" s="4"/>
      <c r="Z643" s="4"/>
      <c r="AA643" s="4"/>
      <c r="AB643" s="4"/>
      <c r="AC643" s="4"/>
    </row>
    <row r="644" spans="1:29" ht="13.5" customHeight="1" x14ac:dyDescent="0.2">
      <c r="A644" s="2"/>
      <c r="B644" s="155"/>
      <c r="C644" s="4"/>
      <c r="D644" s="2"/>
      <c r="G644" s="2"/>
      <c r="V644" s="4"/>
      <c r="W644" s="4"/>
      <c r="X644" s="4"/>
      <c r="Y644" s="4"/>
      <c r="Z644" s="4"/>
      <c r="AA644" s="4"/>
      <c r="AB644" s="4"/>
      <c r="AC644" s="4"/>
    </row>
    <row r="645" spans="1:29" ht="13.5" customHeight="1" x14ac:dyDescent="0.2">
      <c r="A645" s="2"/>
      <c r="B645" s="155"/>
      <c r="C645" s="4"/>
      <c r="D645" s="2"/>
      <c r="G645" s="2"/>
      <c r="V645" s="4"/>
      <c r="W645" s="4"/>
      <c r="X645" s="4"/>
      <c r="Y645" s="4"/>
      <c r="Z645" s="4"/>
      <c r="AA645" s="4"/>
      <c r="AB645" s="4"/>
      <c r="AC645" s="4"/>
    </row>
    <row r="646" spans="1:29" ht="13.5" customHeight="1" x14ac:dyDescent="0.2">
      <c r="A646" s="2"/>
      <c r="B646" s="155"/>
      <c r="C646" s="4"/>
      <c r="D646" s="2"/>
      <c r="G646" s="2"/>
      <c r="V646" s="4"/>
      <c r="W646" s="4"/>
      <c r="X646" s="4"/>
      <c r="Y646" s="4"/>
      <c r="Z646" s="4"/>
      <c r="AA646" s="4"/>
      <c r="AB646" s="4"/>
      <c r="AC646" s="4"/>
    </row>
    <row r="647" spans="1:29" ht="13.5" customHeight="1" x14ac:dyDescent="0.2">
      <c r="A647" s="2"/>
      <c r="B647" s="155"/>
      <c r="C647" s="4"/>
      <c r="D647" s="2"/>
      <c r="G647" s="2"/>
      <c r="V647" s="4"/>
      <c r="W647" s="4"/>
      <c r="X647" s="4"/>
      <c r="Y647" s="4"/>
      <c r="Z647" s="4"/>
      <c r="AA647" s="4"/>
      <c r="AB647" s="4"/>
      <c r="AC647" s="4"/>
    </row>
    <row r="648" spans="1:29" ht="13.5" customHeight="1" x14ac:dyDescent="0.2">
      <c r="A648" s="2"/>
      <c r="B648" s="155"/>
      <c r="C648" s="4"/>
      <c r="D648" s="2"/>
      <c r="G648" s="2"/>
      <c r="V648" s="4"/>
      <c r="W648" s="4"/>
      <c r="X648" s="4"/>
      <c r="Y648" s="4"/>
      <c r="Z648" s="4"/>
      <c r="AA648" s="4"/>
      <c r="AB648" s="4"/>
      <c r="AC648" s="4"/>
    </row>
    <row r="649" spans="1:29" ht="13.5" customHeight="1" x14ac:dyDescent="0.2">
      <c r="A649" s="2"/>
      <c r="B649" s="155"/>
      <c r="C649" s="4"/>
      <c r="D649" s="2"/>
      <c r="G649" s="2"/>
      <c r="V649" s="4"/>
      <c r="W649" s="4"/>
      <c r="X649" s="4"/>
      <c r="Y649" s="4"/>
      <c r="Z649" s="4"/>
      <c r="AA649" s="4"/>
      <c r="AB649" s="4"/>
      <c r="AC649" s="4"/>
    </row>
    <row r="650" spans="1:29" ht="13.5" customHeight="1" x14ac:dyDescent="0.2">
      <c r="A650" s="2"/>
      <c r="B650" s="155"/>
      <c r="C650" s="4"/>
      <c r="D650" s="2"/>
      <c r="G650" s="2"/>
      <c r="V650" s="4"/>
      <c r="W650" s="4"/>
      <c r="X650" s="4"/>
      <c r="Y650" s="4"/>
      <c r="Z650" s="4"/>
      <c r="AA650" s="4"/>
      <c r="AB650" s="4"/>
      <c r="AC650" s="4"/>
    </row>
    <row r="651" spans="1:29" ht="13.5" customHeight="1" x14ac:dyDescent="0.2">
      <c r="A651" s="2"/>
      <c r="B651" s="155"/>
      <c r="C651" s="4"/>
      <c r="D651" s="2"/>
      <c r="G651" s="2"/>
      <c r="V651" s="4"/>
      <c r="W651" s="4"/>
      <c r="X651" s="4"/>
      <c r="Y651" s="4"/>
      <c r="Z651" s="4"/>
      <c r="AA651" s="4"/>
      <c r="AB651" s="4"/>
      <c r="AC651" s="4"/>
    </row>
    <row r="652" spans="1:29" ht="13.5" customHeight="1" x14ac:dyDescent="0.2">
      <c r="A652" s="2"/>
      <c r="B652" s="155"/>
      <c r="C652" s="4"/>
      <c r="D652" s="2"/>
      <c r="G652" s="2"/>
      <c r="V652" s="4"/>
      <c r="W652" s="4"/>
      <c r="X652" s="4"/>
      <c r="Y652" s="4"/>
      <c r="Z652" s="4"/>
      <c r="AA652" s="4"/>
      <c r="AB652" s="4"/>
      <c r="AC652" s="4"/>
    </row>
    <row r="653" spans="1:29" ht="13.5" customHeight="1" x14ac:dyDescent="0.2">
      <c r="A653" s="2"/>
      <c r="B653" s="155"/>
      <c r="C653" s="4"/>
      <c r="D653" s="2"/>
      <c r="G653" s="2"/>
      <c r="V653" s="4"/>
      <c r="W653" s="4"/>
      <c r="X653" s="4"/>
      <c r="Y653" s="4"/>
      <c r="Z653" s="4"/>
      <c r="AA653" s="4"/>
      <c r="AB653" s="4"/>
      <c r="AC653" s="4"/>
    </row>
    <row r="654" spans="1:29" ht="13.5" customHeight="1" x14ac:dyDescent="0.2">
      <c r="A654" s="2"/>
      <c r="B654" s="155"/>
      <c r="C654" s="4"/>
      <c r="D654" s="2"/>
      <c r="G654" s="2"/>
      <c r="V654" s="4"/>
      <c r="W654" s="4"/>
      <c r="X654" s="4"/>
      <c r="Y654" s="4"/>
      <c r="Z654" s="4"/>
      <c r="AA654" s="4"/>
      <c r="AB654" s="4"/>
      <c r="AC654" s="4"/>
    </row>
    <row r="655" spans="1:29" ht="13.5" customHeight="1" x14ac:dyDescent="0.2">
      <c r="A655" s="2"/>
      <c r="B655" s="155"/>
      <c r="C655" s="4"/>
      <c r="D655" s="2"/>
      <c r="G655" s="2"/>
      <c r="V655" s="4"/>
      <c r="W655" s="4"/>
      <c r="X655" s="4"/>
      <c r="Y655" s="4"/>
      <c r="Z655" s="4"/>
      <c r="AA655" s="4"/>
      <c r="AB655" s="4"/>
      <c r="AC655" s="4"/>
    </row>
    <row r="656" spans="1:29" ht="13.5" customHeight="1" x14ac:dyDescent="0.2">
      <c r="A656" s="2"/>
      <c r="B656" s="155"/>
      <c r="C656" s="4"/>
      <c r="D656" s="2"/>
      <c r="G656" s="2"/>
      <c r="V656" s="4"/>
      <c r="W656" s="4"/>
      <c r="X656" s="4"/>
      <c r="Y656" s="4"/>
      <c r="Z656" s="4"/>
      <c r="AA656" s="4"/>
      <c r="AB656" s="4"/>
      <c r="AC656" s="4"/>
    </row>
    <row r="657" spans="1:29" ht="13.5" customHeight="1" x14ac:dyDescent="0.2">
      <c r="A657" s="2"/>
      <c r="B657" s="155"/>
      <c r="C657" s="4"/>
      <c r="D657" s="2"/>
      <c r="G657" s="2"/>
      <c r="V657" s="4"/>
      <c r="W657" s="4"/>
      <c r="X657" s="4"/>
      <c r="Y657" s="4"/>
      <c r="Z657" s="4"/>
      <c r="AA657" s="4"/>
      <c r="AB657" s="4"/>
      <c r="AC657" s="4"/>
    </row>
    <row r="658" spans="1:29" ht="13.5" customHeight="1" x14ac:dyDescent="0.2">
      <c r="A658" s="2"/>
      <c r="B658" s="155"/>
      <c r="C658" s="4"/>
      <c r="D658" s="2"/>
      <c r="G658" s="2"/>
      <c r="V658" s="4"/>
      <c r="W658" s="4"/>
      <c r="X658" s="4"/>
      <c r="Y658" s="4"/>
      <c r="Z658" s="4"/>
      <c r="AA658" s="4"/>
      <c r="AB658" s="4"/>
      <c r="AC658" s="4"/>
    </row>
    <row r="659" spans="1:29" ht="13.5" customHeight="1" x14ac:dyDescent="0.2">
      <c r="A659" s="2"/>
      <c r="B659" s="155"/>
      <c r="C659" s="4"/>
      <c r="D659" s="2"/>
      <c r="G659" s="2"/>
      <c r="V659" s="4"/>
      <c r="W659" s="4"/>
      <c r="X659" s="4"/>
      <c r="Y659" s="4"/>
      <c r="Z659" s="4"/>
      <c r="AA659" s="4"/>
      <c r="AB659" s="4"/>
      <c r="AC659" s="4"/>
    </row>
    <row r="660" spans="1:29" ht="13.5" customHeight="1" x14ac:dyDescent="0.2">
      <c r="A660" s="2"/>
      <c r="B660" s="155"/>
      <c r="C660" s="4"/>
      <c r="D660" s="2"/>
      <c r="G660" s="2"/>
      <c r="V660" s="4"/>
      <c r="W660" s="4"/>
      <c r="X660" s="4"/>
      <c r="Y660" s="4"/>
      <c r="Z660" s="4"/>
      <c r="AA660" s="4"/>
      <c r="AB660" s="4"/>
      <c r="AC660" s="4"/>
    </row>
    <row r="661" spans="1:29" ht="13.5" customHeight="1" x14ac:dyDescent="0.2">
      <c r="A661" s="2"/>
      <c r="B661" s="155"/>
      <c r="C661" s="4"/>
      <c r="D661" s="2"/>
      <c r="G661" s="2"/>
      <c r="V661" s="4"/>
      <c r="W661" s="4"/>
      <c r="X661" s="4"/>
      <c r="Y661" s="4"/>
      <c r="Z661" s="4"/>
      <c r="AA661" s="4"/>
      <c r="AB661" s="4"/>
      <c r="AC661" s="4"/>
    </row>
    <row r="662" spans="1:29" ht="13.5" customHeight="1" x14ac:dyDescent="0.2">
      <c r="A662" s="2"/>
      <c r="B662" s="155"/>
      <c r="C662" s="4"/>
      <c r="D662" s="2"/>
      <c r="G662" s="2"/>
      <c r="V662" s="4"/>
      <c r="W662" s="4"/>
      <c r="X662" s="4"/>
      <c r="Y662" s="4"/>
      <c r="Z662" s="4"/>
      <c r="AA662" s="4"/>
      <c r="AB662" s="4"/>
      <c r="AC662" s="4"/>
    </row>
    <row r="663" spans="1:29" ht="13.5" customHeight="1" x14ac:dyDescent="0.2">
      <c r="A663" s="2"/>
      <c r="B663" s="155"/>
      <c r="C663" s="4"/>
      <c r="D663" s="2"/>
      <c r="G663" s="2"/>
      <c r="V663" s="4"/>
      <c r="W663" s="4"/>
      <c r="X663" s="4"/>
      <c r="Y663" s="4"/>
      <c r="Z663" s="4"/>
      <c r="AA663" s="4"/>
      <c r="AB663" s="4"/>
      <c r="AC663" s="4"/>
    </row>
    <row r="664" spans="1:29" ht="13.5" customHeight="1" x14ac:dyDescent="0.2">
      <c r="A664" s="2"/>
      <c r="B664" s="155"/>
      <c r="C664" s="4"/>
      <c r="D664" s="2"/>
      <c r="G664" s="2"/>
      <c r="V664" s="4"/>
      <c r="W664" s="4"/>
      <c r="X664" s="4"/>
      <c r="Y664" s="4"/>
      <c r="Z664" s="4"/>
      <c r="AA664" s="4"/>
      <c r="AB664" s="4"/>
      <c r="AC664" s="4"/>
    </row>
    <row r="665" spans="1:29" ht="13.5" customHeight="1" x14ac:dyDescent="0.2">
      <c r="A665" s="2"/>
      <c r="B665" s="155"/>
      <c r="C665" s="4"/>
      <c r="D665" s="2"/>
      <c r="G665" s="2"/>
      <c r="V665" s="4"/>
      <c r="W665" s="4"/>
      <c r="X665" s="4"/>
      <c r="Y665" s="4"/>
      <c r="Z665" s="4"/>
      <c r="AA665" s="4"/>
      <c r="AB665" s="4"/>
      <c r="AC665" s="4"/>
    </row>
    <row r="666" spans="1:29" ht="13.5" customHeight="1" x14ac:dyDescent="0.2">
      <c r="A666" s="2"/>
      <c r="B666" s="155"/>
      <c r="C666" s="4"/>
      <c r="D666" s="2"/>
      <c r="G666" s="2"/>
      <c r="V666" s="4"/>
      <c r="W666" s="4"/>
      <c r="X666" s="4"/>
      <c r="Y666" s="4"/>
      <c r="Z666" s="4"/>
      <c r="AA666" s="4"/>
      <c r="AB666" s="4"/>
      <c r="AC666" s="4"/>
    </row>
    <row r="667" spans="1:29" ht="13.5" customHeight="1" x14ac:dyDescent="0.2">
      <c r="A667" s="2"/>
      <c r="B667" s="155"/>
      <c r="C667" s="4"/>
      <c r="D667" s="2"/>
      <c r="G667" s="2"/>
      <c r="V667" s="4"/>
      <c r="W667" s="4"/>
      <c r="X667" s="4"/>
      <c r="Y667" s="4"/>
      <c r="Z667" s="4"/>
      <c r="AA667" s="4"/>
      <c r="AB667" s="4"/>
      <c r="AC667" s="4"/>
    </row>
    <row r="668" spans="1:29" ht="13.5" customHeight="1" x14ac:dyDescent="0.2">
      <c r="A668" s="2"/>
      <c r="B668" s="155"/>
      <c r="C668" s="4"/>
      <c r="D668" s="2"/>
      <c r="G668" s="2"/>
      <c r="V668" s="4"/>
      <c r="W668" s="4"/>
      <c r="X668" s="4"/>
      <c r="Y668" s="4"/>
      <c r="Z668" s="4"/>
      <c r="AA668" s="4"/>
      <c r="AB668" s="4"/>
      <c r="AC668" s="4"/>
    </row>
    <row r="669" spans="1:29" ht="13.5" customHeight="1" x14ac:dyDescent="0.2">
      <c r="A669" s="2"/>
      <c r="B669" s="155"/>
      <c r="C669" s="4"/>
      <c r="D669" s="2"/>
      <c r="G669" s="2"/>
      <c r="V669" s="4"/>
      <c r="W669" s="4"/>
      <c r="X669" s="4"/>
      <c r="Y669" s="4"/>
      <c r="Z669" s="4"/>
      <c r="AA669" s="4"/>
      <c r="AB669" s="4"/>
      <c r="AC669" s="4"/>
    </row>
    <row r="670" spans="1:29" ht="13.5" customHeight="1" x14ac:dyDescent="0.2">
      <c r="A670" s="2"/>
      <c r="B670" s="155"/>
      <c r="C670" s="4"/>
      <c r="D670" s="2"/>
      <c r="G670" s="2"/>
      <c r="V670" s="4"/>
      <c r="W670" s="4"/>
      <c r="X670" s="4"/>
      <c r="Y670" s="4"/>
      <c r="Z670" s="4"/>
      <c r="AA670" s="4"/>
      <c r="AB670" s="4"/>
      <c r="AC670" s="4"/>
    </row>
    <row r="671" spans="1:29" ht="13.5" customHeight="1" x14ac:dyDescent="0.2">
      <c r="A671" s="2"/>
      <c r="B671" s="155"/>
      <c r="C671" s="4"/>
      <c r="D671" s="2"/>
      <c r="G671" s="2"/>
      <c r="V671" s="4"/>
      <c r="W671" s="4"/>
      <c r="X671" s="4"/>
      <c r="Y671" s="4"/>
      <c r="Z671" s="4"/>
      <c r="AA671" s="4"/>
      <c r="AB671" s="4"/>
      <c r="AC671" s="4"/>
    </row>
    <row r="672" spans="1:29" ht="13.5" customHeight="1" x14ac:dyDescent="0.2">
      <c r="A672" s="2"/>
      <c r="B672" s="155"/>
      <c r="C672" s="4"/>
      <c r="D672" s="2"/>
      <c r="G672" s="2"/>
      <c r="V672" s="4"/>
      <c r="W672" s="4"/>
      <c r="X672" s="4"/>
      <c r="Y672" s="4"/>
      <c r="Z672" s="4"/>
      <c r="AA672" s="4"/>
      <c r="AB672" s="4"/>
      <c r="AC672" s="4"/>
    </row>
    <row r="673" spans="1:29" ht="13.5" customHeight="1" x14ac:dyDescent="0.2">
      <c r="A673" s="2"/>
      <c r="B673" s="155"/>
      <c r="C673" s="4"/>
      <c r="D673" s="2"/>
      <c r="G673" s="2"/>
      <c r="V673" s="4"/>
      <c r="W673" s="4"/>
      <c r="X673" s="4"/>
      <c r="Y673" s="4"/>
      <c r="Z673" s="4"/>
      <c r="AA673" s="4"/>
      <c r="AB673" s="4"/>
      <c r="AC673" s="4"/>
    </row>
    <row r="674" spans="1:29" ht="13.5" customHeight="1" x14ac:dyDescent="0.2">
      <c r="A674" s="2"/>
      <c r="B674" s="155"/>
      <c r="C674" s="4"/>
      <c r="D674" s="2"/>
      <c r="G674" s="2"/>
      <c r="V674" s="4"/>
      <c r="W674" s="4"/>
      <c r="X674" s="4"/>
      <c r="Y674" s="4"/>
      <c r="Z674" s="4"/>
      <c r="AA674" s="4"/>
      <c r="AB674" s="4"/>
      <c r="AC674" s="4"/>
    </row>
    <row r="675" spans="1:29" ht="13.5" customHeight="1" x14ac:dyDescent="0.2">
      <c r="A675" s="2"/>
      <c r="B675" s="155"/>
      <c r="C675" s="4"/>
      <c r="D675" s="2"/>
      <c r="G675" s="2"/>
      <c r="V675" s="4"/>
      <c r="W675" s="4"/>
      <c r="X675" s="4"/>
      <c r="Y675" s="4"/>
      <c r="Z675" s="4"/>
      <c r="AA675" s="4"/>
      <c r="AB675" s="4"/>
      <c r="AC675" s="4"/>
    </row>
    <row r="676" spans="1:29" ht="13.5" customHeight="1" x14ac:dyDescent="0.2">
      <c r="A676" s="2"/>
      <c r="B676" s="155"/>
      <c r="C676" s="4"/>
      <c r="D676" s="2"/>
      <c r="G676" s="2"/>
      <c r="V676" s="4"/>
      <c r="W676" s="4"/>
      <c r="X676" s="4"/>
      <c r="Y676" s="4"/>
      <c r="Z676" s="4"/>
      <c r="AA676" s="4"/>
      <c r="AB676" s="4"/>
      <c r="AC676" s="4"/>
    </row>
    <row r="677" spans="1:29" ht="13.5" customHeight="1" x14ac:dyDescent="0.2">
      <c r="A677" s="2"/>
      <c r="B677" s="155"/>
      <c r="C677" s="4"/>
      <c r="D677" s="2"/>
      <c r="G677" s="2"/>
      <c r="V677" s="4"/>
      <c r="W677" s="4"/>
      <c r="X677" s="4"/>
      <c r="Y677" s="4"/>
      <c r="Z677" s="4"/>
      <c r="AA677" s="4"/>
      <c r="AB677" s="4"/>
      <c r="AC677" s="4"/>
    </row>
    <row r="678" spans="1:29" ht="13.5" customHeight="1" x14ac:dyDescent="0.2">
      <c r="A678" s="2"/>
      <c r="B678" s="155"/>
      <c r="C678" s="4"/>
      <c r="D678" s="2"/>
      <c r="G678" s="2"/>
      <c r="V678" s="4"/>
      <c r="W678" s="4"/>
      <c r="X678" s="4"/>
      <c r="Y678" s="4"/>
      <c r="Z678" s="4"/>
      <c r="AA678" s="4"/>
      <c r="AB678" s="4"/>
      <c r="AC678" s="4"/>
    </row>
    <row r="679" spans="1:29" ht="13.5" customHeight="1" x14ac:dyDescent="0.2">
      <c r="A679" s="2"/>
      <c r="B679" s="155"/>
      <c r="C679" s="4"/>
      <c r="D679" s="2"/>
      <c r="G679" s="2"/>
      <c r="V679" s="4"/>
      <c r="W679" s="4"/>
      <c r="X679" s="4"/>
      <c r="Y679" s="4"/>
      <c r="Z679" s="4"/>
      <c r="AA679" s="4"/>
      <c r="AB679" s="4"/>
      <c r="AC679" s="4"/>
    </row>
    <row r="680" spans="1:29" ht="13.5" customHeight="1" x14ac:dyDescent="0.2">
      <c r="A680" s="2"/>
      <c r="B680" s="155"/>
      <c r="C680" s="4"/>
      <c r="D680" s="2"/>
      <c r="G680" s="2"/>
      <c r="V680" s="4"/>
      <c r="W680" s="4"/>
      <c r="X680" s="4"/>
      <c r="Y680" s="4"/>
      <c r="Z680" s="4"/>
      <c r="AA680" s="4"/>
      <c r="AB680" s="4"/>
      <c r="AC680" s="4"/>
    </row>
    <row r="681" spans="1:29" ht="13.5" customHeight="1" x14ac:dyDescent="0.2">
      <c r="A681" s="2"/>
      <c r="B681" s="155"/>
      <c r="C681" s="4"/>
      <c r="D681" s="2"/>
      <c r="G681" s="2"/>
      <c r="V681" s="4"/>
      <c r="W681" s="4"/>
      <c r="X681" s="4"/>
      <c r="Y681" s="4"/>
      <c r="Z681" s="4"/>
      <c r="AA681" s="4"/>
      <c r="AB681" s="4"/>
      <c r="AC681" s="4"/>
    </row>
    <row r="682" spans="1:29" ht="13.5" customHeight="1" x14ac:dyDescent="0.2">
      <c r="A682" s="2"/>
      <c r="B682" s="155"/>
      <c r="C682" s="4"/>
      <c r="D682" s="2"/>
      <c r="G682" s="2"/>
      <c r="V682" s="4"/>
      <c r="W682" s="4"/>
      <c r="X682" s="4"/>
      <c r="Y682" s="4"/>
      <c r="Z682" s="4"/>
      <c r="AA682" s="4"/>
      <c r="AB682" s="4"/>
      <c r="AC682" s="4"/>
    </row>
    <row r="683" spans="1:29" ht="13.5" customHeight="1" x14ac:dyDescent="0.2">
      <c r="A683" s="2"/>
      <c r="B683" s="155"/>
      <c r="C683" s="4"/>
      <c r="D683" s="2"/>
      <c r="G683" s="2"/>
      <c r="V683" s="4"/>
      <c r="W683" s="4"/>
      <c r="X683" s="4"/>
      <c r="Y683" s="4"/>
      <c r="Z683" s="4"/>
      <c r="AA683" s="4"/>
      <c r="AB683" s="4"/>
      <c r="AC683" s="4"/>
    </row>
    <row r="684" spans="1:29" ht="13.5" customHeight="1" x14ac:dyDescent="0.2">
      <c r="A684" s="2"/>
      <c r="B684" s="155"/>
      <c r="C684" s="4"/>
      <c r="D684" s="2"/>
      <c r="G684" s="2"/>
      <c r="V684" s="4"/>
      <c r="W684" s="4"/>
      <c r="X684" s="4"/>
      <c r="Y684" s="4"/>
      <c r="Z684" s="4"/>
      <c r="AA684" s="4"/>
      <c r="AB684" s="4"/>
      <c r="AC684" s="4"/>
    </row>
    <row r="685" spans="1:29" ht="13.5" customHeight="1" x14ac:dyDescent="0.2">
      <c r="A685" s="2"/>
      <c r="B685" s="155"/>
      <c r="C685" s="4"/>
      <c r="D685" s="2"/>
      <c r="G685" s="2"/>
      <c r="V685" s="4"/>
      <c r="W685" s="4"/>
      <c r="X685" s="4"/>
      <c r="Y685" s="4"/>
      <c r="Z685" s="4"/>
      <c r="AA685" s="4"/>
      <c r="AB685" s="4"/>
      <c r="AC685" s="4"/>
    </row>
    <row r="686" spans="1:29" ht="13.5" customHeight="1" x14ac:dyDescent="0.2">
      <c r="A686" s="2"/>
      <c r="B686" s="155"/>
      <c r="C686" s="4"/>
      <c r="D686" s="2"/>
      <c r="G686" s="2"/>
      <c r="V686" s="4"/>
      <c r="W686" s="4"/>
      <c r="X686" s="4"/>
      <c r="Y686" s="4"/>
      <c r="Z686" s="4"/>
      <c r="AA686" s="4"/>
      <c r="AB686" s="4"/>
      <c r="AC686" s="4"/>
    </row>
    <row r="687" spans="1:29" ht="13.5" customHeight="1" x14ac:dyDescent="0.2">
      <c r="A687" s="2"/>
      <c r="B687" s="155"/>
      <c r="C687" s="4"/>
      <c r="D687" s="2"/>
      <c r="G687" s="2"/>
      <c r="V687" s="4"/>
      <c r="W687" s="4"/>
      <c r="X687" s="4"/>
      <c r="Y687" s="4"/>
      <c r="Z687" s="4"/>
      <c r="AA687" s="4"/>
      <c r="AB687" s="4"/>
      <c r="AC687" s="4"/>
    </row>
    <row r="688" spans="1:29" ht="13.5" customHeight="1" x14ac:dyDescent="0.2">
      <c r="A688" s="2"/>
      <c r="B688" s="155"/>
      <c r="C688" s="4"/>
      <c r="D688" s="2"/>
      <c r="G688" s="2"/>
      <c r="V688" s="4"/>
      <c r="W688" s="4"/>
      <c r="X688" s="4"/>
      <c r="Y688" s="4"/>
      <c r="Z688" s="4"/>
      <c r="AA688" s="4"/>
      <c r="AB688" s="4"/>
      <c r="AC688" s="4"/>
    </row>
    <row r="689" spans="1:29" ht="13.5" customHeight="1" x14ac:dyDescent="0.2">
      <c r="A689" s="2"/>
      <c r="B689" s="155"/>
      <c r="C689" s="4"/>
      <c r="D689" s="2"/>
      <c r="G689" s="2"/>
      <c r="V689" s="4"/>
      <c r="W689" s="4"/>
      <c r="X689" s="4"/>
      <c r="Y689" s="4"/>
      <c r="Z689" s="4"/>
      <c r="AA689" s="4"/>
      <c r="AB689" s="4"/>
      <c r="AC689" s="4"/>
    </row>
    <row r="690" spans="1:29" ht="13.5" customHeight="1" x14ac:dyDescent="0.2">
      <c r="A690" s="2"/>
      <c r="B690" s="155"/>
      <c r="C690" s="4"/>
      <c r="D690" s="2"/>
      <c r="G690" s="2"/>
      <c r="V690" s="4"/>
      <c r="W690" s="4"/>
      <c r="X690" s="4"/>
      <c r="Y690" s="4"/>
      <c r="Z690" s="4"/>
      <c r="AA690" s="4"/>
      <c r="AB690" s="4"/>
      <c r="AC690" s="4"/>
    </row>
    <row r="691" spans="1:29" ht="13.5" customHeight="1" x14ac:dyDescent="0.2">
      <c r="A691" s="2"/>
      <c r="B691" s="155"/>
      <c r="C691" s="4"/>
      <c r="D691" s="2"/>
      <c r="G691" s="2"/>
      <c r="V691" s="4"/>
      <c r="W691" s="4"/>
      <c r="X691" s="4"/>
      <c r="Y691" s="4"/>
      <c r="Z691" s="4"/>
      <c r="AA691" s="4"/>
      <c r="AB691" s="4"/>
      <c r="AC691" s="4"/>
    </row>
    <row r="692" spans="1:29" ht="13.5" customHeight="1" x14ac:dyDescent="0.2">
      <c r="A692" s="2"/>
      <c r="B692" s="155"/>
      <c r="C692" s="4"/>
      <c r="D692" s="2"/>
      <c r="G692" s="2"/>
      <c r="V692" s="4"/>
      <c r="W692" s="4"/>
      <c r="X692" s="4"/>
      <c r="Y692" s="4"/>
      <c r="Z692" s="4"/>
      <c r="AA692" s="4"/>
      <c r="AB692" s="4"/>
      <c r="AC692" s="4"/>
    </row>
    <row r="693" spans="1:29" ht="13.5" customHeight="1" x14ac:dyDescent="0.2">
      <c r="A693" s="2"/>
      <c r="B693" s="155"/>
      <c r="C693" s="4"/>
      <c r="D693" s="2"/>
      <c r="G693" s="2"/>
      <c r="V693" s="4"/>
      <c r="W693" s="4"/>
      <c r="X693" s="4"/>
      <c r="Y693" s="4"/>
      <c r="Z693" s="4"/>
      <c r="AA693" s="4"/>
      <c r="AB693" s="4"/>
      <c r="AC693" s="4"/>
    </row>
    <row r="694" spans="1:29" ht="13.5" customHeight="1" x14ac:dyDescent="0.2">
      <c r="A694" s="2"/>
      <c r="B694" s="155"/>
      <c r="C694" s="4"/>
      <c r="D694" s="2"/>
      <c r="G694" s="2"/>
      <c r="V694" s="4"/>
      <c r="W694" s="4"/>
      <c r="X694" s="4"/>
      <c r="Y694" s="4"/>
      <c r="Z694" s="4"/>
      <c r="AA694" s="4"/>
      <c r="AB694" s="4"/>
      <c r="AC694" s="4"/>
    </row>
    <row r="695" spans="1:29" ht="13.5" customHeight="1" x14ac:dyDescent="0.2">
      <c r="A695" s="2"/>
      <c r="B695" s="155"/>
      <c r="C695" s="4"/>
      <c r="D695" s="2"/>
      <c r="G695" s="2"/>
      <c r="V695" s="4"/>
      <c r="W695" s="4"/>
      <c r="X695" s="4"/>
      <c r="Y695" s="4"/>
      <c r="Z695" s="4"/>
      <c r="AA695" s="4"/>
      <c r="AB695" s="4"/>
      <c r="AC695" s="4"/>
    </row>
    <row r="696" spans="1:29" ht="13.5" customHeight="1" x14ac:dyDescent="0.2">
      <c r="A696" s="2"/>
      <c r="B696" s="155"/>
      <c r="C696" s="4"/>
      <c r="D696" s="2"/>
      <c r="G696" s="2"/>
      <c r="V696" s="4"/>
      <c r="W696" s="4"/>
      <c r="X696" s="4"/>
      <c r="Y696" s="4"/>
      <c r="Z696" s="4"/>
      <c r="AA696" s="4"/>
      <c r="AB696" s="4"/>
      <c r="AC696" s="4"/>
    </row>
    <row r="697" spans="1:29" ht="13.5" customHeight="1" x14ac:dyDescent="0.2">
      <c r="A697" s="2"/>
      <c r="B697" s="155"/>
      <c r="C697" s="4"/>
      <c r="D697" s="2"/>
      <c r="G697" s="2"/>
      <c r="V697" s="4"/>
      <c r="W697" s="4"/>
      <c r="X697" s="4"/>
      <c r="Y697" s="4"/>
      <c r="Z697" s="4"/>
      <c r="AA697" s="4"/>
      <c r="AB697" s="4"/>
      <c r="AC697" s="4"/>
    </row>
    <row r="698" spans="1:29" ht="13.5" customHeight="1" x14ac:dyDescent="0.2">
      <c r="A698" s="2"/>
      <c r="B698" s="155"/>
      <c r="C698" s="4"/>
      <c r="D698" s="2"/>
      <c r="G698" s="2"/>
      <c r="V698" s="4"/>
      <c r="W698" s="4"/>
      <c r="X698" s="4"/>
      <c r="Y698" s="4"/>
      <c r="Z698" s="4"/>
      <c r="AA698" s="4"/>
      <c r="AB698" s="4"/>
      <c r="AC698" s="4"/>
    </row>
    <row r="699" spans="1:29" ht="13.5" customHeight="1" x14ac:dyDescent="0.2">
      <c r="A699" s="2"/>
      <c r="B699" s="155"/>
      <c r="C699" s="4"/>
      <c r="D699" s="2"/>
      <c r="G699" s="2"/>
      <c r="V699" s="4"/>
      <c r="W699" s="4"/>
      <c r="X699" s="4"/>
      <c r="Y699" s="4"/>
      <c r="Z699" s="4"/>
      <c r="AA699" s="4"/>
      <c r="AB699" s="4"/>
      <c r="AC699" s="4"/>
    </row>
    <row r="700" spans="1:29" ht="13.5" customHeight="1" x14ac:dyDescent="0.2">
      <c r="A700" s="2"/>
      <c r="B700" s="155"/>
      <c r="C700" s="4"/>
      <c r="D700" s="2"/>
      <c r="G700" s="2"/>
      <c r="V700" s="4"/>
      <c r="W700" s="4"/>
      <c r="X700" s="4"/>
      <c r="Y700" s="4"/>
      <c r="Z700" s="4"/>
      <c r="AA700" s="4"/>
      <c r="AB700" s="4"/>
      <c r="AC700" s="4"/>
    </row>
    <row r="701" spans="1:29" ht="13.5" customHeight="1" x14ac:dyDescent="0.2">
      <c r="A701" s="2"/>
      <c r="B701" s="155"/>
      <c r="C701" s="4"/>
      <c r="D701" s="2"/>
      <c r="G701" s="2"/>
      <c r="V701" s="4"/>
      <c r="W701" s="4"/>
      <c r="X701" s="4"/>
      <c r="Y701" s="4"/>
      <c r="Z701" s="4"/>
      <c r="AA701" s="4"/>
      <c r="AB701" s="4"/>
      <c r="AC701" s="4"/>
    </row>
    <row r="702" spans="1:29" ht="13.5" customHeight="1" x14ac:dyDescent="0.2">
      <c r="A702" s="2"/>
      <c r="B702" s="155"/>
      <c r="C702" s="4"/>
      <c r="D702" s="2"/>
      <c r="G702" s="2"/>
      <c r="V702" s="4"/>
      <c r="W702" s="4"/>
      <c r="X702" s="4"/>
      <c r="Y702" s="4"/>
      <c r="Z702" s="4"/>
      <c r="AA702" s="4"/>
      <c r="AB702" s="4"/>
      <c r="AC702" s="4"/>
    </row>
    <row r="703" spans="1:29" ht="13.5" customHeight="1" x14ac:dyDescent="0.2">
      <c r="A703" s="2"/>
      <c r="B703" s="155"/>
      <c r="C703" s="4"/>
      <c r="D703" s="2"/>
      <c r="G703" s="2"/>
      <c r="V703" s="4"/>
      <c r="W703" s="4"/>
      <c r="X703" s="4"/>
      <c r="Y703" s="4"/>
      <c r="Z703" s="4"/>
      <c r="AA703" s="4"/>
      <c r="AB703" s="4"/>
      <c r="AC703" s="4"/>
    </row>
    <row r="704" spans="1:29" ht="13.5" customHeight="1" x14ac:dyDescent="0.2">
      <c r="A704" s="2"/>
      <c r="B704" s="155"/>
      <c r="C704" s="4"/>
      <c r="D704" s="2"/>
      <c r="G704" s="2"/>
      <c r="V704" s="4"/>
      <c r="W704" s="4"/>
      <c r="X704" s="4"/>
      <c r="Y704" s="4"/>
      <c r="Z704" s="4"/>
      <c r="AA704" s="4"/>
      <c r="AB704" s="4"/>
      <c r="AC704" s="4"/>
    </row>
    <row r="705" spans="1:29" ht="13.5" customHeight="1" x14ac:dyDescent="0.2">
      <c r="A705" s="2"/>
      <c r="B705" s="155"/>
      <c r="C705" s="4"/>
      <c r="D705" s="2"/>
      <c r="G705" s="2"/>
      <c r="V705" s="4"/>
      <c r="W705" s="4"/>
      <c r="X705" s="4"/>
      <c r="Y705" s="4"/>
      <c r="Z705" s="4"/>
      <c r="AA705" s="4"/>
      <c r="AB705" s="4"/>
      <c r="AC705" s="4"/>
    </row>
    <row r="706" spans="1:29" ht="13.5" customHeight="1" x14ac:dyDescent="0.2">
      <c r="A706" s="2"/>
      <c r="B706" s="155"/>
      <c r="C706" s="4"/>
      <c r="D706" s="2"/>
      <c r="G706" s="2"/>
      <c r="V706" s="4"/>
      <c r="W706" s="4"/>
      <c r="X706" s="4"/>
      <c r="Y706" s="4"/>
      <c r="Z706" s="4"/>
      <c r="AA706" s="4"/>
      <c r="AB706" s="4"/>
      <c r="AC706" s="4"/>
    </row>
    <row r="707" spans="1:29" ht="13.5" customHeight="1" x14ac:dyDescent="0.2">
      <c r="A707" s="2"/>
      <c r="B707" s="155"/>
      <c r="C707" s="4"/>
      <c r="D707" s="2"/>
      <c r="G707" s="2"/>
      <c r="V707" s="4"/>
      <c r="W707" s="4"/>
      <c r="X707" s="4"/>
      <c r="Y707" s="4"/>
      <c r="Z707" s="4"/>
      <c r="AA707" s="4"/>
      <c r="AB707" s="4"/>
      <c r="AC707" s="4"/>
    </row>
    <row r="708" spans="1:29" ht="13.5" customHeight="1" x14ac:dyDescent="0.2">
      <c r="A708" s="2"/>
      <c r="B708" s="155"/>
      <c r="C708" s="4"/>
      <c r="D708" s="2"/>
      <c r="G708" s="2"/>
      <c r="V708" s="4"/>
      <c r="W708" s="4"/>
      <c r="X708" s="4"/>
      <c r="Y708" s="4"/>
      <c r="Z708" s="4"/>
      <c r="AA708" s="4"/>
      <c r="AB708" s="4"/>
      <c r="AC708" s="4"/>
    </row>
    <row r="709" spans="1:29" ht="13.5" customHeight="1" x14ac:dyDescent="0.2">
      <c r="A709" s="2"/>
      <c r="B709" s="155"/>
      <c r="C709" s="4"/>
      <c r="D709" s="2"/>
      <c r="G709" s="2"/>
      <c r="V709" s="4"/>
      <c r="W709" s="4"/>
      <c r="X709" s="4"/>
      <c r="Y709" s="4"/>
      <c r="Z709" s="4"/>
      <c r="AA709" s="4"/>
      <c r="AB709" s="4"/>
      <c r="AC709" s="4"/>
    </row>
    <row r="710" spans="1:29" ht="13.5" customHeight="1" x14ac:dyDescent="0.2">
      <c r="A710" s="2"/>
      <c r="B710" s="155"/>
      <c r="C710" s="4"/>
      <c r="D710" s="2"/>
      <c r="G710" s="2"/>
      <c r="V710" s="4"/>
      <c r="W710" s="4"/>
      <c r="X710" s="4"/>
      <c r="Y710" s="4"/>
      <c r="Z710" s="4"/>
      <c r="AA710" s="4"/>
      <c r="AB710" s="4"/>
      <c r="AC710" s="4"/>
    </row>
    <row r="711" spans="1:29" ht="13.5" customHeight="1" x14ac:dyDescent="0.2">
      <c r="A711" s="2"/>
      <c r="B711" s="155"/>
      <c r="C711" s="4"/>
      <c r="D711" s="2"/>
      <c r="G711" s="2"/>
      <c r="V711" s="4"/>
      <c r="W711" s="4"/>
      <c r="X711" s="4"/>
      <c r="Y711" s="4"/>
      <c r="Z711" s="4"/>
      <c r="AA711" s="4"/>
      <c r="AB711" s="4"/>
      <c r="AC711" s="4"/>
    </row>
    <row r="712" spans="1:29" ht="13.5" customHeight="1" x14ac:dyDescent="0.2">
      <c r="A712" s="2"/>
      <c r="B712" s="155"/>
      <c r="C712" s="4"/>
      <c r="D712" s="2"/>
      <c r="G712" s="2"/>
      <c r="V712" s="4"/>
      <c r="W712" s="4"/>
      <c r="X712" s="4"/>
      <c r="Y712" s="4"/>
      <c r="Z712" s="4"/>
      <c r="AA712" s="4"/>
      <c r="AB712" s="4"/>
      <c r="AC712" s="4"/>
    </row>
    <row r="713" spans="1:29" ht="13.5" customHeight="1" x14ac:dyDescent="0.2">
      <c r="A713" s="2"/>
      <c r="B713" s="155"/>
      <c r="C713" s="4"/>
      <c r="D713" s="2"/>
      <c r="G713" s="2"/>
      <c r="V713" s="4"/>
      <c r="W713" s="4"/>
      <c r="X713" s="4"/>
      <c r="Y713" s="4"/>
      <c r="Z713" s="4"/>
      <c r="AA713" s="4"/>
      <c r="AB713" s="4"/>
      <c r="AC713" s="4"/>
    </row>
    <row r="714" spans="1:29" ht="13.5" customHeight="1" x14ac:dyDescent="0.2">
      <c r="A714" s="2"/>
      <c r="B714" s="155"/>
      <c r="C714" s="4"/>
      <c r="D714" s="2"/>
      <c r="G714" s="2"/>
      <c r="V714" s="4"/>
      <c r="W714" s="4"/>
      <c r="X714" s="4"/>
      <c r="Y714" s="4"/>
      <c r="Z714" s="4"/>
      <c r="AA714" s="4"/>
      <c r="AB714" s="4"/>
      <c r="AC714" s="4"/>
    </row>
    <row r="715" spans="1:29" ht="13.5" customHeight="1" x14ac:dyDescent="0.2">
      <c r="A715" s="2"/>
      <c r="B715" s="155"/>
      <c r="C715" s="4"/>
      <c r="D715" s="2"/>
      <c r="G715" s="2"/>
      <c r="V715" s="4"/>
      <c r="W715" s="4"/>
      <c r="X715" s="4"/>
      <c r="Y715" s="4"/>
      <c r="Z715" s="4"/>
      <c r="AA715" s="4"/>
      <c r="AB715" s="4"/>
      <c r="AC715" s="4"/>
    </row>
    <row r="716" spans="1:29" ht="13.5" customHeight="1" x14ac:dyDescent="0.2">
      <c r="A716" s="2"/>
      <c r="B716" s="155"/>
      <c r="C716" s="4"/>
      <c r="D716" s="2"/>
      <c r="G716" s="2"/>
      <c r="V716" s="4"/>
      <c r="W716" s="4"/>
      <c r="X716" s="4"/>
      <c r="Y716" s="4"/>
      <c r="Z716" s="4"/>
      <c r="AA716" s="4"/>
      <c r="AB716" s="4"/>
      <c r="AC716" s="4"/>
    </row>
    <row r="717" spans="1:29" ht="13.5" customHeight="1" x14ac:dyDescent="0.2">
      <c r="A717" s="2"/>
      <c r="B717" s="155"/>
      <c r="C717" s="4"/>
      <c r="D717" s="2"/>
      <c r="G717" s="2"/>
      <c r="V717" s="4"/>
      <c r="W717" s="4"/>
      <c r="X717" s="4"/>
      <c r="Y717" s="4"/>
      <c r="Z717" s="4"/>
      <c r="AA717" s="4"/>
      <c r="AB717" s="4"/>
      <c r="AC717" s="4"/>
    </row>
    <row r="718" spans="1:29" ht="13.5" customHeight="1" x14ac:dyDescent="0.2">
      <c r="A718" s="2"/>
      <c r="B718" s="155"/>
      <c r="C718" s="4"/>
      <c r="D718" s="2"/>
      <c r="G718" s="2"/>
      <c r="V718" s="4"/>
      <c r="W718" s="4"/>
      <c r="X718" s="4"/>
      <c r="Y718" s="4"/>
      <c r="Z718" s="4"/>
      <c r="AA718" s="4"/>
      <c r="AB718" s="4"/>
      <c r="AC718" s="4"/>
    </row>
    <row r="719" spans="1:29" ht="13.5" customHeight="1" x14ac:dyDescent="0.2">
      <c r="A719" s="2"/>
      <c r="B719" s="155"/>
      <c r="C719" s="4"/>
      <c r="D719" s="2"/>
      <c r="G719" s="2"/>
      <c r="V719" s="4"/>
      <c r="W719" s="4"/>
      <c r="X719" s="4"/>
      <c r="Y719" s="4"/>
      <c r="Z719" s="4"/>
      <c r="AA719" s="4"/>
      <c r="AB719" s="4"/>
      <c r="AC719" s="4"/>
    </row>
    <row r="720" spans="1:29" ht="13.5" customHeight="1" x14ac:dyDescent="0.2">
      <c r="A720" s="2"/>
      <c r="B720" s="155"/>
      <c r="C720" s="4"/>
      <c r="D720" s="2"/>
      <c r="G720" s="2"/>
      <c r="V720" s="4"/>
      <c r="W720" s="4"/>
      <c r="X720" s="4"/>
      <c r="Y720" s="4"/>
      <c r="Z720" s="4"/>
      <c r="AA720" s="4"/>
      <c r="AB720" s="4"/>
      <c r="AC720" s="4"/>
    </row>
    <row r="721" spans="1:29" ht="13.5" customHeight="1" x14ac:dyDescent="0.2">
      <c r="A721" s="2"/>
      <c r="B721" s="155"/>
      <c r="C721" s="4"/>
      <c r="D721" s="2"/>
      <c r="G721" s="2"/>
      <c r="V721" s="4"/>
      <c r="W721" s="4"/>
      <c r="X721" s="4"/>
      <c r="Y721" s="4"/>
      <c r="Z721" s="4"/>
      <c r="AA721" s="4"/>
      <c r="AB721" s="4"/>
      <c r="AC721" s="4"/>
    </row>
    <row r="722" spans="1:29" ht="13.5" customHeight="1" x14ac:dyDescent="0.2">
      <c r="A722" s="2"/>
      <c r="B722" s="155"/>
      <c r="C722" s="4"/>
      <c r="D722" s="2"/>
      <c r="G722" s="2"/>
      <c r="V722" s="4"/>
      <c r="W722" s="4"/>
      <c r="X722" s="4"/>
      <c r="Y722" s="4"/>
      <c r="Z722" s="4"/>
      <c r="AA722" s="4"/>
      <c r="AB722" s="4"/>
      <c r="AC722" s="4"/>
    </row>
    <row r="723" spans="1:29" ht="13.5" customHeight="1" x14ac:dyDescent="0.2">
      <c r="A723" s="2"/>
      <c r="B723" s="155"/>
      <c r="C723" s="4"/>
      <c r="D723" s="2"/>
      <c r="G723" s="2"/>
      <c r="V723" s="4"/>
      <c r="W723" s="4"/>
      <c r="X723" s="4"/>
      <c r="Y723" s="4"/>
      <c r="Z723" s="4"/>
      <c r="AA723" s="4"/>
      <c r="AB723" s="4"/>
      <c r="AC723" s="4"/>
    </row>
    <row r="724" spans="1:29" ht="13.5" customHeight="1" x14ac:dyDescent="0.2">
      <c r="A724" s="2"/>
      <c r="B724" s="155"/>
      <c r="C724" s="4"/>
      <c r="D724" s="2"/>
      <c r="G724" s="2"/>
      <c r="V724" s="4"/>
      <c r="W724" s="4"/>
      <c r="X724" s="4"/>
      <c r="Y724" s="4"/>
      <c r="Z724" s="4"/>
      <c r="AA724" s="4"/>
      <c r="AB724" s="4"/>
      <c r="AC724" s="4"/>
    </row>
    <row r="725" spans="1:29" ht="13.5" customHeight="1" x14ac:dyDescent="0.2">
      <c r="A725" s="2"/>
      <c r="B725" s="155"/>
      <c r="C725" s="4"/>
      <c r="D725" s="2"/>
      <c r="G725" s="2"/>
      <c r="V725" s="4"/>
      <c r="W725" s="4"/>
      <c r="X725" s="4"/>
      <c r="Y725" s="4"/>
      <c r="Z725" s="4"/>
      <c r="AA725" s="4"/>
      <c r="AB725" s="4"/>
      <c r="AC725" s="4"/>
    </row>
    <row r="726" spans="1:29" ht="13.5" customHeight="1" x14ac:dyDescent="0.2">
      <c r="A726" s="2"/>
      <c r="B726" s="155"/>
      <c r="C726" s="4"/>
      <c r="D726" s="2"/>
      <c r="G726" s="2"/>
      <c r="V726" s="4"/>
      <c r="W726" s="4"/>
      <c r="X726" s="4"/>
      <c r="Y726" s="4"/>
      <c r="Z726" s="4"/>
      <c r="AA726" s="4"/>
      <c r="AB726" s="4"/>
      <c r="AC726" s="4"/>
    </row>
    <row r="727" spans="1:29" ht="13.5" customHeight="1" x14ac:dyDescent="0.2">
      <c r="A727" s="2"/>
      <c r="B727" s="155"/>
      <c r="C727" s="4"/>
      <c r="D727" s="2"/>
      <c r="G727" s="2"/>
      <c r="V727" s="4"/>
      <c r="W727" s="4"/>
      <c r="X727" s="4"/>
      <c r="Y727" s="4"/>
      <c r="Z727" s="4"/>
      <c r="AA727" s="4"/>
      <c r="AB727" s="4"/>
      <c r="AC727" s="4"/>
    </row>
    <row r="728" spans="1:29" ht="13.5" customHeight="1" x14ac:dyDescent="0.2">
      <c r="A728" s="2"/>
      <c r="B728" s="155"/>
      <c r="C728" s="4"/>
      <c r="D728" s="2"/>
      <c r="G728" s="2"/>
      <c r="V728" s="4"/>
      <c r="W728" s="4"/>
      <c r="X728" s="4"/>
      <c r="Y728" s="4"/>
      <c r="Z728" s="4"/>
      <c r="AA728" s="4"/>
      <c r="AB728" s="4"/>
      <c r="AC728" s="4"/>
    </row>
    <row r="729" spans="1:29" ht="13.5" customHeight="1" x14ac:dyDescent="0.2">
      <c r="A729" s="2"/>
      <c r="B729" s="155"/>
      <c r="C729" s="4"/>
      <c r="D729" s="2"/>
      <c r="G729" s="2"/>
      <c r="V729" s="4"/>
      <c r="W729" s="4"/>
      <c r="X729" s="4"/>
      <c r="Y729" s="4"/>
      <c r="Z729" s="4"/>
      <c r="AA729" s="4"/>
      <c r="AB729" s="4"/>
      <c r="AC729" s="4"/>
    </row>
    <row r="730" spans="1:29" ht="13.5" customHeight="1" x14ac:dyDescent="0.2">
      <c r="A730" s="2"/>
      <c r="B730" s="155"/>
      <c r="C730" s="4"/>
      <c r="D730" s="2"/>
      <c r="G730" s="2"/>
      <c r="V730" s="4"/>
      <c r="W730" s="4"/>
      <c r="X730" s="4"/>
      <c r="Y730" s="4"/>
      <c r="Z730" s="4"/>
      <c r="AA730" s="4"/>
      <c r="AB730" s="4"/>
      <c r="AC730" s="4"/>
    </row>
    <row r="731" spans="1:29" ht="13.5" customHeight="1" x14ac:dyDescent="0.2">
      <c r="A731" s="2"/>
      <c r="B731" s="155"/>
      <c r="C731" s="4"/>
      <c r="D731" s="2"/>
      <c r="G731" s="2"/>
      <c r="V731" s="4"/>
      <c r="W731" s="4"/>
      <c r="X731" s="4"/>
      <c r="Y731" s="4"/>
      <c r="Z731" s="4"/>
      <c r="AA731" s="4"/>
      <c r="AB731" s="4"/>
      <c r="AC731" s="4"/>
    </row>
    <row r="732" spans="1:29" ht="13.5" customHeight="1" x14ac:dyDescent="0.2">
      <c r="A732" s="2"/>
      <c r="B732" s="155"/>
      <c r="C732" s="4"/>
      <c r="D732" s="2"/>
      <c r="G732" s="2"/>
      <c r="V732" s="4"/>
      <c r="W732" s="4"/>
      <c r="X732" s="4"/>
      <c r="Y732" s="4"/>
      <c r="Z732" s="4"/>
      <c r="AA732" s="4"/>
      <c r="AB732" s="4"/>
      <c r="AC732" s="4"/>
    </row>
    <row r="733" spans="1:29" ht="13.5" customHeight="1" x14ac:dyDescent="0.2">
      <c r="A733" s="2"/>
      <c r="B733" s="155"/>
      <c r="C733" s="4"/>
      <c r="D733" s="2"/>
      <c r="G733" s="2"/>
      <c r="V733" s="4"/>
      <c r="W733" s="4"/>
      <c r="X733" s="4"/>
      <c r="Y733" s="4"/>
      <c r="Z733" s="4"/>
      <c r="AA733" s="4"/>
      <c r="AB733" s="4"/>
      <c r="AC733" s="4"/>
    </row>
    <row r="734" spans="1:29" ht="13.5" customHeight="1" x14ac:dyDescent="0.2">
      <c r="A734" s="2"/>
      <c r="B734" s="155"/>
      <c r="C734" s="4"/>
      <c r="D734" s="2"/>
      <c r="G734" s="2"/>
      <c r="V734" s="4"/>
      <c r="W734" s="4"/>
      <c r="X734" s="4"/>
      <c r="Y734" s="4"/>
      <c r="Z734" s="4"/>
      <c r="AA734" s="4"/>
      <c r="AB734" s="4"/>
      <c r="AC734" s="4"/>
    </row>
    <row r="735" spans="1:29" ht="13.5" customHeight="1" x14ac:dyDescent="0.2">
      <c r="A735" s="2"/>
      <c r="B735" s="155"/>
      <c r="C735" s="4"/>
      <c r="D735" s="2"/>
      <c r="G735" s="2"/>
      <c r="V735" s="4"/>
      <c r="W735" s="4"/>
      <c r="X735" s="4"/>
      <c r="Y735" s="4"/>
      <c r="Z735" s="4"/>
      <c r="AA735" s="4"/>
      <c r="AB735" s="4"/>
      <c r="AC735" s="4"/>
    </row>
    <row r="736" spans="1:29" ht="13.5" customHeight="1" x14ac:dyDescent="0.2">
      <c r="A736" s="2"/>
      <c r="B736" s="155"/>
      <c r="C736" s="4"/>
      <c r="D736" s="2"/>
      <c r="G736" s="2"/>
      <c r="V736" s="4"/>
      <c r="W736" s="4"/>
      <c r="X736" s="4"/>
      <c r="Y736" s="4"/>
      <c r="Z736" s="4"/>
      <c r="AA736" s="4"/>
      <c r="AB736" s="4"/>
      <c r="AC736" s="4"/>
    </row>
    <row r="737" spans="1:29" ht="13.5" customHeight="1" x14ac:dyDescent="0.2">
      <c r="A737" s="2"/>
      <c r="B737" s="155"/>
      <c r="C737" s="4"/>
      <c r="D737" s="2"/>
      <c r="G737" s="2"/>
      <c r="V737" s="4"/>
      <c r="W737" s="4"/>
      <c r="X737" s="4"/>
      <c r="Y737" s="4"/>
      <c r="Z737" s="4"/>
      <c r="AA737" s="4"/>
      <c r="AB737" s="4"/>
      <c r="AC737" s="4"/>
    </row>
    <row r="738" spans="1:29" ht="13.5" customHeight="1" x14ac:dyDescent="0.2">
      <c r="A738" s="2"/>
      <c r="B738" s="155"/>
      <c r="C738" s="4"/>
      <c r="D738" s="2"/>
      <c r="G738" s="2"/>
      <c r="V738" s="4"/>
      <c r="W738" s="4"/>
      <c r="X738" s="4"/>
      <c r="Y738" s="4"/>
      <c r="Z738" s="4"/>
      <c r="AA738" s="4"/>
      <c r="AB738" s="4"/>
      <c r="AC738" s="4"/>
    </row>
    <row r="739" spans="1:29" ht="13.5" customHeight="1" x14ac:dyDescent="0.2">
      <c r="A739" s="2"/>
      <c r="B739" s="155"/>
      <c r="C739" s="4"/>
      <c r="D739" s="2"/>
      <c r="G739" s="2"/>
      <c r="V739" s="4"/>
      <c r="W739" s="4"/>
      <c r="X739" s="4"/>
      <c r="Y739" s="4"/>
      <c r="Z739" s="4"/>
      <c r="AA739" s="4"/>
      <c r="AB739" s="4"/>
      <c r="AC739" s="4"/>
    </row>
    <row r="740" spans="1:29" ht="13.5" customHeight="1" x14ac:dyDescent="0.2">
      <c r="A740" s="2"/>
      <c r="B740" s="155"/>
      <c r="C740" s="4"/>
      <c r="D740" s="2"/>
      <c r="G740" s="2"/>
      <c r="V740" s="4"/>
      <c r="W740" s="4"/>
      <c r="X740" s="4"/>
      <c r="Y740" s="4"/>
      <c r="Z740" s="4"/>
      <c r="AA740" s="4"/>
      <c r="AB740" s="4"/>
      <c r="AC740" s="4"/>
    </row>
    <row r="741" spans="1:29" ht="13.5" customHeight="1" x14ac:dyDescent="0.2">
      <c r="A741" s="2"/>
      <c r="B741" s="155"/>
      <c r="C741" s="4"/>
      <c r="D741" s="2"/>
      <c r="G741" s="2"/>
      <c r="V741" s="4"/>
      <c r="W741" s="4"/>
      <c r="X741" s="4"/>
      <c r="Y741" s="4"/>
      <c r="Z741" s="4"/>
      <c r="AA741" s="4"/>
      <c r="AB741" s="4"/>
      <c r="AC741" s="4"/>
    </row>
    <row r="742" spans="1:29" ht="13.5" customHeight="1" x14ac:dyDescent="0.2">
      <c r="A742" s="2"/>
      <c r="B742" s="155"/>
      <c r="C742" s="4"/>
      <c r="D742" s="2"/>
      <c r="G742" s="2"/>
      <c r="V742" s="4"/>
      <c r="W742" s="4"/>
      <c r="X742" s="4"/>
      <c r="Y742" s="4"/>
      <c r="Z742" s="4"/>
      <c r="AA742" s="4"/>
      <c r="AB742" s="4"/>
      <c r="AC742" s="4"/>
    </row>
    <row r="743" spans="1:29" ht="13.5" customHeight="1" x14ac:dyDescent="0.2">
      <c r="A743" s="2"/>
      <c r="B743" s="155"/>
      <c r="C743" s="4"/>
      <c r="D743" s="2"/>
      <c r="G743" s="2"/>
      <c r="V743" s="4"/>
      <c r="W743" s="4"/>
      <c r="X743" s="4"/>
      <c r="Y743" s="4"/>
      <c r="Z743" s="4"/>
      <c r="AA743" s="4"/>
      <c r="AB743" s="4"/>
      <c r="AC743" s="4"/>
    </row>
    <row r="744" spans="1:29" ht="13.5" customHeight="1" x14ac:dyDescent="0.2">
      <c r="A744" s="2"/>
      <c r="B744" s="155"/>
      <c r="C744" s="4"/>
      <c r="D744" s="2"/>
      <c r="G744" s="2"/>
      <c r="V744" s="4"/>
      <c r="W744" s="4"/>
      <c r="X744" s="4"/>
      <c r="Y744" s="4"/>
      <c r="Z744" s="4"/>
      <c r="AA744" s="4"/>
      <c r="AB744" s="4"/>
      <c r="AC744" s="4"/>
    </row>
    <row r="745" spans="1:29" ht="13.5" customHeight="1" x14ac:dyDescent="0.2">
      <c r="A745" s="2"/>
      <c r="B745" s="155"/>
      <c r="C745" s="4"/>
      <c r="D745" s="2"/>
      <c r="G745" s="2"/>
      <c r="V745" s="4"/>
      <c r="W745" s="4"/>
      <c r="X745" s="4"/>
      <c r="Y745" s="4"/>
      <c r="Z745" s="4"/>
      <c r="AA745" s="4"/>
      <c r="AB745" s="4"/>
      <c r="AC745" s="4"/>
    </row>
    <row r="746" spans="1:29" ht="13.5" customHeight="1" x14ac:dyDescent="0.2">
      <c r="A746" s="2"/>
      <c r="B746" s="155"/>
      <c r="C746" s="4"/>
      <c r="D746" s="2"/>
      <c r="G746" s="2"/>
      <c r="V746" s="4"/>
      <c r="W746" s="4"/>
      <c r="X746" s="4"/>
      <c r="Y746" s="4"/>
      <c r="Z746" s="4"/>
      <c r="AA746" s="4"/>
      <c r="AB746" s="4"/>
      <c r="AC746" s="4"/>
    </row>
    <row r="747" spans="1:29" ht="13.5" customHeight="1" x14ac:dyDescent="0.2">
      <c r="A747" s="2"/>
      <c r="B747" s="155"/>
      <c r="C747" s="4"/>
      <c r="D747" s="2"/>
      <c r="G747" s="2"/>
      <c r="V747" s="4"/>
      <c r="W747" s="4"/>
      <c r="X747" s="4"/>
      <c r="Y747" s="4"/>
      <c r="Z747" s="4"/>
      <c r="AA747" s="4"/>
      <c r="AB747" s="4"/>
      <c r="AC747" s="4"/>
    </row>
    <row r="748" spans="1:29" ht="13.5" customHeight="1" x14ac:dyDescent="0.2">
      <c r="A748" s="2"/>
      <c r="B748" s="155"/>
      <c r="C748" s="4"/>
      <c r="D748" s="2"/>
      <c r="G748" s="2"/>
      <c r="V748" s="4"/>
      <c r="W748" s="4"/>
      <c r="X748" s="4"/>
      <c r="Y748" s="4"/>
      <c r="Z748" s="4"/>
      <c r="AA748" s="4"/>
      <c r="AB748" s="4"/>
      <c r="AC748" s="4"/>
    </row>
    <row r="749" spans="1:29" ht="13.5" customHeight="1" x14ac:dyDescent="0.2">
      <c r="A749" s="2"/>
      <c r="B749" s="155"/>
      <c r="C749" s="4"/>
      <c r="D749" s="2"/>
      <c r="G749" s="2"/>
      <c r="V749" s="4"/>
      <c r="W749" s="4"/>
      <c r="X749" s="4"/>
      <c r="Y749" s="4"/>
      <c r="Z749" s="4"/>
      <c r="AA749" s="4"/>
      <c r="AB749" s="4"/>
      <c r="AC749" s="4"/>
    </row>
    <row r="750" spans="1:29" ht="13.5" customHeight="1" x14ac:dyDescent="0.2">
      <c r="A750" s="2"/>
      <c r="B750" s="155"/>
      <c r="C750" s="4"/>
      <c r="D750" s="2"/>
      <c r="G750" s="2"/>
      <c r="V750" s="4"/>
      <c r="W750" s="4"/>
      <c r="X750" s="4"/>
      <c r="Y750" s="4"/>
      <c r="Z750" s="4"/>
      <c r="AA750" s="4"/>
      <c r="AB750" s="4"/>
      <c r="AC750" s="4"/>
    </row>
    <row r="751" spans="1:29" ht="13.5" customHeight="1" x14ac:dyDescent="0.2">
      <c r="A751" s="2"/>
      <c r="B751" s="155"/>
      <c r="C751" s="4"/>
      <c r="D751" s="2"/>
      <c r="G751" s="2"/>
      <c r="V751" s="4"/>
      <c r="W751" s="4"/>
      <c r="X751" s="4"/>
      <c r="Y751" s="4"/>
      <c r="Z751" s="4"/>
      <c r="AA751" s="4"/>
      <c r="AB751" s="4"/>
      <c r="AC751" s="4"/>
    </row>
    <row r="752" spans="1:29" ht="13.5" customHeight="1" x14ac:dyDescent="0.2">
      <c r="A752" s="2"/>
      <c r="B752" s="155"/>
      <c r="C752" s="4"/>
      <c r="D752" s="2"/>
      <c r="G752" s="2"/>
      <c r="V752" s="4"/>
      <c r="W752" s="4"/>
      <c r="X752" s="4"/>
      <c r="Y752" s="4"/>
      <c r="Z752" s="4"/>
      <c r="AA752" s="4"/>
      <c r="AB752" s="4"/>
      <c r="AC752" s="4"/>
    </row>
    <row r="753" spans="1:29" ht="13.5" customHeight="1" x14ac:dyDescent="0.2">
      <c r="A753" s="2"/>
      <c r="B753" s="155"/>
      <c r="C753" s="4"/>
      <c r="D753" s="2"/>
      <c r="G753" s="2"/>
      <c r="V753" s="4"/>
      <c r="W753" s="4"/>
      <c r="X753" s="4"/>
      <c r="Y753" s="4"/>
      <c r="Z753" s="4"/>
      <c r="AA753" s="4"/>
      <c r="AB753" s="4"/>
      <c r="AC753" s="4"/>
    </row>
    <row r="754" spans="1:29" ht="13.5" customHeight="1" x14ac:dyDescent="0.2">
      <c r="A754" s="2"/>
      <c r="B754" s="155"/>
      <c r="C754" s="4"/>
      <c r="D754" s="2"/>
      <c r="G754" s="2"/>
      <c r="V754" s="4"/>
      <c r="W754" s="4"/>
      <c r="X754" s="4"/>
      <c r="Y754" s="4"/>
      <c r="Z754" s="4"/>
      <c r="AA754" s="4"/>
      <c r="AB754" s="4"/>
      <c r="AC754" s="4"/>
    </row>
    <row r="755" spans="1:29" ht="13.5" customHeight="1" x14ac:dyDescent="0.2">
      <c r="A755" s="2"/>
      <c r="B755" s="155"/>
      <c r="C755" s="4"/>
      <c r="D755" s="2"/>
      <c r="G755" s="2"/>
      <c r="V755" s="4"/>
      <c r="W755" s="4"/>
      <c r="X755" s="4"/>
      <c r="Y755" s="4"/>
      <c r="Z755" s="4"/>
      <c r="AA755" s="4"/>
      <c r="AB755" s="4"/>
      <c r="AC755" s="4"/>
    </row>
    <row r="756" spans="1:29" ht="13.5" customHeight="1" x14ac:dyDescent="0.2">
      <c r="A756" s="2"/>
      <c r="B756" s="155"/>
      <c r="C756" s="4"/>
      <c r="D756" s="2"/>
      <c r="G756" s="2"/>
      <c r="V756" s="4"/>
      <c r="W756" s="4"/>
      <c r="X756" s="4"/>
      <c r="Y756" s="4"/>
      <c r="Z756" s="4"/>
      <c r="AA756" s="4"/>
      <c r="AB756" s="4"/>
      <c r="AC756" s="4"/>
    </row>
    <row r="757" spans="1:29" ht="13.5" customHeight="1" x14ac:dyDescent="0.2">
      <c r="A757" s="2"/>
      <c r="B757" s="155"/>
      <c r="C757" s="4"/>
      <c r="D757" s="2"/>
      <c r="G757" s="2"/>
      <c r="V757" s="4"/>
      <c r="W757" s="4"/>
      <c r="X757" s="4"/>
      <c r="Y757" s="4"/>
      <c r="Z757" s="4"/>
      <c r="AA757" s="4"/>
      <c r="AB757" s="4"/>
      <c r="AC757" s="4"/>
    </row>
    <row r="758" spans="1:29" ht="13.5" customHeight="1" x14ac:dyDescent="0.2">
      <c r="A758" s="2"/>
      <c r="B758" s="155"/>
      <c r="C758" s="4"/>
      <c r="D758" s="2"/>
      <c r="G758" s="2"/>
      <c r="V758" s="4"/>
      <c r="W758" s="4"/>
      <c r="X758" s="4"/>
      <c r="Y758" s="4"/>
      <c r="Z758" s="4"/>
      <c r="AA758" s="4"/>
      <c r="AB758" s="4"/>
      <c r="AC758" s="4"/>
    </row>
    <row r="759" spans="1:29" ht="13.5" customHeight="1" x14ac:dyDescent="0.2">
      <c r="A759" s="2"/>
      <c r="B759" s="155"/>
      <c r="C759" s="4"/>
      <c r="D759" s="2"/>
      <c r="G759" s="2"/>
      <c r="V759" s="4"/>
      <c r="W759" s="4"/>
      <c r="X759" s="4"/>
      <c r="Y759" s="4"/>
      <c r="Z759" s="4"/>
      <c r="AA759" s="4"/>
      <c r="AB759" s="4"/>
      <c r="AC759" s="4"/>
    </row>
    <row r="760" spans="1:29" ht="13.5" customHeight="1" x14ac:dyDescent="0.2">
      <c r="A760" s="2"/>
      <c r="B760" s="155"/>
      <c r="C760" s="4"/>
      <c r="D760" s="2"/>
      <c r="G760" s="2"/>
      <c r="V760" s="4"/>
      <c r="W760" s="4"/>
      <c r="X760" s="4"/>
      <c r="Y760" s="4"/>
      <c r="Z760" s="4"/>
      <c r="AA760" s="4"/>
      <c r="AB760" s="4"/>
      <c r="AC760" s="4"/>
    </row>
    <row r="761" spans="1:29" ht="13.5" customHeight="1" x14ac:dyDescent="0.2">
      <c r="A761" s="2"/>
      <c r="B761" s="155"/>
      <c r="C761" s="4"/>
      <c r="D761" s="2"/>
      <c r="G761" s="2"/>
      <c r="V761" s="4"/>
      <c r="W761" s="4"/>
      <c r="X761" s="4"/>
      <c r="Y761" s="4"/>
      <c r="Z761" s="4"/>
      <c r="AA761" s="4"/>
      <c r="AB761" s="4"/>
      <c r="AC761" s="4"/>
    </row>
    <row r="762" spans="1:29" ht="13.5" customHeight="1" x14ac:dyDescent="0.2">
      <c r="A762" s="2"/>
      <c r="B762" s="155"/>
      <c r="C762" s="4"/>
      <c r="D762" s="2"/>
      <c r="G762" s="2"/>
      <c r="V762" s="4"/>
      <c r="W762" s="4"/>
      <c r="X762" s="4"/>
      <c r="Y762" s="4"/>
      <c r="Z762" s="4"/>
      <c r="AA762" s="4"/>
      <c r="AB762" s="4"/>
      <c r="AC762" s="4"/>
    </row>
    <row r="763" spans="1:29" ht="13.5" customHeight="1" x14ac:dyDescent="0.2">
      <c r="A763" s="2"/>
      <c r="B763" s="155"/>
      <c r="C763" s="4"/>
      <c r="D763" s="2"/>
      <c r="G763" s="2"/>
      <c r="V763" s="4"/>
      <c r="W763" s="4"/>
      <c r="X763" s="4"/>
      <c r="Y763" s="4"/>
      <c r="Z763" s="4"/>
      <c r="AA763" s="4"/>
      <c r="AB763" s="4"/>
      <c r="AC763" s="4"/>
    </row>
    <row r="764" spans="1:29" ht="13.5" customHeight="1" x14ac:dyDescent="0.2">
      <c r="A764" s="2"/>
      <c r="B764" s="155"/>
      <c r="C764" s="4"/>
      <c r="D764" s="2"/>
      <c r="G764" s="2"/>
      <c r="V764" s="4"/>
      <c r="W764" s="4"/>
      <c r="X764" s="4"/>
      <c r="Y764" s="4"/>
      <c r="Z764" s="4"/>
      <c r="AA764" s="4"/>
      <c r="AB764" s="4"/>
      <c r="AC764" s="4"/>
    </row>
    <row r="765" spans="1:29" ht="13.5" customHeight="1" x14ac:dyDescent="0.2">
      <c r="A765" s="2"/>
      <c r="B765" s="155"/>
      <c r="C765" s="4"/>
      <c r="D765" s="2"/>
      <c r="G765" s="2"/>
      <c r="V765" s="4"/>
      <c r="W765" s="4"/>
      <c r="X765" s="4"/>
      <c r="Y765" s="4"/>
      <c r="Z765" s="4"/>
      <c r="AA765" s="4"/>
      <c r="AB765" s="4"/>
      <c r="AC765" s="4"/>
    </row>
    <row r="766" spans="1:29" ht="13.5" customHeight="1" x14ac:dyDescent="0.2">
      <c r="A766" s="2"/>
      <c r="B766" s="155"/>
      <c r="C766" s="4"/>
      <c r="D766" s="2"/>
      <c r="G766" s="2"/>
      <c r="V766" s="4"/>
      <c r="W766" s="4"/>
      <c r="X766" s="4"/>
      <c r="Y766" s="4"/>
      <c r="Z766" s="4"/>
      <c r="AA766" s="4"/>
      <c r="AB766" s="4"/>
      <c r="AC766" s="4"/>
    </row>
    <row r="767" spans="1:29" ht="13.5" customHeight="1" x14ac:dyDescent="0.2">
      <c r="A767" s="2"/>
      <c r="B767" s="155"/>
      <c r="C767" s="4"/>
      <c r="D767" s="2"/>
      <c r="G767" s="2"/>
      <c r="V767" s="4"/>
      <c r="W767" s="4"/>
      <c r="X767" s="4"/>
      <c r="Y767" s="4"/>
      <c r="Z767" s="4"/>
      <c r="AA767" s="4"/>
      <c r="AB767" s="4"/>
      <c r="AC767" s="4"/>
    </row>
    <row r="768" spans="1:29" ht="13.5" customHeight="1" x14ac:dyDescent="0.2">
      <c r="A768" s="2"/>
      <c r="B768" s="155"/>
      <c r="C768" s="4"/>
      <c r="D768" s="2"/>
      <c r="G768" s="2"/>
      <c r="V768" s="4"/>
      <c r="W768" s="4"/>
      <c r="X768" s="4"/>
      <c r="Y768" s="4"/>
      <c r="Z768" s="4"/>
      <c r="AA768" s="4"/>
      <c r="AB768" s="4"/>
      <c r="AC768" s="4"/>
    </row>
    <row r="769" spans="1:29" ht="13.5" customHeight="1" x14ac:dyDescent="0.2">
      <c r="A769" s="2"/>
      <c r="B769" s="155"/>
      <c r="C769" s="4"/>
      <c r="D769" s="2"/>
      <c r="G769" s="2"/>
      <c r="V769" s="4"/>
      <c r="W769" s="4"/>
      <c r="X769" s="4"/>
      <c r="Y769" s="4"/>
      <c r="Z769" s="4"/>
      <c r="AA769" s="4"/>
      <c r="AB769" s="4"/>
      <c r="AC769" s="4"/>
    </row>
    <row r="770" spans="1:29" ht="13.5" customHeight="1" x14ac:dyDescent="0.2">
      <c r="A770" s="2"/>
      <c r="B770" s="155"/>
      <c r="C770" s="4"/>
      <c r="D770" s="2"/>
      <c r="G770" s="2"/>
      <c r="V770" s="4"/>
      <c r="W770" s="4"/>
      <c r="X770" s="4"/>
      <c r="Y770" s="4"/>
      <c r="Z770" s="4"/>
      <c r="AA770" s="4"/>
      <c r="AB770" s="4"/>
      <c r="AC770" s="4"/>
    </row>
    <row r="771" spans="1:29" ht="13.5" customHeight="1" x14ac:dyDescent="0.2">
      <c r="A771" s="2"/>
      <c r="B771" s="155"/>
      <c r="C771" s="4"/>
      <c r="D771" s="2"/>
      <c r="G771" s="2"/>
      <c r="V771" s="4"/>
      <c r="W771" s="4"/>
      <c r="X771" s="4"/>
      <c r="Y771" s="4"/>
      <c r="Z771" s="4"/>
      <c r="AA771" s="4"/>
      <c r="AB771" s="4"/>
      <c r="AC771" s="4"/>
    </row>
    <row r="772" spans="1:29" ht="13.5" customHeight="1" x14ac:dyDescent="0.2">
      <c r="A772" s="2"/>
      <c r="B772" s="155"/>
      <c r="C772" s="4"/>
      <c r="D772" s="2"/>
      <c r="G772" s="2"/>
      <c r="V772" s="4"/>
      <c r="W772" s="4"/>
      <c r="X772" s="4"/>
      <c r="Y772" s="4"/>
      <c r="Z772" s="4"/>
      <c r="AA772" s="4"/>
      <c r="AB772" s="4"/>
      <c r="AC772" s="4"/>
    </row>
    <row r="773" spans="1:29" ht="13.5" customHeight="1" x14ac:dyDescent="0.2">
      <c r="A773" s="2"/>
      <c r="B773" s="155"/>
      <c r="C773" s="4"/>
      <c r="D773" s="2"/>
      <c r="G773" s="2"/>
      <c r="V773" s="4"/>
      <c r="W773" s="4"/>
      <c r="X773" s="4"/>
      <c r="Y773" s="4"/>
      <c r="Z773" s="4"/>
      <c r="AA773" s="4"/>
      <c r="AB773" s="4"/>
      <c r="AC773" s="4"/>
    </row>
    <row r="774" spans="1:29" ht="13.5" customHeight="1" x14ac:dyDescent="0.2">
      <c r="A774" s="2"/>
      <c r="B774" s="155"/>
      <c r="C774" s="4"/>
      <c r="D774" s="2"/>
      <c r="G774" s="2"/>
      <c r="V774" s="4"/>
      <c r="W774" s="4"/>
      <c r="X774" s="4"/>
      <c r="Y774" s="4"/>
      <c r="Z774" s="4"/>
      <c r="AA774" s="4"/>
      <c r="AB774" s="4"/>
      <c r="AC774" s="4"/>
    </row>
    <row r="775" spans="1:29" ht="13.5" customHeight="1" x14ac:dyDescent="0.2">
      <c r="A775" s="2"/>
      <c r="B775" s="155"/>
      <c r="C775" s="4"/>
      <c r="D775" s="2"/>
      <c r="G775" s="2"/>
      <c r="V775" s="4"/>
      <c r="W775" s="4"/>
      <c r="X775" s="4"/>
      <c r="Y775" s="4"/>
      <c r="Z775" s="4"/>
      <c r="AA775" s="4"/>
      <c r="AB775" s="4"/>
      <c r="AC775" s="4"/>
    </row>
    <row r="776" spans="1:29" ht="13.5" customHeight="1" x14ac:dyDescent="0.2">
      <c r="A776" s="2"/>
      <c r="B776" s="155"/>
      <c r="C776" s="4"/>
      <c r="D776" s="2"/>
      <c r="G776" s="2"/>
      <c r="V776" s="4"/>
      <c r="W776" s="4"/>
      <c r="X776" s="4"/>
      <c r="Y776" s="4"/>
      <c r="Z776" s="4"/>
      <c r="AA776" s="4"/>
      <c r="AB776" s="4"/>
      <c r="AC776" s="4"/>
    </row>
    <row r="777" spans="1:29" ht="13.5" customHeight="1" x14ac:dyDescent="0.2">
      <c r="A777" s="2"/>
      <c r="B777" s="155"/>
      <c r="C777" s="4"/>
      <c r="D777" s="2"/>
      <c r="G777" s="2"/>
      <c r="V777" s="4"/>
      <c r="W777" s="4"/>
      <c r="X777" s="4"/>
      <c r="Y777" s="4"/>
      <c r="Z777" s="4"/>
      <c r="AA777" s="4"/>
      <c r="AB777" s="4"/>
      <c r="AC777" s="4"/>
    </row>
    <row r="778" spans="1:29" ht="13.5" customHeight="1" x14ac:dyDescent="0.2">
      <c r="A778" s="2"/>
      <c r="B778" s="155"/>
      <c r="C778" s="4"/>
      <c r="D778" s="2"/>
      <c r="G778" s="2"/>
      <c r="V778" s="4"/>
      <c r="W778" s="4"/>
      <c r="X778" s="4"/>
      <c r="Y778" s="4"/>
      <c r="Z778" s="4"/>
      <c r="AA778" s="4"/>
      <c r="AB778" s="4"/>
      <c r="AC778" s="4"/>
    </row>
    <row r="779" spans="1:29" ht="13.5" customHeight="1" x14ac:dyDescent="0.2">
      <c r="A779" s="2"/>
      <c r="B779" s="155"/>
      <c r="C779" s="4"/>
      <c r="D779" s="2"/>
      <c r="G779" s="2"/>
      <c r="V779" s="4"/>
      <c r="W779" s="4"/>
      <c r="X779" s="4"/>
      <c r="Y779" s="4"/>
      <c r="Z779" s="4"/>
      <c r="AA779" s="4"/>
      <c r="AB779" s="4"/>
      <c r="AC779" s="4"/>
    </row>
    <row r="780" spans="1:29" ht="13.5" customHeight="1" x14ac:dyDescent="0.2">
      <c r="A780" s="2"/>
      <c r="B780" s="155"/>
      <c r="C780" s="4"/>
      <c r="D780" s="2"/>
      <c r="G780" s="2"/>
      <c r="V780" s="4"/>
      <c r="W780" s="4"/>
      <c r="X780" s="4"/>
      <c r="Y780" s="4"/>
      <c r="Z780" s="4"/>
      <c r="AA780" s="4"/>
      <c r="AB780" s="4"/>
      <c r="AC780" s="4"/>
    </row>
    <row r="781" spans="1:29" ht="13.5" customHeight="1" x14ac:dyDescent="0.2">
      <c r="A781" s="2"/>
      <c r="B781" s="155"/>
      <c r="C781" s="4"/>
      <c r="D781" s="2"/>
      <c r="G781" s="2"/>
      <c r="V781" s="4"/>
      <c r="W781" s="4"/>
      <c r="X781" s="4"/>
      <c r="Y781" s="4"/>
      <c r="Z781" s="4"/>
      <c r="AA781" s="4"/>
      <c r="AB781" s="4"/>
      <c r="AC781" s="4"/>
    </row>
    <row r="782" spans="1:29" ht="13.5" customHeight="1" x14ac:dyDescent="0.2">
      <c r="A782" s="2"/>
      <c r="B782" s="155"/>
      <c r="C782" s="4"/>
      <c r="D782" s="2"/>
      <c r="G782" s="2"/>
      <c r="V782" s="4"/>
      <c r="W782" s="4"/>
      <c r="X782" s="4"/>
      <c r="Y782" s="4"/>
      <c r="Z782" s="4"/>
      <c r="AA782" s="4"/>
      <c r="AB782" s="4"/>
      <c r="AC782" s="4"/>
    </row>
    <row r="783" spans="1:29" ht="13.5" customHeight="1" x14ac:dyDescent="0.2">
      <c r="A783" s="2"/>
      <c r="B783" s="155"/>
      <c r="C783" s="4"/>
      <c r="D783" s="2"/>
      <c r="G783" s="2"/>
      <c r="V783" s="4"/>
      <c r="W783" s="4"/>
      <c r="X783" s="4"/>
      <c r="Y783" s="4"/>
      <c r="Z783" s="4"/>
      <c r="AA783" s="4"/>
      <c r="AB783" s="4"/>
      <c r="AC783" s="4"/>
    </row>
    <row r="784" spans="1:29" ht="13.5" customHeight="1" x14ac:dyDescent="0.2">
      <c r="A784" s="2"/>
      <c r="B784" s="155"/>
      <c r="C784" s="4"/>
      <c r="D784" s="2"/>
      <c r="G784" s="2"/>
      <c r="V784" s="4"/>
      <c r="W784" s="4"/>
      <c r="X784" s="4"/>
      <c r="Y784" s="4"/>
      <c r="Z784" s="4"/>
      <c r="AA784" s="4"/>
      <c r="AB784" s="4"/>
      <c r="AC784" s="4"/>
    </row>
    <row r="785" spans="1:29" ht="13.5" customHeight="1" x14ac:dyDescent="0.2">
      <c r="A785" s="2"/>
      <c r="B785" s="155"/>
      <c r="C785" s="4"/>
      <c r="D785" s="2"/>
      <c r="G785" s="2"/>
      <c r="V785" s="4"/>
      <c r="W785" s="4"/>
      <c r="X785" s="4"/>
      <c r="Y785" s="4"/>
      <c r="Z785" s="4"/>
      <c r="AA785" s="4"/>
      <c r="AB785" s="4"/>
      <c r="AC785" s="4"/>
    </row>
    <row r="786" spans="1:29" ht="13.5" customHeight="1" x14ac:dyDescent="0.2">
      <c r="A786" s="2"/>
      <c r="B786" s="155"/>
      <c r="C786" s="4"/>
      <c r="D786" s="2"/>
      <c r="G786" s="2"/>
      <c r="V786" s="4"/>
      <c r="W786" s="4"/>
      <c r="X786" s="4"/>
      <c r="Y786" s="4"/>
      <c r="Z786" s="4"/>
      <c r="AA786" s="4"/>
      <c r="AB786" s="4"/>
      <c r="AC786" s="4"/>
    </row>
    <row r="787" spans="1:29" ht="13.5" customHeight="1" x14ac:dyDescent="0.2">
      <c r="A787" s="2"/>
      <c r="B787" s="155"/>
      <c r="C787" s="4"/>
      <c r="D787" s="2"/>
      <c r="G787" s="2"/>
      <c r="V787" s="4"/>
      <c r="W787" s="4"/>
      <c r="X787" s="4"/>
      <c r="Y787" s="4"/>
      <c r="Z787" s="4"/>
      <c r="AA787" s="4"/>
      <c r="AB787" s="4"/>
      <c r="AC787" s="4"/>
    </row>
    <row r="788" spans="1:29" ht="13.5" customHeight="1" x14ac:dyDescent="0.2">
      <c r="A788" s="2"/>
      <c r="B788" s="155"/>
      <c r="C788" s="4"/>
      <c r="D788" s="2"/>
      <c r="G788" s="2"/>
      <c r="V788" s="4"/>
      <c r="W788" s="4"/>
      <c r="X788" s="4"/>
      <c r="Y788" s="4"/>
      <c r="Z788" s="4"/>
      <c r="AA788" s="4"/>
      <c r="AB788" s="4"/>
      <c r="AC788" s="4"/>
    </row>
    <row r="789" spans="1:29" ht="13.5" customHeight="1" x14ac:dyDescent="0.2">
      <c r="A789" s="2"/>
      <c r="B789" s="155"/>
      <c r="C789" s="4"/>
      <c r="D789" s="2"/>
      <c r="G789" s="2"/>
      <c r="V789" s="4"/>
      <c r="W789" s="4"/>
      <c r="X789" s="4"/>
      <c r="Y789" s="4"/>
      <c r="Z789" s="4"/>
      <c r="AA789" s="4"/>
      <c r="AB789" s="4"/>
      <c r="AC789" s="4"/>
    </row>
    <row r="790" spans="1:29" ht="13.5" customHeight="1" x14ac:dyDescent="0.2">
      <c r="A790" s="2"/>
      <c r="B790" s="155"/>
      <c r="C790" s="4"/>
      <c r="D790" s="2"/>
      <c r="G790" s="2"/>
      <c r="V790" s="4"/>
      <c r="W790" s="4"/>
      <c r="X790" s="4"/>
      <c r="Y790" s="4"/>
      <c r="Z790" s="4"/>
      <c r="AA790" s="4"/>
      <c r="AB790" s="4"/>
      <c r="AC790" s="4"/>
    </row>
    <row r="791" spans="1:29" ht="13.5" customHeight="1" x14ac:dyDescent="0.2">
      <c r="A791" s="2"/>
      <c r="B791" s="155"/>
      <c r="C791" s="4"/>
      <c r="D791" s="2"/>
      <c r="G791" s="2"/>
      <c r="V791" s="4"/>
      <c r="W791" s="4"/>
      <c r="X791" s="4"/>
      <c r="Y791" s="4"/>
      <c r="Z791" s="4"/>
      <c r="AA791" s="4"/>
      <c r="AB791" s="4"/>
      <c r="AC791" s="4"/>
    </row>
    <row r="792" spans="1:29" ht="13.5" customHeight="1" x14ac:dyDescent="0.2">
      <c r="A792" s="2"/>
      <c r="B792" s="155"/>
      <c r="C792" s="4"/>
      <c r="D792" s="2"/>
      <c r="G792" s="2"/>
      <c r="V792" s="4"/>
      <c r="W792" s="4"/>
      <c r="X792" s="4"/>
      <c r="Y792" s="4"/>
      <c r="Z792" s="4"/>
      <c r="AA792" s="4"/>
      <c r="AB792" s="4"/>
      <c r="AC792" s="4"/>
    </row>
    <row r="793" spans="1:29" ht="13.5" customHeight="1" x14ac:dyDescent="0.2">
      <c r="A793" s="2"/>
      <c r="B793" s="155"/>
      <c r="C793" s="4"/>
      <c r="D793" s="2"/>
      <c r="G793" s="2"/>
      <c r="V793" s="4"/>
      <c r="W793" s="4"/>
      <c r="X793" s="4"/>
      <c r="Y793" s="4"/>
      <c r="Z793" s="4"/>
      <c r="AA793" s="4"/>
      <c r="AB793" s="4"/>
      <c r="AC793" s="4"/>
    </row>
    <row r="794" spans="1:29" ht="13.5" customHeight="1" x14ac:dyDescent="0.2">
      <c r="A794" s="2"/>
      <c r="B794" s="155"/>
      <c r="C794" s="4"/>
      <c r="D794" s="2"/>
      <c r="G794" s="2"/>
      <c r="V794" s="4"/>
      <c r="W794" s="4"/>
      <c r="X794" s="4"/>
      <c r="Y794" s="4"/>
      <c r="Z794" s="4"/>
      <c r="AA794" s="4"/>
      <c r="AB794" s="4"/>
      <c r="AC794" s="4"/>
    </row>
    <row r="795" spans="1:29" ht="13.5" customHeight="1" x14ac:dyDescent="0.2">
      <c r="A795" s="2"/>
      <c r="B795" s="155"/>
      <c r="C795" s="4"/>
      <c r="D795" s="2"/>
      <c r="G795" s="2"/>
      <c r="V795" s="4"/>
      <c r="W795" s="4"/>
      <c r="X795" s="4"/>
      <c r="Y795" s="4"/>
      <c r="Z795" s="4"/>
      <c r="AA795" s="4"/>
      <c r="AB795" s="4"/>
      <c r="AC795" s="4"/>
    </row>
    <row r="796" spans="1:29" ht="13.5" customHeight="1" x14ac:dyDescent="0.2">
      <c r="A796" s="2"/>
      <c r="B796" s="155"/>
      <c r="C796" s="4"/>
      <c r="D796" s="2"/>
      <c r="G796" s="2"/>
      <c r="V796" s="4"/>
      <c r="W796" s="4"/>
      <c r="X796" s="4"/>
      <c r="Y796" s="4"/>
      <c r="Z796" s="4"/>
      <c r="AA796" s="4"/>
      <c r="AB796" s="4"/>
      <c r="AC796" s="4"/>
    </row>
    <row r="797" spans="1:29" ht="13.5" customHeight="1" x14ac:dyDescent="0.2">
      <c r="A797" s="2"/>
      <c r="B797" s="155"/>
      <c r="C797" s="4"/>
      <c r="D797" s="2"/>
      <c r="G797" s="2"/>
      <c r="V797" s="4"/>
      <c r="W797" s="4"/>
      <c r="X797" s="4"/>
      <c r="Y797" s="4"/>
      <c r="Z797" s="4"/>
      <c r="AA797" s="4"/>
      <c r="AB797" s="4"/>
      <c r="AC797" s="4"/>
    </row>
    <row r="798" spans="1:29" ht="13.5" customHeight="1" x14ac:dyDescent="0.2">
      <c r="A798" s="2"/>
      <c r="B798" s="155"/>
      <c r="C798" s="4"/>
      <c r="D798" s="2"/>
      <c r="G798" s="2"/>
      <c r="V798" s="4"/>
      <c r="W798" s="4"/>
      <c r="X798" s="4"/>
      <c r="Y798" s="4"/>
      <c r="Z798" s="4"/>
      <c r="AA798" s="4"/>
      <c r="AB798" s="4"/>
      <c r="AC798" s="4"/>
    </row>
    <row r="799" spans="1:29" ht="13.5" customHeight="1" x14ac:dyDescent="0.2">
      <c r="A799" s="2"/>
      <c r="B799" s="155"/>
      <c r="C799" s="4"/>
      <c r="D799" s="2"/>
      <c r="G799" s="2"/>
      <c r="V799" s="4"/>
      <c r="W799" s="4"/>
      <c r="X799" s="4"/>
      <c r="Y799" s="4"/>
      <c r="Z799" s="4"/>
      <c r="AA799" s="4"/>
      <c r="AB799" s="4"/>
      <c r="AC799" s="4"/>
    </row>
    <row r="800" spans="1:29" ht="13.5" customHeight="1" x14ac:dyDescent="0.2">
      <c r="A800" s="2"/>
      <c r="B800" s="155"/>
      <c r="C800" s="4"/>
      <c r="D800" s="2"/>
      <c r="G800" s="2"/>
      <c r="V800" s="4"/>
      <c r="W800" s="4"/>
      <c r="X800" s="4"/>
      <c r="Y800" s="4"/>
      <c r="Z800" s="4"/>
      <c r="AA800" s="4"/>
      <c r="AB800" s="4"/>
      <c r="AC800" s="4"/>
    </row>
    <row r="801" spans="1:29" ht="13.5" customHeight="1" x14ac:dyDescent="0.2">
      <c r="A801" s="2"/>
      <c r="B801" s="155"/>
      <c r="C801" s="4"/>
      <c r="D801" s="2"/>
      <c r="G801" s="2"/>
      <c r="V801" s="4"/>
      <c r="W801" s="4"/>
      <c r="X801" s="4"/>
      <c r="Y801" s="4"/>
      <c r="Z801" s="4"/>
      <c r="AA801" s="4"/>
      <c r="AB801" s="4"/>
      <c r="AC801" s="4"/>
    </row>
    <row r="802" spans="1:29" ht="13.5" customHeight="1" x14ac:dyDescent="0.2">
      <c r="A802" s="2"/>
      <c r="B802" s="155"/>
      <c r="C802" s="4"/>
      <c r="D802" s="2"/>
      <c r="G802" s="2"/>
      <c r="V802" s="4"/>
      <c r="W802" s="4"/>
      <c r="X802" s="4"/>
      <c r="Y802" s="4"/>
      <c r="Z802" s="4"/>
      <c r="AA802" s="4"/>
      <c r="AB802" s="4"/>
      <c r="AC802" s="4"/>
    </row>
    <row r="803" spans="1:29" ht="13.5" customHeight="1" x14ac:dyDescent="0.2">
      <c r="A803" s="2"/>
      <c r="B803" s="155"/>
      <c r="C803" s="4"/>
      <c r="D803" s="2"/>
      <c r="G803" s="2"/>
      <c r="V803" s="4"/>
      <c r="W803" s="4"/>
      <c r="X803" s="4"/>
      <c r="Y803" s="4"/>
      <c r="Z803" s="4"/>
      <c r="AA803" s="4"/>
      <c r="AB803" s="4"/>
      <c r="AC803" s="4"/>
    </row>
    <row r="804" spans="1:29" ht="13.5" customHeight="1" x14ac:dyDescent="0.2">
      <c r="A804" s="2"/>
      <c r="B804" s="155"/>
      <c r="C804" s="4"/>
      <c r="D804" s="2"/>
      <c r="G804" s="2"/>
      <c r="V804" s="4"/>
      <c r="W804" s="4"/>
      <c r="X804" s="4"/>
      <c r="Y804" s="4"/>
      <c r="Z804" s="4"/>
      <c r="AA804" s="4"/>
      <c r="AB804" s="4"/>
      <c r="AC804" s="4"/>
    </row>
    <row r="805" spans="1:29" ht="13.5" customHeight="1" x14ac:dyDescent="0.2">
      <c r="A805" s="2"/>
      <c r="B805" s="155"/>
      <c r="C805" s="4"/>
      <c r="D805" s="2"/>
      <c r="G805" s="2"/>
      <c r="V805" s="4"/>
      <c r="W805" s="4"/>
      <c r="X805" s="4"/>
      <c r="Y805" s="4"/>
      <c r="Z805" s="4"/>
      <c r="AA805" s="4"/>
      <c r="AB805" s="4"/>
      <c r="AC805" s="4"/>
    </row>
    <row r="806" spans="1:29" ht="13.5" customHeight="1" x14ac:dyDescent="0.2">
      <c r="A806" s="2"/>
      <c r="B806" s="155"/>
      <c r="C806" s="4"/>
      <c r="D806" s="2"/>
      <c r="G806" s="2"/>
      <c r="V806" s="4"/>
      <c r="W806" s="4"/>
      <c r="X806" s="4"/>
      <c r="Y806" s="4"/>
      <c r="Z806" s="4"/>
      <c r="AA806" s="4"/>
      <c r="AB806" s="4"/>
      <c r="AC806" s="4"/>
    </row>
    <row r="807" spans="1:29" ht="13.5" customHeight="1" x14ac:dyDescent="0.2">
      <c r="A807" s="2"/>
      <c r="B807" s="155"/>
      <c r="C807" s="4"/>
      <c r="D807" s="2"/>
      <c r="G807" s="2"/>
      <c r="V807" s="4"/>
      <c r="W807" s="4"/>
      <c r="X807" s="4"/>
      <c r="Y807" s="4"/>
      <c r="Z807" s="4"/>
      <c r="AA807" s="4"/>
      <c r="AB807" s="4"/>
      <c r="AC807" s="4"/>
    </row>
    <row r="808" spans="1:29" ht="13.5" customHeight="1" x14ac:dyDescent="0.2">
      <c r="A808" s="2"/>
      <c r="B808" s="155"/>
      <c r="C808" s="4"/>
      <c r="D808" s="2"/>
      <c r="G808" s="2"/>
      <c r="V808" s="4"/>
      <c r="W808" s="4"/>
      <c r="X808" s="4"/>
      <c r="Y808" s="4"/>
      <c r="Z808" s="4"/>
      <c r="AA808" s="4"/>
      <c r="AB808" s="4"/>
      <c r="AC808" s="4"/>
    </row>
    <row r="809" spans="1:29" ht="13.5" customHeight="1" x14ac:dyDescent="0.2">
      <c r="A809" s="2"/>
      <c r="B809" s="155"/>
      <c r="C809" s="4"/>
      <c r="D809" s="2"/>
      <c r="G809" s="2"/>
      <c r="V809" s="4"/>
      <c r="W809" s="4"/>
      <c r="X809" s="4"/>
      <c r="Y809" s="4"/>
      <c r="Z809" s="4"/>
      <c r="AA809" s="4"/>
      <c r="AB809" s="4"/>
      <c r="AC809" s="4"/>
    </row>
    <row r="810" spans="1:29" ht="13.5" customHeight="1" x14ac:dyDescent="0.2">
      <c r="A810" s="2"/>
      <c r="B810" s="155"/>
      <c r="C810" s="4"/>
      <c r="D810" s="2"/>
      <c r="G810" s="2"/>
      <c r="V810" s="4"/>
      <c r="W810" s="4"/>
      <c r="X810" s="4"/>
      <c r="Y810" s="4"/>
      <c r="Z810" s="4"/>
      <c r="AA810" s="4"/>
      <c r="AB810" s="4"/>
      <c r="AC810" s="4"/>
    </row>
    <row r="811" spans="1:29" ht="13.5" customHeight="1" x14ac:dyDescent="0.2">
      <c r="A811" s="2"/>
      <c r="B811" s="155"/>
      <c r="C811" s="4"/>
      <c r="D811" s="2"/>
      <c r="G811" s="2"/>
      <c r="V811" s="4"/>
      <c r="W811" s="4"/>
      <c r="X811" s="4"/>
      <c r="Y811" s="4"/>
      <c r="Z811" s="4"/>
      <c r="AA811" s="4"/>
      <c r="AB811" s="4"/>
      <c r="AC811" s="4"/>
    </row>
    <row r="812" spans="1:29" ht="13.5" customHeight="1" x14ac:dyDescent="0.2">
      <c r="A812" s="2"/>
      <c r="B812" s="155"/>
      <c r="C812" s="4"/>
      <c r="D812" s="2"/>
      <c r="G812" s="2"/>
      <c r="V812" s="4"/>
      <c r="W812" s="4"/>
      <c r="X812" s="4"/>
      <c r="Y812" s="4"/>
      <c r="Z812" s="4"/>
      <c r="AA812" s="4"/>
      <c r="AB812" s="4"/>
      <c r="AC812" s="4"/>
    </row>
    <row r="813" spans="1:29" ht="13.5" customHeight="1" x14ac:dyDescent="0.2">
      <c r="A813" s="2"/>
      <c r="B813" s="155"/>
      <c r="C813" s="4"/>
      <c r="D813" s="2"/>
      <c r="G813" s="2"/>
      <c r="V813" s="4"/>
      <c r="W813" s="4"/>
      <c r="X813" s="4"/>
      <c r="Y813" s="4"/>
      <c r="Z813" s="4"/>
      <c r="AA813" s="4"/>
      <c r="AB813" s="4"/>
      <c r="AC813" s="4"/>
    </row>
    <row r="814" spans="1:29" ht="13.5" customHeight="1" x14ac:dyDescent="0.2">
      <c r="A814" s="2"/>
      <c r="B814" s="155"/>
      <c r="C814" s="4"/>
      <c r="D814" s="2"/>
      <c r="G814" s="2"/>
      <c r="V814" s="4"/>
      <c r="W814" s="4"/>
      <c r="X814" s="4"/>
      <c r="Y814" s="4"/>
      <c r="Z814" s="4"/>
      <c r="AA814" s="4"/>
      <c r="AB814" s="4"/>
      <c r="AC814" s="4"/>
    </row>
    <row r="815" spans="1:29" ht="13.5" customHeight="1" x14ac:dyDescent="0.2">
      <c r="A815" s="2"/>
      <c r="B815" s="155"/>
      <c r="C815" s="4"/>
      <c r="D815" s="2"/>
      <c r="G815" s="2"/>
      <c r="V815" s="4"/>
      <c r="W815" s="4"/>
      <c r="X815" s="4"/>
      <c r="Y815" s="4"/>
      <c r="Z815" s="4"/>
      <c r="AA815" s="4"/>
      <c r="AB815" s="4"/>
      <c r="AC815" s="4"/>
    </row>
    <row r="816" spans="1:29" ht="13.5" customHeight="1" x14ac:dyDescent="0.2">
      <c r="A816" s="2"/>
      <c r="B816" s="155"/>
      <c r="C816" s="4"/>
      <c r="D816" s="2"/>
      <c r="G816" s="2"/>
      <c r="V816" s="4"/>
      <c r="W816" s="4"/>
      <c r="X816" s="4"/>
      <c r="Y816" s="4"/>
      <c r="Z816" s="4"/>
      <c r="AA816" s="4"/>
      <c r="AB816" s="4"/>
      <c r="AC816" s="4"/>
    </row>
    <row r="817" spans="1:29" ht="13.5" customHeight="1" x14ac:dyDescent="0.2">
      <c r="A817" s="2"/>
      <c r="B817" s="155"/>
      <c r="C817" s="4"/>
      <c r="D817" s="2"/>
      <c r="G817" s="2"/>
      <c r="V817" s="4"/>
      <c r="W817" s="4"/>
      <c r="X817" s="4"/>
      <c r="Y817" s="4"/>
      <c r="Z817" s="4"/>
      <c r="AA817" s="4"/>
      <c r="AB817" s="4"/>
      <c r="AC817" s="4"/>
    </row>
    <row r="818" spans="1:29" ht="13.5" customHeight="1" x14ac:dyDescent="0.2">
      <c r="A818" s="2"/>
      <c r="B818" s="155"/>
      <c r="C818" s="4"/>
      <c r="D818" s="2"/>
      <c r="G818" s="2"/>
      <c r="V818" s="4"/>
      <c r="W818" s="4"/>
      <c r="X818" s="4"/>
      <c r="Y818" s="4"/>
      <c r="Z818" s="4"/>
      <c r="AA818" s="4"/>
      <c r="AB818" s="4"/>
      <c r="AC818" s="4"/>
    </row>
    <row r="819" spans="1:29" ht="13.5" customHeight="1" x14ac:dyDescent="0.2">
      <c r="A819" s="2"/>
      <c r="B819" s="155"/>
      <c r="C819" s="4"/>
      <c r="D819" s="2"/>
      <c r="G819" s="2"/>
      <c r="V819" s="4"/>
      <c r="W819" s="4"/>
      <c r="X819" s="4"/>
      <c r="Y819" s="4"/>
      <c r="Z819" s="4"/>
      <c r="AA819" s="4"/>
      <c r="AB819" s="4"/>
      <c r="AC819" s="4"/>
    </row>
    <row r="820" spans="1:29" ht="13.5" customHeight="1" x14ac:dyDescent="0.2">
      <c r="A820" s="2"/>
      <c r="B820" s="155"/>
      <c r="C820" s="4"/>
      <c r="D820" s="2"/>
      <c r="G820" s="2"/>
      <c r="V820" s="4"/>
      <c r="W820" s="4"/>
      <c r="X820" s="4"/>
      <c r="Y820" s="4"/>
      <c r="Z820" s="4"/>
      <c r="AA820" s="4"/>
      <c r="AB820" s="4"/>
      <c r="AC820" s="4"/>
    </row>
    <row r="821" spans="1:29" ht="13.5" customHeight="1" x14ac:dyDescent="0.2">
      <c r="A821" s="2"/>
      <c r="B821" s="155"/>
      <c r="C821" s="4"/>
      <c r="D821" s="2"/>
      <c r="G821" s="2"/>
      <c r="V821" s="4"/>
      <c r="W821" s="4"/>
      <c r="X821" s="4"/>
      <c r="Y821" s="4"/>
      <c r="Z821" s="4"/>
      <c r="AA821" s="4"/>
      <c r="AB821" s="4"/>
      <c r="AC821" s="4"/>
    </row>
    <row r="822" spans="1:29" ht="13.5" customHeight="1" x14ac:dyDescent="0.2">
      <c r="A822" s="2"/>
      <c r="B822" s="155"/>
      <c r="C822" s="4"/>
      <c r="D822" s="2"/>
      <c r="G822" s="2"/>
      <c r="V822" s="4"/>
      <c r="W822" s="4"/>
      <c r="X822" s="4"/>
      <c r="Y822" s="4"/>
      <c r="Z822" s="4"/>
      <c r="AA822" s="4"/>
      <c r="AB822" s="4"/>
      <c r="AC822" s="4"/>
    </row>
    <row r="823" spans="1:29" ht="13.5" customHeight="1" x14ac:dyDescent="0.2">
      <c r="A823" s="2"/>
      <c r="B823" s="155"/>
      <c r="C823" s="4"/>
      <c r="D823" s="2"/>
      <c r="G823" s="2"/>
      <c r="V823" s="4"/>
      <c r="W823" s="4"/>
      <c r="X823" s="4"/>
      <c r="Y823" s="4"/>
      <c r="Z823" s="4"/>
      <c r="AA823" s="4"/>
      <c r="AB823" s="4"/>
      <c r="AC823" s="4"/>
    </row>
    <row r="824" spans="1:29" ht="13.5" customHeight="1" x14ac:dyDescent="0.2">
      <c r="A824" s="2"/>
      <c r="B824" s="155"/>
      <c r="C824" s="4"/>
      <c r="D824" s="2"/>
      <c r="G824" s="2"/>
      <c r="V824" s="4"/>
      <c r="W824" s="4"/>
      <c r="X824" s="4"/>
      <c r="Y824" s="4"/>
      <c r="Z824" s="4"/>
      <c r="AA824" s="4"/>
      <c r="AB824" s="4"/>
      <c r="AC824" s="4"/>
    </row>
    <row r="825" spans="1:29" ht="13.5" customHeight="1" x14ac:dyDescent="0.2">
      <c r="A825" s="2"/>
      <c r="B825" s="155"/>
      <c r="C825" s="4"/>
      <c r="D825" s="2"/>
      <c r="G825" s="2"/>
      <c r="V825" s="4"/>
      <c r="W825" s="4"/>
      <c r="X825" s="4"/>
      <c r="Y825" s="4"/>
      <c r="Z825" s="4"/>
      <c r="AA825" s="4"/>
      <c r="AB825" s="4"/>
      <c r="AC825" s="4"/>
    </row>
    <row r="826" spans="1:29" ht="13.5" customHeight="1" x14ac:dyDescent="0.2">
      <c r="A826" s="2"/>
      <c r="B826" s="155"/>
      <c r="C826" s="4"/>
      <c r="D826" s="2"/>
      <c r="G826" s="2"/>
      <c r="V826" s="4"/>
      <c r="W826" s="4"/>
      <c r="X826" s="4"/>
      <c r="Y826" s="4"/>
      <c r="Z826" s="4"/>
      <c r="AA826" s="4"/>
      <c r="AB826" s="4"/>
      <c r="AC826" s="4"/>
    </row>
    <row r="827" spans="1:29" ht="13.5" customHeight="1" x14ac:dyDescent="0.2">
      <c r="A827" s="2"/>
      <c r="B827" s="155"/>
      <c r="C827" s="4"/>
      <c r="D827" s="2"/>
      <c r="G827" s="2"/>
      <c r="V827" s="4"/>
      <c r="W827" s="4"/>
      <c r="X827" s="4"/>
      <c r="Y827" s="4"/>
      <c r="Z827" s="4"/>
      <c r="AA827" s="4"/>
      <c r="AB827" s="4"/>
      <c r="AC827" s="4"/>
    </row>
    <row r="828" spans="1:29" ht="13.5" customHeight="1" x14ac:dyDescent="0.2">
      <c r="A828" s="2"/>
      <c r="B828" s="155"/>
      <c r="C828" s="4"/>
      <c r="D828" s="2"/>
      <c r="G828" s="2"/>
      <c r="V828" s="4"/>
      <c r="W828" s="4"/>
      <c r="X828" s="4"/>
      <c r="Y828" s="4"/>
      <c r="Z828" s="4"/>
      <c r="AA828" s="4"/>
      <c r="AB828" s="4"/>
      <c r="AC828" s="4"/>
    </row>
    <row r="829" spans="1:29" ht="13.5" customHeight="1" x14ac:dyDescent="0.2">
      <c r="A829" s="2"/>
      <c r="B829" s="155"/>
      <c r="C829" s="4"/>
      <c r="D829" s="2"/>
      <c r="G829" s="2"/>
      <c r="V829" s="4"/>
      <c r="W829" s="4"/>
      <c r="X829" s="4"/>
      <c r="Y829" s="4"/>
      <c r="Z829" s="4"/>
      <c r="AA829" s="4"/>
      <c r="AB829" s="4"/>
      <c r="AC829" s="4"/>
    </row>
    <row r="830" spans="1:29" ht="13.5" customHeight="1" x14ac:dyDescent="0.2">
      <c r="A830" s="2"/>
      <c r="B830" s="155"/>
      <c r="C830" s="4"/>
      <c r="D830" s="2"/>
      <c r="G830" s="2"/>
      <c r="V830" s="4"/>
      <c r="W830" s="4"/>
      <c r="X830" s="4"/>
      <c r="Y830" s="4"/>
      <c r="Z830" s="4"/>
      <c r="AA830" s="4"/>
      <c r="AB830" s="4"/>
      <c r="AC830" s="4"/>
    </row>
    <row r="831" spans="1:29" ht="13.5" customHeight="1" x14ac:dyDescent="0.2">
      <c r="A831" s="2"/>
      <c r="B831" s="155"/>
      <c r="C831" s="4"/>
      <c r="D831" s="2"/>
      <c r="G831" s="2"/>
      <c r="V831" s="4"/>
      <c r="W831" s="4"/>
      <c r="X831" s="4"/>
      <c r="Y831" s="4"/>
      <c r="Z831" s="4"/>
      <c r="AA831" s="4"/>
      <c r="AB831" s="4"/>
      <c r="AC831" s="4"/>
    </row>
    <row r="832" spans="1:29" ht="13.5" customHeight="1" x14ac:dyDescent="0.2">
      <c r="A832" s="2"/>
      <c r="B832" s="155"/>
      <c r="C832" s="4"/>
      <c r="D832" s="2"/>
      <c r="G832" s="2"/>
      <c r="V832" s="4"/>
      <c r="W832" s="4"/>
      <c r="X832" s="4"/>
      <c r="Y832" s="4"/>
      <c r="Z832" s="4"/>
      <c r="AA832" s="4"/>
      <c r="AB832" s="4"/>
      <c r="AC832" s="4"/>
    </row>
    <row r="833" spans="1:29" ht="13.5" customHeight="1" x14ac:dyDescent="0.2">
      <c r="A833" s="2"/>
      <c r="B833" s="155"/>
      <c r="C833" s="4"/>
      <c r="D833" s="2"/>
      <c r="G833" s="2"/>
      <c r="V833" s="4"/>
      <c r="W833" s="4"/>
      <c r="X833" s="4"/>
      <c r="Y833" s="4"/>
      <c r="Z833" s="4"/>
      <c r="AA833" s="4"/>
      <c r="AB833" s="4"/>
      <c r="AC833" s="4"/>
    </row>
    <row r="834" spans="1:29" ht="13.5" customHeight="1" x14ac:dyDescent="0.2">
      <c r="A834" s="2"/>
      <c r="B834" s="155"/>
      <c r="C834" s="4"/>
      <c r="D834" s="2"/>
      <c r="G834" s="2"/>
      <c r="V834" s="4"/>
      <c r="W834" s="4"/>
      <c r="X834" s="4"/>
      <c r="Y834" s="4"/>
      <c r="Z834" s="4"/>
      <c r="AA834" s="4"/>
      <c r="AB834" s="4"/>
      <c r="AC834" s="4"/>
    </row>
    <row r="835" spans="1:29" ht="13.5" customHeight="1" x14ac:dyDescent="0.2">
      <c r="A835" s="2"/>
      <c r="B835" s="155"/>
      <c r="C835" s="4"/>
      <c r="D835" s="2"/>
      <c r="G835" s="2"/>
      <c r="V835" s="4"/>
      <c r="W835" s="4"/>
      <c r="X835" s="4"/>
      <c r="Y835" s="4"/>
      <c r="Z835" s="4"/>
      <c r="AA835" s="4"/>
      <c r="AB835" s="4"/>
      <c r="AC835" s="4"/>
    </row>
    <row r="836" spans="1:29" ht="13.5" customHeight="1" x14ac:dyDescent="0.2">
      <c r="A836" s="2"/>
      <c r="B836" s="155"/>
      <c r="C836" s="4"/>
      <c r="D836" s="2"/>
      <c r="G836" s="2"/>
      <c r="V836" s="4"/>
      <c r="W836" s="4"/>
      <c r="X836" s="4"/>
      <c r="Y836" s="4"/>
      <c r="Z836" s="4"/>
      <c r="AA836" s="4"/>
      <c r="AB836" s="4"/>
      <c r="AC836" s="4"/>
    </row>
    <row r="837" spans="1:29" ht="13.5" customHeight="1" x14ac:dyDescent="0.2">
      <c r="A837" s="2"/>
      <c r="B837" s="155"/>
      <c r="C837" s="4"/>
      <c r="D837" s="2"/>
      <c r="G837" s="2"/>
      <c r="V837" s="4"/>
      <c r="W837" s="4"/>
      <c r="X837" s="4"/>
      <c r="Y837" s="4"/>
      <c r="Z837" s="4"/>
      <c r="AA837" s="4"/>
      <c r="AB837" s="4"/>
      <c r="AC837" s="4"/>
    </row>
    <row r="838" spans="1:29" ht="13.5" customHeight="1" x14ac:dyDescent="0.2">
      <c r="A838" s="2"/>
      <c r="B838" s="155"/>
      <c r="C838" s="4"/>
      <c r="D838" s="2"/>
      <c r="G838" s="2"/>
      <c r="V838" s="4"/>
      <c r="W838" s="4"/>
      <c r="X838" s="4"/>
      <c r="Y838" s="4"/>
      <c r="Z838" s="4"/>
      <c r="AA838" s="4"/>
      <c r="AB838" s="4"/>
      <c r="AC838" s="4"/>
    </row>
    <row r="839" spans="1:29" ht="13.5" customHeight="1" x14ac:dyDescent="0.2">
      <c r="A839" s="2"/>
      <c r="B839" s="155"/>
      <c r="C839" s="4"/>
      <c r="D839" s="2"/>
      <c r="G839" s="2"/>
      <c r="V839" s="4"/>
      <c r="W839" s="4"/>
      <c r="X839" s="4"/>
      <c r="Y839" s="4"/>
      <c r="Z839" s="4"/>
      <c r="AA839" s="4"/>
      <c r="AB839" s="4"/>
      <c r="AC839" s="4"/>
    </row>
    <row r="840" spans="1:29" ht="13.5" customHeight="1" x14ac:dyDescent="0.2">
      <c r="A840" s="2"/>
      <c r="B840" s="155"/>
      <c r="C840" s="4"/>
      <c r="D840" s="2"/>
      <c r="G840" s="2"/>
      <c r="V840" s="4"/>
      <c r="W840" s="4"/>
      <c r="X840" s="4"/>
      <c r="Y840" s="4"/>
      <c r="Z840" s="4"/>
      <c r="AA840" s="4"/>
      <c r="AB840" s="4"/>
      <c r="AC840" s="4"/>
    </row>
    <row r="841" spans="1:29" ht="13.5" customHeight="1" x14ac:dyDescent="0.2">
      <c r="A841" s="2"/>
      <c r="B841" s="155"/>
      <c r="C841" s="4"/>
      <c r="D841" s="2"/>
      <c r="G841" s="2"/>
      <c r="V841" s="4"/>
      <c r="W841" s="4"/>
      <c r="X841" s="4"/>
      <c r="Y841" s="4"/>
      <c r="Z841" s="4"/>
      <c r="AA841" s="4"/>
      <c r="AB841" s="4"/>
      <c r="AC841" s="4"/>
    </row>
    <row r="842" spans="1:29" ht="13.5" customHeight="1" x14ac:dyDescent="0.2">
      <c r="A842" s="2"/>
      <c r="B842" s="155"/>
      <c r="C842" s="4"/>
      <c r="D842" s="2"/>
      <c r="G842" s="2"/>
      <c r="V842" s="4"/>
      <c r="W842" s="4"/>
      <c r="X842" s="4"/>
      <c r="Y842" s="4"/>
      <c r="Z842" s="4"/>
      <c r="AA842" s="4"/>
      <c r="AB842" s="4"/>
      <c r="AC842" s="4"/>
    </row>
    <row r="843" spans="1:29" ht="13.5" customHeight="1" x14ac:dyDescent="0.2">
      <c r="A843" s="2"/>
      <c r="B843" s="155"/>
      <c r="C843" s="4"/>
      <c r="D843" s="2"/>
      <c r="G843" s="2"/>
      <c r="V843" s="4"/>
      <c r="W843" s="4"/>
      <c r="X843" s="4"/>
      <c r="Y843" s="4"/>
      <c r="Z843" s="4"/>
      <c r="AA843" s="4"/>
      <c r="AB843" s="4"/>
      <c r="AC843" s="4"/>
    </row>
    <row r="844" spans="1:29" ht="13.5" customHeight="1" x14ac:dyDescent="0.2">
      <c r="A844" s="2"/>
      <c r="B844" s="155"/>
      <c r="C844" s="4"/>
      <c r="D844" s="2"/>
      <c r="G844" s="2"/>
      <c r="V844" s="4"/>
      <c r="W844" s="4"/>
      <c r="X844" s="4"/>
      <c r="Y844" s="4"/>
      <c r="Z844" s="4"/>
      <c r="AA844" s="4"/>
      <c r="AB844" s="4"/>
      <c r="AC844" s="4"/>
    </row>
    <row r="845" spans="1:29" ht="13.5" customHeight="1" x14ac:dyDescent="0.2">
      <c r="A845" s="2"/>
      <c r="B845" s="155"/>
      <c r="C845" s="4"/>
      <c r="D845" s="2"/>
      <c r="G845" s="2"/>
      <c r="V845" s="4"/>
      <c r="W845" s="4"/>
      <c r="X845" s="4"/>
      <c r="Y845" s="4"/>
      <c r="Z845" s="4"/>
      <c r="AA845" s="4"/>
      <c r="AB845" s="4"/>
      <c r="AC845" s="4"/>
    </row>
    <row r="846" spans="1:29" ht="13.5" customHeight="1" x14ac:dyDescent="0.2">
      <c r="A846" s="2"/>
      <c r="B846" s="155"/>
      <c r="C846" s="4"/>
      <c r="D846" s="2"/>
      <c r="G846" s="2"/>
      <c r="V846" s="4"/>
      <c r="W846" s="4"/>
      <c r="X846" s="4"/>
      <c r="Y846" s="4"/>
      <c r="Z846" s="4"/>
      <c r="AA846" s="4"/>
      <c r="AB846" s="4"/>
      <c r="AC846" s="4"/>
    </row>
    <row r="847" spans="1:29" ht="13.5" customHeight="1" x14ac:dyDescent="0.2">
      <c r="A847" s="2"/>
      <c r="B847" s="155"/>
      <c r="C847" s="4"/>
      <c r="D847" s="2"/>
      <c r="G847" s="2"/>
      <c r="V847" s="4"/>
      <c r="W847" s="4"/>
      <c r="X847" s="4"/>
      <c r="Y847" s="4"/>
      <c r="Z847" s="4"/>
      <c r="AA847" s="4"/>
      <c r="AB847" s="4"/>
      <c r="AC847" s="4"/>
    </row>
    <row r="848" spans="1:29" ht="13.5" customHeight="1" x14ac:dyDescent="0.2">
      <c r="A848" s="2"/>
      <c r="B848" s="155"/>
      <c r="C848" s="4"/>
      <c r="D848" s="2"/>
      <c r="G848" s="2"/>
      <c r="V848" s="4"/>
      <c r="W848" s="4"/>
      <c r="X848" s="4"/>
      <c r="Y848" s="4"/>
      <c r="Z848" s="4"/>
      <c r="AA848" s="4"/>
      <c r="AB848" s="4"/>
      <c r="AC848" s="4"/>
    </row>
    <row r="849" spans="1:29" ht="13.5" customHeight="1" x14ac:dyDescent="0.2">
      <c r="A849" s="2"/>
      <c r="B849" s="155"/>
      <c r="C849" s="4"/>
      <c r="D849" s="2"/>
      <c r="G849" s="2"/>
      <c r="V849" s="4"/>
      <c r="W849" s="4"/>
      <c r="X849" s="4"/>
      <c r="Y849" s="4"/>
      <c r="Z849" s="4"/>
      <c r="AA849" s="4"/>
      <c r="AB849" s="4"/>
      <c r="AC849" s="4"/>
    </row>
    <row r="850" spans="1:29" ht="13.5" customHeight="1" x14ac:dyDescent="0.2">
      <c r="A850" s="2"/>
      <c r="B850" s="155"/>
      <c r="C850" s="4"/>
      <c r="D850" s="2"/>
      <c r="G850" s="2"/>
      <c r="V850" s="4"/>
      <c r="W850" s="4"/>
      <c r="X850" s="4"/>
      <c r="Y850" s="4"/>
      <c r="Z850" s="4"/>
      <c r="AA850" s="4"/>
      <c r="AB850" s="4"/>
      <c r="AC850" s="4"/>
    </row>
    <row r="851" spans="1:29" ht="13.5" customHeight="1" x14ac:dyDescent="0.2">
      <c r="A851" s="2"/>
      <c r="B851" s="155"/>
      <c r="C851" s="4"/>
      <c r="D851" s="2"/>
      <c r="G851" s="2"/>
      <c r="V851" s="4"/>
      <c r="W851" s="4"/>
      <c r="X851" s="4"/>
      <c r="Y851" s="4"/>
      <c r="Z851" s="4"/>
      <c r="AA851" s="4"/>
      <c r="AB851" s="4"/>
      <c r="AC851" s="4"/>
    </row>
    <row r="852" spans="1:29" ht="13.5" customHeight="1" x14ac:dyDescent="0.2">
      <c r="A852" s="2"/>
      <c r="B852" s="155"/>
      <c r="C852" s="4"/>
      <c r="D852" s="2"/>
      <c r="G852" s="2"/>
      <c r="V852" s="4"/>
      <c r="W852" s="4"/>
      <c r="X852" s="4"/>
      <c r="Y852" s="4"/>
      <c r="Z852" s="4"/>
      <c r="AA852" s="4"/>
      <c r="AB852" s="4"/>
      <c r="AC852" s="4"/>
    </row>
    <row r="853" spans="1:29" ht="13.5" customHeight="1" x14ac:dyDescent="0.2">
      <c r="A853" s="2"/>
      <c r="B853" s="155"/>
      <c r="C853" s="4"/>
      <c r="D853" s="2"/>
      <c r="G853" s="2"/>
      <c r="V853" s="4"/>
      <c r="W853" s="4"/>
      <c r="X853" s="4"/>
      <c r="Y853" s="4"/>
      <c r="Z853" s="4"/>
      <c r="AA853" s="4"/>
      <c r="AB853" s="4"/>
      <c r="AC853" s="4"/>
    </row>
    <row r="854" spans="1:29" ht="13.5" customHeight="1" x14ac:dyDescent="0.2">
      <c r="A854" s="2"/>
      <c r="B854" s="155"/>
      <c r="C854" s="4"/>
      <c r="D854" s="2"/>
      <c r="G854" s="2"/>
      <c r="V854" s="4"/>
      <c r="W854" s="4"/>
      <c r="X854" s="4"/>
      <c r="Y854" s="4"/>
      <c r="Z854" s="4"/>
      <c r="AA854" s="4"/>
      <c r="AB854" s="4"/>
      <c r="AC854" s="4"/>
    </row>
    <row r="855" spans="1:29" ht="13.5" customHeight="1" x14ac:dyDescent="0.2">
      <c r="A855" s="2"/>
      <c r="B855" s="155"/>
      <c r="C855" s="4"/>
      <c r="D855" s="2"/>
      <c r="G855" s="2"/>
      <c r="V855" s="4"/>
      <c r="W855" s="4"/>
      <c r="X855" s="4"/>
      <c r="Y855" s="4"/>
      <c r="Z855" s="4"/>
      <c r="AA855" s="4"/>
      <c r="AB855" s="4"/>
      <c r="AC855" s="4"/>
    </row>
    <row r="856" spans="1:29" ht="13.5" customHeight="1" x14ac:dyDescent="0.2">
      <c r="A856" s="2"/>
      <c r="B856" s="155"/>
      <c r="C856" s="4"/>
      <c r="D856" s="2"/>
      <c r="G856" s="2"/>
      <c r="V856" s="4"/>
      <c r="W856" s="4"/>
      <c r="X856" s="4"/>
      <c r="Y856" s="4"/>
      <c r="Z856" s="4"/>
      <c r="AA856" s="4"/>
      <c r="AB856" s="4"/>
      <c r="AC856" s="4"/>
    </row>
    <row r="857" spans="1:29" ht="13.5" customHeight="1" x14ac:dyDescent="0.2">
      <c r="A857" s="2"/>
      <c r="B857" s="155"/>
      <c r="C857" s="4"/>
      <c r="D857" s="2"/>
      <c r="G857" s="2"/>
      <c r="V857" s="4"/>
      <c r="W857" s="4"/>
      <c r="X857" s="4"/>
      <c r="Y857" s="4"/>
      <c r="Z857" s="4"/>
      <c r="AA857" s="4"/>
      <c r="AB857" s="4"/>
      <c r="AC857" s="4"/>
    </row>
    <row r="858" spans="1:29" ht="13.5" customHeight="1" x14ac:dyDescent="0.2">
      <c r="A858" s="2"/>
      <c r="B858" s="155"/>
      <c r="C858" s="4"/>
      <c r="D858" s="2"/>
      <c r="G858" s="2"/>
      <c r="V858" s="4"/>
      <c r="W858" s="4"/>
      <c r="X858" s="4"/>
      <c r="Y858" s="4"/>
      <c r="Z858" s="4"/>
      <c r="AA858" s="4"/>
      <c r="AB858" s="4"/>
      <c r="AC858" s="4"/>
    </row>
    <row r="859" spans="1:29" ht="13.5" customHeight="1" x14ac:dyDescent="0.2">
      <c r="A859" s="2"/>
      <c r="B859" s="155"/>
      <c r="C859" s="4"/>
      <c r="D859" s="2"/>
      <c r="G859" s="2"/>
      <c r="V859" s="4"/>
      <c r="W859" s="4"/>
      <c r="X859" s="4"/>
      <c r="Y859" s="4"/>
      <c r="Z859" s="4"/>
      <c r="AA859" s="4"/>
      <c r="AB859" s="4"/>
      <c r="AC859" s="4"/>
    </row>
    <row r="860" spans="1:29" ht="13.5" customHeight="1" x14ac:dyDescent="0.2">
      <c r="A860" s="2"/>
      <c r="B860" s="155"/>
      <c r="C860" s="4"/>
      <c r="D860" s="2"/>
      <c r="G860" s="2"/>
      <c r="V860" s="4"/>
      <c r="W860" s="4"/>
      <c r="X860" s="4"/>
      <c r="Y860" s="4"/>
      <c r="Z860" s="4"/>
      <c r="AA860" s="4"/>
      <c r="AB860" s="4"/>
      <c r="AC860" s="4"/>
    </row>
    <row r="861" spans="1:29" ht="13.5" customHeight="1" x14ac:dyDescent="0.2">
      <c r="A861" s="2"/>
      <c r="B861" s="155"/>
      <c r="C861" s="4"/>
      <c r="D861" s="2"/>
      <c r="G861" s="2"/>
      <c r="V861" s="4"/>
      <c r="W861" s="4"/>
      <c r="X861" s="4"/>
      <c r="Y861" s="4"/>
      <c r="Z861" s="4"/>
      <c r="AA861" s="4"/>
      <c r="AB861" s="4"/>
      <c r="AC861" s="4"/>
    </row>
    <row r="862" spans="1:29" ht="13.5" customHeight="1" x14ac:dyDescent="0.2">
      <c r="A862" s="2"/>
      <c r="B862" s="155"/>
      <c r="C862" s="4"/>
      <c r="D862" s="2"/>
      <c r="G862" s="2"/>
      <c r="V862" s="4"/>
      <c r="W862" s="4"/>
      <c r="X862" s="4"/>
      <c r="Y862" s="4"/>
      <c r="Z862" s="4"/>
      <c r="AA862" s="4"/>
      <c r="AB862" s="4"/>
      <c r="AC862" s="4"/>
    </row>
    <row r="863" spans="1:29" ht="13.5" customHeight="1" x14ac:dyDescent="0.2">
      <c r="A863" s="2"/>
      <c r="B863" s="155"/>
      <c r="C863" s="4"/>
      <c r="D863" s="2"/>
      <c r="G863" s="2"/>
      <c r="V863" s="4"/>
      <c r="W863" s="4"/>
      <c r="X863" s="4"/>
      <c r="Y863" s="4"/>
      <c r="Z863" s="4"/>
      <c r="AA863" s="4"/>
      <c r="AB863" s="4"/>
      <c r="AC863" s="4"/>
    </row>
    <row r="864" spans="1:29" ht="13.5" customHeight="1" x14ac:dyDescent="0.2">
      <c r="A864" s="2"/>
      <c r="B864" s="155"/>
      <c r="C864" s="4"/>
      <c r="D864" s="2"/>
      <c r="G864" s="2"/>
      <c r="V864" s="4"/>
      <c r="W864" s="4"/>
      <c r="X864" s="4"/>
      <c r="Y864" s="4"/>
      <c r="Z864" s="4"/>
      <c r="AA864" s="4"/>
      <c r="AB864" s="4"/>
      <c r="AC864" s="4"/>
    </row>
    <row r="865" spans="1:29" ht="13.5" customHeight="1" x14ac:dyDescent="0.2">
      <c r="A865" s="2"/>
      <c r="B865" s="155"/>
      <c r="C865" s="4"/>
      <c r="D865" s="2"/>
      <c r="G865" s="2"/>
      <c r="V865" s="4"/>
      <c r="W865" s="4"/>
      <c r="X865" s="4"/>
      <c r="Y865" s="4"/>
      <c r="Z865" s="4"/>
      <c r="AA865" s="4"/>
      <c r="AB865" s="4"/>
      <c r="AC865" s="4"/>
    </row>
    <row r="866" spans="1:29" ht="13.5" customHeight="1" x14ac:dyDescent="0.2">
      <c r="A866" s="2"/>
      <c r="B866" s="155"/>
      <c r="C866" s="4"/>
      <c r="D866" s="2"/>
      <c r="G866" s="2"/>
      <c r="V866" s="4"/>
      <c r="W866" s="4"/>
      <c r="X866" s="4"/>
      <c r="Y866" s="4"/>
      <c r="Z866" s="4"/>
      <c r="AA866" s="4"/>
      <c r="AB866" s="4"/>
      <c r="AC866" s="4"/>
    </row>
    <row r="867" spans="1:29" ht="13.5" customHeight="1" x14ac:dyDescent="0.2">
      <c r="A867" s="2"/>
      <c r="B867" s="155"/>
      <c r="C867" s="4"/>
      <c r="D867" s="2"/>
      <c r="G867" s="2"/>
      <c r="V867" s="4"/>
      <c r="W867" s="4"/>
      <c r="X867" s="4"/>
      <c r="Y867" s="4"/>
      <c r="Z867" s="4"/>
      <c r="AA867" s="4"/>
      <c r="AB867" s="4"/>
      <c r="AC867" s="4"/>
    </row>
    <row r="868" spans="1:29" ht="13.5" customHeight="1" x14ac:dyDescent="0.2">
      <c r="A868" s="2"/>
      <c r="B868" s="155"/>
      <c r="C868" s="4"/>
      <c r="D868" s="2"/>
      <c r="G868" s="2"/>
      <c r="V868" s="4"/>
      <c r="W868" s="4"/>
      <c r="X868" s="4"/>
      <c r="Y868" s="4"/>
      <c r="Z868" s="4"/>
      <c r="AA868" s="4"/>
      <c r="AB868" s="4"/>
      <c r="AC868" s="4"/>
    </row>
    <row r="869" spans="1:29" ht="13.5" customHeight="1" x14ac:dyDescent="0.2">
      <c r="A869" s="2"/>
      <c r="B869" s="155"/>
      <c r="C869" s="4"/>
      <c r="D869" s="2"/>
      <c r="G869" s="2"/>
      <c r="V869" s="4"/>
      <c r="W869" s="4"/>
      <c r="X869" s="4"/>
      <c r="Y869" s="4"/>
      <c r="Z869" s="4"/>
      <c r="AA869" s="4"/>
      <c r="AB869" s="4"/>
      <c r="AC869" s="4"/>
    </row>
    <row r="870" spans="1:29" ht="13.5" customHeight="1" x14ac:dyDescent="0.2">
      <c r="A870" s="2"/>
      <c r="B870" s="155"/>
      <c r="C870" s="4"/>
      <c r="D870" s="2"/>
      <c r="G870" s="2"/>
      <c r="V870" s="4"/>
      <c r="W870" s="4"/>
      <c r="X870" s="4"/>
      <c r="Y870" s="4"/>
      <c r="Z870" s="4"/>
      <c r="AA870" s="4"/>
      <c r="AB870" s="4"/>
      <c r="AC870" s="4"/>
    </row>
    <row r="871" spans="1:29" ht="13.5" customHeight="1" x14ac:dyDescent="0.2">
      <c r="A871" s="2"/>
      <c r="B871" s="155"/>
      <c r="C871" s="4"/>
      <c r="D871" s="2"/>
      <c r="G871" s="2"/>
      <c r="V871" s="4"/>
      <c r="W871" s="4"/>
      <c r="X871" s="4"/>
      <c r="Y871" s="4"/>
      <c r="Z871" s="4"/>
      <c r="AA871" s="4"/>
      <c r="AB871" s="4"/>
      <c r="AC871" s="4"/>
    </row>
    <row r="872" spans="1:29" ht="13.5" customHeight="1" x14ac:dyDescent="0.2">
      <c r="A872" s="2"/>
      <c r="B872" s="155"/>
      <c r="C872" s="4"/>
      <c r="D872" s="2"/>
      <c r="G872" s="2"/>
      <c r="V872" s="4"/>
      <c r="W872" s="4"/>
      <c r="X872" s="4"/>
      <c r="Y872" s="4"/>
      <c r="Z872" s="4"/>
      <c r="AA872" s="4"/>
      <c r="AB872" s="4"/>
      <c r="AC872" s="4"/>
    </row>
    <row r="873" spans="1:29" ht="13.5" customHeight="1" x14ac:dyDescent="0.2">
      <c r="A873" s="2"/>
      <c r="B873" s="155"/>
      <c r="C873" s="4"/>
      <c r="D873" s="2"/>
      <c r="G873" s="2"/>
      <c r="V873" s="4"/>
      <c r="W873" s="4"/>
      <c r="X873" s="4"/>
      <c r="Y873" s="4"/>
      <c r="Z873" s="4"/>
      <c r="AA873" s="4"/>
      <c r="AB873" s="4"/>
      <c r="AC873" s="4"/>
    </row>
    <row r="874" spans="1:29" ht="13.5" customHeight="1" x14ac:dyDescent="0.2">
      <c r="A874" s="2"/>
      <c r="B874" s="155"/>
      <c r="C874" s="4"/>
      <c r="D874" s="2"/>
      <c r="G874" s="2"/>
      <c r="V874" s="4"/>
      <c r="W874" s="4"/>
      <c r="X874" s="4"/>
      <c r="Y874" s="4"/>
      <c r="Z874" s="4"/>
      <c r="AA874" s="4"/>
      <c r="AB874" s="4"/>
      <c r="AC874" s="4"/>
    </row>
    <row r="875" spans="1:29" ht="13.5" customHeight="1" x14ac:dyDescent="0.2">
      <c r="A875" s="2"/>
      <c r="B875" s="155"/>
      <c r="C875" s="4"/>
      <c r="D875" s="2"/>
      <c r="G875" s="2"/>
      <c r="V875" s="4"/>
      <c r="W875" s="4"/>
      <c r="X875" s="4"/>
      <c r="Y875" s="4"/>
      <c r="Z875" s="4"/>
      <c r="AA875" s="4"/>
      <c r="AB875" s="4"/>
      <c r="AC875" s="4"/>
    </row>
    <row r="876" spans="1:29" ht="13.5" customHeight="1" x14ac:dyDescent="0.2">
      <c r="A876" s="2"/>
      <c r="B876" s="155"/>
      <c r="C876" s="4"/>
      <c r="D876" s="2"/>
      <c r="G876" s="2"/>
      <c r="V876" s="4"/>
      <c r="W876" s="4"/>
      <c r="X876" s="4"/>
      <c r="Y876" s="4"/>
      <c r="Z876" s="4"/>
      <c r="AA876" s="4"/>
      <c r="AB876" s="4"/>
      <c r="AC876" s="4"/>
    </row>
    <row r="877" spans="1:29" ht="13.5" customHeight="1" x14ac:dyDescent="0.2">
      <c r="A877" s="2"/>
      <c r="B877" s="155"/>
      <c r="C877" s="4"/>
      <c r="D877" s="2"/>
      <c r="G877" s="2"/>
      <c r="V877" s="4"/>
      <c r="W877" s="4"/>
      <c r="X877" s="4"/>
      <c r="Y877" s="4"/>
      <c r="Z877" s="4"/>
      <c r="AA877" s="4"/>
      <c r="AB877" s="4"/>
      <c r="AC877" s="4"/>
    </row>
    <row r="878" spans="1:29" ht="13.5" customHeight="1" x14ac:dyDescent="0.2">
      <c r="A878" s="2"/>
      <c r="B878" s="155"/>
      <c r="C878" s="4"/>
      <c r="D878" s="2"/>
      <c r="G878" s="2"/>
      <c r="V878" s="4"/>
      <c r="W878" s="4"/>
      <c r="X878" s="4"/>
      <c r="Y878" s="4"/>
      <c r="Z878" s="4"/>
      <c r="AA878" s="4"/>
      <c r="AB878" s="4"/>
      <c r="AC878" s="4"/>
    </row>
    <row r="879" spans="1:29" ht="13.5" customHeight="1" x14ac:dyDescent="0.2">
      <c r="A879" s="2"/>
      <c r="B879" s="155"/>
      <c r="C879" s="4"/>
      <c r="D879" s="2"/>
      <c r="G879" s="2"/>
      <c r="V879" s="4"/>
      <c r="W879" s="4"/>
      <c r="X879" s="4"/>
      <c r="Y879" s="4"/>
      <c r="Z879" s="4"/>
      <c r="AA879" s="4"/>
      <c r="AB879" s="4"/>
      <c r="AC879" s="4"/>
    </row>
    <row r="880" spans="1:29" ht="13.5" customHeight="1" x14ac:dyDescent="0.2">
      <c r="A880" s="2"/>
      <c r="B880" s="155"/>
      <c r="C880" s="4"/>
      <c r="D880" s="2"/>
      <c r="G880" s="2"/>
      <c r="V880" s="4"/>
      <c r="W880" s="4"/>
      <c r="X880" s="4"/>
      <c r="Y880" s="4"/>
      <c r="Z880" s="4"/>
      <c r="AA880" s="4"/>
      <c r="AB880" s="4"/>
      <c r="AC880" s="4"/>
    </row>
    <row r="881" spans="1:29" ht="13.5" customHeight="1" x14ac:dyDescent="0.2">
      <c r="A881" s="2"/>
      <c r="B881" s="155"/>
      <c r="C881" s="4"/>
      <c r="D881" s="2"/>
      <c r="G881" s="2"/>
      <c r="V881" s="4"/>
      <c r="W881" s="4"/>
      <c r="X881" s="4"/>
      <c r="Y881" s="4"/>
      <c r="Z881" s="4"/>
      <c r="AA881" s="4"/>
      <c r="AB881" s="4"/>
      <c r="AC881" s="4"/>
    </row>
    <row r="882" spans="1:29" ht="13.5" customHeight="1" x14ac:dyDescent="0.2">
      <c r="A882" s="2"/>
      <c r="B882" s="155"/>
      <c r="C882" s="4"/>
      <c r="D882" s="2"/>
      <c r="G882" s="2"/>
      <c r="V882" s="4"/>
      <c r="W882" s="4"/>
      <c r="X882" s="4"/>
      <c r="Y882" s="4"/>
      <c r="Z882" s="4"/>
      <c r="AA882" s="4"/>
      <c r="AB882" s="4"/>
      <c r="AC882" s="4"/>
    </row>
    <row r="883" spans="1:29" ht="13.5" customHeight="1" x14ac:dyDescent="0.2">
      <c r="A883" s="2"/>
      <c r="B883" s="155"/>
      <c r="C883" s="4"/>
      <c r="D883" s="2"/>
      <c r="G883" s="2"/>
      <c r="V883" s="4"/>
      <c r="W883" s="4"/>
      <c r="X883" s="4"/>
      <c r="Y883" s="4"/>
      <c r="Z883" s="4"/>
      <c r="AA883" s="4"/>
      <c r="AB883" s="4"/>
      <c r="AC883" s="4"/>
    </row>
    <row r="884" spans="1:29" ht="13.5" customHeight="1" x14ac:dyDescent="0.2">
      <c r="A884" s="2"/>
      <c r="B884" s="155"/>
      <c r="C884" s="4"/>
      <c r="D884" s="2"/>
      <c r="G884" s="2"/>
      <c r="V884" s="4"/>
      <c r="W884" s="4"/>
      <c r="X884" s="4"/>
      <c r="Y884" s="4"/>
      <c r="Z884" s="4"/>
      <c r="AA884" s="4"/>
      <c r="AB884" s="4"/>
      <c r="AC884" s="4"/>
    </row>
    <row r="885" spans="1:29" ht="13.5" customHeight="1" x14ac:dyDescent="0.2">
      <c r="A885" s="2"/>
      <c r="B885" s="155"/>
      <c r="C885" s="4"/>
      <c r="D885" s="2"/>
      <c r="G885" s="2"/>
      <c r="V885" s="4"/>
      <c r="W885" s="4"/>
      <c r="X885" s="4"/>
      <c r="Y885" s="4"/>
      <c r="Z885" s="4"/>
      <c r="AA885" s="4"/>
      <c r="AB885" s="4"/>
      <c r="AC885" s="4"/>
    </row>
    <row r="886" spans="1:29" ht="13.5" customHeight="1" x14ac:dyDescent="0.2">
      <c r="A886" s="2"/>
      <c r="B886" s="155"/>
      <c r="C886" s="4"/>
      <c r="D886" s="2"/>
      <c r="G886" s="2"/>
      <c r="V886" s="4"/>
      <c r="W886" s="4"/>
      <c r="X886" s="4"/>
      <c r="Y886" s="4"/>
      <c r="Z886" s="4"/>
      <c r="AA886" s="4"/>
      <c r="AB886" s="4"/>
      <c r="AC886" s="4"/>
    </row>
    <row r="887" spans="1:29" ht="13.5" customHeight="1" x14ac:dyDescent="0.2">
      <c r="A887" s="2"/>
      <c r="B887" s="155"/>
      <c r="C887" s="4"/>
      <c r="D887" s="2"/>
      <c r="G887" s="2"/>
      <c r="V887" s="4"/>
      <c r="W887" s="4"/>
      <c r="X887" s="4"/>
      <c r="Y887" s="4"/>
      <c r="Z887" s="4"/>
      <c r="AA887" s="4"/>
      <c r="AB887" s="4"/>
      <c r="AC887" s="4"/>
    </row>
    <row r="888" spans="1:29" ht="13.5" customHeight="1" x14ac:dyDescent="0.2">
      <c r="A888" s="2"/>
      <c r="B888" s="155"/>
      <c r="C888" s="4"/>
      <c r="D888" s="2"/>
      <c r="G888" s="2"/>
      <c r="V888" s="4"/>
      <c r="W888" s="4"/>
      <c r="X888" s="4"/>
      <c r="Y888" s="4"/>
      <c r="Z888" s="4"/>
      <c r="AA888" s="4"/>
      <c r="AB888" s="4"/>
      <c r="AC888" s="4"/>
    </row>
    <row r="889" spans="1:29" ht="13.5" customHeight="1" x14ac:dyDescent="0.2">
      <c r="A889" s="2"/>
      <c r="B889" s="155"/>
      <c r="C889" s="4"/>
      <c r="D889" s="2"/>
      <c r="G889" s="2"/>
      <c r="V889" s="4"/>
      <c r="W889" s="4"/>
      <c r="X889" s="4"/>
      <c r="Y889" s="4"/>
      <c r="Z889" s="4"/>
      <c r="AA889" s="4"/>
      <c r="AB889" s="4"/>
      <c r="AC889" s="4"/>
    </row>
    <row r="890" spans="1:29" ht="13.5" customHeight="1" x14ac:dyDescent="0.2">
      <c r="A890" s="2"/>
      <c r="B890" s="155"/>
      <c r="C890" s="4"/>
      <c r="D890" s="2"/>
      <c r="G890" s="2"/>
      <c r="V890" s="4"/>
      <c r="W890" s="4"/>
      <c r="X890" s="4"/>
      <c r="Y890" s="4"/>
      <c r="Z890" s="4"/>
      <c r="AA890" s="4"/>
      <c r="AB890" s="4"/>
      <c r="AC890" s="4"/>
    </row>
    <row r="891" spans="1:29" ht="13.5" customHeight="1" x14ac:dyDescent="0.2">
      <c r="A891" s="2"/>
      <c r="B891" s="155"/>
      <c r="C891" s="4"/>
      <c r="D891" s="2"/>
      <c r="G891" s="2"/>
      <c r="V891" s="4"/>
      <c r="W891" s="4"/>
      <c r="X891" s="4"/>
      <c r="Y891" s="4"/>
      <c r="Z891" s="4"/>
      <c r="AA891" s="4"/>
      <c r="AB891" s="4"/>
      <c r="AC891" s="4"/>
    </row>
    <row r="892" spans="1:29" ht="13.5" customHeight="1" x14ac:dyDescent="0.2">
      <c r="A892" s="2"/>
      <c r="B892" s="155"/>
      <c r="C892" s="4"/>
      <c r="D892" s="2"/>
      <c r="G892" s="2"/>
      <c r="V892" s="4"/>
      <c r="W892" s="4"/>
      <c r="X892" s="4"/>
      <c r="Y892" s="4"/>
      <c r="Z892" s="4"/>
      <c r="AA892" s="4"/>
      <c r="AB892" s="4"/>
      <c r="AC892" s="4"/>
    </row>
    <row r="893" spans="1:29" ht="13.5" customHeight="1" x14ac:dyDescent="0.2">
      <c r="A893" s="2"/>
      <c r="B893" s="155"/>
      <c r="C893" s="4"/>
      <c r="D893" s="2"/>
      <c r="G893" s="2"/>
      <c r="V893" s="4"/>
      <c r="W893" s="4"/>
      <c r="X893" s="4"/>
      <c r="Y893" s="4"/>
      <c r="Z893" s="4"/>
      <c r="AA893" s="4"/>
      <c r="AB893" s="4"/>
      <c r="AC893" s="4"/>
    </row>
    <row r="894" spans="1:29" ht="13.5" customHeight="1" x14ac:dyDescent="0.2">
      <c r="A894" s="2"/>
      <c r="B894" s="155"/>
      <c r="C894" s="4"/>
      <c r="D894" s="2"/>
      <c r="G894" s="2"/>
      <c r="V894" s="4"/>
      <c r="W894" s="4"/>
      <c r="X894" s="4"/>
      <c r="Y894" s="4"/>
      <c r="Z894" s="4"/>
      <c r="AA894" s="4"/>
      <c r="AB894" s="4"/>
      <c r="AC894" s="4"/>
    </row>
    <row r="895" spans="1:29" ht="13.5" customHeight="1" x14ac:dyDescent="0.2">
      <c r="A895" s="2"/>
      <c r="B895" s="155"/>
      <c r="C895" s="4"/>
      <c r="D895" s="2"/>
      <c r="G895" s="2"/>
      <c r="V895" s="4"/>
      <c r="W895" s="4"/>
      <c r="X895" s="4"/>
      <c r="Y895" s="4"/>
      <c r="Z895" s="4"/>
      <c r="AA895" s="4"/>
      <c r="AB895" s="4"/>
      <c r="AC895" s="4"/>
    </row>
    <row r="896" spans="1:29" ht="13.5" customHeight="1" x14ac:dyDescent="0.2">
      <c r="A896" s="2"/>
      <c r="B896" s="155"/>
      <c r="C896" s="4"/>
      <c r="D896" s="2"/>
      <c r="G896" s="2"/>
      <c r="V896" s="4"/>
      <c r="W896" s="4"/>
      <c r="X896" s="4"/>
      <c r="Y896" s="4"/>
      <c r="Z896" s="4"/>
      <c r="AA896" s="4"/>
      <c r="AB896" s="4"/>
      <c r="AC896" s="4"/>
    </row>
    <row r="897" spans="1:29" ht="13.5" customHeight="1" x14ac:dyDescent="0.2">
      <c r="A897" s="2"/>
      <c r="B897" s="155"/>
      <c r="C897" s="4"/>
      <c r="D897" s="2"/>
      <c r="G897" s="2"/>
      <c r="V897" s="4"/>
      <c r="W897" s="4"/>
      <c r="X897" s="4"/>
      <c r="Y897" s="4"/>
      <c r="Z897" s="4"/>
      <c r="AA897" s="4"/>
      <c r="AB897" s="4"/>
      <c r="AC897" s="4"/>
    </row>
    <row r="898" spans="1:29" ht="13.5" customHeight="1" x14ac:dyDescent="0.2">
      <c r="A898" s="2"/>
      <c r="B898" s="155"/>
      <c r="C898" s="4"/>
      <c r="D898" s="2"/>
      <c r="G898" s="2"/>
      <c r="V898" s="4"/>
      <c r="W898" s="4"/>
      <c r="X898" s="4"/>
      <c r="Y898" s="4"/>
      <c r="Z898" s="4"/>
      <c r="AA898" s="4"/>
      <c r="AB898" s="4"/>
      <c r="AC898" s="4"/>
    </row>
    <row r="899" spans="1:29" ht="13.5" customHeight="1" x14ac:dyDescent="0.2">
      <c r="A899" s="2"/>
      <c r="B899" s="155"/>
      <c r="C899" s="4"/>
      <c r="D899" s="2"/>
      <c r="G899" s="2"/>
      <c r="V899" s="4"/>
      <c r="W899" s="4"/>
      <c r="X899" s="4"/>
      <c r="Y899" s="4"/>
      <c r="Z899" s="4"/>
      <c r="AA899" s="4"/>
      <c r="AB899" s="4"/>
      <c r="AC899" s="4"/>
    </row>
    <row r="900" spans="1:29" ht="13.5" customHeight="1" x14ac:dyDescent="0.2">
      <c r="A900" s="2"/>
      <c r="B900" s="155"/>
      <c r="C900" s="4"/>
      <c r="D900" s="2"/>
      <c r="G900" s="2"/>
      <c r="V900" s="4"/>
      <c r="W900" s="4"/>
      <c r="X900" s="4"/>
      <c r="Y900" s="4"/>
      <c r="Z900" s="4"/>
      <c r="AA900" s="4"/>
      <c r="AB900" s="4"/>
      <c r="AC900" s="4"/>
    </row>
    <row r="901" spans="1:29" ht="13.5" customHeight="1" x14ac:dyDescent="0.2">
      <c r="A901" s="2"/>
      <c r="B901" s="155"/>
      <c r="C901" s="4"/>
      <c r="D901" s="2"/>
      <c r="G901" s="2"/>
      <c r="V901" s="4"/>
      <c r="W901" s="4"/>
      <c r="X901" s="4"/>
      <c r="Y901" s="4"/>
      <c r="Z901" s="4"/>
      <c r="AA901" s="4"/>
      <c r="AB901" s="4"/>
      <c r="AC901" s="4"/>
    </row>
    <row r="902" spans="1:29" ht="13.5" customHeight="1" x14ac:dyDescent="0.2">
      <c r="A902" s="2"/>
      <c r="B902" s="155"/>
      <c r="C902" s="4"/>
      <c r="D902" s="2"/>
      <c r="G902" s="2"/>
      <c r="V902" s="4"/>
      <c r="W902" s="4"/>
      <c r="X902" s="4"/>
      <c r="Y902" s="4"/>
      <c r="Z902" s="4"/>
      <c r="AA902" s="4"/>
      <c r="AB902" s="4"/>
      <c r="AC902" s="4"/>
    </row>
    <row r="903" spans="1:29" ht="13.5" customHeight="1" x14ac:dyDescent="0.2">
      <c r="A903" s="2"/>
      <c r="B903" s="155"/>
      <c r="C903" s="4"/>
      <c r="D903" s="2"/>
      <c r="G903" s="2"/>
      <c r="V903" s="4"/>
      <c r="W903" s="4"/>
      <c r="X903" s="4"/>
      <c r="Y903" s="4"/>
      <c r="Z903" s="4"/>
      <c r="AA903" s="4"/>
      <c r="AB903" s="4"/>
      <c r="AC903" s="4"/>
    </row>
    <row r="904" spans="1:29" ht="13.5" customHeight="1" x14ac:dyDescent="0.2">
      <c r="A904" s="2"/>
      <c r="B904" s="155"/>
      <c r="C904" s="4"/>
      <c r="D904" s="2"/>
      <c r="G904" s="2"/>
      <c r="V904" s="4"/>
      <c r="W904" s="4"/>
      <c r="X904" s="4"/>
      <c r="Y904" s="4"/>
      <c r="Z904" s="4"/>
      <c r="AA904" s="4"/>
      <c r="AB904" s="4"/>
      <c r="AC904" s="4"/>
    </row>
    <row r="905" spans="1:29" ht="13.5" customHeight="1" x14ac:dyDescent="0.2">
      <c r="A905" s="2"/>
      <c r="B905" s="155"/>
      <c r="C905" s="4"/>
      <c r="D905" s="2"/>
      <c r="G905" s="2"/>
      <c r="V905" s="4"/>
      <c r="W905" s="4"/>
      <c r="X905" s="4"/>
      <c r="Y905" s="4"/>
      <c r="Z905" s="4"/>
      <c r="AA905" s="4"/>
      <c r="AB905" s="4"/>
      <c r="AC905" s="4"/>
    </row>
    <row r="906" spans="1:29" ht="13.5" customHeight="1" x14ac:dyDescent="0.2">
      <c r="A906" s="2"/>
      <c r="B906" s="155"/>
      <c r="C906" s="4"/>
      <c r="D906" s="2"/>
      <c r="G906" s="2"/>
      <c r="V906" s="4"/>
      <c r="W906" s="4"/>
      <c r="X906" s="4"/>
      <c r="Y906" s="4"/>
      <c r="Z906" s="4"/>
      <c r="AA906" s="4"/>
      <c r="AB906" s="4"/>
      <c r="AC906" s="4"/>
    </row>
    <row r="907" spans="1:29" ht="13.5" customHeight="1" x14ac:dyDescent="0.2">
      <c r="A907" s="2"/>
      <c r="B907" s="155"/>
      <c r="C907" s="4"/>
      <c r="D907" s="2"/>
      <c r="G907" s="2"/>
      <c r="V907" s="4"/>
      <c r="W907" s="4"/>
      <c r="X907" s="4"/>
      <c r="Y907" s="4"/>
      <c r="Z907" s="4"/>
      <c r="AA907" s="4"/>
      <c r="AB907" s="4"/>
      <c r="AC907" s="4"/>
    </row>
    <row r="908" spans="1:29" ht="13.5" customHeight="1" x14ac:dyDescent="0.2">
      <c r="A908" s="2"/>
      <c r="B908" s="155"/>
      <c r="C908" s="4"/>
      <c r="D908" s="2"/>
      <c r="G908" s="2"/>
      <c r="V908" s="4"/>
      <c r="W908" s="4"/>
      <c r="X908" s="4"/>
      <c r="Y908" s="4"/>
      <c r="Z908" s="4"/>
      <c r="AA908" s="4"/>
      <c r="AB908" s="4"/>
      <c r="AC908" s="4"/>
    </row>
    <row r="909" spans="1:29" ht="13.5" customHeight="1" x14ac:dyDescent="0.2">
      <c r="A909" s="2"/>
      <c r="B909" s="155"/>
      <c r="C909" s="4"/>
      <c r="D909" s="2"/>
      <c r="G909" s="2"/>
      <c r="V909" s="4"/>
      <c r="W909" s="4"/>
      <c r="X909" s="4"/>
      <c r="Y909" s="4"/>
      <c r="Z909" s="4"/>
      <c r="AA909" s="4"/>
      <c r="AB909" s="4"/>
      <c r="AC909" s="4"/>
    </row>
    <row r="910" spans="1:29" ht="13.5" customHeight="1" x14ac:dyDescent="0.2">
      <c r="A910" s="2"/>
      <c r="B910" s="155"/>
      <c r="C910" s="4"/>
      <c r="D910" s="2"/>
      <c r="G910" s="2"/>
      <c r="V910" s="4"/>
      <c r="W910" s="4"/>
      <c r="X910" s="4"/>
      <c r="Y910" s="4"/>
      <c r="Z910" s="4"/>
      <c r="AA910" s="4"/>
      <c r="AB910" s="4"/>
      <c r="AC910" s="4"/>
    </row>
    <row r="911" spans="1:29" ht="13.5" customHeight="1" x14ac:dyDescent="0.2">
      <c r="A911" s="2"/>
      <c r="B911" s="155"/>
      <c r="C911" s="4"/>
      <c r="D911" s="2"/>
      <c r="G911" s="2"/>
      <c r="V911" s="4"/>
      <c r="W911" s="4"/>
      <c r="X911" s="4"/>
      <c r="Y911" s="4"/>
      <c r="Z911" s="4"/>
      <c r="AA911" s="4"/>
      <c r="AB911" s="4"/>
      <c r="AC911" s="4"/>
    </row>
    <row r="912" spans="1:29" ht="13.5" customHeight="1" x14ac:dyDescent="0.2">
      <c r="A912" s="2"/>
      <c r="B912" s="155"/>
      <c r="C912" s="4"/>
      <c r="D912" s="2"/>
      <c r="G912" s="2"/>
      <c r="V912" s="4"/>
      <c r="W912" s="4"/>
      <c r="X912" s="4"/>
      <c r="Y912" s="4"/>
      <c r="Z912" s="4"/>
      <c r="AA912" s="4"/>
      <c r="AB912" s="4"/>
      <c r="AC912" s="4"/>
    </row>
    <row r="913" spans="1:29" ht="13.5" customHeight="1" x14ac:dyDescent="0.2">
      <c r="A913" s="2"/>
      <c r="B913" s="155"/>
      <c r="C913" s="4"/>
      <c r="D913" s="2"/>
      <c r="G913" s="2"/>
      <c r="V913" s="4"/>
      <c r="W913" s="4"/>
      <c r="X913" s="4"/>
      <c r="Y913" s="4"/>
      <c r="Z913" s="4"/>
      <c r="AA913" s="4"/>
      <c r="AB913" s="4"/>
      <c r="AC913" s="4"/>
    </row>
    <row r="914" spans="1:29" ht="13.5" customHeight="1" x14ac:dyDescent="0.2">
      <c r="A914" s="2"/>
      <c r="B914" s="155"/>
      <c r="C914" s="4"/>
      <c r="D914" s="2"/>
      <c r="G914" s="2"/>
      <c r="V914" s="4"/>
      <c r="W914" s="4"/>
      <c r="X914" s="4"/>
      <c r="Y914" s="4"/>
      <c r="Z914" s="4"/>
      <c r="AA914" s="4"/>
      <c r="AB914" s="4"/>
      <c r="AC914" s="4"/>
    </row>
    <row r="915" spans="1:29" ht="13.5" customHeight="1" x14ac:dyDescent="0.2">
      <c r="A915" s="2"/>
      <c r="B915" s="155"/>
      <c r="C915" s="4"/>
      <c r="D915" s="2"/>
      <c r="G915" s="2"/>
      <c r="V915" s="4"/>
      <c r="W915" s="4"/>
      <c r="X915" s="4"/>
      <c r="Y915" s="4"/>
      <c r="Z915" s="4"/>
      <c r="AA915" s="4"/>
      <c r="AB915" s="4"/>
      <c r="AC915" s="4"/>
    </row>
    <row r="916" spans="1:29" ht="13.5" customHeight="1" x14ac:dyDescent="0.2">
      <c r="A916" s="2"/>
      <c r="B916" s="155"/>
      <c r="C916" s="4"/>
      <c r="D916" s="2"/>
      <c r="G916" s="2"/>
      <c r="V916" s="4"/>
      <c r="W916" s="4"/>
      <c r="X916" s="4"/>
      <c r="Y916" s="4"/>
      <c r="Z916" s="4"/>
      <c r="AA916" s="4"/>
      <c r="AB916" s="4"/>
      <c r="AC916" s="4"/>
    </row>
    <row r="917" spans="1:29" ht="13.5" customHeight="1" x14ac:dyDescent="0.2">
      <c r="A917" s="2"/>
      <c r="B917" s="155"/>
      <c r="C917" s="4"/>
      <c r="D917" s="2"/>
      <c r="G917" s="2"/>
      <c r="V917" s="4"/>
      <c r="W917" s="4"/>
      <c r="X917" s="4"/>
      <c r="Y917" s="4"/>
      <c r="Z917" s="4"/>
      <c r="AA917" s="4"/>
      <c r="AB917" s="4"/>
      <c r="AC917" s="4"/>
    </row>
    <row r="918" spans="1:29" ht="13.5" customHeight="1" x14ac:dyDescent="0.2">
      <c r="A918" s="2"/>
      <c r="B918" s="155"/>
      <c r="C918" s="4"/>
      <c r="D918" s="2"/>
      <c r="G918" s="2"/>
      <c r="V918" s="4"/>
      <c r="W918" s="4"/>
      <c r="X918" s="4"/>
      <c r="Y918" s="4"/>
      <c r="Z918" s="4"/>
      <c r="AA918" s="4"/>
      <c r="AB918" s="4"/>
      <c r="AC918" s="4"/>
    </row>
    <row r="919" spans="1:29" ht="13.5" customHeight="1" x14ac:dyDescent="0.2">
      <c r="A919" s="2"/>
      <c r="B919" s="155"/>
      <c r="C919" s="4"/>
      <c r="D919" s="2"/>
      <c r="G919" s="2"/>
      <c r="V919" s="4"/>
      <c r="W919" s="4"/>
      <c r="X919" s="4"/>
      <c r="Y919" s="4"/>
      <c r="Z919" s="4"/>
      <c r="AA919" s="4"/>
      <c r="AB919" s="4"/>
      <c r="AC919" s="4"/>
    </row>
    <row r="920" spans="1:29" ht="13.5" customHeight="1" x14ac:dyDescent="0.2">
      <c r="A920" s="2"/>
      <c r="B920" s="155"/>
      <c r="C920" s="4"/>
      <c r="D920" s="2"/>
      <c r="G920" s="2"/>
      <c r="V920" s="4"/>
      <c r="W920" s="4"/>
      <c r="X920" s="4"/>
      <c r="Y920" s="4"/>
      <c r="Z920" s="4"/>
      <c r="AA920" s="4"/>
      <c r="AB920" s="4"/>
      <c r="AC920" s="4"/>
    </row>
    <row r="921" spans="1:29" ht="13.5" customHeight="1" x14ac:dyDescent="0.2">
      <c r="A921" s="2"/>
      <c r="B921" s="155"/>
      <c r="C921" s="4"/>
      <c r="D921" s="2"/>
      <c r="G921" s="2"/>
      <c r="V921" s="4"/>
      <c r="W921" s="4"/>
      <c r="X921" s="4"/>
      <c r="Y921" s="4"/>
      <c r="Z921" s="4"/>
      <c r="AA921" s="4"/>
      <c r="AB921" s="4"/>
      <c r="AC921" s="4"/>
    </row>
    <row r="922" spans="1:29" ht="13.5" customHeight="1" x14ac:dyDescent="0.2">
      <c r="A922" s="2"/>
      <c r="B922" s="155"/>
      <c r="C922" s="4"/>
      <c r="D922" s="2"/>
      <c r="G922" s="2"/>
      <c r="V922" s="4"/>
      <c r="W922" s="4"/>
      <c r="X922" s="4"/>
      <c r="Y922" s="4"/>
      <c r="Z922" s="4"/>
      <c r="AA922" s="4"/>
      <c r="AB922" s="4"/>
      <c r="AC922" s="4"/>
    </row>
    <row r="923" spans="1:29" ht="13.5" customHeight="1" x14ac:dyDescent="0.2">
      <c r="A923" s="2"/>
      <c r="B923" s="155"/>
      <c r="C923" s="4"/>
      <c r="D923" s="2"/>
      <c r="G923" s="2"/>
      <c r="V923" s="4"/>
      <c r="W923" s="4"/>
      <c r="X923" s="4"/>
      <c r="Y923" s="4"/>
      <c r="Z923" s="4"/>
      <c r="AA923" s="4"/>
      <c r="AB923" s="4"/>
      <c r="AC923" s="4"/>
    </row>
    <row r="924" spans="1:29" ht="13.5" customHeight="1" x14ac:dyDescent="0.2">
      <c r="A924" s="2"/>
      <c r="B924" s="155"/>
      <c r="C924" s="4"/>
      <c r="D924" s="2"/>
      <c r="G924" s="2"/>
      <c r="V924" s="4"/>
      <c r="W924" s="4"/>
      <c r="X924" s="4"/>
      <c r="Y924" s="4"/>
      <c r="Z924" s="4"/>
      <c r="AA924" s="4"/>
      <c r="AB924" s="4"/>
      <c r="AC924" s="4"/>
    </row>
    <row r="925" spans="1:29" ht="13.5" customHeight="1" x14ac:dyDescent="0.2">
      <c r="A925" s="2"/>
      <c r="B925" s="155"/>
      <c r="C925" s="4"/>
      <c r="D925" s="2"/>
      <c r="G925" s="2"/>
      <c r="V925" s="4"/>
      <c r="W925" s="4"/>
      <c r="X925" s="4"/>
      <c r="Y925" s="4"/>
      <c r="Z925" s="4"/>
      <c r="AA925" s="4"/>
      <c r="AB925" s="4"/>
      <c r="AC925" s="4"/>
    </row>
    <row r="926" spans="1:29" ht="13.5" customHeight="1" x14ac:dyDescent="0.2">
      <c r="A926" s="2"/>
      <c r="B926" s="155"/>
      <c r="C926" s="4"/>
      <c r="D926" s="2"/>
      <c r="G926" s="2"/>
      <c r="V926" s="4"/>
      <c r="W926" s="4"/>
      <c r="X926" s="4"/>
      <c r="Y926" s="4"/>
      <c r="Z926" s="4"/>
      <c r="AA926" s="4"/>
      <c r="AB926" s="4"/>
      <c r="AC926" s="4"/>
    </row>
    <row r="927" spans="1:29" ht="13.5" customHeight="1" x14ac:dyDescent="0.2">
      <c r="A927" s="2"/>
      <c r="B927" s="155"/>
      <c r="C927" s="4"/>
      <c r="D927" s="2"/>
      <c r="G927" s="2"/>
      <c r="V927" s="4"/>
      <c r="W927" s="4"/>
      <c r="X927" s="4"/>
      <c r="Y927" s="4"/>
      <c r="Z927" s="4"/>
      <c r="AA927" s="4"/>
      <c r="AB927" s="4"/>
      <c r="AC927" s="4"/>
    </row>
    <row r="928" spans="1:29" ht="13.5" customHeight="1" x14ac:dyDescent="0.2">
      <c r="A928" s="2"/>
      <c r="B928" s="155"/>
      <c r="C928" s="4"/>
      <c r="D928" s="2"/>
      <c r="G928" s="2"/>
      <c r="V928" s="4"/>
      <c r="W928" s="4"/>
      <c r="X928" s="4"/>
      <c r="Y928" s="4"/>
      <c r="Z928" s="4"/>
      <c r="AA928" s="4"/>
      <c r="AB928" s="4"/>
      <c r="AC928" s="4"/>
    </row>
    <row r="929" spans="1:29" ht="13.5" customHeight="1" x14ac:dyDescent="0.2">
      <c r="A929" s="2"/>
      <c r="B929" s="155"/>
      <c r="C929" s="4"/>
      <c r="D929" s="2"/>
      <c r="G929" s="2"/>
      <c r="V929" s="4"/>
      <c r="W929" s="4"/>
      <c r="X929" s="4"/>
      <c r="Y929" s="4"/>
      <c r="Z929" s="4"/>
      <c r="AA929" s="4"/>
      <c r="AB929" s="4"/>
      <c r="AC929" s="4"/>
    </row>
    <row r="930" spans="1:29" ht="13.5" customHeight="1" x14ac:dyDescent="0.2">
      <c r="A930" s="2"/>
      <c r="B930" s="155"/>
      <c r="C930" s="4"/>
      <c r="D930" s="2"/>
      <c r="G930" s="2"/>
      <c r="V930" s="4"/>
      <c r="W930" s="4"/>
      <c r="X930" s="4"/>
      <c r="Y930" s="4"/>
      <c r="Z930" s="4"/>
      <c r="AA930" s="4"/>
      <c r="AB930" s="4"/>
      <c r="AC930" s="4"/>
    </row>
    <row r="931" spans="1:29" ht="13.5" customHeight="1" x14ac:dyDescent="0.2">
      <c r="A931" s="2"/>
      <c r="B931" s="155"/>
      <c r="C931" s="4"/>
      <c r="D931" s="2"/>
      <c r="G931" s="2"/>
      <c r="V931" s="4"/>
      <c r="W931" s="4"/>
      <c r="X931" s="4"/>
      <c r="Y931" s="4"/>
      <c r="Z931" s="4"/>
      <c r="AA931" s="4"/>
      <c r="AB931" s="4"/>
      <c r="AC931" s="4"/>
    </row>
    <row r="932" spans="1:29" ht="13.5" customHeight="1" x14ac:dyDescent="0.2">
      <c r="A932" s="2"/>
      <c r="B932" s="155"/>
      <c r="C932" s="4"/>
      <c r="D932" s="2"/>
      <c r="G932" s="2"/>
      <c r="V932" s="4"/>
      <c r="W932" s="4"/>
      <c r="X932" s="4"/>
      <c r="Y932" s="4"/>
      <c r="Z932" s="4"/>
      <c r="AA932" s="4"/>
      <c r="AB932" s="4"/>
      <c r="AC932" s="4"/>
    </row>
    <row r="933" spans="1:29" ht="13.5" customHeight="1" x14ac:dyDescent="0.2">
      <c r="A933" s="2"/>
      <c r="B933" s="155"/>
      <c r="C933" s="4"/>
      <c r="D933" s="2"/>
      <c r="G933" s="2"/>
      <c r="V933" s="4"/>
      <c r="W933" s="4"/>
      <c r="X933" s="4"/>
      <c r="Y933" s="4"/>
      <c r="Z933" s="4"/>
      <c r="AA933" s="4"/>
      <c r="AB933" s="4"/>
      <c r="AC933" s="4"/>
    </row>
    <row r="934" spans="1:29" ht="13.5" customHeight="1" x14ac:dyDescent="0.2">
      <c r="A934" s="2"/>
      <c r="B934" s="155"/>
      <c r="C934" s="4"/>
      <c r="D934" s="2"/>
      <c r="G934" s="2"/>
      <c r="V934" s="4"/>
      <c r="W934" s="4"/>
      <c r="X934" s="4"/>
      <c r="Y934" s="4"/>
      <c r="Z934" s="4"/>
      <c r="AA934" s="4"/>
      <c r="AB934" s="4"/>
      <c r="AC934" s="4"/>
    </row>
    <row r="935" spans="1:29" ht="13.5" customHeight="1" x14ac:dyDescent="0.2">
      <c r="A935" s="2"/>
      <c r="B935" s="155"/>
      <c r="C935" s="4"/>
      <c r="D935" s="2"/>
      <c r="G935" s="2"/>
      <c r="V935" s="4"/>
      <c r="W935" s="4"/>
      <c r="X935" s="4"/>
      <c r="Y935" s="4"/>
      <c r="Z935" s="4"/>
      <c r="AA935" s="4"/>
      <c r="AB935" s="4"/>
      <c r="AC935" s="4"/>
    </row>
    <row r="936" spans="1:29" ht="13.5" customHeight="1" x14ac:dyDescent="0.2">
      <c r="A936" s="2"/>
      <c r="B936" s="155"/>
      <c r="C936" s="4"/>
      <c r="D936" s="2"/>
      <c r="G936" s="2"/>
      <c r="V936" s="4"/>
      <c r="W936" s="4"/>
      <c r="X936" s="4"/>
      <c r="Y936" s="4"/>
      <c r="Z936" s="4"/>
      <c r="AA936" s="4"/>
      <c r="AB936" s="4"/>
      <c r="AC936" s="4"/>
    </row>
    <row r="937" spans="1:29" ht="13.5" customHeight="1" x14ac:dyDescent="0.2">
      <c r="A937" s="2"/>
      <c r="B937" s="155"/>
      <c r="C937" s="4"/>
      <c r="D937" s="2"/>
      <c r="G937" s="2"/>
      <c r="V937" s="4"/>
      <c r="W937" s="4"/>
      <c r="X937" s="4"/>
      <c r="Y937" s="4"/>
      <c r="Z937" s="4"/>
      <c r="AA937" s="4"/>
      <c r="AB937" s="4"/>
      <c r="AC937" s="4"/>
    </row>
    <row r="938" spans="1:29" ht="13.5" customHeight="1" x14ac:dyDescent="0.2">
      <c r="A938" s="2"/>
      <c r="B938" s="155"/>
      <c r="C938" s="4"/>
      <c r="D938" s="2"/>
      <c r="G938" s="2"/>
      <c r="V938" s="4"/>
      <c r="W938" s="4"/>
      <c r="X938" s="4"/>
      <c r="Y938" s="4"/>
      <c r="Z938" s="4"/>
      <c r="AA938" s="4"/>
      <c r="AB938" s="4"/>
      <c r="AC938" s="4"/>
    </row>
    <row r="939" spans="1:29" ht="13.5" customHeight="1" x14ac:dyDescent="0.2">
      <c r="A939" s="2"/>
      <c r="B939" s="155"/>
      <c r="C939" s="4"/>
      <c r="D939" s="2"/>
      <c r="G939" s="2"/>
      <c r="V939" s="4"/>
      <c r="W939" s="4"/>
      <c r="X939" s="4"/>
      <c r="Y939" s="4"/>
      <c r="Z939" s="4"/>
      <c r="AA939" s="4"/>
      <c r="AB939" s="4"/>
      <c r="AC939" s="4"/>
    </row>
    <row r="940" spans="1:29" ht="13.5" customHeight="1" x14ac:dyDescent="0.2">
      <c r="A940" s="2"/>
      <c r="B940" s="155"/>
      <c r="C940" s="4"/>
      <c r="D940" s="2"/>
      <c r="G940" s="2"/>
      <c r="V940" s="4"/>
      <c r="W940" s="4"/>
      <c r="X940" s="4"/>
      <c r="Y940" s="4"/>
      <c r="Z940" s="4"/>
      <c r="AA940" s="4"/>
      <c r="AB940" s="4"/>
      <c r="AC940" s="4"/>
    </row>
    <row r="941" spans="1:29" ht="13.5" customHeight="1" x14ac:dyDescent="0.2">
      <c r="A941" s="2"/>
      <c r="B941" s="155"/>
      <c r="C941" s="4"/>
      <c r="D941" s="2"/>
      <c r="G941" s="2"/>
      <c r="V941" s="4"/>
      <c r="W941" s="4"/>
      <c r="X941" s="4"/>
      <c r="Y941" s="4"/>
      <c r="Z941" s="4"/>
      <c r="AA941" s="4"/>
      <c r="AB941" s="4"/>
      <c r="AC941" s="4"/>
    </row>
    <row r="942" spans="1:29" ht="13.5" customHeight="1" x14ac:dyDescent="0.2">
      <c r="A942" s="2"/>
      <c r="B942" s="155"/>
      <c r="C942" s="4"/>
      <c r="D942" s="2"/>
      <c r="G942" s="2"/>
      <c r="V942" s="4"/>
      <c r="W942" s="4"/>
      <c r="X942" s="4"/>
      <c r="Y942" s="4"/>
      <c r="Z942" s="4"/>
      <c r="AA942" s="4"/>
      <c r="AB942" s="4"/>
      <c r="AC942" s="4"/>
    </row>
    <row r="943" spans="1:29" ht="13.5" customHeight="1" x14ac:dyDescent="0.2">
      <c r="A943" s="2"/>
      <c r="B943" s="155"/>
      <c r="C943" s="4"/>
      <c r="D943" s="2"/>
      <c r="G943" s="2"/>
      <c r="V943" s="4"/>
      <c r="W943" s="4"/>
      <c r="X943" s="4"/>
      <c r="Y943" s="4"/>
      <c r="Z943" s="4"/>
      <c r="AA943" s="4"/>
      <c r="AB943" s="4"/>
      <c r="AC943" s="4"/>
    </row>
    <row r="944" spans="1:29" ht="13.5" customHeight="1" x14ac:dyDescent="0.2">
      <c r="A944" s="2"/>
      <c r="B944" s="155"/>
      <c r="C944" s="4"/>
      <c r="D944" s="2"/>
      <c r="G944" s="2"/>
      <c r="V944" s="4"/>
      <c r="W944" s="4"/>
      <c r="X944" s="4"/>
      <c r="Y944" s="4"/>
      <c r="Z944" s="4"/>
      <c r="AA944" s="4"/>
      <c r="AB944" s="4"/>
      <c r="AC944" s="4"/>
    </row>
    <row r="945" spans="1:29" ht="13.5" customHeight="1" x14ac:dyDescent="0.2">
      <c r="A945" s="2"/>
      <c r="B945" s="155"/>
      <c r="C945" s="4"/>
      <c r="D945" s="2"/>
      <c r="G945" s="2"/>
      <c r="V945" s="4"/>
      <c r="W945" s="4"/>
      <c r="X945" s="4"/>
      <c r="Y945" s="4"/>
      <c r="Z945" s="4"/>
      <c r="AA945" s="4"/>
      <c r="AB945" s="4"/>
      <c r="AC945" s="4"/>
    </row>
    <row r="946" spans="1:29" ht="13.5" customHeight="1" x14ac:dyDescent="0.2">
      <c r="A946" s="2"/>
      <c r="B946" s="155"/>
      <c r="C946" s="4"/>
      <c r="D946" s="2"/>
      <c r="G946" s="2"/>
      <c r="V946" s="4"/>
      <c r="W946" s="4"/>
      <c r="X946" s="4"/>
      <c r="Y946" s="4"/>
      <c r="Z946" s="4"/>
      <c r="AA946" s="4"/>
      <c r="AB946" s="4"/>
      <c r="AC946" s="4"/>
    </row>
    <row r="947" spans="1:29" ht="13.5" customHeight="1" x14ac:dyDescent="0.2">
      <c r="A947" s="2"/>
      <c r="B947" s="155"/>
      <c r="C947" s="4"/>
      <c r="D947" s="2"/>
      <c r="G947" s="2"/>
      <c r="V947" s="4"/>
      <c r="W947" s="4"/>
      <c r="X947" s="4"/>
      <c r="Y947" s="4"/>
      <c r="Z947" s="4"/>
      <c r="AA947" s="4"/>
      <c r="AB947" s="4"/>
      <c r="AC947" s="4"/>
    </row>
    <row r="948" spans="1:29" ht="13.5" customHeight="1" x14ac:dyDescent="0.2">
      <c r="A948" s="2"/>
      <c r="B948" s="155"/>
      <c r="C948" s="4"/>
      <c r="D948" s="2"/>
      <c r="G948" s="2"/>
      <c r="V948" s="4"/>
      <c r="W948" s="4"/>
      <c r="X948" s="4"/>
      <c r="Y948" s="4"/>
      <c r="Z948" s="4"/>
      <c r="AA948" s="4"/>
      <c r="AB948" s="4"/>
      <c r="AC948" s="4"/>
    </row>
    <row r="949" spans="1:29" ht="13.5" customHeight="1" x14ac:dyDescent="0.2">
      <c r="A949" s="2"/>
      <c r="B949" s="155"/>
      <c r="C949" s="4"/>
      <c r="D949" s="2"/>
      <c r="G949" s="2"/>
      <c r="V949" s="4"/>
      <c r="W949" s="4"/>
      <c r="X949" s="4"/>
      <c r="Y949" s="4"/>
      <c r="Z949" s="4"/>
      <c r="AA949" s="4"/>
      <c r="AB949" s="4"/>
      <c r="AC949" s="4"/>
    </row>
    <row r="950" spans="1:29" ht="13.5" customHeight="1" x14ac:dyDescent="0.2">
      <c r="A950" s="2"/>
      <c r="B950" s="155"/>
      <c r="C950" s="4"/>
      <c r="D950" s="2"/>
      <c r="G950" s="2"/>
      <c r="V950" s="4"/>
      <c r="W950" s="4"/>
      <c r="X950" s="4"/>
      <c r="Y950" s="4"/>
      <c r="Z950" s="4"/>
      <c r="AA950" s="4"/>
      <c r="AB950" s="4"/>
      <c r="AC950" s="4"/>
    </row>
    <row r="951" spans="1:29" ht="13.5" customHeight="1" x14ac:dyDescent="0.2">
      <c r="A951" s="2"/>
      <c r="B951" s="155"/>
      <c r="C951" s="4"/>
      <c r="D951" s="2"/>
      <c r="G951" s="2"/>
      <c r="V951" s="4"/>
      <c r="W951" s="4"/>
      <c r="X951" s="4"/>
      <c r="Y951" s="4"/>
      <c r="Z951" s="4"/>
      <c r="AA951" s="4"/>
      <c r="AB951" s="4"/>
      <c r="AC951" s="4"/>
    </row>
    <row r="952" spans="1:29" ht="13.5" customHeight="1" x14ac:dyDescent="0.2">
      <c r="A952" s="2"/>
      <c r="B952" s="155"/>
      <c r="C952" s="4"/>
      <c r="D952" s="2"/>
      <c r="G952" s="2"/>
      <c r="V952" s="4"/>
      <c r="W952" s="4"/>
      <c r="X952" s="4"/>
      <c r="Y952" s="4"/>
      <c r="Z952" s="4"/>
      <c r="AA952" s="4"/>
      <c r="AB952" s="4"/>
      <c r="AC952" s="4"/>
    </row>
    <row r="953" spans="1:29" ht="13.5" customHeight="1" x14ac:dyDescent="0.2">
      <c r="A953" s="2"/>
      <c r="B953" s="155"/>
      <c r="C953" s="4"/>
      <c r="D953" s="2"/>
      <c r="G953" s="2"/>
      <c r="V953" s="4"/>
      <c r="W953" s="4"/>
      <c r="X953" s="4"/>
      <c r="Y953" s="4"/>
      <c r="Z953" s="4"/>
      <c r="AA953" s="4"/>
      <c r="AB953" s="4"/>
      <c r="AC953" s="4"/>
    </row>
    <row r="954" spans="1:29" ht="13.5" customHeight="1" x14ac:dyDescent="0.2">
      <c r="A954" s="2"/>
      <c r="B954" s="155"/>
      <c r="C954" s="4"/>
      <c r="D954" s="2"/>
      <c r="G954" s="2"/>
      <c r="V954" s="4"/>
      <c r="W954" s="4"/>
      <c r="X954" s="4"/>
      <c r="Y954" s="4"/>
      <c r="Z954" s="4"/>
      <c r="AA954" s="4"/>
      <c r="AB954" s="4"/>
      <c r="AC954" s="4"/>
    </row>
    <row r="955" spans="1:29" ht="13.5" customHeight="1" x14ac:dyDescent="0.2">
      <c r="A955" s="2"/>
      <c r="B955" s="155"/>
      <c r="C955" s="4"/>
      <c r="D955" s="2"/>
      <c r="G955" s="2"/>
      <c r="V955" s="4"/>
      <c r="W955" s="4"/>
      <c r="X955" s="4"/>
      <c r="Y955" s="4"/>
      <c r="Z955" s="4"/>
      <c r="AA955" s="4"/>
      <c r="AB955" s="4"/>
      <c r="AC955" s="4"/>
    </row>
    <row r="956" spans="1:29" ht="13.5" customHeight="1" x14ac:dyDescent="0.2">
      <c r="A956" s="2"/>
      <c r="B956" s="155"/>
      <c r="C956" s="4"/>
      <c r="D956" s="2"/>
      <c r="G956" s="2"/>
      <c r="V956" s="4"/>
      <c r="W956" s="4"/>
      <c r="X956" s="4"/>
      <c r="Y956" s="4"/>
      <c r="Z956" s="4"/>
      <c r="AA956" s="4"/>
      <c r="AB956" s="4"/>
      <c r="AC956" s="4"/>
    </row>
    <row r="957" spans="1:29" ht="13.5" customHeight="1" x14ac:dyDescent="0.2">
      <c r="A957" s="2"/>
      <c r="B957" s="155"/>
      <c r="C957" s="4"/>
      <c r="D957" s="2"/>
      <c r="G957" s="2"/>
      <c r="V957" s="4"/>
      <c r="W957" s="4"/>
      <c r="X957" s="4"/>
      <c r="Y957" s="4"/>
      <c r="Z957" s="4"/>
      <c r="AA957" s="4"/>
      <c r="AB957" s="4"/>
      <c r="AC957" s="4"/>
    </row>
    <row r="958" spans="1:29" ht="13.5" customHeight="1" x14ac:dyDescent="0.2">
      <c r="A958" s="2"/>
      <c r="B958" s="155"/>
      <c r="C958" s="4"/>
      <c r="D958" s="2"/>
      <c r="G958" s="2"/>
      <c r="V958" s="4"/>
      <c r="W958" s="4"/>
      <c r="X958" s="4"/>
      <c r="Y958" s="4"/>
      <c r="Z958" s="4"/>
      <c r="AA958" s="4"/>
      <c r="AB958" s="4"/>
      <c r="AC958" s="4"/>
    </row>
    <row r="959" spans="1:29" ht="13.5" customHeight="1" x14ac:dyDescent="0.2">
      <c r="A959" s="2"/>
      <c r="B959" s="155"/>
      <c r="C959" s="4"/>
      <c r="D959" s="2"/>
      <c r="G959" s="2"/>
      <c r="V959" s="4"/>
      <c r="W959" s="4"/>
      <c r="X959" s="4"/>
      <c r="Y959" s="4"/>
      <c r="Z959" s="4"/>
      <c r="AA959" s="4"/>
      <c r="AB959" s="4"/>
      <c r="AC959" s="4"/>
    </row>
    <row r="960" spans="1:29" ht="13.5" customHeight="1" x14ac:dyDescent="0.2">
      <c r="A960" s="2"/>
      <c r="B960" s="155"/>
      <c r="C960" s="4"/>
      <c r="D960" s="2"/>
      <c r="G960" s="2"/>
      <c r="V960" s="4"/>
      <c r="W960" s="4"/>
      <c r="X960" s="4"/>
      <c r="Y960" s="4"/>
      <c r="Z960" s="4"/>
      <c r="AA960" s="4"/>
      <c r="AB960" s="4"/>
      <c r="AC960" s="4"/>
    </row>
    <row r="961" spans="1:29" ht="13.5" customHeight="1" x14ac:dyDescent="0.2">
      <c r="A961" s="2"/>
      <c r="B961" s="155"/>
      <c r="C961" s="4"/>
      <c r="D961" s="2"/>
      <c r="G961" s="2"/>
      <c r="V961" s="4"/>
      <c r="W961" s="4"/>
      <c r="X961" s="4"/>
      <c r="Y961" s="4"/>
      <c r="Z961" s="4"/>
      <c r="AA961" s="4"/>
      <c r="AB961" s="4"/>
      <c r="AC961" s="4"/>
    </row>
    <row r="962" spans="1:29" ht="13.5" customHeight="1" x14ac:dyDescent="0.2">
      <c r="A962" s="2"/>
      <c r="B962" s="155"/>
      <c r="C962" s="4"/>
      <c r="D962" s="2"/>
      <c r="G962" s="2"/>
      <c r="V962" s="4"/>
      <c r="W962" s="4"/>
      <c r="X962" s="4"/>
      <c r="Y962" s="4"/>
      <c r="Z962" s="4"/>
      <c r="AA962" s="4"/>
      <c r="AB962" s="4"/>
      <c r="AC962" s="4"/>
    </row>
    <row r="963" spans="1:29" ht="13.5" customHeight="1" x14ac:dyDescent="0.2">
      <c r="A963" s="2"/>
      <c r="B963" s="155"/>
      <c r="C963" s="4"/>
      <c r="D963" s="2"/>
      <c r="G963" s="2"/>
      <c r="V963" s="4"/>
      <c r="W963" s="4"/>
      <c r="X963" s="4"/>
      <c r="Y963" s="4"/>
      <c r="Z963" s="4"/>
      <c r="AA963" s="4"/>
      <c r="AB963" s="4"/>
      <c r="AC963" s="4"/>
    </row>
    <row r="964" spans="1:29" ht="13.5" customHeight="1" x14ac:dyDescent="0.2">
      <c r="A964" s="2"/>
      <c r="B964" s="155"/>
      <c r="C964" s="4"/>
      <c r="D964" s="2"/>
      <c r="G964" s="2"/>
      <c r="V964" s="4"/>
      <c r="W964" s="4"/>
      <c r="X964" s="4"/>
      <c r="Y964" s="4"/>
      <c r="Z964" s="4"/>
      <c r="AA964" s="4"/>
      <c r="AB964" s="4"/>
      <c r="AC964" s="4"/>
    </row>
    <row r="965" spans="1:29" ht="13.5" customHeight="1" x14ac:dyDescent="0.2">
      <c r="A965" s="2"/>
      <c r="B965" s="155"/>
      <c r="C965" s="4"/>
      <c r="D965" s="2"/>
      <c r="G965" s="2"/>
      <c r="V965" s="4"/>
      <c r="W965" s="4"/>
      <c r="X965" s="4"/>
      <c r="Y965" s="4"/>
      <c r="Z965" s="4"/>
      <c r="AA965" s="4"/>
      <c r="AB965" s="4"/>
      <c r="AC965" s="4"/>
    </row>
    <row r="966" spans="1:29" ht="13.5" customHeight="1" x14ac:dyDescent="0.2">
      <c r="A966" s="2"/>
      <c r="B966" s="155"/>
      <c r="C966" s="4"/>
      <c r="D966" s="2"/>
      <c r="G966" s="2"/>
      <c r="V966" s="4"/>
      <c r="W966" s="4"/>
      <c r="X966" s="4"/>
      <c r="Y966" s="4"/>
      <c r="Z966" s="4"/>
      <c r="AA966" s="4"/>
      <c r="AB966" s="4"/>
      <c r="AC966" s="4"/>
    </row>
    <row r="967" spans="1:29" ht="13.5" customHeight="1" x14ac:dyDescent="0.2">
      <c r="A967" s="2"/>
      <c r="B967" s="155"/>
      <c r="C967" s="4"/>
      <c r="D967" s="2"/>
      <c r="G967" s="2"/>
      <c r="V967" s="4"/>
      <c r="W967" s="4"/>
      <c r="X967" s="4"/>
      <c r="Y967" s="4"/>
      <c r="Z967" s="4"/>
      <c r="AA967" s="4"/>
      <c r="AB967" s="4"/>
      <c r="AC967" s="4"/>
    </row>
    <row r="968" spans="1:29" ht="13.5" customHeight="1" x14ac:dyDescent="0.2">
      <c r="A968" s="2"/>
      <c r="B968" s="155"/>
      <c r="C968" s="4"/>
      <c r="D968" s="2"/>
      <c r="G968" s="2"/>
      <c r="V968" s="4"/>
      <c r="W968" s="4"/>
      <c r="X968" s="4"/>
      <c r="Y968" s="4"/>
      <c r="Z968" s="4"/>
      <c r="AA968" s="4"/>
      <c r="AB968" s="4"/>
      <c r="AC968" s="4"/>
    </row>
    <row r="969" spans="1:29" ht="13.5" customHeight="1" x14ac:dyDescent="0.2">
      <c r="A969" s="2"/>
      <c r="B969" s="155"/>
      <c r="C969" s="4"/>
      <c r="D969" s="2"/>
      <c r="G969" s="2"/>
      <c r="V969" s="4"/>
      <c r="W969" s="4"/>
      <c r="X969" s="4"/>
      <c r="Y969" s="4"/>
      <c r="Z969" s="4"/>
      <c r="AA969" s="4"/>
      <c r="AB969" s="4"/>
      <c r="AC969" s="4"/>
    </row>
    <row r="970" spans="1:29" ht="13.5" customHeight="1" x14ac:dyDescent="0.2">
      <c r="A970" s="2"/>
      <c r="B970" s="155"/>
      <c r="C970" s="4"/>
      <c r="D970" s="2"/>
      <c r="G970" s="2"/>
      <c r="V970" s="4"/>
      <c r="W970" s="4"/>
      <c r="X970" s="4"/>
      <c r="Y970" s="4"/>
      <c r="Z970" s="4"/>
      <c r="AA970" s="4"/>
      <c r="AB970" s="4"/>
      <c r="AC970" s="4"/>
    </row>
  </sheetData>
  <mergeCells count="17">
    <mergeCell ref="A2:A3"/>
    <mergeCell ref="C2:C3"/>
    <mergeCell ref="D2:D3"/>
    <mergeCell ref="G2:G3"/>
    <mergeCell ref="E2:E3"/>
    <mergeCell ref="F2:F3"/>
    <mergeCell ref="B2:B3"/>
    <mergeCell ref="N1:R1"/>
    <mergeCell ref="T1:U1"/>
    <mergeCell ref="W1:AB1"/>
    <mergeCell ref="AC2:AC3"/>
    <mergeCell ref="H2:M2"/>
    <mergeCell ref="N2:R2"/>
    <mergeCell ref="S2:S3"/>
    <mergeCell ref="T2:U2"/>
    <mergeCell ref="V2:V3"/>
    <mergeCell ref="W2:AB2"/>
  </mergeCells>
  <dataValidations count="4">
    <dataValidation type="list" allowBlank="1" sqref="W5:AB5 W7:AB7 W12:AB14 W24:AB24 W19:AB19 W29:AB72" xr:uid="{9D80BC49-16BB-8C49-8320-12BC0B2319FC}">
      <formula1>"low,high,unclear"</formula1>
    </dataValidation>
    <dataValidation type="list" allowBlank="1" sqref="AC5:AC24 AC29:AC72" xr:uid="{AF88B963-51B5-124C-9235-6A36BBFD45D1}">
      <formula1>"high,moderate,low,very low"</formula1>
    </dataValidation>
    <dataValidation type="list" allowBlank="1" sqref="T5:U5 T12:T26 U24 T8:T10 T7:U7 T6 U12:U13 U19" xr:uid="{B9F0E1F0-6123-B24D-A59A-0B1E981FD445}">
      <formula1>"0.0,0.5,1.0"</formula1>
    </dataValidation>
    <dataValidation type="list" allowBlank="1" sqref="N5:S5 N7:S7 S9 S11 N12:R12 N13:S13 S15 S17 N19:R19 S20 S22 N24:S24" xr:uid="{34F9F92C-3EA3-104B-AA79-BAADE31D0366}">
      <formula1>"0.0,1.0"</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U2338"/>
  <sheetViews>
    <sheetView zoomScaleNormal="100" workbookViewId="0">
      <pane xSplit="5" ySplit="2" topLeftCell="F3" activePane="bottomRight" state="frozen"/>
      <selection pane="topRight" activeCell="F1" sqref="F1"/>
      <selection pane="bottomLeft" activeCell="A3" sqref="A3"/>
      <selection pane="bottomRight"/>
    </sheetView>
  </sheetViews>
  <sheetFormatPr baseColWidth="10" defaultColWidth="11.28515625" defaultRowHeight="15" customHeight="1" x14ac:dyDescent="0.2"/>
  <cols>
    <col min="1" max="1" width="7.42578125" style="78" customWidth="1"/>
    <col min="2" max="2" width="29.42578125" customWidth="1"/>
    <col min="3" max="3" width="9.28515625" customWidth="1"/>
    <col min="4" max="4" width="18" customWidth="1"/>
    <col min="5" max="5" width="14.140625" customWidth="1"/>
    <col min="6" max="6" width="12" bestFit="1" customWidth="1"/>
    <col min="7" max="7" width="14.7109375" bestFit="1" customWidth="1"/>
    <col min="8" max="8" width="16" bestFit="1" customWidth="1"/>
    <col min="9" max="10" width="10.7109375" customWidth="1"/>
    <col min="11" max="11" width="13.7109375" customWidth="1"/>
    <col min="12" max="12" width="13.28515625" customWidth="1"/>
    <col min="13" max="14" width="10.7109375" customWidth="1"/>
    <col min="15" max="15" width="13.28515625" customWidth="1"/>
    <col min="16" max="17" width="10.7109375" customWidth="1"/>
    <col min="20" max="20" width="11.7109375" customWidth="1"/>
    <col min="21" max="23" width="10.7109375" customWidth="1"/>
    <col min="24" max="24" width="12.140625" customWidth="1"/>
    <col min="25" max="25" width="12.42578125" customWidth="1"/>
    <col min="26" max="26" width="15" bestFit="1" customWidth="1"/>
    <col min="27" max="27" width="11.85546875" customWidth="1"/>
    <col min="28" max="28" width="11.5703125" customWidth="1"/>
    <col min="29" max="32" width="13.42578125" customWidth="1"/>
    <col min="33" max="34" width="10.7109375" customWidth="1"/>
    <col min="35" max="35" width="10.5703125" customWidth="1"/>
    <col min="36" max="38" width="13.28515625" customWidth="1"/>
    <col min="39" max="39" width="20" customWidth="1"/>
    <col min="40" max="40" width="13.28515625" customWidth="1"/>
    <col min="41" max="41" width="17.28515625" customWidth="1"/>
    <col min="42" max="54" width="13.28515625" customWidth="1"/>
    <col min="55" max="55" width="20" customWidth="1"/>
    <col min="56" max="70" width="13.28515625" customWidth="1"/>
    <col min="71" max="71" width="20" customWidth="1"/>
    <col min="72" max="86" width="13.28515625" customWidth="1"/>
    <col min="87" max="87" width="20" customWidth="1"/>
    <col min="88" max="102" width="13.28515625" customWidth="1"/>
    <col min="103" max="103" width="20" customWidth="1"/>
    <col min="104" max="123" width="13.28515625" customWidth="1"/>
    <col min="124" max="124" width="14.140625" customWidth="1"/>
    <col min="125" max="128" width="14.28515625" customWidth="1"/>
    <col min="129" max="129" width="13.7109375" customWidth="1"/>
    <col min="130" max="138" width="13.28515625" customWidth="1"/>
    <col min="139" max="147" width="10.5703125" customWidth="1"/>
    <col min="148" max="148" width="9.42578125" style="35" bestFit="1" customWidth="1"/>
    <col min="149" max="151" width="11.5703125" customWidth="1"/>
  </cols>
  <sheetData>
    <row r="1" spans="1:151" s="1" customFormat="1" ht="15" customHeight="1" x14ac:dyDescent="0.2">
      <c r="A1" s="40"/>
      <c r="B1" s="77"/>
      <c r="C1" s="38"/>
      <c r="D1" s="36"/>
      <c r="E1" s="36"/>
      <c r="F1" s="300" t="s">
        <v>2107</v>
      </c>
      <c r="G1" s="300"/>
      <c r="H1" s="300"/>
      <c r="I1" s="300"/>
      <c r="J1" s="300"/>
      <c r="K1" s="300"/>
      <c r="L1" s="300"/>
      <c r="M1" s="300"/>
      <c r="N1" s="300"/>
      <c r="O1" s="300"/>
      <c r="P1" s="300"/>
      <c r="Q1" s="300"/>
      <c r="R1" s="300"/>
      <c r="S1" s="300"/>
      <c r="T1" s="300"/>
      <c r="U1" s="300"/>
      <c r="V1" s="300"/>
      <c r="W1" s="300"/>
      <c r="X1" s="301" t="s">
        <v>452</v>
      </c>
      <c r="Y1" s="298"/>
      <c r="Z1" s="298"/>
      <c r="AA1" s="298"/>
      <c r="AB1" s="298"/>
      <c r="AC1" s="298"/>
      <c r="AD1" s="298"/>
      <c r="AE1" s="298"/>
      <c r="AF1" s="298"/>
      <c r="AG1" s="298"/>
      <c r="AH1" s="298"/>
      <c r="AI1" s="298"/>
      <c r="AJ1" s="298"/>
      <c r="AK1" s="298"/>
      <c r="AL1" s="298"/>
      <c r="AM1" s="302" t="s">
        <v>453</v>
      </c>
      <c r="AN1" s="298"/>
      <c r="AO1" s="298"/>
      <c r="AP1" s="298"/>
      <c r="AQ1" s="298"/>
      <c r="AR1" s="298"/>
      <c r="AS1" s="298"/>
      <c r="AT1" s="298"/>
      <c r="AU1" s="298"/>
      <c r="AV1" s="298"/>
      <c r="AW1" s="298"/>
      <c r="AX1" s="298"/>
      <c r="AY1" s="298"/>
      <c r="AZ1" s="298"/>
      <c r="BA1" s="298"/>
      <c r="BB1" s="298"/>
      <c r="BC1" s="303" t="s">
        <v>454</v>
      </c>
      <c r="BD1" s="298"/>
      <c r="BE1" s="298"/>
      <c r="BF1" s="298"/>
      <c r="BG1" s="298"/>
      <c r="BH1" s="298"/>
      <c r="BI1" s="298"/>
      <c r="BJ1" s="298"/>
      <c r="BK1" s="298"/>
      <c r="BL1" s="298"/>
      <c r="BM1" s="298"/>
      <c r="BN1" s="298"/>
      <c r="BO1" s="298"/>
      <c r="BP1" s="298"/>
      <c r="BQ1" s="298"/>
      <c r="BR1" s="298"/>
      <c r="BS1" s="304" t="s">
        <v>455</v>
      </c>
      <c r="BT1" s="298"/>
      <c r="BU1" s="298"/>
      <c r="BV1" s="298"/>
      <c r="BW1" s="298"/>
      <c r="BX1" s="298"/>
      <c r="BY1" s="298"/>
      <c r="BZ1" s="298"/>
      <c r="CA1" s="298"/>
      <c r="CB1" s="298"/>
      <c r="CC1" s="298"/>
      <c r="CD1" s="298"/>
      <c r="CE1" s="298"/>
      <c r="CF1" s="298"/>
      <c r="CG1" s="298"/>
      <c r="CH1" s="298"/>
      <c r="CI1" s="305" t="s">
        <v>456</v>
      </c>
      <c r="CJ1" s="298"/>
      <c r="CK1" s="298"/>
      <c r="CL1" s="298"/>
      <c r="CM1" s="298"/>
      <c r="CN1" s="298"/>
      <c r="CO1" s="298"/>
      <c r="CP1" s="298"/>
      <c r="CQ1" s="298"/>
      <c r="CR1" s="298"/>
      <c r="CS1" s="298"/>
      <c r="CT1" s="298"/>
      <c r="CU1" s="298"/>
      <c r="CV1" s="298"/>
      <c r="CW1" s="298"/>
      <c r="CX1" s="298"/>
      <c r="CY1" s="306" t="s">
        <v>457</v>
      </c>
      <c r="CZ1" s="298"/>
      <c r="DA1" s="298"/>
      <c r="DB1" s="298"/>
      <c r="DC1" s="298"/>
      <c r="DD1" s="298"/>
      <c r="DE1" s="298"/>
      <c r="DF1" s="298"/>
      <c r="DG1" s="298"/>
      <c r="DH1" s="298"/>
      <c r="DI1" s="298"/>
      <c r="DJ1" s="298"/>
      <c r="DK1" s="298"/>
      <c r="DL1" s="298"/>
      <c r="DM1" s="298"/>
      <c r="DN1" s="298"/>
      <c r="DO1" s="307" t="s">
        <v>458</v>
      </c>
      <c r="DP1" s="307"/>
      <c r="DQ1" s="307"/>
      <c r="DR1" s="307"/>
      <c r="DS1" s="307"/>
      <c r="DT1" s="307"/>
      <c r="DU1" s="307"/>
      <c r="DV1" s="307"/>
      <c r="DW1" s="307"/>
      <c r="DX1" s="307"/>
      <c r="DY1" s="307"/>
      <c r="DZ1" s="307"/>
      <c r="EA1" s="307"/>
      <c r="EB1" s="307"/>
      <c r="EC1" s="307"/>
      <c r="ED1" s="307"/>
      <c r="EE1" s="307"/>
      <c r="EF1" s="307"/>
      <c r="EG1" s="307"/>
      <c r="EH1" s="307"/>
      <c r="EI1" s="308" t="s">
        <v>459</v>
      </c>
      <c r="EJ1" s="298"/>
      <c r="EK1" s="298"/>
      <c r="EL1" s="298"/>
      <c r="EM1" s="309" t="s">
        <v>460</v>
      </c>
      <c r="EN1" s="298"/>
      <c r="EO1" s="298"/>
      <c r="EP1" s="298"/>
      <c r="EQ1" s="298"/>
      <c r="ER1" s="36"/>
      <c r="ES1" s="39"/>
      <c r="ET1" s="36"/>
      <c r="EU1" s="18"/>
    </row>
    <row r="2" spans="1:151" s="1" customFormat="1" ht="51" customHeight="1" x14ac:dyDescent="0.2">
      <c r="A2" s="40" t="s">
        <v>2108</v>
      </c>
      <c r="B2" s="77" t="s">
        <v>2109</v>
      </c>
      <c r="C2" s="38" t="s">
        <v>2100</v>
      </c>
      <c r="D2" s="41" t="s">
        <v>3006</v>
      </c>
      <c r="E2" s="41" t="s">
        <v>3007</v>
      </c>
      <c r="F2" s="42" t="s">
        <v>56</v>
      </c>
      <c r="G2" s="42" t="s">
        <v>2110</v>
      </c>
      <c r="H2" s="42" t="s">
        <v>2111</v>
      </c>
      <c r="I2" s="42" t="s">
        <v>2112</v>
      </c>
      <c r="J2" s="42" t="s">
        <v>3009</v>
      </c>
      <c r="K2" s="42" t="s">
        <v>47</v>
      </c>
      <c r="L2" s="42" t="s">
        <v>2113</v>
      </c>
      <c r="M2" s="42" t="s">
        <v>23</v>
      </c>
      <c r="N2" s="43" t="s">
        <v>28</v>
      </c>
      <c r="O2" s="42" t="s">
        <v>30</v>
      </c>
      <c r="P2" s="42" t="s">
        <v>32</v>
      </c>
      <c r="Q2" s="42" t="s">
        <v>35</v>
      </c>
      <c r="R2" s="42" t="s">
        <v>2101</v>
      </c>
      <c r="S2" s="42" t="s">
        <v>2102</v>
      </c>
      <c r="T2" s="42" t="s">
        <v>2114</v>
      </c>
      <c r="U2" s="44" t="s">
        <v>62</v>
      </c>
      <c r="V2" s="44" t="s">
        <v>65</v>
      </c>
      <c r="W2" s="44" t="s">
        <v>68</v>
      </c>
      <c r="X2" s="45" t="s">
        <v>71</v>
      </c>
      <c r="Y2" s="45" t="s">
        <v>74</v>
      </c>
      <c r="Z2" s="45" t="s">
        <v>2115</v>
      </c>
      <c r="AA2" s="45" t="s">
        <v>2124</v>
      </c>
      <c r="AB2" s="45" t="s">
        <v>3008</v>
      </c>
      <c r="AC2" s="45" t="s">
        <v>78</v>
      </c>
      <c r="AD2" s="45" t="s">
        <v>80</v>
      </c>
      <c r="AE2" s="45" t="s">
        <v>82</v>
      </c>
      <c r="AF2" s="45" t="s">
        <v>84</v>
      </c>
      <c r="AG2" s="45" t="s">
        <v>86</v>
      </c>
      <c r="AH2" s="45" t="s">
        <v>88</v>
      </c>
      <c r="AI2" s="45" t="s">
        <v>90</v>
      </c>
      <c r="AJ2" s="45" t="s">
        <v>93</v>
      </c>
      <c r="AK2" s="45" t="s">
        <v>2103</v>
      </c>
      <c r="AL2" s="45" t="s">
        <v>95</v>
      </c>
      <c r="AM2" s="46" t="s">
        <v>97</v>
      </c>
      <c r="AN2" s="46" t="s">
        <v>100</v>
      </c>
      <c r="AO2" s="46" t="s">
        <v>103</v>
      </c>
      <c r="AP2" s="46" t="s">
        <v>106</v>
      </c>
      <c r="AQ2" s="46" t="s">
        <v>108</v>
      </c>
      <c r="AR2" s="46" t="s">
        <v>2116</v>
      </c>
      <c r="AS2" s="46" t="s">
        <v>2117</v>
      </c>
      <c r="AT2" s="46" t="s">
        <v>2118</v>
      </c>
      <c r="AU2" s="46" t="s">
        <v>114</v>
      </c>
      <c r="AV2" s="46" t="s">
        <v>116</v>
      </c>
      <c r="AW2" s="46" t="s">
        <v>118</v>
      </c>
      <c r="AX2" s="46" t="s">
        <v>121</v>
      </c>
      <c r="AY2" s="46" t="s">
        <v>124</v>
      </c>
      <c r="AZ2" s="46" t="s">
        <v>127</v>
      </c>
      <c r="BA2" s="46" t="s">
        <v>130</v>
      </c>
      <c r="BB2" s="46" t="s">
        <v>132</v>
      </c>
      <c r="BC2" s="47" t="s">
        <v>97</v>
      </c>
      <c r="BD2" s="47" t="s">
        <v>100</v>
      </c>
      <c r="BE2" s="47" t="s">
        <v>103</v>
      </c>
      <c r="BF2" s="47" t="s">
        <v>106</v>
      </c>
      <c r="BG2" s="47" t="s">
        <v>108</v>
      </c>
      <c r="BH2" s="47" t="s">
        <v>2116</v>
      </c>
      <c r="BI2" s="47" t="s">
        <v>2117</v>
      </c>
      <c r="BJ2" s="47" t="s">
        <v>2118</v>
      </c>
      <c r="BK2" s="47" t="s">
        <v>114</v>
      </c>
      <c r="BL2" s="47" t="s">
        <v>116</v>
      </c>
      <c r="BM2" s="47" t="s">
        <v>118</v>
      </c>
      <c r="BN2" s="47" t="s">
        <v>121</v>
      </c>
      <c r="BO2" s="47" t="s">
        <v>124</v>
      </c>
      <c r="BP2" s="47" t="s">
        <v>127</v>
      </c>
      <c r="BQ2" s="47" t="s">
        <v>130</v>
      </c>
      <c r="BR2" s="47" t="s">
        <v>132</v>
      </c>
      <c r="BS2" s="48" t="s">
        <v>97</v>
      </c>
      <c r="BT2" s="48" t="s">
        <v>100</v>
      </c>
      <c r="BU2" s="48" t="s">
        <v>103</v>
      </c>
      <c r="BV2" s="48" t="s">
        <v>106</v>
      </c>
      <c r="BW2" s="48" t="s">
        <v>108</v>
      </c>
      <c r="BX2" s="48" t="s">
        <v>2116</v>
      </c>
      <c r="BY2" s="48" t="s">
        <v>2117</v>
      </c>
      <c r="BZ2" s="48" t="s">
        <v>2118</v>
      </c>
      <c r="CA2" s="48" t="s">
        <v>114</v>
      </c>
      <c r="CB2" s="48" t="s">
        <v>116</v>
      </c>
      <c r="CC2" s="48" t="s">
        <v>118</v>
      </c>
      <c r="CD2" s="48" t="s">
        <v>121</v>
      </c>
      <c r="CE2" s="48" t="s">
        <v>124</v>
      </c>
      <c r="CF2" s="48" t="s">
        <v>127</v>
      </c>
      <c r="CG2" s="48" t="s">
        <v>130</v>
      </c>
      <c r="CH2" s="48" t="s">
        <v>132</v>
      </c>
      <c r="CI2" s="49" t="s">
        <v>97</v>
      </c>
      <c r="CJ2" s="49" t="s">
        <v>100</v>
      </c>
      <c r="CK2" s="49" t="s">
        <v>103</v>
      </c>
      <c r="CL2" s="49" t="s">
        <v>106</v>
      </c>
      <c r="CM2" s="49" t="s">
        <v>108</v>
      </c>
      <c r="CN2" s="49" t="s">
        <v>2116</v>
      </c>
      <c r="CO2" s="49" t="s">
        <v>2117</v>
      </c>
      <c r="CP2" s="49" t="s">
        <v>2118</v>
      </c>
      <c r="CQ2" s="49" t="s">
        <v>114</v>
      </c>
      <c r="CR2" s="49" t="s">
        <v>116</v>
      </c>
      <c r="CS2" s="49" t="s">
        <v>118</v>
      </c>
      <c r="CT2" s="49" t="s">
        <v>121</v>
      </c>
      <c r="CU2" s="49" t="s">
        <v>124</v>
      </c>
      <c r="CV2" s="49" t="s">
        <v>127</v>
      </c>
      <c r="CW2" s="49" t="s">
        <v>130</v>
      </c>
      <c r="CX2" s="49" t="s">
        <v>132</v>
      </c>
      <c r="CY2" s="50" t="s">
        <v>97</v>
      </c>
      <c r="CZ2" s="50" t="s">
        <v>100</v>
      </c>
      <c r="DA2" s="50" t="s">
        <v>103</v>
      </c>
      <c r="DB2" s="50" t="s">
        <v>106</v>
      </c>
      <c r="DC2" s="50" t="s">
        <v>108</v>
      </c>
      <c r="DD2" s="50" t="s">
        <v>2116</v>
      </c>
      <c r="DE2" s="50" t="s">
        <v>2117</v>
      </c>
      <c r="DF2" s="50" t="s">
        <v>2118</v>
      </c>
      <c r="DG2" s="50" t="s">
        <v>114</v>
      </c>
      <c r="DH2" s="50" t="s">
        <v>116</v>
      </c>
      <c r="DI2" s="50" t="s">
        <v>118</v>
      </c>
      <c r="DJ2" s="50" t="s">
        <v>121</v>
      </c>
      <c r="DK2" s="50" t="s">
        <v>124</v>
      </c>
      <c r="DL2" s="50" t="s">
        <v>127</v>
      </c>
      <c r="DM2" s="50" t="s">
        <v>130</v>
      </c>
      <c r="DN2" s="50" t="s">
        <v>132</v>
      </c>
      <c r="DO2" s="51" t="s">
        <v>198</v>
      </c>
      <c r="DP2" s="51" t="s">
        <v>200</v>
      </c>
      <c r="DQ2" s="51" t="s">
        <v>202</v>
      </c>
      <c r="DR2" s="51" t="s">
        <v>204</v>
      </c>
      <c r="DS2" s="51" t="s">
        <v>206</v>
      </c>
      <c r="DT2" s="51" t="s">
        <v>208</v>
      </c>
      <c r="DU2" s="51" t="s">
        <v>210</v>
      </c>
      <c r="DV2" s="51" t="s">
        <v>212</v>
      </c>
      <c r="DW2" s="51" t="s">
        <v>214</v>
      </c>
      <c r="DX2" s="51" t="s">
        <v>2104</v>
      </c>
      <c r="DY2" s="51" t="s">
        <v>216</v>
      </c>
      <c r="DZ2" s="51" t="s">
        <v>2119</v>
      </c>
      <c r="EA2" s="51" t="s">
        <v>219</v>
      </c>
      <c r="EB2" s="51" t="s">
        <v>221</v>
      </c>
      <c r="EC2" s="51" t="s">
        <v>2105</v>
      </c>
      <c r="ED2" s="51" t="s">
        <v>2106</v>
      </c>
      <c r="EE2" s="51" t="s">
        <v>223</v>
      </c>
      <c r="EF2" s="51" t="s">
        <v>225</v>
      </c>
      <c r="EG2" s="51" t="s">
        <v>227</v>
      </c>
      <c r="EH2" s="52" t="s">
        <v>2120</v>
      </c>
      <c r="EI2" s="53" t="s">
        <v>231</v>
      </c>
      <c r="EJ2" s="53" t="s">
        <v>233</v>
      </c>
      <c r="EK2" s="53" t="s">
        <v>235</v>
      </c>
      <c r="EL2" s="53" t="s">
        <v>2121</v>
      </c>
      <c r="EM2" s="54" t="s">
        <v>236</v>
      </c>
      <c r="EN2" s="54" t="s">
        <v>238</v>
      </c>
      <c r="EO2" s="54" t="s">
        <v>239</v>
      </c>
      <c r="EP2" s="54" t="s">
        <v>240</v>
      </c>
      <c r="EQ2" s="54" t="s">
        <v>2122</v>
      </c>
      <c r="ER2" s="36" t="s">
        <v>1940</v>
      </c>
      <c r="ES2" s="39" t="s">
        <v>2123</v>
      </c>
      <c r="ET2" s="36" t="s">
        <v>241</v>
      </c>
      <c r="EU2" s="36" t="s">
        <v>3013</v>
      </c>
    </row>
    <row r="3" spans="1:151" ht="15.75" customHeight="1" x14ac:dyDescent="0.2">
      <c r="A3" s="5" t="s">
        <v>251</v>
      </c>
      <c r="B3" s="24" t="s">
        <v>461</v>
      </c>
      <c r="C3" s="26">
        <v>1</v>
      </c>
      <c r="D3" s="18" t="s">
        <v>470</v>
      </c>
      <c r="E3" s="18" t="s">
        <v>471</v>
      </c>
      <c r="F3" s="55" t="s">
        <v>2297</v>
      </c>
      <c r="G3" s="18" t="s">
        <v>467</v>
      </c>
      <c r="H3" s="18" t="s">
        <v>468</v>
      </c>
      <c r="I3" s="18" t="s">
        <v>363</v>
      </c>
      <c r="J3" s="18" t="s">
        <v>363</v>
      </c>
      <c r="K3" s="18" t="s">
        <v>363</v>
      </c>
      <c r="L3" s="55" t="s">
        <v>469</v>
      </c>
      <c r="M3" s="18" t="s">
        <v>253</v>
      </c>
      <c r="N3" s="56">
        <v>74</v>
      </c>
      <c r="O3" s="18" t="s">
        <v>465</v>
      </c>
      <c r="P3" s="18" t="s">
        <v>466</v>
      </c>
      <c r="Q3" s="18" t="s">
        <v>254</v>
      </c>
      <c r="R3" s="24" t="s">
        <v>257</v>
      </c>
      <c r="S3" s="24" t="s">
        <v>257</v>
      </c>
      <c r="T3" s="26" t="s">
        <v>472</v>
      </c>
      <c r="U3" s="26" t="s">
        <v>257</v>
      </c>
      <c r="V3" s="26" t="s">
        <v>257</v>
      </c>
      <c r="W3" s="26" t="s">
        <v>257</v>
      </c>
      <c r="X3" s="18" t="s">
        <v>473</v>
      </c>
      <c r="Y3" s="57">
        <v>0.51</v>
      </c>
      <c r="Z3" s="18" t="s">
        <v>474</v>
      </c>
      <c r="AA3" s="57">
        <v>0.51</v>
      </c>
      <c r="AB3" s="57" t="s">
        <v>257</v>
      </c>
      <c r="AC3" s="18" t="s">
        <v>475</v>
      </c>
      <c r="AD3" s="18" t="s">
        <v>257</v>
      </c>
      <c r="AE3" s="18" t="s">
        <v>257</v>
      </c>
      <c r="AF3" s="18" t="s">
        <v>257</v>
      </c>
      <c r="AG3" s="18" t="s">
        <v>257</v>
      </c>
      <c r="AH3" s="18" t="s">
        <v>257</v>
      </c>
      <c r="AI3" s="18">
        <v>48</v>
      </c>
      <c r="AJ3" s="18" t="s">
        <v>476</v>
      </c>
      <c r="AK3" s="18">
        <v>2</v>
      </c>
      <c r="AL3" s="18" t="s">
        <v>477</v>
      </c>
      <c r="AM3" s="55" t="s">
        <v>255</v>
      </c>
      <c r="AN3" s="57">
        <v>21.23</v>
      </c>
      <c r="AO3" s="57" t="s">
        <v>478</v>
      </c>
      <c r="AP3" s="57" t="s">
        <v>479</v>
      </c>
      <c r="AQ3" s="56">
        <v>3</v>
      </c>
      <c r="AR3" s="57" t="s">
        <v>480</v>
      </c>
      <c r="AS3" s="57">
        <v>11.81</v>
      </c>
      <c r="AT3" s="57">
        <v>30.18</v>
      </c>
      <c r="AU3" s="57" t="s">
        <v>257</v>
      </c>
      <c r="AV3" s="57" t="s">
        <v>257</v>
      </c>
      <c r="AW3" s="18" t="s">
        <v>481</v>
      </c>
      <c r="AX3" s="18">
        <v>48</v>
      </c>
      <c r="AY3" s="18" t="s">
        <v>476</v>
      </c>
      <c r="AZ3" s="5" t="s">
        <v>257</v>
      </c>
      <c r="BA3" s="5" t="s">
        <v>257</v>
      </c>
      <c r="BB3" s="18" t="s">
        <v>482</v>
      </c>
      <c r="BC3" s="55" t="s">
        <v>256</v>
      </c>
      <c r="BD3" s="55">
        <f t="shared" ref="BD3:BD26" si="0">(AN3/1630)*100</f>
        <v>1.3024539877300614</v>
      </c>
      <c r="BE3" s="55" t="s">
        <v>483</v>
      </c>
      <c r="BF3" s="18" t="s">
        <v>484</v>
      </c>
      <c r="BG3" s="56">
        <v>3</v>
      </c>
      <c r="BH3" s="57" t="s">
        <v>480</v>
      </c>
      <c r="BI3" s="55">
        <f t="shared" ref="BI3:BJ3" si="1">(AS3/1630)*100</f>
        <v>0.72453987730061353</v>
      </c>
      <c r="BJ3" s="55">
        <f t="shared" si="1"/>
        <v>1.8515337423312885</v>
      </c>
      <c r="BK3" s="57" t="s">
        <v>257</v>
      </c>
      <c r="BL3" s="57" t="s">
        <v>257</v>
      </c>
      <c r="BM3" s="18" t="s">
        <v>481</v>
      </c>
      <c r="BN3" s="18">
        <v>48</v>
      </c>
      <c r="BO3" s="18" t="s">
        <v>476</v>
      </c>
      <c r="BP3" s="5" t="s">
        <v>257</v>
      </c>
      <c r="BQ3" s="5" t="s">
        <v>257</v>
      </c>
      <c r="BR3" s="18" t="s">
        <v>485</v>
      </c>
      <c r="BS3" s="55"/>
      <c r="BT3" s="55"/>
      <c r="BU3" s="55"/>
      <c r="BV3" s="18"/>
      <c r="BW3" s="18"/>
      <c r="BX3" s="18"/>
      <c r="BY3" s="55"/>
      <c r="BZ3" s="55"/>
      <c r="CA3" s="55"/>
      <c r="CB3" s="55"/>
      <c r="CC3" s="18"/>
      <c r="CD3" s="18"/>
      <c r="CE3" s="18"/>
      <c r="CF3" s="18"/>
      <c r="CG3" s="18"/>
      <c r="CH3" s="18"/>
      <c r="CI3" s="55"/>
      <c r="CJ3" s="55"/>
      <c r="CK3" s="55"/>
      <c r="CL3" s="18"/>
      <c r="CM3" s="18"/>
      <c r="CN3" s="18"/>
      <c r="CO3" s="55"/>
      <c r="CP3" s="55"/>
      <c r="CQ3" s="55"/>
      <c r="CR3" s="55"/>
      <c r="CS3" s="18"/>
      <c r="CT3" s="18"/>
      <c r="CU3" s="18"/>
      <c r="CV3" s="18"/>
      <c r="CW3" s="18"/>
      <c r="CX3" s="18"/>
      <c r="CY3" s="55"/>
      <c r="CZ3" s="55"/>
      <c r="DA3" s="55"/>
      <c r="DB3" s="18"/>
      <c r="DC3" s="18"/>
      <c r="DD3" s="18"/>
      <c r="DE3" s="55"/>
      <c r="DF3" s="55"/>
      <c r="DG3" s="55"/>
      <c r="DH3" s="55"/>
      <c r="DI3" s="18"/>
      <c r="DJ3" s="18"/>
      <c r="DK3" s="18"/>
      <c r="DL3" s="18"/>
      <c r="DM3" s="18"/>
      <c r="DN3" s="18"/>
      <c r="DO3" s="18"/>
      <c r="DP3" s="18"/>
      <c r="DQ3" s="18"/>
      <c r="DR3" s="55"/>
      <c r="DS3" s="18"/>
      <c r="DT3" s="18"/>
      <c r="DU3" s="18"/>
      <c r="DV3" s="18"/>
      <c r="DW3" s="18"/>
      <c r="DX3" s="18"/>
      <c r="DY3" s="18">
        <v>0</v>
      </c>
      <c r="DZ3" s="18"/>
      <c r="EA3" s="18"/>
      <c r="EB3" s="18"/>
      <c r="EC3" s="18"/>
      <c r="ED3" s="18"/>
      <c r="EE3" s="18"/>
      <c r="EF3" s="18"/>
      <c r="EG3" s="18"/>
      <c r="EH3" s="18" t="s">
        <v>486</v>
      </c>
      <c r="EI3" s="18" cm="1">
        <f t="array" ref="EI3">IF(SUMPRODUCT(--(DO3:DS3&lt;&gt;""))=0, 0,1)</f>
        <v>0</v>
      </c>
      <c r="EJ3" s="18" cm="1">
        <f t="array" ref="EJ3">IF(SUMPRODUCT(--(DT3:EG3&lt;&gt;""))=0, 0,1)</f>
        <v>1</v>
      </c>
      <c r="EK3" s="18" cm="1">
        <f t="array" ref="EK3">IF(SUMPRODUCT(--(EC3:EG3&lt;&gt;""))=0, 0,1)</f>
        <v>0</v>
      </c>
      <c r="EL3" s="18" cm="1">
        <f t="array" ref="EL3">IF(SUMPRODUCT(--(EE3:EG3&lt;&gt;""))=0, 0,1)</f>
        <v>0</v>
      </c>
      <c r="EM3" s="18">
        <f>IF(COUNTIF(DO3:EG3, 1), 1,0)</f>
        <v>0</v>
      </c>
      <c r="EN3" s="18" t="str">
        <f>IF(EI3=0, "NA", IF(COUNTIF(DO3:DS3, 1), 1,0))</f>
        <v>NA</v>
      </c>
      <c r="EO3" s="18">
        <f>IF(EJ3=0, "NA", IF(COUNTIF(DT3:EG3, 1), 1,0))</f>
        <v>0</v>
      </c>
      <c r="EP3" s="18" t="str">
        <f>IF(EK3=0, "NA", IF(COUNTIF(EC3:EG3, 1), 1,0))</f>
        <v>NA</v>
      </c>
      <c r="EQ3" s="18" t="str">
        <f>IF(EL3=0, "NA", IF(COUNTIF(EE3:EG3, 1), 1,0))</f>
        <v>NA</v>
      </c>
      <c r="ER3" s="58" t="s">
        <v>2080</v>
      </c>
      <c r="ES3" s="59">
        <v>43808</v>
      </c>
      <c r="ET3" s="18" t="s">
        <v>487</v>
      </c>
      <c r="EU3" s="18" t="s">
        <v>463</v>
      </c>
    </row>
    <row r="4" spans="1:151" ht="15.75" customHeight="1" x14ac:dyDescent="0.2">
      <c r="A4" s="5" t="s">
        <v>251</v>
      </c>
      <c r="B4" s="24" t="s">
        <v>461</v>
      </c>
      <c r="C4" s="26">
        <v>1</v>
      </c>
      <c r="D4" s="18" t="s">
        <v>470</v>
      </c>
      <c r="E4" s="18" t="s">
        <v>488</v>
      </c>
      <c r="F4" s="55" t="s">
        <v>2297</v>
      </c>
      <c r="G4" s="18" t="s">
        <v>467</v>
      </c>
      <c r="H4" s="18" t="s">
        <v>468</v>
      </c>
      <c r="I4" s="18" t="s">
        <v>363</v>
      </c>
      <c r="J4" s="18" t="s">
        <v>363</v>
      </c>
      <c r="K4" s="18" t="s">
        <v>363</v>
      </c>
      <c r="L4" s="55" t="s">
        <v>469</v>
      </c>
      <c r="M4" s="18" t="s">
        <v>253</v>
      </c>
      <c r="N4" s="56">
        <v>74</v>
      </c>
      <c r="O4" s="18" t="s">
        <v>465</v>
      </c>
      <c r="P4" s="18" t="s">
        <v>466</v>
      </c>
      <c r="Q4" s="18" t="s">
        <v>254</v>
      </c>
      <c r="R4" s="24" t="s">
        <v>257</v>
      </c>
      <c r="S4" s="24" t="s">
        <v>257</v>
      </c>
      <c r="T4" s="26" t="s">
        <v>472</v>
      </c>
      <c r="U4" s="26" t="s">
        <v>257</v>
      </c>
      <c r="V4" s="26" t="s">
        <v>257</v>
      </c>
      <c r="W4" s="26" t="s">
        <v>257</v>
      </c>
      <c r="X4" s="18" t="s">
        <v>473</v>
      </c>
      <c r="Y4" s="57">
        <v>1.2</v>
      </c>
      <c r="Z4" s="18" t="s">
        <v>474</v>
      </c>
      <c r="AA4" s="57">
        <v>1.2</v>
      </c>
      <c r="AB4" s="57" t="s">
        <v>257</v>
      </c>
      <c r="AC4" s="18" t="s">
        <v>475</v>
      </c>
      <c r="AD4" s="18" t="s">
        <v>257</v>
      </c>
      <c r="AE4" s="18" t="s">
        <v>257</v>
      </c>
      <c r="AF4" s="18" t="s">
        <v>257</v>
      </c>
      <c r="AG4" s="18" t="s">
        <v>257</v>
      </c>
      <c r="AH4" s="18" t="s">
        <v>257</v>
      </c>
      <c r="AI4" s="18">
        <v>48</v>
      </c>
      <c r="AJ4" s="18" t="s">
        <v>476</v>
      </c>
      <c r="AK4" s="18">
        <v>2</v>
      </c>
      <c r="AL4" s="18" t="s">
        <v>477</v>
      </c>
      <c r="AM4" s="55" t="s">
        <v>255</v>
      </c>
      <c r="AN4" s="57">
        <v>31.17</v>
      </c>
      <c r="AO4" s="57" t="s">
        <v>478</v>
      </c>
      <c r="AP4" s="57" t="s">
        <v>479</v>
      </c>
      <c r="AQ4" s="56">
        <v>3</v>
      </c>
      <c r="AR4" s="57" t="s">
        <v>480</v>
      </c>
      <c r="AS4" s="57">
        <v>18.95</v>
      </c>
      <c r="AT4" s="57">
        <v>43.76</v>
      </c>
      <c r="AU4" s="57" t="s">
        <v>257</v>
      </c>
      <c r="AV4" s="57" t="s">
        <v>257</v>
      </c>
      <c r="AW4" s="18" t="s">
        <v>481</v>
      </c>
      <c r="AX4" s="18">
        <v>48</v>
      </c>
      <c r="AY4" s="18" t="s">
        <v>476</v>
      </c>
      <c r="AZ4" s="5" t="s">
        <v>257</v>
      </c>
      <c r="BA4" s="5" t="s">
        <v>257</v>
      </c>
      <c r="BB4" s="18" t="s">
        <v>482</v>
      </c>
      <c r="BC4" s="55" t="s">
        <v>256</v>
      </c>
      <c r="BD4" s="55">
        <f t="shared" si="0"/>
        <v>1.9122699386503068</v>
      </c>
      <c r="BE4" s="55" t="s">
        <v>483</v>
      </c>
      <c r="BF4" s="18" t="s">
        <v>484</v>
      </c>
      <c r="BG4" s="56">
        <v>3</v>
      </c>
      <c r="BH4" s="57" t="s">
        <v>480</v>
      </c>
      <c r="BI4" s="55">
        <f t="shared" ref="BI4:BJ4" si="2">(AS4/1630)*100</f>
        <v>1.1625766871165644</v>
      </c>
      <c r="BJ4" s="55">
        <f t="shared" si="2"/>
        <v>2.6846625766871162</v>
      </c>
      <c r="BK4" s="57" t="s">
        <v>257</v>
      </c>
      <c r="BL4" s="57" t="s">
        <v>257</v>
      </c>
      <c r="BM4" s="18" t="s">
        <v>481</v>
      </c>
      <c r="BN4" s="18">
        <v>48</v>
      </c>
      <c r="BO4" s="18" t="s">
        <v>476</v>
      </c>
      <c r="BP4" s="5" t="s">
        <v>257</v>
      </c>
      <c r="BQ4" s="5" t="s">
        <v>257</v>
      </c>
      <c r="BR4" s="18" t="s">
        <v>485</v>
      </c>
      <c r="BS4" s="55"/>
      <c r="BT4" s="55"/>
      <c r="BU4" s="55"/>
      <c r="BV4" s="18"/>
      <c r="BW4" s="18"/>
      <c r="BX4" s="18"/>
      <c r="BY4" s="55"/>
      <c r="BZ4" s="55"/>
      <c r="CA4" s="55"/>
      <c r="CB4" s="55"/>
      <c r="CC4" s="18"/>
      <c r="CD4" s="18"/>
      <c r="CE4" s="18"/>
      <c r="CF4" s="18"/>
      <c r="CG4" s="18"/>
      <c r="CH4" s="18"/>
      <c r="CI4" s="55"/>
      <c r="CJ4" s="55"/>
      <c r="CK4" s="55"/>
      <c r="CL4" s="18"/>
      <c r="CM4" s="18"/>
      <c r="CN4" s="18"/>
      <c r="CO4" s="55"/>
      <c r="CP4" s="55"/>
      <c r="CQ4" s="55"/>
      <c r="CR4" s="55"/>
      <c r="CS4" s="18"/>
      <c r="CT4" s="18"/>
      <c r="CU4" s="18"/>
      <c r="CV4" s="18"/>
      <c r="CW4" s="18"/>
      <c r="CX4" s="18"/>
      <c r="CY4" s="55"/>
      <c r="CZ4" s="55"/>
      <c r="DA4" s="55"/>
      <c r="DB4" s="18"/>
      <c r="DC4" s="18"/>
      <c r="DD4" s="18"/>
      <c r="DE4" s="55"/>
      <c r="DF4" s="55"/>
      <c r="DG4" s="55"/>
      <c r="DH4" s="55"/>
      <c r="DI4" s="18"/>
      <c r="DJ4" s="18"/>
      <c r="DK4" s="18"/>
      <c r="DL4" s="18"/>
      <c r="DM4" s="18"/>
      <c r="DN4" s="18"/>
      <c r="DO4" s="18"/>
      <c r="DP4" s="18"/>
      <c r="DQ4" s="18"/>
      <c r="DR4" s="55"/>
      <c r="DS4" s="18"/>
      <c r="DT4" s="18"/>
      <c r="DU4" s="18"/>
      <c r="DV4" s="18"/>
      <c r="DW4" s="18"/>
      <c r="DX4" s="18"/>
      <c r="DY4" s="18">
        <v>0</v>
      </c>
      <c r="DZ4" s="18"/>
      <c r="EA4" s="18"/>
      <c r="EB4" s="18"/>
      <c r="EC4" s="18"/>
      <c r="ED4" s="18"/>
      <c r="EE4" s="18"/>
      <c r="EF4" s="18"/>
      <c r="EG4" s="18"/>
      <c r="EH4" s="18" t="s">
        <v>486</v>
      </c>
      <c r="EI4" s="18" cm="1">
        <f t="array" ref="EI4">IF(SUMPRODUCT(--(DO4:DS4&lt;&gt;""))=0, 0,1)</f>
        <v>0</v>
      </c>
      <c r="EJ4" s="18" cm="1">
        <f t="array" ref="EJ4">IF(SUMPRODUCT(--(DT4:EG4&lt;&gt;""))=0, 0,1)</f>
        <v>1</v>
      </c>
      <c r="EK4" s="18" cm="1">
        <f t="array" ref="EK4">IF(SUMPRODUCT(--(EC4:EG4&lt;&gt;""))=0, 0,1)</f>
        <v>0</v>
      </c>
      <c r="EL4" s="18" cm="1">
        <f t="array" ref="EL4">IF(SUMPRODUCT(--(EE4:EG4&lt;&gt;""))=0, 0,1)</f>
        <v>0</v>
      </c>
      <c r="EM4" s="18">
        <f t="shared" ref="EM4:EM67" si="3">IF(COUNTIF(DO4:EG4, 1), 1,0)</f>
        <v>0</v>
      </c>
      <c r="EN4" s="18" t="str">
        <f t="shared" ref="EN4:EN67" si="4">IF(EI4=0, "NA", IF(COUNTIF(DO4:DS4, 1), 1,0))</f>
        <v>NA</v>
      </c>
      <c r="EO4" s="18">
        <f t="shared" ref="EO4:EO67" si="5">IF(EJ4=0, "NA", IF(COUNTIF(DT4:EG4, 1), 1,0))</f>
        <v>0</v>
      </c>
      <c r="EP4" s="18" t="str">
        <f t="shared" ref="EP4:EP67" si="6">IF(EK4=0, "NA", IF(COUNTIF(EC4:EG4, 1), 1,0))</f>
        <v>NA</v>
      </c>
      <c r="EQ4" s="18" t="str">
        <f t="shared" ref="EQ4:EQ67" si="7">IF(EL4=0, "NA", IF(COUNTIF(EE4:EG4, 1), 1,0))</f>
        <v>NA</v>
      </c>
      <c r="ER4" s="58" t="s">
        <v>2080</v>
      </c>
      <c r="ES4" s="59">
        <v>43808</v>
      </c>
      <c r="ET4" s="18" t="s">
        <v>487</v>
      </c>
      <c r="EU4" s="18" t="s">
        <v>463</v>
      </c>
    </row>
    <row r="5" spans="1:151" ht="15.75" customHeight="1" x14ac:dyDescent="0.2">
      <c r="A5" s="5" t="s">
        <v>251</v>
      </c>
      <c r="B5" s="24" t="s">
        <v>461</v>
      </c>
      <c r="C5" s="26">
        <v>1</v>
      </c>
      <c r="D5" s="18" t="s">
        <v>489</v>
      </c>
      <c r="E5" s="18" t="s">
        <v>490</v>
      </c>
      <c r="F5" s="55" t="s">
        <v>2297</v>
      </c>
      <c r="G5" s="18" t="s">
        <v>467</v>
      </c>
      <c r="H5" s="18" t="s">
        <v>468</v>
      </c>
      <c r="I5" s="18" t="s">
        <v>363</v>
      </c>
      <c r="J5" s="18" t="s">
        <v>363</v>
      </c>
      <c r="K5" s="18" t="s">
        <v>363</v>
      </c>
      <c r="L5" s="55" t="s">
        <v>469</v>
      </c>
      <c r="M5" s="18" t="s">
        <v>253</v>
      </c>
      <c r="N5" s="56">
        <v>74</v>
      </c>
      <c r="O5" s="18" t="s">
        <v>465</v>
      </c>
      <c r="P5" s="18" t="s">
        <v>466</v>
      </c>
      <c r="Q5" s="18" t="s">
        <v>254</v>
      </c>
      <c r="R5" s="24" t="s">
        <v>257</v>
      </c>
      <c r="S5" s="24" t="s">
        <v>257</v>
      </c>
      <c r="T5" s="26" t="s">
        <v>472</v>
      </c>
      <c r="U5" s="26" t="s">
        <v>257</v>
      </c>
      <c r="V5" s="26" t="s">
        <v>257</v>
      </c>
      <c r="W5" s="26" t="s">
        <v>257</v>
      </c>
      <c r="X5" s="18" t="s">
        <v>473</v>
      </c>
      <c r="Y5" s="57">
        <v>3.1</v>
      </c>
      <c r="Z5" s="18" t="s">
        <v>474</v>
      </c>
      <c r="AA5" s="57">
        <v>3.1</v>
      </c>
      <c r="AB5" s="57" t="s">
        <v>257</v>
      </c>
      <c r="AC5" s="18" t="s">
        <v>475</v>
      </c>
      <c r="AD5" s="18" t="s">
        <v>257</v>
      </c>
      <c r="AE5" s="18" t="s">
        <v>257</v>
      </c>
      <c r="AF5" s="18" t="s">
        <v>257</v>
      </c>
      <c r="AG5" s="18" t="s">
        <v>257</v>
      </c>
      <c r="AH5" s="18" t="s">
        <v>257</v>
      </c>
      <c r="AI5" s="18">
        <v>48</v>
      </c>
      <c r="AJ5" s="18" t="s">
        <v>476</v>
      </c>
      <c r="AK5" s="18">
        <v>2</v>
      </c>
      <c r="AL5" s="18" t="s">
        <v>477</v>
      </c>
      <c r="AM5" s="55" t="s">
        <v>255</v>
      </c>
      <c r="AN5" s="57">
        <v>3.79</v>
      </c>
      <c r="AO5" s="57" t="s">
        <v>478</v>
      </c>
      <c r="AP5" s="57" t="s">
        <v>479</v>
      </c>
      <c r="AQ5" s="56">
        <v>3</v>
      </c>
      <c r="AR5" s="57" t="s">
        <v>480</v>
      </c>
      <c r="AS5" s="57">
        <v>1.65</v>
      </c>
      <c r="AT5" s="57">
        <v>5.94</v>
      </c>
      <c r="AU5" s="57" t="s">
        <v>257</v>
      </c>
      <c r="AV5" s="57" t="s">
        <v>257</v>
      </c>
      <c r="AW5" s="18" t="s">
        <v>481</v>
      </c>
      <c r="AX5" s="18">
        <v>48</v>
      </c>
      <c r="AY5" s="18" t="s">
        <v>476</v>
      </c>
      <c r="AZ5" s="5" t="s">
        <v>257</v>
      </c>
      <c r="BA5" s="5" t="s">
        <v>257</v>
      </c>
      <c r="BB5" s="18" t="s">
        <v>482</v>
      </c>
      <c r="BC5" s="55" t="s">
        <v>256</v>
      </c>
      <c r="BD5" s="55">
        <f t="shared" si="0"/>
        <v>0.23251533742331287</v>
      </c>
      <c r="BE5" s="55" t="s">
        <v>483</v>
      </c>
      <c r="BF5" s="18" t="s">
        <v>484</v>
      </c>
      <c r="BG5" s="56">
        <v>3</v>
      </c>
      <c r="BH5" s="57" t="s">
        <v>480</v>
      </c>
      <c r="BI5" s="55">
        <f t="shared" ref="BI5:BJ5" si="8">(AS5/1630)*100</f>
        <v>0.10122699386503067</v>
      </c>
      <c r="BJ5" s="55">
        <f t="shared" si="8"/>
        <v>0.36441717791411044</v>
      </c>
      <c r="BK5" s="57" t="s">
        <v>257</v>
      </c>
      <c r="BL5" s="57" t="s">
        <v>257</v>
      </c>
      <c r="BM5" s="18" t="s">
        <v>481</v>
      </c>
      <c r="BN5" s="18">
        <v>48</v>
      </c>
      <c r="BO5" s="18" t="s">
        <v>476</v>
      </c>
      <c r="BP5" s="5" t="s">
        <v>257</v>
      </c>
      <c r="BQ5" s="5" t="s">
        <v>257</v>
      </c>
      <c r="BR5" s="18" t="s">
        <v>485</v>
      </c>
      <c r="BS5" s="55"/>
      <c r="BT5" s="55"/>
      <c r="BU5" s="55"/>
      <c r="BV5" s="18"/>
      <c r="BW5" s="18"/>
      <c r="BX5" s="18"/>
      <c r="BY5" s="55"/>
      <c r="BZ5" s="55"/>
      <c r="CA5" s="55"/>
      <c r="CB5" s="55"/>
      <c r="CC5" s="18"/>
      <c r="CD5" s="18"/>
      <c r="CE5" s="18"/>
      <c r="CF5" s="18"/>
      <c r="CG5" s="18"/>
      <c r="CH5" s="18"/>
      <c r="CI5" s="55"/>
      <c r="CJ5" s="55"/>
      <c r="CK5" s="55"/>
      <c r="CL5" s="18"/>
      <c r="CM5" s="18"/>
      <c r="CN5" s="18"/>
      <c r="CO5" s="55"/>
      <c r="CP5" s="55"/>
      <c r="CQ5" s="55"/>
      <c r="CR5" s="55"/>
      <c r="CS5" s="18"/>
      <c r="CT5" s="18"/>
      <c r="CU5" s="18"/>
      <c r="CV5" s="18"/>
      <c r="CW5" s="18"/>
      <c r="CX5" s="18"/>
      <c r="CY5" s="55"/>
      <c r="CZ5" s="55"/>
      <c r="DA5" s="55"/>
      <c r="DB5" s="18"/>
      <c r="DC5" s="18"/>
      <c r="DD5" s="18"/>
      <c r="DE5" s="55"/>
      <c r="DF5" s="55"/>
      <c r="DG5" s="55"/>
      <c r="DH5" s="55"/>
      <c r="DI5" s="18"/>
      <c r="DJ5" s="18"/>
      <c r="DK5" s="18"/>
      <c r="DL5" s="18"/>
      <c r="DM5" s="18"/>
      <c r="DN5" s="18"/>
      <c r="DO5" s="18"/>
      <c r="DP5" s="18"/>
      <c r="DQ5" s="18"/>
      <c r="DR5" s="55"/>
      <c r="DS5" s="18"/>
      <c r="DT5" s="18"/>
      <c r="DU5" s="18"/>
      <c r="DV5" s="18"/>
      <c r="DW5" s="18"/>
      <c r="DX5" s="18"/>
      <c r="DY5" s="18">
        <v>1</v>
      </c>
      <c r="DZ5" s="18"/>
      <c r="EA5" s="18"/>
      <c r="EB5" s="18"/>
      <c r="EC5" s="18"/>
      <c r="ED5" s="18"/>
      <c r="EE5" s="18"/>
      <c r="EF5" s="18"/>
      <c r="EG5" s="18"/>
      <c r="EH5" s="18" t="s">
        <v>486</v>
      </c>
      <c r="EI5" s="18" cm="1">
        <f t="array" ref="EI5">IF(SUMPRODUCT(--(DO5:DS5&lt;&gt;""))=0, 0,1)</f>
        <v>0</v>
      </c>
      <c r="EJ5" s="18" cm="1">
        <f t="array" ref="EJ5">IF(SUMPRODUCT(--(DT5:EG5&lt;&gt;""))=0, 0,1)</f>
        <v>1</v>
      </c>
      <c r="EK5" s="18" cm="1">
        <f t="array" ref="EK5">IF(SUMPRODUCT(--(EC5:EG5&lt;&gt;""))=0, 0,1)</f>
        <v>0</v>
      </c>
      <c r="EL5" s="18" cm="1">
        <f t="array" ref="EL5">IF(SUMPRODUCT(--(EE5:EG5&lt;&gt;""))=0, 0,1)</f>
        <v>0</v>
      </c>
      <c r="EM5" s="18">
        <f t="shared" si="3"/>
        <v>1</v>
      </c>
      <c r="EN5" s="18" t="str">
        <f t="shared" si="4"/>
        <v>NA</v>
      </c>
      <c r="EO5" s="18">
        <f t="shared" si="5"/>
        <v>1</v>
      </c>
      <c r="EP5" s="18" t="str">
        <f t="shared" si="6"/>
        <v>NA</v>
      </c>
      <c r="EQ5" s="18" t="str">
        <f t="shared" si="7"/>
        <v>NA</v>
      </c>
      <c r="ER5" s="58" t="s">
        <v>2080</v>
      </c>
      <c r="ES5" s="59">
        <v>43808</v>
      </c>
      <c r="ET5" s="18" t="s">
        <v>487</v>
      </c>
      <c r="EU5" s="18" t="s">
        <v>463</v>
      </c>
    </row>
    <row r="6" spans="1:151" ht="15.75" customHeight="1" x14ac:dyDescent="0.2">
      <c r="A6" s="5" t="s">
        <v>251</v>
      </c>
      <c r="B6" s="24" t="s">
        <v>461</v>
      </c>
      <c r="C6" s="26">
        <v>1</v>
      </c>
      <c r="D6" s="18" t="s">
        <v>489</v>
      </c>
      <c r="E6" s="18" t="s">
        <v>491</v>
      </c>
      <c r="F6" s="55" t="s">
        <v>2297</v>
      </c>
      <c r="G6" s="18" t="s">
        <v>467</v>
      </c>
      <c r="H6" s="18" t="s">
        <v>468</v>
      </c>
      <c r="I6" s="18" t="s">
        <v>363</v>
      </c>
      <c r="J6" s="18" t="s">
        <v>363</v>
      </c>
      <c r="K6" s="18" t="s">
        <v>363</v>
      </c>
      <c r="L6" s="55" t="s">
        <v>469</v>
      </c>
      <c r="M6" s="18" t="s">
        <v>253</v>
      </c>
      <c r="N6" s="56">
        <v>74</v>
      </c>
      <c r="O6" s="18" t="s">
        <v>465</v>
      </c>
      <c r="P6" s="18" t="s">
        <v>466</v>
      </c>
      <c r="Q6" s="18" t="s">
        <v>254</v>
      </c>
      <c r="R6" s="24" t="s">
        <v>257</v>
      </c>
      <c r="S6" s="24" t="s">
        <v>257</v>
      </c>
      <c r="T6" s="26" t="s">
        <v>472</v>
      </c>
      <c r="U6" s="26" t="s">
        <v>257</v>
      </c>
      <c r="V6" s="26" t="s">
        <v>257</v>
      </c>
      <c r="W6" s="26" t="s">
        <v>257</v>
      </c>
      <c r="X6" s="18" t="s">
        <v>473</v>
      </c>
      <c r="Y6" s="57">
        <v>3.1</v>
      </c>
      <c r="Z6" s="18" t="s">
        <v>474</v>
      </c>
      <c r="AA6" s="57">
        <v>3.1</v>
      </c>
      <c r="AB6" s="57" t="s">
        <v>257</v>
      </c>
      <c r="AC6" s="18" t="s">
        <v>475</v>
      </c>
      <c r="AD6" s="18" t="s">
        <v>257</v>
      </c>
      <c r="AE6" s="18" t="s">
        <v>257</v>
      </c>
      <c r="AF6" s="18" t="s">
        <v>257</v>
      </c>
      <c r="AG6" s="18" t="s">
        <v>257</v>
      </c>
      <c r="AH6" s="18" t="s">
        <v>257</v>
      </c>
      <c r="AI6" s="18">
        <v>48</v>
      </c>
      <c r="AJ6" s="18" t="s">
        <v>476</v>
      </c>
      <c r="AK6" s="18">
        <v>2</v>
      </c>
      <c r="AL6" s="18" t="s">
        <v>477</v>
      </c>
      <c r="AM6" s="55" t="s">
        <v>255</v>
      </c>
      <c r="AN6" s="57">
        <v>4.03</v>
      </c>
      <c r="AO6" s="57" t="s">
        <v>478</v>
      </c>
      <c r="AP6" s="57" t="s">
        <v>479</v>
      </c>
      <c r="AQ6" s="56">
        <v>3</v>
      </c>
      <c r="AR6" s="57" t="s">
        <v>480</v>
      </c>
      <c r="AS6" s="57">
        <v>2.91</v>
      </c>
      <c r="AT6" s="57">
        <v>5.34</v>
      </c>
      <c r="AU6" s="57" t="s">
        <v>257</v>
      </c>
      <c r="AV6" s="57" t="s">
        <v>257</v>
      </c>
      <c r="AW6" s="18" t="s">
        <v>481</v>
      </c>
      <c r="AX6" s="18">
        <v>48</v>
      </c>
      <c r="AY6" s="18" t="s">
        <v>476</v>
      </c>
      <c r="AZ6" s="5" t="s">
        <v>257</v>
      </c>
      <c r="BA6" s="5" t="s">
        <v>257</v>
      </c>
      <c r="BB6" s="18" t="s">
        <v>482</v>
      </c>
      <c r="BC6" s="55" t="s">
        <v>256</v>
      </c>
      <c r="BD6" s="55">
        <f t="shared" si="0"/>
        <v>0.247239263803681</v>
      </c>
      <c r="BE6" s="55" t="s">
        <v>483</v>
      </c>
      <c r="BF6" s="18" t="s">
        <v>484</v>
      </c>
      <c r="BG6" s="56">
        <v>3</v>
      </c>
      <c r="BH6" s="57" t="s">
        <v>480</v>
      </c>
      <c r="BI6" s="55">
        <f t="shared" ref="BI6:BJ6" si="9">(AS6/1630)*100</f>
        <v>0.17852760736196321</v>
      </c>
      <c r="BJ6" s="55">
        <f t="shared" si="9"/>
        <v>0.32760736196319018</v>
      </c>
      <c r="BK6" s="57" t="s">
        <v>257</v>
      </c>
      <c r="BL6" s="57" t="s">
        <v>257</v>
      </c>
      <c r="BM6" s="18" t="s">
        <v>481</v>
      </c>
      <c r="BN6" s="18">
        <v>48</v>
      </c>
      <c r="BO6" s="18" t="s">
        <v>476</v>
      </c>
      <c r="BP6" s="5" t="s">
        <v>257</v>
      </c>
      <c r="BQ6" s="5" t="s">
        <v>257</v>
      </c>
      <c r="BR6" s="18" t="s">
        <v>485</v>
      </c>
      <c r="BS6" s="55"/>
      <c r="BT6" s="55"/>
      <c r="BU6" s="55"/>
      <c r="BV6" s="18"/>
      <c r="BW6" s="18"/>
      <c r="BX6" s="18"/>
      <c r="BY6" s="55"/>
      <c r="BZ6" s="55"/>
      <c r="CA6" s="55"/>
      <c r="CB6" s="55"/>
      <c r="CC6" s="18"/>
      <c r="CD6" s="18"/>
      <c r="CE6" s="18"/>
      <c r="CF6" s="18"/>
      <c r="CG6" s="18"/>
      <c r="CH6" s="18"/>
      <c r="CI6" s="55"/>
      <c r="CJ6" s="55"/>
      <c r="CK6" s="55"/>
      <c r="CL6" s="18"/>
      <c r="CM6" s="18"/>
      <c r="CN6" s="18"/>
      <c r="CO6" s="55"/>
      <c r="CP6" s="55"/>
      <c r="CQ6" s="55"/>
      <c r="CR6" s="55"/>
      <c r="CS6" s="18"/>
      <c r="CT6" s="18"/>
      <c r="CU6" s="18"/>
      <c r="CV6" s="18"/>
      <c r="CW6" s="18"/>
      <c r="CX6" s="18"/>
      <c r="CY6" s="55"/>
      <c r="CZ6" s="55"/>
      <c r="DA6" s="55"/>
      <c r="DB6" s="18"/>
      <c r="DC6" s="18"/>
      <c r="DD6" s="18"/>
      <c r="DE6" s="55"/>
      <c r="DF6" s="55"/>
      <c r="DG6" s="55"/>
      <c r="DH6" s="55"/>
      <c r="DI6" s="18"/>
      <c r="DJ6" s="18"/>
      <c r="DK6" s="18"/>
      <c r="DL6" s="18"/>
      <c r="DM6" s="18"/>
      <c r="DN6" s="18"/>
      <c r="DO6" s="18"/>
      <c r="DP6" s="18"/>
      <c r="DQ6" s="18"/>
      <c r="DR6" s="55"/>
      <c r="DS6" s="18"/>
      <c r="DT6" s="18"/>
      <c r="DU6" s="18"/>
      <c r="DV6" s="18"/>
      <c r="DW6" s="18"/>
      <c r="DX6" s="18"/>
      <c r="DY6" s="18">
        <v>1</v>
      </c>
      <c r="DZ6" s="18"/>
      <c r="EA6" s="18"/>
      <c r="EB6" s="18"/>
      <c r="EC6" s="18"/>
      <c r="ED6" s="18"/>
      <c r="EE6" s="18"/>
      <c r="EF6" s="18"/>
      <c r="EG6" s="18"/>
      <c r="EH6" s="18" t="s">
        <v>486</v>
      </c>
      <c r="EI6" s="18" cm="1">
        <f t="array" ref="EI6">IF(SUMPRODUCT(--(DO6:DS6&lt;&gt;""))=0, 0,1)</f>
        <v>0</v>
      </c>
      <c r="EJ6" s="18" cm="1">
        <f t="array" ref="EJ6">IF(SUMPRODUCT(--(DT6:EG6&lt;&gt;""))=0, 0,1)</f>
        <v>1</v>
      </c>
      <c r="EK6" s="18" cm="1">
        <f t="array" ref="EK6">IF(SUMPRODUCT(--(EC6:EG6&lt;&gt;""))=0, 0,1)</f>
        <v>0</v>
      </c>
      <c r="EL6" s="18" cm="1">
        <f t="array" ref="EL6">IF(SUMPRODUCT(--(EE6:EG6&lt;&gt;""))=0, 0,1)</f>
        <v>0</v>
      </c>
      <c r="EM6" s="18">
        <f t="shared" si="3"/>
        <v>1</v>
      </c>
      <c r="EN6" s="18" t="str">
        <f t="shared" si="4"/>
        <v>NA</v>
      </c>
      <c r="EO6" s="18">
        <f t="shared" si="5"/>
        <v>1</v>
      </c>
      <c r="EP6" s="18" t="str">
        <f t="shared" si="6"/>
        <v>NA</v>
      </c>
      <c r="EQ6" s="18" t="str">
        <f t="shared" si="7"/>
        <v>NA</v>
      </c>
      <c r="ER6" s="58" t="s">
        <v>2080</v>
      </c>
      <c r="ES6" s="59">
        <v>43808</v>
      </c>
      <c r="ET6" s="18" t="s">
        <v>487</v>
      </c>
      <c r="EU6" s="18" t="s">
        <v>463</v>
      </c>
    </row>
    <row r="7" spans="1:151" ht="15.75" customHeight="1" x14ac:dyDescent="0.2">
      <c r="A7" s="5" t="s">
        <v>251</v>
      </c>
      <c r="B7" s="24" t="s">
        <v>461</v>
      </c>
      <c r="C7" s="26">
        <v>1</v>
      </c>
      <c r="D7" s="18" t="s">
        <v>492</v>
      </c>
      <c r="E7" s="18" t="s">
        <v>493</v>
      </c>
      <c r="F7" s="55" t="s">
        <v>2297</v>
      </c>
      <c r="G7" s="18" t="s">
        <v>467</v>
      </c>
      <c r="H7" s="18" t="s">
        <v>468</v>
      </c>
      <c r="I7" s="18" t="s">
        <v>363</v>
      </c>
      <c r="J7" s="18" t="s">
        <v>363</v>
      </c>
      <c r="K7" s="18" t="s">
        <v>363</v>
      </c>
      <c r="L7" s="55" t="s">
        <v>469</v>
      </c>
      <c r="M7" s="18" t="s">
        <v>253</v>
      </c>
      <c r="N7" s="56">
        <v>74</v>
      </c>
      <c r="O7" s="18" t="s">
        <v>465</v>
      </c>
      <c r="P7" s="18" t="s">
        <v>466</v>
      </c>
      <c r="Q7" s="18" t="s">
        <v>254</v>
      </c>
      <c r="R7" s="24" t="s">
        <v>257</v>
      </c>
      <c r="S7" s="24" t="s">
        <v>257</v>
      </c>
      <c r="T7" s="26" t="s">
        <v>472</v>
      </c>
      <c r="U7" s="26" t="s">
        <v>257</v>
      </c>
      <c r="V7" s="26" t="s">
        <v>257</v>
      </c>
      <c r="W7" s="26" t="s">
        <v>257</v>
      </c>
      <c r="X7" s="18" t="s">
        <v>473</v>
      </c>
      <c r="Y7" s="57">
        <v>6.1</v>
      </c>
      <c r="Z7" s="18" t="s">
        <v>474</v>
      </c>
      <c r="AA7" s="57">
        <v>6.1</v>
      </c>
      <c r="AB7" s="57" t="s">
        <v>257</v>
      </c>
      <c r="AC7" s="18" t="s">
        <v>475</v>
      </c>
      <c r="AD7" s="18" t="s">
        <v>257</v>
      </c>
      <c r="AE7" s="18" t="s">
        <v>257</v>
      </c>
      <c r="AF7" s="18" t="s">
        <v>257</v>
      </c>
      <c r="AG7" s="18" t="s">
        <v>257</v>
      </c>
      <c r="AH7" s="18" t="s">
        <v>257</v>
      </c>
      <c r="AI7" s="18">
        <v>48</v>
      </c>
      <c r="AJ7" s="18" t="s">
        <v>476</v>
      </c>
      <c r="AK7" s="18">
        <v>2</v>
      </c>
      <c r="AL7" s="18" t="s">
        <v>477</v>
      </c>
      <c r="AM7" s="55" t="s">
        <v>255</v>
      </c>
      <c r="AN7" s="57">
        <v>1.1000000000000001</v>
      </c>
      <c r="AO7" s="57" t="s">
        <v>478</v>
      </c>
      <c r="AP7" s="57" t="s">
        <v>479</v>
      </c>
      <c r="AQ7" s="56">
        <v>3</v>
      </c>
      <c r="AR7" s="57" t="s">
        <v>480</v>
      </c>
      <c r="AS7" s="57">
        <v>0</v>
      </c>
      <c r="AT7" s="57">
        <v>2.78</v>
      </c>
      <c r="AU7" s="57" t="s">
        <v>257</v>
      </c>
      <c r="AV7" s="57" t="s">
        <v>257</v>
      </c>
      <c r="AW7" s="18" t="s">
        <v>481</v>
      </c>
      <c r="AX7" s="18">
        <v>48</v>
      </c>
      <c r="AY7" s="18" t="s">
        <v>476</v>
      </c>
      <c r="AZ7" s="5" t="s">
        <v>257</v>
      </c>
      <c r="BA7" s="5" t="s">
        <v>257</v>
      </c>
      <c r="BB7" s="18" t="s">
        <v>482</v>
      </c>
      <c r="BC7" s="55" t="s">
        <v>256</v>
      </c>
      <c r="BD7" s="55">
        <f t="shared" si="0"/>
        <v>6.7484662576687129E-2</v>
      </c>
      <c r="BE7" s="55" t="s">
        <v>483</v>
      </c>
      <c r="BF7" s="18" t="s">
        <v>484</v>
      </c>
      <c r="BG7" s="56">
        <v>3</v>
      </c>
      <c r="BH7" s="57" t="s">
        <v>480</v>
      </c>
      <c r="BI7" s="55">
        <f t="shared" ref="BI7:BJ7" si="10">(AS7/1630)*100</f>
        <v>0</v>
      </c>
      <c r="BJ7" s="55">
        <f t="shared" si="10"/>
        <v>0.17055214723926379</v>
      </c>
      <c r="BK7" s="57" t="s">
        <v>257</v>
      </c>
      <c r="BL7" s="57" t="s">
        <v>257</v>
      </c>
      <c r="BM7" s="18" t="s">
        <v>481</v>
      </c>
      <c r="BN7" s="18">
        <v>48</v>
      </c>
      <c r="BO7" s="18" t="s">
        <v>476</v>
      </c>
      <c r="BP7" s="5" t="s">
        <v>257</v>
      </c>
      <c r="BQ7" s="5" t="s">
        <v>257</v>
      </c>
      <c r="BR7" s="18" t="s">
        <v>485</v>
      </c>
      <c r="BS7" s="55"/>
      <c r="BT7" s="55"/>
      <c r="BU7" s="55"/>
      <c r="BV7" s="18"/>
      <c r="BW7" s="18"/>
      <c r="BX7" s="18"/>
      <c r="BY7" s="55"/>
      <c r="BZ7" s="55"/>
      <c r="CA7" s="55"/>
      <c r="CB7" s="55"/>
      <c r="CC7" s="18"/>
      <c r="CD7" s="18"/>
      <c r="CE7" s="18"/>
      <c r="CF7" s="18"/>
      <c r="CG7" s="18"/>
      <c r="CH7" s="18"/>
      <c r="CI7" s="55"/>
      <c r="CJ7" s="55"/>
      <c r="CK7" s="55"/>
      <c r="CL7" s="18"/>
      <c r="CM7" s="18"/>
      <c r="CN7" s="18"/>
      <c r="CO7" s="55"/>
      <c r="CP7" s="55"/>
      <c r="CQ7" s="55"/>
      <c r="CR7" s="55"/>
      <c r="CS7" s="18"/>
      <c r="CT7" s="18"/>
      <c r="CU7" s="18"/>
      <c r="CV7" s="18"/>
      <c r="CW7" s="18"/>
      <c r="CX7" s="18"/>
      <c r="CY7" s="55"/>
      <c r="CZ7" s="55"/>
      <c r="DA7" s="55"/>
      <c r="DB7" s="18"/>
      <c r="DC7" s="18"/>
      <c r="DD7" s="18"/>
      <c r="DE7" s="55"/>
      <c r="DF7" s="55"/>
      <c r="DG7" s="55"/>
      <c r="DH7" s="55"/>
      <c r="DI7" s="18"/>
      <c r="DJ7" s="18"/>
      <c r="DK7" s="18"/>
      <c r="DL7" s="18"/>
      <c r="DM7" s="18"/>
      <c r="DN7" s="18"/>
      <c r="DO7" s="18"/>
      <c r="DP7" s="18"/>
      <c r="DQ7" s="18"/>
      <c r="DR7" s="55"/>
      <c r="DS7" s="18"/>
      <c r="DT7" s="18"/>
      <c r="DU7" s="18"/>
      <c r="DV7" s="18"/>
      <c r="DW7" s="18"/>
      <c r="DX7" s="18"/>
      <c r="DY7" s="18">
        <v>1</v>
      </c>
      <c r="DZ7" s="18"/>
      <c r="EA7" s="18"/>
      <c r="EB7" s="18"/>
      <c r="EC7" s="18"/>
      <c r="ED7" s="18"/>
      <c r="EE7" s="18"/>
      <c r="EF7" s="18"/>
      <c r="EG7" s="18"/>
      <c r="EH7" s="18" t="s">
        <v>486</v>
      </c>
      <c r="EI7" s="18" cm="1">
        <f t="array" ref="EI7">IF(SUMPRODUCT(--(DO7:DS7&lt;&gt;""))=0, 0,1)</f>
        <v>0</v>
      </c>
      <c r="EJ7" s="18" cm="1">
        <f t="array" ref="EJ7">IF(SUMPRODUCT(--(DT7:EG7&lt;&gt;""))=0, 0,1)</f>
        <v>1</v>
      </c>
      <c r="EK7" s="18" cm="1">
        <f t="array" ref="EK7">IF(SUMPRODUCT(--(EC7:EG7&lt;&gt;""))=0, 0,1)</f>
        <v>0</v>
      </c>
      <c r="EL7" s="18" cm="1">
        <f t="array" ref="EL7">IF(SUMPRODUCT(--(EE7:EG7&lt;&gt;""))=0, 0,1)</f>
        <v>0</v>
      </c>
      <c r="EM7" s="18">
        <f t="shared" si="3"/>
        <v>1</v>
      </c>
      <c r="EN7" s="18" t="str">
        <f t="shared" si="4"/>
        <v>NA</v>
      </c>
      <c r="EO7" s="18">
        <f t="shared" si="5"/>
        <v>1</v>
      </c>
      <c r="EP7" s="18" t="str">
        <f t="shared" si="6"/>
        <v>NA</v>
      </c>
      <c r="EQ7" s="18" t="str">
        <f t="shared" si="7"/>
        <v>NA</v>
      </c>
      <c r="ER7" s="58" t="s">
        <v>2080</v>
      </c>
      <c r="ES7" s="59">
        <v>43808</v>
      </c>
      <c r="ET7" s="18" t="s">
        <v>487</v>
      </c>
      <c r="EU7" s="18" t="s">
        <v>463</v>
      </c>
    </row>
    <row r="8" spans="1:151" ht="15.75" customHeight="1" x14ac:dyDescent="0.2">
      <c r="A8" s="5" t="s">
        <v>251</v>
      </c>
      <c r="B8" s="24" t="s">
        <v>461</v>
      </c>
      <c r="C8" s="26">
        <v>1</v>
      </c>
      <c r="D8" s="18" t="s">
        <v>492</v>
      </c>
      <c r="E8" s="18" t="s">
        <v>494</v>
      </c>
      <c r="F8" s="55" t="s">
        <v>2297</v>
      </c>
      <c r="G8" s="18" t="s">
        <v>467</v>
      </c>
      <c r="H8" s="18" t="s">
        <v>468</v>
      </c>
      <c r="I8" s="18" t="s">
        <v>363</v>
      </c>
      <c r="J8" s="18" t="s">
        <v>363</v>
      </c>
      <c r="K8" s="18" t="s">
        <v>363</v>
      </c>
      <c r="L8" s="55" t="s">
        <v>469</v>
      </c>
      <c r="M8" s="18" t="s">
        <v>253</v>
      </c>
      <c r="N8" s="56">
        <v>74</v>
      </c>
      <c r="O8" s="18" t="s">
        <v>465</v>
      </c>
      <c r="P8" s="18" t="s">
        <v>466</v>
      </c>
      <c r="Q8" s="18" t="s">
        <v>254</v>
      </c>
      <c r="R8" s="24" t="s">
        <v>257</v>
      </c>
      <c r="S8" s="24" t="s">
        <v>257</v>
      </c>
      <c r="T8" s="26" t="s">
        <v>472</v>
      </c>
      <c r="U8" s="26" t="s">
        <v>257</v>
      </c>
      <c r="V8" s="26" t="s">
        <v>257</v>
      </c>
      <c r="W8" s="26" t="s">
        <v>257</v>
      </c>
      <c r="X8" s="18" t="s">
        <v>473</v>
      </c>
      <c r="Y8" s="57">
        <v>7</v>
      </c>
      <c r="Z8" s="18" t="s">
        <v>474</v>
      </c>
      <c r="AA8" s="57">
        <v>7</v>
      </c>
      <c r="AB8" s="57" t="s">
        <v>257</v>
      </c>
      <c r="AC8" s="18" t="s">
        <v>475</v>
      </c>
      <c r="AD8" s="18" t="s">
        <v>257</v>
      </c>
      <c r="AE8" s="18" t="s">
        <v>257</v>
      </c>
      <c r="AF8" s="18" t="s">
        <v>257</v>
      </c>
      <c r="AG8" s="18" t="s">
        <v>257</v>
      </c>
      <c r="AH8" s="18" t="s">
        <v>257</v>
      </c>
      <c r="AI8" s="18">
        <v>48</v>
      </c>
      <c r="AJ8" s="18" t="s">
        <v>476</v>
      </c>
      <c r="AK8" s="18">
        <v>2</v>
      </c>
      <c r="AL8" s="18" t="s">
        <v>477</v>
      </c>
      <c r="AM8" s="55" t="s">
        <v>255</v>
      </c>
      <c r="AN8" s="57">
        <v>1.1499999999999999</v>
      </c>
      <c r="AO8" s="57" t="s">
        <v>478</v>
      </c>
      <c r="AP8" s="57" t="s">
        <v>479</v>
      </c>
      <c r="AQ8" s="56">
        <v>3</v>
      </c>
      <c r="AR8" s="57" t="s">
        <v>480</v>
      </c>
      <c r="AS8" s="57">
        <v>0.5</v>
      </c>
      <c r="AT8" s="57">
        <v>1.8</v>
      </c>
      <c r="AU8" s="57" t="s">
        <v>257</v>
      </c>
      <c r="AV8" s="57" t="s">
        <v>257</v>
      </c>
      <c r="AW8" s="18" t="s">
        <v>481</v>
      </c>
      <c r="AX8" s="18">
        <v>48</v>
      </c>
      <c r="AY8" s="18" t="s">
        <v>476</v>
      </c>
      <c r="AZ8" s="5" t="s">
        <v>257</v>
      </c>
      <c r="BA8" s="5" t="s">
        <v>257</v>
      </c>
      <c r="BB8" s="18" t="s">
        <v>482</v>
      </c>
      <c r="BC8" s="55" t="s">
        <v>256</v>
      </c>
      <c r="BD8" s="55">
        <f t="shared" si="0"/>
        <v>7.0552147239263799E-2</v>
      </c>
      <c r="BE8" s="55" t="s">
        <v>483</v>
      </c>
      <c r="BF8" s="18" t="s">
        <v>484</v>
      </c>
      <c r="BG8" s="56">
        <v>3</v>
      </c>
      <c r="BH8" s="57" t="s">
        <v>480</v>
      </c>
      <c r="BI8" s="55">
        <f t="shared" ref="BI8:BJ8" si="11">(AS8/1630)*100</f>
        <v>3.0674846625766874E-2</v>
      </c>
      <c r="BJ8" s="55">
        <f t="shared" si="11"/>
        <v>0.11042944785276074</v>
      </c>
      <c r="BK8" s="57" t="s">
        <v>257</v>
      </c>
      <c r="BL8" s="57" t="s">
        <v>257</v>
      </c>
      <c r="BM8" s="18" t="s">
        <v>481</v>
      </c>
      <c r="BN8" s="18">
        <v>48</v>
      </c>
      <c r="BO8" s="18" t="s">
        <v>476</v>
      </c>
      <c r="BP8" s="5" t="s">
        <v>257</v>
      </c>
      <c r="BQ8" s="5" t="s">
        <v>257</v>
      </c>
      <c r="BR8" s="18" t="s">
        <v>485</v>
      </c>
      <c r="BS8" s="55"/>
      <c r="BT8" s="55"/>
      <c r="BU8" s="55"/>
      <c r="BV8" s="18"/>
      <c r="BW8" s="18"/>
      <c r="BX8" s="18"/>
      <c r="BY8" s="55"/>
      <c r="BZ8" s="55"/>
      <c r="CA8" s="55"/>
      <c r="CB8" s="55"/>
      <c r="CC8" s="18"/>
      <c r="CD8" s="18"/>
      <c r="CE8" s="18"/>
      <c r="CF8" s="18"/>
      <c r="CG8" s="18"/>
      <c r="CH8" s="18"/>
      <c r="CI8" s="55"/>
      <c r="CJ8" s="55"/>
      <c r="CK8" s="55"/>
      <c r="CL8" s="18"/>
      <c r="CM8" s="18"/>
      <c r="CN8" s="18"/>
      <c r="CO8" s="55"/>
      <c r="CP8" s="55"/>
      <c r="CQ8" s="55"/>
      <c r="CR8" s="55"/>
      <c r="CS8" s="18"/>
      <c r="CT8" s="18"/>
      <c r="CU8" s="18"/>
      <c r="CV8" s="18"/>
      <c r="CW8" s="18"/>
      <c r="CX8" s="18"/>
      <c r="CY8" s="55"/>
      <c r="CZ8" s="55"/>
      <c r="DA8" s="55"/>
      <c r="DB8" s="18"/>
      <c r="DC8" s="18"/>
      <c r="DD8" s="18"/>
      <c r="DE8" s="55"/>
      <c r="DF8" s="55"/>
      <c r="DG8" s="55"/>
      <c r="DH8" s="55"/>
      <c r="DI8" s="18"/>
      <c r="DJ8" s="18"/>
      <c r="DK8" s="18"/>
      <c r="DL8" s="18"/>
      <c r="DM8" s="18"/>
      <c r="DN8" s="18"/>
      <c r="DO8" s="18"/>
      <c r="DP8" s="18"/>
      <c r="DQ8" s="18"/>
      <c r="DR8" s="55"/>
      <c r="DS8" s="18"/>
      <c r="DT8" s="18"/>
      <c r="DU8" s="18"/>
      <c r="DV8" s="18"/>
      <c r="DW8" s="18"/>
      <c r="DX8" s="18"/>
      <c r="DY8" s="18">
        <v>1</v>
      </c>
      <c r="DZ8" s="18"/>
      <c r="EA8" s="18"/>
      <c r="EB8" s="18"/>
      <c r="EC8" s="18"/>
      <c r="ED8" s="18"/>
      <c r="EE8" s="18"/>
      <c r="EF8" s="18"/>
      <c r="EG8" s="18"/>
      <c r="EH8" s="18" t="s">
        <v>486</v>
      </c>
      <c r="EI8" s="18" cm="1">
        <f t="array" ref="EI8">IF(SUMPRODUCT(--(DO8:DS8&lt;&gt;""))=0, 0,1)</f>
        <v>0</v>
      </c>
      <c r="EJ8" s="18" cm="1">
        <f t="array" ref="EJ8">IF(SUMPRODUCT(--(DT8:EG8&lt;&gt;""))=0, 0,1)</f>
        <v>1</v>
      </c>
      <c r="EK8" s="18" cm="1">
        <f t="array" ref="EK8">IF(SUMPRODUCT(--(EC8:EG8&lt;&gt;""))=0, 0,1)</f>
        <v>0</v>
      </c>
      <c r="EL8" s="18" cm="1">
        <f t="array" ref="EL8">IF(SUMPRODUCT(--(EE8:EG8&lt;&gt;""))=0, 0,1)</f>
        <v>0</v>
      </c>
      <c r="EM8" s="18">
        <f t="shared" si="3"/>
        <v>1</v>
      </c>
      <c r="EN8" s="18" t="str">
        <f t="shared" si="4"/>
        <v>NA</v>
      </c>
      <c r="EO8" s="18">
        <f t="shared" si="5"/>
        <v>1</v>
      </c>
      <c r="EP8" s="18" t="str">
        <f t="shared" si="6"/>
        <v>NA</v>
      </c>
      <c r="EQ8" s="18" t="str">
        <f t="shared" si="7"/>
        <v>NA</v>
      </c>
      <c r="ER8" s="58" t="s">
        <v>2080</v>
      </c>
      <c r="ES8" s="59">
        <v>43808</v>
      </c>
      <c r="ET8" s="18" t="s">
        <v>487</v>
      </c>
      <c r="EU8" s="18" t="s">
        <v>463</v>
      </c>
    </row>
    <row r="9" spans="1:151" ht="15.75" customHeight="1" x14ac:dyDescent="0.2">
      <c r="A9" s="5" t="s">
        <v>251</v>
      </c>
      <c r="B9" s="24" t="s">
        <v>461</v>
      </c>
      <c r="C9" s="26">
        <v>1</v>
      </c>
      <c r="D9" s="18" t="s">
        <v>495</v>
      </c>
      <c r="E9" s="18" t="s">
        <v>496</v>
      </c>
      <c r="F9" s="55" t="s">
        <v>2297</v>
      </c>
      <c r="G9" s="18" t="s">
        <v>467</v>
      </c>
      <c r="H9" s="18" t="s">
        <v>468</v>
      </c>
      <c r="I9" s="18" t="s">
        <v>363</v>
      </c>
      <c r="J9" s="18" t="s">
        <v>363</v>
      </c>
      <c r="K9" s="18" t="s">
        <v>363</v>
      </c>
      <c r="L9" s="55" t="s">
        <v>469</v>
      </c>
      <c r="M9" s="18" t="s">
        <v>253</v>
      </c>
      <c r="N9" s="56">
        <v>74</v>
      </c>
      <c r="O9" s="18" t="s">
        <v>465</v>
      </c>
      <c r="P9" s="18" t="s">
        <v>466</v>
      </c>
      <c r="Q9" s="18" t="s">
        <v>254</v>
      </c>
      <c r="R9" s="24" t="s">
        <v>257</v>
      </c>
      <c r="S9" s="24" t="s">
        <v>257</v>
      </c>
      <c r="T9" s="26" t="s">
        <v>472</v>
      </c>
      <c r="U9" s="26" t="s">
        <v>257</v>
      </c>
      <c r="V9" s="26" t="s">
        <v>257</v>
      </c>
      <c r="W9" s="26" t="s">
        <v>257</v>
      </c>
      <c r="X9" s="18" t="s">
        <v>473</v>
      </c>
      <c r="Y9" s="57">
        <v>108.6</v>
      </c>
      <c r="Z9" s="18" t="s">
        <v>474</v>
      </c>
      <c r="AA9" s="57">
        <v>108.6</v>
      </c>
      <c r="AB9" s="57" t="s">
        <v>257</v>
      </c>
      <c r="AC9" s="18" t="s">
        <v>475</v>
      </c>
      <c r="AD9" s="18" t="s">
        <v>257</v>
      </c>
      <c r="AE9" s="18" t="s">
        <v>257</v>
      </c>
      <c r="AF9" s="18" t="s">
        <v>257</v>
      </c>
      <c r="AG9" s="18" t="s">
        <v>257</v>
      </c>
      <c r="AH9" s="18" t="s">
        <v>257</v>
      </c>
      <c r="AI9" s="18">
        <v>48</v>
      </c>
      <c r="AJ9" s="18" t="s">
        <v>476</v>
      </c>
      <c r="AK9" s="18">
        <v>2</v>
      </c>
      <c r="AL9" s="18" t="s">
        <v>477</v>
      </c>
      <c r="AM9" s="55" t="s">
        <v>255</v>
      </c>
      <c r="AN9" s="57">
        <v>0</v>
      </c>
      <c r="AO9" s="57" t="s">
        <v>478</v>
      </c>
      <c r="AP9" s="57" t="s">
        <v>479</v>
      </c>
      <c r="AQ9" s="56">
        <v>3</v>
      </c>
      <c r="AR9" s="57" t="s">
        <v>480</v>
      </c>
      <c r="AS9" s="57">
        <v>0</v>
      </c>
      <c r="AT9" s="57">
        <v>0</v>
      </c>
      <c r="AU9" s="57" t="s">
        <v>257</v>
      </c>
      <c r="AV9" s="57" t="s">
        <v>257</v>
      </c>
      <c r="AW9" s="18" t="s">
        <v>481</v>
      </c>
      <c r="AX9" s="18">
        <v>48</v>
      </c>
      <c r="AY9" s="18" t="s">
        <v>476</v>
      </c>
      <c r="AZ9" s="5" t="s">
        <v>257</v>
      </c>
      <c r="BA9" s="5" t="s">
        <v>257</v>
      </c>
      <c r="BB9" s="18" t="s">
        <v>482</v>
      </c>
      <c r="BC9" s="55" t="s">
        <v>256</v>
      </c>
      <c r="BD9" s="55">
        <f t="shared" si="0"/>
        <v>0</v>
      </c>
      <c r="BE9" s="55" t="s">
        <v>483</v>
      </c>
      <c r="BF9" s="18" t="s">
        <v>484</v>
      </c>
      <c r="BG9" s="56">
        <v>3</v>
      </c>
      <c r="BH9" s="57" t="s">
        <v>480</v>
      </c>
      <c r="BI9" s="55">
        <f t="shared" ref="BI9:BJ9" si="12">(AS9/1630)*100</f>
        <v>0</v>
      </c>
      <c r="BJ9" s="55">
        <f t="shared" si="12"/>
        <v>0</v>
      </c>
      <c r="BK9" s="57" t="s">
        <v>257</v>
      </c>
      <c r="BL9" s="57" t="s">
        <v>257</v>
      </c>
      <c r="BM9" s="18" t="s">
        <v>481</v>
      </c>
      <c r="BN9" s="18">
        <v>48</v>
      </c>
      <c r="BO9" s="18" t="s">
        <v>476</v>
      </c>
      <c r="BP9" s="5" t="s">
        <v>257</v>
      </c>
      <c r="BQ9" s="5" t="s">
        <v>257</v>
      </c>
      <c r="BR9" s="18" t="s">
        <v>485</v>
      </c>
      <c r="BS9" s="55"/>
      <c r="BT9" s="55"/>
      <c r="BU9" s="55"/>
      <c r="BV9" s="18"/>
      <c r="BW9" s="18"/>
      <c r="BX9" s="18"/>
      <c r="BY9" s="55"/>
      <c r="BZ9" s="55"/>
      <c r="CA9" s="55"/>
      <c r="CB9" s="55"/>
      <c r="CC9" s="18"/>
      <c r="CD9" s="18"/>
      <c r="CE9" s="18"/>
      <c r="CF9" s="18"/>
      <c r="CG9" s="18"/>
      <c r="CH9" s="18"/>
      <c r="CI9" s="55"/>
      <c r="CJ9" s="55"/>
      <c r="CK9" s="55"/>
      <c r="CL9" s="18"/>
      <c r="CM9" s="18"/>
      <c r="CN9" s="18"/>
      <c r="CO9" s="55"/>
      <c r="CP9" s="55"/>
      <c r="CQ9" s="55"/>
      <c r="CR9" s="55"/>
      <c r="CS9" s="18"/>
      <c r="CT9" s="18"/>
      <c r="CU9" s="18"/>
      <c r="CV9" s="18"/>
      <c r="CW9" s="18"/>
      <c r="CX9" s="18"/>
      <c r="CY9" s="55"/>
      <c r="CZ9" s="55"/>
      <c r="DA9" s="55"/>
      <c r="DB9" s="18"/>
      <c r="DC9" s="18"/>
      <c r="DD9" s="18"/>
      <c r="DE9" s="55"/>
      <c r="DF9" s="55"/>
      <c r="DG9" s="55"/>
      <c r="DH9" s="55"/>
      <c r="DI9" s="18"/>
      <c r="DJ9" s="18"/>
      <c r="DK9" s="18"/>
      <c r="DL9" s="18"/>
      <c r="DM9" s="18"/>
      <c r="DN9" s="18"/>
      <c r="DO9" s="18"/>
      <c r="DP9" s="18"/>
      <c r="DQ9" s="18"/>
      <c r="DR9" s="55"/>
      <c r="DS9" s="18"/>
      <c r="DT9" s="18"/>
      <c r="DU9" s="18"/>
      <c r="DV9" s="18"/>
      <c r="DW9" s="18"/>
      <c r="DX9" s="18"/>
      <c r="DY9" s="18">
        <v>1</v>
      </c>
      <c r="DZ9" s="18"/>
      <c r="EA9" s="18"/>
      <c r="EB9" s="18"/>
      <c r="EC9" s="18"/>
      <c r="ED9" s="18"/>
      <c r="EE9" s="18"/>
      <c r="EF9" s="18"/>
      <c r="EG9" s="18"/>
      <c r="EH9" s="60" t="s">
        <v>486</v>
      </c>
      <c r="EI9" s="18" cm="1">
        <f t="array" ref="EI9">IF(SUMPRODUCT(--(DO9:DS9&lt;&gt;""))=0, 0,1)</f>
        <v>0</v>
      </c>
      <c r="EJ9" s="18" cm="1">
        <f t="array" ref="EJ9">IF(SUMPRODUCT(--(DT9:EG9&lt;&gt;""))=0, 0,1)</f>
        <v>1</v>
      </c>
      <c r="EK9" s="18" cm="1">
        <f t="array" ref="EK9">IF(SUMPRODUCT(--(EC9:EG9&lt;&gt;""))=0, 0,1)</f>
        <v>0</v>
      </c>
      <c r="EL9" s="18" cm="1">
        <f t="array" ref="EL9">IF(SUMPRODUCT(--(EE9:EG9&lt;&gt;""))=0, 0,1)</f>
        <v>0</v>
      </c>
      <c r="EM9" s="18">
        <f t="shared" si="3"/>
        <v>1</v>
      </c>
      <c r="EN9" s="18" t="str">
        <f t="shared" si="4"/>
        <v>NA</v>
      </c>
      <c r="EO9" s="18">
        <f t="shared" si="5"/>
        <v>1</v>
      </c>
      <c r="EP9" s="18" t="str">
        <f t="shared" si="6"/>
        <v>NA</v>
      </c>
      <c r="EQ9" s="18" t="str">
        <f t="shared" si="7"/>
        <v>NA</v>
      </c>
      <c r="ER9" s="58" t="s">
        <v>2080</v>
      </c>
      <c r="ES9" s="59">
        <v>43808</v>
      </c>
      <c r="ET9" s="18" t="s">
        <v>487</v>
      </c>
      <c r="EU9" s="18" t="s">
        <v>463</v>
      </c>
    </row>
    <row r="10" spans="1:151" ht="15.75" customHeight="1" x14ac:dyDescent="0.2">
      <c r="A10" s="5" t="s">
        <v>251</v>
      </c>
      <c r="B10" s="24" t="s">
        <v>461</v>
      </c>
      <c r="C10" s="26">
        <v>1</v>
      </c>
      <c r="D10" s="18" t="s">
        <v>495</v>
      </c>
      <c r="E10" s="18" t="s">
        <v>497</v>
      </c>
      <c r="F10" s="55" t="s">
        <v>2297</v>
      </c>
      <c r="G10" s="18" t="s">
        <v>467</v>
      </c>
      <c r="H10" s="18" t="s">
        <v>468</v>
      </c>
      <c r="I10" s="18" t="s">
        <v>363</v>
      </c>
      <c r="J10" s="18" t="s">
        <v>363</v>
      </c>
      <c r="K10" s="18" t="s">
        <v>363</v>
      </c>
      <c r="L10" s="55" t="s">
        <v>469</v>
      </c>
      <c r="M10" s="18" t="s">
        <v>253</v>
      </c>
      <c r="N10" s="56">
        <v>74</v>
      </c>
      <c r="O10" s="18" t="s">
        <v>465</v>
      </c>
      <c r="P10" s="18" t="s">
        <v>466</v>
      </c>
      <c r="Q10" s="18" t="s">
        <v>254</v>
      </c>
      <c r="R10" s="24" t="s">
        <v>257</v>
      </c>
      <c r="S10" s="24" t="s">
        <v>257</v>
      </c>
      <c r="T10" s="26" t="s">
        <v>472</v>
      </c>
      <c r="U10" s="26" t="s">
        <v>257</v>
      </c>
      <c r="V10" s="26" t="s">
        <v>257</v>
      </c>
      <c r="W10" s="26" t="s">
        <v>257</v>
      </c>
      <c r="X10" s="18" t="s">
        <v>473</v>
      </c>
      <c r="Y10" s="57">
        <v>325.60000000000002</v>
      </c>
      <c r="Z10" s="18" t="s">
        <v>474</v>
      </c>
      <c r="AA10" s="57">
        <v>325.60000000000002</v>
      </c>
      <c r="AB10" s="57" t="s">
        <v>257</v>
      </c>
      <c r="AC10" s="18" t="s">
        <v>475</v>
      </c>
      <c r="AD10" s="18" t="s">
        <v>257</v>
      </c>
      <c r="AE10" s="18" t="s">
        <v>257</v>
      </c>
      <c r="AF10" s="18" t="s">
        <v>257</v>
      </c>
      <c r="AG10" s="18" t="s">
        <v>257</v>
      </c>
      <c r="AH10" s="18" t="s">
        <v>257</v>
      </c>
      <c r="AI10" s="18">
        <v>48</v>
      </c>
      <c r="AJ10" s="18" t="s">
        <v>476</v>
      </c>
      <c r="AK10" s="18">
        <v>2</v>
      </c>
      <c r="AL10" s="18" t="s">
        <v>477</v>
      </c>
      <c r="AM10" s="55" t="s">
        <v>255</v>
      </c>
      <c r="AN10" s="57">
        <v>0</v>
      </c>
      <c r="AO10" s="57" t="s">
        <v>478</v>
      </c>
      <c r="AP10" s="57" t="s">
        <v>479</v>
      </c>
      <c r="AQ10" s="56">
        <v>3</v>
      </c>
      <c r="AR10" s="57" t="s">
        <v>480</v>
      </c>
      <c r="AS10" s="57">
        <v>0</v>
      </c>
      <c r="AT10" s="57">
        <v>0</v>
      </c>
      <c r="AU10" s="57" t="s">
        <v>257</v>
      </c>
      <c r="AV10" s="57" t="s">
        <v>257</v>
      </c>
      <c r="AW10" s="18" t="s">
        <v>481</v>
      </c>
      <c r="AX10" s="18">
        <v>48</v>
      </c>
      <c r="AY10" s="18" t="s">
        <v>476</v>
      </c>
      <c r="AZ10" s="5" t="s">
        <v>257</v>
      </c>
      <c r="BA10" s="5" t="s">
        <v>257</v>
      </c>
      <c r="BB10" s="18" t="s">
        <v>482</v>
      </c>
      <c r="BC10" s="55" t="s">
        <v>256</v>
      </c>
      <c r="BD10" s="55">
        <f t="shared" si="0"/>
        <v>0</v>
      </c>
      <c r="BE10" s="55" t="s">
        <v>483</v>
      </c>
      <c r="BF10" s="18" t="s">
        <v>484</v>
      </c>
      <c r="BG10" s="56">
        <v>3</v>
      </c>
      <c r="BH10" s="57" t="s">
        <v>480</v>
      </c>
      <c r="BI10" s="55">
        <f t="shared" ref="BI10:BJ10" si="13">(AS10/1630)*100</f>
        <v>0</v>
      </c>
      <c r="BJ10" s="55">
        <f t="shared" si="13"/>
        <v>0</v>
      </c>
      <c r="BK10" s="57" t="s">
        <v>257</v>
      </c>
      <c r="BL10" s="57" t="s">
        <v>257</v>
      </c>
      <c r="BM10" s="18" t="s">
        <v>481</v>
      </c>
      <c r="BN10" s="18">
        <v>48</v>
      </c>
      <c r="BO10" s="18" t="s">
        <v>476</v>
      </c>
      <c r="BP10" s="5" t="s">
        <v>257</v>
      </c>
      <c r="BQ10" s="5" t="s">
        <v>257</v>
      </c>
      <c r="BR10" s="18" t="s">
        <v>485</v>
      </c>
      <c r="BS10" s="55"/>
      <c r="BT10" s="55"/>
      <c r="BU10" s="55"/>
      <c r="BV10" s="18"/>
      <c r="BW10" s="18"/>
      <c r="BX10" s="18"/>
      <c r="BY10" s="55"/>
      <c r="BZ10" s="55"/>
      <c r="CA10" s="55"/>
      <c r="CB10" s="55"/>
      <c r="CC10" s="18"/>
      <c r="CD10" s="18"/>
      <c r="CE10" s="18"/>
      <c r="CF10" s="18"/>
      <c r="CG10" s="18"/>
      <c r="CH10" s="18"/>
      <c r="CI10" s="55"/>
      <c r="CJ10" s="55"/>
      <c r="CK10" s="55"/>
      <c r="CL10" s="18"/>
      <c r="CM10" s="18"/>
      <c r="CN10" s="18"/>
      <c r="CO10" s="55"/>
      <c r="CP10" s="55"/>
      <c r="CQ10" s="55"/>
      <c r="CR10" s="55"/>
      <c r="CS10" s="18"/>
      <c r="CT10" s="18"/>
      <c r="CU10" s="18"/>
      <c r="CV10" s="18"/>
      <c r="CW10" s="18"/>
      <c r="CX10" s="18"/>
      <c r="CY10" s="55"/>
      <c r="CZ10" s="55"/>
      <c r="DA10" s="55"/>
      <c r="DB10" s="18"/>
      <c r="DC10" s="18"/>
      <c r="DD10" s="18"/>
      <c r="DE10" s="55"/>
      <c r="DF10" s="55"/>
      <c r="DG10" s="55"/>
      <c r="DH10" s="55"/>
      <c r="DI10" s="18"/>
      <c r="DJ10" s="18"/>
      <c r="DK10" s="18"/>
      <c r="DL10" s="18"/>
      <c r="DM10" s="18"/>
      <c r="DN10" s="18"/>
      <c r="DO10" s="18"/>
      <c r="DP10" s="18"/>
      <c r="DQ10" s="18"/>
      <c r="DR10" s="55"/>
      <c r="DS10" s="18"/>
      <c r="DT10" s="18"/>
      <c r="DU10" s="18"/>
      <c r="DV10" s="18"/>
      <c r="DW10" s="18"/>
      <c r="DX10" s="18"/>
      <c r="DY10" s="18">
        <v>1</v>
      </c>
      <c r="DZ10" s="18"/>
      <c r="EA10" s="18"/>
      <c r="EB10" s="18"/>
      <c r="EC10" s="18"/>
      <c r="ED10" s="18"/>
      <c r="EE10" s="18"/>
      <c r="EF10" s="18"/>
      <c r="EG10" s="18"/>
      <c r="EH10" s="18" t="s">
        <v>486</v>
      </c>
      <c r="EI10" s="18" cm="1">
        <f t="array" ref="EI10">IF(SUMPRODUCT(--(DO10:DS10&lt;&gt;""))=0, 0,1)</f>
        <v>0</v>
      </c>
      <c r="EJ10" s="18" cm="1">
        <f t="array" ref="EJ10">IF(SUMPRODUCT(--(DT10:EG10&lt;&gt;""))=0, 0,1)</f>
        <v>1</v>
      </c>
      <c r="EK10" s="18" cm="1">
        <f t="array" ref="EK10">IF(SUMPRODUCT(--(EC10:EG10&lt;&gt;""))=0, 0,1)</f>
        <v>0</v>
      </c>
      <c r="EL10" s="18" cm="1">
        <f t="array" ref="EL10">IF(SUMPRODUCT(--(EE10:EG10&lt;&gt;""))=0, 0,1)</f>
        <v>0</v>
      </c>
      <c r="EM10" s="18">
        <f t="shared" si="3"/>
        <v>1</v>
      </c>
      <c r="EN10" s="18" t="str">
        <f t="shared" si="4"/>
        <v>NA</v>
      </c>
      <c r="EO10" s="18">
        <f t="shared" si="5"/>
        <v>1</v>
      </c>
      <c r="EP10" s="18" t="str">
        <f t="shared" si="6"/>
        <v>NA</v>
      </c>
      <c r="EQ10" s="18" t="str">
        <f t="shared" si="7"/>
        <v>NA</v>
      </c>
      <c r="ER10" s="58" t="s">
        <v>2080</v>
      </c>
      <c r="ES10" s="59">
        <v>43808</v>
      </c>
      <c r="ET10" s="18" t="s">
        <v>487</v>
      </c>
      <c r="EU10" s="18" t="s">
        <v>463</v>
      </c>
    </row>
    <row r="11" spans="1:151" ht="15.75" customHeight="1" x14ac:dyDescent="0.2">
      <c r="A11" s="5" t="s">
        <v>251</v>
      </c>
      <c r="B11" s="24" t="s">
        <v>461</v>
      </c>
      <c r="C11" s="26">
        <v>1</v>
      </c>
      <c r="D11" s="18" t="s">
        <v>470</v>
      </c>
      <c r="E11" s="18" t="s">
        <v>499</v>
      </c>
      <c r="F11" s="55" t="s">
        <v>2297</v>
      </c>
      <c r="G11" s="18" t="s">
        <v>467</v>
      </c>
      <c r="H11" s="18" t="s">
        <v>468</v>
      </c>
      <c r="I11" s="18" t="s">
        <v>363</v>
      </c>
      <c r="J11" s="18" t="s">
        <v>363</v>
      </c>
      <c r="K11" s="18" t="s">
        <v>363</v>
      </c>
      <c r="L11" s="18" t="s">
        <v>498</v>
      </c>
      <c r="M11" s="18" t="s">
        <v>253</v>
      </c>
      <c r="N11" s="56">
        <v>74</v>
      </c>
      <c r="O11" s="18" t="s">
        <v>465</v>
      </c>
      <c r="P11" s="18" t="s">
        <v>466</v>
      </c>
      <c r="Q11" s="18" t="s">
        <v>254</v>
      </c>
      <c r="R11" s="24" t="s">
        <v>257</v>
      </c>
      <c r="S11" s="24" t="s">
        <v>257</v>
      </c>
      <c r="T11" s="26" t="s">
        <v>472</v>
      </c>
      <c r="U11" s="26" t="s">
        <v>257</v>
      </c>
      <c r="V11" s="26" t="s">
        <v>257</v>
      </c>
      <c r="W11" s="26" t="s">
        <v>257</v>
      </c>
      <c r="X11" s="18" t="s">
        <v>473</v>
      </c>
      <c r="Y11" s="57">
        <v>0.85499999999999998</v>
      </c>
      <c r="Z11" s="18" t="s">
        <v>474</v>
      </c>
      <c r="AA11" s="57">
        <v>0.85499999999999998</v>
      </c>
      <c r="AB11" s="57" t="s">
        <v>257</v>
      </c>
      <c r="AC11" s="18" t="s">
        <v>479</v>
      </c>
      <c r="AD11" s="18">
        <v>2</v>
      </c>
      <c r="AE11" s="18" t="s">
        <v>500</v>
      </c>
      <c r="AF11" s="57">
        <v>0.4879036790187179</v>
      </c>
      <c r="AG11" s="57">
        <v>0.4879036790187179</v>
      </c>
      <c r="AH11" s="18" t="s">
        <v>501</v>
      </c>
      <c r="AI11" s="18">
        <v>48</v>
      </c>
      <c r="AJ11" s="18" t="s">
        <v>476</v>
      </c>
      <c r="AK11" s="18">
        <v>2</v>
      </c>
      <c r="AL11" s="18" t="s">
        <v>477</v>
      </c>
      <c r="AM11" s="55" t="s">
        <v>255</v>
      </c>
      <c r="AN11" s="57">
        <v>26.7</v>
      </c>
      <c r="AO11" s="57" t="s">
        <v>478</v>
      </c>
      <c r="AP11" s="57" t="s">
        <v>479</v>
      </c>
      <c r="AQ11" s="56">
        <v>6</v>
      </c>
      <c r="AR11" s="57" t="s">
        <v>480</v>
      </c>
      <c r="AS11" s="57">
        <v>18.600000000000001</v>
      </c>
      <c r="AT11" s="57">
        <v>34.799999999999997</v>
      </c>
      <c r="AU11" s="57" t="s">
        <v>257</v>
      </c>
      <c r="AV11" s="57" t="s">
        <v>257</v>
      </c>
      <c r="AW11" s="18" t="s">
        <v>481</v>
      </c>
      <c r="AX11" s="18">
        <v>48</v>
      </c>
      <c r="AY11" s="18" t="s">
        <v>476</v>
      </c>
      <c r="AZ11" s="5" t="s">
        <v>257</v>
      </c>
      <c r="BA11" s="5" t="s">
        <v>257</v>
      </c>
      <c r="BB11" s="18" t="s">
        <v>502</v>
      </c>
      <c r="BC11" s="55" t="s">
        <v>256</v>
      </c>
      <c r="BD11" s="55">
        <f t="shared" si="0"/>
        <v>1.6380368098159508</v>
      </c>
      <c r="BE11" s="55" t="s">
        <v>483</v>
      </c>
      <c r="BF11" s="18" t="s">
        <v>484</v>
      </c>
      <c r="BG11" s="56">
        <v>6</v>
      </c>
      <c r="BH11" s="57" t="s">
        <v>480</v>
      </c>
      <c r="BI11" s="55">
        <f t="shared" ref="BI11:BJ11" si="14">(AS11/1630)*100</f>
        <v>1.1411042944785277</v>
      </c>
      <c r="BJ11" s="55">
        <f t="shared" si="14"/>
        <v>2.1349693251533743</v>
      </c>
      <c r="BK11" s="57" t="s">
        <v>257</v>
      </c>
      <c r="BL11" s="57" t="s">
        <v>257</v>
      </c>
      <c r="BM11" s="18" t="s">
        <v>481</v>
      </c>
      <c r="BN11" s="18">
        <v>48</v>
      </c>
      <c r="BO11" s="18" t="s">
        <v>476</v>
      </c>
      <c r="BP11" s="5" t="s">
        <v>257</v>
      </c>
      <c r="BQ11" s="5" t="s">
        <v>257</v>
      </c>
      <c r="BR11" s="18" t="s">
        <v>485</v>
      </c>
      <c r="BS11" s="55"/>
      <c r="BT11" s="18"/>
      <c r="BU11" s="55"/>
      <c r="BV11" s="18"/>
      <c r="BW11" s="18"/>
      <c r="BX11" s="18"/>
      <c r="BY11" s="18"/>
      <c r="BZ11" s="55"/>
      <c r="CA11" s="55"/>
      <c r="CB11" s="55"/>
      <c r="CC11" s="18"/>
      <c r="CD11" s="18"/>
      <c r="CE11" s="18"/>
      <c r="CF11" s="18"/>
      <c r="CG11" s="18"/>
      <c r="CH11" s="18"/>
      <c r="CI11" s="55"/>
      <c r="CJ11" s="18"/>
      <c r="CK11" s="55"/>
      <c r="CL11" s="18"/>
      <c r="CM11" s="18"/>
      <c r="CN11" s="18"/>
      <c r="CO11" s="18"/>
      <c r="CP11" s="55"/>
      <c r="CQ11" s="55"/>
      <c r="CR11" s="55"/>
      <c r="CS11" s="18"/>
      <c r="CT11" s="18"/>
      <c r="CU11" s="18"/>
      <c r="CV11" s="18"/>
      <c r="CW11" s="18"/>
      <c r="CX11" s="18"/>
      <c r="CY11" s="55"/>
      <c r="CZ11" s="18"/>
      <c r="DA11" s="55"/>
      <c r="DB11" s="18"/>
      <c r="DC11" s="18"/>
      <c r="DD11" s="18"/>
      <c r="DE11" s="18"/>
      <c r="DF11" s="55"/>
      <c r="DG11" s="55"/>
      <c r="DH11" s="55"/>
      <c r="DI11" s="18"/>
      <c r="DJ11" s="18"/>
      <c r="DK11" s="18"/>
      <c r="DL11" s="18"/>
      <c r="DM11" s="18"/>
      <c r="DN11" s="18"/>
      <c r="DO11" s="18"/>
      <c r="DP11" s="18"/>
      <c r="DQ11" s="18"/>
      <c r="DR11" s="18"/>
      <c r="DS11" s="18"/>
      <c r="DT11" s="18"/>
      <c r="DU11" s="18"/>
      <c r="DV11" s="18"/>
      <c r="DW11" s="18"/>
      <c r="DX11" s="18"/>
      <c r="DY11" s="18">
        <v>0</v>
      </c>
      <c r="DZ11" s="18"/>
      <c r="EA11" s="18"/>
      <c r="EB11" s="18"/>
      <c r="EC11" s="18"/>
      <c r="ED11" s="18"/>
      <c r="EE11" s="18"/>
      <c r="EF11" s="18"/>
      <c r="EG11" s="18"/>
      <c r="EH11" s="18" t="s">
        <v>486</v>
      </c>
      <c r="EI11" s="18" cm="1">
        <f t="array" ref="EI11">IF(SUMPRODUCT(--(DO11:DS11&lt;&gt;""))=0, 0,1)</f>
        <v>0</v>
      </c>
      <c r="EJ11" s="18" cm="1">
        <f t="array" ref="EJ11">IF(SUMPRODUCT(--(DT11:EG11&lt;&gt;""))=0, 0,1)</f>
        <v>1</v>
      </c>
      <c r="EK11" s="18" cm="1">
        <f t="array" ref="EK11">IF(SUMPRODUCT(--(EC11:EG11&lt;&gt;""))=0, 0,1)</f>
        <v>0</v>
      </c>
      <c r="EL11" s="18" cm="1">
        <f t="array" ref="EL11">IF(SUMPRODUCT(--(EE11:EG11&lt;&gt;""))=0, 0,1)</f>
        <v>0</v>
      </c>
      <c r="EM11" s="18">
        <f t="shared" si="3"/>
        <v>0</v>
      </c>
      <c r="EN11" s="18" t="str">
        <f t="shared" si="4"/>
        <v>NA</v>
      </c>
      <c r="EO11" s="18">
        <f t="shared" si="5"/>
        <v>0</v>
      </c>
      <c r="EP11" s="18" t="str">
        <f t="shared" si="6"/>
        <v>NA</v>
      </c>
      <c r="EQ11" s="18" t="str">
        <f t="shared" si="7"/>
        <v>NA</v>
      </c>
      <c r="ER11" s="58" t="s">
        <v>2080</v>
      </c>
      <c r="ES11" s="59">
        <v>43808</v>
      </c>
      <c r="ET11" s="18" t="s">
        <v>487</v>
      </c>
      <c r="EU11" s="18" t="s">
        <v>463</v>
      </c>
    </row>
    <row r="12" spans="1:151" ht="15.75" customHeight="1" x14ac:dyDescent="0.2">
      <c r="A12" s="5" t="s">
        <v>251</v>
      </c>
      <c r="B12" s="24" t="s">
        <v>461</v>
      </c>
      <c r="C12" s="26">
        <v>1</v>
      </c>
      <c r="D12" s="18" t="s">
        <v>489</v>
      </c>
      <c r="E12" s="18" t="s">
        <v>503</v>
      </c>
      <c r="F12" s="55" t="s">
        <v>2297</v>
      </c>
      <c r="G12" s="18" t="s">
        <v>467</v>
      </c>
      <c r="H12" s="18" t="s">
        <v>468</v>
      </c>
      <c r="I12" s="18" t="s">
        <v>363</v>
      </c>
      <c r="J12" s="18" t="s">
        <v>363</v>
      </c>
      <c r="K12" s="18" t="s">
        <v>363</v>
      </c>
      <c r="L12" s="18" t="s">
        <v>498</v>
      </c>
      <c r="M12" s="18" t="s">
        <v>253</v>
      </c>
      <c r="N12" s="56">
        <v>74</v>
      </c>
      <c r="O12" s="18" t="s">
        <v>465</v>
      </c>
      <c r="P12" s="18" t="s">
        <v>466</v>
      </c>
      <c r="Q12" s="18" t="s">
        <v>254</v>
      </c>
      <c r="R12" s="24" t="s">
        <v>257</v>
      </c>
      <c r="S12" s="24" t="s">
        <v>257</v>
      </c>
      <c r="T12" s="26" t="s">
        <v>472</v>
      </c>
      <c r="U12" s="26" t="s">
        <v>257</v>
      </c>
      <c r="V12" s="26" t="s">
        <v>257</v>
      </c>
      <c r="W12" s="26" t="s">
        <v>257</v>
      </c>
      <c r="X12" s="18" t="s">
        <v>473</v>
      </c>
      <c r="Y12" s="57">
        <v>3.1</v>
      </c>
      <c r="Z12" s="18" t="s">
        <v>474</v>
      </c>
      <c r="AA12" s="57">
        <v>3.1</v>
      </c>
      <c r="AB12" s="57" t="s">
        <v>257</v>
      </c>
      <c r="AC12" s="18" t="s">
        <v>479</v>
      </c>
      <c r="AD12" s="18">
        <v>2</v>
      </c>
      <c r="AE12" s="18" t="s">
        <v>500</v>
      </c>
      <c r="AF12" s="57">
        <v>0</v>
      </c>
      <c r="AG12" s="57">
        <v>0</v>
      </c>
      <c r="AH12" s="18" t="s">
        <v>501</v>
      </c>
      <c r="AI12" s="18">
        <v>48</v>
      </c>
      <c r="AJ12" s="18" t="s">
        <v>476</v>
      </c>
      <c r="AK12" s="18">
        <v>2</v>
      </c>
      <c r="AL12" s="18" t="s">
        <v>477</v>
      </c>
      <c r="AM12" s="55" t="s">
        <v>255</v>
      </c>
      <c r="AN12" s="57">
        <v>4.3</v>
      </c>
      <c r="AO12" s="57" t="s">
        <v>478</v>
      </c>
      <c r="AP12" s="57" t="s">
        <v>479</v>
      </c>
      <c r="AQ12" s="56">
        <v>6</v>
      </c>
      <c r="AR12" s="57" t="s">
        <v>480</v>
      </c>
      <c r="AS12" s="57">
        <v>3.3999999999999995</v>
      </c>
      <c r="AT12" s="57">
        <v>5.2</v>
      </c>
      <c r="AU12" s="57" t="s">
        <v>257</v>
      </c>
      <c r="AV12" s="57" t="s">
        <v>257</v>
      </c>
      <c r="AW12" s="18" t="s">
        <v>481</v>
      </c>
      <c r="AX12" s="18">
        <v>48</v>
      </c>
      <c r="AY12" s="18" t="s">
        <v>476</v>
      </c>
      <c r="AZ12" s="5" t="s">
        <v>257</v>
      </c>
      <c r="BA12" s="5" t="s">
        <v>257</v>
      </c>
      <c r="BB12" s="18" t="s">
        <v>502</v>
      </c>
      <c r="BC12" s="55" t="s">
        <v>256</v>
      </c>
      <c r="BD12" s="55">
        <f t="shared" si="0"/>
        <v>0.26380368098159507</v>
      </c>
      <c r="BE12" s="55" t="s">
        <v>483</v>
      </c>
      <c r="BF12" s="18" t="s">
        <v>484</v>
      </c>
      <c r="BG12" s="56">
        <v>6</v>
      </c>
      <c r="BH12" s="57" t="s">
        <v>480</v>
      </c>
      <c r="BI12" s="55">
        <f t="shared" ref="BI12:BJ12" si="15">(AS12/1630)*100</f>
        <v>0.20858895705521469</v>
      </c>
      <c r="BJ12" s="55">
        <f t="shared" si="15"/>
        <v>0.31901840490797545</v>
      </c>
      <c r="BK12" s="57" t="s">
        <v>257</v>
      </c>
      <c r="BL12" s="57" t="s">
        <v>257</v>
      </c>
      <c r="BM12" s="18" t="s">
        <v>481</v>
      </c>
      <c r="BN12" s="18">
        <v>48</v>
      </c>
      <c r="BO12" s="18" t="s">
        <v>476</v>
      </c>
      <c r="BP12" s="5" t="s">
        <v>257</v>
      </c>
      <c r="BQ12" s="5" t="s">
        <v>257</v>
      </c>
      <c r="BR12" s="18" t="s">
        <v>485</v>
      </c>
      <c r="BS12" s="55"/>
      <c r="BT12" s="18"/>
      <c r="BU12" s="55"/>
      <c r="BV12" s="18"/>
      <c r="BW12" s="18"/>
      <c r="BX12" s="18"/>
      <c r="BY12" s="18"/>
      <c r="BZ12" s="55"/>
      <c r="CA12" s="55"/>
      <c r="CB12" s="55"/>
      <c r="CC12" s="18"/>
      <c r="CD12" s="18"/>
      <c r="CE12" s="18"/>
      <c r="CF12" s="18"/>
      <c r="CG12" s="18"/>
      <c r="CH12" s="18"/>
      <c r="CI12" s="55"/>
      <c r="CJ12" s="18"/>
      <c r="CK12" s="55"/>
      <c r="CL12" s="18"/>
      <c r="CM12" s="18"/>
      <c r="CN12" s="18"/>
      <c r="CO12" s="18"/>
      <c r="CP12" s="55"/>
      <c r="CQ12" s="55"/>
      <c r="CR12" s="55"/>
      <c r="CS12" s="18"/>
      <c r="CT12" s="18"/>
      <c r="CU12" s="18"/>
      <c r="CV12" s="18"/>
      <c r="CW12" s="18"/>
      <c r="CX12" s="18"/>
      <c r="CY12" s="55"/>
      <c r="CZ12" s="18"/>
      <c r="DA12" s="55"/>
      <c r="DB12" s="18"/>
      <c r="DC12" s="18"/>
      <c r="DD12" s="18"/>
      <c r="DE12" s="18"/>
      <c r="DF12" s="55"/>
      <c r="DG12" s="55"/>
      <c r="DH12" s="55"/>
      <c r="DI12" s="18"/>
      <c r="DJ12" s="18"/>
      <c r="DK12" s="18"/>
      <c r="DL12" s="18"/>
      <c r="DM12" s="18"/>
      <c r="DN12" s="18"/>
      <c r="DO12" s="18"/>
      <c r="DP12" s="18"/>
      <c r="DQ12" s="18"/>
      <c r="DR12" s="18"/>
      <c r="DS12" s="18"/>
      <c r="DT12" s="18"/>
      <c r="DU12" s="18"/>
      <c r="DV12" s="18"/>
      <c r="DW12" s="18"/>
      <c r="DX12" s="18"/>
      <c r="DY12" s="18">
        <v>1</v>
      </c>
      <c r="DZ12" s="18"/>
      <c r="EA12" s="18"/>
      <c r="EB12" s="18"/>
      <c r="EC12" s="18"/>
      <c r="ED12" s="18"/>
      <c r="EE12" s="18"/>
      <c r="EF12" s="18"/>
      <c r="EG12" s="18"/>
      <c r="EH12" s="18" t="s">
        <v>486</v>
      </c>
      <c r="EI12" s="18" cm="1">
        <f t="array" ref="EI12">IF(SUMPRODUCT(--(DO12:DS12&lt;&gt;""))=0, 0,1)</f>
        <v>0</v>
      </c>
      <c r="EJ12" s="18" cm="1">
        <f t="array" ref="EJ12">IF(SUMPRODUCT(--(DT12:EG12&lt;&gt;""))=0, 0,1)</f>
        <v>1</v>
      </c>
      <c r="EK12" s="18" cm="1">
        <f t="array" ref="EK12">IF(SUMPRODUCT(--(EC12:EG12&lt;&gt;""))=0, 0,1)</f>
        <v>0</v>
      </c>
      <c r="EL12" s="18" cm="1">
        <f t="array" ref="EL12">IF(SUMPRODUCT(--(EE12:EG12&lt;&gt;""))=0, 0,1)</f>
        <v>0</v>
      </c>
      <c r="EM12" s="18">
        <f t="shared" si="3"/>
        <v>1</v>
      </c>
      <c r="EN12" s="18" t="str">
        <f t="shared" si="4"/>
        <v>NA</v>
      </c>
      <c r="EO12" s="18">
        <f t="shared" si="5"/>
        <v>1</v>
      </c>
      <c r="EP12" s="18" t="str">
        <f t="shared" si="6"/>
        <v>NA</v>
      </c>
      <c r="EQ12" s="18" t="str">
        <f t="shared" si="7"/>
        <v>NA</v>
      </c>
      <c r="ER12" s="58" t="s">
        <v>2080</v>
      </c>
      <c r="ES12" s="59">
        <v>43808</v>
      </c>
      <c r="ET12" s="18" t="s">
        <v>487</v>
      </c>
      <c r="EU12" s="18" t="s">
        <v>463</v>
      </c>
    </row>
    <row r="13" spans="1:151" ht="15.75" customHeight="1" x14ac:dyDescent="0.2">
      <c r="A13" s="5" t="s">
        <v>251</v>
      </c>
      <c r="B13" s="24" t="s">
        <v>461</v>
      </c>
      <c r="C13" s="26">
        <v>1</v>
      </c>
      <c r="D13" s="18" t="s">
        <v>492</v>
      </c>
      <c r="E13" s="18" t="s">
        <v>504</v>
      </c>
      <c r="F13" s="55" t="s">
        <v>2297</v>
      </c>
      <c r="G13" s="18" t="s">
        <v>467</v>
      </c>
      <c r="H13" s="18" t="s">
        <v>468</v>
      </c>
      <c r="I13" s="18" t="s">
        <v>363</v>
      </c>
      <c r="J13" s="18" t="s">
        <v>363</v>
      </c>
      <c r="K13" s="18" t="s">
        <v>363</v>
      </c>
      <c r="L13" s="18" t="s">
        <v>498</v>
      </c>
      <c r="M13" s="18" t="s">
        <v>253</v>
      </c>
      <c r="N13" s="56">
        <v>74</v>
      </c>
      <c r="O13" s="18" t="s">
        <v>465</v>
      </c>
      <c r="P13" s="18" t="s">
        <v>466</v>
      </c>
      <c r="Q13" s="18" t="s">
        <v>254</v>
      </c>
      <c r="R13" s="24" t="s">
        <v>257</v>
      </c>
      <c r="S13" s="24" t="s">
        <v>257</v>
      </c>
      <c r="T13" s="26" t="s">
        <v>472</v>
      </c>
      <c r="U13" s="26" t="s">
        <v>257</v>
      </c>
      <c r="V13" s="26" t="s">
        <v>257</v>
      </c>
      <c r="W13" s="26" t="s">
        <v>257</v>
      </c>
      <c r="X13" s="18" t="s">
        <v>473</v>
      </c>
      <c r="Y13" s="57">
        <v>6.55</v>
      </c>
      <c r="Z13" s="18" t="s">
        <v>474</v>
      </c>
      <c r="AA13" s="57">
        <v>6.55</v>
      </c>
      <c r="AB13" s="57" t="s">
        <v>257</v>
      </c>
      <c r="AC13" s="18" t="s">
        <v>479</v>
      </c>
      <c r="AD13" s="18">
        <v>2</v>
      </c>
      <c r="AE13" s="18" t="s">
        <v>500</v>
      </c>
      <c r="AF13" s="57">
        <v>0.63639610306789296</v>
      </c>
      <c r="AG13" s="57">
        <v>0.63639610306789296</v>
      </c>
      <c r="AH13" s="18" t="s">
        <v>501</v>
      </c>
      <c r="AI13" s="18">
        <v>48</v>
      </c>
      <c r="AJ13" s="18" t="s">
        <v>476</v>
      </c>
      <c r="AK13" s="18">
        <v>2</v>
      </c>
      <c r="AL13" s="18" t="s">
        <v>477</v>
      </c>
      <c r="AM13" s="55" t="s">
        <v>255</v>
      </c>
      <c r="AN13" s="57">
        <v>2.1</v>
      </c>
      <c r="AO13" s="57" t="s">
        <v>478</v>
      </c>
      <c r="AP13" s="57" t="s">
        <v>479</v>
      </c>
      <c r="AQ13" s="56">
        <v>6</v>
      </c>
      <c r="AR13" s="57" t="s">
        <v>480</v>
      </c>
      <c r="AS13" s="57">
        <v>1.4000000000000004</v>
      </c>
      <c r="AT13" s="57">
        <v>2.8</v>
      </c>
      <c r="AU13" s="57" t="s">
        <v>257</v>
      </c>
      <c r="AV13" s="57" t="s">
        <v>257</v>
      </c>
      <c r="AW13" s="18" t="s">
        <v>481</v>
      </c>
      <c r="AX13" s="18">
        <v>48</v>
      </c>
      <c r="AY13" s="18" t="s">
        <v>476</v>
      </c>
      <c r="AZ13" s="5" t="s">
        <v>257</v>
      </c>
      <c r="BA13" s="5" t="s">
        <v>257</v>
      </c>
      <c r="BB13" s="18" t="s">
        <v>502</v>
      </c>
      <c r="BC13" s="55" t="s">
        <v>256</v>
      </c>
      <c r="BD13" s="55">
        <f t="shared" si="0"/>
        <v>0.12883435582822086</v>
      </c>
      <c r="BE13" s="55" t="s">
        <v>483</v>
      </c>
      <c r="BF13" s="18" t="s">
        <v>484</v>
      </c>
      <c r="BG13" s="56">
        <v>6</v>
      </c>
      <c r="BH13" s="57" t="s">
        <v>480</v>
      </c>
      <c r="BI13" s="55">
        <f t="shared" ref="BI13:BJ13" si="16">(AS13/1630)*100</f>
        <v>8.5889570552147271E-2</v>
      </c>
      <c r="BJ13" s="55">
        <f t="shared" si="16"/>
        <v>0.17177914110429446</v>
      </c>
      <c r="BK13" s="57" t="s">
        <v>257</v>
      </c>
      <c r="BL13" s="57" t="s">
        <v>257</v>
      </c>
      <c r="BM13" s="18" t="s">
        <v>481</v>
      </c>
      <c r="BN13" s="18">
        <v>48</v>
      </c>
      <c r="BO13" s="18" t="s">
        <v>476</v>
      </c>
      <c r="BP13" s="5" t="s">
        <v>257</v>
      </c>
      <c r="BQ13" s="5" t="s">
        <v>257</v>
      </c>
      <c r="BR13" s="18" t="s">
        <v>485</v>
      </c>
      <c r="BS13" s="55"/>
      <c r="BT13" s="18"/>
      <c r="BU13" s="55"/>
      <c r="BV13" s="18"/>
      <c r="BW13" s="18"/>
      <c r="BX13" s="18"/>
      <c r="BY13" s="18"/>
      <c r="BZ13" s="55"/>
      <c r="CA13" s="55"/>
      <c r="CB13" s="55"/>
      <c r="CC13" s="18"/>
      <c r="CD13" s="18"/>
      <c r="CE13" s="18"/>
      <c r="CF13" s="18"/>
      <c r="CG13" s="18"/>
      <c r="CH13" s="18"/>
      <c r="CI13" s="55"/>
      <c r="CJ13" s="18"/>
      <c r="CK13" s="55"/>
      <c r="CL13" s="18"/>
      <c r="CM13" s="18"/>
      <c r="CN13" s="18"/>
      <c r="CO13" s="18"/>
      <c r="CP13" s="55"/>
      <c r="CQ13" s="55"/>
      <c r="CR13" s="55"/>
      <c r="CS13" s="18"/>
      <c r="CT13" s="18"/>
      <c r="CU13" s="18"/>
      <c r="CV13" s="18"/>
      <c r="CW13" s="18"/>
      <c r="CX13" s="18"/>
      <c r="CY13" s="55"/>
      <c r="CZ13" s="18"/>
      <c r="DA13" s="55"/>
      <c r="DB13" s="18"/>
      <c r="DC13" s="18"/>
      <c r="DD13" s="18"/>
      <c r="DE13" s="18"/>
      <c r="DF13" s="55"/>
      <c r="DG13" s="55"/>
      <c r="DH13" s="55"/>
      <c r="DI13" s="18"/>
      <c r="DJ13" s="18"/>
      <c r="DK13" s="18"/>
      <c r="DL13" s="18"/>
      <c r="DM13" s="18"/>
      <c r="DN13" s="18"/>
      <c r="DO13" s="18"/>
      <c r="DP13" s="18"/>
      <c r="DQ13" s="18"/>
      <c r="DR13" s="18"/>
      <c r="DS13" s="18"/>
      <c r="DT13" s="18"/>
      <c r="DU13" s="18"/>
      <c r="DV13" s="18"/>
      <c r="DW13" s="18"/>
      <c r="DX13" s="18"/>
      <c r="DY13" s="18">
        <v>1</v>
      </c>
      <c r="DZ13" s="18"/>
      <c r="EA13" s="18"/>
      <c r="EB13" s="18"/>
      <c r="EC13" s="18"/>
      <c r="ED13" s="18"/>
      <c r="EE13" s="18"/>
      <c r="EF13" s="18"/>
      <c r="EG13" s="18"/>
      <c r="EH13" s="18" t="s">
        <v>486</v>
      </c>
      <c r="EI13" s="18" cm="1">
        <f t="array" ref="EI13">IF(SUMPRODUCT(--(DO13:DS13&lt;&gt;""))=0, 0,1)</f>
        <v>0</v>
      </c>
      <c r="EJ13" s="18" cm="1">
        <f t="array" ref="EJ13">IF(SUMPRODUCT(--(DT13:EG13&lt;&gt;""))=0, 0,1)</f>
        <v>1</v>
      </c>
      <c r="EK13" s="18" cm="1">
        <f t="array" ref="EK13">IF(SUMPRODUCT(--(EC13:EG13&lt;&gt;""))=0, 0,1)</f>
        <v>0</v>
      </c>
      <c r="EL13" s="18" cm="1">
        <f t="array" ref="EL13">IF(SUMPRODUCT(--(EE13:EG13&lt;&gt;""))=0, 0,1)</f>
        <v>0</v>
      </c>
      <c r="EM13" s="18">
        <f t="shared" si="3"/>
        <v>1</v>
      </c>
      <c r="EN13" s="18" t="str">
        <f t="shared" si="4"/>
        <v>NA</v>
      </c>
      <c r="EO13" s="18">
        <f t="shared" si="5"/>
        <v>1</v>
      </c>
      <c r="EP13" s="18" t="str">
        <f t="shared" si="6"/>
        <v>NA</v>
      </c>
      <c r="EQ13" s="18" t="str">
        <f t="shared" si="7"/>
        <v>NA</v>
      </c>
      <c r="ER13" s="58" t="s">
        <v>2080</v>
      </c>
      <c r="ES13" s="59">
        <v>43808</v>
      </c>
      <c r="ET13" s="18" t="s">
        <v>487</v>
      </c>
      <c r="EU13" s="18" t="s">
        <v>463</v>
      </c>
    </row>
    <row r="14" spans="1:151" ht="15.75" customHeight="1" x14ac:dyDescent="0.2">
      <c r="A14" s="5" t="s">
        <v>251</v>
      </c>
      <c r="B14" s="24" t="s">
        <v>461</v>
      </c>
      <c r="C14" s="26">
        <v>1</v>
      </c>
      <c r="D14" s="18" t="s">
        <v>495</v>
      </c>
      <c r="E14" s="18" t="s">
        <v>505</v>
      </c>
      <c r="F14" s="55" t="s">
        <v>2297</v>
      </c>
      <c r="G14" s="18" t="s">
        <v>467</v>
      </c>
      <c r="H14" s="18" t="s">
        <v>468</v>
      </c>
      <c r="I14" s="18" t="s">
        <v>363</v>
      </c>
      <c r="J14" s="18" t="s">
        <v>363</v>
      </c>
      <c r="K14" s="18" t="s">
        <v>363</v>
      </c>
      <c r="L14" s="18" t="s">
        <v>498</v>
      </c>
      <c r="M14" s="18" t="s">
        <v>253</v>
      </c>
      <c r="N14" s="56">
        <v>74</v>
      </c>
      <c r="O14" s="18" t="s">
        <v>465</v>
      </c>
      <c r="P14" s="18" t="s">
        <v>466</v>
      </c>
      <c r="Q14" s="18" t="s">
        <v>254</v>
      </c>
      <c r="R14" s="24" t="s">
        <v>257</v>
      </c>
      <c r="S14" s="24" t="s">
        <v>257</v>
      </c>
      <c r="T14" s="26" t="s">
        <v>472</v>
      </c>
      <c r="U14" s="26" t="s">
        <v>257</v>
      </c>
      <c r="V14" s="26" t="s">
        <v>257</v>
      </c>
      <c r="W14" s="26" t="s">
        <v>257</v>
      </c>
      <c r="X14" s="18" t="s">
        <v>473</v>
      </c>
      <c r="Y14" s="57">
        <v>217.10000000000002</v>
      </c>
      <c r="Z14" s="18" t="s">
        <v>474</v>
      </c>
      <c r="AA14" s="57">
        <v>217.10000000000002</v>
      </c>
      <c r="AB14" s="57" t="s">
        <v>257</v>
      </c>
      <c r="AC14" s="18" t="s">
        <v>479</v>
      </c>
      <c r="AD14" s="18">
        <v>2</v>
      </c>
      <c r="AE14" s="18" t="s">
        <v>500</v>
      </c>
      <c r="AF14" s="57">
        <v>153.44217151748077</v>
      </c>
      <c r="AG14" s="57">
        <v>153.44217151748077</v>
      </c>
      <c r="AH14" s="18" t="s">
        <v>501</v>
      </c>
      <c r="AI14" s="18">
        <v>48</v>
      </c>
      <c r="AJ14" s="18" t="s">
        <v>476</v>
      </c>
      <c r="AK14" s="18">
        <v>2</v>
      </c>
      <c r="AL14" s="18" t="s">
        <v>477</v>
      </c>
      <c r="AM14" s="55" t="s">
        <v>255</v>
      </c>
      <c r="AN14" s="57">
        <v>0</v>
      </c>
      <c r="AO14" s="57" t="s">
        <v>478</v>
      </c>
      <c r="AP14" s="57" t="s">
        <v>479</v>
      </c>
      <c r="AQ14" s="56">
        <v>6</v>
      </c>
      <c r="AR14" s="57" t="s">
        <v>480</v>
      </c>
      <c r="AS14" s="57">
        <v>0</v>
      </c>
      <c r="AT14" s="57">
        <v>0</v>
      </c>
      <c r="AU14" s="57" t="s">
        <v>257</v>
      </c>
      <c r="AV14" s="57" t="s">
        <v>257</v>
      </c>
      <c r="AW14" s="18" t="s">
        <v>481</v>
      </c>
      <c r="AX14" s="18">
        <v>48</v>
      </c>
      <c r="AY14" s="18" t="s">
        <v>476</v>
      </c>
      <c r="AZ14" s="5" t="s">
        <v>257</v>
      </c>
      <c r="BA14" s="5" t="s">
        <v>257</v>
      </c>
      <c r="BB14" s="18" t="s">
        <v>502</v>
      </c>
      <c r="BC14" s="55" t="s">
        <v>256</v>
      </c>
      <c r="BD14" s="55">
        <f t="shared" si="0"/>
        <v>0</v>
      </c>
      <c r="BE14" s="55" t="s">
        <v>483</v>
      </c>
      <c r="BF14" s="18" t="s">
        <v>484</v>
      </c>
      <c r="BG14" s="56">
        <v>6</v>
      </c>
      <c r="BH14" s="57" t="s">
        <v>480</v>
      </c>
      <c r="BI14" s="55">
        <f t="shared" ref="BI14:BJ14" si="17">(AS14/1630)*100</f>
        <v>0</v>
      </c>
      <c r="BJ14" s="55">
        <f t="shared" si="17"/>
        <v>0</v>
      </c>
      <c r="BK14" s="57" t="s">
        <v>257</v>
      </c>
      <c r="BL14" s="57" t="s">
        <v>257</v>
      </c>
      <c r="BM14" s="18" t="s">
        <v>481</v>
      </c>
      <c r="BN14" s="18">
        <v>48</v>
      </c>
      <c r="BO14" s="18" t="s">
        <v>476</v>
      </c>
      <c r="BP14" s="5" t="s">
        <v>257</v>
      </c>
      <c r="BQ14" s="5" t="s">
        <v>257</v>
      </c>
      <c r="BR14" s="18" t="s">
        <v>485</v>
      </c>
      <c r="BS14" s="55"/>
      <c r="BT14" s="18"/>
      <c r="BU14" s="55"/>
      <c r="BV14" s="18"/>
      <c r="BW14" s="18"/>
      <c r="BX14" s="18"/>
      <c r="BY14" s="18"/>
      <c r="BZ14" s="55"/>
      <c r="CA14" s="55"/>
      <c r="CB14" s="55"/>
      <c r="CC14" s="18"/>
      <c r="CD14" s="18"/>
      <c r="CE14" s="18"/>
      <c r="CF14" s="18"/>
      <c r="CG14" s="18"/>
      <c r="CH14" s="18"/>
      <c r="CI14" s="55"/>
      <c r="CJ14" s="18"/>
      <c r="CK14" s="55"/>
      <c r="CL14" s="18"/>
      <c r="CM14" s="18"/>
      <c r="CN14" s="18"/>
      <c r="CO14" s="18"/>
      <c r="CP14" s="55"/>
      <c r="CQ14" s="55"/>
      <c r="CR14" s="55"/>
      <c r="CS14" s="18"/>
      <c r="CT14" s="18"/>
      <c r="CU14" s="18"/>
      <c r="CV14" s="18"/>
      <c r="CW14" s="18"/>
      <c r="CX14" s="18"/>
      <c r="CY14" s="55"/>
      <c r="CZ14" s="18"/>
      <c r="DA14" s="55"/>
      <c r="DB14" s="18"/>
      <c r="DC14" s="18"/>
      <c r="DD14" s="18"/>
      <c r="DE14" s="18"/>
      <c r="DF14" s="55"/>
      <c r="DG14" s="55"/>
      <c r="DH14" s="55"/>
      <c r="DI14" s="18"/>
      <c r="DJ14" s="18"/>
      <c r="DK14" s="18"/>
      <c r="DL14" s="18"/>
      <c r="DM14" s="18"/>
      <c r="DN14" s="18"/>
      <c r="DO14" s="18"/>
      <c r="DP14" s="18"/>
      <c r="DQ14" s="18"/>
      <c r="DR14" s="18"/>
      <c r="DS14" s="18"/>
      <c r="DT14" s="18"/>
      <c r="DU14" s="18"/>
      <c r="DV14" s="18"/>
      <c r="DW14" s="18"/>
      <c r="DX14" s="18"/>
      <c r="DY14" s="18">
        <v>1</v>
      </c>
      <c r="DZ14" s="18"/>
      <c r="EA14" s="18"/>
      <c r="EB14" s="18"/>
      <c r="EC14" s="18"/>
      <c r="ED14" s="18"/>
      <c r="EE14" s="18"/>
      <c r="EF14" s="18"/>
      <c r="EG14" s="18"/>
      <c r="EH14" s="18" t="s">
        <v>486</v>
      </c>
      <c r="EI14" s="18" cm="1">
        <f t="array" ref="EI14">IF(SUMPRODUCT(--(DO14:DS14&lt;&gt;""))=0, 0,1)</f>
        <v>0</v>
      </c>
      <c r="EJ14" s="18" cm="1">
        <f t="array" ref="EJ14">IF(SUMPRODUCT(--(DT14:EG14&lt;&gt;""))=0, 0,1)</f>
        <v>1</v>
      </c>
      <c r="EK14" s="18" cm="1">
        <f t="array" ref="EK14">IF(SUMPRODUCT(--(EC14:EG14&lt;&gt;""))=0, 0,1)</f>
        <v>0</v>
      </c>
      <c r="EL14" s="18" cm="1">
        <f t="array" ref="EL14">IF(SUMPRODUCT(--(EE14:EG14&lt;&gt;""))=0, 0,1)</f>
        <v>0</v>
      </c>
      <c r="EM14" s="18">
        <f t="shared" si="3"/>
        <v>1</v>
      </c>
      <c r="EN14" s="18" t="str">
        <f t="shared" si="4"/>
        <v>NA</v>
      </c>
      <c r="EO14" s="18">
        <f t="shared" si="5"/>
        <v>1</v>
      </c>
      <c r="EP14" s="18" t="str">
        <f t="shared" si="6"/>
        <v>NA</v>
      </c>
      <c r="EQ14" s="18" t="str">
        <f t="shared" si="7"/>
        <v>NA</v>
      </c>
      <c r="ER14" s="58" t="s">
        <v>2080</v>
      </c>
      <c r="ES14" s="59">
        <v>43808</v>
      </c>
      <c r="ET14" s="18" t="s">
        <v>487</v>
      </c>
      <c r="EU14" s="18" t="s">
        <v>463</v>
      </c>
    </row>
    <row r="15" spans="1:151" ht="15.75" customHeight="1" x14ac:dyDescent="0.2">
      <c r="A15" s="5" t="s">
        <v>251</v>
      </c>
      <c r="B15" s="24" t="s">
        <v>461</v>
      </c>
      <c r="C15" s="26">
        <v>1</v>
      </c>
      <c r="D15" s="18" t="s">
        <v>470</v>
      </c>
      <c r="E15" s="18" t="s">
        <v>499</v>
      </c>
      <c r="F15" s="55" t="s">
        <v>2297</v>
      </c>
      <c r="G15" s="18" t="s">
        <v>467</v>
      </c>
      <c r="H15" s="18" t="s">
        <v>468</v>
      </c>
      <c r="I15" s="18" t="s">
        <v>363</v>
      </c>
      <c r="J15" s="18" t="s">
        <v>363</v>
      </c>
      <c r="K15" s="18" t="s">
        <v>363</v>
      </c>
      <c r="L15" s="18" t="s">
        <v>498</v>
      </c>
      <c r="M15" s="18" t="s">
        <v>253</v>
      </c>
      <c r="N15" s="56">
        <v>74</v>
      </c>
      <c r="O15" s="18" t="s">
        <v>465</v>
      </c>
      <c r="P15" s="18" t="s">
        <v>466</v>
      </c>
      <c r="Q15" s="18" t="s">
        <v>254</v>
      </c>
      <c r="R15" s="24" t="s">
        <v>257</v>
      </c>
      <c r="S15" s="24" t="s">
        <v>257</v>
      </c>
      <c r="T15" s="26" t="s">
        <v>506</v>
      </c>
      <c r="U15" s="26" t="s">
        <v>257</v>
      </c>
      <c r="V15" s="26" t="s">
        <v>257</v>
      </c>
      <c r="W15" s="26" t="s">
        <v>257</v>
      </c>
      <c r="X15" s="18" t="s">
        <v>473</v>
      </c>
      <c r="Y15" s="57">
        <f>AVERAGE(Y3:Y4)</f>
        <v>0.85499999999999998</v>
      </c>
      <c r="Z15" s="18" t="s">
        <v>474</v>
      </c>
      <c r="AA15" s="57">
        <f>AVERAGE(AA3:AA4)</f>
        <v>0.85499999999999998</v>
      </c>
      <c r="AB15" s="57" t="s">
        <v>257</v>
      </c>
      <c r="AC15" s="18" t="s">
        <v>479</v>
      </c>
      <c r="AD15" s="18">
        <v>2</v>
      </c>
      <c r="AE15" s="18" t="s">
        <v>500</v>
      </c>
      <c r="AF15" s="57">
        <v>0.4879036790187179</v>
      </c>
      <c r="AG15" s="57">
        <f>STDEV(AA3:AA4)</f>
        <v>0.4879036790187179</v>
      </c>
      <c r="AH15" s="18" t="s">
        <v>501</v>
      </c>
      <c r="AI15" s="18">
        <v>48</v>
      </c>
      <c r="AJ15" s="18" t="s">
        <v>476</v>
      </c>
      <c r="AK15" s="18">
        <v>2</v>
      </c>
      <c r="AL15" s="18" t="s">
        <v>477</v>
      </c>
      <c r="AM15" s="55" t="s">
        <v>255</v>
      </c>
      <c r="AN15" s="57">
        <v>17.079999999999998</v>
      </c>
      <c r="AO15" s="57" t="s">
        <v>478</v>
      </c>
      <c r="AP15" s="57" t="s">
        <v>479</v>
      </c>
      <c r="AQ15" s="56">
        <v>6</v>
      </c>
      <c r="AR15" s="57" t="s">
        <v>480</v>
      </c>
      <c r="AS15" s="57">
        <v>7.6999999999999957</v>
      </c>
      <c r="AT15" s="57">
        <v>26.46</v>
      </c>
      <c r="AU15" s="57" t="s">
        <v>257</v>
      </c>
      <c r="AV15" s="57" t="s">
        <v>257</v>
      </c>
      <c r="AW15" s="18" t="s">
        <v>481</v>
      </c>
      <c r="AX15" s="18">
        <v>48</v>
      </c>
      <c r="AY15" s="18" t="s">
        <v>476</v>
      </c>
      <c r="AZ15" s="5" t="s">
        <v>257</v>
      </c>
      <c r="BA15" s="5" t="s">
        <v>257</v>
      </c>
      <c r="BB15" s="18" t="s">
        <v>502</v>
      </c>
      <c r="BC15" s="55" t="s">
        <v>256</v>
      </c>
      <c r="BD15" s="55">
        <f t="shared" si="0"/>
        <v>1.0478527607361963</v>
      </c>
      <c r="BE15" s="55" t="s">
        <v>483</v>
      </c>
      <c r="BF15" s="18" t="s">
        <v>484</v>
      </c>
      <c r="BG15" s="56">
        <v>6</v>
      </c>
      <c r="BH15" s="57" t="s">
        <v>480</v>
      </c>
      <c r="BI15" s="55">
        <f t="shared" ref="BI15:BJ15" si="18">(AS15/1630)*100</f>
        <v>0.47239263803680953</v>
      </c>
      <c r="BJ15" s="55">
        <f t="shared" si="18"/>
        <v>1.623312883435583</v>
      </c>
      <c r="BK15" s="57" t="s">
        <v>257</v>
      </c>
      <c r="BL15" s="57" t="s">
        <v>257</v>
      </c>
      <c r="BM15" s="18" t="s">
        <v>481</v>
      </c>
      <c r="BN15" s="18">
        <v>48</v>
      </c>
      <c r="BO15" s="18" t="s">
        <v>476</v>
      </c>
      <c r="BP15" s="5" t="s">
        <v>257</v>
      </c>
      <c r="BQ15" s="5" t="s">
        <v>257</v>
      </c>
      <c r="BR15" s="18" t="s">
        <v>485</v>
      </c>
      <c r="BS15" s="55"/>
      <c r="BT15" s="18"/>
      <c r="BU15" s="55"/>
      <c r="BV15" s="18"/>
      <c r="BW15" s="18"/>
      <c r="BX15" s="18"/>
      <c r="BY15" s="18"/>
      <c r="BZ15" s="55"/>
      <c r="CA15" s="55"/>
      <c r="CB15" s="55"/>
      <c r="CC15" s="18"/>
      <c r="CD15" s="18"/>
      <c r="CE15" s="18"/>
      <c r="CF15" s="18"/>
      <c r="CG15" s="18"/>
      <c r="CH15" s="18"/>
      <c r="CI15" s="55"/>
      <c r="CJ15" s="18"/>
      <c r="CK15" s="55"/>
      <c r="CL15" s="18"/>
      <c r="CM15" s="18"/>
      <c r="CN15" s="18"/>
      <c r="CO15" s="18"/>
      <c r="CP15" s="55"/>
      <c r="CQ15" s="55"/>
      <c r="CR15" s="55"/>
      <c r="CS15" s="18"/>
      <c r="CT15" s="18"/>
      <c r="CU15" s="18"/>
      <c r="CV15" s="18"/>
      <c r="CW15" s="18"/>
      <c r="CX15" s="18"/>
      <c r="CY15" s="55"/>
      <c r="CZ15" s="18"/>
      <c r="DA15" s="55"/>
      <c r="DB15" s="18"/>
      <c r="DC15" s="18"/>
      <c r="DD15" s="18"/>
      <c r="DE15" s="18"/>
      <c r="DF15" s="55"/>
      <c r="DG15" s="55"/>
      <c r="DH15" s="55"/>
      <c r="DI15" s="18"/>
      <c r="DJ15" s="18"/>
      <c r="DK15" s="18"/>
      <c r="DL15" s="18"/>
      <c r="DM15" s="18"/>
      <c r="DN15" s="18"/>
      <c r="DO15" s="18"/>
      <c r="DP15" s="18"/>
      <c r="DQ15" s="18"/>
      <c r="DR15" s="18"/>
      <c r="DS15" s="18"/>
      <c r="DT15" s="18"/>
      <c r="DU15" s="18"/>
      <c r="DV15" s="18"/>
      <c r="DW15" s="18"/>
      <c r="DX15" s="18"/>
      <c r="DY15" s="18">
        <v>0</v>
      </c>
      <c r="DZ15" s="18"/>
      <c r="EA15" s="18"/>
      <c r="EB15" s="18"/>
      <c r="EC15" s="18"/>
      <c r="ED15" s="18"/>
      <c r="EE15" s="18"/>
      <c r="EF15" s="18"/>
      <c r="EG15" s="18"/>
      <c r="EH15" s="18" t="s">
        <v>486</v>
      </c>
      <c r="EI15" s="18" cm="1">
        <f t="array" ref="EI15">IF(SUMPRODUCT(--(DO15:DS15&lt;&gt;""))=0, 0,1)</f>
        <v>0</v>
      </c>
      <c r="EJ15" s="18" cm="1">
        <f t="array" ref="EJ15">IF(SUMPRODUCT(--(DT15:EG15&lt;&gt;""))=0, 0,1)</f>
        <v>1</v>
      </c>
      <c r="EK15" s="18" cm="1">
        <f t="array" ref="EK15">IF(SUMPRODUCT(--(EC15:EG15&lt;&gt;""))=0, 0,1)</f>
        <v>0</v>
      </c>
      <c r="EL15" s="18" cm="1">
        <f t="array" ref="EL15">IF(SUMPRODUCT(--(EE15:EG15&lt;&gt;""))=0, 0,1)</f>
        <v>0</v>
      </c>
      <c r="EM15" s="18">
        <f t="shared" si="3"/>
        <v>0</v>
      </c>
      <c r="EN15" s="18" t="str">
        <f t="shared" si="4"/>
        <v>NA</v>
      </c>
      <c r="EO15" s="18">
        <f t="shared" si="5"/>
        <v>0</v>
      </c>
      <c r="EP15" s="18" t="str">
        <f t="shared" si="6"/>
        <v>NA</v>
      </c>
      <c r="EQ15" s="18" t="str">
        <f t="shared" si="7"/>
        <v>NA</v>
      </c>
      <c r="ER15" s="58" t="s">
        <v>2080</v>
      </c>
      <c r="ES15" s="59">
        <v>43808</v>
      </c>
      <c r="ET15" s="18" t="s">
        <v>487</v>
      </c>
      <c r="EU15" s="18" t="s">
        <v>463</v>
      </c>
    </row>
    <row r="16" spans="1:151" ht="15.75" customHeight="1" x14ac:dyDescent="0.2">
      <c r="A16" s="5" t="s">
        <v>251</v>
      </c>
      <c r="B16" s="24" t="s">
        <v>461</v>
      </c>
      <c r="C16" s="26">
        <v>1</v>
      </c>
      <c r="D16" s="18" t="s">
        <v>489</v>
      </c>
      <c r="E16" s="18" t="s">
        <v>503</v>
      </c>
      <c r="F16" s="55" t="s">
        <v>2297</v>
      </c>
      <c r="G16" s="18" t="s">
        <v>467</v>
      </c>
      <c r="H16" s="18" t="s">
        <v>468</v>
      </c>
      <c r="I16" s="18" t="s">
        <v>363</v>
      </c>
      <c r="J16" s="18" t="s">
        <v>363</v>
      </c>
      <c r="K16" s="18" t="s">
        <v>363</v>
      </c>
      <c r="L16" s="18" t="s">
        <v>498</v>
      </c>
      <c r="M16" s="18" t="s">
        <v>253</v>
      </c>
      <c r="N16" s="56">
        <v>74</v>
      </c>
      <c r="O16" s="18" t="s">
        <v>465</v>
      </c>
      <c r="P16" s="18" t="s">
        <v>466</v>
      </c>
      <c r="Q16" s="18" t="s">
        <v>254</v>
      </c>
      <c r="R16" s="24" t="s">
        <v>257</v>
      </c>
      <c r="S16" s="24" t="s">
        <v>257</v>
      </c>
      <c r="T16" s="26" t="s">
        <v>506</v>
      </c>
      <c r="U16" s="26" t="s">
        <v>257</v>
      </c>
      <c r="V16" s="26" t="s">
        <v>257</v>
      </c>
      <c r="W16" s="26" t="s">
        <v>257</v>
      </c>
      <c r="X16" s="18" t="s">
        <v>473</v>
      </c>
      <c r="Y16" s="57">
        <f>AVERAGE(Y5:Y6)</f>
        <v>3.1</v>
      </c>
      <c r="Z16" s="18" t="s">
        <v>474</v>
      </c>
      <c r="AA16" s="57">
        <f>AVERAGE(AA5:AA6)</f>
        <v>3.1</v>
      </c>
      <c r="AB16" s="57" t="s">
        <v>257</v>
      </c>
      <c r="AC16" s="18" t="s">
        <v>479</v>
      </c>
      <c r="AD16" s="18">
        <v>2</v>
      </c>
      <c r="AE16" s="18" t="s">
        <v>500</v>
      </c>
      <c r="AF16" s="57">
        <v>0</v>
      </c>
      <c r="AG16" s="57">
        <f>STDEV(AA5:AA6)</f>
        <v>0</v>
      </c>
      <c r="AH16" s="18" t="s">
        <v>501</v>
      </c>
      <c r="AI16" s="18">
        <v>48</v>
      </c>
      <c r="AJ16" s="18" t="s">
        <v>476</v>
      </c>
      <c r="AK16" s="18">
        <v>2</v>
      </c>
      <c r="AL16" s="18" t="s">
        <v>477</v>
      </c>
      <c r="AM16" s="55" t="s">
        <v>255</v>
      </c>
      <c r="AN16" s="57">
        <v>33.369999999999997</v>
      </c>
      <c r="AO16" s="57" t="s">
        <v>478</v>
      </c>
      <c r="AP16" s="57" t="s">
        <v>479</v>
      </c>
      <c r="AQ16" s="56">
        <v>6</v>
      </c>
      <c r="AR16" s="57" t="s">
        <v>480</v>
      </c>
      <c r="AS16" s="57">
        <v>28.33</v>
      </c>
      <c r="AT16" s="57">
        <v>38.409999999999997</v>
      </c>
      <c r="AU16" s="57" t="s">
        <v>257</v>
      </c>
      <c r="AV16" s="57" t="s">
        <v>257</v>
      </c>
      <c r="AW16" s="18" t="s">
        <v>481</v>
      </c>
      <c r="AX16" s="18">
        <v>48</v>
      </c>
      <c r="AY16" s="18" t="s">
        <v>476</v>
      </c>
      <c r="AZ16" s="5" t="s">
        <v>257</v>
      </c>
      <c r="BA16" s="5" t="s">
        <v>257</v>
      </c>
      <c r="BB16" s="18" t="s">
        <v>502</v>
      </c>
      <c r="BC16" s="55" t="s">
        <v>256</v>
      </c>
      <c r="BD16" s="55">
        <f t="shared" si="0"/>
        <v>2.0472392638036809</v>
      </c>
      <c r="BE16" s="55" t="s">
        <v>483</v>
      </c>
      <c r="BF16" s="18" t="s">
        <v>484</v>
      </c>
      <c r="BG16" s="56">
        <v>6</v>
      </c>
      <c r="BH16" s="57" t="s">
        <v>480</v>
      </c>
      <c r="BI16" s="55">
        <f t="shared" ref="BI16:BJ16" si="19">(AS16/1630)*100</f>
        <v>1.7380368098159509</v>
      </c>
      <c r="BJ16" s="55">
        <f t="shared" si="19"/>
        <v>2.356441717791411</v>
      </c>
      <c r="BK16" s="57" t="s">
        <v>257</v>
      </c>
      <c r="BL16" s="57" t="s">
        <v>257</v>
      </c>
      <c r="BM16" s="18" t="s">
        <v>481</v>
      </c>
      <c r="BN16" s="18">
        <v>48</v>
      </c>
      <c r="BO16" s="18" t="s">
        <v>476</v>
      </c>
      <c r="BP16" s="5" t="s">
        <v>257</v>
      </c>
      <c r="BQ16" s="5" t="s">
        <v>257</v>
      </c>
      <c r="BR16" s="18" t="s">
        <v>485</v>
      </c>
      <c r="BS16" s="55"/>
      <c r="BT16" s="18"/>
      <c r="BU16" s="55"/>
      <c r="BV16" s="18"/>
      <c r="BW16" s="18"/>
      <c r="BX16" s="18"/>
      <c r="BY16" s="18"/>
      <c r="BZ16" s="55"/>
      <c r="CA16" s="55"/>
      <c r="CB16" s="55"/>
      <c r="CC16" s="18"/>
      <c r="CD16" s="18"/>
      <c r="CE16" s="18"/>
      <c r="CF16" s="18"/>
      <c r="CG16" s="18"/>
      <c r="CH16" s="18"/>
      <c r="CI16" s="55"/>
      <c r="CJ16" s="18"/>
      <c r="CK16" s="55"/>
      <c r="CL16" s="18"/>
      <c r="CM16" s="18"/>
      <c r="CN16" s="18"/>
      <c r="CO16" s="18"/>
      <c r="CP16" s="55"/>
      <c r="CQ16" s="55"/>
      <c r="CR16" s="55"/>
      <c r="CS16" s="18"/>
      <c r="CT16" s="18"/>
      <c r="CU16" s="18"/>
      <c r="CV16" s="18"/>
      <c r="CW16" s="18"/>
      <c r="CX16" s="18"/>
      <c r="CY16" s="55"/>
      <c r="CZ16" s="18"/>
      <c r="DA16" s="55"/>
      <c r="DB16" s="18"/>
      <c r="DC16" s="18"/>
      <c r="DD16" s="18"/>
      <c r="DE16" s="18"/>
      <c r="DF16" s="55"/>
      <c r="DG16" s="55"/>
      <c r="DH16" s="55"/>
      <c r="DI16" s="18"/>
      <c r="DJ16" s="18"/>
      <c r="DK16" s="18"/>
      <c r="DL16" s="18"/>
      <c r="DM16" s="18"/>
      <c r="DN16" s="18"/>
      <c r="DO16" s="18"/>
      <c r="DP16" s="18"/>
      <c r="DQ16" s="18"/>
      <c r="DR16" s="18"/>
      <c r="DS16" s="18"/>
      <c r="DT16" s="18"/>
      <c r="DU16" s="18"/>
      <c r="DV16" s="18"/>
      <c r="DW16" s="18"/>
      <c r="DX16" s="18"/>
      <c r="DY16" s="18">
        <v>0</v>
      </c>
      <c r="DZ16" s="18"/>
      <c r="EA16" s="18"/>
      <c r="EB16" s="18"/>
      <c r="EC16" s="18"/>
      <c r="ED16" s="18"/>
      <c r="EE16" s="18"/>
      <c r="EF16" s="18"/>
      <c r="EG16" s="18"/>
      <c r="EH16" s="18" t="s">
        <v>486</v>
      </c>
      <c r="EI16" s="18" cm="1">
        <f t="array" ref="EI16">IF(SUMPRODUCT(--(DO16:DS16&lt;&gt;""))=0, 0,1)</f>
        <v>0</v>
      </c>
      <c r="EJ16" s="18" cm="1">
        <f t="array" ref="EJ16">IF(SUMPRODUCT(--(DT16:EG16&lt;&gt;""))=0, 0,1)</f>
        <v>1</v>
      </c>
      <c r="EK16" s="18" cm="1">
        <f t="array" ref="EK16">IF(SUMPRODUCT(--(EC16:EG16&lt;&gt;""))=0, 0,1)</f>
        <v>0</v>
      </c>
      <c r="EL16" s="18" cm="1">
        <f t="array" ref="EL16">IF(SUMPRODUCT(--(EE16:EG16&lt;&gt;""))=0, 0,1)</f>
        <v>0</v>
      </c>
      <c r="EM16" s="18">
        <f t="shared" si="3"/>
        <v>0</v>
      </c>
      <c r="EN16" s="18" t="str">
        <f t="shared" si="4"/>
        <v>NA</v>
      </c>
      <c r="EO16" s="18">
        <f t="shared" si="5"/>
        <v>0</v>
      </c>
      <c r="EP16" s="18" t="str">
        <f t="shared" si="6"/>
        <v>NA</v>
      </c>
      <c r="EQ16" s="18" t="str">
        <f t="shared" si="7"/>
        <v>NA</v>
      </c>
      <c r="ER16" s="58" t="s">
        <v>2080</v>
      </c>
      <c r="ES16" s="59">
        <v>43808</v>
      </c>
      <c r="ET16" s="18" t="s">
        <v>487</v>
      </c>
      <c r="EU16" s="18" t="s">
        <v>463</v>
      </c>
    </row>
    <row r="17" spans="1:151" ht="15.75" customHeight="1" x14ac:dyDescent="0.2">
      <c r="A17" s="5" t="s">
        <v>251</v>
      </c>
      <c r="B17" s="24" t="s">
        <v>461</v>
      </c>
      <c r="C17" s="26">
        <v>1</v>
      </c>
      <c r="D17" s="18" t="s">
        <v>492</v>
      </c>
      <c r="E17" s="18" t="s">
        <v>504</v>
      </c>
      <c r="F17" s="55" t="s">
        <v>2297</v>
      </c>
      <c r="G17" s="18" t="s">
        <v>467</v>
      </c>
      <c r="H17" s="18" t="s">
        <v>468</v>
      </c>
      <c r="I17" s="18" t="s">
        <v>363</v>
      </c>
      <c r="J17" s="18" t="s">
        <v>363</v>
      </c>
      <c r="K17" s="18" t="s">
        <v>363</v>
      </c>
      <c r="L17" s="18" t="s">
        <v>498</v>
      </c>
      <c r="M17" s="18" t="s">
        <v>253</v>
      </c>
      <c r="N17" s="56">
        <v>74</v>
      </c>
      <c r="O17" s="18" t="s">
        <v>465</v>
      </c>
      <c r="P17" s="18" t="s">
        <v>466</v>
      </c>
      <c r="Q17" s="18" t="s">
        <v>254</v>
      </c>
      <c r="R17" s="24" t="s">
        <v>257</v>
      </c>
      <c r="S17" s="24" t="s">
        <v>257</v>
      </c>
      <c r="T17" s="26" t="s">
        <v>506</v>
      </c>
      <c r="U17" s="26" t="s">
        <v>257</v>
      </c>
      <c r="V17" s="26" t="s">
        <v>257</v>
      </c>
      <c r="W17" s="26" t="s">
        <v>257</v>
      </c>
      <c r="X17" s="18" t="s">
        <v>473</v>
      </c>
      <c r="Y17" s="57">
        <f>AVERAGE(Y7:Y8)</f>
        <v>6.55</v>
      </c>
      <c r="Z17" s="18" t="s">
        <v>474</v>
      </c>
      <c r="AA17" s="57">
        <f>AVERAGE(AA7:AA8)</f>
        <v>6.55</v>
      </c>
      <c r="AB17" s="57" t="s">
        <v>257</v>
      </c>
      <c r="AC17" s="18" t="s">
        <v>479</v>
      </c>
      <c r="AD17" s="18">
        <v>2</v>
      </c>
      <c r="AE17" s="18" t="s">
        <v>500</v>
      </c>
      <c r="AF17" s="57">
        <v>0.63639610306789296</v>
      </c>
      <c r="AG17" s="57">
        <f>STDEV(AA7:AA8)</f>
        <v>0.63639610306789296</v>
      </c>
      <c r="AH17" s="18" t="s">
        <v>501</v>
      </c>
      <c r="AI17" s="18">
        <v>48</v>
      </c>
      <c r="AJ17" s="18" t="s">
        <v>476</v>
      </c>
      <c r="AK17" s="18">
        <v>2</v>
      </c>
      <c r="AL17" s="18" t="s">
        <v>477</v>
      </c>
      <c r="AM17" s="55" t="s">
        <v>255</v>
      </c>
      <c r="AN17" s="57">
        <v>38.44</v>
      </c>
      <c r="AO17" s="57" t="s">
        <v>478</v>
      </c>
      <c r="AP17" s="57" t="s">
        <v>479</v>
      </c>
      <c r="AQ17" s="56">
        <v>6</v>
      </c>
      <c r="AR17" s="57" t="s">
        <v>480</v>
      </c>
      <c r="AS17" s="57">
        <v>23.619999999999997</v>
      </c>
      <c r="AT17" s="57">
        <v>53.26</v>
      </c>
      <c r="AU17" s="57" t="s">
        <v>257</v>
      </c>
      <c r="AV17" s="57" t="s">
        <v>257</v>
      </c>
      <c r="AW17" s="18" t="s">
        <v>481</v>
      </c>
      <c r="AX17" s="18">
        <v>48</v>
      </c>
      <c r="AY17" s="18" t="s">
        <v>476</v>
      </c>
      <c r="AZ17" s="5" t="s">
        <v>257</v>
      </c>
      <c r="BA17" s="5" t="s">
        <v>257</v>
      </c>
      <c r="BB17" s="18" t="s">
        <v>502</v>
      </c>
      <c r="BC17" s="55" t="s">
        <v>256</v>
      </c>
      <c r="BD17" s="55">
        <f t="shared" si="0"/>
        <v>2.3582822085889568</v>
      </c>
      <c r="BE17" s="55" t="s">
        <v>483</v>
      </c>
      <c r="BF17" s="18" t="s">
        <v>484</v>
      </c>
      <c r="BG17" s="56">
        <v>6</v>
      </c>
      <c r="BH17" s="57" t="s">
        <v>480</v>
      </c>
      <c r="BI17" s="55">
        <f t="shared" ref="BI17:BJ17" si="20">(AS17/1630)*100</f>
        <v>1.4490797546012268</v>
      </c>
      <c r="BJ17" s="55">
        <f t="shared" si="20"/>
        <v>3.2674846625766869</v>
      </c>
      <c r="BK17" s="57" t="s">
        <v>257</v>
      </c>
      <c r="BL17" s="57" t="s">
        <v>257</v>
      </c>
      <c r="BM17" s="18" t="s">
        <v>481</v>
      </c>
      <c r="BN17" s="18">
        <v>48</v>
      </c>
      <c r="BO17" s="18" t="s">
        <v>476</v>
      </c>
      <c r="BP17" s="5" t="s">
        <v>257</v>
      </c>
      <c r="BQ17" s="5" t="s">
        <v>257</v>
      </c>
      <c r="BR17" s="18" t="s">
        <v>485</v>
      </c>
      <c r="BS17" s="55"/>
      <c r="BT17" s="18"/>
      <c r="BU17" s="55"/>
      <c r="BV17" s="18"/>
      <c r="BW17" s="18"/>
      <c r="BX17" s="18"/>
      <c r="BY17" s="18"/>
      <c r="BZ17" s="55"/>
      <c r="CA17" s="55"/>
      <c r="CB17" s="55"/>
      <c r="CC17" s="18"/>
      <c r="CD17" s="18"/>
      <c r="CE17" s="18"/>
      <c r="CF17" s="18"/>
      <c r="CG17" s="18"/>
      <c r="CH17" s="18"/>
      <c r="CI17" s="55"/>
      <c r="CJ17" s="18"/>
      <c r="CK17" s="55"/>
      <c r="CL17" s="18"/>
      <c r="CM17" s="18"/>
      <c r="CN17" s="18"/>
      <c r="CO17" s="18"/>
      <c r="CP17" s="55"/>
      <c r="CQ17" s="55"/>
      <c r="CR17" s="55"/>
      <c r="CS17" s="18"/>
      <c r="CT17" s="18"/>
      <c r="CU17" s="18"/>
      <c r="CV17" s="18"/>
      <c r="CW17" s="18"/>
      <c r="CX17" s="18"/>
      <c r="CY17" s="55"/>
      <c r="CZ17" s="18"/>
      <c r="DA17" s="55"/>
      <c r="DB17" s="18"/>
      <c r="DC17" s="18"/>
      <c r="DD17" s="18"/>
      <c r="DE17" s="18"/>
      <c r="DF17" s="55"/>
      <c r="DG17" s="55"/>
      <c r="DH17" s="55"/>
      <c r="DI17" s="18"/>
      <c r="DJ17" s="18"/>
      <c r="DK17" s="18"/>
      <c r="DL17" s="18"/>
      <c r="DM17" s="18"/>
      <c r="DN17" s="18"/>
      <c r="DO17" s="18"/>
      <c r="DP17" s="18"/>
      <c r="DQ17" s="18"/>
      <c r="DR17" s="18"/>
      <c r="DS17" s="18"/>
      <c r="DT17" s="18"/>
      <c r="DU17" s="18"/>
      <c r="DV17" s="18"/>
      <c r="DW17" s="18"/>
      <c r="DX17" s="18"/>
      <c r="DY17" s="18">
        <v>0</v>
      </c>
      <c r="DZ17" s="18"/>
      <c r="EA17" s="18"/>
      <c r="EB17" s="18"/>
      <c r="EC17" s="18"/>
      <c r="ED17" s="18"/>
      <c r="EE17" s="18"/>
      <c r="EF17" s="18"/>
      <c r="EG17" s="18"/>
      <c r="EH17" s="18" t="s">
        <v>486</v>
      </c>
      <c r="EI17" s="18" cm="1">
        <f t="array" ref="EI17">IF(SUMPRODUCT(--(DO17:DS17&lt;&gt;""))=0, 0,1)</f>
        <v>0</v>
      </c>
      <c r="EJ17" s="18" cm="1">
        <f t="array" ref="EJ17">IF(SUMPRODUCT(--(DT17:EG17&lt;&gt;""))=0, 0,1)</f>
        <v>1</v>
      </c>
      <c r="EK17" s="18" cm="1">
        <f t="array" ref="EK17">IF(SUMPRODUCT(--(EC17:EG17&lt;&gt;""))=0, 0,1)</f>
        <v>0</v>
      </c>
      <c r="EL17" s="18" cm="1">
        <f t="array" ref="EL17">IF(SUMPRODUCT(--(EE17:EG17&lt;&gt;""))=0, 0,1)</f>
        <v>0</v>
      </c>
      <c r="EM17" s="18">
        <f t="shared" si="3"/>
        <v>0</v>
      </c>
      <c r="EN17" s="18" t="str">
        <f t="shared" si="4"/>
        <v>NA</v>
      </c>
      <c r="EO17" s="18">
        <f t="shared" si="5"/>
        <v>0</v>
      </c>
      <c r="EP17" s="18" t="str">
        <f t="shared" si="6"/>
        <v>NA</v>
      </c>
      <c r="EQ17" s="18" t="str">
        <f t="shared" si="7"/>
        <v>NA</v>
      </c>
      <c r="ER17" s="58" t="s">
        <v>2080</v>
      </c>
      <c r="ES17" s="59">
        <v>43808</v>
      </c>
      <c r="ET17" s="18" t="s">
        <v>487</v>
      </c>
      <c r="EU17" s="18" t="s">
        <v>463</v>
      </c>
    </row>
    <row r="18" spans="1:151" ht="15.75" customHeight="1" x14ac:dyDescent="0.2">
      <c r="A18" s="5" t="s">
        <v>251</v>
      </c>
      <c r="B18" s="24" t="s">
        <v>461</v>
      </c>
      <c r="C18" s="26">
        <v>1</v>
      </c>
      <c r="D18" s="18" t="s">
        <v>495</v>
      </c>
      <c r="E18" s="18" t="s">
        <v>505</v>
      </c>
      <c r="F18" s="55" t="s">
        <v>2297</v>
      </c>
      <c r="G18" s="18" t="s">
        <v>467</v>
      </c>
      <c r="H18" s="18" t="s">
        <v>468</v>
      </c>
      <c r="I18" s="18" t="s">
        <v>363</v>
      </c>
      <c r="J18" s="18" t="s">
        <v>363</v>
      </c>
      <c r="K18" s="18" t="s">
        <v>363</v>
      </c>
      <c r="L18" s="18" t="s">
        <v>498</v>
      </c>
      <c r="M18" s="18" t="s">
        <v>253</v>
      </c>
      <c r="N18" s="56">
        <v>74</v>
      </c>
      <c r="O18" s="18" t="s">
        <v>465</v>
      </c>
      <c r="P18" s="18" t="s">
        <v>466</v>
      </c>
      <c r="Q18" s="18" t="s">
        <v>254</v>
      </c>
      <c r="R18" s="24" t="s">
        <v>257</v>
      </c>
      <c r="S18" s="24" t="s">
        <v>257</v>
      </c>
      <c r="T18" s="26" t="s">
        <v>506</v>
      </c>
      <c r="U18" s="26" t="s">
        <v>257</v>
      </c>
      <c r="V18" s="26" t="s">
        <v>257</v>
      </c>
      <c r="W18" s="26" t="s">
        <v>257</v>
      </c>
      <c r="X18" s="18" t="s">
        <v>473</v>
      </c>
      <c r="Y18" s="57">
        <f>AVERAGE(Y9:Y10)</f>
        <v>217.10000000000002</v>
      </c>
      <c r="Z18" s="18" t="s">
        <v>474</v>
      </c>
      <c r="AA18" s="57">
        <f>AVERAGE(AA9:AA10)</f>
        <v>217.10000000000002</v>
      </c>
      <c r="AB18" s="57" t="s">
        <v>257</v>
      </c>
      <c r="AC18" s="18" t="s">
        <v>479</v>
      </c>
      <c r="AD18" s="18">
        <v>2</v>
      </c>
      <c r="AE18" s="18" t="s">
        <v>500</v>
      </c>
      <c r="AF18" s="57">
        <v>153.44217151748077</v>
      </c>
      <c r="AG18" s="57">
        <f>STDEV(AA9:AA10)</f>
        <v>153.44217151748077</v>
      </c>
      <c r="AH18" s="18" t="s">
        <v>501</v>
      </c>
      <c r="AI18" s="18">
        <v>48</v>
      </c>
      <c r="AJ18" s="18" t="s">
        <v>476</v>
      </c>
      <c r="AK18" s="18">
        <v>2</v>
      </c>
      <c r="AL18" s="18" t="s">
        <v>477</v>
      </c>
      <c r="AM18" s="55" t="s">
        <v>255</v>
      </c>
      <c r="AN18" s="57">
        <v>30.27</v>
      </c>
      <c r="AO18" s="57" t="s">
        <v>478</v>
      </c>
      <c r="AP18" s="57" t="s">
        <v>479</v>
      </c>
      <c r="AQ18" s="56">
        <v>6</v>
      </c>
      <c r="AR18" s="57" t="s">
        <v>480</v>
      </c>
      <c r="AS18" s="57">
        <v>19.939999999999998</v>
      </c>
      <c r="AT18" s="57">
        <v>40.6</v>
      </c>
      <c r="AU18" s="57" t="s">
        <v>257</v>
      </c>
      <c r="AV18" s="57" t="s">
        <v>257</v>
      </c>
      <c r="AW18" s="18" t="s">
        <v>481</v>
      </c>
      <c r="AX18" s="18">
        <v>48</v>
      </c>
      <c r="AY18" s="18" t="s">
        <v>476</v>
      </c>
      <c r="AZ18" s="5" t="s">
        <v>257</v>
      </c>
      <c r="BA18" s="5" t="s">
        <v>257</v>
      </c>
      <c r="BB18" s="18" t="s">
        <v>502</v>
      </c>
      <c r="BC18" s="55" t="s">
        <v>256</v>
      </c>
      <c r="BD18" s="55">
        <f t="shared" si="0"/>
        <v>1.8570552147239263</v>
      </c>
      <c r="BE18" s="55" t="s">
        <v>483</v>
      </c>
      <c r="BF18" s="18" t="s">
        <v>484</v>
      </c>
      <c r="BG18" s="56">
        <v>6</v>
      </c>
      <c r="BH18" s="57" t="s">
        <v>480</v>
      </c>
      <c r="BI18" s="55">
        <f t="shared" ref="BI18:BJ18" si="21">(AS18/1630)*100</f>
        <v>1.2233128834355826</v>
      </c>
      <c r="BJ18" s="55">
        <f t="shared" si="21"/>
        <v>2.4907975460122698</v>
      </c>
      <c r="BK18" s="57" t="s">
        <v>257</v>
      </c>
      <c r="BL18" s="57" t="s">
        <v>257</v>
      </c>
      <c r="BM18" s="18" t="s">
        <v>481</v>
      </c>
      <c r="BN18" s="18">
        <v>48</v>
      </c>
      <c r="BO18" s="18" t="s">
        <v>476</v>
      </c>
      <c r="BP18" s="5" t="s">
        <v>257</v>
      </c>
      <c r="BQ18" s="5" t="s">
        <v>257</v>
      </c>
      <c r="BR18" s="18" t="s">
        <v>485</v>
      </c>
      <c r="BS18" s="55"/>
      <c r="BT18" s="18"/>
      <c r="BU18" s="55"/>
      <c r="BV18" s="18"/>
      <c r="BW18" s="18"/>
      <c r="BX18" s="18"/>
      <c r="BY18" s="18"/>
      <c r="BZ18" s="55"/>
      <c r="CA18" s="55"/>
      <c r="CB18" s="55"/>
      <c r="CC18" s="18"/>
      <c r="CD18" s="18"/>
      <c r="CE18" s="18"/>
      <c r="CF18" s="18"/>
      <c r="CG18" s="18"/>
      <c r="CH18" s="18"/>
      <c r="CI18" s="55"/>
      <c r="CJ18" s="18"/>
      <c r="CK18" s="55"/>
      <c r="CL18" s="18"/>
      <c r="CM18" s="18"/>
      <c r="CN18" s="18"/>
      <c r="CO18" s="18"/>
      <c r="CP18" s="55"/>
      <c r="CQ18" s="55"/>
      <c r="CR18" s="55"/>
      <c r="CS18" s="18"/>
      <c r="CT18" s="18"/>
      <c r="CU18" s="18"/>
      <c r="CV18" s="18"/>
      <c r="CW18" s="18"/>
      <c r="CX18" s="18"/>
      <c r="CY18" s="55"/>
      <c r="CZ18" s="18"/>
      <c r="DA18" s="55"/>
      <c r="DB18" s="18"/>
      <c r="DC18" s="18"/>
      <c r="DD18" s="18"/>
      <c r="DE18" s="18"/>
      <c r="DF18" s="55"/>
      <c r="DG18" s="55"/>
      <c r="DH18" s="55"/>
      <c r="DI18" s="18"/>
      <c r="DJ18" s="18"/>
      <c r="DK18" s="18"/>
      <c r="DL18" s="18"/>
      <c r="DM18" s="18"/>
      <c r="DN18" s="18"/>
      <c r="DO18" s="18"/>
      <c r="DP18" s="18"/>
      <c r="DQ18" s="18"/>
      <c r="DR18" s="18"/>
      <c r="DS18" s="18"/>
      <c r="DT18" s="18"/>
      <c r="DU18" s="18"/>
      <c r="DV18" s="18"/>
      <c r="DW18" s="18"/>
      <c r="DX18" s="18"/>
      <c r="DY18" s="18">
        <v>0</v>
      </c>
      <c r="DZ18" s="18"/>
      <c r="EA18" s="18"/>
      <c r="EB18" s="18"/>
      <c r="EC18" s="18"/>
      <c r="ED18" s="18"/>
      <c r="EE18" s="18"/>
      <c r="EF18" s="18"/>
      <c r="EG18" s="18"/>
      <c r="EH18" s="18" t="s">
        <v>486</v>
      </c>
      <c r="EI18" s="18" cm="1">
        <f t="array" ref="EI18">IF(SUMPRODUCT(--(DO18:DS18&lt;&gt;""))=0, 0,1)</f>
        <v>0</v>
      </c>
      <c r="EJ18" s="18" cm="1">
        <f t="array" ref="EJ18">IF(SUMPRODUCT(--(DT18:EG18&lt;&gt;""))=0, 0,1)</f>
        <v>1</v>
      </c>
      <c r="EK18" s="18" cm="1">
        <f t="array" ref="EK18">IF(SUMPRODUCT(--(EC18:EG18&lt;&gt;""))=0, 0,1)</f>
        <v>0</v>
      </c>
      <c r="EL18" s="18" cm="1">
        <f t="array" ref="EL18">IF(SUMPRODUCT(--(EE18:EG18&lt;&gt;""))=0, 0,1)</f>
        <v>0</v>
      </c>
      <c r="EM18" s="18">
        <f t="shared" si="3"/>
        <v>0</v>
      </c>
      <c r="EN18" s="18" t="str">
        <f t="shared" si="4"/>
        <v>NA</v>
      </c>
      <c r="EO18" s="18">
        <f t="shared" si="5"/>
        <v>0</v>
      </c>
      <c r="EP18" s="18" t="str">
        <f t="shared" si="6"/>
        <v>NA</v>
      </c>
      <c r="EQ18" s="18" t="str">
        <f t="shared" si="7"/>
        <v>NA</v>
      </c>
      <c r="ER18" s="58" t="s">
        <v>2080</v>
      </c>
      <c r="ES18" s="59">
        <v>43808</v>
      </c>
      <c r="ET18" s="18" t="s">
        <v>487</v>
      </c>
      <c r="EU18" s="18" t="s">
        <v>463</v>
      </c>
    </row>
    <row r="19" spans="1:151" ht="15.75" customHeight="1" x14ac:dyDescent="0.2">
      <c r="A19" s="5" t="s">
        <v>251</v>
      </c>
      <c r="B19" s="24" t="s">
        <v>461</v>
      </c>
      <c r="C19" s="26">
        <v>1</v>
      </c>
      <c r="D19" s="18" t="s">
        <v>470</v>
      </c>
      <c r="E19" s="18" t="s">
        <v>499</v>
      </c>
      <c r="F19" s="55" t="s">
        <v>2297</v>
      </c>
      <c r="G19" s="18" t="s">
        <v>467</v>
      </c>
      <c r="H19" s="18" t="s">
        <v>468</v>
      </c>
      <c r="I19" s="18" t="s">
        <v>363</v>
      </c>
      <c r="J19" s="18" t="s">
        <v>363</v>
      </c>
      <c r="K19" s="18" t="s">
        <v>363</v>
      </c>
      <c r="L19" s="18" t="s">
        <v>507</v>
      </c>
      <c r="M19" s="18" t="s">
        <v>253</v>
      </c>
      <c r="N19" s="56">
        <v>74</v>
      </c>
      <c r="O19" s="18" t="s">
        <v>465</v>
      </c>
      <c r="P19" s="18" t="s">
        <v>466</v>
      </c>
      <c r="Q19" s="18" t="s">
        <v>254</v>
      </c>
      <c r="R19" s="24" t="s">
        <v>257</v>
      </c>
      <c r="S19" s="24" t="s">
        <v>257</v>
      </c>
      <c r="T19" s="26" t="s">
        <v>508</v>
      </c>
      <c r="U19" s="26" t="s">
        <v>257</v>
      </c>
      <c r="V19" s="26" t="s">
        <v>257</v>
      </c>
      <c r="W19" s="26" t="s">
        <v>257</v>
      </c>
      <c r="X19" s="18" t="s">
        <v>473</v>
      </c>
      <c r="Y19" s="57">
        <v>0.85499999999999998</v>
      </c>
      <c r="Z19" s="18" t="s">
        <v>474</v>
      </c>
      <c r="AA19" s="57">
        <v>0.85499999999999998</v>
      </c>
      <c r="AB19" s="57" t="s">
        <v>257</v>
      </c>
      <c r="AC19" s="18" t="s">
        <v>479</v>
      </c>
      <c r="AD19" s="18">
        <v>2</v>
      </c>
      <c r="AE19" s="18" t="s">
        <v>500</v>
      </c>
      <c r="AF19" s="57">
        <v>0.4879036790187179</v>
      </c>
      <c r="AG19" s="57">
        <v>0.4879036790187179</v>
      </c>
      <c r="AH19" s="18" t="s">
        <v>501</v>
      </c>
      <c r="AI19" s="18">
        <v>48</v>
      </c>
      <c r="AJ19" s="18" t="s">
        <v>476</v>
      </c>
      <c r="AK19" s="18">
        <v>2</v>
      </c>
      <c r="AL19" s="18" t="s">
        <v>477</v>
      </c>
      <c r="AM19" s="55" t="s">
        <v>255</v>
      </c>
      <c r="AN19" s="57">
        <v>38.17</v>
      </c>
      <c r="AO19" s="57" t="s">
        <v>478</v>
      </c>
      <c r="AP19" s="57" t="s">
        <v>479</v>
      </c>
      <c r="AQ19" s="56">
        <v>6</v>
      </c>
      <c r="AR19" s="57" t="s">
        <v>480</v>
      </c>
      <c r="AS19" s="57">
        <v>32.35</v>
      </c>
      <c r="AT19" s="57">
        <v>43.99</v>
      </c>
      <c r="AU19" s="57" t="s">
        <v>257</v>
      </c>
      <c r="AV19" s="57" t="s">
        <v>257</v>
      </c>
      <c r="AW19" s="18" t="s">
        <v>481</v>
      </c>
      <c r="AX19" s="18">
        <v>48</v>
      </c>
      <c r="AY19" s="18" t="s">
        <v>476</v>
      </c>
      <c r="AZ19" s="5" t="s">
        <v>257</v>
      </c>
      <c r="BA19" s="5" t="s">
        <v>257</v>
      </c>
      <c r="BB19" s="18" t="s">
        <v>502</v>
      </c>
      <c r="BC19" s="55" t="s">
        <v>256</v>
      </c>
      <c r="BD19" s="55">
        <f t="shared" si="0"/>
        <v>2.341717791411043</v>
      </c>
      <c r="BE19" s="55" t="s">
        <v>483</v>
      </c>
      <c r="BF19" s="18" t="s">
        <v>484</v>
      </c>
      <c r="BG19" s="56">
        <v>6</v>
      </c>
      <c r="BH19" s="57" t="s">
        <v>480</v>
      </c>
      <c r="BI19" s="55">
        <f t="shared" ref="BI19:BJ19" si="22">(AS19/1630)*100</f>
        <v>1.9846625766871167</v>
      </c>
      <c r="BJ19" s="55">
        <f t="shared" si="22"/>
        <v>2.6987730061349695</v>
      </c>
      <c r="BK19" s="57" t="s">
        <v>257</v>
      </c>
      <c r="BL19" s="57" t="s">
        <v>257</v>
      </c>
      <c r="BM19" s="18" t="s">
        <v>481</v>
      </c>
      <c r="BN19" s="18">
        <v>48</v>
      </c>
      <c r="BO19" s="18" t="s">
        <v>476</v>
      </c>
      <c r="BP19" s="5" t="s">
        <v>257</v>
      </c>
      <c r="BQ19" s="5" t="s">
        <v>257</v>
      </c>
      <c r="BR19" s="18" t="s">
        <v>485</v>
      </c>
      <c r="BS19" s="55"/>
      <c r="BT19" s="18"/>
      <c r="BU19" s="55"/>
      <c r="BV19" s="18"/>
      <c r="BW19" s="18"/>
      <c r="BX19" s="18"/>
      <c r="BY19" s="18"/>
      <c r="BZ19" s="55"/>
      <c r="CA19" s="55"/>
      <c r="CB19" s="55"/>
      <c r="CC19" s="18"/>
      <c r="CD19" s="18"/>
      <c r="CE19" s="18"/>
      <c r="CF19" s="18"/>
      <c r="CG19" s="18"/>
      <c r="CH19" s="18"/>
      <c r="CI19" s="55"/>
      <c r="CJ19" s="18"/>
      <c r="CK19" s="55"/>
      <c r="CL19" s="18"/>
      <c r="CM19" s="18"/>
      <c r="CN19" s="18"/>
      <c r="CO19" s="18"/>
      <c r="CP19" s="55"/>
      <c r="CQ19" s="55"/>
      <c r="CR19" s="55"/>
      <c r="CS19" s="18"/>
      <c r="CT19" s="18"/>
      <c r="CU19" s="18"/>
      <c r="CV19" s="18"/>
      <c r="CW19" s="18"/>
      <c r="CX19" s="18"/>
      <c r="CY19" s="55"/>
      <c r="CZ19" s="18"/>
      <c r="DA19" s="55"/>
      <c r="DB19" s="18"/>
      <c r="DC19" s="18"/>
      <c r="DD19" s="18"/>
      <c r="DE19" s="18"/>
      <c r="DF19" s="55"/>
      <c r="DG19" s="55"/>
      <c r="DH19" s="55"/>
      <c r="DI19" s="18"/>
      <c r="DJ19" s="18"/>
      <c r="DK19" s="18"/>
      <c r="DL19" s="18"/>
      <c r="DM19" s="18"/>
      <c r="DN19" s="18"/>
      <c r="DO19" s="18"/>
      <c r="DP19" s="18"/>
      <c r="DQ19" s="18"/>
      <c r="DR19" s="18"/>
      <c r="DS19" s="18"/>
      <c r="DT19" s="18"/>
      <c r="DU19" s="18"/>
      <c r="DV19" s="18"/>
      <c r="DW19" s="18"/>
      <c r="DX19" s="18"/>
      <c r="DY19" s="18">
        <v>0</v>
      </c>
      <c r="DZ19" s="18"/>
      <c r="EA19" s="18"/>
      <c r="EB19" s="18"/>
      <c r="EC19" s="18"/>
      <c r="ED19" s="18"/>
      <c r="EE19" s="18"/>
      <c r="EF19" s="18"/>
      <c r="EG19" s="18"/>
      <c r="EH19" s="18" t="s">
        <v>486</v>
      </c>
      <c r="EI19" s="18" cm="1">
        <f t="array" ref="EI19">IF(SUMPRODUCT(--(DO19:DS19&lt;&gt;""))=0, 0,1)</f>
        <v>0</v>
      </c>
      <c r="EJ19" s="18" cm="1">
        <f t="array" ref="EJ19">IF(SUMPRODUCT(--(DT19:EG19&lt;&gt;""))=0, 0,1)</f>
        <v>1</v>
      </c>
      <c r="EK19" s="18" cm="1">
        <f t="array" ref="EK19">IF(SUMPRODUCT(--(EC19:EG19&lt;&gt;""))=0, 0,1)</f>
        <v>0</v>
      </c>
      <c r="EL19" s="18" cm="1">
        <f t="array" ref="EL19">IF(SUMPRODUCT(--(EE19:EG19&lt;&gt;""))=0, 0,1)</f>
        <v>0</v>
      </c>
      <c r="EM19" s="18">
        <f t="shared" si="3"/>
        <v>0</v>
      </c>
      <c r="EN19" s="18" t="str">
        <f t="shared" si="4"/>
        <v>NA</v>
      </c>
      <c r="EO19" s="18">
        <f t="shared" si="5"/>
        <v>0</v>
      </c>
      <c r="EP19" s="18" t="str">
        <f t="shared" si="6"/>
        <v>NA</v>
      </c>
      <c r="EQ19" s="18" t="str">
        <f t="shared" si="7"/>
        <v>NA</v>
      </c>
      <c r="ER19" s="58" t="s">
        <v>2080</v>
      </c>
      <c r="ES19" s="59">
        <v>43808</v>
      </c>
      <c r="ET19" s="18" t="s">
        <v>487</v>
      </c>
      <c r="EU19" s="18" t="s">
        <v>463</v>
      </c>
    </row>
    <row r="20" spans="1:151" ht="15.75" customHeight="1" x14ac:dyDescent="0.2">
      <c r="A20" s="5" t="s">
        <v>251</v>
      </c>
      <c r="B20" s="24" t="s">
        <v>461</v>
      </c>
      <c r="C20" s="26">
        <v>1</v>
      </c>
      <c r="D20" s="18" t="s">
        <v>489</v>
      </c>
      <c r="E20" s="18" t="s">
        <v>503</v>
      </c>
      <c r="F20" s="55" t="s">
        <v>2297</v>
      </c>
      <c r="G20" s="18" t="s">
        <v>467</v>
      </c>
      <c r="H20" s="18" t="s">
        <v>468</v>
      </c>
      <c r="I20" s="18" t="s">
        <v>363</v>
      </c>
      <c r="J20" s="18" t="s">
        <v>363</v>
      </c>
      <c r="K20" s="18" t="s">
        <v>363</v>
      </c>
      <c r="L20" s="18" t="s">
        <v>507</v>
      </c>
      <c r="M20" s="18" t="s">
        <v>253</v>
      </c>
      <c r="N20" s="56">
        <v>74</v>
      </c>
      <c r="O20" s="18" t="s">
        <v>465</v>
      </c>
      <c r="P20" s="18" t="s">
        <v>466</v>
      </c>
      <c r="Q20" s="18" t="s">
        <v>254</v>
      </c>
      <c r="R20" s="24" t="s">
        <v>257</v>
      </c>
      <c r="S20" s="24" t="s">
        <v>257</v>
      </c>
      <c r="T20" s="26" t="s">
        <v>508</v>
      </c>
      <c r="U20" s="26" t="s">
        <v>257</v>
      </c>
      <c r="V20" s="26" t="s">
        <v>257</v>
      </c>
      <c r="W20" s="26" t="s">
        <v>257</v>
      </c>
      <c r="X20" s="18" t="s">
        <v>473</v>
      </c>
      <c r="Y20" s="57">
        <v>3.1</v>
      </c>
      <c r="Z20" s="18" t="s">
        <v>474</v>
      </c>
      <c r="AA20" s="57">
        <v>3.1</v>
      </c>
      <c r="AB20" s="57" t="s">
        <v>257</v>
      </c>
      <c r="AC20" s="18" t="s">
        <v>479</v>
      </c>
      <c r="AD20" s="18">
        <v>2</v>
      </c>
      <c r="AE20" s="18" t="s">
        <v>500</v>
      </c>
      <c r="AF20" s="57">
        <v>0</v>
      </c>
      <c r="AG20" s="57">
        <v>0</v>
      </c>
      <c r="AH20" s="18" t="s">
        <v>501</v>
      </c>
      <c r="AI20" s="18">
        <v>48</v>
      </c>
      <c r="AJ20" s="18" t="s">
        <v>476</v>
      </c>
      <c r="AK20" s="18">
        <v>2</v>
      </c>
      <c r="AL20" s="18" t="s">
        <v>477</v>
      </c>
      <c r="AM20" s="55" t="s">
        <v>255</v>
      </c>
      <c r="AN20" s="57">
        <v>51.46</v>
      </c>
      <c r="AO20" s="57" t="s">
        <v>478</v>
      </c>
      <c r="AP20" s="57" t="s">
        <v>479</v>
      </c>
      <c r="AQ20" s="56">
        <v>6</v>
      </c>
      <c r="AR20" s="57" t="s">
        <v>480</v>
      </c>
      <c r="AS20" s="57">
        <v>39.270000000000003</v>
      </c>
      <c r="AT20" s="57">
        <v>63.65</v>
      </c>
      <c r="AU20" s="57" t="s">
        <v>257</v>
      </c>
      <c r="AV20" s="57" t="s">
        <v>257</v>
      </c>
      <c r="AW20" s="18" t="s">
        <v>481</v>
      </c>
      <c r="AX20" s="18">
        <v>48</v>
      </c>
      <c r="AY20" s="18" t="s">
        <v>476</v>
      </c>
      <c r="AZ20" s="5" t="s">
        <v>257</v>
      </c>
      <c r="BA20" s="5" t="s">
        <v>257</v>
      </c>
      <c r="BB20" s="18" t="s">
        <v>502</v>
      </c>
      <c r="BC20" s="55" t="s">
        <v>256</v>
      </c>
      <c r="BD20" s="55">
        <f t="shared" si="0"/>
        <v>3.1570552147239264</v>
      </c>
      <c r="BE20" s="55" t="s">
        <v>483</v>
      </c>
      <c r="BF20" s="18" t="s">
        <v>484</v>
      </c>
      <c r="BG20" s="56">
        <v>6</v>
      </c>
      <c r="BH20" s="57" t="s">
        <v>480</v>
      </c>
      <c r="BI20" s="55">
        <f t="shared" ref="BI20:BJ20" si="23">(AS20/1630)*100</f>
        <v>2.4092024539877301</v>
      </c>
      <c r="BJ20" s="55">
        <f t="shared" si="23"/>
        <v>3.904907975460123</v>
      </c>
      <c r="BK20" s="57" t="s">
        <v>257</v>
      </c>
      <c r="BL20" s="57" t="s">
        <v>257</v>
      </c>
      <c r="BM20" s="18" t="s">
        <v>481</v>
      </c>
      <c r="BN20" s="18">
        <v>48</v>
      </c>
      <c r="BO20" s="18" t="s">
        <v>476</v>
      </c>
      <c r="BP20" s="5" t="s">
        <v>257</v>
      </c>
      <c r="BQ20" s="5" t="s">
        <v>257</v>
      </c>
      <c r="BR20" s="18" t="s">
        <v>485</v>
      </c>
      <c r="BS20" s="55"/>
      <c r="BT20" s="18"/>
      <c r="BU20" s="55"/>
      <c r="BV20" s="18"/>
      <c r="BW20" s="18"/>
      <c r="BX20" s="18"/>
      <c r="BY20" s="18"/>
      <c r="BZ20" s="55"/>
      <c r="CA20" s="55"/>
      <c r="CB20" s="55"/>
      <c r="CC20" s="18"/>
      <c r="CD20" s="18"/>
      <c r="CE20" s="18"/>
      <c r="CF20" s="18"/>
      <c r="CG20" s="18"/>
      <c r="CH20" s="18"/>
      <c r="CI20" s="55"/>
      <c r="CJ20" s="18"/>
      <c r="CK20" s="55"/>
      <c r="CL20" s="18"/>
      <c r="CM20" s="18"/>
      <c r="CN20" s="18"/>
      <c r="CO20" s="18"/>
      <c r="CP20" s="55"/>
      <c r="CQ20" s="55"/>
      <c r="CR20" s="55"/>
      <c r="CS20" s="18"/>
      <c r="CT20" s="18"/>
      <c r="CU20" s="18"/>
      <c r="CV20" s="18"/>
      <c r="CW20" s="18"/>
      <c r="CX20" s="18"/>
      <c r="CY20" s="55"/>
      <c r="CZ20" s="18"/>
      <c r="DA20" s="55"/>
      <c r="DB20" s="18"/>
      <c r="DC20" s="18"/>
      <c r="DD20" s="18"/>
      <c r="DE20" s="18"/>
      <c r="DF20" s="55"/>
      <c r="DG20" s="55"/>
      <c r="DH20" s="55"/>
      <c r="DI20" s="18"/>
      <c r="DJ20" s="18"/>
      <c r="DK20" s="18"/>
      <c r="DL20" s="18"/>
      <c r="DM20" s="18"/>
      <c r="DN20" s="18"/>
      <c r="DO20" s="18"/>
      <c r="DP20" s="18"/>
      <c r="DQ20" s="18"/>
      <c r="DR20" s="18"/>
      <c r="DS20" s="18"/>
      <c r="DT20" s="18"/>
      <c r="DU20" s="18"/>
      <c r="DV20" s="18"/>
      <c r="DW20" s="18"/>
      <c r="DX20" s="18"/>
      <c r="DY20" s="18">
        <v>0</v>
      </c>
      <c r="DZ20" s="18"/>
      <c r="EA20" s="18"/>
      <c r="EB20" s="18"/>
      <c r="EC20" s="18"/>
      <c r="ED20" s="18"/>
      <c r="EE20" s="18"/>
      <c r="EF20" s="18"/>
      <c r="EG20" s="18"/>
      <c r="EH20" s="18" t="s">
        <v>486</v>
      </c>
      <c r="EI20" s="18" cm="1">
        <f t="array" ref="EI20">IF(SUMPRODUCT(--(DO20:DS20&lt;&gt;""))=0, 0,1)</f>
        <v>0</v>
      </c>
      <c r="EJ20" s="18" cm="1">
        <f t="array" ref="EJ20">IF(SUMPRODUCT(--(DT20:EG20&lt;&gt;""))=0, 0,1)</f>
        <v>1</v>
      </c>
      <c r="EK20" s="18" cm="1">
        <f t="array" ref="EK20">IF(SUMPRODUCT(--(EC20:EG20&lt;&gt;""))=0, 0,1)</f>
        <v>0</v>
      </c>
      <c r="EL20" s="18" cm="1">
        <f t="array" ref="EL20">IF(SUMPRODUCT(--(EE20:EG20&lt;&gt;""))=0, 0,1)</f>
        <v>0</v>
      </c>
      <c r="EM20" s="18">
        <f t="shared" si="3"/>
        <v>0</v>
      </c>
      <c r="EN20" s="18" t="str">
        <f t="shared" si="4"/>
        <v>NA</v>
      </c>
      <c r="EO20" s="18">
        <f t="shared" si="5"/>
        <v>0</v>
      </c>
      <c r="EP20" s="18" t="str">
        <f t="shared" si="6"/>
        <v>NA</v>
      </c>
      <c r="EQ20" s="18" t="str">
        <f t="shared" si="7"/>
        <v>NA</v>
      </c>
      <c r="ER20" s="58" t="s">
        <v>2080</v>
      </c>
      <c r="ES20" s="59">
        <v>43808</v>
      </c>
      <c r="ET20" s="18" t="s">
        <v>487</v>
      </c>
      <c r="EU20" s="18" t="s">
        <v>463</v>
      </c>
    </row>
    <row r="21" spans="1:151" ht="15.75" customHeight="1" x14ac:dyDescent="0.2">
      <c r="A21" s="5" t="s">
        <v>251</v>
      </c>
      <c r="B21" s="24" t="s">
        <v>461</v>
      </c>
      <c r="C21" s="26">
        <v>1</v>
      </c>
      <c r="D21" s="18" t="s">
        <v>492</v>
      </c>
      <c r="E21" s="18" t="s">
        <v>504</v>
      </c>
      <c r="F21" s="55" t="s">
        <v>2297</v>
      </c>
      <c r="G21" s="18" t="s">
        <v>467</v>
      </c>
      <c r="H21" s="18" t="s">
        <v>468</v>
      </c>
      <c r="I21" s="18" t="s">
        <v>363</v>
      </c>
      <c r="J21" s="18" t="s">
        <v>363</v>
      </c>
      <c r="K21" s="18" t="s">
        <v>363</v>
      </c>
      <c r="L21" s="18" t="s">
        <v>507</v>
      </c>
      <c r="M21" s="18" t="s">
        <v>253</v>
      </c>
      <c r="N21" s="56">
        <v>74</v>
      </c>
      <c r="O21" s="18" t="s">
        <v>465</v>
      </c>
      <c r="P21" s="18" t="s">
        <v>466</v>
      </c>
      <c r="Q21" s="18" t="s">
        <v>254</v>
      </c>
      <c r="R21" s="24" t="s">
        <v>257</v>
      </c>
      <c r="S21" s="24" t="s">
        <v>257</v>
      </c>
      <c r="T21" s="26" t="s">
        <v>508</v>
      </c>
      <c r="U21" s="26" t="s">
        <v>257</v>
      </c>
      <c r="V21" s="26" t="s">
        <v>257</v>
      </c>
      <c r="W21" s="26" t="s">
        <v>257</v>
      </c>
      <c r="X21" s="18" t="s">
        <v>473</v>
      </c>
      <c r="Y21" s="57">
        <v>6.55</v>
      </c>
      <c r="Z21" s="18" t="s">
        <v>474</v>
      </c>
      <c r="AA21" s="57">
        <v>6.55</v>
      </c>
      <c r="AB21" s="57" t="s">
        <v>257</v>
      </c>
      <c r="AC21" s="18" t="s">
        <v>479</v>
      </c>
      <c r="AD21" s="18">
        <v>2</v>
      </c>
      <c r="AE21" s="18" t="s">
        <v>500</v>
      </c>
      <c r="AF21" s="57">
        <v>0.63639610306789296</v>
      </c>
      <c r="AG21" s="57">
        <v>0.63639610306789296</v>
      </c>
      <c r="AH21" s="18" t="s">
        <v>501</v>
      </c>
      <c r="AI21" s="18">
        <v>48</v>
      </c>
      <c r="AJ21" s="18" t="s">
        <v>476</v>
      </c>
      <c r="AK21" s="18">
        <v>2</v>
      </c>
      <c r="AL21" s="18" t="s">
        <v>477</v>
      </c>
      <c r="AM21" s="55" t="s">
        <v>255</v>
      </c>
      <c r="AN21" s="57">
        <v>63.14</v>
      </c>
      <c r="AO21" s="57" t="s">
        <v>478</v>
      </c>
      <c r="AP21" s="57" t="s">
        <v>479</v>
      </c>
      <c r="AQ21" s="56">
        <v>6</v>
      </c>
      <c r="AR21" s="57" t="s">
        <v>480</v>
      </c>
      <c r="AS21" s="57">
        <v>47.519999999999996</v>
      </c>
      <c r="AT21" s="57">
        <v>78.760000000000005</v>
      </c>
      <c r="AU21" s="57" t="s">
        <v>257</v>
      </c>
      <c r="AV21" s="57" t="s">
        <v>257</v>
      </c>
      <c r="AW21" s="18" t="s">
        <v>481</v>
      </c>
      <c r="AX21" s="18">
        <v>48</v>
      </c>
      <c r="AY21" s="18" t="s">
        <v>476</v>
      </c>
      <c r="AZ21" s="5" t="s">
        <v>257</v>
      </c>
      <c r="BA21" s="5" t="s">
        <v>257</v>
      </c>
      <c r="BB21" s="18" t="s">
        <v>502</v>
      </c>
      <c r="BC21" s="55" t="s">
        <v>256</v>
      </c>
      <c r="BD21" s="55">
        <f t="shared" si="0"/>
        <v>3.8736196319018403</v>
      </c>
      <c r="BE21" s="55" t="s">
        <v>483</v>
      </c>
      <c r="BF21" s="18" t="s">
        <v>484</v>
      </c>
      <c r="BG21" s="56">
        <v>6</v>
      </c>
      <c r="BH21" s="57" t="s">
        <v>480</v>
      </c>
      <c r="BI21" s="55">
        <f t="shared" ref="BI21:BJ21" si="24">(AS21/1630)*100</f>
        <v>2.915337423312883</v>
      </c>
      <c r="BJ21" s="55">
        <f t="shared" si="24"/>
        <v>4.8319018404907981</v>
      </c>
      <c r="BK21" s="57" t="s">
        <v>257</v>
      </c>
      <c r="BL21" s="57" t="s">
        <v>257</v>
      </c>
      <c r="BM21" s="18" t="s">
        <v>481</v>
      </c>
      <c r="BN21" s="18">
        <v>48</v>
      </c>
      <c r="BO21" s="18" t="s">
        <v>476</v>
      </c>
      <c r="BP21" s="5" t="s">
        <v>257</v>
      </c>
      <c r="BQ21" s="5" t="s">
        <v>257</v>
      </c>
      <c r="BR21" s="18" t="s">
        <v>485</v>
      </c>
      <c r="BS21" s="55"/>
      <c r="BT21" s="18"/>
      <c r="BU21" s="55"/>
      <c r="BV21" s="18"/>
      <c r="BW21" s="18"/>
      <c r="BX21" s="18"/>
      <c r="BY21" s="18"/>
      <c r="BZ21" s="55"/>
      <c r="CA21" s="55"/>
      <c r="CB21" s="55"/>
      <c r="CC21" s="18"/>
      <c r="CD21" s="18"/>
      <c r="CE21" s="18"/>
      <c r="CF21" s="18"/>
      <c r="CG21" s="18"/>
      <c r="CH21" s="18"/>
      <c r="CI21" s="55"/>
      <c r="CJ21" s="18"/>
      <c r="CK21" s="55"/>
      <c r="CL21" s="18"/>
      <c r="CM21" s="18"/>
      <c r="CN21" s="18"/>
      <c r="CO21" s="18"/>
      <c r="CP21" s="55"/>
      <c r="CQ21" s="55"/>
      <c r="CR21" s="55"/>
      <c r="CS21" s="18"/>
      <c r="CT21" s="18"/>
      <c r="CU21" s="18"/>
      <c r="CV21" s="18"/>
      <c r="CW21" s="18"/>
      <c r="CX21" s="18"/>
      <c r="CY21" s="55"/>
      <c r="CZ21" s="18"/>
      <c r="DA21" s="55"/>
      <c r="DB21" s="18"/>
      <c r="DC21" s="18"/>
      <c r="DD21" s="18"/>
      <c r="DE21" s="18"/>
      <c r="DF21" s="55"/>
      <c r="DG21" s="55"/>
      <c r="DH21" s="55"/>
      <c r="DI21" s="18"/>
      <c r="DJ21" s="18"/>
      <c r="DK21" s="18"/>
      <c r="DL21" s="18"/>
      <c r="DM21" s="18"/>
      <c r="DN21" s="18"/>
      <c r="DO21" s="18"/>
      <c r="DP21" s="18"/>
      <c r="DQ21" s="18"/>
      <c r="DR21" s="18"/>
      <c r="DS21" s="18"/>
      <c r="DT21" s="18"/>
      <c r="DU21" s="18"/>
      <c r="DV21" s="18"/>
      <c r="DW21" s="18"/>
      <c r="DX21" s="18"/>
      <c r="DY21" s="18">
        <v>0</v>
      </c>
      <c r="DZ21" s="18"/>
      <c r="EA21" s="18"/>
      <c r="EB21" s="18"/>
      <c r="EC21" s="18"/>
      <c r="ED21" s="18"/>
      <c r="EE21" s="18"/>
      <c r="EF21" s="18"/>
      <c r="EG21" s="18"/>
      <c r="EH21" s="18" t="s">
        <v>486</v>
      </c>
      <c r="EI21" s="18" cm="1">
        <f t="array" ref="EI21">IF(SUMPRODUCT(--(DO21:DS21&lt;&gt;""))=0, 0,1)</f>
        <v>0</v>
      </c>
      <c r="EJ21" s="18" cm="1">
        <f t="array" ref="EJ21">IF(SUMPRODUCT(--(DT21:EG21&lt;&gt;""))=0, 0,1)</f>
        <v>1</v>
      </c>
      <c r="EK21" s="18" cm="1">
        <f t="array" ref="EK21">IF(SUMPRODUCT(--(EC21:EG21&lt;&gt;""))=0, 0,1)</f>
        <v>0</v>
      </c>
      <c r="EL21" s="18" cm="1">
        <f t="array" ref="EL21">IF(SUMPRODUCT(--(EE21:EG21&lt;&gt;""))=0, 0,1)</f>
        <v>0</v>
      </c>
      <c r="EM21" s="18">
        <f t="shared" si="3"/>
        <v>0</v>
      </c>
      <c r="EN21" s="18" t="str">
        <f t="shared" si="4"/>
        <v>NA</v>
      </c>
      <c r="EO21" s="18">
        <f t="shared" si="5"/>
        <v>0</v>
      </c>
      <c r="EP21" s="18" t="str">
        <f t="shared" si="6"/>
        <v>NA</v>
      </c>
      <c r="EQ21" s="18" t="str">
        <f t="shared" si="7"/>
        <v>NA</v>
      </c>
      <c r="ER21" s="58" t="s">
        <v>2080</v>
      </c>
      <c r="ES21" s="59">
        <v>43808</v>
      </c>
      <c r="ET21" s="18" t="s">
        <v>487</v>
      </c>
      <c r="EU21" s="18" t="s">
        <v>463</v>
      </c>
    </row>
    <row r="22" spans="1:151" ht="15.75" customHeight="1" x14ac:dyDescent="0.2">
      <c r="A22" s="5" t="s">
        <v>251</v>
      </c>
      <c r="B22" s="24" t="s">
        <v>461</v>
      </c>
      <c r="C22" s="26">
        <v>1</v>
      </c>
      <c r="D22" s="18" t="s">
        <v>495</v>
      </c>
      <c r="E22" s="18" t="s">
        <v>505</v>
      </c>
      <c r="F22" s="55" t="s">
        <v>2297</v>
      </c>
      <c r="G22" s="18" t="s">
        <v>467</v>
      </c>
      <c r="H22" s="18" t="s">
        <v>468</v>
      </c>
      <c r="I22" s="18" t="s">
        <v>363</v>
      </c>
      <c r="J22" s="18" t="s">
        <v>363</v>
      </c>
      <c r="K22" s="18" t="s">
        <v>363</v>
      </c>
      <c r="L22" s="18" t="s">
        <v>507</v>
      </c>
      <c r="M22" s="18" t="s">
        <v>253</v>
      </c>
      <c r="N22" s="56">
        <v>74</v>
      </c>
      <c r="O22" s="18" t="s">
        <v>465</v>
      </c>
      <c r="P22" s="18" t="s">
        <v>466</v>
      </c>
      <c r="Q22" s="18" t="s">
        <v>254</v>
      </c>
      <c r="R22" s="24" t="s">
        <v>257</v>
      </c>
      <c r="S22" s="24" t="s">
        <v>257</v>
      </c>
      <c r="T22" s="26" t="s">
        <v>508</v>
      </c>
      <c r="U22" s="26" t="s">
        <v>257</v>
      </c>
      <c r="V22" s="26" t="s">
        <v>257</v>
      </c>
      <c r="W22" s="26" t="s">
        <v>257</v>
      </c>
      <c r="X22" s="18" t="s">
        <v>473</v>
      </c>
      <c r="Y22" s="57">
        <v>217.10000000000002</v>
      </c>
      <c r="Z22" s="18" t="s">
        <v>474</v>
      </c>
      <c r="AA22" s="57">
        <v>217.10000000000002</v>
      </c>
      <c r="AB22" s="57" t="s">
        <v>257</v>
      </c>
      <c r="AC22" s="18" t="s">
        <v>479</v>
      </c>
      <c r="AD22" s="18">
        <v>2</v>
      </c>
      <c r="AE22" s="18" t="s">
        <v>500</v>
      </c>
      <c r="AF22" s="57">
        <v>153.44217151748077</v>
      </c>
      <c r="AG22" s="57">
        <v>153.44217151748077</v>
      </c>
      <c r="AH22" s="18" t="s">
        <v>501</v>
      </c>
      <c r="AI22" s="18">
        <v>48</v>
      </c>
      <c r="AJ22" s="18" t="s">
        <v>476</v>
      </c>
      <c r="AK22" s="18">
        <v>2</v>
      </c>
      <c r="AL22" s="18" t="s">
        <v>477</v>
      </c>
      <c r="AM22" s="55" t="s">
        <v>255</v>
      </c>
      <c r="AN22" s="57">
        <v>70.59</v>
      </c>
      <c r="AO22" s="57" t="s">
        <v>478</v>
      </c>
      <c r="AP22" s="57" t="s">
        <v>479</v>
      </c>
      <c r="AQ22" s="56">
        <v>6</v>
      </c>
      <c r="AR22" s="57" t="s">
        <v>480</v>
      </c>
      <c r="AS22" s="57">
        <v>40.92</v>
      </c>
      <c r="AT22" s="57">
        <v>100.26</v>
      </c>
      <c r="AU22" s="57" t="s">
        <v>257</v>
      </c>
      <c r="AV22" s="57" t="s">
        <v>257</v>
      </c>
      <c r="AW22" s="18" t="s">
        <v>481</v>
      </c>
      <c r="AX22" s="18">
        <v>48</v>
      </c>
      <c r="AY22" s="18" t="s">
        <v>476</v>
      </c>
      <c r="AZ22" s="5" t="s">
        <v>257</v>
      </c>
      <c r="BA22" s="5" t="s">
        <v>257</v>
      </c>
      <c r="BB22" s="18" t="s">
        <v>502</v>
      </c>
      <c r="BC22" s="55" t="s">
        <v>256</v>
      </c>
      <c r="BD22" s="55">
        <f t="shared" si="0"/>
        <v>4.330674846625767</v>
      </c>
      <c r="BE22" s="55" t="s">
        <v>483</v>
      </c>
      <c r="BF22" s="18" t="s">
        <v>484</v>
      </c>
      <c r="BG22" s="56">
        <v>6</v>
      </c>
      <c r="BH22" s="57" t="s">
        <v>480</v>
      </c>
      <c r="BI22" s="55">
        <f t="shared" ref="BI22:BJ22" si="25">(AS22/1630)*100</f>
        <v>2.5104294478527609</v>
      </c>
      <c r="BJ22" s="55">
        <f t="shared" si="25"/>
        <v>6.1509202453987735</v>
      </c>
      <c r="BK22" s="57" t="s">
        <v>257</v>
      </c>
      <c r="BL22" s="57" t="s">
        <v>257</v>
      </c>
      <c r="BM22" s="18" t="s">
        <v>481</v>
      </c>
      <c r="BN22" s="18">
        <v>48</v>
      </c>
      <c r="BO22" s="18" t="s">
        <v>476</v>
      </c>
      <c r="BP22" s="5" t="s">
        <v>257</v>
      </c>
      <c r="BQ22" s="5" t="s">
        <v>257</v>
      </c>
      <c r="BR22" s="18" t="s">
        <v>485</v>
      </c>
      <c r="BS22" s="55"/>
      <c r="BT22" s="18"/>
      <c r="BU22" s="55"/>
      <c r="BV22" s="18"/>
      <c r="BW22" s="18"/>
      <c r="BX22" s="18"/>
      <c r="BY22" s="18"/>
      <c r="BZ22" s="55"/>
      <c r="CA22" s="55"/>
      <c r="CB22" s="55"/>
      <c r="CC22" s="18"/>
      <c r="CD22" s="18"/>
      <c r="CE22" s="18"/>
      <c r="CF22" s="18"/>
      <c r="CG22" s="18"/>
      <c r="CH22" s="18"/>
      <c r="CI22" s="55"/>
      <c r="CJ22" s="18"/>
      <c r="CK22" s="55"/>
      <c r="CL22" s="18"/>
      <c r="CM22" s="18"/>
      <c r="CN22" s="18"/>
      <c r="CO22" s="18"/>
      <c r="CP22" s="55"/>
      <c r="CQ22" s="55"/>
      <c r="CR22" s="55"/>
      <c r="CS22" s="18"/>
      <c r="CT22" s="18"/>
      <c r="CU22" s="18"/>
      <c r="CV22" s="18"/>
      <c r="CW22" s="18"/>
      <c r="CX22" s="18"/>
      <c r="CY22" s="55"/>
      <c r="CZ22" s="18"/>
      <c r="DA22" s="55"/>
      <c r="DB22" s="18"/>
      <c r="DC22" s="18"/>
      <c r="DD22" s="18"/>
      <c r="DE22" s="18"/>
      <c r="DF22" s="55"/>
      <c r="DG22" s="55"/>
      <c r="DH22" s="55"/>
      <c r="DI22" s="18"/>
      <c r="DJ22" s="18"/>
      <c r="DK22" s="18"/>
      <c r="DL22" s="18"/>
      <c r="DM22" s="18"/>
      <c r="DN22" s="18"/>
      <c r="DO22" s="18"/>
      <c r="DP22" s="18"/>
      <c r="DQ22" s="18"/>
      <c r="DR22" s="18"/>
      <c r="DS22" s="18"/>
      <c r="DT22" s="18"/>
      <c r="DU22" s="18"/>
      <c r="DV22" s="18"/>
      <c r="DW22" s="18"/>
      <c r="DX22" s="18"/>
      <c r="DY22" s="18">
        <v>0</v>
      </c>
      <c r="DZ22" s="18"/>
      <c r="EA22" s="18"/>
      <c r="EB22" s="18"/>
      <c r="EC22" s="18"/>
      <c r="ED22" s="18"/>
      <c r="EE22" s="18"/>
      <c r="EF22" s="18"/>
      <c r="EG22" s="18"/>
      <c r="EH22" s="18" t="s">
        <v>486</v>
      </c>
      <c r="EI22" s="18" cm="1">
        <f t="array" ref="EI22">IF(SUMPRODUCT(--(DO22:DS22&lt;&gt;""))=0, 0,1)</f>
        <v>0</v>
      </c>
      <c r="EJ22" s="18" cm="1">
        <f t="array" ref="EJ22">IF(SUMPRODUCT(--(DT22:EG22&lt;&gt;""))=0, 0,1)</f>
        <v>1</v>
      </c>
      <c r="EK22" s="18" cm="1">
        <f t="array" ref="EK22">IF(SUMPRODUCT(--(EC22:EG22&lt;&gt;""))=0, 0,1)</f>
        <v>0</v>
      </c>
      <c r="EL22" s="18" cm="1">
        <f t="array" ref="EL22">IF(SUMPRODUCT(--(EE22:EG22&lt;&gt;""))=0, 0,1)</f>
        <v>0</v>
      </c>
      <c r="EM22" s="18">
        <f t="shared" si="3"/>
        <v>0</v>
      </c>
      <c r="EN22" s="18" t="str">
        <f t="shared" si="4"/>
        <v>NA</v>
      </c>
      <c r="EO22" s="18">
        <f t="shared" si="5"/>
        <v>0</v>
      </c>
      <c r="EP22" s="18" t="str">
        <f t="shared" si="6"/>
        <v>NA</v>
      </c>
      <c r="EQ22" s="18" t="str">
        <f t="shared" si="7"/>
        <v>NA</v>
      </c>
      <c r="ER22" s="58" t="s">
        <v>2080</v>
      </c>
      <c r="ES22" s="59">
        <v>43808</v>
      </c>
      <c r="ET22" s="18" t="s">
        <v>487</v>
      </c>
      <c r="EU22" s="18" t="s">
        <v>463</v>
      </c>
    </row>
    <row r="23" spans="1:151" ht="15.75" customHeight="1" x14ac:dyDescent="0.2">
      <c r="A23" s="5" t="s">
        <v>251</v>
      </c>
      <c r="B23" s="24" t="s">
        <v>461</v>
      </c>
      <c r="C23" s="26">
        <v>1</v>
      </c>
      <c r="D23" s="18" t="s">
        <v>470</v>
      </c>
      <c r="E23" s="18" t="s">
        <v>499</v>
      </c>
      <c r="F23" s="55" t="s">
        <v>2297</v>
      </c>
      <c r="G23" s="18" t="s">
        <v>467</v>
      </c>
      <c r="H23" s="18" t="s">
        <v>468</v>
      </c>
      <c r="I23" s="18" t="s">
        <v>363</v>
      </c>
      <c r="J23" s="18" t="s">
        <v>363</v>
      </c>
      <c r="K23" s="18" t="s">
        <v>363</v>
      </c>
      <c r="L23" s="18" t="s">
        <v>509</v>
      </c>
      <c r="M23" s="18" t="s">
        <v>253</v>
      </c>
      <c r="N23" s="56">
        <v>74</v>
      </c>
      <c r="O23" s="18" t="s">
        <v>465</v>
      </c>
      <c r="P23" s="18" t="s">
        <v>466</v>
      </c>
      <c r="Q23" s="18" t="s">
        <v>254</v>
      </c>
      <c r="R23" s="24" t="s">
        <v>257</v>
      </c>
      <c r="S23" s="24" t="s">
        <v>257</v>
      </c>
      <c r="T23" s="26" t="s">
        <v>510</v>
      </c>
      <c r="U23" s="26" t="s">
        <v>257</v>
      </c>
      <c r="V23" s="26" t="s">
        <v>257</v>
      </c>
      <c r="W23" s="26" t="s">
        <v>257</v>
      </c>
      <c r="X23" s="18" t="s">
        <v>473</v>
      </c>
      <c r="Y23" s="57">
        <v>0.85499999999999998</v>
      </c>
      <c r="Z23" s="18" t="s">
        <v>474</v>
      </c>
      <c r="AA23" s="57">
        <v>0.85499999999999998</v>
      </c>
      <c r="AB23" s="57" t="s">
        <v>257</v>
      </c>
      <c r="AC23" s="18" t="s">
        <v>479</v>
      </c>
      <c r="AD23" s="18">
        <v>2</v>
      </c>
      <c r="AE23" s="18" t="s">
        <v>500</v>
      </c>
      <c r="AF23" s="57">
        <v>0.4879036790187179</v>
      </c>
      <c r="AG23" s="57">
        <v>0.4879036790187179</v>
      </c>
      <c r="AH23" s="18" t="s">
        <v>501</v>
      </c>
      <c r="AI23" s="18">
        <v>48</v>
      </c>
      <c r="AJ23" s="18" t="s">
        <v>476</v>
      </c>
      <c r="AK23" s="18">
        <v>2</v>
      </c>
      <c r="AL23" s="18" t="s">
        <v>477</v>
      </c>
      <c r="AM23" s="55" t="s">
        <v>255</v>
      </c>
      <c r="AN23" s="57">
        <v>80.349999999999994</v>
      </c>
      <c r="AO23" s="57" t="s">
        <v>478</v>
      </c>
      <c r="AP23" s="57" t="s">
        <v>479</v>
      </c>
      <c r="AQ23" s="56">
        <v>6</v>
      </c>
      <c r="AR23" s="57" t="s">
        <v>480</v>
      </c>
      <c r="AS23" s="57">
        <v>66.309999999999988</v>
      </c>
      <c r="AT23" s="57">
        <v>94.39</v>
      </c>
      <c r="AU23" s="57" t="s">
        <v>257</v>
      </c>
      <c r="AV23" s="57" t="s">
        <v>257</v>
      </c>
      <c r="AW23" s="18" t="s">
        <v>481</v>
      </c>
      <c r="AX23" s="18">
        <v>48</v>
      </c>
      <c r="AY23" s="18" t="s">
        <v>476</v>
      </c>
      <c r="AZ23" s="5" t="s">
        <v>257</v>
      </c>
      <c r="BA23" s="5" t="s">
        <v>257</v>
      </c>
      <c r="BB23" s="18" t="s">
        <v>502</v>
      </c>
      <c r="BC23" s="55" t="s">
        <v>256</v>
      </c>
      <c r="BD23" s="55">
        <f t="shared" si="0"/>
        <v>4.9294478527607355</v>
      </c>
      <c r="BE23" s="55" t="s">
        <v>483</v>
      </c>
      <c r="BF23" s="18" t="s">
        <v>484</v>
      </c>
      <c r="BG23" s="56">
        <v>6</v>
      </c>
      <c r="BH23" s="57" t="s">
        <v>480</v>
      </c>
      <c r="BI23" s="55">
        <f t="shared" ref="BI23:BJ23" si="26">(AS23/1630)*100</f>
        <v>4.0680981595092014</v>
      </c>
      <c r="BJ23" s="55">
        <f t="shared" si="26"/>
        <v>5.7907975460122696</v>
      </c>
      <c r="BK23" s="57" t="s">
        <v>257</v>
      </c>
      <c r="BL23" s="57" t="s">
        <v>257</v>
      </c>
      <c r="BM23" s="18" t="s">
        <v>481</v>
      </c>
      <c r="BN23" s="18">
        <v>48</v>
      </c>
      <c r="BO23" s="18" t="s">
        <v>476</v>
      </c>
      <c r="BP23" s="5" t="s">
        <v>257</v>
      </c>
      <c r="BQ23" s="5" t="s">
        <v>257</v>
      </c>
      <c r="BR23" s="18" t="s">
        <v>485</v>
      </c>
      <c r="BS23" s="55"/>
      <c r="BT23" s="18"/>
      <c r="BU23" s="55"/>
      <c r="BV23" s="18"/>
      <c r="BW23" s="18"/>
      <c r="BX23" s="18"/>
      <c r="BY23" s="18"/>
      <c r="BZ23" s="55"/>
      <c r="CA23" s="55"/>
      <c r="CB23" s="55"/>
      <c r="CC23" s="18"/>
      <c r="CD23" s="18"/>
      <c r="CE23" s="18"/>
      <c r="CF23" s="18"/>
      <c r="CG23" s="18"/>
      <c r="CH23" s="18"/>
      <c r="CI23" s="55"/>
      <c r="CJ23" s="18"/>
      <c r="CK23" s="55"/>
      <c r="CL23" s="18"/>
      <c r="CM23" s="18"/>
      <c r="CN23" s="18"/>
      <c r="CO23" s="18"/>
      <c r="CP23" s="55"/>
      <c r="CQ23" s="55"/>
      <c r="CR23" s="55"/>
      <c r="CS23" s="18"/>
      <c r="CT23" s="18"/>
      <c r="CU23" s="18"/>
      <c r="CV23" s="18"/>
      <c r="CW23" s="18"/>
      <c r="CX23" s="18"/>
      <c r="CY23" s="55"/>
      <c r="CZ23" s="18"/>
      <c r="DA23" s="55"/>
      <c r="DB23" s="18"/>
      <c r="DC23" s="18"/>
      <c r="DD23" s="18"/>
      <c r="DE23" s="18"/>
      <c r="DF23" s="55"/>
      <c r="DG23" s="55"/>
      <c r="DH23" s="55"/>
      <c r="DI23" s="18"/>
      <c r="DJ23" s="18"/>
      <c r="DK23" s="18"/>
      <c r="DL23" s="18"/>
      <c r="DM23" s="18"/>
      <c r="DN23" s="18"/>
      <c r="DO23" s="18"/>
      <c r="DP23" s="18"/>
      <c r="DQ23" s="18"/>
      <c r="DR23" s="18"/>
      <c r="DS23" s="18"/>
      <c r="DT23" s="18"/>
      <c r="DU23" s="18"/>
      <c r="DV23" s="18"/>
      <c r="DW23" s="18"/>
      <c r="DX23" s="18"/>
      <c r="DY23" s="18">
        <v>0</v>
      </c>
      <c r="DZ23" s="18"/>
      <c r="EA23" s="18"/>
      <c r="EB23" s="18"/>
      <c r="EC23" s="18"/>
      <c r="ED23" s="18"/>
      <c r="EE23" s="18"/>
      <c r="EF23" s="18"/>
      <c r="EG23" s="18"/>
      <c r="EH23" s="18" t="s">
        <v>486</v>
      </c>
      <c r="EI23" s="18" cm="1">
        <f t="array" ref="EI23">IF(SUMPRODUCT(--(DO23:DS23&lt;&gt;""))=0, 0,1)</f>
        <v>0</v>
      </c>
      <c r="EJ23" s="18" cm="1">
        <f t="array" ref="EJ23">IF(SUMPRODUCT(--(DT23:EG23&lt;&gt;""))=0, 0,1)</f>
        <v>1</v>
      </c>
      <c r="EK23" s="18" cm="1">
        <f t="array" ref="EK23">IF(SUMPRODUCT(--(EC23:EG23&lt;&gt;""))=0, 0,1)</f>
        <v>0</v>
      </c>
      <c r="EL23" s="18" cm="1">
        <f t="array" ref="EL23">IF(SUMPRODUCT(--(EE23:EG23&lt;&gt;""))=0, 0,1)</f>
        <v>0</v>
      </c>
      <c r="EM23" s="18">
        <f t="shared" si="3"/>
        <v>0</v>
      </c>
      <c r="EN23" s="18" t="str">
        <f t="shared" si="4"/>
        <v>NA</v>
      </c>
      <c r="EO23" s="18">
        <f t="shared" si="5"/>
        <v>0</v>
      </c>
      <c r="EP23" s="18" t="str">
        <f t="shared" si="6"/>
        <v>NA</v>
      </c>
      <c r="EQ23" s="18" t="str">
        <f t="shared" si="7"/>
        <v>NA</v>
      </c>
      <c r="ER23" s="58" t="s">
        <v>2080</v>
      </c>
      <c r="ES23" s="59">
        <v>43808</v>
      </c>
      <c r="ET23" s="18" t="s">
        <v>487</v>
      </c>
      <c r="EU23" s="18" t="s">
        <v>463</v>
      </c>
    </row>
    <row r="24" spans="1:151" ht="15.75" customHeight="1" x14ac:dyDescent="0.2">
      <c r="A24" s="5" t="s">
        <v>251</v>
      </c>
      <c r="B24" s="24" t="s">
        <v>461</v>
      </c>
      <c r="C24" s="26">
        <v>1</v>
      </c>
      <c r="D24" s="18" t="s">
        <v>489</v>
      </c>
      <c r="E24" s="18" t="s">
        <v>503</v>
      </c>
      <c r="F24" s="55" t="s">
        <v>2297</v>
      </c>
      <c r="G24" s="18" t="s">
        <v>467</v>
      </c>
      <c r="H24" s="18" t="s">
        <v>468</v>
      </c>
      <c r="I24" s="18" t="s">
        <v>363</v>
      </c>
      <c r="J24" s="18" t="s">
        <v>363</v>
      </c>
      <c r="K24" s="18" t="s">
        <v>363</v>
      </c>
      <c r="L24" s="18" t="s">
        <v>509</v>
      </c>
      <c r="M24" s="18" t="s">
        <v>253</v>
      </c>
      <c r="N24" s="56">
        <v>74</v>
      </c>
      <c r="O24" s="18" t="s">
        <v>465</v>
      </c>
      <c r="P24" s="18" t="s">
        <v>466</v>
      </c>
      <c r="Q24" s="18" t="s">
        <v>254</v>
      </c>
      <c r="R24" s="24" t="s">
        <v>257</v>
      </c>
      <c r="S24" s="24" t="s">
        <v>257</v>
      </c>
      <c r="T24" s="26" t="s">
        <v>510</v>
      </c>
      <c r="U24" s="26" t="s">
        <v>257</v>
      </c>
      <c r="V24" s="26" t="s">
        <v>257</v>
      </c>
      <c r="W24" s="26" t="s">
        <v>257</v>
      </c>
      <c r="X24" s="18" t="s">
        <v>473</v>
      </c>
      <c r="Y24" s="57">
        <v>3.1</v>
      </c>
      <c r="Z24" s="18" t="s">
        <v>474</v>
      </c>
      <c r="AA24" s="57">
        <v>3.1</v>
      </c>
      <c r="AB24" s="57" t="s">
        <v>257</v>
      </c>
      <c r="AC24" s="18" t="s">
        <v>479</v>
      </c>
      <c r="AD24" s="18">
        <v>2</v>
      </c>
      <c r="AE24" s="18" t="s">
        <v>500</v>
      </c>
      <c r="AF24" s="57">
        <v>0</v>
      </c>
      <c r="AG24" s="57">
        <v>0</v>
      </c>
      <c r="AH24" s="18" t="s">
        <v>501</v>
      </c>
      <c r="AI24" s="18">
        <v>48</v>
      </c>
      <c r="AJ24" s="18" t="s">
        <v>476</v>
      </c>
      <c r="AK24" s="18">
        <v>2</v>
      </c>
      <c r="AL24" s="18" t="s">
        <v>477</v>
      </c>
      <c r="AM24" s="55" t="s">
        <v>255</v>
      </c>
      <c r="AN24" s="57">
        <v>84.1</v>
      </c>
      <c r="AO24" s="57" t="s">
        <v>478</v>
      </c>
      <c r="AP24" s="57" t="s">
        <v>479</v>
      </c>
      <c r="AQ24" s="56">
        <v>6</v>
      </c>
      <c r="AR24" s="57" t="s">
        <v>480</v>
      </c>
      <c r="AS24" s="57">
        <v>62.11999999999999</v>
      </c>
      <c r="AT24" s="57">
        <v>106.08</v>
      </c>
      <c r="AU24" s="57" t="s">
        <v>257</v>
      </c>
      <c r="AV24" s="57" t="s">
        <v>257</v>
      </c>
      <c r="AW24" s="18" t="s">
        <v>481</v>
      </c>
      <c r="AX24" s="18">
        <v>48</v>
      </c>
      <c r="AY24" s="18" t="s">
        <v>476</v>
      </c>
      <c r="AZ24" s="5" t="s">
        <v>257</v>
      </c>
      <c r="BA24" s="5" t="s">
        <v>257</v>
      </c>
      <c r="BB24" s="18" t="s">
        <v>502</v>
      </c>
      <c r="BC24" s="55" t="s">
        <v>256</v>
      </c>
      <c r="BD24" s="55">
        <f t="shared" si="0"/>
        <v>5.1595092024539868</v>
      </c>
      <c r="BE24" s="55" t="s">
        <v>483</v>
      </c>
      <c r="BF24" s="18" t="s">
        <v>484</v>
      </c>
      <c r="BG24" s="56">
        <v>6</v>
      </c>
      <c r="BH24" s="57" t="s">
        <v>480</v>
      </c>
      <c r="BI24" s="55">
        <f t="shared" ref="BI24:BJ24" si="27">(AS24/1630)*100</f>
        <v>3.8110429447852754</v>
      </c>
      <c r="BJ24" s="55">
        <f t="shared" si="27"/>
        <v>6.5079754601226991</v>
      </c>
      <c r="BK24" s="57" t="s">
        <v>257</v>
      </c>
      <c r="BL24" s="57" t="s">
        <v>257</v>
      </c>
      <c r="BM24" s="18" t="s">
        <v>481</v>
      </c>
      <c r="BN24" s="18">
        <v>48</v>
      </c>
      <c r="BO24" s="18" t="s">
        <v>476</v>
      </c>
      <c r="BP24" s="5" t="s">
        <v>257</v>
      </c>
      <c r="BQ24" s="5" t="s">
        <v>257</v>
      </c>
      <c r="BR24" s="18" t="s">
        <v>485</v>
      </c>
      <c r="BS24" s="55"/>
      <c r="BT24" s="55"/>
      <c r="BU24" s="55"/>
      <c r="BV24" s="18"/>
      <c r="BW24" s="18"/>
      <c r="BX24" s="18"/>
      <c r="BY24" s="18"/>
      <c r="BZ24" s="55"/>
      <c r="CA24" s="55"/>
      <c r="CB24" s="55"/>
      <c r="CC24" s="18"/>
      <c r="CD24" s="18"/>
      <c r="CE24" s="18"/>
      <c r="CF24" s="18"/>
      <c r="CG24" s="18"/>
      <c r="CH24" s="18"/>
      <c r="CI24" s="55"/>
      <c r="CJ24" s="55"/>
      <c r="CK24" s="55"/>
      <c r="CL24" s="18"/>
      <c r="CM24" s="18"/>
      <c r="CN24" s="18"/>
      <c r="CO24" s="18"/>
      <c r="CP24" s="55"/>
      <c r="CQ24" s="55"/>
      <c r="CR24" s="55"/>
      <c r="CS24" s="18"/>
      <c r="CT24" s="18"/>
      <c r="CU24" s="18"/>
      <c r="CV24" s="18"/>
      <c r="CW24" s="18"/>
      <c r="CX24" s="18"/>
      <c r="CY24" s="55"/>
      <c r="CZ24" s="55"/>
      <c r="DA24" s="55"/>
      <c r="DB24" s="18"/>
      <c r="DC24" s="18"/>
      <c r="DD24" s="18"/>
      <c r="DE24" s="18"/>
      <c r="DF24" s="55"/>
      <c r="DG24" s="55"/>
      <c r="DH24" s="55"/>
      <c r="DI24" s="18"/>
      <c r="DJ24" s="18"/>
      <c r="DK24" s="18"/>
      <c r="DL24" s="18"/>
      <c r="DM24" s="18"/>
      <c r="DN24" s="18"/>
      <c r="DO24" s="18"/>
      <c r="DP24" s="18"/>
      <c r="DQ24" s="18"/>
      <c r="DR24" s="18"/>
      <c r="DS24" s="18"/>
      <c r="DT24" s="18"/>
      <c r="DU24" s="18"/>
      <c r="DV24" s="18"/>
      <c r="DW24" s="18"/>
      <c r="DX24" s="18"/>
      <c r="DY24" s="18">
        <v>0</v>
      </c>
      <c r="DZ24" s="18"/>
      <c r="EA24" s="18"/>
      <c r="EB24" s="18"/>
      <c r="EC24" s="18"/>
      <c r="ED24" s="18"/>
      <c r="EE24" s="18"/>
      <c r="EF24" s="18"/>
      <c r="EG24" s="18"/>
      <c r="EH24" s="18" t="s">
        <v>486</v>
      </c>
      <c r="EI24" s="18" cm="1">
        <f t="array" ref="EI24">IF(SUMPRODUCT(--(DO24:DS24&lt;&gt;""))=0, 0,1)</f>
        <v>0</v>
      </c>
      <c r="EJ24" s="18" cm="1">
        <f t="array" ref="EJ24">IF(SUMPRODUCT(--(DT24:EG24&lt;&gt;""))=0, 0,1)</f>
        <v>1</v>
      </c>
      <c r="EK24" s="18" cm="1">
        <f t="array" ref="EK24">IF(SUMPRODUCT(--(EC24:EG24&lt;&gt;""))=0, 0,1)</f>
        <v>0</v>
      </c>
      <c r="EL24" s="18" cm="1">
        <f t="array" ref="EL24">IF(SUMPRODUCT(--(EE24:EG24&lt;&gt;""))=0, 0,1)</f>
        <v>0</v>
      </c>
      <c r="EM24" s="18">
        <f t="shared" si="3"/>
        <v>0</v>
      </c>
      <c r="EN24" s="18" t="str">
        <f t="shared" si="4"/>
        <v>NA</v>
      </c>
      <c r="EO24" s="18">
        <f t="shared" si="5"/>
        <v>0</v>
      </c>
      <c r="EP24" s="18" t="str">
        <f t="shared" si="6"/>
        <v>NA</v>
      </c>
      <c r="EQ24" s="18" t="str">
        <f t="shared" si="7"/>
        <v>NA</v>
      </c>
      <c r="ER24" s="58" t="s">
        <v>2080</v>
      </c>
      <c r="ES24" s="59">
        <v>43808</v>
      </c>
      <c r="ET24" s="18" t="s">
        <v>487</v>
      </c>
      <c r="EU24" s="18" t="s">
        <v>463</v>
      </c>
    </row>
    <row r="25" spans="1:151" ht="15.75" customHeight="1" x14ac:dyDescent="0.2">
      <c r="A25" s="5" t="s">
        <v>251</v>
      </c>
      <c r="B25" s="24" t="s">
        <v>461</v>
      </c>
      <c r="C25" s="26">
        <v>1</v>
      </c>
      <c r="D25" s="18" t="s">
        <v>492</v>
      </c>
      <c r="E25" s="18" t="s">
        <v>504</v>
      </c>
      <c r="F25" s="55" t="s">
        <v>2297</v>
      </c>
      <c r="G25" s="18" t="s">
        <v>467</v>
      </c>
      <c r="H25" s="18" t="s">
        <v>468</v>
      </c>
      <c r="I25" s="18" t="s">
        <v>363</v>
      </c>
      <c r="J25" s="18" t="s">
        <v>363</v>
      </c>
      <c r="K25" s="18" t="s">
        <v>363</v>
      </c>
      <c r="L25" s="18" t="s">
        <v>509</v>
      </c>
      <c r="M25" s="18" t="s">
        <v>253</v>
      </c>
      <c r="N25" s="56">
        <v>74</v>
      </c>
      <c r="O25" s="18" t="s">
        <v>465</v>
      </c>
      <c r="P25" s="18" t="s">
        <v>466</v>
      </c>
      <c r="Q25" s="18" t="s">
        <v>254</v>
      </c>
      <c r="R25" s="24" t="s">
        <v>257</v>
      </c>
      <c r="S25" s="24" t="s">
        <v>257</v>
      </c>
      <c r="T25" s="26" t="s">
        <v>510</v>
      </c>
      <c r="U25" s="26" t="s">
        <v>257</v>
      </c>
      <c r="V25" s="26" t="s">
        <v>257</v>
      </c>
      <c r="W25" s="26" t="s">
        <v>257</v>
      </c>
      <c r="X25" s="18" t="s">
        <v>473</v>
      </c>
      <c r="Y25" s="57">
        <v>6.55</v>
      </c>
      <c r="Z25" s="18" t="s">
        <v>474</v>
      </c>
      <c r="AA25" s="57">
        <v>6.55</v>
      </c>
      <c r="AB25" s="57" t="s">
        <v>257</v>
      </c>
      <c r="AC25" s="18" t="s">
        <v>479</v>
      </c>
      <c r="AD25" s="18">
        <v>2</v>
      </c>
      <c r="AE25" s="18" t="s">
        <v>500</v>
      </c>
      <c r="AF25" s="57">
        <v>0.63639610306789296</v>
      </c>
      <c r="AG25" s="57">
        <v>0.63639610306789296</v>
      </c>
      <c r="AH25" s="18" t="s">
        <v>501</v>
      </c>
      <c r="AI25" s="18">
        <v>48</v>
      </c>
      <c r="AJ25" s="18" t="s">
        <v>476</v>
      </c>
      <c r="AK25" s="18">
        <v>2</v>
      </c>
      <c r="AL25" s="18" t="s">
        <v>477</v>
      </c>
      <c r="AM25" s="55" t="s">
        <v>255</v>
      </c>
      <c r="AN25" s="57">
        <v>95.27</v>
      </c>
      <c r="AO25" s="57" t="s">
        <v>478</v>
      </c>
      <c r="AP25" s="57" t="s">
        <v>479</v>
      </c>
      <c r="AQ25" s="56">
        <v>6</v>
      </c>
      <c r="AR25" s="57" t="s">
        <v>480</v>
      </c>
      <c r="AS25" s="57">
        <v>66.139999999999986</v>
      </c>
      <c r="AT25" s="57">
        <v>124.4</v>
      </c>
      <c r="AU25" s="57" t="s">
        <v>257</v>
      </c>
      <c r="AV25" s="57" t="s">
        <v>257</v>
      </c>
      <c r="AW25" s="18" t="s">
        <v>481</v>
      </c>
      <c r="AX25" s="18">
        <v>48</v>
      </c>
      <c r="AY25" s="18" t="s">
        <v>476</v>
      </c>
      <c r="AZ25" s="5" t="s">
        <v>257</v>
      </c>
      <c r="BA25" s="5" t="s">
        <v>257</v>
      </c>
      <c r="BB25" s="18" t="s">
        <v>502</v>
      </c>
      <c r="BC25" s="55" t="s">
        <v>256</v>
      </c>
      <c r="BD25" s="55">
        <f t="shared" si="0"/>
        <v>5.844785276073619</v>
      </c>
      <c r="BE25" s="55" t="s">
        <v>483</v>
      </c>
      <c r="BF25" s="18" t="s">
        <v>484</v>
      </c>
      <c r="BG25" s="56">
        <v>6</v>
      </c>
      <c r="BH25" s="57" t="s">
        <v>480</v>
      </c>
      <c r="BI25" s="55">
        <f t="shared" ref="BI25:BJ25" si="28">(AS25/1630)*100</f>
        <v>4.0576687116564409</v>
      </c>
      <c r="BJ25" s="55">
        <f t="shared" si="28"/>
        <v>7.6319018404907988</v>
      </c>
      <c r="BK25" s="57" t="s">
        <v>257</v>
      </c>
      <c r="BL25" s="57" t="s">
        <v>257</v>
      </c>
      <c r="BM25" s="18" t="s">
        <v>481</v>
      </c>
      <c r="BN25" s="18">
        <v>48</v>
      </c>
      <c r="BO25" s="18" t="s">
        <v>476</v>
      </c>
      <c r="BP25" s="5" t="s">
        <v>257</v>
      </c>
      <c r="BQ25" s="5" t="s">
        <v>257</v>
      </c>
      <c r="BR25" s="18" t="s">
        <v>485</v>
      </c>
      <c r="BS25" s="55"/>
      <c r="BT25" s="18"/>
      <c r="BU25" s="55"/>
      <c r="BV25" s="18"/>
      <c r="BW25" s="18"/>
      <c r="BX25" s="18"/>
      <c r="BY25" s="18"/>
      <c r="BZ25" s="55"/>
      <c r="CA25" s="55"/>
      <c r="CB25" s="55"/>
      <c r="CC25" s="18"/>
      <c r="CD25" s="18"/>
      <c r="CE25" s="18"/>
      <c r="CF25" s="18"/>
      <c r="CG25" s="18"/>
      <c r="CH25" s="18"/>
      <c r="CI25" s="55"/>
      <c r="CJ25" s="18"/>
      <c r="CK25" s="55"/>
      <c r="CL25" s="18"/>
      <c r="CM25" s="18"/>
      <c r="CN25" s="18"/>
      <c r="CO25" s="18"/>
      <c r="CP25" s="55"/>
      <c r="CQ25" s="55"/>
      <c r="CR25" s="55"/>
      <c r="CS25" s="18"/>
      <c r="CT25" s="18"/>
      <c r="CU25" s="18"/>
      <c r="CV25" s="18"/>
      <c r="CW25" s="18"/>
      <c r="CX25" s="18"/>
      <c r="CY25" s="55"/>
      <c r="CZ25" s="18"/>
      <c r="DA25" s="55"/>
      <c r="DB25" s="18"/>
      <c r="DC25" s="18"/>
      <c r="DD25" s="18"/>
      <c r="DE25" s="18"/>
      <c r="DF25" s="55"/>
      <c r="DG25" s="55"/>
      <c r="DH25" s="55"/>
      <c r="DI25" s="18"/>
      <c r="DJ25" s="18"/>
      <c r="DK25" s="18"/>
      <c r="DL25" s="18"/>
      <c r="DM25" s="18"/>
      <c r="DN25" s="18"/>
      <c r="DO25" s="18"/>
      <c r="DP25" s="18"/>
      <c r="DQ25" s="18"/>
      <c r="DR25" s="18"/>
      <c r="DS25" s="18"/>
      <c r="DT25" s="18"/>
      <c r="DU25" s="18"/>
      <c r="DV25" s="18"/>
      <c r="DW25" s="18"/>
      <c r="DX25" s="18"/>
      <c r="DY25" s="18">
        <v>0</v>
      </c>
      <c r="DZ25" s="18"/>
      <c r="EA25" s="18"/>
      <c r="EB25" s="18"/>
      <c r="EC25" s="18"/>
      <c r="ED25" s="18"/>
      <c r="EE25" s="18"/>
      <c r="EF25" s="18"/>
      <c r="EG25" s="18"/>
      <c r="EH25" s="18" t="s">
        <v>486</v>
      </c>
      <c r="EI25" s="18" cm="1">
        <f t="array" ref="EI25">IF(SUMPRODUCT(--(DO25:DS25&lt;&gt;""))=0, 0,1)</f>
        <v>0</v>
      </c>
      <c r="EJ25" s="18" cm="1">
        <f t="array" ref="EJ25">IF(SUMPRODUCT(--(DT25:EG25&lt;&gt;""))=0, 0,1)</f>
        <v>1</v>
      </c>
      <c r="EK25" s="18" cm="1">
        <f t="array" ref="EK25">IF(SUMPRODUCT(--(EC25:EG25&lt;&gt;""))=0, 0,1)</f>
        <v>0</v>
      </c>
      <c r="EL25" s="18" cm="1">
        <f t="array" ref="EL25">IF(SUMPRODUCT(--(EE25:EG25&lt;&gt;""))=0, 0,1)</f>
        <v>0</v>
      </c>
      <c r="EM25" s="18">
        <f t="shared" si="3"/>
        <v>0</v>
      </c>
      <c r="EN25" s="18" t="str">
        <f t="shared" si="4"/>
        <v>NA</v>
      </c>
      <c r="EO25" s="18">
        <f t="shared" si="5"/>
        <v>0</v>
      </c>
      <c r="EP25" s="18" t="str">
        <f t="shared" si="6"/>
        <v>NA</v>
      </c>
      <c r="EQ25" s="18" t="str">
        <f t="shared" si="7"/>
        <v>NA</v>
      </c>
      <c r="ER25" s="58" t="s">
        <v>2080</v>
      </c>
      <c r="ES25" s="59">
        <v>43808</v>
      </c>
      <c r="ET25" s="18" t="s">
        <v>487</v>
      </c>
      <c r="EU25" s="18" t="s">
        <v>463</v>
      </c>
    </row>
    <row r="26" spans="1:151" ht="15.75" customHeight="1" x14ac:dyDescent="0.2">
      <c r="A26" s="5" t="s">
        <v>251</v>
      </c>
      <c r="B26" s="24" t="s">
        <v>461</v>
      </c>
      <c r="C26" s="26">
        <v>1</v>
      </c>
      <c r="D26" s="18" t="s">
        <v>495</v>
      </c>
      <c r="E26" s="18" t="s">
        <v>505</v>
      </c>
      <c r="F26" s="55" t="s">
        <v>2297</v>
      </c>
      <c r="G26" s="18" t="s">
        <v>467</v>
      </c>
      <c r="H26" s="18" t="s">
        <v>468</v>
      </c>
      <c r="I26" s="18" t="s">
        <v>363</v>
      </c>
      <c r="J26" s="18" t="s">
        <v>363</v>
      </c>
      <c r="K26" s="18" t="s">
        <v>363</v>
      </c>
      <c r="L26" s="18" t="s">
        <v>509</v>
      </c>
      <c r="M26" s="18" t="s">
        <v>253</v>
      </c>
      <c r="N26" s="56">
        <v>74</v>
      </c>
      <c r="O26" s="18" t="s">
        <v>465</v>
      </c>
      <c r="P26" s="18" t="s">
        <v>466</v>
      </c>
      <c r="Q26" s="18" t="s">
        <v>254</v>
      </c>
      <c r="R26" s="24" t="s">
        <v>257</v>
      </c>
      <c r="S26" s="24" t="s">
        <v>257</v>
      </c>
      <c r="T26" s="26" t="s">
        <v>510</v>
      </c>
      <c r="U26" s="26" t="s">
        <v>257</v>
      </c>
      <c r="V26" s="26" t="s">
        <v>257</v>
      </c>
      <c r="W26" s="26" t="s">
        <v>257</v>
      </c>
      <c r="X26" s="18" t="s">
        <v>473</v>
      </c>
      <c r="Y26" s="57">
        <v>217.10000000000002</v>
      </c>
      <c r="Z26" s="18" t="s">
        <v>474</v>
      </c>
      <c r="AA26" s="57">
        <v>217.10000000000002</v>
      </c>
      <c r="AB26" s="57" t="s">
        <v>257</v>
      </c>
      <c r="AC26" s="18" t="s">
        <v>479</v>
      </c>
      <c r="AD26" s="18">
        <v>2</v>
      </c>
      <c r="AE26" s="18" t="s">
        <v>500</v>
      </c>
      <c r="AF26" s="57">
        <v>153.44217151748077</v>
      </c>
      <c r="AG26" s="57">
        <v>153.44217151748077</v>
      </c>
      <c r="AH26" s="18" t="s">
        <v>501</v>
      </c>
      <c r="AI26" s="18">
        <v>48</v>
      </c>
      <c r="AJ26" s="18" t="s">
        <v>476</v>
      </c>
      <c r="AK26" s="18">
        <v>2</v>
      </c>
      <c r="AL26" s="18" t="s">
        <v>477</v>
      </c>
      <c r="AM26" s="55" t="s">
        <v>255</v>
      </c>
      <c r="AN26" s="57">
        <v>92.37</v>
      </c>
      <c r="AO26" s="57" t="s">
        <v>478</v>
      </c>
      <c r="AP26" s="57" t="s">
        <v>479</v>
      </c>
      <c r="AQ26" s="56">
        <v>6</v>
      </c>
      <c r="AR26" s="57" t="s">
        <v>480</v>
      </c>
      <c r="AS26" s="57">
        <v>56.580000000000013</v>
      </c>
      <c r="AT26" s="57">
        <v>128.16</v>
      </c>
      <c r="AU26" s="57" t="s">
        <v>257</v>
      </c>
      <c r="AV26" s="57" t="s">
        <v>257</v>
      </c>
      <c r="AW26" s="18" t="s">
        <v>481</v>
      </c>
      <c r="AX26" s="18">
        <v>48</v>
      </c>
      <c r="AY26" s="18" t="s">
        <v>476</v>
      </c>
      <c r="AZ26" s="5" t="s">
        <v>257</v>
      </c>
      <c r="BA26" s="5" t="s">
        <v>257</v>
      </c>
      <c r="BB26" s="18" t="s">
        <v>502</v>
      </c>
      <c r="BC26" s="55" t="s">
        <v>256</v>
      </c>
      <c r="BD26" s="55">
        <f t="shared" si="0"/>
        <v>5.6668711656441726</v>
      </c>
      <c r="BE26" s="55" t="s">
        <v>483</v>
      </c>
      <c r="BF26" s="18" t="s">
        <v>484</v>
      </c>
      <c r="BG26" s="56">
        <v>6</v>
      </c>
      <c r="BH26" s="57" t="s">
        <v>480</v>
      </c>
      <c r="BI26" s="55">
        <f t="shared" ref="BI26:BJ26" si="29">(AS26/1630)*100</f>
        <v>3.47116564417178</v>
      </c>
      <c r="BJ26" s="55">
        <f t="shared" si="29"/>
        <v>7.8625766871165643</v>
      </c>
      <c r="BK26" s="57" t="s">
        <v>257</v>
      </c>
      <c r="BL26" s="57" t="s">
        <v>257</v>
      </c>
      <c r="BM26" s="18" t="s">
        <v>481</v>
      </c>
      <c r="BN26" s="18">
        <v>48</v>
      </c>
      <c r="BO26" s="18" t="s">
        <v>476</v>
      </c>
      <c r="BP26" s="5" t="s">
        <v>257</v>
      </c>
      <c r="BQ26" s="5" t="s">
        <v>257</v>
      </c>
      <c r="BR26" s="18" t="s">
        <v>485</v>
      </c>
      <c r="BS26" s="55"/>
      <c r="BT26" s="18"/>
      <c r="BU26" s="55"/>
      <c r="BV26" s="18"/>
      <c r="BW26" s="18"/>
      <c r="BX26" s="18"/>
      <c r="BY26" s="18"/>
      <c r="BZ26" s="55"/>
      <c r="CA26" s="55"/>
      <c r="CB26" s="55"/>
      <c r="CC26" s="18"/>
      <c r="CD26" s="18"/>
      <c r="CE26" s="18"/>
      <c r="CF26" s="18"/>
      <c r="CG26" s="18"/>
      <c r="CH26" s="18"/>
      <c r="CI26" s="55"/>
      <c r="CJ26" s="18"/>
      <c r="CK26" s="55"/>
      <c r="CL26" s="18"/>
      <c r="CM26" s="18"/>
      <c r="CN26" s="18"/>
      <c r="CO26" s="18"/>
      <c r="CP26" s="55"/>
      <c r="CQ26" s="55"/>
      <c r="CR26" s="55"/>
      <c r="CS26" s="18"/>
      <c r="CT26" s="18"/>
      <c r="CU26" s="18"/>
      <c r="CV26" s="18"/>
      <c r="CW26" s="18"/>
      <c r="CX26" s="18"/>
      <c r="CY26" s="55"/>
      <c r="CZ26" s="18"/>
      <c r="DA26" s="55"/>
      <c r="DB26" s="18"/>
      <c r="DC26" s="18"/>
      <c r="DD26" s="18"/>
      <c r="DE26" s="18"/>
      <c r="DF26" s="55"/>
      <c r="DG26" s="55"/>
      <c r="DH26" s="55"/>
      <c r="DI26" s="18"/>
      <c r="DJ26" s="18"/>
      <c r="DK26" s="18"/>
      <c r="DL26" s="18"/>
      <c r="DM26" s="18"/>
      <c r="DN26" s="18"/>
      <c r="DO26" s="18"/>
      <c r="DP26" s="18"/>
      <c r="DQ26" s="18"/>
      <c r="DR26" s="18"/>
      <c r="DS26" s="18"/>
      <c r="DT26" s="18"/>
      <c r="DU26" s="18"/>
      <c r="DV26" s="18"/>
      <c r="DW26" s="18"/>
      <c r="DX26" s="18"/>
      <c r="DY26" s="18">
        <v>0</v>
      </c>
      <c r="DZ26" s="18"/>
      <c r="EA26" s="18"/>
      <c r="EB26" s="18"/>
      <c r="EC26" s="18"/>
      <c r="ED26" s="18"/>
      <c r="EE26" s="18"/>
      <c r="EF26" s="18"/>
      <c r="EG26" s="18"/>
      <c r="EH26" s="18" t="s">
        <v>486</v>
      </c>
      <c r="EI26" s="18" cm="1">
        <f t="array" ref="EI26">IF(SUMPRODUCT(--(DO26:DS26&lt;&gt;""))=0, 0,1)</f>
        <v>0</v>
      </c>
      <c r="EJ26" s="18" cm="1">
        <f t="array" ref="EJ26">IF(SUMPRODUCT(--(DT26:EG26&lt;&gt;""))=0, 0,1)</f>
        <v>1</v>
      </c>
      <c r="EK26" s="18" cm="1">
        <f t="array" ref="EK26">IF(SUMPRODUCT(--(EC26:EG26&lt;&gt;""))=0, 0,1)</f>
        <v>0</v>
      </c>
      <c r="EL26" s="18" cm="1">
        <f t="array" ref="EL26">IF(SUMPRODUCT(--(EE26:EG26&lt;&gt;""))=0, 0,1)</f>
        <v>0</v>
      </c>
      <c r="EM26" s="18">
        <f t="shared" si="3"/>
        <v>0</v>
      </c>
      <c r="EN26" s="18" t="str">
        <f t="shared" si="4"/>
        <v>NA</v>
      </c>
      <c r="EO26" s="18">
        <f t="shared" si="5"/>
        <v>0</v>
      </c>
      <c r="EP26" s="18" t="str">
        <f t="shared" si="6"/>
        <v>NA</v>
      </c>
      <c r="EQ26" s="18" t="str">
        <f t="shared" si="7"/>
        <v>NA</v>
      </c>
      <c r="ER26" s="58" t="s">
        <v>2080</v>
      </c>
      <c r="ES26" s="59">
        <v>43808</v>
      </c>
      <c r="ET26" s="18" t="s">
        <v>487</v>
      </c>
      <c r="EU26" s="18" t="s">
        <v>463</v>
      </c>
    </row>
    <row r="27" spans="1:151" ht="15.75" customHeight="1" x14ac:dyDescent="0.2">
      <c r="A27" s="5" t="s">
        <v>259</v>
      </c>
      <c r="B27" s="60" t="s">
        <v>511</v>
      </c>
      <c r="C27" s="26">
        <v>1</v>
      </c>
      <c r="D27" s="18" t="s">
        <v>515</v>
      </c>
      <c r="E27" s="18" t="s">
        <v>516</v>
      </c>
      <c r="F27" s="55" t="s">
        <v>2297</v>
      </c>
      <c r="G27" s="18" t="s">
        <v>467</v>
      </c>
      <c r="H27" s="18" t="s">
        <v>468</v>
      </c>
      <c r="I27" s="18" t="s">
        <v>363</v>
      </c>
      <c r="J27" s="18" t="s">
        <v>363</v>
      </c>
      <c r="K27" s="18" t="s">
        <v>363</v>
      </c>
      <c r="L27" s="18" t="s">
        <v>498</v>
      </c>
      <c r="M27" s="18" t="s">
        <v>253</v>
      </c>
      <c r="N27" s="56">
        <v>88</v>
      </c>
      <c r="O27" s="18" t="s">
        <v>514</v>
      </c>
      <c r="P27" s="18" t="s">
        <v>261</v>
      </c>
      <c r="Q27" s="18" t="s">
        <v>254</v>
      </c>
      <c r="R27" s="24" t="s">
        <v>257</v>
      </c>
      <c r="S27" s="24" t="s">
        <v>257</v>
      </c>
      <c r="T27" s="26" t="s">
        <v>517</v>
      </c>
      <c r="U27" s="61">
        <v>35855</v>
      </c>
      <c r="V27" s="26" t="s">
        <v>518</v>
      </c>
      <c r="W27" s="26" t="s">
        <v>519</v>
      </c>
      <c r="X27" s="18" t="s">
        <v>520</v>
      </c>
      <c r="Y27" s="55">
        <v>1.32</v>
      </c>
      <c r="Z27" s="18" t="s">
        <v>474</v>
      </c>
      <c r="AA27" s="55">
        <v>1.32</v>
      </c>
      <c r="AB27" s="57" t="s">
        <v>257</v>
      </c>
      <c r="AC27" s="18" t="s">
        <v>479</v>
      </c>
      <c r="AD27" s="18">
        <v>2</v>
      </c>
      <c r="AE27" s="18" t="s">
        <v>521</v>
      </c>
      <c r="AF27" s="57">
        <v>0.3</v>
      </c>
      <c r="AG27" s="57">
        <v>0.3</v>
      </c>
      <c r="AH27" s="18" t="s">
        <v>481</v>
      </c>
      <c r="AI27" s="18">
        <v>4</v>
      </c>
      <c r="AJ27" s="18" t="s">
        <v>522</v>
      </c>
      <c r="AK27" s="18">
        <v>4</v>
      </c>
      <c r="AL27" s="18" t="s">
        <v>523</v>
      </c>
      <c r="AM27" s="55" t="s">
        <v>255</v>
      </c>
      <c r="AN27" s="57">
        <v>25.5</v>
      </c>
      <c r="AO27" s="55" t="s">
        <v>524</v>
      </c>
      <c r="AP27" s="26" t="s">
        <v>479</v>
      </c>
      <c r="AQ27" s="18">
        <v>16</v>
      </c>
      <c r="AR27" s="18" t="s">
        <v>480</v>
      </c>
      <c r="AS27" s="57">
        <v>18.899999999999999</v>
      </c>
      <c r="AT27" s="57">
        <v>32.1</v>
      </c>
      <c r="AU27" s="57" t="s">
        <v>257</v>
      </c>
      <c r="AV27" s="57" t="s">
        <v>257</v>
      </c>
      <c r="AW27" s="18" t="s">
        <v>481</v>
      </c>
      <c r="AX27" s="18">
        <v>4</v>
      </c>
      <c r="AY27" s="18" t="s">
        <v>522</v>
      </c>
      <c r="AZ27" s="5" t="s">
        <v>257</v>
      </c>
      <c r="BA27" s="5" t="s">
        <v>257</v>
      </c>
      <c r="BB27" s="18" t="s">
        <v>525</v>
      </c>
      <c r="BC27" s="55" t="s">
        <v>256</v>
      </c>
      <c r="BD27" s="55">
        <f t="shared" ref="BD27:BD28" si="30">(AN27/1200)*100</f>
        <v>2.125</v>
      </c>
      <c r="BE27" s="55" t="s">
        <v>483</v>
      </c>
      <c r="BF27" s="18" t="s">
        <v>484</v>
      </c>
      <c r="BG27" s="18">
        <v>16</v>
      </c>
      <c r="BH27" s="18" t="s">
        <v>480</v>
      </c>
      <c r="BI27" s="55">
        <f t="shared" ref="BI27:BJ27" si="31">(AS27/1200)*100</f>
        <v>1.575</v>
      </c>
      <c r="BJ27" s="55">
        <f t="shared" si="31"/>
        <v>2.6749999999999998</v>
      </c>
      <c r="BK27" s="57" t="s">
        <v>257</v>
      </c>
      <c r="BL27" s="57" t="s">
        <v>257</v>
      </c>
      <c r="BM27" s="18" t="s">
        <v>481</v>
      </c>
      <c r="BN27" s="18">
        <v>4</v>
      </c>
      <c r="BO27" s="18" t="s">
        <v>522</v>
      </c>
      <c r="BP27" s="5" t="s">
        <v>257</v>
      </c>
      <c r="BQ27" s="5" t="s">
        <v>257</v>
      </c>
      <c r="BR27" s="18" t="s">
        <v>526</v>
      </c>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c r="CS27" s="18"/>
      <c r="CT27" s="18"/>
      <c r="CU27" s="18"/>
      <c r="CV27" s="18"/>
      <c r="CW27" s="18"/>
      <c r="CX27" s="18"/>
      <c r="CY27" s="18"/>
      <c r="CZ27" s="18"/>
      <c r="DA27" s="18"/>
      <c r="DB27" s="18"/>
      <c r="DC27" s="18"/>
      <c r="DD27" s="18"/>
      <c r="DE27" s="18"/>
      <c r="DF27" s="18"/>
      <c r="DG27" s="18"/>
      <c r="DH27" s="18"/>
      <c r="DI27" s="18"/>
      <c r="DJ27" s="18"/>
      <c r="DK27" s="18"/>
      <c r="DL27" s="18"/>
      <c r="DM27" s="18"/>
      <c r="DN27" s="18"/>
      <c r="DO27" s="18"/>
      <c r="DP27" s="18"/>
      <c r="DQ27" s="18"/>
      <c r="DR27" s="18"/>
      <c r="DS27" s="18"/>
      <c r="DT27" s="18"/>
      <c r="DU27" s="18"/>
      <c r="DV27" s="18"/>
      <c r="DW27" s="18"/>
      <c r="DX27" s="18"/>
      <c r="DY27" s="18">
        <v>0</v>
      </c>
      <c r="DZ27" s="18"/>
      <c r="EA27" s="18"/>
      <c r="EB27" s="18"/>
      <c r="EC27" s="18"/>
      <c r="ED27" s="18"/>
      <c r="EE27" s="18"/>
      <c r="EF27" s="18"/>
      <c r="EG27" s="18"/>
      <c r="EH27" s="18" t="s">
        <v>527</v>
      </c>
      <c r="EI27" s="18" cm="1">
        <f t="array" ref="EI27">IF(SUMPRODUCT(--(DO27:DS27&lt;&gt;""))=0, 0,1)</f>
        <v>0</v>
      </c>
      <c r="EJ27" s="18" cm="1">
        <f t="array" ref="EJ27">IF(SUMPRODUCT(--(DT27:EG27&lt;&gt;""))=0, 0,1)</f>
        <v>1</v>
      </c>
      <c r="EK27" s="18" cm="1">
        <f t="array" ref="EK27">IF(SUMPRODUCT(--(EC27:EG27&lt;&gt;""))=0, 0,1)</f>
        <v>0</v>
      </c>
      <c r="EL27" s="18" cm="1">
        <f t="array" ref="EL27">IF(SUMPRODUCT(--(EE27:EG27&lt;&gt;""))=0, 0,1)</f>
        <v>0</v>
      </c>
      <c r="EM27" s="18">
        <f t="shared" si="3"/>
        <v>0</v>
      </c>
      <c r="EN27" s="18" t="str">
        <f t="shared" si="4"/>
        <v>NA</v>
      </c>
      <c r="EO27" s="18">
        <f t="shared" si="5"/>
        <v>0</v>
      </c>
      <c r="EP27" s="18" t="str">
        <f t="shared" si="6"/>
        <v>NA</v>
      </c>
      <c r="EQ27" s="18" t="str">
        <f t="shared" si="7"/>
        <v>NA</v>
      </c>
      <c r="ER27" s="58" t="s">
        <v>2080</v>
      </c>
      <c r="ES27" s="59">
        <v>43803</v>
      </c>
      <c r="ET27" s="18" t="s">
        <v>528</v>
      </c>
      <c r="EU27" s="18" t="s">
        <v>513</v>
      </c>
    </row>
    <row r="28" spans="1:151" ht="15.75" customHeight="1" x14ac:dyDescent="0.2">
      <c r="A28" s="5" t="s">
        <v>259</v>
      </c>
      <c r="B28" s="60" t="s">
        <v>511</v>
      </c>
      <c r="C28" s="26">
        <v>1</v>
      </c>
      <c r="D28" s="18" t="s">
        <v>529</v>
      </c>
      <c r="E28" s="18" t="s">
        <v>516</v>
      </c>
      <c r="F28" s="55" t="s">
        <v>2297</v>
      </c>
      <c r="G28" s="18" t="s">
        <v>467</v>
      </c>
      <c r="H28" s="18" t="s">
        <v>468</v>
      </c>
      <c r="I28" s="18" t="s">
        <v>363</v>
      </c>
      <c r="J28" s="18" t="s">
        <v>363</v>
      </c>
      <c r="K28" s="18" t="s">
        <v>363</v>
      </c>
      <c r="L28" s="18" t="s">
        <v>498</v>
      </c>
      <c r="M28" s="18" t="s">
        <v>253</v>
      </c>
      <c r="N28" s="56">
        <v>88</v>
      </c>
      <c r="O28" s="18" t="s">
        <v>514</v>
      </c>
      <c r="P28" s="18" t="s">
        <v>261</v>
      </c>
      <c r="Q28" s="18" t="s">
        <v>254</v>
      </c>
      <c r="R28" s="24" t="s">
        <v>257</v>
      </c>
      <c r="S28" s="24" t="s">
        <v>257</v>
      </c>
      <c r="T28" s="26" t="s">
        <v>517</v>
      </c>
      <c r="U28" s="61">
        <v>35855</v>
      </c>
      <c r="V28" s="26" t="s">
        <v>518</v>
      </c>
      <c r="W28" s="26" t="s">
        <v>519</v>
      </c>
      <c r="X28" s="18" t="s">
        <v>520</v>
      </c>
      <c r="Y28" s="55">
        <v>11.7</v>
      </c>
      <c r="Z28" s="18" t="s">
        <v>474</v>
      </c>
      <c r="AA28" s="55">
        <v>11.7</v>
      </c>
      <c r="AB28" s="57" t="s">
        <v>257</v>
      </c>
      <c r="AC28" s="18" t="s">
        <v>479</v>
      </c>
      <c r="AD28" s="18">
        <v>2</v>
      </c>
      <c r="AE28" s="18" t="s">
        <v>521</v>
      </c>
      <c r="AF28" s="57">
        <v>4.9000000000000004</v>
      </c>
      <c r="AG28" s="57">
        <v>4.9000000000000004</v>
      </c>
      <c r="AH28" s="18" t="s">
        <v>481</v>
      </c>
      <c r="AI28" s="18">
        <v>4</v>
      </c>
      <c r="AJ28" s="18" t="s">
        <v>522</v>
      </c>
      <c r="AK28" s="18">
        <v>4</v>
      </c>
      <c r="AL28" s="18" t="s">
        <v>530</v>
      </c>
      <c r="AM28" s="55" t="s">
        <v>255</v>
      </c>
      <c r="AN28" s="57">
        <v>19</v>
      </c>
      <c r="AO28" s="55" t="s">
        <v>524</v>
      </c>
      <c r="AP28" s="26" t="s">
        <v>479</v>
      </c>
      <c r="AQ28" s="18">
        <v>16</v>
      </c>
      <c r="AR28" s="18" t="s">
        <v>480</v>
      </c>
      <c r="AS28" s="57">
        <v>13.5</v>
      </c>
      <c r="AT28" s="57">
        <v>24.5</v>
      </c>
      <c r="AU28" s="57" t="s">
        <v>257</v>
      </c>
      <c r="AV28" s="57" t="s">
        <v>257</v>
      </c>
      <c r="AW28" s="18" t="s">
        <v>481</v>
      </c>
      <c r="AX28" s="18">
        <v>4</v>
      </c>
      <c r="AY28" s="18" t="s">
        <v>522</v>
      </c>
      <c r="AZ28" s="5" t="s">
        <v>257</v>
      </c>
      <c r="BA28" s="5" t="s">
        <v>257</v>
      </c>
      <c r="BB28" s="18" t="s">
        <v>525</v>
      </c>
      <c r="BC28" s="55" t="s">
        <v>256</v>
      </c>
      <c r="BD28" s="55">
        <f t="shared" si="30"/>
        <v>1.5833333333333335</v>
      </c>
      <c r="BE28" s="55" t="s">
        <v>483</v>
      </c>
      <c r="BF28" s="18" t="s">
        <v>484</v>
      </c>
      <c r="BG28" s="18">
        <v>16</v>
      </c>
      <c r="BH28" s="18" t="s">
        <v>480</v>
      </c>
      <c r="BI28" s="55">
        <f t="shared" ref="BI28:BJ28" si="32">(AS28/1200)*100</f>
        <v>1.125</v>
      </c>
      <c r="BJ28" s="55">
        <f t="shared" si="32"/>
        <v>2.0416666666666665</v>
      </c>
      <c r="BK28" s="57" t="s">
        <v>257</v>
      </c>
      <c r="BL28" s="57" t="s">
        <v>257</v>
      </c>
      <c r="BM28" s="18" t="s">
        <v>481</v>
      </c>
      <c r="BN28" s="18">
        <v>4</v>
      </c>
      <c r="BO28" s="18" t="s">
        <v>522</v>
      </c>
      <c r="BP28" s="5" t="s">
        <v>257</v>
      </c>
      <c r="BQ28" s="5" t="s">
        <v>257</v>
      </c>
      <c r="BR28" s="18" t="s">
        <v>526</v>
      </c>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c r="CS28" s="18"/>
      <c r="CT28" s="18"/>
      <c r="CU28" s="18"/>
      <c r="CV28" s="18"/>
      <c r="CW28" s="18"/>
      <c r="CX28" s="18"/>
      <c r="CY28" s="18"/>
      <c r="CZ28" s="18"/>
      <c r="DA28" s="18"/>
      <c r="DB28" s="18"/>
      <c r="DC28" s="18"/>
      <c r="DD28" s="18"/>
      <c r="DE28" s="18"/>
      <c r="DF28" s="18"/>
      <c r="DG28" s="18"/>
      <c r="DH28" s="18"/>
      <c r="DI28" s="18"/>
      <c r="DJ28" s="18"/>
      <c r="DK28" s="18"/>
      <c r="DL28" s="18"/>
      <c r="DM28" s="18"/>
      <c r="DN28" s="18"/>
      <c r="DO28" s="18"/>
      <c r="DP28" s="18"/>
      <c r="DQ28" s="18"/>
      <c r="DR28" s="18"/>
      <c r="DS28" s="18"/>
      <c r="DT28" s="18"/>
      <c r="DU28" s="18"/>
      <c r="DV28" s="18"/>
      <c r="DW28" s="18"/>
      <c r="DX28" s="18"/>
      <c r="DY28" s="18">
        <v>1</v>
      </c>
      <c r="DZ28" s="18"/>
      <c r="EA28" s="18"/>
      <c r="EB28" s="18"/>
      <c r="EC28" s="18"/>
      <c r="ED28" s="18"/>
      <c r="EE28" s="18"/>
      <c r="EF28" s="18"/>
      <c r="EG28" s="18"/>
      <c r="EH28" s="18" t="s">
        <v>527</v>
      </c>
      <c r="EI28" s="18" cm="1">
        <f t="array" ref="EI28">IF(SUMPRODUCT(--(DO28:DS28&lt;&gt;""))=0, 0,1)</f>
        <v>0</v>
      </c>
      <c r="EJ28" s="18" cm="1">
        <f t="array" ref="EJ28">IF(SUMPRODUCT(--(DT28:EG28&lt;&gt;""))=0, 0,1)</f>
        <v>1</v>
      </c>
      <c r="EK28" s="18" cm="1">
        <f t="array" ref="EK28">IF(SUMPRODUCT(--(EC28:EG28&lt;&gt;""))=0, 0,1)</f>
        <v>0</v>
      </c>
      <c r="EL28" s="18" cm="1">
        <f t="array" ref="EL28">IF(SUMPRODUCT(--(EE28:EG28&lt;&gt;""))=0, 0,1)</f>
        <v>0</v>
      </c>
      <c r="EM28" s="18">
        <f t="shared" si="3"/>
        <v>1</v>
      </c>
      <c r="EN28" s="18" t="str">
        <f t="shared" si="4"/>
        <v>NA</v>
      </c>
      <c r="EO28" s="18">
        <f t="shared" si="5"/>
        <v>1</v>
      </c>
      <c r="EP28" s="18" t="str">
        <f t="shared" si="6"/>
        <v>NA</v>
      </c>
      <c r="EQ28" s="18" t="str">
        <f t="shared" si="7"/>
        <v>NA</v>
      </c>
      <c r="ER28" s="58" t="s">
        <v>2080</v>
      </c>
      <c r="ES28" s="59">
        <v>43803</v>
      </c>
      <c r="ET28" s="18" t="s">
        <v>528</v>
      </c>
      <c r="EU28" s="18" t="s">
        <v>513</v>
      </c>
    </row>
    <row r="29" spans="1:151" ht="15.75" customHeight="1" x14ac:dyDescent="0.2">
      <c r="A29" s="5" t="s">
        <v>259</v>
      </c>
      <c r="B29" s="60" t="s">
        <v>511</v>
      </c>
      <c r="C29" s="26">
        <v>1</v>
      </c>
      <c r="D29" s="18" t="s">
        <v>515</v>
      </c>
      <c r="E29" s="18" t="s">
        <v>531</v>
      </c>
      <c r="F29" s="55" t="s">
        <v>2320</v>
      </c>
      <c r="G29" s="18" t="s">
        <v>467</v>
      </c>
      <c r="H29" s="18" t="s">
        <v>468</v>
      </c>
      <c r="I29" s="18" t="s">
        <v>363</v>
      </c>
      <c r="J29" s="18" t="s">
        <v>363</v>
      </c>
      <c r="K29" s="18" t="s">
        <v>363</v>
      </c>
      <c r="L29" s="18" t="s">
        <v>498</v>
      </c>
      <c r="M29" s="18" t="s">
        <v>253</v>
      </c>
      <c r="N29" s="56">
        <v>88</v>
      </c>
      <c r="O29" s="18" t="s">
        <v>514</v>
      </c>
      <c r="P29" s="18" t="s">
        <v>261</v>
      </c>
      <c r="Q29" s="18" t="s">
        <v>254</v>
      </c>
      <c r="R29" s="24" t="s">
        <v>257</v>
      </c>
      <c r="S29" s="24" t="s">
        <v>257</v>
      </c>
      <c r="T29" s="26" t="s">
        <v>532</v>
      </c>
      <c r="U29" s="61">
        <v>36100</v>
      </c>
      <c r="V29" s="26" t="s">
        <v>518</v>
      </c>
      <c r="W29" s="26" t="s">
        <v>519</v>
      </c>
      <c r="X29" s="18" t="s">
        <v>520</v>
      </c>
      <c r="Y29" s="55">
        <v>1.1000000000000001</v>
      </c>
      <c r="Z29" s="18" t="s">
        <v>474</v>
      </c>
      <c r="AA29" s="55">
        <v>1.1000000000000001</v>
      </c>
      <c r="AB29" s="57" t="s">
        <v>257</v>
      </c>
      <c r="AC29" s="18" t="s">
        <v>479</v>
      </c>
      <c r="AD29" s="18">
        <v>2</v>
      </c>
      <c r="AE29" s="18" t="s">
        <v>521</v>
      </c>
      <c r="AF29" s="57">
        <v>0.2</v>
      </c>
      <c r="AG29" s="57">
        <v>0.2</v>
      </c>
      <c r="AH29" s="18" t="s">
        <v>481</v>
      </c>
      <c r="AI29" s="18">
        <v>8</v>
      </c>
      <c r="AJ29" s="18" t="s">
        <v>533</v>
      </c>
      <c r="AK29" s="18">
        <f>AI29*30</f>
        <v>240</v>
      </c>
      <c r="AL29" s="18" t="s">
        <v>534</v>
      </c>
      <c r="AM29" s="55" t="s">
        <v>262</v>
      </c>
      <c r="AN29" s="57">
        <v>1.4</v>
      </c>
      <c r="AO29" s="55" t="s">
        <v>535</v>
      </c>
      <c r="AP29" s="26" t="s">
        <v>479</v>
      </c>
      <c r="AQ29" s="18">
        <v>16</v>
      </c>
      <c r="AR29" s="18" t="s">
        <v>480</v>
      </c>
      <c r="AS29" s="57">
        <v>9.9999999999999645E-2</v>
      </c>
      <c r="AT29" s="57">
        <v>2.7</v>
      </c>
      <c r="AU29" s="57" t="s">
        <v>257</v>
      </c>
      <c r="AV29" s="57" t="s">
        <v>257</v>
      </c>
      <c r="AW29" s="18" t="s">
        <v>481</v>
      </c>
      <c r="AX29" s="18">
        <v>8</v>
      </c>
      <c r="AY29" s="18" t="s">
        <v>533</v>
      </c>
      <c r="AZ29" s="5" t="s">
        <v>257</v>
      </c>
      <c r="BA29" s="5" t="s">
        <v>257</v>
      </c>
      <c r="BB29" s="18" t="s">
        <v>536</v>
      </c>
      <c r="BC29" s="18" t="s">
        <v>263</v>
      </c>
      <c r="BD29" s="55">
        <f t="shared" ref="BD29:BD30" si="33">(AN29/AN27)*100</f>
        <v>5.4901960784313726</v>
      </c>
      <c r="BE29" s="18" t="s">
        <v>537</v>
      </c>
      <c r="BF29" s="18" t="s">
        <v>484</v>
      </c>
      <c r="BG29" s="18">
        <v>16</v>
      </c>
      <c r="BH29" s="18" t="s">
        <v>480</v>
      </c>
      <c r="BI29" s="55">
        <f t="shared" ref="BI29:BJ29" si="34">(AS29/AS27)*100</f>
        <v>0.52910052910052729</v>
      </c>
      <c r="BJ29" s="55">
        <f t="shared" si="34"/>
        <v>8.4112149532710276</v>
      </c>
      <c r="BK29" s="57" t="s">
        <v>257</v>
      </c>
      <c r="BL29" s="57" t="s">
        <v>257</v>
      </c>
      <c r="BM29" s="18" t="s">
        <v>481</v>
      </c>
      <c r="BN29" s="18">
        <v>8</v>
      </c>
      <c r="BO29" s="18" t="s">
        <v>533</v>
      </c>
      <c r="BP29" s="5" t="s">
        <v>257</v>
      </c>
      <c r="BQ29" s="5" t="s">
        <v>257</v>
      </c>
      <c r="BR29" s="18" t="s">
        <v>538</v>
      </c>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c r="DE29" s="18"/>
      <c r="DF29" s="18"/>
      <c r="DG29" s="18"/>
      <c r="DH29" s="18"/>
      <c r="DI29" s="18"/>
      <c r="DJ29" s="18"/>
      <c r="DK29" s="18"/>
      <c r="DL29" s="18"/>
      <c r="DM29" s="18"/>
      <c r="DN29" s="18"/>
      <c r="DO29" s="18"/>
      <c r="DP29" s="18"/>
      <c r="DQ29" s="18"/>
      <c r="DR29" s="18"/>
      <c r="DS29" s="18"/>
      <c r="DT29" s="18"/>
      <c r="DU29" s="18"/>
      <c r="DV29" s="18"/>
      <c r="DW29" s="18"/>
      <c r="DX29" s="18"/>
      <c r="DY29" s="24"/>
      <c r="DZ29" s="18"/>
      <c r="EA29" s="18"/>
      <c r="EB29" s="18"/>
      <c r="EC29" s="18"/>
      <c r="ED29" s="18"/>
      <c r="EE29" s="18"/>
      <c r="EF29" s="18"/>
      <c r="EG29" s="18">
        <v>0</v>
      </c>
      <c r="EH29" s="18" t="s">
        <v>527</v>
      </c>
      <c r="EI29" s="18" cm="1">
        <f t="array" ref="EI29">IF(SUMPRODUCT(--(DO29:DS29&lt;&gt;""))=0, 0,1)</f>
        <v>0</v>
      </c>
      <c r="EJ29" s="18" cm="1">
        <f t="array" ref="EJ29">IF(SUMPRODUCT(--(DT29:EG29&lt;&gt;""))=0, 0,1)</f>
        <v>1</v>
      </c>
      <c r="EK29" s="18" cm="1">
        <f t="array" ref="EK29">IF(SUMPRODUCT(--(EC29:EG29&lt;&gt;""))=0, 0,1)</f>
        <v>1</v>
      </c>
      <c r="EL29" s="18" cm="1">
        <f t="array" ref="EL29">IF(SUMPRODUCT(--(EE29:EG29&lt;&gt;""))=0, 0,1)</f>
        <v>1</v>
      </c>
      <c r="EM29" s="18">
        <f t="shared" si="3"/>
        <v>0</v>
      </c>
      <c r="EN29" s="18" t="str">
        <f t="shared" si="4"/>
        <v>NA</v>
      </c>
      <c r="EO29" s="18">
        <f t="shared" si="5"/>
        <v>0</v>
      </c>
      <c r="EP29" s="18">
        <f t="shared" si="6"/>
        <v>0</v>
      </c>
      <c r="EQ29" s="18">
        <f t="shared" si="7"/>
        <v>0</v>
      </c>
      <c r="ER29" s="58" t="s">
        <v>2080</v>
      </c>
      <c r="ES29" s="59">
        <v>43803</v>
      </c>
      <c r="ET29" s="18" t="s">
        <v>528</v>
      </c>
      <c r="EU29" s="18" t="s">
        <v>513</v>
      </c>
    </row>
    <row r="30" spans="1:151" ht="15.75" customHeight="1" x14ac:dyDescent="0.2">
      <c r="A30" s="5" t="s">
        <v>259</v>
      </c>
      <c r="B30" s="60" t="s">
        <v>511</v>
      </c>
      <c r="C30" s="26">
        <v>1</v>
      </c>
      <c r="D30" s="18" t="s">
        <v>529</v>
      </c>
      <c r="E30" s="18" t="s">
        <v>531</v>
      </c>
      <c r="F30" s="55" t="s">
        <v>2320</v>
      </c>
      <c r="G30" s="18" t="s">
        <v>467</v>
      </c>
      <c r="H30" s="18" t="s">
        <v>468</v>
      </c>
      <c r="I30" s="18" t="s">
        <v>363</v>
      </c>
      <c r="J30" s="18" t="s">
        <v>363</v>
      </c>
      <c r="K30" s="18" t="s">
        <v>363</v>
      </c>
      <c r="L30" s="18" t="s">
        <v>498</v>
      </c>
      <c r="M30" s="18" t="s">
        <v>253</v>
      </c>
      <c r="N30" s="56">
        <v>88</v>
      </c>
      <c r="O30" s="18" t="s">
        <v>514</v>
      </c>
      <c r="P30" s="18" t="s">
        <v>261</v>
      </c>
      <c r="Q30" s="18" t="s">
        <v>254</v>
      </c>
      <c r="R30" s="24" t="s">
        <v>257</v>
      </c>
      <c r="S30" s="24" t="s">
        <v>257</v>
      </c>
      <c r="T30" s="26" t="s">
        <v>532</v>
      </c>
      <c r="U30" s="61">
        <v>36100</v>
      </c>
      <c r="V30" s="26" t="s">
        <v>518</v>
      </c>
      <c r="W30" s="26" t="s">
        <v>519</v>
      </c>
      <c r="X30" s="18" t="s">
        <v>520</v>
      </c>
      <c r="Y30" s="55">
        <v>5.34</v>
      </c>
      <c r="Z30" s="18" t="s">
        <v>474</v>
      </c>
      <c r="AA30" s="55">
        <v>5.34</v>
      </c>
      <c r="AB30" s="57" t="s">
        <v>257</v>
      </c>
      <c r="AC30" s="18" t="s">
        <v>479</v>
      </c>
      <c r="AD30" s="18">
        <v>2</v>
      </c>
      <c r="AE30" s="18" t="s">
        <v>521</v>
      </c>
      <c r="AF30" s="57">
        <v>2.4</v>
      </c>
      <c r="AG30" s="57">
        <v>2.4</v>
      </c>
      <c r="AH30" s="18" t="s">
        <v>481</v>
      </c>
      <c r="AI30" s="18">
        <v>8</v>
      </c>
      <c r="AJ30" s="18" t="s">
        <v>533</v>
      </c>
      <c r="AK30" s="18">
        <f>AI30*30</f>
        <v>240</v>
      </c>
      <c r="AL30" s="18" t="s">
        <v>539</v>
      </c>
      <c r="AM30" s="55" t="s">
        <v>262</v>
      </c>
      <c r="AN30" s="57">
        <v>0.6</v>
      </c>
      <c r="AO30" s="55" t="s">
        <v>535</v>
      </c>
      <c r="AP30" s="26" t="s">
        <v>479</v>
      </c>
      <c r="AQ30" s="18">
        <v>16</v>
      </c>
      <c r="AR30" s="18" t="s">
        <v>480</v>
      </c>
      <c r="AS30" s="57">
        <v>0</v>
      </c>
      <c r="AT30" s="57">
        <v>1.2</v>
      </c>
      <c r="AU30" s="57" t="s">
        <v>257</v>
      </c>
      <c r="AV30" s="57" t="s">
        <v>257</v>
      </c>
      <c r="AW30" s="18" t="s">
        <v>481</v>
      </c>
      <c r="AX30" s="18">
        <v>8</v>
      </c>
      <c r="AY30" s="18" t="s">
        <v>533</v>
      </c>
      <c r="AZ30" s="5" t="s">
        <v>257</v>
      </c>
      <c r="BA30" s="5" t="s">
        <v>257</v>
      </c>
      <c r="BB30" s="18" t="s">
        <v>536</v>
      </c>
      <c r="BC30" s="18" t="s">
        <v>263</v>
      </c>
      <c r="BD30" s="55">
        <f t="shared" si="33"/>
        <v>3.1578947368421053</v>
      </c>
      <c r="BE30" s="18" t="s">
        <v>537</v>
      </c>
      <c r="BF30" s="18" t="s">
        <v>484</v>
      </c>
      <c r="BG30" s="18">
        <v>16</v>
      </c>
      <c r="BH30" s="18" t="s">
        <v>480</v>
      </c>
      <c r="BI30" s="55">
        <f t="shared" ref="BI30:BJ30" si="35">(AS30/AS28)*100</f>
        <v>0</v>
      </c>
      <c r="BJ30" s="55">
        <f t="shared" si="35"/>
        <v>4.8979591836734695</v>
      </c>
      <c r="BK30" s="57" t="s">
        <v>257</v>
      </c>
      <c r="BL30" s="57" t="s">
        <v>257</v>
      </c>
      <c r="BM30" s="18" t="s">
        <v>481</v>
      </c>
      <c r="BN30" s="18">
        <v>8</v>
      </c>
      <c r="BO30" s="18" t="s">
        <v>533</v>
      </c>
      <c r="BP30" s="5" t="s">
        <v>257</v>
      </c>
      <c r="BQ30" s="5" t="s">
        <v>257</v>
      </c>
      <c r="BR30" s="18" t="s">
        <v>538</v>
      </c>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c r="CS30" s="18"/>
      <c r="CT30" s="18"/>
      <c r="CU30" s="18"/>
      <c r="CV30" s="18"/>
      <c r="CW30" s="18"/>
      <c r="CX30" s="18"/>
      <c r="CY30" s="18"/>
      <c r="CZ30" s="18"/>
      <c r="DA30" s="18"/>
      <c r="DB30" s="18"/>
      <c r="DC30" s="18"/>
      <c r="DD30" s="18"/>
      <c r="DE30" s="18"/>
      <c r="DF30" s="18"/>
      <c r="DG30" s="18"/>
      <c r="DH30" s="18"/>
      <c r="DI30" s="18"/>
      <c r="DJ30" s="18"/>
      <c r="DK30" s="18"/>
      <c r="DL30" s="18"/>
      <c r="DM30" s="18"/>
      <c r="DN30" s="18"/>
      <c r="DO30" s="18"/>
      <c r="DP30" s="18"/>
      <c r="DQ30" s="18"/>
      <c r="DR30" s="18"/>
      <c r="DS30" s="18"/>
      <c r="DT30" s="18"/>
      <c r="DU30" s="18"/>
      <c r="DV30" s="18"/>
      <c r="DW30" s="18"/>
      <c r="DX30" s="18"/>
      <c r="DY30" s="24"/>
      <c r="DZ30" s="18"/>
      <c r="EA30" s="18"/>
      <c r="EB30" s="18"/>
      <c r="EC30" s="18"/>
      <c r="ED30" s="18"/>
      <c r="EE30" s="18"/>
      <c r="EF30" s="18"/>
      <c r="EG30" s="18">
        <v>1</v>
      </c>
      <c r="EH30" s="18" t="s">
        <v>527</v>
      </c>
      <c r="EI30" s="18" cm="1">
        <f t="array" ref="EI30">IF(SUMPRODUCT(--(DO30:DS30&lt;&gt;""))=0, 0,1)</f>
        <v>0</v>
      </c>
      <c r="EJ30" s="18" cm="1">
        <f t="array" ref="EJ30">IF(SUMPRODUCT(--(DT30:EG30&lt;&gt;""))=0, 0,1)</f>
        <v>1</v>
      </c>
      <c r="EK30" s="18" cm="1">
        <f t="array" ref="EK30">IF(SUMPRODUCT(--(EC30:EG30&lt;&gt;""))=0, 0,1)</f>
        <v>1</v>
      </c>
      <c r="EL30" s="18" cm="1">
        <f t="array" ref="EL30">IF(SUMPRODUCT(--(EE30:EG30&lt;&gt;""))=0, 0,1)</f>
        <v>1</v>
      </c>
      <c r="EM30" s="18">
        <f t="shared" si="3"/>
        <v>1</v>
      </c>
      <c r="EN30" s="18" t="str">
        <f t="shared" si="4"/>
        <v>NA</v>
      </c>
      <c r="EO30" s="18">
        <f t="shared" si="5"/>
        <v>1</v>
      </c>
      <c r="EP30" s="18">
        <f t="shared" si="6"/>
        <v>1</v>
      </c>
      <c r="EQ30" s="18">
        <f t="shared" si="7"/>
        <v>1</v>
      </c>
      <c r="ER30" s="58" t="s">
        <v>2080</v>
      </c>
      <c r="ES30" s="59">
        <v>43803</v>
      </c>
      <c r="ET30" s="18" t="s">
        <v>528</v>
      </c>
      <c r="EU30" s="18" t="s">
        <v>513</v>
      </c>
    </row>
    <row r="31" spans="1:151" ht="15.75" customHeight="1" x14ac:dyDescent="0.2">
      <c r="A31" s="5" t="s">
        <v>259</v>
      </c>
      <c r="B31" s="60" t="s">
        <v>511</v>
      </c>
      <c r="C31" s="26">
        <v>1</v>
      </c>
      <c r="D31" s="18" t="s">
        <v>515</v>
      </c>
      <c r="E31" s="18" t="s">
        <v>516</v>
      </c>
      <c r="F31" s="55" t="s">
        <v>2297</v>
      </c>
      <c r="G31" s="18" t="s">
        <v>467</v>
      </c>
      <c r="H31" s="18" t="s">
        <v>468</v>
      </c>
      <c r="I31" s="18" t="s">
        <v>363</v>
      </c>
      <c r="J31" s="18" t="s">
        <v>363</v>
      </c>
      <c r="K31" s="18" t="s">
        <v>363</v>
      </c>
      <c r="L31" s="18" t="s">
        <v>507</v>
      </c>
      <c r="M31" s="18" t="s">
        <v>253</v>
      </c>
      <c r="N31" s="56">
        <v>88</v>
      </c>
      <c r="O31" s="18" t="s">
        <v>514</v>
      </c>
      <c r="P31" s="18" t="s">
        <v>261</v>
      </c>
      <c r="Q31" s="18" t="s">
        <v>254</v>
      </c>
      <c r="R31" s="24" t="s">
        <v>257</v>
      </c>
      <c r="S31" s="24" t="s">
        <v>257</v>
      </c>
      <c r="T31" s="26" t="s">
        <v>517</v>
      </c>
      <c r="U31" s="61">
        <v>35855</v>
      </c>
      <c r="V31" s="26" t="s">
        <v>518</v>
      </c>
      <c r="W31" s="26" t="s">
        <v>519</v>
      </c>
      <c r="X31" s="18" t="s">
        <v>520</v>
      </c>
      <c r="Y31" s="55">
        <v>1.32</v>
      </c>
      <c r="Z31" s="18" t="s">
        <v>474</v>
      </c>
      <c r="AA31" s="55">
        <v>1.32</v>
      </c>
      <c r="AB31" s="57" t="s">
        <v>257</v>
      </c>
      <c r="AC31" s="18" t="s">
        <v>479</v>
      </c>
      <c r="AD31" s="18">
        <v>2</v>
      </c>
      <c r="AE31" s="18" t="s">
        <v>521</v>
      </c>
      <c r="AF31" s="57">
        <v>0.3</v>
      </c>
      <c r="AG31" s="57">
        <v>0.3</v>
      </c>
      <c r="AH31" s="18" t="s">
        <v>481</v>
      </c>
      <c r="AI31" s="18">
        <v>4</v>
      </c>
      <c r="AJ31" s="18" t="s">
        <v>522</v>
      </c>
      <c r="AK31" s="18">
        <v>4</v>
      </c>
      <c r="AL31" s="18" t="s">
        <v>540</v>
      </c>
      <c r="AM31" s="55" t="s">
        <v>255</v>
      </c>
      <c r="AN31" s="57">
        <v>3.1</v>
      </c>
      <c r="AO31" s="55" t="s">
        <v>524</v>
      </c>
      <c r="AP31" s="26" t="s">
        <v>479</v>
      </c>
      <c r="AQ31" s="18">
        <v>16</v>
      </c>
      <c r="AR31" s="18" t="s">
        <v>480</v>
      </c>
      <c r="AS31" s="57">
        <v>1.2999999999999998</v>
      </c>
      <c r="AT31" s="57">
        <v>4.9000000000000004</v>
      </c>
      <c r="AU31" s="57" t="s">
        <v>257</v>
      </c>
      <c r="AV31" s="57" t="s">
        <v>257</v>
      </c>
      <c r="AW31" s="18" t="s">
        <v>481</v>
      </c>
      <c r="AX31" s="18">
        <v>4</v>
      </c>
      <c r="AY31" s="18" t="s">
        <v>522</v>
      </c>
      <c r="AZ31" s="5" t="s">
        <v>257</v>
      </c>
      <c r="BA31" s="5" t="s">
        <v>257</v>
      </c>
      <c r="BB31" s="18" t="s">
        <v>525</v>
      </c>
      <c r="BC31" s="55" t="s">
        <v>256</v>
      </c>
      <c r="BD31" s="55">
        <f t="shared" ref="BD31:BD32" si="36">(AN31/1200)*100</f>
        <v>0.2583333333333333</v>
      </c>
      <c r="BE31" s="55" t="s">
        <v>483</v>
      </c>
      <c r="BF31" s="18" t="s">
        <v>484</v>
      </c>
      <c r="BG31" s="18">
        <v>16</v>
      </c>
      <c r="BH31" s="18" t="s">
        <v>480</v>
      </c>
      <c r="BI31" s="55">
        <f t="shared" ref="BI31:BJ31" si="37">(AS31/1200)*100</f>
        <v>0.10833333333333332</v>
      </c>
      <c r="BJ31" s="55">
        <f t="shared" si="37"/>
        <v>0.40833333333333338</v>
      </c>
      <c r="BK31" s="57" t="s">
        <v>257</v>
      </c>
      <c r="BL31" s="57" t="s">
        <v>257</v>
      </c>
      <c r="BM31" s="18" t="s">
        <v>481</v>
      </c>
      <c r="BN31" s="18">
        <v>4</v>
      </c>
      <c r="BO31" s="18" t="s">
        <v>522</v>
      </c>
      <c r="BP31" s="5" t="s">
        <v>257</v>
      </c>
      <c r="BQ31" s="5" t="s">
        <v>257</v>
      </c>
      <c r="BR31" s="18" t="s">
        <v>526</v>
      </c>
      <c r="BS31" s="18"/>
      <c r="BT31" s="18"/>
      <c r="BU31" s="18"/>
      <c r="BV31" s="18"/>
      <c r="BW31" s="18"/>
      <c r="BX31" s="18"/>
      <c r="BY31" s="18"/>
      <c r="BZ31" s="18"/>
      <c r="CA31" s="18"/>
      <c r="CB31" s="18"/>
      <c r="CC31" s="18"/>
      <c r="CD31" s="18"/>
      <c r="CE31" s="18"/>
      <c r="CF31" s="18"/>
      <c r="CG31" s="18"/>
      <c r="CH31" s="18"/>
      <c r="CI31" s="18"/>
      <c r="CJ31" s="18"/>
      <c r="CK31" s="18"/>
      <c r="CL31" s="18"/>
      <c r="CM31" s="18"/>
      <c r="CN31" s="18"/>
      <c r="CO31" s="18"/>
      <c r="CP31" s="18"/>
      <c r="CQ31" s="18"/>
      <c r="CR31" s="18"/>
      <c r="CS31" s="18"/>
      <c r="CT31" s="18"/>
      <c r="CU31" s="18"/>
      <c r="CV31" s="18"/>
      <c r="CW31" s="18"/>
      <c r="CX31" s="18"/>
      <c r="CY31" s="18"/>
      <c r="CZ31" s="18"/>
      <c r="DA31" s="18"/>
      <c r="DB31" s="18"/>
      <c r="DC31" s="18"/>
      <c r="DD31" s="18"/>
      <c r="DE31" s="18"/>
      <c r="DF31" s="18"/>
      <c r="DG31" s="18"/>
      <c r="DH31" s="18"/>
      <c r="DI31" s="18"/>
      <c r="DJ31" s="18"/>
      <c r="DK31" s="18"/>
      <c r="DL31" s="18"/>
      <c r="DM31" s="18"/>
      <c r="DN31" s="18"/>
      <c r="DO31" s="18"/>
      <c r="DP31" s="18"/>
      <c r="DQ31" s="18"/>
      <c r="DR31" s="18"/>
      <c r="DS31" s="18"/>
      <c r="DT31" s="18"/>
      <c r="DU31" s="18"/>
      <c r="DV31" s="18"/>
      <c r="DW31" s="18"/>
      <c r="DX31" s="18"/>
      <c r="DY31" s="18">
        <v>0</v>
      </c>
      <c r="DZ31" s="18"/>
      <c r="EA31" s="18"/>
      <c r="EB31" s="18"/>
      <c r="EC31" s="18"/>
      <c r="ED31" s="18"/>
      <c r="EE31" s="18"/>
      <c r="EF31" s="18"/>
      <c r="EG31" s="18"/>
      <c r="EH31" s="18" t="s">
        <v>527</v>
      </c>
      <c r="EI31" s="18" cm="1">
        <f t="array" ref="EI31">IF(SUMPRODUCT(--(DO31:DS31&lt;&gt;""))=0, 0,1)</f>
        <v>0</v>
      </c>
      <c r="EJ31" s="18" cm="1">
        <f t="array" ref="EJ31">IF(SUMPRODUCT(--(DT31:EG31&lt;&gt;""))=0, 0,1)</f>
        <v>1</v>
      </c>
      <c r="EK31" s="18" cm="1">
        <f t="array" ref="EK31">IF(SUMPRODUCT(--(EC31:EG31&lt;&gt;""))=0, 0,1)</f>
        <v>0</v>
      </c>
      <c r="EL31" s="18" cm="1">
        <f t="array" ref="EL31">IF(SUMPRODUCT(--(EE31:EG31&lt;&gt;""))=0, 0,1)</f>
        <v>0</v>
      </c>
      <c r="EM31" s="18">
        <f t="shared" si="3"/>
        <v>0</v>
      </c>
      <c r="EN31" s="18" t="str">
        <f t="shared" si="4"/>
        <v>NA</v>
      </c>
      <c r="EO31" s="18">
        <f t="shared" si="5"/>
        <v>0</v>
      </c>
      <c r="EP31" s="18" t="str">
        <f t="shared" si="6"/>
        <v>NA</v>
      </c>
      <c r="EQ31" s="18" t="str">
        <f t="shared" si="7"/>
        <v>NA</v>
      </c>
      <c r="ER31" s="58" t="s">
        <v>2080</v>
      </c>
      <c r="ES31" s="59">
        <v>43803</v>
      </c>
      <c r="ET31" s="18" t="s">
        <v>528</v>
      </c>
      <c r="EU31" s="18" t="s">
        <v>513</v>
      </c>
    </row>
    <row r="32" spans="1:151" ht="15.75" customHeight="1" x14ac:dyDescent="0.2">
      <c r="A32" s="5" t="s">
        <v>259</v>
      </c>
      <c r="B32" s="60" t="s">
        <v>511</v>
      </c>
      <c r="C32" s="26">
        <v>1</v>
      </c>
      <c r="D32" s="18" t="s">
        <v>529</v>
      </c>
      <c r="E32" s="18" t="s">
        <v>516</v>
      </c>
      <c r="F32" s="55" t="s">
        <v>2297</v>
      </c>
      <c r="G32" s="18" t="s">
        <v>467</v>
      </c>
      <c r="H32" s="18" t="s">
        <v>468</v>
      </c>
      <c r="I32" s="18" t="s">
        <v>363</v>
      </c>
      <c r="J32" s="18" t="s">
        <v>363</v>
      </c>
      <c r="K32" s="18" t="s">
        <v>363</v>
      </c>
      <c r="L32" s="18" t="s">
        <v>507</v>
      </c>
      <c r="M32" s="18" t="s">
        <v>253</v>
      </c>
      <c r="N32" s="56">
        <v>88</v>
      </c>
      <c r="O32" s="18" t="s">
        <v>514</v>
      </c>
      <c r="P32" s="18" t="s">
        <v>261</v>
      </c>
      <c r="Q32" s="18" t="s">
        <v>254</v>
      </c>
      <c r="R32" s="24" t="s">
        <v>257</v>
      </c>
      <c r="S32" s="24" t="s">
        <v>257</v>
      </c>
      <c r="T32" s="26" t="s">
        <v>517</v>
      </c>
      <c r="U32" s="61">
        <v>35855</v>
      </c>
      <c r="V32" s="26" t="s">
        <v>518</v>
      </c>
      <c r="W32" s="26" t="s">
        <v>519</v>
      </c>
      <c r="X32" s="18" t="s">
        <v>520</v>
      </c>
      <c r="Y32" s="55">
        <v>11.7</v>
      </c>
      <c r="Z32" s="18" t="s">
        <v>474</v>
      </c>
      <c r="AA32" s="55">
        <v>11.7</v>
      </c>
      <c r="AB32" s="57" t="s">
        <v>257</v>
      </c>
      <c r="AC32" s="18" t="s">
        <v>479</v>
      </c>
      <c r="AD32" s="18">
        <v>2</v>
      </c>
      <c r="AE32" s="18" t="s">
        <v>521</v>
      </c>
      <c r="AF32" s="57">
        <v>4.9000000000000004</v>
      </c>
      <c r="AG32" s="57">
        <v>4.9000000000000004</v>
      </c>
      <c r="AH32" s="18" t="s">
        <v>481</v>
      </c>
      <c r="AI32" s="18">
        <v>4</v>
      </c>
      <c r="AJ32" s="18" t="s">
        <v>522</v>
      </c>
      <c r="AK32" s="18">
        <v>4</v>
      </c>
      <c r="AL32" s="18" t="s">
        <v>541</v>
      </c>
      <c r="AM32" s="55" t="s">
        <v>255</v>
      </c>
      <c r="AN32" s="57">
        <v>1.7</v>
      </c>
      <c r="AO32" s="55" t="s">
        <v>524</v>
      </c>
      <c r="AP32" s="26" t="s">
        <v>479</v>
      </c>
      <c r="AQ32" s="18">
        <v>16</v>
      </c>
      <c r="AR32" s="18" t="s">
        <v>480</v>
      </c>
      <c r="AS32" s="57">
        <v>1.7</v>
      </c>
      <c r="AT32" s="57">
        <v>1.7</v>
      </c>
      <c r="AU32" s="57" t="s">
        <v>257</v>
      </c>
      <c r="AV32" s="57" t="s">
        <v>257</v>
      </c>
      <c r="AW32" s="18" t="s">
        <v>481</v>
      </c>
      <c r="AX32" s="18">
        <v>4</v>
      </c>
      <c r="AY32" s="18" t="s">
        <v>522</v>
      </c>
      <c r="AZ32" s="5" t="s">
        <v>257</v>
      </c>
      <c r="BA32" s="5" t="s">
        <v>257</v>
      </c>
      <c r="BB32" s="18" t="s">
        <v>525</v>
      </c>
      <c r="BC32" s="55" t="s">
        <v>256</v>
      </c>
      <c r="BD32" s="55">
        <f t="shared" si="36"/>
        <v>0.14166666666666666</v>
      </c>
      <c r="BE32" s="55" t="s">
        <v>483</v>
      </c>
      <c r="BF32" s="18" t="s">
        <v>484</v>
      </c>
      <c r="BG32" s="18">
        <v>16</v>
      </c>
      <c r="BH32" s="18" t="s">
        <v>480</v>
      </c>
      <c r="BI32" s="55">
        <f t="shared" ref="BI32:BJ32" si="38">(AS32/1200)*100</f>
        <v>0.14166666666666666</v>
      </c>
      <c r="BJ32" s="55">
        <f t="shared" si="38"/>
        <v>0.14166666666666666</v>
      </c>
      <c r="BK32" s="57" t="s">
        <v>257</v>
      </c>
      <c r="BL32" s="57" t="s">
        <v>257</v>
      </c>
      <c r="BM32" s="18" t="s">
        <v>481</v>
      </c>
      <c r="BN32" s="18">
        <v>4</v>
      </c>
      <c r="BO32" s="18" t="s">
        <v>522</v>
      </c>
      <c r="BP32" s="5" t="s">
        <v>257</v>
      </c>
      <c r="BQ32" s="5" t="s">
        <v>257</v>
      </c>
      <c r="BR32" s="18" t="s">
        <v>526</v>
      </c>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c r="DE32" s="18"/>
      <c r="DF32" s="18"/>
      <c r="DG32" s="18"/>
      <c r="DH32" s="18"/>
      <c r="DI32" s="18"/>
      <c r="DJ32" s="18"/>
      <c r="DK32" s="18"/>
      <c r="DL32" s="18"/>
      <c r="DM32" s="18"/>
      <c r="DN32" s="18"/>
      <c r="DO32" s="18"/>
      <c r="DP32" s="18"/>
      <c r="DQ32" s="18"/>
      <c r="DR32" s="18"/>
      <c r="DS32" s="18"/>
      <c r="DT32" s="18"/>
      <c r="DU32" s="18"/>
      <c r="DV32" s="18"/>
      <c r="DW32" s="18"/>
      <c r="DX32" s="18"/>
      <c r="DY32" s="18">
        <v>0</v>
      </c>
      <c r="DZ32" s="18"/>
      <c r="EA32" s="18"/>
      <c r="EB32" s="18"/>
      <c r="EC32" s="18"/>
      <c r="ED32" s="18"/>
      <c r="EE32" s="18"/>
      <c r="EF32" s="18"/>
      <c r="EG32" s="18"/>
      <c r="EH32" s="18" t="s">
        <v>527</v>
      </c>
      <c r="EI32" s="18" cm="1">
        <f t="array" ref="EI32">IF(SUMPRODUCT(--(DO32:DS32&lt;&gt;""))=0, 0,1)</f>
        <v>0</v>
      </c>
      <c r="EJ32" s="18" cm="1">
        <f t="array" ref="EJ32">IF(SUMPRODUCT(--(DT32:EG32&lt;&gt;""))=0, 0,1)</f>
        <v>1</v>
      </c>
      <c r="EK32" s="18" cm="1">
        <f t="array" ref="EK32">IF(SUMPRODUCT(--(EC32:EG32&lt;&gt;""))=0, 0,1)</f>
        <v>0</v>
      </c>
      <c r="EL32" s="18" cm="1">
        <f t="array" ref="EL32">IF(SUMPRODUCT(--(EE32:EG32&lt;&gt;""))=0, 0,1)</f>
        <v>0</v>
      </c>
      <c r="EM32" s="18">
        <f t="shared" si="3"/>
        <v>0</v>
      </c>
      <c r="EN32" s="18" t="str">
        <f t="shared" si="4"/>
        <v>NA</v>
      </c>
      <c r="EO32" s="18">
        <f t="shared" si="5"/>
        <v>0</v>
      </c>
      <c r="EP32" s="18" t="str">
        <f t="shared" si="6"/>
        <v>NA</v>
      </c>
      <c r="EQ32" s="18" t="str">
        <f t="shared" si="7"/>
        <v>NA</v>
      </c>
      <c r="ER32" s="58" t="s">
        <v>2080</v>
      </c>
      <c r="ES32" s="59">
        <v>43803</v>
      </c>
      <c r="ET32" s="18" t="s">
        <v>528</v>
      </c>
      <c r="EU32" s="18" t="s">
        <v>513</v>
      </c>
    </row>
    <row r="33" spans="1:151" ht="15.75" customHeight="1" x14ac:dyDescent="0.2">
      <c r="A33" s="5" t="s">
        <v>259</v>
      </c>
      <c r="B33" s="60" t="s">
        <v>511</v>
      </c>
      <c r="C33" s="26">
        <v>1</v>
      </c>
      <c r="D33" s="18" t="s">
        <v>515</v>
      </c>
      <c r="E33" s="18" t="s">
        <v>531</v>
      </c>
      <c r="F33" s="55" t="s">
        <v>2320</v>
      </c>
      <c r="G33" s="18" t="s">
        <v>467</v>
      </c>
      <c r="H33" s="18" t="s">
        <v>468</v>
      </c>
      <c r="I33" s="18" t="s">
        <v>363</v>
      </c>
      <c r="J33" s="18" t="s">
        <v>363</v>
      </c>
      <c r="K33" s="18" t="s">
        <v>363</v>
      </c>
      <c r="L33" s="18" t="s">
        <v>507</v>
      </c>
      <c r="M33" s="18" t="s">
        <v>253</v>
      </c>
      <c r="N33" s="56">
        <v>88</v>
      </c>
      <c r="O33" s="18" t="s">
        <v>514</v>
      </c>
      <c r="P33" s="18" t="s">
        <v>261</v>
      </c>
      <c r="Q33" s="18" t="s">
        <v>254</v>
      </c>
      <c r="R33" s="24" t="s">
        <v>257</v>
      </c>
      <c r="S33" s="24" t="s">
        <v>257</v>
      </c>
      <c r="T33" s="26" t="s">
        <v>532</v>
      </c>
      <c r="U33" s="61">
        <v>36100</v>
      </c>
      <c r="V33" s="26" t="s">
        <v>518</v>
      </c>
      <c r="W33" s="26" t="s">
        <v>519</v>
      </c>
      <c r="X33" s="18" t="s">
        <v>520</v>
      </c>
      <c r="Y33" s="55">
        <v>1.1000000000000001</v>
      </c>
      <c r="Z33" s="18" t="s">
        <v>474</v>
      </c>
      <c r="AA33" s="55">
        <v>1.1000000000000001</v>
      </c>
      <c r="AB33" s="57" t="s">
        <v>257</v>
      </c>
      <c r="AC33" s="18" t="s">
        <v>479</v>
      </c>
      <c r="AD33" s="18">
        <v>2</v>
      </c>
      <c r="AE33" s="18" t="s">
        <v>521</v>
      </c>
      <c r="AF33" s="57">
        <v>0.2</v>
      </c>
      <c r="AG33" s="57">
        <v>0.2</v>
      </c>
      <c r="AH33" s="18" t="s">
        <v>481</v>
      </c>
      <c r="AI33" s="18">
        <v>8</v>
      </c>
      <c r="AJ33" s="18" t="s">
        <v>533</v>
      </c>
      <c r="AK33" s="18">
        <f>AI33*30</f>
        <v>240</v>
      </c>
      <c r="AL33" s="18" t="s">
        <v>542</v>
      </c>
      <c r="AM33" s="55" t="s">
        <v>262</v>
      </c>
      <c r="AN33" s="57">
        <v>0</v>
      </c>
      <c r="AO33" s="55" t="s">
        <v>535</v>
      </c>
      <c r="AP33" s="26" t="s">
        <v>479</v>
      </c>
      <c r="AQ33" s="18">
        <v>16</v>
      </c>
      <c r="AR33" s="18" t="s">
        <v>480</v>
      </c>
      <c r="AS33" s="57">
        <v>0</v>
      </c>
      <c r="AT33" s="57">
        <v>0</v>
      </c>
      <c r="AU33" s="57" t="s">
        <v>257</v>
      </c>
      <c r="AV33" s="57" t="s">
        <v>257</v>
      </c>
      <c r="AW33" s="18" t="s">
        <v>481</v>
      </c>
      <c r="AX33" s="18">
        <v>8</v>
      </c>
      <c r="AY33" s="18" t="s">
        <v>533</v>
      </c>
      <c r="AZ33" s="5" t="s">
        <v>257</v>
      </c>
      <c r="BA33" s="5" t="s">
        <v>257</v>
      </c>
      <c r="BB33" s="18" t="s">
        <v>536</v>
      </c>
      <c r="BC33" s="18" t="s">
        <v>263</v>
      </c>
      <c r="BD33" s="55">
        <f t="shared" ref="BD33:BD34" si="39">(AN33/AN31)*100</f>
        <v>0</v>
      </c>
      <c r="BE33" s="18" t="s">
        <v>537</v>
      </c>
      <c r="BF33" s="18" t="s">
        <v>484</v>
      </c>
      <c r="BG33" s="18">
        <v>16</v>
      </c>
      <c r="BH33" s="18" t="s">
        <v>480</v>
      </c>
      <c r="BI33" s="55">
        <f t="shared" ref="BI33:BJ33" si="40">(AS33/AS31)*100</f>
        <v>0</v>
      </c>
      <c r="BJ33" s="55">
        <f t="shared" si="40"/>
        <v>0</v>
      </c>
      <c r="BK33" s="57" t="s">
        <v>257</v>
      </c>
      <c r="BL33" s="57" t="s">
        <v>257</v>
      </c>
      <c r="BM33" s="18" t="s">
        <v>481</v>
      </c>
      <c r="BN33" s="18">
        <v>8</v>
      </c>
      <c r="BO33" s="18" t="s">
        <v>533</v>
      </c>
      <c r="BP33" s="5" t="s">
        <v>257</v>
      </c>
      <c r="BQ33" s="5" t="s">
        <v>257</v>
      </c>
      <c r="BR33" s="18" t="s">
        <v>538</v>
      </c>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24"/>
      <c r="DZ33" s="18"/>
      <c r="EA33" s="18"/>
      <c r="EB33" s="18"/>
      <c r="EC33" s="18"/>
      <c r="ED33" s="18"/>
      <c r="EE33" s="18"/>
      <c r="EF33" s="18"/>
      <c r="EG33" s="18">
        <v>0</v>
      </c>
      <c r="EH33" s="18" t="s">
        <v>527</v>
      </c>
      <c r="EI33" s="18" cm="1">
        <f t="array" ref="EI33">IF(SUMPRODUCT(--(DO33:DS33&lt;&gt;""))=0, 0,1)</f>
        <v>0</v>
      </c>
      <c r="EJ33" s="18" cm="1">
        <f t="array" ref="EJ33">IF(SUMPRODUCT(--(DT33:EG33&lt;&gt;""))=0, 0,1)</f>
        <v>1</v>
      </c>
      <c r="EK33" s="18" cm="1">
        <f t="array" ref="EK33">IF(SUMPRODUCT(--(EC33:EG33&lt;&gt;""))=0, 0,1)</f>
        <v>1</v>
      </c>
      <c r="EL33" s="18" cm="1">
        <f t="array" ref="EL33">IF(SUMPRODUCT(--(EE33:EG33&lt;&gt;""))=0, 0,1)</f>
        <v>1</v>
      </c>
      <c r="EM33" s="18">
        <f t="shared" si="3"/>
        <v>0</v>
      </c>
      <c r="EN33" s="18" t="str">
        <f t="shared" si="4"/>
        <v>NA</v>
      </c>
      <c r="EO33" s="18">
        <f t="shared" si="5"/>
        <v>0</v>
      </c>
      <c r="EP33" s="18">
        <f t="shared" si="6"/>
        <v>0</v>
      </c>
      <c r="EQ33" s="18">
        <f t="shared" si="7"/>
        <v>0</v>
      </c>
      <c r="ER33" s="58" t="s">
        <v>2080</v>
      </c>
      <c r="ES33" s="59">
        <v>43803</v>
      </c>
      <c r="ET33" s="18" t="s">
        <v>528</v>
      </c>
      <c r="EU33" s="18" t="s">
        <v>513</v>
      </c>
    </row>
    <row r="34" spans="1:151" ht="15.75" customHeight="1" x14ac:dyDescent="0.2">
      <c r="A34" s="5" t="s">
        <v>259</v>
      </c>
      <c r="B34" s="60" t="s">
        <v>511</v>
      </c>
      <c r="C34" s="26">
        <v>1</v>
      </c>
      <c r="D34" s="18" t="s">
        <v>529</v>
      </c>
      <c r="E34" s="18" t="s">
        <v>531</v>
      </c>
      <c r="F34" s="55" t="s">
        <v>2320</v>
      </c>
      <c r="G34" s="18" t="s">
        <v>467</v>
      </c>
      <c r="H34" s="18" t="s">
        <v>468</v>
      </c>
      <c r="I34" s="18" t="s">
        <v>363</v>
      </c>
      <c r="J34" s="18" t="s">
        <v>363</v>
      </c>
      <c r="K34" s="18" t="s">
        <v>363</v>
      </c>
      <c r="L34" s="18" t="s">
        <v>507</v>
      </c>
      <c r="M34" s="18" t="s">
        <v>253</v>
      </c>
      <c r="N34" s="56">
        <v>88</v>
      </c>
      <c r="O34" s="18" t="s">
        <v>514</v>
      </c>
      <c r="P34" s="18" t="s">
        <v>261</v>
      </c>
      <c r="Q34" s="18" t="s">
        <v>254</v>
      </c>
      <c r="R34" s="24" t="s">
        <v>257</v>
      </c>
      <c r="S34" s="24" t="s">
        <v>257</v>
      </c>
      <c r="T34" s="26" t="s">
        <v>532</v>
      </c>
      <c r="U34" s="61">
        <v>36100</v>
      </c>
      <c r="V34" s="26" t="s">
        <v>518</v>
      </c>
      <c r="W34" s="26" t="s">
        <v>519</v>
      </c>
      <c r="X34" s="18" t="s">
        <v>520</v>
      </c>
      <c r="Y34" s="55">
        <v>5.34</v>
      </c>
      <c r="Z34" s="18" t="s">
        <v>474</v>
      </c>
      <c r="AA34" s="55">
        <v>5.34</v>
      </c>
      <c r="AB34" s="57" t="s">
        <v>257</v>
      </c>
      <c r="AC34" s="18" t="s">
        <v>479</v>
      </c>
      <c r="AD34" s="18">
        <v>2</v>
      </c>
      <c r="AE34" s="18" t="s">
        <v>521</v>
      </c>
      <c r="AF34" s="57">
        <v>2.4</v>
      </c>
      <c r="AG34" s="57">
        <v>2.4</v>
      </c>
      <c r="AH34" s="18" t="s">
        <v>481</v>
      </c>
      <c r="AI34" s="18">
        <v>8</v>
      </c>
      <c r="AJ34" s="18" t="s">
        <v>533</v>
      </c>
      <c r="AK34" s="18">
        <f>AI34*30</f>
        <v>240</v>
      </c>
      <c r="AL34" s="18" t="s">
        <v>543</v>
      </c>
      <c r="AM34" s="55" t="s">
        <v>262</v>
      </c>
      <c r="AN34" s="57">
        <v>0</v>
      </c>
      <c r="AO34" s="55" t="s">
        <v>535</v>
      </c>
      <c r="AP34" s="26" t="s">
        <v>479</v>
      </c>
      <c r="AQ34" s="18">
        <v>16</v>
      </c>
      <c r="AR34" s="18" t="s">
        <v>480</v>
      </c>
      <c r="AS34" s="57">
        <v>0</v>
      </c>
      <c r="AT34" s="57">
        <v>0</v>
      </c>
      <c r="AU34" s="57" t="s">
        <v>257</v>
      </c>
      <c r="AV34" s="57" t="s">
        <v>257</v>
      </c>
      <c r="AW34" s="18" t="s">
        <v>481</v>
      </c>
      <c r="AX34" s="18">
        <v>8</v>
      </c>
      <c r="AY34" s="18" t="s">
        <v>533</v>
      </c>
      <c r="AZ34" s="5" t="s">
        <v>257</v>
      </c>
      <c r="BA34" s="5" t="s">
        <v>257</v>
      </c>
      <c r="BB34" s="18" t="s">
        <v>536</v>
      </c>
      <c r="BC34" s="18" t="s">
        <v>263</v>
      </c>
      <c r="BD34" s="55">
        <f t="shared" si="39"/>
        <v>0</v>
      </c>
      <c r="BE34" s="18" t="s">
        <v>537</v>
      </c>
      <c r="BF34" s="18" t="s">
        <v>484</v>
      </c>
      <c r="BG34" s="18">
        <v>16</v>
      </c>
      <c r="BH34" s="18" t="s">
        <v>480</v>
      </c>
      <c r="BI34" s="55">
        <f t="shared" ref="BI34:BJ34" si="41">(AS34/AS32)*100</f>
        <v>0</v>
      </c>
      <c r="BJ34" s="55">
        <f t="shared" si="41"/>
        <v>0</v>
      </c>
      <c r="BK34" s="57" t="s">
        <v>257</v>
      </c>
      <c r="BL34" s="57" t="s">
        <v>257</v>
      </c>
      <c r="BM34" s="18" t="s">
        <v>481</v>
      </c>
      <c r="BN34" s="18">
        <v>8</v>
      </c>
      <c r="BO34" s="18" t="s">
        <v>533</v>
      </c>
      <c r="BP34" s="5" t="s">
        <v>257</v>
      </c>
      <c r="BQ34" s="5" t="s">
        <v>257</v>
      </c>
      <c r="BR34" s="18" t="s">
        <v>538</v>
      </c>
      <c r="BS34" s="18"/>
      <c r="BT34" s="18"/>
      <c r="BU34" s="18"/>
      <c r="BV34" s="18"/>
      <c r="BW34" s="18"/>
      <c r="BX34" s="18"/>
      <c r="BY34" s="18"/>
      <c r="BZ34" s="18"/>
      <c r="CA34" s="18"/>
      <c r="CB34" s="18"/>
      <c r="CC34" s="18"/>
      <c r="CD34" s="18"/>
      <c r="CE34" s="18"/>
      <c r="CF34" s="18"/>
      <c r="CG34" s="18"/>
      <c r="CH34" s="18"/>
      <c r="CI34" s="18"/>
      <c r="CJ34" s="18"/>
      <c r="CK34" s="18"/>
      <c r="CL34" s="18"/>
      <c r="CM34" s="18"/>
      <c r="CN34" s="18"/>
      <c r="CO34" s="18"/>
      <c r="CP34" s="18"/>
      <c r="CQ34" s="18"/>
      <c r="CR34" s="18"/>
      <c r="CS34" s="18"/>
      <c r="CT34" s="18"/>
      <c r="CU34" s="18"/>
      <c r="CV34" s="18"/>
      <c r="CW34" s="18"/>
      <c r="CX34" s="18"/>
      <c r="CY34" s="18"/>
      <c r="CZ34" s="18"/>
      <c r="DA34" s="18"/>
      <c r="DB34" s="18"/>
      <c r="DC34" s="18"/>
      <c r="DD34" s="18"/>
      <c r="DE34" s="18"/>
      <c r="DF34" s="18"/>
      <c r="DG34" s="18"/>
      <c r="DH34" s="18"/>
      <c r="DI34" s="18"/>
      <c r="DJ34" s="18"/>
      <c r="DK34" s="18"/>
      <c r="DL34" s="18"/>
      <c r="DM34" s="18"/>
      <c r="DN34" s="18"/>
      <c r="DO34" s="18"/>
      <c r="DP34" s="18"/>
      <c r="DQ34" s="18"/>
      <c r="DR34" s="18"/>
      <c r="DS34" s="18"/>
      <c r="DT34" s="18"/>
      <c r="DU34" s="18"/>
      <c r="DV34" s="18"/>
      <c r="DW34" s="18"/>
      <c r="DX34" s="18"/>
      <c r="DY34" s="24"/>
      <c r="DZ34" s="18"/>
      <c r="EA34" s="18"/>
      <c r="EB34" s="18"/>
      <c r="EC34" s="18"/>
      <c r="ED34" s="18"/>
      <c r="EE34" s="18"/>
      <c r="EF34" s="18"/>
      <c r="EG34" s="18">
        <v>0</v>
      </c>
      <c r="EH34" s="18" t="s">
        <v>527</v>
      </c>
      <c r="EI34" s="18" cm="1">
        <f t="array" ref="EI34">IF(SUMPRODUCT(--(DO34:DS34&lt;&gt;""))=0, 0,1)</f>
        <v>0</v>
      </c>
      <c r="EJ34" s="18" cm="1">
        <f t="array" ref="EJ34">IF(SUMPRODUCT(--(DT34:EG34&lt;&gt;""))=0, 0,1)</f>
        <v>1</v>
      </c>
      <c r="EK34" s="18" cm="1">
        <f t="array" ref="EK34">IF(SUMPRODUCT(--(EC34:EG34&lt;&gt;""))=0, 0,1)</f>
        <v>1</v>
      </c>
      <c r="EL34" s="18" cm="1">
        <f t="array" ref="EL34">IF(SUMPRODUCT(--(EE34:EG34&lt;&gt;""))=0, 0,1)</f>
        <v>1</v>
      </c>
      <c r="EM34" s="18">
        <f t="shared" si="3"/>
        <v>0</v>
      </c>
      <c r="EN34" s="18" t="str">
        <f t="shared" si="4"/>
        <v>NA</v>
      </c>
      <c r="EO34" s="18">
        <f t="shared" si="5"/>
        <v>0</v>
      </c>
      <c r="EP34" s="18">
        <f t="shared" si="6"/>
        <v>0</v>
      </c>
      <c r="EQ34" s="18">
        <f t="shared" si="7"/>
        <v>0</v>
      </c>
      <c r="ER34" s="58" t="s">
        <v>2080</v>
      </c>
      <c r="ES34" s="59">
        <v>43803</v>
      </c>
      <c r="ET34" s="18" t="s">
        <v>528</v>
      </c>
      <c r="EU34" s="18" t="s">
        <v>513</v>
      </c>
    </row>
    <row r="35" spans="1:151" ht="15.75" customHeight="1" x14ac:dyDescent="0.2">
      <c r="A35" s="5" t="s">
        <v>259</v>
      </c>
      <c r="B35" s="60" t="s">
        <v>511</v>
      </c>
      <c r="C35" s="26">
        <v>1</v>
      </c>
      <c r="D35" s="18" t="s">
        <v>515</v>
      </c>
      <c r="E35" s="18" t="s">
        <v>516</v>
      </c>
      <c r="F35" s="55" t="s">
        <v>2297</v>
      </c>
      <c r="G35" s="18" t="s">
        <v>467</v>
      </c>
      <c r="H35" s="18" t="s">
        <v>468</v>
      </c>
      <c r="I35" s="18" t="s">
        <v>363</v>
      </c>
      <c r="J35" s="18" t="s">
        <v>363</v>
      </c>
      <c r="K35" s="18" t="s">
        <v>363</v>
      </c>
      <c r="L35" s="55" t="s">
        <v>469</v>
      </c>
      <c r="M35" s="18" t="s">
        <v>253</v>
      </c>
      <c r="N35" s="56">
        <v>88</v>
      </c>
      <c r="O35" s="18" t="s">
        <v>514</v>
      </c>
      <c r="P35" s="18" t="s">
        <v>261</v>
      </c>
      <c r="Q35" s="18" t="s">
        <v>254</v>
      </c>
      <c r="R35" s="24" t="s">
        <v>257</v>
      </c>
      <c r="S35" s="24" t="s">
        <v>257</v>
      </c>
      <c r="T35" s="26" t="s">
        <v>517</v>
      </c>
      <c r="U35" s="61">
        <v>35855</v>
      </c>
      <c r="V35" s="26" t="s">
        <v>518</v>
      </c>
      <c r="W35" s="26" t="s">
        <v>519</v>
      </c>
      <c r="X35" s="18" t="s">
        <v>520</v>
      </c>
      <c r="Y35" s="55">
        <v>1.32</v>
      </c>
      <c r="Z35" s="18" t="s">
        <v>474</v>
      </c>
      <c r="AA35" s="55">
        <v>1.32</v>
      </c>
      <c r="AB35" s="57" t="s">
        <v>257</v>
      </c>
      <c r="AC35" s="18" t="s">
        <v>479</v>
      </c>
      <c r="AD35" s="18">
        <v>2</v>
      </c>
      <c r="AE35" s="18" t="s">
        <v>521</v>
      </c>
      <c r="AF35" s="57">
        <v>0.3</v>
      </c>
      <c r="AG35" s="57">
        <v>0.3</v>
      </c>
      <c r="AH35" s="18" t="s">
        <v>481</v>
      </c>
      <c r="AI35" s="18">
        <v>4</v>
      </c>
      <c r="AJ35" s="18" t="s">
        <v>522</v>
      </c>
      <c r="AK35" s="18">
        <v>4</v>
      </c>
      <c r="AL35" s="18" t="s">
        <v>544</v>
      </c>
      <c r="AM35" s="55" t="s">
        <v>255</v>
      </c>
      <c r="AN35" s="57">
        <v>0.7</v>
      </c>
      <c r="AO35" s="55" t="s">
        <v>524</v>
      </c>
      <c r="AP35" s="26" t="s">
        <v>479</v>
      </c>
      <c r="AQ35" s="18">
        <v>16</v>
      </c>
      <c r="AR35" s="18" t="s">
        <v>480</v>
      </c>
      <c r="AS35" s="57">
        <v>0.7</v>
      </c>
      <c r="AT35" s="57">
        <v>0.7</v>
      </c>
      <c r="AU35" s="57" t="s">
        <v>257</v>
      </c>
      <c r="AV35" s="57" t="s">
        <v>257</v>
      </c>
      <c r="AW35" s="18" t="s">
        <v>481</v>
      </c>
      <c r="AX35" s="18">
        <v>4</v>
      </c>
      <c r="AY35" s="18" t="s">
        <v>522</v>
      </c>
      <c r="AZ35" s="5" t="s">
        <v>257</v>
      </c>
      <c r="BA35" s="5" t="s">
        <v>257</v>
      </c>
      <c r="BB35" s="18" t="s">
        <v>525</v>
      </c>
      <c r="BC35" s="55" t="s">
        <v>256</v>
      </c>
      <c r="BD35" s="55">
        <f t="shared" ref="BD35:BD36" si="42">(AN35/1200)*100</f>
        <v>5.8333333333333327E-2</v>
      </c>
      <c r="BE35" s="55" t="s">
        <v>483</v>
      </c>
      <c r="BF35" s="18" t="s">
        <v>484</v>
      </c>
      <c r="BG35" s="18">
        <v>16</v>
      </c>
      <c r="BH35" s="18" t="s">
        <v>480</v>
      </c>
      <c r="BI35" s="55">
        <f t="shared" ref="BI35:BJ35" si="43">(AS35/1200)*100</f>
        <v>5.8333333333333327E-2</v>
      </c>
      <c r="BJ35" s="55">
        <f t="shared" si="43"/>
        <v>5.8333333333333327E-2</v>
      </c>
      <c r="BK35" s="57" t="s">
        <v>257</v>
      </c>
      <c r="BL35" s="57" t="s">
        <v>257</v>
      </c>
      <c r="BM35" s="18" t="s">
        <v>481</v>
      </c>
      <c r="BN35" s="18">
        <v>4</v>
      </c>
      <c r="BO35" s="18" t="s">
        <v>522</v>
      </c>
      <c r="BP35" s="5" t="s">
        <v>257</v>
      </c>
      <c r="BQ35" s="5" t="s">
        <v>257</v>
      </c>
      <c r="BR35" s="18" t="s">
        <v>526</v>
      </c>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v>0</v>
      </c>
      <c r="DZ35" s="18"/>
      <c r="EA35" s="18"/>
      <c r="EB35" s="18"/>
      <c r="EC35" s="18"/>
      <c r="ED35" s="18"/>
      <c r="EE35" s="18"/>
      <c r="EF35" s="18"/>
      <c r="EG35" s="18"/>
      <c r="EH35" s="18" t="s">
        <v>527</v>
      </c>
      <c r="EI35" s="18" cm="1">
        <f t="array" ref="EI35">IF(SUMPRODUCT(--(DO35:DS35&lt;&gt;""))=0, 0,1)</f>
        <v>0</v>
      </c>
      <c r="EJ35" s="18" cm="1">
        <f t="array" ref="EJ35">IF(SUMPRODUCT(--(DT35:EG35&lt;&gt;""))=0, 0,1)</f>
        <v>1</v>
      </c>
      <c r="EK35" s="18" cm="1">
        <f t="array" ref="EK35">IF(SUMPRODUCT(--(EC35:EG35&lt;&gt;""))=0, 0,1)</f>
        <v>0</v>
      </c>
      <c r="EL35" s="18" cm="1">
        <f t="array" ref="EL35">IF(SUMPRODUCT(--(EE35:EG35&lt;&gt;""))=0, 0,1)</f>
        <v>0</v>
      </c>
      <c r="EM35" s="18">
        <f t="shared" si="3"/>
        <v>0</v>
      </c>
      <c r="EN35" s="18" t="str">
        <f t="shared" si="4"/>
        <v>NA</v>
      </c>
      <c r="EO35" s="18">
        <f t="shared" si="5"/>
        <v>0</v>
      </c>
      <c r="EP35" s="18" t="str">
        <f t="shared" si="6"/>
        <v>NA</v>
      </c>
      <c r="EQ35" s="18" t="str">
        <f t="shared" si="7"/>
        <v>NA</v>
      </c>
      <c r="ER35" s="58" t="s">
        <v>2080</v>
      </c>
      <c r="ES35" s="59">
        <v>43803</v>
      </c>
      <c r="ET35" s="18" t="s">
        <v>528</v>
      </c>
      <c r="EU35" s="18" t="s">
        <v>513</v>
      </c>
    </row>
    <row r="36" spans="1:151" ht="15.75" customHeight="1" x14ac:dyDescent="0.2">
      <c r="A36" s="5" t="s">
        <v>259</v>
      </c>
      <c r="B36" s="60" t="s">
        <v>511</v>
      </c>
      <c r="C36" s="26">
        <v>1</v>
      </c>
      <c r="D36" s="18" t="s">
        <v>529</v>
      </c>
      <c r="E36" s="18" t="s">
        <v>516</v>
      </c>
      <c r="F36" s="55" t="s">
        <v>2297</v>
      </c>
      <c r="G36" s="18" t="s">
        <v>467</v>
      </c>
      <c r="H36" s="18" t="s">
        <v>468</v>
      </c>
      <c r="I36" s="18" t="s">
        <v>363</v>
      </c>
      <c r="J36" s="18" t="s">
        <v>363</v>
      </c>
      <c r="K36" s="18" t="s">
        <v>363</v>
      </c>
      <c r="L36" s="55" t="s">
        <v>469</v>
      </c>
      <c r="M36" s="18" t="s">
        <v>253</v>
      </c>
      <c r="N36" s="56">
        <v>88</v>
      </c>
      <c r="O36" s="18" t="s">
        <v>514</v>
      </c>
      <c r="P36" s="18" t="s">
        <v>261</v>
      </c>
      <c r="Q36" s="18" t="s">
        <v>254</v>
      </c>
      <c r="R36" s="24" t="s">
        <v>257</v>
      </c>
      <c r="S36" s="24" t="s">
        <v>257</v>
      </c>
      <c r="T36" s="26" t="s">
        <v>517</v>
      </c>
      <c r="U36" s="61">
        <v>35855</v>
      </c>
      <c r="V36" s="26" t="s">
        <v>518</v>
      </c>
      <c r="W36" s="26" t="s">
        <v>519</v>
      </c>
      <c r="X36" s="18" t="s">
        <v>520</v>
      </c>
      <c r="Y36" s="55">
        <v>11.7</v>
      </c>
      <c r="Z36" s="18" t="s">
        <v>474</v>
      </c>
      <c r="AA36" s="55">
        <v>11.7</v>
      </c>
      <c r="AB36" s="57" t="s">
        <v>257</v>
      </c>
      <c r="AC36" s="18" t="s">
        <v>479</v>
      </c>
      <c r="AD36" s="18">
        <v>2</v>
      </c>
      <c r="AE36" s="18" t="s">
        <v>521</v>
      </c>
      <c r="AF36" s="57">
        <v>4.9000000000000004</v>
      </c>
      <c r="AG36" s="57">
        <v>4.9000000000000004</v>
      </c>
      <c r="AH36" s="18" t="s">
        <v>481</v>
      </c>
      <c r="AI36" s="18">
        <v>4</v>
      </c>
      <c r="AJ36" s="18" t="s">
        <v>522</v>
      </c>
      <c r="AK36" s="18">
        <v>4</v>
      </c>
      <c r="AL36" s="18" t="s">
        <v>545</v>
      </c>
      <c r="AM36" s="55" t="s">
        <v>255</v>
      </c>
      <c r="AN36" s="57">
        <v>0</v>
      </c>
      <c r="AO36" s="55" t="s">
        <v>524</v>
      </c>
      <c r="AP36" s="26" t="s">
        <v>479</v>
      </c>
      <c r="AQ36" s="18">
        <v>16</v>
      </c>
      <c r="AR36" s="18" t="s">
        <v>480</v>
      </c>
      <c r="AS36" s="57">
        <v>0</v>
      </c>
      <c r="AT36" s="57">
        <v>0</v>
      </c>
      <c r="AU36" s="57" t="s">
        <v>257</v>
      </c>
      <c r="AV36" s="57" t="s">
        <v>257</v>
      </c>
      <c r="AW36" s="18" t="s">
        <v>481</v>
      </c>
      <c r="AX36" s="18">
        <v>4</v>
      </c>
      <c r="AY36" s="18" t="s">
        <v>522</v>
      </c>
      <c r="AZ36" s="5" t="s">
        <v>257</v>
      </c>
      <c r="BA36" s="5" t="s">
        <v>257</v>
      </c>
      <c r="BB36" s="18" t="s">
        <v>525</v>
      </c>
      <c r="BC36" s="55" t="s">
        <v>256</v>
      </c>
      <c r="BD36" s="55">
        <f t="shared" si="42"/>
        <v>0</v>
      </c>
      <c r="BE36" s="55" t="s">
        <v>483</v>
      </c>
      <c r="BF36" s="18" t="s">
        <v>484</v>
      </c>
      <c r="BG36" s="18">
        <v>16</v>
      </c>
      <c r="BH36" s="18" t="s">
        <v>480</v>
      </c>
      <c r="BI36" s="55">
        <f t="shared" ref="BI36:BJ36" si="44">(AS36/1200)*100</f>
        <v>0</v>
      </c>
      <c r="BJ36" s="55">
        <f t="shared" si="44"/>
        <v>0</v>
      </c>
      <c r="BK36" s="57" t="s">
        <v>257</v>
      </c>
      <c r="BL36" s="57" t="s">
        <v>257</v>
      </c>
      <c r="BM36" s="18" t="s">
        <v>481</v>
      </c>
      <c r="BN36" s="18">
        <v>4</v>
      </c>
      <c r="BO36" s="18" t="s">
        <v>522</v>
      </c>
      <c r="BP36" s="5" t="s">
        <v>257</v>
      </c>
      <c r="BQ36" s="5" t="s">
        <v>257</v>
      </c>
      <c r="BR36" s="18" t="s">
        <v>526</v>
      </c>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18"/>
      <c r="CU36" s="18"/>
      <c r="CV36" s="18"/>
      <c r="CW36" s="18"/>
      <c r="CX36" s="18"/>
      <c r="CY36" s="18"/>
      <c r="CZ36" s="18"/>
      <c r="DA36" s="18"/>
      <c r="DB36" s="18"/>
      <c r="DC36" s="18"/>
      <c r="DD36" s="18"/>
      <c r="DE36" s="18"/>
      <c r="DF36" s="18"/>
      <c r="DG36" s="18"/>
      <c r="DH36" s="18"/>
      <c r="DI36" s="18"/>
      <c r="DJ36" s="18"/>
      <c r="DK36" s="18"/>
      <c r="DL36" s="18"/>
      <c r="DM36" s="18"/>
      <c r="DN36" s="18"/>
      <c r="DO36" s="18"/>
      <c r="DP36" s="18"/>
      <c r="DQ36" s="18"/>
      <c r="DR36" s="18"/>
      <c r="DS36" s="18"/>
      <c r="DT36" s="18"/>
      <c r="DU36" s="18"/>
      <c r="DV36" s="18"/>
      <c r="DW36" s="18"/>
      <c r="DX36" s="18"/>
      <c r="DY36" s="18">
        <v>0</v>
      </c>
      <c r="DZ36" s="18"/>
      <c r="EA36" s="18"/>
      <c r="EB36" s="18"/>
      <c r="EC36" s="18"/>
      <c r="ED36" s="18"/>
      <c r="EE36" s="18"/>
      <c r="EF36" s="18"/>
      <c r="EG36" s="18"/>
      <c r="EH36" s="18" t="s">
        <v>527</v>
      </c>
      <c r="EI36" s="18" cm="1">
        <f t="array" ref="EI36">IF(SUMPRODUCT(--(DO36:DS36&lt;&gt;""))=0, 0,1)</f>
        <v>0</v>
      </c>
      <c r="EJ36" s="18" cm="1">
        <f t="array" ref="EJ36">IF(SUMPRODUCT(--(DT36:EG36&lt;&gt;""))=0, 0,1)</f>
        <v>1</v>
      </c>
      <c r="EK36" s="18" cm="1">
        <f t="array" ref="EK36">IF(SUMPRODUCT(--(EC36:EG36&lt;&gt;""))=0, 0,1)</f>
        <v>0</v>
      </c>
      <c r="EL36" s="18" cm="1">
        <f t="array" ref="EL36">IF(SUMPRODUCT(--(EE36:EG36&lt;&gt;""))=0, 0,1)</f>
        <v>0</v>
      </c>
      <c r="EM36" s="18">
        <f t="shared" si="3"/>
        <v>0</v>
      </c>
      <c r="EN36" s="18" t="str">
        <f t="shared" si="4"/>
        <v>NA</v>
      </c>
      <c r="EO36" s="18">
        <f t="shared" si="5"/>
        <v>0</v>
      </c>
      <c r="EP36" s="18" t="str">
        <f t="shared" si="6"/>
        <v>NA</v>
      </c>
      <c r="EQ36" s="18" t="str">
        <f t="shared" si="7"/>
        <v>NA</v>
      </c>
      <c r="ER36" s="58" t="s">
        <v>2080</v>
      </c>
      <c r="ES36" s="59">
        <v>43803</v>
      </c>
      <c r="ET36" s="18" t="s">
        <v>528</v>
      </c>
      <c r="EU36" s="18" t="s">
        <v>513</v>
      </c>
    </row>
    <row r="37" spans="1:151" ht="15.75" customHeight="1" x14ac:dyDescent="0.2">
      <c r="A37" s="5" t="s">
        <v>259</v>
      </c>
      <c r="B37" s="60" t="s">
        <v>511</v>
      </c>
      <c r="C37" s="26">
        <v>1</v>
      </c>
      <c r="D37" s="18" t="s">
        <v>515</v>
      </c>
      <c r="E37" s="18" t="s">
        <v>531</v>
      </c>
      <c r="F37" s="55" t="s">
        <v>2320</v>
      </c>
      <c r="G37" s="18" t="s">
        <v>467</v>
      </c>
      <c r="H37" s="18" t="s">
        <v>468</v>
      </c>
      <c r="I37" s="18" t="s">
        <v>363</v>
      </c>
      <c r="J37" s="18" t="s">
        <v>363</v>
      </c>
      <c r="K37" s="18" t="s">
        <v>363</v>
      </c>
      <c r="L37" s="55" t="s">
        <v>469</v>
      </c>
      <c r="M37" s="18" t="s">
        <v>253</v>
      </c>
      <c r="N37" s="56">
        <v>88</v>
      </c>
      <c r="O37" s="18" t="s">
        <v>514</v>
      </c>
      <c r="P37" s="18" t="s">
        <v>261</v>
      </c>
      <c r="Q37" s="18" t="s">
        <v>254</v>
      </c>
      <c r="R37" s="24" t="s">
        <v>257</v>
      </c>
      <c r="S37" s="24" t="s">
        <v>257</v>
      </c>
      <c r="T37" s="26" t="s">
        <v>532</v>
      </c>
      <c r="U37" s="61">
        <v>36100</v>
      </c>
      <c r="V37" s="26" t="s">
        <v>518</v>
      </c>
      <c r="W37" s="26" t="s">
        <v>519</v>
      </c>
      <c r="X37" s="18" t="s">
        <v>520</v>
      </c>
      <c r="Y37" s="55">
        <v>1.1000000000000001</v>
      </c>
      <c r="Z37" s="18" t="s">
        <v>474</v>
      </c>
      <c r="AA37" s="55">
        <v>1.1000000000000001</v>
      </c>
      <c r="AB37" s="57" t="s">
        <v>257</v>
      </c>
      <c r="AC37" s="18" t="s">
        <v>479</v>
      </c>
      <c r="AD37" s="18">
        <v>2</v>
      </c>
      <c r="AE37" s="18" t="s">
        <v>521</v>
      </c>
      <c r="AF37" s="57">
        <v>0.2</v>
      </c>
      <c r="AG37" s="57">
        <v>0.2</v>
      </c>
      <c r="AH37" s="18" t="s">
        <v>481</v>
      </c>
      <c r="AI37" s="18">
        <v>8</v>
      </c>
      <c r="AJ37" s="18" t="s">
        <v>533</v>
      </c>
      <c r="AK37" s="18">
        <f>AI37*30</f>
        <v>240</v>
      </c>
      <c r="AL37" s="18" t="s">
        <v>546</v>
      </c>
      <c r="AM37" s="55" t="s">
        <v>262</v>
      </c>
      <c r="AN37" s="57">
        <v>0.1</v>
      </c>
      <c r="AO37" s="55" t="s">
        <v>535</v>
      </c>
      <c r="AP37" s="26" t="s">
        <v>479</v>
      </c>
      <c r="AQ37" s="18">
        <v>16</v>
      </c>
      <c r="AR37" s="18" t="s">
        <v>480</v>
      </c>
      <c r="AS37" s="57">
        <v>0.1</v>
      </c>
      <c r="AT37" s="57">
        <v>0.1</v>
      </c>
      <c r="AU37" s="57" t="s">
        <v>257</v>
      </c>
      <c r="AV37" s="57" t="s">
        <v>257</v>
      </c>
      <c r="AW37" s="18" t="s">
        <v>481</v>
      </c>
      <c r="AX37" s="18">
        <v>8</v>
      </c>
      <c r="AY37" s="18" t="s">
        <v>533</v>
      </c>
      <c r="AZ37" s="5" t="s">
        <v>257</v>
      </c>
      <c r="BA37" s="5" t="s">
        <v>257</v>
      </c>
      <c r="BB37" s="18" t="s">
        <v>536</v>
      </c>
      <c r="BC37" s="18" t="s">
        <v>263</v>
      </c>
      <c r="BD37" s="55">
        <f>(AN37/AN35)*100</f>
        <v>14.285714285714288</v>
      </c>
      <c r="BE37" s="18" t="s">
        <v>537</v>
      </c>
      <c r="BF37" s="18" t="s">
        <v>484</v>
      </c>
      <c r="BG37" s="18">
        <v>16</v>
      </c>
      <c r="BH37" s="18" t="s">
        <v>480</v>
      </c>
      <c r="BI37" s="55">
        <f t="shared" ref="BI37:BJ37" si="45">(AS37/AS35)*100</f>
        <v>14.285714285714288</v>
      </c>
      <c r="BJ37" s="55">
        <f t="shared" si="45"/>
        <v>14.285714285714288</v>
      </c>
      <c r="BK37" s="57" t="s">
        <v>257</v>
      </c>
      <c r="BL37" s="57" t="s">
        <v>257</v>
      </c>
      <c r="BM37" s="18" t="s">
        <v>481</v>
      </c>
      <c r="BN37" s="18">
        <v>8</v>
      </c>
      <c r="BO37" s="18" t="s">
        <v>533</v>
      </c>
      <c r="BP37" s="5" t="s">
        <v>257</v>
      </c>
      <c r="BQ37" s="5" t="s">
        <v>257</v>
      </c>
      <c r="BR37" s="18" t="s">
        <v>538</v>
      </c>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c r="DE37" s="18"/>
      <c r="DF37" s="18"/>
      <c r="DG37" s="18"/>
      <c r="DH37" s="18"/>
      <c r="DI37" s="18"/>
      <c r="DJ37" s="18"/>
      <c r="DK37" s="18"/>
      <c r="DL37" s="18"/>
      <c r="DM37" s="18"/>
      <c r="DN37" s="18"/>
      <c r="DO37" s="18"/>
      <c r="DP37" s="18"/>
      <c r="DQ37" s="18"/>
      <c r="DR37" s="18"/>
      <c r="DS37" s="18"/>
      <c r="DT37" s="18"/>
      <c r="DU37" s="18"/>
      <c r="DV37" s="18"/>
      <c r="DW37" s="18"/>
      <c r="DX37" s="18"/>
      <c r="DY37" s="24"/>
      <c r="DZ37" s="18"/>
      <c r="EA37" s="18"/>
      <c r="EB37" s="18"/>
      <c r="EC37" s="18"/>
      <c r="ED37" s="18"/>
      <c r="EE37" s="18"/>
      <c r="EF37" s="18"/>
      <c r="EG37" s="18">
        <v>0</v>
      </c>
      <c r="EH37" s="18" t="s">
        <v>527</v>
      </c>
      <c r="EI37" s="18" cm="1">
        <f t="array" ref="EI37">IF(SUMPRODUCT(--(DO37:DS37&lt;&gt;""))=0, 0,1)</f>
        <v>0</v>
      </c>
      <c r="EJ37" s="18" cm="1">
        <f t="array" ref="EJ37">IF(SUMPRODUCT(--(DT37:EG37&lt;&gt;""))=0, 0,1)</f>
        <v>1</v>
      </c>
      <c r="EK37" s="18" cm="1">
        <f t="array" ref="EK37">IF(SUMPRODUCT(--(EC37:EG37&lt;&gt;""))=0, 0,1)</f>
        <v>1</v>
      </c>
      <c r="EL37" s="18" cm="1">
        <f t="array" ref="EL37">IF(SUMPRODUCT(--(EE37:EG37&lt;&gt;""))=0, 0,1)</f>
        <v>1</v>
      </c>
      <c r="EM37" s="18">
        <f t="shared" si="3"/>
        <v>0</v>
      </c>
      <c r="EN37" s="18" t="str">
        <f t="shared" si="4"/>
        <v>NA</v>
      </c>
      <c r="EO37" s="18">
        <f t="shared" si="5"/>
        <v>0</v>
      </c>
      <c r="EP37" s="18">
        <f t="shared" si="6"/>
        <v>0</v>
      </c>
      <c r="EQ37" s="18">
        <f t="shared" si="7"/>
        <v>0</v>
      </c>
      <c r="ER37" s="58" t="s">
        <v>2080</v>
      </c>
      <c r="ES37" s="59">
        <v>43803</v>
      </c>
      <c r="ET37" s="18" t="s">
        <v>528</v>
      </c>
      <c r="EU37" s="18" t="s">
        <v>513</v>
      </c>
    </row>
    <row r="38" spans="1:151" ht="15.75" customHeight="1" x14ac:dyDescent="0.2">
      <c r="A38" s="5" t="s">
        <v>259</v>
      </c>
      <c r="B38" s="60" t="s">
        <v>511</v>
      </c>
      <c r="C38" s="26">
        <v>1</v>
      </c>
      <c r="D38" s="18" t="s">
        <v>529</v>
      </c>
      <c r="E38" s="18" t="s">
        <v>531</v>
      </c>
      <c r="F38" s="55" t="s">
        <v>2320</v>
      </c>
      <c r="G38" s="18" t="s">
        <v>467</v>
      </c>
      <c r="H38" s="18" t="s">
        <v>468</v>
      </c>
      <c r="I38" s="18" t="s">
        <v>363</v>
      </c>
      <c r="J38" s="18" t="s">
        <v>363</v>
      </c>
      <c r="K38" s="18" t="s">
        <v>363</v>
      </c>
      <c r="L38" s="55" t="s">
        <v>469</v>
      </c>
      <c r="M38" s="18" t="s">
        <v>253</v>
      </c>
      <c r="N38" s="56">
        <v>88</v>
      </c>
      <c r="O38" s="18" t="s">
        <v>514</v>
      </c>
      <c r="P38" s="18" t="s">
        <v>261</v>
      </c>
      <c r="Q38" s="18" t="s">
        <v>254</v>
      </c>
      <c r="R38" s="24" t="s">
        <v>257</v>
      </c>
      <c r="S38" s="24" t="s">
        <v>257</v>
      </c>
      <c r="T38" s="26" t="s">
        <v>532</v>
      </c>
      <c r="U38" s="61">
        <v>36100</v>
      </c>
      <c r="V38" s="26" t="s">
        <v>518</v>
      </c>
      <c r="W38" s="26" t="s">
        <v>519</v>
      </c>
      <c r="X38" s="18" t="s">
        <v>520</v>
      </c>
      <c r="Y38" s="55">
        <v>5.34</v>
      </c>
      <c r="Z38" s="18" t="s">
        <v>474</v>
      </c>
      <c r="AA38" s="55">
        <v>5.34</v>
      </c>
      <c r="AB38" s="57" t="s">
        <v>257</v>
      </c>
      <c r="AC38" s="18" t="s">
        <v>479</v>
      </c>
      <c r="AD38" s="18">
        <v>2</v>
      </c>
      <c r="AE38" s="18" t="s">
        <v>521</v>
      </c>
      <c r="AF38" s="57">
        <v>2.4</v>
      </c>
      <c r="AG38" s="57">
        <v>2.4</v>
      </c>
      <c r="AH38" s="18" t="s">
        <v>481</v>
      </c>
      <c r="AI38" s="18">
        <v>8</v>
      </c>
      <c r="AJ38" s="18" t="s">
        <v>533</v>
      </c>
      <c r="AK38" s="18">
        <f>AI38*30</f>
        <v>240</v>
      </c>
      <c r="AL38" s="18" t="s">
        <v>547</v>
      </c>
      <c r="AM38" s="55" t="s">
        <v>262</v>
      </c>
      <c r="AN38" s="57">
        <v>0</v>
      </c>
      <c r="AO38" s="55" t="s">
        <v>535</v>
      </c>
      <c r="AP38" s="26" t="s">
        <v>479</v>
      </c>
      <c r="AQ38" s="18">
        <v>16</v>
      </c>
      <c r="AR38" s="18" t="s">
        <v>480</v>
      </c>
      <c r="AS38" s="57">
        <v>0</v>
      </c>
      <c r="AT38" s="57">
        <v>0</v>
      </c>
      <c r="AU38" s="57" t="s">
        <v>257</v>
      </c>
      <c r="AV38" s="57" t="s">
        <v>257</v>
      </c>
      <c r="AW38" s="18" t="s">
        <v>481</v>
      </c>
      <c r="AX38" s="18">
        <v>8</v>
      </c>
      <c r="AY38" s="18" t="s">
        <v>533</v>
      </c>
      <c r="AZ38" s="5" t="s">
        <v>257</v>
      </c>
      <c r="BA38" s="5" t="s">
        <v>257</v>
      </c>
      <c r="BB38" s="18" t="s">
        <v>536</v>
      </c>
      <c r="BC38" s="18" t="s">
        <v>263</v>
      </c>
      <c r="BD38" s="55">
        <v>0</v>
      </c>
      <c r="BE38" s="18" t="s">
        <v>537</v>
      </c>
      <c r="BF38" s="18" t="s">
        <v>484</v>
      </c>
      <c r="BG38" s="18">
        <v>16</v>
      </c>
      <c r="BH38" s="18" t="s">
        <v>480</v>
      </c>
      <c r="BI38" s="55">
        <v>0</v>
      </c>
      <c r="BJ38" s="55">
        <v>0</v>
      </c>
      <c r="BK38" s="57" t="s">
        <v>257</v>
      </c>
      <c r="BL38" s="57" t="s">
        <v>257</v>
      </c>
      <c r="BM38" s="18" t="s">
        <v>481</v>
      </c>
      <c r="BN38" s="18">
        <v>8</v>
      </c>
      <c r="BO38" s="18" t="s">
        <v>533</v>
      </c>
      <c r="BP38" s="5" t="s">
        <v>257</v>
      </c>
      <c r="BQ38" s="5" t="s">
        <v>257</v>
      </c>
      <c r="BR38" s="18" t="s">
        <v>538</v>
      </c>
      <c r="BS38" s="18"/>
      <c r="BT38" s="18"/>
      <c r="BU38" s="18"/>
      <c r="BV38" s="18"/>
      <c r="BW38" s="18"/>
      <c r="BX38" s="18"/>
      <c r="BY38" s="18"/>
      <c r="BZ38" s="18"/>
      <c r="CA38" s="18"/>
      <c r="CB38" s="18"/>
      <c r="CC38" s="18"/>
      <c r="CD38" s="18"/>
      <c r="CE38" s="18"/>
      <c r="CF38" s="18"/>
      <c r="CG38" s="18"/>
      <c r="CH38" s="18"/>
      <c r="CI38" s="18"/>
      <c r="CJ38" s="18"/>
      <c r="CK38" s="18"/>
      <c r="CL38" s="18"/>
      <c r="CM38" s="18"/>
      <c r="CN38" s="18"/>
      <c r="CO38" s="18"/>
      <c r="CP38" s="18"/>
      <c r="CQ38" s="18"/>
      <c r="CR38" s="18"/>
      <c r="CS38" s="18"/>
      <c r="CT38" s="18"/>
      <c r="CU38" s="18"/>
      <c r="CV38" s="18"/>
      <c r="CW38" s="18"/>
      <c r="CX38" s="18"/>
      <c r="CY38" s="18"/>
      <c r="CZ38" s="18"/>
      <c r="DA38" s="18"/>
      <c r="DB38" s="18"/>
      <c r="DC38" s="18"/>
      <c r="DD38" s="18"/>
      <c r="DE38" s="18"/>
      <c r="DF38" s="18"/>
      <c r="DG38" s="18"/>
      <c r="DH38" s="18"/>
      <c r="DI38" s="18"/>
      <c r="DJ38" s="18"/>
      <c r="DK38" s="18"/>
      <c r="DL38" s="18"/>
      <c r="DM38" s="18"/>
      <c r="DN38" s="18"/>
      <c r="DO38" s="18"/>
      <c r="DP38" s="18"/>
      <c r="DQ38" s="18"/>
      <c r="DR38" s="18"/>
      <c r="DS38" s="18"/>
      <c r="DT38" s="18"/>
      <c r="DU38" s="18"/>
      <c r="DV38" s="18"/>
      <c r="DW38" s="18"/>
      <c r="DX38" s="18"/>
      <c r="DY38" s="24"/>
      <c r="DZ38" s="18"/>
      <c r="EA38" s="18"/>
      <c r="EB38" s="18"/>
      <c r="EC38" s="18"/>
      <c r="ED38" s="18"/>
      <c r="EE38" s="18"/>
      <c r="EF38" s="18"/>
      <c r="EG38" s="18">
        <v>0</v>
      </c>
      <c r="EH38" s="18" t="s">
        <v>527</v>
      </c>
      <c r="EI38" s="18" cm="1">
        <f t="array" ref="EI38">IF(SUMPRODUCT(--(DO38:DS38&lt;&gt;""))=0, 0,1)</f>
        <v>0</v>
      </c>
      <c r="EJ38" s="18" cm="1">
        <f t="array" ref="EJ38">IF(SUMPRODUCT(--(DT38:EG38&lt;&gt;""))=0, 0,1)</f>
        <v>1</v>
      </c>
      <c r="EK38" s="18" cm="1">
        <f t="array" ref="EK38">IF(SUMPRODUCT(--(EC38:EG38&lt;&gt;""))=0, 0,1)</f>
        <v>1</v>
      </c>
      <c r="EL38" s="18" cm="1">
        <f t="array" ref="EL38">IF(SUMPRODUCT(--(EE38:EG38&lt;&gt;""))=0, 0,1)</f>
        <v>1</v>
      </c>
      <c r="EM38" s="18">
        <f t="shared" si="3"/>
        <v>0</v>
      </c>
      <c r="EN38" s="18" t="str">
        <f t="shared" si="4"/>
        <v>NA</v>
      </c>
      <c r="EO38" s="18">
        <f t="shared" si="5"/>
        <v>0</v>
      </c>
      <c r="EP38" s="18">
        <f t="shared" si="6"/>
        <v>0</v>
      </c>
      <c r="EQ38" s="18">
        <f t="shared" si="7"/>
        <v>0</v>
      </c>
      <c r="ER38" s="58" t="s">
        <v>2080</v>
      </c>
      <c r="ES38" s="59">
        <v>43803</v>
      </c>
      <c r="ET38" s="18" t="s">
        <v>528</v>
      </c>
      <c r="EU38" s="18" t="s">
        <v>513</v>
      </c>
    </row>
    <row r="39" spans="1:151" ht="15.75" customHeight="1" x14ac:dyDescent="0.2">
      <c r="A39" s="5" t="s">
        <v>259</v>
      </c>
      <c r="B39" s="60" t="s">
        <v>511</v>
      </c>
      <c r="C39" s="26">
        <v>1</v>
      </c>
      <c r="D39" s="18" t="s">
        <v>515</v>
      </c>
      <c r="E39" s="18" t="s">
        <v>516</v>
      </c>
      <c r="F39" s="55" t="s">
        <v>2297</v>
      </c>
      <c r="G39" s="18" t="s">
        <v>467</v>
      </c>
      <c r="H39" s="18" t="s">
        <v>468</v>
      </c>
      <c r="I39" s="18" t="s">
        <v>363</v>
      </c>
      <c r="J39" s="18" t="s">
        <v>363</v>
      </c>
      <c r="K39" s="18" t="s">
        <v>363</v>
      </c>
      <c r="L39" s="18" t="s">
        <v>548</v>
      </c>
      <c r="M39" s="18" t="s">
        <v>253</v>
      </c>
      <c r="N39" s="56">
        <v>88</v>
      </c>
      <c r="O39" s="18" t="s">
        <v>514</v>
      </c>
      <c r="P39" s="18" t="s">
        <v>261</v>
      </c>
      <c r="Q39" s="18" t="s">
        <v>254</v>
      </c>
      <c r="R39" s="24" t="s">
        <v>257</v>
      </c>
      <c r="S39" s="24" t="s">
        <v>257</v>
      </c>
      <c r="T39" s="26" t="s">
        <v>517</v>
      </c>
      <c r="U39" s="61">
        <v>35855</v>
      </c>
      <c r="V39" s="26" t="s">
        <v>518</v>
      </c>
      <c r="W39" s="26" t="s">
        <v>519</v>
      </c>
      <c r="X39" s="18" t="s">
        <v>520</v>
      </c>
      <c r="Y39" s="55">
        <v>1.32</v>
      </c>
      <c r="Z39" s="18" t="s">
        <v>474</v>
      </c>
      <c r="AA39" s="55">
        <v>1.32</v>
      </c>
      <c r="AB39" s="57" t="s">
        <v>257</v>
      </c>
      <c r="AC39" s="18" t="s">
        <v>479</v>
      </c>
      <c r="AD39" s="18">
        <v>2</v>
      </c>
      <c r="AE39" s="18" t="s">
        <v>521</v>
      </c>
      <c r="AF39" s="57">
        <v>0.3</v>
      </c>
      <c r="AG39" s="57">
        <v>0.3</v>
      </c>
      <c r="AH39" s="18" t="s">
        <v>481</v>
      </c>
      <c r="AI39" s="18">
        <v>4</v>
      </c>
      <c r="AJ39" s="18" t="s">
        <v>522</v>
      </c>
      <c r="AK39" s="18">
        <v>4</v>
      </c>
      <c r="AL39" s="18" t="s">
        <v>544</v>
      </c>
      <c r="AM39" s="55" t="s">
        <v>255</v>
      </c>
      <c r="AN39" s="57">
        <v>28.6</v>
      </c>
      <c r="AO39" s="55" t="s">
        <v>524</v>
      </c>
      <c r="AP39" s="26" t="s">
        <v>479</v>
      </c>
      <c r="AQ39" s="18">
        <v>16</v>
      </c>
      <c r="AR39" s="18" t="s">
        <v>480</v>
      </c>
      <c r="AS39" s="57">
        <v>21.5</v>
      </c>
      <c r="AT39" s="57">
        <v>35.700000000000003</v>
      </c>
      <c r="AU39" s="57" t="s">
        <v>257</v>
      </c>
      <c r="AV39" s="57" t="s">
        <v>257</v>
      </c>
      <c r="AW39" s="18" t="s">
        <v>481</v>
      </c>
      <c r="AX39" s="18">
        <v>4</v>
      </c>
      <c r="AY39" s="18" t="s">
        <v>522</v>
      </c>
      <c r="AZ39" s="5" t="s">
        <v>257</v>
      </c>
      <c r="BA39" s="5" t="s">
        <v>257</v>
      </c>
      <c r="BB39" s="18" t="s">
        <v>525</v>
      </c>
      <c r="BC39" s="55" t="s">
        <v>256</v>
      </c>
      <c r="BD39" s="55">
        <f t="shared" ref="BD39:BD40" si="46">(AN39/1200)*100</f>
        <v>2.3833333333333333</v>
      </c>
      <c r="BE39" s="55" t="s">
        <v>483</v>
      </c>
      <c r="BF39" s="18" t="s">
        <v>484</v>
      </c>
      <c r="BG39" s="18">
        <v>16</v>
      </c>
      <c r="BH39" s="18" t="s">
        <v>480</v>
      </c>
      <c r="BI39" s="55">
        <f t="shared" ref="BI39:BJ39" si="47">(AS39/1200)*100</f>
        <v>1.7916666666666667</v>
      </c>
      <c r="BJ39" s="55">
        <f t="shared" si="47"/>
        <v>2.9750000000000001</v>
      </c>
      <c r="BK39" s="57" t="s">
        <v>257</v>
      </c>
      <c r="BL39" s="57" t="s">
        <v>257</v>
      </c>
      <c r="BM39" s="18" t="s">
        <v>481</v>
      </c>
      <c r="BN39" s="18">
        <v>4</v>
      </c>
      <c r="BO39" s="18" t="s">
        <v>522</v>
      </c>
      <c r="BP39" s="5" t="s">
        <v>257</v>
      </c>
      <c r="BQ39" s="5" t="s">
        <v>257</v>
      </c>
      <c r="BR39" s="18" t="s">
        <v>526</v>
      </c>
      <c r="BS39" s="18"/>
      <c r="BT39" s="18"/>
      <c r="BU39" s="18"/>
      <c r="BV39" s="18"/>
      <c r="BW39" s="18"/>
      <c r="BX39" s="18"/>
      <c r="BY39" s="18"/>
      <c r="BZ39" s="18"/>
      <c r="CA39" s="18"/>
      <c r="CB39" s="18"/>
      <c r="CC39" s="18"/>
      <c r="CD39" s="18"/>
      <c r="CE39" s="18"/>
      <c r="CF39" s="18"/>
      <c r="CG39" s="18"/>
      <c r="CH39" s="18"/>
      <c r="CI39" s="18"/>
      <c r="CJ39" s="18"/>
      <c r="CK39" s="18"/>
      <c r="CL39" s="18"/>
      <c r="CM39" s="18"/>
      <c r="CN39" s="18"/>
      <c r="CO39" s="18"/>
      <c r="CP39" s="18"/>
      <c r="CQ39" s="18"/>
      <c r="CR39" s="18"/>
      <c r="CS39" s="18"/>
      <c r="CT39" s="18"/>
      <c r="CU39" s="18"/>
      <c r="CV39" s="18"/>
      <c r="CW39" s="18"/>
      <c r="CX39" s="18"/>
      <c r="CY39" s="18"/>
      <c r="CZ39" s="18"/>
      <c r="DA39" s="18"/>
      <c r="DB39" s="18"/>
      <c r="DC39" s="18"/>
      <c r="DD39" s="18"/>
      <c r="DE39" s="18"/>
      <c r="DF39" s="18"/>
      <c r="DG39" s="18"/>
      <c r="DH39" s="18"/>
      <c r="DI39" s="18"/>
      <c r="DJ39" s="18"/>
      <c r="DK39" s="18"/>
      <c r="DL39" s="18"/>
      <c r="DM39" s="18"/>
      <c r="DN39" s="18"/>
      <c r="DO39" s="18"/>
      <c r="DP39" s="18"/>
      <c r="DQ39" s="18"/>
      <c r="DR39" s="18"/>
      <c r="DS39" s="18"/>
      <c r="DT39" s="18"/>
      <c r="DU39" s="18"/>
      <c r="DV39" s="18"/>
      <c r="DW39" s="18"/>
      <c r="DX39" s="18"/>
      <c r="DY39" s="18">
        <v>0</v>
      </c>
      <c r="DZ39" s="18"/>
      <c r="EA39" s="18"/>
      <c r="EB39" s="18"/>
      <c r="EC39" s="18"/>
      <c r="ED39" s="18"/>
      <c r="EE39" s="18"/>
      <c r="EF39" s="18"/>
      <c r="EG39" s="18"/>
      <c r="EH39" s="18" t="s">
        <v>527</v>
      </c>
      <c r="EI39" s="18" cm="1">
        <f t="array" ref="EI39">IF(SUMPRODUCT(--(DO39:DS39&lt;&gt;""))=0, 0,1)</f>
        <v>0</v>
      </c>
      <c r="EJ39" s="18" cm="1">
        <f t="array" ref="EJ39">IF(SUMPRODUCT(--(DT39:EG39&lt;&gt;""))=0, 0,1)</f>
        <v>1</v>
      </c>
      <c r="EK39" s="18" cm="1">
        <f t="array" ref="EK39">IF(SUMPRODUCT(--(EC39:EG39&lt;&gt;""))=0, 0,1)</f>
        <v>0</v>
      </c>
      <c r="EL39" s="18" cm="1">
        <f t="array" ref="EL39">IF(SUMPRODUCT(--(EE39:EG39&lt;&gt;""))=0, 0,1)</f>
        <v>0</v>
      </c>
      <c r="EM39" s="18">
        <f t="shared" si="3"/>
        <v>0</v>
      </c>
      <c r="EN39" s="18" t="str">
        <f t="shared" si="4"/>
        <v>NA</v>
      </c>
      <c r="EO39" s="18">
        <f t="shared" si="5"/>
        <v>0</v>
      </c>
      <c r="EP39" s="18" t="str">
        <f t="shared" si="6"/>
        <v>NA</v>
      </c>
      <c r="EQ39" s="18" t="str">
        <f t="shared" si="7"/>
        <v>NA</v>
      </c>
      <c r="ER39" s="58" t="s">
        <v>2080</v>
      </c>
      <c r="ES39" s="59">
        <v>43803</v>
      </c>
      <c r="ET39" s="18" t="s">
        <v>528</v>
      </c>
      <c r="EU39" s="18" t="s">
        <v>513</v>
      </c>
    </row>
    <row r="40" spans="1:151" ht="15.75" customHeight="1" x14ac:dyDescent="0.2">
      <c r="A40" s="5" t="s">
        <v>259</v>
      </c>
      <c r="B40" s="60" t="s">
        <v>511</v>
      </c>
      <c r="C40" s="26">
        <v>1</v>
      </c>
      <c r="D40" s="18" t="s">
        <v>529</v>
      </c>
      <c r="E40" s="18" t="s">
        <v>516</v>
      </c>
      <c r="F40" s="55" t="s">
        <v>2297</v>
      </c>
      <c r="G40" s="18" t="s">
        <v>467</v>
      </c>
      <c r="H40" s="18" t="s">
        <v>468</v>
      </c>
      <c r="I40" s="18" t="s">
        <v>363</v>
      </c>
      <c r="J40" s="18" t="s">
        <v>363</v>
      </c>
      <c r="K40" s="18" t="s">
        <v>363</v>
      </c>
      <c r="L40" s="18" t="s">
        <v>548</v>
      </c>
      <c r="M40" s="18" t="s">
        <v>253</v>
      </c>
      <c r="N40" s="56">
        <v>88</v>
      </c>
      <c r="O40" s="18" t="s">
        <v>514</v>
      </c>
      <c r="P40" s="18" t="s">
        <v>261</v>
      </c>
      <c r="Q40" s="18" t="s">
        <v>254</v>
      </c>
      <c r="R40" s="24" t="s">
        <v>257</v>
      </c>
      <c r="S40" s="24" t="s">
        <v>257</v>
      </c>
      <c r="T40" s="26" t="s">
        <v>517</v>
      </c>
      <c r="U40" s="61">
        <v>35855</v>
      </c>
      <c r="V40" s="26" t="s">
        <v>518</v>
      </c>
      <c r="W40" s="26" t="s">
        <v>519</v>
      </c>
      <c r="X40" s="18" t="s">
        <v>520</v>
      </c>
      <c r="Y40" s="55">
        <v>11.7</v>
      </c>
      <c r="Z40" s="18" t="s">
        <v>474</v>
      </c>
      <c r="AA40" s="55">
        <v>11.7</v>
      </c>
      <c r="AB40" s="57" t="s">
        <v>257</v>
      </c>
      <c r="AC40" s="18" t="s">
        <v>479</v>
      </c>
      <c r="AD40" s="18">
        <v>2</v>
      </c>
      <c r="AE40" s="18" t="s">
        <v>521</v>
      </c>
      <c r="AF40" s="57">
        <v>4.9000000000000004</v>
      </c>
      <c r="AG40" s="57">
        <v>4.9000000000000004</v>
      </c>
      <c r="AH40" s="18" t="s">
        <v>481</v>
      </c>
      <c r="AI40" s="18">
        <v>4</v>
      </c>
      <c r="AJ40" s="18" t="s">
        <v>522</v>
      </c>
      <c r="AK40" s="18">
        <v>4</v>
      </c>
      <c r="AL40" s="18" t="s">
        <v>545</v>
      </c>
      <c r="AM40" s="55" t="s">
        <v>255</v>
      </c>
      <c r="AN40" s="57">
        <v>20.100000000000001</v>
      </c>
      <c r="AO40" s="55" t="s">
        <v>524</v>
      </c>
      <c r="AP40" s="26" t="s">
        <v>479</v>
      </c>
      <c r="AQ40" s="18">
        <v>16</v>
      </c>
      <c r="AR40" s="18" t="s">
        <v>480</v>
      </c>
      <c r="AS40" s="57">
        <v>13.200000000000003</v>
      </c>
      <c r="AT40" s="57">
        <v>27</v>
      </c>
      <c r="AU40" s="57" t="s">
        <v>257</v>
      </c>
      <c r="AV40" s="57" t="s">
        <v>257</v>
      </c>
      <c r="AW40" s="18" t="s">
        <v>481</v>
      </c>
      <c r="AX40" s="18">
        <v>4</v>
      </c>
      <c r="AY40" s="18" t="s">
        <v>522</v>
      </c>
      <c r="AZ40" s="5" t="s">
        <v>257</v>
      </c>
      <c r="BA40" s="5" t="s">
        <v>257</v>
      </c>
      <c r="BB40" s="18" t="s">
        <v>525</v>
      </c>
      <c r="BC40" s="55" t="s">
        <v>256</v>
      </c>
      <c r="BD40" s="55">
        <f t="shared" si="46"/>
        <v>1.675</v>
      </c>
      <c r="BE40" s="55" t="s">
        <v>483</v>
      </c>
      <c r="BF40" s="18" t="s">
        <v>484</v>
      </c>
      <c r="BG40" s="18">
        <v>16</v>
      </c>
      <c r="BH40" s="18" t="s">
        <v>480</v>
      </c>
      <c r="BI40" s="55">
        <f t="shared" ref="BI40:BJ40" si="48">(AS40/1200)*100</f>
        <v>1.1000000000000003</v>
      </c>
      <c r="BJ40" s="55">
        <f t="shared" si="48"/>
        <v>2.25</v>
      </c>
      <c r="BK40" s="57" t="s">
        <v>257</v>
      </c>
      <c r="BL40" s="57" t="s">
        <v>257</v>
      </c>
      <c r="BM40" s="18" t="s">
        <v>481</v>
      </c>
      <c r="BN40" s="18">
        <v>4</v>
      </c>
      <c r="BO40" s="18" t="s">
        <v>522</v>
      </c>
      <c r="BP40" s="5" t="s">
        <v>257</v>
      </c>
      <c r="BQ40" s="5" t="s">
        <v>257</v>
      </c>
      <c r="BR40" s="18" t="s">
        <v>526</v>
      </c>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8"/>
      <c r="CU40" s="18"/>
      <c r="CV40" s="18"/>
      <c r="CW40" s="18"/>
      <c r="CX40" s="18"/>
      <c r="CY40" s="18"/>
      <c r="CZ40" s="18"/>
      <c r="DA40" s="18"/>
      <c r="DB40" s="18"/>
      <c r="DC40" s="18"/>
      <c r="DD40" s="18"/>
      <c r="DE40" s="18"/>
      <c r="DF40" s="18"/>
      <c r="DG40" s="18"/>
      <c r="DH40" s="18"/>
      <c r="DI40" s="18"/>
      <c r="DJ40" s="18"/>
      <c r="DK40" s="18"/>
      <c r="DL40" s="18"/>
      <c r="DM40" s="18"/>
      <c r="DN40" s="18"/>
      <c r="DO40" s="18"/>
      <c r="DP40" s="18"/>
      <c r="DQ40" s="18"/>
      <c r="DR40" s="18"/>
      <c r="DS40" s="18"/>
      <c r="DT40" s="18"/>
      <c r="DU40" s="18"/>
      <c r="DV40" s="18"/>
      <c r="DW40" s="18"/>
      <c r="DX40" s="18"/>
      <c r="DY40" s="18">
        <v>1</v>
      </c>
      <c r="DZ40" s="18"/>
      <c r="EA40" s="18"/>
      <c r="EB40" s="18"/>
      <c r="EC40" s="18"/>
      <c r="ED40" s="18"/>
      <c r="EE40" s="18"/>
      <c r="EF40" s="18"/>
      <c r="EG40" s="18"/>
      <c r="EH40" s="18" t="s">
        <v>527</v>
      </c>
      <c r="EI40" s="18" cm="1">
        <f t="array" ref="EI40">IF(SUMPRODUCT(--(DO40:DS40&lt;&gt;""))=0, 0,1)</f>
        <v>0</v>
      </c>
      <c r="EJ40" s="18" cm="1">
        <f t="array" ref="EJ40">IF(SUMPRODUCT(--(DT40:EG40&lt;&gt;""))=0, 0,1)</f>
        <v>1</v>
      </c>
      <c r="EK40" s="18" cm="1">
        <f t="array" ref="EK40">IF(SUMPRODUCT(--(EC40:EG40&lt;&gt;""))=0, 0,1)</f>
        <v>0</v>
      </c>
      <c r="EL40" s="18" cm="1">
        <f t="array" ref="EL40">IF(SUMPRODUCT(--(EE40:EG40&lt;&gt;""))=0, 0,1)</f>
        <v>0</v>
      </c>
      <c r="EM40" s="18">
        <f t="shared" si="3"/>
        <v>1</v>
      </c>
      <c r="EN40" s="18" t="str">
        <f t="shared" si="4"/>
        <v>NA</v>
      </c>
      <c r="EO40" s="18">
        <f t="shared" si="5"/>
        <v>1</v>
      </c>
      <c r="EP40" s="18" t="str">
        <f t="shared" si="6"/>
        <v>NA</v>
      </c>
      <c r="EQ40" s="18" t="str">
        <f t="shared" si="7"/>
        <v>NA</v>
      </c>
      <c r="ER40" s="58" t="s">
        <v>2080</v>
      </c>
      <c r="ES40" s="59">
        <v>43803</v>
      </c>
      <c r="ET40" s="18" t="s">
        <v>528</v>
      </c>
      <c r="EU40" s="18" t="s">
        <v>513</v>
      </c>
    </row>
    <row r="41" spans="1:151" ht="15.75" customHeight="1" x14ac:dyDescent="0.2">
      <c r="A41" s="5" t="s">
        <v>259</v>
      </c>
      <c r="B41" s="60" t="s">
        <v>511</v>
      </c>
      <c r="C41" s="26">
        <v>1</v>
      </c>
      <c r="D41" s="18" t="s">
        <v>515</v>
      </c>
      <c r="E41" s="18" t="s">
        <v>531</v>
      </c>
      <c r="F41" s="55" t="s">
        <v>2320</v>
      </c>
      <c r="G41" s="18" t="s">
        <v>467</v>
      </c>
      <c r="H41" s="18" t="s">
        <v>468</v>
      </c>
      <c r="I41" s="18" t="s">
        <v>363</v>
      </c>
      <c r="J41" s="18" t="s">
        <v>363</v>
      </c>
      <c r="K41" s="18" t="s">
        <v>363</v>
      </c>
      <c r="L41" s="18" t="s">
        <v>548</v>
      </c>
      <c r="M41" s="18" t="s">
        <v>253</v>
      </c>
      <c r="N41" s="56">
        <v>88</v>
      </c>
      <c r="O41" s="18" t="s">
        <v>514</v>
      </c>
      <c r="P41" s="18" t="s">
        <v>261</v>
      </c>
      <c r="Q41" s="18" t="s">
        <v>254</v>
      </c>
      <c r="R41" s="24" t="s">
        <v>257</v>
      </c>
      <c r="S41" s="24" t="s">
        <v>257</v>
      </c>
      <c r="T41" s="26" t="s">
        <v>532</v>
      </c>
      <c r="U41" s="61">
        <v>36100</v>
      </c>
      <c r="V41" s="26" t="s">
        <v>518</v>
      </c>
      <c r="W41" s="26" t="s">
        <v>519</v>
      </c>
      <c r="X41" s="18" t="s">
        <v>520</v>
      </c>
      <c r="Y41" s="55">
        <v>1.1000000000000001</v>
      </c>
      <c r="Z41" s="18" t="s">
        <v>474</v>
      </c>
      <c r="AA41" s="55">
        <v>1.1000000000000001</v>
      </c>
      <c r="AB41" s="57" t="s">
        <v>257</v>
      </c>
      <c r="AC41" s="18" t="s">
        <v>479</v>
      </c>
      <c r="AD41" s="18">
        <v>2</v>
      </c>
      <c r="AE41" s="18" t="s">
        <v>521</v>
      </c>
      <c r="AF41" s="57">
        <v>0.2</v>
      </c>
      <c r="AG41" s="57">
        <v>0.2</v>
      </c>
      <c r="AH41" s="18" t="s">
        <v>481</v>
      </c>
      <c r="AI41" s="18">
        <v>8</v>
      </c>
      <c r="AJ41" s="18" t="s">
        <v>533</v>
      </c>
      <c r="AK41" s="18">
        <f>AI41*30</f>
        <v>240</v>
      </c>
      <c r="AL41" s="18" t="s">
        <v>546</v>
      </c>
      <c r="AM41" s="55" t="s">
        <v>262</v>
      </c>
      <c r="AN41" s="57">
        <v>1.4</v>
      </c>
      <c r="AO41" s="55" t="s">
        <v>535</v>
      </c>
      <c r="AP41" s="26" t="s">
        <v>479</v>
      </c>
      <c r="AQ41" s="18">
        <v>16</v>
      </c>
      <c r="AR41" s="18" t="s">
        <v>480</v>
      </c>
      <c r="AS41" s="57">
        <v>0.39999999999999991</v>
      </c>
      <c r="AT41" s="57">
        <v>2.4</v>
      </c>
      <c r="AU41" s="57" t="s">
        <v>257</v>
      </c>
      <c r="AV41" s="57" t="s">
        <v>257</v>
      </c>
      <c r="AW41" s="18" t="s">
        <v>481</v>
      </c>
      <c r="AX41" s="18">
        <v>8</v>
      </c>
      <c r="AY41" s="18" t="s">
        <v>533</v>
      </c>
      <c r="AZ41" s="5" t="s">
        <v>257</v>
      </c>
      <c r="BA41" s="5" t="s">
        <v>257</v>
      </c>
      <c r="BB41" s="18" t="s">
        <v>536</v>
      </c>
      <c r="BC41" s="18" t="s">
        <v>263</v>
      </c>
      <c r="BD41" s="55">
        <f t="shared" ref="BD41:BD42" si="49">(AN41/AN39)*100</f>
        <v>4.8951048951048941</v>
      </c>
      <c r="BE41" s="18" t="s">
        <v>537</v>
      </c>
      <c r="BF41" s="18" t="s">
        <v>484</v>
      </c>
      <c r="BG41" s="18">
        <v>16</v>
      </c>
      <c r="BH41" s="18" t="s">
        <v>480</v>
      </c>
      <c r="BI41" s="55">
        <f t="shared" ref="BI41:BJ41" si="50">(AS41/AS39)*100</f>
        <v>1.8604651162790693</v>
      </c>
      <c r="BJ41" s="55">
        <f t="shared" si="50"/>
        <v>6.7226890756302522</v>
      </c>
      <c r="BK41" s="57" t="s">
        <v>257</v>
      </c>
      <c r="BL41" s="57" t="s">
        <v>257</v>
      </c>
      <c r="BM41" s="18" t="s">
        <v>481</v>
      </c>
      <c r="BN41" s="18">
        <v>8</v>
      </c>
      <c r="BO41" s="18" t="s">
        <v>533</v>
      </c>
      <c r="BP41" s="5" t="s">
        <v>257</v>
      </c>
      <c r="BQ41" s="5" t="s">
        <v>257</v>
      </c>
      <c r="BR41" s="18" t="s">
        <v>538</v>
      </c>
      <c r="BS41" s="18"/>
      <c r="BT41" s="18"/>
      <c r="BU41" s="18"/>
      <c r="BV41" s="18"/>
      <c r="BW41" s="18"/>
      <c r="BX41" s="18"/>
      <c r="BY41" s="18"/>
      <c r="BZ41" s="18"/>
      <c r="CA41" s="18"/>
      <c r="CB41" s="18"/>
      <c r="CC41" s="18"/>
      <c r="CD41" s="18"/>
      <c r="CE41" s="18"/>
      <c r="CF41" s="18"/>
      <c r="CG41" s="18"/>
      <c r="CH41" s="18"/>
      <c r="CI41" s="18"/>
      <c r="CJ41" s="18"/>
      <c r="CK41" s="18"/>
      <c r="CL41" s="18"/>
      <c r="CM41" s="18"/>
      <c r="CN41" s="18"/>
      <c r="CO41" s="18"/>
      <c r="CP41" s="18"/>
      <c r="CQ41" s="18"/>
      <c r="CR41" s="18"/>
      <c r="CS41" s="18"/>
      <c r="CT41" s="18"/>
      <c r="CU41" s="18"/>
      <c r="CV41" s="18"/>
      <c r="CW41" s="18"/>
      <c r="CX41" s="18"/>
      <c r="CY41" s="18"/>
      <c r="CZ41" s="18"/>
      <c r="DA41" s="18"/>
      <c r="DB41" s="18"/>
      <c r="DC41" s="18"/>
      <c r="DD41" s="18"/>
      <c r="DE41" s="18"/>
      <c r="DF41" s="18"/>
      <c r="DG41" s="18"/>
      <c r="DH41" s="18"/>
      <c r="DI41" s="18"/>
      <c r="DJ41" s="18"/>
      <c r="DK41" s="18"/>
      <c r="DL41" s="18"/>
      <c r="DM41" s="18"/>
      <c r="DN41" s="18"/>
      <c r="DO41" s="18"/>
      <c r="DP41" s="18"/>
      <c r="DQ41" s="18"/>
      <c r="DR41" s="18"/>
      <c r="DS41" s="18"/>
      <c r="DT41" s="18"/>
      <c r="DU41" s="18"/>
      <c r="DV41" s="18"/>
      <c r="DW41" s="18"/>
      <c r="DX41" s="18"/>
      <c r="DY41" s="24"/>
      <c r="DZ41" s="18"/>
      <c r="EA41" s="18"/>
      <c r="EB41" s="18"/>
      <c r="EC41" s="18"/>
      <c r="ED41" s="18"/>
      <c r="EE41" s="18"/>
      <c r="EF41" s="18"/>
      <c r="EG41" s="18">
        <v>0</v>
      </c>
      <c r="EH41" s="18" t="s">
        <v>527</v>
      </c>
      <c r="EI41" s="18" cm="1">
        <f t="array" ref="EI41">IF(SUMPRODUCT(--(DO41:DS41&lt;&gt;""))=0, 0,1)</f>
        <v>0</v>
      </c>
      <c r="EJ41" s="18" cm="1">
        <f t="array" ref="EJ41">IF(SUMPRODUCT(--(DT41:EG41&lt;&gt;""))=0, 0,1)</f>
        <v>1</v>
      </c>
      <c r="EK41" s="18" cm="1">
        <f t="array" ref="EK41">IF(SUMPRODUCT(--(EC41:EG41&lt;&gt;""))=0, 0,1)</f>
        <v>1</v>
      </c>
      <c r="EL41" s="18" cm="1">
        <f t="array" ref="EL41">IF(SUMPRODUCT(--(EE41:EG41&lt;&gt;""))=0, 0,1)</f>
        <v>1</v>
      </c>
      <c r="EM41" s="18">
        <f t="shared" si="3"/>
        <v>0</v>
      </c>
      <c r="EN41" s="18" t="str">
        <f t="shared" si="4"/>
        <v>NA</v>
      </c>
      <c r="EO41" s="18">
        <f t="shared" si="5"/>
        <v>0</v>
      </c>
      <c r="EP41" s="18">
        <f t="shared" si="6"/>
        <v>0</v>
      </c>
      <c r="EQ41" s="18">
        <f t="shared" si="7"/>
        <v>0</v>
      </c>
      <c r="ER41" s="58" t="s">
        <v>2080</v>
      </c>
      <c r="ES41" s="59">
        <v>43803</v>
      </c>
      <c r="ET41" s="18" t="s">
        <v>528</v>
      </c>
      <c r="EU41" s="18" t="s">
        <v>513</v>
      </c>
    </row>
    <row r="42" spans="1:151" ht="15.75" customHeight="1" x14ac:dyDescent="0.2">
      <c r="A42" s="5" t="s">
        <v>259</v>
      </c>
      <c r="B42" s="60" t="s">
        <v>511</v>
      </c>
      <c r="C42" s="26">
        <v>1</v>
      </c>
      <c r="D42" s="18" t="s">
        <v>529</v>
      </c>
      <c r="E42" s="18" t="s">
        <v>531</v>
      </c>
      <c r="F42" s="55" t="s">
        <v>2320</v>
      </c>
      <c r="G42" s="18" t="s">
        <v>467</v>
      </c>
      <c r="H42" s="18" t="s">
        <v>468</v>
      </c>
      <c r="I42" s="18" t="s">
        <v>363</v>
      </c>
      <c r="J42" s="18" t="s">
        <v>363</v>
      </c>
      <c r="K42" s="18" t="s">
        <v>363</v>
      </c>
      <c r="L42" s="18" t="s">
        <v>548</v>
      </c>
      <c r="M42" s="18" t="s">
        <v>253</v>
      </c>
      <c r="N42" s="56">
        <v>88</v>
      </c>
      <c r="O42" s="18" t="s">
        <v>514</v>
      </c>
      <c r="P42" s="18" t="s">
        <v>261</v>
      </c>
      <c r="Q42" s="18" t="s">
        <v>254</v>
      </c>
      <c r="R42" s="24" t="s">
        <v>257</v>
      </c>
      <c r="S42" s="24" t="s">
        <v>257</v>
      </c>
      <c r="T42" s="26" t="s">
        <v>532</v>
      </c>
      <c r="U42" s="61">
        <v>36100</v>
      </c>
      <c r="V42" s="26" t="s">
        <v>518</v>
      </c>
      <c r="W42" s="26" t="s">
        <v>519</v>
      </c>
      <c r="X42" s="18" t="s">
        <v>520</v>
      </c>
      <c r="Y42" s="55">
        <v>5.34</v>
      </c>
      <c r="Z42" s="18" t="s">
        <v>474</v>
      </c>
      <c r="AA42" s="55">
        <v>5.34</v>
      </c>
      <c r="AB42" s="57" t="s">
        <v>257</v>
      </c>
      <c r="AC42" s="18" t="s">
        <v>479</v>
      </c>
      <c r="AD42" s="18">
        <v>2</v>
      </c>
      <c r="AE42" s="18" t="s">
        <v>521</v>
      </c>
      <c r="AF42" s="57">
        <v>2.4</v>
      </c>
      <c r="AG42" s="57">
        <v>2.4</v>
      </c>
      <c r="AH42" s="18" t="s">
        <v>481</v>
      </c>
      <c r="AI42" s="18">
        <v>8</v>
      </c>
      <c r="AJ42" s="18" t="s">
        <v>533</v>
      </c>
      <c r="AK42" s="18">
        <f>AI42*30</f>
        <v>240</v>
      </c>
      <c r="AL42" s="18" t="s">
        <v>547</v>
      </c>
      <c r="AM42" s="55" t="s">
        <v>262</v>
      </c>
      <c r="AN42" s="57">
        <v>0.5</v>
      </c>
      <c r="AO42" s="55" t="s">
        <v>535</v>
      </c>
      <c r="AP42" s="26" t="s">
        <v>479</v>
      </c>
      <c r="AQ42" s="18">
        <v>16</v>
      </c>
      <c r="AR42" s="18" t="s">
        <v>480</v>
      </c>
      <c r="AS42" s="57">
        <v>0</v>
      </c>
      <c r="AT42" s="57">
        <v>1</v>
      </c>
      <c r="AU42" s="57" t="s">
        <v>257</v>
      </c>
      <c r="AV42" s="57" t="s">
        <v>257</v>
      </c>
      <c r="AW42" s="18" t="s">
        <v>481</v>
      </c>
      <c r="AX42" s="18">
        <v>8</v>
      </c>
      <c r="AY42" s="18" t="s">
        <v>533</v>
      </c>
      <c r="AZ42" s="5" t="s">
        <v>257</v>
      </c>
      <c r="BA42" s="5" t="s">
        <v>257</v>
      </c>
      <c r="BB42" s="18" t="s">
        <v>536</v>
      </c>
      <c r="BC42" s="18" t="s">
        <v>263</v>
      </c>
      <c r="BD42" s="55">
        <f t="shared" si="49"/>
        <v>2.4875621890547261</v>
      </c>
      <c r="BE42" s="18" t="s">
        <v>537</v>
      </c>
      <c r="BF42" s="18" t="s">
        <v>484</v>
      </c>
      <c r="BG42" s="18">
        <v>16</v>
      </c>
      <c r="BH42" s="18" t="s">
        <v>480</v>
      </c>
      <c r="BI42" s="55">
        <f t="shared" ref="BI42:BJ42" si="51">(AS42/AS40)*100</f>
        <v>0</v>
      </c>
      <c r="BJ42" s="55">
        <f t="shared" si="51"/>
        <v>3.7037037037037033</v>
      </c>
      <c r="BK42" s="57" t="s">
        <v>257</v>
      </c>
      <c r="BL42" s="57" t="s">
        <v>257</v>
      </c>
      <c r="BM42" s="18" t="s">
        <v>481</v>
      </c>
      <c r="BN42" s="18">
        <v>8</v>
      </c>
      <c r="BO42" s="18" t="s">
        <v>533</v>
      </c>
      <c r="BP42" s="5" t="s">
        <v>257</v>
      </c>
      <c r="BQ42" s="5" t="s">
        <v>257</v>
      </c>
      <c r="BR42" s="18" t="s">
        <v>538</v>
      </c>
      <c r="BS42" s="18"/>
      <c r="BT42" s="18"/>
      <c r="BU42" s="18"/>
      <c r="BV42" s="18"/>
      <c r="BW42" s="18"/>
      <c r="BX42" s="18"/>
      <c r="BY42" s="18"/>
      <c r="BZ42" s="18"/>
      <c r="CA42" s="18"/>
      <c r="CB42" s="18"/>
      <c r="CC42" s="18"/>
      <c r="CD42" s="18"/>
      <c r="CE42" s="18"/>
      <c r="CF42" s="18"/>
      <c r="CG42" s="18"/>
      <c r="CH42" s="18"/>
      <c r="CI42" s="18"/>
      <c r="CJ42" s="18"/>
      <c r="CK42" s="18"/>
      <c r="CL42" s="18"/>
      <c r="CM42" s="18"/>
      <c r="CN42" s="18"/>
      <c r="CO42" s="18"/>
      <c r="CP42" s="18"/>
      <c r="CQ42" s="18"/>
      <c r="CR42" s="18"/>
      <c r="CS42" s="18"/>
      <c r="CT42" s="18"/>
      <c r="CU42" s="18"/>
      <c r="CV42" s="18"/>
      <c r="CW42" s="18"/>
      <c r="CX42" s="18"/>
      <c r="CY42" s="18"/>
      <c r="CZ42" s="18"/>
      <c r="DA42" s="18"/>
      <c r="DB42" s="18"/>
      <c r="DC42" s="18"/>
      <c r="DD42" s="18"/>
      <c r="DE42" s="18"/>
      <c r="DF42" s="18"/>
      <c r="DG42" s="18"/>
      <c r="DH42" s="18"/>
      <c r="DI42" s="18"/>
      <c r="DJ42" s="18"/>
      <c r="DK42" s="18"/>
      <c r="DL42" s="18"/>
      <c r="DM42" s="18"/>
      <c r="DN42" s="18"/>
      <c r="DO42" s="18"/>
      <c r="DP42" s="18"/>
      <c r="DQ42" s="18"/>
      <c r="DR42" s="18"/>
      <c r="DS42" s="18"/>
      <c r="DT42" s="18"/>
      <c r="DU42" s="18"/>
      <c r="DV42" s="18"/>
      <c r="DW42" s="18"/>
      <c r="DX42" s="18"/>
      <c r="DY42" s="24"/>
      <c r="DZ42" s="18"/>
      <c r="EA42" s="18"/>
      <c r="EB42" s="18"/>
      <c r="EC42" s="18"/>
      <c r="ED42" s="18"/>
      <c r="EE42" s="18"/>
      <c r="EF42" s="18"/>
      <c r="EG42" s="18">
        <v>1</v>
      </c>
      <c r="EH42" s="18" t="s">
        <v>527</v>
      </c>
      <c r="EI42" s="18" cm="1">
        <f t="array" ref="EI42">IF(SUMPRODUCT(--(DO42:DS42&lt;&gt;""))=0, 0,1)</f>
        <v>0</v>
      </c>
      <c r="EJ42" s="18" cm="1">
        <f t="array" ref="EJ42">IF(SUMPRODUCT(--(DT42:EG42&lt;&gt;""))=0, 0,1)</f>
        <v>1</v>
      </c>
      <c r="EK42" s="18" cm="1">
        <f t="array" ref="EK42">IF(SUMPRODUCT(--(EC42:EG42&lt;&gt;""))=0, 0,1)</f>
        <v>1</v>
      </c>
      <c r="EL42" s="18" cm="1">
        <f t="array" ref="EL42">IF(SUMPRODUCT(--(EE42:EG42&lt;&gt;""))=0, 0,1)</f>
        <v>1</v>
      </c>
      <c r="EM42" s="18">
        <f t="shared" si="3"/>
        <v>1</v>
      </c>
      <c r="EN42" s="18" t="str">
        <f t="shared" si="4"/>
        <v>NA</v>
      </c>
      <c r="EO42" s="18">
        <f t="shared" si="5"/>
        <v>1</v>
      </c>
      <c r="EP42" s="18">
        <f t="shared" si="6"/>
        <v>1</v>
      </c>
      <c r="EQ42" s="18">
        <f t="shared" si="7"/>
        <v>1</v>
      </c>
      <c r="ER42" s="58" t="s">
        <v>2080</v>
      </c>
      <c r="ES42" s="59">
        <v>43803</v>
      </c>
      <c r="ET42" s="18" t="s">
        <v>528</v>
      </c>
      <c r="EU42" s="18" t="s">
        <v>513</v>
      </c>
    </row>
    <row r="43" spans="1:151" ht="15.75" customHeight="1" x14ac:dyDescent="0.2">
      <c r="A43" s="5" t="s">
        <v>265</v>
      </c>
      <c r="B43" s="24" t="s">
        <v>549</v>
      </c>
      <c r="C43" s="26">
        <v>1</v>
      </c>
      <c r="D43" s="18" t="s">
        <v>515</v>
      </c>
      <c r="E43" s="18" t="s">
        <v>554</v>
      </c>
      <c r="F43" s="18" t="s">
        <v>553</v>
      </c>
      <c r="G43" s="18" t="s">
        <v>467</v>
      </c>
      <c r="H43" s="18" t="s">
        <v>468</v>
      </c>
      <c r="I43" s="18" t="s">
        <v>552</v>
      </c>
      <c r="J43" s="18" t="s">
        <v>363</v>
      </c>
      <c r="K43" s="18" t="s">
        <v>363</v>
      </c>
      <c r="L43" s="18" t="s">
        <v>363</v>
      </c>
      <c r="M43" s="18" t="s">
        <v>253</v>
      </c>
      <c r="N43" s="56">
        <v>74</v>
      </c>
      <c r="O43" s="18" t="s">
        <v>551</v>
      </c>
      <c r="P43" s="18" t="s">
        <v>466</v>
      </c>
      <c r="Q43" s="18" t="s">
        <v>254</v>
      </c>
      <c r="R43" s="24" t="s">
        <v>257</v>
      </c>
      <c r="S43" s="24" t="s">
        <v>257</v>
      </c>
      <c r="T43" s="26" t="s">
        <v>257</v>
      </c>
      <c r="U43" s="26" t="s">
        <v>257</v>
      </c>
      <c r="V43" s="26" t="s">
        <v>257</v>
      </c>
      <c r="W43" s="26" t="s">
        <v>257</v>
      </c>
      <c r="X43" s="18" t="s">
        <v>555</v>
      </c>
      <c r="Y43" s="18">
        <v>0.05</v>
      </c>
      <c r="Z43" s="18" t="s">
        <v>474</v>
      </c>
      <c r="AA43" s="18">
        <v>0.05</v>
      </c>
      <c r="AB43" s="57" t="s">
        <v>257</v>
      </c>
      <c r="AC43" s="18" t="s">
        <v>479</v>
      </c>
      <c r="AD43" s="18">
        <v>3</v>
      </c>
      <c r="AE43" s="18" t="s">
        <v>556</v>
      </c>
      <c r="AF43" s="18">
        <v>0.03</v>
      </c>
      <c r="AG43" s="18">
        <v>0.03</v>
      </c>
      <c r="AH43" s="18" t="s">
        <v>557</v>
      </c>
      <c r="AI43" s="18">
        <v>7</v>
      </c>
      <c r="AJ43" s="18" t="s">
        <v>522</v>
      </c>
      <c r="AK43" s="18">
        <v>7</v>
      </c>
      <c r="AL43" s="18" t="s">
        <v>558</v>
      </c>
      <c r="AM43" s="18" t="s">
        <v>267</v>
      </c>
      <c r="AN43" s="55">
        <v>0.78</v>
      </c>
      <c r="AO43" s="18" t="s">
        <v>559</v>
      </c>
      <c r="AP43" s="26" t="s">
        <v>560</v>
      </c>
      <c r="AQ43" s="18">
        <v>12</v>
      </c>
      <c r="AR43" s="18" t="s">
        <v>561</v>
      </c>
      <c r="AS43" s="55">
        <f t="shared" ref="AS43:AS65" si="52">AN43-AU43</f>
        <v>0.7400000000000001</v>
      </c>
      <c r="AT43" s="55">
        <v>0.82</v>
      </c>
      <c r="AU43" s="55">
        <f t="shared" ref="AU43:AU65" si="53">AV43</f>
        <v>3.9999999999999925E-2</v>
      </c>
      <c r="AV43" s="62">
        <f t="shared" ref="AV43:AV65" si="54">AT43-AN43</f>
        <v>3.9999999999999925E-2</v>
      </c>
      <c r="AW43" s="26" t="s">
        <v>481</v>
      </c>
      <c r="AX43" s="18">
        <v>7</v>
      </c>
      <c r="AY43" s="18" t="s">
        <v>522</v>
      </c>
      <c r="AZ43" s="5" t="s">
        <v>257</v>
      </c>
      <c r="BA43" s="5" t="s">
        <v>257</v>
      </c>
      <c r="BB43" s="18" t="s">
        <v>562</v>
      </c>
      <c r="BC43" s="18" t="s">
        <v>268</v>
      </c>
      <c r="BD43" s="55">
        <v>0.72</v>
      </c>
      <c r="BE43" s="18" t="s">
        <v>563</v>
      </c>
      <c r="BF43" s="26" t="s">
        <v>479</v>
      </c>
      <c r="BG43" s="18">
        <v>12</v>
      </c>
      <c r="BH43" s="18" t="s">
        <v>561</v>
      </c>
      <c r="BI43" s="55">
        <f t="shared" ref="BI43:BI54" si="55">BD43-BK43</f>
        <v>0.67999999999999994</v>
      </c>
      <c r="BJ43" s="55">
        <v>0.76</v>
      </c>
      <c r="BK43" s="55">
        <f t="shared" ref="BK43:BK54" si="56">BL43</f>
        <v>4.0000000000000036E-2</v>
      </c>
      <c r="BL43" s="62">
        <f t="shared" ref="BL43:BL54" si="57">BJ43-BD43</f>
        <v>4.0000000000000036E-2</v>
      </c>
      <c r="BM43" s="26" t="s">
        <v>481</v>
      </c>
      <c r="BN43" s="18">
        <v>7</v>
      </c>
      <c r="BO43" s="18" t="s">
        <v>522</v>
      </c>
      <c r="BP43" s="5" t="s">
        <v>257</v>
      </c>
      <c r="BQ43" s="5" t="s">
        <v>257</v>
      </c>
      <c r="BR43" s="18" t="s">
        <v>562</v>
      </c>
      <c r="BS43" s="18" t="s">
        <v>269</v>
      </c>
      <c r="BT43" s="63">
        <v>6.5000000000000002E-2</v>
      </c>
      <c r="BU43" s="18" t="s">
        <v>564</v>
      </c>
      <c r="BV43" s="26" t="s">
        <v>479</v>
      </c>
      <c r="BW43" s="18">
        <v>4</v>
      </c>
      <c r="BX43" s="18" t="s">
        <v>565</v>
      </c>
      <c r="BY43" s="63">
        <f t="shared" ref="BY43:BY54" si="58">BT43-CA43</f>
        <v>4.7E-2</v>
      </c>
      <c r="BZ43" s="63">
        <v>8.3000000000000004E-2</v>
      </c>
      <c r="CA43" s="63">
        <f t="shared" ref="CA43:CA54" si="59">CB43</f>
        <v>1.8000000000000002E-2</v>
      </c>
      <c r="CB43" s="64">
        <f t="shared" ref="CB43:CB54" si="60">BZ43-BT43</f>
        <v>1.8000000000000002E-2</v>
      </c>
      <c r="CC43" s="26" t="s">
        <v>481</v>
      </c>
      <c r="CD43" s="18">
        <v>7</v>
      </c>
      <c r="CE43" s="18" t="s">
        <v>522</v>
      </c>
      <c r="CF43" s="5" t="s">
        <v>257</v>
      </c>
      <c r="CG43" s="5" t="s">
        <v>257</v>
      </c>
      <c r="CH43" s="18" t="s">
        <v>566</v>
      </c>
      <c r="CI43" s="18"/>
      <c r="CJ43" s="18"/>
      <c r="CK43" s="18"/>
      <c r="CL43" s="18"/>
      <c r="CM43" s="18"/>
      <c r="CN43" s="18"/>
      <c r="CO43" s="18"/>
      <c r="CP43" s="18"/>
      <c r="CQ43" s="18"/>
      <c r="CR43" s="18"/>
      <c r="CS43" s="18"/>
      <c r="CT43" s="18"/>
      <c r="CU43" s="18"/>
      <c r="CV43" s="18"/>
      <c r="CW43" s="18"/>
      <c r="CX43" s="18"/>
      <c r="CY43" s="18"/>
      <c r="CZ43" s="18"/>
      <c r="DA43" s="18"/>
      <c r="DB43" s="18"/>
      <c r="DC43" s="18"/>
      <c r="DD43" s="18"/>
      <c r="DE43" s="18"/>
      <c r="DF43" s="18"/>
      <c r="DG43" s="18"/>
      <c r="DH43" s="18"/>
      <c r="DI43" s="18"/>
      <c r="DJ43" s="18"/>
      <c r="DK43" s="18"/>
      <c r="DL43" s="18"/>
      <c r="DM43" s="18"/>
      <c r="DN43" s="18"/>
      <c r="DO43" s="3"/>
      <c r="DP43" s="18">
        <v>0</v>
      </c>
      <c r="DQ43" s="18"/>
      <c r="DR43" s="18">
        <v>0</v>
      </c>
      <c r="DS43" s="18">
        <v>0</v>
      </c>
      <c r="DT43" s="18"/>
      <c r="DU43" s="18"/>
      <c r="DV43" s="18">
        <v>0</v>
      </c>
      <c r="DW43" s="18"/>
      <c r="DX43" s="18"/>
      <c r="DY43" s="18"/>
      <c r="DZ43" s="18">
        <v>0</v>
      </c>
      <c r="EA43" s="18"/>
      <c r="EB43" s="18"/>
      <c r="EC43" s="18"/>
      <c r="ED43" s="18"/>
      <c r="EE43" s="18">
        <v>0</v>
      </c>
      <c r="EF43" s="18">
        <v>0</v>
      </c>
      <c r="EG43" s="18">
        <v>0</v>
      </c>
      <c r="EH43" s="18" t="s">
        <v>567</v>
      </c>
      <c r="EI43" s="18" cm="1">
        <f t="array" ref="EI43">IF(SUMPRODUCT(--(DO43:DS43&lt;&gt;""))=0, 0,1)</f>
        <v>1</v>
      </c>
      <c r="EJ43" s="18" cm="1">
        <f t="array" ref="EJ43">IF(SUMPRODUCT(--(DT43:EG43&lt;&gt;""))=0, 0,1)</f>
        <v>1</v>
      </c>
      <c r="EK43" s="18" cm="1">
        <f t="array" ref="EK43">IF(SUMPRODUCT(--(EC43:EG43&lt;&gt;""))=0, 0,1)</f>
        <v>1</v>
      </c>
      <c r="EL43" s="18" cm="1">
        <f t="array" ref="EL43">IF(SUMPRODUCT(--(EE43:EG43&lt;&gt;""))=0, 0,1)</f>
        <v>1</v>
      </c>
      <c r="EM43" s="18">
        <f t="shared" si="3"/>
        <v>0</v>
      </c>
      <c r="EN43" s="18">
        <f t="shared" si="4"/>
        <v>0</v>
      </c>
      <c r="EO43" s="18">
        <f t="shared" si="5"/>
        <v>0</v>
      </c>
      <c r="EP43" s="18">
        <f t="shared" si="6"/>
        <v>0</v>
      </c>
      <c r="EQ43" s="18">
        <f t="shared" si="7"/>
        <v>0</v>
      </c>
      <c r="ER43" s="58" t="s">
        <v>2080</v>
      </c>
      <c r="ES43" s="59">
        <v>43804</v>
      </c>
      <c r="ET43" s="18" t="s">
        <v>568</v>
      </c>
      <c r="EU43" s="18" t="s">
        <v>550</v>
      </c>
    </row>
    <row r="44" spans="1:151" ht="15.75" customHeight="1" x14ac:dyDescent="0.2">
      <c r="A44" s="5" t="s">
        <v>265</v>
      </c>
      <c r="B44" s="24" t="s">
        <v>549</v>
      </c>
      <c r="C44" s="26">
        <v>1</v>
      </c>
      <c r="D44" s="18" t="s">
        <v>569</v>
      </c>
      <c r="E44" s="18" t="s">
        <v>554</v>
      </c>
      <c r="F44" s="18" t="s">
        <v>553</v>
      </c>
      <c r="G44" s="18" t="s">
        <v>467</v>
      </c>
      <c r="H44" s="18" t="s">
        <v>468</v>
      </c>
      <c r="I44" s="18" t="s">
        <v>552</v>
      </c>
      <c r="J44" s="18" t="s">
        <v>363</v>
      </c>
      <c r="K44" s="18" t="s">
        <v>363</v>
      </c>
      <c r="L44" s="18" t="s">
        <v>363</v>
      </c>
      <c r="M44" s="18" t="s">
        <v>253</v>
      </c>
      <c r="N44" s="56">
        <v>74</v>
      </c>
      <c r="O44" s="18" t="s">
        <v>551</v>
      </c>
      <c r="P44" s="18" t="s">
        <v>466</v>
      </c>
      <c r="Q44" s="18" t="s">
        <v>254</v>
      </c>
      <c r="R44" s="24" t="s">
        <v>257</v>
      </c>
      <c r="S44" s="24" t="s">
        <v>257</v>
      </c>
      <c r="T44" s="26" t="s">
        <v>257</v>
      </c>
      <c r="U44" s="26" t="s">
        <v>257</v>
      </c>
      <c r="V44" s="26" t="s">
        <v>257</v>
      </c>
      <c r="W44" s="26" t="s">
        <v>257</v>
      </c>
      <c r="X44" s="18" t="s">
        <v>555</v>
      </c>
      <c r="Y44" s="18">
        <v>10.8</v>
      </c>
      <c r="Z44" s="18" t="s">
        <v>474</v>
      </c>
      <c r="AA44" s="18">
        <v>10.8</v>
      </c>
      <c r="AB44" s="57" t="s">
        <v>257</v>
      </c>
      <c r="AC44" s="18" t="s">
        <v>479</v>
      </c>
      <c r="AD44" s="18">
        <v>3</v>
      </c>
      <c r="AE44" s="18" t="s">
        <v>556</v>
      </c>
      <c r="AF44" s="18">
        <v>3.7</v>
      </c>
      <c r="AG44" s="18">
        <v>3.7</v>
      </c>
      <c r="AH44" s="18" t="s">
        <v>557</v>
      </c>
      <c r="AI44" s="18">
        <v>7</v>
      </c>
      <c r="AJ44" s="18" t="s">
        <v>522</v>
      </c>
      <c r="AK44" s="18">
        <v>7</v>
      </c>
      <c r="AL44" s="18" t="s">
        <v>558</v>
      </c>
      <c r="AM44" s="18" t="s">
        <v>267</v>
      </c>
      <c r="AN44" s="55">
        <v>0.77</v>
      </c>
      <c r="AO44" s="18" t="s">
        <v>559</v>
      </c>
      <c r="AP44" s="26" t="s">
        <v>560</v>
      </c>
      <c r="AQ44" s="18">
        <v>12</v>
      </c>
      <c r="AR44" s="18" t="s">
        <v>561</v>
      </c>
      <c r="AS44" s="55">
        <f t="shared" si="52"/>
        <v>0.74</v>
      </c>
      <c r="AT44" s="55">
        <v>0.8</v>
      </c>
      <c r="AU44" s="55">
        <f t="shared" si="53"/>
        <v>3.0000000000000027E-2</v>
      </c>
      <c r="AV44" s="62">
        <f t="shared" si="54"/>
        <v>3.0000000000000027E-2</v>
      </c>
      <c r="AW44" s="26" t="s">
        <v>481</v>
      </c>
      <c r="AX44" s="18">
        <v>7</v>
      </c>
      <c r="AY44" s="18" t="s">
        <v>522</v>
      </c>
      <c r="AZ44" s="5" t="s">
        <v>257</v>
      </c>
      <c r="BA44" s="5" t="s">
        <v>257</v>
      </c>
      <c r="BB44" s="18" t="s">
        <v>562</v>
      </c>
      <c r="BC44" s="18" t="s">
        <v>268</v>
      </c>
      <c r="BD44" s="55">
        <v>0.72</v>
      </c>
      <c r="BE44" s="18" t="s">
        <v>563</v>
      </c>
      <c r="BF44" s="26" t="s">
        <v>479</v>
      </c>
      <c r="BG44" s="18">
        <v>12</v>
      </c>
      <c r="BH44" s="18" t="s">
        <v>561</v>
      </c>
      <c r="BI44" s="55">
        <f t="shared" si="55"/>
        <v>0.67999999999999994</v>
      </c>
      <c r="BJ44" s="55">
        <v>0.76</v>
      </c>
      <c r="BK44" s="55">
        <f t="shared" si="56"/>
        <v>4.0000000000000036E-2</v>
      </c>
      <c r="BL44" s="62">
        <f t="shared" si="57"/>
        <v>4.0000000000000036E-2</v>
      </c>
      <c r="BM44" s="26" t="s">
        <v>481</v>
      </c>
      <c r="BN44" s="18">
        <v>7</v>
      </c>
      <c r="BO44" s="18" t="s">
        <v>522</v>
      </c>
      <c r="BP44" s="5" t="s">
        <v>257</v>
      </c>
      <c r="BQ44" s="5" t="s">
        <v>257</v>
      </c>
      <c r="BR44" s="18" t="s">
        <v>562</v>
      </c>
      <c r="BS44" s="18" t="s">
        <v>269</v>
      </c>
      <c r="BT44" s="63">
        <v>6.7000000000000004E-2</v>
      </c>
      <c r="BU44" s="18" t="s">
        <v>570</v>
      </c>
      <c r="BV44" s="26" t="s">
        <v>479</v>
      </c>
      <c r="BW44" s="18">
        <v>4</v>
      </c>
      <c r="BX44" s="18" t="s">
        <v>565</v>
      </c>
      <c r="BY44" s="63">
        <f t="shared" si="58"/>
        <v>5.4000000000000006E-2</v>
      </c>
      <c r="BZ44" s="63">
        <v>0.08</v>
      </c>
      <c r="CA44" s="63">
        <f t="shared" si="59"/>
        <v>1.2999999999999998E-2</v>
      </c>
      <c r="CB44" s="64">
        <f t="shared" si="60"/>
        <v>1.2999999999999998E-2</v>
      </c>
      <c r="CC44" s="26" t="s">
        <v>481</v>
      </c>
      <c r="CD44" s="18">
        <v>7</v>
      </c>
      <c r="CE44" s="18" t="s">
        <v>522</v>
      </c>
      <c r="CF44" s="5" t="s">
        <v>257</v>
      </c>
      <c r="CG44" s="5" t="s">
        <v>257</v>
      </c>
      <c r="CH44" s="18" t="s">
        <v>566</v>
      </c>
      <c r="CI44" s="18"/>
      <c r="CJ44" s="18"/>
      <c r="CK44" s="18"/>
      <c r="CL44" s="18"/>
      <c r="CM44" s="18"/>
      <c r="CN44" s="18"/>
      <c r="CO44" s="18"/>
      <c r="CP44" s="18"/>
      <c r="CQ44" s="18"/>
      <c r="CR44" s="18"/>
      <c r="CS44" s="18"/>
      <c r="CT44" s="18"/>
      <c r="CU44" s="18"/>
      <c r="CV44" s="18"/>
      <c r="CW44" s="18"/>
      <c r="CX44" s="18"/>
      <c r="CY44" s="18"/>
      <c r="CZ44" s="18"/>
      <c r="DA44" s="18"/>
      <c r="DB44" s="18"/>
      <c r="DC44" s="18"/>
      <c r="DD44" s="18"/>
      <c r="DE44" s="18"/>
      <c r="DF44" s="18"/>
      <c r="DG44" s="18"/>
      <c r="DH44" s="18"/>
      <c r="DI44" s="18"/>
      <c r="DJ44" s="18"/>
      <c r="DK44" s="18"/>
      <c r="DL44" s="18"/>
      <c r="DM44" s="18"/>
      <c r="DN44" s="18"/>
      <c r="DO44" s="3"/>
      <c r="DP44" s="18">
        <v>1</v>
      </c>
      <c r="DQ44" s="18"/>
      <c r="DR44" s="18">
        <v>0</v>
      </c>
      <c r="DS44" s="18">
        <v>1</v>
      </c>
      <c r="DT44" s="18"/>
      <c r="DU44" s="18"/>
      <c r="DV44" s="18">
        <v>0</v>
      </c>
      <c r="DW44" s="18"/>
      <c r="DX44" s="18"/>
      <c r="DY44" s="18"/>
      <c r="DZ44" s="18">
        <v>0</v>
      </c>
      <c r="EA44" s="18"/>
      <c r="EB44" s="18"/>
      <c r="EC44" s="18"/>
      <c r="ED44" s="18"/>
      <c r="EE44" s="18">
        <v>0</v>
      </c>
      <c r="EF44" s="18">
        <v>0</v>
      </c>
      <c r="EG44" s="18">
        <v>0</v>
      </c>
      <c r="EH44" s="18" t="s">
        <v>567</v>
      </c>
      <c r="EI44" s="18" cm="1">
        <f t="array" ref="EI44">IF(SUMPRODUCT(--(DO44:DS44&lt;&gt;""))=0, 0,1)</f>
        <v>1</v>
      </c>
      <c r="EJ44" s="18" cm="1">
        <f t="array" ref="EJ44">IF(SUMPRODUCT(--(DT44:EG44&lt;&gt;""))=0, 0,1)</f>
        <v>1</v>
      </c>
      <c r="EK44" s="18" cm="1">
        <f t="array" ref="EK44">IF(SUMPRODUCT(--(EC44:EG44&lt;&gt;""))=0, 0,1)</f>
        <v>1</v>
      </c>
      <c r="EL44" s="18" cm="1">
        <f t="array" ref="EL44">IF(SUMPRODUCT(--(EE44:EG44&lt;&gt;""))=0, 0,1)</f>
        <v>1</v>
      </c>
      <c r="EM44" s="18">
        <f t="shared" si="3"/>
        <v>1</v>
      </c>
      <c r="EN44" s="18">
        <f t="shared" si="4"/>
        <v>1</v>
      </c>
      <c r="EO44" s="18">
        <f t="shared" si="5"/>
        <v>0</v>
      </c>
      <c r="EP44" s="18">
        <f t="shared" si="6"/>
        <v>0</v>
      </c>
      <c r="EQ44" s="18">
        <f t="shared" si="7"/>
        <v>0</v>
      </c>
      <c r="ER44" s="58" t="s">
        <v>2080</v>
      </c>
      <c r="ES44" s="59">
        <v>43804</v>
      </c>
      <c r="ET44" s="18" t="s">
        <v>568</v>
      </c>
      <c r="EU44" s="18" t="s">
        <v>550</v>
      </c>
    </row>
    <row r="45" spans="1:151" ht="15.75" customHeight="1" x14ac:dyDescent="0.2">
      <c r="A45" s="5" t="s">
        <v>265</v>
      </c>
      <c r="B45" s="24" t="s">
        <v>549</v>
      </c>
      <c r="C45" s="26">
        <v>1</v>
      </c>
      <c r="D45" s="18" t="s">
        <v>571</v>
      </c>
      <c r="E45" s="18" t="s">
        <v>554</v>
      </c>
      <c r="F45" s="18" t="s">
        <v>553</v>
      </c>
      <c r="G45" s="18" t="s">
        <v>467</v>
      </c>
      <c r="H45" s="18" t="s">
        <v>468</v>
      </c>
      <c r="I45" s="18" t="s">
        <v>552</v>
      </c>
      <c r="J45" s="18" t="s">
        <v>363</v>
      </c>
      <c r="K45" s="18" t="s">
        <v>363</v>
      </c>
      <c r="L45" s="18" t="s">
        <v>363</v>
      </c>
      <c r="M45" s="18" t="s">
        <v>253</v>
      </c>
      <c r="N45" s="56">
        <v>74</v>
      </c>
      <c r="O45" s="18" t="s">
        <v>551</v>
      </c>
      <c r="P45" s="18" t="s">
        <v>466</v>
      </c>
      <c r="Q45" s="18" t="s">
        <v>254</v>
      </c>
      <c r="R45" s="24" t="s">
        <v>257</v>
      </c>
      <c r="S45" s="24" t="s">
        <v>257</v>
      </c>
      <c r="T45" s="26" t="s">
        <v>257</v>
      </c>
      <c r="U45" s="26" t="s">
        <v>257</v>
      </c>
      <c r="V45" s="26" t="s">
        <v>257</v>
      </c>
      <c r="W45" s="26" t="s">
        <v>257</v>
      </c>
      <c r="X45" s="18" t="s">
        <v>555</v>
      </c>
      <c r="Y45" s="18">
        <v>22.4</v>
      </c>
      <c r="Z45" s="18" t="s">
        <v>474</v>
      </c>
      <c r="AA45" s="18">
        <v>22.4</v>
      </c>
      <c r="AB45" s="57" t="s">
        <v>257</v>
      </c>
      <c r="AC45" s="18" t="s">
        <v>479</v>
      </c>
      <c r="AD45" s="18">
        <v>3</v>
      </c>
      <c r="AE45" s="18" t="s">
        <v>556</v>
      </c>
      <c r="AF45" s="18">
        <v>2.4</v>
      </c>
      <c r="AG45" s="18">
        <v>2.4</v>
      </c>
      <c r="AH45" s="18" t="s">
        <v>557</v>
      </c>
      <c r="AI45" s="18">
        <v>7</v>
      </c>
      <c r="AJ45" s="18" t="s">
        <v>522</v>
      </c>
      <c r="AK45" s="18">
        <v>7</v>
      </c>
      <c r="AL45" s="18" t="s">
        <v>558</v>
      </c>
      <c r="AM45" s="18" t="s">
        <v>267</v>
      </c>
      <c r="AN45" s="55">
        <v>0.77</v>
      </c>
      <c r="AO45" s="18" t="s">
        <v>559</v>
      </c>
      <c r="AP45" s="26" t="s">
        <v>560</v>
      </c>
      <c r="AQ45" s="18">
        <v>12</v>
      </c>
      <c r="AR45" s="18" t="s">
        <v>561</v>
      </c>
      <c r="AS45" s="55">
        <f t="shared" si="52"/>
        <v>0.75</v>
      </c>
      <c r="AT45" s="55">
        <v>0.79</v>
      </c>
      <c r="AU45" s="55">
        <f t="shared" si="53"/>
        <v>2.0000000000000018E-2</v>
      </c>
      <c r="AV45" s="62">
        <f t="shared" si="54"/>
        <v>2.0000000000000018E-2</v>
      </c>
      <c r="AW45" s="26" t="s">
        <v>481</v>
      </c>
      <c r="AX45" s="18">
        <v>7</v>
      </c>
      <c r="AY45" s="18" t="s">
        <v>522</v>
      </c>
      <c r="AZ45" s="5" t="s">
        <v>257</v>
      </c>
      <c r="BA45" s="5" t="s">
        <v>257</v>
      </c>
      <c r="BB45" s="18" t="s">
        <v>562</v>
      </c>
      <c r="BC45" s="18" t="s">
        <v>268</v>
      </c>
      <c r="BD45" s="55">
        <v>0.72</v>
      </c>
      <c r="BE45" s="18" t="s">
        <v>563</v>
      </c>
      <c r="BF45" s="26" t="s">
        <v>479</v>
      </c>
      <c r="BG45" s="18">
        <v>12</v>
      </c>
      <c r="BH45" s="18" t="s">
        <v>561</v>
      </c>
      <c r="BI45" s="55">
        <f t="shared" si="55"/>
        <v>0.67999999999999994</v>
      </c>
      <c r="BJ45" s="55">
        <v>0.76</v>
      </c>
      <c r="BK45" s="55">
        <f t="shared" si="56"/>
        <v>4.0000000000000036E-2</v>
      </c>
      <c r="BL45" s="62">
        <f t="shared" si="57"/>
        <v>4.0000000000000036E-2</v>
      </c>
      <c r="BM45" s="26" t="s">
        <v>481</v>
      </c>
      <c r="BN45" s="18">
        <v>7</v>
      </c>
      <c r="BO45" s="18" t="s">
        <v>522</v>
      </c>
      <c r="BP45" s="5" t="s">
        <v>257</v>
      </c>
      <c r="BQ45" s="5" t="s">
        <v>257</v>
      </c>
      <c r="BR45" s="18" t="s">
        <v>562</v>
      </c>
      <c r="BS45" s="18" t="s">
        <v>269</v>
      </c>
      <c r="BT45" s="63">
        <v>6.9000000000000006E-2</v>
      </c>
      <c r="BU45" s="18" t="s">
        <v>572</v>
      </c>
      <c r="BV45" s="26" t="s">
        <v>479</v>
      </c>
      <c r="BW45" s="18">
        <v>4</v>
      </c>
      <c r="BX45" s="18" t="s">
        <v>565</v>
      </c>
      <c r="BY45" s="63">
        <f t="shared" si="58"/>
        <v>5.7000000000000009E-2</v>
      </c>
      <c r="BZ45" s="63">
        <v>8.1000000000000003E-2</v>
      </c>
      <c r="CA45" s="63">
        <f t="shared" si="59"/>
        <v>1.1999999999999997E-2</v>
      </c>
      <c r="CB45" s="64">
        <f t="shared" si="60"/>
        <v>1.1999999999999997E-2</v>
      </c>
      <c r="CC45" s="26" t="s">
        <v>481</v>
      </c>
      <c r="CD45" s="18">
        <v>7</v>
      </c>
      <c r="CE45" s="18" t="s">
        <v>522</v>
      </c>
      <c r="CF45" s="5" t="s">
        <v>257</v>
      </c>
      <c r="CG45" s="5" t="s">
        <v>257</v>
      </c>
      <c r="CH45" s="18" t="s">
        <v>566</v>
      </c>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3"/>
      <c r="DP45" s="18">
        <v>1</v>
      </c>
      <c r="DQ45" s="18"/>
      <c r="DR45" s="18">
        <v>0</v>
      </c>
      <c r="DS45" s="18">
        <v>1</v>
      </c>
      <c r="DT45" s="18"/>
      <c r="DU45" s="18"/>
      <c r="DV45" s="18">
        <v>0</v>
      </c>
      <c r="DW45" s="18"/>
      <c r="DX45" s="18"/>
      <c r="DY45" s="18"/>
      <c r="DZ45" s="18">
        <v>0</v>
      </c>
      <c r="EA45" s="18"/>
      <c r="EB45" s="18"/>
      <c r="EC45" s="18"/>
      <c r="ED45" s="18"/>
      <c r="EE45" s="18">
        <v>0</v>
      </c>
      <c r="EF45" s="18">
        <v>0</v>
      </c>
      <c r="EG45" s="18">
        <v>0</v>
      </c>
      <c r="EH45" s="18" t="s">
        <v>567</v>
      </c>
      <c r="EI45" s="18" cm="1">
        <f t="array" ref="EI45">IF(SUMPRODUCT(--(DO45:DS45&lt;&gt;""))=0, 0,1)</f>
        <v>1</v>
      </c>
      <c r="EJ45" s="18" cm="1">
        <f t="array" ref="EJ45">IF(SUMPRODUCT(--(DT45:EG45&lt;&gt;""))=0, 0,1)</f>
        <v>1</v>
      </c>
      <c r="EK45" s="18" cm="1">
        <f t="array" ref="EK45">IF(SUMPRODUCT(--(EC45:EG45&lt;&gt;""))=0, 0,1)</f>
        <v>1</v>
      </c>
      <c r="EL45" s="18" cm="1">
        <f t="array" ref="EL45">IF(SUMPRODUCT(--(EE45:EG45&lt;&gt;""))=0, 0,1)</f>
        <v>1</v>
      </c>
      <c r="EM45" s="18">
        <f t="shared" si="3"/>
        <v>1</v>
      </c>
      <c r="EN45" s="18">
        <f t="shared" si="4"/>
        <v>1</v>
      </c>
      <c r="EO45" s="18">
        <f t="shared" si="5"/>
        <v>0</v>
      </c>
      <c r="EP45" s="18">
        <f t="shared" si="6"/>
        <v>0</v>
      </c>
      <c r="EQ45" s="18">
        <f t="shared" si="7"/>
        <v>0</v>
      </c>
      <c r="ER45" s="58" t="s">
        <v>2080</v>
      </c>
      <c r="ES45" s="59">
        <v>43804</v>
      </c>
      <c r="ET45" s="18" t="s">
        <v>568</v>
      </c>
      <c r="EU45" s="18" t="s">
        <v>550</v>
      </c>
    </row>
    <row r="46" spans="1:151" ht="15.75" customHeight="1" x14ac:dyDescent="0.2">
      <c r="A46" s="5" t="s">
        <v>265</v>
      </c>
      <c r="B46" s="24" t="s">
        <v>549</v>
      </c>
      <c r="C46" s="26">
        <v>1</v>
      </c>
      <c r="D46" s="18" t="s">
        <v>573</v>
      </c>
      <c r="E46" s="18" t="s">
        <v>554</v>
      </c>
      <c r="F46" s="18" t="s">
        <v>553</v>
      </c>
      <c r="G46" s="18" t="s">
        <v>467</v>
      </c>
      <c r="H46" s="18" t="s">
        <v>468</v>
      </c>
      <c r="I46" s="18" t="s">
        <v>552</v>
      </c>
      <c r="J46" s="18" t="s">
        <v>363</v>
      </c>
      <c r="K46" s="18" t="s">
        <v>363</v>
      </c>
      <c r="L46" s="18" t="s">
        <v>363</v>
      </c>
      <c r="M46" s="18" t="s">
        <v>253</v>
      </c>
      <c r="N46" s="56">
        <v>74</v>
      </c>
      <c r="O46" s="18" t="s">
        <v>551</v>
      </c>
      <c r="P46" s="18" t="s">
        <v>466</v>
      </c>
      <c r="Q46" s="18" t="s">
        <v>254</v>
      </c>
      <c r="R46" s="24" t="s">
        <v>257</v>
      </c>
      <c r="S46" s="24" t="s">
        <v>257</v>
      </c>
      <c r="T46" s="26" t="s">
        <v>257</v>
      </c>
      <c r="U46" s="26" t="s">
        <v>257</v>
      </c>
      <c r="V46" s="26" t="s">
        <v>257</v>
      </c>
      <c r="W46" s="26" t="s">
        <v>257</v>
      </c>
      <c r="X46" s="18" t="s">
        <v>555</v>
      </c>
      <c r="Y46" s="18">
        <v>39.6</v>
      </c>
      <c r="Z46" s="18" t="s">
        <v>474</v>
      </c>
      <c r="AA46" s="18">
        <v>39.6</v>
      </c>
      <c r="AB46" s="57" t="s">
        <v>257</v>
      </c>
      <c r="AC46" s="18" t="s">
        <v>479</v>
      </c>
      <c r="AD46" s="18">
        <v>3</v>
      </c>
      <c r="AE46" s="18" t="s">
        <v>556</v>
      </c>
      <c r="AF46" s="18">
        <v>2.2999999999999998</v>
      </c>
      <c r="AG46" s="18">
        <v>2.2999999999999998</v>
      </c>
      <c r="AH46" s="18" t="s">
        <v>557</v>
      </c>
      <c r="AI46" s="18">
        <v>7</v>
      </c>
      <c r="AJ46" s="18" t="s">
        <v>522</v>
      </c>
      <c r="AK46" s="18">
        <v>7</v>
      </c>
      <c r="AL46" s="18" t="s">
        <v>558</v>
      </c>
      <c r="AM46" s="18" t="s">
        <v>267</v>
      </c>
      <c r="AN46" s="55">
        <v>0.76</v>
      </c>
      <c r="AO46" s="18" t="s">
        <v>559</v>
      </c>
      <c r="AP46" s="26" t="s">
        <v>560</v>
      </c>
      <c r="AQ46" s="18">
        <v>12</v>
      </c>
      <c r="AR46" s="18" t="s">
        <v>561</v>
      </c>
      <c r="AS46" s="55">
        <f t="shared" si="52"/>
        <v>0.72</v>
      </c>
      <c r="AT46" s="55">
        <v>0.8</v>
      </c>
      <c r="AU46" s="55">
        <f t="shared" si="53"/>
        <v>4.0000000000000036E-2</v>
      </c>
      <c r="AV46" s="62">
        <f t="shared" si="54"/>
        <v>4.0000000000000036E-2</v>
      </c>
      <c r="AW46" s="26" t="s">
        <v>481</v>
      </c>
      <c r="AX46" s="18">
        <v>7</v>
      </c>
      <c r="AY46" s="18" t="s">
        <v>522</v>
      </c>
      <c r="AZ46" s="5" t="s">
        <v>257</v>
      </c>
      <c r="BA46" s="5" t="s">
        <v>257</v>
      </c>
      <c r="BB46" s="18" t="s">
        <v>562</v>
      </c>
      <c r="BC46" s="18" t="s">
        <v>268</v>
      </c>
      <c r="BD46" s="55">
        <v>0.72</v>
      </c>
      <c r="BE46" s="18" t="s">
        <v>563</v>
      </c>
      <c r="BF46" s="26" t="s">
        <v>479</v>
      </c>
      <c r="BG46" s="18">
        <v>12</v>
      </c>
      <c r="BH46" s="18" t="s">
        <v>561</v>
      </c>
      <c r="BI46" s="55">
        <f t="shared" si="55"/>
        <v>0.65999999999999992</v>
      </c>
      <c r="BJ46" s="55">
        <v>0.78</v>
      </c>
      <c r="BK46" s="55">
        <f t="shared" si="56"/>
        <v>6.0000000000000053E-2</v>
      </c>
      <c r="BL46" s="62">
        <f t="shared" si="57"/>
        <v>6.0000000000000053E-2</v>
      </c>
      <c r="BM46" s="26" t="s">
        <v>481</v>
      </c>
      <c r="BN46" s="18">
        <v>7</v>
      </c>
      <c r="BO46" s="18" t="s">
        <v>522</v>
      </c>
      <c r="BP46" s="5" t="s">
        <v>257</v>
      </c>
      <c r="BQ46" s="5" t="s">
        <v>257</v>
      </c>
      <c r="BR46" s="18" t="s">
        <v>562</v>
      </c>
      <c r="BS46" s="18" t="s">
        <v>269</v>
      </c>
      <c r="BT46" s="63">
        <v>7.3999999999999996E-2</v>
      </c>
      <c r="BU46" s="18" t="s">
        <v>574</v>
      </c>
      <c r="BV46" s="26" t="s">
        <v>479</v>
      </c>
      <c r="BW46" s="18">
        <v>4</v>
      </c>
      <c r="BX46" s="18" t="s">
        <v>565</v>
      </c>
      <c r="BY46" s="63">
        <f t="shared" si="58"/>
        <v>4.8999999999999988E-2</v>
      </c>
      <c r="BZ46" s="63">
        <v>9.9000000000000005E-2</v>
      </c>
      <c r="CA46" s="63">
        <f t="shared" si="59"/>
        <v>2.5000000000000008E-2</v>
      </c>
      <c r="CB46" s="64">
        <f t="shared" si="60"/>
        <v>2.5000000000000008E-2</v>
      </c>
      <c r="CC46" s="26" t="s">
        <v>481</v>
      </c>
      <c r="CD46" s="18">
        <v>7</v>
      </c>
      <c r="CE46" s="18" t="s">
        <v>522</v>
      </c>
      <c r="CF46" s="5" t="s">
        <v>257</v>
      </c>
      <c r="CG46" s="5" t="s">
        <v>257</v>
      </c>
      <c r="CH46" s="18" t="s">
        <v>566</v>
      </c>
      <c r="CI46" s="18"/>
      <c r="CJ46" s="18"/>
      <c r="CK46" s="18"/>
      <c r="CL46" s="18"/>
      <c r="CM46" s="18"/>
      <c r="CN46" s="18"/>
      <c r="CO46" s="18"/>
      <c r="CP46" s="18"/>
      <c r="CQ46" s="18"/>
      <c r="CR46" s="18"/>
      <c r="CS46" s="18"/>
      <c r="CT46" s="18"/>
      <c r="CU46" s="18"/>
      <c r="CV46" s="18"/>
      <c r="CW46" s="18"/>
      <c r="CX46" s="18"/>
      <c r="CY46" s="18"/>
      <c r="CZ46" s="18"/>
      <c r="DA46" s="18"/>
      <c r="DB46" s="18"/>
      <c r="DC46" s="18"/>
      <c r="DD46" s="18"/>
      <c r="DE46" s="18"/>
      <c r="DF46" s="18"/>
      <c r="DG46" s="18"/>
      <c r="DH46" s="18"/>
      <c r="DI46" s="18"/>
      <c r="DJ46" s="18"/>
      <c r="DK46" s="18"/>
      <c r="DL46" s="18"/>
      <c r="DM46" s="18"/>
      <c r="DN46" s="18"/>
      <c r="DO46" s="3"/>
      <c r="DP46" s="18">
        <v>1</v>
      </c>
      <c r="DQ46" s="18"/>
      <c r="DR46" s="18">
        <v>0</v>
      </c>
      <c r="DS46" s="18">
        <v>1</v>
      </c>
      <c r="DT46" s="18"/>
      <c r="DU46" s="18"/>
      <c r="DV46" s="18">
        <v>0</v>
      </c>
      <c r="DW46" s="18"/>
      <c r="DX46" s="18"/>
      <c r="DY46" s="18"/>
      <c r="DZ46" s="18">
        <v>0</v>
      </c>
      <c r="EA46" s="18"/>
      <c r="EB46" s="18"/>
      <c r="EC46" s="18"/>
      <c r="ED46" s="18"/>
      <c r="EE46" s="18">
        <v>0</v>
      </c>
      <c r="EF46" s="18">
        <v>0</v>
      </c>
      <c r="EG46" s="18">
        <v>0</v>
      </c>
      <c r="EH46" s="18" t="s">
        <v>567</v>
      </c>
      <c r="EI46" s="18" cm="1">
        <f t="array" ref="EI46">IF(SUMPRODUCT(--(DO46:DS46&lt;&gt;""))=0, 0,1)</f>
        <v>1</v>
      </c>
      <c r="EJ46" s="18" cm="1">
        <f t="array" ref="EJ46">IF(SUMPRODUCT(--(DT46:EG46&lt;&gt;""))=0, 0,1)</f>
        <v>1</v>
      </c>
      <c r="EK46" s="18" cm="1">
        <f t="array" ref="EK46">IF(SUMPRODUCT(--(EC46:EG46&lt;&gt;""))=0, 0,1)</f>
        <v>1</v>
      </c>
      <c r="EL46" s="18" cm="1">
        <f t="array" ref="EL46">IF(SUMPRODUCT(--(EE46:EG46&lt;&gt;""))=0, 0,1)</f>
        <v>1</v>
      </c>
      <c r="EM46" s="18">
        <f t="shared" si="3"/>
        <v>1</v>
      </c>
      <c r="EN46" s="18">
        <f t="shared" si="4"/>
        <v>1</v>
      </c>
      <c r="EO46" s="18">
        <f t="shared" si="5"/>
        <v>0</v>
      </c>
      <c r="EP46" s="18">
        <f t="shared" si="6"/>
        <v>0</v>
      </c>
      <c r="EQ46" s="18">
        <f t="shared" si="7"/>
        <v>0</v>
      </c>
      <c r="ER46" s="58" t="s">
        <v>2080</v>
      </c>
      <c r="ES46" s="59">
        <v>43804</v>
      </c>
      <c r="ET46" s="18" t="s">
        <v>568</v>
      </c>
      <c r="EU46" s="18" t="s">
        <v>550</v>
      </c>
    </row>
    <row r="47" spans="1:151" ht="15.75" customHeight="1" x14ac:dyDescent="0.2">
      <c r="A47" s="5" t="s">
        <v>265</v>
      </c>
      <c r="B47" s="24" t="s">
        <v>549</v>
      </c>
      <c r="C47" s="26">
        <v>1</v>
      </c>
      <c r="D47" s="18" t="s">
        <v>515</v>
      </c>
      <c r="E47" s="18" t="s">
        <v>554</v>
      </c>
      <c r="F47" s="18" t="s">
        <v>553</v>
      </c>
      <c r="G47" s="18" t="s">
        <v>575</v>
      </c>
      <c r="H47" s="18" t="s">
        <v>576</v>
      </c>
      <c r="I47" s="18" t="s">
        <v>577</v>
      </c>
      <c r="J47" s="18" t="s">
        <v>363</v>
      </c>
      <c r="K47" s="18" t="s">
        <v>363</v>
      </c>
      <c r="L47" s="18" t="s">
        <v>363</v>
      </c>
      <c r="M47" s="18" t="s">
        <v>253</v>
      </c>
      <c r="N47" s="56">
        <v>74</v>
      </c>
      <c r="O47" s="18" t="s">
        <v>551</v>
      </c>
      <c r="P47" s="18" t="s">
        <v>466</v>
      </c>
      <c r="Q47" s="18" t="s">
        <v>254</v>
      </c>
      <c r="R47" s="24" t="s">
        <v>257</v>
      </c>
      <c r="S47" s="24" t="s">
        <v>257</v>
      </c>
      <c r="T47" s="26" t="s">
        <v>257</v>
      </c>
      <c r="U47" s="26" t="s">
        <v>257</v>
      </c>
      <c r="V47" s="26" t="s">
        <v>257</v>
      </c>
      <c r="W47" s="26" t="s">
        <v>257</v>
      </c>
      <c r="X47" s="18" t="s">
        <v>555</v>
      </c>
      <c r="Y47" s="18">
        <v>0.05</v>
      </c>
      <c r="Z47" s="18" t="s">
        <v>474</v>
      </c>
      <c r="AA47" s="18">
        <v>0.05</v>
      </c>
      <c r="AB47" s="57" t="s">
        <v>257</v>
      </c>
      <c r="AC47" s="18" t="s">
        <v>479</v>
      </c>
      <c r="AD47" s="18">
        <v>3</v>
      </c>
      <c r="AE47" s="18" t="s">
        <v>556</v>
      </c>
      <c r="AF47" s="18">
        <v>0.03</v>
      </c>
      <c r="AG47" s="18">
        <v>0.03</v>
      </c>
      <c r="AH47" s="18" t="s">
        <v>557</v>
      </c>
      <c r="AI47" s="18">
        <v>7</v>
      </c>
      <c r="AJ47" s="18" t="s">
        <v>522</v>
      </c>
      <c r="AK47" s="18">
        <v>7</v>
      </c>
      <c r="AL47" s="18" t="s">
        <v>558</v>
      </c>
      <c r="AM47" s="18" t="s">
        <v>267</v>
      </c>
      <c r="AN47" s="55">
        <v>0.77</v>
      </c>
      <c r="AO47" s="18" t="s">
        <v>559</v>
      </c>
      <c r="AP47" s="26" t="s">
        <v>560</v>
      </c>
      <c r="AQ47" s="18">
        <v>12</v>
      </c>
      <c r="AR47" s="18" t="s">
        <v>561</v>
      </c>
      <c r="AS47" s="55">
        <f t="shared" si="52"/>
        <v>0.74</v>
      </c>
      <c r="AT47" s="55">
        <v>0.8</v>
      </c>
      <c r="AU47" s="55">
        <f t="shared" si="53"/>
        <v>3.0000000000000027E-2</v>
      </c>
      <c r="AV47" s="62">
        <f t="shared" si="54"/>
        <v>3.0000000000000027E-2</v>
      </c>
      <c r="AW47" s="26" t="s">
        <v>481</v>
      </c>
      <c r="AX47" s="18">
        <v>7</v>
      </c>
      <c r="AY47" s="18" t="s">
        <v>522</v>
      </c>
      <c r="AZ47" s="5" t="s">
        <v>257</v>
      </c>
      <c r="BA47" s="5" t="s">
        <v>257</v>
      </c>
      <c r="BB47" s="18" t="s">
        <v>562</v>
      </c>
      <c r="BC47" s="18" t="s">
        <v>268</v>
      </c>
      <c r="BD47" s="55">
        <v>0.66</v>
      </c>
      <c r="BE47" s="18" t="s">
        <v>563</v>
      </c>
      <c r="BF47" s="26" t="s">
        <v>479</v>
      </c>
      <c r="BG47" s="18">
        <v>12</v>
      </c>
      <c r="BH47" s="18" t="s">
        <v>561</v>
      </c>
      <c r="BI47" s="55">
        <f t="shared" si="55"/>
        <v>0.6100000000000001</v>
      </c>
      <c r="BJ47" s="55">
        <v>0.71</v>
      </c>
      <c r="BK47" s="55">
        <f t="shared" si="56"/>
        <v>4.9999999999999933E-2</v>
      </c>
      <c r="BL47" s="62">
        <f t="shared" si="57"/>
        <v>4.9999999999999933E-2</v>
      </c>
      <c r="BM47" s="26" t="s">
        <v>481</v>
      </c>
      <c r="BN47" s="18">
        <v>7</v>
      </c>
      <c r="BO47" s="18" t="s">
        <v>522</v>
      </c>
      <c r="BP47" s="5" t="s">
        <v>257</v>
      </c>
      <c r="BQ47" s="5" t="s">
        <v>257</v>
      </c>
      <c r="BR47" s="18" t="s">
        <v>562</v>
      </c>
      <c r="BS47" s="18" t="s">
        <v>269</v>
      </c>
      <c r="BT47" s="63">
        <v>5.8000000000000003E-2</v>
      </c>
      <c r="BU47" s="18" t="s">
        <v>578</v>
      </c>
      <c r="BV47" s="26" t="s">
        <v>479</v>
      </c>
      <c r="BW47" s="18">
        <v>4</v>
      </c>
      <c r="BX47" s="18" t="s">
        <v>565</v>
      </c>
      <c r="BY47" s="63">
        <f t="shared" si="58"/>
        <v>3.8000000000000006E-2</v>
      </c>
      <c r="BZ47" s="63">
        <v>7.8E-2</v>
      </c>
      <c r="CA47" s="63">
        <f t="shared" si="59"/>
        <v>1.9999999999999997E-2</v>
      </c>
      <c r="CB47" s="64">
        <f t="shared" si="60"/>
        <v>1.9999999999999997E-2</v>
      </c>
      <c r="CC47" s="26" t="s">
        <v>481</v>
      </c>
      <c r="CD47" s="18">
        <v>7</v>
      </c>
      <c r="CE47" s="18" t="s">
        <v>522</v>
      </c>
      <c r="CF47" s="5" t="s">
        <v>257</v>
      </c>
      <c r="CG47" s="5" t="s">
        <v>257</v>
      </c>
      <c r="CH47" s="18" t="s">
        <v>566</v>
      </c>
      <c r="CI47" s="18"/>
      <c r="CJ47" s="18"/>
      <c r="CK47" s="18"/>
      <c r="CL47" s="18"/>
      <c r="CM47" s="18"/>
      <c r="CN47" s="18"/>
      <c r="CO47" s="18"/>
      <c r="CP47" s="18"/>
      <c r="CQ47" s="18"/>
      <c r="CR47" s="18"/>
      <c r="CS47" s="18"/>
      <c r="CT47" s="18"/>
      <c r="CU47" s="18"/>
      <c r="CV47" s="18"/>
      <c r="CW47" s="18"/>
      <c r="CX47" s="18"/>
      <c r="CY47" s="18"/>
      <c r="CZ47" s="18"/>
      <c r="DA47" s="18"/>
      <c r="DB47" s="18"/>
      <c r="DC47" s="18"/>
      <c r="DD47" s="18"/>
      <c r="DE47" s="18"/>
      <c r="DF47" s="18"/>
      <c r="DG47" s="18"/>
      <c r="DH47" s="18"/>
      <c r="DI47" s="18"/>
      <c r="DJ47" s="18"/>
      <c r="DK47" s="18"/>
      <c r="DL47" s="18"/>
      <c r="DM47" s="18"/>
      <c r="DN47" s="18"/>
      <c r="DO47" s="3"/>
      <c r="DP47" s="18">
        <v>0</v>
      </c>
      <c r="DQ47" s="18"/>
      <c r="DR47" s="18">
        <v>0</v>
      </c>
      <c r="DS47" s="18">
        <v>0</v>
      </c>
      <c r="DT47" s="18"/>
      <c r="DU47" s="18"/>
      <c r="DV47" s="18">
        <v>0</v>
      </c>
      <c r="DW47" s="18"/>
      <c r="DX47" s="18"/>
      <c r="DY47" s="18"/>
      <c r="DZ47" s="18">
        <v>0</v>
      </c>
      <c r="EA47" s="18"/>
      <c r="EB47" s="18"/>
      <c r="EC47" s="18"/>
      <c r="ED47" s="18"/>
      <c r="EE47" s="18">
        <v>0</v>
      </c>
      <c r="EF47" s="18">
        <v>0</v>
      </c>
      <c r="EG47" s="18">
        <v>0</v>
      </c>
      <c r="EH47" s="18" t="s">
        <v>567</v>
      </c>
      <c r="EI47" s="18" cm="1">
        <f t="array" ref="EI47">IF(SUMPRODUCT(--(DO47:DS47&lt;&gt;""))=0, 0,1)</f>
        <v>1</v>
      </c>
      <c r="EJ47" s="18" cm="1">
        <f t="array" ref="EJ47">IF(SUMPRODUCT(--(DT47:EG47&lt;&gt;""))=0, 0,1)</f>
        <v>1</v>
      </c>
      <c r="EK47" s="18" cm="1">
        <f t="array" ref="EK47">IF(SUMPRODUCT(--(EC47:EG47&lt;&gt;""))=0, 0,1)</f>
        <v>1</v>
      </c>
      <c r="EL47" s="18" cm="1">
        <f t="array" ref="EL47">IF(SUMPRODUCT(--(EE47:EG47&lt;&gt;""))=0, 0,1)</f>
        <v>1</v>
      </c>
      <c r="EM47" s="18">
        <f t="shared" si="3"/>
        <v>0</v>
      </c>
      <c r="EN47" s="18">
        <f t="shared" si="4"/>
        <v>0</v>
      </c>
      <c r="EO47" s="18">
        <f t="shared" si="5"/>
        <v>0</v>
      </c>
      <c r="EP47" s="18">
        <f t="shared" si="6"/>
        <v>0</v>
      </c>
      <c r="EQ47" s="18">
        <f t="shared" si="7"/>
        <v>0</v>
      </c>
      <c r="ER47" s="58" t="s">
        <v>2080</v>
      </c>
      <c r="ES47" s="59">
        <v>43804</v>
      </c>
      <c r="ET47" s="18" t="s">
        <v>568</v>
      </c>
      <c r="EU47" s="18" t="s">
        <v>550</v>
      </c>
    </row>
    <row r="48" spans="1:151" ht="15.75" customHeight="1" x14ac:dyDescent="0.2">
      <c r="A48" s="5" t="s">
        <v>265</v>
      </c>
      <c r="B48" s="24" t="s">
        <v>549</v>
      </c>
      <c r="C48" s="26">
        <v>1</v>
      </c>
      <c r="D48" s="18" t="s">
        <v>569</v>
      </c>
      <c r="E48" s="18" t="s">
        <v>554</v>
      </c>
      <c r="F48" s="18" t="s">
        <v>553</v>
      </c>
      <c r="G48" s="18" t="s">
        <v>575</v>
      </c>
      <c r="H48" s="18" t="s">
        <v>576</v>
      </c>
      <c r="I48" s="18" t="s">
        <v>577</v>
      </c>
      <c r="J48" s="18" t="s">
        <v>363</v>
      </c>
      <c r="K48" s="18" t="s">
        <v>363</v>
      </c>
      <c r="L48" s="18" t="s">
        <v>363</v>
      </c>
      <c r="M48" s="18" t="s">
        <v>253</v>
      </c>
      <c r="N48" s="56">
        <v>74</v>
      </c>
      <c r="O48" s="18" t="s">
        <v>551</v>
      </c>
      <c r="P48" s="18" t="s">
        <v>466</v>
      </c>
      <c r="Q48" s="18" t="s">
        <v>254</v>
      </c>
      <c r="R48" s="24" t="s">
        <v>257</v>
      </c>
      <c r="S48" s="24" t="s">
        <v>257</v>
      </c>
      <c r="T48" s="26" t="s">
        <v>257</v>
      </c>
      <c r="U48" s="26" t="s">
        <v>257</v>
      </c>
      <c r="V48" s="26" t="s">
        <v>257</v>
      </c>
      <c r="W48" s="26" t="s">
        <v>257</v>
      </c>
      <c r="X48" s="18" t="s">
        <v>555</v>
      </c>
      <c r="Y48" s="18">
        <v>10.8</v>
      </c>
      <c r="Z48" s="18" t="s">
        <v>474</v>
      </c>
      <c r="AA48" s="18">
        <v>10.8</v>
      </c>
      <c r="AB48" s="57" t="s">
        <v>257</v>
      </c>
      <c r="AC48" s="18" t="s">
        <v>479</v>
      </c>
      <c r="AD48" s="18">
        <v>3</v>
      </c>
      <c r="AE48" s="18" t="s">
        <v>556</v>
      </c>
      <c r="AF48" s="18">
        <v>3.7</v>
      </c>
      <c r="AG48" s="18">
        <v>3.7</v>
      </c>
      <c r="AH48" s="18" t="s">
        <v>557</v>
      </c>
      <c r="AI48" s="18">
        <v>7</v>
      </c>
      <c r="AJ48" s="18" t="s">
        <v>522</v>
      </c>
      <c r="AK48" s="18">
        <v>7</v>
      </c>
      <c r="AL48" s="18" t="s">
        <v>558</v>
      </c>
      <c r="AM48" s="18" t="s">
        <v>267</v>
      </c>
      <c r="AN48" s="55">
        <v>0.77</v>
      </c>
      <c r="AO48" s="18" t="s">
        <v>559</v>
      </c>
      <c r="AP48" s="26" t="s">
        <v>560</v>
      </c>
      <c r="AQ48" s="18">
        <v>12</v>
      </c>
      <c r="AR48" s="18" t="s">
        <v>561</v>
      </c>
      <c r="AS48" s="55">
        <f t="shared" si="52"/>
        <v>0.74</v>
      </c>
      <c r="AT48" s="55">
        <v>0.8</v>
      </c>
      <c r="AU48" s="55">
        <f t="shared" si="53"/>
        <v>3.0000000000000027E-2</v>
      </c>
      <c r="AV48" s="62">
        <f t="shared" si="54"/>
        <v>3.0000000000000027E-2</v>
      </c>
      <c r="AW48" s="26" t="s">
        <v>481</v>
      </c>
      <c r="AX48" s="18">
        <v>7</v>
      </c>
      <c r="AY48" s="18" t="s">
        <v>522</v>
      </c>
      <c r="AZ48" s="5" t="s">
        <v>257</v>
      </c>
      <c r="BA48" s="5" t="s">
        <v>257</v>
      </c>
      <c r="BB48" s="18" t="s">
        <v>562</v>
      </c>
      <c r="BC48" s="18" t="s">
        <v>268</v>
      </c>
      <c r="BD48" s="55">
        <v>0.67</v>
      </c>
      <c r="BE48" s="18" t="s">
        <v>563</v>
      </c>
      <c r="BF48" s="26" t="s">
        <v>479</v>
      </c>
      <c r="BG48" s="18">
        <v>12</v>
      </c>
      <c r="BH48" s="18" t="s">
        <v>561</v>
      </c>
      <c r="BI48" s="55">
        <f t="shared" si="55"/>
        <v>0.62000000000000011</v>
      </c>
      <c r="BJ48" s="55">
        <v>0.72</v>
      </c>
      <c r="BK48" s="55">
        <f t="shared" si="56"/>
        <v>4.9999999999999933E-2</v>
      </c>
      <c r="BL48" s="62">
        <f t="shared" si="57"/>
        <v>4.9999999999999933E-2</v>
      </c>
      <c r="BM48" s="26" t="s">
        <v>481</v>
      </c>
      <c r="BN48" s="18">
        <v>7</v>
      </c>
      <c r="BO48" s="18" t="s">
        <v>522</v>
      </c>
      <c r="BP48" s="5" t="s">
        <v>257</v>
      </c>
      <c r="BQ48" s="5" t="s">
        <v>257</v>
      </c>
      <c r="BR48" s="18" t="s">
        <v>562</v>
      </c>
      <c r="BS48" s="18" t="s">
        <v>269</v>
      </c>
      <c r="BT48" s="63">
        <v>0.06</v>
      </c>
      <c r="BU48" s="18" t="s">
        <v>579</v>
      </c>
      <c r="BV48" s="26" t="s">
        <v>479</v>
      </c>
      <c r="BW48" s="18">
        <v>4</v>
      </c>
      <c r="BX48" s="18" t="s">
        <v>565</v>
      </c>
      <c r="BY48" s="63">
        <f t="shared" si="58"/>
        <v>4.4999999999999998E-2</v>
      </c>
      <c r="BZ48" s="63">
        <v>7.4999999999999997E-2</v>
      </c>
      <c r="CA48" s="63">
        <f t="shared" si="59"/>
        <v>1.4999999999999999E-2</v>
      </c>
      <c r="CB48" s="64">
        <f t="shared" si="60"/>
        <v>1.4999999999999999E-2</v>
      </c>
      <c r="CC48" s="26" t="s">
        <v>481</v>
      </c>
      <c r="CD48" s="18">
        <v>7</v>
      </c>
      <c r="CE48" s="18" t="s">
        <v>522</v>
      </c>
      <c r="CF48" s="5" t="s">
        <v>257</v>
      </c>
      <c r="CG48" s="5" t="s">
        <v>257</v>
      </c>
      <c r="CH48" s="18" t="s">
        <v>566</v>
      </c>
      <c r="CI48" s="18"/>
      <c r="CJ48" s="18"/>
      <c r="CK48" s="18"/>
      <c r="CL48" s="18"/>
      <c r="CM48" s="18"/>
      <c r="CN48" s="18"/>
      <c r="CO48" s="18"/>
      <c r="CP48" s="18"/>
      <c r="CQ48" s="18"/>
      <c r="CR48" s="18"/>
      <c r="CS48" s="18"/>
      <c r="CT48" s="18"/>
      <c r="CU48" s="18"/>
      <c r="CV48" s="18"/>
      <c r="CW48" s="18"/>
      <c r="CX48" s="18"/>
      <c r="CY48" s="18"/>
      <c r="CZ48" s="18"/>
      <c r="DA48" s="18"/>
      <c r="DB48" s="18"/>
      <c r="DC48" s="18"/>
      <c r="DD48" s="18"/>
      <c r="DE48" s="18"/>
      <c r="DF48" s="18"/>
      <c r="DG48" s="18"/>
      <c r="DH48" s="18"/>
      <c r="DI48" s="18"/>
      <c r="DJ48" s="18"/>
      <c r="DK48" s="18"/>
      <c r="DL48" s="18"/>
      <c r="DM48" s="18"/>
      <c r="DN48" s="18"/>
      <c r="DO48" s="3"/>
      <c r="DP48" s="18">
        <v>1</v>
      </c>
      <c r="DQ48" s="18"/>
      <c r="DR48" s="18">
        <v>1</v>
      </c>
      <c r="DS48" s="18">
        <v>1</v>
      </c>
      <c r="DT48" s="18"/>
      <c r="DU48" s="18"/>
      <c r="DV48" s="18">
        <v>0</v>
      </c>
      <c r="DW48" s="18"/>
      <c r="DX48" s="18"/>
      <c r="DY48" s="18"/>
      <c r="DZ48" s="18">
        <v>0</v>
      </c>
      <c r="EA48" s="18"/>
      <c r="EB48" s="18"/>
      <c r="EC48" s="18"/>
      <c r="ED48" s="18"/>
      <c r="EE48" s="18">
        <v>0</v>
      </c>
      <c r="EF48" s="18">
        <v>0</v>
      </c>
      <c r="EG48" s="18">
        <v>0</v>
      </c>
      <c r="EH48" s="18" t="s">
        <v>567</v>
      </c>
      <c r="EI48" s="18" cm="1">
        <f t="array" ref="EI48">IF(SUMPRODUCT(--(DO48:DS48&lt;&gt;""))=0, 0,1)</f>
        <v>1</v>
      </c>
      <c r="EJ48" s="18" cm="1">
        <f t="array" ref="EJ48">IF(SUMPRODUCT(--(DT48:EG48&lt;&gt;""))=0, 0,1)</f>
        <v>1</v>
      </c>
      <c r="EK48" s="18" cm="1">
        <f t="array" ref="EK48">IF(SUMPRODUCT(--(EC48:EG48&lt;&gt;""))=0, 0,1)</f>
        <v>1</v>
      </c>
      <c r="EL48" s="18" cm="1">
        <f t="array" ref="EL48">IF(SUMPRODUCT(--(EE48:EG48&lt;&gt;""))=0, 0,1)</f>
        <v>1</v>
      </c>
      <c r="EM48" s="18">
        <f t="shared" si="3"/>
        <v>1</v>
      </c>
      <c r="EN48" s="18">
        <f t="shared" si="4"/>
        <v>1</v>
      </c>
      <c r="EO48" s="18">
        <f t="shared" si="5"/>
        <v>0</v>
      </c>
      <c r="EP48" s="18">
        <f t="shared" si="6"/>
        <v>0</v>
      </c>
      <c r="EQ48" s="18">
        <f t="shared" si="7"/>
        <v>0</v>
      </c>
      <c r="ER48" s="58" t="s">
        <v>2080</v>
      </c>
      <c r="ES48" s="59">
        <v>43804</v>
      </c>
      <c r="ET48" s="18" t="s">
        <v>568</v>
      </c>
      <c r="EU48" s="18" t="s">
        <v>550</v>
      </c>
    </row>
    <row r="49" spans="1:151" ht="15.75" customHeight="1" x14ac:dyDescent="0.2">
      <c r="A49" s="5" t="s">
        <v>265</v>
      </c>
      <c r="B49" s="24" t="s">
        <v>549</v>
      </c>
      <c r="C49" s="26">
        <v>1</v>
      </c>
      <c r="D49" s="18" t="s">
        <v>571</v>
      </c>
      <c r="E49" s="18" t="s">
        <v>554</v>
      </c>
      <c r="F49" s="18" t="s">
        <v>553</v>
      </c>
      <c r="G49" s="18" t="s">
        <v>575</v>
      </c>
      <c r="H49" s="18" t="s">
        <v>576</v>
      </c>
      <c r="I49" s="18" t="s">
        <v>577</v>
      </c>
      <c r="J49" s="18" t="s">
        <v>363</v>
      </c>
      <c r="K49" s="18" t="s">
        <v>363</v>
      </c>
      <c r="L49" s="18" t="s">
        <v>363</v>
      </c>
      <c r="M49" s="18" t="s">
        <v>253</v>
      </c>
      <c r="N49" s="56">
        <v>74</v>
      </c>
      <c r="O49" s="18" t="s">
        <v>551</v>
      </c>
      <c r="P49" s="18" t="s">
        <v>466</v>
      </c>
      <c r="Q49" s="18" t="s">
        <v>254</v>
      </c>
      <c r="R49" s="24" t="s">
        <v>257</v>
      </c>
      <c r="S49" s="24" t="s">
        <v>257</v>
      </c>
      <c r="T49" s="26" t="s">
        <v>257</v>
      </c>
      <c r="U49" s="26" t="s">
        <v>257</v>
      </c>
      <c r="V49" s="26" t="s">
        <v>257</v>
      </c>
      <c r="W49" s="26" t="s">
        <v>257</v>
      </c>
      <c r="X49" s="18" t="s">
        <v>555</v>
      </c>
      <c r="Y49" s="18">
        <v>22.4</v>
      </c>
      <c r="Z49" s="18" t="s">
        <v>474</v>
      </c>
      <c r="AA49" s="18">
        <v>22.4</v>
      </c>
      <c r="AB49" s="57" t="s">
        <v>257</v>
      </c>
      <c r="AC49" s="18" t="s">
        <v>479</v>
      </c>
      <c r="AD49" s="18">
        <v>3</v>
      </c>
      <c r="AE49" s="18" t="s">
        <v>556</v>
      </c>
      <c r="AF49" s="18">
        <v>2.4</v>
      </c>
      <c r="AG49" s="18">
        <v>2.4</v>
      </c>
      <c r="AH49" s="18" t="s">
        <v>557</v>
      </c>
      <c r="AI49" s="18">
        <v>7</v>
      </c>
      <c r="AJ49" s="18" t="s">
        <v>522</v>
      </c>
      <c r="AK49" s="18">
        <v>7</v>
      </c>
      <c r="AL49" s="18" t="s">
        <v>558</v>
      </c>
      <c r="AM49" s="18" t="s">
        <v>267</v>
      </c>
      <c r="AN49" s="55">
        <v>0.77</v>
      </c>
      <c r="AO49" s="18" t="s">
        <v>559</v>
      </c>
      <c r="AP49" s="26" t="s">
        <v>560</v>
      </c>
      <c r="AQ49" s="18">
        <v>12</v>
      </c>
      <c r="AR49" s="18" t="s">
        <v>561</v>
      </c>
      <c r="AS49" s="55">
        <f t="shared" si="52"/>
        <v>0.75</v>
      </c>
      <c r="AT49" s="55">
        <v>0.79</v>
      </c>
      <c r="AU49" s="55">
        <f t="shared" si="53"/>
        <v>2.0000000000000018E-2</v>
      </c>
      <c r="AV49" s="62">
        <f t="shared" si="54"/>
        <v>2.0000000000000018E-2</v>
      </c>
      <c r="AW49" s="26" t="s">
        <v>481</v>
      </c>
      <c r="AX49" s="18">
        <v>7</v>
      </c>
      <c r="AY49" s="18" t="s">
        <v>522</v>
      </c>
      <c r="AZ49" s="5" t="s">
        <v>257</v>
      </c>
      <c r="BA49" s="5" t="s">
        <v>257</v>
      </c>
      <c r="BB49" s="18" t="s">
        <v>562</v>
      </c>
      <c r="BC49" s="18" t="s">
        <v>268</v>
      </c>
      <c r="BD49" s="55">
        <v>0.67</v>
      </c>
      <c r="BE49" s="18" t="s">
        <v>563</v>
      </c>
      <c r="BF49" s="26" t="s">
        <v>479</v>
      </c>
      <c r="BG49" s="18">
        <v>12</v>
      </c>
      <c r="BH49" s="18" t="s">
        <v>561</v>
      </c>
      <c r="BI49" s="55">
        <f t="shared" si="55"/>
        <v>0.6100000000000001</v>
      </c>
      <c r="BJ49" s="55">
        <v>0.73</v>
      </c>
      <c r="BK49" s="55">
        <f t="shared" si="56"/>
        <v>5.9999999999999942E-2</v>
      </c>
      <c r="BL49" s="62">
        <f t="shared" si="57"/>
        <v>5.9999999999999942E-2</v>
      </c>
      <c r="BM49" s="26" t="s">
        <v>481</v>
      </c>
      <c r="BN49" s="18">
        <v>7</v>
      </c>
      <c r="BO49" s="18" t="s">
        <v>522</v>
      </c>
      <c r="BP49" s="5" t="s">
        <v>257</v>
      </c>
      <c r="BQ49" s="5" t="s">
        <v>257</v>
      </c>
      <c r="BR49" s="18" t="s">
        <v>562</v>
      </c>
      <c r="BS49" s="18" t="s">
        <v>269</v>
      </c>
      <c r="BT49" s="63">
        <v>6.3E-2</v>
      </c>
      <c r="BU49" s="18" t="s">
        <v>580</v>
      </c>
      <c r="BV49" s="26" t="s">
        <v>479</v>
      </c>
      <c r="BW49" s="18">
        <v>4</v>
      </c>
      <c r="BX49" s="18" t="s">
        <v>565</v>
      </c>
      <c r="BY49" s="63">
        <f t="shared" si="58"/>
        <v>4.8000000000000001E-2</v>
      </c>
      <c r="BZ49" s="63">
        <v>7.8E-2</v>
      </c>
      <c r="CA49" s="63">
        <f t="shared" si="59"/>
        <v>1.4999999999999999E-2</v>
      </c>
      <c r="CB49" s="64">
        <f t="shared" si="60"/>
        <v>1.4999999999999999E-2</v>
      </c>
      <c r="CC49" s="26" t="s">
        <v>481</v>
      </c>
      <c r="CD49" s="18">
        <v>7</v>
      </c>
      <c r="CE49" s="18" t="s">
        <v>522</v>
      </c>
      <c r="CF49" s="5" t="s">
        <v>257</v>
      </c>
      <c r="CG49" s="5" t="s">
        <v>257</v>
      </c>
      <c r="CH49" s="18" t="s">
        <v>566</v>
      </c>
      <c r="CI49" s="18"/>
      <c r="CJ49" s="18"/>
      <c r="CK49" s="18"/>
      <c r="CL49" s="18"/>
      <c r="CM49" s="18"/>
      <c r="CN49" s="18"/>
      <c r="CO49" s="18"/>
      <c r="CP49" s="18"/>
      <c r="CQ49" s="18"/>
      <c r="CR49" s="18"/>
      <c r="CS49" s="18"/>
      <c r="CT49" s="18"/>
      <c r="CU49" s="18"/>
      <c r="CV49" s="18"/>
      <c r="CW49" s="18"/>
      <c r="CX49" s="18"/>
      <c r="CY49" s="18"/>
      <c r="CZ49" s="18"/>
      <c r="DA49" s="18"/>
      <c r="DB49" s="18"/>
      <c r="DC49" s="18"/>
      <c r="DD49" s="18"/>
      <c r="DE49" s="18"/>
      <c r="DF49" s="18"/>
      <c r="DG49" s="18"/>
      <c r="DH49" s="18"/>
      <c r="DI49" s="18"/>
      <c r="DJ49" s="18"/>
      <c r="DK49" s="18"/>
      <c r="DL49" s="18"/>
      <c r="DM49" s="18"/>
      <c r="DN49" s="18"/>
      <c r="DO49" s="3"/>
      <c r="DP49" s="18">
        <v>1</v>
      </c>
      <c r="DQ49" s="18"/>
      <c r="DR49" s="18">
        <v>1</v>
      </c>
      <c r="DS49" s="18">
        <v>1</v>
      </c>
      <c r="DT49" s="18"/>
      <c r="DU49" s="18"/>
      <c r="DV49" s="18">
        <v>0</v>
      </c>
      <c r="DW49" s="18"/>
      <c r="DX49" s="18"/>
      <c r="DY49" s="18"/>
      <c r="DZ49" s="18">
        <v>0</v>
      </c>
      <c r="EA49" s="18"/>
      <c r="EB49" s="18"/>
      <c r="EC49" s="18"/>
      <c r="ED49" s="18"/>
      <c r="EE49" s="18">
        <v>0</v>
      </c>
      <c r="EF49" s="18">
        <v>0</v>
      </c>
      <c r="EG49" s="18">
        <v>0</v>
      </c>
      <c r="EH49" s="18" t="s">
        <v>567</v>
      </c>
      <c r="EI49" s="18" cm="1">
        <f t="array" ref="EI49">IF(SUMPRODUCT(--(DO49:DS49&lt;&gt;""))=0, 0,1)</f>
        <v>1</v>
      </c>
      <c r="EJ49" s="18" cm="1">
        <f t="array" ref="EJ49">IF(SUMPRODUCT(--(DT49:EG49&lt;&gt;""))=0, 0,1)</f>
        <v>1</v>
      </c>
      <c r="EK49" s="18" cm="1">
        <f t="array" ref="EK49">IF(SUMPRODUCT(--(EC49:EG49&lt;&gt;""))=0, 0,1)</f>
        <v>1</v>
      </c>
      <c r="EL49" s="18" cm="1">
        <f t="array" ref="EL49">IF(SUMPRODUCT(--(EE49:EG49&lt;&gt;""))=0, 0,1)</f>
        <v>1</v>
      </c>
      <c r="EM49" s="18">
        <f t="shared" si="3"/>
        <v>1</v>
      </c>
      <c r="EN49" s="18">
        <f t="shared" si="4"/>
        <v>1</v>
      </c>
      <c r="EO49" s="18">
        <f t="shared" si="5"/>
        <v>0</v>
      </c>
      <c r="EP49" s="18">
        <f t="shared" si="6"/>
        <v>0</v>
      </c>
      <c r="EQ49" s="18">
        <f t="shared" si="7"/>
        <v>0</v>
      </c>
      <c r="ER49" s="58" t="s">
        <v>2080</v>
      </c>
      <c r="ES49" s="59">
        <v>43804</v>
      </c>
      <c r="ET49" s="18" t="s">
        <v>568</v>
      </c>
      <c r="EU49" s="18" t="s">
        <v>550</v>
      </c>
    </row>
    <row r="50" spans="1:151" ht="15.75" customHeight="1" x14ac:dyDescent="0.2">
      <c r="A50" s="5" t="s">
        <v>265</v>
      </c>
      <c r="B50" s="24" t="s">
        <v>549</v>
      </c>
      <c r="C50" s="26">
        <v>1</v>
      </c>
      <c r="D50" s="18" t="s">
        <v>573</v>
      </c>
      <c r="E50" s="18" t="s">
        <v>554</v>
      </c>
      <c r="F50" s="18" t="s">
        <v>553</v>
      </c>
      <c r="G50" s="18" t="s">
        <v>575</v>
      </c>
      <c r="H50" s="18" t="s">
        <v>576</v>
      </c>
      <c r="I50" s="18" t="s">
        <v>577</v>
      </c>
      <c r="J50" s="18" t="s">
        <v>363</v>
      </c>
      <c r="K50" s="18" t="s">
        <v>363</v>
      </c>
      <c r="L50" s="18" t="s">
        <v>363</v>
      </c>
      <c r="M50" s="18" t="s">
        <v>253</v>
      </c>
      <c r="N50" s="56">
        <v>74</v>
      </c>
      <c r="O50" s="18" t="s">
        <v>551</v>
      </c>
      <c r="P50" s="18" t="s">
        <v>466</v>
      </c>
      <c r="Q50" s="18" t="s">
        <v>254</v>
      </c>
      <c r="R50" s="24" t="s">
        <v>257</v>
      </c>
      <c r="S50" s="24" t="s">
        <v>257</v>
      </c>
      <c r="T50" s="26" t="s">
        <v>257</v>
      </c>
      <c r="U50" s="26" t="s">
        <v>257</v>
      </c>
      <c r="V50" s="26" t="s">
        <v>257</v>
      </c>
      <c r="W50" s="26" t="s">
        <v>257</v>
      </c>
      <c r="X50" s="18" t="s">
        <v>555</v>
      </c>
      <c r="Y50" s="18">
        <v>39.6</v>
      </c>
      <c r="Z50" s="18" t="s">
        <v>474</v>
      </c>
      <c r="AA50" s="18">
        <v>39.6</v>
      </c>
      <c r="AB50" s="57" t="s">
        <v>257</v>
      </c>
      <c r="AC50" s="18" t="s">
        <v>479</v>
      </c>
      <c r="AD50" s="18">
        <v>3</v>
      </c>
      <c r="AE50" s="18" t="s">
        <v>556</v>
      </c>
      <c r="AF50" s="18">
        <v>2.2999999999999998</v>
      </c>
      <c r="AG50" s="18">
        <v>2.2999999999999998</v>
      </c>
      <c r="AH50" s="18" t="s">
        <v>557</v>
      </c>
      <c r="AI50" s="18">
        <v>7</v>
      </c>
      <c r="AJ50" s="18" t="s">
        <v>522</v>
      </c>
      <c r="AK50" s="18">
        <v>7</v>
      </c>
      <c r="AL50" s="18" t="s">
        <v>558</v>
      </c>
      <c r="AM50" s="18" t="s">
        <v>267</v>
      </c>
      <c r="AN50" s="55">
        <v>0.78</v>
      </c>
      <c r="AO50" s="18" t="s">
        <v>559</v>
      </c>
      <c r="AP50" s="26" t="s">
        <v>560</v>
      </c>
      <c r="AQ50" s="18">
        <v>12</v>
      </c>
      <c r="AR50" s="18" t="s">
        <v>561</v>
      </c>
      <c r="AS50" s="55">
        <f t="shared" si="52"/>
        <v>0.7400000000000001</v>
      </c>
      <c r="AT50" s="55">
        <v>0.82</v>
      </c>
      <c r="AU50" s="55">
        <f t="shared" si="53"/>
        <v>3.9999999999999925E-2</v>
      </c>
      <c r="AV50" s="62">
        <f t="shared" si="54"/>
        <v>3.9999999999999925E-2</v>
      </c>
      <c r="AW50" s="26" t="s">
        <v>481</v>
      </c>
      <c r="AX50" s="18">
        <v>7</v>
      </c>
      <c r="AY50" s="18" t="s">
        <v>522</v>
      </c>
      <c r="AZ50" s="5" t="s">
        <v>257</v>
      </c>
      <c r="BA50" s="5" t="s">
        <v>257</v>
      </c>
      <c r="BB50" s="18" t="s">
        <v>562</v>
      </c>
      <c r="BC50" s="18" t="s">
        <v>268</v>
      </c>
      <c r="BD50" s="55">
        <v>0.67</v>
      </c>
      <c r="BE50" s="18" t="s">
        <v>563</v>
      </c>
      <c r="BF50" s="26" t="s">
        <v>479</v>
      </c>
      <c r="BG50" s="18">
        <v>12</v>
      </c>
      <c r="BH50" s="18" t="s">
        <v>561</v>
      </c>
      <c r="BI50" s="55">
        <f t="shared" si="55"/>
        <v>0.59000000000000008</v>
      </c>
      <c r="BJ50" s="55">
        <v>0.75</v>
      </c>
      <c r="BK50" s="55">
        <f t="shared" si="56"/>
        <v>7.999999999999996E-2</v>
      </c>
      <c r="BL50" s="62">
        <f t="shared" si="57"/>
        <v>7.999999999999996E-2</v>
      </c>
      <c r="BM50" s="26" t="s">
        <v>481</v>
      </c>
      <c r="BN50" s="18">
        <v>7</v>
      </c>
      <c r="BO50" s="18" t="s">
        <v>522</v>
      </c>
      <c r="BP50" s="5" t="s">
        <v>257</v>
      </c>
      <c r="BQ50" s="5" t="s">
        <v>257</v>
      </c>
      <c r="BR50" s="18" t="s">
        <v>562</v>
      </c>
      <c r="BS50" s="18" t="s">
        <v>269</v>
      </c>
      <c r="BT50" s="63">
        <v>6.8000000000000005E-2</v>
      </c>
      <c r="BU50" s="18" t="s">
        <v>581</v>
      </c>
      <c r="BV50" s="26" t="s">
        <v>479</v>
      </c>
      <c r="BW50" s="18">
        <v>4</v>
      </c>
      <c r="BX50" s="18" t="s">
        <v>565</v>
      </c>
      <c r="BY50" s="63">
        <f t="shared" si="58"/>
        <v>4.300000000000001E-2</v>
      </c>
      <c r="BZ50" s="63">
        <v>9.2999999999999999E-2</v>
      </c>
      <c r="CA50" s="63">
        <f t="shared" si="59"/>
        <v>2.4999999999999994E-2</v>
      </c>
      <c r="CB50" s="64">
        <f t="shared" si="60"/>
        <v>2.4999999999999994E-2</v>
      </c>
      <c r="CC50" s="26" t="s">
        <v>481</v>
      </c>
      <c r="CD50" s="18">
        <v>7</v>
      </c>
      <c r="CE50" s="18" t="s">
        <v>522</v>
      </c>
      <c r="CF50" s="5" t="s">
        <v>257</v>
      </c>
      <c r="CG50" s="5" t="s">
        <v>257</v>
      </c>
      <c r="CH50" s="18" t="s">
        <v>566</v>
      </c>
      <c r="CI50" s="18"/>
      <c r="CJ50" s="18"/>
      <c r="CK50" s="18"/>
      <c r="CL50" s="18"/>
      <c r="CM50" s="18"/>
      <c r="CN50" s="18"/>
      <c r="CO50" s="18"/>
      <c r="CP50" s="18"/>
      <c r="CQ50" s="18"/>
      <c r="CR50" s="18"/>
      <c r="CS50" s="18"/>
      <c r="CT50" s="18"/>
      <c r="CU50" s="18"/>
      <c r="CV50" s="18"/>
      <c r="CW50" s="18"/>
      <c r="CX50" s="18"/>
      <c r="CY50" s="18"/>
      <c r="CZ50" s="18"/>
      <c r="DA50" s="18"/>
      <c r="DB50" s="18"/>
      <c r="DC50" s="18"/>
      <c r="DD50" s="18"/>
      <c r="DE50" s="18"/>
      <c r="DF50" s="18"/>
      <c r="DG50" s="18"/>
      <c r="DH50" s="18"/>
      <c r="DI50" s="18"/>
      <c r="DJ50" s="18"/>
      <c r="DK50" s="18"/>
      <c r="DL50" s="18"/>
      <c r="DM50" s="18"/>
      <c r="DN50" s="18"/>
      <c r="DO50" s="3"/>
      <c r="DP50" s="18">
        <v>1</v>
      </c>
      <c r="DQ50" s="18"/>
      <c r="DR50" s="18">
        <v>1</v>
      </c>
      <c r="DS50" s="18">
        <v>1</v>
      </c>
      <c r="DT50" s="18"/>
      <c r="DU50" s="18"/>
      <c r="DV50" s="18">
        <v>0</v>
      </c>
      <c r="DW50" s="18"/>
      <c r="DX50" s="18"/>
      <c r="DY50" s="18"/>
      <c r="DZ50" s="18">
        <v>0</v>
      </c>
      <c r="EA50" s="18"/>
      <c r="EB50" s="18"/>
      <c r="EC50" s="18"/>
      <c r="ED50" s="18"/>
      <c r="EE50" s="18">
        <v>0</v>
      </c>
      <c r="EF50" s="18">
        <v>0</v>
      </c>
      <c r="EG50" s="18">
        <v>0</v>
      </c>
      <c r="EH50" s="18" t="s">
        <v>567</v>
      </c>
      <c r="EI50" s="18" cm="1">
        <f t="array" ref="EI50">IF(SUMPRODUCT(--(DO50:DS50&lt;&gt;""))=0, 0,1)</f>
        <v>1</v>
      </c>
      <c r="EJ50" s="18" cm="1">
        <f t="array" ref="EJ50">IF(SUMPRODUCT(--(DT50:EG50&lt;&gt;""))=0, 0,1)</f>
        <v>1</v>
      </c>
      <c r="EK50" s="18" cm="1">
        <f t="array" ref="EK50">IF(SUMPRODUCT(--(EC50:EG50&lt;&gt;""))=0, 0,1)</f>
        <v>1</v>
      </c>
      <c r="EL50" s="18" cm="1">
        <f t="array" ref="EL50">IF(SUMPRODUCT(--(EE50:EG50&lt;&gt;""))=0, 0,1)</f>
        <v>1</v>
      </c>
      <c r="EM50" s="18">
        <f t="shared" si="3"/>
        <v>1</v>
      </c>
      <c r="EN50" s="18">
        <f t="shared" si="4"/>
        <v>1</v>
      </c>
      <c r="EO50" s="18">
        <f t="shared" si="5"/>
        <v>0</v>
      </c>
      <c r="EP50" s="18">
        <f t="shared" si="6"/>
        <v>0</v>
      </c>
      <c r="EQ50" s="18">
        <f t="shared" si="7"/>
        <v>0</v>
      </c>
      <c r="ER50" s="58" t="s">
        <v>2080</v>
      </c>
      <c r="ES50" s="59">
        <v>43804</v>
      </c>
      <c r="ET50" s="18" t="s">
        <v>568</v>
      </c>
      <c r="EU50" s="18" t="s">
        <v>550</v>
      </c>
    </row>
    <row r="51" spans="1:151" ht="15.75" customHeight="1" x14ac:dyDescent="0.2">
      <c r="A51" s="5" t="s">
        <v>265</v>
      </c>
      <c r="B51" s="24" t="s">
        <v>549</v>
      </c>
      <c r="C51" s="26">
        <v>1</v>
      </c>
      <c r="D51" s="18" t="s">
        <v>515</v>
      </c>
      <c r="E51" s="18" t="s">
        <v>554</v>
      </c>
      <c r="F51" s="18" t="s">
        <v>553</v>
      </c>
      <c r="G51" s="18" t="s">
        <v>582</v>
      </c>
      <c r="H51" s="18" t="s">
        <v>583</v>
      </c>
      <c r="I51" s="18" t="s">
        <v>584</v>
      </c>
      <c r="J51" s="18" t="s">
        <v>363</v>
      </c>
      <c r="K51" s="18" t="s">
        <v>363</v>
      </c>
      <c r="L51" s="18" t="s">
        <v>363</v>
      </c>
      <c r="M51" s="18" t="s">
        <v>253</v>
      </c>
      <c r="N51" s="56">
        <v>74</v>
      </c>
      <c r="O51" s="18" t="s">
        <v>551</v>
      </c>
      <c r="P51" s="18" t="s">
        <v>466</v>
      </c>
      <c r="Q51" s="18" t="s">
        <v>254</v>
      </c>
      <c r="R51" s="24" t="s">
        <v>257</v>
      </c>
      <c r="S51" s="24" t="s">
        <v>257</v>
      </c>
      <c r="T51" s="26" t="s">
        <v>257</v>
      </c>
      <c r="U51" s="26" t="s">
        <v>257</v>
      </c>
      <c r="V51" s="26" t="s">
        <v>257</v>
      </c>
      <c r="W51" s="26" t="s">
        <v>257</v>
      </c>
      <c r="X51" s="18" t="s">
        <v>555</v>
      </c>
      <c r="Y51" s="18">
        <v>0.05</v>
      </c>
      <c r="Z51" s="18" t="s">
        <v>474</v>
      </c>
      <c r="AA51" s="18">
        <v>0.05</v>
      </c>
      <c r="AB51" s="57" t="s">
        <v>257</v>
      </c>
      <c r="AC51" s="18" t="s">
        <v>479</v>
      </c>
      <c r="AD51" s="18">
        <v>3</v>
      </c>
      <c r="AE51" s="18" t="s">
        <v>556</v>
      </c>
      <c r="AF51" s="18">
        <v>0.03</v>
      </c>
      <c r="AG51" s="18">
        <v>0.03</v>
      </c>
      <c r="AH51" s="18" t="s">
        <v>557</v>
      </c>
      <c r="AI51" s="18">
        <v>7</v>
      </c>
      <c r="AJ51" s="18" t="s">
        <v>522</v>
      </c>
      <c r="AK51" s="18">
        <v>7</v>
      </c>
      <c r="AL51" s="18" t="s">
        <v>558</v>
      </c>
      <c r="AM51" s="18" t="s">
        <v>267</v>
      </c>
      <c r="AN51" s="55">
        <v>0.66</v>
      </c>
      <c r="AO51" s="18" t="s">
        <v>559</v>
      </c>
      <c r="AP51" s="26" t="s">
        <v>560</v>
      </c>
      <c r="AQ51" s="18">
        <v>12</v>
      </c>
      <c r="AR51" s="18" t="s">
        <v>561</v>
      </c>
      <c r="AS51" s="55">
        <f t="shared" si="52"/>
        <v>0.6100000000000001</v>
      </c>
      <c r="AT51" s="55">
        <v>0.71</v>
      </c>
      <c r="AU51" s="55">
        <f t="shared" si="53"/>
        <v>4.9999999999999933E-2</v>
      </c>
      <c r="AV51" s="62">
        <f t="shared" si="54"/>
        <v>4.9999999999999933E-2</v>
      </c>
      <c r="AW51" s="26" t="s">
        <v>481</v>
      </c>
      <c r="AX51" s="18">
        <v>7</v>
      </c>
      <c r="AY51" s="18" t="s">
        <v>522</v>
      </c>
      <c r="AZ51" s="5" t="s">
        <v>257</v>
      </c>
      <c r="BA51" s="5" t="s">
        <v>257</v>
      </c>
      <c r="BB51" s="18" t="s">
        <v>562</v>
      </c>
      <c r="BC51" s="18" t="s">
        <v>268</v>
      </c>
      <c r="BD51" s="55">
        <v>0.65</v>
      </c>
      <c r="BE51" s="18" t="s">
        <v>563</v>
      </c>
      <c r="BF51" s="26" t="s">
        <v>479</v>
      </c>
      <c r="BG51" s="18">
        <v>12</v>
      </c>
      <c r="BH51" s="18" t="s">
        <v>561</v>
      </c>
      <c r="BI51" s="55">
        <f t="shared" si="55"/>
        <v>0.6100000000000001</v>
      </c>
      <c r="BJ51" s="55">
        <v>0.69</v>
      </c>
      <c r="BK51" s="55">
        <f t="shared" si="56"/>
        <v>3.9999999999999925E-2</v>
      </c>
      <c r="BL51" s="62">
        <f t="shared" si="57"/>
        <v>3.9999999999999925E-2</v>
      </c>
      <c r="BM51" s="26" t="s">
        <v>481</v>
      </c>
      <c r="BN51" s="18">
        <v>7</v>
      </c>
      <c r="BO51" s="18" t="s">
        <v>522</v>
      </c>
      <c r="BP51" s="5" t="s">
        <v>257</v>
      </c>
      <c r="BQ51" s="5" t="s">
        <v>257</v>
      </c>
      <c r="BR51" s="18" t="s">
        <v>562</v>
      </c>
      <c r="BS51" s="18" t="s">
        <v>269</v>
      </c>
      <c r="BT51" s="63">
        <v>1.7999999999999999E-2</v>
      </c>
      <c r="BU51" s="18" t="s">
        <v>585</v>
      </c>
      <c r="BV51" s="26" t="s">
        <v>479</v>
      </c>
      <c r="BW51" s="18">
        <v>4</v>
      </c>
      <c r="BX51" s="18" t="s">
        <v>565</v>
      </c>
      <c r="BY51" s="63">
        <f t="shared" si="58"/>
        <v>9.9999999999999985E-3</v>
      </c>
      <c r="BZ51" s="63">
        <v>2.5999999999999999E-2</v>
      </c>
      <c r="CA51" s="63">
        <f t="shared" si="59"/>
        <v>8.0000000000000002E-3</v>
      </c>
      <c r="CB51" s="64">
        <f t="shared" si="60"/>
        <v>8.0000000000000002E-3</v>
      </c>
      <c r="CC51" s="26" t="s">
        <v>481</v>
      </c>
      <c r="CD51" s="18">
        <v>7</v>
      </c>
      <c r="CE51" s="18" t="s">
        <v>522</v>
      </c>
      <c r="CF51" s="5" t="s">
        <v>257</v>
      </c>
      <c r="CG51" s="5" t="s">
        <v>257</v>
      </c>
      <c r="CH51" s="18" t="s">
        <v>566</v>
      </c>
      <c r="CI51" s="18"/>
      <c r="CJ51" s="18"/>
      <c r="CK51" s="18"/>
      <c r="CL51" s="18"/>
      <c r="CM51" s="18"/>
      <c r="CN51" s="18"/>
      <c r="CO51" s="18"/>
      <c r="CP51" s="18"/>
      <c r="CQ51" s="18"/>
      <c r="CR51" s="18"/>
      <c r="CS51" s="18"/>
      <c r="CT51" s="18"/>
      <c r="CU51" s="18"/>
      <c r="CV51" s="18"/>
      <c r="CW51" s="18"/>
      <c r="CX51" s="18"/>
      <c r="CY51" s="18"/>
      <c r="CZ51" s="18"/>
      <c r="DA51" s="18"/>
      <c r="DB51" s="18"/>
      <c r="DC51" s="18"/>
      <c r="DD51" s="18"/>
      <c r="DE51" s="18"/>
      <c r="DF51" s="18"/>
      <c r="DG51" s="18"/>
      <c r="DH51" s="18"/>
      <c r="DI51" s="18"/>
      <c r="DJ51" s="18"/>
      <c r="DK51" s="18"/>
      <c r="DL51" s="18"/>
      <c r="DM51" s="18"/>
      <c r="DN51" s="18"/>
      <c r="DO51" s="3"/>
      <c r="DP51" s="18">
        <v>0</v>
      </c>
      <c r="DQ51" s="18"/>
      <c r="DR51" s="18">
        <v>0</v>
      </c>
      <c r="DS51" s="18">
        <v>0</v>
      </c>
      <c r="DT51" s="18"/>
      <c r="DU51" s="18"/>
      <c r="DV51" s="18">
        <v>0</v>
      </c>
      <c r="DW51" s="18"/>
      <c r="DX51" s="18"/>
      <c r="DY51" s="18"/>
      <c r="DZ51" s="18">
        <v>0</v>
      </c>
      <c r="EA51" s="18"/>
      <c r="EB51" s="18"/>
      <c r="EC51" s="18"/>
      <c r="ED51" s="18"/>
      <c r="EE51" s="18">
        <v>0</v>
      </c>
      <c r="EF51" s="18">
        <v>0</v>
      </c>
      <c r="EG51" s="18">
        <v>0</v>
      </c>
      <c r="EH51" s="18" t="s">
        <v>567</v>
      </c>
      <c r="EI51" s="18" cm="1">
        <f t="array" ref="EI51">IF(SUMPRODUCT(--(DO51:DS51&lt;&gt;""))=0, 0,1)</f>
        <v>1</v>
      </c>
      <c r="EJ51" s="18" cm="1">
        <f t="array" ref="EJ51">IF(SUMPRODUCT(--(DT51:EG51&lt;&gt;""))=0, 0,1)</f>
        <v>1</v>
      </c>
      <c r="EK51" s="18" cm="1">
        <f t="array" ref="EK51">IF(SUMPRODUCT(--(EC51:EG51&lt;&gt;""))=0, 0,1)</f>
        <v>1</v>
      </c>
      <c r="EL51" s="18" cm="1">
        <f t="array" ref="EL51">IF(SUMPRODUCT(--(EE51:EG51&lt;&gt;""))=0, 0,1)</f>
        <v>1</v>
      </c>
      <c r="EM51" s="18">
        <f t="shared" si="3"/>
        <v>0</v>
      </c>
      <c r="EN51" s="18">
        <f t="shared" si="4"/>
        <v>0</v>
      </c>
      <c r="EO51" s="18">
        <f t="shared" si="5"/>
        <v>0</v>
      </c>
      <c r="EP51" s="18">
        <f t="shared" si="6"/>
        <v>0</v>
      </c>
      <c r="EQ51" s="18">
        <f t="shared" si="7"/>
        <v>0</v>
      </c>
      <c r="ER51" s="58" t="s">
        <v>2080</v>
      </c>
      <c r="ES51" s="59">
        <v>43804</v>
      </c>
      <c r="ET51" s="18" t="s">
        <v>568</v>
      </c>
      <c r="EU51" s="18" t="s">
        <v>550</v>
      </c>
    </row>
    <row r="52" spans="1:151" ht="15.75" customHeight="1" x14ac:dyDescent="0.2">
      <c r="A52" s="5" t="s">
        <v>265</v>
      </c>
      <c r="B52" s="24" t="s">
        <v>549</v>
      </c>
      <c r="C52" s="26">
        <v>1</v>
      </c>
      <c r="D52" s="18" t="s">
        <v>569</v>
      </c>
      <c r="E52" s="18" t="s">
        <v>554</v>
      </c>
      <c r="F52" s="18" t="s">
        <v>553</v>
      </c>
      <c r="G52" s="18" t="s">
        <v>582</v>
      </c>
      <c r="H52" s="18" t="s">
        <v>583</v>
      </c>
      <c r="I52" s="18" t="s">
        <v>584</v>
      </c>
      <c r="J52" s="18" t="s">
        <v>363</v>
      </c>
      <c r="K52" s="18" t="s">
        <v>363</v>
      </c>
      <c r="L52" s="18" t="s">
        <v>363</v>
      </c>
      <c r="M52" s="18" t="s">
        <v>253</v>
      </c>
      <c r="N52" s="56">
        <v>74</v>
      </c>
      <c r="O52" s="18" t="s">
        <v>551</v>
      </c>
      <c r="P52" s="18" t="s">
        <v>466</v>
      </c>
      <c r="Q52" s="18" t="s">
        <v>254</v>
      </c>
      <c r="R52" s="24" t="s">
        <v>257</v>
      </c>
      <c r="S52" s="24" t="s">
        <v>257</v>
      </c>
      <c r="T52" s="26" t="s">
        <v>257</v>
      </c>
      <c r="U52" s="26" t="s">
        <v>257</v>
      </c>
      <c r="V52" s="26" t="s">
        <v>257</v>
      </c>
      <c r="W52" s="26" t="s">
        <v>257</v>
      </c>
      <c r="X52" s="18" t="s">
        <v>555</v>
      </c>
      <c r="Y52" s="18">
        <v>10.8</v>
      </c>
      <c r="Z52" s="18" t="s">
        <v>474</v>
      </c>
      <c r="AA52" s="18">
        <v>10.8</v>
      </c>
      <c r="AB52" s="57" t="s">
        <v>257</v>
      </c>
      <c r="AC52" s="18" t="s">
        <v>479</v>
      </c>
      <c r="AD52" s="18">
        <v>3</v>
      </c>
      <c r="AE52" s="18" t="s">
        <v>556</v>
      </c>
      <c r="AF52" s="18">
        <v>3.7</v>
      </c>
      <c r="AG52" s="18">
        <v>3.7</v>
      </c>
      <c r="AH52" s="18" t="s">
        <v>557</v>
      </c>
      <c r="AI52" s="18">
        <v>7</v>
      </c>
      <c r="AJ52" s="18" t="s">
        <v>522</v>
      </c>
      <c r="AK52" s="18">
        <v>7</v>
      </c>
      <c r="AL52" s="18" t="s">
        <v>558</v>
      </c>
      <c r="AM52" s="18" t="s">
        <v>267</v>
      </c>
      <c r="AN52" s="55">
        <v>0.66</v>
      </c>
      <c r="AO52" s="18" t="s">
        <v>559</v>
      </c>
      <c r="AP52" s="26" t="s">
        <v>560</v>
      </c>
      <c r="AQ52" s="18">
        <v>12</v>
      </c>
      <c r="AR52" s="18" t="s">
        <v>561</v>
      </c>
      <c r="AS52" s="55">
        <f t="shared" si="52"/>
        <v>0.62000000000000011</v>
      </c>
      <c r="AT52" s="55">
        <v>0.7</v>
      </c>
      <c r="AU52" s="55">
        <f t="shared" si="53"/>
        <v>3.9999999999999925E-2</v>
      </c>
      <c r="AV52" s="62">
        <f t="shared" si="54"/>
        <v>3.9999999999999925E-2</v>
      </c>
      <c r="AW52" s="26" t="s">
        <v>481</v>
      </c>
      <c r="AX52" s="18">
        <v>7</v>
      </c>
      <c r="AY52" s="18" t="s">
        <v>522</v>
      </c>
      <c r="AZ52" s="5" t="s">
        <v>257</v>
      </c>
      <c r="BA52" s="5" t="s">
        <v>257</v>
      </c>
      <c r="BB52" s="18" t="s">
        <v>562</v>
      </c>
      <c r="BC52" s="18" t="s">
        <v>268</v>
      </c>
      <c r="BD52" s="55">
        <v>0.65</v>
      </c>
      <c r="BE52" s="18" t="s">
        <v>563</v>
      </c>
      <c r="BF52" s="26" t="s">
        <v>479</v>
      </c>
      <c r="BG52" s="18">
        <v>12</v>
      </c>
      <c r="BH52" s="18" t="s">
        <v>561</v>
      </c>
      <c r="BI52" s="55">
        <f t="shared" si="55"/>
        <v>0.60000000000000009</v>
      </c>
      <c r="BJ52" s="55">
        <v>0.7</v>
      </c>
      <c r="BK52" s="55">
        <f t="shared" si="56"/>
        <v>4.9999999999999933E-2</v>
      </c>
      <c r="BL52" s="62">
        <f t="shared" si="57"/>
        <v>4.9999999999999933E-2</v>
      </c>
      <c r="BM52" s="26" t="s">
        <v>481</v>
      </c>
      <c r="BN52" s="18">
        <v>7</v>
      </c>
      <c r="BO52" s="18" t="s">
        <v>522</v>
      </c>
      <c r="BP52" s="5" t="s">
        <v>257</v>
      </c>
      <c r="BQ52" s="5" t="s">
        <v>257</v>
      </c>
      <c r="BR52" s="18" t="s">
        <v>562</v>
      </c>
      <c r="BS52" s="18" t="s">
        <v>269</v>
      </c>
      <c r="BT52" s="63">
        <v>1.7999999999999999E-2</v>
      </c>
      <c r="BU52" s="18" t="s">
        <v>586</v>
      </c>
      <c r="BV52" s="26" t="s">
        <v>479</v>
      </c>
      <c r="BW52" s="18">
        <v>4</v>
      </c>
      <c r="BX52" s="18" t="s">
        <v>565</v>
      </c>
      <c r="BY52" s="63">
        <f t="shared" si="58"/>
        <v>1.0999999999999996E-2</v>
      </c>
      <c r="BZ52" s="63">
        <v>2.5000000000000001E-2</v>
      </c>
      <c r="CA52" s="63">
        <f t="shared" si="59"/>
        <v>7.0000000000000027E-3</v>
      </c>
      <c r="CB52" s="64">
        <f t="shared" si="60"/>
        <v>7.0000000000000027E-3</v>
      </c>
      <c r="CC52" s="26" t="s">
        <v>481</v>
      </c>
      <c r="CD52" s="18">
        <v>7</v>
      </c>
      <c r="CE52" s="18" t="s">
        <v>522</v>
      </c>
      <c r="CF52" s="5" t="s">
        <v>257</v>
      </c>
      <c r="CG52" s="5" t="s">
        <v>257</v>
      </c>
      <c r="CH52" s="18" t="s">
        <v>566</v>
      </c>
      <c r="CI52" s="18"/>
      <c r="CJ52" s="18"/>
      <c r="CK52" s="18"/>
      <c r="CL52" s="18"/>
      <c r="CM52" s="18"/>
      <c r="CN52" s="18"/>
      <c r="CO52" s="18"/>
      <c r="CP52" s="18"/>
      <c r="CQ52" s="18"/>
      <c r="CR52" s="18"/>
      <c r="CS52" s="18"/>
      <c r="CT52" s="18"/>
      <c r="CU52" s="18"/>
      <c r="CV52" s="18"/>
      <c r="CW52" s="18"/>
      <c r="CX52" s="18"/>
      <c r="CY52" s="18"/>
      <c r="CZ52" s="18"/>
      <c r="DA52" s="18"/>
      <c r="DB52" s="18"/>
      <c r="DC52" s="18"/>
      <c r="DD52" s="18"/>
      <c r="DE52" s="18"/>
      <c r="DF52" s="18"/>
      <c r="DG52" s="18"/>
      <c r="DH52" s="18"/>
      <c r="DI52" s="18"/>
      <c r="DJ52" s="18"/>
      <c r="DK52" s="18"/>
      <c r="DL52" s="18"/>
      <c r="DM52" s="18"/>
      <c r="DN52" s="18"/>
      <c r="DO52" s="3"/>
      <c r="DP52" s="18">
        <v>1</v>
      </c>
      <c r="DQ52" s="18"/>
      <c r="DR52" s="18">
        <v>1</v>
      </c>
      <c r="DS52" s="18">
        <v>1</v>
      </c>
      <c r="DT52" s="18"/>
      <c r="DU52" s="18"/>
      <c r="DV52" s="18">
        <v>0</v>
      </c>
      <c r="DW52" s="18"/>
      <c r="DX52" s="18"/>
      <c r="DY52" s="18"/>
      <c r="DZ52" s="18">
        <v>0</v>
      </c>
      <c r="EA52" s="18"/>
      <c r="EB52" s="18"/>
      <c r="EC52" s="18"/>
      <c r="ED52" s="18"/>
      <c r="EE52" s="18">
        <v>0</v>
      </c>
      <c r="EF52" s="18">
        <v>0</v>
      </c>
      <c r="EG52" s="18">
        <v>0</v>
      </c>
      <c r="EH52" s="18" t="s">
        <v>567</v>
      </c>
      <c r="EI52" s="18" cm="1">
        <f t="array" ref="EI52">IF(SUMPRODUCT(--(DO52:DS52&lt;&gt;""))=0, 0,1)</f>
        <v>1</v>
      </c>
      <c r="EJ52" s="18" cm="1">
        <f t="array" ref="EJ52">IF(SUMPRODUCT(--(DT52:EG52&lt;&gt;""))=0, 0,1)</f>
        <v>1</v>
      </c>
      <c r="EK52" s="18" cm="1">
        <f t="array" ref="EK52">IF(SUMPRODUCT(--(EC52:EG52&lt;&gt;""))=0, 0,1)</f>
        <v>1</v>
      </c>
      <c r="EL52" s="18" cm="1">
        <f t="array" ref="EL52">IF(SUMPRODUCT(--(EE52:EG52&lt;&gt;""))=0, 0,1)</f>
        <v>1</v>
      </c>
      <c r="EM52" s="18">
        <f t="shared" si="3"/>
        <v>1</v>
      </c>
      <c r="EN52" s="18">
        <f t="shared" si="4"/>
        <v>1</v>
      </c>
      <c r="EO52" s="18">
        <f t="shared" si="5"/>
        <v>0</v>
      </c>
      <c r="EP52" s="18">
        <f t="shared" si="6"/>
        <v>0</v>
      </c>
      <c r="EQ52" s="18">
        <f t="shared" si="7"/>
        <v>0</v>
      </c>
      <c r="ER52" s="58" t="s">
        <v>2080</v>
      </c>
      <c r="ES52" s="59">
        <v>43804</v>
      </c>
      <c r="ET52" s="18" t="s">
        <v>568</v>
      </c>
      <c r="EU52" s="18" t="s">
        <v>550</v>
      </c>
    </row>
    <row r="53" spans="1:151" ht="15.75" customHeight="1" x14ac:dyDescent="0.2">
      <c r="A53" s="5" t="s">
        <v>265</v>
      </c>
      <c r="B53" s="24" t="s">
        <v>549</v>
      </c>
      <c r="C53" s="26">
        <v>1</v>
      </c>
      <c r="D53" s="18" t="s">
        <v>571</v>
      </c>
      <c r="E53" s="18" t="s">
        <v>554</v>
      </c>
      <c r="F53" s="18" t="s">
        <v>553</v>
      </c>
      <c r="G53" s="18" t="s">
        <v>582</v>
      </c>
      <c r="H53" s="18" t="s">
        <v>583</v>
      </c>
      <c r="I53" s="18" t="s">
        <v>584</v>
      </c>
      <c r="J53" s="18" t="s">
        <v>363</v>
      </c>
      <c r="K53" s="18" t="s">
        <v>363</v>
      </c>
      <c r="L53" s="18" t="s">
        <v>363</v>
      </c>
      <c r="M53" s="18" t="s">
        <v>253</v>
      </c>
      <c r="N53" s="56">
        <v>74</v>
      </c>
      <c r="O53" s="18" t="s">
        <v>551</v>
      </c>
      <c r="P53" s="18" t="s">
        <v>466</v>
      </c>
      <c r="Q53" s="18" t="s">
        <v>254</v>
      </c>
      <c r="R53" s="24" t="s">
        <v>257</v>
      </c>
      <c r="S53" s="24" t="s">
        <v>257</v>
      </c>
      <c r="T53" s="26" t="s">
        <v>257</v>
      </c>
      <c r="U53" s="26" t="s">
        <v>257</v>
      </c>
      <c r="V53" s="26" t="s">
        <v>257</v>
      </c>
      <c r="W53" s="26" t="s">
        <v>257</v>
      </c>
      <c r="X53" s="18" t="s">
        <v>555</v>
      </c>
      <c r="Y53" s="18">
        <v>22.4</v>
      </c>
      <c r="Z53" s="18" t="s">
        <v>474</v>
      </c>
      <c r="AA53" s="18">
        <v>22.4</v>
      </c>
      <c r="AB53" s="57" t="s">
        <v>257</v>
      </c>
      <c r="AC53" s="18" t="s">
        <v>479</v>
      </c>
      <c r="AD53" s="18">
        <v>3</v>
      </c>
      <c r="AE53" s="18" t="s">
        <v>556</v>
      </c>
      <c r="AF53" s="18">
        <v>2.4</v>
      </c>
      <c r="AG53" s="18">
        <v>2.4</v>
      </c>
      <c r="AH53" s="18" t="s">
        <v>557</v>
      </c>
      <c r="AI53" s="18">
        <v>7</v>
      </c>
      <c r="AJ53" s="18" t="s">
        <v>522</v>
      </c>
      <c r="AK53" s="18">
        <v>7</v>
      </c>
      <c r="AL53" s="18" t="s">
        <v>558</v>
      </c>
      <c r="AM53" s="18" t="s">
        <v>267</v>
      </c>
      <c r="AN53" s="55">
        <v>0.67</v>
      </c>
      <c r="AO53" s="18" t="s">
        <v>559</v>
      </c>
      <c r="AP53" s="26" t="s">
        <v>560</v>
      </c>
      <c r="AQ53" s="18">
        <v>12</v>
      </c>
      <c r="AR53" s="18" t="s">
        <v>561</v>
      </c>
      <c r="AS53" s="55">
        <f t="shared" si="52"/>
        <v>0.64000000000000012</v>
      </c>
      <c r="AT53" s="55">
        <v>0.7</v>
      </c>
      <c r="AU53" s="55">
        <f t="shared" si="53"/>
        <v>2.9999999999999916E-2</v>
      </c>
      <c r="AV53" s="62">
        <f t="shared" si="54"/>
        <v>2.9999999999999916E-2</v>
      </c>
      <c r="AW53" s="26" t="s">
        <v>481</v>
      </c>
      <c r="AX53" s="18">
        <v>7</v>
      </c>
      <c r="AY53" s="18" t="s">
        <v>522</v>
      </c>
      <c r="AZ53" s="5" t="s">
        <v>257</v>
      </c>
      <c r="BA53" s="5" t="s">
        <v>257</v>
      </c>
      <c r="BB53" s="18" t="s">
        <v>562</v>
      </c>
      <c r="BC53" s="18" t="s">
        <v>268</v>
      </c>
      <c r="BD53" s="55">
        <v>0.65</v>
      </c>
      <c r="BE53" s="18" t="s">
        <v>563</v>
      </c>
      <c r="BF53" s="26" t="s">
        <v>479</v>
      </c>
      <c r="BG53" s="18">
        <v>12</v>
      </c>
      <c r="BH53" s="18" t="s">
        <v>561</v>
      </c>
      <c r="BI53" s="55">
        <f t="shared" si="55"/>
        <v>0.59000000000000008</v>
      </c>
      <c r="BJ53" s="55">
        <v>0.71</v>
      </c>
      <c r="BK53" s="55">
        <f t="shared" si="56"/>
        <v>5.9999999999999942E-2</v>
      </c>
      <c r="BL53" s="62">
        <f t="shared" si="57"/>
        <v>5.9999999999999942E-2</v>
      </c>
      <c r="BM53" s="26" t="s">
        <v>481</v>
      </c>
      <c r="BN53" s="18">
        <v>7</v>
      </c>
      <c r="BO53" s="18" t="s">
        <v>522</v>
      </c>
      <c r="BP53" s="5" t="s">
        <v>257</v>
      </c>
      <c r="BQ53" s="5" t="s">
        <v>257</v>
      </c>
      <c r="BR53" s="18" t="s">
        <v>562</v>
      </c>
      <c r="BS53" s="18" t="s">
        <v>269</v>
      </c>
      <c r="BT53" s="63">
        <v>1.9E-2</v>
      </c>
      <c r="BU53" s="18" t="s">
        <v>587</v>
      </c>
      <c r="BV53" s="26" t="s">
        <v>479</v>
      </c>
      <c r="BW53" s="18">
        <v>4</v>
      </c>
      <c r="BX53" s="18" t="s">
        <v>565</v>
      </c>
      <c r="BY53" s="63">
        <f t="shared" si="58"/>
        <v>1.2999999999999998E-2</v>
      </c>
      <c r="BZ53" s="63">
        <v>2.5000000000000001E-2</v>
      </c>
      <c r="CA53" s="63">
        <f t="shared" si="59"/>
        <v>6.0000000000000019E-3</v>
      </c>
      <c r="CB53" s="64">
        <f t="shared" si="60"/>
        <v>6.0000000000000019E-3</v>
      </c>
      <c r="CC53" s="26" t="s">
        <v>481</v>
      </c>
      <c r="CD53" s="18">
        <v>7</v>
      </c>
      <c r="CE53" s="18" t="s">
        <v>522</v>
      </c>
      <c r="CF53" s="5" t="s">
        <v>257</v>
      </c>
      <c r="CG53" s="5" t="s">
        <v>257</v>
      </c>
      <c r="CH53" s="18" t="s">
        <v>566</v>
      </c>
      <c r="CI53" s="18"/>
      <c r="CJ53" s="18"/>
      <c r="CK53" s="18"/>
      <c r="CL53" s="18"/>
      <c r="CM53" s="18"/>
      <c r="CN53" s="18"/>
      <c r="CO53" s="18"/>
      <c r="CP53" s="18"/>
      <c r="CQ53" s="18"/>
      <c r="CR53" s="18"/>
      <c r="CS53" s="18"/>
      <c r="CT53" s="18"/>
      <c r="CU53" s="18"/>
      <c r="CV53" s="18"/>
      <c r="CW53" s="18"/>
      <c r="CX53" s="18"/>
      <c r="CY53" s="18"/>
      <c r="CZ53" s="18"/>
      <c r="DA53" s="18"/>
      <c r="DB53" s="18"/>
      <c r="DC53" s="18"/>
      <c r="DD53" s="18"/>
      <c r="DE53" s="18"/>
      <c r="DF53" s="18"/>
      <c r="DG53" s="18"/>
      <c r="DH53" s="18"/>
      <c r="DI53" s="18"/>
      <c r="DJ53" s="18"/>
      <c r="DK53" s="18"/>
      <c r="DL53" s="18"/>
      <c r="DM53" s="18"/>
      <c r="DN53" s="18"/>
      <c r="DO53" s="3"/>
      <c r="DP53" s="18">
        <v>1</v>
      </c>
      <c r="DQ53" s="18"/>
      <c r="DR53" s="18">
        <v>1</v>
      </c>
      <c r="DS53" s="18">
        <v>1</v>
      </c>
      <c r="DT53" s="18"/>
      <c r="DU53" s="18"/>
      <c r="DV53" s="18">
        <v>0</v>
      </c>
      <c r="DW53" s="18"/>
      <c r="DX53" s="18"/>
      <c r="DY53" s="18"/>
      <c r="DZ53" s="18">
        <v>0</v>
      </c>
      <c r="EA53" s="18"/>
      <c r="EB53" s="18"/>
      <c r="EC53" s="18"/>
      <c r="ED53" s="18"/>
      <c r="EE53" s="18">
        <v>0</v>
      </c>
      <c r="EF53" s="18">
        <v>0</v>
      </c>
      <c r="EG53" s="18">
        <v>0</v>
      </c>
      <c r="EH53" s="18" t="s">
        <v>567</v>
      </c>
      <c r="EI53" s="18" cm="1">
        <f t="array" ref="EI53">IF(SUMPRODUCT(--(DO53:DS53&lt;&gt;""))=0, 0,1)</f>
        <v>1</v>
      </c>
      <c r="EJ53" s="18" cm="1">
        <f t="array" ref="EJ53">IF(SUMPRODUCT(--(DT53:EG53&lt;&gt;""))=0, 0,1)</f>
        <v>1</v>
      </c>
      <c r="EK53" s="18" cm="1">
        <f t="array" ref="EK53">IF(SUMPRODUCT(--(EC53:EG53&lt;&gt;""))=0, 0,1)</f>
        <v>1</v>
      </c>
      <c r="EL53" s="18" cm="1">
        <f t="array" ref="EL53">IF(SUMPRODUCT(--(EE53:EG53&lt;&gt;""))=0, 0,1)</f>
        <v>1</v>
      </c>
      <c r="EM53" s="18">
        <f t="shared" si="3"/>
        <v>1</v>
      </c>
      <c r="EN53" s="18">
        <f t="shared" si="4"/>
        <v>1</v>
      </c>
      <c r="EO53" s="18">
        <f t="shared" si="5"/>
        <v>0</v>
      </c>
      <c r="EP53" s="18">
        <f t="shared" si="6"/>
        <v>0</v>
      </c>
      <c r="EQ53" s="18">
        <f t="shared" si="7"/>
        <v>0</v>
      </c>
      <c r="ER53" s="58" t="s">
        <v>2080</v>
      </c>
      <c r="ES53" s="59">
        <v>43804</v>
      </c>
      <c r="ET53" s="18" t="s">
        <v>568</v>
      </c>
      <c r="EU53" s="18" t="s">
        <v>550</v>
      </c>
    </row>
    <row r="54" spans="1:151" ht="15.75" customHeight="1" x14ac:dyDescent="0.2">
      <c r="A54" s="5" t="s">
        <v>265</v>
      </c>
      <c r="B54" s="24" t="s">
        <v>549</v>
      </c>
      <c r="C54" s="26">
        <v>1</v>
      </c>
      <c r="D54" s="18" t="s">
        <v>573</v>
      </c>
      <c r="E54" s="18" t="s">
        <v>554</v>
      </c>
      <c r="F54" s="18" t="s">
        <v>553</v>
      </c>
      <c r="G54" s="18" t="s">
        <v>582</v>
      </c>
      <c r="H54" s="18" t="s">
        <v>583</v>
      </c>
      <c r="I54" s="18" t="s">
        <v>584</v>
      </c>
      <c r="J54" s="18" t="s">
        <v>363</v>
      </c>
      <c r="K54" s="18" t="s">
        <v>363</v>
      </c>
      <c r="L54" s="18" t="s">
        <v>363</v>
      </c>
      <c r="M54" s="18" t="s">
        <v>253</v>
      </c>
      <c r="N54" s="56">
        <v>74</v>
      </c>
      <c r="O54" s="18" t="s">
        <v>551</v>
      </c>
      <c r="P54" s="18" t="s">
        <v>466</v>
      </c>
      <c r="Q54" s="18" t="s">
        <v>254</v>
      </c>
      <c r="R54" s="24" t="s">
        <v>257</v>
      </c>
      <c r="S54" s="24" t="s">
        <v>257</v>
      </c>
      <c r="T54" s="26" t="s">
        <v>257</v>
      </c>
      <c r="U54" s="26" t="s">
        <v>257</v>
      </c>
      <c r="V54" s="26" t="s">
        <v>257</v>
      </c>
      <c r="W54" s="26" t="s">
        <v>257</v>
      </c>
      <c r="X54" s="18" t="s">
        <v>555</v>
      </c>
      <c r="Y54" s="18">
        <v>39.6</v>
      </c>
      <c r="Z54" s="18" t="s">
        <v>474</v>
      </c>
      <c r="AA54" s="18">
        <v>39.6</v>
      </c>
      <c r="AB54" s="57" t="s">
        <v>257</v>
      </c>
      <c r="AC54" s="18" t="s">
        <v>479</v>
      </c>
      <c r="AD54" s="18">
        <v>3</v>
      </c>
      <c r="AE54" s="18" t="s">
        <v>556</v>
      </c>
      <c r="AF54" s="18">
        <v>2.2999999999999998</v>
      </c>
      <c r="AG54" s="18">
        <v>2.2999999999999998</v>
      </c>
      <c r="AH54" s="18" t="s">
        <v>557</v>
      </c>
      <c r="AI54" s="18">
        <v>7</v>
      </c>
      <c r="AJ54" s="18" t="s">
        <v>522</v>
      </c>
      <c r="AK54" s="18">
        <v>7</v>
      </c>
      <c r="AL54" s="18" t="s">
        <v>558</v>
      </c>
      <c r="AM54" s="18" t="s">
        <v>267</v>
      </c>
      <c r="AN54" s="55">
        <v>0.67</v>
      </c>
      <c r="AO54" s="18" t="s">
        <v>559</v>
      </c>
      <c r="AP54" s="26" t="s">
        <v>560</v>
      </c>
      <c r="AQ54" s="18">
        <v>12</v>
      </c>
      <c r="AR54" s="18" t="s">
        <v>561</v>
      </c>
      <c r="AS54" s="55">
        <f t="shared" si="52"/>
        <v>0.64000000000000012</v>
      </c>
      <c r="AT54" s="55">
        <v>0.7</v>
      </c>
      <c r="AU54" s="55">
        <f t="shared" si="53"/>
        <v>2.9999999999999916E-2</v>
      </c>
      <c r="AV54" s="62">
        <f t="shared" si="54"/>
        <v>2.9999999999999916E-2</v>
      </c>
      <c r="AW54" s="26" t="s">
        <v>481</v>
      </c>
      <c r="AX54" s="18">
        <v>7</v>
      </c>
      <c r="AY54" s="18" t="s">
        <v>522</v>
      </c>
      <c r="AZ54" s="5" t="s">
        <v>257</v>
      </c>
      <c r="BA54" s="5" t="s">
        <v>257</v>
      </c>
      <c r="BB54" s="18" t="s">
        <v>562</v>
      </c>
      <c r="BC54" s="18" t="s">
        <v>268</v>
      </c>
      <c r="BD54" s="55">
        <v>0.65</v>
      </c>
      <c r="BE54" s="18" t="s">
        <v>563</v>
      </c>
      <c r="BF54" s="26" t="s">
        <v>479</v>
      </c>
      <c r="BG54" s="18">
        <v>12</v>
      </c>
      <c r="BH54" s="18" t="s">
        <v>561</v>
      </c>
      <c r="BI54" s="55">
        <f t="shared" si="55"/>
        <v>0.57000000000000006</v>
      </c>
      <c r="BJ54" s="55">
        <v>0.73</v>
      </c>
      <c r="BK54" s="55">
        <f t="shared" si="56"/>
        <v>7.999999999999996E-2</v>
      </c>
      <c r="BL54" s="62">
        <f t="shared" si="57"/>
        <v>7.999999999999996E-2</v>
      </c>
      <c r="BM54" s="26" t="s">
        <v>481</v>
      </c>
      <c r="BN54" s="18">
        <v>7</v>
      </c>
      <c r="BO54" s="18" t="s">
        <v>522</v>
      </c>
      <c r="BP54" s="5" t="s">
        <v>257</v>
      </c>
      <c r="BQ54" s="5" t="s">
        <v>257</v>
      </c>
      <c r="BR54" s="18" t="s">
        <v>562</v>
      </c>
      <c r="BS54" s="18" t="s">
        <v>269</v>
      </c>
      <c r="BT54" s="63">
        <v>0.02</v>
      </c>
      <c r="BU54" s="18" t="s">
        <v>588</v>
      </c>
      <c r="BV54" s="26" t="s">
        <v>479</v>
      </c>
      <c r="BW54" s="18">
        <v>4</v>
      </c>
      <c r="BX54" s="18" t="s">
        <v>565</v>
      </c>
      <c r="BY54" s="63">
        <f t="shared" si="58"/>
        <v>1.0999999999999999E-2</v>
      </c>
      <c r="BZ54" s="63">
        <v>2.9000000000000001E-2</v>
      </c>
      <c r="CA54" s="63">
        <f t="shared" si="59"/>
        <v>9.0000000000000011E-3</v>
      </c>
      <c r="CB54" s="64">
        <f t="shared" si="60"/>
        <v>9.0000000000000011E-3</v>
      </c>
      <c r="CC54" s="26" t="s">
        <v>481</v>
      </c>
      <c r="CD54" s="18">
        <v>7</v>
      </c>
      <c r="CE54" s="18" t="s">
        <v>522</v>
      </c>
      <c r="CF54" s="5" t="s">
        <v>257</v>
      </c>
      <c r="CG54" s="5" t="s">
        <v>257</v>
      </c>
      <c r="CH54" s="18" t="s">
        <v>566</v>
      </c>
      <c r="CI54" s="18"/>
      <c r="CJ54" s="18"/>
      <c r="CK54" s="18"/>
      <c r="CL54" s="18"/>
      <c r="CM54" s="18"/>
      <c r="CN54" s="18"/>
      <c r="CO54" s="18"/>
      <c r="CP54" s="18"/>
      <c r="CQ54" s="18"/>
      <c r="CR54" s="18"/>
      <c r="CS54" s="18"/>
      <c r="CT54" s="18"/>
      <c r="CU54" s="18"/>
      <c r="CV54" s="18"/>
      <c r="CW54" s="18"/>
      <c r="CX54" s="18"/>
      <c r="CY54" s="18"/>
      <c r="CZ54" s="18"/>
      <c r="DA54" s="18"/>
      <c r="DB54" s="18"/>
      <c r="DC54" s="18"/>
      <c r="DD54" s="18"/>
      <c r="DE54" s="18"/>
      <c r="DF54" s="18"/>
      <c r="DG54" s="18"/>
      <c r="DH54" s="18"/>
      <c r="DI54" s="18"/>
      <c r="DJ54" s="18"/>
      <c r="DK54" s="18"/>
      <c r="DL54" s="18"/>
      <c r="DM54" s="18"/>
      <c r="DN54" s="18"/>
      <c r="DO54" s="3"/>
      <c r="DP54" s="18">
        <v>1</v>
      </c>
      <c r="DQ54" s="18"/>
      <c r="DR54" s="18">
        <v>1</v>
      </c>
      <c r="DS54" s="18">
        <v>1</v>
      </c>
      <c r="DT54" s="18"/>
      <c r="DU54" s="18"/>
      <c r="DV54" s="18">
        <v>0</v>
      </c>
      <c r="DW54" s="18"/>
      <c r="DX54" s="18"/>
      <c r="DY54" s="18"/>
      <c r="DZ54" s="18">
        <v>0</v>
      </c>
      <c r="EA54" s="18"/>
      <c r="EB54" s="18"/>
      <c r="EC54" s="18"/>
      <c r="ED54" s="18"/>
      <c r="EE54" s="18">
        <v>0</v>
      </c>
      <c r="EF54" s="18">
        <v>0</v>
      </c>
      <c r="EG54" s="18">
        <v>0</v>
      </c>
      <c r="EH54" s="18" t="s">
        <v>567</v>
      </c>
      <c r="EI54" s="18" cm="1">
        <f t="array" ref="EI54">IF(SUMPRODUCT(--(DO54:DS54&lt;&gt;""))=0, 0,1)</f>
        <v>1</v>
      </c>
      <c r="EJ54" s="18" cm="1">
        <f t="array" ref="EJ54">IF(SUMPRODUCT(--(DT54:EG54&lt;&gt;""))=0, 0,1)</f>
        <v>1</v>
      </c>
      <c r="EK54" s="18" cm="1">
        <f t="array" ref="EK54">IF(SUMPRODUCT(--(EC54:EG54&lt;&gt;""))=0, 0,1)</f>
        <v>1</v>
      </c>
      <c r="EL54" s="18" cm="1">
        <f t="array" ref="EL54">IF(SUMPRODUCT(--(EE54:EG54&lt;&gt;""))=0, 0,1)</f>
        <v>1</v>
      </c>
      <c r="EM54" s="18">
        <f t="shared" si="3"/>
        <v>1</v>
      </c>
      <c r="EN54" s="18">
        <f t="shared" si="4"/>
        <v>1</v>
      </c>
      <c r="EO54" s="18">
        <f t="shared" si="5"/>
        <v>0</v>
      </c>
      <c r="EP54" s="18">
        <f t="shared" si="6"/>
        <v>0</v>
      </c>
      <c r="EQ54" s="18">
        <f t="shared" si="7"/>
        <v>0</v>
      </c>
      <c r="ER54" s="58" t="s">
        <v>2080</v>
      </c>
      <c r="ES54" s="59">
        <v>43804</v>
      </c>
      <c r="ET54" s="18" t="s">
        <v>568</v>
      </c>
      <c r="EU54" s="18" t="s">
        <v>550</v>
      </c>
    </row>
    <row r="55" spans="1:151" ht="15.75" customHeight="1" x14ac:dyDescent="0.2">
      <c r="A55" s="5" t="s">
        <v>272</v>
      </c>
      <c r="B55" s="24" t="s">
        <v>589</v>
      </c>
      <c r="C55" s="26">
        <v>1</v>
      </c>
      <c r="D55" s="18" t="s">
        <v>591</v>
      </c>
      <c r="E55" s="18" t="s">
        <v>592</v>
      </c>
      <c r="F55" s="18" t="s">
        <v>553</v>
      </c>
      <c r="G55" s="18" t="s">
        <v>467</v>
      </c>
      <c r="H55" s="18" t="s">
        <v>468</v>
      </c>
      <c r="I55" s="18" t="s">
        <v>552</v>
      </c>
      <c r="J55" s="18" t="s">
        <v>363</v>
      </c>
      <c r="K55" s="18" t="s">
        <v>363</v>
      </c>
      <c r="L55" s="18" t="s">
        <v>363</v>
      </c>
      <c r="M55" s="18" t="s">
        <v>253</v>
      </c>
      <c r="N55" s="56">
        <v>74</v>
      </c>
      <c r="O55" s="18" t="s">
        <v>551</v>
      </c>
      <c r="P55" s="18" t="s">
        <v>466</v>
      </c>
      <c r="Q55" s="18" t="s">
        <v>254</v>
      </c>
      <c r="R55" s="24" t="s">
        <v>257</v>
      </c>
      <c r="S55" s="24" t="s">
        <v>257</v>
      </c>
      <c r="T55" s="26" t="s">
        <v>593</v>
      </c>
      <c r="U55" s="26" t="s">
        <v>257</v>
      </c>
      <c r="V55" s="26" t="s">
        <v>257</v>
      </c>
      <c r="W55" s="26" t="s">
        <v>257</v>
      </c>
      <c r="X55" s="18" t="s">
        <v>594</v>
      </c>
      <c r="Y55" s="18">
        <v>235</v>
      </c>
      <c r="Z55" s="18" t="s">
        <v>474</v>
      </c>
      <c r="AA55" s="56">
        <v>235</v>
      </c>
      <c r="AB55" s="57" t="s">
        <v>257</v>
      </c>
      <c r="AC55" s="18" t="s">
        <v>479</v>
      </c>
      <c r="AD55" s="18" t="s">
        <v>595</v>
      </c>
      <c r="AE55" s="18" t="s">
        <v>595</v>
      </c>
      <c r="AF55" s="18" t="s">
        <v>595</v>
      </c>
      <c r="AG55" s="18" t="s">
        <v>595</v>
      </c>
      <c r="AH55" s="18" t="s">
        <v>257</v>
      </c>
      <c r="AI55" s="18">
        <v>1</v>
      </c>
      <c r="AJ55" s="18" t="s">
        <v>596</v>
      </c>
      <c r="AK55" s="18">
        <v>1</v>
      </c>
      <c r="AL55" s="18" t="s">
        <v>597</v>
      </c>
      <c r="AM55" s="18" t="s">
        <v>598</v>
      </c>
      <c r="AN55" s="57">
        <v>3.2</v>
      </c>
      <c r="AO55" s="57" t="s">
        <v>599</v>
      </c>
      <c r="AP55" s="65" t="s">
        <v>479</v>
      </c>
      <c r="AQ55" s="56">
        <v>9</v>
      </c>
      <c r="AR55" s="57" t="s">
        <v>561</v>
      </c>
      <c r="AS55" s="57">
        <f t="shared" si="52"/>
        <v>2.4000000000000004</v>
      </c>
      <c r="AT55" s="57">
        <v>4</v>
      </c>
      <c r="AU55" s="57">
        <f t="shared" si="53"/>
        <v>0.79999999999999982</v>
      </c>
      <c r="AV55" s="66">
        <f t="shared" si="54"/>
        <v>0.79999999999999982</v>
      </c>
      <c r="AW55" s="26" t="s">
        <v>557</v>
      </c>
      <c r="AX55" s="18">
        <v>1</v>
      </c>
      <c r="AY55" s="18" t="s">
        <v>596</v>
      </c>
      <c r="AZ55" s="5" t="s">
        <v>257</v>
      </c>
      <c r="BA55" s="5" t="s">
        <v>257</v>
      </c>
      <c r="BB55" s="18" t="s">
        <v>600</v>
      </c>
      <c r="BC55" s="24"/>
      <c r="BD55" s="24"/>
      <c r="BE55" s="24"/>
      <c r="BF55" s="24"/>
      <c r="BG55" s="24"/>
      <c r="BH55" s="24"/>
      <c r="BI55" s="24"/>
      <c r="BJ55" s="24"/>
      <c r="BK55" s="24"/>
      <c r="BL55" s="24"/>
      <c r="BM55" s="24"/>
      <c r="BN55" s="18"/>
      <c r="BO55" s="18"/>
      <c r="BP55" s="5"/>
      <c r="BQ55" s="5"/>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3"/>
      <c r="DO55" s="3"/>
      <c r="DP55" s="18"/>
      <c r="DQ55" s="18"/>
      <c r="DR55" s="18"/>
      <c r="DS55" s="18"/>
      <c r="DT55" s="18"/>
      <c r="DU55" s="18"/>
      <c r="DV55" s="18"/>
      <c r="DW55" s="18"/>
      <c r="DX55" s="18"/>
      <c r="DY55" s="18"/>
      <c r="DZ55" s="18">
        <v>0</v>
      </c>
      <c r="EA55" s="24"/>
      <c r="EB55" s="18"/>
      <c r="EC55" s="18"/>
      <c r="ED55" s="18"/>
      <c r="EE55" s="18">
        <v>0</v>
      </c>
      <c r="EF55" s="18"/>
      <c r="EG55" s="18">
        <v>0</v>
      </c>
      <c r="EH55" s="18" t="s">
        <v>601</v>
      </c>
      <c r="EI55" s="18" cm="1">
        <f t="array" ref="EI55">IF(SUMPRODUCT(--(DO55:DS55&lt;&gt;""))=0, 0,1)</f>
        <v>0</v>
      </c>
      <c r="EJ55" s="18" cm="1">
        <f t="array" ref="EJ55">IF(SUMPRODUCT(--(DT55:EG55&lt;&gt;""))=0, 0,1)</f>
        <v>1</v>
      </c>
      <c r="EK55" s="18" cm="1">
        <f t="array" ref="EK55">IF(SUMPRODUCT(--(EC55:EG55&lt;&gt;""))=0, 0,1)</f>
        <v>1</v>
      </c>
      <c r="EL55" s="18" cm="1">
        <f t="array" ref="EL55">IF(SUMPRODUCT(--(EE55:EG55&lt;&gt;""))=0, 0,1)</f>
        <v>1</v>
      </c>
      <c r="EM55" s="18">
        <f t="shared" si="3"/>
        <v>0</v>
      </c>
      <c r="EN55" s="18" t="str">
        <f t="shared" si="4"/>
        <v>NA</v>
      </c>
      <c r="EO55" s="18">
        <f t="shared" si="5"/>
        <v>0</v>
      </c>
      <c r="EP55" s="18">
        <f t="shared" si="6"/>
        <v>0</v>
      </c>
      <c r="EQ55" s="18">
        <f t="shared" si="7"/>
        <v>0</v>
      </c>
      <c r="ER55" s="58" t="s">
        <v>2080</v>
      </c>
      <c r="ES55" s="59">
        <v>43804</v>
      </c>
      <c r="ET55" s="18" t="s">
        <v>602</v>
      </c>
      <c r="EU55" s="18" t="s">
        <v>590</v>
      </c>
    </row>
    <row r="56" spans="1:151" ht="15.75" customHeight="1" x14ac:dyDescent="0.2">
      <c r="A56" s="5" t="s">
        <v>272</v>
      </c>
      <c r="B56" s="24" t="s">
        <v>589</v>
      </c>
      <c r="C56" s="26">
        <v>1</v>
      </c>
      <c r="D56" s="18" t="s">
        <v>603</v>
      </c>
      <c r="E56" s="18" t="s">
        <v>592</v>
      </c>
      <c r="F56" s="18" t="s">
        <v>553</v>
      </c>
      <c r="G56" s="18" t="s">
        <v>467</v>
      </c>
      <c r="H56" s="18" t="s">
        <v>468</v>
      </c>
      <c r="I56" s="18" t="s">
        <v>552</v>
      </c>
      <c r="J56" s="18" t="s">
        <v>363</v>
      </c>
      <c r="K56" s="18" t="s">
        <v>363</v>
      </c>
      <c r="L56" s="18" t="s">
        <v>363</v>
      </c>
      <c r="M56" s="18" t="s">
        <v>253</v>
      </c>
      <c r="N56" s="56">
        <v>74</v>
      </c>
      <c r="O56" s="18" t="s">
        <v>551</v>
      </c>
      <c r="P56" s="18" t="s">
        <v>466</v>
      </c>
      <c r="Q56" s="18" t="s">
        <v>254</v>
      </c>
      <c r="R56" s="24" t="s">
        <v>257</v>
      </c>
      <c r="S56" s="24" t="s">
        <v>257</v>
      </c>
      <c r="T56" s="26" t="s">
        <v>593</v>
      </c>
      <c r="U56" s="26" t="s">
        <v>257</v>
      </c>
      <c r="V56" s="26" t="s">
        <v>257</v>
      </c>
      <c r="W56" s="26" t="s">
        <v>257</v>
      </c>
      <c r="X56" s="18" t="s">
        <v>604</v>
      </c>
      <c r="Y56" s="18">
        <v>235</v>
      </c>
      <c r="Z56" s="18" t="s">
        <v>474</v>
      </c>
      <c r="AA56" s="56">
        <v>235</v>
      </c>
      <c r="AB56" s="57" t="s">
        <v>257</v>
      </c>
      <c r="AC56" s="18" t="s">
        <v>479</v>
      </c>
      <c r="AD56" s="18" t="s">
        <v>595</v>
      </c>
      <c r="AE56" s="18" t="s">
        <v>595</v>
      </c>
      <c r="AF56" s="18" t="s">
        <v>595</v>
      </c>
      <c r="AG56" s="18" t="s">
        <v>595</v>
      </c>
      <c r="AH56" s="18" t="s">
        <v>257</v>
      </c>
      <c r="AI56" s="18">
        <v>1</v>
      </c>
      <c r="AJ56" s="18" t="s">
        <v>596</v>
      </c>
      <c r="AK56" s="18">
        <v>1</v>
      </c>
      <c r="AL56" s="18" t="s">
        <v>597</v>
      </c>
      <c r="AM56" s="18" t="s">
        <v>598</v>
      </c>
      <c r="AN56" s="57">
        <v>0.7</v>
      </c>
      <c r="AO56" s="57" t="s">
        <v>599</v>
      </c>
      <c r="AP56" s="65" t="s">
        <v>479</v>
      </c>
      <c r="AQ56" s="56">
        <v>9</v>
      </c>
      <c r="AR56" s="57" t="s">
        <v>561</v>
      </c>
      <c r="AS56" s="57">
        <f t="shared" si="52"/>
        <v>0.29999999999999982</v>
      </c>
      <c r="AT56" s="57">
        <v>1.1000000000000001</v>
      </c>
      <c r="AU56" s="57">
        <f t="shared" si="53"/>
        <v>0.40000000000000013</v>
      </c>
      <c r="AV56" s="66">
        <f t="shared" si="54"/>
        <v>0.40000000000000013</v>
      </c>
      <c r="AW56" s="26" t="s">
        <v>557</v>
      </c>
      <c r="AX56" s="18">
        <v>1</v>
      </c>
      <c r="AY56" s="18" t="s">
        <v>596</v>
      </c>
      <c r="AZ56" s="5" t="s">
        <v>257</v>
      </c>
      <c r="BA56" s="5" t="s">
        <v>257</v>
      </c>
      <c r="BB56" s="18" t="s">
        <v>600</v>
      </c>
      <c r="BC56" s="18"/>
      <c r="BD56" s="18"/>
      <c r="BE56" s="18"/>
      <c r="BF56" s="18"/>
      <c r="BG56" s="18"/>
      <c r="BH56" s="18"/>
      <c r="BI56" s="18"/>
      <c r="BJ56" s="18"/>
      <c r="BK56" s="18"/>
      <c r="BL56" s="18"/>
      <c r="BM56" s="18"/>
      <c r="BN56" s="18"/>
      <c r="BO56" s="18"/>
      <c r="BP56" s="5"/>
      <c r="BQ56" s="5"/>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3"/>
      <c r="DO56" s="3"/>
      <c r="DP56" s="18"/>
      <c r="DQ56" s="18"/>
      <c r="DR56" s="18"/>
      <c r="DS56" s="18"/>
      <c r="DT56" s="18"/>
      <c r="DU56" s="18"/>
      <c r="DV56" s="18"/>
      <c r="DW56" s="18"/>
      <c r="DX56" s="18"/>
      <c r="DY56" s="18"/>
      <c r="DZ56" s="18">
        <v>0</v>
      </c>
      <c r="EA56" s="24"/>
      <c r="EB56" s="18"/>
      <c r="EC56" s="18"/>
      <c r="ED56" s="18"/>
      <c r="EE56" s="18">
        <v>0</v>
      </c>
      <c r="EF56" s="18"/>
      <c r="EG56" s="18">
        <v>0</v>
      </c>
      <c r="EH56" s="18" t="s">
        <v>601</v>
      </c>
      <c r="EI56" s="18" cm="1">
        <f t="array" ref="EI56">IF(SUMPRODUCT(--(DO56:DS56&lt;&gt;""))=0, 0,1)</f>
        <v>0</v>
      </c>
      <c r="EJ56" s="18" cm="1">
        <f t="array" ref="EJ56">IF(SUMPRODUCT(--(DT56:EG56&lt;&gt;""))=0, 0,1)</f>
        <v>1</v>
      </c>
      <c r="EK56" s="18" cm="1">
        <f t="array" ref="EK56">IF(SUMPRODUCT(--(EC56:EG56&lt;&gt;""))=0, 0,1)</f>
        <v>1</v>
      </c>
      <c r="EL56" s="18" cm="1">
        <f t="array" ref="EL56">IF(SUMPRODUCT(--(EE56:EG56&lt;&gt;""))=0, 0,1)</f>
        <v>1</v>
      </c>
      <c r="EM56" s="18">
        <f t="shared" si="3"/>
        <v>0</v>
      </c>
      <c r="EN56" s="18" t="str">
        <f t="shared" si="4"/>
        <v>NA</v>
      </c>
      <c r="EO56" s="18">
        <f t="shared" si="5"/>
        <v>0</v>
      </c>
      <c r="EP56" s="18">
        <f t="shared" si="6"/>
        <v>0</v>
      </c>
      <c r="EQ56" s="18">
        <f t="shared" si="7"/>
        <v>0</v>
      </c>
      <c r="ER56" s="58" t="s">
        <v>2080</v>
      </c>
      <c r="ES56" s="59">
        <v>43804</v>
      </c>
      <c r="ET56" s="18" t="s">
        <v>602</v>
      </c>
      <c r="EU56" s="18" t="s">
        <v>590</v>
      </c>
    </row>
    <row r="57" spans="1:151" ht="15.75" customHeight="1" x14ac:dyDescent="0.2">
      <c r="A57" s="5" t="s">
        <v>272</v>
      </c>
      <c r="B57" s="24" t="s">
        <v>589</v>
      </c>
      <c r="C57" s="26">
        <v>1</v>
      </c>
      <c r="D57" s="18" t="s">
        <v>591</v>
      </c>
      <c r="E57" s="18" t="s">
        <v>605</v>
      </c>
      <c r="F57" s="18" t="s">
        <v>553</v>
      </c>
      <c r="G57" s="18" t="s">
        <v>467</v>
      </c>
      <c r="H57" s="18" t="s">
        <v>468</v>
      </c>
      <c r="I57" s="18" t="s">
        <v>552</v>
      </c>
      <c r="J57" s="18" t="s">
        <v>363</v>
      </c>
      <c r="K57" s="18" t="s">
        <v>363</v>
      </c>
      <c r="L57" s="18" t="s">
        <v>363</v>
      </c>
      <c r="M57" s="18" t="s">
        <v>253</v>
      </c>
      <c r="N57" s="56">
        <v>74</v>
      </c>
      <c r="O57" s="18" t="s">
        <v>551</v>
      </c>
      <c r="P57" s="18" t="s">
        <v>466</v>
      </c>
      <c r="Q57" s="18" t="s">
        <v>254</v>
      </c>
      <c r="R57" s="24" t="s">
        <v>257</v>
      </c>
      <c r="S57" s="24" t="s">
        <v>257</v>
      </c>
      <c r="T57" s="26" t="s">
        <v>593</v>
      </c>
      <c r="U57" s="26" t="s">
        <v>257</v>
      </c>
      <c r="V57" s="26" t="s">
        <v>257</v>
      </c>
      <c r="W57" s="26" t="s">
        <v>257</v>
      </c>
      <c r="X57" s="18" t="s">
        <v>594</v>
      </c>
      <c r="Y57" s="18">
        <v>235</v>
      </c>
      <c r="Z57" s="18" t="s">
        <v>474</v>
      </c>
      <c r="AA57" s="56">
        <v>235</v>
      </c>
      <c r="AB57" s="57" t="s">
        <v>257</v>
      </c>
      <c r="AC57" s="18" t="s">
        <v>479</v>
      </c>
      <c r="AD57" s="18" t="s">
        <v>595</v>
      </c>
      <c r="AE57" s="18" t="s">
        <v>595</v>
      </c>
      <c r="AF57" s="18" t="s">
        <v>595</v>
      </c>
      <c r="AG57" s="18" t="s">
        <v>595</v>
      </c>
      <c r="AH57" s="18" t="s">
        <v>257</v>
      </c>
      <c r="AI57" s="18">
        <v>2</v>
      </c>
      <c r="AJ57" s="18" t="s">
        <v>596</v>
      </c>
      <c r="AK57" s="18">
        <v>2</v>
      </c>
      <c r="AL57" s="18" t="s">
        <v>597</v>
      </c>
      <c r="AM57" s="18" t="s">
        <v>598</v>
      </c>
      <c r="AN57" s="57">
        <v>2.5</v>
      </c>
      <c r="AO57" s="57" t="s">
        <v>599</v>
      </c>
      <c r="AP57" s="65" t="s">
        <v>479</v>
      </c>
      <c r="AQ57" s="56">
        <v>9</v>
      </c>
      <c r="AR57" s="57" t="s">
        <v>561</v>
      </c>
      <c r="AS57" s="57">
        <f t="shared" si="52"/>
        <v>1</v>
      </c>
      <c r="AT57" s="57">
        <v>4</v>
      </c>
      <c r="AU57" s="57">
        <f t="shared" si="53"/>
        <v>1.5</v>
      </c>
      <c r="AV57" s="66">
        <f t="shared" si="54"/>
        <v>1.5</v>
      </c>
      <c r="AW57" s="26" t="s">
        <v>557</v>
      </c>
      <c r="AX57" s="18">
        <v>2</v>
      </c>
      <c r="AY57" s="18" t="s">
        <v>596</v>
      </c>
      <c r="AZ57" s="5" t="s">
        <v>257</v>
      </c>
      <c r="BA57" s="5" t="s">
        <v>257</v>
      </c>
      <c r="BB57" s="18" t="s">
        <v>600</v>
      </c>
      <c r="BC57" s="18"/>
      <c r="BD57" s="18"/>
      <c r="BE57" s="18"/>
      <c r="BF57" s="18"/>
      <c r="BG57" s="18"/>
      <c r="BH57" s="18"/>
      <c r="BI57" s="18"/>
      <c r="BJ57" s="18"/>
      <c r="BK57" s="18"/>
      <c r="BL57" s="18"/>
      <c r="BM57" s="18"/>
      <c r="BN57" s="18"/>
      <c r="BO57" s="18"/>
      <c r="BP57" s="5"/>
      <c r="BQ57" s="5"/>
      <c r="BR57" s="18"/>
      <c r="BS57" s="18"/>
      <c r="BT57" s="18"/>
      <c r="BU57" s="18"/>
      <c r="BV57" s="18"/>
      <c r="BW57" s="18"/>
      <c r="BX57" s="18"/>
      <c r="BY57" s="18"/>
      <c r="BZ57" s="18"/>
      <c r="CA57" s="18"/>
      <c r="CB57" s="18"/>
      <c r="CC57" s="18"/>
      <c r="CD57" s="18"/>
      <c r="CE57" s="18"/>
      <c r="CF57" s="18"/>
      <c r="CG57" s="18"/>
      <c r="CH57" s="18"/>
      <c r="CI57" s="18"/>
      <c r="CJ57" s="18"/>
      <c r="CK57" s="18"/>
      <c r="CL57" s="18"/>
      <c r="CM57" s="18"/>
      <c r="CN57" s="18"/>
      <c r="CO57" s="18"/>
      <c r="CP57" s="18"/>
      <c r="CQ57" s="18"/>
      <c r="CR57" s="18"/>
      <c r="CS57" s="18"/>
      <c r="CT57" s="18"/>
      <c r="CU57" s="18"/>
      <c r="CV57" s="18"/>
      <c r="CW57" s="18"/>
      <c r="CX57" s="18"/>
      <c r="CY57" s="18"/>
      <c r="CZ57" s="18"/>
      <c r="DA57" s="18"/>
      <c r="DB57" s="18"/>
      <c r="DC57" s="18"/>
      <c r="DD57" s="18"/>
      <c r="DE57" s="18"/>
      <c r="DF57" s="18"/>
      <c r="DG57" s="18"/>
      <c r="DH57" s="18"/>
      <c r="DI57" s="18"/>
      <c r="DJ57" s="18"/>
      <c r="DK57" s="18"/>
      <c r="DL57" s="18"/>
      <c r="DM57" s="18"/>
      <c r="DN57" s="3"/>
      <c r="DO57" s="3"/>
      <c r="DP57" s="18"/>
      <c r="DQ57" s="18"/>
      <c r="DR57" s="18"/>
      <c r="DS57" s="18"/>
      <c r="DT57" s="18"/>
      <c r="DU57" s="18"/>
      <c r="DV57" s="18"/>
      <c r="DW57" s="18"/>
      <c r="DX57" s="18"/>
      <c r="DY57" s="18"/>
      <c r="DZ57" s="18">
        <v>0</v>
      </c>
      <c r="EA57" s="24"/>
      <c r="EB57" s="18"/>
      <c r="EC57" s="18"/>
      <c r="ED57" s="18"/>
      <c r="EE57" s="18">
        <v>0</v>
      </c>
      <c r="EF57" s="18"/>
      <c r="EG57" s="18">
        <v>0</v>
      </c>
      <c r="EH57" s="18" t="s">
        <v>601</v>
      </c>
      <c r="EI57" s="18" cm="1">
        <f t="array" ref="EI57">IF(SUMPRODUCT(--(DO57:DS57&lt;&gt;""))=0, 0,1)</f>
        <v>0</v>
      </c>
      <c r="EJ57" s="18" cm="1">
        <f t="array" ref="EJ57">IF(SUMPRODUCT(--(DT57:EG57&lt;&gt;""))=0, 0,1)</f>
        <v>1</v>
      </c>
      <c r="EK57" s="18" cm="1">
        <f t="array" ref="EK57">IF(SUMPRODUCT(--(EC57:EG57&lt;&gt;""))=0, 0,1)</f>
        <v>1</v>
      </c>
      <c r="EL57" s="18" cm="1">
        <f t="array" ref="EL57">IF(SUMPRODUCT(--(EE57:EG57&lt;&gt;""))=0, 0,1)</f>
        <v>1</v>
      </c>
      <c r="EM57" s="18">
        <f t="shared" si="3"/>
        <v>0</v>
      </c>
      <c r="EN57" s="18" t="str">
        <f t="shared" si="4"/>
        <v>NA</v>
      </c>
      <c r="EO57" s="18">
        <f t="shared" si="5"/>
        <v>0</v>
      </c>
      <c r="EP57" s="18">
        <f t="shared" si="6"/>
        <v>0</v>
      </c>
      <c r="EQ57" s="18">
        <f t="shared" si="7"/>
        <v>0</v>
      </c>
      <c r="ER57" s="58" t="s">
        <v>2080</v>
      </c>
      <c r="ES57" s="59">
        <v>43804</v>
      </c>
      <c r="ET57" s="18" t="s">
        <v>602</v>
      </c>
      <c r="EU57" s="18" t="s">
        <v>590</v>
      </c>
    </row>
    <row r="58" spans="1:151" ht="15.75" customHeight="1" x14ac:dyDescent="0.2">
      <c r="A58" s="5" t="s">
        <v>272</v>
      </c>
      <c r="B58" s="24" t="s">
        <v>589</v>
      </c>
      <c r="C58" s="26">
        <v>1</v>
      </c>
      <c r="D58" s="18" t="s">
        <v>603</v>
      </c>
      <c r="E58" s="18" t="s">
        <v>605</v>
      </c>
      <c r="F58" s="18" t="s">
        <v>553</v>
      </c>
      <c r="G58" s="18" t="s">
        <v>467</v>
      </c>
      <c r="H58" s="18" t="s">
        <v>468</v>
      </c>
      <c r="I58" s="18" t="s">
        <v>552</v>
      </c>
      <c r="J58" s="18" t="s">
        <v>363</v>
      </c>
      <c r="K58" s="18" t="s">
        <v>363</v>
      </c>
      <c r="L58" s="18" t="s">
        <v>363</v>
      </c>
      <c r="M58" s="18" t="s">
        <v>253</v>
      </c>
      <c r="N58" s="56">
        <v>74</v>
      </c>
      <c r="O58" s="18" t="s">
        <v>551</v>
      </c>
      <c r="P58" s="18" t="s">
        <v>466</v>
      </c>
      <c r="Q58" s="18" t="s">
        <v>254</v>
      </c>
      <c r="R58" s="24" t="s">
        <v>257</v>
      </c>
      <c r="S58" s="24" t="s">
        <v>257</v>
      </c>
      <c r="T58" s="26" t="s">
        <v>593</v>
      </c>
      <c r="U58" s="26" t="s">
        <v>257</v>
      </c>
      <c r="V58" s="26" t="s">
        <v>257</v>
      </c>
      <c r="W58" s="26" t="s">
        <v>257</v>
      </c>
      <c r="X58" s="18" t="s">
        <v>604</v>
      </c>
      <c r="Y58" s="18">
        <v>235</v>
      </c>
      <c r="Z58" s="18" t="s">
        <v>474</v>
      </c>
      <c r="AA58" s="56">
        <v>235</v>
      </c>
      <c r="AB58" s="57" t="s">
        <v>257</v>
      </c>
      <c r="AC58" s="18" t="s">
        <v>479</v>
      </c>
      <c r="AD58" s="18" t="s">
        <v>595</v>
      </c>
      <c r="AE58" s="18" t="s">
        <v>595</v>
      </c>
      <c r="AF58" s="18" t="s">
        <v>595</v>
      </c>
      <c r="AG58" s="18" t="s">
        <v>595</v>
      </c>
      <c r="AH58" s="18" t="s">
        <v>257</v>
      </c>
      <c r="AI58" s="18">
        <v>2</v>
      </c>
      <c r="AJ58" s="18" t="s">
        <v>596</v>
      </c>
      <c r="AK58" s="18">
        <v>2</v>
      </c>
      <c r="AL58" s="18" t="s">
        <v>597</v>
      </c>
      <c r="AM58" s="18" t="s">
        <v>598</v>
      </c>
      <c r="AN58" s="57">
        <v>0.2</v>
      </c>
      <c r="AO58" s="57" t="s">
        <v>599</v>
      </c>
      <c r="AP58" s="65" t="s">
        <v>479</v>
      </c>
      <c r="AQ58" s="56">
        <v>9</v>
      </c>
      <c r="AR58" s="57" t="s">
        <v>561</v>
      </c>
      <c r="AS58" s="57">
        <f t="shared" si="52"/>
        <v>0.2</v>
      </c>
      <c r="AT58" s="57">
        <v>0.2</v>
      </c>
      <c r="AU58" s="57">
        <f t="shared" si="53"/>
        <v>0</v>
      </c>
      <c r="AV58" s="66">
        <f t="shared" si="54"/>
        <v>0</v>
      </c>
      <c r="AW58" s="26" t="s">
        <v>557</v>
      </c>
      <c r="AX58" s="18">
        <v>2</v>
      </c>
      <c r="AY58" s="18" t="s">
        <v>596</v>
      </c>
      <c r="AZ58" s="5" t="s">
        <v>257</v>
      </c>
      <c r="BA58" s="5" t="s">
        <v>257</v>
      </c>
      <c r="BB58" s="18" t="s">
        <v>600</v>
      </c>
      <c r="BC58" s="18"/>
      <c r="BD58" s="18"/>
      <c r="BE58" s="18"/>
      <c r="BF58" s="18"/>
      <c r="BG58" s="18"/>
      <c r="BH58" s="18"/>
      <c r="BI58" s="18"/>
      <c r="BJ58" s="18"/>
      <c r="BK58" s="18"/>
      <c r="BL58" s="18"/>
      <c r="BM58" s="18"/>
      <c r="BN58" s="18"/>
      <c r="BO58" s="18"/>
      <c r="BP58" s="5"/>
      <c r="BQ58" s="5"/>
      <c r="BR58" s="18"/>
      <c r="BS58" s="18"/>
      <c r="BT58" s="18"/>
      <c r="BU58" s="18"/>
      <c r="BV58" s="18"/>
      <c r="BW58" s="18"/>
      <c r="BX58" s="18"/>
      <c r="BY58" s="18"/>
      <c r="BZ58" s="18"/>
      <c r="CA58" s="18"/>
      <c r="CB58" s="18"/>
      <c r="CC58" s="18"/>
      <c r="CD58" s="18"/>
      <c r="CE58" s="18"/>
      <c r="CF58" s="18"/>
      <c r="CG58" s="18"/>
      <c r="CH58" s="18"/>
      <c r="CI58" s="18"/>
      <c r="CJ58" s="18"/>
      <c r="CK58" s="18"/>
      <c r="CL58" s="18"/>
      <c r="CM58" s="18"/>
      <c r="CN58" s="18"/>
      <c r="CO58" s="18"/>
      <c r="CP58" s="18"/>
      <c r="CQ58" s="18"/>
      <c r="CR58" s="18"/>
      <c r="CS58" s="18"/>
      <c r="CT58" s="18"/>
      <c r="CU58" s="18"/>
      <c r="CV58" s="18"/>
      <c r="CW58" s="18"/>
      <c r="CX58" s="18"/>
      <c r="CY58" s="18"/>
      <c r="CZ58" s="18"/>
      <c r="DA58" s="18"/>
      <c r="DB58" s="18"/>
      <c r="DC58" s="18"/>
      <c r="DD58" s="18"/>
      <c r="DE58" s="18"/>
      <c r="DF58" s="18"/>
      <c r="DG58" s="18"/>
      <c r="DH58" s="18"/>
      <c r="DI58" s="18"/>
      <c r="DJ58" s="18"/>
      <c r="DK58" s="18"/>
      <c r="DL58" s="18"/>
      <c r="DM58" s="18"/>
      <c r="DN58" s="3"/>
      <c r="DO58" s="3"/>
      <c r="DP58" s="18"/>
      <c r="DQ58" s="18"/>
      <c r="DR58" s="18"/>
      <c r="DS58" s="18"/>
      <c r="DT58" s="18"/>
      <c r="DU58" s="18"/>
      <c r="DV58" s="18"/>
      <c r="DW58" s="18"/>
      <c r="DX58" s="18"/>
      <c r="DY58" s="18"/>
      <c r="DZ58" s="18">
        <v>0</v>
      </c>
      <c r="EA58" s="24"/>
      <c r="EB58" s="18"/>
      <c r="EC58" s="18"/>
      <c r="ED58" s="18"/>
      <c r="EE58" s="18">
        <v>0</v>
      </c>
      <c r="EF58" s="18"/>
      <c r="EG58" s="18">
        <v>0</v>
      </c>
      <c r="EH58" s="18" t="s">
        <v>601</v>
      </c>
      <c r="EI58" s="18" cm="1">
        <f t="array" ref="EI58">IF(SUMPRODUCT(--(DO58:DS58&lt;&gt;""))=0, 0,1)</f>
        <v>0</v>
      </c>
      <c r="EJ58" s="18" cm="1">
        <f t="array" ref="EJ58">IF(SUMPRODUCT(--(DT58:EG58&lt;&gt;""))=0, 0,1)</f>
        <v>1</v>
      </c>
      <c r="EK58" s="18" cm="1">
        <f t="array" ref="EK58">IF(SUMPRODUCT(--(EC58:EG58&lt;&gt;""))=0, 0,1)</f>
        <v>1</v>
      </c>
      <c r="EL58" s="18" cm="1">
        <f t="array" ref="EL58">IF(SUMPRODUCT(--(EE58:EG58&lt;&gt;""))=0, 0,1)</f>
        <v>1</v>
      </c>
      <c r="EM58" s="18">
        <f t="shared" si="3"/>
        <v>0</v>
      </c>
      <c r="EN58" s="18" t="str">
        <f t="shared" si="4"/>
        <v>NA</v>
      </c>
      <c r="EO58" s="18">
        <f t="shared" si="5"/>
        <v>0</v>
      </c>
      <c r="EP58" s="18">
        <f t="shared" si="6"/>
        <v>0</v>
      </c>
      <c r="EQ58" s="18">
        <f t="shared" si="7"/>
        <v>0</v>
      </c>
      <c r="ER58" s="58" t="s">
        <v>2080</v>
      </c>
      <c r="ES58" s="59">
        <v>43804</v>
      </c>
      <c r="ET58" s="18" t="s">
        <v>602</v>
      </c>
      <c r="EU58" s="18" t="s">
        <v>590</v>
      </c>
    </row>
    <row r="59" spans="1:151" ht="15.75" customHeight="1" x14ac:dyDescent="0.2">
      <c r="A59" s="5" t="s">
        <v>272</v>
      </c>
      <c r="B59" s="24" t="s">
        <v>589</v>
      </c>
      <c r="C59" s="26">
        <v>1</v>
      </c>
      <c r="D59" s="18" t="s">
        <v>591</v>
      </c>
      <c r="E59" s="18" t="s">
        <v>606</v>
      </c>
      <c r="F59" s="18" t="s">
        <v>553</v>
      </c>
      <c r="G59" s="18" t="s">
        <v>467</v>
      </c>
      <c r="H59" s="18" t="s">
        <v>468</v>
      </c>
      <c r="I59" s="18" t="s">
        <v>552</v>
      </c>
      <c r="J59" s="18" t="s">
        <v>363</v>
      </c>
      <c r="K59" s="18" t="s">
        <v>363</v>
      </c>
      <c r="L59" s="18" t="s">
        <v>363</v>
      </c>
      <c r="M59" s="18" t="s">
        <v>253</v>
      </c>
      <c r="N59" s="56">
        <v>74</v>
      </c>
      <c r="O59" s="18" t="s">
        <v>551</v>
      </c>
      <c r="P59" s="18" t="s">
        <v>466</v>
      </c>
      <c r="Q59" s="18" t="s">
        <v>254</v>
      </c>
      <c r="R59" s="24" t="s">
        <v>257</v>
      </c>
      <c r="S59" s="24" t="s">
        <v>257</v>
      </c>
      <c r="T59" s="26" t="s">
        <v>593</v>
      </c>
      <c r="U59" s="26" t="s">
        <v>257</v>
      </c>
      <c r="V59" s="26" t="s">
        <v>257</v>
      </c>
      <c r="W59" s="26" t="s">
        <v>257</v>
      </c>
      <c r="X59" s="18" t="s">
        <v>594</v>
      </c>
      <c r="Y59" s="18">
        <v>235</v>
      </c>
      <c r="Z59" s="18" t="s">
        <v>474</v>
      </c>
      <c r="AA59" s="56">
        <v>235</v>
      </c>
      <c r="AB59" s="57" t="s">
        <v>257</v>
      </c>
      <c r="AC59" s="18" t="s">
        <v>479</v>
      </c>
      <c r="AD59" s="18" t="s">
        <v>595</v>
      </c>
      <c r="AE59" s="18" t="s">
        <v>595</v>
      </c>
      <c r="AF59" s="18" t="s">
        <v>595</v>
      </c>
      <c r="AG59" s="18" t="s">
        <v>595</v>
      </c>
      <c r="AH59" s="18" t="s">
        <v>257</v>
      </c>
      <c r="AI59" s="18">
        <v>4</v>
      </c>
      <c r="AJ59" s="18" t="s">
        <v>596</v>
      </c>
      <c r="AK59" s="18">
        <v>4</v>
      </c>
      <c r="AL59" s="18" t="s">
        <v>597</v>
      </c>
      <c r="AM59" s="18" t="s">
        <v>598</v>
      </c>
      <c r="AN59" s="57">
        <v>2.5</v>
      </c>
      <c r="AO59" s="57" t="s">
        <v>599</v>
      </c>
      <c r="AP59" s="65" t="s">
        <v>479</v>
      </c>
      <c r="AQ59" s="56">
        <v>9</v>
      </c>
      <c r="AR59" s="57" t="s">
        <v>561</v>
      </c>
      <c r="AS59" s="57">
        <f t="shared" si="52"/>
        <v>1.5</v>
      </c>
      <c r="AT59" s="57">
        <v>3.5</v>
      </c>
      <c r="AU59" s="57">
        <f t="shared" si="53"/>
        <v>1</v>
      </c>
      <c r="AV59" s="66">
        <f t="shared" si="54"/>
        <v>1</v>
      </c>
      <c r="AW59" s="26" t="s">
        <v>557</v>
      </c>
      <c r="AX59" s="18">
        <v>4</v>
      </c>
      <c r="AY59" s="18" t="s">
        <v>596</v>
      </c>
      <c r="AZ59" s="5" t="s">
        <v>257</v>
      </c>
      <c r="BA59" s="5" t="s">
        <v>257</v>
      </c>
      <c r="BB59" s="18" t="s">
        <v>600</v>
      </c>
      <c r="BC59" s="18"/>
      <c r="BD59" s="18"/>
      <c r="BE59" s="18"/>
      <c r="BF59" s="18"/>
      <c r="BG59" s="18"/>
      <c r="BH59" s="18"/>
      <c r="BI59" s="18"/>
      <c r="BJ59" s="18"/>
      <c r="BK59" s="18"/>
      <c r="BL59" s="18"/>
      <c r="BM59" s="18"/>
      <c r="BN59" s="18"/>
      <c r="BO59" s="18"/>
      <c r="BP59" s="5"/>
      <c r="BQ59" s="5"/>
      <c r="BR59" s="18"/>
      <c r="BS59" s="18"/>
      <c r="BT59" s="18"/>
      <c r="BU59" s="18"/>
      <c r="BV59" s="18"/>
      <c r="BW59" s="18"/>
      <c r="BX59" s="18"/>
      <c r="BY59" s="18"/>
      <c r="BZ59" s="18"/>
      <c r="CA59" s="18"/>
      <c r="CB59" s="18"/>
      <c r="CC59" s="18"/>
      <c r="CD59" s="18"/>
      <c r="CE59" s="18"/>
      <c r="CF59" s="18"/>
      <c r="CG59" s="18"/>
      <c r="CH59" s="18"/>
      <c r="CI59" s="18"/>
      <c r="CJ59" s="18"/>
      <c r="CK59" s="18"/>
      <c r="CL59" s="18"/>
      <c r="CM59" s="18"/>
      <c r="CN59" s="18"/>
      <c r="CO59" s="18"/>
      <c r="CP59" s="18"/>
      <c r="CQ59" s="18"/>
      <c r="CR59" s="18"/>
      <c r="CS59" s="18"/>
      <c r="CT59" s="18"/>
      <c r="CU59" s="18"/>
      <c r="CV59" s="18"/>
      <c r="CW59" s="18"/>
      <c r="CX59" s="18"/>
      <c r="CY59" s="18"/>
      <c r="CZ59" s="18"/>
      <c r="DA59" s="18"/>
      <c r="DB59" s="18"/>
      <c r="DC59" s="18"/>
      <c r="DD59" s="18"/>
      <c r="DE59" s="18"/>
      <c r="DF59" s="18"/>
      <c r="DG59" s="18"/>
      <c r="DH59" s="18"/>
      <c r="DI59" s="18"/>
      <c r="DJ59" s="18"/>
      <c r="DK59" s="18"/>
      <c r="DL59" s="18"/>
      <c r="DM59" s="18"/>
      <c r="DN59" s="18"/>
      <c r="DO59" s="18"/>
      <c r="DP59" s="18"/>
      <c r="DQ59" s="18"/>
      <c r="DR59" s="18"/>
      <c r="DS59" s="18"/>
      <c r="DT59" s="18"/>
      <c r="DU59" s="18"/>
      <c r="DV59" s="18"/>
      <c r="DW59" s="18"/>
      <c r="DX59" s="18"/>
      <c r="DY59" s="18"/>
      <c r="DZ59" s="18">
        <v>0</v>
      </c>
      <c r="EA59" s="24"/>
      <c r="EB59" s="18"/>
      <c r="EC59" s="18"/>
      <c r="ED59" s="18"/>
      <c r="EE59" s="18">
        <v>0</v>
      </c>
      <c r="EF59" s="18"/>
      <c r="EG59" s="18">
        <v>0</v>
      </c>
      <c r="EH59" s="18" t="s">
        <v>601</v>
      </c>
      <c r="EI59" s="18" cm="1">
        <f t="array" ref="EI59">IF(SUMPRODUCT(--(DO59:DS59&lt;&gt;""))=0, 0,1)</f>
        <v>0</v>
      </c>
      <c r="EJ59" s="18" cm="1">
        <f t="array" ref="EJ59">IF(SUMPRODUCT(--(DT59:EG59&lt;&gt;""))=0, 0,1)</f>
        <v>1</v>
      </c>
      <c r="EK59" s="18" cm="1">
        <f t="array" ref="EK59">IF(SUMPRODUCT(--(EC59:EG59&lt;&gt;""))=0, 0,1)</f>
        <v>1</v>
      </c>
      <c r="EL59" s="18" cm="1">
        <f t="array" ref="EL59">IF(SUMPRODUCT(--(EE59:EG59&lt;&gt;""))=0, 0,1)</f>
        <v>1</v>
      </c>
      <c r="EM59" s="18">
        <f t="shared" si="3"/>
        <v>0</v>
      </c>
      <c r="EN59" s="18" t="str">
        <f t="shared" si="4"/>
        <v>NA</v>
      </c>
      <c r="EO59" s="18">
        <f t="shared" si="5"/>
        <v>0</v>
      </c>
      <c r="EP59" s="18">
        <f t="shared" si="6"/>
        <v>0</v>
      </c>
      <c r="EQ59" s="18">
        <f t="shared" si="7"/>
        <v>0</v>
      </c>
      <c r="ER59" s="58" t="s">
        <v>2080</v>
      </c>
      <c r="ES59" s="59">
        <v>43804</v>
      </c>
      <c r="ET59" s="18" t="s">
        <v>602</v>
      </c>
      <c r="EU59" s="18" t="s">
        <v>590</v>
      </c>
    </row>
    <row r="60" spans="1:151" ht="15.75" customHeight="1" x14ac:dyDescent="0.2">
      <c r="A60" s="5" t="s">
        <v>272</v>
      </c>
      <c r="B60" s="24" t="s">
        <v>589</v>
      </c>
      <c r="C60" s="26">
        <v>1</v>
      </c>
      <c r="D60" s="18" t="s">
        <v>603</v>
      </c>
      <c r="E60" s="18" t="s">
        <v>606</v>
      </c>
      <c r="F60" s="18" t="s">
        <v>553</v>
      </c>
      <c r="G60" s="18" t="s">
        <v>467</v>
      </c>
      <c r="H60" s="18" t="s">
        <v>468</v>
      </c>
      <c r="I60" s="18" t="s">
        <v>552</v>
      </c>
      <c r="J60" s="18" t="s">
        <v>363</v>
      </c>
      <c r="K60" s="18" t="s">
        <v>363</v>
      </c>
      <c r="L60" s="18" t="s">
        <v>363</v>
      </c>
      <c r="M60" s="18" t="s">
        <v>253</v>
      </c>
      <c r="N60" s="56">
        <v>74</v>
      </c>
      <c r="O60" s="18" t="s">
        <v>551</v>
      </c>
      <c r="P60" s="18" t="s">
        <v>466</v>
      </c>
      <c r="Q60" s="18" t="s">
        <v>254</v>
      </c>
      <c r="R60" s="24" t="s">
        <v>257</v>
      </c>
      <c r="S60" s="24" t="s">
        <v>257</v>
      </c>
      <c r="T60" s="26" t="s">
        <v>593</v>
      </c>
      <c r="U60" s="26" t="s">
        <v>257</v>
      </c>
      <c r="V60" s="26" t="s">
        <v>257</v>
      </c>
      <c r="W60" s="26" t="s">
        <v>257</v>
      </c>
      <c r="X60" s="18" t="s">
        <v>604</v>
      </c>
      <c r="Y60" s="18">
        <v>235</v>
      </c>
      <c r="Z60" s="18" t="s">
        <v>474</v>
      </c>
      <c r="AA60" s="56">
        <v>235</v>
      </c>
      <c r="AB60" s="57" t="s">
        <v>257</v>
      </c>
      <c r="AC60" s="18" t="s">
        <v>479</v>
      </c>
      <c r="AD60" s="18" t="s">
        <v>595</v>
      </c>
      <c r="AE60" s="18" t="s">
        <v>595</v>
      </c>
      <c r="AF60" s="18" t="s">
        <v>595</v>
      </c>
      <c r="AG60" s="18" t="s">
        <v>595</v>
      </c>
      <c r="AH60" s="18" t="s">
        <v>257</v>
      </c>
      <c r="AI60" s="18">
        <v>4</v>
      </c>
      <c r="AJ60" s="18" t="s">
        <v>596</v>
      </c>
      <c r="AK60" s="18">
        <v>4</v>
      </c>
      <c r="AL60" s="18" t="s">
        <v>597</v>
      </c>
      <c r="AM60" s="18" t="s">
        <v>598</v>
      </c>
      <c r="AN60" s="57">
        <v>0</v>
      </c>
      <c r="AO60" s="57" t="s">
        <v>599</v>
      </c>
      <c r="AP60" s="65" t="s">
        <v>479</v>
      </c>
      <c r="AQ60" s="56">
        <v>9</v>
      </c>
      <c r="AR60" s="57" t="s">
        <v>561</v>
      </c>
      <c r="AS60" s="57">
        <f t="shared" si="52"/>
        <v>-0.1</v>
      </c>
      <c r="AT60" s="57">
        <v>0.1</v>
      </c>
      <c r="AU60" s="57">
        <f t="shared" si="53"/>
        <v>0.1</v>
      </c>
      <c r="AV60" s="66">
        <f t="shared" si="54"/>
        <v>0.1</v>
      </c>
      <c r="AW60" s="26" t="s">
        <v>557</v>
      </c>
      <c r="AX60" s="18">
        <v>4</v>
      </c>
      <c r="AY60" s="18" t="s">
        <v>596</v>
      </c>
      <c r="AZ60" s="5" t="s">
        <v>257</v>
      </c>
      <c r="BA60" s="5" t="s">
        <v>257</v>
      </c>
      <c r="BB60" s="18" t="s">
        <v>600</v>
      </c>
      <c r="BC60" s="18"/>
      <c r="BD60" s="18"/>
      <c r="BE60" s="18"/>
      <c r="BF60" s="18"/>
      <c r="BG60" s="18"/>
      <c r="BH60" s="18"/>
      <c r="BI60" s="18"/>
      <c r="BJ60" s="18"/>
      <c r="BK60" s="18"/>
      <c r="BL60" s="18"/>
      <c r="BM60" s="18"/>
      <c r="BN60" s="18"/>
      <c r="BO60" s="18"/>
      <c r="BP60" s="5"/>
      <c r="BQ60" s="5"/>
      <c r="BR60" s="18"/>
      <c r="BS60" s="18"/>
      <c r="BT60" s="18"/>
      <c r="BU60" s="18"/>
      <c r="BV60" s="18"/>
      <c r="BW60" s="18"/>
      <c r="BX60" s="18"/>
      <c r="BY60" s="18"/>
      <c r="BZ60" s="18"/>
      <c r="CA60" s="18"/>
      <c r="CB60" s="18"/>
      <c r="CC60" s="18"/>
      <c r="CD60" s="18"/>
      <c r="CE60" s="18"/>
      <c r="CF60" s="18"/>
      <c r="CG60" s="18"/>
      <c r="CH60" s="18"/>
      <c r="CI60" s="18"/>
      <c r="CJ60" s="18"/>
      <c r="CK60" s="18"/>
      <c r="CL60" s="18"/>
      <c r="CM60" s="18"/>
      <c r="CN60" s="18"/>
      <c r="CO60" s="18"/>
      <c r="CP60" s="18"/>
      <c r="CQ60" s="18"/>
      <c r="CR60" s="18"/>
      <c r="CS60" s="18"/>
      <c r="CT60" s="18"/>
      <c r="CU60" s="18"/>
      <c r="CV60" s="18"/>
      <c r="CW60" s="18"/>
      <c r="CX60" s="18"/>
      <c r="CY60" s="18"/>
      <c r="CZ60" s="18"/>
      <c r="DA60" s="18"/>
      <c r="DB60" s="18"/>
      <c r="DC60" s="18"/>
      <c r="DD60" s="18"/>
      <c r="DE60" s="18"/>
      <c r="DF60" s="18"/>
      <c r="DG60" s="18"/>
      <c r="DH60" s="18"/>
      <c r="DI60" s="18"/>
      <c r="DJ60" s="18"/>
      <c r="DK60" s="18"/>
      <c r="DL60" s="18"/>
      <c r="DM60" s="18"/>
      <c r="DN60" s="18"/>
      <c r="DO60" s="18"/>
      <c r="DP60" s="18"/>
      <c r="DQ60" s="18"/>
      <c r="DR60" s="18"/>
      <c r="DS60" s="18"/>
      <c r="DT60" s="18"/>
      <c r="DU60" s="18"/>
      <c r="DV60" s="18"/>
      <c r="DW60" s="18"/>
      <c r="DX60" s="18"/>
      <c r="DY60" s="18"/>
      <c r="DZ60" s="18">
        <v>0</v>
      </c>
      <c r="EA60" s="24"/>
      <c r="EB60" s="18"/>
      <c r="EC60" s="18"/>
      <c r="ED60" s="18"/>
      <c r="EE60" s="18">
        <v>0</v>
      </c>
      <c r="EF60" s="18"/>
      <c r="EG60" s="18">
        <v>0</v>
      </c>
      <c r="EH60" s="18" t="s">
        <v>601</v>
      </c>
      <c r="EI60" s="18" cm="1">
        <f t="array" ref="EI60">IF(SUMPRODUCT(--(DO60:DS60&lt;&gt;""))=0, 0,1)</f>
        <v>0</v>
      </c>
      <c r="EJ60" s="18" cm="1">
        <f t="array" ref="EJ60">IF(SUMPRODUCT(--(DT60:EG60&lt;&gt;""))=0, 0,1)</f>
        <v>1</v>
      </c>
      <c r="EK60" s="18" cm="1">
        <f t="array" ref="EK60">IF(SUMPRODUCT(--(EC60:EG60&lt;&gt;""))=0, 0,1)</f>
        <v>1</v>
      </c>
      <c r="EL60" s="18" cm="1">
        <f t="array" ref="EL60">IF(SUMPRODUCT(--(EE60:EG60&lt;&gt;""))=0, 0,1)</f>
        <v>1</v>
      </c>
      <c r="EM60" s="18">
        <f t="shared" si="3"/>
        <v>0</v>
      </c>
      <c r="EN60" s="18" t="str">
        <f t="shared" si="4"/>
        <v>NA</v>
      </c>
      <c r="EO60" s="18">
        <f t="shared" si="5"/>
        <v>0</v>
      </c>
      <c r="EP60" s="18">
        <f t="shared" si="6"/>
        <v>0</v>
      </c>
      <c r="EQ60" s="18">
        <f t="shared" si="7"/>
        <v>0</v>
      </c>
      <c r="ER60" s="58" t="s">
        <v>2080</v>
      </c>
      <c r="ES60" s="59">
        <v>43804</v>
      </c>
      <c r="ET60" s="18" t="s">
        <v>602</v>
      </c>
      <c r="EU60" s="18" t="s">
        <v>590</v>
      </c>
    </row>
    <row r="61" spans="1:151" ht="15.75" customHeight="1" x14ac:dyDescent="0.2">
      <c r="A61" s="5" t="s">
        <v>272</v>
      </c>
      <c r="B61" s="24" t="s">
        <v>589</v>
      </c>
      <c r="C61" s="26">
        <v>1</v>
      </c>
      <c r="D61" s="18" t="s">
        <v>591</v>
      </c>
      <c r="E61" s="18" t="s">
        <v>607</v>
      </c>
      <c r="F61" s="18" t="s">
        <v>553</v>
      </c>
      <c r="G61" s="18" t="s">
        <v>467</v>
      </c>
      <c r="H61" s="18" t="s">
        <v>468</v>
      </c>
      <c r="I61" s="18" t="s">
        <v>552</v>
      </c>
      <c r="J61" s="18" t="s">
        <v>363</v>
      </c>
      <c r="K61" s="18" t="s">
        <v>363</v>
      </c>
      <c r="L61" s="18" t="s">
        <v>363</v>
      </c>
      <c r="M61" s="18" t="s">
        <v>253</v>
      </c>
      <c r="N61" s="56">
        <v>74</v>
      </c>
      <c r="O61" s="18" t="s">
        <v>551</v>
      </c>
      <c r="P61" s="18" t="s">
        <v>466</v>
      </c>
      <c r="Q61" s="18" t="s">
        <v>254</v>
      </c>
      <c r="R61" s="24" t="s">
        <v>257</v>
      </c>
      <c r="S61" s="24" t="s">
        <v>257</v>
      </c>
      <c r="T61" s="26" t="s">
        <v>593</v>
      </c>
      <c r="U61" s="26" t="s">
        <v>257</v>
      </c>
      <c r="V61" s="26" t="s">
        <v>257</v>
      </c>
      <c r="W61" s="26" t="s">
        <v>257</v>
      </c>
      <c r="X61" s="18" t="s">
        <v>594</v>
      </c>
      <c r="Y61" s="18">
        <v>235</v>
      </c>
      <c r="Z61" s="18" t="s">
        <v>474</v>
      </c>
      <c r="AA61" s="56">
        <v>235</v>
      </c>
      <c r="AB61" s="57" t="s">
        <v>257</v>
      </c>
      <c r="AC61" s="18" t="s">
        <v>479</v>
      </c>
      <c r="AD61" s="18" t="s">
        <v>595</v>
      </c>
      <c r="AE61" s="18" t="s">
        <v>595</v>
      </c>
      <c r="AF61" s="18" t="s">
        <v>595</v>
      </c>
      <c r="AG61" s="18" t="s">
        <v>595</v>
      </c>
      <c r="AH61" s="18" t="s">
        <v>257</v>
      </c>
      <c r="AI61" s="18">
        <v>8</v>
      </c>
      <c r="AJ61" s="18" t="s">
        <v>596</v>
      </c>
      <c r="AK61" s="18">
        <v>8</v>
      </c>
      <c r="AL61" s="18" t="s">
        <v>597</v>
      </c>
      <c r="AM61" s="18" t="s">
        <v>598</v>
      </c>
      <c r="AN61" s="57">
        <v>0.4</v>
      </c>
      <c r="AO61" s="57" t="s">
        <v>599</v>
      </c>
      <c r="AP61" s="65" t="s">
        <v>479</v>
      </c>
      <c r="AQ61" s="56">
        <v>9</v>
      </c>
      <c r="AR61" s="57" t="s">
        <v>561</v>
      </c>
      <c r="AS61" s="57">
        <f t="shared" si="52"/>
        <v>0.20000000000000007</v>
      </c>
      <c r="AT61" s="57">
        <v>0.6</v>
      </c>
      <c r="AU61" s="57">
        <f t="shared" si="53"/>
        <v>0.19999999999999996</v>
      </c>
      <c r="AV61" s="66">
        <f t="shared" si="54"/>
        <v>0.19999999999999996</v>
      </c>
      <c r="AW61" s="26" t="s">
        <v>557</v>
      </c>
      <c r="AX61" s="18">
        <v>8</v>
      </c>
      <c r="AY61" s="18" t="s">
        <v>596</v>
      </c>
      <c r="AZ61" s="5" t="s">
        <v>257</v>
      </c>
      <c r="BA61" s="5" t="s">
        <v>257</v>
      </c>
      <c r="BB61" s="18" t="s">
        <v>600</v>
      </c>
      <c r="BC61" s="18"/>
      <c r="BD61" s="18"/>
      <c r="BE61" s="18"/>
      <c r="BF61" s="18"/>
      <c r="BG61" s="18"/>
      <c r="BH61" s="18"/>
      <c r="BI61" s="18"/>
      <c r="BJ61" s="18"/>
      <c r="BK61" s="18"/>
      <c r="BL61" s="18"/>
      <c r="BM61" s="18"/>
      <c r="BN61" s="18"/>
      <c r="BO61" s="18"/>
      <c r="BP61" s="5"/>
      <c r="BQ61" s="5"/>
      <c r="BR61" s="18"/>
      <c r="BS61" s="18"/>
      <c r="BT61" s="18"/>
      <c r="BU61" s="18"/>
      <c r="BV61" s="18"/>
      <c r="BW61" s="18"/>
      <c r="BX61" s="18"/>
      <c r="BY61" s="18"/>
      <c r="BZ61" s="18"/>
      <c r="CA61" s="18"/>
      <c r="CB61" s="18"/>
      <c r="CC61" s="18"/>
      <c r="CD61" s="18"/>
      <c r="CE61" s="18"/>
      <c r="CF61" s="18"/>
      <c r="CG61" s="18"/>
      <c r="CH61" s="18"/>
      <c r="CI61" s="18"/>
      <c r="CJ61" s="18"/>
      <c r="CK61" s="18"/>
      <c r="CL61" s="18"/>
      <c r="CM61" s="18"/>
      <c r="CN61" s="18"/>
      <c r="CO61" s="18"/>
      <c r="CP61" s="18"/>
      <c r="CQ61" s="18"/>
      <c r="CR61" s="18"/>
      <c r="CS61" s="18"/>
      <c r="CT61" s="18"/>
      <c r="CU61" s="18"/>
      <c r="CV61" s="18"/>
      <c r="CW61" s="18"/>
      <c r="CX61" s="18"/>
      <c r="CY61" s="18"/>
      <c r="CZ61" s="18"/>
      <c r="DA61" s="18"/>
      <c r="DB61" s="18"/>
      <c r="DC61" s="18"/>
      <c r="DD61" s="18"/>
      <c r="DE61" s="18"/>
      <c r="DF61" s="18"/>
      <c r="DG61" s="18"/>
      <c r="DH61" s="18"/>
      <c r="DI61" s="18"/>
      <c r="DJ61" s="18"/>
      <c r="DK61" s="18"/>
      <c r="DL61" s="18"/>
      <c r="DM61" s="18"/>
      <c r="DN61" s="18"/>
      <c r="DO61" s="18"/>
      <c r="DP61" s="18"/>
      <c r="DQ61" s="18"/>
      <c r="DR61" s="18"/>
      <c r="DS61" s="18"/>
      <c r="DT61" s="18"/>
      <c r="DU61" s="18"/>
      <c r="DV61" s="18"/>
      <c r="DW61" s="18"/>
      <c r="DX61" s="18"/>
      <c r="DY61" s="18"/>
      <c r="DZ61" s="18">
        <v>0</v>
      </c>
      <c r="EA61" s="24"/>
      <c r="EB61" s="18"/>
      <c r="EC61" s="18"/>
      <c r="ED61" s="18"/>
      <c r="EE61" s="18">
        <v>0</v>
      </c>
      <c r="EF61" s="18"/>
      <c r="EG61" s="18">
        <v>0</v>
      </c>
      <c r="EH61" s="18" t="s">
        <v>601</v>
      </c>
      <c r="EI61" s="18" cm="1">
        <f t="array" ref="EI61">IF(SUMPRODUCT(--(DO61:DS61&lt;&gt;""))=0, 0,1)</f>
        <v>0</v>
      </c>
      <c r="EJ61" s="18" cm="1">
        <f t="array" ref="EJ61">IF(SUMPRODUCT(--(DT61:EG61&lt;&gt;""))=0, 0,1)</f>
        <v>1</v>
      </c>
      <c r="EK61" s="18" cm="1">
        <f t="array" ref="EK61">IF(SUMPRODUCT(--(EC61:EG61&lt;&gt;""))=0, 0,1)</f>
        <v>1</v>
      </c>
      <c r="EL61" s="18" cm="1">
        <f t="array" ref="EL61">IF(SUMPRODUCT(--(EE61:EG61&lt;&gt;""))=0, 0,1)</f>
        <v>1</v>
      </c>
      <c r="EM61" s="18">
        <f t="shared" si="3"/>
        <v>0</v>
      </c>
      <c r="EN61" s="18" t="str">
        <f t="shared" si="4"/>
        <v>NA</v>
      </c>
      <c r="EO61" s="18">
        <f t="shared" si="5"/>
        <v>0</v>
      </c>
      <c r="EP61" s="18">
        <f t="shared" si="6"/>
        <v>0</v>
      </c>
      <c r="EQ61" s="18">
        <f t="shared" si="7"/>
        <v>0</v>
      </c>
      <c r="ER61" s="58" t="s">
        <v>2080</v>
      </c>
      <c r="ES61" s="59">
        <v>43804</v>
      </c>
      <c r="ET61" s="18" t="s">
        <v>602</v>
      </c>
      <c r="EU61" s="18" t="s">
        <v>590</v>
      </c>
    </row>
    <row r="62" spans="1:151" ht="15.75" customHeight="1" x14ac:dyDescent="0.2">
      <c r="A62" s="5" t="s">
        <v>272</v>
      </c>
      <c r="B62" s="24" t="s">
        <v>589</v>
      </c>
      <c r="C62" s="26">
        <v>1</v>
      </c>
      <c r="D62" s="18" t="s">
        <v>603</v>
      </c>
      <c r="E62" s="18" t="s">
        <v>607</v>
      </c>
      <c r="F62" s="18" t="s">
        <v>553</v>
      </c>
      <c r="G62" s="18" t="s">
        <v>467</v>
      </c>
      <c r="H62" s="18" t="s">
        <v>468</v>
      </c>
      <c r="I62" s="18" t="s">
        <v>552</v>
      </c>
      <c r="J62" s="18" t="s">
        <v>363</v>
      </c>
      <c r="K62" s="18" t="s">
        <v>363</v>
      </c>
      <c r="L62" s="18" t="s">
        <v>363</v>
      </c>
      <c r="M62" s="18" t="s">
        <v>253</v>
      </c>
      <c r="N62" s="56">
        <v>74</v>
      </c>
      <c r="O62" s="18" t="s">
        <v>551</v>
      </c>
      <c r="P62" s="18" t="s">
        <v>466</v>
      </c>
      <c r="Q62" s="18" t="s">
        <v>254</v>
      </c>
      <c r="R62" s="24" t="s">
        <v>257</v>
      </c>
      <c r="S62" s="24" t="s">
        <v>257</v>
      </c>
      <c r="T62" s="26" t="s">
        <v>593</v>
      </c>
      <c r="U62" s="26" t="s">
        <v>257</v>
      </c>
      <c r="V62" s="26" t="s">
        <v>257</v>
      </c>
      <c r="W62" s="26" t="s">
        <v>257</v>
      </c>
      <c r="X62" s="18" t="s">
        <v>604</v>
      </c>
      <c r="Y62" s="18">
        <v>235</v>
      </c>
      <c r="Z62" s="18" t="s">
        <v>474</v>
      </c>
      <c r="AA62" s="56">
        <v>235</v>
      </c>
      <c r="AB62" s="57" t="s">
        <v>257</v>
      </c>
      <c r="AC62" s="18" t="s">
        <v>479</v>
      </c>
      <c r="AD62" s="18" t="s">
        <v>595</v>
      </c>
      <c r="AE62" s="18" t="s">
        <v>595</v>
      </c>
      <c r="AF62" s="18" t="s">
        <v>595</v>
      </c>
      <c r="AG62" s="18" t="s">
        <v>595</v>
      </c>
      <c r="AH62" s="18" t="s">
        <v>257</v>
      </c>
      <c r="AI62" s="18">
        <v>8</v>
      </c>
      <c r="AJ62" s="18" t="s">
        <v>596</v>
      </c>
      <c r="AK62" s="18">
        <v>8</v>
      </c>
      <c r="AL62" s="18" t="s">
        <v>597</v>
      </c>
      <c r="AM62" s="18" t="s">
        <v>598</v>
      </c>
      <c r="AN62" s="57">
        <v>0.2</v>
      </c>
      <c r="AO62" s="57" t="s">
        <v>599</v>
      </c>
      <c r="AP62" s="65" t="s">
        <v>479</v>
      </c>
      <c r="AQ62" s="56">
        <v>9</v>
      </c>
      <c r="AR62" s="57" t="s">
        <v>561</v>
      </c>
      <c r="AS62" s="57">
        <f t="shared" si="52"/>
        <v>0</v>
      </c>
      <c r="AT62" s="57">
        <v>0.4</v>
      </c>
      <c r="AU62" s="57">
        <f t="shared" si="53"/>
        <v>0.2</v>
      </c>
      <c r="AV62" s="66">
        <f t="shared" si="54"/>
        <v>0.2</v>
      </c>
      <c r="AW62" s="26" t="s">
        <v>557</v>
      </c>
      <c r="AX62" s="18">
        <v>8</v>
      </c>
      <c r="AY62" s="18" t="s">
        <v>596</v>
      </c>
      <c r="AZ62" s="5" t="s">
        <v>257</v>
      </c>
      <c r="BA62" s="5" t="s">
        <v>257</v>
      </c>
      <c r="BB62" s="18" t="s">
        <v>600</v>
      </c>
      <c r="BC62" s="18"/>
      <c r="BD62" s="18"/>
      <c r="BE62" s="18"/>
      <c r="BF62" s="18"/>
      <c r="BG62" s="18"/>
      <c r="BH62" s="18"/>
      <c r="BI62" s="18"/>
      <c r="BJ62" s="18"/>
      <c r="BK62" s="18"/>
      <c r="BL62" s="18"/>
      <c r="BM62" s="18"/>
      <c r="BN62" s="18"/>
      <c r="BO62" s="18"/>
      <c r="BP62" s="5"/>
      <c r="BQ62" s="5"/>
      <c r="BR62" s="18"/>
      <c r="BS62" s="18"/>
      <c r="BT62" s="18"/>
      <c r="BU62" s="18"/>
      <c r="BV62" s="18"/>
      <c r="BW62" s="18"/>
      <c r="BX62" s="18"/>
      <c r="BY62" s="18"/>
      <c r="BZ62" s="18"/>
      <c r="CA62" s="18"/>
      <c r="CB62" s="18"/>
      <c r="CC62" s="18"/>
      <c r="CD62" s="18"/>
      <c r="CE62" s="18"/>
      <c r="CF62" s="18"/>
      <c r="CG62" s="18"/>
      <c r="CH62" s="18"/>
      <c r="CI62" s="18"/>
      <c r="CJ62" s="18"/>
      <c r="CK62" s="18"/>
      <c r="CL62" s="18"/>
      <c r="CM62" s="18"/>
      <c r="CN62" s="18"/>
      <c r="CO62" s="18"/>
      <c r="CP62" s="18"/>
      <c r="CQ62" s="18"/>
      <c r="CR62" s="18"/>
      <c r="CS62" s="18"/>
      <c r="CT62" s="18"/>
      <c r="CU62" s="18"/>
      <c r="CV62" s="18"/>
      <c r="CW62" s="18"/>
      <c r="CX62" s="18"/>
      <c r="CY62" s="18"/>
      <c r="CZ62" s="18"/>
      <c r="DA62" s="18"/>
      <c r="DB62" s="18"/>
      <c r="DC62" s="18"/>
      <c r="DD62" s="18"/>
      <c r="DE62" s="18"/>
      <c r="DF62" s="18"/>
      <c r="DG62" s="18"/>
      <c r="DH62" s="18"/>
      <c r="DI62" s="18"/>
      <c r="DJ62" s="18"/>
      <c r="DK62" s="18"/>
      <c r="DL62" s="18"/>
      <c r="DM62" s="18"/>
      <c r="DN62" s="18"/>
      <c r="DO62" s="18"/>
      <c r="DP62" s="18"/>
      <c r="DQ62" s="18"/>
      <c r="DR62" s="18"/>
      <c r="DS62" s="18"/>
      <c r="DT62" s="18"/>
      <c r="DU62" s="18"/>
      <c r="DV62" s="18"/>
      <c r="DW62" s="18"/>
      <c r="DX62" s="18"/>
      <c r="DY62" s="18"/>
      <c r="DZ62" s="18">
        <v>0</v>
      </c>
      <c r="EA62" s="24"/>
      <c r="EB62" s="18"/>
      <c r="EC62" s="18"/>
      <c r="ED62" s="18"/>
      <c r="EE62" s="18">
        <v>0</v>
      </c>
      <c r="EF62" s="18"/>
      <c r="EG62" s="18">
        <v>0</v>
      </c>
      <c r="EH62" s="18" t="s">
        <v>601</v>
      </c>
      <c r="EI62" s="18" cm="1">
        <f t="array" ref="EI62">IF(SUMPRODUCT(--(DO62:DS62&lt;&gt;""))=0, 0,1)</f>
        <v>0</v>
      </c>
      <c r="EJ62" s="18" cm="1">
        <f t="array" ref="EJ62">IF(SUMPRODUCT(--(DT62:EG62&lt;&gt;""))=0, 0,1)</f>
        <v>1</v>
      </c>
      <c r="EK62" s="18" cm="1">
        <f t="array" ref="EK62">IF(SUMPRODUCT(--(EC62:EG62&lt;&gt;""))=0, 0,1)</f>
        <v>1</v>
      </c>
      <c r="EL62" s="18" cm="1">
        <f t="array" ref="EL62">IF(SUMPRODUCT(--(EE62:EG62&lt;&gt;""))=0, 0,1)</f>
        <v>1</v>
      </c>
      <c r="EM62" s="18">
        <f t="shared" si="3"/>
        <v>0</v>
      </c>
      <c r="EN62" s="18" t="str">
        <f t="shared" si="4"/>
        <v>NA</v>
      </c>
      <c r="EO62" s="18">
        <f t="shared" si="5"/>
        <v>0</v>
      </c>
      <c r="EP62" s="18">
        <f t="shared" si="6"/>
        <v>0</v>
      </c>
      <c r="EQ62" s="18">
        <f t="shared" si="7"/>
        <v>0</v>
      </c>
      <c r="ER62" s="58" t="s">
        <v>2080</v>
      </c>
      <c r="ES62" s="59">
        <v>43804</v>
      </c>
      <c r="ET62" s="18" t="s">
        <v>602</v>
      </c>
      <c r="EU62" s="18" t="s">
        <v>590</v>
      </c>
    </row>
    <row r="63" spans="1:151" ht="15.75" customHeight="1" x14ac:dyDescent="0.2">
      <c r="A63" s="5" t="s">
        <v>272</v>
      </c>
      <c r="B63" s="24" t="s">
        <v>589</v>
      </c>
      <c r="C63" s="26">
        <v>1</v>
      </c>
      <c r="D63" s="18" t="s">
        <v>591</v>
      </c>
      <c r="E63" s="18" t="s">
        <v>608</v>
      </c>
      <c r="F63" s="18" t="s">
        <v>553</v>
      </c>
      <c r="G63" s="18" t="s">
        <v>467</v>
      </c>
      <c r="H63" s="18" t="s">
        <v>468</v>
      </c>
      <c r="I63" s="18" t="s">
        <v>552</v>
      </c>
      <c r="J63" s="18" t="s">
        <v>363</v>
      </c>
      <c r="K63" s="18" t="s">
        <v>363</v>
      </c>
      <c r="L63" s="18" t="s">
        <v>363</v>
      </c>
      <c r="M63" s="18" t="s">
        <v>253</v>
      </c>
      <c r="N63" s="56">
        <v>74</v>
      </c>
      <c r="O63" s="18" t="s">
        <v>551</v>
      </c>
      <c r="P63" s="18" t="s">
        <v>466</v>
      </c>
      <c r="Q63" s="18" t="s">
        <v>254</v>
      </c>
      <c r="R63" s="24" t="s">
        <v>257</v>
      </c>
      <c r="S63" s="24" t="s">
        <v>257</v>
      </c>
      <c r="T63" s="26" t="s">
        <v>593</v>
      </c>
      <c r="U63" s="26" t="s">
        <v>257</v>
      </c>
      <c r="V63" s="26" t="s">
        <v>257</v>
      </c>
      <c r="W63" s="26" t="s">
        <v>257</v>
      </c>
      <c r="X63" s="18" t="s">
        <v>594</v>
      </c>
      <c r="Y63" s="18">
        <v>235</v>
      </c>
      <c r="Z63" s="18" t="s">
        <v>474</v>
      </c>
      <c r="AA63" s="56">
        <v>235</v>
      </c>
      <c r="AB63" s="57" t="s">
        <v>257</v>
      </c>
      <c r="AC63" s="18" t="s">
        <v>479</v>
      </c>
      <c r="AD63" s="18" t="s">
        <v>595</v>
      </c>
      <c r="AE63" s="18" t="s">
        <v>595</v>
      </c>
      <c r="AF63" s="18" t="s">
        <v>595</v>
      </c>
      <c r="AG63" s="18" t="s">
        <v>595</v>
      </c>
      <c r="AH63" s="18" t="s">
        <v>257</v>
      </c>
      <c r="AI63" s="18">
        <v>16</v>
      </c>
      <c r="AJ63" s="18" t="s">
        <v>596</v>
      </c>
      <c r="AK63" s="18">
        <v>16</v>
      </c>
      <c r="AL63" s="18" t="s">
        <v>597</v>
      </c>
      <c r="AM63" s="18" t="s">
        <v>598</v>
      </c>
      <c r="AN63" s="57">
        <v>0</v>
      </c>
      <c r="AO63" s="57" t="s">
        <v>599</v>
      </c>
      <c r="AP63" s="65" t="s">
        <v>479</v>
      </c>
      <c r="AQ63" s="56">
        <v>9</v>
      </c>
      <c r="AR63" s="57" t="s">
        <v>561</v>
      </c>
      <c r="AS63" s="57">
        <f t="shared" si="52"/>
        <v>-0.2</v>
      </c>
      <c r="AT63" s="57">
        <v>0.2</v>
      </c>
      <c r="AU63" s="57">
        <f t="shared" si="53"/>
        <v>0.2</v>
      </c>
      <c r="AV63" s="66">
        <f t="shared" si="54"/>
        <v>0.2</v>
      </c>
      <c r="AW63" s="26" t="s">
        <v>557</v>
      </c>
      <c r="AX63" s="18">
        <v>16</v>
      </c>
      <c r="AY63" s="18" t="s">
        <v>596</v>
      </c>
      <c r="AZ63" s="5" t="s">
        <v>257</v>
      </c>
      <c r="BA63" s="5" t="s">
        <v>257</v>
      </c>
      <c r="BB63" s="18" t="s">
        <v>600</v>
      </c>
      <c r="BC63" s="18"/>
      <c r="BD63" s="18"/>
      <c r="BE63" s="18"/>
      <c r="BF63" s="18"/>
      <c r="BG63" s="18"/>
      <c r="BH63" s="18"/>
      <c r="BI63" s="18"/>
      <c r="BJ63" s="18"/>
      <c r="BK63" s="18"/>
      <c r="BL63" s="18"/>
      <c r="BM63" s="18"/>
      <c r="BN63" s="18"/>
      <c r="BO63" s="18"/>
      <c r="BP63" s="5"/>
      <c r="BQ63" s="5"/>
      <c r="BR63" s="18"/>
      <c r="BS63" s="18"/>
      <c r="BT63" s="18"/>
      <c r="BU63" s="18"/>
      <c r="BV63" s="18"/>
      <c r="BW63" s="18"/>
      <c r="BX63" s="18"/>
      <c r="BY63" s="18"/>
      <c r="BZ63" s="18"/>
      <c r="CA63" s="18"/>
      <c r="CB63" s="18"/>
      <c r="CC63" s="18"/>
      <c r="CD63" s="18"/>
      <c r="CE63" s="18"/>
      <c r="CF63" s="18"/>
      <c r="CG63" s="18"/>
      <c r="CH63" s="18"/>
      <c r="CI63" s="18"/>
      <c r="CJ63" s="18"/>
      <c r="CK63" s="18"/>
      <c r="CL63" s="18"/>
      <c r="CM63" s="18"/>
      <c r="CN63" s="18"/>
      <c r="CO63" s="18"/>
      <c r="CP63" s="18"/>
      <c r="CQ63" s="18"/>
      <c r="CR63" s="18"/>
      <c r="CS63" s="18"/>
      <c r="CT63" s="18"/>
      <c r="CU63" s="18"/>
      <c r="CV63" s="18"/>
      <c r="CW63" s="18"/>
      <c r="CX63" s="18"/>
      <c r="CY63" s="18"/>
      <c r="CZ63" s="18"/>
      <c r="DA63" s="18"/>
      <c r="DB63" s="18"/>
      <c r="DC63" s="18"/>
      <c r="DD63" s="18"/>
      <c r="DE63" s="18"/>
      <c r="DF63" s="18"/>
      <c r="DG63" s="18"/>
      <c r="DH63" s="18"/>
      <c r="DI63" s="18"/>
      <c r="DJ63" s="18"/>
      <c r="DK63" s="18"/>
      <c r="DL63" s="18"/>
      <c r="DM63" s="18"/>
      <c r="DN63" s="18"/>
      <c r="DO63" s="18"/>
      <c r="DP63" s="18"/>
      <c r="DQ63" s="18"/>
      <c r="DR63" s="18"/>
      <c r="DS63" s="18"/>
      <c r="DT63" s="18"/>
      <c r="DU63" s="18"/>
      <c r="DV63" s="18"/>
      <c r="DW63" s="18"/>
      <c r="DX63" s="18"/>
      <c r="DY63" s="18"/>
      <c r="DZ63" s="18">
        <v>0</v>
      </c>
      <c r="EA63" s="24"/>
      <c r="EB63" s="18"/>
      <c r="EC63" s="18"/>
      <c r="ED63" s="18"/>
      <c r="EE63" s="18">
        <v>0</v>
      </c>
      <c r="EF63" s="18"/>
      <c r="EG63" s="18">
        <v>0</v>
      </c>
      <c r="EH63" s="18" t="s">
        <v>601</v>
      </c>
      <c r="EI63" s="18" cm="1">
        <f t="array" ref="EI63">IF(SUMPRODUCT(--(DO63:DS63&lt;&gt;""))=0, 0,1)</f>
        <v>0</v>
      </c>
      <c r="EJ63" s="18" cm="1">
        <f t="array" ref="EJ63">IF(SUMPRODUCT(--(DT63:EG63&lt;&gt;""))=0, 0,1)</f>
        <v>1</v>
      </c>
      <c r="EK63" s="18" cm="1">
        <f t="array" ref="EK63">IF(SUMPRODUCT(--(EC63:EG63&lt;&gt;""))=0, 0,1)</f>
        <v>1</v>
      </c>
      <c r="EL63" s="18" cm="1">
        <f t="array" ref="EL63">IF(SUMPRODUCT(--(EE63:EG63&lt;&gt;""))=0, 0,1)</f>
        <v>1</v>
      </c>
      <c r="EM63" s="18">
        <f t="shared" si="3"/>
        <v>0</v>
      </c>
      <c r="EN63" s="18" t="str">
        <f t="shared" si="4"/>
        <v>NA</v>
      </c>
      <c r="EO63" s="18">
        <f t="shared" si="5"/>
        <v>0</v>
      </c>
      <c r="EP63" s="18">
        <f t="shared" si="6"/>
        <v>0</v>
      </c>
      <c r="EQ63" s="18">
        <f t="shared" si="7"/>
        <v>0</v>
      </c>
      <c r="ER63" s="58" t="s">
        <v>2080</v>
      </c>
      <c r="ES63" s="59">
        <v>43804</v>
      </c>
      <c r="ET63" s="18" t="s">
        <v>602</v>
      </c>
      <c r="EU63" s="18" t="s">
        <v>590</v>
      </c>
    </row>
    <row r="64" spans="1:151" ht="15.75" customHeight="1" x14ac:dyDescent="0.2">
      <c r="A64" s="5" t="s">
        <v>272</v>
      </c>
      <c r="B64" s="24" t="s">
        <v>589</v>
      </c>
      <c r="C64" s="26">
        <v>1</v>
      </c>
      <c r="D64" s="18" t="s">
        <v>603</v>
      </c>
      <c r="E64" s="18" t="s">
        <v>608</v>
      </c>
      <c r="F64" s="18" t="s">
        <v>553</v>
      </c>
      <c r="G64" s="18" t="s">
        <v>467</v>
      </c>
      <c r="H64" s="18" t="s">
        <v>468</v>
      </c>
      <c r="I64" s="18" t="s">
        <v>552</v>
      </c>
      <c r="J64" s="18" t="s">
        <v>363</v>
      </c>
      <c r="K64" s="18" t="s">
        <v>363</v>
      </c>
      <c r="L64" s="18" t="s">
        <v>363</v>
      </c>
      <c r="M64" s="18" t="s">
        <v>253</v>
      </c>
      <c r="N64" s="56">
        <v>74</v>
      </c>
      <c r="O64" s="18" t="s">
        <v>551</v>
      </c>
      <c r="P64" s="18" t="s">
        <v>466</v>
      </c>
      <c r="Q64" s="18" t="s">
        <v>254</v>
      </c>
      <c r="R64" s="24" t="s">
        <v>257</v>
      </c>
      <c r="S64" s="24" t="s">
        <v>257</v>
      </c>
      <c r="T64" s="26" t="s">
        <v>593</v>
      </c>
      <c r="U64" s="26" t="s">
        <v>257</v>
      </c>
      <c r="V64" s="26" t="s">
        <v>257</v>
      </c>
      <c r="W64" s="26" t="s">
        <v>257</v>
      </c>
      <c r="X64" s="18" t="s">
        <v>604</v>
      </c>
      <c r="Y64" s="18">
        <v>235</v>
      </c>
      <c r="Z64" s="18" t="s">
        <v>474</v>
      </c>
      <c r="AA64" s="56">
        <v>235</v>
      </c>
      <c r="AB64" s="57" t="s">
        <v>257</v>
      </c>
      <c r="AC64" s="18" t="s">
        <v>479</v>
      </c>
      <c r="AD64" s="18" t="s">
        <v>595</v>
      </c>
      <c r="AE64" s="18" t="s">
        <v>595</v>
      </c>
      <c r="AF64" s="18" t="s">
        <v>595</v>
      </c>
      <c r="AG64" s="18" t="s">
        <v>595</v>
      </c>
      <c r="AH64" s="18" t="s">
        <v>257</v>
      </c>
      <c r="AI64" s="18">
        <v>16</v>
      </c>
      <c r="AJ64" s="18" t="s">
        <v>596</v>
      </c>
      <c r="AK64" s="18">
        <v>16</v>
      </c>
      <c r="AL64" s="18" t="s">
        <v>597</v>
      </c>
      <c r="AM64" s="18" t="s">
        <v>598</v>
      </c>
      <c r="AN64" s="57">
        <v>0</v>
      </c>
      <c r="AO64" s="57" t="s">
        <v>599</v>
      </c>
      <c r="AP64" s="65" t="s">
        <v>479</v>
      </c>
      <c r="AQ64" s="56">
        <v>9</v>
      </c>
      <c r="AR64" s="57" t="s">
        <v>561</v>
      </c>
      <c r="AS64" s="57">
        <f t="shared" si="52"/>
        <v>-0.1</v>
      </c>
      <c r="AT64" s="57">
        <v>0.1</v>
      </c>
      <c r="AU64" s="57">
        <f t="shared" si="53"/>
        <v>0.1</v>
      </c>
      <c r="AV64" s="66">
        <f t="shared" si="54"/>
        <v>0.1</v>
      </c>
      <c r="AW64" s="26" t="s">
        <v>557</v>
      </c>
      <c r="AX64" s="18">
        <v>16</v>
      </c>
      <c r="AY64" s="18" t="s">
        <v>596</v>
      </c>
      <c r="AZ64" s="5" t="s">
        <v>257</v>
      </c>
      <c r="BA64" s="5" t="s">
        <v>257</v>
      </c>
      <c r="BB64" s="18" t="s">
        <v>600</v>
      </c>
      <c r="BC64" s="18"/>
      <c r="BD64" s="18"/>
      <c r="BE64" s="18"/>
      <c r="BF64" s="18"/>
      <c r="BG64" s="18"/>
      <c r="BH64" s="18"/>
      <c r="BI64" s="18"/>
      <c r="BJ64" s="18"/>
      <c r="BK64" s="18"/>
      <c r="BL64" s="18"/>
      <c r="BM64" s="18"/>
      <c r="BN64" s="18"/>
      <c r="BO64" s="18"/>
      <c r="BP64" s="5"/>
      <c r="BQ64" s="5"/>
      <c r="BR64" s="18"/>
      <c r="BS64" s="18"/>
      <c r="BT64" s="18"/>
      <c r="BU64" s="18"/>
      <c r="BV64" s="18"/>
      <c r="BW64" s="18"/>
      <c r="BX64" s="18"/>
      <c r="BY64" s="18"/>
      <c r="BZ64" s="18"/>
      <c r="CA64" s="18"/>
      <c r="CB64" s="18"/>
      <c r="CC64" s="18"/>
      <c r="CD64" s="18"/>
      <c r="CE64" s="18"/>
      <c r="CF64" s="18"/>
      <c r="CG64" s="18"/>
      <c r="CH64" s="18"/>
      <c r="CI64" s="18"/>
      <c r="CJ64" s="18"/>
      <c r="CK64" s="18"/>
      <c r="CL64" s="18"/>
      <c r="CM64" s="18"/>
      <c r="CN64" s="18"/>
      <c r="CO64" s="18"/>
      <c r="CP64" s="18"/>
      <c r="CQ64" s="18"/>
      <c r="CR64" s="18"/>
      <c r="CS64" s="18"/>
      <c r="CT64" s="18"/>
      <c r="CU64" s="18"/>
      <c r="CV64" s="18"/>
      <c r="CW64" s="18"/>
      <c r="CX64" s="18"/>
      <c r="CY64" s="18"/>
      <c r="CZ64" s="18"/>
      <c r="DA64" s="18"/>
      <c r="DB64" s="18"/>
      <c r="DC64" s="18"/>
      <c r="DD64" s="18"/>
      <c r="DE64" s="18"/>
      <c r="DF64" s="18"/>
      <c r="DG64" s="18"/>
      <c r="DH64" s="18"/>
      <c r="DI64" s="18"/>
      <c r="DJ64" s="18"/>
      <c r="DK64" s="18"/>
      <c r="DL64" s="18"/>
      <c r="DM64" s="18"/>
      <c r="DN64" s="18"/>
      <c r="DO64" s="18"/>
      <c r="DP64" s="18"/>
      <c r="DQ64" s="18"/>
      <c r="DR64" s="18"/>
      <c r="DS64" s="18"/>
      <c r="DT64" s="18"/>
      <c r="DU64" s="18"/>
      <c r="DV64" s="18"/>
      <c r="DW64" s="18"/>
      <c r="DX64" s="18"/>
      <c r="DY64" s="18"/>
      <c r="DZ64" s="18">
        <v>0</v>
      </c>
      <c r="EA64" s="24"/>
      <c r="EB64" s="18"/>
      <c r="EC64" s="18"/>
      <c r="ED64" s="18"/>
      <c r="EE64" s="18">
        <v>0</v>
      </c>
      <c r="EF64" s="18"/>
      <c r="EG64" s="18">
        <v>0</v>
      </c>
      <c r="EH64" s="18" t="s">
        <v>601</v>
      </c>
      <c r="EI64" s="18" cm="1">
        <f t="array" ref="EI64">IF(SUMPRODUCT(--(DO64:DS64&lt;&gt;""))=0, 0,1)</f>
        <v>0</v>
      </c>
      <c r="EJ64" s="18" cm="1">
        <f t="array" ref="EJ64">IF(SUMPRODUCT(--(DT64:EG64&lt;&gt;""))=0, 0,1)</f>
        <v>1</v>
      </c>
      <c r="EK64" s="18" cm="1">
        <f t="array" ref="EK64">IF(SUMPRODUCT(--(EC64:EG64&lt;&gt;""))=0, 0,1)</f>
        <v>1</v>
      </c>
      <c r="EL64" s="18" cm="1">
        <f t="array" ref="EL64">IF(SUMPRODUCT(--(EE64:EG64&lt;&gt;""))=0, 0,1)</f>
        <v>1</v>
      </c>
      <c r="EM64" s="18">
        <f t="shared" si="3"/>
        <v>0</v>
      </c>
      <c r="EN64" s="18" t="str">
        <f t="shared" si="4"/>
        <v>NA</v>
      </c>
      <c r="EO64" s="18">
        <f t="shared" si="5"/>
        <v>0</v>
      </c>
      <c r="EP64" s="18">
        <f t="shared" si="6"/>
        <v>0</v>
      </c>
      <c r="EQ64" s="18">
        <f t="shared" si="7"/>
        <v>0</v>
      </c>
      <c r="ER64" s="58" t="s">
        <v>2080</v>
      </c>
      <c r="ES64" s="59">
        <v>43804</v>
      </c>
      <c r="ET64" s="18" t="s">
        <v>602</v>
      </c>
      <c r="EU64" s="18" t="s">
        <v>590</v>
      </c>
    </row>
    <row r="65" spans="1:151" ht="15.75" customHeight="1" x14ac:dyDescent="0.2">
      <c r="A65" s="5" t="s">
        <v>272</v>
      </c>
      <c r="B65" s="24" t="s">
        <v>589</v>
      </c>
      <c r="C65" s="26">
        <v>1</v>
      </c>
      <c r="D65" s="18" t="s">
        <v>591</v>
      </c>
      <c r="E65" s="18" t="s">
        <v>592</v>
      </c>
      <c r="F65" s="18" t="s">
        <v>553</v>
      </c>
      <c r="G65" s="18" t="s">
        <v>609</v>
      </c>
      <c r="H65" s="18" t="s">
        <v>610</v>
      </c>
      <c r="I65" s="18" t="s">
        <v>584</v>
      </c>
      <c r="J65" s="18" t="s">
        <v>363</v>
      </c>
      <c r="K65" s="18" t="s">
        <v>363</v>
      </c>
      <c r="L65" s="18" t="s">
        <v>363</v>
      </c>
      <c r="M65" s="18" t="s">
        <v>253</v>
      </c>
      <c r="N65" s="56">
        <v>74</v>
      </c>
      <c r="O65" s="18" t="s">
        <v>551</v>
      </c>
      <c r="P65" s="18" t="s">
        <v>466</v>
      </c>
      <c r="Q65" s="18" t="s">
        <v>254</v>
      </c>
      <c r="R65" s="24" t="s">
        <v>257</v>
      </c>
      <c r="S65" s="24" t="s">
        <v>257</v>
      </c>
      <c r="T65" s="26" t="s">
        <v>593</v>
      </c>
      <c r="U65" s="26" t="s">
        <v>257</v>
      </c>
      <c r="V65" s="26" t="s">
        <v>257</v>
      </c>
      <c r="W65" s="26" t="s">
        <v>257</v>
      </c>
      <c r="X65" s="18" t="s">
        <v>594</v>
      </c>
      <c r="Y65" s="18">
        <v>235</v>
      </c>
      <c r="Z65" s="18" t="s">
        <v>474</v>
      </c>
      <c r="AA65" s="56">
        <v>235</v>
      </c>
      <c r="AB65" s="57" t="s">
        <v>257</v>
      </c>
      <c r="AC65" s="18" t="s">
        <v>479</v>
      </c>
      <c r="AD65" s="18" t="s">
        <v>595</v>
      </c>
      <c r="AE65" s="18" t="s">
        <v>595</v>
      </c>
      <c r="AF65" s="18" t="s">
        <v>595</v>
      </c>
      <c r="AG65" s="18" t="s">
        <v>595</v>
      </c>
      <c r="AH65" s="18" t="s">
        <v>257</v>
      </c>
      <c r="AI65" s="18">
        <v>1</v>
      </c>
      <c r="AJ65" s="18" t="s">
        <v>596</v>
      </c>
      <c r="AK65" s="18">
        <v>1</v>
      </c>
      <c r="AL65" s="18" t="s">
        <v>597</v>
      </c>
      <c r="AM65" s="18" t="s">
        <v>598</v>
      </c>
      <c r="AN65" s="57">
        <v>72.400000000000006</v>
      </c>
      <c r="AO65" s="57" t="s">
        <v>599</v>
      </c>
      <c r="AP65" s="65" t="s">
        <v>479</v>
      </c>
      <c r="AQ65" s="56">
        <v>9</v>
      </c>
      <c r="AR65" s="57" t="s">
        <v>561</v>
      </c>
      <c r="AS65" s="57">
        <f t="shared" si="52"/>
        <v>63.400000000000006</v>
      </c>
      <c r="AT65" s="57">
        <v>81.400000000000006</v>
      </c>
      <c r="AU65" s="57">
        <f t="shared" si="53"/>
        <v>9</v>
      </c>
      <c r="AV65" s="66">
        <f t="shared" si="54"/>
        <v>9</v>
      </c>
      <c r="AW65" s="26" t="s">
        <v>557</v>
      </c>
      <c r="AX65" s="18">
        <v>1</v>
      </c>
      <c r="AY65" s="18" t="s">
        <v>596</v>
      </c>
      <c r="AZ65" s="5" t="s">
        <v>257</v>
      </c>
      <c r="BA65" s="5" t="s">
        <v>257</v>
      </c>
      <c r="BB65" s="18" t="s">
        <v>600</v>
      </c>
      <c r="BC65" s="18" t="s">
        <v>268</v>
      </c>
      <c r="BD65" s="18">
        <v>100</v>
      </c>
      <c r="BE65" s="18" t="s">
        <v>611</v>
      </c>
      <c r="BF65" s="18" t="s">
        <v>612</v>
      </c>
      <c r="BG65" s="56">
        <v>9</v>
      </c>
      <c r="BH65" s="57" t="s">
        <v>561</v>
      </c>
      <c r="BI65" s="18" t="s">
        <v>595</v>
      </c>
      <c r="BJ65" s="18" t="s">
        <v>595</v>
      </c>
      <c r="BK65" s="18" t="s">
        <v>595</v>
      </c>
      <c r="BL65" s="18" t="s">
        <v>595</v>
      </c>
      <c r="BM65" s="18" t="s">
        <v>595</v>
      </c>
      <c r="BN65" s="18">
        <v>1</v>
      </c>
      <c r="BO65" s="18" t="s">
        <v>596</v>
      </c>
      <c r="BP65" s="18" t="s">
        <v>257</v>
      </c>
      <c r="BQ65" s="18" t="s">
        <v>257</v>
      </c>
      <c r="BR65" s="18" t="s">
        <v>613</v>
      </c>
      <c r="BS65" s="18"/>
      <c r="BT65" s="18"/>
      <c r="BU65" s="18"/>
      <c r="BV65" s="18"/>
      <c r="BW65" s="18"/>
      <c r="BX65" s="18"/>
      <c r="BY65" s="18"/>
      <c r="BZ65" s="18"/>
      <c r="CA65" s="18"/>
      <c r="CB65" s="18"/>
      <c r="CC65" s="18"/>
      <c r="CD65" s="18"/>
      <c r="CE65" s="18"/>
      <c r="CF65" s="18"/>
      <c r="CG65" s="18"/>
      <c r="CH65" s="18"/>
      <c r="CI65" s="18"/>
      <c r="CJ65" s="18"/>
      <c r="CK65" s="18"/>
      <c r="CL65" s="18"/>
      <c r="CM65" s="18"/>
      <c r="CN65" s="18"/>
      <c r="CO65" s="18"/>
      <c r="CP65" s="18"/>
      <c r="CQ65" s="18"/>
      <c r="CR65" s="18"/>
      <c r="CS65" s="18"/>
      <c r="CT65" s="18"/>
      <c r="CU65" s="18"/>
      <c r="CV65" s="18"/>
      <c r="CW65" s="18"/>
      <c r="CX65" s="18"/>
      <c r="CY65" s="18"/>
      <c r="CZ65" s="18"/>
      <c r="DA65" s="18"/>
      <c r="DB65" s="18"/>
      <c r="DC65" s="18"/>
      <c r="DD65" s="18"/>
      <c r="DE65" s="18"/>
      <c r="DF65" s="18"/>
      <c r="DG65" s="18"/>
      <c r="DH65" s="18"/>
      <c r="DI65" s="18"/>
      <c r="DJ65" s="18"/>
      <c r="DK65" s="18"/>
      <c r="DL65" s="18"/>
      <c r="DM65" s="18"/>
      <c r="DN65" s="18"/>
      <c r="DO65" s="18"/>
      <c r="DP65" s="18"/>
      <c r="DQ65" s="18"/>
      <c r="DR65" s="18"/>
      <c r="DS65" s="18"/>
      <c r="DT65" s="18"/>
      <c r="DU65" s="18"/>
      <c r="DV65" s="18">
        <v>0</v>
      </c>
      <c r="DW65" s="18"/>
      <c r="DX65" s="18"/>
      <c r="DY65" s="18"/>
      <c r="DZ65" s="18">
        <v>1</v>
      </c>
      <c r="EA65" s="18"/>
      <c r="EB65" s="18"/>
      <c r="EC65" s="18"/>
      <c r="ED65" s="18"/>
      <c r="EE65" s="18">
        <v>0</v>
      </c>
      <c r="EF65" s="18"/>
      <c r="EG65" s="18">
        <v>0</v>
      </c>
      <c r="EH65" s="18" t="s">
        <v>614</v>
      </c>
      <c r="EI65" s="18" cm="1">
        <f t="array" ref="EI65">IF(SUMPRODUCT(--(DO65:DS65&lt;&gt;""))=0, 0,1)</f>
        <v>0</v>
      </c>
      <c r="EJ65" s="18" cm="1">
        <f t="array" ref="EJ65">IF(SUMPRODUCT(--(DT65:EG65&lt;&gt;""))=0, 0,1)</f>
        <v>1</v>
      </c>
      <c r="EK65" s="18" cm="1">
        <f t="array" ref="EK65">IF(SUMPRODUCT(--(EC65:EG65&lt;&gt;""))=0, 0,1)</f>
        <v>1</v>
      </c>
      <c r="EL65" s="18" cm="1">
        <f t="array" ref="EL65">IF(SUMPRODUCT(--(EE65:EG65&lt;&gt;""))=0, 0,1)</f>
        <v>1</v>
      </c>
      <c r="EM65" s="18">
        <f t="shared" si="3"/>
        <v>1</v>
      </c>
      <c r="EN65" s="18" t="str">
        <f t="shared" si="4"/>
        <v>NA</v>
      </c>
      <c r="EO65" s="18">
        <f t="shared" si="5"/>
        <v>1</v>
      </c>
      <c r="EP65" s="18">
        <f t="shared" si="6"/>
        <v>0</v>
      </c>
      <c r="EQ65" s="18">
        <f t="shared" si="7"/>
        <v>0</v>
      </c>
      <c r="ER65" s="58" t="s">
        <v>2080</v>
      </c>
      <c r="ES65" s="59">
        <v>43804</v>
      </c>
      <c r="ET65" s="18" t="s">
        <v>602</v>
      </c>
      <c r="EU65" s="18" t="s">
        <v>590</v>
      </c>
    </row>
    <row r="66" spans="1:151" ht="15.75" customHeight="1" x14ac:dyDescent="0.2">
      <c r="A66" s="5" t="s">
        <v>272</v>
      </c>
      <c r="B66" s="24" t="s">
        <v>589</v>
      </c>
      <c r="C66" s="26">
        <v>1</v>
      </c>
      <c r="D66" s="18" t="s">
        <v>591</v>
      </c>
      <c r="E66" s="18" t="s">
        <v>615</v>
      </c>
      <c r="F66" s="18" t="s">
        <v>553</v>
      </c>
      <c r="G66" s="18" t="s">
        <v>609</v>
      </c>
      <c r="H66" s="18" t="s">
        <v>610</v>
      </c>
      <c r="I66" s="18" t="s">
        <v>584</v>
      </c>
      <c r="J66" s="18" t="s">
        <v>363</v>
      </c>
      <c r="K66" s="18" t="s">
        <v>363</v>
      </c>
      <c r="L66" s="18" t="s">
        <v>363</v>
      </c>
      <c r="M66" s="18" t="s">
        <v>253</v>
      </c>
      <c r="N66" s="56">
        <v>74</v>
      </c>
      <c r="O66" s="18" t="s">
        <v>551</v>
      </c>
      <c r="P66" s="18" t="s">
        <v>466</v>
      </c>
      <c r="Q66" s="18" t="s">
        <v>254</v>
      </c>
      <c r="R66" s="24" t="s">
        <v>257</v>
      </c>
      <c r="S66" s="24" t="s">
        <v>257</v>
      </c>
      <c r="T66" s="26" t="s">
        <v>593</v>
      </c>
      <c r="U66" s="26" t="s">
        <v>257</v>
      </c>
      <c r="V66" s="26" t="s">
        <v>257</v>
      </c>
      <c r="W66" s="26" t="s">
        <v>257</v>
      </c>
      <c r="X66" s="18" t="s">
        <v>604</v>
      </c>
      <c r="Y66" s="18">
        <v>235</v>
      </c>
      <c r="Z66" s="18" t="s">
        <v>474</v>
      </c>
      <c r="AA66" s="56">
        <v>235</v>
      </c>
      <c r="AB66" s="57" t="s">
        <v>257</v>
      </c>
      <c r="AC66" s="18" t="s">
        <v>479</v>
      </c>
      <c r="AD66" s="18" t="s">
        <v>595</v>
      </c>
      <c r="AE66" s="18" t="s">
        <v>595</v>
      </c>
      <c r="AF66" s="18" t="s">
        <v>595</v>
      </c>
      <c r="AG66" s="18" t="s">
        <v>595</v>
      </c>
      <c r="AH66" s="18" t="s">
        <v>257</v>
      </c>
      <c r="AI66" s="18">
        <v>1</v>
      </c>
      <c r="AJ66" s="18" t="s">
        <v>596</v>
      </c>
      <c r="AK66" s="18">
        <v>1</v>
      </c>
      <c r="AL66" s="18" t="s">
        <v>597</v>
      </c>
      <c r="AM66" s="18"/>
      <c r="AN66" s="57"/>
      <c r="AO66" s="57"/>
      <c r="AP66" s="65"/>
      <c r="AQ66" s="57"/>
      <c r="AR66" s="57"/>
      <c r="AS66" s="57"/>
      <c r="AT66" s="57"/>
      <c r="AU66" s="57"/>
      <c r="AV66" s="66"/>
      <c r="AW66" s="26"/>
      <c r="AX66" s="18"/>
      <c r="AY66" s="18"/>
      <c r="AZ66" s="5"/>
      <c r="BA66" s="5"/>
      <c r="BB66" s="18"/>
      <c r="BC66" s="18" t="s">
        <v>268</v>
      </c>
      <c r="BD66" s="18">
        <v>88</v>
      </c>
      <c r="BE66" s="18" t="s">
        <v>611</v>
      </c>
      <c r="BF66" s="18" t="s">
        <v>612</v>
      </c>
      <c r="BG66" s="56">
        <v>9</v>
      </c>
      <c r="BH66" s="57" t="s">
        <v>561</v>
      </c>
      <c r="BI66" s="18" t="s">
        <v>595</v>
      </c>
      <c r="BJ66" s="18" t="s">
        <v>595</v>
      </c>
      <c r="BK66" s="18" t="s">
        <v>595</v>
      </c>
      <c r="BL66" s="18" t="s">
        <v>595</v>
      </c>
      <c r="BM66" s="18" t="s">
        <v>595</v>
      </c>
      <c r="BN66" s="18">
        <v>58</v>
      </c>
      <c r="BO66" s="18" t="s">
        <v>596</v>
      </c>
      <c r="BP66" s="18" t="s">
        <v>257</v>
      </c>
      <c r="BQ66" s="18" t="s">
        <v>257</v>
      </c>
      <c r="BR66" s="18" t="s">
        <v>613</v>
      </c>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v>1</v>
      </c>
      <c r="DW66" s="18"/>
      <c r="DX66" s="18"/>
      <c r="DY66" s="18"/>
      <c r="DZ66" s="18">
        <v>1</v>
      </c>
      <c r="EA66" s="18"/>
      <c r="EB66" s="18"/>
      <c r="EC66" s="18"/>
      <c r="ED66" s="18"/>
      <c r="EE66" s="18">
        <v>1</v>
      </c>
      <c r="EF66" s="18"/>
      <c r="EG66" s="18">
        <v>0</v>
      </c>
      <c r="EH66" s="18" t="s">
        <v>614</v>
      </c>
      <c r="EI66" s="18" cm="1">
        <f t="array" ref="EI66">IF(SUMPRODUCT(--(DO66:DS66&lt;&gt;""))=0, 0,1)</f>
        <v>0</v>
      </c>
      <c r="EJ66" s="18" cm="1">
        <f t="array" ref="EJ66">IF(SUMPRODUCT(--(DT66:EG66&lt;&gt;""))=0, 0,1)</f>
        <v>1</v>
      </c>
      <c r="EK66" s="18" cm="1">
        <f t="array" ref="EK66">IF(SUMPRODUCT(--(EC66:EG66&lt;&gt;""))=0, 0,1)</f>
        <v>1</v>
      </c>
      <c r="EL66" s="18" cm="1">
        <f t="array" ref="EL66">IF(SUMPRODUCT(--(EE66:EG66&lt;&gt;""))=0, 0,1)</f>
        <v>1</v>
      </c>
      <c r="EM66" s="18">
        <f t="shared" si="3"/>
        <v>1</v>
      </c>
      <c r="EN66" s="18" t="str">
        <f t="shared" si="4"/>
        <v>NA</v>
      </c>
      <c r="EO66" s="18">
        <f t="shared" si="5"/>
        <v>1</v>
      </c>
      <c r="EP66" s="18">
        <f t="shared" si="6"/>
        <v>1</v>
      </c>
      <c r="EQ66" s="18">
        <f t="shared" si="7"/>
        <v>1</v>
      </c>
      <c r="ER66" s="58" t="s">
        <v>2080</v>
      </c>
      <c r="ES66" s="59">
        <v>43804</v>
      </c>
      <c r="ET66" s="18" t="s">
        <v>602</v>
      </c>
      <c r="EU66" s="18" t="s">
        <v>590</v>
      </c>
    </row>
    <row r="67" spans="1:151" ht="15.75" customHeight="1" x14ac:dyDescent="0.2">
      <c r="A67" s="5" t="s">
        <v>272</v>
      </c>
      <c r="B67" s="24" t="s">
        <v>589</v>
      </c>
      <c r="C67" s="26">
        <v>1</v>
      </c>
      <c r="D67" s="18" t="s">
        <v>603</v>
      </c>
      <c r="E67" s="18" t="s">
        <v>592</v>
      </c>
      <c r="F67" s="18" t="s">
        <v>553</v>
      </c>
      <c r="G67" s="18" t="s">
        <v>609</v>
      </c>
      <c r="H67" s="18" t="s">
        <v>610</v>
      </c>
      <c r="I67" s="18" t="s">
        <v>584</v>
      </c>
      <c r="J67" s="18" t="s">
        <v>363</v>
      </c>
      <c r="K67" s="18" t="s">
        <v>363</v>
      </c>
      <c r="L67" s="18" t="s">
        <v>363</v>
      </c>
      <c r="M67" s="18" t="s">
        <v>253</v>
      </c>
      <c r="N67" s="56">
        <v>74</v>
      </c>
      <c r="O67" s="18" t="s">
        <v>551</v>
      </c>
      <c r="P67" s="18" t="s">
        <v>466</v>
      </c>
      <c r="Q67" s="18" t="s">
        <v>254</v>
      </c>
      <c r="R67" s="24" t="s">
        <v>257</v>
      </c>
      <c r="S67" s="24" t="s">
        <v>257</v>
      </c>
      <c r="T67" s="26" t="s">
        <v>593</v>
      </c>
      <c r="U67" s="26" t="s">
        <v>257</v>
      </c>
      <c r="V67" s="26" t="s">
        <v>257</v>
      </c>
      <c r="W67" s="26" t="s">
        <v>257</v>
      </c>
      <c r="X67" s="18" t="s">
        <v>594</v>
      </c>
      <c r="Y67" s="18">
        <v>235</v>
      </c>
      <c r="Z67" s="18" t="s">
        <v>474</v>
      </c>
      <c r="AA67" s="56">
        <v>235</v>
      </c>
      <c r="AB67" s="57" t="s">
        <v>257</v>
      </c>
      <c r="AC67" s="18" t="s">
        <v>479</v>
      </c>
      <c r="AD67" s="18" t="s">
        <v>595</v>
      </c>
      <c r="AE67" s="18" t="s">
        <v>595</v>
      </c>
      <c r="AF67" s="18" t="s">
        <v>595</v>
      </c>
      <c r="AG67" s="18" t="s">
        <v>595</v>
      </c>
      <c r="AH67" s="18" t="s">
        <v>257</v>
      </c>
      <c r="AI67" s="18">
        <v>1</v>
      </c>
      <c r="AJ67" s="18" t="s">
        <v>596</v>
      </c>
      <c r="AK67" s="18">
        <v>1</v>
      </c>
      <c r="AL67" s="18" t="s">
        <v>597</v>
      </c>
      <c r="AM67" s="18" t="s">
        <v>598</v>
      </c>
      <c r="AN67" s="57">
        <v>43.9</v>
      </c>
      <c r="AO67" s="57" t="s">
        <v>599</v>
      </c>
      <c r="AP67" s="65" t="s">
        <v>479</v>
      </c>
      <c r="AQ67" s="56">
        <v>9</v>
      </c>
      <c r="AR67" s="57" t="s">
        <v>561</v>
      </c>
      <c r="AS67" s="57">
        <f>AN67-AU67</f>
        <v>33.199999999999996</v>
      </c>
      <c r="AT67" s="57">
        <v>54.6</v>
      </c>
      <c r="AU67" s="57">
        <f>AV67</f>
        <v>10.700000000000003</v>
      </c>
      <c r="AV67" s="66">
        <f>AT67-AN67</f>
        <v>10.700000000000003</v>
      </c>
      <c r="AW67" s="26" t="s">
        <v>557</v>
      </c>
      <c r="AX67" s="18">
        <v>1</v>
      </c>
      <c r="AY67" s="18" t="s">
        <v>596</v>
      </c>
      <c r="AZ67" s="5" t="s">
        <v>257</v>
      </c>
      <c r="BA67" s="5" t="s">
        <v>257</v>
      </c>
      <c r="BB67" s="18" t="s">
        <v>600</v>
      </c>
      <c r="BC67" s="18" t="s">
        <v>268</v>
      </c>
      <c r="BD67" s="18">
        <v>95</v>
      </c>
      <c r="BE67" s="18" t="s">
        <v>611</v>
      </c>
      <c r="BF67" s="18" t="s">
        <v>612</v>
      </c>
      <c r="BG67" s="56">
        <v>9</v>
      </c>
      <c r="BH67" s="57" t="s">
        <v>561</v>
      </c>
      <c r="BI67" s="18" t="s">
        <v>595</v>
      </c>
      <c r="BJ67" s="18" t="s">
        <v>595</v>
      </c>
      <c r="BK67" s="18" t="s">
        <v>595</v>
      </c>
      <c r="BL67" s="18" t="s">
        <v>595</v>
      </c>
      <c r="BM67" s="18" t="s">
        <v>595</v>
      </c>
      <c r="BN67" s="18">
        <v>1</v>
      </c>
      <c r="BO67" s="18" t="s">
        <v>596</v>
      </c>
      <c r="BP67" s="18" t="s">
        <v>257</v>
      </c>
      <c r="BQ67" s="18" t="s">
        <v>257</v>
      </c>
      <c r="BR67" s="18" t="s">
        <v>613</v>
      </c>
      <c r="BS67" s="18"/>
      <c r="BT67" s="18"/>
      <c r="BU67" s="18"/>
      <c r="BV67" s="18"/>
      <c r="BW67" s="18"/>
      <c r="BX67" s="18"/>
      <c r="BY67" s="18"/>
      <c r="BZ67" s="18"/>
      <c r="CA67" s="18"/>
      <c r="CB67" s="18"/>
      <c r="CC67" s="18"/>
      <c r="CD67" s="18"/>
      <c r="CE67" s="18"/>
      <c r="CF67" s="18"/>
      <c r="CG67" s="18"/>
      <c r="CH67" s="18"/>
      <c r="CI67" s="18"/>
      <c r="CJ67" s="18"/>
      <c r="CK67" s="18"/>
      <c r="CL67" s="18"/>
      <c r="CM67" s="18"/>
      <c r="CN67" s="18"/>
      <c r="CO67" s="18"/>
      <c r="CP67" s="18"/>
      <c r="CQ67" s="18"/>
      <c r="CR67" s="18"/>
      <c r="CS67" s="18"/>
      <c r="CT67" s="18"/>
      <c r="CU67" s="18"/>
      <c r="CV67" s="18"/>
      <c r="CW67" s="18"/>
      <c r="CX67" s="18"/>
      <c r="CY67" s="18"/>
      <c r="CZ67" s="18"/>
      <c r="DA67" s="18"/>
      <c r="DB67" s="18"/>
      <c r="DC67" s="18"/>
      <c r="DD67" s="18"/>
      <c r="DE67" s="18"/>
      <c r="DF67" s="18"/>
      <c r="DG67" s="18"/>
      <c r="DH67" s="18"/>
      <c r="DI67" s="18"/>
      <c r="DJ67" s="18"/>
      <c r="DK67" s="18"/>
      <c r="DL67" s="18"/>
      <c r="DM67" s="18"/>
      <c r="DN67" s="18"/>
      <c r="DO67" s="18"/>
      <c r="DP67" s="18"/>
      <c r="DQ67" s="18"/>
      <c r="DR67" s="18"/>
      <c r="DS67" s="18"/>
      <c r="DT67" s="18"/>
      <c r="DU67" s="18"/>
      <c r="DV67" s="18">
        <v>0</v>
      </c>
      <c r="DW67" s="18"/>
      <c r="DX67" s="18"/>
      <c r="DY67" s="18"/>
      <c r="DZ67" s="18">
        <v>1</v>
      </c>
      <c r="EA67" s="18"/>
      <c r="EB67" s="18"/>
      <c r="EC67" s="18"/>
      <c r="ED67" s="18"/>
      <c r="EE67" s="18">
        <v>0</v>
      </c>
      <c r="EF67" s="18"/>
      <c r="EG67" s="18">
        <v>0</v>
      </c>
      <c r="EH67" s="18" t="s">
        <v>614</v>
      </c>
      <c r="EI67" s="18" cm="1">
        <f t="array" ref="EI67">IF(SUMPRODUCT(--(DO67:DS67&lt;&gt;""))=0, 0,1)</f>
        <v>0</v>
      </c>
      <c r="EJ67" s="18" cm="1">
        <f t="array" ref="EJ67">IF(SUMPRODUCT(--(DT67:EG67&lt;&gt;""))=0, 0,1)</f>
        <v>1</v>
      </c>
      <c r="EK67" s="18" cm="1">
        <f t="array" ref="EK67">IF(SUMPRODUCT(--(EC67:EG67&lt;&gt;""))=0, 0,1)</f>
        <v>1</v>
      </c>
      <c r="EL67" s="18" cm="1">
        <f t="array" ref="EL67">IF(SUMPRODUCT(--(EE67:EG67&lt;&gt;""))=0, 0,1)</f>
        <v>1</v>
      </c>
      <c r="EM67" s="18">
        <f t="shared" si="3"/>
        <v>1</v>
      </c>
      <c r="EN67" s="18" t="str">
        <f t="shared" si="4"/>
        <v>NA</v>
      </c>
      <c r="EO67" s="18">
        <f t="shared" si="5"/>
        <v>1</v>
      </c>
      <c r="EP67" s="18">
        <f t="shared" si="6"/>
        <v>0</v>
      </c>
      <c r="EQ67" s="18">
        <f t="shared" si="7"/>
        <v>0</v>
      </c>
      <c r="ER67" s="58" t="s">
        <v>2080</v>
      </c>
      <c r="ES67" s="59">
        <v>43804</v>
      </c>
      <c r="ET67" s="18" t="s">
        <v>602</v>
      </c>
      <c r="EU67" s="18" t="s">
        <v>590</v>
      </c>
    </row>
    <row r="68" spans="1:151" ht="15.75" customHeight="1" x14ac:dyDescent="0.2">
      <c r="A68" s="5" t="s">
        <v>272</v>
      </c>
      <c r="B68" s="24" t="s">
        <v>589</v>
      </c>
      <c r="C68" s="26">
        <v>1</v>
      </c>
      <c r="D68" s="18" t="s">
        <v>603</v>
      </c>
      <c r="E68" s="18" t="s">
        <v>615</v>
      </c>
      <c r="F68" s="18" t="s">
        <v>553</v>
      </c>
      <c r="G68" s="18" t="s">
        <v>609</v>
      </c>
      <c r="H68" s="18" t="s">
        <v>610</v>
      </c>
      <c r="I68" s="18" t="s">
        <v>584</v>
      </c>
      <c r="J68" s="18" t="s">
        <v>363</v>
      </c>
      <c r="K68" s="18" t="s">
        <v>363</v>
      </c>
      <c r="L68" s="18" t="s">
        <v>363</v>
      </c>
      <c r="M68" s="18" t="s">
        <v>253</v>
      </c>
      <c r="N68" s="56">
        <v>74</v>
      </c>
      <c r="O68" s="18" t="s">
        <v>551</v>
      </c>
      <c r="P68" s="18" t="s">
        <v>466</v>
      </c>
      <c r="Q68" s="18" t="s">
        <v>254</v>
      </c>
      <c r="R68" s="24" t="s">
        <v>257</v>
      </c>
      <c r="S68" s="24" t="s">
        <v>257</v>
      </c>
      <c r="T68" s="26" t="s">
        <v>593</v>
      </c>
      <c r="U68" s="26" t="s">
        <v>257</v>
      </c>
      <c r="V68" s="26" t="s">
        <v>257</v>
      </c>
      <c r="W68" s="26" t="s">
        <v>257</v>
      </c>
      <c r="X68" s="18" t="s">
        <v>604</v>
      </c>
      <c r="Y68" s="18">
        <v>235</v>
      </c>
      <c r="Z68" s="18" t="s">
        <v>474</v>
      </c>
      <c r="AA68" s="56">
        <v>235</v>
      </c>
      <c r="AB68" s="57" t="s">
        <v>257</v>
      </c>
      <c r="AC68" s="18" t="s">
        <v>479</v>
      </c>
      <c r="AD68" s="18" t="s">
        <v>595</v>
      </c>
      <c r="AE68" s="18" t="s">
        <v>595</v>
      </c>
      <c r="AF68" s="18" t="s">
        <v>595</v>
      </c>
      <c r="AG68" s="18" t="s">
        <v>595</v>
      </c>
      <c r="AH68" s="18" t="s">
        <v>257</v>
      </c>
      <c r="AI68" s="18">
        <v>1</v>
      </c>
      <c r="AJ68" s="18" t="s">
        <v>596</v>
      </c>
      <c r="AK68" s="18">
        <v>1</v>
      </c>
      <c r="AL68" s="18" t="s">
        <v>597</v>
      </c>
      <c r="AM68" s="18"/>
      <c r="AN68" s="57"/>
      <c r="AO68" s="57"/>
      <c r="AP68" s="65"/>
      <c r="AQ68" s="57"/>
      <c r="AR68" s="57"/>
      <c r="AS68" s="57"/>
      <c r="AT68" s="57"/>
      <c r="AU68" s="57"/>
      <c r="AV68" s="66"/>
      <c r="AW68" s="26"/>
      <c r="AX68" s="18"/>
      <c r="AY68" s="18"/>
      <c r="AZ68" s="5"/>
      <c r="BA68" s="5"/>
      <c r="BB68" s="18"/>
      <c r="BC68" s="18" t="s">
        <v>268</v>
      </c>
      <c r="BD68" s="18">
        <v>101</v>
      </c>
      <c r="BE68" s="18" t="s">
        <v>611</v>
      </c>
      <c r="BF68" s="18" t="s">
        <v>612</v>
      </c>
      <c r="BG68" s="56">
        <v>9</v>
      </c>
      <c r="BH68" s="57" t="s">
        <v>561</v>
      </c>
      <c r="BI68" s="18" t="s">
        <v>595</v>
      </c>
      <c r="BJ68" s="18" t="s">
        <v>595</v>
      </c>
      <c r="BK68" s="18" t="s">
        <v>595</v>
      </c>
      <c r="BL68" s="18" t="s">
        <v>595</v>
      </c>
      <c r="BM68" s="18" t="s">
        <v>595</v>
      </c>
      <c r="BN68" s="18">
        <v>56</v>
      </c>
      <c r="BO68" s="18" t="s">
        <v>596</v>
      </c>
      <c r="BP68" s="18" t="s">
        <v>257</v>
      </c>
      <c r="BQ68" s="18" t="s">
        <v>257</v>
      </c>
      <c r="BR68" s="18" t="s">
        <v>613</v>
      </c>
      <c r="BS68" s="18"/>
      <c r="BT68" s="18"/>
      <c r="BU68" s="18"/>
      <c r="BV68" s="18"/>
      <c r="BW68" s="18"/>
      <c r="BX68" s="18"/>
      <c r="BY68" s="18"/>
      <c r="BZ68" s="18"/>
      <c r="CA68" s="18"/>
      <c r="CB68" s="18"/>
      <c r="CC68" s="18"/>
      <c r="CD68" s="18"/>
      <c r="CE68" s="18"/>
      <c r="CF68" s="18"/>
      <c r="CG68" s="18"/>
      <c r="CH68" s="18"/>
      <c r="CI68" s="18"/>
      <c r="CJ68" s="18"/>
      <c r="CK68" s="18"/>
      <c r="CL68" s="18"/>
      <c r="CM68" s="18"/>
      <c r="CN68" s="18"/>
      <c r="CO68" s="18"/>
      <c r="CP68" s="18"/>
      <c r="CQ68" s="18"/>
      <c r="CR68" s="18"/>
      <c r="CS68" s="18"/>
      <c r="CT68" s="18"/>
      <c r="CU68" s="18"/>
      <c r="CV68" s="18"/>
      <c r="CW68" s="18"/>
      <c r="CX68" s="18"/>
      <c r="CY68" s="18"/>
      <c r="CZ68" s="18"/>
      <c r="DA68" s="18"/>
      <c r="DB68" s="18"/>
      <c r="DC68" s="18"/>
      <c r="DD68" s="18"/>
      <c r="DE68" s="18"/>
      <c r="DF68" s="18"/>
      <c r="DG68" s="18"/>
      <c r="DH68" s="18"/>
      <c r="DI68" s="18"/>
      <c r="DJ68" s="18"/>
      <c r="DK68" s="18"/>
      <c r="DL68" s="18"/>
      <c r="DM68" s="18"/>
      <c r="DN68" s="18"/>
      <c r="DO68" s="18"/>
      <c r="DP68" s="18"/>
      <c r="DQ68" s="18"/>
      <c r="DR68" s="18"/>
      <c r="DS68" s="18"/>
      <c r="DT68" s="18"/>
      <c r="DU68" s="18"/>
      <c r="DV68" s="18">
        <v>0</v>
      </c>
      <c r="DW68" s="18"/>
      <c r="DX68" s="18"/>
      <c r="DY68" s="18"/>
      <c r="DZ68" s="18">
        <v>1</v>
      </c>
      <c r="EA68" s="18"/>
      <c r="EB68" s="18"/>
      <c r="EC68" s="18"/>
      <c r="ED68" s="18"/>
      <c r="EE68" s="18">
        <v>0</v>
      </c>
      <c r="EF68" s="18"/>
      <c r="EG68" s="18">
        <v>0</v>
      </c>
      <c r="EH68" s="18" t="s">
        <v>614</v>
      </c>
      <c r="EI68" s="18" cm="1">
        <f t="array" ref="EI68">IF(SUMPRODUCT(--(DO68:DS68&lt;&gt;""))=0, 0,1)</f>
        <v>0</v>
      </c>
      <c r="EJ68" s="18" cm="1">
        <f t="array" ref="EJ68">IF(SUMPRODUCT(--(DT68:EG68&lt;&gt;""))=0, 0,1)</f>
        <v>1</v>
      </c>
      <c r="EK68" s="18" cm="1">
        <f t="array" ref="EK68">IF(SUMPRODUCT(--(EC68:EG68&lt;&gt;""))=0, 0,1)</f>
        <v>1</v>
      </c>
      <c r="EL68" s="18" cm="1">
        <f t="array" ref="EL68">IF(SUMPRODUCT(--(EE68:EG68&lt;&gt;""))=0, 0,1)</f>
        <v>1</v>
      </c>
      <c r="EM68" s="18">
        <f t="shared" ref="EM68:EM131" si="61">IF(COUNTIF(DO68:EG68, 1), 1,0)</f>
        <v>1</v>
      </c>
      <c r="EN68" s="18" t="str">
        <f t="shared" ref="EN68:EN131" si="62">IF(EI68=0, "NA", IF(COUNTIF(DO68:DS68, 1), 1,0))</f>
        <v>NA</v>
      </c>
      <c r="EO68" s="18">
        <f t="shared" ref="EO68:EO131" si="63">IF(EJ68=0, "NA", IF(COUNTIF(DT68:EG68, 1), 1,0))</f>
        <v>1</v>
      </c>
      <c r="EP68" s="18">
        <f t="shared" ref="EP68:EP131" si="64">IF(EK68=0, "NA", IF(COUNTIF(EC68:EG68, 1), 1,0))</f>
        <v>0</v>
      </c>
      <c r="EQ68" s="18">
        <f t="shared" ref="EQ68:EQ131" si="65">IF(EL68=0, "NA", IF(COUNTIF(EE68:EG68, 1), 1,0))</f>
        <v>0</v>
      </c>
      <c r="ER68" s="58" t="s">
        <v>2080</v>
      </c>
      <c r="ES68" s="59">
        <v>43804</v>
      </c>
      <c r="ET68" s="18" t="s">
        <v>602</v>
      </c>
      <c r="EU68" s="18" t="s">
        <v>590</v>
      </c>
    </row>
    <row r="69" spans="1:151" ht="15.75" customHeight="1" x14ac:dyDescent="0.2">
      <c r="A69" s="5" t="s">
        <v>272</v>
      </c>
      <c r="B69" s="24" t="s">
        <v>589</v>
      </c>
      <c r="C69" s="26">
        <v>1</v>
      </c>
      <c r="D69" s="18" t="s">
        <v>591</v>
      </c>
      <c r="E69" s="18" t="s">
        <v>605</v>
      </c>
      <c r="F69" s="18" t="s">
        <v>553</v>
      </c>
      <c r="G69" s="18" t="s">
        <v>609</v>
      </c>
      <c r="H69" s="18" t="s">
        <v>610</v>
      </c>
      <c r="I69" s="18" t="s">
        <v>584</v>
      </c>
      <c r="J69" s="18" t="s">
        <v>363</v>
      </c>
      <c r="K69" s="18" t="s">
        <v>363</v>
      </c>
      <c r="L69" s="18" t="s">
        <v>363</v>
      </c>
      <c r="M69" s="18" t="s">
        <v>253</v>
      </c>
      <c r="N69" s="56">
        <v>74</v>
      </c>
      <c r="O69" s="18" t="s">
        <v>551</v>
      </c>
      <c r="P69" s="18" t="s">
        <v>466</v>
      </c>
      <c r="Q69" s="18" t="s">
        <v>254</v>
      </c>
      <c r="R69" s="24" t="s">
        <v>257</v>
      </c>
      <c r="S69" s="24" t="s">
        <v>257</v>
      </c>
      <c r="T69" s="26" t="s">
        <v>593</v>
      </c>
      <c r="U69" s="26" t="s">
        <v>257</v>
      </c>
      <c r="V69" s="26" t="s">
        <v>257</v>
      </c>
      <c r="W69" s="26" t="s">
        <v>257</v>
      </c>
      <c r="X69" s="18" t="s">
        <v>594</v>
      </c>
      <c r="Y69" s="18">
        <v>235</v>
      </c>
      <c r="Z69" s="18" t="s">
        <v>474</v>
      </c>
      <c r="AA69" s="56">
        <v>235</v>
      </c>
      <c r="AB69" s="57" t="s">
        <v>257</v>
      </c>
      <c r="AC69" s="18" t="s">
        <v>479</v>
      </c>
      <c r="AD69" s="18" t="s">
        <v>595</v>
      </c>
      <c r="AE69" s="18" t="s">
        <v>595</v>
      </c>
      <c r="AF69" s="18" t="s">
        <v>595</v>
      </c>
      <c r="AG69" s="18" t="s">
        <v>595</v>
      </c>
      <c r="AH69" s="18" t="s">
        <v>257</v>
      </c>
      <c r="AI69" s="18">
        <v>2</v>
      </c>
      <c r="AJ69" s="18" t="s">
        <v>596</v>
      </c>
      <c r="AK69" s="18">
        <v>2</v>
      </c>
      <c r="AL69" s="18" t="s">
        <v>597</v>
      </c>
      <c r="AM69" s="18" t="s">
        <v>598</v>
      </c>
      <c r="AN69" s="57">
        <v>68.5</v>
      </c>
      <c r="AO69" s="57" t="s">
        <v>599</v>
      </c>
      <c r="AP69" s="65" t="s">
        <v>479</v>
      </c>
      <c r="AQ69" s="56">
        <v>9</v>
      </c>
      <c r="AR69" s="57" t="s">
        <v>561</v>
      </c>
      <c r="AS69" s="57">
        <f>AN69-AU69</f>
        <v>57.8</v>
      </c>
      <c r="AT69" s="57">
        <v>79.2</v>
      </c>
      <c r="AU69" s="57">
        <f>AV69</f>
        <v>10.700000000000003</v>
      </c>
      <c r="AV69" s="66">
        <f>AT69-AN69</f>
        <v>10.700000000000003</v>
      </c>
      <c r="AW69" s="26" t="s">
        <v>557</v>
      </c>
      <c r="AX69" s="18">
        <v>2</v>
      </c>
      <c r="AY69" s="18" t="s">
        <v>596</v>
      </c>
      <c r="AZ69" s="5" t="s">
        <v>257</v>
      </c>
      <c r="BA69" s="5" t="s">
        <v>257</v>
      </c>
      <c r="BB69" s="18" t="s">
        <v>600</v>
      </c>
      <c r="BC69" s="18" t="s">
        <v>268</v>
      </c>
      <c r="BD69" s="18">
        <v>96</v>
      </c>
      <c r="BE69" s="18" t="s">
        <v>611</v>
      </c>
      <c r="BF69" s="18" t="s">
        <v>612</v>
      </c>
      <c r="BG69" s="56">
        <v>9</v>
      </c>
      <c r="BH69" s="57" t="s">
        <v>561</v>
      </c>
      <c r="BI69" s="18" t="s">
        <v>595</v>
      </c>
      <c r="BJ69" s="18" t="s">
        <v>595</v>
      </c>
      <c r="BK69" s="18" t="s">
        <v>595</v>
      </c>
      <c r="BL69" s="18" t="s">
        <v>595</v>
      </c>
      <c r="BM69" s="18" t="s">
        <v>595</v>
      </c>
      <c r="BN69" s="18">
        <v>2</v>
      </c>
      <c r="BO69" s="18" t="s">
        <v>596</v>
      </c>
      <c r="BP69" s="18" t="s">
        <v>257</v>
      </c>
      <c r="BQ69" s="18" t="s">
        <v>257</v>
      </c>
      <c r="BR69" s="18" t="s">
        <v>613</v>
      </c>
      <c r="BS69" s="18"/>
      <c r="BT69" s="18"/>
      <c r="BU69" s="18"/>
      <c r="BV69" s="18"/>
      <c r="BW69" s="18"/>
      <c r="BX69" s="18"/>
      <c r="BY69" s="18"/>
      <c r="BZ69" s="18"/>
      <c r="CA69" s="18"/>
      <c r="CB69" s="18"/>
      <c r="CC69" s="18"/>
      <c r="CD69" s="18"/>
      <c r="CE69" s="18"/>
      <c r="CF69" s="18"/>
      <c r="CG69" s="18"/>
      <c r="CH69" s="18"/>
      <c r="CI69" s="18"/>
      <c r="CJ69" s="18"/>
      <c r="CK69" s="18"/>
      <c r="CL69" s="18"/>
      <c r="CM69" s="18"/>
      <c r="CN69" s="18"/>
      <c r="CO69" s="18"/>
      <c r="CP69" s="18"/>
      <c r="CQ69" s="18"/>
      <c r="CR69" s="18"/>
      <c r="CS69" s="18"/>
      <c r="CT69" s="18"/>
      <c r="CU69" s="18"/>
      <c r="CV69" s="18"/>
      <c r="CW69" s="18"/>
      <c r="CX69" s="18"/>
      <c r="CY69" s="18"/>
      <c r="CZ69" s="18"/>
      <c r="DA69" s="18"/>
      <c r="DB69" s="18"/>
      <c r="DC69" s="18"/>
      <c r="DD69" s="18"/>
      <c r="DE69" s="18"/>
      <c r="DF69" s="18"/>
      <c r="DG69" s="18"/>
      <c r="DH69" s="18"/>
      <c r="DI69" s="18"/>
      <c r="DJ69" s="18"/>
      <c r="DK69" s="18"/>
      <c r="DL69" s="18"/>
      <c r="DM69" s="18"/>
      <c r="DN69" s="18"/>
      <c r="DO69" s="18"/>
      <c r="DP69" s="18"/>
      <c r="DQ69" s="18"/>
      <c r="DR69" s="18"/>
      <c r="DS69" s="18"/>
      <c r="DT69" s="18"/>
      <c r="DU69" s="18"/>
      <c r="DV69" s="18">
        <v>0</v>
      </c>
      <c r="DW69" s="18"/>
      <c r="DX69" s="18"/>
      <c r="DY69" s="18"/>
      <c r="DZ69" s="18">
        <v>1</v>
      </c>
      <c r="EA69" s="18"/>
      <c r="EB69" s="18"/>
      <c r="EC69" s="18"/>
      <c r="ED69" s="18"/>
      <c r="EE69" s="18">
        <v>0</v>
      </c>
      <c r="EF69" s="18"/>
      <c r="EG69" s="18">
        <v>0</v>
      </c>
      <c r="EH69" s="18" t="s">
        <v>614</v>
      </c>
      <c r="EI69" s="18" cm="1">
        <f t="array" ref="EI69">IF(SUMPRODUCT(--(DO69:DS69&lt;&gt;""))=0, 0,1)</f>
        <v>0</v>
      </c>
      <c r="EJ69" s="18" cm="1">
        <f t="array" ref="EJ69">IF(SUMPRODUCT(--(DT69:EG69&lt;&gt;""))=0, 0,1)</f>
        <v>1</v>
      </c>
      <c r="EK69" s="18" cm="1">
        <f t="array" ref="EK69">IF(SUMPRODUCT(--(EC69:EG69&lt;&gt;""))=0, 0,1)</f>
        <v>1</v>
      </c>
      <c r="EL69" s="18" cm="1">
        <f t="array" ref="EL69">IF(SUMPRODUCT(--(EE69:EG69&lt;&gt;""))=0, 0,1)</f>
        <v>1</v>
      </c>
      <c r="EM69" s="18">
        <f t="shared" si="61"/>
        <v>1</v>
      </c>
      <c r="EN69" s="18" t="str">
        <f t="shared" si="62"/>
        <v>NA</v>
      </c>
      <c r="EO69" s="18">
        <f t="shared" si="63"/>
        <v>1</v>
      </c>
      <c r="EP69" s="18">
        <f t="shared" si="64"/>
        <v>0</v>
      </c>
      <c r="EQ69" s="18">
        <f t="shared" si="65"/>
        <v>0</v>
      </c>
      <c r="ER69" s="58" t="s">
        <v>2080</v>
      </c>
      <c r="ES69" s="59">
        <v>43804</v>
      </c>
      <c r="ET69" s="18" t="s">
        <v>602</v>
      </c>
      <c r="EU69" s="18" t="s">
        <v>590</v>
      </c>
    </row>
    <row r="70" spans="1:151" ht="15.75" customHeight="1" x14ac:dyDescent="0.2">
      <c r="A70" s="5" t="s">
        <v>272</v>
      </c>
      <c r="B70" s="24" t="s">
        <v>589</v>
      </c>
      <c r="C70" s="26">
        <v>1</v>
      </c>
      <c r="D70" s="18" t="s">
        <v>591</v>
      </c>
      <c r="E70" s="18" t="s">
        <v>616</v>
      </c>
      <c r="F70" s="18" t="s">
        <v>553</v>
      </c>
      <c r="G70" s="18" t="s">
        <v>609</v>
      </c>
      <c r="H70" s="18" t="s">
        <v>610</v>
      </c>
      <c r="I70" s="18" t="s">
        <v>584</v>
      </c>
      <c r="J70" s="18" t="s">
        <v>363</v>
      </c>
      <c r="K70" s="18" t="s">
        <v>363</v>
      </c>
      <c r="L70" s="18" t="s">
        <v>363</v>
      </c>
      <c r="M70" s="18" t="s">
        <v>253</v>
      </c>
      <c r="N70" s="56">
        <v>74</v>
      </c>
      <c r="O70" s="18" t="s">
        <v>551</v>
      </c>
      <c r="P70" s="18" t="s">
        <v>466</v>
      </c>
      <c r="Q70" s="18" t="s">
        <v>254</v>
      </c>
      <c r="R70" s="24" t="s">
        <v>257</v>
      </c>
      <c r="S70" s="24" t="s">
        <v>257</v>
      </c>
      <c r="T70" s="26" t="s">
        <v>593</v>
      </c>
      <c r="U70" s="26" t="s">
        <v>257</v>
      </c>
      <c r="V70" s="26" t="s">
        <v>257</v>
      </c>
      <c r="W70" s="26" t="s">
        <v>257</v>
      </c>
      <c r="X70" s="18" t="s">
        <v>604</v>
      </c>
      <c r="Y70" s="18">
        <v>235</v>
      </c>
      <c r="Z70" s="18" t="s">
        <v>474</v>
      </c>
      <c r="AA70" s="56">
        <v>235</v>
      </c>
      <c r="AB70" s="57" t="s">
        <v>257</v>
      </c>
      <c r="AC70" s="18" t="s">
        <v>479</v>
      </c>
      <c r="AD70" s="18" t="s">
        <v>595</v>
      </c>
      <c r="AE70" s="18" t="s">
        <v>595</v>
      </c>
      <c r="AF70" s="18" t="s">
        <v>595</v>
      </c>
      <c r="AG70" s="18" t="s">
        <v>595</v>
      </c>
      <c r="AH70" s="18" t="s">
        <v>257</v>
      </c>
      <c r="AI70" s="18">
        <v>2</v>
      </c>
      <c r="AJ70" s="18" t="s">
        <v>596</v>
      </c>
      <c r="AK70" s="18">
        <v>2</v>
      </c>
      <c r="AL70" s="18" t="s">
        <v>597</v>
      </c>
      <c r="AM70" s="18"/>
      <c r="AN70" s="57"/>
      <c r="AO70" s="57"/>
      <c r="AP70" s="65"/>
      <c r="AQ70" s="57"/>
      <c r="AR70" s="57"/>
      <c r="AS70" s="57"/>
      <c r="AT70" s="57"/>
      <c r="AU70" s="57"/>
      <c r="AV70" s="66"/>
      <c r="AW70" s="26"/>
      <c r="AX70" s="18"/>
      <c r="AY70" s="18"/>
      <c r="AZ70" s="5"/>
      <c r="BA70" s="5"/>
      <c r="BB70" s="18"/>
      <c r="BC70" s="18" t="s">
        <v>268</v>
      </c>
      <c r="BD70" s="18">
        <v>86</v>
      </c>
      <c r="BE70" s="18" t="s">
        <v>611</v>
      </c>
      <c r="BF70" s="18" t="s">
        <v>612</v>
      </c>
      <c r="BG70" s="56">
        <v>9</v>
      </c>
      <c r="BH70" s="57" t="s">
        <v>561</v>
      </c>
      <c r="BI70" s="18" t="s">
        <v>595</v>
      </c>
      <c r="BJ70" s="18" t="s">
        <v>595</v>
      </c>
      <c r="BK70" s="18" t="s">
        <v>595</v>
      </c>
      <c r="BL70" s="18" t="s">
        <v>595</v>
      </c>
      <c r="BM70" s="18" t="s">
        <v>595</v>
      </c>
      <c r="BN70" s="18">
        <v>58</v>
      </c>
      <c r="BO70" s="18" t="s">
        <v>596</v>
      </c>
      <c r="BP70" s="18" t="s">
        <v>257</v>
      </c>
      <c r="BQ70" s="18" t="s">
        <v>257</v>
      </c>
      <c r="BR70" s="18" t="s">
        <v>613</v>
      </c>
      <c r="BS70" s="18"/>
      <c r="BT70" s="18"/>
      <c r="BU70" s="18"/>
      <c r="BV70" s="18"/>
      <c r="BW70" s="18"/>
      <c r="BX70" s="18"/>
      <c r="BY70" s="18"/>
      <c r="BZ70" s="18"/>
      <c r="CA70" s="18"/>
      <c r="CB70" s="18"/>
      <c r="CC70" s="18"/>
      <c r="CD70" s="18"/>
      <c r="CE70" s="18"/>
      <c r="CF70" s="18"/>
      <c r="CG70" s="18"/>
      <c r="CH70" s="18"/>
      <c r="CI70" s="18"/>
      <c r="CJ70" s="18"/>
      <c r="CK70" s="18"/>
      <c r="CL70" s="18"/>
      <c r="CM70" s="18"/>
      <c r="CN70" s="18"/>
      <c r="CO70" s="18"/>
      <c r="CP70" s="18"/>
      <c r="CQ70" s="18"/>
      <c r="CR70" s="18"/>
      <c r="CS70" s="18"/>
      <c r="CT70" s="18"/>
      <c r="CU70" s="18"/>
      <c r="CV70" s="18"/>
      <c r="CW70" s="18"/>
      <c r="CX70" s="18"/>
      <c r="CY70" s="18"/>
      <c r="CZ70" s="18"/>
      <c r="DA70" s="18"/>
      <c r="DB70" s="18"/>
      <c r="DC70" s="18"/>
      <c r="DD70" s="18"/>
      <c r="DE70" s="18"/>
      <c r="DF70" s="18"/>
      <c r="DG70" s="18"/>
      <c r="DH70" s="18"/>
      <c r="DI70" s="18"/>
      <c r="DJ70" s="18"/>
      <c r="DK70" s="18"/>
      <c r="DL70" s="18"/>
      <c r="DM70" s="18"/>
      <c r="DN70" s="18"/>
      <c r="DO70" s="18"/>
      <c r="DP70" s="18"/>
      <c r="DQ70" s="18"/>
      <c r="DR70" s="18"/>
      <c r="DS70" s="18"/>
      <c r="DT70" s="18"/>
      <c r="DU70" s="18"/>
      <c r="DV70" s="18">
        <v>1</v>
      </c>
      <c r="DW70" s="18"/>
      <c r="DX70" s="18"/>
      <c r="DY70" s="18"/>
      <c r="DZ70" s="18">
        <v>1</v>
      </c>
      <c r="EA70" s="18"/>
      <c r="EB70" s="18"/>
      <c r="EC70" s="18"/>
      <c r="ED70" s="18"/>
      <c r="EE70" s="18">
        <v>1</v>
      </c>
      <c r="EF70" s="18"/>
      <c r="EG70" s="18">
        <v>0</v>
      </c>
      <c r="EH70" s="18" t="s">
        <v>614</v>
      </c>
      <c r="EI70" s="18" cm="1">
        <f t="array" ref="EI70">IF(SUMPRODUCT(--(DO70:DS70&lt;&gt;""))=0, 0,1)</f>
        <v>0</v>
      </c>
      <c r="EJ70" s="18" cm="1">
        <f t="array" ref="EJ70">IF(SUMPRODUCT(--(DT70:EG70&lt;&gt;""))=0, 0,1)</f>
        <v>1</v>
      </c>
      <c r="EK70" s="18" cm="1">
        <f t="array" ref="EK70">IF(SUMPRODUCT(--(EC70:EG70&lt;&gt;""))=0, 0,1)</f>
        <v>1</v>
      </c>
      <c r="EL70" s="18" cm="1">
        <f t="array" ref="EL70">IF(SUMPRODUCT(--(EE70:EG70&lt;&gt;""))=0, 0,1)</f>
        <v>1</v>
      </c>
      <c r="EM70" s="18">
        <f t="shared" si="61"/>
        <v>1</v>
      </c>
      <c r="EN70" s="18" t="str">
        <f t="shared" si="62"/>
        <v>NA</v>
      </c>
      <c r="EO70" s="18">
        <f t="shared" si="63"/>
        <v>1</v>
      </c>
      <c r="EP70" s="18">
        <f t="shared" si="64"/>
        <v>1</v>
      </c>
      <c r="EQ70" s="18">
        <f t="shared" si="65"/>
        <v>1</v>
      </c>
      <c r="ER70" s="58" t="s">
        <v>2080</v>
      </c>
      <c r="ES70" s="59">
        <v>43804</v>
      </c>
      <c r="ET70" s="18" t="s">
        <v>602</v>
      </c>
      <c r="EU70" s="18" t="s">
        <v>590</v>
      </c>
    </row>
    <row r="71" spans="1:151" ht="15.75" customHeight="1" x14ac:dyDescent="0.2">
      <c r="A71" s="5" t="s">
        <v>272</v>
      </c>
      <c r="B71" s="24" t="s">
        <v>589</v>
      </c>
      <c r="C71" s="26">
        <v>1</v>
      </c>
      <c r="D71" s="18" t="s">
        <v>603</v>
      </c>
      <c r="E71" s="18" t="s">
        <v>605</v>
      </c>
      <c r="F71" s="18" t="s">
        <v>553</v>
      </c>
      <c r="G71" s="18" t="s">
        <v>609</v>
      </c>
      <c r="H71" s="18" t="s">
        <v>610</v>
      </c>
      <c r="I71" s="18" t="s">
        <v>584</v>
      </c>
      <c r="J71" s="18" t="s">
        <v>363</v>
      </c>
      <c r="K71" s="18" t="s">
        <v>363</v>
      </c>
      <c r="L71" s="18" t="s">
        <v>363</v>
      </c>
      <c r="M71" s="18" t="s">
        <v>253</v>
      </c>
      <c r="N71" s="56">
        <v>74</v>
      </c>
      <c r="O71" s="18" t="s">
        <v>551</v>
      </c>
      <c r="P71" s="18" t="s">
        <v>466</v>
      </c>
      <c r="Q71" s="18" t="s">
        <v>254</v>
      </c>
      <c r="R71" s="24" t="s">
        <v>257</v>
      </c>
      <c r="S71" s="24" t="s">
        <v>257</v>
      </c>
      <c r="T71" s="26" t="s">
        <v>593</v>
      </c>
      <c r="U71" s="26" t="s">
        <v>257</v>
      </c>
      <c r="V71" s="26" t="s">
        <v>257</v>
      </c>
      <c r="W71" s="26" t="s">
        <v>257</v>
      </c>
      <c r="X71" s="18" t="s">
        <v>594</v>
      </c>
      <c r="Y71" s="18">
        <v>235</v>
      </c>
      <c r="Z71" s="18" t="s">
        <v>474</v>
      </c>
      <c r="AA71" s="56">
        <v>235</v>
      </c>
      <c r="AB71" s="57" t="s">
        <v>257</v>
      </c>
      <c r="AC71" s="18" t="s">
        <v>479</v>
      </c>
      <c r="AD71" s="18" t="s">
        <v>595</v>
      </c>
      <c r="AE71" s="18" t="s">
        <v>595</v>
      </c>
      <c r="AF71" s="18" t="s">
        <v>595</v>
      </c>
      <c r="AG71" s="18" t="s">
        <v>595</v>
      </c>
      <c r="AH71" s="18" t="s">
        <v>257</v>
      </c>
      <c r="AI71" s="18">
        <v>2</v>
      </c>
      <c r="AJ71" s="18" t="s">
        <v>596</v>
      </c>
      <c r="AK71" s="18">
        <v>2</v>
      </c>
      <c r="AL71" s="18" t="s">
        <v>597</v>
      </c>
      <c r="AM71" s="18" t="s">
        <v>598</v>
      </c>
      <c r="AN71" s="57">
        <v>32.9</v>
      </c>
      <c r="AO71" s="57" t="s">
        <v>599</v>
      </c>
      <c r="AP71" s="65" t="s">
        <v>479</v>
      </c>
      <c r="AQ71" s="56">
        <v>9</v>
      </c>
      <c r="AR71" s="57" t="s">
        <v>561</v>
      </c>
      <c r="AS71" s="57">
        <f>AN71-AU71</f>
        <v>24.099999999999994</v>
      </c>
      <c r="AT71" s="57">
        <v>41.7</v>
      </c>
      <c r="AU71" s="57">
        <f>AV71</f>
        <v>8.8000000000000043</v>
      </c>
      <c r="AV71" s="66">
        <f>AT71-AN71</f>
        <v>8.8000000000000043</v>
      </c>
      <c r="AW71" s="26" t="s">
        <v>557</v>
      </c>
      <c r="AX71" s="18">
        <v>2</v>
      </c>
      <c r="AY71" s="18" t="s">
        <v>596</v>
      </c>
      <c r="AZ71" s="5" t="s">
        <v>257</v>
      </c>
      <c r="BA71" s="5" t="s">
        <v>257</v>
      </c>
      <c r="BB71" s="18" t="s">
        <v>600</v>
      </c>
      <c r="BC71" s="18" t="s">
        <v>268</v>
      </c>
      <c r="BD71" s="18">
        <v>92</v>
      </c>
      <c r="BE71" s="18" t="s">
        <v>611</v>
      </c>
      <c r="BF71" s="18" t="s">
        <v>612</v>
      </c>
      <c r="BG71" s="56">
        <v>9</v>
      </c>
      <c r="BH71" s="57" t="s">
        <v>561</v>
      </c>
      <c r="BI71" s="18" t="s">
        <v>595</v>
      </c>
      <c r="BJ71" s="18" t="s">
        <v>595</v>
      </c>
      <c r="BK71" s="18" t="s">
        <v>595</v>
      </c>
      <c r="BL71" s="18" t="s">
        <v>595</v>
      </c>
      <c r="BM71" s="18" t="s">
        <v>595</v>
      </c>
      <c r="BN71" s="18">
        <v>2</v>
      </c>
      <c r="BO71" s="18" t="s">
        <v>596</v>
      </c>
      <c r="BP71" s="18" t="s">
        <v>257</v>
      </c>
      <c r="BQ71" s="18" t="s">
        <v>257</v>
      </c>
      <c r="BR71" s="18" t="s">
        <v>613</v>
      </c>
      <c r="BS71" s="18"/>
      <c r="BT71" s="18"/>
      <c r="BU71" s="18"/>
      <c r="BV71" s="18"/>
      <c r="BW71" s="18"/>
      <c r="BX71" s="18"/>
      <c r="BY71" s="18"/>
      <c r="BZ71" s="18"/>
      <c r="CA71" s="18"/>
      <c r="CB71" s="18"/>
      <c r="CC71" s="18"/>
      <c r="CD71" s="18"/>
      <c r="CE71" s="18"/>
      <c r="CF71" s="18"/>
      <c r="CG71" s="18"/>
      <c r="CH71" s="18"/>
      <c r="CI71" s="18"/>
      <c r="CJ71" s="18"/>
      <c r="CK71" s="18"/>
      <c r="CL71" s="18"/>
      <c r="CM71" s="18"/>
      <c r="CN71" s="18"/>
      <c r="CO71" s="18"/>
      <c r="CP71" s="18"/>
      <c r="CQ71" s="18"/>
      <c r="CR71" s="18"/>
      <c r="CS71" s="18"/>
      <c r="CT71" s="18"/>
      <c r="CU71" s="18"/>
      <c r="CV71" s="18"/>
      <c r="CW71" s="18"/>
      <c r="CX71" s="18"/>
      <c r="CY71" s="18"/>
      <c r="CZ71" s="18"/>
      <c r="DA71" s="18"/>
      <c r="DB71" s="18"/>
      <c r="DC71" s="18"/>
      <c r="DD71" s="18"/>
      <c r="DE71" s="18"/>
      <c r="DF71" s="18"/>
      <c r="DG71" s="18"/>
      <c r="DH71" s="18"/>
      <c r="DI71" s="18"/>
      <c r="DJ71" s="18"/>
      <c r="DK71" s="18"/>
      <c r="DL71" s="18"/>
      <c r="DM71" s="18"/>
      <c r="DN71" s="18"/>
      <c r="DO71" s="18"/>
      <c r="DP71" s="18"/>
      <c r="DQ71" s="18"/>
      <c r="DR71" s="18"/>
      <c r="DS71" s="18"/>
      <c r="DT71" s="18"/>
      <c r="DU71" s="18"/>
      <c r="DV71" s="18">
        <v>0</v>
      </c>
      <c r="DW71" s="18"/>
      <c r="DX71" s="18"/>
      <c r="DY71" s="18"/>
      <c r="DZ71" s="18">
        <v>1</v>
      </c>
      <c r="EA71" s="18"/>
      <c r="EB71" s="18"/>
      <c r="EC71" s="18"/>
      <c r="ED71" s="18"/>
      <c r="EE71" s="18">
        <v>0</v>
      </c>
      <c r="EF71" s="18"/>
      <c r="EG71" s="18">
        <v>0</v>
      </c>
      <c r="EH71" s="18" t="s">
        <v>614</v>
      </c>
      <c r="EI71" s="18" cm="1">
        <f t="array" ref="EI71">IF(SUMPRODUCT(--(DO71:DS71&lt;&gt;""))=0, 0,1)</f>
        <v>0</v>
      </c>
      <c r="EJ71" s="18" cm="1">
        <f t="array" ref="EJ71">IF(SUMPRODUCT(--(DT71:EG71&lt;&gt;""))=0, 0,1)</f>
        <v>1</v>
      </c>
      <c r="EK71" s="18" cm="1">
        <f t="array" ref="EK71">IF(SUMPRODUCT(--(EC71:EG71&lt;&gt;""))=0, 0,1)</f>
        <v>1</v>
      </c>
      <c r="EL71" s="18" cm="1">
        <f t="array" ref="EL71">IF(SUMPRODUCT(--(EE71:EG71&lt;&gt;""))=0, 0,1)</f>
        <v>1</v>
      </c>
      <c r="EM71" s="18">
        <f t="shared" si="61"/>
        <v>1</v>
      </c>
      <c r="EN71" s="18" t="str">
        <f t="shared" si="62"/>
        <v>NA</v>
      </c>
      <c r="EO71" s="18">
        <f t="shared" si="63"/>
        <v>1</v>
      </c>
      <c r="EP71" s="18">
        <f t="shared" si="64"/>
        <v>0</v>
      </c>
      <c r="EQ71" s="18">
        <f t="shared" si="65"/>
        <v>0</v>
      </c>
      <c r="ER71" s="58" t="s">
        <v>2080</v>
      </c>
      <c r="ES71" s="59">
        <v>43804</v>
      </c>
      <c r="ET71" s="18" t="s">
        <v>602</v>
      </c>
      <c r="EU71" s="18" t="s">
        <v>590</v>
      </c>
    </row>
    <row r="72" spans="1:151" ht="15.75" customHeight="1" x14ac:dyDescent="0.2">
      <c r="A72" s="5" t="s">
        <v>272</v>
      </c>
      <c r="B72" s="24" t="s">
        <v>589</v>
      </c>
      <c r="C72" s="26">
        <v>1</v>
      </c>
      <c r="D72" s="18" t="s">
        <v>603</v>
      </c>
      <c r="E72" s="18" t="s">
        <v>616</v>
      </c>
      <c r="F72" s="18" t="s">
        <v>553</v>
      </c>
      <c r="G72" s="18" t="s">
        <v>609</v>
      </c>
      <c r="H72" s="18" t="s">
        <v>610</v>
      </c>
      <c r="I72" s="18" t="s">
        <v>584</v>
      </c>
      <c r="J72" s="18" t="s">
        <v>363</v>
      </c>
      <c r="K72" s="18" t="s">
        <v>363</v>
      </c>
      <c r="L72" s="18" t="s">
        <v>363</v>
      </c>
      <c r="M72" s="18" t="s">
        <v>253</v>
      </c>
      <c r="N72" s="56">
        <v>74</v>
      </c>
      <c r="O72" s="18" t="s">
        <v>551</v>
      </c>
      <c r="P72" s="18" t="s">
        <v>466</v>
      </c>
      <c r="Q72" s="18" t="s">
        <v>254</v>
      </c>
      <c r="R72" s="24" t="s">
        <v>257</v>
      </c>
      <c r="S72" s="24" t="s">
        <v>257</v>
      </c>
      <c r="T72" s="26" t="s">
        <v>593</v>
      </c>
      <c r="U72" s="26" t="s">
        <v>257</v>
      </c>
      <c r="V72" s="26" t="s">
        <v>257</v>
      </c>
      <c r="W72" s="26" t="s">
        <v>257</v>
      </c>
      <c r="X72" s="18" t="s">
        <v>604</v>
      </c>
      <c r="Y72" s="18">
        <v>235</v>
      </c>
      <c r="Z72" s="18" t="s">
        <v>474</v>
      </c>
      <c r="AA72" s="56">
        <v>235</v>
      </c>
      <c r="AB72" s="57" t="s">
        <v>257</v>
      </c>
      <c r="AC72" s="18" t="s">
        <v>479</v>
      </c>
      <c r="AD72" s="18" t="s">
        <v>595</v>
      </c>
      <c r="AE72" s="18" t="s">
        <v>595</v>
      </c>
      <c r="AF72" s="18" t="s">
        <v>595</v>
      </c>
      <c r="AG72" s="18" t="s">
        <v>595</v>
      </c>
      <c r="AH72" s="18" t="s">
        <v>257</v>
      </c>
      <c r="AI72" s="18">
        <v>2</v>
      </c>
      <c r="AJ72" s="18" t="s">
        <v>596</v>
      </c>
      <c r="AK72" s="18">
        <v>2</v>
      </c>
      <c r="AL72" s="18" t="s">
        <v>597</v>
      </c>
      <c r="AM72" s="18"/>
      <c r="AN72" s="57"/>
      <c r="AO72" s="57"/>
      <c r="AP72" s="65"/>
      <c r="AQ72" s="57"/>
      <c r="AR72" s="57"/>
      <c r="AS72" s="57"/>
      <c r="AT72" s="57"/>
      <c r="AU72" s="57"/>
      <c r="AV72" s="66"/>
      <c r="AW72" s="26"/>
      <c r="AX72" s="18"/>
      <c r="AY72" s="18"/>
      <c r="AZ72" s="5"/>
      <c r="BA72" s="5"/>
      <c r="BB72" s="18"/>
      <c r="BC72" s="18" t="s">
        <v>268</v>
      </c>
      <c r="BD72" s="18">
        <v>104</v>
      </c>
      <c r="BE72" s="18" t="s">
        <v>611</v>
      </c>
      <c r="BF72" s="18" t="s">
        <v>612</v>
      </c>
      <c r="BG72" s="56">
        <v>9</v>
      </c>
      <c r="BH72" s="57" t="s">
        <v>561</v>
      </c>
      <c r="BI72" s="18" t="s">
        <v>595</v>
      </c>
      <c r="BJ72" s="18" t="s">
        <v>595</v>
      </c>
      <c r="BK72" s="18" t="s">
        <v>595</v>
      </c>
      <c r="BL72" s="18" t="s">
        <v>595</v>
      </c>
      <c r="BM72" s="18" t="s">
        <v>595</v>
      </c>
      <c r="BN72" s="18">
        <v>56</v>
      </c>
      <c r="BO72" s="18" t="s">
        <v>596</v>
      </c>
      <c r="BP72" s="18" t="s">
        <v>257</v>
      </c>
      <c r="BQ72" s="18" t="s">
        <v>257</v>
      </c>
      <c r="BR72" s="18" t="s">
        <v>613</v>
      </c>
      <c r="BS72" s="18"/>
      <c r="BT72" s="18"/>
      <c r="BU72" s="18"/>
      <c r="BV72" s="18"/>
      <c r="BW72" s="18"/>
      <c r="BX72" s="18"/>
      <c r="BY72" s="18"/>
      <c r="BZ72" s="18"/>
      <c r="CA72" s="18"/>
      <c r="CB72" s="18"/>
      <c r="CC72" s="18"/>
      <c r="CD72" s="18"/>
      <c r="CE72" s="18"/>
      <c r="CF72" s="18"/>
      <c r="CG72" s="18"/>
      <c r="CH72" s="18"/>
      <c r="CI72" s="18"/>
      <c r="CJ72" s="18"/>
      <c r="CK72" s="18"/>
      <c r="CL72" s="18"/>
      <c r="CM72" s="18"/>
      <c r="CN72" s="18"/>
      <c r="CO72" s="18"/>
      <c r="CP72" s="18"/>
      <c r="CQ72" s="18"/>
      <c r="CR72" s="18"/>
      <c r="CS72" s="18"/>
      <c r="CT72" s="18"/>
      <c r="CU72" s="18"/>
      <c r="CV72" s="18"/>
      <c r="CW72" s="18"/>
      <c r="CX72" s="18"/>
      <c r="CY72" s="18"/>
      <c r="CZ72" s="18"/>
      <c r="DA72" s="18"/>
      <c r="DB72" s="18"/>
      <c r="DC72" s="18"/>
      <c r="DD72" s="18"/>
      <c r="DE72" s="18"/>
      <c r="DF72" s="18"/>
      <c r="DG72" s="18"/>
      <c r="DH72" s="18"/>
      <c r="DI72" s="18"/>
      <c r="DJ72" s="18"/>
      <c r="DK72" s="18"/>
      <c r="DL72" s="18"/>
      <c r="DM72" s="18"/>
      <c r="DN72" s="18"/>
      <c r="DO72" s="18"/>
      <c r="DP72" s="18"/>
      <c r="DQ72" s="18"/>
      <c r="DR72" s="18"/>
      <c r="DS72" s="18"/>
      <c r="DT72" s="18"/>
      <c r="DU72" s="18"/>
      <c r="DV72" s="18">
        <v>0</v>
      </c>
      <c r="DW72" s="18"/>
      <c r="DX72" s="18"/>
      <c r="DY72" s="18"/>
      <c r="DZ72" s="18">
        <v>1</v>
      </c>
      <c r="EA72" s="18"/>
      <c r="EB72" s="18"/>
      <c r="EC72" s="18"/>
      <c r="ED72" s="18"/>
      <c r="EE72" s="18">
        <v>0</v>
      </c>
      <c r="EF72" s="18"/>
      <c r="EG72" s="18">
        <v>0</v>
      </c>
      <c r="EH72" s="18" t="s">
        <v>614</v>
      </c>
      <c r="EI72" s="18" cm="1">
        <f t="array" ref="EI72">IF(SUMPRODUCT(--(DO72:DS72&lt;&gt;""))=0, 0,1)</f>
        <v>0</v>
      </c>
      <c r="EJ72" s="18" cm="1">
        <f t="array" ref="EJ72">IF(SUMPRODUCT(--(DT72:EG72&lt;&gt;""))=0, 0,1)</f>
        <v>1</v>
      </c>
      <c r="EK72" s="18" cm="1">
        <f t="array" ref="EK72">IF(SUMPRODUCT(--(EC72:EG72&lt;&gt;""))=0, 0,1)</f>
        <v>1</v>
      </c>
      <c r="EL72" s="18" cm="1">
        <f t="array" ref="EL72">IF(SUMPRODUCT(--(EE72:EG72&lt;&gt;""))=0, 0,1)</f>
        <v>1</v>
      </c>
      <c r="EM72" s="18">
        <f t="shared" si="61"/>
        <v>1</v>
      </c>
      <c r="EN72" s="18" t="str">
        <f t="shared" si="62"/>
        <v>NA</v>
      </c>
      <c r="EO72" s="18">
        <f t="shared" si="63"/>
        <v>1</v>
      </c>
      <c r="EP72" s="18">
        <f t="shared" si="64"/>
        <v>0</v>
      </c>
      <c r="EQ72" s="18">
        <f t="shared" si="65"/>
        <v>0</v>
      </c>
      <c r="ER72" s="58" t="s">
        <v>2080</v>
      </c>
      <c r="ES72" s="59">
        <v>43804</v>
      </c>
      <c r="ET72" s="18" t="s">
        <v>602</v>
      </c>
      <c r="EU72" s="18" t="s">
        <v>590</v>
      </c>
    </row>
    <row r="73" spans="1:151" ht="15.75" customHeight="1" x14ac:dyDescent="0.2">
      <c r="A73" s="5" t="s">
        <v>272</v>
      </c>
      <c r="B73" s="24" t="s">
        <v>589</v>
      </c>
      <c r="C73" s="26">
        <v>1</v>
      </c>
      <c r="D73" s="18" t="s">
        <v>591</v>
      </c>
      <c r="E73" s="18" t="s">
        <v>606</v>
      </c>
      <c r="F73" s="18" t="s">
        <v>553</v>
      </c>
      <c r="G73" s="18" t="s">
        <v>609</v>
      </c>
      <c r="H73" s="18" t="s">
        <v>610</v>
      </c>
      <c r="I73" s="18" t="s">
        <v>584</v>
      </c>
      <c r="J73" s="18" t="s">
        <v>363</v>
      </c>
      <c r="K73" s="18" t="s">
        <v>363</v>
      </c>
      <c r="L73" s="18" t="s">
        <v>363</v>
      </c>
      <c r="M73" s="18" t="s">
        <v>253</v>
      </c>
      <c r="N73" s="56">
        <v>74</v>
      </c>
      <c r="O73" s="18" t="s">
        <v>551</v>
      </c>
      <c r="P73" s="18" t="s">
        <v>466</v>
      </c>
      <c r="Q73" s="18" t="s">
        <v>254</v>
      </c>
      <c r="R73" s="24" t="s">
        <v>257</v>
      </c>
      <c r="S73" s="24" t="s">
        <v>257</v>
      </c>
      <c r="T73" s="26" t="s">
        <v>593</v>
      </c>
      <c r="U73" s="26" t="s">
        <v>257</v>
      </c>
      <c r="V73" s="26" t="s">
        <v>257</v>
      </c>
      <c r="W73" s="26" t="s">
        <v>257</v>
      </c>
      <c r="X73" s="18" t="s">
        <v>594</v>
      </c>
      <c r="Y73" s="18">
        <v>235</v>
      </c>
      <c r="Z73" s="18" t="s">
        <v>474</v>
      </c>
      <c r="AA73" s="56">
        <v>235</v>
      </c>
      <c r="AB73" s="57" t="s">
        <v>257</v>
      </c>
      <c r="AC73" s="18" t="s">
        <v>479</v>
      </c>
      <c r="AD73" s="18" t="s">
        <v>595</v>
      </c>
      <c r="AE73" s="18" t="s">
        <v>595</v>
      </c>
      <c r="AF73" s="18" t="s">
        <v>595</v>
      </c>
      <c r="AG73" s="18" t="s">
        <v>595</v>
      </c>
      <c r="AH73" s="18" t="s">
        <v>257</v>
      </c>
      <c r="AI73" s="18">
        <v>4</v>
      </c>
      <c r="AJ73" s="18" t="s">
        <v>596</v>
      </c>
      <c r="AK73" s="18">
        <v>4</v>
      </c>
      <c r="AL73" s="18" t="s">
        <v>597</v>
      </c>
      <c r="AM73" s="18" t="s">
        <v>598</v>
      </c>
      <c r="AN73" s="57">
        <v>65</v>
      </c>
      <c r="AO73" s="57" t="s">
        <v>599</v>
      </c>
      <c r="AP73" s="65" t="s">
        <v>479</v>
      </c>
      <c r="AQ73" s="56">
        <v>9</v>
      </c>
      <c r="AR73" s="57" t="s">
        <v>561</v>
      </c>
      <c r="AS73" s="57">
        <f>AN73-AU73</f>
        <v>54</v>
      </c>
      <c r="AT73" s="57">
        <v>76</v>
      </c>
      <c r="AU73" s="57">
        <f>AV73</f>
        <v>11</v>
      </c>
      <c r="AV73" s="66">
        <f>AT73-AN73</f>
        <v>11</v>
      </c>
      <c r="AW73" s="26" t="s">
        <v>557</v>
      </c>
      <c r="AX73" s="18">
        <v>4</v>
      </c>
      <c r="AY73" s="18" t="s">
        <v>596</v>
      </c>
      <c r="AZ73" s="5" t="s">
        <v>257</v>
      </c>
      <c r="BA73" s="5" t="s">
        <v>257</v>
      </c>
      <c r="BB73" s="18" t="s">
        <v>600</v>
      </c>
      <c r="BC73" s="18" t="s">
        <v>268</v>
      </c>
      <c r="BD73" s="18">
        <v>85</v>
      </c>
      <c r="BE73" s="18" t="s">
        <v>611</v>
      </c>
      <c r="BF73" s="18" t="s">
        <v>612</v>
      </c>
      <c r="BG73" s="56">
        <v>9</v>
      </c>
      <c r="BH73" s="57" t="s">
        <v>561</v>
      </c>
      <c r="BI73" s="18" t="s">
        <v>595</v>
      </c>
      <c r="BJ73" s="18" t="s">
        <v>595</v>
      </c>
      <c r="BK73" s="18" t="s">
        <v>595</v>
      </c>
      <c r="BL73" s="18" t="s">
        <v>595</v>
      </c>
      <c r="BM73" s="18" t="s">
        <v>595</v>
      </c>
      <c r="BN73" s="18">
        <v>4</v>
      </c>
      <c r="BO73" s="18" t="s">
        <v>596</v>
      </c>
      <c r="BP73" s="18" t="s">
        <v>257</v>
      </c>
      <c r="BQ73" s="18" t="s">
        <v>257</v>
      </c>
      <c r="BR73" s="18" t="s">
        <v>613</v>
      </c>
      <c r="BS73" s="18"/>
      <c r="BT73" s="18"/>
      <c r="BU73" s="18"/>
      <c r="BV73" s="18"/>
      <c r="BW73" s="18"/>
      <c r="BX73" s="18"/>
      <c r="BY73" s="18"/>
      <c r="BZ73" s="18"/>
      <c r="CA73" s="18"/>
      <c r="CB73" s="18"/>
      <c r="CC73" s="18"/>
      <c r="CD73" s="18"/>
      <c r="CE73" s="18"/>
      <c r="CF73" s="18"/>
      <c r="CG73" s="18"/>
      <c r="CH73" s="18"/>
      <c r="CI73" s="18"/>
      <c r="CJ73" s="18"/>
      <c r="CK73" s="18"/>
      <c r="CL73" s="18"/>
      <c r="CM73" s="18"/>
      <c r="CN73" s="18"/>
      <c r="CO73" s="18"/>
      <c r="CP73" s="18"/>
      <c r="CQ73" s="18"/>
      <c r="CR73" s="18"/>
      <c r="CS73" s="18"/>
      <c r="CT73" s="18"/>
      <c r="CU73" s="18"/>
      <c r="CV73" s="18"/>
      <c r="CW73" s="18"/>
      <c r="CX73" s="18"/>
      <c r="CY73" s="18"/>
      <c r="CZ73" s="18"/>
      <c r="DA73" s="18"/>
      <c r="DB73" s="18"/>
      <c r="DC73" s="18"/>
      <c r="DD73" s="18"/>
      <c r="DE73" s="18"/>
      <c r="DF73" s="18"/>
      <c r="DG73" s="18"/>
      <c r="DH73" s="18"/>
      <c r="DI73" s="18"/>
      <c r="DJ73" s="18"/>
      <c r="DK73" s="18"/>
      <c r="DL73" s="18"/>
      <c r="DM73" s="18"/>
      <c r="DN73" s="18"/>
      <c r="DO73" s="18"/>
      <c r="DP73" s="18"/>
      <c r="DQ73" s="18"/>
      <c r="DR73" s="18"/>
      <c r="DS73" s="18"/>
      <c r="DT73" s="18"/>
      <c r="DU73" s="18"/>
      <c r="DV73" s="18">
        <v>1</v>
      </c>
      <c r="DW73" s="18"/>
      <c r="DX73" s="18"/>
      <c r="DY73" s="18"/>
      <c r="DZ73" s="18">
        <v>1</v>
      </c>
      <c r="EA73" s="18"/>
      <c r="EB73" s="18"/>
      <c r="EC73" s="18"/>
      <c r="ED73" s="18"/>
      <c r="EE73" s="18">
        <v>0</v>
      </c>
      <c r="EF73" s="18"/>
      <c r="EG73" s="18">
        <v>0</v>
      </c>
      <c r="EH73" s="18" t="s">
        <v>614</v>
      </c>
      <c r="EI73" s="18" cm="1">
        <f t="array" ref="EI73">IF(SUMPRODUCT(--(DO73:DS73&lt;&gt;""))=0, 0,1)</f>
        <v>0</v>
      </c>
      <c r="EJ73" s="18" cm="1">
        <f t="array" ref="EJ73">IF(SUMPRODUCT(--(DT73:EG73&lt;&gt;""))=0, 0,1)</f>
        <v>1</v>
      </c>
      <c r="EK73" s="18" cm="1">
        <f t="array" ref="EK73">IF(SUMPRODUCT(--(EC73:EG73&lt;&gt;""))=0, 0,1)</f>
        <v>1</v>
      </c>
      <c r="EL73" s="18" cm="1">
        <f t="array" ref="EL73">IF(SUMPRODUCT(--(EE73:EG73&lt;&gt;""))=0, 0,1)</f>
        <v>1</v>
      </c>
      <c r="EM73" s="18">
        <f t="shared" si="61"/>
        <v>1</v>
      </c>
      <c r="EN73" s="18" t="str">
        <f t="shared" si="62"/>
        <v>NA</v>
      </c>
      <c r="EO73" s="18">
        <f t="shared" si="63"/>
        <v>1</v>
      </c>
      <c r="EP73" s="18">
        <f t="shared" si="64"/>
        <v>0</v>
      </c>
      <c r="EQ73" s="18">
        <f t="shared" si="65"/>
        <v>0</v>
      </c>
      <c r="ER73" s="58" t="s">
        <v>2080</v>
      </c>
      <c r="ES73" s="59">
        <v>43804</v>
      </c>
      <c r="ET73" s="18" t="s">
        <v>602</v>
      </c>
      <c r="EU73" s="18" t="s">
        <v>590</v>
      </c>
    </row>
    <row r="74" spans="1:151" ht="15.75" customHeight="1" x14ac:dyDescent="0.2">
      <c r="A74" s="5" t="s">
        <v>272</v>
      </c>
      <c r="B74" s="24" t="s">
        <v>589</v>
      </c>
      <c r="C74" s="26">
        <v>1</v>
      </c>
      <c r="D74" s="18" t="s">
        <v>591</v>
      </c>
      <c r="E74" s="18" t="s">
        <v>617</v>
      </c>
      <c r="F74" s="18" t="s">
        <v>553</v>
      </c>
      <c r="G74" s="18" t="s">
        <v>609</v>
      </c>
      <c r="H74" s="18" t="s">
        <v>610</v>
      </c>
      <c r="I74" s="18" t="s">
        <v>584</v>
      </c>
      <c r="J74" s="18" t="s">
        <v>363</v>
      </c>
      <c r="K74" s="18" t="s">
        <v>363</v>
      </c>
      <c r="L74" s="18" t="s">
        <v>363</v>
      </c>
      <c r="M74" s="18" t="s">
        <v>253</v>
      </c>
      <c r="N74" s="56">
        <v>74</v>
      </c>
      <c r="O74" s="18" t="s">
        <v>551</v>
      </c>
      <c r="P74" s="18" t="s">
        <v>466</v>
      </c>
      <c r="Q74" s="18" t="s">
        <v>254</v>
      </c>
      <c r="R74" s="24" t="s">
        <v>257</v>
      </c>
      <c r="S74" s="24" t="s">
        <v>257</v>
      </c>
      <c r="T74" s="26" t="s">
        <v>593</v>
      </c>
      <c r="U74" s="26" t="s">
        <v>257</v>
      </c>
      <c r="V74" s="26" t="s">
        <v>257</v>
      </c>
      <c r="W74" s="26" t="s">
        <v>257</v>
      </c>
      <c r="X74" s="18" t="s">
        <v>604</v>
      </c>
      <c r="Y74" s="18">
        <v>235</v>
      </c>
      <c r="Z74" s="18" t="s">
        <v>474</v>
      </c>
      <c r="AA74" s="56">
        <v>235</v>
      </c>
      <c r="AB74" s="57" t="s">
        <v>257</v>
      </c>
      <c r="AC74" s="18" t="s">
        <v>479</v>
      </c>
      <c r="AD74" s="18" t="s">
        <v>595</v>
      </c>
      <c r="AE74" s="18" t="s">
        <v>595</v>
      </c>
      <c r="AF74" s="18" t="s">
        <v>595</v>
      </c>
      <c r="AG74" s="18" t="s">
        <v>595</v>
      </c>
      <c r="AH74" s="18" t="s">
        <v>257</v>
      </c>
      <c r="AI74" s="18">
        <v>4</v>
      </c>
      <c r="AJ74" s="18" t="s">
        <v>596</v>
      </c>
      <c r="AK74" s="18">
        <v>4</v>
      </c>
      <c r="AL74" s="18" t="s">
        <v>597</v>
      </c>
      <c r="AM74" s="18"/>
      <c r="AN74" s="57"/>
      <c r="AO74" s="57"/>
      <c r="AP74" s="65"/>
      <c r="AQ74" s="57"/>
      <c r="AR74" s="57"/>
      <c r="AS74" s="57"/>
      <c r="AT74" s="57"/>
      <c r="AU74" s="57"/>
      <c r="AV74" s="66"/>
      <c r="AW74" s="26"/>
      <c r="AX74" s="18"/>
      <c r="AY74" s="18"/>
      <c r="AZ74" s="5"/>
      <c r="BA74" s="5"/>
      <c r="BB74" s="18"/>
      <c r="BC74" s="18" t="s">
        <v>268</v>
      </c>
      <c r="BD74" s="18">
        <v>85</v>
      </c>
      <c r="BE74" s="18" t="s">
        <v>611</v>
      </c>
      <c r="BF74" s="18" t="s">
        <v>612</v>
      </c>
      <c r="BG74" s="56">
        <v>9</v>
      </c>
      <c r="BH74" s="57" t="s">
        <v>561</v>
      </c>
      <c r="BI74" s="18" t="s">
        <v>595</v>
      </c>
      <c r="BJ74" s="18" t="s">
        <v>595</v>
      </c>
      <c r="BK74" s="18" t="s">
        <v>595</v>
      </c>
      <c r="BL74" s="18" t="s">
        <v>595</v>
      </c>
      <c r="BM74" s="18" t="s">
        <v>595</v>
      </c>
      <c r="BN74" s="18">
        <v>58</v>
      </c>
      <c r="BO74" s="18" t="s">
        <v>596</v>
      </c>
      <c r="BP74" s="18" t="s">
        <v>257</v>
      </c>
      <c r="BQ74" s="18" t="s">
        <v>257</v>
      </c>
      <c r="BR74" s="18" t="s">
        <v>613</v>
      </c>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v>1</v>
      </c>
      <c r="DW74" s="18"/>
      <c r="DX74" s="18"/>
      <c r="DY74" s="18"/>
      <c r="DZ74" s="18">
        <v>1</v>
      </c>
      <c r="EA74" s="18"/>
      <c r="EB74" s="18"/>
      <c r="EC74" s="18"/>
      <c r="ED74" s="18"/>
      <c r="EE74" s="18">
        <v>1</v>
      </c>
      <c r="EF74" s="18"/>
      <c r="EG74" s="18">
        <v>0</v>
      </c>
      <c r="EH74" s="18" t="s">
        <v>614</v>
      </c>
      <c r="EI74" s="18" cm="1">
        <f t="array" ref="EI74">IF(SUMPRODUCT(--(DO74:DS74&lt;&gt;""))=0, 0,1)</f>
        <v>0</v>
      </c>
      <c r="EJ74" s="18" cm="1">
        <f t="array" ref="EJ74">IF(SUMPRODUCT(--(DT74:EG74&lt;&gt;""))=0, 0,1)</f>
        <v>1</v>
      </c>
      <c r="EK74" s="18" cm="1">
        <f t="array" ref="EK74">IF(SUMPRODUCT(--(EC74:EG74&lt;&gt;""))=0, 0,1)</f>
        <v>1</v>
      </c>
      <c r="EL74" s="18" cm="1">
        <f t="array" ref="EL74">IF(SUMPRODUCT(--(EE74:EG74&lt;&gt;""))=0, 0,1)</f>
        <v>1</v>
      </c>
      <c r="EM74" s="18">
        <f t="shared" si="61"/>
        <v>1</v>
      </c>
      <c r="EN74" s="18" t="str">
        <f t="shared" si="62"/>
        <v>NA</v>
      </c>
      <c r="EO74" s="18">
        <f t="shared" si="63"/>
        <v>1</v>
      </c>
      <c r="EP74" s="18">
        <f t="shared" si="64"/>
        <v>1</v>
      </c>
      <c r="EQ74" s="18">
        <f t="shared" si="65"/>
        <v>1</v>
      </c>
      <c r="ER74" s="58" t="s">
        <v>2080</v>
      </c>
      <c r="ES74" s="59">
        <v>43804</v>
      </c>
      <c r="ET74" s="18" t="s">
        <v>602</v>
      </c>
      <c r="EU74" s="18" t="s">
        <v>590</v>
      </c>
    </row>
    <row r="75" spans="1:151" ht="15.75" customHeight="1" x14ac:dyDescent="0.2">
      <c r="A75" s="5" t="s">
        <v>272</v>
      </c>
      <c r="B75" s="24" t="s">
        <v>589</v>
      </c>
      <c r="C75" s="26">
        <v>1</v>
      </c>
      <c r="D75" s="18" t="s">
        <v>603</v>
      </c>
      <c r="E75" s="18" t="s">
        <v>606</v>
      </c>
      <c r="F75" s="18" t="s">
        <v>553</v>
      </c>
      <c r="G75" s="18" t="s">
        <v>609</v>
      </c>
      <c r="H75" s="18" t="s">
        <v>610</v>
      </c>
      <c r="I75" s="18" t="s">
        <v>584</v>
      </c>
      <c r="J75" s="18" t="s">
        <v>363</v>
      </c>
      <c r="K75" s="18" t="s">
        <v>363</v>
      </c>
      <c r="L75" s="18" t="s">
        <v>363</v>
      </c>
      <c r="M75" s="18" t="s">
        <v>253</v>
      </c>
      <c r="N75" s="56">
        <v>74</v>
      </c>
      <c r="O75" s="18" t="s">
        <v>551</v>
      </c>
      <c r="P75" s="18" t="s">
        <v>466</v>
      </c>
      <c r="Q75" s="18" t="s">
        <v>254</v>
      </c>
      <c r="R75" s="24" t="s">
        <v>257</v>
      </c>
      <c r="S75" s="24" t="s">
        <v>257</v>
      </c>
      <c r="T75" s="26" t="s">
        <v>593</v>
      </c>
      <c r="U75" s="26" t="s">
        <v>257</v>
      </c>
      <c r="V75" s="26" t="s">
        <v>257</v>
      </c>
      <c r="W75" s="26" t="s">
        <v>257</v>
      </c>
      <c r="X75" s="18" t="s">
        <v>594</v>
      </c>
      <c r="Y75" s="18">
        <v>235</v>
      </c>
      <c r="Z75" s="18" t="s">
        <v>474</v>
      </c>
      <c r="AA75" s="56">
        <v>235</v>
      </c>
      <c r="AB75" s="57" t="s">
        <v>257</v>
      </c>
      <c r="AC75" s="18" t="s">
        <v>479</v>
      </c>
      <c r="AD75" s="18" t="s">
        <v>595</v>
      </c>
      <c r="AE75" s="18" t="s">
        <v>595</v>
      </c>
      <c r="AF75" s="18" t="s">
        <v>595</v>
      </c>
      <c r="AG75" s="18" t="s">
        <v>595</v>
      </c>
      <c r="AH75" s="18" t="s">
        <v>257</v>
      </c>
      <c r="AI75" s="18">
        <v>4</v>
      </c>
      <c r="AJ75" s="18" t="s">
        <v>596</v>
      </c>
      <c r="AK75" s="18">
        <v>4</v>
      </c>
      <c r="AL75" s="18" t="s">
        <v>597</v>
      </c>
      <c r="AM75" s="18" t="s">
        <v>598</v>
      </c>
      <c r="AN75" s="57">
        <v>36.4</v>
      </c>
      <c r="AO75" s="57" t="s">
        <v>599</v>
      </c>
      <c r="AP75" s="65" t="s">
        <v>479</v>
      </c>
      <c r="AQ75" s="56">
        <v>9</v>
      </c>
      <c r="AR75" s="57" t="s">
        <v>561</v>
      </c>
      <c r="AS75" s="57">
        <f>AN75-AU75</f>
        <v>18.399999999999999</v>
      </c>
      <c r="AT75" s="57">
        <v>54.4</v>
      </c>
      <c r="AU75" s="57">
        <f>AV75</f>
        <v>18</v>
      </c>
      <c r="AV75" s="66">
        <f>AT75-AN75</f>
        <v>18</v>
      </c>
      <c r="AW75" s="26" t="s">
        <v>557</v>
      </c>
      <c r="AX75" s="18">
        <v>4</v>
      </c>
      <c r="AY75" s="18" t="s">
        <v>596</v>
      </c>
      <c r="AZ75" s="5" t="s">
        <v>257</v>
      </c>
      <c r="BA75" s="5" t="s">
        <v>257</v>
      </c>
      <c r="BB75" s="18" t="s">
        <v>600</v>
      </c>
      <c r="BC75" s="18" t="s">
        <v>268</v>
      </c>
      <c r="BD75" s="18">
        <v>90</v>
      </c>
      <c r="BE75" s="18" t="s">
        <v>611</v>
      </c>
      <c r="BF75" s="18" t="s">
        <v>612</v>
      </c>
      <c r="BG75" s="56">
        <v>9</v>
      </c>
      <c r="BH75" s="57" t="s">
        <v>561</v>
      </c>
      <c r="BI75" s="18" t="s">
        <v>595</v>
      </c>
      <c r="BJ75" s="18" t="s">
        <v>595</v>
      </c>
      <c r="BK75" s="18" t="s">
        <v>595</v>
      </c>
      <c r="BL75" s="18" t="s">
        <v>595</v>
      </c>
      <c r="BM75" s="18" t="s">
        <v>595</v>
      </c>
      <c r="BN75" s="18">
        <v>4</v>
      </c>
      <c r="BO75" s="18" t="s">
        <v>596</v>
      </c>
      <c r="BP75" s="18" t="s">
        <v>257</v>
      </c>
      <c r="BQ75" s="18" t="s">
        <v>257</v>
      </c>
      <c r="BR75" s="18" t="s">
        <v>613</v>
      </c>
      <c r="BS75" s="18"/>
      <c r="BT75" s="18"/>
      <c r="BU75" s="18"/>
      <c r="BV75" s="18"/>
      <c r="BW75" s="18"/>
      <c r="BX75" s="18"/>
      <c r="BY75" s="18"/>
      <c r="BZ75" s="18"/>
      <c r="CA75" s="18"/>
      <c r="CB75" s="18"/>
      <c r="CC75" s="18"/>
      <c r="CD75" s="18"/>
      <c r="CE75" s="18"/>
      <c r="CF75" s="18"/>
      <c r="CG75" s="18"/>
      <c r="CH75" s="18"/>
      <c r="CI75" s="18"/>
      <c r="CJ75" s="18"/>
      <c r="CK75" s="18"/>
      <c r="CL75" s="18"/>
      <c r="CM75" s="18"/>
      <c r="CN75" s="18"/>
      <c r="CO75" s="18"/>
      <c r="CP75" s="18"/>
      <c r="CQ75" s="18"/>
      <c r="CR75" s="18"/>
      <c r="CS75" s="18"/>
      <c r="CT75" s="18"/>
      <c r="CU75" s="18"/>
      <c r="CV75" s="18"/>
      <c r="CW75" s="18"/>
      <c r="CX75" s="18"/>
      <c r="CY75" s="18"/>
      <c r="CZ75" s="18"/>
      <c r="DA75" s="18"/>
      <c r="DB75" s="18"/>
      <c r="DC75" s="18"/>
      <c r="DD75" s="18"/>
      <c r="DE75" s="18"/>
      <c r="DF75" s="18"/>
      <c r="DG75" s="18"/>
      <c r="DH75" s="18"/>
      <c r="DI75" s="18"/>
      <c r="DJ75" s="18"/>
      <c r="DK75" s="18"/>
      <c r="DL75" s="18"/>
      <c r="DM75" s="18"/>
      <c r="DN75" s="18"/>
      <c r="DO75" s="18"/>
      <c r="DP75" s="18"/>
      <c r="DQ75" s="18"/>
      <c r="DR75" s="18"/>
      <c r="DS75" s="18"/>
      <c r="DT75" s="18"/>
      <c r="DU75" s="18"/>
      <c r="DV75" s="18">
        <v>0</v>
      </c>
      <c r="DW75" s="18"/>
      <c r="DX75" s="18"/>
      <c r="DY75" s="18"/>
      <c r="DZ75" s="18">
        <v>1</v>
      </c>
      <c r="EA75" s="18"/>
      <c r="EB75" s="18"/>
      <c r="EC75" s="18"/>
      <c r="ED75" s="18"/>
      <c r="EE75" s="18">
        <v>0</v>
      </c>
      <c r="EF75" s="18"/>
      <c r="EG75" s="18">
        <v>0</v>
      </c>
      <c r="EH75" s="18" t="s">
        <v>614</v>
      </c>
      <c r="EI75" s="18" cm="1">
        <f t="array" ref="EI75">IF(SUMPRODUCT(--(DO75:DS75&lt;&gt;""))=0, 0,1)</f>
        <v>0</v>
      </c>
      <c r="EJ75" s="18" cm="1">
        <f t="array" ref="EJ75">IF(SUMPRODUCT(--(DT75:EG75&lt;&gt;""))=0, 0,1)</f>
        <v>1</v>
      </c>
      <c r="EK75" s="18" cm="1">
        <f t="array" ref="EK75">IF(SUMPRODUCT(--(EC75:EG75&lt;&gt;""))=0, 0,1)</f>
        <v>1</v>
      </c>
      <c r="EL75" s="18" cm="1">
        <f t="array" ref="EL75">IF(SUMPRODUCT(--(EE75:EG75&lt;&gt;""))=0, 0,1)</f>
        <v>1</v>
      </c>
      <c r="EM75" s="18">
        <f t="shared" si="61"/>
        <v>1</v>
      </c>
      <c r="EN75" s="18" t="str">
        <f t="shared" si="62"/>
        <v>NA</v>
      </c>
      <c r="EO75" s="18">
        <f t="shared" si="63"/>
        <v>1</v>
      </c>
      <c r="EP75" s="18">
        <f t="shared" si="64"/>
        <v>0</v>
      </c>
      <c r="EQ75" s="18">
        <f t="shared" si="65"/>
        <v>0</v>
      </c>
      <c r="ER75" s="58" t="s">
        <v>2080</v>
      </c>
      <c r="ES75" s="59">
        <v>43804</v>
      </c>
      <c r="ET75" s="18" t="s">
        <v>602</v>
      </c>
      <c r="EU75" s="18" t="s">
        <v>590</v>
      </c>
    </row>
    <row r="76" spans="1:151" ht="15.75" customHeight="1" x14ac:dyDescent="0.2">
      <c r="A76" s="5" t="s">
        <v>272</v>
      </c>
      <c r="B76" s="24" t="s">
        <v>589</v>
      </c>
      <c r="C76" s="26">
        <v>1</v>
      </c>
      <c r="D76" s="18" t="s">
        <v>603</v>
      </c>
      <c r="E76" s="18" t="s">
        <v>617</v>
      </c>
      <c r="F76" s="18" t="s">
        <v>553</v>
      </c>
      <c r="G76" s="18" t="s">
        <v>609</v>
      </c>
      <c r="H76" s="18" t="s">
        <v>610</v>
      </c>
      <c r="I76" s="18" t="s">
        <v>584</v>
      </c>
      <c r="J76" s="18" t="s">
        <v>363</v>
      </c>
      <c r="K76" s="18" t="s">
        <v>363</v>
      </c>
      <c r="L76" s="18" t="s">
        <v>363</v>
      </c>
      <c r="M76" s="18" t="s">
        <v>253</v>
      </c>
      <c r="N76" s="56">
        <v>74</v>
      </c>
      <c r="O76" s="18" t="s">
        <v>551</v>
      </c>
      <c r="P76" s="18" t="s">
        <v>466</v>
      </c>
      <c r="Q76" s="18" t="s">
        <v>254</v>
      </c>
      <c r="R76" s="24" t="s">
        <v>257</v>
      </c>
      <c r="S76" s="24" t="s">
        <v>257</v>
      </c>
      <c r="T76" s="26" t="s">
        <v>593</v>
      </c>
      <c r="U76" s="26" t="s">
        <v>257</v>
      </c>
      <c r="V76" s="26" t="s">
        <v>257</v>
      </c>
      <c r="W76" s="26" t="s">
        <v>257</v>
      </c>
      <c r="X76" s="18" t="s">
        <v>604</v>
      </c>
      <c r="Y76" s="18">
        <v>235</v>
      </c>
      <c r="Z76" s="18" t="s">
        <v>474</v>
      </c>
      <c r="AA76" s="56">
        <v>235</v>
      </c>
      <c r="AB76" s="57" t="s">
        <v>257</v>
      </c>
      <c r="AC76" s="18" t="s">
        <v>479</v>
      </c>
      <c r="AD76" s="18" t="s">
        <v>595</v>
      </c>
      <c r="AE76" s="18" t="s">
        <v>595</v>
      </c>
      <c r="AF76" s="18" t="s">
        <v>595</v>
      </c>
      <c r="AG76" s="18" t="s">
        <v>595</v>
      </c>
      <c r="AH76" s="18" t="s">
        <v>257</v>
      </c>
      <c r="AI76" s="18">
        <v>4</v>
      </c>
      <c r="AJ76" s="18" t="s">
        <v>596</v>
      </c>
      <c r="AK76" s="18">
        <v>4</v>
      </c>
      <c r="AL76" s="18" t="s">
        <v>597</v>
      </c>
      <c r="AM76" s="18"/>
      <c r="AN76" s="57"/>
      <c r="AO76" s="57"/>
      <c r="AP76" s="65"/>
      <c r="AQ76" s="57"/>
      <c r="AR76" s="57"/>
      <c r="AS76" s="57"/>
      <c r="AT76" s="57"/>
      <c r="AU76" s="57"/>
      <c r="AV76" s="66"/>
      <c r="AW76" s="26"/>
      <c r="AX76" s="18"/>
      <c r="AY76" s="18"/>
      <c r="AZ76" s="5"/>
      <c r="BA76" s="5"/>
      <c r="BB76" s="18"/>
      <c r="BC76" s="18" t="s">
        <v>268</v>
      </c>
      <c r="BD76" s="18">
        <v>100</v>
      </c>
      <c r="BE76" s="18" t="s">
        <v>611</v>
      </c>
      <c r="BF76" s="18" t="s">
        <v>612</v>
      </c>
      <c r="BG76" s="56">
        <v>9</v>
      </c>
      <c r="BH76" s="57" t="s">
        <v>561</v>
      </c>
      <c r="BI76" s="18" t="s">
        <v>595</v>
      </c>
      <c r="BJ76" s="18" t="s">
        <v>595</v>
      </c>
      <c r="BK76" s="18" t="s">
        <v>595</v>
      </c>
      <c r="BL76" s="18" t="s">
        <v>595</v>
      </c>
      <c r="BM76" s="18" t="s">
        <v>595</v>
      </c>
      <c r="BN76" s="18">
        <v>56</v>
      </c>
      <c r="BO76" s="18" t="s">
        <v>596</v>
      </c>
      <c r="BP76" s="18" t="s">
        <v>257</v>
      </c>
      <c r="BQ76" s="18" t="s">
        <v>257</v>
      </c>
      <c r="BR76" s="18" t="s">
        <v>613</v>
      </c>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v>0</v>
      </c>
      <c r="DW76" s="18"/>
      <c r="DX76" s="18"/>
      <c r="DY76" s="18"/>
      <c r="DZ76" s="18">
        <v>1</v>
      </c>
      <c r="EA76" s="18"/>
      <c r="EB76" s="18"/>
      <c r="EC76" s="18"/>
      <c r="ED76" s="18"/>
      <c r="EE76" s="18">
        <v>0</v>
      </c>
      <c r="EF76" s="18"/>
      <c r="EG76" s="18">
        <v>0</v>
      </c>
      <c r="EH76" s="18" t="s">
        <v>614</v>
      </c>
      <c r="EI76" s="18" cm="1">
        <f t="array" ref="EI76">IF(SUMPRODUCT(--(DO76:DS76&lt;&gt;""))=0, 0,1)</f>
        <v>0</v>
      </c>
      <c r="EJ76" s="18" cm="1">
        <f t="array" ref="EJ76">IF(SUMPRODUCT(--(DT76:EG76&lt;&gt;""))=0, 0,1)</f>
        <v>1</v>
      </c>
      <c r="EK76" s="18" cm="1">
        <f t="array" ref="EK76">IF(SUMPRODUCT(--(EC76:EG76&lt;&gt;""))=0, 0,1)</f>
        <v>1</v>
      </c>
      <c r="EL76" s="18" cm="1">
        <f t="array" ref="EL76">IF(SUMPRODUCT(--(EE76:EG76&lt;&gt;""))=0, 0,1)</f>
        <v>1</v>
      </c>
      <c r="EM76" s="18">
        <f t="shared" si="61"/>
        <v>1</v>
      </c>
      <c r="EN76" s="18" t="str">
        <f t="shared" si="62"/>
        <v>NA</v>
      </c>
      <c r="EO76" s="18">
        <f t="shared" si="63"/>
        <v>1</v>
      </c>
      <c r="EP76" s="18">
        <f t="shared" si="64"/>
        <v>0</v>
      </c>
      <c r="EQ76" s="18">
        <f t="shared" si="65"/>
        <v>0</v>
      </c>
      <c r="ER76" s="58" t="s">
        <v>2080</v>
      </c>
      <c r="ES76" s="59">
        <v>43804</v>
      </c>
      <c r="ET76" s="18" t="s">
        <v>602</v>
      </c>
      <c r="EU76" s="18" t="s">
        <v>590</v>
      </c>
    </row>
    <row r="77" spans="1:151" ht="15.75" customHeight="1" x14ac:dyDescent="0.2">
      <c r="A77" s="5" t="s">
        <v>272</v>
      </c>
      <c r="B77" s="24" t="s">
        <v>589</v>
      </c>
      <c r="C77" s="26">
        <v>1</v>
      </c>
      <c r="D77" s="18" t="s">
        <v>591</v>
      </c>
      <c r="E77" s="18" t="s">
        <v>607</v>
      </c>
      <c r="F77" s="18" t="s">
        <v>553</v>
      </c>
      <c r="G77" s="18" t="s">
        <v>609</v>
      </c>
      <c r="H77" s="18" t="s">
        <v>610</v>
      </c>
      <c r="I77" s="18" t="s">
        <v>584</v>
      </c>
      <c r="J77" s="18" t="s">
        <v>363</v>
      </c>
      <c r="K77" s="18" t="s">
        <v>363</v>
      </c>
      <c r="L77" s="18" t="s">
        <v>363</v>
      </c>
      <c r="M77" s="18" t="s">
        <v>253</v>
      </c>
      <c r="N77" s="56">
        <v>74</v>
      </c>
      <c r="O77" s="18" t="s">
        <v>551</v>
      </c>
      <c r="P77" s="18" t="s">
        <v>466</v>
      </c>
      <c r="Q77" s="18" t="s">
        <v>254</v>
      </c>
      <c r="R77" s="24" t="s">
        <v>257</v>
      </c>
      <c r="S77" s="24" t="s">
        <v>257</v>
      </c>
      <c r="T77" s="26" t="s">
        <v>593</v>
      </c>
      <c r="U77" s="26" t="s">
        <v>257</v>
      </c>
      <c r="V77" s="26" t="s">
        <v>257</v>
      </c>
      <c r="W77" s="26" t="s">
        <v>257</v>
      </c>
      <c r="X77" s="18" t="s">
        <v>594</v>
      </c>
      <c r="Y77" s="18">
        <v>235</v>
      </c>
      <c r="Z77" s="18" t="s">
        <v>474</v>
      </c>
      <c r="AA77" s="56">
        <v>235</v>
      </c>
      <c r="AB77" s="57" t="s">
        <v>257</v>
      </c>
      <c r="AC77" s="18" t="s">
        <v>479</v>
      </c>
      <c r="AD77" s="18" t="s">
        <v>595</v>
      </c>
      <c r="AE77" s="18" t="s">
        <v>595</v>
      </c>
      <c r="AF77" s="18" t="s">
        <v>595</v>
      </c>
      <c r="AG77" s="18" t="s">
        <v>595</v>
      </c>
      <c r="AH77" s="18" t="s">
        <v>257</v>
      </c>
      <c r="AI77" s="18">
        <v>8</v>
      </c>
      <c r="AJ77" s="18" t="s">
        <v>596</v>
      </c>
      <c r="AK77" s="18">
        <v>8</v>
      </c>
      <c r="AL77" s="18" t="s">
        <v>597</v>
      </c>
      <c r="AM77" s="18" t="s">
        <v>598</v>
      </c>
      <c r="AN77" s="57">
        <v>71.3</v>
      </c>
      <c r="AO77" s="57" t="s">
        <v>599</v>
      </c>
      <c r="AP77" s="65" t="s">
        <v>479</v>
      </c>
      <c r="AQ77" s="56">
        <v>9</v>
      </c>
      <c r="AR77" s="57" t="s">
        <v>561</v>
      </c>
      <c r="AS77" s="57">
        <f>AN77-AU77</f>
        <v>59.5</v>
      </c>
      <c r="AT77" s="57">
        <v>83.1</v>
      </c>
      <c r="AU77" s="57">
        <f>AV77</f>
        <v>11.799999999999997</v>
      </c>
      <c r="AV77" s="66">
        <f>AT77-AN77</f>
        <v>11.799999999999997</v>
      </c>
      <c r="AW77" s="26" t="s">
        <v>557</v>
      </c>
      <c r="AX77" s="18">
        <v>8</v>
      </c>
      <c r="AY77" s="18" t="s">
        <v>596</v>
      </c>
      <c r="AZ77" s="5" t="s">
        <v>257</v>
      </c>
      <c r="BA77" s="5" t="s">
        <v>257</v>
      </c>
      <c r="BB77" s="18" t="s">
        <v>600</v>
      </c>
      <c r="BC77" s="18" t="s">
        <v>268</v>
      </c>
      <c r="BD77" s="18">
        <v>81</v>
      </c>
      <c r="BE77" s="18" t="s">
        <v>611</v>
      </c>
      <c r="BF77" s="18" t="s">
        <v>612</v>
      </c>
      <c r="BG77" s="56">
        <v>9</v>
      </c>
      <c r="BH77" s="57" t="s">
        <v>561</v>
      </c>
      <c r="BI77" s="18" t="s">
        <v>595</v>
      </c>
      <c r="BJ77" s="18" t="s">
        <v>595</v>
      </c>
      <c r="BK77" s="18" t="s">
        <v>595</v>
      </c>
      <c r="BL77" s="18" t="s">
        <v>595</v>
      </c>
      <c r="BM77" s="18" t="s">
        <v>595</v>
      </c>
      <c r="BN77" s="18">
        <v>8</v>
      </c>
      <c r="BO77" s="18" t="s">
        <v>596</v>
      </c>
      <c r="BP77" s="18" t="s">
        <v>257</v>
      </c>
      <c r="BQ77" s="18" t="s">
        <v>257</v>
      </c>
      <c r="BR77" s="18" t="s">
        <v>613</v>
      </c>
      <c r="BS77" s="18"/>
      <c r="BT77" s="18"/>
      <c r="BU77" s="18"/>
      <c r="BV77" s="18"/>
      <c r="BW77" s="18"/>
      <c r="BX77" s="18"/>
      <c r="BY77" s="18"/>
      <c r="BZ77" s="18"/>
      <c r="CA77" s="18"/>
      <c r="CB77" s="18"/>
      <c r="CC77" s="18"/>
      <c r="CD77" s="18"/>
      <c r="CE77" s="18"/>
      <c r="CF77" s="18"/>
      <c r="CG77" s="18"/>
      <c r="CH77" s="18"/>
      <c r="CI77" s="18"/>
      <c r="CJ77" s="18"/>
      <c r="CK77" s="18"/>
      <c r="CL77" s="18"/>
      <c r="CM77" s="18"/>
      <c r="CN77" s="18"/>
      <c r="CO77" s="18"/>
      <c r="CP77" s="18"/>
      <c r="CQ77" s="18"/>
      <c r="CR77" s="18"/>
      <c r="CS77" s="18"/>
      <c r="CT77" s="18"/>
      <c r="CU77" s="18"/>
      <c r="CV77" s="18"/>
      <c r="CW77" s="18"/>
      <c r="CX77" s="18"/>
      <c r="CY77" s="18"/>
      <c r="CZ77" s="18"/>
      <c r="DA77" s="18"/>
      <c r="DB77" s="18"/>
      <c r="DC77" s="18"/>
      <c r="DD77" s="18"/>
      <c r="DE77" s="18"/>
      <c r="DF77" s="18"/>
      <c r="DG77" s="18"/>
      <c r="DH77" s="18"/>
      <c r="DI77" s="18"/>
      <c r="DJ77" s="18"/>
      <c r="DK77" s="18"/>
      <c r="DL77" s="18"/>
      <c r="DM77" s="18"/>
      <c r="DN77" s="18"/>
      <c r="DO77" s="18"/>
      <c r="DP77" s="18"/>
      <c r="DQ77" s="18"/>
      <c r="DR77" s="18"/>
      <c r="DS77" s="18"/>
      <c r="DT77" s="18"/>
      <c r="DU77" s="18"/>
      <c r="DV77" s="18">
        <v>1</v>
      </c>
      <c r="DW77" s="18"/>
      <c r="DX77" s="18"/>
      <c r="DY77" s="18"/>
      <c r="DZ77" s="18">
        <v>1</v>
      </c>
      <c r="EA77" s="18"/>
      <c r="EB77" s="18"/>
      <c r="EC77" s="18"/>
      <c r="ED77" s="18"/>
      <c r="EE77" s="18">
        <v>0</v>
      </c>
      <c r="EF77" s="18"/>
      <c r="EG77" s="18">
        <v>0</v>
      </c>
      <c r="EH77" s="18" t="s">
        <v>614</v>
      </c>
      <c r="EI77" s="18" cm="1">
        <f t="array" ref="EI77">IF(SUMPRODUCT(--(DO77:DS77&lt;&gt;""))=0, 0,1)</f>
        <v>0</v>
      </c>
      <c r="EJ77" s="18" cm="1">
        <f t="array" ref="EJ77">IF(SUMPRODUCT(--(DT77:EG77&lt;&gt;""))=0, 0,1)</f>
        <v>1</v>
      </c>
      <c r="EK77" s="18" cm="1">
        <f t="array" ref="EK77">IF(SUMPRODUCT(--(EC77:EG77&lt;&gt;""))=0, 0,1)</f>
        <v>1</v>
      </c>
      <c r="EL77" s="18" cm="1">
        <f t="array" ref="EL77">IF(SUMPRODUCT(--(EE77:EG77&lt;&gt;""))=0, 0,1)</f>
        <v>1</v>
      </c>
      <c r="EM77" s="18">
        <f t="shared" si="61"/>
        <v>1</v>
      </c>
      <c r="EN77" s="18" t="str">
        <f t="shared" si="62"/>
        <v>NA</v>
      </c>
      <c r="EO77" s="18">
        <f t="shared" si="63"/>
        <v>1</v>
      </c>
      <c r="EP77" s="18">
        <f t="shared" si="64"/>
        <v>0</v>
      </c>
      <c r="EQ77" s="18">
        <f t="shared" si="65"/>
        <v>0</v>
      </c>
      <c r="ER77" s="58" t="s">
        <v>2080</v>
      </c>
      <c r="ES77" s="59">
        <v>43804</v>
      </c>
      <c r="ET77" s="18" t="s">
        <v>602</v>
      </c>
      <c r="EU77" s="18" t="s">
        <v>590</v>
      </c>
    </row>
    <row r="78" spans="1:151" ht="15.75" customHeight="1" x14ac:dyDescent="0.2">
      <c r="A78" s="5" t="s">
        <v>272</v>
      </c>
      <c r="B78" s="24" t="s">
        <v>589</v>
      </c>
      <c r="C78" s="26">
        <v>1</v>
      </c>
      <c r="D78" s="18" t="s">
        <v>591</v>
      </c>
      <c r="E78" s="18" t="s">
        <v>618</v>
      </c>
      <c r="F78" s="18" t="s">
        <v>553</v>
      </c>
      <c r="G78" s="18" t="s">
        <v>609</v>
      </c>
      <c r="H78" s="18" t="s">
        <v>610</v>
      </c>
      <c r="I78" s="18" t="s">
        <v>584</v>
      </c>
      <c r="J78" s="18" t="s">
        <v>363</v>
      </c>
      <c r="K78" s="18" t="s">
        <v>363</v>
      </c>
      <c r="L78" s="18" t="s">
        <v>363</v>
      </c>
      <c r="M78" s="18" t="s">
        <v>253</v>
      </c>
      <c r="N78" s="56">
        <v>74</v>
      </c>
      <c r="O78" s="18" t="s">
        <v>551</v>
      </c>
      <c r="P78" s="18" t="s">
        <v>466</v>
      </c>
      <c r="Q78" s="18" t="s">
        <v>254</v>
      </c>
      <c r="R78" s="24" t="s">
        <v>257</v>
      </c>
      <c r="S78" s="24" t="s">
        <v>257</v>
      </c>
      <c r="T78" s="26" t="s">
        <v>593</v>
      </c>
      <c r="U78" s="26" t="s">
        <v>257</v>
      </c>
      <c r="V78" s="26" t="s">
        <v>257</v>
      </c>
      <c r="W78" s="26" t="s">
        <v>257</v>
      </c>
      <c r="X78" s="18" t="s">
        <v>604</v>
      </c>
      <c r="Y78" s="18">
        <v>235</v>
      </c>
      <c r="Z78" s="18" t="s">
        <v>474</v>
      </c>
      <c r="AA78" s="56">
        <v>235</v>
      </c>
      <c r="AB78" s="57" t="s">
        <v>257</v>
      </c>
      <c r="AC78" s="18" t="s">
        <v>479</v>
      </c>
      <c r="AD78" s="18" t="s">
        <v>595</v>
      </c>
      <c r="AE78" s="18" t="s">
        <v>595</v>
      </c>
      <c r="AF78" s="18" t="s">
        <v>595</v>
      </c>
      <c r="AG78" s="18" t="s">
        <v>595</v>
      </c>
      <c r="AH78" s="18" t="s">
        <v>257</v>
      </c>
      <c r="AI78" s="18">
        <v>8</v>
      </c>
      <c r="AJ78" s="18" t="s">
        <v>596</v>
      </c>
      <c r="AK78" s="18">
        <v>8</v>
      </c>
      <c r="AL78" s="18" t="s">
        <v>597</v>
      </c>
      <c r="AM78" s="18"/>
      <c r="AN78" s="57"/>
      <c r="AO78" s="57"/>
      <c r="AP78" s="65"/>
      <c r="AQ78" s="57"/>
      <c r="AR78" s="57"/>
      <c r="AS78" s="57"/>
      <c r="AT78" s="57"/>
      <c r="AU78" s="57"/>
      <c r="AV78" s="66"/>
      <c r="AW78" s="26"/>
      <c r="AX78" s="18"/>
      <c r="AY78" s="18"/>
      <c r="AZ78" s="5"/>
      <c r="BA78" s="5"/>
      <c r="BB78" s="18"/>
      <c r="BC78" s="18" t="s">
        <v>268</v>
      </c>
      <c r="BD78" s="18">
        <v>76</v>
      </c>
      <c r="BE78" s="18" t="s">
        <v>611</v>
      </c>
      <c r="BF78" s="18" t="s">
        <v>612</v>
      </c>
      <c r="BG78" s="56">
        <v>9</v>
      </c>
      <c r="BH78" s="57" t="s">
        <v>561</v>
      </c>
      <c r="BI78" s="18" t="s">
        <v>595</v>
      </c>
      <c r="BJ78" s="18" t="s">
        <v>595</v>
      </c>
      <c r="BK78" s="18" t="s">
        <v>595</v>
      </c>
      <c r="BL78" s="18" t="s">
        <v>595</v>
      </c>
      <c r="BM78" s="18" t="s">
        <v>595</v>
      </c>
      <c r="BN78" s="18">
        <v>58</v>
      </c>
      <c r="BO78" s="18" t="s">
        <v>596</v>
      </c>
      <c r="BP78" s="18" t="s">
        <v>257</v>
      </c>
      <c r="BQ78" s="18" t="s">
        <v>257</v>
      </c>
      <c r="BR78" s="18" t="s">
        <v>613</v>
      </c>
      <c r="BS78" s="18"/>
      <c r="BT78" s="18"/>
      <c r="BU78" s="18"/>
      <c r="BV78" s="18"/>
      <c r="BW78" s="18"/>
      <c r="BX78" s="18"/>
      <c r="BY78" s="18"/>
      <c r="BZ78" s="18"/>
      <c r="CA78" s="18"/>
      <c r="CB78" s="18"/>
      <c r="CC78" s="18"/>
      <c r="CD78" s="18"/>
      <c r="CE78" s="18"/>
      <c r="CF78" s="18"/>
      <c r="CG78" s="18"/>
      <c r="CH78" s="18"/>
      <c r="CI78" s="18"/>
      <c r="CJ78" s="18"/>
      <c r="CK78" s="18"/>
      <c r="CL78" s="18"/>
      <c r="CM78" s="18"/>
      <c r="CN78" s="18"/>
      <c r="CO78" s="18"/>
      <c r="CP78" s="18"/>
      <c r="CQ78" s="18"/>
      <c r="CR78" s="18"/>
      <c r="CS78" s="18"/>
      <c r="CT78" s="18"/>
      <c r="CU78" s="18"/>
      <c r="CV78" s="18"/>
      <c r="CW78" s="18"/>
      <c r="CX78" s="18"/>
      <c r="CY78" s="18"/>
      <c r="CZ78" s="18"/>
      <c r="DA78" s="18"/>
      <c r="DB78" s="18"/>
      <c r="DC78" s="18"/>
      <c r="DD78" s="18"/>
      <c r="DE78" s="18"/>
      <c r="DF78" s="18"/>
      <c r="DG78" s="18"/>
      <c r="DH78" s="18"/>
      <c r="DI78" s="18"/>
      <c r="DJ78" s="18"/>
      <c r="DK78" s="18"/>
      <c r="DL78" s="18"/>
      <c r="DM78" s="18"/>
      <c r="DN78" s="18"/>
      <c r="DO78" s="18"/>
      <c r="DP78" s="18"/>
      <c r="DQ78" s="18"/>
      <c r="DR78" s="18"/>
      <c r="DS78" s="18"/>
      <c r="DT78" s="18"/>
      <c r="DU78" s="18"/>
      <c r="DV78" s="18">
        <v>1</v>
      </c>
      <c r="DW78" s="18"/>
      <c r="DX78" s="18"/>
      <c r="DY78" s="18"/>
      <c r="DZ78" s="18">
        <v>1</v>
      </c>
      <c r="EA78" s="18"/>
      <c r="EB78" s="18"/>
      <c r="EC78" s="18"/>
      <c r="ED78" s="18"/>
      <c r="EE78" s="18">
        <v>1</v>
      </c>
      <c r="EF78" s="18"/>
      <c r="EG78" s="18">
        <v>0</v>
      </c>
      <c r="EH78" s="18" t="s">
        <v>614</v>
      </c>
      <c r="EI78" s="18" cm="1">
        <f t="array" ref="EI78">IF(SUMPRODUCT(--(DO78:DS78&lt;&gt;""))=0, 0,1)</f>
        <v>0</v>
      </c>
      <c r="EJ78" s="18" cm="1">
        <f t="array" ref="EJ78">IF(SUMPRODUCT(--(DT78:EG78&lt;&gt;""))=0, 0,1)</f>
        <v>1</v>
      </c>
      <c r="EK78" s="18" cm="1">
        <f t="array" ref="EK78">IF(SUMPRODUCT(--(EC78:EG78&lt;&gt;""))=0, 0,1)</f>
        <v>1</v>
      </c>
      <c r="EL78" s="18" cm="1">
        <f t="array" ref="EL78">IF(SUMPRODUCT(--(EE78:EG78&lt;&gt;""))=0, 0,1)</f>
        <v>1</v>
      </c>
      <c r="EM78" s="18">
        <f t="shared" si="61"/>
        <v>1</v>
      </c>
      <c r="EN78" s="18" t="str">
        <f t="shared" si="62"/>
        <v>NA</v>
      </c>
      <c r="EO78" s="18">
        <f t="shared" si="63"/>
        <v>1</v>
      </c>
      <c r="EP78" s="18">
        <f t="shared" si="64"/>
        <v>1</v>
      </c>
      <c r="EQ78" s="18">
        <f t="shared" si="65"/>
        <v>1</v>
      </c>
      <c r="ER78" s="58" t="s">
        <v>2080</v>
      </c>
      <c r="ES78" s="59">
        <v>43804</v>
      </c>
      <c r="ET78" s="18" t="s">
        <v>602</v>
      </c>
      <c r="EU78" s="18" t="s">
        <v>590</v>
      </c>
    </row>
    <row r="79" spans="1:151" ht="15.75" customHeight="1" x14ac:dyDescent="0.2">
      <c r="A79" s="5" t="s">
        <v>272</v>
      </c>
      <c r="B79" s="24" t="s">
        <v>589</v>
      </c>
      <c r="C79" s="26">
        <v>1</v>
      </c>
      <c r="D79" s="18" t="s">
        <v>603</v>
      </c>
      <c r="E79" s="18" t="s">
        <v>607</v>
      </c>
      <c r="F79" s="18" t="s">
        <v>553</v>
      </c>
      <c r="G79" s="18" t="s">
        <v>609</v>
      </c>
      <c r="H79" s="18" t="s">
        <v>610</v>
      </c>
      <c r="I79" s="18" t="s">
        <v>584</v>
      </c>
      <c r="J79" s="18" t="s">
        <v>363</v>
      </c>
      <c r="K79" s="18" t="s">
        <v>363</v>
      </c>
      <c r="L79" s="18" t="s">
        <v>363</v>
      </c>
      <c r="M79" s="18" t="s">
        <v>253</v>
      </c>
      <c r="N79" s="56">
        <v>74</v>
      </c>
      <c r="O79" s="18" t="s">
        <v>551</v>
      </c>
      <c r="P79" s="18" t="s">
        <v>466</v>
      </c>
      <c r="Q79" s="18" t="s">
        <v>254</v>
      </c>
      <c r="R79" s="24" t="s">
        <v>257</v>
      </c>
      <c r="S79" s="24" t="s">
        <v>257</v>
      </c>
      <c r="T79" s="26" t="s">
        <v>593</v>
      </c>
      <c r="U79" s="26" t="s">
        <v>257</v>
      </c>
      <c r="V79" s="26" t="s">
        <v>257</v>
      </c>
      <c r="W79" s="26" t="s">
        <v>257</v>
      </c>
      <c r="X79" s="18" t="s">
        <v>594</v>
      </c>
      <c r="Y79" s="18">
        <v>235</v>
      </c>
      <c r="Z79" s="18" t="s">
        <v>474</v>
      </c>
      <c r="AA79" s="56">
        <v>235</v>
      </c>
      <c r="AB79" s="57" t="s">
        <v>257</v>
      </c>
      <c r="AC79" s="18" t="s">
        <v>479</v>
      </c>
      <c r="AD79" s="18" t="s">
        <v>595</v>
      </c>
      <c r="AE79" s="18" t="s">
        <v>595</v>
      </c>
      <c r="AF79" s="18" t="s">
        <v>595</v>
      </c>
      <c r="AG79" s="18" t="s">
        <v>595</v>
      </c>
      <c r="AH79" s="18" t="s">
        <v>257</v>
      </c>
      <c r="AI79" s="18">
        <v>8</v>
      </c>
      <c r="AJ79" s="18" t="s">
        <v>596</v>
      </c>
      <c r="AK79" s="18">
        <v>8</v>
      </c>
      <c r="AL79" s="18" t="s">
        <v>597</v>
      </c>
      <c r="AM79" s="18" t="s">
        <v>598</v>
      </c>
      <c r="AN79" s="57">
        <v>27.9</v>
      </c>
      <c r="AO79" s="57" t="s">
        <v>599</v>
      </c>
      <c r="AP79" s="65" t="s">
        <v>479</v>
      </c>
      <c r="AQ79" s="56">
        <v>9</v>
      </c>
      <c r="AR79" s="57" t="s">
        <v>561</v>
      </c>
      <c r="AS79" s="57">
        <f>AN79-AU79</f>
        <v>15.5</v>
      </c>
      <c r="AT79" s="57">
        <v>40.299999999999997</v>
      </c>
      <c r="AU79" s="57">
        <f>AV79</f>
        <v>12.399999999999999</v>
      </c>
      <c r="AV79" s="66">
        <f>AT79-AN79</f>
        <v>12.399999999999999</v>
      </c>
      <c r="AW79" s="26" t="s">
        <v>557</v>
      </c>
      <c r="AX79" s="18">
        <v>8</v>
      </c>
      <c r="AY79" s="18" t="s">
        <v>596</v>
      </c>
      <c r="AZ79" s="5" t="s">
        <v>257</v>
      </c>
      <c r="BA79" s="5" t="s">
        <v>257</v>
      </c>
      <c r="BB79" s="18" t="s">
        <v>600</v>
      </c>
      <c r="BC79" s="18" t="s">
        <v>268</v>
      </c>
      <c r="BD79" s="18">
        <v>94</v>
      </c>
      <c r="BE79" s="18" t="s">
        <v>611</v>
      </c>
      <c r="BF79" s="18" t="s">
        <v>612</v>
      </c>
      <c r="BG79" s="56">
        <v>9</v>
      </c>
      <c r="BH79" s="57" t="s">
        <v>561</v>
      </c>
      <c r="BI79" s="18" t="s">
        <v>595</v>
      </c>
      <c r="BJ79" s="18" t="s">
        <v>595</v>
      </c>
      <c r="BK79" s="18" t="s">
        <v>595</v>
      </c>
      <c r="BL79" s="18" t="s">
        <v>595</v>
      </c>
      <c r="BM79" s="18" t="s">
        <v>595</v>
      </c>
      <c r="BN79" s="18">
        <v>8</v>
      </c>
      <c r="BO79" s="18" t="s">
        <v>596</v>
      </c>
      <c r="BP79" s="18" t="s">
        <v>257</v>
      </c>
      <c r="BQ79" s="18" t="s">
        <v>257</v>
      </c>
      <c r="BR79" s="18" t="s">
        <v>613</v>
      </c>
      <c r="BS79" s="18"/>
      <c r="BT79" s="18"/>
      <c r="BU79" s="18"/>
      <c r="BV79" s="18"/>
      <c r="BW79" s="18"/>
      <c r="BX79" s="18"/>
      <c r="BY79" s="18"/>
      <c r="BZ79" s="18"/>
      <c r="CA79" s="18"/>
      <c r="CB79" s="18"/>
      <c r="CC79" s="18"/>
      <c r="CD79" s="18"/>
      <c r="CE79" s="18"/>
      <c r="CF79" s="18"/>
      <c r="CG79" s="18"/>
      <c r="CH79" s="18"/>
      <c r="CI79" s="18"/>
      <c r="CJ79" s="18"/>
      <c r="CK79" s="18"/>
      <c r="CL79" s="18"/>
      <c r="CM79" s="18"/>
      <c r="CN79" s="18"/>
      <c r="CO79" s="18"/>
      <c r="CP79" s="18"/>
      <c r="CQ79" s="18"/>
      <c r="CR79" s="18"/>
      <c r="CS79" s="18"/>
      <c r="CT79" s="18"/>
      <c r="CU79" s="18"/>
      <c r="CV79" s="18"/>
      <c r="CW79" s="18"/>
      <c r="CX79" s="18"/>
      <c r="CY79" s="18"/>
      <c r="CZ79" s="18"/>
      <c r="DA79" s="18"/>
      <c r="DB79" s="18"/>
      <c r="DC79" s="18"/>
      <c r="DD79" s="18"/>
      <c r="DE79" s="18"/>
      <c r="DF79" s="18"/>
      <c r="DG79" s="18"/>
      <c r="DH79" s="18"/>
      <c r="DI79" s="18"/>
      <c r="DJ79" s="18"/>
      <c r="DK79" s="18"/>
      <c r="DL79" s="18"/>
      <c r="DM79" s="18"/>
      <c r="DN79" s="18"/>
      <c r="DO79" s="18"/>
      <c r="DP79" s="18"/>
      <c r="DQ79" s="18"/>
      <c r="DR79" s="18"/>
      <c r="DS79" s="18"/>
      <c r="DT79" s="18"/>
      <c r="DU79" s="18"/>
      <c r="DV79" s="18">
        <v>0</v>
      </c>
      <c r="DW79" s="18"/>
      <c r="DX79" s="18"/>
      <c r="DY79" s="18"/>
      <c r="DZ79" s="18">
        <v>1</v>
      </c>
      <c r="EA79" s="18"/>
      <c r="EB79" s="18"/>
      <c r="EC79" s="18"/>
      <c r="ED79" s="18"/>
      <c r="EE79" s="18">
        <v>0</v>
      </c>
      <c r="EF79" s="18"/>
      <c r="EG79" s="18">
        <v>0</v>
      </c>
      <c r="EH79" s="18" t="s">
        <v>614</v>
      </c>
      <c r="EI79" s="18" cm="1">
        <f t="array" ref="EI79">IF(SUMPRODUCT(--(DO79:DS79&lt;&gt;""))=0, 0,1)</f>
        <v>0</v>
      </c>
      <c r="EJ79" s="18" cm="1">
        <f t="array" ref="EJ79">IF(SUMPRODUCT(--(DT79:EG79&lt;&gt;""))=0, 0,1)</f>
        <v>1</v>
      </c>
      <c r="EK79" s="18" cm="1">
        <f t="array" ref="EK79">IF(SUMPRODUCT(--(EC79:EG79&lt;&gt;""))=0, 0,1)</f>
        <v>1</v>
      </c>
      <c r="EL79" s="18" cm="1">
        <f t="array" ref="EL79">IF(SUMPRODUCT(--(EE79:EG79&lt;&gt;""))=0, 0,1)</f>
        <v>1</v>
      </c>
      <c r="EM79" s="18">
        <f t="shared" si="61"/>
        <v>1</v>
      </c>
      <c r="EN79" s="18" t="str">
        <f t="shared" si="62"/>
        <v>NA</v>
      </c>
      <c r="EO79" s="18">
        <f t="shared" si="63"/>
        <v>1</v>
      </c>
      <c r="EP79" s="18">
        <f t="shared" si="64"/>
        <v>0</v>
      </c>
      <c r="EQ79" s="18">
        <f t="shared" si="65"/>
        <v>0</v>
      </c>
      <c r="ER79" s="58" t="s">
        <v>2080</v>
      </c>
      <c r="ES79" s="59">
        <v>43804</v>
      </c>
      <c r="ET79" s="18" t="s">
        <v>602</v>
      </c>
      <c r="EU79" s="18" t="s">
        <v>590</v>
      </c>
    </row>
    <row r="80" spans="1:151" ht="15.75" customHeight="1" x14ac:dyDescent="0.2">
      <c r="A80" s="5" t="s">
        <v>272</v>
      </c>
      <c r="B80" s="24" t="s">
        <v>589</v>
      </c>
      <c r="C80" s="26">
        <v>1</v>
      </c>
      <c r="D80" s="18" t="s">
        <v>603</v>
      </c>
      <c r="E80" s="18" t="s">
        <v>618</v>
      </c>
      <c r="F80" s="18" t="s">
        <v>553</v>
      </c>
      <c r="G80" s="18" t="s">
        <v>609</v>
      </c>
      <c r="H80" s="18" t="s">
        <v>610</v>
      </c>
      <c r="I80" s="18" t="s">
        <v>584</v>
      </c>
      <c r="J80" s="18" t="s">
        <v>363</v>
      </c>
      <c r="K80" s="18" t="s">
        <v>363</v>
      </c>
      <c r="L80" s="18" t="s">
        <v>363</v>
      </c>
      <c r="M80" s="18" t="s">
        <v>253</v>
      </c>
      <c r="N80" s="56">
        <v>74</v>
      </c>
      <c r="O80" s="18" t="s">
        <v>551</v>
      </c>
      <c r="P80" s="18" t="s">
        <v>466</v>
      </c>
      <c r="Q80" s="18" t="s">
        <v>254</v>
      </c>
      <c r="R80" s="24" t="s">
        <v>257</v>
      </c>
      <c r="S80" s="24" t="s">
        <v>257</v>
      </c>
      <c r="T80" s="26" t="s">
        <v>593</v>
      </c>
      <c r="U80" s="26" t="s">
        <v>257</v>
      </c>
      <c r="V80" s="26" t="s">
        <v>257</v>
      </c>
      <c r="W80" s="26" t="s">
        <v>257</v>
      </c>
      <c r="X80" s="18" t="s">
        <v>604</v>
      </c>
      <c r="Y80" s="18">
        <v>235</v>
      </c>
      <c r="Z80" s="18" t="s">
        <v>474</v>
      </c>
      <c r="AA80" s="56">
        <v>235</v>
      </c>
      <c r="AB80" s="57" t="s">
        <v>257</v>
      </c>
      <c r="AC80" s="18" t="s">
        <v>479</v>
      </c>
      <c r="AD80" s="18" t="s">
        <v>595</v>
      </c>
      <c r="AE80" s="18" t="s">
        <v>595</v>
      </c>
      <c r="AF80" s="18" t="s">
        <v>595</v>
      </c>
      <c r="AG80" s="18" t="s">
        <v>595</v>
      </c>
      <c r="AH80" s="18" t="s">
        <v>257</v>
      </c>
      <c r="AI80" s="18">
        <v>8</v>
      </c>
      <c r="AJ80" s="18" t="s">
        <v>596</v>
      </c>
      <c r="AK80" s="18">
        <v>8</v>
      </c>
      <c r="AL80" s="18" t="s">
        <v>597</v>
      </c>
      <c r="AM80" s="18"/>
      <c r="AN80" s="57"/>
      <c r="AO80" s="57"/>
      <c r="AP80" s="65"/>
      <c r="AQ80" s="57"/>
      <c r="AR80" s="57"/>
      <c r="AS80" s="57"/>
      <c r="AT80" s="57"/>
      <c r="AU80" s="57"/>
      <c r="AV80" s="66"/>
      <c r="AW80" s="26"/>
      <c r="AX80" s="18"/>
      <c r="AY80" s="18"/>
      <c r="AZ80" s="5"/>
      <c r="BA80" s="5"/>
      <c r="BB80" s="18"/>
      <c r="BC80" s="18" t="s">
        <v>268</v>
      </c>
      <c r="BD80" s="18">
        <v>100</v>
      </c>
      <c r="BE80" s="18" t="s">
        <v>611</v>
      </c>
      <c r="BF80" s="18" t="s">
        <v>612</v>
      </c>
      <c r="BG80" s="56">
        <v>9</v>
      </c>
      <c r="BH80" s="57" t="s">
        <v>561</v>
      </c>
      <c r="BI80" s="18" t="s">
        <v>595</v>
      </c>
      <c r="BJ80" s="18" t="s">
        <v>595</v>
      </c>
      <c r="BK80" s="18" t="s">
        <v>595</v>
      </c>
      <c r="BL80" s="18" t="s">
        <v>595</v>
      </c>
      <c r="BM80" s="18" t="s">
        <v>595</v>
      </c>
      <c r="BN80" s="18">
        <v>56</v>
      </c>
      <c r="BO80" s="18" t="s">
        <v>596</v>
      </c>
      <c r="BP80" s="18" t="s">
        <v>257</v>
      </c>
      <c r="BQ80" s="18" t="s">
        <v>257</v>
      </c>
      <c r="BR80" s="18" t="s">
        <v>613</v>
      </c>
      <c r="BS80" s="18"/>
      <c r="BT80" s="18"/>
      <c r="BU80" s="18"/>
      <c r="BV80" s="18"/>
      <c r="BW80" s="18"/>
      <c r="BX80" s="18"/>
      <c r="BY80" s="18"/>
      <c r="BZ80" s="18"/>
      <c r="CA80" s="18"/>
      <c r="CB80" s="18"/>
      <c r="CC80" s="18"/>
      <c r="CD80" s="18"/>
      <c r="CE80" s="18"/>
      <c r="CF80" s="18"/>
      <c r="CG80" s="18"/>
      <c r="CH80" s="18"/>
      <c r="CI80" s="18"/>
      <c r="CJ80" s="18"/>
      <c r="CK80" s="18"/>
      <c r="CL80" s="18"/>
      <c r="CM80" s="18"/>
      <c r="CN80" s="18"/>
      <c r="CO80" s="18"/>
      <c r="CP80" s="18"/>
      <c r="CQ80" s="18"/>
      <c r="CR80" s="18"/>
      <c r="CS80" s="18"/>
      <c r="CT80" s="18"/>
      <c r="CU80" s="18"/>
      <c r="CV80" s="18"/>
      <c r="CW80" s="18"/>
      <c r="CX80" s="18"/>
      <c r="CY80" s="18"/>
      <c r="CZ80" s="18"/>
      <c r="DA80" s="18"/>
      <c r="DB80" s="18"/>
      <c r="DC80" s="18"/>
      <c r="DD80" s="18"/>
      <c r="DE80" s="18"/>
      <c r="DF80" s="18"/>
      <c r="DG80" s="18"/>
      <c r="DH80" s="18"/>
      <c r="DI80" s="18"/>
      <c r="DJ80" s="18"/>
      <c r="DK80" s="18"/>
      <c r="DL80" s="18"/>
      <c r="DM80" s="18"/>
      <c r="DN80" s="18"/>
      <c r="DO80" s="18"/>
      <c r="DP80" s="18"/>
      <c r="DQ80" s="18"/>
      <c r="DR80" s="18"/>
      <c r="DS80" s="18"/>
      <c r="DT80" s="18"/>
      <c r="DU80" s="18"/>
      <c r="DV80" s="18">
        <v>0</v>
      </c>
      <c r="DW80" s="18"/>
      <c r="DX80" s="18"/>
      <c r="DY80" s="18"/>
      <c r="DZ80" s="18">
        <v>1</v>
      </c>
      <c r="EA80" s="18"/>
      <c r="EB80" s="18"/>
      <c r="EC80" s="18"/>
      <c r="ED80" s="18"/>
      <c r="EE80" s="18">
        <v>0</v>
      </c>
      <c r="EF80" s="18"/>
      <c r="EG80" s="18">
        <v>0</v>
      </c>
      <c r="EH80" s="18" t="s">
        <v>614</v>
      </c>
      <c r="EI80" s="18" cm="1">
        <f t="array" ref="EI80">IF(SUMPRODUCT(--(DO80:DS80&lt;&gt;""))=0, 0,1)</f>
        <v>0</v>
      </c>
      <c r="EJ80" s="18" cm="1">
        <f t="array" ref="EJ80">IF(SUMPRODUCT(--(DT80:EG80&lt;&gt;""))=0, 0,1)</f>
        <v>1</v>
      </c>
      <c r="EK80" s="18" cm="1">
        <f t="array" ref="EK80">IF(SUMPRODUCT(--(EC80:EG80&lt;&gt;""))=0, 0,1)</f>
        <v>1</v>
      </c>
      <c r="EL80" s="18" cm="1">
        <f t="array" ref="EL80">IF(SUMPRODUCT(--(EE80:EG80&lt;&gt;""))=0, 0,1)</f>
        <v>1</v>
      </c>
      <c r="EM80" s="18">
        <f t="shared" si="61"/>
        <v>1</v>
      </c>
      <c r="EN80" s="18" t="str">
        <f t="shared" si="62"/>
        <v>NA</v>
      </c>
      <c r="EO80" s="18">
        <f t="shared" si="63"/>
        <v>1</v>
      </c>
      <c r="EP80" s="18">
        <f t="shared" si="64"/>
        <v>0</v>
      </c>
      <c r="EQ80" s="18">
        <f t="shared" si="65"/>
        <v>0</v>
      </c>
      <c r="ER80" s="58" t="s">
        <v>2080</v>
      </c>
      <c r="ES80" s="59">
        <v>43804</v>
      </c>
      <c r="ET80" s="18" t="s">
        <v>602</v>
      </c>
      <c r="EU80" s="18" t="s">
        <v>590</v>
      </c>
    </row>
    <row r="81" spans="1:151" ht="15.75" customHeight="1" x14ac:dyDescent="0.2">
      <c r="A81" s="5" t="s">
        <v>272</v>
      </c>
      <c r="B81" s="24" t="s">
        <v>589</v>
      </c>
      <c r="C81" s="26">
        <v>1</v>
      </c>
      <c r="D81" s="18" t="s">
        <v>591</v>
      </c>
      <c r="E81" s="18" t="s">
        <v>608</v>
      </c>
      <c r="F81" s="18" t="s">
        <v>553</v>
      </c>
      <c r="G81" s="18" t="s">
        <v>609</v>
      </c>
      <c r="H81" s="18" t="s">
        <v>610</v>
      </c>
      <c r="I81" s="18" t="s">
        <v>584</v>
      </c>
      <c r="J81" s="18" t="s">
        <v>363</v>
      </c>
      <c r="K81" s="18" t="s">
        <v>363</v>
      </c>
      <c r="L81" s="18" t="s">
        <v>363</v>
      </c>
      <c r="M81" s="18" t="s">
        <v>253</v>
      </c>
      <c r="N81" s="56">
        <v>74</v>
      </c>
      <c r="O81" s="18" t="s">
        <v>551</v>
      </c>
      <c r="P81" s="18" t="s">
        <v>466</v>
      </c>
      <c r="Q81" s="18" t="s">
        <v>254</v>
      </c>
      <c r="R81" s="24" t="s">
        <v>257</v>
      </c>
      <c r="S81" s="24" t="s">
        <v>257</v>
      </c>
      <c r="T81" s="26" t="s">
        <v>593</v>
      </c>
      <c r="U81" s="26" t="s">
        <v>257</v>
      </c>
      <c r="V81" s="26" t="s">
        <v>257</v>
      </c>
      <c r="W81" s="26" t="s">
        <v>257</v>
      </c>
      <c r="X81" s="18" t="s">
        <v>594</v>
      </c>
      <c r="Y81" s="18">
        <v>235</v>
      </c>
      <c r="Z81" s="18" t="s">
        <v>474</v>
      </c>
      <c r="AA81" s="56">
        <v>235</v>
      </c>
      <c r="AB81" s="57" t="s">
        <v>257</v>
      </c>
      <c r="AC81" s="18" t="s">
        <v>479</v>
      </c>
      <c r="AD81" s="18" t="s">
        <v>595</v>
      </c>
      <c r="AE81" s="18" t="s">
        <v>595</v>
      </c>
      <c r="AF81" s="18" t="s">
        <v>595</v>
      </c>
      <c r="AG81" s="18" t="s">
        <v>595</v>
      </c>
      <c r="AH81" s="18" t="s">
        <v>257</v>
      </c>
      <c r="AI81" s="18">
        <v>16</v>
      </c>
      <c r="AJ81" s="18" t="s">
        <v>596</v>
      </c>
      <c r="AK81" s="18">
        <v>16</v>
      </c>
      <c r="AL81" s="18" t="s">
        <v>597</v>
      </c>
      <c r="AM81" s="18" t="s">
        <v>598</v>
      </c>
      <c r="AN81" s="57">
        <v>59.1</v>
      </c>
      <c r="AO81" s="57" t="s">
        <v>599</v>
      </c>
      <c r="AP81" s="65" t="s">
        <v>479</v>
      </c>
      <c r="AQ81" s="56">
        <v>9</v>
      </c>
      <c r="AR81" s="57" t="s">
        <v>561</v>
      </c>
      <c r="AS81" s="57">
        <f>AN81-AU81</f>
        <v>52</v>
      </c>
      <c r="AT81" s="57">
        <v>66.2</v>
      </c>
      <c r="AU81" s="57">
        <f>AV81</f>
        <v>7.1000000000000014</v>
      </c>
      <c r="AV81" s="66">
        <f>AT81-AN81</f>
        <v>7.1000000000000014</v>
      </c>
      <c r="AW81" s="26" t="s">
        <v>557</v>
      </c>
      <c r="AX81" s="18">
        <v>16</v>
      </c>
      <c r="AY81" s="18" t="s">
        <v>596</v>
      </c>
      <c r="AZ81" s="5" t="s">
        <v>257</v>
      </c>
      <c r="BA81" s="5" t="s">
        <v>257</v>
      </c>
      <c r="BB81" s="18" t="s">
        <v>600</v>
      </c>
      <c r="BC81" s="18" t="s">
        <v>268</v>
      </c>
      <c r="BD81" s="18">
        <v>71</v>
      </c>
      <c r="BE81" s="18" t="s">
        <v>611</v>
      </c>
      <c r="BF81" s="18" t="s">
        <v>612</v>
      </c>
      <c r="BG81" s="56">
        <v>9</v>
      </c>
      <c r="BH81" s="57" t="s">
        <v>561</v>
      </c>
      <c r="BI81" s="18" t="s">
        <v>595</v>
      </c>
      <c r="BJ81" s="18" t="s">
        <v>595</v>
      </c>
      <c r="BK81" s="18" t="s">
        <v>595</v>
      </c>
      <c r="BL81" s="18" t="s">
        <v>595</v>
      </c>
      <c r="BM81" s="18" t="s">
        <v>595</v>
      </c>
      <c r="BN81" s="18">
        <v>16</v>
      </c>
      <c r="BO81" s="18" t="s">
        <v>596</v>
      </c>
      <c r="BP81" s="18" t="s">
        <v>257</v>
      </c>
      <c r="BQ81" s="18" t="s">
        <v>257</v>
      </c>
      <c r="BR81" s="18" t="s">
        <v>613</v>
      </c>
      <c r="BS81" s="18"/>
      <c r="BT81" s="18"/>
      <c r="BU81" s="18"/>
      <c r="BV81" s="18"/>
      <c r="BW81" s="18"/>
      <c r="BX81" s="18"/>
      <c r="BY81" s="18"/>
      <c r="BZ81" s="18"/>
      <c r="CA81" s="18"/>
      <c r="CB81" s="18"/>
      <c r="CC81" s="18"/>
      <c r="CD81" s="18"/>
      <c r="CE81" s="18"/>
      <c r="CF81" s="18"/>
      <c r="CG81" s="18"/>
      <c r="CH81" s="18"/>
      <c r="CI81" s="18"/>
      <c r="CJ81" s="18"/>
      <c r="CK81" s="18"/>
      <c r="CL81" s="18"/>
      <c r="CM81" s="18"/>
      <c r="CN81" s="18"/>
      <c r="CO81" s="18"/>
      <c r="CP81" s="18"/>
      <c r="CQ81" s="18"/>
      <c r="CR81" s="18"/>
      <c r="CS81" s="18"/>
      <c r="CT81" s="18"/>
      <c r="CU81" s="18"/>
      <c r="CV81" s="18"/>
      <c r="CW81" s="18"/>
      <c r="CX81" s="18"/>
      <c r="CY81" s="18"/>
      <c r="CZ81" s="18"/>
      <c r="DA81" s="18"/>
      <c r="DB81" s="18"/>
      <c r="DC81" s="18"/>
      <c r="DD81" s="18"/>
      <c r="DE81" s="18"/>
      <c r="DF81" s="18"/>
      <c r="DG81" s="18"/>
      <c r="DH81" s="18"/>
      <c r="DI81" s="18"/>
      <c r="DJ81" s="18"/>
      <c r="DK81" s="18"/>
      <c r="DL81" s="18"/>
      <c r="DM81" s="18"/>
      <c r="DN81" s="18"/>
      <c r="DO81" s="18"/>
      <c r="DP81" s="18"/>
      <c r="DQ81" s="18"/>
      <c r="DR81" s="18"/>
      <c r="DS81" s="18"/>
      <c r="DT81" s="18"/>
      <c r="DU81" s="18"/>
      <c r="DV81" s="18">
        <v>1</v>
      </c>
      <c r="DW81" s="18"/>
      <c r="DX81" s="18"/>
      <c r="DY81" s="18"/>
      <c r="DZ81" s="18">
        <v>1</v>
      </c>
      <c r="EA81" s="18"/>
      <c r="EB81" s="18"/>
      <c r="EC81" s="18"/>
      <c r="ED81" s="18"/>
      <c r="EE81" s="18">
        <v>0</v>
      </c>
      <c r="EF81" s="18"/>
      <c r="EG81" s="18">
        <v>0</v>
      </c>
      <c r="EH81" s="18" t="s">
        <v>614</v>
      </c>
      <c r="EI81" s="18" cm="1">
        <f t="array" ref="EI81">IF(SUMPRODUCT(--(DO81:DS81&lt;&gt;""))=0, 0,1)</f>
        <v>0</v>
      </c>
      <c r="EJ81" s="18" cm="1">
        <f t="array" ref="EJ81">IF(SUMPRODUCT(--(DT81:EG81&lt;&gt;""))=0, 0,1)</f>
        <v>1</v>
      </c>
      <c r="EK81" s="18" cm="1">
        <f t="array" ref="EK81">IF(SUMPRODUCT(--(EC81:EG81&lt;&gt;""))=0, 0,1)</f>
        <v>1</v>
      </c>
      <c r="EL81" s="18" cm="1">
        <f t="array" ref="EL81">IF(SUMPRODUCT(--(EE81:EG81&lt;&gt;""))=0, 0,1)</f>
        <v>1</v>
      </c>
      <c r="EM81" s="18">
        <f t="shared" si="61"/>
        <v>1</v>
      </c>
      <c r="EN81" s="18" t="str">
        <f t="shared" si="62"/>
        <v>NA</v>
      </c>
      <c r="EO81" s="18">
        <f t="shared" si="63"/>
        <v>1</v>
      </c>
      <c r="EP81" s="18">
        <f t="shared" si="64"/>
        <v>0</v>
      </c>
      <c r="EQ81" s="18">
        <f t="shared" si="65"/>
        <v>0</v>
      </c>
      <c r="ER81" s="58" t="s">
        <v>2080</v>
      </c>
      <c r="ES81" s="59">
        <v>43804</v>
      </c>
      <c r="ET81" s="18" t="s">
        <v>602</v>
      </c>
      <c r="EU81" s="18" t="s">
        <v>590</v>
      </c>
    </row>
    <row r="82" spans="1:151" ht="15.75" customHeight="1" x14ac:dyDescent="0.2">
      <c r="A82" s="5" t="s">
        <v>272</v>
      </c>
      <c r="B82" s="24" t="s">
        <v>589</v>
      </c>
      <c r="C82" s="26">
        <v>1</v>
      </c>
      <c r="D82" s="18" t="s">
        <v>591</v>
      </c>
      <c r="E82" s="18" t="s">
        <v>619</v>
      </c>
      <c r="F82" s="18" t="s">
        <v>553</v>
      </c>
      <c r="G82" s="18" t="s">
        <v>609</v>
      </c>
      <c r="H82" s="18" t="s">
        <v>610</v>
      </c>
      <c r="I82" s="18" t="s">
        <v>584</v>
      </c>
      <c r="J82" s="18" t="s">
        <v>363</v>
      </c>
      <c r="K82" s="18" t="s">
        <v>363</v>
      </c>
      <c r="L82" s="18" t="s">
        <v>363</v>
      </c>
      <c r="M82" s="18" t="s">
        <v>253</v>
      </c>
      <c r="N82" s="56">
        <v>74</v>
      </c>
      <c r="O82" s="18" t="s">
        <v>551</v>
      </c>
      <c r="P82" s="18" t="s">
        <v>466</v>
      </c>
      <c r="Q82" s="18" t="s">
        <v>254</v>
      </c>
      <c r="R82" s="24" t="s">
        <v>257</v>
      </c>
      <c r="S82" s="24" t="s">
        <v>257</v>
      </c>
      <c r="T82" s="26" t="s">
        <v>593</v>
      </c>
      <c r="U82" s="26" t="s">
        <v>257</v>
      </c>
      <c r="V82" s="26" t="s">
        <v>257</v>
      </c>
      <c r="W82" s="26" t="s">
        <v>257</v>
      </c>
      <c r="X82" s="18" t="s">
        <v>604</v>
      </c>
      <c r="Y82" s="18">
        <v>235</v>
      </c>
      <c r="Z82" s="18" t="s">
        <v>474</v>
      </c>
      <c r="AA82" s="56">
        <v>235</v>
      </c>
      <c r="AB82" s="57" t="s">
        <v>257</v>
      </c>
      <c r="AC82" s="18" t="s">
        <v>479</v>
      </c>
      <c r="AD82" s="18" t="s">
        <v>595</v>
      </c>
      <c r="AE82" s="18" t="s">
        <v>595</v>
      </c>
      <c r="AF82" s="18" t="s">
        <v>595</v>
      </c>
      <c r="AG82" s="18" t="s">
        <v>595</v>
      </c>
      <c r="AH82" s="18" t="s">
        <v>257</v>
      </c>
      <c r="AI82" s="18">
        <v>16</v>
      </c>
      <c r="AJ82" s="18" t="s">
        <v>596</v>
      </c>
      <c r="AK82" s="18">
        <v>16</v>
      </c>
      <c r="AL82" s="18" t="s">
        <v>597</v>
      </c>
      <c r="AM82" s="18"/>
      <c r="AN82" s="57"/>
      <c r="AO82" s="57"/>
      <c r="AP82" s="65"/>
      <c r="AQ82" s="57"/>
      <c r="AR82" s="57"/>
      <c r="AS82" s="57"/>
      <c r="AT82" s="57"/>
      <c r="AU82" s="57"/>
      <c r="AV82" s="66"/>
      <c r="AW82" s="26"/>
      <c r="AX82" s="18"/>
      <c r="AY82" s="18"/>
      <c r="AZ82" s="5"/>
      <c r="BA82" s="5"/>
      <c r="BB82" s="18"/>
      <c r="BC82" s="18" t="s">
        <v>268</v>
      </c>
      <c r="BD82" s="18">
        <v>74</v>
      </c>
      <c r="BE82" s="18" t="s">
        <v>611</v>
      </c>
      <c r="BF82" s="18" t="s">
        <v>612</v>
      </c>
      <c r="BG82" s="56">
        <v>9</v>
      </c>
      <c r="BH82" s="57" t="s">
        <v>561</v>
      </c>
      <c r="BI82" s="18" t="s">
        <v>595</v>
      </c>
      <c r="BJ82" s="18" t="s">
        <v>595</v>
      </c>
      <c r="BK82" s="18" t="s">
        <v>595</v>
      </c>
      <c r="BL82" s="18" t="s">
        <v>595</v>
      </c>
      <c r="BM82" s="18" t="s">
        <v>595</v>
      </c>
      <c r="BN82" s="18">
        <v>58</v>
      </c>
      <c r="BO82" s="18" t="s">
        <v>596</v>
      </c>
      <c r="BP82" s="18" t="s">
        <v>257</v>
      </c>
      <c r="BQ82" s="18" t="s">
        <v>257</v>
      </c>
      <c r="BR82" s="18" t="s">
        <v>613</v>
      </c>
      <c r="BS82" s="18"/>
      <c r="BT82" s="18"/>
      <c r="BU82" s="18"/>
      <c r="BV82" s="18"/>
      <c r="BW82" s="18"/>
      <c r="BX82" s="18"/>
      <c r="BY82" s="18"/>
      <c r="BZ82" s="18"/>
      <c r="CA82" s="18"/>
      <c r="CB82" s="18"/>
      <c r="CC82" s="18"/>
      <c r="CD82" s="18"/>
      <c r="CE82" s="18"/>
      <c r="CF82" s="18"/>
      <c r="CG82" s="18"/>
      <c r="CH82" s="18"/>
      <c r="CI82" s="18"/>
      <c r="CJ82" s="18"/>
      <c r="CK82" s="18"/>
      <c r="CL82" s="18"/>
      <c r="CM82" s="18"/>
      <c r="CN82" s="18"/>
      <c r="CO82" s="18"/>
      <c r="CP82" s="18"/>
      <c r="CQ82" s="18"/>
      <c r="CR82" s="18"/>
      <c r="CS82" s="18"/>
      <c r="CT82" s="18"/>
      <c r="CU82" s="18"/>
      <c r="CV82" s="18"/>
      <c r="CW82" s="18"/>
      <c r="CX82" s="18"/>
      <c r="CY82" s="18"/>
      <c r="CZ82" s="18"/>
      <c r="DA82" s="18"/>
      <c r="DB82" s="18"/>
      <c r="DC82" s="18"/>
      <c r="DD82" s="18"/>
      <c r="DE82" s="18"/>
      <c r="DF82" s="18"/>
      <c r="DG82" s="18"/>
      <c r="DH82" s="18"/>
      <c r="DI82" s="18"/>
      <c r="DJ82" s="18"/>
      <c r="DK82" s="18"/>
      <c r="DL82" s="18"/>
      <c r="DM82" s="18"/>
      <c r="DN82" s="18"/>
      <c r="DO82" s="18"/>
      <c r="DP82" s="18"/>
      <c r="DQ82" s="18"/>
      <c r="DR82" s="18"/>
      <c r="DS82" s="18"/>
      <c r="DT82" s="18"/>
      <c r="DU82" s="18"/>
      <c r="DV82" s="18">
        <v>1</v>
      </c>
      <c r="DW82" s="18"/>
      <c r="DX82" s="18"/>
      <c r="DY82" s="18"/>
      <c r="DZ82" s="18">
        <v>1</v>
      </c>
      <c r="EA82" s="18"/>
      <c r="EB82" s="18"/>
      <c r="EC82" s="18"/>
      <c r="ED82" s="18"/>
      <c r="EE82" s="18">
        <v>1</v>
      </c>
      <c r="EF82" s="18"/>
      <c r="EG82" s="18">
        <v>0</v>
      </c>
      <c r="EH82" s="18" t="s">
        <v>614</v>
      </c>
      <c r="EI82" s="18" cm="1">
        <f t="array" ref="EI82">IF(SUMPRODUCT(--(DO82:DS82&lt;&gt;""))=0, 0,1)</f>
        <v>0</v>
      </c>
      <c r="EJ82" s="18" cm="1">
        <f t="array" ref="EJ82">IF(SUMPRODUCT(--(DT82:EG82&lt;&gt;""))=0, 0,1)</f>
        <v>1</v>
      </c>
      <c r="EK82" s="18" cm="1">
        <f t="array" ref="EK82">IF(SUMPRODUCT(--(EC82:EG82&lt;&gt;""))=0, 0,1)</f>
        <v>1</v>
      </c>
      <c r="EL82" s="18" cm="1">
        <f t="array" ref="EL82">IF(SUMPRODUCT(--(EE82:EG82&lt;&gt;""))=0, 0,1)</f>
        <v>1</v>
      </c>
      <c r="EM82" s="18">
        <f t="shared" si="61"/>
        <v>1</v>
      </c>
      <c r="EN82" s="18" t="str">
        <f t="shared" si="62"/>
        <v>NA</v>
      </c>
      <c r="EO82" s="18">
        <f t="shared" si="63"/>
        <v>1</v>
      </c>
      <c r="EP82" s="18">
        <f t="shared" si="64"/>
        <v>1</v>
      </c>
      <c r="EQ82" s="18">
        <f t="shared" si="65"/>
        <v>1</v>
      </c>
      <c r="ER82" s="58" t="s">
        <v>2080</v>
      </c>
      <c r="ES82" s="59">
        <v>43804</v>
      </c>
      <c r="ET82" s="18" t="s">
        <v>602</v>
      </c>
      <c r="EU82" s="18" t="s">
        <v>590</v>
      </c>
    </row>
    <row r="83" spans="1:151" ht="15.75" customHeight="1" x14ac:dyDescent="0.2">
      <c r="A83" s="5" t="s">
        <v>272</v>
      </c>
      <c r="B83" s="24" t="s">
        <v>589</v>
      </c>
      <c r="C83" s="26">
        <v>1</v>
      </c>
      <c r="D83" s="18" t="s">
        <v>603</v>
      </c>
      <c r="E83" s="18" t="s">
        <v>608</v>
      </c>
      <c r="F83" s="18" t="s">
        <v>553</v>
      </c>
      <c r="G83" s="18" t="s">
        <v>609</v>
      </c>
      <c r="H83" s="18" t="s">
        <v>610</v>
      </c>
      <c r="I83" s="18" t="s">
        <v>584</v>
      </c>
      <c r="J83" s="18" t="s">
        <v>363</v>
      </c>
      <c r="K83" s="18" t="s">
        <v>363</v>
      </c>
      <c r="L83" s="18" t="s">
        <v>363</v>
      </c>
      <c r="M83" s="18" t="s">
        <v>253</v>
      </c>
      <c r="N83" s="56">
        <v>74</v>
      </c>
      <c r="O83" s="18" t="s">
        <v>551</v>
      </c>
      <c r="P83" s="18" t="s">
        <v>466</v>
      </c>
      <c r="Q83" s="18" t="s">
        <v>254</v>
      </c>
      <c r="R83" s="24" t="s">
        <v>257</v>
      </c>
      <c r="S83" s="24" t="s">
        <v>257</v>
      </c>
      <c r="T83" s="26" t="s">
        <v>593</v>
      </c>
      <c r="U83" s="26" t="s">
        <v>257</v>
      </c>
      <c r="V83" s="26" t="s">
        <v>257</v>
      </c>
      <c r="W83" s="26" t="s">
        <v>257</v>
      </c>
      <c r="X83" s="18" t="s">
        <v>594</v>
      </c>
      <c r="Y83" s="18">
        <v>235</v>
      </c>
      <c r="Z83" s="18" t="s">
        <v>474</v>
      </c>
      <c r="AA83" s="56">
        <v>235</v>
      </c>
      <c r="AB83" s="57" t="s">
        <v>257</v>
      </c>
      <c r="AC83" s="18" t="s">
        <v>479</v>
      </c>
      <c r="AD83" s="18" t="s">
        <v>595</v>
      </c>
      <c r="AE83" s="18" t="s">
        <v>595</v>
      </c>
      <c r="AF83" s="18" t="s">
        <v>595</v>
      </c>
      <c r="AG83" s="18" t="s">
        <v>595</v>
      </c>
      <c r="AH83" s="18" t="s">
        <v>257</v>
      </c>
      <c r="AI83" s="18">
        <v>16</v>
      </c>
      <c r="AJ83" s="18" t="s">
        <v>596</v>
      </c>
      <c r="AK83" s="18">
        <v>16</v>
      </c>
      <c r="AL83" s="18" t="s">
        <v>597</v>
      </c>
      <c r="AM83" s="18" t="s">
        <v>598</v>
      </c>
      <c r="AN83" s="57">
        <v>27.1</v>
      </c>
      <c r="AO83" s="57" t="s">
        <v>599</v>
      </c>
      <c r="AP83" s="65" t="s">
        <v>479</v>
      </c>
      <c r="AQ83" s="56">
        <v>9</v>
      </c>
      <c r="AR83" s="57" t="s">
        <v>561</v>
      </c>
      <c r="AS83" s="57">
        <f>AN83-AU83</f>
        <v>16.400000000000006</v>
      </c>
      <c r="AT83" s="57">
        <v>37.799999999999997</v>
      </c>
      <c r="AU83" s="57">
        <f>AV83</f>
        <v>10.699999999999996</v>
      </c>
      <c r="AV83" s="66">
        <f>AT83-AN83</f>
        <v>10.699999999999996</v>
      </c>
      <c r="AW83" s="26" t="s">
        <v>557</v>
      </c>
      <c r="AX83" s="18">
        <v>16</v>
      </c>
      <c r="AY83" s="18" t="s">
        <v>596</v>
      </c>
      <c r="AZ83" s="5" t="s">
        <v>257</v>
      </c>
      <c r="BA83" s="5" t="s">
        <v>257</v>
      </c>
      <c r="BB83" s="18" t="s">
        <v>600</v>
      </c>
      <c r="BC83" s="18" t="s">
        <v>268</v>
      </c>
      <c r="BD83" s="18">
        <v>73</v>
      </c>
      <c r="BE83" s="18" t="s">
        <v>611</v>
      </c>
      <c r="BF83" s="18" t="s">
        <v>612</v>
      </c>
      <c r="BG83" s="56">
        <v>9</v>
      </c>
      <c r="BH83" s="57" t="s">
        <v>561</v>
      </c>
      <c r="BI83" s="18" t="s">
        <v>595</v>
      </c>
      <c r="BJ83" s="18" t="s">
        <v>595</v>
      </c>
      <c r="BK83" s="18" t="s">
        <v>595</v>
      </c>
      <c r="BL83" s="18" t="s">
        <v>595</v>
      </c>
      <c r="BM83" s="18" t="s">
        <v>595</v>
      </c>
      <c r="BN83" s="18">
        <v>16</v>
      </c>
      <c r="BO83" s="18" t="s">
        <v>596</v>
      </c>
      <c r="BP83" s="18" t="s">
        <v>257</v>
      </c>
      <c r="BQ83" s="18" t="s">
        <v>257</v>
      </c>
      <c r="BR83" s="18" t="s">
        <v>613</v>
      </c>
      <c r="BS83" s="18"/>
      <c r="BT83" s="18"/>
      <c r="BU83" s="18"/>
      <c r="BV83" s="18"/>
      <c r="BW83" s="18"/>
      <c r="BX83" s="18"/>
      <c r="BY83" s="18"/>
      <c r="BZ83" s="18"/>
      <c r="CA83" s="18"/>
      <c r="CB83" s="18"/>
      <c r="CC83" s="18"/>
      <c r="CD83" s="18"/>
      <c r="CE83" s="18"/>
      <c r="CF83" s="18"/>
      <c r="CG83" s="18"/>
      <c r="CH83" s="18"/>
      <c r="CI83" s="18"/>
      <c r="CJ83" s="18"/>
      <c r="CK83" s="18"/>
      <c r="CL83" s="18"/>
      <c r="CM83" s="18"/>
      <c r="CN83" s="18"/>
      <c r="CO83" s="18"/>
      <c r="CP83" s="18"/>
      <c r="CQ83" s="18"/>
      <c r="CR83" s="18"/>
      <c r="CS83" s="18"/>
      <c r="CT83" s="18"/>
      <c r="CU83" s="18"/>
      <c r="CV83" s="18"/>
      <c r="CW83" s="18"/>
      <c r="CX83" s="18"/>
      <c r="CY83" s="18"/>
      <c r="CZ83" s="18"/>
      <c r="DA83" s="18"/>
      <c r="DB83" s="18"/>
      <c r="DC83" s="18"/>
      <c r="DD83" s="18"/>
      <c r="DE83" s="18"/>
      <c r="DF83" s="18"/>
      <c r="DG83" s="18"/>
      <c r="DH83" s="18"/>
      <c r="DI83" s="18"/>
      <c r="DJ83" s="18"/>
      <c r="DK83" s="18"/>
      <c r="DL83" s="18"/>
      <c r="DM83" s="18"/>
      <c r="DN83" s="18"/>
      <c r="DO83" s="18"/>
      <c r="DP83" s="18"/>
      <c r="DQ83" s="18"/>
      <c r="DR83" s="18"/>
      <c r="DS83" s="18"/>
      <c r="DT83" s="18"/>
      <c r="DU83" s="18"/>
      <c r="DV83" s="18">
        <v>1</v>
      </c>
      <c r="DW83" s="18"/>
      <c r="DX83" s="18"/>
      <c r="DY83" s="18"/>
      <c r="DZ83" s="18">
        <v>1</v>
      </c>
      <c r="EA83" s="18"/>
      <c r="EB83" s="18"/>
      <c r="EC83" s="18"/>
      <c r="ED83" s="18"/>
      <c r="EE83" s="18">
        <v>0</v>
      </c>
      <c r="EF83" s="18"/>
      <c r="EG83" s="18">
        <v>0</v>
      </c>
      <c r="EH83" s="18" t="s">
        <v>614</v>
      </c>
      <c r="EI83" s="18" cm="1">
        <f t="array" ref="EI83">IF(SUMPRODUCT(--(DO83:DS83&lt;&gt;""))=0, 0,1)</f>
        <v>0</v>
      </c>
      <c r="EJ83" s="18" cm="1">
        <f t="array" ref="EJ83">IF(SUMPRODUCT(--(DT83:EG83&lt;&gt;""))=0, 0,1)</f>
        <v>1</v>
      </c>
      <c r="EK83" s="18" cm="1">
        <f t="array" ref="EK83">IF(SUMPRODUCT(--(EC83:EG83&lt;&gt;""))=0, 0,1)</f>
        <v>1</v>
      </c>
      <c r="EL83" s="18" cm="1">
        <f t="array" ref="EL83">IF(SUMPRODUCT(--(EE83:EG83&lt;&gt;""))=0, 0,1)</f>
        <v>1</v>
      </c>
      <c r="EM83" s="18">
        <f t="shared" si="61"/>
        <v>1</v>
      </c>
      <c r="EN83" s="18" t="str">
        <f t="shared" si="62"/>
        <v>NA</v>
      </c>
      <c r="EO83" s="18">
        <f t="shared" si="63"/>
        <v>1</v>
      </c>
      <c r="EP83" s="18">
        <f t="shared" si="64"/>
        <v>0</v>
      </c>
      <c r="EQ83" s="18">
        <f t="shared" si="65"/>
        <v>0</v>
      </c>
      <c r="ER83" s="58" t="s">
        <v>2080</v>
      </c>
      <c r="ES83" s="59">
        <v>43804</v>
      </c>
      <c r="ET83" s="18" t="s">
        <v>602</v>
      </c>
      <c r="EU83" s="18" t="s">
        <v>590</v>
      </c>
    </row>
    <row r="84" spans="1:151" ht="15.75" customHeight="1" x14ac:dyDescent="0.2">
      <c r="A84" s="5" t="s">
        <v>272</v>
      </c>
      <c r="B84" s="24" t="s">
        <v>589</v>
      </c>
      <c r="C84" s="26">
        <v>1</v>
      </c>
      <c r="D84" s="18" t="s">
        <v>603</v>
      </c>
      <c r="E84" s="18" t="s">
        <v>619</v>
      </c>
      <c r="F84" s="18" t="s">
        <v>553</v>
      </c>
      <c r="G84" s="18" t="s">
        <v>609</v>
      </c>
      <c r="H84" s="18" t="s">
        <v>610</v>
      </c>
      <c r="I84" s="18" t="s">
        <v>584</v>
      </c>
      <c r="J84" s="18" t="s">
        <v>363</v>
      </c>
      <c r="K84" s="18" t="s">
        <v>363</v>
      </c>
      <c r="L84" s="18" t="s">
        <v>363</v>
      </c>
      <c r="M84" s="18" t="s">
        <v>253</v>
      </c>
      <c r="N84" s="56">
        <v>74</v>
      </c>
      <c r="O84" s="18" t="s">
        <v>551</v>
      </c>
      <c r="P84" s="18" t="s">
        <v>466</v>
      </c>
      <c r="Q84" s="18" t="s">
        <v>254</v>
      </c>
      <c r="R84" s="24" t="s">
        <v>257</v>
      </c>
      <c r="S84" s="24" t="s">
        <v>257</v>
      </c>
      <c r="T84" s="26" t="s">
        <v>593</v>
      </c>
      <c r="U84" s="26" t="s">
        <v>257</v>
      </c>
      <c r="V84" s="26" t="s">
        <v>257</v>
      </c>
      <c r="W84" s="26" t="s">
        <v>257</v>
      </c>
      <c r="X84" s="18" t="s">
        <v>604</v>
      </c>
      <c r="Y84" s="18">
        <v>235</v>
      </c>
      <c r="Z84" s="18" t="s">
        <v>474</v>
      </c>
      <c r="AA84" s="56">
        <v>235</v>
      </c>
      <c r="AB84" s="57" t="s">
        <v>257</v>
      </c>
      <c r="AC84" s="18" t="s">
        <v>479</v>
      </c>
      <c r="AD84" s="18" t="s">
        <v>595</v>
      </c>
      <c r="AE84" s="18" t="s">
        <v>595</v>
      </c>
      <c r="AF84" s="18" t="s">
        <v>595</v>
      </c>
      <c r="AG84" s="18" t="s">
        <v>595</v>
      </c>
      <c r="AH84" s="18" t="s">
        <v>257</v>
      </c>
      <c r="AI84" s="18">
        <v>16</v>
      </c>
      <c r="AJ84" s="18" t="s">
        <v>596</v>
      </c>
      <c r="AK84" s="18">
        <v>16</v>
      </c>
      <c r="AL84" s="18" t="s">
        <v>597</v>
      </c>
      <c r="AM84" s="18"/>
      <c r="AN84" s="57"/>
      <c r="AO84" s="57"/>
      <c r="AP84" s="65"/>
      <c r="AQ84" s="57"/>
      <c r="AR84" s="57"/>
      <c r="AS84" s="57"/>
      <c r="AT84" s="57"/>
      <c r="AU84" s="57"/>
      <c r="AV84" s="66"/>
      <c r="AW84" s="26"/>
      <c r="AX84" s="18"/>
      <c r="AY84" s="18"/>
      <c r="AZ84" s="5"/>
      <c r="BA84" s="5"/>
      <c r="BB84" s="18"/>
      <c r="BC84" s="18" t="s">
        <v>268</v>
      </c>
      <c r="BD84" s="18">
        <v>96</v>
      </c>
      <c r="BE84" s="18" t="s">
        <v>611</v>
      </c>
      <c r="BF84" s="18" t="s">
        <v>612</v>
      </c>
      <c r="BG84" s="56">
        <v>9</v>
      </c>
      <c r="BH84" s="57" t="s">
        <v>561</v>
      </c>
      <c r="BI84" s="18" t="s">
        <v>595</v>
      </c>
      <c r="BJ84" s="18" t="s">
        <v>595</v>
      </c>
      <c r="BK84" s="18" t="s">
        <v>595</v>
      </c>
      <c r="BL84" s="18" t="s">
        <v>595</v>
      </c>
      <c r="BM84" s="18" t="s">
        <v>595</v>
      </c>
      <c r="BN84" s="18">
        <v>56</v>
      </c>
      <c r="BO84" s="18" t="s">
        <v>596</v>
      </c>
      <c r="BP84" s="18" t="s">
        <v>257</v>
      </c>
      <c r="BQ84" s="18" t="s">
        <v>257</v>
      </c>
      <c r="BR84" s="18" t="s">
        <v>613</v>
      </c>
      <c r="BS84" s="18"/>
      <c r="BT84" s="18"/>
      <c r="BU84" s="18"/>
      <c r="BV84" s="18"/>
      <c r="BW84" s="18"/>
      <c r="BX84" s="18"/>
      <c r="BY84" s="18"/>
      <c r="BZ84" s="18"/>
      <c r="CA84" s="18"/>
      <c r="CB84" s="18"/>
      <c r="CC84" s="18"/>
      <c r="CD84" s="18"/>
      <c r="CE84" s="18"/>
      <c r="CF84" s="18"/>
      <c r="CG84" s="18"/>
      <c r="CH84" s="18"/>
      <c r="CI84" s="18"/>
      <c r="CJ84" s="18"/>
      <c r="CK84" s="18"/>
      <c r="CL84" s="18"/>
      <c r="CM84" s="18"/>
      <c r="CN84" s="18"/>
      <c r="CO84" s="18"/>
      <c r="CP84" s="18"/>
      <c r="CQ84" s="18"/>
      <c r="CR84" s="18"/>
      <c r="CS84" s="18"/>
      <c r="CT84" s="18"/>
      <c r="CU84" s="18"/>
      <c r="CV84" s="18"/>
      <c r="CW84" s="18"/>
      <c r="CX84" s="18"/>
      <c r="CY84" s="18"/>
      <c r="CZ84" s="18"/>
      <c r="DA84" s="18"/>
      <c r="DB84" s="18"/>
      <c r="DC84" s="18"/>
      <c r="DD84" s="18"/>
      <c r="DE84" s="18"/>
      <c r="DF84" s="18"/>
      <c r="DG84" s="18"/>
      <c r="DH84" s="18"/>
      <c r="DI84" s="18"/>
      <c r="DJ84" s="18"/>
      <c r="DK84" s="18"/>
      <c r="DL84" s="18"/>
      <c r="DM84" s="18"/>
      <c r="DN84" s="18"/>
      <c r="DO84" s="18"/>
      <c r="DP84" s="18"/>
      <c r="DQ84" s="18"/>
      <c r="DR84" s="18"/>
      <c r="DS84" s="18"/>
      <c r="DT84" s="18"/>
      <c r="DU84" s="18"/>
      <c r="DV84" s="18">
        <v>0</v>
      </c>
      <c r="DW84" s="18"/>
      <c r="DX84" s="18"/>
      <c r="DY84" s="18"/>
      <c r="DZ84" s="18">
        <v>1</v>
      </c>
      <c r="EA84" s="18"/>
      <c r="EB84" s="18"/>
      <c r="EC84" s="18"/>
      <c r="ED84" s="18"/>
      <c r="EE84" s="18">
        <v>0</v>
      </c>
      <c r="EF84" s="18"/>
      <c r="EG84" s="18">
        <v>0</v>
      </c>
      <c r="EH84" s="18" t="s">
        <v>614</v>
      </c>
      <c r="EI84" s="18" cm="1">
        <f t="array" ref="EI84">IF(SUMPRODUCT(--(DO84:DS84&lt;&gt;""))=0, 0,1)</f>
        <v>0</v>
      </c>
      <c r="EJ84" s="18" cm="1">
        <f t="array" ref="EJ84">IF(SUMPRODUCT(--(DT84:EG84&lt;&gt;""))=0, 0,1)</f>
        <v>1</v>
      </c>
      <c r="EK84" s="18" cm="1">
        <f t="array" ref="EK84">IF(SUMPRODUCT(--(EC84:EG84&lt;&gt;""))=0, 0,1)</f>
        <v>1</v>
      </c>
      <c r="EL84" s="18" cm="1">
        <f t="array" ref="EL84">IF(SUMPRODUCT(--(EE84:EG84&lt;&gt;""))=0, 0,1)</f>
        <v>1</v>
      </c>
      <c r="EM84" s="18">
        <f t="shared" si="61"/>
        <v>1</v>
      </c>
      <c r="EN84" s="18" t="str">
        <f t="shared" si="62"/>
        <v>NA</v>
      </c>
      <c r="EO84" s="18">
        <f t="shared" si="63"/>
        <v>1</v>
      </c>
      <c r="EP84" s="18">
        <f t="shared" si="64"/>
        <v>0</v>
      </c>
      <c r="EQ84" s="18">
        <f t="shared" si="65"/>
        <v>0</v>
      </c>
      <c r="ER84" s="58" t="s">
        <v>2080</v>
      </c>
      <c r="ES84" s="59">
        <v>43804</v>
      </c>
      <c r="ET84" s="18" t="s">
        <v>602</v>
      </c>
      <c r="EU84" s="18" t="s">
        <v>590</v>
      </c>
    </row>
    <row r="85" spans="1:151" ht="15.75" customHeight="1" x14ac:dyDescent="0.2">
      <c r="A85" s="5" t="s">
        <v>272</v>
      </c>
      <c r="B85" s="24" t="s">
        <v>589</v>
      </c>
      <c r="C85" s="26">
        <v>1</v>
      </c>
      <c r="D85" s="18" t="s">
        <v>591</v>
      </c>
      <c r="E85" s="18" t="s">
        <v>592</v>
      </c>
      <c r="F85" s="18" t="s">
        <v>553</v>
      </c>
      <c r="G85" s="18" t="s">
        <v>582</v>
      </c>
      <c r="H85" s="18" t="s">
        <v>583</v>
      </c>
      <c r="I85" s="18" t="s">
        <v>584</v>
      </c>
      <c r="J85" s="18" t="s">
        <v>363</v>
      </c>
      <c r="K85" s="18" t="s">
        <v>363</v>
      </c>
      <c r="L85" s="18" t="s">
        <v>363</v>
      </c>
      <c r="M85" s="18" t="s">
        <v>253</v>
      </c>
      <c r="N85" s="56">
        <v>74</v>
      </c>
      <c r="O85" s="18" t="s">
        <v>551</v>
      </c>
      <c r="P85" s="18" t="s">
        <v>466</v>
      </c>
      <c r="Q85" s="18" t="s">
        <v>254</v>
      </c>
      <c r="R85" s="24" t="s">
        <v>257</v>
      </c>
      <c r="S85" s="24" t="s">
        <v>257</v>
      </c>
      <c r="T85" s="26" t="s">
        <v>593</v>
      </c>
      <c r="U85" s="26" t="s">
        <v>257</v>
      </c>
      <c r="V85" s="26" t="s">
        <v>257</v>
      </c>
      <c r="W85" s="26" t="s">
        <v>257</v>
      </c>
      <c r="X85" s="18" t="s">
        <v>594</v>
      </c>
      <c r="Y85" s="18">
        <v>235</v>
      </c>
      <c r="Z85" s="18" t="s">
        <v>474</v>
      </c>
      <c r="AA85" s="56">
        <v>235</v>
      </c>
      <c r="AB85" s="57" t="s">
        <v>257</v>
      </c>
      <c r="AC85" s="18" t="s">
        <v>479</v>
      </c>
      <c r="AD85" s="18" t="s">
        <v>595</v>
      </c>
      <c r="AE85" s="18" t="s">
        <v>595</v>
      </c>
      <c r="AF85" s="18" t="s">
        <v>595</v>
      </c>
      <c r="AG85" s="18" t="s">
        <v>595</v>
      </c>
      <c r="AH85" s="18" t="s">
        <v>257</v>
      </c>
      <c r="AI85" s="18">
        <v>1</v>
      </c>
      <c r="AJ85" s="18" t="s">
        <v>596</v>
      </c>
      <c r="AK85" s="18">
        <v>1</v>
      </c>
      <c r="AL85" s="18" t="s">
        <v>597</v>
      </c>
      <c r="AM85" s="18" t="s">
        <v>598</v>
      </c>
      <c r="AN85" s="57">
        <v>8.6999999999999993</v>
      </c>
      <c r="AO85" s="57" t="s">
        <v>599</v>
      </c>
      <c r="AP85" s="65" t="s">
        <v>479</v>
      </c>
      <c r="AQ85" s="56">
        <v>9</v>
      </c>
      <c r="AR85" s="57" t="s">
        <v>561</v>
      </c>
      <c r="AS85" s="57">
        <f>AN85-AU85</f>
        <v>1.6999999999999993</v>
      </c>
      <c r="AT85" s="57">
        <v>15.7</v>
      </c>
      <c r="AU85" s="57">
        <f>AV85</f>
        <v>7</v>
      </c>
      <c r="AV85" s="66">
        <f>AT85-AN85</f>
        <v>7</v>
      </c>
      <c r="AW85" s="26" t="s">
        <v>557</v>
      </c>
      <c r="AX85" s="18">
        <v>1</v>
      </c>
      <c r="AY85" s="18" t="s">
        <v>596</v>
      </c>
      <c r="AZ85" s="5" t="s">
        <v>257</v>
      </c>
      <c r="BA85" s="5" t="s">
        <v>257</v>
      </c>
      <c r="BB85" s="18" t="s">
        <v>600</v>
      </c>
      <c r="BC85" s="18" t="s">
        <v>268</v>
      </c>
      <c r="BD85" s="18">
        <v>98</v>
      </c>
      <c r="BE85" s="18" t="s">
        <v>611</v>
      </c>
      <c r="BF85" s="18" t="s">
        <v>612</v>
      </c>
      <c r="BG85" s="56">
        <v>9</v>
      </c>
      <c r="BH85" s="57" t="s">
        <v>561</v>
      </c>
      <c r="BI85" s="18" t="s">
        <v>595</v>
      </c>
      <c r="BJ85" s="18" t="s">
        <v>595</v>
      </c>
      <c r="BK85" s="18" t="s">
        <v>595</v>
      </c>
      <c r="BL85" s="18" t="s">
        <v>595</v>
      </c>
      <c r="BM85" s="18" t="s">
        <v>595</v>
      </c>
      <c r="BN85" s="18">
        <v>1</v>
      </c>
      <c r="BO85" s="18" t="s">
        <v>596</v>
      </c>
      <c r="BP85" s="18" t="s">
        <v>257</v>
      </c>
      <c r="BQ85" s="18" t="s">
        <v>257</v>
      </c>
      <c r="BR85" s="18" t="s">
        <v>613</v>
      </c>
      <c r="BS85" s="18"/>
      <c r="BT85" s="18"/>
      <c r="BU85" s="18"/>
      <c r="BV85" s="18"/>
      <c r="BW85" s="18"/>
      <c r="BX85" s="18"/>
      <c r="BY85" s="18"/>
      <c r="BZ85" s="18"/>
      <c r="CA85" s="18"/>
      <c r="CB85" s="18"/>
      <c r="CC85" s="18"/>
      <c r="CD85" s="18"/>
      <c r="CE85" s="18"/>
      <c r="CF85" s="18"/>
      <c r="CG85" s="18"/>
      <c r="CH85" s="18"/>
      <c r="CI85" s="18"/>
      <c r="CJ85" s="18"/>
      <c r="CK85" s="18"/>
      <c r="CL85" s="18"/>
      <c r="CM85" s="18"/>
      <c r="CN85" s="18"/>
      <c r="CO85" s="18"/>
      <c r="CP85" s="18"/>
      <c r="CQ85" s="18"/>
      <c r="CR85" s="18"/>
      <c r="CS85" s="18"/>
      <c r="CT85" s="18"/>
      <c r="CU85" s="18"/>
      <c r="CV85" s="18"/>
      <c r="CW85" s="18"/>
      <c r="CX85" s="18"/>
      <c r="CY85" s="18"/>
      <c r="CZ85" s="18"/>
      <c r="DA85" s="18"/>
      <c r="DB85" s="18"/>
      <c r="DC85" s="18"/>
      <c r="DD85" s="18"/>
      <c r="DE85" s="18"/>
      <c r="DF85" s="18"/>
      <c r="DG85" s="18"/>
      <c r="DH85" s="18"/>
      <c r="DI85" s="18"/>
      <c r="DJ85" s="18"/>
      <c r="DK85" s="18"/>
      <c r="DL85" s="18"/>
      <c r="DM85" s="18"/>
      <c r="DN85" s="18"/>
      <c r="DO85" s="18"/>
      <c r="DP85" s="18"/>
      <c r="DQ85" s="18"/>
      <c r="DR85" s="18"/>
      <c r="DS85" s="18"/>
      <c r="DT85" s="18"/>
      <c r="DU85" s="18"/>
      <c r="DV85" s="18">
        <v>0</v>
      </c>
      <c r="DW85" s="18"/>
      <c r="DX85" s="18"/>
      <c r="DY85" s="18"/>
      <c r="DZ85" s="18">
        <v>0</v>
      </c>
      <c r="EA85" s="18"/>
      <c r="EB85" s="18"/>
      <c r="EC85" s="18"/>
      <c r="ED85" s="18"/>
      <c r="EE85" s="18">
        <v>0</v>
      </c>
      <c r="EF85" s="18"/>
      <c r="EG85" s="18">
        <v>0</v>
      </c>
      <c r="EH85" s="18" t="s">
        <v>614</v>
      </c>
      <c r="EI85" s="18" cm="1">
        <f t="array" ref="EI85">IF(SUMPRODUCT(--(DO85:DS85&lt;&gt;""))=0, 0,1)</f>
        <v>0</v>
      </c>
      <c r="EJ85" s="18" cm="1">
        <f t="array" ref="EJ85">IF(SUMPRODUCT(--(DT85:EG85&lt;&gt;""))=0, 0,1)</f>
        <v>1</v>
      </c>
      <c r="EK85" s="18" cm="1">
        <f t="array" ref="EK85">IF(SUMPRODUCT(--(EC85:EG85&lt;&gt;""))=0, 0,1)</f>
        <v>1</v>
      </c>
      <c r="EL85" s="18" cm="1">
        <f t="array" ref="EL85">IF(SUMPRODUCT(--(EE85:EG85&lt;&gt;""))=0, 0,1)</f>
        <v>1</v>
      </c>
      <c r="EM85" s="18">
        <f t="shared" si="61"/>
        <v>0</v>
      </c>
      <c r="EN85" s="18" t="str">
        <f t="shared" si="62"/>
        <v>NA</v>
      </c>
      <c r="EO85" s="18">
        <f t="shared" si="63"/>
        <v>0</v>
      </c>
      <c r="EP85" s="18">
        <f t="shared" si="64"/>
        <v>0</v>
      </c>
      <c r="EQ85" s="18">
        <f t="shared" si="65"/>
        <v>0</v>
      </c>
      <c r="ER85" s="58" t="s">
        <v>2080</v>
      </c>
      <c r="ES85" s="59">
        <v>43804</v>
      </c>
      <c r="ET85" s="18" t="s">
        <v>602</v>
      </c>
      <c r="EU85" s="18" t="s">
        <v>590</v>
      </c>
    </row>
    <row r="86" spans="1:151" ht="15.75" customHeight="1" x14ac:dyDescent="0.2">
      <c r="A86" s="5" t="s">
        <v>272</v>
      </c>
      <c r="B86" s="24" t="s">
        <v>589</v>
      </c>
      <c r="C86" s="26">
        <v>1</v>
      </c>
      <c r="D86" s="18" t="s">
        <v>591</v>
      </c>
      <c r="E86" s="18" t="s">
        <v>615</v>
      </c>
      <c r="F86" s="18" t="s">
        <v>553</v>
      </c>
      <c r="G86" s="18" t="s">
        <v>582</v>
      </c>
      <c r="H86" s="18" t="s">
        <v>583</v>
      </c>
      <c r="I86" s="18" t="s">
        <v>584</v>
      </c>
      <c r="J86" s="18" t="s">
        <v>363</v>
      </c>
      <c r="K86" s="18" t="s">
        <v>363</v>
      </c>
      <c r="L86" s="18" t="s">
        <v>363</v>
      </c>
      <c r="M86" s="18" t="s">
        <v>253</v>
      </c>
      <c r="N86" s="56">
        <v>74</v>
      </c>
      <c r="O86" s="18" t="s">
        <v>551</v>
      </c>
      <c r="P86" s="18" t="s">
        <v>466</v>
      </c>
      <c r="Q86" s="18" t="s">
        <v>254</v>
      </c>
      <c r="R86" s="24" t="s">
        <v>257</v>
      </c>
      <c r="S86" s="24" t="s">
        <v>257</v>
      </c>
      <c r="T86" s="26" t="s">
        <v>593</v>
      </c>
      <c r="U86" s="26" t="s">
        <v>257</v>
      </c>
      <c r="V86" s="26" t="s">
        <v>257</v>
      </c>
      <c r="W86" s="26" t="s">
        <v>257</v>
      </c>
      <c r="X86" s="18" t="s">
        <v>604</v>
      </c>
      <c r="Y86" s="18">
        <v>235</v>
      </c>
      <c r="Z86" s="18" t="s">
        <v>474</v>
      </c>
      <c r="AA86" s="56">
        <v>235</v>
      </c>
      <c r="AB86" s="57" t="s">
        <v>257</v>
      </c>
      <c r="AC86" s="18" t="s">
        <v>479</v>
      </c>
      <c r="AD86" s="18" t="s">
        <v>595</v>
      </c>
      <c r="AE86" s="18" t="s">
        <v>595</v>
      </c>
      <c r="AF86" s="18" t="s">
        <v>595</v>
      </c>
      <c r="AG86" s="18" t="s">
        <v>595</v>
      </c>
      <c r="AH86" s="18" t="s">
        <v>257</v>
      </c>
      <c r="AI86" s="18">
        <v>1</v>
      </c>
      <c r="AJ86" s="18" t="s">
        <v>596</v>
      </c>
      <c r="AK86" s="18">
        <v>1</v>
      </c>
      <c r="AL86" s="18" t="s">
        <v>597</v>
      </c>
      <c r="AM86" s="18"/>
      <c r="AN86" s="57"/>
      <c r="AO86" s="57"/>
      <c r="AP86" s="65"/>
      <c r="AQ86" s="57"/>
      <c r="AR86" s="57"/>
      <c r="AS86" s="57"/>
      <c r="AT86" s="57"/>
      <c r="AU86" s="57"/>
      <c r="AV86" s="66"/>
      <c r="AW86" s="26"/>
      <c r="AX86" s="18"/>
      <c r="AY86" s="18"/>
      <c r="AZ86" s="5"/>
      <c r="BA86" s="5"/>
      <c r="BB86" s="18"/>
      <c r="BC86" s="18" t="s">
        <v>268</v>
      </c>
      <c r="BD86" s="18">
        <v>92</v>
      </c>
      <c r="BE86" s="18" t="s">
        <v>611</v>
      </c>
      <c r="BF86" s="18" t="s">
        <v>612</v>
      </c>
      <c r="BG86" s="56">
        <v>9</v>
      </c>
      <c r="BH86" s="57" t="s">
        <v>561</v>
      </c>
      <c r="BI86" s="18" t="s">
        <v>595</v>
      </c>
      <c r="BJ86" s="18" t="s">
        <v>595</v>
      </c>
      <c r="BK86" s="18" t="s">
        <v>595</v>
      </c>
      <c r="BL86" s="18" t="s">
        <v>595</v>
      </c>
      <c r="BM86" s="18" t="s">
        <v>595</v>
      </c>
      <c r="BN86" s="18">
        <v>58</v>
      </c>
      <c r="BO86" s="18" t="s">
        <v>596</v>
      </c>
      <c r="BP86" s="18" t="s">
        <v>257</v>
      </c>
      <c r="BQ86" s="18" t="s">
        <v>257</v>
      </c>
      <c r="BR86" s="18" t="s">
        <v>613</v>
      </c>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v>0</v>
      </c>
      <c r="DW86" s="18"/>
      <c r="DX86" s="18"/>
      <c r="DY86" s="18"/>
      <c r="DZ86" s="18">
        <v>0</v>
      </c>
      <c r="EA86" s="18"/>
      <c r="EB86" s="18"/>
      <c r="EC86" s="18"/>
      <c r="ED86" s="18"/>
      <c r="EE86" s="18">
        <v>0</v>
      </c>
      <c r="EF86" s="18"/>
      <c r="EG86" s="18">
        <v>0</v>
      </c>
      <c r="EH86" s="18" t="s">
        <v>614</v>
      </c>
      <c r="EI86" s="18" cm="1">
        <f t="array" ref="EI86">IF(SUMPRODUCT(--(DO86:DS86&lt;&gt;""))=0, 0,1)</f>
        <v>0</v>
      </c>
      <c r="EJ86" s="18" cm="1">
        <f t="array" ref="EJ86">IF(SUMPRODUCT(--(DT86:EG86&lt;&gt;""))=0, 0,1)</f>
        <v>1</v>
      </c>
      <c r="EK86" s="18" cm="1">
        <f t="array" ref="EK86">IF(SUMPRODUCT(--(EC86:EG86&lt;&gt;""))=0, 0,1)</f>
        <v>1</v>
      </c>
      <c r="EL86" s="18" cm="1">
        <f t="array" ref="EL86">IF(SUMPRODUCT(--(EE86:EG86&lt;&gt;""))=0, 0,1)</f>
        <v>1</v>
      </c>
      <c r="EM86" s="18">
        <f t="shared" si="61"/>
        <v>0</v>
      </c>
      <c r="EN86" s="18" t="str">
        <f t="shared" si="62"/>
        <v>NA</v>
      </c>
      <c r="EO86" s="18">
        <f t="shared" si="63"/>
        <v>0</v>
      </c>
      <c r="EP86" s="18">
        <f t="shared" si="64"/>
        <v>0</v>
      </c>
      <c r="EQ86" s="18">
        <f t="shared" si="65"/>
        <v>0</v>
      </c>
      <c r="ER86" s="58" t="s">
        <v>2080</v>
      </c>
      <c r="ES86" s="59">
        <v>43804</v>
      </c>
      <c r="ET86" s="18" t="s">
        <v>602</v>
      </c>
      <c r="EU86" s="18" t="s">
        <v>590</v>
      </c>
    </row>
    <row r="87" spans="1:151" ht="15.75" customHeight="1" x14ac:dyDescent="0.2">
      <c r="A87" s="5" t="s">
        <v>272</v>
      </c>
      <c r="B87" s="24" t="s">
        <v>589</v>
      </c>
      <c r="C87" s="26">
        <v>1</v>
      </c>
      <c r="D87" s="18" t="s">
        <v>603</v>
      </c>
      <c r="E87" s="18" t="s">
        <v>592</v>
      </c>
      <c r="F87" s="18" t="s">
        <v>553</v>
      </c>
      <c r="G87" s="18" t="s">
        <v>582</v>
      </c>
      <c r="H87" s="18" t="s">
        <v>583</v>
      </c>
      <c r="I87" s="18" t="s">
        <v>584</v>
      </c>
      <c r="J87" s="18" t="s">
        <v>363</v>
      </c>
      <c r="K87" s="18" t="s">
        <v>363</v>
      </c>
      <c r="L87" s="18" t="s">
        <v>363</v>
      </c>
      <c r="M87" s="18" t="s">
        <v>253</v>
      </c>
      <c r="N87" s="56">
        <v>74</v>
      </c>
      <c r="O87" s="18" t="s">
        <v>551</v>
      </c>
      <c r="P87" s="18" t="s">
        <v>466</v>
      </c>
      <c r="Q87" s="18" t="s">
        <v>254</v>
      </c>
      <c r="R87" s="24" t="s">
        <v>257</v>
      </c>
      <c r="S87" s="24" t="s">
        <v>257</v>
      </c>
      <c r="T87" s="26" t="s">
        <v>593</v>
      </c>
      <c r="U87" s="26" t="s">
        <v>257</v>
      </c>
      <c r="V87" s="26" t="s">
        <v>257</v>
      </c>
      <c r="W87" s="26" t="s">
        <v>257</v>
      </c>
      <c r="X87" s="18" t="s">
        <v>594</v>
      </c>
      <c r="Y87" s="18">
        <v>235</v>
      </c>
      <c r="Z87" s="18" t="s">
        <v>474</v>
      </c>
      <c r="AA87" s="56">
        <v>235</v>
      </c>
      <c r="AB87" s="57" t="s">
        <v>257</v>
      </c>
      <c r="AC87" s="18" t="s">
        <v>479</v>
      </c>
      <c r="AD87" s="18" t="s">
        <v>595</v>
      </c>
      <c r="AE87" s="18" t="s">
        <v>595</v>
      </c>
      <c r="AF87" s="18" t="s">
        <v>595</v>
      </c>
      <c r="AG87" s="18" t="s">
        <v>595</v>
      </c>
      <c r="AH87" s="18" t="s">
        <v>257</v>
      </c>
      <c r="AI87" s="18">
        <v>1</v>
      </c>
      <c r="AJ87" s="18" t="s">
        <v>596</v>
      </c>
      <c r="AK87" s="18">
        <v>1</v>
      </c>
      <c r="AL87" s="18" t="s">
        <v>597</v>
      </c>
      <c r="AM87" s="18" t="s">
        <v>598</v>
      </c>
      <c r="AN87" s="57">
        <v>3.5</v>
      </c>
      <c r="AO87" s="57" t="s">
        <v>599</v>
      </c>
      <c r="AP87" s="65" t="s">
        <v>479</v>
      </c>
      <c r="AQ87" s="56">
        <v>9</v>
      </c>
      <c r="AR87" s="57" t="s">
        <v>561</v>
      </c>
      <c r="AS87" s="57">
        <f>AN87-AU87</f>
        <v>2</v>
      </c>
      <c r="AT87" s="57">
        <v>5</v>
      </c>
      <c r="AU87" s="57">
        <f>AV87</f>
        <v>1.5</v>
      </c>
      <c r="AV87" s="66">
        <f>AT87-AN87</f>
        <v>1.5</v>
      </c>
      <c r="AW87" s="26" t="s">
        <v>557</v>
      </c>
      <c r="AX87" s="18">
        <v>1</v>
      </c>
      <c r="AY87" s="18" t="s">
        <v>596</v>
      </c>
      <c r="AZ87" s="5" t="s">
        <v>257</v>
      </c>
      <c r="BA87" s="5" t="s">
        <v>257</v>
      </c>
      <c r="BB87" s="18" t="s">
        <v>600</v>
      </c>
      <c r="BC87" s="18" t="s">
        <v>268</v>
      </c>
      <c r="BD87" s="18">
        <v>91</v>
      </c>
      <c r="BE87" s="18" t="s">
        <v>611</v>
      </c>
      <c r="BF87" s="18" t="s">
        <v>612</v>
      </c>
      <c r="BG87" s="56">
        <v>9</v>
      </c>
      <c r="BH87" s="57" t="s">
        <v>561</v>
      </c>
      <c r="BI87" s="18" t="s">
        <v>595</v>
      </c>
      <c r="BJ87" s="18" t="s">
        <v>595</v>
      </c>
      <c r="BK87" s="18" t="s">
        <v>595</v>
      </c>
      <c r="BL87" s="18" t="s">
        <v>595</v>
      </c>
      <c r="BM87" s="18" t="s">
        <v>595</v>
      </c>
      <c r="BN87" s="18">
        <v>1</v>
      </c>
      <c r="BO87" s="18" t="s">
        <v>596</v>
      </c>
      <c r="BP87" s="18" t="s">
        <v>257</v>
      </c>
      <c r="BQ87" s="18" t="s">
        <v>257</v>
      </c>
      <c r="BR87" s="18" t="s">
        <v>613</v>
      </c>
      <c r="BS87" s="18"/>
      <c r="BT87" s="18"/>
      <c r="BU87" s="18"/>
      <c r="BV87" s="18"/>
      <c r="BW87" s="18"/>
      <c r="BX87" s="18"/>
      <c r="BY87" s="18"/>
      <c r="BZ87" s="18"/>
      <c r="CA87" s="18"/>
      <c r="CB87" s="18"/>
      <c r="CC87" s="18"/>
      <c r="CD87" s="18"/>
      <c r="CE87" s="18"/>
      <c r="CF87" s="18"/>
      <c r="CG87" s="18"/>
      <c r="CH87" s="18"/>
      <c r="CI87" s="18"/>
      <c r="CJ87" s="18"/>
      <c r="CK87" s="18"/>
      <c r="CL87" s="18"/>
      <c r="CM87" s="18"/>
      <c r="CN87" s="18"/>
      <c r="CO87" s="18"/>
      <c r="CP87" s="18"/>
      <c r="CQ87" s="18"/>
      <c r="CR87" s="18"/>
      <c r="CS87" s="18"/>
      <c r="CT87" s="18"/>
      <c r="CU87" s="18"/>
      <c r="CV87" s="18"/>
      <c r="CW87" s="18"/>
      <c r="CX87" s="18"/>
      <c r="CY87" s="18"/>
      <c r="CZ87" s="18"/>
      <c r="DA87" s="18"/>
      <c r="DB87" s="18"/>
      <c r="DC87" s="18"/>
      <c r="DD87" s="18"/>
      <c r="DE87" s="18"/>
      <c r="DF87" s="18"/>
      <c r="DG87" s="18"/>
      <c r="DH87" s="18"/>
      <c r="DI87" s="18"/>
      <c r="DJ87" s="18"/>
      <c r="DK87" s="18"/>
      <c r="DL87" s="18"/>
      <c r="DM87" s="18"/>
      <c r="DN87" s="18"/>
      <c r="DO87" s="18"/>
      <c r="DP87" s="18"/>
      <c r="DQ87" s="18"/>
      <c r="DR87" s="18"/>
      <c r="DS87" s="18"/>
      <c r="DT87" s="18"/>
      <c r="DU87" s="18"/>
      <c r="DV87" s="18">
        <v>0</v>
      </c>
      <c r="DW87" s="18"/>
      <c r="DX87" s="18"/>
      <c r="DY87" s="18"/>
      <c r="DZ87" s="18">
        <v>0</v>
      </c>
      <c r="EA87" s="18"/>
      <c r="EB87" s="18"/>
      <c r="EC87" s="18"/>
      <c r="ED87" s="18"/>
      <c r="EE87" s="18">
        <v>0</v>
      </c>
      <c r="EF87" s="18"/>
      <c r="EG87" s="18">
        <v>0</v>
      </c>
      <c r="EH87" s="18" t="s">
        <v>614</v>
      </c>
      <c r="EI87" s="18" cm="1">
        <f t="array" ref="EI87">IF(SUMPRODUCT(--(DO87:DS87&lt;&gt;""))=0, 0,1)</f>
        <v>0</v>
      </c>
      <c r="EJ87" s="18" cm="1">
        <f t="array" ref="EJ87">IF(SUMPRODUCT(--(DT87:EG87&lt;&gt;""))=0, 0,1)</f>
        <v>1</v>
      </c>
      <c r="EK87" s="18" cm="1">
        <f t="array" ref="EK87">IF(SUMPRODUCT(--(EC87:EG87&lt;&gt;""))=0, 0,1)</f>
        <v>1</v>
      </c>
      <c r="EL87" s="18" cm="1">
        <f t="array" ref="EL87">IF(SUMPRODUCT(--(EE87:EG87&lt;&gt;""))=0, 0,1)</f>
        <v>1</v>
      </c>
      <c r="EM87" s="18">
        <f t="shared" si="61"/>
        <v>0</v>
      </c>
      <c r="EN87" s="18" t="str">
        <f t="shared" si="62"/>
        <v>NA</v>
      </c>
      <c r="EO87" s="18">
        <f t="shared" si="63"/>
        <v>0</v>
      </c>
      <c r="EP87" s="18">
        <f t="shared" si="64"/>
        <v>0</v>
      </c>
      <c r="EQ87" s="18">
        <f t="shared" si="65"/>
        <v>0</v>
      </c>
      <c r="ER87" s="58" t="s">
        <v>2080</v>
      </c>
      <c r="ES87" s="59">
        <v>43804</v>
      </c>
      <c r="ET87" s="18" t="s">
        <v>602</v>
      </c>
      <c r="EU87" s="18" t="s">
        <v>590</v>
      </c>
    </row>
    <row r="88" spans="1:151" ht="15.75" customHeight="1" x14ac:dyDescent="0.2">
      <c r="A88" s="5" t="s">
        <v>272</v>
      </c>
      <c r="B88" s="24" t="s">
        <v>589</v>
      </c>
      <c r="C88" s="26">
        <v>1</v>
      </c>
      <c r="D88" s="18" t="s">
        <v>603</v>
      </c>
      <c r="E88" s="18" t="s">
        <v>615</v>
      </c>
      <c r="F88" s="18" t="s">
        <v>553</v>
      </c>
      <c r="G88" s="18" t="s">
        <v>582</v>
      </c>
      <c r="H88" s="18" t="s">
        <v>583</v>
      </c>
      <c r="I88" s="18" t="s">
        <v>584</v>
      </c>
      <c r="J88" s="18" t="s">
        <v>363</v>
      </c>
      <c r="K88" s="18" t="s">
        <v>363</v>
      </c>
      <c r="L88" s="18" t="s">
        <v>363</v>
      </c>
      <c r="M88" s="18" t="s">
        <v>253</v>
      </c>
      <c r="N88" s="56">
        <v>74</v>
      </c>
      <c r="O88" s="18" t="s">
        <v>551</v>
      </c>
      <c r="P88" s="18" t="s">
        <v>466</v>
      </c>
      <c r="Q88" s="18" t="s">
        <v>254</v>
      </c>
      <c r="R88" s="24" t="s">
        <v>257</v>
      </c>
      <c r="S88" s="24" t="s">
        <v>257</v>
      </c>
      <c r="T88" s="26" t="s">
        <v>593</v>
      </c>
      <c r="U88" s="26" t="s">
        <v>257</v>
      </c>
      <c r="V88" s="26" t="s">
        <v>257</v>
      </c>
      <c r="W88" s="26" t="s">
        <v>257</v>
      </c>
      <c r="X88" s="18" t="s">
        <v>604</v>
      </c>
      <c r="Y88" s="18">
        <v>235</v>
      </c>
      <c r="Z88" s="18" t="s">
        <v>474</v>
      </c>
      <c r="AA88" s="56">
        <v>235</v>
      </c>
      <c r="AB88" s="57" t="s">
        <v>257</v>
      </c>
      <c r="AC88" s="18" t="s">
        <v>479</v>
      </c>
      <c r="AD88" s="18" t="s">
        <v>595</v>
      </c>
      <c r="AE88" s="18" t="s">
        <v>595</v>
      </c>
      <c r="AF88" s="18" t="s">
        <v>595</v>
      </c>
      <c r="AG88" s="18" t="s">
        <v>595</v>
      </c>
      <c r="AH88" s="18" t="s">
        <v>257</v>
      </c>
      <c r="AI88" s="18">
        <v>1</v>
      </c>
      <c r="AJ88" s="18" t="s">
        <v>596</v>
      </c>
      <c r="AK88" s="18">
        <v>1</v>
      </c>
      <c r="AL88" s="18" t="s">
        <v>597</v>
      </c>
      <c r="AM88" s="18"/>
      <c r="AN88" s="57"/>
      <c r="AO88" s="57"/>
      <c r="AP88" s="65"/>
      <c r="AQ88" s="57"/>
      <c r="AR88" s="57"/>
      <c r="AS88" s="57"/>
      <c r="AT88" s="57"/>
      <c r="AU88" s="57"/>
      <c r="AV88" s="66"/>
      <c r="AW88" s="26"/>
      <c r="AX88" s="18"/>
      <c r="AY88" s="18"/>
      <c r="AZ88" s="5"/>
      <c r="BA88" s="5"/>
      <c r="BB88" s="18"/>
      <c r="BC88" s="18" t="s">
        <v>268</v>
      </c>
      <c r="BD88" s="18">
        <v>103</v>
      </c>
      <c r="BE88" s="18" t="s">
        <v>611</v>
      </c>
      <c r="BF88" s="18" t="s">
        <v>612</v>
      </c>
      <c r="BG88" s="56">
        <v>9</v>
      </c>
      <c r="BH88" s="57" t="s">
        <v>561</v>
      </c>
      <c r="BI88" s="18" t="s">
        <v>595</v>
      </c>
      <c r="BJ88" s="18" t="s">
        <v>595</v>
      </c>
      <c r="BK88" s="18" t="s">
        <v>595</v>
      </c>
      <c r="BL88" s="18" t="s">
        <v>595</v>
      </c>
      <c r="BM88" s="18" t="s">
        <v>595</v>
      </c>
      <c r="BN88" s="18">
        <v>56</v>
      </c>
      <c r="BO88" s="18" t="s">
        <v>596</v>
      </c>
      <c r="BP88" s="18" t="s">
        <v>257</v>
      </c>
      <c r="BQ88" s="18" t="s">
        <v>257</v>
      </c>
      <c r="BR88" s="18" t="s">
        <v>613</v>
      </c>
      <c r="BS88" s="18"/>
      <c r="BT88" s="18"/>
      <c r="BU88" s="18"/>
      <c r="BV88" s="18"/>
      <c r="BW88" s="18"/>
      <c r="BX88" s="18"/>
      <c r="BY88" s="18"/>
      <c r="BZ88" s="18"/>
      <c r="CA88" s="18"/>
      <c r="CB88" s="18"/>
      <c r="CC88" s="18"/>
      <c r="CD88" s="18"/>
      <c r="CE88" s="18"/>
      <c r="CF88" s="18"/>
      <c r="CG88" s="18"/>
      <c r="CH88" s="18"/>
      <c r="CI88" s="18"/>
      <c r="CJ88" s="18"/>
      <c r="CK88" s="18"/>
      <c r="CL88" s="18"/>
      <c r="CM88" s="18"/>
      <c r="CN88" s="18"/>
      <c r="CO88" s="18"/>
      <c r="CP88" s="18"/>
      <c r="CQ88" s="18"/>
      <c r="CR88" s="18"/>
      <c r="CS88" s="18"/>
      <c r="CT88" s="18"/>
      <c r="CU88" s="18"/>
      <c r="CV88" s="18"/>
      <c r="CW88" s="18"/>
      <c r="CX88" s="18"/>
      <c r="CY88" s="18"/>
      <c r="CZ88" s="18"/>
      <c r="DA88" s="18"/>
      <c r="DB88" s="18"/>
      <c r="DC88" s="18"/>
      <c r="DD88" s="18"/>
      <c r="DE88" s="18"/>
      <c r="DF88" s="18"/>
      <c r="DG88" s="18"/>
      <c r="DH88" s="18"/>
      <c r="DI88" s="18"/>
      <c r="DJ88" s="18"/>
      <c r="DK88" s="18"/>
      <c r="DL88" s="18"/>
      <c r="DM88" s="18"/>
      <c r="DN88" s="18"/>
      <c r="DO88" s="18"/>
      <c r="DP88" s="18"/>
      <c r="DQ88" s="18"/>
      <c r="DR88" s="18"/>
      <c r="DS88" s="18"/>
      <c r="DT88" s="18"/>
      <c r="DU88" s="18"/>
      <c r="DV88" s="18">
        <v>0</v>
      </c>
      <c r="DW88" s="18"/>
      <c r="DX88" s="18"/>
      <c r="DY88" s="18"/>
      <c r="DZ88" s="18">
        <v>0</v>
      </c>
      <c r="EA88" s="18"/>
      <c r="EB88" s="18"/>
      <c r="EC88" s="18"/>
      <c r="ED88" s="18"/>
      <c r="EE88" s="18">
        <v>0</v>
      </c>
      <c r="EF88" s="18"/>
      <c r="EG88" s="18">
        <v>0</v>
      </c>
      <c r="EH88" s="18" t="s">
        <v>614</v>
      </c>
      <c r="EI88" s="18" cm="1">
        <f t="array" ref="EI88">IF(SUMPRODUCT(--(DO88:DS88&lt;&gt;""))=0, 0,1)</f>
        <v>0</v>
      </c>
      <c r="EJ88" s="18" cm="1">
        <f t="array" ref="EJ88">IF(SUMPRODUCT(--(DT88:EG88&lt;&gt;""))=0, 0,1)</f>
        <v>1</v>
      </c>
      <c r="EK88" s="18" cm="1">
        <f t="array" ref="EK88">IF(SUMPRODUCT(--(EC88:EG88&lt;&gt;""))=0, 0,1)</f>
        <v>1</v>
      </c>
      <c r="EL88" s="18" cm="1">
        <f t="array" ref="EL88">IF(SUMPRODUCT(--(EE88:EG88&lt;&gt;""))=0, 0,1)</f>
        <v>1</v>
      </c>
      <c r="EM88" s="18">
        <f t="shared" si="61"/>
        <v>0</v>
      </c>
      <c r="EN88" s="18" t="str">
        <f t="shared" si="62"/>
        <v>NA</v>
      </c>
      <c r="EO88" s="18">
        <f t="shared" si="63"/>
        <v>0</v>
      </c>
      <c r="EP88" s="18">
        <f t="shared" si="64"/>
        <v>0</v>
      </c>
      <c r="EQ88" s="18">
        <f t="shared" si="65"/>
        <v>0</v>
      </c>
      <c r="ER88" s="58" t="s">
        <v>2080</v>
      </c>
      <c r="ES88" s="59">
        <v>43804</v>
      </c>
      <c r="ET88" s="18" t="s">
        <v>602</v>
      </c>
      <c r="EU88" s="18" t="s">
        <v>590</v>
      </c>
    </row>
    <row r="89" spans="1:151" ht="15.75" customHeight="1" x14ac:dyDescent="0.2">
      <c r="A89" s="5" t="s">
        <v>272</v>
      </c>
      <c r="B89" s="24" t="s">
        <v>589</v>
      </c>
      <c r="C89" s="26">
        <v>1</v>
      </c>
      <c r="D89" s="18" t="s">
        <v>591</v>
      </c>
      <c r="E89" s="18" t="s">
        <v>605</v>
      </c>
      <c r="F89" s="18" t="s">
        <v>553</v>
      </c>
      <c r="G89" s="18" t="s">
        <v>582</v>
      </c>
      <c r="H89" s="18" t="s">
        <v>583</v>
      </c>
      <c r="I89" s="18" t="s">
        <v>584</v>
      </c>
      <c r="J89" s="18" t="s">
        <v>363</v>
      </c>
      <c r="K89" s="18" t="s">
        <v>363</v>
      </c>
      <c r="L89" s="18" t="s">
        <v>363</v>
      </c>
      <c r="M89" s="18" t="s">
        <v>253</v>
      </c>
      <c r="N89" s="56">
        <v>74</v>
      </c>
      <c r="O89" s="18" t="s">
        <v>551</v>
      </c>
      <c r="P89" s="18" t="s">
        <v>466</v>
      </c>
      <c r="Q89" s="18" t="s">
        <v>254</v>
      </c>
      <c r="R89" s="24" t="s">
        <v>257</v>
      </c>
      <c r="S89" s="24" t="s">
        <v>257</v>
      </c>
      <c r="T89" s="26" t="s">
        <v>593</v>
      </c>
      <c r="U89" s="26" t="s">
        <v>257</v>
      </c>
      <c r="V89" s="26" t="s">
        <v>257</v>
      </c>
      <c r="W89" s="26" t="s">
        <v>257</v>
      </c>
      <c r="X89" s="18" t="s">
        <v>594</v>
      </c>
      <c r="Y89" s="18">
        <v>235</v>
      </c>
      <c r="Z89" s="18" t="s">
        <v>474</v>
      </c>
      <c r="AA89" s="56">
        <v>235</v>
      </c>
      <c r="AB89" s="57" t="s">
        <v>257</v>
      </c>
      <c r="AC89" s="18" t="s">
        <v>479</v>
      </c>
      <c r="AD89" s="18" t="s">
        <v>595</v>
      </c>
      <c r="AE89" s="18" t="s">
        <v>595</v>
      </c>
      <c r="AF89" s="18" t="s">
        <v>595</v>
      </c>
      <c r="AG89" s="18" t="s">
        <v>595</v>
      </c>
      <c r="AH89" s="18" t="s">
        <v>257</v>
      </c>
      <c r="AI89" s="18">
        <v>2</v>
      </c>
      <c r="AJ89" s="18" t="s">
        <v>596</v>
      </c>
      <c r="AK89" s="18">
        <v>2</v>
      </c>
      <c r="AL89" s="18" t="s">
        <v>597</v>
      </c>
      <c r="AM89" s="18" t="s">
        <v>598</v>
      </c>
      <c r="AN89" s="57">
        <v>2.2000000000000002</v>
      </c>
      <c r="AO89" s="57" t="s">
        <v>599</v>
      </c>
      <c r="AP89" s="65" t="s">
        <v>479</v>
      </c>
      <c r="AQ89" s="56">
        <v>9</v>
      </c>
      <c r="AR89" s="57" t="s">
        <v>561</v>
      </c>
      <c r="AS89" s="57">
        <f>AN89-AU89</f>
        <v>1.2000000000000002</v>
      </c>
      <c r="AT89" s="57">
        <v>3.2</v>
      </c>
      <c r="AU89" s="57">
        <f>AV89</f>
        <v>1</v>
      </c>
      <c r="AV89" s="66">
        <f>AT89-AN89</f>
        <v>1</v>
      </c>
      <c r="AW89" s="26" t="s">
        <v>557</v>
      </c>
      <c r="AX89" s="18">
        <v>2</v>
      </c>
      <c r="AY89" s="18" t="s">
        <v>596</v>
      </c>
      <c r="AZ89" s="5" t="s">
        <v>257</v>
      </c>
      <c r="BA89" s="5" t="s">
        <v>257</v>
      </c>
      <c r="BB89" s="18" t="s">
        <v>600</v>
      </c>
      <c r="BC89" s="18" t="s">
        <v>268</v>
      </c>
      <c r="BD89" s="18">
        <v>94</v>
      </c>
      <c r="BE89" s="18" t="s">
        <v>611</v>
      </c>
      <c r="BF89" s="18" t="s">
        <v>612</v>
      </c>
      <c r="BG89" s="56">
        <v>9</v>
      </c>
      <c r="BH89" s="57" t="s">
        <v>561</v>
      </c>
      <c r="BI89" s="18" t="s">
        <v>595</v>
      </c>
      <c r="BJ89" s="18" t="s">
        <v>595</v>
      </c>
      <c r="BK89" s="18" t="s">
        <v>595</v>
      </c>
      <c r="BL89" s="18" t="s">
        <v>595</v>
      </c>
      <c r="BM89" s="18" t="s">
        <v>595</v>
      </c>
      <c r="BN89" s="18">
        <v>2</v>
      </c>
      <c r="BO89" s="18" t="s">
        <v>596</v>
      </c>
      <c r="BP89" s="18" t="s">
        <v>257</v>
      </c>
      <c r="BQ89" s="18" t="s">
        <v>257</v>
      </c>
      <c r="BR89" s="18" t="s">
        <v>613</v>
      </c>
      <c r="BS89" s="18"/>
      <c r="BT89" s="18"/>
      <c r="BU89" s="18"/>
      <c r="BV89" s="18"/>
      <c r="BW89" s="18"/>
      <c r="BX89" s="18"/>
      <c r="BY89" s="18"/>
      <c r="BZ89" s="18"/>
      <c r="CA89" s="18"/>
      <c r="CB89" s="18"/>
      <c r="CC89" s="18"/>
      <c r="CD89" s="18"/>
      <c r="CE89" s="18"/>
      <c r="CF89" s="18"/>
      <c r="CG89" s="18"/>
      <c r="CH89" s="18"/>
      <c r="CI89" s="18"/>
      <c r="CJ89" s="18"/>
      <c r="CK89" s="18"/>
      <c r="CL89" s="18"/>
      <c r="CM89" s="18"/>
      <c r="CN89" s="18"/>
      <c r="CO89" s="18"/>
      <c r="CP89" s="18"/>
      <c r="CQ89" s="18"/>
      <c r="CR89" s="18"/>
      <c r="CS89" s="18"/>
      <c r="CT89" s="18"/>
      <c r="CU89" s="18"/>
      <c r="CV89" s="18"/>
      <c r="CW89" s="18"/>
      <c r="CX89" s="18"/>
      <c r="CY89" s="18"/>
      <c r="CZ89" s="18"/>
      <c r="DA89" s="18"/>
      <c r="DB89" s="18"/>
      <c r="DC89" s="18"/>
      <c r="DD89" s="18"/>
      <c r="DE89" s="18"/>
      <c r="DF89" s="18"/>
      <c r="DG89" s="18"/>
      <c r="DH89" s="18"/>
      <c r="DI89" s="18"/>
      <c r="DJ89" s="18"/>
      <c r="DK89" s="18"/>
      <c r="DL89" s="18"/>
      <c r="DM89" s="18"/>
      <c r="DN89" s="18"/>
      <c r="DO89" s="18"/>
      <c r="DP89" s="18"/>
      <c r="DQ89" s="18"/>
      <c r="DR89" s="18"/>
      <c r="DS89" s="18"/>
      <c r="DT89" s="18"/>
      <c r="DU89" s="18"/>
      <c r="DV89" s="18">
        <v>0</v>
      </c>
      <c r="DW89" s="18"/>
      <c r="DX89" s="18"/>
      <c r="DY89" s="18"/>
      <c r="DZ89" s="18">
        <v>0</v>
      </c>
      <c r="EA89" s="18"/>
      <c r="EB89" s="18"/>
      <c r="EC89" s="18"/>
      <c r="ED89" s="18"/>
      <c r="EE89" s="18">
        <v>0</v>
      </c>
      <c r="EF89" s="18"/>
      <c r="EG89" s="18">
        <v>0</v>
      </c>
      <c r="EH89" s="18" t="s">
        <v>614</v>
      </c>
      <c r="EI89" s="18" cm="1">
        <f t="array" ref="EI89">IF(SUMPRODUCT(--(DO89:DS89&lt;&gt;""))=0, 0,1)</f>
        <v>0</v>
      </c>
      <c r="EJ89" s="18" cm="1">
        <f t="array" ref="EJ89">IF(SUMPRODUCT(--(DT89:EG89&lt;&gt;""))=0, 0,1)</f>
        <v>1</v>
      </c>
      <c r="EK89" s="18" cm="1">
        <f t="array" ref="EK89">IF(SUMPRODUCT(--(EC89:EG89&lt;&gt;""))=0, 0,1)</f>
        <v>1</v>
      </c>
      <c r="EL89" s="18" cm="1">
        <f t="array" ref="EL89">IF(SUMPRODUCT(--(EE89:EG89&lt;&gt;""))=0, 0,1)</f>
        <v>1</v>
      </c>
      <c r="EM89" s="18">
        <f t="shared" si="61"/>
        <v>0</v>
      </c>
      <c r="EN89" s="18" t="str">
        <f t="shared" si="62"/>
        <v>NA</v>
      </c>
      <c r="EO89" s="18">
        <f t="shared" si="63"/>
        <v>0</v>
      </c>
      <c r="EP89" s="18">
        <f t="shared" si="64"/>
        <v>0</v>
      </c>
      <c r="EQ89" s="18">
        <f t="shared" si="65"/>
        <v>0</v>
      </c>
      <c r="ER89" s="58" t="s">
        <v>2080</v>
      </c>
      <c r="ES89" s="59">
        <v>43804</v>
      </c>
      <c r="ET89" s="18" t="s">
        <v>602</v>
      </c>
      <c r="EU89" s="18" t="s">
        <v>590</v>
      </c>
    </row>
    <row r="90" spans="1:151" ht="15.75" customHeight="1" x14ac:dyDescent="0.2">
      <c r="A90" s="5" t="s">
        <v>272</v>
      </c>
      <c r="B90" s="24" t="s">
        <v>589</v>
      </c>
      <c r="C90" s="26">
        <v>1</v>
      </c>
      <c r="D90" s="18" t="s">
        <v>591</v>
      </c>
      <c r="E90" s="18" t="s">
        <v>616</v>
      </c>
      <c r="F90" s="18" t="s">
        <v>553</v>
      </c>
      <c r="G90" s="18" t="s">
        <v>582</v>
      </c>
      <c r="H90" s="18" t="s">
        <v>583</v>
      </c>
      <c r="I90" s="18" t="s">
        <v>584</v>
      </c>
      <c r="J90" s="18" t="s">
        <v>363</v>
      </c>
      <c r="K90" s="18" t="s">
        <v>363</v>
      </c>
      <c r="L90" s="18" t="s">
        <v>363</v>
      </c>
      <c r="M90" s="18" t="s">
        <v>253</v>
      </c>
      <c r="N90" s="56">
        <v>74</v>
      </c>
      <c r="O90" s="18" t="s">
        <v>551</v>
      </c>
      <c r="P90" s="18" t="s">
        <v>466</v>
      </c>
      <c r="Q90" s="18" t="s">
        <v>254</v>
      </c>
      <c r="R90" s="24" t="s">
        <v>257</v>
      </c>
      <c r="S90" s="24" t="s">
        <v>257</v>
      </c>
      <c r="T90" s="26" t="s">
        <v>593</v>
      </c>
      <c r="U90" s="26" t="s">
        <v>257</v>
      </c>
      <c r="V90" s="26" t="s">
        <v>257</v>
      </c>
      <c r="W90" s="26" t="s">
        <v>257</v>
      </c>
      <c r="X90" s="18" t="s">
        <v>604</v>
      </c>
      <c r="Y90" s="18">
        <v>235</v>
      </c>
      <c r="Z90" s="18" t="s">
        <v>474</v>
      </c>
      <c r="AA90" s="56">
        <v>235</v>
      </c>
      <c r="AB90" s="57" t="s">
        <v>257</v>
      </c>
      <c r="AC90" s="18" t="s">
        <v>479</v>
      </c>
      <c r="AD90" s="18" t="s">
        <v>595</v>
      </c>
      <c r="AE90" s="18" t="s">
        <v>595</v>
      </c>
      <c r="AF90" s="18" t="s">
        <v>595</v>
      </c>
      <c r="AG90" s="18" t="s">
        <v>595</v>
      </c>
      <c r="AH90" s="18" t="s">
        <v>257</v>
      </c>
      <c r="AI90" s="18">
        <v>2</v>
      </c>
      <c r="AJ90" s="18" t="s">
        <v>596</v>
      </c>
      <c r="AK90" s="18">
        <v>2</v>
      </c>
      <c r="AL90" s="18" t="s">
        <v>597</v>
      </c>
      <c r="AM90" s="18"/>
      <c r="AN90" s="57"/>
      <c r="AO90" s="57"/>
      <c r="AP90" s="65"/>
      <c r="AQ90" s="57"/>
      <c r="AR90" s="57"/>
      <c r="AS90" s="57"/>
      <c r="AT90" s="57"/>
      <c r="AU90" s="57"/>
      <c r="AV90" s="66"/>
      <c r="AW90" s="26"/>
      <c r="AX90" s="18"/>
      <c r="AY90" s="18"/>
      <c r="AZ90" s="5"/>
      <c r="BA90" s="5"/>
      <c r="BB90" s="18"/>
      <c r="BC90" s="18" t="s">
        <v>268</v>
      </c>
      <c r="BD90" s="18">
        <v>90</v>
      </c>
      <c r="BE90" s="18" t="s">
        <v>611</v>
      </c>
      <c r="BF90" s="18" t="s">
        <v>612</v>
      </c>
      <c r="BG90" s="56">
        <v>9</v>
      </c>
      <c r="BH90" s="57" t="s">
        <v>561</v>
      </c>
      <c r="BI90" s="18" t="s">
        <v>595</v>
      </c>
      <c r="BJ90" s="18" t="s">
        <v>595</v>
      </c>
      <c r="BK90" s="18" t="s">
        <v>595</v>
      </c>
      <c r="BL90" s="18" t="s">
        <v>595</v>
      </c>
      <c r="BM90" s="18" t="s">
        <v>595</v>
      </c>
      <c r="BN90" s="18">
        <v>58</v>
      </c>
      <c r="BO90" s="18" t="s">
        <v>596</v>
      </c>
      <c r="BP90" s="18" t="s">
        <v>257</v>
      </c>
      <c r="BQ90" s="18" t="s">
        <v>257</v>
      </c>
      <c r="BR90" s="18" t="s">
        <v>613</v>
      </c>
      <c r="BS90" s="18"/>
      <c r="BT90" s="18"/>
      <c r="BU90" s="18"/>
      <c r="BV90" s="18"/>
      <c r="BW90" s="18"/>
      <c r="BX90" s="18"/>
      <c r="BY90" s="18"/>
      <c r="BZ90" s="18"/>
      <c r="CA90" s="18"/>
      <c r="CB90" s="18"/>
      <c r="CC90" s="18"/>
      <c r="CD90" s="18"/>
      <c r="CE90" s="18"/>
      <c r="CF90" s="18"/>
      <c r="CG90" s="18"/>
      <c r="CH90" s="18"/>
      <c r="CI90" s="18"/>
      <c r="CJ90" s="18"/>
      <c r="CK90" s="18"/>
      <c r="CL90" s="18"/>
      <c r="CM90" s="18"/>
      <c r="CN90" s="18"/>
      <c r="CO90" s="18"/>
      <c r="CP90" s="18"/>
      <c r="CQ90" s="18"/>
      <c r="CR90" s="18"/>
      <c r="CS90" s="18"/>
      <c r="CT90" s="18"/>
      <c r="CU90" s="18"/>
      <c r="CV90" s="18"/>
      <c r="CW90" s="18"/>
      <c r="CX90" s="18"/>
      <c r="CY90" s="18"/>
      <c r="CZ90" s="18"/>
      <c r="DA90" s="18"/>
      <c r="DB90" s="18"/>
      <c r="DC90" s="18"/>
      <c r="DD90" s="18"/>
      <c r="DE90" s="18"/>
      <c r="DF90" s="18"/>
      <c r="DG90" s="18"/>
      <c r="DH90" s="18"/>
      <c r="DI90" s="18"/>
      <c r="DJ90" s="18"/>
      <c r="DK90" s="18"/>
      <c r="DL90" s="18"/>
      <c r="DM90" s="18"/>
      <c r="DN90" s="18"/>
      <c r="DO90" s="18"/>
      <c r="DP90" s="18"/>
      <c r="DQ90" s="18"/>
      <c r="DR90" s="18"/>
      <c r="DS90" s="18"/>
      <c r="DT90" s="18"/>
      <c r="DU90" s="18"/>
      <c r="DV90" s="18">
        <v>0</v>
      </c>
      <c r="DW90" s="18"/>
      <c r="DX90" s="18"/>
      <c r="DY90" s="18"/>
      <c r="DZ90" s="18">
        <v>0</v>
      </c>
      <c r="EA90" s="18"/>
      <c r="EB90" s="18"/>
      <c r="EC90" s="18"/>
      <c r="ED90" s="18"/>
      <c r="EE90" s="18">
        <v>0</v>
      </c>
      <c r="EF90" s="18"/>
      <c r="EG90" s="18">
        <v>0</v>
      </c>
      <c r="EH90" s="18" t="s">
        <v>614</v>
      </c>
      <c r="EI90" s="18" cm="1">
        <f t="array" ref="EI90">IF(SUMPRODUCT(--(DO90:DS90&lt;&gt;""))=0, 0,1)</f>
        <v>0</v>
      </c>
      <c r="EJ90" s="18" cm="1">
        <f t="array" ref="EJ90">IF(SUMPRODUCT(--(DT90:EG90&lt;&gt;""))=0, 0,1)</f>
        <v>1</v>
      </c>
      <c r="EK90" s="18" cm="1">
        <f t="array" ref="EK90">IF(SUMPRODUCT(--(EC90:EG90&lt;&gt;""))=0, 0,1)</f>
        <v>1</v>
      </c>
      <c r="EL90" s="18" cm="1">
        <f t="array" ref="EL90">IF(SUMPRODUCT(--(EE90:EG90&lt;&gt;""))=0, 0,1)</f>
        <v>1</v>
      </c>
      <c r="EM90" s="18">
        <f t="shared" si="61"/>
        <v>0</v>
      </c>
      <c r="EN90" s="18" t="str">
        <f t="shared" si="62"/>
        <v>NA</v>
      </c>
      <c r="EO90" s="18">
        <f t="shared" si="63"/>
        <v>0</v>
      </c>
      <c r="EP90" s="18">
        <f t="shared" si="64"/>
        <v>0</v>
      </c>
      <c r="EQ90" s="18">
        <f t="shared" si="65"/>
        <v>0</v>
      </c>
      <c r="ER90" s="58" t="s">
        <v>2080</v>
      </c>
      <c r="ES90" s="59">
        <v>43804</v>
      </c>
      <c r="ET90" s="18" t="s">
        <v>602</v>
      </c>
      <c r="EU90" s="18" t="s">
        <v>590</v>
      </c>
    </row>
    <row r="91" spans="1:151" ht="15.75" customHeight="1" x14ac:dyDescent="0.2">
      <c r="A91" s="5" t="s">
        <v>272</v>
      </c>
      <c r="B91" s="24" t="s">
        <v>589</v>
      </c>
      <c r="C91" s="26">
        <v>1</v>
      </c>
      <c r="D91" s="18" t="s">
        <v>603</v>
      </c>
      <c r="E91" s="18" t="s">
        <v>605</v>
      </c>
      <c r="F91" s="18" t="s">
        <v>553</v>
      </c>
      <c r="G91" s="18" t="s">
        <v>582</v>
      </c>
      <c r="H91" s="18" t="s">
        <v>583</v>
      </c>
      <c r="I91" s="18" t="s">
        <v>584</v>
      </c>
      <c r="J91" s="18" t="s">
        <v>363</v>
      </c>
      <c r="K91" s="18" t="s">
        <v>363</v>
      </c>
      <c r="L91" s="18" t="s">
        <v>363</v>
      </c>
      <c r="M91" s="18" t="s">
        <v>253</v>
      </c>
      <c r="N91" s="56">
        <v>74</v>
      </c>
      <c r="O91" s="18" t="s">
        <v>551</v>
      </c>
      <c r="P91" s="18" t="s">
        <v>466</v>
      </c>
      <c r="Q91" s="18" t="s">
        <v>254</v>
      </c>
      <c r="R91" s="24" t="s">
        <v>257</v>
      </c>
      <c r="S91" s="24" t="s">
        <v>257</v>
      </c>
      <c r="T91" s="26" t="s">
        <v>593</v>
      </c>
      <c r="U91" s="26" t="s">
        <v>257</v>
      </c>
      <c r="V91" s="26" t="s">
        <v>257</v>
      </c>
      <c r="W91" s="26" t="s">
        <v>257</v>
      </c>
      <c r="X91" s="18" t="s">
        <v>594</v>
      </c>
      <c r="Y91" s="18">
        <v>235</v>
      </c>
      <c r="Z91" s="18" t="s">
        <v>474</v>
      </c>
      <c r="AA91" s="56">
        <v>235</v>
      </c>
      <c r="AB91" s="57" t="s">
        <v>257</v>
      </c>
      <c r="AC91" s="18" t="s">
        <v>479</v>
      </c>
      <c r="AD91" s="18" t="s">
        <v>595</v>
      </c>
      <c r="AE91" s="18" t="s">
        <v>595</v>
      </c>
      <c r="AF91" s="18" t="s">
        <v>595</v>
      </c>
      <c r="AG91" s="18" t="s">
        <v>595</v>
      </c>
      <c r="AH91" s="18" t="s">
        <v>257</v>
      </c>
      <c r="AI91" s="18">
        <v>2</v>
      </c>
      <c r="AJ91" s="18" t="s">
        <v>596</v>
      </c>
      <c r="AK91" s="18">
        <v>2</v>
      </c>
      <c r="AL91" s="18" t="s">
        <v>597</v>
      </c>
      <c r="AM91" s="18" t="s">
        <v>598</v>
      </c>
      <c r="AN91" s="57">
        <v>1.9</v>
      </c>
      <c r="AO91" s="57" t="s">
        <v>599</v>
      </c>
      <c r="AP91" s="65" t="s">
        <v>479</v>
      </c>
      <c r="AQ91" s="56">
        <v>9</v>
      </c>
      <c r="AR91" s="57" t="s">
        <v>561</v>
      </c>
      <c r="AS91" s="57">
        <f>AN91-AU91</f>
        <v>1.0999999999999996</v>
      </c>
      <c r="AT91" s="57">
        <v>2.7</v>
      </c>
      <c r="AU91" s="57">
        <f>AV91</f>
        <v>0.80000000000000027</v>
      </c>
      <c r="AV91" s="66">
        <f>AT91-AN91</f>
        <v>0.80000000000000027</v>
      </c>
      <c r="AW91" s="26" t="s">
        <v>557</v>
      </c>
      <c r="AX91" s="18">
        <v>2</v>
      </c>
      <c r="AY91" s="18" t="s">
        <v>596</v>
      </c>
      <c r="AZ91" s="5" t="s">
        <v>257</v>
      </c>
      <c r="BA91" s="5" t="s">
        <v>257</v>
      </c>
      <c r="BB91" s="18" t="s">
        <v>600</v>
      </c>
      <c r="BC91" s="18" t="s">
        <v>268</v>
      </c>
      <c r="BD91" s="18">
        <v>70</v>
      </c>
      <c r="BE91" s="18" t="s">
        <v>611</v>
      </c>
      <c r="BF91" s="18" t="s">
        <v>612</v>
      </c>
      <c r="BG91" s="56">
        <v>9</v>
      </c>
      <c r="BH91" s="57" t="s">
        <v>561</v>
      </c>
      <c r="BI91" s="18" t="s">
        <v>595</v>
      </c>
      <c r="BJ91" s="18" t="s">
        <v>595</v>
      </c>
      <c r="BK91" s="18" t="s">
        <v>595</v>
      </c>
      <c r="BL91" s="18" t="s">
        <v>595</v>
      </c>
      <c r="BM91" s="18" t="s">
        <v>595</v>
      </c>
      <c r="BN91" s="18">
        <v>2</v>
      </c>
      <c r="BO91" s="18" t="s">
        <v>596</v>
      </c>
      <c r="BP91" s="18" t="s">
        <v>257</v>
      </c>
      <c r="BQ91" s="18" t="s">
        <v>257</v>
      </c>
      <c r="BR91" s="18" t="s">
        <v>613</v>
      </c>
      <c r="BS91" s="18"/>
      <c r="BT91" s="18"/>
      <c r="BU91" s="18"/>
      <c r="BV91" s="18"/>
      <c r="BW91" s="18"/>
      <c r="BX91" s="18"/>
      <c r="BY91" s="18"/>
      <c r="BZ91" s="18"/>
      <c r="CA91" s="18"/>
      <c r="CB91" s="18"/>
      <c r="CC91" s="18"/>
      <c r="CD91" s="18"/>
      <c r="CE91" s="18"/>
      <c r="CF91" s="18"/>
      <c r="CG91" s="18"/>
      <c r="CH91" s="18"/>
      <c r="CI91" s="18"/>
      <c r="CJ91" s="18"/>
      <c r="CK91" s="18"/>
      <c r="CL91" s="18"/>
      <c r="CM91" s="18"/>
      <c r="CN91" s="18"/>
      <c r="CO91" s="18"/>
      <c r="CP91" s="18"/>
      <c r="CQ91" s="18"/>
      <c r="CR91" s="18"/>
      <c r="CS91" s="18"/>
      <c r="CT91" s="18"/>
      <c r="CU91" s="18"/>
      <c r="CV91" s="18"/>
      <c r="CW91" s="18"/>
      <c r="CX91" s="18"/>
      <c r="CY91" s="18"/>
      <c r="CZ91" s="18"/>
      <c r="DA91" s="18"/>
      <c r="DB91" s="18"/>
      <c r="DC91" s="18"/>
      <c r="DD91" s="18"/>
      <c r="DE91" s="18"/>
      <c r="DF91" s="18"/>
      <c r="DG91" s="18"/>
      <c r="DH91" s="18"/>
      <c r="DI91" s="18"/>
      <c r="DJ91" s="18"/>
      <c r="DK91" s="18"/>
      <c r="DL91" s="18"/>
      <c r="DM91" s="18"/>
      <c r="DN91" s="18"/>
      <c r="DO91" s="18"/>
      <c r="DP91" s="18"/>
      <c r="DQ91" s="18"/>
      <c r="DR91" s="18"/>
      <c r="DS91" s="18"/>
      <c r="DT91" s="18"/>
      <c r="DU91" s="18"/>
      <c r="DV91" s="18">
        <v>1</v>
      </c>
      <c r="DW91" s="18"/>
      <c r="DX91" s="18"/>
      <c r="DY91" s="18"/>
      <c r="DZ91" s="18">
        <v>0</v>
      </c>
      <c r="EA91" s="18"/>
      <c r="EB91" s="18"/>
      <c r="EC91" s="18"/>
      <c r="ED91" s="18"/>
      <c r="EE91" s="18">
        <v>0</v>
      </c>
      <c r="EF91" s="18"/>
      <c r="EG91" s="18">
        <v>0</v>
      </c>
      <c r="EH91" s="18" t="s">
        <v>614</v>
      </c>
      <c r="EI91" s="18" cm="1">
        <f t="array" ref="EI91">IF(SUMPRODUCT(--(DO91:DS91&lt;&gt;""))=0, 0,1)</f>
        <v>0</v>
      </c>
      <c r="EJ91" s="18" cm="1">
        <f t="array" ref="EJ91">IF(SUMPRODUCT(--(DT91:EG91&lt;&gt;""))=0, 0,1)</f>
        <v>1</v>
      </c>
      <c r="EK91" s="18" cm="1">
        <f t="array" ref="EK91">IF(SUMPRODUCT(--(EC91:EG91&lt;&gt;""))=0, 0,1)</f>
        <v>1</v>
      </c>
      <c r="EL91" s="18" cm="1">
        <f t="array" ref="EL91">IF(SUMPRODUCT(--(EE91:EG91&lt;&gt;""))=0, 0,1)</f>
        <v>1</v>
      </c>
      <c r="EM91" s="18">
        <f t="shared" si="61"/>
        <v>1</v>
      </c>
      <c r="EN91" s="18" t="str">
        <f t="shared" si="62"/>
        <v>NA</v>
      </c>
      <c r="EO91" s="18">
        <f t="shared" si="63"/>
        <v>1</v>
      </c>
      <c r="EP91" s="18">
        <f t="shared" si="64"/>
        <v>0</v>
      </c>
      <c r="EQ91" s="18">
        <f t="shared" si="65"/>
        <v>0</v>
      </c>
      <c r="ER91" s="58" t="s">
        <v>2080</v>
      </c>
      <c r="ES91" s="59">
        <v>43804</v>
      </c>
      <c r="ET91" s="18" t="s">
        <v>602</v>
      </c>
      <c r="EU91" s="18" t="s">
        <v>590</v>
      </c>
    </row>
    <row r="92" spans="1:151" ht="15.75" customHeight="1" x14ac:dyDescent="0.2">
      <c r="A92" s="5" t="s">
        <v>272</v>
      </c>
      <c r="B92" s="24" t="s">
        <v>589</v>
      </c>
      <c r="C92" s="26">
        <v>1</v>
      </c>
      <c r="D92" s="18" t="s">
        <v>603</v>
      </c>
      <c r="E92" s="18" t="s">
        <v>616</v>
      </c>
      <c r="F92" s="18" t="s">
        <v>553</v>
      </c>
      <c r="G92" s="18" t="s">
        <v>582</v>
      </c>
      <c r="H92" s="18" t="s">
        <v>583</v>
      </c>
      <c r="I92" s="18" t="s">
        <v>584</v>
      </c>
      <c r="J92" s="18" t="s">
        <v>363</v>
      </c>
      <c r="K92" s="18" t="s">
        <v>363</v>
      </c>
      <c r="L92" s="18" t="s">
        <v>363</v>
      </c>
      <c r="M92" s="18" t="s">
        <v>253</v>
      </c>
      <c r="N92" s="56">
        <v>74</v>
      </c>
      <c r="O92" s="18" t="s">
        <v>551</v>
      </c>
      <c r="P92" s="18" t="s">
        <v>466</v>
      </c>
      <c r="Q92" s="18" t="s">
        <v>254</v>
      </c>
      <c r="R92" s="24" t="s">
        <v>257</v>
      </c>
      <c r="S92" s="24" t="s">
        <v>257</v>
      </c>
      <c r="T92" s="26" t="s">
        <v>593</v>
      </c>
      <c r="U92" s="26" t="s">
        <v>257</v>
      </c>
      <c r="V92" s="26" t="s">
        <v>257</v>
      </c>
      <c r="W92" s="26" t="s">
        <v>257</v>
      </c>
      <c r="X92" s="18" t="s">
        <v>604</v>
      </c>
      <c r="Y92" s="18">
        <v>235</v>
      </c>
      <c r="Z92" s="18" t="s">
        <v>474</v>
      </c>
      <c r="AA92" s="56">
        <v>235</v>
      </c>
      <c r="AB92" s="57" t="s">
        <v>257</v>
      </c>
      <c r="AC92" s="18" t="s">
        <v>479</v>
      </c>
      <c r="AD92" s="18" t="s">
        <v>595</v>
      </c>
      <c r="AE92" s="18" t="s">
        <v>595</v>
      </c>
      <c r="AF92" s="18" t="s">
        <v>595</v>
      </c>
      <c r="AG92" s="18" t="s">
        <v>595</v>
      </c>
      <c r="AH92" s="18" t="s">
        <v>257</v>
      </c>
      <c r="AI92" s="18">
        <v>2</v>
      </c>
      <c r="AJ92" s="18" t="s">
        <v>596</v>
      </c>
      <c r="AK92" s="18">
        <v>2</v>
      </c>
      <c r="AL92" s="18" t="s">
        <v>597</v>
      </c>
      <c r="AM92" s="18"/>
      <c r="AN92" s="57"/>
      <c r="AO92" s="57"/>
      <c r="AP92" s="65"/>
      <c r="AQ92" s="57"/>
      <c r="AR92" s="57"/>
      <c r="AS92" s="57"/>
      <c r="AT92" s="57"/>
      <c r="AU92" s="57"/>
      <c r="AV92" s="66"/>
      <c r="AW92" s="26"/>
      <c r="AX92" s="18"/>
      <c r="AY92" s="18"/>
      <c r="AZ92" s="5"/>
      <c r="BA92" s="5"/>
      <c r="BB92" s="18"/>
      <c r="BC92" s="18" t="s">
        <v>268</v>
      </c>
      <c r="BD92" s="18">
        <v>95</v>
      </c>
      <c r="BE92" s="18" t="s">
        <v>611</v>
      </c>
      <c r="BF92" s="18" t="s">
        <v>612</v>
      </c>
      <c r="BG92" s="56">
        <v>9</v>
      </c>
      <c r="BH92" s="57" t="s">
        <v>561</v>
      </c>
      <c r="BI92" s="18" t="s">
        <v>595</v>
      </c>
      <c r="BJ92" s="18" t="s">
        <v>595</v>
      </c>
      <c r="BK92" s="18" t="s">
        <v>595</v>
      </c>
      <c r="BL92" s="18" t="s">
        <v>595</v>
      </c>
      <c r="BM92" s="18" t="s">
        <v>595</v>
      </c>
      <c r="BN92" s="18">
        <v>56</v>
      </c>
      <c r="BO92" s="18" t="s">
        <v>596</v>
      </c>
      <c r="BP92" s="18" t="s">
        <v>257</v>
      </c>
      <c r="BQ92" s="18" t="s">
        <v>257</v>
      </c>
      <c r="BR92" s="18" t="s">
        <v>613</v>
      </c>
      <c r="BS92" s="18"/>
      <c r="BT92" s="18"/>
      <c r="BU92" s="18"/>
      <c r="BV92" s="18"/>
      <c r="BW92" s="18"/>
      <c r="BX92" s="18"/>
      <c r="BY92" s="18"/>
      <c r="BZ92" s="18"/>
      <c r="CA92" s="18"/>
      <c r="CB92" s="18"/>
      <c r="CC92" s="18"/>
      <c r="CD92" s="18"/>
      <c r="CE92" s="18"/>
      <c r="CF92" s="18"/>
      <c r="CG92" s="18"/>
      <c r="CH92" s="18"/>
      <c r="CI92" s="18"/>
      <c r="CJ92" s="18"/>
      <c r="CK92" s="18"/>
      <c r="CL92" s="18"/>
      <c r="CM92" s="18"/>
      <c r="CN92" s="18"/>
      <c r="CO92" s="18"/>
      <c r="CP92" s="18"/>
      <c r="CQ92" s="18"/>
      <c r="CR92" s="18"/>
      <c r="CS92" s="18"/>
      <c r="CT92" s="18"/>
      <c r="CU92" s="18"/>
      <c r="CV92" s="18"/>
      <c r="CW92" s="18"/>
      <c r="CX92" s="18"/>
      <c r="CY92" s="18"/>
      <c r="CZ92" s="18"/>
      <c r="DA92" s="18"/>
      <c r="DB92" s="18"/>
      <c r="DC92" s="18"/>
      <c r="DD92" s="18"/>
      <c r="DE92" s="18"/>
      <c r="DF92" s="18"/>
      <c r="DG92" s="18"/>
      <c r="DH92" s="18"/>
      <c r="DI92" s="18"/>
      <c r="DJ92" s="18"/>
      <c r="DK92" s="18"/>
      <c r="DL92" s="18"/>
      <c r="DM92" s="18"/>
      <c r="DN92" s="18"/>
      <c r="DO92" s="18"/>
      <c r="DP92" s="18"/>
      <c r="DQ92" s="18"/>
      <c r="DR92" s="18"/>
      <c r="DS92" s="18"/>
      <c r="DT92" s="18"/>
      <c r="DU92" s="18"/>
      <c r="DV92" s="18">
        <v>0</v>
      </c>
      <c r="DW92" s="18"/>
      <c r="DX92" s="18"/>
      <c r="DY92" s="18"/>
      <c r="DZ92" s="18">
        <v>0</v>
      </c>
      <c r="EA92" s="18"/>
      <c r="EB92" s="18"/>
      <c r="EC92" s="18"/>
      <c r="ED92" s="18"/>
      <c r="EE92" s="18">
        <v>0</v>
      </c>
      <c r="EF92" s="18"/>
      <c r="EG92" s="18">
        <v>0</v>
      </c>
      <c r="EH92" s="18" t="s">
        <v>614</v>
      </c>
      <c r="EI92" s="18" cm="1">
        <f t="array" ref="EI92">IF(SUMPRODUCT(--(DO92:DS92&lt;&gt;""))=0, 0,1)</f>
        <v>0</v>
      </c>
      <c r="EJ92" s="18" cm="1">
        <f t="array" ref="EJ92">IF(SUMPRODUCT(--(DT92:EG92&lt;&gt;""))=0, 0,1)</f>
        <v>1</v>
      </c>
      <c r="EK92" s="18" cm="1">
        <f t="array" ref="EK92">IF(SUMPRODUCT(--(EC92:EG92&lt;&gt;""))=0, 0,1)</f>
        <v>1</v>
      </c>
      <c r="EL92" s="18" cm="1">
        <f t="array" ref="EL92">IF(SUMPRODUCT(--(EE92:EG92&lt;&gt;""))=0, 0,1)</f>
        <v>1</v>
      </c>
      <c r="EM92" s="18">
        <f t="shared" si="61"/>
        <v>0</v>
      </c>
      <c r="EN92" s="18" t="str">
        <f t="shared" si="62"/>
        <v>NA</v>
      </c>
      <c r="EO92" s="18">
        <f t="shared" si="63"/>
        <v>0</v>
      </c>
      <c r="EP92" s="18">
        <f t="shared" si="64"/>
        <v>0</v>
      </c>
      <c r="EQ92" s="18">
        <f t="shared" si="65"/>
        <v>0</v>
      </c>
      <c r="ER92" s="58" t="s">
        <v>2080</v>
      </c>
      <c r="ES92" s="59">
        <v>43804</v>
      </c>
      <c r="ET92" s="18" t="s">
        <v>602</v>
      </c>
      <c r="EU92" s="18" t="s">
        <v>590</v>
      </c>
    </row>
    <row r="93" spans="1:151" ht="15.75" customHeight="1" x14ac:dyDescent="0.2">
      <c r="A93" s="5" t="s">
        <v>272</v>
      </c>
      <c r="B93" s="24" t="s">
        <v>589</v>
      </c>
      <c r="C93" s="26">
        <v>1</v>
      </c>
      <c r="D93" s="18" t="s">
        <v>591</v>
      </c>
      <c r="E93" s="18" t="s">
        <v>606</v>
      </c>
      <c r="F93" s="18" t="s">
        <v>553</v>
      </c>
      <c r="G93" s="18" t="s">
        <v>582</v>
      </c>
      <c r="H93" s="18" t="s">
        <v>583</v>
      </c>
      <c r="I93" s="18" t="s">
        <v>584</v>
      </c>
      <c r="J93" s="18" t="s">
        <v>363</v>
      </c>
      <c r="K93" s="18" t="s">
        <v>363</v>
      </c>
      <c r="L93" s="18" t="s">
        <v>363</v>
      </c>
      <c r="M93" s="18" t="s">
        <v>253</v>
      </c>
      <c r="N93" s="56">
        <v>74</v>
      </c>
      <c r="O93" s="18" t="s">
        <v>551</v>
      </c>
      <c r="P93" s="18" t="s">
        <v>466</v>
      </c>
      <c r="Q93" s="18" t="s">
        <v>254</v>
      </c>
      <c r="R93" s="24" t="s">
        <v>257</v>
      </c>
      <c r="S93" s="24" t="s">
        <v>257</v>
      </c>
      <c r="T93" s="26" t="s">
        <v>593</v>
      </c>
      <c r="U93" s="26" t="s">
        <v>257</v>
      </c>
      <c r="V93" s="26" t="s">
        <v>257</v>
      </c>
      <c r="W93" s="26" t="s">
        <v>257</v>
      </c>
      <c r="X93" s="18" t="s">
        <v>594</v>
      </c>
      <c r="Y93" s="18">
        <v>235</v>
      </c>
      <c r="Z93" s="18" t="s">
        <v>474</v>
      </c>
      <c r="AA93" s="56">
        <v>235</v>
      </c>
      <c r="AB93" s="57" t="s">
        <v>257</v>
      </c>
      <c r="AC93" s="18" t="s">
        <v>479</v>
      </c>
      <c r="AD93" s="18" t="s">
        <v>595</v>
      </c>
      <c r="AE93" s="18" t="s">
        <v>595</v>
      </c>
      <c r="AF93" s="18" t="s">
        <v>595</v>
      </c>
      <c r="AG93" s="18" t="s">
        <v>595</v>
      </c>
      <c r="AH93" s="18" t="s">
        <v>257</v>
      </c>
      <c r="AI93" s="18">
        <v>4</v>
      </c>
      <c r="AJ93" s="18" t="s">
        <v>596</v>
      </c>
      <c r="AK93" s="18">
        <v>4</v>
      </c>
      <c r="AL93" s="18" t="s">
        <v>597</v>
      </c>
      <c r="AM93" s="18" t="s">
        <v>598</v>
      </c>
      <c r="AN93" s="57">
        <v>3.3</v>
      </c>
      <c r="AO93" s="57" t="s">
        <v>599</v>
      </c>
      <c r="AP93" s="65" t="s">
        <v>479</v>
      </c>
      <c r="AQ93" s="56">
        <v>9</v>
      </c>
      <c r="AR93" s="57" t="s">
        <v>561</v>
      </c>
      <c r="AS93" s="57">
        <f>AN93-AU93</f>
        <v>1.2999999999999998</v>
      </c>
      <c r="AT93" s="57">
        <v>5.3</v>
      </c>
      <c r="AU93" s="57">
        <f>AV93</f>
        <v>2</v>
      </c>
      <c r="AV93" s="66">
        <f>AT93-AN93</f>
        <v>2</v>
      </c>
      <c r="AW93" s="26" t="s">
        <v>557</v>
      </c>
      <c r="AX93" s="18">
        <v>4</v>
      </c>
      <c r="AY93" s="18" t="s">
        <v>596</v>
      </c>
      <c r="AZ93" s="5" t="s">
        <v>257</v>
      </c>
      <c r="BA93" s="5" t="s">
        <v>257</v>
      </c>
      <c r="BB93" s="18" t="s">
        <v>600</v>
      </c>
      <c r="BC93" s="18" t="s">
        <v>268</v>
      </c>
      <c r="BD93" s="18">
        <v>99</v>
      </c>
      <c r="BE93" s="18" t="s">
        <v>611</v>
      </c>
      <c r="BF93" s="18" t="s">
        <v>612</v>
      </c>
      <c r="BG93" s="56">
        <v>9</v>
      </c>
      <c r="BH93" s="57" t="s">
        <v>561</v>
      </c>
      <c r="BI93" s="18" t="s">
        <v>595</v>
      </c>
      <c r="BJ93" s="18" t="s">
        <v>595</v>
      </c>
      <c r="BK93" s="18" t="s">
        <v>595</v>
      </c>
      <c r="BL93" s="18" t="s">
        <v>595</v>
      </c>
      <c r="BM93" s="18" t="s">
        <v>595</v>
      </c>
      <c r="BN93" s="18">
        <v>4</v>
      </c>
      <c r="BO93" s="18" t="s">
        <v>596</v>
      </c>
      <c r="BP93" s="18" t="s">
        <v>257</v>
      </c>
      <c r="BQ93" s="18" t="s">
        <v>257</v>
      </c>
      <c r="BR93" s="18" t="s">
        <v>613</v>
      </c>
      <c r="BS93" s="18"/>
      <c r="BT93" s="18"/>
      <c r="BU93" s="18"/>
      <c r="BV93" s="18"/>
      <c r="BW93" s="18"/>
      <c r="BX93" s="18"/>
      <c r="BY93" s="18"/>
      <c r="BZ93" s="18"/>
      <c r="CA93" s="18"/>
      <c r="CB93" s="18"/>
      <c r="CC93" s="18"/>
      <c r="CD93" s="18"/>
      <c r="CE93" s="18"/>
      <c r="CF93" s="18"/>
      <c r="CG93" s="18"/>
      <c r="CH93" s="18"/>
      <c r="CI93" s="18"/>
      <c r="CJ93" s="18"/>
      <c r="CK93" s="18"/>
      <c r="CL93" s="18"/>
      <c r="CM93" s="18"/>
      <c r="CN93" s="18"/>
      <c r="CO93" s="18"/>
      <c r="CP93" s="18"/>
      <c r="CQ93" s="18"/>
      <c r="CR93" s="18"/>
      <c r="CS93" s="18"/>
      <c r="CT93" s="18"/>
      <c r="CU93" s="18"/>
      <c r="CV93" s="18"/>
      <c r="CW93" s="18"/>
      <c r="CX93" s="18"/>
      <c r="CY93" s="18"/>
      <c r="CZ93" s="18"/>
      <c r="DA93" s="18"/>
      <c r="DB93" s="18"/>
      <c r="DC93" s="18"/>
      <c r="DD93" s="18"/>
      <c r="DE93" s="18"/>
      <c r="DF93" s="18"/>
      <c r="DG93" s="18"/>
      <c r="DH93" s="18"/>
      <c r="DI93" s="18"/>
      <c r="DJ93" s="18"/>
      <c r="DK93" s="18"/>
      <c r="DL93" s="18"/>
      <c r="DM93" s="18"/>
      <c r="DN93" s="18"/>
      <c r="DO93" s="18"/>
      <c r="DP93" s="18"/>
      <c r="DQ93" s="18"/>
      <c r="DR93" s="18"/>
      <c r="DS93" s="18"/>
      <c r="DT93" s="18"/>
      <c r="DU93" s="18"/>
      <c r="DV93" s="18">
        <v>0</v>
      </c>
      <c r="DW93" s="18"/>
      <c r="DX93" s="18"/>
      <c r="DY93" s="18"/>
      <c r="DZ93" s="18">
        <v>0</v>
      </c>
      <c r="EA93" s="18"/>
      <c r="EB93" s="18"/>
      <c r="EC93" s="18"/>
      <c r="ED93" s="18"/>
      <c r="EE93" s="18">
        <v>0</v>
      </c>
      <c r="EF93" s="18"/>
      <c r="EG93" s="18">
        <v>0</v>
      </c>
      <c r="EH93" s="18" t="s">
        <v>614</v>
      </c>
      <c r="EI93" s="18" cm="1">
        <f t="array" ref="EI93">IF(SUMPRODUCT(--(DO93:DS93&lt;&gt;""))=0, 0,1)</f>
        <v>0</v>
      </c>
      <c r="EJ93" s="18" cm="1">
        <f t="array" ref="EJ93">IF(SUMPRODUCT(--(DT93:EG93&lt;&gt;""))=0, 0,1)</f>
        <v>1</v>
      </c>
      <c r="EK93" s="18" cm="1">
        <f t="array" ref="EK93">IF(SUMPRODUCT(--(EC93:EG93&lt;&gt;""))=0, 0,1)</f>
        <v>1</v>
      </c>
      <c r="EL93" s="18" cm="1">
        <f t="array" ref="EL93">IF(SUMPRODUCT(--(EE93:EG93&lt;&gt;""))=0, 0,1)</f>
        <v>1</v>
      </c>
      <c r="EM93" s="18">
        <f t="shared" si="61"/>
        <v>0</v>
      </c>
      <c r="EN93" s="18" t="str">
        <f t="shared" si="62"/>
        <v>NA</v>
      </c>
      <c r="EO93" s="18">
        <f t="shared" si="63"/>
        <v>0</v>
      </c>
      <c r="EP93" s="18">
        <f t="shared" si="64"/>
        <v>0</v>
      </c>
      <c r="EQ93" s="18">
        <f t="shared" si="65"/>
        <v>0</v>
      </c>
      <c r="ER93" s="58" t="s">
        <v>2080</v>
      </c>
      <c r="ES93" s="59">
        <v>43804</v>
      </c>
      <c r="ET93" s="18" t="s">
        <v>602</v>
      </c>
      <c r="EU93" s="18" t="s">
        <v>590</v>
      </c>
    </row>
    <row r="94" spans="1:151" ht="15.75" customHeight="1" x14ac:dyDescent="0.2">
      <c r="A94" s="5" t="s">
        <v>272</v>
      </c>
      <c r="B94" s="24" t="s">
        <v>589</v>
      </c>
      <c r="C94" s="26">
        <v>1</v>
      </c>
      <c r="D94" s="18" t="s">
        <v>591</v>
      </c>
      <c r="E94" s="18" t="s">
        <v>617</v>
      </c>
      <c r="F94" s="18" t="s">
        <v>553</v>
      </c>
      <c r="G94" s="18" t="s">
        <v>582</v>
      </c>
      <c r="H94" s="18" t="s">
        <v>583</v>
      </c>
      <c r="I94" s="18" t="s">
        <v>584</v>
      </c>
      <c r="J94" s="18" t="s">
        <v>363</v>
      </c>
      <c r="K94" s="18" t="s">
        <v>363</v>
      </c>
      <c r="L94" s="18" t="s">
        <v>363</v>
      </c>
      <c r="M94" s="18" t="s">
        <v>253</v>
      </c>
      <c r="N94" s="56">
        <v>74</v>
      </c>
      <c r="O94" s="18" t="s">
        <v>551</v>
      </c>
      <c r="P94" s="18" t="s">
        <v>466</v>
      </c>
      <c r="Q94" s="18" t="s">
        <v>254</v>
      </c>
      <c r="R94" s="24" t="s">
        <v>257</v>
      </c>
      <c r="S94" s="24" t="s">
        <v>257</v>
      </c>
      <c r="T94" s="26" t="s">
        <v>593</v>
      </c>
      <c r="U94" s="26" t="s">
        <v>257</v>
      </c>
      <c r="V94" s="26" t="s">
        <v>257</v>
      </c>
      <c r="W94" s="26" t="s">
        <v>257</v>
      </c>
      <c r="X94" s="18" t="s">
        <v>604</v>
      </c>
      <c r="Y94" s="18">
        <v>235</v>
      </c>
      <c r="Z94" s="18" t="s">
        <v>474</v>
      </c>
      <c r="AA94" s="56">
        <v>235</v>
      </c>
      <c r="AB94" s="57" t="s">
        <v>257</v>
      </c>
      <c r="AC94" s="18" t="s">
        <v>479</v>
      </c>
      <c r="AD94" s="18" t="s">
        <v>595</v>
      </c>
      <c r="AE94" s="18" t="s">
        <v>595</v>
      </c>
      <c r="AF94" s="18" t="s">
        <v>595</v>
      </c>
      <c r="AG94" s="18" t="s">
        <v>595</v>
      </c>
      <c r="AH94" s="18" t="s">
        <v>257</v>
      </c>
      <c r="AI94" s="18">
        <v>4</v>
      </c>
      <c r="AJ94" s="18" t="s">
        <v>596</v>
      </c>
      <c r="AK94" s="18">
        <v>4</v>
      </c>
      <c r="AL94" s="18" t="s">
        <v>597</v>
      </c>
      <c r="AM94" s="18"/>
      <c r="AN94" s="57"/>
      <c r="AO94" s="57"/>
      <c r="AP94" s="65"/>
      <c r="AQ94" s="57"/>
      <c r="AR94" s="57"/>
      <c r="AS94" s="57"/>
      <c r="AT94" s="57"/>
      <c r="AU94" s="57"/>
      <c r="AV94" s="66"/>
      <c r="AW94" s="26"/>
      <c r="AX94" s="18"/>
      <c r="AY94" s="18"/>
      <c r="AZ94" s="5"/>
      <c r="BA94" s="5"/>
      <c r="BB94" s="18"/>
      <c r="BC94" s="18" t="s">
        <v>268</v>
      </c>
      <c r="BD94" s="18">
        <v>81</v>
      </c>
      <c r="BE94" s="18" t="s">
        <v>611</v>
      </c>
      <c r="BF94" s="18" t="s">
        <v>612</v>
      </c>
      <c r="BG94" s="56">
        <v>9</v>
      </c>
      <c r="BH94" s="57" t="s">
        <v>561</v>
      </c>
      <c r="BI94" s="18" t="s">
        <v>595</v>
      </c>
      <c r="BJ94" s="18" t="s">
        <v>595</v>
      </c>
      <c r="BK94" s="18" t="s">
        <v>595</v>
      </c>
      <c r="BL94" s="18" t="s">
        <v>595</v>
      </c>
      <c r="BM94" s="18" t="s">
        <v>595</v>
      </c>
      <c r="BN94" s="18">
        <v>58</v>
      </c>
      <c r="BO94" s="18" t="s">
        <v>596</v>
      </c>
      <c r="BP94" s="18" t="s">
        <v>257</v>
      </c>
      <c r="BQ94" s="18" t="s">
        <v>257</v>
      </c>
      <c r="BR94" s="18" t="s">
        <v>613</v>
      </c>
      <c r="BS94" s="18"/>
      <c r="BT94" s="18"/>
      <c r="BU94" s="18"/>
      <c r="BV94" s="18"/>
      <c r="BW94" s="18"/>
      <c r="BX94" s="18"/>
      <c r="BY94" s="18"/>
      <c r="BZ94" s="18"/>
      <c r="CA94" s="18"/>
      <c r="CB94" s="18"/>
      <c r="CC94" s="18"/>
      <c r="CD94" s="18"/>
      <c r="CE94" s="18"/>
      <c r="CF94" s="18"/>
      <c r="CG94" s="18"/>
      <c r="CH94" s="18"/>
      <c r="CI94" s="18"/>
      <c r="CJ94" s="18"/>
      <c r="CK94" s="18"/>
      <c r="CL94" s="18"/>
      <c r="CM94" s="18"/>
      <c r="CN94" s="18"/>
      <c r="CO94" s="18"/>
      <c r="CP94" s="18"/>
      <c r="CQ94" s="18"/>
      <c r="CR94" s="18"/>
      <c r="CS94" s="18"/>
      <c r="CT94" s="18"/>
      <c r="CU94" s="18"/>
      <c r="CV94" s="18"/>
      <c r="CW94" s="18"/>
      <c r="CX94" s="18"/>
      <c r="CY94" s="18"/>
      <c r="CZ94" s="18"/>
      <c r="DA94" s="18"/>
      <c r="DB94" s="18"/>
      <c r="DC94" s="18"/>
      <c r="DD94" s="18"/>
      <c r="DE94" s="18"/>
      <c r="DF94" s="18"/>
      <c r="DG94" s="18"/>
      <c r="DH94" s="18"/>
      <c r="DI94" s="18"/>
      <c r="DJ94" s="18"/>
      <c r="DK94" s="18"/>
      <c r="DL94" s="18"/>
      <c r="DM94" s="18"/>
      <c r="DN94" s="18"/>
      <c r="DO94" s="18"/>
      <c r="DP94" s="18"/>
      <c r="DQ94" s="18"/>
      <c r="DR94" s="18"/>
      <c r="DS94" s="18"/>
      <c r="DT94" s="18"/>
      <c r="DU94" s="18"/>
      <c r="DV94" s="18">
        <v>1</v>
      </c>
      <c r="DW94" s="18"/>
      <c r="DX94" s="18"/>
      <c r="DY94" s="18"/>
      <c r="DZ94" s="18">
        <v>0</v>
      </c>
      <c r="EA94" s="18"/>
      <c r="EB94" s="18"/>
      <c r="EC94" s="18"/>
      <c r="ED94" s="18"/>
      <c r="EE94" s="18">
        <v>0</v>
      </c>
      <c r="EF94" s="18"/>
      <c r="EG94" s="18">
        <v>0</v>
      </c>
      <c r="EH94" s="18" t="s">
        <v>614</v>
      </c>
      <c r="EI94" s="18" cm="1">
        <f t="array" ref="EI94">IF(SUMPRODUCT(--(DO94:DS94&lt;&gt;""))=0, 0,1)</f>
        <v>0</v>
      </c>
      <c r="EJ94" s="18" cm="1">
        <f t="array" ref="EJ94">IF(SUMPRODUCT(--(DT94:EG94&lt;&gt;""))=0, 0,1)</f>
        <v>1</v>
      </c>
      <c r="EK94" s="18" cm="1">
        <f t="array" ref="EK94">IF(SUMPRODUCT(--(EC94:EG94&lt;&gt;""))=0, 0,1)</f>
        <v>1</v>
      </c>
      <c r="EL94" s="18" cm="1">
        <f t="array" ref="EL94">IF(SUMPRODUCT(--(EE94:EG94&lt;&gt;""))=0, 0,1)</f>
        <v>1</v>
      </c>
      <c r="EM94" s="18">
        <f t="shared" si="61"/>
        <v>1</v>
      </c>
      <c r="EN94" s="18" t="str">
        <f t="shared" si="62"/>
        <v>NA</v>
      </c>
      <c r="EO94" s="18">
        <f t="shared" si="63"/>
        <v>1</v>
      </c>
      <c r="EP94" s="18">
        <f t="shared" si="64"/>
        <v>0</v>
      </c>
      <c r="EQ94" s="18">
        <f t="shared" si="65"/>
        <v>0</v>
      </c>
      <c r="ER94" s="58" t="s">
        <v>2080</v>
      </c>
      <c r="ES94" s="59">
        <v>43804</v>
      </c>
      <c r="ET94" s="18" t="s">
        <v>602</v>
      </c>
      <c r="EU94" s="18" t="s">
        <v>590</v>
      </c>
    </row>
    <row r="95" spans="1:151" ht="15.75" customHeight="1" x14ac:dyDescent="0.2">
      <c r="A95" s="5" t="s">
        <v>272</v>
      </c>
      <c r="B95" s="24" t="s">
        <v>589</v>
      </c>
      <c r="C95" s="26">
        <v>1</v>
      </c>
      <c r="D95" s="18" t="s">
        <v>603</v>
      </c>
      <c r="E95" s="18" t="s">
        <v>606</v>
      </c>
      <c r="F95" s="18" t="s">
        <v>553</v>
      </c>
      <c r="G95" s="18" t="s">
        <v>582</v>
      </c>
      <c r="H95" s="18" t="s">
        <v>583</v>
      </c>
      <c r="I95" s="18" t="s">
        <v>584</v>
      </c>
      <c r="J95" s="18" t="s">
        <v>363</v>
      </c>
      <c r="K95" s="18" t="s">
        <v>363</v>
      </c>
      <c r="L95" s="18" t="s">
        <v>363</v>
      </c>
      <c r="M95" s="18" t="s">
        <v>253</v>
      </c>
      <c r="N95" s="56">
        <v>74</v>
      </c>
      <c r="O95" s="18" t="s">
        <v>551</v>
      </c>
      <c r="P95" s="18" t="s">
        <v>466</v>
      </c>
      <c r="Q95" s="18" t="s">
        <v>254</v>
      </c>
      <c r="R95" s="24" t="s">
        <v>257</v>
      </c>
      <c r="S95" s="24" t="s">
        <v>257</v>
      </c>
      <c r="T95" s="26" t="s">
        <v>593</v>
      </c>
      <c r="U95" s="26" t="s">
        <v>257</v>
      </c>
      <c r="V95" s="26" t="s">
        <v>257</v>
      </c>
      <c r="W95" s="26" t="s">
        <v>257</v>
      </c>
      <c r="X95" s="18" t="s">
        <v>594</v>
      </c>
      <c r="Y95" s="18">
        <v>235</v>
      </c>
      <c r="Z95" s="18" t="s">
        <v>474</v>
      </c>
      <c r="AA95" s="56">
        <v>235</v>
      </c>
      <c r="AB95" s="57" t="s">
        <v>257</v>
      </c>
      <c r="AC95" s="18" t="s">
        <v>479</v>
      </c>
      <c r="AD95" s="18" t="s">
        <v>595</v>
      </c>
      <c r="AE95" s="18" t="s">
        <v>595</v>
      </c>
      <c r="AF95" s="18" t="s">
        <v>595</v>
      </c>
      <c r="AG95" s="18" t="s">
        <v>595</v>
      </c>
      <c r="AH95" s="18" t="s">
        <v>257</v>
      </c>
      <c r="AI95" s="18">
        <v>4</v>
      </c>
      <c r="AJ95" s="18" t="s">
        <v>596</v>
      </c>
      <c r="AK95" s="18">
        <v>4</v>
      </c>
      <c r="AL95" s="18" t="s">
        <v>597</v>
      </c>
      <c r="AM95" s="18" t="s">
        <v>598</v>
      </c>
      <c r="AN95" s="57">
        <v>3.6</v>
      </c>
      <c r="AO95" s="57" t="s">
        <v>599</v>
      </c>
      <c r="AP95" s="65" t="s">
        <v>479</v>
      </c>
      <c r="AQ95" s="56">
        <v>9</v>
      </c>
      <c r="AR95" s="57" t="s">
        <v>561</v>
      </c>
      <c r="AS95" s="57">
        <f>AN95-AU95</f>
        <v>2.6000000000000005</v>
      </c>
      <c r="AT95" s="57">
        <v>4.5999999999999996</v>
      </c>
      <c r="AU95" s="57">
        <f>AV95</f>
        <v>0.99999999999999956</v>
      </c>
      <c r="AV95" s="66">
        <f>AT95-AN95</f>
        <v>0.99999999999999956</v>
      </c>
      <c r="AW95" s="26" t="s">
        <v>557</v>
      </c>
      <c r="AX95" s="18">
        <v>4</v>
      </c>
      <c r="AY95" s="18" t="s">
        <v>596</v>
      </c>
      <c r="AZ95" s="5" t="s">
        <v>257</v>
      </c>
      <c r="BA95" s="5" t="s">
        <v>257</v>
      </c>
      <c r="BB95" s="18" t="s">
        <v>600</v>
      </c>
      <c r="BC95" s="18" t="s">
        <v>268</v>
      </c>
      <c r="BD95" s="18">
        <v>95</v>
      </c>
      <c r="BE95" s="18" t="s">
        <v>611</v>
      </c>
      <c r="BF95" s="18" t="s">
        <v>612</v>
      </c>
      <c r="BG95" s="56">
        <v>9</v>
      </c>
      <c r="BH95" s="57" t="s">
        <v>561</v>
      </c>
      <c r="BI95" s="18" t="s">
        <v>595</v>
      </c>
      <c r="BJ95" s="18" t="s">
        <v>595</v>
      </c>
      <c r="BK95" s="18" t="s">
        <v>595</v>
      </c>
      <c r="BL95" s="18" t="s">
        <v>595</v>
      </c>
      <c r="BM95" s="18" t="s">
        <v>595</v>
      </c>
      <c r="BN95" s="18">
        <v>4</v>
      </c>
      <c r="BO95" s="18" t="s">
        <v>596</v>
      </c>
      <c r="BP95" s="18" t="s">
        <v>257</v>
      </c>
      <c r="BQ95" s="18" t="s">
        <v>257</v>
      </c>
      <c r="BR95" s="18" t="s">
        <v>613</v>
      </c>
      <c r="BS95" s="18"/>
      <c r="BT95" s="18"/>
      <c r="BU95" s="18"/>
      <c r="BV95" s="18"/>
      <c r="BW95" s="18"/>
      <c r="BX95" s="18"/>
      <c r="BY95" s="18"/>
      <c r="BZ95" s="18"/>
      <c r="CA95" s="18"/>
      <c r="CB95" s="18"/>
      <c r="CC95" s="18"/>
      <c r="CD95" s="18"/>
      <c r="CE95" s="18"/>
      <c r="CF95" s="18"/>
      <c r="CG95" s="18"/>
      <c r="CH95" s="18"/>
      <c r="CI95" s="18"/>
      <c r="CJ95" s="18"/>
      <c r="CK95" s="18"/>
      <c r="CL95" s="18"/>
      <c r="CM95" s="18"/>
      <c r="CN95" s="18"/>
      <c r="CO95" s="18"/>
      <c r="CP95" s="18"/>
      <c r="CQ95" s="18"/>
      <c r="CR95" s="18"/>
      <c r="CS95" s="18"/>
      <c r="CT95" s="18"/>
      <c r="CU95" s="18"/>
      <c r="CV95" s="18"/>
      <c r="CW95" s="18"/>
      <c r="CX95" s="18"/>
      <c r="CY95" s="18"/>
      <c r="CZ95" s="18"/>
      <c r="DA95" s="18"/>
      <c r="DB95" s="18"/>
      <c r="DC95" s="18"/>
      <c r="DD95" s="18"/>
      <c r="DE95" s="18"/>
      <c r="DF95" s="18"/>
      <c r="DG95" s="18"/>
      <c r="DH95" s="18"/>
      <c r="DI95" s="18"/>
      <c r="DJ95" s="18"/>
      <c r="DK95" s="18"/>
      <c r="DL95" s="18"/>
      <c r="DM95" s="18"/>
      <c r="DN95" s="18"/>
      <c r="DO95" s="18"/>
      <c r="DP95" s="18"/>
      <c r="DQ95" s="18"/>
      <c r="DR95" s="18"/>
      <c r="DS95" s="18"/>
      <c r="DT95" s="18"/>
      <c r="DU95" s="18"/>
      <c r="DV95" s="18">
        <v>0</v>
      </c>
      <c r="DW95" s="18"/>
      <c r="DX95" s="18"/>
      <c r="DY95" s="18"/>
      <c r="DZ95" s="18">
        <v>0</v>
      </c>
      <c r="EA95" s="18"/>
      <c r="EB95" s="18"/>
      <c r="EC95" s="18"/>
      <c r="ED95" s="18"/>
      <c r="EE95" s="18">
        <v>0</v>
      </c>
      <c r="EF95" s="18"/>
      <c r="EG95" s="18">
        <v>0</v>
      </c>
      <c r="EH95" s="18" t="s">
        <v>614</v>
      </c>
      <c r="EI95" s="18" cm="1">
        <f t="array" ref="EI95">IF(SUMPRODUCT(--(DO95:DS95&lt;&gt;""))=0, 0,1)</f>
        <v>0</v>
      </c>
      <c r="EJ95" s="18" cm="1">
        <f t="array" ref="EJ95">IF(SUMPRODUCT(--(DT95:EG95&lt;&gt;""))=0, 0,1)</f>
        <v>1</v>
      </c>
      <c r="EK95" s="18" cm="1">
        <f t="array" ref="EK95">IF(SUMPRODUCT(--(EC95:EG95&lt;&gt;""))=0, 0,1)</f>
        <v>1</v>
      </c>
      <c r="EL95" s="18" cm="1">
        <f t="array" ref="EL95">IF(SUMPRODUCT(--(EE95:EG95&lt;&gt;""))=0, 0,1)</f>
        <v>1</v>
      </c>
      <c r="EM95" s="18">
        <f t="shared" si="61"/>
        <v>0</v>
      </c>
      <c r="EN95" s="18" t="str">
        <f t="shared" si="62"/>
        <v>NA</v>
      </c>
      <c r="EO95" s="18">
        <f t="shared" si="63"/>
        <v>0</v>
      </c>
      <c r="EP95" s="18">
        <f t="shared" si="64"/>
        <v>0</v>
      </c>
      <c r="EQ95" s="18">
        <f t="shared" si="65"/>
        <v>0</v>
      </c>
      <c r="ER95" s="58" t="s">
        <v>2080</v>
      </c>
      <c r="ES95" s="59">
        <v>43804</v>
      </c>
      <c r="ET95" s="18" t="s">
        <v>602</v>
      </c>
      <c r="EU95" s="18" t="s">
        <v>590</v>
      </c>
    </row>
    <row r="96" spans="1:151" ht="15.75" customHeight="1" x14ac:dyDescent="0.2">
      <c r="A96" s="5" t="s">
        <v>272</v>
      </c>
      <c r="B96" s="24" t="s">
        <v>589</v>
      </c>
      <c r="C96" s="26">
        <v>1</v>
      </c>
      <c r="D96" s="18" t="s">
        <v>603</v>
      </c>
      <c r="E96" s="18" t="s">
        <v>617</v>
      </c>
      <c r="F96" s="18" t="s">
        <v>553</v>
      </c>
      <c r="G96" s="18" t="s">
        <v>582</v>
      </c>
      <c r="H96" s="18" t="s">
        <v>583</v>
      </c>
      <c r="I96" s="18" t="s">
        <v>584</v>
      </c>
      <c r="J96" s="18" t="s">
        <v>363</v>
      </c>
      <c r="K96" s="18" t="s">
        <v>363</v>
      </c>
      <c r="L96" s="18" t="s">
        <v>363</v>
      </c>
      <c r="M96" s="18" t="s">
        <v>253</v>
      </c>
      <c r="N96" s="56">
        <v>74</v>
      </c>
      <c r="O96" s="18" t="s">
        <v>551</v>
      </c>
      <c r="P96" s="18" t="s">
        <v>466</v>
      </c>
      <c r="Q96" s="18" t="s">
        <v>254</v>
      </c>
      <c r="R96" s="24" t="s">
        <v>257</v>
      </c>
      <c r="S96" s="24" t="s">
        <v>257</v>
      </c>
      <c r="T96" s="26" t="s">
        <v>593</v>
      </c>
      <c r="U96" s="26" t="s">
        <v>257</v>
      </c>
      <c r="V96" s="26" t="s">
        <v>257</v>
      </c>
      <c r="W96" s="26" t="s">
        <v>257</v>
      </c>
      <c r="X96" s="18" t="s">
        <v>604</v>
      </c>
      <c r="Y96" s="18">
        <v>235</v>
      </c>
      <c r="Z96" s="18" t="s">
        <v>474</v>
      </c>
      <c r="AA96" s="56">
        <v>235</v>
      </c>
      <c r="AB96" s="57" t="s">
        <v>257</v>
      </c>
      <c r="AC96" s="18" t="s">
        <v>479</v>
      </c>
      <c r="AD96" s="18" t="s">
        <v>595</v>
      </c>
      <c r="AE96" s="18" t="s">
        <v>595</v>
      </c>
      <c r="AF96" s="18" t="s">
        <v>595</v>
      </c>
      <c r="AG96" s="18" t="s">
        <v>595</v>
      </c>
      <c r="AH96" s="18" t="s">
        <v>257</v>
      </c>
      <c r="AI96" s="18">
        <v>4</v>
      </c>
      <c r="AJ96" s="18" t="s">
        <v>596</v>
      </c>
      <c r="AK96" s="18">
        <v>4</v>
      </c>
      <c r="AL96" s="18" t="s">
        <v>597</v>
      </c>
      <c r="AM96" s="18"/>
      <c r="AN96" s="57"/>
      <c r="AO96" s="57"/>
      <c r="AP96" s="65"/>
      <c r="AQ96" s="57"/>
      <c r="AR96" s="57"/>
      <c r="AS96" s="57"/>
      <c r="AT96" s="57"/>
      <c r="AU96" s="57"/>
      <c r="AV96" s="66"/>
      <c r="AW96" s="26"/>
      <c r="AX96" s="18"/>
      <c r="AY96" s="18"/>
      <c r="AZ96" s="5"/>
      <c r="BA96" s="5"/>
      <c r="BB96" s="18"/>
      <c r="BC96" s="18" t="s">
        <v>268</v>
      </c>
      <c r="BD96" s="18">
        <v>94</v>
      </c>
      <c r="BE96" s="18" t="s">
        <v>611</v>
      </c>
      <c r="BF96" s="18" t="s">
        <v>612</v>
      </c>
      <c r="BG96" s="56">
        <v>9</v>
      </c>
      <c r="BH96" s="57" t="s">
        <v>561</v>
      </c>
      <c r="BI96" s="18" t="s">
        <v>595</v>
      </c>
      <c r="BJ96" s="18" t="s">
        <v>595</v>
      </c>
      <c r="BK96" s="18" t="s">
        <v>595</v>
      </c>
      <c r="BL96" s="18" t="s">
        <v>595</v>
      </c>
      <c r="BM96" s="18" t="s">
        <v>595</v>
      </c>
      <c r="BN96" s="18">
        <v>56</v>
      </c>
      <c r="BO96" s="18" t="s">
        <v>596</v>
      </c>
      <c r="BP96" s="18" t="s">
        <v>257</v>
      </c>
      <c r="BQ96" s="18" t="s">
        <v>257</v>
      </c>
      <c r="BR96" s="18" t="s">
        <v>613</v>
      </c>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v>0</v>
      </c>
      <c r="DW96" s="18"/>
      <c r="DX96" s="18"/>
      <c r="DY96" s="18"/>
      <c r="DZ96" s="18">
        <v>0</v>
      </c>
      <c r="EA96" s="18"/>
      <c r="EB96" s="18"/>
      <c r="EC96" s="18"/>
      <c r="ED96" s="18"/>
      <c r="EE96" s="18">
        <v>0</v>
      </c>
      <c r="EF96" s="18"/>
      <c r="EG96" s="18">
        <v>0</v>
      </c>
      <c r="EH96" s="18" t="s">
        <v>614</v>
      </c>
      <c r="EI96" s="18" cm="1">
        <f t="array" ref="EI96">IF(SUMPRODUCT(--(DO96:DS96&lt;&gt;""))=0, 0,1)</f>
        <v>0</v>
      </c>
      <c r="EJ96" s="18" cm="1">
        <f t="array" ref="EJ96">IF(SUMPRODUCT(--(DT96:EG96&lt;&gt;""))=0, 0,1)</f>
        <v>1</v>
      </c>
      <c r="EK96" s="18" cm="1">
        <f t="array" ref="EK96">IF(SUMPRODUCT(--(EC96:EG96&lt;&gt;""))=0, 0,1)</f>
        <v>1</v>
      </c>
      <c r="EL96" s="18" cm="1">
        <f t="array" ref="EL96">IF(SUMPRODUCT(--(EE96:EG96&lt;&gt;""))=0, 0,1)</f>
        <v>1</v>
      </c>
      <c r="EM96" s="18">
        <f t="shared" si="61"/>
        <v>0</v>
      </c>
      <c r="EN96" s="18" t="str">
        <f t="shared" si="62"/>
        <v>NA</v>
      </c>
      <c r="EO96" s="18">
        <f t="shared" si="63"/>
        <v>0</v>
      </c>
      <c r="EP96" s="18">
        <f t="shared" si="64"/>
        <v>0</v>
      </c>
      <c r="EQ96" s="18">
        <f t="shared" si="65"/>
        <v>0</v>
      </c>
      <c r="ER96" s="58" t="s">
        <v>2080</v>
      </c>
      <c r="ES96" s="59">
        <v>43804</v>
      </c>
      <c r="ET96" s="18" t="s">
        <v>602</v>
      </c>
      <c r="EU96" s="18" t="s">
        <v>590</v>
      </c>
    </row>
    <row r="97" spans="1:151" ht="15.75" customHeight="1" x14ac:dyDescent="0.2">
      <c r="A97" s="5" t="s">
        <v>272</v>
      </c>
      <c r="B97" s="24" t="s">
        <v>589</v>
      </c>
      <c r="C97" s="26">
        <v>1</v>
      </c>
      <c r="D97" s="18" t="s">
        <v>591</v>
      </c>
      <c r="E97" s="18" t="s">
        <v>607</v>
      </c>
      <c r="F97" s="18" t="s">
        <v>553</v>
      </c>
      <c r="G97" s="18" t="s">
        <v>582</v>
      </c>
      <c r="H97" s="18" t="s">
        <v>583</v>
      </c>
      <c r="I97" s="18" t="s">
        <v>584</v>
      </c>
      <c r="J97" s="18" t="s">
        <v>363</v>
      </c>
      <c r="K97" s="18" t="s">
        <v>363</v>
      </c>
      <c r="L97" s="18" t="s">
        <v>363</v>
      </c>
      <c r="M97" s="18" t="s">
        <v>253</v>
      </c>
      <c r="N97" s="56">
        <v>74</v>
      </c>
      <c r="O97" s="18" t="s">
        <v>551</v>
      </c>
      <c r="P97" s="18" t="s">
        <v>466</v>
      </c>
      <c r="Q97" s="18" t="s">
        <v>254</v>
      </c>
      <c r="R97" s="24" t="s">
        <v>257</v>
      </c>
      <c r="S97" s="24" t="s">
        <v>257</v>
      </c>
      <c r="T97" s="26" t="s">
        <v>593</v>
      </c>
      <c r="U97" s="26" t="s">
        <v>257</v>
      </c>
      <c r="V97" s="26" t="s">
        <v>257</v>
      </c>
      <c r="W97" s="26" t="s">
        <v>257</v>
      </c>
      <c r="X97" s="18" t="s">
        <v>594</v>
      </c>
      <c r="Y97" s="18">
        <v>235</v>
      </c>
      <c r="Z97" s="18" t="s">
        <v>474</v>
      </c>
      <c r="AA97" s="56">
        <v>235</v>
      </c>
      <c r="AB97" s="57" t="s">
        <v>257</v>
      </c>
      <c r="AC97" s="18" t="s">
        <v>479</v>
      </c>
      <c r="AD97" s="18" t="s">
        <v>595</v>
      </c>
      <c r="AE97" s="18" t="s">
        <v>595</v>
      </c>
      <c r="AF97" s="18" t="s">
        <v>595</v>
      </c>
      <c r="AG97" s="18" t="s">
        <v>595</v>
      </c>
      <c r="AH97" s="18" t="s">
        <v>257</v>
      </c>
      <c r="AI97" s="18">
        <v>8</v>
      </c>
      <c r="AJ97" s="18" t="s">
        <v>596</v>
      </c>
      <c r="AK97" s="18">
        <v>8</v>
      </c>
      <c r="AL97" s="18" t="s">
        <v>597</v>
      </c>
      <c r="AM97" s="18" t="s">
        <v>598</v>
      </c>
      <c r="AN97" s="57">
        <v>2.6</v>
      </c>
      <c r="AO97" s="57" t="s">
        <v>599</v>
      </c>
      <c r="AP97" s="65" t="s">
        <v>479</v>
      </c>
      <c r="AQ97" s="56">
        <v>9</v>
      </c>
      <c r="AR97" s="57" t="s">
        <v>561</v>
      </c>
      <c r="AS97" s="57">
        <f>AN97-AU97</f>
        <v>1.7000000000000002</v>
      </c>
      <c r="AT97" s="57">
        <v>3.5</v>
      </c>
      <c r="AU97" s="57">
        <f>AV97</f>
        <v>0.89999999999999991</v>
      </c>
      <c r="AV97" s="66">
        <f>AT97-AN97</f>
        <v>0.89999999999999991</v>
      </c>
      <c r="AW97" s="26" t="s">
        <v>557</v>
      </c>
      <c r="AX97" s="18">
        <v>8</v>
      </c>
      <c r="AY97" s="18" t="s">
        <v>596</v>
      </c>
      <c r="AZ97" s="5" t="s">
        <v>257</v>
      </c>
      <c r="BA97" s="5" t="s">
        <v>257</v>
      </c>
      <c r="BB97" s="18" t="s">
        <v>600</v>
      </c>
      <c r="BC97" s="18" t="s">
        <v>268</v>
      </c>
      <c r="BD97" s="18">
        <v>97</v>
      </c>
      <c r="BE97" s="18" t="s">
        <v>611</v>
      </c>
      <c r="BF97" s="18" t="s">
        <v>612</v>
      </c>
      <c r="BG97" s="56">
        <v>9</v>
      </c>
      <c r="BH97" s="57" t="s">
        <v>561</v>
      </c>
      <c r="BI97" s="18" t="s">
        <v>595</v>
      </c>
      <c r="BJ97" s="18" t="s">
        <v>595</v>
      </c>
      <c r="BK97" s="18" t="s">
        <v>595</v>
      </c>
      <c r="BL97" s="18" t="s">
        <v>595</v>
      </c>
      <c r="BM97" s="18" t="s">
        <v>595</v>
      </c>
      <c r="BN97" s="18">
        <v>8</v>
      </c>
      <c r="BO97" s="18" t="s">
        <v>596</v>
      </c>
      <c r="BP97" s="18" t="s">
        <v>257</v>
      </c>
      <c r="BQ97" s="18" t="s">
        <v>257</v>
      </c>
      <c r="BR97" s="18" t="s">
        <v>613</v>
      </c>
      <c r="BS97" s="18"/>
      <c r="BT97" s="18"/>
      <c r="BU97" s="18"/>
      <c r="BV97" s="18"/>
      <c r="BW97" s="18"/>
      <c r="BX97" s="18"/>
      <c r="BY97" s="18"/>
      <c r="BZ97" s="18"/>
      <c r="CA97" s="18"/>
      <c r="CB97" s="18"/>
      <c r="CC97" s="18"/>
      <c r="CD97" s="18"/>
      <c r="CE97" s="18"/>
      <c r="CF97" s="18"/>
      <c r="CG97" s="18"/>
      <c r="CH97" s="18"/>
      <c r="CI97" s="18"/>
      <c r="CJ97" s="18"/>
      <c r="CK97" s="18"/>
      <c r="CL97" s="18"/>
      <c r="CM97" s="18"/>
      <c r="CN97" s="18"/>
      <c r="CO97" s="18"/>
      <c r="CP97" s="18"/>
      <c r="CQ97" s="18"/>
      <c r="CR97" s="18"/>
      <c r="CS97" s="18"/>
      <c r="CT97" s="18"/>
      <c r="CU97" s="18"/>
      <c r="CV97" s="18"/>
      <c r="CW97" s="18"/>
      <c r="CX97" s="18"/>
      <c r="CY97" s="18"/>
      <c r="CZ97" s="18"/>
      <c r="DA97" s="18"/>
      <c r="DB97" s="18"/>
      <c r="DC97" s="18"/>
      <c r="DD97" s="18"/>
      <c r="DE97" s="18"/>
      <c r="DF97" s="18"/>
      <c r="DG97" s="18"/>
      <c r="DH97" s="18"/>
      <c r="DI97" s="18"/>
      <c r="DJ97" s="18"/>
      <c r="DK97" s="18"/>
      <c r="DL97" s="18"/>
      <c r="DM97" s="18"/>
      <c r="DN97" s="18"/>
      <c r="DO97" s="18"/>
      <c r="DP97" s="18"/>
      <c r="DQ97" s="18"/>
      <c r="DR97" s="18"/>
      <c r="DS97" s="18"/>
      <c r="DT97" s="18"/>
      <c r="DU97" s="18"/>
      <c r="DV97" s="18">
        <v>0</v>
      </c>
      <c r="DW97" s="18"/>
      <c r="DX97" s="18"/>
      <c r="DY97" s="18"/>
      <c r="DZ97" s="18">
        <v>0</v>
      </c>
      <c r="EA97" s="18"/>
      <c r="EB97" s="18"/>
      <c r="EC97" s="18"/>
      <c r="ED97" s="18"/>
      <c r="EE97" s="18">
        <v>0</v>
      </c>
      <c r="EF97" s="18"/>
      <c r="EG97" s="18">
        <v>0</v>
      </c>
      <c r="EH97" s="18" t="s">
        <v>614</v>
      </c>
      <c r="EI97" s="18" cm="1">
        <f t="array" ref="EI97">IF(SUMPRODUCT(--(DO97:DS97&lt;&gt;""))=0, 0,1)</f>
        <v>0</v>
      </c>
      <c r="EJ97" s="18" cm="1">
        <f t="array" ref="EJ97">IF(SUMPRODUCT(--(DT97:EG97&lt;&gt;""))=0, 0,1)</f>
        <v>1</v>
      </c>
      <c r="EK97" s="18" cm="1">
        <f t="array" ref="EK97">IF(SUMPRODUCT(--(EC97:EG97&lt;&gt;""))=0, 0,1)</f>
        <v>1</v>
      </c>
      <c r="EL97" s="18" cm="1">
        <f t="array" ref="EL97">IF(SUMPRODUCT(--(EE97:EG97&lt;&gt;""))=0, 0,1)</f>
        <v>1</v>
      </c>
      <c r="EM97" s="18">
        <f t="shared" si="61"/>
        <v>0</v>
      </c>
      <c r="EN97" s="18" t="str">
        <f t="shared" si="62"/>
        <v>NA</v>
      </c>
      <c r="EO97" s="18">
        <f t="shared" si="63"/>
        <v>0</v>
      </c>
      <c r="EP97" s="18">
        <f t="shared" si="64"/>
        <v>0</v>
      </c>
      <c r="EQ97" s="18">
        <f t="shared" si="65"/>
        <v>0</v>
      </c>
      <c r="ER97" s="58" t="s">
        <v>2080</v>
      </c>
      <c r="ES97" s="59">
        <v>43804</v>
      </c>
      <c r="ET97" s="18" t="s">
        <v>602</v>
      </c>
      <c r="EU97" s="18" t="s">
        <v>590</v>
      </c>
    </row>
    <row r="98" spans="1:151" ht="15.75" customHeight="1" x14ac:dyDescent="0.2">
      <c r="A98" s="5" t="s">
        <v>272</v>
      </c>
      <c r="B98" s="24" t="s">
        <v>589</v>
      </c>
      <c r="C98" s="26">
        <v>1</v>
      </c>
      <c r="D98" s="18" t="s">
        <v>591</v>
      </c>
      <c r="E98" s="18" t="s">
        <v>618</v>
      </c>
      <c r="F98" s="18" t="s">
        <v>553</v>
      </c>
      <c r="G98" s="18" t="s">
        <v>582</v>
      </c>
      <c r="H98" s="18" t="s">
        <v>583</v>
      </c>
      <c r="I98" s="18" t="s">
        <v>584</v>
      </c>
      <c r="J98" s="18" t="s">
        <v>363</v>
      </c>
      <c r="K98" s="18" t="s">
        <v>363</v>
      </c>
      <c r="L98" s="18" t="s">
        <v>363</v>
      </c>
      <c r="M98" s="18" t="s">
        <v>253</v>
      </c>
      <c r="N98" s="56">
        <v>74</v>
      </c>
      <c r="O98" s="18" t="s">
        <v>551</v>
      </c>
      <c r="P98" s="18" t="s">
        <v>466</v>
      </c>
      <c r="Q98" s="18" t="s">
        <v>254</v>
      </c>
      <c r="R98" s="24" t="s">
        <v>257</v>
      </c>
      <c r="S98" s="24" t="s">
        <v>257</v>
      </c>
      <c r="T98" s="26" t="s">
        <v>593</v>
      </c>
      <c r="U98" s="26" t="s">
        <v>257</v>
      </c>
      <c r="V98" s="26" t="s">
        <v>257</v>
      </c>
      <c r="W98" s="26" t="s">
        <v>257</v>
      </c>
      <c r="X98" s="18" t="s">
        <v>604</v>
      </c>
      <c r="Y98" s="18">
        <v>235</v>
      </c>
      <c r="Z98" s="18" t="s">
        <v>474</v>
      </c>
      <c r="AA98" s="56">
        <v>235</v>
      </c>
      <c r="AB98" s="57" t="s">
        <v>257</v>
      </c>
      <c r="AC98" s="18" t="s">
        <v>479</v>
      </c>
      <c r="AD98" s="18" t="s">
        <v>595</v>
      </c>
      <c r="AE98" s="18" t="s">
        <v>595</v>
      </c>
      <c r="AF98" s="18" t="s">
        <v>595</v>
      </c>
      <c r="AG98" s="18" t="s">
        <v>595</v>
      </c>
      <c r="AH98" s="18" t="s">
        <v>257</v>
      </c>
      <c r="AI98" s="18">
        <v>8</v>
      </c>
      <c r="AJ98" s="18" t="s">
        <v>596</v>
      </c>
      <c r="AK98" s="18">
        <v>8</v>
      </c>
      <c r="AL98" s="18" t="s">
        <v>597</v>
      </c>
      <c r="AM98" s="18"/>
      <c r="AN98" s="57"/>
      <c r="AO98" s="57"/>
      <c r="AP98" s="65"/>
      <c r="AQ98" s="57"/>
      <c r="AR98" s="57"/>
      <c r="AS98" s="57"/>
      <c r="AT98" s="57"/>
      <c r="AU98" s="57"/>
      <c r="AV98" s="66"/>
      <c r="AW98" s="26"/>
      <c r="AX98" s="18"/>
      <c r="AY98" s="18"/>
      <c r="AZ98" s="5"/>
      <c r="BA98" s="5"/>
      <c r="BB98" s="18"/>
      <c r="BC98" s="18" t="s">
        <v>268</v>
      </c>
      <c r="BD98" s="18">
        <v>71</v>
      </c>
      <c r="BE98" s="18" t="s">
        <v>611</v>
      </c>
      <c r="BF98" s="18" t="s">
        <v>612</v>
      </c>
      <c r="BG98" s="56">
        <v>9</v>
      </c>
      <c r="BH98" s="57" t="s">
        <v>561</v>
      </c>
      <c r="BI98" s="18" t="s">
        <v>595</v>
      </c>
      <c r="BJ98" s="18" t="s">
        <v>595</v>
      </c>
      <c r="BK98" s="18" t="s">
        <v>595</v>
      </c>
      <c r="BL98" s="18" t="s">
        <v>595</v>
      </c>
      <c r="BM98" s="18" t="s">
        <v>595</v>
      </c>
      <c r="BN98" s="18">
        <v>58</v>
      </c>
      <c r="BO98" s="18" t="s">
        <v>596</v>
      </c>
      <c r="BP98" s="18" t="s">
        <v>257</v>
      </c>
      <c r="BQ98" s="18" t="s">
        <v>257</v>
      </c>
      <c r="BR98" s="18" t="s">
        <v>613</v>
      </c>
      <c r="BS98" s="18"/>
      <c r="BT98" s="18"/>
      <c r="BU98" s="18"/>
      <c r="BV98" s="18"/>
      <c r="BW98" s="18"/>
      <c r="BX98" s="18"/>
      <c r="BY98" s="18"/>
      <c r="BZ98" s="18"/>
      <c r="CA98" s="18"/>
      <c r="CB98" s="18"/>
      <c r="CC98" s="18"/>
      <c r="CD98" s="18"/>
      <c r="CE98" s="18"/>
      <c r="CF98" s="18"/>
      <c r="CG98" s="18"/>
      <c r="CH98" s="18"/>
      <c r="CI98" s="18"/>
      <c r="CJ98" s="18"/>
      <c r="CK98" s="18"/>
      <c r="CL98" s="18"/>
      <c r="CM98" s="18"/>
      <c r="CN98" s="18"/>
      <c r="CO98" s="18"/>
      <c r="CP98" s="18"/>
      <c r="CQ98" s="18"/>
      <c r="CR98" s="18"/>
      <c r="CS98" s="18"/>
      <c r="CT98" s="18"/>
      <c r="CU98" s="18"/>
      <c r="CV98" s="18"/>
      <c r="CW98" s="18"/>
      <c r="CX98" s="18"/>
      <c r="CY98" s="18"/>
      <c r="CZ98" s="18"/>
      <c r="DA98" s="18"/>
      <c r="DB98" s="18"/>
      <c r="DC98" s="18"/>
      <c r="DD98" s="18"/>
      <c r="DE98" s="18"/>
      <c r="DF98" s="18"/>
      <c r="DG98" s="18"/>
      <c r="DH98" s="18"/>
      <c r="DI98" s="18"/>
      <c r="DJ98" s="18"/>
      <c r="DK98" s="18"/>
      <c r="DL98" s="18"/>
      <c r="DM98" s="18"/>
      <c r="DN98" s="18"/>
      <c r="DO98" s="18"/>
      <c r="DP98" s="18"/>
      <c r="DQ98" s="18"/>
      <c r="DR98" s="18"/>
      <c r="DS98" s="18"/>
      <c r="DT98" s="18"/>
      <c r="DU98" s="18"/>
      <c r="DV98" s="18">
        <v>1</v>
      </c>
      <c r="DW98" s="18"/>
      <c r="DX98" s="18"/>
      <c r="DY98" s="18"/>
      <c r="DZ98" s="18">
        <v>0</v>
      </c>
      <c r="EA98" s="18"/>
      <c r="EB98" s="18"/>
      <c r="EC98" s="18"/>
      <c r="ED98" s="18"/>
      <c r="EE98" s="18">
        <v>0</v>
      </c>
      <c r="EF98" s="18"/>
      <c r="EG98" s="18">
        <v>0</v>
      </c>
      <c r="EH98" s="18" t="s">
        <v>614</v>
      </c>
      <c r="EI98" s="18" cm="1">
        <f t="array" ref="EI98">IF(SUMPRODUCT(--(DO98:DS98&lt;&gt;""))=0, 0,1)</f>
        <v>0</v>
      </c>
      <c r="EJ98" s="18" cm="1">
        <f t="array" ref="EJ98">IF(SUMPRODUCT(--(DT98:EG98&lt;&gt;""))=0, 0,1)</f>
        <v>1</v>
      </c>
      <c r="EK98" s="18" cm="1">
        <f t="array" ref="EK98">IF(SUMPRODUCT(--(EC98:EG98&lt;&gt;""))=0, 0,1)</f>
        <v>1</v>
      </c>
      <c r="EL98" s="18" cm="1">
        <f t="array" ref="EL98">IF(SUMPRODUCT(--(EE98:EG98&lt;&gt;""))=0, 0,1)</f>
        <v>1</v>
      </c>
      <c r="EM98" s="18">
        <f t="shared" si="61"/>
        <v>1</v>
      </c>
      <c r="EN98" s="18" t="str">
        <f t="shared" si="62"/>
        <v>NA</v>
      </c>
      <c r="EO98" s="18">
        <f t="shared" si="63"/>
        <v>1</v>
      </c>
      <c r="EP98" s="18">
        <f t="shared" si="64"/>
        <v>0</v>
      </c>
      <c r="EQ98" s="18">
        <f t="shared" si="65"/>
        <v>0</v>
      </c>
      <c r="ER98" s="58" t="s">
        <v>2080</v>
      </c>
      <c r="ES98" s="59">
        <v>43804</v>
      </c>
      <c r="ET98" s="18" t="s">
        <v>602</v>
      </c>
      <c r="EU98" s="18" t="s">
        <v>590</v>
      </c>
    </row>
    <row r="99" spans="1:151" ht="15.75" customHeight="1" x14ac:dyDescent="0.2">
      <c r="A99" s="5" t="s">
        <v>272</v>
      </c>
      <c r="B99" s="24" t="s">
        <v>589</v>
      </c>
      <c r="C99" s="26">
        <v>1</v>
      </c>
      <c r="D99" s="18" t="s">
        <v>603</v>
      </c>
      <c r="E99" s="18" t="s">
        <v>607</v>
      </c>
      <c r="F99" s="18" t="s">
        <v>553</v>
      </c>
      <c r="G99" s="18" t="s">
        <v>582</v>
      </c>
      <c r="H99" s="18" t="s">
        <v>583</v>
      </c>
      <c r="I99" s="18" t="s">
        <v>584</v>
      </c>
      <c r="J99" s="18" t="s">
        <v>363</v>
      </c>
      <c r="K99" s="18" t="s">
        <v>363</v>
      </c>
      <c r="L99" s="18" t="s">
        <v>363</v>
      </c>
      <c r="M99" s="18" t="s">
        <v>253</v>
      </c>
      <c r="N99" s="56">
        <v>74</v>
      </c>
      <c r="O99" s="18" t="s">
        <v>551</v>
      </c>
      <c r="P99" s="18" t="s">
        <v>466</v>
      </c>
      <c r="Q99" s="18" t="s">
        <v>254</v>
      </c>
      <c r="R99" s="24" t="s">
        <v>257</v>
      </c>
      <c r="S99" s="24" t="s">
        <v>257</v>
      </c>
      <c r="T99" s="26" t="s">
        <v>593</v>
      </c>
      <c r="U99" s="26" t="s">
        <v>257</v>
      </c>
      <c r="V99" s="26" t="s">
        <v>257</v>
      </c>
      <c r="W99" s="26" t="s">
        <v>257</v>
      </c>
      <c r="X99" s="18" t="s">
        <v>594</v>
      </c>
      <c r="Y99" s="18">
        <v>235</v>
      </c>
      <c r="Z99" s="18" t="s">
        <v>474</v>
      </c>
      <c r="AA99" s="56">
        <v>235</v>
      </c>
      <c r="AB99" s="57" t="s">
        <v>257</v>
      </c>
      <c r="AC99" s="18" t="s">
        <v>479</v>
      </c>
      <c r="AD99" s="18" t="s">
        <v>595</v>
      </c>
      <c r="AE99" s="18" t="s">
        <v>595</v>
      </c>
      <c r="AF99" s="18" t="s">
        <v>595</v>
      </c>
      <c r="AG99" s="18" t="s">
        <v>595</v>
      </c>
      <c r="AH99" s="18" t="s">
        <v>257</v>
      </c>
      <c r="AI99" s="18">
        <v>8</v>
      </c>
      <c r="AJ99" s="18" t="s">
        <v>596</v>
      </c>
      <c r="AK99" s="18">
        <v>8</v>
      </c>
      <c r="AL99" s="18" t="s">
        <v>597</v>
      </c>
      <c r="AM99" s="18" t="s">
        <v>598</v>
      </c>
      <c r="AN99" s="57">
        <v>3.6</v>
      </c>
      <c r="AO99" s="57" t="s">
        <v>599</v>
      </c>
      <c r="AP99" s="65" t="s">
        <v>479</v>
      </c>
      <c r="AQ99" s="56">
        <v>9</v>
      </c>
      <c r="AR99" s="57" t="s">
        <v>561</v>
      </c>
      <c r="AS99" s="57">
        <f>AN99-AU99</f>
        <v>2.1000000000000005</v>
      </c>
      <c r="AT99" s="57">
        <v>5.0999999999999996</v>
      </c>
      <c r="AU99" s="57">
        <f>AV99</f>
        <v>1.4999999999999996</v>
      </c>
      <c r="AV99" s="66">
        <f>AT99-AN99</f>
        <v>1.4999999999999996</v>
      </c>
      <c r="AW99" s="26" t="s">
        <v>557</v>
      </c>
      <c r="AX99" s="18">
        <v>8</v>
      </c>
      <c r="AY99" s="18" t="s">
        <v>596</v>
      </c>
      <c r="AZ99" s="5" t="s">
        <v>257</v>
      </c>
      <c r="BA99" s="5" t="s">
        <v>257</v>
      </c>
      <c r="BB99" s="18" t="s">
        <v>600</v>
      </c>
      <c r="BC99" s="18" t="s">
        <v>268</v>
      </c>
      <c r="BD99" s="18">
        <v>84</v>
      </c>
      <c r="BE99" s="18" t="s">
        <v>611</v>
      </c>
      <c r="BF99" s="18" t="s">
        <v>612</v>
      </c>
      <c r="BG99" s="56">
        <v>9</v>
      </c>
      <c r="BH99" s="57" t="s">
        <v>561</v>
      </c>
      <c r="BI99" s="18" t="s">
        <v>595</v>
      </c>
      <c r="BJ99" s="18" t="s">
        <v>595</v>
      </c>
      <c r="BK99" s="18" t="s">
        <v>595</v>
      </c>
      <c r="BL99" s="18" t="s">
        <v>595</v>
      </c>
      <c r="BM99" s="18" t="s">
        <v>595</v>
      </c>
      <c r="BN99" s="18">
        <v>8</v>
      </c>
      <c r="BO99" s="18" t="s">
        <v>596</v>
      </c>
      <c r="BP99" s="18" t="s">
        <v>257</v>
      </c>
      <c r="BQ99" s="18" t="s">
        <v>257</v>
      </c>
      <c r="BR99" s="18" t="s">
        <v>613</v>
      </c>
      <c r="BS99" s="18"/>
      <c r="BT99" s="18"/>
      <c r="BU99" s="18"/>
      <c r="BV99" s="18"/>
      <c r="BW99" s="18"/>
      <c r="BX99" s="18"/>
      <c r="BY99" s="18"/>
      <c r="BZ99" s="18"/>
      <c r="CA99" s="18"/>
      <c r="CB99" s="18"/>
      <c r="CC99" s="18"/>
      <c r="CD99" s="18"/>
      <c r="CE99" s="18"/>
      <c r="CF99" s="18"/>
      <c r="CG99" s="18"/>
      <c r="CH99" s="18"/>
      <c r="CI99" s="18"/>
      <c r="CJ99" s="18"/>
      <c r="CK99" s="18"/>
      <c r="CL99" s="18"/>
      <c r="CM99" s="18"/>
      <c r="CN99" s="18"/>
      <c r="CO99" s="18"/>
      <c r="CP99" s="18"/>
      <c r="CQ99" s="18"/>
      <c r="CR99" s="18"/>
      <c r="CS99" s="18"/>
      <c r="CT99" s="18"/>
      <c r="CU99" s="18"/>
      <c r="CV99" s="18"/>
      <c r="CW99" s="18"/>
      <c r="CX99" s="18"/>
      <c r="CY99" s="18"/>
      <c r="CZ99" s="18"/>
      <c r="DA99" s="18"/>
      <c r="DB99" s="18"/>
      <c r="DC99" s="18"/>
      <c r="DD99" s="18"/>
      <c r="DE99" s="18"/>
      <c r="DF99" s="18"/>
      <c r="DG99" s="18"/>
      <c r="DH99" s="18"/>
      <c r="DI99" s="18"/>
      <c r="DJ99" s="18"/>
      <c r="DK99" s="18"/>
      <c r="DL99" s="18"/>
      <c r="DM99" s="18"/>
      <c r="DN99" s="18"/>
      <c r="DO99" s="18"/>
      <c r="DP99" s="18"/>
      <c r="DQ99" s="18"/>
      <c r="DR99" s="18"/>
      <c r="DS99" s="18"/>
      <c r="DT99" s="18"/>
      <c r="DU99" s="18"/>
      <c r="DV99" s="18">
        <v>1</v>
      </c>
      <c r="DW99" s="18"/>
      <c r="DX99" s="18"/>
      <c r="DY99" s="18"/>
      <c r="DZ99" s="18">
        <v>0</v>
      </c>
      <c r="EA99" s="18"/>
      <c r="EB99" s="18"/>
      <c r="EC99" s="18"/>
      <c r="ED99" s="18"/>
      <c r="EE99" s="18">
        <v>0</v>
      </c>
      <c r="EF99" s="18"/>
      <c r="EG99" s="18">
        <v>0</v>
      </c>
      <c r="EH99" s="18" t="s">
        <v>614</v>
      </c>
      <c r="EI99" s="18" cm="1">
        <f t="array" ref="EI99">IF(SUMPRODUCT(--(DO99:DS99&lt;&gt;""))=0, 0,1)</f>
        <v>0</v>
      </c>
      <c r="EJ99" s="18" cm="1">
        <f t="array" ref="EJ99">IF(SUMPRODUCT(--(DT99:EG99&lt;&gt;""))=0, 0,1)</f>
        <v>1</v>
      </c>
      <c r="EK99" s="18" cm="1">
        <f t="array" ref="EK99">IF(SUMPRODUCT(--(EC99:EG99&lt;&gt;""))=0, 0,1)</f>
        <v>1</v>
      </c>
      <c r="EL99" s="18" cm="1">
        <f t="array" ref="EL99">IF(SUMPRODUCT(--(EE99:EG99&lt;&gt;""))=0, 0,1)</f>
        <v>1</v>
      </c>
      <c r="EM99" s="18">
        <f t="shared" si="61"/>
        <v>1</v>
      </c>
      <c r="EN99" s="18" t="str">
        <f t="shared" si="62"/>
        <v>NA</v>
      </c>
      <c r="EO99" s="18">
        <f t="shared" si="63"/>
        <v>1</v>
      </c>
      <c r="EP99" s="18">
        <f t="shared" si="64"/>
        <v>0</v>
      </c>
      <c r="EQ99" s="18">
        <f t="shared" si="65"/>
        <v>0</v>
      </c>
      <c r="ER99" s="58" t="s">
        <v>2080</v>
      </c>
      <c r="ES99" s="59">
        <v>43804</v>
      </c>
      <c r="ET99" s="18" t="s">
        <v>602</v>
      </c>
      <c r="EU99" s="18" t="s">
        <v>590</v>
      </c>
    </row>
    <row r="100" spans="1:151" ht="15.75" customHeight="1" x14ac:dyDescent="0.2">
      <c r="A100" s="5" t="s">
        <v>272</v>
      </c>
      <c r="B100" s="24" t="s">
        <v>589</v>
      </c>
      <c r="C100" s="26">
        <v>1</v>
      </c>
      <c r="D100" s="18" t="s">
        <v>603</v>
      </c>
      <c r="E100" s="18" t="s">
        <v>618</v>
      </c>
      <c r="F100" s="18" t="s">
        <v>553</v>
      </c>
      <c r="G100" s="18" t="s">
        <v>582</v>
      </c>
      <c r="H100" s="18" t="s">
        <v>583</v>
      </c>
      <c r="I100" s="18" t="s">
        <v>584</v>
      </c>
      <c r="J100" s="18" t="s">
        <v>363</v>
      </c>
      <c r="K100" s="18" t="s">
        <v>363</v>
      </c>
      <c r="L100" s="18" t="s">
        <v>363</v>
      </c>
      <c r="M100" s="18" t="s">
        <v>253</v>
      </c>
      <c r="N100" s="56">
        <v>74</v>
      </c>
      <c r="O100" s="18" t="s">
        <v>551</v>
      </c>
      <c r="P100" s="18" t="s">
        <v>466</v>
      </c>
      <c r="Q100" s="18" t="s">
        <v>254</v>
      </c>
      <c r="R100" s="24" t="s">
        <v>257</v>
      </c>
      <c r="S100" s="24" t="s">
        <v>257</v>
      </c>
      <c r="T100" s="26" t="s">
        <v>593</v>
      </c>
      <c r="U100" s="26" t="s">
        <v>257</v>
      </c>
      <c r="V100" s="26" t="s">
        <v>257</v>
      </c>
      <c r="W100" s="26" t="s">
        <v>257</v>
      </c>
      <c r="X100" s="18" t="s">
        <v>604</v>
      </c>
      <c r="Y100" s="18">
        <v>235</v>
      </c>
      <c r="Z100" s="18" t="s">
        <v>474</v>
      </c>
      <c r="AA100" s="56">
        <v>235</v>
      </c>
      <c r="AB100" s="57" t="s">
        <v>257</v>
      </c>
      <c r="AC100" s="18" t="s">
        <v>479</v>
      </c>
      <c r="AD100" s="18" t="s">
        <v>595</v>
      </c>
      <c r="AE100" s="18" t="s">
        <v>595</v>
      </c>
      <c r="AF100" s="18" t="s">
        <v>595</v>
      </c>
      <c r="AG100" s="18" t="s">
        <v>595</v>
      </c>
      <c r="AH100" s="18" t="s">
        <v>257</v>
      </c>
      <c r="AI100" s="18">
        <v>8</v>
      </c>
      <c r="AJ100" s="18" t="s">
        <v>596</v>
      </c>
      <c r="AK100" s="18">
        <v>8</v>
      </c>
      <c r="AL100" s="18" t="s">
        <v>597</v>
      </c>
      <c r="AM100" s="18"/>
      <c r="AN100" s="57"/>
      <c r="AO100" s="57"/>
      <c r="AP100" s="65"/>
      <c r="AQ100" s="57"/>
      <c r="AR100" s="57"/>
      <c r="AS100" s="57"/>
      <c r="AT100" s="57"/>
      <c r="AU100" s="57"/>
      <c r="AV100" s="66"/>
      <c r="AW100" s="26"/>
      <c r="AX100" s="18"/>
      <c r="AY100" s="18"/>
      <c r="AZ100" s="5"/>
      <c r="BA100" s="5"/>
      <c r="BB100" s="18"/>
      <c r="BC100" s="18" t="s">
        <v>268</v>
      </c>
      <c r="BD100" s="18">
        <v>94</v>
      </c>
      <c r="BE100" s="18" t="s">
        <v>611</v>
      </c>
      <c r="BF100" s="18" t="s">
        <v>612</v>
      </c>
      <c r="BG100" s="56">
        <v>9</v>
      </c>
      <c r="BH100" s="57" t="s">
        <v>561</v>
      </c>
      <c r="BI100" s="18" t="s">
        <v>595</v>
      </c>
      <c r="BJ100" s="18" t="s">
        <v>595</v>
      </c>
      <c r="BK100" s="18" t="s">
        <v>595</v>
      </c>
      <c r="BL100" s="18" t="s">
        <v>595</v>
      </c>
      <c r="BM100" s="18" t="s">
        <v>595</v>
      </c>
      <c r="BN100" s="18">
        <v>56</v>
      </c>
      <c r="BO100" s="18" t="s">
        <v>596</v>
      </c>
      <c r="BP100" s="18" t="s">
        <v>257</v>
      </c>
      <c r="BQ100" s="18" t="s">
        <v>257</v>
      </c>
      <c r="BR100" s="18" t="s">
        <v>613</v>
      </c>
      <c r="BS100" s="18"/>
      <c r="BT100" s="18"/>
      <c r="BU100" s="18"/>
      <c r="BV100" s="18"/>
      <c r="BW100" s="18"/>
      <c r="BX100" s="18"/>
      <c r="BY100" s="18"/>
      <c r="BZ100" s="18"/>
      <c r="CA100" s="18"/>
      <c r="CB100" s="18"/>
      <c r="CC100" s="18"/>
      <c r="CD100" s="18"/>
      <c r="CE100" s="18"/>
      <c r="CF100" s="18"/>
      <c r="CG100" s="18"/>
      <c r="CH100" s="18"/>
      <c r="CI100" s="18"/>
      <c r="CJ100" s="18"/>
      <c r="CK100" s="18"/>
      <c r="CL100" s="18"/>
      <c r="CM100" s="18"/>
      <c r="CN100" s="18"/>
      <c r="CO100" s="18"/>
      <c r="CP100" s="18"/>
      <c r="CQ100" s="18"/>
      <c r="CR100" s="18"/>
      <c r="CS100" s="18"/>
      <c r="CT100" s="18"/>
      <c r="CU100" s="18"/>
      <c r="CV100" s="18"/>
      <c r="CW100" s="18"/>
      <c r="CX100" s="18"/>
      <c r="CY100" s="18"/>
      <c r="CZ100" s="18"/>
      <c r="DA100" s="18"/>
      <c r="DB100" s="18"/>
      <c r="DC100" s="18"/>
      <c r="DD100" s="18"/>
      <c r="DE100" s="18"/>
      <c r="DF100" s="18"/>
      <c r="DG100" s="18"/>
      <c r="DH100" s="18"/>
      <c r="DI100" s="18"/>
      <c r="DJ100" s="18"/>
      <c r="DK100" s="18"/>
      <c r="DL100" s="18"/>
      <c r="DM100" s="18"/>
      <c r="DN100" s="18"/>
      <c r="DO100" s="18"/>
      <c r="DP100" s="18"/>
      <c r="DQ100" s="18"/>
      <c r="DR100" s="18"/>
      <c r="DS100" s="18"/>
      <c r="DT100" s="18"/>
      <c r="DU100" s="18"/>
      <c r="DV100" s="18">
        <v>0</v>
      </c>
      <c r="DW100" s="18"/>
      <c r="DX100" s="18"/>
      <c r="DY100" s="18"/>
      <c r="DZ100" s="18">
        <v>0</v>
      </c>
      <c r="EA100" s="18"/>
      <c r="EB100" s="18"/>
      <c r="EC100" s="18"/>
      <c r="ED100" s="18"/>
      <c r="EE100" s="18">
        <v>0</v>
      </c>
      <c r="EF100" s="18"/>
      <c r="EG100" s="18">
        <v>0</v>
      </c>
      <c r="EH100" s="18" t="s">
        <v>614</v>
      </c>
      <c r="EI100" s="18" cm="1">
        <f t="array" ref="EI100">IF(SUMPRODUCT(--(DO100:DS100&lt;&gt;""))=0, 0,1)</f>
        <v>0</v>
      </c>
      <c r="EJ100" s="18" cm="1">
        <f t="array" ref="EJ100">IF(SUMPRODUCT(--(DT100:EG100&lt;&gt;""))=0, 0,1)</f>
        <v>1</v>
      </c>
      <c r="EK100" s="18" cm="1">
        <f t="array" ref="EK100">IF(SUMPRODUCT(--(EC100:EG100&lt;&gt;""))=0, 0,1)</f>
        <v>1</v>
      </c>
      <c r="EL100" s="18" cm="1">
        <f t="array" ref="EL100">IF(SUMPRODUCT(--(EE100:EG100&lt;&gt;""))=0, 0,1)</f>
        <v>1</v>
      </c>
      <c r="EM100" s="18">
        <f t="shared" si="61"/>
        <v>0</v>
      </c>
      <c r="EN100" s="18" t="str">
        <f t="shared" si="62"/>
        <v>NA</v>
      </c>
      <c r="EO100" s="18">
        <f t="shared" si="63"/>
        <v>0</v>
      </c>
      <c r="EP100" s="18">
        <f t="shared" si="64"/>
        <v>0</v>
      </c>
      <c r="EQ100" s="18">
        <f t="shared" si="65"/>
        <v>0</v>
      </c>
      <c r="ER100" s="58" t="s">
        <v>2080</v>
      </c>
      <c r="ES100" s="59">
        <v>43804</v>
      </c>
      <c r="ET100" s="18" t="s">
        <v>602</v>
      </c>
      <c r="EU100" s="18" t="s">
        <v>590</v>
      </c>
    </row>
    <row r="101" spans="1:151" ht="15.75" customHeight="1" x14ac:dyDescent="0.2">
      <c r="A101" s="5" t="s">
        <v>272</v>
      </c>
      <c r="B101" s="24" t="s">
        <v>589</v>
      </c>
      <c r="C101" s="26">
        <v>1</v>
      </c>
      <c r="D101" s="18" t="s">
        <v>591</v>
      </c>
      <c r="E101" s="18" t="s">
        <v>608</v>
      </c>
      <c r="F101" s="18" t="s">
        <v>553</v>
      </c>
      <c r="G101" s="18" t="s">
        <v>582</v>
      </c>
      <c r="H101" s="18" t="s">
        <v>583</v>
      </c>
      <c r="I101" s="18" t="s">
        <v>584</v>
      </c>
      <c r="J101" s="18" t="s">
        <v>363</v>
      </c>
      <c r="K101" s="18" t="s">
        <v>363</v>
      </c>
      <c r="L101" s="18" t="s">
        <v>363</v>
      </c>
      <c r="M101" s="18" t="s">
        <v>253</v>
      </c>
      <c r="N101" s="56">
        <v>74</v>
      </c>
      <c r="O101" s="18" t="s">
        <v>551</v>
      </c>
      <c r="P101" s="18" t="s">
        <v>466</v>
      </c>
      <c r="Q101" s="18" t="s">
        <v>254</v>
      </c>
      <c r="R101" s="24" t="s">
        <v>257</v>
      </c>
      <c r="S101" s="24" t="s">
        <v>257</v>
      </c>
      <c r="T101" s="26" t="s">
        <v>593</v>
      </c>
      <c r="U101" s="26" t="s">
        <v>257</v>
      </c>
      <c r="V101" s="26" t="s">
        <v>257</v>
      </c>
      <c r="W101" s="26" t="s">
        <v>257</v>
      </c>
      <c r="X101" s="18" t="s">
        <v>594</v>
      </c>
      <c r="Y101" s="18">
        <v>235</v>
      </c>
      <c r="Z101" s="18" t="s">
        <v>474</v>
      </c>
      <c r="AA101" s="56">
        <v>235</v>
      </c>
      <c r="AB101" s="57" t="s">
        <v>257</v>
      </c>
      <c r="AC101" s="18" t="s">
        <v>479</v>
      </c>
      <c r="AD101" s="18" t="s">
        <v>595</v>
      </c>
      <c r="AE101" s="18" t="s">
        <v>595</v>
      </c>
      <c r="AF101" s="18" t="s">
        <v>595</v>
      </c>
      <c r="AG101" s="18" t="s">
        <v>595</v>
      </c>
      <c r="AH101" s="18" t="s">
        <v>257</v>
      </c>
      <c r="AI101" s="18">
        <v>16</v>
      </c>
      <c r="AJ101" s="18" t="s">
        <v>596</v>
      </c>
      <c r="AK101" s="18">
        <v>16</v>
      </c>
      <c r="AL101" s="18" t="s">
        <v>597</v>
      </c>
      <c r="AM101" s="18" t="s">
        <v>598</v>
      </c>
      <c r="AN101" s="57">
        <v>1.4</v>
      </c>
      <c r="AO101" s="57" t="s">
        <v>599</v>
      </c>
      <c r="AP101" s="65" t="s">
        <v>479</v>
      </c>
      <c r="AQ101" s="56">
        <v>9</v>
      </c>
      <c r="AR101" s="57" t="s">
        <v>561</v>
      </c>
      <c r="AS101" s="57">
        <f>AN101-AU101</f>
        <v>0.89999999999999991</v>
      </c>
      <c r="AT101" s="57">
        <v>1.9</v>
      </c>
      <c r="AU101" s="57">
        <f>AV101</f>
        <v>0.5</v>
      </c>
      <c r="AV101" s="66">
        <f>AT101-AN101</f>
        <v>0.5</v>
      </c>
      <c r="AW101" s="26" t="s">
        <v>557</v>
      </c>
      <c r="AX101" s="18">
        <v>16</v>
      </c>
      <c r="AY101" s="18" t="s">
        <v>596</v>
      </c>
      <c r="AZ101" s="5" t="s">
        <v>257</v>
      </c>
      <c r="BA101" s="5" t="s">
        <v>257</v>
      </c>
      <c r="BB101" s="18" t="s">
        <v>600</v>
      </c>
      <c r="BC101" s="18" t="s">
        <v>268</v>
      </c>
      <c r="BD101" s="18">
        <v>103</v>
      </c>
      <c r="BE101" s="18" t="s">
        <v>611</v>
      </c>
      <c r="BF101" s="18" t="s">
        <v>612</v>
      </c>
      <c r="BG101" s="56">
        <v>9</v>
      </c>
      <c r="BH101" s="57" t="s">
        <v>561</v>
      </c>
      <c r="BI101" s="18" t="s">
        <v>595</v>
      </c>
      <c r="BJ101" s="18" t="s">
        <v>595</v>
      </c>
      <c r="BK101" s="18" t="s">
        <v>595</v>
      </c>
      <c r="BL101" s="18" t="s">
        <v>595</v>
      </c>
      <c r="BM101" s="18" t="s">
        <v>595</v>
      </c>
      <c r="BN101" s="18">
        <v>16</v>
      </c>
      <c r="BO101" s="18" t="s">
        <v>596</v>
      </c>
      <c r="BP101" s="18" t="s">
        <v>257</v>
      </c>
      <c r="BQ101" s="18" t="s">
        <v>257</v>
      </c>
      <c r="BR101" s="18" t="s">
        <v>613</v>
      </c>
      <c r="BS101" s="18"/>
      <c r="BT101" s="18"/>
      <c r="BU101" s="18"/>
      <c r="BV101" s="18"/>
      <c r="BW101" s="18"/>
      <c r="BX101" s="18"/>
      <c r="BY101" s="18"/>
      <c r="BZ101" s="18"/>
      <c r="CA101" s="18"/>
      <c r="CB101" s="18"/>
      <c r="CC101" s="18"/>
      <c r="CD101" s="18"/>
      <c r="CE101" s="18"/>
      <c r="CF101" s="18"/>
      <c r="CG101" s="18"/>
      <c r="CH101" s="18"/>
      <c r="CI101" s="18"/>
      <c r="CJ101" s="18"/>
      <c r="CK101" s="18"/>
      <c r="CL101" s="18"/>
      <c r="CM101" s="18"/>
      <c r="CN101" s="18"/>
      <c r="CO101" s="18"/>
      <c r="CP101" s="18"/>
      <c r="CQ101" s="18"/>
      <c r="CR101" s="18"/>
      <c r="CS101" s="18"/>
      <c r="CT101" s="18"/>
      <c r="CU101" s="18"/>
      <c r="CV101" s="18"/>
      <c r="CW101" s="18"/>
      <c r="CX101" s="18"/>
      <c r="CY101" s="18"/>
      <c r="CZ101" s="18"/>
      <c r="DA101" s="18"/>
      <c r="DB101" s="18"/>
      <c r="DC101" s="18"/>
      <c r="DD101" s="18"/>
      <c r="DE101" s="18"/>
      <c r="DF101" s="18"/>
      <c r="DG101" s="18"/>
      <c r="DH101" s="18"/>
      <c r="DI101" s="18"/>
      <c r="DJ101" s="18"/>
      <c r="DK101" s="18"/>
      <c r="DL101" s="18"/>
      <c r="DM101" s="18"/>
      <c r="DN101" s="18"/>
      <c r="DO101" s="18"/>
      <c r="DP101" s="18"/>
      <c r="DQ101" s="18"/>
      <c r="DR101" s="18"/>
      <c r="DS101" s="18"/>
      <c r="DT101" s="18"/>
      <c r="DU101" s="18"/>
      <c r="DV101" s="18">
        <v>0</v>
      </c>
      <c r="DW101" s="18"/>
      <c r="DX101" s="18"/>
      <c r="DY101" s="18"/>
      <c r="DZ101" s="18">
        <v>0</v>
      </c>
      <c r="EA101" s="18"/>
      <c r="EB101" s="18"/>
      <c r="EC101" s="18"/>
      <c r="ED101" s="18"/>
      <c r="EE101" s="18">
        <v>0</v>
      </c>
      <c r="EF101" s="18"/>
      <c r="EG101" s="18">
        <v>0</v>
      </c>
      <c r="EH101" s="18" t="s">
        <v>614</v>
      </c>
      <c r="EI101" s="18" cm="1">
        <f t="array" ref="EI101">IF(SUMPRODUCT(--(DO101:DS101&lt;&gt;""))=0, 0,1)</f>
        <v>0</v>
      </c>
      <c r="EJ101" s="18" cm="1">
        <f t="array" ref="EJ101">IF(SUMPRODUCT(--(DT101:EG101&lt;&gt;""))=0, 0,1)</f>
        <v>1</v>
      </c>
      <c r="EK101" s="18" cm="1">
        <f t="array" ref="EK101">IF(SUMPRODUCT(--(EC101:EG101&lt;&gt;""))=0, 0,1)</f>
        <v>1</v>
      </c>
      <c r="EL101" s="18" cm="1">
        <f t="array" ref="EL101">IF(SUMPRODUCT(--(EE101:EG101&lt;&gt;""))=0, 0,1)</f>
        <v>1</v>
      </c>
      <c r="EM101" s="18">
        <f t="shared" si="61"/>
        <v>0</v>
      </c>
      <c r="EN101" s="18" t="str">
        <f t="shared" si="62"/>
        <v>NA</v>
      </c>
      <c r="EO101" s="18">
        <f t="shared" si="63"/>
        <v>0</v>
      </c>
      <c r="EP101" s="18">
        <f t="shared" si="64"/>
        <v>0</v>
      </c>
      <c r="EQ101" s="18">
        <f t="shared" si="65"/>
        <v>0</v>
      </c>
      <c r="ER101" s="58" t="s">
        <v>2080</v>
      </c>
      <c r="ES101" s="59">
        <v>43804</v>
      </c>
      <c r="ET101" s="18" t="s">
        <v>602</v>
      </c>
      <c r="EU101" s="18" t="s">
        <v>590</v>
      </c>
    </row>
    <row r="102" spans="1:151" ht="15.75" customHeight="1" x14ac:dyDescent="0.2">
      <c r="A102" s="5" t="s">
        <v>272</v>
      </c>
      <c r="B102" s="24" t="s">
        <v>589</v>
      </c>
      <c r="C102" s="26">
        <v>1</v>
      </c>
      <c r="D102" s="18" t="s">
        <v>591</v>
      </c>
      <c r="E102" s="18" t="s">
        <v>619</v>
      </c>
      <c r="F102" s="18" t="s">
        <v>553</v>
      </c>
      <c r="G102" s="18" t="s">
        <v>582</v>
      </c>
      <c r="H102" s="18" t="s">
        <v>583</v>
      </c>
      <c r="I102" s="18" t="s">
        <v>584</v>
      </c>
      <c r="J102" s="18" t="s">
        <v>363</v>
      </c>
      <c r="K102" s="18" t="s">
        <v>363</v>
      </c>
      <c r="L102" s="18" t="s">
        <v>363</v>
      </c>
      <c r="M102" s="18" t="s">
        <v>253</v>
      </c>
      <c r="N102" s="56">
        <v>74</v>
      </c>
      <c r="O102" s="18" t="s">
        <v>551</v>
      </c>
      <c r="P102" s="18" t="s">
        <v>466</v>
      </c>
      <c r="Q102" s="18" t="s">
        <v>254</v>
      </c>
      <c r="R102" s="24" t="s">
        <v>257</v>
      </c>
      <c r="S102" s="24" t="s">
        <v>257</v>
      </c>
      <c r="T102" s="26" t="s">
        <v>593</v>
      </c>
      <c r="U102" s="26" t="s">
        <v>257</v>
      </c>
      <c r="V102" s="26" t="s">
        <v>257</v>
      </c>
      <c r="W102" s="26" t="s">
        <v>257</v>
      </c>
      <c r="X102" s="18" t="s">
        <v>604</v>
      </c>
      <c r="Y102" s="18">
        <v>235</v>
      </c>
      <c r="Z102" s="18" t="s">
        <v>474</v>
      </c>
      <c r="AA102" s="56">
        <v>235</v>
      </c>
      <c r="AB102" s="57" t="s">
        <v>257</v>
      </c>
      <c r="AC102" s="18" t="s">
        <v>479</v>
      </c>
      <c r="AD102" s="18" t="s">
        <v>595</v>
      </c>
      <c r="AE102" s="18" t="s">
        <v>595</v>
      </c>
      <c r="AF102" s="18" t="s">
        <v>595</v>
      </c>
      <c r="AG102" s="18" t="s">
        <v>595</v>
      </c>
      <c r="AH102" s="18" t="s">
        <v>257</v>
      </c>
      <c r="AI102" s="18">
        <v>16</v>
      </c>
      <c r="AJ102" s="18" t="s">
        <v>596</v>
      </c>
      <c r="AK102" s="18">
        <v>16</v>
      </c>
      <c r="AL102" s="18" t="s">
        <v>597</v>
      </c>
      <c r="AM102" s="18"/>
      <c r="AN102" s="57"/>
      <c r="AO102" s="57"/>
      <c r="AP102" s="65"/>
      <c r="AQ102" s="57"/>
      <c r="AR102" s="57"/>
      <c r="AS102" s="57"/>
      <c r="AT102" s="57"/>
      <c r="AU102" s="57"/>
      <c r="AV102" s="66"/>
      <c r="AW102" s="26"/>
      <c r="AX102" s="18"/>
      <c r="AY102" s="18"/>
      <c r="AZ102" s="5"/>
      <c r="BA102" s="5"/>
      <c r="BB102" s="18"/>
      <c r="BC102" s="18" t="s">
        <v>268</v>
      </c>
      <c r="BD102" s="18">
        <v>76</v>
      </c>
      <c r="BE102" s="18" t="s">
        <v>611</v>
      </c>
      <c r="BF102" s="18" t="s">
        <v>612</v>
      </c>
      <c r="BG102" s="56">
        <v>9</v>
      </c>
      <c r="BH102" s="57" t="s">
        <v>561</v>
      </c>
      <c r="BI102" s="18" t="s">
        <v>595</v>
      </c>
      <c r="BJ102" s="18" t="s">
        <v>595</v>
      </c>
      <c r="BK102" s="18" t="s">
        <v>595</v>
      </c>
      <c r="BL102" s="18" t="s">
        <v>595</v>
      </c>
      <c r="BM102" s="18" t="s">
        <v>595</v>
      </c>
      <c r="BN102" s="18">
        <v>58</v>
      </c>
      <c r="BO102" s="18" t="s">
        <v>596</v>
      </c>
      <c r="BP102" s="18" t="s">
        <v>257</v>
      </c>
      <c r="BQ102" s="18" t="s">
        <v>257</v>
      </c>
      <c r="BR102" s="18" t="s">
        <v>613</v>
      </c>
      <c r="BS102" s="18"/>
      <c r="BT102" s="18"/>
      <c r="BU102" s="18"/>
      <c r="BV102" s="18"/>
      <c r="BW102" s="18"/>
      <c r="BX102" s="18"/>
      <c r="BY102" s="18"/>
      <c r="BZ102" s="18"/>
      <c r="CA102" s="18"/>
      <c r="CB102" s="18"/>
      <c r="CC102" s="18"/>
      <c r="CD102" s="18"/>
      <c r="CE102" s="18"/>
      <c r="CF102" s="18"/>
      <c r="CG102" s="18"/>
      <c r="CH102" s="18"/>
      <c r="CI102" s="18"/>
      <c r="CJ102" s="18"/>
      <c r="CK102" s="18"/>
      <c r="CL102" s="18"/>
      <c r="CM102" s="18"/>
      <c r="CN102" s="18"/>
      <c r="CO102" s="18"/>
      <c r="CP102" s="18"/>
      <c r="CQ102" s="18"/>
      <c r="CR102" s="18"/>
      <c r="CS102" s="18"/>
      <c r="CT102" s="18"/>
      <c r="CU102" s="18"/>
      <c r="CV102" s="18"/>
      <c r="CW102" s="18"/>
      <c r="CX102" s="18"/>
      <c r="CY102" s="18"/>
      <c r="CZ102" s="18"/>
      <c r="DA102" s="18"/>
      <c r="DB102" s="18"/>
      <c r="DC102" s="18"/>
      <c r="DD102" s="18"/>
      <c r="DE102" s="18"/>
      <c r="DF102" s="18"/>
      <c r="DG102" s="18"/>
      <c r="DH102" s="18"/>
      <c r="DI102" s="18"/>
      <c r="DJ102" s="18"/>
      <c r="DK102" s="18"/>
      <c r="DL102" s="18"/>
      <c r="DM102" s="18"/>
      <c r="DN102" s="18"/>
      <c r="DO102" s="18"/>
      <c r="DP102" s="18"/>
      <c r="DQ102" s="18"/>
      <c r="DR102" s="18"/>
      <c r="DS102" s="18"/>
      <c r="DT102" s="18"/>
      <c r="DU102" s="18"/>
      <c r="DV102" s="18">
        <v>1</v>
      </c>
      <c r="DW102" s="18"/>
      <c r="DX102" s="18"/>
      <c r="DY102" s="18"/>
      <c r="DZ102" s="18">
        <v>0</v>
      </c>
      <c r="EA102" s="18"/>
      <c r="EB102" s="18"/>
      <c r="EC102" s="18"/>
      <c r="ED102" s="18"/>
      <c r="EE102" s="18">
        <v>0</v>
      </c>
      <c r="EF102" s="18"/>
      <c r="EG102" s="18">
        <v>0</v>
      </c>
      <c r="EH102" s="18" t="s">
        <v>614</v>
      </c>
      <c r="EI102" s="18" cm="1">
        <f t="array" ref="EI102">IF(SUMPRODUCT(--(DO102:DS102&lt;&gt;""))=0, 0,1)</f>
        <v>0</v>
      </c>
      <c r="EJ102" s="18" cm="1">
        <f t="array" ref="EJ102">IF(SUMPRODUCT(--(DT102:EG102&lt;&gt;""))=0, 0,1)</f>
        <v>1</v>
      </c>
      <c r="EK102" s="18" cm="1">
        <f t="array" ref="EK102">IF(SUMPRODUCT(--(EC102:EG102&lt;&gt;""))=0, 0,1)</f>
        <v>1</v>
      </c>
      <c r="EL102" s="18" cm="1">
        <f t="array" ref="EL102">IF(SUMPRODUCT(--(EE102:EG102&lt;&gt;""))=0, 0,1)</f>
        <v>1</v>
      </c>
      <c r="EM102" s="18">
        <f t="shared" si="61"/>
        <v>1</v>
      </c>
      <c r="EN102" s="18" t="str">
        <f t="shared" si="62"/>
        <v>NA</v>
      </c>
      <c r="EO102" s="18">
        <f t="shared" si="63"/>
        <v>1</v>
      </c>
      <c r="EP102" s="18">
        <f t="shared" si="64"/>
        <v>0</v>
      </c>
      <c r="EQ102" s="18">
        <f t="shared" si="65"/>
        <v>0</v>
      </c>
      <c r="ER102" s="58" t="s">
        <v>2080</v>
      </c>
      <c r="ES102" s="59">
        <v>43804</v>
      </c>
      <c r="ET102" s="18" t="s">
        <v>602</v>
      </c>
      <c r="EU102" s="18" t="s">
        <v>590</v>
      </c>
    </row>
    <row r="103" spans="1:151" ht="15.75" customHeight="1" x14ac:dyDescent="0.2">
      <c r="A103" s="5" t="s">
        <v>272</v>
      </c>
      <c r="B103" s="24" t="s">
        <v>589</v>
      </c>
      <c r="C103" s="26">
        <v>1</v>
      </c>
      <c r="D103" s="18" t="s">
        <v>603</v>
      </c>
      <c r="E103" s="18" t="s">
        <v>608</v>
      </c>
      <c r="F103" s="18" t="s">
        <v>553</v>
      </c>
      <c r="G103" s="18" t="s">
        <v>582</v>
      </c>
      <c r="H103" s="18" t="s">
        <v>583</v>
      </c>
      <c r="I103" s="18" t="s">
        <v>584</v>
      </c>
      <c r="J103" s="18" t="s">
        <v>363</v>
      </c>
      <c r="K103" s="18" t="s">
        <v>363</v>
      </c>
      <c r="L103" s="18" t="s">
        <v>363</v>
      </c>
      <c r="M103" s="18" t="s">
        <v>253</v>
      </c>
      <c r="N103" s="56">
        <v>74</v>
      </c>
      <c r="O103" s="18" t="s">
        <v>551</v>
      </c>
      <c r="P103" s="18" t="s">
        <v>466</v>
      </c>
      <c r="Q103" s="18" t="s">
        <v>254</v>
      </c>
      <c r="R103" s="24" t="s">
        <v>257</v>
      </c>
      <c r="S103" s="24" t="s">
        <v>257</v>
      </c>
      <c r="T103" s="26" t="s">
        <v>593</v>
      </c>
      <c r="U103" s="26" t="s">
        <v>257</v>
      </c>
      <c r="V103" s="26" t="s">
        <v>257</v>
      </c>
      <c r="W103" s="26" t="s">
        <v>257</v>
      </c>
      <c r="X103" s="18" t="s">
        <v>594</v>
      </c>
      <c r="Y103" s="18">
        <v>235</v>
      </c>
      <c r="Z103" s="18" t="s">
        <v>474</v>
      </c>
      <c r="AA103" s="56">
        <v>235</v>
      </c>
      <c r="AB103" s="57" t="s">
        <v>257</v>
      </c>
      <c r="AC103" s="18" t="s">
        <v>479</v>
      </c>
      <c r="AD103" s="18" t="s">
        <v>595</v>
      </c>
      <c r="AE103" s="18" t="s">
        <v>595</v>
      </c>
      <c r="AF103" s="18" t="s">
        <v>595</v>
      </c>
      <c r="AG103" s="18" t="s">
        <v>595</v>
      </c>
      <c r="AH103" s="18" t="s">
        <v>257</v>
      </c>
      <c r="AI103" s="18">
        <v>16</v>
      </c>
      <c r="AJ103" s="18" t="s">
        <v>596</v>
      </c>
      <c r="AK103" s="18">
        <v>16</v>
      </c>
      <c r="AL103" s="18" t="s">
        <v>597</v>
      </c>
      <c r="AM103" s="18" t="s">
        <v>598</v>
      </c>
      <c r="AN103" s="57">
        <v>0.5</v>
      </c>
      <c r="AO103" s="57" t="s">
        <v>599</v>
      </c>
      <c r="AP103" s="65" t="s">
        <v>479</v>
      </c>
      <c r="AQ103" s="56">
        <v>9</v>
      </c>
      <c r="AR103" s="57" t="s">
        <v>561</v>
      </c>
      <c r="AS103" s="57">
        <f>AN103-AU103</f>
        <v>0.4</v>
      </c>
      <c r="AT103" s="57">
        <v>0.6</v>
      </c>
      <c r="AU103" s="57">
        <f>AV103</f>
        <v>9.9999999999999978E-2</v>
      </c>
      <c r="AV103" s="66">
        <f>AT103-AN103</f>
        <v>9.9999999999999978E-2</v>
      </c>
      <c r="AW103" s="26" t="s">
        <v>557</v>
      </c>
      <c r="AX103" s="18">
        <v>16</v>
      </c>
      <c r="AY103" s="18" t="s">
        <v>596</v>
      </c>
      <c r="AZ103" s="5" t="s">
        <v>257</v>
      </c>
      <c r="BA103" s="5" t="s">
        <v>257</v>
      </c>
      <c r="BB103" s="18" t="s">
        <v>600</v>
      </c>
      <c r="BC103" s="18"/>
      <c r="BD103" s="18"/>
      <c r="BE103" s="18"/>
      <c r="BF103" s="18"/>
      <c r="BG103" s="56"/>
      <c r="BH103" s="57"/>
      <c r="BI103" s="18"/>
      <c r="BJ103" s="18"/>
      <c r="BK103" s="18"/>
      <c r="BL103" s="18"/>
      <c r="BM103" s="18"/>
      <c r="BN103" s="18"/>
      <c r="BO103" s="18"/>
      <c r="BP103" s="18"/>
      <c r="BQ103" s="18"/>
      <c r="BR103" s="18" t="s">
        <v>620</v>
      </c>
      <c r="BS103" s="18"/>
      <c r="BT103" s="18"/>
      <c r="BU103" s="18"/>
      <c r="BV103" s="18"/>
      <c r="BW103" s="18"/>
      <c r="BX103" s="18"/>
      <c r="BY103" s="18"/>
      <c r="BZ103" s="18"/>
      <c r="CA103" s="18"/>
      <c r="CB103" s="18"/>
      <c r="CC103" s="18"/>
      <c r="CD103" s="18"/>
      <c r="CE103" s="18"/>
      <c r="CF103" s="18"/>
      <c r="CG103" s="18"/>
      <c r="CH103" s="18"/>
      <c r="CI103" s="18"/>
      <c r="CJ103" s="18"/>
      <c r="CK103" s="18"/>
      <c r="CL103" s="18"/>
      <c r="CM103" s="18"/>
      <c r="CN103" s="18"/>
      <c r="CO103" s="18"/>
      <c r="CP103" s="18"/>
      <c r="CQ103" s="18"/>
      <c r="CR103" s="18"/>
      <c r="CS103" s="18"/>
      <c r="CT103" s="18"/>
      <c r="CU103" s="18"/>
      <c r="CV103" s="18"/>
      <c r="CW103" s="18"/>
      <c r="CX103" s="18"/>
      <c r="CY103" s="18"/>
      <c r="CZ103" s="18"/>
      <c r="DA103" s="18"/>
      <c r="DB103" s="18"/>
      <c r="DC103" s="18"/>
      <c r="DD103" s="18"/>
      <c r="DE103" s="18"/>
      <c r="DF103" s="18"/>
      <c r="DG103" s="18"/>
      <c r="DH103" s="18"/>
      <c r="DI103" s="18"/>
      <c r="DJ103" s="18"/>
      <c r="DK103" s="18"/>
      <c r="DL103" s="18"/>
      <c r="DM103" s="18"/>
      <c r="DN103" s="18"/>
      <c r="DO103" s="18"/>
      <c r="DP103" s="18"/>
      <c r="DQ103" s="18"/>
      <c r="DR103" s="18"/>
      <c r="DS103" s="18"/>
      <c r="DT103" s="18"/>
      <c r="DU103" s="18"/>
      <c r="DV103" s="18"/>
      <c r="DW103" s="18"/>
      <c r="DX103" s="18"/>
      <c r="DY103" s="18"/>
      <c r="DZ103" s="18">
        <v>0</v>
      </c>
      <c r="EA103" s="18"/>
      <c r="EB103" s="18"/>
      <c r="EC103" s="18"/>
      <c r="ED103" s="18"/>
      <c r="EE103" s="18">
        <v>0</v>
      </c>
      <c r="EF103" s="18"/>
      <c r="EG103" s="18">
        <v>0</v>
      </c>
      <c r="EH103" s="18" t="s">
        <v>601</v>
      </c>
      <c r="EI103" s="18" cm="1">
        <f t="array" ref="EI103">IF(SUMPRODUCT(--(DO103:DS103&lt;&gt;""))=0, 0,1)</f>
        <v>0</v>
      </c>
      <c r="EJ103" s="18" cm="1">
        <f t="array" ref="EJ103">IF(SUMPRODUCT(--(DT103:EG103&lt;&gt;""))=0, 0,1)</f>
        <v>1</v>
      </c>
      <c r="EK103" s="18" cm="1">
        <f t="array" ref="EK103">IF(SUMPRODUCT(--(EC103:EG103&lt;&gt;""))=0, 0,1)</f>
        <v>1</v>
      </c>
      <c r="EL103" s="18" cm="1">
        <f t="array" ref="EL103">IF(SUMPRODUCT(--(EE103:EG103&lt;&gt;""))=0, 0,1)</f>
        <v>1</v>
      </c>
      <c r="EM103" s="18">
        <f t="shared" si="61"/>
        <v>0</v>
      </c>
      <c r="EN103" s="18" t="str">
        <f t="shared" si="62"/>
        <v>NA</v>
      </c>
      <c r="EO103" s="18">
        <f t="shared" si="63"/>
        <v>0</v>
      </c>
      <c r="EP103" s="18">
        <f t="shared" si="64"/>
        <v>0</v>
      </c>
      <c r="EQ103" s="18">
        <f t="shared" si="65"/>
        <v>0</v>
      </c>
      <c r="ER103" s="58" t="s">
        <v>2080</v>
      </c>
      <c r="ES103" s="59">
        <v>43804</v>
      </c>
      <c r="ET103" s="18" t="s">
        <v>602</v>
      </c>
      <c r="EU103" s="18" t="s">
        <v>590</v>
      </c>
    </row>
    <row r="104" spans="1:151" ht="15.75" customHeight="1" x14ac:dyDescent="0.2">
      <c r="A104" s="5" t="s">
        <v>272</v>
      </c>
      <c r="B104" s="24" t="s">
        <v>589</v>
      </c>
      <c r="C104" s="26">
        <v>1</v>
      </c>
      <c r="D104" s="18" t="s">
        <v>603</v>
      </c>
      <c r="E104" s="18" t="s">
        <v>619</v>
      </c>
      <c r="F104" s="18" t="s">
        <v>553</v>
      </c>
      <c r="G104" s="18" t="s">
        <v>582</v>
      </c>
      <c r="H104" s="18" t="s">
        <v>583</v>
      </c>
      <c r="I104" s="18" t="s">
        <v>584</v>
      </c>
      <c r="J104" s="18" t="s">
        <v>363</v>
      </c>
      <c r="K104" s="18" t="s">
        <v>363</v>
      </c>
      <c r="L104" s="18" t="s">
        <v>363</v>
      </c>
      <c r="M104" s="18" t="s">
        <v>253</v>
      </c>
      <c r="N104" s="56">
        <v>74</v>
      </c>
      <c r="O104" s="18" t="s">
        <v>551</v>
      </c>
      <c r="P104" s="18" t="s">
        <v>466</v>
      </c>
      <c r="Q104" s="18" t="s">
        <v>254</v>
      </c>
      <c r="R104" s="24" t="s">
        <v>257</v>
      </c>
      <c r="S104" s="24" t="s">
        <v>257</v>
      </c>
      <c r="T104" s="26" t="s">
        <v>593</v>
      </c>
      <c r="U104" s="26" t="s">
        <v>257</v>
      </c>
      <c r="V104" s="26" t="s">
        <v>257</v>
      </c>
      <c r="W104" s="26" t="s">
        <v>257</v>
      </c>
      <c r="X104" s="18" t="s">
        <v>604</v>
      </c>
      <c r="Y104" s="18">
        <v>235</v>
      </c>
      <c r="Z104" s="18" t="s">
        <v>474</v>
      </c>
      <c r="AA104" s="56">
        <v>235</v>
      </c>
      <c r="AB104" s="57" t="s">
        <v>257</v>
      </c>
      <c r="AC104" s="18" t="s">
        <v>479</v>
      </c>
      <c r="AD104" s="18" t="s">
        <v>595</v>
      </c>
      <c r="AE104" s="18" t="s">
        <v>595</v>
      </c>
      <c r="AF104" s="18" t="s">
        <v>595</v>
      </c>
      <c r="AG104" s="18" t="s">
        <v>595</v>
      </c>
      <c r="AH104" s="18" t="s">
        <v>257</v>
      </c>
      <c r="AI104" s="18">
        <v>16</v>
      </c>
      <c r="AJ104" s="18" t="s">
        <v>596</v>
      </c>
      <c r="AK104" s="18">
        <v>16</v>
      </c>
      <c r="AL104" s="18" t="s">
        <v>597</v>
      </c>
      <c r="AM104" s="18"/>
      <c r="AN104" s="57"/>
      <c r="AO104" s="57"/>
      <c r="AP104" s="65"/>
      <c r="AQ104" s="57"/>
      <c r="AR104" s="57"/>
      <c r="AS104" s="57"/>
      <c r="AT104" s="57"/>
      <c r="AU104" s="57"/>
      <c r="AV104" s="66"/>
      <c r="AW104" s="26"/>
      <c r="AX104" s="18"/>
      <c r="AY104" s="18"/>
      <c r="AZ104" s="5"/>
      <c r="BA104" s="5"/>
      <c r="BB104" s="18"/>
      <c r="BC104" s="18"/>
      <c r="BD104" s="18"/>
      <c r="BE104" s="18"/>
      <c r="BF104" s="18"/>
      <c r="BG104" s="56"/>
      <c r="BH104" s="57"/>
      <c r="BI104" s="18"/>
      <c r="BJ104" s="18"/>
      <c r="BK104" s="18"/>
      <c r="BL104" s="18"/>
      <c r="BM104" s="18"/>
      <c r="BN104" s="18"/>
      <c r="BO104" s="18"/>
      <c r="BP104" s="18"/>
      <c r="BQ104" s="18"/>
      <c r="BR104" s="18" t="s">
        <v>620</v>
      </c>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v>0</v>
      </c>
      <c r="EA104" s="18"/>
      <c r="EB104" s="18"/>
      <c r="EC104" s="18"/>
      <c r="ED104" s="18"/>
      <c r="EE104" s="18">
        <v>0</v>
      </c>
      <c r="EF104" s="18"/>
      <c r="EG104" s="18">
        <v>0</v>
      </c>
      <c r="EH104" s="18" t="s">
        <v>601</v>
      </c>
      <c r="EI104" s="18" cm="1">
        <f t="array" ref="EI104">IF(SUMPRODUCT(--(DO104:DS104&lt;&gt;""))=0, 0,1)</f>
        <v>0</v>
      </c>
      <c r="EJ104" s="18" cm="1">
        <f t="array" ref="EJ104">IF(SUMPRODUCT(--(DT104:EG104&lt;&gt;""))=0, 0,1)</f>
        <v>1</v>
      </c>
      <c r="EK104" s="18" cm="1">
        <f t="array" ref="EK104">IF(SUMPRODUCT(--(EC104:EG104&lt;&gt;""))=0, 0,1)</f>
        <v>1</v>
      </c>
      <c r="EL104" s="18" cm="1">
        <f t="array" ref="EL104">IF(SUMPRODUCT(--(EE104:EG104&lt;&gt;""))=0, 0,1)</f>
        <v>1</v>
      </c>
      <c r="EM104" s="18">
        <f t="shared" si="61"/>
        <v>0</v>
      </c>
      <c r="EN104" s="18" t="str">
        <f t="shared" si="62"/>
        <v>NA</v>
      </c>
      <c r="EO104" s="18">
        <f t="shared" si="63"/>
        <v>0</v>
      </c>
      <c r="EP104" s="18">
        <f t="shared" si="64"/>
        <v>0</v>
      </c>
      <c r="EQ104" s="18">
        <f t="shared" si="65"/>
        <v>0</v>
      </c>
      <c r="ER104" s="58" t="s">
        <v>2080</v>
      </c>
      <c r="ES104" s="59">
        <v>43804</v>
      </c>
      <c r="ET104" s="18" t="s">
        <v>602</v>
      </c>
      <c r="EU104" s="18" t="s">
        <v>590</v>
      </c>
    </row>
    <row r="105" spans="1:151" ht="15.75" customHeight="1" x14ac:dyDescent="0.2">
      <c r="A105" s="5" t="s">
        <v>272</v>
      </c>
      <c r="B105" s="24" t="s">
        <v>589</v>
      </c>
      <c r="C105" s="26">
        <v>1</v>
      </c>
      <c r="D105" s="18" t="s">
        <v>591</v>
      </c>
      <c r="E105" s="18" t="s">
        <v>592</v>
      </c>
      <c r="F105" s="18" t="s">
        <v>553</v>
      </c>
      <c r="G105" s="18" t="s">
        <v>575</v>
      </c>
      <c r="H105" s="18" t="s">
        <v>576</v>
      </c>
      <c r="I105" s="18" t="s">
        <v>577</v>
      </c>
      <c r="J105" s="18" t="s">
        <v>363</v>
      </c>
      <c r="K105" s="18" t="s">
        <v>363</v>
      </c>
      <c r="L105" s="18" t="s">
        <v>363</v>
      </c>
      <c r="M105" s="18" t="s">
        <v>253</v>
      </c>
      <c r="N105" s="56">
        <v>74</v>
      </c>
      <c r="O105" s="18" t="s">
        <v>551</v>
      </c>
      <c r="P105" s="18" t="s">
        <v>466</v>
      </c>
      <c r="Q105" s="18" t="s">
        <v>254</v>
      </c>
      <c r="R105" s="24" t="s">
        <v>257</v>
      </c>
      <c r="S105" s="24" t="s">
        <v>257</v>
      </c>
      <c r="T105" s="26" t="s">
        <v>593</v>
      </c>
      <c r="U105" s="26" t="s">
        <v>257</v>
      </c>
      <c r="V105" s="26" t="s">
        <v>257</v>
      </c>
      <c r="W105" s="26" t="s">
        <v>257</v>
      </c>
      <c r="X105" s="18" t="s">
        <v>594</v>
      </c>
      <c r="Y105" s="18">
        <v>235</v>
      </c>
      <c r="Z105" s="18" t="s">
        <v>474</v>
      </c>
      <c r="AA105" s="56">
        <v>235</v>
      </c>
      <c r="AB105" s="57" t="s">
        <v>257</v>
      </c>
      <c r="AC105" s="18" t="s">
        <v>479</v>
      </c>
      <c r="AD105" s="18" t="s">
        <v>595</v>
      </c>
      <c r="AE105" s="18" t="s">
        <v>595</v>
      </c>
      <c r="AF105" s="18" t="s">
        <v>595</v>
      </c>
      <c r="AG105" s="18" t="s">
        <v>595</v>
      </c>
      <c r="AH105" s="18" t="s">
        <v>257</v>
      </c>
      <c r="AI105" s="18">
        <v>1</v>
      </c>
      <c r="AJ105" s="18" t="s">
        <v>596</v>
      </c>
      <c r="AK105" s="18">
        <v>1</v>
      </c>
      <c r="AL105" s="18" t="s">
        <v>597</v>
      </c>
      <c r="AM105" s="18" t="s">
        <v>598</v>
      </c>
      <c r="AN105" s="57">
        <v>27.3</v>
      </c>
      <c r="AO105" s="57" t="s">
        <v>599</v>
      </c>
      <c r="AP105" s="65" t="s">
        <v>479</v>
      </c>
      <c r="AQ105" s="56">
        <v>9</v>
      </c>
      <c r="AR105" s="57" t="s">
        <v>561</v>
      </c>
      <c r="AS105" s="57">
        <f>AN105-AU105</f>
        <v>19.300000000000004</v>
      </c>
      <c r="AT105" s="57">
        <v>35.299999999999997</v>
      </c>
      <c r="AU105" s="57">
        <f>AV105</f>
        <v>7.9999999999999964</v>
      </c>
      <c r="AV105" s="66">
        <f>AT105-AN105</f>
        <v>7.9999999999999964</v>
      </c>
      <c r="AW105" s="26" t="s">
        <v>557</v>
      </c>
      <c r="AX105" s="18">
        <v>1</v>
      </c>
      <c r="AY105" s="18" t="s">
        <v>596</v>
      </c>
      <c r="AZ105" s="5" t="s">
        <v>257</v>
      </c>
      <c r="BA105" s="5" t="s">
        <v>257</v>
      </c>
      <c r="BB105" s="18" t="s">
        <v>600</v>
      </c>
      <c r="BC105" s="18" t="s">
        <v>268</v>
      </c>
      <c r="BD105" s="18">
        <v>87</v>
      </c>
      <c r="BE105" s="18" t="s">
        <v>611</v>
      </c>
      <c r="BF105" s="18" t="s">
        <v>612</v>
      </c>
      <c r="BG105" s="56">
        <v>9</v>
      </c>
      <c r="BH105" s="57" t="s">
        <v>561</v>
      </c>
      <c r="BI105" s="18" t="s">
        <v>595</v>
      </c>
      <c r="BJ105" s="18" t="s">
        <v>595</v>
      </c>
      <c r="BK105" s="18" t="s">
        <v>595</v>
      </c>
      <c r="BL105" s="18" t="s">
        <v>595</v>
      </c>
      <c r="BM105" s="18" t="s">
        <v>595</v>
      </c>
      <c r="BN105" s="18">
        <v>1</v>
      </c>
      <c r="BO105" s="18" t="s">
        <v>596</v>
      </c>
      <c r="BP105" s="18" t="s">
        <v>257</v>
      </c>
      <c r="BQ105" s="18" t="s">
        <v>257</v>
      </c>
      <c r="BR105" s="18" t="s">
        <v>613</v>
      </c>
      <c r="BS105" s="18"/>
      <c r="BT105" s="18"/>
      <c r="BU105" s="18"/>
      <c r="BV105" s="18"/>
      <c r="BW105" s="18"/>
      <c r="BX105" s="18"/>
      <c r="BY105" s="18"/>
      <c r="BZ105" s="18"/>
      <c r="CA105" s="18"/>
      <c r="CB105" s="18"/>
      <c r="CC105" s="18"/>
      <c r="CD105" s="18"/>
      <c r="CE105" s="18"/>
      <c r="CF105" s="18"/>
      <c r="CG105" s="18"/>
      <c r="CH105" s="18"/>
      <c r="CI105" s="18"/>
      <c r="CJ105" s="18"/>
      <c r="CK105" s="18"/>
      <c r="CL105" s="18"/>
      <c r="CM105" s="18"/>
      <c r="CN105" s="18"/>
      <c r="CO105" s="18"/>
      <c r="CP105" s="18"/>
      <c r="CQ105" s="18"/>
      <c r="CR105" s="18"/>
      <c r="CS105" s="18"/>
      <c r="CT105" s="18"/>
      <c r="CU105" s="18"/>
      <c r="CV105" s="18"/>
      <c r="CW105" s="18"/>
      <c r="CX105" s="18"/>
      <c r="CY105" s="18"/>
      <c r="CZ105" s="18"/>
      <c r="DA105" s="18"/>
      <c r="DB105" s="18"/>
      <c r="DC105" s="18"/>
      <c r="DD105" s="18"/>
      <c r="DE105" s="18"/>
      <c r="DF105" s="18"/>
      <c r="DG105" s="18"/>
      <c r="DH105" s="18"/>
      <c r="DI105" s="18"/>
      <c r="DJ105" s="18"/>
      <c r="DK105" s="18"/>
      <c r="DL105" s="18"/>
      <c r="DM105" s="18"/>
      <c r="DN105" s="18"/>
      <c r="DO105" s="18"/>
      <c r="DP105" s="18"/>
      <c r="DQ105" s="18"/>
      <c r="DR105" s="18"/>
      <c r="DS105" s="18"/>
      <c r="DT105" s="18"/>
      <c r="DU105" s="18"/>
      <c r="DV105" s="18">
        <v>1</v>
      </c>
      <c r="DW105" s="18"/>
      <c r="DX105" s="18"/>
      <c r="DY105" s="18"/>
      <c r="DZ105" s="18">
        <v>1</v>
      </c>
      <c r="EA105" s="18"/>
      <c r="EB105" s="18"/>
      <c r="EC105" s="18"/>
      <c r="ED105" s="18"/>
      <c r="EE105" s="18">
        <v>0</v>
      </c>
      <c r="EF105" s="18"/>
      <c r="EG105" s="18">
        <v>0</v>
      </c>
      <c r="EH105" s="18" t="s">
        <v>614</v>
      </c>
      <c r="EI105" s="18" cm="1">
        <f t="array" ref="EI105">IF(SUMPRODUCT(--(DO105:DS105&lt;&gt;""))=0, 0,1)</f>
        <v>0</v>
      </c>
      <c r="EJ105" s="18" cm="1">
        <f t="array" ref="EJ105">IF(SUMPRODUCT(--(DT105:EG105&lt;&gt;""))=0, 0,1)</f>
        <v>1</v>
      </c>
      <c r="EK105" s="18" cm="1">
        <f t="array" ref="EK105">IF(SUMPRODUCT(--(EC105:EG105&lt;&gt;""))=0, 0,1)</f>
        <v>1</v>
      </c>
      <c r="EL105" s="18" cm="1">
        <f t="array" ref="EL105">IF(SUMPRODUCT(--(EE105:EG105&lt;&gt;""))=0, 0,1)</f>
        <v>1</v>
      </c>
      <c r="EM105" s="18">
        <f t="shared" si="61"/>
        <v>1</v>
      </c>
      <c r="EN105" s="18" t="str">
        <f t="shared" si="62"/>
        <v>NA</v>
      </c>
      <c r="EO105" s="18">
        <f t="shared" si="63"/>
        <v>1</v>
      </c>
      <c r="EP105" s="18">
        <f t="shared" si="64"/>
        <v>0</v>
      </c>
      <c r="EQ105" s="18">
        <f t="shared" si="65"/>
        <v>0</v>
      </c>
      <c r="ER105" s="58" t="s">
        <v>2080</v>
      </c>
      <c r="ES105" s="59">
        <v>43804</v>
      </c>
      <c r="ET105" s="18" t="s">
        <v>602</v>
      </c>
      <c r="EU105" s="18" t="s">
        <v>590</v>
      </c>
    </row>
    <row r="106" spans="1:151" ht="15.75" customHeight="1" x14ac:dyDescent="0.2">
      <c r="A106" s="5" t="s">
        <v>272</v>
      </c>
      <c r="B106" s="24" t="s">
        <v>589</v>
      </c>
      <c r="C106" s="26">
        <v>1</v>
      </c>
      <c r="D106" s="18" t="s">
        <v>591</v>
      </c>
      <c r="E106" s="18" t="s">
        <v>615</v>
      </c>
      <c r="F106" s="18" t="s">
        <v>553</v>
      </c>
      <c r="G106" s="18" t="s">
        <v>575</v>
      </c>
      <c r="H106" s="18" t="s">
        <v>576</v>
      </c>
      <c r="I106" s="18" t="s">
        <v>577</v>
      </c>
      <c r="J106" s="18" t="s">
        <v>363</v>
      </c>
      <c r="K106" s="18" t="s">
        <v>363</v>
      </c>
      <c r="L106" s="18" t="s">
        <v>363</v>
      </c>
      <c r="M106" s="18" t="s">
        <v>253</v>
      </c>
      <c r="N106" s="56">
        <v>74</v>
      </c>
      <c r="O106" s="18" t="s">
        <v>551</v>
      </c>
      <c r="P106" s="18" t="s">
        <v>466</v>
      </c>
      <c r="Q106" s="18" t="s">
        <v>254</v>
      </c>
      <c r="R106" s="24" t="s">
        <v>257</v>
      </c>
      <c r="S106" s="24" t="s">
        <v>257</v>
      </c>
      <c r="T106" s="26" t="s">
        <v>593</v>
      </c>
      <c r="U106" s="26" t="s">
        <v>257</v>
      </c>
      <c r="V106" s="26" t="s">
        <v>257</v>
      </c>
      <c r="W106" s="26" t="s">
        <v>257</v>
      </c>
      <c r="X106" s="18" t="s">
        <v>604</v>
      </c>
      <c r="Y106" s="18">
        <v>235</v>
      </c>
      <c r="Z106" s="18" t="s">
        <v>474</v>
      </c>
      <c r="AA106" s="56">
        <v>235</v>
      </c>
      <c r="AB106" s="57" t="s">
        <v>257</v>
      </c>
      <c r="AC106" s="18" t="s">
        <v>479</v>
      </c>
      <c r="AD106" s="18" t="s">
        <v>595</v>
      </c>
      <c r="AE106" s="18" t="s">
        <v>595</v>
      </c>
      <c r="AF106" s="18" t="s">
        <v>595</v>
      </c>
      <c r="AG106" s="18" t="s">
        <v>595</v>
      </c>
      <c r="AH106" s="18" t="s">
        <v>257</v>
      </c>
      <c r="AI106" s="18">
        <v>1</v>
      </c>
      <c r="AJ106" s="18" t="s">
        <v>596</v>
      </c>
      <c r="AK106" s="18">
        <v>1</v>
      </c>
      <c r="AL106" s="18" t="s">
        <v>597</v>
      </c>
      <c r="AM106" s="18"/>
      <c r="AN106" s="57"/>
      <c r="AO106" s="57"/>
      <c r="AP106" s="65"/>
      <c r="AQ106" s="57"/>
      <c r="AR106" s="57"/>
      <c r="AS106" s="57"/>
      <c r="AT106" s="57"/>
      <c r="AU106" s="57"/>
      <c r="AV106" s="66"/>
      <c r="AW106" s="26"/>
      <c r="AX106" s="18"/>
      <c r="AY106" s="18"/>
      <c r="AZ106" s="5"/>
      <c r="BA106" s="5"/>
      <c r="BB106" s="18"/>
      <c r="BC106" s="18" t="s">
        <v>268</v>
      </c>
      <c r="BD106" s="18">
        <v>79</v>
      </c>
      <c r="BE106" s="18" t="s">
        <v>611</v>
      </c>
      <c r="BF106" s="18" t="s">
        <v>612</v>
      </c>
      <c r="BG106" s="56">
        <v>9</v>
      </c>
      <c r="BH106" s="57" t="s">
        <v>561</v>
      </c>
      <c r="BI106" s="18" t="s">
        <v>595</v>
      </c>
      <c r="BJ106" s="18" t="s">
        <v>595</v>
      </c>
      <c r="BK106" s="18" t="s">
        <v>595</v>
      </c>
      <c r="BL106" s="18" t="s">
        <v>595</v>
      </c>
      <c r="BM106" s="18" t="s">
        <v>595</v>
      </c>
      <c r="BN106" s="18">
        <v>58</v>
      </c>
      <c r="BO106" s="18" t="s">
        <v>596</v>
      </c>
      <c r="BP106" s="18" t="s">
        <v>257</v>
      </c>
      <c r="BQ106" s="18" t="s">
        <v>257</v>
      </c>
      <c r="BR106" s="18" t="s">
        <v>613</v>
      </c>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v>1</v>
      </c>
      <c r="DW106" s="18"/>
      <c r="DX106" s="18"/>
      <c r="DY106" s="18"/>
      <c r="DZ106" s="18">
        <v>1</v>
      </c>
      <c r="EA106" s="18"/>
      <c r="EB106" s="18"/>
      <c r="EC106" s="18"/>
      <c r="ED106" s="18"/>
      <c r="EE106" s="18">
        <v>0</v>
      </c>
      <c r="EF106" s="18"/>
      <c r="EG106" s="18">
        <v>0</v>
      </c>
      <c r="EH106" s="18" t="s">
        <v>614</v>
      </c>
      <c r="EI106" s="18" cm="1">
        <f t="array" ref="EI106">IF(SUMPRODUCT(--(DO106:DS106&lt;&gt;""))=0, 0,1)</f>
        <v>0</v>
      </c>
      <c r="EJ106" s="18" cm="1">
        <f t="array" ref="EJ106">IF(SUMPRODUCT(--(DT106:EG106&lt;&gt;""))=0, 0,1)</f>
        <v>1</v>
      </c>
      <c r="EK106" s="18" cm="1">
        <f t="array" ref="EK106">IF(SUMPRODUCT(--(EC106:EG106&lt;&gt;""))=0, 0,1)</f>
        <v>1</v>
      </c>
      <c r="EL106" s="18" cm="1">
        <f t="array" ref="EL106">IF(SUMPRODUCT(--(EE106:EG106&lt;&gt;""))=0, 0,1)</f>
        <v>1</v>
      </c>
      <c r="EM106" s="18">
        <f t="shared" si="61"/>
        <v>1</v>
      </c>
      <c r="EN106" s="18" t="str">
        <f t="shared" si="62"/>
        <v>NA</v>
      </c>
      <c r="EO106" s="18">
        <f t="shared" si="63"/>
        <v>1</v>
      </c>
      <c r="EP106" s="18">
        <f t="shared" si="64"/>
        <v>0</v>
      </c>
      <c r="EQ106" s="18">
        <f t="shared" si="65"/>
        <v>0</v>
      </c>
      <c r="ER106" s="58" t="s">
        <v>2080</v>
      </c>
      <c r="ES106" s="59">
        <v>43804</v>
      </c>
      <c r="ET106" s="18" t="s">
        <v>602</v>
      </c>
      <c r="EU106" s="18" t="s">
        <v>590</v>
      </c>
    </row>
    <row r="107" spans="1:151" ht="15.75" customHeight="1" x14ac:dyDescent="0.2">
      <c r="A107" s="5" t="s">
        <v>272</v>
      </c>
      <c r="B107" s="24" t="s">
        <v>589</v>
      </c>
      <c r="C107" s="26">
        <v>1</v>
      </c>
      <c r="D107" s="18" t="s">
        <v>603</v>
      </c>
      <c r="E107" s="18" t="s">
        <v>592</v>
      </c>
      <c r="F107" s="18" t="s">
        <v>553</v>
      </c>
      <c r="G107" s="18" t="s">
        <v>575</v>
      </c>
      <c r="H107" s="18" t="s">
        <v>576</v>
      </c>
      <c r="I107" s="18" t="s">
        <v>577</v>
      </c>
      <c r="J107" s="18" t="s">
        <v>363</v>
      </c>
      <c r="K107" s="18" t="s">
        <v>363</v>
      </c>
      <c r="L107" s="18" t="s">
        <v>363</v>
      </c>
      <c r="M107" s="18" t="s">
        <v>253</v>
      </c>
      <c r="N107" s="56">
        <v>74</v>
      </c>
      <c r="O107" s="18" t="s">
        <v>551</v>
      </c>
      <c r="P107" s="18" t="s">
        <v>466</v>
      </c>
      <c r="Q107" s="18" t="s">
        <v>254</v>
      </c>
      <c r="R107" s="24" t="s">
        <v>257</v>
      </c>
      <c r="S107" s="24" t="s">
        <v>257</v>
      </c>
      <c r="T107" s="26" t="s">
        <v>593</v>
      </c>
      <c r="U107" s="26" t="s">
        <v>257</v>
      </c>
      <c r="V107" s="26" t="s">
        <v>257</v>
      </c>
      <c r="W107" s="26" t="s">
        <v>257</v>
      </c>
      <c r="X107" s="18" t="s">
        <v>594</v>
      </c>
      <c r="Y107" s="18">
        <v>235</v>
      </c>
      <c r="Z107" s="18" t="s">
        <v>474</v>
      </c>
      <c r="AA107" s="56">
        <v>235</v>
      </c>
      <c r="AB107" s="57" t="s">
        <v>257</v>
      </c>
      <c r="AC107" s="18" t="s">
        <v>479</v>
      </c>
      <c r="AD107" s="18" t="s">
        <v>595</v>
      </c>
      <c r="AE107" s="18" t="s">
        <v>595</v>
      </c>
      <c r="AF107" s="18" t="s">
        <v>595</v>
      </c>
      <c r="AG107" s="18" t="s">
        <v>595</v>
      </c>
      <c r="AH107" s="18" t="s">
        <v>257</v>
      </c>
      <c r="AI107" s="18">
        <v>1</v>
      </c>
      <c r="AJ107" s="18" t="s">
        <v>596</v>
      </c>
      <c r="AK107" s="18">
        <v>1</v>
      </c>
      <c r="AL107" s="18" t="s">
        <v>597</v>
      </c>
      <c r="AM107" s="18" t="s">
        <v>598</v>
      </c>
      <c r="AN107" s="57">
        <v>22.3</v>
      </c>
      <c r="AO107" s="57" t="s">
        <v>599</v>
      </c>
      <c r="AP107" s="65" t="s">
        <v>479</v>
      </c>
      <c r="AQ107" s="56">
        <v>9</v>
      </c>
      <c r="AR107" s="57" t="s">
        <v>561</v>
      </c>
      <c r="AS107" s="57">
        <f>AN107-AU107</f>
        <v>13.3</v>
      </c>
      <c r="AT107" s="57">
        <v>31.3</v>
      </c>
      <c r="AU107" s="57">
        <f>AV107</f>
        <v>9</v>
      </c>
      <c r="AV107" s="66">
        <f>AT107-AN107</f>
        <v>9</v>
      </c>
      <c r="AW107" s="26" t="s">
        <v>557</v>
      </c>
      <c r="AX107" s="18">
        <v>1</v>
      </c>
      <c r="AY107" s="18" t="s">
        <v>596</v>
      </c>
      <c r="AZ107" s="5" t="s">
        <v>257</v>
      </c>
      <c r="BA107" s="5" t="s">
        <v>257</v>
      </c>
      <c r="BB107" s="18" t="s">
        <v>600</v>
      </c>
      <c r="BC107" s="18" t="s">
        <v>268</v>
      </c>
      <c r="BD107" s="18">
        <v>102</v>
      </c>
      <c r="BE107" s="18" t="s">
        <v>611</v>
      </c>
      <c r="BF107" s="18" t="s">
        <v>612</v>
      </c>
      <c r="BG107" s="56">
        <v>9</v>
      </c>
      <c r="BH107" s="57" t="s">
        <v>561</v>
      </c>
      <c r="BI107" s="18" t="s">
        <v>595</v>
      </c>
      <c r="BJ107" s="18" t="s">
        <v>595</v>
      </c>
      <c r="BK107" s="18" t="s">
        <v>595</v>
      </c>
      <c r="BL107" s="18" t="s">
        <v>595</v>
      </c>
      <c r="BM107" s="18" t="s">
        <v>595</v>
      </c>
      <c r="BN107" s="18">
        <v>1</v>
      </c>
      <c r="BO107" s="18" t="s">
        <v>596</v>
      </c>
      <c r="BP107" s="18" t="s">
        <v>257</v>
      </c>
      <c r="BQ107" s="18" t="s">
        <v>257</v>
      </c>
      <c r="BR107" s="18" t="s">
        <v>613</v>
      </c>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v>0</v>
      </c>
      <c r="DW107" s="18"/>
      <c r="DX107" s="18"/>
      <c r="DY107" s="18"/>
      <c r="DZ107" s="18">
        <v>1</v>
      </c>
      <c r="EA107" s="18"/>
      <c r="EB107" s="18"/>
      <c r="EC107" s="18"/>
      <c r="ED107" s="18"/>
      <c r="EE107" s="18">
        <v>0</v>
      </c>
      <c r="EF107" s="18"/>
      <c r="EG107" s="18">
        <v>0</v>
      </c>
      <c r="EH107" s="18" t="s">
        <v>614</v>
      </c>
      <c r="EI107" s="18" cm="1">
        <f t="array" ref="EI107">IF(SUMPRODUCT(--(DO107:DS107&lt;&gt;""))=0, 0,1)</f>
        <v>0</v>
      </c>
      <c r="EJ107" s="18" cm="1">
        <f t="array" ref="EJ107">IF(SUMPRODUCT(--(DT107:EG107&lt;&gt;""))=0, 0,1)</f>
        <v>1</v>
      </c>
      <c r="EK107" s="18" cm="1">
        <f t="array" ref="EK107">IF(SUMPRODUCT(--(EC107:EG107&lt;&gt;""))=0, 0,1)</f>
        <v>1</v>
      </c>
      <c r="EL107" s="18" cm="1">
        <f t="array" ref="EL107">IF(SUMPRODUCT(--(EE107:EG107&lt;&gt;""))=0, 0,1)</f>
        <v>1</v>
      </c>
      <c r="EM107" s="18">
        <f t="shared" si="61"/>
        <v>1</v>
      </c>
      <c r="EN107" s="18" t="str">
        <f t="shared" si="62"/>
        <v>NA</v>
      </c>
      <c r="EO107" s="18">
        <f t="shared" si="63"/>
        <v>1</v>
      </c>
      <c r="EP107" s="18">
        <f t="shared" si="64"/>
        <v>0</v>
      </c>
      <c r="EQ107" s="18">
        <f t="shared" si="65"/>
        <v>0</v>
      </c>
      <c r="ER107" s="58" t="s">
        <v>2080</v>
      </c>
      <c r="ES107" s="59">
        <v>43804</v>
      </c>
      <c r="ET107" s="18" t="s">
        <v>602</v>
      </c>
      <c r="EU107" s="18" t="s">
        <v>590</v>
      </c>
    </row>
    <row r="108" spans="1:151" ht="15.75" customHeight="1" x14ac:dyDescent="0.2">
      <c r="A108" s="5" t="s">
        <v>272</v>
      </c>
      <c r="B108" s="24" t="s">
        <v>589</v>
      </c>
      <c r="C108" s="26">
        <v>1</v>
      </c>
      <c r="D108" s="18" t="s">
        <v>603</v>
      </c>
      <c r="E108" s="18" t="s">
        <v>615</v>
      </c>
      <c r="F108" s="18" t="s">
        <v>553</v>
      </c>
      <c r="G108" s="18" t="s">
        <v>575</v>
      </c>
      <c r="H108" s="18" t="s">
        <v>576</v>
      </c>
      <c r="I108" s="18" t="s">
        <v>577</v>
      </c>
      <c r="J108" s="18" t="s">
        <v>363</v>
      </c>
      <c r="K108" s="18" t="s">
        <v>363</v>
      </c>
      <c r="L108" s="18" t="s">
        <v>363</v>
      </c>
      <c r="M108" s="18" t="s">
        <v>253</v>
      </c>
      <c r="N108" s="56">
        <v>74</v>
      </c>
      <c r="O108" s="18" t="s">
        <v>551</v>
      </c>
      <c r="P108" s="18" t="s">
        <v>466</v>
      </c>
      <c r="Q108" s="18" t="s">
        <v>254</v>
      </c>
      <c r="R108" s="24" t="s">
        <v>257</v>
      </c>
      <c r="S108" s="24" t="s">
        <v>257</v>
      </c>
      <c r="T108" s="26" t="s">
        <v>593</v>
      </c>
      <c r="U108" s="26" t="s">
        <v>257</v>
      </c>
      <c r="V108" s="26" t="s">
        <v>257</v>
      </c>
      <c r="W108" s="26" t="s">
        <v>257</v>
      </c>
      <c r="X108" s="18" t="s">
        <v>604</v>
      </c>
      <c r="Y108" s="18">
        <v>235</v>
      </c>
      <c r="Z108" s="18" t="s">
        <v>474</v>
      </c>
      <c r="AA108" s="56">
        <v>235</v>
      </c>
      <c r="AB108" s="57" t="s">
        <v>257</v>
      </c>
      <c r="AC108" s="18" t="s">
        <v>479</v>
      </c>
      <c r="AD108" s="18" t="s">
        <v>595</v>
      </c>
      <c r="AE108" s="18" t="s">
        <v>595</v>
      </c>
      <c r="AF108" s="18" t="s">
        <v>595</v>
      </c>
      <c r="AG108" s="18" t="s">
        <v>595</v>
      </c>
      <c r="AH108" s="18" t="s">
        <v>257</v>
      </c>
      <c r="AI108" s="18">
        <v>1</v>
      </c>
      <c r="AJ108" s="18" t="s">
        <v>596</v>
      </c>
      <c r="AK108" s="18">
        <v>1</v>
      </c>
      <c r="AL108" s="18" t="s">
        <v>597</v>
      </c>
      <c r="AM108" s="18"/>
      <c r="AN108" s="57"/>
      <c r="AO108" s="57"/>
      <c r="AP108" s="65"/>
      <c r="AQ108" s="57"/>
      <c r="AR108" s="57"/>
      <c r="AS108" s="57"/>
      <c r="AT108" s="57"/>
      <c r="AU108" s="57"/>
      <c r="AV108" s="66"/>
      <c r="AW108" s="26"/>
      <c r="AX108" s="18"/>
      <c r="AY108" s="18"/>
      <c r="AZ108" s="5"/>
      <c r="BA108" s="5"/>
      <c r="BB108" s="18"/>
      <c r="BC108" s="18" t="s">
        <v>268</v>
      </c>
      <c r="BD108" s="18">
        <v>107</v>
      </c>
      <c r="BE108" s="18" t="s">
        <v>611</v>
      </c>
      <c r="BF108" s="18" t="s">
        <v>612</v>
      </c>
      <c r="BG108" s="56">
        <v>9</v>
      </c>
      <c r="BH108" s="57" t="s">
        <v>561</v>
      </c>
      <c r="BI108" s="18" t="s">
        <v>595</v>
      </c>
      <c r="BJ108" s="18" t="s">
        <v>595</v>
      </c>
      <c r="BK108" s="18" t="s">
        <v>595</v>
      </c>
      <c r="BL108" s="18" t="s">
        <v>595</v>
      </c>
      <c r="BM108" s="18" t="s">
        <v>595</v>
      </c>
      <c r="BN108" s="18">
        <v>56</v>
      </c>
      <c r="BO108" s="18" t="s">
        <v>596</v>
      </c>
      <c r="BP108" s="18" t="s">
        <v>257</v>
      </c>
      <c r="BQ108" s="18" t="s">
        <v>257</v>
      </c>
      <c r="BR108" s="18" t="s">
        <v>613</v>
      </c>
      <c r="BS108" s="18"/>
      <c r="BT108" s="18"/>
      <c r="BU108" s="18"/>
      <c r="BV108" s="18"/>
      <c r="BW108" s="18"/>
      <c r="BX108" s="18"/>
      <c r="BY108" s="18"/>
      <c r="BZ108" s="18"/>
      <c r="CA108" s="18"/>
      <c r="CB108" s="18"/>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8"/>
      <c r="DB108" s="18"/>
      <c r="DC108" s="18"/>
      <c r="DD108" s="18"/>
      <c r="DE108" s="18"/>
      <c r="DF108" s="18"/>
      <c r="DG108" s="18"/>
      <c r="DH108" s="18"/>
      <c r="DI108" s="18"/>
      <c r="DJ108" s="18"/>
      <c r="DK108" s="18"/>
      <c r="DL108" s="18"/>
      <c r="DM108" s="18"/>
      <c r="DN108" s="18"/>
      <c r="DO108" s="18"/>
      <c r="DP108" s="18"/>
      <c r="DQ108" s="18"/>
      <c r="DR108" s="18"/>
      <c r="DS108" s="18"/>
      <c r="DT108" s="18"/>
      <c r="DU108" s="18"/>
      <c r="DV108" s="18">
        <v>0</v>
      </c>
      <c r="DW108" s="18"/>
      <c r="DX108" s="18"/>
      <c r="DY108" s="18"/>
      <c r="DZ108" s="18">
        <v>1</v>
      </c>
      <c r="EA108" s="18"/>
      <c r="EB108" s="18"/>
      <c r="EC108" s="18"/>
      <c r="ED108" s="18"/>
      <c r="EE108" s="18">
        <v>0</v>
      </c>
      <c r="EF108" s="18"/>
      <c r="EG108" s="18">
        <v>0</v>
      </c>
      <c r="EH108" s="18" t="s">
        <v>614</v>
      </c>
      <c r="EI108" s="18" cm="1">
        <f t="array" ref="EI108">IF(SUMPRODUCT(--(DO108:DS108&lt;&gt;""))=0, 0,1)</f>
        <v>0</v>
      </c>
      <c r="EJ108" s="18" cm="1">
        <f t="array" ref="EJ108">IF(SUMPRODUCT(--(DT108:EG108&lt;&gt;""))=0, 0,1)</f>
        <v>1</v>
      </c>
      <c r="EK108" s="18" cm="1">
        <f t="array" ref="EK108">IF(SUMPRODUCT(--(EC108:EG108&lt;&gt;""))=0, 0,1)</f>
        <v>1</v>
      </c>
      <c r="EL108" s="18" cm="1">
        <f t="array" ref="EL108">IF(SUMPRODUCT(--(EE108:EG108&lt;&gt;""))=0, 0,1)</f>
        <v>1</v>
      </c>
      <c r="EM108" s="18">
        <f t="shared" si="61"/>
        <v>1</v>
      </c>
      <c r="EN108" s="18" t="str">
        <f t="shared" si="62"/>
        <v>NA</v>
      </c>
      <c r="EO108" s="18">
        <f t="shared" si="63"/>
        <v>1</v>
      </c>
      <c r="EP108" s="18">
        <f t="shared" si="64"/>
        <v>0</v>
      </c>
      <c r="EQ108" s="18">
        <f t="shared" si="65"/>
        <v>0</v>
      </c>
      <c r="ER108" s="58" t="s">
        <v>2080</v>
      </c>
      <c r="ES108" s="59">
        <v>43804</v>
      </c>
      <c r="ET108" s="18" t="s">
        <v>602</v>
      </c>
      <c r="EU108" s="18" t="s">
        <v>590</v>
      </c>
    </row>
    <row r="109" spans="1:151" ht="15.75" customHeight="1" x14ac:dyDescent="0.2">
      <c r="A109" s="5" t="s">
        <v>272</v>
      </c>
      <c r="B109" s="24" t="s">
        <v>589</v>
      </c>
      <c r="C109" s="26">
        <v>1</v>
      </c>
      <c r="D109" s="18" t="s">
        <v>591</v>
      </c>
      <c r="E109" s="18" t="s">
        <v>605</v>
      </c>
      <c r="F109" s="18" t="s">
        <v>553</v>
      </c>
      <c r="G109" s="18" t="s">
        <v>575</v>
      </c>
      <c r="H109" s="18" t="s">
        <v>576</v>
      </c>
      <c r="I109" s="18" t="s">
        <v>577</v>
      </c>
      <c r="J109" s="18" t="s">
        <v>363</v>
      </c>
      <c r="K109" s="18" t="s">
        <v>363</v>
      </c>
      <c r="L109" s="18" t="s">
        <v>363</v>
      </c>
      <c r="M109" s="18" t="s">
        <v>253</v>
      </c>
      <c r="N109" s="56">
        <v>74</v>
      </c>
      <c r="O109" s="18" t="s">
        <v>551</v>
      </c>
      <c r="P109" s="18" t="s">
        <v>466</v>
      </c>
      <c r="Q109" s="18" t="s">
        <v>254</v>
      </c>
      <c r="R109" s="24" t="s">
        <v>257</v>
      </c>
      <c r="S109" s="24" t="s">
        <v>257</v>
      </c>
      <c r="T109" s="26" t="s">
        <v>593</v>
      </c>
      <c r="U109" s="26" t="s">
        <v>257</v>
      </c>
      <c r="V109" s="26" t="s">
        <v>257</v>
      </c>
      <c r="W109" s="26" t="s">
        <v>257</v>
      </c>
      <c r="X109" s="18" t="s">
        <v>594</v>
      </c>
      <c r="Y109" s="18">
        <v>235</v>
      </c>
      <c r="Z109" s="18" t="s">
        <v>474</v>
      </c>
      <c r="AA109" s="56">
        <v>235</v>
      </c>
      <c r="AB109" s="57" t="s">
        <v>257</v>
      </c>
      <c r="AC109" s="18" t="s">
        <v>479</v>
      </c>
      <c r="AD109" s="18" t="s">
        <v>595</v>
      </c>
      <c r="AE109" s="18" t="s">
        <v>595</v>
      </c>
      <c r="AF109" s="18" t="s">
        <v>595</v>
      </c>
      <c r="AG109" s="18" t="s">
        <v>595</v>
      </c>
      <c r="AH109" s="18" t="s">
        <v>257</v>
      </c>
      <c r="AI109" s="18">
        <v>2</v>
      </c>
      <c r="AJ109" s="18" t="s">
        <v>596</v>
      </c>
      <c r="AK109" s="18">
        <v>2</v>
      </c>
      <c r="AL109" s="18" t="s">
        <v>597</v>
      </c>
      <c r="AM109" s="18" t="s">
        <v>598</v>
      </c>
      <c r="AN109" s="57">
        <v>28.2</v>
      </c>
      <c r="AO109" s="57" t="s">
        <v>599</v>
      </c>
      <c r="AP109" s="65" t="s">
        <v>479</v>
      </c>
      <c r="AQ109" s="56">
        <v>9</v>
      </c>
      <c r="AR109" s="57" t="s">
        <v>561</v>
      </c>
      <c r="AS109" s="57">
        <f>AN109-AU109</f>
        <v>22</v>
      </c>
      <c r="AT109" s="57">
        <v>34.4</v>
      </c>
      <c r="AU109" s="57">
        <f>AV109</f>
        <v>6.1999999999999993</v>
      </c>
      <c r="AV109" s="66">
        <f>AT109-AN109</f>
        <v>6.1999999999999993</v>
      </c>
      <c r="AW109" s="26" t="s">
        <v>557</v>
      </c>
      <c r="AX109" s="18">
        <v>2</v>
      </c>
      <c r="AY109" s="18" t="s">
        <v>596</v>
      </c>
      <c r="AZ109" s="5" t="s">
        <v>257</v>
      </c>
      <c r="BA109" s="5" t="s">
        <v>257</v>
      </c>
      <c r="BB109" s="18" t="s">
        <v>600</v>
      </c>
      <c r="BC109" s="18" t="s">
        <v>268</v>
      </c>
      <c r="BD109" s="18">
        <v>67</v>
      </c>
      <c r="BE109" s="18" t="s">
        <v>611</v>
      </c>
      <c r="BF109" s="18" t="s">
        <v>612</v>
      </c>
      <c r="BG109" s="56">
        <v>9</v>
      </c>
      <c r="BH109" s="57" t="s">
        <v>561</v>
      </c>
      <c r="BI109" s="18" t="s">
        <v>595</v>
      </c>
      <c r="BJ109" s="18" t="s">
        <v>595</v>
      </c>
      <c r="BK109" s="18" t="s">
        <v>595</v>
      </c>
      <c r="BL109" s="18" t="s">
        <v>595</v>
      </c>
      <c r="BM109" s="18" t="s">
        <v>595</v>
      </c>
      <c r="BN109" s="18">
        <v>2</v>
      </c>
      <c r="BO109" s="18" t="s">
        <v>596</v>
      </c>
      <c r="BP109" s="18" t="s">
        <v>257</v>
      </c>
      <c r="BQ109" s="18" t="s">
        <v>257</v>
      </c>
      <c r="BR109" s="18" t="s">
        <v>613</v>
      </c>
      <c r="BS109" s="18"/>
      <c r="BT109" s="18"/>
      <c r="BU109" s="18"/>
      <c r="BV109" s="18"/>
      <c r="BW109" s="18"/>
      <c r="BX109" s="18"/>
      <c r="BY109" s="18"/>
      <c r="BZ109" s="18"/>
      <c r="CA109" s="18"/>
      <c r="CB109" s="18"/>
      <c r="CC109" s="18"/>
      <c r="CD109" s="18"/>
      <c r="CE109" s="18"/>
      <c r="CF109" s="18"/>
      <c r="CG109" s="18"/>
      <c r="CH109" s="18"/>
      <c r="CI109" s="18"/>
      <c r="CJ109" s="18"/>
      <c r="CK109" s="18"/>
      <c r="CL109" s="18"/>
      <c r="CM109" s="18"/>
      <c r="CN109" s="18"/>
      <c r="CO109" s="18"/>
      <c r="CP109" s="18"/>
      <c r="CQ109" s="18"/>
      <c r="CR109" s="18"/>
      <c r="CS109" s="18"/>
      <c r="CT109" s="18"/>
      <c r="CU109" s="18"/>
      <c r="CV109" s="18"/>
      <c r="CW109" s="18"/>
      <c r="CX109" s="18"/>
      <c r="CY109" s="18"/>
      <c r="CZ109" s="18"/>
      <c r="DA109" s="18"/>
      <c r="DB109" s="18"/>
      <c r="DC109" s="18"/>
      <c r="DD109" s="18"/>
      <c r="DE109" s="18"/>
      <c r="DF109" s="18"/>
      <c r="DG109" s="18"/>
      <c r="DH109" s="18"/>
      <c r="DI109" s="18"/>
      <c r="DJ109" s="18"/>
      <c r="DK109" s="18"/>
      <c r="DL109" s="18"/>
      <c r="DM109" s="18"/>
      <c r="DN109" s="18"/>
      <c r="DO109" s="18"/>
      <c r="DP109" s="18"/>
      <c r="DQ109" s="18"/>
      <c r="DR109" s="18"/>
      <c r="DS109" s="18"/>
      <c r="DT109" s="18"/>
      <c r="DU109" s="18"/>
      <c r="DV109" s="18">
        <v>1</v>
      </c>
      <c r="DW109" s="18"/>
      <c r="DX109" s="18"/>
      <c r="DY109" s="18"/>
      <c r="DZ109" s="18">
        <v>1</v>
      </c>
      <c r="EA109" s="18"/>
      <c r="EB109" s="18"/>
      <c r="EC109" s="18"/>
      <c r="ED109" s="18"/>
      <c r="EE109" s="18">
        <v>0</v>
      </c>
      <c r="EF109" s="18"/>
      <c r="EG109" s="18">
        <v>0</v>
      </c>
      <c r="EH109" s="18" t="s">
        <v>614</v>
      </c>
      <c r="EI109" s="18" cm="1">
        <f t="array" ref="EI109">IF(SUMPRODUCT(--(DO109:DS109&lt;&gt;""))=0, 0,1)</f>
        <v>0</v>
      </c>
      <c r="EJ109" s="18" cm="1">
        <f t="array" ref="EJ109">IF(SUMPRODUCT(--(DT109:EG109&lt;&gt;""))=0, 0,1)</f>
        <v>1</v>
      </c>
      <c r="EK109" s="18" cm="1">
        <f t="array" ref="EK109">IF(SUMPRODUCT(--(EC109:EG109&lt;&gt;""))=0, 0,1)</f>
        <v>1</v>
      </c>
      <c r="EL109" s="18" cm="1">
        <f t="array" ref="EL109">IF(SUMPRODUCT(--(EE109:EG109&lt;&gt;""))=0, 0,1)</f>
        <v>1</v>
      </c>
      <c r="EM109" s="18">
        <f t="shared" si="61"/>
        <v>1</v>
      </c>
      <c r="EN109" s="18" t="str">
        <f t="shared" si="62"/>
        <v>NA</v>
      </c>
      <c r="EO109" s="18">
        <f t="shared" si="63"/>
        <v>1</v>
      </c>
      <c r="EP109" s="18">
        <f t="shared" si="64"/>
        <v>0</v>
      </c>
      <c r="EQ109" s="18">
        <f t="shared" si="65"/>
        <v>0</v>
      </c>
      <c r="ER109" s="58" t="s">
        <v>2080</v>
      </c>
      <c r="ES109" s="59">
        <v>43804</v>
      </c>
      <c r="ET109" s="18" t="s">
        <v>602</v>
      </c>
      <c r="EU109" s="18" t="s">
        <v>590</v>
      </c>
    </row>
    <row r="110" spans="1:151" ht="15.75" customHeight="1" x14ac:dyDescent="0.2">
      <c r="A110" s="5" t="s">
        <v>272</v>
      </c>
      <c r="B110" s="24" t="s">
        <v>589</v>
      </c>
      <c r="C110" s="26">
        <v>1</v>
      </c>
      <c r="D110" s="18" t="s">
        <v>591</v>
      </c>
      <c r="E110" s="18" t="s">
        <v>616</v>
      </c>
      <c r="F110" s="18" t="s">
        <v>553</v>
      </c>
      <c r="G110" s="18" t="s">
        <v>575</v>
      </c>
      <c r="H110" s="18" t="s">
        <v>576</v>
      </c>
      <c r="I110" s="18" t="s">
        <v>577</v>
      </c>
      <c r="J110" s="18" t="s">
        <v>363</v>
      </c>
      <c r="K110" s="18" t="s">
        <v>363</v>
      </c>
      <c r="L110" s="18" t="s">
        <v>363</v>
      </c>
      <c r="M110" s="18" t="s">
        <v>253</v>
      </c>
      <c r="N110" s="56">
        <v>74</v>
      </c>
      <c r="O110" s="18" t="s">
        <v>551</v>
      </c>
      <c r="P110" s="18" t="s">
        <v>466</v>
      </c>
      <c r="Q110" s="18" t="s">
        <v>254</v>
      </c>
      <c r="R110" s="24" t="s">
        <v>257</v>
      </c>
      <c r="S110" s="24" t="s">
        <v>257</v>
      </c>
      <c r="T110" s="26" t="s">
        <v>593</v>
      </c>
      <c r="U110" s="26" t="s">
        <v>257</v>
      </c>
      <c r="V110" s="26" t="s">
        <v>257</v>
      </c>
      <c r="W110" s="26" t="s">
        <v>257</v>
      </c>
      <c r="X110" s="18" t="s">
        <v>604</v>
      </c>
      <c r="Y110" s="18">
        <v>235</v>
      </c>
      <c r="Z110" s="18" t="s">
        <v>474</v>
      </c>
      <c r="AA110" s="56">
        <v>235</v>
      </c>
      <c r="AB110" s="57" t="s">
        <v>257</v>
      </c>
      <c r="AC110" s="18" t="s">
        <v>479</v>
      </c>
      <c r="AD110" s="18" t="s">
        <v>595</v>
      </c>
      <c r="AE110" s="18" t="s">
        <v>595</v>
      </c>
      <c r="AF110" s="18" t="s">
        <v>595</v>
      </c>
      <c r="AG110" s="18" t="s">
        <v>595</v>
      </c>
      <c r="AH110" s="18" t="s">
        <v>257</v>
      </c>
      <c r="AI110" s="18">
        <v>2</v>
      </c>
      <c r="AJ110" s="18" t="s">
        <v>596</v>
      </c>
      <c r="AK110" s="18">
        <v>2</v>
      </c>
      <c r="AL110" s="18" t="s">
        <v>597</v>
      </c>
      <c r="AM110" s="18"/>
      <c r="AN110" s="57"/>
      <c r="AO110" s="57"/>
      <c r="AP110" s="65"/>
      <c r="AQ110" s="57"/>
      <c r="AR110" s="57"/>
      <c r="AS110" s="57"/>
      <c r="AT110" s="57"/>
      <c r="AU110" s="57"/>
      <c r="AV110" s="66"/>
      <c r="AW110" s="26"/>
      <c r="AX110" s="18"/>
      <c r="AY110" s="18"/>
      <c r="AZ110" s="5"/>
      <c r="BA110" s="5"/>
      <c r="BB110" s="18"/>
      <c r="BC110" s="18" t="s">
        <v>268</v>
      </c>
      <c r="BD110" s="18">
        <v>91</v>
      </c>
      <c r="BE110" s="18" t="s">
        <v>611</v>
      </c>
      <c r="BF110" s="18" t="s">
        <v>612</v>
      </c>
      <c r="BG110" s="56">
        <v>9</v>
      </c>
      <c r="BH110" s="57" t="s">
        <v>561</v>
      </c>
      <c r="BI110" s="18" t="s">
        <v>595</v>
      </c>
      <c r="BJ110" s="18" t="s">
        <v>595</v>
      </c>
      <c r="BK110" s="18" t="s">
        <v>595</v>
      </c>
      <c r="BL110" s="18" t="s">
        <v>595</v>
      </c>
      <c r="BM110" s="18" t="s">
        <v>595</v>
      </c>
      <c r="BN110" s="18">
        <v>58</v>
      </c>
      <c r="BO110" s="18" t="s">
        <v>596</v>
      </c>
      <c r="BP110" s="18" t="s">
        <v>257</v>
      </c>
      <c r="BQ110" s="18" t="s">
        <v>257</v>
      </c>
      <c r="BR110" s="18" t="s">
        <v>613</v>
      </c>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8"/>
      <c r="DB110" s="18"/>
      <c r="DC110" s="18"/>
      <c r="DD110" s="18"/>
      <c r="DE110" s="18"/>
      <c r="DF110" s="18"/>
      <c r="DG110" s="18"/>
      <c r="DH110" s="18"/>
      <c r="DI110" s="18"/>
      <c r="DJ110" s="18"/>
      <c r="DK110" s="18"/>
      <c r="DL110" s="18"/>
      <c r="DM110" s="18"/>
      <c r="DN110" s="18"/>
      <c r="DO110" s="18"/>
      <c r="DP110" s="18"/>
      <c r="DQ110" s="18"/>
      <c r="DR110" s="18"/>
      <c r="DS110" s="18"/>
      <c r="DT110" s="18"/>
      <c r="DU110" s="18"/>
      <c r="DV110" s="18">
        <v>0</v>
      </c>
      <c r="DW110" s="18"/>
      <c r="DX110" s="18"/>
      <c r="DY110" s="18"/>
      <c r="DZ110" s="18">
        <v>1</v>
      </c>
      <c r="EA110" s="18"/>
      <c r="EB110" s="18"/>
      <c r="EC110" s="18"/>
      <c r="ED110" s="18"/>
      <c r="EE110" s="18">
        <v>0</v>
      </c>
      <c r="EF110" s="18"/>
      <c r="EG110" s="18">
        <v>0</v>
      </c>
      <c r="EH110" s="18" t="s">
        <v>614</v>
      </c>
      <c r="EI110" s="18" cm="1">
        <f t="array" ref="EI110">IF(SUMPRODUCT(--(DO110:DS110&lt;&gt;""))=0, 0,1)</f>
        <v>0</v>
      </c>
      <c r="EJ110" s="18" cm="1">
        <f t="array" ref="EJ110">IF(SUMPRODUCT(--(DT110:EG110&lt;&gt;""))=0, 0,1)</f>
        <v>1</v>
      </c>
      <c r="EK110" s="18" cm="1">
        <f t="array" ref="EK110">IF(SUMPRODUCT(--(EC110:EG110&lt;&gt;""))=0, 0,1)</f>
        <v>1</v>
      </c>
      <c r="EL110" s="18" cm="1">
        <f t="array" ref="EL110">IF(SUMPRODUCT(--(EE110:EG110&lt;&gt;""))=0, 0,1)</f>
        <v>1</v>
      </c>
      <c r="EM110" s="18">
        <f t="shared" si="61"/>
        <v>1</v>
      </c>
      <c r="EN110" s="18" t="str">
        <f t="shared" si="62"/>
        <v>NA</v>
      </c>
      <c r="EO110" s="18">
        <f t="shared" si="63"/>
        <v>1</v>
      </c>
      <c r="EP110" s="18">
        <f t="shared" si="64"/>
        <v>0</v>
      </c>
      <c r="EQ110" s="18">
        <f t="shared" si="65"/>
        <v>0</v>
      </c>
      <c r="ER110" s="58" t="s">
        <v>2080</v>
      </c>
      <c r="ES110" s="59">
        <v>43804</v>
      </c>
      <c r="ET110" s="18" t="s">
        <v>602</v>
      </c>
      <c r="EU110" s="18" t="s">
        <v>590</v>
      </c>
    </row>
    <row r="111" spans="1:151" ht="15.75" customHeight="1" x14ac:dyDescent="0.2">
      <c r="A111" s="5" t="s">
        <v>272</v>
      </c>
      <c r="B111" s="24" t="s">
        <v>589</v>
      </c>
      <c r="C111" s="26">
        <v>1</v>
      </c>
      <c r="D111" s="18" t="s">
        <v>603</v>
      </c>
      <c r="E111" s="18" t="s">
        <v>605</v>
      </c>
      <c r="F111" s="18" t="s">
        <v>553</v>
      </c>
      <c r="G111" s="18" t="s">
        <v>575</v>
      </c>
      <c r="H111" s="18" t="s">
        <v>576</v>
      </c>
      <c r="I111" s="18" t="s">
        <v>577</v>
      </c>
      <c r="J111" s="18" t="s">
        <v>363</v>
      </c>
      <c r="K111" s="18" t="s">
        <v>363</v>
      </c>
      <c r="L111" s="18" t="s">
        <v>363</v>
      </c>
      <c r="M111" s="18" t="s">
        <v>253</v>
      </c>
      <c r="N111" s="56">
        <v>74</v>
      </c>
      <c r="O111" s="18" t="s">
        <v>551</v>
      </c>
      <c r="P111" s="18" t="s">
        <v>466</v>
      </c>
      <c r="Q111" s="18" t="s">
        <v>254</v>
      </c>
      <c r="R111" s="24" t="s">
        <v>257</v>
      </c>
      <c r="S111" s="24" t="s">
        <v>257</v>
      </c>
      <c r="T111" s="26" t="s">
        <v>593</v>
      </c>
      <c r="U111" s="26" t="s">
        <v>257</v>
      </c>
      <c r="V111" s="26" t="s">
        <v>257</v>
      </c>
      <c r="W111" s="26" t="s">
        <v>257</v>
      </c>
      <c r="X111" s="18" t="s">
        <v>594</v>
      </c>
      <c r="Y111" s="18">
        <v>235</v>
      </c>
      <c r="Z111" s="18" t="s">
        <v>474</v>
      </c>
      <c r="AA111" s="56">
        <v>235</v>
      </c>
      <c r="AB111" s="57" t="s">
        <v>257</v>
      </c>
      <c r="AC111" s="18" t="s">
        <v>479</v>
      </c>
      <c r="AD111" s="18" t="s">
        <v>595</v>
      </c>
      <c r="AE111" s="18" t="s">
        <v>595</v>
      </c>
      <c r="AF111" s="18" t="s">
        <v>595</v>
      </c>
      <c r="AG111" s="18" t="s">
        <v>595</v>
      </c>
      <c r="AH111" s="18" t="s">
        <v>257</v>
      </c>
      <c r="AI111" s="18">
        <v>2</v>
      </c>
      <c r="AJ111" s="18" t="s">
        <v>596</v>
      </c>
      <c r="AK111" s="18">
        <v>2</v>
      </c>
      <c r="AL111" s="18" t="s">
        <v>597</v>
      </c>
      <c r="AM111" s="18" t="s">
        <v>598</v>
      </c>
      <c r="AN111" s="57">
        <v>32.6</v>
      </c>
      <c r="AO111" s="57" t="s">
        <v>599</v>
      </c>
      <c r="AP111" s="65" t="s">
        <v>479</v>
      </c>
      <c r="AQ111" s="56">
        <v>9</v>
      </c>
      <c r="AR111" s="57" t="s">
        <v>561</v>
      </c>
      <c r="AS111" s="57">
        <f>AN111-AU111</f>
        <v>20.5</v>
      </c>
      <c r="AT111" s="57">
        <v>44.7</v>
      </c>
      <c r="AU111" s="57">
        <f>AV111</f>
        <v>12.100000000000001</v>
      </c>
      <c r="AV111" s="66">
        <f>AT111-AN111</f>
        <v>12.100000000000001</v>
      </c>
      <c r="AW111" s="26" t="s">
        <v>557</v>
      </c>
      <c r="AX111" s="18">
        <v>2</v>
      </c>
      <c r="AY111" s="18" t="s">
        <v>596</v>
      </c>
      <c r="AZ111" s="5" t="s">
        <v>257</v>
      </c>
      <c r="BA111" s="5" t="s">
        <v>257</v>
      </c>
      <c r="BB111" s="18" t="s">
        <v>600</v>
      </c>
      <c r="BC111" s="18" t="s">
        <v>268</v>
      </c>
      <c r="BD111" s="18">
        <v>76</v>
      </c>
      <c r="BE111" s="18" t="s">
        <v>611</v>
      </c>
      <c r="BF111" s="18" t="s">
        <v>612</v>
      </c>
      <c r="BG111" s="56">
        <v>9</v>
      </c>
      <c r="BH111" s="57" t="s">
        <v>561</v>
      </c>
      <c r="BI111" s="18" t="s">
        <v>595</v>
      </c>
      <c r="BJ111" s="18" t="s">
        <v>595</v>
      </c>
      <c r="BK111" s="18" t="s">
        <v>595</v>
      </c>
      <c r="BL111" s="18" t="s">
        <v>595</v>
      </c>
      <c r="BM111" s="18" t="s">
        <v>595</v>
      </c>
      <c r="BN111" s="18">
        <v>2</v>
      </c>
      <c r="BO111" s="18" t="s">
        <v>596</v>
      </c>
      <c r="BP111" s="18" t="s">
        <v>257</v>
      </c>
      <c r="BQ111" s="18" t="s">
        <v>257</v>
      </c>
      <c r="BR111" s="18" t="s">
        <v>613</v>
      </c>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8"/>
      <c r="DB111" s="18"/>
      <c r="DC111" s="18"/>
      <c r="DD111" s="18"/>
      <c r="DE111" s="18"/>
      <c r="DF111" s="18"/>
      <c r="DG111" s="18"/>
      <c r="DH111" s="18"/>
      <c r="DI111" s="18"/>
      <c r="DJ111" s="18"/>
      <c r="DK111" s="18"/>
      <c r="DL111" s="18"/>
      <c r="DM111" s="18"/>
      <c r="DN111" s="18"/>
      <c r="DO111" s="18"/>
      <c r="DP111" s="18"/>
      <c r="DQ111" s="18"/>
      <c r="DR111" s="18"/>
      <c r="DS111" s="18"/>
      <c r="DT111" s="18"/>
      <c r="DU111" s="18"/>
      <c r="DV111" s="18">
        <v>1</v>
      </c>
      <c r="DW111" s="18"/>
      <c r="DX111" s="18"/>
      <c r="DY111" s="18"/>
      <c r="DZ111" s="18">
        <v>1</v>
      </c>
      <c r="EA111" s="18"/>
      <c r="EB111" s="18"/>
      <c r="EC111" s="18"/>
      <c r="ED111" s="18"/>
      <c r="EE111" s="18">
        <v>0</v>
      </c>
      <c r="EF111" s="18"/>
      <c r="EG111" s="18">
        <v>0</v>
      </c>
      <c r="EH111" s="18" t="s">
        <v>614</v>
      </c>
      <c r="EI111" s="18" cm="1">
        <f t="array" ref="EI111">IF(SUMPRODUCT(--(DO111:DS111&lt;&gt;""))=0, 0,1)</f>
        <v>0</v>
      </c>
      <c r="EJ111" s="18" cm="1">
        <f t="array" ref="EJ111">IF(SUMPRODUCT(--(DT111:EG111&lt;&gt;""))=0, 0,1)</f>
        <v>1</v>
      </c>
      <c r="EK111" s="18" cm="1">
        <f t="array" ref="EK111">IF(SUMPRODUCT(--(EC111:EG111&lt;&gt;""))=0, 0,1)</f>
        <v>1</v>
      </c>
      <c r="EL111" s="18" cm="1">
        <f t="array" ref="EL111">IF(SUMPRODUCT(--(EE111:EG111&lt;&gt;""))=0, 0,1)</f>
        <v>1</v>
      </c>
      <c r="EM111" s="18">
        <f t="shared" si="61"/>
        <v>1</v>
      </c>
      <c r="EN111" s="18" t="str">
        <f t="shared" si="62"/>
        <v>NA</v>
      </c>
      <c r="EO111" s="18">
        <f t="shared" si="63"/>
        <v>1</v>
      </c>
      <c r="EP111" s="18">
        <f t="shared" si="64"/>
        <v>0</v>
      </c>
      <c r="EQ111" s="18">
        <f t="shared" si="65"/>
        <v>0</v>
      </c>
      <c r="ER111" s="58" t="s">
        <v>2080</v>
      </c>
      <c r="ES111" s="59">
        <v>43804</v>
      </c>
      <c r="ET111" s="18" t="s">
        <v>602</v>
      </c>
      <c r="EU111" s="18" t="s">
        <v>590</v>
      </c>
    </row>
    <row r="112" spans="1:151" ht="15.75" customHeight="1" x14ac:dyDescent="0.2">
      <c r="A112" s="5" t="s">
        <v>272</v>
      </c>
      <c r="B112" s="24" t="s">
        <v>589</v>
      </c>
      <c r="C112" s="26">
        <v>1</v>
      </c>
      <c r="D112" s="18" t="s">
        <v>603</v>
      </c>
      <c r="E112" s="18" t="s">
        <v>616</v>
      </c>
      <c r="F112" s="18" t="s">
        <v>553</v>
      </c>
      <c r="G112" s="18" t="s">
        <v>575</v>
      </c>
      <c r="H112" s="18" t="s">
        <v>576</v>
      </c>
      <c r="I112" s="18" t="s">
        <v>577</v>
      </c>
      <c r="J112" s="18" t="s">
        <v>363</v>
      </c>
      <c r="K112" s="18" t="s">
        <v>363</v>
      </c>
      <c r="L112" s="18" t="s">
        <v>363</v>
      </c>
      <c r="M112" s="18" t="s">
        <v>253</v>
      </c>
      <c r="N112" s="56">
        <v>74</v>
      </c>
      <c r="O112" s="18" t="s">
        <v>551</v>
      </c>
      <c r="P112" s="18" t="s">
        <v>466</v>
      </c>
      <c r="Q112" s="18" t="s">
        <v>254</v>
      </c>
      <c r="R112" s="24" t="s">
        <v>257</v>
      </c>
      <c r="S112" s="24" t="s">
        <v>257</v>
      </c>
      <c r="T112" s="26" t="s">
        <v>593</v>
      </c>
      <c r="U112" s="26" t="s">
        <v>257</v>
      </c>
      <c r="V112" s="26" t="s">
        <v>257</v>
      </c>
      <c r="W112" s="26" t="s">
        <v>257</v>
      </c>
      <c r="X112" s="18" t="s">
        <v>604</v>
      </c>
      <c r="Y112" s="18">
        <v>235</v>
      </c>
      <c r="Z112" s="18" t="s">
        <v>474</v>
      </c>
      <c r="AA112" s="56">
        <v>235</v>
      </c>
      <c r="AB112" s="57" t="s">
        <v>257</v>
      </c>
      <c r="AC112" s="18" t="s">
        <v>479</v>
      </c>
      <c r="AD112" s="18" t="s">
        <v>595</v>
      </c>
      <c r="AE112" s="18" t="s">
        <v>595</v>
      </c>
      <c r="AF112" s="18" t="s">
        <v>595</v>
      </c>
      <c r="AG112" s="18" t="s">
        <v>595</v>
      </c>
      <c r="AH112" s="18" t="s">
        <v>257</v>
      </c>
      <c r="AI112" s="18">
        <v>2</v>
      </c>
      <c r="AJ112" s="18" t="s">
        <v>596</v>
      </c>
      <c r="AK112" s="18">
        <v>2</v>
      </c>
      <c r="AL112" s="18" t="s">
        <v>597</v>
      </c>
      <c r="AM112" s="18"/>
      <c r="AN112" s="57"/>
      <c r="AO112" s="57"/>
      <c r="AP112" s="65"/>
      <c r="AQ112" s="57"/>
      <c r="AR112" s="57"/>
      <c r="AS112" s="57"/>
      <c r="AT112" s="57"/>
      <c r="AU112" s="57"/>
      <c r="AV112" s="66"/>
      <c r="AW112" s="26"/>
      <c r="AX112" s="18"/>
      <c r="AY112" s="18"/>
      <c r="AZ112" s="5"/>
      <c r="BA112" s="5"/>
      <c r="BB112" s="18"/>
      <c r="BC112" s="18" t="s">
        <v>268</v>
      </c>
      <c r="BD112" s="18">
        <v>104</v>
      </c>
      <c r="BE112" s="18" t="s">
        <v>611</v>
      </c>
      <c r="BF112" s="18" t="s">
        <v>612</v>
      </c>
      <c r="BG112" s="56">
        <v>9</v>
      </c>
      <c r="BH112" s="57" t="s">
        <v>561</v>
      </c>
      <c r="BI112" s="18" t="s">
        <v>595</v>
      </c>
      <c r="BJ112" s="18" t="s">
        <v>595</v>
      </c>
      <c r="BK112" s="18" t="s">
        <v>595</v>
      </c>
      <c r="BL112" s="18" t="s">
        <v>595</v>
      </c>
      <c r="BM112" s="18" t="s">
        <v>595</v>
      </c>
      <c r="BN112" s="18">
        <v>56</v>
      </c>
      <c r="BO112" s="18" t="s">
        <v>596</v>
      </c>
      <c r="BP112" s="18" t="s">
        <v>257</v>
      </c>
      <c r="BQ112" s="18" t="s">
        <v>257</v>
      </c>
      <c r="BR112" s="18" t="s">
        <v>613</v>
      </c>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8"/>
      <c r="DB112" s="18"/>
      <c r="DC112" s="18"/>
      <c r="DD112" s="18"/>
      <c r="DE112" s="18"/>
      <c r="DF112" s="18"/>
      <c r="DG112" s="18"/>
      <c r="DH112" s="18"/>
      <c r="DI112" s="18"/>
      <c r="DJ112" s="18"/>
      <c r="DK112" s="18"/>
      <c r="DL112" s="18"/>
      <c r="DM112" s="18"/>
      <c r="DN112" s="18"/>
      <c r="DO112" s="18"/>
      <c r="DP112" s="18"/>
      <c r="DQ112" s="18"/>
      <c r="DR112" s="18"/>
      <c r="DS112" s="18"/>
      <c r="DT112" s="18"/>
      <c r="DU112" s="18"/>
      <c r="DV112" s="18">
        <v>0</v>
      </c>
      <c r="DW112" s="18"/>
      <c r="DX112" s="18"/>
      <c r="DY112" s="18"/>
      <c r="DZ112" s="18">
        <v>1</v>
      </c>
      <c r="EA112" s="18"/>
      <c r="EB112" s="18"/>
      <c r="EC112" s="18"/>
      <c r="ED112" s="18"/>
      <c r="EE112" s="18">
        <v>0</v>
      </c>
      <c r="EF112" s="18"/>
      <c r="EG112" s="18">
        <v>0</v>
      </c>
      <c r="EH112" s="18" t="s">
        <v>614</v>
      </c>
      <c r="EI112" s="18" cm="1">
        <f t="array" ref="EI112">IF(SUMPRODUCT(--(DO112:DS112&lt;&gt;""))=0, 0,1)</f>
        <v>0</v>
      </c>
      <c r="EJ112" s="18" cm="1">
        <f t="array" ref="EJ112">IF(SUMPRODUCT(--(DT112:EG112&lt;&gt;""))=0, 0,1)</f>
        <v>1</v>
      </c>
      <c r="EK112" s="18" cm="1">
        <f t="array" ref="EK112">IF(SUMPRODUCT(--(EC112:EG112&lt;&gt;""))=0, 0,1)</f>
        <v>1</v>
      </c>
      <c r="EL112" s="18" cm="1">
        <f t="array" ref="EL112">IF(SUMPRODUCT(--(EE112:EG112&lt;&gt;""))=0, 0,1)</f>
        <v>1</v>
      </c>
      <c r="EM112" s="18">
        <f t="shared" si="61"/>
        <v>1</v>
      </c>
      <c r="EN112" s="18" t="str">
        <f t="shared" si="62"/>
        <v>NA</v>
      </c>
      <c r="EO112" s="18">
        <f t="shared" si="63"/>
        <v>1</v>
      </c>
      <c r="EP112" s="18">
        <f t="shared" si="64"/>
        <v>0</v>
      </c>
      <c r="EQ112" s="18">
        <f t="shared" si="65"/>
        <v>0</v>
      </c>
      <c r="ER112" s="58" t="s">
        <v>2080</v>
      </c>
      <c r="ES112" s="59">
        <v>43804</v>
      </c>
      <c r="ET112" s="18" t="s">
        <v>602</v>
      </c>
      <c r="EU112" s="18" t="s">
        <v>590</v>
      </c>
    </row>
    <row r="113" spans="1:151" ht="15.75" customHeight="1" x14ac:dyDescent="0.2">
      <c r="A113" s="5" t="s">
        <v>272</v>
      </c>
      <c r="B113" s="24" t="s">
        <v>589</v>
      </c>
      <c r="C113" s="26">
        <v>1</v>
      </c>
      <c r="D113" s="18" t="s">
        <v>591</v>
      </c>
      <c r="E113" s="18" t="s">
        <v>606</v>
      </c>
      <c r="F113" s="18" t="s">
        <v>553</v>
      </c>
      <c r="G113" s="18" t="s">
        <v>575</v>
      </c>
      <c r="H113" s="18" t="s">
        <v>576</v>
      </c>
      <c r="I113" s="18" t="s">
        <v>577</v>
      </c>
      <c r="J113" s="18" t="s">
        <v>363</v>
      </c>
      <c r="K113" s="18" t="s">
        <v>363</v>
      </c>
      <c r="L113" s="18" t="s">
        <v>363</v>
      </c>
      <c r="M113" s="18" t="s">
        <v>253</v>
      </c>
      <c r="N113" s="56">
        <v>74</v>
      </c>
      <c r="O113" s="18" t="s">
        <v>551</v>
      </c>
      <c r="P113" s="18" t="s">
        <v>466</v>
      </c>
      <c r="Q113" s="18" t="s">
        <v>254</v>
      </c>
      <c r="R113" s="24" t="s">
        <v>257</v>
      </c>
      <c r="S113" s="24" t="s">
        <v>257</v>
      </c>
      <c r="T113" s="26" t="s">
        <v>593</v>
      </c>
      <c r="U113" s="26" t="s">
        <v>257</v>
      </c>
      <c r="V113" s="26" t="s">
        <v>257</v>
      </c>
      <c r="W113" s="26" t="s">
        <v>257</v>
      </c>
      <c r="X113" s="18" t="s">
        <v>594</v>
      </c>
      <c r="Y113" s="18">
        <v>235</v>
      </c>
      <c r="Z113" s="18" t="s">
        <v>474</v>
      </c>
      <c r="AA113" s="56">
        <v>235</v>
      </c>
      <c r="AB113" s="57" t="s">
        <v>257</v>
      </c>
      <c r="AC113" s="18" t="s">
        <v>479</v>
      </c>
      <c r="AD113" s="18" t="s">
        <v>595</v>
      </c>
      <c r="AE113" s="18" t="s">
        <v>595</v>
      </c>
      <c r="AF113" s="18" t="s">
        <v>595</v>
      </c>
      <c r="AG113" s="18" t="s">
        <v>595</v>
      </c>
      <c r="AH113" s="18" t="s">
        <v>257</v>
      </c>
      <c r="AI113" s="18">
        <v>4</v>
      </c>
      <c r="AJ113" s="18" t="s">
        <v>596</v>
      </c>
      <c r="AK113" s="18">
        <v>4</v>
      </c>
      <c r="AL113" s="18" t="s">
        <v>597</v>
      </c>
      <c r="AM113" s="18" t="s">
        <v>598</v>
      </c>
      <c r="AN113" s="57">
        <v>22.9</v>
      </c>
      <c r="AO113" s="57" t="s">
        <v>599</v>
      </c>
      <c r="AP113" s="65" t="s">
        <v>479</v>
      </c>
      <c r="AQ113" s="56">
        <v>9</v>
      </c>
      <c r="AR113" s="57" t="s">
        <v>561</v>
      </c>
      <c r="AS113" s="57">
        <f>AN113-AU113</f>
        <v>18.799999999999997</v>
      </c>
      <c r="AT113" s="57">
        <v>27</v>
      </c>
      <c r="AU113" s="57">
        <f>AV113</f>
        <v>4.1000000000000014</v>
      </c>
      <c r="AV113" s="66">
        <f>AT113-AN113</f>
        <v>4.1000000000000014</v>
      </c>
      <c r="AW113" s="26" t="s">
        <v>557</v>
      </c>
      <c r="AX113" s="18">
        <v>4</v>
      </c>
      <c r="AY113" s="18" t="s">
        <v>596</v>
      </c>
      <c r="AZ113" s="5" t="s">
        <v>257</v>
      </c>
      <c r="BA113" s="5" t="s">
        <v>257</v>
      </c>
      <c r="BB113" s="18" t="s">
        <v>600</v>
      </c>
      <c r="BC113" s="18" t="s">
        <v>268</v>
      </c>
      <c r="BD113" s="18">
        <v>79</v>
      </c>
      <c r="BE113" s="18" t="s">
        <v>611</v>
      </c>
      <c r="BF113" s="18" t="s">
        <v>612</v>
      </c>
      <c r="BG113" s="56">
        <v>9</v>
      </c>
      <c r="BH113" s="57" t="s">
        <v>561</v>
      </c>
      <c r="BI113" s="18" t="s">
        <v>595</v>
      </c>
      <c r="BJ113" s="18" t="s">
        <v>595</v>
      </c>
      <c r="BK113" s="18" t="s">
        <v>595</v>
      </c>
      <c r="BL113" s="18" t="s">
        <v>595</v>
      </c>
      <c r="BM113" s="18" t="s">
        <v>595</v>
      </c>
      <c r="BN113" s="18">
        <v>4</v>
      </c>
      <c r="BO113" s="18" t="s">
        <v>596</v>
      </c>
      <c r="BP113" s="18" t="s">
        <v>257</v>
      </c>
      <c r="BQ113" s="18" t="s">
        <v>257</v>
      </c>
      <c r="BR113" s="18" t="s">
        <v>613</v>
      </c>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8"/>
      <c r="DB113" s="18"/>
      <c r="DC113" s="18"/>
      <c r="DD113" s="18"/>
      <c r="DE113" s="18"/>
      <c r="DF113" s="18"/>
      <c r="DG113" s="18"/>
      <c r="DH113" s="18"/>
      <c r="DI113" s="18"/>
      <c r="DJ113" s="18"/>
      <c r="DK113" s="18"/>
      <c r="DL113" s="18"/>
      <c r="DM113" s="18"/>
      <c r="DN113" s="18"/>
      <c r="DO113" s="18"/>
      <c r="DP113" s="18"/>
      <c r="DQ113" s="18"/>
      <c r="DR113" s="18"/>
      <c r="DS113" s="18"/>
      <c r="DT113" s="18"/>
      <c r="DU113" s="18"/>
      <c r="DV113" s="18">
        <v>1</v>
      </c>
      <c r="DW113" s="18"/>
      <c r="DX113" s="18"/>
      <c r="DY113" s="18"/>
      <c r="DZ113" s="18">
        <v>1</v>
      </c>
      <c r="EA113" s="18"/>
      <c r="EB113" s="18"/>
      <c r="EC113" s="18"/>
      <c r="ED113" s="18"/>
      <c r="EE113" s="18">
        <v>0</v>
      </c>
      <c r="EF113" s="18"/>
      <c r="EG113" s="18">
        <v>0</v>
      </c>
      <c r="EH113" s="18" t="s">
        <v>614</v>
      </c>
      <c r="EI113" s="18" cm="1">
        <f t="array" ref="EI113">IF(SUMPRODUCT(--(DO113:DS113&lt;&gt;""))=0, 0,1)</f>
        <v>0</v>
      </c>
      <c r="EJ113" s="18" cm="1">
        <f t="array" ref="EJ113">IF(SUMPRODUCT(--(DT113:EG113&lt;&gt;""))=0, 0,1)</f>
        <v>1</v>
      </c>
      <c r="EK113" s="18" cm="1">
        <f t="array" ref="EK113">IF(SUMPRODUCT(--(EC113:EG113&lt;&gt;""))=0, 0,1)</f>
        <v>1</v>
      </c>
      <c r="EL113" s="18" cm="1">
        <f t="array" ref="EL113">IF(SUMPRODUCT(--(EE113:EG113&lt;&gt;""))=0, 0,1)</f>
        <v>1</v>
      </c>
      <c r="EM113" s="18">
        <f t="shared" si="61"/>
        <v>1</v>
      </c>
      <c r="EN113" s="18" t="str">
        <f t="shared" si="62"/>
        <v>NA</v>
      </c>
      <c r="EO113" s="18">
        <f t="shared" si="63"/>
        <v>1</v>
      </c>
      <c r="EP113" s="18">
        <f t="shared" si="64"/>
        <v>0</v>
      </c>
      <c r="EQ113" s="18">
        <f t="shared" si="65"/>
        <v>0</v>
      </c>
      <c r="ER113" s="58" t="s">
        <v>2080</v>
      </c>
      <c r="ES113" s="59">
        <v>43804</v>
      </c>
      <c r="ET113" s="18" t="s">
        <v>602</v>
      </c>
      <c r="EU113" s="18" t="s">
        <v>590</v>
      </c>
    </row>
    <row r="114" spans="1:151" ht="15.75" customHeight="1" x14ac:dyDescent="0.2">
      <c r="A114" s="5" t="s">
        <v>272</v>
      </c>
      <c r="B114" s="24" t="s">
        <v>589</v>
      </c>
      <c r="C114" s="26">
        <v>1</v>
      </c>
      <c r="D114" s="18" t="s">
        <v>591</v>
      </c>
      <c r="E114" s="18" t="s">
        <v>617</v>
      </c>
      <c r="F114" s="18" t="s">
        <v>553</v>
      </c>
      <c r="G114" s="18" t="s">
        <v>575</v>
      </c>
      <c r="H114" s="18" t="s">
        <v>576</v>
      </c>
      <c r="I114" s="18" t="s">
        <v>577</v>
      </c>
      <c r="J114" s="18" t="s">
        <v>363</v>
      </c>
      <c r="K114" s="18" t="s">
        <v>363</v>
      </c>
      <c r="L114" s="18" t="s">
        <v>363</v>
      </c>
      <c r="M114" s="18" t="s">
        <v>253</v>
      </c>
      <c r="N114" s="56">
        <v>74</v>
      </c>
      <c r="O114" s="18" t="s">
        <v>551</v>
      </c>
      <c r="P114" s="18" t="s">
        <v>466</v>
      </c>
      <c r="Q114" s="18" t="s">
        <v>254</v>
      </c>
      <c r="R114" s="24" t="s">
        <v>257</v>
      </c>
      <c r="S114" s="24" t="s">
        <v>257</v>
      </c>
      <c r="T114" s="26" t="s">
        <v>593</v>
      </c>
      <c r="U114" s="26" t="s">
        <v>257</v>
      </c>
      <c r="V114" s="26" t="s">
        <v>257</v>
      </c>
      <c r="W114" s="26" t="s">
        <v>257</v>
      </c>
      <c r="X114" s="18" t="s">
        <v>604</v>
      </c>
      <c r="Y114" s="18">
        <v>235</v>
      </c>
      <c r="Z114" s="18" t="s">
        <v>474</v>
      </c>
      <c r="AA114" s="56">
        <v>235</v>
      </c>
      <c r="AB114" s="57" t="s">
        <v>257</v>
      </c>
      <c r="AC114" s="18" t="s">
        <v>479</v>
      </c>
      <c r="AD114" s="18" t="s">
        <v>595</v>
      </c>
      <c r="AE114" s="18" t="s">
        <v>595</v>
      </c>
      <c r="AF114" s="18" t="s">
        <v>595</v>
      </c>
      <c r="AG114" s="18" t="s">
        <v>595</v>
      </c>
      <c r="AH114" s="18" t="s">
        <v>257</v>
      </c>
      <c r="AI114" s="18">
        <v>4</v>
      </c>
      <c r="AJ114" s="18" t="s">
        <v>596</v>
      </c>
      <c r="AK114" s="18">
        <v>4</v>
      </c>
      <c r="AL114" s="18" t="s">
        <v>597</v>
      </c>
      <c r="AM114" s="18"/>
      <c r="AN114" s="57"/>
      <c r="AO114" s="57"/>
      <c r="AP114" s="65"/>
      <c r="AQ114" s="57"/>
      <c r="AR114" s="57"/>
      <c r="AS114" s="57"/>
      <c r="AT114" s="57"/>
      <c r="AU114" s="57"/>
      <c r="AV114" s="66"/>
      <c r="AW114" s="26"/>
      <c r="AX114" s="18"/>
      <c r="AY114" s="18"/>
      <c r="AZ114" s="5"/>
      <c r="BA114" s="5"/>
      <c r="BB114" s="18"/>
      <c r="BC114" s="18" t="s">
        <v>268</v>
      </c>
      <c r="BD114" s="18">
        <v>82</v>
      </c>
      <c r="BE114" s="18" t="s">
        <v>611</v>
      </c>
      <c r="BF114" s="18" t="s">
        <v>612</v>
      </c>
      <c r="BG114" s="56">
        <v>9</v>
      </c>
      <c r="BH114" s="57" t="s">
        <v>561</v>
      </c>
      <c r="BI114" s="18" t="s">
        <v>595</v>
      </c>
      <c r="BJ114" s="18" t="s">
        <v>595</v>
      </c>
      <c r="BK114" s="18" t="s">
        <v>595</v>
      </c>
      <c r="BL114" s="18" t="s">
        <v>595</v>
      </c>
      <c r="BM114" s="18" t="s">
        <v>595</v>
      </c>
      <c r="BN114" s="18">
        <v>58</v>
      </c>
      <c r="BO114" s="18" t="s">
        <v>596</v>
      </c>
      <c r="BP114" s="18" t="s">
        <v>257</v>
      </c>
      <c r="BQ114" s="18" t="s">
        <v>257</v>
      </c>
      <c r="BR114" s="18" t="s">
        <v>613</v>
      </c>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8"/>
      <c r="DB114" s="18"/>
      <c r="DC114" s="18"/>
      <c r="DD114" s="18"/>
      <c r="DE114" s="18"/>
      <c r="DF114" s="18"/>
      <c r="DG114" s="18"/>
      <c r="DH114" s="18"/>
      <c r="DI114" s="18"/>
      <c r="DJ114" s="18"/>
      <c r="DK114" s="18"/>
      <c r="DL114" s="18"/>
      <c r="DM114" s="18"/>
      <c r="DN114" s="18"/>
      <c r="DO114" s="18"/>
      <c r="DP114" s="18"/>
      <c r="DQ114" s="18"/>
      <c r="DR114" s="18"/>
      <c r="DS114" s="18"/>
      <c r="DT114" s="18"/>
      <c r="DU114" s="18"/>
      <c r="DV114" s="18">
        <v>1</v>
      </c>
      <c r="DW114" s="18"/>
      <c r="DX114" s="18"/>
      <c r="DY114" s="18"/>
      <c r="DZ114" s="18">
        <v>1</v>
      </c>
      <c r="EA114" s="18"/>
      <c r="EB114" s="18"/>
      <c r="EC114" s="18"/>
      <c r="ED114" s="18"/>
      <c r="EE114" s="18">
        <v>0</v>
      </c>
      <c r="EF114" s="18"/>
      <c r="EG114" s="18">
        <v>0</v>
      </c>
      <c r="EH114" s="18" t="s">
        <v>614</v>
      </c>
      <c r="EI114" s="18" cm="1">
        <f t="array" ref="EI114">IF(SUMPRODUCT(--(DO114:DS114&lt;&gt;""))=0, 0,1)</f>
        <v>0</v>
      </c>
      <c r="EJ114" s="18" cm="1">
        <f t="array" ref="EJ114">IF(SUMPRODUCT(--(DT114:EG114&lt;&gt;""))=0, 0,1)</f>
        <v>1</v>
      </c>
      <c r="EK114" s="18" cm="1">
        <f t="array" ref="EK114">IF(SUMPRODUCT(--(EC114:EG114&lt;&gt;""))=0, 0,1)</f>
        <v>1</v>
      </c>
      <c r="EL114" s="18" cm="1">
        <f t="array" ref="EL114">IF(SUMPRODUCT(--(EE114:EG114&lt;&gt;""))=0, 0,1)</f>
        <v>1</v>
      </c>
      <c r="EM114" s="18">
        <f t="shared" si="61"/>
        <v>1</v>
      </c>
      <c r="EN114" s="18" t="str">
        <f t="shared" si="62"/>
        <v>NA</v>
      </c>
      <c r="EO114" s="18">
        <f t="shared" si="63"/>
        <v>1</v>
      </c>
      <c r="EP114" s="18">
        <f t="shared" si="64"/>
        <v>0</v>
      </c>
      <c r="EQ114" s="18">
        <f t="shared" si="65"/>
        <v>0</v>
      </c>
      <c r="ER114" s="58" t="s">
        <v>2080</v>
      </c>
      <c r="ES114" s="59">
        <v>43804</v>
      </c>
      <c r="ET114" s="18" t="s">
        <v>602</v>
      </c>
      <c r="EU114" s="18" t="s">
        <v>590</v>
      </c>
    </row>
    <row r="115" spans="1:151" ht="15.75" customHeight="1" x14ac:dyDescent="0.2">
      <c r="A115" s="5" t="s">
        <v>272</v>
      </c>
      <c r="B115" s="24" t="s">
        <v>589</v>
      </c>
      <c r="C115" s="26">
        <v>1</v>
      </c>
      <c r="D115" s="18" t="s">
        <v>603</v>
      </c>
      <c r="E115" s="18" t="s">
        <v>606</v>
      </c>
      <c r="F115" s="18" t="s">
        <v>553</v>
      </c>
      <c r="G115" s="18" t="s">
        <v>575</v>
      </c>
      <c r="H115" s="18" t="s">
        <v>576</v>
      </c>
      <c r="I115" s="18" t="s">
        <v>577</v>
      </c>
      <c r="J115" s="18" t="s">
        <v>363</v>
      </c>
      <c r="K115" s="18" t="s">
        <v>363</v>
      </c>
      <c r="L115" s="18" t="s">
        <v>363</v>
      </c>
      <c r="M115" s="18" t="s">
        <v>253</v>
      </c>
      <c r="N115" s="56">
        <v>74</v>
      </c>
      <c r="O115" s="18" t="s">
        <v>551</v>
      </c>
      <c r="P115" s="18" t="s">
        <v>466</v>
      </c>
      <c r="Q115" s="18" t="s">
        <v>254</v>
      </c>
      <c r="R115" s="24" t="s">
        <v>257</v>
      </c>
      <c r="S115" s="24" t="s">
        <v>257</v>
      </c>
      <c r="T115" s="26" t="s">
        <v>593</v>
      </c>
      <c r="U115" s="26" t="s">
        <v>257</v>
      </c>
      <c r="V115" s="26" t="s">
        <v>257</v>
      </c>
      <c r="W115" s="26" t="s">
        <v>257</v>
      </c>
      <c r="X115" s="18" t="s">
        <v>594</v>
      </c>
      <c r="Y115" s="18">
        <v>235</v>
      </c>
      <c r="Z115" s="18" t="s">
        <v>474</v>
      </c>
      <c r="AA115" s="56">
        <v>235</v>
      </c>
      <c r="AB115" s="57" t="s">
        <v>257</v>
      </c>
      <c r="AC115" s="18" t="s">
        <v>479</v>
      </c>
      <c r="AD115" s="18" t="s">
        <v>595</v>
      </c>
      <c r="AE115" s="18" t="s">
        <v>595</v>
      </c>
      <c r="AF115" s="18" t="s">
        <v>595</v>
      </c>
      <c r="AG115" s="18" t="s">
        <v>595</v>
      </c>
      <c r="AH115" s="18" t="s">
        <v>257</v>
      </c>
      <c r="AI115" s="18">
        <v>4</v>
      </c>
      <c r="AJ115" s="18" t="s">
        <v>596</v>
      </c>
      <c r="AK115" s="18">
        <v>4</v>
      </c>
      <c r="AL115" s="18" t="s">
        <v>597</v>
      </c>
      <c r="AM115" s="18" t="s">
        <v>598</v>
      </c>
      <c r="AN115" s="57">
        <v>38.1</v>
      </c>
      <c r="AO115" s="57" t="s">
        <v>599</v>
      </c>
      <c r="AP115" s="65" t="s">
        <v>479</v>
      </c>
      <c r="AQ115" s="56">
        <v>9</v>
      </c>
      <c r="AR115" s="57" t="s">
        <v>561</v>
      </c>
      <c r="AS115" s="57">
        <f>AN115-AU115</f>
        <v>26</v>
      </c>
      <c r="AT115" s="57">
        <v>50.2</v>
      </c>
      <c r="AU115" s="57">
        <f>AV115</f>
        <v>12.100000000000001</v>
      </c>
      <c r="AV115" s="66">
        <f>AT115-AN115</f>
        <v>12.100000000000001</v>
      </c>
      <c r="AW115" s="26" t="s">
        <v>557</v>
      </c>
      <c r="AX115" s="18">
        <v>4</v>
      </c>
      <c r="AY115" s="18" t="s">
        <v>596</v>
      </c>
      <c r="AZ115" s="5" t="s">
        <v>257</v>
      </c>
      <c r="BA115" s="5" t="s">
        <v>257</v>
      </c>
      <c r="BB115" s="18" t="s">
        <v>600</v>
      </c>
      <c r="BC115" s="18" t="s">
        <v>268</v>
      </c>
      <c r="BD115" s="18">
        <v>68</v>
      </c>
      <c r="BE115" s="18" t="s">
        <v>611</v>
      </c>
      <c r="BF115" s="18" t="s">
        <v>612</v>
      </c>
      <c r="BG115" s="56">
        <v>9</v>
      </c>
      <c r="BH115" s="57" t="s">
        <v>561</v>
      </c>
      <c r="BI115" s="18" t="s">
        <v>595</v>
      </c>
      <c r="BJ115" s="18" t="s">
        <v>595</v>
      </c>
      <c r="BK115" s="18" t="s">
        <v>595</v>
      </c>
      <c r="BL115" s="18" t="s">
        <v>595</v>
      </c>
      <c r="BM115" s="18" t="s">
        <v>595</v>
      </c>
      <c r="BN115" s="18">
        <v>4</v>
      </c>
      <c r="BO115" s="18" t="s">
        <v>596</v>
      </c>
      <c r="BP115" s="18" t="s">
        <v>257</v>
      </c>
      <c r="BQ115" s="18" t="s">
        <v>257</v>
      </c>
      <c r="BR115" s="18" t="s">
        <v>613</v>
      </c>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8"/>
      <c r="DB115" s="18"/>
      <c r="DC115" s="18"/>
      <c r="DD115" s="18"/>
      <c r="DE115" s="18"/>
      <c r="DF115" s="18"/>
      <c r="DG115" s="18"/>
      <c r="DH115" s="18"/>
      <c r="DI115" s="18"/>
      <c r="DJ115" s="18"/>
      <c r="DK115" s="18"/>
      <c r="DL115" s="18"/>
      <c r="DM115" s="18"/>
      <c r="DN115" s="18"/>
      <c r="DO115" s="18"/>
      <c r="DP115" s="18"/>
      <c r="DQ115" s="18"/>
      <c r="DR115" s="18"/>
      <c r="DS115" s="18"/>
      <c r="DT115" s="18"/>
      <c r="DU115" s="18"/>
      <c r="DV115" s="18">
        <v>1</v>
      </c>
      <c r="DW115" s="18"/>
      <c r="DX115" s="18"/>
      <c r="DY115" s="18"/>
      <c r="DZ115" s="18">
        <v>1</v>
      </c>
      <c r="EA115" s="18"/>
      <c r="EB115" s="18"/>
      <c r="EC115" s="18"/>
      <c r="ED115" s="18"/>
      <c r="EE115" s="18">
        <v>0</v>
      </c>
      <c r="EF115" s="18"/>
      <c r="EG115" s="18">
        <v>0</v>
      </c>
      <c r="EH115" s="18" t="s">
        <v>614</v>
      </c>
      <c r="EI115" s="18" cm="1">
        <f t="array" ref="EI115">IF(SUMPRODUCT(--(DO115:DS115&lt;&gt;""))=0, 0,1)</f>
        <v>0</v>
      </c>
      <c r="EJ115" s="18" cm="1">
        <f t="array" ref="EJ115">IF(SUMPRODUCT(--(DT115:EG115&lt;&gt;""))=0, 0,1)</f>
        <v>1</v>
      </c>
      <c r="EK115" s="18" cm="1">
        <f t="array" ref="EK115">IF(SUMPRODUCT(--(EC115:EG115&lt;&gt;""))=0, 0,1)</f>
        <v>1</v>
      </c>
      <c r="EL115" s="18" cm="1">
        <f t="array" ref="EL115">IF(SUMPRODUCT(--(EE115:EG115&lt;&gt;""))=0, 0,1)</f>
        <v>1</v>
      </c>
      <c r="EM115" s="18">
        <f t="shared" si="61"/>
        <v>1</v>
      </c>
      <c r="EN115" s="18" t="str">
        <f t="shared" si="62"/>
        <v>NA</v>
      </c>
      <c r="EO115" s="18">
        <f t="shared" si="63"/>
        <v>1</v>
      </c>
      <c r="EP115" s="18">
        <f t="shared" si="64"/>
        <v>0</v>
      </c>
      <c r="EQ115" s="18">
        <f t="shared" si="65"/>
        <v>0</v>
      </c>
      <c r="ER115" s="58" t="s">
        <v>2080</v>
      </c>
      <c r="ES115" s="59">
        <v>43804</v>
      </c>
      <c r="ET115" s="18" t="s">
        <v>602</v>
      </c>
      <c r="EU115" s="18" t="s">
        <v>590</v>
      </c>
    </row>
    <row r="116" spans="1:151" ht="15.75" customHeight="1" x14ac:dyDescent="0.2">
      <c r="A116" s="5" t="s">
        <v>272</v>
      </c>
      <c r="B116" s="24" t="s">
        <v>589</v>
      </c>
      <c r="C116" s="26">
        <v>1</v>
      </c>
      <c r="D116" s="18" t="s">
        <v>603</v>
      </c>
      <c r="E116" s="18" t="s">
        <v>617</v>
      </c>
      <c r="F116" s="18" t="s">
        <v>553</v>
      </c>
      <c r="G116" s="18" t="s">
        <v>575</v>
      </c>
      <c r="H116" s="18" t="s">
        <v>576</v>
      </c>
      <c r="I116" s="18" t="s">
        <v>577</v>
      </c>
      <c r="J116" s="18" t="s">
        <v>363</v>
      </c>
      <c r="K116" s="18" t="s">
        <v>363</v>
      </c>
      <c r="L116" s="18" t="s">
        <v>363</v>
      </c>
      <c r="M116" s="18" t="s">
        <v>253</v>
      </c>
      <c r="N116" s="56">
        <v>74</v>
      </c>
      <c r="O116" s="18" t="s">
        <v>551</v>
      </c>
      <c r="P116" s="18" t="s">
        <v>466</v>
      </c>
      <c r="Q116" s="18" t="s">
        <v>254</v>
      </c>
      <c r="R116" s="24" t="s">
        <v>257</v>
      </c>
      <c r="S116" s="24" t="s">
        <v>257</v>
      </c>
      <c r="T116" s="26" t="s">
        <v>593</v>
      </c>
      <c r="U116" s="26" t="s">
        <v>257</v>
      </c>
      <c r="V116" s="26" t="s">
        <v>257</v>
      </c>
      <c r="W116" s="26" t="s">
        <v>257</v>
      </c>
      <c r="X116" s="18" t="s">
        <v>604</v>
      </c>
      <c r="Y116" s="18">
        <v>235</v>
      </c>
      <c r="Z116" s="18" t="s">
        <v>474</v>
      </c>
      <c r="AA116" s="56">
        <v>235</v>
      </c>
      <c r="AB116" s="57" t="s">
        <v>257</v>
      </c>
      <c r="AC116" s="18" t="s">
        <v>479</v>
      </c>
      <c r="AD116" s="18" t="s">
        <v>595</v>
      </c>
      <c r="AE116" s="18" t="s">
        <v>595</v>
      </c>
      <c r="AF116" s="18" t="s">
        <v>595</v>
      </c>
      <c r="AG116" s="18" t="s">
        <v>595</v>
      </c>
      <c r="AH116" s="18" t="s">
        <v>257</v>
      </c>
      <c r="AI116" s="18">
        <v>4</v>
      </c>
      <c r="AJ116" s="18" t="s">
        <v>596</v>
      </c>
      <c r="AK116" s="18">
        <v>4</v>
      </c>
      <c r="AL116" s="18" t="s">
        <v>597</v>
      </c>
      <c r="AM116" s="18"/>
      <c r="AN116" s="57"/>
      <c r="AO116" s="57"/>
      <c r="AP116" s="65"/>
      <c r="AQ116" s="57"/>
      <c r="AR116" s="57"/>
      <c r="AS116" s="57"/>
      <c r="AT116" s="57"/>
      <c r="AU116" s="57"/>
      <c r="AV116" s="66"/>
      <c r="AW116" s="26"/>
      <c r="AX116" s="18"/>
      <c r="AY116" s="18"/>
      <c r="AZ116" s="5"/>
      <c r="BA116" s="5"/>
      <c r="BB116" s="18"/>
      <c r="BC116" s="18" t="s">
        <v>268</v>
      </c>
      <c r="BD116" s="18">
        <v>94</v>
      </c>
      <c r="BE116" s="18" t="s">
        <v>611</v>
      </c>
      <c r="BF116" s="18" t="s">
        <v>612</v>
      </c>
      <c r="BG116" s="56">
        <v>9</v>
      </c>
      <c r="BH116" s="57" t="s">
        <v>561</v>
      </c>
      <c r="BI116" s="18" t="s">
        <v>595</v>
      </c>
      <c r="BJ116" s="18" t="s">
        <v>595</v>
      </c>
      <c r="BK116" s="18" t="s">
        <v>595</v>
      </c>
      <c r="BL116" s="18" t="s">
        <v>595</v>
      </c>
      <c r="BM116" s="18" t="s">
        <v>595</v>
      </c>
      <c r="BN116" s="18">
        <v>56</v>
      </c>
      <c r="BO116" s="18" t="s">
        <v>596</v>
      </c>
      <c r="BP116" s="18" t="s">
        <v>257</v>
      </c>
      <c r="BQ116" s="18" t="s">
        <v>257</v>
      </c>
      <c r="BR116" s="18" t="s">
        <v>613</v>
      </c>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8"/>
      <c r="DB116" s="18"/>
      <c r="DC116" s="18"/>
      <c r="DD116" s="18"/>
      <c r="DE116" s="18"/>
      <c r="DF116" s="18"/>
      <c r="DG116" s="18"/>
      <c r="DH116" s="18"/>
      <c r="DI116" s="18"/>
      <c r="DJ116" s="18"/>
      <c r="DK116" s="18"/>
      <c r="DL116" s="18"/>
      <c r="DM116" s="18"/>
      <c r="DN116" s="18"/>
      <c r="DO116" s="18"/>
      <c r="DP116" s="18"/>
      <c r="DQ116" s="18"/>
      <c r="DR116" s="18"/>
      <c r="DS116" s="18"/>
      <c r="DT116" s="18"/>
      <c r="DU116" s="18"/>
      <c r="DV116" s="18">
        <v>0</v>
      </c>
      <c r="DW116" s="18"/>
      <c r="DX116" s="18"/>
      <c r="DY116" s="18"/>
      <c r="DZ116" s="18">
        <v>1</v>
      </c>
      <c r="EA116" s="18"/>
      <c r="EB116" s="18"/>
      <c r="EC116" s="18"/>
      <c r="ED116" s="18"/>
      <c r="EE116" s="18">
        <v>0</v>
      </c>
      <c r="EF116" s="18"/>
      <c r="EG116" s="18">
        <v>0</v>
      </c>
      <c r="EH116" s="18" t="s">
        <v>614</v>
      </c>
      <c r="EI116" s="18" cm="1">
        <f t="array" ref="EI116">IF(SUMPRODUCT(--(DO116:DS116&lt;&gt;""))=0, 0,1)</f>
        <v>0</v>
      </c>
      <c r="EJ116" s="18" cm="1">
        <f t="array" ref="EJ116">IF(SUMPRODUCT(--(DT116:EG116&lt;&gt;""))=0, 0,1)</f>
        <v>1</v>
      </c>
      <c r="EK116" s="18" cm="1">
        <f t="array" ref="EK116">IF(SUMPRODUCT(--(EC116:EG116&lt;&gt;""))=0, 0,1)</f>
        <v>1</v>
      </c>
      <c r="EL116" s="18" cm="1">
        <f t="array" ref="EL116">IF(SUMPRODUCT(--(EE116:EG116&lt;&gt;""))=0, 0,1)</f>
        <v>1</v>
      </c>
      <c r="EM116" s="18">
        <f t="shared" si="61"/>
        <v>1</v>
      </c>
      <c r="EN116" s="18" t="str">
        <f t="shared" si="62"/>
        <v>NA</v>
      </c>
      <c r="EO116" s="18">
        <f t="shared" si="63"/>
        <v>1</v>
      </c>
      <c r="EP116" s="18">
        <f t="shared" si="64"/>
        <v>0</v>
      </c>
      <c r="EQ116" s="18">
        <f t="shared" si="65"/>
        <v>0</v>
      </c>
      <c r="ER116" s="58" t="s">
        <v>2080</v>
      </c>
      <c r="ES116" s="59">
        <v>43804</v>
      </c>
      <c r="ET116" s="18" t="s">
        <v>602</v>
      </c>
      <c r="EU116" s="18" t="s">
        <v>590</v>
      </c>
    </row>
    <row r="117" spans="1:151" ht="15.75" customHeight="1" x14ac:dyDescent="0.2">
      <c r="A117" s="5" t="s">
        <v>272</v>
      </c>
      <c r="B117" s="24" t="s">
        <v>589</v>
      </c>
      <c r="C117" s="26">
        <v>1</v>
      </c>
      <c r="D117" s="18" t="s">
        <v>591</v>
      </c>
      <c r="E117" s="18" t="s">
        <v>607</v>
      </c>
      <c r="F117" s="18" t="s">
        <v>553</v>
      </c>
      <c r="G117" s="18" t="s">
        <v>575</v>
      </c>
      <c r="H117" s="18" t="s">
        <v>576</v>
      </c>
      <c r="I117" s="18" t="s">
        <v>577</v>
      </c>
      <c r="J117" s="18" t="s">
        <v>363</v>
      </c>
      <c r="K117" s="18" t="s">
        <v>363</v>
      </c>
      <c r="L117" s="18" t="s">
        <v>363</v>
      </c>
      <c r="M117" s="18" t="s">
        <v>253</v>
      </c>
      <c r="N117" s="56">
        <v>74</v>
      </c>
      <c r="O117" s="18" t="s">
        <v>551</v>
      </c>
      <c r="P117" s="18" t="s">
        <v>466</v>
      </c>
      <c r="Q117" s="18" t="s">
        <v>254</v>
      </c>
      <c r="R117" s="24" t="s">
        <v>257</v>
      </c>
      <c r="S117" s="24" t="s">
        <v>257</v>
      </c>
      <c r="T117" s="26" t="s">
        <v>593</v>
      </c>
      <c r="U117" s="26" t="s">
        <v>257</v>
      </c>
      <c r="V117" s="26" t="s">
        <v>257</v>
      </c>
      <c r="W117" s="26" t="s">
        <v>257</v>
      </c>
      <c r="X117" s="18" t="s">
        <v>594</v>
      </c>
      <c r="Y117" s="18">
        <v>235</v>
      </c>
      <c r="Z117" s="18" t="s">
        <v>474</v>
      </c>
      <c r="AA117" s="56">
        <v>235</v>
      </c>
      <c r="AB117" s="57" t="s">
        <v>257</v>
      </c>
      <c r="AC117" s="18" t="s">
        <v>479</v>
      </c>
      <c r="AD117" s="18" t="s">
        <v>595</v>
      </c>
      <c r="AE117" s="18" t="s">
        <v>595</v>
      </c>
      <c r="AF117" s="18" t="s">
        <v>595</v>
      </c>
      <c r="AG117" s="18" t="s">
        <v>595</v>
      </c>
      <c r="AH117" s="18" t="s">
        <v>257</v>
      </c>
      <c r="AI117" s="18">
        <v>8</v>
      </c>
      <c r="AJ117" s="18" t="s">
        <v>596</v>
      </c>
      <c r="AK117" s="18">
        <v>8</v>
      </c>
      <c r="AL117" s="18" t="s">
        <v>597</v>
      </c>
      <c r="AM117" s="18" t="s">
        <v>598</v>
      </c>
      <c r="AN117" s="57">
        <v>25.4</v>
      </c>
      <c r="AO117" s="57" t="s">
        <v>599</v>
      </c>
      <c r="AP117" s="65" t="s">
        <v>479</v>
      </c>
      <c r="AQ117" s="56">
        <v>9</v>
      </c>
      <c r="AR117" s="57" t="s">
        <v>561</v>
      </c>
      <c r="AS117" s="57">
        <f>AN117-AU117</f>
        <v>16.699999999999996</v>
      </c>
      <c r="AT117" s="57">
        <v>34.1</v>
      </c>
      <c r="AU117" s="57">
        <f>AV117</f>
        <v>8.7000000000000028</v>
      </c>
      <c r="AV117" s="66">
        <f>AT117-AN117</f>
        <v>8.7000000000000028</v>
      </c>
      <c r="AW117" s="26" t="s">
        <v>557</v>
      </c>
      <c r="AX117" s="18">
        <v>8</v>
      </c>
      <c r="AY117" s="18" t="s">
        <v>596</v>
      </c>
      <c r="AZ117" s="5" t="s">
        <v>257</v>
      </c>
      <c r="BA117" s="5" t="s">
        <v>257</v>
      </c>
      <c r="BB117" s="18" t="s">
        <v>600</v>
      </c>
      <c r="BC117" s="18" t="s">
        <v>268</v>
      </c>
      <c r="BD117" s="18">
        <v>63</v>
      </c>
      <c r="BE117" s="18" t="s">
        <v>611</v>
      </c>
      <c r="BF117" s="18" t="s">
        <v>612</v>
      </c>
      <c r="BG117" s="56">
        <v>9</v>
      </c>
      <c r="BH117" s="57" t="s">
        <v>561</v>
      </c>
      <c r="BI117" s="18" t="s">
        <v>595</v>
      </c>
      <c r="BJ117" s="18" t="s">
        <v>595</v>
      </c>
      <c r="BK117" s="18" t="s">
        <v>595</v>
      </c>
      <c r="BL117" s="18" t="s">
        <v>595</v>
      </c>
      <c r="BM117" s="18" t="s">
        <v>595</v>
      </c>
      <c r="BN117" s="18">
        <v>8</v>
      </c>
      <c r="BO117" s="18" t="s">
        <v>596</v>
      </c>
      <c r="BP117" s="18" t="s">
        <v>257</v>
      </c>
      <c r="BQ117" s="18" t="s">
        <v>257</v>
      </c>
      <c r="BR117" s="18" t="s">
        <v>613</v>
      </c>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v>1</v>
      </c>
      <c r="DW117" s="18"/>
      <c r="DX117" s="18"/>
      <c r="DY117" s="18"/>
      <c r="DZ117" s="18">
        <v>1</v>
      </c>
      <c r="EA117" s="18"/>
      <c r="EB117" s="18"/>
      <c r="EC117" s="18"/>
      <c r="ED117" s="18"/>
      <c r="EE117" s="18">
        <v>0</v>
      </c>
      <c r="EF117" s="18"/>
      <c r="EG117" s="18">
        <v>0</v>
      </c>
      <c r="EH117" s="18" t="s">
        <v>614</v>
      </c>
      <c r="EI117" s="18" cm="1">
        <f t="array" ref="EI117">IF(SUMPRODUCT(--(DO117:DS117&lt;&gt;""))=0, 0,1)</f>
        <v>0</v>
      </c>
      <c r="EJ117" s="18" cm="1">
        <f t="array" ref="EJ117">IF(SUMPRODUCT(--(DT117:EG117&lt;&gt;""))=0, 0,1)</f>
        <v>1</v>
      </c>
      <c r="EK117" s="18" cm="1">
        <f t="array" ref="EK117">IF(SUMPRODUCT(--(EC117:EG117&lt;&gt;""))=0, 0,1)</f>
        <v>1</v>
      </c>
      <c r="EL117" s="18" cm="1">
        <f t="array" ref="EL117">IF(SUMPRODUCT(--(EE117:EG117&lt;&gt;""))=0, 0,1)</f>
        <v>1</v>
      </c>
      <c r="EM117" s="18">
        <f t="shared" si="61"/>
        <v>1</v>
      </c>
      <c r="EN117" s="18" t="str">
        <f t="shared" si="62"/>
        <v>NA</v>
      </c>
      <c r="EO117" s="18">
        <f t="shared" si="63"/>
        <v>1</v>
      </c>
      <c r="EP117" s="18">
        <f t="shared" si="64"/>
        <v>0</v>
      </c>
      <c r="EQ117" s="18">
        <f t="shared" si="65"/>
        <v>0</v>
      </c>
      <c r="ER117" s="58" t="s">
        <v>2080</v>
      </c>
      <c r="ES117" s="59">
        <v>43804</v>
      </c>
      <c r="ET117" s="18" t="s">
        <v>602</v>
      </c>
      <c r="EU117" s="18" t="s">
        <v>590</v>
      </c>
    </row>
    <row r="118" spans="1:151" ht="15.75" customHeight="1" x14ac:dyDescent="0.2">
      <c r="A118" s="5" t="s">
        <v>272</v>
      </c>
      <c r="B118" s="24" t="s">
        <v>589</v>
      </c>
      <c r="C118" s="26">
        <v>1</v>
      </c>
      <c r="D118" s="18" t="s">
        <v>591</v>
      </c>
      <c r="E118" s="18" t="s">
        <v>618</v>
      </c>
      <c r="F118" s="18" t="s">
        <v>553</v>
      </c>
      <c r="G118" s="18" t="s">
        <v>575</v>
      </c>
      <c r="H118" s="18" t="s">
        <v>576</v>
      </c>
      <c r="I118" s="18" t="s">
        <v>577</v>
      </c>
      <c r="J118" s="18" t="s">
        <v>363</v>
      </c>
      <c r="K118" s="18" t="s">
        <v>363</v>
      </c>
      <c r="L118" s="18" t="s">
        <v>363</v>
      </c>
      <c r="M118" s="18" t="s">
        <v>253</v>
      </c>
      <c r="N118" s="56">
        <v>74</v>
      </c>
      <c r="O118" s="18" t="s">
        <v>551</v>
      </c>
      <c r="P118" s="18" t="s">
        <v>466</v>
      </c>
      <c r="Q118" s="18" t="s">
        <v>254</v>
      </c>
      <c r="R118" s="24" t="s">
        <v>257</v>
      </c>
      <c r="S118" s="24" t="s">
        <v>257</v>
      </c>
      <c r="T118" s="26" t="s">
        <v>593</v>
      </c>
      <c r="U118" s="26" t="s">
        <v>257</v>
      </c>
      <c r="V118" s="26" t="s">
        <v>257</v>
      </c>
      <c r="W118" s="26" t="s">
        <v>257</v>
      </c>
      <c r="X118" s="18" t="s">
        <v>604</v>
      </c>
      <c r="Y118" s="18">
        <v>235</v>
      </c>
      <c r="Z118" s="18" t="s">
        <v>474</v>
      </c>
      <c r="AA118" s="56">
        <v>235</v>
      </c>
      <c r="AB118" s="57" t="s">
        <v>257</v>
      </c>
      <c r="AC118" s="18" t="s">
        <v>479</v>
      </c>
      <c r="AD118" s="18" t="s">
        <v>595</v>
      </c>
      <c r="AE118" s="18" t="s">
        <v>595</v>
      </c>
      <c r="AF118" s="18" t="s">
        <v>595</v>
      </c>
      <c r="AG118" s="18" t="s">
        <v>595</v>
      </c>
      <c r="AH118" s="18" t="s">
        <v>257</v>
      </c>
      <c r="AI118" s="18">
        <v>8</v>
      </c>
      <c r="AJ118" s="18" t="s">
        <v>596</v>
      </c>
      <c r="AK118" s="18">
        <v>8</v>
      </c>
      <c r="AL118" s="18" t="s">
        <v>597</v>
      </c>
      <c r="AM118" s="18"/>
      <c r="AN118" s="57"/>
      <c r="AO118" s="57"/>
      <c r="AP118" s="65"/>
      <c r="AQ118" s="57"/>
      <c r="AR118" s="57"/>
      <c r="AS118" s="57"/>
      <c r="AT118" s="57"/>
      <c r="AU118" s="57"/>
      <c r="AV118" s="66"/>
      <c r="AW118" s="26"/>
      <c r="AX118" s="18"/>
      <c r="AY118" s="18"/>
      <c r="AZ118" s="5"/>
      <c r="BA118" s="5"/>
      <c r="BB118" s="18"/>
      <c r="BC118" s="18" t="s">
        <v>268</v>
      </c>
      <c r="BD118" s="18">
        <v>75</v>
      </c>
      <c r="BE118" s="18" t="s">
        <v>611</v>
      </c>
      <c r="BF118" s="18" t="s">
        <v>612</v>
      </c>
      <c r="BG118" s="56">
        <v>9</v>
      </c>
      <c r="BH118" s="57" t="s">
        <v>561</v>
      </c>
      <c r="BI118" s="18" t="s">
        <v>595</v>
      </c>
      <c r="BJ118" s="18" t="s">
        <v>595</v>
      </c>
      <c r="BK118" s="18" t="s">
        <v>595</v>
      </c>
      <c r="BL118" s="18" t="s">
        <v>595</v>
      </c>
      <c r="BM118" s="18" t="s">
        <v>595</v>
      </c>
      <c r="BN118" s="18">
        <v>58</v>
      </c>
      <c r="BO118" s="18" t="s">
        <v>596</v>
      </c>
      <c r="BP118" s="18" t="s">
        <v>257</v>
      </c>
      <c r="BQ118" s="18" t="s">
        <v>257</v>
      </c>
      <c r="BR118" s="18" t="s">
        <v>613</v>
      </c>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v>1</v>
      </c>
      <c r="DW118" s="18"/>
      <c r="DX118" s="18"/>
      <c r="DY118" s="18"/>
      <c r="DZ118" s="18">
        <v>1</v>
      </c>
      <c r="EA118" s="18"/>
      <c r="EB118" s="18"/>
      <c r="EC118" s="18"/>
      <c r="ED118" s="18"/>
      <c r="EE118" s="18">
        <v>0</v>
      </c>
      <c r="EF118" s="18"/>
      <c r="EG118" s="18">
        <v>0</v>
      </c>
      <c r="EH118" s="18" t="s">
        <v>614</v>
      </c>
      <c r="EI118" s="18" cm="1">
        <f t="array" ref="EI118">IF(SUMPRODUCT(--(DO118:DS118&lt;&gt;""))=0, 0,1)</f>
        <v>0</v>
      </c>
      <c r="EJ118" s="18" cm="1">
        <f t="array" ref="EJ118">IF(SUMPRODUCT(--(DT118:EG118&lt;&gt;""))=0, 0,1)</f>
        <v>1</v>
      </c>
      <c r="EK118" s="18" cm="1">
        <f t="array" ref="EK118">IF(SUMPRODUCT(--(EC118:EG118&lt;&gt;""))=0, 0,1)</f>
        <v>1</v>
      </c>
      <c r="EL118" s="18" cm="1">
        <f t="array" ref="EL118">IF(SUMPRODUCT(--(EE118:EG118&lt;&gt;""))=0, 0,1)</f>
        <v>1</v>
      </c>
      <c r="EM118" s="18">
        <f t="shared" si="61"/>
        <v>1</v>
      </c>
      <c r="EN118" s="18" t="str">
        <f t="shared" si="62"/>
        <v>NA</v>
      </c>
      <c r="EO118" s="18">
        <f t="shared" si="63"/>
        <v>1</v>
      </c>
      <c r="EP118" s="18">
        <f t="shared" si="64"/>
        <v>0</v>
      </c>
      <c r="EQ118" s="18">
        <f t="shared" si="65"/>
        <v>0</v>
      </c>
      <c r="ER118" s="58" t="s">
        <v>2080</v>
      </c>
      <c r="ES118" s="59">
        <v>43804</v>
      </c>
      <c r="ET118" s="18" t="s">
        <v>602</v>
      </c>
      <c r="EU118" s="18" t="s">
        <v>590</v>
      </c>
    </row>
    <row r="119" spans="1:151" ht="15.75" customHeight="1" x14ac:dyDescent="0.2">
      <c r="A119" s="5" t="s">
        <v>272</v>
      </c>
      <c r="B119" s="24" t="s">
        <v>589</v>
      </c>
      <c r="C119" s="26">
        <v>1</v>
      </c>
      <c r="D119" s="18" t="s">
        <v>603</v>
      </c>
      <c r="E119" s="18" t="s">
        <v>607</v>
      </c>
      <c r="F119" s="18" t="s">
        <v>553</v>
      </c>
      <c r="G119" s="18" t="s">
        <v>575</v>
      </c>
      <c r="H119" s="18" t="s">
        <v>576</v>
      </c>
      <c r="I119" s="18" t="s">
        <v>577</v>
      </c>
      <c r="J119" s="18" t="s">
        <v>363</v>
      </c>
      <c r="K119" s="18" t="s">
        <v>363</v>
      </c>
      <c r="L119" s="18" t="s">
        <v>363</v>
      </c>
      <c r="M119" s="18" t="s">
        <v>253</v>
      </c>
      <c r="N119" s="56">
        <v>74</v>
      </c>
      <c r="O119" s="18" t="s">
        <v>551</v>
      </c>
      <c r="P119" s="18" t="s">
        <v>466</v>
      </c>
      <c r="Q119" s="18" t="s">
        <v>254</v>
      </c>
      <c r="R119" s="24" t="s">
        <v>257</v>
      </c>
      <c r="S119" s="24" t="s">
        <v>257</v>
      </c>
      <c r="T119" s="26" t="s">
        <v>593</v>
      </c>
      <c r="U119" s="26" t="s">
        <v>257</v>
      </c>
      <c r="V119" s="26" t="s">
        <v>257</v>
      </c>
      <c r="W119" s="26" t="s">
        <v>257</v>
      </c>
      <c r="X119" s="18" t="s">
        <v>594</v>
      </c>
      <c r="Y119" s="18">
        <v>235</v>
      </c>
      <c r="Z119" s="18" t="s">
        <v>474</v>
      </c>
      <c r="AA119" s="56">
        <v>235</v>
      </c>
      <c r="AB119" s="57" t="s">
        <v>257</v>
      </c>
      <c r="AC119" s="18" t="s">
        <v>479</v>
      </c>
      <c r="AD119" s="18" t="s">
        <v>595</v>
      </c>
      <c r="AE119" s="18" t="s">
        <v>595</v>
      </c>
      <c r="AF119" s="18" t="s">
        <v>595</v>
      </c>
      <c r="AG119" s="18" t="s">
        <v>595</v>
      </c>
      <c r="AH119" s="18" t="s">
        <v>257</v>
      </c>
      <c r="AI119" s="18">
        <v>8</v>
      </c>
      <c r="AJ119" s="18" t="s">
        <v>596</v>
      </c>
      <c r="AK119" s="18">
        <v>8</v>
      </c>
      <c r="AL119" s="18" t="s">
        <v>597</v>
      </c>
      <c r="AM119" s="18" t="s">
        <v>598</v>
      </c>
      <c r="AN119" s="57">
        <v>18.3</v>
      </c>
      <c r="AO119" s="57" t="s">
        <v>599</v>
      </c>
      <c r="AP119" s="65" t="s">
        <v>479</v>
      </c>
      <c r="AQ119" s="56">
        <v>9</v>
      </c>
      <c r="AR119" s="57" t="s">
        <v>561</v>
      </c>
      <c r="AS119" s="57">
        <f>AN119-AU119</f>
        <v>11.200000000000003</v>
      </c>
      <c r="AT119" s="57">
        <v>25.4</v>
      </c>
      <c r="AU119" s="57">
        <f>AV119</f>
        <v>7.0999999999999979</v>
      </c>
      <c r="AV119" s="66">
        <f>AT119-AN119</f>
        <v>7.0999999999999979</v>
      </c>
      <c r="AW119" s="26" t="s">
        <v>557</v>
      </c>
      <c r="AX119" s="18">
        <v>8</v>
      </c>
      <c r="AY119" s="18" t="s">
        <v>596</v>
      </c>
      <c r="AZ119" s="5" t="s">
        <v>257</v>
      </c>
      <c r="BA119" s="5" t="s">
        <v>257</v>
      </c>
      <c r="BB119" s="18" t="s">
        <v>600</v>
      </c>
      <c r="BC119" s="18" t="s">
        <v>268</v>
      </c>
      <c r="BD119" s="18">
        <v>51</v>
      </c>
      <c r="BE119" s="18" t="s">
        <v>611</v>
      </c>
      <c r="BF119" s="18" t="s">
        <v>612</v>
      </c>
      <c r="BG119" s="56">
        <v>9</v>
      </c>
      <c r="BH119" s="57" t="s">
        <v>561</v>
      </c>
      <c r="BI119" s="18" t="s">
        <v>595</v>
      </c>
      <c r="BJ119" s="18" t="s">
        <v>595</v>
      </c>
      <c r="BK119" s="18" t="s">
        <v>595</v>
      </c>
      <c r="BL119" s="18" t="s">
        <v>595</v>
      </c>
      <c r="BM119" s="18" t="s">
        <v>595</v>
      </c>
      <c r="BN119" s="18">
        <v>8</v>
      </c>
      <c r="BO119" s="18" t="s">
        <v>596</v>
      </c>
      <c r="BP119" s="18" t="s">
        <v>257</v>
      </c>
      <c r="BQ119" s="18" t="s">
        <v>257</v>
      </c>
      <c r="BR119" s="18" t="s">
        <v>613</v>
      </c>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v>1</v>
      </c>
      <c r="DW119" s="18"/>
      <c r="DX119" s="18"/>
      <c r="DY119" s="18"/>
      <c r="DZ119" s="18">
        <v>1</v>
      </c>
      <c r="EA119" s="18"/>
      <c r="EB119" s="18"/>
      <c r="EC119" s="18"/>
      <c r="ED119" s="18"/>
      <c r="EE119" s="18">
        <v>0</v>
      </c>
      <c r="EF119" s="18"/>
      <c r="EG119" s="18">
        <v>0</v>
      </c>
      <c r="EH119" s="18" t="s">
        <v>614</v>
      </c>
      <c r="EI119" s="18" cm="1">
        <f t="array" ref="EI119">IF(SUMPRODUCT(--(DO119:DS119&lt;&gt;""))=0, 0,1)</f>
        <v>0</v>
      </c>
      <c r="EJ119" s="18" cm="1">
        <f t="array" ref="EJ119">IF(SUMPRODUCT(--(DT119:EG119&lt;&gt;""))=0, 0,1)</f>
        <v>1</v>
      </c>
      <c r="EK119" s="18" cm="1">
        <f t="array" ref="EK119">IF(SUMPRODUCT(--(EC119:EG119&lt;&gt;""))=0, 0,1)</f>
        <v>1</v>
      </c>
      <c r="EL119" s="18" cm="1">
        <f t="array" ref="EL119">IF(SUMPRODUCT(--(EE119:EG119&lt;&gt;""))=0, 0,1)</f>
        <v>1</v>
      </c>
      <c r="EM119" s="18">
        <f t="shared" si="61"/>
        <v>1</v>
      </c>
      <c r="EN119" s="18" t="str">
        <f t="shared" si="62"/>
        <v>NA</v>
      </c>
      <c r="EO119" s="18">
        <f t="shared" si="63"/>
        <v>1</v>
      </c>
      <c r="EP119" s="18">
        <f t="shared" si="64"/>
        <v>0</v>
      </c>
      <c r="EQ119" s="18">
        <f t="shared" si="65"/>
        <v>0</v>
      </c>
      <c r="ER119" s="58" t="s">
        <v>2080</v>
      </c>
      <c r="ES119" s="59">
        <v>43804</v>
      </c>
      <c r="ET119" s="18" t="s">
        <v>602</v>
      </c>
      <c r="EU119" s="18" t="s">
        <v>590</v>
      </c>
    </row>
    <row r="120" spans="1:151" ht="15.75" customHeight="1" x14ac:dyDescent="0.2">
      <c r="A120" s="5" t="s">
        <v>272</v>
      </c>
      <c r="B120" s="24" t="s">
        <v>589</v>
      </c>
      <c r="C120" s="26">
        <v>1</v>
      </c>
      <c r="D120" s="18" t="s">
        <v>603</v>
      </c>
      <c r="E120" s="18" t="s">
        <v>618</v>
      </c>
      <c r="F120" s="18" t="s">
        <v>553</v>
      </c>
      <c r="G120" s="18" t="s">
        <v>575</v>
      </c>
      <c r="H120" s="18" t="s">
        <v>576</v>
      </c>
      <c r="I120" s="18" t="s">
        <v>577</v>
      </c>
      <c r="J120" s="18" t="s">
        <v>363</v>
      </c>
      <c r="K120" s="18" t="s">
        <v>363</v>
      </c>
      <c r="L120" s="18" t="s">
        <v>363</v>
      </c>
      <c r="M120" s="18" t="s">
        <v>253</v>
      </c>
      <c r="N120" s="56">
        <v>74</v>
      </c>
      <c r="O120" s="18" t="s">
        <v>551</v>
      </c>
      <c r="P120" s="18" t="s">
        <v>466</v>
      </c>
      <c r="Q120" s="18" t="s">
        <v>254</v>
      </c>
      <c r="R120" s="24" t="s">
        <v>257</v>
      </c>
      <c r="S120" s="24" t="s">
        <v>257</v>
      </c>
      <c r="T120" s="26" t="s">
        <v>593</v>
      </c>
      <c r="U120" s="26" t="s">
        <v>257</v>
      </c>
      <c r="V120" s="26" t="s">
        <v>257</v>
      </c>
      <c r="W120" s="26" t="s">
        <v>257</v>
      </c>
      <c r="X120" s="18" t="s">
        <v>604</v>
      </c>
      <c r="Y120" s="18">
        <v>235</v>
      </c>
      <c r="Z120" s="18" t="s">
        <v>474</v>
      </c>
      <c r="AA120" s="56">
        <v>235</v>
      </c>
      <c r="AB120" s="57" t="s">
        <v>257</v>
      </c>
      <c r="AC120" s="18" t="s">
        <v>479</v>
      </c>
      <c r="AD120" s="18" t="s">
        <v>595</v>
      </c>
      <c r="AE120" s="18" t="s">
        <v>595</v>
      </c>
      <c r="AF120" s="18" t="s">
        <v>595</v>
      </c>
      <c r="AG120" s="18" t="s">
        <v>595</v>
      </c>
      <c r="AH120" s="18" t="s">
        <v>257</v>
      </c>
      <c r="AI120" s="18">
        <v>8</v>
      </c>
      <c r="AJ120" s="18" t="s">
        <v>596</v>
      </c>
      <c r="AK120" s="18">
        <v>8</v>
      </c>
      <c r="AL120" s="18" t="s">
        <v>597</v>
      </c>
      <c r="AM120" s="18"/>
      <c r="AN120" s="57"/>
      <c r="AO120" s="57"/>
      <c r="AP120" s="65"/>
      <c r="AQ120" s="57"/>
      <c r="AR120" s="57"/>
      <c r="AS120" s="57"/>
      <c r="AT120" s="57"/>
      <c r="AU120" s="57"/>
      <c r="AV120" s="66"/>
      <c r="AW120" s="26"/>
      <c r="AX120" s="18"/>
      <c r="AY120" s="18"/>
      <c r="AZ120" s="5"/>
      <c r="BA120" s="5"/>
      <c r="BB120" s="18"/>
      <c r="BC120" s="18" t="s">
        <v>268</v>
      </c>
      <c r="BD120" s="18">
        <v>90</v>
      </c>
      <c r="BE120" s="18" t="s">
        <v>611</v>
      </c>
      <c r="BF120" s="18" t="s">
        <v>612</v>
      </c>
      <c r="BG120" s="56">
        <v>9</v>
      </c>
      <c r="BH120" s="57" t="s">
        <v>561</v>
      </c>
      <c r="BI120" s="18" t="s">
        <v>595</v>
      </c>
      <c r="BJ120" s="18" t="s">
        <v>595</v>
      </c>
      <c r="BK120" s="18" t="s">
        <v>595</v>
      </c>
      <c r="BL120" s="18" t="s">
        <v>595</v>
      </c>
      <c r="BM120" s="18" t="s">
        <v>595</v>
      </c>
      <c r="BN120" s="18">
        <v>56</v>
      </c>
      <c r="BO120" s="18" t="s">
        <v>596</v>
      </c>
      <c r="BP120" s="18" t="s">
        <v>257</v>
      </c>
      <c r="BQ120" s="18" t="s">
        <v>257</v>
      </c>
      <c r="BR120" s="18" t="s">
        <v>613</v>
      </c>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v>0</v>
      </c>
      <c r="DW120" s="18"/>
      <c r="DX120" s="18"/>
      <c r="DY120" s="18"/>
      <c r="DZ120" s="18">
        <v>1</v>
      </c>
      <c r="EA120" s="18"/>
      <c r="EB120" s="18"/>
      <c r="EC120" s="18"/>
      <c r="ED120" s="18"/>
      <c r="EE120" s="18">
        <v>0</v>
      </c>
      <c r="EF120" s="18"/>
      <c r="EG120" s="18">
        <v>0</v>
      </c>
      <c r="EH120" s="18" t="s">
        <v>614</v>
      </c>
      <c r="EI120" s="18" cm="1">
        <f t="array" ref="EI120">IF(SUMPRODUCT(--(DO120:DS120&lt;&gt;""))=0, 0,1)</f>
        <v>0</v>
      </c>
      <c r="EJ120" s="18" cm="1">
        <f t="array" ref="EJ120">IF(SUMPRODUCT(--(DT120:EG120&lt;&gt;""))=0, 0,1)</f>
        <v>1</v>
      </c>
      <c r="EK120" s="18" cm="1">
        <f t="array" ref="EK120">IF(SUMPRODUCT(--(EC120:EG120&lt;&gt;""))=0, 0,1)</f>
        <v>1</v>
      </c>
      <c r="EL120" s="18" cm="1">
        <f t="array" ref="EL120">IF(SUMPRODUCT(--(EE120:EG120&lt;&gt;""))=0, 0,1)</f>
        <v>1</v>
      </c>
      <c r="EM120" s="18">
        <f t="shared" si="61"/>
        <v>1</v>
      </c>
      <c r="EN120" s="18" t="str">
        <f t="shared" si="62"/>
        <v>NA</v>
      </c>
      <c r="EO120" s="18">
        <f t="shared" si="63"/>
        <v>1</v>
      </c>
      <c r="EP120" s="18">
        <f t="shared" si="64"/>
        <v>0</v>
      </c>
      <c r="EQ120" s="18">
        <f t="shared" si="65"/>
        <v>0</v>
      </c>
      <c r="ER120" s="58" t="s">
        <v>2080</v>
      </c>
      <c r="ES120" s="59">
        <v>43804</v>
      </c>
      <c r="ET120" s="18" t="s">
        <v>602</v>
      </c>
      <c r="EU120" s="18" t="s">
        <v>590</v>
      </c>
    </row>
    <row r="121" spans="1:151" ht="15.75" customHeight="1" x14ac:dyDescent="0.2">
      <c r="A121" s="5" t="s">
        <v>272</v>
      </c>
      <c r="B121" s="24" t="s">
        <v>589</v>
      </c>
      <c r="C121" s="26">
        <v>1</v>
      </c>
      <c r="D121" s="18" t="s">
        <v>591</v>
      </c>
      <c r="E121" s="18" t="s">
        <v>608</v>
      </c>
      <c r="F121" s="18" t="s">
        <v>553</v>
      </c>
      <c r="G121" s="18" t="s">
        <v>575</v>
      </c>
      <c r="H121" s="18" t="s">
        <v>576</v>
      </c>
      <c r="I121" s="18" t="s">
        <v>577</v>
      </c>
      <c r="J121" s="18" t="s">
        <v>363</v>
      </c>
      <c r="K121" s="18" t="s">
        <v>363</v>
      </c>
      <c r="L121" s="18" t="s">
        <v>363</v>
      </c>
      <c r="M121" s="18" t="s">
        <v>253</v>
      </c>
      <c r="N121" s="56">
        <v>74</v>
      </c>
      <c r="O121" s="18" t="s">
        <v>551</v>
      </c>
      <c r="P121" s="18" t="s">
        <v>466</v>
      </c>
      <c r="Q121" s="18" t="s">
        <v>254</v>
      </c>
      <c r="R121" s="24" t="s">
        <v>257</v>
      </c>
      <c r="S121" s="24" t="s">
        <v>257</v>
      </c>
      <c r="T121" s="26" t="s">
        <v>593</v>
      </c>
      <c r="U121" s="26" t="s">
        <v>257</v>
      </c>
      <c r="V121" s="26" t="s">
        <v>257</v>
      </c>
      <c r="W121" s="26" t="s">
        <v>257</v>
      </c>
      <c r="X121" s="18" t="s">
        <v>594</v>
      </c>
      <c r="Y121" s="18">
        <v>235</v>
      </c>
      <c r="Z121" s="18" t="s">
        <v>474</v>
      </c>
      <c r="AA121" s="56">
        <v>235</v>
      </c>
      <c r="AB121" s="57" t="s">
        <v>257</v>
      </c>
      <c r="AC121" s="18" t="s">
        <v>479</v>
      </c>
      <c r="AD121" s="18" t="s">
        <v>595</v>
      </c>
      <c r="AE121" s="18" t="s">
        <v>595</v>
      </c>
      <c r="AF121" s="18" t="s">
        <v>595</v>
      </c>
      <c r="AG121" s="18" t="s">
        <v>595</v>
      </c>
      <c r="AH121" s="18" t="s">
        <v>257</v>
      </c>
      <c r="AI121" s="18">
        <v>16</v>
      </c>
      <c r="AJ121" s="18" t="s">
        <v>596</v>
      </c>
      <c r="AK121" s="18">
        <v>16</v>
      </c>
      <c r="AL121" s="18" t="s">
        <v>597</v>
      </c>
      <c r="AM121" s="18" t="s">
        <v>598</v>
      </c>
      <c r="AN121" s="57">
        <v>22.9</v>
      </c>
      <c r="AO121" s="57" t="s">
        <v>599</v>
      </c>
      <c r="AP121" s="65" t="s">
        <v>479</v>
      </c>
      <c r="AQ121" s="56">
        <v>9</v>
      </c>
      <c r="AR121" s="57" t="s">
        <v>561</v>
      </c>
      <c r="AS121" s="57">
        <f>AN121-AU121</f>
        <v>13.899999999999999</v>
      </c>
      <c r="AT121" s="57">
        <v>31.9</v>
      </c>
      <c r="AU121" s="57">
        <f>AV121</f>
        <v>9</v>
      </c>
      <c r="AV121" s="66">
        <f>AT121-AN121</f>
        <v>9</v>
      </c>
      <c r="AW121" s="26" t="s">
        <v>557</v>
      </c>
      <c r="AX121" s="18">
        <v>16</v>
      </c>
      <c r="AY121" s="18" t="s">
        <v>596</v>
      </c>
      <c r="AZ121" s="5" t="s">
        <v>257</v>
      </c>
      <c r="BA121" s="5" t="s">
        <v>257</v>
      </c>
      <c r="BB121" s="18" t="s">
        <v>600</v>
      </c>
      <c r="BC121" s="18" t="s">
        <v>268</v>
      </c>
      <c r="BD121" s="18">
        <v>71</v>
      </c>
      <c r="BE121" s="18" t="s">
        <v>611</v>
      </c>
      <c r="BF121" s="18" t="s">
        <v>612</v>
      </c>
      <c r="BG121" s="56">
        <v>9</v>
      </c>
      <c r="BH121" s="57" t="s">
        <v>561</v>
      </c>
      <c r="BI121" s="18" t="s">
        <v>595</v>
      </c>
      <c r="BJ121" s="18" t="s">
        <v>595</v>
      </c>
      <c r="BK121" s="18" t="s">
        <v>595</v>
      </c>
      <c r="BL121" s="18" t="s">
        <v>595</v>
      </c>
      <c r="BM121" s="18" t="s">
        <v>595</v>
      </c>
      <c r="BN121" s="18">
        <v>16</v>
      </c>
      <c r="BO121" s="18" t="s">
        <v>596</v>
      </c>
      <c r="BP121" s="18" t="s">
        <v>257</v>
      </c>
      <c r="BQ121" s="18" t="s">
        <v>257</v>
      </c>
      <c r="BR121" s="18" t="s">
        <v>613</v>
      </c>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v>1</v>
      </c>
      <c r="DW121" s="18"/>
      <c r="DX121" s="18"/>
      <c r="DY121" s="18"/>
      <c r="DZ121" s="18">
        <v>1</v>
      </c>
      <c r="EA121" s="18"/>
      <c r="EB121" s="18"/>
      <c r="EC121" s="18"/>
      <c r="ED121" s="18"/>
      <c r="EE121" s="18">
        <v>0</v>
      </c>
      <c r="EF121" s="18"/>
      <c r="EG121" s="18">
        <v>0</v>
      </c>
      <c r="EH121" s="18" t="s">
        <v>614</v>
      </c>
      <c r="EI121" s="18" cm="1">
        <f t="array" ref="EI121">IF(SUMPRODUCT(--(DO121:DS121&lt;&gt;""))=0, 0,1)</f>
        <v>0</v>
      </c>
      <c r="EJ121" s="18" cm="1">
        <f t="array" ref="EJ121">IF(SUMPRODUCT(--(DT121:EG121&lt;&gt;""))=0, 0,1)</f>
        <v>1</v>
      </c>
      <c r="EK121" s="18" cm="1">
        <f t="array" ref="EK121">IF(SUMPRODUCT(--(EC121:EG121&lt;&gt;""))=0, 0,1)</f>
        <v>1</v>
      </c>
      <c r="EL121" s="18" cm="1">
        <f t="array" ref="EL121">IF(SUMPRODUCT(--(EE121:EG121&lt;&gt;""))=0, 0,1)</f>
        <v>1</v>
      </c>
      <c r="EM121" s="18">
        <f t="shared" si="61"/>
        <v>1</v>
      </c>
      <c r="EN121" s="18" t="str">
        <f t="shared" si="62"/>
        <v>NA</v>
      </c>
      <c r="EO121" s="18">
        <f t="shared" si="63"/>
        <v>1</v>
      </c>
      <c r="EP121" s="18">
        <f t="shared" si="64"/>
        <v>0</v>
      </c>
      <c r="EQ121" s="18">
        <f t="shared" si="65"/>
        <v>0</v>
      </c>
      <c r="ER121" s="58" t="s">
        <v>2080</v>
      </c>
      <c r="ES121" s="59">
        <v>43804</v>
      </c>
      <c r="ET121" s="18" t="s">
        <v>602</v>
      </c>
      <c r="EU121" s="18" t="s">
        <v>590</v>
      </c>
    </row>
    <row r="122" spans="1:151" ht="15.75" customHeight="1" x14ac:dyDescent="0.2">
      <c r="A122" s="5" t="s">
        <v>272</v>
      </c>
      <c r="B122" s="24" t="s">
        <v>589</v>
      </c>
      <c r="C122" s="26">
        <v>1</v>
      </c>
      <c r="D122" s="18" t="s">
        <v>591</v>
      </c>
      <c r="E122" s="18" t="s">
        <v>619</v>
      </c>
      <c r="F122" s="18" t="s">
        <v>553</v>
      </c>
      <c r="G122" s="18" t="s">
        <v>575</v>
      </c>
      <c r="H122" s="18" t="s">
        <v>576</v>
      </c>
      <c r="I122" s="18" t="s">
        <v>577</v>
      </c>
      <c r="J122" s="18" t="s">
        <v>363</v>
      </c>
      <c r="K122" s="18" t="s">
        <v>363</v>
      </c>
      <c r="L122" s="18" t="s">
        <v>363</v>
      </c>
      <c r="M122" s="18" t="s">
        <v>253</v>
      </c>
      <c r="N122" s="56">
        <v>74</v>
      </c>
      <c r="O122" s="18" t="s">
        <v>551</v>
      </c>
      <c r="P122" s="18" t="s">
        <v>466</v>
      </c>
      <c r="Q122" s="18" t="s">
        <v>254</v>
      </c>
      <c r="R122" s="24" t="s">
        <v>257</v>
      </c>
      <c r="S122" s="24" t="s">
        <v>257</v>
      </c>
      <c r="T122" s="26" t="s">
        <v>593</v>
      </c>
      <c r="U122" s="26" t="s">
        <v>257</v>
      </c>
      <c r="V122" s="26" t="s">
        <v>257</v>
      </c>
      <c r="W122" s="26" t="s">
        <v>257</v>
      </c>
      <c r="X122" s="18" t="s">
        <v>604</v>
      </c>
      <c r="Y122" s="18">
        <v>235</v>
      </c>
      <c r="Z122" s="18" t="s">
        <v>474</v>
      </c>
      <c r="AA122" s="56">
        <v>235</v>
      </c>
      <c r="AB122" s="57" t="s">
        <v>257</v>
      </c>
      <c r="AC122" s="18" t="s">
        <v>479</v>
      </c>
      <c r="AD122" s="18" t="s">
        <v>595</v>
      </c>
      <c r="AE122" s="18" t="s">
        <v>595</v>
      </c>
      <c r="AF122" s="18" t="s">
        <v>595</v>
      </c>
      <c r="AG122" s="18" t="s">
        <v>595</v>
      </c>
      <c r="AH122" s="18" t="s">
        <v>257</v>
      </c>
      <c r="AI122" s="18">
        <v>16</v>
      </c>
      <c r="AJ122" s="18" t="s">
        <v>596</v>
      </c>
      <c r="AK122" s="18">
        <v>16</v>
      </c>
      <c r="AL122" s="18" t="s">
        <v>597</v>
      </c>
      <c r="AM122" s="18"/>
      <c r="AN122" s="57"/>
      <c r="AO122" s="57"/>
      <c r="AP122" s="65"/>
      <c r="AQ122" s="57"/>
      <c r="AR122" s="57"/>
      <c r="AS122" s="57"/>
      <c r="AT122" s="57"/>
      <c r="AU122" s="57"/>
      <c r="AV122" s="66"/>
      <c r="AW122" s="26"/>
      <c r="AX122" s="18"/>
      <c r="AY122" s="18"/>
      <c r="AZ122" s="5"/>
      <c r="BA122" s="5"/>
      <c r="BB122" s="18"/>
      <c r="BC122" s="18" t="s">
        <v>268</v>
      </c>
      <c r="BD122" s="18">
        <v>83</v>
      </c>
      <c r="BE122" s="18" t="s">
        <v>611</v>
      </c>
      <c r="BF122" s="18" t="s">
        <v>612</v>
      </c>
      <c r="BG122" s="56">
        <v>9</v>
      </c>
      <c r="BH122" s="57" t="s">
        <v>561</v>
      </c>
      <c r="BI122" s="18" t="s">
        <v>595</v>
      </c>
      <c r="BJ122" s="18" t="s">
        <v>595</v>
      </c>
      <c r="BK122" s="18" t="s">
        <v>595</v>
      </c>
      <c r="BL122" s="18" t="s">
        <v>595</v>
      </c>
      <c r="BM122" s="18" t="s">
        <v>595</v>
      </c>
      <c r="BN122" s="18">
        <v>58</v>
      </c>
      <c r="BO122" s="18" t="s">
        <v>596</v>
      </c>
      <c r="BP122" s="18" t="s">
        <v>257</v>
      </c>
      <c r="BQ122" s="18" t="s">
        <v>257</v>
      </c>
      <c r="BR122" s="18" t="s">
        <v>613</v>
      </c>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v>1</v>
      </c>
      <c r="DW122" s="18"/>
      <c r="DX122" s="18"/>
      <c r="DY122" s="18"/>
      <c r="DZ122" s="18">
        <v>1</v>
      </c>
      <c r="EA122" s="18"/>
      <c r="EB122" s="18"/>
      <c r="EC122" s="18"/>
      <c r="ED122" s="18"/>
      <c r="EE122" s="18">
        <v>0</v>
      </c>
      <c r="EF122" s="18"/>
      <c r="EG122" s="18">
        <v>0</v>
      </c>
      <c r="EH122" s="18" t="s">
        <v>614</v>
      </c>
      <c r="EI122" s="18" cm="1">
        <f t="array" ref="EI122">IF(SUMPRODUCT(--(DO122:DS122&lt;&gt;""))=0, 0,1)</f>
        <v>0</v>
      </c>
      <c r="EJ122" s="18" cm="1">
        <f t="array" ref="EJ122">IF(SUMPRODUCT(--(DT122:EG122&lt;&gt;""))=0, 0,1)</f>
        <v>1</v>
      </c>
      <c r="EK122" s="18" cm="1">
        <f t="array" ref="EK122">IF(SUMPRODUCT(--(EC122:EG122&lt;&gt;""))=0, 0,1)</f>
        <v>1</v>
      </c>
      <c r="EL122" s="18" cm="1">
        <f t="array" ref="EL122">IF(SUMPRODUCT(--(EE122:EG122&lt;&gt;""))=0, 0,1)</f>
        <v>1</v>
      </c>
      <c r="EM122" s="18">
        <f t="shared" si="61"/>
        <v>1</v>
      </c>
      <c r="EN122" s="18" t="str">
        <f t="shared" si="62"/>
        <v>NA</v>
      </c>
      <c r="EO122" s="18">
        <f t="shared" si="63"/>
        <v>1</v>
      </c>
      <c r="EP122" s="18">
        <f t="shared" si="64"/>
        <v>0</v>
      </c>
      <c r="EQ122" s="18">
        <f t="shared" si="65"/>
        <v>0</v>
      </c>
      <c r="ER122" s="58" t="s">
        <v>2080</v>
      </c>
      <c r="ES122" s="59">
        <v>43804</v>
      </c>
      <c r="ET122" s="18" t="s">
        <v>602</v>
      </c>
      <c r="EU122" s="18" t="s">
        <v>590</v>
      </c>
    </row>
    <row r="123" spans="1:151" ht="15.75" customHeight="1" x14ac:dyDescent="0.2">
      <c r="A123" s="5" t="s">
        <v>272</v>
      </c>
      <c r="B123" s="24" t="s">
        <v>589</v>
      </c>
      <c r="C123" s="26">
        <v>1</v>
      </c>
      <c r="D123" s="18" t="s">
        <v>603</v>
      </c>
      <c r="E123" s="18" t="s">
        <v>608</v>
      </c>
      <c r="F123" s="18" t="s">
        <v>553</v>
      </c>
      <c r="G123" s="18" t="s">
        <v>575</v>
      </c>
      <c r="H123" s="18" t="s">
        <v>576</v>
      </c>
      <c r="I123" s="18" t="s">
        <v>577</v>
      </c>
      <c r="J123" s="18" t="s">
        <v>363</v>
      </c>
      <c r="K123" s="18" t="s">
        <v>363</v>
      </c>
      <c r="L123" s="18" t="s">
        <v>363</v>
      </c>
      <c r="M123" s="18" t="s">
        <v>253</v>
      </c>
      <c r="N123" s="56">
        <v>74</v>
      </c>
      <c r="O123" s="18" t="s">
        <v>551</v>
      </c>
      <c r="P123" s="18" t="s">
        <v>466</v>
      </c>
      <c r="Q123" s="18" t="s">
        <v>254</v>
      </c>
      <c r="R123" s="24" t="s">
        <v>257</v>
      </c>
      <c r="S123" s="24" t="s">
        <v>257</v>
      </c>
      <c r="T123" s="26" t="s">
        <v>593</v>
      </c>
      <c r="U123" s="26" t="s">
        <v>257</v>
      </c>
      <c r="V123" s="26" t="s">
        <v>257</v>
      </c>
      <c r="W123" s="26" t="s">
        <v>257</v>
      </c>
      <c r="X123" s="18" t="s">
        <v>594</v>
      </c>
      <c r="Y123" s="18">
        <v>235</v>
      </c>
      <c r="Z123" s="18" t="s">
        <v>474</v>
      </c>
      <c r="AA123" s="56">
        <v>235</v>
      </c>
      <c r="AB123" s="57" t="s">
        <v>257</v>
      </c>
      <c r="AC123" s="18" t="s">
        <v>479</v>
      </c>
      <c r="AD123" s="18" t="s">
        <v>595</v>
      </c>
      <c r="AE123" s="18" t="s">
        <v>595</v>
      </c>
      <c r="AF123" s="18" t="s">
        <v>595</v>
      </c>
      <c r="AG123" s="18" t="s">
        <v>595</v>
      </c>
      <c r="AH123" s="18" t="s">
        <v>257</v>
      </c>
      <c r="AI123" s="18">
        <v>16</v>
      </c>
      <c r="AJ123" s="18" t="s">
        <v>596</v>
      </c>
      <c r="AK123" s="18">
        <v>16</v>
      </c>
      <c r="AL123" s="18" t="s">
        <v>597</v>
      </c>
      <c r="AM123" s="18" t="s">
        <v>598</v>
      </c>
      <c r="AN123" s="57">
        <v>16.7</v>
      </c>
      <c r="AO123" s="57" t="s">
        <v>599</v>
      </c>
      <c r="AP123" s="65" t="s">
        <v>479</v>
      </c>
      <c r="AQ123" s="56">
        <v>9</v>
      </c>
      <c r="AR123" s="57" t="s">
        <v>561</v>
      </c>
      <c r="AS123" s="57">
        <f>AN123-AU123</f>
        <v>8.8999999999999986</v>
      </c>
      <c r="AT123" s="57">
        <v>24.5</v>
      </c>
      <c r="AU123" s="57">
        <f>AV123</f>
        <v>7.8000000000000007</v>
      </c>
      <c r="AV123" s="66">
        <f>AT123-AN123</f>
        <v>7.8000000000000007</v>
      </c>
      <c r="AW123" s="26" t="s">
        <v>557</v>
      </c>
      <c r="AX123" s="18">
        <v>16</v>
      </c>
      <c r="AY123" s="18" t="s">
        <v>596</v>
      </c>
      <c r="AZ123" s="5" t="s">
        <v>257</v>
      </c>
      <c r="BA123" s="5" t="s">
        <v>257</v>
      </c>
      <c r="BB123" s="18" t="s">
        <v>600</v>
      </c>
      <c r="BC123" s="18" t="s">
        <v>268</v>
      </c>
      <c r="BD123" s="18">
        <v>71</v>
      </c>
      <c r="BE123" s="18" t="s">
        <v>611</v>
      </c>
      <c r="BF123" s="18" t="s">
        <v>612</v>
      </c>
      <c r="BG123" s="56">
        <v>9</v>
      </c>
      <c r="BH123" s="57" t="s">
        <v>561</v>
      </c>
      <c r="BI123" s="18" t="s">
        <v>595</v>
      </c>
      <c r="BJ123" s="18" t="s">
        <v>595</v>
      </c>
      <c r="BK123" s="18" t="s">
        <v>595</v>
      </c>
      <c r="BL123" s="18" t="s">
        <v>595</v>
      </c>
      <c r="BM123" s="18" t="s">
        <v>595</v>
      </c>
      <c r="BN123" s="18">
        <v>16</v>
      </c>
      <c r="BO123" s="18" t="s">
        <v>596</v>
      </c>
      <c r="BP123" s="18" t="s">
        <v>257</v>
      </c>
      <c r="BQ123" s="18" t="s">
        <v>257</v>
      </c>
      <c r="BR123" s="18" t="s">
        <v>613</v>
      </c>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v>1</v>
      </c>
      <c r="DW123" s="18"/>
      <c r="DX123" s="18"/>
      <c r="DY123" s="18"/>
      <c r="DZ123" s="18">
        <v>1</v>
      </c>
      <c r="EA123" s="18"/>
      <c r="EB123" s="18"/>
      <c r="EC123" s="18"/>
      <c r="ED123" s="18"/>
      <c r="EE123" s="18">
        <v>0</v>
      </c>
      <c r="EF123" s="18"/>
      <c r="EG123" s="18">
        <v>0</v>
      </c>
      <c r="EH123" s="18" t="s">
        <v>614</v>
      </c>
      <c r="EI123" s="18" cm="1">
        <f t="array" ref="EI123">IF(SUMPRODUCT(--(DO123:DS123&lt;&gt;""))=0, 0,1)</f>
        <v>0</v>
      </c>
      <c r="EJ123" s="18" cm="1">
        <f t="array" ref="EJ123">IF(SUMPRODUCT(--(DT123:EG123&lt;&gt;""))=0, 0,1)</f>
        <v>1</v>
      </c>
      <c r="EK123" s="18" cm="1">
        <f t="array" ref="EK123">IF(SUMPRODUCT(--(EC123:EG123&lt;&gt;""))=0, 0,1)</f>
        <v>1</v>
      </c>
      <c r="EL123" s="18" cm="1">
        <f t="array" ref="EL123">IF(SUMPRODUCT(--(EE123:EG123&lt;&gt;""))=0, 0,1)</f>
        <v>1</v>
      </c>
      <c r="EM123" s="18">
        <f t="shared" si="61"/>
        <v>1</v>
      </c>
      <c r="EN123" s="18" t="str">
        <f t="shared" si="62"/>
        <v>NA</v>
      </c>
      <c r="EO123" s="18">
        <f t="shared" si="63"/>
        <v>1</v>
      </c>
      <c r="EP123" s="18">
        <f t="shared" si="64"/>
        <v>0</v>
      </c>
      <c r="EQ123" s="18">
        <f t="shared" si="65"/>
        <v>0</v>
      </c>
      <c r="ER123" s="58" t="s">
        <v>2080</v>
      </c>
      <c r="ES123" s="59">
        <v>43804</v>
      </c>
      <c r="ET123" s="18" t="s">
        <v>602</v>
      </c>
      <c r="EU123" s="18" t="s">
        <v>590</v>
      </c>
    </row>
    <row r="124" spans="1:151" ht="15.75" customHeight="1" x14ac:dyDescent="0.2">
      <c r="A124" s="5" t="s">
        <v>272</v>
      </c>
      <c r="B124" s="24" t="s">
        <v>589</v>
      </c>
      <c r="C124" s="26">
        <v>1</v>
      </c>
      <c r="D124" s="18" t="s">
        <v>603</v>
      </c>
      <c r="E124" s="18" t="s">
        <v>619</v>
      </c>
      <c r="F124" s="18" t="s">
        <v>553</v>
      </c>
      <c r="G124" s="18" t="s">
        <v>575</v>
      </c>
      <c r="H124" s="18" t="s">
        <v>576</v>
      </c>
      <c r="I124" s="18" t="s">
        <v>577</v>
      </c>
      <c r="J124" s="18" t="s">
        <v>363</v>
      </c>
      <c r="K124" s="18" t="s">
        <v>363</v>
      </c>
      <c r="L124" s="18" t="s">
        <v>363</v>
      </c>
      <c r="M124" s="18" t="s">
        <v>253</v>
      </c>
      <c r="N124" s="56">
        <v>74</v>
      </c>
      <c r="O124" s="18" t="s">
        <v>551</v>
      </c>
      <c r="P124" s="18" t="s">
        <v>466</v>
      </c>
      <c r="Q124" s="18" t="s">
        <v>254</v>
      </c>
      <c r="R124" s="24" t="s">
        <v>257</v>
      </c>
      <c r="S124" s="24" t="s">
        <v>257</v>
      </c>
      <c r="T124" s="26" t="s">
        <v>593</v>
      </c>
      <c r="U124" s="26" t="s">
        <v>257</v>
      </c>
      <c r="V124" s="26" t="s">
        <v>257</v>
      </c>
      <c r="W124" s="26" t="s">
        <v>257</v>
      </c>
      <c r="X124" s="18" t="s">
        <v>604</v>
      </c>
      <c r="Y124" s="18">
        <v>235</v>
      </c>
      <c r="Z124" s="18" t="s">
        <v>474</v>
      </c>
      <c r="AA124" s="56">
        <v>235</v>
      </c>
      <c r="AB124" s="57" t="s">
        <v>257</v>
      </c>
      <c r="AC124" s="18" t="s">
        <v>479</v>
      </c>
      <c r="AD124" s="18" t="s">
        <v>595</v>
      </c>
      <c r="AE124" s="18" t="s">
        <v>595</v>
      </c>
      <c r="AF124" s="18" t="s">
        <v>595</v>
      </c>
      <c r="AG124" s="18" t="s">
        <v>595</v>
      </c>
      <c r="AH124" s="18" t="s">
        <v>257</v>
      </c>
      <c r="AI124" s="18">
        <v>16</v>
      </c>
      <c r="AJ124" s="18" t="s">
        <v>596</v>
      </c>
      <c r="AK124" s="18">
        <v>16</v>
      </c>
      <c r="AL124" s="18" t="s">
        <v>597</v>
      </c>
      <c r="AM124" s="18"/>
      <c r="AN124" s="57"/>
      <c r="AO124" s="57"/>
      <c r="AP124" s="65"/>
      <c r="AQ124" s="57"/>
      <c r="AR124" s="57"/>
      <c r="AS124" s="57"/>
      <c r="AT124" s="57"/>
      <c r="AU124" s="57"/>
      <c r="AV124" s="66"/>
      <c r="AW124" s="26"/>
      <c r="AX124" s="18"/>
      <c r="AY124" s="18"/>
      <c r="AZ124" s="5"/>
      <c r="BA124" s="5"/>
      <c r="BB124" s="18"/>
      <c r="BC124" s="18" t="s">
        <v>268</v>
      </c>
      <c r="BD124" s="18">
        <v>93</v>
      </c>
      <c r="BE124" s="18" t="s">
        <v>611</v>
      </c>
      <c r="BF124" s="18" t="s">
        <v>612</v>
      </c>
      <c r="BG124" s="56">
        <v>9</v>
      </c>
      <c r="BH124" s="57" t="s">
        <v>561</v>
      </c>
      <c r="BI124" s="18" t="s">
        <v>595</v>
      </c>
      <c r="BJ124" s="18" t="s">
        <v>595</v>
      </c>
      <c r="BK124" s="18" t="s">
        <v>595</v>
      </c>
      <c r="BL124" s="18" t="s">
        <v>595</v>
      </c>
      <c r="BM124" s="18" t="s">
        <v>595</v>
      </c>
      <c r="BN124" s="18">
        <v>56</v>
      </c>
      <c r="BO124" s="18" t="s">
        <v>596</v>
      </c>
      <c r="BP124" s="18" t="s">
        <v>257</v>
      </c>
      <c r="BQ124" s="18" t="s">
        <v>257</v>
      </c>
      <c r="BR124" s="18" t="s">
        <v>613</v>
      </c>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v>0</v>
      </c>
      <c r="DW124" s="18"/>
      <c r="DX124" s="18"/>
      <c r="DY124" s="18"/>
      <c r="DZ124" s="18">
        <v>1</v>
      </c>
      <c r="EA124" s="18"/>
      <c r="EB124" s="18"/>
      <c r="EC124" s="18"/>
      <c r="ED124" s="18"/>
      <c r="EE124" s="18">
        <v>0</v>
      </c>
      <c r="EF124" s="18"/>
      <c r="EG124" s="18">
        <v>0</v>
      </c>
      <c r="EH124" s="18" t="s">
        <v>614</v>
      </c>
      <c r="EI124" s="18" cm="1">
        <f t="array" ref="EI124">IF(SUMPRODUCT(--(DO124:DS124&lt;&gt;""))=0, 0,1)</f>
        <v>0</v>
      </c>
      <c r="EJ124" s="18" cm="1">
        <f t="array" ref="EJ124">IF(SUMPRODUCT(--(DT124:EG124&lt;&gt;""))=0, 0,1)</f>
        <v>1</v>
      </c>
      <c r="EK124" s="18" cm="1">
        <f t="array" ref="EK124">IF(SUMPRODUCT(--(EC124:EG124&lt;&gt;""))=0, 0,1)</f>
        <v>1</v>
      </c>
      <c r="EL124" s="18" cm="1">
        <f t="array" ref="EL124">IF(SUMPRODUCT(--(EE124:EG124&lt;&gt;""))=0, 0,1)</f>
        <v>1</v>
      </c>
      <c r="EM124" s="18">
        <f t="shared" si="61"/>
        <v>1</v>
      </c>
      <c r="EN124" s="18" t="str">
        <f t="shared" si="62"/>
        <v>NA</v>
      </c>
      <c r="EO124" s="18">
        <f t="shared" si="63"/>
        <v>1</v>
      </c>
      <c r="EP124" s="18">
        <f t="shared" si="64"/>
        <v>0</v>
      </c>
      <c r="EQ124" s="18">
        <f t="shared" si="65"/>
        <v>0</v>
      </c>
      <c r="ER124" s="58" t="s">
        <v>2080</v>
      </c>
      <c r="ES124" s="59">
        <v>43804</v>
      </c>
      <c r="ET124" s="18" t="s">
        <v>602</v>
      </c>
      <c r="EU124" s="18" t="s">
        <v>590</v>
      </c>
    </row>
    <row r="125" spans="1:151" ht="15.75" customHeight="1" x14ac:dyDescent="0.2">
      <c r="A125" s="32" t="s">
        <v>275</v>
      </c>
      <c r="B125" s="24" t="s">
        <v>621</v>
      </c>
      <c r="C125" s="26">
        <v>1</v>
      </c>
      <c r="D125" s="18" t="s">
        <v>625</v>
      </c>
      <c r="E125" s="18" t="s">
        <v>626</v>
      </c>
      <c r="F125" s="18" t="s">
        <v>553</v>
      </c>
      <c r="G125" s="18" t="s">
        <v>467</v>
      </c>
      <c r="H125" s="18" t="s">
        <v>624</v>
      </c>
      <c r="I125" s="18" t="s">
        <v>363</v>
      </c>
      <c r="J125" s="18" t="s">
        <v>363</v>
      </c>
      <c r="K125" s="18" t="s">
        <v>363</v>
      </c>
      <c r="L125" s="18" t="s">
        <v>363</v>
      </c>
      <c r="M125" s="18" t="s">
        <v>276</v>
      </c>
      <c r="N125" s="56">
        <v>130</v>
      </c>
      <c r="O125" s="18" t="s">
        <v>623</v>
      </c>
      <c r="P125" s="18" t="s">
        <v>466</v>
      </c>
      <c r="Q125" s="18" t="s">
        <v>254</v>
      </c>
      <c r="R125" s="24" t="s">
        <v>257</v>
      </c>
      <c r="S125" s="24" t="s">
        <v>257</v>
      </c>
      <c r="T125" s="26" t="s">
        <v>257</v>
      </c>
      <c r="U125" s="26" t="s">
        <v>257</v>
      </c>
      <c r="V125" s="26" t="s">
        <v>257</v>
      </c>
      <c r="W125" s="26" t="s">
        <v>257</v>
      </c>
      <c r="X125" s="18" t="s">
        <v>627</v>
      </c>
      <c r="Y125" s="18">
        <v>0</v>
      </c>
      <c r="Z125" s="18" t="s">
        <v>474</v>
      </c>
      <c r="AA125" s="18">
        <v>0</v>
      </c>
      <c r="AB125" s="57" t="s">
        <v>257</v>
      </c>
      <c r="AC125" s="18" t="s">
        <v>595</v>
      </c>
      <c r="AD125" s="18" t="s">
        <v>257</v>
      </c>
      <c r="AE125" s="18" t="s">
        <v>257</v>
      </c>
      <c r="AF125" s="18" t="s">
        <v>257</v>
      </c>
      <c r="AG125" s="18" t="s">
        <v>257</v>
      </c>
      <c r="AH125" s="18" t="s">
        <v>257</v>
      </c>
      <c r="AI125" s="18">
        <v>0</v>
      </c>
      <c r="AJ125" s="18" t="s">
        <v>628</v>
      </c>
      <c r="AK125" s="18">
        <v>0</v>
      </c>
      <c r="AL125" s="18" t="s">
        <v>629</v>
      </c>
      <c r="AM125" s="18"/>
      <c r="AN125" s="57"/>
      <c r="AO125" s="18"/>
      <c r="AP125" s="26"/>
      <c r="AQ125" s="18"/>
      <c r="AR125" s="18"/>
      <c r="AS125" s="18"/>
      <c r="AT125" s="18"/>
      <c r="AU125" s="18"/>
      <c r="AV125" s="5"/>
      <c r="AW125" s="5"/>
      <c r="AX125" s="5"/>
      <c r="AY125" s="5"/>
      <c r="AZ125" s="5"/>
      <c r="BA125" s="5"/>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v>0</v>
      </c>
      <c r="DQ125" s="18"/>
      <c r="DR125" s="18">
        <v>0</v>
      </c>
      <c r="DS125" s="18"/>
      <c r="DT125" s="18"/>
      <c r="DU125" s="18"/>
      <c r="DV125" s="18"/>
      <c r="DW125" s="18"/>
      <c r="DX125" s="18"/>
      <c r="DY125" s="18"/>
      <c r="DZ125" s="18">
        <v>0</v>
      </c>
      <c r="EA125" s="18"/>
      <c r="EB125" s="18"/>
      <c r="EC125" s="18"/>
      <c r="ED125" s="18"/>
      <c r="EE125" s="18">
        <v>0</v>
      </c>
      <c r="EF125" s="18"/>
      <c r="EG125" s="18"/>
      <c r="EH125" s="18" t="s">
        <v>630</v>
      </c>
      <c r="EI125" s="18" cm="1">
        <f t="array" ref="EI125">IF(SUMPRODUCT(--(DO125:DS125&lt;&gt;""))=0, 0,1)</f>
        <v>1</v>
      </c>
      <c r="EJ125" s="18" cm="1">
        <f t="array" ref="EJ125">IF(SUMPRODUCT(--(DT125:EG125&lt;&gt;""))=0, 0,1)</f>
        <v>1</v>
      </c>
      <c r="EK125" s="18" cm="1">
        <f t="array" ref="EK125">IF(SUMPRODUCT(--(EC125:EG125&lt;&gt;""))=0, 0,1)</f>
        <v>1</v>
      </c>
      <c r="EL125" s="18" cm="1">
        <f t="array" ref="EL125">IF(SUMPRODUCT(--(EE125:EG125&lt;&gt;""))=0, 0,1)</f>
        <v>1</v>
      </c>
      <c r="EM125" s="18">
        <f t="shared" si="61"/>
        <v>0</v>
      </c>
      <c r="EN125" s="18">
        <f t="shared" si="62"/>
        <v>0</v>
      </c>
      <c r="EO125" s="18">
        <f t="shared" si="63"/>
        <v>0</v>
      </c>
      <c r="EP125" s="18">
        <f t="shared" si="64"/>
        <v>0</v>
      </c>
      <c r="EQ125" s="18">
        <f t="shared" si="65"/>
        <v>0</v>
      </c>
      <c r="ER125" s="58" t="s">
        <v>2080</v>
      </c>
      <c r="ES125" s="67">
        <v>43802</v>
      </c>
      <c r="ET125" s="18" t="s">
        <v>631</v>
      </c>
      <c r="EU125" s="18" t="s">
        <v>622</v>
      </c>
    </row>
    <row r="126" spans="1:151" ht="15.75" customHeight="1" x14ac:dyDescent="0.2">
      <c r="A126" s="32" t="s">
        <v>275</v>
      </c>
      <c r="B126" s="24" t="s">
        <v>621</v>
      </c>
      <c r="C126" s="26">
        <v>1</v>
      </c>
      <c r="D126" s="18" t="s">
        <v>625</v>
      </c>
      <c r="E126" s="18" t="s">
        <v>632</v>
      </c>
      <c r="F126" s="18" t="s">
        <v>553</v>
      </c>
      <c r="G126" s="18" t="s">
        <v>467</v>
      </c>
      <c r="H126" s="18" t="s">
        <v>624</v>
      </c>
      <c r="I126" s="18" t="s">
        <v>363</v>
      </c>
      <c r="J126" s="18" t="s">
        <v>363</v>
      </c>
      <c r="K126" s="18" t="s">
        <v>363</v>
      </c>
      <c r="L126" s="18" t="s">
        <v>363</v>
      </c>
      <c r="M126" s="18" t="s">
        <v>276</v>
      </c>
      <c r="N126" s="56">
        <v>130</v>
      </c>
      <c r="O126" s="18" t="s">
        <v>623</v>
      </c>
      <c r="P126" s="18" t="s">
        <v>466</v>
      </c>
      <c r="Q126" s="18" t="s">
        <v>254</v>
      </c>
      <c r="R126" s="24" t="s">
        <v>257</v>
      </c>
      <c r="S126" s="24" t="s">
        <v>257</v>
      </c>
      <c r="T126" s="26" t="s">
        <v>257</v>
      </c>
      <c r="U126" s="26" t="s">
        <v>257</v>
      </c>
      <c r="V126" s="26" t="s">
        <v>257</v>
      </c>
      <c r="W126" s="26" t="s">
        <v>257</v>
      </c>
      <c r="X126" s="18" t="s">
        <v>627</v>
      </c>
      <c r="Y126" s="18">
        <v>0</v>
      </c>
      <c r="Z126" s="18" t="s">
        <v>474</v>
      </c>
      <c r="AA126" s="18">
        <v>0</v>
      </c>
      <c r="AB126" s="57" t="s">
        <v>257</v>
      </c>
      <c r="AC126" s="18" t="s">
        <v>595</v>
      </c>
      <c r="AD126" s="18" t="s">
        <v>257</v>
      </c>
      <c r="AE126" s="18" t="s">
        <v>257</v>
      </c>
      <c r="AF126" s="18" t="s">
        <v>257</v>
      </c>
      <c r="AG126" s="18" t="s">
        <v>257</v>
      </c>
      <c r="AH126" s="18" t="s">
        <v>257</v>
      </c>
      <c r="AI126" s="18">
        <v>0</v>
      </c>
      <c r="AJ126" s="18" t="s">
        <v>628</v>
      </c>
      <c r="AK126" s="18">
        <v>0</v>
      </c>
      <c r="AL126" s="18" t="s">
        <v>629</v>
      </c>
      <c r="AM126" s="18"/>
      <c r="AN126" s="57"/>
      <c r="AO126" s="18"/>
      <c r="AP126" s="26"/>
      <c r="AQ126" s="18"/>
      <c r="AR126" s="18"/>
      <c r="AS126" s="18"/>
      <c r="AT126" s="18"/>
      <c r="AU126" s="18"/>
      <c r="AV126" s="5"/>
      <c r="AW126" s="5"/>
      <c r="AX126" s="5"/>
      <c r="AY126" s="5"/>
      <c r="AZ126" s="5"/>
      <c r="BA126" s="5"/>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v>0</v>
      </c>
      <c r="DQ126" s="18"/>
      <c r="DR126" s="18">
        <v>0</v>
      </c>
      <c r="DS126" s="18"/>
      <c r="DT126" s="18"/>
      <c r="DU126" s="18"/>
      <c r="DV126" s="18"/>
      <c r="DW126" s="18"/>
      <c r="DX126" s="18"/>
      <c r="DY126" s="18"/>
      <c r="DZ126" s="18">
        <v>0</v>
      </c>
      <c r="EA126" s="18"/>
      <c r="EB126" s="18"/>
      <c r="EC126" s="18"/>
      <c r="ED126" s="18"/>
      <c r="EE126" s="18">
        <v>0</v>
      </c>
      <c r="EF126" s="18"/>
      <c r="EG126" s="18"/>
      <c r="EH126" s="18" t="s">
        <v>630</v>
      </c>
      <c r="EI126" s="18" cm="1">
        <f t="array" ref="EI126">IF(SUMPRODUCT(--(DO126:DS126&lt;&gt;""))=0, 0,1)</f>
        <v>1</v>
      </c>
      <c r="EJ126" s="18" cm="1">
        <f t="array" ref="EJ126">IF(SUMPRODUCT(--(DT126:EG126&lt;&gt;""))=0, 0,1)</f>
        <v>1</v>
      </c>
      <c r="EK126" s="18" cm="1">
        <f t="array" ref="EK126">IF(SUMPRODUCT(--(EC126:EG126&lt;&gt;""))=0, 0,1)</f>
        <v>1</v>
      </c>
      <c r="EL126" s="18" cm="1">
        <f t="array" ref="EL126">IF(SUMPRODUCT(--(EE126:EG126&lt;&gt;""))=0, 0,1)</f>
        <v>1</v>
      </c>
      <c r="EM126" s="18">
        <f t="shared" si="61"/>
        <v>0</v>
      </c>
      <c r="EN126" s="18">
        <f t="shared" si="62"/>
        <v>0</v>
      </c>
      <c r="EO126" s="18">
        <f t="shared" si="63"/>
        <v>0</v>
      </c>
      <c r="EP126" s="18">
        <f t="shared" si="64"/>
        <v>0</v>
      </c>
      <c r="EQ126" s="18">
        <f t="shared" si="65"/>
        <v>0</v>
      </c>
      <c r="ER126" s="58" t="s">
        <v>2080</v>
      </c>
      <c r="ES126" s="67">
        <v>43802</v>
      </c>
      <c r="ET126" s="18" t="s">
        <v>631</v>
      </c>
      <c r="EU126" s="18" t="s">
        <v>622</v>
      </c>
    </row>
    <row r="127" spans="1:151" ht="15.75" customHeight="1" x14ac:dyDescent="0.2">
      <c r="A127" s="32" t="s">
        <v>275</v>
      </c>
      <c r="B127" s="24" t="s">
        <v>621</v>
      </c>
      <c r="C127" s="26">
        <v>1</v>
      </c>
      <c r="D127" s="18" t="s">
        <v>625</v>
      </c>
      <c r="E127" s="18" t="s">
        <v>633</v>
      </c>
      <c r="F127" s="18" t="s">
        <v>553</v>
      </c>
      <c r="G127" s="18" t="s">
        <v>467</v>
      </c>
      <c r="H127" s="18" t="s">
        <v>624</v>
      </c>
      <c r="I127" s="18" t="s">
        <v>363</v>
      </c>
      <c r="J127" s="18" t="s">
        <v>363</v>
      </c>
      <c r="K127" s="18" t="s">
        <v>363</v>
      </c>
      <c r="L127" s="18" t="s">
        <v>363</v>
      </c>
      <c r="M127" s="18" t="s">
        <v>276</v>
      </c>
      <c r="N127" s="56">
        <v>130</v>
      </c>
      <c r="O127" s="18" t="s">
        <v>623</v>
      </c>
      <c r="P127" s="18" t="s">
        <v>466</v>
      </c>
      <c r="Q127" s="18" t="s">
        <v>254</v>
      </c>
      <c r="R127" s="24" t="s">
        <v>257</v>
      </c>
      <c r="S127" s="24" t="s">
        <v>257</v>
      </c>
      <c r="T127" s="26" t="s">
        <v>257</v>
      </c>
      <c r="U127" s="26" t="s">
        <v>257</v>
      </c>
      <c r="V127" s="26" t="s">
        <v>257</v>
      </c>
      <c r="W127" s="26" t="s">
        <v>257</v>
      </c>
      <c r="X127" s="18" t="s">
        <v>627</v>
      </c>
      <c r="Y127" s="18">
        <v>0</v>
      </c>
      <c r="Z127" s="18" t="s">
        <v>474</v>
      </c>
      <c r="AA127" s="18">
        <v>0</v>
      </c>
      <c r="AB127" s="57" t="s">
        <v>257</v>
      </c>
      <c r="AC127" s="18" t="s">
        <v>595</v>
      </c>
      <c r="AD127" s="18" t="s">
        <v>257</v>
      </c>
      <c r="AE127" s="18" t="s">
        <v>257</v>
      </c>
      <c r="AF127" s="18" t="s">
        <v>257</v>
      </c>
      <c r="AG127" s="18" t="s">
        <v>257</v>
      </c>
      <c r="AH127" s="18" t="s">
        <v>257</v>
      </c>
      <c r="AI127" s="18">
        <v>0</v>
      </c>
      <c r="AJ127" s="18" t="s">
        <v>628</v>
      </c>
      <c r="AK127" s="18">
        <v>0</v>
      </c>
      <c r="AL127" s="18" t="s">
        <v>629</v>
      </c>
      <c r="AM127" s="18"/>
      <c r="AN127" s="57"/>
      <c r="AO127" s="18"/>
      <c r="AP127" s="26"/>
      <c r="AQ127" s="18"/>
      <c r="AR127" s="18"/>
      <c r="AS127" s="18"/>
      <c r="AT127" s="18"/>
      <c r="AU127" s="18"/>
      <c r="AV127" s="5"/>
      <c r="AW127" s="5"/>
      <c r="AX127" s="5"/>
      <c r="AY127" s="5"/>
      <c r="AZ127" s="5"/>
      <c r="BA127" s="5"/>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v>0</v>
      </c>
      <c r="DQ127" s="18"/>
      <c r="DR127" s="18">
        <v>0</v>
      </c>
      <c r="DS127" s="18"/>
      <c r="DT127" s="18"/>
      <c r="DU127" s="18"/>
      <c r="DV127" s="18"/>
      <c r="DW127" s="18"/>
      <c r="DX127" s="18"/>
      <c r="DY127" s="18"/>
      <c r="DZ127" s="18">
        <v>0</v>
      </c>
      <c r="EA127" s="18"/>
      <c r="EB127" s="18"/>
      <c r="EC127" s="18"/>
      <c r="ED127" s="18"/>
      <c r="EE127" s="18">
        <v>0</v>
      </c>
      <c r="EF127" s="18"/>
      <c r="EG127" s="18"/>
      <c r="EH127" s="18" t="s">
        <v>630</v>
      </c>
      <c r="EI127" s="18" cm="1">
        <f t="array" ref="EI127">IF(SUMPRODUCT(--(DO127:DS127&lt;&gt;""))=0, 0,1)</f>
        <v>1</v>
      </c>
      <c r="EJ127" s="18" cm="1">
        <f t="array" ref="EJ127">IF(SUMPRODUCT(--(DT127:EG127&lt;&gt;""))=0, 0,1)</f>
        <v>1</v>
      </c>
      <c r="EK127" s="18" cm="1">
        <f t="array" ref="EK127">IF(SUMPRODUCT(--(EC127:EG127&lt;&gt;""))=0, 0,1)</f>
        <v>1</v>
      </c>
      <c r="EL127" s="18" cm="1">
        <f t="array" ref="EL127">IF(SUMPRODUCT(--(EE127:EG127&lt;&gt;""))=0, 0,1)</f>
        <v>1</v>
      </c>
      <c r="EM127" s="18">
        <f t="shared" si="61"/>
        <v>0</v>
      </c>
      <c r="EN127" s="18">
        <f t="shared" si="62"/>
        <v>0</v>
      </c>
      <c r="EO127" s="18">
        <f t="shared" si="63"/>
        <v>0</v>
      </c>
      <c r="EP127" s="18">
        <f t="shared" si="64"/>
        <v>0</v>
      </c>
      <c r="EQ127" s="18">
        <f t="shared" si="65"/>
        <v>0</v>
      </c>
      <c r="ER127" s="58" t="s">
        <v>2080</v>
      </c>
      <c r="ES127" s="67">
        <v>43802</v>
      </c>
      <c r="ET127" s="18" t="s">
        <v>631</v>
      </c>
      <c r="EU127" s="18" t="s">
        <v>622</v>
      </c>
    </row>
    <row r="128" spans="1:151" ht="15.75" customHeight="1" x14ac:dyDescent="0.2">
      <c r="A128" s="32" t="s">
        <v>275</v>
      </c>
      <c r="B128" s="24" t="s">
        <v>621</v>
      </c>
      <c r="C128" s="26">
        <v>1</v>
      </c>
      <c r="D128" s="18" t="s">
        <v>625</v>
      </c>
      <c r="E128" s="18" t="s">
        <v>634</v>
      </c>
      <c r="F128" s="18" t="s">
        <v>553</v>
      </c>
      <c r="G128" s="18" t="s">
        <v>467</v>
      </c>
      <c r="H128" s="18" t="s">
        <v>624</v>
      </c>
      <c r="I128" s="18" t="s">
        <v>363</v>
      </c>
      <c r="J128" s="18" t="s">
        <v>363</v>
      </c>
      <c r="K128" s="18" t="s">
        <v>363</v>
      </c>
      <c r="L128" s="18" t="s">
        <v>363</v>
      </c>
      <c r="M128" s="18" t="s">
        <v>276</v>
      </c>
      <c r="N128" s="56">
        <v>130</v>
      </c>
      <c r="O128" s="18" t="s">
        <v>623</v>
      </c>
      <c r="P128" s="18" t="s">
        <v>466</v>
      </c>
      <c r="Q128" s="18" t="s">
        <v>254</v>
      </c>
      <c r="R128" s="24" t="s">
        <v>257</v>
      </c>
      <c r="S128" s="24" t="s">
        <v>257</v>
      </c>
      <c r="T128" s="26" t="s">
        <v>257</v>
      </c>
      <c r="U128" s="26" t="s">
        <v>257</v>
      </c>
      <c r="V128" s="26" t="s">
        <v>257</v>
      </c>
      <c r="W128" s="26" t="s">
        <v>257</v>
      </c>
      <c r="X128" s="18" t="s">
        <v>627</v>
      </c>
      <c r="Y128" s="18">
        <v>0</v>
      </c>
      <c r="Z128" s="18" t="s">
        <v>474</v>
      </c>
      <c r="AA128" s="18">
        <v>0</v>
      </c>
      <c r="AB128" s="57" t="s">
        <v>257</v>
      </c>
      <c r="AC128" s="18" t="s">
        <v>595</v>
      </c>
      <c r="AD128" s="18" t="s">
        <v>257</v>
      </c>
      <c r="AE128" s="18" t="s">
        <v>257</v>
      </c>
      <c r="AF128" s="18" t="s">
        <v>257</v>
      </c>
      <c r="AG128" s="18" t="s">
        <v>257</v>
      </c>
      <c r="AH128" s="18" t="s">
        <v>257</v>
      </c>
      <c r="AI128" s="18">
        <v>0</v>
      </c>
      <c r="AJ128" s="18" t="s">
        <v>628</v>
      </c>
      <c r="AK128" s="18">
        <v>0</v>
      </c>
      <c r="AL128" s="18" t="s">
        <v>629</v>
      </c>
      <c r="AM128" s="18"/>
      <c r="AN128" s="57"/>
      <c r="AO128" s="18"/>
      <c r="AP128" s="26"/>
      <c r="AQ128" s="18"/>
      <c r="AR128" s="18"/>
      <c r="AS128" s="18"/>
      <c r="AT128" s="18"/>
      <c r="AU128" s="18"/>
      <c r="AV128" s="5"/>
      <c r="AW128" s="5"/>
      <c r="AX128" s="5"/>
      <c r="AY128" s="5"/>
      <c r="AZ128" s="5"/>
      <c r="BA128" s="5"/>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v>0</v>
      </c>
      <c r="DQ128" s="18"/>
      <c r="DR128" s="18">
        <v>0</v>
      </c>
      <c r="DS128" s="18"/>
      <c r="DT128" s="18"/>
      <c r="DU128" s="18"/>
      <c r="DV128" s="18"/>
      <c r="DW128" s="18"/>
      <c r="DX128" s="18"/>
      <c r="DY128" s="18"/>
      <c r="DZ128" s="18">
        <v>0</v>
      </c>
      <c r="EA128" s="18"/>
      <c r="EB128" s="18"/>
      <c r="EC128" s="18"/>
      <c r="ED128" s="18"/>
      <c r="EE128" s="18">
        <v>0</v>
      </c>
      <c r="EF128" s="18"/>
      <c r="EG128" s="18"/>
      <c r="EH128" s="18" t="s">
        <v>630</v>
      </c>
      <c r="EI128" s="18" cm="1">
        <f t="array" ref="EI128">IF(SUMPRODUCT(--(DO128:DS128&lt;&gt;""))=0, 0,1)</f>
        <v>1</v>
      </c>
      <c r="EJ128" s="18" cm="1">
        <f t="array" ref="EJ128">IF(SUMPRODUCT(--(DT128:EG128&lt;&gt;""))=0, 0,1)</f>
        <v>1</v>
      </c>
      <c r="EK128" s="18" cm="1">
        <f t="array" ref="EK128">IF(SUMPRODUCT(--(EC128:EG128&lt;&gt;""))=0, 0,1)</f>
        <v>1</v>
      </c>
      <c r="EL128" s="18" cm="1">
        <f t="array" ref="EL128">IF(SUMPRODUCT(--(EE128:EG128&lt;&gt;""))=0, 0,1)</f>
        <v>1</v>
      </c>
      <c r="EM128" s="18">
        <f t="shared" si="61"/>
        <v>0</v>
      </c>
      <c r="EN128" s="18">
        <f t="shared" si="62"/>
        <v>0</v>
      </c>
      <c r="EO128" s="18">
        <f t="shared" si="63"/>
        <v>0</v>
      </c>
      <c r="EP128" s="18">
        <f t="shared" si="64"/>
        <v>0</v>
      </c>
      <c r="EQ128" s="18">
        <f t="shared" si="65"/>
        <v>0</v>
      </c>
      <c r="ER128" s="58" t="s">
        <v>2080</v>
      </c>
      <c r="ES128" s="67">
        <v>43802</v>
      </c>
      <c r="ET128" s="18" t="s">
        <v>631</v>
      </c>
      <c r="EU128" s="18" t="s">
        <v>622</v>
      </c>
    </row>
    <row r="129" spans="1:151" ht="15.75" customHeight="1" x14ac:dyDescent="0.2">
      <c r="A129" s="32" t="s">
        <v>275</v>
      </c>
      <c r="B129" s="24" t="s">
        <v>621</v>
      </c>
      <c r="C129" s="26">
        <v>1</v>
      </c>
      <c r="D129" s="18" t="s">
        <v>625</v>
      </c>
      <c r="E129" s="18" t="s">
        <v>635</v>
      </c>
      <c r="F129" s="18" t="s">
        <v>553</v>
      </c>
      <c r="G129" s="18" t="s">
        <v>467</v>
      </c>
      <c r="H129" s="18" t="s">
        <v>624</v>
      </c>
      <c r="I129" s="18" t="s">
        <v>363</v>
      </c>
      <c r="J129" s="18" t="s">
        <v>363</v>
      </c>
      <c r="K129" s="18" t="s">
        <v>363</v>
      </c>
      <c r="L129" s="18" t="s">
        <v>363</v>
      </c>
      <c r="M129" s="18" t="s">
        <v>276</v>
      </c>
      <c r="N129" s="56">
        <v>130</v>
      </c>
      <c r="O129" s="18" t="s">
        <v>623</v>
      </c>
      <c r="P129" s="18" t="s">
        <v>466</v>
      </c>
      <c r="Q129" s="18" t="s">
        <v>254</v>
      </c>
      <c r="R129" s="24" t="s">
        <v>257</v>
      </c>
      <c r="S129" s="24" t="s">
        <v>257</v>
      </c>
      <c r="T129" s="26" t="s">
        <v>257</v>
      </c>
      <c r="U129" s="26" t="s">
        <v>257</v>
      </c>
      <c r="V129" s="26" t="s">
        <v>257</v>
      </c>
      <c r="W129" s="26" t="s">
        <v>257</v>
      </c>
      <c r="X129" s="18" t="s">
        <v>627</v>
      </c>
      <c r="Y129" s="18">
        <v>0</v>
      </c>
      <c r="Z129" s="18" t="s">
        <v>474</v>
      </c>
      <c r="AA129" s="18">
        <v>0</v>
      </c>
      <c r="AB129" s="57" t="s">
        <v>257</v>
      </c>
      <c r="AC129" s="18" t="s">
        <v>595</v>
      </c>
      <c r="AD129" s="18" t="s">
        <v>257</v>
      </c>
      <c r="AE129" s="18" t="s">
        <v>257</v>
      </c>
      <c r="AF129" s="18" t="s">
        <v>257</v>
      </c>
      <c r="AG129" s="18" t="s">
        <v>257</v>
      </c>
      <c r="AH129" s="18" t="s">
        <v>257</v>
      </c>
      <c r="AI129" s="18">
        <v>0</v>
      </c>
      <c r="AJ129" s="18" t="s">
        <v>628</v>
      </c>
      <c r="AK129" s="18">
        <v>0</v>
      </c>
      <c r="AL129" s="18" t="s">
        <v>629</v>
      </c>
      <c r="AM129" s="18"/>
      <c r="AN129" s="57"/>
      <c r="AO129" s="18"/>
      <c r="AP129" s="26"/>
      <c r="AQ129" s="18"/>
      <c r="AR129" s="18"/>
      <c r="AS129" s="18"/>
      <c r="AT129" s="18"/>
      <c r="AU129" s="18"/>
      <c r="AV129" s="5"/>
      <c r="AW129" s="5"/>
      <c r="AX129" s="5"/>
      <c r="AY129" s="5"/>
      <c r="AZ129" s="5"/>
      <c r="BA129" s="5"/>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v>0</v>
      </c>
      <c r="EA129" s="18"/>
      <c r="EB129" s="18"/>
      <c r="EC129" s="18"/>
      <c r="ED129" s="18"/>
      <c r="EE129" s="18">
        <v>0</v>
      </c>
      <c r="EF129" s="18"/>
      <c r="EG129" s="18"/>
      <c r="EH129" s="18" t="s">
        <v>630</v>
      </c>
      <c r="EI129" s="18" cm="1">
        <f t="array" ref="EI129">IF(SUMPRODUCT(--(DO129:DS129&lt;&gt;""))=0, 0,1)</f>
        <v>0</v>
      </c>
      <c r="EJ129" s="18" cm="1">
        <f t="array" ref="EJ129">IF(SUMPRODUCT(--(DT129:EG129&lt;&gt;""))=0, 0,1)</f>
        <v>1</v>
      </c>
      <c r="EK129" s="18" cm="1">
        <f t="array" ref="EK129">IF(SUMPRODUCT(--(EC129:EG129&lt;&gt;""))=0, 0,1)</f>
        <v>1</v>
      </c>
      <c r="EL129" s="18" cm="1">
        <f t="array" ref="EL129">IF(SUMPRODUCT(--(EE129:EG129&lt;&gt;""))=0, 0,1)</f>
        <v>1</v>
      </c>
      <c r="EM129" s="18">
        <f t="shared" si="61"/>
        <v>0</v>
      </c>
      <c r="EN129" s="18" t="str">
        <f t="shared" si="62"/>
        <v>NA</v>
      </c>
      <c r="EO129" s="18">
        <f t="shared" si="63"/>
        <v>0</v>
      </c>
      <c r="EP129" s="18">
        <f t="shared" si="64"/>
        <v>0</v>
      </c>
      <c r="EQ129" s="18">
        <f t="shared" si="65"/>
        <v>0</v>
      </c>
      <c r="ER129" s="58" t="s">
        <v>2080</v>
      </c>
      <c r="ES129" s="67">
        <v>43802</v>
      </c>
      <c r="ET129" s="18" t="s">
        <v>631</v>
      </c>
      <c r="EU129" s="18" t="s">
        <v>622</v>
      </c>
    </row>
    <row r="130" spans="1:151" ht="15.75" customHeight="1" x14ac:dyDescent="0.2">
      <c r="A130" s="32" t="s">
        <v>275</v>
      </c>
      <c r="B130" s="24" t="s">
        <v>621</v>
      </c>
      <c r="C130" s="26">
        <v>1</v>
      </c>
      <c r="D130" s="18" t="s">
        <v>636</v>
      </c>
      <c r="E130" s="18" t="s">
        <v>626</v>
      </c>
      <c r="F130" s="18" t="s">
        <v>553</v>
      </c>
      <c r="G130" s="18" t="s">
        <v>467</v>
      </c>
      <c r="H130" s="18" t="s">
        <v>624</v>
      </c>
      <c r="I130" s="18" t="s">
        <v>363</v>
      </c>
      <c r="J130" s="18" t="s">
        <v>363</v>
      </c>
      <c r="K130" s="18" t="s">
        <v>363</v>
      </c>
      <c r="L130" s="18" t="s">
        <v>363</v>
      </c>
      <c r="M130" s="18" t="s">
        <v>276</v>
      </c>
      <c r="N130" s="56">
        <v>130</v>
      </c>
      <c r="O130" s="18" t="s">
        <v>623</v>
      </c>
      <c r="P130" s="18" t="s">
        <v>466</v>
      </c>
      <c r="Q130" s="18" t="s">
        <v>254</v>
      </c>
      <c r="R130" s="24" t="s">
        <v>257</v>
      </c>
      <c r="S130" s="24" t="s">
        <v>257</v>
      </c>
      <c r="T130" s="26" t="s">
        <v>257</v>
      </c>
      <c r="U130" s="26" t="s">
        <v>257</v>
      </c>
      <c r="V130" s="26" t="s">
        <v>257</v>
      </c>
      <c r="W130" s="26" t="s">
        <v>257</v>
      </c>
      <c r="X130" s="18" t="s">
        <v>627</v>
      </c>
      <c r="Y130" s="18">
        <v>200</v>
      </c>
      <c r="Z130" s="18" t="s">
        <v>474</v>
      </c>
      <c r="AA130" s="18">
        <v>200</v>
      </c>
      <c r="AB130" s="57" t="s">
        <v>257</v>
      </c>
      <c r="AC130" s="18" t="s">
        <v>595</v>
      </c>
      <c r="AD130" s="18" t="s">
        <v>257</v>
      </c>
      <c r="AE130" s="18" t="s">
        <v>257</v>
      </c>
      <c r="AF130" s="18" t="s">
        <v>257</v>
      </c>
      <c r="AG130" s="18" t="s">
        <v>257</v>
      </c>
      <c r="AH130" s="18" t="s">
        <v>257</v>
      </c>
      <c r="AI130" s="18">
        <v>1</v>
      </c>
      <c r="AJ130" s="18" t="s">
        <v>628</v>
      </c>
      <c r="AK130" s="18">
        <v>7</v>
      </c>
      <c r="AL130" s="18" t="s">
        <v>629</v>
      </c>
      <c r="AM130" s="18"/>
      <c r="AN130" s="57"/>
      <c r="AO130" s="18"/>
      <c r="AP130" s="26"/>
      <c r="AQ130" s="18"/>
      <c r="AR130" s="18"/>
      <c r="AS130" s="18"/>
      <c r="AT130" s="18"/>
      <c r="AU130" s="18"/>
      <c r="AV130" s="5"/>
      <c r="AW130" s="5"/>
      <c r="AX130" s="5"/>
      <c r="AY130" s="5"/>
      <c r="AZ130" s="5"/>
      <c r="BA130" s="5"/>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v>0</v>
      </c>
      <c r="DQ130" s="18"/>
      <c r="DR130" s="18">
        <v>0</v>
      </c>
      <c r="DS130" s="18"/>
      <c r="DT130" s="18"/>
      <c r="DU130" s="18"/>
      <c r="DV130" s="18"/>
      <c r="DW130" s="18"/>
      <c r="DX130" s="18"/>
      <c r="DY130" s="18"/>
      <c r="DZ130" s="18">
        <v>0</v>
      </c>
      <c r="EA130" s="18"/>
      <c r="EB130" s="18"/>
      <c r="EC130" s="18"/>
      <c r="ED130" s="18"/>
      <c r="EE130" s="18">
        <v>0</v>
      </c>
      <c r="EF130" s="18"/>
      <c r="EG130" s="18"/>
      <c r="EH130" s="18" t="s">
        <v>630</v>
      </c>
      <c r="EI130" s="18" cm="1">
        <f t="array" ref="EI130">IF(SUMPRODUCT(--(DO130:DS130&lt;&gt;""))=0, 0,1)</f>
        <v>1</v>
      </c>
      <c r="EJ130" s="18" cm="1">
        <f t="array" ref="EJ130">IF(SUMPRODUCT(--(DT130:EG130&lt;&gt;""))=0, 0,1)</f>
        <v>1</v>
      </c>
      <c r="EK130" s="18" cm="1">
        <f t="array" ref="EK130">IF(SUMPRODUCT(--(EC130:EG130&lt;&gt;""))=0, 0,1)</f>
        <v>1</v>
      </c>
      <c r="EL130" s="18" cm="1">
        <f t="array" ref="EL130">IF(SUMPRODUCT(--(EE130:EG130&lt;&gt;""))=0, 0,1)</f>
        <v>1</v>
      </c>
      <c r="EM130" s="18">
        <f t="shared" si="61"/>
        <v>0</v>
      </c>
      <c r="EN130" s="18">
        <f t="shared" si="62"/>
        <v>0</v>
      </c>
      <c r="EO130" s="18">
        <f t="shared" si="63"/>
        <v>0</v>
      </c>
      <c r="EP130" s="18">
        <f t="shared" si="64"/>
        <v>0</v>
      </c>
      <c r="EQ130" s="18">
        <f t="shared" si="65"/>
        <v>0</v>
      </c>
      <c r="ER130" s="58" t="s">
        <v>2080</v>
      </c>
      <c r="ES130" s="67">
        <v>43802</v>
      </c>
      <c r="ET130" s="18" t="s">
        <v>631</v>
      </c>
      <c r="EU130" s="18" t="s">
        <v>622</v>
      </c>
    </row>
    <row r="131" spans="1:151" ht="15.75" customHeight="1" x14ac:dyDescent="0.2">
      <c r="A131" s="32" t="s">
        <v>275</v>
      </c>
      <c r="B131" s="24" t="s">
        <v>621</v>
      </c>
      <c r="C131" s="26">
        <v>1</v>
      </c>
      <c r="D131" s="18" t="s">
        <v>636</v>
      </c>
      <c r="E131" s="18" t="s">
        <v>632</v>
      </c>
      <c r="F131" s="18" t="s">
        <v>553</v>
      </c>
      <c r="G131" s="18" t="s">
        <v>467</v>
      </c>
      <c r="H131" s="18" t="s">
        <v>624</v>
      </c>
      <c r="I131" s="18" t="s">
        <v>363</v>
      </c>
      <c r="J131" s="18" t="s">
        <v>363</v>
      </c>
      <c r="K131" s="18" t="s">
        <v>363</v>
      </c>
      <c r="L131" s="18" t="s">
        <v>363</v>
      </c>
      <c r="M131" s="18" t="s">
        <v>276</v>
      </c>
      <c r="N131" s="56">
        <v>130</v>
      </c>
      <c r="O131" s="18" t="s">
        <v>623</v>
      </c>
      <c r="P131" s="18" t="s">
        <v>466</v>
      </c>
      <c r="Q131" s="18" t="s">
        <v>254</v>
      </c>
      <c r="R131" s="24" t="s">
        <v>257</v>
      </c>
      <c r="S131" s="24" t="s">
        <v>257</v>
      </c>
      <c r="T131" s="26" t="s">
        <v>257</v>
      </c>
      <c r="U131" s="26" t="s">
        <v>257</v>
      </c>
      <c r="V131" s="26" t="s">
        <v>257</v>
      </c>
      <c r="W131" s="26" t="s">
        <v>257</v>
      </c>
      <c r="X131" s="18" t="s">
        <v>627</v>
      </c>
      <c r="Y131" s="18">
        <v>200</v>
      </c>
      <c r="Z131" s="18" t="s">
        <v>474</v>
      </c>
      <c r="AA131" s="18">
        <v>200</v>
      </c>
      <c r="AB131" s="57" t="s">
        <v>257</v>
      </c>
      <c r="AC131" s="18" t="s">
        <v>595</v>
      </c>
      <c r="AD131" s="18" t="s">
        <v>257</v>
      </c>
      <c r="AE131" s="18" t="s">
        <v>257</v>
      </c>
      <c r="AF131" s="18" t="s">
        <v>257</v>
      </c>
      <c r="AG131" s="18" t="s">
        <v>257</v>
      </c>
      <c r="AH131" s="18" t="s">
        <v>257</v>
      </c>
      <c r="AI131" s="18">
        <v>2</v>
      </c>
      <c r="AJ131" s="18" t="s">
        <v>628</v>
      </c>
      <c r="AK131" s="18">
        <v>14</v>
      </c>
      <c r="AL131" s="18" t="s">
        <v>629</v>
      </c>
      <c r="AM131" s="18"/>
      <c r="AN131" s="57"/>
      <c r="AO131" s="18"/>
      <c r="AP131" s="26"/>
      <c r="AQ131" s="18"/>
      <c r="AR131" s="18"/>
      <c r="AS131" s="18"/>
      <c r="AT131" s="18"/>
      <c r="AU131" s="18"/>
      <c r="AV131" s="5"/>
      <c r="AW131" s="5"/>
      <c r="AX131" s="5"/>
      <c r="AY131" s="5"/>
      <c r="AZ131" s="5"/>
      <c r="BA131" s="5"/>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c r="CM131" s="18"/>
      <c r="CN131" s="18"/>
      <c r="CO131" s="18"/>
      <c r="CP131" s="18"/>
      <c r="CQ131" s="18"/>
      <c r="CR131" s="18"/>
      <c r="CS131" s="18"/>
      <c r="CT131" s="18"/>
      <c r="CU131" s="18"/>
      <c r="CV131" s="18"/>
      <c r="CW131" s="18"/>
      <c r="CX131" s="18"/>
      <c r="CY131" s="18"/>
      <c r="CZ131" s="18"/>
      <c r="DA131" s="18"/>
      <c r="DB131" s="18"/>
      <c r="DC131" s="18"/>
      <c r="DD131" s="18"/>
      <c r="DE131" s="18"/>
      <c r="DF131" s="18"/>
      <c r="DG131" s="18"/>
      <c r="DH131" s="18"/>
      <c r="DI131" s="18"/>
      <c r="DJ131" s="18"/>
      <c r="DK131" s="18"/>
      <c r="DL131" s="18"/>
      <c r="DM131" s="18"/>
      <c r="DN131" s="18"/>
      <c r="DO131" s="18"/>
      <c r="DP131" s="18">
        <v>1</v>
      </c>
      <c r="DQ131" s="18"/>
      <c r="DR131" s="18">
        <v>1</v>
      </c>
      <c r="DS131" s="18"/>
      <c r="DT131" s="18"/>
      <c r="DU131" s="18"/>
      <c r="DV131" s="18"/>
      <c r="DW131" s="18"/>
      <c r="DX131" s="18"/>
      <c r="DY131" s="18"/>
      <c r="DZ131" s="18">
        <v>0</v>
      </c>
      <c r="EA131" s="18"/>
      <c r="EB131" s="18"/>
      <c r="EC131" s="18"/>
      <c r="ED131" s="18"/>
      <c r="EE131" s="18">
        <v>0</v>
      </c>
      <c r="EF131" s="18"/>
      <c r="EG131" s="18"/>
      <c r="EH131" s="18" t="s">
        <v>630</v>
      </c>
      <c r="EI131" s="18" cm="1">
        <f t="array" ref="EI131">IF(SUMPRODUCT(--(DO131:DS131&lt;&gt;""))=0, 0,1)</f>
        <v>1</v>
      </c>
      <c r="EJ131" s="18" cm="1">
        <f t="array" ref="EJ131">IF(SUMPRODUCT(--(DT131:EG131&lt;&gt;""))=0, 0,1)</f>
        <v>1</v>
      </c>
      <c r="EK131" s="18" cm="1">
        <f t="array" ref="EK131">IF(SUMPRODUCT(--(EC131:EG131&lt;&gt;""))=0, 0,1)</f>
        <v>1</v>
      </c>
      <c r="EL131" s="18" cm="1">
        <f t="array" ref="EL131">IF(SUMPRODUCT(--(EE131:EG131&lt;&gt;""))=0, 0,1)</f>
        <v>1</v>
      </c>
      <c r="EM131" s="18">
        <f t="shared" si="61"/>
        <v>1</v>
      </c>
      <c r="EN131" s="18">
        <f t="shared" si="62"/>
        <v>1</v>
      </c>
      <c r="EO131" s="18">
        <f t="shared" si="63"/>
        <v>0</v>
      </c>
      <c r="EP131" s="18">
        <f t="shared" si="64"/>
        <v>0</v>
      </c>
      <c r="EQ131" s="18">
        <f t="shared" si="65"/>
        <v>0</v>
      </c>
      <c r="ER131" s="58" t="s">
        <v>2080</v>
      </c>
      <c r="ES131" s="67">
        <v>43802</v>
      </c>
      <c r="ET131" s="18" t="s">
        <v>631</v>
      </c>
      <c r="EU131" s="18" t="s">
        <v>622</v>
      </c>
    </row>
    <row r="132" spans="1:151" ht="15.75" customHeight="1" x14ac:dyDescent="0.2">
      <c r="A132" s="32" t="s">
        <v>275</v>
      </c>
      <c r="B132" s="24" t="s">
        <v>621</v>
      </c>
      <c r="C132" s="26">
        <v>1</v>
      </c>
      <c r="D132" s="18" t="s">
        <v>636</v>
      </c>
      <c r="E132" s="18" t="s">
        <v>633</v>
      </c>
      <c r="F132" s="18" t="s">
        <v>553</v>
      </c>
      <c r="G132" s="18" t="s">
        <v>467</v>
      </c>
      <c r="H132" s="18" t="s">
        <v>624</v>
      </c>
      <c r="I132" s="18" t="s">
        <v>363</v>
      </c>
      <c r="J132" s="18" t="s">
        <v>363</v>
      </c>
      <c r="K132" s="18" t="s">
        <v>363</v>
      </c>
      <c r="L132" s="18" t="s">
        <v>363</v>
      </c>
      <c r="M132" s="18" t="s">
        <v>276</v>
      </c>
      <c r="N132" s="56">
        <v>130</v>
      </c>
      <c r="O132" s="18" t="s">
        <v>623</v>
      </c>
      <c r="P132" s="18" t="s">
        <v>466</v>
      </c>
      <c r="Q132" s="18" t="s">
        <v>254</v>
      </c>
      <c r="R132" s="24" t="s">
        <v>257</v>
      </c>
      <c r="S132" s="24" t="s">
        <v>257</v>
      </c>
      <c r="T132" s="26" t="s">
        <v>257</v>
      </c>
      <c r="U132" s="26" t="s">
        <v>257</v>
      </c>
      <c r="V132" s="26" t="s">
        <v>257</v>
      </c>
      <c r="W132" s="26" t="s">
        <v>257</v>
      </c>
      <c r="X132" s="18" t="s">
        <v>627</v>
      </c>
      <c r="Y132" s="18">
        <v>200</v>
      </c>
      <c r="Z132" s="18" t="s">
        <v>474</v>
      </c>
      <c r="AA132" s="18">
        <v>200</v>
      </c>
      <c r="AB132" s="57" t="s">
        <v>257</v>
      </c>
      <c r="AC132" s="18" t="s">
        <v>595</v>
      </c>
      <c r="AD132" s="18" t="s">
        <v>257</v>
      </c>
      <c r="AE132" s="18" t="s">
        <v>257</v>
      </c>
      <c r="AF132" s="18" t="s">
        <v>257</v>
      </c>
      <c r="AG132" s="18" t="s">
        <v>257</v>
      </c>
      <c r="AH132" s="18" t="s">
        <v>257</v>
      </c>
      <c r="AI132" s="18">
        <v>3</v>
      </c>
      <c r="AJ132" s="18" t="s">
        <v>628</v>
      </c>
      <c r="AK132" s="18">
        <v>21</v>
      </c>
      <c r="AL132" s="18" t="s">
        <v>629</v>
      </c>
      <c r="AM132" s="18"/>
      <c r="AN132" s="57"/>
      <c r="AO132" s="18"/>
      <c r="AP132" s="26"/>
      <c r="AQ132" s="18"/>
      <c r="AR132" s="18"/>
      <c r="AS132" s="18"/>
      <c r="AT132" s="18"/>
      <c r="AU132" s="18"/>
      <c r="AV132" s="5"/>
      <c r="AW132" s="5"/>
      <c r="AX132" s="5"/>
      <c r="AY132" s="5"/>
      <c r="AZ132" s="5"/>
      <c r="BA132" s="5"/>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v>1</v>
      </c>
      <c r="DQ132" s="18"/>
      <c r="DR132" s="18">
        <v>0</v>
      </c>
      <c r="DS132" s="18"/>
      <c r="DT132" s="18"/>
      <c r="DU132" s="18"/>
      <c r="DV132" s="18"/>
      <c r="DW132" s="18"/>
      <c r="DX132" s="18"/>
      <c r="DY132" s="18"/>
      <c r="DZ132" s="18">
        <v>0</v>
      </c>
      <c r="EA132" s="18"/>
      <c r="EB132" s="18"/>
      <c r="EC132" s="18"/>
      <c r="ED132" s="18"/>
      <c r="EE132" s="18">
        <v>0</v>
      </c>
      <c r="EF132" s="18"/>
      <c r="EG132" s="18"/>
      <c r="EH132" s="18" t="s">
        <v>630</v>
      </c>
      <c r="EI132" s="18" cm="1">
        <f t="array" ref="EI132">IF(SUMPRODUCT(--(DO132:DS132&lt;&gt;""))=0, 0,1)</f>
        <v>1</v>
      </c>
      <c r="EJ132" s="18" cm="1">
        <f t="array" ref="EJ132">IF(SUMPRODUCT(--(DT132:EG132&lt;&gt;""))=0, 0,1)</f>
        <v>1</v>
      </c>
      <c r="EK132" s="18" cm="1">
        <f t="array" ref="EK132">IF(SUMPRODUCT(--(EC132:EG132&lt;&gt;""))=0, 0,1)</f>
        <v>1</v>
      </c>
      <c r="EL132" s="18" cm="1">
        <f t="array" ref="EL132">IF(SUMPRODUCT(--(EE132:EG132&lt;&gt;""))=0, 0,1)</f>
        <v>1</v>
      </c>
      <c r="EM132" s="18">
        <f t="shared" ref="EM132:EM195" si="66">IF(COUNTIF(DO132:EG132, 1), 1,0)</f>
        <v>1</v>
      </c>
      <c r="EN132" s="18">
        <f t="shared" ref="EN132:EN195" si="67">IF(EI132=0, "NA", IF(COUNTIF(DO132:DS132, 1), 1,0))</f>
        <v>1</v>
      </c>
      <c r="EO132" s="18">
        <f t="shared" ref="EO132:EO195" si="68">IF(EJ132=0, "NA", IF(COUNTIF(DT132:EG132, 1), 1,0))</f>
        <v>0</v>
      </c>
      <c r="EP132" s="18">
        <f t="shared" ref="EP132:EP195" si="69">IF(EK132=0, "NA", IF(COUNTIF(EC132:EG132, 1), 1,0))</f>
        <v>0</v>
      </c>
      <c r="EQ132" s="18">
        <f t="shared" ref="EQ132:EQ195" si="70">IF(EL132=0, "NA", IF(COUNTIF(EE132:EG132, 1), 1,0))</f>
        <v>0</v>
      </c>
      <c r="ER132" s="58" t="s">
        <v>2080</v>
      </c>
      <c r="ES132" s="67">
        <v>43802</v>
      </c>
      <c r="ET132" s="18" t="s">
        <v>631</v>
      </c>
      <c r="EU132" s="18" t="s">
        <v>622</v>
      </c>
    </row>
    <row r="133" spans="1:151" ht="15.75" customHeight="1" x14ac:dyDescent="0.2">
      <c r="A133" s="32" t="s">
        <v>275</v>
      </c>
      <c r="B133" s="24" t="s">
        <v>621</v>
      </c>
      <c r="C133" s="26">
        <v>1</v>
      </c>
      <c r="D133" s="18" t="s">
        <v>636</v>
      </c>
      <c r="E133" s="18" t="s">
        <v>634</v>
      </c>
      <c r="F133" s="18" t="s">
        <v>553</v>
      </c>
      <c r="G133" s="18" t="s">
        <v>467</v>
      </c>
      <c r="H133" s="18" t="s">
        <v>624</v>
      </c>
      <c r="I133" s="18" t="s">
        <v>363</v>
      </c>
      <c r="J133" s="18" t="s">
        <v>363</v>
      </c>
      <c r="K133" s="18" t="s">
        <v>363</v>
      </c>
      <c r="L133" s="18" t="s">
        <v>363</v>
      </c>
      <c r="M133" s="18" t="s">
        <v>276</v>
      </c>
      <c r="N133" s="56">
        <v>130</v>
      </c>
      <c r="O133" s="18" t="s">
        <v>623</v>
      </c>
      <c r="P133" s="18" t="s">
        <v>466</v>
      </c>
      <c r="Q133" s="18" t="s">
        <v>254</v>
      </c>
      <c r="R133" s="24" t="s">
        <v>257</v>
      </c>
      <c r="S133" s="24" t="s">
        <v>257</v>
      </c>
      <c r="T133" s="26" t="s">
        <v>257</v>
      </c>
      <c r="U133" s="26" t="s">
        <v>257</v>
      </c>
      <c r="V133" s="26" t="s">
        <v>257</v>
      </c>
      <c r="W133" s="26" t="s">
        <v>257</v>
      </c>
      <c r="X133" s="18" t="s">
        <v>627</v>
      </c>
      <c r="Y133" s="18">
        <v>200</v>
      </c>
      <c r="Z133" s="18" t="s">
        <v>474</v>
      </c>
      <c r="AA133" s="18">
        <v>200</v>
      </c>
      <c r="AB133" s="57" t="s">
        <v>257</v>
      </c>
      <c r="AC133" s="18" t="s">
        <v>595</v>
      </c>
      <c r="AD133" s="18" t="s">
        <v>257</v>
      </c>
      <c r="AE133" s="18" t="s">
        <v>257</v>
      </c>
      <c r="AF133" s="18" t="s">
        <v>257</v>
      </c>
      <c r="AG133" s="18" t="s">
        <v>257</v>
      </c>
      <c r="AH133" s="18" t="s">
        <v>257</v>
      </c>
      <c r="AI133" s="18">
        <v>4</v>
      </c>
      <c r="AJ133" s="18" t="s">
        <v>628</v>
      </c>
      <c r="AK133" s="18">
        <v>28</v>
      </c>
      <c r="AL133" s="18" t="s">
        <v>629</v>
      </c>
      <c r="AM133" s="18"/>
      <c r="AN133" s="57"/>
      <c r="AO133" s="18"/>
      <c r="AP133" s="26"/>
      <c r="AQ133" s="18"/>
      <c r="AR133" s="18"/>
      <c r="AS133" s="18"/>
      <c r="AT133" s="18"/>
      <c r="AU133" s="18"/>
      <c r="AV133" s="5"/>
      <c r="AW133" s="5"/>
      <c r="AX133" s="5"/>
      <c r="AY133" s="5"/>
      <c r="AZ133" s="5"/>
      <c r="BA133" s="5"/>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v>1</v>
      </c>
      <c r="DQ133" s="18"/>
      <c r="DR133" s="18">
        <v>0</v>
      </c>
      <c r="DS133" s="18"/>
      <c r="DT133" s="18"/>
      <c r="DU133" s="18"/>
      <c r="DV133" s="18"/>
      <c r="DW133" s="18"/>
      <c r="DX133" s="18"/>
      <c r="DY133" s="18"/>
      <c r="DZ133" s="18">
        <v>1</v>
      </c>
      <c r="EA133" s="18"/>
      <c r="EB133" s="18"/>
      <c r="EC133" s="18"/>
      <c r="ED133" s="18"/>
      <c r="EE133" s="18">
        <v>1</v>
      </c>
      <c r="EF133" s="18"/>
      <c r="EG133" s="18"/>
      <c r="EH133" s="18" t="s">
        <v>630</v>
      </c>
      <c r="EI133" s="18" cm="1">
        <f t="array" ref="EI133">IF(SUMPRODUCT(--(DO133:DS133&lt;&gt;""))=0, 0,1)</f>
        <v>1</v>
      </c>
      <c r="EJ133" s="18" cm="1">
        <f t="array" ref="EJ133">IF(SUMPRODUCT(--(DT133:EG133&lt;&gt;""))=0, 0,1)</f>
        <v>1</v>
      </c>
      <c r="EK133" s="18" cm="1">
        <f t="array" ref="EK133">IF(SUMPRODUCT(--(EC133:EG133&lt;&gt;""))=0, 0,1)</f>
        <v>1</v>
      </c>
      <c r="EL133" s="18" cm="1">
        <f t="array" ref="EL133">IF(SUMPRODUCT(--(EE133:EG133&lt;&gt;""))=0, 0,1)</f>
        <v>1</v>
      </c>
      <c r="EM133" s="18">
        <f t="shared" si="66"/>
        <v>1</v>
      </c>
      <c r="EN133" s="18">
        <f t="shared" si="67"/>
        <v>1</v>
      </c>
      <c r="EO133" s="18">
        <f t="shared" si="68"/>
        <v>1</v>
      </c>
      <c r="EP133" s="18">
        <f t="shared" si="69"/>
        <v>1</v>
      </c>
      <c r="EQ133" s="18">
        <f t="shared" si="70"/>
        <v>1</v>
      </c>
      <c r="ER133" s="58" t="s">
        <v>2080</v>
      </c>
      <c r="ES133" s="67">
        <v>43802</v>
      </c>
      <c r="ET133" s="18" t="s">
        <v>631</v>
      </c>
      <c r="EU133" s="18" t="s">
        <v>622</v>
      </c>
    </row>
    <row r="134" spans="1:151" ht="15.75" customHeight="1" x14ac:dyDescent="0.2">
      <c r="A134" s="32" t="s">
        <v>275</v>
      </c>
      <c r="B134" s="24" t="s">
        <v>621</v>
      </c>
      <c r="C134" s="26">
        <v>1</v>
      </c>
      <c r="D134" s="18" t="s">
        <v>636</v>
      </c>
      <c r="E134" s="18" t="s">
        <v>637</v>
      </c>
      <c r="F134" s="18" t="s">
        <v>553</v>
      </c>
      <c r="G134" s="18" t="s">
        <v>467</v>
      </c>
      <c r="H134" s="18" t="s">
        <v>624</v>
      </c>
      <c r="I134" s="18" t="s">
        <v>363</v>
      </c>
      <c r="J134" s="18" t="s">
        <v>363</v>
      </c>
      <c r="K134" s="18" t="s">
        <v>363</v>
      </c>
      <c r="L134" s="18" t="s">
        <v>363</v>
      </c>
      <c r="M134" s="18" t="s">
        <v>276</v>
      </c>
      <c r="N134" s="56">
        <v>130</v>
      </c>
      <c r="O134" s="18" t="s">
        <v>623</v>
      </c>
      <c r="P134" s="18" t="s">
        <v>466</v>
      </c>
      <c r="Q134" s="18" t="s">
        <v>254</v>
      </c>
      <c r="R134" s="24" t="s">
        <v>257</v>
      </c>
      <c r="S134" s="24" t="s">
        <v>257</v>
      </c>
      <c r="T134" s="26" t="s">
        <v>257</v>
      </c>
      <c r="U134" s="26" t="s">
        <v>257</v>
      </c>
      <c r="V134" s="26" t="s">
        <v>257</v>
      </c>
      <c r="W134" s="26" t="s">
        <v>257</v>
      </c>
      <c r="X134" s="18" t="s">
        <v>627</v>
      </c>
      <c r="Y134" s="18">
        <v>0</v>
      </c>
      <c r="Z134" s="18" t="s">
        <v>474</v>
      </c>
      <c r="AA134" s="18">
        <v>0</v>
      </c>
      <c r="AB134" s="57" t="s">
        <v>257</v>
      </c>
      <c r="AC134" s="18" t="s">
        <v>595</v>
      </c>
      <c r="AD134" s="18" t="s">
        <v>257</v>
      </c>
      <c r="AE134" s="18" t="s">
        <v>257</v>
      </c>
      <c r="AF134" s="18" t="s">
        <v>257</v>
      </c>
      <c r="AG134" s="18" t="s">
        <v>257</v>
      </c>
      <c r="AH134" s="18" t="s">
        <v>257</v>
      </c>
      <c r="AI134" s="18">
        <v>4</v>
      </c>
      <c r="AJ134" s="18" t="s">
        <v>628</v>
      </c>
      <c r="AK134" s="18">
        <v>28</v>
      </c>
      <c r="AL134" s="18" t="s">
        <v>629</v>
      </c>
      <c r="AM134" s="18"/>
      <c r="AN134" s="57"/>
      <c r="AO134" s="18"/>
      <c r="AP134" s="26"/>
      <c r="AQ134" s="18"/>
      <c r="AR134" s="18"/>
      <c r="AS134" s="18"/>
      <c r="AT134" s="18"/>
      <c r="AU134" s="18"/>
      <c r="AV134" s="5"/>
      <c r="AW134" s="5"/>
      <c r="AX134" s="5"/>
      <c r="AY134" s="5"/>
      <c r="AZ134" s="5"/>
      <c r="BA134" s="5"/>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v>1</v>
      </c>
      <c r="DQ134" s="18"/>
      <c r="DR134" s="18">
        <v>0</v>
      </c>
      <c r="DS134" s="18"/>
      <c r="DT134" s="18"/>
      <c r="DU134" s="18"/>
      <c r="DV134" s="18"/>
      <c r="DW134" s="18"/>
      <c r="DX134" s="18"/>
      <c r="DY134" s="18"/>
      <c r="DZ134" s="18">
        <v>1</v>
      </c>
      <c r="EA134" s="18"/>
      <c r="EB134" s="18"/>
      <c r="EC134" s="18"/>
      <c r="ED134" s="18"/>
      <c r="EE134" s="18">
        <v>1</v>
      </c>
      <c r="EF134" s="18"/>
      <c r="EG134" s="18"/>
      <c r="EH134" s="18" t="s">
        <v>630</v>
      </c>
      <c r="EI134" s="18" cm="1">
        <f t="array" ref="EI134">IF(SUMPRODUCT(--(DO134:DS134&lt;&gt;""))=0, 0,1)</f>
        <v>1</v>
      </c>
      <c r="EJ134" s="18" cm="1">
        <f t="array" ref="EJ134">IF(SUMPRODUCT(--(DT134:EG134&lt;&gt;""))=0, 0,1)</f>
        <v>1</v>
      </c>
      <c r="EK134" s="18" cm="1">
        <f t="array" ref="EK134">IF(SUMPRODUCT(--(EC134:EG134&lt;&gt;""))=0, 0,1)</f>
        <v>1</v>
      </c>
      <c r="EL134" s="18" cm="1">
        <f t="array" ref="EL134">IF(SUMPRODUCT(--(EE134:EG134&lt;&gt;""))=0, 0,1)</f>
        <v>1</v>
      </c>
      <c r="EM134" s="18">
        <f t="shared" si="66"/>
        <v>1</v>
      </c>
      <c r="EN134" s="18">
        <f t="shared" si="67"/>
        <v>1</v>
      </c>
      <c r="EO134" s="18">
        <f t="shared" si="68"/>
        <v>1</v>
      </c>
      <c r="EP134" s="18">
        <f t="shared" si="69"/>
        <v>1</v>
      </c>
      <c r="EQ134" s="18">
        <f t="shared" si="70"/>
        <v>1</v>
      </c>
      <c r="ER134" s="58" t="s">
        <v>2080</v>
      </c>
      <c r="ES134" s="67">
        <v>43802</v>
      </c>
      <c r="ET134" s="18" t="s">
        <v>631</v>
      </c>
      <c r="EU134" s="18" t="s">
        <v>622</v>
      </c>
    </row>
    <row r="135" spans="1:151" ht="15.75" customHeight="1" x14ac:dyDescent="0.2">
      <c r="A135" s="5" t="s">
        <v>278</v>
      </c>
      <c r="B135" s="24" t="s">
        <v>638</v>
      </c>
      <c r="C135" s="26">
        <v>1</v>
      </c>
      <c r="D135" s="18" t="s">
        <v>643</v>
      </c>
      <c r="E135" s="18" t="s">
        <v>644</v>
      </c>
      <c r="F135" s="18" t="s">
        <v>2297</v>
      </c>
      <c r="G135" s="18" t="s">
        <v>641</v>
      </c>
      <c r="H135" s="18" t="s">
        <v>642</v>
      </c>
      <c r="I135" s="18" t="s">
        <v>363</v>
      </c>
      <c r="J135" s="18" t="s">
        <v>363</v>
      </c>
      <c r="K135" s="18" t="s">
        <v>363</v>
      </c>
      <c r="L135" s="18" t="s">
        <v>469</v>
      </c>
      <c r="M135" s="18" t="s">
        <v>253</v>
      </c>
      <c r="N135" s="56">
        <v>43</v>
      </c>
      <c r="O135" s="18" t="s">
        <v>640</v>
      </c>
      <c r="P135" s="18" t="s">
        <v>466</v>
      </c>
      <c r="Q135" s="18" t="s">
        <v>254</v>
      </c>
      <c r="R135" s="24" t="s">
        <v>257</v>
      </c>
      <c r="S135" s="24" t="s">
        <v>257</v>
      </c>
      <c r="T135" s="26" t="s">
        <v>257</v>
      </c>
      <c r="U135" s="26" t="s">
        <v>257</v>
      </c>
      <c r="V135" s="26" t="s">
        <v>257</v>
      </c>
      <c r="W135" s="26" t="s">
        <v>257</v>
      </c>
      <c r="X135" s="18" t="s">
        <v>645</v>
      </c>
      <c r="Y135" s="18">
        <v>0</v>
      </c>
      <c r="Z135" s="18" t="s">
        <v>646</v>
      </c>
      <c r="AA135" s="18">
        <v>0</v>
      </c>
      <c r="AB135" s="57" t="s">
        <v>257</v>
      </c>
      <c r="AC135" s="18" t="s">
        <v>595</v>
      </c>
      <c r="AD135" s="18" t="s">
        <v>595</v>
      </c>
      <c r="AE135" s="18" t="s">
        <v>595</v>
      </c>
      <c r="AF135" s="18" t="s">
        <v>595</v>
      </c>
      <c r="AG135" s="18" t="s">
        <v>595</v>
      </c>
      <c r="AH135" s="18" t="s">
        <v>595</v>
      </c>
      <c r="AI135" s="18">
        <v>10</v>
      </c>
      <c r="AJ135" s="18" t="s">
        <v>522</v>
      </c>
      <c r="AK135" s="18">
        <v>10</v>
      </c>
      <c r="AL135" s="18" t="s">
        <v>647</v>
      </c>
      <c r="AM135" s="18" t="s">
        <v>255</v>
      </c>
      <c r="AN135" s="18">
        <v>5.93</v>
      </c>
      <c r="AO135" s="18" t="s">
        <v>648</v>
      </c>
      <c r="AP135" s="18" t="s">
        <v>479</v>
      </c>
      <c r="AQ135" s="18">
        <v>15</v>
      </c>
      <c r="AR135" s="18" t="s">
        <v>649</v>
      </c>
      <c r="AS135" s="18" t="s">
        <v>257</v>
      </c>
      <c r="AT135" s="18">
        <v>8.4600000000000009</v>
      </c>
      <c r="AU135" s="18" t="s">
        <v>257</v>
      </c>
      <c r="AV135" s="18">
        <f t="shared" ref="AV135:AV147" si="71">AT135-AN135</f>
        <v>2.5300000000000011</v>
      </c>
      <c r="AW135" s="18" t="s">
        <v>650</v>
      </c>
      <c r="AX135" s="18">
        <v>10</v>
      </c>
      <c r="AY135" s="18" t="s">
        <v>522</v>
      </c>
      <c r="AZ135" s="18" t="s">
        <v>257</v>
      </c>
      <c r="BA135" s="18" t="s">
        <v>257</v>
      </c>
      <c r="BB135" s="18" t="s">
        <v>651</v>
      </c>
      <c r="BC135" s="55" t="s">
        <v>256</v>
      </c>
      <c r="BD135" s="57">
        <f t="shared" ref="BD135:BD140" si="72">(AN135/20)*100</f>
        <v>29.65</v>
      </c>
      <c r="BE135" s="55" t="s">
        <v>652</v>
      </c>
      <c r="BF135" s="18" t="s">
        <v>484</v>
      </c>
      <c r="BG135" s="18">
        <v>15</v>
      </c>
      <c r="BH135" s="18" t="s">
        <v>649</v>
      </c>
      <c r="BI135" s="18" t="s">
        <v>257</v>
      </c>
      <c r="BJ135" s="57">
        <f t="shared" ref="BJ135:BJ140" si="73">(AT135/20)*100</f>
        <v>42.300000000000004</v>
      </c>
      <c r="BK135" s="18" t="s">
        <v>257</v>
      </c>
      <c r="BL135" s="57">
        <f t="shared" ref="BL135:BL140" si="74">BJ135-BD135</f>
        <v>12.650000000000006</v>
      </c>
      <c r="BM135" s="18" t="s">
        <v>650</v>
      </c>
      <c r="BN135" s="18">
        <v>10</v>
      </c>
      <c r="BO135" s="18" t="s">
        <v>522</v>
      </c>
      <c r="BP135" s="18" t="s">
        <v>257</v>
      </c>
      <c r="BQ135" s="18" t="s">
        <v>257</v>
      </c>
      <c r="BR135" s="18" t="s">
        <v>653</v>
      </c>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v>0</v>
      </c>
      <c r="DZ135" s="18"/>
      <c r="EA135" s="18"/>
      <c r="EB135" s="18"/>
      <c r="EC135" s="18"/>
      <c r="ED135" s="18"/>
      <c r="EE135" s="18"/>
      <c r="EF135" s="18"/>
      <c r="EG135" s="18"/>
      <c r="EH135" s="18" t="s">
        <v>654</v>
      </c>
      <c r="EI135" s="18" cm="1">
        <f t="array" ref="EI135">IF(SUMPRODUCT(--(DO135:DS135&lt;&gt;""))=0, 0,1)</f>
        <v>0</v>
      </c>
      <c r="EJ135" s="18" cm="1">
        <f t="array" ref="EJ135">IF(SUMPRODUCT(--(DT135:EG135&lt;&gt;""))=0, 0,1)</f>
        <v>1</v>
      </c>
      <c r="EK135" s="18" cm="1">
        <f t="array" ref="EK135">IF(SUMPRODUCT(--(EC135:EG135&lt;&gt;""))=0, 0,1)</f>
        <v>0</v>
      </c>
      <c r="EL135" s="18" cm="1">
        <f t="array" ref="EL135">IF(SUMPRODUCT(--(EE135:EG135&lt;&gt;""))=0, 0,1)</f>
        <v>0</v>
      </c>
      <c r="EM135" s="18">
        <f t="shared" si="66"/>
        <v>0</v>
      </c>
      <c r="EN135" s="18" t="str">
        <f t="shared" si="67"/>
        <v>NA</v>
      </c>
      <c r="EO135" s="18">
        <f t="shared" si="68"/>
        <v>0</v>
      </c>
      <c r="EP135" s="18" t="str">
        <f t="shared" si="69"/>
        <v>NA</v>
      </c>
      <c r="EQ135" s="18" t="str">
        <f t="shared" si="70"/>
        <v>NA</v>
      </c>
      <c r="ER135" s="58" t="s">
        <v>2080</v>
      </c>
      <c r="ES135" s="59">
        <v>43808</v>
      </c>
      <c r="ET135" s="18" t="s">
        <v>655</v>
      </c>
      <c r="EU135" s="18" t="s">
        <v>639</v>
      </c>
    </row>
    <row r="136" spans="1:151" ht="15.75" customHeight="1" x14ac:dyDescent="0.2">
      <c r="A136" s="5" t="s">
        <v>278</v>
      </c>
      <c r="B136" s="24" t="s">
        <v>638</v>
      </c>
      <c r="C136" s="26">
        <v>1</v>
      </c>
      <c r="D136" s="18" t="s">
        <v>656</v>
      </c>
      <c r="E136" s="18" t="s">
        <v>657</v>
      </c>
      <c r="F136" s="18" t="s">
        <v>2297</v>
      </c>
      <c r="G136" s="18" t="s">
        <v>641</v>
      </c>
      <c r="H136" s="18" t="s">
        <v>642</v>
      </c>
      <c r="I136" s="18" t="s">
        <v>363</v>
      </c>
      <c r="J136" s="18" t="s">
        <v>363</v>
      </c>
      <c r="K136" s="18" t="s">
        <v>363</v>
      </c>
      <c r="L136" s="18" t="s">
        <v>469</v>
      </c>
      <c r="M136" s="18" t="s">
        <v>253</v>
      </c>
      <c r="N136" s="56">
        <v>43</v>
      </c>
      <c r="O136" s="18" t="s">
        <v>640</v>
      </c>
      <c r="P136" s="18" t="s">
        <v>466</v>
      </c>
      <c r="Q136" s="18" t="s">
        <v>254</v>
      </c>
      <c r="R136" s="24" t="s">
        <v>257</v>
      </c>
      <c r="S136" s="24" t="s">
        <v>257</v>
      </c>
      <c r="T136" s="26" t="s">
        <v>257</v>
      </c>
      <c r="U136" s="26" t="s">
        <v>257</v>
      </c>
      <c r="V136" s="26" t="s">
        <v>257</v>
      </c>
      <c r="W136" s="26" t="s">
        <v>257</v>
      </c>
      <c r="X136" s="18" t="s">
        <v>645</v>
      </c>
      <c r="Y136" s="18">
        <v>10</v>
      </c>
      <c r="Z136" s="18" t="s">
        <v>646</v>
      </c>
      <c r="AA136" s="56">
        <f t="shared" ref="AA136:AA140" si="75">Y136*1000/38</f>
        <v>263.15789473684208</v>
      </c>
      <c r="AB136" s="57" t="s">
        <v>257</v>
      </c>
      <c r="AC136" s="18" t="s">
        <v>595</v>
      </c>
      <c r="AD136" s="18" t="s">
        <v>595</v>
      </c>
      <c r="AE136" s="18" t="s">
        <v>595</v>
      </c>
      <c r="AF136" s="18" t="s">
        <v>595</v>
      </c>
      <c r="AG136" s="18" t="s">
        <v>595</v>
      </c>
      <c r="AH136" s="18" t="s">
        <v>595</v>
      </c>
      <c r="AI136" s="18">
        <v>10</v>
      </c>
      <c r="AJ136" s="18" t="s">
        <v>522</v>
      </c>
      <c r="AK136" s="18">
        <v>10</v>
      </c>
      <c r="AL136" s="18" t="s">
        <v>647</v>
      </c>
      <c r="AM136" s="18" t="s">
        <v>255</v>
      </c>
      <c r="AN136" s="18">
        <v>1.04</v>
      </c>
      <c r="AO136" s="18" t="s">
        <v>648</v>
      </c>
      <c r="AP136" s="18" t="s">
        <v>479</v>
      </c>
      <c r="AQ136" s="18">
        <v>15</v>
      </c>
      <c r="AR136" s="18" t="s">
        <v>649</v>
      </c>
      <c r="AS136" s="18" t="s">
        <v>257</v>
      </c>
      <c r="AT136" s="18">
        <v>1.73</v>
      </c>
      <c r="AU136" s="18" t="s">
        <v>257</v>
      </c>
      <c r="AV136" s="18">
        <f t="shared" si="71"/>
        <v>0.69</v>
      </c>
      <c r="AW136" s="18" t="s">
        <v>650</v>
      </c>
      <c r="AX136" s="18">
        <v>10</v>
      </c>
      <c r="AY136" s="18" t="s">
        <v>522</v>
      </c>
      <c r="AZ136" s="18" t="s">
        <v>257</v>
      </c>
      <c r="BA136" s="18" t="s">
        <v>257</v>
      </c>
      <c r="BB136" s="18" t="s">
        <v>651</v>
      </c>
      <c r="BC136" s="55" t="s">
        <v>256</v>
      </c>
      <c r="BD136" s="57">
        <f t="shared" si="72"/>
        <v>5.2</v>
      </c>
      <c r="BE136" s="55" t="s">
        <v>652</v>
      </c>
      <c r="BF136" s="18" t="s">
        <v>484</v>
      </c>
      <c r="BG136" s="18">
        <v>15</v>
      </c>
      <c r="BH136" s="18" t="s">
        <v>649</v>
      </c>
      <c r="BI136" s="18" t="s">
        <v>257</v>
      </c>
      <c r="BJ136" s="57">
        <f t="shared" si="73"/>
        <v>8.6499999999999986</v>
      </c>
      <c r="BK136" s="18" t="s">
        <v>257</v>
      </c>
      <c r="BL136" s="57">
        <f t="shared" si="74"/>
        <v>3.4499999999999984</v>
      </c>
      <c r="BM136" s="18" t="s">
        <v>650</v>
      </c>
      <c r="BN136" s="18">
        <v>10</v>
      </c>
      <c r="BO136" s="18" t="s">
        <v>522</v>
      </c>
      <c r="BP136" s="18" t="s">
        <v>257</v>
      </c>
      <c r="BQ136" s="18" t="s">
        <v>257</v>
      </c>
      <c r="BR136" s="18" t="s">
        <v>653</v>
      </c>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v>1</v>
      </c>
      <c r="DZ136" s="18"/>
      <c r="EA136" s="18"/>
      <c r="EB136" s="18"/>
      <c r="EC136" s="18"/>
      <c r="ED136" s="18"/>
      <c r="EE136" s="18"/>
      <c r="EF136" s="18"/>
      <c r="EG136" s="18"/>
      <c r="EH136" s="18" t="s">
        <v>654</v>
      </c>
      <c r="EI136" s="18" cm="1">
        <f t="array" ref="EI136">IF(SUMPRODUCT(--(DO136:DS136&lt;&gt;""))=0, 0,1)</f>
        <v>0</v>
      </c>
      <c r="EJ136" s="18" cm="1">
        <f t="array" ref="EJ136">IF(SUMPRODUCT(--(DT136:EG136&lt;&gt;""))=0, 0,1)</f>
        <v>1</v>
      </c>
      <c r="EK136" s="18" cm="1">
        <f t="array" ref="EK136">IF(SUMPRODUCT(--(EC136:EG136&lt;&gt;""))=0, 0,1)</f>
        <v>0</v>
      </c>
      <c r="EL136" s="18" cm="1">
        <f t="array" ref="EL136">IF(SUMPRODUCT(--(EE136:EG136&lt;&gt;""))=0, 0,1)</f>
        <v>0</v>
      </c>
      <c r="EM136" s="18">
        <f t="shared" si="66"/>
        <v>1</v>
      </c>
      <c r="EN136" s="18" t="str">
        <f t="shared" si="67"/>
        <v>NA</v>
      </c>
      <c r="EO136" s="18">
        <f t="shared" si="68"/>
        <v>1</v>
      </c>
      <c r="EP136" s="18" t="str">
        <f t="shared" si="69"/>
        <v>NA</v>
      </c>
      <c r="EQ136" s="18" t="str">
        <f t="shared" si="70"/>
        <v>NA</v>
      </c>
      <c r="ER136" s="58" t="s">
        <v>2080</v>
      </c>
      <c r="ES136" s="59">
        <v>43808</v>
      </c>
      <c r="ET136" s="18" t="s">
        <v>655</v>
      </c>
      <c r="EU136" s="18" t="s">
        <v>639</v>
      </c>
    </row>
    <row r="137" spans="1:151" ht="15.75" customHeight="1" x14ac:dyDescent="0.2">
      <c r="A137" s="5" t="s">
        <v>278</v>
      </c>
      <c r="B137" s="24" t="s">
        <v>638</v>
      </c>
      <c r="C137" s="26">
        <v>1</v>
      </c>
      <c r="D137" s="18" t="s">
        <v>658</v>
      </c>
      <c r="E137" s="18" t="s">
        <v>657</v>
      </c>
      <c r="F137" s="18" t="s">
        <v>2297</v>
      </c>
      <c r="G137" s="18" t="s">
        <v>641</v>
      </c>
      <c r="H137" s="18" t="s">
        <v>642</v>
      </c>
      <c r="I137" s="18" t="s">
        <v>363</v>
      </c>
      <c r="J137" s="18" t="s">
        <v>363</v>
      </c>
      <c r="K137" s="18" t="s">
        <v>363</v>
      </c>
      <c r="L137" s="18" t="s">
        <v>469</v>
      </c>
      <c r="M137" s="18" t="s">
        <v>253</v>
      </c>
      <c r="N137" s="56">
        <v>43</v>
      </c>
      <c r="O137" s="18" t="s">
        <v>640</v>
      </c>
      <c r="P137" s="18" t="s">
        <v>466</v>
      </c>
      <c r="Q137" s="18" t="s">
        <v>254</v>
      </c>
      <c r="R137" s="24" t="s">
        <v>257</v>
      </c>
      <c r="S137" s="24" t="s">
        <v>257</v>
      </c>
      <c r="T137" s="26" t="s">
        <v>257</v>
      </c>
      <c r="U137" s="26" t="s">
        <v>257</v>
      </c>
      <c r="V137" s="26" t="s">
        <v>257</v>
      </c>
      <c r="W137" s="26" t="s">
        <v>257</v>
      </c>
      <c r="X137" s="18" t="s">
        <v>645</v>
      </c>
      <c r="Y137" s="18">
        <v>15</v>
      </c>
      <c r="Z137" s="18" t="s">
        <v>646</v>
      </c>
      <c r="AA137" s="56">
        <f t="shared" si="75"/>
        <v>394.73684210526318</v>
      </c>
      <c r="AB137" s="57" t="s">
        <v>257</v>
      </c>
      <c r="AC137" s="18" t="s">
        <v>595</v>
      </c>
      <c r="AD137" s="18" t="s">
        <v>595</v>
      </c>
      <c r="AE137" s="18" t="s">
        <v>595</v>
      </c>
      <c r="AF137" s="18" t="s">
        <v>595</v>
      </c>
      <c r="AG137" s="18" t="s">
        <v>595</v>
      </c>
      <c r="AH137" s="18" t="s">
        <v>595</v>
      </c>
      <c r="AI137" s="18">
        <v>10</v>
      </c>
      <c r="AJ137" s="18" t="s">
        <v>522</v>
      </c>
      <c r="AK137" s="18">
        <v>10</v>
      </c>
      <c r="AL137" s="18" t="s">
        <v>647</v>
      </c>
      <c r="AM137" s="18" t="s">
        <v>255</v>
      </c>
      <c r="AN137" s="18">
        <v>0.85</v>
      </c>
      <c r="AO137" s="18" t="s">
        <v>648</v>
      </c>
      <c r="AP137" s="18" t="s">
        <v>479</v>
      </c>
      <c r="AQ137" s="18">
        <v>15</v>
      </c>
      <c r="AR137" s="18" t="s">
        <v>649</v>
      </c>
      <c r="AS137" s="18" t="s">
        <v>257</v>
      </c>
      <c r="AT137" s="18">
        <v>1.47</v>
      </c>
      <c r="AU137" s="18" t="s">
        <v>257</v>
      </c>
      <c r="AV137" s="18">
        <f t="shared" si="71"/>
        <v>0.62</v>
      </c>
      <c r="AW137" s="18" t="s">
        <v>650</v>
      </c>
      <c r="AX137" s="18">
        <v>10</v>
      </c>
      <c r="AY137" s="18" t="s">
        <v>522</v>
      </c>
      <c r="AZ137" s="18" t="s">
        <v>257</v>
      </c>
      <c r="BA137" s="18" t="s">
        <v>257</v>
      </c>
      <c r="BB137" s="18" t="s">
        <v>651</v>
      </c>
      <c r="BC137" s="55" t="s">
        <v>256</v>
      </c>
      <c r="BD137" s="57">
        <f t="shared" si="72"/>
        <v>4.25</v>
      </c>
      <c r="BE137" s="55" t="s">
        <v>652</v>
      </c>
      <c r="BF137" s="18" t="s">
        <v>484</v>
      </c>
      <c r="BG137" s="18">
        <v>15</v>
      </c>
      <c r="BH137" s="18" t="s">
        <v>649</v>
      </c>
      <c r="BI137" s="18" t="s">
        <v>257</v>
      </c>
      <c r="BJ137" s="57">
        <f t="shared" si="73"/>
        <v>7.35</v>
      </c>
      <c r="BK137" s="18" t="s">
        <v>257</v>
      </c>
      <c r="BL137" s="57">
        <f t="shared" si="74"/>
        <v>3.0999999999999996</v>
      </c>
      <c r="BM137" s="18" t="s">
        <v>650</v>
      </c>
      <c r="BN137" s="18">
        <v>10</v>
      </c>
      <c r="BO137" s="18" t="s">
        <v>522</v>
      </c>
      <c r="BP137" s="18" t="s">
        <v>257</v>
      </c>
      <c r="BQ137" s="18" t="s">
        <v>257</v>
      </c>
      <c r="BR137" s="18" t="s">
        <v>653</v>
      </c>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v>1</v>
      </c>
      <c r="DZ137" s="18"/>
      <c r="EA137" s="18"/>
      <c r="EB137" s="18"/>
      <c r="EC137" s="18"/>
      <c r="ED137" s="18"/>
      <c r="EE137" s="18"/>
      <c r="EF137" s="18"/>
      <c r="EG137" s="18"/>
      <c r="EH137" s="18" t="s">
        <v>654</v>
      </c>
      <c r="EI137" s="18" cm="1">
        <f t="array" ref="EI137">IF(SUMPRODUCT(--(DO137:DS137&lt;&gt;""))=0, 0,1)</f>
        <v>0</v>
      </c>
      <c r="EJ137" s="18" cm="1">
        <f t="array" ref="EJ137">IF(SUMPRODUCT(--(DT137:EG137&lt;&gt;""))=0, 0,1)</f>
        <v>1</v>
      </c>
      <c r="EK137" s="18" cm="1">
        <f t="array" ref="EK137">IF(SUMPRODUCT(--(EC137:EG137&lt;&gt;""))=0, 0,1)</f>
        <v>0</v>
      </c>
      <c r="EL137" s="18" cm="1">
        <f t="array" ref="EL137">IF(SUMPRODUCT(--(EE137:EG137&lt;&gt;""))=0, 0,1)</f>
        <v>0</v>
      </c>
      <c r="EM137" s="18">
        <f t="shared" si="66"/>
        <v>1</v>
      </c>
      <c r="EN137" s="18" t="str">
        <f t="shared" si="67"/>
        <v>NA</v>
      </c>
      <c r="EO137" s="18">
        <f t="shared" si="68"/>
        <v>1</v>
      </c>
      <c r="EP137" s="18" t="str">
        <f t="shared" si="69"/>
        <v>NA</v>
      </c>
      <c r="EQ137" s="18" t="str">
        <f t="shared" si="70"/>
        <v>NA</v>
      </c>
      <c r="ER137" s="58" t="s">
        <v>2080</v>
      </c>
      <c r="ES137" s="59">
        <v>43808</v>
      </c>
      <c r="ET137" s="18" t="s">
        <v>655</v>
      </c>
      <c r="EU137" s="18" t="s">
        <v>639</v>
      </c>
    </row>
    <row r="138" spans="1:151" ht="15.75" customHeight="1" x14ac:dyDescent="0.2">
      <c r="A138" s="5" t="s">
        <v>278</v>
      </c>
      <c r="B138" s="24" t="s">
        <v>638</v>
      </c>
      <c r="C138" s="26">
        <v>1</v>
      </c>
      <c r="D138" s="18" t="s">
        <v>659</v>
      </c>
      <c r="E138" s="18" t="s">
        <v>657</v>
      </c>
      <c r="F138" s="18" t="s">
        <v>2297</v>
      </c>
      <c r="G138" s="18" t="s">
        <v>641</v>
      </c>
      <c r="H138" s="18" t="s">
        <v>642</v>
      </c>
      <c r="I138" s="18" t="s">
        <v>363</v>
      </c>
      <c r="J138" s="18" t="s">
        <v>363</v>
      </c>
      <c r="K138" s="18" t="s">
        <v>363</v>
      </c>
      <c r="L138" s="18" t="s">
        <v>469</v>
      </c>
      <c r="M138" s="18" t="s">
        <v>253</v>
      </c>
      <c r="N138" s="56">
        <v>43</v>
      </c>
      <c r="O138" s="18" t="s">
        <v>640</v>
      </c>
      <c r="P138" s="18" t="s">
        <v>466</v>
      </c>
      <c r="Q138" s="18" t="s">
        <v>254</v>
      </c>
      <c r="R138" s="24" t="s">
        <v>257</v>
      </c>
      <c r="S138" s="24" t="s">
        <v>257</v>
      </c>
      <c r="T138" s="26" t="s">
        <v>257</v>
      </c>
      <c r="U138" s="26" t="s">
        <v>257</v>
      </c>
      <c r="V138" s="26" t="s">
        <v>257</v>
      </c>
      <c r="W138" s="26" t="s">
        <v>257</v>
      </c>
      <c r="X138" s="18" t="s">
        <v>645</v>
      </c>
      <c r="Y138" s="18">
        <v>20</v>
      </c>
      <c r="Z138" s="18" t="s">
        <v>646</v>
      </c>
      <c r="AA138" s="56">
        <f t="shared" si="75"/>
        <v>526.31578947368416</v>
      </c>
      <c r="AB138" s="57" t="s">
        <v>257</v>
      </c>
      <c r="AC138" s="18" t="s">
        <v>595</v>
      </c>
      <c r="AD138" s="18" t="s">
        <v>595</v>
      </c>
      <c r="AE138" s="18" t="s">
        <v>595</v>
      </c>
      <c r="AF138" s="18" t="s">
        <v>595</v>
      </c>
      <c r="AG138" s="18" t="s">
        <v>595</v>
      </c>
      <c r="AH138" s="18" t="s">
        <v>595</v>
      </c>
      <c r="AI138" s="18">
        <v>10</v>
      </c>
      <c r="AJ138" s="18" t="s">
        <v>522</v>
      </c>
      <c r="AK138" s="18">
        <v>10</v>
      </c>
      <c r="AL138" s="18" t="s">
        <v>647</v>
      </c>
      <c r="AM138" s="18" t="s">
        <v>255</v>
      </c>
      <c r="AN138" s="18">
        <v>0</v>
      </c>
      <c r="AO138" s="18" t="s">
        <v>648</v>
      </c>
      <c r="AP138" s="18" t="s">
        <v>479</v>
      </c>
      <c r="AQ138" s="18">
        <v>15</v>
      </c>
      <c r="AR138" s="18" t="s">
        <v>649</v>
      </c>
      <c r="AS138" s="18" t="s">
        <v>257</v>
      </c>
      <c r="AT138" s="18">
        <v>0</v>
      </c>
      <c r="AU138" s="18" t="s">
        <v>257</v>
      </c>
      <c r="AV138" s="18">
        <f t="shared" si="71"/>
        <v>0</v>
      </c>
      <c r="AW138" s="18" t="s">
        <v>650</v>
      </c>
      <c r="AX138" s="18">
        <v>10</v>
      </c>
      <c r="AY138" s="18" t="s">
        <v>522</v>
      </c>
      <c r="AZ138" s="18" t="s">
        <v>257</v>
      </c>
      <c r="BA138" s="18" t="s">
        <v>257</v>
      </c>
      <c r="BB138" s="18" t="s">
        <v>651</v>
      </c>
      <c r="BC138" s="55" t="s">
        <v>256</v>
      </c>
      <c r="BD138" s="57">
        <f t="shared" si="72"/>
        <v>0</v>
      </c>
      <c r="BE138" s="55" t="s">
        <v>652</v>
      </c>
      <c r="BF138" s="18" t="s">
        <v>484</v>
      </c>
      <c r="BG138" s="18">
        <v>15</v>
      </c>
      <c r="BH138" s="18" t="s">
        <v>649</v>
      </c>
      <c r="BI138" s="18" t="s">
        <v>257</v>
      </c>
      <c r="BJ138" s="57">
        <f t="shared" si="73"/>
        <v>0</v>
      </c>
      <c r="BK138" s="18" t="s">
        <v>257</v>
      </c>
      <c r="BL138" s="57">
        <f t="shared" si="74"/>
        <v>0</v>
      </c>
      <c r="BM138" s="18" t="s">
        <v>650</v>
      </c>
      <c r="BN138" s="18">
        <v>10</v>
      </c>
      <c r="BO138" s="18" t="s">
        <v>522</v>
      </c>
      <c r="BP138" s="18" t="s">
        <v>257</v>
      </c>
      <c r="BQ138" s="18" t="s">
        <v>257</v>
      </c>
      <c r="BR138" s="18" t="s">
        <v>653</v>
      </c>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v>1</v>
      </c>
      <c r="DZ138" s="18"/>
      <c r="EA138" s="18"/>
      <c r="EB138" s="18"/>
      <c r="EC138" s="18"/>
      <c r="ED138" s="18"/>
      <c r="EE138" s="18"/>
      <c r="EF138" s="18"/>
      <c r="EG138" s="18"/>
      <c r="EH138" s="18" t="s">
        <v>654</v>
      </c>
      <c r="EI138" s="18" cm="1">
        <f t="array" ref="EI138">IF(SUMPRODUCT(--(DO138:DS138&lt;&gt;""))=0, 0,1)</f>
        <v>0</v>
      </c>
      <c r="EJ138" s="18" cm="1">
        <f t="array" ref="EJ138">IF(SUMPRODUCT(--(DT138:EG138&lt;&gt;""))=0, 0,1)</f>
        <v>1</v>
      </c>
      <c r="EK138" s="18" cm="1">
        <f t="array" ref="EK138">IF(SUMPRODUCT(--(EC138:EG138&lt;&gt;""))=0, 0,1)</f>
        <v>0</v>
      </c>
      <c r="EL138" s="18" cm="1">
        <f t="array" ref="EL138">IF(SUMPRODUCT(--(EE138:EG138&lt;&gt;""))=0, 0,1)</f>
        <v>0</v>
      </c>
      <c r="EM138" s="18">
        <f t="shared" si="66"/>
        <v>1</v>
      </c>
      <c r="EN138" s="18" t="str">
        <f t="shared" si="67"/>
        <v>NA</v>
      </c>
      <c r="EO138" s="18">
        <f t="shared" si="68"/>
        <v>1</v>
      </c>
      <c r="EP138" s="18" t="str">
        <f t="shared" si="69"/>
        <v>NA</v>
      </c>
      <c r="EQ138" s="18" t="str">
        <f t="shared" si="70"/>
        <v>NA</v>
      </c>
      <c r="ER138" s="58" t="s">
        <v>2080</v>
      </c>
      <c r="ES138" s="59">
        <v>43808</v>
      </c>
      <c r="ET138" s="18" t="s">
        <v>655</v>
      </c>
      <c r="EU138" s="18" t="s">
        <v>639</v>
      </c>
    </row>
    <row r="139" spans="1:151" ht="15.75" customHeight="1" x14ac:dyDescent="0.2">
      <c r="A139" s="5" t="s">
        <v>278</v>
      </c>
      <c r="B139" s="24" t="s">
        <v>638</v>
      </c>
      <c r="C139" s="26">
        <v>1</v>
      </c>
      <c r="D139" s="18" t="s">
        <v>660</v>
      </c>
      <c r="E139" s="18" t="s">
        <v>661</v>
      </c>
      <c r="F139" s="18" t="s">
        <v>2297</v>
      </c>
      <c r="G139" s="18" t="s">
        <v>641</v>
      </c>
      <c r="H139" s="18" t="s">
        <v>642</v>
      </c>
      <c r="I139" s="18" t="s">
        <v>363</v>
      </c>
      <c r="J139" s="18" t="s">
        <v>363</v>
      </c>
      <c r="K139" s="18" t="s">
        <v>363</v>
      </c>
      <c r="L139" s="18" t="s">
        <v>469</v>
      </c>
      <c r="M139" s="18" t="s">
        <v>253</v>
      </c>
      <c r="N139" s="56">
        <v>43</v>
      </c>
      <c r="O139" s="18" t="s">
        <v>640</v>
      </c>
      <c r="P139" s="18" t="s">
        <v>466</v>
      </c>
      <c r="Q139" s="18" t="s">
        <v>254</v>
      </c>
      <c r="R139" s="24" t="s">
        <v>257</v>
      </c>
      <c r="S139" s="24" t="s">
        <v>257</v>
      </c>
      <c r="T139" s="26" t="s">
        <v>257</v>
      </c>
      <c r="U139" s="26" t="s">
        <v>257</v>
      </c>
      <c r="V139" s="26" t="s">
        <v>257</v>
      </c>
      <c r="W139" s="26" t="s">
        <v>257</v>
      </c>
      <c r="X139" s="18" t="s">
        <v>645</v>
      </c>
      <c r="Y139" s="18">
        <v>30</v>
      </c>
      <c r="Z139" s="18" t="s">
        <v>646</v>
      </c>
      <c r="AA139" s="56">
        <f t="shared" si="75"/>
        <v>789.47368421052636</v>
      </c>
      <c r="AB139" s="57" t="s">
        <v>257</v>
      </c>
      <c r="AC139" s="18" t="s">
        <v>595</v>
      </c>
      <c r="AD139" s="18" t="s">
        <v>595</v>
      </c>
      <c r="AE139" s="18" t="s">
        <v>595</v>
      </c>
      <c r="AF139" s="18" t="s">
        <v>595</v>
      </c>
      <c r="AG139" s="18" t="s">
        <v>595</v>
      </c>
      <c r="AH139" s="18" t="s">
        <v>595</v>
      </c>
      <c r="AI139" s="18">
        <v>10</v>
      </c>
      <c r="AJ139" s="18" t="s">
        <v>522</v>
      </c>
      <c r="AK139" s="18">
        <v>10</v>
      </c>
      <c r="AL139" s="18" t="s">
        <v>647</v>
      </c>
      <c r="AM139" s="18" t="s">
        <v>255</v>
      </c>
      <c r="AN139" s="18">
        <v>0</v>
      </c>
      <c r="AO139" s="18" t="s">
        <v>648</v>
      </c>
      <c r="AP139" s="18" t="s">
        <v>479</v>
      </c>
      <c r="AQ139" s="18">
        <v>15</v>
      </c>
      <c r="AR139" s="18" t="s">
        <v>649</v>
      </c>
      <c r="AS139" s="18" t="s">
        <v>257</v>
      </c>
      <c r="AT139" s="18">
        <v>0</v>
      </c>
      <c r="AU139" s="18" t="s">
        <v>257</v>
      </c>
      <c r="AV139" s="18">
        <f t="shared" si="71"/>
        <v>0</v>
      </c>
      <c r="AW139" s="18" t="s">
        <v>650</v>
      </c>
      <c r="AX139" s="18">
        <v>10</v>
      </c>
      <c r="AY139" s="18" t="s">
        <v>522</v>
      </c>
      <c r="AZ139" s="18" t="s">
        <v>257</v>
      </c>
      <c r="BA139" s="18" t="s">
        <v>257</v>
      </c>
      <c r="BB139" s="18" t="s">
        <v>651</v>
      </c>
      <c r="BC139" s="55" t="s">
        <v>256</v>
      </c>
      <c r="BD139" s="57">
        <f t="shared" si="72"/>
        <v>0</v>
      </c>
      <c r="BE139" s="55" t="s">
        <v>652</v>
      </c>
      <c r="BF139" s="18" t="s">
        <v>484</v>
      </c>
      <c r="BG139" s="18">
        <v>15</v>
      </c>
      <c r="BH139" s="18" t="s">
        <v>649</v>
      </c>
      <c r="BI139" s="18" t="s">
        <v>257</v>
      </c>
      <c r="BJ139" s="57">
        <f t="shared" si="73"/>
        <v>0</v>
      </c>
      <c r="BK139" s="18" t="s">
        <v>257</v>
      </c>
      <c r="BL139" s="57">
        <f t="shared" si="74"/>
        <v>0</v>
      </c>
      <c r="BM139" s="18" t="s">
        <v>650</v>
      </c>
      <c r="BN139" s="18">
        <v>10</v>
      </c>
      <c r="BO139" s="18" t="s">
        <v>522</v>
      </c>
      <c r="BP139" s="18" t="s">
        <v>257</v>
      </c>
      <c r="BQ139" s="18" t="s">
        <v>257</v>
      </c>
      <c r="BR139" s="18" t="s">
        <v>653</v>
      </c>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v>1</v>
      </c>
      <c r="DZ139" s="18"/>
      <c r="EA139" s="18"/>
      <c r="EB139" s="18"/>
      <c r="EC139" s="18"/>
      <c r="ED139" s="18"/>
      <c r="EE139" s="18"/>
      <c r="EF139" s="18"/>
      <c r="EG139" s="18"/>
      <c r="EH139" s="18" t="s">
        <v>654</v>
      </c>
      <c r="EI139" s="18" cm="1">
        <f t="array" ref="EI139">IF(SUMPRODUCT(--(DO139:DS139&lt;&gt;""))=0, 0,1)</f>
        <v>0</v>
      </c>
      <c r="EJ139" s="18" cm="1">
        <f t="array" ref="EJ139">IF(SUMPRODUCT(--(DT139:EG139&lt;&gt;""))=0, 0,1)</f>
        <v>1</v>
      </c>
      <c r="EK139" s="18" cm="1">
        <f t="array" ref="EK139">IF(SUMPRODUCT(--(EC139:EG139&lt;&gt;""))=0, 0,1)</f>
        <v>0</v>
      </c>
      <c r="EL139" s="18" cm="1">
        <f t="array" ref="EL139">IF(SUMPRODUCT(--(EE139:EG139&lt;&gt;""))=0, 0,1)</f>
        <v>0</v>
      </c>
      <c r="EM139" s="18">
        <f t="shared" si="66"/>
        <v>1</v>
      </c>
      <c r="EN139" s="18" t="str">
        <f t="shared" si="67"/>
        <v>NA</v>
      </c>
      <c r="EO139" s="18">
        <f t="shared" si="68"/>
        <v>1</v>
      </c>
      <c r="EP139" s="18" t="str">
        <f t="shared" si="69"/>
        <v>NA</v>
      </c>
      <c r="EQ139" s="18" t="str">
        <f t="shared" si="70"/>
        <v>NA</v>
      </c>
      <c r="ER139" s="58" t="s">
        <v>2080</v>
      </c>
      <c r="ES139" s="59">
        <v>43808</v>
      </c>
      <c r="ET139" s="18" t="s">
        <v>655</v>
      </c>
      <c r="EU139" s="18" t="s">
        <v>639</v>
      </c>
    </row>
    <row r="140" spans="1:151" ht="15.75" customHeight="1" x14ac:dyDescent="0.2">
      <c r="A140" s="5" t="s">
        <v>278</v>
      </c>
      <c r="B140" s="24" t="s">
        <v>638</v>
      </c>
      <c r="C140" s="26">
        <v>1</v>
      </c>
      <c r="D140" s="18" t="s">
        <v>660</v>
      </c>
      <c r="E140" s="18" t="s">
        <v>662</v>
      </c>
      <c r="F140" s="18" t="s">
        <v>2297</v>
      </c>
      <c r="G140" s="18" t="s">
        <v>641</v>
      </c>
      <c r="H140" s="18" t="s">
        <v>642</v>
      </c>
      <c r="I140" s="18" t="s">
        <v>363</v>
      </c>
      <c r="J140" s="18" t="s">
        <v>363</v>
      </c>
      <c r="K140" s="18" t="s">
        <v>363</v>
      </c>
      <c r="L140" s="18" t="s">
        <v>469</v>
      </c>
      <c r="M140" s="18" t="s">
        <v>253</v>
      </c>
      <c r="N140" s="56">
        <v>43</v>
      </c>
      <c r="O140" s="18" t="s">
        <v>640</v>
      </c>
      <c r="P140" s="18" t="s">
        <v>466</v>
      </c>
      <c r="Q140" s="18" t="s">
        <v>254</v>
      </c>
      <c r="R140" s="24" t="s">
        <v>257</v>
      </c>
      <c r="S140" s="24" t="s">
        <v>257</v>
      </c>
      <c r="T140" s="26" t="s">
        <v>257</v>
      </c>
      <c r="U140" s="26" t="s">
        <v>257</v>
      </c>
      <c r="V140" s="26" t="s">
        <v>257</v>
      </c>
      <c r="W140" s="26" t="s">
        <v>257</v>
      </c>
      <c r="X140" s="18" t="s">
        <v>645</v>
      </c>
      <c r="Y140" s="18">
        <v>40</v>
      </c>
      <c r="Z140" s="18" t="s">
        <v>646</v>
      </c>
      <c r="AA140" s="56">
        <f t="shared" si="75"/>
        <v>1052.6315789473683</v>
      </c>
      <c r="AB140" s="57" t="s">
        <v>257</v>
      </c>
      <c r="AC140" s="18" t="s">
        <v>595</v>
      </c>
      <c r="AD140" s="18" t="s">
        <v>595</v>
      </c>
      <c r="AE140" s="18" t="s">
        <v>595</v>
      </c>
      <c r="AF140" s="18" t="s">
        <v>595</v>
      </c>
      <c r="AG140" s="18" t="s">
        <v>595</v>
      </c>
      <c r="AH140" s="18" t="s">
        <v>595</v>
      </c>
      <c r="AI140" s="18">
        <v>10</v>
      </c>
      <c r="AJ140" s="18" t="s">
        <v>522</v>
      </c>
      <c r="AK140" s="18">
        <v>10</v>
      </c>
      <c r="AL140" s="18" t="s">
        <v>647</v>
      </c>
      <c r="AM140" s="18" t="s">
        <v>255</v>
      </c>
      <c r="AN140" s="18">
        <v>0</v>
      </c>
      <c r="AO140" s="18" t="s">
        <v>648</v>
      </c>
      <c r="AP140" s="18" t="s">
        <v>479</v>
      </c>
      <c r="AQ140" s="18">
        <v>15</v>
      </c>
      <c r="AR140" s="18" t="s">
        <v>649</v>
      </c>
      <c r="AS140" s="18" t="s">
        <v>257</v>
      </c>
      <c r="AT140" s="18">
        <v>0</v>
      </c>
      <c r="AU140" s="18" t="s">
        <v>257</v>
      </c>
      <c r="AV140" s="18">
        <f t="shared" si="71"/>
        <v>0</v>
      </c>
      <c r="AW140" s="18" t="s">
        <v>650</v>
      </c>
      <c r="AX140" s="18">
        <v>10</v>
      </c>
      <c r="AY140" s="18" t="s">
        <v>522</v>
      </c>
      <c r="AZ140" s="18" t="s">
        <v>257</v>
      </c>
      <c r="BA140" s="18" t="s">
        <v>257</v>
      </c>
      <c r="BB140" s="18" t="s">
        <v>651</v>
      </c>
      <c r="BC140" s="55" t="s">
        <v>256</v>
      </c>
      <c r="BD140" s="57">
        <f t="shared" si="72"/>
        <v>0</v>
      </c>
      <c r="BE140" s="55" t="s">
        <v>652</v>
      </c>
      <c r="BF140" s="18" t="s">
        <v>484</v>
      </c>
      <c r="BG140" s="18">
        <v>15</v>
      </c>
      <c r="BH140" s="18" t="s">
        <v>649</v>
      </c>
      <c r="BI140" s="18" t="s">
        <v>257</v>
      </c>
      <c r="BJ140" s="57">
        <f t="shared" si="73"/>
        <v>0</v>
      </c>
      <c r="BK140" s="18" t="s">
        <v>257</v>
      </c>
      <c r="BL140" s="57">
        <f t="shared" si="74"/>
        <v>0</v>
      </c>
      <c r="BM140" s="18" t="s">
        <v>650</v>
      </c>
      <c r="BN140" s="18">
        <v>10</v>
      </c>
      <c r="BO140" s="18" t="s">
        <v>522</v>
      </c>
      <c r="BP140" s="18" t="s">
        <v>257</v>
      </c>
      <c r="BQ140" s="18" t="s">
        <v>257</v>
      </c>
      <c r="BR140" s="18" t="s">
        <v>653</v>
      </c>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v>1</v>
      </c>
      <c r="DZ140" s="18"/>
      <c r="EA140" s="18"/>
      <c r="EB140" s="18"/>
      <c r="EC140" s="18"/>
      <c r="ED140" s="18"/>
      <c r="EE140" s="18"/>
      <c r="EF140" s="18"/>
      <c r="EG140" s="18"/>
      <c r="EH140" s="18" t="s">
        <v>654</v>
      </c>
      <c r="EI140" s="18" cm="1">
        <f t="array" ref="EI140">IF(SUMPRODUCT(--(DO140:DS140&lt;&gt;""))=0, 0,1)</f>
        <v>0</v>
      </c>
      <c r="EJ140" s="18" cm="1">
        <f t="array" ref="EJ140">IF(SUMPRODUCT(--(DT140:EG140&lt;&gt;""))=0, 0,1)</f>
        <v>1</v>
      </c>
      <c r="EK140" s="18" cm="1">
        <f t="array" ref="EK140">IF(SUMPRODUCT(--(EC140:EG140&lt;&gt;""))=0, 0,1)</f>
        <v>0</v>
      </c>
      <c r="EL140" s="18" cm="1">
        <f t="array" ref="EL140">IF(SUMPRODUCT(--(EE140:EG140&lt;&gt;""))=0, 0,1)</f>
        <v>0</v>
      </c>
      <c r="EM140" s="18">
        <f t="shared" si="66"/>
        <v>1</v>
      </c>
      <c r="EN140" s="18" t="str">
        <f t="shared" si="67"/>
        <v>NA</v>
      </c>
      <c r="EO140" s="18">
        <f t="shared" si="68"/>
        <v>1</v>
      </c>
      <c r="EP140" s="18" t="str">
        <f t="shared" si="69"/>
        <v>NA</v>
      </c>
      <c r="EQ140" s="18" t="str">
        <f t="shared" si="70"/>
        <v>NA</v>
      </c>
      <c r="ER140" s="58" t="s">
        <v>2080</v>
      </c>
      <c r="ES140" s="59">
        <v>43808</v>
      </c>
      <c r="ET140" s="18" t="s">
        <v>655</v>
      </c>
      <c r="EU140" s="18" t="s">
        <v>639</v>
      </c>
    </row>
    <row r="141" spans="1:151" ht="15.75" customHeight="1" x14ac:dyDescent="0.2">
      <c r="A141" s="5" t="s">
        <v>281</v>
      </c>
      <c r="B141" s="24" t="s">
        <v>663</v>
      </c>
      <c r="C141" s="26">
        <v>1</v>
      </c>
      <c r="D141" s="18" t="s">
        <v>636</v>
      </c>
      <c r="E141" s="18" t="s">
        <v>668</v>
      </c>
      <c r="F141" s="18" t="s">
        <v>553</v>
      </c>
      <c r="G141" s="18" t="s">
        <v>665</v>
      </c>
      <c r="H141" s="18" t="s">
        <v>666</v>
      </c>
      <c r="I141" s="18" t="s">
        <v>667</v>
      </c>
      <c r="J141" s="18" t="s">
        <v>363</v>
      </c>
      <c r="K141" s="18" t="s">
        <v>363</v>
      </c>
      <c r="L141" s="18" t="s">
        <v>363</v>
      </c>
      <c r="M141" s="18" t="s">
        <v>253</v>
      </c>
      <c r="N141" s="56">
        <v>43</v>
      </c>
      <c r="O141" s="18" t="s">
        <v>640</v>
      </c>
      <c r="P141" s="18" t="s">
        <v>466</v>
      </c>
      <c r="Q141" s="18" t="s">
        <v>254</v>
      </c>
      <c r="R141" s="24" t="s">
        <v>257</v>
      </c>
      <c r="S141" s="24" t="s">
        <v>257</v>
      </c>
      <c r="T141" s="26" t="s">
        <v>257</v>
      </c>
      <c r="U141" s="26" t="s">
        <v>257</v>
      </c>
      <c r="V141" s="26" t="s">
        <v>257</v>
      </c>
      <c r="W141" s="26" t="s">
        <v>257</v>
      </c>
      <c r="X141" s="18" t="s">
        <v>669</v>
      </c>
      <c r="Y141" s="18">
        <v>40</v>
      </c>
      <c r="Z141" s="18" t="s">
        <v>599</v>
      </c>
      <c r="AA141" s="56">
        <v>40</v>
      </c>
      <c r="AB141" s="57" t="s">
        <v>257</v>
      </c>
      <c r="AC141" s="18" t="s">
        <v>595</v>
      </c>
      <c r="AD141" s="18" t="s">
        <v>595</v>
      </c>
      <c r="AE141" s="18" t="s">
        <v>595</v>
      </c>
      <c r="AF141" s="18" t="s">
        <v>595</v>
      </c>
      <c r="AG141" s="18" t="s">
        <v>595</v>
      </c>
      <c r="AH141" s="18" t="s">
        <v>595</v>
      </c>
      <c r="AI141" s="18">
        <v>1</v>
      </c>
      <c r="AJ141" s="18" t="s">
        <v>596</v>
      </c>
      <c r="AK141" s="18">
        <v>1</v>
      </c>
      <c r="AL141" s="18" t="s">
        <v>670</v>
      </c>
      <c r="AM141" s="18" t="s">
        <v>282</v>
      </c>
      <c r="AN141" s="57">
        <v>0</v>
      </c>
      <c r="AO141" s="57" t="s">
        <v>671</v>
      </c>
      <c r="AP141" s="57" t="s">
        <v>479</v>
      </c>
      <c r="AQ141" s="56">
        <v>8</v>
      </c>
      <c r="AR141" s="57" t="s">
        <v>672</v>
      </c>
      <c r="AS141" s="57" t="s">
        <v>257</v>
      </c>
      <c r="AT141" s="57">
        <v>0</v>
      </c>
      <c r="AU141" s="57" t="s">
        <v>257</v>
      </c>
      <c r="AV141" s="57">
        <f t="shared" si="71"/>
        <v>0</v>
      </c>
      <c r="AW141" s="18" t="s">
        <v>650</v>
      </c>
      <c r="AX141" s="18">
        <v>1</v>
      </c>
      <c r="AY141" s="18" t="s">
        <v>596</v>
      </c>
      <c r="AZ141" s="18" t="s">
        <v>257</v>
      </c>
      <c r="BA141" s="18" t="s">
        <v>257</v>
      </c>
      <c r="BB141" s="18" t="s">
        <v>651</v>
      </c>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8"/>
      <c r="DB141" s="18"/>
      <c r="DC141" s="18"/>
      <c r="DD141" s="18"/>
      <c r="DE141" s="18"/>
      <c r="DF141" s="18"/>
      <c r="DG141" s="18"/>
      <c r="DH141" s="18"/>
      <c r="DI141" s="18"/>
      <c r="DJ141" s="18"/>
      <c r="DK141" s="18"/>
      <c r="DL141" s="18"/>
      <c r="DM141" s="18"/>
      <c r="DN141" s="18"/>
      <c r="DO141" s="18"/>
      <c r="DP141" s="18"/>
      <c r="DQ141" s="18"/>
      <c r="DR141" s="18"/>
      <c r="DS141" s="18"/>
      <c r="DT141" s="18"/>
      <c r="DU141" s="18"/>
      <c r="DV141" s="18"/>
      <c r="DW141" s="18"/>
      <c r="DX141" s="18"/>
      <c r="DY141" s="18"/>
      <c r="DZ141" s="18">
        <v>0</v>
      </c>
      <c r="EA141" s="18"/>
      <c r="EB141" s="18"/>
      <c r="EC141" s="18"/>
      <c r="ED141" s="18"/>
      <c r="EE141" s="18">
        <v>0</v>
      </c>
      <c r="EF141" s="18">
        <v>0</v>
      </c>
      <c r="EG141" s="18">
        <v>0</v>
      </c>
      <c r="EH141" s="18" t="s">
        <v>673</v>
      </c>
      <c r="EI141" s="18" cm="1">
        <f t="array" ref="EI141">IF(SUMPRODUCT(--(DO141:DS141&lt;&gt;""))=0, 0,1)</f>
        <v>0</v>
      </c>
      <c r="EJ141" s="18" cm="1">
        <f t="array" ref="EJ141">IF(SUMPRODUCT(--(DT141:EG141&lt;&gt;""))=0, 0,1)</f>
        <v>1</v>
      </c>
      <c r="EK141" s="18" cm="1">
        <f t="array" ref="EK141">IF(SUMPRODUCT(--(EC141:EG141&lt;&gt;""))=0, 0,1)</f>
        <v>1</v>
      </c>
      <c r="EL141" s="18" cm="1">
        <f t="array" ref="EL141">IF(SUMPRODUCT(--(EE141:EG141&lt;&gt;""))=0, 0,1)</f>
        <v>1</v>
      </c>
      <c r="EM141" s="18">
        <f t="shared" si="66"/>
        <v>0</v>
      </c>
      <c r="EN141" s="18" t="str">
        <f t="shared" si="67"/>
        <v>NA</v>
      </c>
      <c r="EO141" s="18">
        <f t="shared" si="68"/>
        <v>0</v>
      </c>
      <c r="EP141" s="18">
        <f t="shared" si="69"/>
        <v>0</v>
      </c>
      <c r="EQ141" s="18">
        <f t="shared" si="70"/>
        <v>0</v>
      </c>
      <c r="ER141" s="58" t="s">
        <v>2080</v>
      </c>
      <c r="ES141" s="59">
        <v>43808</v>
      </c>
      <c r="ET141" s="18" t="s">
        <v>674</v>
      </c>
      <c r="EU141" s="18" t="s">
        <v>664</v>
      </c>
    </row>
    <row r="142" spans="1:151" ht="15.75" customHeight="1" x14ac:dyDescent="0.2">
      <c r="A142" s="5" t="s">
        <v>281</v>
      </c>
      <c r="B142" s="24" t="s">
        <v>663</v>
      </c>
      <c r="C142" s="26">
        <v>1</v>
      </c>
      <c r="D142" s="18" t="s">
        <v>636</v>
      </c>
      <c r="E142" s="18" t="s">
        <v>675</v>
      </c>
      <c r="F142" s="18" t="s">
        <v>553</v>
      </c>
      <c r="G142" s="18" t="s">
        <v>665</v>
      </c>
      <c r="H142" s="18" t="s">
        <v>666</v>
      </c>
      <c r="I142" s="18" t="s">
        <v>667</v>
      </c>
      <c r="J142" s="18" t="s">
        <v>363</v>
      </c>
      <c r="K142" s="18" t="s">
        <v>363</v>
      </c>
      <c r="L142" s="18" t="s">
        <v>363</v>
      </c>
      <c r="M142" s="18" t="s">
        <v>253</v>
      </c>
      <c r="N142" s="56">
        <v>43</v>
      </c>
      <c r="O142" s="18" t="s">
        <v>640</v>
      </c>
      <c r="P142" s="18" t="s">
        <v>466</v>
      </c>
      <c r="Q142" s="18" t="s">
        <v>254</v>
      </c>
      <c r="R142" s="24" t="s">
        <v>257</v>
      </c>
      <c r="S142" s="24" t="s">
        <v>257</v>
      </c>
      <c r="T142" s="26" t="s">
        <v>257</v>
      </c>
      <c r="U142" s="26" t="s">
        <v>257</v>
      </c>
      <c r="V142" s="26" t="s">
        <v>257</v>
      </c>
      <c r="W142" s="26" t="s">
        <v>257</v>
      </c>
      <c r="X142" s="18" t="s">
        <v>669</v>
      </c>
      <c r="Y142" s="18">
        <v>40</v>
      </c>
      <c r="Z142" s="18" t="s">
        <v>599</v>
      </c>
      <c r="AA142" s="56">
        <v>40</v>
      </c>
      <c r="AB142" s="57" t="s">
        <v>257</v>
      </c>
      <c r="AC142" s="18" t="s">
        <v>595</v>
      </c>
      <c r="AD142" s="18" t="s">
        <v>595</v>
      </c>
      <c r="AE142" s="18" t="s">
        <v>595</v>
      </c>
      <c r="AF142" s="18" t="s">
        <v>595</v>
      </c>
      <c r="AG142" s="18" t="s">
        <v>595</v>
      </c>
      <c r="AH142" s="18" t="s">
        <v>595</v>
      </c>
      <c r="AI142" s="18">
        <v>2</v>
      </c>
      <c r="AJ142" s="18" t="s">
        <v>596</v>
      </c>
      <c r="AK142" s="18">
        <v>2</v>
      </c>
      <c r="AL142" s="18" t="s">
        <v>670</v>
      </c>
      <c r="AM142" s="18" t="s">
        <v>282</v>
      </c>
      <c r="AN142" s="57">
        <v>12.2</v>
      </c>
      <c r="AO142" s="57" t="s">
        <v>671</v>
      </c>
      <c r="AP142" s="57" t="s">
        <v>479</v>
      </c>
      <c r="AQ142" s="56">
        <v>8</v>
      </c>
      <c r="AR142" s="57" t="s">
        <v>672</v>
      </c>
      <c r="AS142" s="57" t="s">
        <v>257</v>
      </c>
      <c r="AT142" s="57">
        <v>14.1</v>
      </c>
      <c r="AU142" s="57" t="s">
        <v>257</v>
      </c>
      <c r="AV142" s="57">
        <f t="shared" si="71"/>
        <v>1.9000000000000004</v>
      </c>
      <c r="AW142" s="18" t="s">
        <v>650</v>
      </c>
      <c r="AX142" s="18">
        <v>2</v>
      </c>
      <c r="AY142" s="18" t="s">
        <v>596</v>
      </c>
      <c r="AZ142" s="18" t="s">
        <v>257</v>
      </c>
      <c r="BA142" s="18" t="s">
        <v>257</v>
      </c>
      <c r="BB142" s="18" t="s">
        <v>651</v>
      </c>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v>1</v>
      </c>
      <c r="EA142" s="18"/>
      <c r="EB142" s="18"/>
      <c r="EC142" s="18"/>
      <c r="ED142" s="18"/>
      <c r="EE142" s="18">
        <v>1</v>
      </c>
      <c r="EF142" s="18">
        <v>0</v>
      </c>
      <c r="EG142" s="18">
        <v>0</v>
      </c>
      <c r="EH142" s="18" t="s">
        <v>673</v>
      </c>
      <c r="EI142" s="18" cm="1">
        <f t="array" ref="EI142">IF(SUMPRODUCT(--(DO142:DS142&lt;&gt;""))=0, 0,1)</f>
        <v>0</v>
      </c>
      <c r="EJ142" s="18" cm="1">
        <f t="array" ref="EJ142">IF(SUMPRODUCT(--(DT142:EG142&lt;&gt;""))=0, 0,1)</f>
        <v>1</v>
      </c>
      <c r="EK142" s="18" cm="1">
        <f t="array" ref="EK142">IF(SUMPRODUCT(--(EC142:EG142&lt;&gt;""))=0, 0,1)</f>
        <v>1</v>
      </c>
      <c r="EL142" s="18" cm="1">
        <f t="array" ref="EL142">IF(SUMPRODUCT(--(EE142:EG142&lt;&gt;""))=0, 0,1)</f>
        <v>1</v>
      </c>
      <c r="EM142" s="18">
        <f t="shared" si="66"/>
        <v>1</v>
      </c>
      <c r="EN142" s="18" t="str">
        <f t="shared" si="67"/>
        <v>NA</v>
      </c>
      <c r="EO142" s="18">
        <f t="shared" si="68"/>
        <v>1</v>
      </c>
      <c r="EP142" s="18">
        <f t="shared" si="69"/>
        <v>1</v>
      </c>
      <c r="EQ142" s="18">
        <f t="shared" si="70"/>
        <v>1</v>
      </c>
      <c r="ER142" s="58" t="s">
        <v>2080</v>
      </c>
      <c r="ES142" s="59">
        <v>43808</v>
      </c>
      <c r="ET142" s="18" t="s">
        <v>674</v>
      </c>
      <c r="EU142" s="18" t="s">
        <v>664</v>
      </c>
    </row>
    <row r="143" spans="1:151" ht="15.75" customHeight="1" x14ac:dyDescent="0.2">
      <c r="A143" s="5" t="s">
        <v>281</v>
      </c>
      <c r="B143" s="24" t="s">
        <v>663</v>
      </c>
      <c r="C143" s="26">
        <v>1</v>
      </c>
      <c r="D143" s="18" t="s">
        <v>636</v>
      </c>
      <c r="E143" s="18" t="s">
        <v>676</v>
      </c>
      <c r="F143" s="18" t="s">
        <v>553</v>
      </c>
      <c r="G143" s="18" t="s">
        <v>665</v>
      </c>
      <c r="H143" s="18" t="s">
        <v>666</v>
      </c>
      <c r="I143" s="18" t="s">
        <v>667</v>
      </c>
      <c r="J143" s="18" t="s">
        <v>363</v>
      </c>
      <c r="K143" s="18" t="s">
        <v>363</v>
      </c>
      <c r="L143" s="18" t="s">
        <v>363</v>
      </c>
      <c r="M143" s="18" t="s">
        <v>253</v>
      </c>
      <c r="N143" s="56">
        <v>43</v>
      </c>
      <c r="O143" s="18" t="s">
        <v>640</v>
      </c>
      <c r="P143" s="18" t="s">
        <v>466</v>
      </c>
      <c r="Q143" s="18" t="s">
        <v>254</v>
      </c>
      <c r="R143" s="24" t="s">
        <v>257</v>
      </c>
      <c r="S143" s="24" t="s">
        <v>257</v>
      </c>
      <c r="T143" s="26" t="s">
        <v>257</v>
      </c>
      <c r="U143" s="26" t="s">
        <v>257</v>
      </c>
      <c r="V143" s="26" t="s">
        <v>257</v>
      </c>
      <c r="W143" s="26" t="s">
        <v>257</v>
      </c>
      <c r="X143" s="18" t="s">
        <v>669</v>
      </c>
      <c r="Y143" s="18">
        <v>40</v>
      </c>
      <c r="Z143" s="18" t="s">
        <v>599</v>
      </c>
      <c r="AA143" s="56">
        <v>40</v>
      </c>
      <c r="AB143" s="57" t="s">
        <v>257</v>
      </c>
      <c r="AC143" s="18" t="s">
        <v>595</v>
      </c>
      <c r="AD143" s="18" t="s">
        <v>595</v>
      </c>
      <c r="AE143" s="18" t="s">
        <v>595</v>
      </c>
      <c r="AF143" s="18" t="s">
        <v>595</v>
      </c>
      <c r="AG143" s="18" t="s">
        <v>595</v>
      </c>
      <c r="AH143" s="18" t="s">
        <v>595</v>
      </c>
      <c r="AI143" s="18">
        <v>3</v>
      </c>
      <c r="AJ143" s="18" t="s">
        <v>596</v>
      </c>
      <c r="AK143" s="18">
        <v>3</v>
      </c>
      <c r="AL143" s="18" t="s">
        <v>670</v>
      </c>
      <c r="AM143" s="18" t="s">
        <v>282</v>
      </c>
      <c r="AN143" s="57">
        <v>26</v>
      </c>
      <c r="AO143" s="57" t="s">
        <v>671</v>
      </c>
      <c r="AP143" s="57" t="s">
        <v>479</v>
      </c>
      <c r="AQ143" s="56">
        <v>8</v>
      </c>
      <c r="AR143" s="57" t="s">
        <v>672</v>
      </c>
      <c r="AS143" s="57" t="s">
        <v>257</v>
      </c>
      <c r="AT143" s="57">
        <v>31.2</v>
      </c>
      <c r="AU143" s="57" t="s">
        <v>257</v>
      </c>
      <c r="AV143" s="57">
        <f t="shared" si="71"/>
        <v>5.1999999999999993</v>
      </c>
      <c r="AW143" s="18" t="s">
        <v>650</v>
      </c>
      <c r="AX143" s="18">
        <v>3</v>
      </c>
      <c r="AY143" s="18" t="s">
        <v>596</v>
      </c>
      <c r="AZ143" s="18" t="s">
        <v>257</v>
      </c>
      <c r="BA143" s="18" t="s">
        <v>257</v>
      </c>
      <c r="BB143" s="18" t="s">
        <v>651</v>
      </c>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v>1</v>
      </c>
      <c r="EA143" s="18"/>
      <c r="EB143" s="18"/>
      <c r="EC143" s="18"/>
      <c r="ED143" s="18"/>
      <c r="EE143" s="18">
        <v>1</v>
      </c>
      <c r="EF143" s="18">
        <v>0</v>
      </c>
      <c r="EG143" s="18">
        <v>0</v>
      </c>
      <c r="EH143" s="18" t="s">
        <v>673</v>
      </c>
      <c r="EI143" s="18" cm="1">
        <f t="array" ref="EI143">IF(SUMPRODUCT(--(DO143:DS143&lt;&gt;""))=0, 0,1)</f>
        <v>0</v>
      </c>
      <c r="EJ143" s="18" cm="1">
        <f t="array" ref="EJ143">IF(SUMPRODUCT(--(DT143:EG143&lt;&gt;""))=0, 0,1)</f>
        <v>1</v>
      </c>
      <c r="EK143" s="18" cm="1">
        <f t="array" ref="EK143">IF(SUMPRODUCT(--(EC143:EG143&lt;&gt;""))=0, 0,1)</f>
        <v>1</v>
      </c>
      <c r="EL143" s="18" cm="1">
        <f t="array" ref="EL143">IF(SUMPRODUCT(--(EE143:EG143&lt;&gt;""))=0, 0,1)</f>
        <v>1</v>
      </c>
      <c r="EM143" s="18">
        <f t="shared" si="66"/>
        <v>1</v>
      </c>
      <c r="EN143" s="18" t="str">
        <f t="shared" si="67"/>
        <v>NA</v>
      </c>
      <c r="EO143" s="18">
        <f t="shared" si="68"/>
        <v>1</v>
      </c>
      <c r="EP143" s="18">
        <f t="shared" si="69"/>
        <v>1</v>
      </c>
      <c r="EQ143" s="18">
        <f t="shared" si="70"/>
        <v>1</v>
      </c>
      <c r="ER143" s="58" t="s">
        <v>2080</v>
      </c>
      <c r="ES143" s="59">
        <v>43808</v>
      </c>
      <c r="ET143" s="18" t="s">
        <v>674</v>
      </c>
      <c r="EU143" s="18" t="s">
        <v>664</v>
      </c>
    </row>
    <row r="144" spans="1:151" ht="15.75" customHeight="1" x14ac:dyDescent="0.2">
      <c r="A144" s="5" t="s">
        <v>281</v>
      </c>
      <c r="B144" s="24" t="s">
        <v>663</v>
      </c>
      <c r="C144" s="26">
        <v>1</v>
      </c>
      <c r="D144" s="18" t="s">
        <v>636</v>
      </c>
      <c r="E144" s="18" t="s">
        <v>677</v>
      </c>
      <c r="F144" s="18" t="s">
        <v>553</v>
      </c>
      <c r="G144" s="18" t="s">
        <v>665</v>
      </c>
      <c r="H144" s="18" t="s">
        <v>666</v>
      </c>
      <c r="I144" s="18" t="s">
        <v>667</v>
      </c>
      <c r="J144" s="18" t="s">
        <v>363</v>
      </c>
      <c r="K144" s="18" t="s">
        <v>363</v>
      </c>
      <c r="L144" s="18" t="s">
        <v>363</v>
      </c>
      <c r="M144" s="18" t="s">
        <v>253</v>
      </c>
      <c r="N144" s="56">
        <v>43</v>
      </c>
      <c r="O144" s="18" t="s">
        <v>640</v>
      </c>
      <c r="P144" s="18" t="s">
        <v>466</v>
      </c>
      <c r="Q144" s="18" t="s">
        <v>254</v>
      </c>
      <c r="R144" s="24" t="s">
        <v>257</v>
      </c>
      <c r="S144" s="24" t="s">
        <v>257</v>
      </c>
      <c r="T144" s="26" t="s">
        <v>257</v>
      </c>
      <c r="U144" s="26" t="s">
        <v>257</v>
      </c>
      <c r="V144" s="26" t="s">
        <v>257</v>
      </c>
      <c r="W144" s="26" t="s">
        <v>257</v>
      </c>
      <c r="X144" s="18" t="s">
        <v>669</v>
      </c>
      <c r="Y144" s="18">
        <v>40</v>
      </c>
      <c r="Z144" s="18" t="s">
        <v>599</v>
      </c>
      <c r="AA144" s="56">
        <v>40</v>
      </c>
      <c r="AB144" s="57" t="s">
        <v>257</v>
      </c>
      <c r="AC144" s="18" t="s">
        <v>595</v>
      </c>
      <c r="AD144" s="18" t="s">
        <v>595</v>
      </c>
      <c r="AE144" s="18" t="s">
        <v>595</v>
      </c>
      <c r="AF144" s="18" t="s">
        <v>595</v>
      </c>
      <c r="AG144" s="18" t="s">
        <v>595</v>
      </c>
      <c r="AH144" s="18" t="s">
        <v>595</v>
      </c>
      <c r="AI144" s="18">
        <v>4</v>
      </c>
      <c r="AJ144" s="18" t="s">
        <v>596</v>
      </c>
      <c r="AK144" s="18">
        <v>4</v>
      </c>
      <c r="AL144" s="18" t="s">
        <v>670</v>
      </c>
      <c r="AM144" s="18" t="s">
        <v>282</v>
      </c>
      <c r="AN144" s="57">
        <v>50.2</v>
      </c>
      <c r="AO144" s="57" t="s">
        <v>671</v>
      </c>
      <c r="AP144" s="57" t="s">
        <v>479</v>
      </c>
      <c r="AQ144" s="56">
        <v>8</v>
      </c>
      <c r="AR144" s="57" t="s">
        <v>672</v>
      </c>
      <c r="AS144" s="57" t="s">
        <v>257</v>
      </c>
      <c r="AT144" s="57">
        <v>59.6</v>
      </c>
      <c r="AU144" s="57" t="s">
        <v>257</v>
      </c>
      <c r="AV144" s="57">
        <f t="shared" si="71"/>
        <v>9.3999999999999986</v>
      </c>
      <c r="AW144" s="18" t="s">
        <v>650</v>
      </c>
      <c r="AX144" s="18">
        <v>4</v>
      </c>
      <c r="AY144" s="18" t="s">
        <v>596</v>
      </c>
      <c r="AZ144" s="18" t="s">
        <v>257</v>
      </c>
      <c r="BA144" s="18" t="s">
        <v>257</v>
      </c>
      <c r="BB144" s="18" t="s">
        <v>651</v>
      </c>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v>1</v>
      </c>
      <c r="EA144" s="18"/>
      <c r="EB144" s="18"/>
      <c r="EC144" s="18"/>
      <c r="ED144" s="18"/>
      <c r="EE144" s="18">
        <v>1</v>
      </c>
      <c r="EF144" s="18">
        <v>0</v>
      </c>
      <c r="EG144" s="18">
        <v>0</v>
      </c>
      <c r="EH144" s="18" t="s">
        <v>673</v>
      </c>
      <c r="EI144" s="18" cm="1">
        <f t="array" ref="EI144">IF(SUMPRODUCT(--(DO144:DS144&lt;&gt;""))=0, 0,1)</f>
        <v>0</v>
      </c>
      <c r="EJ144" s="18" cm="1">
        <f t="array" ref="EJ144">IF(SUMPRODUCT(--(DT144:EG144&lt;&gt;""))=0, 0,1)</f>
        <v>1</v>
      </c>
      <c r="EK144" s="18" cm="1">
        <f t="array" ref="EK144">IF(SUMPRODUCT(--(EC144:EG144&lt;&gt;""))=0, 0,1)</f>
        <v>1</v>
      </c>
      <c r="EL144" s="18" cm="1">
        <f t="array" ref="EL144">IF(SUMPRODUCT(--(EE144:EG144&lt;&gt;""))=0, 0,1)</f>
        <v>1</v>
      </c>
      <c r="EM144" s="18">
        <f t="shared" si="66"/>
        <v>1</v>
      </c>
      <c r="EN144" s="18" t="str">
        <f t="shared" si="67"/>
        <v>NA</v>
      </c>
      <c r="EO144" s="18">
        <f t="shared" si="68"/>
        <v>1</v>
      </c>
      <c r="EP144" s="18">
        <f t="shared" si="69"/>
        <v>1</v>
      </c>
      <c r="EQ144" s="18">
        <f t="shared" si="70"/>
        <v>1</v>
      </c>
      <c r="ER144" s="58" t="s">
        <v>2080</v>
      </c>
      <c r="ES144" s="59">
        <v>43808</v>
      </c>
      <c r="ET144" s="18" t="s">
        <v>674</v>
      </c>
      <c r="EU144" s="18" t="s">
        <v>664</v>
      </c>
    </row>
    <row r="145" spans="1:151" ht="15.75" customHeight="1" x14ac:dyDescent="0.2">
      <c r="A145" s="5" t="s">
        <v>281</v>
      </c>
      <c r="B145" s="24" t="s">
        <v>663</v>
      </c>
      <c r="C145" s="26">
        <v>1</v>
      </c>
      <c r="D145" s="18" t="s">
        <v>636</v>
      </c>
      <c r="E145" s="18" t="s">
        <v>678</v>
      </c>
      <c r="F145" s="18" t="s">
        <v>553</v>
      </c>
      <c r="G145" s="18" t="s">
        <v>665</v>
      </c>
      <c r="H145" s="18" t="s">
        <v>666</v>
      </c>
      <c r="I145" s="18" t="s">
        <v>667</v>
      </c>
      <c r="J145" s="18" t="s">
        <v>363</v>
      </c>
      <c r="K145" s="18" t="s">
        <v>363</v>
      </c>
      <c r="L145" s="18" t="s">
        <v>363</v>
      </c>
      <c r="M145" s="18" t="s">
        <v>253</v>
      </c>
      <c r="N145" s="56">
        <v>43</v>
      </c>
      <c r="O145" s="18" t="s">
        <v>640</v>
      </c>
      <c r="P145" s="18" t="s">
        <v>466</v>
      </c>
      <c r="Q145" s="18" t="s">
        <v>254</v>
      </c>
      <c r="R145" s="24" t="s">
        <v>257</v>
      </c>
      <c r="S145" s="24" t="s">
        <v>257</v>
      </c>
      <c r="T145" s="26" t="s">
        <v>257</v>
      </c>
      <c r="U145" s="26" t="s">
        <v>257</v>
      </c>
      <c r="V145" s="26" t="s">
        <v>257</v>
      </c>
      <c r="W145" s="26" t="s">
        <v>257</v>
      </c>
      <c r="X145" s="18" t="s">
        <v>669</v>
      </c>
      <c r="Y145" s="18">
        <v>40</v>
      </c>
      <c r="Z145" s="18" t="s">
        <v>599</v>
      </c>
      <c r="AA145" s="56">
        <v>40</v>
      </c>
      <c r="AB145" s="57" t="s">
        <v>257</v>
      </c>
      <c r="AC145" s="18" t="s">
        <v>595</v>
      </c>
      <c r="AD145" s="18" t="s">
        <v>595</v>
      </c>
      <c r="AE145" s="18" t="s">
        <v>595</v>
      </c>
      <c r="AF145" s="18" t="s">
        <v>595</v>
      </c>
      <c r="AG145" s="18" t="s">
        <v>595</v>
      </c>
      <c r="AH145" s="18" t="s">
        <v>595</v>
      </c>
      <c r="AI145" s="18">
        <v>5</v>
      </c>
      <c r="AJ145" s="18" t="s">
        <v>596</v>
      </c>
      <c r="AK145" s="18">
        <v>5</v>
      </c>
      <c r="AL145" s="18" t="s">
        <v>670</v>
      </c>
      <c r="AM145" s="18" t="s">
        <v>282</v>
      </c>
      <c r="AN145" s="57">
        <v>81.7</v>
      </c>
      <c r="AO145" s="57" t="s">
        <v>671</v>
      </c>
      <c r="AP145" s="57" t="s">
        <v>479</v>
      </c>
      <c r="AQ145" s="56">
        <v>8</v>
      </c>
      <c r="AR145" s="57" t="s">
        <v>672</v>
      </c>
      <c r="AS145" s="57" t="s">
        <v>257</v>
      </c>
      <c r="AT145" s="57">
        <v>101.2</v>
      </c>
      <c r="AU145" s="57" t="s">
        <v>257</v>
      </c>
      <c r="AV145" s="57">
        <f t="shared" si="71"/>
        <v>19.5</v>
      </c>
      <c r="AW145" s="18" t="s">
        <v>650</v>
      </c>
      <c r="AX145" s="18">
        <v>5</v>
      </c>
      <c r="AY145" s="18" t="s">
        <v>596</v>
      </c>
      <c r="AZ145" s="18" t="s">
        <v>257</v>
      </c>
      <c r="BA145" s="18" t="s">
        <v>257</v>
      </c>
      <c r="BB145" s="18" t="s">
        <v>651</v>
      </c>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v>1</v>
      </c>
      <c r="EA145" s="18"/>
      <c r="EB145" s="18"/>
      <c r="EC145" s="18"/>
      <c r="ED145" s="18"/>
      <c r="EE145" s="18">
        <v>1</v>
      </c>
      <c r="EF145" s="18">
        <v>1</v>
      </c>
      <c r="EG145" s="18">
        <v>0</v>
      </c>
      <c r="EH145" s="18" t="s">
        <v>673</v>
      </c>
      <c r="EI145" s="18" cm="1">
        <f t="array" ref="EI145">IF(SUMPRODUCT(--(DO145:DS145&lt;&gt;""))=0, 0,1)</f>
        <v>0</v>
      </c>
      <c r="EJ145" s="18" cm="1">
        <f t="array" ref="EJ145">IF(SUMPRODUCT(--(DT145:EG145&lt;&gt;""))=0, 0,1)</f>
        <v>1</v>
      </c>
      <c r="EK145" s="18" cm="1">
        <f t="array" ref="EK145">IF(SUMPRODUCT(--(EC145:EG145&lt;&gt;""))=0, 0,1)</f>
        <v>1</v>
      </c>
      <c r="EL145" s="18" cm="1">
        <f t="array" ref="EL145">IF(SUMPRODUCT(--(EE145:EG145&lt;&gt;""))=0, 0,1)</f>
        <v>1</v>
      </c>
      <c r="EM145" s="18">
        <f t="shared" si="66"/>
        <v>1</v>
      </c>
      <c r="EN145" s="18" t="str">
        <f t="shared" si="67"/>
        <v>NA</v>
      </c>
      <c r="EO145" s="18">
        <f t="shared" si="68"/>
        <v>1</v>
      </c>
      <c r="EP145" s="18">
        <f t="shared" si="69"/>
        <v>1</v>
      </c>
      <c r="EQ145" s="18">
        <f t="shared" si="70"/>
        <v>1</v>
      </c>
      <c r="ER145" s="58" t="s">
        <v>2080</v>
      </c>
      <c r="ES145" s="59">
        <v>43808</v>
      </c>
      <c r="ET145" s="18" t="s">
        <v>674</v>
      </c>
      <c r="EU145" s="18" t="s">
        <v>664</v>
      </c>
    </row>
    <row r="146" spans="1:151" ht="15.75" customHeight="1" x14ac:dyDescent="0.2">
      <c r="A146" s="5" t="s">
        <v>281</v>
      </c>
      <c r="B146" s="24" t="s">
        <v>663</v>
      </c>
      <c r="C146" s="26">
        <v>1</v>
      </c>
      <c r="D146" s="18" t="s">
        <v>636</v>
      </c>
      <c r="E146" s="18" t="s">
        <v>679</v>
      </c>
      <c r="F146" s="18" t="s">
        <v>553</v>
      </c>
      <c r="G146" s="18" t="s">
        <v>665</v>
      </c>
      <c r="H146" s="18" t="s">
        <v>666</v>
      </c>
      <c r="I146" s="18" t="s">
        <v>667</v>
      </c>
      <c r="J146" s="18" t="s">
        <v>363</v>
      </c>
      <c r="K146" s="18" t="s">
        <v>363</v>
      </c>
      <c r="L146" s="18" t="s">
        <v>363</v>
      </c>
      <c r="M146" s="18" t="s">
        <v>253</v>
      </c>
      <c r="N146" s="56">
        <v>43</v>
      </c>
      <c r="O146" s="18" t="s">
        <v>640</v>
      </c>
      <c r="P146" s="18" t="s">
        <v>466</v>
      </c>
      <c r="Q146" s="18" t="s">
        <v>254</v>
      </c>
      <c r="R146" s="24" t="s">
        <v>257</v>
      </c>
      <c r="S146" s="24" t="s">
        <v>257</v>
      </c>
      <c r="T146" s="26" t="s">
        <v>257</v>
      </c>
      <c r="U146" s="26" t="s">
        <v>257</v>
      </c>
      <c r="V146" s="26" t="s">
        <v>257</v>
      </c>
      <c r="W146" s="26" t="s">
        <v>257</v>
      </c>
      <c r="X146" s="18" t="s">
        <v>669</v>
      </c>
      <c r="Y146" s="18">
        <v>40</v>
      </c>
      <c r="Z146" s="18" t="s">
        <v>599</v>
      </c>
      <c r="AA146" s="56">
        <v>40</v>
      </c>
      <c r="AB146" s="57" t="s">
        <v>257</v>
      </c>
      <c r="AC146" s="18" t="s">
        <v>595</v>
      </c>
      <c r="AD146" s="18" t="s">
        <v>595</v>
      </c>
      <c r="AE146" s="18" t="s">
        <v>595</v>
      </c>
      <c r="AF146" s="18" t="s">
        <v>595</v>
      </c>
      <c r="AG146" s="18" t="s">
        <v>595</v>
      </c>
      <c r="AH146" s="18" t="s">
        <v>595</v>
      </c>
      <c r="AI146" s="18">
        <v>6</v>
      </c>
      <c r="AJ146" s="18" t="s">
        <v>596</v>
      </c>
      <c r="AK146" s="18">
        <v>6</v>
      </c>
      <c r="AL146" s="18" t="s">
        <v>670</v>
      </c>
      <c r="AM146" s="18" t="s">
        <v>282</v>
      </c>
      <c r="AN146" s="57">
        <v>95.6</v>
      </c>
      <c r="AO146" s="57" t="s">
        <v>671</v>
      </c>
      <c r="AP146" s="57" t="s">
        <v>479</v>
      </c>
      <c r="AQ146" s="56">
        <v>8</v>
      </c>
      <c r="AR146" s="57" t="s">
        <v>672</v>
      </c>
      <c r="AS146" s="57" t="s">
        <v>257</v>
      </c>
      <c r="AT146" s="57">
        <v>107.7</v>
      </c>
      <c r="AU146" s="57" t="s">
        <v>257</v>
      </c>
      <c r="AV146" s="57">
        <f t="shared" si="71"/>
        <v>12.100000000000009</v>
      </c>
      <c r="AW146" s="18" t="s">
        <v>650</v>
      </c>
      <c r="AX146" s="18">
        <v>6</v>
      </c>
      <c r="AY146" s="18" t="s">
        <v>596</v>
      </c>
      <c r="AZ146" s="18" t="s">
        <v>257</v>
      </c>
      <c r="BA146" s="18" t="s">
        <v>257</v>
      </c>
      <c r="BB146" s="18" t="s">
        <v>651</v>
      </c>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8"/>
      <c r="DB146" s="18"/>
      <c r="DC146" s="18"/>
      <c r="DD146" s="18"/>
      <c r="DE146" s="18"/>
      <c r="DF146" s="18"/>
      <c r="DG146" s="18"/>
      <c r="DH146" s="18"/>
      <c r="DI146" s="18"/>
      <c r="DJ146" s="18"/>
      <c r="DK146" s="18"/>
      <c r="DL146" s="18"/>
      <c r="DM146" s="18"/>
      <c r="DN146" s="18"/>
      <c r="DO146" s="18"/>
      <c r="DP146" s="18"/>
      <c r="DQ146" s="18"/>
      <c r="DR146" s="18"/>
      <c r="DS146" s="18"/>
      <c r="DT146" s="18"/>
      <c r="DU146" s="18"/>
      <c r="DV146" s="18"/>
      <c r="DW146" s="18"/>
      <c r="DX146" s="18"/>
      <c r="DY146" s="18"/>
      <c r="DZ146" s="18">
        <v>1</v>
      </c>
      <c r="EA146" s="18"/>
      <c r="EB146" s="18"/>
      <c r="EC146" s="18"/>
      <c r="ED146" s="18"/>
      <c r="EE146" s="18">
        <v>1</v>
      </c>
      <c r="EF146" s="18">
        <v>1</v>
      </c>
      <c r="EG146" s="18">
        <v>0</v>
      </c>
      <c r="EH146" s="18" t="s">
        <v>673</v>
      </c>
      <c r="EI146" s="18" cm="1">
        <f t="array" ref="EI146">IF(SUMPRODUCT(--(DO146:DS146&lt;&gt;""))=0, 0,1)</f>
        <v>0</v>
      </c>
      <c r="EJ146" s="18" cm="1">
        <f t="array" ref="EJ146">IF(SUMPRODUCT(--(DT146:EG146&lt;&gt;""))=0, 0,1)</f>
        <v>1</v>
      </c>
      <c r="EK146" s="18" cm="1">
        <f t="array" ref="EK146">IF(SUMPRODUCT(--(EC146:EG146&lt;&gt;""))=0, 0,1)</f>
        <v>1</v>
      </c>
      <c r="EL146" s="18" cm="1">
        <f t="array" ref="EL146">IF(SUMPRODUCT(--(EE146:EG146&lt;&gt;""))=0, 0,1)</f>
        <v>1</v>
      </c>
      <c r="EM146" s="18">
        <f t="shared" si="66"/>
        <v>1</v>
      </c>
      <c r="EN146" s="18" t="str">
        <f t="shared" si="67"/>
        <v>NA</v>
      </c>
      <c r="EO146" s="18">
        <f t="shared" si="68"/>
        <v>1</v>
      </c>
      <c r="EP146" s="18">
        <f t="shared" si="69"/>
        <v>1</v>
      </c>
      <c r="EQ146" s="18">
        <f t="shared" si="70"/>
        <v>1</v>
      </c>
      <c r="ER146" s="58" t="s">
        <v>2080</v>
      </c>
      <c r="ES146" s="59">
        <v>43808</v>
      </c>
      <c r="ET146" s="18" t="s">
        <v>674</v>
      </c>
      <c r="EU146" s="18" t="s">
        <v>664</v>
      </c>
    </row>
    <row r="147" spans="1:151" ht="15.75" customHeight="1" x14ac:dyDescent="0.2">
      <c r="A147" s="5" t="s">
        <v>281</v>
      </c>
      <c r="B147" s="24" t="s">
        <v>663</v>
      </c>
      <c r="C147" s="26">
        <v>1</v>
      </c>
      <c r="D147" s="18" t="s">
        <v>636</v>
      </c>
      <c r="E147" s="18" t="s">
        <v>680</v>
      </c>
      <c r="F147" s="18" t="s">
        <v>553</v>
      </c>
      <c r="G147" s="18" t="s">
        <v>665</v>
      </c>
      <c r="H147" s="18" t="s">
        <v>666</v>
      </c>
      <c r="I147" s="18" t="s">
        <v>667</v>
      </c>
      <c r="J147" s="18" t="s">
        <v>363</v>
      </c>
      <c r="K147" s="18" t="s">
        <v>363</v>
      </c>
      <c r="L147" s="18" t="s">
        <v>363</v>
      </c>
      <c r="M147" s="18" t="s">
        <v>253</v>
      </c>
      <c r="N147" s="56">
        <v>43</v>
      </c>
      <c r="O147" s="18" t="s">
        <v>640</v>
      </c>
      <c r="P147" s="18" t="s">
        <v>466</v>
      </c>
      <c r="Q147" s="18" t="s">
        <v>254</v>
      </c>
      <c r="R147" s="24" t="s">
        <v>257</v>
      </c>
      <c r="S147" s="24" t="s">
        <v>257</v>
      </c>
      <c r="T147" s="26" t="s">
        <v>257</v>
      </c>
      <c r="U147" s="26" t="s">
        <v>257</v>
      </c>
      <c r="V147" s="26" t="s">
        <v>257</v>
      </c>
      <c r="W147" s="26" t="s">
        <v>257</v>
      </c>
      <c r="X147" s="18" t="s">
        <v>669</v>
      </c>
      <c r="Y147" s="18">
        <v>40</v>
      </c>
      <c r="Z147" s="18" t="s">
        <v>599</v>
      </c>
      <c r="AA147" s="56">
        <v>40</v>
      </c>
      <c r="AB147" s="57" t="s">
        <v>257</v>
      </c>
      <c r="AC147" s="18" t="s">
        <v>595</v>
      </c>
      <c r="AD147" s="18" t="s">
        <v>595</v>
      </c>
      <c r="AE147" s="18" t="s">
        <v>595</v>
      </c>
      <c r="AF147" s="18" t="s">
        <v>595</v>
      </c>
      <c r="AG147" s="18" t="s">
        <v>595</v>
      </c>
      <c r="AH147" s="18" t="s">
        <v>595</v>
      </c>
      <c r="AI147" s="18">
        <v>7</v>
      </c>
      <c r="AJ147" s="18" t="s">
        <v>596</v>
      </c>
      <c r="AK147" s="18">
        <v>7</v>
      </c>
      <c r="AL147" s="18" t="s">
        <v>670</v>
      </c>
      <c r="AM147" s="18" t="s">
        <v>282</v>
      </c>
      <c r="AN147" s="57">
        <v>100</v>
      </c>
      <c r="AO147" s="57" t="s">
        <v>671</v>
      </c>
      <c r="AP147" s="57" t="s">
        <v>479</v>
      </c>
      <c r="AQ147" s="56">
        <v>8</v>
      </c>
      <c r="AR147" s="57" t="s">
        <v>672</v>
      </c>
      <c r="AS147" s="57" t="s">
        <v>257</v>
      </c>
      <c r="AT147" s="57">
        <v>100</v>
      </c>
      <c r="AU147" s="57" t="s">
        <v>257</v>
      </c>
      <c r="AV147" s="57">
        <f t="shared" si="71"/>
        <v>0</v>
      </c>
      <c r="AW147" s="18" t="s">
        <v>650</v>
      </c>
      <c r="AX147" s="18">
        <v>7</v>
      </c>
      <c r="AY147" s="18" t="s">
        <v>596</v>
      </c>
      <c r="AZ147" s="18" t="s">
        <v>257</v>
      </c>
      <c r="BA147" s="18" t="s">
        <v>257</v>
      </c>
      <c r="BB147" s="18" t="s">
        <v>651</v>
      </c>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v>1</v>
      </c>
      <c r="EA147" s="18"/>
      <c r="EB147" s="18"/>
      <c r="EC147" s="18"/>
      <c r="ED147" s="18"/>
      <c r="EE147" s="18">
        <v>1</v>
      </c>
      <c r="EF147" s="18">
        <v>1</v>
      </c>
      <c r="EG147" s="18">
        <v>1</v>
      </c>
      <c r="EH147" s="18" t="s">
        <v>673</v>
      </c>
      <c r="EI147" s="18" cm="1">
        <f t="array" ref="EI147">IF(SUMPRODUCT(--(DO147:DS147&lt;&gt;""))=0, 0,1)</f>
        <v>0</v>
      </c>
      <c r="EJ147" s="18" cm="1">
        <f t="array" ref="EJ147">IF(SUMPRODUCT(--(DT147:EG147&lt;&gt;""))=0, 0,1)</f>
        <v>1</v>
      </c>
      <c r="EK147" s="18" cm="1">
        <f t="array" ref="EK147">IF(SUMPRODUCT(--(EC147:EG147&lt;&gt;""))=0, 0,1)</f>
        <v>1</v>
      </c>
      <c r="EL147" s="18" cm="1">
        <f t="array" ref="EL147">IF(SUMPRODUCT(--(EE147:EG147&lt;&gt;""))=0, 0,1)</f>
        <v>1</v>
      </c>
      <c r="EM147" s="18">
        <f t="shared" si="66"/>
        <v>1</v>
      </c>
      <c r="EN147" s="18" t="str">
        <f t="shared" si="67"/>
        <v>NA</v>
      </c>
      <c r="EO147" s="18">
        <f t="shared" si="68"/>
        <v>1</v>
      </c>
      <c r="EP147" s="18">
        <f t="shared" si="69"/>
        <v>1</v>
      </c>
      <c r="EQ147" s="18">
        <f t="shared" si="70"/>
        <v>1</v>
      </c>
      <c r="ER147" s="58" t="s">
        <v>2080</v>
      </c>
      <c r="ES147" s="59">
        <v>43808</v>
      </c>
      <c r="ET147" s="18" t="s">
        <v>674</v>
      </c>
      <c r="EU147" s="18" t="s">
        <v>664</v>
      </c>
    </row>
    <row r="148" spans="1:151" ht="15.75" customHeight="1" x14ac:dyDescent="0.2">
      <c r="A148" s="5" t="s">
        <v>281</v>
      </c>
      <c r="B148" s="24" t="s">
        <v>663</v>
      </c>
      <c r="C148" s="26">
        <v>1</v>
      </c>
      <c r="D148" s="18" t="s">
        <v>636</v>
      </c>
      <c r="E148" s="26" t="s">
        <v>257</v>
      </c>
      <c r="F148" s="18" t="s">
        <v>553</v>
      </c>
      <c r="G148" s="18" t="s">
        <v>609</v>
      </c>
      <c r="H148" s="18" t="s">
        <v>682</v>
      </c>
      <c r="I148" s="18" t="s">
        <v>667</v>
      </c>
      <c r="J148" s="18" t="s">
        <v>363</v>
      </c>
      <c r="K148" s="18" t="s">
        <v>363</v>
      </c>
      <c r="L148" s="18" t="s">
        <v>363</v>
      </c>
      <c r="M148" s="18" t="s">
        <v>253</v>
      </c>
      <c r="N148" s="56">
        <v>113</v>
      </c>
      <c r="O148" s="18" t="s">
        <v>681</v>
      </c>
      <c r="P148" s="18" t="s">
        <v>466</v>
      </c>
      <c r="Q148" s="18" t="s">
        <v>254</v>
      </c>
      <c r="R148" s="24" t="s">
        <v>257</v>
      </c>
      <c r="S148" s="24" t="s">
        <v>257</v>
      </c>
      <c r="T148" s="26" t="s">
        <v>257</v>
      </c>
      <c r="U148" s="26" t="s">
        <v>257</v>
      </c>
      <c r="V148" s="26" t="s">
        <v>257</v>
      </c>
      <c r="W148" s="26" t="s">
        <v>257</v>
      </c>
      <c r="X148" s="18" t="s">
        <v>669</v>
      </c>
      <c r="Y148" s="18">
        <v>30</v>
      </c>
      <c r="Z148" s="18" t="s">
        <v>599</v>
      </c>
      <c r="AA148" s="18">
        <v>30</v>
      </c>
      <c r="AB148" s="57" t="s">
        <v>257</v>
      </c>
      <c r="AC148" s="18" t="s">
        <v>595</v>
      </c>
      <c r="AD148" s="18" t="s">
        <v>595</v>
      </c>
      <c r="AE148" s="18" t="s">
        <v>595</v>
      </c>
      <c r="AF148" s="18" t="s">
        <v>595</v>
      </c>
      <c r="AG148" s="18" t="s">
        <v>595</v>
      </c>
      <c r="AH148" s="18" t="s">
        <v>595</v>
      </c>
      <c r="AI148" s="18">
        <v>10</v>
      </c>
      <c r="AJ148" s="18" t="s">
        <v>596</v>
      </c>
      <c r="AK148" s="18">
        <v>10</v>
      </c>
      <c r="AL148" s="18" t="s">
        <v>670</v>
      </c>
      <c r="AM148" s="18" t="s">
        <v>282</v>
      </c>
      <c r="AN148" s="57">
        <v>0</v>
      </c>
      <c r="AO148" s="57" t="s">
        <v>671</v>
      </c>
      <c r="AP148" s="18" t="s">
        <v>479</v>
      </c>
      <c r="AQ148" s="18">
        <v>30</v>
      </c>
      <c r="AR148" s="57" t="s">
        <v>672</v>
      </c>
      <c r="AS148" s="57" t="s">
        <v>257</v>
      </c>
      <c r="AT148" s="57">
        <v>0</v>
      </c>
      <c r="AU148" s="57" t="s">
        <v>257</v>
      </c>
      <c r="AV148" s="57">
        <f t="shared" ref="AV148:AV448" si="76">AT148-AN148</f>
        <v>0</v>
      </c>
      <c r="AW148" s="18" t="s">
        <v>650</v>
      </c>
      <c r="AX148" s="18">
        <v>10</v>
      </c>
      <c r="AY148" s="18" t="s">
        <v>596</v>
      </c>
      <c r="AZ148" s="18" t="s">
        <v>257</v>
      </c>
      <c r="BA148" s="18" t="s">
        <v>257</v>
      </c>
      <c r="BB148" s="18" t="s">
        <v>683</v>
      </c>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c r="CM148" s="18"/>
      <c r="CN148" s="18"/>
      <c r="CO148" s="18"/>
      <c r="CP148" s="18"/>
      <c r="CQ148" s="18"/>
      <c r="CR148" s="18"/>
      <c r="CS148" s="18"/>
      <c r="CT148" s="18"/>
      <c r="CU148" s="18"/>
      <c r="CV148" s="18"/>
      <c r="CW148" s="18"/>
      <c r="CX148" s="18"/>
      <c r="CY148" s="18"/>
      <c r="CZ148" s="18"/>
      <c r="DA148" s="18"/>
      <c r="DB148" s="18"/>
      <c r="DC148" s="18"/>
      <c r="DD148" s="18"/>
      <c r="DE148" s="18"/>
      <c r="DF148" s="18"/>
      <c r="DG148" s="18"/>
      <c r="DH148" s="18"/>
      <c r="DI148" s="18"/>
      <c r="DJ148" s="18"/>
      <c r="DK148" s="18"/>
      <c r="DL148" s="18"/>
      <c r="DM148" s="18"/>
      <c r="DN148" s="18"/>
      <c r="DO148" s="18"/>
      <c r="DP148" s="18"/>
      <c r="DQ148" s="18"/>
      <c r="DR148" s="18"/>
      <c r="DS148" s="18"/>
      <c r="DT148" s="18"/>
      <c r="DU148" s="18"/>
      <c r="DV148" s="18"/>
      <c r="DW148" s="18"/>
      <c r="DX148" s="18"/>
      <c r="DY148" s="18"/>
      <c r="DZ148" s="18">
        <v>0</v>
      </c>
      <c r="EA148" s="18"/>
      <c r="EB148" s="18"/>
      <c r="EC148" s="18"/>
      <c r="ED148" s="18"/>
      <c r="EE148" s="18">
        <v>0</v>
      </c>
      <c r="EF148" s="18">
        <v>0</v>
      </c>
      <c r="EG148" s="18">
        <v>0</v>
      </c>
      <c r="EH148" s="18" t="s">
        <v>684</v>
      </c>
      <c r="EI148" s="18" cm="1">
        <f t="array" ref="EI148">IF(SUMPRODUCT(--(DO148:DS148&lt;&gt;""))=0, 0,1)</f>
        <v>0</v>
      </c>
      <c r="EJ148" s="18" cm="1">
        <f t="array" ref="EJ148">IF(SUMPRODUCT(--(DT148:EG148&lt;&gt;""))=0, 0,1)</f>
        <v>1</v>
      </c>
      <c r="EK148" s="18" cm="1">
        <f t="array" ref="EK148">IF(SUMPRODUCT(--(EC148:EG148&lt;&gt;""))=0, 0,1)</f>
        <v>1</v>
      </c>
      <c r="EL148" s="18" cm="1">
        <f t="array" ref="EL148">IF(SUMPRODUCT(--(EE148:EG148&lt;&gt;""))=0, 0,1)</f>
        <v>1</v>
      </c>
      <c r="EM148" s="18">
        <f t="shared" si="66"/>
        <v>0</v>
      </c>
      <c r="EN148" s="18" t="str">
        <f t="shared" si="67"/>
        <v>NA</v>
      </c>
      <c r="EO148" s="18">
        <f t="shared" si="68"/>
        <v>0</v>
      </c>
      <c r="EP148" s="18">
        <f t="shared" si="69"/>
        <v>0</v>
      </c>
      <c r="EQ148" s="18">
        <f t="shared" si="70"/>
        <v>0</v>
      </c>
      <c r="ER148" s="58" t="s">
        <v>2080</v>
      </c>
      <c r="ES148" s="59">
        <v>43808</v>
      </c>
      <c r="ET148" s="18" t="s">
        <v>674</v>
      </c>
      <c r="EU148" s="18" t="s">
        <v>664</v>
      </c>
    </row>
    <row r="149" spans="1:151" ht="15.75" customHeight="1" x14ac:dyDescent="0.2">
      <c r="A149" s="5" t="s">
        <v>281</v>
      </c>
      <c r="B149" s="24" t="s">
        <v>663</v>
      </c>
      <c r="C149" s="26">
        <v>1</v>
      </c>
      <c r="D149" s="18" t="s">
        <v>685</v>
      </c>
      <c r="E149" s="26" t="s">
        <v>257</v>
      </c>
      <c r="F149" s="18" t="s">
        <v>553</v>
      </c>
      <c r="G149" s="18" t="s">
        <v>609</v>
      </c>
      <c r="H149" s="18" t="s">
        <v>682</v>
      </c>
      <c r="I149" s="18" t="s">
        <v>667</v>
      </c>
      <c r="J149" s="18" t="s">
        <v>363</v>
      </c>
      <c r="K149" s="18" t="s">
        <v>363</v>
      </c>
      <c r="L149" s="18" t="s">
        <v>363</v>
      </c>
      <c r="M149" s="18" t="s">
        <v>253</v>
      </c>
      <c r="N149" s="56">
        <v>113</v>
      </c>
      <c r="O149" s="18" t="s">
        <v>681</v>
      </c>
      <c r="P149" s="18" t="s">
        <v>466</v>
      </c>
      <c r="Q149" s="18" t="s">
        <v>254</v>
      </c>
      <c r="R149" s="24" t="s">
        <v>257</v>
      </c>
      <c r="S149" s="24" t="s">
        <v>257</v>
      </c>
      <c r="T149" s="26" t="s">
        <v>257</v>
      </c>
      <c r="U149" s="26" t="s">
        <v>257</v>
      </c>
      <c r="V149" s="26" t="s">
        <v>257</v>
      </c>
      <c r="W149" s="26" t="s">
        <v>257</v>
      </c>
      <c r="X149" s="18" t="s">
        <v>669</v>
      </c>
      <c r="Y149" s="18">
        <v>0</v>
      </c>
      <c r="Z149" s="18" t="s">
        <v>599</v>
      </c>
      <c r="AA149" s="18">
        <v>0</v>
      </c>
      <c r="AB149" s="57" t="s">
        <v>257</v>
      </c>
      <c r="AC149" s="18" t="s">
        <v>595</v>
      </c>
      <c r="AD149" s="18" t="s">
        <v>595</v>
      </c>
      <c r="AE149" s="18" t="s">
        <v>595</v>
      </c>
      <c r="AF149" s="18" t="s">
        <v>595</v>
      </c>
      <c r="AG149" s="18" t="s">
        <v>595</v>
      </c>
      <c r="AH149" s="18" t="s">
        <v>595</v>
      </c>
      <c r="AI149" s="18">
        <v>10</v>
      </c>
      <c r="AJ149" s="18" t="s">
        <v>596</v>
      </c>
      <c r="AK149" s="18">
        <v>10</v>
      </c>
      <c r="AL149" s="18" t="s">
        <v>670</v>
      </c>
      <c r="AM149" s="18" t="s">
        <v>282</v>
      </c>
      <c r="AN149" s="57">
        <v>0</v>
      </c>
      <c r="AO149" s="57" t="s">
        <v>671</v>
      </c>
      <c r="AP149" s="18" t="s">
        <v>479</v>
      </c>
      <c r="AQ149" s="18">
        <v>30</v>
      </c>
      <c r="AR149" s="57" t="s">
        <v>672</v>
      </c>
      <c r="AS149" s="57" t="s">
        <v>257</v>
      </c>
      <c r="AT149" s="57">
        <v>0</v>
      </c>
      <c r="AU149" s="57" t="s">
        <v>257</v>
      </c>
      <c r="AV149" s="57">
        <f t="shared" si="76"/>
        <v>0</v>
      </c>
      <c r="AW149" s="18" t="s">
        <v>650</v>
      </c>
      <c r="AX149" s="18">
        <v>10</v>
      </c>
      <c r="AY149" s="18" t="s">
        <v>596</v>
      </c>
      <c r="AZ149" s="18" t="s">
        <v>257</v>
      </c>
      <c r="BA149" s="18" t="s">
        <v>257</v>
      </c>
      <c r="BB149" s="18" t="s">
        <v>683</v>
      </c>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v>0</v>
      </c>
      <c r="EA149" s="18"/>
      <c r="EB149" s="18"/>
      <c r="EC149" s="18"/>
      <c r="ED149" s="18"/>
      <c r="EE149" s="18">
        <v>0</v>
      </c>
      <c r="EF149" s="18">
        <v>0</v>
      </c>
      <c r="EG149" s="18">
        <v>0</v>
      </c>
      <c r="EH149" s="18" t="s">
        <v>684</v>
      </c>
      <c r="EI149" s="18" cm="1">
        <f t="array" ref="EI149">IF(SUMPRODUCT(--(DO149:DS149&lt;&gt;""))=0, 0,1)</f>
        <v>0</v>
      </c>
      <c r="EJ149" s="18" cm="1">
        <f t="array" ref="EJ149">IF(SUMPRODUCT(--(DT149:EG149&lt;&gt;""))=0, 0,1)</f>
        <v>1</v>
      </c>
      <c r="EK149" s="18" cm="1">
        <f t="array" ref="EK149">IF(SUMPRODUCT(--(EC149:EG149&lt;&gt;""))=0, 0,1)</f>
        <v>1</v>
      </c>
      <c r="EL149" s="18" cm="1">
        <f t="array" ref="EL149">IF(SUMPRODUCT(--(EE149:EG149&lt;&gt;""))=0, 0,1)</f>
        <v>1</v>
      </c>
      <c r="EM149" s="18">
        <f t="shared" si="66"/>
        <v>0</v>
      </c>
      <c r="EN149" s="18" t="str">
        <f t="shared" si="67"/>
        <v>NA</v>
      </c>
      <c r="EO149" s="18">
        <f t="shared" si="68"/>
        <v>0</v>
      </c>
      <c r="EP149" s="18">
        <f t="shared" si="69"/>
        <v>0</v>
      </c>
      <c r="EQ149" s="18">
        <f t="shared" si="70"/>
        <v>0</v>
      </c>
      <c r="ER149" s="58" t="s">
        <v>2080</v>
      </c>
      <c r="ES149" s="59">
        <v>43808</v>
      </c>
      <c r="ET149" s="18" t="s">
        <v>674</v>
      </c>
      <c r="EU149" s="18" t="s">
        <v>664</v>
      </c>
    </row>
    <row r="150" spans="1:151" ht="15.75" customHeight="1" x14ac:dyDescent="0.2">
      <c r="A150" s="5" t="s">
        <v>281</v>
      </c>
      <c r="B150" s="24" t="s">
        <v>663</v>
      </c>
      <c r="C150" s="26">
        <v>1</v>
      </c>
      <c r="D150" s="18" t="s">
        <v>636</v>
      </c>
      <c r="E150" s="26" t="s">
        <v>257</v>
      </c>
      <c r="F150" s="18" t="s">
        <v>553</v>
      </c>
      <c r="G150" s="18" t="s">
        <v>575</v>
      </c>
      <c r="H150" s="18" t="s">
        <v>686</v>
      </c>
      <c r="I150" s="18" t="s">
        <v>577</v>
      </c>
      <c r="J150" s="18" t="s">
        <v>363</v>
      </c>
      <c r="K150" s="18" t="s">
        <v>363</v>
      </c>
      <c r="L150" s="18" t="s">
        <v>363</v>
      </c>
      <c r="M150" s="18" t="s">
        <v>253</v>
      </c>
      <c r="N150" s="56">
        <v>113</v>
      </c>
      <c r="O150" s="18" t="s">
        <v>681</v>
      </c>
      <c r="P150" s="18" t="s">
        <v>466</v>
      </c>
      <c r="Q150" s="18" t="s">
        <v>254</v>
      </c>
      <c r="R150" s="24" t="s">
        <v>257</v>
      </c>
      <c r="S150" s="24" t="s">
        <v>257</v>
      </c>
      <c r="T150" s="26" t="s">
        <v>257</v>
      </c>
      <c r="U150" s="26" t="s">
        <v>257</v>
      </c>
      <c r="V150" s="26" t="s">
        <v>257</v>
      </c>
      <c r="W150" s="26" t="s">
        <v>257</v>
      </c>
      <c r="X150" s="18" t="s">
        <v>669</v>
      </c>
      <c r="Y150" s="18">
        <v>30</v>
      </c>
      <c r="Z150" s="18" t="s">
        <v>599</v>
      </c>
      <c r="AA150" s="18">
        <v>30</v>
      </c>
      <c r="AB150" s="57" t="s">
        <v>257</v>
      </c>
      <c r="AC150" s="18" t="s">
        <v>595</v>
      </c>
      <c r="AD150" s="18" t="s">
        <v>595</v>
      </c>
      <c r="AE150" s="18" t="s">
        <v>595</v>
      </c>
      <c r="AF150" s="18" t="s">
        <v>595</v>
      </c>
      <c r="AG150" s="18" t="s">
        <v>595</v>
      </c>
      <c r="AH150" s="18" t="s">
        <v>595</v>
      </c>
      <c r="AI150" s="18">
        <v>10</v>
      </c>
      <c r="AJ150" s="18" t="s">
        <v>596</v>
      </c>
      <c r="AK150" s="18">
        <v>10</v>
      </c>
      <c r="AL150" s="18" t="s">
        <v>670</v>
      </c>
      <c r="AM150" s="18" t="s">
        <v>282</v>
      </c>
      <c r="AN150" s="57">
        <v>29.2</v>
      </c>
      <c r="AO150" s="57" t="s">
        <v>671</v>
      </c>
      <c r="AP150" s="18" t="s">
        <v>479</v>
      </c>
      <c r="AQ150" s="18">
        <v>30</v>
      </c>
      <c r="AR150" s="57" t="s">
        <v>672</v>
      </c>
      <c r="AS150" s="57" t="s">
        <v>257</v>
      </c>
      <c r="AT150" s="57">
        <v>52.5</v>
      </c>
      <c r="AU150" s="57" t="s">
        <v>257</v>
      </c>
      <c r="AV150" s="57">
        <f t="shared" si="76"/>
        <v>23.3</v>
      </c>
      <c r="AW150" s="18" t="s">
        <v>650</v>
      </c>
      <c r="AX150" s="18">
        <v>10</v>
      </c>
      <c r="AY150" s="18" t="s">
        <v>596</v>
      </c>
      <c r="AZ150" s="18" t="s">
        <v>257</v>
      </c>
      <c r="BA150" s="18" t="s">
        <v>257</v>
      </c>
      <c r="BB150" s="18" t="s">
        <v>683</v>
      </c>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v>1</v>
      </c>
      <c r="EA150" s="18"/>
      <c r="EB150" s="18"/>
      <c r="EC150" s="18"/>
      <c r="ED150" s="18"/>
      <c r="EE150" s="18">
        <v>1</v>
      </c>
      <c r="EF150" s="18">
        <v>0</v>
      </c>
      <c r="EG150" s="18">
        <v>0</v>
      </c>
      <c r="EH150" s="18" t="s">
        <v>684</v>
      </c>
      <c r="EI150" s="18" cm="1">
        <f t="array" ref="EI150">IF(SUMPRODUCT(--(DO150:DS150&lt;&gt;""))=0, 0,1)</f>
        <v>0</v>
      </c>
      <c r="EJ150" s="18" cm="1">
        <f t="array" ref="EJ150">IF(SUMPRODUCT(--(DT150:EG150&lt;&gt;""))=0, 0,1)</f>
        <v>1</v>
      </c>
      <c r="EK150" s="18" cm="1">
        <f t="array" ref="EK150">IF(SUMPRODUCT(--(EC150:EG150&lt;&gt;""))=0, 0,1)</f>
        <v>1</v>
      </c>
      <c r="EL150" s="18" cm="1">
        <f t="array" ref="EL150">IF(SUMPRODUCT(--(EE150:EG150&lt;&gt;""))=0, 0,1)</f>
        <v>1</v>
      </c>
      <c r="EM150" s="18">
        <f t="shared" si="66"/>
        <v>1</v>
      </c>
      <c r="EN150" s="18" t="str">
        <f t="shared" si="67"/>
        <v>NA</v>
      </c>
      <c r="EO150" s="18">
        <f t="shared" si="68"/>
        <v>1</v>
      </c>
      <c r="EP150" s="18">
        <f t="shared" si="69"/>
        <v>1</v>
      </c>
      <c r="EQ150" s="18">
        <f t="shared" si="70"/>
        <v>1</v>
      </c>
      <c r="ER150" s="58" t="s">
        <v>2080</v>
      </c>
      <c r="ES150" s="59">
        <v>43808</v>
      </c>
      <c r="ET150" s="18" t="s">
        <v>674</v>
      </c>
      <c r="EU150" s="18" t="s">
        <v>664</v>
      </c>
    </row>
    <row r="151" spans="1:151" ht="15.75" customHeight="1" x14ac:dyDescent="0.2">
      <c r="A151" s="5" t="s">
        <v>281</v>
      </c>
      <c r="B151" s="24" t="s">
        <v>663</v>
      </c>
      <c r="C151" s="26">
        <v>1</v>
      </c>
      <c r="D151" s="18" t="s">
        <v>685</v>
      </c>
      <c r="E151" s="26" t="s">
        <v>257</v>
      </c>
      <c r="F151" s="18" t="s">
        <v>553</v>
      </c>
      <c r="G151" s="18" t="s">
        <v>575</v>
      </c>
      <c r="H151" s="18" t="s">
        <v>686</v>
      </c>
      <c r="I151" s="18" t="s">
        <v>577</v>
      </c>
      <c r="J151" s="18" t="s">
        <v>363</v>
      </c>
      <c r="K151" s="18" t="s">
        <v>363</v>
      </c>
      <c r="L151" s="18" t="s">
        <v>363</v>
      </c>
      <c r="M151" s="18" t="s">
        <v>253</v>
      </c>
      <c r="N151" s="56">
        <v>113</v>
      </c>
      <c r="O151" s="18" t="s">
        <v>681</v>
      </c>
      <c r="P151" s="18" t="s">
        <v>466</v>
      </c>
      <c r="Q151" s="18" t="s">
        <v>254</v>
      </c>
      <c r="R151" s="24" t="s">
        <v>257</v>
      </c>
      <c r="S151" s="24" t="s">
        <v>257</v>
      </c>
      <c r="T151" s="26" t="s">
        <v>257</v>
      </c>
      <c r="U151" s="26" t="s">
        <v>257</v>
      </c>
      <c r="V151" s="26" t="s">
        <v>257</v>
      </c>
      <c r="W151" s="26" t="s">
        <v>257</v>
      </c>
      <c r="X151" s="18" t="s">
        <v>669</v>
      </c>
      <c r="Y151" s="18">
        <v>0</v>
      </c>
      <c r="Z151" s="18" t="s">
        <v>599</v>
      </c>
      <c r="AA151" s="18">
        <v>0</v>
      </c>
      <c r="AB151" s="57" t="s">
        <v>257</v>
      </c>
      <c r="AC151" s="18" t="s">
        <v>595</v>
      </c>
      <c r="AD151" s="18" t="s">
        <v>595</v>
      </c>
      <c r="AE151" s="18" t="s">
        <v>595</v>
      </c>
      <c r="AF151" s="18" t="s">
        <v>595</v>
      </c>
      <c r="AG151" s="18" t="s">
        <v>595</v>
      </c>
      <c r="AH151" s="18" t="s">
        <v>595</v>
      </c>
      <c r="AI151" s="18">
        <v>10</v>
      </c>
      <c r="AJ151" s="18" t="s">
        <v>596</v>
      </c>
      <c r="AK151" s="18">
        <v>10</v>
      </c>
      <c r="AL151" s="18" t="s">
        <v>670</v>
      </c>
      <c r="AM151" s="18" t="s">
        <v>282</v>
      </c>
      <c r="AN151" s="57">
        <v>0</v>
      </c>
      <c r="AO151" s="57" t="s">
        <v>671</v>
      </c>
      <c r="AP151" s="18" t="s">
        <v>479</v>
      </c>
      <c r="AQ151" s="18">
        <v>30</v>
      </c>
      <c r="AR151" s="57" t="s">
        <v>672</v>
      </c>
      <c r="AS151" s="57" t="s">
        <v>257</v>
      </c>
      <c r="AT151" s="57">
        <v>0</v>
      </c>
      <c r="AU151" s="57" t="s">
        <v>257</v>
      </c>
      <c r="AV151" s="57">
        <f t="shared" si="76"/>
        <v>0</v>
      </c>
      <c r="AW151" s="18" t="s">
        <v>650</v>
      </c>
      <c r="AX151" s="18">
        <v>10</v>
      </c>
      <c r="AY151" s="18" t="s">
        <v>596</v>
      </c>
      <c r="AZ151" s="18" t="s">
        <v>257</v>
      </c>
      <c r="BA151" s="18" t="s">
        <v>257</v>
      </c>
      <c r="BB151" s="18" t="s">
        <v>683</v>
      </c>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v>0</v>
      </c>
      <c r="EA151" s="18"/>
      <c r="EB151" s="18"/>
      <c r="EC151" s="18"/>
      <c r="ED151" s="18"/>
      <c r="EE151" s="18">
        <v>0</v>
      </c>
      <c r="EF151" s="18">
        <v>0</v>
      </c>
      <c r="EG151" s="18">
        <v>0</v>
      </c>
      <c r="EH151" s="18" t="s">
        <v>684</v>
      </c>
      <c r="EI151" s="18" cm="1">
        <f t="array" ref="EI151">IF(SUMPRODUCT(--(DO151:DS151&lt;&gt;""))=0, 0,1)</f>
        <v>0</v>
      </c>
      <c r="EJ151" s="18" cm="1">
        <f t="array" ref="EJ151">IF(SUMPRODUCT(--(DT151:EG151&lt;&gt;""))=0, 0,1)</f>
        <v>1</v>
      </c>
      <c r="EK151" s="18" cm="1">
        <f t="array" ref="EK151">IF(SUMPRODUCT(--(EC151:EG151&lt;&gt;""))=0, 0,1)</f>
        <v>1</v>
      </c>
      <c r="EL151" s="18" cm="1">
        <f t="array" ref="EL151">IF(SUMPRODUCT(--(EE151:EG151&lt;&gt;""))=0, 0,1)</f>
        <v>1</v>
      </c>
      <c r="EM151" s="18">
        <f t="shared" si="66"/>
        <v>0</v>
      </c>
      <c r="EN151" s="18" t="str">
        <f t="shared" si="67"/>
        <v>NA</v>
      </c>
      <c r="EO151" s="18">
        <f t="shared" si="68"/>
        <v>0</v>
      </c>
      <c r="EP151" s="18">
        <f t="shared" si="69"/>
        <v>0</v>
      </c>
      <c r="EQ151" s="18">
        <f t="shared" si="70"/>
        <v>0</v>
      </c>
      <c r="ER151" s="58" t="s">
        <v>2080</v>
      </c>
      <c r="ES151" s="59">
        <v>43808</v>
      </c>
      <c r="ET151" s="18" t="s">
        <v>674</v>
      </c>
      <c r="EU151" s="18" t="s">
        <v>664</v>
      </c>
    </row>
    <row r="152" spans="1:151" ht="15.75" customHeight="1" x14ac:dyDescent="0.2">
      <c r="A152" s="5" t="s">
        <v>281</v>
      </c>
      <c r="B152" s="24" t="s">
        <v>663</v>
      </c>
      <c r="C152" s="26">
        <v>1</v>
      </c>
      <c r="D152" s="18" t="s">
        <v>636</v>
      </c>
      <c r="E152" s="26" t="s">
        <v>257</v>
      </c>
      <c r="F152" s="18" t="s">
        <v>553</v>
      </c>
      <c r="G152" s="18" t="s">
        <v>641</v>
      </c>
      <c r="H152" s="18" t="s">
        <v>687</v>
      </c>
      <c r="I152" s="18" t="s">
        <v>552</v>
      </c>
      <c r="J152" s="18" t="s">
        <v>363</v>
      </c>
      <c r="K152" s="18" t="s">
        <v>363</v>
      </c>
      <c r="L152" s="18" t="s">
        <v>363</v>
      </c>
      <c r="M152" s="18" t="s">
        <v>253</v>
      </c>
      <c r="N152" s="56">
        <v>113</v>
      </c>
      <c r="O152" s="18" t="s">
        <v>681</v>
      </c>
      <c r="P152" s="18" t="s">
        <v>466</v>
      </c>
      <c r="Q152" s="18" t="s">
        <v>254</v>
      </c>
      <c r="R152" s="24" t="s">
        <v>257</v>
      </c>
      <c r="S152" s="24" t="s">
        <v>257</v>
      </c>
      <c r="T152" s="26" t="s">
        <v>257</v>
      </c>
      <c r="U152" s="26" t="s">
        <v>257</v>
      </c>
      <c r="V152" s="26" t="s">
        <v>257</v>
      </c>
      <c r="W152" s="26" t="s">
        <v>257</v>
      </c>
      <c r="X152" s="18" t="s">
        <v>669</v>
      </c>
      <c r="Y152" s="18">
        <v>30</v>
      </c>
      <c r="Z152" s="18" t="s">
        <v>599</v>
      </c>
      <c r="AA152" s="18">
        <v>30</v>
      </c>
      <c r="AB152" s="57" t="s">
        <v>257</v>
      </c>
      <c r="AC152" s="18" t="s">
        <v>595</v>
      </c>
      <c r="AD152" s="18" t="s">
        <v>595</v>
      </c>
      <c r="AE152" s="18" t="s">
        <v>595</v>
      </c>
      <c r="AF152" s="18" t="s">
        <v>595</v>
      </c>
      <c r="AG152" s="18" t="s">
        <v>595</v>
      </c>
      <c r="AH152" s="18" t="s">
        <v>595</v>
      </c>
      <c r="AI152" s="18">
        <v>10</v>
      </c>
      <c r="AJ152" s="18" t="s">
        <v>596</v>
      </c>
      <c r="AK152" s="18">
        <v>10</v>
      </c>
      <c r="AL152" s="18" t="s">
        <v>670</v>
      </c>
      <c r="AM152" s="18" t="s">
        <v>282</v>
      </c>
      <c r="AN152" s="57">
        <v>25.7</v>
      </c>
      <c r="AO152" s="57" t="s">
        <v>671</v>
      </c>
      <c r="AP152" s="18" t="s">
        <v>479</v>
      </c>
      <c r="AQ152" s="18">
        <v>30</v>
      </c>
      <c r="AR152" s="57" t="s">
        <v>672</v>
      </c>
      <c r="AS152" s="57" t="s">
        <v>257</v>
      </c>
      <c r="AT152" s="57">
        <v>55.3</v>
      </c>
      <c r="AU152" s="57" t="s">
        <v>257</v>
      </c>
      <c r="AV152" s="57">
        <f t="shared" si="76"/>
        <v>29.599999999999998</v>
      </c>
      <c r="AW152" s="18" t="s">
        <v>650</v>
      </c>
      <c r="AX152" s="18">
        <v>10</v>
      </c>
      <c r="AY152" s="18" t="s">
        <v>596</v>
      </c>
      <c r="AZ152" s="18" t="s">
        <v>257</v>
      </c>
      <c r="BA152" s="18" t="s">
        <v>257</v>
      </c>
      <c r="BB152" s="18" t="s">
        <v>683</v>
      </c>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8"/>
      <c r="DB152" s="18"/>
      <c r="DC152" s="18"/>
      <c r="DD152" s="18"/>
      <c r="DE152" s="18"/>
      <c r="DF152" s="18"/>
      <c r="DG152" s="18"/>
      <c r="DH152" s="18"/>
      <c r="DI152" s="18"/>
      <c r="DJ152" s="18"/>
      <c r="DK152" s="18"/>
      <c r="DL152" s="18"/>
      <c r="DM152" s="18"/>
      <c r="DN152" s="18"/>
      <c r="DO152" s="18"/>
      <c r="DP152" s="18"/>
      <c r="DQ152" s="18"/>
      <c r="DR152" s="18"/>
      <c r="DS152" s="18"/>
      <c r="DT152" s="18"/>
      <c r="DU152" s="18"/>
      <c r="DV152" s="18"/>
      <c r="DW152" s="18"/>
      <c r="DX152" s="18"/>
      <c r="DY152" s="18"/>
      <c r="DZ152" s="18">
        <v>1</v>
      </c>
      <c r="EA152" s="18"/>
      <c r="EB152" s="18"/>
      <c r="EC152" s="18"/>
      <c r="ED152" s="18"/>
      <c r="EE152" s="18">
        <v>1</v>
      </c>
      <c r="EF152" s="18">
        <v>0</v>
      </c>
      <c r="EG152" s="18">
        <v>0</v>
      </c>
      <c r="EH152" s="18" t="s">
        <v>684</v>
      </c>
      <c r="EI152" s="18" cm="1">
        <f t="array" ref="EI152">IF(SUMPRODUCT(--(DO152:DS152&lt;&gt;""))=0, 0,1)</f>
        <v>0</v>
      </c>
      <c r="EJ152" s="18" cm="1">
        <f t="array" ref="EJ152">IF(SUMPRODUCT(--(DT152:EG152&lt;&gt;""))=0, 0,1)</f>
        <v>1</v>
      </c>
      <c r="EK152" s="18" cm="1">
        <f t="array" ref="EK152">IF(SUMPRODUCT(--(EC152:EG152&lt;&gt;""))=0, 0,1)</f>
        <v>1</v>
      </c>
      <c r="EL152" s="18" cm="1">
        <f t="array" ref="EL152">IF(SUMPRODUCT(--(EE152:EG152&lt;&gt;""))=0, 0,1)</f>
        <v>1</v>
      </c>
      <c r="EM152" s="18">
        <f t="shared" si="66"/>
        <v>1</v>
      </c>
      <c r="EN152" s="18" t="str">
        <f t="shared" si="67"/>
        <v>NA</v>
      </c>
      <c r="EO152" s="18">
        <f t="shared" si="68"/>
        <v>1</v>
      </c>
      <c r="EP152" s="18">
        <f t="shared" si="69"/>
        <v>1</v>
      </c>
      <c r="EQ152" s="18">
        <f t="shared" si="70"/>
        <v>1</v>
      </c>
      <c r="ER152" s="58" t="s">
        <v>2080</v>
      </c>
      <c r="ES152" s="59">
        <v>43808</v>
      </c>
      <c r="ET152" s="18" t="s">
        <v>674</v>
      </c>
      <c r="EU152" s="18" t="s">
        <v>664</v>
      </c>
    </row>
    <row r="153" spans="1:151" ht="15.75" customHeight="1" x14ac:dyDescent="0.2">
      <c r="A153" s="5" t="s">
        <v>281</v>
      </c>
      <c r="B153" s="24" t="s">
        <v>663</v>
      </c>
      <c r="C153" s="26">
        <v>1</v>
      </c>
      <c r="D153" s="18" t="s">
        <v>685</v>
      </c>
      <c r="E153" s="26" t="s">
        <v>257</v>
      </c>
      <c r="F153" s="18" t="s">
        <v>553</v>
      </c>
      <c r="G153" s="18" t="s">
        <v>641</v>
      </c>
      <c r="H153" s="18" t="s">
        <v>687</v>
      </c>
      <c r="I153" s="18" t="s">
        <v>552</v>
      </c>
      <c r="J153" s="18" t="s">
        <v>363</v>
      </c>
      <c r="K153" s="18" t="s">
        <v>363</v>
      </c>
      <c r="L153" s="18" t="s">
        <v>363</v>
      </c>
      <c r="M153" s="18" t="s">
        <v>253</v>
      </c>
      <c r="N153" s="56">
        <v>113</v>
      </c>
      <c r="O153" s="18" t="s">
        <v>681</v>
      </c>
      <c r="P153" s="18" t="s">
        <v>466</v>
      </c>
      <c r="Q153" s="18" t="s">
        <v>254</v>
      </c>
      <c r="R153" s="24" t="s">
        <v>257</v>
      </c>
      <c r="S153" s="24" t="s">
        <v>257</v>
      </c>
      <c r="T153" s="26" t="s">
        <v>257</v>
      </c>
      <c r="U153" s="26" t="s">
        <v>257</v>
      </c>
      <c r="V153" s="26" t="s">
        <v>257</v>
      </c>
      <c r="W153" s="26" t="s">
        <v>257</v>
      </c>
      <c r="X153" s="18" t="s">
        <v>669</v>
      </c>
      <c r="Y153" s="18">
        <v>0</v>
      </c>
      <c r="Z153" s="18" t="s">
        <v>599</v>
      </c>
      <c r="AA153" s="18">
        <v>0</v>
      </c>
      <c r="AB153" s="57" t="s">
        <v>257</v>
      </c>
      <c r="AC153" s="18" t="s">
        <v>595</v>
      </c>
      <c r="AD153" s="18" t="s">
        <v>595</v>
      </c>
      <c r="AE153" s="18" t="s">
        <v>595</v>
      </c>
      <c r="AF153" s="18" t="s">
        <v>595</v>
      </c>
      <c r="AG153" s="18" t="s">
        <v>595</v>
      </c>
      <c r="AH153" s="18" t="s">
        <v>595</v>
      </c>
      <c r="AI153" s="18">
        <v>10</v>
      </c>
      <c r="AJ153" s="18" t="s">
        <v>596</v>
      </c>
      <c r="AK153" s="18">
        <v>10</v>
      </c>
      <c r="AL153" s="18" t="s">
        <v>670</v>
      </c>
      <c r="AM153" s="18" t="s">
        <v>282</v>
      </c>
      <c r="AN153" s="57">
        <v>0</v>
      </c>
      <c r="AO153" s="57" t="s">
        <v>671</v>
      </c>
      <c r="AP153" s="18" t="s">
        <v>479</v>
      </c>
      <c r="AQ153" s="18">
        <v>30</v>
      </c>
      <c r="AR153" s="57" t="s">
        <v>672</v>
      </c>
      <c r="AS153" s="57" t="s">
        <v>257</v>
      </c>
      <c r="AT153" s="57">
        <v>0</v>
      </c>
      <c r="AU153" s="57" t="s">
        <v>257</v>
      </c>
      <c r="AV153" s="57">
        <f t="shared" si="76"/>
        <v>0</v>
      </c>
      <c r="AW153" s="18" t="s">
        <v>650</v>
      </c>
      <c r="AX153" s="18">
        <v>10</v>
      </c>
      <c r="AY153" s="18" t="s">
        <v>596</v>
      </c>
      <c r="AZ153" s="18" t="s">
        <v>257</v>
      </c>
      <c r="BA153" s="18" t="s">
        <v>257</v>
      </c>
      <c r="BB153" s="18" t="s">
        <v>683</v>
      </c>
      <c r="BC153" s="18"/>
      <c r="BD153" s="18"/>
      <c r="BE153" s="18"/>
      <c r="BF153" s="18"/>
      <c r="BG153" s="18"/>
      <c r="BH153" s="18"/>
      <c r="BI153" s="18"/>
      <c r="BJ153" s="18"/>
      <c r="BK153" s="18"/>
      <c r="BL153" s="18"/>
      <c r="BM153" s="18"/>
      <c r="BN153" s="18"/>
      <c r="BO153" s="18"/>
      <c r="BP153" s="18"/>
      <c r="BQ153" s="18"/>
      <c r="BR153" s="18"/>
      <c r="BS153" s="18"/>
      <c r="BT153" s="18"/>
      <c r="BU153" s="18"/>
      <c r="BV153" s="18"/>
      <c r="BW153" s="18"/>
      <c r="BX153" s="18"/>
      <c r="BY153" s="18"/>
      <c r="BZ153" s="18"/>
      <c r="CA153" s="18"/>
      <c r="CB153" s="18"/>
      <c r="CC153" s="18"/>
      <c r="CD153" s="18"/>
      <c r="CE153" s="18"/>
      <c r="CF153" s="18"/>
      <c r="CG153" s="18"/>
      <c r="CH153" s="18"/>
      <c r="CI153" s="18"/>
      <c r="CJ153" s="18"/>
      <c r="CK153" s="18"/>
      <c r="CL153" s="18"/>
      <c r="CM153" s="18"/>
      <c r="CN153" s="18"/>
      <c r="CO153" s="18"/>
      <c r="CP153" s="18"/>
      <c r="CQ153" s="18"/>
      <c r="CR153" s="18"/>
      <c r="CS153" s="18"/>
      <c r="CT153" s="18"/>
      <c r="CU153" s="18"/>
      <c r="CV153" s="18"/>
      <c r="CW153" s="18"/>
      <c r="CX153" s="18"/>
      <c r="CY153" s="18"/>
      <c r="CZ153" s="18"/>
      <c r="DA153" s="18"/>
      <c r="DB153" s="18"/>
      <c r="DC153" s="18"/>
      <c r="DD153" s="18"/>
      <c r="DE153" s="18"/>
      <c r="DF153" s="18"/>
      <c r="DG153" s="18"/>
      <c r="DH153" s="18"/>
      <c r="DI153" s="18"/>
      <c r="DJ153" s="18"/>
      <c r="DK153" s="18"/>
      <c r="DL153" s="18"/>
      <c r="DM153" s="18"/>
      <c r="DN153" s="18"/>
      <c r="DO153" s="18"/>
      <c r="DP153" s="18"/>
      <c r="DQ153" s="18"/>
      <c r="DR153" s="18"/>
      <c r="DS153" s="18"/>
      <c r="DT153" s="18"/>
      <c r="DU153" s="18"/>
      <c r="DV153" s="18"/>
      <c r="DW153" s="18"/>
      <c r="DX153" s="18"/>
      <c r="DY153" s="18"/>
      <c r="DZ153" s="18">
        <v>0</v>
      </c>
      <c r="EA153" s="18"/>
      <c r="EB153" s="18"/>
      <c r="EC153" s="18"/>
      <c r="ED153" s="18"/>
      <c r="EE153" s="18">
        <v>0</v>
      </c>
      <c r="EF153" s="18">
        <v>0</v>
      </c>
      <c r="EG153" s="18">
        <v>0</v>
      </c>
      <c r="EH153" s="18" t="s">
        <v>684</v>
      </c>
      <c r="EI153" s="18" cm="1">
        <f t="array" ref="EI153">IF(SUMPRODUCT(--(DO153:DS153&lt;&gt;""))=0, 0,1)</f>
        <v>0</v>
      </c>
      <c r="EJ153" s="18" cm="1">
        <f t="array" ref="EJ153">IF(SUMPRODUCT(--(DT153:EG153&lt;&gt;""))=0, 0,1)</f>
        <v>1</v>
      </c>
      <c r="EK153" s="18" cm="1">
        <f t="array" ref="EK153">IF(SUMPRODUCT(--(EC153:EG153&lt;&gt;""))=0, 0,1)</f>
        <v>1</v>
      </c>
      <c r="EL153" s="18" cm="1">
        <f t="array" ref="EL153">IF(SUMPRODUCT(--(EE153:EG153&lt;&gt;""))=0, 0,1)</f>
        <v>1</v>
      </c>
      <c r="EM153" s="18">
        <f t="shared" si="66"/>
        <v>0</v>
      </c>
      <c r="EN153" s="18" t="str">
        <f t="shared" si="67"/>
        <v>NA</v>
      </c>
      <c r="EO153" s="18">
        <f t="shared" si="68"/>
        <v>0</v>
      </c>
      <c r="EP153" s="18">
        <f t="shared" si="69"/>
        <v>0</v>
      </c>
      <c r="EQ153" s="18">
        <f t="shared" si="70"/>
        <v>0</v>
      </c>
      <c r="ER153" s="58" t="s">
        <v>2080</v>
      </c>
      <c r="ES153" s="59">
        <v>43808</v>
      </c>
      <c r="ET153" s="18" t="s">
        <v>674</v>
      </c>
      <c r="EU153" s="18" t="s">
        <v>664</v>
      </c>
    </row>
    <row r="154" spans="1:151" ht="15.75" customHeight="1" x14ac:dyDescent="0.2">
      <c r="A154" s="5" t="s">
        <v>284</v>
      </c>
      <c r="B154" s="24" t="s">
        <v>688</v>
      </c>
      <c r="C154" s="26">
        <v>1</v>
      </c>
      <c r="D154" s="18" t="s">
        <v>691</v>
      </c>
      <c r="E154" s="26" t="s">
        <v>257</v>
      </c>
      <c r="F154" s="18" t="s">
        <v>553</v>
      </c>
      <c r="G154" s="18" t="s">
        <v>575</v>
      </c>
      <c r="H154" s="18" t="s">
        <v>690</v>
      </c>
      <c r="I154" s="18" t="s">
        <v>577</v>
      </c>
      <c r="J154" s="18" t="s">
        <v>363</v>
      </c>
      <c r="K154" s="18" t="s">
        <v>363</v>
      </c>
      <c r="L154" s="18" t="s">
        <v>363</v>
      </c>
      <c r="M154" s="18" t="s">
        <v>253</v>
      </c>
      <c r="N154" s="56">
        <v>43</v>
      </c>
      <c r="O154" s="18" t="s">
        <v>640</v>
      </c>
      <c r="P154" s="18" t="s">
        <v>261</v>
      </c>
      <c r="Q154" s="18" t="s">
        <v>254</v>
      </c>
      <c r="R154" s="24" t="s">
        <v>257</v>
      </c>
      <c r="S154" s="24" t="s">
        <v>257</v>
      </c>
      <c r="T154" s="26" t="s">
        <v>692</v>
      </c>
      <c r="U154" s="26" t="s">
        <v>595</v>
      </c>
      <c r="V154" s="26" t="s">
        <v>693</v>
      </c>
      <c r="W154" s="26" t="s">
        <v>694</v>
      </c>
      <c r="X154" s="18" t="s">
        <v>695</v>
      </c>
      <c r="Y154" s="18">
        <v>0</v>
      </c>
      <c r="Z154" s="18" t="s">
        <v>474</v>
      </c>
      <c r="AA154" s="57">
        <v>0</v>
      </c>
      <c r="AB154" s="57" t="s">
        <v>257</v>
      </c>
      <c r="AC154" s="18" t="s">
        <v>595</v>
      </c>
      <c r="AD154" s="18" t="s">
        <v>595</v>
      </c>
      <c r="AE154" s="18" t="s">
        <v>595</v>
      </c>
      <c r="AF154" s="18">
        <v>7.6</v>
      </c>
      <c r="AG154" s="18">
        <v>7.6</v>
      </c>
      <c r="AH154" s="18" t="s">
        <v>557</v>
      </c>
      <c r="AI154" s="68">
        <v>0</v>
      </c>
      <c r="AJ154" s="26" t="s">
        <v>628</v>
      </c>
      <c r="AK154" s="26">
        <f>AI154*7</f>
        <v>0</v>
      </c>
      <c r="AL154" s="18" t="s">
        <v>696</v>
      </c>
      <c r="AM154" s="18" t="s">
        <v>282</v>
      </c>
      <c r="AN154" s="57">
        <v>0</v>
      </c>
      <c r="AO154" s="57" t="s">
        <v>671</v>
      </c>
      <c r="AP154" s="18" t="s">
        <v>479</v>
      </c>
      <c r="AQ154" s="18">
        <v>4</v>
      </c>
      <c r="AR154" s="18" t="s">
        <v>672</v>
      </c>
      <c r="AS154" s="66">
        <f t="shared" ref="AS154:AS444" si="77">AN154-AU154</f>
        <v>0</v>
      </c>
      <c r="AT154" s="57">
        <v>0</v>
      </c>
      <c r="AU154" s="66">
        <f t="shared" ref="AU154:AU448" si="78">AV154</f>
        <v>0</v>
      </c>
      <c r="AV154" s="66">
        <f t="shared" si="76"/>
        <v>0</v>
      </c>
      <c r="AW154" s="5" t="s">
        <v>595</v>
      </c>
      <c r="AX154" s="68">
        <v>0</v>
      </c>
      <c r="AY154" s="26" t="s">
        <v>628</v>
      </c>
      <c r="AZ154" s="5" t="s">
        <v>257</v>
      </c>
      <c r="BA154" s="5" t="s">
        <v>257</v>
      </c>
      <c r="BB154" s="18" t="s">
        <v>697</v>
      </c>
      <c r="BC154" s="18" t="s">
        <v>287</v>
      </c>
      <c r="BD154" s="18">
        <v>0</v>
      </c>
      <c r="BE154" s="18" t="s">
        <v>698</v>
      </c>
      <c r="BF154" s="18" t="s">
        <v>699</v>
      </c>
      <c r="BG154" s="18">
        <v>4</v>
      </c>
      <c r="BH154" s="18" t="s">
        <v>672</v>
      </c>
      <c r="BI154" s="18" t="s">
        <v>257</v>
      </c>
      <c r="BJ154" s="18" t="s">
        <v>257</v>
      </c>
      <c r="BK154" s="18" t="s">
        <v>257</v>
      </c>
      <c r="BL154" s="18" t="s">
        <v>257</v>
      </c>
      <c r="BM154" s="18" t="s">
        <v>257</v>
      </c>
      <c r="BN154" s="68">
        <v>0</v>
      </c>
      <c r="BO154" s="26" t="s">
        <v>628</v>
      </c>
      <c r="BP154" s="5" t="s">
        <v>257</v>
      </c>
      <c r="BQ154" s="5" t="s">
        <v>257</v>
      </c>
      <c r="BR154" s="18" t="s">
        <v>697</v>
      </c>
      <c r="BS154" s="18"/>
      <c r="BT154" s="18"/>
      <c r="BU154" s="18"/>
      <c r="BV154" s="18"/>
      <c r="BW154" s="18"/>
      <c r="BX154" s="18"/>
      <c r="BY154" s="18"/>
      <c r="BZ154" s="18"/>
      <c r="CA154" s="18"/>
      <c r="CB154" s="18"/>
      <c r="CC154" s="18"/>
      <c r="CD154" s="18"/>
      <c r="CE154" s="18"/>
      <c r="CF154" s="18"/>
      <c r="CG154" s="18"/>
      <c r="CH154" s="18"/>
      <c r="CI154" s="18"/>
      <c r="CJ154" s="18"/>
      <c r="CK154" s="18"/>
      <c r="CL154" s="18"/>
      <c r="CM154" s="18"/>
      <c r="CN154" s="18"/>
      <c r="CO154" s="18"/>
      <c r="CP154" s="18"/>
      <c r="CQ154" s="18"/>
      <c r="CR154" s="18"/>
      <c r="CS154" s="18"/>
      <c r="CT154" s="18"/>
      <c r="CU154" s="18"/>
      <c r="CV154" s="18"/>
      <c r="CW154" s="18"/>
      <c r="CX154" s="18"/>
      <c r="CY154" s="18"/>
      <c r="CZ154" s="18"/>
      <c r="DA154" s="18"/>
      <c r="DB154" s="18"/>
      <c r="DC154" s="18"/>
      <c r="DD154" s="18"/>
      <c r="DE154" s="18"/>
      <c r="DF154" s="18"/>
      <c r="DG154" s="18"/>
      <c r="DH154" s="18"/>
      <c r="DI154" s="18"/>
      <c r="DJ154" s="18"/>
      <c r="DK154" s="18"/>
      <c r="DL154" s="18"/>
      <c r="DM154" s="18"/>
      <c r="DN154" s="18"/>
      <c r="DO154" s="18"/>
      <c r="DP154" s="18"/>
      <c r="DQ154" s="18"/>
      <c r="DR154" s="18"/>
      <c r="DS154" s="18"/>
      <c r="DT154" s="18"/>
      <c r="DU154" s="18"/>
      <c r="DV154" s="18"/>
      <c r="DW154" s="18"/>
      <c r="DX154" s="18"/>
      <c r="DY154" s="18"/>
      <c r="DZ154" s="18"/>
      <c r="EA154" s="57"/>
      <c r="EB154" s="18"/>
      <c r="EC154" s="18"/>
      <c r="ED154" s="18"/>
      <c r="EE154" s="18">
        <v>0</v>
      </c>
      <c r="EF154" s="18">
        <v>0</v>
      </c>
      <c r="EG154" s="18">
        <v>0</v>
      </c>
      <c r="EH154" s="18" t="s">
        <v>700</v>
      </c>
      <c r="EI154" s="18" cm="1">
        <f t="array" ref="EI154">IF(SUMPRODUCT(--(DO154:DS154&lt;&gt;""))=0, 0,1)</f>
        <v>0</v>
      </c>
      <c r="EJ154" s="18" cm="1">
        <f t="array" ref="EJ154">IF(SUMPRODUCT(--(DT154:EG154&lt;&gt;""))=0, 0,1)</f>
        <v>1</v>
      </c>
      <c r="EK154" s="18" cm="1">
        <f t="array" ref="EK154">IF(SUMPRODUCT(--(EC154:EG154&lt;&gt;""))=0, 0,1)</f>
        <v>1</v>
      </c>
      <c r="EL154" s="18" cm="1">
        <f t="array" ref="EL154">IF(SUMPRODUCT(--(EE154:EG154&lt;&gt;""))=0, 0,1)</f>
        <v>1</v>
      </c>
      <c r="EM154" s="18">
        <f t="shared" si="66"/>
        <v>0</v>
      </c>
      <c r="EN154" s="18" t="str">
        <f t="shared" si="67"/>
        <v>NA</v>
      </c>
      <c r="EO154" s="18">
        <f t="shared" si="68"/>
        <v>0</v>
      </c>
      <c r="EP154" s="18">
        <f t="shared" si="69"/>
        <v>0</v>
      </c>
      <c r="EQ154" s="18">
        <f t="shared" si="70"/>
        <v>0</v>
      </c>
      <c r="ER154" s="58" t="s">
        <v>2080</v>
      </c>
      <c r="ES154" s="59">
        <v>43802</v>
      </c>
      <c r="ET154" s="18" t="s">
        <v>701</v>
      </c>
      <c r="EU154" s="18" t="s">
        <v>689</v>
      </c>
    </row>
    <row r="155" spans="1:151" ht="15.75" customHeight="1" x14ac:dyDescent="0.2">
      <c r="A155" s="5" t="s">
        <v>284</v>
      </c>
      <c r="B155" s="24" t="s">
        <v>688</v>
      </c>
      <c r="C155" s="26">
        <v>1</v>
      </c>
      <c r="D155" s="18" t="s">
        <v>702</v>
      </c>
      <c r="E155" s="26" t="s">
        <v>257</v>
      </c>
      <c r="F155" s="18" t="s">
        <v>553</v>
      </c>
      <c r="G155" s="18" t="s">
        <v>575</v>
      </c>
      <c r="H155" s="18" t="s">
        <v>690</v>
      </c>
      <c r="I155" s="18" t="s">
        <v>577</v>
      </c>
      <c r="J155" s="18" t="s">
        <v>363</v>
      </c>
      <c r="K155" s="18" t="s">
        <v>363</v>
      </c>
      <c r="L155" s="18" t="s">
        <v>363</v>
      </c>
      <c r="M155" s="18" t="s">
        <v>253</v>
      </c>
      <c r="N155" s="56">
        <v>43</v>
      </c>
      <c r="O155" s="18" t="s">
        <v>640</v>
      </c>
      <c r="P155" s="18" t="s">
        <v>261</v>
      </c>
      <c r="Q155" s="18" t="s">
        <v>254</v>
      </c>
      <c r="R155" s="24" t="s">
        <v>257</v>
      </c>
      <c r="S155" s="24" t="s">
        <v>257</v>
      </c>
      <c r="T155" s="26" t="s">
        <v>692</v>
      </c>
      <c r="U155" s="26" t="s">
        <v>595</v>
      </c>
      <c r="V155" s="26" t="s">
        <v>693</v>
      </c>
      <c r="W155" s="26" t="s">
        <v>694</v>
      </c>
      <c r="X155" s="18" t="s">
        <v>695</v>
      </c>
      <c r="Y155" s="18">
        <v>20.8</v>
      </c>
      <c r="Z155" s="18" t="s">
        <v>474</v>
      </c>
      <c r="AA155" s="57">
        <v>20.8</v>
      </c>
      <c r="AB155" s="57" t="s">
        <v>257</v>
      </c>
      <c r="AC155" s="18" t="s">
        <v>595</v>
      </c>
      <c r="AD155" s="18" t="s">
        <v>595</v>
      </c>
      <c r="AE155" s="18" t="s">
        <v>595</v>
      </c>
      <c r="AF155" s="18">
        <v>7.6</v>
      </c>
      <c r="AG155" s="18">
        <v>7.6</v>
      </c>
      <c r="AH155" s="18" t="s">
        <v>557</v>
      </c>
      <c r="AI155" s="68">
        <v>2</v>
      </c>
      <c r="AJ155" s="26" t="s">
        <v>628</v>
      </c>
      <c r="AK155" s="26">
        <f t="shared" ref="AK155:AK218" si="79">AI155*7</f>
        <v>14</v>
      </c>
      <c r="AL155" s="18" t="s">
        <v>696</v>
      </c>
      <c r="AM155" s="18" t="s">
        <v>282</v>
      </c>
      <c r="AN155" s="57">
        <v>0</v>
      </c>
      <c r="AO155" s="57" t="s">
        <v>671</v>
      </c>
      <c r="AP155" s="18" t="s">
        <v>479</v>
      </c>
      <c r="AQ155" s="18">
        <v>4</v>
      </c>
      <c r="AR155" s="18" t="s">
        <v>672</v>
      </c>
      <c r="AS155" s="66">
        <f t="shared" si="77"/>
        <v>0</v>
      </c>
      <c r="AT155" s="57">
        <v>0</v>
      </c>
      <c r="AU155" s="66">
        <f t="shared" si="78"/>
        <v>0</v>
      </c>
      <c r="AV155" s="66">
        <f t="shared" si="76"/>
        <v>0</v>
      </c>
      <c r="AW155" s="5" t="s">
        <v>595</v>
      </c>
      <c r="AX155" s="68">
        <v>2</v>
      </c>
      <c r="AY155" s="26" t="s">
        <v>628</v>
      </c>
      <c r="AZ155" s="5" t="s">
        <v>257</v>
      </c>
      <c r="BA155" s="5" t="s">
        <v>257</v>
      </c>
      <c r="BB155" s="18" t="s">
        <v>697</v>
      </c>
      <c r="BC155" s="18" t="s">
        <v>287</v>
      </c>
      <c r="BD155" s="18">
        <v>0</v>
      </c>
      <c r="BE155" s="18" t="s">
        <v>698</v>
      </c>
      <c r="BF155" s="18" t="s">
        <v>699</v>
      </c>
      <c r="BG155" s="18">
        <v>4</v>
      </c>
      <c r="BH155" s="18" t="s">
        <v>672</v>
      </c>
      <c r="BI155" s="18" t="s">
        <v>257</v>
      </c>
      <c r="BJ155" s="18" t="s">
        <v>257</v>
      </c>
      <c r="BK155" s="18" t="s">
        <v>257</v>
      </c>
      <c r="BL155" s="18" t="s">
        <v>257</v>
      </c>
      <c r="BM155" s="18" t="s">
        <v>257</v>
      </c>
      <c r="BN155" s="68">
        <v>2</v>
      </c>
      <c r="BO155" s="26" t="s">
        <v>628</v>
      </c>
      <c r="BP155" s="5" t="s">
        <v>257</v>
      </c>
      <c r="BQ155" s="5" t="s">
        <v>257</v>
      </c>
      <c r="BR155" s="18" t="s">
        <v>697</v>
      </c>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8"/>
      <c r="DB155" s="18"/>
      <c r="DC155" s="18"/>
      <c r="DD155" s="18"/>
      <c r="DE155" s="18"/>
      <c r="DF155" s="18"/>
      <c r="DG155" s="18"/>
      <c r="DH155" s="18"/>
      <c r="DI155" s="18"/>
      <c r="DJ155" s="18"/>
      <c r="DK155" s="18"/>
      <c r="DL155" s="18"/>
      <c r="DM155" s="18"/>
      <c r="DN155" s="18"/>
      <c r="DO155" s="18"/>
      <c r="DP155" s="18"/>
      <c r="DQ155" s="18"/>
      <c r="DR155" s="18"/>
      <c r="DS155" s="18"/>
      <c r="DT155" s="18"/>
      <c r="DU155" s="18"/>
      <c r="DV155" s="18"/>
      <c r="DW155" s="18"/>
      <c r="DX155" s="18"/>
      <c r="DY155" s="18"/>
      <c r="DZ155" s="18"/>
      <c r="EA155" s="57"/>
      <c r="EB155" s="18"/>
      <c r="EC155" s="18"/>
      <c r="ED155" s="18"/>
      <c r="EE155" s="18">
        <v>0</v>
      </c>
      <c r="EF155" s="18">
        <v>0</v>
      </c>
      <c r="EG155" s="18">
        <v>0</v>
      </c>
      <c r="EH155" s="18" t="s">
        <v>700</v>
      </c>
      <c r="EI155" s="18" cm="1">
        <f t="array" ref="EI155">IF(SUMPRODUCT(--(DO155:DS155&lt;&gt;""))=0, 0,1)</f>
        <v>0</v>
      </c>
      <c r="EJ155" s="18" cm="1">
        <f t="array" ref="EJ155">IF(SUMPRODUCT(--(DT155:EG155&lt;&gt;""))=0, 0,1)</f>
        <v>1</v>
      </c>
      <c r="EK155" s="18" cm="1">
        <f t="array" ref="EK155">IF(SUMPRODUCT(--(EC155:EG155&lt;&gt;""))=0, 0,1)</f>
        <v>1</v>
      </c>
      <c r="EL155" s="18" cm="1">
        <f t="array" ref="EL155">IF(SUMPRODUCT(--(EE155:EG155&lt;&gt;""))=0, 0,1)</f>
        <v>1</v>
      </c>
      <c r="EM155" s="18">
        <f t="shared" si="66"/>
        <v>0</v>
      </c>
      <c r="EN155" s="18" t="str">
        <f t="shared" si="67"/>
        <v>NA</v>
      </c>
      <c r="EO155" s="18">
        <f t="shared" si="68"/>
        <v>0</v>
      </c>
      <c r="EP155" s="18">
        <f t="shared" si="69"/>
        <v>0</v>
      </c>
      <c r="EQ155" s="18">
        <f t="shared" si="70"/>
        <v>0</v>
      </c>
      <c r="ER155" s="58" t="s">
        <v>2080</v>
      </c>
      <c r="ES155" s="59">
        <v>43802</v>
      </c>
      <c r="ET155" s="18" t="s">
        <v>701</v>
      </c>
      <c r="EU155" s="18" t="s">
        <v>689</v>
      </c>
    </row>
    <row r="156" spans="1:151" ht="15.75" customHeight="1" x14ac:dyDescent="0.2">
      <c r="A156" s="5" t="s">
        <v>284</v>
      </c>
      <c r="B156" s="24" t="s">
        <v>688</v>
      </c>
      <c r="C156" s="26">
        <v>1</v>
      </c>
      <c r="D156" s="18" t="s">
        <v>703</v>
      </c>
      <c r="E156" s="26" t="s">
        <v>257</v>
      </c>
      <c r="F156" s="18" t="s">
        <v>553</v>
      </c>
      <c r="G156" s="18" t="s">
        <v>575</v>
      </c>
      <c r="H156" s="18" t="s">
        <v>690</v>
      </c>
      <c r="I156" s="18" t="s">
        <v>577</v>
      </c>
      <c r="J156" s="18" t="s">
        <v>363</v>
      </c>
      <c r="K156" s="18" t="s">
        <v>363</v>
      </c>
      <c r="L156" s="18" t="s">
        <v>363</v>
      </c>
      <c r="M156" s="18" t="s">
        <v>253</v>
      </c>
      <c r="N156" s="56">
        <v>43</v>
      </c>
      <c r="O156" s="18" t="s">
        <v>640</v>
      </c>
      <c r="P156" s="18" t="s">
        <v>261</v>
      </c>
      <c r="Q156" s="18" t="s">
        <v>254</v>
      </c>
      <c r="R156" s="24" t="s">
        <v>257</v>
      </c>
      <c r="S156" s="24" t="s">
        <v>257</v>
      </c>
      <c r="T156" s="26" t="s">
        <v>692</v>
      </c>
      <c r="U156" s="26" t="s">
        <v>595</v>
      </c>
      <c r="V156" s="26" t="s">
        <v>693</v>
      </c>
      <c r="W156" s="26" t="s">
        <v>694</v>
      </c>
      <c r="X156" s="18" t="s">
        <v>695</v>
      </c>
      <c r="Y156" s="18">
        <v>20.8</v>
      </c>
      <c r="Z156" s="18" t="s">
        <v>474</v>
      </c>
      <c r="AA156" s="57">
        <v>20.8</v>
      </c>
      <c r="AB156" s="57" t="s">
        <v>257</v>
      </c>
      <c r="AC156" s="18" t="s">
        <v>595</v>
      </c>
      <c r="AD156" s="18" t="s">
        <v>595</v>
      </c>
      <c r="AE156" s="18" t="s">
        <v>595</v>
      </c>
      <c r="AF156" s="18">
        <v>7.6</v>
      </c>
      <c r="AG156" s="18">
        <v>7.6</v>
      </c>
      <c r="AH156" s="18" t="s">
        <v>557</v>
      </c>
      <c r="AI156" s="18">
        <v>4</v>
      </c>
      <c r="AJ156" s="26" t="s">
        <v>628</v>
      </c>
      <c r="AK156" s="26">
        <f t="shared" si="79"/>
        <v>28</v>
      </c>
      <c r="AL156" s="18" t="s">
        <v>696</v>
      </c>
      <c r="AM156" s="18" t="s">
        <v>282</v>
      </c>
      <c r="AN156" s="57">
        <v>94.1</v>
      </c>
      <c r="AO156" s="57" t="s">
        <v>671</v>
      </c>
      <c r="AP156" s="18" t="s">
        <v>479</v>
      </c>
      <c r="AQ156" s="18">
        <v>4</v>
      </c>
      <c r="AR156" s="18" t="s">
        <v>672</v>
      </c>
      <c r="AS156" s="66">
        <f t="shared" si="77"/>
        <v>94.1</v>
      </c>
      <c r="AT156" s="57">
        <v>94.1</v>
      </c>
      <c r="AU156" s="66">
        <f t="shared" si="78"/>
        <v>0</v>
      </c>
      <c r="AV156" s="66">
        <f t="shared" si="76"/>
        <v>0</v>
      </c>
      <c r="AW156" s="5" t="s">
        <v>595</v>
      </c>
      <c r="AX156" s="18">
        <v>4</v>
      </c>
      <c r="AY156" s="26" t="s">
        <v>628</v>
      </c>
      <c r="AZ156" s="5" t="s">
        <v>257</v>
      </c>
      <c r="BA156" s="5" t="s">
        <v>257</v>
      </c>
      <c r="BB156" s="18" t="s">
        <v>697</v>
      </c>
      <c r="BC156" s="18" t="s">
        <v>287</v>
      </c>
      <c r="BD156" s="18">
        <v>25</v>
      </c>
      <c r="BE156" s="18" t="s">
        <v>698</v>
      </c>
      <c r="BF156" s="18" t="s">
        <v>699</v>
      </c>
      <c r="BG156" s="18">
        <v>4</v>
      </c>
      <c r="BH156" s="18" t="s">
        <v>672</v>
      </c>
      <c r="BI156" s="18" t="s">
        <v>257</v>
      </c>
      <c r="BJ156" s="18" t="s">
        <v>257</v>
      </c>
      <c r="BK156" s="18" t="s">
        <v>257</v>
      </c>
      <c r="BL156" s="18" t="s">
        <v>257</v>
      </c>
      <c r="BM156" s="18" t="s">
        <v>257</v>
      </c>
      <c r="BN156" s="18">
        <v>4</v>
      </c>
      <c r="BO156" s="26" t="s">
        <v>628</v>
      </c>
      <c r="BP156" s="5" t="s">
        <v>257</v>
      </c>
      <c r="BQ156" s="5" t="s">
        <v>257</v>
      </c>
      <c r="BR156" s="18" t="s">
        <v>697</v>
      </c>
      <c r="BS156" s="18"/>
      <c r="BT156" s="18"/>
      <c r="BU156" s="18"/>
      <c r="BV156" s="18"/>
      <c r="BW156" s="18"/>
      <c r="BX156" s="18"/>
      <c r="BY156" s="18"/>
      <c r="BZ156" s="18"/>
      <c r="CA156" s="18"/>
      <c r="CB156" s="18"/>
      <c r="CC156" s="18"/>
      <c r="CD156" s="18"/>
      <c r="CE156" s="18"/>
      <c r="CF156" s="18"/>
      <c r="CG156" s="18"/>
      <c r="CH156" s="18"/>
      <c r="CI156" s="18"/>
      <c r="CJ156" s="18"/>
      <c r="CK156" s="18"/>
      <c r="CL156" s="18"/>
      <c r="CM156" s="18"/>
      <c r="CN156" s="18"/>
      <c r="CO156" s="18"/>
      <c r="CP156" s="18"/>
      <c r="CQ156" s="18"/>
      <c r="CR156" s="18"/>
      <c r="CS156" s="18"/>
      <c r="CT156" s="18"/>
      <c r="CU156" s="18"/>
      <c r="CV156" s="18"/>
      <c r="CW156" s="18"/>
      <c r="CX156" s="18"/>
      <c r="CY156" s="18"/>
      <c r="CZ156" s="18"/>
      <c r="DA156" s="18"/>
      <c r="DB156" s="18"/>
      <c r="DC156" s="18"/>
      <c r="DD156" s="18"/>
      <c r="DE156" s="18"/>
      <c r="DF156" s="18"/>
      <c r="DG156" s="18"/>
      <c r="DH156" s="18"/>
      <c r="DI156" s="18"/>
      <c r="DJ156" s="18"/>
      <c r="DK156" s="18"/>
      <c r="DL156" s="18"/>
      <c r="DM156" s="18"/>
      <c r="DN156" s="18"/>
      <c r="DO156" s="18"/>
      <c r="DP156" s="18"/>
      <c r="DQ156" s="18"/>
      <c r="DR156" s="18"/>
      <c r="DS156" s="18"/>
      <c r="DT156" s="18"/>
      <c r="DU156" s="18"/>
      <c r="DV156" s="18"/>
      <c r="DW156" s="18"/>
      <c r="DX156" s="18"/>
      <c r="DY156" s="18"/>
      <c r="DZ156" s="18"/>
      <c r="EA156" s="57"/>
      <c r="EB156" s="18"/>
      <c r="EC156" s="18"/>
      <c r="ED156" s="18"/>
      <c r="EE156" s="18">
        <v>0</v>
      </c>
      <c r="EF156" s="18">
        <v>1</v>
      </c>
      <c r="EG156" s="18">
        <v>1</v>
      </c>
      <c r="EH156" s="18" t="s">
        <v>700</v>
      </c>
      <c r="EI156" s="18" cm="1">
        <f t="array" ref="EI156">IF(SUMPRODUCT(--(DO156:DS156&lt;&gt;""))=0, 0,1)</f>
        <v>0</v>
      </c>
      <c r="EJ156" s="18" cm="1">
        <f t="array" ref="EJ156">IF(SUMPRODUCT(--(DT156:EG156&lt;&gt;""))=0, 0,1)</f>
        <v>1</v>
      </c>
      <c r="EK156" s="18" cm="1">
        <f t="array" ref="EK156">IF(SUMPRODUCT(--(EC156:EG156&lt;&gt;""))=0, 0,1)</f>
        <v>1</v>
      </c>
      <c r="EL156" s="18" cm="1">
        <f t="array" ref="EL156">IF(SUMPRODUCT(--(EE156:EG156&lt;&gt;""))=0, 0,1)</f>
        <v>1</v>
      </c>
      <c r="EM156" s="18">
        <f t="shared" si="66"/>
        <v>1</v>
      </c>
      <c r="EN156" s="18" t="str">
        <f t="shared" si="67"/>
        <v>NA</v>
      </c>
      <c r="EO156" s="18">
        <f t="shared" si="68"/>
        <v>1</v>
      </c>
      <c r="EP156" s="18">
        <f t="shared" si="69"/>
        <v>1</v>
      </c>
      <c r="EQ156" s="18">
        <f t="shared" si="70"/>
        <v>1</v>
      </c>
      <c r="ER156" s="58" t="s">
        <v>2080</v>
      </c>
      <c r="ES156" s="59">
        <v>43802</v>
      </c>
      <c r="ET156" s="18" t="s">
        <v>701</v>
      </c>
      <c r="EU156" s="18" t="s">
        <v>689</v>
      </c>
    </row>
    <row r="157" spans="1:151" ht="15.75" customHeight="1" x14ac:dyDescent="0.2">
      <c r="A157" s="5" t="s">
        <v>284</v>
      </c>
      <c r="B157" s="24" t="s">
        <v>688</v>
      </c>
      <c r="C157" s="26">
        <v>1</v>
      </c>
      <c r="D157" s="18" t="s">
        <v>704</v>
      </c>
      <c r="E157" s="26" t="s">
        <v>257</v>
      </c>
      <c r="F157" s="18" t="s">
        <v>553</v>
      </c>
      <c r="G157" s="18" t="s">
        <v>575</v>
      </c>
      <c r="H157" s="18" t="s">
        <v>690</v>
      </c>
      <c r="I157" s="18" t="s">
        <v>577</v>
      </c>
      <c r="J157" s="18" t="s">
        <v>363</v>
      </c>
      <c r="K157" s="18" t="s">
        <v>363</v>
      </c>
      <c r="L157" s="18" t="s">
        <v>363</v>
      </c>
      <c r="M157" s="18" t="s">
        <v>253</v>
      </c>
      <c r="N157" s="56">
        <v>43</v>
      </c>
      <c r="O157" s="18" t="s">
        <v>640</v>
      </c>
      <c r="P157" s="18" t="s">
        <v>261</v>
      </c>
      <c r="Q157" s="18" t="s">
        <v>254</v>
      </c>
      <c r="R157" s="24" t="s">
        <v>257</v>
      </c>
      <c r="S157" s="24" t="s">
        <v>257</v>
      </c>
      <c r="T157" s="26" t="s">
        <v>692</v>
      </c>
      <c r="U157" s="26" t="s">
        <v>595</v>
      </c>
      <c r="V157" s="26" t="s">
        <v>693</v>
      </c>
      <c r="W157" s="26" t="s">
        <v>694</v>
      </c>
      <c r="X157" s="18" t="s">
        <v>695</v>
      </c>
      <c r="Y157" s="18">
        <v>20.8</v>
      </c>
      <c r="Z157" s="18" t="s">
        <v>474</v>
      </c>
      <c r="AA157" s="57">
        <v>20.8</v>
      </c>
      <c r="AB157" s="57" t="s">
        <v>257</v>
      </c>
      <c r="AC157" s="18" t="s">
        <v>595</v>
      </c>
      <c r="AD157" s="18" t="s">
        <v>595</v>
      </c>
      <c r="AE157" s="18" t="s">
        <v>595</v>
      </c>
      <c r="AF157" s="18">
        <v>7.6</v>
      </c>
      <c r="AG157" s="18">
        <v>7.6</v>
      </c>
      <c r="AH157" s="18" t="s">
        <v>557</v>
      </c>
      <c r="AI157" s="18">
        <v>5</v>
      </c>
      <c r="AJ157" s="26" t="s">
        <v>628</v>
      </c>
      <c r="AK157" s="26">
        <f t="shared" si="79"/>
        <v>35</v>
      </c>
      <c r="AL157" s="18" t="s">
        <v>696</v>
      </c>
      <c r="AM157" s="18" t="s">
        <v>282</v>
      </c>
      <c r="AN157" s="57">
        <v>100</v>
      </c>
      <c r="AO157" s="57" t="s">
        <v>671</v>
      </c>
      <c r="AP157" s="18" t="s">
        <v>479</v>
      </c>
      <c r="AQ157" s="18">
        <v>4</v>
      </c>
      <c r="AR157" s="18" t="s">
        <v>672</v>
      </c>
      <c r="AS157" s="66">
        <f t="shared" si="77"/>
        <v>100</v>
      </c>
      <c r="AT157" s="57">
        <v>100</v>
      </c>
      <c r="AU157" s="66">
        <f t="shared" si="78"/>
        <v>0</v>
      </c>
      <c r="AV157" s="66">
        <f t="shared" si="76"/>
        <v>0</v>
      </c>
      <c r="AW157" s="5" t="s">
        <v>595</v>
      </c>
      <c r="AX157" s="18">
        <v>5</v>
      </c>
      <c r="AY157" s="26" t="s">
        <v>628</v>
      </c>
      <c r="AZ157" s="5" t="s">
        <v>257</v>
      </c>
      <c r="BA157" s="5" t="s">
        <v>257</v>
      </c>
      <c r="BB157" s="18" t="s">
        <v>697</v>
      </c>
      <c r="BC157" s="18" t="s">
        <v>287</v>
      </c>
      <c r="BD157" s="18">
        <v>75</v>
      </c>
      <c r="BE157" s="18" t="s">
        <v>698</v>
      </c>
      <c r="BF157" s="18" t="s">
        <v>699</v>
      </c>
      <c r="BG157" s="18">
        <v>4</v>
      </c>
      <c r="BH157" s="18" t="s">
        <v>672</v>
      </c>
      <c r="BI157" s="18" t="s">
        <v>257</v>
      </c>
      <c r="BJ157" s="18" t="s">
        <v>257</v>
      </c>
      <c r="BK157" s="18" t="s">
        <v>257</v>
      </c>
      <c r="BL157" s="18" t="s">
        <v>257</v>
      </c>
      <c r="BM157" s="18" t="s">
        <v>257</v>
      </c>
      <c r="BN157" s="18">
        <v>5</v>
      </c>
      <c r="BO157" s="26" t="s">
        <v>628</v>
      </c>
      <c r="BP157" s="5" t="s">
        <v>257</v>
      </c>
      <c r="BQ157" s="5" t="s">
        <v>257</v>
      </c>
      <c r="BR157" s="18" t="s">
        <v>697</v>
      </c>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57"/>
      <c r="EB157" s="18"/>
      <c r="EC157" s="18"/>
      <c r="ED157" s="18"/>
      <c r="EE157" s="18">
        <v>0</v>
      </c>
      <c r="EF157" s="18">
        <v>1</v>
      </c>
      <c r="EG157" s="18">
        <v>1</v>
      </c>
      <c r="EH157" s="18" t="s">
        <v>700</v>
      </c>
      <c r="EI157" s="18" cm="1">
        <f t="array" ref="EI157">IF(SUMPRODUCT(--(DO157:DS157&lt;&gt;""))=0, 0,1)</f>
        <v>0</v>
      </c>
      <c r="EJ157" s="18" cm="1">
        <f t="array" ref="EJ157">IF(SUMPRODUCT(--(DT157:EG157&lt;&gt;""))=0, 0,1)</f>
        <v>1</v>
      </c>
      <c r="EK157" s="18" cm="1">
        <f t="array" ref="EK157">IF(SUMPRODUCT(--(EC157:EG157&lt;&gt;""))=0, 0,1)</f>
        <v>1</v>
      </c>
      <c r="EL157" s="18" cm="1">
        <f t="array" ref="EL157">IF(SUMPRODUCT(--(EE157:EG157&lt;&gt;""))=0, 0,1)</f>
        <v>1</v>
      </c>
      <c r="EM157" s="18">
        <f t="shared" si="66"/>
        <v>1</v>
      </c>
      <c r="EN157" s="18" t="str">
        <f t="shared" si="67"/>
        <v>NA</v>
      </c>
      <c r="EO157" s="18">
        <f t="shared" si="68"/>
        <v>1</v>
      </c>
      <c r="EP157" s="18">
        <f t="shared" si="69"/>
        <v>1</v>
      </c>
      <c r="EQ157" s="18">
        <f t="shared" si="70"/>
        <v>1</v>
      </c>
      <c r="ER157" s="58" t="s">
        <v>2080</v>
      </c>
      <c r="ES157" s="59">
        <v>43802</v>
      </c>
      <c r="ET157" s="18" t="s">
        <v>701</v>
      </c>
      <c r="EU157" s="18" t="s">
        <v>689</v>
      </c>
    </row>
    <row r="158" spans="1:151" ht="15.75" customHeight="1" x14ac:dyDescent="0.2">
      <c r="A158" s="5" t="s">
        <v>284</v>
      </c>
      <c r="B158" s="24" t="s">
        <v>688</v>
      </c>
      <c r="C158" s="26">
        <v>1</v>
      </c>
      <c r="D158" s="18" t="s">
        <v>705</v>
      </c>
      <c r="E158" s="26" t="s">
        <v>257</v>
      </c>
      <c r="F158" s="18" t="s">
        <v>553</v>
      </c>
      <c r="G158" s="18" t="s">
        <v>575</v>
      </c>
      <c r="H158" s="18" t="s">
        <v>690</v>
      </c>
      <c r="I158" s="18" t="s">
        <v>577</v>
      </c>
      <c r="J158" s="18" t="s">
        <v>363</v>
      </c>
      <c r="K158" s="18" t="s">
        <v>363</v>
      </c>
      <c r="L158" s="18" t="s">
        <v>363</v>
      </c>
      <c r="M158" s="18" t="s">
        <v>253</v>
      </c>
      <c r="N158" s="56">
        <v>43</v>
      </c>
      <c r="O158" s="18" t="s">
        <v>640</v>
      </c>
      <c r="P158" s="18" t="s">
        <v>261</v>
      </c>
      <c r="Q158" s="18" t="s">
        <v>254</v>
      </c>
      <c r="R158" s="24" t="s">
        <v>257</v>
      </c>
      <c r="S158" s="24" t="s">
        <v>257</v>
      </c>
      <c r="T158" s="26" t="s">
        <v>692</v>
      </c>
      <c r="U158" s="26" t="s">
        <v>595</v>
      </c>
      <c r="V158" s="26" t="s">
        <v>693</v>
      </c>
      <c r="W158" s="26" t="s">
        <v>694</v>
      </c>
      <c r="X158" s="18" t="s">
        <v>695</v>
      </c>
      <c r="Y158" s="18">
        <v>20.8</v>
      </c>
      <c r="Z158" s="18" t="s">
        <v>474</v>
      </c>
      <c r="AA158" s="57">
        <v>20.8</v>
      </c>
      <c r="AB158" s="57" t="s">
        <v>257</v>
      </c>
      <c r="AC158" s="18" t="s">
        <v>595</v>
      </c>
      <c r="AD158" s="18" t="s">
        <v>595</v>
      </c>
      <c r="AE158" s="18" t="s">
        <v>595</v>
      </c>
      <c r="AF158" s="18">
        <v>7.6</v>
      </c>
      <c r="AG158" s="18">
        <v>7.6</v>
      </c>
      <c r="AH158" s="18" t="s">
        <v>557</v>
      </c>
      <c r="AI158" s="18">
        <v>6</v>
      </c>
      <c r="AJ158" s="26" t="s">
        <v>628</v>
      </c>
      <c r="AK158" s="26">
        <f t="shared" si="79"/>
        <v>42</v>
      </c>
      <c r="AL158" s="18" t="s">
        <v>696</v>
      </c>
      <c r="AM158" s="18" t="s">
        <v>282</v>
      </c>
      <c r="AN158" s="57">
        <v>100</v>
      </c>
      <c r="AO158" s="57" t="s">
        <v>671</v>
      </c>
      <c r="AP158" s="18" t="s">
        <v>479</v>
      </c>
      <c r="AQ158" s="18">
        <v>4</v>
      </c>
      <c r="AR158" s="18" t="s">
        <v>672</v>
      </c>
      <c r="AS158" s="66">
        <f t="shared" si="77"/>
        <v>100</v>
      </c>
      <c r="AT158" s="57">
        <v>100</v>
      </c>
      <c r="AU158" s="66">
        <f t="shared" si="78"/>
        <v>0</v>
      </c>
      <c r="AV158" s="66">
        <f t="shared" si="76"/>
        <v>0</v>
      </c>
      <c r="AW158" s="5" t="s">
        <v>595</v>
      </c>
      <c r="AX158" s="18">
        <v>6</v>
      </c>
      <c r="AY158" s="26" t="s">
        <v>628</v>
      </c>
      <c r="AZ158" s="5" t="s">
        <v>257</v>
      </c>
      <c r="BA158" s="5" t="s">
        <v>257</v>
      </c>
      <c r="BB158" s="18" t="s">
        <v>697</v>
      </c>
      <c r="BC158" s="18" t="s">
        <v>287</v>
      </c>
      <c r="BD158" s="18">
        <v>100</v>
      </c>
      <c r="BE158" s="18" t="s">
        <v>698</v>
      </c>
      <c r="BF158" s="18" t="s">
        <v>699</v>
      </c>
      <c r="BG158" s="18">
        <v>4</v>
      </c>
      <c r="BH158" s="18" t="s">
        <v>672</v>
      </c>
      <c r="BI158" s="18" t="s">
        <v>257</v>
      </c>
      <c r="BJ158" s="18" t="s">
        <v>257</v>
      </c>
      <c r="BK158" s="18" t="s">
        <v>257</v>
      </c>
      <c r="BL158" s="18" t="s">
        <v>257</v>
      </c>
      <c r="BM158" s="18" t="s">
        <v>257</v>
      </c>
      <c r="BN158" s="18">
        <v>6</v>
      </c>
      <c r="BO158" s="26" t="s">
        <v>628</v>
      </c>
      <c r="BP158" s="5" t="s">
        <v>257</v>
      </c>
      <c r="BQ158" s="5" t="s">
        <v>257</v>
      </c>
      <c r="BR158" s="18" t="s">
        <v>697</v>
      </c>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57"/>
      <c r="EB158" s="18"/>
      <c r="EC158" s="18"/>
      <c r="ED158" s="18"/>
      <c r="EE158" s="18">
        <v>0</v>
      </c>
      <c r="EF158" s="18">
        <v>0</v>
      </c>
      <c r="EG158" s="18">
        <v>1</v>
      </c>
      <c r="EH158" s="18" t="s">
        <v>700</v>
      </c>
      <c r="EI158" s="18" cm="1">
        <f t="array" ref="EI158">IF(SUMPRODUCT(--(DO158:DS158&lt;&gt;""))=0, 0,1)</f>
        <v>0</v>
      </c>
      <c r="EJ158" s="18" cm="1">
        <f t="array" ref="EJ158">IF(SUMPRODUCT(--(DT158:EG158&lt;&gt;""))=0, 0,1)</f>
        <v>1</v>
      </c>
      <c r="EK158" s="18" cm="1">
        <f t="array" ref="EK158">IF(SUMPRODUCT(--(EC158:EG158&lt;&gt;""))=0, 0,1)</f>
        <v>1</v>
      </c>
      <c r="EL158" s="18" cm="1">
        <f t="array" ref="EL158">IF(SUMPRODUCT(--(EE158:EG158&lt;&gt;""))=0, 0,1)</f>
        <v>1</v>
      </c>
      <c r="EM158" s="18">
        <f t="shared" si="66"/>
        <v>1</v>
      </c>
      <c r="EN158" s="18" t="str">
        <f t="shared" si="67"/>
        <v>NA</v>
      </c>
      <c r="EO158" s="18">
        <f t="shared" si="68"/>
        <v>1</v>
      </c>
      <c r="EP158" s="18">
        <f t="shared" si="69"/>
        <v>1</v>
      </c>
      <c r="EQ158" s="18">
        <f t="shared" si="70"/>
        <v>1</v>
      </c>
      <c r="ER158" s="58" t="s">
        <v>2080</v>
      </c>
      <c r="ES158" s="59">
        <v>43802</v>
      </c>
      <c r="ET158" s="18" t="s">
        <v>701</v>
      </c>
      <c r="EU158" s="18" t="s">
        <v>689</v>
      </c>
    </row>
    <row r="159" spans="1:151" ht="15.75" customHeight="1" x14ac:dyDescent="0.2">
      <c r="A159" s="5" t="s">
        <v>284</v>
      </c>
      <c r="B159" s="24" t="s">
        <v>688</v>
      </c>
      <c r="C159" s="26">
        <v>1</v>
      </c>
      <c r="D159" s="18" t="s">
        <v>691</v>
      </c>
      <c r="E159" s="26" t="s">
        <v>257</v>
      </c>
      <c r="F159" s="18" t="s">
        <v>553</v>
      </c>
      <c r="G159" s="18" t="s">
        <v>706</v>
      </c>
      <c r="H159" s="18" t="s">
        <v>707</v>
      </c>
      <c r="I159" s="18" t="s">
        <v>708</v>
      </c>
      <c r="J159" s="18" t="s">
        <v>363</v>
      </c>
      <c r="K159" s="18" t="s">
        <v>363</v>
      </c>
      <c r="L159" s="18" t="s">
        <v>363</v>
      </c>
      <c r="M159" s="18" t="s">
        <v>253</v>
      </c>
      <c r="N159" s="56">
        <v>43</v>
      </c>
      <c r="O159" s="18" t="s">
        <v>640</v>
      </c>
      <c r="P159" s="18" t="s">
        <v>261</v>
      </c>
      <c r="Q159" s="18" t="s">
        <v>254</v>
      </c>
      <c r="R159" s="24" t="s">
        <v>257</v>
      </c>
      <c r="S159" s="24" t="s">
        <v>257</v>
      </c>
      <c r="T159" s="26" t="s">
        <v>692</v>
      </c>
      <c r="U159" s="26" t="s">
        <v>595</v>
      </c>
      <c r="V159" s="26" t="s">
        <v>693</v>
      </c>
      <c r="W159" s="26" t="s">
        <v>694</v>
      </c>
      <c r="X159" s="18" t="s">
        <v>695</v>
      </c>
      <c r="Y159" s="18">
        <v>0</v>
      </c>
      <c r="Z159" s="18" t="s">
        <v>474</v>
      </c>
      <c r="AA159" s="57">
        <v>0</v>
      </c>
      <c r="AB159" s="57" t="s">
        <v>257</v>
      </c>
      <c r="AC159" s="18" t="s">
        <v>595</v>
      </c>
      <c r="AD159" s="18" t="s">
        <v>595</v>
      </c>
      <c r="AE159" s="18" t="s">
        <v>595</v>
      </c>
      <c r="AF159" s="18">
        <v>7.6</v>
      </c>
      <c r="AG159" s="18">
        <v>7.6</v>
      </c>
      <c r="AH159" s="18" t="s">
        <v>557</v>
      </c>
      <c r="AI159" s="18">
        <v>0</v>
      </c>
      <c r="AJ159" s="26" t="s">
        <v>628</v>
      </c>
      <c r="AK159" s="26">
        <f t="shared" si="79"/>
        <v>0</v>
      </c>
      <c r="AL159" s="18" t="s">
        <v>696</v>
      </c>
      <c r="AM159" s="18" t="s">
        <v>282</v>
      </c>
      <c r="AN159" s="57">
        <v>0</v>
      </c>
      <c r="AO159" s="57" t="s">
        <v>671</v>
      </c>
      <c r="AP159" s="18" t="s">
        <v>479</v>
      </c>
      <c r="AQ159" s="18">
        <v>4</v>
      </c>
      <c r="AR159" s="18" t="s">
        <v>672</v>
      </c>
      <c r="AS159" s="66">
        <f t="shared" si="77"/>
        <v>0</v>
      </c>
      <c r="AT159" s="57">
        <v>0</v>
      </c>
      <c r="AU159" s="66">
        <f t="shared" si="78"/>
        <v>0</v>
      </c>
      <c r="AV159" s="66">
        <f t="shared" si="76"/>
        <v>0</v>
      </c>
      <c r="AW159" s="5" t="s">
        <v>595</v>
      </c>
      <c r="AX159" s="18">
        <v>0</v>
      </c>
      <c r="AY159" s="26" t="s">
        <v>628</v>
      </c>
      <c r="AZ159" s="5" t="s">
        <v>257</v>
      </c>
      <c r="BA159" s="5" t="s">
        <v>257</v>
      </c>
      <c r="BB159" s="18" t="s">
        <v>697</v>
      </c>
      <c r="BC159" s="18" t="s">
        <v>287</v>
      </c>
      <c r="BD159" s="18">
        <v>0</v>
      </c>
      <c r="BE159" s="18" t="s">
        <v>698</v>
      </c>
      <c r="BF159" s="18" t="s">
        <v>699</v>
      </c>
      <c r="BG159" s="18">
        <v>4</v>
      </c>
      <c r="BH159" s="18" t="s">
        <v>672</v>
      </c>
      <c r="BI159" s="18" t="s">
        <v>257</v>
      </c>
      <c r="BJ159" s="18" t="s">
        <v>257</v>
      </c>
      <c r="BK159" s="18" t="s">
        <v>257</v>
      </c>
      <c r="BL159" s="18" t="s">
        <v>257</v>
      </c>
      <c r="BM159" s="18" t="s">
        <v>257</v>
      </c>
      <c r="BN159" s="18">
        <v>0</v>
      </c>
      <c r="BO159" s="26" t="s">
        <v>628</v>
      </c>
      <c r="BP159" s="5" t="s">
        <v>257</v>
      </c>
      <c r="BQ159" s="5" t="s">
        <v>257</v>
      </c>
      <c r="BR159" s="18" t="s">
        <v>697</v>
      </c>
      <c r="BS159" s="18"/>
      <c r="BT159" s="18"/>
      <c r="BU159" s="18"/>
      <c r="BV159" s="18"/>
      <c r="BW159" s="18"/>
      <c r="BX159" s="18"/>
      <c r="BY159" s="18"/>
      <c r="BZ159" s="18"/>
      <c r="CA159" s="18"/>
      <c r="CB159" s="18"/>
      <c r="CC159" s="18"/>
      <c r="CD159" s="18"/>
      <c r="CE159" s="18"/>
      <c r="CF159" s="18"/>
      <c r="CG159" s="18"/>
      <c r="CH159" s="18"/>
      <c r="CI159" s="18"/>
      <c r="CJ159" s="18"/>
      <c r="CK159" s="18"/>
      <c r="CL159" s="18"/>
      <c r="CM159" s="18"/>
      <c r="CN159" s="18"/>
      <c r="CO159" s="18"/>
      <c r="CP159" s="18"/>
      <c r="CQ159" s="18"/>
      <c r="CR159" s="18"/>
      <c r="CS159" s="18"/>
      <c r="CT159" s="18"/>
      <c r="CU159" s="18"/>
      <c r="CV159" s="18"/>
      <c r="CW159" s="18"/>
      <c r="CX159" s="18"/>
      <c r="CY159" s="18"/>
      <c r="CZ159" s="18"/>
      <c r="DA159" s="18"/>
      <c r="DB159" s="18"/>
      <c r="DC159" s="18"/>
      <c r="DD159" s="18"/>
      <c r="DE159" s="18"/>
      <c r="DF159" s="18"/>
      <c r="DG159" s="18"/>
      <c r="DH159" s="18"/>
      <c r="DI159" s="18"/>
      <c r="DJ159" s="18"/>
      <c r="DK159" s="18"/>
      <c r="DL159" s="18"/>
      <c r="DM159" s="18"/>
      <c r="DN159" s="18"/>
      <c r="DO159" s="18"/>
      <c r="DP159" s="18"/>
      <c r="DQ159" s="18"/>
      <c r="DR159" s="18"/>
      <c r="DS159" s="18"/>
      <c r="DT159" s="18"/>
      <c r="DU159" s="18"/>
      <c r="DV159" s="18"/>
      <c r="DW159" s="18"/>
      <c r="DX159" s="18"/>
      <c r="DY159" s="18"/>
      <c r="DZ159" s="18"/>
      <c r="EA159" s="57"/>
      <c r="EB159" s="18"/>
      <c r="EC159" s="18"/>
      <c r="ED159" s="18"/>
      <c r="EE159" s="18">
        <v>0</v>
      </c>
      <c r="EF159" s="18">
        <v>0</v>
      </c>
      <c r="EG159" s="18">
        <v>0</v>
      </c>
      <c r="EH159" s="18" t="s">
        <v>700</v>
      </c>
      <c r="EI159" s="18" cm="1">
        <f t="array" ref="EI159">IF(SUMPRODUCT(--(DO159:DS159&lt;&gt;""))=0, 0,1)</f>
        <v>0</v>
      </c>
      <c r="EJ159" s="18" cm="1">
        <f t="array" ref="EJ159">IF(SUMPRODUCT(--(DT159:EG159&lt;&gt;""))=0, 0,1)</f>
        <v>1</v>
      </c>
      <c r="EK159" s="18" cm="1">
        <f t="array" ref="EK159">IF(SUMPRODUCT(--(EC159:EG159&lt;&gt;""))=0, 0,1)</f>
        <v>1</v>
      </c>
      <c r="EL159" s="18" cm="1">
        <f t="array" ref="EL159">IF(SUMPRODUCT(--(EE159:EG159&lt;&gt;""))=0, 0,1)</f>
        <v>1</v>
      </c>
      <c r="EM159" s="18">
        <f t="shared" si="66"/>
        <v>0</v>
      </c>
      <c r="EN159" s="18" t="str">
        <f t="shared" si="67"/>
        <v>NA</v>
      </c>
      <c r="EO159" s="18">
        <f t="shared" si="68"/>
        <v>0</v>
      </c>
      <c r="EP159" s="18">
        <f t="shared" si="69"/>
        <v>0</v>
      </c>
      <c r="EQ159" s="18">
        <f t="shared" si="70"/>
        <v>0</v>
      </c>
      <c r="ER159" s="58" t="s">
        <v>2080</v>
      </c>
      <c r="ES159" s="59">
        <v>43802</v>
      </c>
      <c r="ET159" s="18" t="s">
        <v>701</v>
      </c>
      <c r="EU159" s="18" t="s">
        <v>689</v>
      </c>
    </row>
    <row r="160" spans="1:151" ht="15.75" customHeight="1" x14ac:dyDescent="0.2">
      <c r="A160" s="5" t="s">
        <v>284</v>
      </c>
      <c r="B160" s="24" t="s">
        <v>688</v>
      </c>
      <c r="C160" s="26">
        <v>1</v>
      </c>
      <c r="D160" s="18" t="s">
        <v>702</v>
      </c>
      <c r="E160" s="26" t="s">
        <v>257</v>
      </c>
      <c r="F160" s="18" t="s">
        <v>553</v>
      </c>
      <c r="G160" s="18" t="s">
        <v>706</v>
      </c>
      <c r="H160" s="18" t="s">
        <v>707</v>
      </c>
      <c r="I160" s="18" t="s">
        <v>708</v>
      </c>
      <c r="J160" s="18" t="s">
        <v>363</v>
      </c>
      <c r="K160" s="18" t="s">
        <v>363</v>
      </c>
      <c r="L160" s="18" t="s">
        <v>363</v>
      </c>
      <c r="M160" s="18" t="s">
        <v>253</v>
      </c>
      <c r="N160" s="56">
        <v>43</v>
      </c>
      <c r="O160" s="18" t="s">
        <v>640</v>
      </c>
      <c r="P160" s="18" t="s">
        <v>261</v>
      </c>
      <c r="Q160" s="18" t="s">
        <v>254</v>
      </c>
      <c r="R160" s="24" t="s">
        <v>257</v>
      </c>
      <c r="S160" s="24" t="s">
        <v>257</v>
      </c>
      <c r="T160" s="26" t="s">
        <v>692</v>
      </c>
      <c r="U160" s="26" t="s">
        <v>595</v>
      </c>
      <c r="V160" s="26" t="s">
        <v>693</v>
      </c>
      <c r="W160" s="26" t="s">
        <v>694</v>
      </c>
      <c r="X160" s="18" t="s">
        <v>695</v>
      </c>
      <c r="Y160" s="18">
        <v>20.8</v>
      </c>
      <c r="Z160" s="18" t="s">
        <v>474</v>
      </c>
      <c r="AA160" s="57">
        <v>20.8</v>
      </c>
      <c r="AB160" s="57" t="s">
        <v>257</v>
      </c>
      <c r="AC160" s="18" t="s">
        <v>595</v>
      </c>
      <c r="AD160" s="18" t="s">
        <v>595</v>
      </c>
      <c r="AE160" s="18" t="s">
        <v>595</v>
      </c>
      <c r="AF160" s="18">
        <v>7.6</v>
      </c>
      <c r="AG160" s="18">
        <v>7.6</v>
      </c>
      <c r="AH160" s="18" t="s">
        <v>557</v>
      </c>
      <c r="AI160" s="18">
        <v>2</v>
      </c>
      <c r="AJ160" s="26" t="s">
        <v>628</v>
      </c>
      <c r="AK160" s="26">
        <f t="shared" si="79"/>
        <v>14</v>
      </c>
      <c r="AL160" s="18" t="s">
        <v>696</v>
      </c>
      <c r="AM160" s="18" t="s">
        <v>282</v>
      </c>
      <c r="AN160" s="57">
        <v>0</v>
      </c>
      <c r="AO160" s="57" t="s">
        <v>671</v>
      </c>
      <c r="AP160" s="18" t="s">
        <v>479</v>
      </c>
      <c r="AQ160" s="18">
        <v>4</v>
      </c>
      <c r="AR160" s="18" t="s">
        <v>672</v>
      </c>
      <c r="AS160" s="66">
        <f t="shared" si="77"/>
        <v>0</v>
      </c>
      <c r="AT160" s="57">
        <v>0</v>
      </c>
      <c r="AU160" s="66">
        <f t="shared" si="78"/>
        <v>0</v>
      </c>
      <c r="AV160" s="66">
        <f t="shared" si="76"/>
        <v>0</v>
      </c>
      <c r="AW160" s="5" t="s">
        <v>595</v>
      </c>
      <c r="AX160" s="18">
        <v>2</v>
      </c>
      <c r="AY160" s="26" t="s">
        <v>628</v>
      </c>
      <c r="AZ160" s="5" t="s">
        <v>257</v>
      </c>
      <c r="BA160" s="5" t="s">
        <v>257</v>
      </c>
      <c r="BB160" s="18" t="s">
        <v>697</v>
      </c>
      <c r="BC160" s="18" t="s">
        <v>287</v>
      </c>
      <c r="BD160" s="18">
        <v>0</v>
      </c>
      <c r="BE160" s="18" t="s">
        <v>698</v>
      </c>
      <c r="BF160" s="18" t="s">
        <v>699</v>
      </c>
      <c r="BG160" s="18">
        <v>4</v>
      </c>
      <c r="BH160" s="18" t="s">
        <v>672</v>
      </c>
      <c r="BI160" s="18" t="s">
        <v>257</v>
      </c>
      <c r="BJ160" s="18" t="s">
        <v>257</v>
      </c>
      <c r="BK160" s="18" t="s">
        <v>257</v>
      </c>
      <c r="BL160" s="18" t="s">
        <v>257</v>
      </c>
      <c r="BM160" s="18" t="s">
        <v>257</v>
      </c>
      <c r="BN160" s="18">
        <v>2</v>
      </c>
      <c r="BO160" s="26" t="s">
        <v>628</v>
      </c>
      <c r="BP160" s="5" t="s">
        <v>257</v>
      </c>
      <c r="BQ160" s="5" t="s">
        <v>257</v>
      </c>
      <c r="BR160" s="18" t="s">
        <v>697</v>
      </c>
      <c r="BS160" s="18"/>
      <c r="BT160" s="18"/>
      <c r="BU160" s="18"/>
      <c r="BV160" s="18"/>
      <c r="BW160" s="18"/>
      <c r="BX160" s="18"/>
      <c r="BY160" s="18"/>
      <c r="BZ160" s="18"/>
      <c r="CA160" s="18"/>
      <c r="CB160" s="18"/>
      <c r="CC160" s="18"/>
      <c r="CD160" s="18"/>
      <c r="CE160" s="18"/>
      <c r="CF160" s="18"/>
      <c r="CG160" s="18"/>
      <c r="CH160" s="18"/>
      <c r="CI160" s="18"/>
      <c r="CJ160" s="18"/>
      <c r="CK160" s="18"/>
      <c r="CL160" s="18"/>
      <c r="CM160" s="18"/>
      <c r="CN160" s="18"/>
      <c r="CO160" s="18"/>
      <c r="CP160" s="18"/>
      <c r="CQ160" s="18"/>
      <c r="CR160" s="18"/>
      <c r="CS160" s="18"/>
      <c r="CT160" s="18"/>
      <c r="CU160" s="18"/>
      <c r="CV160" s="18"/>
      <c r="CW160" s="18"/>
      <c r="CX160" s="18"/>
      <c r="CY160" s="18"/>
      <c r="CZ160" s="18"/>
      <c r="DA160" s="18"/>
      <c r="DB160" s="18"/>
      <c r="DC160" s="18"/>
      <c r="DD160" s="18"/>
      <c r="DE160" s="18"/>
      <c r="DF160" s="18"/>
      <c r="DG160" s="18"/>
      <c r="DH160" s="18"/>
      <c r="DI160" s="18"/>
      <c r="DJ160" s="18"/>
      <c r="DK160" s="18"/>
      <c r="DL160" s="18"/>
      <c r="DM160" s="18"/>
      <c r="DN160" s="18"/>
      <c r="DO160" s="18"/>
      <c r="DP160" s="18"/>
      <c r="DQ160" s="18"/>
      <c r="DR160" s="18"/>
      <c r="DS160" s="18"/>
      <c r="DT160" s="18"/>
      <c r="DU160" s="18"/>
      <c r="DV160" s="18"/>
      <c r="DW160" s="18"/>
      <c r="DX160" s="18"/>
      <c r="DY160" s="18"/>
      <c r="DZ160" s="18"/>
      <c r="EA160" s="57"/>
      <c r="EB160" s="18"/>
      <c r="EC160" s="18"/>
      <c r="ED160" s="18"/>
      <c r="EE160" s="18">
        <v>0</v>
      </c>
      <c r="EF160" s="18">
        <v>0</v>
      </c>
      <c r="EG160" s="18">
        <v>0</v>
      </c>
      <c r="EH160" s="18" t="s">
        <v>700</v>
      </c>
      <c r="EI160" s="18" cm="1">
        <f t="array" ref="EI160">IF(SUMPRODUCT(--(DO160:DS160&lt;&gt;""))=0, 0,1)</f>
        <v>0</v>
      </c>
      <c r="EJ160" s="18" cm="1">
        <f t="array" ref="EJ160">IF(SUMPRODUCT(--(DT160:EG160&lt;&gt;""))=0, 0,1)</f>
        <v>1</v>
      </c>
      <c r="EK160" s="18" cm="1">
        <f t="array" ref="EK160">IF(SUMPRODUCT(--(EC160:EG160&lt;&gt;""))=0, 0,1)</f>
        <v>1</v>
      </c>
      <c r="EL160" s="18" cm="1">
        <f t="array" ref="EL160">IF(SUMPRODUCT(--(EE160:EG160&lt;&gt;""))=0, 0,1)</f>
        <v>1</v>
      </c>
      <c r="EM160" s="18">
        <f t="shared" si="66"/>
        <v>0</v>
      </c>
      <c r="EN160" s="18" t="str">
        <f t="shared" si="67"/>
        <v>NA</v>
      </c>
      <c r="EO160" s="18">
        <f t="shared" si="68"/>
        <v>0</v>
      </c>
      <c r="EP160" s="18">
        <f t="shared" si="69"/>
        <v>0</v>
      </c>
      <c r="EQ160" s="18">
        <f t="shared" si="70"/>
        <v>0</v>
      </c>
      <c r="ER160" s="58" t="s">
        <v>2080</v>
      </c>
      <c r="ES160" s="59">
        <v>43802</v>
      </c>
      <c r="ET160" s="18" t="s">
        <v>701</v>
      </c>
      <c r="EU160" s="18" t="s">
        <v>689</v>
      </c>
    </row>
    <row r="161" spans="1:151" ht="15.75" customHeight="1" x14ac:dyDescent="0.2">
      <c r="A161" s="5" t="s">
        <v>284</v>
      </c>
      <c r="B161" s="24" t="s">
        <v>688</v>
      </c>
      <c r="C161" s="26">
        <v>1</v>
      </c>
      <c r="D161" s="18" t="s">
        <v>703</v>
      </c>
      <c r="E161" s="26" t="s">
        <v>257</v>
      </c>
      <c r="F161" s="18" t="s">
        <v>553</v>
      </c>
      <c r="G161" s="18" t="s">
        <v>706</v>
      </c>
      <c r="H161" s="18" t="s">
        <v>707</v>
      </c>
      <c r="I161" s="18" t="s">
        <v>708</v>
      </c>
      <c r="J161" s="18" t="s">
        <v>363</v>
      </c>
      <c r="K161" s="18" t="s">
        <v>363</v>
      </c>
      <c r="L161" s="18" t="s">
        <v>363</v>
      </c>
      <c r="M161" s="18" t="s">
        <v>253</v>
      </c>
      <c r="N161" s="56">
        <v>43</v>
      </c>
      <c r="O161" s="18" t="s">
        <v>640</v>
      </c>
      <c r="P161" s="18" t="s">
        <v>261</v>
      </c>
      <c r="Q161" s="18" t="s">
        <v>254</v>
      </c>
      <c r="R161" s="24" t="s">
        <v>257</v>
      </c>
      <c r="S161" s="24" t="s">
        <v>257</v>
      </c>
      <c r="T161" s="26" t="s">
        <v>692</v>
      </c>
      <c r="U161" s="26" t="s">
        <v>595</v>
      </c>
      <c r="V161" s="26" t="s">
        <v>693</v>
      </c>
      <c r="W161" s="26" t="s">
        <v>694</v>
      </c>
      <c r="X161" s="18" t="s">
        <v>695</v>
      </c>
      <c r="Y161" s="18">
        <v>20.8</v>
      </c>
      <c r="Z161" s="18" t="s">
        <v>474</v>
      </c>
      <c r="AA161" s="57">
        <v>20.8</v>
      </c>
      <c r="AB161" s="57" t="s">
        <v>257</v>
      </c>
      <c r="AC161" s="18" t="s">
        <v>595</v>
      </c>
      <c r="AD161" s="18" t="s">
        <v>595</v>
      </c>
      <c r="AE161" s="18" t="s">
        <v>595</v>
      </c>
      <c r="AF161" s="18">
        <v>7.6</v>
      </c>
      <c r="AG161" s="18">
        <v>7.6</v>
      </c>
      <c r="AH161" s="18" t="s">
        <v>557</v>
      </c>
      <c r="AI161" s="18">
        <v>4</v>
      </c>
      <c r="AJ161" s="26" t="s">
        <v>628</v>
      </c>
      <c r="AK161" s="26">
        <f t="shared" si="79"/>
        <v>28</v>
      </c>
      <c r="AL161" s="18" t="s">
        <v>696</v>
      </c>
      <c r="AM161" s="18" t="s">
        <v>282</v>
      </c>
      <c r="AN161" s="57">
        <v>0</v>
      </c>
      <c r="AO161" s="57" t="s">
        <v>671</v>
      </c>
      <c r="AP161" s="18" t="s">
        <v>479</v>
      </c>
      <c r="AQ161" s="18">
        <v>4</v>
      </c>
      <c r="AR161" s="18" t="s">
        <v>672</v>
      </c>
      <c r="AS161" s="66">
        <f t="shared" si="77"/>
        <v>0</v>
      </c>
      <c r="AT161" s="57">
        <v>0</v>
      </c>
      <c r="AU161" s="66">
        <f t="shared" si="78"/>
        <v>0</v>
      </c>
      <c r="AV161" s="66">
        <f t="shared" si="76"/>
        <v>0</v>
      </c>
      <c r="AW161" s="5" t="s">
        <v>595</v>
      </c>
      <c r="AX161" s="18">
        <v>4</v>
      </c>
      <c r="AY161" s="26" t="s">
        <v>628</v>
      </c>
      <c r="AZ161" s="5" t="s">
        <v>257</v>
      </c>
      <c r="BA161" s="5" t="s">
        <v>257</v>
      </c>
      <c r="BB161" s="18" t="s">
        <v>697</v>
      </c>
      <c r="BC161" s="18" t="s">
        <v>287</v>
      </c>
      <c r="BD161" s="18">
        <v>25</v>
      </c>
      <c r="BE161" s="18" t="s">
        <v>698</v>
      </c>
      <c r="BF161" s="18" t="s">
        <v>699</v>
      </c>
      <c r="BG161" s="18">
        <v>4</v>
      </c>
      <c r="BH161" s="18" t="s">
        <v>672</v>
      </c>
      <c r="BI161" s="18" t="s">
        <v>257</v>
      </c>
      <c r="BJ161" s="18" t="s">
        <v>257</v>
      </c>
      <c r="BK161" s="18" t="s">
        <v>257</v>
      </c>
      <c r="BL161" s="18" t="s">
        <v>257</v>
      </c>
      <c r="BM161" s="18" t="s">
        <v>257</v>
      </c>
      <c r="BN161" s="18">
        <v>4</v>
      </c>
      <c r="BO161" s="26" t="s">
        <v>628</v>
      </c>
      <c r="BP161" s="5" t="s">
        <v>257</v>
      </c>
      <c r="BQ161" s="5" t="s">
        <v>257</v>
      </c>
      <c r="BR161" s="18" t="s">
        <v>697</v>
      </c>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8"/>
      <c r="DB161" s="18"/>
      <c r="DC161" s="18"/>
      <c r="DD161" s="18"/>
      <c r="DE161" s="18"/>
      <c r="DF161" s="18"/>
      <c r="DG161" s="18"/>
      <c r="DH161" s="18"/>
      <c r="DI161" s="18"/>
      <c r="DJ161" s="18"/>
      <c r="DK161" s="18"/>
      <c r="DL161" s="18"/>
      <c r="DM161" s="18"/>
      <c r="DN161" s="18"/>
      <c r="DO161" s="18"/>
      <c r="DP161" s="18"/>
      <c r="DQ161" s="18"/>
      <c r="DR161" s="18"/>
      <c r="DS161" s="18"/>
      <c r="DT161" s="18"/>
      <c r="DU161" s="18"/>
      <c r="DV161" s="18"/>
      <c r="DW161" s="18"/>
      <c r="DX161" s="18"/>
      <c r="DY161" s="18"/>
      <c r="DZ161" s="18"/>
      <c r="EA161" s="57"/>
      <c r="EB161" s="18"/>
      <c r="EC161" s="18"/>
      <c r="ED161" s="18"/>
      <c r="EE161" s="18">
        <v>0</v>
      </c>
      <c r="EF161" s="18">
        <v>0</v>
      </c>
      <c r="EG161" s="18">
        <v>0</v>
      </c>
      <c r="EH161" s="18" t="s">
        <v>700</v>
      </c>
      <c r="EI161" s="18" cm="1">
        <f t="array" ref="EI161">IF(SUMPRODUCT(--(DO161:DS161&lt;&gt;""))=0, 0,1)</f>
        <v>0</v>
      </c>
      <c r="EJ161" s="18" cm="1">
        <f t="array" ref="EJ161">IF(SUMPRODUCT(--(DT161:EG161&lt;&gt;""))=0, 0,1)</f>
        <v>1</v>
      </c>
      <c r="EK161" s="18" cm="1">
        <f t="array" ref="EK161">IF(SUMPRODUCT(--(EC161:EG161&lt;&gt;""))=0, 0,1)</f>
        <v>1</v>
      </c>
      <c r="EL161" s="18" cm="1">
        <f t="array" ref="EL161">IF(SUMPRODUCT(--(EE161:EG161&lt;&gt;""))=0, 0,1)</f>
        <v>1</v>
      </c>
      <c r="EM161" s="18">
        <f t="shared" si="66"/>
        <v>0</v>
      </c>
      <c r="EN161" s="18" t="str">
        <f t="shared" si="67"/>
        <v>NA</v>
      </c>
      <c r="EO161" s="18">
        <f t="shared" si="68"/>
        <v>0</v>
      </c>
      <c r="EP161" s="18">
        <f t="shared" si="69"/>
        <v>0</v>
      </c>
      <c r="EQ161" s="18">
        <f t="shared" si="70"/>
        <v>0</v>
      </c>
      <c r="ER161" s="58" t="s">
        <v>2080</v>
      </c>
      <c r="ES161" s="59">
        <v>43802</v>
      </c>
      <c r="ET161" s="18" t="s">
        <v>701</v>
      </c>
      <c r="EU161" s="18" t="s">
        <v>689</v>
      </c>
    </row>
    <row r="162" spans="1:151" ht="15.75" customHeight="1" x14ac:dyDescent="0.2">
      <c r="A162" s="5" t="s">
        <v>284</v>
      </c>
      <c r="B162" s="24" t="s">
        <v>688</v>
      </c>
      <c r="C162" s="26">
        <v>1</v>
      </c>
      <c r="D162" s="18" t="s">
        <v>705</v>
      </c>
      <c r="E162" s="26" t="s">
        <v>257</v>
      </c>
      <c r="F162" s="18" t="s">
        <v>553</v>
      </c>
      <c r="G162" s="18" t="s">
        <v>706</v>
      </c>
      <c r="H162" s="18" t="s">
        <v>707</v>
      </c>
      <c r="I162" s="18" t="s">
        <v>708</v>
      </c>
      <c r="J162" s="18" t="s">
        <v>363</v>
      </c>
      <c r="K162" s="18" t="s">
        <v>363</v>
      </c>
      <c r="L162" s="18" t="s">
        <v>363</v>
      </c>
      <c r="M162" s="18" t="s">
        <v>253</v>
      </c>
      <c r="N162" s="56">
        <v>43</v>
      </c>
      <c r="O162" s="18" t="s">
        <v>640</v>
      </c>
      <c r="P162" s="18" t="s">
        <v>261</v>
      </c>
      <c r="Q162" s="18" t="s">
        <v>254</v>
      </c>
      <c r="R162" s="24" t="s">
        <v>257</v>
      </c>
      <c r="S162" s="24" t="s">
        <v>257</v>
      </c>
      <c r="T162" s="26" t="s">
        <v>692</v>
      </c>
      <c r="U162" s="26" t="s">
        <v>595</v>
      </c>
      <c r="V162" s="26" t="s">
        <v>693</v>
      </c>
      <c r="W162" s="26" t="s">
        <v>694</v>
      </c>
      <c r="X162" s="18" t="s">
        <v>695</v>
      </c>
      <c r="Y162" s="18">
        <v>20.8</v>
      </c>
      <c r="Z162" s="18" t="s">
        <v>474</v>
      </c>
      <c r="AA162" s="57">
        <v>20.8</v>
      </c>
      <c r="AB162" s="57" t="s">
        <v>257</v>
      </c>
      <c r="AC162" s="18" t="s">
        <v>595</v>
      </c>
      <c r="AD162" s="18" t="s">
        <v>595</v>
      </c>
      <c r="AE162" s="18" t="s">
        <v>595</v>
      </c>
      <c r="AF162" s="18">
        <v>7.6</v>
      </c>
      <c r="AG162" s="18">
        <v>7.6</v>
      </c>
      <c r="AH162" s="18" t="s">
        <v>557</v>
      </c>
      <c r="AI162" s="18">
        <v>6</v>
      </c>
      <c r="AJ162" s="26" t="s">
        <v>628</v>
      </c>
      <c r="AK162" s="26">
        <f t="shared" si="79"/>
        <v>42</v>
      </c>
      <c r="AL162" s="18" t="s">
        <v>696</v>
      </c>
      <c r="AM162" s="18" t="s">
        <v>282</v>
      </c>
      <c r="AN162" s="57">
        <v>8.4</v>
      </c>
      <c r="AO162" s="57" t="s">
        <v>671</v>
      </c>
      <c r="AP162" s="18" t="s">
        <v>479</v>
      </c>
      <c r="AQ162" s="18">
        <v>4</v>
      </c>
      <c r="AR162" s="18" t="s">
        <v>672</v>
      </c>
      <c r="AS162" s="66">
        <f t="shared" si="77"/>
        <v>8.4</v>
      </c>
      <c r="AT162" s="57">
        <v>8.4</v>
      </c>
      <c r="AU162" s="66">
        <f t="shared" si="78"/>
        <v>0</v>
      </c>
      <c r="AV162" s="66">
        <f t="shared" si="76"/>
        <v>0</v>
      </c>
      <c r="AW162" s="5" t="s">
        <v>595</v>
      </c>
      <c r="AX162" s="18">
        <v>6</v>
      </c>
      <c r="AY162" s="26" t="s">
        <v>628</v>
      </c>
      <c r="AZ162" s="5" t="s">
        <v>257</v>
      </c>
      <c r="BA162" s="5" t="s">
        <v>257</v>
      </c>
      <c r="BB162" s="18" t="s">
        <v>697</v>
      </c>
      <c r="BC162" s="18" t="s">
        <v>287</v>
      </c>
      <c r="BD162" s="18">
        <v>25</v>
      </c>
      <c r="BE162" s="18" t="s">
        <v>698</v>
      </c>
      <c r="BF162" s="18" t="s">
        <v>699</v>
      </c>
      <c r="BG162" s="18">
        <v>4</v>
      </c>
      <c r="BH162" s="18" t="s">
        <v>672</v>
      </c>
      <c r="BI162" s="18" t="s">
        <v>257</v>
      </c>
      <c r="BJ162" s="18" t="s">
        <v>257</v>
      </c>
      <c r="BK162" s="18" t="s">
        <v>257</v>
      </c>
      <c r="BL162" s="18" t="s">
        <v>257</v>
      </c>
      <c r="BM162" s="18" t="s">
        <v>257</v>
      </c>
      <c r="BN162" s="18">
        <v>6</v>
      </c>
      <c r="BO162" s="26" t="s">
        <v>628</v>
      </c>
      <c r="BP162" s="5" t="s">
        <v>257</v>
      </c>
      <c r="BQ162" s="5" t="s">
        <v>257</v>
      </c>
      <c r="BR162" s="18" t="s">
        <v>697</v>
      </c>
      <c r="BS162" s="18"/>
      <c r="BT162" s="18"/>
      <c r="BU162" s="18"/>
      <c r="BV162" s="18"/>
      <c r="BW162" s="18"/>
      <c r="BX162" s="18"/>
      <c r="BY162" s="18"/>
      <c r="BZ162" s="18"/>
      <c r="CA162" s="18"/>
      <c r="CB162" s="18"/>
      <c r="CC162" s="18"/>
      <c r="CD162" s="18"/>
      <c r="CE162" s="18"/>
      <c r="CF162" s="18"/>
      <c r="CG162" s="18"/>
      <c r="CH162" s="18"/>
      <c r="CI162" s="18"/>
      <c r="CJ162" s="18"/>
      <c r="CK162" s="18"/>
      <c r="CL162" s="18"/>
      <c r="CM162" s="18"/>
      <c r="CN162" s="18"/>
      <c r="CO162" s="18"/>
      <c r="CP162" s="18"/>
      <c r="CQ162" s="18"/>
      <c r="CR162" s="18"/>
      <c r="CS162" s="18"/>
      <c r="CT162" s="18"/>
      <c r="CU162" s="18"/>
      <c r="CV162" s="18"/>
      <c r="CW162" s="18"/>
      <c r="CX162" s="18"/>
      <c r="CY162" s="18"/>
      <c r="CZ162" s="18"/>
      <c r="DA162" s="18"/>
      <c r="DB162" s="18"/>
      <c r="DC162" s="18"/>
      <c r="DD162" s="18"/>
      <c r="DE162" s="18"/>
      <c r="DF162" s="18"/>
      <c r="DG162" s="18"/>
      <c r="DH162" s="18"/>
      <c r="DI162" s="18"/>
      <c r="DJ162" s="18"/>
      <c r="DK162" s="18"/>
      <c r="DL162" s="18"/>
      <c r="DM162" s="18"/>
      <c r="DN162" s="18"/>
      <c r="DO162" s="18"/>
      <c r="DP162" s="18"/>
      <c r="DQ162" s="18"/>
      <c r="DR162" s="18"/>
      <c r="DS162" s="18"/>
      <c r="DT162" s="18"/>
      <c r="DU162" s="18"/>
      <c r="DV162" s="18"/>
      <c r="DW162" s="18"/>
      <c r="DX162" s="18"/>
      <c r="DY162" s="18"/>
      <c r="DZ162" s="18"/>
      <c r="EA162" s="57"/>
      <c r="EB162" s="18"/>
      <c r="EC162" s="18"/>
      <c r="ED162" s="18"/>
      <c r="EE162" s="18">
        <v>1</v>
      </c>
      <c r="EF162" s="18">
        <v>0</v>
      </c>
      <c r="EG162" s="18">
        <v>1</v>
      </c>
      <c r="EH162" s="18" t="s">
        <v>700</v>
      </c>
      <c r="EI162" s="18" cm="1">
        <f t="array" ref="EI162">IF(SUMPRODUCT(--(DO162:DS162&lt;&gt;""))=0, 0,1)</f>
        <v>0</v>
      </c>
      <c r="EJ162" s="18" cm="1">
        <f t="array" ref="EJ162">IF(SUMPRODUCT(--(DT162:EG162&lt;&gt;""))=0, 0,1)</f>
        <v>1</v>
      </c>
      <c r="EK162" s="18" cm="1">
        <f t="array" ref="EK162">IF(SUMPRODUCT(--(EC162:EG162&lt;&gt;""))=0, 0,1)</f>
        <v>1</v>
      </c>
      <c r="EL162" s="18" cm="1">
        <f t="array" ref="EL162">IF(SUMPRODUCT(--(EE162:EG162&lt;&gt;""))=0, 0,1)</f>
        <v>1</v>
      </c>
      <c r="EM162" s="18">
        <f t="shared" si="66"/>
        <v>1</v>
      </c>
      <c r="EN162" s="18" t="str">
        <f t="shared" si="67"/>
        <v>NA</v>
      </c>
      <c r="EO162" s="18">
        <f t="shared" si="68"/>
        <v>1</v>
      </c>
      <c r="EP162" s="18">
        <f t="shared" si="69"/>
        <v>1</v>
      </c>
      <c r="EQ162" s="18">
        <f t="shared" si="70"/>
        <v>1</v>
      </c>
      <c r="ER162" s="58" t="s">
        <v>2080</v>
      </c>
      <c r="ES162" s="59">
        <v>43802</v>
      </c>
      <c r="ET162" s="18" t="s">
        <v>701</v>
      </c>
      <c r="EU162" s="18" t="s">
        <v>689</v>
      </c>
    </row>
    <row r="163" spans="1:151" ht="15.75" customHeight="1" x14ac:dyDescent="0.2">
      <c r="A163" s="5" t="s">
        <v>284</v>
      </c>
      <c r="B163" s="24" t="s">
        <v>688</v>
      </c>
      <c r="C163" s="26">
        <v>1</v>
      </c>
      <c r="D163" s="18" t="s">
        <v>709</v>
      </c>
      <c r="E163" s="26" t="s">
        <v>257</v>
      </c>
      <c r="F163" s="18" t="s">
        <v>553</v>
      </c>
      <c r="G163" s="18" t="s">
        <v>706</v>
      </c>
      <c r="H163" s="18" t="s">
        <v>707</v>
      </c>
      <c r="I163" s="18" t="s">
        <v>708</v>
      </c>
      <c r="J163" s="18" t="s">
        <v>363</v>
      </c>
      <c r="K163" s="18" t="s">
        <v>363</v>
      </c>
      <c r="L163" s="18" t="s">
        <v>363</v>
      </c>
      <c r="M163" s="18" t="s">
        <v>253</v>
      </c>
      <c r="N163" s="56">
        <v>43</v>
      </c>
      <c r="O163" s="18" t="s">
        <v>640</v>
      </c>
      <c r="P163" s="18" t="s">
        <v>261</v>
      </c>
      <c r="Q163" s="18" t="s">
        <v>254</v>
      </c>
      <c r="R163" s="24" t="s">
        <v>257</v>
      </c>
      <c r="S163" s="24" t="s">
        <v>257</v>
      </c>
      <c r="T163" s="26" t="s">
        <v>692</v>
      </c>
      <c r="U163" s="26" t="s">
        <v>595</v>
      </c>
      <c r="V163" s="26" t="s">
        <v>693</v>
      </c>
      <c r="W163" s="26" t="s">
        <v>694</v>
      </c>
      <c r="X163" s="18" t="s">
        <v>695</v>
      </c>
      <c r="Y163" s="18">
        <v>20.8</v>
      </c>
      <c r="Z163" s="18" t="s">
        <v>474</v>
      </c>
      <c r="AA163" s="57">
        <v>20.8</v>
      </c>
      <c r="AB163" s="57" t="s">
        <v>257</v>
      </c>
      <c r="AC163" s="18" t="s">
        <v>595</v>
      </c>
      <c r="AD163" s="18" t="s">
        <v>595</v>
      </c>
      <c r="AE163" s="18" t="s">
        <v>595</v>
      </c>
      <c r="AF163" s="18">
        <v>7.6</v>
      </c>
      <c r="AG163" s="18">
        <v>7.6</v>
      </c>
      <c r="AH163" s="18" t="s">
        <v>557</v>
      </c>
      <c r="AI163" s="18">
        <v>8</v>
      </c>
      <c r="AJ163" s="26" t="s">
        <v>628</v>
      </c>
      <c r="AK163" s="26">
        <f t="shared" si="79"/>
        <v>56</v>
      </c>
      <c r="AL163" s="18" t="s">
        <v>696</v>
      </c>
      <c r="AM163" s="18" t="s">
        <v>282</v>
      </c>
      <c r="AN163" s="57">
        <v>8.4</v>
      </c>
      <c r="AO163" s="57" t="s">
        <v>671</v>
      </c>
      <c r="AP163" s="18" t="s">
        <v>479</v>
      </c>
      <c r="AQ163" s="18">
        <v>4</v>
      </c>
      <c r="AR163" s="18" t="s">
        <v>672</v>
      </c>
      <c r="AS163" s="66">
        <f t="shared" si="77"/>
        <v>8.4</v>
      </c>
      <c r="AT163" s="57">
        <v>8.4</v>
      </c>
      <c r="AU163" s="66">
        <f t="shared" si="78"/>
        <v>0</v>
      </c>
      <c r="AV163" s="66">
        <f t="shared" si="76"/>
        <v>0</v>
      </c>
      <c r="AW163" s="5" t="s">
        <v>595</v>
      </c>
      <c r="AX163" s="18">
        <v>8</v>
      </c>
      <c r="AY163" s="26" t="s">
        <v>628</v>
      </c>
      <c r="AZ163" s="5" t="s">
        <v>257</v>
      </c>
      <c r="BA163" s="5" t="s">
        <v>257</v>
      </c>
      <c r="BB163" s="18" t="s">
        <v>697</v>
      </c>
      <c r="BC163" s="18" t="s">
        <v>287</v>
      </c>
      <c r="BD163" s="18">
        <v>25</v>
      </c>
      <c r="BE163" s="18" t="s">
        <v>698</v>
      </c>
      <c r="BF163" s="18" t="s">
        <v>699</v>
      </c>
      <c r="BG163" s="18">
        <v>4</v>
      </c>
      <c r="BH163" s="18" t="s">
        <v>672</v>
      </c>
      <c r="BI163" s="18" t="s">
        <v>257</v>
      </c>
      <c r="BJ163" s="18" t="s">
        <v>257</v>
      </c>
      <c r="BK163" s="18" t="s">
        <v>257</v>
      </c>
      <c r="BL163" s="18" t="s">
        <v>257</v>
      </c>
      <c r="BM163" s="18" t="s">
        <v>257</v>
      </c>
      <c r="BN163" s="18">
        <v>8</v>
      </c>
      <c r="BO163" s="26" t="s">
        <v>628</v>
      </c>
      <c r="BP163" s="5" t="s">
        <v>257</v>
      </c>
      <c r="BQ163" s="5" t="s">
        <v>257</v>
      </c>
      <c r="BR163" s="18" t="s">
        <v>697</v>
      </c>
      <c r="BS163" s="18"/>
      <c r="BT163" s="18"/>
      <c r="BU163" s="18"/>
      <c r="BV163" s="18"/>
      <c r="BW163" s="18"/>
      <c r="BX163" s="18"/>
      <c r="BY163" s="18"/>
      <c r="BZ163" s="18"/>
      <c r="CA163" s="18"/>
      <c r="CB163" s="18"/>
      <c r="CC163" s="18"/>
      <c r="CD163" s="18"/>
      <c r="CE163" s="18"/>
      <c r="CF163" s="18"/>
      <c r="CG163" s="18"/>
      <c r="CH163" s="18"/>
      <c r="CI163" s="18"/>
      <c r="CJ163" s="18"/>
      <c r="CK163" s="18"/>
      <c r="CL163" s="18"/>
      <c r="CM163" s="18"/>
      <c r="CN163" s="18"/>
      <c r="CO163" s="18"/>
      <c r="CP163" s="18"/>
      <c r="CQ163" s="18"/>
      <c r="CR163" s="18"/>
      <c r="CS163" s="18"/>
      <c r="CT163" s="18"/>
      <c r="CU163" s="18"/>
      <c r="CV163" s="18"/>
      <c r="CW163" s="18"/>
      <c r="CX163" s="18"/>
      <c r="CY163" s="18"/>
      <c r="CZ163" s="18"/>
      <c r="DA163" s="18"/>
      <c r="DB163" s="18"/>
      <c r="DC163" s="18"/>
      <c r="DD163" s="18"/>
      <c r="DE163" s="18"/>
      <c r="DF163" s="18"/>
      <c r="DG163" s="18"/>
      <c r="DH163" s="18"/>
      <c r="DI163" s="18"/>
      <c r="DJ163" s="18"/>
      <c r="DK163" s="18"/>
      <c r="DL163" s="18"/>
      <c r="DM163" s="18"/>
      <c r="DN163" s="18"/>
      <c r="DO163" s="18"/>
      <c r="DP163" s="18"/>
      <c r="DQ163" s="18"/>
      <c r="DR163" s="18"/>
      <c r="DS163" s="18"/>
      <c r="DT163" s="18"/>
      <c r="DU163" s="18"/>
      <c r="DV163" s="18"/>
      <c r="DW163" s="18"/>
      <c r="DX163" s="18"/>
      <c r="DY163" s="18"/>
      <c r="DZ163" s="18"/>
      <c r="EA163" s="57"/>
      <c r="EB163" s="18"/>
      <c r="EC163" s="18"/>
      <c r="ED163" s="18"/>
      <c r="EE163" s="18">
        <v>1</v>
      </c>
      <c r="EF163" s="18">
        <v>0</v>
      </c>
      <c r="EG163" s="18">
        <v>1</v>
      </c>
      <c r="EH163" s="18" t="s">
        <v>700</v>
      </c>
      <c r="EI163" s="18" cm="1">
        <f t="array" ref="EI163">IF(SUMPRODUCT(--(DO163:DS163&lt;&gt;""))=0, 0,1)</f>
        <v>0</v>
      </c>
      <c r="EJ163" s="18" cm="1">
        <f t="array" ref="EJ163">IF(SUMPRODUCT(--(DT163:EG163&lt;&gt;""))=0, 0,1)</f>
        <v>1</v>
      </c>
      <c r="EK163" s="18" cm="1">
        <f t="array" ref="EK163">IF(SUMPRODUCT(--(EC163:EG163&lt;&gt;""))=0, 0,1)</f>
        <v>1</v>
      </c>
      <c r="EL163" s="18" cm="1">
        <f t="array" ref="EL163">IF(SUMPRODUCT(--(EE163:EG163&lt;&gt;""))=0, 0,1)</f>
        <v>1</v>
      </c>
      <c r="EM163" s="18">
        <f t="shared" si="66"/>
        <v>1</v>
      </c>
      <c r="EN163" s="18" t="str">
        <f t="shared" si="67"/>
        <v>NA</v>
      </c>
      <c r="EO163" s="18">
        <f t="shared" si="68"/>
        <v>1</v>
      </c>
      <c r="EP163" s="18">
        <f t="shared" si="69"/>
        <v>1</v>
      </c>
      <c r="EQ163" s="18">
        <f t="shared" si="70"/>
        <v>1</v>
      </c>
      <c r="ER163" s="58" t="s">
        <v>2080</v>
      </c>
      <c r="ES163" s="59">
        <v>43802</v>
      </c>
      <c r="ET163" s="18" t="s">
        <v>701</v>
      </c>
      <c r="EU163" s="18" t="s">
        <v>689</v>
      </c>
    </row>
    <row r="164" spans="1:151" ht="15.75" customHeight="1" x14ac:dyDescent="0.2">
      <c r="A164" s="5" t="s">
        <v>284</v>
      </c>
      <c r="B164" s="24" t="s">
        <v>688</v>
      </c>
      <c r="C164" s="26">
        <v>1</v>
      </c>
      <c r="D164" s="18" t="s">
        <v>710</v>
      </c>
      <c r="E164" s="26" t="s">
        <v>257</v>
      </c>
      <c r="F164" s="18" t="s">
        <v>553</v>
      </c>
      <c r="G164" s="18" t="s">
        <v>706</v>
      </c>
      <c r="H164" s="18" t="s">
        <v>707</v>
      </c>
      <c r="I164" s="18" t="s">
        <v>708</v>
      </c>
      <c r="J164" s="18" t="s">
        <v>363</v>
      </c>
      <c r="K164" s="18" t="s">
        <v>363</v>
      </c>
      <c r="L164" s="18" t="s">
        <v>363</v>
      </c>
      <c r="M164" s="18" t="s">
        <v>253</v>
      </c>
      <c r="N164" s="56">
        <v>43</v>
      </c>
      <c r="O164" s="18" t="s">
        <v>640</v>
      </c>
      <c r="P164" s="18" t="s">
        <v>261</v>
      </c>
      <c r="Q164" s="18" t="s">
        <v>254</v>
      </c>
      <c r="R164" s="24" t="s">
        <v>257</v>
      </c>
      <c r="S164" s="24" t="s">
        <v>257</v>
      </c>
      <c r="T164" s="26" t="s">
        <v>692</v>
      </c>
      <c r="U164" s="26" t="s">
        <v>595</v>
      </c>
      <c r="V164" s="26" t="s">
        <v>693</v>
      </c>
      <c r="W164" s="26" t="s">
        <v>694</v>
      </c>
      <c r="X164" s="18" t="s">
        <v>695</v>
      </c>
      <c r="Y164" s="18">
        <v>20.8</v>
      </c>
      <c r="Z164" s="18" t="s">
        <v>474</v>
      </c>
      <c r="AA164" s="57">
        <v>20.8</v>
      </c>
      <c r="AB164" s="57" t="s">
        <v>257</v>
      </c>
      <c r="AC164" s="18" t="s">
        <v>595</v>
      </c>
      <c r="AD164" s="18" t="s">
        <v>595</v>
      </c>
      <c r="AE164" s="18" t="s">
        <v>595</v>
      </c>
      <c r="AF164" s="18">
        <v>7.6</v>
      </c>
      <c r="AG164" s="18">
        <v>7.6</v>
      </c>
      <c r="AH164" s="18" t="s">
        <v>557</v>
      </c>
      <c r="AI164" s="18">
        <v>12</v>
      </c>
      <c r="AJ164" s="26" t="s">
        <v>628</v>
      </c>
      <c r="AK164" s="26">
        <f t="shared" si="79"/>
        <v>84</v>
      </c>
      <c r="AL164" s="18" t="s">
        <v>696</v>
      </c>
      <c r="AM164" s="18" t="s">
        <v>282</v>
      </c>
      <c r="AN164" s="57">
        <v>8.4</v>
      </c>
      <c r="AO164" s="57" t="s">
        <v>671</v>
      </c>
      <c r="AP164" s="18" t="s">
        <v>479</v>
      </c>
      <c r="AQ164" s="18">
        <v>4</v>
      </c>
      <c r="AR164" s="18" t="s">
        <v>672</v>
      </c>
      <c r="AS164" s="66">
        <f t="shared" si="77"/>
        <v>8.4</v>
      </c>
      <c r="AT164" s="57">
        <v>8.4</v>
      </c>
      <c r="AU164" s="66">
        <f t="shared" si="78"/>
        <v>0</v>
      </c>
      <c r="AV164" s="66">
        <f t="shared" si="76"/>
        <v>0</v>
      </c>
      <c r="AW164" s="5" t="s">
        <v>595</v>
      </c>
      <c r="AX164" s="18">
        <v>12</v>
      </c>
      <c r="AY164" s="26" t="s">
        <v>628</v>
      </c>
      <c r="AZ164" s="5" t="s">
        <v>257</v>
      </c>
      <c r="BA164" s="5" t="s">
        <v>257</v>
      </c>
      <c r="BB164" s="18" t="s">
        <v>697</v>
      </c>
      <c r="BC164" s="18" t="s">
        <v>287</v>
      </c>
      <c r="BD164" s="18">
        <v>25</v>
      </c>
      <c r="BE164" s="18" t="s">
        <v>698</v>
      </c>
      <c r="BF164" s="18" t="s">
        <v>699</v>
      </c>
      <c r="BG164" s="18">
        <v>4</v>
      </c>
      <c r="BH164" s="18" t="s">
        <v>672</v>
      </c>
      <c r="BI164" s="18" t="s">
        <v>257</v>
      </c>
      <c r="BJ164" s="18" t="s">
        <v>257</v>
      </c>
      <c r="BK164" s="18" t="s">
        <v>257</v>
      </c>
      <c r="BL164" s="18" t="s">
        <v>257</v>
      </c>
      <c r="BM164" s="18" t="s">
        <v>257</v>
      </c>
      <c r="BN164" s="18">
        <v>12</v>
      </c>
      <c r="BO164" s="26" t="s">
        <v>628</v>
      </c>
      <c r="BP164" s="5" t="s">
        <v>257</v>
      </c>
      <c r="BQ164" s="5" t="s">
        <v>257</v>
      </c>
      <c r="BR164" s="18" t="s">
        <v>697</v>
      </c>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8"/>
      <c r="DB164" s="18"/>
      <c r="DC164" s="18"/>
      <c r="DD164" s="18"/>
      <c r="DE164" s="18"/>
      <c r="DF164" s="18"/>
      <c r="DG164" s="18"/>
      <c r="DH164" s="18"/>
      <c r="DI164" s="18"/>
      <c r="DJ164" s="18"/>
      <c r="DK164" s="18"/>
      <c r="DL164" s="18"/>
      <c r="DM164" s="18"/>
      <c r="DN164" s="18"/>
      <c r="DO164" s="18"/>
      <c r="DP164" s="18"/>
      <c r="DQ164" s="18"/>
      <c r="DR164" s="18"/>
      <c r="DS164" s="18"/>
      <c r="DT164" s="18"/>
      <c r="DU164" s="18"/>
      <c r="DV164" s="18"/>
      <c r="DW164" s="18"/>
      <c r="DX164" s="18"/>
      <c r="DY164" s="18"/>
      <c r="DZ164" s="18"/>
      <c r="EA164" s="57"/>
      <c r="EB164" s="18"/>
      <c r="EC164" s="18"/>
      <c r="ED164" s="18"/>
      <c r="EE164" s="18">
        <v>1</v>
      </c>
      <c r="EF164" s="18">
        <v>0</v>
      </c>
      <c r="EG164" s="18">
        <v>1</v>
      </c>
      <c r="EH164" s="18" t="s">
        <v>700</v>
      </c>
      <c r="EI164" s="18" cm="1">
        <f t="array" ref="EI164">IF(SUMPRODUCT(--(DO164:DS164&lt;&gt;""))=0, 0,1)</f>
        <v>0</v>
      </c>
      <c r="EJ164" s="18" cm="1">
        <f t="array" ref="EJ164">IF(SUMPRODUCT(--(DT164:EG164&lt;&gt;""))=0, 0,1)</f>
        <v>1</v>
      </c>
      <c r="EK164" s="18" cm="1">
        <f t="array" ref="EK164">IF(SUMPRODUCT(--(EC164:EG164&lt;&gt;""))=0, 0,1)</f>
        <v>1</v>
      </c>
      <c r="EL164" s="18" cm="1">
        <f t="array" ref="EL164">IF(SUMPRODUCT(--(EE164:EG164&lt;&gt;""))=0, 0,1)</f>
        <v>1</v>
      </c>
      <c r="EM164" s="18">
        <f t="shared" si="66"/>
        <v>1</v>
      </c>
      <c r="EN164" s="18" t="str">
        <f t="shared" si="67"/>
        <v>NA</v>
      </c>
      <c r="EO164" s="18">
        <f t="shared" si="68"/>
        <v>1</v>
      </c>
      <c r="EP164" s="18">
        <f t="shared" si="69"/>
        <v>1</v>
      </c>
      <c r="EQ164" s="18">
        <f t="shared" si="70"/>
        <v>1</v>
      </c>
      <c r="ER164" s="58" t="s">
        <v>2080</v>
      </c>
      <c r="ES164" s="59">
        <v>43802</v>
      </c>
      <c r="ET164" s="18" t="s">
        <v>701</v>
      </c>
      <c r="EU164" s="18" t="s">
        <v>689</v>
      </c>
    </row>
    <row r="165" spans="1:151" ht="15.75" customHeight="1" x14ac:dyDescent="0.2">
      <c r="A165" s="5" t="s">
        <v>284</v>
      </c>
      <c r="B165" s="24" t="s">
        <v>688</v>
      </c>
      <c r="C165" s="26">
        <v>1</v>
      </c>
      <c r="D165" s="18" t="s">
        <v>711</v>
      </c>
      <c r="E165" s="26" t="s">
        <v>257</v>
      </c>
      <c r="F165" s="18" t="s">
        <v>553</v>
      </c>
      <c r="G165" s="18" t="s">
        <v>706</v>
      </c>
      <c r="H165" s="18" t="s">
        <v>707</v>
      </c>
      <c r="I165" s="18" t="s">
        <v>708</v>
      </c>
      <c r="J165" s="18" t="s">
        <v>363</v>
      </c>
      <c r="K165" s="18" t="s">
        <v>363</v>
      </c>
      <c r="L165" s="18" t="s">
        <v>363</v>
      </c>
      <c r="M165" s="18" t="s">
        <v>253</v>
      </c>
      <c r="N165" s="56">
        <v>43</v>
      </c>
      <c r="O165" s="18" t="s">
        <v>640</v>
      </c>
      <c r="P165" s="18" t="s">
        <v>261</v>
      </c>
      <c r="Q165" s="18" t="s">
        <v>254</v>
      </c>
      <c r="R165" s="24" t="s">
        <v>257</v>
      </c>
      <c r="S165" s="24" t="s">
        <v>257</v>
      </c>
      <c r="T165" s="26" t="s">
        <v>692</v>
      </c>
      <c r="U165" s="26" t="s">
        <v>595</v>
      </c>
      <c r="V165" s="26" t="s">
        <v>693</v>
      </c>
      <c r="W165" s="26" t="s">
        <v>694</v>
      </c>
      <c r="X165" s="18" t="s">
        <v>695</v>
      </c>
      <c r="Y165" s="18">
        <v>20.8</v>
      </c>
      <c r="Z165" s="18" t="s">
        <v>474</v>
      </c>
      <c r="AA165" s="57">
        <v>20.8</v>
      </c>
      <c r="AB165" s="57" t="s">
        <v>257</v>
      </c>
      <c r="AC165" s="18" t="s">
        <v>595</v>
      </c>
      <c r="AD165" s="18" t="s">
        <v>595</v>
      </c>
      <c r="AE165" s="18" t="s">
        <v>595</v>
      </c>
      <c r="AF165" s="18">
        <v>7.6</v>
      </c>
      <c r="AG165" s="18">
        <v>7.6</v>
      </c>
      <c r="AH165" s="18" t="s">
        <v>557</v>
      </c>
      <c r="AI165" s="18">
        <v>17</v>
      </c>
      <c r="AJ165" s="26" t="s">
        <v>628</v>
      </c>
      <c r="AK165" s="26">
        <f t="shared" si="79"/>
        <v>119</v>
      </c>
      <c r="AL165" s="18" t="s">
        <v>696</v>
      </c>
      <c r="AM165" s="18" t="s">
        <v>282</v>
      </c>
      <c r="AN165" s="57">
        <v>8.4</v>
      </c>
      <c r="AO165" s="57" t="s">
        <v>671</v>
      </c>
      <c r="AP165" s="18" t="s">
        <v>479</v>
      </c>
      <c r="AQ165" s="18">
        <v>4</v>
      </c>
      <c r="AR165" s="18" t="s">
        <v>672</v>
      </c>
      <c r="AS165" s="66">
        <f t="shared" si="77"/>
        <v>8.4</v>
      </c>
      <c r="AT165" s="57">
        <v>8.4</v>
      </c>
      <c r="AU165" s="66">
        <f t="shared" si="78"/>
        <v>0</v>
      </c>
      <c r="AV165" s="66">
        <f t="shared" si="76"/>
        <v>0</v>
      </c>
      <c r="AW165" s="5" t="s">
        <v>595</v>
      </c>
      <c r="AX165" s="18">
        <v>17</v>
      </c>
      <c r="AY165" s="26" t="s">
        <v>628</v>
      </c>
      <c r="AZ165" s="5" t="s">
        <v>257</v>
      </c>
      <c r="BA165" s="5" t="s">
        <v>257</v>
      </c>
      <c r="BB165" s="18" t="s">
        <v>697</v>
      </c>
      <c r="BC165" s="18" t="s">
        <v>287</v>
      </c>
      <c r="BD165" s="18">
        <v>25</v>
      </c>
      <c r="BE165" s="18" t="s">
        <v>698</v>
      </c>
      <c r="BF165" s="18" t="s">
        <v>699</v>
      </c>
      <c r="BG165" s="18">
        <v>4</v>
      </c>
      <c r="BH165" s="18" t="s">
        <v>672</v>
      </c>
      <c r="BI165" s="18" t="s">
        <v>257</v>
      </c>
      <c r="BJ165" s="18" t="s">
        <v>257</v>
      </c>
      <c r="BK165" s="18" t="s">
        <v>257</v>
      </c>
      <c r="BL165" s="18" t="s">
        <v>257</v>
      </c>
      <c r="BM165" s="18" t="s">
        <v>257</v>
      </c>
      <c r="BN165" s="18">
        <v>17</v>
      </c>
      <c r="BO165" s="26" t="s">
        <v>628</v>
      </c>
      <c r="BP165" s="5" t="s">
        <v>257</v>
      </c>
      <c r="BQ165" s="5" t="s">
        <v>257</v>
      </c>
      <c r="BR165" s="18" t="s">
        <v>697</v>
      </c>
      <c r="BS165" s="18"/>
      <c r="BT165" s="18"/>
      <c r="BU165" s="18"/>
      <c r="BV165" s="18"/>
      <c r="BW165" s="18"/>
      <c r="BX165" s="18"/>
      <c r="BY165" s="18"/>
      <c r="BZ165" s="18"/>
      <c r="CA165" s="18"/>
      <c r="CB165" s="18"/>
      <c r="CC165" s="18"/>
      <c r="CD165" s="18"/>
      <c r="CE165" s="18"/>
      <c r="CF165" s="18"/>
      <c r="CG165" s="18"/>
      <c r="CH165" s="18"/>
      <c r="CI165" s="18"/>
      <c r="CJ165" s="18"/>
      <c r="CK165" s="18"/>
      <c r="CL165" s="18"/>
      <c r="CM165" s="18"/>
      <c r="CN165" s="18"/>
      <c r="CO165" s="18"/>
      <c r="CP165" s="18"/>
      <c r="CQ165" s="18"/>
      <c r="CR165" s="18"/>
      <c r="CS165" s="18"/>
      <c r="CT165" s="18"/>
      <c r="CU165" s="18"/>
      <c r="CV165" s="18"/>
      <c r="CW165" s="18"/>
      <c r="CX165" s="18"/>
      <c r="CY165" s="18"/>
      <c r="CZ165" s="18"/>
      <c r="DA165" s="18"/>
      <c r="DB165" s="18"/>
      <c r="DC165" s="18"/>
      <c r="DD165" s="18"/>
      <c r="DE165" s="18"/>
      <c r="DF165" s="18"/>
      <c r="DG165" s="18"/>
      <c r="DH165" s="18"/>
      <c r="DI165" s="18"/>
      <c r="DJ165" s="18"/>
      <c r="DK165" s="18"/>
      <c r="DL165" s="18"/>
      <c r="DM165" s="18"/>
      <c r="DN165" s="18"/>
      <c r="DO165" s="18"/>
      <c r="DP165" s="18"/>
      <c r="DQ165" s="18"/>
      <c r="DR165" s="18"/>
      <c r="DS165" s="18"/>
      <c r="DT165" s="18"/>
      <c r="DU165" s="18"/>
      <c r="DV165" s="18"/>
      <c r="DW165" s="18"/>
      <c r="DX165" s="18"/>
      <c r="DY165" s="18"/>
      <c r="DZ165" s="18"/>
      <c r="EA165" s="57"/>
      <c r="EB165" s="18"/>
      <c r="EC165" s="18"/>
      <c r="ED165" s="18"/>
      <c r="EE165" s="18">
        <v>1</v>
      </c>
      <c r="EF165" s="18">
        <v>0</v>
      </c>
      <c r="EG165" s="18">
        <v>1</v>
      </c>
      <c r="EH165" s="18" t="s">
        <v>700</v>
      </c>
      <c r="EI165" s="18" cm="1">
        <f t="array" ref="EI165">IF(SUMPRODUCT(--(DO165:DS165&lt;&gt;""))=0, 0,1)</f>
        <v>0</v>
      </c>
      <c r="EJ165" s="18" cm="1">
        <f t="array" ref="EJ165">IF(SUMPRODUCT(--(DT165:EG165&lt;&gt;""))=0, 0,1)</f>
        <v>1</v>
      </c>
      <c r="EK165" s="18" cm="1">
        <f t="array" ref="EK165">IF(SUMPRODUCT(--(EC165:EG165&lt;&gt;""))=0, 0,1)</f>
        <v>1</v>
      </c>
      <c r="EL165" s="18" cm="1">
        <f t="array" ref="EL165">IF(SUMPRODUCT(--(EE165:EG165&lt;&gt;""))=0, 0,1)</f>
        <v>1</v>
      </c>
      <c r="EM165" s="18">
        <f t="shared" si="66"/>
        <v>1</v>
      </c>
      <c r="EN165" s="18" t="str">
        <f t="shared" si="67"/>
        <v>NA</v>
      </c>
      <c r="EO165" s="18">
        <f t="shared" si="68"/>
        <v>1</v>
      </c>
      <c r="EP165" s="18">
        <f t="shared" si="69"/>
        <v>1</v>
      </c>
      <c r="EQ165" s="18">
        <f t="shared" si="70"/>
        <v>1</v>
      </c>
      <c r="ER165" s="58" t="s">
        <v>2080</v>
      </c>
      <c r="ES165" s="59">
        <v>43802</v>
      </c>
      <c r="ET165" s="18" t="s">
        <v>701</v>
      </c>
      <c r="EU165" s="18" t="s">
        <v>689</v>
      </c>
    </row>
    <row r="166" spans="1:151" ht="15.75" customHeight="1" x14ac:dyDescent="0.2">
      <c r="A166" s="5" t="s">
        <v>284</v>
      </c>
      <c r="B166" s="24" t="s">
        <v>688</v>
      </c>
      <c r="C166" s="26">
        <v>1</v>
      </c>
      <c r="D166" s="18" t="s">
        <v>691</v>
      </c>
      <c r="E166" s="26" t="s">
        <v>257</v>
      </c>
      <c r="F166" s="18" t="s">
        <v>553</v>
      </c>
      <c r="G166" s="18" t="s">
        <v>712</v>
      </c>
      <c r="H166" s="18" t="s">
        <v>713</v>
      </c>
      <c r="I166" s="18" t="s">
        <v>577</v>
      </c>
      <c r="J166" s="18" t="s">
        <v>363</v>
      </c>
      <c r="K166" s="18" t="s">
        <v>363</v>
      </c>
      <c r="L166" s="18" t="s">
        <v>363</v>
      </c>
      <c r="M166" s="18" t="s">
        <v>253</v>
      </c>
      <c r="N166" s="56">
        <v>43</v>
      </c>
      <c r="O166" s="18" t="s">
        <v>640</v>
      </c>
      <c r="P166" s="18" t="s">
        <v>261</v>
      </c>
      <c r="Q166" s="18" t="s">
        <v>254</v>
      </c>
      <c r="R166" s="24" t="s">
        <v>257</v>
      </c>
      <c r="S166" s="24" t="s">
        <v>257</v>
      </c>
      <c r="T166" s="26" t="s">
        <v>692</v>
      </c>
      <c r="U166" s="26" t="s">
        <v>595</v>
      </c>
      <c r="V166" s="26" t="s">
        <v>693</v>
      </c>
      <c r="W166" s="26" t="s">
        <v>694</v>
      </c>
      <c r="X166" s="18" t="s">
        <v>695</v>
      </c>
      <c r="Y166" s="18">
        <v>0</v>
      </c>
      <c r="Z166" s="18" t="s">
        <v>474</v>
      </c>
      <c r="AA166" s="57">
        <v>0</v>
      </c>
      <c r="AB166" s="57" t="s">
        <v>257</v>
      </c>
      <c r="AC166" s="18" t="s">
        <v>595</v>
      </c>
      <c r="AD166" s="18" t="s">
        <v>595</v>
      </c>
      <c r="AE166" s="18" t="s">
        <v>595</v>
      </c>
      <c r="AF166" s="18">
        <v>7.6</v>
      </c>
      <c r="AG166" s="18">
        <v>7.6</v>
      </c>
      <c r="AH166" s="18" t="s">
        <v>557</v>
      </c>
      <c r="AI166" s="18">
        <v>0</v>
      </c>
      <c r="AJ166" s="26" t="s">
        <v>628</v>
      </c>
      <c r="AK166" s="26">
        <f t="shared" si="79"/>
        <v>0</v>
      </c>
      <c r="AL166" s="18" t="s">
        <v>696</v>
      </c>
      <c r="AM166" s="18" t="s">
        <v>282</v>
      </c>
      <c r="AN166" s="57">
        <v>0</v>
      </c>
      <c r="AO166" s="57" t="s">
        <v>671</v>
      </c>
      <c r="AP166" s="18" t="s">
        <v>479</v>
      </c>
      <c r="AQ166" s="18">
        <v>4</v>
      </c>
      <c r="AR166" s="18" t="s">
        <v>672</v>
      </c>
      <c r="AS166" s="66">
        <f t="shared" si="77"/>
        <v>0</v>
      </c>
      <c r="AT166" s="57">
        <v>0</v>
      </c>
      <c r="AU166" s="66">
        <f t="shared" si="78"/>
        <v>0</v>
      </c>
      <c r="AV166" s="66">
        <f t="shared" si="76"/>
        <v>0</v>
      </c>
      <c r="AW166" s="5" t="s">
        <v>595</v>
      </c>
      <c r="AX166" s="18">
        <v>0</v>
      </c>
      <c r="AY166" s="26" t="s">
        <v>628</v>
      </c>
      <c r="AZ166" s="5" t="s">
        <v>257</v>
      </c>
      <c r="BA166" s="5" t="s">
        <v>257</v>
      </c>
      <c r="BB166" s="18" t="s">
        <v>697</v>
      </c>
      <c r="BC166" s="18" t="s">
        <v>287</v>
      </c>
      <c r="BD166" s="18">
        <v>0</v>
      </c>
      <c r="BE166" s="60" t="s">
        <v>698</v>
      </c>
      <c r="BF166" s="18" t="s">
        <v>699</v>
      </c>
      <c r="BG166" s="18">
        <v>4</v>
      </c>
      <c r="BH166" s="18" t="s">
        <v>672</v>
      </c>
      <c r="BI166" s="18" t="s">
        <v>257</v>
      </c>
      <c r="BJ166" s="18" t="s">
        <v>257</v>
      </c>
      <c r="BK166" s="18" t="s">
        <v>257</v>
      </c>
      <c r="BL166" s="18" t="s">
        <v>257</v>
      </c>
      <c r="BM166" s="18" t="s">
        <v>257</v>
      </c>
      <c r="BN166" s="18">
        <v>0</v>
      </c>
      <c r="BO166" s="26" t="s">
        <v>628</v>
      </c>
      <c r="BP166" s="5" t="s">
        <v>257</v>
      </c>
      <c r="BQ166" s="5" t="s">
        <v>257</v>
      </c>
      <c r="BR166" s="18" t="s">
        <v>697</v>
      </c>
      <c r="BS166" s="18"/>
      <c r="BT166" s="18"/>
      <c r="BU166" s="18"/>
      <c r="BV166" s="18"/>
      <c r="BW166" s="18"/>
      <c r="BX166" s="18"/>
      <c r="BY166" s="18"/>
      <c r="BZ166" s="18"/>
      <c r="CA166" s="18"/>
      <c r="CB166" s="18"/>
      <c r="CC166" s="18"/>
      <c r="CD166" s="18"/>
      <c r="CE166" s="18"/>
      <c r="CF166" s="18"/>
      <c r="CG166" s="18"/>
      <c r="CH166" s="18"/>
      <c r="CI166" s="18"/>
      <c r="CJ166" s="18"/>
      <c r="CK166" s="18"/>
      <c r="CL166" s="18"/>
      <c r="CM166" s="18"/>
      <c r="CN166" s="18"/>
      <c r="CO166" s="18"/>
      <c r="CP166" s="18"/>
      <c r="CQ166" s="18"/>
      <c r="CR166" s="18"/>
      <c r="CS166" s="18"/>
      <c r="CT166" s="18"/>
      <c r="CU166" s="18"/>
      <c r="CV166" s="18"/>
      <c r="CW166" s="18"/>
      <c r="CX166" s="18"/>
      <c r="CY166" s="18"/>
      <c r="CZ166" s="18"/>
      <c r="DA166" s="18"/>
      <c r="DB166" s="18"/>
      <c r="DC166" s="18"/>
      <c r="DD166" s="18"/>
      <c r="DE166" s="18"/>
      <c r="DF166" s="18"/>
      <c r="DG166" s="18"/>
      <c r="DH166" s="18"/>
      <c r="DI166" s="18"/>
      <c r="DJ166" s="18"/>
      <c r="DK166" s="18"/>
      <c r="DL166" s="18"/>
      <c r="DM166" s="18"/>
      <c r="DN166" s="18"/>
      <c r="DO166" s="18"/>
      <c r="DP166" s="18"/>
      <c r="DQ166" s="18"/>
      <c r="DR166" s="18"/>
      <c r="DS166" s="18"/>
      <c r="DT166" s="18"/>
      <c r="DU166" s="18"/>
      <c r="DV166" s="18"/>
      <c r="DW166" s="18"/>
      <c r="DX166" s="18"/>
      <c r="DY166" s="18"/>
      <c r="DZ166" s="18"/>
      <c r="EA166" s="57"/>
      <c r="EB166" s="18"/>
      <c r="EC166" s="18"/>
      <c r="ED166" s="18"/>
      <c r="EE166" s="18">
        <v>0</v>
      </c>
      <c r="EF166" s="18">
        <v>0</v>
      </c>
      <c r="EG166" s="18">
        <v>0</v>
      </c>
      <c r="EH166" s="18" t="s">
        <v>700</v>
      </c>
      <c r="EI166" s="18" cm="1">
        <f t="array" ref="EI166">IF(SUMPRODUCT(--(DO166:DS166&lt;&gt;""))=0, 0,1)</f>
        <v>0</v>
      </c>
      <c r="EJ166" s="18" cm="1">
        <f t="array" ref="EJ166">IF(SUMPRODUCT(--(DT166:EG166&lt;&gt;""))=0, 0,1)</f>
        <v>1</v>
      </c>
      <c r="EK166" s="18" cm="1">
        <f t="array" ref="EK166">IF(SUMPRODUCT(--(EC166:EG166&lt;&gt;""))=0, 0,1)</f>
        <v>1</v>
      </c>
      <c r="EL166" s="18" cm="1">
        <f t="array" ref="EL166">IF(SUMPRODUCT(--(EE166:EG166&lt;&gt;""))=0, 0,1)</f>
        <v>1</v>
      </c>
      <c r="EM166" s="18">
        <f t="shared" si="66"/>
        <v>0</v>
      </c>
      <c r="EN166" s="18" t="str">
        <f t="shared" si="67"/>
        <v>NA</v>
      </c>
      <c r="EO166" s="18">
        <f t="shared" si="68"/>
        <v>0</v>
      </c>
      <c r="EP166" s="18">
        <f t="shared" si="69"/>
        <v>0</v>
      </c>
      <c r="EQ166" s="18">
        <f t="shared" si="70"/>
        <v>0</v>
      </c>
      <c r="ER166" s="58" t="s">
        <v>2080</v>
      </c>
      <c r="ES166" s="59">
        <v>43802</v>
      </c>
      <c r="ET166" s="18" t="s">
        <v>701</v>
      </c>
      <c r="EU166" s="18" t="s">
        <v>689</v>
      </c>
    </row>
    <row r="167" spans="1:151" ht="15.75" customHeight="1" x14ac:dyDescent="0.2">
      <c r="A167" s="5" t="s">
        <v>284</v>
      </c>
      <c r="B167" s="24" t="s">
        <v>688</v>
      </c>
      <c r="C167" s="26">
        <v>1</v>
      </c>
      <c r="D167" s="18" t="s">
        <v>702</v>
      </c>
      <c r="E167" s="26" t="s">
        <v>257</v>
      </c>
      <c r="F167" s="18" t="s">
        <v>553</v>
      </c>
      <c r="G167" s="18" t="s">
        <v>712</v>
      </c>
      <c r="H167" s="18" t="s">
        <v>713</v>
      </c>
      <c r="I167" s="18" t="s">
        <v>577</v>
      </c>
      <c r="J167" s="18" t="s">
        <v>363</v>
      </c>
      <c r="K167" s="18" t="s">
        <v>363</v>
      </c>
      <c r="L167" s="18" t="s">
        <v>363</v>
      </c>
      <c r="M167" s="18" t="s">
        <v>253</v>
      </c>
      <c r="N167" s="56">
        <v>43</v>
      </c>
      <c r="O167" s="18" t="s">
        <v>640</v>
      </c>
      <c r="P167" s="18" t="s">
        <v>261</v>
      </c>
      <c r="Q167" s="18" t="s">
        <v>254</v>
      </c>
      <c r="R167" s="24" t="s">
        <v>257</v>
      </c>
      <c r="S167" s="24" t="s">
        <v>257</v>
      </c>
      <c r="T167" s="26" t="s">
        <v>692</v>
      </c>
      <c r="U167" s="26" t="s">
        <v>595</v>
      </c>
      <c r="V167" s="26" t="s">
        <v>693</v>
      </c>
      <c r="W167" s="26" t="s">
        <v>694</v>
      </c>
      <c r="X167" s="18" t="s">
        <v>695</v>
      </c>
      <c r="Y167" s="18">
        <v>20.8</v>
      </c>
      <c r="Z167" s="18" t="s">
        <v>474</v>
      </c>
      <c r="AA167" s="57">
        <v>20.8</v>
      </c>
      <c r="AB167" s="57" t="s">
        <v>257</v>
      </c>
      <c r="AC167" s="18" t="s">
        <v>595</v>
      </c>
      <c r="AD167" s="18" t="s">
        <v>595</v>
      </c>
      <c r="AE167" s="18" t="s">
        <v>595</v>
      </c>
      <c r="AF167" s="18">
        <v>7.6</v>
      </c>
      <c r="AG167" s="18">
        <v>7.6</v>
      </c>
      <c r="AH167" s="18" t="s">
        <v>557</v>
      </c>
      <c r="AI167" s="18">
        <v>2</v>
      </c>
      <c r="AJ167" s="26" t="s">
        <v>628</v>
      </c>
      <c r="AK167" s="26">
        <f t="shared" si="79"/>
        <v>14</v>
      </c>
      <c r="AL167" s="18" t="s">
        <v>696</v>
      </c>
      <c r="AM167" s="18" t="s">
        <v>282</v>
      </c>
      <c r="AN167" s="57">
        <v>2.2000000000000002</v>
      </c>
      <c r="AO167" s="57" t="s">
        <v>671</v>
      </c>
      <c r="AP167" s="18" t="s">
        <v>479</v>
      </c>
      <c r="AQ167" s="18">
        <v>4</v>
      </c>
      <c r="AR167" s="18" t="s">
        <v>672</v>
      </c>
      <c r="AS167" s="66">
        <f t="shared" si="77"/>
        <v>-13.100000000000001</v>
      </c>
      <c r="AT167" s="57">
        <v>17.5</v>
      </c>
      <c r="AU167" s="66">
        <f t="shared" si="78"/>
        <v>15.3</v>
      </c>
      <c r="AV167" s="66">
        <f t="shared" si="76"/>
        <v>15.3</v>
      </c>
      <c r="AW167" s="5" t="s">
        <v>595</v>
      </c>
      <c r="AX167" s="18">
        <v>2</v>
      </c>
      <c r="AY167" s="26" t="s">
        <v>628</v>
      </c>
      <c r="AZ167" s="5" t="s">
        <v>257</v>
      </c>
      <c r="BA167" s="5" t="s">
        <v>257</v>
      </c>
      <c r="BB167" s="18" t="s">
        <v>697</v>
      </c>
      <c r="BC167" s="18" t="s">
        <v>287</v>
      </c>
      <c r="BD167" s="18">
        <v>0</v>
      </c>
      <c r="BE167" s="18" t="s">
        <v>698</v>
      </c>
      <c r="BF167" s="18" t="s">
        <v>699</v>
      </c>
      <c r="BG167" s="18">
        <v>4</v>
      </c>
      <c r="BH167" s="18" t="s">
        <v>672</v>
      </c>
      <c r="BI167" s="18" t="s">
        <v>257</v>
      </c>
      <c r="BJ167" s="18" t="s">
        <v>257</v>
      </c>
      <c r="BK167" s="18" t="s">
        <v>257</v>
      </c>
      <c r="BL167" s="18" t="s">
        <v>257</v>
      </c>
      <c r="BM167" s="18" t="s">
        <v>257</v>
      </c>
      <c r="BN167" s="18">
        <v>2</v>
      </c>
      <c r="BO167" s="26" t="s">
        <v>628</v>
      </c>
      <c r="BP167" s="5" t="s">
        <v>257</v>
      </c>
      <c r="BQ167" s="5" t="s">
        <v>257</v>
      </c>
      <c r="BR167" s="18" t="s">
        <v>697</v>
      </c>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8"/>
      <c r="DB167" s="18"/>
      <c r="DC167" s="18"/>
      <c r="DD167" s="18"/>
      <c r="DE167" s="18"/>
      <c r="DF167" s="18"/>
      <c r="DG167" s="18"/>
      <c r="DH167" s="18"/>
      <c r="DI167" s="18"/>
      <c r="DJ167" s="18"/>
      <c r="DK167" s="18"/>
      <c r="DL167" s="18"/>
      <c r="DM167" s="18"/>
      <c r="DN167" s="18"/>
      <c r="DO167" s="18"/>
      <c r="DP167" s="18"/>
      <c r="DQ167" s="18"/>
      <c r="DR167" s="18"/>
      <c r="DS167" s="18"/>
      <c r="DT167" s="18"/>
      <c r="DU167" s="18"/>
      <c r="DV167" s="18"/>
      <c r="DW167" s="18"/>
      <c r="DX167" s="18"/>
      <c r="DY167" s="18"/>
      <c r="DZ167" s="18"/>
      <c r="EA167" s="57"/>
      <c r="EB167" s="18"/>
      <c r="EC167" s="18"/>
      <c r="ED167" s="18"/>
      <c r="EE167" s="18">
        <v>1</v>
      </c>
      <c r="EF167" s="18">
        <v>0</v>
      </c>
      <c r="EG167" s="18">
        <v>0</v>
      </c>
      <c r="EH167" s="18" t="s">
        <v>700</v>
      </c>
      <c r="EI167" s="18" cm="1">
        <f t="array" ref="EI167">IF(SUMPRODUCT(--(DO167:DS167&lt;&gt;""))=0, 0,1)</f>
        <v>0</v>
      </c>
      <c r="EJ167" s="18" cm="1">
        <f t="array" ref="EJ167">IF(SUMPRODUCT(--(DT167:EG167&lt;&gt;""))=0, 0,1)</f>
        <v>1</v>
      </c>
      <c r="EK167" s="18" cm="1">
        <f t="array" ref="EK167">IF(SUMPRODUCT(--(EC167:EG167&lt;&gt;""))=0, 0,1)</f>
        <v>1</v>
      </c>
      <c r="EL167" s="18" cm="1">
        <f t="array" ref="EL167">IF(SUMPRODUCT(--(EE167:EG167&lt;&gt;""))=0, 0,1)</f>
        <v>1</v>
      </c>
      <c r="EM167" s="18">
        <f t="shared" si="66"/>
        <v>1</v>
      </c>
      <c r="EN167" s="18" t="str">
        <f t="shared" si="67"/>
        <v>NA</v>
      </c>
      <c r="EO167" s="18">
        <f t="shared" si="68"/>
        <v>1</v>
      </c>
      <c r="EP167" s="18">
        <f t="shared" si="69"/>
        <v>1</v>
      </c>
      <c r="EQ167" s="18">
        <f t="shared" si="70"/>
        <v>1</v>
      </c>
      <c r="ER167" s="58" t="s">
        <v>2080</v>
      </c>
      <c r="ES167" s="59">
        <v>43802</v>
      </c>
      <c r="ET167" s="18" t="s">
        <v>701</v>
      </c>
      <c r="EU167" s="18" t="s">
        <v>689</v>
      </c>
    </row>
    <row r="168" spans="1:151" ht="15.75" customHeight="1" x14ac:dyDescent="0.2">
      <c r="A168" s="5" t="s">
        <v>284</v>
      </c>
      <c r="B168" s="24" t="s">
        <v>688</v>
      </c>
      <c r="C168" s="26">
        <v>1</v>
      </c>
      <c r="D168" s="18" t="s">
        <v>714</v>
      </c>
      <c r="E168" s="26" t="s">
        <v>257</v>
      </c>
      <c r="F168" s="18" t="s">
        <v>553</v>
      </c>
      <c r="G168" s="18" t="s">
        <v>712</v>
      </c>
      <c r="H168" s="18" t="s">
        <v>713</v>
      </c>
      <c r="I168" s="18" t="s">
        <v>577</v>
      </c>
      <c r="J168" s="18" t="s">
        <v>363</v>
      </c>
      <c r="K168" s="18" t="s">
        <v>363</v>
      </c>
      <c r="L168" s="18" t="s">
        <v>363</v>
      </c>
      <c r="M168" s="18" t="s">
        <v>253</v>
      </c>
      <c r="N168" s="56">
        <v>43</v>
      </c>
      <c r="O168" s="18" t="s">
        <v>640</v>
      </c>
      <c r="P168" s="18" t="s">
        <v>261</v>
      </c>
      <c r="Q168" s="18" t="s">
        <v>254</v>
      </c>
      <c r="R168" s="24" t="s">
        <v>257</v>
      </c>
      <c r="S168" s="24" t="s">
        <v>257</v>
      </c>
      <c r="T168" s="26" t="s">
        <v>692</v>
      </c>
      <c r="U168" s="26" t="s">
        <v>595</v>
      </c>
      <c r="V168" s="26" t="s">
        <v>693</v>
      </c>
      <c r="W168" s="26" t="s">
        <v>694</v>
      </c>
      <c r="X168" s="18" t="s">
        <v>695</v>
      </c>
      <c r="Y168" s="18">
        <v>20.8</v>
      </c>
      <c r="Z168" s="18" t="s">
        <v>474</v>
      </c>
      <c r="AA168" s="57">
        <v>20.8</v>
      </c>
      <c r="AB168" s="57" t="s">
        <v>257</v>
      </c>
      <c r="AC168" s="18" t="s">
        <v>595</v>
      </c>
      <c r="AD168" s="18" t="s">
        <v>595</v>
      </c>
      <c r="AE168" s="18" t="s">
        <v>595</v>
      </c>
      <c r="AF168" s="18">
        <v>7.6</v>
      </c>
      <c r="AG168" s="18">
        <v>7.6</v>
      </c>
      <c r="AH168" s="18" t="s">
        <v>557</v>
      </c>
      <c r="AI168" s="18">
        <v>3</v>
      </c>
      <c r="AJ168" s="26" t="s">
        <v>628</v>
      </c>
      <c r="AK168" s="26">
        <f t="shared" si="79"/>
        <v>21</v>
      </c>
      <c r="AL168" s="18" t="s">
        <v>696</v>
      </c>
      <c r="AM168" s="18" t="s">
        <v>282</v>
      </c>
      <c r="AN168" s="57">
        <v>23.4</v>
      </c>
      <c r="AO168" s="57" t="s">
        <v>671</v>
      </c>
      <c r="AP168" s="18" t="s">
        <v>479</v>
      </c>
      <c r="AQ168" s="18">
        <v>4</v>
      </c>
      <c r="AR168" s="18" t="s">
        <v>672</v>
      </c>
      <c r="AS168" s="66">
        <f t="shared" si="77"/>
        <v>7.3999999999999986</v>
      </c>
      <c r="AT168" s="57">
        <v>39.4</v>
      </c>
      <c r="AU168" s="66">
        <f t="shared" si="78"/>
        <v>16</v>
      </c>
      <c r="AV168" s="66">
        <f t="shared" si="76"/>
        <v>16</v>
      </c>
      <c r="AW168" s="5" t="s">
        <v>595</v>
      </c>
      <c r="AX168" s="18">
        <v>3</v>
      </c>
      <c r="AY168" s="26" t="s">
        <v>628</v>
      </c>
      <c r="AZ168" s="5" t="s">
        <v>257</v>
      </c>
      <c r="BA168" s="5" t="s">
        <v>257</v>
      </c>
      <c r="BB168" s="18" t="s">
        <v>697</v>
      </c>
      <c r="BC168" s="18" t="s">
        <v>287</v>
      </c>
      <c r="BD168" s="18">
        <v>25</v>
      </c>
      <c r="BE168" s="18" t="s">
        <v>698</v>
      </c>
      <c r="BF168" s="18" t="s">
        <v>699</v>
      </c>
      <c r="BG168" s="18">
        <v>4</v>
      </c>
      <c r="BH168" s="18" t="s">
        <v>672</v>
      </c>
      <c r="BI168" s="18" t="s">
        <v>257</v>
      </c>
      <c r="BJ168" s="18" t="s">
        <v>257</v>
      </c>
      <c r="BK168" s="18" t="s">
        <v>257</v>
      </c>
      <c r="BL168" s="18" t="s">
        <v>257</v>
      </c>
      <c r="BM168" s="18" t="s">
        <v>257</v>
      </c>
      <c r="BN168" s="18">
        <v>3</v>
      </c>
      <c r="BO168" s="26" t="s">
        <v>628</v>
      </c>
      <c r="BP168" s="5" t="s">
        <v>257</v>
      </c>
      <c r="BQ168" s="5" t="s">
        <v>257</v>
      </c>
      <c r="BR168" s="18" t="s">
        <v>697</v>
      </c>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57"/>
      <c r="EB168" s="18"/>
      <c r="EC168" s="18"/>
      <c r="ED168" s="18"/>
      <c r="EE168" s="18">
        <v>1</v>
      </c>
      <c r="EF168" s="18">
        <v>0</v>
      </c>
      <c r="EG168" s="18">
        <v>1</v>
      </c>
      <c r="EH168" s="18" t="s">
        <v>700</v>
      </c>
      <c r="EI168" s="18" cm="1">
        <f t="array" ref="EI168">IF(SUMPRODUCT(--(DO168:DS168&lt;&gt;""))=0, 0,1)</f>
        <v>0</v>
      </c>
      <c r="EJ168" s="18" cm="1">
        <f t="array" ref="EJ168">IF(SUMPRODUCT(--(DT168:EG168&lt;&gt;""))=0, 0,1)</f>
        <v>1</v>
      </c>
      <c r="EK168" s="18" cm="1">
        <f t="array" ref="EK168">IF(SUMPRODUCT(--(EC168:EG168&lt;&gt;""))=0, 0,1)</f>
        <v>1</v>
      </c>
      <c r="EL168" s="18" cm="1">
        <f t="array" ref="EL168">IF(SUMPRODUCT(--(EE168:EG168&lt;&gt;""))=0, 0,1)</f>
        <v>1</v>
      </c>
      <c r="EM168" s="18">
        <f t="shared" si="66"/>
        <v>1</v>
      </c>
      <c r="EN168" s="18" t="str">
        <f t="shared" si="67"/>
        <v>NA</v>
      </c>
      <c r="EO168" s="18">
        <f t="shared" si="68"/>
        <v>1</v>
      </c>
      <c r="EP168" s="18">
        <f t="shared" si="69"/>
        <v>1</v>
      </c>
      <c r="EQ168" s="18">
        <f t="shared" si="70"/>
        <v>1</v>
      </c>
      <c r="ER168" s="58" t="s">
        <v>2080</v>
      </c>
      <c r="ES168" s="59">
        <v>43802</v>
      </c>
      <c r="ET168" s="18" t="s">
        <v>701</v>
      </c>
      <c r="EU168" s="18" t="s">
        <v>689</v>
      </c>
    </row>
    <row r="169" spans="1:151" ht="15.75" customHeight="1" x14ac:dyDescent="0.2">
      <c r="A169" s="5" t="s">
        <v>284</v>
      </c>
      <c r="B169" s="24" t="s">
        <v>688</v>
      </c>
      <c r="C169" s="26">
        <v>1</v>
      </c>
      <c r="D169" s="18" t="s">
        <v>703</v>
      </c>
      <c r="E169" s="26" t="s">
        <v>257</v>
      </c>
      <c r="F169" s="18" t="s">
        <v>553</v>
      </c>
      <c r="G169" s="18" t="s">
        <v>712</v>
      </c>
      <c r="H169" s="18" t="s">
        <v>713</v>
      </c>
      <c r="I169" s="18" t="s">
        <v>577</v>
      </c>
      <c r="J169" s="18" t="s">
        <v>363</v>
      </c>
      <c r="K169" s="18" t="s">
        <v>363</v>
      </c>
      <c r="L169" s="18" t="s">
        <v>363</v>
      </c>
      <c r="M169" s="18" t="s">
        <v>253</v>
      </c>
      <c r="N169" s="56">
        <v>43</v>
      </c>
      <c r="O169" s="18" t="s">
        <v>640</v>
      </c>
      <c r="P169" s="18" t="s">
        <v>261</v>
      </c>
      <c r="Q169" s="18" t="s">
        <v>254</v>
      </c>
      <c r="R169" s="24" t="s">
        <v>257</v>
      </c>
      <c r="S169" s="24" t="s">
        <v>257</v>
      </c>
      <c r="T169" s="26" t="s">
        <v>692</v>
      </c>
      <c r="U169" s="26" t="s">
        <v>595</v>
      </c>
      <c r="V169" s="26" t="s">
        <v>693</v>
      </c>
      <c r="W169" s="26" t="s">
        <v>694</v>
      </c>
      <c r="X169" s="18" t="s">
        <v>695</v>
      </c>
      <c r="Y169" s="18">
        <v>20.8</v>
      </c>
      <c r="Z169" s="18" t="s">
        <v>474</v>
      </c>
      <c r="AA169" s="57">
        <v>20.8</v>
      </c>
      <c r="AB169" s="57" t="s">
        <v>257</v>
      </c>
      <c r="AC169" s="18" t="s">
        <v>595</v>
      </c>
      <c r="AD169" s="18" t="s">
        <v>595</v>
      </c>
      <c r="AE169" s="18" t="s">
        <v>595</v>
      </c>
      <c r="AF169" s="18">
        <v>7.6</v>
      </c>
      <c r="AG169" s="18">
        <v>7.6</v>
      </c>
      <c r="AH169" s="18" t="s">
        <v>557</v>
      </c>
      <c r="AI169" s="18">
        <v>4</v>
      </c>
      <c r="AJ169" s="26" t="s">
        <v>628</v>
      </c>
      <c r="AK169" s="26">
        <f t="shared" si="79"/>
        <v>28</v>
      </c>
      <c r="AL169" s="18" t="s">
        <v>696</v>
      </c>
      <c r="AM169" s="18" t="s">
        <v>282</v>
      </c>
      <c r="AN169" s="57">
        <v>78.8</v>
      </c>
      <c r="AO169" s="57" t="s">
        <v>671</v>
      </c>
      <c r="AP169" s="18" t="s">
        <v>479</v>
      </c>
      <c r="AQ169" s="18">
        <v>4</v>
      </c>
      <c r="AR169" s="18" t="s">
        <v>672</v>
      </c>
      <c r="AS169" s="66">
        <f t="shared" si="77"/>
        <v>68.5</v>
      </c>
      <c r="AT169" s="57">
        <v>89.1</v>
      </c>
      <c r="AU169" s="66">
        <f t="shared" si="78"/>
        <v>10.299999999999997</v>
      </c>
      <c r="AV169" s="66">
        <f t="shared" si="76"/>
        <v>10.299999999999997</v>
      </c>
      <c r="AW169" s="5" t="s">
        <v>595</v>
      </c>
      <c r="AX169" s="18">
        <v>4</v>
      </c>
      <c r="AY169" s="26" t="s">
        <v>628</v>
      </c>
      <c r="AZ169" s="5" t="s">
        <v>257</v>
      </c>
      <c r="BA169" s="5" t="s">
        <v>257</v>
      </c>
      <c r="BB169" s="18" t="s">
        <v>697</v>
      </c>
      <c r="BC169" s="18" t="s">
        <v>287</v>
      </c>
      <c r="BD169" s="18"/>
      <c r="BE169" s="18" t="s">
        <v>698</v>
      </c>
      <c r="BF169" s="18" t="s">
        <v>699</v>
      </c>
      <c r="BG169" s="18">
        <v>4</v>
      </c>
      <c r="BH169" s="18" t="s">
        <v>672</v>
      </c>
      <c r="BI169" s="18" t="s">
        <v>257</v>
      </c>
      <c r="BJ169" s="18" t="s">
        <v>257</v>
      </c>
      <c r="BK169" s="18" t="s">
        <v>257</v>
      </c>
      <c r="BL169" s="18" t="s">
        <v>257</v>
      </c>
      <c r="BM169" s="18" t="s">
        <v>257</v>
      </c>
      <c r="BN169" s="18">
        <v>4</v>
      </c>
      <c r="BO169" s="26" t="s">
        <v>628</v>
      </c>
      <c r="BP169" s="5" t="s">
        <v>257</v>
      </c>
      <c r="BQ169" s="5" t="s">
        <v>257</v>
      </c>
      <c r="BR169" s="18" t="s">
        <v>697</v>
      </c>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57"/>
      <c r="EB169" s="18"/>
      <c r="EC169" s="18"/>
      <c r="ED169" s="18"/>
      <c r="EE169" s="18">
        <v>1</v>
      </c>
      <c r="EF169" s="18">
        <v>0</v>
      </c>
      <c r="EG169" s="18">
        <v>1</v>
      </c>
      <c r="EH169" s="18" t="s">
        <v>700</v>
      </c>
      <c r="EI169" s="18" cm="1">
        <f t="array" ref="EI169">IF(SUMPRODUCT(--(DO169:DS169&lt;&gt;""))=0, 0,1)</f>
        <v>0</v>
      </c>
      <c r="EJ169" s="18" cm="1">
        <f t="array" ref="EJ169">IF(SUMPRODUCT(--(DT169:EG169&lt;&gt;""))=0, 0,1)</f>
        <v>1</v>
      </c>
      <c r="EK169" s="18" cm="1">
        <f t="array" ref="EK169">IF(SUMPRODUCT(--(EC169:EG169&lt;&gt;""))=0, 0,1)</f>
        <v>1</v>
      </c>
      <c r="EL169" s="18" cm="1">
        <f t="array" ref="EL169">IF(SUMPRODUCT(--(EE169:EG169&lt;&gt;""))=0, 0,1)</f>
        <v>1</v>
      </c>
      <c r="EM169" s="18">
        <f t="shared" si="66"/>
        <v>1</v>
      </c>
      <c r="EN169" s="18" t="str">
        <f t="shared" si="67"/>
        <v>NA</v>
      </c>
      <c r="EO169" s="18">
        <f t="shared" si="68"/>
        <v>1</v>
      </c>
      <c r="EP169" s="18">
        <f t="shared" si="69"/>
        <v>1</v>
      </c>
      <c r="EQ169" s="18">
        <f t="shared" si="70"/>
        <v>1</v>
      </c>
      <c r="ER169" s="58" t="s">
        <v>2080</v>
      </c>
      <c r="ES169" s="59">
        <v>43802</v>
      </c>
      <c r="ET169" s="18" t="s">
        <v>701</v>
      </c>
      <c r="EU169" s="18" t="s">
        <v>689</v>
      </c>
    </row>
    <row r="170" spans="1:151" ht="15.75" customHeight="1" x14ac:dyDescent="0.2">
      <c r="A170" s="5" t="s">
        <v>284</v>
      </c>
      <c r="B170" s="24" t="s">
        <v>688</v>
      </c>
      <c r="C170" s="26">
        <v>1</v>
      </c>
      <c r="D170" s="18" t="s">
        <v>715</v>
      </c>
      <c r="E170" s="26" t="s">
        <v>257</v>
      </c>
      <c r="F170" s="18" t="s">
        <v>553</v>
      </c>
      <c r="G170" s="18" t="s">
        <v>712</v>
      </c>
      <c r="H170" s="18" t="s">
        <v>713</v>
      </c>
      <c r="I170" s="18" t="s">
        <v>577</v>
      </c>
      <c r="J170" s="18" t="s">
        <v>363</v>
      </c>
      <c r="K170" s="18" t="s">
        <v>363</v>
      </c>
      <c r="L170" s="18" t="s">
        <v>363</v>
      </c>
      <c r="M170" s="18" t="s">
        <v>253</v>
      </c>
      <c r="N170" s="56">
        <v>43</v>
      </c>
      <c r="O170" s="18" t="s">
        <v>640</v>
      </c>
      <c r="P170" s="18" t="s">
        <v>261</v>
      </c>
      <c r="Q170" s="18" t="s">
        <v>254</v>
      </c>
      <c r="R170" s="24" t="s">
        <v>257</v>
      </c>
      <c r="S170" s="24" t="s">
        <v>257</v>
      </c>
      <c r="T170" s="26" t="s">
        <v>692</v>
      </c>
      <c r="U170" s="26" t="s">
        <v>595</v>
      </c>
      <c r="V170" s="26" t="s">
        <v>693</v>
      </c>
      <c r="W170" s="26" t="s">
        <v>694</v>
      </c>
      <c r="X170" s="18" t="s">
        <v>695</v>
      </c>
      <c r="Y170" s="18">
        <v>20.8</v>
      </c>
      <c r="Z170" s="18" t="s">
        <v>474</v>
      </c>
      <c r="AA170" s="57">
        <v>20.8</v>
      </c>
      <c r="AB170" s="57" t="s">
        <v>257</v>
      </c>
      <c r="AC170" s="18" t="s">
        <v>595</v>
      </c>
      <c r="AD170" s="18" t="s">
        <v>595</v>
      </c>
      <c r="AE170" s="18" t="s">
        <v>595</v>
      </c>
      <c r="AF170" s="18">
        <v>7.6</v>
      </c>
      <c r="AG170" s="18">
        <v>7.6</v>
      </c>
      <c r="AH170" s="18" t="s">
        <v>557</v>
      </c>
      <c r="AI170" s="18">
        <v>7</v>
      </c>
      <c r="AJ170" s="26" t="s">
        <v>628</v>
      </c>
      <c r="AK170" s="26">
        <f t="shared" si="79"/>
        <v>49</v>
      </c>
      <c r="AL170" s="18" t="s">
        <v>696</v>
      </c>
      <c r="AM170" s="18" t="s">
        <v>282</v>
      </c>
      <c r="AN170" s="57">
        <v>78.8</v>
      </c>
      <c r="AO170" s="57" t="s">
        <v>671</v>
      </c>
      <c r="AP170" s="18" t="s">
        <v>479</v>
      </c>
      <c r="AQ170" s="18">
        <v>4</v>
      </c>
      <c r="AR170" s="18" t="s">
        <v>672</v>
      </c>
      <c r="AS170" s="66">
        <f t="shared" si="77"/>
        <v>68.5</v>
      </c>
      <c r="AT170" s="57">
        <v>89.1</v>
      </c>
      <c r="AU170" s="66">
        <f t="shared" si="78"/>
        <v>10.299999999999997</v>
      </c>
      <c r="AV170" s="66">
        <f t="shared" si="76"/>
        <v>10.299999999999997</v>
      </c>
      <c r="AW170" s="5" t="s">
        <v>595</v>
      </c>
      <c r="AX170" s="18">
        <v>7</v>
      </c>
      <c r="AY170" s="26" t="s">
        <v>628</v>
      </c>
      <c r="AZ170" s="5" t="s">
        <v>257</v>
      </c>
      <c r="BA170" s="5" t="s">
        <v>257</v>
      </c>
      <c r="BB170" s="18" t="s">
        <v>697</v>
      </c>
      <c r="BC170" s="18" t="s">
        <v>287</v>
      </c>
      <c r="BD170" s="18">
        <v>50</v>
      </c>
      <c r="BE170" s="18" t="s">
        <v>698</v>
      </c>
      <c r="BF170" s="18" t="s">
        <v>699</v>
      </c>
      <c r="BG170" s="18">
        <v>4</v>
      </c>
      <c r="BH170" s="18" t="s">
        <v>672</v>
      </c>
      <c r="BI170" s="18" t="s">
        <v>257</v>
      </c>
      <c r="BJ170" s="18" t="s">
        <v>257</v>
      </c>
      <c r="BK170" s="18" t="s">
        <v>257</v>
      </c>
      <c r="BL170" s="18" t="s">
        <v>257</v>
      </c>
      <c r="BM170" s="18" t="s">
        <v>257</v>
      </c>
      <c r="BN170" s="18">
        <v>7</v>
      </c>
      <c r="BO170" s="26" t="s">
        <v>628</v>
      </c>
      <c r="BP170" s="5" t="s">
        <v>257</v>
      </c>
      <c r="BQ170" s="5" t="s">
        <v>257</v>
      </c>
      <c r="BR170" s="18" t="s">
        <v>697</v>
      </c>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57"/>
      <c r="EB170" s="18"/>
      <c r="EC170" s="18"/>
      <c r="ED170" s="18"/>
      <c r="EE170" s="18">
        <v>0</v>
      </c>
      <c r="EF170" s="18">
        <v>1</v>
      </c>
      <c r="EG170" s="18">
        <v>1</v>
      </c>
      <c r="EH170" s="18" t="s">
        <v>700</v>
      </c>
      <c r="EI170" s="18" cm="1">
        <f t="array" ref="EI170">IF(SUMPRODUCT(--(DO170:DS170&lt;&gt;""))=0, 0,1)</f>
        <v>0</v>
      </c>
      <c r="EJ170" s="18" cm="1">
        <f t="array" ref="EJ170">IF(SUMPRODUCT(--(DT170:EG170&lt;&gt;""))=0, 0,1)</f>
        <v>1</v>
      </c>
      <c r="EK170" s="18" cm="1">
        <f t="array" ref="EK170">IF(SUMPRODUCT(--(EC170:EG170&lt;&gt;""))=0, 0,1)</f>
        <v>1</v>
      </c>
      <c r="EL170" s="18" cm="1">
        <f t="array" ref="EL170">IF(SUMPRODUCT(--(EE170:EG170&lt;&gt;""))=0, 0,1)</f>
        <v>1</v>
      </c>
      <c r="EM170" s="18">
        <f t="shared" si="66"/>
        <v>1</v>
      </c>
      <c r="EN170" s="18" t="str">
        <f t="shared" si="67"/>
        <v>NA</v>
      </c>
      <c r="EO170" s="18">
        <f t="shared" si="68"/>
        <v>1</v>
      </c>
      <c r="EP170" s="18">
        <f t="shared" si="69"/>
        <v>1</v>
      </c>
      <c r="EQ170" s="18">
        <f t="shared" si="70"/>
        <v>1</v>
      </c>
      <c r="ER170" s="58" t="s">
        <v>2080</v>
      </c>
      <c r="ES170" s="59">
        <v>43802</v>
      </c>
      <c r="ET170" s="18" t="s">
        <v>701</v>
      </c>
      <c r="EU170" s="18" t="s">
        <v>689</v>
      </c>
    </row>
    <row r="171" spans="1:151" ht="15.75" customHeight="1" x14ac:dyDescent="0.2">
      <c r="A171" s="5" t="s">
        <v>284</v>
      </c>
      <c r="B171" s="24" t="s">
        <v>688</v>
      </c>
      <c r="C171" s="26">
        <v>1</v>
      </c>
      <c r="D171" s="18" t="s">
        <v>716</v>
      </c>
      <c r="E171" s="26" t="s">
        <v>257</v>
      </c>
      <c r="F171" s="18" t="s">
        <v>553</v>
      </c>
      <c r="G171" s="18" t="s">
        <v>712</v>
      </c>
      <c r="H171" s="18" t="s">
        <v>713</v>
      </c>
      <c r="I171" s="18" t="s">
        <v>577</v>
      </c>
      <c r="J171" s="18" t="s">
        <v>363</v>
      </c>
      <c r="K171" s="18" t="s">
        <v>363</v>
      </c>
      <c r="L171" s="18" t="s">
        <v>363</v>
      </c>
      <c r="M171" s="18" t="s">
        <v>253</v>
      </c>
      <c r="N171" s="56">
        <v>43</v>
      </c>
      <c r="O171" s="18" t="s">
        <v>640</v>
      </c>
      <c r="P171" s="18" t="s">
        <v>261</v>
      </c>
      <c r="Q171" s="18" t="s">
        <v>254</v>
      </c>
      <c r="R171" s="24" t="s">
        <v>257</v>
      </c>
      <c r="S171" s="24" t="s">
        <v>257</v>
      </c>
      <c r="T171" s="26" t="s">
        <v>692</v>
      </c>
      <c r="U171" s="26" t="s">
        <v>595</v>
      </c>
      <c r="V171" s="26" t="s">
        <v>693</v>
      </c>
      <c r="W171" s="26" t="s">
        <v>694</v>
      </c>
      <c r="X171" s="18" t="s">
        <v>695</v>
      </c>
      <c r="Y171" s="18">
        <v>20.8</v>
      </c>
      <c r="Z171" s="18" t="s">
        <v>474</v>
      </c>
      <c r="AA171" s="57">
        <v>20.8</v>
      </c>
      <c r="AB171" s="57" t="s">
        <v>257</v>
      </c>
      <c r="AC171" s="18" t="s">
        <v>595</v>
      </c>
      <c r="AD171" s="18" t="s">
        <v>595</v>
      </c>
      <c r="AE171" s="18" t="s">
        <v>595</v>
      </c>
      <c r="AF171" s="18">
        <v>7.6</v>
      </c>
      <c r="AG171" s="18">
        <v>7.6</v>
      </c>
      <c r="AH171" s="18" t="s">
        <v>557</v>
      </c>
      <c r="AI171" s="18">
        <v>11</v>
      </c>
      <c r="AJ171" s="26" t="s">
        <v>628</v>
      </c>
      <c r="AK171" s="26">
        <f t="shared" si="79"/>
        <v>77</v>
      </c>
      <c r="AL171" s="18" t="s">
        <v>696</v>
      </c>
      <c r="AM171" s="18" t="s">
        <v>282</v>
      </c>
      <c r="AN171" s="57">
        <v>78.8</v>
      </c>
      <c r="AO171" s="57" t="s">
        <v>671</v>
      </c>
      <c r="AP171" s="18" t="s">
        <v>479</v>
      </c>
      <c r="AQ171" s="18">
        <v>4</v>
      </c>
      <c r="AR171" s="18" t="s">
        <v>672</v>
      </c>
      <c r="AS171" s="66">
        <f t="shared" si="77"/>
        <v>68.5</v>
      </c>
      <c r="AT171" s="57">
        <v>89.1</v>
      </c>
      <c r="AU171" s="66">
        <f t="shared" si="78"/>
        <v>10.299999999999997</v>
      </c>
      <c r="AV171" s="66">
        <f t="shared" si="76"/>
        <v>10.299999999999997</v>
      </c>
      <c r="AW171" s="5" t="s">
        <v>595</v>
      </c>
      <c r="AX171" s="18">
        <v>11</v>
      </c>
      <c r="AY171" s="26" t="s">
        <v>628</v>
      </c>
      <c r="AZ171" s="5" t="s">
        <v>257</v>
      </c>
      <c r="BA171" s="5" t="s">
        <v>257</v>
      </c>
      <c r="BB171" s="18" t="s">
        <v>697</v>
      </c>
      <c r="BC171" s="18" t="s">
        <v>287</v>
      </c>
      <c r="BD171" s="18">
        <v>50</v>
      </c>
      <c r="BE171" s="18" t="s">
        <v>698</v>
      </c>
      <c r="BF171" s="18" t="s">
        <v>699</v>
      </c>
      <c r="BG171" s="18">
        <v>4</v>
      </c>
      <c r="BH171" s="18" t="s">
        <v>672</v>
      </c>
      <c r="BI171" s="18" t="s">
        <v>257</v>
      </c>
      <c r="BJ171" s="18" t="s">
        <v>257</v>
      </c>
      <c r="BK171" s="18" t="s">
        <v>257</v>
      </c>
      <c r="BL171" s="18" t="s">
        <v>257</v>
      </c>
      <c r="BM171" s="18" t="s">
        <v>257</v>
      </c>
      <c r="BN171" s="18">
        <v>11</v>
      </c>
      <c r="BO171" s="26" t="s">
        <v>628</v>
      </c>
      <c r="BP171" s="5" t="s">
        <v>257</v>
      </c>
      <c r="BQ171" s="5" t="s">
        <v>257</v>
      </c>
      <c r="BR171" s="18" t="s">
        <v>697</v>
      </c>
      <c r="BS171" s="18"/>
      <c r="BT171" s="18"/>
      <c r="BU171" s="18"/>
      <c r="BV171" s="18"/>
      <c r="BW171" s="18"/>
      <c r="BX171" s="18"/>
      <c r="BY171" s="18"/>
      <c r="BZ171" s="18"/>
      <c r="CA171" s="18"/>
      <c r="CB171" s="18"/>
      <c r="CC171" s="18"/>
      <c r="CD171" s="18"/>
      <c r="CE171" s="18"/>
      <c r="CF171" s="18"/>
      <c r="CG171" s="18"/>
      <c r="CH171" s="18"/>
      <c r="CI171" s="18"/>
      <c r="CJ171" s="18"/>
      <c r="CK171" s="18"/>
      <c r="CL171" s="18"/>
      <c r="CM171" s="18"/>
      <c r="CN171" s="18"/>
      <c r="CO171" s="18"/>
      <c r="CP171" s="18"/>
      <c r="CQ171" s="18"/>
      <c r="CR171" s="18"/>
      <c r="CS171" s="18"/>
      <c r="CT171" s="18"/>
      <c r="CU171" s="18"/>
      <c r="CV171" s="18"/>
      <c r="CW171" s="18"/>
      <c r="CX171" s="18"/>
      <c r="CY171" s="18"/>
      <c r="CZ171" s="18"/>
      <c r="DA171" s="18"/>
      <c r="DB171" s="18"/>
      <c r="DC171" s="18"/>
      <c r="DD171" s="18"/>
      <c r="DE171" s="18"/>
      <c r="DF171" s="18"/>
      <c r="DG171" s="18"/>
      <c r="DH171" s="18"/>
      <c r="DI171" s="18"/>
      <c r="DJ171" s="18"/>
      <c r="DK171" s="18"/>
      <c r="DL171" s="18"/>
      <c r="DM171" s="18"/>
      <c r="DN171" s="18"/>
      <c r="DO171" s="18"/>
      <c r="DP171" s="18"/>
      <c r="DQ171" s="18"/>
      <c r="DR171" s="18"/>
      <c r="DS171" s="18"/>
      <c r="DT171" s="18"/>
      <c r="DU171" s="18"/>
      <c r="DV171" s="18"/>
      <c r="DW171" s="18"/>
      <c r="DX171" s="18"/>
      <c r="DY171" s="18"/>
      <c r="DZ171" s="18"/>
      <c r="EA171" s="57"/>
      <c r="EB171" s="18"/>
      <c r="EC171" s="18"/>
      <c r="ED171" s="18"/>
      <c r="EE171" s="18">
        <v>0</v>
      </c>
      <c r="EF171" s="18">
        <v>1</v>
      </c>
      <c r="EG171" s="18">
        <v>1</v>
      </c>
      <c r="EH171" s="18" t="s">
        <v>700</v>
      </c>
      <c r="EI171" s="18" cm="1">
        <f t="array" ref="EI171">IF(SUMPRODUCT(--(DO171:DS171&lt;&gt;""))=0, 0,1)</f>
        <v>0</v>
      </c>
      <c r="EJ171" s="18" cm="1">
        <f t="array" ref="EJ171">IF(SUMPRODUCT(--(DT171:EG171&lt;&gt;""))=0, 0,1)</f>
        <v>1</v>
      </c>
      <c r="EK171" s="18" cm="1">
        <f t="array" ref="EK171">IF(SUMPRODUCT(--(EC171:EG171&lt;&gt;""))=0, 0,1)</f>
        <v>1</v>
      </c>
      <c r="EL171" s="18" cm="1">
        <f t="array" ref="EL171">IF(SUMPRODUCT(--(EE171:EG171&lt;&gt;""))=0, 0,1)</f>
        <v>1</v>
      </c>
      <c r="EM171" s="18">
        <f t="shared" si="66"/>
        <v>1</v>
      </c>
      <c r="EN171" s="18" t="str">
        <f t="shared" si="67"/>
        <v>NA</v>
      </c>
      <c r="EO171" s="18">
        <f t="shared" si="68"/>
        <v>1</v>
      </c>
      <c r="EP171" s="18">
        <f t="shared" si="69"/>
        <v>1</v>
      </c>
      <c r="EQ171" s="18">
        <f t="shared" si="70"/>
        <v>1</v>
      </c>
      <c r="ER171" s="58" t="s">
        <v>2080</v>
      </c>
      <c r="ES171" s="59">
        <v>43802</v>
      </c>
      <c r="ET171" s="18" t="s">
        <v>701</v>
      </c>
      <c r="EU171" s="18" t="s">
        <v>689</v>
      </c>
    </row>
    <row r="172" spans="1:151" ht="15.75" customHeight="1" x14ac:dyDescent="0.2">
      <c r="A172" s="5" t="s">
        <v>284</v>
      </c>
      <c r="B172" s="24" t="s">
        <v>688</v>
      </c>
      <c r="C172" s="26">
        <v>1</v>
      </c>
      <c r="D172" s="18" t="s">
        <v>711</v>
      </c>
      <c r="E172" s="26" t="s">
        <v>257</v>
      </c>
      <c r="F172" s="18" t="s">
        <v>553</v>
      </c>
      <c r="G172" s="18" t="s">
        <v>712</v>
      </c>
      <c r="H172" s="18" t="s">
        <v>713</v>
      </c>
      <c r="I172" s="18" t="s">
        <v>577</v>
      </c>
      <c r="J172" s="18" t="s">
        <v>363</v>
      </c>
      <c r="K172" s="18" t="s">
        <v>363</v>
      </c>
      <c r="L172" s="18" t="s">
        <v>363</v>
      </c>
      <c r="M172" s="18" t="s">
        <v>253</v>
      </c>
      <c r="N172" s="56">
        <v>43</v>
      </c>
      <c r="O172" s="18" t="s">
        <v>640</v>
      </c>
      <c r="P172" s="18" t="s">
        <v>261</v>
      </c>
      <c r="Q172" s="18" t="s">
        <v>254</v>
      </c>
      <c r="R172" s="24" t="s">
        <v>257</v>
      </c>
      <c r="S172" s="24" t="s">
        <v>257</v>
      </c>
      <c r="T172" s="26" t="s">
        <v>692</v>
      </c>
      <c r="U172" s="26" t="s">
        <v>595</v>
      </c>
      <c r="V172" s="26" t="s">
        <v>693</v>
      </c>
      <c r="W172" s="26" t="s">
        <v>694</v>
      </c>
      <c r="X172" s="18" t="s">
        <v>695</v>
      </c>
      <c r="Y172" s="18">
        <v>20.8</v>
      </c>
      <c r="Z172" s="18" t="s">
        <v>474</v>
      </c>
      <c r="AA172" s="57">
        <v>20.8</v>
      </c>
      <c r="AB172" s="57" t="s">
        <v>257</v>
      </c>
      <c r="AC172" s="18" t="s">
        <v>595</v>
      </c>
      <c r="AD172" s="18" t="s">
        <v>595</v>
      </c>
      <c r="AE172" s="18" t="s">
        <v>595</v>
      </c>
      <c r="AF172" s="18">
        <v>7.6</v>
      </c>
      <c r="AG172" s="18">
        <v>7.6</v>
      </c>
      <c r="AH172" s="18" t="s">
        <v>557</v>
      </c>
      <c r="AI172" s="18">
        <v>17</v>
      </c>
      <c r="AJ172" s="26" t="s">
        <v>628</v>
      </c>
      <c r="AK172" s="26">
        <f t="shared" si="79"/>
        <v>119</v>
      </c>
      <c r="AL172" s="18" t="s">
        <v>696</v>
      </c>
      <c r="AM172" s="18" t="s">
        <v>282</v>
      </c>
      <c r="AN172" s="57">
        <v>78.8</v>
      </c>
      <c r="AO172" s="57" t="s">
        <v>671</v>
      </c>
      <c r="AP172" s="18" t="s">
        <v>479</v>
      </c>
      <c r="AQ172" s="18">
        <v>4</v>
      </c>
      <c r="AR172" s="18" t="s">
        <v>672</v>
      </c>
      <c r="AS172" s="66">
        <f t="shared" si="77"/>
        <v>68.5</v>
      </c>
      <c r="AT172" s="57">
        <v>89.1</v>
      </c>
      <c r="AU172" s="66">
        <f t="shared" si="78"/>
        <v>10.299999999999997</v>
      </c>
      <c r="AV172" s="66">
        <f t="shared" si="76"/>
        <v>10.299999999999997</v>
      </c>
      <c r="AW172" s="5" t="s">
        <v>595</v>
      </c>
      <c r="AX172" s="18">
        <v>17</v>
      </c>
      <c r="AY172" s="26" t="s">
        <v>628</v>
      </c>
      <c r="AZ172" s="5" t="s">
        <v>257</v>
      </c>
      <c r="BA172" s="5" t="s">
        <v>257</v>
      </c>
      <c r="BB172" s="18" t="s">
        <v>697</v>
      </c>
      <c r="BC172" s="18" t="s">
        <v>287</v>
      </c>
      <c r="BD172" s="18">
        <v>50</v>
      </c>
      <c r="BE172" s="18" t="s">
        <v>698</v>
      </c>
      <c r="BF172" s="18" t="s">
        <v>699</v>
      </c>
      <c r="BG172" s="18">
        <v>4</v>
      </c>
      <c r="BH172" s="18" t="s">
        <v>672</v>
      </c>
      <c r="BI172" s="18" t="s">
        <v>257</v>
      </c>
      <c r="BJ172" s="18" t="s">
        <v>257</v>
      </c>
      <c r="BK172" s="18" t="s">
        <v>257</v>
      </c>
      <c r="BL172" s="18" t="s">
        <v>257</v>
      </c>
      <c r="BM172" s="18" t="s">
        <v>257</v>
      </c>
      <c r="BN172" s="18">
        <v>17</v>
      </c>
      <c r="BO172" s="26" t="s">
        <v>628</v>
      </c>
      <c r="BP172" s="5" t="s">
        <v>257</v>
      </c>
      <c r="BQ172" s="5" t="s">
        <v>257</v>
      </c>
      <c r="BR172" s="18" t="s">
        <v>697</v>
      </c>
      <c r="BS172" s="18"/>
      <c r="BT172" s="18"/>
      <c r="BU172" s="18"/>
      <c r="BV172" s="18"/>
      <c r="BW172" s="18"/>
      <c r="BX172" s="18"/>
      <c r="BY172" s="18"/>
      <c r="BZ172" s="18"/>
      <c r="CA172" s="18"/>
      <c r="CB172" s="18"/>
      <c r="CC172" s="18"/>
      <c r="CD172" s="18"/>
      <c r="CE172" s="18"/>
      <c r="CF172" s="18"/>
      <c r="CG172" s="18"/>
      <c r="CH172" s="18"/>
      <c r="CI172" s="18"/>
      <c r="CJ172" s="18"/>
      <c r="CK172" s="18"/>
      <c r="CL172" s="18"/>
      <c r="CM172" s="18"/>
      <c r="CN172" s="18"/>
      <c r="CO172" s="18"/>
      <c r="CP172" s="18"/>
      <c r="CQ172" s="18"/>
      <c r="CR172" s="18"/>
      <c r="CS172" s="18"/>
      <c r="CT172" s="18"/>
      <c r="CU172" s="18"/>
      <c r="CV172" s="18"/>
      <c r="CW172" s="18"/>
      <c r="CX172" s="18"/>
      <c r="CY172" s="18"/>
      <c r="CZ172" s="18"/>
      <c r="DA172" s="18"/>
      <c r="DB172" s="18"/>
      <c r="DC172" s="18"/>
      <c r="DD172" s="18"/>
      <c r="DE172" s="18"/>
      <c r="DF172" s="18"/>
      <c r="DG172" s="18"/>
      <c r="DH172" s="18"/>
      <c r="DI172" s="18"/>
      <c r="DJ172" s="18"/>
      <c r="DK172" s="18"/>
      <c r="DL172" s="18"/>
      <c r="DM172" s="18"/>
      <c r="DN172" s="18"/>
      <c r="DO172" s="18"/>
      <c r="DP172" s="18"/>
      <c r="DQ172" s="18"/>
      <c r="DR172" s="18"/>
      <c r="DS172" s="18"/>
      <c r="DT172" s="18"/>
      <c r="DU172" s="18"/>
      <c r="DV172" s="18"/>
      <c r="DW172" s="18"/>
      <c r="DX172" s="18"/>
      <c r="DY172" s="18"/>
      <c r="DZ172" s="18"/>
      <c r="EA172" s="57"/>
      <c r="EB172" s="18"/>
      <c r="EC172" s="18"/>
      <c r="ED172" s="18"/>
      <c r="EE172" s="18">
        <v>0</v>
      </c>
      <c r="EF172" s="18">
        <v>1</v>
      </c>
      <c r="EG172" s="18">
        <v>1</v>
      </c>
      <c r="EH172" s="18" t="s">
        <v>700</v>
      </c>
      <c r="EI172" s="18" cm="1">
        <f t="array" ref="EI172">IF(SUMPRODUCT(--(DO172:DS172&lt;&gt;""))=0, 0,1)</f>
        <v>0</v>
      </c>
      <c r="EJ172" s="18" cm="1">
        <f t="array" ref="EJ172">IF(SUMPRODUCT(--(DT172:EG172&lt;&gt;""))=0, 0,1)</f>
        <v>1</v>
      </c>
      <c r="EK172" s="18" cm="1">
        <f t="array" ref="EK172">IF(SUMPRODUCT(--(EC172:EG172&lt;&gt;""))=0, 0,1)</f>
        <v>1</v>
      </c>
      <c r="EL172" s="18" cm="1">
        <f t="array" ref="EL172">IF(SUMPRODUCT(--(EE172:EG172&lt;&gt;""))=0, 0,1)</f>
        <v>1</v>
      </c>
      <c r="EM172" s="18">
        <f t="shared" si="66"/>
        <v>1</v>
      </c>
      <c r="EN172" s="18" t="str">
        <f t="shared" si="67"/>
        <v>NA</v>
      </c>
      <c r="EO172" s="18">
        <f t="shared" si="68"/>
        <v>1</v>
      </c>
      <c r="EP172" s="18">
        <f t="shared" si="69"/>
        <v>1</v>
      </c>
      <c r="EQ172" s="18">
        <f t="shared" si="70"/>
        <v>1</v>
      </c>
      <c r="ER172" s="58" t="s">
        <v>2080</v>
      </c>
      <c r="ES172" s="59">
        <v>43802</v>
      </c>
      <c r="ET172" s="18" t="s">
        <v>701</v>
      </c>
      <c r="EU172" s="18" t="s">
        <v>689</v>
      </c>
    </row>
    <row r="173" spans="1:151" ht="15.75" customHeight="1" x14ac:dyDescent="0.2">
      <c r="A173" s="5" t="s">
        <v>284</v>
      </c>
      <c r="B173" s="24" t="s">
        <v>688</v>
      </c>
      <c r="C173" s="26">
        <v>1</v>
      </c>
      <c r="D173" s="18" t="s">
        <v>691</v>
      </c>
      <c r="E173" s="26" t="s">
        <v>257</v>
      </c>
      <c r="F173" s="18" t="s">
        <v>553</v>
      </c>
      <c r="G173" s="18" t="s">
        <v>609</v>
      </c>
      <c r="H173" s="18" t="s">
        <v>717</v>
      </c>
      <c r="I173" s="18" t="s">
        <v>718</v>
      </c>
      <c r="J173" s="18" t="s">
        <v>363</v>
      </c>
      <c r="K173" s="18" t="s">
        <v>363</v>
      </c>
      <c r="L173" s="18" t="s">
        <v>363</v>
      </c>
      <c r="M173" s="18" t="s">
        <v>253</v>
      </c>
      <c r="N173" s="56">
        <v>43</v>
      </c>
      <c r="O173" s="18" t="s">
        <v>640</v>
      </c>
      <c r="P173" s="18" t="s">
        <v>261</v>
      </c>
      <c r="Q173" s="18" t="s">
        <v>254</v>
      </c>
      <c r="R173" s="24" t="s">
        <v>257</v>
      </c>
      <c r="S173" s="24" t="s">
        <v>257</v>
      </c>
      <c r="T173" s="26" t="s">
        <v>692</v>
      </c>
      <c r="U173" s="26" t="s">
        <v>595</v>
      </c>
      <c r="V173" s="26" t="s">
        <v>693</v>
      </c>
      <c r="W173" s="26" t="s">
        <v>694</v>
      </c>
      <c r="X173" s="18" t="s">
        <v>695</v>
      </c>
      <c r="Y173" s="18">
        <v>0</v>
      </c>
      <c r="Z173" s="18" t="s">
        <v>474</v>
      </c>
      <c r="AA173" s="57">
        <v>0</v>
      </c>
      <c r="AB173" s="57" t="s">
        <v>257</v>
      </c>
      <c r="AC173" s="18" t="s">
        <v>595</v>
      </c>
      <c r="AD173" s="18" t="s">
        <v>595</v>
      </c>
      <c r="AE173" s="18" t="s">
        <v>595</v>
      </c>
      <c r="AF173" s="18">
        <v>7.6</v>
      </c>
      <c r="AG173" s="18">
        <v>7.6</v>
      </c>
      <c r="AH173" s="18" t="s">
        <v>557</v>
      </c>
      <c r="AI173" s="18">
        <v>0</v>
      </c>
      <c r="AJ173" s="26" t="s">
        <v>628</v>
      </c>
      <c r="AK173" s="26">
        <f t="shared" si="79"/>
        <v>0</v>
      </c>
      <c r="AL173" s="18" t="s">
        <v>696</v>
      </c>
      <c r="AM173" s="18" t="s">
        <v>282</v>
      </c>
      <c r="AN173" s="57">
        <v>0</v>
      </c>
      <c r="AO173" s="57" t="s">
        <v>671</v>
      </c>
      <c r="AP173" s="18" t="s">
        <v>479</v>
      </c>
      <c r="AQ173" s="18">
        <v>4</v>
      </c>
      <c r="AR173" s="18" t="s">
        <v>672</v>
      </c>
      <c r="AS173" s="66">
        <f t="shared" si="77"/>
        <v>0</v>
      </c>
      <c r="AT173" s="57">
        <v>0</v>
      </c>
      <c r="AU173" s="66">
        <f t="shared" si="78"/>
        <v>0</v>
      </c>
      <c r="AV173" s="66">
        <f t="shared" si="76"/>
        <v>0</v>
      </c>
      <c r="AW173" s="5" t="s">
        <v>595</v>
      </c>
      <c r="AX173" s="18">
        <v>0</v>
      </c>
      <c r="AY173" s="26" t="s">
        <v>628</v>
      </c>
      <c r="AZ173" s="5" t="s">
        <v>257</v>
      </c>
      <c r="BA173" s="5" t="s">
        <v>257</v>
      </c>
      <c r="BB173" s="18" t="s">
        <v>697</v>
      </c>
      <c r="BC173" s="18" t="s">
        <v>287</v>
      </c>
      <c r="BD173" s="18">
        <v>0</v>
      </c>
      <c r="BE173" s="18" t="s">
        <v>698</v>
      </c>
      <c r="BF173" s="18" t="s">
        <v>699</v>
      </c>
      <c r="BG173" s="18">
        <v>4</v>
      </c>
      <c r="BH173" s="18" t="s">
        <v>672</v>
      </c>
      <c r="BI173" s="18" t="s">
        <v>257</v>
      </c>
      <c r="BJ173" s="18" t="s">
        <v>257</v>
      </c>
      <c r="BK173" s="18" t="s">
        <v>257</v>
      </c>
      <c r="BL173" s="18" t="s">
        <v>257</v>
      </c>
      <c r="BM173" s="18" t="s">
        <v>257</v>
      </c>
      <c r="BN173" s="18">
        <v>0</v>
      </c>
      <c r="BO173" s="26" t="s">
        <v>628</v>
      </c>
      <c r="BP173" s="5" t="s">
        <v>257</v>
      </c>
      <c r="BQ173" s="5" t="s">
        <v>257</v>
      </c>
      <c r="BR173" s="18" t="s">
        <v>697</v>
      </c>
      <c r="BS173" s="18"/>
      <c r="BT173" s="18"/>
      <c r="BU173" s="18"/>
      <c r="BV173" s="18"/>
      <c r="BW173" s="18"/>
      <c r="BX173" s="18"/>
      <c r="BY173" s="18"/>
      <c r="BZ173" s="18"/>
      <c r="CA173" s="18"/>
      <c r="CB173" s="18"/>
      <c r="CC173" s="18"/>
      <c r="CD173" s="18"/>
      <c r="CE173" s="18"/>
      <c r="CF173" s="18"/>
      <c r="CG173" s="18"/>
      <c r="CH173" s="18"/>
      <c r="CI173" s="18"/>
      <c r="CJ173" s="18"/>
      <c r="CK173" s="18"/>
      <c r="CL173" s="18"/>
      <c r="CM173" s="18"/>
      <c r="CN173" s="18"/>
      <c r="CO173" s="18"/>
      <c r="CP173" s="18"/>
      <c r="CQ173" s="18"/>
      <c r="CR173" s="18"/>
      <c r="CS173" s="18"/>
      <c r="CT173" s="18"/>
      <c r="CU173" s="18"/>
      <c r="CV173" s="18"/>
      <c r="CW173" s="18"/>
      <c r="CX173" s="18"/>
      <c r="CY173" s="18"/>
      <c r="CZ173" s="18"/>
      <c r="DA173" s="18"/>
      <c r="DB173" s="18"/>
      <c r="DC173" s="18"/>
      <c r="DD173" s="18"/>
      <c r="DE173" s="18"/>
      <c r="DF173" s="18"/>
      <c r="DG173" s="18"/>
      <c r="DH173" s="18"/>
      <c r="DI173" s="18"/>
      <c r="DJ173" s="18"/>
      <c r="DK173" s="18"/>
      <c r="DL173" s="18"/>
      <c r="DM173" s="18"/>
      <c r="DN173" s="18"/>
      <c r="DO173" s="18"/>
      <c r="DP173" s="18"/>
      <c r="DQ173" s="18"/>
      <c r="DR173" s="18"/>
      <c r="DS173" s="18"/>
      <c r="DT173" s="18"/>
      <c r="DU173" s="18"/>
      <c r="DV173" s="18"/>
      <c r="DW173" s="18"/>
      <c r="DX173" s="18"/>
      <c r="DY173" s="18"/>
      <c r="DZ173" s="18"/>
      <c r="EA173" s="57"/>
      <c r="EB173" s="18"/>
      <c r="EC173" s="18"/>
      <c r="ED173" s="18"/>
      <c r="EE173" s="18">
        <v>0</v>
      </c>
      <c r="EF173" s="18">
        <v>0</v>
      </c>
      <c r="EG173" s="18">
        <v>0</v>
      </c>
      <c r="EH173" s="18" t="s">
        <v>700</v>
      </c>
      <c r="EI173" s="18" cm="1">
        <f t="array" ref="EI173">IF(SUMPRODUCT(--(DO173:DS173&lt;&gt;""))=0, 0,1)</f>
        <v>0</v>
      </c>
      <c r="EJ173" s="18" cm="1">
        <f t="array" ref="EJ173">IF(SUMPRODUCT(--(DT173:EG173&lt;&gt;""))=0, 0,1)</f>
        <v>1</v>
      </c>
      <c r="EK173" s="18" cm="1">
        <f t="array" ref="EK173">IF(SUMPRODUCT(--(EC173:EG173&lt;&gt;""))=0, 0,1)</f>
        <v>1</v>
      </c>
      <c r="EL173" s="18" cm="1">
        <f t="array" ref="EL173">IF(SUMPRODUCT(--(EE173:EG173&lt;&gt;""))=0, 0,1)</f>
        <v>1</v>
      </c>
      <c r="EM173" s="18">
        <f t="shared" si="66"/>
        <v>0</v>
      </c>
      <c r="EN173" s="18" t="str">
        <f t="shared" si="67"/>
        <v>NA</v>
      </c>
      <c r="EO173" s="18">
        <f t="shared" si="68"/>
        <v>0</v>
      </c>
      <c r="EP173" s="18">
        <f t="shared" si="69"/>
        <v>0</v>
      </c>
      <c r="EQ173" s="18">
        <f t="shared" si="70"/>
        <v>0</v>
      </c>
      <c r="ER173" s="58" t="s">
        <v>2080</v>
      </c>
      <c r="ES173" s="59">
        <v>43802</v>
      </c>
      <c r="ET173" s="18" t="s">
        <v>701</v>
      </c>
      <c r="EU173" s="18" t="s">
        <v>689</v>
      </c>
    </row>
    <row r="174" spans="1:151" ht="15.75" customHeight="1" x14ac:dyDescent="0.2">
      <c r="A174" s="5" t="s">
        <v>284</v>
      </c>
      <c r="B174" s="24" t="s">
        <v>688</v>
      </c>
      <c r="C174" s="26">
        <v>1</v>
      </c>
      <c r="D174" s="18" t="s">
        <v>702</v>
      </c>
      <c r="E174" s="26" t="s">
        <v>257</v>
      </c>
      <c r="F174" s="18" t="s">
        <v>553</v>
      </c>
      <c r="G174" s="18" t="s">
        <v>609</v>
      </c>
      <c r="H174" s="18" t="s">
        <v>717</v>
      </c>
      <c r="I174" s="18" t="s">
        <v>718</v>
      </c>
      <c r="J174" s="18" t="s">
        <v>363</v>
      </c>
      <c r="K174" s="18" t="s">
        <v>363</v>
      </c>
      <c r="L174" s="18" t="s">
        <v>363</v>
      </c>
      <c r="M174" s="18" t="s">
        <v>253</v>
      </c>
      <c r="N174" s="56">
        <v>43</v>
      </c>
      <c r="O174" s="18" t="s">
        <v>640</v>
      </c>
      <c r="P174" s="18" t="s">
        <v>261</v>
      </c>
      <c r="Q174" s="18" t="s">
        <v>254</v>
      </c>
      <c r="R174" s="24" t="s">
        <v>257</v>
      </c>
      <c r="S174" s="24" t="s">
        <v>257</v>
      </c>
      <c r="T174" s="26" t="s">
        <v>692</v>
      </c>
      <c r="U174" s="26" t="s">
        <v>595</v>
      </c>
      <c r="V174" s="26" t="s">
        <v>693</v>
      </c>
      <c r="W174" s="26" t="s">
        <v>694</v>
      </c>
      <c r="X174" s="18" t="s">
        <v>695</v>
      </c>
      <c r="Y174" s="18">
        <v>20.8</v>
      </c>
      <c r="Z174" s="18" t="s">
        <v>474</v>
      </c>
      <c r="AA174" s="57">
        <v>20.8</v>
      </c>
      <c r="AB174" s="57" t="s">
        <v>257</v>
      </c>
      <c r="AC174" s="18" t="s">
        <v>595</v>
      </c>
      <c r="AD174" s="18" t="s">
        <v>595</v>
      </c>
      <c r="AE174" s="18" t="s">
        <v>595</v>
      </c>
      <c r="AF174" s="18">
        <v>7.6</v>
      </c>
      <c r="AG174" s="18">
        <v>7.6</v>
      </c>
      <c r="AH174" s="18" t="s">
        <v>557</v>
      </c>
      <c r="AI174" s="18">
        <v>2</v>
      </c>
      <c r="AJ174" s="26" t="s">
        <v>628</v>
      </c>
      <c r="AK174" s="26">
        <f t="shared" si="79"/>
        <v>14</v>
      </c>
      <c r="AL174" s="18" t="s">
        <v>696</v>
      </c>
      <c r="AM174" s="18" t="s">
        <v>282</v>
      </c>
      <c r="AN174" s="57">
        <v>0</v>
      </c>
      <c r="AO174" s="57" t="s">
        <v>671</v>
      </c>
      <c r="AP174" s="18" t="s">
        <v>479</v>
      </c>
      <c r="AQ174" s="18">
        <v>4</v>
      </c>
      <c r="AR174" s="18" t="s">
        <v>672</v>
      </c>
      <c r="AS174" s="66">
        <f t="shared" si="77"/>
        <v>0</v>
      </c>
      <c r="AT174" s="57">
        <v>0</v>
      </c>
      <c r="AU174" s="66">
        <f t="shared" si="78"/>
        <v>0</v>
      </c>
      <c r="AV174" s="66">
        <f t="shared" si="76"/>
        <v>0</v>
      </c>
      <c r="AW174" s="5" t="s">
        <v>595</v>
      </c>
      <c r="AX174" s="18">
        <v>2</v>
      </c>
      <c r="AY174" s="26" t="s">
        <v>628</v>
      </c>
      <c r="AZ174" s="5" t="s">
        <v>257</v>
      </c>
      <c r="BA174" s="5" t="s">
        <v>257</v>
      </c>
      <c r="BB174" s="18" t="s">
        <v>697</v>
      </c>
      <c r="BC174" s="18" t="s">
        <v>287</v>
      </c>
      <c r="BD174" s="18">
        <v>0</v>
      </c>
      <c r="BE174" s="18" t="s">
        <v>698</v>
      </c>
      <c r="BF174" s="18" t="s">
        <v>699</v>
      </c>
      <c r="BG174" s="18">
        <v>4</v>
      </c>
      <c r="BH174" s="18" t="s">
        <v>672</v>
      </c>
      <c r="BI174" s="18" t="s">
        <v>257</v>
      </c>
      <c r="BJ174" s="18" t="s">
        <v>257</v>
      </c>
      <c r="BK174" s="18" t="s">
        <v>257</v>
      </c>
      <c r="BL174" s="18" t="s">
        <v>257</v>
      </c>
      <c r="BM174" s="18" t="s">
        <v>257</v>
      </c>
      <c r="BN174" s="18">
        <v>2</v>
      </c>
      <c r="BO174" s="26" t="s">
        <v>628</v>
      </c>
      <c r="BP174" s="5" t="s">
        <v>257</v>
      </c>
      <c r="BQ174" s="5" t="s">
        <v>257</v>
      </c>
      <c r="BR174" s="18" t="s">
        <v>697</v>
      </c>
      <c r="BS174" s="18"/>
      <c r="BT174" s="18"/>
      <c r="BU174" s="18"/>
      <c r="BV174" s="18"/>
      <c r="BW174" s="18"/>
      <c r="BX174" s="18"/>
      <c r="BY174" s="18"/>
      <c r="BZ174" s="18"/>
      <c r="CA174" s="18"/>
      <c r="CB174" s="18"/>
      <c r="CC174" s="18"/>
      <c r="CD174" s="18"/>
      <c r="CE174" s="18"/>
      <c r="CF174" s="18"/>
      <c r="CG174" s="18"/>
      <c r="CH174" s="18"/>
      <c r="CI174" s="18"/>
      <c r="CJ174" s="18"/>
      <c r="CK174" s="18"/>
      <c r="CL174" s="18"/>
      <c r="CM174" s="18"/>
      <c r="CN174" s="18"/>
      <c r="CO174" s="18"/>
      <c r="CP174" s="18"/>
      <c r="CQ174" s="18"/>
      <c r="CR174" s="18"/>
      <c r="CS174" s="18"/>
      <c r="CT174" s="18"/>
      <c r="CU174" s="18"/>
      <c r="CV174" s="18"/>
      <c r="CW174" s="18"/>
      <c r="CX174" s="18"/>
      <c r="CY174" s="18"/>
      <c r="CZ174" s="18"/>
      <c r="DA174" s="18"/>
      <c r="DB174" s="18"/>
      <c r="DC174" s="18"/>
      <c r="DD174" s="18"/>
      <c r="DE174" s="18"/>
      <c r="DF174" s="18"/>
      <c r="DG174" s="18"/>
      <c r="DH174" s="18"/>
      <c r="DI174" s="18"/>
      <c r="DJ174" s="18"/>
      <c r="DK174" s="18"/>
      <c r="DL174" s="18"/>
      <c r="DM174" s="18"/>
      <c r="DN174" s="18"/>
      <c r="DO174" s="18"/>
      <c r="DP174" s="18"/>
      <c r="DQ174" s="18"/>
      <c r="DR174" s="18"/>
      <c r="DS174" s="18"/>
      <c r="DT174" s="18"/>
      <c r="DU174" s="18"/>
      <c r="DV174" s="18"/>
      <c r="DW174" s="18"/>
      <c r="DX174" s="18"/>
      <c r="DY174" s="18"/>
      <c r="DZ174" s="18"/>
      <c r="EA174" s="57"/>
      <c r="EB174" s="18"/>
      <c r="EC174" s="18"/>
      <c r="ED174" s="18"/>
      <c r="EE174" s="18">
        <v>0</v>
      </c>
      <c r="EF174" s="18">
        <v>0</v>
      </c>
      <c r="EG174" s="18">
        <v>0</v>
      </c>
      <c r="EH174" s="18" t="s">
        <v>700</v>
      </c>
      <c r="EI174" s="18" cm="1">
        <f t="array" ref="EI174">IF(SUMPRODUCT(--(DO174:DS174&lt;&gt;""))=0, 0,1)</f>
        <v>0</v>
      </c>
      <c r="EJ174" s="18" cm="1">
        <f t="array" ref="EJ174">IF(SUMPRODUCT(--(DT174:EG174&lt;&gt;""))=0, 0,1)</f>
        <v>1</v>
      </c>
      <c r="EK174" s="18" cm="1">
        <f t="array" ref="EK174">IF(SUMPRODUCT(--(EC174:EG174&lt;&gt;""))=0, 0,1)</f>
        <v>1</v>
      </c>
      <c r="EL174" s="18" cm="1">
        <f t="array" ref="EL174">IF(SUMPRODUCT(--(EE174:EG174&lt;&gt;""))=0, 0,1)</f>
        <v>1</v>
      </c>
      <c r="EM174" s="18">
        <f t="shared" si="66"/>
        <v>0</v>
      </c>
      <c r="EN174" s="18" t="str">
        <f t="shared" si="67"/>
        <v>NA</v>
      </c>
      <c r="EO174" s="18">
        <f t="shared" si="68"/>
        <v>0</v>
      </c>
      <c r="EP174" s="18">
        <f t="shared" si="69"/>
        <v>0</v>
      </c>
      <c r="EQ174" s="18">
        <f t="shared" si="70"/>
        <v>0</v>
      </c>
      <c r="ER174" s="58" t="s">
        <v>2080</v>
      </c>
      <c r="ES174" s="59">
        <v>43802</v>
      </c>
      <c r="ET174" s="18" t="s">
        <v>701</v>
      </c>
      <c r="EU174" s="18" t="s">
        <v>689</v>
      </c>
    </row>
    <row r="175" spans="1:151" ht="15.75" customHeight="1" x14ac:dyDescent="0.2">
      <c r="A175" s="5" t="s">
        <v>284</v>
      </c>
      <c r="B175" s="24" t="s">
        <v>688</v>
      </c>
      <c r="C175" s="26">
        <v>1</v>
      </c>
      <c r="D175" s="18" t="s">
        <v>703</v>
      </c>
      <c r="E175" s="26" t="s">
        <v>257</v>
      </c>
      <c r="F175" s="18" t="s">
        <v>553</v>
      </c>
      <c r="G175" s="18" t="s">
        <v>609</v>
      </c>
      <c r="H175" s="18" t="s">
        <v>717</v>
      </c>
      <c r="I175" s="18" t="s">
        <v>718</v>
      </c>
      <c r="J175" s="18" t="s">
        <v>363</v>
      </c>
      <c r="K175" s="18" t="s">
        <v>363</v>
      </c>
      <c r="L175" s="18" t="s">
        <v>363</v>
      </c>
      <c r="M175" s="18" t="s">
        <v>253</v>
      </c>
      <c r="N175" s="56">
        <v>43</v>
      </c>
      <c r="O175" s="18" t="s">
        <v>640</v>
      </c>
      <c r="P175" s="18" t="s">
        <v>261</v>
      </c>
      <c r="Q175" s="18" t="s">
        <v>254</v>
      </c>
      <c r="R175" s="24" t="s">
        <v>257</v>
      </c>
      <c r="S175" s="24" t="s">
        <v>257</v>
      </c>
      <c r="T175" s="26" t="s">
        <v>692</v>
      </c>
      <c r="U175" s="26" t="s">
        <v>595</v>
      </c>
      <c r="V175" s="26" t="s">
        <v>693</v>
      </c>
      <c r="W175" s="26" t="s">
        <v>694</v>
      </c>
      <c r="X175" s="18" t="s">
        <v>695</v>
      </c>
      <c r="Y175" s="18">
        <v>20.8</v>
      </c>
      <c r="Z175" s="18" t="s">
        <v>474</v>
      </c>
      <c r="AA175" s="57">
        <v>20.8</v>
      </c>
      <c r="AB175" s="57" t="s">
        <v>257</v>
      </c>
      <c r="AC175" s="18" t="s">
        <v>595</v>
      </c>
      <c r="AD175" s="18" t="s">
        <v>595</v>
      </c>
      <c r="AE175" s="18" t="s">
        <v>595</v>
      </c>
      <c r="AF175" s="18">
        <v>7.6</v>
      </c>
      <c r="AG175" s="18">
        <v>7.6</v>
      </c>
      <c r="AH175" s="18" t="s">
        <v>557</v>
      </c>
      <c r="AI175" s="18">
        <v>4</v>
      </c>
      <c r="AJ175" s="26" t="s">
        <v>628</v>
      </c>
      <c r="AK175" s="26">
        <f t="shared" si="79"/>
        <v>28</v>
      </c>
      <c r="AL175" s="18" t="s">
        <v>696</v>
      </c>
      <c r="AM175" s="18" t="s">
        <v>282</v>
      </c>
      <c r="AN175" s="57">
        <v>22.1</v>
      </c>
      <c r="AO175" s="57" t="s">
        <v>671</v>
      </c>
      <c r="AP175" s="18" t="s">
        <v>479</v>
      </c>
      <c r="AQ175" s="18">
        <v>4</v>
      </c>
      <c r="AR175" s="18" t="s">
        <v>672</v>
      </c>
      <c r="AS175" s="66">
        <f t="shared" si="77"/>
        <v>22.1</v>
      </c>
      <c r="AT175" s="57">
        <v>22.1</v>
      </c>
      <c r="AU175" s="66">
        <f t="shared" si="78"/>
        <v>0</v>
      </c>
      <c r="AV175" s="66">
        <f t="shared" si="76"/>
        <v>0</v>
      </c>
      <c r="AW175" s="5" t="s">
        <v>595</v>
      </c>
      <c r="AX175" s="18">
        <v>4</v>
      </c>
      <c r="AY175" s="26" t="s">
        <v>628</v>
      </c>
      <c r="AZ175" s="5" t="s">
        <v>257</v>
      </c>
      <c r="BA175" s="5" t="s">
        <v>257</v>
      </c>
      <c r="BB175" s="18" t="s">
        <v>697</v>
      </c>
      <c r="BC175" s="18" t="s">
        <v>287</v>
      </c>
      <c r="BD175" s="18">
        <v>25</v>
      </c>
      <c r="BE175" s="18" t="s">
        <v>698</v>
      </c>
      <c r="BF175" s="18" t="s">
        <v>699</v>
      </c>
      <c r="BG175" s="18">
        <v>4</v>
      </c>
      <c r="BH175" s="18" t="s">
        <v>672</v>
      </c>
      <c r="BI175" s="18" t="s">
        <v>257</v>
      </c>
      <c r="BJ175" s="18" t="s">
        <v>257</v>
      </c>
      <c r="BK175" s="18" t="s">
        <v>257</v>
      </c>
      <c r="BL175" s="18" t="s">
        <v>257</v>
      </c>
      <c r="BM175" s="18" t="s">
        <v>257</v>
      </c>
      <c r="BN175" s="18">
        <v>4</v>
      </c>
      <c r="BO175" s="26" t="s">
        <v>628</v>
      </c>
      <c r="BP175" s="5" t="s">
        <v>257</v>
      </c>
      <c r="BQ175" s="5" t="s">
        <v>257</v>
      </c>
      <c r="BR175" s="18" t="s">
        <v>697</v>
      </c>
      <c r="BS175" s="18"/>
      <c r="BT175" s="18"/>
      <c r="BU175" s="18"/>
      <c r="BV175" s="18"/>
      <c r="BW175" s="18"/>
      <c r="BX175" s="18"/>
      <c r="BY175" s="18"/>
      <c r="BZ175" s="18"/>
      <c r="CA175" s="18"/>
      <c r="CB175" s="18"/>
      <c r="CC175" s="18"/>
      <c r="CD175" s="18"/>
      <c r="CE175" s="18"/>
      <c r="CF175" s="18"/>
      <c r="CG175" s="18"/>
      <c r="CH175" s="18"/>
      <c r="CI175" s="18"/>
      <c r="CJ175" s="18"/>
      <c r="CK175" s="18"/>
      <c r="CL175" s="18"/>
      <c r="CM175" s="18"/>
      <c r="CN175" s="18"/>
      <c r="CO175" s="18"/>
      <c r="CP175" s="18"/>
      <c r="CQ175" s="18"/>
      <c r="CR175" s="18"/>
      <c r="CS175" s="18"/>
      <c r="CT175" s="18"/>
      <c r="CU175" s="18"/>
      <c r="CV175" s="18"/>
      <c r="CW175" s="18"/>
      <c r="CX175" s="18"/>
      <c r="CY175" s="18"/>
      <c r="CZ175" s="18"/>
      <c r="DA175" s="18"/>
      <c r="DB175" s="18"/>
      <c r="DC175" s="18"/>
      <c r="DD175" s="18"/>
      <c r="DE175" s="18"/>
      <c r="DF175" s="18"/>
      <c r="DG175" s="18"/>
      <c r="DH175" s="18"/>
      <c r="DI175" s="18"/>
      <c r="DJ175" s="18"/>
      <c r="DK175" s="18"/>
      <c r="DL175" s="18"/>
      <c r="DM175" s="18"/>
      <c r="DN175" s="18"/>
      <c r="DO175" s="18"/>
      <c r="DP175" s="18"/>
      <c r="DQ175" s="18"/>
      <c r="DR175" s="18"/>
      <c r="DS175" s="18"/>
      <c r="DT175" s="18"/>
      <c r="DU175" s="18"/>
      <c r="DV175" s="18"/>
      <c r="DW175" s="18"/>
      <c r="DX175" s="18"/>
      <c r="DY175" s="18"/>
      <c r="DZ175" s="18"/>
      <c r="EA175" s="57"/>
      <c r="EB175" s="18"/>
      <c r="EC175" s="18"/>
      <c r="ED175" s="18"/>
      <c r="EE175" s="18">
        <v>1</v>
      </c>
      <c r="EF175" s="18">
        <v>0</v>
      </c>
      <c r="EG175" s="18">
        <v>1</v>
      </c>
      <c r="EH175" s="18" t="s">
        <v>700</v>
      </c>
      <c r="EI175" s="18" cm="1">
        <f t="array" ref="EI175">IF(SUMPRODUCT(--(DO175:DS175&lt;&gt;""))=0, 0,1)</f>
        <v>0</v>
      </c>
      <c r="EJ175" s="18" cm="1">
        <f t="array" ref="EJ175">IF(SUMPRODUCT(--(DT175:EG175&lt;&gt;""))=0, 0,1)</f>
        <v>1</v>
      </c>
      <c r="EK175" s="18" cm="1">
        <f t="array" ref="EK175">IF(SUMPRODUCT(--(EC175:EG175&lt;&gt;""))=0, 0,1)</f>
        <v>1</v>
      </c>
      <c r="EL175" s="18" cm="1">
        <f t="array" ref="EL175">IF(SUMPRODUCT(--(EE175:EG175&lt;&gt;""))=0, 0,1)</f>
        <v>1</v>
      </c>
      <c r="EM175" s="18">
        <f t="shared" si="66"/>
        <v>1</v>
      </c>
      <c r="EN175" s="18" t="str">
        <f t="shared" si="67"/>
        <v>NA</v>
      </c>
      <c r="EO175" s="18">
        <f t="shared" si="68"/>
        <v>1</v>
      </c>
      <c r="EP175" s="18">
        <f t="shared" si="69"/>
        <v>1</v>
      </c>
      <c r="EQ175" s="18">
        <f t="shared" si="70"/>
        <v>1</v>
      </c>
      <c r="ER175" s="58" t="s">
        <v>2080</v>
      </c>
      <c r="ES175" s="59">
        <v>43802</v>
      </c>
      <c r="ET175" s="18" t="s">
        <v>701</v>
      </c>
      <c r="EU175" s="18" t="s">
        <v>689</v>
      </c>
    </row>
    <row r="176" spans="1:151" ht="15.75" customHeight="1" x14ac:dyDescent="0.2">
      <c r="A176" s="5" t="s">
        <v>284</v>
      </c>
      <c r="B176" s="24" t="s">
        <v>688</v>
      </c>
      <c r="C176" s="26">
        <v>1</v>
      </c>
      <c r="D176" s="18" t="s">
        <v>705</v>
      </c>
      <c r="E176" s="26" t="s">
        <v>257</v>
      </c>
      <c r="F176" s="18" t="s">
        <v>553</v>
      </c>
      <c r="G176" s="18" t="s">
        <v>609</v>
      </c>
      <c r="H176" s="60" t="s">
        <v>717</v>
      </c>
      <c r="I176" s="18" t="s">
        <v>718</v>
      </c>
      <c r="J176" s="18" t="s">
        <v>363</v>
      </c>
      <c r="K176" s="18" t="s">
        <v>363</v>
      </c>
      <c r="L176" s="18" t="s">
        <v>363</v>
      </c>
      <c r="M176" s="18" t="s">
        <v>253</v>
      </c>
      <c r="N176" s="56">
        <v>43</v>
      </c>
      <c r="O176" s="18" t="s">
        <v>640</v>
      </c>
      <c r="P176" s="18" t="s">
        <v>261</v>
      </c>
      <c r="Q176" s="18" t="s">
        <v>254</v>
      </c>
      <c r="R176" s="24" t="s">
        <v>257</v>
      </c>
      <c r="S176" s="24" t="s">
        <v>257</v>
      </c>
      <c r="T176" s="26" t="s">
        <v>692</v>
      </c>
      <c r="U176" s="26" t="s">
        <v>595</v>
      </c>
      <c r="V176" s="26" t="s">
        <v>693</v>
      </c>
      <c r="W176" s="26" t="s">
        <v>694</v>
      </c>
      <c r="X176" s="18" t="s">
        <v>695</v>
      </c>
      <c r="Y176" s="18">
        <v>20.8</v>
      </c>
      <c r="Z176" s="18" t="s">
        <v>474</v>
      </c>
      <c r="AA176" s="57">
        <v>20.8</v>
      </c>
      <c r="AB176" s="57" t="s">
        <v>257</v>
      </c>
      <c r="AC176" s="18" t="s">
        <v>595</v>
      </c>
      <c r="AD176" s="18" t="s">
        <v>595</v>
      </c>
      <c r="AE176" s="18" t="s">
        <v>595</v>
      </c>
      <c r="AF176" s="18">
        <v>7.6</v>
      </c>
      <c r="AG176" s="18">
        <v>7.6</v>
      </c>
      <c r="AH176" s="18" t="s">
        <v>557</v>
      </c>
      <c r="AI176" s="18">
        <v>6</v>
      </c>
      <c r="AJ176" s="26" t="s">
        <v>628</v>
      </c>
      <c r="AK176" s="26">
        <f t="shared" si="79"/>
        <v>42</v>
      </c>
      <c r="AL176" s="18" t="s">
        <v>696</v>
      </c>
      <c r="AM176" s="18" t="s">
        <v>282</v>
      </c>
      <c r="AN176" s="57">
        <v>30.9</v>
      </c>
      <c r="AO176" s="57" t="s">
        <v>671</v>
      </c>
      <c r="AP176" s="18" t="s">
        <v>479</v>
      </c>
      <c r="AQ176" s="18">
        <v>4</v>
      </c>
      <c r="AR176" s="18" t="s">
        <v>672</v>
      </c>
      <c r="AS176" s="66">
        <f t="shared" si="77"/>
        <v>30.9</v>
      </c>
      <c r="AT176" s="57">
        <v>30.9</v>
      </c>
      <c r="AU176" s="66">
        <f t="shared" si="78"/>
        <v>0</v>
      </c>
      <c r="AV176" s="66">
        <f t="shared" si="76"/>
        <v>0</v>
      </c>
      <c r="AW176" s="5" t="s">
        <v>595</v>
      </c>
      <c r="AX176" s="18">
        <v>6</v>
      </c>
      <c r="AY176" s="26" t="s">
        <v>628</v>
      </c>
      <c r="AZ176" s="5" t="s">
        <v>257</v>
      </c>
      <c r="BA176" s="5" t="s">
        <v>257</v>
      </c>
      <c r="BB176" s="18" t="s">
        <v>697</v>
      </c>
      <c r="BC176" s="18" t="s">
        <v>287</v>
      </c>
      <c r="BD176" s="18">
        <v>25</v>
      </c>
      <c r="BE176" s="18" t="s">
        <v>698</v>
      </c>
      <c r="BF176" s="18" t="s">
        <v>699</v>
      </c>
      <c r="BG176" s="18">
        <v>4</v>
      </c>
      <c r="BH176" s="18" t="s">
        <v>672</v>
      </c>
      <c r="BI176" s="18" t="s">
        <v>257</v>
      </c>
      <c r="BJ176" s="18" t="s">
        <v>257</v>
      </c>
      <c r="BK176" s="18" t="s">
        <v>257</v>
      </c>
      <c r="BL176" s="18" t="s">
        <v>257</v>
      </c>
      <c r="BM176" s="18" t="s">
        <v>257</v>
      </c>
      <c r="BN176" s="18">
        <v>6</v>
      </c>
      <c r="BO176" s="26" t="s">
        <v>628</v>
      </c>
      <c r="BP176" s="5" t="s">
        <v>257</v>
      </c>
      <c r="BQ176" s="5" t="s">
        <v>257</v>
      </c>
      <c r="BR176" s="18" t="s">
        <v>697</v>
      </c>
      <c r="BS176" s="18"/>
      <c r="BT176" s="18"/>
      <c r="BU176" s="18"/>
      <c r="BV176" s="18"/>
      <c r="BW176" s="18"/>
      <c r="BX176" s="18"/>
      <c r="BY176" s="18"/>
      <c r="BZ176" s="18"/>
      <c r="CA176" s="18"/>
      <c r="CB176" s="18"/>
      <c r="CC176" s="18"/>
      <c r="CD176" s="18"/>
      <c r="CE176" s="18"/>
      <c r="CF176" s="18"/>
      <c r="CG176" s="18"/>
      <c r="CH176" s="18"/>
      <c r="CI176" s="18"/>
      <c r="CJ176" s="18"/>
      <c r="CK176" s="18"/>
      <c r="CL176" s="18"/>
      <c r="CM176" s="18"/>
      <c r="CN176" s="18"/>
      <c r="CO176" s="18"/>
      <c r="CP176" s="18"/>
      <c r="CQ176" s="18"/>
      <c r="CR176" s="18"/>
      <c r="CS176" s="18"/>
      <c r="CT176" s="18"/>
      <c r="CU176" s="18"/>
      <c r="CV176" s="18"/>
      <c r="CW176" s="18"/>
      <c r="CX176" s="18"/>
      <c r="CY176" s="18"/>
      <c r="CZ176" s="18"/>
      <c r="DA176" s="18"/>
      <c r="DB176" s="18"/>
      <c r="DC176" s="18"/>
      <c r="DD176" s="18"/>
      <c r="DE176" s="18"/>
      <c r="DF176" s="18"/>
      <c r="DG176" s="18"/>
      <c r="DH176" s="18"/>
      <c r="DI176" s="18"/>
      <c r="DJ176" s="18"/>
      <c r="DK176" s="18"/>
      <c r="DL176" s="18"/>
      <c r="DM176" s="18"/>
      <c r="DN176" s="18"/>
      <c r="DO176" s="18"/>
      <c r="DP176" s="18"/>
      <c r="DQ176" s="18"/>
      <c r="DR176" s="18"/>
      <c r="DS176" s="18"/>
      <c r="DT176" s="18"/>
      <c r="DU176" s="18"/>
      <c r="DV176" s="18"/>
      <c r="DW176" s="18"/>
      <c r="DX176" s="18"/>
      <c r="DY176" s="18"/>
      <c r="DZ176" s="18"/>
      <c r="EA176" s="57"/>
      <c r="EB176" s="18"/>
      <c r="EC176" s="18"/>
      <c r="ED176" s="18"/>
      <c r="EE176" s="18">
        <v>1</v>
      </c>
      <c r="EF176" s="18">
        <v>0</v>
      </c>
      <c r="EG176" s="18">
        <v>1</v>
      </c>
      <c r="EH176" s="18" t="s">
        <v>700</v>
      </c>
      <c r="EI176" s="18" cm="1">
        <f t="array" ref="EI176">IF(SUMPRODUCT(--(DO176:DS176&lt;&gt;""))=0, 0,1)</f>
        <v>0</v>
      </c>
      <c r="EJ176" s="18" cm="1">
        <f t="array" ref="EJ176">IF(SUMPRODUCT(--(DT176:EG176&lt;&gt;""))=0, 0,1)</f>
        <v>1</v>
      </c>
      <c r="EK176" s="18" cm="1">
        <f t="array" ref="EK176">IF(SUMPRODUCT(--(EC176:EG176&lt;&gt;""))=0, 0,1)</f>
        <v>1</v>
      </c>
      <c r="EL176" s="18" cm="1">
        <f t="array" ref="EL176">IF(SUMPRODUCT(--(EE176:EG176&lt;&gt;""))=0, 0,1)</f>
        <v>1</v>
      </c>
      <c r="EM176" s="18">
        <f t="shared" si="66"/>
        <v>1</v>
      </c>
      <c r="EN176" s="18" t="str">
        <f t="shared" si="67"/>
        <v>NA</v>
      </c>
      <c r="EO176" s="18">
        <f t="shared" si="68"/>
        <v>1</v>
      </c>
      <c r="EP176" s="18">
        <f t="shared" si="69"/>
        <v>1</v>
      </c>
      <c r="EQ176" s="18">
        <f t="shared" si="70"/>
        <v>1</v>
      </c>
      <c r="ER176" s="58" t="s">
        <v>2080</v>
      </c>
      <c r="ES176" s="59">
        <v>43802</v>
      </c>
      <c r="ET176" s="18" t="s">
        <v>701</v>
      </c>
      <c r="EU176" s="18" t="s">
        <v>689</v>
      </c>
    </row>
    <row r="177" spans="1:151" ht="15.75" customHeight="1" x14ac:dyDescent="0.2">
      <c r="A177" s="5" t="s">
        <v>284</v>
      </c>
      <c r="B177" s="24" t="s">
        <v>688</v>
      </c>
      <c r="C177" s="26">
        <v>1</v>
      </c>
      <c r="D177" s="18" t="s">
        <v>719</v>
      </c>
      <c r="E177" s="26" t="s">
        <v>257</v>
      </c>
      <c r="F177" s="18" t="s">
        <v>553</v>
      </c>
      <c r="G177" s="18" t="s">
        <v>609</v>
      </c>
      <c r="H177" s="18" t="s">
        <v>717</v>
      </c>
      <c r="I177" s="18" t="s">
        <v>718</v>
      </c>
      <c r="J177" s="18" t="s">
        <v>363</v>
      </c>
      <c r="K177" s="18" t="s">
        <v>363</v>
      </c>
      <c r="L177" s="18" t="s">
        <v>363</v>
      </c>
      <c r="M177" s="18" t="s">
        <v>253</v>
      </c>
      <c r="N177" s="56">
        <v>43</v>
      </c>
      <c r="O177" s="18" t="s">
        <v>640</v>
      </c>
      <c r="P177" s="18" t="s">
        <v>261</v>
      </c>
      <c r="Q177" s="18" t="s">
        <v>254</v>
      </c>
      <c r="R177" s="24" t="s">
        <v>257</v>
      </c>
      <c r="S177" s="24" t="s">
        <v>257</v>
      </c>
      <c r="T177" s="26" t="s">
        <v>692</v>
      </c>
      <c r="U177" s="26" t="s">
        <v>595</v>
      </c>
      <c r="V177" s="26" t="s">
        <v>693</v>
      </c>
      <c r="W177" s="26" t="s">
        <v>694</v>
      </c>
      <c r="X177" s="18" t="s">
        <v>695</v>
      </c>
      <c r="Y177" s="18">
        <v>20.8</v>
      </c>
      <c r="Z177" s="18" t="s">
        <v>474</v>
      </c>
      <c r="AA177" s="57">
        <v>20.8</v>
      </c>
      <c r="AB177" s="57" t="s">
        <v>257</v>
      </c>
      <c r="AC177" s="18" t="s">
        <v>595</v>
      </c>
      <c r="AD177" s="18" t="s">
        <v>595</v>
      </c>
      <c r="AE177" s="18" t="s">
        <v>595</v>
      </c>
      <c r="AF177" s="18">
        <v>7.6</v>
      </c>
      <c r="AG177" s="18">
        <v>7.6</v>
      </c>
      <c r="AH177" s="18" t="s">
        <v>557</v>
      </c>
      <c r="AI177" s="18">
        <v>9</v>
      </c>
      <c r="AJ177" s="26" t="s">
        <v>628</v>
      </c>
      <c r="AK177" s="26">
        <f t="shared" si="79"/>
        <v>63</v>
      </c>
      <c r="AL177" s="18" t="s">
        <v>696</v>
      </c>
      <c r="AM177" s="18" t="s">
        <v>282</v>
      </c>
      <c r="AN177" s="57">
        <v>41.2</v>
      </c>
      <c r="AO177" s="57" t="s">
        <v>671</v>
      </c>
      <c r="AP177" s="18" t="s">
        <v>479</v>
      </c>
      <c r="AQ177" s="18">
        <v>4</v>
      </c>
      <c r="AR177" s="18" t="s">
        <v>672</v>
      </c>
      <c r="AS177" s="66">
        <f t="shared" si="77"/>
        <v>41.2</v>
      </c>
      <c r="AT177" s="57">
        <v>41.2</v>
      </c>
      <c r="AU177" s="66">
        <f t="shared" si="78"/>
        <v>0</v>
      </c>
      <c r="AV177" s="66">
        <f t="shared" si="76"/>
        <v>0</v>
      </c>
      <c r="AW177" s="5" t="s">
        <v>595</v>
      </c>
      <c r="AX177" s="18">
        <v>9</v>
      </c>
      <c r="AY177" s="26" t="s">
        <v>628</v>
      </c>
      <c r="AZ177" s="5" t="s">
        <v>257</v>
      </c>
      <c r="BA177" s="5" t="s">
        <v>257</v>
      </c>
      <c r="BB177" s="18" t="s">
        <v>697</v>
      </c>
      <c r="BC177" s="18" t="s">
        <v>287</v>
      </c>
      <c r="BD177" s="18">
        <v>25</v>
      </c>
      <c r="BE177" s="18" t="s">
        <v>698</v>
      </c>
      <c r="BF177" s="18" t="s">
        <v>699</v>
      </c>
      <c r="BG177" s="18">
        <v>4</v>
      </c>
      <c r="BH177" s="18" t="s">
        <v>672</v>
      </c>
      <c r="BI177" s="18" t="s">
        <v>257</v>
      </c>
      <c r="BJ177" s="18" t="s">
        <v>257</v>
      </c>
      <c r="BK177" s="18" t="s">
        <v>257</v>
      </c>
      <c r="BL177" s="18" t="s">
        <v>257</v>
      </c>
      <c r="BM177" s="18" t="s">
        <v>257</v>
      </c>
      <c r="BN177" s="18">
        <v>9</v>
      </c>
      <c r="BO177" s="26" t="s">
        <v>628</v>
      </c>
      <c r="BP177" s="5" t="s">
        <v>257</v>
      </c>
      <c r="BQ177" s="5" t="s">
        <v>257</v>
      </c>
      <c r="BR177" s="18" t="s">
        <v>697</v>
      </c>
      <c r="BS177" s="18"/>
      <c r="BT177" s="18"/>
      <c r="BU177" s="18"/>
      <c r="BV177" s="18"/>
      <c r="BW177" s="18"/>
      <c r="BX177" s="18"/>
      <c r="BY177" s="18"/>
      <c r="BZ177" s="18"/>
      <c r="CA177" s="18"/>
      <c r="CB177" s="18"/>
      <c r="CC177" s="18"/>
      <c r="CD177" s="18"/>
      <c r="CE177" s="18"/>
      <c r="CF177" s="18"/>
      <c r="CG177" s="18"/>
      <c r="CH177" s="18"/>
      <c r="CI177" s="18"/>
      <c r="CJ177" s="18"/>
      <c r="CK177" s="18"/>
      <c r="CL177" s="18"/>
      <c r="CM177" s="18"/>
      <c r="CN177" s="18"/>
      <c r="CO177" s="18"/>
      <c r="CP177" s="18"/>
      <c r="CQ177" s="18"/>
      <c r="CR177" s="18"/>
      <c r="CS177" s="18"/>
      <c r="CT177" s="18"/>
      <c r="CU177" s="18"/>
      <c r="CV177" s="18"/>
      <c r="CW177" s="18"/>
      <c r="CX177" s="18"/>
      <c r="CY177" s="18"/>
      <c r="CZ177" s="18"/>
      <c r="DA177" s="18"/>
      <c r="DB177" s="18"/>
      <c r="DC177" s="18"/>
      <c r="DD177" s="18"/>
      <c r="DE177" s="18"/>
      <c r="DF177" s="18"/>
      <c r="DG177" s="18"/>
      <c r="DH177" s="18"/>
      <c r="DI177" s="18"/>
      <c r="DJ177" s="18"/>
      <c r="DK177" s="18"/>
      <c r="DL177" s="18"/>
      <c r="DM177" s="18"/>
      <c r="DN177" s="18"/>
      <c r="DO177" s="18"/>
      <c r="DP177" s="18"/>
      <c r="DQ177" s="18"/>
      <c r="DR177" s="18"/>
      <c r="DS177" s="18"/>
      <c r="DT177" s="18"/>
      <c r="DU177" s="18"/>
      <c r="DV177" s="18"/>
      <c r="DW177" s="18"/>
      <c r="DX177" s="18"/>
      <c r="DY177" s="18"/>
      <c r="DZ177" s="18"/>
      <c r="EA177" s="57"/>
      <c r="EB177" s="18"/>
      <c r="EC177" s="18"/>
      <c r="ED177" s="18"/>
      <c r="EE177" s="18">
        <v>1</v>
      </c>
      <c r="EF177" s="18">
        <v>0</v>
      </c>
      <c r="EG177" s="18">
        <v>1</v>
      </c>
      <c r="EH177" s="18" t="s">
        <v>700</v>
      </c>
      <c r="EI177" s="18" cm="1">
        <f t="array" ref="EI177">IF(SUMPRODUCT(--(DO177:DS177&lt;&gt;""))=0, 0,1)</f>
        <v>0</v>
      </c>
      <c r="EJ177" s="18" cm="1">
        <f t="array" ref="EJ177">IF(SUMPRODUCT(--(DT177:EG177&lt;&gt;""))=0, 0,1)</f>
        <v>1</v>
      </c>
      <c r="EK177" s="18" cm="1">
        <f t="array" ref="EK177">IF(SUMPRODUCT(--(EC177:EG177&lt;&gt;""))=0, 0,1)</f>
        <v>1</v>
      </c>
      <c r="EL177" s="18" cm="1">
        <f t="array" ref="EL177">IF(SUMPRODUCT(--(EE177:EG177&lt;&gt;""))=0, 0,1)</f>
        <v>1</v>
      </c>
      <c r="EM177" s="18">
        <f t="shared" si="66"/>
        <v>1</v>
      </c>
      <c r="EN177" s="18" t="str">
        <f t="shared" si="67"/>
        <v>NA</v>
      </c>
      <c r="EO177" s="18">
        <f t="shared" si="68"/>
        <v>1</v>
      </c>
      <c r="EP177" s="18">
        <f t="shared" si="69"/>
        <v>1</v>
      </c>
      <c r="EQ177" s="18">
        <f t="shared" si="70"/>
        <v>1</v>
      </c>
      <c r="ER177" s="58" t="s">
        <v>2080</v>
      </c>
      <c r="ES177" s="59">
        <v>43802</v>
      </c>
      <c r="ET177" s="18" t="s">
        <v>701</v>
      </c>
      <c r="EU177" s="18" t="s">
        <v>689</v>
      </c>
    </row>
    <row r="178" spans="1:151" ht="15.75" customHeight="1" x14ac:dyDescent="0.2">
      <c r="A178" s="5" t="s">
        <v>284</v>
      </c>
      <c r="B178" s="24" t="s">
        <v>688</v>
      </c>
      <c r="C178" s="26">
        <v>1</v>
      </c>
      <c r="D178" s="18" t="s">
        <v>710</v>
      </c>
      <c r="E178" s="26" t="s">
        <v>257</v>
      </c>
      <c r="F178" s="18" t="s">
        <v>553</v>
      </c>
      <c r="G178" s="18" t="s">
        <v>609</v>
      </c>
      <c r="H178" s="18" t="s">
        <v>717</v>
      </c>
      <c r="I178" s="18" t="s">
        <v>718</v>
      </c>
      <c r="J178" s="18" t="s">
        <v>363</v>
      </c>
      <c r="K178" s="18" t="s">
        <v>363</v>
      </c>
      <c r="L178" s="18" t="s">
        <v>363</v>
      </c>
      <c r="M178" s="18" t="s">
        <v>253</v>
      </c>
      <c r="N178" s="56">
        <v>43</v>
      </c>
      <c r="O178" s="18" t="s">
        <v>640</v>
      </c>
      <c r="P178" s="18" t="s">
        <v>261</v>
      </c>
      <c r="Q178" s="18" t="s">
        <v>254</v>
      </c>
      <c r="R178" s="24" t="s">
        <v>257</v>
      </c>
      <c r="S178" s="24" t="s">
        <v>257</v>
      </c>
      <c r="T178" s="26" t="s">
        <v>692</v>
      </c>
      <c r="U178" s="26" t="s">
        <v>595</v>
      </c>
      <c r="V178" s="26" t="s">
        <v>693</v>
      </c>
      <c r="W178" s="26" t="s">
        <v>694</v>
      </c>
      <c r="X178" s="18" t="s">
        <v>695</v>
      </c>
      <c r="Y178" s="18">
        <v>20.8</v>
      </c>
      <c r="Z178" s="18" t="s">
        <v>474</v>
      </c>
      <c r="AA178" s="57">
        <v>20.8</v>
      </c>
      <c r="AB178" s="57" t="s">
        <v>257</v>
      </c>
      <c r="AC178" s="18" t="s">
        <v>595</v>
      </c>
      <c r="AD178" s="18" t="s">
        <v>595</v>
      </c>
      <c r="AE178" s="18" t="s">
        <v>595</v>
      </c>
      <c r="AF178" s="18">
        <v>7.6</v>
      </c>
      <c r="AG178" s="18">
        <v>7.6</v>
      </c>
      <c r="AH178" s="18" t="s">
        <v>557</v>
      </c>
      <c r="AI178" s="18">
        <v>12</v>
      </c>
      <c r="AJ178" s="26" t="s">
        <v>628</v>
      </c>
      <c r="AK178" s="26">
        <f t="shared" si="79"/>
        <v>84</v>
      </c>
      <c r="AL178" s="18" t="s">
        <v>696</v>
      </c>
      <c r="AM178" s="18" t="s">
        <v>282</v>
      </c>
      <c r="AN178" s="57">
        <v>61</v>
      </c>
      <c r="AO178" s="57" t="s">
        <v>671</v>
      </c>
      <c r="AP178" s="18" t="s">
        <v>479</v>
      </c>
      <c r="AQ178" s="18">
        <v>4</v>
      </c>
      <c r="AR178" s="18" t="s">
        <v>672</v>
      </c>
      <c r="AS178" s="66">
        <f t="shared" si="77"/>
        <v>61</v>
      </c>
      <c r="AT178" s="57">
        <v>61</v>
      </c>
      <c r="AU178" s="66">
        <f t="shared" si="78"/>
        <v>0</v>
      </c>
      <c r="AV178" s="66">
        <f t="shared" si="76"/>
        <v>0</v>
      </c>
      <c r="AW178" s="5" t="s">
        <v>595</v>
      </c>
      <c r="AX178" s="18">
        <v>12</v>
      </c>
      <c r="AY178" s="26" t="s">
        <v>628</v>
      </c>
      <c r="AZ178" s="5" t="s">
        <v>257</v>
      </c>
      <c r="BA178" s="5" t="s">
        <v>257</v>
      </c>
      <c r="BB178" s="18" t="s">
        <v>697</v>
      </c>
      <c r="BC178" s="18" t="s">
        <v>287</v>
      </c>
      <c r="BD178" s="18">
        <v>25</v>
      </c>
      <c r="BE178" s="18" t="s">
        <v>698</v>
      </c>
      <c r="BF178" s="18" t="s">
        <v>699</v>
      </c>
      <c r="BG178" s="18">
        <v>4</v>
      </c>
      <c r="BH178" s="18" t="s">
        <v>672</v>
      </c>
      <c r="BI178" s="18" t="s">
        <v>257</v>
      </c>
      <c r="BJ178" s="18" t="s">
        <v>257</v>
      </c>
      <c r="BK178" s="18" t="s">
        <v>257</v>
      </c>
      <c r="BL178" s="18" t="s">
        <v>257</v>
      </c>
      <c r="BM178" s="18" t="s">
        <v>257</v>
      </c>
      <c r="BN178" s="18">
        <v>12</v>
      </c>
      <c r="BO178" s="26" t="s">
        <v>628</v>
      </c>
      <c r="BP178" s="5" t="s">
        <v>257</v>
      </c>
      <c r="BQ178" s="5" t="s">
        <v>257</v>
      </c>
      <c r="BR178" s="18" t="s">
        <v>697</v>
      </c>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57"/>
      <c r="EB178" s="18"/>
      <c r="EC178" s="18"/>
      <c r="ED178" s="18"/>
      <c r="EE178" s="18">
        <v>0</v>
      </c>
      <c r="EF178" s="18">
        <v>1</v>
      </c>
      <c r="EG178" s="18">
        <v>1</v>
      </c>
      <c r="EH178" s="18" t="s">
        <v>700</v>
      </c>
      <c r="EI178" s="18" cm="1">
        <f t="array" ref="EI178">IF(SUMPRODUCT(--(DO178:DS178&lt;&gt;""))=0, 0,1)</f>
        <v>0</v>
      </c>
      <c r="EJ178" s="18" cm="1">
        <f t="array" ref="EJ178">IF(SUMPRODUCT(--(DT178:EG178&lt;&gt;""))=0, 0,1)</f>
        <v>1</v>
      </c>
      <c r="EK178" s="18" cm="1">
        <f t="array" ref="EK178">IF(SUMPRODUCT(--(EC178:EG178&lt;&gt;""))=0, 0,1)</f>
        <v>1</v>
      </c>
      <c r="EL178" s="18" cm="1">
        <f t="array" ref="EL178">IF(SUMPRODUCT(--(EE178:EG178&lt;&gt;""))=0, 0,1)</f>
        <v>1</v>
      </c>
      <c r="EM178" s="18">
        <f t="shared" si="66"/>
        <v>1</v>
      </c>
      <c r="EN178" s="18" t="str">
        <f t="shared" si="67"/>
        <v>NA</v>
      </c>
      <c r="EO178" s="18">
        <f t="shared" si="68"/>
        <v>1</v>
      </c>
      <c r="EP178" s="18">
        <f t="shared" si="69"/>
        <v>1</v>
      </c>
      <c r="EQ178" s="18">
        <f t="shared" si="70"/>
        <v>1</v>
      </c>
      <c r="ER178" s="58" t="s">
        <v>2080</v>
      </c>
      <c r="ES178" s="59">
        <v>43802</v>
      </c>
      <c r="ET178" s="18" t="s">
        <v>701</v>
      </c>
      <c r="EU178" s="18" t="s">
        <v>689</v>
      </c>
    </row>
    <row r="179" spans="1:151" ht="15.75" customHeight="1" x14ac:dyDescent="0.2">
      <c r="A179" s="5" t="s">
        <v>284</v>
      </c>
      <c r="B179" s="24" t="s">
        <v>688</v>
      </c>
      <c r="C179" s="26">
        <v>1</v>
      </c>
      <c r="D179" s="18" t="s">
        <v>711</v>
      </c>
      <c r="E179" s="26" t="s">
        <v>257</v>
      </c>
      <c r="F179" s="18" t="s">
        <v>553</v>
      </c>
      <c r="G179" s="18" t="s">
        <v>609</v>
      </c>
      <c r="H179" s="18" t="s">
        <v>717</v>
      </c>
      <c r="I179" s="18" t="s">
        <v>718</v>
      </c>
      <c r="J179" s="18" t="s">
        <v>363</v>
      </c>
      <c r="K179" s="18" t="s">
        <v>363</v>
      </c>
      <c r="L179" s="18" t="s">
        <v>363</v>
      </c>
      <c r="M179" s="18" t="s">
        <v>253</v>
      </c>
      <c r="N179" s="56">
        <v>43</v>
      </c>
      <c r="O179" s="18" t="s">
        <v>640</v>
      </c>
      <c r="P179" s="18" t="s">
        <v>261</v>
      </c>
      <c r="Q179" s="18" t="s">
        <v>254</v>
      </c>
      <c r="R179" s="24" t="s">
        <v>257</v>
      </c>
      <c r="S179" s="24" t="s">
        <v>257</v>
      </c>
      <c r="T179" s="26" t="s">
        <v>692</v>
      </c>
      <c r="U179" s="26" t="s">
        <v>595</v>
      </c>
      <c r="V179" s="26" t="s">
        <v>693</v>
      </c>
      <c r="W179" s="26" t="s">
        <v>694</v>
      </c>
      <c r="X179" s="18" t="s">
        <v>695</v>
      </c>
      <c r="Y179" s="18">
        <v>20.8</v>
      </c>
      <c r="Z179" s="18" t="s">
        <v>474</v>
      </c>
      <c r="AA179" s="57">
        <v>20.8</v>
      </c>
      <c r="AB179" s="57" t="s">
        <v>257</v>
      </c>
      <c r="AC179" s="18" t="s">
        <v>595</v>
      </c>
      <c r="AD179" s="18" t="s">
        <v>595</v>
      </c>
      <c r="AE179" s="18" t="s">
        <v>595</v>
      </c>
      <c r="AF179" s="18">
        <v>7.6</v>
      </c>
      <c r="AG179" s="18">
        <v>7.6</v>
      </c>
      <c r="AH179" s="18" t="s">
        <v>557</v>
      </c>
      <c r="AI179" s="18">
        <v>17</v>
      </c>
      <c r="AJ179" s="26" t="s">
        <v>628</v>
      </c>
      <c r="AK179" s="26">
        <f t="shared" si="79"/>
        <v>119</v>
      </c>
      <c r="AL179" s="18" t="s">
        <v>696</v>
      </c>
      <c r="AM179" s="18" t="s">
        <v>282</v>
      </c>
      <c r="AN179" s="57">
        <v>61</v>
      </c>
      <c r="AO179" s="57" t="s">
        <v>671</v>
      </c>
      <c r="AP179" s="18" t="s">
        <v>479</v>
      </c>
      <c r="AQ179" s="18">
        <v>4</v>
      </c>
      <c r="AR179" s="18" t="s">
        <v>672</v>
      </c>
      <c r="AS179" s="66">
        <f t="shared" si="77"/>
        <v>61</v>
      </c>
      <c r="AT179" s="57">
        <v>61</v>
      </c>
      <c r="AU179" s="66">
        <f t="shared" si="78"/>
        <v>0</v>
      </c>
      <c r="AV179" s="66">
        <f t="shared" si="76"/>
        <v>0</v>
      </c>
      <c r="AW179" s="5" t="s">
        <v>595</v>
      </c>
      <c r="AX179" s="18">
        <v>17</v>
      </c>
      <c r="AY179" s="26" t="s">
        <v>628</v>
      </c>
      <c r="AZ179" s="5" t="s">
        <v>257</v>
      </c>
      <c r="BA179" s="5" t="s">
        <v>257</v>
      </c>
      <c r="BB179" s="18" t="s">
        <v>697</v>
      </c>
      <c r="BC179" s="18" t="s">
        <v>287</v>
      </c>
      <c r="BD179" s="18">
        <v>25</v>
      </c>
      <c r="BE179" s="18" t="s">
        <v>698</v>
      </c>
      <c r="BF179" s="18" t="s">
        <v>699</v>
      </c>
      <c r="BG179" s="18">
        <v>4</v>
      </c>
      <c r="BH179" s="18" t="s">
        <v>672</v>
      </c>
      <c r="BI179" s="18" t="s">
        <v>257</v>
      </c>
      <c r="BJ179" s="18" t="s">
        <v>257</v>
      </c>
      <c r="BK179" s="18" t="s">
        <v>257</v>
      </c>
      <c r="BL179" s="18" t="s">
        <v>257</v>
      </c>
      <c r="BM179" s="18" t="s">
        <v>257</v>
      </c>
      <c r="BN179" s="18">
        <v>17</v>
      </c>
      <c r="BO179" s="26" t="s">
        <v>628</v>
      </c>
      <c r="BP179" s="5" t="s">
        <v>257</v>
      </c>
      <c r="BQ179" s="5" t="s">
        <v>257</v>
      </c>
      <c r="BR179" s="18" t="s">
        <v>697</v>
      </c>
      <c r="BS179" s="18"/>
      <c r="BT179" s="18"/>
      <c r="BU179" s="18"/>
      <c r="BV179" s="18"/>
      <c r="BW179" s="18"/>
      <c r="BX179" s="18"/>
      <c r="BY179" s="18"/>
      <c r="BZ179" s="18"/>
      <c r="CA179" s="18"/>
      <c r="CB179" s="18"/>
      <c r="CC179" s="18"/>
      <c r="CD179" s="18"/>
      <c r="CE179" s="18"/>
      <c r="CF179" s="18"/>
      <c r="CG179" s="18"/>
      <c r="CH179" s="18"/>
      <c r="CI179" s="18"/>
      <c r="CJ179" s="18"/>
      <c r="CK179" s="18"/>
      <c r="CL179" s="18"/>
      <c r="CM179" s="18"/>
      <c r="CN179" s="18"/>
      <c r="CO179" s="18"/>
      <c r="CP179" s="18"/>
      <c r="CQ179" s="18"/>
      <c r="CR179" s="18"/>
      <c r="CS179" s="18"/>
      <c r="CT179" s="18"/>
      <c r="CU179" s="18"/>
      <c r="CV179" s="18"/>
      <c r="CW179" s="18"/>
      <c r="CX179" s="18"/>
      <c r="CY179" s="18"/>
      <c r="CZ179" s="18"/>
      <c r="DA179" s="18"/>
      <c r="DB179" s="18"/>
      <c r="DC179" s="18"/>
      <c r="DD179" s="18"/>
      <c r="DE179" s="18"/>
      <c r="DF179" s="18"/>
      <c r="DG179" s="18"/>
      <c r="DH179" s="18"/>
      <c r="DI179" s="18"/>
      <c r="DJ179" s="18"/>
      <c r="DK179" s="18"/>
      <c r="DL179" s="18"/>
      <c r="DM179" s="18"/>
      <c r="DN179" s="18"/>
      <c r="DO179" s="18"/>
      <c r="DP179" s="18"/>
      <c r="DQ179" s="18"/>
      <c r="DR179" s="18"/>
      <c r="DS179" s="18"/>
      <c r="DT179" s="18"/>
      <c r="DU179" s="18"/>
      <c r="DV179" s="18"/>
      <c r="DW179" s="18"/>
      <c r="DX179" s="18"/>
      <c r="DY179" s="18"/>
      <c r="DZ179" s="18"/>
      <c r="EA179" s="57"/>
      <c r="EB179" s="18"/>
      <c r="EC179" s="18"/>
      <c r="ED179" s="18"/>
      <c r="EE179" s="18">
        <v>0</v>
      </c>
      <c r="EF179" s="18">
        <v>1</v>
      </c>
      <c r="EG179" s="18">
        <v>1</v>
      </c>
      <c r="EH179" s="18" t="s">
        <v>700</v>
      </c>
      <c r="EI179" s="18" cm="1">
        <f t="array" ref="EI179">IF(SUMPRODUCT(--(DO179:DS179&lt;&gt;""))=0, 0,1)</f>
        <v>0</v>
      </c>
      <c r="EJ179" s="18" cm="1">
        <f t="array" ref="EJ179">IF(SUMPRODUCT(--(DT179:EG179&lt;&gt;""))=0, 0,1)</f>
        <v>1</v>
      </c>
      <c r="EK179" s="18" cm="1">
        <f t="array" ref="EK179">IF(SUMPRODUCT(--(EC179:EG179&lt;&gt;""))=0, 0,1)</f>
        <v>1</v>
      </c>
      <c r="EL179" s="18" cm="1">
        <f t="array" ref="EL179">IF(SUMPRODUCT(--(EE179:EG179&lt;&gt;""))=0, 0,1)</f>
        <v>1</v>
      </c>
      <c r="EM179" s="18">
        <f t="shared" si="66"/>
        <v>1</v>
      </c>
      <c r="EN179" s="18" t="str">
        <f t="shared" si="67"/>
        <v>NA</v>
      </c>
      <c r="EO179" s="18">
        <f t="shared" si="68"/>
        <v>1</v>
      </c>
      <c r="EP179" s="18">
        <f t="shared" si="69"/>
        <v>1</v>
      </c>
      <c r="EQ179" s="18">
        <f t="shared" si="70"/>
        <v>1</v>
      </c>
      <c r="ER179" s="58" t="s">
        <v>2080</v>
      </c>
      <c r="ES179" s="59">
        <v>43802</v>
      </c>
      <c r="ET179" s="18" t="s">
        <v>701</v>
      </c>
      <c r="EU179" s="18" t="s">
        <v>689</v>
      </c>
    </row>
    <row r="180" spans="1:151" ht="15.75" customHeight="1" x14ac:dyDescent="0.2">
      <c r="A180" s="5" t="s">
        <v>284</v>
      </c>
      <c r="B180" s="24" t="s">
        <v>688</v>
      </c>
      <c r="C180" s="26">
        <v>1</v>
      </c>
      <c r="D180" s="18" t="s">
        <v>691</v>
      </c>
      <c r="E180" s="26" t="s">
        <v>257</v>
      </c>
      <c r="F180" s="18" t="s">
        <v>553</v>
      </c>
      <c r="G180" s="18" t="s">
        <v>721</v>
      </c>
      <c r="H180" s="18" t="s">
        <v>720</v>
      </c>
      <c r="I180" s="18" t="s">
        <v>708</v>
      </c>
      <c r="J180" s="18" t="s">
        <v>363</v>
      </c>
      <c r="K180" s="18" t="s">
        <v>363</v>
      </c>
      <c r="L180" s="18" t="s">
        <v>363</v>
      </c>
      <c r="M180" s="18" t="s">
        <v>253</v>
      </c>
      <c r="N180" s="56">
        <v>43</v>
      </c>
      <c r="O180" s="18" t="s">
        <v>640</v>
      </c>
      <c r="P180" s="18" t="s">
        <v>261</v>
      </c>
      <c r="Q180" s="18" t="s">
        <v>254</v>
      </c>
      <c r="R180" s="24" t="s">
        <v>257</v>
      </c>
      <c r="S180" s="24" t="s">
        <v>257</v>
      </c>
      <c r="T180" s="26" t="s">
        <v>692</v>
      </c>
      <c r="U180" s="26" t="s">
        <v>595</v>
      </c>
      <c r="V180" s="26" t="s">
        <v>693</v>
      </c>
      <c r="W180" s="26" t="s">
        <v>694</v>
      </c>
      <c r="X180" s="18" t="s">
        <v>695</v>
      </c>
      <c r="Y180" s="18">
        <v>0</v>
      </c>
      <c r="Z180" s="18" t="s">
        <v>474</v>
      </c>
      <c r="AA180" s="57">
        <v>0</v>
      </c>
      <c r="AB180" s="57" t="s">
        <v>257</v>
      </c>
      <c r="AC180" s="18" t="s">
        <v>595</v>
      </c>
      <c r="AD180" s="18" t="s">
        <v>595</v>
      </c>
      <c r="AE180" s="18" t="s">
        <v>595</v>
      </c>
      <c r="AF180" s="18">
        <v>7.6</v>
      </c>
      <c r="AG180" s="18">
        <v>7.6</v>
      </c>
      <c r="AH180" s="18" t="s">
        <v>557</v>
      </c>
      <c r="AI180" s="18">
        <v>0</v>
      </c>
      <c r="AJ180" s="26" t="s">
        <v>628</v>
      </c>
      <c r="AK180" s="26">
        <f t="shared" si="79"/>
        <v>0</v>
      </c>
      <c r="AL180" s="18" t="s">
        <v>696</v>
      </c>
      <c r="AM180" s="18" t="s">
        <v>282</v>
      </c>
      <c r="AN180" s="57">
        <v>0</v>
      </c>
      <c r="AO180" s="57" t="s">
        <v>671</v>
      </c>
      <c r="AP180" s="18" t="s">
        <v>479</v>
      </c>
      <c r="AQ180" s="18">
        <v>4</v>
      </c>
      <c r="AR180" s="18" t="s">
        <v>672</v>
      </c>
      <c r="AS180" s="66">
        <f t="shared" si="77"/>
        <v>0</v>
      </c>
      <c r="AT180" s="57">
        <v>0</v>
      </c>
      <c r="AU180" s="66">
        <f t="shared" si="78"/>
        <v>0</v>
      </c>
      <c r="AV180" s="66">
        <f t="shared" si="76"/>
        <v>0</v>
      </c>
      <c r="AW180" s="5" t="s">
        <v>595</v>
      </c>
      <c r="AX180" s="18">
        <v>0</v>
      </c>
      <c r="AY180" s="26" t="s">
        <v>628</v>
      </c>
      <c r="AZ180" s="5" t="s">
        <v>257</v>
      </c>
      <c r="BA180" s="5" t="s">
        <v>257</v>
      </c>
      <c r="BB180" s="18" t="s">
        <v>697</v>
      </c>
      <c r="BC180" s="18" t="s">
        <v>287</v>
      </c>
      <c r="BD180" s="18">
        <v>0</v>
      </c>
      <c r="BE180" s="18" t="s">
        <v>698</v>
      </c>
      <c r="BF180" s="18" t="s">
        <v>699</v>
      </c>
      <c r="BG180" s="18">
        <v>4</v>
      </c>
      <c r="BH180" s="18" t="s">
        <v>672</v>
      </c>
      <c r="BI180" s="18" t="s">
        <v>257</v>
      </c>
      <c r="BJ180" s="18" t="s">
        <v>257</v>
      </c>
      <c r="BK180" s="18" t="s">
        <v>257</v>
      </c>
      <c r="BL180" s="18" t="s">
        <v>257</v>
      </c>
      <c r="BM180" s="18" t="s">
        <v>257</v>
      </c>
      <c r="BN180" s="18">
        <v>0</v>
      </c>
      <c r="BO180" s="26" t="s">
        <v>628</v>
      </c>
      <c r="BP180" s="5" t="s">
        <v>257</v>
      </c>
      <c r="BQ180" s="5" t="s">
        <v>257</v>
      </c>
      <c r="BR180" s="18" t="s">
        <v>697</v>
      </c>
      <c r="BS180" s="18"/>
      <c r="BT180" s="18"/>
      <c r="BU180" s="18"/>
      <c r="BV180" s="18"/>
      <c r="BW180" s="18"/>
      <c r="BX180" s="18"/>
      <c r="BY180" s="18"/>
      <c r="BZ180" s="18"/>
      <c r="CA180" s="18"/>
      <c r="CB180" s="18"/>
      <c r="CC180" s="18"/>
      <c r="CD180" s="18"/>
      <c r="CE180" s="18"/>
      <c r="CF180" s="18"/>
      <c r="CG180" s="18"/>
      <c r="CH180" s="18"/>
      <c r="CI180" s="18"/>
      <c r="CJ180" s="18"/>
      <c r="CK180" s="18"/>
      <c r="CL180" s="18"/>
      <c r="CM180" s="18"/>
      <c r="CN180" s="18"/>
      <c r="CO180" s="18"/>
      <c r="CP180" s="18"/>
      <c r="CQ180" s="18"/>
      <c r="CR180" s="18"/>
      <c r="CS180" s="18"/>
      <c r="CT180" s="18"/>
      <c r="CU180" s="18"/>
      <c r="CV180" s="18"/>
      <c r="CW180" s="18"/>
      <c r="CX180" s="18"/>
      <c r="CY180" s="18"/>
      <c r="CZ180" s="18"/>
      <c r="DA180" s="18"/>
      <c r="DB180" s="18"/>
      <c r="DC180" s="18"/>
      <c r="DD180" s="18"/>
      <c r="DE180" s="18"/>
      <c r="DF180" s="18"/>
      <c r="DG180" s="18"/>
      <c r="DH180" s="18"/>
      <c r="DI180" s="18"/>
      <c r="DJ180" s="18"/>
      <c r="DK180" s="18"/>
      <c r="DL180" s="18"/>
      <c r="DM180" s="18"/>
      <c r="DN180" s="18"/>
      <c r="DO180" s="18"/>
      <c r="DP180" s="18"/>
      <c r="DQ180" s="18"/>
      <c r="DR180" s="18"/>
      <c r="DS180" s="18"/>
      <c r="DT180" s="18"/>
      <c r="DU180" s="18"/>
      <c r="DV180" s="18"/>
      <c r="DW180" s="18"/>
      <c r="DX180" s="18"/>
      <c r="DY180" s="18"/>
      <c r="DZ180" s="18"/>
      <c r="EA180" s="57"/>
      <c r="EB180" s="18"/>
      <c r="EC180" s="18"/>
      <c r="ED180" s="18"/>
      <c r="EE180" s="18">
        <v>0</v>
      </c>
      <c r="EF180" s="18">
        <v>0</v>
      </c>
      <c r="EG180" s="18">
        <v>0</v>
      </c>
      <c r="EH180" s="18" t="s">
        <v>700</v>
      </c>
      <c r="EI180" s="18" cm="1">
        <f t="array" ref="EI180">IF(SUMPRODUCT(--(DO180:DS180&lt;&gt;""))=0, 0,1)</f>
        <v>0</v>
      </c>
      <c r="EJ180" s="18" cm="1">
        <f t="array" ref="EJ180">IF(SUMPRODUCT(--(DT180:EG180&lt;&gt;""))=0, 0,1)</f>
        <v>1</v>
      </c>
      <c r="EK180" s="18" cm="1">
        <f t="array" ref="EK180">IF(SUMPRODUCT(--(EC180:EG180&lt;&gt;""))=0, 0,1)</f>
        <v>1</v>
      </c>
      <c r="EL180" s="18" cm="1">
        <f t="array" ref="EL180">IF(SUMPRODUCT(--(EE180:EG180&lt;&gt;""))=0, 0,1)</f>
        <v>1</v>
      </c>
      <c r="EM180" s="18">
        <f t="shared" si="66"/>
        <v>0</v>
      </c>
      <c r="EN180" s="18" t="str">
        <f t="shared" si="67"/>
        <v>NA</v>
      </c>
      <c r="EO180" s="18">
        <f t="shared" si="68"/>
        <v>0</v>
      </c>
      <c r="EP180" s="18">
        <f t="shared" si="69"/>
        <v>0</v>
      </c>
      <c r="EQ180" s="18">
        <f t="shared" si="70"/>
        <v>0</v>
      </c>
      <c r="ER180" s="58" t="s">
        <v>2080</v>
      </c>
      <c r="ES180" s="59">
        <v>43802</v>
      </c>
      <c r="ET180" s="18" t="s">
        <v>701</v>
      </c>
      <c r="EU180" s="18" t="s">
        <v>689</v>
      </c>
    </row>
    <row r="181" spans="1:151" ht="15.75" customHeight="1" x14ac:dyDescent="0.2">
      <c r="A181" s="5" t="s">
        <v>284</v>
      </c>
      <c r="B181" s="24" t="s">
        <v>688</v>
      </c>
      <c r="C181" s="26">
        <v>1</v>
      </c>
      <c r="D181" s="18" t="s">
        <v>702</v>
      </c>
      <c r="E181" s="26" t="s">
        <v>257</v>
      </c>
      <c r="F181" s="18" t="s">
        <v>553</v>
      </c>
      <c r="G181" s="18" t="s">
        <v>721</v>
      </c>
      <c r="H181" s="18" t="s">
        <v>720</v>
      </c>
      <c r="I181" s="18" t="s">
        <v>708</v>
      </c>
      <c r="J181" s="18" t="s">
        <v>363</v>
      </c>
      <c r="K181" s="18" t="s">
        <v>363</v>
      </c>
      <c r="L181" s="18" t="s">
        <v>363</v>
      </c>
      <c r="M181" s="18" t="s">
        <v>253</v>
      </c>
      <c r="N181" s="56">
        <v>43</v>
      </c>
      <c r="O181" s="18" t="s">
        <v>640</v>
      </c>
      <c r="P181" s="18" t="s">
        <v>261</v>
      </c>
      <c r="Q181" s="18" t="s">
        <v>254</v>
      </c>
      <c r="R181" s="24" t="s">
        <v>257</v>
      </c>
      <c r="S181" s="24" t="s">
        <v>257</v>
      </c>
      <c r="T181" s="26" t="s">
        <v>692</v>
      </c>
      <c r="U181" s="26" t="s">
        <v>595</v>
      </c>
      <c r="V181" s="26" t="s">
        <v>693</v>
      </c>
      <c r="W181" s="26" t="s">
        <v>694</v>
      </c>
      <c r="X181" s="18" t="s">
        <v>695</v>
      </c>
      <c r="Y181" s="18">
        <v>20.8</v>
      </c>
      <c r="Z181" s="18" t="s">
        <v>474</v>
      </c>
      <c r="AA181" s="57">
        <v>20.8</v>
      </c>
      <c r="AB181" s="57" t="s">
        <v>257</v>
      </c>
      <c r="AC181" s="18" t="s">
        <v>595</v>
      </c>
      <c r="AD181" s="18" t="s">
        <v>595</v>
      </c>
      <c r="AE181" s="18" t="s">
        <v>595</v>
      </c>
      <c r="AF181" s="18">
        <v>7.6</v>
      </c>
      <c r="AG181" s="18">
        <v>7.6</v>
      </c>
      <c r="AH181" s="18" t="s">
        <v>557</v>
      </c>
      <c r="AI181" s="18">
        <v>2</v>
      </c>
      <c r="AJ181" s="26" t="s">
        <v>628</v>
      </c>
      <c r="AK181" s="26">
        <f t="shared" si="79"/>
        <v>14</v>
      </c>
      <c r="AL181" s="18" t="s">
        <v>696</v>
      </c>
      <c r="AM181" s="18" t="s">
        <v>282</v>
      </c>
      <c r="AN181" s="57">
        <v>0</v>
      </c>
      <c r="AO181" s="57" t="s">
        <v>671</v>
      </c>
      <c r="AP181" s="18" t="s">
        <v>479</v>
      </c>
      <c r="AQ181" s="18">
        <v>4</v>
      </c>
      <c r="AR181" s="18" t="s">
        <v>672</v>
      </c>
      <c r="AS181" s="66">
        <f t="shared" si="77"/>
        <v>0</v>
      </c>
      <c r="AT181" s="57">
        <v>0</v>
      </c>
      <c r="AU181" s="66">
        <f t="shared" si="78"/>
        <v>0</v>
      </c>
      <c r="AV181" s="66">
        <f t="shared" si="76"/>
        <v>0</v>
      </c>
      <c r="AW181" s="5" t="s">
        <v>595</v>
      </c>
      <c r="AX181" s="18">
        <v>2</v>
      </c>
      <c r="AY181" s="26" t="s">
        <v>628</v>
      </c>
      <c r="AZ181" s="5" t="s">
        <v>257</v>
      </c>
      <c r="BA181" s="5" t="s">
        <v>257</v>
      </c>
      <c r="BB181" s="18" t="s">
        <v>697</v>
      </c>
      <c r="BC181" s="18" t="s">
        <v>287</v>
      </c>
      <c r="BD181" s="18">
        <v>0</v>
      </c>
      <c r="BE181" s="18" t="s">
        <v>698</v>
      </c>
      <c r="BF181" s="18" t="s">
        <v>699</v>
      </c>
      <c r="BG181" s="18">
        <v>4</v>
      </c>
      <c r="BH181" s="18" t="s">
        <v>672</v>
      </c>
      <c r="BI181" s="18" t="s">
        <v>257</v>
      </c>
      <c r="BJ181" s="18" t="s">
        <v>257</v>
      </c>
      <c r="BK181" s="18" t="s">
        <v>257</v>
      </c>
      <c r="BL181" s="18" t="s">
        <v>257</v>
      </c>
      <c r="BM181" s="18" t="s">
        <v>257</v>
      </c>
      <c r="BN181" s="18">
        <v>2</v>
      </c>
      <c r="BO181" s="26" t="s">
        <v>628</v>
      </c>
      <c r="BP181" s="5" t="s">
        <v>257</v>
      </c>
      <c r="BQ181" s="5" t="s">
        <v>257</v>
      </c>
      <c r="BR181" s="18" t="s">
        <v>697</v>
      </c>
      <c r="BS181" s="18"/>
      <c r="BT181" s="18"/>
      <c r="BU181" s="18"/>
      <c r="BV181" s="18"/>
      <c r="BW181" s="18"/>
      <c r="BX181" s="18"/>
      <c r="BY181" s="18"/>
      <c r="BZ181" s="18"/>
      <c r="CA181" s="18"/>
      <c r="CB181" s="18"/>
      <c r="CC181" s="18"/>
      <c r="CD181" s="18"/>
      <c r="CE181" s="18"/>
      <c r="CF181" s="18"/>
      <c r="CG181" s="18"/>
      <c r="CH181" s="18"/>
      <c r="CI181" s="18"/>
      <c r="CJ181" s="18"/>
      <c r="CK181" s="18"/>
      <c r="CL181" s="18"/>
      <c r="CM181" s="18"/>
      <c r="CN181" s="18"/>
      <c r="CO181" s="18"/>
      <c r="CP181" s="18"/>
      <c r="CQ181" s="18"/>
      <c r="CR181" s="18"/>
      <c r="CS181" s="18"/>
      <c r="CT181" s="18"/>
      <c r="CU181" s="18"/>
      <c r="CV181" s="18"/>
      <c r="CW181" s="18"/>
      <c r="CX181" s="18"/>
      <c r="CY181" s="18"/>
      <c r="CZ181" s="18"/>
      <c r="DA181" s="18"/>
      <c r="DB181" s="18"/>
      <c r="DC181" s="18"/>
      <c r="DD181" s="18"/>
      <c r="DE181" s="18"/>
      <c r="DF181" s="18"/>
      <c r="DG181" s="18"/>
      <c r="DH181" s="18"/>
      <c r="DI181" s="18"/>
      <c r="DJ181" s="18"/>
      <c r="DK181" s="18"/>
      <c r="DL181" s="18"/>
      <c r="DM181" s="18"/>
      <c r="DN181" s="18"/>
      <c r="DO181" s="18"/>
      <c r="DP181" s="18"/>
      <c r="DQ181" s="18"/>
      <c r="DR181" s="18"/>
      <c r="DS181" s="18"/>
      <c r="DT181" s="18"/>
      <c r="DU181" s="18"/>
      <c r="DV181" s="18"/>
      <c r="DW181" s="18"/>
      <c r="DX181" s="18"/>
      <c r="DY181" s="18"/>
      <c r="DZ181" s="18"/>
      <c r="EA181" s="57"/>
      <c r="EB181" s="18"/>
      <c r="EC181" s="18"/>
      <c r="ED181" s="18"/>
      <c r="EE181" s="18">
        <v>0</v>
      </c>
      <c r="EF181" s="18">
        <v>0</v>
      </c>
      <c r="EG181" s="18">
        <v>0</v>
      </c>
      <c r="EH181" s="18" t="s">
        <v>700</v>
      </c>
      <c r="EI181" s="18" cm="1">
        <f t="array" ref="EI181">IF(SUMPRODUCT(--(DO181:DS181&lt;&gt;""))=0, 0,1)</f>
        <v>0</v>
      </c>
      <c r="EJ181" s="18" cm="1">
        <f t="array" ref="EJ181">IF(SUMPRODUCT(--(DT181:EG181&lt;&gt;""))=0, 0,1)</f>
        <v>1</v>
      </c>
      <c r="EK181" s="18" cm="1">
        <f t="array" ref="EK181">IF(SUMPRODUCT(--(EC181:EG181&lt;&gt;""))=0, 0,1)</f>
        <v>1</v>
      </c>
      <c r="EL181" s="18" cm="1">
        <f t="array" ref="EL181">IF(SUMPRODUCT(--(EE181:EG181&lt;&gt;""))=0, 0,1)</f>
        <v>1</v>
      </c>
      <c r="EM181" s="18">
        <f t="shared" si="66"/>
        <v>0</v>
      </c>
      <c r="EN181" s="18" t="str">
        <f t="shared" si="67"/>
        <v>NA</v>
      </c>
      <c r="EO181" s="18">
        <f t="shared" si="68"/>
        <v>0</v>
      </c>
      <c r="EP181" s="18">
        <f t="shared" si="69"/>
        <v>0</v>
      </c>
      <c r="EQ181" s="18">
        <f t="shared" si="70"/>
        <v>0</v>
      </c>
      <c r="ER181" s="58" t="s">
        <v>2080</v>
      </c>
      <c r="ES181" s="59">
        <v>43802</v>
      </c>
      <c r="ET181" s="18" t="s">
        <v>701</v>
      </c>
      <c r="EU181" s="18" t="s">
        <v>689</v>
      </c>
    </row>
    <row r="182" spans="1:151" ht="15.75" customHeight="1" x14ac:dyDescent="0.2">
      <c r="A182" s="5" t="s">
        <v>284</v>
      </c>
      <c r="B182" s="24" t="s">
        <v>688</v>
      </c>
      <c r="C182" s="26">
        <v>1</v>
      </c>
      <c r="D182" s="18" t="s">
        <v>714</v>
      </c>
      <c r="E182" s="26" t="s">
        <v>257</v>
      </c>
      <c r="F182" s="18" t="s">
        <v>553</v>
      </c>
      <c r="G182" s="18" t="s">
        <v>721</v>
      </c>
      <c r="H182" s="18" t="s">
        <v>720</v>
      </c>
      <c r="I182" s="18" t="s">
        <v>708</v>
      </c>
      <c r="J182" s="18" t="s">
        <v>363</v>
      </c>
      <c r="K182" s="18" t="s">
        <v>363</v>
      </c>
      <c r="L182" s="18" t="s">
        <v>363</v>
      </c>
      <c r="M182" s="18" t="s">
        <v>253</v>
      </c>
      <c r="N182" s="56">
        <v>43</v>
      </c>
      <c r="O182" s="18" t="s">
        <v>640</v>
      </c>
      <c r="P182" s="18" t="s">
        <v>261</v>
      </c>
      <c r="Q182" s="18" t="s">
        <v>254</v>
      </c>
      <c r="R182" s="24" t="s">
        <v>257</v>
      </c>
      <c r="S182" s="24" t="s">
        <v>257</v>
      </c>
      <c r="T182" s="26" t="s">
        <v>692</v>
      </c>
      <c r="U182" s="26" t="s">
        <v>595</v>
      </c>
      <c r="V182" s="26" t="s">
        <v>693</v>
      </c>
      <c r="W182" s="26" t="s">
        <v>694</v>
      </c>
      <c r="X182" s="18" t="s">
        <v>695</v>
      </c>
      <c r="Y182" s="18">
        <v>20.8</v>
      </c>
      <c r="Z182" s="18" t="s">
        <v>474</v>
      </c>
      <c r="AA182" s="57">
        <v>20.8</v>
      </c>
      <c r="AB182" s="57" t="s">
        <v>257</v>
      </c>
      <c r="AC182" s="18" t="s">
        <v>595</v>
      </c>
      <c r="AD182" s="18" t="s">
        <v>595</v>
      </c>
      <c r="AE182" s="18" t="s">
        <v>595</v>
      </c>
      <c r="AF182" s="18">
        <v>7.6</v>
      </c>
      <c r="AG182" s="18">
        <v>7.6</v>
      </c>
      <c r="AH182" s="18" t="s">
        <v>557</v>
      </c>
      <c r="AI182" s="18">
        <v>3</v>
      </c>
      <c r="AJ182" s="26" t="s">
        <v>628</v>
      </c>
      <c r="AK182" s="26">
        <f t="shared" si="79"/>
        <v>21</v>
      </c>
      <c r="AL182" s="18" t="s">
        <v>696</v>
      </c>
      <c r="AM182" s="18" t="s">
        <v>282</v>
      </c>
      <c r="AN182" s="57">
        <v>23</v>
      </c>
      <c r="AO182" s="57" t="s">
        <v>671</v>
      </c>
      <c r="AP182" s="18" t="s">
        <v>479</v>
      </c>
      <c r="AQ182" s="18">
        <v>4</v>
      </c>
      <c r="AR182" s="18" t="s">
        <v>672</v>
      </c>
      <c r="AS182" s="66">
        <f t="shared" si="77"/>
        <v>-14.700000000000003</v>
      </c>
      <c r="AT182" s="57">
        <v>60.7</v>
      </c>
      <c r="AU182" s="66">
        <f t="shared" si="78"/>
        <v>37.700000000000003</v>
      </c>
      <c r="AV182" s="66">
        <f t="shared" si="76"/>
        <v>37.700000000000003</v>
      </c>
      <c r="AW182" s="5" t="s">
        <v>595</v>
      </c>
      <c r="AX182" s="18">
        <v>3</v>
      </c>
      <c r="AY182" s="26" t="s">
        <v>628</v>
      </c>
      <c r="AZ182" s="5" t="s">
        <v>257</v>
      </c>
      <c r="BA182" s="5" t="s">
        <v>257</v>
      </c>
      <c r="BB182" s="18" t="s">
        <v>697</v>
      </c>
      <c r="BC182" s="18" t="s">
        <v>287</v>
      </c>
      <c r="BD182" s="18">
        <v>25</v>
      </c>
      <c r="BE182" s="18" t="s">
        <v>698</v>
      </c>
      <c r="BF182" s="18" t="s">
        <v>699</v>
      </c>
      <c r="BG182" s="18">
        <v>4</v>
      </c>
      <c r="BH182" s="18" t="s">
        <v>672</v>
      </c>
      <c r="BI182" s="18" t="s">
        <v>257</v>
      </c>
      <c r="BJ182" s="18" t="s">
        <v>257</v>
      </c>
      <c r="BK182" s="18" t="s">
        <v>257</v>
      </c>
      <c r="BL182" s="18" t="s">
        <v>257</v>
      </c>
      <c r="BM182" s="18" t="s">
        <v>257</v>
      </c>
      <c r="BN182" s="18">
        <v>3</v>
      </c>
      <c r="BO182" s="26" t="s">
        <v>628</v>
      </c>
      <c r="BP182" s="5" t="s">
        <v>257</v>
      </c>
      <c r="BQ182" s="5" t="s">
        <v>257</v>
      </c>
      <c r="BR182" s="18" t="s">
        <v>697</v>
      </c>
      <c r="BS182" s="18"/>
      <c r="BT182" s="18"/>
      <c r="BU182" s="18"/>
      <c r="BV182" s="18"/>
      <c r="BW182" s="18"/>
      <c r="BX182" s="18"/>
      <c r="BY182" s="18"/>
      <c r="BZ182" s="18"/>
      <c r="CA182" s="18"/>
      <c r="CB182" s="18"/>
      <c r="CC182" s="18"/>
      <c r="CD182" s="18"/>
      <c r="CE182" s="18"/>
      <c r="CF182" s="18"/>
      <c r="CG182" s="18"/>
      <c r="CH182" s="18"/>
      <c r="CI182" s="18"/>
      <c r="CJ182" s="18"/>
      <c r="CK182" s="18"/>
      <c r="CL182" s="18"/>
      <c r="CM182" s="18"/>
      <c r="CN182" s="18"/>
      <c r="CO182" s="18"/>
      <c r="CP182" s="18"/>
      <c r="CQ182" s="18"/>
      <c r="CR182" s="18"/>
      <c r="CS182" s="18"/>
      <c r="CT182" s="18"/>
      <c r="CU182" s="18"/>
      <c r="CV182" s="18"/>
      <c r="CW182" s="18"/>
      <c r="CX182" s="18"/>
      <c r="CY182" s="18"/>
      <c r="CZ182" s="18"/>
      <c r="DA182" s="18"/>
      <c r="DB182" s="18"/>
      <c r="DC182" s="18"/>
      <c r="DD182" s="18"/>
      <c r="DE182" s="18"/>
      <c r="DF182" s="18"/>
      <c r="DG182" s="18"/>
      <c r="DH182" s="18"/>
      <c r="DI182" s="18"/>
      <c r="DJ182" s="18"/>
      <c r="DK182" s="18"/>
      <c r="DL182" s="18"/>
      <c r="DM182" s="18"/>
      <c r="DN182" s="18"/>
      <c r="DO182" s="18"/>
      <c r="DP182" s="18"/>
      <c r="DQ182" s="18"/>
      <c r="DR182" s="18"/>
      <c r="DS182" s="18"/>
      <c r="DT182" s="18"/>
      <c r="DU182" s="18"/>
      <c r="DV182" s="18"/>
      <c r="DW182" s="18"/>
      <c r="DX182" s="18"/>
      <c r="DY182" s="18"/>
      <c r="DZ182" s="18"/>
      <c r="EA182" s="57"/>
      <c r="EB182" s="18"/>
      <c r="EC182" s="18"/>
      <c r="ED182" s="18"/>
      <c r="EE182" s="18">
        <v>1</v>
      </c>
      <c r="EF182" s="18">
        <v>0</v>
      </c>
      <c r="EG182" s="18">
        <v>1</v>
      </c>
      <c r="EH182" s="18" t="s">
        <v>700</v>
      </c>
      <c r="EI182" s="18" cm="1">
        <f t="array" ref="EI182">IF(SUMPRODUCT(--(DO182:DS182&lt;&gt;""))=0, 0,1)</f>
        <v>0</v>
      </c>
      <c r="EJ182" s="18" cm="1">
        <f t="array" ref="EJ182">IF(SUMPRODUCT(--(DT182:EG182&lt;&gt;""))=0, 0,1)</f>
        <v>1</v>
      </c>
      <c r="EK182" s="18" cm="1">
        <f t="array" ref="EK182">IF(SUMPRODUCT(--(EC182:EG182&lt;&gt;""))=0, 0,1)</f>
        <v>1</v>
      </c>
      <c r="EL182" s="18" cm="1">
        <f t="array" ref="EL182">IF(SUMPRODUCT(--(EE182:EG182&lt;&gt;""))=0, 0,1)</f>
        <v>1</v>
      </c>
      <c r="EM182" s="18">
        <f t="shared" si="66"/>
        <v>1</v>
      </c>
      <c r="EN182" s="18" t="str">
        <f t="shared" si="67"/>
        <v>NA</v>
      </c>
      <c r="EO182" s="18">
        <f t="shared" si="68"/>
        <v>1</v>
      </c>
      <c r="EP182" s="18">
        <f t="shared" si="69"/>
        <v>1</v>
      </c>
      <c r="EQ182" s="18">
        <f t="shared" si="70"/>
        <v>1</v>
      </c>
      <c r="ER182" s="58" t="s">
        <v>2080</v>
      </c>
      <c r="ES182" s="59">
        <v>43802</v>
      </c>
      <c r="ET182" s="18" t="s">
        <v>701</v>
      </c>
      <c r="EU182" s="18" t="s">
        <v>689</v>
      </c>
    </row>
    <row r="183" spans="1:151" ht="15.75" customHeight="1" x14ac:dyDescent="0.2">
      <c r="A183" s="5" t="s">
        <v>284</v>
      </c>
      <c r="B183" s="24" t="s">
        <v>688</v>
      </c>
      <c r="C183" s="26">
        <v>1</v>
      </c>
      <c r="D183" s="18" t="s">
        <v>704</v>
      </c>
      <c r="E183" s="26" t="s">
        <v>257</v>
      </c>
      <c r="F183" s="18" t="s">
        <v>553</v>
      </c>
      <c r="G183" s="18" t="s">
        <v>721</v>
      </c>
      <c r="H183" s="18" t="s">
        <v>720</v>
      </c>
      <c r="I183" s="18" t="s">
        <v>708</v>
      </c>
      <c r="J183" s="18" t="s">
        <v>363</v>
      </c>
      <c r="K183" s="18" t="s">
        <v>363</v>
      </c>
      <c r="L183" s="18" t="s">
        <v>363</v>
      </c>
      <c r="M183" s="18" t="s">
        <v>253</v>
      </c>
      <c r="N183" s="56">
        <v>43</v>
      </c>
      <c r="O183" s="18" t="s">
        <v>640</v>
      </c>
      <c r="P183" s="18" t="s">
        <v>261</v>
      </c>
      <c r="Q183" s="18" t="s">
        <v>254</v>
      </c>
      <c r="R183" s="24" t="s">
        <v>257</v>
      </c>
      <c r="S183" s="24" t="s">
        <v>257</v>
      </c>
      <c r="T183" s="26" t="s">
        <v>692</v>
      </c>
      <c r="U183" s="26" t="s">
        <v>595</v>
      </c>
      <c r="V183" s="26" t="s">
        <v>693</v>
      </c>
      <c r="W183" s="26" t="s">
        <v>694</v>
      </c>
      <c r="X183" s="18" t="s">
        <v>695</v>
      </c>
      <c r="Y183" s="18">
        <v>20.8</v>
      </c>
      <c r="Z183" s="18" t="s">
        <v>474</v>
      </c>
      <c r="AA183" s="57">
        <v>20.8</v>
      </c>
      <c r="AB183" s="57" t="s">
        <v>257</v>
      </c>
      <c r="AC183" s="18" t="s">
        <v>595</v>
      </c>
      <c r="AD183" s="18" t="s">
        <v>595</v>
      </c>
      <c r="AE183" s="18" t="s">
        <v>595</v>
      </c>
      <c r="AF183" s="18">
        <v>7.6</v>
      </c>
      <c r="AG183" s="18">
        <v>7.6</v>
      </c>
      <c r="AH183" s="18" t="s">
        <v>557</v>
      </c>
      <c r="AI183" s="18">
        <v>5</v>
      </c>
      <c r="AJ183" s="26" t="s">
        <v>628</v>
      </c>
      <c r="AK183" s="26">
        <f t="shared" si="79"/>
        <v>35</v>
      </c>
      <c r="AL183" s="18" t="s">
        <v>696</v>
      </c>
      <c r="AM183" s="18" t="s">
        <v>282</v>
      </c>
      <c r="AN183" s="57">
        <v>40</v>
      </c>
      <c r="AO183" s="57" t="s">
        <v>671</v>
      </c>
      <c r="AP183" s="18" t="s">
        <v>479</v>
      </c>
      <c r="AQ183" s="18">
        <v>4</v>
      </c>
      <c r="AR183" s="18" t="s">
        <v>672</v>
      </c>
      <c r="AS183" s="66">
        <f t="shared" si="77"/>
        <v>19.299999999999997</v>
      </c>
      <c r="AT183" s="57">
        <v>60.7</v>
      </c>
      <c r="AU183" s="66">
        <f t="shared" si="78"/>
        <v>20.700000000000003</v>
      </c>
      <c r="AV183" s="66">
        <f t="shared" si="76"/>
        <v>20.700000000000003</v>
      </c>
      <c r="AW183" s="5" t="s">
        <v>595</v>
      </c>
      <c r="AX183" s="18">
        <v>5</v>
      </c>
      <c r="AY183" s="26" t="s">
        <v>628</v>
      </c>
      <c r="AZ183" s="5" t="s">
        <v>257</v>
      </c>
      <c r="BA183" s="5" t="s">
        <v>257</v>
      </c>
      <c r="BB183" s="18" t="s">
        <v>697</v>
      </c>
      <c r="BC183" s="18" t="s">
        <v>287</v>
      </c>
      <c r="BD183" s="18">
        <v>25</v>
      </c>
      <c r="BE183" s="18" t="s">
        <v>698</v>
      </c>
      <c r="BF183" s="18" t="s">
        <v>699</v>
      </c>
      <c r="BG183" s="18">
        <v>4</v>
      </c>
      <c r="BH183" s="18" t="s">
        <v>672</v>
      </c>
      <c r="BI183" s="18" t="s">
        <v>257</v>
      </c>
      <c r="BJ183" s="18" t="s">
        <v>257</v>
      </c>
      <c r="BK183" s="18" t="s">
        <v>257</v>
      </c>
      <c r="BL183" s="18" t="s">
        <v>257</v>
      </c>
      <c r="BM183" s="18" t="s">
        <v>257</v>
      </c>
      <c r="BN183" s="18">
        <v>5</v>
      </c>
      <c r="BO183" s="26" t="s">
        <v>628</v>
      </c>
      <c r="BP183" s="5" t="s">
        <v>257</v>
      </c>
      <c r="BQ183" s="5" t="s">
        <v>257</v>
      </c>
      <c r="BR183" s="18" t="s">
        <v>697</v>
      </c>
      <c r="BS183" s="18"/>
      <c r="BT183" s="18"/>
      <c r="BU183" s="18"/>
      <c r="BV183" s="18"/>
      <c r="BW183" s="18"/>
      <c r="BX183" s="18"/>
      <c r="BY183" s="18"/>
      <c r="BZ183" s="18"/>
      <c r="CA183" s="18"/>
      <c r="CB183" s="18"/>
      <c r="CC183" s="18"/>
      <c r="CD183" s="18"/>
      <c r="CE183" s="18"/>
      <c r="CF183" s="18"/>
      <c r="CG183" s="18"/>
      <c r="CH183" s="18"/>
      <c r="CI183" s="18"/>
      <c r="CJ183" s="18"/>
      <c r="CK183" s="18"/>
      <c r="CL183" s="18"/>
      <c r="CM183" s="18"/>
      <c r="CN183" s="18"/>
      <c r="CO183" s="18"/>
      <c r="CP183" s="18"/>
      <c r="CQ183" s="18"/>
      <c r="CR183" s="18"/>
      <c r="CS183" s="18"/>
      <c r="CT183" s="18"/>
      <c r="CU183" s="18"/>
      <c r="CV183" s="18"/>
      <c r="CW183" s="18"/>
      <c r="CX183" s="18"/>
      <c r="CY183" s="18"/>
      <c r="CZ183" s="18"/>
      <c r="DA183" s="18"/>
      <c r="DB183" s="18"/>
      <c r="DC183" s="18"/>
      <c r="DD183" s="18"/>
      <c r="DE183" s="18"/>
      <c r="DF183" s="18"/>
      <c r="DG183" s="18"/>
      <c r="DH183" s="18"/>
      <c r="DI183" s="18"/>
      <c r="DJ183" s="18"/>
      <c r="DK183" s="18"/>
      <c r="DL183" s="18"/>
      <c r="DM183" s="18"/>
      <c r="DN183" s="18"/>
      <c r="DO183" s="18"/>
      <c r="DP183" s="18"/>
      <c r="DQ183" s="18"/>
      <c r="DR183" s="18"/>
      <c r="DS183" s="18"/>
      <c r="DT183" s="18"/>
      <c r="DU183" s="18"/>
      <c r="DV183" s="18"/>
      <c r="DW183" s="18"/>
      <c r="DX183" s="18"/>
      <c r="DY183" s="18"/>
      <c r="DZ183" s="18"/>
      <c r="EA183" s="57"/>
      <c r="EB183" s="18"/>
      <c r="EC183" s="18"/>
      <c r="ED183" s="18"/>
      <c r="EE183" s="18">
        <v>1</v>
      </c>
      <c r="EF183" s="18">
        <v>0</v>
      </c>
      <c r="EG183" s="18">
        <v>1</v>
      </c>
      <c r="EH183" s="18" t="s">
        <v>700</v>
      </c>
      <c r="EI183" s="18" cm="1">
        <f t="array" ref="EI183">IF(SUMPRODUCT(--(DO183:DS183&lt;&gt;""))=0, 0,1)</f>
        <v>0</v>
      </c>
      <c r="EJ183" s="18" cm="1">
        <f t="array" ref="EJ183">IF(SUMPRODUCT(--(DT183:EG183&lt;&gt;""))=0, 0,1)</f>
        <v>1</v>
      </c>
      <c r="EK183" s="18" cm="1">
        <f t="array" ref="EK183">IF(SUMPRODUCT(--(EC183:EG183&lt;&gt;""))=0, 0,1)</f>
        <v>1</v>
      </c>
      <c r="EL183" s="18" cm="1">
        <f t="array" ref="EL183">IF(SUMPRODUCT(--(EE183:EG183&lt;&gt;""))=0, 0,1)</f>
        <v>1</v>
      </c>
      <c r="EM183" s="18">
        <f t="shared" si="66"/>
        <v>1</v>
      </c>
      <c r="EN183" s="18" t="str">
        <f t="shared" si="67"/>
        <v>NA</v>
      </c>
      <c r="EO183" s="18">
        <f t="shared" si="68"/>
        <v>1</v>
      </c>
      <c r="EP183" s="18">
        <f t="shared" si="69"/>
        <v>1</v>
      </c>
      <c r="EQ183" s="18">
        <f t="shared" si="70"/>
        <v>1</v>
      </c>
      <c r="ER183" s="58" t="s">
        <v>2080</v>
      </c>
      <c r="ES183" s="59">
        <v>43802</v>
      </c>
      <c r="ET183" s="18" t="s">
        <v>701</v>
      </c>
      <c r="EU183" s="18" t="s">
        <v>689</v>
      </c>
    </row>
    <row r="184" spans="1:151" ht="15.75" customHeight="1" x14ac:dyDescent="0.2">
      <c r="A184" s="5" t="s">
        <v>284</v>
      </c>
      <c r="B184" s="24" t="s">
        <v>688</v>
      </c>
      <c r="C184" s="26">
        <v>1</v>
      </c>
      <c r="D184" s="18" t="s">
        <v>715</v>
      </c>
      <c r="E184" s="26" t="s">
        <v>257</v>
      </c>
      <c r="F184" s="18" t="s">
        <v>553</v>
      </c>
      <c r="G184" s="18" t="s">
        <v>721</v>
      </c>
      <c r="H184" s="18" t="s">
        <v>720</v>
      </c>
      <c r="I184" s="18" t="s">
        <v>708</v>
      </c>
      <c r="J184" s="18" t="s">
        <v>363</v>
      </c>
      <c r="K184" s="18" t="s">
        <v>363</v>
      </c>
      <c r="L184" s="18" t="s">
        <v>363</v>
      </c>
      <c r="M184" s="18" t="s">
        <v>253</v>
      </c>
      <c r="N184" s="56">
        <v>43</v>
      </c>
      <c r="O184" s="18" t="s">
        <v>640</v>
      </c>
      <c r="P184" s="18" t="s">
        <v>261</v>
      </c>
      <c r="Q184" s="18" t="s">
        <v>254</v>
      </c>
      <c r="R184" s="24" t="s">
        <v>257</v>
      </c>
      <c r="S184" s="24" t="s">
        <v>257</v>
      </c>
      <c r="T184" s="26" t="s">
        <v>692</v>
      </c>
      <c r="U184" s="26" t="s">
        <v>595</v>
      </c>
      <c r="V184" s="26" t="s">
        <v>693</v>
      </c>
      <c r="W184" s="26" t="s">
        <v>694</v>
      </c>
      <c r="X184" s="18" t="s">
        <v>695</v>
      </c>
      <c r="Y184" s="18">
        <v>20.8</v>
      </c>
      <c r="Z184" s="18" t="s">
        <v>474</v>
      </c>
      <c r="AA184" s="57">
        <v>20.8</v>
      </c>
      <c r="AB184" s="57" t="s">
        <v>257</v>
      </c>
      <c r="AC184" s="18" t="s">
        <v>595</v>
      </c>
      <c r="AD184" s="18" t="s">
        <v>595</v>
      </c>
      <c r="AE184" s="18" t="s">
        <v>595</v>
      </c>
      <c r="AF184" s="18">
        <v>7.6</v>
      </c>
      <c r="AG184" s="18">
        <v>7.6</v>
      </c>
      <c r="AH184" s="18" t="s">
        <v>557</v>
      </c>
      <c r="AI184" s="18">
        <v>7</v>
      </c>
      <c r="AJ184" s="26" t="s">
        <v>628</v>
      </c>
      <c r="AK184" s="26">
        <f t="shared" si="79"/>
        <v>49</v>
      </c>
      <c r="AL184" s="18" t="s">
        <v>696</v>
      </c>
      <c r="AM184" s="18" t="s">
        <v>282</v>
      </c>
      <c r="AN184" s="57">
        <v>40</v>
      </c>
      <c r="AO184" s="57" t="s">
        <v>671</v>
      </c>
      <c r="AP184" s="18" t="s">
        <v>479</v>
      </c>
      <c r="AQ184" s="18">
        <v>4</v>
      </c>
      <c r="AR184" s="18" t="s">
        <v>672</v>
      </c>
      <c r="AS184" s="66">
        <f t="shared" si="77"/>
        <v>19.299999999999997</v>
      </c>
      <c r="AT184" s="57">
        <v>60.7</v>
      </c>
      <c r="AU184" s="66">
        <f t="shared" si="78"/>
        <v>20.700000000000003</v>
      </c>
      <c r="AV184" s="66">
        <f t="shared" si="76"/>
        <v>20.700000000000003</v>
      </c>
      <c r="AW184" s="5" t="s">
        <v>595</v>
      </c>
      <c r="AX184" s="18">
        <v>7</v>
      </c>
      <c r="AY184" s="26" t="s">
        <v>628</v>
      </c>
      <c r="AZ184" s="5" t="s">
        <v>257</v>
      </c>
      <c r="BA184" s="5" t="s">
        <v>257</v>
      </c>
      <c r="BB184" s="18" t="s">
        <v>697</v>
      </c>
      <c r="BC184" s="18" t="s">
        <v>287</v>
      </c>
      <c r="BD184" s="18">
        <v>25</v>
      </c>
      <c r="BE184" s="18" t="s">
        <v>698</v>
      </c>
      <c r="BF184" s="18" t="s">
        <v>699</v>
      </c>
      <c r="BG184" s="18">
        <v>4</v>
      </c>
      <c r="BH184" s="18" t="s">
        <v>672</v>
      </c>
      <c r="BI184" s="18" t="s">
        <v>257</v>
      </c>
      <c r="BJ184" s="18" t="s">
        <v>257</v>
      </c>
      <c r="BK184" s="18" t="s">
        <v>257</v>
      </c>
      <c r="BL184" s="18" t="s">
        <v>257</v>
      </c>
      <c r="BM184" s="18" t="s">
        <v>257</v>
      </c>
      <c r="BN184" s="18">
        <v>7</v>
      </c>
      <c r="BO184" s="26" t="s">
        <v>628</v>
      </c>
      <c r="BP184" s="5" t="s">
        <v>257</v>
      </c>
      <c r="BQ184" s="5" t="s">
        <v>257</v>
      </c>
      <c r="BR184" s="18" t="s">
        <v>697</v>
      </c>
      <c r="BS184" s="18"/>
      <c r="BT184" s="18"/>
      <c r="BU184" s="18"/>
      <c r="BV184" s="18"/>
      <c r="BW184" s="18"/>
      <c r="BX184" s="18"/>
      <c r="BY184" s="18"/>
      <c r="BZ184" s="18"/>
      <c r="CA184" s="18"/>
      <c r="CB184" s="18"/>
      <c r="CC184" s="18"/>
      <c r="CD184" s="18"/>
      <c r="CE184" s="18"/>
      <c r="CF184" s="18"/>
      <c r="CG184" s="18"/>
      <c r="CH184" s="18"/>
      <c r="CI184" s="18"/>
      <c r="CJ184" s="18"/>
      <c r="CK184" s="18"/>
      <c r="CL184" s="18"/>
      <c r="CM184" s="18"/>
      <c r="CN184" s="18"/>
      <c r="CO184" s="18"/>
      <c r="CP184" s="18"/>
      <c r="CQ184" s="18"/>
      <c r="CR184" s="18"/>
      <c r="CS184" s="18"/>
      <c r="CT184" s="18"/>
      <c r="CU184" s="18"/>
      <c r="CV184" s="18"/>
      <c r="CW184" s="18"/>
      <c r="CX184" s="18"/>
      <c r="CY184" s="18"/>
      <c r="CZ184" s="18"/>
      <c r="DA184" s="18"/>
      <c r="DB184" s="18"/>
      <c r="DC184" s="18"/>
      <c r="DD184" s="18"/>
      <c r="DE184" s="18"/>
      <c r="DF184" s="18"/>
      <c r="DG184" s="18"/>
      <c r="DH184" s="18"/>
      <c r="DI184" s="18"/>
      <c r="DJ184" s="18"/>
      <c r="DK184" s="18"/>
      <c r="DL184" s="18"/>
      <c r="DM184" s="18"/>
      <c r="DN184" s="18"/>
      <c r="DO184" s="18"/>
      <c r="DP184" s="18"/>
      <c r="DQ184" s="18"/>
      <c r="DR184" s="18"/>
      <c r="DS184" s="18"/>
      <c r="DT184" s="18"/>
      <c r="DU184" s="18"/>
      <c r="DV184" s="18"/>
      <c r="DW184" s="18"/>
      <c r="DX184" s="18"/>
      <c r="DY184" s="18"/>
      <c r="DZ184" s="18"/>
      <c r="EA184" s="57"/>
      <c r="EB184" s="18"/>
      <c r="EC184" s="18"/>
      <c r="ED184" s="18"/>
      <c r="EE184" s="18">
        <v>1</v>
      </c>
      <c r="EF184" s="18">
        <v>0</v>
      </c>
      <c r="EG184" s="18">
        <v>1</v>
      </c>
      <c r="EH184" s="18" t="s">
        <v>700</v>
      </c>
      <c r="EI184" s="18" cm="1">
        <f t="array" ref="EI184">IF(SUMPRODUCT(--(DO184:DS184&lt;&gt;""))=0, 0,1)</f>
        <v>0</v>
      </c>
      <c r="EJ184" s="18" cm="1">
        <f t="array" ref="EJ184">IF(SUMPRODUCT(--(DT184:EG184&lt;&gt;""))=0, 0,1)</f>
        <v>1</v>
      </c>
      <c r="EK184" s="18" cm="1">
        <f t="array" ref="EK184">IF(SUMPRODUCT(--(EC184:EG184&lt;&gt;""))=0, 0,1)</f>
        <v>1</v>
      </c>
      <c r="EL184" s="18" cm="1">
        <f t="array" ref="EL184">IF(SUMPRODUCT(--(EE184:EG184&lt;&gt;""))=0, 0,1)</f>
        <v>1</v>
      </c>
      <c r="EM184" s="18">
        <f t="shared" si="66"/>
        <v>1</v>
      </c>
      <c r="EN184" s="18" t="str">
        <f t="shared" si="67"/>
        <v>NA</v>
      </c>
      <c r="EO184" s="18">
        <f t="shared" si="68"/>
        <v>1</v>
      </c>
      <c r="EP184" s="18">
        <f t="shared" si="69"/>
        <v>1</v>
      </c>
      <c r="EQ184" s="18">
        <f t="shared" si="70"/>
        <v>1</v>
      </c>
      <c r="ER184" s="58" t="s">
        <v>2080</v>
      </c>
      <c r="ES184" s="59">
        <v>43802</v>
      </c>
      <c r="ET184" s="18" t="s">
        <v>701</v>
      </c>
      <c r="EU184" s="18" t="s">
        <v>689</v>
      </c>
    </row>
    <row r="185" spans="1:151" ht="15.75" customHeight="1" x14ac:dyDescent="0.2">
      <c r="A185" s="5" t="s">
        <v>284</v>
      </c>
      <c r="B185" s="24" t="s">
        <v>688</v>
      </c>
      <c r="C185" s="26">
        <v>1</v>
      </c>
      <c r="D185" s="18" t="s">
        <v>716</v>
      </c>
      <c r="E185" s="26" t="s">
        <v>257</v>
      </c>
      <c r="F185" s="18" t="s">
        <v>553</v>
      </c>
      <c r="G185" s="18" t="s">
        <v>721</v>
      </c>
      <c r="H185" s="18" t="s">
        <v>720</v>
      </c>
      <c r="I185" s="18" t="s">
        <v>708</v>
      </c>
      <c r="J185" s="18" t="s">
        <v>363</v>
      </c>
      <c r="K185" s="18" t="s">
        <v>363</v>
      </c>
      <c r="L185" s="18" t="s">
        <v>363</v>
      </c>
      <c r="M185" s="18" t="s">
        <v>253</v>
      </c>
      <c r="N185" s="56">
        <v>43</v>
      </c>
      <c r="O185" s="18" t="s">
        <v>640</v>
      </c>
      <c r="P185" s="18" t="s">
        <v>261</v>
      </c>
      <c r="Q185" s="18" t="s">
        <v>254</v>
      </c>
      <c r="R185" s="24" t="s">
        <v>257</v>
      </c>
      <c r="S185" s="24" t="s">
        <v>257</v>
      </c>
      <c r="T185" s="26" t="s">
        <v>692</v>
      </c>
      <c r="U185" s="26" t="s">
        <v>595</v>
      </c>
      <c r="V185" s="26" t="s">
        <v>693</v>
      </c>
      <c r="W185" s="26" t="s">
        <v>694</v>
      </c>
      <c r="X185" s="18" t="s">
        <v>695</v>
      </c>
      <c r="Y185" s="18">
        <v>20.8</v>
      </c>
      <c r="Z185" s="18" t="s">
        <v>474</v>
      </c>
      <c r="AA185" s="57">
        <v>20.8</v>
      </c>
      <c r="AB185" s="57" t="s">
        <v>257</v>
      </c>
      <c r="AC185" s="18" t="s">
        <v>595</v>
      </c>
      <c r="AD185" s="18" t="s">
        <v>595</v>
      </c>
      <c r="AE185" s="18" t="s">
        <v>595</v>
      </c>
      <c r="AF185" s="18">
        <v>7.6</v>
      </c>
      <c r="AG185" s="18">
        <v>7.6</v>
      </c>
      <c r="AH185" s="18" t="s">
        <v>557</v>
      </c>
      <c r="AI185" s="18">
        <v>11</v>
      </c>
      <c r="AJ185" s="26" t="s">
        <v>628</v>
      </c>
      <c r="AK185" s="26">
        <f t="shared" si="79"/>
        <v>77</v>
      </c>
      <c r="AL185" s="18" t="s">
        <v>696</v>
      </c>
      <c r="AM185" s="18" t="s">
        <v>282</v>
      </c>
      <c r="AN185" s="57">
        <v>40</v>
      </c>
      <c r="AO185" s="57" t="s">
        <v>671</v>
      </c>
      <c r="AP185" s="18" t="s">
        <v>479</v>
      </c>
      <c r="AQ185" s="18">
        <v>4</v>
      </c>
      <c r="AR185" s="18" t="s">
        <v>672</v>
      </c>
      <c r="AS185" s="66">
        <f t="shared" si="77"/>
        <v>19.299999999999997</v>
      </c>
      <c r="AT185" s="57">
        <v>60.7</v>
      </c>
      <c r="AU185" s="66">
        <f t="shared" si="78"/>
        <v>20.700000000000003</v>
      </c>
      <c r="AV185" s="66">
        <f t="shared" si="76"/>
        <v>20.700000000000003</v>
      </c>
      <c r="AW185" s="5" t="s">
        <v>595</v>
      </c>
      <c r="AX185" s="18">
        <v>11</v>
      </c>
      <c r="AY185" s="26" t="s">
        <v>628</v>
      </c>
      <c r="AZ185" s="5" t="s">
        <v>257</v>
      </c>
      <c r="BA185" s="5" t="s">
        <v>257</v>
      </c>
      <c r="BB185" s="18" t="s">
        <v>697</v>
      </c>
      <c r="BC185" s="18" t="s">
        <v>287</v>
      </c>
      <c r="BD185" s="18">
        <v>25</v>
      </c>
      <c r="BE185" s="18" t="s">
        <v>698</v>
      </c>
      <c r="BF185" s="18" t="s">
        <v>699</v>
      </c>
      <c r="BG185" s="18">
        <v>4</v>
      </c>
      <c r="BH185" s="18" t="s">
        <v>672</v>
      </c>
      <c r="BI185" s="18" t="s">
        <v>257</v>
      </c>
      <c r="BJ185" s="18" t="s">
        <v>257</v>
      </c>
      <c r="BK185" s="18" t="s">
        <v>257</v>
      </c>
      <c r="BL185" s="18" t="s">
        <v>257</v>
      </c>
      <c r="BM185" s="18" t="s">
        <v>257</v>
      </c>
      <c r="BN185" s="18">
        <v>11</v>
      </c>
      <c r="BO185" s="26" t="s">
        <v>628</v>
      </c>
      <c r="BP185" s="5" t="s">
        <v>257</v>
      </c>
      <c r="BQ185" s="5" t="s">
        <v>257</v>
      </c>
      <c r="BR185" s="18" t="s">
        <v>697</v>
      </c>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57"/>
      <c r="EB185" s="18"/>
      <c r="EC185" s="18"/>
      <c r="ED185" s="18"/>
      <c r="EE185" s="18">
        <v>1</v>
      </c>
      <c r="EF185" s="18">
        <v>0</v>
      </c>
      <c r="EG185" s="18">
        <v>1</v>
      </c>
      <c r="EH185" s="18" t="s">
        <v>700</v>
      </c>
      <c r="EI185" s="18" cm="1">
        <f t="array" ref="EI185">IF(SUMPRODUCT(--(DO185:DS185&lt;&gt;""))=0, 0,1)</f>
        <v>0</v>
      </c>
      <c r="EJ185" s="18" cm="1">
        <f t="array" ref="EJ185">IF(SUMPRODUCT(--(DT185:EG185&lt;&gt;""))=0, 0,1)</f>
        <v>1</v>
      </c>
      <c r="EK185" s="18" cm="1">
        <f t="array" ref="EK185">IF(SUMPRODUCT(--(EC185:EG185&lt;&gt;""))=0, 0,1)</f>
        <v>1</v>
      </c>
      <c r="EL185" s="18" cm="1">
        <f t="array" ref="EL185">IF(SUMPRODUCT(--(EE185:EG185&lt;&gt;""))=0, 0,1)</f>
        <v>1</v>
      </c>
      <c r="EM185" s="18">
        <f t="shared" si="66"/>
        <v>1</v>
      </c>
      <c r="EN185" s="18" t="str">
        <f t="shared" si="67"/>
        <v>NA</v>
      </c>
      <c r="EO185" s="18">
        <f t="shared" si="68"/>
        <v>1</v>
      </c>
      <c r="EP185" s="18">
        <f t="shared" si="69"/>
        <v>1</v>
      </c>
      <c r="EQ185" s="18">
        <f t="shared" si="70"/>
        <v>1</v>
      </c>
      <c r="ER185" s="58" t="s">
        <v>2080</v>
      </c>
      <c r="ES185" s="59">
        <v>43802</v>
      </c>
      <c r="ET185" s="18" t="s">
        <v>701</v>
      </c>
      <c r="EU185" s="18" t="s">
        <v>689</v>
      </c>
    </row>
    <row r="186" spans="1:151" ht="15.75" customHeight="1" x14ac:dyDescent="0.2">
      <c r="A186" s="5" t="s">
        <v>284</v>
      </c>
      <c r="B186" s="24" t="s">
        <v>688</v>
      </c>
      <c r="C186" s="26">
        <v>1</v>
      </c>
      <c r="D186" s="18" t="s">
        <v>722</v>
      </c>
      <c r="E186" s="26" t="s">
        <v>257</v>
      </c>
      <c r="F186" s="18" t="s">
        <v>553</v>
      </c>
      <c r="G186" s="18" t="s">
        <v>721</v>
      </c>
      <c r="H186" s="18" t="s">
        <v>720</v>
      </c>
      <c r="I186" s="18" t="s">
        <v>708</v>
      </c>
      <c r="J186" s="18" t="s">
        <v>363</v>
      </c>
      <c r="K186" s="18" t="s">
        <v>363</v>
      </c>
      <c r="L186" s="18" t="s">
        <v>363</v>
      </c>
      <c r="M186" s="18" t="s">
        <v>253</v>
      </c>
      <c r="N186" s="56">
        <v>43</v>
      </c>
      <c r="O186" s="18" t="s">
        <v>640</v>
      </c>
      <c r="P186" s="18" t="s">
        <v>261</v>
      </c>
      <c r="Q186" s="18" t="s">
        <v>254</v>
      </c>
      <c r="R186" s="24" t="s">
        <v>257</v>
      </c>
      <c r="S186" s="24" t="s">
        <v>257</v>
      </c>
      <c r="T186" s="26" t="s">
        <v>692</v>
      </c>
      <c r="U186" s="26" t="s">
        <v>595</v>
      </c>
      <c r="V186" s="26" t="s">
        <v>693</v>
      </c>
      <c r="W186" s="26" t="s">
        <v>694</v>
      </c>
      <c r="X186" s="18" t="s">
        <v>695</v>
      </c>
      <c r="Y186" s="18">
        <v>20.8</v>
      </c>
      <c r="Z186" s="18" t="s">
        <v>474</v>
      </c>
      <c r="AA186" s="57">
        <v>20.8</v>
      </c>
      <c r="AB186" s="57" t="s">
        <v>257</v>
      </c>
      <c r="AC186" s="18" t="s">
        <v>595</v>
      </c>
      <c r="AD186" s="18" t="s">
        <v>595</v>
      </c>
      <c r="AE186" s="18" t="s">
        <v>595</v>
      </c>
      <c r="AF186" s="18">
        <v>7.6</v>
      </c>
      <c r="AG186" s="18">
        <v>7.6</v>
      </c>
      <c r="AH186" s="18" t="s">
        <v>557</v>
      </c>
      <c r="AI186" s="18">
        <v>16</v>
      </c>
      <c r="AJ186" s="26" t="s">
        <v>628</v>
      </c>
      <c r="AK186" s="26">
        <f t="shared" si="79"/>
        <v>112</v>
      </c>
      <c r="AL186" s="18" t="s">
        <v>696</v>
      </c>
      <c r="AM186" s="18" t="s">
        <v>282</v>
      </c>
      <c r="AN186" s="57">
        <v>40</v>
      </c>
      <c r="AO186" s="57" t="s">
        <v>671</v>
      </c>
      <c r="AP186" s="18" t="s">
        <v>479</v>
      </c>
      <c r="AQ186" s="18">
        <v>4</v>
      </c>
      <c r="AR186" s="18" t="s">
        <v>672</v>
      </c>
      <c r="AS186" s="66">
        <f t="shared" si="77"/>
        <v>19.299999999999997</v>
      </c>
      <c r="AT186" s="57">
        <v>60.7</v>
      </c>
      <c r="AU186" s="66">
        <f t="shared" si="78"/>
        <v>20.700000000000003</v>
      </c>
      <c r="AV186" s="66">
        <f t="shared" si="76"/>
        <v>20.700000000000003</v>
      </c>
      <c r="AW186" s="5" t="s">
        <v>595</v>
      </c>
      <c r="AX186" s="18">
        <v>16</v>
      </c>
      <c r="AY186" s="26" t="s">
        <v>628</v>
      </c>
      <c r="AZ186" s="5" t="s">
        <v>257</v>
      </c>
      <c r="BA186" s="5" t="s">
        <v>257</v>
      </c>
      <c r="BB186" s="18" t="s">
        <v>697</v>
      </c>
      <c r="BC186" s="18" t="s">
        <v>287</v>
      </c>
      <c r="BD186" s="18">
        <v>25</v>
      </c>
      <c r="BE186" s="18" t="s">
        <v>698</v>
      </c>
      <c r="BF186" s="18" t="s">
        <v>699</v>
      </c>
      <c r="BG186" s="18">
        <v>4</v>
      </c>
      <c r="BH186" s="18" t="s">
        <v>672</v>
      </c>
      <c r="BI186" s="18" t="s">
        <v>257</v>
      </c>
      <c r="BJ186" s="18" t="s">
        <v>257</v>
      </c>
      <c r="BK186" s="18" t="s">
        <v>257</v>
      </c>
      <c r="BL186" s="18" t="s">
        <v>257</v>
      </c>
      <c r="BM186" s="18" t="s">
        <v>257</v>
      </c>
      <c r="BN186" s="18">
        <v>16</v>
      </c>
      <c r="BO186" s="26" t="s">
        <v>628</v>
      </c>
      <c r="BP186" s="5" t="s">
        <v>257</v>
      </c>
      <c r="BQ186" s="5" t="s">
        <v>257</v>
      </c>
      <c r="BR186" s="18" t="s">
        <v>697</v>
      </c>
      <c r="BS186" s="18"/>
      <c r="BT186" s="18"/>
      <c r="BU186" s="18"/>
      <c r="BV186" s="18"/>
      <c r="BW186" s="18"/>
      <c r="BX186" s="18"/>
      <c r="BY186" s="18"/>
      <c r="BZ186" s="18"/>
      <c r="CA186" s="18"/>
      <c r="CB186" s="18"/>
      <c r="CC186" s="18"/>
      <c r="CD186" s="18"/>
      <c r="CE186" s="18"/>
      <c r="CF186" s="18"/>
      <c r="CG186" s="18"/>
      <c r="CH186" s="18"/>
      <c r="CI186" s="18"/>
      <c r="CJ186" s="18"/>
      <c r="CK186" s="18"/>
      <c r="CL186" s="18"/>
      <c r="CM186" s="18"/>
      <c r="CN186" s="18"/>
      <c r="CO186" s="18"/>
      <c r="CP186" s="18"/>
      <c r="CQ186" s="18"/>
      <c r="CR186" s="18"/>
      <c r="CS186" s="18"/>
      <c r="CT186" s="18"/>
      <c r="CU186" s="18"/>
      <c r="CV186" s="18"/>
      <c r="CW186" s="18"/>
      <c r="CX186" s="18"/>
      <c r="CY186" s="18"/>
      <c r="CZ186" s="18"/>
      <c r="DA186" s="18"/>
      <c r="DB186" s="18"/>
      <c r="DC186" s="18"/>
      <c r="DD186" s="18"/>
      <c r="DE186" s="18"/>
      <c r="DF186" s="18"/>
      <c r="DG186" s="18"/>
      <c r="DH186" s="18"/>
      <c r="DI186" s="18"/>
      <c r="DJ186" s="18"/>
      <c r="DK186" s="18"/>
      <c r="DL186" s="18"/>
      <c r="DM186" s="18"/>
      <c r="DN186" s="18"/>
      <c r="DO186" s="18"/>
      <c r="DP186" s="18"/>
      <c r="DQ186" s="18"/>
      <c r="DR186" s="18"/>
      <c r="DS186" s="18"/>
      <c r="DT186" s="18"/>
      <c r="DU186" s="18"/>
      <c r="DV186" s="18"/>
      <c r="DW186" s="18"/>
      <c r="DX186" s="18"/>
      <c r="DY186" s="18"/>
      <c r="DZ186" s="18"/>
      <c r="EA186" s="57"/>
      <c r="EB186" s="18"/>
      <c r="EC186" s="18"/>
      <c r="ED186" s="18"/>
      <c r="EE186" s="18">
        <v>1</v>
      </c>
      <c r="EF186" s="18">
        <v>0</v>
      </c>
      <c r="EG186" s="18">
        <v>1</v>
      </c>
      <c r="EH186" s="18" t="s">
        <v>700</v>
      </c>
      <c r="EI186" s="18" cm="1">
        <f t="array" ref="EI186">IF(SUMPRODUCT(--(DO186:DS186&lt;&gt;""))=0, 0,1)</f>
        <v>0</v>
      </c>
      <c r="EJ186" s="18" cm="1">
        <f t="array" ref="EJ186">IF(SUMPRODUCT(--(DT186:EG186&lt;&gt;""))=0, 0,1)</f>
        <v>1</v>
      </c>
      <c r="EK186" s="18" cm="1">
        <f t="array" ref="EK186">IF(SUMPRODUCT(--(EC186:EG186&lt;&gt;""))=0, 0,1)</f>
        <v>1</v>
      </c>
      <c r="EL186" s="18" cm="1">
        <f t="array" ref="EL186">IF(SUMPRODUCT(--(EE186:EG186&lt;&gt;""))=0, 0,1)</f>
        <v>1</v>
      </c>
      <c r="EM186" s="18">
        <f t="shared" si="66"/>
        <v>1</v>
      </c>
      <c r="EN186" s="18" t="str">
        <f t="shared" si="67"/>
        <v>NA</v>
      </c>
      <c r="EO186" s="18">
        <f t="shared" si="68"/>
        <v>1</v>
      </c>
      <c r="EP186" s="18">
        <f t="shared" si="69"/>
        <v>1</v>
      </c>
      <c r="EQ186" s="18">
        <f t="shared" si="70"/>
        <v>1</v>
      </c>
      <c r="ER186" s="58" t="s">
        <v>2080</v>
      </c>
      <c r="ES186" s="59">
        <v>43802</v>
      </c>
      <c r="ET186" s="18" t="s">
        <v>701</v>
      </c>
      <c r="EU186" s="18" t="s">
        <v>689</v>
      </c>
    </row>
    <row r="187" spans="1:151" ht="15.75" customHeight="1" x14ac:dyDescent="0.2">
      <c r="A187" s="5" t="s">
        <v>284</v>
      </c>
      <c r="B187" s="24" t="s">
        <v>688</v>
      </c>
      <c r="C187" s="26">
        <v>1</v>
      </c>
      <c r="D187" s="18" t="s">
        <v>691</v>
      </c>
      <c r="E187" s="26" t="s">
        <v>257</v>
      </c>
      <c r="F187" s="18" t="s">
        <v>553</v>
      </c>
      <c r="G187" s="18" t="s">
        <v>467</v>
      </c>
      <c r="H187" s="18" t="s">
        <v>723</v>
      </c>
      <c r="I187" s="18" t="s">
        <v>708</v>
      </c>
      <c r="J187" s="18" t="s">
        <v>363</v>
      </c>
      <c r="K187" s="18" t="s">
        <v>363</v>
      </c>
      <c r="L187" s="18" t="s">
        <v>363</v>
      </c>
      <c r="M187" s="18" t="s">
        <v>253</v>
      </c>
      <c r="N187" s="56">
        <v>43</v>
      </c>
      <c r="O187" s="18" t="s">
        <v>640</v>
      </c>
      <c r="P187" s="18" t="s">
        <v>261</v>
      </c>
      <c r="Q187" s="18" t="s">
        <v>254</v>
      </c>
      <c r="R187" s="24" t="s">
        <v>257</v>
      </c>
      <c r="S187" s="24" t="s">
        <v>257</v>
      </c>
      <c r="T187" s="26" t="s">
        <v>692</v>
      </c>
      <c r="U187" s="26" t="s">
        <v>595</v>
      </c>
      <c r="V187" s="26" t="s">
        <v>693</v>
      </c>
      <c r="W187" s="26" t="s">
        <v>694</v>
      </c>
      <c r="X187" s="18" t="s">
        <v>695</v>
      </c>
      <c r="Y187" s="18">
        <v>0</v>
      </c>
      <c r="Z187" s="18" t="s">
        <v>474</v>
      </c>
      <c r="AA187" s="57">
        <v>0</v>
      </c>
      <c r="AB187" s="57" t="s">
        <v>257</v>
      </c>
      <c r="AC187" s="18" t="s">
        <v>595</v>
      </c>
      <c r="AD187" s="18" t="s">
        <v>595</v>
      </c>
      <c r="AE187" s="18" t="s">
        <v>595</v>
      </c>
      <c r="AF187" s="18">
        <v>7.6</v>
      </c>
      <c r="AG187" s="18">
        <v>7.6</v>
      </c>
      <c r="AH187" s="18" t="s">
        <v>557</v>
      </c>
      <c r="AI187" s="18">
        <v>0</v>
      </c>
      <c r="AJ187" s="26" t="s">
        <v>628</v>
      </c>
      <c r="AK187" s="26">
        <f t="shared" si="79"/>
        <v>0</v>
      </c>
      <c r="AL187" s="18" t="s">
        <v>696</v>
      </c>
      <c r="AM187" s="18" t="s">
        <v>282</v>
      </c>
      <c r="AN187" s="57">
        <v>0</v>
      </c>
      <c r="AO187" s="57" t="s">
        <v>671</v>
      </c>
      <c r="AP187" s="18" t="s">
        <v>479</v>
      </c>
      <c r="AQ187" s="18">
        <v>4</v>
      </c>
      <c r="AR187" s="18" t="s">
        <v>672</v>
      </c>
      <c r="AS187" s="66">
        <f t="shared" si="77"/>
        <v>0</v>
      </c>
      <c r="AT187" s="57">
        <v>0</v>
      </c>
      <c r="AU187" s="66">
        <f t="shared" si="78"/>
        <v>0</v>
      </c>
      <c r="AV187" s="66">
        <f t="shared" si="76"/>
        <v>0</v>
      </c>
      <c r="AW187" s="5" t="s">
        <v>595</v>
      </c>
      <c r="AX187" s="18">
        <v>0</v>
      </c>
      <c r="AY187" s="26" t="s">
        <v>628</v>
      </c>
      <c r="AZ187" s="5" t="s">
        <v>257</v>
      </c>
      <c r="BA187" s="5" t="s">
        <v>257</v>
      </c>
      <c r="BB187" s="18" t="s">
        <v>697</v>
      </c>
      <c r="BC187" s="18" t="s">
        <v>287</v>
      </c>
      <c r="BD187" s="18">
        <v>0</v>
      </c>
      <c r="BE187" s="18" t="s">
        <v>698</v>
      </c>
      <c r="BF187" s="18" t="s">
        <v>699</v>
      </c>
      <c r="BG187" s="18">
        <v>4</v>
      </c>
      <c r="BH187" s="18" t="s">
        <v>672</v>
      </c>
      <c r="BI187" s="18" t="s">
        <v>257</v>
      </c>
      <c r="BJ187" s="18" t="s">
        <v>257</v>
      </c>
      <c r="BK187" s="18" t="s">
        <v>257</v>
      </c>
      <c r="BL187" s="18" t="s">
        <v>257</v>
      </c>
      <c r="BM187" s="18" t="s">
        <v>257</v>
      </c>
      <c r="BN187" s="18">
        <v>0</v>
      </c>
      <c r="BO187" s="26" t="s">
        <v>628</v>
      </c>
      <c r="BP187" s="5" t="s">
        <v>257</v>
      </c>
      <c r="BQ187" s="5" t="s">
        <v>257</v>
      </c>
      <c r="BR187" s="18" t="s">
        <v>697</v>
      </c>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57"/>
      <c r="EB187" s="18"/>
      <c r="EC187" s="18"/>
      <c r="ED187" s="18"/>
      <c r="EE187" s="18">
        <v>0</v>
      </c>
      <c r="EF187" s="18">
        <v>0</v>
      </c>
      <c r="EG187" s="18">
        <v>0</v>
      </c>
      <c r="EH187" s="18" t="s">
        <v>700</v>
      </c>
      <c r="EI187" s="18" cm="1">
        <f t="array" ref="EI187">IF(SUMPRODUCT(--(DO187:DS187&lt;&gt;""))=0, 0,1)</f>
        <v>0</v>
      </c>
      <c r="EJ187" s="18" cm="1">
        <f t="array" ref="EJ187">IF(SUMPRODUCT(--(DT187:EG187&lt;&gt;""))=0, 0,1)</f>
        <v>1</v>
      </c>
      <c r="EK187" s="18" cm="1">
        <f t="array" ref="EK187">IF(SUMPRODUCT(--(EC187:EG187&lt;&gt;""))=0, 0,1)</f>
        <v>1</v>
      </c>
      <c r="EL187" s="18" cm="1">
        <f t="array" ref="EL187">IF(SUMPRODUCT(--(EE187:EG187&lt;&gt;""))=0, 0,1)</f>
        <v>1</v>
      </c>
      <c r="EM187" s="18">
        <f t="shared" si="66"/>
        <v>0</v>
      </c>
      <c r="EN187" s="18" t="str">
        <f t="shared" si="67"/>
        <v>NA</v>
      </c>
      <c r="EO187" s="18">
        <f t="shared" si="68"/>
        <v>0</v>
      </c>
      <c r="EP187" s="18">
        <f t="shared" si="69"/>
        <v>0</v>
      </c>
      <c r="EQ187" s="18">
        <f t="shared" si="70"/>
        <v>0</v>
      </c>
      <c r="ER187" s="58" t="s">
        <v>2080</v>
      </c>
      <c r="ES187" s="59">
        <v>43802</v>
      </c>
      <c r="ET187" s="18" t="s">
        <v>701</v>
      </c>
      <c r="EU187" s="18" t="s">
        <v>689</v>
      </c>
    </row>
    <row r="188" spans="1:151" ht="15.75" customHeight="1" x14ac:dyDescent="0.2">
      <c r="A188" s="5" t="s">
        <v>284</v>
      </c>
      <c r="B188" s="24" t="s">
        <v>688</v>
      </c>
      <c r="C188" s="26">
        <v>1</v>
      </c>
      <c r="D188" s="18" t="s">
        <v>702</v>
      </c>
      <c r="E188" s="26" t="s">
        <v>257</v>
      </c>
      <c r="F188" s="18" t="s">
        <v>553</v>
      </c>
      <c r="G188" s="18" t="s">
        <v>467</v>
      </c>
      <c r="H188" s="18" t="s">
        <v>723</v>
      </c>
      <c r="I188" s="18" t="s">
        <v>708</v>
      </c>
      <c r="J188" s="18" t="s">
        <v>363</v>
      </c>
      <c r="K188" s="18" t="s">
        <v>363</v>
      </c>
      <c r="L188" s="18" t="s">
        <v>363</v>
      </c>
      <c r="M188" s="18" t="s">
        <v>253</v>
      </c>
      <c r="N188" s="56">
        <v>43</v>
      </c>
      <c r="O188" s="18" t="s">
        <v>640</v>
      </c>
      <c r="P188" s="18" t="s">
        <v>261</v>
      </c>
      <c r="Q188" s="18" t="s">
        <v>254</v>
      </c>
      <c r="R188" s="24" t="s">
        <v>257</v>
      </c>
      <c r="S188" s="24" t="s">
        <v>257</v>
      </c>
      <c r="T188" s="26" t="s">
        <v>692</v>
      </c>
      <c r="U188" s="26" t="s">
        <v>595</v>
      </c>
      <c r="V188" s="26" t="s">
        <v>693</v>
      </c>
      <c r="W188" s="26" t="s">
        <v>694</v>
      </c>
      <c r="X188" s="18" t="s">
        <v>695</v>
      </c>
      <c r="Y188" s="18">
        <v>20.8</v>
      </c>
      <c r="Z188" s="18" t="s">
        <v>474</v>
      </c>
      <c r="AA188" s="57">
        <v>20.8</v>
      </c>
      <c r="AB188" s="57" t="s">
        <v>257</v>
      </c>
      <c r="AC188" s="18" t="s">
        <v>595</v>
      </c>
      <c r="AD188" s="18" t="s">
        <v>595</v>
      </c>
      <c r="AE188" s="18" t="s">
        <v>595</v>
      </c>
      <c r="AF188" s="18">
        <v>7.6</v>
      </c>
      <c r="AG188" s="18">
        <v>7.6</v>
      </c>
      <c r="AH188" s="18" t="s">
        <v>557</v>
      </c>
      <c r="AI188" s="18">
        <v>2</v>
      </c>
      <c r="AJ188" s="26" t="s">
        <v>628</v>
      </c>
      <c r="AK188" s="26">
        <f t="shared" si="79"/>
        <v>14</v>
      </c>
      <c r="AL188" s="18" t="s">
        <v>696</v>
      </c>
      <c r="AM188" s="18" t="s">
        <v>282</v>
      </c>
      <c r="AN188" s="57">
        <v>0</v>
      </c>
      <c r="AO188" s="57" t="s">
        <v>671</v>
      </c>
      <c r="AP188" s="18" t="s">
        <v>479</v>
      </c>
      <c r="AQ188" s="18">
        <v>4</v>
      </c>
      <c r="AR188" s="18" t="s">
        <v>672</v>
      </c>
      <c r="AS188" s="66">
        <f t="shared" si="77"/>
        <v>0</v>
      </c>
      <c r="AT188" s="57">
        <v>0</v>
      </c>
      <c r="AU188" s="66">
        <f t="shared" si="78"/>
        <v>0</v>
      </c>
      <c r="AV188" s="66">
        <f t="shared" si="76"/>
        <v>0</v>
      </c>
      <c r="AW188" s="5" t="s">
        <v>595</v>
      </c>
      <c r="AX188" s="18">
        <v>2</v>
      </c>
      <c r="AY188" s="26" t="s">
        <v>628</v>
      </c>
      <c r="AZ188" s="5" t="s">
        <v>257</v>
      </c>
      <c r="BA188" s="5" t="s">
        <v>257</v>
      </c>
      <c r="BB188" s="18" t="s">
        <v>697</v>
      </c>
      <c r="BC188" s="18" t="s">
        <v>287</v>
      </c>
      <c r="BD188" s="18">
        <v>0</v>
      </c>
      <c r="BE188" s="18" t="s">
        <v>698</v>
      </c>
      <c r="BF188" s="18" t="s">
        <v>699</v>
      </c>
      <c r="BG188" s="18">
        <v>4</v>
      </c>
      <c r="BH188" s="18" t="s">
        <v>672</v>
      </c>
      <c r="BI188" s="18" t="s">
        <v>257</v>
      </c>
      <c r="BJ188" s="18" t="s">
        <v>257</v>
      </c>
      <c r="BK188" s="18" t="s">
        <v>257</v>
      </c>
      <c r="BL188" s="18" t="s">
        <v>257</v>
      </c>
      <c r="BM188" s="18" t="s">
        <v>257</v>
      </c>
      <c r="BN188" s="18">
        <v>2</v>
      </c>
      <c r="BO188" s="26" t="s">
        <v>628</v>
      </c>
      <c r="BP188" s="5" t="s">
        <v>257</v>
      </c>
      <c r="BQ188" s="5" t="s">
        <v>257</v>
      </c>
      <c r="BR188" s="18" t="s">
        <v>697</v>
      </c>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57"/>
      <c r="EB188" s="18"/>
      <c r="EC188" s="18"/>
      <c r="ED188" s="18"/>
      <c r="EE188" s="18">
        <v>0</v>
      </c>
      <c r="EF188" s="18">
        <v>0</v>
      </c>
      <c r="EG188" s="18">
        <v>0</v>
      </c>
      <c r="EH188" s="18" t="s">
        <v>700</v>
      </c>
      <c r="EI188" s="18" cm="1">
        <f t="array" ref="EI188">IF(SUMPRODUCT(--(DO188:DS188&lt;&gt;""))=0, 0,1)</f>
        <v>0</v>
      </c>
      <c r="EJ188" s="18" cm="1">
        <f t="array" ref="EJ188">IF(SUMPRODUCT(--(DT188:EG188&lt;&gt;""))=0, 0,1)</f>
        <v>1</v>
      </c>
      <c r="EK188" s="18" cm="1">
        <f t="array" ref="EK188">IF(SUMPRODUCT(--(EC188:EG188&lt;&gt;""))=0, 0,1)</f>
        <v>1</v>
      </c>
      <c r="EL188" s="18" cm="1">
        <f t="array" ref="EL188">IF(SUMPRODUCT(--(EE188:EG188&lt;&gt;""))=0, 0,1)</f>
        <v>1</v>
      </c>
      <c r="EM188" s="18">
        <f t="shared" si="66"/>
        <v>0</v>
      </c>
      <c r="EN188" s="18" t="str">
        <f t="shared" si="67"/>
        <v>NA</v>
      </c>
      <c r="EO188" s="18">
        <f t="shared" si="68"/>
        <v>0</v>
      </c>
      <c r="EP188" s="18">
        <f t="shared" si="69"/>
        <v>0</v>
      </c>
      <c r="EQ188" s="18">
        <f t="shared" si="70"/>
        <v>0</v>
      </c>
      <c r="ER188" s="58" t="s">
        <v>2080</v>
      </c>
      <c r="ES188" s="59">
        <v>43802</v>
      </c>
      <c r="ET188" s="18" t="s">
        <v>701</v>
      </c>
      <c r="EU188" s="18" t="s">
        <v>689</v>
      </c>
    </row>
    <row r="189" spans="1:151" ht="15.75" customHeight="1" x14ac:dyDescent="0.2">
      <c r="A189" s="5" t="s">
        <v>284</v>
      </c>
      <c r="B189" s="24" t="s">
        <v>688</v>
      </c>
      <c r="C189" s="26">
        <v>1</v>
      </c>
      <c r="D189" s="18" t="s">
        <v>714</v>
      </c>
      <c r="E189" s="26" t="s">
        <v>257</v>
      </c>
      <c r="F189" s="18" t="s">
        <v>553</v>
      </c>
      <c r="G189" s="18" t="s">
        <v>467</v>
      </c>
      <c r="H189" s="18" t="s">
        <v>723</v>
      </c>
      <c r="I189" s="18" t="s">
        <v>708</v>
      </c>
      <c r="J189" s="18" t="s">
        <v>363</v>
      </c>
      <c r="K189" s="18" t="s">
        <v>363</v>
      </c>
      <c r="L189" s="18" t="s">
        <v>363</v>
      </c>
      <c r="M189" s="18" t="s">
        <v>253</v>
      </c>
      <c r="N189" s="56">
        <v>43</v>
      </c>
      <c r="O189" s="18" t="s">
        <v>640</v>
      </c>
      <c r="P189" s="18" t="s">
        <v>261</v>
      </c>
      <c r="Q189" s="18" t="s">
        <v>254</v>
      </c>
      <c r="R189" s="24" t="s">
        <v>257</v>
      </c>
      <c r="S189" s="24" t="s">
        <v>257</v>
      </c>
      <c r="T189" s="26" t="s">
        <v>692</v>
      </c>
      <c r="U189" s="26" t="s">
        <v>595</v>
      </c>
      <c r="V189" s="26" t="s">
        <v>693</v>
      </c>
      <c r="W189" s="26" t="s">
        <v>694</v>
      </c>
      <c r="X189" s="18" t="s">
        <v>695</v>
      </c>
      <c r="Y189" s="18">
        <v>20.8</v>
      </c>
      <c r="Z189" s="18" t="s">
        <v>474</v>
      </c>
      <c r="AA189" s="57">
        <v>20.8</v>
      </c>
      <c r="AB189" s="57" t="s">
        <v>257</v>
      </c>
      <c r="AC189" s="18" t="s">
        <v>595</v>
      </c>
      <c r="AD189" s="18" t="s">
        <v>595</v>
      </c>
      <c r="AE189" s="18" t="s">
        <v>595</v>
      </c>
      <c r="AF189" s="18">
        <v>7.6</v>
      </c>
      <c r="AG189" s="18">
        <v>7.6</v>
      </c>
      <c r="AH189" s="18" t="s">
        <v>557</v>
      </c>
      <c r="AI189" s="18">
        <v>3</v>
      </c>
      <c r="AJ189" s="26" t="s">
        <v>628</v>
      </c>
      <c r="AK189" s="26">
        <f t="shared" si="79"/>
        <v>21</v>
      </c>
      <c r="AL189" s="18" t="s">
        <v>696</v>
      </c>
      <c r="AM189" s="18" t="s">
        <v>282</v>
      </c>
      <c r="AN189" s="57">
        <v>9.6999999999999993</v>
      </c>
      <c r="AO189" s="57" t="s">
        <v>671</v>
      </c>
      <c r="AP189" s="18" t="s">
        <v>479</v>
      </c>
      <c r="AQ189" s="18">
        <v>4</v>
      </c>
      <c r="AR189" s="18" t="s">
        <v>672</v>
      </c>
      <c r="AS189" s="66">
        <f t="shared" si="77"/>
        <v>9.6999999999999993</v>
      </c>
      <c r="AT189" s="57">
        <v>9.6999999999999993</v>
      </c>
      <c r="AU189" s="66">
        <f t="shared" si="78"/>
        <v>0</v>
      </c>
      <c r="AV189" s="66">
        <f t="shared" si="76"/>
        <v>0</v>
      </c>
      <c r="AW189" s="5" t="s">
        <v>595</v>
      </c>
      <c r="AX189" s="18">
        <v>3</v>
      </c>
      <c r="AY189" s="26" t="s">
        <v>628</v>
      </c>
      <c r="AZ189" s="5" t="s">
        <v>257</v>
      </c>
      <c r="BA189" s="5" t="s">
        <v>257</v>
      </c>
      <c r="BB189" s="18" t="s">
        <v>697</v>
      </c>
      <c r="BC189" s="18" t="s">
        <v>287</v>
      </c>
      <c r="BD189" s="18">
        <v>0</v>
      </c>
      <c r="BE189" s="18" t="s">
        <v>698</v>
      </c>
      <c r="BF189" s="18" t="s">
        <v>699</v>
      </c>
      <c r="BG189" s="18">
        <v>4</v>
      </c>
      <c r="BH189" s="18" t="s">
        <v>672</v>
      </c>
      <c r="BI189" s="18" t="s">
        <v>257</v>
      </c>
      <c r="BJ189" s="18" t="s">
        <v>257</v>
      </c>
      <c r="BK189" s="18" t="s">
        <v>257</v>
      </c>
      <c r="BL189" s="18" t="s">
        <v>257</v>
      </c>
      <c r="BM189" s="18" t="s">
        <v>257</v>
      </c>
      <c r="BN189" s="18">
        <v>3</v>
      </c>
      <c r="BO189" s="26" t="s">
        <v>628</v>
      </c>
      <c r="BP189" s="5" t="s">
        <v>257</v>
      </c>
      <c r="BQ189" s="5" t="s">
        <v>257</v>
      </c>
      <c r="BR189" s="18" t="s">
        <v>697</v>
      </c>
      <c r="BS189" s="18"/>
      <c r="BT189" s="18"/>
      <c r="BU189" s="18"/>
      <c r="BV189" s="18"/>
      <c r="BW189" s="18"/>
      <c r="BX189" s="18"/>
      <c r="BY189" s="18"/>
      <c r="BZ189" s="18"/>
      <c r="CA189" s="18"/>
      <c r="CB189" s="18"/>
      <c r="CC189" s="18"/>
      <c r="CD189" s="18"/>
      <c r="CE189" s="18"/>
      <c r="CF189" s="18"/>
      <c r="CG189" s="18"/>
      <c r="CH189" s="18"/>
      <c r="CI189" s="18"/>
      <c r="CJ189" s="18"/>
      <c r="CK189" s="18"/>
      <c r="CL189" s="18"/>
      <c r="CM189" s="18"/>
      <c r="CN189" s="18"/>
      <c r="CO189" s="18"/>
      <c r="CP189" s="18"/>
      <c r="CQ189" s="18"/>
      <c r="CR189" s="18"/>
      <c r="CS189" s="18"/>
      <c r="CT189" s="18"/>
      <c r="CU189" s="18"/>
      <c r="CV189" s="18"/>
      <c r="CW189" s="18"/>
      <c r="CX189" s="18"/>
      <c r="CY189" s="18"/>
      <c r="CZ189" s="18"/>
      <c r="DA189" s="18"/>
      <c r="DB189" s="18"/>
      <c r="DC189" s="18"/>
      <c r="DD189" s="18"/>
      <c r="DE189" s="18"/>
      <c r="DF189" s="18"/>
      <c r="DG189" s="18"/>
      <c r="DH189" s="18"/>
      <c r="DI189" s="18"/>
      <c r="DJ189" s="18"/>
      <c r="DK189" s="18"/>
      <c r="DL189" s="18"/>
      <c r="DM189" s="18"/>
      <c r="DN189" s="18"/>
      <c r="DO189" s="18"/>
      <c r="DP189" s="18"/>
      <c r="DQ189" s="18"/>
      <c r="DR189" s="18"/>
      <c r="DS189" s="18"/>
      <c r="DT189" s="18"/>
      <c r="DU189" s="18"/>
      <c r="DV189" s="18"/>
      <c r="DW189" s="18"/>
      <c r="DX189" s="18"/>
      <c r="DY189" s="18"/>
      <c r="DZ189" s="18"/>
      <c r="EA189" s="57"/>
      <c r="EB189" s="18"/>
      <c r="EC189" s="18"/>
      <c r="ED189" s="18"/>
      <c r="EE189" s="18">
        <v>1</v>
      </c>
      <c r="EF189" s="18">
        <v>0</v>
      </c>
      <c r="EG189" s="18">
        <v>0</v>
      </c>
      <c r="EH189" s="18" t="s">
        <v>700</v>
      </c>
      <c r="EI189" s="18" cm="1">
        <f t="array" ref="EI189">IF(SUMPRODUCT(--(DO189:DS189&lt;&gt;""))=0, 0,1)</f>
        <v>0</v>
      </c>
      <c r="EJ189" s="18" cm="1">
        <f t="array" ref="EJ189">IF(SUMPRODUCT(--(DT189:EG189&lt;&gt;""))=0, 0,1)</f>
        <v>1</v>
      </c>
      <c r="EK189" s="18" cm="1">
        <f t="array" ref="EK189">IF(SUMPRODUCT(--(EC189:EG189&lt;&gt;""))=0, 0,1)</f>
        <v>1</v>
      </c>
      <c r="EL189" s="18" cm="1">
        <f t="array" ref="EL189">IF(SUMPRODUCT(--(EE189:EG189&lt;&gt;""))=0, 0,1)</f>
        <v>1</v>
      </c>
      <c r="EM189" s="18">
        <f t="shared" si="66"/>
        <v>1</v>
      </c>
      <c r="EN189" s="18" t="str">
        <f t="shared" si="67"/>
        <v>NA</v>
      </c>
      <c r="EO189" s="18">
        <f t="shared" si="68"/>
        <v>1</v>
      </c>
      <c r="EP189" s="18">
        <f t="shared" si="69"/>
        <v>1</v>
      </c>
      <c r="EQ189" s="18">
        <f t="shared" si="70"/>
        <v>1</v>
      </c>
      <c r="ER189" s="58" t="s">
        <v>2080</v>
      </c>
      <c r="ES189" s="59">
        <v>43802</v>
      </c>
      <c r="ET189" s="18" t="s">
        <v>701</v>
      </c>
      <c r="EU189" s="18" t="s">
        <v>689</v>
      </c>
    </row>
    <row r="190" spans="1:151" ht="15.75" customHeight="1" x14ac:dyDescent="0.2">
      <c r="A190" s="5" t="s">
        <v>284</v>
      </c>
      <c r="B190" s="24" t="s">
        <v>688</v>
      </c>
      <c r="C190" s="26">
        <v>1</v>
      </c>
      <c r="D190" s="18" t="s">
        <v>704</v>
      </c>
      <c r="E190" s="26" t="s">
        <v>257</v>
      </c>
      <c r="F190" s="18" t="s">
        <v>553</v>
      </c>
      <c r="G190" s="18" t="s">
        <v>467</v>
      </c>
      <c r="H190" s="18" t="s">
        <v>723</v>
      </c>
      <c r="I190" s="18" t="s">
        <v>708</v>
      </c>
      <c r="J190" s="18" t="s">
        <v>363</v>
      </c>
      <c r="K190" s="18" t="s">
        <v>363</v>
      </c>
      <c r="L190" s="18" t="s">
        <v>363</v>
      </c>
      <c r="M190" s="18" t="s">
        <v>253</v>
      </c>
      <c r="N190" s="56">
        <v>43</v>
      </c>
      <c r="O190" s="18" t="s">
        <v>640</v>
      </c>
      <c r="P190" s="18" t="s">
        <v>261</v>
      </c>
      <c r="Q190" s="18" t="s">
        <v>254</v>
      </c>
      <c r="R190" s="24" t="s">
        <v>257</v>
      </c>
      <c r="S190" s="24" t="s">
        <v>257</v>
      </c>
      <c r="T190" s="26" t="s">
        <v>692</v>
      </c>
      <c r="U190" s="26" t="s">
        <v>595</v>
      </c>
      <c r="V190" s="26" t="s">
        <v>693</v>
      </c>
      <c r="W190" s="26" t="s">
        <v>694</v>
      </c>
      <c r="X190" s="18" t="s">
        <v>695</v>
      </c>
      <c r="Y190" s="18">
        <v>20.8</v>
      </c>
      <c r="Z190" s="18" t="s">
        <v>474</v>
      </c>
      <c r="AA190" s="57">
        <v>20.8</v>
      </c>
      <c r="AB190" s="57" t="s">
        <v>257</v>
      </c>
      <c r="AC190" s="18" t="s">
        <v>595</v>
      </c>
      <c r="AD190" s="18" t="s">
        <v>595</v>
      </c>
      <c r="AE190" s="18" t="s">
        <v>595</v>
      </c>
      <c r="AF190" s="18">
        <v>7.6</v>
      </c>
      <c r="AG190" s="18">
        <v>7.6</v>
      </c>
      <c r="AH190" s="18" t="s">
        <v>557</v>
      </c>
      <c r="AI190" s="18">
        <v>5</v>
      </c>
      <c r="AJ190" s="26" t="s">
        <v>628</v>
      </c>
      <c r="AK190" s="26">
        <f t="shared" si="79"/>
        <v>35</v>
      </c>
      <c r="AL190" s="18" t="s">
        <v>696</v>
      </c>
      <c r="AM190" s="18" t="s">
        <v>282</v>
      </c>
      <c r="AN190" s="57">
        <v>15.3</v>
      </c>
      <c r="AO190" s="57" t="s">
        <v>671</v>
      </c>
      <c r="AP190" s="18" t="s">
        <v>479</v>
      </c>
      <c r="AQ190" s="18">
        <v>4</v>
      </c>
      <c r="AR190" s="18" t="s">
        <v>672</v>
      </c>
      <c r="AS190" s="66">
        <f t="shared" si="77"/>
        <v>15.3</v>
      </c>
      <c r="AT190" s="57">
        <v>15.3</v>
      </c>
      <c r="AU190" s="66">
        <f t="shared" si="78"/>
        <v>0</v>
      </c>
      <c r="AV190" s="66">
        <f t="shared" si="76"/>
        <v>0</v>
      </c>
      <c r="AW190" s="5" t="s">
        <v>595</v>
      </c>
      <c r="AX190" s="18">
        <v>5</v>
      </c>
      <c r="AY190" s="26" t="s">
        <v>628</v>
      </c>
      <c r="AZ190" s="5" t="s">
        <v>257</v>
      </c>
      <c r="BA190" s="5" t="s">
        <v>257</v>
      </c>
      <c r="BB190" s="18" t="s">
        <v>697</v>
      </c>
      <c r="BC190" s="18" t="s">
        <v>287</v>
      </c>
      <c r="BD190" s="18">
        <v>0</v>
      </c>
      <c r="BE190" s="18" t="s">
        <v>698</v>
      </c>
      <c r="BF190" s="18" t="s">
        <v>699</v>
      </c>
      <c r="BG190" s="18">
        <v>4</v>
      </c>
      <c r="BH190" s="18" t="s">
        <v>672</v>
      </c>
      <c r="BI190" s="18" t="s">
        <v>257</v>
      </c>
      <c r="BJ190" s="18" t="s">
        <v>257</v>
      </c>
      <c r="BK190" s="18" t="s">
        <v>257</v>
      </c>
      <c r="BL190" s="18" t="s">
        <v>257</v>
      </c>
      <c r="BM190" s="18" t="s">
        <v>257</v>
      </c>
      <c r="BN190" s="18">
        <v>5</v>
      </c>
      <c r="BO190" s="26" t="s">
        <v>628</v>
      </c>
      <c r="BP190" s="5" t="s">
        <v>257</v>
      </c>
      <c r="BQ190" s="5" t="s">
        <v>257</v>
      </c>
      <c r="BR190" s="18" t="s">
        <v>697</v>
      </c>
      <c r="BS190" s="18"/>
      <c r="BT190" s="18"/>
      <c r="BU190" s="18"/>
      <c r="BV190" s="18"/>
      <c r="BW190" s="18"/>
      <c r="BX190" s="18"/>
      <c r="BY190" s="18"/>
      <c r="BZ190" s="18"/>
      <c r="CA190" s="18"/>
      <c r="CB190" s="18"/>
      <c r="CC190" s="18"/>
      <c r="CD190" s="18"/>
      <c r="CE190" s="18"/>
      <c r="CF190" s="18"/>
      <c r="CG190" s="18"/>
      <c r="CH190" s="18"/>
      <c r="CI190" s="18"/>
      <c r="CJ190" s="18"/>
      <c r="CK190" s="18"/>
      <c r="CL190" s="18"/>
      <c r="CM190" s="18"/>
      <c r="CN190" s="18"/>
      <c r="CO190" s="18"/>
      <c r="CP190" s="18"/>
      <c r="CQ190" s="18"/>
      <c r="CR190" s="18"/>
      <c r="CS190" s="18"/>
      <c r="CT190" s="18"/>
      <c r="CU190" s="18"/>
      <c r="CV190" s="18"/>
      <c r="CW190" s="18"/>
      <c r="CX190" s="18"/>
      <c r="CY190" s="18"/>
      <c r="CZ190" s="18"/>
      <c r="DA190" s="18"/>
      <c r="DB190" s="18"/>
      <c r="DC190" s="18"/>
      <c r="DD190" s="18"/>
      <c r="DE190" s="18"/>
      <c r="DF190" s="18"/>
      <c r="DG190" s="18"/>
      <c r="DH190" s="18"/>
      <c r="DI190" s="18"/>
      <c r="DJ190" s="18"/>
      <c r="DK190" s="18"/>
      <c r="DL190" s="18"/>
      <c r="DM190" s="18"/>
      <c r="DN190" s="18"/>
      <c r="DO190" s="18"/>
      <c r="DP190" s="18"/>
      <c r="DQ190" s="18"/>
      <c r="DR190" s="18"/>
      <c r="DS190" s="18"/>
      <c r="DT190" s="18"/>
      <c r="DU190" s="18"/>
      <c r="DV190" s="18"/>
      <c r="DW190" s="18"/>
      <c r="DX190" s="18"/>
      <c r="DY190" s="18"/>
      <c r="DZ190" s="18"/>
      <c r="EA190" s="57"/>
      <c r="EB190" s="18"/>
      <c r="EC190" s="18"/>
      <c r="ED190" s="18"/>
      <c r="EE190" s="18">
        <v>1</v>
      </c>
      <c r="EF190" s="18">
        <v>0</v>
      </c>
      <c r="EG190" s="18">
        <v>0</v>
      </c>
      <c r="EH190" s="18" t="s">
        <v>700</v>
      </c>
      <c r="EI190" s="18" cm="1">
        <f t="array" ref="EI190">IF(SUMPRODUCT(--(DO190:DS190&lt;&gt;""))=0, 0,1)</f>
        <v>0</v>
      </c>
      <c r="EJ190" s="18" cm="1">
        <f t="array" ref="EJ190">IF(SUMPRODUCT(--(DT190:EG190&lt;&gt;""))=0, 0,1)</f>
        <v>1</v>
      </c>
      <c r="EK190" s="18" cm="1">
        <f t="array" ref="EK190">IF(SUMPRODUCT(--(EC190:EG190&lt;&gt;""))=0, 0,1)</f>
        <v>1</v>
      </c>
      <c r="EL190" s="18" cm="1">
        <f t="array" ref="EL190">IF(SUMPRODUCT(--(EE190:EG190&lt;&gt;""))=0, 0,1)</f>
        <v>1</v>
      </c>
      <c r="EM190" s="18">
        <f t="shared" si="66"/>
        <v>1</v>
      </c>
      <c r="EN190" s="18" t="str">
        <f t="shared" si="67"/>
        <v>NA</v>
      </c>
      <c r="EO190" s="18">
        <f t="shared" si="68"/>
        <v>1</v>
      </c>
      <c r="EP190" s="18">
        <f t="shared" si="69"/>
        <v>1</v>
      </c>
      <c r="EQ190" s="18">
        <f t="shared" si="70"/>
        <v>1</v>
      </c>
      <c r="ER190" s="58" t="s">
        <v>2080</v>
      </c>
      <c r="ES190" s="59">
        <v>43802</v>
      </c>
      <c r="ET190" s="18" t="s">
        <v>701</v>
      </c>
      <c r="EU190" s="18" t="s">
        <v>689</v>
      </c>
    </row>
    <row r="191" spans="1:151" ht="15.75" customHeight="1" x14ac:dyDescent="0.2">
      <c r="A191" s="5" t="s">
        <v>284</v>
      </c>
      <c r="B191" s="24" t="s">
        <v>688</v>
      </c>
      <c r="C191" s="26">
        <v>1</v>
      </c>
      <c r="D191" s="18" t="s">
        <v>709</v>
      </c>
      <c r="E191" s="26" t="s">
        <v>257</v>
      </c>
      <c r="F191" s="18" t="s">
        <v>553</v>
      </c>
      <c r="G191" s="18" t="s">
        <v>467</v>
      </c>
      <c r="H191" s="18" t="s">
        <v>723</v>
      </c>
      <c r="I191" s="18" t="s">
        <v>708</v>
      </c>
      <c r="J191" s="18" t="s">
        <v>363</v>
      </c>
      <c r="K191" s="18" t="s">
        <v>363</v>
      </c>
      <c r="L191" s="18" t="s">
        <v>363</v>
      </c>
      <c r="M191" s="18" t="s">
        <v>253</v>
      </c>
      <c r="N191" s="56">
        <v>43</v>
      </c>
      <c r="O191" s="18" t="s">
        <v>640</v>
      </c>
      <c r="P191" s="18" t="s">
        <v>261</v>
      </c>
      <c r="Q191" s="18" t="s">
        <v>254</v>
      </c>
      <c r="R191" s="24" t="s">
        <v>257</v>
      </c>
      <c r="S191" s="24" t="s">
        <v>257</v>
      </c>
      <c r="T191" s="26" t="s">
        <v>692</v>
      </c>
      <c r="U191" s="26" t="s">
        <v>595</v>
      </c>
      <c r="V191" s="26" t="s">
        <v>693</v>
      </c>
      <c r="W191" s="26" t="s">
        <v>694</v>
      </c>
      <c r="X191" s="18" t="s">
        <v>695</v>
      </c>
      <c r="Y191" s="18">
        <v>20.8</v>
      </c>
      <c r="Z191" s="18" t="s">
        <v>474</v>
      </c>
      <c r="AA191" s="57">
        <v>20.8</v>
      </c>
      <c r="AB191" s="57" t="s">
        <v>257</v>
      </c>
      <c r="AC191" s="18" t="s">
        <v>595</v>
      </c>
      <c r="AD191" s="18" t="s">
        <v>595</v>
      </c>
      <c r="AE191" s="18" t="s">
        <v>595</v>
      </c>
      <c r="AF191" s="18">
        <v>7.6</v>
      </c>
      <c r="AG191" s="18">
        <v>7.6</v>
      </c>
      <c r="AH191" s="18" t="s">
        <v>557</v>
      </c>
      <c r="AI191" s="18">
        <v>8</v>
      </c>
      <c r="AJ191" s="26" t="s">
        <v>628</v>
      </c>
      <c r="AK191" s="26">
        <f t="shared" si="79"/>
        <v>56</v>
      </c>
      <c r="AL191" s="18" t="s">
        <v>696</v>
      </c>
      <c r="AM191" s="18" t="s">
        <v>282</v>
      </c>
      <c r="AN191" s="57">
        <v>18.5</v>
      </c>
      <c r="AO191" s="57" t="s">
        <v>671</v>
      </c>
      <c r="AP191" s="18" t="s">
        <v>479</v>
      </c>
      <c r="AQ191" s="18">
        <v>4</v>
      </c>
      <c r="AR191" s="18" t="s">
        <v>672</v>
      </c>
      <c r="AS191" s="66">
        <f t="shared" si="77"/>
        <v>-2.7999999999999972</v>
      </c>
      <c r="AT191" s="57">
        <v>39.799999999999997</v>
      </c>
      <c r="AU191" s="66">
        <f t="shared" si="78"/>
        <v>21.299999999999997</v>
      </c>
      <c r="AV191" s="66">
        <f t="shared" si="76"/>
        <v>21.299999999999997</v>
      </c>
      <c r="AW191" s="5" t="s">
        <v>595</v>
      </c>
      <c r="AX191" s="18">
        <v>8</v>
      </c>
      <c r="AY191" s="26" t="s">
        <v>628</v>
      </c>
      <c r="AZ191" s="5" t="s">
        <v>257</v>
      </c>
      <c r="BA191" s="5" t="s">
        <v>257</v>
      </c>
      <c r="BB191" s="18" t="s">
        <v>697</v>
      </c>
      <c r="BC191" s="18" t="s">
        <v>287</v>
      </c>
      <c r="BD191" s="18">
        <v>50</v>
      </c>
      <c r="BE191" s="18" t="s">
        <v>698</v>
      </c>
      <c r="BF191" s="18" t="s">
        <v>699</v>
      </c>
      <c r="BG191" s="18">
        <v>4</v>
      </c>
      <c r="BH191" s="18" t="s">
        <v>672</v>
      </c>
      <c r="BI191" s="18" t="s">
        <v>257</v>
      </c>
      <c r="BJ191" s="18" t="s">
        <v>257</v>
      </c>
      <c r="BK191" s="18" t="s">
        <v>257</v>
      </c>
      <c r="BL191" s="18" t="s">
        <v>257</v>
      </c>
      <c r="BM191" s="18" t="s">
        <v>257</v>
      </c>
      <c r="BN191" s="18">
        <v>8</v>
      </c>
      <c r="BO191" s="26" t="s">
        <v>628</v>
      </c>
      <c r="BP191" s="5" t="s">
        <v>257</v>
      </c>
      <c r="BQ191" s="5" t="s">
        <v>257</v>
      </c>
      <c r="BR191" s="18" t="s">
        <v>697</v>
      </c>
      <c r="BS191" s="18"/>
      <c r="BT191" s="18"/>
      <c r="BU191" s="18"/>
      <c r="BV191" s="18"/>
      <c r="BW191" s="18"/>
      <c r="BX191" s="18"/>
      <c r="BY191" s="18"/>
      <c r="BZ191" s="18"/>
      <c r="CA191" s="18"/>
      <c r="CB191" s="18"/>
      <c r="CC191" s="18"/>
      <c r="CD191" s="18"/>
      <c r="CE191" s="18"/>
      <c r="CF191" s="18"/>
      <c r="CG191" s="18"/>
      <c r="CH191" s="18"/>
      <c r="CI191" s="18"/>
      <c r="CJ191" s="18"/>
      <c r="CK191" s="18"/>
      <c r="CL191" s="18"/>
      <c r="CM191" s="18"/>
      <c r="CN191" s="18"/>
      <c r="CO191" s="18"/>
      <c r="CP191" s="18"/>
      <c r="CQ191" s="18"/>
      <c r="CR191" s="18"/>
      <c r="CS191" s="18"/>
      <c r="CT191" s="18"/>
      <c r="CU191" s="18"/>
      <c r="CV191" s="18"/>
      <c r="CW191" s="18"/>
      <c r="CX191" s="18"/>
      <c r="CY191" s="18"/>
      <c r="CZ191" s="18"/>
      <c r="DA191" s="18"/>
      <c r="DB191" s="18"/>
      <c r="DC191" s="18"/>
      <c r="DD191" s="18"/>
      <c r="DE191" s="18"/>
      <c r="DF191" s="18"/>
      <c r="DG191" s="18"/>
      <c r="DH191" s="18"/>
      <c r="DI191" s="18"/>
      <c r="DJ191" s="18"/>
      <c r="DK191" s="18"/>
      <c r="DL191" s="18"/>
      <c r="DM191" s="18"/>
      <c r="DN191" s="18"/>
      <c r="DO191" s="18"/>
      <c r="DP191" s="18"/>
      <c r="DQ191" s="18"/>
      <c r="DR191" s="18"/>
      <c r="DS191" s="18"/>
      <c r="DT191" s="18"/>
      <c r="DU191" s="18"/>
      <c r="DV191" s="18"/>
      <c r="DW191" s="18"/>
      <c r="DX191" s="18"/>
      <c r="DY191" s="18"/>
      <c r="DZ191" s="18"/>
      <c r="EA191" s="57"/>
      <c r="EB191" s="18"/>
      <c r="EC191" s="18"/>
      <c r="ED191" s="18"/>
      <c r="EE191" s="18">
        <v>1</v>
      </c>
      <c r="EF191" s="18">
        <v>0</v>
      </c>
      <c r="EG191" s="18">
        <v>1</v>
      </c>
      <c r="EH191" s="18" t="s">
        <v>700</v>
      </c>
      <c r="EI191" s="18" cm="1">
        <f t="array" ref="EI191">IF(SUMPRODUCT(--(DO191:DS191&lt;&gt;""))=0, 0,1)</f>
        <v>0</v>
      </c>
      <c r="EJ191" s="18" cm="1">
        <f t="array" ref="EJ191">IF(SUMPRODUCT(--(DT191:EG191&lt;&gt;""))=0, 0,1)</f>
        <v>1</v>
      </c>
      <c r="EK191" s="18" cm="1">
        <f t="array" ref="EK191">IF(SUMPRODUCT(--(EC191:EG191&lt;&gt;""))=0, 0,1)</f>
        <v>1</v>
      </c>
      <c r="EL191" s="18" cm="1">
        <f t="array" ref="EL191">IF(SUMPRODUCT(--(EE191:EG191&lt;&gt;""))=0, 0,1)</f>
        <v>1</v>
      </c>
      <c r="EM191" s="18">
        <f t="shared" si="66"/>
        <v>1</v>
      </c>
      <c r="EN191" s="18" t="str">
        <f t="shared" si="67"/>
        <v>NA</v>
      </c>
      <c r="EO191" s="18">
        <f t="shared" si="68"/>
        <v>1</v>
      </c>
      <c r="EP191" s="18">
        <f t="shared" si="69"/>
        <v>1</v>
      </c>
      <c r="EQ191" s="18">
        <f t="shared" si="70"/>
        <v>1</v>
      </c>
      <c r="ER191" s="58" t="s">
        <v>2080</v>
      </c>
      <c r="ES191" s="59">
        <v>43802</v>
      </c>
      <c r="ET191" s="18" t="s">
        <v>701</v>
      </c>
      <c r="EU191" s="18" t="s">
        <v>689</v>
      </c>
    </row>
    <row r="192" spans="1:151" ht="15.75" customHeight="1" x14ac:dyDescent="0.2">
      <c r="A192" s="5" t="s">
        <v>284</v>
      </c>
      <c r="B192" s="24" t="s">
        <v>688</v>
      </c>
      <c r="C192" s="26">
        <v>1</v>
      </c>
      <c r="D192" s="18" t="s">
        <v>716</v>
      </c>
      <c r="E192" s="26" t="s">
        <v>257</v>
      </c>
      <c r="F192" s="18" t="s">
        <v>553</v>
      </c>
      <c r="G192" s="18" t="s">
        <v>467</v>
      </c>
      <c r="H192" s="18" t="s">
        <v>723</v>
      </c>
      <c r="I192" s="18" t="s">
        <v>708</v>
      </c>
      <c r="J192" s="18" t="s">
        <v>363</v>
      </c>
      <c r="K192" s="18" t="s">
        <v>363</v>
      </c>
      <c r="L192" s="18" t="s">
        <v>363</v>
      </c>
      <c r="M192" s="18" t="s">
        <v>253</v>
      </c>
      <c r="N192" s="56">
        <v>43</v>
      </c>
      <c r="O192" s="18" t="s">
        <v>640</v>
      </c>
      <c r="P192" s="18" t="s">
        <v>261</v>
      </c>
      <c r="Q192" s="18" t="s">
        <v>254</v>
      </c>
      <c r="R192" s="24" t="s">
        <v>257</v>
      </c>
      <c r="S192" s="24" t="s">
        <v>257</v>
      </c>
      <c r="T192" s="26" t="s">
        <v>692</v>
      </c>
      <c r="U192" s="26" t="s">
        <v>595</v>
      </c>
      <c r="V192" s="26" t="s">
        <v>693</v>
      </c>
      <c r="W192" s="26" t="s">
        <v>694</v>
      </c>
      <c r="X192" s="18" t="s">
        <v>695</v>
      </c>
      <c r="Y192" s="18">
        <v>20.8</v>
      </c>
      <c r="Z192" s="18" t="s">
        <v>474</v>
      </c>
      <c r="AA192" s="57">
        <v>20.8</v>
      </c>
      <c r="AB192" s="57" t="s">
        <v>257</v>
      </c>
      <c r="AC192" s="18" t="s">
        <v>595</v>
      </c>
      <c r="AD192" s="18" t="s">
        <v>595</v>
      </c>
      <c r="AE192" s="18" t="s">
        <v>595</v>
      </c>
      <c r="AF192" s="18">
        <v>7.6</v>
      </c>
      <c r="AG192" s="18">
        <v>7.6</v>
      </c>
      <c r="AH192" s="18" t="s">
        <v>557</v>
      </c>
      <c r="AI192" s="18">
        <v>11</v>
      </c>
      <c r="AJ192" s="26" t="s">
        <v>628</v>
      </c>
      <c r="AK192" s="26">
        <f t="shared" si="79"/>
        <v>77</v>
      </c>
      <c r="AL192" s="18" t="s">
        <v>696</v>
      </c>
      <c r="AM192" s="18" t="s">
        <v>282</v>
      </c>
      <c r="AN192" s="57">
        <v>18.5</v>
      </c>
      <c r="AO192" s="57" t="s">
        <v>671</v>
      </c>
      <c r="AP192" s="18" t="s">
        <v>479</v>
      </c>
      <c r="AQ192" s="18">
        <v>4</v>
      </c>
      <c r="AR192" s="18" t="s">
        <v>672</v>
      </c>
      <c r="AS192" s="66">
        <f t="shared" si="77"/>
        <v>-2.7999999999999972</v>
      </c>
      <c r="AT192" s="57">
        <v>39.799999999999997</v>
      </c>
      <c r="AU192" s="66">
        <f t="shared" si="78"/>
        <v>21.299999999999997</v>
      </c>
      <c r="AV192" s="66">
        <f t="shared" si="76"/>
        <v>21.299999999999997</v>
      </c>
      <c r="AW192" s="5" t="s">
        <v>595</v>
      </c>
      <c r="AX192" s="18">
        <v>11</v>
      </c>
      <c r="AY192" s="26" t="s">
        <v>628</v>
      </c>
      <c r="AZ192" s="5" t="s">
        <v>257</v>
      </c>
      <c r="BA192" s="5" t="s">
        <v>257</v>
      </c>
      <c r="BB192" s="18" t="s">
        <v>697</v>
      </c>
      <c r="BC192" s="18" t="s">
        <v>287</v>
      </c>
      <c r="BD192" s="18">
        <v>50</v>
      </c>
      <c r="BE192" s="18" t="s">
        <v>698</v>
      </c>
      <c r="BF192" s="18" t="s">
        <v>699</v>
      </c>
      <c r="BG192" s="18">
        <v>4</v>
      </c>
      <c r="BH192" s="18" t="s">
        <v>672</v>
      </c>
      <c r="BI192" s="18" t="s">
        <v>257</v>
      </c>
      <c r="BJ192" s="18" t="s">
        <v>257</v>
      </c>
      <c r="BK192" s="18" t="s">
        <v>257</v>
      </c>
      <c r="BL192" s="18" t="s">
        <v>257</v>
      </c>
      <c r="BM192" s="18" t="s">
        <v>257</v>
      </c>
      <c r="BN192" s="18">
        <v>11</v>
      </c>
      <c r="BO192" s="26" t="s">
        <v>628</v>
      </c>
      <c r="BP192" s="5" t="s">
        <v>257</v>
      </c>
      <c r="BQ192" s="5" t="s">
        <v>257</v>
      </c>
      <c r="BR192" s="18" t="s">
        <v>697</v>
      </c>
      <c r="BS192" s="18"/>
      <c r="BT192" s="18"/>
      <c r="BU192" s="18"/>
      <c r="BV192" s="18"/>
      <c r="BW192" s="18"/>
      <c r="BX192" s="18"/>
      <c r="BY192" s="18"/>
      <c r="BZ192" s="18"/>
      <c r="CA192" s="18"/>
      <c r="CB192" s="18"/>
      <c r="CC192" s="18"/>
      <c r="CD192" s="18"/>
      <c r="CE192" s="18"/>
      <c r="CF192" s="18"/>
      <c r="CG192" s="18"/>
      <c r="CH192" s="18"/>
      <c r="CI192" s="18"/>
      <c r="CJ192" s="18"/>
      <c r="CK192" s="18"/>
      <c r="CL192" s="18"/>
      <c r="CM192" s="18"/>
      <c r="CN192" s="18"/>
      <c r="CO192" s="18"/>
      <c r="CP192" s="18"/>
      <c r="CQ192" s="18"/>
      <c r="CR192" s="18"/>
      <c r="CS192" s="18"/>
      <c r="CT192" s="18"/>
      <c r="CU192" s="18"/>
      <c r="CV192" s="18"/>
      <c r="CW192" s="18"/>
      <c r="CX192" s="18"/>
      <c r="CY192" s="18"/>
      <c r="CZ192" s="18"/>
      <c r="DA192" s="18"/>
      <c r="DB192" s="18"/>
      <c r="DC192" s="18"/>
      <c r="DD192" s="18"/>
      <c r="DE192" s="18"/>
      <c r="DF192" s="18"/>
      <c r="DG192" s="18"/>
      <c r="DH192" s="18"/>
      <c r="DI192" s="18"/>
      <c r="DJ192" s="18"/>
      <c r="DK192" s="18"/>
      <c r="DL192" s="18"/>
      <c r="DM192" s="18"/>
      <c r="DN192" s="18"/>
      <c r="DO192" s="18"/>
      <c r="DP192" s="18"/>
      <c r="DQ192" s="18"/>
      <c r="DR192" s="18"/>
      <c r="DS192" s="18"/>
      <c r="DT192" s="18"/>
      <c r="DU192" s="18"/>
      <c r="DV192" s="18"/>
      <c r="DW192" s="18"/>
      <c r="DX192" s="18"/>
      <c r="DY192" s="18"/>
      <c r="DZ192" s="18"/>
      <c r="EA192" s="57"/>
      <c r="EB192" s="18"/>
      <c r="EC192" s="18"/>
      <c r="ED192" s="18"/>
      <c r="EE192" s="18">
        <v>1</v>
      </c>
      <c r="EF192" s="18">
        <v>0</v>
      </c>
      <c r="EG192" s="18">
        <v>1</v>
      </c>
      <c r="EH192" s="18" t="s">
        <v>700</v>
      </c>
      <c r="EI192" s="18" cm="1">
        <f t="array" ref="EI192">IF(SUMPRODUCT(--(DO192:DS192&lt;&gt;""))=0, 0,1)</f>
        <v>0</v>
      </c>
      <c r="EJ192" s="18" cm="1">
        <f t="array" ref="EJ192">IF(SUMPRODUCT(--(DT192:EG192&lt;&gt;""))=0, 0,1)</f>
        <v>1</v>
      </c>
      <c r="EK192" s="18" cm="1">
        <f t="array" ref="EK192">IF(SUMPRODUCT(--(EC192:EG192&lt;&gt;""))=0, 0,1)</f>
        <v>1</v>
      </c>
      <c r="EL192" s="18" cm="1">
        <f t="array" ref="EL192">IF(SUMPRODUCT(--(EE192:EG192&lt;&gt;""))=0, 0,1)</f>
        <v>1</v>
      </c>
      <c r="EM192" s="18">
        <f t="shared" si="66"/>
        <v>1</v>
      </c>
      <c r="EN192" s="18" t="str">
        <f t="shared" si="67"/>
        <v>NA</v>
      </c>
      <c r="EO192" s="18">
        <f t="shared" si="68"/>
        <v>1</v>
      </c>
      <c r="EP192" s="18">
        <f t="shared" si="69"/>
        <v>1</v>
      </c>
      <c r="EQ192" s="18">
        <f t="shared" si="70"/>
        <v>1</v>
      </c>
      <c r="ER192" s="58" t="s">
        <v>2080</v>
      </c>
      <c r="ES192" s="59">
        <v>43802</v>
      </c>
      <c r="ET192" s="18" t="s">
        <v>701</v>
      </c>
      <c r="EU192" s="18" t="s">
        <v>689</v>
      </c>
    </row>
    <row r="193" spans="1:151" ht="15.75" customHeight="1" x14ac:dyDescent="0.2">
      <c r="A193" s="5" t="s">
        <v>284</v>
      </c>
      <c r="B193" s="24" t="s">
        <v>688</v>
      </c>
      <c r="C193" s="26">
        <v>1</v>
      </c>
      <c r="D193" s="18" t="s">
        <v>711</v>
      </c>
      <c r="E193" s="26" t="s">
        <v>257</v>
      </c>
      <c r="F193" s="18" t="s">
        <v>553</v>
      </c>
      <c r="G193" s="18" t="s">
        <v>467</v>
      </c>
      <c r="H193" s="18" t="s">
        <v>723</v>
      </c>
      <c r="I193" s="18" t="s">
        <v>708</v>
      </c>
      <c r="J193" s="18" t="s">
        <v>363</v>
      </c>
      <c r="K193" s="18" t="s">
        <v>363</v>
      </c>
      <c r="L193" s="18" t="s">
        <v>363</v>
      </c>
      <c r="M193" s="18" t="s">
        <v>253</v>
      </c>
      <c r="N193" s="56">
        <v>43</v>
      </c>
      <c r="O193" s="18" t="s">
        <v>640</v>
      </c>
      <c r="P193" s="18" t="s">
        <v>261</v>
      </c>
      <c r="Q193" s="18" t="s">
        <v>254</v>
      </c>
      <c r="R193" s="24" t="s">
        <v>257</v>
      </c>
      <c r="S193" s="24" t="s">
        <v>257</v>
      </c>
      <c r="T193" s="26" t="s">
        <v>692</v>
      </c>
      <c r="U193" s="26" t="s">
        <v>595</v>
      </c>
      <c r="V193" s="26" t="s">
        <v>693</v>
      </c>
      <c r="W193" s="26" t="s">
        <v>694</v>
      </c>
      <c r="X193" s="18" t="s">
        <v>695</v>
      </c>
      <c r="Y193" s="18">
        <v>20.8</v>
      </c>
      <c r="Z193" s="18" t="s">
        <v>474</v>
      </c>
      <c r="AA193" s="57">
        <v>20.8</v>
      </c>
      <c r="AB193" s="57" t="s">
        <v>257</v>
      </c>
      <c r="AC193" s="18" t="s">
        <v>595</v>
      </c>
      <c r="AD193" s="18" t="s">
        <v>595</v>
      </c>
      <c r="AE193" s="18" t="s">
        <v>595</v>
      </c>
      <c r="AF193" s="18">
        <v>7.6</v>
      </c>
      <c r="AG193" s="18">
        <v>7.6</v>
      </c>
      <c r="AH193" s="18" t="s">
        <v>557</v>
      </c>
      <c r="AI193" s="18">
        <v>17</v>
      </c>
      <c r="AJ193" s="26" t="s">
        <v>628</v>
      </c>
      <c r="AK193" s="26">
        <f t="shared" si="79"/>
        <v>119</v>
      </c>
      <c r="AL193" s="18" t="s">
        <v>696</v>
      </c>
      <c r="AM193" s="18" t="s">
        <v>282</v>
      </c>
      <c r="AN193" s="57">
        <v>18.5</v>
      </c>
      <c r="AO193" s="57" t="s">
        <v>671</v>
      </c>
      <c r="AP193" s="18" t="s">
        <v>479</v>
      </c>
      <c r="AQ193" s="18">
        <v>4</v>
      </c>
      <c r="AR193" s="18" t="s">
        <v>672</v>
      </c>
      <c r="AS193" s="66">
        <f t="shared" si="77"/>
        <v>-2.7999999999999972</v>
      </c>
      <c r="AT193" s="57">
        <v>39.799999999999997</v>
      </c>
      <c r="AU193" s="66">
        <f t="shared" si="78"/>
        <v>21.299999999999997</v>
      </c>
      <c r="AV193" s="66">
        <f t="shared" si="76"/>
        <v>21.299999999999997</v>
      </c>
      <c r="AW193" s="5" t="s">
        <v>595</v>
      </c>
      <c r="AX193" s="18">
        <v>17</v>
      </c>
      <c r="AY193" s="26" t="s">
        <v>628</v>
      </c>
      <c r="AZ193" s="5" t="s">
        <v>257</v>
      </c>
      <c r="BA193" s="5" t="s">
        <v>257</v>
      </c>
      <c r="BB193" s="18" t="s">
        <v>697</v>
      </c>
      <c r="BC193" s="18" t="s">
        <v>287</v>
      </c>
      <c r="BD193" s="18">
        <v>50</v>
      </c>
      <c r="BE193" s="18" t="s">
        <v>698</v>
      </c>
      <c r="BF193" s="18" t="s">
        <v>699</v>
      </c>
      <c r="BG193" s="18">
        <v>4</v>
      </c>
      <c r="BH193" s="18" t="s">
        <v>672</v>
      </c>
      <c r="BI193" s="18" t="s">
        <v>257</v>
      </c>
      <c r="BJ193" s="18" t="s">
        <v>257</v>
      </c>
      <c r="BK193" s="18" t="s">
        <v>257</v>
      </c>
      <c r="BL193" s="18" t="s">
        <v>257</v>
      </c>
      <c r="BM193" s="18" t="s">
        <v>257</v>
      </c>
      <c r="BN193" s="18">
        <v>17</v>
      </c>
      <c r="BO193" s="26" t="s">
        <v>628</v>
      </c>
      <c r="BP193" s="5" t="s">
        <v>257</v>
      </c>
      <c r="BQ193" s="5" t="s">
        <v>257</v>
      </c>
      <c r="BR193" s="18" t="s">
        <v>697</v>
      </c>
      <c r="BS193" s="18"/>
      <c r="BT193" s="18"/>
      <c r="BU193" s="18"/>
      <c r="BV193" s="18"/>
      <c r="BW193" s="18"/>
      <c r="BX193" s="18"/>
      <c r="BY193" s="18"/>
      <c r="BZ193" s="18"/>
      <c r="CA193" s="18"/>
      <c r="CB193" s="18"/>
      <c r="CC193" s="18"/>
      <c r="CD193" s="18"/>
      <c r="CE193" s="18"/>
      <c r="CF193" s="18"/>
      <c r="CG193" s="18"/>
      <c r="CH193" s="18"/>
      <c r="CI193" s="18"/>
      <c r="CJ193" s="18"/>
      <c r="CK193" s="18"/>
      <c r="CL193" s="18"/>
      <c r="CM193" s="18"/>
      <c r="CN193" s="18"/>
      <c r="CO193" s="18"/>
      <c r="CP193" s="18"/>
      <c r="CQ193" s="18"/>
      <c r="CR193" s="18"/>
      <c r="CS193" s="18"/>
      <c r="CT193" s="18"/>
      <c r="CU193" s="18"/>
      <c r="CV193" s="18"/>
      <c r="CW193" s="18"/>
      <c r="CX193" s="18"/>
      <c r="CY193" s="18"/>
      <c r="CZ193" s="18"/>
      <c r="DA193" s="18"/>
      <c r="DB193" s="18"/>
      <c r="DC193" s="18"/>
      <c r="DD193" s="18"/>
      <c r="DE193" s="18"/>
      <c r="DF193" s="18"/>
      <c r="DG193" s="18"/>
      <c r="DH193" s="18"/>
      <c r="DI193" s="18"/>
      <c r="DJ193" s="18"/>
      <c r="DK193" s="18"/>
      <c r="DL193" s="18"/>
      <c r="DM193" s="18"/>
      <c r="DN193" s="18"/>
      <c r="DO193" s="18"/>
      <c r="DP193" s="18"/>
      <c r="DQ193" s="18"/>
      <c r="DR193" s="18"/>
      <c r="DS193" s="18"/>
      <c r="DT193" s="18"/>
      <c r="DU193" s="18"/>
      <c r="DV193" s="18"/>
      <c r="DW193" s="18"/>
      <c r="DX193" s="18"/>
      <c r="DY193" s="18"/>
      <c r="DZ193" s="18"/>
      <c r="EA193" s="57"/>
      <c r="EB193" s="18"/>
      <c r="EC193" s="18"/>
      <c r="ED193" s="18"/>
      <c r="EE193" s="18">
        <v>1</v>
      </c>
      <c r="EF193" s="18">
        <v>0</v>
      </c>
      <c r="EG193" s="18">
        <v>1</v>
      </c>
      <c r="EH193" s="18" t="s">
        <v>700</v>
      </c>
      <c r="EI193" s="18" cm="1">
        <f t="array" ref="EI193">IF(SUMPRODUCT(--(DO193:DS193&lt;&gt;""))=0, 0,1)</f>
        <v>0</v>
      </c>
      <c r="EJ193" s="18" cm="1">
        <f t="array" ref="EJ193">IF(SUMPRODUCT(--(DT193:EG193&lt;&gt;""))=0, 0,1)</f>
        <v>1</v>
      </c>
      <c r="EK193" s="18" cm="1">
        <f t="array" ref="EK193">IF(SUMPRODUCT(--(EC193:EG193&lt;&gt;""))=0, 0,1)</f>
        <v>1</v>
      </c>
      <c r="EL193" s="18" cm="1">
        <f t="array" ref="EL193">IF(SUMPRODUCT(--(EE193:EG193&lt;&gt;""))=0, 0,1)</f>
        <v>1</v>
      </c>
      <c r="EM193" s="18">
        <f t="shared" si="66"/>
        <v>1</v>
      </c>
      <c r="EN193" s="18" t="str">
        <f t="shared" si="67"/>
        <v>NA</v>
      </c>
      <c r="EO193" s="18">
        <f t="shared" si="68"/>
        <v>1</v>
      </c>
      <c r="EP193" s="18">
        <f t="shared" si="69"/>
        <v>1</v>
      </c>
      <c r="EQ193" s="18">
        <f t="shared" si="70"/>
        <v>1</v>
      </c>
      <c r="ER193" s="58" t="s">
        <v>2080</v>
      </c>
      <c r="ES193" s="59">
        <v>43802</v>
      </c>
      <c r="ET193" s="18" t="s">
        <v>701</v>
      </c>
      <c r="EU193" s="18" t="s">
        <v>689</v>
      </c>
    </row>
    <row r="194" spans="1:151" ht="15.75" customHeight="1" x14ac:dyDescent="0.2">
      <c r="A194" s="5" t="s">
        <v>284</v>
      </c>
      <c r="B194" s="24" t="s">
        <v>688</v>
      </c>
      <c r="C194" s="26">
        <v>1</v>
      </c>
      <c r="D194" s="18" t="s">
        <v>691</v>
      </c>
      <c r="E194" s="26" t="s">
        <v>257</v>
      </c>
      <c r="F194" s="18" t="s">
        <v>553</v>
      </c>
      <c r="G194" s="18" t="s">
        <v>724</v>
      </c>
      <c r="H194" s="18" t="s">
        <v>725</v>
      </c>
      <c r="I194" s="18" t="s">
        <v>726</v>
      </c>
      <c r="J194" s="18" t="s">
        <v>363</v>
      </c>
      <c r="K194" s="18" t="s">
        <v>363</v>
      </c>
      <c r="L194" s="18" t="s">
        <v>363</v>
      </c>
      <c r="M194" s="18" t="s">
        <v>253</v>
      </c>
      <c r="N194" s="56">
        <v>43</v>
      </c>
      <c r="O194" s="18" t="s">
        <v>640</v>
      </c>
      <c r="P194" s="18" t="s">
        <v>261</v>
      </c>
      <c r="Q194" s="18" t="s">
        <v>254</v>
      </c>
      <c r="R194" s="24" t="s">
        <v>257</v>
      </c>
      <c r="S194" s="24" t="s">
        <v>257</v>
      </c>
      <c r="T194" s="26" t="s">
        <v>692</v>
      </c>
      <c r="U194" s="26" t="s">
        <v>595</v>
      </c>
      <c r="V194" s="26" t="s">
        <v>693</v>
      </c>
      <c r="W194" s="26" t="s">
        <v>694</v>
      </c>
      <c r="X194" s="18" t="s">
        <v>695</v>
      </c>
      <c r="Y194" s="18">
        <v>0</v>
      </c>
      <c r="Z194" s="18" t="s">
        <v>474</v>
      </c>
      <c r="AA194" s="57">
        <v>0</v>
      </c>
      <c r="AB194" s="57" t="s">
        <v>257</v>
      </c>
      <c r="AC194" s="18" t="s">
        <v>595</v>
      </c>
      <c r="AD194" s="18" t="s">
        <v>595</v>
      </c>
      <c r="AE194" s="18" t="s">
        <v>595</v>
      </c>
      <c r="AF194" s="18">
        <v>7.6</v>
      </c>
      <c r="AG194" s="18">
        <v>7.6</v>
      </c>
      <c r="AH194" s="18" t="s">
        <v>557</v>
      </c>
      <c r="AI194" s="18">
        <v>0</v>
      </c>
      <c r="AJ194" s="26" t="s">
        <v>628</v>
      </c>
      <c r="AK194" s="26">
        <f t="shared" si="79"/>
        <v>0</v>
      </c>
      <c r="AL194" s="18" t="s">
        <v>696</v>
      </c>
      <c r="AM194" s="18" t="s">
        <v>282</v>
      </c>
      <c r="AN194" s="57">
        <v>0</v>
      </c>
      <c r="AO194" s="57" t="s">
        <v>671</v>
      </c>
      <c r="AP194" s="18" t="s">
        <v>479</v>
      </c>
      <c r="AQ194" s="18">
        <v>4</v>
      </c>
      <c r="AR194" s="18" t="s">
        <v>672</v>
      </c>
      <c r="AS194" s="66">
        <f t="shared" si="77"/>
        <v>0</v>
      </c>
      <c r="AT194" s="57">
        <v>0</v>
      </c>
      <c r="AU194" s="66">
        <f t="shared" si="78"/>
        <v>0</v>
      </c>
      <c r="AV194" s="66">
        <f t="shared" si="76"/>
        <v>0</v>
      </c>
      <c r="AW194" s="5" t="s">
        <v>595</v>
      </c>
      <c r="AX194" s="18">
        <v>0</v>
      </c>
      <c r="AY194" s="26" t="s">
        <v>628</v>
      </c>
      <c r="AZ194" s="5" t="s">
        <v>257</v>
      </c>
      <c r="BA194" s="5" t="s">
        <v>257</v>
      </c>
      <c r="BB194" s="18" t="s">
        <v>697</v>
      </c>
      <c r="BC194" s="18" t="s">
        <v>287</v>
      </c>
      <c r="BD194" s="18">
        <v>0</v>
      </c>
      <c r="BE194" s="18" t="s">
        <v>698</v>
      </c>
      <c r="BF194" s="18" t="s">
        <v>699</v>
      </c>
      <c r="BG194" s="18">
        <v>4</v>
      </c>
      <c r="BH194" s="18" t="s">
        <v>672</v>
      </c>
      <c r="BI194" s="18" t="s">
        <v>257</v>
      </c>
      <c r="BJ194" s="18" t="s">
        <v>257</v>
      </c>
      <c r="BK194" s="18" t="s">
        <v>257</v>
      </c>
      <c r="BL194" s="18" t="s">
        <v>257</v>
      </c>
      <c r="BM194" s="18" t="s">
        <v>257</v>
      </c>
      <c r="BN194" s="18">
        <v>0</v>
      </c>
      <c r="BO194" s="26" t="s">
        <v>628</v>
      </c>
      <c r="BP194" s="5" t="s">
        <v>257</v>
      </c>
      <c r="BQ194" s="5" t="s">
        <v>257</v>
      </c>
      <c r="BR194" s="18" t="s">
        <v>697</v>
      </c>
      <c r="BS194" s="18"/>
      <c r="BT194" s="18"/>
      <c r="BU194" s="18"/>
      <c r="BV194" s="18"/>
      <c r="BW194" s="18"/>
      <c r="BX194" s="18"/>
      <c r="BY194" s="18"/>
      <c r="BZ194" s="18"/>
      <c r="CA194" s="18"/>
      <c r="CB194" s="18"/>
      <c r="CC194" s="18"/>
      <c r="CD194" s="18"/>
      <c r="CE194" s="18"/>
      <c r="CF194" s="18"/>
      <c r="CG194" s="18"/>
      <c r="CH194" s="18"/>
      <c r="CI194" s="18"/>
      <c r="CJ194" s="18"/>
      <c r="CK194" s="18"/>
      <c r="CL194" s="18"/>
      <c r="CM194" s="18"/>
      <c r="CN194" s="18"/>
      <c r="CO194" s="18"/>
      <c r="CP194" s="18"/>
      <c r="CQ194" s="18"/>
      <c r="CR194" s="18"/>
      <c r="CS194" s="18"/>
      <c r="CT194" s="18"/>
      <c r="CU194" s="18"/>
      <c r="CV194" s="18"/>
      <c r="CW194" s="18"/>
      <c r="CX194" s="18"/>
      <c r="CY194" s="18"/>
      <c r="CZ194" s="18"/>
      <c r="DA194" s="18"/>
      <c r="DB194" s="18"/>
      <c r="DC194" s="18"/>
      <c r="DD194" s="18"/>
      <c r="DE194" s="18"/>
      <c r="DF194" s="18"/>
      <c r="DG194" s="18"/>
      <c r="DH194" s="18"/>
      <c r="DI194" s="18"/>
      <c r="DJ194" s="18"/>
      <c r="DK194" s="18"/>
      <c r="DL194" s="18"/>
      <c r="DM194" s="18"/>
      <c r="DN194" s="18"/>
      <c r="DO194" s="18"/>
      <c r="DP194" s="18"/>
      <c r="DQ194" s="18"/>
      <c r="DR194" s="18"/>
      <c r="DS194" s="18"/>
      <c r="DT194" s="18"/>
      <c r="DU194" s="18"/>
      <c r="DV194" s="18"/>
      <c r="DW194" s="18"/>
      <c r="DX194" s="18"/>
      <c r="DY194" s="18"/>
      <c r="DZ194" s="18"/>
      <c r="EA194" s="57"/>
      <c r="EB194" s="18"/>
      <c r="EC194" s="18"/>
      <c r="ED194" s="18"/>
      <c r="EE194" s="18">
        <v>0</v>
      </c>
      <c r="EF194" s="18">
        <v>0</v>
      </c>
      <c r="EG194" s="18">
        <v>0</v>
      </c>
      <c r="EH194" s="18" t="s">
        <v>700</v>
      </c>
      <c r="EI194" s="18" cm="1">
        <f t="array" ref="EI194">IF(SUMPRODUCT(--(DO194:DS194&lt;&gt;""))=0, 0,1)</f>
        <v>0</v>
      </c>
      <c r="EJ194" s="18" cm="1">
        <f t="array" ref="EJ194">IF(SUMPRODUCT(--(DT194:EG194&lt;&gt;""))=0, 0,1)</f>
        <v>1</v>
      </c>
      <c r="EK194" s="18" cm="1">
        <f t="array" ref="EK194">IF(SUMPRODUCT(--(EC194:EG194&lt;&gt;""))=0, 0,1)</f>
        <v>1</v>
      </c>
      <c r="EL194" s="18" cm="1">
        <f t="array" ref="EL194">IF(SUMPRODUCT(--(EE194:EG194&lt;&gt;""))=0, 0,1)</f>
        <v>1</v>
      </c>
      <c r="EM194" s="18">
        <f t="shared" si="66"/>
        <v>0</v>
      </c>
      <c r="EN194" s="18" t="str">
        <f t="shared" si="67"/>
        <v>NA</v>
      </c>
      <c r="EO194" s="18">
        <f t="shared" si="68"/>
        <v>0</v>
      </c>
      <c r="EP194" s="18">
        <f t="shared" si="69"/>
        <v>0</v>
      </c>
      <c r="EQ194" s="18">
        <f t="shared" si="70"/>
        <v>0</v>
      </c>
      <c r="ER194" s="58" t="s">
        <v>2080</v>
      </c>
      <c r="ES194" s="59">
        <v>43802</v>
      </c>
      <c r="ET194" s="18" t="s">
        <v>701</v>
      </c>
      <c r="EU194" s="18" t="s">
        <v>689</v>
      </c>
    </row>
    <row r="195" spans="1:151" ht="15.75" customHeight="1" x14ac:dyDescent="0.2">
      <c r="A195" s="5" t="s">
        <v>284</v>
      </c>
      <c r="B195" s="24" t="s">
        <v>688</v>
      </c>
      <c r="C195" s="26">
        <v>1</v>
      </c>
      <c r="D195" s="18" t="s">
        <v>702</v>
      </c>
      <c r="E195" s="26" t="s">
        <v>257</v>
      </c>
      <c r="F195" s="18" t="s">
        <v>553</v>
      </c>
      <c r="G195" s="18" t="s">
        <v>724</v>
      </c>
      <c r="H195" s="18" t="s">
        <v>725</v>
      </c>
      <c r="I195" s="18" t="s">
        <v>726</v>
      </c>
      <c r="J195" s="18" t="s">
        <v>363</v>
      </c>
      <c r="K195" s="18" t="s">
        <v>363</v>
      </c>
      <c r="L195" s="18" t="s">
        <v>363</v>
      </c>
      <c r="M195" s="18" t="s">
        <v>253</v>
      </c>
      <c r="N195" s="56">
        <v>43</v>
      </c>
      <c r="O195" s="18" t="s">
        <v>640</v>
      </c>
      <c r="P195" s="18" t="s">
        <v>261</v>
      </c>
      <c r="Q195" s="18" t="s">
        <v>254</v>
      </c>
      <c r="R195" s="24" t="s">
        <v>257</v>
      </c>
      <c r="S195" s="24" t="s">
        <v>257</v>
      </c>
      <c r="T195" s="26" t="s">
        <v>692</v>
      </c>
      <c r="U195" s="26" t="s">
        <v>595</v>
      </c>
      <c r="V195" s="26" t="s">
        <v>693</v>
      </c>
      <c r="W195" s="26" t="s">
        <v>694</v>
      </c>
      <c r="X195" s="18" t="s">
        <v>695</v>
      </c>
      <c r="Y195" s="18">
        <v>20.8</v>
      </c>
      <c r="Z195" s="18" t="s">
        <v>474</v>
      </c>
      <c r="AA195" s="57">
        <v>20.8</v>
      </c>
      <c r="AB195" s="57" t="s">
        <v>257</v>
      </c>
      <c r="AC195" s="18" t="s">
        <v>595</v>
      </c>
      <c r="AD195" s="18" t="s">
        <v>595</v>
      </c>
      <c r="AE195" s="18" t="s">
        <v>595</v>
      </c>
      <c r="AF195" s="18">
        <v>7.6</v>
      </c>
      <c r="AG195" s="18">
        <v>7.6</v>
      </c>
      <c r="AH195" s="18" t="s">
        <v>557</v>
      </c>
      <c r="AI195" s="18">
        <v>2</v>
      </c>
      <c r="AJ195" s="26" t="s">
        <v>628</v>
      </c>
      <c r="AK195" s="26">
        <f t="shared" si="79"/>
        <v>14</v>
      </c>
      <c r="AL195" s="18" t="s">
        <v>696</v>
      </c>
      <c r="AM195" s="18" t="s">
        <v>282</v>
      </c>
      <c r="AN195" s="57">
        <v>0</v>
      </c>
      <c r="AO195" s="57" t="s">
        <v>671</v>
      </c>
      <c r="AP195" s="18" t="s">
        <v>479</v>
      </c>
      <c r="AQ195" s="18">
        <v>4</v>
      </c>
      <c r="AR195" s="18" t="s">
        <v>672</v>
      </c>
      <c r="AS195" s="66">
        <f t="shared" si="77"/>
        <v>0</v>
      </c>
      <c r="AT195" s="57">
        <v>0</v>
      </c>
      <c r="AU195" s="66">
        <f t="shared" si="78"/>
        <v>0</v>
      </c>
      <c r="AV195" s="66">
        <f t="shared" si="76"/>
        <v>0</v>
      </c>
      <c r="AW195" s="5" t="s">
        <v>595</v>
      </c>
      <c r="AX195" s="18">
        <v>2</v>
      </c>
      <c r="AY195" s="26" t="s">
        <v>628</v>
      </c>
      <c r="AZ195" s="5" t="s">
        <v>257</v>
      </c>
      <c r="BA195" s="5" t="s">
        <v>257</v>
      </c>
      <c r="BB195" s="18" t="s">
        <v>697</v>
      </c>
      <c r="BC195" s="18" t="s">
        <v>287</v>
      </c>
      <c r="BD195" s="18">
        <v>0</v>
      </c>
      <c r="BE195" s="18" t="s">
        <v>698</v>
      </c>
      <c r="BF195" s="18" t="s">
        <v>699</v>
      </c>
      <c r="BG195" s="18">
        <v>4</v>
      </c>
      <c r="BH195" s="18" t="s">
        <v>672</v>
      </c>
      <c r="BI195" s="18" t="s">
        <v>257</v>
      </c>
      <c r="BJ195" s="18" t="s">
        <v>257</v>
      </c>
      <c r="BK195" s="18" t="s">
        <v>257</v>
      </c>
      <c r="BL195" s="18" t="s">
        <v>257</v>
      </c>
      <c r="BM195" s="18" t="s">
        <v>257</v>
      </c>
      <c r="BN195" s="18">
        <v>2</v>
      </c>
      <c r="BO195" s="26" t="s">
        <v>628</v>
      </c>
      <c r="BP195" s="5" t="s">
        <v>257</v>
      </c>
      <c r="BQ195" s="5" t="s">
        <v>257</v>
      </c>
      <c r="BR195" s="18" t="s">
        <v>697</v>
      </c>
      <c r="BS195" s="18"/>
      <c r="BT195" s="18"/>
      <c r="BU195" s="18"/>
      <c r="BV195" s="18"/>
      <c r="BW195" s="18"/>
      <c r="BX195" s="18"/>
      <c r="BY195" s="18"/>
      <c r="BZ195" s="18"/>
      <c r="CA195" s="18"/>
      <c r="CB195" s="18"/>
      <c r="CC195" s="18"/>
      <c r="CD195" s="18"/>
      <c r="CE195" s="18"/>
      <c r="CF195" s="18"/>
      <c r="CG195" s="18"/>
      <c r="CH195" s="18"/>
      <c r="CI195" s="18"/>
      <c r="CJ195" s="18"/>
      <c r="CK195" s="18"/>
      <c r="CL195" s="18"/>
      <c r="CM195" s="18"/>
      <c r="CN195" s="18"/>
      <c r="CO195" s="18"/>
      <c r="CP195" s="18"/>
      <c r="CQ195" s="18"/>
      <c r="CR195" s="18"/>
      <c r="CS195" s="18"/>
      <c r="CT195" s="18"/>
      <c r="CU195" s="18"/>
      <c r="CV195" s="18"/>
      <c r="CW195" s="18"/>
      <c r="CX195" s="18"/>
      <c r="CY195" s="18"/>
      <c r="CZ195" s="18"/>
      <c r="DA195" s="18"/>
      <c r="DB195" s="18"/>
      <c r="DC195" s="18"/>
      <c r="DD195" s="18"/>
      <c r="DE195" s="18"/>
      <c r="DF195" s="18"/>
      <c r="DG195" s="18"/>
      <c r="DH195" s="18"/>
      <c r="DI195" s="18"/>
      <c r="DJ195" s="18"/>
      <c r="DK195" s="18"/>
      <c r="DL195" s="18"/>
      <c r="DM195" s="18"/>
      <c r="DN195" s="18"/>
      <c r="DO195" s="18"/>
      <c r="DP195" s="18"/>
      <c r="DQ195" s="18"/>
      <c r="DR195" s="18"/>
      <c r="DS195" s="18"/>
      <c r="DT195" s="18"/>
      <c r="DU195" s="18"/>
      <c r="DV195" s="18"/>
      <c r="DW195" s="18"/>
      <c r="DX195" s="18"/>
      <c r="DY195" s="18"/>
      <c r="DZ195" s="18"/>
      <c r="EA195" s="57"/>
      <c r="EB195" s="18"/>
      <c r="EC195" s="18"/>
      <c r="ED195" s="18"/>
      <c r="EE195" s="18">
        <v>0</v>
      </c>
      <c r="EF195" s="18">
        <v>0</v>
      </c>
      <c r="EG195" s="18">
        <v>0</v>
      </c>
      <c r="EH195" s="18" t="s">
        <v>700</v>
      </c>
      <c r="EI195" s="18" cm="1">
        <f t="array" ref="EI195">IF(SUMPRODUCT(--(DO195:DS195&lt;&gt;""))=0, 0,1)</f>
        <v>0</v>
      </c>
      <c r="EJ195" s="18" cm="1">
        <f t="array" ref="EJ195">IF(SUMPRODUCT(--(DT195:EG195&lt;&gt;""))=0, 0,1)</f>
        <v>1</v>
      </c>
      <c r="EK195" s="18" cm="1">
        <f t="array" ref="EK195">IF(SUMPRODUCT(--(EC195:EG195&lt;&gt;""))=0, 0,1)</f>
        <v>1</v>
      </c>
      <c r="EL195" s="18" cm="1">
        <f t="array" ref="EL195">IF(SUMPRODUCT(--(EE195:EG195&lt;&gt;""))=0, 0,1)</f>
        <v>1</v>
      </c>
      <c r="EM195" s="18">
        <f t="shared" si="66"/>
        <v>0</v>
      </c>
      <c r="EN195" s="18" t="str">
        <f t="shared" si="67"/>
        <v>NA</v>
      </c>
      <c r="EO195" s="18">
        <f t="shared" si="68"/>
        <v>0</v>
      </c>
      <c r="EP195" s="18">
        <f t="shared" si="69"/>
        <v>0</v>
      </c>
      <c r="EQ195" s="18">
        <f t="shared" si="70"/>
        <v>0</v>
      </c>
      <c r="ER195" s="58" t="s">
        <v>2080</v>
      </c>
      <c r="ES195" s="59">
        <v>43802</v>
      </c>
      <c r="ET195" s="18" t="s">
        <v>701</v>
      </c>
      <c r="EU195" s="18" t="s">
        <v>689</v>
      </c>
    </row>
    <row r="196" spans="1:151" ht="15.75" customHeight="1" x14ac:dyDescent="0.2">
      <c r="A196" s="5" t="s">
        <v>284</v>
      </c>
      <c r="B196" s="24" t="s">
        <v>688</v>
      </c>
      <c r="C196" s="26">
        <v>1</v>
      </c>
      <c r="D196" s="18" t="s">
        <v>703</v>
      </c>
      <c r="E196" s="26" t="s">
        <v>257</v>
      </c>
      <c r="F196" s="18" t="s">
        <v>553</v>
      </c>
      <c r="G196" s="18" t="s">
        <v>724</v>
      </c>
      <c r="H196" s="18" t="s">
        <v>725</v>
      </c>
      <c r="I196" s="18" t="s">
        <v>726</v>
      </c>
      <c r="J196" s="18" t="s">
        <v>363</v>
      </c>
      <c r="K196" s="18" t="s">
        <v>363</v>
      </c>
      <c r="L196" s="18" t="s">
        <v>363</v>
      </c>
      <c r="M196" s="18" t="s">
        <v>253</v>
      </c>
      <c r="N196" s="56">
        <v>43</v>
      </c>
      <c r="O196" s="18" t="s">
        <v>640</v>
      </c>
      <c r="P196" s="18" t="s">
        <v>261</v>
      </c>
      <c r="Q196" s="18" t="s">
        <v>254</v>
      </c>
      <c r="R196" s="24" t="s">
        <v>257</v>
      </c>
      <c r="S196" s="24" t="s">
        <v>257</v>
      </c>
      <c r="T196" s="26" t="s">
        <v>692</v>
      </c>
      <c r="U196" s="26" t="s">
        <v>595</v>
      </c>
      <c r="V196" s="26" t="s">
        <v>693</v>
      </c>
      <c r="W196" s="26" t="s">
        <v>694</v>
      </c>
      <c r="X196" s="18" t="s">
        <v>695</v>
      </c>
      <c r="Y196" s="18">
        <v>20.8</v>
      </c>
      <c r="Z196" s="18" t="s">
        <v>474</v>
      </c>
      <c r="AA196" s="57">
        <v>20.8</v>
      </c>
      <c r="AB196" s="57" t="s">
        <v>257</v>
      </c>
      <c r="AC196" s="18" t="s">
        <v>595</v>
      </c>
      <c r="AD196" s="18" t="s">
        <v>595</v>
      </c>
      <c r="AE196" s="18" t="s">
        <v>595</v>
      </c>
      <c r="AF196" s="18">
        <v>7.6</v>
      </c>
      <c r="AG196" s="18">
        <v>7.6</v>
      </c>
      <c r="AH196" s="18" t="s">
        <v>557</v>
      </c>
      <c r="AI196" s="18">
        <v>4</v>
      </c>
      <c r="AJ196" s="26" t="s">
        <v>628</v>
      </c>
      <c r="AK196" s="26">
        <f t="shared" si="79"/>
        <v>28</v>
      </c>
      <c r="AL196" s="18" t="s">
        <v>696</v>
      </c>
      <c r="AM196" s="18" t="s">
        <v>282</v>
      </c>
      <c r="AN196" s="57">
        <v>51.5</v>
      </c>
      <c r="AO196" s="57" t="s">
        <v>671</v>
      </c>
      <c r="AP196" s="18" t="s">
        <v>479</v>
      </c>
      <c r="AQ196" s="18">
        <v>4</v>
      </c>
      <c r="AR196" s="18" t="s">
        <v>672</v>
      </c>
      <c r="AS196" s="66">
        <f t="shared" si="77"/>
        <v>30.599999999999994</v>
      </c>
      <c r="AT196" s="57">
        <v>72.400000000000006</v>
      </c>
      <c r="AU196" s="66">
        <f t="shared" si="78"/>
        <v>20.900000000000006</v>
      </c>
      <c r="AV196" s="66">
        <f t="shared" si="76"/>
        <v>20.900000000000006</v>
      </c>
      <c r="AW196" s="5" t="s">
        <v>595</v>
      </c>
      <c r="AX196" s="18">
        <v>4</v>
      </c>
      <c r="AY196" s="26" t="s">
        <v>628</v>
      </c>
      <c r="AZ196" s="5" t="s">
        <v>257</v>
      </c>
      <c r="BA196" s="5" t="s">
        <v>257</v>
      </c>
      <c r="BB196" s="18" t="s">
        <v>697</v>
      </c>
      <c r="BC196" s="18" t="s">
        <v>287</v>
      </c>
      <c r="BD196" s="18">
        <v>0</v>
      </c>
      <c r="BE196" s="18" t="s">
        <v>698</v>
      </c>
      <c r="BF196" s="18" t="s">
        <v>699</v>
      </c>
      <c r="BG196" s="18">
        <v>4</v>
      </c>
      <c r="BH196" s="18" t="s">
        <v>672</v>
      </c>
      <c r="BI196" s="18" t="s">
        <v>257</v>
      </c>
      <c r="BJ196" s="18" t="s">
        <v>257</v>
      </c>
      <c r="BK196" s="18" t="s">
        <v>257</v>
      </c>
      <c r="BL196" s="18" t="s">
        <v>257</v>
      </c>
      <c r="BM196" s="18" t="s">
        <v>257</v>
      </c>
      <c r="BN196" s="18">
        <v>4</v>
      </c>
      <c r="BO196" s="26" t="s">
        <v>628</v>
      </c>
      <c r="BP196" s="5" t="s">
        <v>257</v>
      </c>
      <c r="BQ196" s="5" t="s">
        <v>257</v>
      </c>
      <c r="BR196" s="18" t="s">
        <v>697</v>
      </c>
      <c r="BS196" s="18"/>
      <c r="BT196" s="18"/>
      <c r="BU196" s="18"/>
      <c r="BV196" s="18"/>
      <c r="BW196" s="18"/>
      <c r="BX196" s="18"/>
      <c r="BY196" s="18"/>
      <c r="BZ196" s="18"/>
      <c r="CA196" s="18"/>
      <c r="CB196" s="18"/>
      <c r="CC196" s="18"/>
      <c r="CD196" s="18"/>
      <c r="CE196" s="18"/>
      <c r="CF196" s="18"/>
      <c r="CG196" s="18"/>
      <c r="CH196" s="18"/>
      <c r="CI196" s="18"/>
      <c r="CJ196" s="18"/>
      <c r="CK196" s="18"/>
      <c r="CL196" s="18"/>
      <c r="CM196" s="18"/>
      <c r="CN196" s="18"/>
      <c r="CO196" s="18"/>
      <c r="CP196" s="18"/>
      <c r="CQ196" s="18"/>
      <c r="CR196" s="18"/>
      <c r="CS196" s="18"/>
      <c r="CT196" s="18"/>
      <c r="CU196" s="18"/>
      <c r="CV196" s="18"/>
      <c r="CW196" s="18"/>
      <c r="CX196" s="18"/>
      <c r="CY196" s="18"/>
      <c r="CZ196" s="18"/>
      <c r="DA196" s="18"/>
      <c r="DB196" s="18"/>
      <c r="DC196" s="18"/>
      <c r="DD196" s="18"/>
      <c r="DE196" s="18"/>
      <c r="DF196" s="18"/>
      <c r="DG196" s="18"/>
      <c r="DH196" s="18"/>
      <c r="DI196" s="18"/>
      <c r="DJ196" s="18"/>
      <c r="DK196" s="18"/>
      <c r="DL196" s="18"/>
      <c r="DM196" s="18"/>
      <c r="DN196" s="18"/>
      <c r="DO196" s="18"/>
      <c r="DP196" s="18"/>
      <c r="DQ196" s="18"/>
      <c r="DR196" s="18"/>
      <c r="DS196" s="18"/>
      <c r="DT196" s="18"/>
      <c r="DU196" s="18"/>
      <c r="DV196" s="18"/>
      <c r="DW196" s="18"/>
      <c r="DX196" s="18"/>
      <c r="DY196" s="18"/>
      <c r="DZ196" s="18"/>
      <c r="EA196" s="57"/>
      <c r="EB196" s="18"/>
      <c r="EC196" s="18"/>
      <c r="ED196" s="18"/>
      <c r="EE196" s="18">
        <v>0</v>
      </c>
      <c r="EF196" s="18">
        <v>1</v>
      </c>
      <c r="EG196" s="18">
        <v>0</v>
      </c>
      <c r="EH196" s="18" t="s">
        <v>700</v>
      </c>
      <c r="EI196" s="18" cm="1">
        <f t="array" ref="EI196">IF(SUMPRODUCT(--(DO196:DS196&lt;&gt;""))=0, 0,1)</f>
        <v>0</v>
      </c>
      <c r="EJ196" s="18" cm="1">
        <f t="array" ref="EJ196">IF(SUMPRODUCT(--(DT196:EG196&lt;&gt;""))=0, 0,1)</f>
        <v>1</v>
      </c>
      <c r="EK196" s="18" cm="1">
        <f t="array" ref="EK196">IF(SUMPRODUCT(--(EC196:EG196&lt;&gt;""))=0, 0,1)</f>
        <v>1</v>
      </c>
      <c r="EL196" s="18" cm="1">
        <f t="array" ref="EL196">IF(SUMPRODUCT(--(EE196:EG196&lt;&gt;""))=0, 0,1)</f>
        <v>1</v>
      </c>
      <c r="EM196" s="18">
        <f t="shared" ref="EM196:EM259" si="80">IF(COUNTIF(DO196:EG196, 1), 1,0)</f>
        <v>1</v>
      </c>
      <c r="EN196" s="18" t="str">
        <f t="shared" ref="EN196:EN259" si="81">IF(EI196=0, "NA", IF(COUNTIF(DO196:DS196, 1), 1,0))</f>
        <v>NA</v>
      </c>
      <c r="EO196" s="18">
        <f t="shared" ref="EO196:EO259" si="82">IF(EJ196=0, "NA", IF(COUNTIF(DT196:EG196, 1), 1,0))</f>
        <v>1</v>
      </c>
      <c r="EP196" s="18">
        <f t="shared" ref="EP196:EP259" si="83">IF(EK196=0, "NA", IF(COUNTIF(EC196:EG196, 1), 1,0))</f>
        <v>1</v>
      </c>
      <c r="EQ196" s="18">
        <f t="shared" ref="EQ196:EQ259" si="84">IF(EL196=0, "NA", IF(COUNTIF(EE196:EG196, 1), 1,0))</f>
        <v>1</v>
      </c>
      <c r="ER196" s="58" t="s">
        <v>2080</v>
      </c>
      <c r="ES196" s="59">
        <v>43802</v>
      </c>
      <c r="ET196" s="18" t="s">
        <v>701</v>
      </c>
      <c r="EU196" s="18" t="s">
        <v>689</v>
      </c>
    </row>
    <row r="197" spans="1:151" ht="15.75" customHeight="1" x14ac:dyDescent="0.2">
      <c r="A197" s="5" t="s">
        <v>284</v>
      </c>
      <c r="B197" s="24" t="s">
        <v>688</v>
      </c>
      <c r="C197" s="26">
        <v>1</v>
      </c>
      <c r="D197" s="18" t="s">
        <v>705</v>
      </c>
      <c r="E197" s="26" t="s">
        <v>257</v>
      </c>
      <c r="F197" s="18" t="s">
        <v>553</v>
      </c>
      <c r="G197" s="18" t="s">
        <v>724</v>
      </c>
      <c r="H197" s="18" t="s">
        <v>725</v>
      </c>
      <c r="I197" s="18" t="s">
        <v>726</v>
      </c>
      <c r="J197" s="18" t="s">
        <v>363</v>
      </c>
      <c r="K197" s="18" t="s">
        <v>363</v>
      </c>
      <c r="L197" s="18" t="s">
        <v>363</v>
      </c>
      <c r="M197" s="18" t="s">
        <v>253</v>
      </c>
      <c r="N197" s="56">
        <v>43</v>
      </c>
      <c r="O197" s="18" t="s">
        <v>640</v>
      </c>
      <c r="P197" s="18" t="s">
        <v>261</v>
      </c>
      <c r="Q197" s="18" t="s">
        <v>254</v>
      </c>
      <c r="R197" s="24" t="s">
        <v>257</v>
      </c>
      <c r="S197" s="24" t="s">
        <v>257</v>
      </c>
      <c r="T197" s="26" t="s">
        <v>692</v>
      </c>
      <c r="U197" s="26" t="s">
        <v>595</v>
      </c>
      <c r="V197" s="26" t="s">
        <v>693</v>
      </c>
      <c r="W197" s="26" t="s">
        <v>694</v>
      </c>
      <c r="X197" s="18" t="s">
        <v>695</v>
      </c>
      <c r="Y197" s="18">
        <v>20.8</v>
      </c>
      <c r="Z197" s="18" t="s">
        <v>474</v>
      </c>
      <c r="AA197" s="57">
        <v>20.8</v>
      </c>
      <c r="AB197" s="57" t="s">
        <v>257</v>
      </c>
      <c r="AC197" s="18" t="s">
        <v>595</v>
      </c>
      <c r="AD197" s="18" t="s">
        <v>595</v>
      </c>
      <c r="AE197" s="18" t="s">
        <v>595</v>
      </c>
      <c r="AF197" s="18">
        <v>7.6</v>
      </c>
      <c r="AG197" s="18">
        <v>7.6</v>
      </c>
      <c r="AH197" s="18" t="s">
        <v>557</v>
      </c>
      <c r="AI197" s="18">
        <v>6</v>
      </c>
      <c r="AJ197" s="26" t="s">
        <v>628</v>
      </c>
      <c r="AK197" s="26">
        <f t="shared" si="79"/>
        <v>42</v>
      </c>
      <c r="AL197" s="18" t="s">
        <v>696</v>
      </c>
      <c r="AM197" s="18" t="s">
        <v>282</v>
      </c>
      <c r="AN197" s="57">
        <v>50</v>
      </c>
      <c r="AO197" s="57" t="s">
        <v>671</v>
      </c>
      <c r="AP197" s="18" t="s">
        <v>479</v>
      </c>
      <c r="AQ197" s="18">
        <v>4</v>
      </c>
      <c r="AR197" s="18" t="s">
        <v>672</v>
      </c>
      <c r="AS197" s="66">
        <f t="shared" si="77"/>
        <v>28.400000000000006</v>
      </c>
      <c r="AT197" s="57">
        <v>71.599999999999994</v>
      </c>
      <c r="AU197" s="66">
        <f t="shared" si="78"/>
        <v>21.599999999999994</v>
      </c>
      <c r="AV197" s="66">
        <f t="shared" si="76"/>
        <v>21.599999999999994</v>
      </c>
      <c r="AW197" s="5" t="s">
        <v>595</v>
      </c>
      <c r="AX197" s="18">
        <v>6</v>
      </c>
      <c r="AY197" s="26" t="s">
        <v>628</v>
      </c>
      <c r="AZ197" s="5" t="s">
        <v>257</v>
      </c>
      <c r="BA197" s="5" t="s">
        <v>257</v>
      </c>
      <c r="BB197" s="18" t="s">
        <v>697</v>
      </c>
      <c r="BC197" s="18" t="s">
        <v>287</v>
      </c>
      <c r="BD197" s="18">
        <v>0</v>
      </c>
      <c r="BE197" s="18" t="s">
        <v>698</v>
      </c>
      <c r="BF197" s="18" t="s">
        <v>699</v>
      </c>
      <c r="BG197" s="18">
        <v>4</v>
      </c>
      <c r="BH197" s="18" t="s">
        <v>672</v>
      </c>
      <c r="BI197" s="18" t="s">
        <v>257</v>
      </c>
      <c r="BJ197" s="18" t="s">
        <v>257</v>
      </c>
      <c r="BK197" s="18" t="s">
        <v>257</v>
      </c>
      <c r="BL197" s="18" t="s">
        <v>257</v>
      </c>
      <c r="BM197" s="18" t="s">
        <v>257</v>
      </c>
      <c r="BN197" s="18">
        <v>6</v>
      </c>
      <c r="BO197" s="26" t="s">
        <v>628</v>
      </c>
      <c r="BP197" s="5" t="s">
        <v>257</v>
      </c>
      <c r="BQ197" s="5" t="s">
        <v>257</v>
      </c>
      <c r="BR197" s="18" t="s">
        <v>697</v>
      </c>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8"/>
      <c r="DB197" s="18"/>
      <c r="DC197" s="18"/>
      <c r="DD197" s="18"/>
      <c r="DE197" s="18"/>
      <c r="DF197" s="18"/>
      <c r="DG197" s="18"/>
      <c r="DH197" s="18"/>
      <c r="DI197" s="18"/>
      <c r="DJ197" s="18"/>
      <c r="DK197" s="18"/>
      <c r="DL197" s="18"/>
      <c r="DM197" s="18"/>
      <c r="DN197" s="18"/>
      <c r="DO197" s="18"/>
      <c r="DP197" s="18"/>
      <c r="DQ197" s="18"/>
      <c r="DR197" s="18"/>
      <c r="DS197" s="18"/>
      <c r="DT197" s="18"/>
      <c r="DU197" s="18"/>
      <c r="DV197" s="18"/>
      <c r="DW197" s="18"/>
      <c r="DX197" s="18"/>
      <c r="DY197" s="18"/>
      <c r="DZ197" s="18"/>
      <c r="EA197" s="57"/>
      <c r="EB197" s="18"/>
      <c r="EC197" s="18"/>
      <c r="ED197" s="18"/>
      <c r="EE197" s="18">
        <v>0</v>
      </c>
      <c r="EF197" s="18">
        <v>1</v>
      </c>
      <c r="EG197" s="18">
        <v>0</v>
      </c>
      <c r="EH197" s="18" t="s">
        <v>700</v>
      </c>
      <c r="EI197" s="18" cm="1">
        <f t="array" ref="EI197">IF(SUMPRODUCT(--(DO197:DS197&lt;&gt;""))=0, 0,1)</f>
        <v>0</v>
      </c>
      <c r="EJ197" s="18" cm="1">
        <f t="array" ref="EJ197">IF(SUMPRODUCT(--(DT197:EG197&lt;&gt;""))=0, 0,1)</f>
        <v>1</v>
      </c>
      <c r="EK197" s="18" cm="1">
        <f t="array" ref="EK197">IF(SUMPRODUCT(--(EC197:EG197&lt;&gt;""))=0, 0,1)</f>
        <v>1</v>
      </c>
      <c r="EL197" s="18" cm="1">
        <f t="array" ref="EL197">IF(SUMPRODUCT(--(EE197:EG197&lt;&gt;""))=0, 0,1)</f>
        <v>1</v>
      </c>
      <c r="EM197" s="18">
        <f t="shared" si="80"/>
        <v>1</v>
      </c>
      <c r="EN197" s="18" t="str">
        <f t="shared" si="81"/>
        <v>NA</v>
      </c>
      <c r="EO197" s="18">
        <f t="shared" si="82"/>
        <v>1</v>
      </c>
      <c r="EP197" s="18">
        <f t="shared" si="83"/>
        <v>1</v>
      </c>
      <c r="EQ197" s="18">
        <f t="shared" si="84"/>
        <v>1</v>
      </c>
      <c r="ER197" s="58" t="s">
        <v>2080</v>
      </c>
      <c r="ES197" s="59">
        <v>43802</v>
      </c>
      <c r="ET197" s="18" t="s">
        <v>701</v>
      </c>
      <c r="EU197" s="18" t="s">
        <v>689</v>
      </c>
    </row>
    <row r="198" spans="1:151" ht="15.75" customHeight="1" x14ac:dyDescent="0.2">
      <c r="A198" s="5" t="s">
        <v>284</v>
      </c>
      <c r="B198" s="24" t="s">
        <v>688</v>
      </c>
      <c r="C198" s="26">
        <v>1</v>
      </c>
      <c r="D198" s="18" t="s">
        <v>719</v>
      </c>
      <c r="E198" s="26" t="s">
        <v>257</v>
      </c>
      <c r="F198" s="18" t="s">
        <v>553</v>
      </c>
      <c r="G198" s="18" t="s">
        <v>724</v>
      </c>
      <c r="H198" s="18" t="s">
        <v>725</v>
      </c>
      <c r="I198" s="18" t="s">
        <v>726</v>
      </c>
      <c r="J198" s="18" t="s">
        <v>363</v>
      </c>
      <c r="K198" s="18" t="s">
        <v>363</v>
      </c>
      <c r="L198" s="18" t="s">
        <v>363</v>
      </c>
      <c r="M198" s="18" t="s">
        <v>253</v>
      </c>
      <c r="N198" s="56">
        <v>43</v>
      </c>
      <c r="O198" s="18" t="s">
        <v>640</v>
      </c>
      <c r="P198" s="18" t="s">
        <v>261</v>
      </c>
      <c r="Q198" s="18" t="s">
        <v>254</v>
      </c>
      <c r="R198" s="24" t="s">
        <v>257</v>
      </c>
      <c r="S198" s="24" t="s">
        <v>257</v>
      </c>
      <c r="T198" s="26" t="s">
        <v>692</v>
      </c>
      <c r="U198" s="26" t="s">
        <v>595</v>
      </c>
      <c r="V198" s="26" t="s">
        <v>693</v>
      </c>
      <c r="W198" s="26" t="s">
        <v>694</v>
      </c>
      <c r="X198" s="18" t="s">
        <v>695</v>
      </c>
      <c r="Y198" s="18">
        <v>20.8</v>
      </c>
      <c r="Z198" s="18" t="s">
        <v>474</v>
      </c>
      <c r="AA198" s="57">
        <v>20.8</v>
      </c>
      <c r="AB198" s="57" t="s">
        <v>257</v>
      </c>
      <c r="AC198" s="18" t="s">
        <v>595</v>
      </c>
      <c r="AD198" s="18" t="s">
        <v>595</v>
      </c>
      <c r="AE198" s="18" t="s">
        <v>595</v>
      </c>
      <c r="AF198" s="18">
        <v>7.6</v>
      </c>
      <c r="AG198" s="18">
        <v>7.6</v>
      </c>
      <c r="AH198" s="18" t="s">
        <v>557</v>
      </c>
      <c r="AI198" s="18">
        <v>9</v>
      </c>
      <c r="AJ198" s="26" t="s">
        <v>628</v>
      </c>
      <c r="AK198" s="26">
        <f t="shared" si="79"/>
        <v>63</v>
      </c>
      <c r="AL198" s="18" t="s">
        <v>696</v>
      </c>
      <c r="AM198" s="18" t="s">
        <v>282</v>
      </c>
      <c r="AN198" s="57">
        <v>50</v>
      </c>
      <c r="AO198" s="57" t="s">
        <v>671</v>
      </c>
      <c r="AP198" s="18" t="s">
        <v>479</v>
      </c>
      <c r="AQ198" s="18">
        <v>4</v>
      </c>
      <c r="AR198" s="18" t="s">
        <v>672</v>
      </c>
      <c r="AS198" s="66">
        <f t="shared" si="77"/>
        <v>28.400000000000006</v>
      </c>
      <c r="AT198" s="57">
        <v>71.599999999999994</v>
      </c>
      <c r="AU198" s="66">
        <f t="shared" si="78"/>
        <v>21.599999999999994</v>
      </c>
      <c r="AV198" s="66">
        <f t="shared" si="76"/>
        <v>21.599999999999994</v>
      </c>
      <c r="AW198" s="5" t="s">
        <v>595</v>
      </c>
      <c r="AX198" s="18">
        <v>9</v>
      </c>
      <c r="AY198" s="26" t="s">
        <v>628</v>
      </c>
      <c r="AZ198" s="5" t="s">
        <v>257</v>
      </c>
      <c r="BA198" s="5" t="s">
        <v>257</v>
      </c>
      <c r="BB198" s="18" t="s">
        <v>697</v>
      </c>
      <c r="BC198" s="18" t="s">
        <v>287</v>
      </c>
      <c r="BD198" s="18">
        <v>0</v>
      </c>
      <c r="BE198" s="18" t="s">
        <v>698</v>
      </c>
      <c r="BF198" s="18" t="s">
        <v>699</v>
      </c>
      <c r="BG198" s="18">
        <v>4</v>
      </c>
      <c r="BH198" s="18" t="s">
        <v>672</v>
      </c>
      <c r="BI198" s="18" t="s">
        <v>257</v>
      </c>
      <c r="BJ198" s="18" t="s">
        <v>257</v>
      </c>
      <c r="BK198" s="18" t="s">
        <v>257</v>
      </c>
      <c r="BL198" s="18" t="s">
        <v>257</v>
      </c>
      <c r="BM198" s="18" t="s">
        <v>257</v>
      </c>
      <c r="BN198" s="18">
        <v>9</v>
      </c>
      <c r="BO198" s="26" t="s">
        <v>628</v>
      </c>
      <c r="BP198" s="5" t="s">
        <v>257</v>
      </c>
      <c r="BQ198" s="5" t="s">
        <v>257</v>
      </c>
      <c r="BR198" s="18" t="s">
        <v>697</v>
      </c>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57"/>
      <c r="EB198" s="18"/>
      <c r="EC198" s="18"/>
      <c r="ED198" s="18"/>
      <c r="EE198" s="18">
        <v>0</v>
      </c>
      <c r="EF198" s="18">
        <v>1</v>
      </c>
      <c r="EG198" s="18">
        <v>0</v>
      </c>
      <c r="EH198" s="18" t="s">
        <v>700</v>
      </c>
      <c r="EI198" s="18" cm="1">
        <f t="array" ref="EI198">IF(SUMPRODUCT(--(DO198:DS198&lt;&gt;""))=0, 0,1)</f>
        <v>0</v>
      </c>
      <c r="EJ198" s="18" cm="1">
        <f t="array" ref="EJ198">IF(SUMPRODUCT(--(DT198:EG198&lt;&gt;""))=0, 0,1)</f>
        <v>1</v>
      </c>
      <c r="EK198" s="18" cm="1">
        <f t="array" ref="EK198">IF(SUMPRODUCT(--(EC198:EG198&lt;&gt;""))=0, 0,1)</f>
        <v>1</v>
      </c>
      <c r="EL198" s="18" cm="1">
        <f t="array" ref="EL198">IF(SUMPRODUCT(--(EE198:EG198&lt;&gt;""))=0, 0,1)</f>
        <v>1</v>
      </c>
      <c r="EM198" s="18">
        <f t="shared" si="80"/>
        <v>1</v>
      </c>
      <c r="EN198" s="18" t="str">
        <f t="shared" si="81"/>
        <v>NA</v>
      </c>
      <c r="EO198" s="18">
        <f t="shared" si="82"/>
        <v>1</v>
      </c>
      <c r="EP198" s="18">
        <f t="shared" si="83"/>
        <v>1</v>
      </c>
      <c r="EQ198" s="18">
        <f t="shared" si="84"/>
        <v>1</v>
      </c>
      <c r="ER198" s="58" t="s">
        <v>2080</v>
      </c>
      <c r="ES198" s="59">
        <v>43802</v>
      </c>
      <c r="ET198" s="18" t="s">
        <v>701</v>
      </c>
      <c r="EU198" s="18" t="s">
        <v>689</v>
      </c>
    </row>
    <row r="199" spans="1:151" ht="15.75" customHeight="1" x14ac:dyDescent="0.2">
      <c r="A199" s="5" t="s">
        <v>284</v>
      </c>
      <c r="B199" s="24" t="s">
        <v>688</v>
      </c>
      <c r="C199" s="26">
        <v>1</v>
      </c>
      <c r="D199" s="18" t="s">
        <v>727</v>
      </c>
      <c r="E199" s="26" t="s">
        <v>257</v>
      </c>
      <c r="F199" s="18" t="s">
        <v>553</v>
      </c>
      <c r="G199" s="18" t="s">
        <v>724</v>
      </c>
      <c r="H199" s="18" t="s">
        <v>725</v>
      </c>
      <c r="I199" s="18" t="s">
        <v>726</v>
      </c>
      <c r="J199" s="18" t="s">
        <v>363</v>
      </c>
      <c r="K199" s="18" t="s">
        <v>363</v>
      </c>
      <c r="L199" s="18" t="s">
        <v>363</v>
      </c>
      <c r="M199" s="18" t="s">
        <v>253</v>
      </c>
      <c r="N199" s="56">
        <v>43</v>
      </c>
      <c r="O199" s="18" t="s">
        <v>640</v>
      </c>
      <c r="P199" s="18" t="s">
        <v>261</v>
      </c>
      <c r="Q199" s="18" t="s">
        <v>254</v>
      </c>
      <c r="R199" s="24" t="s">
        <v>257</v>
      </c>
      <c r="S199" s="24" t="s">
        <v>257</v>
      </c>
      <c r="T199" s="26" t="s">
        <v>692</v>
      </c>
      <c r="U199" s="26" t="s">
        <v>595</v>
      </c>
      <c r="V199" s="26" t="s">
        <v>693</v>
      </c>
      <c r="W199" s="26" t="s">
        <v>694</v>
      </c>
      <c r="X199" s="18" t="s">
        <v>695</v>
      </c>
      <c r="Y199" s="18">
        <v>20.8</v>
      </c>
      <c r="Z199" s="18" t="s">
        <v>474</v>
      </c>
      <c r="AA199" s="57">
        <v>20.8</v>
      </c>
      <c r="AB199" s="57" t="s">
        <v>257</v>
      </c>
      <c r="AC199" s="18" t="s">
        <v>595</v>
      </c>
      <c r="AD199" s="18" t="s">
        <v>595</v>
      </c>
      <c r="AE199" s="18" t="s">
        <v>595</v>
      </c>
      <c r="AF199" s="18">
        <v>7.6</v>
      </c>
      <c r="AG199" s="18">
        <v>7.6</v>
      </c>
      <c r="AH199" s="18" t="s">
        <v>557</v>
      </c>
      <c r="AI199" s="18">
        <v>10</v>
      </c>
      <c r="AJ199" s="26" t="s">
        <v>628</v>
      </c>
      <c r="AK199" s="26">
        <f t="shared" si="79"/>
        <v>70</v>
      </c>
      <c r="AL199" s="18" t="s">
        <v>696</v>
      </c>
      <c r="AM199" s="18" t="s">
        <v>282</v>
      </c>
      <c r="AN199" s="57">
        <v>50</v>
      </c>
      <c r="AO199" s="57" t="s">
        <v>671</v>
      </c>
      <c r="AP199" s="18" t="s">
        <v>479</v>
      </c>
      <c r="AQ199" s="18">
        <v>4</v>
      </c>
      <c r="AR199" s="18" t="s">
        <v>672</v>
      </c>
      <c r="AS199" s="66">
        <f t="shared" si="77"/>
        <v>28.400000000000006</v>
      </c>
      <c r="AT199" s="57">
        <v>71.599999999999994</v>
      </c>
      <c r="AU199" s="66">
        <f t="shared" si="78"/>
        <v>21.599999999999994</v>
      </c>
      <c r="AV199" s="66">
        <f t="shared" si="76"/>
        <v>21.599999999999994</v>
      </c>
      <c r="AW199" s="5" t="s">
        <v>595</v>
      </c>
      <c r="AX199" s="18">
        <v>10</v>
      </c>
      <c r="AY199" s="26" t="s">
        <v>628</v>
      </c>
      <c r="AZ199" s="5" t="s">
        <v>257</v>
      </c>
      <c r="BA199" s="5" t="s">
        <v>257</v>
      </c>
      <c r="BB199" s="18" t="s">
        <v>697</v>
      </c>
      <c r="BC199" s="18" t="s">
        <v>287</v>
      </c>
      <c r="BD199" s="18">
        <v>50</v>
      </c>
      <c r="BE199" s="18" t="s">
        <v>698</v>
      </c>
      <c r="BF199" s="18" t="s">
        <v>699</v>
      </c>
      <c r="BG199" s="18">
        <v>4</v>
      </c>
      <c r="BH199" s="18" t="s">
        <v>672</v>
      </c>
      <c r="BI199" s="18" t="s">
        <v>257</v>
      </c>
      <c r="BJ199" s="18" t="s">
        <v>257</v>
      </c>
      <c r="BK199" s="18" t="s">
        <v>257</v>
      </c>
      <c r="BL199" s="18" t="s">
        <v>257</v>
      </c>
      <c r="BM199" s="18" t="s">
        <v>257</v>
      </c>
      <c r="BN199" s="18">
        <v>10</v>
      </c>
      <c r="BO199" s="26" t="s">
        <v>628</v>
      </c>
      <c r="BP199" s="5" t="s">
        <v>257</v>
      </c>
      <c r="BQ199" s="5" t="s">
        <v>257</v>
      </c>
      <c r="BR199" s="18" t="s">
        <v>697</v>
      </c>
      <c r="BS199" s="18"/>
      <c r="BT199" s="18"/>
      <c r="BU199" s="18"/>
      <c r="BV199" s="18"/>
      <c r="BW199" s="18"/>
      <c r="BX199" s="18"/>
      <c r="BY199" s="18"/>
      <c r="BZ199" s="18"/>
      <c r="CA199" s="18"/>
      <c r="CB199" s="18"/>
      <c r="CC199" s="18"/>
      <c r="CD199" s="18"/>
      <c r="CE199" s="18"/>
      <c r="CF199" s="18"/>
      <c r="CG199" s="18"/>
      <c r="CH199" s="18"/>
      <c r="CI199" s="18"/>
      <c r="CJ199" s="18"/>
      <c r="CK199" s="18"/>
      <c r="CL199" s="18"/>
      <c r="CM199" s="18"/>
      <c r="CN199" s="18"/>
      <c r="CO199" s="18"/>
      <c r="CP199" s="18"/>
      <c r="CQ199" s="18"/>
      <c r="CR199" s="18"/>
      <c r="CS199" s="18"/>
      <c r="CT199" s="18"/>
      <c r="CU199" s="18"/>
      <c r="CV199" s="18"/>
      <c r="CW199" s="18"/>
      <c r="CX199" s="18"/>
      <c r="CY199" s="18"/>
      <c r="CZ199" s="18"/>
      <c r="DA199" s="18"/>
      <c r="DB199" s="18"/>
      <c r="DC199" s="18"/>
      <c r="DD199" s="18"/>
      <c r="DE199" s="18"/>
      <c r="DF199" s="18"/>
      <c r="DG199" s="18"/>
      <c r="DH199" s="18"/>
      <c r="DI199" s="18"/>
      <c r="DJ199" s="18"/>
      <c r="DK199" s="18"/>
      <c r="DL199" s="18"/>
      <c r="DM199" s="18"/>
      <c r="DN199" s="18"/>
      <c r="DO199" s="18"/>
      <c r="DP199" s="18"/>
      <c r="DQ199" s="18"/>
      <c r="DR199" s="18"/>
      <c r="DS199" s="18"/>
      <c r="DT199" s="18"/>
      <c r="DU199" s="18"/>
      <c r="DV199" s="18"/>
      <c r="DW199" s="18"/>
      <c r="DX199" s="18"/>
      <c r="DY199" s="18"/>
      <c r="DZ199" s="18"/>
      <c r="EA199" s="57"/>
      <c r="EB199" s="18"/>
      <c r="EC199" s="18"/>
      <c r="ED199" s="18"/>
      <c r="EE199" s="18">
        <v>0</v>
      </c>
      <c r="EF199" s="18">
        <v>1</v>
      </c>
      <c r="EG199" s="18">
        <v>0</v>
      </c>
      <c r="EH199" s="18" t="s">
        <v>700</v>
      </c>
      <c r="EI199" s="18" cm="1">
        <f t="array" ref="EI199">IF(SUMPRODUCT(--(DO199:DS199&lt;&gt;""))=0, 0,1)</f>
        <v>0</v>
      </c>
      <c r="EJ199" s="18" cm="1">
        <f t="array" ref="EJ199">IF(SUMPRODUCT(--(DT199:EG199&lt;&gt;""))=0, 0,1)</f>
        <v>1</v>
      </c>
      <c r="EK199" s="18" cm="1">
        <f t="array" ref="EK199">IF(SUMPRODUCT(--(EC199:EG199&lt;&gt;""))=0, 0,1)</f>
        <v>1</v>
      </c>
      <c r="EL199" s="18" cm="1">
        <f t="array" ref="EL199">IF(SUMPRODUCT(--(EE199:EG199&lt;&gt;""))=0, 0,1)</f>
        <v>1</v>
      </c>
      <c r="EM199" s="18">
        <f t="shared" si="80"/>
        <v>1</v>
      </c>
      <c r="EN199" s="18" t="str">
        <f t="shared" si="81"/>
        <v>NA</v>
      </c>
      <c r="EO199" s="18">
        <f t="shared" si="82"/>
        <v>1</v>
      </c>
      <c r="EP199" s="18">
        <f t="shared" si="83"/>
        <v>1</v>
      </c>
      <c r="EQ199" s="18">
        <f t="shared" si="84"/>
        <v>1</v>
      </c>
      <c r="ER199" s="58" t="s">
        <v>2080</v>
      </c>
      <c r="ES199" s="59">
        <v>43802</v>
      </c>
      <c r="ET199" s="18" t="s">
        <v>701</v>
      </c>
      <c r="EU199" s="18" t="s">
        <v>689</v>
      </c>
    </row>
    <row r="200" spans="1:151" ht="15.75" customHeight="1" x14ac:dyDescent="0.2">
      <c r="A200" s="5" t="s">
        <v>284</v>
      </c>
      <c r="B200" s="24" t="s">
        <v>688</v>
      </c>
      <c r="C200" s="26">
        <v>1</v>
      </c>
      <c r="D200" s="18" t="s">
        <v>711</v>
      </c>
      <c r="E200" s="26" t="s">
        <v>257</v>
      </c>
      <c r="F200" s="18" t="s">
        <v>553</v>
      </c>
      <c r="G200" s="18" t="s">
        <v>724</v>
      </c>
      <c r="H200" s="18" t="s">
        <v>725</v>
      </c>
      <c r="I200" s="18" t="s">
        <v>726</v>
      </c>
      <c r="J200" s="18" t="s">
        <v>363</v>
      </c>
      <c r="K200" s="18" t="s">
        <v>363</v>
      </c>
      <c r="L200" s="18" t="s">
        <v>363</v>
      </c>
      <c r="M200" s="18" t="s">
        <v>253</v>
      </c>
      <c r="N200" s="56">
        <v>43</v>
      </c>
      <c r="O200" s="18" t="s">
        <v>640</v>
      </c>
      <c r="P200" s="18" t="s">
        <v>261</v>
      </c>
      <c r="Q200" s="18" t="s">
        <v>254</v>
      </c>
      <c r="R200" s="24" t="s">
        <v>257</v>
      </c>
      <c r="S200" s="24" t="s">
        <v>257</v>
      </c>
      <c r="T200" s="26" t="s">
        <v>692</v>
      </c>
      <c r="U200" s="26" t="s">
        <v>595</v>
      </c>
      <c r="V200" s="26" t="s">
        <v>693</v>
      </c>
      <c r="W200" s="26" t="s">
        <v>694</v>
      </c>
      <c r="X200" s="18" t="s">
        <v>695</v>
      </c>
      <c r="Y200" s="18">
        <v>20.8</v>
      </c>
      <c r="Z200" s="18" t="s">
        <v>474</v>
      </c>
      <c r="AA200" s="57">
        <v>20.8</v>
      </c>
      <c r="AB200" s="57" t="s">
        <v>257</v>
      </c>
      <c r="AC200" s="18" t="s">
        <v>595</v>
      </c>
      <c r="AD200" s="18" t="s">
        <v>595</v>
      </c>
      <c r="AE200" s="18" t="s">
        <v>595</v>
      </c>
      <c r="AF200" s="18">
        <v>7.6</v>
      </c>
      <c r="AG200" s="18">
        <v>7.6</v>
      </c>
      <c r="AH200" s="18" t="s">
        <v>557</v>
      </c>
      <c r="AI200" s="18">
        <v>17</v>
      </c>
      <c r="AJ200" s="26" t="s">
        <v>628</v>
      </c>
      <c r="AK200" s="26">
        <f t="shared" si="79"/>
        <v>119</v>
      </c>
      <c r="AL200" s="18" t="s">
        <v>696</v>
      </c>
      <c r="AM200" s="18" t="s">
        <v>282</v>
      </c>
      <c r="AN200" s="57">
        <v>50</v>
      </c>
      <c r="AO200" s="57" t="s">
        <v>671</v>
      </c>
      <c r="AP200" s="18" t="s">
        <v>479</v>
      </c>
      <c r="AQ200" s="18">
        <v>4</v>
      </c>
      <c r="AR200" s="18" t="s">
        <v>672</v>
      </c>
      <c r="AS200" s="66">
        <f t="shared" si="77"/>
        <v>28.400000000000006</v>
      </c>
      <c r="AT200" s="57">
        <v>71.599999999999994</v>
      </c>
      <c r="AU200" s="66">
        <f t="shared" si="78"/>
        <v>21.599999999999994</v>
      </c>
      <c r="AV200" s="66">
        <f t="shared" si="76"/>
        <v>21.599999999999994</v>
      </c>
      <c r="AW200" s="5" t="s">
        <v>595</v>
      </c>
      <c r="AX200" s="18">
        <v>17</v>
      </c>
      <c r="AY200" s="26" t="s">
        <v>628</v>
      </c>
      <c r="AZ200" s="5" t="s">
        <v>257</v>
      </c>
      <c r="BA200" s="5" t="s">
        <v>257</v>
      </c>
      <c r="BB200" s="18" t="s">
        <v>697</v>
      </c>
      <c r="BC200" s="18" t="s">
        <v>287</v>
      </c>
      <c r="BD200" s="18">
        <v>50</v>
      </c>
      <c r="BE200" s="18" t="s">
        <v>698</v>
      </c>
      <c r="BF200" s="18" t="s">
        <v>699</v>
      </c>
      <c r="BG200" s="18">
        <v>4</v>
      </c>
      <c r="BH200" s="18" t="s">
        <v>672</v>
      </c>
      <c r="BI200" s="18" t="s">
        <v>257</v>
      </c>
      <c r="BJ200" s="18" t="s">
        <v>257</v>
      </c>
      <c r="BK200" s="18" t="s">
        <v>257</v>
      </c>
      <c r="BL200" s="18" t="s">
        <v>257</v>
      </c>
      <c r="BM200" s="18" t="s">
        <v>257</v>
      </c>
      <c r="BN200" s="18">
        <v>17</v>
      </c>
      <c r="BO200" s="26" t="s">
        <v>628</v>
      </c>
      <c r="BP200" s="5" t="s">
        <v>257</v>
      </c>
      <c r="BQ200" s="5" t="s">
        <v>257</v>
      </c>
      <c r="BR200" s="18" t="s">
        <v>697</v>
      </c>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8"/>
      <c r="DB200" s="18"/>
      <c r="DC200" s="18"/>
      <c r="DD200" s="18"/>
      <c r="DE200" s="18"/>
      <c r="DF200" s="18"/>
      <c r="DG200" s="18"/>
      <c r="DH200" s="18"/>
      <c r="DI200" s="18"/>
      <c r="DJ200" s="18"/>
      <c r="DK200" s="18"/>
      <c r="DL200" s="18"/>
      <c r="DM200" s="18"/>
      <c r="DN200" s="18"/>
      <c r="DO200" s="18"/>
      <c r="DP200" s="18"/>
      <c r="DQ200" s="18"/>
      <c r="DR200" s="18"/>
      <c r="DS200" s="18"/>
      <c r="DT200" s="18"/>
      <c r="DU200" s="18"/>
      <c r="DV200" s="18"/>
      <c r="DW200" s="18"/>
      <c r="DX200" s="18"/>
      <c r="DY200" s="18"/>
      <c r="DZ200" s="18"/>
      <c r="EA200" s="57"/>
      <c r="EB200" s="18"/>
      <c r="EC200" s="18"/>
      <c r="ED200" s="18"/>
      <c r="EE200" s="18">
        <v>0</v>
      </c>
      <c r="EF200" s="18">
        <v>1</v>
      </c>
      <c r="EG200" s="18">
        <v>0</v>
      </c>
      <c r="EH200" s="18" t="s">
        <v>700</v>
      </c>
      <c r="EI200" s="18" cm="1">
        <f t="array" ref="EI200">IF(SUMPRODUCT(--(DO200:DS200&lt;&gt;""))=0, 0,1)</f>
        <v>0</v>
      </c>
      <c r="EJ200" s="18" cm="1">
        <f t="array" ref="EJ200">IF(SUMPRODUCT(--(DT200:EG200&lt;&gt;""))=0, 0,1)</f>
        <v>1</v>
      </c>
      <c r="EK200" s="18" cm="1">
        <f t="array" ref="EK200">IF(SUMPRODUCT(--(EC200:EG200&lt;&gt;""))=0, 0,1)</f>
        <v>1</v>
      </c>
      <c r="EL200" s="18" cm="1">
        <f t="array" ref="EL200">IF(SUMPRODUCT(--(EE200:EG200&lt;&gt;""))=0, 0,1)</f>
        <v>1</v>
      </c>
      <c r="EM200" s="18">
        <f t="shared" si="80"/>
        <v>1</v>
      </c>
      <c r="EN200" s="18" t="str">
        <f t="shared" si="81"/>
        <v>NA</v>
      </c>
      <c r="EO200" s="18">
        <f t="shared" si="82"/>
        <v>1</v>
      </c>
      <c r="EP200" s="18">
        <f t="shared" si="83"/>
        <v>1</v>
      </c>
      <c r="EQ200" s="18">
        <f t="shared" si="84"/>
        <v>1</v>
      </c>
      <c r="ER200" s="58" t="s">
        <v>2080</v>
      </c>
      <c r="ES200" s="59">
        <v>43802</v>
      </c>
      <c r="ET200" s="18" t="s">
        <v>701</v>
      </c>
      <c r="EU200" s="18" t="s">
        <v>689</v>
      </c>
    </row>
    <row r="201" spans="1:151" ht="15.75" customHeight="1" x14ac:dyDescent="0.2">
      <c r="A201" s="5" t="s">
        <v>284</v>
      </c>
      <c r="B201" s="24" t="s">
        <v>688</v>
      </c>
      <c r="C201" s="26">
        <v>1</v>
      </c>
      <c r="D201" s="18" t="s">
        <v>691</v>
      </c>
      <c r="E201" s="26" t="s">
        <v>257</v>
      </c>
      <c r="F201" s="18" t="s">
        <v>553</v>
      </c>
      <c r="G201" s="18" t="s">
        <v>728</v>
      </c>
      <c r="H201" s="18" t="s">
        <v>729</v>
      </c>
      <c r="I201" s="18" t="s">
        <v>730</v>
      </c>
      <c r="J201" s="18" t="s">
        <v>363</v>
      </c>
      <c r="K201" s="18" t="s">
        <v>363</v>
      </c>
      <c r="L201" s="18" t="s">
        <v>363</v>
      </c>
      <c r="M201" s="18" t="s">
        <v>253</v>
      </c>
      <c r="N201" s="56">
        <v>43</v>
      </c>
      <c r="O201" s="18" t="s">
        <v>640</v>
      </c>
      <c r="P201" s="18" t="s">
        <v>261</v>
      </c>
      <c r="Q201" s="18" t="s">
        <v>254</v>
      </c>
      <c r="R201" s="24" t="s">
        <v>257</v>
      </c>
      <c r="S201" s="24" t="s">
        <v>257</v>
      </c>
      <c r="T201" s="26" t="s">
        <v>692</v>
      </c>
      <c r="U201" s="26" t="s">
        <v>595</v>
      </c>
      <c r="V201" s="26" t="s">
        <v>693</v>
      </c>
      <c r="W201" s="26" t="s">
        <v>694</v>
      </c>
      <c r="X201" s="18" t="s">
        <v>695</v>
      </c>
      <c r="Y201" s="18">
        <v>0</v>
      </c>
      <c r="Z201" s="18" t="s">
        <v>474</v>
      </c>
      <c r="AA201" s="57">
        <v>0</v>
      </c>
      <c r="AB201" s="57" t="s">
        <v>257</v>
      </c>
      <c r="AC201" s="18" t="s">
        <v>595</v>
      </c>
      <c r="AD201" s="18" t="s">
        <v>595</v>
      </c>
      <c r="AE201" s="18" t="s">
        <v>595</v>
      </c>
      <c r="AF201" s="18">
        <v>7.6</v>
      </c>
      <c r="AG201" s="18">
        <v>7.6</v>
      </c>
      <c r="AH201" s="18" t="s">
        <v>557</v>
      </c>
      <c r="AI201" s="18">
        <v>0</v>
      </c>
      <c r="AJ201" s="26" t="s">
        <v>628</v>
      </c>
      <c r="AK201" s="26">
        <f t="shared" si="79"/>
        <v>0</v>
      </c>
      <c r="AL201" s="18" t="s">
        <v>696</v>
      </c>
      <c r="AM201" s="18" t="s">
        <v>282</v>
      </c>
      <c r="AN201" s="57">
        <v>0</v>
      </c>
      <c r="AO201" s="57" t="s">
        <v>671</v>
      </c>
      <c r="AP201" s="18" t="s">
        <v>479</v>
      </c>
      <c r="AQ201" s="18">
        <v>4</v>
      </c>
      <c r="AR201" s="18" t="s">
        <v>672</v>
      </c>
      <c r="AS201" s="66">
        <f t="shared" si="77"/>
        <v>0</v>
      </c>
      <c r="AT201" s="57">
        <v>0</v>
      </c>
      <c r="AU201" s="66">
        <f t="shared" si="78"/>
        <v>0</v>
      </c>
      <c r="AV201" s="66">
        <f t="shared" si="76"/>
        <v>0</v>
      </c>
      <c r="AW201" s="5" t="s">
        <v>595</v>
      </c>
      <c r="AX201" s="18">
        <v>0</v>
      </c>
      <c r="AY201" s="26" t="s">
        <v>628</v>
      </c>
      <c r="AZ201" s="5" t="s">
        <v>257</v>
      </c>
      <c r="BA201" s="5" t="s">
        <v>257</v>
      </c>
      <c r="BB201" s="18" t="s">
        <v>697</v>
      </c>
      <c r="BC201" s="18" t="s">
        <v>287</v>
      </c>
      <c r="BD201" s="18">
        <v>0</v>
      </c>
      <c r="BE201" s="18" t="s">
        <v>698</v>
      </c>
      <c r="BF201" s="18" t="s">
        <v>699</v>
      </c>
      <c r="BG201" s="18">
        <v>4</v>
      </c>
      <c r="BH201" s="18" t="s">
        <v>672</v>
      </c>
      <c r="BI201" s="18" t="s">
        <v>257</v>
      </c>
      <c r="BJ201" s="18" t="s">
        <v>257</v>
      </c>
      <c r="BK201" s="18" t="s">
        <v>257</v>
      </c>
      <c r="BL201" s="18" t="s">
        <v>257</v>
      </c>
      <c r="BM201" s="18" t="s">
        <v>257</v>
      </c>
      <c r="BN201" s="18">
        <v>0</v>
      </c>
      <c r="BO201" s="26" t="s">
        <v>628</v>
      </c>
      <c r="BP201" s="5" t="s">
        <v>257</v>
      </c>
      <c r="BQ201" s="5" t="s">
        <v>257</v>
      </c>
      <c r="BR201" s="18" t="s">
        <v>697</v>
      </c>
      <c r="BS201" s="18"/>
      <c r="BT201" s="18"/>
      <c r="BU201" s="18"/>
      <c r="BV201" s="18"/>
      <c r="BW201" s="18"/>
      <c r="BX201" s="18"/>
      <c r="BY201" s="18"/>
      <c r="BZ201" s="18"/>
      <c r="CA201" s="18"/>
      <c r="CB201" s="18"/>
      <c r="CC201" s="18"/>
      <c r="CD201" s="18"/>
      <c r="CE201" s="18"/>
      <c r="CF201" s="18"/>
      <c r="CG201" s="18"/>
      <c r="CH201" s="18"/>
      <c r="CI201" s="18"/>
      <c r="CJ201" s="18"/>
      <c r="CK201" s="18"/>
      <c r="CL201" s="18"/>
      <c r="CM201" s="18"/>
      <c r="CN201" s="18"/>
      <c r="CO201" s="18"/>
      <c r="CP201" s="18"/>
      <c r="CQ201" s="18"/>
      <c r="CR201" s="18"/>
      <c r="CS201" s="18"/>
      <c r="CT201" s="18"/>
      <c r="CU201" s="18"/>
      <c r="CV201" s="18"/>
      <c r="CW201" s="18"/>
      <c r="CX201" s="18"/>
      <c r="CY201" s="18"/>
      <c r="CZ201" s="18"/>
      <c r="DA201" s="18"/>
      <c r="DB201" s="18"/>
      <c r="DC201" s="18"/>
      <c r="DD201" s="18"/>
      <c r="DE201" s="18"/>
      <c r="DF201" s="18"/>
      <c r="DG201" s="18"/>
      <c r="DH201" s="18"/>
      <c r="DI201" s="18"/>
      <c r="DJ201" s="18"/>
      <c r="DK201" s="18"/>
      <c r="DL201" s="18"/>
      <c r="DM201" s="18"/>
      <c r="DN201" s="18"/>
      <c r="DO201" s="18"/>
      <c r="DP201" s="18"/>
      <c r="DQ201" s="18"/>
      <c r="DR201" s="18"/>
      <c r="DS201" s="18"/>
      <c r="DT201" s="18"/>
      <c r="DU201" s="18"/>
      <c r="DV201" s="18"/>
      <c r="DW201" s="18"/>
      <c r="DX201" s="18"/>
      <c r="DY201" s="18"/>
      <c r="DZ201" s="18"/>
      <c r="EA201" s="57"/>
      <c r="EB201" s="18"/>
      <c r="EC201" s="18"/>
      <c r="ED201" s="18"/>
      <c r="EE201" s="18">
        <v>0</v>
      </c>
      <c r="EF201" s="18">
        <v>0</v>
      </c>
      <c r="EG201" s="18">
        <v>0</v>
      </c>
      <c r="EH201" s="18" t="s">
        <v>700</v>
      </c>
      <c r="EI201" s="18" cm="1">
        <f t="array" ref="EI201">IF(SUMPRODUCT(--(DO201:DS201&lt;&gt;""))=0, 0,1)</f>
        <v>0</v>
      </c>
      <c r="EJ201" s="18" cm="1">
        <f t="array" ref="EJ201">IF(SUMPRODUCT(--(DT201:EG201&lt;&gt;""))=0, 0,1)</f>
        <v>1</v>
      </c>
      <c r="EK201" s="18" cm="1">
        <f t="array" ref="EK201">IF(SUMPRODUCT(--(EC201:EG201&lt;&gt;""))=0, 0,1)</f>
        <v>1</v>
      </c>
      <c r="EL201" s="18" cm="1">
        <f t="array" ref="EL201">IF(SUMPRODUCT(--(EE201:EG201&lt;&gt;""))=0, 0,1)</f>
        <v>1</v>
      </c>
      <c r="EM201" s="18">
        <f t="shared" si="80"/>
        <v>0</v>
      </c>
      <c r="EN201" s="18" t="str">
        <f t="shared" si="81"/>
        <v>NA</v>
      </c>
      <c r="EO201" s="18">
        <f t="shared" si="82"/>
        <v>0</v>
      </c>
      <c r="EP201" s="18">
        <f t="shared" si="83"/>
        <v>0</v>
      </c>
      <c r="EQ201" s="18">
        <f t="shared" si="84"/>
        <v>0</v>
      </c>
      <c r="ER201" s="58" t="s">
        <v>2080</v>
      </c>
      <c r="ES201" s="59">
        <v>43802</v>
      </c>
      <c r="ET201" s="18" t="s">
        <v>701</v>
      </c>
      <c r="EU201" s="18" t="s">
        <v>689</v>
      </c>
    </row>
    <row r="202" spans="1:151" ht="15.75" customHeight="1" x14ac:dyDescent="0.2">
      <c r="A202" s="5" t="s">
        <v>284</v>
      </c>
      <c r="B202" s="24" t="s">
        <v>688</v>
      </c>
      <c r="C202" s="26">
        <v>1</v>
      </c>
      <c r="D202" s="18" t="s">
        <v>702</v>
      </c>
      <c r="E202" s="26" t="s">
        <v>257</v>
      </c>
      <c r="F202" s="18" t="s">
        <v>553</v>
      </c>
      <c r="G202" s="18" t="s">
        <v>728</v>
      </c>
      <c r="H202" s="18" t="s">
        <v>729</v>
      </c>
      <c r="I202" s="18" t="s">
        <v>730</v>
      </c>
      <c r="J202" s="18" t="s">
        <v>363</v>
      </c>
      <c r="K202" s="18" t="s">
        <v>363</v>
      </c>
      <c r="L202" s="18" t="s">
        <v>363</v>
      </c>
      <c r="M202" s="18" t="s">
        <v>253</v>
      </c>
      <c r="N202" s="56">
        <v>43</v>
      </c>
      <c r="O202" s="18" t="s">
        <v>640</v>
      </c>
      <c r="P202" s="18" t="s">
        <v>261</v>
      </c>
      <c r="Q202" s="18" t="s">
        <v>254</v>
      </c>
      <c r="R202" s="24" t="s">
        <v>257</v>
      </c>
      <c r="S202" s="24" t="s">
        <v>257</v>
      </c>
      <c r="T202" s="26" t="s">
        <v>692</v>
      </c>
      <c r="U202" s="26" t="s">
        <v>595</v>
      </c>
      <c r="V202" s="26" t="s">
        <v>693</v>
      </c>
      <c r="W202" s="26" t="s">
        <v>694</v>
      </c>
      <c r="X202" s="18" t="s">
        <v>695</v>
      </c>
      <c r="Y202" s="18">
        <v>20.8</v>
      </c>
      <c r="Z202" s="18" t="s">
        <v>474</v>
      </c>
      <c r="AA202" s="57">
        <v>20.8</v>
      </c>
      <c r="AB202" s="57" t="s">
        <v>257</v>
      </c>
      <c r="AC202" s="18" t="s">
        <v>595</v>
      </c>
      <c r="AD202" s="18" t="s">
        <v>595</v>
      </c>
      <c r="AE202" s="18" t="s">
        <v>595</v>
      </c>
      <c r="AF202" s="18">
        <v>7.6</v>
      </c>
      <c r="AG202" s="18">
        <v>7.6</v>
      </c>
      <c r="AH202" s="18" t="s">
        <v>557</v>
      </c>
      <c r="AI202" s="18">
        <v>2</v>
      </c>
      <c r="AJ202" s="26" t="s">
        <v>628</v>
      </c>
      <c r="AK202" s="26">
        <f t="shared" si="79"/>
        <v>14</v>
      </c>
      <c r="AL202" s="18" t="s">
        <v>696</v>
      </c>
      <c r="AM202" s="18" t="s">
        <v>282</v>
      </c>
      <c r="AN202" s="57">
        <v>0</v>
      </c>
      <c r="AO202" s="57" t="s">
        <v>671</v>
      </c>
      <c r="AP202" s="18" t="s">
        <v>479</v>
      </c>
      <c r="AQ202" s="18">
        <v>4</v>
      </c>
      <c r="AR202" s="18" t="s">
        <v>672</v>
      </c>
      <c r="AS202" s="66">
        <f t="shared" si="77"/>
        <v>0</v>
      </c>
      <c r="AT202" s="57">
        <v>0</v>
      </c>
      <c r="AU202" s="66">
        <f t="shared" si="78"/>
        <v>0</v>
      </c>
      <c r="AV202" s="66">
        <f t="shared" si="76"/>
        <v>0</v>
      </c>
      <c r="AW202" s="5" t="s">
        <v>595</v>
      </c>
      <c r="AX202" s="18">
        <v>2</v>
      </c>
      <c r="AY202" s="26" t="s">
        <v>628</v>
      </c>
      <c r="AZ202" s="5" t="s">
        <v>257</v>
      </c>
      <c r="BA202" s="5" t="s">
        <v>257</v>
      </c>
      <c r="BB202" s="18" t="s">
        <v>697</v>
      </c>
      <c r="BC202" s="18" t="s">
        <v>287</v>
      </c>
      <c r="BD202" s="18">
        <v>0</v>
      </c>
      <c r="BE202" s="18" t="s">
        <v>698</v>
      </c>
      <c r="BF202" s="18" t="s">
        <v>699</v>
      </c>
      <c r="BG202" s="18">
        <v>4</v>
      </c>
      <c r="BH202" s="18" t="s">
        <v>672</v>
      </c>
      <c r="BI202" s="18" t="s">
        <v>257</v>
      </c>
      <c r="BJ202" s="18" t="s">
        <v>257</v>
      </c>
      <c r="BK202" s="18" t="s">
        <v>257</v>
      </c>
      <c r="BL202" s="18" t="s">
        <v>257</v>
      </c>
      <c r="BM202" s="18" t="s">
        <v>257</v>
      </c>
      <c r="BN202" s="18">
        <v>2</v>
      </c>
      <c r="BO202" s="26" t="s">
        <v>628</v>
      </c>
      <c r="BP202" s="5" t="s">
        <v>257</v>
      </c>
      <c r="BQ202" s="5" t="s">
        <v>257</v>
      </c>
      <c r="BR202" s="18" t="s">
        <v>697</v>
      </c>
      <c r="BS202" s="18"/>
      <c r="BT202" s="18"/>
      <c r="BU202" s="18"/>
      <c r="BV202" s="18"/>
      <c r="BW202" s="18"/>
      <c r="BX202" s="18"/>
      <c r="BY202" s="18"/>
      <c r="BZ202" s="18"/>
      <c r="CA202" s="18"/>
      <c r="CB202" s="18"/>
      <c r="CC202" s="18"/>
      <c r="CD202" s="18"/>
      <c r="CE202" s="18"/>
      <c r="CF202" s="18"/>
      <c r="CG202" s="18"/>
      <c r="CH202" s="18"/>
      <c r="CI202" s="18"/>
      <c r="CJ202" s="18"/>
      <c r="CK202" s="18"/>
      <c r="CL202" s="18"/>
      <c r="CM202" s="18"/>
      <c r="CN202" s="18"/>
      <c r="CO202" s="18"/>
      <c r="CP202" s="18"/>
      <c r="CQ202" s="18"/>
      <c r="CR202" s="18"/>
      <c r="CS202" s="18"/>
      <c r="CT202" s="18"/>
      <c r="CU202" s="18"/>
      <c r="CV202" s="18"/>
      <c r="CW202" s="18"/>
      <c r="CX202" s="18"/>
      <c r="CY202" s="18"/>
      <c r="CZ202" s="18"/>
      <c r="DA202" s="18"/>
      <c r="DB202" s="18"/>
      <c r="DC202" s="18"/>
      <c r="DD202" s="18"/>
      <c r="DE202" s="18"/>
      <c r="DF202" s="18"/>
      <c r="DG202" s="18"/>
      <c r="DH202" s="18"/>
      <c r="DI202" s="18"/>
      <c r="DJ202" s="18"/>
      <c r="DK202" s="18"/>
      <c r="DL202" s="18"/>
      <c r="DM202" s="18"/>
      <c r="DN202" s="18"/>
      <c r="DO202" s="18"/>
      <c r="DP202" s="18"/>
      <c r="DQ202" s="18"/>
      <c r="DR202" s="18"/>
      <c r="DS202" s="18"/>
      <c r="DT202" s="18"/>
      <c r="DU202" s="18"/>
      <c r="DV202" s="18"/>
      <c r="DW202" s="18"/>
      <c r="DX202" s="18"/>
      <c r="DY202" s="18"/>
      <c r="DZ202" s="18"/>
      <c r="EA202" s="57"/>
      <c r="EB202" s="18"/>
      <c r="EC202" s="18"/>
      <c r="ED202" s="18"/>
      <c r="EE202" s="18">
        <v>0</v>
      </c>
      <c r="EF202" s="18">
        <v>0</v>
      </c>
      <c r="EG202" s="18">
        <v>0</v>
      </c>
      <c r="EH202" s="18" t="s">
        <v>700</v>
      </c>
      <c r="EI202" s="18" cm="1">
        <f t="array" ref="EI202">IF(SUMPRODUCT(--(DO202:DS202&lt;&gt;""))=0, 0,1)</f>
        <v>0</v>
      </c>
      <c r="EJ202" s="18" cm="1">
        <f t="array" ref="EJ202">IF(SUMPRODUCT(--(DT202:EG202&lt;&gt;""))=0, 0,1)</f>
        <v>1</v>
      </c>
      <c r="EK202" s="18" cm="1">
        <f t="array" ref="EK202">IF(SUMPRODUCT(--(EC202:EG202&lt;&gt;""))=0, 0,1)</f>
        <v>1</v>
      </c>
      <c r="EL202" s="18" cm="1">
        <f t="array" ref="EL202">IF(SUMPRODUCT(--(EE202:EG202&lt;&gt;""))=0, 0,1)</f>
        <v>1</v>
      </c>
      <c r="EM202" s="18">
        <f t="shared" si="80"/>
        <v>0</v>
      </c>
      <c r="EN202" s="18" t="str">
        <f t="shared" si="81"/>
        <v>NA</v>
      </c>
      <c r="EO202" s="18">
        <f t="shared" si="82"/>
        <v>0</v>
      </c>
      <c r="EP202" s="18">
        <f t="shared" si="83"/>
        <v>0</v>
      </c>
      <c r="EQ202" s="18">
        <f t="shared" si="84"/>
        <v>0</v>
      </c>
      <c r="ER202" s="58" t="s">
        <v>2080</v>
      </c>
      <c r="ES202" s="59">
        <v>43802</v>
      </c>
      <c r="ET202" s="18" t="s">
        <v>701</v>
      </c>
      <c r="EU202" s="18" t="s">
        <v>689</v>
      </c>
    </row>
    <row r="203" spans="1:151" ht="15.75" customHeight="1" x14ac:dyDescent="0.2">
      <c r="A203" s="5" t="s">
        <v>284</v>
      </c>
      <c r="B203" s="24" t="s">
        <v>688</v>
      </c>
      <c r="C203" s="26">
        <v>1</v>
      </c>
      <c r="D203" s="18" t="s">
        <v>714</v>
      </c>
      <c r="E203" s="26" t="s">
        <v>257</v>
      </c>
      <c r="F203" s="18" t="s">
        <v>553</v>
      </c>
      <c r="G203" s="18" t="s">
        <v>728</v>
      </c>
      <c r="H203" s="18" t="s">
        <v>729</v>
      </c>
      <c r="I203" s="18" t="s">
        <v>730</v>
      </c>
      <c r="J203" s="18" t="s">
        <v>363</v>
      </c>
      <c r="K203" s="18" t="s">
        <v>363</v>
      </c>
      <c r="L203" s="18" t="s">
        <v>363</v>
      </c>
      <c r="M203" s="18" t="s">
        <v>253</v>
      </c>
      <c r="N203" s="56">
        <v>43</v>
      </c>
      <c r="O203" s="18" t="s">
        <v>640</v>
      </c>
      <c r="P203" s="18" t="s">
        <v>261</v>
      </c>
      <c r="Q203" s="18" t="s">
        <v>254</v>
      </c>
      <c r="R203" s="24" t="s">
        <v>257</v>
      </c>
      <c r="S203" s="24" t="s">
        <v>257</v>
      </c>
      <c r="T203" s="26" t="s">
        <v>692</v>
      </c>
      <c r="U203" s="26" t="s">
        <v>595</v>
      </c>
      <c r="V203" s="26" t="s">
        <v>693</v>
      </c>
      <c r="W203" s="26" t="s">
        <v>694</v>
      </c>
      <c r="X203" s="18" t="s">
        <v>695</v>
      </c>
      <c r="Y203" s="18">
        <v>20.8</v>
      </c>
      <c r="Z203" s="18" t="s">
        <v>474</v>
      </c>
      <c r="AA203" s="57">
        <v>20.8</v>
      </c>
      <c r="AB203" s="57" t="s">
        <v>257</v>
      </c>
      <c r="AC203" s="18" t="s">
        <v>595</v>
      </c>
      <c r="AD203" s="18" t="s">
        <v>595</v>
      </c>
      <c r="AE203" s="18" t="s">
        <v>595</v>
      </c>
      <c r="AF203" s="18">
        <v>7.6</v>
      </c>
      <c r="AG203" s="18">
        <v>7.6</v>
      </c>
      <c r="AH203" s="18" t="s">
        <v>557</v>
      </c>
      <c r="AI203" s="18">
        <v>3</v>
      </c>
      <c r="AJ203" s="26" t="s">
        <v>628</v>
      </c>
      <c r="AK203" s="26">
        <f t="shared" si="79"/>
        <v>21</v>
      </c>
      <c r="AL203" s="18" t="s">
        <v>696</v>
      </c>
      <c r="AM203" s="18" t="s">
        <v>282</v>
      </c>
      <c r="AN203" s="57">
        <v>10</v>
      </c>
      <c r="AO203" s="57" t="s">
        <v>671</v>
      </c>
      <c r="AP203" s="18" t="s">
        <v>479</v>
      </c>
      <c r="AQ203" s="18">
        <v>4</v>
      </c>
      <c r="AR203" s="18" t="s">
        <v>672</v>
      </c>
      <c r="AS203" s="66">
        <f t="shared" si="77"/>
        <v>-12.600000000000001</v>
      </c>
      <c r="AT203" s="57">
        <v>32.6</v>
      </c>
      <c r="AU203" s="66">
        <f t="shared" si="78"/>
        <v>22.6</v>
      </c>
      <c r="AV203" s="66">
        <f t="shared" si="76"/>
        <v>22.6</v>
      </c>
      <c r="AW203" s="5" t="s">
        <v>595</v>
      </c>
      <c r="AX203" s="18">
        <v>3</v>
      </c>
      <c r="AY203" s="26" t="s">
        <v>628</v>
      </c>
      <c r="AZ203" s="5" t="s">
        <v>257</v>
      </c>
      <c r="BA203" s="5" t="s">
        <v>257</v>
      </c>
      <c r="BB203" s="18" t="s">
        <v>697</v>
      </c>
      <c r="BC203" s="18" t="s">
        <v>287</v>
      </c>
      <c r="BD203" s="18">
        <v>0</v>
      </c>
      <c r="BE203" s="18" t="s">
        <v>698</v>
      </c>
      <c r="BF203" s="18" t="s">
        <v>699</v>
      </c>
      <c r="BG203" s="18">
        <v>4</v>
      </c>
      <c r="BH203" s="18" t="s">
        <v>672</v>
      </c>
      <c r="BI203" s="18" t="s">
        <v>257</v>
      </c>
      <c r="BJ203" s="18" t="s">
        <v>257</v>
      </c>
      <c r="BK203" s="18" t="s">
        <v>257</v>
      </c>
      <c r="BL203" s="18" t="s">
        <v>257</v>
      </c>
      <c r="BM203" s="18" t="s">
        <v>257</v>
      </c>
      <c r="BN203" s="18">
        <v>3</v>
      </c>
      <c r="BO203" s="26" t="s">
        <v>628</v>
      </c>
      <c r="BP203" s="5" t="s">
        <v>257</v>
      </c>
      <c r="BQ203" s="5" t="s">
        <v>257</v>
      </c>
      <c r="BR203" s="18" t="s">
        <v>697</v>
      </c>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8"/>
      <c r="DB203" s="18"/>
      <c r="DC203" s="18"/>
      <c r="DD203" s="18"/>
      <c r="DE203" s="18"/>
      <c r="DF203" s="18"/>
      <c r="DG203" s="18"/>
      <c r="DH203" s="18"/>
      <c r="DI203" s="18"/>
      <c r="DJ203" s="18"/>
      <c r="DK203" s="18"/>
      <c r="DL203" s="18"/>
      <c r="DM203" s="18"/>
      <c r="DN203" s="18"/>
      <c r="DO203" s="18"/>
      <c r="DP203" s="18"/>
      <c r="DQ203" s="18"/>
      <c r="DR203" s="18"/>
      <c r="DS203" s="18"/>
      <c r="DT203" s="18"/>
      <c r="DU203" s="18"/>
      <c r="DV203" s="18"/>
      <c r="DW203" s="18"/>
      <c r="DX203" s="18"/>
      <c r="DY203" s="18"/>
      <c r="DZ203" s="18"/>
      <c r="EA203" s="57"/>
      <c r="EB203" s="18"/>
      <c r="EC203" s="18"/>
      <c r="ED203" s="18"/>
      <c r="EE203" s="18">
        <v>1</v>
      </c>
      <c r="EF203" s="18">
        <v>0</v>
      </c>
      <c r="EG203" s="18">
        <v>0</v>
      </c>
      <c r="EH203" s="18" t="s">
        <v>700</v>
      </c>
      <c r="EI203" s="18" cm="1">
        <f t="array" ref="EI203">IF(SUMPRODUCT(--(DO203:DS203&lt;&gt;""))=0, 0,1)</f>
        <v>0</v>
      </c>
      <c r="EJ203" s="18" cm="1">
        <f t="array" ref="EJ203">IF(SUMPRODUCT(--(DT203:EG203&lt;&gt;""))=0, 0,1)</f>
        <v>1</v>
      </c>
      <c r="EK203" s="18" cm="1">
        <f t="array" ref="EK203">IF(SUMPRODUCT(--(EC203:EG203&lt;&gt;""))=0, 0,1)</f>
        <v>1</v>
      </c>
      <c r="EL203" s="18" cm="1">
        <f t="array" ref="EL203">IF(SUMPRODUCT(--(EE203:EG203&lt;&gt;""))=0, 0,1)</f>
        <v>1</v>
      </c>
      <c r="EM203" s="18">
        <f t="shared" si="80"/>
        <v>1</v>
      </c>
      <c r="EN203" s="18" t="str">
        <f t="shared" si="81"/>
        <v>NA</v>
      </c>
      <c r="EO203" s="18">
        <f t="shared" si="82"/>
        <v>1</v>
      </c>
      <c r="EP203" s="18">
        <f t="shared" si="83"/>
        <v>1</v>
      </c>
      <c r="EQ203" s="18">
        <f t="shared" si="84"/>
        <v>1</v>
      </c>
      <c r="ER203" s="58" t="s">
        <v>2080</v>
      </c>
      <c r="ES203" s="59">
        <v>43802</v>
      </c>
      <c r="ET203" s="18" t="s">
        <v>701</v>
      </c>
      <c r="EU203" s="18" t="s">
        <v>689</v>
      </c>
    </row>
    <row r="204" spans="1:151" ht="15.75" customHeight="1" x14ac:dyDescent="0.2">
      <c r="A204" s="5" t="s">
        <v>284</v>
      </c>
      <c r="B204" s="24" t="s">
        <v>688</v>
      </c>
      <c r="C204" s="26">
        <v>1</v>
      </c>
      <c r="D204" s="18" t="s">
        <v>704</v>
      </c>
      <c r="E204" s="26" t="s">
        <v>257</v>
      </c>
      <c r="F204" s="18" t="s">
        <v>553</v>
      </c>
      <c r="G204" s="18" t="s">
        <v>728</v>
      </c>
      <c r="H204" s="18" t="s">
        <v>729</v>
      </c>
      <c r="I204" s="18" t="s">
        <v>730</v>
      </c>
      <c r="J204" s="18" t="s">
        <v>363</v>
      </c>
      <c r="K204" s="18" t="s">
        <v>363</v>
      </c>
      <c r="L204" s="18" t="s">
        <v>363</v>
      </c>
      <c r="M204" s="18" t="s">
        <v>253</v>
      </c>
      <c r="N204" s="56">
        <v>43</v>
      </c>
      <c r="O204" s="18" t="s">
        <v>640</v>
      </c>
      <c r="P204" s="18" t="s">
        <v>261</v>
      </c>
      <c r="Q204" s="18" t="s">
        <v>254</v>
      </c>
      <c r="R204" s="24" t="s">
        <v>257</v>
      </c>
      <c r="S204" s="24" t="s">
        <v>257</v>
      </c>
      <c r="T204" s="26" t="s">
        <v>692</v>
      </c>
      <c r="U204" s="26" t="s">
        <v>595</v>
      </c>
      <c r="V204" s="26" t="s">
        <v>693</v>
      </c>
      <c r="W204" s="26" t="s">
        <v>694</v>
      </c>
      <c r="X204" s="18" t="s">
        <v>695</v>
      </c>
      <c r="Y204" s="18">
        <v>20.8</v>
      </c>
      <c r="Z204" s="18" t="s">
        <v>474</v>
      </c>
      <c r="AA204" s="57">
        <v>20.8</v>
      </c>
      <c r="AB204" s="57" t="s">
        <v>257</v>
      </c>
      <c r="AC204" s="18" t="s">
        <v>595</v>
      </c>
      <c r="AD204" s="18" t="s">
        <v>595</v>
      </c>
      <c r="AE204" s="18" t="s">
        <v>595</v>
      </c>
      <c r="AF204" s="18">
        <v>7.6</v>
      </c>
      <c r="AG204" s="18">
        <v>7.6</v>
      </c>
      <c r="AH204" s="18" t="s">
        <v>557</v>
      </c>
      <c r="AI204" s="18">
        <v>5</v>
      </c>
      <c r="AJ204" s="26" t="s">
        <v>628</v>
      </c>
      <c r="AK204" s="26">
        <f t="shared" si="79"/>
        <v>35</v>
      </c>
      <c r="AL204" s="18" t="s">
        <v>696</v>
      </c>
      <c r="AM204" s="18" t="s">
        <v>282</v>
      </c>
      <c r="AN204" s="57">
        <v>22.2</v>
      </c>
      <c r="AO204" s="57" t="s">
        <v>671</v>
      </c>
      <c r="AP204" s="18" t="s">
        <v>479</v>
      </c>
      <c r="AQ204" s="18">
        <v>4</v>
      </c>
      <c r="AR204" s="18" t="s">
        <v>672</v>
      </c>
      <c r="AS204" s="66">
        <f t="shared" si="77"/>
        <v>-14.399999999999995</v>
      </c>
      <c r="AT204" s="57">
        <v>58.8</v>
      </c>
      <c r="AU204" s="66">
        <f t="shared" si="78"/>
        <v>36.599999999999994</v>
      </c>
      <c r="AV204" s="66">
        <f t="shared" si="76"/>
        <v>36.599999999999994</v>
      </c>
      <c r="AW204" s="5" t="s">
        <v>595</v>
      </c>
      <c r="AX204" s="18">
        <v>5</v>
      </c>
      <c r="AY204" s="26" t="s">
        <v>628</v>
      </c>
      <c r="AZ204" s="5" t="s">
        <v>257</v>
      </c>
      <c r="BA204" s="5" t="s">
        <v>257</v>
      </c>
      <c r="BB204" s="18" t="s">
        <v>697</v>
      </c>
      <c r="BC204" s="18" t="s">
        <v>287</v>
      </c>
      <c r="BD204" s="18">
        <v>0</v>
      </c>
      <c r="BE204" s="18" t="s">
        <v>698</v>
      </c>
      <c r="BF204" s="18" t="s">
        <v>699</v>
      </c>
      <c r="BG204" s="18">
        <v>4</v>
      </c>
      <c r="BH204" s="18" t="s">
        <v>672</v>
      </c>
      <c r="BI204" s="18" t="s">
        <v>257</v>
      </c>
      <c r="BJ204" s="18" t="s">
        <v>257</v>
      </c>
      <c r="BK204" s="18" t="s">
        <v>257</v>
      </c>
      <c r="BL204" s="18" t="s">
        <v>257</v>
      </c>
      <c r="BM204" s="18" t="s">
        <v>257</v>
      </c>
      <c r="BN204" s="18">
        <v>5</v>
      </c>
      <c r="BO204" s="26" t="s">
        <v>628</v>
      </c>
      <c r="BP204" s="5" t="s">
        <v>257</v>
      </c>
      <c r="BQ204" s="5" t="s">
        <v>257</v>
      </c>
      <c r="BR204" s="18" t="s">
        <v>697</v>
      </c>
      <c r="BS204" s="18"/>
      <c r="BT204" s="18"/>
      <c r="BU204" s="18"/>
      <c r="BV204" s="18"/>
      <c r="BW204" s="18"/>
      <c r="BX204" s="18"/>
      <c r="BY204" s="18"/>
      <c r="BZ204" s="18"/>
      <c r="CA204" s="18"/>
      <c r="CB204" s="18"/>
      <c r="CC204" s="18"/>
      <c r="CD204" s="18"/>
      <c r="CE204" s="18"/>
      <c r="CF204" s="18"/>
      <c r="CG204" s="18"/>
      <c r="CH204" s="18"/>
      <c r="CI204" s="18"/>
      <c r="CJ204" s="18"/>
      <c r="CK204" s="18"/>
      <c r="CL204" s="18"/>
      <c r="CM204" s="18"/>
      <c r="CN204" s="18"/>
      <c r="CO204" s="18"/>
      <c r="CP204" s="18"/>
      <c r="CQ204" s="18"/>
      <c r="CR204" s="18"/>
      <c r="CS204" s="18"/>
      <c r="CT204" s="18"/>
      <c r="CU204" s="18"/>
      <c r="CV204" s="18"/>
      <c r="CW204" s="18"/>
      <c r="CX204" s="18"/>
      <c r="CY204" s="18"/>
      <c r="CZ204" s="18"/>
      <c r="DA204" s="18"/>
      <c r="DB204" s="18"/>
      <c r="DC204" s="18"/>
      <c r="DD204" s="18"/>
      <c r="DE204" s="18"/>
      <c r="DF204" s="18"/>
      <c r="DG204" s="18"/>
      <c r="DH204" s="18"/>
      <c r="DI204" s="18"/>
      <c r="DJ204" s="18"/>
      <c r="DK204" s="18"/>
      <c r="DL204" s="18"/>
      <c r="DM204" s="18"/>
      <c r="DN204" s="18"/>
      <c r="DO204" s="18"/>
      <c r="DP204" s="18"/>
      <c r="DQ204" s="18"/>
      <c r="DR204" s="18"/>
      <c r="DS204" s="18"/>
      <c r="DT204" s="18"/>
      <c r="DU204" s="18"/>
      <c r="DV204" s="18"/>
      <c r="DW204" s="18"/>
      <c r="DX204" s="18"/>
      <c r="DY204" s="18"/>
      <c r="DZ204" s="18"/>
      <c r="EA204" s="57"/>
      <c r="EB204" s="18"/>
      <c r="EC204" s="18"/>
      <c r="ED204" s="18"/>
      <c r="EE204" s="18">
        <v>1</v>
      </c>
      <c r="EF204" s="18">
        <v>0</v>
      </c>
      <c r="EG204" s="18">
        <v>0</v>
      </c>
      <c r="EH204" s="18" t="s">
        <v>700</v>
      </c>
      <c r="EI204" s="18" cm="1">
        <f t="array" ref="EI204">IF(SUMPRODUCT(--(DO204:DS204&lt;&gt;""))=0, 0,1)</f>
        <v>0</v>
      </c>
      <c r="EJ204" s="18" cm="1">
        <f t="array" ref="EJ204">IF(SUMPRODUCT(--(DT204:EG204&lt;&gt;""))=0, 0,1)</f>
        <v>1</v>
      </c>
      <c r="EK204" s="18" cm="1">
        <f t="array" ref="EK204">IF(SUMPRODUCT(--(EC204:EG204&lt;&gt;""))=0, 0,1)</f>
        <v>1</v>
      </c>
      <c r="EL204" s="18" cm="1">
        <f t="array" ref="EL204">IF(SUMPRODUCT(--(EE204:EG204&lt;&gt;""))=0, 0,1)</f>
        <v>1</v>
      </c>
      <c r="EM204" s="18">
        <f t="shared" si="80"/>
        <v>1</v>
      </c>
      <c r="EN204" s="18" t="str">
        <f t="shared" si="81"/>
        <v>NA</v>
      </c>
      <c r="EO204" s="18">
        <f t="shared" si="82"/>
        <v>1</v>
      </c>
      <c r="EP204" s="18">
        <f t="shared" si="83"/>
        <v>1</v>
      </c>
      <c r="EQ204" s="18">
        <f t="shared" si="84"/>
        <v>1</v>
      </c>
      <c r="ER204" s="58" t="s">
        <v>2080</v>
      </c>
      <c r="ES204" s="59">
        <v>43802</v>
      </c>
      <c r="ET204" s="18" t="s">
        <v>701</v>
      </c>
      <c r="EU204" s="18" t="s">
        <v>689</v>
      </c>
    </row>
    <row r="205" spans="1:151" ht="15.75" customHeight="1" x14ac:dyDescent="0.2">
      <c r="A205" s="5" t="s">
        <v>284</v>
      </c>
      <c r="B205" s="24" t="s">
        <v>688</v>
      </c>
      <c r="C205" s="26">
        <v>1</v>
      </c>
      <c r="D205" s="18" t="s">
        <v>715</v>
      </c>
      <c r="E205" s="26" t="s">
        <v>257</v>
      </c>
      <c r="F205" s="18" t="s">
        <v>553</v>
      </c>
      <c r="G205" s="18" t="s">
        <v>728</v>
      </c>
      <c r="H205" s="18" t="s">
        <v>729</v>
      </c>
      <c r="I205" s="18" t="s">
        <v>730</v>
      </c>
      <c r="J205" s="18" t="s">
        <v>363</v>
      </c>
      <c r="K205" s="18" t="s">
        <v>363</v>
      </c>
      <c r="L205" s="18" t="s">
        <v>363</v>
      </c>
      <c r="M205" s="18" t="s">
        <v>253</v>
      </c>
      <c r="N205" s="56">
        <v>43</v>
      </c>
      <c r="O205" s="18" t="s">
        <v>640</v>
      </c>
      <c r="P205" s="18" t="s">
        <v>261</v>
      </c>
      <c r="Q205" s="18" t="s">
        <v>254</v>
      </c>
      <c r="R205" s="24" t="s">
        <v>257</v>
      </c>
      <c r="S205" s="24" t="s">
        <v>257</v>
      </c>
      <c r="T205" s="26" t="s">
        <v>692</v>
      </c>
      <c r="U205" s="26" t="s">
        <v>595</v>
      </c>
      <c r="V205" s="26" t="s">
        <v>693</v>
      </c>
      <c r="W205" s="26" t="s">
        <v>694</v>
      </c>
      <c r="X205" s="18" t="s">
        <v>695</v>
      </c>
      <c r="Y205" s="18">
        <v>20.8</v>
      </c>
      <c r="Z205" s="18" t="s">
        <v>474</v>
      </c>
      <c r="AA205" s="57">
        <v>20.8</v>
      </c>
      <c r="AB205" s="57" t="s">
        <v>257</v>
      </c>
      <c r="AC205" s="18" t="s">
        <v>595</v>
      </c>
      <c r="AD205" s="18" t="s">
        <v>595</v>
      </c>
      <c r="AE205" s="18" t="s">
        <v>595</v>
      </c>
      <c r="AF205" s="18">
        <v>7.6</v>
      </c>
      <c r="AG205" s="18">
        <v>7.6</v>
      </c>
      <c r="AH205" s="18" t="s">
        <v>557</v>
      </c>
      <c r="AI205" s="18">
        <v>7</v>
      </c>
      <c r="AJ205" s="26" t="s">
        <v>628</v>
      </c>
      <c r="AK205" s="26">
        <f t="shared" si="79"/>
        <v>49</v>
      </c>
      <c r="AL205" s="18" t="s">
        <v>696</v>
      </c>
      <c r="AM205" s="18" t="s">
        <v>282</v>
      </c>
      <c r="AN205" s="57">
        <v>27.2</v>
      </c>
      <c r="AO205" s="57" t="s">
        <v>671</v>
      </c>
      <c r="AP205" s="18" t="s">
        <v>479</v>
      </c>
      <c r="AQ205" s="18">
        <v>4</v>
      </c>
      <c r="AR205" s="18" t="s">
        <v>672</v>
      </c>
      <c r="AS205" s="66">
        <f t="shared" si="77"/>
        <v>-15.199999999999992</v>
      </c>
      <c r="AT205" s="57">
        <v>69.599999999999994</v>
      </c>
      <c r="AU205" s="66">
        <f t="shared" si="78"/>
        <v>42.399999999999991</v>
      </c>
      <c r="AV205" s="66">
        <f t="shared" si="76"/>
        <v>42.399999999999991</v>
      </c>
      <c r="AW205" s="5" t="s">
        <v>595</v>
      </c>
      <c r="AX205" s="18">
        <v>7</v>
      </c>
      <c r="AY205" s="26" t="s">
        <v>628</v>
      </c>
      <c r="AZ205" s="5" t="s">
        <v>257</v>
      </c>
      <c r="BA205" s="5" t="s">
        <v>257</v>
      </c>
      <c r="BB205" s="18" t="s">
        <v>697</v>
      </c>
      <c r="BC205" s="18" t="s">
        <v>287</v>
      </c>
      <c r="BD205" s="18">
        <v>0</v>
      </c>
      <c r="BE205" s="18" t="s">
        <v>698</v>
      </c>
      <c r="BF205" s="18" t="s">
        <v>699</v>
      </c>
      <c r="BG205" s="18">
        <v>4</v>
      </c>
      <c r="BH205" s="18" t="s">
        <v>672</v>
      </c>
      <c r="BI205" s="18" t="s">
        <v>257</v>
      </c>
      <c r="BJ205" s="18" t="s">
        <v>257</v>
      </c>
      <c r="BK205" s="18" t="s">
        <v>257</v>
      </c>
      <c r="BL205" s="18" t="s">
        <v>257</v>
      </c>
      <c r="BM205" s="18" t="s">
        <v>257</v>
      </c>
      <c r="BN205" s="18">
        <v>7</v>
      </c>
      <c r="BO205" s="26" t="s">
        <v>628</v>
      </c>
      <c r="BP205" s="5" t="s">
        <v>257</v>
      </c>
      <c r="BQ205" s="5" t="s">
        <v>257</v>
      </c>
      <c r="BR205" s="18" t="s">
        <v>697</v>
      </c>
      <c r="BS205" s="18"/>
      <c r="BT205" s="18"/>
      <c r="BU205" s="18"/>
      <c r="BV205" s="18"/>
      <c r="BW205" s="18"/>
      <c r="BX205" s="18"/>
      <c r="BY205" s="18"/>
      <c r="BZ205" s="18"/>
      <c r="CA205" s="18"/>
      <c r="CB205" s="18"/>
      <c r="CC205" s="18"/>
      <c r="CD205" s="18"/>
      <c r="CE205" s="18"/>
      <c r="CF205" s="18"/>
      <c r="CG205" s="18"/>
      <c r="CH205" s="18"/>
      <c r="CI205" s="18"/>
      <c r="CJ205" s="18"/>
      <c r="CK205" s="18"/>
      <c r="CL205" s="18"/>
      <c r="CM205" s="18"/>
      <c r="CN205" s="18"/>
      <c r="CO205" s="18"/>
      <c r="CP205" s="18"/>
      <c r="CQ205" s="18"/>
      <c r="CR205" s="18"/>
      <c r="CS205" s="18"/>
      <c r="CT205" s="18"/>
      <c r="CU205" s="18"/>
      <c r="CV205" s="18"/>
      <c r="CW205" s="18"/>
      <c r="CX205" s="18"/>
      <c r="CY205" s="18"/>
      <c r="CZ205" s="18"/>
      <c r="DA205" s="18"/>
      <c r="DB205" s="18"/>
      <c r="DC205" s="18"/>
      <c r="DD205" s="18"/>
      <c r="DE205" s="18"/>
      <c r="DF205" s="18"/>
      <c r="DG205" s="18"/>
      <c r="DH205" s="18"/>
      <c r="DI205" s="18"/>
      <c r="DJ205" s="18"/>
      <c r="DK205" s="18"/>
      <c r="DL205" s="18"/>
      <c r="DM205" s="18"/>
      <c r="DN205" s="18"/>
      <c r="DO205" s="18"/>
      <c r="DP205" s="18"/>
      <c r="DQ205" s="18"/>
      <c r="DR205" s="18"/>
      <c r="DS205" s="18"/>
      <c r="DT205" s="18"/>
      <c r="DU205" s="18"/>
      <c r="DV205" s="18"/>
      <c r="DW205" s="18"/>
      <c r="DX205" s="18"/>
      <c r="DY205" s="18"/>
      <c r="DZ205" s="18"/>
      <c r="EA205" s="57"/>
      <c r="EB205" s="18"/>
      <c r="EC205" s="18"/>
      <c r="ED205" s="18"/>
      <c r="EE205" s="18">
        <v>1</v>
      </c>
      <c r="EF205" s="18">
        <v>0</v>
      </c>
      <c r="EG205" s="18">
        <v>0</v>
      </c>
      <c r="EH205" s="18" t="s">
        <v>700</v>
      </c>
      <c r="EI205" s="18" cm="1">
        <f t="array" ref="EI205">IF(SUMPRODUCT(--(DO205:DS205&lt;&gt;""))=0, 0,1)</f>
        <v>0</v>
      </c>
      <c r="EJ205" s="18" cm="1">
        <f t="array" ref="EJ205">IF(SUMPRODUCT(--(DT205:EG205&lt;&gt;""))=0, 0,1)</f>
        <v>1</v>
      </c>
      <c r="EK205" s="18" cm="1">
        <f t="array" ref="EK205">IF(SUMPRODUCT(--(EC205:EG205&lt;&gt;""))=0, 0,1)</f>
        <v>1</v>
      </c>
      <c r="EL205" s="18" cm="1">
        <f t="array" ref="EL205">IF(SUMPRODUCT(--(EE205:EG205&lt;&gt;""))=0, 0,1)</f>
        <v>1</v>
      </c>
      <c r="EM205" s="18">
        <f t="shared" si="80"/>
        <v>1</v>
      </c>
      <c r="EN205" s="18" t="str">
        <f t="shared" si="81"/>
        <v>NA</v>
      </c>
      <c r="EO205" s="18">
        <f t="shared" si="82"/>
        <v>1</v>
      </c>
      <c r="EP205" s="18">
        <f t="shared" si="83"/>
        <v>1</v>
      </c>
      <c r="EQ205" s="18">
        <f t="shared" si="84"/>
        <v>1</v>
      </c>
      <c r="ER205" s="58" t="s">
        <v>2080</v>
      </c>
      <c r="ES205" s="59">
        <v>43802</v>
      </c>
      <c r="ET205" s="18" t="s">
        <v>701</v>
      </c>
      <c r="EU205" s="18" t="s">
        <v>689</v>
      </c>
    </row>
    <row r="206" spans="1:151" ht="15.75" customHeight="1" x14ac:dyDescent="0.2">
      <c r="A206" s="5" t="s">
        <v>284</v>
      </c>
      <c r="B206" s="24" t="s">
        <v>688</v>
      </c>
      <c r="C206" s="26">
        <v>1</v>
      </c>
      <c r="D206" s="18" t="s">
        <v>719</v>
      </c>
      <c r="E206" s="26" t="s">
        <v>257</v>
      </c>
      <c r="F206" s="18" t="s">
        <v>553</v>
      </c>
      <c r="G206" s="18" t="s">
        <v>728</v>
      </c>
      <c r="H206" s="18" t="s">
        <v>729</v>
      </c>
      <c r="I206" s="18" t="s">
        <v>730</v>
      </c>
      <c r="J206" s="18" t="s">
        <v>363</v>
      </c>
      <c r="K206" s="18" t="s">
        <v>363</v>
      </c>
      <c r="L206" s="18" t="s">
        <v>363</v>
      </c>
      <c r="M206" s="18" t="s">
        <v>253</v>
      </c>
      <c r="N206" s="56">
        <v>43</v>
      </c>
      <c r="O206" s="18" t="s">
        <v>640</v>
      </c>
      <c r="P206" s="18" t="s">
        <v>261</v>
      </c>
      <c r="Q206" s="18" t="s">
        <v>254</v>
      </c>
      <c r="R206" s="24" t="s">
        <v>257</v>
      </c>
      <c r="S206" s="24" t="s">
        <v>257</v>
      </c>
      <c r="T206" s="26" t="s">
        <v>692</v>
      </c>
      <c r="U206" s="26" t="s">
        <v>595</v>
      </c>
      <c r="V206" s="26" t="s">
        <v>693</v>
      </c>
      <c r="W206" s="26" t="s">
        <v>694</v>
      </c>
      <c r="X206" s="18" t="s">
        <v>695</v>
      </c>
      <c r="Y206" s="18">
        <v>20.8</v>
      </c>
      <c r="Z206" s="18" t="s">
        <v>474</v>
      </c>
      <c r="AA206" s="57">
        <v>20.8</v>
      </c>
      <c r="AB206" s="57" t="s">
        <v>257</v>
      </c>
      <c r="AC206" s="18" t="s">
        <v>595</v>
      </c>
      <c r="AD206" s="18" t="s">
        <v>595</v>
      </c>
      <c r="AE206" s="18" t="s">
        <v>595</v>
      </c>
      <c r="AF206" s="18">
        <v>7.6</v>
      </c>
      <c r="AG206" s="18">
        <v>7.6</v>
      </c>
      <c r="AH206" s="18" t="s">
        <v>557</v>
      </c>
      <c r="AI206" s="18">
        <v>9</v>
      </c>
      <c r="AJ206" s="26" t="s">
        <v>628</v>
      </c>
      <c r="AK206" s="26">
        <f t="shared" si="79"/>
        <v>63</v>
      </c>
      <c r="AL206" s="18" t="s">
        <v>696</v>
      </c>
      <c r="AM206" s="18" t="s">
        <v>282</v>
      </c>
      <c r="AN206" s="57">
        <v>29.2</v>
      </c>
      <c r="AO206" s="57" t="s">
        <v>671</v>
      </c>
      <c r="AP206" s="18" t="s">
        <v>479</v>
      </c>
      <c r="AQ206" s="18">
        <v>4</v>
      </c>
      <c r="AR206" s="18" t="s">
        <v>672</v>
      </c>
      <c r="AS206" s="66">
        <f t="shared" si="77"/>
        <v>-10.399999999999995</v>
      </c>
      <c r="AT206" s="57">
        <v>68.8</v>
      </c>
      <c r="AU206" s="66">
        <f t="shared" si="78"/>
        <v>39.599999999999994</v>
      </c>
      <c r="AV206" s="66">
        <f t="shared" si="76"/>
        <v>39.599999999999994</v>
      </c>
      <c r="AW206" s="5" t="s">
        <v>595</v>
      </c>
      <c r="AX206" s="18">
        <v>9</v>
      </c>
      <c r="AY206" s="26" t="s">
        <v>628</v>
      </c>
      <c r="AZ206" s="5" t="s">
        <v>257</v>
      </c>
      <c r="BA206" s="5" t="s">
        <v>257</v>
      </c>
      <c r="BB206" s="18" t="s">
        <v>697</v>
      </c>
      <c r="BC206" s="18" t="s">
        <v>287</v>
      </c>
      <c r="BD206" s="18">
        <v>0</v>
      </c>
      <c r="BE206" s="18" t="s">
        <v>698</v>
      </c>
      <c r="BF206" s="18" t="s">
        <v>699</v>
      </c>
      <c r="BG206" s="18">
        <v>4</v>
      </c>
      <c r="BH206" s="18" t="s">
        <v>672</v>
      </c>
      <c r="BI206" s="18" t="s">
        <v>257</v>
      </c>
      <c r="BJ206" s="18" t="s">
        <v>257</v>
      </c>
      <c r="BK206" s="18" t="s">
        <v>257</v>
      </c>
      <c r="BL206" s="18" t="s">
        <v>257</v>
      </c>
      <c r="BM206" s="18" t="s">
        <v>257</v>
      </c>
      <c r="BN206" s="18">
        <v>9</v>
      </c>
      <c r="BO206" s="26" t="s">
        <v>628</v>
      </c>
      <c r="BP206" s="5" t="s">
        <v>257</v>
      </c>
      <c r="BQ206" s="5" t="s">
        <v>257</v>
      </c>
      <c r="BR206" s="18" t="s">
        <v>697</v>
      </c>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8"/>
      <c r="DB206" s="18"/>
      <c r="DC206" s="18"/>
      <c r="DD206" s="18"/>
      <c r="DE206" s="18"/>
      <c r="DF206" s="18"/>
      <c r="DG206" s="18"/>
      <c r="DH206" s="18"/>
      <c r="DI206" s="18"/>
      <c r="DJ206" s="18"/>
      <c r="DK206" s="18"/>
      <c r="DL206" s="18"/>
      <c r="DM206" s="18"/>
      <c r="DN206" s="18"/>
      <c r="DO206" s="18"/>
      <c r="DP206" s="18"/>
      <c r="DQ206" s="18"/>
      <c r="DR206" s="18"/>
      <c r="DS206" s="18"/>
      <c r="DT206" s="18"/>
      <c r="DU206" s="18"/>
      <c r="DV206" s="18"/>
      <c r="DW206" s="18"/>
      <c r="DX206" s="18"/>
      <c r="DY206" s="18"/>
      <c r="DZ206" s="18"/>
      <c r="EA206" s="57"/>
      <c r="EB206" s="18"/>
      <c r="EC206" s="18"/>
      <c r="ED206" s="18"/>
      <c r="EE206" s="18">
        <v>1</v>
      </c>
      <c r="EF206" s="18">
        <v>0</v>
      </c>
      <c r="EG206" s="18">
        <v>0</v>
      </c>
      <c r="EH206" s="18" t="s">
        <v>700</v>
      </c>
      <c r="EI206" s="18" cm="1">
        <f t="array" ref="EI206">IF(SUMPRODUCT(--(DO206:DS206&lt;&gt;""))=0, 0,1)</f>
        <v>0</v>
      </c>
      <c r="EJ206" s="18" cm="1">
        <f t="array" ref="EJ206">IF(SUMPRODUCT(--(DT206:EG206&lt;&gt;""))=0, 0,1)</f>
        <v>1</v>
      </c>
      <c r="EK206" s="18" cm="1">
        <f t="array" ref="EK206">IF(SUMPRODUCT(--(EC206:EG206&lt;&gt;""))=0, 0,1)</f>
        <v>1</v>
      </c>
      <c r="EL206" s="18" cm="1">
        <f t="array" ref="EL206">IF(SUMPRODUCT(--(EE206:EG206&lt;&gt;""))=0, 0,1)</f>
        <v>1</v>
      </c>
      <c r="EM206" s="18">
        <f t="shared" si="80"/>
        <v>1</v>
      </c>
      <c r="EN206" s="18" t="str">
        <f t="shared" si="81"/>
        <v>NA</v>
      </c>
      <c r="EO206" s="18">
        <f t="shared" si="82"/>
        <v>1</v>
      </c>
      <c r="EP206" s="18">
        <f t="shared" si="83"/>
        <v>1</v>
      </c>
      <c r="EQ206" s="18">
        <f t="shared" si="84"/>
        <v>1</v>
      </c>
      <c r="ER206" s="58" t="s">
        <v>2080</v>
      </c>
      <c r="ES206" s="59">
        <v>43802</v>
      </c>
      <c r="ET206" s="18" t="s">
        <v>701</v>
      </c>
      <c r="EU206" s="18" t="s">
        <v>689</v>
      </c>
    </row>
    <row r="207" spans="1:151" ht="15.75" customHeight="1" x14ac:dyDescent="0.2">
      <c r="A207" s="5" t="s">
        <v>284</v>
      </c>
      <c r="B207" s="24" t="s">
        <v>688</v>
      </c>
      <c r="C207" s="26">
        <v>1</v>
      </c>
      <c r="D207" s="18" t="s">
        <v>731</v>
      </c>
      <c r="E207" s="26" t="s">
        <v>257</v>
      </c>
      <c r="F207" s="18" t="s">
        <v>553</v>
      </c>
      <c r="G207" s="18" t="s">
        <v>728</v>
      </c>
      <c r="H207" s="18" t="s">
        <v>729</v>
      </c>
      <c r="I207" s="18" t="s">
        <v>730</v>
      </c>
      <c r="J207" s="18" t="s">
        <v>363</v>
      </c>
      <c r="K207" s="18" t="s">
        <v>363</v>
      </c>
      <c r="L207" s="18" t="s">
        <v>363</v>
      </c>
      <c r="M207" s="18" t="s">
        <v>253</v>
      </c>
      <c r="N207" s="56">
        <v>43</v>
      </c>
      <c r="O207" s="18" t="s">
        <v>640</v>
      </c>
      <c r="P207" s="18" t="s">
        <v>261</v>
      </c>
      <c r="Q207" s="18" t="s">
        <v>254</v>
      </c>
      <c r="R207" s="24" t="s">
        <v>257</v>
      </c>
      <c r="S207" s="24" t="s">
        <v>257</v>
      </c>
      <c r="T207" s="26" t="s">
        <v>692</v>
      </c>
      <c r="U207" s="26" t="s">
        <v>595</v>
      </c>
      <c r="V207" s="26" t="s">
        <v>693</v>
      </c>
      <c r="W207" s="26" t="s">
        <v>694</v>
      </c>
      <c r="X207" s="18" t="s">
        <v>695</v>
      </c>
      <c r="Y207" s="18">
        <v>20.8</v>
      </c>
      <c r="Z207" s="18" t="s">
        <v>474</v>
      </c>
      <c r="AA207" s="57">
        <v>20.8</v>
      </c>
      <c r="AB207" s="57" t="s">
        <v>257</v>
      </c>
      <c r="AC207" s="18" t="s">
        <v>595</v>
      </c>
      <c r="AD207" s="18" t="s">
        <v>595</v>
      </c>
      <c r="AE207" s="18" t="s">
        <v>595</v>
      </c>
      <c r="AF207" s="18">
        <v>7.6</v>
      </c>
      <c r="AG207" s="18">
        <v>7.6</v>
      </c>
      <c r="AH207" s="18" t="s">
        <v>557</v>
      </c>
      <c r="AI207" s="18">
        <v>13</v>
      </c>
      <c r="AJ207" s="26" t="s">
        <v>628</v>
      </c>
      <c r="AK207" s="26">
        <f t="shared" si="79"/>
        <v>91</v>
      </c>
      <c r="AL207" s="18" t="s">
        <v>696</v>
      </c>
      <c r="AM207" s="18" t="s">
        <v>282</v>
      </c>
      <c r="AN207" s="57">
        <v>29.2</v>
      </c>
      <c r="AO207" s="57" t="s">
        <v>671</v>
      </c>
      <c r="AP207" s="18" t="s">
        <v>479</v>
      </c>
      <c r="AQ207" s="18">
        <v>4</v>
      </c>
      <c r="AR207" s="18" t="s">
        <v>672</v>
      </c>
      <c r="AS207" s="66">
        <f t="shared" si="77"/>
        <v>-10.399999999999995</v>
      </c>
      <c r="AT207" s="57">
        <v>68.8</v>
      </c>
      <c r="AU207" s="66">
        <f t="shared" si="78"/>
        <v>39.599999999999994</v>
      </c>
      <c r="AV207" s="66">
        <f t="shared" si="76"/>
        <v>39.599999999999994</v>
      </c>
      <c r="AW207" s="5" t="s">
        <v>595</v>
      </c>
      <c r="AX207" s="18">
        <v>13</v>
      </c>
      <c r="AY207" s="26" t="s">
        <v>628</v>
      </c>
      <c r="AZ207" s="5" t="s">
        <v>257</v>
      </c>
      <c r="BA207" s="5" t="s">
        <v>257</v>
      </c>
      <c r="BB207" s="18" t="s">
        <v>697</v>
      </c>
      <c r="BC207" s="18" t="s">
        <v>287</v>
      </c>
      <c r="BD207" s="18">
        <v>0</v>
      </c>
      <c r="BE207" s="18" t="s">
        <v>698</v>
      </c>
      <c r="BF207" s="18" t="s">
        <v>699</v>
      </c>
      <c r="BG207" s="18">
        <v>4</v>
      </c>
      <c r="BH207" s="18" t="s">
        <v>672</v>
      </c>
      <c r="BI207" s="18" t="s">
        <v>257</v>
      </c>
      <c r="BJ207" s="18" t="s">
        <v>257</v>
      </c>
      <c r="BK207" s="18" t="s">
        <v>257</v>
      </c>
      <c r="BL207" s="18" t="s">
        <v>257</v>
      </c>
      <c r="BM207" s="18" t="s">
        <v>257</v>
      </c>
      <c r="BN207" s="18">
        <v>13</v>
      </c>
      <c r="BO207" s="26" t="s">
        <v>628</v>
      </c>
      <c r="BP207" s="5" t="s">
        <v>257</v>
      </c>
      <c r="BQ207" s="5" t="s">
        <v>257</v>
      </c>
      <c r="BR207" s="18" t="s">
        <v>697</v>
      </c>
      <c r="BS207" s="18"/>
      <c r="BT207" s="18"/>
      <c r="BU207" s="18"/>
      <c r="BV207" s="18"/>
      <c r="BW207" s="18"/>
      <c r="BX207" s="18"/>
      <c r="BY207" s="18"/>
      <c r="BZ207" s="18"/>
      <c r="CA207" s="18"/>
      <c r="CB207" s="18"/>
      <c r="CC207" s="18"/>
      <c r="CD207" s="18"/>
      <c r="CE207" s="18"/>
      <c r="CF207" s="18"/>
      <c r="CG207" s="18"/>
      <c r="CH207" s="18"/>
      <c r="CI207" s="18"/>
      <c r="CJ207" s="18"/>
      <c r="CK207" s="18"/>
      <c r="CL207" s="18"/>
      <c r="CM207" s="18"/>
      <c r="CN207" s="18"/>
      <c r="CO207" s="18"/>
      <c r="CP207" s="18"/>
      <c r="CQ207" s="18"/>
      <c r="CR207" s="18"/>
      <c r="CS207" s="18"/>
      <c r="CT207" s="18"/>
      <c r="CU207" s="18"/>
      <c r="CV207" s="18"/>
      <c r="CW207" s="18"/>
      <c r="CX207" s="18"/>
      <c r="CY207" s="18"/>
      <c r="CZ207" s="18"/>
      <c r="DA207" s="18"/>
      <c r="DB207" s="18"/>
      <c r="DC207" s="18"/>
      <c r="DD207" s="18"/>
      <c r="DE207" s="18"/>
      <c r="DF207" s="18"/>
      <c r="DG207" s="18"/>
      <c r="DH207" s="18"/>
      <c r="DI207" s="18"/>
      <c r="DJ207" s="18"/>
      <c r="DK207" s="18"/>
      <c r="DL207" s="18"/>
      <c r="DM207" s="18"/>
      <c r="DN207" s="18"/>
      <c r="DO207" s="18"/>
      <c r="DP207" s="18"/>
      <c r="DQ207" s="18"/>
      <c r="DR207" s="18"/>
      <c r="DS207" s="18"/>
      <c r="DT207" s="18"/>
      <c r="DU207" s="18"/>
      <c r="DV207" s="18"/>
      <c r="DW207" s="18"/>
      <c r="DX207" s="18"/>
      <c r="DY207" s="18"/>
      <c r="DZ207" s="18"/>
      <c r="EA207" s="57"/>
      <c r="EB207" s="18"/>
      <c r="EC207" s="18"/>
      <c r="ED207" s="18"/>
      <c r="EE207" s="18">
        <v>1</v>
      </c>
      <c r="EF207" s="18">
        <v>0</v>
      </c>
      <c r="EG207" s="18">
        <v>0</v>
      </c>
      <c r="EH207" s="18" t="s">
        <v>700</v>
      </c>
      <c r="EI207" s="18" cm="1">
        <f t="array" ref="EI207">IF(SUMPRODUCT(--(DO207:DS207&lt;&gt;""))=0, 0,1)</f>
        <v>0</v>
      </c>
      <c r="EJ207" s="18" cm="1">
        <f t="array" ref="EJ207">IF(SUMPRODUCT(--(DT207:EG207&lt;&gt;""))=0, 0,1)</f>
        <v>1</v>
      </c>
      <c r="EK207" s="18" cm="1">
        <f t="array" ref="EK207">IF(SUMPRODUCT(--(EC207:EG207&lt;&gt;""))=0, 0,1)</f>
        <v>1</v>
      </c>
      <c r="EL207" s="18" cm="1">
        <f t="array" ref="EL207">IF(SUMPRODUCT(--(EE207:EG207&lt;&gt;""))=0, 0,1)</f>
        <v>1</v>
      </c>
      <c r="EM207" s="18">
        <f t="shared" si="80"/>
        <v>1</v>
      </c>
      <c r="EN207" s="18" t="str">
        <f t="shared" si="81"/>
        <v>NA</v>
      </c>
      <c r="EO207" s="18">
        <f t="shared" si="82"/>
        <v>1</v>
      </c>
      <c r="EP207" s="18">
        <f t="shared" si="83"/>
        <v>1</v>
      </c>
      <c r="EQ207" s="18">
        <f t="shared" si="84"/>
        <v>1</v>
      </c>
      <c r="ER207" s="58" t="s">
        <v>2080</v>
      </c>
      <c r="ES207" s="59">
        <v>43802</v>
      </c>
      <c r="ET207" s="18" t="s">
        <v>701</v>
      </c>
      <c r="EU207" s="18" t="s">
        <v>689</v>
      </c>
    </row>
    <row r="208" spans="1:151" ht="15.75" customHeight="1" x14ac:dyDescent="0.2">
      <c r="A208" s="5" t="s">
        <v>284</v>
      </c>
      <c r="B208" s="24" t="s">
        <v>688</v>
      </c>
      <c r="C208" s="26">
        <v>1</v>
      </c>
      <c r="D208" s="18" t="s">
        <v>711</v>
      </c>
      <c r="E208" s="26" t="s">
        <v>257</v>
      </c>
      <c r="F208" s="18" t="s">
        <v>553</v>
      </c>
      <c r="G208" s="18" t="s">
        <v>728</v>
      </c>
      <c r="H208" s="18" t="s">
        <v>729</v>
      </c>
      <c r="I208" s="18" t="s">
        <v>730</v>
      </c>
      <c r="J208" s="18" t="s">
        <v>363</v>
      </c>
      <c r="K208" s="18" t="s">
        <v>363</v>
      </c>
      <c r="L208" s="18" t="s">
        <v>363</v>
      </c>
      <c r="M208" s="18" t="s">
        <v>253</v>
      </c>
      <c r="N208" s="56">
        <v>43</v>
      </c>
      <c r="O208" s="18" t="s">
        <v>640</v>
      </c>
      <c r="P208" s="18" t="s">
        <v>261</v>
      </c>
      <c r="Q208" s="18" t="s">
        <v>254</v>
      </c>
      <c r="R208" s="24" t="s">
        <v>257</v>
      </c>
      <c r="S208" s="24" t="s">
        <v>257</v>
      </c>
      <c r="T208" s="26" t="s">
        <v>692</v>
      </c>
      <c r="U208" s="26" t="s">
        <v>595</v>
      </c>
      <c r="V208" s="26" t="s">
        <v>693</v>
      </c>
      <c r="W208" s="26" t="s">
        <v>694</v>
      </c>
      <c r="X208" s="18" t="s">
        <v>695</v>
      </c>
      <c r="Y208" s="18">
        <v>20.8</v>
      </c>
      <c r="Z208" s="18" t="s">
        <v>474</v>
      </c>
      <c r="AA208" s="57">
        <v>20.8</v>
      </c>
      <c r="AB208" s="57" t="s">
        <v>257</v>
      </c>
      <c r="AC208" s="18" t="s">
        <v>595</v>
      </c>
      <c r="AD208" s="18" t="s">
        <v>595</v>
      </c>
      <c r="AE208" s="18" t="s">
        <v>595</v>
      </c>
      <c r="AF208" s="18">
        <v>7.6</v>
      </c>
      <c r="AG208" s="18">
        <v>7.6</v>
      </c>
      <c r="AH208" s="18" t="s">
        <v>557</v>
      </c>
      <c r="AI208" s="18">
        <v>17</v>
      </c>
      <c r="AJ208" s="26" t="s">
        <v>628</v>
      </c>
      <c r="AK208" s="26">
        <f t="shared" si="79"/>
        <v>119</v>
      </c>
      <c r="AL208" s="18" t="s">
        <v>696</v>
      </c>
      <c r="AM208" s="18" t="s">
        <v>282</v>
      </c>
      <c r="AN208" s="57">
        <v>29.2</v>
      </c>
      <c r="AO208" s="57" t="s">
        <v>671</v>
      </c>
      <c r="AP208" s="18" t="s">
        <v>479</v>
      </c>
      <c r="AQ208" s="18">
        <v>4</v>
      </c>
      <c r="AR208" s="18" t="s">
        <v>672</v>
      </c>
      <c r="AS208" s="66">
        <f t="shared" si="77"/>
        <v>-10.399999999999995</v>
      </c>
      <c r="AT208" s="57">
        <v>68.8</v>
      </c>
      <c r="AU208" s="66">
        <f t="shared" si="78"/>
        <v>39.599999999999994</v>
      </c>
      <c r="AV208" s="66">
        <f t="shared" si="76"/>
        <v>39.599999999999994</v>
      </c>
      <c r="AW208" s="5" t="s">
        <v>595</v>
      </c>
      <c r="AX208" s="18">
        <v>17</v>
      </c>
      <c r="AY208" s="26" t="s">
        <v>628</v>
      </c>
      <c r="AZ208" s="5" t="s">
        <v>257</v>
      </c>
      <c r="BA208" s="5" t="s">
        <v>257</v>
      </c>
      <c r="BB208" s="18" t="s">
        <v>697</v>
      </c>
      <c r="BC208" s="18" t="s">
        <v>287</v>
      </c>
      <c r="BD208" s="18">
        <v>0</v>
      </c>
      <c r="BE208" s="18" t="s">
        <v>698</v>
      </c>
      <c r="BF208" s="18" t="s">
        <v>699</v>
      </c>
      <c r="BG208" s="18">
        <v>4</v>
      </c>
      <c r="BH208" s="18" t="s">
        <v>672</v>
      </c>
      <c r="BI208" s="18" t="s">
        <v>257</v>
      </c>
      <c r="BJ208" s="18" t="s">
        <v>257</v>
      </c>
      <c r="BK208" s="18" t="s">
        <v>257</v>
      </c>
      <c r="BL208" s="18" t="s">
        <v>257</v>
      </c>
      <c r="BM208" s="18" t="s">
        <v>257</v>
      </c>
      <c r="BN208" s="18">
        <v>17</v>
      </c>
      <c r="BO208" s="26" t="s">
        <v>628</v>
      </c>
      <c r="BP208" s="5" t="s">
        <v>257</v>
      </c>
      <c r="BQ208" s="5" t="s">
        <v>257</v>
      </c>
      <c r="BR208" s="18" t="s">
        <v>697</v>
      </c>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57"/>
      <c r="EB208" s="18"/>
      <c r="EC208" s="18"/>
      <c r="ED208" s="18"/>
      <c r="EE208" s="18">
        <v>1</v>
      </c>
      <c r="EF208" s="18">
        <v>0</v>
      </c>
      <c r="EG208" s="18">
        <v>0</v>
      </c>
      <c r="EH208" s="18" t="s">
        <v>700</v>
      </c>
      <c r="EI208" s="18" cm="1">
        <f t="array" ref="EI208">IF(SUMPRODUCT(--(DO208:DS208&lt;&gt;""))=0, 0,1)</f>
        <v>0</v>
      </c>
      <c r="EJ208" s="18" cm="1">
        <f t="array" ref="EJ208">IF(SUMPRODUCT(--(DT208:EG208&lt;&gt;""))=0, 0,1)</f>
        <v>1</v>
      </c>
      <c r="EK208" s="18" cm="1">
        <f t="array" ref="EK208">IF(SUMPRODUCT(--(EC208:EG208&lt;&gt;""))=0, 0,1)</f>
        <v>1</v>
      </c>
      <c r="EL208" s="18" cm="1">
        <f t="array" ref="EL208">IF(SUMPRODUCT(--(EE208:EG208&lt;&gt;""))=0, 0,1)</f>
        <v>1</v>
      </c>
      <c r="EM208" s="18">
        <f t="shared" si="80"/>
        <v>1</v>
      </c>
      <c r="EN208" s="18" t="str">
        <f t="shared" si="81"/>
        <v>NA</v>
      </c>
      <c r="EO208" s="18">
        <f t="shared" si="82"/>
        <v>1</v>
      </c>
      <c r="EP208" s="18">
        <f t="shared" si="83"/>
        <v>1</v>
      </c>
      <c r="EQ208" s="18">
        <f t="shared" si="84"/>
        <v>1</v>
      </c>
      <c r="ER208" s="58" t="s">
        <v>2080</v>
      </c>
      <c r="ES208" s="59">
        <v>43802</v>
      </c>
      <c r="ET208" s="18" t="s">
        <v>701</v>
      </c>
      <c r="EU208" s="18" t="s">
        <v>689</v>
      </c>
    </row>
    <row r="209" spans="1:151" ht="15.75" customHeight="1" x14ac:dyDescent="0.2">
      <c r="A209" s="5" t="s">
        <v>284</v>
      </c>
      <c r="B209" s="24" t="s">
        <v>688</v>
      </c>
      <c r="C209" s="26">
        <v>1</v>
      </c>
      <c r="D209" s="18" t="s">
        <v>691</v>
      </c>
      <c r="E209" s="26" t="s">
        <v>257</v>
      </c>
      <c r="F209" s="18" t="s">
        <v>553</v>
      </c>
      <c r="G209" s="18" t="s">
        <v>706</v>
      </c>
      <c r="H209" s="18" t="s">
        <v>732</v>
      </c>
      <c r="I209" s="18" t="s">
        <v>730</v>
      </c>
      <c r="J209" s="18" t="s">
        <v>363</v>
      </c>
      <c r="K209" s="18" t="s">
        <v>363</v>
      </c>
      <c r="L209" s="18" t="s">
        <v>363</v>
      </c>
      <c r="M209" s="18" t="s">
        <v>253</v>
      </c>
      <c r="N209" s="56">
        <v>43</v>
      </c>
      <c r="O209" s="18" t="s">
        <v>640</v>
      </c>
      <c r="P209" s="18" t="s">
        <v>261</v>
      </c>
      <c r="Q209" s="18" t="s">
        <v>254</v>
      </c>
      <c r="R209" s="24" t="s">
        <v>257</v>
      </c>
      <c r="S209" s="24" t="s">
        <v>257</v>
      </c>
      <c r="T209" s="26" t="s">
        <v>692</v>
      </c>
      <c r="U209" s="26" t="s">
        <v>595</v>
      </c>
      <c r="V209" s="26" t="s">
        <v>693</v>
      </c>
      <c r="W209" s="26" t="s">
        <v>694</v>
      </c>
      <c r="X209" s="18" t="s">
        <v>695</v>
      </c>
      <c r="Y209" s="18">
        <v>0</v>
      </c>
      <c r="Z209" s="18" t="s">
        <v>474</v>
      </c>
      <c r="AA209" s="57">
        <v>0</v>
      </c>
      <c r="AB209" s="57" t="s">
        <v>257</v>
      </c>
      <c r="AC209" s="18" t="s">
        <v>595</v>
      </c>
      <c r="AD209" s="18" t="s">
        <v>595</v>
      </c>
      <c r="AE209" s="18" t="s">
        <v>595</v>
      </c>
      <c r="AF209" s="18">
        <v>7.6</v>
      </c>
      <c r="AG209" s="18">
        <v>7.6</v>
      </c>
      <c r="AH209" s="18" t="s">
        <v>557</v>
      </c>
      <c r="AI209" s="18">
        <v>0</v>
      </c>
      <c r="AJ209" s="26" t="s">
        <v>628</v>
      </c>
      <c r="AK209" s="26">
        <f t="shared" si="79"/>
        <v>0</v>
      </c>
      <c r="AL209" s="18" t="s">
        <v>696</v>
      </c>
      <c r="AM209" s="18" t="s">
        <v>282</v>
      </c>
      <c r="AN209" s="57">
        <v>0</v>
      </c>
      <c r="AO209" s="57" t="s">
        <v>671</v>
      </c>
      <c r="AP209" s="18" t="s">
        <v>479</v>
      </c>
      <c r="AQ209" s="18">
        <v>4</v>
      </c>
      <c r="AR209" s="18" t="s">
        <v>672</v>
      </c>
      <c r="AS209" s="66">
        <f t="shared" si="77"/>
        <v>0</v>
      </c>
      <c r="AT209" s="57">
        <v>0</v>
      </c>
      <c r="AU209" s="66">
        <f t="shared" si="78"/>
        <v>0</v>
      </c>
      <c r="AV209" s="66">
        <f t="shared" si="76"/>
        <v>0</v>
      </c>
      <c r="AW209" s="5" t="s">
        <v>595</v>
      </c>
      <c r="AX209" s="18">
        <v>0</v>
      </c>
      <c r="AY209" s="26" t="s">
        <v>628</v>
      </c>
      <c r="AZ209" s="5" t="s">
        <v>257</v>
      </c>
      <c r="BA209" s="5" t="s">
        <v>257</v>
      </c>
      <c r="BB209" s="18" t="s">
        <v>697</v>
      </c>
      <c r="BC209" s="18" t="s">
        <v>287</v>
      </c>
      <c r="BD209" s="18">
        <v>0</v>
      </c>
      <c r="BE209" s="18" t="s">
        <v>698</v>
      </c>
      <c r="BF209" s="18" t="s">
        <v>699</v>
      </c>
      <c r="BG209" s="18">
        <v>4</v>
      </c>
      <c r="BH209" s="18" t="s">
        <v>672</v>
      </c>
      <c r="BI209" s="18" t="s">
        <v>257</v>
      </c>
      <c r="BJ209" s="18" t="s">
        <v>257</v>
      </c>
      <c r="BK209" s="18" t="s">
        <v>257</v>
      </c>
      <c r="BL209" s="18" t="s">
        <v>257</v>
      </c>
      <c r="BM209" s="18" t="s">
        <v>257</v>
      </c>
      <c r="BN209" s="18">
        <v>0</v>
      </c>
      <c r="BO209" s="26" t="s">
        <v>628</v>
      </c>
      <c r="BP209" s="5" t="s">
        <v>257</v>
      </c>
      <c r="BQ209" s="5" t="s">
        <v>257</v>
      </c>
      <c r="BR209" s="18" t="s">
        <v>697</v>
      </c>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57"/>
      <c r="EB209" s="18"/>
      <c r="EC209" s="18"/>
      <c r="ED209" s="18"/>
      <c r="EE209" s="18">
        <v>0</v>
      </c>
      <c r="EF209" s="18">
        <v>0</v>
      </c>
      <c r="EG209" s="18">
        <v>0</v>
      </c>
      <c r="EH209" s="18" t="s">
        <v>700</v>
      </c>
      <c r="EI209" s="18" cm="1">
        <f t="array" ref="EI209">IF(SUMPRODUCT(--(DO209:DS209&lt;&gt;""))=0, 0,1)</f>
        <v>0</v>
      </c>
      <c r="EJ209" s="18" cm="1">
        <f t="array" ref="EJ209">IF(SUMPRODUCT(--(DT209:EG209&lt;&gt;""))=0, 0,1)</f>
        <v>1</v>
      </c>
      <c r="EK209" s="18" cm="1">
        <f t="array" ref="EK209">IF(SUMPRODUCT(--(EC209:EG209&lt;&gt;""))=0, 0,1)</f>
        <v>1</v>
      </c>
      <c r="EL209" s="18" cm="1">
        <f t="array" ref="EL209">IF(SUMPRODUCT(--(EE209:EG209&lt;&gt;""))=0, 0,1)</f>
        <v>1</v>
      </c>
      <c r="EM209" s="18">
        <f t="shared" si="80"/>
        <v>0</v>
      </c>
      <c r="EN209" s="18" t="str">
        <f t="shared" si="81"/>
        <v>NA</v>
      </c>
      <c r="EO209" s="18">
        <f t="shared" si="82"/>
        <v>0</v>
      </c>
      <c r="EP209" s="18">
        <f t="shared" si="83"/>
        <v>0</v>
      </c>
      <c r="EQ209" s="18">
        <f t="shared" si="84"/>
        <v>0</v>
      </c>
      <c r="ER209" s="58" t="s">
        <v>2080</v>
      </c>
      <c r="ES209" s="59">
        <v>43802</v>
      </c>
      <c r="ET209" s="18" t="s">
        <v>701</v>
      </c>
      <c r="EU209" s="18" t="s">
        <v>689</v>
      </c>
    </row>
    <row r="210" spans="1:151" ht="15.75" customHeight="1" x14ac:dyDescent="0.2">
      <c r="A210" s="5" t="s">
        <v>284</v>
      </c>
      <c r="B210" s="24" t="s">
        <v>688</v>
      </c>
      <c r="C210" s="26">
        <v>1</v>
      </c>
      <c r="D210" s="18" t="s">
        <v>714</v>
      </c>
      <c r="E210" s="26" t="s">
        <v>257</v>
      </c>
      <c r="F210" s="18" t="s">
        <v>553</v>
      </c>
      <c r="G210" s="18" t="s">
        <v>706</v>
      </c>
      <c r="H210" s="18" t="s">
        <v>732</v>
      </c>
      <c r="I210" s="18" t="s">
        <v>730</v>
      </c>
      <c r="J210" s="18" t="s">
        <v>363</v>
      </c>
      <c r="K210" s="18" t="s">
        <v>363</v>
      </c>
      <c r="L210" s="18" t="s">
        <v>363</v>
      </c>
      <c r="M210" s="18" t="s">
        <v>253</v>
      </c>
      <c r="N210" s="56">
        <v>43</v>
      </c>
      <c r="O210" s="18" t="s">
        <v>640</v>
      </c>
      <c r="P210" s="18" t="s">
        <v>261</v>
      </c>
      <c r="Q210" s="18" t="s">
        <v>254</v>
      </c>
      <c r="R210" s="24" t="s">
        <v>257</v>
      </c>
      <c r="S210" s="24" t="s">
        <v>257</v>
      </c>
      <c r="T210" s="26" t="s">
        <v>692</v>
      </c>
      <c r="U210" s="26" t="s">
        <v>595</v>
      </c>
      <c r="V210" s="26" t="s">
        <v>693</v>
      </c>
      <c r="W210" s="26" t="s">
        <v>694</v>
      </c>
      <c r="X210" s="18" t="s">
        <v>695</v>
      </c>
      <c r="Y210" s="18">
        <v>20.8</v>
      </c>
      <c r="Z210" s="18" t="s">
        <v>474</v>
      </c>
      <c r="AA210" s="57">
        <v>20.8</v>
      </c>
      <c r="AB210" s="57" t="s">
        <v>257</v>
      </c>
      <c r="AC210" s="18" t="s">
        <v>595</v>
      </c>
      <c r="AD210" s="18" t="s">
        <v>595</v>
      </c>
      <c r="AE210" s="18" t="s">
        <v>595</v>
      </c>
      <c r="AF210" s="18">
        <v>7.6</v>
      </c>
      <c r="AG210" s="18">
        <v>7.6</v>
      </c>
      <c r="AH210" s="18" t="s">
        <v>557</v>
      </c>
      <c r="AI210" s="18">
        <v>3</v>
      </c>
      <c r="AJ210" s="26" t="s">
        <v>628</v>
      </c>
      <c r="AK210" s="26">
        <f t="shared" si="79"/>
        <v>21</v>
      </c>
      <c r="AL210" s="18" t="s">
        <v>696</v>
      </c>
      <c r="AM210" s="18" t="s">
        <v>282</v>
      </c>
      <c r="AN210" s="57">
        <v>0</v>
      </c>
      <c r="AO210" s="57" t="s">
        <v>671</v>
      </c>
      <c r="AP210" s="18" t="s">
        <v>479</v>
      </c>
      <c r="AQ210" s="18">
        <v>4</v>
      </c>
      <c r="AR210" s="18" t="s">
        <v>672</v>
      </c>
      <c r="AS210" s="66">
        <f t="shared" si="77"/>
        <v>0</v>
      </c>
      <c r="AT210" s="57">
        <v>0</v>
      </c>
      <c r="AU210" s="66">
        <f t="shared" si="78"/>
        <v>0</v>
      </c>
      <c r="AV210" s="66">
        <f t="shared" si="76"/>
        <v>0</v>
      </c>
      <c r="AW210" s="5" t="s">
        <v>595</v>
      </c>
      <c r="AX210" s="18">
        <v>3</v>
      </c>
      <c r="AY210" s="26" t="s">
        <v>628</v>
      </c>
      <c r="AZ210" s="5" t="s">
        <v>257</v>
      </c>
      <c r="BA210" s="5" t="s">
        <v>257</v>
      </c>
      <c r="BB210" s="18" t="s">
        <v>697</v>
      </c>
      <c r="BC210" s="18" t="s">
        <v>287</v>
      </c>
      <c r="BD210" s="18">
        <v>0</v>
      </c>
      <c r="BE210" s="18" t="s">
        <v>698</v>
      </c>
      <c r="BF210" s="18" t="s">
        <v>699</v>
      </c>
      <c r="BG210" s="18">
        <v>4</v>
      </c>
      <c r="BH210" s="18" t="s">
        <v>672</v>
      </c>
      <c r="BI210" s="18" t="s">
        <v>257</v>
      </c>
      <c r="BJ210" s="18" t="s">
        <v>257</v>
      </c>
      <c r="BK210" s="18" t="s">
        <v>257</v>
      </c>
      <c r="BL210" s="18" t="s">
        <v>257</v>
      </c>
      <c r="BM210" s="18" t="s">
        <v>257</v>
      </c>
      <c r="BN210" s="18">
        <v>3</v>
      </c>
      <c r="BO210" s="26" t="s">
        <v>628</v>
      </c>
      <c r="BP210" s="5" t="s">
        <v>257</v>
      </c>
      <c r="BQ210" s="5" t="s">
        <v>257</v>
      </c>
      <c r="BR210" s="18" t="s">
        <v>697</v>
      </c>
      <c r="BS210" s="18"/>
      <c r="BT210" s="18"/>
      <c r="BU210" s="18"/>
      <c r="BV210" s="18"/>
      <c r="BW210" s="18"/>
      <c r="BX210" s="18"/>
      <c r="BY210" s="18"/>
      <c r="BZ210" s="18"/>
      <c r="CA210" s="18"/>
      <c r="CB210" s="18"/>
      <c r="CC210" s="18"/>
      <c r="CD210" s="18"/>
      <c r="CE210" s="18"/>
      <c r="CF210" s="18"/>
      <c r="CG210" s="18"/>
      <c r="CH210" s="18"/>
      <c r="CI210" s="18"/>
      <c r="CJ210" s="18"/>
      <c r="CK210" s="18"/>
      <c r="CL210" s="18"/>
      <c r="CM210" s="18"/>
      <c r="CN210" s="18"/>
      <c r="CO210" s="18"/>
      <c r="CP210" s="18"/>
      <c r="CQ210" s="18"/>
      <c r="CR210" s="18"/>
      <c r="CS210" s="18"/>
      <c r="CT210" s="18"/>
      <c r="CU210" s="18"/>
      <c r="CV210" s="18"/>
      <c r="CW210" s="18"/>
      <c r="CX210" s="18"/>
      <c r="CY210" s="18"/>
      <c r="CZ210" s="18"/>
      <c r="DA210" s="18"/>
      <c r="DB210" s="18"/>
      <c r="DC210" s="18"/>
      <c r="DD210" s="18"/>
      <c r="DE210" s="18"/>
      <c r="DF210" s="18"/>
      <c r="DG210" s="18"/>
      <c r="DH210" s="18"/>
      <c r="DI210" s="18"/>
      <c r="DJ210" s="18"/>
      <c r="DK210" s="18"/>
      <c r="DL210" s="18"/>
      <c r="DM210" s="18"/>
      <c r="DN210" s="18"/>
      <c r="DO210" s="18"/>
      <c r="DP210" s="18"/>
      <c r="DQ210" s="18"/>
      <c r="DR210" s="18"/>
      <c r="DS210" s="18"/>
      <c r="DT210" s="18"/>
      <c r="DU210" s="18"/>
      <c r="DV210" s="18"/>
      <c r="DW210" s="18"/>
      <c r="DX210" s="18"/>
      <c r="DY210" s="18"/>
      <c r="DZ210" s="18"/>
      <c r="EA210" s="57"/>
      <c r="EB210" s="18"/>
      <c r="EC210" s="18"/>
      <c r="ED210" s="18"/>
      <c r="EE210" s="18">
        <v>0</v>
      </c>
      <c r="EF210" s="18">
        <v>0</v>
      </c>
      <c r="EG210" s="18">
        <v>0</v>
      </c>
      <c r="EH210" s="18" t="s">
        <v>700</v>
      </c>
      <c r="EI210" s="18" cm="1">
        <f t="array" ref="EI210">IF(SUMPRODUCT(--(DO210:DS210&lt;&gt;""))=0, 0,1)</f>
        <v>0</v>
      </c>
      <c r="EJ210" s="18" cm="1">
        <f t="array" ref="EJ210">IF(SUMPRODUCT(--(DT210:EG210&lt;&gt;""))=0, 0,1)</f>
        <v>1</v>
      </c>
      <c r="EK210" s="18" cm="1">
        <f t="array" ref="EK210">IF(SUMPRODUCT(--(EC210:EG210&lt;&gt;""))=0, 0,1)</f>
        <v>1</v>
      </c>
      <c r="EL210" s="18" cm="1">
        <f t="array" ref="EL210">IF(SUMPRODUCT(--(EE210:EG210&lt;&gt;""))=0, 0,1)</f>
        <v>1</v>
      </c>
      <c r="EM210" s="18">
        <f t="shared" si="80"/>
        <v>0</v>
      </c>
      <c r="EN210" s="18" t="str">
        <f t="shared" si="81"/>
        <v>NA</v>
      </c>
      <c r="EO210" s="18">
        <f t="shared" si="82"/>
        <v>0</v>
      </c>
      <c r="EP210" s="18">
        <f t="shared" si="83"/>
        <v>0</v>
      </c>
      <c r="EQ210" s="18">
        <f t="shared" si="84"/>
        <v>0</v>
      </c>
      <c r="ER210" s="58" t="s">
        <v>2080</v>
      </c>
      <c r="ES210" s="59">
        <v>43802</v>
      </c>
      <c r="ET210" s="18" t="s">
        <v>701</v>
      </c>
      <c r="EU210" s="18" t="s">
        <v>689</v>
      </c>
    </row>
    <row r="211" spans="1:151" ht="15.75" customHeight="1" x14ac:dyDescent="0.2">
      <c r="A211" s="5" t="s">
        <v>284</v>
      </c>
      <c r="B211" s="24" t="s">
        <v>688</v>
      </c>
      <c r="C211" s="26">
        <v>1</v>
      </c>
      <c r="D211" s="18" t="s">
        <v>703</v>
      </c>
      <c r="E211" s="26" t="s">
        <v>257</v>
      </c>
      <c r="F211" s="18" t="s">
        <v>553</v>
      </c>
      <c r="G211" s="18" t="s">
        <v>706</v>
      </c>
      <c r="H211" s="18" t="s">
        <v>732</v>
      </c>
      <c r="I211" s="18" t="s">
        <v>730</v>
      </c>
      <c r="J211" s="18" t="s">
        <v>363</v>
      </c>
      <c r="K211" s="18" t="s">
        <v>363</v>
      </c>
      <c r="L211" s="18" t="s">
        <v>363</v>
      </c>
      <c r="M211" s="18" t="s">
        <v>253</v>
      </c>
      <c r="N211" s="56">
        <v>43</v>
      </c>
      <c r="O211" s="18" t="s">
        <v>640</v>
      </c>
      <c r="P211" s="18" t="s">
        <v>261</v>
      </c>
      <c r="Q211" s="18" t="s">
        <v>254</v>
      </c>
      <c r="R211" s="24" t="s">
        <v>257</v>
      </c>
      <c r="S211" s="24" t="s">
        <v>257</v>
      </c>
      <c r="T211" s="26" t="s">
        <v>692</v>
      </c>
      <c r="U211" s="26" t="s">
        <v>595</v>
      </c>
      <c r="V211" s="26" t="s">
        <v>693</v>
      </c>
      <c r="W211" s="26" t="s">
        <v>694</v>
      </c>
      <c r="X211" s="18" t="s">
        <v>695</v>
      </c>
      <c r="Y211" s="18">
        <v>20.8</v>
      </c>
      <c r="Z211" s="18" t="s">
        <v>474</v>
      </c>
      <c r="AA211" s="57">
        <v>20.8</v>
      </c>
      <c r="AB211" s="57" t="s">
        <v>257</v>
      </c>
      <c r="AC211" s="18" t="s">
        <v>595</v>
      </c>
      <c r="AD211" s="18" t="s">
        <v>595</v>
      </c>
      <c r="AE211" s="18" t="s">
        <v>595</v>
      </c>
      <c r="AF211" s="18">
        <v>7.6</v>
      </c>
      <c r="AG211" s="18">
        <v>7.6</v>
      </c>
      <c r="AH211" s="18" t="s">
        <v>557</v>
      </c>
      <c r="AI211" s="18">
        <v>4</v>
      </c>
      <c r="AJ211" s="26" t="s">
        <v>628</v>
      </c>
      <c r="AK211" s="26">
        <f t="shared" si="79"/>
        <v>28</v>
      </c>
      <c r="AL211" s="18" t="s">
        <v>696</v>
      </c>
      <c r="AM211" s="18" t="s">
        <v>282</v>
      </c>
      <c r="AN211" s="57">
        <v>25.6</v>
      </c>
      <c r="AO211" s="57" t="s">
        <v>671</v>
      </c>
      <c r="AP211" s="18" t="s">
        <v>479</v>
      </c>
      <c r="AQ211" s="18">
        <v>4</v>
      </c>
      <c r="AR211" s="18" t="s">
        <v>672</v>
      </c>
      <c r="AS211" s="66">
        <f t="shared" si="77"/>
        <v>-13.899999999999991</v>
      </c>
      <c r="AT211" s="57">
        <v>65.099999999999994</v>
      </c>
      <c r="AU211" s="66">
        <f t="shared" si="78"/>
        <v>39.499999999999993</v>
      </c>
      <c r="AV211" s="66">
        <f t="shared" si="76"/>
        <v>39.499999999999993</v>
      </c>
      <c r="AW211" s="5" t="s">
        <v>595</v>
      </c>
      <c r="AX211" s="18">
        <v>4</v>
      </c>
      <c r="AY211" s="26" t="s">
        <v>628</v>
      </c>
      <c r="AZ211" s="5" t="s">
        <v>257</v>
      </c>
      <c r="BA211" s="5" t="s">
        <v>257</v>
      </c>
      <c r="BB211" s="18" t="s">
        <v>697</v>
      </c>
      <c r="BC211" s="18" t="s">
        <v>287</v>
      </c>
      <c r="BD211" s="18">
        <v>0</v>
      </c>
      <c r="BE211" s="18" t="s">
        <v>698</v>
      </c>
      <c r="BF211" s="18" t="s">
        <v>699</v>
      </c>
      <c r="BG211" s="18">
        <v>4</v>
      </c>
      <c r="BH211" s="18" t="s">
        <v>672</v>
      </c>
      <c r="BI211" s="18" t="s">
        <v>257</v>
      </c>
      <c r="BJ211" s="18" t="s">
        <v>257</v>
      </c>
      <c r="BK211" s="18" t="s">
        <v>257</v>
      </c>
      <c r="BL211" s="18" t="s">
        <v>257</v>
      </c>
      <c r="BM211" s="18" t="s">
        <v>257</v>
      </c>
      <c r="BN211" s="18">
        <v>4</v>
      </c>
      <c r="BO211" s="26" t="s">
        <v>628</v>
      </c>
      <c r="BP211" s="5" t="s">
        <v>257</v>
      </c>
      <c r="BQ211" s="5" t="s">
        <v>257</v>
      </c>
      <c r="BR211" s="18" t="s">
        <v>697</v>
      </c>
      <c r="BS211" s="18"/>
      <c r="BT211" s="18"/>
      <c r="BU211" s="18"/>
      <c r="BV211" s="18"/>
      <c r="BW211" s="18"/>
      <c r="BX211" s="18"/>
      <c r="BY211" s="18"/>
      <c r="BZ211" s="18"/>
      <c r="CA211" s="18"/>
      <c r="CB211" s="18"/>
      <c r="CC211" s="18"/>
      <c r="CD211" s="18"/>
      <c r="CE211" s="18"/>
      <c r="CF211" s="18"/>
      <c r="CG211" s="18"/>
      <c r="CH211" s="18"/>
      <c r="CI211" s="18"/>
      <c r="CJ211" s="18"/>
      <c r="CK211" s="18"/>
      <c r="CL211" s="18"/>
      <c r="CM211" s="18"/>
      <c r="CN211" s="18"/>
      <c r="CO211" s="18"/>
      <c r="CP211" s="18"/>
      <c r="CQ211" s="18"/>
      <c r="CR211" s="18"/>
      <c r="CS211" s="18"/>
      <c r="CT211" s="18"/>
      <c r="CU211" s="18"/>
      <c r="CV211" s="18"/>
      <c r="CW211" s="18"/>
      <c r="CX211" s="18"/>
      <c r="CY211" s="18"/>
      <c r="CZ211" s="18"/>
      <c r="DA211" s="18"/>
      <c r="DB211" s="18"/>
      <c r="DC211" s="18"/>
      <c r="DD211" s="18"/>
      <c r="DE211" s="18"/>
      <c r="DF211" s="18"/>
      <c r="DG211" s="18"/>
      <c r="DH211" s="18"/>
      <c r="DI211" s="18"/>
      <c r="DJ211" s="18"/>
      <c r="DK211" s="18"/>
      <c r="DL211" s="18"/>
      <c r="DM211" s="18"/>
      <c r="DN211" s="18"/>
      <c r="DO211" s="18"/>
      <c r="DP211" s="18"/>
      <c r="DQ211" s="18"/>
      <c r="DR211" s="18"/>
      <c r="DS211" s="18"/>
      <c r="DT211" s="18"/>
      <c r="DU211" s="18"/>
      <c r="DV211" s="18"/>
      <c r="DW211" s="18"/>
      <c r="DX211" s="18"/>
      <c r="DY211" s="18"/>
      <c r="DZ211" s="18"/>
      <c r="EA211" s="57"/>
      <c r="EB211" s="18"/>
      <c r="EC211" s="18"/>
      <c r="ED211" s="18"/>
      <c r="EE211" s="18">
        <v>1</v>
      </c>
      <c r="EF211" s="18">
        <v>0</v>
      </c>
      <c r="EG211" s="18">
        <v>0</v>
      </c>
      <c r="EH211" s="18" t="s">
        <v>700</v>
      </c>
      <c r="EI211" s="18" cm="1">
        <f t="array" ref="EI211">IF(SUMPRODUCT(--(DO211:DS211&lt;&gt;""))=0, 0,1)</f>
        <v>0</v>
      </c>
      <c r="EJ211" s="18" cm="1">
        <f t="array" ref="EJ211">IF(SUMPRODUCT(--(DT211:EG211&lt;&gt;""))=0, 0,1)</f>
        <v>1</v>
      </c>
      <c r="EK211" s="18" cm="1">
        <f t="array" ref="EK211">IF(SUMPRODUCT(--(EC211:EG211&lt;&gt;""))=0, 0,1)</f>
        <v>1</v>
      </c>
      <c r="EL211" s="18" cm="1">
        <f t="array" ref="EL211">IF(SUMPRODUCT(--(EE211:EG211&lt;&gt;""))=0, 0,1)</f>
        <v>1</v>
      </c>
      <c r="EM211" s="18">
        <f t="shared" si="80"/>
        <v>1</v>
      </c>
      <c r="EN211" s="18" t="str">
        <f t="shared" si="81"/>
        <v>NA</v>
      </c>
      <c r="EO211" s="18">
        <f t="shared" si="82"/>
        <v>1</v>
      </c>
      <c r="EP211" s="18">
        <f t="shared" si="83"/>
        <v>1</v>
      </c>
      <c r="EQ211" s="18">
        <f t="shared" si="84"/>
        <v>1</v>
      </c>
      <c r="ER211" s="58" t="s">
        <v>2080</v>
      </c>
      <c r="ES211" s="59">
        <v>43802</v>
      </c>
      <c r="ET211" s="18" t="s">
        <v>701</v>
      </c>
      <c r="EU211" s="18" t="s">
        <v>689</v>
      </c>
    </row>
    <row r="212" spans="1:151" ht="15.75" customHeight="1" x14ac:dyDescent="0.2">
      <c r="A212" s="5" t="s">
        <v>284</v>
      </c>
      <c r="B212" s="24" t="s">
        <v>688</v>
      </c>
      <c r="C212" s="26">
        <v>1</v>
      </c>
      <c r="D212" s="18" t="s">
        <v>705</v>
      </c>
      <c r="E212" s="26" t="s">
        <v>257</v>
      </c>
      <c r="F212" s="18" t="s">
        <v>553</v>
      </c>
      <c r="G212" s="18" t="s">
        <v>706</v>
      </c>
      <c r="H212" s="18" t="s">
        <v>732</v>
      </c>
      <c r="I212" s="18" t="s">
        <v>730</v>
      </c>
      <c r="J212" s="18" t="s">
        <v>363</v>
      </c>
      <c r="K212" s="18" t="s">
        <v>363</v>
      </c>
      <c r="L212" s="18" t="s">
        <v>363</v>
      </c>
      <c r="M212" s="18" t="s">
        <v>253</v>
      </c>
      <c r="N212" s="56">
        <v>43</v>
      </c>
      <c r="O212" s="18" t="s">
        <v>640</v>
      </c>
      <c r="P212" s="18" t="s">
        <v>261</v>
      </c>
      <c r="Q212" s="18" t="s">
        <v>254</v>
      </c>
      <c r="R212" s="24" t="s">
        <v>257</v>
      </c>
      <c r="S212" s="24" t="s">
        <v>257</v>
      </c>
      <c r="T212" s="26" t="s">
        <v>692</v>
      </c>
      <c r="U212" s="26" t="s">
        <v>595</v>
      </c>
      <c r="V212" s="26" t="s">
        <v>693</v>
      </c>
      <c r="W212" s="26" t="s">
        <v>694</v>
      </c>
      <c r="X212" s="18" t="s">
        <v>695</v>
      </c>
      <c r="Y212" s="18">
        <v>20.8</v>
      </c>
      <c r="Z212" s="18" t="s">
        <v>474</v>
      </c>
      <c r="AA212" s="57">
        <v>20.8</v>
      </c>
      <c r="AB212" s="57" t="s">
        <v>257</v>
      </c>
      <c r="AC212" s="18" t="s">
        <v>595</v>
      </c>
      <c r="AD212" s="18" t="s">
        <v>595</v>
      </c>
      <c r="AE212" s="18" t="s">
        <v>595</v>
      </c>
      <c r="AF212" s="18">
        <v>7.6</v>
      </c>
      <c r="AG212" s="18">
        <v>7.6</v>
      </c>
      <c r="AH212" s="18" t="s">
        <v>557</v>
      </c>
      <c r="AI212" s="18">
        <v>6</v>
      </c>
      <c r="AJ212" s="26" t="s">
        <v>628</v>
      </c>
      <c r="AK212" s="26">
        <f t="shared" si="79"/>
        <v>42</v>
      </c>
      <c r="AL212" s="18" t="s">
        <v>696</v>
      </c>
      <c r="AM212" s="18" t="s">
        <v>282</v>
      </c>
      <c r="AN212" s="57">
        <v>25.6</v>
      </c>
      <c r="AO212" s="57" t="s">
        <v>671</v>
      </c>
      <c r="AP212" s="18" t="s">
        <v>479</v>
      </c>
      <c r="AQ212" s="18">
        <v>4</v>
      </c>
      <c r="AR212" s="18" t="s">
        <v>672</v>
      </c>
      <c r="AS212" s="66">
        <f t="shared" si="77"/>
        <v>-13.899999999999991</v>
      </c>
      <c r="AT212" s="57">
        <v>65.099999999999994</v>
      </c>
      <c r="AU212" s="66">
        <f t="shared" si="78"/>
        <v>39.499999999999993</v>
      </c>
      <c r="AV212" s="66">
        <f t="shared" si="76"/>
        <v>39.499999999999993</v>
      </c>
      <c r="AW212" s="5" t="s">
        <v>595</v>
      </c>
      <c r="AX212" s="18">
        <v>6</v>
      </c>
      <c r="AY212" s="26" t="s">
        <v>628</v>
      </c>
      <c r="AZ212" s="5" t="s">
        <v>257</v>
      </c>
      <c r="BA212" s="5" t="s">
        <v>257</v>
      </c>
      <c r="BB212" s="18" t="s">
        <v>697</v>
      </c>
      <c r="BC212" s="18" t="s">
        <v>287</v>
      </c>
      <c r="BD212" s="18">
        <v>0</v>
      </c>
      <c r="BE212" s="18" t="s">
        <v>698</v>
      </c>
      <c r="BF212" s="18" t="s">
        <v>699</v>
      </c>
      <c r="BG212" s="18">
        <v>4</v>
      </c>
      <c r="BH212" s="18" t="s">
        <v>672</v>
      </c>
      <c r="BI212" s="18" t="s">
        <v>257</v>
      </c>
      <c r="BJ212" s="18" t="s">
        <v>257</v>
      </c>
      <c r="BK212" s="18" t="s">
        <v>257</v>
      </c>
      <c r="BL212" s="18" t="s">
        <v>257</v>
      </c>
      <c r="BM212" s="18" t="s">
        <v>257</v>
      </c>
      <c r="BN212" s="18">
        <v>6</v>
      </c>
      <c r="BO212" s="26" t="s">
        <v>628</v>
      </c>
      <c r="BP212" s="5" t="s">
        <v>257</v>
      </c>
      <c r="BQ212" s="5" t="s">
        <v>257</v>
      </c>
      <c r="BR212" s="18" t="s">
        <v>697</v>
      </c>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8"/>
      <c r="DB212" s="18"/>
      <c r="DC212" s="18"/>
      <c r="DD212" s="18"/>
      <c r="DE212" s="18"/>
      <c r="DF212" s="18"/>
      <c r="DG212" s="18"/>
      <c r="DH212" s="18"/>
      <c r="DI212" s="18"/>
      <c r="DJ212" s="18"/>
      <c r="DK212" s="18"/>
      <c r="DL212" s="18"/>
      <c r="DM212" s="18"/>
      <c r="DN212" s="18"/>
      <c r="DO212" s="18"/>
      <c r="DP212" s="18"/>
      <c r="DQ212" s="18"/>
      <c r="DR212" s="18"/>
      <c r="DS212" s="18"/>
      <c r="DT212" s="18"/>
      <c r="DU212" s="18"/>
      <c r="DV212" s="18"/>
      <c r="DW212" s="18"/>
      <c r="DX212" s="18"/>
      <c r="DY212" s="18"/>
      <c r="DZ212" s="18"/>
      <c r="EA212" s="57"/>
      <c r="EB212" s="18"/>
      <c r="EC212" s="18"/>
      <c r="ED212" s="18"/>
      <c r="EE212" s="18">
        <v>1</v>
      </c>
      <c r="EF212" s="18">
        <v>0</v>
      </c>
      <c r="EG212" s="18">
        <v>0</v>
      </c>
      <c r="EH212" s="18" t="s">
        <v>700</v>
      </c>
      <c r="EI212" s="18" cm="1">
        <f t="array" ref="EI212">IF(SUMPRODUCT(--(DO212:DS212&lt;&gt;""))=0, 0,1)</f>
        <v>0</v>
      </c>
      <c r="EJ212" s="18" cm="1">
        <f t="array" ref="EJ212">IF(SUMPRODUCT(--(DT212:EG212&lt;&gt;""))=0, 0,1)</f>
        <v>1</v>
      </c>
      <c r="EK212" s="18" cm="1">
        <f t="array" ref="EK212">IF(SUMPRODUCT(--(EC212:EG212&lt;&gt;""))=0, 0,1)</f>
        <v>1</v>
      </c>
      <c r="EL212" s="18" cm="1">
        <f t="array" ref="EL212">IF(SUMPRODUCT(--(EE212:EG212&lt;&gt;""))=0, 0,1)</f>
        <v>1</v>
      </c>
      <c r="EM212" s="18">
        <f t="shared" si="80"/>
        <v>1</v>
      </c>
      <c r="EN212" s="18" t="str">
        <f t="shared" si="81"/>
        <v>NA</v>
      </c>
      <c r="EO212" s="18">
        <f t="shared" si="82"/>
        <v>1</v>
      </c>
      <c r="EP212" s="18">
        <f t="shared" si="83"/>
        <v>1</v>
      </c>
      <c r="EQ212" s="18">
        <f t="shared" si="84"/>
        <v>1</v>
      </c>
      <c r="ER212" s="58" t="s">
        <v>2080</v>
      </c>
      <c r="ES212" s="59">
        <v>43802</v>
      </c>
      <c r="ET212" s="18" t="s">
        <v>701</v>
      </c>
      <c r="EU212" s="18" t="s">
        <v>689</v>
      </c>
    </row>
    <row r="213" spans="1:151" ht="15.75" customHeight="1" x14ac:dyDescent="0.2">
      <c r="A213" s="5" t="s">
        <v>284</v>
      </c>
      <c r="B213" s="24" t="s">
        <v>688</v>
      </c>
      <c r="C213" s="26">
        <v>1</v>
      </c>
      <c r="D213" s="18" t="s">
        <v>709</v>
      </c>
      <c r="E213" s="26" t="s">
        <v>257</v>
      </c>
      <c r="F213" s="18" t="s">
        <v>553</v>
      </c>
      <c r="G213" s="18" t="s">
        <v>706</v>
      </c>
      <c r="H213" s="18" t="s">
        <v>732</v>
      </c>
      <c r="I213" s="18" t="s">
        <v>730</v>
      </c>
      <c r="J213" s="18" t="s">
        <v>363</v>
      </c>
      <c r="K213" s="18" t="s">
        <v>363</v>
      </c>
      <c r="L213" s="18" t="s">
        <v>363</v>
      </c>
      <c r="M213" s="18" t="s">
        <v>253</v>
      </c>
      <c r="N213" s="56">
        <v>43</v>
      </c>
      <c r="O213" s="18" t="s">
        <v>640</v>
      </c>
      <c r="P213" s="18" t="s">
        <v>261</v>
      </c>
      <c r="Q213" s="18" t="s">
        <v>254</v>
      </c>
      <c r="R213" s="24" t="s">
        <v>257</v>
      </c>
      <c r="S213" s="24" t="s">
        <v>257</v>
      </c>
      <c r="T213" s="26" t="s">
        <v>692</v>
      </c>
      <c r="U213" s="26" t="s">
        <v>595</v>
      </c>
      <c r="V213" s="26" t="s">
        <v>693</v>
      </c>
      <c r="W213" s="26" t="s">
        <v>694</v>
      </c>
      <c r="X213" s="18" t="s">
        <v>695</v>
      </c>
      <c r="Y213" s="18">
        <v>20.8</v>
      </c>
      <c r="Z213" s="18" t="s">
        <v>474</v>
      </c>
      <c r="AA213" s="57">
        <v>20.8</v>
      </c>
      <c r="AB213" s="57" t="s">
        <v>257</v>
      </c>
      <c r="AC213" s="18" t="s">
        <v>595</v>
      </c>
      <c r="AD213" s="18" t="s">
        <v>595</v>
      </c>
      <c r="AE213" s="18" t="s">
        <v>595</v>
      </c>
      <c r="AF213" s="18">
        <v>7.6</v>
      </c>
      <c r="AG213" s="18">
        <v>7.6</v>
      </c>
      <c r="AH213" s="18" t="s">
        <v>557</v>
      </c>
      <c r="AI213" s="18">
        <v>8</v>
      </c>
      <c r="AJ213" s="26" t="s">
        <v>628</v>
      </c>
      <c r="AK213" s="26">
        <f t="shared" si="79"/>
        <v>56</v>
      </c>
      <c r="AL213" s="18" t="s">
        <v>696</v>
      </c>
      <c r="AM213" s="18" t="s">
        <v>282</v>
      </c>
      <c r="AN213" s="57">
        <v>25.6</v>
      </c>
      <c r="AO213" s="57" t="s">
        <v>671</v>
      </c>
      <c r="AP213" s="18" t="s">
        <v>479</v>
      </c>
      <c r="AQ213" s="18">
        <v>4</v>
      </c>
      <c r="AR213" s="18" t="s">
        <v>672</v>
      </c>
      <c r="AS213" s="66">
        <f t="shared" si="77"/>
        <v>-13.899999999999991</v>
      </c>
      <c r="AT213" s="57">
        <v>65.099999999999994</v>
      </c>
      <c r="AU213" s="66">
        <f t="shared" si="78"/>
        <v>39.499999999999993</v>
      </c>
      <c r="AV213" s="66">
        <f t="shared" si="76"/>
        <v>39.499999999999993</v>
      </c>
      <c r="AW213" s="5" t="s">
        <v>595</v>
      </c>
      <c r="AX213" s="18">
        <v>8</v>
      </c>
      <c r="AY213" s="26" t="s">
        <v>628</v>
      </c>
      <c r="AZ213" s="5" t="s">
        <v>257</v>
      </c>
      <c r="BA213" s="5" t="s">
        <v>257</v>
      </c>
      <c r="BB213" s="18" t="s">
        <v>697</v>
      </c>
      <c r="BC213" s="18" t="s">
        <v>287</v>
      </c>
      <c r="BD213" s="18">
        <v>0</v>
      </c>
      <c r="BE213" s="18" t="s">
        <v>698</v>
      </c>
      <c r="BF213" s="18" t="s">
        <v>699</v>
      </c>
      <c r="BG213" s="18">
        <v>4</v>
      </c>
      <c r="BH213" s="18" t="s">
        <v>672</v>
      </c>
      <c r="BI213" s="18" t="s">
        <v>257</v>
      </c>
      <c r="BJ213" s="18" t="s">
        <v>257</v>
      </c>
      <c r="BK213" s="18" t="s">
        <v>257</v>
      </c>
      <c r="BL213" s="18" t="s">
        <v>257</v>
      </c>
      <c r="BM213" s="18" t="s">
        <v>257</v>
      </c>
      <c r="BN213" s="18">
        <v>8</v>
      </c>
      <c r="BO213" s="26" t="s">
        <v>628</v>
      </c>
      <c r="BP213" s="5" t="s">
        <v>257</v>
      </c>
      <c r="BQ213" s="5" t="s">
        <v>257</v>
      </c>
      <c r="BR213" s="18" t="s">
        <v>697</v>
      </c>
      <c r="BS213" s="18"/>
      <c r="BT213" s="18"/>
      <c r="BU213" s="18"/>
      <c r="BV213" s="18"/>
      <c r="BW213" s="18"/>
      <c r="BX213" s="18"/>
      <c r="BY213" s="18"/>
      <c r="BZ213" s="18"/>
      <c r="CA213" s="18"/>
      <c r="CB213" s="18"/>
      <c r="CC213" s="18"/>
      <c r="CD213" s="18"/>
      <c r="CE213" s="18"/>
      <c r="CF213" s="18"/>
      <c r="CG213" s="18"/>
      <c r="CH213" s="18"/>
      <c r="CI213" s="18"/>
      <c r="CJ213" s="18"/>
      <c r="CK213" s="18"/>
      <c r="CL213" s="18"/>
      <c r="CM213" s="18"/>
      <c r="CN213" s="18"/>
      <c r="CO213" s="18"/>
      <c r="CP213" s="18"/>
      <c r="CQ213" s="18"/>
      <c r="CR213" s="18"/>
      <c r="CS213" s="18"/>
      <c r="CT213" s="18"/>
      <c r="CU213" s="18"/>
      <c r="CV213" s="18"/>
      <c r="CW213" s="18"/>
      <c r="CX213" s="18"/>
      <c r="CY213" s="18"/>
      <c r="CZ213" s="18"/>
      <c r="DA213" s="18"/>
      <c r="DB213" s="18"/>
      <c r="DC213" s="18"/>
      <c r="DD213" s="18"/>
      <c r="DE213" s="18"/>
      <c r="DF213" s="18"/>
      <c r="DG213" s="18"/>
      <c r="DH213" s="18"/>
      <c r="DI213" s="18"/>
      <c r="DJ213" s="18"/>
      <c r="DK213" s="18"/>
      <c r="DL213" s="18"/>
      <c r="DM213" s="18"/>
      <c r="DN213" s="18"/>
      <c r="DO213" s="18"/>
      <c r="DP213" s="18"/>
      <c r="DQ213" s="18"/>
      <c r="DR213" s="18"/>
      <c r="DS213" s="18"/>
      <c r="DT213" s="18"/>
      <c r="DU213" s="18"/>
      <c r="DV213" s="18"/>
      <c r="DW213" s="18"/>
      <c r="DX213" s="18"/>
      <c r="DY213" s="18"/>
      <c r="DZ213" s="18"/>
      <c r="EA213" s="57"/>
      <c r="EB213" s="18"/>
      <c r="EC213" s="18"/>
      <c r="ED213" s="18"/>
      <c r="EE213" s="18">
        <v>1</v>
      </c>
      <c r="EF213" s="18">
        <v>0</v>
      </c>
      <c r="EG213" s="18">
        <v>0</v>
      </c>
      <c r="EH213" s="18" t="s">
        <v>700</v>
      </c>
      <c r="EI213" s="18" cm="1">
        <f t="array" ref="EI213">IF(SUMPRODUCT(--(DO213:DS213&lt;&gt;""))=0, 0,1)</f>
        <v>0</v>
      </c>
      <c r="EJ213" s="18" cm="1">
        <f t="array" ref="EJ213">IF(SUMPRODUCT(--(DT213:EG213&lt;&gt;""))=0, 0,1)</f>
        <v>1</v>
      </c>
      <c r="EK213" s="18" cm="1">
        <f t="array" ref="EK213">IF(SUMPRODUCT(--(EC213:EG213&lt;&gt;""))=0, 0,1)</f>
        <v>1</v>
      </c>
      <c r="EL213" s="18" cm="1">
        <f t="array" ref="EL213">IF(SUMPRODUCT(--(EE213:EG213&lt;&gt;""))=0, 0,1)</f>
        <v>1</v>
      </c>
      <c r="EM213" s="18">
        <f t="shared" si="80"/>
        <v>1</v>
      </c>
      <c r="EN213" s="18" t="str">
        <f t="shared" si="81"/>
        <v>NA</v>
      </c>
      <c r="EO213" s="18">
        <f t="shared" si="82"/>
        <v>1</v>
      </c>
      <c r="EP213" s="18">
        <f t="shared" si="83"/>
        <v>1</v>
      </c>
      <c r="EQ213" s="18">
        <f t="shared" si="84"/>
        <v>1</v>
      </c>
      <c r="ER213" s="58" t="s">
        <v>2080</v>
      </c>
      <c r="ES213" s="59">
        <v>43802</v>
      </c>
      <c r="ET213" s="18" t="s">
        <v>701</v>
      </c>
      <c r="EU213" s="18" t="s">
        <v>689</v>
      </c>
    </row>
    <row r="214" spans="1:151" ht="15.75" customHeight="1" x14ac:dyDescent="0.2">
      <c r="A214" s="5" t="s">
        <v>284</v>
      </c>
      <c r="B214" s="24" t="s">
        <v>688</v>
      </c>
      <c r="C214" s="26">
        <v>1</v>
      </c>
      <c r="D214" s="18" t="s">
        <v>710</v>
      </c>
      <c r="E214" s="26" t="s">
        <v>257</v>
      </c>
      <c r="F214" s="18" t="s">
        <v>553</v>
      </c>
      <c r="G214" s="18" t="s">
        <v>706</v>
      </c>
      <c r="H214" s="18" t="s">
        <v>732</v>
      </c>
      <c r="I214" s="18" t="s">
        <v>730</v>
      </c>
      <c r="J214" s="18" t="s">
        <v>363</v>
      </c>
      <c r="K214" s="18" t="s">
        <v>363</v>
      </c>
      <c r="L214" s="18" t="s">
        <v>363</v>
      </c>
      <c r="M214" s="18" t="s">
        <v>253</v>
      </c>
      <c r="N214" s="56">
        <v>43</v>
      </c>
      <c r="O214" s="18" t="s">
        <v>640</v>
      </c>
      <c r="P214" s="18" t="s">
        <v>261</v>
      </c>
      <c r="Q214" s="18" t="s">
        <v>254</v>
      </c>
      <c r="R214" s="24" t="s">
        <v>257</v>
      </c>
      <c r="S214" s="24" t="s">
        <v>257</v>
      </c>
      <c r="T214" s="26" t="s">
        <v>692</v>
      </c>
      <c r="U214" s="26" t="s">
        <v>595</v>
      </c>
      <c r="V214" s="26" t="s">
        <v>693</v>
      </c>
      <c r="W214" s="26" t="s">
        <v>694</v>
      </c>
      <c r="X214" s="18" t="s">
        <v>695</v>
      </c>
      <c r="Y214" s="18">
        <v>20.8</v>
      </c>
      <c r="Z214" s="18" t="s">
        <v>474</v>
      </c>
      <c r="AA214" s="57">
        <v>20.8</v>
      </c>
      <c r="AB214" s="57" t="s">
        <v>257</v>
      </c>
      <c r="AC214" s="18" t="s">
        <v>595</v>
      </c>
      <c r="AD214" s="18" t="s">
        <v>595</v>
      </c>
      <c r="AE214" s="18" t="s">
        <v>595</v>
      </c>
      <c r="AF214" s="18">
        <v>7.6</v>
      </c>
      <c r="AG214" s="18">
        <v>7.6</v>
      </c>
      <c r="AH214" s="18" t="s">
        <v>557</v>
      </c>
      <c r="AI214" s="18">
        <v>12</v>
      </c>
      <c r="AJ214" s="26" t="s">
        <v>628</v>
      </c>
      <c r="AK214" s="26">
        <f t="shared" si="79"/>
        <v>84</v>
      </c>
      <c r="AL214" s="18" t="s">
        <v>696</v>
      </c>
      <c r="AM214" s="18" t="s">
        <v>282</v>
      </c>
      <c r="AN214" s="57">
        <v>25.6</v>
      </c>
      <c r="AO214" s="57" t="s">
        <v>671</v>
      </c>
      <c r="AP214" s="18" t="s">
        <v>479</v>
      </c>
      <c r="AQ214" s="18">
        <v>4</v>
      </c>
      <c r="AR214" s="18" t="s">
        <v>672</v>
      </c>
      <c r="AS214" s="66">
        <f t="shared" si="77"/>
        <v>-13.899999999999991</v>
      </c>
      <c r="AT214" s="57">
        <v>65.099999999999994</v>
      </c>
      <c r="AU214" s="66">
        <f t="shared" si="78"/>
        <v>39.499999999999993</v>
      </c>
      <c r="AV214" s="66">
        <f t="shared" si="76"/>
        <v>39.499999999999993</v>
      </c>
      <c r="AW214" s="5" t="s">
        <v>595</v>
      </c>
      <c r="AX214" s="18">
        <v>12</v>
      </c>
      <c r="AY214" s="26" t="s">
        <v>628</v>
      </c>
      <c r="AZ214" s="5" t="s">
        <v>257</v>
      </c>
      <c r="BA214" s="5" t="s">
        <v>257</v>
      </c>
      <c r="BB214" s="18" t="s">
        <v>697</v>
      </c>
      <c r="BC214" s="18" t="s">
        <v>287</v>
      </c>
      <c r="BD214" s="18">
        <v>0</v>
      </c>
      <c r="BE214" s="18" t="s">
        <v>698</v>
      </c>
      <c r="BF214" s="18" t="s">
        <v>699</v>
      </c>
      <c r="BG214" s="18">
        <v>4</v>
      </c>
      <c r="BH214" s="18" t="s">
        <v>672</v>
      </c>
      <c r="BI214" s="18" t="s">
        <v>257</v>
      </c>
      <c r="BJ214" s="18" t="s">
        <v>257</v>
      </c>
      <c r="BK214" s="18" t="s">
        <v>257</v>
      </c>
      <c r="BL214" s="18" t="s">
        <v>257</v>
      </c>
      <c r="BM214" s="18" t="s">
        <v>257</v>
      </c>
      <c r="BN214" s="18">
        <v>12</v>
      </c>
      <c r="BO214" s="26" t="s">
        <v>628</v>
      </c>
      <c r="BP214" s="5" t="s">
        <v>257</v>
      </c>
      <c r="BQ214" s="5" t="s">
        <v>257</v>
      </c>
      <c r="BR214" s="18" t="s">
        <v>697</v>
      </c>
      <c r="BS214" s="18"/>
      <c r="BT214" s="18"/>
      <c r="BU214" s="18"/>
      <c r="BV214" s="18"/>
      <c r="BW214" s="18"/>
      <c r="BX214" s="18"/>
      <c r="BY214" s="18"/>
      <c r="BZ214" s="18"/>
      <c r="CA214" s="18"/>
      <c r="CB214" s="18"/>
      <c r="CC214" s="18"/>
      <c r="CD214" s="18"/>
      <c r="CE214" s="18"/>
      <c r="CF214" s="18"/>
      <c r="CG214" s="18"/>
      <c r="CH214" s="18"/>
      <c r="CI214" s="18"/>
      <c r="CJ214" s="18"/>
      <c r="CK214" s="18"/>
      <c r="CL214" s="18"/>
      <c r="CM214" s="18"/>
      <c r="CN214" s="18"/>
      <c r="CO214" s="18"/>
      <c r="CP214" s="18"/>
      <c r="CQ214" s="18"/>
      <c r="CR214" s="18"/>
      <c r="CS214" s="18"/>
      <c r="CT214" s="18"/>
      <c r="CU214" s="18"/>
      <c r="CV214" s="18"/>
      <c r="CW214" s="18"/>
      <c r="CX214" s="18"/>
      <c r="CY214" s="18"/>
      <c r="CZ214" s="18"/>
      <c r="DA214" s="18"/>
      <c r="DB214" s="18"/>
      <c r="DC214" s="18"/>
      <c r="DD214" s="18"/>
      <c r="DE214" s="18"/>
      <c r="DF214" s="18"/>
      <c r="DG214" s="18"/>
      <c r="DH214" s="18"/>
      <c r="DI214" s="18"/>
      <c r="DJ214" s="18"/>
      <c r="DK214" s="18"/>
      <c r="DL214" s="18"/>
      <c r="DM214" s="18"/>
      <c r="DN214" s="18"/>
      <c r="DO214" s="18"/>
      <c r="DP214" s="18"/>
      <c r="DQ214" s="18"/>
      <c r="DR214" s="18"/>
      <c r="DS214" s="18"/>
      <c r="DT214" s="18"/>
      <c r="DU214" s="18"/>
      <c r="DV214" s="18"/>
      <c r="DW214" s="18"/>
      <c r="DX214" s="18"/>
      <c r="DY214" s="18"/>
      <c r="DZ214" s="18"/>
      <c r="EA214" s="57"/>
      <c r="EB214" s="18"/>
      <c r="EC214" s="18"/>
      <c r="ED214" s="18"/>
      <c r="EE214" s="18">
        <v>1</v>
      </c>
      <c r="EF214" s="18">
        <v>0</v>
      </c>
      <c r="EG214" s="18">
        <v>0</v>
      </c>
      <c r="EH214" s="18" t="s">
        <v>700</v>
      </c>
      <c r="EI214" s="18" cm="1">
        <f t="array" ref="EI214">IF(SUMPRODUCT(--(DO214:DS214&lt;&gt;""))=0, 0,1)</f>
        <v>0</v>
      </c>
      <c r="EJ214" s="18" cm="1">
        <f t="array" ref="EJ214">IF(SUMPRODUCT(--(DT214:EG214&lt;&gt;""))=0, 0,1)</f>
        <v>1</v>
      </c>
      <c r="EK214" s="18" cm="1">
        <f t="array" ref="EK214">IF(SUMPRODUCT(--(EC214:EG214&lt;&gt;""))=0, 0,1)</f>
        <v>1</v>
      </c>
      <c r="EL214" s="18" cm="1">
        <f t="array" ref="EL214">IF(SUMPRODUCT(--(EE214:EG214&lt;&gt;""))=0, 0,1)</f>
        <v>1</v>
      </c>
      <c r="EM214" s="18">
        <f t="shared" si="80"/>
        <v>1</v>
      </c>
      <c r="EN214" s="18" t="str">
        <f t="shared" si="81"/>
        <v>NA</v>
      </c>
      <c r="EO214" s="18">
        <f t="shared" si="82"/>
        <v>1</v>
      </c>
      <c r="EP214" s="18">
        <f t="shared" si="83"/>
        <v>1</v>
      </c>
      <c r="EQ214" s="18">
        <f t="shared" si="84"/>
        <v>1</v>
      </c>
      <c r="ER214" s="58" t="s">
        <v>2080</v>
      </c>
      <c r="ES214" s="59">
        <v>43802</v>
      </c>
      <c r="ET214" s="18" t="s">
        <v>701</v>
      </c>
      <c r="EU214" s="18" t="s">
        <v>689</v>
      </c>
    </row>
    <row r="215" spans="1:151" ht="15.75" customHeight="1" x14ac:dyDescent="0.2">
      <c r="A215" s="5" t="s">
        <v>284</v>
      </c>
      <c r="B215" s="24" t="s">
        <v>688</v>
      </c>
      <c r="C215" s="26">
        <v>1</v>
      </c>
      <c r="D215" s="18" t="s">
        <v>711</v>
      </c>
      <c r="E215" s="26" t="s">
        <v>257</v>
      </c>
      <c r="F215" s="18" t="s">
        <v>553</v>
      </c>
      <c r="G215" s="18" t="s">
        <v>706</v>
      </c>
      <c r="H215" s="18" t="s">
        <v>732</v>
      </c>
      <c r="I215" s="18" t="s">
        <v>730</v>
      </c>
      <c r="J215" s="18" t="s">
        <v>363</v>
      </c>
      <c r="K215" s="18" t="s">
        <v>363</v>
      </c>
      <c r="L215" s="18" t="s">
        <v>363</v>
      </c>
      <c r="M215" s="18" t="s">
        <v>253</v>
      </c>
      <c r="N215" s="56">
        <v>43</v>
      </c>
      <c r="O215" s="18" t="s">
        <v>640</v>
      </c>
      <c r="P215" s="18" t="s">
        <v>261</v>
      </c>
      <c r="Q215" s="18" t="s">
        <v>254</v>
      </c>
      <c r="R215" s="24" t="s">
        <v>257</v>
      </c>
      <c r="S215" s="24" t="s">
        <v>257</v>
      </c>
      <c r="T215" s="26" t="s">
        <v>692</v>
      </c>
      <c r="U215" s="26" t="s">
        <v>595</v>
      </c>
      <c r="V215" s="26" t="s">
        <v>693</v>
      </c>
      <c r="W215" s="26" t="s">
        <v>694</v>
      </c>
      <c r="X215" s="18" t="s">
        <v>695</v>
      </c>
      <c r="Y215" s="18">
        <v>20.8</v>
      </c>
      <c r="Z215" s="18" t="s">
        <v>474</v>
      </c>
      <c r="AA215" s="57">
        <v>20.8</v>
      </c>
      <c r="AB215" s="57" t="s">
        <v>257</v>
      </c>
      <c r="AC215" s="18" t="s">
        <v>595</v>
      </c>
      <c r="AD215" s="18" t="s">
        <v>595</v>
      </c>
      <c r="AE215" s="18" t="s">
        <v>595</v>
      </c>
      <c r="AF215" s="18">
        <v>7.6</v>
      </c>
      <c r="AG215" s="18">
        <v>7.6</v>
      </c>
      <c r="AH215" s="18" t="s">
        <v>557</v>
      </c>
      <c r="AI215" s="18">
        <v>17</v>
      </c>
      <c r="AJ215" s="26" t="s">
        <v>628</v>
      </c>
      <c r="AK215" s="26">
        <f t="shared" si="79"/>
        <v>119</v>
      </c>
      <c r="AL215" s="18" t="s">
        <v>696</v>
      </c>
      <c r="AM215" s="18" t="s">
        <v>282</v>
      </c>
      <c r="AN215" s="57">
        <v>25.6</v>
      </c>
      <c r="AO215" s="57" t="s">
        <v>671</v>
      </c>
      <c r="AP215" s="18" t="s">
        <v>479</v>
      </c>
      <c r="AQ215" s="18">
        <v>4</v>
      </c>
      <c r="AR215" s="18" t="s">
        <v>672</v>
      </c>
      <c r="AS215" s="66">
        <f t="shared" si="77"/>
        <v>-13.899999999999991</v>
      </c>
      <c r="AT215" s="57">
        <v>65.099999999999994</v>
      </c>
      <c r="AU215" s="66">
        <f t="shared" si="78"/>
        <v>39.499999999999993</v>
      </c>
      <c r="AV215" s="66">
        <f t="shared" si="76"/>
        <v>39.499999999999993</v>
      </c>
      <c r="AW215" s="5" t="s">
        <v>595</v>
      </c>
      <c r="AX215" s="18">
        <v>17</v>
      </c>
      <c r="AY215" s="26" t="s">
        <v>628</v>
      </c>
      <c r="AZ215" s="5" t="s">
        <v>257</v>
      </c>
      <c r="BA215" s="5" t="s">
        <v>257</v>
      </c>
      <c r="BB215" s="18" t="s">
        <v>697</v>
      </c>
      <c r="BC215" s="18" t="s">
        <v>287</v>
      </c>
      <c r="BD215" s="18">
        <v>0</v>
      </c>
      <c r="BE215" s="18" t="s">
        <v>698</v>
      </c>
      <c r="BF215" s="18" t="s">
        <v>699</v>
      </c>
      <c r="BG215" s="18">
        <v>4</v>
      </c>
      <c r="BH215" s="18" t="s">
        <v>672</v>
      </c>
      <c r="BI215" s="18" t="s">
        <v>257</v>
      </c>
      <c r="BJ215" s="18" t="s">
        <v>257</v>
      </c>
      <c r="BK215" s="18" t="s">
        <v>257</v>
      </c>
      <c r="BL215" s="18" t="s">
        <v>257</v>
      </c>
      <c r="BM215" s="18" t="s">
        <v>257</v>
      </c>
      <c r="BN215" s="18">
        <v>17</v>
      </c>
      <c r="BO215" s="26" t="s">
        <v>628</v>
      </c>
      <c r="BP215" s="5" t="s">
        <v>257</v>
      </c>
      <c r="BQ215" s="5" t="s">
        <v>257</v>
      </c>
      <c r="BR215" s="18" t="s">
        <v>697</v>
      </c>
      <c r="BS215" s="18"/>
      <c r="BT215" s="18"/>
      <c r="BU215" s="18"/>
      <c r="BV215" s="18"/>
      <c r="BW215" s="18"/>
      <c r="BX215" s="18"/>
      <c r="BY215" s="18"/>
      <c r="BZ215" s="18"/>
      <c r="CA215" s="18"/>
      <c r="CB215" s="18"/>
      <c r="CC215" s="18"/>
      <c r="CD215" s="18"/>
      <c r="CE215" s="18"/>
      <c r="CF215" s="18"/>
      <c r="CG215" s="18"/>
      <c r="CH215" s="18"/>
      <c r="CI215" s="18"/>
      <c r="CJ215" s="18"/>
      <c r="CK215" s="18"/>
      <c r="CL215" s="18"/>
      <c r="CM215" s="18"/>
      <c r="CN215" s="18"/>
      <c r="CO215" s="18"/>
      <c r="CP215" s="18"/>
      <c r="CQ215" s="18"/>
      <c r="CR215" s="18"/>
      <c r="CS215" s="18"/>
      <c r="CT215" s="18"/>
      <c r="CU215" s="18"/>
      <c r="CV215" s="18"/>
      <c r="CW215" s="18"/>
      <c r="CX215" s="18"/>
      <c r="CY215" s="18"/>
      <c r="CZ215" s="18"/>
      <c r="DA215" s="18"/>
      <c r="DB215" s="18"/>
      <c r="DC215" s="18"/>
      <c r="DD215" s="18"/>
      <c r="DE215" s="18"/>
      <c r="DF215" s="18"/>
      <c r="DG215" s="18"/>
      <c r="DH215" s="18"/>
      <c r="DI215" s="18"/>
      <c r="DJ215" s="18"/>
      <c r="DK215" s="18"/>
      <c r="DL215" s="18"/>
      <c r="DM215" s="18"/>
      <c r="DN215" s="18"/>
      <c r="DO215" s="18"/>
      <c r="DP215" s="18"/>
      <c r="DQ215" s="18"/>
      <c r="DR215" s="18"/>
      <c r="DS215" s="18"/>
      <c r="DT215" s="18"/>
      <c r="DU215" s="18"/>
      <c r="DV215" s="18"/>
      <c r="DW215" s="18"/>
      <c r="DX215" s="18"/>
      <c r="DY215" s="18"/>
      <c r="DZ215" s="18"/>
      <c r="EA215" s="57"/>
      <c r="EB215" s="18"/>
      <c r="EC215" s="18"/>
      <c r="ED215" s="18"/>
      <c r="EE215" s="18">
        <v>1</v>
      </c>
      <c r="EF215" s="18">
        <v>0</v>
      </c>
      <c r="EG215" s="18">
        <v>0</v>
      </c>
      <c r="EH215" s="18" t="s">
        <v>700</v>
      </c>
      <c r="EI215" s="18" cm="1">
        <f t="array" ref="EI215">IF(SUMPRODUCT(--(DO215:DS215&lt;&gt;""))=0, 0,1)</f>
        <v>0</v>
      </c>
      <c r="EJ215" s="18" cm="1">
        <f t="array" ref="EJ215">IF(SUMPRODUCT(--(DT215:EG215&lt;&gt;""))=0, 0,1)</f>
        <v>1</v>
      </c>
      <c r="EK215" s="18" cm="1">
        <f t="array" ref="EK215">IF(SUMPRODUCT(--(EC215:EG215&lt;&gt;""))=0, 0,1)</f>
        <v>1</v>
      </c>
      <c r="EL215" s="18" cm="1">
        <f t="array" ref="EL215">IF(SUMPRODUCT(--(EE215:EG215&lt;&gt;""))=0, 0,1)</f>
        <v>1</v>
      </c>
      <c r="EM215" s="18">
        <f t="shared" si="80"/>
        <v>1</v>
      </c>
      <c r="EN215" s="18" t="str">
        <f t="shared" si="81"/>
        <v>NA</v>
      </c>
      <c r="EO215" s="18">
        <f t="shared" si="82"/>
        <v>1</v>
      </c>
      <c r="EP215" s="18">
        <f t="shared" si="83"/>
        <v>1</v>
      </c>
      <c r="EQ215" s="18">
        <f t="shared" si="84"/>
        <v>1</v>
      </c>
      <c r="ER215" s="58" t="s">
        <v>2080</v>
      </c>
      <c r="ES215" s="59">
        <v>43802</v>
      </c>
      <c r="ET215" s="18" t="s">
        <v>701</v>
      </c>
      <c r="EU215" s="18" t="s">
        <v>689</v>
      </c>
    </row>
    <row r="216" spans="1:151" ht="15.75" customHeight="1" x14ac:dyDescent="0.2">
      <c r="A216" s="5" t="s">
        <v>284</v>
      </c>
      <c r="B216" s="24" t="s">
        <v>688</v>
      </c>
      <c r="C216" s="26">
        <v>1</v>
      </c>
      <c r="D216" s="18" t="s">
        <v>691</v>
      </c>
      <c r="E216" s="26" t="s">
        <v>257</v>
      </c>
      <c r="F216" s="18" t="s">
        <v>553</v>
      </c>
      <c r="G216" s="18" t="s">
        <v>575</v>
      </c>
      <c r="H216" s="18" t="s">
        <v>733</v>
      </c>
      <c r="I216" s="18" t="s">
        <v>708</v>
      </c>
      <c r="J216" s="18" t="s">
        <v>363</v>
      </c>
      <c r="K216" s="18" t="s">
        <v>363</v>
      </c>
      <c r="L216" s="18" t="s">
        <v>363</v>
      </c>
      <c r="M216" s="18" t="s">
        <v>253</v>
      </c>
      <c r="N216" s="56">
        <v>43</v>
      </c>
      <c r="O216" s="18" t="s">
        <v>640</v>
      </c>
      <c r="P216" s="18" t="s">
        <v>261</v>
      </c>
      <c r="Q216" s="18" t="s">
        <v>254</v>
      </c>
      <c r="R216" s="24" t="s">
        <v>257</v>
      </c>
      <c r="S216" s="24" t="s">
        <v>257</v>
      </c>
      <c r="T216" s="26" t="s">
        <v>692</v>
      </c>
      <c r="U216" s="26" t="s">
        <v>595</v>
      </c>
      <c r="V216" s="26" t="s">
        <v>693</v>
      </c>
      <c r="W216" s="26" t="s">
        <v>694</v>
      </c>
      <c r="X216" s="18" t="s">
        <v>695</v>
      </c>
      <c r="Y216" s="18">
        <v>0</v>
      </c>
      <c r="Z216" s="18" t="s">
        <v>474</v>
      </c>
      <c r="AA216" s="57">
        <v>0</v>
      </c>
      <c r="AB216" s="57" t="s">
        <v>257</v>
      </c>
      <c r="AC216" s="18" t="s">
        <v>595</v>
      </c>
      <c r="AD216" s="18" t="s">
        <v>595</v>
      </c>
      <c r="AE216" s="18" t="s">
        <v>595</v>
      </c>
      <c r="AF216" s="18">
        <v>7.6</v>
      </c>
      <c r="AG216" s="18">
        <v>7.6</v>
      </c>
      <c r="AH216" s="18" t="s">
        <v>557</v>
      </c>
      <c r="AI216" s="18">
        <v>0</v>
      </c>
      <c r="AJ216" s="26" t="s">
        <v>628</v>
      </c>
      <c r="AK216" s="26">
        <f t="shared" si="79"/>
        <v>0</v>
      </c>
      <c r="AL216" s="18" t="s">
        <v>696</v>
      </c>
      <c r="AM216" s="18" t="s">
        <v>282</v>
      </c>
      <c r="AN216" s="57">
        <v>0</v>
      </c>
      <c r="AO216" s="57" t="s">
        <v>671</v>
      </c>
      <c r="AP216" s="18" t="s">
        <v>479</v>
      </c>
      <c r="AQ216" s="18">
        <v>4</v>
      </c>
      <c r="AR216" s="18" t="s">
        <v>672</v>
      </c>
      <c r="AS216" s="66">
        <f t="shared" si="77"/>
        <v>0</v>
      </c>
      <c r="AT216" s="57">
        <v>0</v>
      </c>
      <c r="AU216" s="66">
        <f t="shared" si="78"/>
        <v>0</v>
      </c>
      <c r="AV216" s="66">
        <f t="shared" si="76"/>
        <v>0</v>
      </c>
      <c r="AW216" s="5" t="s">
        <v>595</v>
      </c>
      <c r="AX216" s="18">
        <v>0</v>
      </c>
      <c r="AY216" s="26" t="s">
        <v>628</v>
      </c>
      <c r="AZ216" s="5" t="s">
        <v>257</v>
      </c>
      <c r="BA216" s="5" t="s">
        <v>257</v>
      </c>
      <c r="BB216" s="18" t="s">
        <v>697</v>
      </c>
      <c r="BC216" s="18" t="s">
        <v>287</v>
      </c>
      <c r="BD216" s="18">
        <v>0</v>
      </c>
      <c r="BE216" s="18" t="s">
        <v>698</v>
      </c>
      <c r="BF216" s="18" t="s">
        <v>699</v>
      </c>
      <c r="BG216" s="18">
        <v>4</v>
      </c>
      <c r="BH216" s="18" t="s">
        <v>672</v>
      </c>
      <c r="BI216" s="18" t="s">
        <v>257</v>
      </c>
      <c r="BJ216" s="18" t="s">
        <v>257</v>
      </c>
      <c r="BK216" s="18" t="s">
        <v>257</v>
      </c>
      <c r="BL216" s="18" t="s">
        <v>257</v>
      </c>
      <c r="BM216" s="18" t="s">
        <v>257</v>
      </c>
      <c r="BN216" s="18">
        <v>0</v>
      </c>
      <c r="BO216" s="26" t="s">
        <v>628</v>
      </c>
      <c r="BP216" s="5" t="s">
        <v>257</v>
      </c>
      <c r="BQ216" s="5" t="s">
        <v>257</v>
      </c>
      <c r="BR216" s="18" t="s">
        <v>697</v>
      </c>
      <c r="BS216" s="18"/>
      <c r="BT216" s="18"/>
      <c r="BU216" s="18"/>
      <c r="BV216" s="18"/>
      <c r="BW216" s="18"/>
      <c r="BX216" s="18"/>
      <c r="BY216" s="18"/>
      <c r="BZ216" s="18"/>
      <c r="CA216" s="18"/>
      <c r="CB216" s="18"/>
      <c r="CC216" s="18"/>
      <c r="CD216" s="18"/>
      <c r="CE216" s="18"/>
      <c r="CF216" s="18"/>
      <c r="CG216" s="18"/>
      <c r="CH216" s="18"/>
      <c r="CI216" s="18"/>
      <c r="CJ216" s="18"/>
      <c r="CK216" s="18"/>
      <c r="CL216" s="18"/>
      <c r="CM216" s="18"/>
      <c r="CN216" s="18"/>
      <c r="CO216" s="18"/>
      <c r="CP216" s="18"/>
      <c r="CQ216" s="18"/>
      <c r="CR216" s="18"/>
      <c r="CS216" s="18"/>
      <c r="CT216" s="18"/>
      <c r="CU216" s="18"/>
      <c r="CV216" s="18"/>
      <c r="CW216" s="18"/>
      <c r="CX216" s="18"/>
      <c r="CY216" s="18"/>
      <c r="CZ216" s="18"/>
      <c r="DA216" s="18"/>
      <c r="DB216" s="18"/>
      <c r="DC216" s="18"/>
      <c r="DD216" s="18"/>
      <c r="DE216" s="18"/>
      <c r="DF216" s="18"/>
      <c r="DG216" s="18"/>
      <c r="DH216" s="18"/>
      <c r="DI216" s="18"/>
      <c r="DJ216" s="18"/>
      <c r="DK216" s="18"/>
      <c r="DL216" s="18"/>
      <c r="DM216" s="18"/>
      <c r="DN216" s="18"/>
      <c r="DO216" s="18"/>
      <c r="DP216" s="18"/>
      <c r="DQ216" s="18"/>
      <c r="DR216" s="18"/>
      <c r="DS216" s="18"/>
      <c r="DT216" s="18"/>
      <c r="DU216" s="18"/>
      <c r="DV216" s="18"/>
      <c r="DW216" s="18"/>
      <c r="DX216" s="18"/>
      <c r="DY216" s="18"/>
      <c r="DZ216" s="18"/>
      <c r="EA216" s="57"/>
      <c r="EB216" s="18"/>
      <c r="EC216" s="18"/>
      <c r="ED216" s="18"/>
      <c r="EE216" s="18">
        <v>0</v>
      </c>
      <c r="EF216" s="18">
        <v>0</v>
      </c>
      <c r="EG216" s="18">
        <v>0</v>
      </c>
      <c r="EH216" s="18" t="s">
        <v>700</v>
      </c>
      <c r="EI216" s="18" cm="1">
        <f t="array" ref="EI216">IF(SUMPRODUCT(--(DO216:DS216&lt;&gt;""))=0, 0,1)</f>
        <v>0</v>
      </c>
      <c r="EJ216" s="18" cm="1">
        <f t="array" ref="EJ216">IF(SUMPRODUCT(--(DT216:EG216&lt;&gt;""))=0, 0,1)</f>
        <v>1</v>
      </c>
      <c r="EK216" s="18" cm="1">
        <f t="array" ref="EK216">IF(SUMPRODUCT(--(EC216:EG216&lt;&gt;""))=0, 0,1)</f>
        <v>1</v>
      </c>
      <c r="EL216" s="18" cm="1">
        <f t="array" ref="EL216">IF(SUMPRODUCT(--(EE216:EG216&lt;&gt;""))=0, 0,1)</f>
        <v>1</v>
      </c>
      <c r="EM216" s="18">
        <f t="shared" si="80"/>
        <v>0</v>
      </c>
      <c r="EN216" s="18" t="str">
        <f t="shared" si="81"/>
        <v>NA</v>
      </c>
      <c r="EO216" s="18">
        <f t="shared" si="82"/>
        <v>0</v>
      </c>
      <c r="EP216" s="18">
        <f t="shared" si="83"/>
        <v>0</v>
      </c>
      <c r="EQ216" s="18">
        <f t="shared" si="84"/>
        <v>0</v>
      </c>
      <c r="ER216" s="58" t="s">
        <v>2080</v>
      </c>
      <c r="ES216" s="59">
        <v>43802</v>
      </c>
      <c r="ET216" s="18" t="s">
        <v>701</v>
      </c>
      <c r="EU216" s="18" t="s">
        <v>689</v>
      </c>
    </row>
    <row r="217" spans="1:151" ht="15.75" customHeight="1" x14ac:dyDescent="0.2">
      <c r="A217" s="5" t="s">
        <v>284</v>
      </c>
      <c r="B217" s="24" t="s">
        <v>688</v>
      </c>
      <c r="C217" s="26">
        <v>1</v>
      </c>
      <c r="D217" s="18" t="s">
        <v>714</v>
      </c>
      <c r="E217" s="26" t="s">
        <v>257</v>
      </c>
      <c r="F217" s="18" t="s">
        <v>553</v>
      </c>
      <c r="G217" s="18" t="s">
        <v>575</v>
      </c>
      <c r="H217" s="18" t="s">
        <v>733</v>
      </c>
      <c r="I217" s="18" t="s">
        <v>708</v>
      </c>
      <c r="J217" s="18" t="s">
        <v>363</v>
      </c>
      <c r="K217" s="18" t="s">
        <v>363</v>
      </c>
      <c r="L217" s="18" t="s">
        <v>363</v>
      </c>
      <c r="M217" s="18" t="s">
        <v>253</v>
      </c>
      <c r="N217" s="56">
        <v>43</v>
      </c>
      <c r="O217" s="18" t="s">
        <v>640</v>
      </c>
      <c r="P217" s="18" t="s">
        <v>261</v>
      </c>
      <c r="Q217" s="18" t="s">
        <v>254</v>
      </c>
      <c r="R217" s="24" t="s">
        <v>257</v>
      </c>
      <c r="S217" s="24" t="s">
        <v>257</v>
      </c>
      <c r="T217" s="26" t="s">
        <v>692</v>
      </c>
      <c r="U217" s="26" t="s">
        <v>595</v>
      </c>
      <c r="V217" s="26" t="s">
        <v>693</v>
      </c>
      <c r="W217" s="26" t="s">
        <v>694</v>
      </c>
      <c r="X217" s="18" t="s">
        <v>695</v>
      </c>
      <c r="Y217" s="18">
        <v>20.8</v>
      </c>
      <c r="Z217" s="18" t="s">
        <v>474</v>
      </c>
      <c r="AA217" s="57">
        <v>20.8</v>
      </c>
      <c r="AB217" s="57" t="s">
        <v>257</v>
      </c>
      <c r="AC217" s="18" t="s">
        <v>595</v>
      </c>
      <c r="AD217" s="18" t="s">
        <v>595</v>
      </c>
      <c r="AE217" s="18" t="s">
        <v>595</v>
      </c>
      <c r="AF217" s="18">
        <v>7.6</v>
      </c>
      <c r="AG217" s="18">
        <v>7.6</v>
      </c>
      <c r="AH217" s="18" t="s">
        <v>557</v>
      </c>
      <c r="AI217" s="18">
        <v>3</v>
      </c>
      <c r="AJ217" s="26" t="s">
        <v>628</v>
      </c>
      <c r="AK217" s="26">
        <f t="shared" si="79"/>
        <v>21</v>
      </c>
      <c r="AL217" s="18" t="s">
        <v>696</v>
      </c>
      <c r="AM217" s="18" t="s">
        <v>282</v>
      </c>
      <c r="AN217" s="57">
        <v>0</v>
      </c>
      <c r="AO217" s="57" t="s">
        <v>671</v>
      </c>
      <c r="AP217" s="18" t="s">
        <v>479</v>
      </c>
      <c r="AQ217" s="18">
        <v>4</v>
      </c>
      <c r="AR217" s="18" t="s">
        <v>672</v>
      </c>
      <c r="AS217" s="66">
        <f t="shared" si="77"/>
        <v>0</v>
      </c>
      <c r="AT217" s="57">
        <v>0</v>
      </c>
      <c r="AU217" s="66">
        <f t="shared" si="78"/>
        <v>0</v>
      </c>
      <c r="AV217" s="66">
        <f t="shared" si="76"/>
        <v>0</v>
      </c>
      <c r="AW217" s="5" t="s">
        <v>595</v>
      </c>
      <c r="AX217" s="18">
        <v>3</v>
      </c>
      <c r="AY217" s="26" t="s">
        <v>628</v>
      </c>
      <c r="AZ217" s="5" t="s">
        <v>257</v>
      </c>
      <c r="BA217" s="5" t="s">
        <v>257</v>
      </c>
      <c r="BB217" s="18" t="s">
        <v>697</v>
      </c>
      <c r="BC217" s="18" t="s">
        <v>287</v>
      </c>
      <c r="BD217" s="18">
        <v>0</v>
      </c>
      <c r="BE217" s="18" t="s">
        <v>698</v>
      </c>
      <c r="BF217" s="18" t="s">
        <v>699</v>
      </c>
      <c r="BG217" s="18">
        <v>4</v>
      </c>
      <c r="BH217" s="18" t="s">
        <v>672</v>
      </c>
      <c r="BI217" s="18" t="s">
        <v>257</v>
      </c>
      <c r="BJ217" s="18" t="s">
        <v>257</v>
      </c>
      <c r="BK217" s="18" t="s">
        <v>257</v>
      </c>
      <c r="BL217" s="18" t="s">
        <v>257</v>
      </c>
      <c r="BM217" s="18" t="s">
        <v>257</v>
      </c>
      <c r="BN217" s="18">
        <v>3</v>
      </c>
      <c r="BO217" s="26" t="s">
        <v>628</v>
      </c>
      <c r="BP217" s="5" t="s">
        <v>257</v>
      </c>
      <c r="BQ217" s="5" t="s">
        <v>257</v>
      </c>
      <c r="BR217" s="18" t="s">
        <v>697</v>
      </c>
      <c r="BS217" s="18"/>
      <c r="BT217" s="18"/>
      <c r="BU217" s="18"/>
      <c r="BV217" s="18"/>
      <c r="BW217" s="18"/>
      <c r="BX217" s="18"/>
      <c r="BY217" s="18"/>
      <c r="BZ217" s="18"/>
      <c r="CA217" s="18"/>
      <c r="CB217" s="18"/>
      <c r="CC217" s="18"/>
      <c r="CD217" s="18"/>
      <c r="CE217" s="18"/>
      <c r="CF217" s="18"/>
      <c r="CG217" s="18"/>
      <c r="CH217" s="18"/>
      <c r="CI217" s="18"/>
      <c r="CJ217" s="18"/>
      <c r="CK217" s="18"/>
      <c r="CL217" s="18"/>
      <c r="CM217" s="18"/>
      <c r="CN217" s="18"/>
      <c r="CO217" s="18"/>
      <c r="CP217" s="18"/>
      <c r="CQ217" s="18"/>
      <c r="CR217" s="18"/>
      <c r="CS217" s="18"/>
      <c r="CT217" s="18"/>
      <c r="CU217" s="18"/>
      <c r="CV217" s="18"/>
      <c r="CW217" s="18"/>
      <c r="CX217" s="18"/>
      <c r="CY217" s="18"/>
      <c r="CZ217" s="18"/>
      <c r="DA217" s="18"/>
      <c r="DB217" s="18"/>
      <c r="DC217" s="18"/>
      <c r="DD217" s="18"/>
      <c r="DE217" s="18"/>
      <c r="DF217" s="18"/>
      <c r="DG217" s="18"/>
      <c r="DH217" s="18"/>
      <c r="DI217" s="18"/>
      <c r="DJ217" s="18"/>
      <c r="DK217" s="18"/>
      <c r="DL217" s="18"/>
      <c r="DM217" s="18"/>
      <c r="DN217" s="18"/>
      <c r="DO217" s="18"/>
      <c r="DP217" s="18"/>
      <c r="DQ217" s="18"/>
      <c r="DR217" s="18"/>
      <c r="DS217" s="18"/>
      <c r="DT217" s="18"/>
      <c r="DU217" s="18"/>
      <c r="DV217" s="18"/>
      <c r="DW217" s="18"/>
      <c r="DX217" s="18"/>
      <c r="DY217" s="18"/>
      <c r="DZ217" s="18"/>
      <c r="EA217" s="57"/>
      <c r="EB217" s="18"/>
      <c r="EC217" s="18"/>
      <c r="ED217" s="18"/>
      <c r="EE217" s="18">
        <v>0</v>
      </c>
      <c r="EF217" s="18">
        <v>0</v>
      </c>
      <c r="EG217" s="18">
        <v>0</v>
      </c>
      <c r="EH217" s="18" t="s">
        <v>700</v>
      </c>
      <c r="EI217" s="18" cm="1">
        <f t="array" ref="EI217">IF(SUMPRODUCT(--(DO217:DS217&lt;&gt;""))=0, 0,1)</f>
        <v>0</v>
      </c>
      <c r="EJ217" s="18" cm="1">
        <f t="array" ref="EJ217">IF(SUMPRODUCT(--(DT217:EG217&lt;&gt;""))=0, 0,1)</f>
        <v>1</v>
      </c>
      <c r="EK217" s="18" cm="1">
        <f t="array" ref="EK217">IF(SUMPRODUCT(--(EC217:EG217&lt;&gt;""))=0, 0,1)</f>
        <v>1</v>
      </c>
      <c r="EL217" s="18" cm="1">
        <f t="array" ref="EL217">IF(SUMPRODUCT(--(EE217:EG217&lt;&gt;""))=0, 0,1)</f>
        <v>1</v>
      </c>
      <c r="EM217" s="18">
        <f t="shared" si="80"/>
        <v>0</v>
      </c>
      <c r="EN217" s="18" t="str">
        <f t="shared" si="81"/>
        <v>NA</v>
      </c>
      <c r="EO217" s="18">
        <f t="shared" si="82"/>
        <v>0</v>
      </c>
      <c r="EP217" s="18">
        <f t="shared" si="83"/>
        <v>0</v>
      </c>
      <c r="EQ217" s="18">
        <f t="shared" si="84"/>
        <v>0</v>
      </c>
      <c r="ER217" s="58" t="s">
        <v>2080</v>
      </c>
      <c r="ES217" s="59">
        <v>43802</v>
      </c>
      <c r="ET217" s="18" t="s">
        <v>701</v>
      </c>
      <c r="EU217" s="18" t="s">
        <v>689</v>
      </c>
    </row>
    <row r="218" spans="1:151" ht="15.75" customHeight="1" x14ac:dyDescent="0.2">
      <c r="A218" s="5" t="s">
        <v>284</v>
      </c>
      <c r="B218" s="24" t="s">
        <v>688</v>
      </c>
      <c r="C218" s="26">
        <v>1</v>
      </c>
      <c r="D218" s="18" t="s">
        <v>703</v>
      </c>
      <c r="E218" s="26" t="s">
        <v>257</v>
      </c>
      <c r="F218" s="18" t="s">
        <v>553</v>
      </c>
      <c r="G218" s="18" t="s">
        <v>575</v>
      </c>
      <c r="H218" s="18" t="s">
        <v>733</v>
      </c>
      <c r="I218" s="18" t="s">
        <v>708</v>
      </c>
      <c r="J218" s="18" t="s">
        <v>363</v>
      </c>
      <c r="K218" s="18" t="s">
        <v>363</v>
      </c>
      <c r="L218" s="18" t="s">
        <v>363</v>
      </c>
      <c r="M218" s="18" t="s">
        <v>253</v>
      </c>
      <c r="N218" s="56">
        <v>43</v>
      </c>
      <c r="O218" s="18" t="s">
        <v>640</v>
      </c>
      <c r="P218" s="18" t="s">
        <v>261</v>
      </c>
      <c r="Q218" s="18" t="s">
        <v>254</v>
      </c>
      <c r="R218" s="24" t="s">
        <v>257</v>
      </c>
      <c r="S218" s="24" t="s">
        <v>257</v>
      </c>
      <c r="T218" s="26" t="s">
        <v>692</v>
      </c>
      <c r="U218" s="26" t="s">
        <v>595</v>
      </c>
      <c r="V218" s="26" t="s">
        <v>693</v>
      </c>
      <c r="W218" s="26" t="s">
        <v>694</v>
      </c>
      <c r="X218" s="18" t="s">
        <v>695</v>
      </c>
      <c r="Y218" s="18">
        <v>20.8</v>
      </c>
      <c r="Z218" s="18" t="s">
        <v>474</v>
      </c>
      <c r="AA218" s="57">
        <v>20.8</v>
      </c>
      <c r="AB218" s="57" t="s">
        <v>257</v>
      </c>
      <c r="AC218" s="18" t="s">
        <v>595</v>
      </c>
      <c r="AD218" s="18" t="s">
        <v>595</v>
      </c>
      <c r="AE218" s="18" t="s">
        <v>595</v>
      </c>
      <c r="AF218" s="18">
        <v>7.6</v>
      </c>
      <c r="AG218" s="18">
        <v>7.6</v>
      </c>
      <c r="AH218" s="18" t="s">
        <v>557</v>
      </c>
      <c r="AI218" s="18">
        <v>4</v>
      </c>
      <c r="AJ218" s="26" t="s">
        <v>628</v>
      </c>
      <c r="AK218" s="26">
        <f t="shared" si="79"/>
        <v>28</v>
      </c>
      <c r="AL218" s="18" t="s">
        <v>696</v>
      </c>
      <c r="AM218" s="18" t="s">
        <v>282</v>
      </c>
      <c r="AN218" s="57">
        <v>10</v>
      </c>
      <c r="AO218" s="57" t="s">
        <v>671</v>
      </c>
      <c r="AP218" s="18" t="s">
        <v>479</v>
      </c>
      <c r="AQ218" s="18">
        <v>4</v>
      </c>
      <c r="AR218" s="18" t="s">
        <v>672</v>
      </c>
      <c r="AS218" s="66">
        <f t="shared" si="77"/>
        <v>-0.30000000000000071</v>
      </c>
      <c r="AT218" s="57">
        <v>20.3</v>
      </c>
      <c r="AU218" s="66">
        <f t="shared" si="78"/>
        <v>10.3</v>
      </c>
      <c r="AV218" s="66">
        <f t="shared" si="76"/>
        <v>10.3</v>
      </c>
      <c r="AW218" s="5" t="s">
        <v>595</v>
      </c>
      <c r="AX218" s="18">
        <v>4</v>
      </c>
      <c r="AY218" s="26" t="s">
        <v>628</v>
      </c>
      <c r="AZ218" s="5" t="s">
        <v>257</v>
      </c>
      <c r="BA218" s="5" t="s">
        <v>257</v>
      </c>
      <c r="BB218" s="18" t="s">
        <v>697</v>
      </c>
      <c r="BC218" s="18" t="s">
        <v>287</v>
      </c>
      <c r="BD218" s="18">
        <v>0</v>
      </c>
      <c r="BE218" s="18" t="s">
        <v>698</v>
      </c>
      <c r="BF218" s="18" t="s">
        <v>699</v>
      </c>
      <c r="BG218" s="18">
        <v>4</v>
      </c>
      <c r="BH218" s="18" t="s">
        <v>672</v>
      </c>
      <c r="BI218" s="18" t="s">
        <v>257</v>
      </c>
      <c r="BJ218" s="18" t="s">
        <v>257</v>
      </c>
      <c r="BK218" s="18" t="s">
        <v>257</v>
      </c>
      <c r="BL218" s="18" t="s">
        <v>257</v>
      </c>
      <c r="BM218" s="18" t="s">
        <v>257</v>
      </c>
      <c r="BN218" s="18">
        <v>4</v>
      </c>
      <c r="BO218" s="26" t="s">
        <v>628</v>
      </c>
      <c r="BP218" s="5" t="s">
        <v>257</v>
      </c>
      <c r="BQ218" s="5" t="s">
        <v>257</v>
      </c>
      <c r="BR218" s="18" t="s">
        <v>697</v>
      </c>
      <c r="BS218" s="18"/>
      <c r="BT218" s="18"/>
      <c r="BU218" s="18"/>
      <c r="BV218" s="18"/>
      <c r="BW218" s="18"/>
      <c r="BX218" s="18"/>
      <c r="BY218" s="18"/>
      <c r="BZ218" s="18"/>
      <c r="CA218" s="18"/>
      <c r="CB218" s="18"/>
      <c r="CC218" s="18"/>
      <c r="CD218" s="18"/>
      <c r="CE218" s="18"/>
      <c r="CF218" s="18"/>
      <c r="CG218" s="18"/>
      <c r="CH218" s="18"/>
      <c r="CI218" s="18"/>
      <c r="CJ218" s="18"/>
      <c r="CK218" s="18"/>
      <c r="CL218" s="18"/>
      <c r="CM218" s="18"/>
      <c r="CN218" s="18"/>
      <c r="CO218" s="18"/>
      <c r="CP218" s="18"/>
      <c r="CQ218" s="18"/>
      <c r="CR218" s="18"/>
      <c r="CS218" s="18"/>
      <c r="CT218" s="18"/>
      <c r="CU218" s="18"/>
      <c r="CV218" s="18"/>
      <c r="CW218" s="18"/>
      <c r="CX218" s="18"/>
      <c r="CY218" s="18"/>
      <c r="CZ218" s="18"/>
      <c r="DA218" s="18"/>
      <c r="DB218" s="18"/>
      <c r="DC218" s="18"/>
      <c r="DD218" s="18"/>
      <c r="DE218" s="18"/>
      <c r="DF218" s="18"/>
      <c r="DG218" s="18"/>
      <c r="DH218" s="18"/>
      <c r="DI218" s="18"/>
      <c r="DJ218" s="18"/>
      <c r="DK218" s="18"/>
      <c r="DL218" s="18"/>
      <c r="DM218" s="18"/>
      <c r="DN218" s="18"/>
      <c r="DO218" s="18"/>
      <c r="DP218" s="18"/>
      <c r="DQ218" s="18"/>
      <c r="DR218" s="18"/>
      <c r="DS218" s="18"/>
      <c r="DT218" s="18"/>
      <c r="DU218" s="18"/>
      <c r="DV218" s="18"/>
      <c r="DW218" s="18"/>
      <c r="DX218" s="18"/>
      <c r="DY218" s="18"/>
      <c r="DZ218" s="18"/>
      <c r="EA218" s="57"/>
      <c r="EB218" s="18"/>
      <c r="EC218" s="18"/>
      <c r="ED218" s="18"/>
      <c r="EE218" s="18">
        <v>1</v>
      </c>
      <c r="EF218" s="18">
        <v>0</v>
      </c>
      <c r="EG218" s="18">
        <v>0</v>
      </c>
      <c r="EH218" s="18" t="s">
        <v>700</v>
      </c>
      <c r="EI218" s="18" cm="1">
        <f t="array" ref="EI218">IF(SUMPRODUCT(--(DO218:DS218&lt;&gt;""))=0, 0,1)</f>
        <v>0</v>
      </c>
      <c r="EJ218" s="18" cm="1">
        <f t="array" ref="EJ218">IF(SUMPRODUCT(--(DT218:EG218&lt;&gt;""))=0, 0,1)</f>
        <v>1</v>
      </c>
      <c r="EK218" s="18" cm="1">
        <f t="array" ref="EK218">IF(SUMPRODUCT(--(EC218:EG218&lt;&gt;""))=0, 0,1)</f>
        <v>1</v>
      </c>
      <c r="EL218" s="18" cm="1">
        <f t="array" ref="EL218">IF(SUMPRODUCT(--(EE218:EG218&lt;&gt;""))=0, 0,1)</f>
        <v>1</v>
      </c>
      <c r="EM218" s="18">
        <f t="shared" si="80"/>
        <v>1</v>
      </c>
      <c r="EN218" s="18" t="str">
        <f t="shared" si="81"/>
        <v>NA</v>
      </c>
      <c r="EO218" s="18">
        <f t="shared" si="82"/>
        <v>1</v>
      </c>
      <c r="EP218" s="18">
        <f t="shared" si="83"/>
        <v>1</v>
      </c>
      <c r="EQ218" s="18">
        <f t="shared" si="84"/>
        <v>1</v>
      </c>
      <c r="ER218" s="58" t="s">
        <v>2080</v>
      </c>
      <c r="ES218" s="59">
        <v>43802</v>
      </c>
      <c r="ET218" s="18" t="s">
        <v>701</v>
      </c>
      <c r="EU218" s="18" t="s">
        <v>689</v>
      </c>
    </row>
    <row r="219" spans="1:151" ht="15.75" customHeight="1" x14ac:dyDescent="0.2">
      <c r="A219" s="5" t="s">
        <v>284</v>
      </c>
      <c r="B219" s="24" t="s">
        <v>688</v>
      </c>
      <c r="C219" s="26">
        <v>1</v>
      </c>
      <c r="D219" s="18" t="s">
        <v>705</v>
      </c>
      <c r="E219" s="26" t="s">
        <v>257</v>
      </c>
      <c r="F219" s="18" t="s">
        <v>553</v>
      </c>
      <c r="G219" s="18" t="s">
        <v>575</v>
      </c>
      <c r="H219" s="18" t="s">
        <v>733</v>
      </c>
      <c r="I219" s="18" t="s">
        <v>708</v>
      </c>
      <c r="J219" s="18" t="s">
        <v>363</v>
      </c>
      <c r="K219" s="18" t="s">
        <v>363</v>
      </c>
      <c r="L219" s="18" t="s">
        <v>363</v>
      </c>
      <c r="M219" s="18" t="s">
        <v>253</v>
      </c>
      <c r="N219" s="56">
        <v>43</v>
      </c>
      <c r="O219" s="18" t="s">
        <v>640</v>
      </c>
      <c r="P219" s="18" t="s">
        <v>261</v>
      </c>
      <c r="Q219" s="18" t="s">
        <v>254</v>
      </c>
      <c r="R219" s="24" t="s">
        <v>257</v>
      </c>
      <c r="S219" s="24" t="s">
        <v>257</v>
      </c>
      <c r="T219" s="26" t="s">
        <v>692</v>
      </c>
      <c r="U219" s="26" t="s">
        <v>595</v>
      </c>
      <c r="V219" s="26" t="s">
        <v>693</v>
      </c>
      <c r="W219" s="26" t="s">
        <v>694</v>
      </c>
      <c r="X219" s="18" t="s">
        <v>695</v>
      </c>
      <c r="Y219" s="18">
        <v>20.8</v>
      </c>
      <c r="Z219" s="18" t="s">
        <v>474</v>
      </c>
      <c r="AA219" s="57">
        <v>20.8</v>
      </c>
      <c r="AB219" s="57" t="s">
        <v>257</v>
      </c>
      <c r="AC219" s="18" t="s">
        <v>595</v>
      </c>
      <c r="AD219" s="18" t="s">
        <v>595</v>
      </c>
      <c r="AE219" s="18" t="s">
        <v>595</v>
      </c>
      <c r="AF219" s="18">
        <v>7.6</v>
      </c>
      <c r="AG219" s="18">
        <v>7.6</v>
      </c>
      <c r="AH219" s="18" t="s">
        <v>557</v>
      </c>
      <c r="AI219" s="18">
        <v>6</v>
      </c>
      <c r="AJ219" s="26" t="s">
        <v>628</v>
      </c>
      <c r="AK219" s="26">
        <f t="shared" ref="AK219:AK282" si="85">AI219*7</f>
        <v>42</v>
      </c>
      <c r="AL219" s="18" t="s">
        <v>696</v>
      </c>
      <c r="AM219" s="18" t="s">
        <v>282</v>
      </c>
      <c r="AN219" s="57">
        <v>10</v>
      </c>
      <c r="AO219" s="57" t="s">
        <v>671</v>
      </c>
      <c r="AP219" s="18" t="s">
        <v>479</v>
      </c>
      <c r="AQ219" s="18">
        <v>4</v>
      </c>
      <c r="AR219" s="18" t="s">
        <v>672</v>
      </c>
      <c r="AS219" s="66">
        <f t="shared" si="77"/>
        <v>10</v>
      </c>
      <c r="AT219" s="57">
        <v>10</v>
      </c>
      <c r="AU219" s="66">
        <f t="shared" si="78"/>
        <v>0</v>
      </c>
      <c r="AV219" s="66">
        <f t="shared" si="76"/>
        <v>0</v>
      </c>
      <c r="AW219" s="5" t="s">
        <v>595</v>
      </c>
      <c r="AX219" s="18">
        <v>6</v>
      </c>
      <c r="AY219" s="26" t="s">
        <v>628</v>
      </c>
      <c r="AZ219" s="5" t="s">
        <v>257</v>
      </c>
      <c r="BA219" s="5" t="s">
        <v>257</v>
      </c>
      <c r="BB219" s="18" t="s">
        <v>697</v>
      </c>
      <c r="BC219" s="18" t="s">
        <v>287</v>
      </c>
      <c r="BD219" s="18">
        <v>0</v>
      </c>
      <c r="BE219" s="18" t="s">
        <v>698</v>
      </c>
      <c r="BF219" s="18" t="s">
        <v>699</v>
      </c>
      <c r="BG219" s="18">
        <v>4</v>
      </c>
      <c r="BH219" s="18" t="s">
        <v>672</v>
      </c>
      <c r="BI219" s="18" t="s">
        <v>257</v>
      </c>
      <c r="BJ219" s="18" t="s">
        <v>257</v>
      </c>
      <c r="BK219" s="18" t="s">
        <v>257</v>
      </c>
      <c r="BL219" s="18" t="s">
        <v>257</v>
      </c>
      <c r="BM219" s="18" t="s">
        <v>257</v>
      </c>
      <c r="BN219" s="18">
        <v>6</v>
      </c>
      <c r="BO219" s="26" t="s">
        <v>628</v>
      </c>
      <c r="BP219" s="5" t="s">
        <v>257</v>
      </c>
      <c r="BQ219" s="5" t="s">
        <v>257</v>
      </c>
      <c r="BR219" s="18" t="s">
        <v>697</v>
      </c>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57"/>
      <c r="EB219" s="18"/>
      <c r="EC219" s="18"/>
      <c r="ED219" s="18"/>
      <c r="EE219" s="18">
        <v>1</v>
      </c>
      <c r="EF219" s="18">
        <v>0</v>
      </c>
      <c r="EG219" s="18">
        <v>0</v>
      </c>
      <c r="EH219" s="18" t="s">
        <v>700</v>
      </c>
      <c r="EI219" s="18" cm="1">
        <f t="array" ref="EI219">IF(SUMPRODUCT(--(DO219:DS219&lt;&gt;""))=0, 0,1)</f>
        <v>0</v>
      </c>
      <c r="EJ219" s="18" cm="1">
        <f t="array" ref="EJ219">IF(SUMPRODUCT(--(DT219:EG219&lt;&gt;""))=0, 0,1)</f>
        <v>1</v>
      </c>
      <c r="EK219" s="18" cm="1">
        <f t="array" ref="EK219">IF(SUMPRODUCT(--(EC219:EG219&lt;&gt;""))=0, 0,1)</f>
        <v>1</v>
      </c>
      <c r="EL219" s="18" cm="1">
        <f t="array" ref="EL219">IF(SUMPRODUCT(--(EE219:EG219&lt;&gt;""))=0, 0,1)</f>
        <v>1</v>
      </c>
      <c r="EM219" s="18">
        <f t="shared" si="80"/>
        <v>1</v>
      </c>
      <c r="EN219" s="18" t="str">
        <f t="shared" si="81"/>
        <v>NA</v>
      </c>
      <c r="EO219" s="18">
        <f t="shared" si="82"/>
        <v>1</v>
      </c>
      <c r="EP219" s="18">
        <f t="shared" si="83"/>
        <v>1</v>
      </c>
      <c r="EQ219" s="18">
        <f t="shared" si="84"/>
        <v>1</v>
      </c>
      <c r="ER219" s="58" t="s">
        <v>2080</v>
      </c>
      <c r="ES219" s="59">
        <v>43802</v>
      </c>
      <c r="ET219" s="18" t="s">
        <v>701</v>
      </c>
      <c r="EU219" s="18" t="s">
        <v>689</v>
      </c>
    </row>
    <row r="220" spans="1:151" ht="15.75" customHeight="1" x14ac:dyDescent="0.2">
      <c r="A220" s="5" t="s">
        <v>284</v>
      </c>
      <c r="B220" s="24" t="s">
        <v>688</v>
      </c>
      <c r="C220" s="26">
        <v>1</v>
      </c>
      <c r="D220" s="18" t="s">
        <v>710</v>
      </c>
      <c r="E220" s="26" t="s">
        <v>257</v>
      </c>
      <c r="F220" s="18" t="s">
        <v>553</v>
      </c>
      <c r="G220" s="18" t="s">
        <v>575</v>
      </c>
      <c r="H220" s="18" t="s">
        <v>733</v>
      </c>
      <c r="I220" s="18" t="s">
        <v>708</v>
      </c>
      <c r="J220" s="18" t="s">
        <v>363</v>
      </c>
      <c r="K220" s="18" t="s">
        <v>363</v>
      </c>
      <c r="L220" s="18" t="s">
        <v>363</v>
      </c>
      <c r="M220" s="18" t="s">
        <v>253</v>
      </c>
      <c r="N220" s="56">
        <v>43</v>
      </c>
      <c r="O220" s="18" t="s">
        <v>640</v>
      </c>
      <c r="P220" s="18" t="s">
        <v>261</v>
      </c>
      <c r="Q220" s="18" t="s">
        <v>254</v>
      </c>
      <c r="R220" s="24" t="s">
        <v>257</v>
      </c>
      <c r="S220" s="24" t="s">
        <v>257</v>
      </c>
      <c r="T220" s="26" t="s">
        <v>692</v>
      </c>
      <c r="U220" s="26" t="s">
        <v>595</v>
      </c>
      <c r="V220" s="26" t="s">
        <v>693</v>
      </c>
      <c r="W220" s="26" t="s">
        <v>694</v>
      </c>
      <c r="X220" s="18" t="s">
        <v>695</v>
      </c>
      <c r="Y220" s="18">
        <v>20.8</v>
      </c>
      <c r="Z220" s="18" t="s">
        <v>474</v>
      </c>
      <c r="AA220" s="57">
        <v>20.8</v>
      </c>
      <c r="AB220" s="57" t="s">
        <v>257</v>
      </c>
      <c r="AC220" s="18" t="s">
        <v>595</v>
      </c>
      <c r="AD220" s="18" t="s">
        <v>595</v>
      </c>
      <c r="AE220" s="18" t="s">
        <v>595</v>
      </c>
      <c r="AF220" s="18">
        <v>7.6</v>
      </c>
      <c r="AG220" s="18">
        <v>7.6</v>
      </c>
      <c r="AH220" s="18" t="s">
        <v>557</v>
      </c>
      <c r="AI220" s="18">
        <v>12</v>
      </c>
      <c r="AJ220" s="26" t="s">
        <v>628</v>
      </c>
      <c r="AK220" s="26">
        <f t="shared" si="85"/>
        <v>84</v>
      </c>
      <c r="AL220" s="18" t="s">
        <v>696</v>
      </c>
      <c r="AM220" s="18" t="s">
        <v>282</v>
      </c>
      <c r="AN220" s="57">
        <v>10</v>
      </c>
      <c r="AO220" s="57" t="s">
        <v>671</v>
      </c>
      <c r="AP220" s="18" t="s">
        <v>479</v>
      </c>
      <c r="AQ220" s="18">
        <v>4</v>
      </c>
      <c r="AR220" s="18" t="s">
        <v>672</v>
      </c>
      <c r="AS220" s="66">
        <f t="shared" si="77"/>
        <v>10</v>
      </c>
      <c r="AT220" s="57">
        <v>10</v>
      </c>
      <c r="AU220" s="66">
        <f t="shared" si="78"/>
        <v>0</v>
      </c>
      <c r="AV220" s="66">
        <f t="shared" si="76"/>
        <v>0</v>
      </c>
      <c r="AW220" s="5" t="s">
        <v>595</v>
      </c>
      <c r="AX220" s="18">
        <v>12</v>
      </c>
      <c r="AY220" s="26" t="s">
        <v>628</v>
      </c>
      <c r="AZ220" s="5" t="s">
        <v>257</v>
      </c>
      <c r="BA220" s="5" t="s">
        <v>257</v>
      </c>
      <c r="BB220" s="18" t="s">
        <v>697</v>
      </c>
      <c r="BC220" s="18" t="s">
        <v>287</v>
      </c>
      <c r="BD220" s="18">
        <v>0</v>
      </c>
      <c r="BE220" s="18" t="s">
        <v>698</v>
      </c>
      <c r="BF220" s="18" t="s">
        <v>699</v>
      </c>
      <c r="BG220" s="18">
        <v>4</v>
      </c>
      <c r="BH220" s="18" t="s">
        <v>672</v>
      </c>
      <c r="BI220" s="18" t="s">
        <v>257</v>
      </c>
      <c r="BJ220" s="18" t="s">
        <v>257</v>
      </c>
      <c r="BK220" s="18" t="s">
        <v>257</v>
      </c>
      <c r="BL220" s="18" t="s">
        <v>257</v>
      </c>
      <c r="BM220" s="18" t="s">
        <v>257</v>
      </c>
      <c r="BN220" s="18">
        <v>12</v>
      </c>
      <c r="BO220" s="26" t="s">
        <v>628</v>
      </c>
      <c r="BP220" s="5" t="s">
        <v>257</v>
      </c>
      <c r="BQ220" s="5" t="s">
        <v>257</v>
      </c>
      <c r="BR220" s="18" t="s">
        <v>697</v>
      </c>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57"/>
      <c r="EB220" s="18"/>
      <c r="EC220" s="18"/>
      <c r="ED220" s="18"/>
      <c r="EE220" s="18">
        <v>1</v>
      </c>
      <c r="EF220" s="18">
        <v>0</v>
      </c>
      <c r="EG220" s="18">
        <v>0</v>
      </c>
      <c r="EH220" s="18" t="s">
        <v>700</v>
      </c>
      <c r="EI220" s="18" cm="1">
        <f t="array" ref="EI220">IF(SUMPRODUCT(--(DO220:DS220&lt;&gt;""))=0, 0,1)</f>
        <v>0</v>
      </c>
      <c r="EJ220" s="18" cm="1">
        <f t="array" ref="EJ220">IF(SUMPRODUCT(--(DT220:EG220&lt;&gt;""))=0, 0,1)</f>
        <v>1</v>
      </c>
      <c r="EK220" s="18" cm="1">
        <f t="array" ref="EK220">IF(SUMPRODUCT(--(EC220:EG220&lt;&gt;""))=0, 0,1)</f>
        <v>1</v>
      </c>
      <c r="EL220" s="18" cm="1">
        <f t="array" ref="EL220">IF(SUMPRODUCT(--(EE220:EG220&lt;&gt;""))=0, 0,1)</f>
        <v>1</v>
      </c>
      <c r="EM220" s="18">
        <f t="shared" si="80"/>
        <v>1</v>
      </c>
      <c r="EN220" s="18" t="str">
        <f t="shared" si="81"/>
        <v>NA</v>
      </c>
      <c r="EO220" s="18">
        <f t="shared" si="82"/>
        <v>1</v>
      </c>
      <c r="EP220" s="18">
        <f t="shared" si="83"/>
        <v>1</v>
      </c>
      <c r="EQ220" s="18">
        <f t="shared" si="84"/>
        <v>1</v>
      </c>
      <c r="ER220" s="58" t="s">
        <v>2080</v>
      </c>
      <c r="ES220" s="59">
        <v>43802</v>
      </c>
      <c r="ET220" s="18" t="s">
        <v>701</v>
      </c>
      <c r="EU220" s="18" t="s">
        <v>689</v>
      </c>
    </row>
    <row r="221" spans="1:151" ht="15.75" customHeight="1" x14ac:dyDescent="0.2">
      <c r="A221" s="5" t="s">
        <v>284</v>
      </c>
      <c r="B221" s="24" t="s">
        <v>688</v>
      </c>
      <c r="C221" s="26">
        <v>1</v>
      </c>
      <c r="D221" s="18" t="s">
        <v>711</v>
      </c>
      <c r="E221" s="26" t="s">
        <v>257</v>
      </c>
      <c r="F221" s="18" t="s">
        <v>553</v>
      </c>
      <c r="G221" s="18" t="s">
        <v>575</v>
      </c>
      <c r="H221" s="18" t="s">
        <v>733</v>
      </c>
      <c r="I221" s="18" t="s">
        <v>708</v>
      </c>
      <c r="J221" s="18" t="s">
        <v>363</v>
      </c>
      <c r="K221" s="18" t="s">
        <v>363</v>
      </c>
      <c r="L221" s="18" t="s">
        <v>363</v>
      </c>
      <c r="M221" s="18" t="s">
        <v>253</v>
      </c>
      <c r="N221" s="56">
        <v>43</v>
      </c>
      <c r="O221" s="18" t="s">
        <v>640</v>
      </c>
      <c r="P221" s="18" t="s">
        <v>261</v>
      </c>
      <c r="Q221" s="18" t="s">
        <v>254</v>
      </c>
      <c r="R221" s="24" t="s">
        <v>257</v>
      </c>
      <c r="S221" s="24" t="s">
        <v>257</v>
      </c>
      <c r="T221" s="26" t="s">
        <v>692</v>
      </c>
      <c r="U221" s="26" t="s">
        <v>595</v>
      </c>
      <c r="V221" s="26" t="s">
        <v>693</v>
      </c>
      <c r="W221" s="26" t="s">
        <v>694</v>
      </c>
      <c r="X221" s="18" t="s">
        <v>695</v>
      </c>
      <c r="Y221" s="18">
        <v>20.8</v>
      </c>
      <c r="Z221" s="18" t="s">
        <v>474</v>
      </c>
      <c r="AA221" s="57">
        <v>20.8</v>
      </c>
      <c r="AB221" s="57" t="s">
        <v>257</v>
      </c>
      <c r="AC221" s="18" t="s">
        <v>595</v>
      </c>
      <c r="AD221" s="18" t="s">
        <v>595</v>
      </c>
      <c r="AE221" s="18" t="s">
        <v>595</v>
      </c>
      <c r="AF221" s="18">
        <v>7.6</v>
      </c>
      <c r="AG221" s="18">
        <v>7.6</v>
      </c>
      <c r="AH221" s="18" t="s">
        <v>557</v>
      </c>
      <c r="AI221" s="18">
        <v>17</v>
      </c>
      <c r="AJ221" s="26" t="s">
        <v>628</v>
      </c>
      <c r="AK221" s="26">
        <f t="shared" si="85"/>
        <v>119</v>
      </c>
      <c r="AL221" s="18" t="s">
        <v>696</v>
      </c>
      <c r="AM221" s="18" t="s">
        <v>282</v>
      </c>
      <c r="AN221" s="57">
        <v>10</v>
      </c>
      <c r="AO221" s="57" t="s">
        <v>671</v>
      </c>
      <c r="AP221" s="18" t="s">
        <v>479</v>
      </c>
      <c r="AQ221" s="18">
        <v>4</v>
      </c>
      <c r="AR221" s="18" t="s">
        <v>672</v>
      </c>
      <c r="AS221" s="66">
        <f t="shared" si="77"/>
        <v>2.1000000000000014</v>
      </c>
      <c r="AT221" s="57">
        <v>17.899999999999999</v>
      </c>
      <c r="AU221" s="66">
        <f t="shared" si="78"/>
        <v>7.8999999999999986</v>
      </c>
      <c r="AV221" s="66">
        <f t="shared" si="76"/>
        <v>7.8999999999999986</v>
      </c>
      <c r="AW221" s="5" t="s">
        <v>595</v>
      </c>
      <c r="AX221" s="18">
        <v>17</v>
      </c>
      <c r="AY221" s="26" t="s">
        <v>628</v>
      </c>
      <c r="AZ221" s="5" t="s">
        <v>257</v>
      </c>
      <c r="BA221" s="5" t="s">
        <v>257</v>
      </c>
      <c r="BB221" s="18" t="s">
        <v>697</v>
      </c>
      <c r="BC221" s="18" t="s">
        <v>287</v>
      </c>
      <c r="BD221" s="18">
        <v>0</v>
      </c>
      <c r="BE221" s="18" t="s">
        <v>698</v>
      </c>
      <c r="BF221" s="18" t="s">
        <v>699</v>
      </c>
      <c r="BG221" s="18">
        <v>4</v>
      </c>
      <c r="BH221" s="18" t="s">
        <v>672</v>
      </c>
      <c r="BI221" s="18" t="s">
        <v>257</v>
      </c>
      <c r="BJ221" s="18" t="s">
        <v>257</v>
      </c>
      <c r="BK221" s="18" t="s">
        <v>257</v>
      </c>
      <c r="BL221" s="18" t="s">
        <v>257</v>
      </c>
      <c r="BM221" s="18" t="s">
        <v>257</v>
      </c>
      <c r="BN221" s="18">
        <v>17</v>
      </c>
      <c r="BO221" s="26" t="s">
        <v>628</v>
      </c>
      <c r="BP221" s="5" t="s">
        <v>257</v>
      </c>
      <c r="BQ221" s="5" t="s">
        <v>257</v>
      </c>
      <c r="BR221" s="18" t="s">
        <v>697</v>
      </c>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57"/>
      <c r="EB221" s="18"/>
      <c r="EC221" s="18"/>
      <c r="ED221" s="18"/>
      <c r="EE221" s="18">
        <v>1</v>
      </c>
      <c r="EF221" s="18">
        <v>0</v>
      </c>
      <c r="EG221" s="18">
        <v>0</v>
      </c>
      <c r="EH221" s="18" t="s">
        <v>700</v>
      </c>
      <c r="EI221" s="18" cm="1">
        <f t="array" ref="EI221">IF(SUMPRODUCT(--(DO221:DS221&lt;&gt;""))=0, 0,1)</f>
        <v>0</v>
      </c>
      <c r="EJ221" s="18" cm="1">
        <f t="array" ref="EJ221">IF(SUMPRODUCT(--(DT221:EG221&lt;&gt;""))=0, 0,1)</f>
        <v>1</v>
      </c>
      <c r="EK221" s="18" cm="1">
        <f t="array" ref="EK221">IF(SUMPRODUCT(--(EC221:EG221&lt;&gt;""))=0, 0,1)</f>
        <v>1</v>
      </c>
      <c r="EL221" s="18" cm="1">
        <f t="array" ref="EL221">IF(SUMPRODUCT(--(EE221:EG221&lt;&gt;""))=0, 0,1)</f>
        <v>1</v>
      </c>
      <c r="EM221" s="18">
        <f t="shared" si="80"/>
        <v>1</v>
      </c>
      <c r="EN221" s="18" t="str">
        <f t="shared" si="81"/>
        <v>NA</v>
      </c>
      <c r="EO221" s="18">
        <f t="shared" si="82"/>
        <v>1</v>
      </c>
      <c r="EP221" s="18">
        <f t="shared" si="83"/>
        <v>1</v>
      </c>
      <c r="EQ221" s="18">
        <f t="shared" si="84"/>
        <v>1</v>
      </c>
      <c r="ER221" s="58" t="s">
        <v>2080</v>
      </c>
      <c r="ES221" s="59">
        <v>43802</v>
      </c>
      <c r="ET221" s="18" t="s">
        <v>701</v>
      </c>
      <c r="EU221" s="18" t="s">
        <v>689</v>
      </c>
    </row>
    <row r="222" spans="1:151" ht="15.75" customHeight="1" x14ac:dyDescent="0.2">
      <c r="A222" s="5" t="s">
        <v>284</v>
      </c>
      <c r="B222" s="24" t="s">
        <v>688</v>
      </c>
      <c r="C222" s="26">
        <v>1</v>
      </c>
      <c r="D222" s="18" t="s">
        <v>691</v>
      </c>
      <c r="E222" s="26" t="s">
        <v>257</v>
      </c>
      <c r="F222" s="18" t="s">
        <v>553</v>
      </c>
      <c r="G222" s="18" t="s">
        <v>609</v>
      </c>
      <c r="H222" s="18" t="s">
        <v>734</v>
      </c>
      <c r="I222" s="18" t="s">
        <v>730</v>
      </c>
      <c r="J222" s="18" t="s">
        <v>363</v>
      </c>
      <c r="K222" s="18" t="s">
        <v>363</v>
      </c>
      <c r="L222" s="18" t="s">
        <v>363</v>
      </c>
      <c r="M222" s="18" t="s">
        <v>253</v>
      </c>
      <c r="N222" s="56">
        <v>43</v>
      </c>
      <c r="O222" s="18" t="s">
        <v>640</v>
      </c>
      <c r="P222" s="18" t="s">
        <v>261</v>
      </c>
      <c r="Q222" s="18" t="s">
        <v>254</v>
      </c>
      <c r="R222" s="24" t="s">
        <v>257</v>
      </c>
      <c r="S222" s="24" t="s">
        <v>257</v>
      </c>
      <c r="T222" s="26" t="s">
        <v>692</v>
      </c>
      <c r="U222" s="26" t="s">
        <v>595</v>
      </c>
      <c r="V222" s="26" t="s">
        <v>693</v>
      </c>
      <c r="W222" s="26" t="s">
        <v>694</v>
      </c>
      <c r="X222" s="18" t="s">
        <v>695</v>
      </c>
      <c r="Y222" s="18">
        <v>0</v>
      </c>
      <c r="Z222" s="18" t="s">
        <v>474</v>
      </c>
      <c r="AA222" s="57">
        <v>0</v>
      </c>
      <c r="AB222" s="57" t="s">
        <v>257</v>
      </c>
      <c r="AC222" s="18" t="s">
        <v>595</v>
      </c>
      <c r="AD222" s="18" t="s">
        <v>595</v>
      </c>
      <c r="AE222" s="18" t="s">
        <v>595</v>
      </c>
      <c r="AF222" s="18">
        <v>7.6</v>
      </c>
      <c r="AG222" s="18">
        <v>7.6</v>
      </c>
      <c r="AH222" s="18" t="s">
        <v>557</v>
      </c>
      <c r="AI222" s="18">
        <v>0</v>
      </c>
      <c r="AJ222" s="26" t="s">
        <v>628</v>
      </c>
      <c r="AK222" s="26">
        <f t="shared" si="85"/>
        <v>0</v>
      </c>
      <c r="AL222" s="18" t="s">
        <v>696</v>
      </c>
      <c r="AM222" s="18" t="s">
        <v>282</v>
      </c>
      <c r="AN222" s="57">
        <v>0</v>
      </c>
      <c r="AO222" s="57" t="s">
        <v>671</v>
      </c>
      <c r="AP222" s="18" t="s">
        <v>479</v>
      </c>
      <c r="AQ222" s="18">
        <v>4</v>
      </c>
      <c r="AR222" s="18" t="s">
        <v>672</v>
      </c>
      <c r="AS222" s="66">
        <f t="shared" si="77"/>
        <v>0</v>
      </c>
      <c r="AT222" s="57">
        <v>0</v>
      </c>
      <c r="AU222" s="66">
        <f t="shared" si="78"/>
        <v>0</v>
      </c>
      <c r="AV222" s="66">
        <f t="shared" si="76"/>
        <v>0</v>
      </c>
      <c r="AW222" s="5" t="s">
        <v>595</v>
      </c>
      <c r="AX222" s="18">
        <v>0</v>
      </c>
      <c r="AY222" s="26" t="s">
        <v>628</v>
      </c>
      <c r="AZ222" s="5" t="s">
        <v>257</v>
      </c>
      <c r="BA222" s="5" t="s">
        <v>257</v>
      </c>
      <c r="BB222" s="18" t="s">
        <v>697</v>
      </c>
      <c r="BC222" s="18" t="s">
        <v>287</v>
      </c>
      <c r="BD222" s="18">
        <v>0</v>
      </c>
      <c r="BE222" s="18" t="s">
        <v>698</v>
      </c>
      <c r="BF222" s="18" t="s">
        <v>699</v>
      </c>
      <c r="BG222" s="18">
        <v>4</v>
      </c>
      <c r="BH222" s="18" t="s">
        <v>672</v>
      </c>
      <c r="BI222" s="18" t="s">
        <v>257</v>
      </c>
      <c r="BJ222" s="18" t="s">
        <v>257</v>
      </c>
      <c r="BK222" s="18" t="s">
        <v>257</v>
      </c>
      <c r="BL222" s="18" t="s">
        <v>257</v>
      </c>
      <c r="BM222" s="18" t="s">
        <v>257</v>
      </c>
      <c r="BN222" s="18">
        <v>0</v>
      </c>
      <c r="BO222" s="26" t="s">
        <v>628</v>
      </c>
      <c r="BP222" s="5" t="s">
        <v>257</v>
      </c>
      <c r="BQ222" s="5" t="s">
        <v>257</v>
      </c>
      <c r="BR222" s="18" t="s">
        <v>697</v>
      </c>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8"/>
      <c r="DB222" s="18"/>
      <c r="DC222" s="18"/>
      <c r="DD222" s="18"/>
      <c r="DE222" s="18"/>
      <c r="DF222" s="18"/>
      <c r="DG222" s="18"/>
      <c r="DH222" s="18"/>
      <c r="DI222" s="18"/>
      <c r="DJ222" s="18"/>
      <c r="DK222" s="18"/>
      <c r="DL222" s="18"/>
      <c r="DM222" s="18"/>
      <c r="DN222" s="18"/>
      <c r="DO222" s="18"/>
      <c r="DP222" s="18"/>
      <c r="DQ222" s="18"/>
      <c r="DR222" s="18"/>
      <c r="DS222" s="18"/>
      <c r="DT222" s="18"/>
      <c r="DU222" s="18"/>
      <c r="DV222" s="18"/>
      <c r="DW222" s="18"/>
      <c r="DX222" s="18"/>
      <c r="DY222" s="18"/>
      <c r="DZ222" s="18"/>
      <c r="EA222" s="57"/>
      <c r="EB222" s="18"/>
      <c r="EC222" s="18"/>
      <c r="ED222" s="18"/>
      <c r="EE222" s="18">
        <v>0</v>
      </c>
      <c r="EF222" s="18">
        <v>0</v>
      </c>
      <c r="EG222" s="18">
        <v>0</v>
      </c>
      <c r="EH222" s="18" t="s">
        <v>700</v>
      </c>
      <c r="EI222" s="18" cm="1">
        <f t="array" ref="EI222">IF(SUMPRODUCT(--(DO222:DS222&lt;&gt;""))=0, 0,1)</f>
        <v>0</v>
      </c>
      <c r="EJ222" s="18" cm="1">
        <f t="array" ref="EJ222">IF(SUMPRODUCT(--(DT222:EG222&lt;&gt;""))=0, 0,1)</f>
        <v>1</v>
      </c>
      <c r="EK222" s="18" cm="1">
        <f t="array" ref="EK222">IF(SUMPRODUCT(--(EC222:EG222&lt;&gt;""))=0, 0,1)</f>
        <v>1</v>
      </c>
      <c r="EL222" s="18" cm="1">
        <f t="array" ref="EL222">IF(SUMPRODUCT(--(EE222:EG222&lt;&gt;""))=0, 0,1)</f>
        <v>1</v>
      </c>
      <c r="EM222" s="18">
        <f t="shared" si="80"/>
        <v>0</v>
      </c>
      <c r="EN222" s="18" t="str">
        <f t="shared" si="81"/>
        <v>NA</v>
      </c>
      <c r="EO222" s="18">
        <f t="shared" si="82"/>
        <v>0</v>
      </c>
      <c r="EP222" s="18">
        <f t="shared" si="83"/>
        <v>0</v>
      </c>
      <c r="EQ222" s="18">
        <f t="shared" si="84"/>
        <v>0</v>
      </c>
      <c r="ER222" s="58" t="s">
        <v>2080</v>
      </c>
      <c r="ES222" s="59">
        <v>43802</v>
      </c>
      <c r="ET222" s="18" t="s">
        <v>701</v>
      </c>
      <c r="EU222" s="18" t="s">
        <v>689</v>
      </c>
    </row>
    <row r="223" spans="1:151" ht="15.75" customHeight="1" x14ac:dyDescent="0.2">
      <c r="A223" s="5" t="s">
        <v>284</v>
      </c>
      <c r="B223" s="24" t="s">
        <v>688</v>
      </c>
      <c r="C223" s="26">
        <v>1</v>
      </c>
      <c r="D223" s="18" t="s">
        <v>702</v>
      </c>
      <c r="E223" s="26" t="s">
        <v>257</v>
      </c>
      <c r="F223" s="18" t="s">
        <v>553</v>
      </c>
      <c r="G223" s="18" t="s">
        <v>609</v>
      </c>
      <c r="H223" s="18" t="s">
        <v>734</v>
      </c>
      <c r="I223" s="18" t="s">
        <v>730</v>
      </c>
      <c r="J223" s="18" t="s">
        <v>363</v>
      </c>
      <c r="K223" s="18" t="s">
        <v>363</v>
      </c>
      <c r="L223" s="18" t="s">
        <v>363</v>
      </c>
      <c r="M223" s="18" t="s">
        <v>253</v>
      </c>
      <c r="N223" s="56">
        <v>43</v>
      </c>
      <c r="O223" s="18" t="s">
        <v>640</v>
      </c>
      <c r="P223" s="18" t="s">
        <v>261</v>
      </c>
      <c r="Q223" s="18" t="s">
        <v>254</v>
      </c>
      <c r="R223" s="24" t="s">
        <v>257</v>
      </c>
      <c r="S223" s="24" t="s">
        <v>257</v>
      </c>
      <c r="T223" s="26" t="s">
        <v>692</v>
      </c>
      <c r="U223" s="26" t="s">
        <v>595</v>
      </c>
      <c r="V223" s="26" t="s">
        <v>693</v>
      </c>
      <c r="W223" s="26" t="s">
        <v>694</v>
      </c>
      <c r="X223" s="18" t="s">
        <v>695</v>
      </c>
      <c r="Y223" s="18">
        <v>20.8</v>
      </c>
      <c r="Z223" s="18" t="s">
        <v>474</v>
      </c>
      <c r="AA223" s="57">
        <v>20.8</v>
      </c>
      <c r="AB223" s="57" t="s">
        <v>257</v>
      </c>
      <c r="AC223" s="18" t="s">
        <v>595</v>
      </c>
      <c r="AD223" s="18" t="s">
        <v>595</v>
      </c>
      <c r="AE223" s="18" t="s">
        <v>595</v>
      </c>
      <c r="AF223" s="18">
        <v>7.6</v>
      </c>
      <c r="AG223" s="18">
        <v>7.6</v>
      </c>
      <c r="AH223" s="18" t="s">
        <v>557</v>
      </c>
      <c r="AI223" s="18">
        <v>2</v>
      </c>
      <c r="AJ223" s="26" t="s">
        <v>628</v>
      </c>
      <c r="AK223" s="26">
        <f t="shared" si="85"/>
        <v>14</v>
      </c>
      <c r="AL223" s="18" t="s">
        <v>696</v>
      </c>
      <c r="AM223" s="18" t="s">
        <v>282</v>
      </c>
      <c r="AN223" s="57">
        <v>0</v>
      </c>
      <c r="AO223" s="57" t="s">
        <v>671</v>
      </c>
      <c r="AP223" s="18" t="s">
        <v>479</v>
      </c>
      <c r="AQ223" s="18">
        <v>4</v>
      </c>
      <c r="AR223" s="18" t="s">
        <v>672</v>
      </c>
      <c r="AS223" s="66">
        <f t="shared" si="77"/>
        <v>0</v>
      </c>
      <c r="AT223" s="57">
        <v>0</v>
      </c>
      <c r="AU223" s="66">
        <f t="shared" si="78"/>
        <v>0</v>
      </c>
      <c r="AV223" s="66">
        <f t="shared" si="76"/>
        <v>0</v>
      </c>
      <c r="AW223" s="5" t="s">
        <v>595</v>
      </c>
      <c r="AX223" s="18">
        <v>2</v>
      </c>
      <c r="AY223" s="26" t="s">
        <v>628</v>
      </c>
      <c r="AZ223" s="5" t="s">
        <v>257</v>
      </c>
      <c r="BA223" s="5" t="s">
        <v>257</v>
      </c>
      <c r="BB223" s="18" t="s">
        <v>697</v>
      </c>
      <c r="BC223" s="18" t="s">
        <v>287</v>
      </c>
      <c r="BD223" s="18">
        <v>0</v>
      </c>
      <c r="BE223" s="18" t="s">
        <v>698</v>
      </c>
      <c r="BF223" s="18" t="s">
        <v>699</v>
      </c>
      <c r="BG223" s="18">
        <v>4</v>
      </c>
      <c r="BH223" s="18" t="s">
        <v>672</v>
      </c>
      <c r="BI223" s="18" t="s">
        <v>257</v>
      </c>
      <c r="BJ223" s="18" t="s">
        <v>257</v>
      </c>
      <c r="BK223" s="18" t="s">
        <v>257</v>
      </c>
      <c r="BL223" s="18" t="s">
        <v>257</v>
      </c>
      <c r="BM223" s="18" t="s">
        <v>257</v>
      </c>
      <c r="BN223" s="18">
        <v>2</v>
      </c>
      <c r="BO223" s="26" t="s">
        <v>628</v>
      </c>
      <c r="BP223" s="5" t="s">
        <v>257</v>
      </c>
      <c r="BQ223" s="5" t="s">
        <v>257</v>
      </c>
      <c r="BR223" s="18" t="s">
        <v>697</v>
      </c>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57"/>
      <c r="EB223" s="18"/>
      <c r="EC223" s="18"/>
      <c r="ED223" s="18"/>
      <c r="EE223" s="18">
        <v>0</v>
      </c>
      <c r="EF223" s="18">
        <v>0</v>
      </c>
      <c r="EG223" s="18">
        <v>0</v>
      </c>
      <c r="EH223" s="18" t="s">
        <v>700</v>
      </c>
      <c r="EI223" s="18" cm="1">
        <f t="array" ref="EI223">IF(SUMPRODUCT(--(DO223:DS223&lt;&gt;""))=0, 0,1)</f>
        <v>0</v>
      </c>
      <c r="EJ223" s="18" cm="1">
        <f t="array" ref="EJ223">IF(SUMPRODUCT(--(DT223:EG223&lt;&gt;""))=0, 0,1)</f>
        <v>1</v>
      </c>
      <c r="EK223" s="18" cm="1">
        <f t="array" ref="EK223">IF(SUMPRODUCT(--(EC223:EG223&lt;&gt;""))=0, 0,1)</f>
        <v>1</v>
      </c>
      <c r="EL223" s="18" cm="1">
        <f t="array" ref="EL223">IF(SUMPRODUCT(--(EE223:EG223&lt;&gt;""))=0, 0,1)</f>
        <v>1</v>
      </c>
      <c r="EM223" s="18">
        <f t="shared" si="80"/>
        <v>0</v>
      </c>
      <c r="EN223" s="18" t="str">
        <f t="shared" si="81"/>
        <v>NA</v>
      </c>
      <c r="EO223" s="18">
        <f t="shared" si="82"/>
        <v>0</v>
      </c>
      <c r="EP223" s="18">
        <f t="shared" si="83"/>
        <v>0</v>
      </c>
      <c r="EQ223" s="18">
        <f t="shared" si="84"/>
        <v>0</v>
      </c>
      <c r="ER223" s="58" t="s">
        <v>2080</v>
      </c>
      <c r="ES223" s="59">
        <v>43802</v>
      </c>
      <c r="ET223" s="18" t="s">
        <v>701</v>
      </c>
      <c r="EU223" s="18" t="s">
        <v>689</v>
      </c>
    </row>
    <row r="224" spans="1:151" ht="15.75" customHeight="1" x14ac:dyDescent="0.2">
      <c r="A224" s="5" t="s">
        <v>284</v>
      </c>
      <c r="B224" s="24" t="s">
        <v>688</v>
      </c>
      <c r="C224" s="26">
        <v>1</v>
      </c>
      <c r="D224" s="18" t="s">
        <v>703</v>
      </c>
      <c r="E224" s="26" t="s">
        <v>257</v>
      </c>
      <c r="F224" s="18" t="s">
        <v>553</v>
      </c>
      <c r="G224" s="18" t="s">
        <v>609</v>
      </c>
      <c r="H224" s="18" t="s">
        <v>734</v>
      </c>
      <c r="I224" s="18" t="s">
        <v>730</v>
      </c>
      <c r="J224" s="18" t="s">
        <v>363</v>
      </c>
      <c r="K224" s="18" t="s">
        <v>363</v>
      </c>
      <c r="L224" s="18" t="s">
        <v>363</v>
      </c>
      <c r="M224" s="18" t="s">
        <v>253</v>
      </c>
      <c r="N224" s="56">
        <v>43</v>
      </c>
      <c r="O224" s="18" t="s">
        <v>640</v>
      </c>
      <c r="P224" s="18" t="s">
        <v>261</v>
      </c>
      <c r="Q224" s="18" t="s">
        <v>254</v>
      </c>
      <c r="R224" s="24" t="s">
        <v>257</v>
      </c>
      <c r="S224" s="24" t="s">
        <v>257</v>
      </c>
      <c r="T224" s="26" t="s">
        <v>692</v>
      </c>
      <c r="U224" s="26" t="s">
        <v>595</v>
      </c>
      <c r="V224" s="26" t="s">
        <v>693</v>
      </c>
      <c r="W224" s="26" t="s">
        <v>694</v>
      </c>
      <c r="X224" s="18" t="s">
        <v>695</v>
      </c>
      <c r="Y224" s="18">
        <v>20.8</v>
      </c>
      <c r="Z224" s="18" t="s">
        <v>474</v>
      </c>
      <c r="AA224" s="57">
        <v>20.8</v>
      </c>
      <c r="AB224" s="57" t="s">
        <v>257</v>
      </c>
      <c r="AC224" s="18" t="s">
        <v>595</v>
      </c>
      <c r="AD224" s="18" t="s">
        <v>595</v>
      </c>
      <c r="AE224" s="18" t="s">
        <v>595</v>
      </c>
      <c r="AF224" s="18">
        <v>7.6</v>
      </c>
      <c r="AG224" s="18">
        <v>7.6</v>
      </c>
      <c r="AH224" s="18" t="s">
        <v>557</v>
      </c>
      <c r="AI224" s="18">
        <v>4</v>
      </c>
      <c r="AJ224" s="26" t="s">
        <v>628</v>
      </c>
      <c r="AK224" s="26">
        <f t="shared" si="85"/>
        <v>28</v>
      </c>
      <c r="AL224" s="18" t="s">
        <v>696</v>
      </c>
      <c r="AM224" s="18" t="s">
        <v>282</v>
      </c>
      <c r="AN224" s="57">
        <v>20.3</v>
      </c>
      <c r="AO224" s="57" t="s">
        <v>671</v>
      </c>
      <c r="AP224" s="18" t="s">
        <v>479</v>
      </c>
      <c r="AQ224" s="18">
        <v>4</v>
      </c>
      <c r="AR224" s="18" t="s">
        <v>672</v>
      </c>
      <c r="AS224" s="66">
        <f t="shared" si="77"/>
        <v>8.8000000000000007</v>
      </c>
      <c r="AT224" s="57">
        <v>31.8</v>
      </c>
      <c r="AU224" s="66">
        <f t="shared" si="78"/>
        <v>11.5</v>
      </c>
      <c r="AV224" s="66">
        <f t="shared" si="76"/>
        <v>11.5</v>
      </c>
      <c r="AW224" s="5" t="s">
        <v>595</v>
      </c>
      <c r="AX224" s="18">
        <v>4</v>
      </c>
      <c r="AY224" s="26" t="s">
        <v>628</v>
      </c>
      <c r="AZ224" s="5" t="s">
        <v>257</v>
      </c>
      <c r="BA224" s="5" t="s">
        <v>257</v>
      </c>
      <c r="BB224" s="18" t="s">
        <v>697</v>
      </c>
      <c r="BC224" s="18" t="s">
        <v>287</v>
      </c>
      <c r="BD224" s="18">
        <v>0</v>
      </c>
      <c r="BE224" s="18" t="s">
        <v>698</v>
      </c>
      <c r="BF224" s="18" t="s">
        <v>699</v>
      </c>
      <c r="BG224" s="18">
        <v>4</v>
      </c>
      <c r="BH224" s="18" t="s">
        <v>672</v>
      </c>
      <c r="BI224" s="18" t="s">
        <v>257</v>
      </c>
      <c r="BJ224" s="18" t="s">
        <v>257</v>
      </c>
      <c r="BK224" s="18" t="s">
        <v>257</v>
      </c>
      <c r="BL224" s="18" t="s">
        <v>257</v>
      </c>
      <c r="BM224" s="18" t="s">
        <v>257</v>
      </c>
      <c r="BN224" s="18">
        <v>4</v>
      </c>
      <c r="BO224" s="26" t="s">
        <v>628</v>
      </c>
      <c r="BP224" s="5" t="s">
        <v>257</v>
      </c>
      <c r="BQ224" s="5" t="s">
        <v>257</v>
      </c>
      <c r="BR224" s="18" t="s">
        <v>697</v>
      </c>
      <c r="BS224" s="18"/>
      <c r="BT224" s="18"/>
      <c r="BU224" s="18"/>
      <c r="BV224" s="18"/>
      <c r="BW224" s="18"/>
      <c r="BX224" s="18"/>
      <c r="BY224" s="18"/>
      <c r="BZ224" s="18"/>
      <c r="CA224" s="18"/>
      <c r="CB224" s="18"/>
      <c r="CC224" s="18"/>
      <c r="CD224" s="18"/>
      <c r="CE224" s="18"/>
      <c r="CF224" s="18"/>
      <c r="CG224" s="18"/>
      <c r="CH224" s="18"/>
      <c r="CI224" s="18"/>
      <c r="CJ224" s="18"/>
      <c r="CK224" s="18"/>
      <c r="CL224" s="18"/>
      <c r="CM224" s="18"/>
      <c r="CN224" s="18"/>
      <c r="CO224" s="18"/>
      <c r="CP224" s="18"/>
      <c r="CQ224" s="18"/>
      <c r="CR224" s="18"/>
      <c r="CS224" s="18"/>
      <c r="CT224" s="18"/>
      <c r="CU224" s="18"/>
      <c r="CV224" s="18"/>
      <c r="CW224" s="18"/>
      <c r="CX224" s="18"/>
      <c r="CY224" s="18"/>
      <c r="CZ224" s="18"/>
      <c r="DA224" s="18"/>
      <c r="DB224" s="18"/>
      <c r="DC224" s="18"/>
      <c r="DD224" s="18"/>
      <c r="DE224" s="18"/>
      <c r="DF224" s="18"/>
      <c r="DG224" s="18"/>
      <c r="DH224" s="18"/>
      <c r="DI224" s="18"/>
      <c r="DJ224" s="18"/>
      <c r="DK224" s="18"/>
      <c r="DL224" s="18"/>
      <c r="DM224" s="18"/>
      <c r="DN224" s="18"/>
      <c r="DO224" s="18"/>
      <c r="DP224" s="18"/>
      <c r="DQ224" s="18"/>
      <c r="DR224" s="18"/>
      <c r="DS224" s="18"/>
      <c r="DT224" s="18"/>
      <c r="DU224" s="18"/>
      <c r="DV224" s="18"/>
      <c r="DW224" s="18"/>
      <c r="DX224" s="18"/>
      <c r="DY224" s="18"/>
      <c r="DZ224" s="18"/>
      <c r="EA224" s="57"/>
      <c r="EB224" s="18"/>
      <c r="EC224" s="18"/>
      <c r="ED224" s="18"/>
      <c r="EE224" s="18">
        <v>1</v>
      </c>
      <c r="EF224" s="18">
        <v>0</v>
      </c>
      <c r="EG224" s="18">
        <v>0</v>
      </c>
      <c r="EH224" s="18" t="s">
        <v>700</v>
      </c>
      <c r="EI224" s="18" cm="1">
        <f t="array" ref="EI224">IF(SUMPRODUCT(--(DO224:DS224&lt;&gt;""))=0, 0,1)</f>
        <v>0</v>
      </c>
      <c r="EJ224" s="18" cm="1">
        <f t="array" ref="EJ224">IF(SUMPRODUCT(--(DT224:EG224&lt;&gt;""))=0, 0,1)</f>
        <v>1</v>
      </c>
      <c r="EK224" s="18" cm="1">
        <f t="array" ref="EK224">IF(SUMPRODUCT(--(EC224:EG224&lt;&gt;""))=0, 0,1)</f>
        <v>1</v>
      </c>
      <c r="EL224" s="18" cm="1">
        <f t="array" ref="EL224">IF(SUMPRODUCT(--(EE224:EG224&lt;&gt;""))=0, 0,1)</f>
        <v>1</v>
      </c>
      <c r="EM224" s="18">
        <f t="shared" si="80"/>
        <v>1</v>
      </c>
      <c r="EN224" s="18" t="str">
        <f t="shared" si="81"/>
        <v>NA</v>
      </c>
      <c r="EO224" s="18">
        <f t="shared" si="82"/>
        <v>1</v>
      </c>
      <c r="EP224" s="18">
        <f t="shared" si="83"/>
        <v>1</v>
      </c>
      <c r="EQ224" s="18">
        <f t="shared" si="84"/>
        <v>1</v>
      </c>
      <c r="ER224" s="58" t="s">
        <v>2080</v>
      </c>
      <c r="ES224" s="59">
        <v>43802</v>
      </c>
      <c r="ET224" s="18" t="s">
        <v>701</v>
      </c>
      <c r="EU224" s="18" t="s">
        <v>689</v>
      </c>
    </row>
    <row r="225" spans="1:151" ht="15.75" customHeight="1" x14ac:dyDescent="0.2">
      <c r="A225" s="5" t="s">
        <v>284</v>
      </c>
      <c r="B225" s="24" t="s">
        <v>688</v>
      </c>
      <c r="C225" s="26">
        <v>1</v>
      </c>
      <c r="D225" s="18" t="s">
        <v>705</v>
      </c>
      <c r="E225" s="26" t="s">
        <v>257</v>
      </c>
      <c r="F225" s="18" t="s">
        <v>553</v>
      </c>
      <c r="G225" s="18" t="s">
        <v>609</v>
      </c>
      <c r="H225" s="18" t="s">
        <v>734</v>
      </c>
      <c r="I225" s="18" t="s">
        <v>730</v>
      </c>
      <c r="J225" s="18" t="s">
        <v>363</v>
      </c>
      <c r="K225" s="18" t="s">
        <v>363</v>
      </c>
      <c r="L225" s="18" t="s">
        <v>363</v>
      </c>
      <c r="M225" s="18" t="s">
        <v>253</v>
      </c>
      <c r="N225" s="56">
        <v>43</v>
      </c>
      <c r="O225" s="18" t="s">
        <v>640</v>
      </c>
      <c r="P225" s="18" t="s">
        <v>261</v>
      </c>
      <c r="Q225" s="18" t="s">
        <v>254</v>
      </c>
      <c r="R225" s="24" t="s">
        <v>257</v>
      </c>
      <c r="S225" s="24" t="s">
        <v>257</v>
      </c>
      <c r="T225" s="26" t="s">
        <v>692</v>
      </c>
      <c r="U225" s="26" t="s">
        <v>595</v>
      </c>
      <c r="V225" s="26" t="s">
        <v>693</v>
      </c>
      <c r="W225" s="26" t="s">
        <v>694</v>
      </c>
      <c r="X225" s="18" t="s">
        <v>695</v>
      </c>
      <c r="Y225" s="18">
        <v>20.8</v>
      </c>
      <c r="Z225" s="18" t="s">
        <v>474</v>
      </c>
      <c r="AA225" s="57">
        <v>20.8</v>
      </c>
      <c r="AB225" s="57" t="s">
        <v>257</v>
      </c>
      <c r="AC225" s="18" t="s">
        <v>595</v>
      </c>
      <c r="AD225" s="18" t="s">
        <v>595</v>
      </c>
      <c r="AE225" s="18" t="s">
        <v>595</v>
      </c>
      <c r="AF225" s="18">
        <v>7.6</v>
      </c>
      <c r="AG225" s="18">
        <v>7.6</v>
      </c>
      <c r="AH225" s="18" t="s">
        <v>557</v>
      </c>
      <c r="AI225" s="18">
        <v>6</v>
      </c>
      <c r="AJ225" s="26" t="s">
        <v>628</v>
      </c>
      <c r="AK225" s="26">
        <f t="shared" si="85"/>
        <v>42</v>
      </c>
      <c r="AL225" s="18" t="s">
        <v>696</v>
      </c>
      <c r="AM225" s="18" t="s">
        <v>282</v>
      </c>
      <c r="AN225" s="57">
        <v>29.7</v>
      </c>
      <c r="AO225" s="57" t="s">
        <v>671</v>
      </c>
      <c r="AP225" s="18" t="s">
        <v>479</v>
      </c>
      <c r="AQ225" s="18">
        <v>4</v>
      </c>
      <c r="AR225" s="18" t="s">
        <v>672</v>
      </c>
      <c r="AS225" s="66">
        <f t="shared" si="77"/>
        <v>18.100000000000001</v>
      </c>
      <c r="AT225" s="57">
        <v>41.3</v>
      </c>
      <c r="AU225" s="66">
        <f t="shared" si="78"/>
        <v>11.599999999999998</v>
      </c>
      <c r="AV225" s="66">
        <f t="shared" si="76"/>
        <v>11.599999999999998</v>
      </c>
      <c r="AW225" s="5" t="s">
        <v>595</v>
      </c>
      <c r="AX225" s="18">
        <v>6</v>
      </c>
      <c r="AY225" s="26" t="s">
        <v>628</v>
      </c>
      <c r="AZ225" s="5" t="s">
        <v>257</v>
      </c>
      <c r="BA225" s="5" t="s">
        <v>257</v>
      </c>
      <c r="BB225" s="18" t="s">
        <v>697</v>
      </c>
      <c r="BC225" s="18" t="s">
        <v>287</v>
      </c>
      <c r="BD225" s="18">
        <v>0</v>
      </c>
      <c r="BE225" s="18" t="s">
        <v>698</v>
      </c>
      <c r="BF225" s="18" t="s">
        <v>699</v>
      </c>
      <c r="BG225" s="18">
        <v>4</v>
      </c>
      <c r="BH225" s="18" t="s">
        <v>672</v>
      </c>
      <c r="BI225" s="18" t="s">
        <v>257</v>
      </c>
      <c r="BJ225" s="18" t="s">
        <v>257</v>
      </c>
      <c r="BK225" s="18" t="s">
        <v>257</v>
      </c>
      <c r="BL225" s="18" t="s">
        <v>257</v>
      </c>
      <c r="BM225" s="18" t="s">
        <v>257</v>
      </c>
      <c r="BN225" s="18">
        <v>6</v>
      </c>
      <c r="BO225" s="26" t="s">
        <v>628</v>
      </c>
      <c r="BP225" s="5" t="s">
        <v>257</v>
      </c>
      <c r="BQ225" s="5" t="s">
        <v>257</v>
      </c>
      <c r="BR225" s="18" t="s">
        <v>697</v>
      </c>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8"/>
      <c r="DB225" s="18"/>
      <c r="DC225" s="18"/>
      <c r="DD225" s="18"/>
      <c r="DE225" s="18"/>
      <c r="DF225" s="18"/>
      <c r="DG225" s="18"/>
      <c r="DH225" s="18"/>
      <c r="DI225" s="18"/>
      <c r="DJ225" s="18"/>
      <c r="DK225" s="18"/>
      <c r="DL225" s="18"/>
      <c r="DM225" s="18"/>
      <c r="DN225" s="18"/>
      <c r="DO225" s="18"/>
      <c r="DP225" s="18"/>
      <c r="DQ225" s="18"/>
      <c r="DR225" s="18"/>
      <c r="DS225" s="18"/>
      <c r="DT225" s="18"/>
      <c r="DU225" s="18"/>
      <c r="DV225" s="18"/>
      <c r="DW225" s="18"/>
      <c r="DX225" s="18"/>
      <c r="DY225" s="18"/>
      <c r="DZ225" s="18"/>
      <c r="EA225" s="57"/>
      <c r="EB225" s="18"/>
      <c r="EC225" s="18"/>
      <c r="ED225" s="18"/>
      <c r="EE225" s="18">
        <v>1</v>
      </c>
      <c r="EF225" s="18">
        <v>0</v>
      </c>
      <c r="EG225" s="18">
        <v>0</v>
      </c>
      <c r="EH225" s="18" t="s">
        <v>700</v>
      </c>
      <c r="EI225" s="18" cm="1">
        <f t="array" ref="EI225">IF(SUMPRODUCT(--(DO225:DS225&lt;&gt;""))=0, 0,1)</f>
        <v>0</v>
      </c>
      <c r="EJ225" s="18" cm="1">
        <f t="array" ref="EJ225">IF(SUMPRODUCT(--(DT225:EG225&lt;&gt;""))=0, 0,1)</f>
        <v>1</v>
      </c>
      <c r="EK225" s="18" cm="1">
        <f t="array" ref="EK225">IF(SUMPRODUCT(--(EC225:EG225&lt;&gt;""))=0, 0,1)</f>
        <v>1</v>
      </c>
      <c r="EL225" s="18" cm="1">
        <f t="array" ref="EL225">IF(SUMPRODUCT(--(EE225:EG225&lt;&gt;""))=0, 0,1)</f>
        <v>1</v>
      </c>
      <c r="EM225" s="18">
        <f t="shared" si="80"/>
        <v>1</v>
      </c>
      <c r="EN225" s="18" t="str">
        <f t="shared" si="81"/>
        <v>NA</v>
      </c>
      <c r="EO225" s="18">
        <f t="shared" si="82"/>
        <v>1</v>
      </c>
      <c r="EP225" s="18">
        <f t="shared" si="83"/>
        <v>1</v>
      </c>
      <c r="EQ225" s="18">
        <f t="shared" si="84"/>
        <v>1</v>
      </c>
      <c r="ER225" s="58" t="s">
        <v>2080</v>
      </c>
      <c r="ES225" s="59">
        <v>43802</v>
      </c>
      <c r="ET225" s="18" t="s">
        <v>701</v>
      </c>
      <c r="EU225" s="18" t="s">
        <v>689</v>
      </c>
    </row>
    <row r="226" spans="1:151" ht="15.75" customHeight="1" x14ac:dyDescent="0.2">
      <c r="A226" s="5" t="s">
        <v>284</v>
      </c>
      <c r="B226" s="24" t="s">
        <v>688</v>
      </c>
      <c r="C226" s="26">
        <v>1</v>
      </c>
      <c r="D226" s="18" t="s">
        <v>709</v>
      </c>
      <c r="E226" s="26" t="s">
        <v>257</v>
      </c>
      <c r="F226" s="18" t="s">
        <v>553</v>
      </c>
      <c r="G226" s="18" t="s">
        <v>609</v>
      </c>
      <c r="H226" s="18" t="s">
        <v>734</v>
      </c>
      <c r="I226" s="18" t="s">
        <v>730</v>
      </c>
      <c r="J226" s="18" t="s">
        <v>363</v>
      </c>
      <c r="K226" s="18" t="s">
        <v>363</v>
      </c>
      <c r="L226" s="18" t="s">
        <v>363</v>
      </c>
      <c r="M226" s="18" t="s">
        <v>253</v>
      </c>
      <c r="N226" s="56">
        <v>43</v>
      </c>
      <c r="O226" s="18" t="s">
        <v>640</v>
      </c>
      <c r="P226" s="18" t="s">
        <v>261</v>
      </c>
      <c r="Q226" s="18" t="s">
        <v>254</v>
      </c>
      <c r="R226" s="24" t="s">
        <v>257</v>
      </c>
      <c r="S226" s="24" t="s">
        <v>257</v>
      </c>
      <c r="T226" s="26" t="s">
        <v>692</v>
      </c>
      <c r="U226" s="26" t="s">
        <v>595</v>
      </c>
      <c r="V226" s="26" t="s">
        <v>693</v>
      </c>
      <c r="W226" s="26" t="s">
        <v>694</v>
      </c>
      <c r="X226" s="18" t="s">
        <v>695</v>
      </c>
      <c r="Y226" s="18">
        <v>20.8</v>
      </c>
      <c r="Z226" s="18" t="s">
        <v>474</v>
      </c>
      <c r="AA226" s="57">
        <v>20.8</v>
      </c>
      <c r="AB226" s="57" t="s">
        <v>257</v>
      </c>
      <c r="AC226" s="18" t="s">
        <v>595</v>
      </c>
      <c r="AD226" s="18" t="s">
        <v>595</v>
      </c>
      <c r="AE226" s="18" t="s">
        <v>595</v>
      </c>
      <c r="AF226" s="18">
        <v>7.6</v>
      </c>
      <c r="AG226" s="18">
        <v>7.6</v>
      </c>
      <c r="AH226" s="18" t="s">
        <v>557</v>
      </c>
      <c r="AI226" s="18">
        <v>8</v>
      </c>
      <c r="AJ226" s="26" t="s">
        <v>628</v>
      </c>
      <c r="AK226" s="26">
        <f t="shared" si="85"/>
        <v>56</v>
      </c>
      <c r="AL226" s="18" t="s">
        <v>696</v>
      </c>
      <c r="AM226" s="18" t="s">
        <v>282</v>
      </c>
      <c r="AN226" s="57">
        <v>49.3</v>
      </c>
      <c r="AO226" s="57" t="s">
        <v>671</v>
      </c>
      <c r="AP226" s="18" t="s">
        <v>479</v>
      </c>
      <c r="AQ226" s="18">
        <v>4</v>
      </c>
      <c r="AR226" s="18" t="s">
        <v>672</v>
      </c>
      <c r="AS226" s="66">
        <f t="shared" si="77"/>
        <v>37.699999999999996</v>
      </c>
      <c r="AT226" s="57">
        <v>60.9</v>
      </c>
      <c r="AU226" s="66">
        <f t="shared" si="78"/>
        <v>11.600000000000001</v>
      </c>
      <c r="AV226" s="66">
        <f t="shared" si="76"/>
        <v>11.600000000000001</v>
      </c>
      <c r="AW226" s="5" t="s">
        <v>595</v>
      </c>
      <c r="AX226" s="18">
        <v>8</v>
      </c>
      <c r="AY226" s="26" t="s">
        <v>628</v>
      </c>
      <c r="AZ226" s="5" t="s">
        <v>257</v>
      </c>
      <c r="BA226" s="5" t="s">
        <v>257</v>
      </c>
      <c r="BB226" s="18" t="s">
        <v>697</v>
      </c>
      <c r="BC226" s="18" t="s">
        <v>287</v>
      </c>
      <c r="BD226" s="18">
        <v>0</v>
      </c>
      <c r="BE226" s="18" t="s">
        <v>698</v>
      </c>
      <c r="BF226" s="18" t="s">
        <v>699</v>
      </c>
      <c r="BG226" s="18">
        <v>4</v>
      </c>
      <c r="BH226" s="18" t="s">
        <v>672</v>
      </c>
      <c r="BI226" s="18" t="s">
        <v>257</v>
      </c>
      <c r="BJ226" s="18" t="s">
        <v>257</v>
      </c>
      <c r="BK226" s="18" t="s">
        <v>257</v>
      </c>
      <c r="BL226" s="18" t="s">
        <v>257</v>
      </c>
      <c r="BM226" s="18" t="s">
        <v>257</v>
      </c>
      <c r="BN226" s="18">
        <v>8</v>
      </c>
      <c r="BO226" s="26" t="s">
        <v>628</v>
      </c>
      <c r="BP226" s="5" t="s">
        <v>257</v>
      </c>
      <c r="BQ226" s="5" t="s">
        <v>257</v>
      </c>
      <c r="BR226" s="18" t="s">
        <v>697</v>
      </c>
      <c r="BS226" s="18"/>
      <c r="BT226" s="18"/>
      <c r="BU226" s="18"/>
      <c r="BV226" s="18"/>
      <c r="BW226" s="18"/>
      <c r="BX226" s="18"/>
      <c r="BY226" s="18"/>
      <c r="BZ226" s="18"/>
      <c r="CA226" s="18"/>
      <c r="CB226" s="18"/>
      <c r="CC226" s="18"/>
      <c r="CD226" s="18"/>
      <c r="CE226" s="18"/>
      <c r="CF226" s="18"/>
      <c r="CG226" s="18"/>
      <c r="CH226" s="18"/>
      <c r="CI226" s="18"/>
      <c r="CJ226" s="18"/>
      <c r="CK226" s="18"/>
      <c r="CL226" s="18"/>
      <c r="CM226" s="18"/>
      <c r="CN226" s="18"/>
      <c r="CO226" s="18"/>
      <c r="CP226" s="18"/>
      <c r="CQ226" s="18"/>
      <c r="CR226" s="18"/>
      <c r="CS226" s="18"/>
      <c r="CT226" s="18"/>
      <c r="CU226" s="18"/>
      <c r="CV226" s="18"/>
      <c r="CW226" s="18"/>
      <c r="CX226" s="18"/>
      <c r="CY226" s="18"/>
      <c r="CZ226" s="18"/>
      <c r="DA226" s="18"/>
      <c r="DB226" s="18"/>
      <c r="DC226" s="18"/>
      <c r="DD226" s="18"/>
      <c r="DE226" s="18"/>
      <c r="DF226" s="18"/>
      <c r="DG226" s="18"/>
      <c r="DH226" s="18"/>
      <c r="DI226" s="18"/>
      <c r="DJ226" s="18"/>
      <c r="DK226" s="18"/>
      <c r="DL226" s="18"/>
      <c r="DM226" s="18"/>
      <c r="DN226" s="18"/>
      <c r="DO226" s="18"/>
      <c r="DP226" s="18"/>
      <c r="DQ226" s="18"/>
      <c r="DR226" s="18"/>
      <c r="DS226" s="18"/>
      <c r="DT226" s="18"/>
      <c r="DU226" s="18"/>
      <c r="DV226" s="18"/>
      <c r="DW226" s="18"/>
      <c r="DX226" s="18"/>
      <c r="DY226" s="18"/>
      <c r="DZ226" s="18"/>
      <c r="EA226" s="57"/>
      <c r="EB226" s="18"/>
      <c r="EC226" s="18"/>
      <c r="ED226" s="18"/>
      <c r="EE226" s="18">
        <v>1</v>
      </c>
      <c r="EF226" s="18">
        <v>0</v>
      </c>
      <c r="EG226" s="18">
        <v>0</v>
      </c>
      <c r="EH226" s="18" t="s">
        <v>700</v>
      </c>
      <c r="EI226" s="18" cm="1">
        <f t="array" ref="EI226">IF(SUMPRODUCT(--(DO226:DS226&lt;&gt;""))=0, 0,1)</f>
        <v>0</v>
      </c>
      <c r="EJ226" s="18" cm="1">
        <f t="array" ref="EJ226">IF(SUMPRODUCT(--(DT226:EG226&lt;&gt;""))=0, 0,1)</f>
        <v>1</v>
      </c>
      <c r="EK226" s="18" cm="1">
        <f t="array" ref="EK226">IF(SUMPRODUCT(--(EC226:EG226&lt;&gt;""))=0, 0,1)</f>
        <v>1</v>
      </c>
      <c r="EL226" s="18" cm="1">
        <f t="array" ref="EL226">IF(SUMPRODUCT(--(EE226:EG226&lt;&gt;""))=0, 0,1)</f>
        <v>1</v>
      </c>
      <c r="EM226" s="18">
        <f t="shared" si="80"/>
        <v>1</v>
      </c>
      <c r="EN226" s="18" t="str">
        <f t="shared" si="81"/>
        <v>NA</v>
      </c>
      <c r="EO226" s="18">
        <f t="shared" si="82"/>
        <v>1</v>
      </c>
      <c r="EP226" s="18">
        <f t="shared" si="83"/>
        <v>1</v>
      </c>
      <c r="EQ226" s="18">
        <f t="shared" si="84"/>
        <v>1</v>
      </c>
      <c r="ER226" s="58" t="s">
        <v>2080</v>
      </c>
      <c r="ES226" s="59">
        <v>43802</v>
      </c>
      <c r="ET226" s="18" t="s">
        <v>701</v>
      </c>
      <c r="EU226" s="18" t="s">
        <v>689</v>
      </c>
    </row>
    <row r="227" spans="1:151" ht="15.75" customHeight="1" x14ac:dyDescent="0.2">
      <c r="A227" s="5" t="s">
        <v>284</v>
      </c>
      <c r="B227" s="24" t="s">
        <v>688</v>
      </c>
      <c r="C227" s="26">
        <v>1</v>
      </c>
      <c r="D227" s="18" t="s">
        <v>727</v>
      </c>
      <c r="E227" s="26" t="s">
        <v>257</v>
      </c>
      <c r="F227" s="18" t="s">
        <v>553</v>
      </c>
      <c r="G227" s="18" t="s">
        <v>609</v>
      </c>
      <c r="H227" s="18" t="s">
        <v>734</v>
      </c>
      <c r="I227" s="18" t="s">
        <v>730</v>
      </c>
      <c r="J227" s="18" t="s">
        <v>363</v>
      </c>
      <c r="K227" s="18" t="s">
        <v>363</v>
      </c>
      <c r="L227" s="18" t="s">
        <v>363</v>
      </c>
      <c r="M227" s="18" t="s">
        <v>253</v>
      </c>
      <c r="N227" s="56">
        <v>43</v>
      </c>
      <c r="O227" s="18" t="s">
        <v>640</v>
      </c>
      <c r="P227" s="18" t="s">
        <v>261</v>
      </c>
      <c r="Q227" s="18" t="s">
        <v>254</v>
      </c>
      <c r="R227" s="24" t="s">
        <v>257</v>
      </c>
      <c r="S227" s="24" t="s">
        <v>257</v>
      </c>
      <c r="T227" s="26" t="s">
        <v>692</v>
      </c>
      <c r="U227" s="26" t="s">
        <v>595</v>
      </c>
      <c r="V227" s="26" t="s">
        <v>693</v>
      </c>
      <c r="W227" s="26" t="s">
        <v>694</v>
      </c>
      <c r="X227" s="18" t="s">
        <v>695</v>
      </c>
      <c r="Y227" s="18">
        <v>20.8</v>
      </c>
      <c r="Z227" s="18" t="s">
        <v>474</v>
      </c>
      <c r="AA227" s="57">
        <v>20.8</v>
      </c>
      <c r="AB227" s="57" t="s">
        <v>257</v>
      </c>
      <c r="AC227" s="18" t="s">
        <v>595</v>
      </c>
      <c r="AD227" s="18" t="s">
        <v>595</v>
      </c>
      <c r="AE227" s="18" t="s">
        <v>595</v>
      </c>
      <c r="AF227" s="18">
        <v>7.6</v>
      </c>
      <c r="AG227" s="18">
        <v>7.6</v>
      </c>
      <c r="AH227" s="18" t="s">
        <v>557</v>
      </c>
      <c r="AI227" s="18">
        <v>10</v>
      </c>
      <c r="AJ227" s="26" t="s">
        <v>628</v>
      </c>
      <c r="AK227" s="26">
        <f t="shared" si="85"/>
        <v>70</v>
      </c>
      <c r="AL227" s="18" t="s">
        <v>696</v>
      </c>
      <c r="AM227" s="18" t="s">
        <v>282</v>
      </c>
      <c r="AN227" s="57">
        <v>50</v>
      </c>
      <c r="AO227" s="57" t="s">
        <v>671</v>
      </c>
      <c r="AP227" s="18" t="s">
        <v>479</v>
      </c>
      <c r="AQ227" s="18">
        <v>4</v>
      </c>
      <c r="AR227" s="18" t="s">
        <v>672</v>
      </c>
      <c r="AS227" s="66">
        <f t="shared" si="77"/>
        <v>39.9</v>
      </c>
      <c r="AT227" s="57">
        <v>60.1</v>
      </c>
      <c r="AU227" s="66">
        <f t="shared" si="78"/>
        <v>10.100000000000001</v>
      </c>
      <c r="AV227" s="66">
        <f t="shared" si="76"/>
        <v>10.100000000000001</v>
      </c>
      <c r="AW227" s="5" t="s">
        <v>595</v>
      </c>
      <c r="AX227" s="18">
        <v>10</v>
      </c>
      <c r="AY227" s="26" t="s">
        <v>628</v>
      </c>
      <c r="AZ227" s="5" t="s">
        <v>257</v>
      </c>
      <c r="BA227" s="5" t="s">
        <v>257</v>
      </c>
      <c r="BB227" s="18" t="s">
        <v>697</v>
      </c>
      <c r="BC227" s="18" t="s">
        <v>287</v>
      </c>
      <c r="BD227" s="18">
        <v>0</v>
      </c>
      <c r="BE227" s="18" t="s">
        <v>698</v>
      </c>
      <c r="BF227" s="18" t="s">
        <v>699</v>
      </c>
      <c r="BG227" s="18">
        <v>4</v>
      </c>
      <c r="BH227" s="18" t="s">
        <v>672</v>
      </c>
      <c r="BI227" s="18" t="s">
        <v>257</v>
      </c>
      <c r="BJ227" s="18" t="s">
        <v>257</v>
      </c>
      <c r="BK227" s="18" t="s">
        <v>257</v>
      </c>
      <c r="BL227" s="18" t="s">
        <v>257</v>
      </c>
      <c r="BM227" s="18" t="s">
        <v>257</v>
      </c>
      <c r="BN227" s="18">
        <v>10</v>
      </c>
      <c r="BO227" s="26" t="s">
        <v>628</v>
      </c>
      <c r="BP227" s="5" t="s">
        <v>257</v>
      </c>
      <c r="BQ227" s="5" t="s">
        <v>257</v>
      </c>
      <c r="BR227" s="18" t="s">
        <v>697</v>
      </c>
      <c r="BS227" s="18"/>
      <c r="BT227" s="18"/>
      <c r="BU227" s="18"/>
      <c r="BV227" s="18"/>
      <c r="BW227" s="18"/>
      <c r="BX227" s="18"/>
      <c r="BY227" s="18"/>
      <c r="BZ227" s="18"/>
      <c r="CA227" s="18"/>
      <c r="CB227" s="18"/>
      <c r="CC227" s="18"/>
      <c r="CD227" s="18"/>
      <c r="CE227" s="18"/>
      <c r="CF227" s="18"/>
      <c r="CG227" s="18"/>
      <c r="CH227" s="18"/>
      <c r="CI227" s="18"/>
      <c r="CJ227" s="18"/>
      <c r="CK227" s="18"/>
      <c r="CL227" s="18"/>
      <c r="CM227" s="18"/>
      <c r="CN227" s="18"/>
      <c r="CO227" s="18"/>
      <c r="CP227" s="18"/>
      <c r="CQ227" s="18"/>
      <c r="CR227" s="18"/>
      <c r="CS227" s="18"/>
      <c r="CT227" s="18"/>
      <c r="CU227" s="18"/>
      <c r="CV227" s="18"/>
      <c r="CW227" s="18"/>
      <c r="CX227" s="18"/>
      <c r="CY227" s="18"/>
      <c r="CZ227" s="18"/>
      <c r="DA227" s="18"/>
      <c r="DB227" s="18"/>
      <c r="DC227" s="18"/>
      <c r="DD227" s="18"/>
      <c r="DE227" s="18"/>
      <c r="DF227" s="18"/>
      <c r="DG227" s="18"/>
      <c r="DH227" s="18"/>
      <c r="DI227" s="18"/>
      <c r="DJ227" s="18"/>
      <c r="DK227" s="18"/>
      <c r="DL227" s="18"/>
      <c r="DM227" s="18"/>
      <c r="DN227" s="18"/>
      <c r="DO227" s="18"/>
      <c r="DP227" s="18"/>
      <c r="DQ227" s="18"/>
      <c r="DR227" s="18"/>
      <c r="DS227" s="18"/>
      <c r="DT227" s="18"/>
      <c r="DU227" s="18"/>
      <c r="DV227" s="18"/>
      <c r="DW227" s="18"/>
      <c r="DX227" s="18"/>
      <c r="DY227" s="18"/>
      <c r="DZ227" s="18"/>
      <c r="EA227" s="57"/>
      <c r="EB227" s="18"/>
      <c r="EC227" s="18"/>
      <c r="ED227" s="18"/>
      <c r="EE227" s="18">
        <v>0</v>
      </c>
      <c r="EF227" s="18">
        <v>1</v>
      </c>
      <c r="EG227" s="18">
        <v>0</v>
      </c>
      <c r="EH227" s="18" t="s">
        <v>700</v>
      </c>
      <c r="EI227" s="18" cm="1">
        <f t="array" ref="EI227">IF(SUMPRODUCT(--(DO227:DS227&lt;&gt;""))=0, 0,1)</f>
        <v>0</v>
      </c>
      <c r="EJ227" s="18" cm="1">
        <f t="array" ref="EJ227">IF(SUMPRODUCT(--(DT227:EG227&lt;&gt;""))=0, 0,1)</f>
        <v>1</v>
      </c>
      <c r="EK227" s="18" cm="1">
        <f t="array" ref="EK227">IF(SUMPRODUCT(--(EC227:EG227&lt;&gt;""))=0, 0,1)</f>
        <v>1</v>
      </c>
      <c r="EL227" s="18" cm="1">
        <f t="array" ref="EL227">IF(SUMPRODUCT(--(EE227:EG227&lt;&gt;""))=0, 0,1)</f>
        <v>1</v>
      </c>
      <c r="EM227" s="18">
        <f t="shared" si="80"/>
        <v>1</v>
      </c>
      <c r="EN227" s="18" t="str">
        <f t="shared" si="81"/>
        <v>NA</v>
      </c>
      <c r="EO227" s="18">
        <f t="shared" si="82"/>
        <v>1</v>
      </c>
      <c r="EP227" s="18">
        <f t="shared" si="83"/>
        <v>1</v>
      </c>
      <c r="EQ227" s="18">
        <f t="shared" si="84"/>
        <v>1</v>
      </c>
      <c r="ER227" s="58" t="s">
        <v>2080</v>
      </c>
      <c r="ES227" s="59">
        <v>43802</v>
      </c>
      <c r="ET227" s="18" t="s">
        <v>701</v>
      </c>
      <c r="EU227" s="18" t="s">
        <v>689</v>
      </c>
    </row>
    <row r="228" spans="1:151" ht="15.75" customHeight="1" x14ac:dyDescent="0.2">
      <c r="A228" s="5" t="s">
        <v>284</v>
      </c>
      <c r="B228" s="24" t="s">
        <v>688</v>
      </c>
      <c r="C228" s="26">
        <v>1</v>
      </c>
      <c r="D228" s="18" t="s">
        <v>731</v>
      </c>
      <c r="E228" s="26" t="s">
        <v>257</v>
      </c>
      <c r="F228" s="18" t="s">
        <v>553</v>
      </c>
      <c r="G228" s="18" t="s">
        <v>609</v>
      </c>
      <c r="H228" s="18" t="s">
        <v>734</v>
      </c>
      <c r="I228" s="18" t="s">
        <v>730</v>
      </c>
      <c r="J228" s="18" t="s">
        <v>363</v>
      </c>
      <c r="K228" s="18" t="s">
        <v>363</v>
      </c>
      <c r="L228" s="18" t="s">
        <v>363</v>
      </c>
      <c r="M228" s="18" t="s">
        <v>253</v>
      </c>
      <c r="N228" s="56">
        <v>43</v>
      </c>
      <c r="O228" s="18" t="s">
        <v>640</v>
      </c>
      <c r="P228" s="18" t="s">
        <v>261</v>
      </c>
      <c r="Q228" s="18" t="s">
        <v>254</v>
      </c>
      <c r="R228" s="24" t="s">
        <v>257</v>
      </c>
      <c r="S228" s="24" t="s">
        <v>257</v>
      </c>
      <c r="T228" s="26" t="s">
        <v>692</v>
      </c>
      <c r="U228" s="26" t="s">
        <v>595</v>
      </c>
      <c r="V228" s="26" t="s">
        <v>693</v>
      </c>
      <c r="W228" s="26" t="s">
        <v>694</v>
      </c>
      <c r="X228" s="18" t="s">
        <v>695</v>
      </c>
      <c r="Y228" s="18">
        <v>20.8</v>
      </c>
      <c r="Z228" s="18" t="s">
        <v>474</v>
      </c>
      <c r="AA228" s="57">
        <v>20.8</v>
      </c>
      <c r="AB228" s="57" t="s">
        <v>257</v>
      </c>
      <c r="AC228" s="18" t="s">
        <v>595</v>
      </c>
      <c r="AD228" s="18" t="s">
        <v>595</v>
      </c>
      <c r="AE228" s="18" t="s">
        <v>595</v>
      </c>
      <c r="AF228" s="18">
        <v>7.6</v>
      </c>
      <c r="AG228" s="18">
        <v>7.6</v>
      </c>
      <c r="AH228" s="18" t="s">
        <v>557</v>
      </c>
      <c r="AI228" s="18">
        <v>13</v>
      </c>
      <c r="AJ228" s="26" t="s">
        <v>628</v>
      </c>
      <c r="AK228" s="26">
        <f t="shared" si="85"/>
        <v>91</v>
      </c>
      <c r="AL228" s="18" t="s">
        <v>696</v>
      </c>
      <c r="AM228" s="18" t="s">
        <v>282</v>
      </c>
      <c r="AN228" s="57">
        <v>60.9</v>
      </c>
      <c r="AO228" s="57" t="s">
        <v>671</v>
      </c>
      <c r="AP228" s="18" t="s">
        <v>479</v>
      </c>
      <c r="AQ228" s="18">
        <v>4</v>
      </c>
      <c r="AR228" s="18" t="s">
        <v>672</v>
      </c>
      <c r="AS228" s="66">
        <f t="shared" si="77"/>
        <v>39.200000000000003</v>
      </c>
      <c r="AT228" s="57">
        <v>82.6</v>
      </c>
      <c r="AU228" s="66">
        <f t="shared" si="78"/>
        <v>21.699999999999996</v>
      </c>
      <c r="AV228" s="66">
        <f t="shared" si="76"/>
        <v>21.699999999999996</v>
      </c>
      <c r="AW228" s="5" t="s">
        <v>595</v>
      </c>
      <c r="AX228" s="18">
        <v>13</v>
      </c>
      <c r="AY228" s="26" t="s">
        <v>628</v>
      </c>
      <c r="AZ228" s="5" t="s">
        <v>257</v>
      </c>
      <c r="BA228" s="5" t="s">
        <v>257</v>
      </c>
      <c r="BB228" s="18" t="s">
        <v>697</v>
      </c>
      <c r="BC228" s="18" t="s">
        <v>287</v>
      </c>
      <c r="BD228" s="18">
        <v>0</v>
      </c>
      <c r="BE228" s="18" t="s">
        <v>698</v>
      </c>
      <c r="BF228" s="18" t="s">
        <v>699</v>
      </c>
      <c r="BG228" s="18">
        <v>4</v>
      </c>
      <c r="BH228" s="18" t="s">
        <v>672</v>
      </c>
      <c r="BI228" s="18" t="s">
        <v>257</v>
      </c>
      <c r="BJ228" s="18" t="s">
        <v>257</v>
      </c>
      <c r="BK228" s="18" t="s">
        <v>257</v>
      </c>
      <c r="BL228" s="18" t="s">
        <v>257</v>
      </c>
      <c r="BM228" s="18" t="s">
        <v>257</v>
      </c>
      <c r="BN228" s="18">
        <v>13</v>
      </c>
      <c r="BO228" s="26" t="s">
        <v>628</v>
      </c>
      <c r="BP228" s="5" t="s">
        <v>257</v>
      </c>
      <c r="BQ228" s="5" t="s">
        <v>257</v>
      </c>
      <c r="BR228" s="18" t="s">
        <v>697</v>
      </c>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8"/>
      <c r="DB228" s="18"/>
      <c r="DC228" s="18"/>
      <c r="DD228" s="18"/>
      <c r="DE228" s="18"/>
      <c r="DF228" s="18"/>
      <c r="DG228" s="18"/>
      <c r="DH228" s="18"/>
      <c r="DI228" s="18"/>
      <c r="DJ228" s="18"/>
      <c r="DK228" s="18"/>
      <c r="DL228" s="18"/>
      <c r="DM228" s="18"/>
      <c r="DN228" s="18"/>
      <c r="DO228" s="18"/>
      <c r="DP228" s="18"/>
      <c r="DQ228" s="18"/>
      <c r="DR228" s="18"/>
      <c r="DS228" s="18"/>
      <c r="DT228" s="18"/>
      <c r="DU228" s="18"/>
      <c r="DV228" s="18"/>
      <c r="DW228" s="18"/>
      <c r="DX228" s="18"/>
      <c r="DY228" s="18"/>
      <c r="DZ228" s="18"/>
      <c r="EA228" s="57"/>
      <c r="EB228" s="18"/>
      <c r="EC228" s="18"/>
      <c r="ED228" s="18"/>
      <c r="EE228" s="18">
        <v>0</v>
      </c>
      <c r="EF228" s="18">
        <v>1</v>
      </c>
      <c r="EG228" s="18">
        <v>0</v>
      </c>
      <c r="EH228" s="18" t="s">
        <v>700</v>
      </c>
      <c r="EI228" s="18" cm="1">
        <f t="array" ref="EI228">IF(SUMPRODUCT(--(DO228:DS228&lt;&gt;""))=0, 0,1)</f>
        <v>0</v>
      </c>
      <c r="EJ228" s="18" cm="1">
        <f t="array" ref="EJ228">IF(SUMPRODUCT(--(DT228:EG228&lt;&gt;""))=0, 0,1)</f>
        <v>1</v>
      </c>
      <c r="EK228" s="18" cm="1">
        <f t="array" ref="EK228">IF(SUMPRODUCT(--(EC228:EG228&lt;&gt;""))=0, 0,1)</f>
        <v>1</v>
      </c>
      <c r="EL228" s="18" cm="1">
        <f t="array" ref="EL228">IF(SUMPRODUCT(--(EE228:EG228&lt;&gt;""))=0, 0,1)</f>
        <v>1</v>
      </c>
      <c r="EM228" s="18">
        <f t="shared" si="80"/>
        <v>1</v>
      </c>
      <c r="EN228" s="18" t="str">
        <f t="shared" si="81"/>
        <v>NA</v>
      </c>
      <c r="EO228" s="18">
        <f t="shared" si="82"/>
        <v>1</v>
      </c>
      <c r="EP228" s="18">
        <f t="shared" si="83"/>
        <v>1</v>
      </c>
      <c r="EQ228" s="18">
        <f t="shared" si="84"/>
        <v>1</v>
      </c>
      <c r="ER228" s="58" t="s">
        <v>2080</v>
      </c>
      <c r="ES228" s="59">
        <v>43802</v>
      </c>
      <c r="ET228" s="18" t="s">
        <v>701</v>
      </c>
      <c r="EU228" s="18" t="s">
        <v>689</v>
      </c>
    </row>
    <row r="229" spans="1:151" ht="15.75" customHeight="1" x14ac:dyDescent="0.2">
      <c r="A229" s="5" t="s">
        <v>284</v>
      </c>
      <c r="B229" s="24" t="s">
        <v>688</v>
      </c>
      <c r="C229" s="26">
        <v>1</v>
      </c>
      <c r="D229" s="18" t="s">
        <v>735</v>
      </c>
      <c r="E229" s="26" t="s">
        <v>257</v>
      </c>
      <c r="F229" s="18" t="s">
        <v>553</v>
      </c>
      <c r="G229" s="18" t="s">
        <v>609</v>
      </c>
      <c r="H229" s="18" t="s">
        <v>734</v>
      </c>
      <c r="I229" s="18" t="s">
        <v>730</v>
      </c>
      <c r="J229" s="18" t="s">
        <v>363</v>
      </c>
      <c r="K229" s="18" t="s">
        <v>363</v>
      </c>
      <c r="L229" s="18" t="s">
        <v>363</v>
      </c>
      <c r="M229" s="18" t="s">
        <v>253</v>
      </c>
      <c r="N229" s="56">
        <v>43</v>
      </c>
      <c r="O229" s="18" t="s">
        <v>640</v>
      </c>
      <c r="P229" s="18" t="s">
        <v>261</v>
      </c>
      <c r="Q229" s="18" t="s">
        <v>254</v>
      </c>
      <c r="R229" s="24" t="s">
        <v>257</v>
      </c>
      <c r="S229" s="24" t="s">
        <v>257</v>
      </c>
      <c r="T229" s="26" t="s">
        <v>692</v>
      </c>
      <c r="U229" s="26" t="s">
        <v>595</v>
      </c>
      <c r="V229" s="26" t="s">
        <v>693</v>
      </c>
      <c r="W229" s="26" t="s">
        <v>694</v>
      </c>
      <c r="X229" s="18" t="s">
        <v>695</v>
      </c>
      <c r="Y229" s="18">
        <v>20.8</v>
      </c>
      <c r="Z229" s="18" t="s">
        <v>474</v>
      </c>
      <c r="AA229" s="57">
        <v>20.8</v>
      </c>
      <c r="AB229" s="57" t="s">
        <v>257</v>
      </c>
      <c r="AC229" s="18" t="s">
        <v>595</v>
      </c>
      <c r="AD229" s="18" t="s">
        <v>595</v>
      </c>
      <c r="AE229" s="18" t="s">
        <v>595</v>
      </c>
      <c r="AF229" s="18">
        <v>7.6</v>
      </c>
      <c r="AG229" s="18">
        <v>7.6</v>
      </c>
      <c r="AH229" s="18" t="s">
        <v>557</v>
      </c>
      <c r="AI229" s="18">
        <v>15</v>
      </c>
      <c r="AJ229" s="26" t="s">
        <v>628</v>
      </c>
      <c r="AK229" s="26">
        <f t="shared" si="85"/>
        <v>105</v>
      </c>
      <c r="AL229" s="18" t="s">
        <v>696</v>
      </c>
      <c r="AM229" s="18" t="s">
        <v>282</v>
      </c>
      <c r="AN229" s="57">
        <v>60.9</v>
      </c>
      <c r="AO229" s="57" t="s">
        <v>671</v>
      </c>
      <c r="AP229" s="18" t="s">
        <v>479</v>
      </c>
      <c r="AQ229" s="18">
        <v>4</v>
      </c>
      <c r="AR229" s="18" t="s">
        <v>672</v>
      </c>
      <c r="AS229" s="66">
        <f t="shared" si="77"/>
        <v>39.200000000000003</v>
      </c>
      <c r="AT229" s="57">
        <v>82.6</v>
      </c>
      <c r="AU229" s="66">
        <f t="shared" si="78"/>
        <v>21.699999999999996</v>
      </c>
      <c r="AV229" s="66">
        <f t="shared" si="76"/>
        <v>21.699999999999996</v>
      </c>
      <c r="AW229" s="5" t="s">
        <v>595</v>
      </c>
      <c r="AX229" s="18">
        <v>15</v>
      </c>
      <c r="AY229" s="26" t="s">
        <v>628</v>
      </c>
      <c r="AZ229" s="5" t="s">
        <v>257</v>
      </c>
      <c r="BA229" s="5" t="s">
        <v>257</v>
      </c>
      <c r="BB229" s="18" t="s">
        <v>697</v>
      </c>
      <c r="BC229" s="18" t="s">
        <v>287</v>
      </c>
      <c r="BD229" s="18">
        <v>0</v>
      </c>
      <c r="BE229" s="18" t="s">
        <v>698</v>
      </c>
      <c r="BF229" s="18" t="s">
        <v>699</v>
      </c>
      <c r="BG229" s="18">
        <v>4</v>
      </c>
      <c r="BH229" s="18" t="s">
        <v>672</v>
      </c>
      <c r="BI229" s="18" t="s">
        <v>257</v>
      </c>
      <c r="BJ229" s="18" t="s">
        <v>257</v>
      </c>
      <c r="BK229" s="18" t="s">
        <v>257</v>
      </c>
      <c r="BL229" s="18" t="s">
        <v>257</v>
      </c>
      <c r="BM229" s="18" t="s">
        <v>257</v>
      </c>
      <c r="BN229" s="18">
        <v>15</v>
      </c>
      <c r="BO229" s="26" t="s">
        <v>628</v>
      </c>
      <c r="BP229" s="5" t="s">
        <v>257</v>
      </c>
      <c r="BQ229" s="5" t="s">
        <v>257</v>
      </c>
      <c r="BR229" s="18" t="s">
        <v>697</v>
      </c>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57"/>
      <c r="EB229" s="18"/>
      <c r="EC229" s="18"/>
      <c r="ED229" s="18"/>
      <c r="EE229" s="18">
        <v>0</v>
      </c>
      <c r="EF229" s="18">
        <v>1</v>
      </c>
      <c r="EG229" s="18">
        <v>0</v>
      </c>
      <c r="EH229" s="18" t="s">
        <v>700</v>
      </c>
      <c r="EI229" s="18" cm="1">
        <f t="array" ref="EI229">IF(SUMPRODUCT(--(DO229:DS229&lt;&gt;""))=0, 0,1)</f>
        <v>0</v>
      </c>
      <c r="EJ229" s="18" cm="1">
        <f t="array" ref="EJ229">IF(SUMPRODUCT(--(DT229:EG229&lt;&gt;""))=0, 0,1)</f>
        <v>1</v>
      </c>
      <c r="EK229" s="18" cm="1">
        <f t="array" ref="EK229">IF(SUMPRODUCT(--(EC229:EG229&lt;&gt;""))=0, 0,1)</f>
        <v>1</v>
      </c>
      <c r="EL229" s="18" cm="1">
        <f t="array" ref="EL229">IF(SUMPRODUCT(--(EE229:EG229&lt;&gt;""))=0, 0,1)</f>
        <v>1</v>
      </c>
      <c r="EM229" s="18">
        <f t="shared" si="80"/>
        <v>1</v>
      </c>
      <c r="EN229" s="18" t="str">
        <f t="shared" si="81"/>
        <v>NA</v>
      </c>
      <c r="EO229" s="18">
        <f t="shared" si="82"/>
        <v>1</v>
      </c>
      <c r="EP229" s="18">
        <f t="shared" si="83"/>
        <v>1</v>
      </c>
      <c r="EQ229" s="18">
        <f t="shared" si="84"/>
        <v>1</v>
      </c>
      <c r="ER229" s="58" t="s">
        <v>2080</v>
      </c>
      <c r="ES229" s="59">
        <v>43802</v>
      </c>
      <c r="ET229" s="18" t="s">
        <v>701</v>
      </c>
      <c r="EU229" s="18" t="s">
        <v>689</v>
      </c>
    </row>
    <row r="230" spans="1:151" ht="15.75" customHeight="1" x14ac:dyDescent="0.2">
      <c r="A230" s="5" t="s">
        <v>284</v>
      </c>
      <c r="B230" s="24" t="s">
        <v>688</v>
      </c>
      <c r="C230" s="26">
        <v>1</v>
      </c>
      <c r="D230" s="18" t="s">
        <v>711</v>
      </c>
      <c r="E230" s="26" t="s">
        <v>257</v>
      </c>
      <c r="F230" s="18" t="s">
        <v>553</v>
      </c>
      <c r="G230" s="18" t="s">
        <v>609</v>
      </c>
      <c r="H230" s="18" t="s">
        <v>734</v>
      </c>
      <c r="I230" s="18" t="s">
        <v>730</v>
      </c>
      <c r="J230" s="18" t="s">
        <v>363</v>
      </c>
      <c r="K230" s="18" t="s">
        <v>363</v>
      </c>
      <c r="L230" s="18" t="s">
        <v>363</v>
      </c>
      <c r="M230" s="18" t="s">
        <v>253</v>
      </c>
      <c r="N230" s="56">
        <v>43</v>
      </c>
      <c r="O230" s="18" t="s">
        <v>640</v>
      </c>
      <c r="P230" s="18" t="s">
        <v>261</v>
      </c>
      <c r="Q230" s="18" t="s">
        <v>254</v>
      </c>
      <c r="R230" s="24" t="s">
        <v>257</v>
      </c>
      <c r="S230" s="24" t="s">
        <v>257</v>
      </c>
      <c r="T230" s="26" t="s">
        <v>692</v>
      </c>
      <c r="U230" s="26" t="s">
        <v>595</v>
      </c>
      <c r="V230" s="26" t="s">
        <v>693</v>
      </c>
      <c r="W230" s="26" t="s">
        <v>694</v>
      </c>
      <c r="X230" s="18" t="s">
        <v>695</v>
      </c>
      <c r="Y230" s="18">
        <v>20.8</v>
      </c>
      <c r="Z230" s="18" t="s">
        <v>474</v>
      </c>
      <c r="AA230" s="57">
        <v>20.8</v>
      </c>
      <c r="AB230" s="57" t="s">
        <v>257</v>
      </c>
      <c r="AC230" s="18" t="s">
        <v>595</v>
      </c>
      <c r="AD230" s="18" t="s">
        <v>595</v>
      </c>
      <c r="AE230" s="18" t="s">
        <v>595</v>
      </c>
      <c r="AF230" s="18">
        <v>7.6</v>
      </c>
      <c r="AG230" s="18">
        <v>7.6</v>
      </c>
      <c r="AH230" s="18" t="s">
        <v>557</v>
      </c>
      <c r="AI230" s="18">
        <v>17</v>
      </c>
      <c r="AJ230" s="26" t="s">
        <v>628</v>
      </c>
      <c r="AK230" s="26">
        <f t="shared" si="85"/>
        <v>119</v>
      </c>
      <c r="AL230" s="18" t="s">
        <v>696</v>
      </c>
      <c r="AM230" s="18" t="s">
        <v>282</v>
      </c>
      <c r="AN230" s="57">
        <v>71</v>
      </c>
      <c r="AO230" s="57" t="s">
        <v>671</v>
      </c>
      <c r="AP230" s="18" t="s">
        <v>479</v>
      </c>
      <c r="AQ230" s="18">
        <v>4</v>
      </c>
      <c r="AR230" s="18" t="s">
        <v>672</v>
      </c>
      <c r="AS230" s="66">
        <f t="shared" si="77"/>
        <v>51.400000000000006</v>
      </c>
      <c r="AT230" s="57">
        <v>90.6</v>
      </c>
      <c r="AU230" s="66">
        <f t="shared" si="78"/>
        <v>19.599999999999994</v>
      </c>
      <c r="AV230" s="66">
        <f t="shared" si="76"/>
        <v>19.599999999999994</v>
      </c>
      <c r="AW230" s="5" t="s">
        <v>595</v>
      </c>
      <c r="AX230" s="18">
        <v>17</v>
      </c>
      <c r="AY230" s="26" t="s">
        <v>628</v>
      </c>
      <c r="AZ230" s="5" t="s">
        <v>257</v>
      </c>
      <c r="BA230" s="5" t="s">
        <v>257</v>
      </c>
      <c r="BB230" s="18" t="s">
        <v>697</v>
      </c>
      <c r="BC230" s="18" t="s">
        <v>287</v>
      </c>
      <c r="BD230" s="18">
        <v>0</v>
      </c>
      <c r="BE230" s="18" t="s">
        <v>698</v>
      </c>
      <c r="BF230" s="18" t="s">
        <v>699</v>
      </c>
      <c r="BG230" s="18">
        <v>4</v>
      </c>
      <c r="BH230" s="18" t="s">
        <v>672</v>
      </c>
      <c r="BI230" s="18" t="s">
        <v>257</v>
      </c>
      <c r="BJ230" s="18" t="s">
        <v>257</v>
      </c>
      <c r="BK230" s="18" t="s">
        <v>257</v>
      </c>
      <c r="BL230" s="18" t="s">
        <v>257</v>
      </c>
      <c r="BM230" s="18" t="s">
        <v>257</v>
      </c>
      <c r="BN230" s="18">
        <v>17</v>
      </c>
      <c r="BO230" s="26" t="s">
        <v>628</v>
      </c>
      <c r="BP230" s="5" t="s">
        <v>257</v>
      </c>
      <c r="BQ230" s="5" t="s">
        <v>257</v>
      </c>
      <c r="BR230" s="18" t="s">
        <v>697</v>
      </c>
      <c r="BS230" s="18"/>
      <c r="BT230" s="18"/>
      <c r="BU230" s="18"/>
      <c r="BV230" s="18"/>
      <c r="BW230" s="18"/>
      <c r="BX230" s="18"/>
      <c r="BY230" s="18"/>
      <c r="BZ230" s="18"/>
      <c r="CA230" s="18"/>
      <c r="CB230" s="18"/>
      <c r="CC230" s="18"/>
      <c r="CD230" s="18"/>
      <c r="CE230" s="18"/>
      <c r="CF230" s="18"/>
      <c r="CG230" s="18"/>
      <c r="CH230" s="18"/>
      <c r="CI230" s="18"/>
      <c r="CJ230" s="18"/>
      <c r="CK230" s="18"/>
      <c r="CL230" s="18"/>
      <c r="CM230" s="18"/>
      <c r="CN230" s="18"/>
      <c r="CO230" s="18"/>
      <c r="CP230" s="18"/>
      <c r="CQ230" s="18"/>
      <c r="CR230" s="18"/>
      <c r="CS230" s="18"/>
      <c r="CT230" s="18"/>
      <c r="CU230" s="18"/>
      <c r="CV230" s="18"/>
      <c r="CW230" s="18"/>
      <c r="CX230" s="18"/>
      <c r="CY230" s="18"/>
      <c r="CZ230" s="18"/>
      <c r="DA230" s="18"/>
      <c r="DB230" s="18"/>
      <c r="DC230" s="18"/>
      <c r="DD230" s="18"/>
      <c r="DE230" s="18"/>
      <c r="DF230" s="18"/>
      <c r="DG230" s="18"/>
      <c r="DH230" s="18"/>
      <c r="DI230" s="18"/>
      <c r="DJ230" s="18"/>
      <c r="DK230" s="18"/>
      <c r="DL230" s="18"/>
      <c r="DM230" s="18"/>
      <c r="DN230" s="18"/>
      <c r="DO230" s="18"/>
      <c r="DP230" s="18"/>
      <c r="DQ230" s="18"/>
      <c r="DR230" s="18"/>
      <c r="DS230" s="18"/>
      <c r="DT230" s="18"/>
      <c r="DU230" s="18"/>
      <c r="DV230" s="18"/>
      <c r="DW230" s="18"/>
      <c r="DX230" s="18"/>
      <c r="DY230" s="18"/>
      <c r="DZ230" s="18"/>
      <c r="EA230" s="57"/>
      <c r="EB230" s="18"/>
      <c r="EC230" s="18"/>
      <c r="ED230" s="18"/>
      <c r="EE230" s="18">
        <v>0</v>
      </c>
      <c r="EF230" s="18">
        <v>1</v>
      </c>
      <c r="EG230" s="18">
        <v>0</v>
      </c>
      <c r="EH230" s="18" t="s">
        <v>700</v>
      </c>
      <c r="EI230" s="18" cm="1">
        <f t="array" ref="EI230">IF(SUMPRODUCT(--(DO230:DS230&lt;&gt;""))=0, 0,1)</f>
        <v>0</v>
      </c>
      <c r="EJ230" s="18" cm="1">
        <f t="array" ref="EJ230">IF(SUMPRODUCT(--(DT230:EG230&lt;&gt;""))=0, 0,1)</f>
        <v>1</v>
      </c>
      <c r="EK230" s="18" cm="1">
        <f t="array" ref="EK230">IF(SUMPRODUCT(--(EC230:EG230&lt;&gt;""))=0, 0,1)</f>
        <v>1</v>
      </c>
      <c r="EL230" s="18" cm="1">
        <f t="array" ref="EL230">IF(SUMPRODUCT(--(EE230:EG230&lt;&gt;""))=0, 0,1)</f>
        <v>1</v>
      </c>
      <c r="EM230" s="18">
        <f t="shared" si="80"/>
        <v>1</v>
      </c>
      <c r="EN230" s="18" t="str">
        <f t="shared" si="81"/>
        <v>NA</v>
      </c>
      <c r="EO230" s="18">
        <f t="shared" si="82"/>
        <v>1</v>
      </c>
      <c r="EP230" s="18">
        <f t="shared" si="83"/>
        <v>1</v>
      </c>
      <c r="EQ230" s="18">
        <f t="shared" si="84"/>
        <v>1</v>
      </c>
      <c r="ER230" s="58" t="s">
        <v>2080</v>
      </c>
      <c r="ES230" s="59">
        <v>43802</v>
      </c>
      <c r="ET230" s="18" t="s">
        <v>701</v>
      </c>
      <c r="EU230" s="18" t="s">
        <v>689</v>
      </c>
    </row>
    <row r="231" spans="1:151" ht="15.75" customHeight="1" x14ac:dyDescent="0.2">
      <c r="A231" s="5" t="s">
        <v>284</v>
      </c>
      <c r="B231" s="24" t="s">
        <v>688</v>
      </c>
      <c r="C231" s="26">
        <v>1</v>
      </c>
      <c r="D231" s="18" t="s">
        <v>691</v>
      </c>
      <c r="E231" s="26" t="s">
        <v>257</v>
      </c>
      <c r="F231" s="18" t="s">
        <v>553</v>
      </c>
      <c r="G231" s="18" t="s">
        <v>736</v>
      </c>
      <c r="H231" s="18" t="s">
        <v>737</v>
      </c>
      <c r="I231" s="18" t="s">
        <v>577</v>
      </c>
      <c r="J231" s="18" t="s">
        <v>363</v>
      </c>
      <c r="K231" s="18" t="s">
        <v>363</v>
      </c>
      <c r="L231" s="18" t="s">
        <v>363</v>
      </c>
      <c r="M231" s="18" t="s">
        <v>253</v>
      </c>
      <c r="N231" s="56">
        <v>43</v>
      </c>
      <c r="O231" s="18" t="s">
        <v>640</v>
      </c>
      <c r="P231" s="18" t="s">
        <v>261</v>
      </c>
      <c r="Q231" s="18" t="s">
        <v>254</v>
      </c>
      <c r="R231" s="24" t="s">
        <v>257</v>
      </c>
      <c r="S231" s="24" t="s">
        <v>257</v>
      </c>
      <c r="T231" s="26" t="s">
        <v>692</v>
      </c>
      <c r="U231" s="26" t="s">
        <v>595</v>
      </c>
      <c r="V231" s="26" t="s">
        <v>693</v>
      </c>
      <c r="W231" s="26" t="s">
        <v>694</v>
      </c>
      <c r="X231" s="18" t="s">
        <v>695</v>
      </c>
      <c r="Y231" s="18">
        <v>0</v>
      </c>
      <c r="Z231" s="18" t="s">
        <v>474</v>
      </c>
      <c r="AA231" s="57">
        <v>0</v>
      </c>
      <c r="AB231" s="57" t="s">
        <v>257</v>
      </c>
      <c r="AC231" s="18" t="s">
        <v>595</v>
      </c>
      <c r="AD231" s="18" t="s">
        <v>595</v>
      </c>
      <c r="AE231" s="18" t="s">
        <v>595</v>
      </c>
      <c r="AF231" s="18">
        <v>7.6</v>
      </c>
      <c r="AG231" s="18">
        <v>7.6</v>
      </c>
      <c r="AH231" s="18" t="s">
        <v>557</v>
      </c>
      <c r="AI231" s="18">
        <v>0</v>
      </c>
      <c r="AJ231" s="26" t="s">
        <v>628</v>
      </c>
      <c r="AK231" s="26">
        <f t="shared" si="85"/>
        <v>0</v>
      </c>
      <c r="AL231" s="18" t="s">
        <v>696</v>
      </c>
      <c r="AM231" s="18" t="s">
        <v>282</v>
      </c>
      <c r="AN231" s="57">
        <v>0</v>
      </c>
      <c r="AO231" s="57" t="s">
        <v>671</v>
      </c>
      <c r="AP231" s="18" t="s">
        <v>479</v>
      </c>
      <c r="AQ231" s="18">
        <v>4</v>
      </c>
      <c r="AR231" s="18" t="s">
        <v>672</v>
      </c>
      <c r="AS231" s="66">
        <f t="shared" si="77"/>
        <v>0</v>
      </c>
      <c r="AT231" s="57">
        <v>0</v>
      </c>
      <c r="AU231" s="66">
        <f t="shared" si="78"/>
        <v>0</v>
      </c>
      <c r="AV231" s="66">
        <f t="shared" si="76"/>
        <v>0</v>
      </c>
      <c r="AW231" s="5" t="s">
        <v>595</v>
      </c>
      <c r="AX231" s="18">
        <v>0</v>
      </c>
      <c r="AY231" s="26" t="s">
        <v>628</v>
      </c>
      <c r="AZ231" s="5" t="s">
        <v>257</v>
      </c>
      <c r="BA231" s="5" t="s">
        <v>257</v>
      </c>
      <c r="BB231" s="18" t="s">
        <v>697</v>
      </c>
      <c r="BC231" s="18" t="s">
        <v>287</v>
      </c>
      <c r="BD231" s="18">
        <v>0</v>
      </c>
      <c r="BE231" s="18" t="s">
        <v>698</v>
      </c>
      <c r="BF231" s="18" t="s">
        <v>699</v>
      </c>
      <c r="BG231" s="18">
        <v>4</v>
      </c>
      <c r="BH231" s="18" t="s">
        <v>672</v>
      </c>
      <c r="BI231" s="18" t="s">
        <v>257</v>
      </c>
      <c r="BJ231" s="18" t="s">
        <v>257</v>
      </c>
      <c r="BK231" s="18" t="s">
        <v>257</v>
      </c>
      <c r="BL231" s="18" t="s">
        <v>257</v>
      </c>
      <c r="BM231" s="18" t="s">
        <v>257</v>
      </c>
      <c r="BN231" s="18">
        <v>0</v>
      </c>
      <c r="BO231" s="26" t="s">
        <v>628</v>
      </c>
      <c r="BP231" s="5" t="s">
        <v>257</v>
      </c>
      <c r="BQ231" s="5" t="s">
        <v>257</v>
      </c>
      <c r="BR231" s="18" t="s">
        <v>697</v>
      </c>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8"/>
      <c r="DB231" s="18"/>
      <c r="DC231" s="18"/>
      <c r="DD231" s="18"/>
      <c r="DE231" s="18"/>
      <c r="DF231" s="18"/>
      <c r="DG231" s="18"/>
      <c r="DH231" s="18"/>
      <c r="DI231" s="18"/>
      <c r="DJ231" s="18"/>
      <c r="DK231" s="18"/>
      <c r="DL231" s="18"/>
      <c r="DM231" s="18"/>
      <c r="DN231" s="18"/>
      <c r="DO231" s="18"/>
      <c r="DP231" s="18"/>
      <c r="DQ231" s="18"/>
      <c r="DR231" s="18"/>
      <c r="DS231" s="18"/>
      <c r="DT231" s="18"/>
      <c r="DU231" s="18"/>
      <c r="DV231" s="18"/>
      <c r="DW231" s="18"/>
      <c r="DX231" s="18"/>
      <c r="DY231" s="18"/>
      <c r="DZ231" s="18"/>
      <c r="EA231" s="57"/>
      <c r="EB231" s="18"/>
      <c r="EC231" s="18"/>
      <c r="ED231" s="18"/>
      <c r="EE231" s="18">
        <v>0</v>
      </c>
      <c r="EF231" s="18">
        <v>0</v>
      </c>
      <c r="EG231" s="18">
        <v>0</v>
      </c>
      <c r="EH231" s="18" t="s">
        <v>700</v>
      </c>
      <c r="EI231" s="18" cm="1">
        <f t="array" ref="EI231">IF(SUMPRODUCT(--(DO231:DS231&lt;&gt;""))=0, 0,1)</f>
        <v>0</v>
      </c>
      <c r="EJ231" s="18" cm="1">
        <f t="array" ref="EJ231">IF(SUMPRODUCT(--(DT231:EG231&lt;&gt;""))=0, 0,1)</f>
        <v>1</v>
      </c>
      <c r="EK231" s="18" cm="1">
        <f t="array" ref="EK231">IF(SUMPRODUCT(--(EC231:EG231&lt;&gt;""))=0, 0,1)</f>
        <v>1</v>
      </c>
      <c r="EL231" s="18" cm="1">
        <f t="array" ref="EL231">IF(SUMPRODUCT(--(EE231:EG231&lt;&gt;""))=0, 0,1)</f>
        <v>1</v>
      </c>
      <c r="EM231" s="18">
        <f t="shared" si="80"/>
        <v>0</v>
      </c>
      <c r="EN231" s="18" t="str">
        <f t="shared" si="81"/>
        <v>NA</v>
      </c>
      <c r="EO231" s="18">
        <f t="shared" si="82"/>
        <v>0</v>
      </c>
      <c r="EP231" s="18">
        <f t="shared" si="83"/>
        <v>0</v>
      </c>
      <c r="EQ231" s="18">
        <f t="shared" si="84"/>
        <v>0</v>
      </c>
      <c r="ER231" s="58" t="s">
        <v>2080</v>
      </c>
      <c r="ES231" s="59">
        <v>43802</v>
      </c>
      <c r="ET231" s="18" t="s">
        <v>701</v>
      </c>
      <c r="EU231" s="18" t="s">
        <v>689</v>
      </c>
    </row>
    <row r="232" spans="1:151" ht="15.75" customHeight="1" x14ac:dyDescent="0.2">
      <c r="A232" s="5" t="s">
        <v>284</v>
      </c>
      <c r="B232" s="24" t="s">
        <v>688</v>
      </c>
      <c r="C232" s="26">
        <v>1</v>
      </c>
      <c r="D232" s="18" t="s">
        <v>702</v>
      </c>
      <c r="E232" s="26" t="s">
        <v>257</v>
      </c>
      <c r="F232" s="18" t="s">
        <v>553</v>
      </c>
      <c r="G232" s="18" t="s">
        <v>736</v>
      </c>
      <c r="H232" s="18" t="s">
        <v>737</v>
      </c>
      <c r="I232" s="18" t="s">
        <v>577</v>
      </c>
      <c r="J232" s="18" t="s">
        <v>363</v>
      </c>
      <c r="K232" s="18" t="s">
        <v>363</v>
      </c>
      <c r="L232" s="18" t="s">
        <v>363</v>
      </c>
      <c r="M232" s="18" t="s">
        <v>253</v>
      </c>
      <c r="N232" s="56">
        <v>43</v>
      </c>
      <c r="O232" s="18" t="s">
        <v>640</v>
      </c>
      <c r="P232" s="18" t="s">
        <v>261</v>
      </c>
      <c r="Q232" s="18" t="s">
        <v>254</v>
      </c>
      <c r="R232" s="24" t="s">
        <v>257</v>
      </c>
      <c r="S232" s="24" t="s">
        <v>257</v>
      </c>
      <c r="T232" s="26" t="s">
        <v>692</v>
      </c>
      <c r="U232" s="26" t="s">
        <v>595</v>
      </c>
      <c r="V232" s="26" t="s">
        <v>693</v>
      </c>
      <c r="W232" s="26" t="s">
        <v>694</v>
      </c>
      <c r="X232" s="18" t="s">
        <v>695</v>
      </c>
      <c r="Y232" s="18">
        <v>20.8</v>
      </c>
      <c r="Z232" s="18" t="s">
        <v>474</v>
      </c>
      <c r="AA232" s="57">
        <v>20.8</v>
      </c>
      <c r="AB232" s="57" t="s">
        <v>257</v>
      </c>
      <c r="AC232" s="18" t="s">
        <v>595</v>
      </c>
      <c r="AD232" s="18" t="s">
        <v>595</v>
      </c>
      <c r="AE232" s="18" t="s">
        <v>595</v>
      </c>
      <c r="AF232" s="18">
        <v>7.6</v>
      </c>
      <c r="AG232" s="18">
        <v>7.6</v>
      </c>
      <c r="AH232" s="18" t="s">
        <v>557</v>
      </c>
      <c r="AI232" s="18">
        <v>2</v>
      </c>
      <c r="AJ232" s="26" t="s">
        <v>628</v>
      </c>
      <c r="AK232" s="26">
        <f t="shared" si="85"/>
        <v>14</v>
      </c>
      <c r="AL232" s="18" t="s">
        <v>696</v>
      </c>
      <c r="AM232" s="18" t="s">
        <v>282</v>
      </c>
      <c r="AN232" s="57">
        <v>0</v>
      </c>
      <c r="AO232" s="57" t="s">
        <v>671</v>
      </c>
      <c r="AP232" s="18" t="s">
        <v>479</v>
      </c>
      <c r="AQ232" s="18">
        <v>4</v>
      </c>
      <c r="AR232" s="18" t="s">
        <v>672</v>
      </c>
      <c r="AS232" s="66">
        <f t="shared" si="77"/>
        <v>0</v>
      </c>
      <c r="AT232" s="57">
        <v>0</v>
      </c>
      <c r="AU232" s="66">
        <f t="shared" si="78"/>
        <v>0</v>
      </c>
      <c r="AV232" s="66">
        <f t="shared" si="76"/>
        <v>0</v>
      </c>
      <c r="AW232" s="5" t="s">
        <v>595</v>
      </c>
      <c r="AX232" s="18">
        <v>2</v>
      </c>
      <c r="AY232" s="26" t="s">
        <v>628</v>
      </c>
      <c r="AZ232" s="5" t="s">
        <v>257</v>
      </c>
      <c r="BA232" s="5" t="s">
        <v>257</v>
      </c>
      <c r="BB232" s="18" t="s">
        <v>697</v>
      </c>
      <c r="BC232" s="18" t="s">
        <v>287</v>
      </c>
      <c r="BD232" s="18">
        <v>0</v>
      </c>
      <c r="BE232" s="18" t="s">
        <v>698</v>
      </c>
      <c r="BF232" s="18" t="s">
        <v>699</v>
      </c>
      <c r="BG232" s="18">
        <v>4</v>
      </c>
      <c r="BH232" s="18" t="s">
        <v>672</v>
      </c>
      <c r="BI232" s="18" t="s">
        <v>257</v>
      </c>
      <c r="BJ232" s="18" t="s">
        <v>257</v>
      </c>
      <c r="BK232" s="18" t="s">
        <v>257</v>
      </c>
      <c r="BL232" s="18" t="s">
        <v>257</v>
      </c>
      <c r="BM232" s="18" t="s">
        <v>257</v>
      </c>
      <c r="BN232" s="18">
        <v>2</v>
      </c>
      <c r="BO232" s="26" t="s">
        <v>628</v>
      </c>
      <c r="BP232" s="5" t="s">
        <v>257</v>
      </c>
      <c r="BQ232" s="5" t="s">
        <v>257</v>
      </c>
      <c r="BR232" s="18" t="s">
        <v>697</v>
      </c>
      <c r="BS232" s="18"/>
      <c r="BT232" s="18"/>
      <c r="BU232" s="18"/>
      <c r="BV232" s="18"/>
      <c r="BW232" s="18"/>
      <c r="BX232" s="18"/>
      <c r="BY232" s="18"/>
      <c r="BZ232" s="18"/>
      <c r="CA232" s="18"/>
      <c r="CB232" s="18"/>
      <c r="CC232" s="18"/>
      <c r="CD232" s="18"/>
      <c r="CE232" s="18"/>
      <c r="CF232" s="18"/>
      <c r="CG232" s="18"/>
      <c r="CH232" s="18"/>
      <c r="CI232" s="18"/>
      <c r="CJ232" s="18"/>
      <c r="CK232" s="18"/>
      <c r="CL232" s="18"/>
      <c r="CM232" s="18"/>
      <c r="CN232" s="18"/>
      <c r="CO232" s="18"/>
      <c r="CP232" s="18"/>
      <c r="CQ232" s="18"/>
      <c r="CR232" s="18"/>
      <c r="CS232" s="18"/>
      <c r="CT232" s="18"/>
      <c r="CU232" s="18"/>
      <c r="CV232" s="18"/>
      <c r="CW232" s="18"/>
      <c r="CX232" s="18"/>
      <c r="CY232" s="18"/>
      <c r="CZ232" s="18"/>
      <c r="DA232" s="18"/>
      <c r="DB232" s="18"/>
      <c r="DC232" s="18"/>
      <c r="DD232" s="18"/>
      <c r="DE232" s="18"/>
      <c r="DF232" s="18"/>
      <c r="DG232" s="18"/>
      <c r="DH232" s="18"/>
      <c r="DI232" s="18"/>
      <c r="DJ232" s="18"/>
      <c r="DK232" s="18"/>
      <c r="DL232" s="18"/>
      <c r="DM232" s="18"/>
      <c r="DN232" s="18"/>
      <c r="DO232" s="18"/>
      <c r="DP232" s="18"/>
      <c r="DQ232" s="18"/>
      <c r="DR232" s="18"/>
      <c r="DS232" s="18"/>
      <c r="DT232" s="18"/>
      <c r="DU232" s="18"/>
      <c r="DV232" s="18"/>
      <c r="DW232" s="18"/>
      <c r="DX232" s="18"/>
      <c r="DY232" s="18"/>
      <c r="DZ232" s="18"/>
      <c r="EA232" s="57"/>
      <c r="EB232" s="18"/>
      <c r="EC232" s="18"/>
      <c r="ED232" s="18"/>
      <c r="EE232" s="18">
        <v>0</v>
      </c>
      <c r="EF232" s="18">
        <v>0</v>
      </c>
      <c r="EG232" s="18">
        <v>0</v>
      </c>
      <c r="EH232" s="18" t="s">
        <v>700</v>
      </c>
      <c r="EI232" s="18" cm="1">
        <f t="array" ref="EI232">IF(SUMPRODUCT(--(DO232:DS232&lt;&gt;""))=0, 0,1)</f>
        <v>0</v>
      </c>
      <c r="EJ232" s="18" cm="1">
        <f t="array" ref="EJ232">IF(SUMPRODUCT(--(DT232:EG232&lt;&gt;""))=0, 0,1)</f>
        <v>1</v>
      </c>
      <c r="EK232" s="18" cm="1">
        <f t="array" ref="EK232">IF(SUMPRODUCT(--(EC232:EG232&lt;&gt;""))=0, 0,1)</f>
        <v>1</v>
      </c>
      <c r="EL232" s="18" cm="1">
        <f t="array" ref="EL232">IF(SUMPRODUCT(--(EE232:EG232&lt;&gt;""))=0, 0,1)</f>
        <v>1</v>
      </c>
      <c r="EM232" s="18">
        <f t="shared" si="80"/>
        <v>0</v>
      </c>
      <c r="EN232" s="18" t="str">
        <f t="shared" si="81"/>
        <v>NA</v>
      </c>
      <c r="EO232" s="18">
        <f t="shared" si="82"/>
        <v>0</v>
      </c>
      <c r="EP232" s="18">
        <f t="shared" si="83"/>
        <v>0</v>
      </c>
      <c r="EQ232" s="18">
        <f t="shared" si="84"/>
        <v>0</v>
      </c>
      <c r="ER232" s="58" t="s">
        <v>2080</v>
      </c>
      <c r="ES232" s="59">
        <v>43802</v>
      </c>
      <c r="ET232" s="18" t="s">
        <v>701</v>
      </c>
      <c r="EU232" s="18" t="s">
        <v>689</v>
      </c>
    </row>
    <row r="233" spans="1:151" ht="15.75" customHeight="1" x14ac:dyDescent="0.2">
      <c r="A233" s="5" t="s">
        <v>284</v>
      </c>
      <c r="B233" s="24" t="s">
        <v>688</v>
      </c>
      <c r="C233" s="26">
        <v>1</v>
      </c>
      <c r="D233" s="18" t="s">
        <v>714</v>
      </c>
      <c r="E233" s="26" t="s">
        <v>257</v>
      </c>
      <c r="F233" s="18" t="s">
        <v>553</v>
      </c>
      <c r="G233" s="18" t="s">
        <v>736</v>
      </c>
      <c r="H233" s="18" t="s">
        <v>737</v>
      </c>
      <c r="I233" s="18" t="s">
        <v>577</v>
      </c>
      <c r="J233" s="18" t="s">
        <v>363</v>
      </c>
      <c r="K233" s="18" t="s">
        <v>363</v>
      </c>
      <c r="L233" s="18" t="s">
        <v>363</v>
      </c>
      <c r="M233" s="18" t="s">
        <v>253</v>
      </c>
      <c r="N233" s="56">
        <v>43</v>
      </c>
      <c r="O233" s="18" t="s">
        <v>640</v>
      </c>
      <c r="P233" s="18" t="s">
        <v>261</v>
      </c>
      <c r="Q233" s="18" t="s">
        <v>254</v>
      </c>
      <c r="R233" s="24" t="s">
        <v>257</v>
      </c>
      <c r="S233" s="24" t="s">
        <v>257</v>
      </c>
      <c r="T233" s="26" t="s">
        <v>692</v>
      </c>
      <c r="U233" s="26" t="s">
        <v>595</v>
      </c>
      <c r="V233" s="26" t="s">
        <v>693</v>
      </c>
      <c r="W233" s="26" t="s">
        <v>694</v>
      </c>
      <c r="X233" s="18" t="s">
        <v>695</v>
      </c>
      <c r="Y233" s="18">
        <v>20.8</v>
      </c>
      <c r="Z233" s="18" t="s">
        <v>474</v>
      </c>
      <c r="AA233" s="57">
        <v>20.8</v>
      </c>
      <c r="AB233" s="57" t="s">
        <v>257</v>
      </c>
      <c r="AC233" s="18" t="s">
        <v>595</v>
      </c>
      <c r="AD233" s="18" t="s">
        <v>595</v>
      </c>
      <c r="AE233" s="18" t="s">
        <v>595</v>
      </c>
      <c r="AF233" s="18">
        <v>7.6</v>
      </c>
      <c r="AG233" s="18">
        <v>7.6</v>
      </c>
      <c r="AH233" s="18" t="s">
        <v>557</v>
      </c>
      <c r="AI233" s="18">
        <v>3</v>
      </c>
      <c r="AJ233" s="26" t="s">
        <v>628</v>
      </c>
      <c r="AK233" s="26">
        <f t="shared" si="85"/>
        <v>21</v>
      </c>
      <c r="AL233" s="18" t="s">
        <v>696</v>
      </c>
      <c r="AM233" s="18" t="s">
        <v>282</v>
      </c>
      <c r="AN233" s="57">
        <v>9.6</v>
      </c>
      <c r="AO233" s="57" t="s">
        <v>671</v>
      </c>
      <c r="AP233" s="18" t="s">
        <v>479</v>
      </c>
      <c r="AQ233" s="18">
        <v>4</v>
      </c>
      <c r="AR233" s="18" t="s">
        <v>672</v>
      </c>
      <c r="AS233" s="66">
        <f t="shared" si="77"/>
        <v>9.6</v>
      </c>
      <c r="AT233" s="57">
        <v>9.6</v>
      </c>
      <c r="AU233" s="66">
        <f t="shared" si="78"/>
        <v>0</v>
      </c>
      <c r="AV233" s="66">
        <f t="shared" si="76"/>
        <v>0</v>
      </c>
      <c r="AW233" s="5" t="s">
        <v>595</v>
      </c>
      <c r="AX233" s="18">
        <v>3</v>
      </c>
      <c r="AY233" s="26" t="s">
        <v>628</v>
      </c>
      <c r="AZ233" s="5" t="s">
        <v>257</v>
      </c>
      <c r="BA233" s="5" t="s">
        <v>257</v>
      </c>
      <c r="BB233" s="18" t="s">
        <v>697</v>
      </c>
      <c r="BC233" s="18" t="s">
        <v>287</v>
      </c>
      <c r="BD233" s="18">
        <v>0</v>
      </c>
      <c r="BE233" s="18" t="s">
        <v>698</v>
      </c>
      <c r="BF233" s="18" t="s">
        <v>699</v>
      </c>
      <c r="BG233" s="18">
        <v>4</v>
      </c>
      <c r="BH233" s="18" t="s">
        <v>672</v>
      </c>
      <c r="BI233" s="18" t="s">
        <v>257</v>
      </c>
      <c r="BJ233" s="18" t="s">
        <v>257</v>
      </c>
      <c r="BK233" s="18" t="s">
        <v>257</v>
      </c>
      <c r="BL233" s="18" t="s">
        <v>257</v>
      </c>
      <c r="BM233" s="18" t="s">
        <v>257</v>
      </c>
      <c r="BN233" s="18">
        <v>3</v>
      </c>
      <c r="BO233" s="26" t="s">
        <v>628</v>
      </c>
      <c r="BP233" s="5" t="s">
        <v>257</v>
      </c>
      <c r="BQ233" s="5" t="s">
        <v>257</v>
      </c>
      <c r="BR233" s="18" t="s">
        <v>697</v>
      </c>
      <c r="BS233" s="18"/>
      <c r="BT233" s="18"/>
      <c r="BU233" s="18"/>
      <c r="BV233" s="18"/>
      <c r="BW233" s="18"/>
      <c r="BX233" s="18"/>
      <c r="BY233" s="18"/>
      <c r="BZ233" s="18"/>
      <c r="CA233" s="18"/>
      <c r="CB233" s="18"/>
      <c r="CC233" s="18"/>
      <c r="CD233" s="18"/>
      <c r="CE233" s="18"/>
      <c r="CF233" s="18"/>
      <c r="CG233" s="18"/>
      <c r="CH233" s="18"/>
      <c r="CI233" s="18"/>
      <c r="CJ233" s="18"/>
      <c r="CK233" s="18"/>
      <c r="CL233" s="18"/>
      <c r="CM233" s="18"/>
      <c r="CN233" s="18"/>
      <c r="CO233" s="18"/>
      <c r="CP233" s="18"/>
      <c r="CQ233" s="18"/>
      <c r="CR233" s="18"/>
      <c r="CS233" s="18"/>
      <c r="CT233" s="18"/>
      <c r="CU233" s="18"/>
      <c r="CV233" s="18"/>
      <c r="CW233" s="18"/>
      <c r="CX233" s="18"/>
      <c r="CY233" s="18"/>
      <c r="CZ233" s="18"/>
      <c r="DA233" s="18"/>
      <c r="DB233" s="18"/>
      <c r="DC233" s="18"/>
      <c r="DD233" s="18"/>
      <c r="DE233" s="18"/>
      <c r="DF233" s="18"/>
      <c r="DG233" s="18"/>
      <c r="DH233" s="18"/>
      <c r="DI233" s="18"/>
      <c r="DJ233" s="18"/>
      <c r="DK233" s="18"/>
      <c r="DL233" s="18"/>
      <c r="DM233" s="18"/>
      <c r="DN233" s="18"/>
      <c r="DO233" s="18"/>
      <c r="DP233" s="18"/>
      <c r="DQ233" s="18"/>
      <c r="DR233" s="18"/>
      <c r="DS233" s="18"/>
      <c r="DT233" s="18"/>
      <c r="DU233" s="18"/>
      <c r="DV233" s="18"/>
      <c r="DW233" s="18"/>
      <c r="DX233" s="18"/>
      <c r="DY233" s="18"/>
      <c r="DZ233" s="18"/>
      <c r="EA233" s="57"/>
      <c r="EB233" s="18"/>
      <c r="EC233" s="18"/>
      <c r="ED233" s="18"/>
      <c r="EE233" s="18">
        <v>1</v>
      </c>
      <c r="EF233" s="18">
        <v>0</v>
      </c>
      <c r="EG233" s="18">
        <v>0</v>
      </c>
      <c r="EH233" s="18" t="s">
        <v>700</v>
      </c>
      <c r="EI233" s="18" cm="1">
        <f t="array" ref="EI233">IF(SUMPRODUCT(--(DO233:DS233&lt;&gt;""))=0, 0,1)</f>
        <v>0</v>
      </c>
      <c r="EJ233" s="18" cm="1">
        <f t="array" ref="EJ233">IF(SUMPRODUCT(--(DT233:EG233&lt;&gt;""))=0, 0,1)</f>
        <v>1</v>
      </c>
      <c r="EK233" s="18" cm="1">
        <f t="array" ref="EK233">IF(SUMPRODUCT(--(EC233:EG233&lt;&gt;""))=0, 0,1)</f>
        <v>1</v>
      </c>
      <c r="EL233" s="18" cm="1">
        <f t="array" ref="EL233">IF(SUMPRODUCT(--(EE233:EG233&lt;&gt;""))=0, 0,1)</f>
        <v>1</v>
      </c>
      <c r="EM233" s="18">
        <f t="shared" si="80"/>
        <v>1</v>
      </c>
      <c r="EN233" s="18" t="str">
        <f t="shared" si="81"/>
        <v>NA</v>
      </c>
      <c r="EO233" s="18">
        <f t="shared" si="82"/>
        <v>1</v>
      </c>
      <c r="EP233" s="18">
        <f t="shared" si="83"/>
        <v>1</v>
      </c>
      <c r="EQ233" s="18">
        <f t="shared" si="84"/>
        <v>1</v>
      </c>
      <c r="ER233" s="58" t="s">
        <v>2080</v>
      </c>
      <c r="ES233" s="59">
        <v>43802</v>
      </c>
      <c r="ET233" s="18" t="s">
        <v>701</v>
      </c>
      <c r="EU233" s="18" t="s">
        <v>689</v>
      </c>
    </row>
    <row r="234" spans="1:151" ht="15.75" customHeight="1" x14ac:dyDescent="0.2">
      <c r="A234" s="5" t="s">
        <v>284</v>
      </c>
      <c r="B234" s="24" t="s">
        <v>688</v>
      </c>
      <c r="C234" s="26">
        <v>1</v>
      </c>
      <c r="D234" s="18" t="s">
        <v>704</v>
      </c>
      <c r="E234" s="26" t="s">
        <v>257</v>
      </c>
      <c r="F234" s="18" t="s">
        <v>553</v>
      </c>
      <c r="G234" s="18" t="s">
        <v>736</v>
      </c>
      <c r="H234" s="18" t="s">
        <v>737</v>
      </c>
      <c r="I234" s="18" t="s">
        <v>577</v>
      </c>
      <c r="J234" s="18" t="s">
        <v>363</v>
      </c>
      <c r="K234" s="18" t="s">
        <v>363</v>
      </c>
      <c r="L234" s="18" t="s">
        <v>363</v>
      </c>
      <c r="M234" s="18" t="s">
        <v>253</v>
      </c>
      <c r="N234" s="56">
        <v>43</v>
      </c>
      <c r="O234" s="18" t="s">
        <v>640</v>
      </c>
      <c r="P234" s="18" t="s">
        <v>261</v>
      </c>
      <c r="Q234" s="18" t="s">
        <v>254</v>
      </c>
      <c r="R234" s="24" t="s">
        <v>257</v>
      </c>
      <c r="S234" s="24" t="s">
        <v>257</v>
      </c>
      <c r="T234" s="26" t="s">
        <v>692</v>
      </c>
      <c r="U234" s="26" t="s">
        <v>595</v>
      </c>
      <c r="V234" s="26" t="s">
        <v>693</v>
      </c>
      <c r="W234" s="26" t="s">
        <v>694</v>
      </c>
      <c r="X234" s="18" t="s">
        <v>695</v>
      </c>
      <c r="Y234" s="18">
        <v>20.8</v>
      </c>
      <c r="Z234" s="18" t="s">
        <v>474</v>
      </c>
      <c r="AA234" s="57">
        <v>20.8</v>
      </c>
      <c r="AB234" s="57" t="s">
        <v>257</v>
      </c>
      <c r="AC234" s="18" t="s">
        <v>595</v>
      </c>
      <c r="AD234" s="18" t="s">
        <v>595</v>
      </c>
      <c r="AE234" s="18" t="s">
        <v>595</v>
      </c>
      <c r="AF234" s="18">
        <v>7.6</v>
      </c>
      <c r="AG234" s="18">
        <v>7.6</v>
      </c>
      <c r="AH234" s="18" t="s">
        <v>557</v>
      </c>
      <c r="AI234" s="18">
        <v>5</v>
      </c>
      <c r="AJ234" s="26" t="s">
        <v>628</v>
      </c>
      <c r="AK234" s="26">
        <f t="shared" si="85"/>
        <v>35</v>
      </c>
      <c r="AL234" s="18" t="s">
        <v>696</v>
      </c>
      <c r="AM234" s="18" t="s">
        <v>282</v>
      </c>
      <c r="AN234" s="57">
        <v>9.6</v>
      </c>
      <c r="AO234" s="57" t="s">
        <v>671</v>
      </c>
      <c r="AP234" s="18" t="s">
        <v>479</v>
      </c>
      <c r="AQ234" s="18">
        <v>4</v>
      </c>
      <c r="AR234" s="18" t="s">
        <v>672</v>
      </c>
      <c r="AS234" s="66">
        <f t="shared" si="77"/>
        <v>9.6</v>
      </c>
      <c r="AT234" s="57">
        <v>9.6</v>
      </c>
      <c r="AU234" s="66">
        <f t="shared" si="78"/>
        <v>0</v>
      </c>
      <c r="AV234" s="66">
        <f t="shared" si="76"/>
        <v>0</v>
      </c>
      <c r="AW234" s="5" t="s">
        <v>595</v>
      </c>
      <c r="AX234" s="18">
        <v>5</v>
      </c>
      <c r="AY234" s="26" t="s">
        <v>628</v>
      </c>
      <c r="AZ234" s="5" t="s">
        <v>257</v>
      </c>
      <c r="BA234" s="5" t="s">
        <v>257</v>
      </c>
      <c r="BB234" s="18" t="s">
        <v>697</v>
      </c>
      <c r="BC234" s="18" t="s">
        <v>287</v>
      </c>
      <c r="BD234" s="18">
        <v>0</v>
      </c>
      <c r="BE234" s="18" t="s">
        <v>698</v>
      </c>
      <c r="BF234" s="18" t="s">
        <v>699</v>
      </c>
      <c r="BG234" s="18">
        <v>4</v>
      </c>
      <c r="BH234" s="18" t="s">
        <v>672</v>
      </c>
      <c r="BI234" s="18" t="s">
        <v>257</v>
      </c>
      <c r="BJ234" s="18" t="s">
        <v>257</v>
      </c>
      <c r="BK234" s="18" t="s">
        <v>257</v>
      </c>
      <c r="BL234" s="18" t="s">
        <v>257</v>
      </c>
      <c r="BM234" s="18" t="s">
        <v>257</v>
      </c>
      <c r="BN234" s="18">
        <v>5</v>
      </c>
      <c r="BO234" s="26" t="s">
        <v>628</v>
      </c>
      <c r="BP234" s="5" t="s">
        <v>257</v>
      </c>
      <c r="BQ234" s="5" t="s">
        <v>257</v>
      </c>
      <c r="BR234" s="18" t="s">
        <v>697</v>
      </c>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8"/>
      <c r="DB234" s="18"/>
      <c r="DC234" s="18"/>
      <c r="DD234" s="18"/>
      <c r="DE234" s="18"/>
      <c r="DF234" s="18"/>
      <c r="DG234" s="18"/>
      <c r="DH234" s="18"/>
      <c r="DI234" s="18"/>
      <c r="DJ234" s="18"/>
      <c r="DK234" s="18"/>
      <c r="DL234" s="18"/>
      <c r="DM234" s="18"/>
      <c r="DN234" s="18"/>
      <c r="DO234" s="18"/>
      <c r="DP234" s="18"/>
      <c r="DQ234" s="18"/>
      <c r="DR234" s="18"/>
      <c r="DS234" s="18"/>
      <c r="DT234" s="18"/>
      <c r="DU234" s="18"/>
      <c r="DV234" s="18"/>
      <c r="DW234" s="18"/>
      <c r="DX234" s="18"/>
      <c r="DY234" s="18"/>
      <c r="DZ234" s="18"/>
      <c r="EA234" s="57"/>
      <c r="EB234" s="18"/>
      <c r="EC234" s="18"/>
      <c r="ED234" s="18"/>
      <c r="EE234" s="18">
        <v>1</v>
      </c>
      <c r="EF234" s="18">
        <v>0</v>
      </c>
      <c r="EG234" s="18">
        <v>0</v>
      </c>
      <c r="EH234" s="18" t="s">
        <v>700</v>
      </c>
      <c r="EI234" s="18" cm="1">
        <f t="array" ref="EI234">IF(SUMPRODUCT(--(DO234:DS234&lt;&gt;""))=0, 0,1)</f>
        <v>0</v>
      </c>
      <c r="EJ234" s="18" cm="1">
        <f t="array" ref="EJ234">IF(SUMPRODUCT(--(DT234:EG234&lt;&gt;""))=0, 0,1)</f>
        <v>1</v>
      </c>
      <c r="EK234" s="18" cm="1">
        <f t="array" ref="EK234">IF(SUMPRODUCT(--(EC234:EG234&lt;&gt;""))=0, 0,1)</f>
        <v>1</v>
      </c>
      <c r="EL234" s="18" cm="1">
        <f t="array" ref="EL234">IF(SUMPRODUCT(--(EE234:EG234&lt;&gt;""))=0, 0,1)</f>
        <v>1</v>
      </c>
      <c r="EM234" s="18">
        <f t="shared" si="80"/>
        <v>1</v>
      </c>
      <c r="EN234" s="18" t="str">
        <f t="shared" si="81"/>
        <v>NA</v>
      </c>
      <c r="EO234" s="18">
        <f t="shared" si="82"/>
        <v>1</v>
      </c>
      <c r="EP234" s="18">
        <f t="shared" si="83"/>
        <v>1</v>
      </c>
      <c r="EQ234" s="18">
        <f t="shared" si="84"/>
        <v>1</v>
      </c>
      <c r="ER234" s="58" t="s">
        <v>2080</v>
      </c>
      <c r="ES234" s="59">
        <v>43802</v>
      </c>
      <c r="ET234" s="18" t="s">
        <v>701</v>
      </c>
      <c r="EU234" s="18" t="s">
        <v>689</v>
      </c>
    </row>
    <row r="235" spans="1:151" ht="15.75" customHeight="1" x14ac:dyDescent="0.2">
      <c r="A235" s="5" t="s">
        <v>284</v>
      </c>
      <c r="B235" s="24" t="s">
        <v>688</v>
      </c>
      <c r="C235" s="26">
        <v>1</v>
      </c>
      <c r="D235" s="18" t="s">
        <v>715</v>
      </c>
      <c r="E235" s="26" t="s">
        <v>257</v>
      </c>
      <c r="F235" s="18" t="s">
        <v>553</v>
      </c>
      <c r="G235" s="18" t="s">
        <v>736</v>
      </c>
      <c r="H235" s="18" t="s">
        <v>737</v>
      </c>
      <c r="I235" s="18" t="s">
        <v>577</v>
      </c>
      <c r="J235" s="18" t="s">
        <v>363</v>
      </c>
      <c r="K235" s="18" t="s">
        <v>363</v>
      </c>
      <c r="L235" s="18" t="s">
        <v>363</v>
      </c>
      <c r="M235" s="18" t="s">
        <v>253</v>
      </c>
      <c r="N235" s="56">
        <v>43</v>
      </c>
      <c r="O235" s="18" t="s">
        <v>640</v>
      </c>
      <c r="P235" s="18" t="s">
        <v>261</v>
      </c>
      <c r="Q235" s="18" t="s">
        <v>254</v>
      </c>
      <c r="R235" s="24" t="s">
        <v>257</v>
      </c>
      <c r="S235" s="24" t="s">
        <v>257</v>
      </c>
      <c r="T235" s="26" t="s">
        <v>692</v>
      </c>
      <c r="U235" s="26" t="s">
        <v>595</v>
      </c>
      <c r="V235" s="26" t="s">
        <v>693</v>
      </c>
      <c r="W235" s="26" t="s">
        <v>694</v>
      </c>
      <c r="X235" s="18" t="s">
        <v>695</v>
      </c>
      <c r="Y235" s="18">
        <v>20.8</v>
      </c>
      <c r="Z235" s="18" t="s">
        <v>474</v>
      </c>
      <c r="AA235" s="57">
        <v>20.8</v>
      </c>
      <c r="AB235" s="57" t="s">
        <v>257</v>
      </c>
      <c r="AC235" s="18" t="s">
        <v>595</v>
      </c>
      <c r="AD235" s="18" t="s">
        <v>595</v>
      </c>
      <c r="AE235" s="18" t="s">
        <v>595</v>
      </c>
      <c r="AF235" s="18">
        <v>7.6</v>
      </c>
      <c r="AG235" s="18">
        <v>7.6</v>
      </c>
      <c r="AH235" s="18" t="s">
        <v>557</v>
      </c>
      <c r="AI235" s="18">
        <v>7</v>
      </c>
      <c r="AJ235" s="26" t="s">
        <v>628</v>
      </c>
      <c r="AK235" s="26">
        <f t="shared" si="85"/>
        <v>49</v>
      </c>
      <c r="AL235" s="18" t="s">
        <v>696</v>
      </c>
      <c r="AM235" s="18" t="s">
        <v>282</v>
      </c>
      <c r="AN235" s="57">
        <v>9.6</v>
      </c>
      <c r="AO235" s="57" t="s">
        <v>671</v>
      </c>
      <c r="AP235" s="18" t="s">
        <v>479</v>
      </c>
      <c r="AQ235" s="18">
        <v>4</v>
      </c>
      <c r="AR235" s="18" t="s">
        <v>672</v>
      </c>
      <c r="AS235" s="66">
        <f t="shared" si="77"/>
        <v>9.6</v>
      </c>
      <c r="AT235" s="57">
        <v>9.6</v>
      </c>
      <c r="AU235" s="66">
        <f t="shared" si="78"/>
        <v>0</v>
      </c>
      <c r="AV235" s="66">
        <f t="shared" si="76"/>
        <v>0</v>
      </c>
      <c r="AW235" s="5" t="s">
        <v>595</v>
      </c>
      <c r="AX235" s="18">
        <v>7</v>
      </c>
      <c r="AY235" s="26" t="s">
        <v>628</v>
      </c>
      <c r="AZ235" s="5" t="s">
        <v>257</v>
      </c>
      <c r="BA235" s="5" t="s">
        <v>257</v>
      </c>
      <c r="BB235" s="18" t="s">
        <v>697</v>
      </c>
      <c r="BC235" s="18" t="s">
        <v>287</v>
      </c>
      <c r="BD235" s="18">
        <v>0</v>
      </c>
      <c r="BE235" s="18" t="s">
        <v>698</v>
      </c>
      <c r="BF235" s="18" t="s">
        <v>699</v>
      </c>
      <c r="BG235" s="18">
        <v>4</v>
      </c>
      <c r="BH235" s="18" t="s">
        <v>672</v>
      </c>
      <c r="BI235" s="18" t="s">
        <v>257</v>
      </c>
      <c r="BJ235" s="18" t="s">
        <v>257</v>
      </c>
      <c r="BK235" s="18" t="s">
        <v>257</v>
      </c>
      <c r="BL235" s="18" t="s">
        <v>257</v>
      </c>
      <c r="BM235" s="18" t="s">
        <v>257</v>
      </c>
      <c r="BN235" s="18">
        <v>7</v>
      </c>
      <c r="BO235" s="26" t="s">
        <v>628</v>
      </c>
      <c r="BP235" s="5" t="s">
        <v>257</v>
      </c>
      <c r="BQ235" s="5" t="s">
        <v>257</v>
      </c>
      <c r="BR235" s="18" t="s">
        <v>697</v>
      </c>
      <c r="BS235" s="18"/>
      <c r="BT235" s="18"/>
      <c r="BU235" s="18"/>
      <c r="BV235" s="18"/>
      <c r="BW235" s="18"/>
      <c r="BX235" s="18"/>
      <c r="BY235" s="18"/>
      <c r="BZ235" s="18"/>
      <c r="CA235" s="18"/>
      <c r="CB235" s="18"/>
      <c r="CC235" s="18"/>
      <c r="CD235" s="18"/>
      <c r="CE235" s="18"/>
      <c r="CF235" s="18"/>
      <c r="CG235" s="18"/>
      <c r="CH235" s="18"/>
      <c r="CI235" s="18"/>
      <c r="CJ235" s="18"/>
      <c r="CK235" s="18"/>
      <c r="CL235" s="18"/>
      <c r="CM235" s="18"/>
      <c r="CN235" s="18"/>
      <c r="CO235" s="18"/>
      <c r="CP235" s="18"/>
      <c r="CQ235" s="18"/>
      <c r="CR235" s="18"/>
      <c r="CS235" s="18"/>
      <c r="CT235" s="18"/>
      <c r="CU235" s="18"/>
      <c r="CV235" s="18"/>
      <c r="CW235" s="18"/>
      <c r="CX235" s="18"/>
      <c r="CY235" s="18"/>
      <c r="CZ235" s="18"/>
      <c r="DA235" s="18"/>
      <c r="DB235" s="18"/>
      <c r="DC235" s="18"/>
      <c r="DD235" s="18"/>
      <c r="DE235" s="18"/>
      <c r="DF235" s="18"/>
      <c r="DG235" s="18"/>
      <c r="DH235" s="18"/>
      <c r="DI235" s="18"/>
      <c r="DJ235" s="18"/>
      <c r="DK235" s="18"/>
      <c r="DL235" s="18"/>
      <c r="DM235" s="18"/>
      <c r="DN235" s="18"/>
      <c r="DO235" s="18"/>
      <c r="DP235" s="18"/>
      <c r="DQ235" s="18"/>
      <c r="DR235" s="18"/>
      <c r="DS235" s="18"/>
      <c r="DT235" s="18"/>
      <c r="DU235" s="18"/>
      <c r="DV235" s="18"/>
      <c r="DW235" s="18"/>
      <c r="DX235" s="18"/>
      <c r="DY235" s="18"/>
      <c r="DZ235" s="18"/>
      <c r="EA235" s="57"/>
      <c r="EB235" s="18"/>
      <c r="EC235" s="18"/>
      <c r="ED235" s="18"/>
      <c r="EE235" s="18">
        <v>1</v>
      </c>
      <c r="EF235" s="18">
        <v>0</v>
      </c>
      <c r="EG235" s="18">
        <v>0</v>
      </c>
      <c r="EH235" s="18" t="s">
        <v>700</v>
      </c>
      <c r="EI235" s="18" cm="1">
        <f t="array" ref="EI235">IF(SUMPRODUCT(--(DO235:DS235&lt;&gt;""))=0, 0,1)</f>
        <v>0</v>
      </c>
      <c r="EJ235" s="18" cm="1">
        <f t="array" ref="EJ235">IF(SUMPRODUCT(--(DT235:EG235&lt;&gt;""))=0, 0,1)</f>
        <v>1</v>
      </c>
      <c r="EK235" s="18" cm="1">
        <f t="array" ref="EK235">IF(SUMPRODUCT(--(EC235:EG235&lt;&gt;""))=0, 0,1)</f>
        <v>1</v>
      </c>
      <c r="EL235" s="18" cm="1">
        <f t="array" ref="EL235">IF(SUMPRODUCT(--(EE235:EG235&lt;&gt;""))=0, 0,1)</f>
        <v>1</v>
      </c>
      <c r="EM235" s="18">
        <f t="shared" si="80"/>
        <v>1</v>
      </c>
      <c r="EN235" s="18" t="str">
        <f t="shared" si="81"/>
        <v>NA</v>
      </c>
      <c r="EO235" s="18">
        <f t="shared" si="82"/>
        <v>1</v>
      </c>
      <c r="EP235" s="18">
        <f t="shared" si="83"/>
        <v>1</v>
      </c>
      <c r="EQ235" s="18">
        <f t="shared" si="84"/>
        <v>1</v>
      </c>
      <c r="ER235" s="58" t="s">
        <v>2080</v>
      </c>
      <c r="ES235" s="59">
        <v>43802</v>
      </c>
      <c r="ET235" s="18" t="s">
        <v>701</v>
      </c>
      <c r="EU235" s="18" t="s">
        <v>689</v>
      </c>
    </row>
    <row r="236" spans="1:151" ht="15.75" customHeight="1" x14ac:dyDescent="0.2">
      <c r="A236" s="5" t="s">
        <v>284</v>
      </c>
      <c r="B236" s="24" t="s">
        <v>688</v>
      </c>
      <c r="C236" s="26">
        <v>1</v>
      </c>
      <c r="D236" s="18" t="s">
        <v>731</v>
      </c>
      <c r="E236" s="26" t="s">
        <v>257</v>
      </c>
      <c r="F236" s="18" t="s">
        <v>553</v>
      </c>
      <c r="G236" s="18" t="s">
        <v>736</v>
      </c>
      <c r="H236" s="18" t="s">
        <v>737</v>
      </c>
      <c r="I236" s="18" t="s">
        <v>577</v>
      </c>
      <c r="J236" s="18" t="s">
        <v>363</v>
      </c>
      <c r="K236" s="18" t="s">
        <v>363</v>
      </c>
      <c r="L236" s="18" t="s">
        <v>363</v>
      </c>
      <c r="M236" s="18" t="s">
        <v>253</v>
      </c>
      <c r="N236" s="56">
        <v>43</v>
      </c>
      <c r="O236" s="18" t="s">
        <v>640</v>
      </c>
      <c r="P236" s="18" t="s">
        <v>261</v>
      </c>
      <c r="Q236" s="18" t="s">
        <v>254</v>
      </c>
      <c r="R236" s="24" t="s">
        <v>257</v>
      </c>
      <c r="S236" s="24" t="s">
        <v>257</v>
      </c>
      <c r="T236" s="26" t="s">
        <v>692</v>
      </c>
      <c r="U236" s="26" t="s">
        <v>595</v>
      </c>
      <c r="V236" s="26" t="s">
        <v>693</v>
      </c>
      <c r="W236" s="26" t="s">
        <v>694</v>
      </c>
      <c r="X236" s="18" t="s">
        <v>695</v>
      </c>
      <c r="Y236" s="18">
        <v>20.8</v>
      </c>
      <c r="Z236" s="18" t="s">
        <v>474</v>
      </c>
      <c r="AA236" s="57">
        <v>20.8</v>
      </c>
      <c r="AB236" s="57" t="s">
        <v>257</v>
      </c>
      <c r="AC236" s="18" t="s">
        <v>595</v>
      </c>
      <c r="AD236" s="18" t="s">
        <v>595</v>
      </c>
      <c r="AE236" s="18" t="s">
        <v>595</v>
      </c>
      <c r="AF236" s="18">
        <v>7.6</v>
      </c>
      <c r="AG236" s="18">
        <v>7.6</v>
      </c>
      <c r="AH236" s="18" t="s">
        <v>557</v>
      </c>
      <c r="AI236" s="18">
        <v>13</v>
      </c>
      <c r="AJ236" s="26" t="s">
        <v>628</v>
      </c>
      <c r="AK236" s="26">
        <f t="shared" si="85"/>
        <v>91</v>
      </c>
      <c r="AL236" s="18" t="s">
        <v>696</v>
      </c>
      <c r="AM236" s="18" t="s">
        <v>282</v>
      </c>
      <c r="AN236" s="57">
        <v>9.6</v>
      </c>
      <c r="AO236" s="57" t="s">
        <v>671</v>
      </c>
      <c r="AP236" s="18" t="s">
        <v>479</v>
      </c>
      <c r="AQ236" s="18">
        <v>4</v>
      </c>
      <c r="AR236" s="18" t="s">
        <v>672</v>
      </c>
      <c r="AS236" s="66">
        <f t="shared" si="77"/>
        <v>9.6</v>
      </c>
      <c r="AT236" s="57">
        <v>9.6</v>
      </c>
      <c r="AU236" s="66">
        <f t="shared" si="78"/>
        <v>0</v>
      </c>
      <c r="AV236" s="66">
        <f t="shared" si="76"/>
        <v>0</v>
      </c>
      <c r="AW236" s="5" t="s">
        <v>595</v>
      </c>
      <c r="AX236" s="18">
        <v>13</v>
      </c>
      <c r="AY236" s="26" t="s">
        <v>628</v>
      </c>
      <c r="AZ236" s="5" t="s">
        <v>257</v>
      </c>
      <c r="BA236" s="5" t="s">
        <v>257</v>
      </c>
      <c r="BB236" s="18" t="s">
        <v>697</v>
      </c>
      <c r="BC236" s="18" t="s">
        <v>287</v>
      </c>
      <c r="BD236" s="18">
        <v>0</v>
      </c>
      <c r="BE236" s="18" t="s">
        <v>698</v>
      </c>
      <c r="BF236" s="18" t="s">
        <v>699</v>
      </c>
      <c r="BG236" s="18">
        <v>4</v>
      </c>
      <c r="BH236" s="18" t="s">
        <v>672</v>
      </c>
      <c r="BI236" s="18" t="s">
        <v>257</v>
      </c>
      <c r="BJ236" s="18" t="s">
        <v>257</v>
      </c>
      <c r="BK236" s="18" t="s">
        <v>257</v>
      </c>
      <c r="BL236" s="18" t="s">
        <v>257</v>
      </c>
      <c r="BM236" s="18" t="s">
        <v>257</v>
      </c>
      <c r="BN236" s="18">
        <v>13</v>
      </c>
      <c r="BO236" s="26" t="s">
        <v>628</v>
      </c>
      <c r="BP236" s="5" t="s">
        <v>257</v>
      </c>
      <c r="BQ236" s="5" t="s">
        <v>257</v>
      </c>
      <c r="BR236" s="18" t="s">
        <v>697</v>
      </c>
      <c r="BS236" s="18"/>
      <c r="BT236" s="18"/>
      <c r="BU236" s="18"/>
      <c r="BV236" s="18"/>
      <c r="BW236" s="18"/>
      <c r="BX236" s="18"/>
      <c r="BY236" s="18"/>
      <c r="BZ236" s="18"/>
      <c r="CA236" s="18"/>
      <c r="CB236" s="18"/>
      <c r="CC236" s="18"/>
      <c r="CD236" s="18"/>
      <c r="CE236" s="18"/>
      <c r="CF236" s="18"/>
      <c r="CG236" s="18"/>
      <c r="CH236" s="18"/>
      <c r="CI236" s="18"/>
      <c r="CJ236" s="18"/>
      <c r="CK236" s="18"/>
      <c r="CL236" s="18"/>
      <c r="CM236" s="18"/>
      <c r="CN236" s="18"/>
      <c r="CO236" s="18"/>
      <c r="CP236" s="18"/>
      <c r="CQ236" s="18"/>
      <c r="CR236" s="18"/>
      <c r="CS236" s="18"/>
      <c r="CT236" s="18"/>
      <c r="CU236" s="18"/>
      <c r="CV236" s="18"/>
      <c r="CW236" s="18"/>
      <c r="CX236" s="18"/>
      <c r="CY236" s="18"/>
      <c r="CZ236" s="18"/>
      <c r="DA236" s="18"/>
      <c r="DB236" s="18"/>
      <c r="DC236" s="18"/>
      <c r="DD236" s="18"/>
      <c r="DE236" s="18"/>
      <c r="DF236" s="18"/>
      <c r="DG236" s="18"/>
      <c r="DH236" s="18"/>
      <c r="DI236" s="18"/>
      <c r="DJ236" s="18"/>
      <c r="DK236" s="18"/>
      <c r="DL236" s="18"/>
      <c r="DM236" s="18"/>
      <c r="DN236" s="18"/>
      <c r="DO236" s="18"/>
      <c r="DP236" s="18"/>
      <c r="DQ236" s="18"/>
      <c r="DR236" s="18"/>
      <c r="DS236" s="18"/>
      <c r="DT236" s="18"/>
      <c r="DU236" s="18"/>
      <c r="DV236" s="18"/>
      <c r="DW236" s="18"/>
      <c r="DX236" s="18"/>
      <c r="DY236" s="18"/>
      <c r="DZ236" s="18"/>
      <c r="EA236" s="57"/>
      <c r="EB236" s="18"/>
      <c r="EC236" s="18"/>
      <c r="ED236" s="18"/>
      <c r="EE236" s="18">
        <v>1</v>
      </c>
      <c r="EF236" s="18">
        <v>0</v>
      </c>
      <c r="EG236" s="18">
        <v>0</v>
      </c>
      <c r="EH236" s="18" t="s">
        <v>700</v>
      </c>
      <c r="EI236" s="18" cm="1">
        <f t="array" ref="EI236">IF(SUMPRODUCT(--(DO236:DS236&lt;&gt;""))=0, 0,1)</f>
        <v>0</v>
      </c>
      <c r="EJ236" s="18" cm="1">
        <f t="array" ref="EJ236">IF(SUMPRODUCT(--(DT236:EG236&lt;&gt;""))=0, 0,1)</f>
        <v>1</v>
      </c>
      <c r="EK236" s="18" cm="1">
        <f t="array" ref="EK236">IF(SUMPRODUCT(--(EC236:EG236&lt;&gt;""))=0, 0,1)</f>
        <v>1</v>
      </c>
      <c r="EL236" s="18" cm="1">
        <f t="array" ref="EL236">IF(SUMPRODUCT(--(EE236:EG236&lt;&gt;""))=0, 0,1)</f>
        <v>1</v>
      </c>
      <c r="EM236" s="18">
        <f t="shared" si="80"/>
        <v>1</v>
      </c>
      <c r="EN236" s="18" t="str">
        <f t="shared" si="81"/>
        <v>NA</v>
      </c>
      <c r="EO236" s="18">
        <f t="shared" si="82"/>
        <v>1</v>
      </c>
      <c r="EP236" s="18">
        <f t="shared" si="83"/>
        <v>1</v>
      </c>
      <c r="EQ236" s="18">
        <f t="shared" si="84"/>
        <v>1</v>
      </c>
      <c r="ER236" s="58" t="s">
        <v>2080</v>
      </c>
      <c r="ES236" s="59">
        <v>43802</v>
      </c>
      <c r="ET236" s="18" t="s">
        <v>701</v>
      </c>
      <c r="EU236" s="18" t="s">
        <v>689</v>
      </c>
    </row>
    <row r="237" spans="1:151" ht="15.75" customHeight="1" x14ac:dyDescent="0.2">
      <c r="A237" s="5" t="s">
        <v>284</v>
      </c>
      <c r="B237" s="24" t="s">
        <v>688</v>
      </c>
      <c r="C237" s="26">
        <v>1</v>
      </c>
      <c r="D237" s="18" t="s">
        <v>711</v>
      </c>
      <c r="E237" s="26" t="s">
        <v>257</v>
      </c>
      <c r="F237" s="18" t="s">
        <v>553</v>
      </c>
      <c r="G237" s="18" t="s">
        <v>736</v>
      </c>
      <c r="H237" s="18" t="s">
        <v>737</v>
      </c>
      <c r="I237" s="18" t="s">
        <v>577</v>
      </c>
      <c r="J237" s="18" t="s">
        <v>363</v>
      </c>
      <c r="K237" s="18" t="s">
        <v>363</v>
      </c>
      <c r="L237" s="18" t="s">
        <v>363</v>
      </c>
      <c r="M237" s="18" t="s">
        <v>253</v>
      </c>
      <c r="N237" s="56">
        <v>43</v>
      </c>
      <c r="O237" s="18" t="s">
        <v>640</v>
      </c>
      <c r="P237" s="18" t="s">
        <v>261</v>
      </c>
      <c r="Q237" s="18" t="s">
        <v>254</v>
      </c>
      <c r="R237" s="24" t="s">
        <v>257</v>
      </c>
      <c r="S237" s="24" t="s">
        <v>257</v>
      </c>
      <c r="T237" s="26" t="s">
        <v>692</v>
      </c>
      <c r="U237" s="26" t="s">
        <v>595</v>
      </c>
      <c r="V237" s="26" t="s">
        <v>693</v>
      </c>
      <c r="W237" s="26" t="s">
        <v>694</v>
      </c>
      <c r="X237" s="18" t="s">
        <v>695</v>
      </c>
      <c r="Y237" s="18">
        <v>20.8</v>
      </c>
      <c r="Z237" s="18" t="s">
        <v>474</v>
      </c>
      <c r="AA237" s="57">
        <v>20.8</v>
      </c>
      <c r="AB237" s="57" t="s">
        <v>257</v>
      </c>
      <c r="AC237" s="18" t="s">
        <v>595</v>
      </c>
      <c r="AD237" s="18" t="s">
        <v>595</v>
      </c>
      <c r="AE237" s="18" t="s">
        <v>595</v>
      </c>
      <c r="AF237" s="18">
        <v>7.6</v>
      </c>
      <c r="AG237" s="18">
        <v>7.6</v>
      </c>
      <c r="AH237" s="18" t="s">
        <v>557</v>
      </c>
      <c r="AI237" s="18">
        <v>17</v>
      </c>
      <c r="AJ237" s="26" t="s">
        <v>628</v>
      </c>
      <c r="AK237" s="26">
        <f t="shared" si="85"/>
        <v>119</v>
      </c>
      <c r="AL237" s="18" t="s">
        <v>696</v>
      </c>
      <c r="AM237" s="18" t="s">
        <v>282</v>
      </c>
      <c r="AN237" s="57">
        <v>9.6</v>
      </c>
      <c r="AO237" s="57" t="s">
        <v>671</v>
      </c>
      <c r="AP237" s="18" t="s">
        <v>479</v>
      </c>
      <c r="AQ237" s="18">
        <v>4</v>
      </c>
      <c r="AR237" s="18" t="s">
        <v>672</v>
      </c>
      <c r="AS237" s="66">
        <f t="shared" si="77"/>
        <v>9.6</v>
      </c>
      <c r="AT237" s="57">
        <v>9.6</v>
      </c>
      <c r="AU237" s="66">
        <f t="shared" si="78"/>
        <v>0</v>
      </c>
      <c r="AV237" s="66">
        <f t="shared" si="76"/>
        <v>0</v>
      </c>
      <c r="AW237" s="5" t="s">
        <v>595</v>
      </c>
      <c r="AX237" s="18">
        <v>17</v>
      </c>
      <c r="AY237" s="26" t="s">
        <v>628</v>
      </c>
      <c r="AZ237" s="5" t="s">
        <v>257</v>
      </c>
      <c r="BA237" s="5" t="s">
        <v>257</v>
      </c>
      <c r="BB237" s="18" t="s">
        <v>697</v>
      </c>
      <c r="BC237" s="18" t="s">
        <v>287</v>
      </c>
      <c r="BD237" s="18">
        <v>0</v>
      </c>
      <c r="BE237" s="18" t="s">
        <v>698</v>
      </c>
      <c r="BF237" s="18" t="s">
        <v>699</v>
      </c>
      <c r="BG237" s="18">
        <v>4</v>
      </c>
      <c r="BH237" s="18" t="s">
        <v>672</v>
      </c>
      <c r="BI237" s="18" t="s">
        <v>257</v>
      </c>
      <c r="BJ237" s="18" t="s">
        <v>257</v>
      </c>
      <c r="BK237" s="18" t="s">
        <v>257</v>
      </c>
      <c r="BL237" s="18" t="s">
        <v>257</v>
      </c>
      <c r="BM237" s="18" t="s">
        <v>257</v>
      </c>
      <c r="BN237" s="18">
        <v>17</v>
      </c>
      <c r="BO237" s="26" t="s">
        <v>628</v>
      </c>
      <c r="BP237" s="5" t="s">
        <v>257</v>
      </c>
      <c r="BQ237" s="5" t="s">
        <v>257</v>
      </c>
      <c r="BR237" s="18" t="s">
        <v>697</v>
      </c>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8"/>
      <c r="DB237" s="18"/>
      <c r="DC237" s="18"/>
      <c r="DD237" s="18"/>
      <c r="DE237" s="18"/>
      <c r="DF237" s="18"/>
      <c r="DG237" s="18"/>
      <c r="DH237" s="18"/>
      <c r="DI237" s="18"/>
      <c r="DJ237" s="18"/>
      <c r="DK237" s="18"/>
      <c r="DL237" s="18"/>
      <c r="DM237" s="18"/>
      <c r="DN237" s="18"/>
      <c r="DO237" s="18"/>
      <c r="DP237" s="18"/>
      <c r="DQ237" s="18"/>
      <c r="DR237" s="18"/>
      <c r="DS237" s="18"/>
      <c r="DT237" s="18"/>
      <c r="DU237" s="18"/>
      <c r="DV237" s="18"/>
      <c r="DW237" s="18"/>
      <c r="DX237" s="18"/>
      <c r="DY237" s="18"/>
      <c r="DZ237" s="18"/>
      <c r="EA237" s="57"/>
      <c r="EB237" s="18"/>
      <c r="EC237" s="18"/>
      <c r="ED237" s="18"/>
      <c r="EE237" s="18">
        <v>1</v>
      </c>
      <c r="EF237" s="18">
        <v>0</v>
      </c>
      <c r="EG237" s="18">
        <v>0</v>
      </c>
      <c r="EH237" s="18" t="s">
        <v>700</v>
      </c>
      <c r="EI237" s="18" cm="1">
        <f t="array" ref="EI237">IF(SUMPRODUCT(--(DO237:DS237&lt;&gt;""))=0, 0,1)</f>
        <v>0</v>
      </c>
      <c r="EJ237" s="18" cm="1">
        <f t="array" ref="EJ237">IF(SUMPRODUCT(--(DT237:EG237&lt;&gt;""))=0, 0,1)</f>
        <v>1</v>
      </c>
      <c r="EK237" s="18" cm="1">
        <f t="array" ref="EK237">IF(SUMPRODUCT(--(EC237:EG237&lt;&gt;""))=0, 0,1)</f>
        <v>1</v>
      </c>
      <c r="EL237" s="18" cm="1">
        <f t="array" ref="EL237">IF(SUMPRODUCT(--(EE237:EG237&lt;&gt;""))=0, 0,1)</f>
        <v>1</v>
      </c>
      <c r="EM237" s="18">
        <f t="shared" si="80"/>
        <v>1</v>
      </c>
      <c r="EN237" s="18" t="str">
        <f t="shared" si="81"/>
        <v>NA</v>
      </c>
      <c r="EO237" s="18">
        <f t="shared" si="82"/>
        <v>1</v>
      </c>
      <c r="EP237" s="18">
        <f t="shared" si="83"/>
        <v>1</v>
      </c>
      <c r="EQ237" s="18">
        <f t="shared" si="84"/>
        <v>1</v>
      </c>
      <c r="ER237" s="58" t="s">
        <v>2080</v>
      </c>
      <c r="ES237" s="59">
        <v>43802</v>
      </c>
      <c r="ET237" s="18" t="s">
        <v>701</v>
      </c>
      <c r="EU237" s="18" t="s">
        <v>689</v>
      </c>
    </row>
    <row r="238" spans="1:151" ht="15.75" customHeight="1" x14ac:dyDescent="0.2">
      <c r="A238" s="5" t="s">
        <v>284</v>
      </c>
      <c r="B238" s="24" t="s">
        <v>688</v>
      </c>
      <c r="C238" s="26">
        <v>1</v>
      </c>
      <c r="D238" s="18" t="s">
        <v>691</v>
      </c>
      <c r="E238" s="26" t="s">
        <v>257</v>
      </c>
      <c r="F238" s="18" t="s">
        <v>553</v>
      </c>
      <c r="G238" s="18" t="s">
        <v>738</v>
      </c>
      <c r="H238" s="18" t="s">
        <v>739</v>
      </c>
      <c r="I238" s="18" t="s">
        <v>577</v>
      </c>
      <c r="J238" s="18" t="s">
        <v>363</v>
      </c>
      <c r="K238" s="18" t="s">
        <v>363</v>
      </c>
      <c r="L238" s="18" t="s">
        <v>363</v>
      </c>
      <c r="M238" s="18" t="s">
        <v>253</v>
      </c>
      <c r="N238" s="56">
        <v>43</v>
      </c>
      <c r="O238" s="18" t="s">
        <v>640</v>
      </c>
      <c r="P238" s="18" t="s">
        <v>261</v>
      </c>
      <c r="Q238" s="18" t="s">
        <v>254</v>
      </c>
      <c r="R238" s="24" t="s">
        <v>257</v>
      </c>
      <c r="S238" s="24" t="s">
        <v>257</v>
      </c>
      <c r="T238" s="26" t="s">
        <v>692</v>
      </c>
      <c r="U238" s="26" t="s">
        <v>595</v>
      </c>
      <c r="V238" s="26" t="s">
        <v>693</v>
      </c>
      <c r="W238" s="26" t="s">
        <v>694</v>
      </c>
      <c r="X238" s="18" t="s">
        <v>695</v>
      </c>
      <c r="Y238" s="18">
        <v>0</v>
      </c>
      <c r="Z238" s="18" t="s">
        <v>474</v>
      </c>
      <c r="AA238" s="57">
        <v>0</v>
      </c>
      <c r="AB238" s="57" t="s">
        <v>257</v>
      </c>
      <c r="AC238" s="18" t="s">
        <v>595</v>
      </c>
      <c r="AD238" s="18" t="s">
        <v>595</v>
      </c>
      <c r="AE238" s="18" t="s">
        <v>595</v>
      </c>
      <c r="AF238" s="18">
        <v>7.6</v>
      </c>
      <c r="AG238" s="18">
        <v>7.6</v>
      </c>
      <c r="AH238" s="18" t="s">
        <v>557</v>
      </c>
      <c r="AI238" s="18">
        <v>0</v>
      </c>
      <c r="AJ238" s="26" t="s">
        <v>628</v>
      </c>
      <c r="AK238" s="26">
        <f t="shared" si="85"/>
        <v>0</v>
      </c>
      <c r="AL238" s="18" t="s">
        <v>696</v>
      </c>
      <c r="AM238" s="18" t="s">
        <v>282</v>
      </c>
      <c r="AN238" s="57">
        <v>0</v>
      </c>
      <c r="AO238" s="57" t="s">
        <v>671</v>
      </c>
      <c r="AP238" s="18" t="s">
        <v>479</v>
      </c>
      <c r="AQ238" s="18">
        <v>4</v>
      </c>
      <c r="AR238" s="18" t="s">
        <v>672</v>
      </c>
      <c r="AS238" s="66">
        <f t="shared" si="77"/>
        <v>0</v>
      </c>
      <c r="AT238" s="57">
        <v>0</v>
      </c>
      <c r="AU238" s="66">
        <f t="shared" si="78"/>
        <v>0</v>
      </c>
      <c r="AV238" s="66">
        <f t="shared" si="76"/>
        <v>0</v>
      </c>
      <c r="AW238" s="5" t="s">
        <v>595</v>
      </c>
      <c r="AX238" s="18">
        <v>0</v>
      </c>
      <c r="AY238" s="26" t="s">
        <v>628</v>
      </c>
      <c r="AZ238" s="5" t="s">
        <v>257</v>
      </c>
      <c r="BA238" s="5" t="s">
        <v>257</v>
      </c>
      <c r="BB238" s="18" t="s">
        <v>697</v>
      </c>
      <c r="BC238" s="18" t="s">
        <v>287</v>
      </c>
      <c r="BD238" s="18">
        <v>0</v>
      </c>
      <c r="BE238" s="18" t="s">
        <v>698</v>
      </c>
      <c r="BF238" s="18" t="s">
        <v>699</v>
      </c>
      <c r="BG238" s="18">
        <v>4</v>
      </c>
      <c r="BH238" s="18" t="s">
        <v>672</v>
      </c>
      <c r="BI238" s="18" t="s">
        <v>257</v>
      </c>
      <c r="BJ238" s="18" t="s">
        <v>257</v>
      </c>
      <c r="BK238" s="18" t="s">
        <v>257</v>
      </c>
      <c r="BL238" s="18" t="s">
        <v>257</v>
      </c>
      <c r="BM238" s="18" t="s">
        <v>257</v>
      </c>
      <c r="BN238" s="18">
        <v>0</v>
      </c>
      <c r="BO238" s="26" t="s">
        <v>628</v>
      </c>
      <c r="BP238" s="5" t="s">
        <v>257</v>
      </c>
      <c r="BQ238" s="5" t="s">
        <v>257</v>
      </c>
      <c r="BR238" s="18" t="s">
        <v>697</v>
      </c>
      <c r="BS238" s="18"/>
      <c r="BT238" s="18"/>
      <c r="BU238" s="18"/>
      <c r="BV238" s="18"/>
      <c r="BW238" s="18"/>
      <c r="BX238" s="18"/>
      <c r="BY238" s="18"/>
      <c r="BZ238" s="18"/>
      <c r="CA238" s="18"/>
      <c r="CB238" s="18"/>
      <c r="CC238" s="18"/>
      <c r="CD238" s="18"/>
      <c r="CE238" s="18"/>
      <c r="CF238" s="18"/>
      <c r="CG238" s="18"/>
      <c r="CH238" s="18"/>
      <c r="CI238" s="18"/>
      <c r="CJ238" s="18"/>
      <c r="CK238" s="18"/>
      <c r="CL238" s="18"/>
      <c r="CM238" s="18"/>
      <c r="CN238" s="18"/>
      <c r="CO238" s="18"/>
      <c r="CP238" s="18"/>
      <c r="CQ238" s="18"/>
      <c r="CR238" s="18"/>
      <c r="CS238" s="18"/>
      <c r="CT238" s="18"/>
      <c r="CU238" s="18"/>
      <c r="CV238" s="18"/>
      <c r="CW238" s="18"/>
      <c r="CX238" s="18"/>
      <c r="CY238" s="18"/>
      <c r="CZ238" s="18"/>
      <c r="DA238" s="18"/>
      <c r="DB238" s="18"/>
      <c r="DC238" s="18"/>
      <c r="DD238" s="18"/>
      <c r="DE238" s="18"/>
      <c r="DF238" s="18"/>
      <c r="DG238" s="18"/>
      <c r="DH238" s="18"/>
      <c r="DI238" s="18"/>
      <c r="DJ238" s="18"/>
      <c r="DK238" s="18"/>
      <c r="DL238" s="18"/>
      <c r="DM238" s="18"/>
      <c r="DN238" s="18"/>
      <c r="DO238" s="18"/>
      <c r="DP238" s="18"/>
      <c r="DQ238" s="18"/>
      <c r="DR238" s="18"/>
      <c r="DS238" s="18"/>
      <c r="DT238" s="18"/>
      <c r="DU238" s="18"/>
      <c r="DV238" s="18"/>
      <c r="DW238" s="18"/>
      <c r="DX238" s="18"/>
      <c r="DY238" s="18"/>
      <c r="DZ238" s="18"/>
      <c r="EA238" s="57"/>
      <c r="EB238" s="18"/>
      <c r="EC238" s="18"/>
      <c r="ED238" s="18"/>
      <c r="EE238" s="18">
        <v>0</v>
      </c>
      <c r="EF238" s="18">
        <v>0</v>
      </c>
      <c r="EG238" s="18">
        <v>0</v>
      </c>
      <c r="EH238" s="18" t="s">
        <v>700</v>
      </c>
      <c r="EI238" s="18" cm="1">
        <f t="array" ref="EI238">IF(SUMPRODUCT(--(DO238:DS238&lt;&gt;""))=0, 0,1)</f>
        <v>0</v>
      </c>
      <c r="EJ238" s="18" cm="1">
        <f t="array" ref="EJ238">IF(SUMPRODUCT(--(DT238:EG238&lt;&gt;""))=0, 0,1)</f>
        <v>1</v>
      </c>
      <c r="EK238" s="18" cm="1">
        <f t="array" ref="EK238">IF(SUMPRODUCT(--(EC238:EG238&lt;&gt;""))=0, 0,1)</f>
        <v>1</v>
      </c>
      <c r="EL238" s="18" cm="1">
        <f t="array" ref="EL238">IF(SUMPRODUCT(--(EE238:EG238&lt;&gt;""))=0, 0,1)</f>
        <v>1</v>
      </c>
      <c r="EM238" s="18">
        <f t="shared" si="80"/>
        <v>0</v>
      </c>
      <c r="EN238" s="18" t="str">
        <f t="shared" si="81"/>
        <v>NA</v>
      </c>
      <c r="EO238" s="18">
        <f t="shared" si="82"/>
        <v>0</v>
      </c>
      <c r="EP238" s="18">
        <f t="shared" si="83"/>
        <v>0</v>
      </c>
      <c r="EQ238" s="18">
        <f t="shared" si="84"/>
        <v>0</v>
      </c>
      <c r="ER238" s="58" t="s">
        <v>2080</v>
      </c>
      <c r="ES238" s="59">
        <v>43802</v>
      </c>
      <c r="ET238" s="18" t="s">
        <v>701</v>
      </c>
      <c r="EU238" s="18" t="s">
        <v>689</v>
      </c>
    </row>
    <row r="239" spans="1:151" ht="15.75" customHeight="1" x14ac:dyDescent="0.2">
      <c r="A239" s="5" t="s">
        <v>284</v>
      </c>
      <c r="B239" s="24" t="s">
        <v>688</v>
      </c>
      <c r="C239" s="26">
        <v>1</v>
      </c>
      <c r="D239" s="18" t="s">
        <v>702</v>
      </c>
      <c r="E239" s="26" t="s">
        <v>257</v>
      </c>
      <c r="F239" s="18" t="s">
        <v>553</v>
      </c>
      <c r="G239" s="18" t="s">
        <v>738</v>
      </c>
      <c r="H239" s="18" t="s">
        <v>739</v>
      </c>
      <c r="I239" s="18" t="s">
        <v>577</v>
      </c>
      <c r="J239" s="18" t="s">
        <v>363</v>
      </c>
      <c r="K239" s="18" t="s">
        <v>363</v>
      </c>
      <c r="L239" s="18" t="s">
        <v>363</v>
      </c>
      <c r="M239" s="18" t="s">
        <v>253</v>
      </c>
      <c r="N239" s="56">
        <v>43</v>
      </c>
      <c r="O239" s="18" t="s">
        <v>640</v>
      </c>
      <c r="P239" s="18" t="s">
        <v>261</v>
      </c>
      <c r="Q239" s="18" t="s">
        <v>254</v>
      </c>
      <c r="R239" s="24" t="s">
        <v>257</v>
      </c>
      <c r="S239" s="24" t="s">
        <v>257</v>
      </c>
      <c r="T239" s="26" t="s">
        <v>692</v>
      </c>
      <c r="U239" s="26" t="s">
        <v>595</v>
      </c>
      <c r="V239" s="26" t="s">
        <v>693</v>
      </c>
      <c r="W239" s="26" t="s">
        <v>694</v>
      </c>
      <c r="X239" s="18" t="s">
        <v>695</v>
      </c>
      <c r="Y239" s="18">
        <v>20.8</v>
      </c>
      <c r="Z239" s="18" t="s">
        <v>474</v>
      </c>
      <c r="AA239" s="57">
        <v>20.8</v>
      </c>
      <c r="AB239" s="57" t="s">
        <v>257</v>
      </c>
      <c r="AC239" s="18" t="s">
        <v>595</v>
      </c>
      <c r="AD239" s="18" t="s">
        <v>595</v>
      </c>
      <c r="AE239" s="18" t="s">
        <v>595</v>
      </c>
      <c r="AF239" s="18">
        <v>7.6</v>
      </c>
      <c r="AG239" s="18">
        <v>7.6</v>
      </c>
      <c r="AH239" s="18" t="s">
        <v>557</v>
      </c>
      <c r="AI239" s="18">
        <v>2</v>
      </c>
      <c r="AJ239" s="26" t="s">
        <v>628</v>
      </c>
      <c r="AK239" s="26">
        <f t="shared" si="85"/>
        <v>14</v>
      </c>
      <c r="AL239" s="18" t="s">
        <v>696</v>
      </c>
      <c r="AM239" s="18" t="s">
        <v>282</v>
      </c>
      <c r="AN239" s="57">
        <v>0</v>
      </c>
      <c r="AO239" s="57" t="s">
        <v>671</v>
      </c>
      <c r="AP239" s="18" t="s">
        <v>479</v>
      </c>
      <c r="AQ239" s="18">
        <v>4</v>
      </c>
      <c r="AR239" s="18" t="s">
        <v>672</v>
      </c>
      <c r="AS239" s="66">
        <f t="shared" si="77"/>
        <v>0</v>
      </c>
      <c r="AT239" s="57">
        <v>0</v>
      </c>
      <c r="AU239" s="66">
        <f t="shared" si="78"/>
        <v>0</v>
      </c>
      <c r="AV239" s="66">
        <f t="shared" si="76"/>
        <v>0</v>
      </c>
      <c r="AW239" s="5" t="s">
        <v>595</v>
      </c>
      <c r="AX239" s="18">
        <v>2</v>
      </c>
      <c r="AY239" s="26" t="s">
        <v>628</v>
      </c>
      <c r="AZ239" s="5" t="s">
        <v>257</v>
      </c>
      <c r="BA239" s="5" t="s">
        <v>257</v>
      </c>
      <c r="BB239" s="18" t="s">
        <v>697</v>
      </c>
      <c r="BC239" s="18" t="s">
        <v>287</v>
      </c>
      <c r="BD239" s="18">
        <v>0</v>
      </c>
      <c r="BE239" s="18" t="s">
        <v>698</v>
      </c>
      <c r="BF239" s="18" t="s">
        <v>699</v>
      </c>
      <c r="BG239" s="18">
        <v>4</v>
      </c>
      <c r="BH239" s="18" t="s">
        <v>672</v>
      </c>
      <c r="BI239" s="18" t="s">
        <v>257</v>
      </c>
      <c r="BJ239" s="18" t="s">
        <v>257</v>
      </c>
      <c r="BK239" s="18" t="s">
        <v>257</v>
      </c>
      <c r="BL239" s="18" t="s">
        <v>257</v>
      </c>
      <c r="BM239" s="18" t="s">
        <v>257</v>
      </c>
      <c r="BN239" s="18">
        <v>2</v>
      </c>
      <c r="BO239" s="26" t="s">
        <v>628</v>
      </c>
      <c r="BP239" s="5" t="s">
        <v>257</v>
      </c>
      <c r="BQ239" s="5" t="s">
        <v>257</v>
      </c>
      <c r="BR239" s="18" t="s">
        <v>697</v>
      </c>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57"/>
      <c r="EB239" s="18"/>
      <c r="EC239" s="18"/>
      <c r="ED239" s="18"/>
      <c r="EE239" s="18">
        <v>0</v>
      </c>
      <c r="EF239" s="18">
        <v>0</v>
      </c>
      <c r="EG239" s="18">
        <v>0</v>
      </c>
      <c r="EH239" s="18" t="s">
        <v>700</v>
      </c>
      <c r="EI239" s="18" cm="1">
        <f t="array" ref="EI239">IF(SUMPRODUCT(--(DO239:DS239&lt;&gt;""))=0, 0,1)</f>
        <v>0</v>
      </c>
      <c r="EJ239" s="18" cm="1">
        <f t="array" ref="EJ239">IF(SUMPRODUCT(--(DT239:EG239&lt;&gt;""))=0, 0,1)</f>
        <v>1</v>
      </c>
      <c r="EK239" s="18" cm="1">
        <f t="array" ref="EK239">IF(SUMPRODUCT(--(EC239:EG239&lt;&gt;""))=0, 0,1)</f>
        <v>1</v>
      </c>
      <c r="EL239" s="18" cm="1">
        <f t="array" ref="EL239">IF(SUMPRODUCT(--(EE239:EG239&lt;&gt;""))=0, 0,1)</f>
        <v>1</v>
      </c>
      <c r="EM239" s="18">
        <f t="shared" si="80"/>
        <v>0</v>
      </c>
      <c r="EN239" s="18" t="str">
        <f t="shared" si="81"/>
        <v>NA</v>
      </c>
      <c r="EO239" s="18">
        <f t="shared" si="82"/>
        <v>0</v>
      </c>
      <c r="EP239" s="18">
        <f t="shared" si="83"/>
        <v>0</v>
      </c>
      <c r="EQ239" s="18">
        <f t="shared" si="84"/>
        <v>0</v>
      </c>
      <c r="ER239" s="58" t="s">
        <v>2080</v>
      </c>
      <c r="ES239" s="59">
        <v>43802</v>
      </c>
      <c r="ET239" s="18" t="s">
        <v>701</v>
      </c>
      <c r="EU239" s="18" t="s">
        <v>689</v>
      </c>
    </row>
    <row r="240" spans="1:151" ht="15.75" customHeight="1" x14ac:dyDescent="0.2">
      <c r="A240" s="5" t="s">
        <v>284</v>
      </c>
      <c r="B240" s="24" t="s">
        <v>688</v>
      </c>
      <c r="C240" s="26">
        <v>1</v>
      </c>
      <c r="D240" s="18" t="s">
        <v>703</v>
      </c>
      <c r="E240" s="26" t="s">
        <v>257</v>
      </c>
      <c r="F240" s="18" t="s">
        <v>553</v>
      </c>
      <c r="G240" s="18" t="s">
        <v>738</v>
      </c>
      <c r="H240" s="18" t="s">
        <v>739</v>
      </c>
      <c r="I240" s="18" t="s">
        <v>577</v>
      </c>
      <c r="J240" s="18" t="s">
        <v>363</v>
      </c>
      <c r="K240" s="18" t="s">
        <v>363</v>
      </c>
      <c r="L240" s="18" t="s">
        <v>363</v>
      </c>
      <c r="M240" s="18" t="s">
        <v>253</v>
      </c>
      <c r="N240" s="56">
        <v>43</v>
      </c>
      <c r="O240" s="18" t="s">
        <v>640</v>
      </c>
      <c r="P240" s="18" t="s">
        <v>261</v>
      </c>
      <c r="Q240" s="18" t="s">
        <v>254</v>
      </c>
      <c r="R240" s="24" t="s">
        <v>257</v>
      </c>
      <c r="S240" s="24" t="s">
        <v>257</v>
      </c>
      <c r="T240" s="26" t="s">
        <v>692</v>
      </c>
      <c r="U240" s="26" t="s">
        <v>595</v>
      </c>
      <c r="V240" s="26" t="s">
        <v>693</v>
      </c>
      <c r="W240" s="26" t="s">
        <v>694</v>
      </c>
      <c r="X240" s="18" t="s">
        <v>695</v>
      </c>
      <c r="Y240" s="18">
        <v>20.8</v>
      </c>
      <c r="Z240" s="18" t="s">
        <v>474</v>
      </c>
      <c r="AA240" s="57">
        <v>20.8</v>
      </c>
      <c r="AB240" s="57" t="s">
        <v>257</v>
      </c>
      <c r="AC240" s="18" t="s">
        <v>595</v>
      </c>
      <c r="AD240" s="18" t="s">
        <v>595</v>
      </c>
      <c r="AE240" s="18" t="s">
        <v>595</v>
      </c>
      <c r="AF240" s="18">
        <v>7.6</v>
      </c>
      <c r="AG240" s="18">
        <v>7.6</v>
      </c>
      <c r="AH240" s="18" t="s">
        <v>557</v>
      </c>
      <c r="AI240" s="18">
        <v>4</v>
      </c>
      <c r="AJ240" s="26" t="s">
        <v>628</v>
      </c>
      <c r="AK240" s="26">
        <f t="shared" si="85"/>
        <v>28</v>
      </c>
      <c r="AL240" s="18" t="s">
        <v>696</v>
      </c>
      <c r="AM240" s="18" t="s">
        <v>282</v>
      </c>
      <c r="AN240" s="57">
        <v>0</v>
      </c>
      <c r="AO240" s="57" t="s">
        <v>671</v>
      </c>
      <c r="AP240" s="18" t="s">
        <v>479</v>
      </c>
      <c r="AQ240" s="18">
        <v>4</v>
      </c>
      <c r="AR240" s="18" t="s">
        <v>672</v>
      </c>
      <c r="AS240" s="66">
        <f t="shared" si="77"/>
        <v>0</v>
      </c>
      <c r="AT240" s="57">
        <v>0</v>
      </c>
      <c r="AU240" s="66">
        <f t="shared" si="78"/>
        <v>0</v>
      </c>
      <c r="AV240" s="66">
        <f t="shared" si="76"/>
        <v>0</v>
      </c>
      <c r="AW240" s="5" t="s">
        <v>595</v>
      </c>
      <c r="AX240" s="18">
        <v>4</v>
      </c>
      <c r="AY240" s="26" t="s">
        <v>628</v>
      </c>
      <c r="AZ240" s="5" t="s">
        <v>257</v>
      </c>
      <c r="BA240" s="5" t="s">
        <v>257</v>
      </c>
      <c r="BB240" s="18" t="s">
        <v>697</v>
      </c>
      <c r="BC240" s="18" t="s">
        <v>287</v>
      </c>
      <c r="BD240" s="18">
        <v>0</v>
      </c>
      <c r="BE240" s="18" t="s">
        <v>698</v>
      </c>
      <c r="BF240" s="18" t="s">
        <v>699</v>
      </c>
      <c r="BG240" s="18">
        <v>4</v>
      </c>
      <c r="BH240" s="18" t="s">
        <v>672</v>
      </c>
      <c r="BI240" s="18" t="s">
        <v>257</v>
      </c>
      <c r="BJ240" s="18" t="s">
        <v>257</v>
      </c>
      <c r="BK240" s="18" t="s">
        <v>257</v>
      </c>
      <c r="BL240" s="18" t="s">
        <v>257</v>
      </c>
      <c r="BM240" s="18" t="s">
        <v>257</v>
      </c>
      <c r="BN240" s="18">
        <v>4</v>
      </c>
      <c r="BO240" s="26" t="s">
        <v>628</v>
      </c>
      <c r="BP240" s="5" t="s">
        <v>257</v>
      </c>
      <c r="BQ240" s="5" t="s">
        <v>257</v>
      </c>
      <c r="BR240" s="18" t="s">
        <v>697</v>
      </c>
      <c r="BS240" s="18"/>
      <c r="BT240" s="18"/>
      <c r="BU240" s="18"/>
      <c r="BV240" s="18"/>
      <c r="BW240" s="18"/>
      <c r="BX240" s="18"/>
      <c r="BY240" s="18"/>
      <c r="BZ240" s="18"/>
      <c r="CA240" s="18"/>
      <c r="CB240" s="18"/>
      <c r="CC240" s="18"/>
      <c r="CD240" s="18"/>
      <c r="CE240" s="18"/>
      <c r="CF240" s="18"/>
      <c r="CG240" s="18"/>
      <c r="CH240" s="18"/>
      <c r="CI240" s="18"/>
      <c r="CJ240" s="18"/>
      <c r="CK240" s="18"/>
      <c r="CL240" s="18"/>
      <c r="CM240" s="18"/>
      <c r="CN240" s="18"/>
      <c r="CO240" s="18"/>
      <c r="CP240" s="18"/>
      <c r="CQ240" s="18"/>
      <c r="CR240" s="18"/>
      <c r="CS240" s="18"/>
      <c r="CT240" s="18"/>
      <c r="CU240" s="18"/>
      <c r="CV240" s="18"/>
      <c r="CW240" s="18"/>
      <c r="CX240" s="18"/>
      <c r="CY240" s="18"/>
      <c r="CZ240" s="18"/>
      <c r="DA240" s="18"/>
      <c r="DB240" s="18"/>
      <c r="DC240" s="18"/>
      <c r="DD240" s="18"/>
      <c r="DE240" s="18"/>
      <c r="DF240" s="18"/>
      <c r="DG240" s="18"/>
      <c r="DH240" s="18"/>
      <c r="DI240" s="18"/>
      <c r="DJ240" s="18"/>
      <c r="DK240" s="18"/>
      <c r="DL240" s="18"/>
      <c r="DM240" s="18"/>
      <c r="DN240" s="18"/>
      <c r="DO240" s="18"/>
      <c r="DP240" s="18"/>
      <c r="DQ240" s="18"/>
      <c r="DR240" s="18"/>
      <c r="DS240" s="18"/>
      <c r="DT240" s="18"/>
      <c r="DU240" s="18"/>
      <c r="DV240" s="18"/>
      <c r="DW240" s="18"/>
      <c r="DX240" s="18"/>
      <c r="DY240" s="18"/>
      <c r="DZ240" s="18"/>
      <c r="EA240" s="57"/>
      <c r="EB240" s="18"/>
      <c r="EC240" s="18"/>
      <c r="ED240" s="18"/>
      <c r="EE240" s="18">
        <v>0</v>
      </c>
      <c r="EF240" s="18">
        <v>0</v>
      </c>
      <c r="EG240" s="18">
        <v>0</v>
      </c>
      <c r="EH240" s="18" t="s">
        <v>700</v>
      </c>
      <c r="EI240" s="18" cm="1">
        <f t="array" ref="EI240">IF(SUMPRODUCT(--(DO240:DS240&lt;&gt;""))=0, 0,1)</f>
        <v>0</v>
      </c>
      <c r="EJ240" s="18" cm="1">
        <f t="array" ref="EJ240">IF(SUMPRODUCT(--(DT240:EG240&lt;&gt;""))=0, 0,1)</f>
        <v>1</v>
      </c>
      <c r="EK240" s="18" cm="1">
        <f t="array" ref="EK240">IF(SUMPRODUCT(--(EC240:EG240&lt;&gt;""))=0, 0,1)</f>
        <v>1</v>
      </c>
      <c r="EL240" s="18" cm="1">
        <f t="array" ref="EL240">IF(SUMPRODUCT(--(EE240:EG240&lt;&gt;""))=0, 0,1)</f>
        <v>1</v>
      </c>
      <c r="EM240" s="18">
        <f t="shared" si="80"/>
        <v>0</v>
      </c>
      <c r="EN240" s="18" t="str">
        <f t="shared" si="81"/>
        <v>NA</v>
      </c>
      <c r="EO240" s="18">
        <f t="shared" si="82"/>
        <v>0</v>
      </c>
      <c r="EP240" s="18">
        <f t="shared" si="83"/>
        <v>0</v>
      </c>
      <c r="EQ240" s="18">
        <f t="shared" si="84"/>
        <v>0</v>
      </c>
      <c r="ER240" s="58" t="s">
        <v>2080</v>
      </c>
      <c r="ES240" s="59">
        <v>43802</v>
      </c>
      <c r="ET240" s="18" t="s">
        <v>701</v>
      </c>
      <c r="EU240" s="18" t="s">
        <v>689</v>
      </c>
    </row>
    <row r="241" spans="1:151" ht="15.75" customHeight="1" x14ac:dyDescent="0.2">
      <c r="A241" s="5" t="s">
        <v>284</v>
      </c>
      <c r="B241" s="24" t="s">
        <v>688</v>
      </c>
      <c r="C241" s="26">
        <v>1</v>
      </c>
      <c r="D241" s="18" t="s">
        <v>705</v>
      </c>
      <c r="E241" s="26" t="s">
        <v>257</v>
      </c>
      <c r="F241" s="18" t="s">
        <v>553</v>
      </c>
      <c r="G241" s="18" t="s">
        <v>738</v>
      </c>
      <c r="H241" s="18" t="s">
        <v>739</v>
      </c>
      <c r="I241" s="18" t="s">
        <v>577</v>
      </c>
      <c r="J241" s="18" t="s">
        <v>363</v>
      </c>
      <c r="K241" s="18" t="s">
        <v>363</v>
      </c>
      <c r="L241" s="18" t="s">
        <v>363</v>
      </c>
      <c r="M241" s="18" t="s">
        <v>253</v>
      </c>
      <c r="N241" s="56">
        <v>43</v>
      </c>
      <c r="O241" s="18" t="s">
        <v>640</v>
      </c>
      <c r="P241" s="18" t="s">
        <v>261</v>
      </c>
      <c r="Q241" s="18" t="s">
        <v>254</v>
      </c>
      <c r="R241" s="24" t="s">
        <v>257</v>
      </c>
      <c r="S241" s="24" t="s">
        <v>257</v>
      </c>
      <c r="T241" s="26" t="s">
        <v>692</v>
      </c>
      <c r="U241" s="26" t="s">
        <v>595</v>
      </c>
      <c r="V241" s="26" t="s">
        <v>693</v>
      </c>
      <c r="W241" s="26" t="s">
        <v>694</v>
      </c>
      <c r="X241" s="18" t="s">
        <v>695</v>
      </c>
      <c r="Y241" s="18">
        <v>20.8</v>
      </c>
      <c r="Z241" s="18" t="s">
        <v>474</v>
      </c>
      <c r="AA241" s="57">
        <v>20.8</v>
      </c>
      <c r="AB241" s="57" t="s">
        <v>257</v>
      </c>
      <c r="AC241" s="18" t="s">
        <v>595</v>
      </c>
      <c r="AD241" s="18" t="s">
        <v>595</v>
      </c>
      <c r="AE241" s="18" t="s">
        <v>595</v>
      </c>
      <c r="AF241" s="18">
        <v>7.6</v>
      </c>
      <c r="AG241" s="18">
        <v>7.6</v>
      </c>
      <c r="AH241" s="18" t="s">
        <v>557</v>
      </c>
      <c r="AI241" s="18">
        <v>6</v>
      </c>
      <c r="AJ241" s="26" t="s">
        <v>628</v>
      </c>
      <c r="AK241" s="26">
        <f t="shared" si="85"/>
        <v>42</v>
      </c>
      <c r="AL241" s="18" t="s">
        <v>696</v>
      </c>
      <c r="AM241" s="18" t="s">
        <v>282</v>
      </c>
      <c r="AN241" s="57">
        <v>0</v>
      </c>
      <c r="AO241" s="57" t="s">
        <v>671</v>
      </c>
      <c r="AP241" s="18" t="s">
        <v>479</v>
      </c>
      <c r="AQ241" s="18">
        <v>4</v>
      </c>
      <c r="AR241" s="18" t="s">
        <v>672</v>
      </c>
      <c r="AS241" s="66">
        <f t="shared" si="77"/>
        <v>0</v>
      </c>
      <c r="AT241" s="57">
        <v>0</v>
      </c>
      <c r="AU241" s="66">
        <f t="shared" si="78"/>
        <v>0</v>
      </c>
      <c r="AV241" s="66">
        <f t="shared" si="76"/>
        <v>0</v>
      </c>
      <c r="AW241" s="5" t="s">
        <v>595</v>
      </c>
      <c r="AX241" s="18">
        <v>6</v>
      </c>
      <c r="AY241" s="26" t="s">
        <v>628</v>
      </c>
      <c r="AZ241" s="5" t="s">
        <v>257</v>
      </c>
      <c r="BA241" s="5" t="s">
        <v>257</v>
      </c>
      <c r="BB241" s="18" t="s">
        <v>697</v>
      </c>
      <c r="BC241" s="18" t="s">
        <v>287</v>
      </c>
      <c r="BD241" s="18">
        <v>0</v>
      </c>
      <c r="BE241" s="18" t="s">
        <v>698</v>
      </c>
      <c r="BF241" s="18" t="s">
        <v>699</v>
      </c>
      <c r="BG241" s="18">
        <v>4</v>
      </c>
      <c r="BH241" s="18" t="s">
        <v>672</v>
      </c>
      <c r="BI241" s="18" t="s">
        <v>257</v>
      </c>
      <c r="BJ241" s="18" t="s">
        <v>257</v>
      </c>
      <c r="BK241" s="18" t="s">
        <v>257</v>
      </c>
      <c r="BL241" s="18" t="s">
        <v>257</v>
      </c>
      <c r="BM241" s="18" t="s">
        <v>257</v>
      </c>
      <c r="BN241" s="18">
        <v>6</v>
      </c>
      <c r="BO241" s="26" t="s">
        <v>628</v>
      </c>
      <c r="BP241" s="5" t="s">
        <v>257</v>
      </c>
      <c r="BQ241" s="5" t="s">
        <v>257</v>
      </c>
      <c r="BR241" s="18" t="s">
        <v>697</v>
      </c>
      <c r="BS241" s="18"/>
      <c r="BT241" s="18"/>
      <c r="BU241" s="18"/>
      <c r="BV241" s="18"/>
      <c r="BW241" s="18"/>
      <c r="BX241" s="18"/>
      <c r="BY241" s="18"/>
      <c r="BZ241" s="18"/>
      <c r="CA241" s="18"/>
      <c r="CB241" s="18"/>
      <c r="CC241" s="18"/>
      <c r="CD241" s="18"/>
      <c r="CE241" s="18"/>
      <c r="CF241" s="18"/>
      <c r="CG241" s="18"/>
      <c r="CH241" s="18"/>
      <c r="CI241" s="18"/>
      <c r="CJ241" s="18"/>
      <c r="CK241" s="18"/>
      <c r="CL241" s="18"/>
      <c r="CM241" s="18"/>
      <c r="CN241" s="18"/>
      <c r="CO241" s="18"/>
      <c r="CP241" s="18"/>
      <c r="CQ241" s="18"/>
      <c r="CR241" s="18"/>
      <c r="CS241" s="18"/>
      <c r="CT241" s="18"/>
      <c r="CU241" s="18"/>
      <c r="CV241" s="18"/>
      <c r="CW241" s="18"/>
      <c r="CX241" s="18"/>
      <c r="CY241" s="18"/>
      <c r="CZ241" s="18"/>
      <c r="DA241" s="18"/>
      <c r="DB241" s="18"/>
      <c r="DC241" s="18"/>
      <c r="DD241" s="18"/>
      <c r="DE241" s="18"/>
      <c r="DF241" s="18"/>
      <c r="DG241" s="18"/>
      <c r="DH241" s="18"/>
      <c r="DI241" s="18"/>
      <c r="DJ241" s="18"/>
      <c r="DK241" s="18"/>
      <c r="DL241" s="18"/>
      <c r="DM241" s="18"/>
      <c r="DN241" s="18"/>
      <c r="DO241" s="18"/>
      <c r="DP241" s="18"/>
      <c r="DQ241" s="18"/>
      <c r="DR241" s="18"/>
      <c r="DS241" s="18"/>
      <c r="DT241" s="18"/>
      <c r="DU241" s="18"/>
      <c r="DV241" s="18"/>
      <c r="DW241" s="18"/>
      <c r="DX241" s="18"/>
      <c r="DY241" s="18"/>
      <c r="DZ241" s="18"/>
      <c r="EA241" s="57"/>
      <c r="EB241" s="18"/>
      <c r="EC241" s="18"/>
      <c r="ED241" s="18"/>
      <c r="EE241" s="18">
        <v>0</v>
      </c>
      <c r="EF241" s="18">
        <v>0</v>
      </c>
      <c r="EG241" s="18">
        <v>0</v>
      </c>
      <c r="EH241" s="18" t="s">
        <v>700</v>
      </c>
      <c r="EI241" s="18" cm="1">
        <f t="array" ref="EI241">IF(SUMPRODUCT(--(DO241:DS241&lt;&gt;""))=0, 0,1)</f>
        <v>0</v>
      </c>
      <c r="EJ241" s="18" cm="1">
        <f t="array" ref="EJ241">IF(SUMPRODUCT(--(DT241:EG241&lt;&gt;""))=0, 0,1)</f>
        <v>1</v>
      </c>
      <c r="EK241" s="18" cm="1">
        <f t="array" ref="EK241">IF(SUMPRODUCT(--(EC241:EG241&lt;&gt;""))=0, 0,1)</f>
        <v>1</v>
      </c>
      <c r="EL241" s="18" cm="1">
        <f t="array" ref="EL241">IF(SUMPRODUCT(--(EE241:EG241&lt;&gt;""))=0, 0,1)</f>
        <v>1</v>
      </c>
      <c r="EM241" s="18">
        <f t="shared" si="80"/>
        <v>0</v>
      </c>
      <c r="EN241" s="18" t="str">
        <f t="shared" si="81"/>
        <v>NA</v>
      </c>
      <c r="EO241" s="18">
        <f t="shared" si="82"/>
        <v>0</v>
      </c>
      <c r="EP241" s="18">
        <f t="shared" si="83"/>
        <v>0</v>
      </c>
      <c r="EQ241" s="18">
        <f t="shared" si="84"/>
        <v>0</v>
      </c>
      <c r="ER241" s="58" t="s">
        <v>2080</v>
      </c>
      <c r="ES241" s="59">
        <v>43802</v>
      </c>
      <c r="ET241" s="18" t="s">
        <v>701</v>
      </c>
      <c r="EU241" s="18" t="s">
        <v>689</v>
      </c>
    </row>
    <row r="242" spans="1:151" ht="15.75" customHeight="1" x14ac:dyDescent="0.2">
      <c r="A242" s="5" t="s">
        <v>284</v>
      </c>
      <c r="B242" s="24" t="s">
        <v>688</v>
      </c>
      <c r="C242" s="26">
        <v>1</v>
      </c>
      <c r="D242" s="18" t="s">
        <v>709</v>
      </c>
      <c r="E242" s="26" t="s">
        <v>257</v>
      </c>
      <c r="F242" s="18" t="s">
        <v>553</v>
      </c>
      <c r="G242" s="18" t="s">
        <v>738</v>
      </c>
      <c r="H242" s="18" t="s">
        <v>739</v>
      </c>
      <c r="I242" s="18" t="s">
        <v>577</v>
      </c>
      <c r="J242" s="18" t="s">
        <v>363</v>
      </c>
      <c r="K242" s="18" t="s">
        <v>363</v>
      </c>
      <c r="L242" s="18" t="s">
        <v>363</v>
      </c>
      <c r="M242" s="18" t="s">
        <v>253</v>
      </c>
      <c r="N242" s="56">
        <v>43</v>
      </c>
      <c r="O242" s="18" t="s">
        <v>640</v>
      </c>
      <c r="P242" s="18" t="s">
        <v>261</v>
      </c>
      <c r="Q242" s="18" t="s">
        <v>254</v>
      </c>
      <c r="R242" s="24" t="s">
        <v>257</v>
      </c>
      <c r="S242" s="24" t="s">
        <v>257</v>
      </c>
      <c r="T242" s="26" t="s">
        <v>692</v>
      </c>
      <c r="U242" s="26" t="s">
        <v>595</v>
      </c>
      <c r="V242" s="26" t="s">
        <v>693</v>
      </c>
      <c r="W242" s="26" t="s">
        <v>694</v>
      </c>
      <c r="X242" s="18" t="s">
        <v>695</v>
      </c>
      <c r="Y242" s="18">
        <v>20.8</v>
      </c>
      <c r="Z242" s="18" t="s">
        <v>474</v>
      </c>
      <c r="AA242" s="57">
        <v>20.8</v>
      </c>
      <c r="AB242" s="57" t="s">
        <v>257</v>
      </c>
      <c r="AC242" s="18" t="s">
        <v>595</v>
      </c>
      <c r="AD242" s="18" t="s">
        <v>595</v>
      </c>
      <c r="AE242" s="18" t="s">
        <v>595</v>
      </c>
      <c r="AF242" s="18">
        <v>7.6</v>
      </c>
      <c r="AG242" s="18">
        <v>7.6</v>
      </c>
      <c r="AH242" s="18" t="s">
        <v>557</v>
      </c>
      <c r="AI242" s="18">
        <v>8</v>
      </c>
      <c r="AJ242" s="26" t="s">
        <v>628</v>
      </c>
      <c r="AK242" s="26">
        <f t="shared" si="85"/>
        <v>56</v>
      </c>
      <c r="AL242" s="18" t="s">
        <v>696</v>
      </c>
      <c r="AM242" s="18" t="s">
        <v>282</v>
      </c>
      <c r="AN242" s="57">
        <v>10.3</v>
      </c>
      <c r="AO242" s="57" t="s">
        <v>671</v>
      </c>
      <c r="AP242" s="18" t="s">
        <v>479</v>
      </c>
      <c r="AQ242" s="18">
        <v>4</v>
      </c>
      <c r="AR242" s="18" t="s">
        <v>672</v>
      </c>
      <c r="AS242" s="66">
        <f t="shared" si="77"/>
        <v>-4.3999999999999986</v>
      </c>
      <c r="AT242" s="57">
        <v>25</v>
      </c>
      <c r="AU242" s="66">
        <f t="shared" si="78"/>
        <v>14.7</v>
      </c>
      <c r="AV242" s="66">
        <f t="shared" si="76"/>
        <v>14.7</v>
      </c>
      <c r="AW242" s="5" t="s">
        <v>595</v>
      </c>
      <c r="AX242" s="18">
        <v>8</v>
      </c>
      <c r="AY242" s="26" t="s">
        <v>628</v>
      </c>
      <c r="AZ242" s="5" t="s">
        <v>257</v>
      </c>
      <c r="BA242" s="5" t="s">
        <v>257</v>
      </c>
      <c r="BB242" s="18" t="s">
        <v>697</v>
      </c>
      <c r="BC242" s="18" t="s">
        <v>287</v>
      </c>
      <c r="BD242" s="18">
        <v>0</v>
      </c>
      <c r="BE242" s="18" t="s">
        <v>698</v>
      </c>
      <c r="BF242" s="18" t="s">
        <v>699</v>
      </c>
      <c r="BG242" s="18">
        <v>4</v>
      </c>
      <c r="BH242" s="18" t="s">
        <v>672</v>
      </c>
      <c r="BI242" s="18" t="s">
        <v>257</v>
      </c>
      <c r="BJ242" s="18" t="s">
        <v>257</v>
      </c>
      <c r="BK242" s="18" t="s">
        <v>257</v>
      </c>
      <c r="BL242" s="18" t="s">
        <v>257</v>
      </c>
      <c r="BM242" s="18" t="s">
        <v>257</v>
      </c>
      <c r="BN242" s="18">
        <v>8</v>
      </c>
      <c r="BO242" s="26" t="s">
        <v>628</v>
      </c>
      <c r="BP242" s="5" t="s">
        <v>257</v>
      </c>
      <c r="BQ242" s="5" t="s">
        <v>257</v>
      </c>
      <c r="BR242" s="18" t="s">
        <v>697</v>
      </c>
      <c r="BS242" s="18"/>
      <c r="BT242" s="18"/>
      <c r="BU242" s="18"/>
      <c r="BV242" s="18"/>
      <c r="BW242" s="18"/>
      <c r="BX242" s="18"/>
      <c r="BY242" s="18"/>
      <c r="BZ242" s="18"/>
      <c r="CA242" s="18"/>
      <c r="CB242" s="18"/>
      <c r="CC242" s="18"/>
      <c r="CD242" s="18"/>
      <c r="CE242" s="18"/>
      <c r="CF242" s="18"/>
      <c r="CG242" s="18"/>
      <c r="CH242" s="18"/>
      <c r="CI242" s="18"/>
      <c r="CJ242" s="18"/>
      <c r="CK242" s="18"/>
      <c r="CL242" s="18"/>
      <c r="CM242" s="18"/>
      <c r="CN242" s="18"/>
      <c r="CO242" s="18"/>
      <c r="CP242" s="18"/>
      <c r="CQ242" s="18"/>
      <c r="CR242" s="18"/>
      <c r="CS242" s="18"/>
      <c r="CT242" s="18"/>
      <c r="CU242" s="18"/>
      <c r="CV242" s="18"/>
      <c r="CW242" s="18"/>
      <c r="CX242" s="18"/>
      <c r="CY242" s="18"/>
      <c r="CZ242" s="18"/>
      <c r="DA242" s="18"/>
      <c r="DB242" s="18"/>
      <c r="DC242" s="18"/>
      <c r="DD242" s="18"/>
      <c r="DE242" s="18"/>
      <c r="DF242" s="18"/>
      <c r="DG242" s="18"/>
      <c r="DH242" s="18"/>
      <c r="DI242" s="18"/>
      <c r="DJ242" s="18"/>
      <c r="DK242" s="18"/>
      <c r="DL242" s="18"/>
      <c r="DM242" s="18"/>
      <c r="DN242" s="18"/>
      <c r="DO242" s="18"/>
      <c r="DP242" s="18"/>
      <c r="DQ242" s="18"/>
      <c r="DR242" s="18"/>
      <c r="DS242" s="18"/>
      <c r="DT242" s="18"/>
      <c r="DU242" s="18"/>
      <c r="DV242" s="18"/>
      <c r="DW242" s="18"/>
      <c r="DX242" s="18"/>
      <c r="DY242" s="18"/>
      <c r="DZ242" s="18"/>
      <c r="EA242" s="57"/>
      <c r="EB242" s="18"/>
      <c r="EC242" s="18"/>
      <c r="ED242" s="18"/>
      <c r="EE242" s="18">
        <v>1</v>
      </c>
      <c r="EF242" s="18">
        <v>0</v>
      </c>
      <c r="EG242" s="18">
        <v>0</v>
      </c>
      <c r="EH242" s="18" t="s">
        <v>700</v>
      </c>
      <c r="EI242" s="18" cm="1">
        <f t="array" ref="EI242">IF(SUMPRODUCT(--(DO242:DS242&lt;&gt;""))=0, 0,1)</f>
        <v>0</v>
      </c>
      <c r="EJ242" s="18" cm="1">
        <f t="array" ref="EJ242">IF(SUMPRODUCT(--(DT242:EG242&lt;&gt;""))=0, 0,1)</f>
        <v>1</v>
      </c>
      <c r="EK242" s="18" cm="1">
        <f t="array" ref="EK242">IF(SUMPRODUCT(--(EC242:EG242&lt;&gt;""))=0, 0,1)</f>
        <v>1</v>
      </c>
      <c r="EL242" s="18" cm="1">
        <f t="array" ref="EL242">IF(SUMPRODUCT(--(EE242:EG242&lt;&gt;""))=0, 0,1)</f>
        <v>1</v>
      </c>
      <c r="EM242" s="18">
        <f t="shared" si="80"/>
        <v>1</v>
      </c>
      <c r="EN242" s="18" t="str">
        <f t="shared" si="81"/>
        <v>NA</v>
      </c>
      <c r="EO242" s="18">
        <f t="shared" si="82"/>
        <v>1</v>
      </c>
      <c r="EP242" s="18">
        <f t="shared" si="83"/>
        <v>1</v>
      </c>
      <c r="EQ242" s="18">
        <f t="shared" si="84"/>
        <v>1</v>
      </c>
      <c r="ER242" s="58" t="s">
        <v>2080</v>
      </c>
      <c r="ES242" s="59">
        <v>43802</v>
      </c>
      <c r="ET242" s="18" t="s">
        <v>701</v>
      </c>
      <c r="EU242" s="18" t="s">
        <v>689</v>
      </c>
    </row>
    <row r="243" spans="1:151" ht="15.75" customHeight="1" x14ac:dyDescent="0.2">
      <c r="A243" s="5" t="s">
        <v>284</v>
      </c>
      <c r="B243" s="24" t="s">
        <v>688</v>
      </c>
      <c r="C243" s="26">
        <v>1</v>
      </c>
      <c r="D243" s="18" t="s">
        <v>727</v>
      </c>
      <c r="E243" s="26" t="s">
        <v>257</v>
      </c>
      <c r="F243" s="18" t="s">
        <v>553</v>
      </c>
      <c r="G243" s="18" t="s">
        <v>738</v>
      </c>
      <c r="H243" s="18" t="s">
        <v>739</v>
      </c>
      <c r="I243" s="18" t="s">
        <v>577</v>
      </c>
      <c r="J243" s="18" t="s">
        <v>363</v>
      </c>
      <c r="K243" s="18" t="s">
        <v>363</v>
      </c>
      <c r="L243" s="18" t="s">
        <v>363</v>
      </c>
      <c r="M243" s="18" t="s">
        <v>253</v>
      </c>
      <c r="N243" s="56">
        <v>43</v>
      </c>
      <c r="O243" s="18" t="s">
        <v>640</v>
      </c>
      <c r="P243" s="18" t="s">
        <v>261</v>
      </c>
      <c r="Q243" s="18" t="s">
        <v>254</v>
      </c>
      <c r="R243" s="24" t="s">
        <v>257</v>
      </c>
      <c r="S243" s="24" t="s">
        <v>257</v>
      </c>
      <c r="T243" s="26" t="s">
        <v>692</v>
      </c>
      <c r="U243" s="26" t="s">
        <v>595</v>
      </c>
      <c r="V243" s="26" t="s">
        <v>693</v>
      </c>
      <c r="W243" s="26" t="s">
        <v>694</v>
      </c>
      <c r="X243" s="18" t="s">
        <v>695</v>
      </c>
      <c r="Y243" s="18">
        <v>20.8</v>
      </c>
      <c r="Z243" s="18" t="s">
        <v>474</v>
      </c>
      <c r="AA243" s="57">
        <v>20.8</v>
      </c>
      <c r="AB243" s="57" t="s">
        <v>257</v>
      </c>
      <c r="AC243" s="18" t="s">
        <v>595</v>
      </c>
      <c r="AD243" s="18" t="s">
        <v>595</v>
      </c>
      <c r="AE243" s="18" t="s">
        <v>595</v>
      </c>
      <c r="AF243" s="18">
        <v>7.6</v>
      </c>
      <c r="AG243" s="18">
        <v>7.6</v>
      </c>
      <c r="AH243" s="18" t="s">
        <v>557</v>
      </c>
      <c r="AI243" s="18">
        <v>10</v>
      </c>
      <c r="AJ243" s="26" t="s">
        <v>628</v>
      </c>
      <c r="AK243" s="26">
        <f t="shared" si="85"/>
        <v>70</v>
      </c>
      <c r="AL243" s="18" t="s">
        <v>696</v>
      </c>
      <c r="AM243" s="18" t="s">
        <v>282</v>
      </c>
      <c r="AN243" s="57">
        <v>10.3</v>
      </c>
      <c r="AO243" s="57" t="s">
        <v>671</v>
      </c>
      <c r="AP243" s="18" t="s">
        <v>479</v>
      </c>
      <c r="AQ243" s="18">
        <v>4</v>
      </c>
      <c r="AR243" s="18" t="s">
        <v>672</v>
      </c>
      <c r="AS243" s="66">
        <f t="shared" si="77"/>
        <v>-4.3999999999999986</v>
      </c>
      <c r="AT243" s="57">
        <v>25</v>
      </c>
      <c r="AU243" s="66">
        <f t="shared" si="78"/>
        <v>14.7</v>
      </c>
      <c r="AV243" s="66">
        <f t="shared" si="76"/>
        <v>14.7</v>
      </c>
      <c r="AW243" s="5" t="s">
        <v>595</v>
      </c>
      <c r="AX243" s="18">
        <v>10</v>
      </c>
      <c r="AY243" s="26" t="s">
        <v>628</v>
      </c>
      <c r="AZ243" s="5" t="s">
        <v>257</v>
      </c>
      <c r="BA243" s="5" t="s">
        <v>257</v>
      </c>
      <c r="BB243" s="18" t="s">
        <v>697</v>
      </c>
      <c r="BC243" s="18" t="s">
        <v>287</v>
      </c>
      <c r="BD243" s="18">
        <v>0</v>
      </c>
      <c r="BE243" s="18" t="s">
        <v>698</v>
      </c>
      <c r="BF243" s="18" t="s">
        <v>699</v>
      </c>
      <c r="BG243" s="18">
        <v>4</v>
      </c>
      <c r="BH243" s="18" t="s">
        <v>672</v>
      </c>
      <c r="BI243" s="18" t="s">
        <v>257</v>
      </c>
      <c r="BJ243" s="18" t="s">
        <v>257</v>
      </c>
      <c r="BK243" s="18" t="s">
        <v>257</v>
      </c>
      <c r="BL243" s="18" t="s">
        <v>257</v>
      </c>
      <c r="BM243" s="18" t="s">
        <v>257</v>
      </c>
      <c r="BN243" s="18">
        <v>10</v>
      </c>
      <c r="BO243" s="26" t="s">
        <v>628</v>
      </c>
      <c r="BP243" s="5" t="s">
        <v>257</v>
      </c>
      <c r="BQ243" s="5" t="s">
        <v>257</v>
      </c>
      <c r="BR243" s="18" t="s">
        <v>697</v>
      </c>
      <c r="BS243" s="18"/>
      <c r="BT243" s="18"/>
      <c r="BU243" s="18"/>
      <c r="BV243" s="18"/>
      <c r="BW243" s="18"/>
      <c r="BX243" s="18"/>
      <c r="BY243" s="18"/>
      <c r="BZ243" s="18"/>
      <c r="CA243" s="18"/>
      <c r="CB243" s="18"/>
      <c r="CC243" s="18"/>
      <c r="CD243" s="18"/>
      <c r="CE243" s="18"/>
      <c r="CF243" s="18"/>
      <c r="CG243" s="18"/>
      <c r="CH243" s="18"/>
      <c r="CI243" s="18"/>
      <c r="CJ243" s="18"/>
      <c r="CK243" s="18"/>
      <c r="CL243" s="18"/>
      <c r="CM243" s="18"/>
      <c r="CN243" s="18"/>
      <c r="CO243" s="18"/>
      <c r="CP243" s="18"/>
      <c r="CQ243" s="18"/>
      <c r="CR243" s="18"/>
      <c r="CS243" s="18"/>
      <c r="CT243" s="18"/>
      <c r="CU243" s="18"/>
      <c r="CV243" s="18"/>
      <c r="CW243" s="18"/>
      <c r="CX243" s="18"/>
      <c r="CY243" s="18"/>
      <c r="CZ243" s="18"/>
      <c r="DA243" s="18"/>
      <c r="DB243" s="18"/>
      <c r="DC243" s="18"/>
      <c r="DD243" s="18"/>
      <c r="DE243" s="18"/>
      <c r="DF243" s="18"/>
      <c r="DG243" s="18"/>
      <c r="DH243" s="18"/>
      <c r="DI243" s="18"/>
      <c r="DJ243" s="18"/>
      <c r="DK243" s="18"/>
      <c r="DL243" s="18"/>
      <c r="DM243" s="18"/>
      <c r="DN243" s="18"/>
      <c r="DO243" s="18"/>
      <c r="DP243" s="18"/>
      <c r="DQ243" s="18"/>
      <c r="DR243" s="18"/>
      <c r="DS243" s="18"/>
      <c r="DT243" s="18"/>
      <c r="DU243" s="18"/>
      <c r="DV243" s="18"/>
      <c r="DW243" s="18"/>
      <c r="DX243" s="18"/>
      <c r="DY243" s="18"/>
      <c r="DZ243" s="18"/>
      <c r="EA243" s="57"/>
      <c r="EB243" s="18"/>
      <c r="EC243" s="18"/>
      <c r="ED243" s="18"/>
      <c r="EE243" s="18">
        <v>1</v>
      </c>
      <c r="EF243" s="18">
        <v>0</v>
      </c>
      <c r="EG243" s="18">
        <v>0</v>
      </c>
      <c r="EH243" s="18" t="s">
        <v>700</v>
      </c>
      <c r="EI243" s="18" cm="1">
        <f t="array" ref="EI243">IF(SUMPRODUCT(--(DO243:DS243&lt;&gt;""))=0, 0,1)</f>
        <v>0</v>
      </c>
      <c r="EJ243" s="18" cm="1">
        <f t="array" ref="EJ243">IF(SUMPRODUCT(--(DT243:EG243&lt;&gt;""))=0, 0,1)</f>
        <v>1</v>
      </c>
      <c r="EK243" s="18" cm="1">
        <f t="array" ref="EK243">IF(SUMPRODUCT(--(EC243:EG243&lt;&gt;""))=0, 0,1)</f>
        <v>1</v>
      </c>
      <c r="EL243" s="18" cm="1">
        <f t="array" ref="EL243">IF(SUMPRODUCT(--(EE243:EG243&lt;&gt;""))=0, 0,1)</f>
        <v>1</v>
      </c>
      <c r="EM243" s="18">
        <f t="shared" si="80"/>
        <v>1</v>
      </c>
      <c r="EN243" s="18" t="str">
        <f t="shared" si="81"/>
        <v>NA</v>
      </c>
      <c r="EO243" s="18">
        <f t="shared" si="82"/>
        <v>1</v>
      </c>
      <c r="EP243" s="18">
        <f t="shared" si="83"/>
        <v>1</v>
      </c>
      <c r="EQ243" s="18">
        <f t="shared" si="84"/>
        <v>1</v>
      </c>
      <c r="ER243" s="58" t="s">
        <v>2080</v>
      </c>
      <c r="ES243" s="59">
        <v>43802</v>
      </c>
      <c r="ET243" s="18" t="s">
        <v>701</v>
      </c>
      <c r="EU243" s="18" t="s">
        <v>689</v>
      </c>
    </row>
    <row r="244" spans="1:151" ht="15.75" customHeight="1" x14ac:dyDescent="0.2">
      <c r="A244" s="5" t="s">
        <v>284</v>
      </c>
      <c r="B244" s="24" t="s">
        <v>688</v>
      </c>
      <c r="C244" s="26">
        <v>1</v>
      </c>
      <c r="D244" s="18" t="s">
        <v>740</v>
      </c>
      <c r="E244" s="26" t="s">
        <v>257</v>
      </c>
      <c r="F244" s="18" t="s">
        <v>553</v>
      </c>
      <c r="G244" s="18" t="s">
        <v>738</v>
      </c>
      <c r="H244" s="18" t="s">
        <v>739</v>
      </c>
      <c r="I244" s="18" t="s">
        <v>577</v>
      </c>
      <c r="J244" s="18" t="s">
        <v>363</v>
      </c>
      <c r="K244" s="18" t="s">
        <v>363</v>
      </c>
      <c r="L244" s="18" t="s">
        <v>363</v>
      </c>
      <c r="M244" s="18" t="s">
        <v>253</v>
      </c>
      <c r="N244" s="56">
        <v>43</v>
      </c>
      <c r="O244" s="18" t="s">
        <v>640</v>
      </c>
      <c r="P244" s="18" t="s">
        <v>261</v>
      </c>
      <c r="Q244" s="18" t="s">
        <v>254</v>
      </c>
      <c r="R244" s="24" t="s">
        <v>257</v>
      </c>
      <c r="S244" s="24" t="s">
        <v>257</v>
      </c>
      <c r="T244" s="26" t="s">
        <v>692</v>
      </c>
      <c r="U244" s="26" t="s">
        <v>595</v>
      </c>
      <c r="V244" s="26" t="s">
        <v>693</v>
      </c>
      <c r="W244" s="26" t="s">
        <v>694</v>
      </c>
      <c r="X244" s="18" t="s">
        <v>695</v>
      </c>
      <c r="Y244" s="18">
        <v>20.8</v>
      </c>
      <c r="Z244" s="18" t="s">
        <v>474</v>
      </c>
      <c r="AA244" s="57">
        <v>20.8</v>
      </c>
      <c r="AB244" s="57" t="s">
        <v>257</v>
      </c>
      <c r="AC244" s="18" t="s">
        <v>595</v>
      </c>
      <c r="AD244" s="18" t="s">
        <v>595</v>
      </c>
      <c r="AE244" s="18" t="s">
        <v>595</v>
      </c>
      <c r="AF244" s="18">
        <v>7.6</v>
      </c>
      <c r="AG244" s="18">
        <v>7.6</v>
      </c>
      <c r="AH244" s="18" t="s">
        <v>557</v>
      </c>
      <c r="AI244" s="18">
        <v>14</v>
      </c>
      <c r="AJ244" s="26" t="s">
        <v>628</v>
      </c>
      <c r="AK244" s="26">
        <f t="shared" si="85"/>
        <v>98</v>
      </c>
      <c r="AL244" s="18" t="s">
        <v>696</v>
      </c>
      <c r="AM244" s="18" t="s">
        <v>282</v>
      </c>
      <c r="AN244" s="57">
        <v>10.3</v>
      </c>
      <c r="AO244" s="57" t="s">
        <v>671</v>
      </c>
      <c r="AP244" s="18" t="s">
        <v>479</v>
      </c>
      <c r="AQ244" s="18">
        <v>4</v>
      </c>
      <c r="AR244" s="18" t="s">
        <v>672</v>
      </c>
      <c r="AS244" s="66">
        <f t="shared" si="77"/>
        <v>-4.3999999999999986</v>
      </c>
      <c r="AT244" s="57">
        <v>25</v>
      </c>
      <c r="AU244" s="66">
        <f t="shared" si="78"/>
        <v>14.7</v>
      </c>
      <c r="AV244" s="66">
        <f t="shared" si="76"/>
        <v>14.7</v>
      </c>
      <c r="AW244" s="5" t="s">
        <v>595</v>
      </c>
      <c r="AX244" s="18">
        <v>14</v>
      </c>
      <c r="AY244" s="26" t="s">
        <v>628</v>
      </c>
      <c r="AZ244" s="5" t="s">
        <v>257</v>
      </c>
      <c r="BA244" s="5" t="s">
        <v>257</v>
      </c>
      <c r="BB244" s="18" t="s">
        <v>697</v>
      </c>
      <c r="BC244" s="18" t="s">
        <v>287</v>
      </c>
      <c r="BD244" s="18">
        <v>0</v>
      </c>
      <c r="BE244" s="18" t="s">
        <v>698</v>
      </c>
      <c r="BF244" s="18" t="s">
        <v>699</v>
      </c>
      <c r="BG244" s="18">
        <v>4</v>
      </c>
      <c r="BH244" s="18" t="s">
        <v>672</v>
      </c>
      <c r="BI244" s="18" t="s">
        <v>257</v>
      </c>
      <c r="BJ244" s="18" t="s">
        <v>257</v>
      </c>
      <c r="BK244" s="18" t="s">
        <v>257</v>
      </c>
      <c r="BL244" s="18" t="s">
        <v>257</v>
      </c>
      <c r="BM244" s="18" t="s">
        <v>257</v>
      </c>
      <c r="BN244" s="18">
        <v>14</v>
      </c>
      <c r="BO244" s="26" t="s">
        <v>628</v>
      </c>
      <c r="BP244" s="5" t="s">
        <v>257</v>
      </c>
      <c r="BQ244" s="5" t="s">
        <v>257</v>
      </c>
      <c r="BR244" s="18" t="s">
        <v>697</v>
      </c>
      <c r="BS244" s="18"/>
      <c r="BT244" s="18"/>
      <c r="BU244" s="18"/>
      <c r="BV244" s="18"/>
      <c r="BW244" s="18"/>
      <c r="BX244" s="18"/>
      <c r="BY244" s="18"/>
      <c r="BZ244" s="18"/>
      <c r="CA244" s="18"/>
      <c r="CB244" s="18"/>
      <c r="CC244" s="18"/>
      <c r="CD244" s="18"/>
      <c r="CE244" s="18"/>
      <c r="CF244" s="18"/>
      <c r="CG244" s="18"/>
      <c r="CH244" s="18"/>
      <c r="CI244" s="18"/>
      <c r="CJ244" s="18"/>
      <c r="CK244" s="18"/>
      <c r="CL244" s="18"/>
      <c r="CM244" s="18"/>
      <c r="CN244" s="18"/>
      <c r="CO244" s="18"/>
      <c r="CP244" s="18"/>
      <c r="CQ244" s="18"/>
      <c r="CR244" s="18"/>
      <c r="CS244" s="18"/>
      <c r="CT244" s="18"/>
      <c r="CU244" s="18"/>
      <c r="CV244" s="18"/>
      <c r="CW244" s="18"/>
      <c r="CX244" s="18"/>
      <c r="CY244" s="18"/>
      <c r="CZ244" s="18"/>
      <c r="DA244" s="18"/>
      <c r="DB244" s="18"/>
      <c r="DC244" s="18"/>
      <c r="DD244" s="18"/>
      <c r="DE244" s="18"/>
      <c r="DF244" s="18"/>
      <c r="DG244" s="18"/>
      <c r="DH244" s="18"/>
      <c r="DI244" s="18"/>
      <c r="DJ244" s="18"/>
      <c r="DK244" s="18"/>
      <c r="DL244" s="18"/>
      <c r="DM244" s="18"/>
      <c r="DN244" s="18"/>
      <c r="DO244" s="18"/>
      <c r="DP244" s="18"/>
      <c r="DQ244" s="18"/>
      <c r="DR244" s="18"/>
      <c r="DS244" s="18"/>
      <c r="DT244" s="18"/>
      <c r="DU244" s="18"/>
      <c r="DV244" s="18"/>
      <c r="DW244" s="18"/>
      <c r="DX244" s="18"/>
      <c r="DY244" s="18"/>
      <c r="DZ244" s="18"/>
      <c r="EA244" s="57"/>
      <c r="EB244" s="18"/>
      <c r="EC244" s="18"/>
      <c r="ED244" s="18"/>
      <c r="EE244" s="18">
        <v>1</v>
      </c>
      <c r="EF244" s="18">
        <v>0</v>
      </c>
      <c r="EG244" s="18">
        <v>0</v>
      </c>
      <c r="EH244" s="18" t="s">
        <v>700</v>
      </c>
      <c r="EI244" s="18" cm="1">
        <f t="array" ref="EI244">IF(SUMPRODUCT(--(DO244:DS244&lt;&gt;""))=0, 0,1)</f>
        <v>0</v>
      </c>
      <c r="EJ244" s="18" cm="1">
        <f t="array" ref="EJ244">IF(SUMPRODUCT(--(DT244:EG244&lt;&gt;""))=0, 0,1)</f>
        <v>1</v>
      </c>
      <c r="EK244" s="18" cm="1">
        <f t="array" ref="EK244">IF(SUMPRODUCT(--(EC244:EG244&lt;&gt;""))=0, 0,1)</f>
        <v>1</v>
      </c>
      <c r="EL244" s="18" cm="1">
        <f t="array" ref="EL244">IF(SUMPRODUCT(--(EE244:EG244&lt;&gt;""))=0, 0,1)</f>
        <v>1</v>
      </c>
      <c r="EM244" s="18">
        <f t="shared" si="80"/>
        <v>1</v>
      </c>
      <c r="EN244" s="18" t="str">
        <f t="shared" si="81"/>
        <v>NA</v>
      </c>
      <c r="EO244" s="18">
        <f t="shared" si="82"/>
        <v>1</v>
      </c>
      <c r="EP244" s="18">
        <f t="shared" si="83"/>
        <v>1</v>
      </c>
      <c r="EQ244" s="18">
        <f t="shared" si="84"/>
        <v>1</v>
      </c>
      <c r="ER244" s="58" t="s">
        <v>2080</v>
      </c>
      <c r="ES244" s="59">
        <v>43802</v>
      </c>
      <c r="ET244" s="18" t="s">
        <v>701</v>
      </c>
      <c r="EU244" s="18" t="s">
        <v>689</v>
      </c>
    </row>
    <row r="245" spans="1:151" ht="15.75" customHeight="1" x14ac:dyDescent="0.2">
      <c r="A245" s="5" t="s">
        <v>284</v>
      </c>
      <c r="B245" s="24" t="s">
        <v>688</v>
      </c>
      <c r="C245" s="26">
        <v>1</v>
      </c>
      <c r="D245" s="18" t="s">
        <v>711</v>
      </c>
      <c r="E245" s="26" t="s">
        <v>257</v>
      </c>
      <c r="F245" s="18" t="s">
        <v>553</v>
      </c>
      <c r="G245" s="18" t="s">
        <v>738</v>
      </c>
      <c r="H245" s="18" t="s">
        <v>739</v>
      </c>
      <c r="I245" s="18" t="s">
        <v>577</v>
      </c>
      <c r="J245" s="18" t="s">
        <v>363</v>
      </c>
      <c r="K245" s="18" t="s">
        <v>363</v>
      </c>
      <c r="L245" s="18" t="s">
        <v>363</v>
      </c>
      <c r="M245" s="18" t="s">
        <v>253</v>
      </c>
      <c r="N245" s="56">
        <v>43</v>
      </c>
      <c r="O245" s="18" t="s">
        <v>640</v>
      </c>
      <c r="P245" s="18" t="s">
        <v>261</v>
      </c>
      <c r="Q245" s="18" t="s">
        <v>254</v>
      </c>
      <c r="R245" s="24" t="s">
        <v>257</v>
      </c>
      <c r="S245" s="24" t="s">
        <v>257</v>
      </c>
      <c r="T245" s="26" t="s">
        <v>692</v>
      </c>
      <c r="U245" s="26" t="s">
        <v>595</v>
      </c>
      <c r="V245" s="26" t="s">
        <v>693</v>
      </c>
      <c r="W245" s="26" t="s">
        <v>694</v>
      </c>
      <c r="X245" s="18" t="s">
        <v>695</v>
      </c>
      <c r="Y245" s="18">
        <v>20.8</v>
      </c>
      <c r="Z245" s="18" t="s">
        <v>474</v>
      </c>
      <c r="AA245" s="57">
        <v>20.8</v>
      </c>
      <c r="AB245" s="57" t="s">
        <v>257</v>
      </c>
      <c r="AC245" s="18" t="s">
        <v>595</v>
      </c>
      <c r="AD245" s="18" t="s">
        <v>595</v>
      </c>
      <c r="AE245" s="18" t="s">
        <v>595</v>
      </c>
      <c r="AF245" s="18">
        <v>7.6</v>
      </c>
      <c r="AG245" s="18">
        <v>7.6</v>
      </c>
      <c r="AH245" s="18" t="s">
        <v>557</v>
      </c>
      <c r="AI245" s="18">
        <v>17</v>
      </c>
      <c r="AJ245" s="26" t="s">
        <v>628</v>
      </c>
      <c r="AK245" s="26">
        <f t="shared" si="85"/>
        <v>119</v>
      </c>
      <c r="AL245" s="18" t="s">
        <v>696</v>
      </c>
      <c r="AM245" s="18" t="s">
        <v>282</v>
      </c>
      <c r="AN245" s="57">
        <v>10.3</v>
      </c>
      <c r="AO245" s="57" t="s">
        <v>671</v>
      </c>
      <c r="AP245" s="18" t="s">
        <v>479</v>
      </c>
      <c r="AQ245" s="18">
        <v>4</v>
      </c>
      <c r="AR245" s="18" t="s">
        <v>672</v>
      </c>
      <c r="AS245" s="66">
        <f t="shared" si="77"/>
        <v>-4.3999999999999986</v>
      </c>
      <c r="AT245" s="57">
        <v>25</v>
      </c>
      <c r="AU245" s="66">
        <f t="shared" si="78"/>
        <v>14.7</v>
      </c>
      <c r="AV245" s="66">
        <f t="shared" si="76"/>
        <v>14.7</v>
      </c>
      <c r="AW245" s="5" t="s">
        <v>595</v>
      </c>
      <c r="AX245" s="18">
        <v>17</v>
      </c>
      <c r="AY245" s="26" t="s">
        <v>628</v>
      </c>
      <c r="AZ245" s="5" t="s">
        <v>257</v>
      </c>
      <c r="BA245" s="5" t="s">
        <v>257</v>
      </c>
      <c r="BB245" s="18" t="s">
        <v>697</v>
      </c>
      <c r="BC245" s="18" t="s">
        <v>287</v>
      </c>
      <c r="BD245" s="18">
        <v>0</v>
      </c>
      <c r="BE245" s="18" t="s">
        <v>698</v>
      </c>
      <c r="BF245" s="18" t="s">
        <v>699</v>
      </c>
      <c r="BG245" s="18">
        <v>4</v>
      </c>
      <c r="BH245" s="18" t="s">
        <v>672</v>
      </c>
      <c r="BI245" s="18" t="s">
        <v>257</v>
      </c>
      <c r="BJ245" s="18" t="s">
        <v>257</v>
      </c>
      <c r="BK245" s="18" t="s">
        <v>257</v>
      </c>
      <c r="BL245" s="18" t="s">
        <v>257</v>
      </c>
      <c r="BM245" s="18" t="s">
        <v>257</v>
      </c>
      <c r="BN245" s="18">
        <v>17</v>
      </c>
      <c r="BO245" s="26" t="s">
        <v>628</v>
      </c>
      <c r="BP245" s="5" t="s">
        <v>257</v>
      </c>
      <c r="BQ245" s="5" t="s">
        <v>257</v>
      </c>
      <c r="BR245" s="18" t="s">
        <v>697</v>
      </c>
      <c r="BS245" s="18"/>
      <c r="BT245" s="18"/>
      <c r="BU245" s="18"/>
      <c r="BV245" s="18"/>
      <c r="BW245" s="18"/>
      <c r="BX245" s="18"/>
      <c r="BY245" s="18"/>
      <c r="BZ245" s="18"/>
      <c r="CA245" s="18"/>
      <c r="CB245" s="18"/>
      <c r="CC245" s="18"/>
      <c r="CD245" s="18"/>
      <c r="CE245" s="18"/>
      <c r="CF245" s="18"/>
      <c r="CG245" s="18"/>
      <c r="CH245" s="18"/>
      <c r="CI245" s="18"/>
      <c r="CJ245" s="18"/>
      <c r="CK245" s="18"/>
      <c r="CL245" s="18"/>
      <c r="CM245" s="18"/>
      <c r="CN245" s="18"/>
      <c r="CO245" s="18"/>
      <c r="CP245" s="18"/>
      <c r="CQ245" s="18"/>
      <c r="CR245" s="18"/>
      <c r="CS245" s="18"/>
      <c r="CT245" s="18"/>
      <c r="CU245" s="18"/>
      <c r="CV245" s="18"/>
      <c r="CW245" s="18"/>
      <c r="CX245" s="18"/>
      <c r="CY245" s="18"/>
      <c r="CZ245" s="18"/>
      <c r="DA245" s="18"/>
      <c r="DB245" s="18"/>
      <c r="DC245" s="18"/>
      <c r="DD245" s="18"/>
      <c r="DE245" s="18"/>
      <c r="DF245" s="18"/>
      <c r="DG245" s="18"/>
      <c r="DH245" s="18"/>
      <c r="DI245" s="18"/>
      <c r="DJ245" s="18"/>
      <c r="DK245" s="18"/>
      <c r="DL245" s="18"/>
      <c r="DM245" s="18"/>
      <c r="DN245" s="18"/>
      <c r="DO245" s="18"/>
      <c r="DP245" s="18"/>
      <c r="DQ245" s="18"/>
      <c r="DR245" s="18"/>
      <c r="DS245" s="18"/>
      <c r="DT245" s="18"/>
      <c r="DU245" s="18"/>
      <c r="DV245" s="18"/>
      <c r="DW245" s="18"/>
      <c r="DX245" s="18"/>
      <c r="DY245" s="18"/>
      <c r="DZ245" s="18"/>
      <c r="EA245" s="57"/>
      <c r="EB245" s="18"/>
      <c r="EC245" s="18"/>
      <c r="ED245" s="18"/>
      <c r="EE245" s="18">
        <v>1</v>
      </c>
      <c r="EF245" s="18">
        <v>0</v>
      </c>
      <c r="EG245" s="18">
        <v>0</v>
      </c>
      <c r="EH245" s="18" t="s">
        <v>700</v>
      </c>
      <c r="EI245" s="18" cm="1">
        <f t="array" ref="EI245">IF(SUMPRODUCT(--(DO245:DS245&lt;&gt;""))=0, 0,1)</f>
        <v>0</v>
      </c>
      <c r="EJ245" s="18" cm="1">
        <f t="array" ref="EJ245">IF(SUMPRODUCT(--(DT245:EG245&lt;&gt;""))=0, 0,1)</f>
        <v>1</v>
      </c>
      <c r="EK245" s="18" cm="1">
        <f t="array" ref="EK245">IF(SUMPRODUCT(--(EC245:EG245&lt;&gt;""))=0, 0,1)</f>
        <v>1</v>
      </c>
      <c r="EL245" s="18" cm="1">
        <f t="array" ref="EL245">IF(SUMPRODUCT(--(EE245:EG245&lt;&gt;""))=0, 0,1)</f>
        <v>1</v>
      </c>
      <c r="EM245" s="18">
        <f t="shared" si="80"/>
        <v>1</v>
      </c>
      <c r="EN245" s="18" t="str">
        <f t="shared" si="81"/>
        <v>NA</v>
      </c>
      <c r="EO245" s="18">
        <f t="shared" si="82"/>
        <v>1</v>
      </c>
      <c r="EP245" s="18">
        <f t="shared" si="83"/>
        <v>1</v>
      </c>
      <c r="EQ245" s="18">
        <f t="shared" si="84"/>
        <v>1</v>
      </c>
      <c r="ER245" s="58" t="s">
        <v>2080</v>
      </c>
      <c r="ES245" s="59">
        <v>43802</v>
      </c>
      <c r="ET245" s="18" t="s">
        <v>701</v>
      </c>
      <c r="EU245" s="18" t="s">
        <v>689</v>
      </c>
    </row>
    <row r="246" spans="1:151" ht="15.75" customHeight="1" x14ac:dyDescent="0.2">
      <c r="A246" s="5" t="s">
        <v>284</v>
      </c>
      <c r="B246" s="24" t="s">
        <v>688</v>
      </c>
      <c r="C246" s="26">
        <v>1</v>
      </c>
      <c r="D246" s="18" t="s">
        <v>691</v>
      </c>
      <c r="E246" s="26" t="s">
        <v>257</v>
      </c>
      <c r="F246" s="18" t="s">
        <v>553</v>
      </c>
      <c r="G246" s="18" t="s">
        <v>742</v>
      </c>
      <c r="H246" s="18" t="s">
        <v>741</v>
      </c>
      <c r="I246" s="18" t="s">
        <v>708</v>
      </c>
      <c r="J246" s="18" t="s">
        <v>363</v>
      </c>
      <c r="K246" s="18" t="s">
        <v>363</v>
      </c>
      <c r="L246" s="18" t="s">
        <v>363</v>
      </c>
      <c r="M246" s="18" t="s">
        <v>253</v>
      </c>
      <c r="N246" s="56">
        <v>43</v>
      </c>
      <c r="O246" s="18" t="s">
        <v>640</v>
      </c>
      <c r="P246" s="18" t="s">
        <v>261</v>
      </c>
      <c r="Q246" s="18" t="s">
        <v>254</v>
      </c>
      <c r="R246" s="24" t="s">
        <v>257</v>
      </c>
      <c r="S246" s="24" t="s">
        <v>257</v>
      </c>
      <c r="T246" s="26" t="s">
        <v>692</v>
      </c>
      <c r="U246" s="26" t="s">
        <v>595</v>
      </c>
      <c r="V246" s="26" t="s">
        <v>693</v>
      </c>
      <c r="W246" s="26" t="s">
        <v>694</v>
      </c>
      <c r="X246" s="18" t="s">
        <v>695</v>
      </c>
      <c r="Y246" s="18">
        <v>0</v>
      </c>
      <c r="Z246" s="18" t="s">
        <v>474</v>
      </c>
      <c r="AA246" s="57">
        <v>0</v>
      </c>
      <c r="AB246" s="57" t="s">
        <v>257</v>
      </c>
      <c r="AC246" s="18" t="s">
        <v>595</v>
      </c>
      <c r="AD246" s="18" t="s">
        <v>595</v>
      </c>
      <c r="AE246" s="18" t="s">
        <v>595</v>
      </c>
      <c r="AF246" s="18">
        <v>7.6</v>
      </c>
      <c r="AG246" s="18">
        <v>7.6</v>
      </c>
      <c r="AH246" s="18" t="s">
        <v>557</v>
      </c>
      <c r="AI246" s="18">
        <v>0</v>
      </c>
      <c r="AJ246" s="26" t="s">
        <v>628</v>
      </c>
      <c r="AK246" s="26">
        <f t="shared" si="85"/>
        <v>0</v>
      </c>
      <c r="AL246" s="18" t="s">
        <v>696</v>
      </c>
      <c r="AM246" s="18" t="s">
        <v>282</v>
      </c>
      <c r="AN246" s="57">
        <v>0</v>
      </c>
      <c r="AO246" s="57" t="s">
        <v>671</v>
      </c>
      <c r="AP246" s="18" t="s">
        <v>479</v>
      </c>
      <c r="AQ246" s="18">
        <v>4</v>
      </c>
      <c r="AR246" s="18" t="s">
        <v>672</v>
      </c>
      <c r="AS246" s="66">
        <f t="shared" si="77"/>
        <v>0</v>
      </c>
      <c r="AT246" s="57">
        <v>0</v>
      </c>
      <c r="AU246" s="66">
        <f t="shared" si="78"/>
        <v>0</v>
      </c>
      <c r="AV246" s="66">
        <f t="shared" si="76"/>
        <v>0</v>
      </c>
      <c r="AW246" s="5" t="s">
        <v>595</v>
      </c>
      <c r="AX246" s="18">
        <v>0</v>
      </c>
      <c r="AY246" s="26" t="s">
        <v>628</v>
      </c>
      <c r="AZ246" s="5" t="s">
        <v>257</v>
      </c>
      <c r="BA246" s="5" t="s">
        <v>257</v>
      </c>
      <c r="BB246" s="18" t="s">
        <v>697</v>
      </c>
      <c r="BC246" s="18" t="s">
        <v>287</v>
      </c>
      <c r="BD246" s="18">
        <v>0</v>
      </c>
      <c r="BE246" s="18" t="s">
        <v>698</v>
      </c>
      <c r="BF246" s="18" t="s">
        <v>699</v>
      </c>
      <c r="BG246" s="18">
        <v>4</v>
      </c>
      <c r="BH246" s="18" t="s">
        <v>672</v>
      </c>
      <c r="BI246" s="18" t="s">
        <v>257</v>
      </c>
      <c r="BJ246" s="18" t="s">
        <v>257</v>
      </c>
      <c r="BK246" s="18" t="s">
        <v>257</v>
      </c>
      <c r="BL246" s="18" t="s">
        <v>257</v>
      </c>
      <c r="BM246" s="18" t="s">
        <v>257</v>
      </c>
      <c r="BN246" s="18">
        <v>0</v>
      </c>
      <c r="BO246" s="26" t="s">
        <v>628</v>
      </c>
      <c r="BP246" s="5" t="s">
        <v>257</v>
      </c>
      <c r="BQ246" s="5" t="s">
        <v>257</v>
      </c>
      <c r="BR246" s="18" t="s">
        <v>697</v>
      </c>
      <c r="BS246" s="18"/>
      <c r="BT246" s="18"/>
      <c r="BU246" s="18"/>
      <c r="BV246" s="18"/>
      <c r="BW246" s="18"/>
      <c r="BX246" s="18"/>
      <c r="BY246" s="18"/>
      <c r="BZ246" s="18"/>
      <c r="CA246" s="18"/>
      <c r="CB246" s="18"/>
      <c r="CC246" s="18"/>
      <c r="CD246" s="18"/>
      <c r="CE246" s="18"/>
      <c r="CF246" s="18"/>
      <c r="CG246" s="18"/>
      <c r="CH246" s="18"/>
      <c r="CI246" s="18"/>
      <c r="CJ246" s="18"/>
      <c r="CK246" s="18"/>
      <c r="CL246" s="18"/>
      <c r="CM246" s="18"/>
      <c r="CN246" s="18"/>
      <c r="CO246" s="18"/>
      <c r="CP246" s="18"/>
      <c r="CQ246" s="18"/>
      <c r="CR246" s="18"/>
      <c r="CS246" s="18"/>
      <c r="CT246" s="18"/>
      <c r="CU246" s="18"/>
      <c r="CV246" s="18"/>
      <c r="CW246" s="18"/>
      <c r="CX246" s="18"/>
      <c r="CY246" s="18"/>
      <c r="CZ246" s="18"/>
      <c r="DA246" s="18"/>
      <c r="DB246" s="18"/>
      <c r="DC246" s="18"/>
      <c r="DD246" s="18"/>
      <c r="DE246" s="18"/>
      <c r="DF246" s="18"/>
      <c r="DG246" s="18"/>
      <c r="DH246" s="18"/>
      <c r="DI246" s="18"/>
      <c r="DJ246" s="18"/>
      <c r="DK246" s="18"/>
      <c r="DL246" s="18"/>
      <c r="DM246" s="18"/>
      <c r="DN246" s="18"/>
      <c r="DO246" s="18"/>
      <c r="DP246" s="18"/>
      <c r="DQ246" s="18"/>
      <c r="DR246" s="18"/>
      <c r="DS246" s="18"/>
      <c r="DT246" s="18"/>
      <c r="DU246" s="18"/>
      <c r="DV246" s="18"/>
      <c r="DW246" s="18"/>
      <c r="DX246" s="18"/>
      <c r="DY246" s="18"/>
      <c r="DZ246" s="18"/>
      <c r="EA246" s="57"/>
      <c r="EB246" s="18"/>
      <c r="EC246" s="18"/>
      <c r="ED246" s="18"/>
      <c r="EE246" s="18">
        <v>0</v>
      </c>
      <c r="EF246" s="18">
        <v>0</v>
      </c>
      <c r="EG246" s="18">
        <v>0</v>
      </c>
      <c r="EH246" s="18" t="s">
        <v>700</v>
      </c>
      <c r="EI246" s="18" cm="1">
        <f t="array" ref="EI246">IF(SUMPRODUCT(--(DO246:DS246&lt;&gt;""))=0, 0,1)</f>
        <v>0</v>
      </c>
      <c r="EJ246" s="18" cm="1">
        <f t="array" ref="EJ246">IF(SUMPRODUCT(--(DT246:EG246&lt;&gt;""))=0, 0,1)</f>
        <v>1</v>
      </c>
      <c r="EK246" s="18" cm="1">
        <f t="array" ref="EK246">IF(SUMPRODUCT(--(EC246:EG246&lt;&gt;""))=0, 0,1)</f>
        <v>1</v>
      </c>
      <c r="EL246" s="18" cm="1">
        <f t="array" ref="EL246">IF(SUMPRODUCT(--(EE246:EG246&lt;&gt;""))=0, 0,1)</f>
        <v>1</v>
      </c>
      <c r="EM246" s="18">
        <f t="shared" si="80"/>
        <v>0</v>
      </c>
      <c r="EN246" s="18" t="str">
        <f t="shared" si="81"/>
        <v>NA</v>
      </c>
      <c r="EO246" s="18">
        <f t="shared" si="82"/>
        <v>0</v>
      </c>
      <c r="EP246" s="18">
        <f t="shared" si="83"/>
        <v>0</v>
      </c>
      <c r="EQ246" s="18">
        <f t="shared" si="84"/>
        <v>0</v>
      </c>
      <c r="ER246" s="58" t="s">
        <v>2080</v>
      </c>
      <c r="ES246" s="59">
        <v>43802</v>
      </c>
      <c r="ET246" s="18" t="s">
        <v>701</v>
      </c>
      <c r="EU246" s="18" t="s">
        <v>689</v>
      </c>
    </row>
    <row r="247" spans="1:151" ht="15.75" customHeight="1" x14ac:dyDescent="0.2">
      <c r="A247" s="5" t="s">
        <v>284</v>
      </c>
      <c r="B247" s="24" t="s">
        <v>688</v>
      </c>
      <c r="C247" s="26">
        <v>1</v>
      </c>
      <c r="D247" s="18" t="s">
        <v>702</v>
      </c>
      <c r="E247" s="26" t="s">
        <v>257</v>
      </c>
      <c r="F247" s="18" t="s">
        <v>553</v>
      </c>
      <c r="G247" s="18" t="s">
        <v>742</v>
      </c>
      <c r="H247" s="18" t="s">
        <v>741</v>
      </c>
      <c r="I247" s="18" t="s">
        <v>708</v>
      </c>
      <c r="J247" s="18" t="s">
        <v>363</v>
      </c>
      <c r="K247" s="18" t="s">
        <v>363</v>
      </c>
      <c r="L247" s="18" t="s">
        <v>363</v>
      </c>
      <c r="M247" s="18" t="s">
        <v>253</v>
      </c>
      <c r="N247" s="56">
        <v>43</v>
      </c>
      <c r="O247" s="18" t="s">
        <v>640</v>
      </c>
      <c r="P247" s="18" t="s">
        <v>261</v>
      </c>
      <c r="Q247" s="18" t="s">
        <v>254</v>
      </c>
      <c r="R247" s="24" t="s">
        <v>257</v>
      </c>
      <c r="S247" s="24" t="s">
        <v>257</v>
      </c>
      <c r="T247" s="26" t="s">
        <v>692</v>
      </c>
      <c r="U247" s="26" t="s">
        <v>595</v>
      </c>
      <c r="V247" s="26" t="s">
        <v>693</v>
      </c>
      <c r="W247" s="26" t="s">
        <v>694</v>
      </c>
      <c r="X247" s="18" t="s">
        <v>695</v>
      </c>
      <c r="Y247" s="18">
        <v>20.8</v>
      </c>
      <c r="Z247" s="18" t="s">
        <v>474</v>
      </c>
      <c r="AA247" s="57">
        <v>20.8</v>
      </c>
      <c r="AB247" s="57" t="s">
        <v>257</v>
      </c>
      <c r="AC247" s="18" t="s">
        <v>595</v>
      </c>
      <c r="AD247" s="18" t="s">
        <v>595</v>
      </c>
      <c r="AE247" s="18" t="s">
        <v>595</v>
      </c>
      <c r="AF247" s="18">
        <v>7.6</v>
      </c>
      <c r="AG247" s="18">
        <v>7.6</v>
      </c>
      <c r="AH247" s="18" t="s">
        <v>557</v>
      </c>
      <c r="AI247" s="18">
        <v>2</v>
      </c>
      <c r="AJ247" s="26" t="s">
        <v>628</v>
      </c>
      <c r="AK247" s="26">
        <f t="shared" si="85"/>
        <v>14</v>
      </c>
      <c r="AL247" s="18" t="s">
        <v>696</v>
      </c>
      <c r="AM247" s="18" t="s">
        <v>282</v>
      </c>
      <c r="AN247" s="57">
        <v>0</v>
      </c>
      <c r="AO247" s="57" t="s">
        <v>671</v>
      </c>
      <c r="AP247" s="18" t="s">
        <v>479</v>
      </c>
      <c r="AQ247" s="18">
        <v>4</v>
      </c>
      <c r="AR247" s="18" t="s">
        <v>672</v>
      </c>
      <c r="AS247" s="66">
        <f t="shared" si="77"/>
        <v>0</v>
      </c>
      <c r="AT247" s="57">
        <v>0</v>
      </c>
      <c r="AU247" s="66">
        <f t="shared" si="78"/>
        <v>0</v>
      </c>
      <c r="AV247" s="66">
        <f t="shared" si="76"/>
        <v>0</v>
      </c>
      <c r="AW247" s="5" t="s">
        <v>595</v>
      </c>
      <c r="AX247" s="18">
        <v>2</v>
      </c>
      <c r="AY247" s="26" t="s">
        <v>628</v>
      </c>
      <c r="AZ247" s="5" t="s">
        <v>257</v>
      </c>
      <c r="BA247" s="5" t="s">
        <v>257</v>
      </c>
      <c r="BB247" s="18" t="s">
        <v>697</v>
      </c>
      <c r="BC247" s="18" t="s">
        <v>287</v>
      </c>
      <c r="BD247" s="18">
        <v>0</v>
      </c>
      <c r="BE247" s="18" t="s">
        <v>698</v>
      </c>
      <c r="BF247" s="18" t="s">
        <v>699</v>
      </c>
      <c r="BG247" s="18">
        <v>4</v>
      </c>
      <c r="BH247" s="18" t="s">
        <v>672</v>
      </c>
      <c r="BI247" s="18" t="s">
        <v>257</v>
      </c>
      <c r="BJ247" s="18" t="s">
        <v>257</v>
      </c>
      <c r="BK247" s="18" t="s">
        <v>257</v>
      </c>
      <c r="BL247" s="18" t="s">
        <v>257</v>
      </c>
      <c r="BM247" s="18" t="s">
        <v>257</v>
      </c>
      <c r="BN247" s="18">
        <v>2</v>
      </c>
      <c r="BO247" s="26" t="s">
        <v>628</v>
      </c>
      <c r="BP247" s="5" t="s">
        <v>257</v>
      </c>
      <c r="BQ247" s="5" t="s">
        <v>257</v>
      </c>
      <c r="BR247" s="18" t="s">
        <v>697</v>
      </c>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8"/>
      <c r="DB247" s="18"/>
      <c r="DC247" s="18"/>
      <c r="DD247" s="18"/>
      <c r="DE247" s="18"/>
      <c r="DF247" s="18"/>
      <c r="DG247" s="18"/>
      <c r="DH247" s="18"/>
      <c r="DI247" s="18"/>
      <c r="DJ247" s="18"/>
      <c r="DK247" s="18"/>
      <c r="DL247" s="18"/>
      <c r="DM247" s="18"/>
      <c r="DN247" s="18"/>
      <c r="DO247" s="18"/>
      <c r="DP247" s="18"/>
      <c r="DQ247" s="18"/>
      <c r="DR247" s="18"/>
      <c r="DS247" s="18"/>
      <c r="DT247" s="18"/>
      <c r="DU247" s="18"/>
      <c r="DV247" s="18"/>
      <c r="DW247" s="18"/>
      <c r="DX247" s="18"/>
      <c r="DY247" s="18"/>
      <c r="DZ247" s="18"/>
      <c r="EA247" s="57"/>
      <c r="EB247" s="18"/>
      <c r="EC247" s="18"/>
      <c r="ED247" s="18"/>
      <c r="EE247" s="18">
        <v>0</v>
      </c>
      <c r="EF247" s="18">
        <v>0</v>
      </c>
      <c r="EG247" s="18">
        <v>0</v>
      </c>
      <c r="EH247" s="18" t="s">
        <v>700</v>
      </c>
      <c r="EI247" s="18" cm="1">
        <f t="array" ref="EI247">IF(SUMPRODUCT(--(DO247:DS247&lt;&gt;""))=0, 0,1)</f>
        <v>0</v>
      </c>
      <c r="EJ247" s="18" cm="1">
        <f t="array" ref="EJ247">IF(SUMPRODUCT(--(DT247:EG247&lt;&gt;""))=0, 0,1)</f>
        <v>1</v>
      </c>
      <c r="EK247" s="18" cm="1">
        <f t="array" ref="EK247">IF(SUMPRODUCT(--(EC247:EG247&lt;&gt;""))=0, 0,1)</f>
        <v>1</v>
      </c>
      <c r="EL247" s="18" cm="1">
        <f t="array" ref="EL247">IF(SUMPRODUCT(--(EE247:EG247&lt;&gt;""))=0, 0,1)</f>
        <v>1</v>
      </c>
      <c r="EM247" s="18">
        <f t="shared" si="80"/>
        <v>0</v>
      </c>
      <c r="EN247" s="18" t="str">
        <f t="shared" si="81"/>
        <v>NA</v>
      </c>
      <c r="EO247" s="18">
        <f t="shared" si="82"/>
        <v>0</v>
      </c>
      <c r="EP247" s="18">
        <f t="shared" si="83"/>
        <v>0</v>
      </c>
      <c r="EQ247" s="18">
        <f t="shared" si="84"/>
        <v>0</v>
      </c>
      <c r="ER247" s="58" t="s">
        <v>2080</v>
      </c>
      <c r="ES247" s="59">
        <v>43802</v>
      </c>
      <c r="ET247" s="18" t="s">
        <v>701</v>
      </c>
      <c r="EU247" s="18" t="s">
        <v>689</v>
      </c>
    </row>
    <row r="248" spans="1:151" ht="15.75" customHeight="1" x14ac:dyDescent="0.2">
      <c r="A248" s="5" t="s">
        <v>284</v>
      </c>
      <c r="B248" s="24" t="s">
        <v>688</v>
      </c>
      <c r="C248" s="26">
        <v>1</v>
      </c>
      <c r="D248" s="18" t="s">
        <v>705</v>
      </c>
      <c r="E248" s="26" t="s">
        <v>257</v>
      </c>
      <c r="F248" s="18" t="s">
        <v>553</v>
      </c>
      <c r="G248" s="18" t="s">
        <v>742</v>
      </c>
      <c r="H248" s="18" t="s">
        <v>741</v>
      </c>
      <c r="I248" s="18" t="s">
        <v>708</v>
      </c>
      <c r="J248" s="18" t="s">
        <v>363</v>
      </c>
      <c r="K248" s="18" t="s">
        <v>363</v>
      </c>
      <c r="L248" s="18" t="s">
        <v>363</v>
      </c>
      <c r="M248" s="18" t="s">
        <v>253</v>
      </c>
      <c r="N248" s="56">
        <v>43</v>
      </c>
      <c r="O248" s="18" t="s">
        <v>640</v>
      </c>
      <c r="P248" s="18" t="s">
        <v>261</v>
      </c>
      <c r="Q248" s="18" t="s">
        <v>254</v>
      </c>
      <c r="R248" s="24" t="s">
        <v>257</v>
      </c>
      <c r="S248" s="24" t="s">
        <v>257</v>
      </c>
      <c r="T248" s="26" t="s">
        <v>692</v>
      </c>
      <c r="U248" s="26" t="s">
        <v>595</v>
      </c>
      <c r="V248" s="26" t="s">
        <v>693</v>
      </c>
      <c r="W248" s="26" t="s">
        <v>694</v>
      </c>
      <c r="X248" s="18" t="s">
        <v>695</v>
      </c>
      <c r="Y248" s="18">
        <v>20.8</v>
      </c>
      <c r="Z248" s="18" t="s">
        <v>474</v>
      </c>
      <c r="AA248" s="57">
        <v>20.8</v>
      </c>
      <c r="AB248" s="57" t="s">
        <v>257</v>
      </c>
      <c r="AC248" s="18" t="s">
        <v>595</v>
      </c>
      <c r="AD248" s="18" t="s">
        <v>595</v>
      </c>
      <c r="AE248" s="18" t="s">
        <v>595</v>
      </c>
      <c r="AF248" s="18">
        <v>7.6</v>
      </c>
      <c r="AG248" s="18">
        <v>7.6</v>
      </c>
      <c r="AH248" s="18" t="s">
        <v>557</v>
      </c>
      <c r="AI248" s="18">
        <v>6</v>
      </c>
      <c r="AJ248" s="26" t="s">
        <v>628</v>
      </c>
      <c r="AK248" s="26">
        <f t="shared" si="85"/>
        <v>42</v>
      </c>
      <c r="AL248" s="18" t="s">
        <v>696</v>
      </c>
      <c r="AM248" s="18" t="s">
        <v>282</v>
      </c>
      <c r="AN248" s="57">
        <v>0</v>
      </c>
      <c r="AO248" s="57" t="s">
        <v>671</v>
      </c>
      <c r="AP248" s="18" t="s">
        <v>479</v>
      </c>
      <c r="AQ248" s="18">
        <v>4</v>
      </c>
      <c r="AR248" s="18" t="s">
        <v>672</v>
      </c>
      <c r="AS248" s="66">
        <f t="shared" si="77"/>
        <v>0</v>
      </c>
      <c r="AT248" s="57">
        <v>0</v>
      </c>
      <c r="AU248" s="66">
        <f t="shared" si="78"/>
        <v>0</v>
      </c>
      <c r="AV248" s="66">
        <f t="shared" si="76"/>
        <v>0</v>
      </c>
      <c r="AW248" s="5" t="s">
        <v>595</v>
      </c>
      <c r="AX248" s="18">
        <v>6</v>
      </c>
      <c r="AY248" s="26" t="s">
        <v>628</v>
      </c>
      <c r="AZ248" s="5" t="s">
        <v>257</v>
      </c>
      <c r="BA248" s="5" t="s">
        <v>257</v>
      </c>
      <c r="BB248" s="18" t="s">
        <v>697</v>
      </c>
      <c r="BC248" s="18" t="s">
        <v>287</v>
      </c>
      <c r="BD248" s="18">
        <v>0</v>
      </c>
      <c r="BE248" s="18" t="s">
        <v>698</v>
      </c>
      <c r="BF248" s="18" t="s">
        <v>699</v>
      </c>
      <c r="BG248" s="18">
        <v>4</v>
      </c>
      <c r="BH248" s="18" t="s">
        <v>672</v>
      </c>
      <c r="BI248" s="18" t="s">
        <v>257</v>
      </c>
      <c r="BJ248" s="18" t="s">
        <v>257</v>
      </c>
      <c r="BK248" s="18" t="s">
        <v>257</v>
      </c>
      <c r="BL248" s="18" t="s">
        <v>257</v>
      </c>
      <c r="BM248" s="18" t="s">
        <v>257</v>
      </c>
      <c r="BN248" s="18">
        <v>6</v>
      </c>
      <c r="BO248" s="26" t="s">
        <v>628</v>
      </c>
      <c r="BP248" s="5" t="s">
        <v>257</v>
      </c>
      <c r="BQ248" s="5" t="s">
        <v>257</v>
      </c>
      <c r="BR248" s="18" t="s">
        <v>697</v>
      </c>
      <c r="BS248" s="18"/>
      <c r="BT248" s="18"/>
      <c r="BU248" s="18"/>
      <c r="BV248" s="18"/>
      <c r="BW248" s="18"/>
      <c r="BX248" s="18"/>
      <c r="BY248" s="18"/>
      <c r="BZ248" s="18"/>
      <c r="CA248" s="18"/>
      <c r="CB248" s="18"/>
      <c r="CC248" s="18"/>
      <c r="CD248" s="18"/>
      <c r="CE248" s="18"/>
      <c r="CF248" s="18"/>
      <c r="CG248" s="18"/>
      <c r="CH248" s="18"/>
      <c r="CI248" s="18"/>
      <c r="CJ248" s="18"/>
      <c r="CK248" s="18"/>
      <c r="CL248" s="18"/>
      <c r="CM248" s="18"/>
      <c r="CN248" s="18"/>
      <c r="CO248" s="18"/>
      <c r="CP248" s="18"/>
      <c r="CQ248" s="18"/>
      <c r="CR248" s="18"/>
      <c r="CS248" s="18"/>
      <c r="CT248" s="18"/>
      <c r="CU248" s="18"/>
      <c r="CV248" s="18"/>
      <c r="CW248" s="18"/>
      <c r="CX248" s="18"/>
      <c r="CY248" s="18"/>
      <c r="CZ248" s="18"/>
      <c r="DA248" s="18"/>
      <c r="DB248" s="18"/>
      <c r="DC248" s="18"/>
      <c r="DD248" s="18"/>
      <c r="DE248" s="18"/>
      <c r="DF248" s="18"/>
      <c r="DG248" s="18"/>
      <c r="DH248" s="18"/>
      <c r="DI248" s="18"/>
      <c r="DJ248" s="18"/>
      <c r="DK248" s="18"/>
      <c r="DL248" s="18"/>
      <c r="DM248" s="18"/>
      <c r="DN248" s="18"/>
      <c r="DO248" s="18"/>
      <c r="DP248" s="18"/>
      <c r="DQ248" s="18"/>
      <c r="DR248" s="18"/>
      <c r="DS248" s="18"/>
      <c r="DT248" s="18"/>
      <c r="DU248" s="18"/>
      <c r="DV248" s="18"/>
      <c r="DW248" s="18"/>
      <c r="DX248" s="18"/>
      <c r="DY248" s="18"/>
      <c r="DZ248" s="18"/>
      <c r="EA248" s="57"/>
      <c r="EB248" s="18"/>
      <c r="EC248" s="18"/>
      <c r="ED248" s="18"/>
      <c r="EE248" s="18">
        <v>0</v>
      </c>
      <c r="EF248" s="18">
        <v>0</v>
      </c>
      <c r="EG248" s="18">
        <v>0</v>
      </c>
      <c r="EH248" s="18" t="s">
        <v>700</v>
      </c>
      <c r="EI248" s="18" cm="1">
        <f t="array" ref="EI248">IF(SUMPRODUCT(--(DO248:DS248&lt;&gt;""))=0, 0,1)</f>
        <v>0</v>
      </c>
      <c r="EJ248" s="18" cm="1">
        <f t="array" ref="EJ248">IF(SUMPRODUCT(--(DT248:EG248&lt;&gt;""))=0, 0,1)</f>
        <v>1</v>
      </c>
      <c r="EK248" s="18" cm="1">
        <f t="array" ref="EK248">IF(SUMPRODUCT(--(EC248:EG248&lt;&gt;""))=0, 0,1)</f>
        <v>1</v>
      </c>
      <c r="EL248" s="18" cm="1">
        <f t="array" ref="EL248">IF(SUMPRODUCT(--(EE248:EG248&lt;&gt;""))=0, 0,1)</f>
        <v>1</v>
      </c>
      <c r="EM248" s="18">
        <f t="shared" si="80"/>
        <v>0</v>
      </c>
      <c r="EN248" s="18" t="str">
        <f t="shared" si="81"/>
        <v>NA</v>
      </c>
      <c r="EO248" s="18">
        <f t="shared" si="82"/>
        <v>0</v>
      </c>
      <c r="EP248" s="18">
        <f t="shared" si="83"/>
        <v>0</v>
      </c>
      <c r="EQ248" s="18">
        <f t="shared" si="84"/>
        <v>0</v>
      </c>
      <c r="ER248" s="58" t="s">
        <v>2080</v>
      </c>
      <c r="ES248" s="59">
        <v>43802</v>
      </c>
      <c r="ET248" s="18" t="s">
        <v>701</v>
      </c>
      <c r="EU248" s="18" t="s">
        <v>689</v>
      </c>
    </row>
    <row r="249" spans="1:151" ht="15.75" customHeight="1" x14ac:dyDescent="0.2">
      <c r="A249" s="5" t="s">
        <v>284</v>
      </c>
      <c r="B249" s="24" t="s">
        <v>688</v>
      </c>
      <c r="C249" s="26">
        <v>1</v>
      </c>
      <c r="D249" s="18" t="s">
        <v>709</v>
      </c>
      <c r="E249" s="26" t="s">
        <v>257</v>
      </c>
      <c r="F249" s="18" t="s">
        <v>553</v>
      </c>
      <c r="G249" s="18" t="s">
        <v>742</v>
      </c>
      <c r="H249" s="18" t="s">
        <v>741</v>
      </c>
      <c r="I249" s="18" t="s">
        <v>708</v>
      </c>
      <c r="J249" s="18" t="s">
        <v>363</v>
      </c>
      <c r="K249" s="18" t="s">
        <v>363</v>
      </c>
      <c r="L249" s="18" t="s">
        <v>363</v>
      </c>
      <c r="M249" s="18" t="s">
        <v>253</v>
      </c>
      <c r="N249" s="56">
        <v>43</v>
      </c>
      <c r="O249" s="18" t="s">
        <v>640</v>
      </c>
      <c r="P249" s="18" t="s">
        <v>261</v>
      </c>
      <c r="Q249" s="18" t="s">
        <v>254</v>
      </c>
      <c r="R249" s="24" t="s">
        <v>257</v>
      </c>
      <c r="S249" s="24" t="s">
        <v>257</v>
      </c>
      <c r="T249" s="26" t="s">
        <v>692</v>
      </c>
      <c r="U249" s="26" t="s">
        <v>595</v>
      </c>
      <c r="V249" s="26" t="s">
        <v>693</v>
      </c>
      <c r="W249" s="26" t="s">
        <v>694</v>
      </c>
      <c r="X249" s="18" t="s">
        <v>695</v>
      </c>
      <c r="Y249" s="18">
        <v>20.8</v>
      </c>
      <c r="Z249" s="18" t="s">
        <v>474</v>
      </c>
      <c r="AA249" s="57">
        <v>20.8</v>
      </c>
      <c r="AB249" s="57" t="s">
        <v>257</v>
      </c>
      <c r="AC249" s="18" t="s">
        <v>595</v>
      </c>
      <c r="AD249" s="18" t="s">
        <v>595</v>
      </c>
      <c r="AE249" s="18" t="s">
        <v>595</v>
      </c>
      <c r="AF249" s="18">
        <v>7.6</v>
      </c>
      <c r="AG249" s="18">
        <v>7.6</v>
      </c>
      <c r="AH249" s="18" t="s">
        <v>557</v>
      </c>
      <c r="AI249" s="18">
        <v>8</v>
      </c>
      <c r="AJ249" s="26" t="s">
        <v>628</v>
      </c>
      <c r="AK249" s="26">
        <f t="shared" si="85"/>
        <v>56</v>
      </c>
      <c r="AL249" s="18" t="s">
        <v>696</v>
      </c>
      <c r="AM249" s="18" t="s">
        <v>282</v>
      </c>
      <c r="AN249" s="57">
        <v>23.5</v>
      </c>
      <c r="AO249" s="57" t="s">
        <v>671</v>
      </c>
      <c r="AP249" s="18" t="s">
        <v>479</v>
      </c>
      <c r="AQ249" s="18">
        <v>4</v>
      </c>
      <c r="AR249" s="18" t="s">
        <v>672</v>
      </c>
      <c r="AS249" s="66">
        <f t="shared" si="77"/>
        <v>2.8999999999999986</v>
      </c>
      <c r="AT249" s="57">
        <v>44.1</v>
      </c>
      <c r="AU249" s="66">
        <f t="shared" si="78"/>
        <v>20.6</v>
      </c>
      <c r="AV249" s="66">
        <f t="shared" si="76"/>
        <v>20.6</v>
      </c>
      <c r="AW249" s="5" t="s">
        <v>595</v>
      </c>
      <c r="AX249" s="18">
        <v>8</v>
      </c>
      <c r="AY249" s="26" t="s">
        <v>628</v>
      </c>
      <c r="AZ249" s="5" t="s">
        <v>257</v>
      </c>
      <c r="BA249" s="5" t="s">
        <v>257</v>
      </c>
      <c r="BB249" s="18" t="s">
        <v>697</v>
      </c>
      <c r="BC249" s="18" t="s">
        <v>287</v>
      </c>
      <c r="BD249" s="18">
        <v>0</v>
      </c>
      <c r="BE249" s="18" t="s">
        <v>698</v>
      </c>
      <c r="BF249" s="18" t="s">
        <v>699</v>
      </c>
      <c r="BG249" s="18">
        <v>4</v>
      </c>
      <c r="BH249" s="18" t="s">
        <v>672</v>
      </c>
      <c r="BI249" s="18" t="s">
        <v>257</v>
      </c>
      <c r="BJ249" s="18" t="s">
        <v>257</v>
      </c>
      <c r="BK249" s="18" t="s">
        <v>257</v>
      </c>
      <c r="BL249" s="18" t="s">
        <v>257</v>
      </c>
      <c r="BM249" s="18" t="s">
        <v>257</v>
      </c>
      <c r="BN249" s="18">
        <v>8</v>
      </c>
      <c r="BO249" s="26" t="s">
        <v>628</v>
      </c>
      <c r="BP249" s="5" t="s">
        <v>257</v>
      </c>
      <c r="BQ249" s="5" t="s">
        <v>257</v>
      </c>
      <c r="BR249" s="18" t="s">
        <v>697</v>
      </c>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57"/>
      <c r="EB249" s="18"/>
      <c r="EC249" s="18"/>
      <c r="ED249" s="18"/>
      <c r="EE249" s="18">
        <v>1</v>
      </c>
      <c r="EF249" s="18">
        <v>0</v>
      </c>
      <c r="EG249" s="18">
        <v>0</v>
      </c>
      <c r="EH249" s="18" t="s">
        <v>700</v>
      </c>
      <c r="EI249" s="18" cm="1">
        <f t="array" ref="EI249">IF(SUMPRODUCT(--(DO249:DS249&lt;&gt;""))=0, 0,1)</f>
        <v>0</v>
      </c>
      <c r="EJ249" s="18" cm="1">
        <f t="array" ref="EJ249">IF(SUMPRODUCT(--(DT249:EG249&lt;&gt;""))=0, 0,1)</f>
        <v>1</v>
      </c>
      <c r="EK249" s="18" cm="1">
        <f t="array" ref="EK249">IF(SUMPRODUCT(--(EC249:EG249&lt;&gt;""))=0, 0,1)</f>
        <v>1</v>
      </c>
      <c r="EL249" s="18" cm="1">
        <f t="array" ref="EL249">IF(SUMPRODUCT(--(EE249:EG249&lt;&gt;""))=0, 0,1)</f>
        <v>1</v>
      </c>
      <c r="EM249" s="18">
        <f t="shared" si="80"/>
        <v>1</v>
      </c>
      <c r="EN249" s="18" t="str">
        <f t="shared" si="81"/>
        <v>NA</v>
      </c>
      <c r="EO249" s="18">
        <f t="shared" si="82"/>
        <v>1</v>
      </c>
      <c r="EP249" s="18">
        <f t="shared" si="83"/>
        <v>1</v>
      </c>
      <c r="EQ249" s="18">
        <f t="shared" si="84"/>
        <v>1</v>
      </c>
      <c r="ER249" s="58" t="s">
        <v>2080</v>
      </c>
      <c r="ES249" s="59">
        <v>43802</v>
      </c>
      <c r="ET249" s="18" t="s">
        <v>701</v>
      </c>
      <c r="EU249" s="18" t="s">
        <v>689</v>
      </c>
    </row>
    <row r="250" spans="1:151" ht="15.75" customHeight="1" x14ac:dyDescent="0.2">
      <c r="A250" s="5" t="s">
        <v>284</v>
      </c>
      <c r="B250" s="24" t="s">
        <v>688</v>
      </c>
      <c r="C250" s="26">
        <v>1</v>
      </c>
      <c r="D250" s="18" t="s">
        <v>727</v>
      </c>
      <c r="E250" s="26" t="s">
        <v>257</v>
      </c>
      <c r="F250" s="18" t="s">
        <v>553</v>
      </c>
      <c r="G250" s="18" t="s">
        <v>742</v>
      </c>
      <c r="H250" s="18" t="s">
        <v>741</v>
      </c>
      <c r="I250" s="18" t="s">
        <v>708</v>
      </c>
      <c r="J250" s="18" t="s">
        <v>363</v>
      </c>
      <c r="K250" s="18" t="s">
        <v>363</v>
      </c>
      <c r="L250" s="18" t="s">
        <v>363</v>
      </c>
      <c r="M250" s="18" t="s">
        <v>253</v>
      </c>
      <c r="N250" s="56">
        <v>43</v>
      </c>
      <c r="O250" s="18" t="s">
        <v>640</v>
      </c>
      <c r="P250" s="18" t="s">
        <v>261</v>
      </c>
      <c r="Q250" s="18" t="s">
        <v>254</v>
      </c>
      <c r="R250" s="24" t="s">
        <v>257</v>
      </c>
      <c r="S250" s="24" t="s">
        <v>257</v>
      </c>
      <c r="T250" s="26" t="s">
        <v>692</v>
      </c>
      <c r="U250" s="26" t="s">
        <v>595</v>
      </c>
      <c r="V250" s="26" t="s">
        <v>693</v>
      </c>
      <c r="W250" s="26" t="s">
        <v>694</v>
      </c>
      <c r="X250" s="18" t="s">
        <v>695</v>
      </c>
      <c r="Y250" s="18">
        <v>20.8</v>
      </c>
      <c r="Z250" s="18" t="s">
        <v>474</v>
      </c>
      <c r="AA250" s="57">
        <v>20.8</v>
      </c>
      <c r="AB250" s="57" t="s">
        <v>257</v>
      </c>
      <c r="AC250" s="18" t="s">
        <v>595</v>
      </c>
      <c r="AD250" s="18" t="s">
        <v>595</v>
      </c>
      <c r="AE250" s="18" t="s">
        <v>595</v>
      </c>
      <c r="AF250" s="18">
        <v>7.6</v>
      </c>
      <c r="AG250" s="18">
        <v>7.6</v>
      </c>
      <c r="AH250" s="18" t="s">
        <v>557</v>
      </c>
      <c r="AI250" s="18">
        <v>10</v>
      </c>
      <c r="AJ250" s="26" t="s">
        <v>628</v>
      </c>
      <c r="AK250" s="26">
        <f t="shared" si="85"/>
        <v>70</v>
      </c>
      <c r="AL250" s="18" t="s">
        <v>696</v>
      </c>
      <c r="AM250" s="18" t="s">
        <v>282</v>
      </c>
      <c r="AN250" s="57">
        <v>23.5</v>
      </c>
      <c r="AO250" s="57" t="s">
        <v>671</v>
      </c>
      <c r="AP250" s="18" t="s">
        <v>479</v>
      </c>
      <c r="AQ250" s="18">
        <v>4</v>
      </c>
      <c r="AR250" s="18" t="s">
        <v>672</v>
      </c>
      <c r="AS250" s="66">
        <f t="shared" si="77"/>
        <v>2.8999999999999986</v>
      </c>
      <c r="AT250" s="57">
        <v>44.1</v>
      </c>
      <c r="AU250" s="66">
        <f t="shared" si="78"/>
        <v>20.6</v>
      </c>
      <c r="AV250" s="66">
        <f t="shared" si="76"/>
        <v>20.6</v>
      </c>
      <c r="AW250" s="5" t="s">
        <v>595</v>
      </c>
      <c r="AX250" s="18">
        <v>10</v>
      </c>
      <c r="AY250" s="26" t="s">
        <v>628</v>
      </c>
      <c r="AZ250" s="5" t="s">
        <v>257</v>
      </c>
      <c r="BA250" s="5" t="s">
        <v>257</v>
      </c>
      <c r="BB250" s="18" t="s">
        <v>697</v>
      </c>
      <c r="BC250" s="18" t="s">
        <v>287</v>
      </c>
      <c r="BD250" s="18">
        <v>0</v>
      </c>
      <c r="BE250" s="18" t="s">
        <v>698</v>
      </c>
      <c r="BF250" s="18" t="s">
        <v>699</v>
      </c>
      <c r="BG250" s="18">
        <v>4</v>
      </c>
      <c r="BH250" s="18" t="s">
        <v>672</v>
      </c>
      <c r="BI250" s="18" t="s">
        <v>257</v>
      </c>
      <c r="BJ250" s="18" t="s">
        <v>257</v>
      </c>
      <c r="BK250" s="18" t="s">
        <v>257</v>
      </c>
      <c r="BL250" s="18" t="s">
        <v>257</v>
      </c>
      <c r="BM250" s="18" t="s">
        <v>257</v>
      </c>
      <c r="BN250" s="18">
        <v>10</v>
      </c>
      <c r="BO250" s="26" t="s">
        <v>628</v>
      </c>
      <c r="BP250" s="5" t="s">
        <v>257</v>
      </c>
      <c r="BQ250" s="5" t="s">
        <v>257</v>
      </c>
      <c r="BR250" s="18" t="s">
        <v>697</v>
      </c>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8"/>
      <c r="DB250" s="18"/>
      <c r="DC250" s="18"/>
      <c r="DD250" s="18"/>
      <c r="DE250" s="18"/>
      <c r="DF250" s="18"/>
      <c r="DG250" s="18"/>
      <c r="DH250" s="18"/>
      <c r="DI250" s="18"/>
      <c r="DJ250" s="18"/>
      <c r="DK250" s="18"/>
      <c r="DL250" s="18"/>
      <c r="DM250" s="18"/>
      <c r="DN250" s="18"/>
      <c r="DO250" s="18"/>
      <c r="DP250" s="18"/>
      <c r="DQ250" s="18"/>
      <c r="DR250" s="18"/>
      <c r="DS250" s="18"/>
      <c r="DT250" s="18"/>
      <c r="DU250" s="18"/>
      <c r="DV250" s="18"/>
      <c r="DW250" s="18"/>
      <c r="DX250" s="18"/>
      <c r="DY250" s="18"/>
      <c r="DZ250" s="18"/>
      <c r="EA250" s="57"/>
      <c r="EB250" s="18"/>
      <c r="EC250" s="18"/>
      <c r="ED250" s="18"/>
      <c r="EE250" s="18">
        <v>1</v>
      </c>
      <c r="EF250" s="18">
        <v>0</v>
      </c>
      <c r="EG250" s="18">
        <v>0</v>
      </c>
      <c r="EH250" s="18" t="s">
        <v>700</v>
      </c>
      <c r="EI250" s="18" cm="1">
        <f t="array" ref="EI250">IF(SUMPRODUCT(--(DO250:DS250&lt;&gt;""))=0, 0,1)</f>
        <v>0</v>
      </c>
      <c r="EJ250" s="18" cm="1">
        <f t="array" ref="EJ250">IF(SUMPRODUCT(--(DT250:EG250&lt;&gt;""))=0, 0,1)</f>
        <v>1</v>
      </c>
      <c r="EK250" s="18" cm="1">
        <f t="array" ref="EK250">IF(SUMPRODUCT(--(EC250:EG250&lt;&gt;""))=0, 0,1)</f>
        <v>1</v>
      </c>
      <c r="EL250" s="18" cm="1">
        <f t="array" ref="EL250">IF(SUMPRODUCT(--(EE250:EG250&lt;&gt;""))=0, 0,1)</f>
        <v>1</v>
      </c>
      <c r="EM250" s="18">
        <f t="shared" si="80"/>
        <v>1</v>
      </c>
      <c r="EN250" s="18" t="str">
        <f t="shared" si="81"/>
        <v>NA</v>
      </c>
      <c r="EO250" s="18">
        <f t="shared" si="82"/>
        <v>1</v>
      </c>
      <c r="EP250" s="18">
        <f t="shared" si="83"/>
        <v>1</v>
      </c>
      <c r="EQ250" s="18">
        <f t="shared" si="84"/>
        <v>1</v>
      </c>
      <c r="ER250" s="58" t="s">
        <v>2080</v>
      </c>
      <c r="ES250" s="59">
        <v>43802</v>
      </c>
      <c r="ET250" s="18" t="s">
        <v>701</v>
      </c>
      <c r="EU250" s="18" t="s">
        <v>689</v>
      </c>
    </row>
    <row r="251" spans="1:151" ht="15.75" customHeight="1" x14ac:dyDescent="0.2">
      <c r="A251" s="5" t="s">
        <v>284</v>
      </c>
      <c r="B251" s="24" t="s">
        <v>688</v>
      </c>
      <c r="C251" s="26">
        <v>1</v>
      </c>
      <c r="D251" s="18" t="s">
        <v>710</v>
      </c>
      <c r="E251" s="26" t="s">
        <v>257</v>
      </c>
      <c r="F251" s="18" t="s">
        <v>553</v>
      </c>
      <c r="G251" s="18" t="s">
        <v>742</v>
      </c>
      <c r="H251" s="18" t="s">
        <v>741</v>
      </c>
      <c r="I251" s="18" t="s">
        <v>708</v>
      </c>
      <c r="J251" s="18" t="s">
        <v>363</v>
      </c>
      <c r="K251" s="18" t="s">
        <v>363</v>
      </c>
      <c r="L251" s="18" t="s">
        <v>363</v>
      </c>
      <c r="M251" s="18" t="s">
        <v>253</v>
      </c>
      <c r="N251" s="56">
        <v>43</v>
      </c>
      <c r="O251" s="18" t="s">
        <v>640</v>
      </c>
      <c r="P251" s="18" t="s">
        <v>261</v>
      </c>
      <c r="Q251" s="18" t="s">
        <v>254</v>
      </c>
      <c r="R251" s="24" t="s">
        <v>257</v>
      </c>
      <c r="S251" s="24" t="s">
        <v>257</v>
      </c>
      <c r="T251" s="26" t="s">
        <v>692</v>
      </c>
      <c r="U251" s="26" t="s">
        <v>595</v>
      </c>
      <c r="V251" s="26" t="s">
        <v>693</v>
      </c>
      <c r="W251" s="26" t="s">
        <v>694</v>
      </c>
      <c r="X251" s="18" t="s">
        <v>695</v>
      </c>
      <c r="Y251" s="18">
        <v>20.8</v>
      </c>
      <c r="Z251" s="18" t="s">
        <v>474</v>
      </c>
      <c r="AA251" s="57">
        <v>20.8</v>
      </c>
      <c r="AB251" s="57" t="s">
        <v>257</v>
      </c>
      <c r="AC251" s="18" t="s">
        <v>595</v>
      </c>
      <c r="AD251" s="18" t="s">
        <v>595</v>
      </c>
      <c r="AE251" s="18" t="s">
        <v>595</v>
      </c>
      <c r="AF251" s="18">
        <v>7.6</v>
      </c>
      <c r="AG251" s="18">
        <v>7.6</v>
      </c>
      <c r="AH251" s="18" t="s">
        <v>557</v>
      </c>
      <c r="AI251" s="18">
        <v>12</v>
      </c>
      <c r="AJ251" s="26" t="s">
        <v>628</v>
      </c>
      <c r="AK251" s="26">
        <f t="shared" si="85"/>
        <v>84</v>
      </c>
      <c r="AL251" s="18" t="s">
        <v>696</v>
      </c>
      <c r="AM251" s="18" t="s">
        <v>282</v>
      </c>
      <c r="AN251" s="57">
        <v>38.200000000000003</v>
      </c>
      <c r="AO251" s="57" t="s">
        <v>671</v>
      </c>
      <c r="AP251" s="18" t="s">
        <v>479</v>
      </c>
      <c r="AQ251" s="18">
        <v>4</v>
      </c>
      <c r="AR251" s="18" t="s">
        <v>672</v>
      </c>
      <c r="AS251" s="66">
        <f t="shared" si="77"/>
        <v>6.5</v>
      </c>
      <c r="AT251" s="57">
        <v>69.900000000000006</v>
      </c>
      <c r="AU251" s="66">
        <f t="shared" si="78"/>
        <v>31.700000000000003</v>
      </c>
      <c r="AV251" s="66">
        <f t="shared" si="76"/>
        <v>31.700000000000003</v>
      </c>
      <c r="AW251" s="5" t="s">
        <v>595</v>
      </c>
      <c r="AX251" s="18">
        <v>12</v>
      </c>
      <c r="AY251" s="26" t="s">
        <v>628</v>
      </c>
      <c r="AZ251" s="5" t="s">
        <v>257</v>
      </c>
      <c r="BA251" s="5" t="s">
        <v>257</v>
      </c>
      <c r="BB251" s="18" t="s">
        <v>697</v>
      </c>
      <c r="BC251" s="18" t="s">
        <v>287</v>
      </c>
      <c r="BD251" s="18">
        <v>0</v>
      </c>
      <c r="BE251" s="18" t="s">
        <v>698</v>
      </c>
      <c r="BF251" s="18" t="s">
        <v>699</v>
      </c>
      <c r="BG251" s="18">
        <v>4</v>
      </c>
      <c r="BH251" s="18" t="s">
        <v>672</v>
      </c>
      <c r="BI251" s="18" t="s">
        <v>257</v>
      </c>
      <c r="BJ251" s="18" t="s">
        <v>257</v>
      </c>
      <c r="BK251" s="18" t="s">
        <v>257</v>
      </c>
      <c r="BL251" s="18" t="s">
        <v>257</v>
      </c>
      <c r="BM251" s="18" t="s">
        <v>257</v>
      </c>
      <c r="BN251" s="18">
        <v>12</v>
      </c>
      <c r="BO251" s="26" t="s">
        <v>628</v>
      </c>
      <c r="BP251" s="5" t="s">
        <v>257</v>
      </c>
      <c r="BQ251" s="5" t="s">
        <v>257</v>
      </c>
      <c r="BR251" s="18" t="s">
        <v>697</v>
      </c>
      <c r="BS251" s="18"/>
      <c r="BT251" s="18"/>
      <c r="BU251" s="18"/>
      <c r="BV251" s="18"/>
      <c r="BW251" s="18"/>
      <c r="BX251" s="18"/>
      <c r="BY251" s="18"/>
      <c r="BZ251" s="18"/>
      <c r="CA251" s="18"/>
      <c r="CB251" s="18"/>
      <c r="CC251" s="18"/>
      <c r="CD251" s="18"/>
      <c r="CE251" s="18"/>
      <c r="CF251" s="18"/>
      <c r="CG251" s="18"/>
      <c r="CH251" s="18"/>
      <c r="CI251" s="18"/>
      <c r="CJ251" s="18"/>
      <c r="CK251" s="18"/>
      <c r="CL251" s="18"/>
      <c r="CM251" s="18"/>
      <c r="CN251" s="18"/>
      <c r="CO251" s="18"/>
      <c r="CP251" s="18"/>
      <c r="CQ251" s="18"/>
      <c r="CR251" s="18"/>
      <c r="CS251" s="18"/>
      <c r="CT251" s="18"/>
      <c r="CU251" s="18"/>
      <c r="CV251" s="18"/>
      <c r="CW251" s="18"/>
      <c r="CX251" s="18"/>
      <c r="CY251" s="18"/>
      <c r="CZ251" s="18"/>
      <c r="DA251" s="18"/>
      <c r="DB251" s="18"/>
      <c r="DC251" s="18"/>
      <c r="DD251" s="18"/>
      <c r="DE251" s="18"/>
      <c r="DF251" s="18"/>
      <c r="DG251" s="18"/>
      <c r="DH251" s="18"/>
      <c r="DI251" s="18"/>
      <c r="DJ251" s="18"/>
      <c r="DK251" s="18"/>
      <c r="DL251" s="18"/>
      <c r="DM251" s="18"/>
      <c r="DN251" s="18"/>
      <c r="DO251" s="18"/>
      <c r="DP251" s="18"/>
      <c r="DQ251" s="18"/>
      <c r="DR251" s="18"/>
      <c r="DS251" s="18"/>
      <c r="DT251" s="18"/>
      <c r="DU251" s="18"/>
      <c r="DV251" s="18"/>
      <c r="DW251" s="18"/>
      <c r="DX251" s="18"/>
      <c r="DY251" s="18"/>
      <c r="DZ251" s="18"/>
      <c r="EA251" s="57"/>
      <c r="EB251" s="18"/>
      <c r="EC251" s="18"/>
      <c r="ED251" s="18"/>
      <c r="EE251" s="18">
        <v>1</v>
      </c>
      <c r="EF251" s="18">
        <v>0</v>
      </c>
      <c r="EG251" s="18">
        <v>0</v>
      </c>
      <c r="EH251" s="18" t="s">
        <v>700</v>
      </c>
      <c r="EI251" s="18" cm="1">
        <f t="array" ref="EI251">IF(SUMPRODUCT(--(DO251:DS251&lt;&gt;""))=0, 0,1)</f>
        <v>0</v>
      </c>
      <c r="EJ251" s="18" cm="1">
        <f t="array" ref="EJ251">IF(SUMPRODUCT(--(DT251:EG251&lt;&gt;""))=0, 0,1)</f>
        <v>1</v>
      </c>
      <c r="EK251" s="18" cm="1">
        <f t="array" ref="EK251">IF(SUMPRODUCT(--(EC251:EG251&lt;&gt;""))=0, 0,1)</f>
        <v>1</v>
      </c>
      <c r="EL251" s="18" cm="1">
        <f t="array" ref="EL251">IF(SUMPRODUCT(--(EE251:EG251&lt;&gt;""))=0, 0,1)</f>
        <v>1</v>
      </c>
      <c r="EM251" s="18">
        <f t="shared" si="80"/>
        <v>1</v>
      </c>
      <c r="EN251" s="18" t="str">
        <f t="shared" si="81"/>
        <v>NA</v>
      </c>
      <c r="EO251" s="18">
        <f t="shared" si="82"/>
        <v>1</v>
      </c>
      <c r="EP251" s="18">
        <f t="shared" si="83"/>
        <v>1</v>
      </c>
      <c r="EQ251" s="18">
        <f t="shared" si="84"/>
        <v>1</v>
      </c>
      <c r="ER251" s="58" t="s">
        <v>2080</v>
      </c>
      <c r="ES251" s="59">
        <v>43802</v>
      </c>
      <c r="ET251" s="18" t="s">
        <v>701</v>
      </c>
      <c r="EU251" s="18" t="s">
        <v>689</v>
      </c>
    </row>
    <row r="252" spans="1:151" ht="15.75" customHeight="1" x14ac:dyDescent="0.2">
      <c r="A252" s="5" t="s">
        <v>284</v>
      </c>
      <c r="B252" s="24" t="s">
        <v>688</v>
      </c>
      <c r="C252" s="26">
        <v>1</v>
      </c>
      <c r="D252" s="18" t="s">
        <v>711</v>
      </c>
      <c r="E252" s="26" t="s">
        <v>257</v>
      </c>
      <c r="F252" s="18" t="s">
        <v>553</v>
      </c>
      <c r="G252" s="18" t="s">
        <v>742</v>
      </c>
      <c r="H252" s="18" t="s">
        <v>741</v>
      </c>
      <c r="I252" s="18" t="s">
        <v>708</v>
      </c>
      <c r="J252" s="18" t="s">
        <v>363</v>
      </c>
      <c r="K252" s="18" t="s">
        <v>363</v>
      </c>
      <c r="L252" s="18" t="s">
        <v>363</v>
      </c>
      <c r="M252" s="18" t="s">
        <v>253</v>
      </c>
      <c r="N252" s="56">
        <v>43</v>
      </c>
      <c r="O252" s="18" t="s">
        <v>640</v>
      </c>
      <c r="P252" s="18" t="s">
        <v>261</v>
      </c>
      <c r="Q252" s="18" t="s">
        <v>254</v>
      </c>
      <c r="R252" s="24" t="s">
        <v>257</v>
      </c>
      <c r="S252" s="24" t="s">
        <v>257</v>
      </c>
      <c r="T252" s="26" t="s">
        <v>692</v>
      </c>
      <c r="U252" s="26" t="s">
        <v>595</v>
      </c>
      <c r="V252" s="26" t="s">
        <v>693</v>
      </c>
      <c r="W252" s="26" t="s">
        <v>694</v>
      </c>
      <c r="X252" s="18" t="s">
        <v>695</v>
      </c>
      <c r="Y252" s="18">
        <v>20.8</v>
      </c>
      <c r="Z252" s="18" t="s">
        <v>474</v>
      </c>
      <c r="AA252" s="57">
        <v>20.8</v>
      </c>
      <c r="AB252" s="57" t="s">
        <v>257</v>
      </c>
      <c r="AC252" s="18" t="s">
        <v>595</v>
      </c>
      <c r="AD252" s="18" t="s">
        <v>595</v>
      </c>
      <c r="AE252" s="18" t="s">
        <v>595</v>
      </c>
      <c r="AF252" s="18">
        <v>7.6</v>
      </c>
      <c r="AG252" s="18">
        <v>7.6</v>
      </c>
      <c r="AH252" s="18" t="s">
        <v>557</v>
      </c>
      <c r="AI252" s="18">
        <v>17</v>
      </c>
      <c r="AJ252" s="26" t="s">
        <v>628</v>
      </c>
      <c r="AK252" s="26">
        <f t="shared" si="85"/>
        <v>119</v>
      </c>
      <c r="AL252" s="18" t="s">
        <v>696</v>
      </c>
      <c r="AM252" s="18" t="s">
        <v>282</v>
      </c>
      <c r="AN252" s="57">
        <v>38.200000000000003</v>
      </c>
      <c r="AO252" s="57" t="s">
        <v>671</v>
      </c>
      <c r="AP252" s="18" t="s">
        <v>479</v>
      </c>
      <c r="AQ252" s="18">
        <v>4</v>
      </c>
      <c r="AR252" s="18" t="s">
        <v>672</v>
      </c>
      <c r="AS252" s="66">
        <f t="shared" si="77"/>
        <v>6.5</v>
      </c>
      <c r="AT252" s="57">
        <v>69.900000000000006</v>
      </c>
      <c r="AU252" s="66">
        <f t="shared" si="78"/>
        <v>31.700000000000003</v>
      </c>
      <c r="AV252" s="66">
        <f t="shared" si="76"/>
        <v>31.700000000000003</v>
      </c>
      <c r="AW252" s="5" t="s">
        <v>595</v>
      </c>
      <c r="AX252" s="18">
        <v>17</v>
      </c>
      <c r="AY252" s="26" t="s">
        <v>628</v>
      </c>
      <c r="AZ252" s="5" t="s">
        <v>257</v>
      </c>
      <c r="BA252" s="5" t="s">
        <v>257</v>
      </c>
      <c r="BB252" s="18" t="s">
        <v>697</v>
      </c>
      <c r="BC252" s="18" t="s">
        <v>287</v>
      </c>
      <c r="BD252" s="18">
        <v>0</v>
      </c>
      <c r="BE252" s="18" t="s">
        <v>698</v>
      </c>
      <c r="BF252" s="18" t="s">
        <v>699</v>
      </c>
      <c r="BG252" s="18">
        <v>4</v>
      </c>
      <c r="BH252" s="18" t="s">
        <v>672</v>
      </c>
      <c r="BI252" s="18" t="s">
        <v>257</v>
      </c>
      <c r="BJ252" s="18" t="s">
        <v>257</v>
      </c>
      <c r="BK252" s="18" t="s">
        <v>257</v>
      </c>
      <c r="BL252" s="18" t="s">
        <v>257</v>
      </c>
      <c r="BM252" s="18" t="s">
        <v>257</v>
      </c>
      <c r="BN252" s="18">
        <v>17</v>
      </c>
      <c r="BO252" s="26" t="s">
        <v>628</v>
      </c>
      <c r="BP252" s="5" t="s">
        <v>257</v>
      </c>
      <c r="BQ252" s="5" t="s">
        <v>257</v>
      </c>
      <c r="BR252" s="18" t="s">
        <v>697</v>
      </c>
      <c r="BS252" s="18"/>
      <c r="BT252" s="18"/>
      <c r="BU252" s="18"/>
      <c r="BV252" s="18"/>
      <c r="BW252" s="18"/>
      <c r="BX252" s="18"/>
      <c r="BY252" s="18"/>
      <c r="BZ252" s="18"/>
      <c r="CA252" s="18"/>
      <c r="CB252" s="18"/>
      <c r="CC252" s="18"/>
      <c r="CD252" s="18"/>
      <c r="CE252" s="18"/>
      <c r="CF252" s="18"/>
      <c r="CG252" s="18"/>
      <c r="CH252" s="18"/>
      <c r="CI252" s="18"/>
      <c r="CJ252" s="18"/>
      <c r="CK252" s="18"/>
      <c r="CL252" s="18"/>
      <c r="CM252" s="18"/>
      <c r="CN252" s="18"/>
      <c r="CO252" s="18"/>
      <c r="CP252" s="18"/>
      <c r="CQ252" s="18"/>
      <c r="CR252" s="18"/>
      <c r="CS252" s="18"/>
      <c r="CT252" s="18"/>
      <c r="CU252" s="18"/>
      <c r="CV252" s="18"/>
      <c r="CW252" s="18"/>
      <c r="CX252" s="18"/>
      <c r="CY252" s="18"/>
      <c r="CZ252" s="18"/>
      <c r="DA252" s="18"/>
      <c r="DB252" s="18"/>
      <c r="DC252" s="18"/>
      <c r="DD252" s="18"/>
      <c r="DE252" s="18"/>
      <c r="DF252" s="18"/>
      <c r="DG252" s="18"/>
      <c r="DH252" s="18"/>
      <c r="DI252" s="18"/>
      <c r="DJ252" s="18"/>
      <c r="DK252" s="18"/>
      <c r="DL252" s="18"/>
      <c r="DM252" s="18"/>
      <c r="DN252" s="18"/>
      <c r="DO252" s="18"/>
      <c r="DP252" s="18"/>
      <c r="DQ252" s="18"/>
      <c r="DR252" s="18"/>
      <c r="DS252" s="18"/>
      <c r="DT252" s="18"/>
      <c r="DU252" s="18"/>
      <c r="DV252" s="18"/>
      <c r="DW252" s="18"/>
      <c r="DX252" s="18"/>
      <c r="DY252" s="18"/>
      <c r="DZ252" s="18"/>
      <c r="EA252" s="57"/>
      <c r="EB252" s="18"/>
      <c r="EC252" s="18"/>
      <c r="ED252" s="18"/>
      <c r="EE252" s="18">
        <v>1</v>
      </c>
      <c r="EF252" s="18">
        <v>0</v>
      </c>
      <c r="EG252" s="18">
        <v>0</v>
      </c>
      <c r="EH252" s="18" t="s">
        <v>700</v>
      </c>
      <c r="EI252" s="18" cm="1">
        <f t="array" ref="EI252">IF(SUMPRODUCT(--(DO252:DS252&lt;&gt;""))=0, 0,1)</f>
        <v>0</v>
      </c>
      <c r="EJ252" s="18" cm="1">
        <f t="array" ref="EJ252">IF(SUMPRODUCT(--(DT252:EG252&lt;&gt;""))=0, 0,1)</f>
        <v>1</v>
      </c>
      <c r="EK252" s="18" cm="1">
        <f t="array" ref="EK252">IF(SUMPRODUCT(--(EC252:EG252&lt;&gt;""))=0, 0,1)</f>
        <v>1</v>
      </c>
      <c r="EL252" s="18" cm="1">
        <f t="array" ref="EL252">IF(SUMPRODUCT(--(EE252:EG252&lt;&gt;""))=0, 0,1)</f>
        <v>1</v>
      </c>
      <c r="EM252" s="18">
        <f t="shared" si="80"/>
        <v>1</v>
      </c>
      <c r="EN252" s="18" t="str">
        <f t="shared" si="81"/>
        <v>NA</v>
      </c>
      <c r="EO252" s="18">
        <f t="shared" si="82"/>
        <v>1</v>
      </c>
      <c r="EP252" s="18">
        <f t="shared" si="83"/>
        <v>1</v>
      </c>
      <c r="EQ252" s="18">
        <f t="shared" si="84"/>
        <v>1</v>
      </c>
      <c r="ER252" s="58" t="s">
        <v>2080</v>
      </c>
      <c r="ES252" s="59">
        <v>43802</v>
      </c>
      <c r="ET252" s="18" t="s">
        <v>701</v>
      </c>
      <c r="EU252" s="18" t="s">
        <v>689</v>
      </c>
    </row>
    <row r="253" spans="1:151" ht="15.75" customHeight="1" x14ac:dyDescent="0.2">
      <c r="A253" s="5" t="s">
        <v>284</v>
      </c>
      <c r="B253" s="24" t="s">
        <v>688</v>
      </c>
      <c r="C253" s="26">
        <v>1</v>
      </c>
      <c r="D253" s="18" t="s">
        <v>691</v>
      </c>
      <c r="E253" s="26" t="s">
        <v>257</v>
      </c>
      <c r="F253" s="18" t="s">
        <v>553</v>
      </c>
      <c r="G253" s="18" t="s">
        <v>743</v>
      </c>
      <c r="H253" s="18" t="s">
        <v>744</v>
      </c>
      <c r="I253" s="18" t="s">
        <v>577</v>
      </c>
      <c r="J253" s="18" t="s">
        <v>363</v>
      </c>
      <c r="K253" s="18" t="s">
        <v>363</v>
      </c>
      <c r="L253" s="18" t="s">
        <v>363</v>
      </c>
      <c r="M253" s="18" t="s">
        <v>253</v>
      </c>
      <c r="N253" s="56">
        <v>43</v>
      </c>
      <c r="O253" s="18" t="s">
        <v>640</v>
      </c>
      <c r="P253" s="18" t="s">
        <v>261</v>
      </c>
      <c r="Q253" s="18" t="s">
        <v>254</v>
      </c>
      <c r="R253" s="24" t="s">
        <v>257</v>
      </c>
      <c r="S253" s="24" t="s">
        <v>257</v>
      </c>
      <c r="T253" s="26" t="s">
        <v>692</v>
      </c>
      <c r="U253" s="26" t="s">
        <v>595</v>
      </c>
      <c r="V253" s="26" t="s">
        <v>693</v>
      </c>
      <c r="W253" s="26" t="s">
        <v>694</v>
      </c>
      <c r="X253" s="18" t="s">
        <v>695</v>
      </c>
      <c r="Y253" s="18">
        <v>0</v>
      </c>
      <c r="Z253" s="18" t="s">
        <v>474</v>
      </c>
      <c r="AA253" s="57">
        <v>0</v>
      </c>
      <c r="AB253" s="57" t="s">
        <v>257</v>
      </c>
      <c r="AC253" s="18" t="s">
        <v>595</v>
      </c>
      <c r="AD253" s="18" t="s">
        <v>595</v>
      </c>
      <c r="AE253" s="18" t="s">
        <v>595</v>
      </c>
      <c r="AF253" s="18">
        <v>7.6</v>
      </c>
      <c r="AG253" s="18">
        <v>7.6</v>
      </c>
      <c r="AH253" s="18" t="s">
        <v>557</v>
      </c>
      <c r="AI253" s="18">
        <v>0</v>
      </c>
      <c r="AJ253" s="26" t="s">
        <v>628</v>
      </c>
      <c r="AK253" s="26">
        <f t="shared" si="85"/>
        <v>0</v>
      </c>
      <c r="AL253" s="18" t="s">
        <v>696</v>
      </c>
      <c r="AM253" s="18" t="s">
        <v>282</v>
      </c>
      <c r="AN253" s="57">
        <v>0</v>
      </c>
      <c r="AO253" s="57" t="s">
        <v>671</v>
      </c>
      <c r="AP253" s="18" t="s">
        <v>479</v>
      </c>
      <c r="AQ253" s="18">
        <v>4</v>
      </c>
      <c r="AR253" s="18" t="s">
        <v>672</v>
      </c>
      <c r="AS253" s="66">
        <f t="shared" si="77"/>
        <v>0</v>
      </c>
      <c r="AT253" s="57">
        <v>0</v>
      </c>
      <c r="AU253" s="66">
        <f t="shared" si="78"/>
        <v>0</v>
      </c>
      <c r="AV253" s="66">
        <f t="shared" si="76"/>
        <v>0</v>
      </c>
      <c r="AW253" s="5" t="s">
        <v>595</v>
      </c>
      <c r="AX253" s="18">
        <v>0</v>
      </c>
      <c r="AY253" s="26" t="s">
        <v>628</v>
      </c>
      <c r="AZ253" s="5" t="s">
        <v>257</v>
      </c>
      <c r="BA253" s="5" t="s">
        <v>257</v>
      </c>
      <c r="BB253" s="18" t="s">
        <v>697</v>
      </c>
      <c r="BC253" s="18" t="s">
        <v>287</v>
      </c>
      <c r="BD253" s="18">
        <v>0</v>
      </c>
      <c r="BE253" s="18" t="s">
        <v>698</v>
      </c>
      <c r="BF253" s="18" t="s">
        <v>699</v>
      </c>
      <c r="BG253" s="18">
        <v>4</v>
      </c>
      <c r="BH253" s="18" t="s">
        <v>672</v>
      </c>
      <c r="BI253" s="18" t="s">
        <v>257</v>
      </c>
      <c r="BJ253" s="18" t="s">
        <v>257</v>
      </c>
      <c r="BK253" s="18" t="s">
        <v>257</v>
      </c>
      <c r="BL253" s="18" t="s">
        <v>257</v>
      </c>
      <c r="BM253" s="18" t="s">
        <v>257</v>
      </c>
      <c r="BN253" s="18">
        <v>0</v>
      </c>
      <c r="BO253" s="26" t="s">
        <v>628</v>
      </c>
      <c r="BP253" s="5" t="s">
        <v>257</v>
      </c>
      <c r="BQ253" s="5" t="s">
        <v>257</v>
      </c>
      <c r="BR253" s="18" t="s">
        <v>697</v>
      </c>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8"/>
      <c r="DB253" s="18"/>
      <c r="DC253" s="18"/>
      <c r="DD253" s="18"/>
      <c r="DE253" s="18"/>
      <c r="DF253" s="18"/>
      <c r="DG253" s="18"/>
      <c r="DH253" s="18"/>
      <c r="DI253" s="18"/>
      <c r="DJ253" s="18"/>
      <c r="DK253" s="18"/>
      <c r="DL253" s="18"/>
      <c r="DM253" s="18"/>
      <c r="DN253" s="18"/>
      <c r="DO253" s="18"/>
      <c r="DP253" s="18"/>
      <c r="DQ253" s="18"/>
      <c r="DR253" s="18"/>
      <c r="DS253" s="18"/>
      <c r="DT253" s="18"/>
      <c r="DU253" s="18"/>
      <c r="DV253" s="18"/>
      <c r="DW253" s="18"/>
      <c r="DX253" s="18"/>
      <c r="DY253" s="18"/>
      <c r="DZ253" s="18"/>
      <c r="EA253" s="57"/>
      <c r="EB253" s="18"/>
      <c r="EC253" s="18"/>
      <c r="ED253" s="18"/>
      <c r="EE253" s="18">
        <v>0</v>
      </c>
      <c r="EF253" s="18">
        <v>0</v>
      </c>
      <c r="EG253" s="18">
        <v>0</v>
      </c>
      <c r="EH253" s="18" t="s">
        <v>700</v>
      </c>
      <c r="EI253" s="18" cm="1">
        <f t="array" ref="EI253">IF(SUMPRODUCT(--(DO253:DS253&lt;&gt;""))=0, 0,1)</f>
        <v>0</v>
      </c>
      <c r="EJ253" s="18" cm="1">
        <f t="array" ref="EJ253">IF(SUMPRODUCT(--(DT253:EG253&lt;&gt;""))=0, 0,1)</f>
        <v>1</v>
      </c>
      <c r="EK253" s="18" cm="1">
        <f t="array" ref="EK253">IF(SUMPRODUCT(--(EC253:EG253&lt;&gt;""))=0, 0,1)</f>
        <v>1</v>
      </c>
      <c r="EL253" s="18" cm="1">
        <f t="array" ref="EL253">IF(SUMPRODUCT(--(EE253:EG253&lt;&gt;""))=0, 0,1)</f>
        <v>1</v>
      </c>
      <c r="EM253" s="18">
        <f t="shared" si="80"/>
        <v>0</v>
      </c>
      <c r="EN253" s="18" t="str">
        <f t="shared" si="81"/>
        <v>NA</v>
      </c>
      <c r="EO253" s="18">
        <f t="shared" si="82"/>
        <v>0</v>
      </c>
      <c r="EP253" s="18">
        <f t="shared" si="83"/>
        <v>0</v>
      </c>
      <c r="EQ253" s="18">
        <f t="shared" si="84"/>
        <v>0</v>
      </c>
      <c r="ER253" s="58" t="s">
        <v>2080</v>
      </c>
      <c r="ES253" s="59">
        <v>43802</v>
      </c>
      <c r="ET253" s="18" t="s">
        <v>701</v>
      </c>
      <c r="EU253" s="18" t="s">
        <v>689</v>
      </c>
    </row>
    <row r="254" spans="1:151" ht="15.75" customHeight="1" x14ac:dyDescent="0.2">
      <c r="A254" s="5" t="s">
        <v>284</v>
      </c>
      <c r="B254" s="24" t="s">
        <v>688</v>
      </c>
      <c r="C254" s="26">
        <v>1</v>
      </c>
      <c r="D254" s="18" t="s">
        <v>702</v>
      </c>
      <c r="E254" s="26" t="s">
        <v>257</v>
      </c>
      <c r="F254" s="18" t="s">
        <v>553</v>
      </c>
      <c r="G254" s="18" t="s">
        <v>743</v>
      </c>
      <c r="H254" s="18" t="s">
        <v>744</v>
      </c>
      <c r="I254" s="18" t="s">
        <v>577</v>
      </c>
      <c r="J254" s="18" t="s">
        <v>363</v>
      </c>
      <c r="K254" s="18" t="s">
        <v>363</v>
      </c>
      <c r="L254" s="18" t="s">
        <v>363</v>
      </c>
      <c r="M254" s="18" t="s">
        <v>253</v>
      </c>
      <c r="N254" s="56">
        <v>43</v>
      </c>
      <c r="O254" s="18" t="s">
        <v>640</v>
      </c>
      <c r="P254" s="18" t="s">
        <v>261</v>
      </c>
      <c r="Q254" s="18" t="s">
        <v>254</v>
      </c>
      <c r="R254" s="24" t="s">
        <v>257</v>
      </c>
      <c r="S254" s="24" t="s">
        <v>257</v>
      </c>
      <c r="T254" s="26" t="s">
        <v>692</v>
      </c>
      <c r="U254" s="26" t="s">
        <v>595</v>
      </c>
      <c r="V254" s="26" t="s">
        <v>693</v>
      </c>
      <c r="W254" s="26" t="s">
        <v>694</v>
      </c>
      <c r="X254" s="18" t="s">
        <v>695</v>
      </c>
      <c r="Y254" s="18">
        <v>20.8</v>
      </c>
      <c r="Z254" s="18" t="s">
        <v>474</v>
      </c>
      <c r="AA254" s="57">
        <v>20.8</v>
      </c>
      <c r="AB254" s="57" t="s">
        <v>257</v>
      </c>
      <c r="AC254" s="18" t="s">
        <v>595</v>
      </c>
      <c r="AD254" s="18" t="s">
        <v>595</v>
      </c>
      <c r="AE254" s="18" t="s">
        <v>595</v>
      </c>
      <c r="AF254" s="18">
        <v>7.6</v>
      </c>
      <c r="AG254" s="18">
        <v>7.6</v>
      </c>
      <c r="AH254" s="18" t="s">
        <v>557</v>
      </c>
      <c r="AI254" s="18">
        <v>2</v>
      </c>
      <c r="AJ254" s="26" t="s">
        <v>628</v>
      </c>
      <c r="AK254" s="26">
        <f t="shared" si="85"/>
        <v>14</v>
      </c>
      <c r="AL254" s="18" t="s">
        <v>696</v>
      </c>
      <c r="AM254" s="18" t="s">
        <v>282</v>
      </c>
      <c r="AN254" s="57">
        <v>0</v>
      </c>
      <c r="AO254" s="57" t="s">
        <v>671</v>
      </c>
      <c r="AP254" s="18" t="s">
        <v>479</v>
      </c>
      <c r="AQ254" s="18">
        <v>4</v>
      </c>
      <c r="AR254" s="18" t="s">
        <v>672</v>
      </c>
      <c r="AS254" s="66">
        <f t="shared" si="77"/>
        <v>0</v>
      </c>
      <c r="AT254" s="57">
        <v>0</v>
      </c>
      <c r="AU254" s="66">
        <f t="shared" si="78"/>
        <v>0</v>
      </c>
      <c r="AV254" s="66">
        <f t="shared" si="76"/>
        <v>0</v>
      </c>
      <c r="AW254" s="5" t="s">
        <v>595</v>
      </c>
      <c r="AX254" s="18">
        <v>2</v>
      </c>
      <c r="AY254" s="26" t="s">
        <v>628</v>
      </c>
      <c r="AZ254" s="5" t="s">
        <v>257</v>
      </c>
      <c r="BA254" s="5" t="s">
        <v>257</v>
      </c>
      <c r="BB254" s="18" t="s">
        <v>697</v>
      </c>
      <c r="BC254" s="18" t="s">
        <v>287</v>
      </c>
      <c r="BD254" s="18">
        <v>0</v>
      </c>
      <c r="BE254" s="18" t="s">
        <v>698</v>
      </c>
      <c r="BF254" s="18" t="s">
        <v>699</v>
      </c>
      <c r="BG254" s="18">
        <v>4</v>
      </c>
      <c r="BH254" s="18" t="s">
        <v>672</v>
      </c>
      <c r="BI254" s="18" t="s">
        <v>257</v>
      </c>
      <c r="BJ254" s="18" t="s">
        <v>257</v>
      </c>
      <c r="BK254" s="18" t="s">
        <v>257</v>
      </c>
      <c r="BL254" s="18" t="s">
        <v>257</v>
      </c>
      <c r="BM254" s="18" t="s">
        <v>257</v>
      </c>
      <c r="BN254" s="18">
        <v>2</v>
      </c>
      <c r="BO254" s="26" t="s">
        <v>628</v>
      </c>
      <c r="BP254" s="5" t="s">
        <v>257</v>
      </c>
      <c r="BQ254" s="5" t="s">
        <v>257</v>
      </c>
      <c r="BR254" s="18" t="s">
        <v>697</v>
      </c>
      <c r="BS254" s="18"/>
      <c r="BT254" s="18"/>
      <c r="BU254" s="18"/>
      <c r="BV254" s="18"/>
      <c r="BW254" s="18"/>
      <c r="BX254" s="18"/>
      <c r="BY254" s="18"/>
      <c r="BZ254" s="18"/>
      <c r="CA254" s="18"/>
      <c r="CB254" s="18"/>
      <c r="CC254" s="18"/>
      <c r="CD254" s="18"/>
      <c r="CE254" s="18"/>
      <c r="CF254" s="18"/>
      <c r="CG254" s="18"/>
      <c r="CH254" s="18"/>
      <c r="CI254" s="18"/>
      <c r="CJ254" s="18"/>
      <c r="CK254" s="18"/>
      <c r="CL254" s="18"/>
      <c r="CM254" s="18"/>
      <c r="CN254" s="18"/>
      <c r="CO254" s="18"/>
      <c r="CP254" s="18"/>
      <c r="CQ254" s="18"/>
      <c r="CR254" s="18"/>
      <c r="CS254" s="18"/>
      <c r="CT254" s="18"/>
      <c r="CU254" s="18"/>
      <c r="CV254" s="18"/>
      <c r="CW254" s="18"/>
      <c r="CX254" s="18"/>
      <c r="CY254" s="18"/>
      <c r="CZ254" s="18"/>
      <c r="DA254" s="18"/>
      <c r="DB254" s="18"/>
      <c r="DC254" s="18"/>
      <c r="DD254" s="18"/>
      <c r="DE254" s="18"/>
      <c r="DF254" s="18"/>
      <c r="DG254" s="18"/>
      <c r="DH254" s="18"/>
      <c r="DI254" s="18"/>
      <c r="DJ254" s="18"/>
      <c r="DK254" s="18"/>
      <c r="DL254" s="18"/>
      <c r="DM254" s="18"/>
      <c r="DN254" s="18"/>
      <c r="DO254" s="18"/>
      <c r="DP254" s="18"/>
      <c r="DQ254" s="18"/>
      <c r="DR254" s="18"/>
      <c r="DS254" s="18"/>
      <c r="DT254" s="18"/>
      <c r="DU254" s="18"/>
      <c r="DV254" s="18"/>
      <c r="DW254" s="18"/>
      <c r="DX254" s="18"/>
      <c r="DY254" s="18"/>
      <c r="DZ254" s="18"/>
      <c r="EA254" s="57"/>
      <c r="EB254" s="18"/>
      <c r="EC254" s="18"/>
      <c r="ED254" s="18"/>
      <c r="EE254" s="18">
        <v>0</v>
      </c>
      <c r="EF254" s="18">
        <v>0</v>
      </c>
      <c r="EG254" s="18">
        <v>0</v>
      </c>
      <c r="EH254" s="18" t="s">
        <v>700</v>
      </c>
      <c r="EI254" s="18" cm="1">
        <f t="array" ref="EI254">IF(SUMPRODUCT(--(DO254:DS254&lt;&gt;""))=0, 0,1)</f>
        <v>0</v>
      </c>
      <c r="EJ254" s="18" cm="1">
        <f t="array" ref="EJ254">IF(SUMPRODUCT(--(DT254:EG254&lt;&gt;""))=0, 0,1)</f>
        <v>1</v>
      </c>
      <c r="EK254" s="18" cm="1">
        <f t="array" ref="EK254">IF(SUMPRODUCT(--(EC254:EG254&lt;&gt;""))=0, 0,1)</f>
        <v>1</v>
      </c>
      <c r="EL254" s="18" cm="1">
        <f t="array" ref="EL254">IF(SUMPRODUCT(--(EE254:EG254&lt;&gt;""))=0, 0,1)</f>
        <v>1</v>
      </c>
      <c r="EM254" s="18">
        <f t="shared" si="80"/>
        <v>0</v>
      </c>
      <c r="EN254" s="18" t="str">
        <f t="shared" si="81"/>
        <v>NA</v>
      </c>
      <c r="EO254" s="18">
        <f t="shared" si="82"/>
        <v>0</v>
      </c>
      <c r="EP254" s="18">
        <f t="shared" si="83"/>
        <v>0</v>
      </c>
      <c r="EQ254" s="18">
        <f t="shared" si="84"/>
        <v>0</v>
      </c>
      <c r="ER254" s="58" t="s">
        <v>2080</v>
      </c>
      <c r="ES254" s="59">
        <v>43802</v>
      </c>
      <c r="ET254" s="18" t="s">
        <v>701</v>
      </c>
      <c r="EU254" s="18" t="s">
        <v>689</v>
      </c>
    </row>
    <row r="255" spans="1:151" ht="15.75" customHeight="1" x14ac:dyDescent="0.2">
      <c r="A255" s="5" t="s">
        <v>284</v>
      </c>
      <c r="B255" s="24" t="s">
        <v>688</v>
      </c>
      <c r="C255" s="26">
        <v>1</v>
      </c>
      <c r="D255" s="18" t="s">
        <v>703</v>
      </c>
      <c r="E255" s="26" t="s">
        <v>257</v>
      </c>
      <c r="F255" s="18" t="s">
        <v>553</v>
      </c>
      <c r="G255" s="18" t="s">
        <v>743</v>
      </c>
      <c r="H255" s="18" t="s">
        <v>744</v>
      </c>
      <c r="I255" s="18" t="s">
        <v>577</v>
      </c>
      <c r="J255" s="18" t="s">
        <v>363</v>
      </c>
      <c r="K255" s="18" t="s">
        <v>363</v>
      </c>
      <c r="L255" s="18" t="s">
        <v>363</v>
      </c>
      <c r="M255" s="18" t="s">
        <v>253</v>
      </c>
      <c r="N255" s="56">
        <v>43</v>
      </c>
      <c r="O255" s="18" t="s">
        <v>640</v>
      </c>
      <c r="P255" s="18" t="s">
        <v>261</v>
      </c>
      <c r="Q255" s="18" t="s">
        <v>254</v>
      </c>
      <c r="R255" s="24" t="s">
        <v>257</v>
      </c>
      <c r="S255" s="24" t="s">
        <v>257</v>
      </c>
      <c r="T255" s="26" t="s">
        <v>692</v>
      </c>
      <c r="U255" s="26" t="s">
        <v>595</v>
      </c>
      <c r="V255" s="26" t="s">
        <v>693</v>
      </c>
      <c r="W255" s="26" t="s">
        <v>694</v>
      </c>
      <c r="X255" s="18" t="s">
        <v>695</v>
      </c>
      <c r="Y255" s="18">
        <v>20.8</v>
      </c>
      <c r="Z255" s="18" t="s">
        <v>474</v>
      </c>
      <c r="AA255" s="57">
        <v>20.8</v>
      </c>
      <c r="AB255" s="57" t="s">
        <v>257</v>
      </c>
      <c r="AC255" s="18" t="s">
        <v>595</v>
      </c>
      <c r="AD255" s="18" t="s">
        <v>595</v>
      </c>
      <c r="AE255" s="18" t="s">
        <v>595</v>
      </c>
      <c r="AF255" s="18">
        <v>7.6</v>
      </c>
      <c r="AG255" s="18">
        <v>7.6</v>
      </c>
      <c r="AH255" s="18" t="s">
        <v>557</v>
      </c>
      <c r="AI255" s="18">
        <v>4</v>
      </c>
      <c r="AJ255" s="26" t="s">
        <v>628</v>
      </c>
      <c r="AK255" s="26">
        <f t="shared" si="85"/>
        <v>28</v>
      </c>
      <c r="AL255" s="18" t="s">
        <v>696</v>
      </c>
      <c r="AM255" s="18" t="s">
        <v>282</v>
      </c>
      <c r="AN255" s="57">
        <v>0</v>
      </c>
      <c r="AO255" s="57" t="s">
        <v>671</v>
      </c>
      <c r="AP255" s="18" t="s">
        <v>479</v>
      </c>
      <c r="AQ255" s="18">
        <v>4</v>
      </c>
      <c r="AR255" s="18" t="s">
        <v>672</v>
      </c>
      <c r="AS255" s="66">
        <f t="shared" si="77"/>
        <v>0</v>
      </c>
      <c r="AT255" s="57">
        <v>0</v>
      </c>
      <c r="AU255" s="66">
        <f t="shared" si="78"/>
        <v>0</v>
      </c>
      <c r="AV255" s="66">
        <f t="shared" si="76"/>
        <v>0</v>
      </c>
      <c r="AW255" s="5" t="s">
        <v>595</v>
      </c>
      <c r="AX255" s="18">
        <v>4</v>
      </c>
      <c r="AY255" s="26" t="s">
        <v>628</v>
      </c>
      <c r="AZ255" s="5" t="s">
        <v>257</v>
      </c>
      <c r="BA255" s="5" t="s">
        <v>257</v>
      </c>
      <c r="BB255" s="18" t="s">
        <v>697</v>
      </c>
      <c r="BC255" s="18" t="s">
        <v>287</v>
      </c>
      <c r="BD255" s="18">
        <v>0</v>
      </c>
      <c r="BE255" s="18" t="s">
        <v>698</v>
      </c>
      <c r="BF255" s="18" t="s">
        <v>699</v>
      </c>
      <c r="BG255" s="18">
        <v>4</v>
      </c>
      <c r="BH255" s="18" t="s">
        <v>672</v>
      </c>
      <c r="BI255" s="18" t="s">
        <v>257</v>
      </c>
      <c r="BJ255" s="18" t="s">
        <v>257</v>
      </c>
      <c r="BK255" s="18" t="s">
        <v>257</v>
      </c>
      <c r="BL255" s="18" t="s">
        <v>257</v>
      </c>
      <c r="BM255" s="18" t="s">
        <v>257</v>
      </c>
      <c r="BN255" s="18">
        <v>4</v>
      </c>
      <c r="BO255" s="26" t="s">
        <v>628</v>
      </c>
      <c r="BP255" s="5" t="s">
        <v>257</v>
      </c>
      <c r="BQ255" s="5" t="s">
        <v>257</v>
      </c>
      <c r="BR255" s="18" t="s">
        <v>697</v>
      </c>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57"/>
      <c r="EB255" s="18"/>
      <c r="EC255" s="18"/>
      <c r="ED255" s="18"/>
      <c r="EE255" s="18">
        <v>0</v>
      </c>
      <c r="EF255" s="18">
        <v>0</v>
      </c>
      <c r="EG255" s="18">
        <v>0</v>
      </c>
      <c r="EH255" s="18" t="s">
        <v>700</v>
      </c>
      <c r="EI255" s="18" cm="1">
        <f t="array" ref="EI255">IF(SUMPRODUCT(--(DO255:DS255&lt;&gt;""))=0, 0,1)</f>
        <v>0</v>
      </c>
      <c r="EJ255" s="18" cm="1">
        <f t="array" ref="EJ255">IF(SUMPRODUCT(--(DT255:EG255&lt;&gt;""))=0, 0,1)</f>
        <v>1</v>
      </c>
      <c r="EK255" s="18" cm="1">
        <f t="array" ref="EK255">IF(SUMPRODUCT(--(EC255:EG255&lt;&gt;""))=0, 0,1)</f>
        <v>1</v>
      </c>
      <c r="EL255" s="18" cm="1">
        <f t="array" ref="EL255">IF(SUMPRODUCT(--(EE255:EG255&lt;&gt;""))=0, 0,1)</f>
        <v>1</v>
      </c>
      <c r="EM255" s="18">
        <f t="shared" si="80"/>
        <v>0</v>
      </c>
      <c r="EN255" s="18" t="str">
        <f t="shared" si="81"/>
        <v>NA</v>
      </c>
      <c r="EO255" s="18">
        <f t="shared" si="82"/>
        <v>0</v>
      </c>
      <c r="EP255" s="18">
        <f t="shared" si="83"/>
        <v>0</v>
      </c>
      <c r="EQ255" s="18">
        <f t="shared" si="84"/>
        <v>0</v>
      </c>
      <c r="ER255" s="58" t="s">
        <v>2080</v>
      </c>
      <c r="ES255" s="59">
        <v>43802</v>
      </c>
      <c r="ET255" s="18" t="s">
        <v>701</v>
      </c>
      <c r="EU255" s="18" t="s">
        <v>689</v>
      </c>
    </row>
    <row r="256" spans="1:151" ht="15.75" customHeight="1" x14ac:dyDescent="0.2">
      <c r="A256" s="5" t="s">
        <v>284</v>
      </c>
      <c r="B256" s="24" t="s">
        <v>688</v>
      </c>
      <c r="C256" s="26">
        <v>1</v>
      </c>
      <c r="D256" s="18" t="s">
        <v>705</v>
      </c>
      <c r="E256" s="26" t="s">
        <v>257</v>
      </c>
      <c r="F256" s="18" t="s">
        <v>553</v>
      </c>
      <c r="G256" s="18" t="s">
        <v>743</v>
      </c>
      <c r="H256" s="18" t="s">
        <v>744</v>
      </c>
      <c r="I256" s="18" t="s">
        <v>577</v>
      </c>
      <c r="J256" s="18" t="s">
        <v>363</v>
      </c>
      <c r="K256" s="18" t="s">
        <v>363</v>
      </c>
      <c r="L256" s="18" t="s">
        <v>363</v>
      </c>
      <c r="M256" s="18" t="s">
        <v>253</v>
      </c>
      <c r="N256" s="56">
        <v>43</v>
      </c>
      <c r="O256" s="18" t="s">
        <v>640</v>
      </c>
      <c r="P256" s="18" t="s">
        <v>261</v>
      </c>
      <c r="Q256" s="18" t="s">
        <v>254</v>
      </c>
      <c r="R256" s="24" t="s">
        <v>257</v>
      </c>
      <c r="S256" s="24" t="s">
        <v>257</v>
      </c>
      <c r="T256" s="26" t="s">
        <v>692</v>
      </c>
      <c r="U256" s="26" t="s">
        <v>595</v>
      </c>
      <c r="V256" s="26" t="s">
        <v>693</v>
      </c>
      <c r="W256" s="26" t="s">
        <v>694</v>
      </c>
      <c r="X256" s="18" t="s">
        <v>695</v>
      </c>
      <c r="Y256" s="18">
        <v>20.8</v>
      </c>
      <c r="Z256" s="18" t="s">
        <v>474</v>
      </c>
      <c r="AA256" s="57">
        <v>20.8</v>
      </c>
      <c r="AB256" s="57" t="s">
        <v>257</v>
      </c>
      <c r="AC256" s="18" t="s">
        <v>595</v>
      </c>
      <c r="AD256" s="18" t="s">
        <v>595</v>
      </c>
      <c r="AE256" s="18" t="s">
        <v>595</v>
      </c>
      <c r="AF256" s="18">
        <v>7.6</v>
      </c>
      <c r="AG256" s="18">
        <v>7.6</v>
      </c>
      <c r="AH256" s="18" t="s">
        <v>557</v>
      </c>
      <c r="AI256" s="18">
        <v>6</v>
      </c>
      <c r="AJ256" s="26" t="s">
        <v>628</v>
      </c>
      <c r="AK256" s="26">
        <f t="shared" si="85"/>
        <v>42</v>
      </c>
      <c r="AL256" s="18" t="s">
        <v>696</v>
      </c>
      <c r="AM256" s="18" t="s">
        <v>282</v>
      </c>
      <c r="AN256" s="57">
        <v>0</v>
      </c>
      <c r="AO256" s="57" t="s">
        <v>671</v>
      </c>
      <c r="AP256" s="18" t="s">
        <v>479</v>
      </c>
      <c r="AQ256" s="18">
        <v>4</v>
      </c>
      <c r="AR256" s="18" t="s">
        <v>672</v>
      </c>
      <c r="AS256" s="66">
        <f t="shared" si="77"/>
        <v>0</v>
      </c>
      <c r="AT256" s="57">
        <v>0</v>
      </c>
      <c r="AU256" s="66">
        <f t="shared" si="78"/>
        <v>0</v>
      </c>
      <c r="AV256" s="66">
        <f t="shared" si="76"/>
        <v>0</v>
      </c>
      <c r="AW256" s="5" t="s">
        <v>595</v>
      </c>
      <c r="AX256" s="18">
        <v>6</v>
      </c>
      <c r="AY256" s="26" t="s">
        <v>628</v>
      </c>
      <c r="AZ256" s="5" t="s">
        <v>257</v>
      </c>
      <c r="BA256" s="5" t="s">
        <v>257</v>
      </c>
      <c r="BB256" s="18" t="s">
        <v>697</v>
      </c>
      <c r="BC256" s="18" t="s">
        <v>287</v>
      </c>
      <c r="BD256" s="18">
        <v>0</v>
      </c>
      <c r="BE256" s="18" t="s">
        <v>698</v>
      </c>
      <c r="BF256" s="18" t="s">
        <v>699</v>
      </c>
      <c r="BG256" s="18">
        <v>4</v>
      </c>
      <c r="BH256" s="18" t="s">
        <v>672</v>
      </c>
      <c r="BI256" s="18" t="s">
        <v>257</v>
      </c>
      <c r="BJ256" s="18" t="s">
        <v>257</v>
      </c>
      <c r="BK256" s="18" t="s">
        <v>257</v>
      </c>
      <c r="BL256" s="18" t="s">
        <v>257</v>
      </c>
      <c r="BM256" s="18" t="s">
        <v>257</v>
      </c>
      <c r="BN256" s="18">
        <v>6</v>
      </c>
      <c r="BO256" s="26" t="s">
        <v>628</v>
      </c>
      <c r="BP256" s="5" t="s">
        <v>257</v>
      </c>
      <c r="BQ256" s="5" t="s">
        <v>257</v>
      </c>
      <c r="BR256" s="18" t="s">
        <v>697</v>
      </c>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57"/>
      <c r="EB256" s="18"/>
      <c r="EC256" s="18"/>
      <c r="ED256" s="18"/>
      <c r="EE256" s="18">
        <v>0</v>
      </c>
      <c r="EF256" s="18">
        <v>0</v>
      </c>
      <c r="EG256" s="18">
        <v>0</v>
      </c>
      <c r="EH256" s="18" t="s">
        <v>700</v>
      </c>
      <c r="EI256" s="18" cm="1">
        <f t="array" ref="EI256">IF(SUMPRODUCT(--(DO256:DS256&lt;&gt;""))=0, 0,1)</f>
        <v>0</v>
      </c>
      <c r="EJ256" s="18" cm="1">
        <f t="array" ref="EJ256">IF(SUMPRODUCT(--(DT256:EG256&lt;&gt;""))=0, 0,1)</f>
        <v>1</v>
      </c>
      <c r="EK256" s="18" cm="1">
        <f t="array" ref="EK256">IF(SUMPRODUCT(--(EC256:EG256&lt;&gt;""))=0, 0,1)</f>
        <v>1</v>
      </c>
      <c r="EL256" s="18" cm="1">
        <f t="array" ref="EL256">IF(SUMPRODUCT(--(EE256:EG256&lt;&gt;""))=0, 0,1)</f>
        <v>1</v>
      </c>
      <c r="EM256" s="18">
        <f t="shared" si="80"/>
        <v>0</v>
      </c>
      <c r="EN256" s="18" t="str">
        <f t="shared" si="81"/>
        <v>NA</v>
      </c>
      <c r="EO256" s="18">
        <f t="shared" si="82"/>
        <v>0</v>
      </c>
      <c r="EP256" s="18">
        <f t="shared" si="83"/>
        <v>0</v>
      </c>
      <c r="EQ256" s="18">
        <f t="shared" si="84"/>
        <v>0</v>
      </c>
      <c r="ER256" s="58" t="s">
        <v>2080</v>
      </c>
      <c r="ES256" s="59">
        <v>43802</v>
      </c>
      <c r="ET256" s="18" t="s">
        <v>701</v>
      </c>
      <c r="EU256" s="18" t="s">
        <v>689</v>
      </c>
    </row>
    <row r="257" spans="1:151" ht="15.75" customHeight="1" x14ac:dyDescent="0.2">
      <c r="A257" s="5" t="s">
        <v>284</v>
      </c>
      <c r="B257" s="24" t="s">
        <v>688</v>
      </c>
      <c r="C257" s="26">
        <v>1</v>
      </c>
      <c r="D257" s="18" t="s">
        <v>709</v>
      </c>
      <c r="E257" s="26" t="s">
        <v>257</v>
      </c>
      <c r="F257" s="18" t="s">
        <v>553</v>
      </c>
      <c r="G257" s="18" t="s">
        <v>743</v>
      </c>
      <c r="H257" s="18" t="s">
        <v>744</v>
      </c>
      <c r="I257" s="18" t="s">
        <v>577</v>
      </c>
      <c r="J257" s="18" t="s">
        <v>363</v>
      </c>
      <c r="K257" s="18" t="s">
        <v>363</v>
      </c>
      <c r="L257" s="18" t="s">
        <v>363</v>
      </c>
      <c r="M257" s="18" t="s">
        <v>253</v>
      </c>
      <c r="N257" s="56">
        <v>43</v>
      </c>
      <c r="O257" s="18" t="s">
        <v>640</v>
      </c>
      <c r="P257" s="18" t="s">
        <v>261</v>
      </c>
      <c r="Q257" s="18" t="s">
        <v>254</v>
      </c>
      <c r="R257" s="24" t="s">
        <v>257</v>
      </c>
      <c r="S257" s="24" t="s">
        <v>257</v>
      </c>
      <c r="T257" s="26" t="s">
        <v>692</v>
      </c>
      <c r="U257" s="26" t="s">
        <v>595</v>
      </c>
      <c r="V257" s="26" t="s">
        <v>693</v>
      </c>
      <c r="W257" s="26" t="s">
        <v>694</v>
      </c>
      <c r="X257" s="18" t="s">
        <v>695</v>
      </c>
      <c r="Y257" s="18">
        <v>20.8</v>
      </c>
      <c r="Z257" s="18" t="s">
        <v>474</v>
      </c>
      <c r="AA257" s="57">
        <v>20.8</v>
      </c>
      <c r="AB257" s="57" t="s">
        <v>257</v>
      </c>
      <c r="AC257" s="18" t="s">
        <v>595</v>
      </c>
      <c r="AD257" s="18" t="s">
        <v>595</v>
      </c>
      <c r="AE257" s="18" t="s">
        <v>595</v>
      </c>
      <c r="AF257" s="18">
        <v>7.6</v>
      </c>
      <c r="AG257" s="18">
        <v>7.6</v>
      </c>
      <c r="AH257" s="18" t="s">
        <v>557</v>
      </c>
      <c r="AI257" s="18">
        <v>8</v>
      </c>
      <c r="AJ257" s="26" t="s">
        <v>628</v>
      </c>
      <c r="AK257" s="26">
        <f t="shared" si="85"/>
        <v>56</v>
      </c>
      <c r="AL257" s="18" t="s">
        <v>696</v>
      </c>
      <c r="AM257" s="18" t="s">
        <v>282</v>
      </c>
      <c r="AN257" s="57">
        <v>2.8</v>
      </c>
      <c r="AO257" s="57" t="s">
        <v>671</v>
      </c>
      <c r="AP257" s="18" t="s">
        <v>479</v>
      </c>
      <c r="AQ257" s="18">
        <v>4</v>
      </c>
      <c r="AR257" s="18" t="s">
        <v>672</v>
      </c>
      <c r="AS257" s="66">
        <f t="shared" si="77"/>
        <v>2.8</v>
      </c>
      <c r="AT257" s="57">
        <v>2.8</v>
      </c>
      <c r="AU257" s="66">
        <f t="shared" si="78"/>
        <v>0</v>
      </c>
      <c r="AV257" s="66">
        <f t="shared" si="76"/>
        <v>0</v>
      </c>
      <c r="AW257" s="5" t="s">
        <v>595</v>
      </c>
      <c r="AX257" s="18">
        <v>8</v>
      </c>
      <c r="AY257" s="26" t="s">
        <v>628</v>
      </c>
      <c r="AZ257" s="5" t="s">
        <v>257</v>
      </c>
      <c r="BA257" s="5" t="s">
        <v>257</v>
      </c>
      <c r="BB257" s="18" t="s">
        <v>697</v>
      </c>
      <c r="BC257" s="18" t="s">
        <v>287</v>
      </c>
      <c r="BD257" s="18">
        <v>0</v>
      </c>
      <c r="BE257" s="18" t="s">
        <v>698</v>
      </c>
      <c r="BF257" s="18" t="s">
        <v>699</v>
      </c>
      <c r="BG257" s="18">
        <v>4</v>
      </c>
      <c r="BH257" s="18" t="s">
        <v>672</v>
      </c>
      <c r="BI257" s="18" t="s">
        <v>257</v>
      </c>
      <c r="BJ257" s="18" t="s">
        <v>257</v>
      </c>
      <c r="BK257" s="18" t="s">
        <v>257</v>
      </c>
      <c r="BL257" s="18" t="s">
        <v>257</v>
      </c>
      <c r="BM257" s="18" t="s">
        <v>257</v>
      </c>
      <c r="BN257" s="18">
        <v>8</v>
      </c>
      <c r="BO257" s="26" t="s">
        <v>628</v>
      </c>
      <c r="BP257" s="5" t="s">
        <v>257</v>
      </c>
      <c r="BQ257" s="5" t="s">
        <v>257</v>
      </c>
      <c r="BR257" s="18" t="s">
        <v>697</v>
      </c>
      <c r="BS257" s="18"/>
      <c r="BT257" s="18"/>
      <c r="BU257" s="18"/>
      <c r="BV257" s="18"/>
      <c r="BW257" s="18"/>
      <c r="BX257" s="18"/>
      <c r="BY257" s="18"/>
      <c r="BZ257" s="18"/>
      <c r="CA257" s="18"/>
      <c r="CB257" s="18"/>
      <c r="CC257" s="18"/>
      <c r="CD257" s="18"/>
      <c r="CE257" s="18"/>
      <c r="CF257" s="18"/>
      <c r="CG257" s="18"/>
      <c r="CH257" s="18"/>
      <c r="CI257" s="18"/>
      <c r="CJ257" s="18"/>
      <c r="CK257" s="18"/>
      <c r="CL257" s="18"/>
      <c r="CM257" s="18"/>
      <c r="CN257" s="18"/>
      <c r="CO257" s="18"/>
      <c r="CP257" s="18"/>
      <c r="CQ257" s="18"/>
      <c r="CR257" s="18"/>
      <c r="CS257" s="18"/>
      <c r="CT257" s="18"/>
      <c r="CU257" s="18"/>
      <c r="CV257" s="18"/>
      <c r="CW257" s="18"/>
      <c r="CX257" s="18"/>
      <c r="CY257" s="18"/>
      <c r="CZ257" s="18"/>
      <c r="DA257" s="18"/>
      <c r="DB257" s="18"/>
      <c r="DC257" s="18"/>
      <c r="DD257" s="18"/>
      <c r="DE257" s="18"/>
      <c r="DF257" s="18"/>
      <c r="DG257" s="18"/>
      <c r="DH257" s="18"/>
      <c r="DI257" s="18"/>
      <c r="DJ257" s="18"/>
      <c r="DK257" s="18"/>
      <c r="DL257" s="18"/>
      <c r="DM257" s="18"/>
      <c r="DN257" s="18"/>
      <c r="DO257" s="18"/>
      <c r="DP257" s="18"/>
      <c r="DQ257" s="18"/>
      <c r="DR257" s="18"/>
      <c r="DS257" s="18"/>
      <c r="DT257" s="18"/>
      <c r="DU257" s="18"/>
      <c r="DV257" s="18"/>
      <c r="DW257" s="18"/>
      <c r="DX257" s="18"/>
      <c r="DY257" s="18"/>
      <c r="DZ257" s="18"/>
      <c r="EA257" s="57"/>
      <c r="EB257" s="18"/>
      <c r="EC257" s="18"/>
      <c r="ED257" s="18"/>
      <c r="EE257" s="18">
        <v>1</v>
      </c>
      <c r="EF257" s="18">
        <v>0</v>
      </c>
      <c r="EG257" s="18">
        <v>0</v>
      </c>
      <c r="EH257" s="18" t="s">
        <v>700</v>
      </c>
      <c r="EI257" s="18" cm="1">
        <f t="array" ref="EI257">IF(SUMPRODUCT(--(DO257:DS257&lt;&gt;""))=0, 0,1)</f>
        <v>0</v>
      </c>
      <c r="EJ257" s="18" cm="1">
        <f t="array" ref="EJ257">IF(SUMPRODUCT(--(DT257:EG257&lt;&gt;""))=0, 0,1)</f>
        <v>1</v>
      </c>
      <c r="EK257" s="18" cm="1">
        <f t="array" ref="EK257">IF(SUMPRODUCT(--(EC257:EG257&lt;&gt;""))=0, 0,1)</f>
        <v>1</v>
      </c>
      <c r="EL257" s="18" cm="1">
        <f t="array" ref="EL257">IF(SUMPRODUCT(--(EE257:EG257&lt;&gt;""))=0, 0,1)</f>
        <v>1</v>
      </c>
      <c r="EM257" s="18">
        <f t="shared" si="80"/>
        <v>1</v>
      </c>
      <c r="EN257" s="18" t="str">
        <f t="shared" si="81"/>
        <v>NA</v>
      </c>
      <c r="EO257" s="18">
        <f t="shared" si="82"/>
        <v>1</v>
      </c>
      <c r="EP257" s="18">
        <f t="shared" si="83"/>
        <v>1</v>
      </c>
      <c r="EQ257" s="18">
        <f t="shared" si="84"/>
        <v>1</v>
      </c>
      <c r="ER257" s="58" t="s">
        <v>2080</v>
      </c>
      <c r="ES257" s="59">
        <v>43802</v>
      </c>
      <c r="ET257" s="18" t="s">
        <v>701</v>
      </c>
      <c r="EU257" s="18" t="s">
        <v>689</v>
      </c>
    </row>
    <row r="258" spans="1:151" ht="15.75" customHeight="1" x14ac:dyDescent="0.2">
      <c r="A258" s="5" t="s">
        <v>284</v>
      </c>
      <c r="B258" s="24" t="s">
        <v>688</v>
      </c>
      <c r="C258" s="26">
        <v>1</v>
      </c>
      <c r="D258" s="18" t="s">
        <v>727</v>
      </c>
      <c r="E258" s="26" t="s">
        <v>257</v>
      </c>
      <c r="F258" s="18" t="s">
        <v>553</v>
      </c>
      <c r="G258" s="18" t="s">
        <v>743</v>
      </c>
      <c r="H258" s="18" t="s">
        <v>744</v>
      </c>
      <c r="I258" s="18" t="s">
        <v>577</v>
      </c>
      <c r="J258" s="18" t="s">
        <v>363</v>
      </c>
      <c r="K258" s="18" t="s">
        <v>363</v>
      </c>
      <c r="L258" s="18" t="s">
        <v>363</v>
      </c>
      <c r="M258" s="18" t="s">
        <v>253</v>
      </c>
      <c r="N258" s="56">
        <v>43</v>
      </c>
      <c r="O258" s="18" t="s">
        <v>640</v>
      </c>
      <c r="P258" s="18" t="s">
        <v>261</v>
      </c>
      <c r="Q258" s="18" t="s">
        <v>254</v>
      </c>
      <c r="R258" s="24" t="s">
        <v>257</v>
      </c>
      <c r="S258" s="24" t="s">
        <v>257</v>
      </c>
      <c r="T258" s="26" t="s">
        <v>692</v>
      </c>
      <c r="U258" s="26" t="s">
        <v>595</v>
      </c>
      <c r="V258" s="26" t="s">
        <v>693</v>
      </c>
      <c r="W258" s="26" t="s">
        <v>694</v>
      </c>
      <c r="X258" s="18" t="s">
        <v>695</v>
      </c>
      <c r="Y258" s="18">
        <v>20.8</v>
      </c>
      <c r="Z258" s="18" t="s">
        <v>474</v>
      </c>
      <c r="AA258" s="57">
        <v>20.8</v>
      </c>
      <c r="AB258" s="57" t="s">
        <v>257</v>
      </c>
      <c r="AC258" s="18" t="s">
        <v>595</v>
      </c>
      <c r="AD258" s="18" t="s">
        <v>595</v>
      </c>
      <c r="AE258" s="18" t="s">
        <v>595</v>
      </c>
      <c r="AF258" s="18">
        <v>7.6</v>
      </c>
      <c r="AG258" s="18">
        <v>7.6</v>
      </c>
      <c r="AH258" s="18" t="s">
        <v>557</v>
      </c>
      <c r="AI258" s="18">
        <v>10</v>
      </c>
      <c r="AJ258" s="26" t="s">
        <v>628</v>
      </c>
      <c r="AK258" s="26">
        <f t="shared" si="85"/>
        <v>70</v>
      </c>
      <c r="AL258" s="18" t="s">
        <v>696</v>
      </c>
      <c r="AM258" s="18" t="s">
        <v>282</v>
      </c>
      <c r="AN258" s="57">
        <v>2.8</v>
      </c>
      <c r="AO258" s="57" t="s">
        <v>671</v>
      </c>
      <c r="AP258" s="18" t="s">
        <v>479</v>
      </c>
      <c r="AQ258" s="18">
        <v>4</v>
      </c>
      <c r="AR258" s="18" t="s">
        <v>672</v>
      </c>
      <c r="AS258" s="66">
        <f t="shared" si="77"/>
        <v>2.8</v>
      </c>
      <c r="AT258" s="57">
        <v>2.8</v>
      </c>
      <c r="AU258" s="66">
        <f t="shared" si="78"/>
        <v>0</v>
      </c>
      <c r="AV258" s="66">
        <f t="shared" si="76"/>
        <v>0</v>
      </c>
      <c r="AW258" s="5" t="s">
        <v>595</v>
      </c>
      <c r="AX258" s="18">
        <v>10</v>
      </c>
      <c r="AY258" s="26" t="s">
        <v>628</v>
      </c>
      <c r="AZ258" s="5" t="s">
        <v>257</v>
      </c>
      <c r="BA258" s="5" t="s">
        <v>257</v>
      </c>
      <c r="BB258" s="18" t="s">
        <v>697</v>
      </c>
      <c r="BC258" s="18" t="s">
        <v>287</v>
      </c>
      <c r="BD258" s="18">
        <v>0</v>
      </c>
      <c r="BE258" s="18" t="s">
        <v>698</v>
      </c>
      <c r="BF258" s="18" t="s">
        <v>699</v>
      </c>
      <c r="BG258" s="18">
        <v>4</v>
      </c>
      <c r="BH258" s="18" t="s">
        <v>672</v>
      </c>
      <c r="BI258" s="18" t="s">
        <v>257</v>
      </c>
      <c r="BJ258" s="18" t="s">
        <v>257</v>
      </c>
      <c r="BK258" s="18" t="s">
        <v>257</v>
      </c>
      <c r="BL258" s="18" t="s">
        <v>257</v>
      </c>
      <c r="BM258" s="18" t="s">
        <v>257</v>
      </c>
      <c r="BN258" s="18">
        <v>10</v>
      </c>
      <c r="BO258" s="26" t="s">
        <v>628</v>
      </c>
      <c r="BP258" s="5" t="s">
        <v>257</v>
      </c>
      <c r="BQ258" s="5" t="s">
        <v>257</v>
      </c>
      <c r="BR258" s="18" t="s">
        <v>697</v>
      </c>
      <c r="BS258" s="18"/>
      <c r="BT258" s="18"/>
      <c r="BU258" s="18"/>
      <c r="BV258" s="18"/>
      <c r="BW258" s="18"/>
      <c r="BX258" s="18"/>
      <c r="BY258" s="18"/>
      <c r="BZ258" s="18"/>
      <c r="CA258" s="18"/>
      <c r="CB258" s="18"/>
      <c r="CC258" s="18"/>
      <c r="CD258" s="18"/>
      <c r="CE258" s="18"/>
      <c r="CF258" s="18"/>
      <c r="CG258" s="18"/>
      <c r="CH258" s="18"/>
      <c r="CI258" s="18"/>
      <c r="CJ258" s="18"/>
      <c r="CK258" s="18"/>
      <c r="CL258" s="18"/>
      <c r="CM258" s="18"/>
      <c r="CN258" s="18"/>
      <c r="CO258" s="18"/>
      <c r="CP258" s="18"/>
      <c r="CQ258" s="18"/>
      <c r="CR258" s="18"/>
      <c r="CS258" s="18"/>
      <c r="CT258" s="18"/>
      <c r="CU258" s="18"/>
      <c r="CV258" s="18"/>
      <c r="CW258" s="18"/>
      <c r="CX258" s="18"/>
      <c r="CY258" s="18"/>
      <c r="CZ258" s="18"/>
      <c r="DA258" s="18"/>
      <c r="DB258" s="18"/>
      <c r="DC258" s="18"/>
      <c r="DD258" s="18"/>
      <c r="DE258" s="18"/>
      <c r="DF258" s="18"/>
      <c r="DG258" s="18"/>
      <c r="DH258" s="18"/>
      <c r="DI258" s="18"/>
      <c r="DJ258" s="18"/>
      <c r="DK258" s="18"/>
      <c r="DL258" s="18"/>
      <c r="DM258" s="18"/>
      <c r="DN258" s="18"/>
      <c r="DO258" s="18"/>
      <c r="DP258" s="18"/>
      <c r="DQ258" s="18"/>
      <c r="DR258" s="18"/>
      <c r="DS258" s="18"/>
      <c r="DT258" s="18"/>
      <c r="DU258" s="18"/>
      <c r="DV258" s="18"/>
      <c r="DW258" s="18"/>
      <c r="DX258" s="18"/>
      <c r="DY258" s="18"/>
      <c r="DZ258" s="18"/>
      <c r="EA258" s="57"/>
      <c r="EB258" s="18"/>
      <c r="EC258" s="18"/>
      <c r="ED258" s="18"/>
      <c r="EE258" s="18">
        <v>1</v>
      </c>
      <c r="EF258" s="18">
        <v>0</v>
      </c>
      <c r="EG258" s="18">
        <v>0</v>
      </c>
      <c r="EH258" s="18" t="s">
        <v>700</v>
      </c>
      <c r="EI258" s="18" cm="1">
        <f t="array" ref="EI258">IF(SUMPRODUCT(--(DO258:DS258&lt;&gt;""))=0, 0,1)</f>
        <v>0</v>
      </c>
      <c r="EJ258" s="18" cm="1">
        <f t="array" ref="EJ258">IF(SUMPRODUCT(--(DT258:EG258&lt;&gt;""))=0, 0,1)</f>
        <v>1</v>
      </c>
      <c r="EK258" s="18" cm="1">
        <f t="array" ref="EK258">IF(SUMPRODUCT(--(EC258:EG258&lt;&gt;""))=0, 0,1)</f>
        <v>1</v>
      </c>
      <c r="EL258" s="18" cm="1">
        <f t="array" ref="EL258">IF(SUMPRODUCT(--(EE258:EG258&lt;&gt;""))=0, 0,1)</f>
        <v>1</v>
      </c>
      <c r="EM258" s="18">
        <f t="shared" si="80"/>
        <v>1</v>
      </c>
      <c r="EN258" s="18" t="str">
        <f t="shared" si="81"/>
        <v>NA</v>
      </c>
      <c r="EO258" s="18">
        <f t="shared" si="82"/>
        <v>1</v>
      </c>
      <c r="EP258" s="18">
        <f t="shared" si="83"/>
        <v>1</v>
      </c>
      <c r="EQ258" s="18">
        <f t="shared" si="84"/>
        <v>1</v>
      </c>
      <c r="ER258" s="58" t="s">
        <v>2080</v>
      </c>
      <c r="ES258" s="59">
        <v>43802</v>
      </c>
      <c r="ET258" s="18" t="s">
        <v>701</v>
      </c>
      <c r="EU258" s="18" t="s">
        <v>689</v>
      </c>
    </row>
    <row r="259" spans="1:151" ht="15.75" customHeight="1" x14ac:dyDescent="0.2">
      <c r="A259" s="5" t="s">
        <v>284</v>
      </c>
      <c r="B259" s="24" t="s">
        <v>688</v>
      </c>
      <c r="C259" s="26">
        <v>1</v>
      </c>
      <c r="D259" s="18" t="s">
        <v>710</v>
      </c>
      <c r="E259" s="26" t="s">
        <v>257</v>
      </c>
      <c r="F259" s="18" t="s">
        <v>553</v>
      </c>
      <c r="G259" s="18" t="s">
        <v>743</v>
      </c>
      <c r="H259" s="18" t="s">
        <v>744</v>
      </c>
      <c r="I259" s="18" t="s">
        <v>577</v>
      </c>
      <c r="J259" s="18" t="s">
        <v>363</v>
      </c>
      <c r="K259" s="18" t="s">
        <v>363</v>
      </c>
      <c r="L259" s="18" t="s">
        <v>363</v>
      </c>
      <c r="M259" s="18" t="s">
        <v>253</v>
      </c>
      <c r="N259" s="56">
        <v>43</v>
      </c>
      <c r="O259" s="18" t="s">
        <v>640</v>
      </c>
      <c r="P259" s="18" t="s">
        <v>261</v>
      </c>
      <c r="Q259" s="18" t="s">
        <v>254</v>
      </c>
      <c r="R259" s="24" t="s">
        <v>257</v>
      </c>
      <c r="S259" s="24" t="s">
        <v>257</v>
      </c>
      <c r="T259" s="26" t="s">
        <v>692</v>
      </c>
      <c r="U259" s="26" t="s">
        <v>595</v>
      </c>
      <c r="V259" s="26" t="s">
        <v>693</v>
      </c>
      <c r="W259" s="26" t="s">
        <v>694</v>
      </c>
      <c r="X259" s="18" t="s">
        <v>695</v>
      </c>
      <c r="Y259" s="18">
        <v>20.8</v>
      </c>
      <c r="Z259" s="18" t="s">
        <v>474</v>
      </c>
      <c r="AA259" s="57">
        <v>20.8</v>
      </c>
      <c r="AB259" s="57" t="s">
        <v>257</v>
      </c>
      <c r="AC259" s="18" t="s">
        <v>595</v>
      </c>
      <c r="AD259" s="18" t="s">
        <v>595</v>
      </c>
      <c r="AE259" s="18" t="s">
        <v>595</v>
      </c>
      <c r="AF259" s="18">
        <v>7.6</v>
      </c>
      <c r="AG259" s="18">
        <v>7.6</v>
      </c>
      <c r="AH259" s="18" t="s">
        <v>557</v>
      </c>
      <c r="AI259" s="18">
        <v>12</v>
      </c>
      <c r="AJ259" s="26" t="s">
        <v>628</v>
      </c>
      <c r="AK259" s="26">
        <f t="shared" si="85"/>
        <v>84</v>
      </c>
      <c r="AL259" s="18" t="s">
        <v>696</v>
      </c>
      <c r="AM259" s="18" t="s">
        <v>282</v>
      </c>
      <c r="AN259" s="57">
        <v>8.6</v>
      </c>
      <c r="AO259" s="57" t="s">
        <v>671</v>
      </c>
      <c r="AP259" s="18" t="s">
        <v>479</v>
      </c>
      <c r="AQ259" s="18">
        <v>4</v>
      </c>
      <c r="AR259" s="18" t="s">
        <v>672</v>
      </c>
      <c r="AS259" s="66">
        <f t="shared" si="77"/>
        <v>8.6</v>
      </c>
      <c r="AT259" s="57">
        <v>8.6</v>
      </c>
      <c r="AU259" s="66">
        <f t="shared" si="78"/>
        <v>0</v>
      </c>
      <c r="AV259" s="66">
        <f t="shared" si="76"/>
        <v>0</v>
      </c>
      <c r="AW259" s="5" t="s">
        <v>595</v>
      </c>
      <c r="AX259" s="18">
        <v>12</v>
      </c>
      <c r="AY259" s="26" t="s">
        <v>628</v>
      </c>
      <c r="AZ259" s="5" t="s">
        <v>257</v>
      </c>
      <c r="BA259" s="5" t="s">
        <v>257</v>
      </c>
      <c r="BB259" s="18" t="s">
        <v>697</v>
      </c>
      <c r="BC259" s="18" t="s">
        <v>287</v>
      </c>
      <c r="BD259" s="18">
        <v>0</v>
      </c>
      <c r="BE259" s="18" t="s">
        <v>698</v>
      </c>
      <c r="BF259" s="18" t="s">
        <v>699</v>
      </c>
      <c r="BG259" s="18">
        <v>4</v>
      </c>
      <c r="BH259" s="18" t="s">
        <v>672</v>
      </c>
      <c r="BI259" s="18" t="s">
        <v>257</v>
      </c>
      <c r="BJ259" s="18" t="s">
        <v>257</v>
      </c>
      <c r="BK259" s="18" t="s">
        <v>257</v>
      </c>
      <c r="BL259" s="18" t="s">
        <v>257</v>
      </c>
      <c r="BM259" s="18" t="s">
        <v>257</v>
      </c>
      <c r="BN259" s="18">
        <v>12</v>
      </c>
      <c r="BO259" s="26" t="s">
        <v>628</v>
      </c>
      <c r="BP259" s="5" t="s">
        <v>257</v>
      </c>
      <c r="BQ259" s="5" t="s">
        <v>257</v>
      </c>
      <c r="BR259" s="18" t="s">
        <v>697</v>
      </c>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57"/>
      <c r="EB259" s="18"/>
      <c r="EC259" s="18"/>
      <c r="ED259" s="18"/>
      <c r="EE259" s="18">
        <v>1</v>
      </c>
      <c r="EF259" s="18">
        <v>0</v>
      </c>
      <c r="EG259" s="18">
        <v>0</v>
      </c>
      <c r="EH259" s="18" t="s">
        <v>700</v>
      </c>
      <c r="EI259" s="18" cm="1">
        <f t="array" ref="EI259">IF(SUMPRODUCT(--(DO259:DS259&lt;&gt;""))=0, 0,1)</f>
        <v>0</v>
      </c>
      <c r="EJ259" s="18" cm="1">
        <f t="array" ref="EJ259">IF(SUMPRODUCT(--(DT259:EG259&lt;&gt;""))=0, 0,1)</f>
        <v>1</v>
      </c>
      <c r="EK259" s="18" cm="1">
        <f t="array" ref="EK259">IF(SUMPRODUCT(--(EC259:EG259&lt;&gt;""))=0, 0,1)</f>
        <v>1</v>
      </c>
      <c r="EL259" s="18" cm="1">
        <f t="array" ref="EL259">IF(SUMPRODUCT(--(EE259:EG259&lt;&gt;""))=0, 0,1)</f>
        <v>1</v>
      </c>
      <c r="EM259" s="18">
        <f t="shared" si="80"/>
        <v>1</v>
      </c>
      <c r="EN259" s="18" t="str">
        <f t="shared" si="81"/>
        <v>NA</v>
      </c>
      <c r="EO259" s="18">
        <f t="shared" si="82"/>
        <v>1</v>
      </c>
      <c r="EP259" s="18">
        <f t="shared" si="83"/>
        <v>1</v>
      </c>
      <c r="EQ259" s="18">
        <f t="shared" si="84"/>
        <v>1</v>
      </c>
      <c r="ER259" s="58" t="s">
        <v>2080</v>
      </c>
      <c r="ES259" s="59">
        <v>43802</v>
      </c>
      <c r="ET259" s="18" t="s">
        <v>701</v>
      </c>
      <c r="EU259" s="18" t="s">
        <v>689</v>
      </c>
    </row>
    <row r="260" spans="1:151" ht="15.75" customHeight="1" x14ac:dyDescent="0.2">
      <c r="A260" s="5" t="s">
        <v>284</v>
      </c>
      <c r="B260" s="24" t="s">
        <v>688</v>
      </c>
      <c r="C260" s="26">
        <v>1</v>
      </c>
      <c r="D260" s="18" t="s">
        <v>711</v>
      </c>
      <c r="E260" s="26" t="s">
        <v>257</v>
      </c>
      <c r="F260" s="18" t="s">
        <v>553</v>
      </c>
      <c r="G260" s="18" t="s">
        <v>743</v>
      </c>
      <c r="H260" s="18" t="s">
        <v>744</v>
      </c>
      <c r="I260" s="18" t="s">
        <v>577</v>
      </c>
      <c r="J260" s="18" t="s">
        <v>363</v>
      </c>
      <c r="K260" s="18" t="s">
        <v>363</v>
      </c>
      <c r="L260" s="18" t="s">
        <v>363</v>
      </c>
      <c r="M260" s="18" t="s">
        <v>253</v>
      </c>
      <c r="N260" s="56">
        <v>43</v>
      </c>
      <c r="O260" s="18" t="s">
        <v>640</v>
      </c>
      <c r="P260" s="18" t="s">
        <v>261</v>
      </c>
      <c r="Q260" s="18" t="s">
        <v>254</v>
      </c>
      <c r="R260" s="24" t="s">
        <v>257</v>
      </c>
      <c r="S260" s="24" t="s">
        <v>257</v>
      </c>
      <c r="T260" s="26" t="s">
        <v>692</v>
      </c>
      <c r="U260" s="26" t="s">
        <v>595</v>
      </c>
      <c r="V260" s="26" t="s">
        <v>693</v>
      </c>
      <c r="W260" s="26" t="s">
        <v>694</v>
      </c>
      <c r="X260" s="18" t="s">
        <v>695</v>
      </c>
      <c r="Y260" s="18">
        <v>20.8</v>
      </c>
      <c r="Z260" s="18" t="s">
        <v>474</v>
      </c>
      <c r="AA260" s="57">
        <v>20.8</v>
      </c>
      <c r="AB260" s="57" t="s">
        <v>257</v>
      </c>
      <c r="AC260" s="18" t="s">
        <v>595</v>
      </c>
      <c r="AD260" s="18" t="s">
        <v>595</v>
      </c>
      <c r="AE260" s="18" t="s">
        <v>595</v>
      </c>
      <c r="AF260" s="18">
        <v>7.6</v>
      </c>
      <c r="AG260" s="18">
        <v>7.6</v>
      </c>
      <c r="AH260" s="18" t="s">
        <v>557</v>
      </c>
      <c r="AI260" s="18">
        <v>17</v>
      </c>
      <c r="AJ260" s="26" t="s">
        <v>628</v>
      </c>
      <c r="AK260" s="26">
        <f t="shared" si="85"/>
        <v>119</v>
      </c>
      <c r="AL260" s="18" t="s">
        <v>696</v>
      </c>
      <c r="AM260" s="18" t="s">
        <v>282</v>
      </c>
      <c r="AN260" s="57">
        <v>8.6</v>
      </c>
      <c r="AO260" s="57" t="s">
        <v>671</v>
      </c>
      <c r="AP260" s="18" t="s">
        <v>479</v>
      </c>
      <c r="AQ260" s="18">
        <v>4</v>
      </c>
      <c r="AR260" s="18" t="s">
        <v>672</v>
      </c>
      <c r="AS260" s="66">
        <f t="shared" si="77"/>
        <v>8.6</v>
      </c>
      <c r="AT260" s="57">
        <v>8.6</v>
      </c>
      <c r="AU260" s="66">
        <f t="shared" si="78"/>
        <v>0</v>
      </c>
      <c r="AV260" s="66">
        <f t="shared" si="76"/>
        <v>0</v>
      </c>
      <c r="AW260" s="5" t="s">
        <v>595</v>
      </c>
      <c r="AX260" s="18">
        <v>17</v>
      </c>
      <c r="AY260" s="26" t="s">
        <v>628</v>
      </c>
      <c r="AZ260" s="5" t="s">
        <v>257</v>
      </c>
      <c r="BA260" s="5" t="s">
        <v>257</v>
      </c>
      <c r="BB260" s="18" t="s">
        <v>697</v>
      </c>
      <c r="BC260" s="18" t="s">
        <v>287</v>
      </c>
      <c r="BD260" s="18">
        <v>0</v>
      </c>
      <c r="BE260" s="18" t="s">
        <v>698</v>
      </c>
      <c r="BF260" s="18" t="s">
        <v>699</v>
      </c>
      <c r="BG260" s="18">
        <v>4</v>
      </c>
      <c r="BH260" s="18" t="s">
        <v>672</v>
      </c>
      <c r="BI260" s="18" t="s">
        <v>257</v>
      </c>
      <c r="BJ260" s="18" t="s">
        <v>257</v>
      </c>
      <c r="BK260" s="18" t="s">
        <v>257</v>
      </c>
      <c r="BL260" s="18" t="s">
        <v>257</v>
      </c>
      <c r="BM260" s="18" t="s">
        <v>257</v>
      </c>
      <c r="BN260" s="18">
        <v>17</v>
      </c>
      <c r="BO260" s="26" t="s">
        <v>628</v>
      </c>
      <c r="BP260" s="5" t="s">
        <v>257</v>
      </c>
      <c r="BQ260" s="5" t="s">
        <v>257</v>
      </c>
      <c r="BR260" s="18" t="s">
        <v>697</v>
      </c>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57"/>
      <c r="EB260" s="18"/>
      <c r="EC260" s="18"/>
      <c r="ED260" s="18"/>
      <c r="EE260" s="18">
        <v>1</v>
      </c>
      <c r="EF260" s="18">
        <v>0</v>
      </c>
      <c r="EG260" s="18">
        <v>0</v>
      </c>
      <c r="EH260" s="18" t="s">
        <v>700</v>
      </c>
      <c r="EI260" s="18" cm="1">
        <f t="array" ref="EI260">IF(SUMPRODUCT(--(DO260:DS260&lt;&gt;""))=0, 0,1)</f>
        <v>0</v>
      </c>
      <c r="EJ260" s="18" cm="1">
        <f t="array" ref="EJ260">IF(SUMPRODUCT(--(DT260:EG260&lt;&gt;""))=0, 0,1)</f>
        <v>1</v>
      </c>
      <c r="EK260" s="18" cm="1">
        <f t="array" ref="EK260">IF(SUMPRODUCT(--(EC260:EG260&lt;&gt;""))=0, 0,1)</f>
        <v>1</v>
      </c>
      <c r="EL260" s="18" cm="1">
        <f t="array" ref="EL260">IF(SUMPRODUCT(--(EE260:EG260&lt;&gt;""))=0, 0,1)</f>
        <v>1</v>
      </c>
      <c r="EM260" s="18">
        <f t="shared" ref="EM260:EM323" si="86">IF(COUNTIF(DO260:EG260, 1), 1,0)</f>
        <v>1</v>
      </c>
      <c r="EN260" s="18" t="str">
        <f t="shared" ref="EN260:EN323" si="87">IF(EI260=0, "NA", IF(COUNTIF(DO260:DS260, 1), 1,0))</f>
        <v>NA</v>
      </c>
      <c r="EO260" s="18">
        <f t="shared" ref="EO260:EO323" si="88">IF(EJ260=0, "NA", IF(COUNTIF(DT260:EG260, 1), 1,0))</f>
        <v>1</v>
      </c>
      <c r="EP260" s="18">
        <f t="shared" ref="EP260:EP323" si="89">IF(EK260=0, "NA", IF(COUNTIF(EC260:EG260, 1), 1,0))</f>
        <v>1</v>
      </c>
      <c r="EQ260" s="18">
        <f t="shared" ref="EQ260:EQ323" si="90">IF(EL260=0, "NA", IF(COUNTIF(EE260:EG260, 1), 1,0))</f>
        <v>1</v>
      </c>
      <c r="ER260" s="58" t="s">
        <v>2080</v>
      </c>
      <c r="ES260" s="59">
        <v>43802</v>
      </c>
      <c r="ET260" s="18" t="s">
        <v>701</v>
      </c>
      <c r="EU260" s="18" t="s">
        <v>689</v>
      </c>
    </row>
    <row r="261" spans="1:151" ht="15.75" customHeight="1" x14ac:dyDescent="0.2">
      <c r="A261" s="5" t="s">
        <v>284</v>
      </c>
      <c r="B261" s="24" t="s">
        <v>688</v>
      </c>
      <c r="C261" s="26">
        <v>1</v>
      </c>
      <c r="D261" s="18" t="s">
        <v>691</v>
      </c>
      <c r="E261" s="26" t="s">
        <v>257</v>
      </c>
      <c r="F261" s="18" t="s">
        <v>553</v>
      </c>
      <c r="G261" s="18" t="s">
        <v>745</v>
      </c>
      <c r="H261" s="18" t="s">
        <v>746</v>
      </c>
      <c r="I261" s="18" t="s">
        <v>577</v>
      </c>
      <c r="J261" s="18" t="s">
        <v>363</v>
      </c>
      <c r="K261" s="18" t="s">
        <v>363</v>
      </c>
      <c r="L261" s="18" t="s">
        <v>363</v>
      </c>
      <c r="M261" s="18" t="s">
        <v>253</v>
      </c>
      <c r="N261" s="56">
        <v>43</v>
      </c>
      <c r="O261" s="18" t="s">
        <v>640</v>
      </c>
      <c r="P261" s="18" t="s">
        <v>261</v>
      </c>
      <c r="Q261" s="18" t="s">
        <v>254</v>
      </c>
      <c r="R261" s="24" t="s">
        <v>257</v>
      </c>
      <c r="S261" s="24" t="s">
        <v>257</v>
      </c>
      <c r="T261" s="26" t="s">
        <v>692</v>
      </c>
      <c r="U261" s="26" t="s">
        <v>595</v>
      </c>
      <c r="V261" s="26" t="s">
        <v>693</v>
      </c>
      <c r="W261" s="26" t="s">
        <v>694</v>
      </c>
      <c r="X261" s="18" t="s">
        <v>695</v>
      </c>
      <c r="Y261" s="18">
        <v>0</v>
      </c>
      <c r="Z261" s="18" t="s">
        <v>474</v>
      </c>
      <c r="AA261" s="57">
        <v>0</v>
      </c>
      <c r="AB261" s="57" t="s">
        <v>257</v>
      </c>
      <c r="AC261" s="18" t="s">
        <v>595</v>
      </c>
      <c r="AD261" s="18" t="s">
        <v>595</v>
      </c>
      <c r="AE261" s="18" t="s">
        <v>595</v>
      </c>
      <c r="AF261" s="18">
        <v>7.6</v>
      </c>
      <c r="AG261" s="18">
        <v>7.6</v>
      </c>
      <c r="AH261" s="18" t="s">
        <v>557</v>
      </c>
      <c r="AI261" s="18">
        <v>0</v>
      </c>
      <c r="AJ261" s="26" t="s">
        <v>628</v>
      </c>
      <c r="AK261" s="26">
        <f t="shared" si="85"/>
        <v>0</v>
      </c>
      <c r="AL261" s="18" t="s">
        <v>696</v>
      </c>
      <c r="AM261" s="18" t="s">
        <v>282</v>
      </c>
      <c r="AN261" s="57">
        <v>0</v>
      </c>
      <c r="AO261" s="57" t="s">
        <v>671</v>
      </c>
      <c r="AP261" s="18" t="s">
        <v>479</v>
      </c>
      <c r="AQ261" s="18">
        <v>4</v>
      </c>
      <c r="AR261" s="18" t="s">
        <v>672</v>
      </c>
      <c r="AS261" s="66">
        <f t="shared" si="77"/>
        <v>0</v>
      </c>
      <c r="AT261" s="57">
        <v>0</v>
      </c>
      <c r="AU261" s="66">
        <f t="shared" si="78"/>
        <v>0</v>
      </c>
      <c r="AV261" s="66">
        <f t="shared" si="76"/>
        <v>0</v>
      </c>
      <c r="AW261" s="5" t="s">
        <v>595</v>
      </c>
      <c r="AX261" s="18">
        <v>0</v>
      </c>
      <c r="AY261" s="26" t="s">
        <v>628</v>
      </c>
      <c r="AZ261" s="5" t="s">
        <v>257</v>
      </c>
      <c r="BA261" s="5" t="s">
        <v>257</v>
      </c>
      <c r="BB261" s="18" t="s">
        <v>697</v>
      </c>
      <c r="BC261" s="18" t="s">
        <v>287</v>
      </c>
      <c r="BD261" s="18">
        <v>0</v>
      </c>
      <c r="BE261" s="18" t="s">
        <v>698</v>
      </c>
      <c r="BF261" s="18" t="s">
        <v>699</v>
      </c>
      <c r="BG261" s="18">
        <v>4</v>
      </c>
      <c r="BH261" s="18" t="s">
        <v>672</v>
      </c>
      <c r="BI261" s="18" t="s">
        <v>257</v>
      </c>
      <c r="BJ261" s="18" t="s">
        <v>257</v>
      </c>
      <c r="BK261" s="18" t="s">
        <v>257</v>
      </c>
      <c r="BL261" s="18" t="s">
        <v>257</v>
      </c>
      <c r="BM261" s="18" t="s">
        <v>257</v>
      </c>
      <c r="BN261" s="18">
        <v>0</v>
      </c>
      <c r="BO261" s="26" t="s">
        <v>628</v>
      </c>
      <c r="BP261" s="5" t="s">
        <v>257</v>
      </c>
      <c r="BQ261" s="5" t="s">
        <v>257</v>
      </c>
      <c r="BR261" s="18" t="s">
        <v>697</v>
      </c>
      <c r="BS261" s="18"/>
      <c r="BT261" s="18"/>
      <c r="BU261" s="18"/>
      <c r="BV261" s="18"/>
      <c r="BW261" s="18"/>
      <c r="BX261" s="18"/>
      <c r="BY261" s="18"/>
      <c r="BZ261" s="18"/>
      <c r="CA261" s="18"/>
      <c r="CB261" s="18"/>
      <c r="CC261" s="18"/>
      <c r="CD261" s="18"/>
      <c r="CE261" s="18"/>
      <c r="CF261" s="18"/>
      <c r="CG261" s="18"/>
      <c r="CH261" s="18"/>
      <c r="CI261" s="18"/>
      <c r="CJ261" s="18"/>
      <c r="CK261" s="18"/>
      <c r="CL261" s="18"/>
      <c r="CM261" s="18"/>
      <c r="CN261" s="18"/>
      <c r="CO261" s="18"/>
      <c r="CP261" s="18"/>
      <c r="CQ261" s="18"/>
      <c r="CR261" s="18"/>
      <c r="CS261" s="18"/>
      <c r="CT261" s="18"/>
      <c r="CU261" s="18"/>
      <c r="CV261" s="18"/>
      <c r="CW261" s="18"/>
      <c r="CX261" s="18"/>
      <c r="CY261" s="18"/>
      <c r="CZ261" s="18"/>
      <c r="DA261" s="18"/>
      <c r="DB261" s="18"/>
      <c r="DC261" s="18"/>
      <c r="DD261" s="18"/>
      <c r="DE261" s="18"/>
      <c r="DF261" s="18"/>
      <c r="DG261" s="18"/>
      <c r="DH261" s="18"/>
      <c r="DI261" s="18"/>
      <c r="DJ261" s="18"/>
      <c r="DK261" s="18"/>
      <c r="DL261" s="18"/>
      <c r="DM261" s="18"/>
      <c r="DN261" s="18"/>
      <c r="DO261" s="18"/>
      <c r="DP261" s="18"/>
      <c r="DQ261" s="18"/>
      <c r="DR261" s="18"/>
      <c r="DS261" s="18"/>
      <c r="DT261" s="18"/>
      <c r="DU261" s="18"/>
      <c r="DV261" s="18"/>
      <c r="DW261" s="18"/>
      <c r="DX261" s="18"/>
      <c r="DY261" s="18"/>
      <c r="DZ261" s="18"/>
      <c r="EA261" s="57"/>
      <c r="EB261" s="18"/>
      <c r="EC261" s="18"/>
      <c r="ED261" s="18"/>
      <c r="EE261" s="18">
        <v>0</v>
      </c>
      <c r="EF261" s="18">
        <v>0</v>
      </c>
      <c r="EG261" s="18">
        <v>0</v>
      </c>
      <c r="EH261" s="18" t="s">
        <v>700</v>
      </c>
      <c r="EI261" s="18" cm="1">
        <f t="array" ref="EI261">IF(SUMPRODUCT(--(DO261:DS261&lt;&gt;""))=0, 0,1)</f>
        <v>0</v>
      </c>
      <c r="EJ261" s="18" cm="1">
        <f t="array" ref="EJ261">IF(SUMPRODUCT(--(DT261:EG261&lt;&gt;""))=0, 0,1)</f>
        <v>1</v>
      </c>
      <c r="EK261" s="18" cm="1">
        <f t="array" ref="EK261">IF(SUMPRODUCT(--(EC261:EG261&lt;&gt;""))=0, 0,1)</f>
        <v>1</v>
      </c>
      <c r="EL261" s="18" cm="1">
        <f t="array" ref="EL261">IF(SUMPRODUCT(--(EE261:EG261&lt;&gt;""))=0, 0,1)</f>
        <v>1</v>
      </c>
      <c r="EM261" s="18">
        <f t="shared" si="86"/>
        <v>0</v>
      </c>
      <c r="EN261" s="18" t="str">
        <f t="shared" si="87"/>
        <v>NA</v>
      </c>
      <c r="EO261" s="18">
        <f t="shared" si="88"/>
        <v>0</v>
      </c>
      <c r="EP261" s="18">
        <f t="shared" si="89"/>
        <v>0</v>
      </c>
      <c r="EQ261" s="18">
        <f t="shared" si="90"/>
        <v>0</v>
      </c>
      <c r="ER261" s="58" t="s">
        <v>2080</v>
      </c>
      <c r="ES261" s="59">
        <v>43802</v>
      </c>
      <c r="ET261" s="18" t="s">
        <v>701</v>
      </c>
      <c r="EU261" s="18" t="s">
        <v>689</v>
      </c>
    </row>
    <row r="262" spans="1:151" ht="15.75" customHeight="1" x14ac:dyDescent="0.2">
      <c r="A262" s="5" t="s">
        <v>284</v>
      </c>
      <c r="B262" s="24" t="s">
        <v>688</v>
      </c>
      <c r="C262" s="26">
        <v>1</v>
      </c>
      <c r="D262" s="18" t="s">
        <v>702</v>
      </c>
      <c r="E262" s="26" t="s">
        <v>257</v>
      </c>
      <c r="F262" s="18" t="s">
        <v>553</v>
      </c>
      <c r="G262" s="18" t="s">
        <v>745</v>
      </c>
      <c r="H262" s="18" t="s">
        <v>746</v>
      </c>
      <c r="I262" s="18" t="s">
        <v>577</v>
      </c>
      <c r="J262" s="18" t="s">
        <v>363</v>
      </c>
      <c r="K262" s="18" t="s">
        <v>363</v>
      </c>
      <c r="L262" s="18" t="s">
        <v>363</v>
      </c>
      <c r="M262" s="18" t="s">
        <v>253</v>
      </c>
      <c r="N262" s="56">
        <v>43</v>
      </c>
      <c r="O262" s="18" t="s">
        <v>640</v>
      </c>
      <c r="P262" s="18" t="s">
        <v>261</v>
      </c>
      <c r="Q262" s="18" t="s">
        <v>254</v>
      </c>
      <c r="R262" s="24" t="s">
        <v>257</v>
      </c>
      <c r="S262" s="24" t="s">
        <v>257</v>
      </c>
      <c r="T262" s="26" t="s">
        <v>692</v>
      </c>
      <c r="U262" s="26" t="s">
        <v>595</v>
      </c>
      <c r="V262" s="26" t="s">
        <v>693</v>
      </c>
      <c r="W262" s="26" t="s">
        <v>694</v>
      </c>
      <c r="X262" s="18" t="s">
        <v>695</v>
      </c>
      <c r="Y262" s="18">
        <v>20.8</v>
      </c>
      <c r="Z262" s="18" t="s">
        <v>474</v>
      </c>
      <c r="AA262" s="57">
        <v>20.8</v>
      </c>
      <c r="AB262" s="57" t="s">
        <v>257</v>
      </c>
      <c r="AC262" s="18" t="s">
        <v>595</v>
      </c>
      <c r="AD262" s="18" t="s">
        <v>595</v>
      </c>
      <c r="AE262" s="18" t="s">
        <v>595</v>
      </c>
      <c r="AF262" s="18">
        <v>7.6</v>
      </c>
      <c r="AG262" s="18">
        <v>7.6</v>
      </c>
      <c r="AH262" s="18" t="s">
        <v>557</v>
      </c>
      <c r="AI262" s="18">
        <v>2</v>
      </c>
      <c r="AJ262" s="26" t="s">
        <v>628</v>
      </c>
      <c r="AK262" s="26">
        <f t="shared" si="85"/>
        <v>14</v>
      </c>
      <c r="AL262" s="18" t="s">
        <v>696</v>
      </c>
      <c r="AM262" s="18" t="s">
        <v>282</v>
      </c>
      <c r="AN262" s="57">
        <v>0</v>
      </c>
      <c r="AO262" s="57" t="s">
        <v>671</v>
      </c>
      <c r="AP262" s="18" t="s">
        <v>479</v>
      </c>
      <c r="AQ262" s="18">
        <v>4</v>
      </c>
      <c r="AR262" s="18" t="s">
        <v>672</v>
      </c>
      <c r="AS262" s="66">
        <f t="shared" si="77"/>
        <v>0</v>
      </c>
      <c r="AT262" s="57">
        <v>0</v>
      </c>
      <c r="AU262" s="66">
        <f t="shared" si="78"/>
        <v>0</v>
      </c>
      <c r="AV262" s="66">
        <f t="shared" si="76"/>
        <v>0</v>
      </c>
      <c r="AW262" s="5" t="s">
        <v>595</v>
      </c>
      <c r="AX262" s="18">
        <v>2</v>
      </c>
      <c r="AY262" s="26" t="s">
        <v>628</v>
      </c>
      <c r="AZ262" s="5" t="s">
        <v>257</v>
      </c>
      <c r="BA262" s="5" t="s">
        <v>257</v>
      </c>
      <c r="BB262" s="18" t="s">
        <v>697</v>
      </c>
      <c r="BC262" s="18" t="s">
        <v>287</v>
      </c>
      <c r="BD262" s="18">
        <v>0</v>
      </c>
      <c r="BE262" s="18" t="s">
        <v>698</v>
      </c>
      <c r="BF262" s="18" t="s">
        <v>699</v>
      </c>
      <c r="BG262" s="18">
        <v>4</v>
      </c>
      <c r="BH262" s="18" t="s">
        <v>672</v>
      </c>
      <c r="BI262" s="18" t="s">
        <v>257</v>
      </c>
      <c r="BJ262" s="18" t="s">
        <v>257</v>
      </c>
      <c r="BK262" s="18" t="s">
        <v>257</v>
      </c>
      <c r="BL262" s="18" t="s">
        <v>257</v>
      </c>
      <c r="BM262" s="18" t="s">
        <v>257</v>
      </c>
      <c r="BN262" s="18">
        <v>2</v>
      </c>
      <c r="BO262" s="26" t="s">
        <v>628</v>
      </c>
      <c r="BP262" s="5" t="s">
        <v>257</v>
      </c>
      <c r="BQ262" s="5" t="s">
        <v>257</v>
      </c>
      <c r="BR262" s="18" t="s">
        <v>697</v>
      </c>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57"/>
      <c r="EB262" s="18"/>
      <c r="EC262" s="18"/>
      <c r="ED262" s="18"/>
      <c r="EE262" s="18">
        <v>0</v>
      </c>
      <c r="EF262" s="18">
        <v>0</v>
      </c>
      <c r="EG262" s="18">
        <v>0</v>
      </c>
      <c r="EH262" s="18" t="s">
        <v>700</v>
      </c>
      <c r="EI262" s="18" cm="1">
        <f t="array" ref="EI262">IF(SUMPRODUCT(--(DO262:DS262&lt;&gt;""))=0, 0,1)</f>
        <v>0</v>
      </c>
      <c r="EJ262" s="18" cm="1">
        <f t="array" ref="EJ262">IF(SUMPRODUCT(--(DT262:EG262&lt;&gt;""))=0, 0,1)</f>
        <v>1</v>
      </c>
      <c r="EK262" s="18" cm="1">
        <f t="array" ref="EK262">IF(SUMPRODUCT(--(EC262:EG262&lt;&gt;""))=0, 0,1)</f>
        <v>1</v>
      </c>
      <c r="EL262" s="18" cm="1">
        <f t="array" ref="EL262">IF(SUMPRODUCT(--(EE262:EG262&lt;&gt;""))=0, 0,1)</f>
        <v>1</v>
      </c>
      <c r="EM262" s="18">
        <f t="shared" si="86"/>
        <v>0</v>
      </c>
      <c r="EN262" s="18" t="str">
        <f t="shared" si="87"/>
        <v>NA</v>
      </c>
      <c r="EO262" s="18">
        <f t="shared" si="88"/>
        <v>0</v>
      </c>
      <c r="EP262" s="18">
        <f t="shared" si="89"/>
        <v>0</v>
      </c>
      <c r="EQ262" s="18">
        <f t="shared" si="90"/>
        <v>0</v>
      </c>
      <c r="ER262" s="58" t="s">
        <v>2080</v>
      </c>
      <c r="ES262" s="59">
        <v>43802</v>
      </c>
      <c r="ET262" s="18" t="s">
        <v>701</v>
      </c>
      <c r="EU262" s="18" t="s">
        <v>689</v>
      </c>
    </row>
    <row r="263" spans="1:151" ht="15.75" customHeight="1" x14ac:dyDescent="0.2">
      <c r="A263" s="5" t="s">
        <v>284</v>
      </c>
      <c r="B263" s="24" t="s">
        <v>688</v>
      </c>
      <c r="C263" s="26">
        <v>1</v>
      </c>
      <c r="D263" s="18" t="s">
        <v>703</v>
      </c>
      <c r="E263" s="26" t="s">
        <v>257</v>
      </c>
      <c r="F263" s="18" t="s">
        <v>553</v>
      </c>
      <c r="G263" s="18" t="s">
        <v>745</v>
      </c>
      <c r="H263" s="18" t="s">
        <v>746</v>
      </c>
      <c r="I263" s="18" t="s">
        <v>577</v>
      </c>
      <c r="J263" s="18" t="s">
        <v>363</v>
      </c>
      <c r="K263" s="18" t="s">
        <v>363</v>
      </c>
      <c r="L263" s="18" t="s">
        <v>363</v>
      </c>
      <c r="M263" s="18" t="s">
        <v>253</v>
      </c>
      <c r="N263" s="56">
        <v>43</v>
      </c>
      <c r="O263" s="18" t="s">
        <v>640</v>
      </c>
      <c r="P263" s="18" t="s">
        <v>261</v>
      </c>
      <c r="Q263" s="18" t="s">
        <v>254</v>
      </c>
      <c r="R263" s="24" t="s">
        <v>257</v>
      </c>
      <c r="S263" s="24" t="s">
        <v>257</v>
      </c>
      <c r="T263" s="26" t="s">
        <v>692</v>
      </c>
      <c r="U263" s="26" t="s">
        <v>595</v>
      </c>
      <c r="V263" s="26" t="s">
        <v>693</v>
      </c>
      <c r="W263" s="26" t="s">
        <v>694</v>
      </c>
      <c r="X263" s="18" t="s">
        <v>695</v>
      </c>
      <c r="Y263" s="18">
        <v>20.8</v>
      </c>
      <c r="Z263" s="18" t="s">
        <v>474</v>
      </c>
      <c r="AA263" s="57">
        <v>20.8</v>
      </c>
      <c r="AB263" s="57" t="s">
        <v>257</v>
      </c>
      <c r="AC263" s="18" t="s">
        <v>595</v>
      </c>
      <c r="AD263" s="18" t="s">
        <v>595</v>
      </c>
      <c r="AE263" s="18" t="s">
        <v>595</v>
      </c>
      <c r="AF263" s="18">
        <v>7.6</v>
      </c>
      <c r="AG263" s="18">
        <v>7.6</v>
      </c>
      <c r="AH263" s="18" t="s">
        <v>557</v>
      </c>
      <c r="AI263" s="18">
        <v>4</v>
      </c>
      <c r="AJ263" s="26" t="s">
        <v>628</v>
      </c>
      <c r="AK263" s="26">
        <f t="shared" si="85"/>
        <v>28</v>
      </c>
      <c r="AL263" s="18" t="s">
        <v>696</v>
      </c>
      <c r="AM263" s="18" t="s">
        <v>282</v>
      </c>
      <c r="AN263" s="57">
        <v>0</v>
      </c>
      <c r="AO263" s="57" t="s">
        <v>671</v>
      </c>
      <c r="AP263" s="18" t="s">
        <v>479</v>
      </c>
      <c r="AQ263" s="18">
        <v>4</v>
      </c>
      <c r="AR263" s="18" t="s">
        <v>672</v>
      </c>
      <c r="AS263" s="66">
        <f t="shared" si="77"/>
        <v>0</v>
      </c>
      <c r="AT263" s="57">
        <v>0</v>
      </c>
      <c r="AU263" s="66">
        <f t="shared" si="78"/>
        <v>0</v>
      </c>
      <c r="AV263" s="66">
        <f t="shared" si="76"/>
        <v>0</v>
      </c>
      <c r="AW263" s="5" t="s">
        <v>595</v>
      </c>
      <c r="AX263" s="18">
        <v>4</v>
      </c>
      <c r="AY263" s="26" t="s">
        <v>628</v>
      </c>
      <c r="AZ263" s="5" t="s">
        <v>257</v>
      </c>
      <c r="BA263" s="5" t="s">
        <v>257</v>
      </c>
      <c r="BB263" s="18" t="s">
        <v>697</v>
      </c>
      <c r="BC263" s="18" t="s">
        <v>287</v>
      </c>
      <c r="BD263" s="18">
        <v>0</v>
      </c>
      <c r="BE263" s="18" t="s">
        <v>698</v>
      </c>
      <c r="BF263" s="18" t="s">
        <v>699</v>
      </c>
      <c r="BG263" s="18">
        <v>4</v>
      </c>
      <c r="BH263" s="18" t="s">
        <v>672</v>
      </c>
      <c r="BI263" s="18" t="s">
        <v>257</v>
      </c>
      <c r="BJ263" s="18" t="s">
        <v>257</v>
      </c>
      <c r="BK263" s="18" t="s">
        <v>257</v>
      </c>
      <c r="BL263" s="18" t="s">
        <v>257</v>
      </c>
      <c r="BM263" s="18" t="s">
        <v>257</v>
      </c>
      <c r="BN263" s="18">
        <v>4</v>
      </c>
      <c r="BO263" s="26" t="s">
        <v>628</v>
      </c>
      <c r="BP263" s="5" t="s">
        <v>257</v>
      </c>
      <c r="BQ263" s="5" t="s">
        <v>257</v>
      </c>
      <c r="BR263" s="18" t="s">
        <v>697</v>
      </c>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57"/>
      <c r="EB263" s="18"/>
      <c r="EC263" s="18"/>
      <c r="ED263" s="18"/>
      <c r="EE263" s="18">
        <v>0</v>
      </c>
      <c r="EF263" s="18">
        <v>0</v>
      </c>
      <c r="EG263" s="18">
        <v>0</v>
      </c>
      <c r="EH263" s="18" t="s">
        <v>700</v>
      </c>
      <c r="EI263" s="18" cm="1">
        <f t="array" ref="EI263">IF(SUMPRODUCT(--(DO263:DS263&lt;&gt;""))=0, 0,1)</f>
        <v>0</v>
      </c>
      <c r="EJ263" s="18" cm="1">
        <f t="array" ref="EJ263">IF(SUMPRODUCT(--(DT263:EG263&lt;&gt;""))=0, 0,1)</f>
        <v>1</v>
      </c>
      <c r="EK263" s="18" cm="1">
        <f t="array" ref="EK263">IF(SUMPRODUCT(--(EC263:EG263&lt;&gt;""))=0, 0,1)</f>
        <v>1</v>
      </c>
      <c r="EL263" s="18" cm="1">
        <f t="array" ref="EL263">IF(SUMPRODUCT(--(EE263:EG263&lt;&gt;""))=0, 0,1)</f>
        <v>1</v>
      </c>
      <c r="EM263" s="18">
        <f t="shared" si="86"/>
        <v>0</v>
      </c>
      <c r="EN263" s="18" t="str">
        <f t="shared" si="87"/>
        <v>NA</v>
      </c>
      <c r="EO263" s="18">
        <f t="shared" si="88"/>
        <v>0</v>
      </c>
      <c r="EP263" s="18">
        <f t="shared" si="89"/>
        <v>0</v>
      </c>
      <c r="EQ263" s="18">
        <f t="shared" si="90"/>
        <v>0</v>
      </c>
      <c r="ER263" s="58" t="s">
        <v>2080</v>
      </c>
      <c r="ES263" s="59">
        <v>43802</v>
      </c>
      <c r="ET263" s="18" t="s">
        <v>701</v>
      </c>
      <c r="EU263" s="18" t="s">
        <v>689</v>
      </c>
    </row>
    <row r="264" spans="1:151" ht="15.75" customHeight="1" x14ac:dyDescent="0.2">
      <c r="A264" s="5" t="s">
        <v>284</v>
      </c>
      <c r="B264" s="24" t="s">
        <v>688</v>
      </c>
      <c r="C264" s="26">
        <v>1</v>
      </c>
      <c r="D264" s="18" t="s">
        <v>705</v>
      </c>
      <c r="E264" s="26" t="s">
        <v>257</v>
      </c>
      <c r="F264" s="18" t="s">
        <v>553</v>
      </c>
      <c r="G264" s="18" t="s">
        <v>745</v>
      </c>
      <c r="H264" s="18" t="s">
        <v>746</v>
      </c>
      <c r="I264" s="18" t="s">
        <v>577</v>
      </c>
      <c r="J264" s="18" t="s">
        <v>363</v>
      </c>
      <c r="K264" s="18" t="s">
        <v>363</v>
      </c>
      <c r="L264" s="18" t="s">
        <v>363</v>
      </c>
      <c r="M264" s="18" t="s">
        <v>253</v>
      </c>
      <c r="N264" s="56">
        <v>43</v>
      </c>
      <c r="O264" s="18" t="s">
        <v>640</v>
      </c>
      <c r="P264" s="18" t="s">
        <v>261</v>
      </c>
      <c r="Q264" s="18" t="s">
        <v>254</v>
      </c>
      <c r="R264" s="24" t="s">
        <v>257</v>
      </c>
      <c r="S264" s="24" t="s">
        <v>257</v>
      </c>
      <c r="T264" s="26" t="s">
        <v>692</v>
      </c>
      <c r="U264" s="26" t="s">
        <v>595</v>
      </c>
      <c r="V264" s="26" t="s">
        <v>693</v>
      </c>
      <c r="W264" s="26" t="s">
        <v>694</v>
      </c>
      <c r="X264" s="18" t="s">
        <v>695</v>
      </c>
      <c r="Y264" s="18">
        <v>20.8</v>
      </c>
      <c r="Z264" s="18" t="s">
        <v>474</v>
      </c>
      <c r="AA264" s="57">
        <v>20.8</v>
      </c>
      <c r="AB264" s="57" t="s">
        <v>257</v>
      </c>
      <c r="AC264" s="18" t="s">
        <v>595</v>
      </c>
      <c r="AD264" s="18" t="s">
        <v>595</v>
      </c>
      <c r="AE264" s="18" t="s">
        <v>595</v>
      </c>
      <c r="AF264" s="18">
        <v>7.6</v>
      </c>
      <c r="AG264" s="18">
        <v>7.6</v>
      </c>
      <c r="AH264" s="18" t="s">
        <v>557</v>
      </c>
      <c r="AI264" s="18">
        <v>6</v>
      </c>
      <c r="AJ264" s="26" t="s">
        <v>628</v>
      </c>
      <c r="AK264" s="26">
        <f t="shared" si="85"/>
        <v>42</v>
      </c>
      <c r="AL264" s="18" t="s">
        <v>696</v>
      </c>
      <c r="AM264" s="18" t="s">
        <v>282</v>
      </c>
      <c r="AN264" s="57">
        <v>0</v>
      </c>
      <c r="AO264" s="57" t="s">
        <v>671</v>
      </c>
      <c r="AP264" s="18" t="s">
        <v>479</v>
      </c>
      <c r="AQ264" s="18">
        <v>4</v>
      </c>
      <c r="AR264" s="18" t="s">
        <v>672</v>
      </c>
      <c r="AS264" s="66">
        <f t="shared" si="77"/>
        <v>0</v>
      </c>
      <c r="AT264" s="57">
        <v>0</v>
      </c>
      <c r="AU264" s="66">
        <f t="shared" si="78"/>
        <v>0</v>
      </c>
      <c r="AV264" s="66">
        <f t="shared" si="76"/>
        <v>0</v>
      </c>
      <c r="AW264" s="5" t="s">
        <v>595</v>
      </c>
      <c r="AX264" s="18">
        <v>6</v>
      </c>
      <c r="AY264" s="26" t="s">
        <v>628</v>
      </c>
      <c r="AZ264" s="5" t="s">
        <v>257</v>
      </c>
      <c r="BA264" s="5" t="s">
        <v>257</v>
      </c>
      <c r="BB264" s="18" t="s">
        <v>697</v>
      </c>
      <c r="BC264" s="18" t="s">
        <v>287</v>
      </c>
      <c r="BD264" s="18">
        <v>0</v>
      </c>
      <c r="BE264" s="18" t="s">
        <v>698</v>
      </c>
      <c r="BF264" s="18" t="s">
        <v>699</v>
      </c>
      <c r="BG264" s="18">
        <v>4</v>
      </c>
      <c r="BH264" s="18" t="s">
        <v>672</v>
      </c>
      <c r="BI264" s="18" t="s">
        <v>257</v>
      </c>
      <c r="BJ264" s="18" t="s">
        <v>257</v>
      </c>
      <c r="BK264" s="18" t="s">
        <v>257</v>
      </c>
      <c r="BL264" s="18" t="s">
        <v>257</v>
      </c>
      <c r="BM264" s="18" t="s">
        <v>257</v>
      </c>
      <c r="BN264" s="18">
        <v>6</v>
      </c>
      <c r="BO264" s="26" t="s">
        <v>628</v>
      </c>
      <c r="BP264" s="5" t="s">
        <v>257</v>
      </c>
      <c r="BQ264" s="5" t="s">
        <v>257</v>
      </c>
      <c r="BR264" s="18" t="s">
        <v>697</v>
      </c>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57"/>
      <c r="EB264" s="18"/>
      <c r="EC264" s="18"/>
      <c r="ED264" s="18"/>
      <c r="EE264" s="18">
        <v>0</v>
      </c>
      <c r="EF264" s="18">
        <v>0</v>
      </c>
      <c r="EG264" s="18">
        <v>0</v>
      </c>
      <c r="EH264" s="18" t="s">
        <v>700</v>
      </c>
      <c r="EI264" s="18" cm="1">
        <f t="array" ref="EI264">IF(SUMPRODUCT(--(DO264:DS264&lt;&gt;""))=0, 0,1)</f>
        <v>0</v>
      </c>
      <c r="EJ264" s="18" cm="1">
        <f t="array" ref="EJ264">IF(SUMPRODUCT(--(DT264:EG264&lt;&gt;""))=0, 0,1)</f>
        <v>1</v>
      </c>
      <c r="EK264" s="18" cm="1">
        <f t="array" ref="EK264">IF(SUMPRODUCT(--(EC264:EG264&lt;&gt;""))=0, 0,1)</f>
        <v>1</v>
      </c>
      <c r="EL264" s="18" cm="1">
        <f t="array" ref="EL264">IF(SUMPRODUCT(--(EE264:EG264&lt;&gt;""))=0, 0,1)</f>
        <v>1</v>
      </c>
      <c r="EM264" s="18">
        <f t="shared" si="86"/>
        <v>0</v>
      </c>
      <c r="EN264" s="18" t="str">
        <f t="shared" si="87"/>
        <v>NA</v>
      </c>
      <c r="EO264" s="18">
        <f t="shared" si="88"/>
        <v>0</v>
      </c>
      <c r="EP264" s="18">
        <f t="shared" si="89"/>
        <v>0</v>
      </c>
      <c r="EQ264" s="18">
        <f t="shared" si="90"/>
        <v>0</v>
      </c>
      <c r="ER264" s="58" t="s">
        <v>2080</v>
      </c>
      <c r="ES264" s="59">
        <v>43802</v>
      </c>
      <c r="ET264" s="18" t="s">
        <v>701</v>
      </c>
      <c r="EU264" s="18" t="s">
        <v>689</v>
      </c>
    </row>
    <row r="265" spans="1:151" ht="15.75" customHeight="1" x14ac:dyDescent="0.2">
      <c r="A265" s="5" t="s">
        <v>284</v>
      </c>
      <c r="B265" s="24" t="s">
        <v>688</v>
      </c>
      <c r="C265" s="26">
        <v>1</v>
      </c>
      <c r="D265" s="18" t="s">
        <v>709</v>
      </c>
      <c r="E265" s="26" t="s">
        <v>257</v>
      </c>
      <c r="F265" s="18" t="s">
        <v>553</v>
      </c>
      <c r="G265" s="18" t="s">
        <v>745</v>
      </c>
      <c r="H265" s="18" t="s">
        <v>746</v>
      </c>
      <c r="I265" s="18" t="s">
        <v>577</v>
      </c>
      <c r="J265" s="18" t="s">
        <v>363</v>
      </c>
      <c r="K265" s="18" t="s">
        <v>363</v>
      </c>
      <c r="L265" s="18" t="s">
        <v>363</v>
      </c>
      <c r="M265" s="18" t="s">
        <v>253</v>
      </c>
      <c r="N265" s="56">
        <v>43</v>
      </c>
      <c r="O265" s="18" t="s">
        <v>640</v>
      </c>
      <c r="P265" s="18" t="s">
        <v>261</v>
      </c>
      <c r="Q265" s="18" t="s">
        <v>254</v>
      </c>
      <c r="R265" s="24" t="s">
        <v>257</v>
      </c>
      <c r="S265" s="24" t="s">
        <v>257</v>
      </c>
      <c r="T265" s="26" t="s">
        <v>692</v>
      </c>
      <c r="U265" s="26" t="s">
        <v>595</v>
      </c>
      <c r="V265" s="26" t="s">
        <v>693</v>
      </c>
      <c r="W265" s="26" t="s">
        <v>694</v>
      </c>
      <c r="X265" s="18" t="s">
        <v>695</v>
      </c>
      <c r="Y265" s="18">
        <v>20.8</v>
      </c>
      <c r="Z265" s="18" t="s">
        <v>474</v>
      </c>
      <c r="AA265" s="57">
        <v>20.8</v>
      </c>
      <c r="AB265" s="57" t="s">
        <v>257</v>
      </c>
      <c r="AC265" s="18" t="s">
        <v>595</v>
      </c>
      <c r="AD265" s="18" t="s">
        <v>595</v>
      </c>
      <c r="AE265" s="18" t="s">
        <v>595</v>
      </c>
      <c r="AF265" s="18">
        <v>7.6</v>
      </c>
      <c r="AG265" s="18">
        <v>7.6</v>
      </c>
      <c r="AH265" s="18" t="s">
        <v>557</v>
      </c>
      <c r="AI265" s="18">
        <v>8</v>
      </c>
      <c r="AJ265" s="26" t="s">
        <v>628</v>
      </c>
      <c r="AK265" s="26">
        <f t="shared" si="85"/>
        <v>56</v>
      </c>
      <c r="AL265" s="18" t="s">
        <v>696</v>
      </c>
      <c r="AM265" s="18" t="s">
        <v>282</v>
      </c>
      <c r="AN265" s="57">
        <v>11</v>
      </c>
      <c r="AO265" s="57" t="s">
        <v>671</v>
      </c>
      <c r="AP265" s="18" t="s">
        <v>479</v>
      </c>
      <c r="AQ265" s="18">
        <v>4</v>
      </c>
      <c r="AR265" s="18" t="s">
        <v>672</v>
      </c>
      <c r="AS265" s="66">
        <f t="shared" si="77"/>
        <v>1</v>
      </c>
      <c r="AT265" s="57">
        <v>21</v>
      </c>
      <c r="AU265" s="66">
        <f t="shared" si="78"/>
        <v>10</v>
      </c>
      <c r="AV265" s="66">
        <f t="shared" si="76"/>
        <v>10</v>
      </c>
      <c r="AW265" s="5" t="s">
        <v>595</v>
      </c>
      <c r="AX265" s="18">
        <v>8</v>
      </c>
      <c r="AY265" s="26" t="s">
        <v>628</v>
      </c>
      <c r="AZ265" s="5" t="s">
        <v>257</v>
      </c>
      <c r="BA265" s="5" t="s">
        <v>257</v>
      </c>
      <c r="BB265" s="18" t="s">
        <v>697</v>
      </c>
      <c r="BC265" s="18" t="s">
        <v>287</v>
      </c>
      <c r="BD265" s="18">
        <v>0</v>
      </c>
      <c r="BE265" s="18" t="s">
        <v>698</v>
      </c>
      <c r="BF265" s="18" t="s">
        <v>699</v>
      </c>
      <c r="BG265" s="18">
        <v>4</v>
      </c>
      <c r="BH265" s="18" t="s">
        <v>672</v>
      </c>
      <c r="BI265" s="18" t="s">
        <v>257</v>
      </c>
      <c r="BJ265" s="18" t="s">
        <v>257</v>
      </c>
      <c r="BK265" s="18" t="s">
        <v>257</v>
      </c>
      <c r="BL265" s="18" t="s">
        <v>257</v>
      </c>
      <c r="BM265" s="18" t="s">
        <v>257</v>
      </c>
      <c r="BN265" s="18">
        <v>8</v>
      </c>
      <c r="BO265" s="26" t="s">
        <v>628</v>
      </c>
      <c r="BP265" s="5" t="s">
        <v>257</v>
      </c>
      <c r="BQ265" s="5" t="s">
        <v>257</v>
      </c>
      <c r="BR265" s="18" t="s">
        <v>697</v>
      </c>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57"/>
      <c r="EB265" s="18"/>
      <c r="EC265" s="18"/>
      <c r="ED265" s="18"/>
      <c r="EE265" s="18">
        <v>1</v>
      </c>
      <c r="EF265" s="18">
        <v>0</v>
      </c>
      <c r="EG265" s="18">
        <v>0</v>
      </c>
      <c r="EH265" s="18" t="s">
        <v>700</v>
      </c>
      <c r="EI265" s="18" cm="1">
        <f t="array" ref="EI265">IF(SUMPRODUCT(--(DO265:DS265&lt;&gt;""))=0, 0,1)</f>
        <v>0</v>
      </c>
      <c r="EJ265" s="18" cm="1">
        <f t="array" ref="EJ265">IF(SUMPRODUCT(--(DT265:EG265&lt;&gt;""))=0, 0,1)</f>
        <v>1</v>
      </c>
      <c r="EK265" s="18" cm="1">
        <f t="array" ref="EK265">IF(SUMPRODUCT(--(EC265:EG265&lt;&gt;""))=0, 0,1)</f>
        <v>1</v>
      </c>
      <c r="EL265" s="18" cm="1">
        <f t="array" ref="EL265">IF(SUMPRODUCT(--(EE265:EG265&lt;&gt;""))=0, 0,1)</f>
        <v>1</v>
      </c>
      <c r="EM265" s="18">
        <f t="shared" si="86"/>
        <v>1</v>
      </c>
      <c r="EN265" s="18" t="str">
        <f t="shared" si="87"/>
        <v>NA</v>
      </c>
      <c r="EO265" s="18">
        <f t="shared" si="88"/>
        <v>1</v>
      </c>
      <c r="EP265" s="18">
        <f t="shared" si="89"/>
        <v>1</v>
      </c>
      <c r="EQ265" s="18">
        <f t="shared" si="90"/>
        <v>1</v>
      </c>
      <c r="ER265" s="58" t="s">
        <v>2080</v>
      </c>
      <c r="ES265" s="59">
        <v>43802</v>
      </c>
      <c r="ET265" s="18" t="s">
        <v>701</v>
      </c>
      <c r="EU265" s="18" t="s">
        <v>689</v>
      </c>
    </row>
    <row r="266" spans="1:151" ht="15.75" customHeight="1" x14ac:dyDescent="0.2">
      <c r="A266" s="5" t="s">
        <v>284</v>
      </c>
      <c r="B266" s="24" t="s">
        <v>688</v>
      </c>
      <c r="C266" s="26">
        <v>1</v>
      </c>
      <c r="D266" s="18" t="s">
        <v>727</v>
      </c>
      <c r="E266" s="26" t="s">
        <v>257</v>
      </c>
      <c r="F266" s="18" t="s">
        <v>553</v>
      </c>
      <c r="G266" s="18" t="s">
        <v>745</v>
      </c>
      <c r="H266" s="18" t="s">
        <v>746</v>
      </c>
      <c r="I266" s="18" t="s">
        <v>577</v>
      </c>
      <c r="J266" s="18" t="s">
        <v>363</v>
      </c>
      <c r="K266" s="18" t="s">
        <v>363</v>
      </c>
      <c r="L266" s="18" t="s">
        <v>363</v>
      </c>
      <c r="M266" s="18" t="s">
        <v>253</v>
      </c>
      <c r="N266" s="56">
        <v>43</v>
      </c>
      <c r="O266" s="18" t="s">
        <v>640</v>
      </c>
      <c r="P266" s="18" t="s">
        <v>261</v>
      </c>
      <c r="Q266" s="18" t="s">
        <v>254</v>
      </c>
      <c r="R266" s="24" t="s">
        <v>257</v>
      </c>
      <c r="S266" s="24" t="s">
        <v>257</v>
      </c>
      <c r="T266" s="26" t="s">
        <v>692</v>
      </c>
      <c r="U266" s="26" t="s">
        <v>595</v>
      </c>
      <c r="V266" s="26" t="s">
        <v>693</v>
      </c>
      <c r="W266" s="26" t="s">
        <v>694</v>
      </c>
      <c r="X266" s="18" t="s">
        <v>695</v>
      </c>
      <c r="Y266" s="18">
        <v>20.8</v>
      </c>
      <c r="Z266" s="18" t="s">
        <v>474</v>
      </c>
      <c r="AA266" s="57">
        <v>20.8</v>
      </c>
      <c r="AB266" s="57" t="s">
        <v>257</v>
      </c>
      <c r="AC266" s="18" t="s">
        <v>595</v>
      </c>
      <c r="AD266" s="18" t="s">
        <v>595</v>
      </c>
      <c r="AE266" s="18" t="s">
        <v>595</v>
      </c>
      <c r="AF266" s="18">
        <v>7.6</v>
      </c>
      <c r="AG266" s="18">
        <v>7.6</v>
      </c>
      <c r="AH266" s="18" t="s">
        <v>557</v>
      </c>
      <c r="AI266" s="18">
        <v>10</v>
      </c>
      <c r="AJ266" s="26" t="s">
        <v>628</v>
      </c>
      <c r="AK266" s="26">
        <f t="shared" si="85"/>
        <v>70</v>
      </c>
      <c r="AL266" s="18" t="s">
        <v>696</v>
      </c>
      <c r="AM266" s="18" t="s">
        <v>282</v>
      </c>
      <c r="AN266" s="57">
        <v>11</v>
      </c>
      <c r="AO266" s="57" t="s">
        <v>671</v>
      </c>
      <c r="AP266" s="18" t="s">
        <v>479</v>
      </c>
      <c r="AQ266" s="18">
        <v>4</v>
      </c>
      <c r="AR266" s="18" t="s">
        <v>672</v>
      </c>
      <c r="AS266" s="66">
        <f t="shared" si="77"/>
        <v>1</v>
      </c>
      <c r="AT266" s="57">
        <v>21</v>
      </c>
      <c r="AU266" s="66">
        <f t="shared" si="78"/>
        <v>10</v>
      </c>
      <c r="AV266" s="66">
        <f t="shared" si="76"/>
        <v>10</v>
      </c>
      <c r="AW266" s="5" t="s">
        <v>595</v>
      </c>
      <c r="AX266" s="18">
        <v>10</v>
      </c>
      <c r="AY266" s="26" t="s">
        <v>628</v>
      </c>
      <c r="AZ266" s="5" t="s">
        <v>257</v>
      </c>
      <c r="BA266" s="5" t="s">
        <v>257</v>
      </c>
      <c r="BB266" s="18" t="s">
        <v>697</v>
      </c>
      <c r="BC266" s="18" t="s">
        <v>287</v>
      </c>
      <c r="BD266" s="18">
        <v>0</v>
      </c>
      <c r="BE266" s="18" t="s">
        <v>698</v>
      </c>
      <c r="BF266" s="18" t="s">
        <v>699</v>
      </c>
      <c r="BG266" s="18">
        <v>4</v>
      </c>
      <c r="BH266" s="18" t="s">
        <v>672</v>
      </c>
      <c r="BI266" s="18" t="s">
        <v>257</v>
      </c>
      <c r="BJ266" s="18" t="s">
        <v>257</v>
      </c>
      <c r="BK266" s="18" t="s">
        <v>257</v>
      </c>
      <c r="BL266" s="18" t="s">
        <v>257</v>
      </c>
      <c r="BM266" s="18" t="s">
        <v>257</v>
      </c>
      <c r="BN266" s="18">
        <v>10</v>
      </c>
      <c r="BO266" s="26" t="s">
        <v>628</v>
      </c>
      <c r="BP266" s="5" t="s">
        <v>257</v>
      </c>
      <c r="BQ266" s="5" t="s">
        <v>257</v>
      </c>
      <c r="BR266" s="18" t="s">
        <v>697</v>
      </c>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57"/>
      <c r="EB266" s="18"/>
      <c r="EC266" s="18"/>
      <c r="ED266" s="18"/>
      <c r="EE266" s="18">
        <v>1</v>
      </c>
      <c r="EF266" s="18">
        <v>0</v>
      </c>
      <c r="EG266" s="18">
        <v>0</v>
      </c>
      <c r="EH266" s="18" t="s">
        <v>700</v>
      </c>
      <c r="EI266" s="18" cm="1">
        <f t="array" ref="EI266">IF(SUMPRODUCT(--(DO266:DS266&lt;&gt;""))=0, 0,1)</f>
        <v>0</v>
      </c>
      <c r="EJ266" s="18" cm="1">
        <f t="array" ref="EJ266">IF(SUMPRODUCT(--(DT266:EG266&lt;&gt;""))=0, 0,1)</f>
        <v>1</v>
      </c>
      <c r="EK266" s="18" cm="1">
        <f t="array" ref="EK266">IF(SUMPRODUCT(--(EC266:EG266&lt;&gt;""))=0, 0,1)</f>
        <v>1</v>
      </c>
      <c r="EL266" s="18" cm="1">
        <f t="array" ref="EL266">IF(SUMPRODUCT(--(EE266:EG266&lt;&gt;""))=0, 0,1)</f>
        <v>1</v>
      </c>
      <c r="EM266" s="18">
        <f t="shared" si="86"/>
        <v>1</v>
      </c>
      <c r="EN266" s="18" t="str">
        <f t="shared" si="87"/>
        <v>NA</v>
      </c>
      <c r="EO266" s="18">
        <f t="shared" si="88"/>
        <v>1</v>
      </c>
      <c r="EP266" s="18">
        <f t="shared" si="89"/>
        <v>1</v>
      </c>
      <c r="EQ266" s="18">
        <f t="shared" si="90"/>
        <v>1</v>
      </c>
      <c r="ER266" s="58" t="s">
        <v>2080</v>
      </c>
      <c r="ES266" s="59">
        <v>43802</v>
      </c>
      <c r="ET266" s="18" t="s">
        <v>701</v>
      </c>
      <c r="EU266" s="18" t="s">
        <v>689</v>
      </c>
    </row>
    <row r="267" spans="1:151" ht="15.75" customHeight="1" x14ac:dyDescent="0.2">
      <c r="A267" s="5" t="s">
        <v>284</v>
      </c>
      <c r="B267" s="24" t="s">
        <v>688</v>
      </c>
      <c r="C267" s="26">
        <v>1</v>
      </c>
      <c r="D267" s="18" t="s">
        <v>710</v>
      </c>
      <c r="E267" s="26" t="s">
        <v>257</v>
      </c>
      <c r="F267" s="18" t="s">
        <v>553</v>
      </c>
      <c r="G267" s="18" t="s">
        <v>745</v>
      </c>
      <c r="H267" s="18" t="s">
        <v>746</v>
      </c>
      <c r="I267" s="18" t="s">
        <v>577</v>
      </c>
      <c r="J267" s="18" t="s">
        <v>363</v>
      </c>
      <c r="K267" s="18" t="s">
        <v>363</v>
      </c>
      <c r="L267" s="18" t="s">
        <v>363</v>
      </c>
      <c r="M267" s="18" t="s">
        <v>253</v>
      </c>
      <c r="N267" s="56">
        <v>43</v>
      </c>
      <c r="O267" s="18" t="s">
        <v>640</v>
      </c>
      <c r="P267" s="18" t="s">
        <v>261</v>
      </c>
      <c r="Q267" s="18" t="s">
        <v>254</v>
      </c>
      <c r="R267" s="24" t="s">
        <v>257</v>
      </c>
      <c r="S267" s="24" t="s">
        <v>257</v>
      </c>
      <c r="T267" s="26" t="s">
        <v>692</v>
      </c>
      <c r="U267" s="26" t="s">
        <v>595</v>
      </c>
      <c r="V267" s="26" t="s">
        <v>693</v>
      </c>
      <c r="W267" s="26" t="s">
        <v>694</v>
      </c>
      <c r="X267" s="18" t="s">
        <v>695</v>
      </c>
      <c r="Y267" s="18">
        <v>20.8</v>
      </c>
      <c r="Z267" s="18" t="s">
        <v>474</v>
      </c>
      <c r="AA267" s="57">
        <v>20.8</v>
      </c>
      <c r="AB267" s="57" t="s">
        <v>257</v>
      </c>
      <c r="AC267" s="18" t="s">
        <v>595</v>
      </c>
      <c r="AD267" s="18" t="s">
        <v>595</v>
      </c>
      <c r="AE267" s="18" t="s">
        <v>595</v>
      </c>
      <c r="AF267" s="18">
        <v>7.6</v>
      </c>
      <c r="AG267" s="18">
        <v>7.6</v>
      </c>
      <c r="AH267" s="18" t="s">
        <v>557</v>
      </c>
      <c r="AI267" s="18">
        <v>12</v>
      </c>
      <c r="AJ267" s="26" t="s">
        <v>628</v>
      </c>
      <c r="AK267" s="26">
        <f t="shared" si="85"/>
        <v>84</v>
      </c>
      <c r="AL267" s="18" t="s">
        <v>696</v>
      </c>
      <c r="AM267" s="18" t="s">
        <v>282</v>
      </c>
      <c r="AN267" s="57">
        <v>31.7</v>
      </c>
      <c r="AO267" s="57" t="s">
        <v>671</v>
      </c>
      <c r="AP267" s="18" t="s">
        <v>479</v>
      </c>
      <c r="AQ267" s="18">
        <v>4</v>
      </c>
      <c r="AR267" s="18" t="s">
        <v>672</v>
      </c>
      <c r="AS267" s="66">
        <f t="shared" si="77"/>
        <v>12.899999999999999</v>
      </c>
      <c r="AT267" s="57">
        <v>50.5</v>
      </c>
      <c r="AU267" s="66">
        <f t="shared" si="78"/>
        <v>18.8</v>
      </c>
      <c r="AV267" s="66">
        <f t="shared" si="76"/>
        <v>18.8</v>
      </c>
      <c r="AW267" s="5" t="s">
        <v>595</v>
      </c>
      <c r="AX267" s="18">
        <v>12</v>
      </c>
      <c r="AY267" s="26" t="s">
        <v>628</v>
      </c>
      <c r="AZ267" s="5" t="s">
        <v>257</v>
      </c>
      <c r="BA267" s="5" t="s">
        <v>257</v>
      </c>
      <c r="BB267" s="18" t="s">
        <v>697</v>
      </c>
      <c r="BC267" s="18" t="s">
        <v>287</v>
      </c>
      <c r="BD267" s="18">
        <v>0</v>
      </c>
      <c r="BE267" s="18" t="s">
        <v>698</v>
      </c>
      <c r="BF267" s="18" t="s">
        <v>699</v>
      </c>
      <c r="BG267" s="18">
        <v>4</v>
      </c>
      <c r="BH267" s="18" t="s">
        <v>672</v>
      </c>
      <c r="BI267" s="18" t="s">
        <v>257</v>
      </c>
      <c r="BJ267" s="18" t="s">
        <v>257</v>
      </c>
      <c r="BK267" s="18" t="s">
        <v>257</v>
      </c>
      <c r="BL267" s="18" t="s">
        <v>257</v>
      </c>
      <c r="BM267" s="18" t="s">
        <v>257</v>
      </c>
      <c r="BN267" s="18">
        <v>12</v>
      </c>
      <c r="BO267" s="26" t="s">
        <v>628</v>
      </c>
      <c r="BP267" s="5" t="s">
        <v>257</v>
      </c>
      <c r="BQ267" s="5" t="s">
        <v>257</v>
      </c>
      <c r="BR267" s="18" t="s">
        <v>697</v>
      </c>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57"/>
      <c r="EB267" s="18"/>
      <c r="EC267" s="18"/>
      <c r="ED267" s="18"/>
      <c r="EE267" s="18">
        <v>1</v>
      </c>
      <c r="EF267" s="18">
        <v>0</v>
      </c>
      <c r="EG267" s="18">
        <v>0</v>
      </c>
      <c r="EH267" s="18" t="s">
        <v>700</v>
      </c>
      <c r="EI267" s="18" cm="1">
        <f t="array" ref="EI267">IF(SUMPRODUCT(--(DO267:DS267&lt;&gt;""))=0, 0,1)</f>
        <v>0</v>
      </c>
      <c r="EJ267" s="18" cm="1">
        <f t="array" ref="EJ267">IF(SUMPRODUCT(--(DT267:EG267&lt;&gt;""))=0, 0,1)</f>
        <v>1</v>
      </c>
      <c r="EK267" s="18" cm="1">
        <f t="array" ref="EK267">IF(SUMPRODUCT(--(EC267:EG267&lt;&gt;""))=0, 0,1)</f>
        <v>1</v>
      </c>
      <c r="EL267" s="18" cm="1">
        <f t="array" ref="EL267">IF(SUMPRODUCT(--(EE267:EG267&lt;&gt;""))=0, 0,1)</f>
        <v>1</v>
      </c>
      <c r="EM267" s="18">
        <f t="shared" si="86"/>
        <v>1</v>
      </c>
      <c r="EN267" s="18" t="str">
        <f t="shared" si="87"/>
        <v>NA</v>
      </c>
      <c r="EO267" s="18">
        <f t="shared" si="88"/>
        <v>1</v>
      </c>
      <c r="EP267" s="18">
        <f t="shared" si="89"/>
        <v>1</v>
      </c>
      <c r="EQ267" s="18">
        <f t="shared" si="90"/>
        <v>1</v>
      </c>
      <c r="ER267" s="58" t="s">
        <v>2080</v>
      </c>
      <c r="ES267" s="59">
        <v>43802</v>
      </c>
      <c r="ET267" s="18" t="s">
        <v>701</v>
      </c>
      <c r="EU267" s="18" t="s">
        <v>689</v>
      </c>
    </row>
    <row r="268" spans="1:151" ht="15.75" customHeight="1" x14ac:dyDescent="0.2">
      <c r="A268" s="5" t="s">
        <v>284</v>
      </c>
      <c r="B268" s="24" t="s">
        <v>688</v>
      </c>
      <c r="C268" s="26">
        <v>1</v>
      </c>
      <c r="D268" s="18" t="s">
        <v>747</v>
      </c>
      <c r="E268" s="26" t="s">
        <v>257</v>
      </c>
      <c r="F268" s="18" t="s">
        <v>553</v>
      </c>
      <c r="G268" s="18" t="s">
        <v>745</v>
      </c>
      <c r="H268" s="18" t="s">
        <v>746</v>
      </c>
      <c r="I268" s="18" t="s">
        <v>577</v>
      </c>
      <c r="J268" s="18" t="s">
        <v>363</v>
      </c>
      <c r="K268" s="18" t="s">
        <v>363</v>
      </c>
      <c r="L268" s="18" t="s">
        <v>363</v>
      </c>
      <c r="M268" s="18" t="s">
        <v>253</v>
      </c>
      <c r="N268" s="56">
        <v>43</v>
      </c>
      <c r="O268" s="18" t="s">
        <v>640</v>
      </c>
      <c r="P268" s="18" t="s">
        <v>261</v>
      </c>
      <c r="Q268" s="18" t="s">
        <v>254</v>
      </c>
      <c r="R268" s="24" t="s">
        <v>257</v>
      </c>
      <c r="S268" s="24" t="s">
        <v>257</v>
      </c>
      <c r="T268" s="26" t="s">
        <v>692</v>
      </c>
      <c r="U268" s="26" t="s">
        <v>595</v>
      </c>
      <c r="V268" s="26" t="s">
        <v>693</v>
      </c>
      <c r="W268" s="26" t="s">
        <v>694</v>
      </c>
      <c r="X268" s="18" t="s">
        <v>695</v>
      </c>
      <c r="Y268" s="18">
        <v>20.8</v>
      </c>
      <c r="Z268" s="18" t="s">
        <v>474</v>
      </c>
      <c r="AA268" s="57">
        <v>20.8</v>
      </c>
      <c r="AB268" s="57" t="s">
        <v>257</v>
      </c>
      <c r="AC268" s="18" t="s">
        <v>595</v>
      </c>
      <c r="AD268" s="18" t="s">
        <v>595</v>
      </c>
      <c r="AE268" s="18" t="s">
        <v>595</v>
      </c>
      <c r="AF268" s="18">
        <v>7.6</v>
      </c>
      <c r="AG268" s="18">
        <v>7.6</v>
      </c>
      <c r="AH268" s="18" t="s">
        <v>557</v>
      </c>
      <c r="AI268" s="18">
        <v>18</v>
      </c>
      <c r="AJ268" s="26" t="s">
        <v>628</v>
      </c>
      <c r="AK268" s="26">
        <f t="shared" si="85"/>
        <v>126</v>
      </c>
      <c r="AL268" s="18" t="s">
        <v>696</v>
      </c>
      <c r="AM268" s="18" t="s">
        <v>282</v>
      </c>
      <c r="AN268" s="57">
        <v>31.7</v>
      </c>
      <c r="AO268" s="57" t="s">
        <v>671</v>
      </c>
      <c r="AP268" s="18" t="s">
        <v>479</v>
      </c>
      <c r="AQ268" s="18">
        <v>4</v>
      </c>
      <c r="AR268" s="18" t="s">
        <v>672</v>
      </c>
      <c r="AS268" s="66">
        <f t="shared" si="77"/>
        <v>12.899999999999999</v>
      </c>
      <c r="AT268" s="57">
        <v>50.5</v>
      </c>
      <c r="AU268" s="66">
        <f t="shared" si="78"/>
        <v>18.8</v>
      </c>
      <c r="AV268" s="66">
        <f t="shared" si="76"/>
        <v>18.8</v>
      </c>
      <c r="AW268" s="5" t="s">
        <v>595</v>
      </c>
      <c r="AX268" s="18">
        <v>18</v>
      </c>
      <c r="AY268" s="26" t="s">
        <v>628</v>
      </c>
      <c r="AZ268" s="5" t="s">
        <v>257</v>
      </c>
      <c r="BA268" s="5" t="s">
        <v>257</v>
      </c>
      <c r="BB268" s="18" t="s">
        <v>697</v>
      </c>
      <c r="BC268" s="18" t="s">
        <v>287</v>
      </c>
      <c r="BD268" s="18">
        <v>0</v>
      </c>
      <c r="BE268" s="18" t="s">
        <v>698</v>
      </c>
      <c r="BF268" s="18" t="s">
        <v>699</v>
      </c>
      <c r="BG268" s="18">
        <v>4</v>
      </c>
      <c r="BH268" s="18" t="s">
        <v>672</v>
      </c>
      <c r="BI268" s="18" t="s">
        <v>257</v>
      </c>
      <c r="BJ268" s="18" t="s">
        <v>257</v>
      </c>
      <c r="BK268" s="18" t="s">
        <v>257</v>
      </c>
      <c r="BL268" s="18" t="s">
        <v>257</v>
      </c>
      <c r="BM268" s="18" t="s">
        <v>257</v>
      </c>
      <c r="BN268" s="18">
        <v>18</v>
      </c>
      <c r="BO268" s="26" t="s">
        <v>628</v>
      </c>
      <c r="BP268" s="5" t="s">
        <v>257</v>
      </c>
      <c r="BQ268" s="5" t="s">
        <v>257</v>
      </c>
      <c r="BR268" s="18" t="s">
        <v>697</v>
      </c>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57"/>
      <c r="EB268" s="18"/>
      <c r="EC268" s="18"/>
      <c r="ED268" s="18"/>
      <c r="EE268" s="18">
        <v>1</v>
      </c>
      <c r="EF268" s="18">
        <v>0</v>
      </c>
      <c r="EG268" s="18">
        <v>0</v>
      </c>
      <c r="EH268" s="18" t="s">
        <v>700</v>
      </c>
      <c r="EI268" s="18" cm="1">
        <f t="array" ref="EI268">IF(SUMPRODUCT(--(DO268:DS268&lt;&gt;""))=0, 0,1)</f>
        <v>0</v>
      </c>
      <c r="EJ268" s="18" cm="1">
        <f t="array" ref="EJ268">IF(SUMPRODUCT(--(DT268:EG268&lt;&gt;""))=0, 0,1)</f>
        <v>1</v>
      </c>
      <c r="EK268" s="18" cm="1">
        <f t="array" ref="EK268">IF(SUMPRODUCT(--(EC268:EG268&lt;&gt;""))=0, 0,1)</f>
        <v>1</v>
      </c>
      <c r="EL268" s="18" cm="1">
        <f t="array" ref="EL268">IF(SUMPRODUCT(--(EE268:EG268&lt;&gt;""))=0, 0,1)</f>
        <v>1</v>
      </c>
      <c r="EM268" s="18">
        <f t="shared" si="86"/>
        <v>1</v>
      </c>
      <c r="EN268" s="18" t="str">
        <f t="shared" si="87"/>
        <v>NA</v>
      </c>
      <c r="EO268" s="18">
        <f t="shared" si="88"/>
        <v>1</v>
      </c>
      <c r="EP268" s="18">
        <f t="shared" si="89"/>
        <v>1</v>
      </c>
      <c r="EQ268" s="18">
        <f t="shared" si="90"/>
        <v>1</v>
      </c>
      <c r="ER268" s="58" t="s">
        <v>2080</v>
      </c>
      <c r="ES268" s="59">
        <v>43802</v>
      </c>
      <c r="ET268" s="18" t="s">
        <v>701</v>
      </c>
      <c r="EU268" s="18" t="s">
        <v>689</v>
      </c>
    </row>
    <row r="269" spans="1:151" ht="15.75" customHeight="1" x14ac:dyDescent="0.2">
      <c r="A269" s="5" t="s">
        <v>284</v>
      </c>
      <c r="B269" s="24" t="s">
        <v>688</v>
      </c>
      <c r="C269" s="26">
        <v>1</v>
      </c>
      <c r="D269" s="18" t="s">
        <v>691</v>
      </c>
      <c r="E269" s="26" t="s">
        <v>257</v>
      </c>
      <c r="F269" s="18" t="s">
        <v>553</v>
      </c>
      <c r="G269" s="18" t="s">
        <v>748</v>
      </c>
      <c r="H269" s="18" t="s">
        <v>749</v>
      </c>
      <c r="I269" s="18" t="s">
        <v>718</v>
      </c>
      <c r="J269" s="18" t="s">
        <v>363</v>
      </c>
      <c r="K269" s="18" t="s">
        <v>363</v>
      </c>
      <c r="L269" s="18" t="s">
        <v>363</v>
      </c>
      <c r="M269" s="18" t="s">
        <v>253</v>
      </c>
      <c r="N269" s="56">
        <v>43</v>
      </c>
      <c r="O269" s="18" t="s">
        <v>640</v>
      </c>
      <c r="P269" s="18" t="s">
        <v>261</v>
      </c>
      <c r="Q269" s="18" t="s">
        <v>254</v>
      </c>
      <c r="R269" s="24" t="s">
        <v>257</v>
      </c>
      <c r="S269" s="24" t="s">
        <v>257</v>
      </c>
      <c r="T269" s="26" t="s">
        <v>692</v>
      </c>
      <c r="U269" s="26" t="s">
        <v>595</v>
      </c>
      <c r="V269" s="26" t="s">
        <v>693</v>
      </c>
      <c r="W269" s="26" t="s">
        <v>694</v>
      </c>
      <c r="X269" s="18" t="s">
        <v>695</v>
      </c>
      <c r="Y269" s="18">
        <v>0</v>
      </c>
      <c r="Z269" s="18" t="s">
        <v>474</v>
      </c>
      <c r="AA269" s="57">
        <v>0</v>
      </c>
      <c r="AB269" s="57" t="s">
        <v>257</v>
      </c>
      <c r="AC269" s="18" t="s">
        <v>595</v>
      </c>
      <c r="AD269" s="18" t="s">
        <v>595</v>
      </c>
      <c r="AE269" s="18" t="s">
        <v>595</v>
      </c>
      <c r="AF269" s="18">
        <v>7.6</v>
      </c>
      <c r="AG269" s="18">
        <v>7.6</v>
      </c>
      <c r="AH269" s="18" t="s">
        <v>557</v>
      </c>
      <c r="AI269" s="18">
        <v>0</v>
      </c>
      <c r="AJ269" s="26" t="s">
        <v>628</v>
      </c>
      <c r="AK269" s="26">
        <f t="shared" si="85"/>
        <v>0</v>
      </c>
      <c r="AL269" s="18" t="s">
        <v>696</v>
      </c>
      <c r="AM269" s="18" t="s">
        <v>282</v>
      </c>
      <c r="AN269" s="57">
        <v>0</v>
      </c>
      <c r="AO269" s="57" t="s">
        <v>671</v>
      </c>
      <c r="AP269" s="18" t="s">
        <v>479</v>
      </c>
      <c r="AQ269" s="18">
        <v>4</v>
      </c>
      <c r="AR269" s="18" t="s">
        <v>672</v>
      </c>
      <c r="AS269" s="66">
        <f t="shared" si="77"/>
        <v>0</v>
      </c>
      <c r="AT269" s="57">
        <v>0</v>
      </c>
      <c r="AU269" s="66">
        <f t="shared" si="78"/>
        <v>0</v>
      </c>
      <c r="AV269" s="66">
        <f t="shared" si="76"/>
        <v>0</v>
      </c>
      <c r="AW269" s="5" t="s">
        <v>595</v>
      </c>
      <c r="AX269" s="18">
        <v>0</v>
      </c>
      <c r="AY269" s="26" t="s">
        <v>628</v>
      </c>
      <c r="AZ269" s="5" t="s">
        <v>257</v>
      </c>
      <c r="BA269" s="5" t="s">
        <v>257</v>
      </c>
      <c r="BB269" s="18" t="s">
        <v>697</v>
      </c>
      <c r="BC269" s="18" t="s">
        <v>287</v>
      </c>
      <c r="BD269" s="18">
        <v>0</v>
      </c>
      <c r="BE269" s="18" t="s">
        <v>698</v>
      </c>
      <c r="BF269" s="18" t="s">
        <v>699</v>
      </c>
      <c r="BG269" s="18">
        <v>4</v>
      </c>
      <c r="BH269" s="18" t="s">
        <v>672</v>
      </c>
      <c r="BI269" s="18" t="s">
        <v>257</v>
      </c>
      <c r="BJ269" s="18" t="s">
        <v>257</v>
      </c>
      <c r="BK269" s="18" t="s">
        <v>257</v>
      </c>
      <c r="BL269" s="18" t="s">
        <v>257</v>
      </c>
      <c r="BM269" s="18" t="s">
        <v>257</v>
      </c>
      <c r="BN269" s="18">
        <v>0</v>
      </c>
      <c r="BO269" s="26" t="s">
        <v>628</v>
      </c>
      <c r="BP269" s="5" t="s">
        <v>257</v>
      </c>
      <c r="BQ269" s="5" t="s">
        <v>257</v>
      </c>
      <c r="BR269" s="18" t="s">
        <v>697</v>
      </c>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57"/>
      <c r="EB269" s="18"/>
      <c r="EC269" s="18"/>
      <c r="ED269" s="18"/>
      <c r="EE269" s="18">
        <v>0</v>
      </c>
      <c r="EF269" s="18">
        <v>0</v>
      </c>
      <c r="EG269" s="18">
        <v>0</v>
      </c>
      <c r="EH269" s="18" t="s">
        <v>700</v>
      </c>
      <c r="EI269" s="18" cm="1">
        <f t="array" ref="EI269">IF(SUMPRODUCT(--(DO269:DS269&lt;&gt;""))=0, 0,1)</f>
        <v>0</v>
      </c>
      <c r="EJ269" s="18" cm="1">
        <f t="array" ref="EJ269">IF(SUMPRODUCT(--(DT269:EG269&lt;&gt;""))=0, 0,1)</f>
        <v>1</v>
      </c>
      <c r="EK269" s="18" cm="1">
        <f t="array" ref="EK269">IF(SUMPRODUCT(--(EC269:EG269&lt;&gt;""))=0, 0,1)</f>
        <v>1</v>
      </c>
      <c r="EL269" s="18" cm="1">
        <f t="array" ref="EL269">IF(SUMPRODUCT(--(EE269:EG269&lt;&gt;""))=0, 0,1)</f>
        <v>1</v>
      </c>
      <c r="EM269" s="18">
        <f t="shared" si="86"/>
        <v>0</v>
      </c>
      <c r="EN269" s="18" t="str">
        <f t="shared" si="87"/>
        <v>NA</v>
      </c>
      <c r="EO269" s="18">
        <f t="shared" si="88"/>
        <v>0</v>
      </c>
      <c r="EP269" s="18">
        <f t="shared" si="89"/>
        <v>0</v>
      </c>
      <c r="EQ269" s="18">
        <f t="shared" si="90"/>
        <v>0</v>
      </c>
      <c r="ER269" s="58" t="s">
        <v>2080</v>
      </c>
      <c r="ES269" s="59">
        <v>43802</v>
      </c>
      <c r="ET269" s="18" t="s">
        <v>701</v>
      </c>
      <c r="EU269" s="18" t="s">
        <v>689</v>
      </c>
    </row>
    <row r="270" spans="1:151" ht="15.75" customHeight="1" x14ac:dyDescent="0.2">
      <c r="A270" s="5" t="s">
        <v>284</v>
      </c>
      <c r="B270" s="24" t="s">
        <v>688</v>
      </c>
      <c r="C270" s="26">
        <v>1</v>
      </c>
      <c r="D270" s="18" t="s">
        <v>702</v>
      </c>
      <c r="E270" s="26" t="s">
        <v>257</v>
      </c>
      <c r="F270" s="18" t="s">
        <v>553</v>
      </c>
      <c r="G270" s="18" t="s">
        <v>748</v>
      </c>
      <c r="H270" s="18" t="s">
        <v>749</v>
      </c>
      <c r="I270" s="18" t="s">
        <v>718</v>
      </c>
      <c r="J270" s="18" t="s">
        <v>363</v>
      </c>
      <c r="K270" s="18" t="s">
        <v>363</v>
      </c>
      <c r="L270" s="18" t="s">
        <v>363</v>
      </c>
      <c r="M270" s="18" t="s">
        <v>253</v>
      </c>
      <c r="N270" s="56">
        <v>43</v>
      </c>
      <c r="O270" s="18" t="s">
        <v>640</v>
      </c>
      <c r="P270" s="18" t="s">
        <v>261</v>
      </c>
      <c r="Q270" s="18" t="s">
        <v>254</v>
      </c>
      <c r="R270" s="24" t="s">
        <v>257</v>
      </c>
      <c r="S270" s="24" t="s">
        <v>257</v>
      </c>
      <c r="T270" s="26" t="s">
        <v>692</v>
      </c>
      <c r="U270" s="26" t="s">
        <v>595</v>
      </c>
      <c r="V270" s="26" t="s">
        <v>693</v>
      </c>
      <c r="W270" s="26" t="s">
        <v>694</v>
      </c>
      <c r="X270" s="18" t="s">
        <v>695</v>
      </c>
      <c r="Y270" s="18">
        <v>20.8</v>
      </c>
      <c r="Z270" s="18" t="s">
        <v>474</v>
      </c>
      <c r="AA270" s="57">
        <v>20.8</v>
      </c>
      <c r="AB270" s="57" t="s">
        <v>257</v>
      </c>
      <c r="AC270" s="18" t="s">
        <v>595</v>
      </c>
      <c r="AD270" s="18" t="s">
        <v>595</v>
      </c>
      <c r="AE270" s="18" t="s">
        <v>595</v>
      </c>
      <c r="AF270" s="18">
        <v>7.6</v>
      </c>
      <c r="AG270" s="18">
        <v>7.6</v>
      </c>
      <c r="AH270" s="18" t="s">
        <v>557</v>
      </c>
      <c r="AI270" s="18">
        <v>2</v>
      </c>
      <c r="AJ270" s="26" t="s">
        <v>628</v>
      </c>
      <c r="AK270" s="26">
        <f t="shared" si="85"/>
        <v>14</v>
      </c>
      <c r="AL270" s="18" t="s">
        <v>696</v>
      </c>
      <c r="AM270" s="18" t="s">
        <v>282</v>
      </c>
      <c r="AN270" s="57">
        <v>0</v>
      </c>
      <c r="AO270" s="57" t="s">
        <v>671</v>
      </c>
      <c r="AP270" s="18" t="s">
        <v>479</v>
      </c>
      <c r="AQ270" s="18">
        <v>4</v>
      </c>
      <c r="AR270" s="18" t="s">
        <v>672</v>
      </c>
      <c r="AS270" s="66">
        <f t="shared" si="77"/>
        <v>0</v>
      </c>
      <c r="AT270" s="57">
        <v>0</v>
      </c>
      <c r="AU270" s="66">
        <f t="shared" si="78"/>
        <v>0</v>
      </c>
      <c r="AV270" s="66">
        <f t="shared" si="76"/>
        <v>0</v>
      </c>
      <c r="AW270" s="5" t="s">
        <v>595</v>
      </c>
      <c r="AX270" s="18">
        <v>2</v>
      </c>
      <c r="AY270" s="26" t="s">
        <v>628</v>
      </c>
      <c r="AZ270" s="5" t="s">
        <v>257</v>
      </c>
      <c r="BA270" s="5" t="s">
        <v>257</v>
      </c>
      <c r="BB270" s="18" t="s">
        <v>697</v>
      </c>
      <c r="BC270" s="18" t="s">
        <v>287</v>
      </c>
      <c r="BD270" s="18">
        <v>0</v>
      </c>
      <c r="BE270" s="18" t="s">
        <v>698</v>
      </c>
      <c r="BF270" s="18" t="s">
        <v>699</v>
      </c>
      <c r="BG270" s="18">
        <v>4</v>
      </c>
      <c r="BH270" s="18" t="s">
        <v>672</v>
      </c>
      <c r="BI270" s="18" t="s">
        <v>257</v>
      </c>
      <c r="BJ270" s="18" t="s">
        <v>257</v>
      </c>
      <c r="BK270" s="18" t="s">
        <v>257</v>
      </c>
      <c r="BL270" s="18" t="s">
        <v>257</v>
      </c>
      <c r="BM270" s="18" t="s">
        <v>257</v>
      </c>
      <c r="BN270" s="18">
        <v>2</v>
      </c>
      <c r="BO270" s="26" t="s">
        <v>628</v>
      </c>
      <c r="BP270" s="5" t="s">
        <v>257</v>
      </c>
      <c r="BQ270" s="5" t="s">
        <v>257</v>
      </c>
      <c r="BR270" s="18" t="s">
        <v>697</v>
      </c>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57"/>
      <c r="EB270" s="18"/>
      <c r="EC270" s="18"/>
      <c r="ED270" s="18"/>
      <c r="EE270" s="18">
        <v>0</v>
      </c>
      <c r="EF270" s="18">
        <v>0</v>
      </c>
      <c r="EG270" s="18">
        <v>0</v>
      </c>
      <c r="EH270" s="18" t="s">
        <v>700</v>
      </c>
      <c r="EI270" s="18" cm="1">
        <f t="array" ref="EI270">IF(SUMPRODUCT(--(DO270:DS270&lt;&gt;""))=0, 0,1)</f>
        <v>0</v>
      </c>
      <c r="EJ270" s="18" cm="1">
        <f t="array" ref="EJ270">IF(SUMPRODUCT(--(DT270:EG270&lt;&gt;""))=0, 0,1)</f>
        <v>1</v>
      </c>
      <c r="EK270" s="18" cm="1">
        <f t="array" ref="EK270">IF(SUMPRODUCT(--(EC270:EG270&lt;&gt;""))=0, 0,1)</f>
        <v>1</v>
      </c>
      <c r="EL270" s="18" cm="1">
        <f t="array" ref="EL270">IF(SUMPRODUCT(--(EE270:EG270&lt;&gt;""))=0, 0,1)</f>
        <v>1</v>
      </c>
      <c r="EM270" s="18">
        <f t="shared" si="86"/>
        <v>0</v>
      </c>
      <c r="EN270" s="18" t="str">
        <f t="shared" si="87"/>
        <v>NA</v>
      </c>
      <c r="EO270" s="18">
        <f t="shared" si="88"/>
        <v>0</v>
      </c>
      <c r="EP270" s="18">
        <f t="shared" si="89"/>
        <v>0</v>
      </c>
      <c r="EQ270" s="18">
        <f t="shared" si="90"/>
        <v>0</v>
      </c>
      <c r="ER270" s="58" t="s">
        <v>2080</v>
      </c>
      <c r="ES270" s="59">
        <v>43802</v>
      </c>
      <c r="ET270" s="18" t="s">
        <v>701</v>
      </c>
      <c r="EU270" s="18" t="s">
        <v>689</v>
      </c>
    </row>
    <row r="271" spans="1:151" ht="15.75" customHeight="1" x14ac:dyDescent="0.2">
      <c r="A271" s="5" t="s">
        <v>284</v>
      </c>
      <c r="B271" s="24" t="s">
        <v>688</v>
      </c>
      <c r="C271" s="26">
        <v>1</v>
      </c>
      <c r="D271" s="18" t="s">
        <v>703</v>
      </c>
      <c r="E271" s="26" t="s">
        <v>257</v>
      </c>
      <c r="F271" s="18" t="s">
        <v>553</v>
      </c>
      <c r="G271" s="18" t="s">
        <v>748</v>
      </c>
      <c r="H271" s="18" t="s">
        <v>749</v>
      </c>
      <c r="I271" s="18" t="s">
        <v>718</v>
      </c>
      <c r="J271" s="18" t="s">
        <v>363</v>
      </c>
      <c r="K271" s="18" t="s">
        <v>363</v>
      </c>
      <c r="L271" s="18" t="s">
        <v>363</v>
      </c>
      <c r="M271" s="18" t="s">
        <v>253</v>
      </c>
      <c r="N271" s="56">
        <v>43</v>
      </c>
      <c r="O271" s="18" t="s">
        <v>640</v>
      </c>
      <c r="P271" s="18" t="s">
        <v>261</v>
      </c>
      <c r="Q271" s="18" t="s">
        <v>254</v>
      </c>
      <c r="R271" s="24" t="s">
        <v>257</v>
      </c>
      <c r="S271" s="24" t="s">
        <v>257</v>
      </c>
      <c r="T271" s="26" t="s">
        <v>692</v>
      </c>
      <c r="U271" s="26" t="s">
        <v>595</v>
      </c>
      <c r="V271" s="26" t="s">
        <v>693</v>
      </c>
      <c r="W271" s="26" t="s">
        <v>694</v>
      </c>
      <c r="X271" s="18" t="s">
        <v>695</v>
      </c>
      <c r="Y271" s="18">
        <v>20.8</v>
      </c>
      <c r="Z271" s="18" t="s">
        <v>474</v>
      </c>
      <c r="AA271" s="57">
        <v>20.8</v>
      </c>
      <c r="AB271" s="57" t="s">
        <v>257</v>
      </c>
      <c r="AC271" s="18" t="s">
        <v>595</v>
      </c>
      <c r="AD271" s="18" t="s">
        <v>595</v>
      </c>
      <c r="AE271" s="18" t="s">
        <v>595</v>
      </c>
      <c r="AF271" s="18">
        <v>7.6</v>
      </c>
      <c r="AG271" s="18">
        <v>7.6</v>
      </c>
      <c r="AH271" s="18" t="s">
        <v>557</v>
      </c>
      <c r="AI271" s="18">
        <v>4</v>
      </c>
      <c r="AJ271" s="26" t="s">
        <v>628</v>
      </c>
      <c r="AK271" s="26">
        <f t="shared" si="85"/>
        <v>28</v>
      </c>
      <c r="AL271" s="18" t="s">
        <v>696</v>
      </c>
      <c r="AM271" s="18" t="s">
        <v>282</v>
      </c>
      <c r="AN271" s="57">
        <v>0</v>
      </c>
      <c r="AO271" s="57" t="s">
        <v>671</v>
      </c>
      <c r="AP271" s="18" t="s">
        <v>479</v>
      </c>
      <c r="AQ271" s="18">
        <v>4</v>
      </c>
      <c r="AR271" s="18" t="s">
        <v>672</v>
      </c>
      <c r="AS271" s="66">
        <f t="shared" si="77"/>
        <v>0</v>
      </c>
      <c r="AT271" s="57">
        <v>0</v>
      </c>
      <c r="AU271" s="66">
        <f t="shared" si="78"/>
        <v>0</v>
      </c>
      <c r="AV271" s="66">
        <f t="shared" si="76"/>
        <v>0</v>
      </c>
      <c r="AW271" s="5" t="s">
        <v>595</v>
      </c>
      <c r="AX271" s="18">
        <v>4</v>
      </c>
      <c r="AY271" s="26" t="s">
        <v>628</v>
      </c>
      <c r="AZ271" s="5" t="s">
        <v>257</v>
      </c>
      <c r="BA271" s="5" t="s">
        <v>257</v>
      </c>
      <c r="BB271" s="18" t="s">
        <v>697</v>
      </c>
      <c r="BC271" s="18" t="s">
        <v>287</v>
      </c>
      <c r="BD271" s="18">
        <v>0</v>
      </c>
      <c r="BE271" s="18" t="s">
        <v>698</v>
      </c>
      <c r="BF271" s="18" t="s">
        <v>699</v>
      </c>
      <c r="BG271" s="18">
        <v>4</v>
      </c>
      <c r="BH271" s="18" t="s">
        <v>672</v>
      </c>
      <c r="BI271" s="18" t="s">
        <v>257</v>
      </c>
      <c r="BJ271" s="18" t="s">
        <v>257</v>
      </c>
      <c r="BK271" s="18" t="s">
        <v>257</v>
      </c>
      <c r="BL271" s="18" t="s">
        <v>257</v>
      </c>
      <c r="BM271" s="18" t="s">
        <v>257</v>
      </c>
      <c r="BN271" s="18">
        <v>4</v>
      </c>
      <c r="BO271" s="26" t="s">
        <v>628</v>
      </c>
      <c r="BP271" s="5" t="s">
        <v>257</v>
      </c>
      <c r="BQ271" s="5" t="s">
        <v>257</v>
      </c>
      <c r="BR271" s="18" t="s">
        <v>697</v>
      </c>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57"/>
      <c r="EB271" s="18"/>
      <c r="EC271" s="18"/>
      <c r="ED271" s="18"/>
      <c r="EE271" s="18">
        <v>0</v>
      </c>
      <c r="EF271" s="18">
        <v>0</v>
      </c>
      <c r="EG271" s="18">
        <v>0</v>
      </c>
      <c r="EH271" s="18" t="s">
        <v>700</v>
      </c>
      <c r="EI271" s="18" cm="1">
        <f t="array" ref="EI271">IF(SUMPRODUCT(--(DO271:DS271&lt;&gt;""))=0, 0,1)</f>
        <v>0</v>
      </c>
      <c r="EJ271" s="18" cm="1">
        <f t="array" ref="EJ271">IF(SUMPRODUCT(--(DT271:EG271&lt;&gt;""))=0, 0,1)</f>
        <v>1</v>
      </c>
      <c r="EK271" s="18" cm="1">
        <f t="array" ref="EK271">IF(SUMPRODUCT(--(EC271:EG271&lt;&gt;""))=0, 0,1)</f>
        <v>1</v>
      </c>
      <c r="EL271" s="18" cm="1">
        <f t="array" ref="EL271">IF(SUMPRODUCT(--(EE271:EG271&lt;&gt;""))=0, 0,1)</f>
        <v>1</v>
      </c>
      <c r="EM271" s="18">
        <f t="shared" si="86"/>
        <v>0</v>
      </c>
      <c r="EN271" s="18" t="str">
        <f t="shared" si="87"/>
        <v>NA</v>
      </c>
      <c r="EO271" s="18">
        <f t="shared" si="88"/>
        <v>0</v>
      </c>
      <c r="EP271" s="18">
        <f t="shared" si="89"/>
        <v>0</v>
      </c>
      <c r="EQ271" s="18">
        <f t="shared" si="90"/>
        <v>0</v>
      </c>
      <c r="ER271" s="58" t="s">
        <v>2080</v>
      </c>
      <c r="ES271" s="59">
        <v>43802</v>
      </c>
      <c r="ET271" s="18" t="s">
        <v>701</v>
      </c>
      <c r="EU271" s="18" t="s">
        <v>689</v>
      </c>
    </row>
    <row r="272" spans="1:151" ht="15.75" customHeight="1" x14ac:dyDescent="0.2">
      <c r="A272" s="5" t="s">
        <v>284</v>
      </c>
      <c r="B272" s="24" t="s">
        <v>688</v>
      </c>
      <c r="C272" s="26">
        <v>1</v>
      </c>
      <c r="D272" s="18" t="s">
        <v>705</v>
      </c>
      <c r="E272" s="26" t="s">
        <v>257</v>
      </c>
      <c r="F272" s="18" t="s">
        <v>553</v>
      </c>
      <c r="G272" s="18" t="s">
        <v>748</v>
      </c>
      <c r="H272" s="18" t="s">
        <v>749</v>
      </c>
      <c r="I272" s="18" t="s">
        <v>718</v>
      </c>
      <c r="J272" s="18" t="s">
        <v>363</v>
      </c>
      <c r="K272" s="18" t="s">
        <v>363</v>
      </c>
      <c r="L272" s="18" t="s">
        <v>363</v>
      </c>
      <c r="M272" s="18" t="s">
        <v>253</v>
      </c>
      <c r="N272" s="56">
        <v>43</v>
      </c>
      <c r="O272" s="18" t="s">
        <v>640</v>
      </c>
      <c r="P272" s="18" t="s">
        <v>261</v>
      </c>
      <c r="Q272" s="18" t="s">
        <v>254</v>
      </c>
      <c r="R272" s="24" t="s">
        <v>257</v>
      </c>
      <c r="S272" s="24" t="s">
        <v>257</v>
      </c>
      <c r="T272" s="26" t="s">
        <v>692</v>
      </c>
      <c r="U272" s="26" t="s">
        <v>595</v>
      </c>
      <c r="V272" s="26" t="s">
        <v>693</v>
      </c>
      <c r="W272" s="26" t="s">
        <v>694</v>
      </c>
      <c r="X272" s="18" t="s">
        <v>695</v>
      </c>
      <c r="Y272" s="18">
        <v>20.8</v>
      </c>
      <c r="Z272" s="18" t="s">
        <v>474</v>
      </c>
      <c r="AA272" s="57">
        <v>20.8</v>
      </c>
      <c r="AB272" s="57" t="s">
        <v>257</v>
      </c>
      <c r="AC272" s="18" t="s">
        <v>595</v>
      </c>
      <c r="AD272" s="18" t="s">
        <v>595</v>
      </c>
      <c r="AE272" s="18" t="s">
        <v>595</v>
      </c>
      <c r="AF272" s="18">
        <v>7.6</v>
      </c>
      <c r="AG272" s="18">
        <v>7.6</v>
      </c>
      <c r="AH272" s="18" t="s">
        <v>557</v>
      </c>
      <c r="AI272" s="18">
        <v>6</v>
      </c>
      <c r="AJ272" s="26" t="s">
        <v>628</v>
      </c>
      <c r="AK272" s="26">
        <f t="shared" si="85"/>
        <v>42</v>
      </c>
      <c r="AL272" s="18" t="s">
        <v>696</v>
      </c>
      <c r="AM272" s="18" t="s">
        <v>282</v>
      </c>
      <c r="AN272" s="57">
        <v>0</v>
      </c>
      <c r="AO272" s="57" t="s">
        <v>671</v>
      </c>
      <c r="AP272" s="18" t="s">
        <v>479</v>
      </c>
      <c r="AQ272" s="18">
        <v>4</v>
      </c>
      <c r="AR272" s="18" t="s">
        <v>672</v>
      </c>
      <c r="AS272" s="66">
        <f t="shared" si="77"/>
        <v>0</v>
      </c>
      <c r="AT272" s="57">
        <v>0</v>
      </c>
      <c r="AU272" s="66">
        <f t="shared" si="78"/>
        <v>0</v>
      </c>
      <c r="AV272" s="66">
        <f t="shared" si="76"/>
        <v>0</v>
      </c>
      <c r="AW272" s="5" t="s">
        <v>595</v>
      </c>
      <c r="AX272" s="18">
        <v>6</v>
      </c>
      <c r="AY272" s="26" t="s">
        <v>628</v>
      </c>
      <c r="AZ272" s="5" t="s">
        <v>257</v>
      </c>
      <c r="BA272" s="5" t="s">
        <v>257</v>
      </c>
      <c r="BB272" s="18" t="s">
        <v>697</v>
      </c>
      <c r="BC272" s="18" t="s">
        <v>287</v>
      </c>
      <c r="BD272" s="18">
        <v>0</v>
      </c>
      <c r="BE272" s="18" t="s">
        <v>698</v>
      </c>
      <c r="BF272" s="18" t="s">
        <v>699</v>
      </c>
      <c r="BG272" s="18">
        <v>4</v>
      </c>
      <c r="BH272" s="18" t="s">
        <v>672</v>
      </c>
      <c r="BI272" s="18" t="s">
        <v>257</v>
      </c>
      <c r="BJ272" s="18" t="s">
        <v>257</v>
      </c>
      <c r="BK272" s="18" t="s">
        <v>257</v>
      </c>
      <c r="BL272" s="18" t="s">
        <v>257</v>
      </c>
      <c r="BM272" s="18" t="s">
        <v>257</v>
      </c>
      <c r="BN272" s="18">
        <v>6</v>
      </c>
      <c r="BO272" s="26" t="s">
        <v>628</v>
      </c>
      <c r="BP272" s="5" t="s">
        <v>257</v>
      </c>
      <c r="BQ272" s="5" t="s">
        <v>257</v>
      </c>
      <c r="BR272" s="18" t="s">
        <v>697</v>
      </c>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57"/>
      <c r="EB272" s="18"/>
      <c r="EC272" s="18"/>
      <c r="ED272" s="18"/>
      <c r="EE272" s="18">
        <v>0</v>
      </c>
      <c r="EF272" s="18">
        <v>0</v>
      </c>
      <c r="EG272" s="18">
        <v>0</v>
      </c>
      <c r="EH272" s="18" t="s">
        <v>700</v>
      </c>
      <c r="EI272" s="18" cm="1">
        <f t="array" ref="EI272">IF(SUMPRODUCT(--(DO272:DS272&lt;&gt;""))=0, 0,1)</f>
        <v>0</v>
      </c>
      <c r="EJ272" s="18" cm="1">
        <f t="array" ref="EJ272">IF(SUMPRODUCT(--(DT272:EG272&lt;&gt;""))=0, 0,1)</f>
        <v>1</v>
      </c>
      <c r="EK272" s="18" cm="1">
        <f t="array" ref="EK272">IF(SUMPRODUCT(--(EC272:EG272&lt;&gt;""))=0, 0,1)</f>
        <v>1</v>
      </c>
      <c r="EL272" s="18" cm="1">
        <f t="array" ref="EL272">IF(SUMPRODUCT(--(EE272:EG272&lt;&gt;""))=0, 0,1)</f>
        <v>1</v>
      </c>
      <c r="EM272" s="18">
        <f t="shared" si="86"/>
        <v>0</v>
      </c>
      <c r="EN272" s="18" t="str">
        <f t="shared" si="87"/>
        <v>NA</v>
      </c>
      <c r="EO272" s="18">
        <f t="shared" si="88"/>
        <v>0</v>
      </c>
      <c r="EP272" s="18">
        <f t="shared" si="89"/>
        <v>0</v>
      </c>
      <c r="EQ272" s="18">
        <f t="shared" si="90"/>
        <v>0</v>
      </c>
      <c r="ER272" s="58" t="s">
        <v>2080</v>
      </c>
      <c r="ES272" s="59">
        <v>43802</v>
      </c>
      <c r="ET272" s="18" t="s">
        <v>701</v>
      </c>
      <c r="EU272" s="18" t="s">
        <v>689</v>
      </c>
    </row>
    <row r="273" spans="1:151" ht="15.75" customHeight="1" x14ac:dyDescent="0.2">
      <c r="A273" s="5" t="s">
        <v>284</v>
      </c>
      <c r="B273" s="24" t="s">
        <v>688</v>
      </c>
      <c r="C273" s="26">
        <v>1</v>
      </c>
      <c r="D273" s="18" t="s">
        <v>709</v>
      </c>
      <c r="E273" s="26" t="s">
        <v>257</v>
      </c>
      <c r="F273" s="18" t="s">
        <v>553</v>
      </c>
      <c r="G273" s="18" t="s">
        <v>748</v>
      </c>
      <c r="H273" s="18" t="s">
        <v>749</v>
      </c>
      <c r="I273" s="18" t="s">
        <v>718</v>
      </c>
      <c r="J273" s="18" t="s">
        <v>363</v>
      </c>
      <c r="K273" s="18" t="s">
        <v>363</v>
      </c>
      <c r="L273" s="18" t="s">
        <v>363</v>
      </c>
      <c r="M273" s="18" t="s">
        <v>253</v>
      </c>
      <c r="N273" s="56">
        <v>43</v>
      </c>
      <c r="O273" s="18" t="s">
        <v>640</v>
      </c>
      <c r="P273" s="18" t="s">
        <v>261</v>
      </c>
      <c r="Q273" s="18" t="s">
        <v>254</v>
      </c>
      <c r="R273" s="24" t="s">
        <v>257</v>
      </c>
      <c r="S273" s="24" t="s">
        <v>257</v>
      </c>
      <c r="T273" s="26" t="s">
        <v>692</v>
      </c>
      <c r="U273" s="26" t="s">
        <v>595</v>
      </c>
      <c r="V273" s="26" t="s">
        <v>693</v>
      </c>
      <c r="W273" s="26" t="s">
        <v>694</v>
      </c>
      <c r="X273" s="18" t="s">
        <v>695</v>
      </c>
      <c r="Y273" s="18">
        <v>20.8</v>
      </c>
      <c r="Z273" s="18" t="s">
        <v>474</v>
      </c>
      <c r="AA273" s="57">
        <v>20.8</v>
      </c>
      <c r="AB273" s="57" t="s">
        <v>257</v>
      </c>
      <c r="AC273" s="18" t="s">
        <v>595</v>
      </c>
      <c r="AD273" s="18" t="s">
        <v>595</v>
      </c>
      <c r="AE273" s="18" t="s">
        <v>595</v>
      </c>
      <c r="AF273" s="18">
        <v>7.6</v>
      </c>
      <c r="AG273" s="18">
        <v>7.6</v>
      </c>
      <c r="AH273" s="18" t="s">
        <v>557</v>
      </c>
      <c r="AI273" s="18">
        <v>8</v>
      </c>
      <c r="AJ273" s="26" t="s">
        <v>628</v>
      </c>
      <c r="AK273" s="26">
        <f t="shared" si="85"/>
        <v>56</v>
      </c>
      <c r="AL273" s="18" t="s">
        <v>696</v>
      </c>
      <c r="AM273" s="18" t="s">
        <v>282</v>
      </c>
      <c r="AN273" s="57">
        <v>5.8</v>
      </c>
      <c r="AO273" s="57" t="s">
        <v>671</v>
      </c>
      <c r="AP273" s="18" t="s">
        <v>479</v>
      </c>
      <c r="AQ273" s="18">
        <v>4</v>
      </c>
      <c r="AR273" s="18" t="s">
        <v>672</v>
      </c>
      <c r="AS273" s="66">
        <f t="shared" si="77"/>
        <v>5.8</v>
      </c>
      <c r="AT273" s="57">
        <v>5.8</v>
      </c>
      <c r="AU273" s="66">
        <f t="shared" si="78"/>
        <v>0</v>
      </c>
      <c r="AV273" s="66">
        <f t="shared" si="76"/>
        <v>0</v>
      </c>
      <c r="AW273" s="5" t="s">
        <v>595</v>
      </c>
      <c r="AX273" s="18">
        <v>8</v>
      </c>
      <c r="AY273" s="26" t="s">
        <v>628</v>
      </c>
      <c r="AZ273" s="5" t="s">
        <v>257</v>
      </c>
      <c r="BA273" s="5" t="s">
        <v>257</v>
      </c>
      <c r="BB273" s="18" t="s">
        <v>697</v>
      </c>
      <c r="BC273" s="18" t="s">
        <v>287</v>
      </c>
      <c r="BD273" s="18">
        <v>0</v>
      </c>
      <c r="BE273" s="18" t="s">
        <v>698</v>
      </c>
      <c r="BF273" s="18" t="s">
        <v>699</v>
      </c>
      <c r="BG273" s="18">
        <v>4</v>
      </c>
      <c r="BH273" s="18" t="s">
        <v>672</v>
      </c>
      <c r="BI273" s="18" t="s">
        <v>257</v>
      </c>
      <c r="BJ273" s="18" t="s">
        <v>257</v>
      </c>
      <c r="BK273" s="18" t="s">
        <v>257</v>
      </c>
      <c r="BL273" s="18" t="s">
        <v>257</v>
      </c>
      <c r="BM273" s="18" t="s">
        <v>257</v>
      </c>
      <c r="BN273" s="18">
        <v>8</v>
      </c>
      <c r="BO273" s="26" t="s">
        <v>628</v>
      </c>
      <c r="BP273" s="5" t="s">
        <v>257</v>
      </c>
      <c r="BQ273" s="5" t="s">
        <v>257</v>
      </c>
      <c r="BR273" s="18" t="s">
        <v>697</v>
      </c>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57"/>
      <c r="EB273" s="18"/>
      <c r="EC273" s="18"/>
      <c r="ED273" s="18"/>
      <c r="EE273" s="18">
        <v>1</v>
      </c>
      <c r="EF273" s="18">
        <v>0</v>
      </c>
      <c r="EG273" s="18">
        <v>0</v>
      </c>
      <c r="EH273" s="18" t="s">
        <v>700</v>
      </c>
      <c r="EI273" s="18" cm="1">
        <f t="array" ref="EI273">IF(SUMPRODUCT(--(DO273:DS273&lt;&gt;""))=0, 0,1)</f>
        <v>0</v>
      </c>
      <c r="EJ273" s="18" cm="1">
        <f t="array" ref="EJ273">IF(SUMPRODUCT(--(DT273:EG273&lt;&gt;""))=0, 0,1)</f>
        <v>1</v>
      </c>
      <c r="EK273" s="18" cm="1">
        <f t="array" ref="EK273">IF(SUMPRODUCT(--(EC273:EG273&lt;&gt;""))=0, 0,1)</f>
        <v>1</v>
      </c>
      <c r="EL273" s="18" cm="1">
        <f t="array" ref="EL273">IF(SUMPRODUCT(--(EE273:EG273&lt;&gt;""))=0, 0,1)</f>
        <v>1</v>
      </c>
      <c r="EM273" s="18">
        <f t="shared" si="86"/>
        <v>1</v>
      </c>
      <c r="EN273" s="18" t="str">
        <f t="shared" si="87"/>
        <v>NA</v>
      </c>
      <c r="EO273" s="18">
        <f t="shared" si="88"/>
        <v>1</v>
      </c>
      <c r="EP273" s="18">
        <f t="shared" si="89"/>
        <v>1</v>
      </c>
      <c r="EQ273" s="18">
        <f t="shared" si="90"/>
        <v>1</v>
      </c>
      <c r="ER273" s="58" t="s">
        <v>2080</v>
      </c>
      <c r="ES273" s="59">
        <v>43802</v>
      </c>
      <c r="ET273" s="18" t="s">
        <v>701</v>
      </c>
      <c r="EU273" s="18" t="s">
        <v>689</v>
      </c>
    </row>
    <row r="274" spans="1:151" ht="15.75" customHeight="1" x14ac:dyDescent="0.2">
      <c r="A274" s="5" t="s">
        <v>284</v>
      </c>
      <c r="B274" s="24" t="s">
        <v>688</v>
      </c>
      <c r="C274" s="26">
        <v>1</v>
      </c>
      <c r="D274" s="18" t="s">
        <v>727</v>
      </c>
      <c r="E274" s="26" t="s">
        <v>257</v>
      </c>
      <c r="F274" s="18" t="s">
        <v>553</v>
      </c>
      <c r="G274" s="18" t="s">
        <v>748</v>
      </c>
      <c r="H274" s="18" t="s">
        <v>749</v>
      </c>
      <c r="I274" s="18" t="s">
        <v>718</v>
      </c>
      <c r="J274" s="18" t="s">
        <v>363</v>
      </c>
      <c r="K274" s="18" t="s">
        <v>363</v>
      </c>
      <c r="L274" s="18" t="s">
        <v>363</v>
      </c>
      <c r="M274" s="18" t="s">
        <v>253</v>
      </c>
      <c r="N274" s="56">
        <v>43</v>
      </c>
      <c r="O274" s="18" t="s">
        <v>640</v>
      </c>
      <c r="P274" s="18" t="s">
        <v>261</v>
      </c>
      <c r="Q274" s="18" t="s">
        <v>254</v>
      </c>
      <c r="R274" s="24" t="s">
        <v>257</v>
      </c>
      <c r="S274" s="24" t="s">
        <v>257</v>
      </c>
      <c r="T274" s="26" t="s">
        <v>692</v>
      </c>
      <c r="U274" s="26" t="s">
        <v>595</v>
      </c>
      <c r="V274" s="26" t="s">
        <v>693</v>
      </c>
      <c r="W274" s="26" t="s">
        <v>694</v>
      </c>
      <c r="X274" s="18" t="s">
        <v>695</v>
      </c>
      <c r="Y274" s="18">
        <v>20.8</v>
      </c>
      <c r="Z274" s="18" t="s">
        <v>474</v>
      </c>
      <c r="AA274" s="57">
        <v>20.8</v>
      </c>
      <c r="AB274" s="57" t="s">
        <v>257</v>
      </c>
      <c r="AC274" s="18" t="s">
        <v>595</v>
      </c>
      <c r="AD274" s="18" t="s">
        <v>595</v>
      </c>
      <c r="AE274" s="18" t="s">
        <v>595</v>
      </c>
      <c r="AF274" s="18">
        <v>7.6</v>
      </c>
      <c r="AG274" s="18">
        <v>7.6</v>
      </c>
      <c r="AH274" s="18" t="s">
        <v>557</v>
      </c>
      <c r="AI274" s="18">
        <v>10</v>
      </c>
      <c r="AJ274" s="26" t="s">
        <v>628</v>
      </c>
      <c r="AK274" s="26">
        <f t="shared" si="85"/>
        <v>70</v>
      </c>
      <c r="AL274" s="18" t="s">
        <v>696</v>
      </c>
      <c r="AM274" s="18" t="s">
        <v>282</v>
      </c>
      <c r="AN274" s="57">
        <v>5.8</v>
      </c>
      <c r="AO274" s="57" t="s">
        <v>671</v>
      </c>
      <c r="AP274" s="18" t="s">
        <v>479</v>
      </c>
      <c r="AQ274" s="18">
        <v>4</v>
      </c>
      <c r="AR274" s="18" t="s">
        <v>672</v>
      </c>
      <c r="AS274" s="66">
        <f t="shared" si="77"/>
        <v>5.8</v>
      </c>
      <c r="AT274" s="57">
        <v>5.8</v>
      </c>
      <c r="AU274" s="66">
        <f t="shared" si="78"/>
        <v>0</v>
      </c>
      <c r="AV274" s="66">
        <f t="shared" si="76"/>
        <v>0</v>
      </c>
      <c r="AW274" s="5" t="s">
        <v>595</v>
      </c>
      <c r="AX274" s="18">
        <v>10</v>
      </c>
      <c r="AY274" s="26" t="s">
        <v>628</v>
      </c>
      <c r="AZ274" s="5" t="s">
        <v>257</v>
      </c>
      <c r="BA274" s="5" t="s">
        <v>257</v>
      </c>
      <c r="BB274" s="18" t="s">
        <v>697</v>
      </c>
      <c r="BC274" s="18" t="s">
        <v>287</v>
      </c>
      <c r="BD274" s="18">
        <v>0</v>
      </c>
      <c r="BE274" s="18" t="s">
        <v>698</v>
      </c>
      <c r="BF274" s="18" t="s">
        <v>699</v>
      </c>
      <c r="BG274" s="18">
        <v>4</v>
      </c>
      <c r="BH274" s="18" t="s">
        <v>672</v>
      </c>
      <c r="BI274" s="18" t="s">
        <v>257</v>
      </c>
      <c r="BJ274" s="18" t="s">
        <v>257</v>
      </c>
      <c r="BK274" s="18" t="s">
        <v>257</v>
      </c>
      <c r="BL274" s="18" t="s">
        <v>257</v>
      </c>
      <c r="BM274" s="18" t="s">
        <v>257</v>
      </c>
      <c r="BN274" s="18">
        <v>10</v>
      </c>
      <c r="BO274" s="26" t="s">
        <v>628</v>
      </c>
      <c r="BP274" s="5" t="s">
        <v>257</v>
      </c>
      <c r="BQ274" s="5" t="s">
        <v>257</v>
      </c>
      <c r="BR274" s="18" t="s">
        <v>697</v>
      </c>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57"/>
      <c r="EB274" s="18"/>
      <c r="EC274" s="18"/>
      <c r="ED274" s="18"/>
      <c r="EE274" s="18">
        <v>1</v>
      </c>
      <c r="EF274" s="18">
        <v>0</v>
      </c>
      <c r="EG274" s="18">
        <v>0</v>
      </c>
      <c r="EH274" s="18" t="s">
        <v>700</v>
      </c>
      <c r="EI274" s="18" cm="1">
        <f t="array" ref="EI274">IF(SUMPRODUCT(--(DO274:DS274&lt;&gt;""))=0, 0,1)</f>
        <v>0</v>
      </c>
      <c r="EJ274" s="18" cm="1">
        <f t="array" ref="EJ274">IF(SUMPRODUCT(--(DT274:EG274&lt;&gt;""))=0, 0,1)</f>
        <v>1</v>
      </c>
      <c r="EK274" s="18" cm="1">
        <f t="array" ref="EK274">IF(SUMPRODUCT(--(EC274:EG274&lt;&gt;""))=0, 0,1)</f>
        <v>1</v>
      </c>
      <c r="EL274" s="18" cm="1">
        <f t="array" ref="EL274">IF(SUMPRODUCT(--(EE274:EG274&lt;&gt;""))=0, 0,1)</f>
        <v>1</v>
      </c>
      <c r="EM274" s="18">
        <f t="shared" si="86"/>
        <v>1</v>
      </c>
      <c r="EN274" s="18" t="str">
        <f t="shared" si="87"/>
        <v>NA</v>
      </c>
      <c r="EO274" s="18">
        <f t="shared" si="88"/>
        <v>1</v>
      </c>
      <c r="EP274" s="18">
        <f t="shared" si="89"/>
        <v>1</v>
      </c>
      <c r="EQ274" s="18">
        <f t="shared" si="90"/>
        <v>1</v>
      </c>
      <c r="ER274" s="58" t="s">
        <v>2080</v>
      </c>
      <c r="ES274" s="59">
        <v>43802</v>
      </c>
      <c r="ET274" s="18" t="s">
        <v>701</v>
      </c>
      <c r="EU274" s="18" t="s">
        <v>689</v>
      </c>
    </row>
    <row r="275" spans="1:151" ht="15.75" customHeight="1" x14ac:dyDescent="0.2">
      <c r="A275" s="5" t="s">
        <v>284</v>
      </c>
      <c r="B275" s="24" t="s">
        <v>688</v>
      </c>
      <c r="C275" s="26">
        <v>1</v>
      </c>
      <c r="D275" s="18" t="s">
        <v>710</v>
      </c>
      <c r="E275" s="26" t="s">
        <v>257</v>
      </c>
      <c r="F275" s="18" t="s">
        <v>553</v>
      </c>
      <c r="G275" s="18" t="s">
        <v>748</v>
      </c>
      <c r="H275" s="18" t="s">
        <v>749</v>
      </c>
      <c r="I275" s="18" t="s">
        <v>718</v>
      </c>
      <c r="J275" s="18" t="s">
        <v>363</v>
      </c>
      <c r="K275" s="18" t="s">
        <v>363</v>
      </c>
      <c r="L275" s="18" t="s">
        <v>363</v>
      </c>
      <c r="M275" s="18" t="s">
        <v>253</v>
      </c>
      <c r="N275" s="56">
        <v>43</v>
      </c>
      <c r="O275" s="18" t="s">
        <v>640</v>
      </c>
      <c r="P275" s="18" t="s">
        <v>261</v>
      </c>
      <c r="Q275" s="18" t="s">
        <v>254</v>
      </c>
      <c r="R275" s="24" t="s">
        <v>257</v>
      </c>
      <c r="S275" s="24" t="s">
        <v>257</v>
      </c>
      <c r="T275" s="26" t="s">
        <v>692</v>
      </c>
      <c r="U275" s="26" t="s">
        <v>595</v>
      </c>
      <c r="V275" s="26" t="s">
        <v>693</v>
      </c>
      <c r="W275" s="26" t="s">
        <v>694</v>
      </c>
      <c r="X275" s="18" t="s">
        <v>695</v>
      </c>
      <c r="Y275" s="18">
        <v>20.8</v>
      </c>
      <c r="Z275" s="18" t="s">
        <v>474</v>
      </c>
      <c r="AA275" s="57">
        <v>20.8</v>
      </c>
      <c r="AB275" s="57" t="s">
        <v>257</v>
      </c>
      <c r="AC275" s="18" t="s">
        <v>595</v>
      </c>
      <c r="AD275" s="18" t="s">
        <v>595</v>
      </c>
      <c r="AE275" s="18" t="s">
        <v>595</v>
      </c>
      <c r="AF275" s="18">
        <v>7.6</v>
      </c>
      <c r="AG275" s="18">
        <v>7.6</v>
      </c>
      <c r="AH275" s="18" t="s">
        <v>557</v>
      </c>
      <c r="AI275" s="18">
        <v>12</v>
      </c>
      <c r="AJ275" s="26" t="s">
        <v>628</v>
      </c>
      <c r="AK275" s="26">
        <f t="shared" si="85"/>
        <v>84</v>
      </c>
      <c r="AL275" s="18" t="s">
        <v>696</v>
      </c>
      <c r="AM275" s="18" t="s">
        <v>282</v>
      </c>
      <c r="AN275" s="57">
        <v>5.8</v>
      </c>
      <c r="AO275" s="57" t="s">
        <v>671</v>
      </c>
      <c r="AP275" s="18" t="s">
        <v>479</v>
      </c>
      <c r="AQ275" s="18">
        <v>4</v>
      </c>
      <c r="AR275" s="18" t="s">
        <v>672</v>
      </c>
      <c r="AS275" s="66">
        <f t="shared" si="77"/>
        <v>5.8</v>
      </c>
      <c r="AT275" s="57">
        <v>5.8</v>
      </c>
      <c r="AU275" s="66">
        <f t="shared" si="78"/>
        <v>0</v>
      </c>
      <c r="AV275" s="66">
        <f t="shared" si="76"/>
        <v>0</v>
      </c>
      <c r="AW275" s="5" t="s">
        <v>595</v>
      </c>
      <c r="AX275" s="18">
        <v>12</v>
      </c>
      <c r="AY275" s="26" t="s">
        <v>628</v>
      </c>
      <c r="AZ275" s="5" t="s">
        <v>257</v>
      </c>
      <c r="BA275" s="5" t="s">
        <v>257</v>
      </c>
      <c r="BB275" s="18" t="s">
        <v>697</v>
      </c>
      <c r="BC275" s="18" t="s">
        <v>287</v>
      </c>
      <c r="BD275" s="18">
        <v>0</v>
      </c>
      <c r="BE275" s="18" t="s">
        <v>698</v>
      </c>
      <c r="BF275" s="18" t="s">
        <v>699</v>
      </c>
      <c r="BG275" s="18">
        <v>4</v>
      </c>
      <c r="BH275" s="18" t="s">
        <v>672</v>
      </c>
      <c r="BI275" s="18" t="s">
        <v>257</v>
      </c>
      <c r="BJ275" s="18" t="s">
        <v>257</v>
      </c>
      <c r="BK275" s="18" t="s">
        <v>257</v>
      </c>
      <c r="BL275" s="18" t="s">
        <v>257</v>
      </c>
      <c r="BM275" s="18" t="s">
        <v>257</v>
      </c>
      <c r="BN275" s="18">
        <v>12</v>
      </c>
      <c r="BO275" s="26" t="s">
        <v>628</v>
      </c>
      <c r="BP275" s="5" t="s">
        <v>257</v>
      </c>
      <c r="BQ275" s="5" t="s">
        <v>257</v>
      </c>
      <c r="BR275" s="18" t="s">
        <v>697</v>
      </c>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8"/>
      <c r="DB275" s="18"/>
      <c r="DC275" s="18"/>
      <c r="DD275" s="18"/>
      <c r="DE275" s="18"/>
      <c r="DF275" s="18"/>
      <c r="DG275" s="18"/>
      <c r="DH275" s="18"/>
      <c r="DI275" s="18"/>
      <c r="DJ275" s="18"/>
      <c r="DK275" s="18"/>
      <c r="DL275" s="18"/>
      <c r="DM275" s="18"/>
      <c r="DN275" s="18"/>
      <c r="DO275" s="18"/>
      <c r="DP275" s="18"/>
      <c r="DQ275" s="18"/>
      <c r="DR275" s="18"/>
      <c r="DS275" s="18"/>
      <c r="DT275" s="18"/>
      <c r="DU275" s="18"/>
      <c r="DV275" s="18"/>
      <c r="DW275" s="18"/>
      <c r="DX275" s="18"/>
      <c r="DY275" s="18"/>
      <c r="DZ275" s="18"/>
      <c r="EA275" s="57"/>
      <c r="EB275" s="18"/>
      <c r="EC275" s="18"/>
      <c r="ED275" s="18"/>
      <c r="EE275" s="18">
        <v>1</v>
      </c>
      <c r="EF275" s="18">
        <v>0</v>
      </c>
      <c r="EG275" s="18">
        <v>0</v>
      </c>
      <c r="EH275" s="18" t="s">
        <v>700</v>
      </c>
      <c r="EI275" s="18" cm="1">
        <f t="array" ref="EI275">IF(SUMPRODUCT(--(DO275:DS275&lt;&gt;""))=0, 0,1)</f>
        <v>0</v>
      </c>
      <c r="EJ275" s="18" cm="1">
        <f t="array" ref="EJ275">IF(SUMPRODUCT(--(DT275:EG275&lt;&gt;""))=0, 0,1)</f>
        <v>1</v>
      </c>
      <c r="EK275" s="18" cm="1">
        <f t="array" ref="EK275">IF(SUMPRODUCT(--(EC275:EG275&lt;&gt;""))=0, 0,1)</f>
        <v>1</v>
      </c>
      <c r="EL275" s="18" cm="1">
        <f t="array" ref="EL275">IF(SUMPRODUCT(--(EE275:EG275&lt;&gt;""))=0, 0,1)</f>
        <v>1</v>
      </c>
      <c r="EM275" s="18">
        <f t="shared" si="86"/>
        <v>1</v>
      </c>
      <c r="EN275" s="18" t="str">
        <f t="shared" si="87"/>
        <v>NA</v>
      </c>
      <c r="EO275" s="18">
        <f t="shared" si="88"/>
        <v>1</v>
      </c>
      <c r="EP275" s="18">
        <f t="shared" si="89"/>
        <v>1</v>
      </c>
      <c r="EQ275" s="18">
        <f t="shared" si="90"/>
        <v>1</v>
      </c>
      <c r="ER275" s="58" t="s">
        <v>2080</v>
      </c>
      <c r="ES275" s="59">
        <v>43802</v>
      </c>
      <c r="ET275" s="18" t="s">
        <v>701</v>
      </c>
      <c r="EU275" s="18" t="s">
        <v>689</v>
      </c>
    </row>
    <row r="276" spans="1:151" ht="15.75" customHeight="1" x14ac:dyDescent="0.2">
      <c r="A276" s="5" t="s">
        <v>284</v>
      </c>
      <c r="B276" s="24" t="s">
        <v>688</v>
      </c>
      <c r="C276" s="26">
        <v>1</v>
      </c>
      <c r="D276" s="18" t="s">
        <v>740</v>
      </c>
      <c r="E276" s="26" t="s">
        <v>257</v>
      </c>
      <c r="F276" s="18" t="s">
        <v>553</v>
      </c>
      <c r="G276" s="18" t="s">
        <v>748</v>
      </c>
      <c r="H276" s="18" t="s">
        <v>749</v>
      </c>
      <c r="I276" s="18" t="s">
        <v>718</v>
      </c>
      <c r="J276" s="18" t="s">
        <v>363</v>
      </c>
      <c r="K276" s="18" t="s">
        <v>363</v>
      </c>
      <c r="L276" s="18" t="s">
        <v>363</v>
      </c>
      <c r="M276" s="18" t="s">
        <v>253</v>
      </c>
      <c r="N276" s="56">
        <v>43</v>
      </c>
      <c r="O276" s="18" t="s">
        <v>640</v>
      </c>
      <c r="P276" s="18" t="s">
        <v>261</v>
      </c>
      <c r="Q276" s="18" t="s">
        <v>254</v>
      </c>
      <c r="R276" s="24" t="s">
        <v>257</v>
      </c>
      <c r="S276" s="24" t="s">
        <v>257</v>
      </c>
      <c r="T276" s="26" t="s">
        <v>692</v>
      </c>
      <c r="U276" s="26" t="s">
        <v>595</v>
      </c>
      <c r="V276" s="26" t="s">
        <v>693</v>
      </c>
      <c r="W276" s="26" t="s">
        <v>694</v>
      </c>
      <c r="X276" s="18" t="s">
        <v>695</v>
      </c>
      <c r="Y276" s="18">
        <v>20.8</v>
      </c>
      <c r="Z276" s="18" t="s">
        <v>474</v>
      </c>
      <c r="AA276" s="57">
        <v>20.8</v>
      </c>
      <c r="AB276" s="57" t="s">
        <v>257</v>
      </c>
      <c r="AC276" s="18" t="s">
        <v>595</v>
      </c>
      <c r="AD276" s="18" t="s">
        <v>595</v>
      </c>
      <c r="AE276" s="18" t="s">
        <v>595</v>
      </c>
      <c r="AF276" s="18">
        <v>7.6</v>
      </c>
      <c r="AG276" s="18">
        <v>7.6</v>
      </c>
      <c r="AH276" s="18" t="s">
        <v>557</v>
      </c>
      <c r="AI276" s="18">
        <v>14</v>
      </c>
      <c r="AJ276" s="26" t="s">
        <v>628</v>
      </c>
      <c r="AK276" s="26">
        <f t="shared" si="85"/>
        <v>98</v>
      </c>
      <c r="AL276" s="18" t="s">
        <v>696</v>
      </c>
      <c r="AM276" s="18" t="s">
        <v>282</v>
      </c>
      <c r="AN276" s="57">
        <v>5.8</v>
      </c>
      <c r="AO276" s="57" t="s">
        <v>671</v>
      </c>
      <c r="AP276" s="18" t="s">
        <v>479</v>
      </c>
      <c r="AQ276" s="18">
        <v>4</v>
      </c>
      <c r="AR276" s="18" t="s">
        <v>672</v>
      </c>
      <c r="AS276" s="66">
        <f t="shared" si="77"/>
        <v>5.8</v>
      </c>
      <c r="AT276" s="57">
        <v>5.8</v>
      </c>
      <c r="AU276" s="66">
        <f t="shared" si="78"/>
        <v>0</v>
      </c>
      <c r="AV276" s="66">
        <f t="shared" si="76"/>
        <v>0</v>
      </c>
      <c r="AW276" s="5" t="s">
        <v>595</v>
      </c>
      <c r="AX276" s="18">
        <v>14</v>
      </c>
      <c r="AY276" s="26" t="s">
        <v>628</v>
      </c>
      <c r="AZ276" s="5" t="s">
        <v>257</v>
      </c>
      <c r="BA276" s="5" t="s">
        <v>257</v>
      </c>
      <c r="BB276" s="18" t="s">
        <v>697</v>
      </c>
      <c r="BC276" s="18" t="s">
        <v>287</v>
      </c>
      <c r="BD276" s="18">
        <v>0</v>
      </c>
      <c r="BE276" s="18" t="s">
        <v>698</v>
      </c>
      <c r="BF276" s="18" t="s">
        <v>699</v>
      </c>
      <c r="BG276" s="18">
        <v>4</v>
      </c>
      <c r="BH276" s="18" t="s">
        <v>672</v>
      </c>
      <c r="BI276" s="18" t="s">
        <v>257</v>
      </c>
      <c r="BJ276" s="18" t="s">
        <v>257</v>
      </c>
      <c r="BK276" s="18" t="s">
        <v>257</v>
      </c>
      <c r="BL276" s="18" t="s">
        <v>257</v>
      </c>
      <c r="BM276" s="18" t="s">
        <v>257</v>
      </c>
      <c r="BN276" s="18">
        <v>14</v>
      </c>
      <c r="BO276" s="26" t="s">
        <v>628</v>
      </c>
      <c r="BP276" s="5" t="s">
        <v>257</v>
      </c>
      <c r="BQ276" s="5" t="s">
        <v>257</v>
      </c>
      <c r="BR276" s="18" t="s">
        <v>697</v>
      </c>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57"/>
      <c r="EB276" s="18"/>
      <c r="EC276" s="18"/>
      <c r="ED276" s="18"/>
      <c r="EE276" s="18">
        <v>1</v>
      </c>
      <c r="EF276" s="18">
        <v>0</v>
      </c>
      <c r="EG276" s="18">
        <v>0</v>
      </c>
      <c r="EH276" s="18" t="s">
        <v>700</v>
      </c>
      <c r="EI276" s="18" cm="1">
        <f t="array" ref="EI276">IF(SUMPRODUCT(--(DO276:DS276&lt;&gt;""))=0, 0,1)</f>
        <v>0</v>
      </c>
      <c r="EJ276" s="18" cm="1">
        <f t="array" ref="EJ276">IF(SUMPRODUCT(--(DT276:EG276&lt;&gt;""))=0, 0,1)</f>
        <v>1</v>
      </c>
      <c r="EK276" s="18" cm="1">
        <f t="array" ref="EK276">IF(SUMPRODUCT(--(EC276:EG276&lt;&gt;""))=0, 0,1)</f>
        <v>1</v>
      </c>
      <c r="EL276" s="18" cm="1">
        <f t="array" ref="EL276">IF(SUMPRODUCT(--(EE276:EG276&lt;&gt;""))=0, 0,1)</f>
        <v>1</v>
      </c>
      <c r="EM276" s="18">
        <f t="shared" si="86"/>
        <v>1</v>
      </c>
      <c r="EN276" s="18" t="str">
        <f t="shared" si="87"/>
        <v>NA</v>
      </c>
      <c r="EO276" s="18">
        <f t="shared" si="88"/>
        <v>1</v>
      </c>
      <c r="EP276" s="18">
        <f t="shared" si="89"/>
        <v>1</v>
      </c>
      <c r="EQ276" s="18">
        <f t="shared" si="90"/>
        <v>1</v>
      </c>
      <c r="ER276" s="58" t="s">
        <v>2080</v>
      </c>
      <c r="ES276" s="59">
        <v>43802</v>
      </c>
      <c r="ET276" s="18" t="s">
        <v>701</v>
      </c>
      <c r="EU276" s="18" t="s">
        <v>689</v>
      </c>
    </row>
    <row r="277" spans="1:151" ht="15.75" customHeight="1" x14ac:dyDescent="0.2">
      <c r="A277" s="5" t="s">
        <v>284</v>
      </c>
      <c r="B277" s="24" t="s">
        <v>688</v>
      </c>
      <c r="C277" s="26">
        <v>1</v>
      </c>
      <c r="D277" s="18" t="s">
        <v>711</v>
      </c>
      <c r="E277" s="26" t="s">
        <v>257</v>
      </c>
      <c r="F277" s="18" t="s">
        <v>553</v>
      </c>
      <c r="G277" s="18" t="s">
        <v>748</v>
      </c>
      <c r="H277" s="18" t="s">
        <v>749</v>
      </c>
      <c r="I277" s="18" t="s">
        <v>718</v>
      </c>
      <c r="J277" s="18" t="s">
        <v>363</v>
      </c>
      <c r="K277" s="18" t="s">
        <v>363</v>
      </c>
      <c r="L277" s="18" t="s">
        <v>363</v>
      </c>
      <c r="M277" s="18" t="s">
        <v>253</v>
      </c>
      <c r="N277" s="56">
        <v>43</v>
      </c>
      <c r="O277" s="18" t="s">
        <v>640</v>
      </c>
      <c r="P277" s="18" t="s">
        <v>261</v>
      </c>
      <c r="Q277" s="18" t="s">
        <v>254</v>
      </c>
      <c r="R277" s="24" t="s">
        <v>257</v>
      </c>
      <c r="S277" s="24" t="s">
        <v>257</v>
      </c>
      <c r="T277" s="26" t="s">
        <v>692</v>
      </c>
      <c r="U277" s="26" t="s">
        <v>595</v>
      </c>
      <c r="V277" s="26" t="s">
        <v>693</v>
      </c>
      <c r="W277" s="26" t="s">
        <v>694</v>
      </c>
      <c r="X277" s="18" t="s">
        <v>695</v>
      </c>
      <c r="Y277" s="18">
        <v>20.8</v>
      </c>
      <c r="Z277" s="18" t="s">
        <v>474</v>
      </c>
      <c r="AA277" s="57">
        <v>20.8</v>
      </c>
      <c r="AB277" s="57" t="s">
        <v>257</v>
      </c>
      <c r="AC277" s="18" t="s">
        <v>595</v>
      </c>
      <c r="AD277" s="18" t="s">
        <v>595</v>
      </c>
      <c r="AE277" s="18" t="s">
        <v>595</v>
      </c>
      <c r="AF277" s="18">
        <v>7.6</v>
      </c>
      <c r="AG277" s="18">
        <v>7.6</v>
      </c>
      <c r="AH277" s="18" t="s">
        <v>557</v>
      </c>
      <c r="AI277" s="18">
        <v>17</v>
      </c>
      <c r="AJ277" s="26" t="s">
        <v>628</v>
      </c>
      <c r="AK277" s="26">
        <f t="shared" si="85"/>
        <v>119</v>
      </c>
      <c r="AL277" s="18" t="s">
        <v>696</v>
      </c>
      <c r="AM277" s="18" t="s">
        <v>282</v>
      </c>
      <c r="AN277" s="57">
        <v>5.8</v>
      </c>
      <c r="AO277" s="57" t="s">
        <v>671</v>
      </c>
      <c r="AP277" s="18" t="s">
        <v>479</v>
      </c>
      <c r="AQ277" s="18">
        <v>4</v>
      </c>
      <c r="AR277" s="18" t="s">
        <v>672</v>
      </c>
      <c r="AS277" s="66">
        <f t="shared" si="77"/>
        <v>5.8</v>
      </c>
      <c r="AT277" s="57">
        <v>5.8</v>
      </c>
      <c r="AU277" s="66">
        <f t="shared" si="78"/>
        <v>0</v>
      </c>
      <c r="AV277" s="66">
        <f t="shared" si="76"/>
        <v>0</v>
      </c>
      <c r="AW277" s="5" t="s">
        <v>595</v>
      </c>
      <c r="AX277" s="18">
        <v>17</v>
      </c>
      <c r="AY277" s="26" t="s">
        <v>628</v>
      </c>
      <c r="AZ277" s="5" t="s">
        <v>257</v>
      </c>
      <c r="BA277" s="5" t="s">
        <v>257</v>
      </c>
      <c r="BB277" s="18" t="s">
        <v>697</v>
      </c>
      <c r="BC277" s="18" t="s">
        <v>287</v>
      </c>
      <c r="BD277" s="18">
        <v>0</v>
      </c>
      <c r="BE277" s="18" t="s">
        <v>698</v>
      </c>
      <c r="BF277" s="18" t="s">
        <v>699</v>
      </c>
      <c r="BG277" s="18">
        <v>4</v>
      </c>
      <c r="BH277" s="18" t="s">
        <v>672</v>
      </c>
      <c r="BI277" s="18" t="s">
        <v>257</v>
      </c>
      <c r="BJ277" s="18" t="s">
        <v>257</v>
      </c>
      <c r="BK277" s="18" t="s">
        <v>257</v>
      </c>
      <c r="BL277" s="18" t="s">
        <v>257</v>
      </c>
      <c r="BM277" s="18" t="s">
        <v>257</v>
      </c>
      <c r="BN277" s="18">
        <v>17</v>
      </c>
      <c r="BO277" s="26" t="s">
        <v>628</v>
      </c>
      <c r="BP277" s="5" t="s">
        <v>257</v>
      </c>
      <c r="BQ277" s="5" t="s">
        <v>257</v>
      </c>
      <c r="BR277" s="18" t="s">
        <v>697</v>
      </c>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c r="DK277" s="18"/>
      <c r="DL277" s="18"/>
      <c r="DM277" s="18"/>
      <c r="DN277" s="18"/>
      <c r="DO277" s="18"/>
      <c r="DP277" s="18"/>
      <c r="DQ277" s="18"/>
      <c r="DR277" s="18"/>
      <c r="DS277" s="18"/>
      <c r="DT277" s="18"/>
      <c r="DU277" s="18"/>
      <c r="DV277" s="18"/>
      <c r="DW277" s="18"/>
      <c r="DX277" s="18"/>
      <c r="DY277" s="18"/>
      <c r="DZ277" s="18"/>
      <c r="EA277" s="57"/>
      <c r="EB277" s="18"/>
      <c r="EC277" s="18"/>
      <c r="ED277" s="18"/>
      <c r="EE277" s="18">
        <v>1</v>
      </c>
      <c r="EF277" s="18">
        <v>0</v>
      </c>
      <c r="EG277" s="18">
        <v>0</v>
      </c>
      <c r="EH277" s="18" t="s">
        <v>700</v>
      </c>
      <c r="EI277" s="18" cm="1">
        <f t="array" ref="EI277">IF(SUMPRODUCT(--(DO277:DS277&lt;&gt;""))=0, 0,1)</f>
        <v>0</v>
      </c>
      <c r="EJ277" s="18" cm="1">
        <f t="array" ref="EJ277">IF(SUMPRODUCT(--(DT277:EG277&lt;&gt;""))=0, 0,1)</f>
        <v>1</v>
      </c>
      <c r="EK277" s="18" cm="1">
        <f t="array" ref="EK277">IF(SUMPRODUCT(--(EC277:EG277&lt;&gt;""))=0, 0,1)</f>
        <v>1</v>
      </c>
      <c r="EL277" s="18" cm="1">
        <f t="array" ref="EL277">IF(SUMPRODUCT(--(EE277:EG277&lt;&gt;""))=0, 0,1)</f>
        <v>1</v>
      </c>
      <c r="EM277" s="18">
        <f t="shared" si="86"/>
        <v>1</v>
      </c>
      <c r="EN277" s="18" t="str">
        <f t="shared" si="87"/>
        <v>NA</v>
      </c>
      <c r="EO277" s="18">
        <f t="shared" si="88"/>
        <v>1</v>
      </c>
      <c r="EP277" s="18">
        <f t="shared" si="89"/>
        <v>1</v>
      </c>
      <c r="EQ277" s="18">
        <f t="shared" si="90"/>
        <v>1</v>
      </c>
      <c r="ER277" s="58" t="s">
        <v>2080</v>
      </c>
      <c r="ES277" s="59">
        <v>43802</v>
      </c>
      <c r="ET277" s="18" t="s">
        <v>701</v>
      </c>
      <c r="EU277" s="18" t="s">
        <v>689</v>
      </c>
    </row>
    <row r="278" spans="1:151" ht="15.75" customHeight="1" x14ac:dyDescent="0.2">
      <c r="A278" s="5" t="s">
        <v>284</v>
      </c>
      <c r="B278" s="24" t="s">
        <v>688</v>
      </c>
      <c r="C278" s="26">
        <v>1</v>
      </c>
      <c r="D278" s="18" t="s">
        <v>691</v>
      </c>
      <c r="E278" s="26" t="s">
        <v>257</v>
      </c>
      <c r="F278" s="18" t="s">
        <v>553</v>
      </c>
      <c r="G278" s="18" t="s">
        <v>609</v>
      </c>
      <c r="H278" s="18" t="s">
        <v>750</v>
      </c>
      <c r="I278" s="18" t="s">
        <v>708</v>
      </c>
      <c r="J278" s="18" t="s">
        <v>363</v>
      </c>
      <c r="K278" s="18" t="s">
        <v>363</v>
      </c>
      <c r="L278" s="18" t="s">
        <v>363</v>
      </c>
      <c r="M278" s="18" t="s">
        <v>253</v>
      </c>
      <c r="N278" s="56">
        <v>43</v>
      </c>
      <c r="O278" s="18" t="s">
        <v>640</v>
      </c>
      <c r="P278" s="18" t="s">
        <v>261</v>
      </c>
      <c r="Q278" s="18" t="s">
        <v>254</v>
      </c>
      <c r="R278" s="24" t="s">
        <v>257</v>
      </c>
      <c r="S278" s="24" t="s">
        <v>257</v>
      </c>
      <c r="T278" s="26" t="s">
        <v>692</v>
      </c>
      <c r="U278" s="26" t="s">
        <v>595</v>
      </c>
      <c r="V278" s="26" t="s">
        <v>693</v>
      </c>
      <c r="W278" s="26" t="s">
        <v>694</v>
      </c>
      <c r="X278" s="18" t="s">
        <v>695</v>
      </c>
      <c r="Y278" s="18">
        <v>0</v>
      </c>
      <c r="Z278" s="18" t="s">
        <v>474</v>
      </c>
      <c r="AA278" s="57">
        <v>0</v>
      </c>
      <c r="AB278" s="57" t="s">
        <v>257</v>
      </c>
      <c r="AC278" s="18" t="s">
        <v>595</v>
      </c>
      <c r="AD278" s="18" t="s">
        <v>595</v>
      </c>
      <c r="AE278" s="18" t="s">
        <v>595</v>
      </c>
      <c r="AF278" s="18">
        <v>7.6</v>
      </c>
      <c r="AG278" s="18">
        <v>7.6</v>
      </c>
      <c r="AH278" s="18" t="s">
        <v>557</v>
      </c>
      <c r="AI278" s="18">
        <v>0</v>
      </c>
      <c r="AJ278" s="26" t="s">
        <v>628</v>
      </c>
      <c r="AK278" s="26">
        <f t="shared" si="85"/>
        <v>0</v>
      </c>
      <c r="AL278" s="18" t="s">
        <v>696</v>
      </c>
      <c r="AM278" s="18" t="s">
        <v>282</v>
      </c>
      <c r="AN278" s="57">
        <v>0</v>
      </c>
      <c r="AO278" s="57" t="s">
        <v>671</v>
      </c>
      <c r="AP278" s="18" t="s">
        <v>479</v>
      </c>
      <c r="AQ278" s="18">
        <v>4</v>
      </c>
      <c r="AR278" s="18" t="s">
        <v>672</v>
      </c>
      <c r="AS278" s="66">
        <f t="shared" si="77"/>
        <v>0</v>
      </c>
      <c r="AT278" s="57">
        <v>0</v>
      </c>
      <c r="AU278" s="66">
        <f t="shared" si="78"/>
        <v>0</v>
      </c>
      <c r="AV278" s="66">
        <f t="shared" si="76"/>
        <v>0</v>
      </c>
      <c r="AW278" s="5" t="s">
        <v>595</v>
      </c>
      <c r="AX278" s="18">
        <v>0</v>
      </c>
      <c r="AY278" s="26" t="s">
        <v>628</v>
      </c>
      <c r="AZ278" s="5" t="s">
        <v>257</v>
      </c>
      <c r="BA278" s="5" t="s">
        <v>257</v>
      </c>
      <c r="BB278" s="18" t="s">
        <v>697</v>
      </c>
      <c r="BC278" s="18" t="s">
        <v>287</v>
      </c>
      <c r="BD278" s="18">
        <v>0</v>
      </c>
      <c r="BE278" s="18" t="s">
        <v>698</v>
      </c>
      <c r="BF278" s="18" t="s">
        <v>699</v>
      </c>
      <c r="BG278" s="18">
        <v>4</v>
      </c>
      <c r="BH278" s="18" t="s">
        <v>672</v>
      </c>
      <c r="BI278" s="18" t="s">
        <v>257</v>
      </c>
      <c r="BJ278" s="18" t="s">
        <v>257</v>
      </c>
      <c r="BK278" s="18" t="s">
        <v>257</v>
      </c>
      <c r="BL278" s="18" t="s">
        <v>257</v>
      </c>
      <c r="BM278" s="18" t="s">
        <v>257</v>
      </c>
      <c r="BN278" s="18">
        <v>0</v>
      </c>
      <c r="BO278" s="26" t="s">
        <v>628</v>
      </c>
      <c r="BP278" s="5" t="s">
        <v>257</v>
      </c>
      <c r="BQ278" s="5" t="s">
        <v>257</v>
      </c>
      <c r="BR278" s="18" t="s">
        <v>697</v>
      </c>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57"/>
      <c r="EB278" s="18"/>
      <c r="EC278" s="18"/>
      <c r="ED278" s="18"/>
      <c r="EE278" s="18">
        <v>0</v>
      </c>
      <c r="EF278" s="18">
        <v>0</v>
      </c>
      <c r="EG278" s="18">
        <v>0</v>
      </c>
      <c r="EH278" s="18" t="s">
        <v>700</v>
      </c>
      <c r="EI278" s="18" cm="1">
        <f t="array" ref="EI278">IF(SUMPRODUCT(--(DO278:DS278&lt;&gt;""))=0, 0,1)</f>
        <v>0</v>
      </c>
      <c r="EJ278" s="18" cm="1">
        <f t="array" ref="EJ278">IF(SUMPRODUCT(--(DT278:EG278&lt;&gt;""))=0, 0,1)</f>
        <v>1</v>
      </c>
      <c r="EK278" s="18" cm="1">
        <f t="array" ref="EK278">IF(SUMPRODUCT(--(EC278:EG278&lt;&gt;""))=0, 0,1)</f>
        <v>1</v>
      </c>
      <c r="EL278" s="18" cm="1">
        <f t="array" ref="EL278">IF(SUMPRODUCT(--(EE278:EG278&lt;&gt;""))=0, 0,1)</f>
        <v>1</v>
      </c>
      <c r="EM278" s="18">
        <f t="shared" si="86"/>
        <v>0</v>
      </c>
      <c r="EN278" s="18" t="str">
        <f t="shared" si="87"/>
        <v>NA</v>
      </c>
      <c r="EO278" s="18">
        <f t="shared" si="88"/>
        <v>0</v>
      </c>
      <c r="EP278" s="18">
        <f t="shared" si="89"/>
        <v>0</v>
      </c>
      <c r="EQ278" s="18">
        <f t="shared" si="90"/>
        <v>0</v>
      </c>
      <c r="ER278" s="58" t="s">
        <v>2080</v>
      </c>
      <c r="ES278" s="59">
        <v>43802</v>
      </c>
      <c r="ET278" s="18" t="s">
        <v>701</v>
      </c>
      <c r="EU278" s="18" t="s">
        <v>689</v>
      </c>
    </row>
    <row r="279" spans="1:151" ht="15.75" customHeight="1" x14ac:dyDescent="0.2">
      <c r="A279" s="5" t="s">
        <v>284</v>
      </c>
      <c r="B279" s="24" t="s">
        <v>688</v>
      </c>
      <c r="C279" s="26">
        <v>1</v>
      </c>
      <c r="D279" s="18" t="s">
        <v>702</v>
      </c>
      <c r="E279" s="26" t="s">
        <v>257</v>
      </c>
      <c r="F279" s="18" t="s">
        <v>553</v>
      </c>
      <c r="G279" s="18" t="s">
        <v>609</v>
      </c>
      <c r="H279" s="18" t="s">
        <v>750</v>
      </c>
      <c r="I279" s="18" t="s">
        <v>708</v>
      </c>
      <c r="J279" s="18" t="s">
        <v>363</v>
      </c>
      <c r="K279" s="18" t="s">
        <v>363</v>
      </c>
      <c r="L279" s="18" t="s">
        <v>363</v>
      </c>
      <c r="M279" s="18" t="s">
        <v>253</v>
      </c>
      <c r="N279" s="56">
        <v>43</v>
      </c>
      <c r="O279" s="18" t="s">
        <v>640</v>
      </c>
      <c r="P279" s="18" t="s">
        <v>261</v>
      </c>
      <c r="Q279" s="18" t="s">
        <v>254</v>
      </c>
      <c r="R279" s="24" t="s">
        <v>257</v>
      </c>
      <c r="S279" s="24" t="s">
        <v>257</v>
      </c>
      <c r="T279" s="26" t="s">
        <v>692</v>
      </c>
      <c r="U279" s="26" t="s">
        <v>595</v>
      </c>
      <c r="V279" s="26" t="s">
        <v>693</v>
      </c>
      <c r="W279" s="26" t="s">
        <v>694</v>
      </c>
      <c r="X279" s="18" t="s">
        <v>695</v>
      </c>
      <c r="Y279" s="18">
        <v>20.8</v>
      </c>
      <c r="Z279" s="18" t="s">
        <v>474</v>
      </c>
      <c r="AA279" s="57">
        <v>20.8</v>
      </c>
      <c r="AB279" s="57" t="s">
        <v>257</v>
      </c>
      <c r="AC279" s="18" t="s">
        <v>595</v>
      </c>
      <c r="AD279" s="18" t="s">
        <v>595</v>
      </c>
      <c r="AE279" s="18" t="s">
        <v>595</v>
      </c>
      <c r="AF279" s="18">
        <v>7.6</v>
      </c>
      <c r="AG279" s="18">
        <v>7.6</v>
      </c>
      <c r="AH279" s="18" t="s">
        <v>557</v>
      </c>
      <c r="AI279" s="18">
        <v>2</v>
      </c>
      <c r="AJ279" s="26" t="s">
        <v>628</v>
      </c>
      <c r="AK279" s="26">
        <f t="shared" si="85"/>
        <v>14</v>
      </c>
      <c r="AL279" s="18" t="s">
        <v>696</v>
      </c>
      <c r="AM279" s="18" t="s">
        <v>282</v>
      </c>
      <c r="AN279" s="57">
        <v>0</v>
      </c>
      <c r="AO279" s="57" t="s">
        <v>671</v>
      </c>
      <c r="AP279" s="18" t="s">
        <v>479</v>
      </c>
      <c r="AQ279" s="18">
        <v>4</v>
      </c>
      <c r="AR279" s="18" t="s">
        <v>672</v>
      </c>
      <c r="AS279" s="66">
        <f t="shared" si="77"/>
        <v>0</v>
      </c>
      <c r="AT279" s="57">
        <v>0</v>
      </c>
      <c r="AU279" s="66">
        <f t="shared" si="78"/>
        <v>0</v>
      </c>
      <c r="AV279" s="66">
        <f t="shared" si="76"/>
        <v>0</v>
      </c>
      <c r="AW279" s="5" t="s">
        <v>595</v>
      </c>
      <c r="AX279" s="18">
        <v>2</v>
      </c>
      <c r="AY279" s="26" t="s">
        <v>628</v>
      </c>
      <c r="AZ279" s="5" t="s">
        <v>257</v>
      </c>
      <c r="BA279" s="5" t="s">
        <v>257</v>
      </c>
      <c r="BB279" s="18" t="s">
        <v>697</v>
      </c>
      <c r="BC279" s="18" t="s">
        <v>287</v>
      </c>
      <c r="BD279" s="18">
        <v>0</v>
      </c>
      <c r="BE279" s="18" t="s">
        <v>698</v>
      </c>
      <c r="BF279" s="18" t="s">
        <v>699</v>
      </c>
      <c r="BG279" s="18">
        <v>4</v>
      </c>
      <c r="BH279" s="18" t="s">
        <v>672</v>
      </c>
      <c r="BI279" s="18" t="s">
        <v>257</v>
      </c>
      <c r="BJ279" s="18" t="s">
        <v>257</v>
      </c>
      <c r="BK279" s="18" t="s">
        <v>257</v>
      </c>
      <c r="BL279" s="18" t="s">
        <v>257</v>
      </c>
      <c r="BM279" s="18" t="s">
        <v>257</v>
      </c>
      <c r="BN279" s="18">
        <v>2</v>
      </c>
      <c r="BO279" s="26" t="s">
        <v>628</v>
      </c>
      <c r="BP279" s="5" t="s">
        <v>257</v>
      </c>
      <c r="BQ279" s="5" t="s">
        <v>257</v>
      </c>
      <c r="BR279" s="18" t="s">
        <v>697</v>
      </c>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57"/>
      <c r="EB279" s="18"/>
      <c r="EC279" s="18"/>
      <c r="ED279" s="18"/>
      <c r="EE279" s="18">
        <v>0</v>
      </c>
      <c r="EF279" s="18">
        <v>0</v>
      </c>
      <c r="EG279" s="18">
        <v>0</v>
      </c>
      <c r="EH279" s="18" t="s">
        <v>700</v>
      </c>
      <c r="EI279" s="18" cm="1">
        <f t="array" ref="EI279">IF(SUMPRODUCT(--(DO279:DS279&lt;&gt;""))=0, 0,1)</f>
        <v>0</v>
      </c>
      <c r="EJ279" s="18" cm="1">
        <f t="array" ref="EJ279">IF(SUMPRODUCT(--(DT279:EG279&lt;&gt;""))=0, 0,1)</f>
        <v>1</v>
      </c>
      <c r="EK279" s="18" cm="1">
        <f t="array" ref="EK279">IF(SUMPRODUCT(--(EC279:EG279&lt;&gt;""))=0, 0,1)</f>
        <v>1</v>
      </c>
      <c r="EL279" s="18" cm="1">
        <f t="array" ref="EL279">IF(SUMPRODUCT(--(EE279:EG279&lt;&gt;""))=0, 0,1)</f>
        <v>1</v>
      </c>
      <c r="EM279" s="18">
        <f t="shared" si="86"/>
        <v>0</v>
      </c>
      <c r="EN279" s="18" t="str">
        <f t="shared" si="87"/>
        <v>NA</v>
      </c>
      <c r="EO279" s="18">
        <f t="shared" si="88"/>
        <v>0</v>
      </c>
      <c r="EP279" s="18">
        <f t="shared" si="89"/>
        <v>0</v>
      </c>
      <c r="EQ279" s="18">
        <f t="shared" si="90"/>
        <v>0</v>
      </c>
      <c r="ER279" s="58" t="s">
        <v>2080</v>
      </c>
      <c r="ES279" s="59">
        <v>43802</v>
      </c>
      <c r="ET279" s="18" t="s">
        <v>701</v>
      </c>
      <c r="EU279" s="18" t="s">
        <v>689</v>
      </c>
    </row>
    <row r="280" spans="1:151" ht="15.75" customHeight="1" x14ac:dyDescent="0.2">
      <c r="A280" s="5" t="s">
        <v>284</v>
      </c>
      <c r="B280" s="24" t="s">
        <v>688</v>
      </c>
      <c r="C280" s="26">
        <v>1</v>
      </c>
      <c r="D280" s="18" t="s">
        <v>705</v>
      </c>
      <c r="E280" s="26" t="s">
        <v>257</v>
      </c>
      <c r="F280" s="18" t="s">
        <v>553</v>
      </c>
      <c r="G280" s="18" t="s">
        <v>609</v>
      </c>
      <c r="H280" s="18" t="s">
        <v>750</v>
      </c>
      <c r="I280" s="18" t="s">
        <v>708</v>
      </c>
      <c r="J280" s="18" t="s">
        <v>363</v>
      </c>
      <c r="K280" s="18" t="s">
        <v>363</v>
      </c>
      <c r="L280" s="18" t="s">
        <v>363</v>
      </c>
      <c r="M280" s="18" t="s">
        <v>253</v>
      </c>
      <c r="N280" s="56">
        <v>43</v>
      </c>
      <c r="O280" s="18" t="s">
        <v>640</v>
      </c>
      <c r="P280" s="18" t="s">
        <v>261</v>
      </c>
      <c r="Q280" s="18" t="s">
        <v>254</v>
      </c>
      <c r="R280" s="24" t="s">
        <v>257</v>
      </c>
      <c r="S280" s="24" t="s">
        <v>257</v>
      </c>
      <c r="T280" s="26" t="s">
        <v>692</v>
      </c>
      <c r="U280" s="26" t="s">
        <v>595</v>
      </c>
      <c r="V280" s="26" t="s">
        <v>693</v>
      </c>
      <c r="W280" s="26" t="s">
        <v>694</v>
      </c>
      <c r="X280" s="18" t="s">
        <v>695</v>
      </c>
      <c r="Y280" s="18">
        <v>20.8</v>
      </c>
      <c r="Z280" s="18" t="s">
        <v>474</v>
      </c>
      <c r="AA280" s="57">
        <v>20.8</v>
      </c>
      <c r="AB280" s="57" t="s">
        <v>257</v>
      </c>
      <c r="AC280" s="18" t="s">
        <v>595</v>
      </c>
      <c r="AD280" s="18" t="s">
        <v>595</v>
      </c>
      <c r="AE280" s="18" t="s">
        <v>595</v>
      </c>
      <c r="AF280" s="18">
        <v>7.6</v>
      </c>
      <c r="AG280" s="18">
        <v>7.6</v>
      </c>
      <c r="AH280" s="18" t="s">
        <v>557</v>
      </c>
      <c r="AI280" s="18">
        <v>6</v>
      </c>
      <c r="AJ280" s="26" t="s">
        <v>628</v>
      </c>
      <c r="AK280" s="26">
        <f t="shared" si="85"/>
        <v>42</v>
      </c>
      <c r="AL280" s="18" t="s">
        <v>696</v>
      </c>
      <c r="AM280" s="18" t="s">
        <v>282</v>
      </c>
      <c r="AN280" s="57">
        <v>0</v>
      </c>
      <c r="AO280" s="57" t="s">
        <v>671</v>
      </c>
      <c r="AP280" s="18" t="s">
        <v>479</v>
      </c>
      <c r="AQ280" s="18">
        <v>4</v>
      </c>
      <c r="AR280" s="18" t="s">
        <v>672</v>
      </c>
      <c r="AS280" s="66">
        <f t="shared" si="77"/>
        <v>0</v>
      </c>
      <c r="AT280" s="57">
        <v>0</v>
      </c>
      <c r="AU280" s="66">
        <f t="shared" si="78"/>
        <v>0</v>
      </c>
      <c r="AV280" s="66">
        <f t="shared" si="76"/>
        <v>0</v>
      </c>
      <c r="AW280" s="5" t="s">
        <v>595</v>
      </c>
      <c r="AX280" s="18">
        <v>6</v>
      </c>
      <c r="AY280" s="26" t="s">
        <v>628</v>
      </c>
      <c r="AZ280" s="5" t="s">
        <v>257</v>
      </c>
      <c r="BA280" s="5" t="s">
        <v>257</v>
      </c>
      <c r="BB280" s="18" t="s">
        <v>697</v>
      </c>
      <c r="BC280" s="18" t="s">
        <v>287</v>
      </c>
      <c r="BD280" s="18">
        <v>0</v>
      </c>
      <c r="BE280" s="18" t="s">
        <v>698</v>
      </c>
      <c r="BF280" s="18" t="s">
        <v>699</v>
      </c>
      <c r="BG280" s="18">
        <v>4</v>
      </c>
      <c r="BH280" s="18" t="s">
        <v>672</v>
      </c>
      <c r="BI280" s="18" t="s">
        <v>257</v>
      </c>
      <c r="BJ280" s="18" t="s">
        <v>257</v>
      </c>
      <c r="BK280" s="18" t="s">
        <v>257</v>
      </c>
      <c r="BL280" s="18" t="s">
        <v>257</v>
      </c>
      <c r="BM280" s="18" t="s">
        <v>257</v>
      </c>
      <c r="BN280" s="18">
        <v>6</v>
      </c>
      <c r="BO280" s="26" t="s">
        <v>628</v>
      </c>
      <c r="BP280" s="5" t="s">
        <v>257</v>
      </c>
      <c r="BQ280" s="5" t="s">
        <v>257</v>
      </c>
      <c r="BR280" s="18" t="s">
        <v>697</v>
      </c>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57"/>
      <c r="EB280" s="18"/>
      <c r="EC280" s="18"/>
      <c r="ED280" s="18"/>
      <c r="EE280" s="18">
        <v>0</v>
      </c>
      <c r="EF280" s="18">
        <v>0</v>
      </c>
      <c r="EG280" s="18">
        <v>0</v>
      </c>
      <c r="EH280" s="18" t="s">
        <v>700</v>
      </c>
      <c r="EI280" s="18" cm="1">
        <f t="array" ref="EI280">IF(SUMPRODUCT(--(DO280:DS280&lt;&gt;""))=0, 0,1)</f>
        <v>0</v>
      </c>
      <c r="EJ280" s="18" cm="1">
        <f t="array" ref="EJ280">IF(SUMPRODUCT(--(DT280:EG280&lt;&gt;""))=0, 0,1)</f>
        <v>1</v>
      </c>
      <c r="EK280" s="18" cm="1">
        <f t="array" ref="EK280">IF(SUMPRODUCT(--(EC280:EG280&lt;&gt;""))=0, 0,1)</f>
        <v>1</v>
      </c>
      <c r="EL280" s="18" cm="1">
        <f t="array" ref="EL280">IF(SUMPRODUCT(--(EE280:EG280&lt;&gt;""))=0, 0,1)</f>
        <v>1</v>
      </c>
      <c r="EM280" s="18">
        <f t="shared" si="86"/>
        <v>0</v>
      </c>
      <c r="EN280" s="18" t="str">
        <f t="shared" si="87"/>
        <v>NA</v>
      </c>
      <c r="EO280" s="18">
        <f t="shared" si="88"/>
        <v>0</v>
      </c>
      <c r="EP280" s="18">
        <f t="shared" si="89"/>
        <v>0</v>
      </c>
      <c r="EQ280" s="18">
        <f t="shared" si="90"/>
        <v>0</v>
      </c>
      <c r="ER280" s="58" t="s">
        <v>2080</v>
      </c>
      <c r="ES280" s="59">
        <v>43802</v>
      </c>
      <c r="ET280" s="18" t="s">
        <v>701</v>
      </c>
      <c r="EU280" s="18" t="s">
        <v>689</v>
      </c>
    </row>
    <row r="281" spans="1:151" ht="15.75" customHeight="1" x14ac:dyDescent="0.2">
      <c r="A281" s="5" t="s">
        <v>284</v>
      </c>
      <c r="B281" s="24" t="s">
        <v>688</v>
      </c>
      <c r="C281" s="26">
        <v>1</v>
      </c>
      <c r="D281" s="18" t="s">
        <v>709</v>
      </c>
      <c r="E281" s="26" t="s">
        <v>257</v>
      </c>
      <c r="F281" s="18" t="s">
        <v>553</v>
      </c>
      <c r="G281" s="18" t="s">
        <v>609</v>
      </c>
      <c r="H281" s="18" t="s">
        <v>750</v>
      </c>
      <c r="I281" s="18" t="s">
        <v>708</v>
      </c>
      <c r="J281" s="18" t="s">
        <v>363</v>
      </c>
      <c r="K281" s="18" t="s">
        <v>363</v>
      </c>
      <c r="L281" s="18" t="s">
        <v>363</v>
      </c>
      <c r="M281" s="18" t="s">
        <v>253</v>
      </c>
      <c r="N281" s="56">
        <v>43</v>
      </c>
      <c r="O281" s="18" t="s">
        <v>640</v>
      </c>
      <c r="P281" s="18" t="s">
        <v>261</v>
      </c>
      <c r="Q281" s="18" t="s">
        <v>254</v>
      </c>
      <c r="R281" s="24" t="s">
        <v>257</v>
      </c>
      <c r="S281" s="24" t="s">
        <v>257</v>
      </c>
      <c r="T281" s="26" t="s">
        <v>692</v>
      </c>
      <c r="U281" s="26" t="s">
        <v>595</v>
      </c>
      <c r="V281" s="26" t="s">
        <v>693</v>
      </c>
      <c r="W281" s="26" t="s">
        <v>694</v>
      </c>
      <c r="X281" s="18" t="s">
        <v>695</v>
      </c>
      <c r="Y281" s="18">
        <v>20.8</v>
      </c>
      <c r="Z281" s="18" t="s">
        <v>474</v>
      </c>
      <c r="AA281" s="57">
        <v>20.8</v>
      </c>
      <c r="AB281" s="57" t="s">
        <v>257</v>
      </c>
      <c r="AC281" s="18" t="s">
        <v>595</v>
      </c>
      <c r="AD281" s="18" t="s">
        <v>595</v>
      </c>
      <c r="AE281" s="18" t="s">
        <v>595</v>
      </c>
      <c r="AF281" s="18">
        <v>7.6</v>
      </c>
      <c r="AG281" s="18">
        <v>7.6</v>
      </c>
      <c r="AH281" s="18" t="s">
        <v>557</v>
      </c>
      <c r="AI281" s="18">
        <v>8</v>
      </c>
      <c r="AJ281" s="26" t="s">
        <v>628</v>
      </c>
      <c r="AK281" s="26">
        <f t="shared" si="85"/>
        <v>56</v>
      </c>
      <c r="AL281" s="18" t="s">
        <v>696</v>
      </c>
      <c r="AM281" s="18" t="s">
        <v>282</v>
      </c>
      <c r="AN281" s="57">
        <v>28.6</v>
      </c>
      <c r="AO281" s="57" t="s">
        <v>671</v>
      </c>
      <c r="AP281" s="18" t="s">
        <v>479</v>
      </c>
      <c r="AQ281" s="18">
        <v>4</v>
      </c>
      <c r="AR281" s="18" t="s">
        <v>672</v>
      </c>
      <c r="AS281" s="66">
        <f t="shared" si="77"/>
        <v>12.400000000000006</v>
      </c>
      <c r="AT281" s="57">
        <v>44.8</v>
      </c>
      <c r="AU281" s="66">
        <f t="shared" si="78"/>
        <v>16.199999999999996</v>
      </c>
      <c r="AV281" s="66">
        <f t="shared" si="76"/>
        <v>16.199999999999996</v>
      </c>
      <c r="AW281" s="5" t="s">
        <v>595</v>
      </c>
      <c r="AX281" s="18">
        <v>8</v>
      </c>
      <c r="AY281" s="26" t="s">
        <v>628</v>
      </c>
      <c r="AZ281" s="5" t="s">
        <v>257</v>
      </c>
      <c r="BA281" s="5" t="s">
        <v>257</v>
      </c>
      <c r="BB281" s="18" t="s">
        <v>697</v>
      </c>
      <c r="BC281" s="18" t="s">
        <v>287</v>
      </c>
      <c r="BD281" s="18">
        <v>0</v>
      </c>
      <c r="BE281" s="18" t="s">
        <v>698</v>
      </c>
      <c r="BF281" s="18" t="s">
        <v>699</v>
      </c>
      <c r="BG281" s="18">
        <v>4</v>
      </c>
      <c r="BH281" s="18" t="s">
        <v>672</v>
      </c>
      <c r="BI281" s="18" t="s">
        <v>257</v>
      </c>
      <c r="BJ281" s="18" t="s">
        <v>257</v>
      </c>
      <c r="BK281" s="18" t="s">
        <v>257</v>
      </c>
      <c r="BL281" s="18" t="s">
        <v>257</v>
      </c>
      <c r="BM281" s="18" t="s">
        <v>257</v>
      </c>
      <c r="BN281" s="18">
        <v>8</v>
      </c>
      <c r="BO281" s="26" t="s">
        <v>628</v>
      </c>
      <c r="BP281" s="5" t="s">
        <v>257</v>
      </c>
      <c r="BQ281" s="5" t="s">
        <v>257</v>
      </c>
      <c r="BR281" s="18" t="s">
        <v>697</v>
      </c>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57"/>
      <c r="EB281" s="18"/>
      <c r="EC281" s="18"/>
      <c r="ED281" s="18"/>
      <c r="EE281" s="18">
        <v>1</v>
      </c>
      <c r="EF281" s="18">
        <v>0</v>
      </c>
      <c r="EG281" s="18">
        <v>0</v>
      </c>
      <c r="EH281" s="18" t="s">
        <v>700</v>
      </c>
      <c r="EI281" s="18" cm="1">
        <f t="array" ref="EI281">IF(SUMPRODUCT(--(DO281:DS281&lt;&gt;""))=0, 0,1)</f>
        <v>0</v>
      </c>
      <c r="EJ281" s="18" cm="1">
        <f t="array" ref="EJ281">IF(SUMPRODUCT(--(DT281:EG281&lt;&gt;""))=0, 0,1)</f>
        <v>1</v>
      </c>
      <c r="EK281" s="18" cm="1">
        <f t="array" ref="EK281">IF(SUMPRODUCT(--(EC281:EG281&lt;&gt;""))=0, 0,1)</f>
        <v>1</v>
      </c>
      <c r="EL281" s="18" cm="1">
        <f t="array" ref="EL281">IF(SUMPRODUCT(--(EE281:EG281&lt;&gt;""))=0, 0,1)</f>
        <v>1</v>
      </c>
      <c r="EM281" s="18">
        <f t="shared" si="86"/>
        <v>1</v>
      </c>
      <c r="EN281" s="18" t="str">
        <f t="shared" si="87"/>
        <v>NA</v>
      </c>
      <c r="EO281" s="18">
        <f t="shared" si="88"/>
        <v>1</v>
      </c>
      <c r="EP281" s="18">
        <f t="shared" si="89"/>
        <v>1</v>
      </c>
      <c r="EQ281" s="18">
        <f t="shared" si="90"/>
        <v>1</v>
      </c>
      <c r="ER281" s="58" t="s">
        <v>2080</v>
      </c>
      <c r="ES281" s="59">
        <v>43802</v>
      </c>
      <c r="ET281" s="18" t="s">
        <v>701</v>
      </c>
      <c r="EU281" s="18" t="s">
        <v>689</v>
      </c>
    </row>
    <row r="282" spans="1:151" ht="15.75" customHeight="1" x14ac:dyDescent="0.2">
      <c r="A282" s="5" t="s">
        <v>284</v>
      </c>
      <c r="B282" s="24" t="s">
        <v>688</v>
      </c>
      <c r="C282" s="26">
        <v>1</v>
      </c>
      <c r="D282" s="18" t="s">
        <v>710</v>
      </c>
      <c r="E282" s="26" t="s">
        <v>257</v>
      </c>
      <c r="F282" s="18" t="s">
        <v>553</v>
      </c>
      <c r="G282" s="18" t="s">
        <v>609</v>
      </c>
      <c r="H282" s="18" t="s">
        <v>750</v>
      </c>
      <c r="I282" s="18" t="s">
        <v>708</v>
      </c>
      <c r="J282" s="18" t="s">
        <v>363</v>
      </c>
      <c r="K282" s="18" t="s">
        <v>363</v>
      </c>
      <c r="L282" s="18" t="s">
        <v>363</v>
      </c>
      <c r="M282" s="18" t="s">
        <v>253</v>
      </c>
      <c r="N282" s="56">
        <v>43</v>
      </c>
      <c r="O282" s="18" t="s">
        <v>640</v>
      </c>
      <c r="P282" s="18" t="s">
        <v>261</v>
      </c>
      <c r="Q282" s="18" t="s">
        <v>254</v>
      </c>
      <c r="R282" s="24" t="s">
        <v>257</v>
      </c>
      <c r="S282" s="24" t="s">
        <v>257</v>
      </c>
      <c r="T282" s="26" t="s">
        <v>692</v>
      </c>
      <c r="U282" s="26" t="s">
        <v>595</v>
      </c>
      <c r="V282" s="26" t="s">
        <v>693</v>
      </c>
      <c r="W282" s="26" t="s">
        <v>694</v>
      </c>
      <c r="X282" s="18" t="s">
        <v>695</v>
      </c>
      <c r="Y282" s="18">
        <v>20.8</v>
      </c>
      <c r="Z282" s="18" t="s">
        <v>474</v>
      </c>
      <c r="AA282" s="57">
        <v>20.8</v>
      </c>
      <c r="AB282" s="57" t="s">
        <v>257</v>
      </c>
      <c r="AC282" s="18" t="s">
        <v>595</v>
      </c>
      <c r="AD282" s="18" t="s">
        <v>595</v>
      </c>
      <c r="AE282" s="18" t="s">
        <v>595</v>
      </c>
      <c r="AF282" s="18">
        <v>7.6</v>
      </c>
      <c r="AG282" s="18">
        <v>7.6</v>
      </c>
      <c r="AH282" s="18" t="s">
        <v>557</v>
      </c>
      <c r="AI282" s="18">
        <v>12</v>
      </c>
      <c r="AJ282" s="26" t="s">
        <v>628</v>
      </c>
      <c r="AK282" s="26">
        <f t="shared" si="85"/>
        <v>84</v>
      </c>
      <c r="AL282" s="18" t="s">
        <v>696</v>
      </c>
      <c r="AM282" s="18" t="s">
        <v>282</v>
      </c>
      <c r="AN282" s="57">
        <v>28.6</v>
      </c>
      <c r="AO282" s="57" t="s">
        <v>671</v>
      </c>
      <c r="AP282" s="18" t="s">
        <v>479</v>
      </c>
      <c r="AQ282" s="18">
        <v>4</v>
      </c>
      <c r="AR282" s="18" t="s">
        <v>672</v>
      </c>
      <c r="AS282" s="66">
        <f t="shared" si="77"/>
        <v>12.400000000000006</v>
      </c>
      <c r="AT282" s="57">
        <v>44.8</v>
      </c>
      <c r="AU282" s="66">
        <f t="shared" si="78"/>
        <v>16.199999999999996</v>
      </c>
      <c r="AV282" s="66">
        <f t="shared" si="76"/>
        <v>16.199999999999996</v>
      </c>
      <c r="AW282" s="5" t="s">
        <v>595</v>
      </c>
      <c r="AX282" s="18">
        <v>12</v>
      </c>
      <c r="AY282" s="26" t="s">
        <v>628</v>
      </c>
      <c r="AZ282" s="5" t="s">
        <v>257</v>
      </c>
      <c r="BA282" s="5" t="s">
        <v>257</v>
      </c>
      <c r="BB282" s="18" t="s">
        <v>697</v>
      </c>
      <c r="BC282" s="18" t="s">
        <v>287</v>
      </c>
      <c r="BD282" s="18">
        <v>0</v>
      </c>
      <c r="BE282" s="18" t="s">
        <v>698</v>
      </c>
      <c r="BF282" s="18" t="s">
        <v>699</v>
      </c>
      <c r="BG282" s="18">
        <v>4</v>
      </c>
      <c r="BH282" s="18" t="s">
        <v>672</v>
      </c>
      <c r="BI282" s="18" t="s">
        <v>257</v>
      </c>
      <c r="BJ282" s="18" t="s">
        <v>257</v>
      </c>
      <c r="BK282" s="18" t="s">
        <v>257</v>
      </c>
      <c r="BL282" s="18" t="s">
        <v>257</v>
      </c>
      <c r="BM282" s="18" t="s">
        <v>257</v>
      </c>
      <c r="BN282" s="18">
        <v>12</v>
      </c>
      <c r="BO282" s="26" t="s">
        <v>628</v>
      </c>
      <c r="BP282" s="5" t="s">
        <v>257</v>
      </c>
      <c r="BQ282" s="5" t="s">
        <v>257</v>
      </c>
      <c r="BR282" s="18" t="s">
        <v>697</v>
      </c>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c r="DA282" s="18"/>
      <c r="DB282" s="18"/>
      <c r="DC282" s="18"/>
      <c r="DD282" s="18"/>
      <c r="DE282" s="18"/>
      <c r="DF282" s="18"/>
      <c r="DG282" s="18"/>
      <c r="DH282" s="18"/>
      <c r="DI282" s="18"/>
      <c r="DJ282" s="18"/>
      <c r="DK282" s="18"/>
      <c r="DL282" s="18"/>
      <c r="DM282" s="18"/>
      <c r="DN282" s="18"/>
      <c r="DO282" s="18"/>
      <c r="DP282" s="18"/>
      <c r="DQ282" s="18"/>
      <c r="DR282" s="18"/>
      <c r="DS282" s="18"/>
      <c r="DT282" s="18"/>
      <c r="DU282" s="18"/>
      <c r="DV282" s="18"/>
      <c r="DW282" s="18"/>
      <c r="DX282" s="18"/>
      <c r="DY282" s="18"/>
      <c r="DZ282" s="18"/>
      <c r="EA282" s="57"/>
      <c r="EB282" s="18"/>
      <c r="EC282" s="18"/>
      <c r="ED282" s="18"/>
      <c r="EE282" s="18">
        <v>1</v>
      </c>
      <c r="EF282" s="18">
        <v>0</v>
      </c>
      <c r="EG282" s="18">
        <v>0</v>
      </c>
      <c r="EH282" s="18" t="s">
        <v>700</v>
      </c>
      <c r="EI282" s="18" cm="1">
        <f t="array" ref="EI282">IF(SUMPRODUCT(--(DO282:DS282&lt;&gt;""))=0, 0,1)</f>
        <v>0</v>
      </c>
      <c r="EJ282" s="18" cm="1">
        <f t="array" ref="EJ282">IF(SUMPRODUCT(--(DT282:EG282&lt;&gt;""))=0, 0,1)</f>
        <v>1</v>
      </c>
      <c r="EK282" s="18" cm="1">
        <f t="array" ref="EK282">IF(SUMPRODUCT(--(EC282:EG282&lt;&gt;""))=0, 0,1)</f>
        <v>1</v>
      </c>
      <c r="EL282" s="18" cm="1">
        <f t="array" ref="EL282">IF(SUMPRODUCT(--(EE282:EG282&lt;&gt;""))=0, 0,1)</f>
        <v>1</v>
      </c>
      <c r="EM282" s="18">
        <f t="shared" si="86"/>
        <v>1</v>
      </c>
      <c r="EN282" s="18" t="str">
        <f t="shared" si="87"/>
        <v>NA</v>
      </c>
      <c r="EO282" s="18">
        <f t="shared" si="88"/>
        <v>1</v>
      </c>
      <c r="EP282" s="18">
        <f t="shared" si="89"/>
        <v>1</v>
      </c>
      <c r="EQ282" s="18">
        <f t="shared" si="90"/>
        <v>1</v>
      </c>
      <c r="ER282" s="58" t="s">
        <v>2080</v>
      </c>
      <c r="ES282" s="59">
        <v>43802</v>
      </c>
      <c r="ET282" s="18" t="s">
        <v>701</v>
      </c>
      <c r="EU282" s="18" t="s">
        <v>689</v>
      </c>
    </row>
    <row r="283" spans="1:151" ht="15.75" customHeight="1" x14ac:dyDescent="0.2">
      <c r="A283" s="5" t="s">
        <v>284</v>
      </c>
      <c r="B283" s="24" t="s">
        <v>688</v>
      </c>
      <c r="C283" s="26">
        <v>1</v>
      </c>
      <c r="D283" s="18" t="s">
        <v>747</v>
      </c>
      <c r="E283" s="26" t="s">
        <v>257</v>
      </c>
      <c r="F283" s="18" t="s">
        <v>553</v>
      </c>
      <c r="G283" s="18" t="s">
        <v>609</v>
      </c>
      <c r="H283" s="18" t="s">
        <v>750</v>
      </c>
      <c r="I283" s="18" t="s">
        <v>708</v>
      </c>
      <c r="J283" s="18" t="s">
        <v>363</v>
      </c>
      <c r="K283" s="18" t="s">
        <v>363</v>
      </c>
      <c r="L283" s="18" t="s">
        <v>363</v>
      </c>
      <c r="M283" s="18" t="s">
        <v>253</v>
      </c>
      <c r="N283" s="56">
        <v>43</v>
      </c>
      <c r="O283" s="18" t="s">
        <v>640</v>
      </c>
      <c r="P283" s="18" t="s">
        <v>261</v>
      </c>
      <c r="Q283" s="18" t="s">
        <v>254</v>
      </c>
      <c r="R283" s="24" t="s">
        <v>257</v>
      </c>
      <c r="S283" s="24" t="s">
        <v>257</v>
      </c>
      <c r="T283" s="26" t="s">
        <v>692</v>
      </c>
      <c r="U283" s="26" t="s">
        <v>595</v>
      </c>
      <c r="V283" s="26" t="s">
        <v>693</v>
      </c>
      <c r="W283" s="26" t="s">
        <v>694</v>
      </c>
      <c r="X283" s="18" t="s">
        <v>695</v>
      </c>
      <c r="Y283" s="18">
        <v>20.8</v>
      </c>
      <c r="Z283" s="18" t="s">
        <v>474</v>
      </c>
      <c r="AA283" s="57">
        <v>20.8</v>
      </c>
      <c r="AB283" s="57" t="s">
        <v>257</v>
      </c>
      <c r="AC283" s="18" t="s">
        <v>595</v>
      </c>
      <c r="AD283" s="18" t="s">
        <v>595</v>
      </c>
      <c r="AE283" s="18" t="s">
        <v>595</v>
      </c>
      <c r="AF283" s="18">
        <v>7.6</v>
      </c>
      <c r="AG283" s="18">
        <v>7.6</v>
      </c>
      <c r="AH283" s="18" t="s">
        <v>557</v>
      </c>
      <c r="AI283" s="18">
        <v>18</v>
      </c>
      <c r="AJ283" s="26" t="s">
        <v>628</v>
      </c>
      <c r="AK283" s="26">
        <f t="shared" ref="AK283:AK315" si="91">AI283*7</f>
        <v>126</v>
      </c>
      <c r="AL283" s="18" t="s">
        <v>696</v>
      </c>
      <c r="AM283" s="18" t="s">
        <v>282</v>
      </c>
      <c r="AN283" s="57">
        <v>28.6</v>
      </c>
      <c r="AO283" s="57" t="s">
        <v>671</v>
      </c>
      <c r="AP283" s="18" t="s">
        <v>479</v>
      </c>
      <c r="AQ283" s="18">
        <v>4</v>
      </c>
      <c r="AR283" s="18" t="s">
        <v>672</v>
      </c>
      <c r="AS283" s="66">
        <f t="shared" si="77"/>
        <v>12.400000000000006</v>
      </c>
      <c r="AT283" s="57">
        <v>44.8</v>
      </c>
      <c r="AU283" s="66">
        <f t="shared" si="78"/>
        <v>16.199999999999996</v>
      </c>
      <c r="AV283" s="66">
        <f t="shared" si="76"/>
        <v>16.199999999999996</v>
      </c>
      <c r="AW283" s="5" t="s">
        <v>595</v>
      </c>
      <c r="AX283" s="18">
        <v>18</v>
      </c>
      <c r="AY283" s="26" t="s">
        <v>628</v>
      </c>
      <c r="AZ283" s="5" t="s">
        <v>257</v>
      </c>
      <c r="BA283" s="5" t="s">
        <v>257</v>
      </c>
      <c r="BB283" s="18" t="s">
        <v>697</v>
      </c>
      <c r="BC283" s="18" t="s">
        <v>287</v>
      </c>
      <c r="BD283" s="18">
        <v>0</v>
      </c>
      <c r="BE283" s="18" t="s">
        <v>698</v>
      </c>
      <c r="BF283" s="18" t="s">
        <v>699</v>
      </c>
      <c r="BG283" s="18">
        <v>4</v>
      </c>
      <c r="BH283" s="18" t="s">
        <v>672</v>
      </c>
      <c r="BI283" s="18" t="s">
        <v>257</v>
      </c>
      <c r="BJ283" s="18" t="s">
        <v>257</v>
      </c>
      <c r="BK283" s="18" t="s">
        <v>257</v>
      </c>
      <c r="BL283" s="18" t="s">
        <v>257</v>
      </c>
      <c r="BM283" s="18" t="s">
        <v>257</v>
      </c>
      <c r="BN283" s="18">
        <v>18</v>
      </c>
      <c r="BO283" s="26" t="s">
        <v>628</v>
      </c>
      <c r="BP283" s="5" t="s">
        <v>257</v>
      </c>
      <c r="BQ283" s="5" t="s">
        <v>257</v>
      </c>
      <c r="BR283" s="18" t="s">
        <v>697</v>
      </c>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c r="DA283" s="18"/>
      <c r="DB283" s="18"/>
      <c r="DC283" s="18"/>
      <c r="DD283" s="18"/>
      <c r="DE283" s="18"/>
      <c r="DF283" s="18"/>
      <c r="DG283" s="18"/>
      <c r="DH283" s="18"/>
      <c r="DI283" s="18"/>
      <c r="DJ283" s="18"/>
      <c r="DK283" s="18"/>
      <c r="DL283" s="18"/>
      <c r="DM283" s="18"/>
      <c r="DN283" s="18"/>
      <c r="DO283" s="18"/>
      <c r="DP283" s="18"/>
      <c r="DQ283" s="18"/>
      <c r="DR283" s="18"/>
      <c r="DS283" s="18"/>
      <c r="DT283" s="18"/>
      <c r="DU283" s="18"/>
      <c r="DV283" s="18"/>
      <c r="DW283" s="18"/>
      <c r="DX283" s="18"/>
      <c r="DY283" s="18"/>
      <c r="DZ283" s="18"/>
      <c r="EA283" s="57"/>
      <c r="EB283" s="18"/>
      <c r="EC283" s="18"/>
      <c r="ED283" s="18"/>
      <c r="EE283" s="18">
        <v>1</v>
      </c>
      <c r="EF283" s="18">
        <v>0</v>
      </c>
      <c r="EG283" s="18">
        <v>0</v>
      </c>
      <c r="EH283" s="18" t="s">
        <v>700</v>
      </c>
      <c r="EI283" s="18" cm="1">
        <f t="array" ref="EI283">IF(SUMPRODUCT(--(DO283:DS283&lt;&gt;""))=0, 0,1)</f>
        <v>0</v>
      </c>
      <c r="EJ283" s="18" cm="1">
        <f t="array" ref="EJ283">IF(SUMPRODUCT(--(DT283:EG283&lt;&gt;""))=0, 0,1)</f>
        <v>1</v>
      </c>
      <c r="EK283" s="18" cm="1">
        <f t="array" ref="EK283">IF(SUMPRODUCT(--(EC283:EG283&lt;&gt;""))=0, 0,1)</f>
        <v>1</v>
      </c>
      <c r="EL283" s="18" cm="1">
        <f t="array" ref="EL283">IF(SUMPRODUCT(--(EE283:EG283&lt;&gt;""))=0, 0,1)</f>
        <v>1</v>
      </c>
      <c r="EM283" s="18">
        <f t="shared" si="86"/>
        <v>1</v>
      </c>
      <c r="EN283" s="18" t="str">
        <f t="shared" si="87"/>
        <v>NA</v>
      </c>
      <c r="EO283" s="18">
        <f t="shared" si="88"/>
        <v>1</v>
      </c>
      <c r="EP283" s="18">
        <f t="shared" si="89"/>
        <v>1</v>
      </c>
      <c r="EQ283" s="18">
        <f t="shared" si="90"/>
        <v>1</v>
      </c>
      <c r="ER283" s="58" t="s">
        <v>2080</v>
      </c>
      <c r="ES283" s="59">
        <v>43802</v>
      </c>
      <c r="ET283" s="18" t="s">
        <v>701</v>
      </c>
      <c r="EU283" s="18" t="s">
        <v>689</v>
      </c>
    </row>
    <row r="284" spans="1:151" ht="15.75" customHeight="1" x14ac:dyDescent="0.2">
      <c r="A284" s="5" t="s">
        <v>284</v>
      </c>
      <c r="B284" s="24" t="s">
        <v>688</v>
      </c>
      <c r="C284" s="26">
        <v>1</v>
      </c>
      <c r="D284" s="18" t="s">
        <v>691</v>
      </c>
      <c r="E284" s="26" t="s">
        <v>257</v>
      </c>
      <c r="F284" s="18" t="s">
        <v>553</v>
      </c>
      <c r="G284" s="18" t="s">
        <v>743</v>
      </c>
      <c r="H284" s="18" t="s">
        <v>751</v>
      </c>
      <c r="I284" s="18" t="s">
        <v>708</v>
      </c>
      <c r="J284" s="18" t="s">
        <v>363</v>
      </c>
      <c r="K284" s="18" t="s">
        <v>363</v>
      </c>
      <c r="L284" s="18" t="s">
        <v>363</v>
      </c>
      <c r="M284" s="18" t="s">
        <v>253</v>
      </c>
      <c r="N284" s="56">
        <v>43</v>
      </c>
      <c r="O284" s="18" t="s">
        <v>640</v>
      </c>
      <c r="P284" s="18" t="s">
        <v>261</v>
      </c>
      <c r="Q284" s="18" t="s">
        <v>254</v>
      </c>
      <c r="R284" s="24" t="s">
        <v>257</v>
      </c>
      <c r="S284" s="24" t="s">
        <v>257</v>
      </c>
      <c r="T284" s="26" t="s">
        <v>692</v>
      </c>
      <c r="U284" s="26" t="s">
        <v>595</v>
      </c>
      <c r="V284" s="26" t="s">
        <v>693</v>
      </c>
      <c r="W284" s="26" t="s">
        <v>694</v>
      </c>
      <c r="X284" s="18" t="s">
        <v>695</v>
      </c>
      <c r="Y284" s="18">
        <v>0</v>
      </c>
      <c r="Z284" s="18" t="s">
        <v>474</v>
      </c>
      <c r="AA284" s="57">
        <v>0</v>
      </c>
      <c r="AB284" s="57" t="s">
        <v>257</v>
      </c>
      <c r="AC284" s="18" t="s">
        <v>595</v>
      </c>
      <c r="AD284" s="18" t="s">
        <v>595</v>
      </c>
      <c r="AE284" s="18" t="s">
        <v>595</v>
      </c>
      <c r="AF284" s="18">
        <v>7.6</v>
      </c>
      <c r="AG284" s="18">
        <v>7.6</v>
      </c>
      <c r="AH284" s="18" t="s">
        <v>557</v>
      </c>
      <c r="AI284" s="18">
        <v>0</v>
      </c>
      <c r="AJ284" s="26" t="s">
        <v>628</v>
      </c>
      <c r="AK284" s="26">
        <f t="shared" si="91"/>
        <v>0</v>
      </c>
      <c r="AL284" s="18" t="s">
        <v>696</v>
      </c>
      <c r="AM284" s="18" t="s">
        <v>282</v>
      </c>
      <c r="AN284" s="57">
        <v>0</v>
      </c>
      <c r="AO284" s="57" t="s">
        <v>671</v>
      </c>
      <c r="AP284" s="18" t="s">
        <v>479</v>
      </c>
      <c r="AQ284" s="18">
        <v>4</v>
      </c>
      <c r="AR284" s="18" t="s">
        <v>672</v>
      </c>
      <c r="AS284" s="66">
        <f t="shared" si="77"/>
        <v>0</v>
      </c>
      <c r="AT284" s="57">
        <v>0</v>
      </c>
      <c r="AU284" s="66">
        <f t="shared" si="78"/>
        <v>0</v>
      </c>
      <c r="AV284" s="66">
        <f t="shared" si="76"/>
        <v>0</v>
      </c>
      <c r="AW284" s="5" t="s">
        <v>595</v>
      </c>
      <c r="AX284" s="18">
        <v>0</v>
      </c>
      <c r="AY284" s="26" t="s">
        <v>628</v>
      </c>
      <c r="AZ284" s="5" t="s">
        <v>257</v>
      </c>
      <c r="BA284" s="5" t="s">
        <v>257</v>
      </c>
      <c r="BB284" s="18" t="s">
        <v>697</v>
      </c>
      <c r="BC284" s="18" t="s">
        <v>287</v>
      </c>
      <c r="BD284" s="18">
        <v>0</v>
      </c>
      <c r="BE284" s="18" t="s">
        <v>698</v>
      </c>
      <c r="BF284" s="18" t="s">
        <v>699</v>
      </c>
      <c r="BG284" s="18">
        <v>4</v>
      </c>
      <c r="BH284" s="18" t="s">
        <v>672</v>
      </c>
      <c r="BI284" s="18" t="s">
        <v>257</v>
      </c>
      <c r="BJ284" s="18" t="s">
        <v>257</v>
      </c>
      <c r="BK284" s="18" t="s">
        <v>257</v>
      </c>
      <c r="BL284" s="18" t="s">
        <v>257</v>
      </c>
      <c r="BM284" s="18" t="s">
        <v>257</v>
      </c>
      <c r="BN284" s="18">
        <v>0</v>
      </c>
      <c r="BO284" s="26" t="s">
        <v>628</v>
      </c>
      <c r="BP284" s="5" t="s">
        <v>257</v>
      </c>
      <c r="BQ284" s="5" t="s">
        <v>257</v>
      </c>
      <c r="BR284" s="18" t="s">
        <v>697</v>
      </c>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57"/>
      <c r="EB284" s="18"/>
      <c r="EC284" s="18"/>
      <c r="ED284" s="18"/>
      <c r="EE284" s="18">
        <v>0</v>
      </c>
      <c r="EF284" s="18">
        <v>0</v>
      </c>
      <c r="EG284" s="18">
        <v>0</v>
      </c>
      <c r="EH284" s="18" t="s">
        <v>700</v>
      </c>
      <c r="EI284" s="18" cm="1">
        <f t="array" ref="EI284">IF(SUMPRODUCT(--(DO284:DS284&lt;&gt;""))=0, 0,1)</f>
        <v>0</v>
      </c>
      <c r="EJ284" s="18" cm="1">
        <f t="array" ref="EJ284">IF(SUMPRODUCT(--(DT284:EG284&lt;&gt;""))=0, 0,1)</f>
        <v>1</v>
      </c>
      <c r="EK284" s="18" cm="1">
        <f t="array" ref="EK284">IF(SUMPRODUCT(--(EC284:EG284&lt;&gt;""))=0, 0,1)</f>
        <v>1</v>
      </c>
      <c r="EL284" s="18" cm="1">
        <f t="array" ref="EL284">IF(SUMPRODUCT(--(EE284:EG284&lt;&gt;""))=0, 0,1)</f>
        <v>1</v>
      </c>
      <c r="EM284" s="18">
        <f t="shared" si="86"/>
        <v>0</v>
      </c>
      <c r="EN284" s="18" t="str">
        <f t="shared" si="87"/>
        <v>NA</v>
      </c>
      <c r="EO284" s="18">
        <f t="shared" si="88"/>
        <v>0</v>
      </c>
      <c r="EP284" s="18">
        <f t="shared" si="89"/>
        <v>0</v>
      </c>
      <c r="EQ284" s="18">
        <f t="shared" si="90"/>
        <v>0</v>
      </c>
      <c r="ER284" s="58" t="s">
        <v>2080</v>
      </c>
      <c r="ES284" s="59">
        <v>43802</v>
      </c>
      <c r="ET284" s="18" t="s">
        <v>701</v>
      </c>
      <c r="EU284" s="18" t="s">
        <v>689</v>
      </c>
    </row>
    <row r="285" spans="1:151" ht="15.75" customHeight="1" x14ac:dyDescent="0.2">
      <c r="A285" s="5" t="s">
        <v>284</v>
      </c>
      <c r="B285" s="24" t="s">
        <v>688</v>
      </c>
      <c r="C285" s="26">
        <v>1</v>
      </c>
      <c r="D285" s="18" t="s">
        <v>702</v>
      </c>
      <c r="E285" s="26" t="s">
        <v>257</v>
      </c>
      <c r="F285" s="18" t="s">
        <v>553</v>
      </c>
      <c r="G285" s="18" t="s">
        <v>743</v>
      </c>
      <c r="H285" s="18" t="s">
        <v>751</v>
      </c>
      <c r="I285" s="18" t="s">
        <v>708</v>
      </c>
      <c r="J285" s="18" t="s">
        <v>363</v>
      </c>
      <c r="K285" s="18" t="s">
        <v>363</v>
      </c>
      <c r="L285" s="18" t="s">
        <v>363</v>
      </c>
      <c r="M285" s="18" t="s">
        <v>253</v>
      </c>
      <c r="N285" s="56">
        <v>43</v>
      </c>
      <c r="O285" s="18" t="s">
        <v>640</v>
      </c>
      <c r="P285" s="18" t="s">
        <v>261</v>
      </c>
      <c r="Q285" s="18" t="s">
        <v>254</v>
      </c>
      <c r="R285" s="24" t="s">
        <v>257</v>
      </c>
      <c r="S285" s="24" t="s">
        <v>257</v>
      </c>
      <c r="T285" s="26" t="s">
        <v>692</v>
      </c>
      <c r="U285" s="26" t="s">
        <v>595</v>
      </c>
      <c r="V285" s="26" t="s">
        <v>693</v>
      </c>
      <c r="W285" s="26" t="s">
        <v>694</v>
      </c>
      <c r="X285" s="18" t="s">
        <v>695</v>
      </c>
      <c r="Y285" s="18">
        <v>20.8</v>
      </c>
      <c r="Z285" s="18" t="s">
        <v>474</v>
      </c>
      <c r="AA285" s="57">
        <v>20.8</v>
      </c>
      <c r="AB285" s="57" t="s">
        <v>257</v>
      </c>
      <c r="AC285" s="18" t="s">
        <v>595</v>
      </c>
      <c r="AD285" s="18" t="s">
        <v>595</v>
      </c>
      <c r="AE285" s="18" t="s">
        <v>595</v>
      </c>
      <c r="AF285" s="18">
        <v>7.6</v>
      </c>
      <c r="AG285" s="18">
        <v>7.6</v>
      </c>
      <c r="AH285" s="18" t="s">
        <v>557</v>
      </c>
      <c r="AI285" s="18">
        <v>2</v>
      </c>
      <c r="AJ285" s="26" t="s">
        <v>628</v>
      </c>
      <c r="AK285" s="26">
        <f t="shared" si="91"/>
        <v>14</v>
      </c>
      <c r="AL285" s="18" t="s">
        <v>696</v>
      </c>
      <c r="AM285" s="18" t="s">
        <v>282</v>
      </c>
      <c r="AN285" s="57">
        <v>0</v>
      </c>
      <c r="AO285" s="57" t="s">
        <v>671</v>
      </c>
      <c r="AP285" s="18" t="s">
        <v>479</v>
      </c>
      <c r="AQ285" s="18">
        <v>4</v>
      </c>
      <c r="AR285" s="18" t="s">
        <v>672</v>
      </c>
      <c r="AS285" s="66">
        <f t="shared" si="77"/>
        <v>0</v>
      </c>
      <c r="AT285" s="57">
        <v>0</v>
      </c>
      <c r="AU285" s="66">
        <f t="shared" si="78"/>
        <v>0</v>
      </c>
      <c r="AV285" s="66">
        <f t="shared" si="76"/>
        <v>0</v>
      </c>
      <c r="AW285" s="5" t="s">
        <v>595</v>
      </c>
      <c r="AX285" s="18">
        <v>2</v>
      </c>
      <c r="AY285" s="26" t="s">
        <v>628</v>
      </c>
      <c r="AZ285" s="5" t="s">
        <v>257</v>
      </c>
      <c r="BA285" s="5" t="s">
        <v>257</v>
      </c>
      <c r="BB285" s="18" t="s">
        <v>697</v>
      </c>
      <c r="BC285" s="18" t="s">
        <v>287</v>
      </c>
      <c r="BD285" s="18">
        <v>0</v>
      </c>
      <c r="BE285" s="18" t="s">
        <v>698</v>
      </c>
      <c r="BF285" s="18" t="s">
        <v>699</v>
      </c>
      <c r="BG285" s="18">
        <v>4</v>
      </c>
      <c r="BH285" s="18" t="s">
        <v>672</v>
      </c>
      <c r="BI285" s="18" t="s">
        <v>257</v>
      </c>
      <c r="BJ285" s="18" t="s">
        <v>257</v>
      </c>
      <c r="BK285" s="18" t="s">
        <v>257</v>
      </c>
      <c r="BL285" s="18" t="s">
        <v>257</v>
      </c>
      <c r="BM285" s="18" t="s">
        <v>257</v>
      </c>
      <c r="BN285" s="18">
        <v>2</v>
      </c>
      <c r="BO285" s="26" t="s">
        <v>628</v>
      </c>
      <c r="BP285" s="5" t="s">
        <v>257</v>
      </c>
      <c r="BQ285" s="5" t="s">
        <v>257</v>
      </c>
      <c r="BR285" s="18" t="s">
        <v>697</v>
      </c>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c r="DA285" s="18"/>
      <c r="DB285" s="18"/>
      <c r="DC285" s="18"/>
      <c r="DD285" s="18"/>
      <c r="DE285" s="18"/>
      <c r="DF285" s="18"/>
      <c r="DG285" s="18"/>
      <c r="DH285" s="18"/>
      <c r="DI285" s="18"/>
      <c r="DJ285" s="18"/>
      <c r="DK285" s="18"/>
      <c r="DL285" s="18"/>
      <c r="DM285" s="18"/>
      <c r="DN285" s="18"/>
      <c r="DO285" s="18"/>
      <c r="DP285" s="18"/>
      <c r="DQ285" s="18"/>
      <c r="DR285" s="18"/>
      <c r="DS285" s="18"/>
      <c r="DT285" s="18"/>
      <c r="DU285" s="18"/>
      <c r="DV285" s="18"/>
      <c r="DW285" s="18"/>
      <c r="DX285" s="18"/>
      <c r="DY285" s="18"/>
      <c r="DZ285" s="18"/>
      <c r="EA285" s="57"/>
      <c r="EB285" s="18"/>
      <c r="EC285" s="18"/>
      <c r="ED285" s="18"/>
      <c r="EE285" s="18">
        <v>0</v>
      </c>
      <c r="EF285" s="18">
        <v>0</v>
      </c>
      <c r="EG285" s="18">
        <v>0</v>
      </c>
      <c r="EH285" s="18" t="s">
        <v>700</v>
      </c>
      <c r="EI285" s="18" cm="1">
        <f t="array" ref="EI285">IF(SUMPRODUCT(--(DO285:DS285&lt;&gt;""))=0, 0,1)</f>
        <v>0</v>
      </c>
      <c r="EJ285" s="18" cm="1">
        <f t="array" ref="EJ285">IF(SUMPRODUCT(--(DT285:EG285&lt;&gt;""))=0, 0,1)</f>
        <v>1</v>
      </c>
      <c r="EK285" s="18" cm="1">
        <f t="array" ref="EK285">IF(SUMPRODUCT(--(EC285:EG285&lt;&gt;""))=0, 0,1)</f>
        <v>1</v>
      </c>
      <c r="EL285" s="18" cm="1">
        <f t="array" ref="EL285">IF(SUMPRODUCT(--(EE285:EG285&lt;&gt;""))=0, 0,1)</f>
        <v>1</v>
      </c>
      <c r="EM285" s="18">
        <f t="shared" si="86"/>
        <v>0</v>
      </c>
      <c r="EN285" s="18" t="str">
        <f t="shared" si="87"/>
        <v>NA</v>
      </c>
      <c r="EO285" s="18">
        <f t="shared" si="88"/>
        <v>0</v>
      </c>
      <c r="EP285" s="18">
        <f t="shared" si="89"/>
        <v>0</v>
      </c>
      <c r="EQ285" s="18">
        <f t="shared" si="90"/>
        <v>0</v>
      </c>
      <c r="ER285" s="58" t="s">
        <v>2080</v>
      </c>
      <c r="ES285" s="59">
        <v>43802</v>
      </c>
      <c r="ET285" s="18" t="s">
        <v>701</v>
      </c>
      <c r="EU285" s="18" t="s">
        <v>689</v>
      </c>
    </row>
    <row r="286" spans="1:151" ht="15.75" customHeight="1" x14ac:dyDescent="0.2">
      <c r="A286" s="5" t="s">
        <v>284</v>
      </c>
      <c r="B286" s="24" t="s">
        <v>688</v>
      </c>
      <c r="C286" s="26">
        <v>1</v>
      </c>
      <c r="D286" s="18" t="s">
        <v>703</v>
      </c>
      <c r="E286" s="26" t="s">
        <v>257</v>
      </c>
      <c r="F286" s="18" t="s">
        <v>553</v>
      </c>
      <c r="G286" s="18" t="s">
        <v>743</v>
      </c>
      <c r="H286" s="18" t="s">
        <v>751</v>
      </c>
      <c r="I286" s="18" t="s">
        <v>708</v>
      </c>
      <c r="J286" s="18" t="s">
        <v>363</v>
      </c>
      <c r="K286" s="18" t="s">
        <v>363</v>
      </c>
      <c r="L286" s="18" t="s">
        <v>363</v>
      </c>
      <c r="M286" s="18" t="s">
        <v>253</v>
      </c>
      <c r="N286" s="56">
        <v>43</v>
      </c>
      <c r="O286" s="18" t="s">
        <v>640</v>
      </c>
      <c r="P286" s="18" t="s">
        <v>261</v>
      </c>
      <c r="Q286" s="18" t="s">
        <v>254</v>
      </c>
      <c r="R286" s="24" t="s">
        <v>257</v>
      </c>
      <c r="S286" s="24" t="s">
        <v>257</v>
      </c>
      <c r="T286" s="26" t="s">
        <v>692</v>
      </c>
      <c r="U286" s="26" t="s">
        <v>595</v>
      </c>
      <c r="V286" s="26" t="s">
        <v>693</v>
      </c>
      <c r="W286" s="26" t="s">
        <v>694</v>
      </c>
      <c r="X286" s="18" t="s">
        <v>695</v>
      </c>
      <c r="Y286" s="18">
        <v>20.8</v>
      </c>
      <c r="Z286" s="18" t="s">
        <v>474</v>
      </c>
      <c r="AA286" s="57">
        <v>20.8</v>
      </c>
      <c r="AB286" s="57" t="s">
        <v>257</v>
      </c>
      <c r="AC286" s="18" t="s">
        <v>595</v>
      </c>
      <c r="AD286" s="18" t="s">
        <v>595</v>
      </c>
      <c r="AE286" s="18" t="s">
        <v>595</v>
      </c>
      <c r="AF286" s="18">
        <v>7.6</v>
      </c>
      <c r="AG286" s="18">
        <v>7.6</v>
      </c>
      <c r="AH286" s="18" t="s">
        <v>557</v>
      </c>
      <c r="AI286" s="18">
        <v>4</v>
      </c>
      <c r="AJ286" s="26" t="s">
        <v>628</v>
      </c>
      <c r="AK286" s="26">
        <f t="shared" si="91"/>
        <v>28</v>
      </c>
      <c r="AL286" s="18" t="s">
        <v>696</v>
      </c>
      <c r="AM286" s="18" t="s">
        <v>282</v>
      </c>
      <c r="AN286" s="57">
        <v>2.5</v>
      </c>
      <c r="AO286" s="57" t="s">
        <v>671</v>
      </c>
      <c r="AP286" s="18" t="s">
        <v>479</v>
      </c>
      <c r="AQ286" s="18">
        <v>4</v>
      </c>
      <c r="AR286" s="18" t="s">
        <v>672</v>
      </c>
      <c r="AS286" s="66">
        <f t="shared" si="77"/>
        <v>2.5</v>
      </c>
      <c r="AT286" s="57">
        <v>2.5</v>
      </c>
      <c r="AU286" s="66">
        <f t="shared" si="78"/>
        <v>0</v>
      </c>
      <c r="AV286" s="66">
        <f t="shared" si="76"/>
        <v>0</v>
      </c>
      <c r="AW286" s="5" t="s">
        <v>595</v>
      </c>
      <c r="AX286" s="18">
        <v>4</v>
      </c>
      <c r="AY286" s="26" t="s">
        <v>628</v>
      </c>
      <c r="AZ286" s="5" t="s">
        <v>257</v>
      </c>
      <c r="BA286" s="5" t="s">
        <v>257</v>
      </c>
      <c r="BB286" s="18" t="s">
        <v>697</v>
      </c>
      <c r="BC286" s="18" t="s">
        <v>287</v>
      </c>
      <c r="BD286" s="18">
        <v>0</v>
      </c>
      <c r="BE286" s="18" t="s">
        <v>698</v>
      </c>
      <c r="BF286" s="18" t="s">
        <v>699</v>
      </c>
      <c r="BG286" s="18">
        <v>4</v>
      </c>
      <c r="BH286" s="18" t="s">
        <v>672</v>
      </c>
      <c r="BI286" s="18" t="s">
        <v>257</v>
      </c>
      <c r="BJ286" s="18" t="s">
        <v>257</v>
      </c>
      <c r="BK286" s="18" t="s">
        <v>257</v>
      </c>
      <c r="BL286" s="18" t="s">
        <v>257</v>
      </c>
      <c r="BM286" s="18" t="s">
        <v>257</v>
      </c>
      <c r="BN286" s="18">
        <v>4</v>
      </c>
      <c r="BO286" s="26" t="s">
        <v>628</v>
      </c>
      <c r="BP286" s="5" t="s">
        <v>257</v>
      </c>
      <c r="BQ286" s="5" t="s">
        <v>257</v>
      </c>
      <c r="BR286" s="18" t="s">
        <v>697</v>
      </c>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57"/>
      <c r="EB286" s="18"/>
      <c r="EC286" s="18"/>
      <c r="ED286" s="18"/>
      <c r="EE286" s="18">
        <v>1</v>
      </c>
      <c r="EF286" s="18">
        <v>0</v>
      </c>
      <c r="EG286" s="18">
        <v>0</v>
      </c>
      <c r="EH286" s="18" t="s">
        <v>700</v>
      </c>
      <c r="EI286" s="18" cm="1">
        <f t="array" ref="EI286">IF(SUMPRODUCT(--(DO286:DS286&lt;&gt;""))=0, 0,1)</f>
        <v>0</v>
      </c>
      <c r="EJ286" s="18" cm="1">
        <f t="array" ref="EJ286">IF(SUMPRODUCT(--(DT286:EG286&lt;&gt;""))=0, 0,1)</f>
        <v>1</v>
      </c>
      <c r="EK286" s="18" cm="1">
        <f t="array" ref="EK286">IF(SUMPRODUCT(--(EC286:EG286&lt;&gt;""))=0, 0,1)</f>
        <v>1</v>
      </c>
      <c r="EL286" s="18" cm="1">
        <f t="array" ref="EL286">IF(SUMPRODUCT(--(EE286:EG286&lt;&gt;""))=0, 0,1)</f>
        <v>1</v>
      </c>
      <c r="EM286" s="18">
        <f t="shared" si="86"/>
        <v>1</v>
      </c>
      <c r="EN286" s="18" t="str">
        <f t="shared" si="87"/>
        <v>NA</v>
      </c>
      <c r="EO286" s="18">
        <f t="shared" si="88"/>
        <v>1</v>
      </c>
      <c r="EP286" s="18">
        <f t="shared" si="89"/>
        <v>1</v>
      </c>
      <c r="EQ286" s="18">
        <f t="shared" si="90"/>
        <v>1</v>
      </c>
      <c r="ER286" s="58" t="s">
        <v>2080</v>
      </c>
      <c r="ES286" s="59">
        <v>43802</v>
      </c>
      <c r="ET286" s="18" t="s">
        <v>701</v>
      </c>
      <c r="EU286" s="18" t="s">
        <v>689</v>
      </c>
    </row>
    <row r="287" spans="1:151" ht="15.75" customHeight="1" x14ac:dyDescent="0.2">
      <c r="A287" s="5" t="s">
        <v>284</v>
      </c>
      <c r="B287" s="24" t="s">
        <v>688</v>
      </c>
      <c r="C287" s="26">
        <v>1</v>
      </c>
      <c r="D287" s="18" t="s">
        <v>709</v>
      </c>
      <c r="E287" s="26" t="s">
        <v>257</v>
      </c>
      <c r="F287" s="18" t="s">
        <v>553</v>
      </c>
      <c r="G287" s="18" t="s">
        <v>743</v>
      </c>
      <c r="H287" s="18" t="s">
        <v>751</v>
      </c>
      <c r="I287" s="18" t="s">
        <v>708</v>
      </c>
      <c r="J287" s="18" t="s">
        <v>363</v>
      </c>
      <c r="K287" s="18" t="s">
        <v>363</v>
      </c>
      <c r="L287" s="18" t="s">
        <v>363</v>
      </c>
      <c r="M287" s="18" t="s">
        <v>253</v>
      </c>
      <c r="N287" s="56">
        <v>43</v>
      </c>
      <c r="O287" s="18" t="s">
        <v>640</v>
      </c>
      <c r="P287" s="18" t="s">
        <v>261</v>
      </c>
      <c r="Q287" s="18" t="s">
        <v>254</v>
      </c>
      <c r="R287" s="24" t="s">
        <v>257</v>
      </c>
      <c r="S287" s="24" t="s">
        <v>257</v>
      </c>
      <c r="T287" s="26" t="s">
        <v>692</v>
      </c>
      <c r="U287" s="26" t="s">
        <v>595</v>
      </c>
      <c r="V287" s="26" t="s">
        <v>693</v>
      </c>
      <c r="W287" s="26" t="s">
        <v>694</v>
      </c>
      <c r="X287" s="18" t="s">
        <v>695</v>
      </c>
      <c r="Y287" s="18">
        <v>20.8</v>
      </c>
      <c r="Z287" s="18" t="s">
        <v>474</v>
      </c>
      <c r="AA287" s="57">
        <v>20.8</v>
      </c>
      <c r="AB287" s="57" t="s">
        <v>257</v>
      </c>
      <c r="AC287" s="18" t="s">
        <v>595</v>
      </c>
      <c r="AD287" s="18" t="s">
        <v>595</v>
      </c>
      <c r="AE287" s="18" t="s">
        <v>595</v>
      </c>
      <c r="AF287" s="18">
        <v>7.6</v>
      </c>
      <c r="AG287" s="18">
        <v>7.6</v>
      </c>
      <c r="AH287" s="18" t="s">
        <v>557</v>
      </c>
      <c r="AI287" s="18">
        <v>8</v>
      </c>
      <c r="AJ287" s="26" t="s">
        <v>628</v>
      </c>
      <c r="AK287" s="26">
        <f t="shared" si="91"/>
        <v>56</v>
      </c>
      <c r="AL287" s="18" t="s">
        <v>696</v>
      </c>
      <c r="AM287" s="18" t="s">
        <v>282</v>
      </c>
      <c r="AN287" s="57">
        <v>2.5</v>
      </c>
      <c r="AO287" s="57" t="s">
        <v>671</v>
      </c>
      <c r="AP287" s="18" t="s">
        <v>479</v>
      </c>
      <c r="AQ287" s="18">
        <v>4</v>
      </c>
      <c r="AR287" s="18" t="s">
        <v>672</v>
      </c>
      <c r="AS287" s="66">
        <f t="shared" si="77"/>
        <v>2.5</v>
      </c>
      <c r="AT287" s="57">
        <v>2.5</v>
      </c>
      <c r="AU287" s="66">
        <f t="shared" si="78"/>
        <v>0</v>
      </c>
      <c r="AV287" s="66">
        <f t="shared" si="76"/>
        <v>0</v>
      </c>
      <c r="AW287" s="5" t="s">
        <v>595</v>
      </c>
      <c r="AX287" s="18">
        <v>8</v>
      </c>
      <c r="AY287" s="26" t="s">
        <v>628</v>
      </c>
      <c r="AZ287" s="5" t="s">
        <v>257</v>
      </c>
      <c r="BA287" s="5" t="s">
        <v>257</v>
      </c>
      <c r="BB287" s="18" t="s">
        <v>697</v>
      </c>
      <c r="BC287" s="18" t="s">
        <v>287</v>
      </c>
      <c r="BD287" s="18">
        <v>0</v>
      </c>
      <c r="BE287" s="18" t="s">
        <v>698</v>
      </c>
      <c r="BF287" s="18" t="s">
        <v>699</v>
      </c>
      <c r="BG287" s="18">
        <v>4</v>
      </c>
      <c r="BH287" s="18" t="s">
        <v>672</v>
      </c>
      <c r="BI287" s="18" t="s">
        <v>257</v>
      </c>
      <c r="BJ287" s="18" t="s">
        <v>257</v>
      </c>
      <c r="BK287" s="18" t="s">
        <v>257</v>
      </c>
      <c r="BL287" s="18" t="s">
        <v>257</v>
      </c>
      <c r="BM287" s="18" t="s">
        <v>257</v>
      </c>
      <c r="BN287" s="18">
        <v>8</v>
      </c>
      <c r="BO287" s="26" t="s">
        <v>628</v>
      </c>
      <c r="BP287" s="5" t="s">
        <v>257</v>
      </c>
      <c r="BQ287" s="5" t="s">
        <v>257</v>
      </c>
      <c r="BR287" s="18" t="s">
        <v>697</v>
      </c>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8"/>
      <c r="DB287" s="18"/>
      <c r="DC287" s="18"/>
      <c r="DD287" s="18"/>
      <c r="DE287" s="18"/>
      <c r="DF287" s="18"/>
      <c r="DG287" s="18"/>
      <c r="DH287" s="18"/>
      <c r="DI287" s="18"/>
      <c r="DJ287" s="18"/>
      <c r="DK287" s="18"/>
      <c r="DL287" s="18"/>
      <c r="DM287" s="18"/>
      <c r="DN287" s="18"/>
      <c r="DO287" s="18"/>
      <c r="DP287" s="18"/>
      <c r="DQ287" s="18"/>
      <c r="DR287" s="18"/>
      <c r="DS287" s="18"/>
      <c r="DT287" s="18"/>
      <c r="DU287" s="18"/>
      <c r="DV287" s="18"/>
      <c r="DW287" s="18"/>
      <c r="DX287" s="18"/>
      <c r="DY287" s="18"/>
      <c r="DZ287" s="18"/>
      <c r="EA287" s="57"/>
      <c r="EB287" s="18"/>
      <c r="EC287" s="18"/>
      <c r="ED287" s="18"/>
      <c r="EE287" s="18">
        <v>1</v>
      </c>
      <c r="EF287" s="18">
        <v>0</v>
      </c>
      <c r="EG287" s="18">
        <v>0</v>
      </c>
      <c r="EH287" s="18" t="s">
        <v>700</v>
      </c>
      <c r="EI287" s="18" cm="1">
        <f t="array" ref="EI287">IF(SUMPRODUCT(--(DO287:DS287&lt;&gt;""))=0, 0,1)</f>
        <v>0</v>
      </c>
      <c r="EJ287" s="18" cm="1">
        <f t="array" ref="EJ287">IF(SUMPRODUCT(--(DT287:EG287&lt;&gt;""))=0, 0,1)</f>
        <v>1</v>
      </c>
      <c r="EK287" s="18" cm="1">
        <f t="array" ref="EK287">IF(SUMPRODUCT(--(EC287:EG287&lt;&gt;""))=0, 0,1)</f>
        <v>1</v>
      </c>
      <c r="EL287" s="18" cm="1">
        <f t="array" ref="EL287">IF(SUMPRODUCT(--(EE287:EG287&lt;&gt;""))=0, 0,1)</f>
        <v>1</v>
      </c>
      <c r="EM287" s="18">
        <f t="shared" si="86"/>
        <v>1</v>
      </c>
      <c r="EN287" s="18" t="str">
        <f t="shared" si="87"/>
        <v>NA</v>
      </c>
      <c r="EO287" s="18">
        <f t="shared" si="88"/>
        <v>1</v>
      </c>
      <c r="EP287" s="18">
        <f t="shared" si="89"/>
        <v>1</v>
      </c>
      <c r="EQ287" s="18">
        <f t="shared" si="90"/>
        <v>1</v>
      </c>
      <c r="ER287" s="58" t="s">
        <v>2080</v>
      </c>
      <c r="ES287" s="59">
        <v>43802</v>
      </c>
      <c r="ET287" s="18" t="s">
        <v>701</v>
      </c>
      <c r="EU287" s="18" t="s">
        <v>689</v>
      </c>
    </row>
    <row r="288" spans="1:151" ht="15.75" customHeight="1" x14ac:dyDescent="0.2">
      <c r="A288" s="5" t="s">
        <v>284</v>
      </c>
      <c r="B288" s="24" t="s">
        <v>688</v>
      </c>
      <c r="C288" s="26">
        <v>1</v>
      </c>
      <c r="D288" s="18" t="s">
        <v>710</v>
      </c>
      <c r="E288" s="26" t="s">
        <v>257</v>
      </c>
      <c r="F288" s="18" t="s">
        <v>553</v>
      </c>
      <c r="G288" s="18" t="s">
        <v>743</v>
      </c>
      <c r="H288" s="18" t="s">
        <v>751</v>
      </c>
      <c r="I288" s="18" t="s">
        <v>708</v>
      </c>
      <c r="J288" s="18" t="s">
        <v>363</v>
      </c>
      <c r="K288" s="18" t="s">
        <v>363</v>
      </c>
      <c r="L288" s="18" t="s">
        <v>363</v>
      </c>
      <c r="M288" s="18" t="s">
        <v>253</v>
      </c>
      <c r="N288" s="56">
        <v>43</v>
      </c>
      <c r="O288" s="18" t="s">
        <v>640</v>
      </c>
      <c r="P288" s="18" t="s">
        <v>261</v>
      </c>
      <c r="Q288" s="18" t="s">
        <v>254</v>
      </c>
      <c r="R288" s="24" t="s">
        <v>257</v>
      </c>
      <c r="S288" s="24" t="s">
        <v>257</v>
      </c>
      <c r="T288" s="26" t="s">
        <v>692</v>
      </c>
      <c r="U288" s="26" t="s">
        <v>595</v>
      </c>
      <c r="V288" s="26" t="s">
        <v>693</v>
      </c>
      <c r="W288" s="26" t="s">
        <v>694</v>
      </c>
      <c r="X288" s="18" t="s">
        <v>695</v>
      </c>
      <c r="Y288" s="18">
        <v>20.8</v>
      </c>
      <c r="Z288" s="18" t="s">
        <v>474</v>
      </c>
      <c r="AA288" s="57">
        <v>20.8</v>
      </c>
      <c r="AB288" s="57" t="s">
        <v>257</v>
      </c>
      <c r="AC288" s="18" t="s">
        <v>595</v>
      </c>
      <c r="AD288" s="18" t="s">
        <v>595</v>
      </c>
      <c r="AE288" s="18" t="s">
        <v>595</v>
      </c>
      <c r="AF288" s="18">
        <v>7.6</v>
      </c>
      <c r="AG288" s="18">
        <v>7.6</v>
      </c>
      <c r="AH288" s="18" t="s">
        <v>557</v>
      </c>
      <c r="AI288" s="18">
        <v>12</v>
      </c>
      <c r="AJ288" s="26" t="s">
        <v>628</v>
      </c>
      <c r="AK288" s="26">
        <f t="shared" si="91"/>
        <v>84</v>
      </c>
      <c r="AL288" s="18" t="s">
        <v>696</v>
      </c>
      <c r="AM288" s="18" t="s">
        <v>282</v>
      </c>
      <c r="AN288" s="57">
        <v>2.5</v>
      </c>
      <c r="AO288" s="57" t="s">
        <v>671</v>
      </c>
      <c r="AP288" s="18" t="s">
        <v>479</v>
      </c>
      <c r="AQ288" s="18">
        <v>4</v>
      </c>
      <c r="AR288" s="18" t="s">
        <v>672</v>
      </c>
      <c r="AS288" s="66">
        <f t="shared" si="77"/>
        <v>2.5</v>
      </c>
      <c r="AT288" s="57">
        <v>2.5</v>
      </c>
      <c r="AU288" s="66">
        <f t="shared" si="78"/>
        <v>0</v>
      </c>
      <c r="AV288" s="66">
        <f t="shared" si="76"/>
        <v>0</v>
      </c>
      <c r="AW288" s="5" t="s">
        <v>595</v>
      </c>
      <c r="AX288" s="18">
        <v>12</v>
      </c>
      <c r="AY288" s="26" t="s">
        <v>628</v>
      </c>
      <c r="AZ288" s="5" t="s">
        <v>257</v>
      </c>
      <c r="BA288" s="5" t="s">
        <v>257</v>
      </c>
      <c r="BB288" s="18" t="s">
        <v>697</v>
      </c>
      <c r="BC288" s="18" t="s">
        <v>287</v>
      </c>
      <c r="BD288" s="18">
        <v>0</v>
      </c>
      <c r="BE288" s="18" t="s">
        <v>698</v>
      </c>
      <c r="BF288" s="18" t="s">
        <v>699</v>
      </c>
      <c r="BG288" s="18">
        <v>4</v>
      </c>
      <c r="BH288" s="18" t="s">
        <v>672</v>
      </c>
      <c r="BI288" s="18" t="s">
        <v>257</v>
      </c>
      <c r="BJ288" s="18" t="s">
        <v>257</v>
      </c>
      <c r="BK288" s="18" t="s">
        <v>257</v>
      </c>
      <c r="BL288" s="18" t="s">
        <v>257</v>
      </c>
      <c r="BM288" s="18" t="s">
        <v>257</v>
      </c>
      <c r="BN288" s="18">
        <v>12</v>
      </c>
      <c r="BO288" s="26" t="s">
        <v>628</v>
      </c>
      <c r="BP288" s="5" t="s">
        <v>257</v>
      </c>
      <c r="BQ288" s="5" t="s">
        <v>257</v>
      </c>
      <c r="BR288" s="18" t="s">
        <v>697</v>
      </c>
      <c r="BS288" s="18"/>
      <c r="BT288" s="18"/>
      <c r="BU288" s="18"/>
      <c r="BV288" s="18"/>
      <c r="BW288" s="18"/>
      <c r="BX288" s="18"/>
      <c r="BY288" s="18"/>
      <c r="BZ288" s="18"/>
      <c r="CA288" s="18"/>
      <c r="CB288" s="18"/>
      <c r="CC288" s="18"/>
      <c r="CD288" s="18"/>
      <c r="CE288" s="18"/>
      <c r="CF288" s="18"/>
      <c r="CG288" s="18"/>
      <c r="CH288" s="18"/>
      <c r="CI288" s="18"/>
      <c r="CJ288" s="18"/>
      <c r="CK288" s="18"/>
      <c r="CL288" s="18"/>
      <c r="CM288" s="18"/>
      <c r="CN288" s="18"/>
      <c r="CO288" s="18"/>
      <c r="CP288" s="18"/>
      <c r="CQ288" s="18"/>
      <c r="CR288" s="18"/>
      <c r="CS288" s="18"/>
      <c r="CT288" s="18"/>
      <c r="CU288" s="18"/>
      <c r="CV288" s="18"/>
      <c r="CW288" s="18"/>
      <c r="CX288" s="18"/>
      <c r="CY288" s="18"/>
      <c r="CZ288" s="18"/>
      <c r="DA288" s="18"/>
      <c r="DB288" s="18"/>
      <c r="DC288" s="18"/>
      <c r="DD288" s="18"/>
      <c r="DE288" s="18"/>
      <c r="DF288" s="18"/>
      <c r="DG288" s="18"/>
      <c r="DH288" s="18"/>
      <c r="DI288" s="18"/>
      <c r="DJ288" s="18"/>
      <c r="DK288" s="18"/>
      <c r="DL288" s="18"/>
      <c r="DM288" s="18"/>
      <c r="DN288" s="18"/>
      <c r="DO288" s="18"/>
      <c r="DP288" s="18"/>
      <c r="DQ288" s="18"/>
      <c r="DR288" s="18"/>
      <c r="DS288" s="18"/>
      <c r="DT288" s="18"/>
      <c r="DU288" s="18"/>
      <c r="DV288" s="18"/>
      <c r="DW288" s="18"/>
      <c r="DX288" s="18"/>
      <c r="DY288" s="18"/>
      <c r="DZ288" s="18"/>
      <c r="EA288" s="57"/>
      <c r="EB288" s="18"/>
      <c r="EC288" s="18"/>
      <c r="ED288" s="18"/>
      <c r="EE288" s="18">
        <v>1</v>
      </c>
      <c r="EF288" s="18">
        <v>0</v>
      </c>
      <c r="EG288" s="18">
        <v>0</v>
      </c>
      <c r="EH288" s="18" t="s">
        <v>700</v>
      </c>
      <c r="EI288" s="18" cm="1">
        <f t="array" ref="EI288">IF(SUMPRODUCT(--(DO288:DS288&lt;&gt;""))=0, 0,1)</f>
        <v>0</v>
      </c>
      <c r="EJ288" s="18" cm="1">
        <f t="array" ref="EJ288">IF(SUMPRODUCT(--(DT288:EG288&lt;&gt;""))=0, 0,1)</f>
        <v>1</v>
      </c>
      <c r="EK288" s="18" cm="1">
        <f t="array" ref="EK288">IF(SUMPRODUCT(--(EC288:EG288&lt;&gt;""))=0, 0,1)</f>
        <v>1</v>
      </c>
      <c r="EL288" s="18" cm="1">
        <f t="array" ref="EL288">IF(SUMPRODUCT(--(EE288:EG288&lt;&gt;""))=0, 0,1)</f>
        <v>1</v>
      </c>
      <c r="EM288" s="18">
        <f t="shared" si="86"/>
        <v>1</v>
      </c>
      <c r="EN288" s="18" t="str">
        <f t="shared" si="87"/>
        <v>NA</v>
      </c>
      <c r="EO288" s="18">
        <f t="shared" si="88"/>
        <v>1</v>
      </c>
      <c r="EP288" s="18">
        <f t="shared" si="89"/>
        <v>1</v>
      </c>
      <c r="EQ288" s="18">
        <f t="shared" si="90"/>
        <v>1</v>
      </c>
      <c r="ER288" s="58" t="s">
        <v>2080</v>
      </c>
      <c r="ES288" s="59">
        <v>43802</v>
      </c>
      <c r="ET288" s="18" t="s">
        <v>701</v>
      </c>
      <c r="EU288" s="18" t="s">
        <v>689</v>
      </c>
    </row>
    <row r="289" spans="1:151" ht="15.75" customHeight="1" x14ac:dyDescent="0.2">
      <c r="A289" s="5" t="s">
        <v>284</v>
      </c>
      <c r="B289" s="24" t="s">
        <v>688</v>
      </c>
      <c r="C289" s="26">
        <v>1</v>
      </c>
      <c r="D289" s="18" t="s">
        <v>740</v>
      </c>
      <c r="E289" s="26" t="s">
        <v>257</v>
      </c>
      <c r="F289" s="18" t="s">
        <v>553</v>
      </c>
      <c r="G289" s="18" t="s">
        <v>743</v>
      </c>
      <c r="H289" s="18" t="s">
        <v>751</v>
      </c>
      <c r="I289" s="18" t="s">
        <v>708</v>
      </c>
      <c r="J289" s="18" t="s">
        <v>363</v>
      </c>
      <c r="K289" s="18" t="s">
        <v>363</v>
      </c>
      <c r="L289" s="18" t="s">
        <v>363</v>
      </c>
      <c r="M289" s="18" t="s">
        <v>253</v>
      </c>
      <c r="N289" s="56">
        <v>43</v>
      </c>
      <c r="O289" s="18" t="s">
        <v>640</v>
      </c>
      <c r="P289" s="18" t="s">
        <v>261</v>
      </c>
      <c r="Q289" s="18" t="s">
        <v>254</v>
      </c>
      <c r="R289" s="24" t="s">
        <v>257</v>
      </c>
      <c r="S289" s="24" t="s">
        <v>257</v>
      </c>
      <c r="T289" s="26" t="s">
        <v>692</v>
      </c>
      <c r="U289" s="26" t="s">
        <v>595</v>
      </c>
      <c r="V289" s="26" t="s">
        <v>693</v>
      </c>
      <c r="W289" s="26" t="s">
        <v>694</v>
      </c>
      <c r="X289" s="18" t="s">
        <v>695</v>
      </c>
      <c r="Y289" s="18">
        <v>20.8</v>
      </c>
      <c r="Z289" s="18" t="s">
        <v>474</v>
      </c>
      <c r="AA289" s="57">
        <v>20.8</v>
      </c>
      <c r="AB289" s="57" t="s">
        <v>257</v>
      </c>
      <c r="AC289" s="18" t="s">
        <v>595</v>
      </c>
      <c r="AD289" s="18" t="s">
        <v>595</v>
      </c>
      <c r="AE289" s="18" t="s">
        <v>595</v>
      </c>
      <c r="AF289" s="18">
        <v>7.6</v>
      </c>
      <c r="AG289" s="18">
        <v>7.6</v>
      </c>
      <c r="AH289" s="18" t="s">
        <v>557</v>
      </c>
      <c r="AI289" s="18">
        <v>14</v>
      </c>
      <c r="AJ289" s="26" t="s">
        <v>628</v>
      </c>
      <c r="AK289" s="26">
        <f t="shared" si="91"/>
        <v>98</v>
      </c>
      <c r="AL289" s="18" t="s">
        <v>696</v>
      </c>
      <c r="AM289" s="18" t="s">
        <v>282</v>
      </c>
      <c r="AN289" s="57">
        <v>2.5</v>
      </c>
      <c r="AO289" s="57" t="s">
        <v>671</v>
      </c>
      <c r="AP289" s="18" t="s">
        <v>479</v>
      </c>
      <c r="AQ289" s="18">
        <v>4</v>
      </c>
      <c r="AR289" s="18" t="s">
        <v>672</v>
      </c>
      <c r="AS289" s="66">
        <f t="shared" si="77"/>
        <v>2.5</v>
      </c>
      <c r="AT289" s="57">
        <v>2.5</v>
      </c>
      <c r="AU289" s="66">
        <f t="shared" si="78"/>
        <v>0</v>
      </c>
      <c r="AV289" s="66">
        <f t="shared" si="76"/>
        <v>0</v>
      </c>
      <c r="AW289" s="5" t="s">
        <v>595</v>
      </c>
      <c r="AX289" s="18">
        <v>14</v>
      </c>
      <c r="AY289" s="26" t="s">
        <v>628</v>
      </c>
      <c r="AZ289" s="5" t="s">
        <v>257</v>
      </c>
      <c r="BA289" s="5" t="s">
        <v>257</v>
      </c>
      <c r="BB289" s="18" t="s">
        <v>697</v>
      </c>
      <c r="BC289" s="18" t="s">
        <v>287</v>
      </c>
      <c r="BD289" s="18">
        <v>0</v>
      </c>
      <c r="BE289" s="18" t="s">
        <v>698</v>
      </c>
      <c r="BF289" s="18" t="s">
        <v>699</v>
      </c>
      <c r="BG289" s="18">
        <v>4</v>
      </c>
      <c r="BH289" s="18" t="s">
        <v>672</v>
      </c>
      <c r="BI289" s="18" t="s">
        <v>257</v>
      </c>
      <c r="BJ289" s="18" t="s">
        <v>257</v>
      </c>
      <c r="BK289" s="18" t="s">
        <v>257</v>
      </c>
      <c r="BL289" s="18" t="s">
        <v>257</v>
      </c>
      <c r="BM289" s="18" t="s">
        <v>257</v>
      </c>
      <c r="BN289" s="18">
        <v>14</v>
      </c>
      <c r="BO289" s="26" t="s">
        <v>628</v>
      </c>
      <c r="BP289" s="5" t="s">
        <v>257</v>
      </c>
      <c r="BQ289" s="5" t="s">
        <v>257</v>
      </c>
      <c r="BR289" s="18" t="s">
        <v>697</v>
      </c>
      <c r="BS289" s="18"/>
      <c r="BT289" s="18"/>
      <c r="BU289" s="18"/>
      <c r="BV289" s="18"/>
      <c r="BW289" s="18"/>
      <c r="BX289" s="18"/>
      <c r="BY289" s="18"/>
      <c r="BZ289" s="18"/>
      <c r="CA289" s="18"/>
      <c r="CB289" s="18"/>
      <c r="CC289" s="18"/>
      <c r="CD289" s="18"/>
      <c r="CE289" s="18"/>
      <c r="CF289" s="18"/>
      <c r="CG289" s="18"/>
      <c r="CH289" s="18"/>
      <c r="CI289" s="18"/>
      <c r="CJ289" s="18"/>
      <c r="CK289" s="18"/>
      <c r="CL289" s="18"/>
      <c r="CM289" s="18"/>
      <c r="CN289" s="18"/>
      <c r="CO289" s="18"/>
      <c r="CP289" s="18"/>
      <c r="CQ289" s="18"/>
      <c r="CR289" s="18"/>
      <c r="CS289" s="18"/>
      <c r="CT289" s="18"/>
      <c r="CU289" s="18"/>
      <c r="CV289" s="18"/>
      <c r="CW289" s="18"/>
      <c r="CX289" s="18"/>
      <c r="CY289" s="18"/>
      <c r="CZ289" s="18"/>
      <c r="DA289" s="18"/>
      <c r="DB289" s="18"/>
      <c r="DC289" s="18"/>
      <c r="DD289" s="18"/>
      <c r="DE289" s="18"/>
      <c r="DF289" s="18"/>
      <c r="DG289" s="18"/>
      <c r="DH289" s="18"/>
      <c r="DI289" s="18"/>
      <c r="DJ289" s="18"/>
      <c r="DK289" s="18"/>
      <c r="DL289" s="18"/>
      <c r="DM289" s="18"/>
      <c r="DN289" s="18"/>
      <c r="DO289" s="18"/>
      <c r="DP289" s="18"/>
      <c r="DQ289" s="18"/>
      <c r="DR289" s="18"/>
      <c r="DS289" s="18"/>
      <c r="DT289" s="18"/>
      <c r="DU289" s="18"/>
      <c r="DV289" s="18"/>
      <c r="DW289" s="18"/>
      <c r="DX289" s="18"/>
      <c r="DY289" s="18"/>
      <c r="DZ289" s="18"/>
      <c r="EA289" s="57"/>
      <c r="EB289" s="18"/>
      <c r="EC289" s="18"/>
      <c r="ED289" s="18"/>
      <c r="EE289" s="18">
        <v>1</v>
      </c>
      <c r="EF289" s="18">
        <v>0</v>
      </c>
      <c r="EG289" s="18">
        <v>0</v>
      </c>
      <c r="EH289" s="18" t="s">
        <v>700</v>
      </c>
      <c r="EI289" s="18" cm="1">
        <f t="array" ref="EI289">IF(SUMPRODUCT(--(DO289:DS289&lt;&gt;""))=0, 0,1)</f>
        <v>0</v>
      </c>
      <c r="EJ289" s="18" cm="1">
        <f t="array" ref="EJ289">IF(SUMPRODUCT(--(DT289:EG289&lt;&gt;""))=0, 0,1)</f>
        <v>1</v>
      </c>
      <c r="EK289" s="18" cm="1">
        <f t="array" ref="EK289">IF(SUMPRODUCT(--(EC289:EG289&lt;&gt;""))=0, 0,1)</f>
        <v>1</v>
      </c>
      <c r="EL289" s="18" cm="1">
        <f t="array" ref="EL289">IF(SUMPRODUCT(--(EE289:EG289&lt;&gt;""))=0, 0,1)</f>
        <v>1</v>
      </c>
      <c r="EM289" s="18">
        <f t="shared" si="86"/>
        <v>1</v>
      </c>
      <c r="EN289" s="18" t="str">
        <f t="shared" si="87"/>
        <v>NA</v>
      </c>
      <c r="EO289" s="18">
        <f t="shared" si="88"/>
        <v>1</v>
      </c>
      <c r="EP289" s="18">
        <f t="shared" si="89"/>
        <v>1</v>
      </c>
      <c r="EQ289" s="18">
        <f t="shared" si="90"/>
        <v>1</v>
      </c>
      <c r="ER289" s="58" t="s">
        <v>2080</v>
      </c>
      <c r="ES289" s="59">
        <v>43802</v>
      </c>
      <c r="ET289" s="18" t="s">
        <v>701</v>
      </c>
      <c r="EU289" s="18" t="s">
        <v>689</v>
      </c>
    </row>
    <row r="290" spans="1:151" ht="15.75" customHeight="1" x14ac:dyDescent="0.2">
      <c r="A290" s="5" t="s">
        <v>284</v>
      </c>
      <c r="B290" s="24" t="s">
        <v>688</v>
      </c>
      <c r="C290" s="26">
        <v>1</v>
      </c>
      <c r="D290" s="18" t="s">
        <v>711</v>
      </c>
      <c r="E290" s="26" t="s">
        <v>257</v>
      </c>
      <c r="F290" s="18" t="s">
        <v>553</v>
      </c>
      <c r="G290" s="18" t="s">
        <v>743</v>
      </c>
      <c r="H290" s="18" t="s">
        <v>751</v>
      </c>
      <c r="I290" s="18" t="s">
        <v>708</v>
      </c>
      <c r="J290" s="18" t="s">
        <v>363</v>
      </c>
      <c r="K290" s="18" t="s">
        <v>363</v>
      </c>
      <c r="L290" s="18" t="s">
        <v>363</v>
      </c>
      <c r="M290" s="18" t="s">
        <v>253</v>
      </c>
      <c r="N290" s="56">
        <v>43</v>
      </c>
      <c r="O290" s="18" t="s">
        <v>640</v>
      </c>
      <c r="P290" s="18" t="s">
        <v>261</v>
      </c>
      <c r="Q290" s="18" t="s">
        <v>254</v>
      </c>
      <c r="R290" s="24" t="s">
        <v>257</v>
      </c>
      <c r="S290" s="24" t="s">
        <v>257</v>
      </c>
      <c r="T290" s="26" t="s">
        <v>692</v>
      </c>
      <c r="U290" s="26" t="s">
        <v>595</v>
      </c>
      <c r="V290" s="26" t="s">
        <v>693</v>
      </c>
      <c r="W290" s="26" t="s">
        <v>694</v>
      </c>
      <c r="X290" s="18" t="s">
        <v>695</v>
      </c>
      <c r="Y290" s="18">
        <v>20.8</v>
      </c>
      <c r="Z290" s="18" t="s">
        <v>474</v>
      </c>
      <c r="AA290" s="57">
        <v>20.8</v>
      </c>
      <c r="AB290" s="57" t="s">
        <v>257</v>
      </c>
      <c r="AC290" s="18" t="s">
        <v>595</v>
      </c>
      <c r="AD290" s="18" t="s">
        <v>595</v>
      </c>
      <c r="AE290" s="18" t="s">
        <v>595</v>
      </c>
      <c r="AF290" s="18">
        <v>7.6</v>
      </c>
      <c r="AG290" s="18">
        <v>7.6</v>
      </c>
      <c r="AH290" s="18" t="s">
        <v>557</v>
      </c>
      <c r="AI290" s="18">
        <v>17</v>
      </c>
      <c r="AJ290" s="26" t="s">
        <v>628</v>
      </c>
      <c r="AK290" s="26">
        <f t="shared" si="91"/>
        <v>119</v>
      </c>
      <c r="AL290" s="18" t="s">
        <v>696</v>
      </c>
      <c r="AM290" s="18" t="s">
        <v>282</v>
      </c>
      <c r="AN290" s="57">
        <v>2.5</v>
      </c>
      <c r="AO290" s="57" t="s">
        <v>671</v>
      </c>
      <c r="AP290" s="18" t="s">
        <v>479</v>
      </c>
      <c r="AQ290" s="18">
        <v>4</v>
      </c>
      <c r="AR290" s="18" t="s">
        <v>672</v>
      </c>
      <c r="AS290" s="66">
        <f t="shared" si="77"/>
        <v>2.5</v>
      </c>
      <c r="AT290" s="57">
        <v>2.5</v>
      </c>
      <c r="AU290" s="66">
        <f t="shared" si="78"/>
        <v>0</v>
      </c>
      <c r="AV290" s="66">
        <f t="shared" si="76"/>
        <v>0</v>
      </c>
      <c r="AW290" s="5" t="s">
        <v>595</v>
      </c>
      <c r="AX290" s="18">
        <v>17</v>
      </c>
      <c r="AY290" s="26" t="s">
        <v>628</v>
      </c>
      <c r="AZ290" s="5" t="s">
        <v>257</v>
      </c>
      <c r="BA290" s="5" t="s">
        <v>257</v>
      </c>
      <c r="BB290" s="18" t="s">
        <v>697</v>
      </c>
      <c r="BC290" s="18" t="s">
        <v>287</v>
      </c>
      <c r="BD290" s="18">
        <v>0</v>
      </c>
      <c r="BE290" s="18" t="s">
        <v>698</v>
      </c>
      <c r="BF290" s="18" t="s">
        <v>699</v>
      </c>
      <c r="BG290" s="18">
        <v>4</v>
      </c>
      <c r="BH290" s="18" t="s">
        <v>672</v>
      </c>
      <c r="BI290" s="18" t="s">
        <v>257</v>
      </c>
      <c r="BJ290" s="18" t="s">
        <v>257</v>
      </c>
      <c r="BK290" s="18" t="s">
        <v>257</v>
      </c>
      <c r="BL290" s="18" t="s">
        <v>257</v>
      </c>
      <c r="BM290" s="18" t="s">
        <v>257</v>
      </c>
      <c r="BN290" s="18">
        <v>17</v>
      </c>
      <c r="BO290" s="26" t="s">
        <v>628</v>
      </c>
      <c r="BP290" s="5" t="s">
        <v>257</v>
      </c>
      <c r="BQ290" s="5" t="s">
        <v>257</v>
      </c>
      <c r="BR290" s="18" t="s">
        <v>697</v>
      </c>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57"/>
      <c r="EB290" s="18"/>
      <c r="EC290" s="18"/>
      <c r="ED290" s="18"/>
      <c r="EE290" s="18">
        <v>1</v>
      </c>
      <c r="EF290" s="18">
        <v>0</v>
      </c>
      <c r="EG290" s="18">
        <v>0</v>
      </c>
      <c r="EH290" s="18" t="s">
        <v>700</v>
      </c>
      <c r="EI290" s="18" cm="1">
        <f t="array" ref="EI290">IF(SUMPRODUCT(--(DO290:DS290&lt;&gt;""))=0, 0,1)</f>
        <v>0</v>
      </c>
      <c r="EJ290" s="18" cm="1">
        <f t="array" ref="EJ290">IF(SUMPRODUCT(--(DT290:EG290&lt;&gt;""))=0, 0,1)</f>
        <v>1</v>
      </c>
      <c r="EK290" s="18" cm="1">
        <f t="array" ref="EK290">IF(SUMPRODUCT(--(EC290:EG290&lt;&gt;""))=0, 0,1)</f>
        <v>1</v>
      </c>
      <c r="EL290" s="18" cm="1">
        <f t="array" ref="EL290">IF(SUMPRODUCT(--(EE290:EG290&lt;&gt;""))=0, 0,1)</f>
        <v>1</v>
      </c>
      <c r="EM290" s="18">
        <f t="shared" si="86"/>
        <v>1</v>
      </c>
      <c r="EN290" s="18" t="str">
        <f t="shared" si="87"/>
        <v>NA</v>
      </c>
      <c r="EO290" s="18">
        <f t="shared" si="88"/>
        <v>1</v>
      </c>
      <c r="EP290" s="18">
        <f t="shared" si="89"/>
        <v>1</v>
      </c>
      <c r="EQ290" s="18">
        <f t="shared" si="90"/>
        <v>1</v>
      </c>
      <c r="ER290" s="58" t="s">
        <v>2080</v>
      </c>
      <c r="ES290" s="59">
        <v>43802</v>
      </c>
      <c r="ET290" s="18" t="s">
        <v>701</v>
      </c>
      <c r="EU290" s="18" t="s">
        <v>689</v>
      </c>
    </row>
    <row r="291" spans="1:151" ht="15.75" customHeight="1" x14ac:dyDescent="0.2">
      <c r="A291" s="5" t="s">
        <v>284</v>
      </c>
      <c r="B291" s="24" t="s">
        <v>688</v>
      </c>
      <c r="C291" s="26">
        <v>1</v>
      </c>
      <c r="D291" s="18" t="s">
        <v>691</v>
      </c>
      <c r="E291" s="26" t="s">
        <v>257</v>
      </c>
      <c r="F291" s="18" t="s">
        <v>553</v>
      </c>
      <c r="G291" s="18" t="s">
        <v>665</v>
      </c>
      <c r="H291" s="18" t="s">
        <v>666</v>
      </c>
      <c r="I291" s="18" t="s">
        <v>730</v>
      </c>
      <c r="J291" s="18" t="s">
        <v>363</v>
      </c>
      <c r="K291" s="18" t="s">
        <v>363</v>
      </c>
      <c r="L291" s="18" t="s">
        <v>363</v>
      </c>
      <c r="M291" s="18" t="s">
        <v>253</v>
      </c>
      <c r="N291" s="56">
        <v>43</v>
      </c>
      <c r="O291" s="18" t="s">
        <v>640</v>
      </c>
      <c r="P291" s="18" t="s">
        <v>261</v>
      </c>
      <c r="Q291" s="18" t="s">
        <v>254</v>
      </c>
      <c r="R291" s="24" t="s">
        <v>257</v>
      </c>
      <c r="S291" s="24" t="s">
        <v>257</v>
      </c>
      <c r="T291" s="26" t="s">
        <v>692</v>
      </c>
      <c r="U291" s="26" t="s">
        <v>595</v>
      </c>
      <c r="V291" s="26" t="s">
        <v>693</v>
      </c>
      <c r="W291" s="26" t="s">
        <v>694</v>
      </c>
      <c r="X291" s="18" t="s">
        <v>695</v>
      </c>
      <c r="Y291" s="18">
        <v>0</v>
      </c>
      <c r="Z291" s="18" t="s">
        <v>474</v>
      </c>
      <c r="AA291" s="57">
        <v>0</v>
      </c>
      <c r="AB291" s="57" t="s">
        <v>257</v>
      </c>
      <c r="AC291" s="18" t="s">
        <v>595</v>
      </c>
      <c r="AD291" s="18" t="s">
        <v>595</v>
      </c>
      <c r="AE291" s="18" t="s">
        <v>595</v>
      </c>
      <c r="AF291" s="18">
        <v>7.6</v>
      </c>
      <c r="AG291" s="18">
        <v>7.6</v>
      </c>
      <c r="AH291" s="18" t="s">
        <v>557</v>
      </c>
      <c r="AI291" s="18">
        <v>0</v>
      </c>
      <c r="AJ291" s="26" t="s">
        <v>628</v>
      </c>
      <c r="AK291" s="26">
        <f t="shared" si="91"/>
        <v>0</v>
      </c>
      <c r="AL291" s="18" t="s">
        <v>696</v>
      </c>
      <c r="AM291" s="18" t="s">
        <v>282</v>
      </c>
      <c r="AN291" s="57">
        <v>0</v>
      </c>
      <c r="AO291" s="57" t="s">
        <v>671</v>
      </c>
      <c r="AP291" s="18" t="s">
        <v>479</v>
      </c>
      <c r="AQ291" s="18">
        <v>4</v>
      </c>
      <c r="AR291" s="18" t="s">
        <v>672</v>
      </c>
      <c r="AS291" s="66">
        <f t="shared" si="77"/>
        <v>0</v>
      </c>
      <c r="AT291" s="57">
        <v>0</v>
      </c>
      <c r="AU291" s="66">
        <f t="shared" si="78"/>
        <v>0</v>
      </c>
      <c r="AV291" s="66">
        <f t="shared" si="76"/>
        <v>0</v>
      </c>
      <c r="AW291" s="5" t="s">
        <v>595</v>
      </c>
      <c r="AX291" s="18">
        <v>0</v>
      </c>
      <c r="AY291" s="26" t="s">
        <v>628</v>
      </c>
      <c r="AZ291" s="5" t="s">
        <v>257</v>
      </c>
      <c r="BA291" s="5" t="s">
        <v>257</v>
      </c>
      <c r="BB291" s="18" t="s">
        <v>697</v>
      </c>
      <c r="BC291" s="18" t="s">
        <v>287</v>
      </c>
      <c r="BD291" s="18">
        <v>0</v>
      </c>
      <c r="BE291" s="18" t="s">
        <v>698</v>
      </c>
      <c r="BF291" s="18" t="s">
        <v>699</v>
      </c>
      <c r="BG291" s="18">
        <v>4</v>
      </c>
      <c r="BH291" s="18" t="s">
        <v>672</v>
      </c>
      <c r="BI291" s="18" t="s">
        <v>257</v>
      </c>
      <c r="BJ291" s="18" t="s">
        <v>257</v>
      </c>
      <c r="BK291" s="18" t="s">
        <v>257</v>
      </c>
      <c r="BL291" s="18" t="s">
        <v>257</v>
      </c>
      <c r="BM291" s="18" t="s">
        <v>257</v>
      </c>
      <c r="BN291" s="18">
        <v>0</v>
      </c>
      <c r="BO291" s="26" t="s">
        <v>628</v>
      </c>
      <c r="BP291" s="5" t="s">
        <v>257</v>
      </c>
      <c r="BQ291" s="5" t="s">
        <v>257</v>
      </c>
      <c r="BR291" s="18" t="s">
        <v>697</v>
      </c>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57"/>
      <c r="EB291" s="18"/>
      <c r="EC291" s="18"/>
      <c r="ED291" s="18"/>
      <c r="EE291" s="18">
        <v>0</v>
      </c>
      <c r="EF291" s="18">
        <v>0</v>
      </c>
      <c r="EG291" s="18">
        <v>0</v>
      </c>
      <c r="EH291" s="18" t="s">
        <v>700</v>
      </c>
      <c r="EI291" s="18" cm="1">
        <f t="array" ref="EI291">IF(SUMPRODUCT(--(DO291:DS291&lt;&gt;""))=0, 0,1)</f>
        <v>0</v>
      </c>
      <c r="EJ291" s="18" cm="1">
        <f t="array" ref="EJ291">IF(SUMPRODUCT(--(DT291:EG291&lt;&gt;""))=0, 0,1)</f>
        <v>1</v>
      </c>
      <c r="EK291" s="18" cm="1">
        <f t="array" ref="EK291">IF(SUMPRODUCT(--(EC291:EG291&lt;&gt;""))=0, 0,1)</f>
        <v>1</v>
      </c>
      <c r="EL291" s="18" cm="1">
        <f t="array" ref="EL291">IF(SUMPRODUCT(--(EE291:EG291&lt;&gt;""))=0, 0,1)</f>
        <v>1</v>
      </c>
      <c r="EM291" s="18">
        <f t="shared" si="86"/>
        <v>0</v>
      </c>
      <c r="EN291" s="18" t="str">
        <f t="shared" si="87"/>
        <v>NA</v>
      </c>
      <c r="EO291" s="18">
        <f t="shared" si="88"/>
        <v>0</v>
      </c>
      <c r="EP291" s="18">
        <f t="shared" si="89"/>
        <v>0</v>
      </c>
      <c r="EQ291" s="18">
        <f t="shared" si="90"/>
        <v>0</v>
      </c>
      <c r="ER291" s="58" t="s">
        <v>2080</v>
      </c>
      <c r="ES291" s="59">
        <v>43802</v>
      </c>
      <c r="ET291" s="18" t="s">
        <v>701</v>
      </c>
      <c r="EU291" s="18" t="s">
        <v>689</v>
      </c>
    </row>
    <row r="292" spans="1:151" ht="15.75" customHeight="1" x14ac:dyDescent="0.2">
      <c r="A292" s="5" t="s">
        <v>284</v>
      </c>
      <c r="B292" s="24" t="s">
        <v>688</v>
      </c>
      <c r="C292" s="26">
        <v>1</v>
      </c>
      <c r="D292" s="18" t="s">
        <v>702</v>
      </c>
      <c r="E292" s="26" t="s">
        <v>257</v>
      </c>
      <c r="F292" s="18" t="s">
        <v>553</v>
      </c>
      <c r="G292" s="18" t="s">
        <v>665</v>
      </c>
      <c r="H292" s="18" t="s">
        <v>666</v>
      </c>
      <c r="I292" s="18" t="s">
        <v>730</v>
      </c>
      <c r="J292" s="18" t="s">
        <v>363</v>
      </c>
      <c r="K292" s="18" t="s">
        <v>363</v>
      </c>
      <c r="L292" s="18" t="s">
        <v>363</v>
      </c>
      <c r="M292" s="18" t="s">
        <v>253</v>
      </c>
      <c r="N292" s="56">
        <v>43</v>
      </c>
      <c r="O292" s="18" t="s">
        <v>640</v>
      </c>
      <c r="P292" s="18" t="s">
        <v>261</v>
      </c>
      <c r="Q292" s="18" t="s">
        <v>254</v>
      </c>
      <c r="R292" s="24" t="s">
        <v>257</v>
      </c>
      <c r="S292" s="24" t="s">
        <v>257</v>
      </c>
      <c r="T292" s="26" t="s">
        <v>692</v>
      </c>
      <c r="U292" s="26" t="s">
        <v>595</v>
      </c>
      <c r="V292" s="26" t="s">
        <v>693</v>
      </c>
      <c r="W292" s="26" t="s">
        <v>694</v>
      </c>
      <c r="X292" s="18" t="s">
        <v>695</v>
      </c>
      <c r="Y292" s="18">
        <v>20.8</v>
      </c>
      <c r="Z292" s="18" t="s">
        <v>474</v>
      </c>
      <c r="AA292" s="57">
        <v>20.8</v>
      </c>
      <c r="AB292" s="57" t="s">
        <v>257</v>
      </c>
      <c r="AC292" s="18" t="s">
        <v>595</v>
      </c>
      <c r="AD292" s="18" t="s">
        <v>595</v>
      </c>
      <c r="AE292" s="18" t="s">
        <v>595</v>
      </c>
      <c r="AF292" s="18">
        <v>7.6</v>
      </c>
      <c r="AG292" s="18">
        <v>7.6</v>
      </c>
      <c r="AH292" s="18" t="s">
        <v>557</v>
      </c>
      <c r="AI292" s="18">
        <v>2</v>
      </c>
      <c r="AJ292" s="26" t="s">
        <v>628</v>
      </c>
      <c r="AK292" s="26">
        <f t="shared" si="91"/>
        <v>14</v>
      </c>
      <c r="AL292" s="18" t="s">
        <v>696</v>
      </c>
      <c r="AM292" s="18" t="s">
        <v>282</v>
      </c>
      <c r="AN292" s="57">
        <v>0</v>
      </c>
      <c r="AO292" s="57" t="s">
        <v>671</v>
      </c>
      <c r="AP292" s="18" t="s">
        <v>479</v>
      </c>
      <c r="AQ292" s="18">
        <v>4</v>
      </c>
      <c r="AR292" s="18" t="s">
        <v>672</v>
      </c>
      <c r="AS292" s="66">
        <f t="shared" si="77"/>
        <v>0</v>
      </c>
      <c r="AT292" s="57">
        <v>0</v>
      </c>
      <c r="AU292" s="66">
        <f t="shared" si="78"/>
        <v>0</v>
      </c>
      <c r="AV292" s="66">
        <f t="shared" si="76"/>
        <v>0</v>
      </c>
      <c r="AW292" s="5" t="s">
        <v>595</v>
      </c>
      <c r="AX292" s="18">
        <v>2</v>
      </c>
      <c r="AY292" s="26" t="s">
        <v>628</v>
      </c>
      <c r="AZ292" s="5" t="s">
        <v>257</v>
      </c>
      <c r="BA292" s="5" t="s">
        <v>257</v>
      </c>
      <c r="BB292" s="18" t="s">
        <v>697</v>
      </c>
      <c r="BC292" s="18" t="s">
        <v>287</v>
      </c>
      <c r="BD292" s="18">
        <v>0</v>
      </c>
      <c r="BE292" s="18" t="s">
        <v>698</v>
      </c>
      <c r="BF292" s="18" t="s">
        <v>699</v>
      </c>
      <c r="BG292" s="18">
        <v>4</v>
      </c>
      <c r="BH292" s="18" t="s">
        <v>672</v>
      </c>
      <c r="BI292" s="18" t="s">
        <v>257</v>
      </c>
      <c r="BJ292" s="18" t="s">
        <v>257</v>
      </c>
      <c r="BK292" s="18" t="s">
        <v>257</v>
      </c>
      <c r="BL292" s="18" t="s">
        <v>257</v>
      </c>
      <c r="BM292" s="18" t="s">
        <v>257</v>
      </c>
      <c r="BN292" s="18">
        <v>2</v>
      </c>
      <c r="BO292" s="26" t="s">
        <v>628</v>
      </c>
      <c r="BP292" s="5" t="s">
        <v>257</v>
      </c>
      <c r="BQ292" s="5" t="s">
        <v>257</v>
      </c>
      <c r="BR292" s="18" t="s">
        <v>697</v>
      </c>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c r="DA292" s="18"/>
      <c r="DB292" s="18"/>
      <c r="DC292" s="18"/>
      <c r="DD292" s="18"/>
      <c r="DE292" s="18"/>
      <c r="DF292" s="18"/>
      <c r="DG292" s="18"/>
      <c r="DH292" s="18"/>
      <c r="DI292" s="18"/>
      <c r="DJ292" s="18"/>
      <c r="DK292" s="18"/>
      <c r="DL292" s="18"/>
      <c r="DM292" s="18"/>
      <c r="DN292" s="18"/>
      <c r="DO292" s="18"/>
      <c r="DP292" s="18"/>
      <c r="DQ292" s="18"/>
      <c r="DR292" s="18"/>
      <c r="DS292" s="18"/>
      <c r="DT292" s="18"/>
      <c r="DU292" s="18"/>
      <c r="DV292" s="18"/>
      <c r="DW292" s="18"/>
      <c r="DX292" s="18"/>
      <c r="DY292" s="18"/>
      <c r="DZ292" s="18"/>
      <c r="EA292" s="57"/>
      <c r="EB292" s="18"/>
      <c r="EC292" s="18"/>
      <c r="ED292" s="18"/>
      <c r="EE292" s="18">
        <v>0</v>
      </c>
      <c r="EF292" s="18">
        <v>0</v>
      </c>
      <c r="EG292" s="18">
        <v>0</v>
      </c>
      <c r="EH292" s="18" t="s">
        <v>700</v>
      </c>
      <c r="EI292" s="18" cm="1">
        <f t="array" ref="EI292">IF(SUMPRODUCT(--(DO292:DS292&lt;&gt;""))=0, 0,1)</f>
        <v>0</v>
      </c>
      <c r="EJ292" s="18" cm="1">
        <f t="array" ref="EJ292">IF(SUMPRODUCT(--(DT292:EG292&lt;&gt;""))=0, 0,1)</f>
        <v>1</v>
      </c>
      <c r="EK292" s="18" cm="1">
        <f t="array" ref="EK292">IF(SUMPRODUCT(--(EC292:EG292&lt;&gt;""))=0, 0,1)</f>
        <v>1</v>
      </c>
      <c r="EL292" s="18" cm="1">
        <f t="array" ref="EL292">IF(SUMPRODUCT(--(EE292:EG292&lt;&gt;""))=0, 0,1)</f>
        <v>1</v>
      </c>
      <c r="EM292" s="18">
        <f t="shared" si="86"/>
        <v>0</v>
      </c>
      <c r="EN292" s="18" t="str">
        <f t="shared" si="87"/>
        <v>NA</v>
      </c>
      <c r="EO292" s="18">
        <f t="shared" si="88"/>
        <v>0</v>
      </c>
      <c r="EP292" s="18">
        <f t="shared" si="89"/>
        <v>0</v>
      </c>
      <c r="EQ292" s="18">
        <f t="shared" si="90"/>
        <v>0</v>
      </c>
      <c r="ER292" s="58" t="s">
        <v>2080</v>
      </c>
      <c r="ES292" s="59">
        <v>43802</v>
      </c>
      <c r="ET292" s="18" t="s">
        <v>701</v>
      </c>
      <c r="EU292" s="18" t="s">
        <v>689</v>
      </c>
    </row>
    <row r="293" spans="1:151" ht="15.75" customHeight="1" x14ac:dyDescent="0.2">
      <c r="A293" s="5" t="s">
        <v>284</v>
      </c>
      <c r="B293" s="24" t="s">
        <v>688</v>
      </c>
      <c r="C293" s="26">
        <v>1</v>
      </c>
      <c r="D293" s="18" t="s">
        <v>703</v>
      </c>
      <c r="E293" s="26" t="s">
        <v>257</v>
      </c>
      <c r="F293" s="18" t="s">
        <v>553</v>
      </c>
      <c r="G293" s="18" t="s">
        <v>665</v>
      </c>
      <c r="H293" s="18" t="s">
        <v>666</v>
      </c>
      <c r="I293" s="18" t="s">
        <v>730</v>
      </c>
      <c r="J293" s="18" t="s">
        <v>363</v>
      </c>
      <c r="K293" s="18" t="s">
        <v>363</v>
      </c>
      <c r="L293" s="18" t="s">
        <v>363</v>
      </c>
      <c r="M293" s="18" t="s">
        <v>253</v>
      </c>
      <c r="N293" s="56">
        <v>43</v>
      </c>
      <c r="O293" s="18" t="s">
        <v>640</v>
      </c>
      <c r="P293" s="18" t="s">
        <v>261</v>
      </c>
      <c r="Q293" s="18" t="s">
        <v>254</v>
      </c>
      <c r="R293" s="24" t="s">
        <v>257</v>
      </c>
      <c r="S293" s="24" t="s">
        <v>257</v>
      </c>
      <c r="T293" s="26" t="s">
        <v>692</v>
      </c>
      <c r="U293" s="26" t="s">
        <v>595</v>
      </c>
      <c r="V293" s="26" t="s">
        <v>693</v>
      </c>
      <c r="W293" s="26" t="s">
        <v>694</v>
      </c>
      <c r="X293" s="18" t="s">
        <v>695</v>
      </c>
      <c r="Y293" s="18">
        <v>20.8</v>
      </c>
      <c r="Z293" s="18" t="s">
        <v>474</v>
      </c>
      <c r="AA293" s="57">
        <v>20.8</v>
      </c>
      <c r="AB293" s="57" t="s">
        <v>257</v>
      </c>
      <c r="AC293" s="18" t="s">
        <v>595</v>
      </c>
      <c r="AD293" s="18" t="s">
        <v>595</v>
      </c>
      <c r="AE293" s="18" t="s">
        <v>595</v>
      </c>
      <c r="AF293" s="18">
        <v>7.6</v>
      </c>
      <c r="AG293" s="18">
        <v>7.6</v>
      </c>
      <c r="AH293" s="18" t="s">
        <v>557</v>
      </c>
      <c r="AI293" s="18">
        <v>4</v>
      </c>
      <c r="AJ293" s="26" t="s">
        <v>628</v>
      </c>
      <c r="AK293" s="26">
        <f t="shared" si="91"/>
        <v>28</v>
      </c>
      <c r="AL293" s="18" t="s">
        <v>696</v>
      </c>
      <c r="AM293" s="18" t="s">
        <v>282</v>
      </c>
      <c r="AN293" s="57">
        <v>0</v>
      </c>
      <c r="AO293" s="57" t="s">
        <v>671</v>
      </c>
      <c r="AP293" s="18" t="s">
        <v>479</v>
      </c>
      <c r="AQ293" s="18">
        <v>4</v>
      </c>
      <c r="AR293" s="18" t="s">
        <v>672</v>
      </c>
      <c r="AS293" s="66">
        <f t="shared" si="77"/>
        <v>0</v>
      </c>
      <c r="AT293" s="57">
        <v>0</v>
      </c>
      <c r="AU293" s="66">
        <f t="shared" si="78"/>
        <v>0</v>
      </c>
      <c r="AV293" s="66">
        <f t="shared" si="76"/>
        <v>0</v>
      </c>
      <c r="AW293" s="5" t="s">
        <v>595</v>
      </c>
      <c r="AX293" s="18">
        <v>4</v>
      </c>
      <c r="AY293" s="26" t="s">
        <v>628</v>
      </c>
      <c r="AZ293" s="5" t="s">
        <v>257</v>
      </c>
      <c r="BA293" s="5" t="s">
        <v>257</v>
      </c>
      <c r="BB293" s="18" t="s">
        <v>697</v>
      </c>
      <c r="BC293" s="18" t="s">
        <v>287</v>
      </c>
      <c r="BD293" s="18">
        <v>0</v>
      </c>
      <c r="BE293" s="18" t="s">
        <v>698</v>
      </c>
      <c r="BF293" s="18" t="s">
        <v>699</v>
      </c>
      <c r="BG293" s="18">
        <v>4</v>
      </c>
      <c r="BH293" s="18" t="s">
        <v>672</v>
      </c>
      <c r="BI293" s="18" t="s">
        <v>257</v>
      </c>
      <c r="BJ293" s="18" t="s">
        <v>257</v>
      </c>
      <c r="BK293" s="18" t="s">
        <v>257</v>
      </c>
      <c r="BL293" s="18" t="s">
        <v>257</v>
      </c>
      <c r="BM293" s="18" t="s">
        <v>257</v>
      </c>
      <c r="BN293" s="18">
        <v>4</v>
      </c>
      <c r="BO293" s="26" t="s">
        <v>628</v>
      </c>
      <c r="BP293" s="5" t="s">
        <v>257</v>
      </c>
      <c r="BQ293" s="5" t="s">
        <v>257</v>
      </c>
      <c r="BR293" s="18" t="s">
        <v>697</v>
      </c>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c r="DA293" s="18"/>
      <c r="DB293" s="18"/>
      <c r="DC293" s="18"/>
      <c r="DD293" s="18"/>
      <c r="DE293" s="18"/>
      <c r="DF293" s="18"/>
      <c r="DG293" s="18"/>
      <c r="DH293" s="18"/>
      <c r="DI293" s="18"/>
      <c r="DJ293" s="18"/>
      <c r="DK293" s="18"/>
      <c r="DL293" s="18"/>
      <c r="DM293" s="18"/>
      <c r="DN293" s="18"/>
      <c r="DO293" s="18"/>
      <c r="DP293" s="18"/>
      <c r="DQ293" s="18"/>
      <c r="DR293" s="18"/>
      <c r="DS293" s="18"/>
      <c r="DT293" s="18"/>
      <c r="DU293" s="18"/>
      <c r="DV293" s="18"/>
      <c r="DW293" s="18"/>
      <c r="DX293" s="18"/>
      <c r="DY293" s="18"/>
      <c r="DZ293" s="18"/>
      <c r="EA293" s="57"/>
      <c r="EB293" s="18"/>
      <c r="EC293" s="18"/>
      <c r="ED293" s="18"/>
      <c r="EE293" s="18">
        <v>0</v>
      </c>
      <c r="EF293" s="18">
        <v>0</v>
      </c>
      <c r="EG293" s="18">
        <v>0</v>
      </c>
      <c r="EH293" s="18" t="s">
        <v>700</v>
      </c>
      <c r="EI293" s="18" cm="1">
        <f t="array" ref="EI293">IF(SUMPRODUCT(--(DO293:DS293&lt;&gt;""))=0, 0,1)</f>
        <v>0</v>
      </c>
      <c r="EJ293" s="18" cm="1">
        <f t="array" ref="EJ293">IF(SUMPRODUCT(--(DT293:EG293&lt;&gt;""))=0, 0,1)</f>
        <v>1</v>
      </c>
      <c r="EK293" s="18" cm="1">
        <f t="array" ref="EK293">IF(SUMPRODUCT(--(EC293:EG293&lt;&gt;""))=0, 0,1)</f>
        <v>1</v>
      </c>
      <c r="EL293" s="18" cm="1">
        <f t="array" ref="EL293">IF(SUMPRODUCT(--(EE293:EG293&lt;&gt;""))=0, 0,1)</f>
        <v>1</v>
      </c>
      <c r="EM293" s="18">
        <f t="shared" si="86"/>
        <v>0</v>
      </c>
      <c r="EN293" s="18" t="str">
        <f t="shared" si="87"/>
        <v>NA</v>
      </c>
      <c r="EO293" s="18">
        <f t="shared" si="88"/>
        <v>0</v>
      </c>
      <c r="EP293" s="18">
        <f t="shared" si="89"/>
        <v>0</v>
      </c>
      <c r="EQ293" s="18">
        <f t="shared" si="90"/>
        <v>0</v>
      </c>
      <c r="ER293" s="58" t="s">
        <v>2080</v>
      </c>
      <c r="ES293" s="59">
        <v>43802</v>
      </c>
      <c r="ET293" s="18" t="s">
        <v>701</v>
      </c>
      <c r="EU293" s="18" t="s">
        <v>689</v>
      </c>
    </row>
    <row r="294" spans="1:151" ht="15.75" customHeight="1" x14ac:dyDescent="0.2">
      <c r="A294" s="5" t="s">
        <v>284</v>
      </c>
      <c r="B294" s="24" t="s">
        <v>688</v>
      </c>
      <c r="C294" s="26">
        <v>1</v>
      </c>
      <c r="D294" s="18" t="s">
        <v>705</v>
      </c>
      <c r="E294" s="26" t="s">
        <v>257</v>
      </c>
      <c r="F294" s="18" t="s">
        <v>553</v>
      </c>
      <c r="G294" s="18" t="s">
        <v>665</v>
      </c>
      <c r="H294" s="18" t="s">
        <v>666</v>
      </c>
      <c r="I294" s="18" t="s">
        <v>730</v>
      </c>
      <c r="J294" s="18" t="s">
        <v>363</v>
      </c>
      <c r="K294" s="18" t="s">
        <v>363</v>
      </c>
      <c r="L294" s="18" t="s">
        <v>363</v>
      </c>
      <c r="M294" s="18" t="s">
        <v>253</v>
      </c>
      <c r="N294" s="56">
        <v>43</v>
      </c>
      <c r="O294" s="18" t="s">
        <v>640</v>
      </c>
      <c r="P294" s="18" t="s">
        <v>261</v>
      </c>
      <c r="Q294" s="18" t="s">
        <v>254</v>
      </c>
      <c r="R294" s="24" t="s">
        <v>257</v>
      </c>
      <c r="S294" s="24" t="s">
        <v>257</v>
      </c>
      <c r="T294" s="26" t="s">
        <v>692</v>
      </c>
      <c r="U294" s="26" t="s">
        <v>595</v>
      </c>
      <c r="V294" s="26" t="s">
        <v>693</v>
      </c>
      <c r="W294" s="26" t="s">
        <v>694</v>
      </c>
      <c r="X294" s="18" t="s">
        <v>695</v>
      </c>
      <c r="Y294" s="18">
        <v>20.8</v>
      </c>
      <c r="Z294" s="18" t="s">
        <v>474</v>
      </c>
      <c r="AA294" s="57">
        <v>20.8</v>
      </c>
      <c r="AB294" s="57" t="s">
        <v>257</v>
      </c>
      <c r="AC294" s="18" t="s">
        <v>595</v>
      </c>
      <c r="AD294" s="18" t="s">
        <v>595</v>
      </c>
      <c r="AE294" s="18" t="s">
        <v>595</v>
      </c>
      <c r="AF294" s="18">
        <v>7.6</v>
      </c>
      <c r="AG294" s="18">
        <v>7.6</v>
      </c>
      <c r="AH294" s="18" t="s">
        <v>557</v>
      </c>
      <c r="AI294" s="18">
        <v>6</v>
      </c>
      <c r="AJ294" s="26" t="s">
        <v>628</v>
      </c>
      <c r="AK294" s="26">
        <f t="shared" si="91"/>
        <v>42</v>
      </c>
      <c r="AL294" s="18" t="s">
        <v>696</v>
      </c>
      <c r="AM294" s="18" t="s">
        <v>282</v>
      </c>
      <c r="AN294" s="57">
        <v>0</v>
      </c>
      <c r="AO294" s="57" t="s">
        <v>671</v>
      </c>
      <c r="AP294" s="18" t="s">
        <v>479</v>
      </c>
      <c r="AQ294" s="18">
        <v>4</v>
      </c>
      <c r="AR294" s="18" t="s">
        <v>672</v>
      </c>
      <c r="AS294" s="66">
        <f t="shared" si="77"/>
        <v>0</v>
      </c>
      <c r="AT294" s="57">
        <v>0</v>
      </c>
      <c r="AU294" s="66">
        <f t="shared" si="78"/>
        <v>0</v>
      </c>
      <c r="AV294" s="66">
        <f t="shared" si="76"/>
        <v>0</v>
      </c>
      <c r="AW294" s="5" t="s">
        <v>595</v>
      </c>
      <c r="AX294" s="18">
        <v>6</v>
      </c>
      <c r="AY294" s="26" t="s">
        <v>628</v>
      </c>
      <c r="AZ294" s="5" t="s">
        <v>257</v>
      </c>
      <c r="BA294" s="5" t="s">
        <v>257</v>
      </c>
      <c r="BB294" s="18" t="s">
        <v>697</v>
      </c>
      <c r="BC294" s="18" t="s">
        <v>287</v>
      </c>
      <c r="BD294" s="18">
        <v>0</v>
      </c>
      <c r="BE294" s="18" t="s">
        <v>698</v>
      </c>
      <c r="BF294" s="18" t="s">
        <v>699</v>
      </c>
      <c r="BG294" s="18">
        <v>4</v>
      </c>
      <c r="BH294" s="18" t="s">
        <v>672</v>
      </c>
      <c r="BI294" s="18" t="s">
        <v>257</v>
      </c>
      <c r="BJ294" s="18" t="s">
        <v>257</v>
      </c>
      <c r="BK294" s="18" t="s">
        <v>257</v>
      </c>
      <c r="BL294" s="18" t="s">
        <v>257</v>
      </c>
      <c r="BM294" s="18" t="s">
        <v>257</v>
      </c>
      <c r="BN294" s="18">
        <v>6</v>
      </c>
      <c r="BO294" s="26" t="s">
        <v>628</v>
      </c>
      <c r="BP294" s="5" t="s">
        <v>257</v>
      </c>
      <c r="BQ294" s="5" t="s">
        <v>257</v>
      </c>
      <c r="BR294" s="18" t="s">
        <v>697</v>
      </c>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c r="DA294" s="18"/>
      <c r="DB294" s="18"/>
      <c r="DC294" s="18"/>
      <c r="DD294" s="18"/>
      <c r="DE294" s="18"/>
      <c r="DF294" s="18"/>
      <c r="DG294" s="18"/>
      <c r="DH294" s="18"/>
      <c r="DI294" s="18"/>
      <c r="DJ294" s="18"/>
      <c r="DK294" s="18"/>
      <c r="DL294" s="18"/>
      <c r="DM294" s="18"/>
      <c r="DN294" s="18"/>
      <c r="DO294" s="18"/>
      <c r="DP294" s="18"/>
      <c r="DQ294" s="18"/>
      <c r="DR294" s="18"/>
      <c r="DS294" s="18"/>
      <c r="DT294" s="18"/>
      <c r="DU294" s="18"/>
      <c r="DV294" s="18"/>
      <c r="DW294" s="18"/>
      <c r="DX294" s="18"/>
      <c r="DY294" s="18"/>
      <c r="DZ294" s="18"/>
      <c r="EA294" s="57"/>
      <c r="EB294" s="18"/>
      <c r="EC294" s="18"/>
      <c r="ED294" s="18"/>
      <c r="EE294" s="18">
        <v>0</v>
      </c>
      <c r="EF294" s="18">
        <v>0</v>
      </c>
      <c r="EG294" s="18">
        <v>0</v>
      </c>
      <c r="EH294" s="18" t="s">
        <v>700</v>
      </c>
      <c r="EI294" s="18" cm="1">
        <f t="array" ref="EI294">IF(SUMPRODUCT(--(DO294:DS294&lt;&gt;""))=0, 0,1)</f>
        <v>0</v>
      </c>
      <c r="EJ294" s="18" cm="1">
        <f t="array" ref="EJ294">IF(SUMPRODUCT(--(DT294:EG294&lt;&gt;""))=0, 0,1)</f>
        <v>1</v>
      </c>
      <c r="EK294" s="18" cm="1">
        <f t="array" ref="EK294">IF(SUMPRODUCT(--(EC294:EG294&lt;&gt;""))=0, 0,1)</f>
        <v>1</v>
      </c>
      <c r="EL294" s="18" cm="1">
        <f t="array" ref="EL294">IF(SUMPRODUCT(--(EE294:EG294&lt;&gt;""))=0, 0,1)</f>
        <v>1</v>
      </c>
      <c r="EM294" s="18">
        <f t="shared" si="86"/>
        <v>0</v>
      </c>
      <c r="EN294" s="18" t="str">
        <f t="shared" si="87"/>
        <v>NA</v>
      </c>
      <c r="EO294" s="18">
        <f t="shared" si="88"/>
        <v>0</v>
      </c>
      <c r="EP294" s="18">
        <f t="shared" si="89"/>
        <v>0</v>
      </c>
      <c r="EQ294" s="18">
        <f t="shared" si="90"/>
        <v>0</v>
      </c>
      <c r="ER294" s="58" t="s">
        <v>2080</v>
      </c>
      <c r="ES294" s="59">
        <v>43802</v>
      </c>
      <c r="ET294" s="18" t="s">
        <v>701</v>
      </c>
      <c r="EU294" s="18" t="s">
        <v>689</v>
      </c>
    </row>
    <row r="295" spans="1:151" ht="15.75" customHeight="1" x14ac:dyDescent="0.2">
      <c r="A295" s="5" t="s">
        <v>284</v>
      </c>
      <c r="B295" s="24" t="s">
        <v>688</v>
      </c>
      <c r="C295" s="26">
        <v>1</v>
      </c>
      <c r="D295" s="18" t="s">
        <v>709</v>
      </c>
      <c r="E295" s="26" t="s">
        <v>257</v>
      </c>
      <c r="F295" s="18" t="s">
        <v>553</v>
      </c>
      <c r="G295" s="18" t="s">
        <v>665</v>
      </c>
      <c r="H295" s="18" t="s">
        <v>666</v>
      </c>
      <c r="I295" s="18" t="s">
        <v>730</v>
      </c>
      <c r="J295" s="18" t="s">
        <v>363</v>
      </c>
      <c r="K295" s="18" t="s">
        <v>363</v>
      </c>
      <c r="L295" s="18" t="s">
        <v>363</v>
      </c>
      <c r="M295" s="18" t="s">
        <v>253</v>
      </c>
      <c r="N295" s="56">
        <v>43</v>
      </c>
      <c r="O295" s="18" t="s">
        <v>640</v>
      </c>
      <c r="P295" s="18" t="s">
        <v>261</v>
      </c>
      <c r="Q295" s="18" t="s">
        <v>254</v>
      </c>
      <c r="R295" s="24" t="s">
        <v>257</v>
      </c>
      <c r="S295" s="24" t="s">
        <v>257</v>
      </c>
      <c r="T295" s="26" t="s">
        <v>692</v>
      </c>
      <c r="U295" s="26" t="s">
        <v>595</v>
      </c>
      <c r="V295" s="26" t="s">
        <v>693</v>
      </c>
      <c r="W295" s="26" t="s">
        <v>694</v>
      </c>
      <c r="X295" s="18" t="s">
        <v>695</v>
      </c>
      <c r="Y295" s="18">
        <v>20.8</v>
      </c>
      <c r="Z295" s="18" t="s">
        <v>474</v>
      </c>
      <c r="AA295" s="57">
        <v>20.8</v>
      </c>
      <c r="AB295" s="57" t="s">
        <v>257</v>
      </c>
      <c r="AC295" s="18" t="s">
        <v>595</v>
      </c>
      <c r="AD295" s="18" t="s">
        <v>595</v>
      </c>
      <c r="AE295" s="18" t="s">
        <v>595</v>
      </c>
      <c r="AF295" s="18">
        <v>7.6</v>
      </c>
      <c r="AG295" s="18">
        <v>7.6</v>
      </c>
      <c r="AH295" s="18" t="s">
        <v>557</v>
      </c>
      <c r="AI295" s="18">
        <v>8</v>
      </c>
      <c r="AJ295" s="26" t="s">
        <v>628</v>
      </c>
      <c r="AK295" s="26">
        <f t="shared" si="91"/>
        <v>56</v>
      </c>
      <c r="AL295" s="18" t="s">
        <v>696</v>
      </c>
      <c r="AM295" s="18" t="s">
        <v>282</v>
      </c>
      <c r="AN295" s="57">
        <v>0</v>
      </c>
      <c r="AO295" s="57" t="s">
        <v>671</v>
      </c>
      <c r="AP295" s="18" t="s">
        <v>479</v>
      </c>
      <c r="AQ295" s="18">
        <v>4</v>
      </c>
      <c r="AR295" s="18" t="s">
        <v>672</v>
      </c>
      <c r="AS295" s="66">
        <f t="shared" si="77"/>
        <v>0</v>
      </c>
      <c r="AT295" s="57">
        <v>0</v>
      </c>
      <c r="AU295" s="66">
        <f t="shared" si="78"/>
        <v>0</v>
      </c>
      <c r="AV295" s="66">
        <f t="shared" si="76"/>
        <v>0</v>
      </c>
      <c r="AW295" s="5" t="s">
        <v>595</v>
      </c>
      <c r="AX295" s="18">
        <v>8</v>
      </c>
      <c r="AY295" s="26" t="s">
        <v>628</v>
      </c>
      <c r="AZ295" s="5" t="s">
        <v>257</v>
      </c>
      <c r="BA295" s="5" t="s">
        <v>257</v>
      </c>
      <c r="BB295" s="18" t="s">
        <v>697</v>
      </c>
      <c r="BC295" s="18" t="s">
        <v>287</v>
      </c>
      <c r="BD295" s="18">
        <v>0</v>
      </c>
      <c r="BE295" s="18" t="s">
        <v>698</v>
      </c>
      <c r="BF295" s="18" t="s">
        <v>699</v>
      </c>
      <c r="BG295" s="18">
        <v>4</v>
      </c>
      <c r="BH295" s="18" t="s">
        <v>672</v>
      </c>
      <c r="BI295" s="18" t="s">
        <v>257</v>
      </c>
      <c r="BJ295" s="18" t="s">
        <v>257</v>
      </c>
      <c r="BK295" s="18" t="s">
        <v>257</v>
      </c>
      <c r="BL295" s="18" t="s">
        <v>257</v>
      </c>
      <c r="BM295" s="18" t="s">
        <v>257</v>
      </c>
      <c r="BN295" s="18">
        <v>8</v>
      </c>
      <c r="BO295" s="26" t="s">
        <v>628</v>
      </c>
      <c r="BP295" s="5" t="s">
        <v>257</v>
      </c>
      <c r="BQ295" s="5" t="s">
        <v>257</v>
      </c>
      <c r="BR295" s="18" t="s">
        <v>697</v>
      </c>
      <c r="BS295" s="18"/>
      <c r="BT295" s="18"/>
      <c r="BU295" s="18"/>
      <c r="BV295" s="18"/>
      <c r="BW295" s="18"/>
      <c r="BX295" s="18"/>
      <c r="BY295" s="18"/>
      <c r="BZ295" s="18"/>
      <c r="CA295" s="18"/>
      <c r="CB295" s="18"/>
      <c r="CC295" s="18"/>
      <c r="CD295" s="18"/>
      <c r="CE295" s="18"/>
      <c r="CF295" s="18"/>
      <c r="CG295" s="18"/>
      <c r="CH295" s="18"/>
      <c r="CI295" s="18"/>
      <c r="CJ295" s="18"/>
      <c r="CK295" s="18"/>
      <c r="CL295" s="18"/>
      <c r="CM295" s="18"/>
      <c r="CN295" s="18"/>
      <c r="CO295" s="18"/>
      <c r="CP295" s="18"/>
      <c r="CQ295" s="18"/>
      <c r="CR295" s="18"/>
      <c r="CS295" s="18"/>
      <c r="CT295" s="18"/>
      <c r="CU295" s="18"/>
      <c r="CV295" s="18"/>
      <c r="CW295" s="18"/>
      <c r="CX295" s="18"/>
      <c r="CY295" s="18"/>
      <c r="CZ295" s="18"/>
      <c r="DA295" s="18"/>
      <c r="DB295" s="18"/>
      <c r="DC295" s="18"/>
      <c r="DD295" s="18"/>
      <c r="DE295" s="18"/>
      <c r="DF295" s="18"/>
      <c r="DG295" s="18"/>
      <c r="DH295" s="18"/>
      <c r="DI295" s="18"/>
      <c r="DJ295" s="18"/>
      <c r="DK295" s="18"/>
      <c r="DL295" s="18"/>
      <c r="DM295" s="18"/>
      <c r="DN295" s="18"/>
      <c r="DO295" s="18"/>
      <c r="DP295" s="18"/>
      <c r="DQ295" s="18"/>
      <c r="DR295" s="18"/>
      <c r="DS295" s="18"/>
      <c r="DT295" s="18"/>
      <c r="DU295" s="18"/>
      <c r="DV295" s="18"/>
      <c r="DW295" s="18"/>
      <c r="DX295" s="18"/>
      <c r="DY295" s="18"/>
      <c r="DZ295" s="18"/>
      <c r="EA295" s="57"/>
      <c r="EB295" s="18"/>
      <c r="EC295" s="18"/>
      <c r="ED295" s="18"/>
      <c r="EE295" s="18">
        <v>0</v>
      </c>
      <c r="EF295" s="18">
        <v>0</v>
      </c>
      <c r="EG295" s="18">
        <v>0</v>
      </c>
      <c r="EH295" s="18" t="s">
        <v>700</v>
      </c>
      <c r="EI295" s="18" cm="1">
        <f t="array" ref="EI295">IF(SUMPRODUCT(--(DO295:DS295&lt;&gt;""))=0, 0,1)</f>
        <v>0</v>
      </c>
      <c r="EJ295" s="18" cm="1">
        <f t="array" ref="EJ295">IF(SUMPRODUCT(--(DT295:EG295&lt;&gt;""))=0, 0,1)</f>
        <v>1</v>
      </c>
      <c r="EK295" s="18" cm="1">
        <f t="array" ref="EK295">IF(SUMPRODUCT(--(EC295:EG295&lt;&gt;""))=0, 0,1)</f>
        <v>1</v>
      </c>
      <c r="EL295" s="18" cm="1">
        <f t="array" ref="EL295">IF(SUMPRODUCT(--(EE295:EG295&lt;&gt;""))=0, 0,1)</f>
        <v>1</v>
      </c>
      <c r="EM295" s="18">
        <f t="shared" si="86"/>
        <v>0</v>
      </c>
      <c r="EN295" s="18" t="str">
        <f t="shared" si="87"/>
        <v>NA</v>
      </c>
      <c r="EO295" s="18">
        <f t="shared" si="88"/>
        <v>0</v>
      </c>
      <c r="EP295" s="18">
        <f t="shared" si="89"/>
        <v>0</v>
      </c>
      <c r="EQ295" s="18">
        <f t="shared" si="90"/>
        <v>0</v>
      </c>
      <c r="ER295" s="58" t="s">
        <v>2080</v>
      </c>
      <c r="ES295" s="59">
        <v>43802</v>
      </c>
      <c r="ET295" s="18" t="s">
        <v>701</v>
      </c>
      <c r="EU295" s="18" t="s">
        <v>689</v>
      </c>
    </row>
    <row r="296" spans="1:151" ht="15.75" customHeight="1" x14ac:dyDescent="0.2">
      <c r="A296" s="5" t="s">
        <v>284</v>
      </c>
      <c r="B296" s="24" t="s">
        <v>688</v>
      </c>
      <c r="C296" s="26">
        <v>1</v>
      </c>
      <c r="D296" s="18" t="s">
        <v>710</v>
      </c>
      <c r="E296" s="26" t="s">
        <v>257</v>
      </c>
      <c r="F296" s="18" t="s">
        <v>553</v>
      </c>
      <c r="G296" s="18" t="s">
        <v>665</v>
      </c>
      <c r="H296" s="18" t="s">
        <v>666</v>
      </c>
      <c r="I296" s="18" t="s">
        <v>730</v>
      </c>
      <c r="J296" s="18" t="s">
        <v>363</v>
      </c>
      <c r="K296" s="18" t="s">
        <v>363</v>
      </c>
      <c r="L296" s="18" t="s">
        <v>363</v>
      </c>
      <c r="M296" s="18" t="s">
        <v>253</v>
      </c>
      <c r="N296" s="56">
        <v>43</v>
      </c>
      <c r="O296" s="18" t="s">
        <v>640</v>
      </c>
      <c r="P296" s="18" t="s">
        <v>261</v>
      </c>
      <c r="Q296" s="18" t="s">
        <v>254</v>
      </c>
      <c r="R296" s="24" t="s">
        <v>257</v>
      </c>
      <c r="S296" s="24" t="s">
        <v>257</v>
      </c>
      <c r="T296" s="26" t="s">
        <v>692</v>
      </c>
      <c r="U296" s="26" t="s">
        <v>595</v>
      </c>
      <c r="V296" s="26" t="s">
        <v>693</v>
      </c>
      <c r="W296" s="26" t="s">
        <v>694</v>
      </c>
      <c r="X296" s="18" t="s">
        <v>695</v>
      </c>
      <c r="Y296" s="18">
        <v>20.8</v>
      </c>
      <c r="Z296" s="18" t="s">
        <v>474</v>
      </c>
      <c r="AA296" s="57">
        <v>20.8</v>
      </c>
      <c r="AB296" s="57" t="s">
        <v>257</v>
      </c>
      <c r="AC296" s="18" t="s">
        <v>595</v>
      </c>
      <c r="AD296" s="18" t="s">
        <v>595</v>
      </c>
      <c r="AE296" s="18" t="s">
        <v>595</v>
      </c>
      <c r="AF296" s="18">
        <v>7.6</v>
      </c>
      <c r="AG296" s="18">
        <v>7.6</v>
      </c>
      <c r="AH296" s="18" t="s">
        <v>557</v>
      </c>
      <c r="AI296" s="18">
        <v>12</v>
      </c>
      <c r="AJ296" s="26" t="s">
        <v>628</v>
      </c>
      <c r="AK296" s="26">
        <f t="shared" si="91"/>
        <v>84</v>
      </c>
      <c r="AL296" s="18" t="s">
        <v>696</v>
      </c>
      <c r="AM296" s="18" t="s">
        <v>282</v>
      </c>
      <c r="AN296" s="57">
        <v>0</v>
      </c>
      <c r="AO296" s="57" t="s">
        <v>671</v>
      </c>
      <c r="AP296" s="18" t="s">
        <v>479</v>
      </c>
      <c r="AQ296" s="18">
        <v>4</v>
      </c>
      <c r="AR296" s="18" t="s">
        <v>672</v>
      </c>
      <c r="AS296" s="66">
        <f t="shared" si="77"/>
        <v>0</v>
      </c>
      <c r="AT296" s="57">
        <v>0</v>
      </c>
      <c r="AU296" s="66">
        <f t="shared" si="78"/>
        <v>0</v>
      </c>
      <c r="AV296" s="66">
        <f t="shared" si="76"/>
        <v>0</v>
      </c>
      <c r="AW296" s="5" t="s">
        <v>595</v>
      </c>
      <c r="AX296" s="18">
        <v>12</v>
      </c>
      <c r="AY296" s="26" t="s">
        <v>628</v>
      </c>
      <c r="AZ296" s="5" t="s">
        <v>257</v>
      </c>
      <c r="BA296" s="5" t="s">
        <v>257</v>
      </c>
      <c r="BB296" s="18" t="s">
        <v>697</v>
      </c>
      <c r="BC296" s="18" t="s">
        <v>287</v>
      </c>
      <c r="BD296" s="18">
        <v>0</v>
      </c>
      <c r="BE296" s="18" t="s">
        <v>698</v>
      </c>
      <c r="BF296" s="18" t="s">
        <v>699</v>
      </c>
      <c r="BG296" s="18">
        <v>4</v>
      </c>
      <c r="BH296" s="18" t="s">
        <v>672</v>
      </c>
      <c r="BI296" s="18" t="s">
        <v>257</v>
      </c>
      <c r="BJ296" s="18" t="s">
        <v>257</v>
      </c>
      <c r="BK296" s="18" t="s">
        <v>257</v>
      </c>
      <c r="BL296" s="18" t="s">
        <v>257</v>
      </c>
      <c r="BM296" s="18" t="s">
        <v>257</v>
      </c>
      <c r="BN296" s="18">
        <v>12</v>
      </c>
      <c r="BO296" s="26" t="s">
        <v>628</v>
      </c>
      <c r="BP296" s="5" t="s">
        <v>257</v>
      </c>
      <c r="BQ296" s="5" t="s">
        <v>257</v>
      </c>
      <c r="BR296" s="18" t="s">
        <v>697</v>
      </c>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57"/>
      <c r="EB296" s="18"/>
      <c r="EC296" s="18"/>
      <c r="ED296" s="18"/>
      <c r="EE296" s="18">
        <v>0</v>
      </c>
      <c r="EF296" s="18">
        <v>0</v>
      </c>
      <c r="EG296" s="18">
        <v>0</v>
      </c>
      <c r="EH296" s="18" t="s">
        <v>700</v>
      </c>
      <c r="EI296" s="18" cm="1">
        <f t="array" ref="EI296">IF(SUMPRODUCT(--(DO296:DS296&lt;&gt;""))=0, 0,1)</f>
        <v>0</v>
      </c>
      <c r="EJ296" s="18" cm="1">
        <f t="array" ref="EJ296">IF(SUMPRODUCT(--(DT296:EG296&lt;&gt;""))=0, 0,1)</f>
        <v>1</v>
      </c>
      <c r="EK296" s="18" cm="1">
        <f t="array" ref="EK296">IF(SUMPRODUCT(--(EC296:EG296&lt;&gt;""))=0, 0,1)</f>
        <v>1</v>
      </c>
      <c r="EL296" s="18" cm="1">
        <f t="array" ref="EL296">IF(SUMPRODUCT(--(EE296:EG296&lt;&gt;""))=0, 0,1)</f>
        <v>1</v>
      </c>
      <c r="EM296" s="18">
        <f t="shared" si="86"/>
        <v>0</v>
      </c>
      <c r="EN296" s="18" t="str">
        <f t="shared" si="87"/>
        <v>NA</v>
      </c>
      <c r="EO296" s="18">
        <f t="shared" si="88"/>
        <v>0</v>
      </c>
      <c r="EP296" s="18">
        <f t="shared" si="89"/>
        <v>0</v>
      </c>
      <c r="EQ296" s="18">
        <f t="shared" si="90"/>
        <v>0</v>
      </c>
      <c r="ER296" s="58" t="s">
        <v>2080</v>
      </c>
      <c r="ES296" s="59">
        <v>43802</v>
      </c>
      <c r="ET296" s="18" t="s">
        <v>701</v>
      </c>
      <c r="EU296" s="18" t="s">
        <v>689</v>
      </c>
    </row>
    <row r="297" spans="1:151" ht="15.75" customHeight="1" x14ac:dyDescent="0.2">
      <c r="A297" s="5" t="s">
        <v>284</v>
      </c>
      <c r="B297" s="24" t="s">
        <v>688</v>
      </c>
      <c r="C297" s="26">
        <v>1</v>
      </c>
      <c r="D297" s="18" t="s">
        <v>740</v>
      </c>
      <c r="E297" s="26" t="s">
        <v>257</v>
      </c>
      <c r="F297" s="18" t="s">
        <v>553</v>
      </c>
      <c r="G297" s="18" t="s">
        <v>665</v>
      </c>
      <c r="H297" s="18" t="s">
        <v>666</v>
      </c>
      <c r="I297" s="18" t="s">
        <v>730</v>
      </c>
      <c r="J297" s="18" t="s">
        <v>363</v>
      </c>
      <c r="K297" s="18" t="s">
        <v>363</v>
      </c>
      <c r="L297" s="18" t="s">
        <v>363</v>
      </c>
      <c r="M297" s="18" t="s">
        <v>253</v>
      </c>
      <c r="N297" s="56">
        <v>43</v>
      </c>
      <c r="O297" s="18" t="s">
        <v>640</v>
      </c>
      <c r="P297" s="18" t="s">
        <v>261</v>
      </c>
      <c r="Q297" s="18" t="s">
        <v>254</v>
      </c>
      <c r="R297" s="24" t="s">
        <v>257</v>
      </c>
      <c r="S297" s="24" t="s">
        <v>257</v>
      </c>
      <c r="T297" s="26" t="s">
        <v>692</v>
      </c>
      <c r="U297" s="26" t="s">
        <v>595</v>
      </c>
      <c r="V297" s="26" t="s">
        <v>693</v>
      </c>
      <c r="W297" s="26" t="s">
        <v>694</v>
      </c>
      <c r="X297" s="18" t="s">
        <v>695</v>
      </c>
      <c r="Y297" s="18">
        <v>20.8</v>
      </c>
      <c r="Z297" s="18" t="s">
        <v>474</v>
      </c>
      <c r="AA297" s="57">
        <v>20.8</v>
      </c>
      <c r="AB297" s="57" t="s">
        <v>257</v>
      </c>
      <c r="AC297" s="18" t="s">
        <v>595</v>
      </c>
      <c r="AD297" s="18" t="s">
        <v>595</v>
      </c>
      <c r="AE297" s="18" t="s">
        <v>595</v>
      </c>
      <c r="AF297" s="18">
        <v>7.6</v>
      </c>
      <c r="AG297" s="18">
        <v>7.6</v>
      </c>
      <c r="AH297" s="18" t="s">
        <v>557</v>
      </c>
      <c r="AI297" s="18">
        <v>14</v>
      </c>
      <c r="AJ297" s="26" t="s">
        <v>628</v>
      </c>
      <c r="AK297" s="26">
        <f t="shared" si="91"/>
        <v>98</v>
      </c>
      <c r="AL297" s="18" t="s">
        <v>696</v>
      </c>
      <c r="AM297" s="18" t="s">
        <v>282</v>
      </c>
      <c r="AN297" s="57">
        <v>0</v>
      </c>
      <c r="AO297" s="57" t="s">
        <v>671</v>
      </c>
      <c r="AP297" s="18" t="s">
        <v>479</v>
      </c>
      <c r="AQ297" s="18">
        <v>4</v>
      </c>
      <c r="AR297" s="18" t="s">
        <v>672</v>
      </c>
      <c r="AS297" s="66">
        <f t="shared" si="77"/>
        <v>0</v>
      </c>
      <c r="AT297" s="57">
        <v>0</v>
      </c>
      <c r="AU297" s="66">
        <f t="shared" si="78"/>
        <v>0</v>
      </c>
      <c r="AV297" s="66">
        <f t="shared" si="76"/>
        <v>0</v>
      </c>
      <c r="AW297" s="5" t="s">
        <v>595</v>
      </c>
      <c r="AX297" s="18">
        <v>14</v>
      </c>
      <c r="AY297" s="26" t="s">
        <v>628</v>
      </c>
      <c r="AZ297" s="5" t="s">
        <v>257</v>
      </c>
      <c r="BA297" s="5" t="s">
        <v>257</v>
      </c>
      <c r="BB297" s="18" t="s">
        <v>697</v>
      </c>
      <c r="BC297" s="18" t="s">
        <v>287</v>
      </c>
      <c r="BD297" s="18">
        <v>0</v>
      </c>
      <c r="BE297" s="18" t="s">
        <v>698</v>
      </c>
      <c r="BF297" s="18" t="s">
        <v>699</v>
      </c>
      <c r="BG297" s="18">
        <v>4</v>
      </c>
      <c r="BH297" s="18" t="s">
        <v>672</v>
      </c>
      <c r="BI297" s="18" t="s">
        <v>257</v>
      </c>
      <c r="BJ297" s="18" t="s">
        <v>257</v>
      </c>
      <c r="BK297" s="18" t="s">
        <v>257</v>
      </c>
      <c r="BL297" s="18" t="s">
        <v>257</v>
      </c>
      <c r="BM297" s="18" t="s">
        <v>257</v>
      </c>
      <c r="BN297" s="18">
        <v>14</v>
      </c>
      <c r="BO297" s="26" t="s">
        <v>628</v>
      </c>
      <c r="BP297" s="5" t="s">
        <v>257</v>
      </c>
      <c r="BQ297" s="5" t="s">
        <v>257</v>
      </c>
      <c r="BR297" s="18" t="s">
        <v>697</v>
      </c>
      <c r="BS297" s="18"/>
      <c r="BT297" s="18"/>
      <c r="BU297" s="18"/>
      <c r="BV297" s="18"/>
      <c r="BW297" s="18"/>
      <c r="BX297" s="18"/>
      <c r="BY297" s="18"/>
      <c r="BZ297" s="18"/>
      <c r="CA297" s="18"/>
      <c r="CB297" s="18"/>
      <c r="CC297" s="18"/>
      <c r="CD297" s="18"/>
      <c r="CE297" s="18"/>
      <c r="CF297" s="18"/>
      <c r="CG297" s="18"/>
      <c r="CH297" s="18"/>
      <c r="CI297" s="18"/>
      <c r="CJ297" s="18"/>
      <c r="CK297" s="18"/>
      <c r="CL297" s="18"/>
      <c r="CM297" s="18"/>
      <c r="CN297" s="18"/>
      <c r="CO297" s="18"/>
      <c r="CP297" s="18"/>
      <c r="CQ297" s="18"/>
      <c r="CR297" s="18"/>
      <c r="CS297" s="18"/>
      <c r="CT297" s="18"/>
      <c r="CU297" s="18"/>
      <c r="CV297" s="18"/>
      <c r="CW297" s="18"/>
      <c r="CX297" s="18"/>
      <c r="CY297" s="18"/>
      <c r="CZ297" s="18"/>
      <c r="DA297" s="18"/>
      <c r="DB297" s="18"/>
      <c r="DC297" s="18"/>
      <c r="DD297" s="18"/>
      <c r="DE297" s="18"/>
      <c r="DF297" s="18"/>
      <c r="DG297" s="18"/>
      <c r="DH297" s="18"/>
      <c r="DI297" s="18"/>
      <c r="DJ297" s="18"/>
      <c r="DK297" s="18"/>
      <c r="DL297" s="18"/>
      <c r="DM297" s="18"/>
      <c r="DN297" s="18"/>
      <c r="DO297" s="18"/>
      <c r="DP297" s="18"/>
      <c r="DQ297" s="18"/>
      <c r="DR297" s="18"/>
      <c r="DS297" s="18"/>
      <c r="DT297" s="18"/>
      <c r="DU297" s="18"/>
      <c r="DV297" s="18"/>
      <c r="DW297" s="18"/>
      <c r="DX297" s="18"/>
      <c r="DY297" s="18"/>
      <c r="DZ297" s="18"/>
      <c r="EA297" s="57"/>
      <c r="EB297" s="18"/>
      <c r="EC297" s="18"/>
      <c r="ED297" s="18"/>
      <c r="EE297" s="18">
        <v>0</v>
      </c>
      <c r="EF297" s="18">
        <v>0</v>
      </c>
      <c r="EG297" s="18">
        <v>0</v>
      </c>
      <c r="EH297" s="18" t="s">
        <v>700</v>
      </c>
      <c r="EI297" s="18" cm="1">
        <f t="array" ref="EI297">IF(SUMPRODUCT(--(DO297:DS297&lt;&gt;""))=0, 0,1)</f>
        <v>0</v>
      </c>
      <c r="EJ297" s="18" cm="1">
        <f t="array" ref="EJ297">IF(SUMPRODUCT(--(DT297:EG297&lt;&gt;""))=0, 0,1)</f>
        <v>1</v>
      </c>
      <c r="EK297" s="18" cm="1">
        <f t="array" ref="EK297">IF(SUMPRODUCT(--(EC297:EG297&lt;&gt;""))=0, 0,1)</f>
        <v>1</v>
      </c>
      <c r="EL297" s="18" cm="1">
        <f t="array" ref="EL297">IF(SUMPRODUCT(--(EE297:EG297&lt;&gt;""))=0, 0,1)</f>
        <v>1</v>
      </c>
      <c r="EM297" s="18">
        <f t="shared" si="86"/>
        <v>0</v>
      </c>
      <c r="EN297" s="18" t="str">
        <f t="shared" si="87"/>
        <v>NA</v>
      </c>
      <c r="EO297" s="18">
        <f t="shared" si="88"/>
        <v>0</v>
      </c>
      <c r="EP297" s="18">
        <f t="shared" si="89"/>
        <v>0</v>
      </c>
      <c r="EQ297" s="18">
        <f t="shared" si="90"/>
        <v>0</v>
      </c>
      <c r="ER297" s="58" t="s">
        <v>2080</v>
      </c>
      <c r="ES297" s="59">
        <v>43802</v>
      </c>
      <c r="ET297" s="18" t="s">
        <v>701</v>
      </c>
      <c r="EU297" s="18" t="s">
        <v>689</v>
      </c>
    </row>
    <row r="298" spans="1:151" ht="15.75" customHeight="1" x14ac:dyDescent="0.2">
      <c r="A298" s="5" t="s">
        <v>284</v>
      </c>
      <c r="B298" s="24" t="s">
        <v>688</v>
      </c>
      <c r="C298" s="26">
        <v>1</v>
      </c>
      <c r="D298" s="18" t="s">
        <v>711</v>
      </c>
      <c r="E298" s="26" t="s">
        <v>257</v>
      </c>
      <c r="F298" s="18" t="s">
        <v>553</v>
      </c>
      <c r="G298" s="18" t="s">
        <v>665</v>
      </c>
      <c r="H298" s="18" t="s">
        <v>666</v>
      </c>
      <c r="I298" s="18" t="s">
        <v>730</v>
      </c>
      <c r="J298" s="18" t="s">
        <v>363</v>
      </c>
      <c r="K298" s="18" t="s">
        <v>363</v>
      </c>
      <c r="L298" s="18" t="s">
        <v>363</v>
      </c>
      <c r="M298" s="18" t="s">
        <v>253</v>
      </c>
      <c r="N298" s="56">
        <v>43</v>
      </c>
      <c r="O298" s="18" t="s">
        <v>640</v>
      </c>
      <c r="P298" s="18" t="s">
        <v>261</v>
      </c>
      <c r="Q298" s="18" t="s">
        <v>254</v>
      </c>
      <c r="R298" s="24" t="s">
        <v>257</v>
      </c>
      <c r="S298" s="24" t="s">
        <v>257</v>
      </c>
      <c r="T298" s="26" t="s">
        <v>692</v>
      </c>
      <c r="U298" s="26" t="s">
        <v>595</v>
      </c>
      <c r="V298" s="26" t="s">
        <v>693</v>
      </c>
      <c r="W298" s="26" t="s">
        <v>694</v>
      </c>
      <c r="X298" s="18" t="s">
        <v>695</v>
      </c>
      <c r="Y298" s="18">
        <v>20.8</v>
      </c>
      <c r="Z298" s="18" t="s">
        <v>474</v>
      </c>
      <c r="AA298" s="57">
        <v>20.8</v>
      </c>
      <c r="AB298" s="57" t="s">
        <v>257</v>
      </c>
      <c r="AC298" s="18" t="s">
        <v>595</v>
      </c>
      <c r="AD298" s="18" t="s">
        <v>595</v>
      </c>
      <c r="AE298" s="18" t="s">
        <v>595</v>
      </c>
      <c r="AF298" s="18">
        <v>7.6</v>
      </c>
      <c r="AG298" s="18">
        <v>7.6</v>
      </c>
      <c r="AH298" s="18" t="s">
        <v>557</v>
      </c>
      <c r="AI298" s="18">
        <v>17</v>
      </c>
      <c r="AJ298" s="26" t="s">
        <v>628</v>
      </c>
      <c r="AK298" s="26">
        <f t="shared" si="91"/>
        <v>119</v>
      </c>
      <c r="AL298" s="18" t="s">
        <v>696</v>
      </c>
      <c r="AM298" s="18" t="s">
        <v>282</v>
      </c>
      <c r="AN298" s="57">
        <v>0</v>
      </c>
      <c r="AO298" s="57" t="s">
        <v>671</v>
      </c>
      <c r="AP298" s="18" t="s">
        <v>479</v>
      </c>
      <c r="AQ298" s="18">
        <v>4</v>
      </c>
      <c r="AR298" s="18" t="s">
        <v>672</v>
      </c>
      <c r="AS298" s="66">
        <f t="shared" si="77"/>
        <v>0</v>
      </c>
      <c r="AT298" s="57">
        <v>0</v>
      </c>
      <c r="AU298" s="66">
        <f t="shared" si="78"/>
        <v>0</v>
      </c>
      <c r="AV298" s="66">
        <f t="shared" si="76"/>
        <v>0</v>
      </c>
      <c r="AW298" s="5" t="s">
        <v>595</v>
      </c>
      <c r="AX298" s="18">
        <v>17</v>
      </c>
      <c r="AY298" s="26" t="s">
        <v>628</v>
      </c>
      <c r="AZ298" s="5" t="s">
        <v>257</v>
      </c>
      <c r="BA298" s="5" t="s">
        <v>257</v>
      </c>
      <c r="BB298" s="18" t="s">
        <v>697</v>
      </c>
      <c r="BC298" s="18" t="s">
        <v>287</v>
      </c>
      <c r="BD298" s="18">
        <v>0</v>
      </c>
      <c r="BE298" s="18" t="s">
        <v>698</v>
      </c>
      <c r="BF298" s="18" t="s">
        <v>699</v>
      </c>
      <c r="BG298" s="18">
        <v>4</v>
      </c>
      <c r="BH298" s="18" t="s">
        <v>672</v>
      </c>
      <c r="BI298" s="18" t="s">
        <v>257</v>
      </c>
      <c r="BJ298" s="18" t="s">
        <v>257</v>
      </c>
      <c r="BK298" s="18" t="s">
        <v>257</v>
      </c>
      <c r="BL298" s="18" t="s">
        <v>257</v>
      </c>
      <c r="BM298" s="18" t="s">
        <v>257</v>
      </c>
      <c r="BN298" s="18">
        <v>17</v>
      </c>
      <c r="BO298" s="26" t="s">
        <v>628</v>
      </c>
      <c r="BP298" s="5" t="s">
        <v>257</v>
      </c>
      <c r="BQ298" s="5" t="s">
        <v>257</v>
      </c>
      <c r="BR298" s="18" t="s">
        <v>697</v>
      </c>
      <c r="BS298" s="18"/>
      <c r="BT298" s="18"/>
      <c r="BU298" s="18"/>
      <c r="BV298" s="18"/>
      <c r="BW298" s="18"/>
      <c r="BX298" s="18"/>
      <c r="BY298" s="18"/>
      <c r="BZ298" s="18"/>
      <c r="CA298" s="18"/>
      <c r="CB298" s="18"/>
      <c r="CC298" s="18"/>
      <c r="CD298" s="18"/>
      <c r="CE298" s="18"/>
      <c r="CF298" s="18"/>
      <c r="CG298" s="18"/>
      <c r="CH298" s="18"/>
      <c r="CI298" s="18"/>
      <c r="CJ298" s="18"/>
      <c r="CK298" s="18"/>
      <c r="CL298" s="18"/>
      <c r="CM298" s="18"/>
      <c r="CN298" s="18"/>
      <c r="CO298" s="18"/>
      <c r="CP298" s="18"/>
      <c r="CQ298" s="18"/>
      <c r="CR298" s="18"/>
      <c r="CS298" s="18"/>
      <c r="CT298" s="18"/>
      <c r="CU298" s="18"/>
      <c r="CV298" s="18"/>
      <c r="CW298" s="18"/>
      <c r="CX298" s="18"/>
      <c r="CY298" s="18"/>
      <c r="CZ298" s="18"/>
      <c r="DA298" s="18"/>
      <c r="DB298" s="18"/>
      <c r="DC298" s="18"/>
      <c r="DD298" s="18"/>
      <c r="DE298" s="18"/>
      <c r="DF298" s="18"/>
      <c r="DG298" s="18"/>
      <c r="DH298" s="18"/>
      <c r="DI298" s="18"/>
      <c r="DJ298" s="18"/>
      <c r="DK298" s="18"/>
      <c r="DL298" s="18"/>
      <c r="DM298" s="18"/>
      <c r="DN298" s="18"/>
      <c r="DO298" s="18"/>
      <c r="DP298" s="18"/>
      <c r="DQ298" s="18"/>
      <c r="DR298" s="18"/>
      <c r="DS298" s="18"/>
      <c r="DT298" s="18"/>
      <c r="DU298" s="18"/>
      <c r="DV298" s="18"/>
      <c r="DW298" s="18"/>
      <c r="DX298" s="18"/>
      <c r="DY298" s="18"/>
      <c r="DZ298" s="18"/>
      <c r="EA298" s="57"/>
      <c r="EB298" s="18"/>
      <c r="EC298" s="18"/>
      <c r="ED298" s="18"/>
      <c r="EE298" s="18">
        <v>0</v>
      </c>
      <c r="EF298" s="18">
        <v>0</v>
      </c>
      <c r="EG298" s="18">
        <v>0</v>
      </c>
      <c r="EH298" s="18" t="s">
        <v>700</v>
      </c>
      <c r="EI298" s="18" cm="1">
        <f t="array" ref="EI298">IF(SUMPRODUCT(--(DO298:DS298&lt;&gt;""))=0, 0,1)</f>
        <v>0</v>
      </c>
      <c r="EJ298" s="18" cm="1">
        <f t="array" ref="EJ298">IF(SUMPRODUCT(--(DT298:EG298&lt;&gt;""))=0, 0,1)</f>
        <v>1</v>
      </c>
      <c r="EK298" s="18" cm="1">
        <f t="array" ref="EK298">IF(SUMPRODUCT(--(EC298:EG298&lt;&gt;""))=0, 0,1)</f>
        <v>1</v>
      </c>
      <c r="EL298" s="18" cm="1">
        <f t="array" ref="EL298">IF(SUMPRODUCT(--(EE298:EG298&lt;&gt;""))=0, 0,1)</f>
        <v>1</v>
      </c>
      <c r="EM298" s="18">
        <f t="shared" si="86"/>
        <v>0</v>
      </c>
      <c r="EN298" s="18" t="str">
        <f t="shared" si="87"/>
        <v>NA</v>
      </c>
      <c r="EO298" s="18">
        <f t="shared" si="88"/>
        <v>0</v>
      </c>
      <c r="EP298" s="18">
        <f t="shared" si="89"/>
        <v>0</v>
      </c>
      <c r="EQ298" s="18">
        <f t="shared" si="90"/>
        <v>0</v>
      </c>
      <c r="ER298" s="58" t="s">
        <v>2080</v>
      </c>
      <c r="ES298" s="59">
        <v>43802</v>
      </c>
      <c r="ET298" s="18" t="s">
        <v>701</v>
      </c>
      <c r="EU298" s="18" t="s">
        <v>689</v>
      </c>
    </row>
    <row r="299" spans="1:151" ht="15.75" customHeight="1" x14ac:dyDescent="0.2">
      <c r="A299" s="5" t="s">
        <v>284</v>
      </c>
      <c r="B299" s="24" t="s">
        <v>688</v>
      </c>
      <c r="C299" s="26">
        <v>1</v>
      </c>
      <c r="D299" s="18" t="s">
        <v>711</v>
      </c>
      <c r="E299" s="26" t="s">
        <v>257</v>
      </c>
      <c r="F299" s="18" t="s">
        <v>553</v>
      </c>
      <c r="G299" s="18" t="s">
        <v>752</v>
      </c>
      <c r="H299" s="18" t="s">
        <v>753</v>
      </c>
      <c r="I299" s="18" t="s">
        <v>577</v>
      </c>
      <c r="J299" s="18" t="s">
        <v>363</v>
      </c>
      <c r="K299" s="18" t="s">
        <v>363</v>
      </c>
      <c r="L299" s="18" t="s">
        <v>363</v>
      </c>
      <c r="M299" s="18" t="s">
        <v>253</v>
      </c>
      <c r="N299" s="56">
        <v>43</v>
      </c>
      <c r="O299" s="18" t="s">
        <v>640</v>
      </c>
      <c r="P299" s="18" t="s">
        <v>261</v>
      </c>
      <c r="Q299" s="18" t="s">
        <v>254</v>
      </c>
      <c r="R299" s="24" t="s">
        <v>257</v>
      </c>
      <c r="S299" s="24" t="s">
        <v>257</v>
      </c>
      <c r="T299" s="26" t="s">
        <v>692</v>
      </c>
      <c r="U299" s="26" t="s">
        <v>595</v>
      </c>
      <c r="V299" s="26" t="s">
        <v>693</v>
      </c>
      <c r="W299" s="26" t="s">
        <v>694</v>
      </c>
      <c r="X299" s="18" t="s">
        <v>695</v>
      </c>
      <c r="Y299" s="18">
        <v>20.8</v>
      </c>
      <c r="Z299" s="18" t="s">
        <v>474</v>
      </c>
      <c r="AA299" s="57">
        <v>20.8</v>
      </c>
      <c r="AB299" s="57" t="s">
        <v>257</v>
      </c>
      <c r="AC299" s="18" t="s">
        <v>595</v>
      </c>
      <c r="AD299" s="18" t="s">
        <v>595</v>
      </c>
      <c r="AE299" s="18" t="s">
        <v>595</v>
      </c>
      <c r="AF299" s="18">
        <v>7.6</v>
      </c>
      <c r="AG299" s="18">
        <v>7.6</v>
      </c>
      <c r="AH299" s="18" t="s">
        <v>557</v>
      </c>
      <c r="AI299" s="18">
        <v>17</v>
      </c>
      <c r="AJ299" s="26" t="s">
        <v>628</v>
      </c>
      <c r="AK299" s="26">
        <f t="shared" si="91"/>
        <v>119</v>
      </c>
      <c r="AL299" s="18" t="s">
        <v>696</v>
      </c>
      <c r="AM299" s="18" t="s">
        <v>282</v>
      </c>
      <c r="AN299" s="57">
        <v>0</v>
      </c>
      <c r="AO299" s="57" t="s">
        <v>671</v>
      </c>
      <c r="AP299" s="18" t="s">
        <v>479</v>
      </c>
      <c r="AQ299" s="18">
        <v>4</v>
      </c>
      <c r="AR299" s="18" t="s">
        <v>672</v>
      </c>
      <c r="AS299" s="66">
        <f t="shared" si="77"/>
        <v>0</v>
      </c>
      <c r="AT299" s="57">
        <v>0</v>
      </c>
      <c r="AU299" s="66">
        <f t="shared" si="78"/>
        <v>0</v>
      </c>
      <c r="AV299" s="66">
        <f t="shared" si="76"/>
        <v>0</v>
      </c>
      <c r="AW299" s="5" t="s">
        <v>595</v>
      </c>
      <c r="AX299" s="18">
        <v>17</v>
      </c>
      <c r="AY299" s="26" t="s">
        <v>628</v>
      </c>
      <c r="AZ299" s="5" t="s">
        <v>257</v>
      </c>
      <c r="BA299" s="5" t="s">
        <v>257</v>
      </c>
      <c r="BB299" s="18" t="s">
        <v>754</v>
      </c>
      <c r="BC299" s="18" t="s">
        <v>287</v>
      </c>
      <c r="BD299" s="18">
        <v>0</v>
      </c>
      <c r="BE299" s="18" t="s">
        <v>698</v>
      </c>
      <c r="BF299" s="18" t="s">
        <v>699</v>
      </c>
      <c r="BG299" s="18">
        <v>4</v>
      </c>
      <c r="BH299" s="18" t="s">
        <v>672</v>
      </c>
      <c r="BI299" s="18" t="s">
        <v>257</v>
      </c>
      <c r="BJ299" s="18" t="s">
        <v>257</v>
      </c>
      <c r="BK299" s="18" t="s">
        <v>257</v>
      </c>
      <c r="BL299" s="18" t="s">
        <v>257</v>
      </c>
      <c r="BM299" s="18" t="s">
        <v>257</v>
      </c>
      <c r="BN299" s="18">
        <v>17</v>
      </c>
      <c r="BO299" s="26" t="s">
        <v>628</v>
      </c>
      <c r="BP299" s="5" t="s">
        <v>257</v>
      </c>
      <c r="BQ299" s="5" t="s">
        <v>257</v>
      </c>
      <c r="BR299" s="18" t="s">
        <v>754</v>
      </c>
      <c r="BS299" s="18"/>
      <c r="BT299" s="18"/>
      <c r="BU299" s="18"/>
      <c r="BV299" s="18"/>
      <c r="BW299" s="18"/>
      <c r="BX299" s="18"/>
      <c r="BY299" s="18"/>
      <c r="BZ299" s="18"/>
      <c r="CA299" s="18"/>
      <c r="CB299" s="18"/>
      <c r="CC299" s="18"/>
      <c r="CD299" s="18"/>
      <c r="CE299" s="18"/>
      <c r="CF299" s="18"/>
      <c r="CG299" s="18"/>
      <c r="CH299" s="18"/>
      <c r="CI299" s="18"/>
      <c r="CJ299" s="18"/>
      <c r="CK299" s="18"/>
      <c r="CL299" s="18"/>
      <c r="CM299" s="18"/>
      <c r="CN299" s="18"/>
      <c r="CO299" s="18"/>
      <c r="CP299" s="18"/>
      <c r="CQ299" s="18"/>
      <c r="CR299" s="18"/>
      <c r="CS299" s="18"/>
      <c r="CT299" s="18"/>
      <c r="CU299" s="18"/>
      <c r="CV299" s="18"/>
      <c r="CW299" s="18"/>
      <c r="CX299" s="18"/>
      <c r="CY299" s="18"/>
      <c r="CZ299" s="18"/>
      <c r="DA299" s="18"/>
      <c r="DB299" s="18"/>
      <c r="DC299" s="18"/>
      <c r="DD299" s="18"/>
      <c r="DE299" s="18"/>
      <c r="DF299" s="18"/>
      <c r="DG299" s="18"/>
      <c r="DH299" s="18"/>
      <c r="DI299" s="18"/>
      <c r="DJ299" s="18"/>
      <c r="DK299" s="18"/>
      <c r="DL299" s="18"/>
      <c r="DM299" s="18"/>
      <c r="DN299" s="18"/>
      <c r="DO299" s="18"/>
      <c r="DP299" s="18"/>
      <c r="DQ299" s="18"/>
      <c r="DR299" s="18"/>
      <c r="DS299" s="18"/>
      <c r="DT299" s="18"/>
      <c r="DU299" s="18"/>
      <c r="DV299" s="18"/>
      <c r="DW299" s="18"/>
      <c r="DX299" s="18"/>
      <c r="DY299" s="18"/>
      <c r="DZ299" s="18"/>
      <c r="EA299" s="57"/>
      <c r="EB299" s="18"/>
      <c r="EC299" s="18"/>
      <c r="ED299" s="18"/>
      <c r="EE299" s="18">
        <v>0</v>
      </c>
      <c r="EF299" s="18">
        <v>0</v>
      </c>
      <c r="EG299" s="18">
        <v>0</v>
      </c>
      <c r="EH299" s="18" t="s">
        <v>700</v>
      </c>
      <c r="EI299" s="18" cm="1">
        <f t="array" ref="EI299">IF(SUMPRODUCT(--(DO299:DS299&lt;&gt;""))=0, 0,1)</f>
        <v>0</v>
      </c>
      <c r="EJ299" s="18" cm="1">
        <f t="array" ref="EJ299">IF(SUMPRODUCT(--(DT299:EG299&lt;&gt;""))=0, 0,1)</f>
        <v>1</v>
      </c>
      <c r="EK299" s="18" cm="1">
        <f t="array" ref="EK299">IF(SUMPRODUCT(--(EC299:EG299&lt;&gt;""))=0, 0,1)</f>
        <v>1</v>
      </c>
      <c r="EL299" s="18" cm="1">
        <f t="array" ref="EL299">IF(SUMPRODUCT(--(EE299:EG299&lt;&gt;""))=0, 0,1)</f>
        <v>1</v>
      </c>
      <c r="EM299" s="18">
        <f t="shared" si="86"/>
        <v>0</v>
      </c>
      <c r="EN299" s="18" t="str">
        <f t="shared" si="87"/>
        <v>NA</v>
      </c>
      <c r="EO299" s="18">
        <f t="shared" si="88"/>
        <v>0</v>
      </c>
      <c r="EP299" s="18">
        <f t="shared" si="89"/>
        <v>0</v>
      </c>
      <c r="EQ299" s="18">
        <f t="shared" si="90"/>
        <v>0</v>
      </c>
      <c r="ER299" s="58" t="s">
        <v>2080</v>
      </c>
      <c r="ES299" s="59">
        <v>43802</v>
      </c>
      <c r="ET299" s="18" t="s">
        <v>701</v>
      </c>
      <c r="EU299" s="18" t="s">
        <v>689</v>
      </c>
    </row>
    <row r="300" spans="1:151" ht="15.75" customHeight="1" x14ac:dyDescent="0.2">
      <c r="A300" s="5" t="s">
        <v>284</v>
      </c>
      <c r="B300" s="24" t="s">
        <v>688</v>
      </c>
      <c r="C300" s="26">
        <v>1</v>
      </c>
      <c r="D300" s="18" t="s">
        <v>711</v>
      </c>
      <c r="E300" s="26" t="s">
        <v>257</v>
      </c>
      <c r="F300" s="18" t="s">
        <v>553</v>
      </c>
      <c r="G300" s="18" t="s">
        <v>724</v>
      </c>
      <c r="H300" s="18" t="s">
        <v>755</v>
      </c>
      <c r="I300" s="18" t="s">
        <v>756</v>
      </c>
      <c r="J300" s="18" t="s">
        <v>363</v>
      </c>
      <c r="K300" s="18" t="s">
        <v>363</v>
      </c>
      <c r="L300" s="18" t="s">
        <v>363</v>
      </c>
      <c r="M300" s="18" t="s">
        <v>253</v>
      </c>
      <c r="N300" s="56">
        <v>43</v>
      </c>
      <c r="O300" s="18" t="s">
        <v>640</v>
      </c>
      <c r="P300" s="18" t="s">
        <v>261</v>
      </c>
      <c r="Q300" s="18" t="s">
        <v>254</v>
      </c>
      <c r="R300" s="24" t="s">
        <v>257</v>
      </c>
      <c r="S300" s="24" t="s">
        <v>257</v>
      </c>
      <c r="T300" s="26" t="s">
        <v>692</v>
      </c>
      <c r="U300" s="26" t="s">
        <v>595</v>
      </c>
      <c r="V300" s="26" t="s">
        <v>693</v>
      </c>
      <c r="W300" s="26" t="s">
        <v>694</v>
      </c>
      <c r="X300" s="18" t="s">
        <v>695</v>
      </c>
      <c r="Y300" s="18">
        <v>20.8</v>
      </c>
      <c r="Z300" s="18" t="s">
        <v>474</v>
      </c>
      <c r="AA300" s="57">
        <v>20.8</v>
      </c>
      <c r="AB300" s="57" t="s">
        <v>257</v>
      </c>
      <c r="AC300" s="18" t="s">
        <v>595</v>
      </c>
      <c r="AD300" s="18" t="s">
        <v>595</v>
      </c>
      <c r="AE300" s="18" t="s">
        <v>595</v>
      </c>
      <c r="AF300" s="18">
        <v>7.6</v>
      </c>
      <c r="AG300" s="18">
        <v>7.6</v>
      </c>
      <c r="AH300" s="18" t="s">
        <v>557</v>
      </c>
      <c r="AI300" s="18">
        <v>17</v>
      </c>
      <c r="AJ300" s="26" t="s">
        <v>628</v>
      </c>
      <c r="AK300" s="26">
        <f t="shared" si="91"/>
        <v>119</v>
      </c>
      <c r="AL300" s="18" t="s">
        <v>696</v>
      </c>
      <c r="AM300" s="18" t="s">
        <v>282</v>
      </c>
      <c r="AN300" s="57">
        <v>0</v>
      </c>
      <c r="AO300" s="57" t="s">
        <v>671</v>
      </c>
      <c r="AP300" s="18" t="s">
        <v>479</v>
      </c>
      <c r="AQ300" s="18">
        <v>4</v>
      </c>
      <c r="AR300" s="18" t="s">
        <v>672</v>
      </c>
      <c r="AS300" s="66">
        <f t="shared" si="77"/>
        <v>0</v>
      </c>
      <c r="AT300" s="57">
        <v>0</v>
      </c>
      <c r="AU300" s="66">
        <f t="shared" si="78"/>
        <v>0</v>
      </c>
      <c r="AV300" s="66">
        <f t="shared" si="76"/>
        <v>0</v>
      </c>
      <c r="AW300" s="5" t="s">
        <v>595</v>
      </c>
      <c r="AX300" s="18">
        <v>17</v>
      </c>
      <c r="AY300" s="26" t="s">
        <v>628</v>
      </c>
      <c r="AZ300" s="5" t="s">
        <v>257</v>
      </c>
      <c r="BA300" s="5" t="s">
        <v>257</v>
      </c>
      <c r="BB300" s="18" t="s">
        <v>754</v>
      </c>
      <c r="BC300" s="18" t="s">
        <v>287</v>
      </c>
      <c r="BD300" s="18">
        <v>0</v>
      </c>
      <c r="BE300" s="18" t="s">
        <v>698</v>
      </c>
      <c r="BF300" s="18" t="s">
        <v>699</v>
      </c>
      <c r="BG300" s="18">
        <v>4</v>
      </c>
      <c r="BH300" s="18" t="s">
        <v>672</v>
      </c>
      <c r="BI300" s="18" t="s">
        <v>257</v>
      </c>
      <c r="BJ300" s="18" t="s">
        <v>257</v>
      </c>
      <c r="BK300" s="18" t="s">
        <v>257</v>
      </c>
      <c r="BL300" s="18" t="s">
        <v>257</v>
      </c>
      <c r="BM300" s="18" t="s">
        <v>257</v>
      </c>
      <c r="BN300" s="18">
        <v>17</v>
      </c>
      <c r="BO300" s="26" t="s">
        <v>628</v>
      </c>
      <c r="BP300" s="5" t="s">
        <v>257</v>
      </c>
      <c r="BQ300" s="5" t="s">
        <v>257</v>
      </c>
      <c r="BR300" s="18" t="s">
        <v>754</v>
      </c>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c r="DA300" s="18"/>
      <c r="DB300" s="18"/>
      <c r="DC300" s="18"/>
      <c r="DD300" s="18"/>
      <c r="DE300" s="18"/>
      <c r="DF300" s="18"/>
      <c r="DG300" s="18"/>
      <c r="DH300" s="18"/>
      <c r="DI300" s="18"/>
      <c r="DJ300" s="18"/>
      <c r="DK300" s="18"/>
      <c r="DL300" s="18"/>
      <c r="DM300" s="18"/>
      <c r="DN300" s="18"/>
      <c r="DO300" s="18"/>
      <c r="DP300" s="18"/>
      <c r="DQ300" s="18"/>
      <c r="DR300" s="18"/>
      <c r="DS300" s="18"/>
      <c r="DT300" s="18"/>
      <c r="DU300" s="18"/>
      <c r="DV300" s="18"/>
      <c r="DW300" s="18"/>
      <c r="DX300" s="18"/>
      <c r="DY300" s="18"/>
      <c r="DZ300" s="18"/>
      <c r="EA300" s="57"/>
      <c r="EB300" s="18"/>
      <c r="EC300" s="18"/>
      <c r="ED300" s="18"/>
      <c r="EE300" s="18">
        <v>0</v>
      </c>
      <c r="EF300" s="18">
        <v>0</v>
      </c>
      <c r="EG300" s="18">
        <v>0</v>
      </c>
      <c r="EH300" s="18" t="s">
        <v>700</v>
      </c>
      <c r="EI300" s="18" cm="1">
        <f t="array" ref="EI300">IF(SUMPRODUCT(--(DO300:DS300&lt;&gt;""))=0, 0,1)</f>
        <v>0</v>
      </c>
      <c r="EJ300" s="18" cm="1">
        <f t="array" ref="EJ300">IF(SUMPRODUCT(--(DT300:EG300&lt;&gt;""))=0, 0,1)</f>
        <v>1</v>
      </c>
      <c r="EK300" s="18" cm="1">
        <f t="array" ref="EK300">IF(SUMPRODUCT(--(EC300:EG300&lt;&gt;""))=0, 0,1)</f>
        <v>1</v>
      </c>
      <c r="EL300" s="18" cm="1">
        <f t="array" ref="EL300">IF(SUMPRODUCT(--(EE300:EG300&lt;&gt;""))=0, 0,1)</f>
        <v>1</v>
      </c>
      <c r="EM300" s="18">
        <f t="shared" si="86"/>
        <v>0</v>
      </c>
      <c r="EN300" s="18" t="str">
        <f t="shared" si="87"/>
        <v>NA</v>
      </c>
      <c r="EO300" s="18">
        <f t="shared" si="88"/>
        <v>0</v>
      </c>
      <c r="EP300" s="18">
        <f t="shared" si="89"/>
        <v>0</v>
      </c>
      <c r="EQ300" s="18">
        <f t="shared" si="90"/>
        <v>0</v>
      </c>
      <c r="ER300" s="58" t="s">
        <v>2080</v>
      </c>
      <c r="ES300" s="59">
        <v>43802</v>
      </c>
      <c r="ET300" s="18" t="s">
        <v>701</v>
      </c>
      <c r="EU300" s="18" t="s">
        <v>689</v>
      </c>
    </row>
    <row r="301" spans="1:151" ht="15.75" customHeight="1" x14ac:dyDescent="0.2">
      <c r="A301" s="5" t="s">
        <v>284</v>
      </c>
      <c r="B301" s="24" t="s">
        <v>688</v>
      </c>
      <c r="C301" s="26">
        <v>1</v>
      </c>
      <c r="D301" s="18" t="s">
        <v>711</v>
      </c>
      <c r="E301" s="26" t="s">
        <v>257</v>
      </c>
      <c r="F301" s="18" t="s">
        <v>553</v>
      </c>
      <c r="G301" s="18" t="s">
        <v>712</v>
      </c>
      <c r="H301" s="18" t="s">
        <v>757</v>
      </c>
      <c r="I301" s="18" t="s">
        <v>577</v>
      </c>
      <c r="J301" s="18" t="s">
        <v>363</v>
      </c>
      <c r="K301" s="18" t="s">
        <v>363</v>
      </c>
      <c r="L301" s="18" t="s">
        <v>363</v>
      </c>
      <c r="M301" s="18" t="s">
        <v>253</v>
      </c>
      <c r="N301" s="56">
        <v>43</v>
      </c>
      <c r="O301" s="18" t="s">
        <v>640</v>
      </c>
      <c r="P301" s="18" t="s">
        <v>261</v>
      </c>
      <c r="Q301" s="18" t="s">
        <v>254</v>
      </c>
      <c r="R301" s="24" t="s">
        <v>257</v>
      </c>
      <c r="S301" s="24" t="s">
        <v>257</v>
      </c>
      <c r="T301" s="26" t="s">
        <v>692</v>
      </c>
      <c r="U301" s="26" t="s">
        <v>595</v>
      </c>
      <c r="V301" s="26" t="s">
        <v>693</v>
      </c>
      <c r="W301" s="26" t="s">
        <v>694</v>
      </c>
      <c r="X301" s="18" t="s">
        <v>695</v>
      </c>
      <c r="Y301" s="18">
        <v>20.8</v>
      </c>
      <c r="Z301" s="18" t="s">
        <v>474</v>
      </c>
      <c r="AA301" s="57">
        <v>20.8</v>
      </c>
      <c r="AB301" s="57" t="s">
        <v>257</v>
      </c>
      <c r="AC301" s="18" t="s">
        <v>595</v>
      </c>
      <c r="AD301" s="18" t="s">
        <v>595</v>
      </c>
      <c r="AE301" s="18" t="s">
        <v>595</v>
      </c>
      <c r="AF301" s="18">
        <v>7.6</v>
      </c>
      <c r="AG301" s="18">
        <v>7.6</v>
      </c>
      <c r="AH301" s="18" t="s">
        <v>557</v>
      </c>
      <c r="AI301" s="18">
        <v>17</v>
      </c>
      <c r="AJ301" s="26" t="s">
        <v>628</v>
      </c>
      <c r="AK301" s="26">
        <f t="shared" si="91"/>
        <v>119</v>
      </c>
      <c r="AL301" s="18" t="s">
        <v>696</v>
      </c>
      <c r="AM301" s="18" t="s">
        <v>282</v>
      </c>
      <c r="AN301" s="57">
        <v>0</v>
      </c>
      <c r="AO301" s="57" t="s">
        <v>671</v>
      </c>
      <c r="AP301" s="18" t="s">
        <v>479</v>
      </c>
      <c r="AQ301" s="18">
        <v>4</v>
      </c>
      <c r="AR301" s="18" t="s">
        <v>672</v>
      </c>
      <c r="AS301" s="66">
        <f t="shared" si="77"/>
        <v>0</v>
      </c>
      <c r="AT301" s="57">
        <v>0</v>
      </c>
      <c r="AU301" s="66">
        <f t="shared" si="78"/>
        <v>0</v>
      </c>
      <c r="AV301" s="66">
        <f t="shared" si="76"/>
        <v>0</v>
      </c>
      <c r="AW301" s="5" t="s">
        <v>595</v>
      </c>
      <c r="AX301" s="18">
        <v>17</v>
      </c>
      <c r="AY301" s="26" t="s">
        <v>628</v>
      </c>
      <c r="AZ301" s="5" t="s">
        <v>257</v>
      </c>
      <c r="BA301" s="5" t="s">
        <v>257</v>
      </c>
      <c r="BB301" s="18" t="s">
        <v>754</v>
      </c>
      <c r="BC301" s="18" t="s">
        <v>287</v>
      </c>
      <c r="BD301" s="18">
        <v>0</v>
      </c>
      <c r="BE301" s="18" t="s">
        <v>698</v>
      </c>
      <c r="BF301" s="18" t="s">
        <v>699</v>
      </c>
      <c r="BG301" s="18">
        <v>4</v>
      </c>
      <c r="BH301" s="18" t="s">
        <v>672</v>
      </c>
      <c r="BI301" s="18" t="s">
        <v>257</v>
      </c>
      <c r="BJ301" s="18" t="s">
        <v>257</v>
      </c>
      <c r="BK301" s="18" t="s">
        <v>257</v>
      </c>
      <c r="BL301" s="18" t="s">
        <v>257</v>
      </c>
      <c r="BM301" s="18" t="s">
        <v>257</v>
      </c>
      <c r="BN301" s="18">
        <v>17</v>
      </c>
      <c r="BO301" s="26" t="s">
        <v>628</v>
      </c>
      <c r="BP301" s="5" t="s">
        <v>257</v>
      </c>
      <c r="BQ301" s="5" t="s">
        <v>257</v>
      </c>
      <c r="BR301" s="18" t="s">
        <v>754</v>
      </c>
      <c r="BS301" s="18"/>
      <c r="BT301" s="18"/>
      <c r="BU301" s="18"/>
      <c r="BV301" s="18"/>
      <c r="BW301" s="18"/>
      <c r="BX301" s="18"/>
      <c r="BY301" s="18"/>
      <c r="BZ301" s="18"/>
      <c r="CA301" s="18"/>
      <c r="CB301" s="18"/>
      <c r="CC301" s="18"/>
      <c r="CD301" s="18"/>
      <c r="CE301" s="18"/>
      <c r="CF301" s="18"/>
      <c r="CG301" s="18"/>
      <c r="CH301" s="18"/>
      <c r="CI301" s="18"/>
      <c r="CJ301" s="18"/>
      <c r="CK301" s="18"/>
      <c r="CL301" s="18"/>
      <c r="CM301" s="18"/>
      <c r="CN301" s="18"/>
      <c r="CO301" s="18"/>
      <c r="CP301" s="18"/>
      <c r="CQ301" s="18"/>
      <c r="CR301" s="18"/>
      <c r="CS301" s="18"/>
      <c r="CT301" s="18"/>
      <c r="CU301" s="18"/>
      <c r="CV301" s="18"/>
      <c r="CW301" s="18"/>
      <c r="CX301" s="18"/>
      <c r="CY301" s="18"/>
      <c r="CZ301" s="18"/>
      <c r="DA301" s="18"/>
      <c r="DB301" s="18"/>
      <c r="DC301" s="18"/>
      <c r="DD301" s="18"/>
      <c r="DE301" s="18"/>
      <c r="DF301" s="18"/>
      <c r="DG301" s="18"/>
      <c r="DH301" s="18"/>
      <c r="DI301" s="18"/>
      <c r="DJ301" s="18"/>
      <c r="DK301" s="18"/>
      <c r="DL301" s="18"/>
      <c r="DM301" s="18"/>
      <c r="DN301" s="18"/>
      <c r="DO301" s="18"/>
      <c r="DP301" s="18"/>
      <c r="DQ301" s="18"/>
      <c r="DR301" s="18"/>
      <c r="DS301" s="18"/>
      <c r="DT301" s="18"/>
      <c r="DU301" s="18"/>
      <c r="DV301" s="18"/>
      <c r="DW301" s="18"/>
      <c r="DX301" s="18"/>
      <c r="DY301" s="18"/>
      <c r="DZ301" s="18"/>
      <c r="EA301" s="57"/>
      <c r="EB301" s="18"/>
      <c r="EC301" s="18"/>
      <c r="ED301" s="18"/>
      <c r="EE301" s="18">
        <v>0</v>
      </c>
      <c r="EF301" s="18">
        <v>0</v>
      </c>
      <c r="EG301" s="18">
        <v>0</v>
      </c>
      <c r="EH301" s="18" t="s">
        <v>700</v>
      </c>
      <c r="EI301" s="18" cm="1">
        <f t="array" ref="EI301">IF(SUMPRODUCT(--(DO301:DS301&lt;&gt;""))=0, 0,1)</f>
        <v>0</v>
      </c>
      <c r="EJ301" s="18" cm="1">
        <f t="array" ref="EJ301">IF(SUMPRODUCT(--(DT301:EG301&lt;&gt;""))=0, 0,1)</f>
        <v>1</v>
      </c>
      <c r="EK301" s="18" cm="1">
        <f t="array" ref="EK301">IF(SUMPRODUCT(--(EC301:EG301&lt;&gt;""))=0, 0,1)</f>
        <v>1</v>
      </c>
      <c r="EL301" s="18" cm="1">
        <f t="array" ref="EL301">IF(SUMPRODUCT(--(EE301:EG301&lt;&gt;""))=0, 0,1)</f>
        <v>1</v>
      </c>
      <c r="EM301" s="18">
        <f t="shared" si="86"/>
        <v>0</v>
      </c>
      <c r="EN301" s="18" t="str">
        <f t="shared" si="87"/>
        <v>NA</v>
      </c>
      <c r="EO301" s="18">
        <f t="shared" si="88"/>
        <v>0</v>
      </c>
      <c r="EP301" s="18">
        <f t="shared" si="89"/>
        <v>0</v>
      </c>
      <c r="EQ301" s="18">
        <f t="shared" si="90"/>
        <v>0</v>
      </c>
      <c r="ER301" s="58" t="s">
        <v>2080</v>
      </c>
      <c r="ES301" s="59">
        <v>43802</v>
      </c>
      <c r="ET301" s="18" t="s">
        <v>701</v>
      </c>
      <c r="EU301" s="18" t="s">
        <v>689</v>
      </c>
    </row>
    <row r="302" spans="1:151" ht="15.75" customHeight="1" x14ac:dyDescent="0.2">
      <c r="A302" s="5" t="s">
        <v>284</v>
      </c>
      <c r="B302" s="24" t="s">
        <v>688</v>
      </c>
      <c r="C302" s="26">
        <v>1</v>
      </c>
      <c r="D302" s="18" t="s">
        <v>711</v>
      </c>
      <c r="E302" s="26" t="s">
        <v>257</v>
      </c>
      <c r="F302" s="18" t="s">
        <v>553</v>
      </c>
      <c r="G302" s="18" t="s">
        <v>712</v>
      </c>
      <c r="H302" s="18" t="s">
        <v>758</v>
      </c>
      <c r="I302" s="18" t="s">
        <v>577</v>
      </c>
      <c r="J302" s="18" t="s">
        <v>363</v>
      </c>
      <c r="K302" s="18" t="s">
        <v>363</v>
      </c>
      <c r="L302" s="18" t="s">
        <v>363</v>
      </c>
      <c r="M302" s="18" t="s">
        <v>253</v>
      </c>
      <c r="N302" s="56">
        <v>43</v>
      </c>
      <c r="O302" s="18" t="s">
        <v>640</v>
      </c>
      <c r="P302" s="18" t="s">
        <v>261</v>
      </c>
      <c r="Q302" s="18" t="s">
        <v>254</v>
      </c>
      <c r="R302" s="24" t="s">
        <v>257</v>
      </c>
      <c r="S302" s="24" t="s">
        <v>257</v>
      </c>
      <c r="T302" s="26" t="s">
        <v>692</v>
      </c>
      <c r="U302" s="26" t="s">
        <v>595</v>
      </c>
      <c r="V302" s="26" t="s">
        <v>693</v>
      </c>
      <c r="W302" s="26" t="s">
        <v>694</v>
      </c>
      <c r="X302" s="18" t="s">
        <v>695</v>
      </c>
      <c r="Y302" s="18">
        <v>20.8</v>
      </c>
      <c r="Z302" s="18" t="s">
        <v>474</v>
      </c>
      <c r="AA302" s="57">
        <v>20.8</v>
      </c>
      <c r="AB302" s="57" t="s">
        <v>257</v>
      </c>
      <c r="AC302" s="18" t="s">
        <v>595</v>
      </c>
      <c r="AD302" s="18" t="s">
        <v>595</v>
      </c>
      <c r="AE302" s="18" t="s">
        <v>595</v>
      </c>
      <c r="AF302" s="18">
        <v>7.6</v>
      </c>
      <c r="AG302" s="18">
        <v>7.6</v>
      </c>
      <c r="AH302" s="18" t="s">
        <v>557</v>
      </c>
      <c r="AI302" s="18">
        <v>17</v>
      </c>
      <c r="AJ302" s="26" t="s">
        <v>628</v>
      </c>
      <c r="AK302" s="26">
        <f t="shared" si="91"/>
        <v>119</v>
      </c>
      <c r="AL302" s="18" t="s">
        <v>696</v>
      </c>
      <c r="AM302" s="18" t="s">
        <v>282</v>
      </c>
      <c r="AN302" s="57">
        <v>0</v>
      </c>
      <c r="AO302" s="57" t="s">
        <v>671</v>
      </c>
      <c r="AP302" s="18" t="s">
        <v>479</v>
      </c>
      <c r="AQ302" s="18">
        <v>4</v>
      </c>
      <c r="AR302" s="18" t="s">
        <v>672</v>
      </c>
      <c r="AS302" s="66">
        <f t="shared" si="77"/>
        <v>0</v>
      </c>
      <c r="AT302" s="57">
        <v>0</v>
      </c>
      <c r="AU302" s="66">
        <f t="shared" si="78"/>
        <v>0</v>
      </c>
      <c r="AV302" s="66">
        <f t="shared" si="76"/>
        <v>0</v>
      </c>
      <c r="AW302" s="5" t="s">
        <v>595</v>
      </c>
      <c r="AX302" s="18">
        <v>17</v>
      </c>
      <c r="AY302" s="26" t="s">
        <v>628</v>
      </c>
      <c r="AZ302" s="5" t="s">
        <v>257</v>
      </c>
      <c r="BA302" s="5" t="s">
        <v>257</v>
      </c>
      <c r="BB302" s="18" t="s">
        <v>754</v>
      </c>
      <c r="BC302" s="18" t="s">
        <v>287</v>
      </c>
      <c r="BD302" s="18">
        <v>0</v>
      </c>
      <c r="BE302" s="18" t="s">
        <v>698</v>
      </c>
      <c r="BF302" s="18" t="s">
        <v>699</v>
      </c>
      <c r="BG302" s="18">
        <v>4</v>
      </c>
      <c r="BH302" s="18" t="s">
        <v>672</v>
      </c>
      <c r="BI302" s="18" t="s">
        <v>257</v>
      </c>
      <c r="BJ302" s="18" t="s">
        <v>257</v>
      </c>
      <c r="BK302" s="18" t="s">
        <v>257</v>
      </c>
      <c r="BL302" s="18" t="s">
        <v>257</v>
      </c>
      <c r="BM302" s="18" t="s">
        <v>257</v>
      </c>
      <c r="BN302" s="18">
        <v>17</v>
      </c>
      <c r="BO302" s="26" t="s">
        <v>628</v>
      </c>
      <c r="BP302" s="5" t="s">
        <v>257</v>
      </c>
      <c r="BQ302" s="5" t="s">
        <v>257</v>
      </c>
      <c r="BR302" s="18" t="s">
        <v>754</v>
      </c>
      <c r="BS302" s="18"/>
      <c r="BT302" s="18"/>
      <c r="BU302" s="18"/>
      <c r="BV302" s="18"/>
      <c r="BW302" s="18"/>
      <c r="BX302" s="18"/>
      <c r="BY302" s="18"/>
      <c r="BZ302" s="18"/>
      <c r="CA302" s="18"/>
      <c r="CB302" s="18"/>
      <c r="CC302" s="18"/>
      <c r="CD302" s="18"/>
      <c r="CE302" s="18"/>
      <c r="CF302" s="18"/>
      <c r="CG302" s="18"/>
      <c r="CH302" s="18"/>
      <c r="CI302" s="18"/>
      <c r="CJ302" s="18"/>
      <c r="CK302" s="18"/>
      <c r="CL302" s="18"/>
      <c r="CM302" s="18"/>
      <c r="CN302" s="18"/>
      <c r="CO302" s="18"/>
      <c r="CP302" s="18"/>
      <c r="CQ302" s="18"/>
      <c r="CR302" s="18"/>
      <c r="CS302" s="18"/>
      <c r="CT302" s="18"/>
      <c r="CU302" s="18"/>
      <c r="CV302" s="18"/>
      <c r="CW302" s="18"/>
      <c r="CX302" s="18"/>
      <c r="CY302" s="18"/>
      <c r="CZ302" s="18"/>
      <c r="DA302" s="18"/>
      <c r="DB302" s="18"/>
      <c r="DC302" s="18"/>
      <c r="DD302" s="18"/>
      <c r="DE302" s="18"/>
      <c r="DF302" s="18"/>
      <c r="DG302" s="18"/>
      <c r="DH302" s="18"/>
      <c r="DI302" s="18"/>
      <c r="DJ302" s="18"/>
      <c r="DK302" s="18"/>
      <c r="DL302" s="18"/>
      <c r="DM302" s="18"/>
      <c r="DN302" s="18"/>
      <c r="DO302" s="18"/>
      <c r="DP302" s="18"/>
      <c r="DQ302" s="18"/>
      <c r="DR302" s="18"/>
      <c r="DS302" s="18"/>
      <c r="DT302" s="18"/>
      <c r="DU302" s="18"/>
      <c r="DV302" s="18"/>
      <c r="DW302" s="18"/>
      <c r="DX302" s="18"/>
      <c r="DY302" s="18"/>
      <c r="DZ302" s="18"/>
      <c r="EA302" s="57"/>
      <c r="EB302" s="18"/>
      <c r="EC302" s="18"/>
      <c r="ED302" s="18"/>
      <c r="EE302" s="18">
        <v>0</v>
      </c>
      <c r="EF302" s="18">
        <v>0</v>
      </c>
      <c r="EG302" s="18">
        <v>0</v>
      </c>
      <c r="EH302" s="18" t="s">
        <v>700</v>
      </c>
      <c r="EI302" s="18" cm="1">
        <f t="array" ref="EI302">IF(SUMPRODUCT(--(DO302:DS302&lt;&gt;""))=0, 0,1)</f>
        <v>0</v>
      </c>
      <c r="EJ302" s="18" cm="1">
        <f t="array" ref="EJ302">IF(SUMPRODUCT(--(DT302:EG302&lt;&gt;""))=0, 0,1)</f>
        <v>1</v>
      </c>
      <c r="EK302" s="18" cm="1">
        <f t="array" ref="EK302">IF(SUMPRODUCT(--(EC302:EG302&lt;&gt;""))=0, 0,1)</f>
        <v>1</v>
      </c>
      <c r="EL302" s="18" cm="1">
        <f t="array" ref="EL302">IF(SUMPRODUCT(--(EE302:EG302&lt;&gt;""))=0, 0,1)</f>
        <v>1</v>
      </c>
      <c r="EM302" s="18">
        <f t="shared" si="86"/>
        <v>0</v>
      </c>
      <c r="EN302" s="18" t="str">
        <f t="shared" si="87"/>
        <v>NA</v>
      </c>
      <c r="EO302" s="18">
        <f t="shared" si="88"/>
        <v>0</v>
      </c>
      <c r="EP302" s="18">
        <f t="shared" si="89"/>
        <v>0</v>
      </c>
      <c r="EQ302" s="18">
        <f t="shared" si="90"/>
        <v>0</v>
      </c>
      <c r="ER302" s="58" t="s">
        <v>2080</v>
      </c>
      <c r="ES302" s="59">
        <v>43802</v>
      </c>
      <c r="ET302" s="18" t="s">
        <v>701</v>
      </c>
      <c r="EU302" s="18" t="s">
        <v>689</v>
      </c>
    </row>
    <row r="303" spans="1:151" ht="15.75" customHeight="1" x14ac:dyDescent="0.2">
      <c r="A303" s="5" t="s">
        <v>284</v>
      </c>
      <c r="B303" s="24" t="s">
        <v>688</v>
      </c>
      <c r="C303" s="26">
        <v>1</v>
      </c>
      <c r="D303" s="18" t="s">
        <v>711</v>
      </c>
      <c r="E303" s="26" t="s">
        <v>257</v>
      </c>
      <c r="F303" s="18" t="s">
        <v>553</v>
      </c>
      <c r="G303" s="18" t="s">
        <v>761</v>
      </c>
      <c r="H303" s="18" t="s">
        <v>753</v>
      </c>
      <c r="I303" s="18" t="s">
        <v>760</v>
      </c>
      <c r="J303" s="18" t="s">
        <v>363</v>
      </c>
      <c r="K303" s="18" t="s">
        <v>363</v>
      </c>
      <c r="L303" s="18" t="s">
        <v>363</v>
      </c>
      <c r="M303" s="18" t="s">
        <v>253</v>
      </c>
      <c r="N303" s="56">
        <v>43</v>
      </c>
      <c r="O303" s="18" t="s">
        <v>640</v>
      </c>
      <c r="P303" s="18" t="s">
        <v>261</v>
      </c>
      <c r="Q303" s="18" t="s">
        <v>254</v>
      </c>
      <c r="R303" s="24" t="s">
        <v>257</v>
      </c>
      <c r="S303" s="24" t="s">
        <v>257</v>
      </c>
      <c r="T303" s="26" t="s">
        <v>692</v>
      </c>
      <c r="U303" s="26" t="s">
        <v>595</v>
      </c>
      <c r="V303" s="26" t="s">
        <v>693</v>
      </c>
      <c r="W303" s="26" t="s">
        <v>694</v>
      </c>
      <c r="X303" s="18" t="s">
        <v>695</v>
      </c>
      <c r="Y303" s="18">
        <v>20.8</v>
      </c>
      <c r="Z303" s="18" t="s">
        <v>474</v>
      </c>
      <c r="AA303" s="57">
        <v>20.8</v>
      </c>
      <c r="AB303" s="57" t="s">
        <v>257</v>
      </c>
      <c r="AC303" s="18" t="s">
        <v>595</v>
      </c>
      <c r="AD303" s="18" t="s">
        <v>595</v>
      </c>
      <c r="AE303" s="18" t="s">
        <v>595</v>
      </c>
      <c r="AF303" s="18">
        <v>7.6</v>
      </c>
      <c r="AG303" s="18">
        <v>7.6</v>
      </c>
      <c r="AH303" s="18" t="s">
        <v>557</v>
      </c>
      <c r="AI303" s="18">
        <v>17</v>
      </c>
      <c r="AJ303" s="26" t="s">
        <v>628</v>
      </c>
      <c r="AK303" s="26">
        <f t="shared" si="91"/>
        <v>119</v>
      </c>
      <c r="AL303" s="18" t="s">
        <v>696</v>
      </c>
      <c r="AM303" s="18" t="s">
        <v>282</v>
      </c>
      <c r="AN303" s="57">
        <v>0</v>
      </c>
      <c r="AO303" s="57" t="s">
        <v>671</v>
      </c>
      <c r="AP303" s="18" t="s">
        <v>479</v>
      </c>
      <c r="AQ303" s="18">
        <v>4</v>
      </c>
      <c r="AR303" s="18" t="s">
        <v>672</v>
      </c>
      <c r="AS303" s="66">
        <f t="shared" si="77"/>
        <v>0</v>
      </c>
      <c r="AT303" s="57">
        <v>0</v>
      </c>
      <c r="AU303" s="66">
        <f t="shared" si="78"/>
        <v>0</v>
      </c>
      <c r="AV303" s="66">
        <f t="shared" si="76"/>
        <v>0</v>
      </c>
      <c r="AW303" s="5" t="s">
        <v>595</v>
      </c>
      <c r="AX303" s="18">
        <v>17</v>
      </c>
      <c r="AY303" s="26" t="s">
        <v>628</v>
      </c>
      <c r="AZ303" s="5" t="s">
        <v>257</v>
      </c>
      <c r="BA303" s="5" t="s">
        <v>257</v>
      </c>
      <c r="BB303" s="18" t="s">
        <v>754</v>
      </c>
      <c r="BC303" s="18" t="s">
        <v>287</v>
      </c>
      <c r="BD303" s="18">
        <v>0</v>
      </c>
      <c r="BE303" s="18" t="s">
        <v>698</v>
      </c>
      <c r="BF303" s="18" t="s">
        <v>699</v>
      </c>
      <c r="BG303" s="18">
        <v>4</v>
      </c>
      <c r="BH303" s="18" t="s">
        <v>672</v>
      </c>
      <c r="BI303" s="18" t="s">
        <v>257</v>
      </c>
      <c r="BJ303" s="18" t="s">
        <v>257</v>
      </c>
      <c r="BK303" s="18" t="s">
        <v>257</v>
      </c>
      <c r="BL303" s="18" t="s">
        <v>257</v>
      </c>
      <c r="BM303" s="18" t="s">
        <v>257</v>
      </c>
      <c r="BN303" s="18">
        <v>17</v>
      </c>
      <c r="BO303" s="26" t="s">
        <v>628</v>
      </c>
      <c r="BP303" s="5" t="s">
        <v>257</v>
      </c>
      <c r="BQ303" s="5" t="s">
        <v>257</v>
      </c>
      <c r="BR303" s="18" t="s">
        <v>754</v>
      </c>
      <c r="BS303" s="18"/>
      <c r="BT303" s="18"/>
      <c r="BU303" s="18"/>
      <c r="BV303" s="18"/>
      <c r="BW303" s="18"/>
      <c r="BX303" s="18"/>
      <c r="BY303" s="18"/>
      <c r="BZ303" s="18"/>
      <c r="CA303" s="18"/>
      <c r="CB303" s="18"/>
      <c r="CC303" s="18"/>
      <c r="CD303" s="18"/>
      <c r="CE303" s="18"/>
      <c r="CF303" s="18"/>
      <c r="CG303" s="18"/>
      <c r="CH303" s="18"/>
      <c r="CI303" s="18"/>
      <c r="CJ303" s="18"/>
      <c r="CK303" s="18"/>
      <c r="CL303" s="18"/>
      <c r="CM303" s="18"/>
      <c r="CN303" s="18"/>
      <c r="CO303" s="18"/>
      <c r="CP303" s="18"/>
      <c r="CQ303" s="18"/>
      <c r="CR303" s="18"/>
      <c r="CS303" s="18"/>
      <c r="CT303" s="18"/>
      <c r="CU303" s="18"/>
      <c r="CV303" s="18"/>
      <c r="CW303" s="18"/>
      <c r="CX303" s="18"/>
      <c r="CY303" s="18"/>
      <c r="CZ303" s="18"/>
      <c r="DA303" s="18"/>
      <c r="DB303" s="18"/>
      <c r="DC303" s="18"/>
      <c r="DD303" s="18"/>
      <c r="DE303" s="18"/>
      <c r="DF303" s="18"/>
      <c r="DG303" s="18"/>
      <c r="DH303" s="18"/>
      <c r="DI303" s="18"/>
      <c r="DJ303" s="18"/>
      <c r="DK303" s="18"/>
      <c r="DL303" s="18"/>
      <c r="DM303" s="18"/>
      <c r="DN303" s="18"/>
      <c r="DO303" s="18"/>
      <c r="DP303" s="18"/>
      <c r="DQ303" s="18"/>
      <c r="DR303" s="18"/>
      <c r="DS303" s="18"/>
      <c r="DT303" s="18"/>
      <c r="DU303" s="18"/>
      <c r="DV303" s="18"/>
      <c r="DW303" s="18"/>
      <c r="DX303" s="18"/>
      <c r="DY303" s="18"/>
      <c r="DZ303" s="18"/>
      <c r="EA303" s="57"/>
      <c r="EB303" s="18"/>
      <c r="EC303" s="18"/>
      <c r="ED303" s="18"/>
      <c r="EE303" s="18">
        <v>0</v>
      </c>
      <c r="EF303" s="18">
        <v>0</v>
      </c>
      <c r="EG303" s="18">
        <v>0</v>
      </c>
      <c r="EH303" s="18" t="s">
        <v>700</v>
      </c>
      <c r="EI303" s="18" cm="1">
        <f t="array" ref="EI303">IF(SUMPRODUCT(--(DO303:DS303&lt;&gt;""))=0, 0,1)</f>
        <v>0</v>
      </c>
      <c r="EJ303" s="18" cm="1">
        <f t="array" ref="EJ303">IF(SUMPRODUCT(--(DT303:EG303&lt;&gt;""))=0, 0,1)</f>
        <v>1</v>
      </c>
      <c r="EK303" s="18" cm="1">
        <f t="array" ref="EK303">IF(SUMPRODUCT(--(EC303:EG303&lt;&gt;""))=0, 0,1)</f>
        <v>1</v>
      </c>
      <c r="EL303" s="18" cm="1">
        <f t="array" ref="EL303">IF(SUMPRODUCT(--(EE303:EG303&lt;&gt;""))=0, 0,1)</f>
        <v>1</v>
      </c>
      <c r="EM303" s="18">
        <f t="shared" si="86"/>
        <v>0</v>
      </c>
      <c r="EN303" s="18" t="str">
        <f t="shared" si="87"/>
        <v>NA</v>
      </c>
      <c r="EO303" s="18">
        <f t="shared" si="88"/>
        <v>0</v>
      </c>
      <c r="EP303" s="18">
        <f t="shared" si="89"/>
        <v>0</v>
      </c>
      <c r="EQ303" s="18">
        <f t="shared" si="90"/>
        <v>0</v>
      </c>
      <c r="ER303" s="58" t="s">
        <v>2080</v>
      </c>
      <c r="ES303" s="59">
        <v>43802</v>
      </c>
      <c r="ET303" s="18" t="s">
        <v>701</v>
      </c>
      <c r="EU303" s="18" t="s">
        <v>689</v>
      </c>
    </row>
    <row r="304" spans="1:151" ht="15.75" customHeight="1" x14ac:dyDescent="0.2">
      <c r="A304" s="5" t="s">
        <v>284</v>
      </c>
      <c r="B304" s="24" t="s">
        <v>688</v>
      </c>
      <c r="C304" s="26">
        <v>1</v>
      </c>
      <c r="D304" s="18" t="s">
        <v>711</v>
      </c>
      <c r="E304" s="26" t="s">
        <v>257</v>
      </c>
      <c r="F304" s="18" t="s">
        <v>553</v>
      </c>
      <c r="G304" s="18" t="s">
        <v>742</v>
      </c>
      <c r="H304" s="18" t="s">
        <v>762</v>
      </c>
      <c r="I304" s="18" t="s">
        <v>726</v>
      </c>
      <c r="J304" s="18" t="s">
        <v>363</v>
      </c>
      <c r="K304" s="18" t="s">
        <v>363</v>
      </c>
      <c r="L304" s="18" t="s">
        <v>363</v>
      </c>
      <c r="M304" s="18" t="s">
        <v>253</v>
      </c>
      <c r="N304" s="56">
        <v>43</v>
      </c>
      <c r="O304" s="18" t="s">
        <v>640</v>
      </c>
      <c r="P304" s="18" t="s">
        <v>261</v>
      </c>
      <c r="Q304" s="18" t="s">
        <v>254</v>
      </c>
      <c r="R304" s="24" t="s">
        <v>257</v>
      </c>
      <c r="S304" s="24" t="s">
        <v>257</v>
      </c>
      <c r="T304" s="26" t="s">
        <v>692</v>
      </c>
      <c r="U304" s="26" t="s">
        <v>595</v>
      </c>
      <c r="V304" s="26" t="s">
        <v>693</v>
      </c>
      <c r="W304" s="26" t="s">
        <v>694</v>
      </c>
      <c r="X304" s="18" t="s">
        <v>695</v>
      </c>
      <c r="Y304" s="18">
        <v>20.8</v>
      </c>
      <c r="Z304" s="18" t="s">
        <v>474</v>
      </c>
      <c r="AA304" s="57">
        <v>20.8</v>
      </c>
      <c r="AB304" s="57" t="s">
        <v>257</v>
      </c>
      <c r="AC304" s="18" t="s">
        <v>595</v>
      </c>
      <c r="AD304" s="18" t="s">
        <v>595</v>
      </c>
      <c r="AE304" s="18" t="s">
        <v>595</v>
      </c>
      <c r="AF304" s="18">
        <v>7.6</v>
      </c>
      <c r="AG304" s="18">
        <v>7.6</v>
      </c>
      <c r="AH304" s="18" t="s">
        <v>557</v>
      </c>
      <c r="AI304" s="18">
        <v>17</v>
      </c>
      <c r="AJ304" s="26" t="s">
        <v>628</v>
      </c>
      <c r="AK304" s="26">
        <f t="shared" si="91"/>
        <v>119</v>
      </c>
      <c r="AL304" s="18" t="s">
        <v>696</v>
      </c>
      <c r="AM304" s="18" t="s">
        <v>282</v>
      </c>
      <c r="AN304" s="57">
        <v>0</v>
      </c>
      <c r="AO304" s="57" t="s">
        <v>671</v>
      </c>
      <c r="AP304" s="18" t="s">
        <v>479</v>
      </c>
      <c r="AQ304" s="18">
        <v>4</v>
      </c>
      <c r="AR304" s="18" t="s">
        <v>672</v>
      </c>
      <c r="AS304" s="66">
        <f t="shared" si="77"/>
        <v>0</v>
      </c>
      <c r="AT304" s="57">
        <v>0</v>
      </c>
      <c r="AU304" s="66">
        <f t="shared" si="78"/>
        <v>0</v>
      </c>
      <c r="AV304" s="66">
        <f t="shared" si="76"/>
        <v>0</v>
      </c>
      <c r="AW304" s="5" t="s">
        <v>595</v>
      </c>
      <c r="AX304" s="18">
        <v>17</v>
      </c>
      <c r="AY304" s="26" t="s">
        <v>628</v>
      </c>
      <c r="AZ304" s="5" t="s">
        <v>257</v>
      </c>
      <c r="BA304" s="5" t="s">
        <v>257</v>
      </c>
      <c r="BB304" s="18" t="s">
        <v>754</v>
      </c>
      <c r="BC304" s="18" t="s">
        <v>287</v>
      </c>
      <c r="BD304" s="18">
        <v>0</v>
      </c>
      <c r="BE304" s="18" t="s">
        <v>698</v>
      </c>
      <c r="BF304" s="18" t="s">
        <v>699</v>
      </c>
      <c r="BG304" s="18">
        <v>4</v>
      </c>
      <c r="BH304" s="18" t="s">
        <v>672</v>
      </c>
      <c r="BI304" s="18" t="s">
        <v>257</v>
      </c>
      <c r="BJ304" s="18" t="s">
        <v>257</v>
      </c>
      <c r="BK304" s="18" t="s">
        <v>257</v>
      </c>
      <c r="BL304" s="18" t="s">
        <v>257</v>
      </c>
      <c r="BM304" s="18" t="s">
        <v>257</v>
      </c>
      <c r="BN304" s="18">
        <v>17</v>
      </c>
      <c r="BO304" s="26" t="s">
        <v>628</v>
      </c>
      <c r="BP304" s="5" t="s">
        <v>257</v>
      </c>
      <c r="BQ304" s="5" t="s">
        <v>257</v>
      </c>
      <c r="BR304" s="18" t="s">
        <v>754</v>
      </c>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c r="DA304" s="18"/>
      <c r="DB304" s="18"/>
      <c r="DC304" s="18"/>
      <c r="DD304" s="18"/>
      <c r="DE304" s="18"/>
      <c r="DF304" s="18"/>
      <c r="DG304" s="18"/>
      <c r="DH304" s="18"/>
      <c r="DI304" s="18"/>
      <c r="DJ304" s="18"/>
      <c r="DK304" s="18"/>
      <c r="DL304" s="18"/>
      <c r="DM304" s="18"/>
      <c r="DN304" s="18"/>
      <c r="DO304" s="18"/>
      <c r="DP304" s="18"/>
      <c r="DQ304" s="18"/>
      <c r="DR304" s="18"/>
      <c r="DS304" s="18"/>
      <c r="DT304" s="18"/>
      <c r="DU304" s="18"/>
      <c r="DV304" s="18"/>
      <c r="DW304" s="18"/>
      <c r="DX304" s="18"/>
      <c r="DY304" s="18"/>
      <c r="DZ304" s="18"/>
      <c r="EA304" s="57"/>
      <c r="EB304" s="18"/>
      <c r="EC304" s="18"/>
      <c r="ED304" s="18"/>
      <c r="EE304" s="18">
        <v>0</v>
      </c>
      <c r="EF304" s="18">
        <v>0</v>
      </c>
      <c r="EG304" s="18">
        <v>0</v>
      </c>
      <c r="EH304" s="18" t="s">
        <v>700</v>
      </c>
      <c r="EI304" s="18" cm="1">
        <f t="array" ref="EI304">IF(SUMPRODUCT(--(DO304:DS304&lt;&gt;""))=0, 0,1)</f>
        <v>0</v>
      </c>
      <c r="EJ304" s="18" cm="1">
        <f t="array" ref="EJ304">IF(SUMPRODUCT(--(DT304:EG304&lt;&gt;""))=0, 0,1)</f>
        <v>1</v>
      </c>
      <c r="EK304" s="18" cm="1">
        <f t="array" ref="EK304">IF(SUMPRODUCT(--(EC304:EG304&lt;&gt;""))=0, 0,1)</f>
        <v>1</v>
      </c>
      <c r="EL304" s="18" cm="1">
        <f t="array" ref="EL304">IF(SUMPRODUCT(--(EE304:EG304&lt;&gt;""))=0, 0,1)</f>
        <v>1</v>
      </c>
      <c r="EM304" s="18">
        <f t="shared" si="86"/>
        <v>0</v>
      </c>
      <c r="EN304" s="18" t="str">
        <f t="shared" si="87"/>
        <v>NA</v>
      </c>
      <c r="EO304" s="18">
        <f t="shared" si="88"/>
        <v>0</v>
      </c>
      <c r="EP304" s="18">
        <f t="shared" si="89"/>
        <v>0</v>
      </c>
      <c r="EQ304" s="18">
        <f t="shared" si="90"/>
        <v>0</v>
      </c>
      <c r="ER304" s="58" t="s">
        <v>2080</v>
      </c>
      <c r="ES304" s="59">
        <v>43802</v>
      </c>
      <c r="ET304" s="18" t="s">
        <v>701</v>
      </c>
      <c r="EU304" s="18" t="s">
        <v>689</v>
      </c>
    </row>
    <row r="305" spans="1:151" ht="15.75" customHeight="1" x14ac:dyDescent="0.2">
      <c r="A305" s="5" t="s">
        <v>284</v>
      </c>
      <c r="B305" s="24" t="s">
        <v>688</v>
      </c>
      <c r="C305" s="26">
        <v>1</v>
      </c>
      <c r="D305" s="18" t="s">
        <v>711</v>
      </c>
      <c r="E305" s="26" t="s">
        <v>257</v>
      </c>
      <c r="F305" s="18" t="s">
        <v>553</v>
      </c>
      <c r="G305" s="18" t="s">
        <v>763</v>
      </c>
      <c r="H305" s="18" t="s">
        <v>764</v>
      </c>
      <c r="I305" s="18" t="s">
        <v>577</v>
      </c>
      <c r="J305" s="18" t="s">
        <v>363</v>
      </c>
      <c r="K305" s="18" t="s">
        <v>363</v>
      </c>
      <c r="L305" s="18" t="s">
        <v>363</v>
      </c>
      <c r="M305" s="18" t="s">
        <v>253</v>
      </c>
      <c r="N305" s="56">
        <v>43</v>
      </c>
      <c r="O305" s="18" t="s">
        <v>640</v>
      </c>
      <c r="P305" s="18" t="s">
        <v>261</v>
      </c>
      <c r="Q305" s="18" t="s">
        <v>254</v>
      </c>
      <c r="R305" s="24" t="s">
        <v>257</v>
      </c>
      <c r="S305" s="24" t="s">
        <v>257</v>
      </c>
      <c r="T305" s="26" t="s">
        <v>692</v>
      </c>
      <c r="U305" s="26" t="s">
        <v>595</v>
      </c>
      <c r="V305" s="26" t="s">
        <v>693</v>
      </c>
      <c r="W305" s="26" t="s">
        <v>694</v>
      </c>
      <c r="X305" s="18" t="s">
        <v>695</v>
      </c>
      <c r="Y305" s="18">
        <v>20.8</v>
      </c>
      <c r="Z305" s="18" t="s">
        <v>474</v>
      </c>
      <c r="AA305" s="57">
        <v>20.8</v>
      </c>
      <c r="AB305" s="57" t="s">
        <v>257</v>
      </c>
      <c r="AC305" s="18" t="s">
        <v>595</v>
      </c>
      <c r="AD305" s="18" t="s">
        <v>595</v>
      </c>
      <c r="AE305" s="18" t="s">
        <v>595</v>
      </c>
      <c r="AF305" s="18">
        <v>7.6</v>
      </c>
      <c r="AG305" s="18">
        <v>7.6</v>
      </c>
      <c r="AH305" s="18" t="s">
        <v>557</v>
      </c>
      <c r="AI305" s="18">
        <v>17</v>
      </c>
      <c r="AJ305" s="26" t="s">
        <v>628</v>
      </c>
      <c r="AK305" s="26">
        <f t="shared" si="91"/>
        <v>119</v>
      </c>
      <c r="AL305" s="18" t="s">
        <v>696</v>
      </c>
      <c r="AM305" s="18" t="s">
        <v>282</v>
      </c>
      <c r="AN305" s="57">
        <v>0</v>
      </c>
      <c r="AO305" s="57" t="s">
        <v>671</v>
      </c>
      <c r="AP305" s="18" t="s">
        <v>479</v>
      </c>
      <c r="AQ305" s="18">
        <v>4</v>
      </c>
      <c r="AR305" s="18" t="s">
        <v>672</v>
      </c>
      <c r="AS305" s="66">
        <f t="shared" si="77"/>
        <v>0</v>
      </c>
      <c r="AT305" s="57">
        <v>0</v>
      </c>
      <c r="AU305" s="66">
        <f t="shared" si="78"/>
        <v>0</v>
      </c>
      <c r="AV305" s="66">
        <f t="shared" si="76"/>
        <v>0</v>
      </c>
      <c r="AW305" s="5" t="s">
        <v>595</v>
      </c>
      <c r="AX305" s="18">
        <v>17</v>
      </c>
      <c r="AY305" s="26" t="s">
        <v>628</v>
      </c>
      <c r="AZ305" s="5" t="s">
        <v>257</v>
      </c>
      <c r="BA305" s="5" t="s">
        <v>257</v>
      </c>
      <c r="BB305" s="18" t="s">
        <v>754</v>
      </c>
      <c r="BC305" s="18" t="s">
        <v>287</v>
      </c>
      <c r="BD305" s="18">
        <v>0</v>
      </c>
      <c r="BE305" s="18" t="s">
        <v>698</v>
      </c>
      <c r="BF305" s="18" t="s">
        <v>699</v>
      </c>
      <c r="BG305" s="18">
        <v>4</v>
      </c>
      <c r="BH305" s="18" t="s">
        <v>672</v>
      </c>
      <c r="BI305" s="18" t="s">
        <v>257</v>
      </c>
      <c r="BJ305" s="18" t="s">
        <v>257</v>
      </c>
      <c r="BK305" s="18" t="s">
        <v>257</v>
      </c>
      <c r="BL305" s="18" t="s">
        <v>257</v>
      </c>
      <c r="BM305" s="18" t="s">
        <v>257</v>
      </c>
      <c r="BN305" s="18">
        <v>17</v>
      </c>
      <c r="BO305" s="26" t="s">
        <v>628</v>
      </c>
      <c r="BP305" s="5" t="s">
        <v>257</v>
      </c>
      <c r="BQ305" s="5" t="s">
        <v>257</v>
      </c>
      <c r="BR305" s="18" t="s">
        <v>754</v>
      </c>
      <c r="BS305" s="18"/>
      <c r="BT305" s="18"/>
      <c r="BU305" s="18"/>
      <c r="BV305" s="18"/>
      <c r="BW305" s="18"/>
      <c r="BX305" s="18"/>
      <c r="BY305" s="18"/>
      <c r="BZ305" s="18"/>
      <c r="CA305" s="18"/>
      <c r="CB305" s="18"/>
      <c r="CC305" s="18"/>
      <c r="CD305" s="18"/>
      <c r="CE305" s="18"/>
      <c r="CF305" s="18"/>
      <c r="CG305" s="18"/>
      <c r="CH305" s="18"/>
      <c r="CI305" s="18"/>
      <c r="CJ305" s="18"/>
      <c r="CK305" s="18"/>
      <c r="CL305" s="18"/>
      <c r="CM305" s="18"/>
      <c r="CN305" s="18"/>
      <c r="CO305" s="18"/>
      <c r="CP305" s="18"/>
      <c r="CQ305" s="18"/>
      <c r="CR305" s="18"/>
      <c r="CS305" s="18"/>
      <c r="CT305" s="18"/>
      <c r="CU305" s="18"/>
      <c r="CV305" s="18"/>
      <c r="CW305" s="18"/>
      <c r="CX305" s="18"/>
      <c r="CY305" s="18"/>
      <c r="CZ305" s="18"/>
      <c r="DA305" s="18"/>
      <c r="DB305" s="18"/>
      <c r="DC305" s="18"/>
      <c r="DD305" s="18"/>
      <c r="DE305" s="18"/>
      <c r="DF305" s="18"/>
      <c r="DG305" s="18"/>
      <c r="DH305" s="18"/>
      <c r="DI305" s="18"/>
      <c r="DJ305" s="18"/>
      <c r="DK305" s="18"/>
      <c r="DL305" s="18"/>
      <c r="DM305" s="18"/>
      <c r="DN305" s="18"/>
      <c r="DO305" s="18"/>
      <c r="DP305" s="18"/>
      <c r="DQ305" s="18"/>
      <c r="DR305" s="18"/>
      <c r="DS305" s="18"/>
      <c r="DT305" s="18"/>
      <c r="DU305" s="18"/>
      <c r="DV305" s="18"/>
      <c r="DW305" s="18"/>
      <c r="DX305" s="18"/>
      <c r="DY305" s="18"/>
      <c r="DZ305" s="18"/>
      <c r="EA305" s="57"/>
      <c r="EB305" s="18"/>
      <c r="EC305" s="18"/>
      <c r="ED305" s="18"/>
      <c r="EE305" s="18">
        <v>0</v>
      </c>
      <c r="EF305" s="18">
        <v>0</v>
      </c>
      <c r="EG305" s="18">
        <v>0</v>
      </c>
      <c r="EH305" s="18" t="s">
        <v>700</v>
      </c>
      <c r="EI305" s="18" cm="1">
        <f t="array" ref="EI305">IF(SUMPRODUCT(--(DO305:DS305&lt;&gt;""))=0, 0,1)</f>
        <v>0</v>
      </c>
      <c r="EJ305" s="18" cm="1">
        <f t="array" ref="EJ305">IF(SUMPRODUCT(--(DT305:EG305&lt;&gt;""))=0, 0,1)</f>
        <v>1</v>
      </c>
      <c r="EK305" s="18" cm="1">
        <f t="array" ref="EK305">IF(SUMPRODUCT(--(EC305:EG305&lt;&gt;""))=0, 0,1)</f>
        <v>1</v>
      </c>
      <c r="EL305" s="18" cm="1">
        <f t="array" ref="EL305">IF(SUMPRODUCT(--(EE305:EG305&lt;&gt;""))=0, 0,1)</f>
        <v>1</v>
      </c>
      <c r="EM305" s="18">
        <f t="shared" si="86"/>
        <v>0</v>
      </c>
      <c r="EN305" s="18" t="str">
        <f t="shared" si="87"/>
        <v>NA</v>
      </c>
      <c r="EO305" s="18">
        <f t="shared" si="88"/>
        <v>0</v>
      </c>
      <c r="EP305" s="18">
        <f t="shared" si="89"/>
        <v>0</v>
      </c>
      <c r="EQ305" s="18">
        <f t="shared" si="90"/>
        <v>0</v>
      </c>
      <c r="ER305" s="58" t="s">
        <v>2080</v>
      </c>
      <c r="ES305" s="59">
        <v>43802</v>
      </c>
      <c r="ET305" s="18" t="s">
        <v>701</v>
      </c>
      <c r="EU305" s="18" t="s">
        <v>689</v>
      </c>
    </row>
    <row r="306" spans="1:151" ht="15.75" customHeight="1" x14ac:dyDescent="0.2">
      <c r="A306" s="5" t="s">
        <v>284</v>
      </c>
      <c r="B306" s="24" t="s">
        <v>688</v>
      </c>
      <c r="C306" s="26">
        <v>1</v>
      </c>
      <c r="D306" s="18" t="s">
        <v>711</v>
      </c>
      <c r="E306" s="26" t="s">
        <v>257</v>
      </c>
      <c r="F306" s="18" t="s">
        <v>553</v>
      </c>
      <c r="G306" s="18" t="s">
        <v>765</v>
      </c>
      <c r="H306" s="18" t="s">
        <v>766</v>
      </c>
      <c r="I306" s="18" t="s">
        <v>577</v>
      </c>
      <c r="J306" s="18" t="s">
        <v>363</v>
      </c>
      <c r="K306" s="18" t="s">
        <v>363</v>
      </c>
      <c r="L306" s="18" t="s">
        <v>363</v>
      </c>
      <c r="M306" s="18" t="s">
        <v>253</v>
      </c>
      <c r="N306" s="56">
        <v>43</v>
      </c>
      <c r="O306" s="18" t="s">
        <v>640</v>
      </c>
      <c r="P306" s="18" t="s">
        <v>261</v>
      </c>
      <c r="Q306" s="18" t="s">
        <v>254</v>
      </c>
      <c r="R306" s="24" t="s">
        <v>257</v>
      </c>
      <c r="S306" s="24" t="s">
        <v>257</v>
      </c>
      <c r="T306" s="26" t="s">
        <v>692</v>
      </c>
      <c r="U306" s="26" t="s">
        <v>595</v>
      </c>
      <c r="V306" s="26" t="s">
        <v>693</v>
      </c>
      <c r="W306" s="26" t="s">
        <v>694</v>
      </c>
      <c r="X306" s="18" t="s">
        <v>695</v>
      </c>
      <c r="Y306" s="18">
        <v>20.8</v>
      </c>
      <c r="Z306" s="18" t="s">
        <v>474</v>
      </c>
      <c r="AA306" s="57">
        <v>20.8</v>
      </c>
      <c r="AB306" s="57" t="s">
        <v>257</v>
      </c>
      <c r="AC306" s="18" t="s">
        <v>595</v>
      </c>
      <c r="AD306" s="18" t="s">
        <v>595</v>
      </c>
      <c r="AE306" s="18" t="s">
        <v>595</v>
      </c>
      <c r="AF306" s="18">
        <v>7.6</v>
      </c>
      <c r="AG306" s="18">
        <v>7.6</v>
      </c>
      <c r="AH306" s="18" t="s">
        <v>557</v>
      </c>
      <c r="AI306" s="18">
        <v>17</v>
      </c>
      <c r="AJ306" s="26" t="s">
        <v>628</v>
      </c>
      <c r="AK306" s="26">
        <f t="shared" si="91"/>
        <v>119</v>
      </c>
      <c r="AL306" s="18" t="s">
        <v>696</v>
      </c>
      <c r="AM306" s="18" t="s">
        <v>282</v>
      </c>
      <c r="AN306" s="57">
        <v>0</v>
      </c>
      <c r="AO306" s="57" t="s">
        <v>671</v>
      </c>
      <c r="AP306" s="18" t="s">
        <v>479</v>
      </c>
      <c r="AQ306" s="18">
        <v>4</v>
      </c>
      <c r="AR306" s="18" t="s">
        <v>672</v>
      </c>
      <c r="AS306" s="66">
        <f t="shared" si="77"/>
        <v>0</v>
      </c>
      <c r="AT306" s="57">
        <v>0</v>
      </c>
      <c r="AU306" s="66">
        <f t="shared" si="78"/>
        <v>0</v>
      </c>
      <c r="AV306" s="66">
        <f t="shared" si="76"/>
        <v>0</v>
      </c>
      <c r="AW306" s="5" t="s">
        <v>595</v>
      </c>
      <c r="AX306" s="18">
        <v>17</v>
      </c>
      <c r="AY306" s="26" t="s">
        <v>628</v>
      </c>
      <c r="AZ306" s="5" t="s">
        <v>257</v>
      </c>
      <c r="BA306" s="5" t="s">
        <v>257</v>
      </c>
      <c r="BB306" s="18" t="s">
        <v>754</v>
      </c>
      <c r="BC306" s="18" t="s">
        <v>287</v>
      </c>
      <c r="BD306" s="18">
        <v>0</v>
      </c>
      <c r="BE306" s="18" t="s">
        <v>698</v>
      </c>
      <c r="BF306" s="18" t="s">
        <v>699</v>
      </c>
      <c r="BG306" s="18">
        <v>4</v>
      </c>
      <c r="BH306" s="18" t="s">
        <v>672</v>
      </c>
      <c r="BI306" s="18" t="s">
        <v>257</v>
      </c>
      <c r="BJ306" s="18" t="s">
        <v>257</v>
      </c>
      <c r="BK306" s="18" t="s">
        <v>257</v>
      </c>
      <c r="BL306" s="18" t="s">
        <v>257</v>
      </c>
      <c r="BM306" s="18" t="s">
        <v>257</v>
      </c>
      <c r="BN306" s="18">
        <v>17</v>
      </c>
      <c r="BO306" s="26" t="s">
        <v>628</v>
      </c>
      <c r="BP306" s="5" t="s">
        <v>257</v>
      </c>
      <c r="BQ306" s="5" t="s">
        <v>257</v>
      </c>
      <c r="BR306" s="18" t="s">
        <v>754</v>
      </c>
      <c r="BS306" s="18"/>
      <c r="BT306" s="18"/>
      <c r="BU306" s="18"/>
      <c r="BV306" s="18"/>
      <c r="BW306" s="18"/>
      <c r="BX306" s="18"/>
      <c r="BY306" s="18"/>
      <c r="BZ306" s="18"/>
      <c r="CA306" s="18"/>
      <c r="CB306" s="18"/>
      <c r="CC306" s="18"/>
      <c r="CD306" s="18"/>
      <c r="CE306" s="18"/>
      <c r="CF306" s="18"/>
      <c r="CG306" s="18"/>
      <c r="CH306" s="18"/>
      <c r="CI306" s="18"/>
      <c r="CJ306" s="18"/>
      <c r="CK306" s="18"/>
      <c r="CL306" s="18"/>
      <c r="CM306" s="18"/>
      <c r="CN306" s="18"/>
      <c r="CO306" s="18"/>
      <c r="CP306" s="18"/>
      <c r="CQ306" s="18"/>
      <c r="CR306" s="18"/>
      <c r="CS306" s="18"/>
      <c r="CT306" s="18"/>
      <c r="CU306" s="18"/>
      <c r="CV306" s="18"/>
      <c r="CW306" s="18"/>
      <c r="CX306" s="18"/>
      <c r="CY306" s="18"/>
      <c r="CZ306" s="18"/>
      <c r="DA306" s="18"/>
      <c r="DB306" s="18"/>
      <c r="DC306" s="18"/>
      <c r="DD306" s="18"/>
      <c r="DE306" s="18"/>
      <c r="DF306" s="18"/>
      <c r="DG306" s="18"/>
      <c r="DH306" s="18"/>
      <c r="DI306" s="18"/>
      <c r="DJ306" s="18"/>
      <c r="DK306" s="18"/>
      <c r="DL306" s="18"/>
      <c r="DM306" s="18"/>
      <c r="DN306" s="18"/>
      <c r="DO306" s="18"/>
      <c r="DP306" s="18"/>
      <c r="DQ306" s="18"/>
      <c r="DR306" s="18"/>
      <c r="DS306" s="18"/>
      <c r="DT306" s="18"/>
      <c r="DU306" s="18"/>
      <c r="DV306" s="18"/>
      <c r="DW306" s="18"/>
      <c r="DX306" s="18"/>
      <c r="DY306" s="18"/>
      <c r="DZ306" s="18"/>
      <c r="EA306" s="57"/>
      <c r="EB306" s="18"/>
      <c r="EC306" s="18"/>
      <c r="ED306" s="18"/>
      <c r="EE306" s="18">
        <v>0</v>
      </c>
      <c r="EF306" s="18">
        <v>0</v>
      </c>
      <c r="EG306" s="18">
        <v>0</v>
      </c>
      <c r="EH306" s="18" t="s">
        <v>700</v>
      </c>
      <c r="EI306" s="18" cm="1">
        <f t="array" ref="EI306">IF(SUMPRODUCT(--(DO306:DS306&lt;&gt;""))=0, 0,1)</f>
        <v>0</v>
      </c>
      <c r="EJ306" s="18" cm="1">
        <f t="array" ref="EJ306">IF(SUMPRODUCT(--(DT306:EG306&lt;&gt;""))=0, 0,1)</f>
        <v>1</v>
      </c>
      <c r="EK306" s="18" cm="1">
        <f t="array" ref="EK306">IF(SUMPRODUCT(--(EC306:EG306&lt;&gt;""))=0, 0,1)</f>
        <v>1</v>
      </c>
      <c r="EL306" s="18" cm="1">
        <f t="array" ref="EL306">IF(SUMPRODUCT(--(EE306:EG306&lt;&gt;""))=0, 0,1)</f>
        <v>1</v>
      </c>
      <c r="EM306" s="18">
        <f t="shared" si="86"/>
        <v>0</v>
      </c>
      <c r="EN306" s="18" t="str">
        <f t="shared" si="87"/>
        <v>NA</v>
      </c>
      <c r="EO306" s="18">
        <f t="shared" si="88"/>
        <v>0</v>
      </c>
      <c r="EP306" s="18">
        <f t="shared" si="89"/>
        <v>0</v>
      </c>
      <c r="EQ306" s="18">
        <f t="shared" si="90"/>
        <v>0</v>
      </c>
      <c r="ER306" s="58" t="s">
        <v>2080</v>
      </c>
      <c r="ES306" s="59">
        <v>43802</v>
      </c>
      <c r="ET306" s="18" t="s">
        <v>701</v>
      </c>
      <c r="EU306" s="18" t="s">
        <v>689</v>
      </c>
    </row>
    <row r="307" spans="1:151" ht="15.75" customHeight="1" x14ac:dyDescent="0.2">
      <c r="A307" s="5" t="s">
        <v>284</v>
      </c>
      <c r="B307" s="24" t="s">
        <v>688</v>
      </c>
      <c r="C307" s="26">
        <v>1</v>
      </c>
      <c r="D307" s="18" t="s">
        <v>711</v>
      </c>
      <c r="E307" s="26" t="s">
        <v>257</v>
      </c>
      <c r="F307" s="18" t="s">
        <v>553</v>
      </c>
      <c r="G307" s="18" t="s">
        <v>767</v>
      </c>
      <c r="H307" s="18" t="s">
        <v>768</v>
      </c>
      <c r="I307" s="18" t="s">
        <v>730</v>
      </c>
      <c r="J307" s="18" t="s">
        <v>363</v>
      </c>
      <c r="K307" s="18" t="s">
        <v>363</v>
      </c>
      <c r="L307" s="18" t="s">
        <v>363</v>
      </c>
      <c r="M307" s="18" t="s">
        <v>253</v>
      </c>
      <c r="N307" s="56">
        <v>43</v>
      </c>
      <c r="O307" s="18" t="s">
        <v>640</v>
      </c>
      <c r="P307" s="18" t="s">
        <v>261</v>
      </c>
      <c r="Q307" s="18" t="s">
        <v>254</v>
      </c>
      <c r="R307" s="24" t="s">
        <v>257</v>
      </c>
      <c r="S307" s="24" t="s">
        <v>257</v>
      </c>
      <c r="T307" s="26" t="s">
        <v>692</v>
      </c>
      <c r="U307" s="26" t="s">
        <v>595</v>
      </c>
      <c r="V307" s="26" t="s">
        <v>693</v>
      </c>
      <c r="W307" s="26" t="s">
        <v>694</v>
      </c>
      <c r="X307" s="18" t="s">
        <v>695</v>
      </c>
      <c r="Y307" s="18">
        <v>20.8</v>
      </c>
      <c r="Z307" s="18" t="s">
        <v>474</v>
      </c>
      <c r="AA307" s="57">
        <v>20.8</v>
      </c>
      <c r="AB307" s="57" t="s">
        <v>257</v>
      </c>
      <c r="AC307" s="18" t="s">
        <v>595</v>
      </c>
      <c r="AD307" s="18" t="s">
        <v>595</v>
      </c>
      <c r="AE307" s="18" t="s">
        <v>595</v>
      </c>
      <c r="AF307" s="18">
        <v>7.6</v>
      </c>
      <c r="AG307" s="18">
        <v>7.6</v>
      </c>
      <c r="AH307" s="18" t="s">
        <v>557</v>
      </c>
      <c r="AI307" s="18">
        <v>17</v>
      </c>
      <c r="AJ307" s="26" t="s">
        <v>628</v>
      </c>
      <c r="AK307" s="26">
        <f t="shared" si="91"/>
        <v>119</v>
      </c>
      <c r="AL307" s="18" t="s">
        <v>696</v>
      </c>
      <c r="AM307" s="18" t="s">
        <v>282</v>
      </c>
      <c r="AN307" s="57">
        <v>0</v>
      </c>
      <c r="AO307" s="57" t="s">
        <v>671</v>
      </c>
      <c r="AP307" s="18" t="s">
        <v>479</v>
      </c>
      <c r="AQ307" s="18">
        <v>4</v>
      </c>
      <c r="AR307" s="18" t="s">
        <v>672</v>
      </c>
      <c r="AS307" s="66">
        <f t="shared" si="77"/>
        <v>0</v>
      </c>
      <c r="AT307" s="57">
        <v>0</v>
      </c>
      <c r="AU307" s="66">
        <f t="shared" si="78"/>
        <v>0</v>
      </c>
      <c r="AV307" s="66">
        <f t="shared" si="76"/>
        <v>0</v>
      </c>
      <c r="AW307" s="5" t="s">
        <v>595</v>
      </c>
      <c r="AX307" s="18">
        <v>17</v>
      </c>
      <c r="AY307" s="26" t="s">
        <v>628</v>
      </c>
      <c r="AZ307" s="5" t="s">
        <v>257</v>
      </c>
      <c r="BA307" s="5" t="s">
        <v>257</v>
      </c>
      <c r="BB307" s="18" t="s">
        <v>754</v>
      </c>
      <c r="BC307" s="18" t="s">
        <v>287</v>
      </c>
      <c r="BD307" s="18">
        <v>0</v>
      </c>
      <c r="BE307" s="18" t="s">
        <v>698</v>
      </c>
      <c r="BF307" s="18" t="s">
        <v>699</v>
      </c>
      <c r="BG307" s="18">
        <v>4</v>
      </c>
      <c r="BH307" s="18" t="s">
        <v>672</v>
      </c>
      <c r="BI307" s="18" t="s">
        <v>257</v>
      </c>
      <c r="BJ307" s="18" t="s">
        <v>257</v>
      </c>
      <c r="BK307" s="18" t="s">
        <v>257</v>
      </c>
      <c r="BL307" s="18" t="s">
        <v>257</v>
      </c>
      <c r="BM307" s="18" t="s">
        <v>257</v>
      </c>
      <c r="BN307" s="18">
        <v>17</v>
      </c>
      <c r="BO307" s="26" t="s">
        <v>628</v>
      </c>
      <c r="BP307" s="5" t="s">
        <v>257</v>
      </c>
      <c r="BQ307" s="5" t="s">
        <v>257</v>
      </c>
      <c r="BR307" s="18" t="s">
        <v>754</v>
      </c>
      <c r="BS307" s="18"/>
      <c r="BT307" s="18"/>
      <c r="BU307" s="18"/>
      <c r="BV307" s="18"/>
      <c r="BW307" s="18"/>
      <c r="BX307" s="18"/>
      <c r="BY307" s="18"/>
      <c r="BZ307" s="18"/>
      <c r="CA307" s="18"/>
      <c r="CB307" s="18"/>
      <c r="CC307" s="18"/>
      <c r="CD307" s="18"/>
      <c r="CE307" s="18"/>
      <c r="CF307" s="18"/>
      <c r="CG307" s="18"/>
      <c r="CH307" s="18"/>
      <c r="CI307" s="18"/>
      <c r="CJ307" s="18"/>
      <c r="CK307" s="18"/>
      <c r="CL307" s="18"/>
      <c r="CM307" s="18"/>
      <c r="CN307" s="18"/>
      <c r="CO307" s="18"/>
      <c r="CP307" s="18"/>
      <c r="CQ307" s="18"/>
      <c r="CR307" s="18"/>
      <c r="CS307" s="18"/>
      <c r="CT307" s="18"/>
      <c r="CU307" s="18"/>
      <c r="CV307" s="18"/>
      <c r="CW307" s="18"/>
      <c r="CX307" s="18"/>
      <c r="CY307" s="18"/>
      <c r="CZ307" s="18"/>
      <c r="DA307" s="18"/>
      <c r="DB307" s="18"/>
      <c r="DC307" s="18"/>
      <c r="DD307" s="18"/>
      <c r="DE307" s="18"/>
      <c r="DF307" s="18"/>
      <c r="DG307" s="18"/>
      <c r="DH307" s="18"/>
      <c r="DI307" s="18"/>
      <c r="DJ307" s="18"/>
      <c r="DK307" s="18"/>
      <c r="DL307" s="18"/>
      <c r="DM307" s="18"/>
      <c r="DN307" s="18"/>
      <c r="DO307" s="18"/>
      <c r="DP307" s="18"/>
      <c r="DQ307" s="18"/>
      <c r="DR307" s="18"/>
      <c r="DS307" s="18"/>
      <c r="DT307" s="18"/>
      <c r="DU307" s="18"/>
      <c r="DV307" s="18"/>
      <c r="DW307" s="18"/>
      <c r="DX307" s="18"/>
      <c r="DY307" s="18"/>
      <c r="DZ307" s="18"/>
      <c r="EA307" s="57"/>
      <c r="EB307" s="18"/>
      <c r="EC307" s="18"/>
      <c r="ED307" s="18"/>
      <c r="EE307" s="18">
        <v>0</v>
      </c>
      <c r="EF307" s="18">
        <v>0</v>
      </c>
      <c r="EG307" s="18">
        <v>0</v>
      </c>
      <c r="EH307" s="18" t="s">
        <v>700</v>
      </c>
      <c r="EI307" s="18" cm="1">
        <f t="array" ref="EI307">IF(SUMPRODUCT(--(DO307:DS307&lt;&gt;""))=0, 0,1)</f>
        <v>0</v>
      </c>
      <c r="EJ307" s="18" cm="1">
        <f t="array" ref="EJ307">IF(SUMPRODUCT(--(DT307:EG307&lt;&gt;""))=0, 0,1)</f>
        <v>1</v>
      </c>
      <c r="EK307" s="18" cm="1">
        <f t="array" ref="EK307">IF(SUMPRODUCT(--(EC307:EG307&lt;&gt;""))=0, 0,1)</f>
        <v>1</v>
      </c>
      <c r="EL307" s="18" cm="1">
        <f t="array" ref="EL307">IF(SUMPRODUCT(--(EE307:EG307&lt;&gt;""))=0, 0,1)</f>
        <v>1</v>
      </c>
      <c r="EM307" s="18">
        <f t="shared" si="86"/>
        <v>0</v>
      </c>
      <c r="EN307" s="18" t="str">
        <f t="shared" si="87"/>
        <v>NA</v>
      </c>
      <c r="EO307" s="18">
        <f t="shared" si="88"/>
        <v>0</v>
      </c>
      <c r="EP307" s="18">
        <f t="shared" si="89"/>
        <v>0</v>
      </c>
      <c r="EQ307" s="18">
        <f t="shared" si="90"/>
        <v>0</v>
      </c>
      <c r="ER307" s="58" t="s">
        <v>2080</v>
      </c>
      <c r="ES307" s="59">
        <v>43802</v>
      </c>
      <c r="ET307" s="18" t="s">
        <v>701</v>
      </c>
      <c r="EU307" s="18" t="s">
        <v>689</v>
      </c>
    </row>
    <row r="308" spans="1:151" ht="15.75" customHeight="1" x14ac:dyDescent="0.2">
      <c r="A308" s="5" t="s">
        <v>284</v>
      </c>
      <c r="B308" s="24" t="s">
        <v>688</v>
      </c>
      <c r="C308" s="26">
        <v>1</v>
      </c>
      <c r="D308" s="18" t="s">
        <v>711</v>
      </c>
      <c r="E308" s="26" t="s">
        <v>257</v>
      </c>
      <c r="F308" s="18" t="s">
        <v>553</v>
      </c>
      <c r="G308" s="18" t="s">
        <v>769</v>
      </c>
      <c r="H308" s="18" t="s">
        <v>770</v>
      </c>
      <c r="I308" s="18" t="s">
        <v>726</v>
      </c>
      <c r="J308" s="18" t="s">
        <v>363</v>
      </c>
      <c r="K308" s="18" t="s">
        <v>363</v>
      </c>
      <c r="L308" s="18" t="s">
        <v>363</v>
      </c>
      <c r="M308" s="18" t="s">
        <v>253</v>
      </c>
      <c r="N308" s="56">
        <v>43</v>
      </c>
      <c r="O308" s="18" t="s">
        <v>640</v>
      </c>
      <c r="P308" s="18" t="s">
        <v>261</v>
      </c>
      <c r="Q308" s="18" t="s">
        <v>254</v>
      </c>
      <c r="R308" s="24" t="s">
        <v>257</v>
      </c>
      <c r="S308" s="24" t="s">
        <v>257</v>
      </c>
      <c r="T308" s="26" t="s">
        <v>692</v>
      </c>
      <c r="U308" s="26" t="s">
        <v>595</v>
      </c>
      <c r="V308" s="26" t="s">
        <v>693</v>
      </c>
      <c r="W308" s="26" t="s">
        <v>694</v>
      </c>
      <c r="X308" s="18" t="s">
        <v>695</v>
      </c>
      <c r="Y308" s="18">
        <v>20.8</v>
      </c>
      <c r="Z308" s="18" t="s">
        <v>474</v>
      </c>
      <c r="AA308" s="57">
        <v>20.8</v>
      </c>
      <c r="AB308" s="57" t="s">
        <v>257</v>
      </c>
      <c r="AC308" s="18" t="s">
        <v>595</v>
      </c>
      <c r="AD308" s="18" t="s">
        <v>595</v>
      </c>
      <c r="AE308" s="18" t="s">
        <v>595</v>
      </c>
      <c r="AF308" s="18">
        <v>7.6</v>
      </c>
      <c r="AG308" s="18">
        <v>7.6</v>
      </c>
      <c r="AH308" s="18" t="s">
        <v>557</v>
      </c>
      <c r="AI308" s="18">
        <v>17</v>
      </c>
      <c r="AJ308" s="26" t="s">
        <v>628</v>
      </c>
      <c r="AK308" s="26">
        <f t="shared" si="91"/>
        <v>119</v>
      </c>
      <c r="AL308" s="18" t="s">
        <v>696</v>
      </c>
      <c r="AM308" s="18" t="s">
        <v>282</v>
      </c>
      <c r="AN308" s="57">
        <v>0</v>
      </c>
      <c r="AO308" s="57" t="s">
        <v>671</v>
      </c>
      <c r="AP308" s="18" t="s">
        <v>479</v>
      </c>
      <c r="AQ308" s="18">
        <v>4</v>
      </c>
      <c r="AR308" s="18" t="s">
        <v>672</v>
      </c>
      <c r="AS308" s="66">
        <f t="shared" si="77"/>
        <v>0</v>
      </c>
      <c r="AT308" s="57">
        <v>0</v>
      </c>
      <c r="AU308" s="66">
        <f t="shared" si="78"/>
        <v>0</v>
      </c>
      <c r="AV308" s="66">
        <f t="shared" si="76"/>
        <v>0</v>
      </c>
      <c r="AW308" s="5" t="s">
        <v>595</v>
      </c>
      <c r="AX308" s="18">
        <v>17</v>
      </c>
      <c r="AY308" s="26" t="s">
        <v>628</v>
      </c>
      <c r="AZ308" s="5" t="s">
        <v>257</v>
      </c>
      <c r="BA308" s="5" t="s">
        <v>257</v>
      </c>
      <c r="BB308" s="18" t="s">
        <v>754</v>
      </c>
      <c r="BC308" s="18" t="s">
        <v>287</v>
      </c>
      <c r="BD308" s="18">
        <v>0</v>
      </c>
      <c r="BE308" s="18" t="s">
        <v>698</v>
      </c>
      <c r="BF308" s="18" t="s">
        <v>699</v>
      </c>
      <c r="BG308" s="18">
        <v>4</v>
      </c>
      <c r="BH308" s="18" t="s">
        <v>672</v>
      </c>
      <c r="BI308" s="18" t="s">
        <v>257</v>
      </c>
      <c r="BJ308" s="18" t="s">
        <v>257</v>
      </c>
      <c r="BK308" s="18" t="s">
        <v>257</v>
      </c>
      <c r="BL308" s="18" t="s">
        <v>257</v>
      </c>
      <c r="BM308" s="18" t="s">
        <v>257</v>
      </c>
      <c r="BN308" s="18">
        <v>17</v>
      </c>
      <c r="BO308" s="26" t="s">
        <v>628</v>
      </c>
      <c r="BP308" s="5" t="s">
        <v>257</v>
      </c>
      <c r="BQ308" s="5" t="s">
        <v>257</v>
      </c>
      <c r="BR308" s="18" t="s">
        <v>754</v>
      </c>
      <c r="BS308" s="18"/>
      <c r="BT308" s="18"/>
      <c r="BU308" s="18"/>
      <c r="BV308" s="18"/>
      <c r="BW308" s="18"/>
      <c r="BX308" s="18"/>
      <c r="BY308" s="18"/>
      <c r="BZ308" s="18"/>
      <c r="CA308" s="18"/>
      <c r="CB308" s="18"/>
      <c r="CC308" s="18"/>
      <c r="CD308" s="18"/>
      <c r="CE308" s="18"/>
      <c r="CF308" s="18"/>
      <c r="CG308" s="18"/>
      <c r="CH308" s="18"/>
      <c r="CI308" s="18"/>
      <c r="CJ308" s="18"/>
      <c r="CK308" s="18"/>
      <c r="CL308" s="18"/>
      <c r="CM308" s="18"/>
      <c r="CN308" s="18"/>
      <c r="CO308" s="18"/>
      <c r="CP308" s="18"/>
      <c r="CQ308" s="18"/>
      <c r="CR308" s="18"/>
      <c r="CS308" s="18"/>
      <c r="CT308" s="18"/>
      <c r="CU308" s="18"/>
      <c r="CV308" s="18"/>
      <c r="CW308" s="18"/>
      <c r="CX308" s="18"/>
      <c r="CY308" s="18"/>
      <c r="CZ308" s="18"/>
      <c r="DA308" s="18"/>
      <c r="DB308" s="18"/>
      <c r="DC308" s="18"/>
      <c r="DD308" s="18"/>
      <c r="DE308" s="18"/>
      <c r="DF308" s="18"/>
      <c r="DG308" s="18"/>
      <c r="DH308" s="18"/>
      <c r="DI308" s="18"/>
      <c r="DJ308" s="18"/>
      <c r="DK308" s="18"/>
      <c r="DL308" s="18"/>
      <c r="DM308" s="18"/>
      <c r="DN308" s="18"/>
      <c r="DO308" s="18"/>
      <c r="DP308" s="18"/>
      <c r="DQ308" s="18"/>
      <c r="DR308" s="18"/>
      <c r="DS308" s="18"/>
      <c r="DT308" s="18"/>
      <c r="DU308" s="18"/>
      <c r="DV308" s="18"/>
      <c r="DW308" s="18"/>
      <c r="DX308" s="18"/>
      <c r="DY308" s="18"/>
      <c r="DZ308" s="18"/>
      <c r="EA308" s="57"/>
      <c r="EB308" s="18"/>
      <c r="EC308" s="18"/>
      <c r="ED308" s="18"/>
      <c r="EE308" s="18">
        <v>0</v>
      </c>
      <c r="EF308" s="18">
        <v>0</v>
      </c>
      <c r="EG308" s="18">
        <v>0</v>
      </c>
      <c r="EH308" s="18" t="s">
        <v>700</v>
      </c>
      <c r="EI308" s="18" cm="1">
        <f t="array" ref="EI308">IF(SUMPRODUCT(--(DO308:DS308&lt;&gt;""))=0, 0,1)</f>
        <v>0</v>
      </c>
      <c r="EJ308" s="18" cm="1">
        <f t="array" ref="EJ308">IF(SUMPRODUCT(--(DT308:EG308&lt;&gt;""))=0, 0,1)</f>
        <v>1</v>
      </c>
      <c r="EK308" s="18" cm="1">
        <f t="array" ref="EK308">IF(SUMPRODUCT(--(EC308:EG308&lt;&gt;""))=0, 0,1)</f>
        <v>1</v>
      </c>
      <c r="EL308" s="18" cm="1">
        <f t="array" ref="EL308">IF(SUMPRODUCT(--(EE308:EG308&lt;&gt;""))=0, 0,1)</f>
        <v>1</v>
      </c>
      <c r="EM308" s="18">
        <f t="shared" si="86"/>
        <v>0</v>
      </c>
      <c r="EN308" s="18" t="str">
        <f t="shared" si="87"/>
        <v>NA</v>
      </c>
      <c r="EO308" s="18">
        <f t="shared" si="88"/>
        <v>0</v>
      </c>
      <c r="EP308" s="18">
        <f t="shared" si="89"/>
        <v>0</v>
      </c>
      <c r="EQ308" s="18">
        <f t="shared" si="90"/>
        <v>0</v>
      </c>
      <c r="ER308" s="58" t="s">
        <v>2080</v>
      </c>
      <c r="ES308" s="59">
        <v>43802</v>
      </c>
      <c r="ET308" s="18" t="s">
        <v>701</v>
      </c>
      <c r="EU308" s="18" t="s">
        <v>689</v>
      </c>
    </row>
    <row r="309" spans="1:151" ht="15.75" customHeight="1" x14ac:dyDescent="0.2">
      <c r="A309" s="5" t="s">
        <v>284</v>
      </c>
      <c r="B309" s="24" t="s">
        <v>688</v>
      </c>
      <c r="C309" s="26">
        <v>1</v>
      </c>
      <c r="D309" s="18" t="s">
        <v>711</v>
      </c>
      <c r="E309" s="26" t="s">
        <v>257</v>
      </c>
      <c r="F309" s="18" t="s">
        <v>553</v>
      </c>
      <c r="G309" s="18" t="s">
        <v>771</v>
      </c>
      <c r="H309" s="18" t="s">
        <v>772</v>
      </c>
      <c r="I309" s="18" t="s">
        <v>730</v>
      </c>
      <c r="J309" s="18" t="s">
        <v>363</v>
      </c>
      <c r="K309" s="18" t="s">
        <v>363</v>
      </c>
      <c r="L309" s="18" t="s">
        <v>363</v>
      </c>
      <c r="M309" s="18" t="s">
        <v>253</v>
      </c>
      <c r="N309" s="56">
        <v>43</v>
      </c>
      <c r="O309" s="18" t="s">
        <v>640</v>
      </c>
      <c r="P309" s="18" t="s">
        <v>261</v>
      </c>
      <c r="Q309" s="18" t="s">
        <v>254</v>
      </c>
      <c r="R309" s="24" t="s">
        <v>257</v>
      </c>
      <c r="S309" s="24" t="s">
        <v>257</v>
      </c>
      <c r="T309" s="26" t="s">
        <v>692</v>
      </c>
      <c r="U309" s="26" t="s">
        <v>595</v>
      </c>
      <c r="V309" s="26" t="s">
        <v>693</v>
      </c>
      <c r="W309" s="26" t="s">
        <v>694</v>
      </c>
      <c r="X309" s="18" t="s">
        <v>695</v>
      </c>
      <c r="Y309" s="18">
        <v>20.8</v>
      </c>
      <c r="Z309" s="18" t="s">
        <v>474</v>
      </c>
      <c r="AA309" s="57">
        <v>20.8</v>
      </c>
      <c r="AB309" s="57" t="s">
        <v>257</v>
      </c>
      <c r="AC309" s="18" t="s">
        <v>595</v>
      </c>
      <c r="AD309" s="18" t="s">
        <v>595</v>
      </c>
      <c r="AE309" s="18" t="s">
        <v>595</v>
      </c>
      <c r="AF309" s="18">
        <v>7.6</v>
      </c>
      <c r="AG309" s="18">
        <v>7.6</v>
      </c>
      <c r="AH309" s="18" t="s">
        <v>557</v>
      </c>
      <c r="AI309" s="18">
        <v>17</v>
      </c>
      <c r="AJ309" s="26" t="s">
        <v>628</v>
      </c>
      <c r="AK309" s="26">
        <f t="shared" si="91"/>
        <v>119</v>
      </c>
      <c r="AL309" s="18" t="s">
        <v>696</v>
      </c>
      <c r="AM309" s="18" t="s">
        <v>282</v>
      </c>
      <c r="AN309" s="57">
        <v>0</v>
      </c>
      <c r="AO309" s="57" t="s">
        <v>671</v>
      </c>
      <c r="AP309" s="18" t="s">
        <v>479</v>
      </c>
      <c r="AQ309" s="18">
        <v>4</v>
      </c>
      <c r="AR309" s="18" t="s">
        <v>672</v>
      </c>
      <c r="AS309" s="66">
        <f t="shared" si="77"/>
        <v>0</v>
      </c>
      <c r="AT309" s="57">
        <v>0</v>
      </c>
      <c r="AU309" s="66">
        <f t="shared" si="78"/>
        <v>0</v>
      </c>
      <c r="AV309" s="66">
        <f t="shared" si="76"/>
        <v>0</v>
      </c>
      <c r="AW309" s="5" t="s">
        <v>595</v>
      </c>
      <c r="AX309" s="18">
        <v>17</v>
      </c>
      <c r="AY309" s="26" t="s">
        <v>628</v>
      </c>
      <c r="AZ309" s="5" t="s">
        <v>257</v>
      </c>
      <c r="BA309" s="5" t="s">
        <v>257</v>
      </c>
      <c r="BB309" s="18" t="s">
        <v>754</v>
      </c>
      <c r="BC309" s="18" t="s">
        <v>287</v>
      </c>
      <c r="BD309" s="18">
        <v>0</v>
      </c>
      <c r="BE309" s="18" t="s">
        <v>698</v>
      </c>
      <c r="BF309" s="18" t="s">
        <v>699</v>
      </c>
      <c r="BG309" s="18">
        <v>4</v>
      </c>
      <c r="BH309" s="18" t="s">
        <v>672</v>
      </c>
      <c r="BI309" s="18" t="s">
        <v>257</v>
      </c>
      <c r="BJ309" s="18" t="s">
        <v>257</v>
      </c>
      <c r="BK309" s="18" t="s">
        <v>257</v>
      </c>
      <c r="BL309" s="18" t="s">
        <v>257</v>
      </c>
      <c r="BM309" s="18" t="s">
        <v>257</v>
      </c>
      <c r="BN309" s="18">
        <v>17</v>
      </c>
      <c r="BO309" s="26" t="s">
        <v>628</v>
      </c>
      <c r="BP309" s="5" t="s">
        <v>257</v>
      </c>
      <c r="BQ309" s="5" t="s">
        <v>257</v>
      </c>
      <c r="BR309" s="18" t="s">
        <v>754</v>
      </c>
      <c r="BS309" s="18"/>
      <c r="BT309" s="18"/>
      <c r="BU309" s="18"/>
      <c r="BV309" s="18"/>
      <c r="BW309" s="18"/>
      <c r="BX309" s="18"/>
      <c r="BY309" s="18"/>
      <c r="BZ309" s="18"/>
      <c r="CA309" s="18"/>
      <c r="CB309" s="18"/>
      <c r="CC309" s="18"/>
      <c r="CD309" s="18"/>
      <c r="CE309" s="18"/>
      <c r="CF309" s="18"/>
      <c r="CG309" s="18"/>
      <c r="CH309" s="18"/>
      <c r="CI309" s="18"/>
      <c r="CJ309" s="18"/>
      <c r="CK309" s="18"/>
      <c r="CL309" s="18"/>
      <c r="CM309" s="18"/>
      <c r="CN309" s="18"/>
      <c r="CO309" s="18"/>
      <c r="CP309" s="18"/>
      <c r="CQ309" s="18"/>
      <c r="CR309" s="18"/>
      <c r="CS309" s="18"/>
      <c r="CT309" s="18"/>
      <c r="CU309" s="18"/>
      <c r="CV309" s="18"/>
      <c r="CW309" s="18"/>
      <c r="CX309" s="18"/>
      <c r="CY309" s="18"/>
      <c r="CZ309" s="18"/>
      <c r="DA309" s="18"/>
      <c r="DB309" s="18"/>
      <c r="DC309" s="18"/>
      <c r="DD309" s="18"/>
      <c r="DE309" s="18"/>
      <c r="DF309" s="18"/>
      <c r="DG309" s="18"/>
      <c r="DH309" s="18"/>
      <c r="DI309" s="18"/>
      <c r="DJ309" s="18"/>
      <c r="DK309" s="18"/>
      <c r="DL309" s="18"/>
      <c r="DM309" s="18"/>
      <c r="DN309" s="18"/>
      <c r="DO309" s="18"/>
      <c r="DP309" s="18"/>
      <c r="DQ309" s="18"/>
      <c r="DR309" s="18"/>
      <c r="DS309" s="18"/>
      <c r="DT309" s="18"/>
      <c r="DU309" s="18"/>
      <c r="DV309" s="18"/>
      <c r="DW309" s="18"/>
      <c r="DX309" s="18"/>
      <c r="DY309" s="18"/>
      <c r="DZ309" s="18"/>
      <c r="EA309" s="57"/>
      <c r="EB309" s="18"/>
      <c r="EC309" s="18"/>
      <c r="ED309" s="18"/>
      <c r="EE309" s="18">
        <v>0</v>
      </c>
      <c r="EF309" s="18">
        <v>0</v>
      </c>
      <c r="EG309" s="18">
        <v>0</v>
      </c>
      <c r="EH309" s="18" t="s">
        <v>700</v>
      </c>
      <c r="EI309" s="18" cm="1">
        <f t="array" ref="EI309">IF(SUMPRODUCT(--(DO309:DS309&lt;&gt;""))=0, 0,1)</f>
        <v>0</v>
      </c>
      <c r="EJ309" s="18" cm="1">
        <f t="array" ref="EJ309">IF(SUMPRODUCT(--(DT309:EG309&lt;&gt;""))=0, 0,1)</f>
        <v>1</v>
      </c>
      <c r="EK309" s="18" cm="1">
        <f t="array" ref="EK309">IF(SUMPRODUCT(--(EC309:EG309&lt;&gt;""))=0, 0,1)</f>
        <v>1</v>
      </c>
      <c r="EL309" s="18" cm="1">
        <f t="array" ref="EL309">IF(SUMPRODUCT(--(EE309:EG309&lt;&gt;""))=0, 0,1)</f>
        <v>1</v>
      </c>
      <c r="EM309" s="18">
        <f t="shared" si="86"/>
        <v>0</v>
      </c>
      <c r="EN309" s="18" t="str">
        <f t="shared" si="87"/>
        <v>NA</v>
      </c>
      <c r="EO309" s="18">
        <f t="shared" si="88"/>
        <v>0</v>
      </c>
      <c r="EP309" s="18">
        <f t="shared" si="89"/>
        <v>0</v>
      </c>
      <c r="EQ309" s="18">
        <f t="shared" si="90"/>
        <v>0</v>
      </c>
      <c r="ER309" s="58" t="s">
        <v>2080</v>
      </c>
      <c r="ES309" s="59">
        <v>43802</v>
      </c>
      <c r="ET309" s="18" t="s">
        <v>701</v>
      </c>
      <c r="EU309" s="18" t="s">
        <v>689</v>
      </c>
    </row>
    <row r="310" spans="1:151" ht="15.75" customHeight="1" x14ac:dyDescent="0.2">
      <c r="A310" s="5" t="s">
        <v>284</v>
      </c>
      <c r="B310" s="24" t="s">
        <v>688</v>
      </c>
      <c r="C310" s="26">
        <v>1</v>
      </c>
      <c r="D310" s="18" t="s">
        <v>711</v>
      </c>
      <c r="E310" s="26" t="s">
        <v>257</v>
      </c>
      <c r="F310" s="18" t="s">
        <v>553</v>
      </c>
      <c r="G310" s="18" t="s">
        <v>773</v>
      </c>
      <c r="H310" s="18" t="s">
        <v>774</v>
      </c>
      <c r="I310" s="18" t="s">
        <v>718</v>
      </c>
      <c r="J310" s="18" t="s">
        <v>363</v>
      </c>
      <c r="K310" s="18" t="s">
        <v>363</v>
      </c>
      <c r="L310" s="18" t="s">
        <v>363</v>
      </c>
      <c r="M310" s="18" t="s">
        <v>253</v>
      </c>
      <c r="N310" s="56">
        <v>43</v>
      </c>
      <c r="O310" s="18" t="s">
        <v>640</v>
      </c>
      <c r="P310" s="18" t="s">
        <v>261</v>
      </c>
      <c r="Q310" s="18" t="s">
        <v>254</v>
      </c>
      <c r="R310" s="24" t="s">
        <v>257</v>
      </c>
      <c r="S310" s="24" t="s">
        <v>257</v>
      </c>
      <c r="T310" s="26" t="s">
        <v>692</v>
      </c>
      <c r="U310" s="26" t="s">
        <v>595</v>
      </c>
      <c r="V310" s="26" t="s">
        <v>693</v>
      </c>
      <c r="W310" s="26" t="s">
        <v>694</v>
      </c>
      <c r="X310" s="18" t="s">
        <v>695</v>
      </c>
      <c r="Y310" s="18">
        <v>20.8</v>
      </c>
      <c r="Z310" s="18" t="s">
        <v>474</v>
      </c>
      <c r="AA310" s="57">
        <v>20.8</v>
      </c>
      <c r="AB310" s="57" t="s">
        <v>257</v>
      </c>
      <c r="AC310" s="18" t="s">
        <v>595</v>
      </c>
      <c r="AD310" s="18" t="s">
        <v>595</v>
      </c>
      <c r="AE310" s="18" t="s">
        <v>595</v>
      </c>
      <c r="AF310" s="18">
        <v>7.6</v>
      </c>
      <c r="AG310" s="18">
        <v>7.6</v>
      </c>
      <c r="AH310" s="18" t="s">
        <v>557</v>
      </c>
      <c r="AI310" s="18">
        <v>17</v>
      </c>
      <c r="AJ310" s="26" t="s">
        <v>628</v>
      </c>
      <c r="AK310" s="26">
        <f t="shared" si="91"/>
        <v>119</v>
      </c>
      <c r="AL310" s="18" t="s">
        <v>696</v>
      </c>
      <c r="AM310" s="18" t="s">
        <v>282</v>
      </c>
      <c r="AN310" s="57">
        <v>0</v>
      </c>
      <c r="AO310" s="57" t="s">
        <v>671</v>
      </c>
      <c r="AP310" s="18" t="s">
        <v>479</v>
      </c>
      <c r="AQ310" s="18">
        <v>4</v>
      </c>
      <c r="AR310" s="18" t="s">
        <v>672</v>
      </c>
      <c r="AS310" s="66">
        <f t="shared" si="77"/>
        <v>0</v>
      </c>
      <c r="AT310" s="57">
        <v>0</v>
      </c>
      <c r="AU310" s="66">
        <f t="shared" si="78"/>
        <v>0</v>
      </c>
      <c r="AV310" s="66">
        <f t="shared" si="76"/>
        <v>0</v>
      </c>
      <c r="AW310" s="5" t="s">
        <v>595</v>
      </c>
      <c r="AX310" s="18">
        <v>17</v>
      </c>
      <c r="AY310" s="26" t="s">
        <v>628</v>
      </c>
      <c r="AZ310" s="5" t="s">
        <v>257</v>
      </c>
      <c r="BA310" s="5" t="s">
        <v>257</v>
      </c>
      <c r="BB310" s="18" t="s">
        <v>754</v>
      </c>
      <c r="BC310" s="18" t="s">
        <v>287</v>
      </c>
      <c r="BD310" s="18">
        <v>0</v>
      </c>
      <c r="BE310" s="18" t="s">
        <v>698</v>
      </c>
      <c r="BF310" s="18" t="s">
        <v>699</v>
      </c>
      <c r="BG310" s="18">
        <v>4</v>
      </c>
      <c r="BH310" s="18" t="s">
        <v>672</v>
      </c>
      <c r="BI310" s="18" t="s">
        <v>257</v>
      </c>
      <c r="BJ310" s="18" t="s">
        <v>257</v>
      </c>
      <c r="BK310" s="18" t="s">
        <v>257</v>
      </c>
      <c r="BL310" s="18" t="s">
        <v>257</v>
      </c>
      <c r="BM310" s="18" t="s">
        <v>257</v>
      </c>
      <c r="BN310" s="18">
        <v>17</v>
      </c>
      <c r="BO310" s="26" t="s">
        <v>628</v>
      </c>
      <c r="BP310" s="5" t="s">
        <v>257</v>
      </c>
      <c r="BQ310" s="5" t="s">
        <v>257</v>
      </c>
      <c r="BR310" s="18" t="s">
        <v>754</v>
      </c>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57"/>
      <c r="EB310" s="18"/>
      <c r="EC310" s="18"/>
      <c r="ED310" s="18"/>
      <c r="EE310" s="18">
        <v>0</v>
      </c>
      <c r="EF310" s="18">
        <v>0</v>
      </c>
      <c r="EG310" s="18">
        <v>0</v>
      </c>
      <c r="EH310" s="18" t="s">
        <v>700</v>
      </c>
      <c r="EI310" s="18" cm="1">
        <f t="array" ref="EI310">IF(SUMPRODUCT(--(DO310:DS310&lt;&gt;""))=0, 0,1)</f>
        <v>0</v>
      </c>
      <c r="EJ310" s="18" cm="1">
        <f t="array" ref="EJ310">IF(SUMPRODUCT(--(DT310:EG310&lt;&gt;""))=0, 0,1)</f>
        <v>1</v>
      </c>
      <c r="EK310" s="18" cm="1">
        <f t="array" ref="EK310">IF(SUMPRODUCT(--(EC310:EG310&lt;&gt;""))=0, 0,1)</f>
        <v>1</v>
      </c>
      <c r="EL310" s="18" cm="1">
        <f t="array" ref="EL310">IF(SUMPRODUCT(--(EE310:EG310&lt;&gt;""))=0, 0,1)</f>
        <v>1</v>
      </c>
      <c r="EM310" s="18">
        <f t="shared" si="86"/>
        <v>0</v>
      </c>
      <c r="EN310" s="18" t="str">
        <f t="shared" si="87"/>
        <v>NA</v>
      </c>
      <c r="EO310" s="18">
        <f t="shared" si="88"/>
        <v>0</v>
      </c>
      <c r="EP310" s="18">
        <f t="shared" si="89"/>
        <v>0</v>
      </c>
      <c r="EQ310" s="18">
        <f t="shared" si="90"/>
        <v>0</v>
      </c>
      <c r="ER310" s="58" t="s">
        <v>2080</v>
      </c>
      <c r="ES310" s="59">
        <v>43802</v>
      </c>
      <c r="ET310" s="18" t="s">
        <v>701</v>
      </c>
      <c r="EU310" s="18" t="s">
        <v>689</v>
      </c>
    </row>
    <row r="311" spans="1:151" ht="15.75" customHeight="1" x14ac:dyDescent="0.2">
      <c r="A311" s="5" t="s">
        <v>284</v>
      </c>
      <c r="B311" s="24" t="s">
        <v>688</v>
      </c>
      <c r="C311" s="26">
        <v>1</v>
      </c>
      <c r="D311" s="18" t="s">
        <v>711</v>
      </c>
      <c r="E311" s="26" t="s">
        <v>257</v>
      </c>
      <c r="F311" s="18" t="s">
        <v>553</v>
      </c>
      <c r="G311" s="18" t="s">
        <v>775</v>
      </c>
      <c r="H311" s="18" t="s">
        <v>776</v>
      </c>
      <c r="I311" s="18" t="s">
        <v>718</v>
      </c>
      <c r="J311" s="18" t="s">
        <v>363</v>
      </c>
      <c r="K311" s="18" t="s">
        <v>363</v>
      </c>
      <c r="L311" s="18" t="s">
        <v>363</v>
      </c>
      <c r="M311" s="18" t="s">
        <v>253</v>
      </c>
      <c r="N311" s="56">
        <v>43</v>
      </c>
      <c r="O311" s="18" t="s">
        <v>640</v>
      </c>
      <c r="P311" s="18" t="s">
        <v>261</v>
      </c>
      <c r="Q311" s="18" t="s">
        <v>254</v>
      </c>
      <c r="R311" s="24" t="s">
        <v>257</v>
      </c>
      <c r="S311" s="24" t="s">
        <v>257</v>
      </c>
      <c r="T311" s="26" t="s">
        <v>692</v>
      </c>
      <c r="U311" s="26" t="s">
        <v>595</v>
      </c>
      <c r="V311" s="26" t="s">
        <v>693</v>
      </c>
      <c r="W311" s="26" t="s">
        <v>694</v>
      </c>
      <c r="X311" s="18" t="s">
        <v>695</v>
      </c>
      <c r="Y311" s="18">
        <v>20.8</v>
      </c>
      <c r="Z311" s="18" t="s">
        <v>474</v>
      </c>
      <c r="AA311" s="57">
        <v>20.8</v>
      </c>
      <c r="AB311" s="57" t="s">
        <v>257</v>
      </c>
      <c r="AC311" s="18" t="s">
        <v>595</v>
      </c>
      <c r="AD311" s="18" t="s">
        <v>595</v>
      </c>
      <c r="AE311" s="18" t="s">
        <v>595</v>
      </c>
      <c r="AF311" s="18">
        <v>7.6</v>
      </c>
      <c r="AG311" s="18">
        <v>7.6</v>
      </c>
      <c r="AH311" s="18" t="s">
        <v>557</v>
      </c>
      <c r="AI311" s="18">
        <v>17</v>
      </c>
      <c r="AJ311" s="26" t="s">
        <v>628</v>
      </c>
      <c r="AK311" s="26">
        <f t="shared" si="91"/>
        <v>119</v>
      </c>
      <c r="AL311" s="18" t="s">
        <v>696</v>
      </c>
      <c r="AM311" s="18" t="s">
        <v>282</v>
      </c>
      <c r="AN311" s="57">
        <v>0</v>
      </c>
      <c r="AO311" s="57" t="s">
        <v>671</v>
      </c>
      <c r="AP311" s="18" t="s">
        <v>479</v>
      </c>
      <c r="AQ311" s="18">
        <v>4</v>
      </c>
      <c r="AR311" s="18" t="s">
        <v>672</v>
      </c>
      <c r="AS311" s="66">
        <f t="shared" si="77"/>
        <v>0</v>
      </c>
      <c r="AT311" s="57">
        <v>0</v>
      </c>
      <c r="AU311" s="66">
        <f t="shared" si="78"/>
        <v>0</v>
      </c>
      <c r="AV311" s="66">
        <f t="shared" si="76"/>
        <v>0</v>
      </c>
      <c r="AW311" s="5" t="s">
        <v>595</v>
      </c>
      <c r="AX311" s="18">
        <v>17</v>
      </c>
      <c r="AY311" s="26" t="s">
        <v>628</v>
      </c>
      <c r="AZ311" s="5" t="s">
        <v>257</v>
      </c>
      <c r="BA311" s="5" t="s">
        <v>257</v>
      </c>
      <c r="BB311" s="18" t="s">
        <v>754</v>
      </c>
      <c r="BC311" s="18" t="s">
        <v>287</v>
      </c>
      <c r="BD311" s="18">
        <v>0</v>
      </c>
      <c r="BE311" s="18" t="s">
        <v>698</v>
      </c>
      <c r="BF311" s="18" t="s">
        <v>699</v>
      </c>
      <c r="BG311" s="18">
        <v>4</v>
      </c>
      <c r="BH311" s="18" t="s">
        <v>672</v>
      </c>
      <c r="BI311" s="18" t="s">
        <v>257</v>
      </c>
      <c r="BJ311" s="18" t="s">
        <v>257</v>
      </c>
      <c r="BK311" s="18" t="s">
        <v>257</v>
      </c>
      <c r="BL311" s="18" t="s">
        <v>257</v>
      </c>
      <c r="BM311" s="18" t="s">
        <v>257</v>
      </c>
      <c r="BN311" s="18">
        <v>17</v>
      </c>
      <c r="BO311" s="26" t="s">
        <v>628</v>
      </c>
      <c r="BP311" s="5" t="s">
        <v>257</v>
      </c>
      <c r="BQ311" s="5" t="s">
        <v>257</v>
      </c>
      <c r="BR311" s="18" t="s">
        <v>754</v>
      </c>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57"/>
      <c r="EB311" s="18"/>
      <c r="EC311" s="18"/>
      <c r="ED311" s="18"/>
      <c r="EE311" s="18">
        <v>0</v>
      </c>
      <c r="EF311" s="18">
        <v>0</v>
      </c>
      <c r="EG311" s="18">
        <v>0</v>
      </c>
      <c r="EH311" s="18" t="s">
        <v>700</v>
      </c>
      <c r="EI311" s="18" cm="1">
        <f t="array" ref="EI311">IF(SUMPRODUCT(--(DO311:DS311&lt;&gt;""))=0, 0,1)</f>
        <v>0</v>
      </c>
      <c r="EJ311" s="18" cm="1">
        <f t="array" ref="EJ311">IF(SUMPRODUCT(--(DT311:EG311&lt;&gt;""))=0, 0,1)</f>
        <v>1</v>
      </c>
      <c r="EK311" s="18" cm="1">
        <f t="array" ref="EK311">IF(SUMPRODUCT(--(EC311:EG311&lt;&gt;""))=0, 0,1)</f>
        <v>1</v>
      </c>
      <c r="EL311" s="18" cm="1">
        <f t="array" ref="EL311">IF(SUMPRODUCT(--(EE311:EG311&lt;&gt;""))=0, 0,1)</f>
        <v>1</v>
      </c>
      <c r="EM311" s="18">
        <f t="shared" si="86"/>
        <v>0</v>
      </c>
      <c r="EN311" s="18" t="str">
        <f t="shared" si="87"/>
        <v>NA</v>
      </c>
      <c r="EO311" s="18">
        <f t="shared" si="88"/>
        <v>0</v>
      </c>
      <c r="EP311" s="18">
        <f t="shared" si="89"/>
        <v>0</v>
      </c>
      <c r="EQ311" s="18">
        <f t="shared" si="90"/>
        <v>0</v>
      </c>
      <c r="ER311" s="58" t="s">
        <v>2080</v>
      </c>
      <c r="ES311" s="59">
        <v>43802</v>
      </c>
      <c r="ET311" s="18" t="s">
        <v>701</v>
      </c>
      <c r="EU311" s="18" t="s">
        <v>689</v>
      </c>
    </row>
    <row r="312" spans="1:151" ht="15.75" customHeight="1" x14ac:dyDescent="0.2">
      <c r="A312" s="5" t="s">
        <v>284</v>
      </c>
      <c r="B312" s="24" t="s">
        <v>688</v>
      </c>
      <c r="C312" s="26">
        <v>1</v>
      </c>
      <c r="D312" s="18" t="s">
        <v>711</v>
      </c>
      <c r="E312" s="26" t="s">
        <v>257</v>
      </c>
      <c r="F312" s="18" t="s">
        <v>553</v>
      </c>
      <c r="G312" s="18" t="s">
        <v>777</v>
      </c>
      <c r="H312" s="18" t="s">
        <v>778</v>
      </c>
      <c r="I312" s="18" t="s">
        <v>577</v>
      </c>
      <c r="J312" s="18" t="s">
        <v>363</v>
      </c>
      <c r="K312" s="18" t="s">
        <v>363</v>
      </c>
      <c r="L312" s="18" t="s">
        <v>363</v>
      </c>
      <c r="M312" s="18" t="s">
        <v>253</v>
      </c>
      <c r="N312" s="56">
        <v>43</v>
      </c>
      <c r="O312" s="18" t="s">
        <v>640</v>
      </c>
      <c r="P312" s="18" t="s">
        <v>261</v>
      </c>
      <c r="Q312" s="18" t="s">
        <v>254</v>
      </c>
      <c r="R312" s="24" t="s">
        <v>257</v>
      </c>
      <c r="S312" s="24" t="s">
        <v>257</v>
      </c>
      <c r="T312" s="26" t="s">
        <v>692</v>
      </c>
      <c r="U312" s="26" t="s">
        <v>595</v>
      </c>
      <c r="V312" s="26" t="s">
        <v>693</v>
      </c>
      <c r="W312" s="26" t="s">
        <v>694</v>
      </c>
      <c r="X312" s="18" t="s">
        <v>695</v>
      </c>
      <c r="Y312" s="18">
        <v>20.8</v>
      </c>
      <c r="Z312" s="18" t="s">
        <v>474</v>
      </c>
      <c r="AA312" s="57">
        <v>20.8</v>
      </c>
      <c r="AB312" s="57" t="s">
        <v>257</v>
      </c>
      <c r="AC312" s="18" t="s">
        <v>595</v>
      </c>
      <c r="AD312" s="18" t="s">
        <v>595</v>
      </c>
      <c r="AE312" s="18" t="s">
        <v>595</v>
      </c>
      <c r="AF312" s="18">
        <v>7.6</v>
      </c>
      <c r="AG312" s="18">
        <v>7.6</v>
      </c>
      <c r="AH312" s="18" t="s">
        <v>557</v>
      </c>
      <c r="AI312" s="18">
        <v>17</v>
      </c>
      <c r="AJ312" s="26" t="s">
        <v>628</v>
      </c>
      <c r="AK312" s="26">
        <f t="shared" si="91"/>
        <v>119</v>
      </c>
      <c r="AL312" s="18" t="s">
        <v>696</v>
      </c>
      <c r="AM312" s="18" t="s">
        <v>282</v>
      </c>
      <c r="AN312" s="57">
        <v>0</v>
      </c>
      <c r="AO312" s="57" t="s">
        <v>671</v>
      </c>
      <c r="AP312" s="18" t="s">
        <v>479</v>
      </c>
      <c r="AQ312" s="18">
        <v>4</v>
      </c>
      <c r="AR312" s="18" t="s">
        <v>672</v>
      </c>
      <c r="AS312" s="66">
        <f t="shared" si="77"/>
        <v>0</v>
      </c>
      <c r="AT312" s="57">
        <v>0</v>
      </c>
      <c r="AU312" s="66">
        <f t="shared" si="78"/>
        <v>0</v>
      </c>
      <c r="AV312" s="66">
        <f t="shared" si="76"/>
        <v>0</v>
      </c>
      <c r="AW312" s="5" t="s">
        <v>595</v>
      </c>
      <c r="AX312" s="18">
        <v>17</v>
      </c>
      <c r="AY312" s="26" t="s">
        <v>628</v>
      </c>
      <c r="AZ312" s="5" t="s">
        <v>257</v>
      </c>
      <c r="BA312" s="5" t="s">
        <v>257</v>
      </c>
      <c r="BB312" s="18" t="s">
        <v>754</v>
      </c>
      <c r="BC312" s="18" t="s">
        <v>287</v>
      </c>
      <c r="BD312" s="18">
        <v>0</v>
      </c>
      <c r="BE312" s="18" t="s">
        <v>698</v>
      </c>
      <c r="BF312" s="18" t="s">
        <v>699</v>
      </c>
      <c r="BG312" s="18">
        <v>4</v>
      </c>
      <c r="BH312" s="18" t="s">
        <v>672</v>
      </c>
      <c r="BI312" s="18" t="s">
        <v>257</v>
      </c>
      <c r="BJ312" s="18" t="s">
        <v>257</v>
      </c>
      <c r="BK312" s="18" t="s">
        <v>257</v>
      </c>
      <c r="BL312" s="18" t="s">
        <v>257</v>
      </c>
      <c r="BM312" s="18" t="s">
        <v>257</v>
      </c>
      <c r="BN312" s="18">
        <v>17</v>
      </c>
      <c r="BO312" s="26" t="s">
        <v>628</v>
      </c>
      <c r="BP312" s="5" t="s">
        <v>257</v>
      </c>
      <c r="BQ312" s="5" t="s">
        <v>257</v>
      </c>
      <c r="BR312" s="18" t="s">
        <v>754</v>
      </c>
      <c r="BS312" s="18"/>
      <c r="BT312" s="18"/>
      <c r="BU312" s="18"/>
      <c r="BV312" s="18"/>
      <c r="BW312" s="18"/>
      <c r="BX312" s="18"/>
      <c r="BY312" s="18"/>
      <c r="BZ312" s="18"/>
      <c r="CA312" s="18"/>
      <c r="CB312" s="18"/>
      <c r="CC312" s="18"/>
      <c r="CD312" s="18"/>
      <c r="CE312" s="18"/>
      <c r="CF312" s="18"/>
      <c r="CG312" s="18"/>
      <c r="CH312" s="18"/>
      <c r="CI312" s="18"/>
      <c r="CJ312" s="18"/>
      <c r="CK312" s="18"/>
      <c r="CL312" s="18"/>
      <c r="CM312" s="18"/>
      <c r="CN312" s="18"/>
      <c r="CO312" s="18"/>
      <c r="CP312" s="18"/>
      <c r="CQ312" s="18"/>
      <c r="CR312" s="18"/>
      <c r="CS312" s="18"/>
      <c r="CT312" s="18"/>
      <c r="CU312" s="18"/>
      <c r="CV312" s="18"/>
      <c r="CW312" s="18"/>
      <c r="CX312" s="18"/>
      <c r="CY312" s="18"/>
      <c r="CZ312" s="18"/>
      <c r="DA312" s="18"/>
      <c r="DB312" s="18"/>
      <c r="DC312" s="18"/>
      <c r="DD312" s="18"/>
      <c r="DE312" s="18"/>
      <c r="DF312" s="18"/>
      <c r="DG312" s="18"/>
      <c r="DH312" s="18"/>
      <c r="DI312" s="18"/>
      <c r="DJ312" s="18"/>
      <c r="DK312" s="18"/>
      <c r="DL312" s="18"/>
      <c r="DM312" s="18"/>
      <c r="DN312" s="18"/>
      <c r="DO312" s="18"/>
      <c r="DP312" s="18"/>
      <c r="DQ312" s="18"/>
      <c r="DR312" s="18"/>
      <c r="DS312" s="18"/>
      <c r="DT312" s="18"/>
      <c r="DU312" s="18"/>
      <c r="DV312" s="18"/>
      <c r="DW312" s="18"/>
      <c r="DX312" s="18"/>
      <c r="DY312" s="18"/>
      <c r="DZ312" s="18"/>
      <c r="EA312" s="57"/>
      <c r="EB312" s="18"/>
      <c r="EC312" s="18"/>
      <c r="ED312" s="18"/>
      <c r="EE312" s="18">
        <v>0</v>
      </c>
      <c r="EF312" s="18">
        <v>0</v>
      </c>
      <c r="EG312" s="18">
        <v>0</v>
      </c>
      <c r="EH312" s="18" t="s">
        <v>700</v>
      </c>
      <c r="EI312" s="18" cm="1">
        <f t="array" ref="EI312">IF(SUMPRODUCT(--(DO312:DS312&lt;&gt;""))=0, 0,1)</f>
        <v>0</v>
      </c>
      <c r="EJ312" s="18" cm="1">
        <f t="array" ref="EJ312">IF(SUMPRODUCT(--(DT312:EG312&lt;&gt;""))=0, 0,1)</f>
        <v>1</v>
      </c>
      <c r="EK312" s="18" cm="1">
        <f t="array" ref="EK312">IF(SUMPRODUCT(--(EC312:EG312&lt;&gt;""))=0, 0,1)</f>
        <v>1</v>
      </c>
      <c r="EL312" s="18" cm="1">
        <f t="array" ref="EL312">IF(SUMPRODUCT(--(EE312:EG312&lt;&gt;""))=0, 0,1)</f>
        <v>1</v>
      </c>
      <c r="EM312" s="18">
        <f t="shared" si="86"/>
        <v>0</v>
      </c>
      <c r="EN312" s="18" t="str">
        <f t="shared" si="87"/>
        <v>NA</v>
      </c>
      <c r="EO312" s="18">
        <f t="shared" si="88"/>
        <v>0</v>
      </c>
      <c r="EP312" s="18">
        <f t="shared" si="89"/>
        <v>0</v>
      </c>
      <c r="EQ312" s="18">
        <f t="shared" si="90"/>
        <v>0</v>
      </c>
      <c r="ER312" s="58" t="s">
        <v>2080</v>
      </c>
      <c r="ES312" s="59">
        <v>43802</v>
      </c>
      <c r="ET312" s="18" t="s">
        <v>701</v>
      </c>
      <c r="EU312" s="18" t="s">
        <v>689</v>
      </c>
    </row>
    <row r="313" spans="1:151" ht="15.75" customHeight="1" x14ac:dyDescent="0.2">
      <c r="A313" s="5" t="s">
        <v>284</v>
      </c>
      <c r="B313" s="24" t="s">
        <v>688</v>
      </c>
      <c r="C313" s="26">
        <v>1</v>
      </c>
      <c r="D313" s="18" t="s">
        <v>711</v>
      </c>
      <c r="E313" s="26" t="s">
        <v>257</v>
      </c>
      <c r="F313" s="18" t="s">
        <v>553</v>
      </c>
      <c r="G313" s="18" t="s">
        <v>641</v>
      </c>
      <c r="H313" s="18" t="s">
        <v>682</v>
      </c>
      <c r="I313" s="18" t="s">
        <v>708</v>
      </c>
      <c r="J313" s="18" t="s">
        <v>363</v>
      </c>
      <c r="K313" s="18" t="s">
        <v>363</v>
      </c>
      <c r="L313" s="18" t="s">
        <v>363</v>
      </c>
      <c r="M313" s="18" t="s">
        <v>253</v>
      </c>
      <c r="N313" s="56">
        <v>43</v>
      </c>
      <c r="O313" s="18" t="s">
        <v>640</v>
      </c>
      <c r="P313" s="18" t="s">
        <v>261</v>
      </c>
      <c r="Q313" s="18" t="s">
        <v>254</v>
      </c>
      <c r="R313" s="24" t="s">
        <v>257</v>
      </c>
      <c r="S313" s="24" t="s">
        <v>257</v>
      </c>
      <c r="T313" s="26" t="s">
        <v>692</v>
      </c>
      <c r="U313" s="26" t="s">
        <v>595</v>
      </c>
      <c r="V313" s="26" t="s">
        <v>693</v>
      </c>
      <c r="W313" s="26" t="s">
        <v>694</v>
      </c>
      <c r="X313" s="18" t="s">
        <v>695</v>
      </c>
      <c r="Y313" s="18">
        <v>20.8</v>
      </c>
      <c r="Z313" s="18" t="s">
        <v>474</v>
      </c>
      <c r="AA313" s="57">
        <v>20.8</v>
      </c>
      <c r="AB313" s="57" t="s">
        <v>257</v>
      </c>
      <c r="AC313" s="18" t="s">
        <v>595</v>
      </c>
      <c r="AD313" s="18" t="s">
        <v>595</v>
      </c>
      <c r="AE313" s="18" t="s">
        <v>595</v>
      </c>
      <c r="AF313" s="18">
        <v>7.6</v>
      </c>
      <c r="AG313" s="18">
        <v>7.6</v>
      </c>
      <c r="AH313" s="18" t="s">
        <v>557</v>
      </c>
      <c r="AI313" s="18">
        <v>17</v>
      </c>
      <c r="AJ313" s="26" t="s">
        <v>628</v>
      </c>
      <c r="AK313" s="26">
        <f t="shared" si="91"/>
        <v>119</v>
      </c>
      <c r="AL313" s="18" t="s">
        <v>696</v>
      </c>
      <c r="AM313" s="18" t="s">
        <v>282</v>
      </c>
      <c r="AN313" s="57">
        <v>0</v>
      </c>
      <c r="AO313" s="57" t="s">
        <v>671</v>
      </c>
      <c r="AP313" s="18" t="s">
        <v>479</v>
      </c>
      <c r="AQ313" s="18">
        <v>4</v>
      </c>
      <c r="AR313" s="18" t="s">
        <v>672</v>
      </c>
      <c r="AS313" s="66">
        <f t="shared" si="77"/>
        <v>0</v>
      </c>
      <c r="AT313" s="57">
        <v>0</v>
      </c>
      <c r="AU313" s="66">
        <f t="shared" si="78"/>
        <v>0</v>
      </c>
      <c r="AV313" s="66">
        <f t="shared" si="76"/>
        <v>0</v>
      </c>
      <c r="AW313" s="5" t="s">
        <v>595</v>
      </c>
      <c r="AX313" s="18">
        <v>17</v>
      </c>
      <c r="AY313" s="26" t="s">
        <v>628</v>
      </c>
      <c r="AZ313" s="5" t="s">
        <v>257</v>
      </c>
      <c r="BA313" s="5" t="s">
        <v>257</v>
      </c>
      <c r="BB313" s="18" t="s">
        <v>754</v>
      </c>
      <c r="BC313" s="18" t="s">
        <v>287</v>
      </c>
      <c r="BD313" s="18">
        <v>0</v>
      </c>
      <c r="BE313" s="18" t="s">
        <v>698</v>
      </c>
      <c r="BF313" s="18" t="s">
        <v>699</v>
      </c>
      <c r="BG313" s="18">
        <v>4</v>
      </c>
      <c r="BH313" s="18" t="s">
        <v>672</v>
      </c>
      <c r="BI313" s="18" t="s">
        <v>257</v>
      </c>
      <c r="BJ313" s="18" t="s">
        <v>257</v>
      </c>
      <c r="BK313" s="18" t="s">
        <v>257</v>
      </c>
      <c r="BL313" s="18" t="s">
        <v>257</v>
      </c>
      <c r="BM313" s="18" t="s">
        <v>257</v>
      </c>
      <c r="BN313" s="18">
        <v>17</v>
      </c>
      <c r="BO313" s="26" t="s">
        <v>628</v>
      </c>
      <c r="BP313" s="5" t="s">
        <v>257</v>
      </c>
      <c r="BQ313" s="5" t="s">
        <v>257</v>
      </c>
      <c r="BR313" s="18" t="s">
        <v>754</v>
      </c>
      <c r="BS313" s="18"/>
      <c r="BT313" s="18"/>
      <c r="BU313" s="18"/>
      <c r="BV313" s="18"/>
      <c r="BW313" s="18"/>
      <c r="BX313" s="18"/>
      <c r="BY313" s="18"/>
      <c r="BZ313" s="18"/>
      <c r="CA313" s="18"/>
      <c r="CB313" s="18"/>
      <c r="CC313" s="18"/>
      <c r="CD313" s="18"/>
      <c r="CE313" s="18"/>
      <c r="CF313" s="18"/>
      <c r="CG313" s="18"/>
      <c r="CH313" s="18"/>
      <c r="CI313" s="18"/>
      <c r="CJ313" s="18"/>
      <c r="CK313" s="18"/>
      <c r="CL313" s="18"/>
      <c r="CM313" s="18"/>
      <c r="CN313" s="18"/>
      <c r="CO313" s="18"/>
      <c r="CP313" s="18"/>
      <c r="CQ313" s="18"/>
      <c r="CR313" s="18"/>
      <c r="CS313" s="18"/>
      <c r="CT313" s="18"/>
      <c r="CU313" s="18"/>
      <c r="CV313" s="18"/>
      <c r="CW313" s="18"/>
      <c r="CX313" s="18"/>
      <c r="CY313" s="18"/>
      <c r="CZ313" s="18"/>
      <c r="DA313" s="18"/>
      <c r="DB313" s="18"/>
      <c r="DC313" s="18"/>
      <c r="DD313" s="18"/>
      <c r="DE313" s="18"/>
      <c r="DF313" s="18"/>
      <c r="DG313" s="18"/>
      <c r="DH313" s="18"/>
      <c r="DI313" s="18"/>
      <c r="DJ313" s="18"/>
      <c r="DK313" s="18"/>
      <c r="DL313" s="18"/>
      <c r="DM313" s="18"/>
      <c r="DN313" s="18"/>
      <c r="DO313" s="18"/>
      <c r="DP313" s="18"/>
      <c r="DQ313" s="18"/>
      <c r="DR313" s="18"/>
      <c r="DS313" s="18"/>
      <c r="DT313" s="18"/>
      <c r="DU313" s="18"/>
      <c r="DV313" s="18"/>
      <c r="DW313" s="18"/>
      <c r="DX313" s="18"/>
      <c r="DY313" s="18"/>
      <c r="DZ313" s="18"/>
      <c r="EA313" s="57"/>
      <c r="EB313" s="18"/>
      <c r="EC313" s="18"/>
      <c r="ED313" s="18"/>
      <c r="EE313" s="18">
        <v>0</v>
      </c>
      <c r="EF313" s="18">
        <v>0</v>
      </c>
      <c r="EG313" s="18">
        <v>0</v>
      </c>
      <c r="EH313" s="18" t="s">
        <v>700</v>
      </c>
      <c r="EI313" s="18" cm="1">
        <f t="array" ref="EI313">IF(SUMPRODUCT(--(DO313:DS313&lt;&gt;""))=0, 0,1)</f>
        <v>0</v>
      </c>
      <c r="EJ313" s="18" cm="1">
        <f t="array" ref="EJ313">IF(SUMPRODUCT(--(DT313:EG313&lt;&gt;""))=0, 0,1)</f>
        <v>1</v>
      </c>
      <c r="EK313" s="18" cm="1">
        <f t="array" ref="EK313">IF(SUMPRODUCT(--(EC313:EG313&lt;&gt;""))=0, 0,1)</f>
        <v>1</v>
      </c>
      <c r="EL313" s="18" cm="1">
        <f t="array" ref="EL313">IF(SUMPRODUCT(--(EE313:EG313&lt;&gt;""))=0, 0,1)</f>
        <v>1</v>
      </c>
      <c r="EM313" s="18">
        <f t="shared" si="86"/>
        <v>0</v>
      </c>
      <c r="EN313" s="18" t="str">
        <f t="shared" si="87"/>
        <v>NA</v>
      </c>
      <c r="EO313" s="18">
        <f t="shared" si="88"/>
        <v>0</v>
      </c>
      <c r="EP313" s="18">
        <f t="shared" si="89"/>
        <v>0</v>
      </c>
      <c r="EQ313" s="18">
        <f t="shared" si="90"/>
        <v>0</v>
      </c>
      <c r="ER313" s="58" t="s">
        <v>2080</v>
      </c>
      <c r="ES313" s="59">
        <v>43802</v>
      </c>
      <c r="ET313" s="18" t="s">
        <v>701</v>
      </c>
      <c r="EU313" s="18" t="s">
        <v>689</v>
      </c>
    </row>
    <row r="314" spans="1:151" ht="15.75" customHeight="1" x14ac:dyDescent="0.2">
      <c r="A314" s="5" t="s">
        <v>284</v>
      </c>
      <c r="B314" s="24" t="s">
        <v>688</v>
      </c>
      <c r="C314" s="26">
        <v>1</v>
      </c>
      <c r="D314" s="18" t="s">
        <v>711</v>
      </c>
      <c r="E314" s="26" t="s">
        <v>257</v>
      </c>
      <c r="F314" s="18" t="s">
        <v>553</v>
      </c>
      <c r="G314" s="18" t="s">
        <v>779</v>
      </c>
      <c r="H314" s="18" t="s">
        <v>780</v>
      </c>
      <c r="I314" s="18" t="s">
        <v>756</v>
      </c>
      <c r="J314" s="18" t="s">
        <v>363</v>
      </c>
      <c r="K314" s="18" t="s">
        <v>363</v>
      </c>
      <c r="L314" s="18" t="s">
        <v>363</v>
      </c>
      <c r="M314" s="18" t="s">
        <v>253</v>
      </c>
      <c r="N314" s="56">
        <v>43</v>
      </c>
      <c r="O314" s="18" t="s">
        <v>640</v>
      </c>
      <c r="P314" s="18" t="s">
        <v>261</v>
      </c>
      <c r="Q314" s="18" t="s">
        <v>254</v>
      </c>
      <c r="R314" s="24" t="s">
        <v>257</v>
      </c>
      <c r="S314" s="24" t="s">
        <v>257</v>
      </c>
      <c r="T314" s="26" t="s">
        <v>692</v>
      </c>
      <c r="U314" s="26" t="s">
        <v>595</v>
      </c>
      <c r="V314" s="26" t="s">
        <v>693</v>
      </c>
      <c r="W314" s="26" t="s">
        <v>694</v>
      </c>
      <c r="X314" s="18" t="s">
        <v>695</v>
      </c>
      <c r="Y314" s="18">
        <v>20.8</v>
      </c>
      <c r="Z314" s="18" t="s">
        <v>474</v>
      </c>
      <c r="AA314" s="57">
        <v>20.8</v>
      </c>
      <c r="AB314" s="57" t="s">
        <v>257</v>
      </c>
      <c r="AC314" s="18" t="s">
        <v>595</v>
      </c>
      <c r="AD314" s="18" t="s">
        <v>595</v>
      </c>
      <c r="AE314" s="18" t="s">
        <v>595</v>
      </c>
      <c r="AF314" s="18">
        <v>7.6</v>
      </c>
      <c r="AG314" s="18">
        <v>7.6</v>
      </c>
      <c r="AH314" s="18" t="s">
        <v>557</v>
      </c>
      <c r="AI314" s="18">
        <v>17</v>
      </c>
      <c r="AJ314" s="26" t="s">
        <v>628</v>
      </c>
      <c r="AK314" s="26">
        <f t="shared" si="91"/>
        <v>119</v>
      </c>
      <c r="AL314" s="18" t="s">
        <v>696</v>
      </c>
      <c r="AM314" s="18" t="s">
        <v>282</v>
      </c>
      <c r="AN314" s="57">
        <v>0</v>
      </c>
      <c r="AO314" s="57" t="s">
        <v>671</v>
      </c>
      <c r="AP314" s="18" t="s">
        <v>479</v>
      </c>
      <c r="AQ314" s="18">
        <v>4</v>
      </c>
      <c r="AR314" s="18" t="s">
        <v>672</v>
      </c>
      <c r="AS314" s="66">
        <f t="shared" si="77"/>
        <v>0</v>
      </c>
      <c r="AT314" s="57">
        <v>0</v>
      </c>
      <c r="AU314" s="66">
        <f t="shared" si="78"/>
        <v>0</v>
      </c>
      <c r="AV314" s="66">
        <f t="shared" si="76"/>
        <v>0</v>
      </c>
      <c r="AW314" s="5" t="s">
        <v>595</v>
      </c>
      <c r="AX314" s="18">
        <v>17</v>
      </c>
      <c r="AY314" s="26" t="s">
        <v>628</v>
      </c>
      <c r="AZ314" s="5" t="s">
        <v>257</v>
      </c>
      <c r="BA314" s="5" t="s">
        <v>257</v>
      </c>
      <c r="BB314" s="18" t="s">
        <v>754</v>
      </c>
      <c r="BC314" s="18" t="s">
        <v>287</v>
      </c>
      <c r="BD314" s="18">
        <v>0</v>
      </c>
      <c r="BE314" s="18" t="s">
        <v>698</v>
      </c>
      <c r="BF314" s="18" t="s">
        <v>699</v>
      </c>
      <c r="BG314" s="18">
        <v>4</v>
      </c>
      <c r="BH314" s="18" t="s">
        <v>672</v>
      </c>
      <c r="BI314" s="18" t="s">
        <v>257</v>
      </c>
      <c r="BJ314" s="18" t="s">
        <v>257</v>
      </c>
      <c r="BK314" s="18" t="s">
        <v>257</v>
      </c>
      <c r="BL314" s="18" t="s">
        <v>257</v>
      </c>
      <c r="BM314" s="18" t="s">
        <v>257</v>
      </c>
      <c r="BN314" s="18">
        <v>17</v>
      </c>
      <c r="BO314" s="26" t="s">
        <v>628</v>
      </c>
      <c r="BP314" s="5" t="s">
        <v>257</v>
      </c>
      <c r="BQ314" s="5" t="s">
        <v>257</v>
      </c>
      <c r="BR314" s="18" t="s">
        <v>754</v>
      </c>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57"/>
      <c r="EB314" s="18"/>
      <c r="EC314" s="18"/>
      <c r="ED314" s="18"/>
      <c r="EE314" s="18">
        <v>0</v>
      </c>
      <c r="EF314" s="18">
        <v>0</v>
      </c>
      <c r="EG314" s="18">
        <v>0</v>
      </c>
      <c r="EH314" s="18" t="s">
        <v>700</v>
      </c>
      <c r="EI314" s="18" cm="1">
        <f t="array" ref="EI314">IF(SUMPRODUCT(--(DO314:DS314&lt;&gt;""))=0, 0,1)</f>
        <v>0</v>
      </c>
      <c r="EJ314" s="18" cm="1">
        <f t="array" ref="EJ314">IF(SUMPRODUCT(--(DT314:EG314&lt;&gt;""))=0, 0,1)</f>
        <v>1</v>
      </c>
      <c r="EK314" s="18" cm="1">
        <f t="array" ref="EK314">IF(SUMPRODUCT(--(EC314:EG314&lt;&gt;""))=0, 0,1)</f>
        <v>1</v>
      </c>
      <c r="EL314" s="18" cm="1">
        <f t="array" ref="EL314">IF(SUMPRODUCT(--(EE314:EG314&lt;&gt;""))=0, 0,1)</f>
        <v>1</v>
      </c>
      <c r="EM314" s="18">
        <f t="shared" si="86"/>
        <v>0</v>
      </c>
      <c r="EN314" s="18" t="str">
        <f t="shared" si="87"/>
        <v>NA</v>
      </c>
      <c r="EO314" s="18">
        <f t="shared" si="88"/>
        <v>0</v>
      </c>
      <c r="EP314" s="18">
        <f t="shared" si="89"/>
        <v>0</v>
      </c>
      <c r="EQ314" s="18">
        <f t="shared" si="90"/>
        <v>0</v>
      </c>
      <c r="ER314" s="58" t="s">
        <v>2080</v>
      </c>
      <c r="ES314" s="59">
        <v>43802</v>
      </c>
      <c r="ET314" s="18" t="s">
        <v>701</v>
      </c>
      <c r="EU314" s="18" t="s">
        <v>689</v>
      </c>
    </row>
    <row r="315" spans="1:151" ht="15.75" customHeight="1" x14ac:dyDescent="0.2">
      <c r="A315" s="5" t="s">
        <v>284</v>
      </c>
      <c r="B315" s="24" t="s">
        <v>688</v>
      </c>
      <c r="C315" s="26">
        <v>1</v>
      </c>
      <c r="D315" s="18" t="s">
        <v>711</v>
      </c>
      <c r="E315" s="26" t="s">
        <v>257</v>
      </c>
      <c r="F315" s="18" t="s">
        <v>553</v>
      </c>
      <c r="G315" s="18" t="s">
        <v>582</v>
      </c>
      <c r="H315" s="18" t="s">
        <v>781</v>
      </c>
      <c r="I315" s="18" t="s">
        <v>730</v>
      </c>
      <c r="J315" s="18" t="s">
        <v>363</v>
      </c>
      <c r="K315" s="18" t="s">
        <v>363</v>
      </c>
      <c r="L315" s="18" t="s">
        <v>363</v>
      </c>
      <c r="M315" s="18" t="s">
        <v>253</v>
      </c>
      <c r="N315" s="56">
        <v>43</v>
      </c>
      <c r="O315" s="18" t="s">
        <v>640</v>
      </c>
      <c r="P315" s="18" t="s">
        <v>261</v>
      </c>
      <c r="Q315" s="18" t="s">
        <v>254</v>
      </c>
      <c r="R315" s="24" t="s">
        <v>257</v>
      </c>
      <c r="S315" s="24" t="s">
        <v>257</v>
      </c>
      <c r="T315" s="26" t="s">
        <v>692</v>
      </c>
      <c r="U315" s="26" t="s">
        <v>595</v>
      </c>
      <c r="V315" s="26" t="s">
        <v>693</v>
      </c>
      <c r="W315" s="26" t="s">
        <v>694</v>
      </c>
      <c r="X315" s="18" t="s">
        <v>695</v>
      </c>
      <c r="Y315" s="18">
        <v>20.8</v>
      </c>
      <c r="Z315" s="18" t="s">
        <v>474</v>
      </c>
      <c r="AA315" s="57">
        <v>20.8</v>
      </c>
      <c r="AB315" s="57" t="s">
        <v>257</v>
      </c>
      <c r="AC315" s="18" t="s">
        <v>595</v>
      </c>
      <c r="AD315" s="18" t="s">
        <v>595</v>
      </c>
      <c r="AE315" s="18" t="s">
        <v>595</v>
      </c>
      <c r="AF315" s="18">
        <v>7.6</v>
      </c>
      <c r="AG315" s="18">
        <v>7.6</v>
      </c>
      <c r="AH315" s="18" t="s">
        <v>557</v>
      </c>
      <c r="AI315" s="18">
        <v>17</v>
      </c>
      <c r="AJ315" s="26" t="s">
        <v>628</v>
      </c>
      <c r="AK315" s="26">
        <f t="shared" si="91"/>
        <v>119</v>
      </c>
      <c r="AL315" s="18" t="s">
        <v>696</v>
      </c>
      <c r="AM315" s="18" t="s">
        <v>282</v>
      </c>
      <c r="AN315" s="57">
        <v>0</v>
      </c>
      <c r="AO315" s="57" t="s">
        <v>671</v>
      </c>
      <c r="AP315" s="18" t="s">
        <v>479</v>
      </c>
      <c r="AQ315" s="18">
        <v>4</v>
      </c>
      <c r="AR315" s="18" t="s">
        <v>672</v>
      </c>
      <c r="AS315" s="66">
        <f t="shared" si="77"/>
        <v>0</v>
      </c>
      <c r="AT315" s="57">
        <v>0</v>
      </c>
      <c r="AU315" s="66">
        <f t="shared" si="78"/>
        <v>0</v>
      </c>
      <c r="AV315" s="66">
        <f t="shared" si="76"/>
        <v>0</v>
      </c>
      <c r="AW315" s="5" t="s">
        <v>595</v>
      </c>
      <c r="AX315" s="18">
        <v>17</v>
      </c>
      <c r="AY315" s="26" t="s">
        <v>628</v>
      </c>
      <c r="AZ315" s="5" t="s">
        <v>257</v>
      </c>
      <c r="BA315" s="5" t="s">
        <v>257</v>
      </c>
      <c r="BB315" s="18" t="s">
        <v>754</v>
      </c>
      <c r="BC315" s="18" t="s">
        <v>287</v>
      </c>
      <c r="BD315" s="18">
        <v>0</v>
      </c>
      <c r="BE315" s="18" t="s">
        <v>698</v>
      </c>
      <c r="BF315" s="18" t="s">
        <v>699</v>
      </c>
      <c r="BG315" s="18">
        <v>4</v>
      </c>
      <c r="BH315" s="18" t="s">
        <v>672</v>
      </c>
      <c r="BI315" s="18" t="s">
        <v>257</v>
      </c>
      <c r="BJ315" s="18" t="s">
        <v>257</v>
      </c>
      <c r="BK315" s="18" t="s">
        <v>257</v>
      </c>
      <c r="BL315" s="18" t="s">
        <v>257</v>
      </c>
      <c r="BM315" s="18" t="s">
        <v>257</v>
      </c>
      <c r="BN315" s="18">
        <v>17</v>
      </c>
      <c r="BO315" s="26" t="s">
        <v>628</v>
      </c>
      <c r="BP315" s="5" t="s">
        <v>257</v>
      </c>
      <c r="BQ315" s="5" t="s">
        <v>257</v>
      </c>
      <c r="BR315" s="18" t="s">
        <v>754</v>
      </c>
      <c r="BS315" s="18"/>
      <c r="BT315" s="18"/>
      <c r="BU315" s="18"/>
      <c r="BV315" s="18"/>
      <c r="BW315" s="18"/>
      <c r="BX315" s="18"/>
      <c r="BY315" s="18"/>
      <c r="BZ315" s="18"/>
      <c r="CA315" s="18"/>
      <c r="CB315" s="18"/>
      <c r="CC315" s="18"/>
      <c r="CD315" s="18"/>
      <c r="CE315" s="18"/>
      <c r="CF315" s="18"/>
      <c r="CG315" s="18"/>
      <c r="CH315" s="18"/>
      <c r="CI315" s="18"/>
      <c r="CJ315" s="18"/>
      <c r="CK315" s="18"/>
      <c r="CL315" s="18"/>
      <c r="CM315" s="18"/>
      <c r="CN315" s="18"/>
      <c r="CO315" s="18"/>
      <c r="CP315" s="18"/>
      <c r="CQ315" s="18"/>
      <c r="CR315" s="18"/>
      <c r="CS315" s="18"/>
      <c r="CT315" s="18"/>
      <c r="CU315" s="18"/>
      <c r="CV315" s="18"/>
      <c r="CW315" s="18"/>
      <c r="CX315" s="18"/>
      <c r="CY315" s="18"/>
      <c r="CZ315" s="18"/>
      <c r="DA315" s="18"/>
      <c r="DB315" s="18"/>
      <c r="DC315" s="18"/>
      <c r="DD315" s="18"/>
      <c r="DE315" s="18"/>
      <c r="DF315" s="18"/>
      <c r="DG315" s="18"/>
      <c r="DH315" s="18"/>
      <c r="DI315" s="18"/>
      <c r="DJ315" s="18"/>
      <c r="DK315" s="18"/>
      <c r="DL315" s="18"/>
      <c r="DM315" s="18"/>
      <c r="DN315" s="18"/>
      <c r="DO315" s="18"/>
      <c r="DP315" s="18"/>
      <c r="DQ315" s="18"/>
      <c r="DR315" s="18"/>
      <c r="DS315" s="18"/>
      <c r="DT315" s="18"/>
      <c r="DU315" s="18"/>
      <c r="DV315" s="18"/>
      <c r="DW315" s="18"/>
      <c r="DX315" s="18"/>
      <c r="DY315" s="18"/>
      <c r="DZ315" s="18"/>
      <c r="EA315" s="57"/>
      <c r="EB315" s="18"/>
      <c r="EC315" s="18"/>
      <c r="ED315" s="18"/>
      <c r="EE315" s="18">
        <v>0</v>
      </c>
      <c r="EF315" s="18">
        <v>0</v>
      </c>
      <c r="EG315" s="18">
        <v>0</v>
      </c>
      <c r="EH315" s="18" t="s">
        <v>700</v>
      </c>
      <c r="EI315" s="18" cm="1">
        <f t="array" ref="EI315">IF(SUMPRODUCT(--(DO315:DS315&lt;&gt;""))=0, 0,1)</f>
        <v>0</v>
      </c>
      <c r="EJ315" s="18" cm="1">
        <f t="array" ref="EJ315">IF(SUMPRODUCT(--(DT315:EG315&lt;&gt;""))=0, 0,1)</f>
        <v>1</v>
      </c>
      <c r="EK315" s="18" cm="1">
        <f t="array" ref="EK315">IF(SUMPRODUCT(--(EC315:EG315&lt;&gt;""))=0, 0,1)</f>
        <v>1</v>
      </c>
      <c r="EL315" s="18" cm="1">
        <f t="array" ref="EL315">IF(SUMPRODUCT(--(EE315:EG315&lt;&gt;""))=0, 0,1)</f>
        <v>1</v>
      </c>
      <c r="EM315" s="18">
        <f t="shared" si="86"/>
        <v>0</v>
      </c>
      <c r="EN315" s="18" t="str">
        <f t="shared" si="87"/>
        <v>NA</v>
      </c>
      <c r="EO315" s="18">
        <f t="shared" si="88"/>
        <v>0</v>
      </c>
      <c r="EP315" s="18">
        <f t="shared" si="89"/>
        <v>0</v>
      </c>
      <c r="EQ315" s="18">
        <f t="shared" si="90"/>
        <v>0</v>
      </c>
      <c r="ER315" s="58" t="s">
        <v>2080</v>
      </c>
      <c r="ES315" s="59">
        <v>43802</v>
      </c>
      <c r="ET315" s="18" t="s">
        <v>701</v>
      </c>
      <c r="EU315" s="18" t="s">
        <v>689</v>
      </c>
    </row>
    <row r="316" spans="1:151" ht="15.75" customHeight="1" x14ac:dyDescent="0.2">
      <c r="A316" s="32" t="s">
        <v>290</v>
      </c>
      <c r="B316" s="24" t="s">
        <v>782</v>
      </c>
      <c r="C316" s="26">
        <v>2</v>
      </c>
      <c r="D316" s="18" t="s">
        <v>785</v>
      </c>
      <c r="E316" s="26" t="s">
        <v>257</v>
      </c>
      <c r="F316" s="18" t="s">
        <v>553</v>
      </c>
      <c r="G316" s="18" t="s">
        <v>665</v>
      </c>
      <c r="H316" s="18" t="s">
        <v>784</v>
      </c>
      <c r="I316" s="18" t="s">
        <v>730</v>
      </c>
      <c r="J316" s="18" t="s">
        <v>363</v>
      </c>
      <c r="K316" s="18" t="s">
        <v>363</v>
      </c>
      <c r="L316" s="18" t="s">
        <v>363</v>
      </c>
      <c r="M316" s="18" t="s">
        <v>253</v>
      </c>
      <c r="N316" s="56">
        <v>43</v>
      </c>
      <c r="O316" s="18" t="s">
        <v>640</v>
      </c>
      <c r="P316" s="18" t="s">
        <v>466</v>
      </c>
      <c r="Q316" s="18" t="s">
        <v>254</v>
      </c>
      <c r="R316" s="24" t="s">
        <v>257</v>
      </c>
      <c r="S316" s="24" t="s">
        <v>257</v>
      </c>
      <c r="T316" s="26" t="s">
        <v>257</v>
      </c>
      <c r="U316" s="26" t="s">
        <v>257</v>
      </c>
      <c r="V316" s="26" t="s">
        <v>257</v>
      </c>
      <c r="W316" s="26" t="s">
        <v>257</v>
      </c>
      <c r="X316" s="18" t="s">
        <v>695</v>
      </c>
      <c r="Y316" s="18">
        <v>0</v>
      </c>
      <c r="Z316" s="18" t="s">
        <v>599</v>
      </c>
      <c r="AA316" s="56">
        <v>0</v>
      </c>
      <c r="AB316" s="57" t="s">
        <v>257</v>
      </c>
      <c r="AC316" s="18" t="s">
        <v>595</v>
      </c>
      <c r="AD316" s="18" t="s">
        <v>595</v>
      </c>
      <c r="AE316" s="18" t="s">
        <v>595</v>
      </c>
      <c r="AF316" s="18" t="s">
        <v>595</v>
      </c>
      <c r="AG316" s="18" t="s">
        <v>595</v>
      </c>
      <c r="AH316" s="18" t="s">
        <v>595</v>
      </c>
      <c r="AI316" s="68">
        <v>0</v>
      </c>
      <c r="AJ316" s="26" t="s">
        <v>786</v>
      </c>
      <c r="AK316" s="68">
        <v>0</v>
      </c>
      <c r="AL316" s="18" t="s">
        <v>787</v>
      </c>
      <c r="AM316" s="18" t="s">
        <v>282</v>
      </c>
      <c r="AN316" s="57">
        <v>0</v>
      </c>
      <c r="AO316" s="57" t="s">
        <v>671</v>
      </c>
      <c r="AP316" s="18" t="s">
        <v>479</v>
      </c>
      <c r="AQ316" s="18">
        <v>4</v>
      </c>
      <c r="AR316" s="18" t="s">
        <v>672</v>
      </c>
      <c r="AS316" s="66">
        <f t="shared" si="77"/>
        <v>0</v>
      </c>
      <c r="AT316" s="57">
        <v>0</v>
      </c>
      <c r="AU316" s="66">
        <f t="shared" si="78"/>
        <v>0</v>
      </c>
      <c r="AV316" s="66">
        <f t="shared" si="76"/>
        <v>0</v>
      </c>
      <c r="AW316" s="5" t="s">
        <v>595</v>
      </c>
      <c r="AX316" s="68">
        <v>0</v>
      </c>
      <c r="AY316" s="26" t="s">
        <v>786</v>
      </c>
      <c r="AZ316" s="5" t="s">
        <v>257</v>
      </c>
      <c r="BA316" s="5" t="s">
        <v>257</v>
      </c>
      <c r="BB316" s="18" t="s">
        <v>788</v>
      </c>
      <c r="BC316" s="18" t="s">
        <v>287</v>
      </c>
      <c r="BD316" s="18">
        <v>0</v>
      </c>
      <c r="BE316" s="18" t="s">
        <v>698</v>
      </c>
      <c r="BF316" s="18" t="s">
        <v>699</v>
      </c>
      <c r="BG316" s="18">
        <v>4</v>
      </c>
      <c r="BH316" s="18" t="s">
        <v>672</v>
      </c>
      <c r="BI316" s="18" t="s">
        <v>257</v>
      </c>
      <c r="BJ316" s="18" t="s">
        <v>257</v>
      </c>
      <c r="BK316" s="18" t="s">
        <v>257</v>
      </c>
      <c r="BL316" s="18" t="s">
        <v>257</v>
      </c>
      <c r="BM316" s="18" t="s">
        <v>257</v>
      </c>
      <c r="BN316" s="68">
        <v>0</v>
      </c>
      <c r="BO316" s="26" t="s">
        <v>786</v>
      </c>
      <c r="BP316" s="5" t="s">
        <v>257</v>
      </c>
      <c r="BQ316" s="5" t="s">
        <v>257</v>
      </c>
      <c r="BR316" s="18" t="s">
        <v>788</v>
      </c>
      <c r="BS316" s="18"/>
      <c r="BT316" s="18"/>
      <c r="BU316" s="18"/>
      <c r="BV316" s="18"/>
      <c r="BW316" s="18"/>
      <c r="BX316" s="18"/>
      <c r="BY316" s="18"/>
      <c r="BZ316" s="18"/>
      <c r="CA316" s="18"/>
      <c r="CB316" s="18"/>
      <c r="CC316" s="18"/>
      <c r="CD316" s="18"/>
      <c r="CE316" s="18"/>
      <c r="CF316" s="18"/>
      <c r="CG316" s="18"/>
      <c r="CH316" s="18"/>
      <c r="CI316" s="18"/>
      <c r="CJ316" s="18"/>
      <c r="CK316" s="18"/>
      <c r="CL316" s="18"/>
      <c r="CM316" s="18"/>
      <c r="CN316" s="18"/>
      <c r="CO316" s="18"/>
      <c r="CP316" s="18"/>
      <c r="CQ316" s="18"/>
      <c r="CR316" s="18"/>
      <c r="CS316" s="18"/>
      <c r="CT316" s="18"/>
      <c r="CU316" s="18"/>
      <c r="CV316" s="18"/>
      <c r="CW316" s="18"/>
      <c r="CX316" s="18"/>
      <c r="CY316" s="18"/>
      <c r="CZ316" s="18"/>
      <c r="DA316" s="18"/>
      <c r="DB316" s="18"/>
      <c r="DC316" s="18"/>
      <c r="DD316" s="18"/>
      <c r="DE316" s="18"/>
      <c r="DF316" s="18"/>
      <c r="DG316" s="18"/>
      <c r="DH316" s="18"/>
      <c r="DI316" s="18"/>
      <c r="DJ316" s="18"/>
      <c r="DK316" s="18"/>
      <c r="DL316" s="18"/>
      <c r="DM316" s="18"/>
      <c r="DN316" s="18"/>
      <c r="DO316" s="18"/>
      <c r="DP316" s="18"/>
      <c r="DQ316" s="18"/>
      <c r="DR316" s="18"/>
      <c r="DS316" s="18"/>
      <c r="DT316" s="18"/>
      <c r="DU316" s="18"/>
      <c r="DV316" s="18"/>
      <c r="DW316" s="18"/>
      <c r="DX316" s="18"/>
      <c r="DY316" s="18"/>
      <c r="DZ316" s="18"/>
      <c r="EA316" s="18"/>
      <c r="EB316" s="18"/>
      <c r="EC316" s="18"/>
      <c r="ED316" s="18"/>
      <c r="EE316" s="18">
        <v>0</v>
      </c>
      <c r="EF316" s="18">
        <v>0</v>
      </c>
      <c r="EG316" s="18">
        <v>0</v>
      </c>
      <c r="EH316" s="18" t="s">
        <v>789</v>
      </c>
      <c r="EI316" s="18" cm="1">
        <f t="array" ref="EI316">IF(SUMPRODUCT(--(DO316:DS316&lt;&gt;""))=0, 0,1)</f>
        <v>0</v>
      </c>
      <c r="EJ316" s="18" cm="1">
        <f t="array" ref="EJ316">IF(SUMPRODUCT(--(DT316:EG316&lt;&gt;""))=0, 0,1)</f>
        <v>1</v>
      </c>
      <c r="EK316" s="18" cm="1">
        <f t="array" ref="EK316">IF(SUMPRODUCT(--(EC316:EG316&lt;&gt;""))=0, 0,1)</f>
        <v>1</v>
      </c>
      <c r="EL316" s="18" cm="1">
        <f t="array" ref="EL316">IF(SUMPRODUCT(--(EE316:EG316&lt;&gt;""))=0, 0,1)</f>
        <v>1</v>
      </c>
      <c r="EM316" s="18">
        <f t="shared" si="86"/>
        <v>0</v>
      </c>
      <c r="EN316" s="18" t="str">
        <f t="shared" si="87"/>
        <v>NA</v>
      </c>
      <c r="EO316" s="18">
        <f t="shared" si="88"/>
        <v>0</v>
      </c>
      <c r="EP316" s="18">
        <f t="shared" si="89"/>
        <v>0</v>
      </c>
      <c r="EQ316" s="18">
        <f t="shared" si="90"/>
        <v>0</v>
      </c>
      <c r="ER316" s="58" t="s">
        <v>2080</v>
      </c>
      <c r="ES316" s="59">
        <v>43802</v>
      </c>
      <c r="ET316" s="18" t="s">
        <v>783</v>
      </c>
      <c r="EU316" s="3" t="s">
        <v>783</v>
      </c>
    </row>
    <row r="317" spans="1:151" ht="15.75" customHeight="1" x14ac:dyDescent="0.2">
      <c r="A317" s="32" t="s">
        <v>290</v>
      </c>
      <c r="B317" s="24" t="s">
        <v>782</v>
      </c>
      <c r="C317" s="26">
        <v>2</v>
      </c>
      <c r="D317" s="18" t="s">
        <v>790</v>
      </c>
      <c r="E317" s="26" t="s">
        <v>257</v>
      </c>
      <c r="F317" s="18" t="s">
        <v>553</v>
      </c>
      <c r="G317" s="18" t="s">
        <v>665</v>
      </c>
      <c r="H317" s="18" t="s">
        <v>784</v>
      </c>
      <c r="I317" s="18" t="s">
        <v>730</v>
      </c>
      <c r="J317" s="18" t="s">
        <v>363</v>
      </c>
      <c r="K317" s="18" t="s">
        <v>363</v>
      </c>
      <c r="L317" s="18" t="s">
        <v>363</v>
      </c>
      <c r="M317" s="18" t="s">
        <v>253</v>
      </c>
      <c r="N317" s="56">
        <v>43</v>
      </c>
      <c r="O317" s="18" t="s">
        <v>640</v>
      </c>
      <c r="P317" s="18" t="s">
        <v>466</v>
      </c>
      <c r="Q317" s="18" t="s">
        <v>254</v>
      </c>
      <c r="R317" s="24" t="s">
        <v>257</v>
      </c>
      <c r="S317" s="24" t="s">
        <v>257</v>
      </c>
      <c r="T317" s="26" t="s">
        <v>257</v>
      </c>
      <c r="U317" s="26" t="s">
        <v>257</v>
      </c>
      <c r="V317" s="26" t="s">
        <v>257</v>
      </c>
      <c r="W317" s="26" t="s">
        <v>257</v>
      </c>
      <c r="X317" s="18" t="s">
        <v>695</v>
      </c>
      <c r="Y317" s="18">
        <v>40</v>
      </c>
      <c r="Z317" s="18" t="s">
        <v>599</v>
      </c>
      <c r="AA317" s="56">
        <v>40</v>
      </c>
      <c r="AB317" s="57" t="s">
        <v>257</v>
      </c>
      <c r="AC317" s="18" t="s">
        <v>595</v>
      </c>
      <c r="AD317" s="18" t="s">
        <v>595</v>
      </c>
      <c r="AE317" s="18" t="s">
        <v>595</v>
      </c>
      <c r="AF317" s="18" t="s">
        <v>595</v>
      </c>
      <c r="AG317" s="18" t="s">
        <v>595</v>
      </c>
      <c r="AH317" s="18" t="s">
        <v>595</v>
      </c>
      <c r="AI317" s="68">
        <v>1</v>
      </c>
      <c r="AJ317" s="26" t="s">
        <v>786</v>
      </c>
      <c r="AK317" s="68">
        <v>1</v>
      </c>
      <c r="AL317" s="18" t="s">
        <v>787</v>
      </c>
      <c r="AM317" s="18" t="s">
        <v>282</v>
      </c>
      <c r="AN317" s="57">
        <v>28.8</v>
      </c>
      <c r="AO317" s="57" t="s">
        <v>671</v>
      </c>
      <c r="AP317" s="18" t="s">
        <v>479</v>
      </c>
      <c r="AQ317" s="18">
        <v>4</v>
      </c>
      <c r="AR317" s="18" t="s">
        <v>672</v>
      </c>
      <c r="AS317" s="66">
        <f t="shared" si="77"/>
        <v>8</v>
      </c>
      <c r="AT317" s="57">
        <v>49.6</v>
      </c>
      <c r="AU317" s="66">
        <f t="shared" si="78"/>
        <v>20.8</v>
      </c>
      <c r="AV317" s="66">
        <f t="shared" si="76"/>
        <v>20.8</v>
      </c>
      <c r="AW317" s="5" t="s">
        <v>595</v>
      </c>
      <c r="AX317" s="68">
        <v>1</v>
      </c>
      <c r="AY317" s="26" t="s">
        <v>786</v>
      </c>
      <c r="AZ317" s="5" t="s">
        <v>257</v>
      </c>
      <c r="BA317" s="5" t="s">
        <v>257</v>
      </c>
      <c r="BB317" s="18" t="s">
        <v>788</v>
      </c>
      <c r="BC317" s="18" t="s">
        <v>287</v>
      </c>
      <c r="BD317" s="18">
        <v>0</v>
      </c>
      <c r="BE317" s="18" t="s">
        <v>698</v>
      </c>
      <c r="BF317" s="18" t="s">
        <v>699</v>
      </c>
      <c r="BG317" s="18">
        <v>4</v>
      </c>
      <c r="BH317" s="18" t="s">
        <v>672</v>
      </c>
      <c r="BI317" s="18" t="s">
        <v>257</v>
      </c>
      <c r="BJ317" s="18" t="s">
        <v>257</v>
      </c>
      <c r="BK317" s="18" t="s">
        <v>257</v>
      </c>
      <c r="BL317" s="18" t="s">
        <v>257</v>
      </c>
      <c r="BM317" s="18" t="s">
        <v>257</v>
      </c>
      <c r="BN317" s="68">
        <v>1</v>
      </c>
      <c r="BO317" s="26" t="s">
        <v>786</v>
      </c>
      <c r="BP317" s="5" t="s">
        <v>257</v>
      </c>
      <c r="BQ317" s="5" t="s">
        <v>257</v>
      </c>
      <c r="BR317" s="18" t="s">
        <v>788</v>
      </c>
      <c r="BS317" s="18"/>
      <c r="BT317" s="18"/>
      <c r="BU317" s="18"/>
      <c r="BV317" s="18"/>
      <c r="BW317" s="18"/>
      <c r="BX317" s="18"/>
      <c r="BY317" s="18"/>
      <c r="BZ317" s="18"/>
      <c r="CA317" s="18"/>
      <c r="CB317" s="18"/>
      <c r="CC317" s="18"/>
      <c r="CD317" s="18"/>
      <c r="CE317" s="18"/>
      <c r="CF317" s="18"/>
      <c r="CG317" s="18"/>
      <c r="CH317" s="18"/>
      <c r="CI317" s="18"/>
      <c r="CJ317" s="18"/>
      <c r="CK317" s="18"/>
      <c r="CL317" s="18"/>
      <c r="CM317" s="18"/>
      <c r="CN317" s="18"/>
      <c r="CO317" s="18"/>
      <c r="CP317" s="18"/>
      <c r="CQ317" s="18"/>
      <c r="CR317" s="18"/>
      <c r="CS317" s="18"/>
      <c r="CT317" s="18"/>
      <c r="CU317" s="18"/>
      <c r="CV317" s="18"/>
      <c r="CW317" s="18"/>
      <c r="CX317" s="18"/>
      <c r="CY317" s="18"/>
      <c r="CZ317" s="18"/>
      <c r="DA317" s="18"/>
      <c r="DB317" s="18"/>
      <c r="DC317" s="18"/>
      <c r="DD317" s="18"/>
      <c r="DE317" s="18"/>
      <c r="DF317" s="18"/>
      <c r="DG317" s="18"/>
      <c r="DH317" s="18"/>
      <c r="DI317" s="18"/>
      <c r="DJ317" s="18"/>
      <c r="DK317" s="18"/>
      <c r="DL317" s="18"/>
      <c r="DM317" s="18"/>
      <c r="DN317" s="18"/>
      <c r="DO317" s="18"/>
      <c r="DP317" s="18"/>
      <c r="DQ317" s="18"/>
      <c r="DR317" s="18"/>
      <c r="DS317" s="18"/>
      <c r="DT317" s="18"/>
      <c r="DU317" s="18"/>
      <c r="DV317" s="18"/>
      <c r="DW317" s="18"/>
      <c r="DX317" s="18"/>
      <c r="DY317" s="18"/>
      <c r="DZ317" s="18"/>
      <c r="EA317" s="18"/>
      <c r="EB317" s="18"/>
      <c r="EC317" s="18"/>
      <c r="ED317" s="18"/>
      <c r="EE317" s="18">
        <v>1</v>
      </c>
      <c r="EF317" s="18">
        <v>0</v>
      </c>
      <c r="EG317" s="18">
        <v>0</v>
      </c>
      <c r="EH317" s="18" t="s">
        <v>789</v>
      </c>
      <c r="EI317" s="18" cm="1">
        <f t="array" ref="EI317">IF(SUMPRODUCT(--(DO317:DS317&lt;&gt;""))=0, 0,1)</f>
        <v>0</v>
      </c>
      <c r="EJ317" s="18" cm="1">
        <f t="array" ref="EJ317">IF(SUMPRODUCT(--(DT317:EG317&lt;&gt;""))=0, 0,1)</f>
        <v>1</v>
      </c>
      <c r="EK317" s="18" cm="1">
        <f t="array" ref="EK317">IF(SUMPRODUCT(--(EC317:EG317&lt;&gt;""))=0, 0,1)</f>
        <v>1</v>
      </c>
      <c r="EL317" s="18" cm="1">
        <f t="array" ref="EL317">IF(SUMPRODUCT(--(EE317:EG317&lt;&gt;""))=0, 0,1)</f>
        <v>1</v>
      </c>
      <c r="EM317" s="18">
        <f t="shared" si="86"/>
        <v>1</v>
      </c>
      <c r="EN317" s="18" t="str">
        <f t="shared" si="87"/>
        <v>NA</v>
      </c>
      <c r="EO317" s="18">
        <f t="shared" si="88"/>
        <v>1</v>
      </c>
      <c r="EP317" s="18">
        <f t="shared" si="89"/>
        <v>1</v>
      </c>
      <c r="EQ317" s="18">
        <f t="shared" si="90"/>
        <v>1</v>
      </c>
      <c r="ER317" s="58" t="s">
        <v>2080</v>
      </c>
      <c r="ES317" s="59">
        <v>43802</v>
      </c>
      <c r="ET317" s="18" t="s">
        <v>783</v>
      </c>
      <c r="EU317" s="3" t="s">
        <v>783</v>
      </c>
    </row>
    <row r="318" spans="1:151" ht="15.75" customHeight="1" x14ac:dyDescent="0.2">
      <c r="A318" s="32" t="s">
        <v>290</v>
      </c>
      <c r="B318" s="24" t="s">
        <v>782</v>
      </c>
      <c r="C318" s="26">
        <v>2</v>
      </c>
      <c r="D318" s="18" t="s">
        <v>791</v>
      </c>
      <c r="E318" s="26" t="s">
        <v>257</v>
      </c>
      <c r="F318" s="18" t="s">
        <v>553</v>
      </c>
      <c r="G318" s="18" t="s">
        <v>665</v>
      </c>
      <c r="H318" s="18" t="s">
        <v>784</v>
      </c>
      <c r="I318" s="18" t="s">
        <v>730</v>
      </c>
      <c r="J318" s="18" t="s">
        <v>363</v>
      </c>
      <c r="K318" s="18" t="s">
        <v>363</v>
      </c>
      <c r="L318" s="18" t="s">
        <v>363</v>
      </c>
      <c r="M318" s="18" t="s">
        <v>253</v>
      </c>
      <c r="N318" s="56">
        <v>43</v>
      </c>
      <c r="O318" s="18" t="s">
        <v>640</v>
      </c>
      <c r="P318" s="18" t="s">
        <v>466</v>
      </c>
      <c r="Q318" s="18" t="s">
        <v>254</v>
      </c>
      <c r="R318" s="24" t="s">
        <v>257</v>
      </c>
      <c r="S318" s="24" t="s">
        <v>257</v>
      </c>
      <c r="T318" s="26" t="s">
        <v>257</v>
      </c>
      <c r="U318" s="26" t="s">
        <v>257</v>
      </c>
      <c r="V318" s="26" t="s">
        <v>257</v>
      </c>
      <c r="W318" s="26" t="s">
        <v>257</v>
      </c>
      <c r="X318" s="18" t="s">
        <v>695</v>
      </c>
      <c r="Y318" s="18">
        <v>40</v>
      </c>
      <c r="Z318" s="18" t="s">
        <v>599</v>
      </c>
      <c r="AA318" s="56">
        <v>40</v>
      </c>
      <c r="AB318" s="57" t="s">
        <v>257</v>
      </c>
      <c r="AC318" s="18" t="s">
        <v>595</v>
      </c>
      <c r="AD318" s="18" t="s">
        <v>595</v>
      </c>
      <c r="AE318" s="18" t="s">
        <v>595</v>
      </c>
      <c r="AF318" s="18" t="s">
        <v>595</v>
      </c>
      <c r="AG318" s="18" t="s">
        <v>595</v>
      </c>
      <c r="AH318" s="18" t="s">
        <v>595</v>
      </c>
      <c r="AI318" s="68">
        <v>2</v>
      </c>
      <c r="AJ318" s="26" t="s">
        <v>786</v>
      </c>
      <c r="AK318" s="68">
        <v>2</v>
      </c>
      <c r="AL318" s="18" t="s">
        <v>787</v>
      </c>
      <c r="AM318" s="18" t="s">
        <v>282</v>
      </c>
      <c r="AN318" s="57">
        <v>37.4</v>
      </c>
      <c r="AO318" s="57" t="s">
        <v>671</v>
      </c>
      <c r="AP318" s="18" t="s">
        <v>479</v>
      </c>
      <c r="AQ318" s="18">
        <v>4</v>
      </c>
      <c r="AR318" s="18" t="s">
        <v>672</v>
      </c>
      <c r="AS318" s="66">
        <f t="shared" si="77"/>
        <v>6.3999999999999915</v>
      </c>
      <c r="AT318" s="57">
        <v>68.400000000000006</v>
      </c>
      <c r="AU318" s="66">
        <f t="shared" si="78"/>
        <v>31.000000000000007</v>
      </c>
      <c r="AV318" s="66">
        <f t="shared" si="76"/>
        <v>31.000000000000007</v>
      </c>
      <c r="AW318" s="5" t="s">
        <v>595</v>
      </c>
      <c r="AX318" s="68">
        <v>2</v>
      </c>
      <c r="AY318" s="26" t="s">
        <v>786</v>
      </c>
      <c r="AZ318" s="5" t="s">
        <v>257</v>
      </c>
      <c r="BA318" s="5" t="s">
        <v>257</v>
      </c>
      <c r="BB318" s="18" t="s">
        <v>788</v>
      </c>
      <c r="BC318" s="18" t="s">
        <v>287</v>
      </c>
      <c r="BD318" s="18">
        <v>50</v>
      </c>
      <c r="BE318" s="18" t="s">
        <v>698</v>
      </c>
      <c r="BF318" s="18" t="s">
        <v>699</v>
      </c>
      <c r="BG318" s="18">
        <v>4</v>
      </c>
      <c r="BH318" s="18" t="s">
        <v>672</v>
      </c>
      <c r="BI318" s="18" t="s">
        <v>257</v>
      </c>
      <c r="BJ318" s="18" t="s">
        <v>257</v>
      </c>
      <c r="BK318" s="18" t="s">
        <v>257</v>
      </c>
      <c r="BL318" s="18" t="s">
        <v>257</v>
      </c>
      <c r="BM318" s="18" t="s">
        <v>257</v>
      </c>
      <c r="BN318" s="68">
        <v>2</v>
      </c>
      <c r="BO318" s="26" t="s">
        <v>786</v>
      </c>
      <c r="BP318" s="5" t="s">
        <v>257</v>
      </c>
      <c r="BQ318" s="5" t="s">
        <v>257</v>
      </c>
      <c r="BR318" s="18" t="s">
        <v>788</v>
      </c>
      <c r="BS318" s="18"/>
      <c r="BT318" s="18"/>
      <c r="BU318" s="18"/>
      <c r="BV318" s="18"/>
      <c r="BW318" s="18"/>
      <c r="BX318" s="18"/>
      <c r="BY318" s="18"/>
      <c r="BZ318" s="18"/>
      <c r="CA318" s="18"/>
      <c r="CB318" s="18"/>
      <c r="CC318" s="18"/>
      <c r="CD318" s="18"/>
      <c r="CE318" s="18"/>
      <c r="CF318" s="18"/>
      <c r="CG318" s="18"/>
      <c r="CH318" s="18"/>
      <c r="CI318" s="18"/>
      <c r="CJ318" s="18"/>
      <c r="CK318" s="18"/>
      <c r="CL318" s="18"/>
      <c r="CM318" s="18"/>
      <c r="CN318" s="18"/>
      <c r="CO318" s="18"/>
      <c r="CP318" s="18"/>
      <c r="CQ318" s="18"/>
      <c r="CR318" s="18"/>
      <c r="CS318" s="18"/>
      <c r="CT318" s="18"/>
      <c r="CU318" s="18"/>
      <c r="CV318" s="18"/>
      <c r="CW318" s="18"/>
      <c r="CX318" s="18"/>
      <c r="CY318" s="18"/>
      <c r="CZ318" s="18"/>
      <c r="DA318" s="18"/>
      <c r="DB318" s="18"/>
      <c r="DC318" s="18"/>
      <c r="DD318" s="18"/>
      <c r="DE318" s="18"/>
      <c r="DF318" s="18"/>
      <c r="DG318" s="18"/>
      <c r="DH318" s="18"/>
      <c r="DI318" s="18"/>
      <c r="DJ318" s="18"/>
      <c r="DK318" s="18"/>
      <c r="DL318" s="18"/>
      <c r="DM318" s="18"/>
      <c r="DN318" s="18"/>
      <c r="DO318" s="18"/>
      <c r="DP318" s="18"/>
      <c r="DQ318" s="18"/>
      <c r="DR318" s="18"/>
      <c r="DS318" s="18"/>
      <c r="DT318" s="18"/>
      <c r="DU318" s="18"/>
      <c r="DV318" s="18"/>
      <c r="DW318" s="18"/>
      <c r="DX318" s="18"/>
      <c r="DY318" s="18"/>
      <c r="DZ318" s="18"/>
      <c r="EA318" s="18"/>
      <c r="EB318" s="18"/>
      <c r="EC318" s="18"/>
      <c r="ED318" s="18"/>
      <c r="EE318" s="18">
        <v>1</v>
      </c>
      <c r="EF318" s="18">
        <v>0</v>
      </c>
      <c r="EG318" s="18">
        <v>1</v>
      </c>
      <c r="EH318" s="18" t="s">
        <v>789</v>
      </c>
      <c r="EI318" s="18" cm="1">
        <f t="array" ref="EI318">IF(SUMPRODUCT(--(DO318:DS318&lt;&gt;""))=0, 0,1)</f>
        <v>0</v>
      </c>
      <c r="EJ318" s="18" cm="1">
        <f t="array" ref="EJ318">IF(SUMPRODUCT(--(DT318:EG318&lt;&gt;""))=0, 0,1)</f>
        <v>1</v>
      </c>
      <c r="EK318" s="18" cm="1">
        <f t="array" ref="EK318">IF(SUMPRODUCT(--(EC318:EG318&lt;&gt;""))=0, 0,1)</f>
        <v>1</v>
      </c>
      <c r="EL318" s="18" cm="1">
        <f t="array" ref="EL318">IF(SUMPRODUCT(--(EE318:EG318&lt;&gt;""))=0, 0,1)</f>
        <v>1</v>
      </c>
      <c r="EM318" s="18">
        <f t="shared" si="86"/>
        <v>1</v>
      </c>
      <c r="EN318" s="18" t="str">
        <f t="shared" si="87"/>
        <v>NA</v>
      </c>
      <c r="EO318" s="18">
        <f t="shared" si="88"/>
        <v>1</v>
      </c>
      <c r="EP318" s="18">
        <f t="shared" si="89"/>
        <v>1</v>
      </c>
      <c r="EQ318" s="18">
        <f t="shared" si="90"/>
        <v>1</v>
      </c>
      <c r="ER318" s="58" t="s">
        <v>2080</v>
      </c>
      <c r="ES318" s="59">
        <v>43802</v>
      </c>
      <c r="ET318" s="18" t="s">
        <v>783</v>
      </c>
      <c r="EU318" s="3" t="s">
        <v>783</v>
      </c>
    </row>
    <row r="319" spans="1:151" ht="15.75" customHeight="1" x14ac:dyDescent="0.2">
      <c r="A319" s="32" t="s">
        <v>290</v>
      </c>
      <c r="B319" s="24" t="s">
        <v>782</v>
      </c>
      <c r="C319" s="26">
        <v>2</v>
      </c>
      <c r="D319" s="18" t="s">
        <v>792</v>
      </c>
      <c r="E319" s="26" t="s">
        <v>257</v>
      </c>
      <c r="F319" s="18" t="s">
        <v>553</v>
      </c>
      <c r="G319" s="18" t="s">
        <v>665</v>
      </c>
      <c r="H319" s="18" t="s">
        <v>784</v>
      </c>
      <c r="I319" s="18" t="s">
        <v>730</v>
      </c>
      <c r="J319" s="18" t="s">
        <v>363</v>
      </c>
      <c r="K319" s="18" t="s">
        <v>363</v>
      </c>
      <c r="L319" s="18" t="s">
        <v>363</v>
      </c>
      <c r="M319" s="18" t="s">
        <v>253</v>
      </c>
      <c r="N319" s="56">
        <v>43</v>
      </c>
      <c r="O319" s="18" t="s">
        <v>640</v>
      </c>
      <c r="P319" s="18" t="s">
        <v>466</v>
      </c>
      <c r="Q319" s="18" t="s">
        <v>254</v>
      </c>
      <c r="R319" s="24" t="s">
        <v>257</v>
      </c>
      <c r="S319" s="24" t="s">
        <v>257</v>
      </c>
      <c r="T319" s="26" t="s">
        <v>257</v>
      </c>
      <c r="U319" s="26" t="s">
        <v>257</v>
      </c>
      <c r="V319" s="26" t="s">
        <v>257</v>
      </c>
      <c r="W319" s="26" t="s">
        <v>257</v>
      </c>
      <c r="X319" s="18" t="s">
        <v>695</v>
      </c>
      <c r="Y319" s="18">
        <v>40</v>
      </c>
      <c r="Z319" s="18" t="s">
        <v>599</v>
      </c>
      <c r="AA319" s="56">
        <v>40</v>
      </c>
      <c r="AB319" s="57" t="s">
        <v>257</v>
      </c>
      <c r="AC319" s="18" t="s">
        <v>595</v>
      </c>
      <c r="AD319" s="18" t="s">
        <v>595</v>
      </c>
      <c r="AE319" s="18" t="s">
        <v>595</v>
      </c>
      <c r="AF319" s="18" t="s">
        <v>595</v>
      </c>
      <c r="AG319" s="18" t="s">
        <v>595</v>
      </c>
      <c r="AH319" s="18" t="s">
        <v>595</v>
      </c>
      <c r="AI319" s="68">
        <v>3</v>
      </c>
      <c r="AJ319" s="26" t="s">
        <v>786</v>
      </c>
      <c r="AK319" s="68">
        <v>3</v>
      </c>
      <c r="AL319" s="18" t="s">
        <v>787</v>
      </c>
      <c r="AM319" s="18" t="s">
        <v>282</v>
      </c>
      <c r="AN319" s="57">
        <v>72.099999999999994</v>
      </c>
      <c r="AO319" s="57" t="s">
        <v>671</v>
      </c>
      <c r="AP319" s="18" t="s">
        <v>479</v>
      </c>
      <c r="AQ319" s="18">
        <v>4</v>
      </c>
      <c r="AR319" s="18" t="s">
        <v>672</v>
      </c>
      <c r="AS319" s="66">
        <f t="shared" si="77"/>
        <v>72.099999999999994</v>
      </c>
      <c r="AT319" s="57">
        <v>72.099999999999994</v>
      </c>
      <c r="AU319" s="66">
        <f t="shared" si="78"/>
        <v>0</v>
      </c>
      <c r="AV319" s="66">
        <f t="shared" si="76"/>
        <v>0</v>
      </c>
      <c r="AW319" s="5" t="s">
        <v>595</v>
      </c>
      <c r="AX319" s="68">
        <v>3</v>
      </c>
      <c r="AY319" s="26" t="s">
        <v>786</v>
      </c>
      <c r="AZ319" s="5" t="s">
        <v>257</v>
      </c>
      <c r="BA319" s="5" t="s">
        <v>257</v>
      </c>
      <c r="BB319" s="18" t="s">
        <v>788</v>
      </c>
      <c r="BC319" s="18" t="s">
        <v>287</v>
      </c>
      <c r="BD319" s="18">
        <v>75</v>
      </c>
      <c r="BE319" s="18" t="s">
        <v>698</v>
      </c>
      <c r="BF319" s="18" t="s">
        <v>699</v>
      </c>
      <c r="BG319" s="18">
        <v>4</v>
      </c>
      <c r="BH319" s="18" t="s">
        <v>672</v>
      </c>
      <c r="BI319" s="18" t="s">
        <v>257</v>
      </c>
      <c r="BJ319" s="18" t="s">
        <v>257</v>
      </c>
      <c r="BK319" s="18" t="s">
        <v>257</v>
      </c>
      <c r="BL319" s="18" t="s">
        <v>257</v>
      </c>
      <c r="BM319" s="18" t="s">
        <v>257</v>
      </c>
      <c r="BN319" s="68">
        <v>3</v>
      </c>
      <c r="BO319" s="26" t="s">
        <v>786</v>
      </c>
      <c r="BP319" s="5" t="s">
        <v>257</v>
      </c>
      <c r="BQ319" s="5" t="s">
        <v>257</v>
      </c>
      <c r="BR319" s="18" t="s">
        <v>788</v>
      </c>
      <c r="BS319" s="18"/>
      <c r="BT319" s="18"/>
      <c r="BU319" s="18"/>
      <c r="BV319" s="18"/>
      <c r="BW319" s="18"/>
      <c r="BX319" s="18"/>
      <c r="BY319" s="18"/>
      <c r="BZ319" s="18"/>
      <c r="CA319" s="18"/>
      <c r="CB319" s="18"/>
      <c r="CC319" s="18"/>
      <c r="CD319" s="18"/>
      <c r="CE319" s="18"/>
      <c r="CF319" s="18"/>
      <c r="CG319" s="18"/>
      <c r="CH319" s="18"/>
      <c r="CI319" s="18"/>
      <c r="CJ319" s="18"/>
      <c r="CK319" s="18"/>
      <c r="CL319" s="18"/>
      <c r="CM319" s="18"/>
      <c r="CN319" s="18"/>
      <c r="CO319" s="18"/>
      <c r="CP319" s="18"/>
      <c r="CQ319" s="18"/>
      <c r="CR319" s="18"/>
      <c r="CS319" s="18"/>
      <c r="CT319" s="18"/>
      <c r="CU319" s="18"/>
      <c r="CV319" s="18"/>
      <c r="CW319" s="18"/>
      <c r="CX319" s="18"/>
      <c r="CY319" s="18"/>
      <c r="CZ319" s="18"/>
      <c r="DA319" s="18"/>
      <c r="DB319" s="18"/>
      <c r="DC319" s="18"/>
      <c r="DD319" s="18"/>
      <c r="DE319" s="18"/>
      <c r="DF319" s="18"/>
      <c r="DG319" s="18"/>
      <c r="DH319" s="18"/>
      <c r="DI319" s="18"/>
      <c r="DJ319" s="18"/>
      <c r="DK319" s="18"/>
      <c r="DL319" s="18"/>
      <c r="DM319" s="18"/>
      <c r="DN319" s="18"/>
      <c r="DO319" s="18"/>
      <c r="DP319" s="18"/>
      <c r="DQ319" s="18"/>
      <c r="DR319" s="18"/>
      <c r="DS319" s="18"/>
      <c r="DT319" s="18"/>
      <c r="DU319" s="18"/>
      <c r="DV319" s="18"/>
      <c r="DW319" s="18"/>
      <c r="DX319" s="18"/>
      <c r="DY319" s="18"/>
      <c r="DZ319" s="18"/>
      <c r="EA319" s="18"/>
      <c r="EB319" s="18"/>
      <c r="EC319" s="18"/>
      <c r="ED319" s="18"/>
      <c r="EE319" s="18">
        <v>0</v>
      </c>
      <c r="EF319" s="18">
        <v>1</v>
      </c>
      <c r="EG319" s="18">
        <v>1</v>
      </c>
      <c r="EH319" s="18" t="s">
        <v>789</v>
      </c>
      <c r="EI319" s="18" cm="1">
        <f t="array" ref="EI319">IF(SUMPRODUCT(--(DO319:DS319&lt;&gt;""))=0, 0,1)</f>
        <v>0</v>
      </c>
      <c r="EJ319" s="18" cm="1">
        <f t="array" ref="EJ319">IF(SUMPRODUCT(--(DT319:EG319&lt;&gt;""))=0, 0,1)</f>
        <v>1</v>
      </c>
      <c r="EK319" s="18" cm="1">
        <f t="array" ref="EK319">IF(SUMPRODUCT(--(EC319:EG319&lt;&gt;""))=0, 0,1)</f>
        <v>1</v>
      </c>
      <c r="EL319" s="18" cm="1">
        <f t="array" ref="EL319">IF(SUMPRODUCT(--(EE319:EG319&lt;&gt;""))=0, 0,1)</f>
        <v>1</v>
      </c>
      <c r="EM319" s="18">
        <f t="shared" si="86"/>
        <v>1</v>
      </c>
      <c r="EN319" s="18" t="str">
        <f t="shared" si="87"/>
        <v>NA</v>
      </c>
      <c r="EO319" s="18">
        <f t="shared" si="88"/>
        <v>1</v>
      </c>
      <c r="EP319" s="18">
        <f t="shared" si="89"/>
        <v>1</v>
      </c>
      <c r="EQ319" s="18">
        <f t="shared" si="90"/>
        <v>1</v>
      </c>
      <c r="ER319" s="58" t="s">
        <v>2080</v>
      </c>
      <c r="ES319" s="59">
        <v>43802</v>
      </c>
      <c r="ET319" s="18" t="s">
        <v>783</v>
      </c>
      <c r="EU319" s="3" t="s">
        <v>783</v>
      </c>
    </row>
    <row r="320" spans="1:151" ht="15.75" customHeight="1" x14ac:dyDescent="0.2">
      <c r="A320" s="32" t="s">
        <v>290</v>
      </c>
      <c r="B320" s="24" t="s">
        <v>782</v>
      </c>
      <c r="C320" s="26">
        <v>2</v>
      </c>
      <c r="D320" s="18" t="s">
        <v>793</v>
      </c>
      <c r="E320" s="26" t="s">
        <v>257</v>
      </c>
      <c r="F320" s="18" t="s">
        <v>553</v>
      </c>
      <c r="G320" s="18" t="s">
        <v>665</v>
      </c>
      <c r="H320" s="18" t="s">
        <v>784</v>
      </c>
      <c r="I320" s="18" t="s">
        <v>730</v>
      </c>
      <c r="J320" s="18" t="s">
        <v>363</v>
      </c>
      <c r="K320" s="18" t="s">
        <v>363</v>
      </c>
      <c r="L320" s="18" t="s">
        <v>363</v>
      </c>
      <c r="M320" s="18" t="s">
        <v>253</v>
      </c>
      <c r="N320" s="56">
        <v>43</v>
      </c>
      <c r="O320" s="18" t="s">
        <v>640</v>
      </c>
      <c r="P320" s="18" t="s">
        <v>466</v>
      </c>
      <c r="Q320" s="18" t="s">
        <v>254</v>
      </c>
      <c r="R320" s="24" t="s">
        <v>257</v>
      </c>
      <c r="S320" s="24" t="s">
        <v>257</v>
      </c>
      <c r="T320" s="26" t="s">
        <v>257</v>
      </c>
      <c r="U320" s="26" t="s">
        <v>257</v>
      </c>
      <c r="V320" s="26" t="s">
        <v>257</v>
      </c>
      <c r="W320" s="26" t="s">
        <v>257</v>
      </c>
      <c r="X320" s="18" t="s">
        <v>695</v>
      </c>
      <c r="Y320" s="18">
        <v>40</v>
      </c>
      <c r="Z320" s="18" t="s">
        <v>599</v>
      </c>
      <c r="AA320" s="56">
        <v>40</v>
      </c>
      <c r="AB320" s="57" t="s">
        <v>257</v>
      </c>
      <c r="AC320" s="18" t="s">
        <v>595</v>
      </c>
      <c r="AD320" s="18" t="s">
        <v>595</v>
      </c>
      <c r="AE320" s="18" t="s">
        <v>595</v>
      </c>
      <c r="AF320" s="18" t="s">
        <v>595</v>
      </c>
      <c r="AG320" s="18" t="s">
        <v>595</v>
      </c>
      <c r="AH320" s="18" t="s">
        <v>595</v>
      </c>
      <c r="AI320" s="68">
        <v>4</v>
      </c>
      <c r="AJ320" s="26" t="s">
        <v>786</v>
      </c>
      <c r="AK320" s="68">
        <v>4</v>
      </c>
      <c r="AL320" s="18" t="s">
        <v>787</v>
      </c>
      <c r="AM320" s="18" t="s">
        <v>282</v>
      </c>
      <c r="AN320" s="57">
        <v>100</v>
      </c>
      <c r="AO320" s="57" t="s">
        <v>671</v>
      </c>
      <c r="AP320" s="18" t="s">
        <v>479</v>
      </c>
      <c r="AQ320" s="18">
        <v>4</v>
      </c>
      <c r="AR320" s="18" t="s">
        <v>672</v>
      </c>
      <c r="AS320" s="66">
        <f t="shared" si="77"/>
        <v>100</v>
      </c>
      <c r="AT320" s="57">
        <v>100</v>
      </c>
      <c r="AU320" s="66">
        <f t="shared" si="78"/>
        <v>0</v>
      </c>
      <c r="AV320" s="66">
        <f t="shared" si="76"/>
        <v>0</v>
      </c>
      <c r="AW320" s="5" t="s">
        <v>595</v>
      </c>
      <c r="AX320" s="68">
        <v>4</v>
      </c>
      <c r="AY320" s="26" t="s">
        <v>786</v>
      </c>
      <c r="AZ320" s="5" t="s">
        <v>257</v>
      </c>
      <c r="BA320" s="5" t="s">
        <v>257</v>
      </c>
      <c r="BB320" s="18" t="s">
        <v>788</v>
      </c>
      <c r="BC320" s="18" t="s">
        <v>287</v>
      </c>
      <c r="BD320" s="18">
        <v>100</v>
      </c>
      <c r="BE320" s="18" t="s">
        <v>698</v>
      </c>
      <c r="BF320" s="18" t="s">
        <v>699</v>
      </c>
      <c r="BG320" s="18">
        <v>4</v>
      </c>
      <c r="BH320" s="18" t="s">
        <v>672</v>
      </c>
      <c r="BI320" s="18" t="s">
        <v>257</v>
      </c>
      <c r="BJ320" s="18" t="s">
        <v>257</v>
      </c>
      <c r="BK320" s="18" t="s">
        <v>257</v>
      </c>
      <c r="BL320" s="18" t="s">
        <v>257</v>
      </c>
      <c r="BM320" s="18" t="s">
        <v>257</v>
      </c>
      <c r="BN320" s="68">
        <v>4</v>
      </c>
      <c r="BO320" s="26" t="s">
        <v>786</v>
      </c>
      <c r="BP320" s="5" t="s">
        <v>257</v>
      </c>
      <c r="BQ320" s="5" t="s">
        <v>257</v>
      </c>
      <c r="BR320" s="18" t="s">
        <v>788</v>
      </c>
      <c r="BS320" s="18"/>
      <c r="BT320" s="18"/>
      <c r="BU320" s="18"/>
      <c r="BV320" s="18"/>
      <c r="BW320" s="18"/>
      <c r="BX320" s="18"/>
      <c r="BY320" s="18"/>
      <c r="BZ320" s="18"/>
      <c r="CA320" s="18"/>
      <c r="CB320" s="18"/>
      <c r="CC320" s="18"/>
      <c r="CD320" s="18"/>
      <c r="CE320" s="18"/>
      <c r="CF320" s="18"/>
      <c r="CG320" s="18"/>
      <c r="CH320" s="18"/>
      <c r="CI320" s="18"/>
      <c r="CJ320" s="18"/>
      <c r="CK320" s="18"/>
      <c r="CL320" s="18"/>
      <c r="CM320" s="18"/>
      <c r="CN320" s="18"/>
      <c r="CO320" s="18"/>
      <c r="CP320" s="18"/>
      <c r="CQ320" s="18"/>
      <c r="CR320" s="18"/>
      <c r="CS320" s="18"/>
      <c r="CT320" s="18"/>
      <c r="CU320" s="18"/>
      <c r="CV320" s="18"/>
      <c r="CW320" s="18"/>
      <c r="CX320" s="18"/>
      <c r="CY320" s="18"/>
      <c r="CZ320" s="18"/>
      <c r="DA320" s="18"/>
      <c r="DB320" s="18"/>
      <c r="DC320" s="18"/>
      <c r="DD320" s="18"/>
      <c r="DE320" s="18"/>
      <c r="DF320" s="18"/>
      <c r="DG320" s="18"/>
      <c r="DH320" s="18"/>
      <c r="DI320" s="18"/>
      <c r="DJ320" s="18"/>
      <c r="DK320" s="18"/>
      <c r="DL320" s="18"/>
      <c r="DM320" s="18"/>
      <c r="DN320" s="18"/>
      <c r="DO320" s="18"/>
      <c r="DP320" s="18"/>
      <c r="DQ320" s="18"/>
      <c r="DR320" s="18"/>
      <c r="DS320" s="18"/>
      <c r="DT320" s="18"/>
      <c r="DU320" s="18"/>
      <c r="DV320" s="18"/>
      <c r="DW320" s="18"/>
      <c r="DX320" s="18"/>
      <c r="DY320" s="18"/>
      <c r="DZ320" s="18"/>
      <c r="EA320" s="18"/>
      <c r="EB320" s="18"/>
      <c r="EC320" s="18"/>
      <c r="ED320" s="18"/>
      <c r="EE320" s="18">
        <v>0</v>
      </c>
      <c r="EF320" s="18">
        <v>0</v>
      </c>
      <c r="EG320" s="18">
        <v>1</v>
      </c>
      <c r="EH320" s="18" t="s">
        <v>789</v>
      </c>
      <c r="EI320" s="18" cm="1">
        <f t="array" ref="EI320">IF(SUMPRODUCT(--(DO320:DS320&lt;&gt;""))=0, 0,1)</f>
        <v>0</v>
      </c>
      <c r="EJ320" s="18" cm="1">
        <f t="array" ref="EJ320">IF(SUMPRODUCT(--(DT320:EG320&lt;&gt;""))=0, 0,1)</f>
        <v>1</v>
      </c>
      <c r="EK320" s="18" cm="1">
        <f t="array" ref="EK320">IF(SUMPRODUCT(--(EC320:EG320&lt;&gt;""))=0, 0,1)</f>
        <v>1</v>
      </c>
      <c r="EL320" s="18" cm="1">
        <f t="array" ref="EL320">IF(SUMPRODUCT(--(EE320:EG320&lt;&gt;""))=0, 0,1)</f>
        <v>1</v>
      </c>
      <c r="EM320" s="18">
        <f t="shared" si="86"/>
        <v>1</v>
      </c>
      <c r="EN320" s="18" t="str">
        <f t="shared" si="87"/>
        <v>NA</v>
      </c>
      <c r="EO320" s="18">
        <f t="shared" si="88"/>
        <v>1</v>
      </c>
      <c r="EP320" s="18">
        <f t="shared" si="89"/>
        <v>1</v>
      </c>
      <c r="EQ320" s="18">
        <f t="shared" si="90"/>
        <v>1</v>
      </c>
      <c r="ER320" s="58" t="s">
        <v>2080</v>
      </c>
      <c r="ES320" s="59">
        <v>43802</v>
      </c>
      <c r="ET320" s="18" t="s">
        <v>783</v>
      </c>
      <c r="EU320" s="3" t="s">
        <v>783</v>
      </c>
    </row>
    <row r="321" spans="1:151" ht="15.75" customHeight="1" x14ac:dyDescent="0.2">
      <c r="A321" s="32" t="s">
        <v>290</v>
      </c>
      <c r="B321" s="24" t="s">
        <v>782</v>
      </c>
      <c r="C321" s="26">
        <v>2</v>
      </c>
      <c r="D321" s="18" t="s">
        <v>794</v>
      </c>
      <c r="E321" s="26" t="s">
        <v>257</v>
      </c>
      <c r="F321" s="18" t="s">
        <v>553</v>
      </c>
      <c r="G321" s="18" t="s">
        <v>665</v>
      </c>
      <c r="H321" s="18" t="s">
        <v>784</v>
      </c>
      <c r="I321" s="18" t="s">
        <v>730</v>
      </c>
      <c r="J321" s="18" t="s">
        <v>363</v>
      </c>
      <c r="K321" s="18" t="s">
        <v>363</v>
      </c>
      <c r="L321" s="18" t="s">
        <v>363</v>
      </c>
      <c r="M321" s="18" t="s">
        <v>253</v>
      </c>
      <c r="N321" s="56">
        <v>43</v>
      </c>
      <c r="O321" s="18" t="s">
        <v>640</v>
      </c>
      <c r="P321" s="18" t="s">
        <v>466</v>
      </c>
      <c r="Q321" s="18" t="s">
        <v>254</v>
      </c>
      <c r="R321" s="24" t="s">
        <v>257</v>
      </c>
      <c r="S321" s="24" t="s">
        <v>257</v>
      </c>
      <c r="T321" s="26" t="s">
        <v>257</v>
      </c>
      <c r="U321" s="26" t="s">
        <v>257</v>
      </c>
      <c r="V321" s="26" t="s">
        <v>257</v>
      </c>
      <c r="W321" s="26" t="s">
        <v>257</v>
      </c>
      <c r="X321" s="18" t="s">
        <v>695</v>
      </c>
      <c r="Y321" s="18">
        <v>40</v>
      </c>
      <c r="Z321" s="18" t="s">
        <v>599</v>
      </c>
      <c r="AA321" s="56">
        <v>40</v>
      </c>
      <c r="AB321" s="57" t="s">
        <v>257</v>
      </c>
      <c r="AC321" s="18" t="s">
        <v>595</v>
      </c>
      <c r="AD321" s="18" t="s">
        <v>595</v>
      </c>
      <c r="AE321" s="18" t="s">
        <v>595</v>
      </c>
      <c r="AF321" s="18" t="s">
        <v>595</v>
      </c>
      <c r="AG321" s="18" t="s">
        <v>595</v>
      </c>
      <c r="AH321" s="18" t="s">
        <v>595</v>
      </c>
      <c r="AI321" s="68">
        <v>5</v>
      </c>
      <c r="AJ321" s="26" t="s">
        <v>786</v>
      </c>
      <c r="AK321" s="68">
        <v>5</v>
      </c>
      <c r="AL321" s="18" t="s">
        <v>787</v>
      </c>
      <c r="AM321" s="18" t="s">
        <v>282</v>
      </c>
      <c r="AN321" s="57">
        <v>100</v>
      </c>
      <c r="AO321" s="57" t="s">
        <v>671</v>
      </c>
      <c r="AP321" s="18" t="s">
        <v>479</v>
      </c>
      <c r="AQ321" s="18">
        <v>4</v>
      </c>
      <c r="AR321" s="18" t="s">
        <v>672</v>
      </c>
      <c r="AS321" s="66">
        <f t="shared" si="77"/>
        <v>100</v>
      </c>
      <c r="AT321" s="57">
        <v>100</v>
      </c>
      <c r="AU321" s="66">
        <f t="shared" si="78"/>
        <v>0</v>
      </c>
      <c r="AV321" s="66">
        <f t="shared" si="76"/>
        <v>0</v>
      </c>
      <c r="AW321" s="5" t="s">
        <v>595</v>
      </c>
      <c r="AX321" s="68">
        <v>5</v>
      </c>
      <c r="AY321" s="26" t="s">
        <v>786</v>
      </c>
      <c r="AZ321" s="5" t="s">
        <v>257</v>
      </c>
      <c r="BA321" s="5" t="s">
        <v>257</v>
      </c>
      <c r="BB321" s="18" t="s">
        <v>788</v>
      </c>
      <c r="BC321" s="18" t="s">
        <v>287</v>
      </c>
      <c r="BD321" s="18">
        <v>100</v>
      </c>
      <c r="BE321" s="18" t="s">
        <v>698</v>
      </c>
      <c r="BF321" s="18" t="s">
        <v>699</v>
      </c>
      <c r="BG321" s="18">
        <v>4</v>
      </c>
      <c r="BH321" s="18" t="s">
        <v>672</v>
      </c>
      <c r="BI321" s="18" t="s">
        <v>257</v>
      </c>
      <c r="BJ321" s="18" t="s">
        <v>257</v>
      </c>
      <c r="BK321" s="18" t="s">
        <v>257</v>
      </c>
      <c r="BL321" s="18" t="s">
        <v>257</v>
      </c>
      <c r="BM321" s="18" t="s">
        <v>257</v>
      </c>
      <c r="BN321" s="68">
        <v>5</v>
      </c>
      <c r="BO321" s="26" t="s">
        <v>786</v>
      </c>
      <c r="BP321" s="5" t="s">
        <v>257</v>
      </c>
      <c r="BQ321" s="5" t="s">
        <v>257</v>
      </c>
      <c r="BR321" s="18" t="s">
        <v>788</v>
      </c>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v>0</v>
      </c>
      <c r="EF321" s="18">
        <v>0</v>
      </c>
      <c r="EG321" s="18">
        <v>1</v>
      </c>
      <c r="EH321" s="18" t="s">
        <v>789</v>
      </c>
      <c r="EI321" s="18" cm="1">
        <f t="array" ref="EI321">IF(SUMPRODUCT(--(DO321:DS321&lt;&gt;""))=0, 0,1)</f>
        <v>0</v>
      </c>
      <c r="EJ321" s="18" cm="1">
        <f t="array" ref="EJ321">IF(SUMPRODUCT(--(DT321:EG321&lt;&gt;""))=0, 0,1)</f>
        <v>1</v>
      </c>
      <c r="EK321" s="18" cm="1">
        <f t="array" ref="EK321">IF(SUMPRODUCT(--(EC321:EG321&lt;&gt;""))=0, 0,1)</f>
        <v>1</v>
      </c>
      <c r="EL321" s="18" cm="1">
        <f t="array" ref="EL321">IF(SUMPRODUCT(--(EE321:EG321&lt;&gt;""))=0, 0,1)</f>
        <v>1</v>
      </c>
      <c r="EM321" s="18">
        <f t="shared" si="86"/>
        <v>1</v>
      </c>
      <c r="EN321" s="18" t="str">
        <f t="shared" si="87"/>
        <v>NA</v>
      </c>
      <c r="EO321" s="18">
        <f t="shared" si="88"/>
        <v>1</v>
      </c>
      <c r="EP321" s="18">
        <f t="shared" si="89"/>
        <v>1</v>
      </c>
      <c r="EQ321" s="18">
        <f t="shared" si="90"/>
        <v>1</v>
      </c>
      <c r="ER321" s="58" t="s">
        <v>2080</v>
      </c>
      <c r="ES321" s="59">
        <v>43802</v>
      </c>
      <c r="ET321" s="18" t="s">
        <v>783</v>
      </c>
      <c r="EU321" s="3" t="s">
        <v>783</v>
      </c>
    </row>
    <row r="322" spans="1:151" ht="15.75" customHeight="1" x14ac:dyDescent="0.2">
      <c r="A322" s="32" t="s">
        <v>290</v>
      </c>
      <c r="B322" s="24" t="s">
        <v>782</v>
      </c>
      <c r="C322" s="26">
        <v>2</v>
      </c>
      <c r="D322" s="18" t="s">
        <v>795</v>
      </c>
      <c r="E322" s="26" t="s">
        <v>257</v>
      </c>
      <c r="F322" s="18" t="s">
        <v>553</v>
      </c>
      <c r="G322" s="18" t="s">
        <v>665</v>
      </c>
      <c r="H322" s="18" t="s">
        <v>784</v>
      </c>
      <c r="I322" s="18" t="s">
        <v>730</v>
      </c>
      <c r="J322" s="18" t="s">
        <v>363</v>
      </c>
      <c r="K322" s="18" t="s">
        <v>363</v>
      </c>
      <c r="L322" s="18" t="s">
        <v>363</v>
      </c>
      <c r="M322" s="18" t="s">
        <v>253</v>
      </c>
      <c r="N322" s="56">
        <v>43</v>
      </c>
      <c r="O322" s="18" t="s">
        <v>640</v>
      </c>
      <c r="P322" s="18" t="s">
        <v>466</v>
      </c>
      <c r="Q322" s="18" t="s">
        <v>254</v>
      </c>
      <c r="R322" s="24" t="s">
        <v>257</v>
      </c>
      <c r="S322" s="24" t="s">
        <v>257</v>
      </c>
      <c r="T322" s="26" t="s">
        <v>257</v>
      </c>
      <c r="U322" s="26" t="s">
        <v>257</v>
      </c>
      <c r="V322" s="26" t="s">
        <v>257</v>
      </c>
      <c r="W322" s="26" t="s">
        <v>257</v>
      </c>
      <c r="X322" s="18" t="s">
        <v>695</v>
      </c>
      <c r="Y322" s="18">
        <v>40</v>
      </c>
      <c r="Z322" s="18" t="s">
        <v>599</v>
      </c>
      <c r="AA322" s="56">
        <v>40</v>
      </c>
      <c r="AB322" s="57" t="s">
        <v>257</v>
      </c>
      <c r="AC322" s="18" t="s">
        <v>595</v>
      </c>
      <c r="AD322" s="18" t="s">
        <v>595</v>
      </c>
      <c r="AE322" s="18" t="s">
        <v>595</v>
      </c>
      <c r="AF322" s="18" t="s">
        <v>595</v>
      </c>
      <c r="AG322" s="18" t="s">
        <v>595</v>
      </c>
      <c r="AH322" s="18" t="s">
        <v>595</v>
      </c>
      <c r="AI322" s="68">
        <v>6</v>
      </c>
      <c r="AJ322" s="26" t="s">
        <v>786</v>
      </c>
      <c r="AK322" s="68">
        <v>6</v>
      </c>
      <c r="AL322" s="18" t="s">
        <v>787</v>
      </c>
      <c r="AM322" s="18" t="s">
        <v>282</v>
      </c>
      <c r="AN322" s="57">
        <v>100</v>
      </c>
      <c r="AO322" s="57" t="s">
        <v>671</v>
      </c>
      <c r="AP322" s="18" t="s">
        <v>479</v>
      </c>
      <c r="AQ322" s="18">
        <v>4</v>
      </c>
      <c r="AR322" s="18" t="s">
        <v>672</v>
      </c>
      <c r="AS322" s="66">
        <f t="shared" si="77"/>
        <v>100</v>
      </c>
      <c r="AT322" s="57">
        <v>100</v>
      </c>
      <c r="AU322" s="66">
        <f t="shared" si="78"/>
        <v>0</v>
      </c>
      <c r="AV322" s="66">
        <f t="shared" si="76"/>
        <v>0</v>
      </c>
      <c r="AW322" s="5" t="s">
        <v>595</v>
      </c>
      <c r="AX322" s="68">
        <v>6</v>
      </c>
      <c r="AY322" s="26" t="s">
        <v>786</v>
      </c>
      <c r="AZ322" s="5" t="s">
        <v>257</v>
      </c>
      <c r="BA322" s="5" t="s">
        <v>257</v>
      </c>
      <c r="BB322" s="18" t="s">
        <v>788</v>
      </c>
      <c r="BC322" s="18" t="s">
        <v>287</v>
      </c>
      <c r="BD322" s="18">
        <v>100</v>
      </c>
      <c r="BE322" s="18" t="s">
        <v>698</v>
      </c>
      <c r="BF322" s="18" t="s">
        <v>699</v>
      </c>
      <c r="BG322" s="18">
        <v>4</v>
      </c>
      <c r="BH322" s="18" t="s">
        <v>672</v>
      </c>
      <c r="BI322" s="18" t="s">
        <v>257</v>
      </c>
      <c r="BJ322" s="18" t="s">
        <v>257</v>
      </c>
      <c r="BK322" s="18" t="s">
        <v>257</v>
      </c>
      <c r="BL322" s="18" t="s">
        <v>257</v>
      </c>
      <c r="BM322" s="18" t="s">
        <v>257</v>
      </c>
      <c r="BN322" s="68">
        <v>6</v>
      </c>
      <c r="BO322" s="26" t="s">
        <v>786</v>
      </c>
      <c r="BP322" s="5" t="s">
        <v>257</v>
      </c>
      <c r="BQ322" s="5" t="s">
        <v>257</v>
      </c>
      <c r="BR322" s="18" t="s">
        <v>788</v>
      </c>
      <c r="BS322" s="18"/>
      <c r="BT322" s="18"/>
      <c r="BU322" s="18"/>
      <c r="BV322" s="18"/>
      <c r="BW322" s="18"/>
      <c r="BX322" s="18"/>
      <c r="BY322" s="18"/>
      <c r="BZ322" s="18"/>
      <c r="CA322" s="18"/>
      <c r="CB322" s="18"/>
      <c r="CC322" s="18"/>
      <c r="CD322" s="18"/>
      <c r="CE322" s="18"/>
      <c r="CF322" s="18"/>
      <c r="CG322" s="18"/>
      <c r="CH322" s="18"/>
      <c r="CI322" s="18"/>
      <c r="CJ322" s="18"/>
      <c r="CK322" s="18"/>
      <c r="CL322" s="18"/>
      <c r="CM322" s="18"/>
      <c r="CN322" s="18"/>
      <c r="CO322" s="18"/>
      <c r="CP322" s="18"/>
      <c r="CQ322" s="18"/>
      <c r="CR322" s="18"/>
      <c r="CS322" s="18"/>
      <c r="CT322" s="18"/>
      <c r="CU322" s="18"/>
      <c r="CV322" s="18"/>
      <c r="CW322" s="18"/>
      <c r="CX322" s="18"/>
      <c r="CY322" s="18"/>
      <c r="CZ322" s="18"/>
      <c r="DA322" s="18"/>
      <c r="DB322" s="18"/>
      <c r="DC322" s="18"/>
      <c r="DD322" s="18"/>
      <c r="DE322" s="18"/>
      <c r="DF322" s="18"/>
      <c r="DG322" s="18"/>
      <c r="DH322" s="18"/>
      <c r="DI322" s="18"/>
      <c r="DJ322" s="18"/>
      <c r="DK322" s="18"/>
      <c r="DL322" s="18"/>
      <c r="DM322" s="18"/>
      <c r="DN322" s="18"/>
      <c r="DO322" s="18"/>
      <c r="DP322" s="18"/>
      <c r="DQ322" s="18"/>
      <c r="DR322" s="18"/>
      <c r="DS322" s="18"/>
      <c r="DT322" s="18"/>
      <c r="DU322" s="18"/>
      <c r="DV322" s="18"/>
      <c r="DW322" s="18"/>
      <c r="DX322" s="18"/>
      <c r="DY322" s="18"/>
      <c r="DZ322" s="18"/>
      <c r="EA322" s="18"/>
      <c r="EB322" s="18"/>
      <c r="EC322" s="18"/>
      <c r="ED322" s="18"/>
      <c r="EE322" s="18">
        <v>0</v>
      </c>
      <c r="EF322" s="18">
        <v>0</v>
      </c>
      <c r="EG322" s="18">
        <v>1</v>
      </c>
      <c r="EH322" s="18" t="s">
        <v>789</v>
      </c>
      <c r="EI322" s="18" cm="1">
        <f t="array" ref="EI322">IF(SUMPRODUCT(--(DO322:DS322&lt;&gt;""))=0, 0,1)</f>
        <v>0</v>
      </c>
      <c r="EJ322" s="18" cm="1">
        <f t="array" ref="EJ322">IF(SUMPRODUCT(--(DT322:EG322&lt;&gt;""))=0, 0,1)</f>
        <v>1</v>
      </c>
      <c r="EK322" s="18" cm="1">
        <f t="array" ref="EK322">IF(SUMPRODUCT(--(EC322:EG322&lt;&gt;""))=0, 0,1)</f>
        <v>1</v>
      </c>
      <c r="EL322" s="18" cm="1">
        <f t="array" ref="EL322">IF(SUMPRODUCT(--(EE322:EG322&lt;&gt;""))=0, 0,1)</f>
        <v>1</v>
      </c>
      <c r="EM322" s="18">
        <f t="shared" si="86"/>
        <v>1</v>
      </c>
      <c r="EN322" s="18" t="str">
        <f t="shared" si="87"/>
        <v>NA</v>
      </c>
      <c r="EO322" s="18">
        <f t="shared" si="88"/>
        <v>1</v>
      </c>
      <c r="EP322" s="18">
        <f t="shared" si="89"/>
        <v>1</v>
      </c>
      <c r="EQ322" s="18">
        <f t="shared" si="90"/>
        <v>1</v>
      </c>
      <c r="ER322" s="58" t="s">
        <v>2080</v>
      </c>
      <c r="ES322" s="59">
        <v>43802</v>
      </c>
      <c r="ET322" s="18" t="s">
        <v>783</v>
      </c>
      <c r="EU322" s="3" t="s">
        <v>783</v>
      </c>
    </row>
    <row r="323" spans="1:151" ht="15.75" customHeight="1" x14ac:dyDescent="0.2">
      <c r="A323" s="32" t="s">
        <v>290</v>
      </c>
      <c r="B323" s="24" t="s">
        <v>782</v>
      </c>
      <c r="C323" s="26">
        <v>2</v>
      </c>
      <c r="D323" s="18" t="s">
        <v>796</v>
      </c>
      <c r="E323" s="26" t="s">
        <v>257</v>
      </c>
      <c r="F323" s="18" t="s">
        <v>553</v>
      </c>
      <c r="G323" s="18" t="s">
        <v>665</v>
      </c>
      <c r="H323" s="18" t="s">
        <v>784</v>
      </c>
      <c r="I323" s="18" t="s">
        <v>730</v>
      </c>
      <c r="J323" s="18" t="s">
        <v>363</v>
      </c>
      <c r="K323" s="18" t="s">
        <v>363</v>
      </c>
      <c r="L323" s="18" t="s">
        <v>363</v>
      </c>
      <c r="M323" s="18" t="s">
        <v>253</v>
      </c>
      <c r="N323" s="56">
        <v>43</v>
      </c>
      <c r="O323" s="18" t="s">
        <v>640</v>
      </c>
      <c r="P323" s="18" t="s">
        <v>466</v>
      </c>
      <c r="Q323" s="18" t="s">
        <v>254</v>
      </c>
      <c r="R323" s="24" t="s">
        <v>257</v>
      </c>
      <c r="S323" s="24" t="s">
        <v>257</v>
      </c>
      <c r="T323" s="26" t="s">
        <v>257</v>
      </c>
      <c r="U323" s="26" t="s">
        <v>257</v>
      </c>
      <c r="V323" s="26" t="s">
        <v>257</v>
      </c>
      <c r="W323" s="26" t="s">
        <v>257</v>
      </c>
      <c r="X323" s="18" t="s">
        <v>695</v>
      </c>
      <c r="Y323" s="18">
        <v>40</v>
      </c>
      <c r="Z323" s="18" t="s">
        <v>599</v>
      </c>
      <c r="AA323" s="56">
        <v>40</v>
      </c>
      <c r="AB323" s="57" t="s">
        <v>257</v>
      </c>
      <c r="AC323" s="18" t="s">
        <v>595</v>
      </c>
      <c r="AD323" s="18" t="s">
        <v>595</v>
      </c>
      <c r="AE323" s="18" t="s">
        <v>595</v>
      </c>
      <c r="AF323" s="18" t="s">
        <v>595</v>
      </c>
      <c r="AG323" s="18" t="s">
        <v>595</v>
      </c>
      <c r="AH323" s="18" t="s">
        <v>595</v>
      </c>
      <c r="AI323" s="68">
        <v>7</v>
      </c>
      <c r="AJ323" s="26" t="s">
        <v>786</v>
      </c>
      <c r="AK323" s="68">
        <v>7</v>
      </c>
      <c r="AL323" s="18" t="s">
        <v>787</v>
      </c>
      <c r="AM323" s="18" t="s">
        <v>282</v>
      </c>
      <c r="AN323" s="57">
        <v>100</v>
      </c>
      <c r="AO323" s="57" t="s">
        <v>671</v>
      </c>
      <c r="AP323" s="18" t="s">
        <v>479</v>
      </c>
      <c r="AQ323" s="18">
        <v>4</v>
      </c>
      <c r="AR323" s="18" t="s">
        <v>672</v>
      </c>
      <c r="AS323" s="66">
        <f t="shared" si="77"/>
        <v>100</v>
      </c>
      <c r="AT323" s="57">
        <v>100</v>
      </c>
      <c r="AU323" s="66">
        <f t="shared" si="78"/>
        <v>0</v>
      </c>
      <c r="AV323" s="66">
        <f t="shared" si="76"/>
        <v>0</v>
      </c>
      <c r="AW323" s="5" t="s">
        <v>595</v>
      </c>
      <c r="AX323" s="68">
        <v>7</v>
      </c>
      <c r="AY323" s="26" t="s">
        <v>786</v>
      </c>
      <c r="AZ323" s="5" t="s">
        <v>257</v>
      </c>
      <c r="BA323" s="5" t="s">
        <v>257</v>
      </c>
      <c r="BB323" s="18" t="s">
        <v>788</v>
      </c>
      <c r="BC323" s="18" t="s">
        <v>287</v>
      </c>
      <c r="BD323" s="18">
        <v>100</v>
      </c>
      <c r="BE323" s="18" t="s">
        <v>698</v>
      </c>
      <c r="BF323" s="18" t="s">
        <v>699</v>
      </c>
      <c r="BG323" s="18">
        <v>4</v>
      </c>
      <c r="BH323" s="18" t="s">
        <v>672</v>
      </c>
      <c r="BI323" s="18" t="s">
        <v>257</v>
      </c>
      <c r="BJ323" s="18" t="s">
        <v>257</v>
      </c>
      <c r="BK323" s="18" t="s">
        <v>257</v>
      </c>
      <c r="BL323" s="18" t="s">
        <v>257</v>
      </c>
      <c r="BM323" s="18" t="s">
        <v>257</v>
      </c>
      <c r="BN323" s="68">
        <v>7</v>
      </c>
      <c r="BO323" s="26" t="s">
        <v>786</v>
      </c>
      <c r="BP323" s="5" t="s">
        <v>257</v>
      </c>
      <c r="BQ323" s="5" t="s">
        <v>257</v>
      </c>
      <c r="BR323" s="18" t="s">
        <v>788</v>
      </c>
      <c r="BS323" s="18"/>
      <c r="BT323" s="18"/>
      <c r="BU323" s="18"/>
      <c r="BV323" s="18"/>
      <c r="BW323" s="18"/>
      <c r="BX323" s="18"/>
      <c r="BY323" s="18"/>
      <c r="BZ323" s="18"/>
      <c r="CA323" s="18"/>
      <c r="CB323" s="18"/>
      <c r="CC323" s="18"/>
      <c r="CD323" s="18"/>
      <c r="CE323" s="18"/>
      <c r="CF323" s="18"/>
      <c r="CG323" s="18"/>
      <c r="CH323" s="18"/>
      <c r="CI323" s="18"/>
      <c r="CJ323" s="18"/>
      <c r="CK323" s="18"/>
      <c r="CL323" s="18"/>
      <c r="CM323" s="18"/>
      <c r="CN323" s="18"/>
      <c r="CO323" s="18"/>
      <c r="CP323" s="18"/>
      <c r="CQ323" s="18"/>
      <c r="CR323" s="18"/>
      <c r="CS323" s="18"/>
      <c r="CT323" s="18"/>
      <c r="CU323" s="18"/>
      <c r="CV323" s="18"/>
      <c r="CW323" s="18"/>
      <c r="CX323" s="18"/>
      <c r="CY323" s="18"/>
      <c r="CZ323" s="18"/>
      <c r="DA323" s="18"/>
      <c r="DB323" s="18"/>
      <c r="DC323" s="18"/>
      <c r="DD323" s="18"/>
      <c r="DE323" s="18"/>
      <c r="DF323" s="18"/>
      <c r="DG323" s="18"/>
      <c r="DH323" s="18"/>
      <c r="DI323" s="18"/>
      <c r="DJ323" s="18"/>
      <c r="DK323" s="18"/>
      <c r="DL323" s="18"/>
      <c r="DM323" s="18"/>
      <c r="DN323" s="18"/>
      <c r="DO323" s="18"/>
      <c r="DP323" s="18"/>
      <c r="DQ323" s="18"/>
      <c r="DR323" s="18"/>
      <c r="DS323" s="18"/>
      <c r="DT323" s="18"/>
      <c r="DU323" s="18"/>
      <c r="DV323" s="18"/>
      <c r="DW323" s="18"/>
      <c r="DX323" s="18"/>
      <c r="DY323" s="18"/>
      <c r="DZ323" s="18"/>
      <c r="EA323" s="18"/>
      <c r="EB323" s="18"/>
      <c r="EC323" s="18"/>
      <c r="ED323" s="18"/>
      <c r="EE323" s="18">
        <v>0</v>
      </c>
      <c r="EF323" s="18">
        <v>0</v>
      </c>
      <c r="EG323" s="18">
        <v>1</v>
      </c>
      <c r="EH323" s="18" t="s">
        <v>789</v>
      </c>
      <c r="EI323" s="18" cm="1">
        <f t="array" ref="EI323">IF(SUMPRODUCT(--(DO323:DS323&lt;&gt;""))=0, 0,1)</f>
        <v>0</v>
      </c>
      <c r="EJ323" s="18" cm="1">
        <f t="array" ref="EJ323">IF(SUMPRODUCT(--(DT323:EG323&lt;&gt;""))=0, 0,1)</f>
        <v>1</v>
      </c>
      <c r="EK323" s="18" cm="1">
        <f t="array" ref="EK323">IF(SUMPRODUCT(--(EC323:EG323&lt;&gt;""))=0, 0,1)</f>
        <v>1</v>
      </c>
      <c r="EL323" s="18" cm="1">
        <f t="array" ref="EL323">IF(SUMPRODUCT(--(EE323:EG323&lt;&gt;""))=0, 0,1)</f>
        <v>1</v>
      </c>
      <c r="EM323" s="18">
        <f t="shared" si="86"/>
        <v>1</v>
      </c>
      <c r="EN323" s="18" t="str">
        <f t="shared" si="87"/>
        <v>NA</v>
      </c>
      <c r="EO323" s="18">
        <f t="shared" si="88"/>
        <v>1</v>
      </c>
      <c r="EP323" s="18">
        <f t="shared" si="89"/>
        <v>1</v>
      </c>
      <c r="EQ323" s="18">
        <f t="shared" si="90"/>
        <v>1</v>
      </c>
      <c r="ER323" s="58" t="s">
        <v>2080</v>
      </c>
      <c r="ES323" s="59">
        <v>43802</v>
      </c>
      <c r="ET323" s="18" t="s">
        <v>783</v>
      </c>
      <c r="EU323" s="3" t="s">
        <v>783</v>
      </c>
    </row>
    <row r="324" spans="1:151" ht="15.75" customHeight="1" x14ac:dyDescent="0.2">
      <c r="A324" s="32" t="s">
        <v>290</v>
      </c>
      <c r="B324" s="24" t="s">
        <v>782</v>
      </c>
      <c r="C324" s="26">
        <v>2</v>
      </c>
      <c r="D324" s="18" t="s">
        <v>785</v>
      </c>
      <c r="E324" s="26" t="s">
        <v>257</v>
      </c>
      <c r="F324" s="18" t="s">
        <v>553</v>
      </c>
      <c r="G324" s="18" t="s">
        <v>467</v>
      </c>
      <c r="H324" s="18" t="s">
        <v>737</v>
      </c>
      <c r="I324" s="18" t="s">
        <v>708</v>
      </c>
      <c r="J324" s="18" t="s">
        <v>363</v>
      </c>
      <c r="K324" s="18" t="s">
        <v>363</v>
      </c>
      <c r="L324" s="18" t="s">
        <v>363</v>
      </c>
      <c r="M324" s="18" t="s">
        <v>253</v>
      </c>
      <c r="N324" s="56">
        <v>43</v>
      </c>
      <c r="O324" s="18" t="s">
        <v>640</v>
      </c>
      <c r="P324" s="18" t="s">
        <v>466</v>
      </c>
      <c r="Q324" s="18" t="s">
        <v>254</v>
      </c>
      <c r="R324" s="24" t="s">
        <v>257</v>
      </c>
      <c r="S324" s="24" t="s">
        <v>257</v>
      </c>
      <c r="T324" s="26" t="s">
        <v>257</v>
      </c>
      <c r="U324" s="26" t="s">
        <v>257</v>
      </c>
      <c r="V324" s="26" t="s">
        <v>257</v>
      </c>
      <c r="W324" s="26" t="s">
        <v>257</v>
      </c>
      <c r="X324" s="18" t="s">
        <v>695</v>
      </c>
      <c r="Y324" s="18">
        <v>0</v>
      </c>
      <c r="Z324" s="18" t="s">
        <v>599</v>
      </c>
      <c r="AA324" s="56">
        <v>0</v>
      </c>
      <c r="AB324" s="57" t="s">
        <v>257</v>
      </c>
      <c r="AC324" s="18" t="s">
        <v>595</v>
      </c>
      <c r="AD324" s="18" t="s">
        <v>595</v>
      </c>
      <c r="AE324" s="18" t="s">
        <v>595</v>
      </c>
      <c r="AF324" s="18" t="s">
        <v>595</v>
      </c>
      <c r="AG324" s="18" t="s">
        <v>595</v>
      </c>
      <c r="AH324" s="18" t="s">
        <v>595</v>
      </c>
      <c r="AI324" s="68">
        <v>0</v>
      </c>
      <c r="AJ324" s="26" t="s">
        <v>786</v>
      </c>
      <c r="AK324" s="68">
        <v>0</v>
      </c>
      <c r="AL324" s="18" t="s">
        <v>787</v>
      </c>
      <c r="AM324" s="18" t="s">
        <v>282</v>
      </c>
      <c r="AN324" s="57">
        <v>0</v>
      </c>
      <c r="AO324" s="57" t="s">
        <v>671</v>
      </c>
      <c r="AP324" s="18" t="s">
        <v>479</v>
      </c>
      <c r="AQ324" s="18">
        <v>4</v>
      </c>
      <c r="AR324" s="18" t="s">
        <v>672</v>
      </c>
      <c r="AS324" s="66">
        <f t="shared" si="77"/>
        <v>0</v>
      </c>
      <c r="AT324" s="57">
        <v>0</v>
      </c>
      <c r="AU324" s="66">
        <f t="shared" si="78"/>
        <v>0</v>
      </c>
      <c r="AV324" s="66">
        <f t="shared" si="76"/>
        <v>0</v>
      </c>
      <c r="AW324" s="5" t="s">
        <v>595</v>
      </c>
      <c r="AX324" s="68">
        <v>0</v>
      </c>
      <c r="AY324" s="26" t="s">
        <v>786</v>
      </c>
      <c r="AZ324" s="5" t="s">
        <v>257</v>
      </c>
      <c r="BA324" s="5" t="s">
        <v>257</v>
      </c>
      <c r="BB324" s="18" t="s">
        <v>788</v>
      </c>
      <c r="BC324" s="18" t="s">
        <v>287</v>
      </c>
      <c r="BD324" s="18">
        <v>0</v>
      </c>
      <c r="BE324" s="18" t="s">
        <v>698</v>
      </c>
      <c r="BF324" s="18" t="s">
        <v>699</v>
      </c>
      <c r="BG324" s="18">
        <v>4</v>
      </c>
      <c r="BH324" s="18" t="s">
        <v>672</v>
      </c>
      <c r="BI324" s="18" t="s">
        <v>257</v>
      </c>
      <c r="BJ324" s="18" t="s">
        <v>257</v>
      </c>
      <c r="BK324" s="18" t="s">
        <v>257</v>
      </c>
      <c r="BL324" s="18" t="s">
        <v>257</v>
      </c>
      <c r="BM324" s="18" t="s">
        <v>257</v>
      </c>
      <c r="BN324" s="68">
        <v>0</v>
      </c>
      <c r="BO324" s="26" t="s">
        <v>786</v>
      </c>
      <c r="BP324" s="5" t="s">
        <v>257</v>
      </c>
      <c r="BQ324" s="5" t="s">
        <v>257</v>
      </c>
      <c r="BR324" s="18" t="s">
        <v>788</v>
      </c>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c r="DA324" s="18"/>
      <c r="DB324" s="18"/>
      <c r="DC324" s="18"/>
      <c r="DD324" s="18"/>
      <c r="DE324" s="18"/>
      <c r="DF324" s="18"/>
      <c r="DG324" s="18"/>
      <c r="DH324" s="18"/>
      <c r="DI324" s="18"/>
      <c r="DJ324" s="18"/>
      <c r="DK324" s="18"/>
      <c r="DL324" s="18"/>
      <c r="DM324" s="18"/>
      <c r="DN324" s="18"/>
      <c r="DO324" s="18"/>
      <c r="DP324" s="18"/>
      <c r="DQ324" s="18"/>
      <c r="DR324" s="18"/>
      <c r="DS324" s="18"/>
      <c r="DT324" s="18"/>
      <c r="DU324" s="18"/>
      <c r="DV324" s="18"/>
      <c r="DW324" s="18"/>
      <c r="DX324" s="18"/>
      <c r="DY324" s="18"/>
      <c r="DZ324" s="18"/>
      <c r="EA324" s="18"/>
      <c r="EB324" s="18"/>
      <c r="EC324" s="18"/>
      <c r="ED324" s="18"/>
      <c r="EE324" s="18">
        <v>0</v>
      </c>
      <c r="EF324" s="18">
        <v>0</v>
      </c>
      <c r="EG324" s="18">
        <v>0</v>
      </c>
      <c r="EH324" s="18" t="s">
        <v>789</v>
      </c>
      <c r="EI324" s="18" cm="1">
        <f t="array" ref="EI324">IF(SUMPRODUCT(--(DO324:DS324&lt;&gt;""))=0, 0,1)</f>
        <v>0</v>
      </c>
      <c r="EJ324" s="18" cm="1">
        <f t="array" ref="EJ324">IF(SUMPRODUCT(--(DT324:EG324&lt;&gt;""))=0, 0,1)</f>
        <v>1</v>
      </c>
      <c r="EK324" s="18" cm="1">
        <f t="array" ref="EK324">IF(SUMPRODUCT(--(EC324:EG324&lt;&gt;""))=0, 0,1)</f>
        <v>1</v>
      </c>
      <c r="EL324" s="18" cm="1">
        <f t="array" ref="EL324">IF(SUMPRODUCT(--(EE324:EG324&lt;&gt;""))=0, 0,1)</f>
        <v>1</v>
      </c>
      <c r="EM324" s="18">
        <f t="shared" ref="EM324:EM387" si="92">IF(COUNTIF(DO324:EG324, 1), 1,0)</f>
        <v>0</v>
      </c>
      <c r="EN324" s="18" t="str">
        <f t="shared" ref="EN324:EN387" si="93">IF(EI324=0, "NA", IF(COUNTIF(DO324:DS324, 1), 1,0))</f>
        <v>NA</v>
      </c>
      <c r="EO324" s="18">
        <f t="shared" ref="EO324:EO387" si="94">IF(EJ324=0, "NA", IF(COUNTIF(DT324:EG324, 1), 1,0))</f>
        <v>0</v>
      </c>
      <c r="EP324" s="18">
        <f t="shared" ref="EP324:EP387" si="95">IF(EK324=0, "NA", IF(COUNTIF(EC324:EG324, 1), 1,0))</f>
        <v>0</v>
      </c>
      <c r="EQ324" s="18">
        <f t="shared" ref="EQ324:EQ387" si="96">IF(EL324=0, "NA", IF(COUNTIF(EE324:EG324, 1), 1,0))</f>
        <v>0</v>
      </c>
      <c r="ER324" s="58" t="s">
        <v>2080</v>
      </c>
      <c r="ES324" s="59">
        <v>43802</v>
      </c>
      <c r="ET324" s="18" t="s">
        <v>783</v>
      </c>
      <c r="EU324" s="3" t="s">
        <v>783</v>
      </c>
    </row>
    <row r="325" spans="1:151" ht="15.75" customHeight="1" x14ac:dyDescent="0.2">
      <c r="A325" s="32" t="s">
        <v>290</v>
      </c>
      <c r="B325" s="24" t="s">
        <v>782</v>
      </c>
      <c r="C325" s="26">
        <v>2</v>
      </c>
      <c r="D325" s="18" t="s">
        <v>790</v>
      </c>
      <c r="E325" s="26" t="s">
        <v>257</v>
      </c>
      <c r="F325" s="18" t="s">
        <v>553</v>
      </c>
      <c r="G325" s="18" t="s">
        <v>467</v>
      </c>
      <c r="H325" s="18" t="s">
        <v>737</v>
      </c>
      <c r="I325" s="18" t="s">
        <v>708</v>
      </c>
      <c r="J325" s="18" t="s">
        <v>363</v>
      </c>
      <c r="K325" s="18" t="s">
        <v>363</v>
      </c>
      <c r="L325" s="18" t="s">
        <v>363</v>
      </c>
      <c r="M325" s="18" t="s">
        <v>253</v>
      </c>
      <c r="N325" s="56">
        <v>43</v>
      </c>
      <c r="O325" s="18" t="s">
        <v>640</v>
      </c>
      <c r="P325" s="18" t="s">
        <v>466</v>
      </c>
      <c r="Q325" s="18" t="s">
        <v>254</v>
      </c>
      <c r="R325" s="24" t="s">
        <v>257</v>
      </c>
      <c r="S325" s="24" t="s">
        <v>257</v>
      </c>
      <c r="T325" s="26" t="s">
        <v>257</v>
      </c>
      <c r="U325" s="26" t="s">
        <v>257</v>
      </c>
      <c r="V325" s="26" t="s">
        <v>257</v>
      </c>
      <c r="W325" s="26" t="s">
        <v>257</v>
      </c>
      <c r="X325" s="18" t="s">
        <v>695</v>
      </c>
      <c r="Y325" s="18">
        <v>40</v>
      </c>
      <c r="Z325" s="18" t="s">
        <v>599</v>
      </c>
      <c r="AA325" s="56">
        <v>40</v>
      </c>
      <c r="AB325" s="57" t="s">
        <v>257</v>
      </c>
      <c r="AC325" s="18" t="s">
        <v>595</v>
      </c>
      <c r="AD325" s="18" t="s">
        <v>595</v>
      </c>
      <c r="AE325" s="18" t="s">
        <v>595</v>
      </c>
      <c r="AF325" s="18" t="s">
        <v>595</v>
      </c>
      <c r="AG325" s="18" t="s">
        <v>595</v>
      </c>
      <c r="AH325" s="18" t="s">
        <v>595</v>
      </c>
      <c r="AI325" s="68">
        <v>1</v>
      </c>
      <c r="AJ325" s="26" t="s">
        <v>786</v>
      </c>
      <c r="AK325" s="68">
        <v>1</v>
      </c>
      <c r="AL325" s="18" t="s">
        <v>787</v>
      </c>
      <c r="AM325" s="18" t="s">
        <v>282</v>
      </c>
      <c r="AN325" s="57">
        <v>0</v>
      </c>
      <c r="AO325" s="57" t="s">
        <v>671</v>
      </c>
      <c r="AP325" s="18" t="s">
        <v>479</v>
      </c>
      <c r="AQ325" s="18">
        <v>4</v>
      </c>
      <c r="AR325" s="18" t="s">
        <v>672</v>
      </c>
      <c r="AS325" s="66">
        <f t="shared" si="77"/>
        <v>0</v>
      </c>
      <c r="AT325" s="57">
        <v>0</v>
      </c>
      <c r="AU325" s="66">
        <f t="shared" si="78"/>
        <v>0</v>
      </c>
      <c r="AV325" s="66">
        <f t="shared" si="76"/>
        <v>0</v>
      </c>
      <c r="AW325" s="5" t="s">
        <v>595</v>
      </c>
      <c r="AX325" s="68">
        <v>1</v>
      </c>
      <c r="AY325" s="26" t="s">
        <v>786</v>
      </c>
      <c r="AZ325" s="5" t="s">
        <v>257</v>
      </c>
      <c r="BA325" s="5" t="s">
        <v>257</v>
      </c>
      <c r="BB325" s="18" t="s">
        <v>788</v>
      </c>
      <c r="BC325" s="18" t="s">
        <v>287</v>
      </c>
      <c r="BD325" s="18">
        <v>0</v>
      </c>
      <c r="BE325" s="18" t="s">
        <v>698</v>
      </c>
      <c r="BF325" s="18" t="s">
        <v>699</v>
      </c>
      <c r="BG325" s="18">
        <v>4</v>
      </c>
      <c r="BH325" s="18" t="s">
        <v>672</v>
      </c>
      <c r="BI325" s="18" t="s">
        <v>257</v>
      </c>
      <c r="BJ325" s="18" t="s">
        <v>257</v>
      </c>
      <c r="BK325" s="18" t="s">
        <v>257</v>
      </c>
      <c r="BL325" s="18" t="s">
        <v>257</v>
      </c>
      <c r="BM325" s="18" t="s">
        <v>257</v>
      </c>
      <c r="BN325" s="68">
        <v>1</v>
      </c>
      <c r="BO325" s="26" t="s">
        <v>786</v>
      </c>
      <c r="BP325" s="5" t="s">
        <v>257</v>
      </c>
      <c r="BQ325" s="5" t="s">
        <v>257</v>
      </c>
      <c r="BR325" s="18" t="s">
        <v>788</v>
      </c>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c r="DA325" s="18"/>
      <c r="DB325" s="18"/>
      <c r="DC325" s="18"/>
      <c r="DD325" s="18"/>
      <c r="DE325" s="18"/>
      <c r="DF325" s="18"/>
      <c r="DG325" s="18"/>
      <c r="DH325" s="18"/>
      <c r="DI325" s="18"/>
      <c r="DJ325" s="18"/>
      <c r="DK325" s="18"/>
      <c r="DL325" s="18"/>
      <c r="DM325" s="18"/>
      <c r="DN325" s="18"/>
      <c r="DO325" s="18"/>
      <c r="DP325" s="18"/>
      <c r="DQ325" s="18"/>
      <c r="DR325" s="18"/>
      <c r="DS325" s="18"/>
      <c r="DT325" s="18"/>
      <c r="DU325" s="18"/>
      <c r="DV325" s="18"/>
      <c r="DW325" s="18"/>
      <c r="DX325" s="18"/>
      <c r="DY325" s="18"/>
      <c r="DZ325" s="18"/>
      <c r="EA325" s="18"/>
      <c r="EB325" s="18"/>
      <c r="EC325" s="18"/>
      <c r="ED325" s="18"/>
      <c r="EE325" s="18">
        <v>0</v>
      </c>
      <c r="EF325" s="18">
        <v>0</v>
      </c>
      <c r="EG325" s="18">
        <v>0</v>
      </c>
      <c r="EH325" s="18" t="s">
        <v>789</v>
      </c>
      <c r="EI325" s="18" cm="1">
        <f t="array" ref="EI325">IF(SUMPRODUCT(--(DO325:DS325&lt;&gt;""))=0, 0,1)</f>
        <v>0</v>
      </c>
      <c r="EJ325" s="18" cm="1">
        <f t="array" ref="EJ325">IF(SUMPRODUCT(--(DT325:EG325&lt;&gt;""))=0, 0,1)</f>
        <v>1</v>
      </c>
      <c r="EK325" s="18" cm="1">
        <f t="array" ref="EK325">IF(SUMPRODUCT(--(EC325:EG325&lt;&gt;""))=0, 0,1)</f>
        <v>1</v>
      </c>
      <c r="EL325" s="18" cm="1">
        <f t="array" ref="EL325">IF(SUMPRODUCT(--(EE325:EG325&lt;&gt;""))=0, 0,1)</f>
        <v>1</v>
      </c>
      <c r="EM325" s="18">
        <f t="shared" si="92"/>
        <v>0</v>
      </c>
      <c r="EN325" s="18" t="str">
        <f t="shared" si="93"/>
        <v>NA</v>
      </c>
      <c r="EO325" s="18">
        <f t="shared" si="94"/>
        <v>0</v>
      </c>
      <c r="EP325" s="18">
        <f t="shared" si="95"/>
        <v>0</v>
      </c>
      <c r="EQ325" s="18">
        <f t="shared" si="96"/>
        <v>0</v>
      </c>
      <c r="ER325" s="58" t="s">
        <v>2080</v>
      </c>
      <c r="ES325" s="59">
        <v>43802</v>
      </c>
      <c r="ET325" s="18" t="s">
        <v>783</v>
      </c>
      <c r="EU325" s="3" t="s">
        <v>783</v>
      </c>
    </row>
    <row r="326" spans="1:151" ht="15.75" customHeight="1" x14ac:dyDescent="0.2">
      <c r="A326" s="32" t="s">
        <v>290</v>
      </c>
      <c r="B326" s="24" t="s">
        <v>782</v>
      </c>
      <c r="C326" s="26">
        <v>2</v>
      </c>
      <c r="D326" s="18" t="s">
        <v>791</v>
      </c>
      <c r="E326" s="26" t="s">
        <v>257</v>
      </c>
      <c r="F326" s="18" t="s">
        <v>553</v>
      </c>
      <c r="G326" s="18" t="s">
        <v>467</v>
      </c>
      <c r="H326" s="18" t="s">
        <v>737</v>
      </c>
      <c r="I326" s="18" t="s">
        <v>708</v>
      </c>
      <c r="J326" s="18" t="s">
        <v>363</v>
      </c>
      <c r="K326" s="18" t="s">
        <v>363</v>
      </c>
      <c r="L326" s="18" t="s">
        <v>363</v>
      </c>
      <c r="M326" s="18" t="s">
        <v>253</v>
      </c>
      <c r="N326" s="56">
        <v>43</v>
      </c>
      <c r="O326" s="18" t="s">
        <v>640</v>
      </c>
      <c r="P326" s="18" t="s">
        <v>466</v>
      </c>
      <c r="Q326" s="18" t="s">
        <v>254</v>
      </c>
      <c r="R326" s="24" t="s">
        <v>257</v>
      </c>
      <c r="S326" s="24" t="s">
        <v>257</v>
      </c>
      <c r="T326" s="26" t="s">
        <v>257</v>
      </c>
      <c r="U326" s="26" t="s">
        <v>257</v>
      </c>
      <c r="V326" s="26" t="s">
        <v>257</v>
      </c>
      <c r="W326" s="26" t="s">
        <v>257</v>
      </c>
      <c r="X326" s="18" t="s">
        <v>695</v>
      </c>
      <c r="Y326" s="18">
        <v>40</v>
      </c>
      <c r="Z326" s="18" t="s">
        <v>599</v>
      </c>
      <c r="AA326" s="56">
        <v>40</v>
      </c>
      <c r="AB326" s="57" t="s">
        <v>257</v>
      </c>
      <c r="AC326" s="18" t="s">
        <v>595</v>
      </c>
      <c r="AD326" s="18" t="s">
        <v>595</v>
      </c>
      <c r="AE326" s="18" t="s">
        <v>595</v>
      </c>
      <c r="AF326" s="18" t="s">
        <v>595</v>
      </c>
      <c r="AG326" s="18" t="s">
        <v>595</v>
      </c>
      <c r="AH326" s="18" t="s">
        <v>595</v>
      </c>
      <c r="AI326" s="68">
        <v>2</v>
      </c>
      <c r="AJ326" s="26" t="s">
        <v>786</v>
      </c>
      <c r="AK326" s="68">
        <v>2</v>
      </c>
      <c r="AL326" s="18" t="s">
        <v>787</v>
      </c>
      <c r="AM326" s="18" t="s">
        <v>282</v>
      </c>
      <c r="AN326" s="57">
        <v>0</v>
      </c>
      <c r="AO326" s="57" t="s">
        <v>671</v>
      </c>
      <c r="AP326" s="18" t="s">
        <v>479</v>
      </c>
      <c r="AQ326" s="18">
        <v>4</v>
      </c>
      <c r="AR326" s="18" t="s">
        <v>672</v>
      </c>
      <c r="AS326" s="66">
        <f t="shared" si="77"/>
        <v>0</v>
      </c>
      <c r="AT326" s="57">
        <v>0</v>
      </c>
      <c r="AU326" s="66">
        <f t="shared" si="78"/>
        <v>0</v>
      </c>
      <c r="AV326" s="66">
        <f t="shared" si="76"/>
        <v>0</v>
      </c>
      <c r="AW326" s="5" t="s">
        <v>595</v>
      </c>
      <c r="AX326" s="68">
        <v>2</v>
      </c>
      <c r="AY326" s="26" t="s">
        <v>786</v>
      </c>
      <c r="AZ326" s="5" t="s">
        <v>257</v>
      </c>
      <c r="BA326" s="5" t="s">
        <v>257</v>
      </c>
      <c r="BB326" s="18" t="s">
        <v>788</v>
      </c>
      <c r="BC326" s="18" t="s">
        <v>287</v>
      </c>
      <c r="BD326" s="18">
        <v>0</v>
      </c>
      <c r="BE326" s="18" t="s">
        <v>698</v>
      </c>
      <c r="BF326" s="18" t="s">
        <v>699</v>
      </c>
      <c r="BG326" s="18">
        <v>4</v>
      </c>
      <c r="BH326" s="18" t="s">
        <v>672</v>
      </c>
      <c r="BI326" s="18" t="s">
        <v>257</v>
      </c>
      <c r="BJ326" s="18" t="s">
        <v>257</v>
      </c>
      <c r="BK326" s="18" t="s">
        <v>257</v>
      </c>
      <c r="BL326" s="18" t="s">
        <v>257</v>
      </c>
      <c r="BM326" s="18" t="s">
        <v>257</v>
      </c>
      <c r="BN326" s="68">
        <v>2</v>
      </c>
      <c r="BO326" s="26" t="s">
        <v>786</v>
      </c>
      <c r="BP326" s="5" t="s">
        <v>257</v>
      </c>
      <c r="BQ326" s="5" t="s">
        <v>257</v>
      </c>
      <c r="BR326" s="18" t="s">
        <v>788</v>
      </c>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v>0</v>
      </c>
      <c r="EF326" s="18">
        <v>0</v>
      </c>
      <c r="EG326" s="18">
        <v>0</v>
      </c>
      <c r="EH326" s="18" t="s">
        <v>789</v>
      </c>
      <c r="EI326" s="18" cm="1">
        <f t="array" ref="EI326">IF(SUMPRODUCT(--(DO326:DS326&lt;&gt;""))=0, 0,1)</f>
        <v>0</v>
      </c>
      <c r="EJ326" s="18" cm="1">
        <f t="array" ref="EJ326">IF(SUMPRODUCT(--(DT326:EG326&lt;&gt;""))=0, 0,1)</f>
        <v>1</v>
      </c>
      <c r="EK326" s="18" cm="1">
        <f t="array" ref="EK326">IF(SUMPRODUCT(--(EC326:EG326&lt;&gt;""))=0, 0,1)</f>
        <v>1</v>
      </c>
      <c r="EL326" s="18" cm="1">
        <f t="array" ref="EL326">IF(SUMPRODUCT(--(EE326:EG326&lt;&gt;""))=0, 0,1)</f>
        <v>1</v>
      </c>
      <c r="EM326" s="18">
        <f t="shared" si="92"/>
        <v>0</v>
      </c>
      <c r="EN326" s="18" t="str">
        <f t="shared" si="93"/>
        <v>NA</v>
      </c>
      <c r="EO326" s="18">
        <f t="shared" si="94"/>
        <v>0</v>
      </c>
      <c r="EP326" s="18">
        <f t="shared" si="95"/>
        <v>0</v>
      </c>
      <c r="EQ326" s="18">
        <f t="shared" si="96"/>
        <v>0</v>
      </c>
      <c r="ER326" s="58" t="s">
        <v>2080</v>
      </c>
      <c r="ES326" s="59">
        <v>43802</v>
      </c>
      <c r="ET326" s="18" t="s">
        <v>783</v>
      </c>
      <c r="EU326" s="3" t="s">
        <v>783</v>
      </c>
    </row>
    <row r="327" spans="1:151" ht="15.75" customHeight="1" x14ac:dyDescent="0.2">
      <c r="A327" s="32" t="s">
        <v>290</v>
      </c>
      <c r="B327" s="24" t="s">
        <v>782</v>
      </c>
      <c r="C327" s="26">
        <v>2</v>
      </c>
      <c r="D327" s="18" t="s">
        <v>792</v>
      </c>
      <c r="E327" s="26" t="s">
        <v>257</v>
      </c>
      <c r="F327" s="18" t="s">
        <v>553</v>
      </c>
      <c r="G327" s="18" t="s">
        <v>467</v>
      </c>
      <c r="H327" s="18" t="s">
        <v>737</v>
      </c>
      <c r="I327" s="18" t="s">
        <v>708</v>
      </c>
      <c r="J327" s="18" t="s">
        <v>363</v>
      </c>
      <c r="K327" s="18" t="s">
        <v>363</v>
      </c>
      <c r="L327" s="18" t="s">
        <v>363</v>
      </c>
      <c r="M327" s="18" t="s">
        <v>253</v>
      </c>
      <c r="N327" s="56">
        <v>43</v>
      </c>
      <c r="O327" s="18" t="s">
        <v>640</v>
      </c>
      <c r="P327" s="18" t="s">
        <v>466</v>
      </c>
      <c r="Q327" s="18" t="s">
        <v>254</v>
      </c>
      <c r="R327" s="24" t="s">
        <v>257</v>
      </c>
      <c r="S327" s="24" t="s">
        <v>257</v>
      </c>
      <c r="T327" s="26" t="s">
        <v>257</v>
      </c>
      <c r="U327" s="26" t="s">
        <v>257</v>
      </c>
      <c r="V327" s="26" t="s">
        <v>257</v>
      </c>
      <c r="W327" s="26" t="s">
        <v>257</v>
      </c>
      <c r="X327" s="18" t="s">
        <v>695</v>
      </c>
      <c r="Y327" s="18">
        <v>40</v>
      </c>
      <c r="Z327" s="18" t="s">
        <v>599</v>
      </c>
      <c r="AA327" s="56">
        <v>40</v>
      </c>
      <c r="AB327" s="57" t="s">
        <v>257</v>
      </c>
      <c r="AC327" s="18" t="s">
        <v>595</v>
      </c>
      <c r="AD327" s="18" t="s">
        <v>595</v>
      </c>
      <c r="AE327" s="18" t="s">
        <v>595</v>
      </c>
      <c r="AF327" s="18" t="s">
        <v>595</v>
      </c>
      <c r="AG327" s="18" t="s">
        <v>595</v>
      </c>
      <c r="AH327" s="18" t="s">
        <v>595</v>
      </c>
      <c r="AI327" s="68">
        <v>3</v>
      </c>
      <c r="AJ327" s="26" t="s">
        <v>786</v>
      </c>
      <c r="AK327" s="68">
        <v>3</v>
      </c>
      <c r="AL327" s="18" t="s">
        <v>787</v>
      </c>
      <c r="AM327" s="18" t="s">
        <v>282</v>
      </c>
      <c r="AN327" s="57">
        <v>0</v>
      </c>
      <c r="AO327" s="57" t="s">
        <v>671</v>
      </c>
      <c r="AP327" s="18" t="s">
        <v>479</v>
      </c>
      <c r="AQ327" s="18">
        <v>4</v>
      </c>
      <c r="AR327" s="18" t="s">
        <v>672</v>
      </c>
      <c r="AS327" s="66">
        <f t="shared" si="77"/>
        <v>0</v>
      </c>
      <c r="AT327" s="57">
        <v>0</v>
      </c>
      <c r="AU327" s="66">
        <f t="shared" si="78"/>
        <v>0</v>
      </c>
      <c r="AV327" s="66">
        <f t="shared" si="76"/>
        <v>0</v>
      </c>
      <c r="AW327" s="5" t="s">
        <v>595</v>
      </c>
      <c r="AX327" s="68">
        <v>3</v>
      </c>
      <c r="AY327" s="26" t="s">
        <v>786</v>
      </c>
      <c r="AZ327" s="5" t="s">
        <v>257</v>
      </c>
      <c r="BA327" s="5" t="s">
        <v>257</v>
      </c>
      <c r="BB327" s="18" t="s">
        <v>788</v>
      </c>
      <c r="BC327" s="18" t="s">
        <v>287</v>
      </c>
      <c r="BD327" s="18">
        <v>0</v>
      </c>
      <c r="BE327" s="18" t="s">
        <v>698</v>
      </c>
      <c r="BF327" s="18" t="s">
        <v>699</v>
      </c>
      <c r="BG327" s="18">
        <v>4</v>
      </c>
      <c r="BH327" s="18" t="s">
        <v>672</v>
      </c>
      <c r="BI327" s="18" t="s">
        <v>257</v>
      </c>
      <c r="BJ327" s="18" t="s">
        <v>257</v>
      </c>
      <c r="BK327" s="18" t="s">
        <v>257</v>
      </c>
      <c r="BL327" s="18" t="s">
        <v>257</v>
      </c>
      <c r="BM327" s="18" t="s">
        <v>257</v>
      </c>
      <c r="BN327" s="68">
        <v>3</v>
      </c>
      <c r="BO327" s="26" t="s">
        <v>786</v>
      </c>
      <c r="BP327" s="5" t="s">
        <v>257</v>
      </c>
      <c r="BQ327" s="5" t="s">
        <v>257</v>
      </c>
      <c r="BR327" s="18" t="s">
        <v>788</v>
      </c>
      <c r="BS327" s="18"/>
      <c r="BT327" s="18"/>
      <c r="BU327" s="18"/>
      <c r="BV327" s="18"/>
      <c r="BW327" s="18"/>
      <c r="BX327" s="18"/>
      <c r="BY327" s="18"/>
      <c r="BZ327" s="18"/>
      <c r="CA327" s="18"/>
      <c r="CB327" s="18"/>
      <c r="CC327" s="18"/>
      <c r="CD327" s="18"/>
      <c r="CE327" s="18"/>
      <c r="CF327" s="18"/>
      <c r="CG327" s="18"/>
      <c r="CH327" s="18"/>
      <c r="CI327" s="18"/>
      <c r="CJ327" s="18"/>
      <c r="CK327" s="18"/>
      <c r="CL327" s="18"/>
      <c r="CM327" s="18"/>
      <c r="CN327" s="18"/>
      <c r="CO327" s="18"/>
      <c r="CP327" s="18"/>
      <c r="CQ327" s="18"/>
      <c r="CR327" s="18"/>
      <c r="CS327" s="18"/>
      <c r="CT327" s="18"/>
      <c r="CU327" s="18"/>
      <c r="CV327" s="18"/>
      <c r="CW327" s="18"/>
      <c r="CX327" s="18"/>
      <c r="CY327" s="18"/>
      <c r="CZ327" s="18"/>
      <c r="DA327" s="18"/>
      <c r="DB327" s="18"/>
      <c r="DC327" s="18"/>
      <c r="DD327" s="18"/>
      <c r="DE327" s="18"/>
      <c r="DF327" s="18"/>
      <c r="DG327" s="18"/>
      <c r="DH327" s="18"/>
      <c r="DI327" s="18"/>
      <c r="DJ327" s="18"/>
      <c r="DK327" s="18"/>
      <c r="DL327" s="18"/>
      <c r="DM327" s="18"/>
      <c r="DN327" s="18"/>
      <c r="DO327" s="18"/>
      <c r="DP327" s="18"/>
      <c r="DQ327" s="18"/>
      <c r="DR327" s="18"/>
      <c r="DS327" s="18"/>
      <c r="DT327" s="18"/>
      <c r="DU327" s="18"/>
      <c r="DV327" s="18"/>
      <c r="DW327" s="18"/>
      <c r="DX327" s="18"/>
      <c r="DY327" s="18"/>
      <c r="DZ327" s="18"/>
      <c r="EA327" s="18"/>
      <c r="EB327" s="18"/>
      <c r="EC327" s="18"/>
      <c r="ED327" s="18"/>
      <c r="EE327" s="18">
        <v>0</v>
      </c>
      <c r="EF327" s="18">
        <v>0</v>
      </c>
      <c r="EG327" s="18">
        <v>0</v>
      </c>
      <c r="EH327" s="18" t="s">
        <v>789</v>
      </c>
      <c r="EI327" s="18" cm="1">
        <f t="array" ref="EI327">IF(SUMPRODUCT(--(DO327:DS327&lt;&gt;""))=0, 0,1)</f>
        <v>0</v>
      </c>
      <c r="EJ327" s="18" cm="1">
        <f t="array" ref="EJ327">IF(SUMPRODUCT(--(DT327:EG327&lt;&gt;""))=0, 0,1)</f>
        <v>1</v>
      </c>
      <c r="EK327" s="18" cm="1">
        <f t="array" ref="EK327">IF(SUMPRODUCT(--(EC327:EG327&lt;&gt;""))=0, 0,1)</f>
        <v>1</v>
      </c>
      <c r="EL327" s="18" cm="1">
        <f t="array" ref="EL327">IF(SUMPRODUCT(--(EE327:EG327&lt;&gt;""))=0, 0,1)</f>
        <v>1</v>
      </c>
      <c r="EM327" s="18">
        <f t="shared" si="92"/>
        <v>0</v>
      </c>
      <c r="EN327" s="18" t="str">
        <f t="shared" si="93"/>
        <v>NA</v>
      </c>
      <c r="EO327" s="18">
        <f t="shared" si="94"/>
        <v>0</v>
      </c>
      <c r="EP327" s="18">
        <f t="shared" si="95"/>
        <v>0</v>
      </c>
      <c r="EQ327" s="18">
        <f t="shared" si="96"/>
        <v>0</v>
      </c>
      <c r="ER327" s="58" t="s">
        <v>2080</v>
      </c>
      <c r="ES327" s="59">
        <v>43802</v>
      </c>
      <c r="ET327" s="18" t="s">
        <v>783</v>
      </c>
      <c r="EU327" s="3" t="s">
        <v>783</v>
      </c>
    </row>
    <row r="328" spans="1:151" ht="15.75" customHeight="1" x14ac:dyDescent="0.2">
      <c r="A328" s="32" t="s">
        <v>290</v>
      </c>
      <c r="B328" s="24" t="s">
        <v>782</v>
      </c>
      <c r="C328" s="26">
        <v>2</v>
      </c>
      <c r="D328" s="18" t="s">
        <v>793</v>
      </c>
      <c r="E328" s="26" t="s">
        <v>257</v>
      </c>
      <c r="F328" s="18" t="s">
        <v>553</v>
      </c>
      <c r="G328" s="18" t="s">
        <v>467</v>
      </c>
      <c r="H328" s="18" t="s">
        <v>737</v>
      </c>
      <c r="I328" s="18" t="s">
        <v>708</v>
      </c>
      <c r="J328" s="18" t="s">
        <v>363</v>
      </c>
      <c r="K328" s="18" t="s">
        <v>363</v>
      </c>
      <c r="L328" s="18" t="s">
        <v>363</v>
      </c>
      <c r="M328" s="18" t="s">
        <v>253</v>
      </c>
      <c r="N328" s="56">
        <v>43</v>
      </c>
      <c r="O328" s="18" t="s">
        <v>640</v>
      </c>
      <c r="P328" s="18" t="s">
        <v>466</v>
      </c>
      <c r="Q328" s="18" t="s">
        <v>254</v>
      </c>
      <c r="R328" s="24" t="s">
        <v>257</v>
      </c>
      <c r="S328" s="24" t="s">
        <v>257</v>
      </c>
      <c r="T328" s="26" t="s">
        <v>257</v>
      </c>
      <c r="U328" s="26" t="s">
        <v>257</v>
      </c>
      <c r="V328" s="26" t="s">
        <v>257</v>
      </c>
      <c r="W328" s="26" t="s">
        <v>257</v>
      </c>
      <c r="X328" s="18" t="s">
        <v>695</v>
      </c>
      <c r="Y328" s="18">
        <v>40</v>
      </c>
      <c r="Z328" s="18" t="s">
        <v>599</v>
      </c>
      <c r="AA328" s="56">
        <v>40</v>
      </c>
      <c r="AB328" s="57" t="s">
        <v>257</v>
      </c>
      <c r="AC328" s="18" t="s">
        <v>595</v>
      </c>
      <c r="AD328" s="18" t="s">
        <v>595</v>
      </c>
      <c r="AE328" s="18" t="s">
        <v>595</v>
      </c>
      <c r="AF328" s="18" t="s">
        <v>595</v>
      </c>
      <c r="AG328" s="18" t="s">
        <v>595</v>
      </c>
      <c r="AH328" s="18" t="s">
        <v>595</v>
      </c>
      <c r="AI328" s="68">
        <v>4</v>
      </c>
      <c r="AJ328" s="26" t="s">
        <v>786</v>
      </c>
      <c r="AK328" s="68">
        <v>4</v>
      </c>
      <c r="AL328" s="18" t="s">
        <v>787</v>
      </c>
      <c r="AM328" s="18" t="s">
        <v>282</v>
      </c>
      <c r="AN328" s="57">
        <v>0</v>
      </c>
      <c r="AO328" s="57" t="s">
        <v>671</v>
      </c>
      <c r="AP328" s="18" t="s">
        <v>479</v>
      </c>
      <c r="AQ328" s="18">
        <v>4</v>
      </c>
      <c r="AR328" s="18" t="s">
        <v>672</v>
      </c>
      <c r="AS328" s="66">
        <f t="shared" si="77"/>
        <v>0</v>
      </c>
      <c r="AT328" s="57">
        <v>0</v>
      </c>
      <c r="AU328" s="66">
        <f t="shared" si="78"/>
        <v>0</v>
      </c>
      <c r="AV328" s="66">
        <f t="shared" si="76"/>
        <v>0</v>
      </c>
      <c r="AW328" s="5" t="s">
        <v>595</v>
      </c>
      <c r="AX328" s="68">
        <v>4</v>
      </c>
      <c r="AY328" s="26" t="s">
        <v>786</v>
      </c>
      <c r="AZ328" s="5" t="s">
        <v>257</v>
      </c>
      <c r="BA328" s="5" t="s">
        <v>257</v>
      </c>
      <c r="BB328" s="18" t="s">
        <v>788</v>
      </c>
      <c r="BC328" s="18" t="s">
        <v>287</v>
      </c>
      <c r="BD328" s="18">
        <v>25</v>
      </c>
      <c r="BE328" s="18" t="s">
        <v>698</v>
      </c>
      <c r="BF328" s="18" t="s">
        <v>699</v>
      </c>
      <c r="BG328" s="18">
        <v>4</v>
      </c>
      <c r="BH328" s="18" t="s">
        <v>672</v>
      </c>
      <c r="BI328" s="18" t="s">
        <v>257</v>
      </c>
      <c r="BJ328" s="18" t="s">
        <v>257</v>
      </c>
      <c r="BK328" s="18" t="s">
        <v>257</v>
      </c>
      <c r="BL328" s="18" t="s">
        <v>257</v>
      </c>
      <c r="BM328" s="18" t="s">
        <v>257</v>
      </c>
      <c r="BN328" s="68">
        <v>4</v>
      </c>
      <c r="BO328" s="26" t="s">
        <v>786</v>
      </c>
      <c r="BP328" s="5" t="s">
        <v>257</v>
      </c>
      <c r="BQ328" s="5" t="s">
        <v>257</v>
      </c>
      <c r="BR328" s="18" t="s">
        <v>788</v>
      </c>
      <c r="BS328" s="18"/>
      <c r="BT328" s="18"/>
      <c r="BU328" s="18"/>
      <c r="BV328" s="18"/>
      <c r="BW328" s="18"/>
      <c r="BX328" s="18"/>
      <c r="BY328" s="18"/>
      <c r="BZ328" s="18"/>
      <c r="CA328" s="18"/>
      <c r="CB328" s="18"/>
      <c r="CC328" s="18"/>
      <c r="CD328" s="18"/>
      <c r="CE328" s="18"/>
      <c r="CF328" s="18"/>
      <c r="CG328" s="18"/>
      <c r="CH328" s="18"/>
      <c r="CI328" s="18"/>
      <c r="CJ328" s="18"/>
      <c r="CK328" s="18"/>
      <c r="CL328" s="18"/>
      <c r="CM328" s="18"/>
      <c r="CN328" s="18"/>
      <c r="CO328" s="18"/>
      <c r="CP328" s="18"/>
      <c r="CQ328" s="18"/>
      <c r="CR328" s="18"/>
      <c r="CS328" s="18"/>
      <c r="CT328" s="18"/>
      <c r="CU328" s="18"/>
      <c r="CV328" s="18"/>
      <c r="CW328" s="18"/>
      <c r="CX328" s="18"/>
      <c r="CY328" s="18"/>
      <c r="CZ328" s="18"/>
      <c r="DA328" s="18"/>
      <c r="DB328" s="18"/>
      <c r="DC328" s="18"/>
      <c r="DD328" s="18"/>
      <c r="DE328" s="18"/>
      <c r="DF328" s="18"/>
      <c r="DG328" s="18"/>
      <c r="DH328" s="18"/>
      <c r="DI328" s="18"/>
      <c r="DJ328" s="18"/>
      <c r="DK328" s="18"/>
      <c r="DL328" s="18"/>
      <c r="DM328" s="18"/>
      <c r="DN328" s="18"/>
      <c r="DO328" s="18"/>
      <c r="DP328" s="18"/>
      <c r="DQ328" s="18"/>
      <c r="DR328" s="18"/>
      <c r="DS328" s="18"/>
      <c r="DT328" s="18"/>
      <c r="DU328" s="18"/>
      <c r="DV328" s="18"/>
      <c r="DW328" s="18"/>
      <c r="DX328" s="18"/>
      <c r="DY328" s="18"/>
      <c r="DZ328" s="18"/>
      <c r="EA328" s="18"/>
      <c r="EB328" s="18"/>
      <c r="EC328" s="18"/>
      <c r="ED328" s="18"/>
      <c r="EE328" s="18">
        <v>0</v>
      </c>
      <c r="EF328" s="18">
        <v>0</v>
      </c>
      <c r="EG328" s="18">
        <v>1</v>
      </c>
      <c r="EH328" s="18" t="s">
        <v>789</v>
      </c>
      <c r="EI328" s="18" cm="1">
        <f t="array" ref="EI328">IF(SUMPRODUCT(--(DO328:DS328&lt;&gt;""))=0, 0,1)</f>
        <v>0</v>
      </c>
      <c r="EJ328" s="18" cm="1">
        <f t="array" ref="EJ328">IF(SUMPRODUCT(--(DT328:EG328&lt;&gt;""))=0, 0,1)</f>
        <v>1</v>
      </c>
      <c r="EK328" s="18" cm="1">
        <f t="array" ref="EK328">IF(SUMPRODUCT(--(EC328:EG328&lt;&gt;""))=0, 0,1)</f>
        <v>1</v>
      </c>
      <c r="EL328" s="18" cm="1">
        <f t="array" ref="EL328">IF(SUMPRODUCT(--(EE328:EG328&lt;&gt;""))=0, 0,1)</f>
        <v>1</v>
      </c>
      <c r="EM328" s="18">
        <f t="shared" si="92"/>
        <v>1</v>
      </c>
      <c r="EN328" s="18" t="str">
        <f t="shared" si="93"/>
        <v>NA</v>
      </c>
      <c r="EO328" s="18">
        <f t="shared" si="94"/>
        <v>1</v>
      </c>
      <c r="EP328" s="18">
        <f t="shared" si="95"/>
        <v>1</v>
      </c>
      <c r="EQ328" s="18">
        <f t="shared" si="96"/>
        <v>1</v>
      </c>
      <c r="ER328" s="58" t="s">
        <v>2080</v>
      </c>
      <c r="ES328" s="59">
        <v>43802</v>
      </c>
      <c r="ET328" s="18" t="s">
        <v>783</v>
      </c>
      <c r="EU328" s="3" t="s">
        <v>783</v>
      </c>
    </row>
    <row r="329" spans="1:151" ht="15.75" customHeight="1" x14ac:dyDescent="0.2">
      <c r="A329" s="32" t="s">
        <v>290</v>
      </c>
      <c r="B329" s="24" t="s">
        <v>782</v>
      </c>
      <c r="C329" s="26">
        <v>2</v>
      </c>
      <c r="D329" s="18" t="s">
        <v>794</v>
      </c>
      <c r="E329" s="26" t="s">
        <v>257</v>
      </c>
      <c r="F329" s="18" t="s">
        <v>553</v>
      </c>
      <c r="G329" s="18" t="s">
        <v>467</v>
      </c>
      <c r="H329" s="18" t="s">
        <v>737</v>
      </c>
      <c r="I329" s="18" t="s">
        <v>708</v>
      </c>
      <c r="J329" s="18" t="s">
        <v>363</v>
      </c>
      <c r="K329" s="18" t="s">
        <v>363</v>
      </c>
      <c r="L329" s="18" t="s">
        <v>363</v>
      </c>
      <c r="M329" s="18" t="s">
        <v>253</v>
      </c>
      <c r="N329" s="56">
        <v>43</v>
      </c>
      <c r="O329" s="18" t="s">
        <v>640</v>
      </c>
      <c r="P329" s="18" t="s">
        <v>466</v>
      </c>
      <c r="Q329" s="18" t="s">
        <v>254</v>
      </c>
      <c r="R329" s="24" t="s">
        <v>257</v>
      </c>
      <c r="S329" s="24" t="s">
        <v>257</v>
      </c>
      <c r="T329" s="26" t="s">
        <v>257</v>
      </c>
      <c r="U329" s="26" t="s">
        <v>257</v>
      </c>
      <c r="V329" s="26" t="s">
        <v>257</v>
      </c>
      <c r="W329" s="26" t="s">
        <v>257</v>
      </c>
      <c r="X329" s="18" t="s">
        <v>695</v>
      </c>
      <c r="Y329" s="18">
        <v>40</v>
      </c>
      <c r="Z329" s="18" t="s">
        <v>599</v>
      </c>
      <c r="AA329" s="56">
        <v>40</v>
      </c>
      <c r="AB329" s="57" t="s">
        <v>257</v>
      </c>
      <c r="AC329" s="18" t="s">
        <v>595</v>
      </c>
      <c r="AD329" s="18" t="s">
        <v>595</v>
      </c>
      <c r="AE329" s="18" t="s">
        <v>595</v>
      </c>
      <c r="AF329" s="18" t="s">
        <v>595</v>
      </c>
      <c r="AG329" s="18" t="s">
        <v>595</v>
      </c>
      <c r="AH329" s="18" t="s">
        <v>595</v>
      </c>
      <c r="AI329" s="68">
        <v>5</v>
      </c>
      <c r="AJ329" s="26" t="s">
        <v>786</v>
      </c>
      <c r="AK329" s="68">
        <v>5</v>
      </c>
      <c r="AL329" s="18" t="s">
        <v>787</v>
      </c>
      <c r="AM329" s="18" t="s">
        <v>282</v>
      </c>
      <c r="AN329" s="57">
        <v>2.5</v>
      </c>
      <c r="AO329" s="57" t="s">
        <v>671</v>
      </c>
      <c r="AP329" s="18" t="s">
        <v>479</v>
      </c>
      <c r="AQ329" s="18">
        <v>4</v>
      </c>
      <c r="AR329" s="18" t="s">
        <v>672</v>
      </c>
      <c r="AS329" s="66">
        <f t="shared" si="77"/>
        <v>2.5</v>
      </c>
      <c r="AT329" s="57">
        <v>2.5</v>
      </c>
      <c r="AU329" s="66">
        <f t="shared" si="78"/>
        <v>0</v>
      </c>
      <c r="AV329" s="66">
        <f t="shared" si="76"/>
        <v>0</v>
      </c>
      <c r="AW329" s="5" t="s">
        <v>595</v>
      </c>
      <c r="AX329" s="68">
        <v>5</v>
      </c>
      <c r="AY329" s="26" t="s">
        <v>786</v>
      </c>
      <c r="AZ329" s="5" t="s">
        <v>257</v>
      </c>
      <c r="BA329" s="5" t="s">
        <v>257</v>
      </c>
      <c r="BB329" s="18" t="s">
        <v>788</v>
      </c>
      <c r="BC329" s="18" t="s">
        <v>287</v>
      </c>
      <c r="BD329" s="18">
        <v>50</v>
      </c>
      <c r="BE329" s="18" t="s">
        <v>698</v>
      </c>
      <c r="BF329" s="18" t="s">
        <v>699</v>
      </c>
      <c r="BG329" s="18">
        <v>4</v>
      </c>
      <c r="BH329" s="18" t="s">
        <v>672</v>
      </c>
      <c r="BI329" s="18" t="s">
        <v>257</v>
      </c>
      <c r="BJ329" s="18" t="s">
        <v>257</v>
      </c>
      <c r="BK329" s="18" t="s">
        <v>257</v>
      </c>
      <c r="BL329" s="18" t="s">
        <v>257</v>
      </c>
      <c r="BM329" s="18" t="s">
        <v>257</v>
      </c>
      <c r="BN329" s="68">
        <v>5</v>
      </c>
      <c r="BO329" s="26" t="s">
        <v>786</v>
      </c>
      <c r="BP329" s="5" t="s">
        <v>257</v>
      </c>
      <c r="BQ329" s="5" t="s">
        <v>257</v>
      </c>
      <c r="BR329" s="18" t="s">
        <v>788</v>
      </c>
      <c r="BS329" s="18"/>
      <c r="BT329" s="18"/>
      <c r="BU329" s="18"/>
      <c r="BV329" s="18"/>
      <c r="BW329" s="18"/>
      <c r="BX329" s="18"/>
      <c r="BY329" s="18"/>
      <c r="BZ329" s="18"/>
      <c r="CA329" s="18"/>
      <c r="CB329" s="18"/>
      <c r="CC329" s="18"/>
      <c r="CD329" s="18"/>
      <c r="CE329" s="18"/>
      <c r="CF329" s="18"/>
      <c r="CG329" s="18"/>
      <c r="CH329" s="18"/>
      <c r="CI329" s="18"/>
      <c r="CJ329" s="18"/>
      <c r="CK329" s="18"/>
      <c r="CL329" s="18"/>
      <c r="CM329" s="18"/>
      <c r="CN329" s="18"/>
      <c r="CO329" s="18"/>
      <c r="CP329" s="18"/>
      <c r="CQ329" s="18"/>
      <c r="CR329" s="18"/>
      <c r="CS329" s="18"/>
      <c r="CT329" s="18"/>
      <c r="CU329" s="18"/>
      <c r="CV329" s="18"/>
      <c r="CW329" s="18"/>
      <c r="CX329" s="18"/>
      <c r="CY329" s="18"/>
      <c r="CZ329" s="18"/>
      <c r="DA329" s="18"/>
      <c r="DB329" s="18"/>
      <c r="DC329" s="18"/>
      <c r="DD329" s="18"/>
      <c r="DE329" s="18"/>
      <c r="DF329" s="18"/>
      <c r="DG329" s="18"/>
      <c r="DH329" s="18"/>
      <c r="DI329" s="18"/>
      <c r="DJ329" s="18"/>
      <c r="DK329" s="18"/>
      <c r="DL329" s="18"/>
      <c r="DM329" s="18"/>
      <c r="DN329" s="18"/>
      <c r="DO329" s="18"/>
      <c r="DP329" s="18"/>
      <c r="DQ329" s="18"/>
      <c r="DR329" s="18"/>
      <c r="DS329" s="18"/>
      <c r="DT329" s="18"/>
      <c r="DU329" s="18"/>
      <c r="DV329" s="18"/>
      <c r="DW329" s="18"/>
      <c r="DX329" s="18"/>
      <c r="DY329" s="18"/>
      <c r="DZ329" s="18"/>
      <c r="EA329" s="18"/>
      <c r="EB329" s="18"/>
      <c r="EC329" s="18"/>
      <c r="ED329" s="18"/>
      <c r="EE329" s="18">
        <v>1</v>
      </c>
      <c r="EF329" s="18">
        <v>0</v>
      </c>
      <c r="EG329" s="18">
        <v>1</v>
      </c>
      <c r="EH329" s="18" t="s">
        <v>789</v>
      </c>
      <c r="EI329" s="18" cm="1">
        <f t="array" ref="EI329">IF(SUMPRODUCT(--(DO329:DS329&lt;&gt;""))=0, 0,1)</f>
        <v>0</v>
      </c>
      <c r="EJ329" s="18" cm="1">
        <f t="array" ref="EJ329">IF(SUMPRODUCT(--(DT329:EG329&lt;&gt;""))=0, 0,1)</f>
        <v>1</v>
      </c>
      <c r="EK329" s="18" cm="1">
        <f t="array" ref="EK329">IF(SUMPRODUCT(--(EC329:EG329&lt;&gt;""))=0, 0,1)</f>
        <v>1</v>
      </c>
      <c r="EL329" s="18" cm="1">
        <f t="array" ref="EL329">IF(SUMPRODUCT(--(EE329:EG329&lt;&gt;""))=0, 0,1)</f>
        <v>1</v>
      </c>
      <c r="EM329" s="18">
        <f t="shared" si="92"/>
        <v>1</v>
      </c>
      <c r="EN329" s="18" t="str">
        <f t="shared" si="93"/>
        <v>NA</v>
      </c>
      <c r="EO329" s="18">
        <f t="shared" si="94"/>
        <v>1</v>
      </c>
      <c r="EP329" s="18">
        <f t="shared" si="95"/>
        <v>1</v>
      </c>
      <c r="EQ329" s="18">
        <f t="shared" si="96"/>
        <v>1</v>
      </c>
      <c r="ER329" s="58" t="s">
        <v>2080</v>
      </c>
      <c r="ES329" s="59">
        <v>43802</v>
      </c>
      <c r="ET329" s="18" t="s">
        <v>783</v>
      </c>
      <c r="EU329" s="3" t="s">
        <v>783</v>
      </c>
    </row>
    <row r="330" spans="1:151" ht="15.75" customHeight="1" x14ac:dyDescent="0.2">
      <c r="A330" s="32" t="s">
        <v>290</v>
      </c>
      <c r="B330" s="24" t="s">
        <v>782</v>
      </c>
      <c r="C330" s="26">
        <v>2</v>
      </c>
      <c r="D330" s="18" t="s">
        <v>795</v>
      </c>
      <c r="E330" s="26" t="s">
        <v>257</v>
      </c>
      <c r="F330" s="18" t="s">
        <v>553</v>
      </c>
      <c r="G330" s="18" t="s">
        <v>467</v>
      </c>
      <c r="H330" s="18" t="s">
        <v>737</v>
      </c>
      <c r="I330" s="18" t="s">
        <v>708</v>
      </c>
      <c r="J330" s="18" t="s">
        <v>363</v>
      </c>
      <c r="K330" s="18" t="s">
        <v>363</v>
      </c>
      <c r="L330" s="18" t="s">
        <v>363</v>
      </c>
      <c r="M330" s="18" t="s">
        <v>253</v>
      </c>
      <c r="N330" s="56">
        <v>43</v>
      </c>
      <c r="O330" s="18" t="s">
        <v>640</v>
      </c>
      <c r="P330" s="18" t="s">
        <v>466</v>
      </c>
      <c r="Q330" s="18" t="s">
        <v>254</v>
      </c>
      <c r="R330" s="24" t="s">
        <v>257</v>
      </c>
      <c r="S330" s="24" t="s">
        <v>257</v>
      </c>
      <c r="T330" s="26" t="s">
        <v>257</v>
      </c>
      <c r="U330" s="26" t="s">
        <v>257</v>
      </c>
      <c r="V330" s="26" t="s">
        <v>257</v>
      </c>
      <c r="W330" s="26" t="s">
        <v>257</v>
      </c>
      <c r="X330" s="18" t="s">
        <v>695</v>
      </c>
      <c r="Y330" s="18">
        <v>40</v>
      </c>
      <c r="Z330" s="18" t="s">
        <v>599</v>
      </c>
      <c r="AA330" s="56">
        <v>40</v>
      </c>
      <c r="AB330" s="57" t="s">
        <v>257</v>
      </c>
      <c r="AC330" s="18" t="s">
        <v>595</v>
      </c>
      <c r="AD330" s="18" t="s">
        <v>595</v>
      </c>
      <c r="AE330" s="18" t="s">
        <v>595</v>
      </c>
      <c r="AF330" s="18" t="s">
        <v>595</v>
      </c>
      <c r="AG330" s="18" t="s">
        <v>595</v>
      </c>
      <c r="AH330" s="18" t="s">
        <v>595</v>
      </c>
      <c r="AI330" s="68">
        <v>6</v>
      </c>
      <c r="AJ330" s="26" t="s">
        <v>786</v>
      </c>
      <c r="AK330" s="68">
        <v>6</v>
      </c>
      <c r="AL330" s="18" t="s">
        <v>787</v>
      </c>
      <c r="AM330" s="18" t="s">
        <v>282</v>
      </c>
      <c r="AN330" s="57">
        <v>5.6</v>
      </c>
      <c r="AO330" s="57" t="s">
        <v>671</v>
      </c>
      <c r="AP330" s="18" t="s">
        <v>479</v>
      </c>
      <c r="AQ330" s="18">
        <v>4</v>
      </c>
      <c r="AR330" s="18" t="s">
        <v>672</v>
      </c>
      <c r="AS330" s="66">
        <f t="shared" si="77"/>
        <v>5.6</v>
      </c>
      <c r="AT330" s="57">
        <v>5.6</v>
      </c>
      <c r="AU330" s="66">
        <f t="shared" si="78"/>
        <v>0</v>
      </c>
      <c r="AV330" s="66">
        <f t="shared" si="76"/>
        <v>0</v>
      </c>
      <c r="AW330" s="5" t="s">
        <v>595</v>
      </c>
      <c r="AX330" s="68">
        <v>6</v>
      </c>
      <c r="AY330" s="26" t="s">
        <v>786</v>
      </c>
      <c r="AZ330" s="5" t="s">
        <v>257</v>
      </c>
      <c r="BA330" s="5" t="s">
        <v>257</v>
      </c>
      <c r="BB330" s="18" t="s">
        <v>788</v>
      </c>
      <c r="BC330" s="18" t="s">
        <v>287</v>
      </c>
      <c r="BD330" s="18">
        <v>50</v>
      </c>
      <c r="BE330" s="18" t="s">
        <v>698</v>
      </c>
      <c r="BF330" s="18" t="s">
        <v>699</v>
      </c>
      <c r="BG330" s="18">
        <v>4</v>
      </c>
      <c r="BH330" s="18" t="s">
        <v>672</v>
      </c>
      <c r="BI330" s="18" t="s">
        <v>257</v>
      </c>
      <c r="BJ330" s="18" t="s">
        <v>257</v>
      </c>
      <c r="BK330" s="18" t="s">
        <v>257</v>
      </c>
      <c r="BL330" s="18" t="s">
        <v>257</v>
      </c>
      <c r="BM330" s="18" t="s">
        <v>257</v>
      </c>
      <c r="BN330" s="68">
        <v>6</v>
      </c>
      <c r="BO330" s="26" t="s">
        <v>786</v>
      </c>
      <c r="BP330" s="5" t="s">
        <v>257</v>
      </c>
      <c r="BQ330" s="5" t="s">
        <v>257</v>
      </c>
      <c r="BR330" s="18" t="s">
        <v>788</v>
      </c>
      <c r="BS330" s="18"/>
      <c r="BT330" s="18"/>
      <c r="BU330" s="18"/>
      <c r="BV330" s="18"/>
      <c r="BW330" s="18"/>
      <c r="BX330" s="18"/>
      <c r="BY330" s="18"/>
      <c r="BZ330" s="18"/>
      <c r="CA330" s="18"/>
      <c r="CB330" s="18"/>
      <c r="CC330" s="18"/>
      <c r="CD330" s="18"/>
      <c r="CE330" s="18"/>
      <c r="CF330" s="18"/>
      <c r="CG330" s="18"/>
      <c r="CH330" s="18"/>
      <c r="CI330" s="18"/>
      <c r="CJ330" s="18"/>
      <c r="CK330" s="18"/>
      <c r="CL330" s="18"/>
      <c r="CM330" s="18"/>
      <c r="CN330" s="18"/>
      <c r="CO330" s="18"/>
      <c r="CP330" s="18"/>
      <c r="CQ330" s="18"/>
      <c r="CR330" s="18"/>
      <c r="CS330" s="18"/>
      <c r="CT330" s="18"/>
      <c r="CU330" s="18"/>
      <c r="CV330" s="18"/>
      <c r="CW330" s="18"/>
      <c r="CX330" s="18"/>
      <c r="CY330" s="18"/>
      <c r="CZ330" s="18"/>
      <c r="DA330" s="18"/>
      <c r="DB330" s="18"/>
      <c r="DC330" s="18"/>
      <c r="DD330" s="18"/>
      <c r="DE330" s="18"/>
      <c r="DF330" s="18"/>
      <c r="DG330" s="18"/>
      <c r="DH330" s="18"/>
      <c r="DI330" s="18"/>
      <c r="DJ330" s="18"/>
      <c r="DK330" s="18"/>
      <c r="DL330" s="18"/>
      <c r="DM330" s="18"/>
      <c r="DN330" s="18"/>
      <c r="DO330" s="18"/>
      <c r="DP330" s="18"/>
      <c r="DQ330" s="18"/>
      <c r="DR330" s="18"/>
      <c r="DS330" s="18"/>
      <c r="DT330" s="18"/>
      <c r="DU330" s="18"/>
      <c r="DV330" s="18"/>
      <c r="DW330" s="18"/>
      <c r="DX330" s="18"/>
      <c r="DY330" s="18"/>
      <c r="DZ330" s="18"/>
      <c r="EA330" s="18"/>
      <c r="EB330" s="18"/>
      <c r="EC330" s="18"/>
      <c r="ED330" s="18"/>
      <c r="EE330" s="18">
        <v>1</v>
      </c>
      <c r="EF330" s="18">
        <v>0</v>
      </c>
      <c r="EG330" s="18">
        <v>1</v>
      </c>
      <c r="EH330" s="18" t="s">
        <v>789</v>
      </c>
      <c r="EI330" s="18" cm="1">
        <f t="array" ref="EI330">IF(SUMPRODUCT(--(DO330:DS330&lt;&gt;""))=0, 0,1)</f>
        <v>0</v>
      </c>
      <c r="EJ330" s="18" cm="1">
        <f t="array" ref="EJ330">IF(SUMPRODUCT(--(DT330:EG330&lt;&gt;""))=0, 0,1)</f>
        <v>1</v>
      </c>
      <c r="EK330" s="18" cm="1">
        <f t="array" ref="EK330">IF(SUMPRODUCT(--(EC330:EG330&lt;&gt;""))=0, 0,1)</f>
        <v>1</v>
      </c>
      <c r="EL330" s="18" cm="1">
        <f t="array" ref="EL330">IF(SUMPRODUCT(--(EE330:EG330&lt;&gt;""))=0, 0,1)</f>
        <v>1</v>
      </c>
      <c r="EM330" s="18">
        <f t="shared" si="92"/>
        <v>1</v>
      </c>
      <c r="EN330" s="18" t="str">
        <f t="shared" si="93"/>
        <v>NA</v>
      </c>
      <c r="EO330" s="18">
        <f t="shared" si="94"/>
        <v>1</v>
      </c>
      <c r="EP330" s="18">
        <f t="shared" si="95"/>
        <v>1</v>
      </c>
      <c r="EQ330" s="18">
        <f t="shared" si="96"/>
        <v>1</v>
      </c>
      <c r="ER330" s="58" t="s">
        <v>2080</v>
      </c>
      <c r="ES330" s="59">
        <v>43802</v>
      </c>
      <c r="ET330" s="18" t="s">
        <v>783</v>
      </c>
      <c r="EU330" s="3" t="s">
        <v>783</v>
      </c>
    </row>
    <row r="331" spans="1:151" ht="15.75" customHeight="1" x14ac:dyDescent="0.2">
      <c r="A331" s="32" t="s">
        <v>290</v>
      </c>
      <c r="B331" s="24" t="s">
        <v>782</v>
      </c>
      <c r="C331" s="26">
        <v>2</v>
      </c>
      <c r="D331" s="18" t="s">
        <v>796</v>
      </c>
      <c r="E331" s="26" t="s">
        <v>257</v>
      </c>
      <c r="F331" s="18" t="s">
        <v>553</v>
      </c>
      <c r="G331" s="18" t="s">
        <v>467</v>
      </c>
      <c r="H331" s="18" t="s">
        <v>737</v>
      </c>
      <c r="I331" s="18" t="s">
        <v>708</v>
      </c>
      <c r="J331" s="18" t="s">
        <v>363</v>
      </c>
      <c r="K331" s="18" t="s">
        <v>363</v>
      </c>
      <c r="L331" s="18" t="s">
        <v>363</v>
      </c>
      <c r="M331" s="18" t="s">
        <v>253</v>
      </c>
      <c r="N331" s="56">
        <v>43</v>
      </c>
      <c r="O331" s="18" t="s">
        <v>640</v>
      </c>
      <c r="P331" s="18" t="s">
        <v>466</v>
      </c>
      <c r="Q331" s="18" t="s">
        <v>254</v>
      </c>
      <c r="R331" s="24" t="s">
        <v>257</v>
      </c>
      <c r="S331" s="24" t="s">
        <v>257</v>
      </c>
      <c r="T331" s="26" t="s">
        <v>257</v>
      </c>
      <c r="U331" s="26" t="s">
        <v>257</v>
      </c>
      <c r="V331" s="26" t="s">
        <v>257</v>
      </c>
      <c r="W331" s="26" t="s">
        <v>257</v>
      </c>
      <c r="X331" s="18" t="s">
        <v>695</v>
      </c>
      <c r="Y331" s="18">
        <v>40</v>
      </c>
      <c r="Z331" s="18" t="s">
        <v>599</v>
      </c>
      <c r="AA331" s="56">
        <v>40</v>
      </c>
      <c r="AB331" s="57" t="s">
        <v>257</v>
      </c>
      <c r="AC331" s="18" t="s">
        <v>595</v>
      </c>
      <c r="AD331" s="18" t="s">
        <v>595</v>
      </c>
      <c r="AE331" s="18" t="s">
        <v>595</v>
      </c>
      <c r="AF331" s="18" t="s">
        <v>595</v>
      </c>
      <c r="AG331" s="18" t="s">
        <v>595</v>
      </c>
      <c r="AH331" s="18" t="s">
        <v>595</v>
      </c>
      <c r="AI331" s="68">
        <v>7</v>
      </c>
      <c r="AJ331" s="26" t="s">
        <v>786</v>
      </c>
      <c r="AK331" s="68">
        <v>7</v>
      </c>
      <c r="AL331" s="18" t="s">
        <v>787</v>
      </c>
      <c r="AM331" s="18" t="s">
        <v>282</v>
      </c>
      <c r="AN331" s="57">
        <v>5.5</v>
      </c>
      <c r="AO331" s="57" t="s">
        <v>671</v>
      </c>
      <c r="AP331" s="18" t="s">
        <v>479</v>
      </c>
      <c r="AQ331" s="18">
        <v>4</v>
      </c>
      <c r="AR331" s="18" t="s">
        <v>672</v>
      </c>
      <c r="AS331" s="66">
        <f t="shared" si="77"/>
        <v>5.5</v>
      </c>
      <c r="AT331" s="57">
        <v>5.5</v>
      </c>
      <c r="AU331" s="66">
        <f t="shared" si="78"/>
        <v>0</v>
      </c>
      <c r="AV331" s="66">
        <f t="shared" si="76"/>
        <v>0</v>
      </c>
      <c r="AW331" s="5" t="s">
        <v>595</v>
      </c>
      <c r="AX331" s="68">
        <v>7</v>
      </c>
      <c r="AY331" s="26" t="s">
        <v>786</v>
      </c>
      <c r="AZ331" s="5" t="s">
        <v>257</v>
      </c>
      <c r="BA331" s="5" t="s">
        <v>257</v>
      </c>
      <c r="BB331" s="18" t="s">
        <v>788</v>
      </c>
      <c r="BC331" s="18" t="s">
        <v>287</v>
      </c>
      <c r="BD331" s="18">
        <v>50</v>
      </c>
      <c r="BE331" s="18" t="s">
        <v>698</v>
      </c>
      <c r="BF331" s="18" t="s">
        <v>699</v>
      </c>
      <c r="BG331" s="18">
        <v>4</v>
      </c>
      <c r="BH331" s="18" t="s">
        <v>672</v>
      </c>
      <c r="BI331" s="18" t="s">
        <v>257</v>
      </c>
      <c r="BJ331" s="18" t="s">
        <v>257</v>
      </c>
      <c r="BK331" s="18" t="s">
        <v>257</v>
      </c>
      <c r="BL331" s="18" t="s">
        <v>257</v>
      </c>
      <c r="BM331" s="18" t="s">
        <v>257</v>
      </c>
      <c r="BN331" s="68">
        <v>7</v>
      </c>
      <c r="BO331" s="26" t="s">
        <v>786</v>
      </c>
      <c r="BP331" s="5" t="s">
        <v>257</v>
      </c>
      <c r="BQ331" s="5" t="s">
        <v>257</v>
      </c>
      <c r="BR331" s="18" t="s">
        <v>788</v>
      </c>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c r="DA331" s="18"/>
      <c r="DB331" s="18"/>
      <c r="DC331" s="18"/>
      <c r="DD331" s="18"/>
      <c r="DE331" s="18"/>
      <c r="DF331" s="18"/>
      <c r="DG331" s="18"/>
      <c r="DH331" s="18"/>
      <c r="DI331" s="18"/>
      <c r="DJ331" s="18"/>
      <c r="DK331" s="18"/>
      <c r="DL331" s="18"/>
      <c r="DM331" s="18"/>
      <c r="DN331" s="18"/>
      <c r="DO331" s="18"/>
      <c r="DP331" s="18"/>
      <c r="DQ331" s="18"/>
      <c r="DR331" s="18"/>
      <c r="DS331" s="18"/>
      <c r="DT331" s="18"/>
      <c r="DU331" s="18"/>
      <c r="DV331" s="18"/>
      <c r="DW331" s="18"/>
      <c r="DX331" s="18"/>
      <c r="DY331" s="18"/>
      <c r="DZ331" s="18"/>
      <c r="EA331" s="18"/>
      <c r="EB331" s="18"/>
      <c r="EC331" s="18"/>
      <c r="ED331" s="18"/>
      <c r="EE331" s="18">
        <v>1</v>
      </c>
      <c r="EF331" s="18">
        <v>0</v>
      </c>
      <c r="EG331" s="18">
        <v>1</v>
      </c>
      <c r="EH331" s="18" t="s">
        <v>789</v>
      </c>
      <c r="EI331" s="18" cm="1">
        <f t="array" ref="EI331">IF(SUMPRODUCT(--(DO331:DS331&lt;&gt;""))=0, 0,1)</f>
        <v>0</v>
      </c>
      <c r="EJ331" s="18" cm="1">
        <f t="array" ref="EJ331">IF(SUMPRODUCT(--(DT331:EG331&lt;&gt;""))=0, 0,1)</f>
        <v>1</v>
      </c>
      <c r="EK331" s="18" cm="1">
        <f t="array" ref="EK331">IF(SUMPRODUCT(--(EC331:EG331&lt;&gt;""))=0, 0,1)</f>
        <v>1</v>
      </c>
      <c r="EL331" s="18" cm="1">
        <f t="array" ref="EL331">IF(SUMPRODUCT(--(EE331:EG331&lt;&gt;""))=0, 0,1)</f>
        <v>1</v>
      </c>
      <c r="EM331" s="18">
        <f t="shared" si="92"/>
        <v>1</v>
      </c>
      <c r="EN331" s="18" t="str">
        <f t="shared" si="93"/>
        <v>NA</v>
      </c>
      <c r="EO331" s="18">
        <f t="shared" si="94"/>
        <v>1</v>
      </c>
      <c r="EP331" s="18">
        <f t="shared" si="95"/>
        <v>1</v>
      </c>
      <c r="EQ331" s="18">
        <f t="shared" si="96"/>
        <v>1</v>
      </c>
      <c r="ER331" s="58" t="s">
        <v>2080</v>
      </c>
      <c r="ES331" s="59">
        <v>43802</v>
      </c>
      <c r="ET331" s="18" t="s">
        <v>783</v>
      </c>
      <c r="EU331" s="3" t="s">
        <v>783</v>
      </c>
    </row>
    <row r="332" spans="1:151" ht="15.75" customHeight="1" x14ac:dyDescent="0.2">
      <c r="A332" s="32" t="s">
        <v>290</v>
      </c>
      <c r="B332" s="24" t="s">
        <v>782</v>
      </c>
      <c r="C332" s="26">
        <v>2</v>
      </c>
      <c r="D332" s="18" t="s">
        <v>785</v>
      </c>
      <c r="E332" s="26" t="s">
        <v>257</v>
      </c>
      <c r="F332" s="18" t="s">
        <v>553</v>
      </c>
      <c r="G332" s="18" t="s">
        <v>769</v>
      </c>
      <c r="H332" s="18" t="s">
        <v>797</v>
      </c>
      <c r="I332" s="18" t="s">
        <v>726</v>
      </c>
      <c r="J332" s="18" t="s">
        <v>363</v>
      </c>
      <c r="K332" s="18" t="s">
        <v>363</v>
      </c>
      <c r="L332" s="18" t="s">
        <v>363</v>
      </c>
      <c r="M332" s="18" t="s">
        <v>253</v>
      </c>
      <c r="N332" s="56">
        <v>43</v>
      </c>
      <c r="O332" s="18" t="s">
        <v>640</v>
      </c>
      <c r="P332" s="18" t="s">
        <v>466</v>
      </c>
      <c r="Q332" s="18" t="s">
        <v>254</v>
      </c>
      <c r="R332" s="24" t="s">
        <v>257</v>
      </c>
      <c r="S332" s="24" t="s">
        <v>257</v>
      </c>
      <c r="T332" s="26" t="s">
        <v>257</v>
      </c>
      <c r="U332" s="26" t="s">
        <v>257</v>
      </c>
      <c r="V332" s="26" t="s">
        <v>257</v>
      </c>
      <c r="W332" s="26" t="s">
        <v>257</v>
      </c>
      <c r="X332" s="18" t="s">
        <v>695</v>
      </c>
      <c r="Y332" s="18">
        <v>0</v>
      </c>
      <c r="Z332" s="18" t="s">
        <v>599</v>
      </c>
      <c r="AA332" s="56">
        <v>0</v>
      </c>
      <c r="AB332" s="57" t="s">
        <v>257</v>
      </c>
      <c r="AC332" s="18" t="s">
        <v>595</v>
      </c>
      <c r="AD332" s="18" t="s">
        <v>595</v>
      </c>
      <c r="AE332" s="18" t="s">
        <v>595</v>
      </c>
      <c r="AF332" s="18" t="s">
        <v>595</v>
      </c>
      <c r="AG332" s="18" t="s">
        <v>595</v>
      </c>
      <c r="AH332" s="18" t="s">
        <v>595</v>
      </c>
      <c r="AI332" s="68">
        <v>0</v>
      </c>
      <c r="AJ332" s="26" t="s">
        <v>786</v>
      </c>
      <c r="AK332" s="68">
        <v>0</v>
      </c>
      <c r="AL332" s="18" t="s">
        <v>787</v>
      </c>
      <c r="AM332" s="18" t="s">
        <v>282</v>
      </c>
      <c r="AN332" s="57">
        <v>0</v>
      </c>
      <c r="AO332" s="57" t="s">
        <v>671</v>
      </c>
      <c r="AP332" s="18" t="s">
        <v>479</v>
      </c>
      <c r="AQ332" s="18">
        <v>4</v>
      </c>
      <c r="AR332" s="18" t="s">
        <v>672</v>
      </c>
      <c r="AS332" s="66">
        <f t="shared" si="77"/>
        <v>0</v>
      </c>
      <c r="AT332" s="57">
        <v>0</v>
      </c>
      <c r="AU332" s="66">
        <f t="shared" si="78"/>
        <v>0</v>
      </c>
      <c r="AV332" s="66">
        <f t="shared" si="76"/>
        <v>0</v>
      </c>
      <c r="AW332" s="5" t="s">
        <v>595</v>
      </c>
      <c r="AX332" s="68">
        <v>0</v>
      </c>
      <c r="AY332" s="26" t="s">
        <v>786</v>
      </c>
      <c r="AZ332" s="5" t="s">
        <v>257</v>
      </c>
      <c r="BA332" s="5" t="s">
        <v>257</v>
      </c>
      <c r="BB332" s="18" t="s">
        <v>788</v>
      </c>
      <c r="BC332" s="18" t="s">
        <v>287</v>
      </c>
      <c r="BD332" s="18">
        <v>0</v>
      </c>
      <c r="BE332" s="18" t="s">
        <v>698</v>
      </c>
      <c r="BF332" s="18" t="s">
        <v>699</v>
      </c>
      <c r="BG332" s="18">
        <v>4</v>
      </c>
      <c r="BH332" s="18" t="s">
        <v>672</v>
      </c>
      <c r="BI332" s="18" t="s">
        <v>257</v>
      </c>
      <c r="BJ332" s="18" t="s">
        <v>257</v>
      </c>
      <c r="BK332" s="18" t="s">
        <v>257</v>
      </c>
      <c r="BL332" s="18" t="s">
        <v>257</v>
      </c>
      <c r="BM332" s="18" t="s">
        <v>257</v>
      </c>
      <c r="BN332" s="68">
        <v>0</v>
      </c>
      <c r="BO332" s="26" t="s">
        <v>786</v>
      </c>
      <c r="BP332" s="5" t="s">
        <v>257</v>
      </c>
      <c r="BQ332" s="5" t="s">
        <v>257</v>
      </c>
      <c r="BR332" s="18" t="s">
        <v>788</v>
      </c>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v>0</v>
      </c>
      <c r="EF332" s="18">
        <v>0</v>
      </c>
      <c r="EG332" s="18">
        <v>0</v>
      </c>
      <c r="EH332" s="18" t="s">
        <v>789</v>
      </c>
      <c r="EI332" s="18" cm="1">
        <f t="array" ref="EI332">IF(SUMPRODUCT(--(DO332:DS332&lt;&gt;""))=0, 0,1)</f>
        <v>0</v>
      </c>
      <c r="EJ332" s="18" cm="1">
        <f t="array" ref="EJ332">IF(SUMPRODUCT(--(DT332:EG332&lt;&gt;""))=0, 0,1)</f>
        <v>1</v>
      </c>
      <c r="EK332" s="18" cm="1">
        <f t="array" ref="EK332">IF(SUMPRODUCT(--(EC332:EG332&lt;&gt;""))=0, 0,1)</f>
        <v>1</v>
      </c>
      <c r="EL332" s="18" cm="1">
        <f t="array" ref="EL332">IF(SUMPRODUCT(--(EE332:EG332&lt;&gt;""))=0, 0,1)</f>
        <v>1</v>
      </c>
      <c r="EM332" s="18">
        <f t="shared" si="92"/>
        <v>0</v>
      </c>
      <c r="EN332" s="18" t="str">
        <f t="shared" si="93"/>
        <v>NA</v>
      </c>
      <c r="EO332" s="18">
        <f t="shared" si="94"/>
        <v>0</v>
      </c>
      <c r="EP332" s="18">
        <f t="shared" si="95"/>
        <v>0</v>
      </c>
      <c r="EQ332" s="18">
        <f t="shared" si="96"/>
        <v>0</v>
      </c>
      <c r="ER332" s="58" t="s">
        <v>2080</v>
      </c>
      <c r="ES332" s="59">
        <v>43802</v>
      </c>
      <c r="ET332" s="18" t="s">
        <v>783</v>
      </c>
      <c r="EU332" s="3" t="s">
        <v>783</v>
      </c>
    </row>
    <row r="333" spans="1:151" ht="15.75" customHeight="1" x14ac:dyDescent="0.2">
      <c r="A333" s="32" t="s">
        <v>290</v>
      </c>
      <c r="B333" s="24" t="s">
        <v>782</v>
      </c>
      <c r="C333" s="26">
        <v>2</v>
      </c>
      <c r="D333" s="18" t="s">
        <v>790</v>
      </c>
      <c r="E333" s="26" t="s">
        <v>257</v>
      </c>
      <c r="F333" s="18" t="s">
        <v>553</v>
      </c>
      <c r="G333" s="18" t="s">
        <v>769</v>
      </c>
      <c r="H333" s="18" t="s">
        <v>797</v>
      </c>
      <c r="I333" s="18" t="s">
        <v>726</v>
      </c>
      <c r="J333" s="18" t="s">
        <v>363</v>
      </c>
      <c r="K333" s="18" t="s">
        <v>363</v>
      </c>
      <c r="L333" s="18" t="s">
        <v>363</v>
      </c>
      <c r="M333" s="18" t="s">
        <v>253</v>
      </c>
      <c r="N333" s="56">
        <v>43</v>
      </c>
      <c r="O333" s="18" t="s">
        <v>640</v>
      </c>
      <c r="P333" s="18" t="s">
        <v>466</v>
      </c>
      <c r="Q333" s="18" t="s">
        <v>254</v>
      </c>
      <c r="R333" s="24" t="s">
        <v>257</v>
      </c>
      <c r="S333" s="24" t="s">
        <v>257</v>
      </c>
      <c r="T333" s="26" t="s">
        <v>257</v>
      </c>
      <c r="U333" s="26" t="s">
        <v>257</v>
      </c>
      <c r="V333" s="26" t="s">
        <v>257</v>
      </c>
      <c r="W333" s="26" t="s">
        <v>257</v>
      </c>
      <c r="X333" s="18" t="s">
        <v>695</v>
      </c>
      <c r="Y333" s="18">
        <v>40</v>
      </c>
      <c r="Z333" s="18" t="s">
        <v>599</v>
      </c>
      <c r="AA333" s="56">
        <v>40</v>
      </c>
      <c r="AB333" s="57" t="s">
        <v>257</v>
      </c>
      <c r="AC333" s="18" t="s">
        <v>595</v>
      </c>
      <c r="AD333" s="18" t="s">
        <v>595</v>
      </c>
      <c r="AE333" s="18" t="s">
        <v>595</v>
      </c>
      <c r="AF333" s="18" t="s">
        <v>595</v>
      </c>
      <c r="AG333" s="18" t="s">
        <v>595</v>
      </c>
      <c r="AH333" s="18" t="s">
        <v>595</v>
      </c>
      <c r="AI333" s="68">
        <v>1</v>
      </c>
      <c r="AJ333" s="26" t="s">
        <v>786</v>
      </c>
      <c r="AK333" s="68">
        <v>1</v>
      </c>
      <c r="AL333" s="18" t="s">
        <v>787</v>
      </c>
      <c r="AM333" s="18" t="s">
        <v>282</v>
      </c>
      <c r="AN333" s="57">
        <v>8.1</v>
      </c>
      <c r="AO333" s="57" t="s">
        <v>671</v>
      </c>
      <c r="AP333" s="18" t="s">
        <v>479</v>
      </c>
      <c r="AQ333" s="18">
        <v>4</v>
      </c>
      <c r="AR333" s="18" t="s">
        <v>672</v>
      </c>
      <c r="AS333" s="66">
        <f t="shared" si="77"/>
        <v>-1.1000000000000014</v>
      </c>
      <c r="AT333" s="57">
        <v>17.3</v>
      </c>
      <c r="AU333" s="66">
        <f t="shared" si="78"/>
        <v>9.2000000000000011</v>
      </c>
      <c r="AV333" s="66">
        <f t="shared" si="76"/>
        <v>9.2000000000000011</v>
      </c>
      <c r="AW333" s="5" t="s">
        <v>595</v>
      </c>
      <c r="AX333" s="68">
        <v>1</v>
      </c>
      <c r="AY333" s="26" t="s">
        <v>786</v>
      </c>
      <c r="AZ333" s="5" t="s">
        <v>257</v>
      </c>
      <c r="BA333" s="5" t="s">
        <v>257</v>
      </c>
      <c r="BB333" s="18" t="s">
        <v>788</v>
      </c>
      <c r="BC333" s="18" t="s">
        <v>287</v>
      </c>
      <c r="BD333" s="18">
        <v>25</v>
      </c>
      <c r="BE333" s="18" t="s">
        <v>698</v>
      </c>
      <c r="BF333" s="18" t="s">
        <v>699</v>
      </c>
      <c r="BG333" s="18">
        <v>4</v>
      </c>
      <c r="BH333" s="18" t="s">
        <v>672</v>
      </c>
      <c r="BI333" s="18" t="s">
        <v>257</v>
      </c>
      <c r="BJ333" s="18" t="s">
        <v>257</v>
      </c>
      <c r="BK333" s="18" t="s">
        <v>257</v>
      </c>
      <c r="BL333" s="18" t="s">
        <v>257</v>
      </c>
      <c r="BM333" s="18" t="s">
        <v>257</v>
      </c>
      <c r="BN333" s="68">
        <v>1</v>
      </c>
      <c r="BO333" s="26" t="s">
        <v>786</v>
      </c>
      <c r="BP333" s="5" t="s">
        <v>257</v>
      </c>
      <c r="BQ333" s="5" t="s">
        <v>257</v>
      </c>
      <c r="BR333" s="18" t="s">
        <v>788</v>
      </c>
      <c r="BS333" s="18"/>
      <c r="BT333" s="18"/>
      <c r="BU333" s="18"/>
      <c r="BV333" s="18"/>
      <c r="BW333" s="18"/>
      <c r="BX333" s="18"/>
      <c r="BY333" s="18"/>
      <c r="BZ333" s="18"/>
      <c r="CA333" s="18"/>
      <c r="CB333" s="18"/>
      <c r="CC333" s="18"/>
      <c r="CD333" s="18"/>
      <c r="CE333" s="18"/>
      <c r="CF333" s="18"/>
      <c r="CG333" s="18"/>
      <c r="CH333" s="18"/>
      <c r="CI333" s="18"/>
      <c r="CJ333" s="18"/>
      <c r="CK333" s="18"/>
      <c r="CL333" s="18"/>
      <c r="CM333" s="18"/>
      <c r="CN333" s="18"/>
      <c r="CO333" s="18"/>
      <c r="CP333" s="18"/>
      <c r="CQ333" s="18"/>
      <c r="CR333" s="18"/>
      <c r="CS333" s="18"/>
      <c r="CT333" s="18"/>
      <c r="CU333" s="18"/>
      <c r="CV333" s="18"/>
      <c r="CW333" s="18"/>
      <c r="CX333" s="18"/>
      <c r="CY333" s="18"/>
      <c r="CZ333" s="18"/>
      <c r="DA333" s="18"/>
      <c r="DB333" s="18"/>
      <c r="DC333" s="18"/>
      <c r="DD333" s="18"/>
      <c r="DE333" s="18"/>
      <c r="DF333" s="18"/>
      <c r="DG333" s="18"/>
      <c r="DH333" s="18"/>
      <c r="DI333" s="18"/>
      <c r="DJ333" s="18"/>
      <c r="DK333" s="18"/>
      <c r="DL333" s="18"/>
      <c r="DM333" s="18"/>
      <c r="DN333" s="18"/>
      <c r="DO333" s="18"/>
      <c r="DP333" s="18"/>
      <c r="DQ333" s="18"/>
      <c r="DR333" s="18"/>
      <c r="DS333" s="18"/>
      <c r="DT333" s="18"/>
      <c r="DU333" s="18"/>
      <c r="DV333" s="18"/>
      <c r="DW333" s="18"/>
      <c r="DX333" s="18"/>
      <c r="DY333" s="18"/>
      <c r="DZ333" s="18"/>
      <c r="EA333" s="18"/>
      <c r="EB333" s="18"/>
      <c r="EC333" s="18"/>
      <c r="ED333" s="18"/>
      <c r="EE333" s="18">
        <v>1</v>
      </c>
      <c r="EF333" s="18">
        <v>0</v>
      </c>
      <c r="EG333" s="18">
        <v>1</v>
      </c>
      <c r="EH333" s="18" t="s">
        <v>789</v>
      </c>
      <c r="EI333" s="18" cm="1">
        <f t="array" ref="EI333">IF(SUMPRODUCT(--(DO333:DS333&lt;&gt;""))=0, 0,1)</f>
        <v>0</v>
      </c>
      <c r="EJ333" s="18" cm="1">
        <f t="array" ref="EJ333">IF(SUMPRODUCT(--(DT333:EG333&lt;&gt;""))=0, 0,1)</f>
        <v>1</v>
      </c>
      <c r="EK333" s="18" cm="1">
        <f t="array" ref="EK333">IF(SUMPRODUCT(--(EC333:EG333&lt;&gt;""))=0, 0,1)</f>
        <v>1</v>
      </c>
      <c r="EL333" s="18" cm="1">
        <f t="array" ref="EL333">IF(SUMPRODUCT(--(EE333:EG333&lt;&gt;""))=0, 0,1)</f>
        <v>1</v>
      </c>
      <c r="EM333" s="18">
        <f t="shared" si="92"/>
        <v>1</v>
      </c>
      <c r="EN333" s="18" t="str">
        <f t="shared" si="93"/>
        <v>NA</v>
      </c>
      <c r="EO333" s="18">
        <f t="shared" si="94"/>
        <v>1</v>
      </c>
      <c r="EP333" s="18">
        <f t="shared" si="95"/>
        <v>1</v>
      </c>
      <c r="EQ333" s="18">
        <f t="shared" si="96"/>
        <v>1</v>
      </c>
      <c r="ER333" s="58" t="s">
        <v>2080</v>
      </c>
      <c r="ES333" s="59">
        <v>43802</v>
      </c>
      <c r="ET333" s="18" t="s">
        <v>783</v>
      </c>
      <c r="EU333" s="3" t="s">
        <v>783</v>
      </c>
    </row>
    <row r="334" spans="1:151" ht="15.75" customHeight="1" x14ac:dyDescent="0.2">
      <c r="A334" s="32" t="s">
        <v>290</v>
      </c>
      <c r="B334" s="24" t="s">
        <v>782</v>
      </c>
      <c r="C334" s="26">
        <v>2</v>
      </c>
      <c r="D334" s="18" t="s">
        <v>791</v>
      </c>
      <c r="E334" s="26" t="s">
        <v>257</v>
      </c>
      <c r="F334" s="18" t="s">
        <v>553</v>
      </c>
      <c r="G334" s="18" t="s">
        <v>769</v>
      </c>
      <c r="H334" s="18" t="s">
        <v>797</v>
      </c>
      <c r="I334" s="18" t="s">
        <v>726</v>
      </c>
      <c r="J334" s="18" t="s">
        <v>363</v>
      </c>
      <c r="K334" s="18" t="s">
        <v>363</v>
      </c>
      <c r="L334" s="18" t="s">
        <v>363</v>
      </c>
      <c r="M334" s="18" t="s">
        <v>253</v>
      </c>
      <c r="N334" s="56">
        <v>43</v>
      </c>
      <c r="O334" s="18" t="s">
        <v>640</v>
      </c>
      <c r="P334" s="18" t="s">
        <v>466</v>
      </c>
      <c r="Q334" s="18" t="s">
        <v>254</v>
      </c>
      <c r="R334" s="24" t="s">
        <v>257</v>
      </c>
      <c r="S334" s="24" t="s">
        <v>257</v>
      </c>
      <c r="T334" s="26" t="s">
        <v>257</v>
      </c>
      <c r="U334" s="26" t="s">
        <v>257</v>
      </c>
      <c r="V334" s="26" t="s">
        <v>257</v>
      </c>
      <c r="W334" s="26" t="s">
        <v>257</v>
      </c>
      <c r="X334" s="18" t="s">
        <v>695</v>
      </c>
      <c r="Y334" s="18">
        <v>40</v>
      </c>
      <c r="Z334" s="18" t="s">
        <v>599</v>
      </c>
      <c r="AA334" s="56">
        <v>40</v>
      </c>
      <c r="AB334" s="57" t="s">
        <v>257</v>
      </c>
      <c r="AC334" s="18" t="s">
        <v>595</v>
      </c>
      <c r="AD334" s="18" t="s">
        <v>595</v>
      </c>
      <c r="AE334" s="18" t="s">
        <v>595</v>
      </c>
      <c r="AF334" s="18" t="s">
        <v>595</v>
      </c>
      <c r="AG334" s="18" t="s">
        <v>595</v>
      </c>
      <c r="AH334" s="18" t="s">
        <v>595</v>
      </c>
      <c r="AI334" s="68">
        <v>2</v>
      </c>
      <c r="AJ334" s="26" t="s">
        <v>786</v>
      </c>
      <c r="AK334" s="68">
        <v>2</v>
      </c>
      <c r="AL334" s="18" t="s">
        <v>787</v>
      </c>
      <c r="AM334" s="18" t="s">
        <v>282</v>
      </c>
      <c r="AN334" s="57">
        <v>7.8</v>
      </c>
      <c r="AO334" s="57" t="s">
        <v>671</v>
      </c>
      <c r="AP334" s="18" t="s">
        <v>479</v>
      </c>
      <c r="AQ334" s="18">
        <v>4</v>
      </c>
      <c r="AR334" s="18" t="s">
        <v>672</v>
      </c>
      <c r="AS334" s="66">
        <f t="shared" si="77"/>
        <v>-3.0000000000000009</v>
      </c>
      <c r="AT334" s="57">
        <v>18.600000000000001</v>
      </c>
      <c r="AU334" s="66">
        <f t="shared" si="78"/>
        <v>10.8</v>
      </c>
      <c r="AV334" s="66">
        <f t="shared" si="76"/>
        <v>10.8</v>
      </c>
      <c r="AW334" s="5" t="s">
        <v>595</v>
      </c>
      <c r="AX334" s="68">
        <v>2</v>
      </c>
      <c r="AY334" s="26" t="s">
        <v>786</v>
      </c>
      <c r="AZ334" s="5" t="s">
        <v>257</v>
      </c>
      <c r="BA334" s="5" t="s">
        <v>257</v>
      </c>
      <c r="BB334" s="18" t="s">
        <v>788</v>
      </c>
      <c r="BC334" s="18" t="s">
        <v>287</v>
      </c>
      <c r="BD334" s="18">
        <v>25</v>
      </c>
      <c r="BE334" s="18" t="s">
        <v>698</v>
      </c>
      <c r="BF334" s="18" t="s">
        <v>699</v>
      </c>
      <c r="BG334" s="18">
        <v>4</v>
      </c>
      <c r="BH334" s="18" t="s">
        <v>672</v>
      </c>
      <c r="BI334" s="18" t="s">
        <v>257</v>
      </c>
      <c r="BJ334" s="18" t="s">
        <v>257</v>
      </c>
      <c r="BK334" s="18" t="s">
        <v>257</v>
      </c>
      <c r="BL334" s="18" t="s">
        <v>257</v>
      </c>
      <c r="BM334" s="18" t="s">
        <v>257</v>
      </c>
      <c r="BN334" s="68">
        <v>2</v>
      </c>
      <c r="BO334" s="26" t="s">
        <v>786</v>
      </c>
      <c r="BP334" s="5" t="s">
        <v>257</v>
      </c>
      <c r="BQ334" s="5" t="s">
        <v>257</v>
      </c>
      <c r="BR334" s="18" t="s">
        <v>788</v>
      </c>
      <c r="BS334" s="18"/>
      <c r="BT334" s="18"/>
      <c r="BU334" s="18"/>
      <c r="BV334" s="18"/>
      <c r="BW334" s="18"/>
      <c r="BX334" s="18"/>
      <c r="BY334" s="18"/>
      <c r="BZ334" s="18"/>
      <c r="CA334" s="18"/>
      <c r="CB334" s="18"/>
      <c r="CC334" s="18"/>
      <c r="CD334" s="18"/>
      <c r="CE334" s="18"/>
      <c r="CF334" s="18"/>
      <c r="CG334" s="18"/>
      <c r="CH334" s="18"/>
      <c r="CI334" s="18"/>
      <c r="CJ334" s="18"/>
      <c r="CK334" s="18"/>
      <c r="CL334" s="18"/>
      <c r="CM334" s="18"/>
      <c r="CN334" s="18"/>
      <c r="CO334" s="18"/>
      <c r="CP334" s="18"/>
      <c r="CQ334" s="18"/>
      <c r="CR334" s="18"/>
      <c r="CS334" s="18"/>
      <c r="CT334" s="18"/>
      <c r="CU334" s="18"/>
      <c r="CV334" s="18"/>
      <c r="CW334" s="18"/>
      <c r="CX334" s="18"/>
      <c r="CY334" s="18"/>
      <c r="CZ334" s="18"/>
      <c r="DA334" s="18"/>
      <c r="DB334" s="18"/>
      <c r="DC334" s="18"/>
      <c r="DD334" s="18"/>
      <c r="DE334" s="18"/>
      <c r="DF334" s="18"/>
      <c r="DG334" s="18"/>
      <c r="DH334" s="18"/>
      <c r="DI334" s="18"/>
      <c r="DJ334" s="18"/>
      <c r="DK334" s="18"/>
      <c r="DL334" s="18"/>
      <c r="DM334" s="18"/>
      <c r="DN334" s="18"/>
      <c r="DO334" s="18"/>
      <c r="DP334" s="18"/>
      <c r="DQ334" s="18"/>
      <c r="DR334" s="18"/>
      <c r="DS334" s="18"/>
      <c r="DT334" s="18"/>
      <c r="DU334" s="18"/>
      <c r="DV334" s="18"/>
      <c r="DW334" s="18"/>
      <c r="DX334" s="18"/>
      <c r="DY334" s="18"/>
      <c r="DZ334" s="18"/>
      <c r="EA334" s="18"/>
      <c r="EB334" s="18"/>
      <c r="EC334" s="18"/>
      <c r="ED334" s="18"/>
      <c r="EE334" s="18">
        <v>1</v>
      </c>
      <c r="EF334" s="18">
        <v>0</v>
      </c>
      <c r="EG334" s="18">
        <v>1</v>
      </c>
      <c r="EH334" s="18" t="s">
        <v>789</v>
      </c>
      <c r="EI334" s="18" cm="1">
        <f t="array" ref="EI334">IF(SUMPRODUCT(--(DO334:DS334&lt;&gt;""))=0, 0,1)</f>
        <v>0</v>
      </c>
      <c r="EJ334" s="18" cm="1">
        <f t="array" ref="EJ334">IF(SUMPRODUCT(--(DT334:EG334&lt;&gt;""))=0, 0,1)</f>
        <v>1</v>
      </c>
      <c r="EK334" s="18" cm="1">
        <f t="array" ref="EK334">IF(SUMPRODUCT(--(EC334:EG334&lt;&gt;""))=0, 0,1)</f>
        <v>1</v>
      </c>
      <c r="EL334" s="18" cm="1">
        <f t="array" ref="EL334">IF(SUMPRODUCT(--(EE334:EG334&lt;&gt;""))=0, 0,1)</f>
        <v>1</v>
      </c>
      <c r="EM334" s="18">
        <f t="shared" si="92"/>
        <v>1</v>
      </c>
      <c r="EN334" s="18" t="str">
        <f t="shared" si="93"/>
        <v>NA</v>
      </c>
      <c r="EO334" s="18">
        <f t="shared" si="94"/>
        <v>1</v>
      </c>
      <c r="EP334" s="18">
        <f t="shared" si="95"/>
        <v>1</v>
      </c>
      <c r="EQ334" s="18">
        <f t="shared" si="96"/>
        <v>1</v>
      </c>
      <c r="ER334" s="58" t="s">
        <v>2080</v>
      </c>
      <c r="ES334" s="59">
        <v>43802</v>
      </c>
      <c r="ET334" s="18" t="s">
        <v>783</v>
      </c>
      <c r="EU334" s="3" t="s">
        <v>783</v>
      </c>
    </row>
    <row r="335" spans="1:151" ht="15.75" customHeight="1" x14ac:dyDescent="0.2">
      <c r="A335" s="32" t="s">
        <v>290</v>
      </c>
      <c r="B335" s="24" t="s">
        <v>782</v>
      </c>
      <c r="C335" s="26">
        <v>2</v>
      </c>
      <c r="D335" s="18" t="s">
        <v>792</v>
      </c>
      <c r="E335" s="26" t="s">
        <v>257</v>
      </c>
      <c r="F335" s="18" t="s">
        <v>553</v>
      </c>
      <c r="G335" s="18" t="s">
        <v>769</v>
      </c>
      <c r="H335" s="18" t="s">
        <v>797</v>
      </c>
      <c r="I335" s="18" t="s">
        <v>726</v>
      </c>
      <c r="J335" s="18" t="s">
        <v>363</v>
      </c>
      <c r="K335" s="18" t="s">
        <v>363</v>
      </c>
      <c r="L335" s="18" t="s">
        <v>363</v>
      </c>
      <c r="M335" s="18" t="s">
        <v>253</v>
      </c>
      <c r="N335" s="56">
        <v>43</v>
      </c>
      <c r="O335" s="18" t="s">
        <v>640</v>
      </c>
      <c r="P335" s="18" t="s">
        <v>466</v>
      </c>
      <c r="Q335" s="18" t="s">
        <v>254</v>
      </c>
      <c r="R335" s="24" t="s">
        <v>257</v>
      </c>
      <c r="S335" s="24" t="s">
        <v>257</v>
      </c>
      <c r="T335" s="26" t="s">
        <v>257</v>
      </c>
      <c r="U335" s="26" t="s">
        <v>257</v>
      </c>
      <c r="V335" s="26" t="s">
        <v>257</v>
      </c>
      <c r="W335" s="26" t="s">
        <v>257</v>
      </c>
      <c r="X335" s="18" t="s">
        <v>695</v>
      </c>
      <c r="Y335" s="18">
        <v>40</v>
      </c>
      <c r="Z335" s="18" t="s">
        <v>599</v>
      </c>
      <c r="AA335" s="56">
        <v>40</v>
      </c>
      <c r="AB335" s="57" t="s">
        <v>257</v>
      </c>
      <c r="AC335" s="18" t="s">
        <v>595</v>
      </c>
      <c r="AD335" s="18" t="s">
        <v>595</v>
      </c>
      <c r="AE335" s="18" t="s">
        <v>595</v>
      </c>
      <c r="AF335" s="18" t="s">
        <v>595</v>
      </c>
      <c r="AG335" s="18" t="s">
        <v>595</v>
      </c>
      <c r="AH335" s="18" t="s">
        <v>595</v>
      </c>
      <c r="AI335" s="68">
        <v>3</v>
      </c>
      <c r="AJ335" s="26" t="s">
        <v>786</v>
      </c>
      <c r="AK335" s="68">
        <v>3</v>
      </c>
      <c r="AL335" s="18" t="s">
        <v>787</v>
      </c>
      <c r="AM335" s="18" t="s">
        <v>282</v>
      </c>
      <c r="AN335" s="57">
        <v>72.2</v>
      </c>
      <c r="AO335" s="57" t="s">
        <v>671</v>
      </c>
      <c r="AP335" s="18" t="s">
        <v>479</v>
      </c>
      <c r="AQ335" s="18">
        <v>4</v>
      </c>
      <c r="AR335" s="18" t="s">
        <v>672</v>
      </c>
      <c r="AS335" s="66">
        <f t="shared" si="77"/>
        <v>72.2</v>
      </c>
      <c r="AT335" s="57">
        <v>72.2</v>
      </c>
      <c r="AU335" s="66">
        <f t="shared" si="78"/>
        <v>0</v>
      </c>
      <c r="AV335" s="66">
        <f t="shared" si="76"/>
        <v>0</v>
      </c>
      <c r="AW335" s="5" t="s">
        <v>595</v>
      </c>
      <c r="AX335" s="68">
        <v>3</v>
      </c>
      <c r="AY335" s="26" t="s">
        <v>786</v>
      </c>
      <c r="AZ335" s="5" t="s">
        <v>257</v>
      </c>
      <c r="BA335" s="5" t="s">
        <v>257</v>
      </c>
      <c r="BB335" s="18" t="s">
        <v>788</v>
      </c>
      <c r="BC335" s="18" t="s">
        <v>287</v>
      </c>
      <c r="BD335" s="18">
        <v>75</v>
      </c>
      <c r="BE335" s="18" t="s">
        <v>698</v>
      </c>
      <c r="BF335" s="18" t="s">
        <v>699</v>
      </c>
      <c r="BG335" s="18">
        <v>4</v>
      </c>
      <c r="BH335" s="18" t="s">
        <v>672</v>
      </c>
      <c r="BI335" s="18" t="s">
        <v>257</v>
      </c>
      <c r="BJ335" s="18" t="s">
        <v>257</v>
      </c>
      <c r="BK335" s="18" t="s">
        <v>257</v>
      </c>
      <c r="BL335" s="18" t="s">
        <v>257</v>
      </c>
      <c r="BM335" s="18" t="s">
        <v>257</v>
      </c>
      <c r="BN335" s="68">
        <v>3</v>
      </c>
      <c r="BO335" s="26" t="s">
        <v>786</v>
      </c>
      <c r="BP335" s="5" t="s">
        <v>257</v>
      </c>
      <c r="BQ335" s="5" t="s">
        <v>257</v>
      </c>
      <c r="BR335" s="18" t="s">
        <v>788</v>
      </c>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c r="DA335" s="18"/>
      <c r="DB335" s="18"/>
      <c r="DC335" s="18"/>
      <c r="DD335" s="18"/>
      <c r="DE335" s="18"/>
      <c r="DF335" s="18"/>
      <c r="DG335" s="18"/>
      <c r="DH335" s="18"/>
      <c r="DI335" s="18"/>
      <c r="DJ335" s="18"/>
      <c r="DK335" s="18"/>
      <c r="DL335" s="18"/>
      <c r="DM335" s="18"/>
      <c r="DN335" s="18"/>
      <c r="DO335" s="18"/>
      <c r="DP335" s="18"/>
      <c r="DQ335" s="18"/>
      <c r="DR335" s="18"/>
      <c r="DS335" s="18"/>
      <c r="DT335" s="18"/>
      <c r="DU335" s="18"/>
      <c r="DV335" s="18"/>
      <c r="DW335" s="18"/>
      <c r="DX335" s="18"/>
      <c r="DY335" s="18"/>
      <c r="DZ335" s="18"/>
      <c r="EA335" s="18"/>
      <c r="EB335" s="18"/>
      <c r="EC335" s="18"/>
      <c r="ED335" s="18"/>
      <c r="EE335" s="18">
        <v>0</v>
      </c>
      <c r="EF335" s="18">
        <v>1</v>
      </c>
      <c r="EG335" s="18">
        <v>1</v>
      </c>
      <c r="EH335" s="18" t="s">
        <v>789</v>
      </c>
      <c r="EI335" s="18" cm="1">
        <f t="array" ref="EI335">IF(SUMPRODUCT(--(DO335:DS335&lt;&gt;""))=0, 0,1)</f>
        <v>0</v>
      </c>
      <c r="EJ335" s="18" cm="1">
        <f t="array" ref="EJ335">IF(SUMPRODUCT(--(DT335:EG335&lt;&gt;""))=0, 0,1)</f>
        <v>1</v>
      </c>
      <c r="EK335" s="18" cm="1">
        <f t="array" ref="EK335">IF(SUMPRODUCT(--(EC335:EG335&lt;&gt;""))=0, 0,1)</f>
        <v>1</v>
      </c>
      <c r="EL335" s="18" cm="1">
        <f t="array" ref="EL335">IF(SUMPRODUCT(--(EE335:EG335&lt;&gt;""))=0, 0,1)</f>
        <v>1</v>
      </c>
      <c r="EM335" s="18">
        <f t="shared" si="92"/>
        <v>1</v>
      </c>
      <c r="EN335" s="18" t="str">
        <f t="shared" si="93"/>
        <v>NA</v>
      </c>
      <c r="EO335" s="18">
        <f t="shared" si="94"/>
        <v>1</v>
      </c>
      <c r="EP335" s="18">
        <f t="shared" si="95"/>
        <v>1</v>
      </c>
      <c r="EQ335" s="18">
        <f t="shared" si="96"/>
        <v>1</v>
      </c>
      <c r="ER335" s="58" t="s">
        <v>2080</v>
      </c>
      <c r="ES335" s="59">
        <v>43802</v>
      </c>
      <c r="ET335" s="18" t="s">
        <v>783</v>
      </c>
      <c r="EU335" s="3" t="s">
        <v>783</v>
      </c>
    </row>
    <row r="336" spans="1:151" ht="15.75" customHeight="1" x14ac:dyDescent="0.2">
      <c r="A336" s="32" t="s">
        <v>290</v>
      </c>
      <c r="B336" s="24" t="s">
        <v>782</v>
      </c>
      <c r="C336" s="26">
        <v>2</v>
      </c>
      <c r="D336" s="18" t="s">
        <v>793</v>
      </c>
      <c r="E336" s="26" t="s">
        <v>257</v>
      </c>
      <c r="F336" s="18" t="s">
        <v>553</v>
      </c>
      <c r="G336" s="18" t="s">
        <v>769</v>
      </c>
      <c r="H336" s="18" t="s">
        <v>797</v>
      </c>
      <c r="I336" s="18" t="s">
        <v>726</v>
      </c>
      <c r="J336" s="18" t="s">
        <v>363</v>
      </c>
      <c r="K336" s="18" t="s">
        <v>363</v>
      </c>
      <c r="L336" s="18" t="s">
        <v>363</v>
      </c>
      <c r="M336" s="18" t="s">
        <v>253</v>
      </c>
      <c r="N336" s="56">
        <v>43</v>
      </c>
      <c r="O336" s="18" t="s">
        <v>640</v>
      </c>
      <c r="P336" s="18" t="s">
        <v>466</v>
      </c>
      <c r="Q336" s="18" t="s">
        <v>254</v>
      </c>
      <c r="R336" s="24" t="s">
        <v>257</v>
      </c>
      <c r="S336" s="24" t="s">
        <v>257</v>
      </c>
      <c r="T336" s="26" t="s">
        <v>257</v>
      </c>
      <c r="U336" s="26" t="s">
        <v>257</v>
      </c>
      <c r="V336" s="26" t="s">
        <v>257</v>
      </c>
      <c r="W336" s="26" t="s">
        <v>257</v>
      </c>
      <c r="X336" s="18" t="s">
        <v>695</v>
      </c>
      <c r="Y336" s="18">
        <v>40</v>
      </c>
      <c r="Z336" s="18" t="s">
        <v>599</v>
      </c>
      <c r="AA336" s="56">
        <v>40</v>
      </c>
      <c r="AB336" s="57" t="s">
        <v>257</v>
      </c>
      <c r="AC336" s="18" t="s">
        <v>595</v>
      </c>
      <c r="AD336" s="18" t="s">
        <v>595</v>
      </c>
      <c r="AE336" s="18" t="s">
        <v>595</v>
      </c>
      <c r="AF336" s="18" t="s">
        <v>595</v>
      </c>
      <c r="AG336" s="18" t="s">
        <v>595</v>
      </c>
      <c r="AH336" s="18" t="s">
        <v>595</v>
      </c>
      <c r="AI336" s="68">
        <v>4</v>
      </c>
      <c r="AJ336" s="26" t="s">
        <v>786</v>
      </c>
      <c r="AK336" s="68">
        <v>4</v>
      </c>
      <c r="AL336" s="18" t="s">
        <v>787</v>
      </c>
      <c r="AM336" s="18" t="s">
        <v>282</v>
      </c>
      <c r="AN336" s="57">
        <v>100</v>
      </c>
      <c r="AO336" s="57" t="s">
        <v>671</v>
      </c>
      <c r="AP336" s="18" t="s">
        <v>479</v>
      </c>
      <c r="AQ336" s="18">
        <v>4</v>
      </c>
      <c r="AR336" s="18" t="s">
        <v>672</v>
      </c>
      <c r="AS336" s="66">
        <f t="shared" si="77"/>
        <v>100</v>
      </c>
      <c r="AT336" s="57">
        <v>100</v>
      </c>
      <c r="AU336" s="66">
        <f t="shared" si="78"/>
        <v>0</v>
      </c>
      <c r="AV336" s="66">
        <f t="shared" si="76"/>
        <v>0</v>
      </c>
      <c r="AW336" s="5" t="s">
        <v>595</v>
      </c>
      <c r="AX336" s="68">
        <v>4</v>
      </c>
      <c r="AY336" s="26" t="s">
        <v>786</v>
      </c>
      <c r="AZ336" s="5" t="s">
        <v>257</v>
      </c>
      <c r="BA336" s="5" t="s">
        <v>257</v>
      </c>
      <c r="BB336" s="18" t="s">
        <v>788</v>
      </c>
      <c r="BC336" s="18" t="s">
        <v>287</v>
      </c>
      <c r="BD336" s="18">
        <v>100</v>
      </c>
      <c r="BE336" s="18" t="s">
        <v>698</v>
      </c>
      <c r="BF336" s="18" t="s">
        <v>699</v>
      </c>
      <c r="BG336" s="18">
        <v>4</v>
      </c>
      <c r="BH336" s="18" t="s">
        <v>672</v>
      </c>
      <c r="BI336" s="18" t="s">
        <v>257</v>
      </c>
      <c r="BJ336" s="18" t="s">
        <v>257</v>
      </c>
      <c r="BK336" s="18" t="s">
        <v>257</v>
      </c>
      <c r="BL336" s="18" t="s">
        <v>257</v>
      </c>
      <c r="BM336" s="18" t="s">
        <v>257</v>
      </c>
      <c r="BN336" s="68">
        <v>4</v>
      </c>
      <c r="BO336" s="26" t="s">
        <v>786</v>
      </c>
      <c r="BP336" s="5" t="s">
        <v>257</v>
      </c>
      <c r="BQ336" s="5" t="s">
        <v>257</v>
      </c>
      <c r="BR336" s="18" t="s">
        <v>788</v>
      </c>
      <c r="BS336" s="18"/>
      <c r="BT336" s="18"/>
      <c r="BU336" s="18"/>
      <c r="BV336" s="18"/>
      <c r="BW336" s="18"/>
      <c r="BX336" s="18"/>
      <c r="BY336" s="18"/>
      <c r="BZ336" s="18"/>
      <c r="CA336" s="18"/>
      <c r="CB336" s="18"/>
      <c r="CC336" s="18"/>
      <c r="CD336" s="18"/>
      <c r="CE336" s="18"/>
      <c r="CF336" s="18"/>
      <c r="CG336" s="18"/>
      <c r="CH336" s="18"/>
      <c r="CI336" s="18"/>
      <c r="CJ336" s="18"/>
      <c r="CK336" s="18"/>
      <c r="CL336" s="18"/>
      <c r="CM336" s="18"/>
      <c r="CN336" s="18"/>
      <c r="CO336" s="18"/>
      <c r="CP336" s="18"/>
      <c r="CQ336" s="18"/>
      <c r="CR336" s="18"/>
      <c r="CS336" s="18"/>
      <c r="CT336" s="18"/>
      <c r="CU336" s="18"/>
      <c r="CV336" s="18"/>
      <c r="CW336" s="18"/>
      <c r="CX336" s="18"/>
      <c r="CY336" s="18"/>
      <c r="CZ336" s="18"/>
      <c r="DA336" s="18"/>
      <c r="DB336" s="18"/>
      <c r="DC336" s="18"/>
      <c r="DD336" s="18"/>
      <c r="DE336" s="18"/>
      <c r="DF336" s="18"/>
      <c r="DG336" s="18"/>
      <c r="DH336" s="18"/>
      <c r="DI336" s="18"/>
      <c r="DJ336" s="18"/>
      <c r="DK336" s="18"/>
      <c r="DL336" s="18"/>
      <c r="DM336" s="18"/>
      <c r="DN336" s="18"/>
      <c r="DO336" s="18"/>
      <c r="DP336" s="18"/>
      <c r="DQ336" s="18"/>
      <c r="DR336" s="18"/>
      <c r="DS336" s="18"/>
      <c r="DT336" s="18"/>
      <c r="DU336" s="18"/>
      <c r="DV336" s="18"/>
      <c r="DW336" s="18"/>
      <c r="DX336" s="18"/>
      <c r="DY336" s="18"/>
      <c r="DZ336" s="18"/>
      <c r="EA336" s="18"/>
      <c r="EB336" s="18"/>
      <c r="EC336" s="18"/>
      <c r="ED336" s="18"/>
      <c r="EE336" s="18">
        <v>0</v>
      </c>
      <c r="EF336" s="18">
        <v>0</v>
      </c>
      <c r="EG336" s="18">
        <v>1</v>
      </c>
      <c r="EH336" s="18" t="s">
        <v>789</v>
      </c>
      <c r="EI336" s="18" cm="1">
        <f t="array" ref="EI336">IF(SUMPRODUCT(--(DO336:DS336&lt;&gt;""))=0, 0,1)</f>
        <v>0</v>
      </c>
      <c r="EJ336" s="18" cm="1">
        <f t="array" ref="EJ336">IF(SUMPRODUCT(--(DT336:EG336&lt;&gt;""))=0, 0,1)</f>
        <v>1</v>
      </c>
      <c r="EK336" s="18" cm="1">
        <f t="array" ref="EK336">IF(SUMPRODUCT(--(EC336:EG336&lt;&gt;""))=0, 0,1)</f>
        <v>1</v>
      </c>
      <c r="EL336" s="18" cm="1">
        <f t="array" ref="EL336">IF(SUMPRODUCT(--(EE336:EG336&lt;&gt;""))=0, 0,1)</f>
        <v>1</v>
      </c>
      <c r="EM336" s="18">
        <f t="shared" si="92"/>
        <v>1</v>
      </c>
      <c r="EN336" s="18" t="str">
        <f t="shared" si="93"/>
        <v>NA</v>
      </c>
      <c r="EO336" s="18">
        <f t="shared" si="94"/>
        <v>1</v>
      </c>
      <c r="EP336" s="18">
        <f t="shared" si="95"/>
        <v>1</v>
      </c>
      <c r="EQ336" s="18">
        <f t="shared" si="96"/>
        <v>1</v>
      </c>
      <c r="ER336" s="58" t="s">
        <v>2080</v>
      </c>
      <c r="ES336" s="59">
        <v>43802</v>
      </c>
      <c r="ET336" s="18" t="s">
        <v>783</v>
      </c>
      <c r="EU336" s="3" t="s">
        <v>783</v>
      </c>
    </row>
    <row r="337" spans="1:151" ht="15.75" customHeight="1" x14ac:dyDescent="0.2">
      <c r="A337" s="32" t="s">
        <v>290</v>
      </c>
      <c r="B337" s="24" t="s">
        <v>782</v>
      </c>
      <c r="C337" s="26">
        <v>2</v>
      </c>
      <c r="D337" s="18" t="s">
        <v>794</v>
      </c>
      <c r="E337" s="26" t="s">
        <v>257</v>
      </c>
      <c r="F337" s="18" t="s">
        <v>553</v>
      </c>
      <c r="G337" s="18" t="s">
        <v>769</v>
      </c>
      <c r="H337" s="18" t="s">
        <v>797</v>
      </c>
      <c r="I337" s="18" t="s">
        <v>726</v>
      </c>
      <c r="J337" s="18" t="s">
        <v>363</v>
      </c>
      <c r="K337" s="18" t="s">
        <v>363</v>
      </c>
      <c r="L337" s="18" t="s">
        <v>363</v>
      </c>
      <c r="M337" s="18" t="s">
        <v>253</v>
      </c>
      <c r="N337" s="56">
        <v>43</v>
      </c>
      <c r="O337" s="18" t="s">
        <v>640</v>
      </c>
      <c r="P337" s="18" t="s">
        <v>466</v>
      </c>
      <c r="Q337" s="18" t="s">
        <v>254</v>
      </c>
      <c r="R337" s="24" t="s">
        <v>257</v>
      </c>
      <c r="S337" s="24" t="s">
        <v>257</v>
      </c>
      <c r="T337" s="26" t="s">
        <v>257</v>
      </c>
      <c r="U337" s="26" t="s">
        <v>257</v>
      </c>
      <c r="V337" s="26" t="s">
        <v>257</v>
      </c>
      <c r="W337" s="26" t="s">
        <v>257</v>
      </c>
      <c r="X337" s="18" t="s">
        <v>695</v>
      </c>
      <c r="Y337" s="18">
        <v>40</v>
      </c>
      <c r="Z337" s="18" t="s">
        <v>599</v>
      </c>
      <c r="AA337" s="56">
        <v>40</v>
      </c>
      <c r="AB337" s="57" t="s">
        <v>257</v>
      </c>
      <c r="AC337" s="18" t="s">
        <v>595</v>
      </c>
      <c r="AD337" s="18" t="s">
        <v>595</v>
      </c>
      <c r="AE337" s="18" t="s">
        <v>595</v>
      </c>
      <c r="AF337" s="18" t="s">
        <v>595</v>
      </c>
      <c r="AG337" s="18" t="s">
        <v>595</v>
      </c>
      <c r="AH337" s="18" t="s">
        <v>595</v>
      </c>
      <c r="AI337" s="68">
        <v>5</v>
      </c>
      <c r="AJ337" s="26" t="s">
        <v>786</v>
      </c>
      <c r="AK337" s="68">
        <v>5</v>
      </c>
      <c r="AL337" s="18" t="s">
        <v>787</v>
      </c>
      <c r="AM337" s="18" t="s">
        <v>282</v>
      </c>
      <c r="AN337" s="57">
        <v>100</v>
      </c>
      <c r="AO337" s="57" t="s">
        <v>671</v>
      </c>
      <c r="AP337" s="18" t="s">
        <v>479</v>
      </c>
      <c r="AQ337" s="18">
        <v>4</v>
      </c>
      <c r="AR337" s="18" t="s">
        <v>672</v>
      </c>
      <c r="AS337" s="66">
        <f t="shared" si="77"/>
        <v>100</v>
      </c>
      <c r="AT337" s="57">
        <v>100</v>
      </c>
      <c r="AU337" s="66">
        <f t="shared" si="78"/>
        <v>0</v>
      </c>
      <c r="AV337" s="66">
        <f t="shared" si="76"/>
        <v>0</v>
      </c>
      <c r="AW337" s="5" t="s">
        <v>595</v>
      </c>
      <c r="AX337" s="68">
        <v>5</v>
      </c>
      <c r="AY337" s="26" t="s">
        <v>786</v>
      </c>
      <c r="AZ337" s="5" t="s">
        <v>257</v>
      </c>
      <c r="BA337" s="5" t="s">
        <v>257</v>
      </c>
      <c r="BB337" s="18" t="s">
        <v>788</v>
      </c>
      <c r="BC337" s="18" t="s">
        <v>287</v>
      </c>
      <c r="BD337" s="18">
        <v>100</v>
      </c>
      <c r="BE337" s="18" t="s">
        <v>698</v>
      </c>
      <c r="BF337" s="18" t="s">
        <v>699</v>
      </c>
      <c r="BG337" s="18">
        <v>4</v>
      </c>
      <c r="BH337" s="18" t="s">
        <v>672</v>
      </c>
      <c r="BI337" s="18" t="s">
        <v>257</v>
      </c>
      <c r="BJ337" s="18" t="s">
        <v>257</v>
      </c>
      <c r="BK337" s="18" t="s">
        <v>257</v>
      </c>
      <c r="BL337" s="18" t="s">
        <v>257</v>
      </c>
      <c r="BM337" s="18" t="s">
        <v>257</v>
      </c>
      <c r="BN337" s="68">
        <v>5</v>
      </c>
      <c r="BO337" s="26" t="s">
        <v>786</v>
      </c>
      <c r="BP337" s="5" t="s">
        <v>257</v>
      </c>
      <c r="BQ337" s="5" t="s">
        <v>257</v>
      </c>
      <c r="BR337" s="18" t="s">
        <v>788</v>
      </c>
      <c r="BS337" s="18"/>
      <c r="BT337" s="18"/>
      <c r="BU337" s="18"/>
      <c r="BV337" s="18"/>
      <c r="BW337" s="18"/>
      <c r="BX337" s="18"/>
      <c r="BY337" s="18"/>
      <c r="BZ337" s="18"/>
      <c r="CA337" s="18"/>
      <c r="CB337" s="18"/>
      <c r="CC337" s="18"/>
      <c r="CD337" s="18"/>
      <c r="CE337" s="18"/>
      <c r="CF337" s="18"/>
      <c r="CG337" s="18"/>
      <c r="CH337" s="18"/>
      <c r="CI337" s="18"/>
      <c r="CJ337" s="18"/>
      <c r="CK337" s="18"/>
      <c r="CL337" s="18"/>
      <c r="CM337" s="18"/>
      <c r="CN337" s="18"/>
      <c r="CO337" s="18"/>
      <c r="CP337" s="18"/>
      <c r="CQ337" s="18"/>
      <c r="CR337" s="18"/>
      <c r="CS337" s="18"/>
      <c r="CT337" s="18"/>
      <c r="CU337" s="18"/>
      <c r="CV337" s="18"/>
      <c r="CW337" s="18"/>
      <c r="CX337" s="18"/>
      <c r="CY337" s="18"/>
      <c r="CZ337" s="18"/>
      <c r="DA337" s="18"/>
      <c r="DB337" s="18"/>
      <c r="DC337" s="18"/>
      <c r="DD337" s="18"/>
      <c r="DE337" s="18"/>
      <c r="DF337" s="18"/>
      <c r="DG337" s="18"/>
      <c r="DH337" s="18"/>
      <c r="DI337" s="18"/>
      <c r="DJ337" s="18"/>
      <c r="DK337" s="18"/>
      <c r="DL337" s="18"/>
      <c r="DM337" s="18"/>
      <c r="DN337" s="18"/>
      <c r="DO337" s="18"/>
      <c r="DP337" s="18"/>
      <c r="DQ337" s="18"/>
      <c r="DR337" s="18"/>
      <c r="DS337" s="18"/>
      <c r="DT337" s="18"/>
      <c r="DU337" s="18"/>
      <c r="DV337" s="18"/>
      <c r="DW337" s="18"/>
      <c r="DX337" s="18"/>
      <c r="DY337" s="18"/>
      <c r="DZ337" s="18"/>
      <c r="EA337" s="18"/>
      <c r="EB337" s="18"/>
      <c r="EC337" s="18"/>
      <c r="ED337" s="18"/>
      <c r="EE337" s="18">
        <v>0</v>
      </c>
      <c r="EF337" s="18">
        <v>0</v>
      </c>
      <c r="EG337" s="18">
        <v>1</v>
      </c>
      <c r="EH337" s="18" t="s">
        <v>789</v>
      </c>
      <c r="EI337" s="18" cm="1">
        <f t="array" ref="EI337">IF(SUMPRODUCT(--(DO337:DS337&lt;&gt;""))=0, 0,1)</f>
        <v>0</v>
      </c>
      <c r="EJ337" s="18" cm="1">
        <f t="array" ref="EJ337">IF(SUMPRODUCT(--(DT337:EG337&lt;&gt;""))=0, 0,1)</f>
        <v>1</v>
      </c>
      <c r="EK337" s="18" cm="1">
        <f t="array" ref="EK337">IF(SUMPRODUCT(--(EC337:EG337&lt;&gt;""))=0, 0,1)</f>
        <v>1</v>
      </c>
      <c r="EL337" s="18" cm="1">
        <f t="array" ref="EL337">IF(SUMPRODUCT(--(EE337:EG337&lt;&gt;""))=0, 0,1)</f>
        <v>1</v>
      </c>
      <c r="EM337" s="18">
        <f t="shared" si="92"/>
        <v>1</v>
      </c>
      <c r="EN337" s="18" t="str">
        <f t="shared" si="93"/>
        <v>NA</v>
      </c>
      <c r="EO337" s="18">
        <f t="shared" si="94"/>
        <v>1</v>
      </c>
      <c r="EP337" s="18">
        <f t="shared" si="95"/>
        <v>1</v>
      </c>
      <c r="EQ337" s="18">
        <f t="shared" si="96"/>
        <v>1</v>
      </c>
      <c r="ER337" s="58" t="s">
        <v>2080</v>
      </c>
      <c r="ES337" s="59">
        <v>43802</v>
      </c>
      <c r="ET337" s="18" t="s">
        <v>783</v>
      </c>
      <c r="EU337" s="3" t="s">
        <v>783</v>
      </c>
    </row>
    <row r="338" spans="1:151" ht="15.75" customHeight="1" x14ac:dyDescent="0.2">
      <c r="A338" s="32" t="s">
        <v>290</v>
      </c>
      <c r="B338" s="24" t="s">
        <v>782</v>
      </c>
      <c r="C338" s="26">
        <v>2</v>
      </c>
      <c r="D338" s="18" t="s">
        <v>795</v>
      </c>
      <c r="E338" s="26" t="s">
        <v>257</v>
      </c>
      <c r="F338" s="18" t="s">
        <v>553</v>
      </c>
      <c r="G338" s="18" t="s">
        <v>769</v>
      </c>
      <c r="H338" s="18" t="s">
        <v>797</v>
      </c>
      <c r="I338" s="18" t="s">
        <v>726</v>
      </c>
      <c r="J338" s="18" t="s">
        <v>363</v>
      </c>
      <c r="K338" s="18" t="s">
        <v>363</v>
      </c>
      <c r="L338" s="18" t="s">
        <v>363</v>
      </c>
      <c r="M338" s="18" t="s">
        <v>253</v>
      </c>
      <c r="N338" s="56">
        <v>43</v>
      </c>
      <c r="O338" s="18" t="s">
        <v>640</v>
      </c>
      <c r="P338" s="18" t="s">
        <v>466</v>
      </c>
      <c r="Q338" s="18" t="s">
        <v>254</v>
      </c>
      <c r="R338" s="24" t="s">
        <v>257</v>
      </c>
      <c r="S338" s="24" t="s">
        <v>257</v>
      </c>
      <c r="T338" s="26" t="s">
        <v>257</v>
      </c>
      <c r="U338" s="26" t="s">
        <v>257</v>
      </c>
      <c r="V338" s="26" t="s">
        <v>257</v>
      </c>
      <c r="W338" s="26" t="s">
        <v>257</v>
      </c>
      <c r="X338" s="18" t="s">
        <v>695</v>
      </c>
      <c r="Y338" s="18">
        <v>40</v>
      </c>
      <c r="Z338" s="18" t="s">
        <v>599</v>
      </c>
      <c r="AA338" s="56">
        <v>40</v>
      </c>
      <c r="AB338" s="57" t="s">
        <v>257</v>
      </c>
      <c r="AC338" s="18" t="s">
        <v>595</v>
      </c>
      <c r="AD338" s="18" t="s">
        <v>595</v>
      </c>
      <c r="AE338" s="18" t="s">
        <v>595</v>
      </c>
      <c r="AF338" s="18" t="s">
        <v>595</v>
      </c>
      <c r="AG338" s="18" t="s">
        <v>595</v>
      </c>
      <c r="AH338" s="18" t="s">
        <v>595</v>
      </c>
      <c r="AI338" s="68">
        <v>6</v>
      </c>
      <c r="AJ338" s="26" t="s">
        <v>786</v>
      </c>
      <c r="AK338" s="68">
        <v>6</v>
      </c>
      <c r="AL338" s="18" t="s">
        <v>787</v>
      </c>
      <c r="AM338" s="18" t="s">
        <v>282</v>
      </c>
      <c r="AN338" s="57">
        <v>100</v>
      </c>
      <c r="AO338" s="57" t="s">
        <v>671</v>
      </c>
      <c r="AP338" s="18" t="s">
        <v>479</v>
      </c>
      <c r="AQ338" s="18">
        <v>4</v>
      </c>
      <c r="AR338" s="18" t="s">
        <v>672</v>
      </c>
      <c r="AS338" s="66">
        <f t="shared" si="77"/>
        <v>100</v>
      </c>
      <c r="AT338" s="57">
        <v>100</v>
      </c>
      <c r="AU338" s="66">
        <f t="shared" si="78"/>
        <v>0</v>
      </c>
      <c r="AV338" s="66">
        <f t="shared" si="76"/>
        <v>0</v>
      </c>
      <c r="AW338" s="5" t="s">
        <v>595</v>
      </c>
      <c r="AX338" s="68">
        <v>6</v>
      </c>
      <c r="AY338" s="26" t="s">
        <v>786</v>
      </c>
      <c r="AZ338" s="5" t="s">
        <v>257</v>
      </c>
      <c r="BA338" s="5" t="s">
        <v>257</v>
      </c>
      <c r="BB338" s="18" t="s">
        <v>788</v>
      </c>
      <c r="BC338" s="18" t="s">
        <v>287</v>
      </c>
      <c r="BD338" s="18">
        <v>100</v>
      </c>
      <c r="BE338" s="18" t="s">
        <v>698</v>
      </c>
      <c r="BF338" s="18" t="s">
        <v>699</v>
      </c>
      <c r="BG338" s="18">
        <v>4</v>
      </c>
      <c r="BH338" s="18" t="s">
        <v>672</v>
      </c>
      <c r="BI338" s="18" t="s">
        <v>257</v>
      </c>
      <c r="BJ338" s="18" t="s">
        <v>257</v>
      </c>
      <c r="BK338" s="18" t="s">
        <v>257</v>
      </c>
      <c r="BL338" s="18" t="s">
        <v>257</v>
      </c>
      <c r="BM338" s="18" t="s">
        <v>257</v>
      </c>
      <c r="BN338" s="68">
        <v>6</v>
      </c>
      <c r="BO338" s="26" t="s">
        <v>786</v>
      </c>
      <c r="BP338" s="5" t="s">
        <v>257</v>
      </c>
      <c r="BQ338" s="5" t="s">
        <v>257</v>
      </c>
      <c r="BR338" s="18" t="s">
        <v>788</v>
      </c>
      <c r="BS338" s="18"/>
      <c r="BT338" s="18"/>
      <c r="BU338" s="18"/>
      <c r="BV338" s="18"/>
      <c r="BW338" s="18"/>
      <c r="BX338" s="18"/>
      <c r="BY338" s="18"/>
      <c r="BZ338" s="18"/>
      <c r="CA338" s="18"/>
      <c r="CB338" s="18"/>
      <c r="CC338" s="18"/>
      <c r="CD338" s="18"/>
      <c r="CE338" s="18"/>
      <c r="CF338" s="18"/>
      <c r="CG338" s="18"/>
      <c r="CH338" s="18"/>
      <c r="CI338" s="18"/>
      <c r="CJ338" s="18"/>
      <c r="CK338" s="18"/>
      <c r="CL338" s="18"/>
      <c r="CM338" s="18"/>
      <c r="CN338" s="18"/>
      <c r="CO338" s="18"/>
      <c r="CP338" s="18"/>
      <c r="CQ338" s="18"/>
      <c r="CR338" s="18"/>
      <c r="CS338" s="18"/>
      <c r="CT338" s="18"/>
      <c r="CU338" s="18"/>
      <c r="CV338" s="18"/>
      <c r="CW338" s="18"/>
      <c r="CX338" s="18"/>
      <c r="CY338" s="18"/>
      <c r="CZ338" s="18"/>
      <c r="DA338" s="18"/>
      <c r="DB338" s="18"/>
      <c r="DC338" s="18"/>
      <c r="DD338" s="18"/>
      <c r="DE338" s="18"/>
      <c r="DF338" s="18"/>
      <c r="DG338" s="18"/>
      <c r="DH338" s="18"/>
      <c r="DI338" s="18"/>
      <c r="DJ338" s="18"/>
      <c r="DK338" s="18"/>
      <c r="DL338" s="18"/>
      <c r="DM338" s="18"/>
      <c r="DN338" s="18"/>
      <c r="DO338" s="18"/>
      <c r="DP338" s="18"/>
      <c r="DQ338" s="18"/>
      <c r="DR338" s="18"/>
      <c r="DS338" s="18"/>
      <c r="DT338" s="18"/>
      <c r="DU338" s="18"/>
      <c r="DV338" s="18"/>
      <c r="DW338" s="18"/>
      <c r="DX338" s="18"/>
      <c r="DY338" s="18"/>
      <c r="DZ338" s="18"/>
      <c r="EA338" s="18"/>
      <c r="EB338" s="18"/>
      <c r="EC338" s="18"/>
      <c r="ED338" s="18"/>
      <c r="EE338" s="18">
        <v>0</v>
      </c>
      <c r="EF338" s="18">
        <v>0</v>
      </c>
      <c r="EG338" s="18">
        <v>1</v>
      </c>
      <c r="EH338" s="18" t="s">
        <v>789</v>
      </c>
      <c r="EI338" s="18" cm="1">
        <f t="array" ref="EI338">IF(SUMPRODUCT(--(DO338:DS338&lt;&gt;""))=0, 0,1)</f>
        <v>0</v>
      </c>
      <c r="EJ338" s="18" cm="1">
        <f t="array" ref="EJ338">IF(SUMPRODUCT(--(DT338:EG338&lt;&gt;""))=0, 0,1)</f>
        <v>1</v>
      </c>
      <c r="EK338" s="18" cm="1">
        <f t="array" ref="EK338">IF(SUMPRODUCT(--(EC338:EG338&lt;&gt;""))=0, 0,1)</f>
        <v>1</v>
      </c>
      <c r="EL338" s="18" cm="1">
        <f t="array" ref="EL338">IF(SUMPRODUCT(--(EE338:EG338&lt;&gt;""))=0, 0,1)</f>
        <v>1</v>
      </c>
      <c r="EM338" s="18">
        <f t="shared" si="92"/>
        <v>1</v>
      </c>
      <c r="EN338" s="18" t="str">
        <f t="shared" si="93"/>
        <v>NA</v>
      </c>
      <c r="EO338" s="18">
        <f t="shared" si="94"/>
        <v>1</v>
      </c>
      <c r="EP338" s="18">
        <f t="shared" si="95"/>
        <v>1</v>
      </c>
      <c r="EQ338" s="18">
        <f t="shared" si="96"/>
        <v>1</v>
      </c>
      <c r="ER338" s="58" t="s">
        <v>2080</v>
      </c>
      <c r="ES338" s="59">
        <v>43802</v>
      </c>
      <c r="ET338" s="18" t="s">
        <v>783</v>
      </c>
      <c r="EU338" s="3" t="s">
        <v>783</v>
      </c>
    </row>
    <row r="339" spans="1:151" ht="15.75" customHeight="1" x14ac:dyDescent="0.2">
      <c r="A339" s="32" t="s">
        <v>290</v>
      </c>
      <c r="B339" s="24" t="s">
        <v>782</v>
      </c>
      <c r="C339" s="26">
        <v>2</v>
      </c>
      <c r="D339" s="18" t="s">
        <v>796</v>
      </c>
      <c r="E339" s="26" t="s">
        <v>257</v>
      </c>
      <c r="F339" s="18" t="s">
        <v>553</v>
      </c>
      <c r="G339" s="18" t="s">
        <v>769</v>
      </c>
      <c r="H339" s="18" t="s">
        <v>797</v>
      </c>
      <c r="I339" s="18" t="s">
        <v>726</v>
      </c>
      <c r="J339" s="18" t="s">
        <v>363</v>
      </c>
      <c r="K339" s="18" t="s">
        <v>363</v>
      </c>
      <c r="L339" s="18" t="s">
        <v>363</v>
      </c>
      <c r="M339" s="18" t="s">
        <v>253</v>
      </c>
      <c r="N339" s="56">
        <v>43</v>
      </c>
      <c r="O339" s="18" t="s">
        <v>640</v>
      </c>
      <c r="P339" s="18" t="s">
        <v>466</v>
      </c>
      <c r="Q339" s="18" t="s">
        <v>254</v>
      </c>
      <c r="R339" s="24" t="s">
        <v>257</v>
      </c>
      <c r="S339" s="24" t="s">
        <v>257</v>
      </c>
      <c r="T339" s="26" t="s">
        <v>257</v>
      </c>
      <c r="U339" s="26" t="s">
        <v>257</v>
      </c>
      <c r="V339" s="26" t="s">
        <v>257</v>
      </c>
      <c r="W339" s="26" t="s">
        <v>257</v>
      </c>
      <c r="X339" s="18" t="s">
        <v>695</v>
      </c>
      <c r="Y339" s="18">
        <v>40</v>
      </c>
      <c r="Z339" s="18" t="s">
        <v>599</v>
      </c>
      <c r="AA339" s="56">
        <v>40</v>
      </c>
      <c r="AB339" s="57" t="s">
        <v>257</v>
      </c>
      <c r="AC339" s="18" t="s">
        <v>595</v>
      </c>
      <c r="AD339" s="18" t="s">
        <v>595</v>
      </c>
      <c r="AE339" s="18" t="s">
        <v>595</v>
      </c>
      <c r="AF339" s="18" t="s">
        <v>595</v>
      </c>
      <c r="AG339" s="18" t="s">
        <v>595</v>
      </c>
      <c r="AH339" s="18" t="s">
        <v>595</v>
      </c>
      <c r="AI339" s="68">
        <v>7</v>
      </c>
      <c r="AJ339" s="26" t="s">
        <v>786</v>
      </c>
      <c r="AK339" s="68">
        <v>7</v>
      </c>
      <c r="AL339" s="18" t="s">
        <v>787</v>
      </c>
      <c r="AM339" s="18" t="s">
        <v>282</v>
      </c>
      <c r="AN339" s="57">
        <v>100</v>
      </c>
      <c r="AO339" s="57" t="s">
        <v>671</v>
      </c>
      <c r="AP339" s="18" t="s">
        <v>479</v>
      </c>
      <c r="AQ339" s="18">
        <v>4</v>
      </c>
      <c r="AR339" s="18" t="s">
        <v>672</v>
      </c>
      <c r="AS339" s="66">
        <f t="shared" si="77"/>
        <v>100</v>
      </c>
      <c r="AT339" s="57">
        <v>100</v>
      </c>
      <c r="AU339" s="66">
        <f t="shared" si="78"/>
        <v>0</v>
      </c>
      <c r="AV339" s="66">
        <f t="shared" si="76"/>
        <v>0</v>
      </c>
      <c r="AW339" s="5" t="s">
        <v>595</v>
      </c>
      <c r="AX339" s="68">
        <v>7</v>
      </c>
      <c r="AY339" s="26" t="s">
        <v>786</v>
      </c>
      <c r="AZ339" s="5" t="s">
        <v>257</v>
      </c>
      <c r="BA339" s="5" t="s">
        <v>257</v>
      </c>
      <c r="BB339" s="18" t="s">
        <v>788</v>
      </c>
      <c r="BC339" s="18" t="s">
        <v>287</v>
      </c>
      <c r="BD339" s="18">
        <v>100</v>
      </c>
      <c r="BE339" s="18" t="s">
        <v>698</v>
      </c>
      <c r="BF339" s="18" t="s">
        <v>699</v>
      </c>
      <c r="BG339" s="18">
        <v>4</v>
      </c>
      <c r="BH339" s="18" t="s">
        <v>672</v>
      </c>
      <c r="BI339" s="18" t="s">
        <v>257</v>
      </c>
      <c r="BJ339" s="18" t="s">
        <v>257</v>
      </c>
      <c r="BK339" s="18" t="s">
        <v>257</v>
      </c>
      <c r="BL339" s="18" t="s">
        <v>257</v>
      </c>
      <c r="BM339" s="18" t="s">
        <v>257</v>
      </c>
      <c r="BN339" s="68">
        <v>7</v>
      </c>
      <c r="BO339" s="26" t="s">
        <v>786</v>
      </c>
      <c r="BP339" s="5" t="s">
        <v>257</v>
      </c>
      <c r="BQ339" s="5" t="s">
        <v>257</v>
      </c>
      <c r="BR339" s="18" t="s">
        <v>788</v>
      </c>
      <c r="BS339" s="18"/>
      <c r="BT339" s="18"/>
      <c r="BU339" s="18"/>
      <c r="BV339" s="18"/>
      <c r="BW339" s="18"/>
      <c r="BX339" s="18"/>
      <c r="BY339" s="18"/>
      <c r="BZ339" s="18"/>
      <c r="CA339" s="18"/>
      <c r="CB339" s="18"/>
      <c r="CC339" s="18"/>
      <c r="CD339" s="18"/>
      <c r="CE339" s="18"/>
      <c r="CF339" s="18"/>
      <c r="CG339" s="18"/>
      <c r="CH339" s="18"/>
      <c r="CI339" s="18"/>
      <c r="CJ339" s="18"/>
      <c r="CK339" s="18"/>
      <c r="CL339" s="18"/>
      <c r="CM339" s="18"/>
      <c r="CN339" s="18"/>
      <c r="CO339" s="18"/>
      <c r="CP339" s="18"/>
      <c r="CQ339" s="18"/>
      <c r="CR339" s="18"/>
      <c r="CS339" s="18"/>
      <c r="CT339" s="18"/>
      <c r="CU339" s="18"/>
      <c r="CV339" s="18"/>
      <c r="CW339" s="18"/>
      <c r="CX339" s="18"/>
      <c r="CY339" s="18"/>
      <c r="CZ339" s="18"/>
      <c r="DA339" s="18"/>
      <c r="DB339" s="18"/>
      <c r="DC339" s="18"/>
      <c r="DD339" s="18"/>
      <c r="DE339" s="18"/>
      <c r="DF339" s="18"/>
      <c r="DG339" s="18"/>
      <c r="DH339" s="18"/>
      <c r="DI339" s="18"/>
      <c r="DJ339" s="18"/>
      <c r="DK339" s="18"/>
      <c r="DL339" s="18"/>
      <c r="DM339" s="18"/>
      <c r="DN339" s="18"/>
      <c r="DO339" s="18"/>
      <c r="DP339" s="18"/>
      <c r="DQ339" s="18"/>
      <c r="DR339" s="18"/>
      <c r="DS339" s="18"/>
      <c r="DT339" s="18"/>
      <c r="DU339" s="18"/>
      <c r="DV339" s="18"/>
      <c r="DW339" s="18"/>
      <c r="DX339" s="18"/>
      <c r="DY339" s="18"/>
      <c r="DZ339" s="18"/>
      <c r="EA339" s="18"/>
      <c r="EB339" s="18"/>
      <c r="EC339" s="18"/>
      <c r="ED339" s="18"/>
      <c r="EE339" s="18">
        <v>0</v>
      </c>
      <c r="EF339" s="18">
        <v>0</v>
      </c>
      <c r="EG339" s="18">
        <v>1</v>
      </c>
      <c r="EH339" s="18" t="s">
        <v>789</v>
      </c>
      <c r="EI339" s="18" cm="1">
        <f t="array" ref="EI339">IF(SUMPRODUCT(--(DO339:DS339&lt;&gt;""))=0, 0,1)</f>
        <v>0</v>
      </c>
      <c r="EJ339" s="18" cm="1">
        <f t="array" ref="EJ339">IF(SUMPRODUCT(--(DT339:EG339&lt;&gt;""))=0, 0,1)</f>
        <v>1</v>
      </c>
      <c r="EK339" s="18" cm="1">
        <f t="array" ref="EK339">IF(SUMPRODUCT(--(EC339:EG339&lt;&gt;""))=0, 0,1)</f>
        <v>1</v>
      </c>
      <c r="EL339" s="18" cm="1">
        <f t="array" ref="EL339">IF(SUMPRODUCT(--(EE339:EG339&lt;&gt;""))=0, 0,1)</f>
        <v>1</v>
      </c>
      <c r="EM339" s="18">
        <f t="shared" si="92"/>
        <v>1</v>
      </c>
      <c r="EN339" s="18" t="str">
        <f t="shared" si="93"/>
        <v>NA</v>
      </c>
      <c r="EO339" s="18">
        <f t="shared" si="94"/>
        <v>1</v>
      </c>
      <c r="EP339" s="18">
        <f t="shared" si="95"/>
        <v>1</v>
      </c>
      <c r="EQ339" s="18">
        <f t="shared" si="96"/>
        <v>1</v>
      </c>
      <c r="ER339" s="58" t="s">
        <v>2080</v>
      </c>
      <c r="ES339" s="59">
        <v>43802</v>
      </c>
      <c r="ET339" s="18" t="s">
        <v>783</v>
      </c>
      <c r="EU339" s="3" t="s">
        <v>783</v>
      </c>
    </row>
    <row r="340" spans="1:151" ht="15.75" customHeight="1" x14ac:dyDescent="0.2">
      <c r="A340" s="32" t="s">
        <v>290</v>
      </c>
      <c r="B340" s="24" t="s">
        <v>782</v>
      </c>
      <c r="C340" s="26">
        <v>2</v>
      </c>
      <c r="D340" s="18" t="s">
        <v>785</v>
      </c>
      <c r="E340" s="26" t="s">
        <v>257</v>
      </c>
      <c r="F340" s="18" t="s">
        <v>553</v>
      </c>
      <c r="G340" s="18" t="s">
        <v>609</v>
      </c>
      <c r="H340" s="18" t="s">
        <v>798</v>
      </c>
      <c r="I340" s="18" t="s">
        <v>799</v>
      </c>
      <c r="J340" s="18" t="s">
        <v>363</v>
      </c>
      <c r="K340" s="18" t="s">
        <v>363</v>
      </c>
      <c r="L340" s="18" t="s">
        <v>363</v>
      </c>
      <c r="M340" s="18" t="s">
        <v>253</v>
      </c>
      <c r="N340" s="56">
        <v>43</v>
      </c>
      <c r="O340" s="18" t="s">
        <v>640</v>
      </c>
      <c r="P340" s="18" t="s">
        <v>466</v>
      </c>
      <c r="Q340" s="18" t="s">
        <v>254</v>
      </c>
      <c r="R340" s="24" t="s">
        <v>257</v>
      </c>
      <c r="S340" s="24" t="s">
        <v>257</v>
      </c>
      <c r="T340" s="26" t="s">
        <v>257</v>
      </c>
      <c r="U340" s="26" t="s">
        <v>257</v>
      </c>
      <c r="V340" s="26" t="s">
        <v>257</v>
      </c>
      <c r="W340" s="26" t="s">
        <v>257</v>
      </c>
      <c r="X340" s="18" t="s">
        <v>695</v>
      </c>
      <c r="Y340" s="18">
        <v>0</v>
      </c>
      <c r="Z340" s="18" t="s">
        <v>599</v>
      </c>
      <c r="AA340" s="56">
        <v>0</v>
      </c>
      <c r="AB340" s="57" t="s">
        <v>257</v>
      </c>
      <c r="AC340" s="18" t="s">
        <v>595</v>
      </c>
      <c r="AD340" s="18" t="s">
        <v>595</v>
      </c>
      <c r="AE340" s="18" t="s">
        <v>595</v>
      </c>
      <c r="AF340" s="18" t="s">
        <v>595</v>
      </c>
      <c r="AG340" s="18" t="s">
        <v>595</v>
      </c>
      <c r="AH340" s="18" t="s">
        <v>595</v>
      </c>
      <c r="AI340" s="68">
        <v>0</v>
      </c>
      <c r="AJ340" s="26" t="s">
        <v>786</v>
      </c>
      <c r="AK340" s="68">
        <v>0</v>
      </c>
      <c r="AL340" s="18" t="s">
        <v>787</v>
      </c>
      <c r="AM340" s="18" t="s">
        <v>282</v>
      </c>
      <c r="AN340" s="57">
        <v>0</v>
      </c>
      <c r="AO340" s="57" t="s">
        <v>671</v>
      </c>
      <c r="AP340" s="18" t="s">
        <v>479</v>
      </c>
      <c r="AQ340" s="18">
        <v>4</v>
      </c>
      <c r="AR340" s="18" t="s">
        <v>672</v>
      </c>
      <c r="AS340" s="66">
        <f t="shared" si="77"/>
        <v>0</v>
      </c>
      <c r="AT340" s="57">
        <v>0</v>
      </c>
      <c r="AU340" s="66">
        <f t="shared" si="78"/>
        <v>0</v>
      </c>
      <c r="AV340" s="66">
        <f t="shared" si="76"/>
        <v>0</v>
      </c>
      <c r="AW340" s="5" t="s">
        <v>595</v>
      </c>
      <c r="AX340" s="68">
        <v>0</v>
      </c>
      <c r="AY340" s="26" t="s">
        <v>786</v>
      </c>
      <c r="AZ340" s="5" t="s">
        <v>257</v>
      </c>
      <c r="BA340" s="5" t="s">
        <v>257</v>
      </c>
      <c r="BB340" s="18" t="s">
        <v>788</v>
      </c>
      <c r="BC340" s="18" t="s">
        <v>287</v>
      </c>
      <c r="BD340" s="18">
        <v>0</v>
      </c>
      <c r="BE340" s="18" t="s">
        <v>698</v>
      </c>
      <c r="BF340" s="18" t="s">
        <v>699</v>
      </c>
      <c r="BG340" s="18">
        <v>4</v>
      </c>
      <c r="BH340" s="18" t="s">
        <v>672</v>
      </c>
      <c r="BI340" s="18" t="s">
        <v>257</v>
      </c>
      <c r="BJ340" s="18" t="s">
        <v>257</v>
      </c>
      <c r="BK340" s="18" t="s">
        <v>257</v>
      </c>
      <c r="BL340" s="18" t="s">
        <v>257</v>
      </c>
      <c r="BM340" s="18" t="s">
        <v>257</v>
      </c>
      <c r="BN340" s="68">
        <v>0</v>
      </c>
      <c r="BO340" s="26" t="s">
        <v>786</v>
      </c>
      <c r="BP340" s="5" t="s">
        <v>257</v>
      </c>
      <c r="BQ340" s="5" t="s">
        <v>257</v>
      </c>
      <c r="BR340" s="18" t="s">
        <v>788</v>
      </c>
      <c r="BS340" s="18"/>
      <c r="BT340" s="18"/>
      <c r="BU340" s="18"/>
      <c r="BV340" s="18"/>
      <c r="BW340" s="18"/>
      <c r="BX340" s="18"/>
      <c r="BY340" s="18"/>
      <c r="BZ340" s="18"/>
      <c r="CA340" s="18"/>
      <c r="CB340" s="18"/>
      <c r="CC340" s="18"/>
      <c r="CD340" s="18"/>
      <c r="CE340" s="18"/>
      <c r="CF340" s="18"/>
      <c r="CG340" s="18"/>
      <c r="CH340" s="18"/>
      <c r="CI340" s="18"/>
      <c r="CJ340" s="18"/>
      <c r="CK340" s="18"/>
      <c r="CL340" s="18"/>
      <c r="CM340" s="18"/>
      <c r="CN340" s="18"/>
      <c r="CO340" s="18"/>
      <c r="CP340" s="18"/>
      <c r="CQ340" s="18"/>
      <c r="CR340" s="18"/>
      <c r="CS340" s="18"/>
      <c r="CT340" s="18"/>
      <c r="CU340" s="18"/>
      <c r="CV340" s="18"/>
      <c r="CW340" s="18"/>
      <c r="CX340" s="18"/>
      <c r="CY340" s="18"/>
      <c r="CZ340" s="18"/>
      <c r="DA340" s="18"/>
      <c r="DB340" s="18"/>
      <c r="DC340" s="18"/>
      <c r="DD340" s="18"/>
      <c r="DE340" s="18"/>
      <c r="DF340" s="18"/>
      <c r="DG340" s="18"/>
      <c r="DH340" s="18"/>
      <c r="DI340" s="18"/>
      <c r="DJ340" s="18"/>
      <c r="DK340" s="18"/>
      <c r="DL340" s="18"/>
      <c r="DM340" s="18"/>
      <c r="DN340" s="18"/>
      <c r="DO340" s="18"/>
      <c r="DP340" s="18"/>
      <c r="DQ340" s="18"/>
      <c r="DR340" s="18"/>
      <c r="DS340" s="18"/>
      <c r="DT340" s="18"/>
      <c r="DU340" s="18"/>
      <c r="DV340" s="18"/>
      <c r="DW340" s="18"/>
      <c r="DX340" s="18"/>
      <c r="DY340" s="18"/>
      <c r="DZ340" s="18"/>
      <c r="EA340" s="18"/>
      <c r="EB340" s="18"/>
      <c r="EC340" s="18"/>
      <c r="ED340" s="18"/>
      <c r="EE340" s="18">
        <v>0</v>
      </c>
      <c r="EF340" s="18">
        <v>0</v>
      </c>
      <c r="EG340" s="18">
        <v>0</v>
      </c>
      <c r="EH340" s="18" t="s">
        <v>789</v>
      </c>
      <c r="EI340" s="18" cm="1">
        <f t="array" ref="EI340">IF(SUMPRODUCT(--(DO340:DS340&lt;&gt;""))=0, 0,1)</f>
        <v>0</v>
      </c>
      <c r="EJ340" s="18" cm="1">
        <f t="array" ref="EJ340">IF(SUMPRODUCT(--(DT340:EG340&lt;&gt;""))=0, 0,1)</f>
        <v>1</v>
      </c>
      <c r="EK340" s="18" cm="1">
        <f t="array" ref="EK340">IF(SUMPRODUCT(--(EC340:EG340&lt;&gt;""))=0, 0,1)</f>
        <v>1</v>
      </c>
      <c r="EL340" s="18" cm="1">
        <f t="array" ref="EL340">IF(SUMPRODUCT(--(EE340:EG340&lt;&gt;""))=0, 0,1)</f>
        <v>1</v>
      </c>
      <c r="EM340" s="18">
        <f t="shared" si="92"/>
        <v>0</v>
      </c>
      <c r="EN340" s="18" t="str">
        <f t="shared" si="93"/>
        <v>NA</v>
      </c>
      <c r="EO340" s="18">
        <f t="shared" si="94"/>
        <v>0</v>
      </c>
      <c r="EP340" s="18">
        <f t="shared" si="95"/>
        <v>0</v>
      </c>
      <c r="EQ340" s="18">
        <f t="shared" si="96"/>
        <v>0</v>
      </c>
      <c r="ER340" s="58" t="s">
        <v>2080</v>
      </c>
      <c r="ES340" s="59">
        <v>43802</v>
      </c>
      <c r="ET340" s="18" t="s">
        <v>783</v>
      </c>
      <c r="EU340" s="3" t="s">
        <v>783</v>
      </c>
    </row>
    <row r="341" spans="1:151" ht="15.75" customHeight="1" x14ac:dyDescent="0.2">
      <c r="A341" s="32" t="s">
        <v>290</v>
      </c>
      <c r="B341" s="24" t="s">
        <v>782</v>
      </c>
      <c r="C341" s="26">
        <v>2</v>
      </c>
      <c r="D341" s="18" t="s">
        <v>790</v>
      </c>
      <c r="E341" s="26" t="s">
        <v>257</v>
      </c>
      <c r="F341" s="18" t="s">
        <v>553</v>
      </c>
      <c r="G341" s="18" t="s">
        <v>609</v>
      </c>
      <c r="H341" s="18" t="s">
        <v>798</v>
      </c>
      <c r="I341" s="18" t="s">
        <v>799</v>
      </c>
      <c r="J341" s="18" t="s">
        <v>363</v>
      </c>
      <c r="K341" s="18" t="s">
        <v>363</v>
      </c>
      <c r="L341" s="18" t="s">
        <v>363</v>
      </c>
      <c r="M341" s="18" t="s">
        <v>253</v>
      </c>
      <c r="N341" s="56">
        <v>43</v>
      </c>
      <c r="O341" s="18" t="s">
        <v>640</v>
      </c>
      <c r="P341" s="18" t="s">
        <v>466</v>
      </c>
      <c r="Q341" s="18" t="s">
        <v>254</v>
      </c>
      <c r="R341" s="24" t="s">
        <v>257</v>
      </c>
      <c r="S341" s="24" t="s">
        <v>257</v>
      </c>
      <c r="T341" s="26" t="s">
        <v>257</v>
      </c>
      <c r="U341" s="26" t="s">
        <v>257</v>
      </c>
      <c r="V341" s="26" t="s">
        <v>257</v>
      </c>
      <c r="W341" s="26" t="s">
        <v>257</v>
      </c>
      <c r="X341" s="18" t="s">
        <v>695</v>
      </c>
      <c r="Y341" s="18">
        <v>40</v>
      </c>
      <c r="Z341" s="18" t="s">
        <v>599</v>
      </c>
      <c r="AA341" s="56">
        <v>40</v>
      </c>
      <c r="AB341" s="57" t="s">
        <v>257</v>
      </c>
      <c r="AC341" s="18" t="s">
        <v>595</v>
      </c>
      <c r="AD341" s="18" t="s">
        <v>595</v>
      </c>
      <c r="AE341" s="18" t="s">
        <v>595</v>
      </c>
      <c r="AF341" s="18" t="s">
        <v>595</v>
      </c>
      <c r="AG341" s="18" t="s">
        <v>595</v>
      </c>
      <c r="AH341" s="18" t="s">
        <v>595</v>
      </c>
      <c r="AI341" s="68">
        <v>1</v>
      </c>
      <c r="AJ341" s="26" t="s">
        <v>786</v>
      </c>
      <c r="AK341" s="68">
        <v>1</v>
      </c>
      <c r="AL341" s="18" t="s">
        <v>787</v>
      </c>
      <c r="AM341" s="18" t="s">
        <v>282</v>
      </c>
      <c r="AN341" s="57">
        <v>9</v>
      </c>
      <c r="AO341" s="57" t="s">
        <v>671</v>
      </c>
      <c r="AP341" s="18" t="s">
        <v>479</v>
      </c>
      <c r="AQ341" s="18">
        <v>4</v>
      </c>
      <c r="AR341" s="18" t="s">
        <v>672</v>
      </c>
      <c r="AS341" s="66">
        <f t="shared" si="77"/>
        <v>-7.5</v>
      </c>
      <c r="AT341" s="57">
        <v>25.5</v>
      </c>
      <c r="AU341" s="66">
        <f t="shared" si="78"/>
        <v>16.5</v>
      </c>
      <c r="AV341" s="66">
        <f t="shared" si="76"/>
        <v>16.5</v>
      </c>
      <c r="AW341" s="5" t="s">
        <v>595</v>
      </c>
      <c r="AX341" s="68">
        <v>1</v>
      </c>
      <c r="AY341" s="26" t="s">
        <v>786</v>
      </c>
      <c r="AZ341" s="5" t="s">
        <v>257</v>
      </c>
      <c r="BA341" s="5" t="s">
        <v>257</v>
      </c>
      <c r="BB341" s="18" t="s">
        <v>788</v>
      </c>
      <c r="BC341" s="18" t="s">
        <v>287</v>
      </c>
      <c r="BD341" s="18">
        <v>0</v>
      </c>
      <c r="BE341" s="18" t="s">
        <v>698</v>
      </c>
      <c r="BF341" s="18" t="s">
        <v>699</v>
      </c>
      <c r="BG341" s="18">
        <v>4</v>
      </c>
      <c r="BH341" s="18" t="s">
        <v>672</v>
      </c>
      <c r="BI341" s="18" t="s">
        <v>257</v>
      </c>
      <c r="BJ341" s="18" t="s">
        <v>257</v>
      </c>
      <c r="BK341" s="18" t="s">
        <v>257</v>
      </c>
      <c r="BL341" s="18" t="s">
        <v>257</v>
      </c>
      <c r="BM341" s="18" t="s">
        <v>257</v>
      </c>
      <c r="BN341" s="68">
        <v>1</v>
      </c>
      <c r="BO341" s="26" t="s">
        <v>786</v>
      </c>
      <c r="BP341" s="5" t="s">
        <v>257</v>
      </c>
      <c r="BQ341" s="5" t="s">
        <v>257</v>
      </c>
      <c r="BR341" s="18" t="s">
        <v>788</v>
      </c>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c r="DA341" s="18"/>
      <c r="DB341" s="18"/>
      <c r="DC341" s="18"/>
      <c r="DD341" s="18"/>
      <c r="DE341" s="18"/>
      <c r="DF341" s="18"/>
      <c r="DG341" s="18"/>
      <c r="DH341" s="18"/>
      <c r="DI341" s="18"/>
      <c r="DJ341" s="18"/>
      <c r="DK341" s="18"/>
      <c r="DL341" s="18"/>
      <c r="DM341" s="18"/>
      <c r="DN341" s="18"/>
      <c r="DO341" s="18"/>
      <c r="DP341" s="18"/>
      <c r="DQ341" s="18"/>
      <c r="DR341" s="18"/>
      <c r="DS341" s="18"/>
      <c r="DT341" s="18"/>
      <c r="DU341" s="18"/>
      <c r="DV341" s="18"/>
      <c r="DW341" s="18"/>
      <c r="DX341" s="18"/>
      <c r="DY341" s="18"/>
      <c r="DZ341" s="18"/>
      <c r="EA341" s="18"/>
      <c r="EB341" s="18"/>
      <c r="EC341" s="18"/>
      <c r="ED341" s="18"/>
      <c r="EE341" s="18">
        <v>1</v>
      </c>
      <c r="EF341" s="18">
        <v>0</v>
      </c>
      <c r="EG341" s="18">
        <v>0</v>
      </c>
      <c r="EH341" s="18" t="s">
        <v>789</v>
      </c>
      <c r="EI341" s="18" cm="1">
        <f t="array" ref="EI341">IF(SUMPRODUCT(--(DO341:DS341&lt;&gt;""))=0, 0,1)</f>
        <v>0</v>
      </c>
      <c r="EJ341" s="18" cm="1">
        <f t="array" ref="EJ341">IF(SUMPRODUCT(--(DT341:EG341&lt;&gt;""))=0, 0,1)</f>
        <v>1</v>
      </c>
      <c r="EK341" s="18" cm="1">
        <f t="array" ref="EK341">IF(SUMPRODUCT(--(EC341:EG341&lt;&gt;""))=0, 0,1)</f>
        <v>1</v>
      </c>
      <c r="EL341" s="18" cm="1">
        <f t="array" ref="EL341">IF(SUMPRODUCT(--(EE341:EG341&lt;&gt;""))=0, 0,1)</f>
        <v>1</v>
      </c>
      <c r="EM341" s="18">
        <f t="shared" si="92"/>
        <v>1</v>
      </c>
      <c r="EN341" s="18" t="str">
        <f t="shared" si="93"/>
        <v>NA</v>
      </c>
      <c r="EO341" s="18">
        <f t="shared" si="94"/>
        <v>1</v>
      </c>
      <c r="EP341" s="18">
        <f t="shared" si="95"/>
        <v>1</v>
      </c>
      <c r="EQ341" s="18">
        <f t="shared" si="96"/>
        <v>1</v>
      </c>
      <c r="ER341" s="58" t="s">
        <v>2080</v>
      </c>
      <c r="ES341" s="59">
        <v>43802</v>
      </c>
      <c r="ET341" s="18" t="s">
        <v>783</v>
      </c>
      <c r="EU341" s="3" t="s">
        <v>783</v>
      </c>
    </row>
    <row r="342" spans="1:151" ht="15.75" customHeight="1" x14ac:dyDescent="0.2">
      <c r="A342" s="32" t="s">
        <v>290</v>
      </c>
      <c r="B342" s="24" t="s">
        <v>782</v>
      </c>
      <c r="C342" s="26">
        <v>2</v>
      </c>
      <c r="D342" s="18" t="s">
        <v>791</v>
      </c>
      <c r="E342" s="26" t="s">
        <v>257</v>
      </c>
      <c r="F342" s="18" t="s">
        <v>553</v>
      </c>
      <c r="G342" s="18" t="s">
        <v>609</v>
      </c>
      <c r="H342" s="18" t="s">
        <v>798</v>
      </c>
      <c r="I342" s="18" t="s">
        <v>799</v>
      </c>
      <c r="J342" s="18" t="s">
        <v>363</v>
      </c>
      <c r="K342" s="18" t="s">
        <v>363</v>
      </c>
      <c r="L342" s="18" t="s">
        <v>363</v>
      </c>
      <c r="M342" s="18" t="s">
        <v>253</v>
      </c>
      <c r="N342" s="56">
        <v>43</v>
      </c>
      <c r="O342" s="18" t="s">
        <v>640</v>
      </c>
      <c r="P342" s="18" t="s">
        <v>466</v>
      </c>
      <c r="Q342" s="18" t="s">
        <v>254</v>
      </c>
      <c r="R342" s="24" t="s">
        <v>257</v>
      </c>
      <c r="S342" s="24" t="s">
        <v>257</v>
      </c>
      <c r="T342" s="26" t="s">
        <v>257</v>
      </c>
      <c r="U342" s="26" t="s">
        <v>257</v>
      </c>
      <c r="V342" s="26" t="s">
        <v>257</v>
      </c>
      <c r="W342" s="26" t="s">
        <v>257</v>
      </c>
      <c r="X342" s="18" t="s">
        <v>695</v>
      </c>
      <c r="Y342" s="18">
        <v>40</v>
      </c>
      <c r="Z342" s="18" t="s">
        <v>599</v>
      </c>
      <c r="AA342" s="56">
        <v>40</v>
      </c>
      <c r="AB342" s="57" t="s">
        <v>257</v>
      </c>
      <c r="AC342" s="18" t="s">
        <v>595</v>
      </c>
      <c r="AD342" s="18" t="s">
        <v>595</v>
      </c>
      <c r="AE342" s="18" t="s">
        <v>595</v>
      </c>
      <c r="AF342" s="18" t="s">
        <v>595</v>
      </c>
      <c r="AG342" s="18" t="s">
        <v>595</v>
      </c>
      <c r="AH342" s="18" t="s">
        <v>595</v>
      </c>
      <c r="AI342" s="68">
        <v>2</v>
      </c>
      <c r="AJ342" s="26" t="s">
        <v>786</v>
      </c>
      <c r="AK342" s="68">
        <v>2</v>
      </c>
      <c r="AL342" s="18" t="s">
        <v>787</v>
      </c>
      <c r="AM342" s="18" t="s">
        <v>282</v>
      </c>
      <c r="AN342" s="57">
        <v>21.4</v>
      </c>
      <c r="AO342" s="57" t="s">
        <v>671</v>
      </c>
      <c r="AP342" s="18" t="s">
        <v>479</v>
      </c>
      <c r="AQ342" s="18">
        <v>4</v>
      </c>
      <c r="AR342" s="18" t="s">
        <v>672</v>
      </c>
      <c r="AS342" s="66">
        <f t="shared" si="77"/>
        <v>4.8999999999999986</v>
      </c>
      <c r="AT342" s="57">
        <v>37.9</v>
      </c>
      <c r="AU342" s="66">
        <f t="shared" si="78"/>
        <v>16.5</v>
      </c>
      <c r="AV342" s="66">
        <f t="shared" si="76"/>
        <v>16.5</v>
      </c>
      <c r="AW342" s="5" t="s">
        <v>595</v>
      </c>
      <c r="AX342" s="68">
        <v>2</v>
      </c>
      <c r="AY342" s="26" t="s">
        <v>786</v>
      </c>
      <c r="AZ342" s="5" t="s">
        <v>257</v>
      </c>
      <c r="BA342" s="5" t="s">
        <v>257</v>
      </c>
      <c r="BB342" s="18" t="s">
        <v>788</v>
      </c>
      <c r="BC342" s="18" t="s">
        <v>287</v>
      </c>
      <c r="BD342" s="18">
        <v>0</v>
      </c>
      <c r="BE342" s="18" t="s">
        <v>698</v>
      </c>
      <c r="BF342" s="18" t="s">
        <v>699</v>
      </c>
      <c r="BG342" s="18">
        <v>4</v>
      </c>
      <c r="BH342" s="18" t="s">
        <v>672</v>
      </c>
      <c r="BI342" s="18" t="s">
        <v>257</v>
      </c>
      <c r="BJ342" s="18" t="s">
        <v>257</v>
      </c>
      <c r="BK342" s="18" t="s">
        <v>257</v>
      </c>
      <c r="BL342" s="18" t="s">
        <v>257</v>
      </c>
      <c r="BM342" s="18" t="s">
        <v>257</v>
      </c>
      <c r="BN342" s="68">
        <v>2</v>
      </c>
      <c r="BO342" s="26" t="s">
        <v>786</v>
      </c>
      <c r="BP342" s="5" t="s">
        <v>257</v>
      </c>
      <c r="BQ342" s="5" t="s">
        <v>257</v>
      </c>
      <c r="BR342" s="18" t="s">
        <v>788</v>
      </c>
      <c r="BS342" s="18"/>
      <c r="BT342" s="18"/>
      <c r="BU342" s="18"/>
      <c r="BV342" s="18"/>
      <c r="BW342" s="18"/>
      <c r="BX342" s="18"/>
      <c r="BY342" s="18"/>
      <c r="BZ342" s="18"/>
      <c r="CA342" s="18"/>
      <c r="CB342" s="18"/>
      <c r="CC342" s="18"/>
      <c r="CD342" s="18"/>
      <c r="CE342" s="18"/>
      <c r="CF342" s="18"/>
      <c r="CG342" s="18"/>
      <c r="CH342" s="18"/>
      <c r="CI342" s="18"/>
      <c r="CJ342" s="18"/>
      <c r="CK342" s="18"/>
      <c r="CL342" s="18"/>
      <c r="CM342" s="18"/>
      <c r="CN342" s="18"/>
      <c r="CO342" s="18"/>
      <c r="CP342" s="18"/>
      <c r="CQ342" s="18"/>
      <c r="CR342" s="18"/>
      <c r="CS342" s="18"/>
      <c r="CT342" s="18"/>
      <c r="CU342" s="18"/>
      <c r="CV342" s="18"/>
      <c r="CW342" s="18"/>
      <c r="CX342" s="18"/>
      <c r="CY342" s="18"/>
      <c r="CZ342" s="18"/>
      <c r="DA342" s="18"/>
      <c r="DB342" s="18"/>
      <c r="DC342" s="18"/>
      <c r="DD342" s="18"/>
      <c r="DE342" s="18"/>
      <c r="DF342" s="18"/>
      <c r="DG342" s="18"/>
      <c r="DH342" s="18"/>
      <c r="DI342" s="18"/>
      <c r="DJ342" s="18"/>
      <c r="DK342" s="18"/>
      <c r="DL342" s="18"/>
      <c r="DM342" s="18"/>
      <c r="DN342" s="18"/>
      <c r="DO342" s="18"/>
      <c r="DP342" s="18"/>
      <c r="DQ342" s="18"/>
      <c r="DR342" s="18"/>
      <c r="DS342" s="18"/>
      <c r="DT342" s="18"/>
      <c r="DU342" s="18"/>
      <c r="DV342" s="18"/>
      <c r="DW342" s="18"/>
      <c r="DX342" s="18"/>
      <c r="DY342" s="18"/>
      <c r="DZ342" s="18"/>
      <c r="EA342" s="18"/>
      <c r="EB342" s="18"/>
      <c r="EC342" s="18"/>
      <c r="ED342" s="18"/>
      <c r="EE342" s="18">
        <v>1</v>
      </c>
      <c r="EF342" s="18">
        <v>0</v>
      </c>
      <c r="EG342" s="18">
        <v>0</v>
      </c>
      <c r="EH342" s="18" t="s">
        <v>789</v>
      </c>
      <c r="EI342" s="18" cm="1">
        <f t="array" ref="EI342">IF(SUMPRODUCT(--(DO342:DS342&lt;&gt;""))=0, 0,1)</f>
        <v>0</v>
      </c>
      <c r="EJ342" s="18" cm="1">
        <f t="array" ref="EJ342">IF(SUMPRODUCT(--(DT342:EG342&lt;&gt;""))=0, 0,1)</f>
        <v>1</v>
      </c>
      <c r="EK342" s="18" cm="1">
        <f t="array" ref="EK342">IF(SUMPRODUCT(--(EC342:EG342&lt;&gt;""))=0, 0,1)</f>
        <v>1</v>
      </c>
      <c r="EL342" s="18" cm="1">
        <f t="array" ref="EL342">IF(SUMPRODUCT(--(EE342:EG342&lt;&gt;""))=0, 0,1)</f>
        <v>1</v>
      </c>
      <c r="EM342" s="18">
        <f t="shared" si="92"/>
        <v>1</v>
      </c>
      <c r="EN342" s="18" t="str">
        <f t="shared" si="93"/>
        <v>NA</v>
      </c>
      <c r="EO342" s="18">
        <f t="shared" si="94"/>
        <v>1</v>
      </c>
      <c r="EP342" s="18">
        <f t="shared" si="95"/>
        <v>1</v>
      </c>
      <c r="EQ342" s="18">
        <f t="shared" si="96"/>
        <v>1</v>
      </c>
      <c r="ER342" s="58" t="s">
        <v>2080</v>
      </c>
      <c r="ES342" s="59">
        <v>43802</v>
      </c>
      <c r="ET342" s="18" t="s">
        <v>783</v>
      </c>
      <c r="EU342" s="3" t="s">
        <v>783</v>
      </c>
    </row>
    <row r="343" spans="1:151" ht="15.75" customHeight="1" x14ac:dyDescent="0.2">
      <c r="A343" s="32" t="s">
        <v>290</v>
      </c>
      <c r="B343" s="24" t="s">
        <v>782</v>
      </c>
      <c r="C343" s="26">
        <v>2</v>
      </c>
      <c r="D343" s="18" t="s">
        <v>792</v>
      </c>
      <c r="E343" s="26" t="s">
        <v>257</v>
      </c>
      <c r="F343" s="18" t="s">
        <v>553</v>
      </c>
      <c r="G343" s="18" t="s">
        <v>609</v>
      </c>
      <c r="H343" s="18" t="s">
        <v>798</v>
      </c>
      <c r="I343" s="18" t="s">
        <v>799</v>
      </c>
      <c r="J343" s="18" t="s">
        <v>363</v>
      </c>
      <c r="K343" s="18" t="s">
        <v>363</v>
      </c>
      <c r="L343" s="18" t="s">
        <v>363</v>
      </c>
      <c r="M343" s="18" t="s">
        <v>253</v>
      </c>
      <c r="N343" s="56">
        <v>43</v>
      </c>
      <c r="O343" s="18" t="s">
        <v>640</v>
      </c>
      <c r="P343" s="18" t="s">
        <v>466</v>
      </c>
      <c r="Q343" s="18" t="s">
        <v>254</v>
      </c>
      <c r="R343" s="24" t="s">
        <v>257</v>
      </c>
      <c r="S343" s="24" t="s">
        <v>257</v>
      </c>
      <c r="T343" s="26" t="s">
        <v>257</v>
      </c>
      <c r="U343" s="26" t="s">
        <v>257</v>
      </c>
      <c r="V343" s="26" t="s">
        <v>257</v>
      </c>
      <c r="W343" s="26" t="s">
        <v>257</v>
      </c>
      <c r="X343" s="18" t="s">
        <v>695</v>
      </c>
      <c r="Y343" s="18">
        <v>40</v>
      </c>
      <c r="Z343" s="18" t="s">
        <v>599</v>
      </c>
      <c r="AA343" s="56">
        <v>40</v>
      </c>
      <c r="AB343" s="57" t="s">
        <v>257</v>
      </c>
      <c r="AC343" s="18" t="s">
        <v>595</v>
      </c>
      <c r="AD343" s="18" t="s">
        <v>595</v>
      </c>
      <c r="AE343" s="18" t="s">
        <v>595</v>
      </c>
      <c r="AF343" s="18" t="s">
        <v>595</v>
      </c>
      <c r="AG343" s="18" t="s">
        <v>595</v>
      </c>
      <c r="AH343" s="18" t="s">
        <v>595</v>
      </c>
      <c r="AI343" s="68">
        <v>3</v>
      </c>
      <c r="AJ343" s="26" t="s">
        <v>786</v>
      </c>
      <c r="AK343" s="68">
        <v>3</v>
      </c>
      <c r="AL343" s="18" t="s">
        <v>787</v>
      </c>
      <c r="AM343" s="18" t="s">
        <v>282</v>
      </c>
      <c r="AN343" s="57">
        <v>19.899999999999999</v>
      </c>
      <c r="AO343" s="57" t="s">
        <v>671</v>
      </c>
      <c r="AP343" s="18" t="s">
        <v>479</v>
      </c>
      <c r="AQ343" s="18">
        <v>4</v>
      </c>
      <c r="AR343" s="18" t="s">
        <v>672</v>
      </c>
      <c r="AS343" s="66">
        <f t="shared" si="77"/>
        <v>1.1999999999999957</v>
      </c>
      <c r="AT343" s="57">
        <v>38.6</v>
      </c>
      <c r="AU343" s="66">
        <f t="shared" si="78"/>
        <v>18.700000000000003</v>
      </c>
      <c r="AV343" s="66">
        <f t="shared" si="76"/>
        <v>18.700000000000003</v>
      </c>
      <c r="AW343" s="5" t="s">
        <v>595</v>
      </c>
      <c r="AX343" s="68">
        <v>3</v>
      </c>
      <c r="AY343" s="26" t="s">
        <v>786</v>
      </c>
      <c r="AZ343" s="5" t="s">
        <v>257</v>
      </c>
      <c r="BA343" s="5" t="s">
        <v>257</v>
      </c>
      <c r="BB343" s="18" t="s">
        <v>788</v>
      </c>
      <c r="BC343" s="18" t="s">
        <v>287</v>
      </c>
      <c r="BD343" s="18">
        <v>25</v>
      </c>
      <c r="BE343" s="18" t="s">
        <v>698</v>
      </c>
      <c r="BF343" s="18" t="s">
        <v>699</v>
      </c>
      <c r="BG343" s="18">
        <v>4</v>
      </c>
      <c r="BH343" s="18" t="s">
        <v>672</v>
      </c>
      <c r="BI343" s="18" t="s">
        <v>257</v>
      </c>
      <c r="BJ343" s="18" t="s">
        <v>257</v>
      </c>
      <c r="BK343" s="18" t="s">
        <v>257</v>
      </c>
      <c r="BL343" s="18" t="s">
        <v>257</v>
      </c>
      <c r="BM343" s="18" t="s">
        <v>257</v>
      </c>
      <c r="BN343" s="68">
        <v>3</v>
      </c>
      <c r="BO343" s="26" t="s">
        <v>786</v>
      </c>
      <c r="BP343" s="5" t="s">
        <v>257</v>
      </c>
      <c r="BQ343" s="5" t="s">
        <v>257</v>
      </c>
      <c r="BR343" s="18" t="s">
        <v>788</v>
      </c>
      <c r="BS343" s="18"/>
      <c r="BT343" s="18"/>
      <c r="BU343" s="18"/>
      <c r="BV343" s="18"/>
      <c r="BW343" s="18"/>
      <c r="BX343" s="18"/>
      <c r="BY343" s="18"/>
      <c r="BZ343" s="18"/>
      <c r="CA343" s="18"/>
      <c r="CB343" s="18"/>
      <c r="CC343" s="18"/>
      <c r="CD343" s="18"/>
      <c r="CE343" s="18"/>
      <c r="CF343" s="18"/>
      <c r="CG343" s="18"/>
      <c r="CH343" s="18"/>
      <c r="CI343" s="18"/>
      <c r="CJ343" s="18"/>
      <c r="CK343" s="18"/>
      <c r="CL343" s="18"/>
      <c r="CM343" s="18"/>
      <c r="CN343" s="18"/>
      <c r="CO343" s="18"/>
      <c r="CP343" s="18"/>
      <c r="CQ343" s="18"/>
      <c r="CR343" s="18"/>
      <c r="CS343" s="18"/>
      <c r="CT343" s="18"/>
      <c r="CU343" s="18"/>
      <c r="CV343" s="18"/>
      <c r="CW343" s="18"/>
      <c r="CX343" s="18"/>
      <c r="CY343" s="18"/>
      <c r="CZ343" s="18"/>
      <c r="DA343" s="18"/>
      <c r="DB343" s="18"/>
      <c r="DC343" s="18"/>
      <c r="DD343" s="18"/>
      <c r="DE343" s="18"/>
      <c r="DF343" s="18"/>
      <c r="DG343" s="18"/>
      <c r="DH343" s="18"/>
      <c r="DI343" s="18"/>
      <c r="DJ343" s="18"/>
      <c r="DK343" s="18"/>
      <c r="DL343" s="18"/>
      <c r="DM343" s="18"/>
      <c r="DN343" s="18"/>
      <c r="DO343" s="18"/>
      <c r="DP343" s="18"/>
      <c r="DQ343" s="18"/>
      <c r="DR343" s="18"/>
      <c r="DS343" s="18"/>
      <c r="DT343" s="18"/>
      <c r="DU343" s="18"/>
      <c r="DV343" s="18"/>
      <c r="DW343" s="18"/>
      <c r="DX343" s="18"/>
      <c r="DY343" s="18"/>
      <c r="DZ343" s="18"/>
      <c r="EA343" s="18"/>
      <c r="EB343" s="18"/>
      <c r="EC343" s="18"/>
      <c r="ED343" s="18"/>
      <c r="EE343" s="18">
        <v>1</v>
      </c>
      <c r="EF343" s="18">
        <v>0</v>
      </c>
      <c r="EG343" s="18">
        <v>1</v>
      </c>
      <c r="EH343" s="18" t="s">
        <v>789</v>
      </c>
      <c r="EI343" s="18" cm="1">
        <f t="array" ref="EI343">IF(SUMPRODUCT(--(DO343:DS343&lt;&gt;""))=0, 0,1)</f>
        <v>0</v>
      </c>
      <c r="EJ343" s="18" cm="1">
        <f t="array" ref="EJ343">IF(SUMPRODUCT(--(DT343:EG343&lt;&gt;""))=0, 0,1)</f>
        <v>1</v>
      </c>
      <c r="EK343" s="18" cm="1">
        <f t="array" ref="EK343">IF(SUMPRODUCT(--(EC343:EG343&lt;&gt;""))=0, 0,1)</f>
        <v>1</v>
      </c>
      <c r="EL343" s="18" cm="1">
        <f t="array" ref="EL343">IF(SUMPRODUCT(--(EE343:EG343&lt;&gt;""))=0, 0,1)</f>
        <v>1</v>
      </c>
      <c r="EM343" s="18">
        <f t="shared" si="92"/>
        <v>1</v>
      </c>
      <c r="EN343" s="18" t="str">
        <f t="shared" si="93"/>
        <v>NA</v>
      </c>
      <c r="EO343" s="18">
        <f t="shared" si="94"/>
        <v>1</v>
      </c>
      <c r="EP343" s="18">
        <f t="shared" si="95"/>
        <v>1</v>
      </c>
      <c r="EQ343" s="18">
        <f t="shared" si="96"/>
        <v>1</v>
      </c>
      <c r="ER343" s="58" t="s">
        <v>2080</v>
      </c>
      <c r="ES343" s="59">
        <v>43802</v>
      </c>
      <c r="ET343" s="18" t="s">
        <v>783</v>
      </c>
      <c r="EU343" s="3" t="s">
        <v>783</v>
      </c>
    </row>
    <row r="344" spans="1:151" ht="15.75" customHeight="1" x14ac:dyDescent="0.2">
      <c r="A344" s="32" t="s">
        <v>290</v>
      </c>
      <c r="B344" s="24" t="s">
        <v>782</v>
      </c>
      <c r="C344" s="26">
        <v>2</v>
      </c>
      <c r="D344" s="18" t="s">
        <v>793</v>
      </c>
      <c r="E344" s="26" t="s">
        <v>257</v>
      </c>
      <c r="F344" s="18" t="s">
        <v>553</v>
      </c>
      <c r="G344" s="18" t="s">
        <v>609</v>
      </c>
      <c r="H344" s="18" t="s">
        <v>798</v>
      </c>
      <c r="I344" s="18" t="s">
        <v>799</v>
      </c>
      <c r="J344" s="18" t="s">
        <v>363</v>
      </c>
      <c r="K344" s="18" t="s">
        <v>363</v>
      </c>
      <c r="L344" s="18" t="s">
        <v>363</v>
      </c>
      <c r="M344" s="18" t="s">
        <v>253</v>
      </c>
      <c r="N344" s="56">
        <v>43</v>
      </c>
      <c r="O344" s="18" t="s">
        <v>640</v>
      </c>
      <c r="P344" s="18" t="s">
        <v>466</v>
      </c>
      <c r="Q344" s="18" t="s">
        <v>254</v>
      </c>
      <c r="R344" s="24" t="s">
        <v>257</v>
      </c>
      <c r="S344" s="24" t="s">
        <v>257</v>
      </c>
      <c r="T344" s="26" t="s">
        <v>257</v>
      </c>
      <c r="U344" s="26" t="s">
        <v>257</v>
      </c>
      <c r="V344" s="26" t="s">
        <v>257</v>
      </c>
      <c r="W344" s="26" t="s">
        <v>257</v>
      </c>
      <c r="X344" s="18" t="s">
        <v>695</v>
      </c>
      <c r="Y344" s="18">
        <v>40</v>
      </c>
      <c r="Z344" s="18" t="s">
        <v>599</v>
      </c>
      <c r="AA344" s="56">
        <v>40</v>
      </c>
      <c r="AB344" s="57" t="s">
        <v>257</v>
      </c>
      <c r="AC344" s="18" t="s">
        <v>595</v>
      </c>
      <c r="AD344" s="18" t="s">
        <v>595</v>
      </c>
      <c r="AE344" s="18" t="s">
        <v>595</v>
      </c>
      <c r="AF344" s="18" t="s">
        <v>595</v>
      </c>
      <c r="AG344" s="18" t="s">
        <v>595</v>
      </c>
      <c r="AH344" s="18" t="s">
        <v>595</v>
      </c>
      <c r="AI344" s="68">
        <v>4</v>
      </c>
      <c r="AJ344" s="26" t="s">
        <v>786</v>
      </c>
      <c r="AK344" s="68">
        <v>4</v>
      </c>
      <c r="AL344" s="18" t="s">
        <v>787</v>
      </c>
      <c r="AM344" s="18" t="s">
        <v>282</v>
      </c>
      <c r="AN344" s="57">
        <v>21.6</v>
      </c>
      <c r="AO344" s="57" t="s">
        <v>671</v>
      </c>
      <c r="AP344" s="18" t="s">
        <v>479</v>
      </c>
      <c r="AQ344" s="18">
        <v>4</v>
      </c>
      <c r="AR344" s="18" t="s">
        <v>672</v>
      </c>
      <c r="AS344" s="66">
        <f t="shared" si="77"/>
        <v>5.6000000000000014</v>
      </c>
      <c r="AT344" s="57">
        <v>37.6</v>
      </c>
      <c r="AU344" s="66">
        <f t="shared" si="78"/>
        <v>16</v>
      </c>
      <c r="AV344" s="66">
        <f t="shared" si="76"/>
        <v>16</v>
      </c>
      <c r="AW344" s="5" t="s">
        <v>595</v>
      </c>
      <c r="AX344" s="68">
        <v>4</v>
      </c>
      <c r="AY344" s="26" t="s">
        <v>786</v>
      </c>
      <c r="AZ344" s="5" t="s">
        <v>257</v>
      </c>
      <c r="BA344" s="5" t="s">
        <v>257</v>
      </c>
      <c r="BB344" s="18" t="s">
        <v>788</v>
      </c>
      <c r="BC344" s="18" t="s">
        <v>287</v>
      </c>
      <c r="BD344" s="18">
        <v>25</v>
      </c>
      <c r="BE344" s="18" t="s">
        <v>698</v>
      </c>
      <c r="BF344" s="18" t="s">
        <v>699</v>
      </c>
      <c r="BG344" s="18">
        <v>4</v>
      </c>
      <c r="BH344" s="18" t="s">
        <v>672</v>
      </c>
      <c r="BI344" s="18" t="s">
        <v>257</v>
      </c>
      <c r="BJ344" s="18" t="s">
        <v>257</v>
      </c>
      <c r="BK344" s="18" t="s">
        <v>257</v>
      </c>
      <c r="BL344" s="18" t="s">
        <v>257</v>
      </c>
      <c r="BM344" s="18" t="s">
        <v>257</v>
      </c>
      <c r="BN344" s="68">
        <v>4</v>
      </c>
      <c r="BO344" s="26" t="s">
        <v>786</v>
      </c>
      <c r="BP344" s="5" t="s">
        <v>257</v>
      </c>
      <c r="BQ344" s="5" t="s">
        <v>257</v>
      </c>
      <c r="BR344" s="18" t="s">
        <v>788</v>
      </c>
      <c r="BS344" s="18"/>
      <c r="BT344" s="18"/>
      <c r="BU344" s="18"/>
      <c r="BV344" s="18"/>
      <c r="BW344" s="18"/>
      <c r="BX344" s="18"/>
      <c r="BY344" s="18"/>
      <c r="BZ344" s="18"/>
      <c r="CA344" s="18"/>
      <c r="CB344" s="18"/>
      <c r="CC344" s="18"/>
      <c r="CD344" s="18"/>
      <c r="CE344" s="18"/>
      <c r="CF344" s="18"/>
      <c r="CG344" s="18"/>
      <c r="CH344" s="18"/>
      <c r="CI344" s="18"/>
      <c r="CJ344" s="18"/>
      <c r="CK344" s="18"/>
      <c r="CL344" s="18"/>
      <c r="CM344" s="18"/>
      <c r="CN344" s="18"/>
      <c r="CO344" s="18"/>
      <c r="CP344" s="18"/>
      <c r="CQ344" s="18"/>
      <c r="CR344" s="18"/>
      <c r="CS344" s="18"/>
      <c r="CT344" s="18"/>
      <c r="CU344" s="18"/>
      <c r="CV344" s="18"/>
      <c r="CW344" s="18"/>
      <c r="CX344" s="18"/>
      <c r="CY344" s="18"/>
      <c r="CZ344" s="18"/>
      <c r="DA344" s="18"/>
      <c r="DB344" s="18"/>
      <c r="DC344" s="18"/>
      <c r="DD344" s="18"/>
      <c r="DE344" s="18"/>
      <c r="DF344" s="18"/>
      <c r="DG344" s="18"/>
      <c r="DH344" s="18"/>
      <c r="DI344" s="18"/>
      <c r="DJ344" s="18"/>
      <c r="DK344" s="18"/>
      <c r="DL344" s="18"/>
      <c r="DM344" s="18"/>
      <c r="DN344" s="18"/>
      <c r="DO344" s="18"/>
      <c r="DP344" s="18"/>
      <c r="DQ344" s="18"/>
      <c r="DR344" s="18"/>
      <c r="DS344" s="18"/>
      <c r="DT344" s="18"/>
      <c r="DU344" s="18"/>
      <c r="DV344" s="18"/>
      <c r="DW344" s="18"/>
      <c r="DX344" s="18"/>
      <c r="DY344" s="18"/>
      <c r="DZ344" s="18"/>
      <c r="EA344" s="18"/>
      <c r="EB344" s="18"/>
      <c r="EC344" s="18"/>
      <c r="ED344" s="18"/>
      <c r="EE344" s="18">
        <v>1</v>
      </c>
      <c r="EF344" s="18">
        <v>0</v>
      </c>
      <c r="EG344" s="18">
        <v>1</v>
      </c>
      <c r="EH344" s="18" t="s">
        <v>789</v>
      </c>
      <c r="EI344" s="18" cm="1">
        <f t="array" ref="EI344">IF(SUMPRODUCT(--(DO344:DS344&lt;&gt;""))=0, 0,1)</f>
        <v>0</v>
      </c>
      <c r="EJ344" s="18" cm="1">
        <f t="array" ref="EJ344">IF(SUMPRODUCT(--(DT344:EG344&lt;&gt;""))=0, 0,1)</f>
        <v>1</v>
      </c>
      <c r="EK344" s="18" cm="1">
        <f t="array" ref="EK344">IF(SUMPRODUCT(--(EC344:EG344&lt;&gt;""))=0, 0,1)</f>
        <v>1</v>
      </c>
      <c r="EL344" s="18" cm="1">
        <f t="array" ref="EL344">IF(SUMPRODUCT(--(EE344:EG344&lt;&gt;""))=0, 0,1)</f>
        <v>1</v>
      </c>
      <c r="EM344" s="18">
        <f t="shared" si="92"/>
        <v>1</v>
      </c>
      <c r="EN344" s="18" t="str">
        <f t="shared" si="93"/>
        <v>NA</v>
      </c>
      <c r="EO344" s="18">
        <f t="shared" si="94"/>
        <v>1</v>
      </c>
      <c r="EP344" s="18">
        <f t="shared" si="95"/>
        <v>1</v>
      </c>
      <c r="EQ344" s="18">
        <f t="shared" si="96"/>
        <v>1</v>
      </c>
      <c r="ER344" s="58" t="s">
        <v>2080</v>
      </c>
      <c r="ES344" s="59">
        <v>43802</v>
      </c>
      <c r="ET344" s="18" t="s">
        <v>783</v>
      </c>
      <c r="EU344" s="3" t="s">
        <v>783</v>
      </c>
    </row>
    <row r="345" spans="1:151" ht="15.75" customHeight="1" x14ac:dyDescent="0.2">
      <c r="A345" s="32" t="s">
        <v>290</v>
      </c>
      <c r="B345" s="24" t="s">
        <v>782</v>
      </c>
      <c r="C345" s="26">
        <v>2</v>
      </c>
      <c r="D345" s="18" t="s">
        <v>794</v>
      </c>
      <c r="E345" s="26" t="s">
        <v>257</v>
      </c>
      <c r="F345" s="18" t="s">
        <v>553</v>
      </c>
      <c r="G345" s="18" t="s">
        <v>609</v>
      </c>
      <c r="H345" s="18" t="s">
        <v>798</v>
      </c>
      <c r="I345" s="18" t="s">
        <v>799</v>
      </c>
      <c r="J345" s="18" t="s">
        <v>363</v>
      </c>
      <c r="K345" s="18" t="s">
        <v>363</v>
      </c>
      <c r="L345" s="18" t="s">
        <v>363</v>
      </c>
      <c r="M345" s="18" t="s">
        <v>253</v>
      </c>
      <c r="N345" s="56">
        <v>43</v>
      </c>
      <c r="O345" s="18" t="s">
        <v>640</v>
      </c>
      <c r="P345" s="18" t="s">
        <v>466</v>
      </c>
      <c r="Q345" s="18" t="s">
        <v>254</v>
      </c>
      <c r="R345" s="24" t="s">
        <v>257</v>
      </c>
      <c r="S345" s="24" t="s">
        <v>257</v>
      </c>
      <c r="T345" s="26" t="s">
        <v>257</v>
      </c>
      <c r="U345" s="26" t="s">
        <v>257</v>
      </c>
      <c r="V345" s="26" t="s">
        <v>257</v>
      </c>
      <c r="W345" s="26" t="s">
        <v>257</v>
      </c>
      <c r="X345" s="18" t="s">
        <v>695</v>
      </c>
      <c r="Y345" s="18">
        <v>40</v>
      </c>
      <c r="Z345" s="18" t="s">
        <v>599</v>
      </c>
      <c r="AA345" s="56">
        <v>40</v>
      </c>
      <c r="AB345" s="57" t="s">
        <v>257</v>
      </c>
      <c r="AC345" s="18" t="s">
        <v>595</v>
      </c>
      <c r="AD345" s="18" t="s">
        <v>595</v>
      </c>
      <c r="AE345" s="18" t="s">
        <v>595</v>
      </c>
      <c r="AF345" s="18" t="s">
        <v>595</v>
      </c>
      <c r="AG345" s="18" t="s">
        <v>595</v>
      </c>
      <c r="AH345" s="18" t="s">
        <v>595</v>
      </c>
      <c r="AI345" s="68">
        <v>5</v>
      </c>
      <c r="AJ345" s="26" t="s">
        <v>786</v>
      </c>
      <c r="AK345" s="68">
        <v>5</v>
      </c>
      <c r="AL345" s="18" t="s">
        <v>787</v>
      </c>
      <c r="AM345" s="18" t="s">
        <v>282</v>
      </c>
      <c r="AN345" s="57">
        <v>20.6</v>
      </c>
      <c r="AO345" s="57" t="s">
        <v>671</v>
      </c>
      <c r="AP345" s="18" t="s">
        <v>479</v>
      </c>
      <c r="AQ345" s="18">
        <v>4</v>
      </c>
      <c r="AR345" s="18" t="s">
        <v>672</v>
      </c>
      <c r="AS345" s="66">
        <f t="shared" si="77"/>
        <v>4</v>
      </c>
      <c r="AT345" s="57">
        <v>37.200000000000003</v>
      </c>
      <c r="AU345" s="66">
        <f t="shared" si="78"/>
        <v>16.600000000000001</v>
      </c>
      <c r="AV345" s="66">
        <f t="shared" si="76"/>
        <v>16.600000000000001</v>
      </c>
      <c r="AW345" s="5" t="s">
        <v>595</v>
      </c>
      <c r="AX345" s="68">
        <v>5</v>
      </c>
      <c r="AY345" s="26" t="s">
        <v>786</v>
      </c>
      <c r="AZ345" s="5" t="s">
        <v>257</v>
      </c>
      <c r="BA345" s="5" t="s">
        <v>257</v>
      </c>
      <c r="BB345" s="18" t="s">
        <v>788</v>
      </c>
      <c r="BC345" s="18" t="s">
        <v>287</v>
      </c>
      <c r="BD345" s="18">
        <v>25</v>
      </c>
      <c r="BE345" s="18" t="s">
        <v>698</v>
      </c>
      <c r="BF345" s="18" t="s">
        <v>699</v>
      </c>
      <c r="BG345" s="18">
        <v>4</v>
      </c>
      <c r="BH345" s="18" t="s">
        <v>672</v>
      </c>
      <c r="BI345" s="18" t="s">
        <v>257</v>
      </c>
      <c r="BJ345" s="18" t="s">
        <v>257</v>
      </c>
      <c r="BK345" s="18" t="s">
        <v>257</v>
      </c>
      <c r="BL345" s="18" t="s">
        <v>257</v>
      </c>
      <c r="BM345" s="18" t="s">
        <v>257</v>
      </c>
      <c r="BN345" s="68">
        <v>5</v>
      </c>
      <c r="BO345" s="26" t="s">
        <v>786</v>
      </c>
      <c r="BP345" s="5" t="s">
        <v>257</v>
      </c>
      <c r="BQ345" s="5" t="s">
        <v>257</v>
      </c>
      <c r="BR345" s="18" t="s">
        <v>788</v>
      </c>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c r="DA345" s="18"/>
      <c r="DB345" s="18"/>
      <c r="DC345" s="18"/>
      <c r="DD345" s="18"/>
      <c r="DE345" s="18"/>
      <c r="DF345" s="18"/>
      <c r="DG345" s="18"/>
      <c r="DH345" s="18"/>
      <c r="DI345" s="18"/>
      <c r="DJ345" s="18"/>
      <c r="DK345" s="18"/>
      <c r="DL345" s="18"/>
      <c r="DM345" s="18"/>
      <c r="DN345" s="18"/>
      <c r="DO345" s="18"/>
      <c r="DP345" s="18"/>
      <c r="DQ345" s="18"/>
      <c r="DR345" s="18"/>
      <c r="DS345" s="18"/>
      <c r="DT345" s="18"/>
      <c r="DU345" s="18"/>
      <c r="DV345" s="18"/>
      <c r="DW345" s="18"/>
      <c r="DX345" s="18"/>
      <c r="DY345" s="18"/>
      <c r="DZ345" s="18"/>
      <c r="EA345" s="18"/>
      <c r="EB345" s="18"/>
      <c r="EC345" s="18"/>
      <c r="ED345" s="18"/>
      <c r="EE345" s="18">
        <v>1</v>
      </c>
      <c r="EF345" s="18">
        <v>0</v>
      </c>
      <c r="EG345" s="18">
        <v>1</v>
      </c>
      <c r="EH345" s="18" t="s">
        <v>789</v>
      </c>
      <c r="EI345" s="18" cm="1">
        <f t="array" ref="EI345">IF(SUMPRODUCT(--(DO345:DS345&lt;&gt;""))=0, 0,1)</f>
        <v>0</v>
      </c>
      <c r="EJ345" s="18" cm="1">
        <f t="array" ref="EJ345">IF(SUMPRODUCT(--(DT345:EG345&lt;&gt;""))=0, 0,1)</f>
        <v>1</v>
      </c>
      <c r="EK345" s="18" cm="1">
        <f t="array" ref="EK345">IF(SUMPRODUCT(--(EC345:EG345&lt;&gt;""))=0, 0,1)</f>
        <v>1</v>
      </c>
      <c r="EL345" s="18" cm="1">
        <f t="array" ref="EL345">IF(SUMPRODUCT(--(EE345:EG345&lt;&gt;""))=0, 0,1)</f>
        <v>1</v>
      </c>
      <c r="EM345" s="18">
        <f t="shared" si="92"/>
        <v>1</v>
      </c>
      <c r="EN345" s="18" t="str">
        <f t="shared" si="93"/>
        <v>NA</v>
      </c>
      <c r="EO345" s="18">
        <f t="shared" si="94"/>
        <v>1</v>
      </c>
      <c r="EP345" s="18">
        <f t="shared" si="95"/>
        <v>1</v>
      </c>
      <c r="EQ345" s="18">
        <f t="shared" si="96"/>
        <v>1</v>
      </c>
      <c r="ER345" s="58" t="s">
        <v>2080</v>
      </c>
      <c r="ES345" s="59">
        <v>43802</v>
      </c>
      <c r="ET345" s="18" t="s">
        <v>783</v>
      </c>
      <c r="EU345" s="3" t="s">
        <v>783</v>
      </c>
    </row>
    <row r="346" spans="1:151" ht="15.75" customHeight="1" x14ac:dyDescent="0.2">
      <c r="A346" s="32" t="s">
        <v>290</v>
      </c>
      <c r="B346" s="24" t="s">
        <v>782</v>
      </c>
      <c r="C346" s="26">
        <v>2</v>
      </c>
      <c r="D346" s="18" t="s">
        <v>795</v>
      </c>
      <c r="E346" s="26" t="s">
        <v>257</v>
      </c>
      <c r="F346" s="18" t="s">
        <v>553</v>
      </c>
      <c r="G346" s="18" t="s">
        <v>609</v>
      </c>
      <c r="H346" s="18" t="s">
        <v>798</v>
      </c>
      <c r="I346" s="18" t="s">
        <v>799</v>
      </c>
      <c r="J346" s="18" t="s">
        <v>363</v>
      </c>
      <c r="K346" s="18" t="s">
        <v>363</v>
      </c>
      <c r="L346" s="18" t="s">
        <v>363</v>
      </c>
      <c r="M346" s="18" t="s">
        <v>253</v>
      </c>
      <c r="N346" s="56">
        <v>43</v>
      </c>
      <c r="O346" s="18" t="s">
        <v>640</v>
      </c>
      <c r="P346" s="18" t="s">
        <v>466</v>
      </c>
      <c r="Q346" s="18" t="s">
        <v>254</v>
      </c>
      <c r="R346" s="24" t="s">
        <v>257</v>
      </c>
      <c r="S346" s="24" t="s">
        <v>257</v>
      </c>
      <c r="T346" s="26" t="s">
        <v>257</v>
      </c>
      <c r="U346" s="26" t="s">
        <v>257</v>
      </c>
      <c r="V346" s="26" t="s">
        <v>257</v>
      </c>
      <c r="W346" s="26" t="s">
        <v>257</v>
      </c>
      <c r="X346" s="18" t="s">
        <v>695</v>
      </c>
      <c r="Y346" s="18">
        <v>40</v>
      </c>
      <c r="Z346" s="18" t="s">
        <v>599</v>
      </c>
      <c r="AA346" s="56">
        <v>40</v>
      </c>
      <c r="AB346" s="57" t="s">
        <v>257</v>
      </c>
      <c r="AC346" s="18" t="s">
        <v>595</v>
      </c>
      <c r="AD346" s="18" t="s">
        <v>595</v>
      </c>
      <c r="AE346" s="18" t="s">
        <v>595</v>
      </c>
      <c r="AF346" s="18" t="s">
        <v>595</v>
      </c>
      <c r="AG346" s="18" t="s">
        <v>595</v>
      </c>
      <c r="AH346" s="18" t="s">
        <v>595</v>
      </c>
      <c r="AI346" s="68">
        <v>6</v>
      </c>
      <c r="AJ346" s="26" t="s">
        <v>786</v>
      </c>
      <c r="AK346" s="68">
        <v>6</v>
      </c>
      <c r="AL346" s="18" t="s">
        <v>787</v>
      </c>
      <c r="AM346" s="18" t="s">
        <v>282</v>
      </c>
      <c r="AN346" s="57">
        <v>20.7</v>
      </c>
      <c r="AO346" s="57" t="s">
        <v>671</v>
      </c>
      <c r="AP346" s="18" t="s">
        <v>479</v>
      </c>
      <c r="AQ346" s="18">
        <v>4</v>
      </c>
      <c r="AR346" s="18" t="s">
        <v>672</v>
      </c>
      <c r="AS346" s="66">
        <f t="shared" si="77"/>
        <v>4.6000000000000014</v>
      </c>
      <c r="AT346" s="57">
        <v>36.799999999999997</v>
      </c>
      <c r="AU346" s="66">
        <f t="shared" si="78"/>
        <v>16.099999999999998</v>
      </c>
      <c r="AV346" s="66">
        <f t="shared" si="76"/>
        <v>16.099999999999998</v>
      </c>
      <c r="AW346" s="5" t="s">
        <v>595</v>
      </c>
      <c r="AX346" s="68">
        <v>6</v>
      </c>
      <c r="AY346" s="26" t="s">
        <v>786</v>
      </c>
      <c r="AZ346" s="5" t="s">
        <v>257</v>
      </c>
      <c r="BA346" s="5" t="s">
        <v>257</v>
      </c>
      <c r="BB346" s="18" t="s">
        <v>788</v>
      </c>
      <c r="BC346" s="18" t="s">
        <v>287</v>
      </c>
      <c r="BD346" s="18">
        <v>25</v>
      </c>
      <c r="BE346" s="18" t="s">
        <v>698</v>
      </c>
      <c r="BF346" s="18" t="s">
        <v>699</v>
      </c>
      <c r="BG346" s="18">
        <v>4</v>
      </c>
      <c r="BH346" s="18" t="s">
        <v>672</v>
      </c>
      <c r="BI346" s="18" t="s">
        <v>257</v>
      </c>
      <c r="BJ346" s="18" t="s">
        <v>257</v>
      </c>
      <c r="BK346" s="18" t="s">
        <v>257</v>
      </c>
      <c r="BL346" s="18" t="s">
        <v>257</v>
      </c>
      <c r="BM346" s="18" t="s">
        <v>257</v>
      </c>
      <c r="BN346" s="68">
        <v>6</v>
      </c>
      <c r="BO346" s="26" t="s">
        <v>786</v>
      </c>
      <c r="BP346" s="5" t="s">
        <v>257</v>
      </c>
      <c r="BQ346" s="5" t="s">
        <v>257</v>
      </c>
      <c r="BR346" s="18" t="s">
        <v>788</v>
      </c>
      <c r="BS346" s="18"/>
      <c r="BT346" s="18"/>
      <c r="BU346" s="18"/>
      <c r="BV346" s="18"/>
      <c r="BW346" s="18"/>
      <c r="BX346" s="18"/>
      <c r="BY346" s="18"/>
      <c r="BZ346" s="18"/>
      <c r="CA346" s="18"/>
      <c r="CB346" s="18"/>
      <c r="CC346" s="18"/>
      <c r="CD346" s="18"/>
      <c r="CE346" s="18"/>
      <c r="CF346" s="18"/>
      <c r="CG346" s="18"/>
      <c r="CH346" s="18"/>
      <c r="CI346" s="18"/>
      <c r="CJ346" s="18"/>
      <c r="CK346" s="18"/>
      <c r="CL346" s="18"/>
      <c r="CM346" s="18"/>
      <c r="CN346" s="18"/>
      <c r="CO346" s="18"/>
      <c r="CP346" s="18"/>
      <c r="CQ346" s="18"/>
      <c r="CR346" s="18"/>
      <c r="CS346" s="18"/>
      <c r="CT346" s="18"/>
      <c r="CU346" s="18"/>
      <c r="CV346" s="18"/>
      <c r="CW346" s="18"/>
      <c r="CX346" s="18"/>
      <c r="CY346" s="18"/>
      <c r="CZ346" s="18"/>
      <c r="DA346" s="18"/>
      <c r="DB346" s="18"/>
      <c r="DC346" s="18"/>
      <c r="DD346" s="18"/>
      <c r="DE346" s="18"/>
      <c r="DF346" s="18"/>
      <c r="DG346" s="18"/>
      <c r="DH346" s="18"/>
      <c r="DI346" s="18"/>
      <c r="DJ346" s="18"/>
      <c r="DK346" s="18"/>
      <c r="DL346" s="18"/>
      <c r="DM346" s="18"/>
      <c r="DN346" s="18"/>
      <c r="DO346" s="18"/>
      <c r="DP346" s="18"/>
      <c r="DQ346" s="18"/>
      <c r="DR346" s="18"/>
      <c r="DS346" s="18"/>
      <c r="DT346" s="18"/>
      <c r="DU346" s="18"/>
      <c r="DV346" s="18"/>
      <c r="DW346" s="18"/>
      <c r="DX346" s="18"/>
      <c r="DY346" s="18"/>
      <c r="DZ346" s="18"/>
      <c r="EA346" s="18"/>
      <c r="EB346" s="18"/>
      <c r="EC346" s="18"/>
      <c r="ED346" s="18"/>
      <c r="EE346" s="18">
        <v>1</v>
      </c>
      <c r="EF346" s="18">
        <v>0</v>
      </c>
      <c r="EG346" s="18">
        <v>1</v>
      </c>
      <c r="EH346" s="18" t="s">
        <v>789</v>
      </c>
      <c r="EI346" s="18" cm="1">
        <f t="array" ref="EI346">IF(SUMPRODUCT(--(DO346:DS346&lt;&gt;""))=0, 0,1)</f>
        <v>0</v>
      </c>
      <c r="EJ346" s="18" cm="1">
        <f t="array" ref="EJ346">IF(SUMPRODUCT(--(DT346:EG346&lt;&gt;""))=0, 0,1)</f>
        <v>1</v>
      </c>
      <c r="EK346" s="18" cm="1">
        <f t="array" ref="EK346">IF(SUMPRODUCT(--(EC346:EG346&lt;&gt;""))=0, 0,1)</f>
        <v>1</v>
      </c>
      <c r="EL346" s="18" cm="1">
        <f t="array" ref="EL346">IF(SUMPRODUCT(--(EE346:EG346&lt;&gt;""))=0, 0,1)</f>
        <v>1</v>
      </c>
      <c r="EM346" s="18">
        <f t="shared" si="92"/>
        <v>1</v>
      </c>
      <c r="EN346" s="18" t="str">
        <f t="shared" si="93"/>
        <v>NA</v>
      </c>
      <c r="EO346" s="18">
        <f t="shared" si="94"/>
        <v>1</v>
      </c>
      <c r="EP346" s="18">
        <f t="shared" si="95"/>
        <v>1</v>
      </c>
      <c r="EQ346" s="18">
        <f t="shared" si="96"/>
        <v>1</v>
      </c>
      <c r="ER346" s="58" t="s">
        <v>2080</v>
      </c>
      <c r="ES346" s="59">
        <v>43802</v>
      </c>
      <c r="ET346" s="18" t="s">
        <v>783</v>
      </c>
      <c r="EU346" s="3" t="s">
        <v>783</v>
      </c>
    </row>
    <row r="347" spans="1:151" ht="15.75" customHeight="1" x14ac:dyDescent="0.2">
      <c r="A347" s="32" t="s">
        <v>290</v>
      </c>
      <c r="B347" s="24" t="s">
        <v>782</v>
      </c>
      <c r="C347" s="26">
        <v>2</v>
      </c>
      <c r="D347" s="18" t="s">
        <v>796</v>
      </c>
      <c r="E347" s="26" t="s">
        <v>257</v>
      </c>
      <c r="F347" s="18" t="s">
        <v>553</v>
      </c>
      <c r="G347" s="18" t="s">
        <v>609</v>
      </c>
      <c r="H347" s="18" t="s">
        <v>798</v>
      </c>
      <c r="I347" s="18" t="s">
        <v>799</v>
      </c>
      <c r="J347" s="18" t="s">
        <v>363</v>
      </c>
      <c r="K347" s="18" t="s">
        <v>363</v>
      </c>
      <c r="L347" s="18" t="s">
        <v>363</v>
      </c>
      <c r="M347" s="18" t="s">
        <v>253</v>
      </c>
      <c r="N347" s="56">
        <v>43</v>
      </c>
      <c r="O347" s="18" t="s">
        <v>640</v>
      </c>
      <c r="P347" s="18" t="s">
        <v>466</v>
      </c>
      <c r="Q347" s="18" t="s">
        <v>254</v>
      </c>
      <c r="R347" s="24" t="s">
        <v>257</v>
      </c>
      <c r="S347" s="24" t="s">
        <v>257</v>
      </c>
      <c r="T347" s="26" t="s">
        <v>257</v>
      </c>
      <c r="U347" s="26" t="s">
        <v>257</v>
      </c>
      <c r="V347" s="26" t="s">
        <v>257</v>
      </c>
      <c r="W347" s="26" t="s">
        <v>257</v>
      </c>
      <c r="X347" s="18" t="s">
        <v>695</v>
      </c>
      <c r="Y347" s="18">
        <v>40</v>
      </c>
      <c r="Z347" s="18" t="s">
        <v>599</v>
      </c>
      <c r="AA347" s="56">
        <v>40</v>
      </c>
      <c r="AB347" s="57" t="s">
        <v>257</v>
      </c>
      <c r="AC347" s="18" t="s">
        <v>595</v>
      </c>
      <c r="AD347" s="18" t="s">
        <v>595</v>
      </c>
      <c r="AE347" s="18" t="s">
        <v>595</v>
      </c>
      <c r="AF347" s="18" t="s">
        <v>595</v>
      </c>
      <c r="AG347" s="18" t="s">
        <v>595</v>
      </c>
      <c r="AH347" s="18" t="s">
        <v>595</v>
      </c>
      <c r="AI347" s="68">
        <v>7</v>
      </c>
      <c r="AJ347" s="26" t="s">
        <v>786</v>
      </c>
      <c r="AK347" s="68">
        <v>7</v>
      </c>
      <c r="AL347" s="18" t="s">
        <v>787</v>
      </c>
      <c r="AM347" s="18" t="s">
        <v>282</v>
      </c>
      <c r="AN347" s="57">
        <v>20.3</v>
      </c>
      <c r="AO347" s="57" t="s">
        <v>671</v>
      </c>
      <c r="AP347" s="18" t="s">
        <v>479</v>
      </c>
      <c r="AQ347" s="18">
        <v>4</v>
      </c>
      <c r="AR347" s="18" t="s">
        <v>672</v>
      </c>
      <c r="AS347" s="66">
        <f t="shared" si="77"/>
        <v>4.3000000000000043</v>
      </c>
      <c r="AT347" s="57">
        <v>36.299999999999997</v>
      </c>
      <c r="AU347" s="66">
        <f t="shared" si="78"/>
        <v>15.999999999999996</v>
      </c>
      <c r="AV347" s="66">
        <f t="shared" si="76"/>
        <v>15.999999999999996</v>
      </c>
      <c r="AW347" s="5" t="s">
        <v>595</v>
      </c>
      <c r="AX347" s="68">
        <v>7</v>
      </c>
      <c r="AY347" s="26" t="s">
        <v>786</v>
      </c>
      <c r="AZ347" s="5" t="s">
        <v>257</v>
      </c>
      <c r="BA347" s="5" t="s">
        <v>257</v>
      </c>
      <c r="BB347" s="18" t="s">
        <v>788</v>
      </c>
      <c r="BC347" s="18" t="s">
        <v>287</v>
      </c>
      <c r="BD347" s="18">
        <v>25</v>
      </c>
      <c r="BE347" s="18" t="s">
        <v>698</v>
      </c>
      <c r="BF347" s="18" t="s">
        <v>699</v>
      </c>
      <c r="BG347" s="18">
        <v>4</v>
      </c>
      <c r="BH347" s="18" t="s">
        <v>672</v>
      </c>
      <c r="BI347" s="18" t="s">
        <v>257</v>
      </c>
      <c r="BJ347" s="18" t="s">
        <v>257</v>
      </c>
      <c r="BK347" s="18" t="s">
        <v>257</v>
      </c>
      <c r="BL347" s="18" t="s">
        <v>257</v>
      </c>
      <c r="BM347" s="18" t="s">
        <v>257</v>
      </c>
      <c r="BN347" s="68">
        <v>7</v>
      </c>
      <c r="BO347" s="26" t="s">
        <v>786</v>
      </c>
      <c r="BP347" s="5" t="s">
        <v>257</v>
      </c>
      <c r="BQ347" s="5" t="s">
        <v>257</v>
      </c>
      <c r="BR347" s="18" t="s">
        <v>788</v>
      </c>
      <c r="BS347" s="18"/>
      <c r="BT347" s="18"/>
      <c r="BU347" s="18"/>
      <c r="BV347" s="18"/>
      <c r="BW347" s="18"/>
      <c r="BX347" s="18"/>
      <c r="BY347" s="18"/>
      <c r="BZ347" s="18"/>
      <c r="CA347" s="18"/>
      <c r="CB347" s="18"/>
      <c r="CC347" s="18"/>
      <c r="CD347" s="18"/>
      <c r="CE347" s="18"/>
      <c r="CF347" s="18"/>
      <c r="CG347" s="18"/>
      <c r="CH347" s="18"/>
      <c r="CI347" s="18"/>
      <c r="CJ347" s="18"/>
      <c r="CK347" s="18"/>
      <c r="CL347" s="18"/>
      <c r="CM347" s="18"/>
      <c r="CN347" s="18"/>
      <c r="CO347" s="18"/>
      <c r="CP347" s="18"/>
      <c r="CQ347" s="18"/>
      <c r="CR347" s="18"/>
      <c r="CS347" s="18"/>
      <c r="CT347" s="18"/>
      <c r="CU347" s="18"/>
      <c r="CV347" s="18"/>
      <c r="CW347" s="18"/>
      <c r="CX347" s="18"/>
      <c r="CY347" s="18"/>
      <c r="CZ347" s="18"/>
      <c r="DA347" s="18"/>
      <c r="DB347" s="18"/>
      <c r="DC347" s="18"/>
      <c r="DD347" s="18"/>
      <c r="DE347" s="18"/>
      <c r="DF347" s="18"/>
      <c r="DG347" s="18"/>
      <c r="DH347" s="18"/>
      <c r="DI347" s="18"/>
      <c r="DJ347" s="18"/>
      <c r="DK347" s="18"/>
      <c r="DL347" s="18"/>
      <c r="DM347" s="18"/>
      <c r="DN347" s="18"/>
      <c r="DO347" s="18"/>
      <c r="DP347" s="18"/>
      <c r="DQ347" s="18"/>
      <c r="DR347" s="18"/>
      <c r="DS347" s="18"/>
      <c r="DT347" s="18"/>
      <c r="DU347" s="18"/>
      <c r="DV347" s="18"/>
      <c r="DW347" s="18"/>
      <c r="DX347" s="18"/>
      <c r="DY347" s="18"/>
      <c r="DZ347" s="18"/>
      <c r="EA347" s="18"/>
      <c r="EB347" s="18"/>
      <c r="EC347" s="18"/>
      <c r="ED347" s="18"/>
      <c r="EE347" s="18">
        <v>1</v>
      </c>
      <c r="EF347" s="18">
        <v>0</v>
      </c>
      <c r="EG347" s="18">
        <v>1</v>
      </c>
      <c r="EH347" s="18" t="s">
        <v>789</v>
      </c>
      <c r="EI347" s="18" cm="1">
        <f t="array" ref="EI347">IF(SUMPRODUCT(--(DO347:DS347&lt;&gt;""))=0, 0,1)</f>
        <v>0</v>
      </c>
      <c r="EJ347" s="18" cm="1">
        <f t="array" ref="EJ347">IF(SUMPRODUCT(--(DT347:EG347&lt;&gt;""))=0, 0,1)</f>
        <v>1</v>
      </c>
      <c r="EK347" s="18" cm="1">
        <f t="array" ref="EK347">IF(SUMPRODUCT(--(EC347:EG347&lt;&gt;""))=0, 0,1)</f>
        <v>1</v>
      </c>
      <c r="EL347" s="18" cm="1">
        <f t="array" ref="EL347">IF(SUMPRODUCT(--(EE347:EG347&lt;&gt;""))=0, 0,1)</f>
        <v>1</v>
      </c>
      <c r="EM347" s="18">
        <f t="shared" si="92"/>
        <v>1</v>
      </c>
      <c r="EN347" s="18" t="str">
        <f t="shared" si="93"/>
        <v>NA</v>
      </c>
      <c r="EO347" s="18">
        <f t="shared" si="94"/>
        <v>1</v>
      </c>
      <c r="EP347" s="18">
        <f t="shared" si="95"/>
        <v>1</v>
      </c>
      <c r="EQ347" s="18">
        <f t="shared" si="96"/>
        <v>1</v>
      </c>
      <c r="ER347" s="58" t="s">
        <v>2080</v>
      </c>
      <c r="ES347" s="59">
        <v>43802</v>
      </c>
      <c r="ET347" s="18" t="s">
        <v>783</v>
      </c>
      <c r="EU347" s="3" t="s">
        <v>783</v>
      </c>
    </row>
    <row r="348" spans="1:151" ht="15.75" customHeight="1" x14ac:dyDescent="0.2">
      <c r="A348" s="32" t="s">
        <v>290</v>
      </c>
      <c r="B348" s="24" t="s">
        <v>782</v>
      </c>
      <c r="C348" s="26">
        <v>2</v>
      </c>
      <c r="D348" s="18" t="s">
        <v>785</v>
      </c>
      <c r="E348" s="26" t="s">
        <v>257</v>
      </c>
      <c r="F348" s="18" t="s">
        <v>553</v>
      </c>
      <c r="G348" s="18" t="s">
        <v>665</v>
      </c>
      <c r="H348" s="18" t="s">
        <v>666</v>
      </c>
      <c r="I348" s="18" t="s">
        <v>730</v>
      </c>
      <c r="J348" s="18" t="s">
        <v>363</v>
      </c>
      <c r="K348" s="18" t="s">
        <v>363</v>
      </c>
      <c r="L348" s="18" t="s">
        <v>363</v>
      </c>
      <c r="M348" s="18" t="s">
        <v>253</v>
      </c>
      <c r="N348" s="56">
        <v>43</v>
      </c>
      <c r="O348" s="18" t="s">
        <v>640</v>
      </c>
      <c r="P348" s="18" t="s">
        <v>466</v>
      </c>
      <c r="Q348" s="18" t="s">
        <v>254</v>
      </c>
      <c r="R348" s="24" t="s">
        <v>257</v>
      </c>
      <c r="S348" s="24" t="s">
        <v>257</v>
      </c>
      <c r="T348" s="26" t="s">
        <v>257</v>
      </c>
      <c r="U348" s="26" t="s">
        <v>257</v>
      </c>
      <c r="V348" s="26" t="s">
        <v>257</v>
      </c>
      <c r="W348" s="26" t="s">
        <v>257</v>
      </c>
      <c r="X348" s="18" t="s">
        <v>695</v>
      </c>
      <c r="Y348" s="18">
        <v>0</v>
      </c>
      <c r="Z348" s="18" t="s">
        <v>599</v>
      </c>
      <c r="AA348" s="56">
        <v>0</v>
      </c>
      <c r="AB348" s="57" t="s">
        <v>257</v>
      </c>
      <c r="AC348" s="18" t="s">
        <v>595</v>
      </c>
      <c r="AD348" s="18" t="s">
        <v>595</v>
      </c>
      <c r="AE348" s="18" t="s">
        <v>595</v>
      </c>
      <c r="AF348" s="18" t="s">
        <v>595</v>
      </c>
      <c r="AG348" s="18" t="s">
        <v>595</v>
      </c>
      <c r="AH348" s="18" t="s">
        <v>595</v>
      </c>
      <c r="AI348" s="68">
        <v>0</v>
      </c>
      <c r="AJ348" s="26" t="s">
        <v>786</v>
      </c>
      <c r="AK348" s="68">
        <v>0</v>
      </c>
      <c r="AL348" s="18" t="s">
        <v>787</v>
      </c>
      <c r="AM348" s="18" t="s">
        <v>282</v>
      </c>
      <c r="AN348" s="57">
        <v>0</v>
      </c>
      <c r="AO348" s="57" t="s">
        <v>671</v>
      </c>
      <c r="AP348" s="18" t="s">
        <v>479</v>
      </c>
      <c r="AQ348" s="18">
        <v>4</v>
      </c>
      <c r="AR348" s="18" t="s">
        <v>672</v>
      </c>
      <c r="AS348" s="66">
        <f t="shared" si="77"/>
        <v>0</v>
      </c>
      <c r="AT348" s="57">
        <v>0</v>
      </c>
      <c r="AU348" s="66">
        <f t="shared" si="78"/>
        <v>0</v>
      </c>
      <c r="AV348" s="66">
        <f t="shared" si="76"/>
        <v>0</v>
      </c>
      <c r="AW348" s="5" t="s">
        <v>595</v>
      </c>
      <c r="AX348" s="68">
        <v>0</v>
      </c>
      <c r="AY348" s="26" t="s">
        <v>786</v>
      </c>
      <c r="AZ348" s="5" t="s">
        <v>257</v>
      </c>
      <c r="BA348" s="5" t="s">
        <v>257</v>
      </c>
      <c r="BB348" s="18" t="s">
        <v>788</v>
      </c>
      <c r="BC348" s="18" t="s">
        <v>287</v>
      </c>
      <c r="BD348" s="18">
        <v>0</v>
      </c>
      <c r="BE348" s="18" t="s">
        <v>698</v>
      </c>
      <c r="BF348" s="18" t="s">
        <v>699</v>
      </c>
      <c r="BG348" s="18">
        <v>4</v>
      </c>
      <c r="BH348" s="18" t="s">
        <v>672</v>
      </c>
      <c r="BI348" s="18" t="s">
        <v>257</v>
      </c>
      <c r="BJ348" s="18" t="s">
        <v>257</v>
      </c>
      <c r="BK348" s="18" t="s">
        <v>257</v>
      </c>
      <c r="BL348" s="18" t="s">
        <v>257</v>
      </c>
      <c r="BM348" s="18" t="s">
        <v>257</v>
      </c>
      <c r="BN348" s="68">
        <v>0</v>
      </c>
      <c r="BO348" s="26" t="s">
        <v>786</v>
      </c>
      <c r="BP348" s="5" t="s">
        <v>257</v>
      </c>
      <c r="BQ348" s="5" t="s">
        <v>257</v>
      </c>
      <c r="BR348" s="18" t="s">
        <v>788</v>
      </c>
      <c r="BS348" s="18"/>
      <c r="BT348" s="18"/>
      <c r="BU348" s="18"/>
      <c r="BV348" s="18"/>
      <c r="BW348" s="18"/>
      <c r="BX348" s="18"/>
      <c r="BY348" s="18"/>
      <c r="BZ348" s="18"/>
      <c r="CA348" s="18"/>
      <c r="CB348" s="18"/>
      <c r="CC348" s="18"/>
      <c r="CD348" s="18"/>
      <c r="CE348" s="18"/>
      <c r="CF348" s="18"/>
      <c r="CG348" s="18"/>
      <c r="CH348" s="18"/>
      <c r="CI348" s="18"/>
      <c r="CJ348" s="18"/>
      <c r="CK348" s="18"/>
      <c r="CL348" s="18"/>
      <c r="CM348" s="18"/>
      <c r="CN348" s="18"/>
      <c r="CO348" s="18"/>
      <c r="CP348" s="18"/>
      <c r="CQ348" s="18"/>
      <c r="CR348" s="18"/>
      <c r="CS348" s="18"/>
      <c r="CT348" s="18"/>
      <c r="CU348" s="18"/>
      <c r="CV348" s="18"/>
      <c r="CW348" s="18"/>
      <c r="CX348" s="18"/>
      <c r="CY348" s="18"/>
      <c r="CZ348" s="18"/>
      <c r="DA348" s="18"/>
      <c r="DB348" s="18"/>
      <c r="DC348" s="18"/>
      <c r="DD348" s="18"/>
      <c r="DE348" s="18"/>
      <c r="DF348" s="18"/>
      <c r="DG348" s="18"/>
      <c r="DH348" s="18"/>
      <c r="DI348" s="18"/>
      <c r="DJ348" s="18"/>
      <c r="DK348" s="18"/>
      <c r="DL348" s="18"/>
      <c r="DM348" s="18"/>
      <c r="DN348" s="18"/>
      <c r="DO348" s="18"/>
      <c r="DP348" s="18"/>
      <c r="DQ348" s="18"/>
      <c r="DR348" s="18"/>
      <c r="DS348" s="18"/>
      <c r="DT348" s="18"/>
      <c r="DU348" s="18"/>
      <c r="DV348" s="18"/>
      <c r="DW348" s="18"/>
      <c r="DX348" s="18"/>
      <c r="DY348" s="18"/>
      <c r="DZ348" s="18"/>
      <c r="EA348" s="18"/>
      <c r="EB348" s="18"/>
      <c r="EC348" s="18"/>
      <c r="ED348" s="18"/>
      <c r="EE348" s="18">
        <v>0</v>
      </c>
      <c r="EF348" s="18">
        <v>0</v>
      </c>
      <c r="EG348" s="18">
        <v>0</v>
      </c>
      <c r="EH348" s="18" t="s">
        <v>789</v>
      </c>
      <c r="EI348" s="18" cm="1">
        <f t="array" ref="EI348">IF(SUMPRODUCT(--(DO348:DS348&lt;&gt;""))=0, 0,1)</f>
        <v>0</v>
      </c>
      <c r="EJ348" s="18" cm="1">
        <f t="array" ref="EJ348">IF(SUMPRODUCT(--(DT348:EG348&lt;&gt;""))=0, 0,1)</f>
        <v>1</v>
      </c>
      <c r="EK348" s="18" cm="1">
        <f t="array" ref="EK348">IF(SUMPRODUCT(--(EC348:EG348&lt;&gt;""))=0, 0,1)</f>
        <v>1</v>
      </c>
      <c r="EL348" s="18" cm="1">
        <f t="array" ref="EL348">IF(SUMPRODUCT(--(EE348:EG348&lt;&gt;""))=0, 0,1)</f>
        <v>1</v>
      </c>
      <c r="EM348" s="18">
        <f t="shared" si="92"/>
        <v>0</v>
      </c>
      <c r="EN348" s="18" t="str">
        <f t="shared" si="93"/>
        <v>NA</v>
      </c>
      <c r="EO348" s="18">
        <f t="shared" si="94"/>
        <v>0</v>
      </c>
      <c r="EP348" s="18">
        <f t="shared" si="95"/>
        <v>0</v>
      </c>
      <c r="EQ348" s="18">
        <f t="shared" si="96"/>
        <v>0</v>
      </c>
      <c r="ER348" s="58" t="s">
        <v>2080</v>
      </c>
      <c r="ES348" s="59">
        <v>43802</v>
      </c>
      <c r="ET348" s="18" t="s">
        <v>783</v>
      </c>
      <c r="EU348" s="3" t="s">
        <v>783</v>
      </c>
    </row>
    <row r="349" spans="1:151" ht="15.75" customHeight="1" x14ac:dyDescent="0.2">
      <c r="A349" s="32" t="s">
        <v>290</v>
      </c>
      <c r="B349" s="24" t="s">
        <v>782</v>
      </c>
      <c r="C349" s="26">
        <v>2</v>
      </c>
      <c r="D349" s="18" t="s">
        <v>790</v>
      </c>
      <c r="E349" s="26" t="s">
        <v>257</v>
      </c>
      <c r="F349" s="18" t="s">
        <v>553</v>
      </c>
      <c r="G349" s="18" t="s">
        <v>665</v>
      </c>
      <c r="H349" s="18" t="s">
        <v>666</v>
      </c>
      <c r="I349" s="18" t="s">
        <v>730</v>
      </c>
      <c r="J349" s="18" t="s">
        <v>363</v>
      </c>
      <c r="K349" s="18" t="s">
        <v>363</v>
      </c>
      <c r="L349" s="18" t="s">
        <v>363</v>
      </c>
      <c r="M349" s="18" t="s">
        <v>253</v>
      </c>
      <c r="N349" s="56">
        <v>43</v>
      </c>
      <c r="O349" s="18" t="s">
        <v>640</v>
      </c>
      <c r="P349" s="18" t="s">
        <v>466</v>
      </c>
      <c r="Q349" s="18" t="s">
        <v>254</v>
      </c>
      <c r="R349" s="24" t="s">
        <v>257</v>
      </c>
      <c r="S349" s="24" t="s">
        <v>257</v>
      </c>
      <c r="T349" s="26" t="s">
        <v>257</v>
      </c>
      <c r="U349" s="26" t="s">
        <v>257</v>
      </c>
      <c r="V349" s="26" t="s">
        <v>257</v>
      </c>
      <c r="W349" s="26" t="s">
        <v>257</v>
      </c>
      <c r="X349" s="18" t="s">
        <v>695</v>
      </c>
      <c r="Y349" s="18">
        <v>40</v>
      </c>
      <c r="Z349" s="18" t="s">
        <v>599</v>
      </c>
      <c r="AA349" s="56">
        <v>40</v>
      </c>
      <c r="AB349" s="57" t="s">
        <v>257</v>
      </c>
      <c r="AC349" s="18" t="s">
        <v>595</v>
      </c>
      <c r="AD349" s="18" t="s">
        <v>595</v>
      </c>
      <c r="AE349" s="18" t="s">
        <v>595</v>
      </c>
      <c r="AF349" s="18" t="s">
        <v>595</v>
      </c>
      <c r="AG349" s="18" t="s">
        <v>595</v>
      </c>
      <c r="AH349" s="18" t="s">
        <v>595</v>
      </c>
      <c r="AI349" s="68">
        <v>1</v>
      </c>
      <c r="AJ349" s="26" t="s">
        <v>786</v>
      </c>
      <c r="AK349" s="68">
        <v>1</v>
      </c>
      <c r="AL349" s="18" t="s">
        <v>787</v>
      </c>
      <c r="AM349" s="18" t="s">
        <v>282</v>
      </c>
      <c r="AN349" s="57">
        <v>0</v>
      </c>
      <c r="AO349" s="57" t="s">
        <v>671</v>
      </c>
      <c r="AP349" s="18" t="s">
        <v>479</v>
      </c>
      <c r="AQ349" s="18">
        <v>4</v>
      </c>
      <c r="AR349" s="18" t="s">
        <v>672</v>
      </c>
      <c r="AS349" s="66">
        <f t="shared" si="77"/>
        <v>0</v>
      </c>
      <c r="AT349" s="57">
        <v>0</v>
      </c>
      <c r="AU349" s="66">
        <f t="shared" si="78"/>
        <v>0</v>
      </c>
      <c r="AV349" s="66">
        <f t="shared" si="76"/>
        <v>0</v>
      </c>
      <c r="AW349" s="5" t="s">
        <v>595</v>
      </c>
      <c r="AX349" s="68">
        <v>1</v>
      </c>
      <c r="AY349" s="26" t="s">
        <v>786</v>
      </c>
      <c r="AZ349" s="5" t="s">
        <v>257</v>
      </c>
      <c r="BA349" s="5" t="s">
        <v>257</v>
      </c>
      <c r="BB349" s="18" t="s">
        <v>788</v>
      </c>
      <c r="BC349" s="18" t="s">
        <v>287</v>
      </c>
      <c r="BD349" s="18">
        <v>0</v>
      </c>
      <c r="BE349" s="18" t="s">
        <v>698</v>
      </c>
      <c r="BF349" s="18" t="s">
        <v>699</v>
      </c>
      <c r="BG349" s="18">
        <v>4</v>
      </c>
      <c r="BH349" s="18" t="s">
        <v>672</v>
      </c>
      <c r="BI349" s="18" t="s">
        <v>257</v>
      </c>
      <c r="BJ349" s="18" t="s">
        <v>257</v>
      </c>
      <c r="BK349" s="18" t="s">
        <v>257</v>
      </c>
      <c r="BL349" s="18" t="s">
        <v>257</v>
      </c>
      <c r="BM349" s="18" t="s">
        <v>257</v>
      </c>
      <c r="BN349" s="68">
        <v>1</v>
      </c>
      <c r="BO349" s="26" t="s">
        <v>786</v>
      </c>
      <c r="BP349" s="5" t="s">
        <v>257</v>
      </c>
      <c r="BQ349" s="5" t="s">
        <v>257</v>
      </c>
      <c r="BR349" s="18" t="s">
        <v>788</v>
      </c>
      <c r="BS349" s="18"/>
      <c r="BT349" s="18"/>
      <c r="BU349" s="18"/>
      <c r="BV349" s="18"/>
      <c r="BW349" s="18"/>
      <c r="BX349" s="18"/>
      <c r="BY349" s="18"/>
      <c r="BZ349" s="18"/>
      <c r="CA349" s="18"/>
      <c r="CB349" s="18"/>
      <c r="CC349" s="18"/>
      <c r="CD349" s="18"/>
      <c r="CE349" s="18"/>
      <c r="CF349" s="18"/>
      <c r="CG349" s="18"/>
      <c r="CH349" s="18"/>
      <c r="CI349" s="18"/>
      <c r="CJ349" s="18"/>
      <c r="CK349" s="18"/>
      <c r="CL349" s="18"/>
      <c r="CM349" s="18"/>
      <c r="CN349" s="18"/>
      <c r="CO349" s="18"/>
      <c r="CP349" s="18"/>
      <c r="CQ349" s="18"/>
      <c r="CR349" s="18"/>
      <c r="CS349" s="18"/>
      <c r="CT349" s="18"/>
      <c r="CU349" s="18"/>
      <c r="CV349" s="18"/>
      <c r="CW349" s="18"/>
      <c r="CX349" s="18"/>
      <c r="CY349" s="18"/>
      <c r="CZ349" s="18"/>
      <c r="DA349" s="18"/>
      <c r="DB349" s="18"/>
      <c r="DC349" s="18"/>
      <c r="DD349" s="18"/>
      <c r="DE349" s="18"/>
      <c r="DF349" s="18"/>
      <c r="DG349" s="18"/>
      <c r="DH349" s="18"/>
      <c r="DI349" s="18"/>
      <c r="DJ349" s="18"/>
      <c r="DK349" s="18"/>
      <c r="DL349" s="18"/>
      <c r="DM349" s="18"/>
      <c r="DN349" s="18"/>
      <c r="DO349" s="18"/>
      <c r="DP349" s="18"/>
      <c r="DQ349" s="18"/>
      <c r="DR349" s="18"/>
      <c r="DS349" s="18"/>
      <c r="DT349" s="18"/>
      <c r="DU349" s="18"/>
      <c r="DV349" s="18"/>
      <c r="DW349" s="18"/>
      <c r="DX349" s="18"/>
      <c r="DY349" s="18"/>
      <c r="DZ349" s="18"/>
      <c r="EA349" s="18"/>
      <c r="EB349" s="18"/>
      <c r="EC349" s="18"/>
      <c r="ED349" s="18"/>
      <c r="EE349" s="18">
        <v>0</v>
      </c>
      <c r="EF349" s="18">
        <v>0</v>
      </c>
      <c r="EG349" s="18">
        <v>0</v>
      </c>
      <c r="EH349" s="18" t="s">
        <v>789</v>
      </c>
      <c r="EI349" s="18" cm="1">
        <f t="array" ref="EI349">IF(SUMPRODUCT(--(DO349:DS349&lt;&gt;""))=0, 0,1)</f>
        <v>0</v>
      </c>
      <c r="EJ349" s="18" cm="1">
        <f t="array" ref="EJ349">IF(SUMPRODUCT(--(DT349:EG349&lt;&gt;""))=0, 0,1)</f>
        <v>1</v>
      </c>
      <c r="EK349" s="18" cm="1">
        <f t="array" ref="EK349">IF(SUMPRODUCT(--(EC349:EG349&lt;&gt;""))=0, 0,1)</f>
        <v>1</v>
      </c>
      <c r="EL349" s="18" cm="1">
        <f t="array" ref="EL349">IF(SUMPRODUCT(--(EE349:EG349&lt;&gt;""))=0, 0,1)</f>
        <v>1</v>
      </c>
      <c r="EM349" s="18">
        <f t="shared" si="92"/>
        <v>0</v>
      </c>
      <c r="EN349" s="18" t="str">
        <f t="shared" si="93"/>
        <v>NA</v>
      </c>
      <c r="EO349" s="18">
        <f t="shared" si="94"/>
        <v>0</v>
      </c>
      <c r="EP349" s="18">
        <f t="shared" si="95"/>
        <v>0</v>
      </c>
      <c r="EQ349" s="18">
        <f t="shared" si="96"/>
        <v>0</v>
      </c>
      <c r="ER349" s="58" t="s">
        <v>2080</v>
      </c>
      <c r="ES349" s="59">
        <v>43802</v>
      </c>
      <c r="ET349" s="18" t="s">
        <v>783</v>
      </c>
      <c r="EU349" s="3" t="s">
        <v>783</v>
      </c>
    </row>
    <row r="350" spans="1:151" ht="15.75" customHeight="1" x14ac:dyDescent="0.2">
      <c r="A350" s="32" t="s">
        <v>290</v>
      </c>
      <c r="B350" s="24" t="s">
        <v>782</v>
      </c>
      <c r="C350" s="26">
        <v>2</v>
      </c>
      <c r="D350" s="18" t="s">
        <v>791</v>
      </c>
      <c r="E350" s="26" t="s">
        <v>257</v>
      </c>
      <c r="F350" s="18" t="s">
        <v>553</v>
      </c>
      <c r="G350" s="18" t="s">
        <v>665</v>
      </c>
      <c r="H350" s="18" t="s">
        <v>666</v>
      </c>
      <c r="I350" s="18" t="s">
        <v>730</v>
      </c>
      <c r="J350" s="18" t="s">
        <v>363</v>
      </c>
      <c r="K350" s="18" t="s">
        <v>363</v>
      </c>
      <c r="L350" s="18" t="s">
        <v>363</v>
      </c>
      <c r="M350" s="18" t="s">
        <v>253</v>
      </c>
      <c r="N350" s="56">
        <v>43</v>
      </c>
      <c r="O350" s="18" t="s">
        <v>640</v>
      </c>
      <c r="P350" s="18" t="s">
        <v>466</v>
      </c>
      <c r="Q350" s="18" t="s">
        <v>254</v>
      </c>
      <c r="R350" s="24" t="s">
        <v>257</v>
      </c>
      <c r="S350" s="24" t="s">
        <v>257</v>
      </c>
      <c r="T350" s="26" t="s">
        <v>257</v>
      </c>
      <c r="U350" s="26" t="s">
        <v>257</v>
      </c>
      <c r="V350" s="26" t="s">
        <v>257</v>
      </c>
      <c r="W350" s="26" t="s">
        <v>257</v>
      </c>
      <c r="X350" s="18" t="s">
        <v>695</v>
      </c>
      <c r="Y350" s="18">
        <v>40</v>
      </c>
      <c r="Z350" s="18" t="s">
        <v>599</v>
      </c>
      <c r="AA350" s="56">
        <v>40</v>
      </c>
      <c r="AB350" s="57" t="s">
        <v>257</v>
      </c>
      <c r="AC350" s="18" t="s">
        <v>595</v>
      </c>
      <c r="AD350" s="18" t="s">
        <v>595</v>
      </c>
      <c r="AE350" s="18" t="s">
        <v>595</v>
      </c>
      <c r="AF350" s="18" t="s">
        <v>595</v>
      </c>
      <c r="AG350" s="18" t="s">
        <v>595</v>
      </c>
      <c r="AH350" s="18" t="s">
        <v>595</v>
      </c>
      <c r="AI350" s="68">
        <v>2</v>
      </c>
      <c r="AJ350" s="26" t="s">
        <v>786</v>
      </c>
      <c r="AK350" s="68">
        <v>2</v>
      </c>
      <c r="AL350" s="18" t="s">
        <v>787</v>
      </c>
      <c r="AM350" s="18" t="s">
        <v>282</v>
      </c>
      <c r="AN350" s="57">
        <v>3.3</v>
      </c>
      <c r="AO350" s="57" t="s">
        <v>671</v>
      </c>
      <c r="AP350" s="18" t="s">
        <v>479</v>
      </c>
      <c r="AQ350" s="18">
        <v>4</v>
      </c>
      <c r="AR350" s="18" t="s">
        <v>672</v>
      </c>
      <c r="AS350" s="66">
        <f t="shared" si="77"/>
        <v>3.3</v>
      </c>
      <c r="AT350" s="57">
        <v>3.3</v>
      </c>
      <c r="AU350" s="66">
        <f t="shared" si="78"/>
        <v>0</v>
      </c>
      <c r="AV350" s="66">
        <f t="shared" si="76"/>
        <v>0</v>
      </c>
      <c r="AW350" s="5" t="s">
        <v>595</v>
      </c>
      <c r="AX350" s="68">
        <v>2</v>
      </c>
      <c r="AY350" s="26" t="s">
        <v>786</v>
      </c>
      <c r="AZ350" s="5" t="s">
        <v>257</v>
      </c>
      <c r="BA350" s="5" t="s">
        <v>257</v>
      </c>
      <c r="BB350" s="18" t="s">
        <v>788</v>
      </c>
      <c r="BC350" s="18" t="s">
        <v>287</v>
      </c>
      <c r="BD350" s="18">
        <v>0</v>
      </c>
      <c r="BE350" s="18" t="s">
        <v>698</v>
      </c>
      <c r="BF350" s="18" t="s">
        <v>699</v>
      </c>
      <c r="BG350" s="18">
        <v>4</v>
      </c>
      <c r="BH350" s="18" t="s">
        <v>672</v>
      </c>
      <c r="BI350" s="18" t="s">
        <v>257</v>
      </c>
      <c r="BJ350" s="18" t="s">
        <v>257</v>
      </c>
      <c r="BK350" s="18" t="s">
        <v>257</v>
      </c>
      <c r="BL350" s="18" t="s">
        <v>257</v>
      </c>
      <c r="BM350" s="18" t="s">
        <v>257</v>
      </c>
      <c r="BN350" s="68">
        <v>2</v>
      </c>
      <c r="BO350" s="26" t="s">
        <v>786</v>
      </c>
      <c r="BP350" s="5" t="s">
        <v>257</v>
      </c>
      <c r="BQ350" s="5" t="s">
        <v>257</v>
      </c>
      <c r="BR350" s="18" t="s">
        <v>788</v>
      </c>
      <c r="BS350" s="18"/>
      <c r="BT350" s="18"/>
      <c r="BU350" s="18"/>
      <c r="BV350" s="18"/>
      <c r="BW350" s="18"/>
      <c r="BX350" s="18"/>
      <c r="BY350" s="18"/>
      <c r="BZ350" s="18"/>
      <c r="CA350" s="18"/>
      <c r="CB350" s="18"/>
      <c r="CC350" s="18"/>
      <c r="CD350" s="18"/>
      <c r="CE350" s="18"/>
      <c r="CF350" s="18"/>
      <c r="CG350" s="18"/>
      <c r="CH350" s="18"/>
      <c r="CI350" s="18"/>
      <c r="CJ350" s="18"/>
      <c r="CK350" s="18"/>
      <c r="CL350" s="18"/>
      <c r="CM350" s="18"/>
      <c r="CN350" s="18"/>
      <c r="CO350" s="18"/>
      <c r="CP350" s="18"/>
      <c r="CQ350" s="18"/>
      <c r="CR350" s="18"/>
      <c r="CS350" s="18"/>
      <c r="CT350" s="18"/>
      <c r="CU350" s="18"/>
      <c r="CV350" s="18"/>
      <c r="CW350" s="18"/>
      <c r="CX350" s="18"/>
      <c r="CY350" s="18"/>
      <c r="CZ350" s="18"/>
      <c r="DA350" s="18"/>
      <c r="DB350" s="18"/>
      <c r="DC350" s="18"/>
      <c r="DD350" s="18"/>
      <c r="DE350" s="18"/>
      <c r="DF350" s="18"/>
      <c r="DG350" s="18"/>
      <c r="DH350" s="18"/>
      <c r="DI350" s="18"/>
      <c r="DJ350" s="18"/>
      <c r="DK350" s="18"/>
      <c r="DL350" s="18"/>
      <c r="DM350" s="18"/>
      <c r="DN350" s="18"/>
      <c r="DO350" s="18"/>
      <c r="DP350" s="18"/>
      <c r="DQ350" s="18"/>
      <c r="DR350" s="18"/>
      <c r="DS350" s="18"/>
      <c r="DT350" s="18"/>
      <c r="DU350" s="18"/>
      <c r="DV350" s="18"/>
      <c r="DW350" s="18"/>
      <c r="DX350" s="18"/>
      <c r="DY350" s="18"/>
      <c r="DZ350" s="18"/>
      <c r="EA350" s="18"/>
      <c r="EB350" s="18"/>
      <c r="EC350" s="18"/>
      <c r="ED350" s="18"/>
      <c r="EE350" s="18">
        <v>1</v>
      </c>
      <c r="EF350" s="18">
        <v>0</v>
      </c>
      <c r="EG350" s="18">
        <v>0</v>
      </c>
      <c r="EH350" s="18" t="s">
        <v>789</v>
      </c>
      <c r="EI350" s="18" cm="1">
        <f t="array" ref="EI350">IF(SUMPRODUCT(--(DO350:DS350&lt;&gt;""))=0, 0,1)</f>
        <v>0</v>
      </c>
      <c r="EJ350" s="18" cm="1">
        <f t="array" ref="EJ350">IF(SUMPRODUCT(--(DT350:EG350&lt;&gt;""))=0, 0,1)</f>
        <v>1</v>
      </c>
      <c r="EK350" s="18" cm="1">
        <f t="array" ref="EK350">IF(SUMPRODUCT(--(EC350:EG350&lt;&gt;""))=0, 0,1)</f>
        <v>1</v>
      </c>
      <c r="EL350" s="18" cm="1">
        <f t="array" ref="EL350">IF(SUMPRODUCT(--(EE350:EG350&lt;&gt;""))=0, 0,1)</f>
        <v>1</v>
      </c>
      <c r="EM350" s="18">
        <f t="shared" si="92"/>
        <v>1</v>
      </c>
      <c r="EN350" s="18" t="str">
        <f t="shared" si="93"/>
        <v>NA</v>
      </c>
      <c r="EO350" s="18">
        <f t="shared" si="94"/>
        <v>1</v>
      </c>
      <c r="EP350" s="18">
        <f t="shared" si="95"/>
        <v>1</v>
      </c>
      <c r="EQ350" s="18">
        <f t="shared" si="96"/>
        <v>1</v>
      </c>
      <c r="ER350" s="58" t="s">
        <v>2080</v>
      </c>
      <c r="ES350" s="59">
        <v>43802</v>
      </c>
      <c r="ET350" s="18" t="s">
        <v>783</v>
      </c>
      <c r="EU350" s="3" t="s">
        <v>783</v>
      </c>
    </row>
    <row r="351" spans="1:151" ht="15.75" customHeight="1" x14ac:dyDescent="0.2">
      <c r="A351" s="32" t="s">
        <v>290</v>
      </c>
      <c r="B351" s="24" t="s">
        <v>782</v>
      </c>
      <c r="C351" s="26">
        <v>2</v>
      </c>
      <c r="D351" s="18" t="s">
        <v>792</v>
      </c>
      <c r="E351" s="26" t="s">
        <v>257</v>
      </c>
      <c r="F351" s="18" t="s">
        <v>553</v>
      </c>
      <c r="G351" s="18" t="s">
        <v>665</v>
      </c>
      <c r="H351" s="18" t="s">
        <v>666</v>
      </c>
      <c r="I351" s="18" t="s">
        <v>730</v>
      </c>
      <c r="J351" s="18" t="s">
        <v>363</v>
      </c>
      <c r="K351" s="18" t="s">
        <v>363</v>
      </c>
      <c r="L351" s="18" t="s">
        <v>363</v>
      </c>
      <c r="M351" s="18" t="s">
        <v>253</v>
      </c>
      <c r="N351" s="56">
        <v>43</v>
      </c>
      <c r="O351" s="18" t="s">
        <v>640</v>
      </c>
      <c r="P351" s="18" t="s">
        <v>466</v>
      </c>
      <c r="Q351" s="18" t="s">
        <v>254</v>
      </c>
      <c r="R351" s="24" t="s">
        <v>257</v>
      </c>
      <c r="S351" s="24" t="s">
        <v>257</v>
      </c>
      <c r="T351" s="26" t="s">
        <v>257</v>
      </c>
      <c r="U351" s="26" t="s">
        <v>257</v>
      </c>
      <c r="V351" s="26" t="s">
        <v>257</v>
      </c>
      <c r="W351" s="26" t="s">
        <v>257</v>
      </c>
      <c r="X351" s="18" t="s">
        <v>695</v>
      </c>
      <c r="Y351" s="18">
        <v>40</v>
      </c>
      <c r="Z351" s="18" t="s">
        <v>599</v>
      </c>
      <c r="AA351" s="56">
        <v>40</v>
      </c>
      <c r="AB351" s="57" t="s">
        <v>257</v>
      </c>
      <c r="AC351" s="18" t="s">
        <v>595</v>
      </c>
      <c r="AD351" s="18" t="s">
        <v>595</v>
      </c>
      <c r="AE351" s="18" t="s">
        <v>595</v>
      </c>
      <c r="AF351" s="18" t="s">
        <v>595</v>
      </c>
      <c r="AG351" s="18" t="s">
        <v>595</v>
      </c>
      <c r="AH351" s="18" t="s">
        <v>595</v>
      </c>
      <c r="AI351" s="68">
        <v>3</v>
      </c>
      <c r="AJ351" s="26" t="s">
        <v>786</v>
      </c>
      <c r="AK351" s="68">
        <v>3</v>
      </c>
      <c r="AL351" s="18" t="s">
        <v>787</v>
      </c>
      <c r="AM351" s="18" t="s">
        <v>282</v>
      </c>
      <c r="AN351" s="57">
        <v>7.8</v>
      </c>
      <c r="AO351" s="57" t="s">
        <v>671</v>
      </c>
      <c r="AP351" s="18" t="s">
        <v>479</v>
      </c>
      <c r="AQ351" s="18">
        <v>4</v>
      </c>
      <c r="AR351" s="18" t="s">
        <v>672</v>
      </c>
      <c r="AS351" s="66">
        <f t="shared" si="77"/>
        <v>-1.8999999999999995</v>
      </c>
      <c r="AT351" s="57">
        <v>17.5</v>
      </c>
      <c r="AU351" s="66">
        <f t="shared" si="78"/>
        <v>9.6999999999999993</v>
      </c>
      <c r="AV351" s="66">
        <f t="shared" si="76"/>
        <v>9.6999999999999993</v>
      </c>
      <c r="AW351" s="5" t="s">
        <v>595</v>
      </c>
      <c r="AX351" s="68">
        <v>3</v>
      </c>
      <c r="AY351" s="26" t="s">
        <v>786</v>
      </c>
      <c r="AZ351" s="5" t="s">
        <v>257</v>
      </c>
      <c r="BA351" s="5" t="s">
        <v>257</v>
      </c>
      <c r="BB351" s="18" t="s">
        <v>788</v>
      </c>
      <c r="BC351" s="18" t="s">
        <v>287</v>
      </c>
      <c r="BD351" s="18">
        <v>0</v>
      </c>
      <c r="BE351" s="18" t="s">
        <v>698</v>
      </c>
      <c r="BF351" s="18" t="s">
        <v>699</v>
      </c>
      <c r="BG351" s="18">
        <v>4</v>
      </c>
      <c r="BH351" s="18" t="s">
        <v>672</v>
      </c>
      <c r="BI351" s="18" t="s">
        <v>257</v>
      </c>
      <c r="BJ351" s="18" t="s">
        <v>257</v>
      </c>
      <c r="BK351" s="18" t="s">
        <v>257</v>
      </c>
      <c r="BL351" s="18" t="s">
        <v>257</v>
      </c>
      <c r="BM351" s="18" t="s">
        <v>257</v>
      </c>
      <c r="BN351" s="68">
        <v>3</v>
      </c>
      <c r="BO351" s="26" t="s">
        <v>786</v>
      </c>
      <c r="BP351" s="5" t="s">
        <v>257</v>
      </c>
      <c r="BQ351" s="5" t="s">
        <v>257</v>
      </c>
      <c r="BR351" s="18" t="s">
        <v>788</v>
      </c>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c r="DA351" s="18"/>
      <c r="DB351" s="18"/>
      <c r="DC351" s="18"/>
      <c r="DD351" s="18"/>
      <c r="DE351" s="18"/>
      <c r="DF351" s="18"/>
      <c r="DG351" s="18"/>
      <c r="DH351" s="18"/>
      <c r="DI351" s="18"/>
      <c r="DJ351" s="18"/>
      <c r="DK351" s="18"/>
      <c r="DL351" s="18"/>
      <c r="DM351" s="18"/>
      <c r="DN351" s="18"/>
      <c r="DO351" s="18"/>
      <c r="DP351" s="18"/>
      <c r="DQ351" s="18"/>
      <c r="DR351" s="18"/>
      <c r="DS351" s="18"/>
      <c r="DT351" s="18"/>
      <c r="DU351" s="18"/>
      <c r="DV351" s="18"/>
      <c r="DW351" s="18"/>
      <c r="DX351" s="18"/>
      <c r="DY351" s="18"/>
      <c r="DZ351" s="18"/>
      <c r="EA351" s="18"/>
      <c r="EB351" s="18"/>
      <c r="EC351" s="18"/>
      <c r="ED351" s="18"/>
      <c r="EE351" s="18">
        <v>1</v>
      </c>
      <c r="EF351" s="18">
        <v>0</v>
      </c>
      <c r="EG351" s="18">
        <v>0</v>
      </c>
      <c r="EH351" s="18" t="s">
        <v>789</v>
      </c>
      <c r="EI351" s="18" cm="1">
        <f t="array" ref="EI351">IF(SUMPRODUCT(--(DO351:DS351&lt;&gt;""))=0, 0,1)</f>
        <v>0</v>
      </c>
      <c r="EJ351" s="18" cm="1">
        <f t="array" ref="EJ351">IF(SUMPRODUCT(--(DT351:EG351&lt;&gt;""))=0, 0,1)</f>
        <v>1</v>
      </c>
      <c r="EK351" s="18" cm="1">
        <f t="array" ref="EK351">IF(SUMPRODUCT(--(EC351:EG351&lt;&gt;""))=0, 0,1)</f>
        <v>1</v>
      </c>
      <c r="EL351" s="18" cm="1">
        <f t="array" ref="EL351">IF(SUMPRODUCT(--(EE351:EG351&lt;&gt;""))=0, 0,1)</f>
        <v>1</v>
      </c>
      <c r="EM351" s="18">
        <f t="shared" si="92"/>
        <v>1</v>
      </c>
      <c r="EN351" s="18" t="str">
        <f t="shared" si="93"/>
        <v>NA</v>
      </c>
      <c r="EO351" s="18">
        <f t="shared" si="94"/>
        <v>1</v>
      </c>
      <c r="EP351" s="18">
        <f t="shared" si="95"/>
        <v>1</v>
      </c>
      <c r="EQ351" s="18">
        <f t="shared" si="96"/>
        <v>1</v>
      </c>
      <c r="ER351" s="58" t="s">
        <v>2080</v>
      </c>
      <c r="ES351" s="59">
        <v>43802</v>
      </c>
      <c r="ET351" s="18" t="s">
        <v>783</v>
      </c>
      <c r="EU351" s="3" t="s">
        <v>783</v>
      </c>
    </row>
    <row r="352" spans="1:151" ht="15.75" customHeight="1" x14ac:dyDescent="0.2">
      <c r="A352" s="32" t="s">
        <v>290</v>
      </c>
      <c r="B352" s="24" t="s">
        <v>782</v>
      </c>
      <c r="C352" s="26">
        <v>2</v>
      </c>
      <c r="D352" s="18" t="s">
        <v>793</v>
      </c>
      <c r="E352" s="26" t="s">
        <v>257</v>
      </c>
      <c r="F352" s="18" t="s">
        <v>553</v>
      </c>
      <c r="G352" s="18" t="s">
        <v>665</v>
      </c>
      <c r="H352" s="18" t="s">
        <v>666</v>
      </c>
      <c r="I352" s="18" t="s">
        <v>730</v>
      </c>
      <c r="J352" s="18" t="s">
        <v>363</v>
      </c>
      <c r="K352" s="18" t="s">
        <v>363</v>
      </c>
      <c r="L352" s="18" t="s">
        <v>363</v>
      </c>
      <c r="M352" s="18" t="s">
        <v>253</v>
      </c>
      <c r="N352" s="56">
        <v>43</v>
      </c>
      <c r="O352" s="18" t="s">
        <v>640</v>
      </c>
      <c r="P352" s="18" t="s">
        <v>466</v>
      </c>
      <c r="Q352" s="18" t="s">
        <v>254</v>
      </c>
      <c r="R352" s="24" t="s">
        <v>257</v>
      </c>
      <c r="S352" s="24" t="s">
        <v>257</v>
      </c>
      <c r="T352" s="26" t="s">
        <v>257</v>
      </c>
      <c r="U352" s="26" t="s">
        <v>257</v>
      </c>
      <c r="V352" s="26" t="s">
        <v>257</v>
      </c>
      <c r="W352" s="26" t="s">
        <v>257</v>
      </c>
      <c r="X352" s="18" t="s">
        <v>695</v>
      </c>
      <c r="Y352" s="18">
        <v>40</v>
      </c>
      <c r="Z352" s="18" t="s">
        <v>599</v>
      </c>
      <c r="AA352" s="56">
        <v>40</v>
      </c>
      <c r="AB352" s="57" t="s">
        <v>257</v>
      </c>
      <c r="AC352" s="18" t="s">
        <v>595</v>
      </c>
      <c r="AD352" s="18" t="s">
        <v>595</v>
      </c>
      <c r="AE352" s="18" t="s">
        <v>595</v>
      </c>
      <c r="AF352" s="18" t="s">
        <v>595</v>
      </c>
      <c r="AG352" s="18" t="s">
        <v>595</v>
      </c>
      <c r="AH352" s="18" t="s">
        <v>595</v>
      </c>
      <c r="AI352" s="68">
        <v>4</v>
      </c>
      <c r="AJ352" s="26" t="s">
        <v>786</v>
      </c>
      <c r="AK352" s="68">
        <v>4</v>
      </c>
      <c r="AL352" s="18" t="s">
        <v>787</v>
      </c>
      <c r="AM352" s="18" t="s">
        <v>282</v>
      </c>
      <c r="AN352" s="57">
        <v>34.4</v>
      </c>
      <c r="AO352" s="57" t="s">
        <v>671</v>
      </c>
      <c r="AP352" s="18" t="s">
        <v>479</v>
      </c>
      <c r="AQ352" s="18">
        <v>4</v>
      </c>
      <c r="AR352" s="18" t="s">
        <v>672</v>
      </c>
      <c r="AS352" s="66">
        <f t="shared" si="77"/>
        <v>23.099999999999994</v>
      </c>
      <c r="AT352" s="57">
        <v>45.7</v>
      </c>
      <c r="AU352" s="66">
        <f t="shared" si="78"/>
        <v>11.300000000000004</v>
      </c>
      <c r="AV352" s="66">
        <f t="shared" si="76"/>
        <v>11.300000000000004</v>
      </c>
      <c r="AW352" s="5" t="s">
        <v>595</v>
      </c>
      <c r="AX352" s="68">
        <v>4</v>
      </c>
      <c r="AY352" s="26" t="s">
        <v>786</v>
      </c>
      <c r="AZ352" s="5" t="s">
        <v>257</v>
      </c>
      <c r="BA352" s="5" t="s">
        <v>257</v>
      </c>
      <c r="BB352" s="18" t="s">
        <v>788</v>
      </c>
      <c r="BC352" s="18" t="s">
        <v>287</v>
      </c>
      <c r="BD352" s="18">
        <v>0</v>
      </c>
      <c r="BE352" s="18" t="s">
        <v>698</v>
      </c>
      <c r="BF352" s="18" t="s">
        <v>699</v>
      </c>
      <c r="BG352" s="18">
        <v>4</v>
      </c>
      <c r="BH352" s="18" t="s">
        <v>672</v>
      </c>
      <c r="BI352" s="18" t="s">
        <v>257</v>
      </c>
      <c r="BJ352" s="18" t="s">
        <v>257</v>
      </c>
      <c r="BK352" s="18" t="s">
        <v>257</v>
      </c>
      <c r="BL352" s="18" t="s">
        <v>257</v>
      </c>
      <c r="BM352" s="18" t="s">
        <v>257</v>
      </c>
      <c r="BN352" s="68">
        <v>4</v>
      </c>
      <c r="BO352" s="26" t="s">
        <v>786</v>
      </c>
      <c r="BP352" s="5" t="s">
        <v>257</v>
      </c>
      <c r="BQ352" s="5" t="s">
        <v>257</v>
      </c>
      <c r="BR352" s="18" t="s">
        <v>788</v>
      </c>
      <c r="BS352" s="18"/>
      <c r="BT352" s="18"/>
      <c r="BU352" s="18"/>
      <c r="BV352" s="18"/>
      <c r="BW352" s="18"/>
      <c r="BX352" s="18"/>
      <c r="BY352" s="18"/>
      <c r="BZ352" s="18"/>
      <c r="CA352" s="18"/>
      <c r="CB352" s="18"/>
      <c r="CC352" s="18"/>
      <c r="CD352" s="18"/>
      <c r="CE352" s="18"/>
      <c r="CF352" s="18"/>
      <c r="CG352" s="18"/>
      <c r="CH352" s="18"/>
      <c r="CI352" s="18"/>
      <c r="CJ352" s="18"/>
      <c r="CK352" s="18"/>
      <c r="CL352" s="18"/>
      <c r="CM352" s="18"/>
      <c r="CN352" s="18"/>
      <c r="CO352" s="18"/>
      <c r="CP352" s="18"/>
      <c r="CQ352" s="18"/>
      <c r="CR352" s="18"/>
      <c r="CS352" s="18"/>
      <c r="CT352" s="18"/>
      <c r="CU352" s="18"/>
      <c r="CV352" s="18"/>
      <c r="CW352" s="18"/>
      <c r="CX352" s="18"/>
      <c r="CY352" s="18"/>
      <c r="CZ352" s="18"/>
      <c r="DA352" s="18"/>
      <c r="DB352" s="18"/>
      <c r="DC352" s="18"/>
      <c r="DD352" s="18"/>
      <c r="DE352" s="18"/>
      <c r="DF352" s="18"/>
      <c r="DG352" s="18"/>
      <c r="DH352" s="18"/>
      <c r="DI352" s="18"/>
      <c r="DJ352" s="18"/>
      <c r="DK352" s="18"/>
      <c r="DL352" s="18"/>
      <c r="DM352" s="18"/>
      <c r="DN352" s="18"/>
      <c r="DO352" s="18"/>
      <c r="DP352" s="18"/>
      <c r="DQ352" s="18"/>
      <c r="DR352" s="18"/>
      <c r="DS352" s="18"/>
      <c r="DT352" s="18"/>
      <c r="DU352" s="18"/>
      <c r="DV352" s="18"/>
      <c r="DW352" s="18"/>
      <c r="DX352" s="18"/>
      <c r="DY352" s="18"/>
      <c r="DZ352" s="18"/>
      <c r="EA352" s="18"/>
      <c r="EB352" s="18"/>
      <c r="EC352" s="18"/>
      <c r="ED352" s="18"/>
      <c r="EE352" s="18">
        <v>1</v>
      </c>
      <c r="EF352" s="18">
        <v>0</v>
      </c>
      <c r="EG352" s="18">
        <v>0</v>
      </c>
      <c r="EH352" s="18" t="s">
        <v>789</v>
      </c>
      <c r="EI352" s="18" cm="1">
        <f t="array" ref="EI352">IF(SUMPRODUCT(--(DO352:DS352&lt;&gt;""))=0, 0,1)</f>
        <v>0</v>
      </c>
      <c r="EJ352" s="18" cm="1">
        <f t="array" ref="EJ352">IF(SUMPRODUCT(--(DT352:EG352&lt;&gt;""))=0, 0,1)</f>
        <v>1</v>
      </c>
      <c r="EK352" s="18" cm="1">
        <f t="array" ref="EK352">IF(SUMPRODUCT(--(EC352:EG352&lt;&gt;""))=0, 0,1)</f>
        <v>1</v>
      </c>
      <c r="EL352" s="18" cm="1">
        <f t="array" ref="EL352">IF(SUMPRODUCT(--(EE352:EG352&lt;&gt;""))=0, 0,1)</f>
        <v>1</v>
      </c>
      <c r="EM352" s="18">
        <f t="shared" si="92"/>
        <v>1</v>
      </c>
      <c r="EN352" s="18" t="str">
        <f t="shared" si="93"/>
        <v>NA</v>
      </c>
      <c r="EO352" s="18">
        <f t="shared" si="94"/>
        <v>1</v>
      </c>
      <c r="EP352" s="18">
        <f t="shared" si="95"/>
        <v>1</v>
      </c>
      <c r="EQ352" s="18">
        <f t="shared" si="96"/>
        <v>1</v>
      </c>
      <c r="ER352" s="58" t="s">
        <v>2080</v>
      </c>
      <c r="ES352" s="59">
        <v>43802</v>
      </c>
      <c r="ET352" s="18" t="s">
        <v>783</v>
      </c>
      <c r="EU352" s="3" t="s">
        <v>783</v>
      </c>
    </row>
    <row r="353" spans="1:151" ht="15.75" customHeight="1" x14ac:dyDescent="0.2">
      <c r="A353" s="32" t="s">
        <v>290</v>
      </c>
      <c r="B353" s="24" t="s">
        <v>782</v>
      </c>
      <c r="C353" s="26">
        <v>2</v>
      </c>
      <c r="D353" s="18" t="s">
        <v>794</v>
      </c>
      <c r="E353" s="26" t="s">
        <v>257</v>
      </c>
      <c r="F353" s="18" t="s">
        <v>553</v>
      </c>
      <c r="G353" s="18" t="s">
        <v>665</v>
      </c>
      <c r="H353" s="18" t="s">
        <v>666</v>
      </c>
      <c r="I353" s="18" t="s">
        <v>730</v>
      </c>
      <c r="J353" s="18" t="s">
        <v>363</v>
      </c>
      <c r="K353" s="18" t="s">
        <v>363</v>
      </c>
      <c r="L353" s="18" t="s">
        <v>363</v>
      </c>
      <c r="M353" s="18" t="s">
        <v>253</v>
      </c>
      <c r="N353" s="56">
        <v>43</v>
      </c>
      <c r="O353" s="18" t="s">
        <v>640</v>
      </c>
      <c r="P353" s="18" t="s">
        <v>466</v>
      </c>
      <c r="Q353" s="18" t="s">
        <v>254</v>
      </c>
      <c r="R353" s="24" t="s">
        <v>257</v>
      </c>
      <c r="S353" s="24" t="s">
        <v>257</v>
      </c>
      <c r="T353" s="26" t="s">
        <v>257</v>
      </c>
      <c r="U353" s="26" t="s">
        <v>257</v>
      </c>
      <c r="V353" s="26" t="s">
        <v>257</v>
      </c>
      <c r="W353" s="26" t="s">
        <v>257</v>
      </c>
      <c r="X353" s="18" t="s">
        <v>695</v>
      </c>
      <c r="Y353" s="18">
        <v>40</v>
      </c>
      <c r="Z353" s="18" t="s">
        <v>599</v>
      </c>
      <c r="AA353" s="56">
        <v>40</v>
      </c>
      <c r="AB353" s="57" t="s">
        <v>257</v>
      </c>
      <c r="AC353" s="18" t="s">
        <v>595</v>
      </c>
      <c r="AD353" s="18" t="s">
        <v>595</v>
      </c>
      <c r="AE353" s="18" t="s">
        <v>595</v>
      </c>
      <c r="AF353" s="18" t="s">
        <v>595</v>
      </c>
      <c r="AG353" s="18" t="s">
        <v>595</v>
      </c>
      <c r="AH353" s="18" t="s">
        <v>595</v>
      </c>
      <c r="AI353" s="68">
        <v>5</v>
      </c>
      <c r="AJ353" s="26" t="s">
        <v>786</v>
      </c>
      <c r="AK353" s="68">
        <v>5</v>
      </c>
      <c r="AL353" s="18" t="s">
        <v>787</v>
      </c>
      <c r="AM353" s="18" t="s">
        <v>282</v>
      </c>
      <c r="AN353" s="57">
        <v>76.099999999999994</v>
      </c>
      <c r="AO353" s="57" t="s">
        <v>671</v>
      </c>
      <c r="AP353" s="18" t="s">
        <v>479</v>
      </c>
      <c r="AQ353" s="18">
        <v>4</v>
      </c>
      <c r="AR353" s="18" t="s">
        <v>672</v>
      </c>
      <c r="AS353" s="66">
        <f t="shared" si="77"/>
        <v>62.699999999999989</v>
      </c>
      <c r="AT353" s="57">
        <v>89.5</v>
      </c>
      <c r="AU353" s="66">
        <f t="shared" si="78"/>
        <v>13.400000000000006</v>
      </c>
      <c r="AV353" s="66">
        <f t="shared" si="76"/>
        <v>13.400000000000006</v>
      </c>
      <c r="AW353" s="5" t="s">
        <v>595</v>
      </c>
      <c r="AX353" s="68">
        <v>5</v>
      </c>
      <c r="AY353" s="26" t="s">
        <v>786</v>
      </c>
      <c r="AZ353" s="5" t="s">
        <v>257</v>
      </c>
      <c r="BA353" s="5" t="s">
        <v>257</v>
      </c>
      <c r="BB353" s="18" t="s">
        <v>788</v>
      </c>
      <c r="BC353" s="18" t="s">
        <v>287</v>
      </c>
      <c r="BD353" s="18">
        <v>0</v>
      </c>
      <c r="BE353" s="18" t="s">
        <v>698</v>
      </c>
      <c r="BF353" s="18" t="s">
        <v>699</v>
      </c>
      <c r="BG353" s="18">
        <v>4</v>
      </c>
      <c r="BH353" s="18" t="s">
        <v>672</v>
      </c>
      <c r="BI353" s="18" t="s">
        <v>257</v>
      </c>
      <c r="BJ353" s="18" t="s">
        <v>257</v>
      </c>
      <c r="BK353" s="18" t="s">
        <v>257</v>
      </c>
      <c r="BL353" s="18" t="s">
        <v>257</v>
      </c>
      <c r="BM353" s="18" t="s">
        <v>257</v>
      </c>
      <c r="BN353" s="68">
        <v>5</v>
      </c>
      <c r="BO353" s="26" t="s">
        <v>786</v>
      </c>
      <c r="BP353" s="5" t="s">
        <v>257</v>
      </c>
      <c r="BQ353" s="5" t="s">
        <v>257</v>
      </c>
      <c r="BR353" s="18" t="s">
        <v>788</v>
      </c>
      <c r="BS353" s="18"/>
      <c r="BT353" s="18"/>
      <c r="BU353" s="18"/>
      <c r="BV353" s="18"/>
      <c r="BW353" s="18"/>
      <c r="BX353" s="18"/>
      <c r="BY353" s="18"/>
      <c r="BZ353" s="18"/>
      <c r="CA353" s="18"/>
      <c r="CB353" s="18"/>
      <c r="CC353" s="18"/>
      <c r="CD353" s="18"/>
      <c r="CE353" s="18"/>
      <c r="CF353" s="18"/>
      <c r="CG353" s="18"/>
      <c r="CH353" s="18"/>
      <c r="CI353" s="18"/>
      <c r="CJ353" s="18"/>
      <c r="CK353" s="18"/>
      <c r="CL353" s="18"/>
      <c r="CM353" s="18"/>
      <c r="CN353" s="18"/>
      <c r="CO353" s="18"/>
      <c r="CP353" s="18"/>
      <c r="CQ353" s="18"/>
      <c r="CR353" s="18"/>
      <c r="CS353" s="18"/>
      <c r="CT353" s="18"/>
      <c r="CU353" s="18"/>
      <c r="CV353" s="18"/>
      <c r="CW353" s="18"/>
      <c r="CX353" s="18"/>
      <c r="CY353" s="18"/>
      <c r="CZ353" s="18"/>
      <c r="DA353" s="18"/>
      <c r="DB353" s="18"/>
      <c r="DC353" s="18"/>
      <c r="DD353" s="18"/>
      <c r="DE353" s="18"/>
      <c r="DF353" s="18"/>
      <c r="DG353" s="18"/>
      <c r="DH353" s="18"/>
      <c r="DI353" s="18"/>
      <c r="DJ353" s="18"/>
      <c r="DK353" s="18"/>
      <c r="DL353" s="18"/>
      <c r="DM353" s="18"/>
      <c r="DN353" s="18"/>
      <c r="DO353" s="18"/>
      <c r="DP353" s="18"/>
      <c r="DQ353" s="18"/>
      <c r="DR353" s="18"/>
      <c r="DS353" s="18"/>
      <c r="DT353" s="18"/>
      <c r="DU353" s="18"/>
      <c r="DV353" s="18"/>
      <c r="DW353" s="18"/>
      <c r="DX353" s="18"/>
      <c r="DY353" s="18"/>
      <c r="DZ353" s="18"/>
      <c r="EA353" s="18"/>
      <c r="EB353" s="18"/>
      <c r="EC353" s="18"/>
      <c r="ED353" s="18"/>
      <c r="EE353" s="18">
        <v>0</v>
      </c>
      <c r="EF353" s="18">
        <v>1</v>
      </c>
      <c r="EG353" s="18">
        <v>0</v>
      </c>
      <c r="EH353" s="18" t="s">
        <v>789</v>
      </c>
      <c r="EI353" s="18" cm="1">
        <f t="array" ref="EI353">IF(SUMPRODUCT(--(DO353:DS353&lt;&gt;""))=0, 0,1)</f>
        <v>0</v>
      </c>
      <c r="EJ353" s="18" cm="1">
        <f t="array" ref="EJ353">IF(SUMPRODUCT(--(DT353:EG353&lt;&gt;""))=0, 0,1)</f>
        <v>1</v>
      </c>
      <c r="EK353" s="18" cm="1">
        <f t="array" ref="EK353">IF(SUMPRODUCT(--(EC353:EG353&lt;&gt;""))=0, 0,1)</f>
        <v>1</v>
      </c>
      <c r="EL353" s="18" cm="1">
        <f t="array" ref="EL353">IF(SUMPRODUCT(--(EE353:EG353&lt;&gt;""))=0, 0,1)</f>
        <v>1</v>
      </c>
      <c r="EM353" s="18">
        <f t="shared" si="92"/>
        <v>1</v>
      </c>
      <c r="EN353" s="18" t="str">
        <f t="shared" si="93"/>
        <v>NA</v>
      </c>
      <c r="EO353" s="18">
        <f t="shared" si="94"/>
        <v>1</v>
      </c>
      <c r="EP353" s="18">
        <f t="shared" si="95"/>
        <v>1</v>
      </c>
      <c r="EQ353" s="18">
        <f t="shared" si="96"/>
        <v>1</v>
      </c>
      <c r="ER353" s="58" t="s">
        <v>2080</v>
      </c>
      <c r="ES353" s="59">
        <v>43802</v>
      </c>
      <c r="ET353" s="18" t="s">
        <v>783</v>
      </c>
      <c r="EU353" s="3" t="s">
        <v>783</v>
      </c>
    </row>
    <row r="354" spans="1:151" ht="15.75" customHeight="1" x14ac:dyDescent="0.2">
      <c r="A354" s="32" t="s">
        <v>290</v>
      </c>
      <c r="B354" s="24" t="s">
        <v>782</v>
      </c>
      <c r="C354" s="26">
        <v>2</v>
      </c>
      <c r="D354" s="18" t="s">
        <v>795</v>
      </c>
      <c r="E354" s="26" t="s">
        <v>257</v>
      </c>
      <c r="F354" s="18" t="s">
        <v>553</v>
      </c>
      <c r="G354" s="18" t="s">
        <v>665</v>
      </c>
      <c r="H354" s="18" t="s">
        <v>666</v>
      </c>
      <c r="I354" s="18" t="s">
        <v>730</v>
      </c>
      <c r="J354" s="18" t="s">
        <v>363</v>
      </c>
      <c r="K354" s="18" t="s">
        <v>363</v>
      </c>
      <c r="L354" s="18" t="s">
        <v>363</v>
      </c>
      <c r="M354" s="18" t="s">
        <v>253</v>
      </c>
      <c r="N354" s="56">
        <v>43</v>
      </c>
      <c r="O354" s="18" t="s">
        <v>640</v>
      </c>
      <c r="P354" s="18" t="s">
        <v>466</v>
      </c>
      <c r="Q354" s="18" t="s">
        <v>254</v>
      </c>
      <c r="R354" s="24" t="s">
        <v>257</v>
      </c>
      <c r="S354" s="24" t="s">
        <v>257</v>
      </c>
      <c r="T354" s="26" t="s">
        <v>257</v>
      </c>
      <c r="U354" s="26" t="s">
        <v>257</v>
      </c>
      <c r="V354" s="26" t="s">
        <v>257</v>
      </c>
      <c r="W354" s="26" t="s">
        <v>257</v>
      </c>
      <c r="X354" s="18" t="s">
        <v>695</v>
      </c>
      <c r="Y354" s="18">
        <v>40</v>
      </c>
      <c r="Z354" s="18" t="s">
        <v>599</v>
      </c>
      <c r="AA354" s="56">
        <v>40</v>
      </c>
      <c r="AB354" s="57" t="s">
        <v>257</v>
      </c>
      <c r="AC354" s="18" t="s">
        <v>595</v>
      </c>
      <c r="AD354" s="18" t="s">
        <v>595</v>
      </c>
      <c r="AE354" s="18" t="s">
        <v>595</v>
      </c>
      <c r="AF354" s="18" t="s">
        <v>595</v>
      </c>
      <c r="AG354" s="18" t="s">
        <v>595</v>
      </c>
      <c r="AH354" s="18" t="s">
        <v>595</v>
      </c>
      <c r="AI354" s="68">
        <v>6</v>
      </c>
      <c r="AJ354" s="26" t="s">
        <v>786</v>
      </c>
      <c r="AK354" s="68">
        <v>6</v>
      </c>
      <c r="AL354" s="18" t="s">
        <v>787</v>
      </c>
      <c r="AM354" s="18" t="s">
        <v>282</v>
      </c>
      <c r="AN354" s="57">
        <v>83.9</v>
      </c>
      <c r="AO354" s="57" t="s">
        <v>671</v>
      </c>
      <c r="AP354" s="18" t="s">
        <v>479</v>
      </c>
      <c r="AQ354" s="18">
        <v>4</v>
      </c>
      <c r="AR354" s="18" t="s">
        <v>672</v>
      </c>
      <c r="AS354" s="66">
        <f t="shared" si="77"/>
        <v>72.100000000000009</v>
      </c>
      <c r="AT354" s="57">
        <v>95.7</v>
      </c>
      <c r="AU354" s="66">
        <f t="shared" si="78"/>
        <v>11.799999999999997</v>
      </c>
      <c r="AV354" s="66">
        <f t="shared" si="76"/>
        <v>11.799999999999997</v>
      </c>
      <c r="AW354" s="5" t="s">
        <v>595</v>
      </c>
      <c r="AX354" s="68">
        <v>6</v>
      </c>
      <c r="AY354" s="26" t="s">
        <v>786</v>
      </c>
      <c r="AZ354" s="5" t="s">
        <v>257</v>
      </c>
      <c r="BA354" s="5" t="s">
        <v>257</v>
      </c>
      <c r="BB354" s="18" t="s">
        <v>788</v>
      </c>
      <c r="BC354" s="18" t="s">
        <v>287</v>
      </c>
      <c r="BD354" s="18">
        <v>50</v>
      </c>
      <c r="BE354" s="18" t="s">
        <v>698</v>
      </c>
      <c r="BF354" s="18" t="s">
        <v>699</v>
      </c>
      <c r="BG354" s="18">
        <v>4</v>
      </c>
      <c r="BH354" s="18" t="s">
        <v>672</v>
      </c>
      <c r="BI354" s="18" t="s">
        <v>257</v>
      </c>
      <c r="BJ354" s="18" t="s">
        <v>257</v>
      </c>
      <c r="BK354" s="18" t="s">
        <v>257</v>
      </c>
      <c r="BL354" s="18" t="s">
        <v>257</v>
      </c>
      <c r="BM354" s="18" t="s">
        <v>257</v>
      </c>
      <c r="BN354" s="68">
        <v>6</v>
      </c>
      <c r="BO354" s="26" t="s">
        <v>786</v>
      </c>
      <c r="BP354" s="5" t="s">
        <v>257</v>
      </c>
      <c r="BQ354" s="5" t="s">
        <v>257</v>
      </c>
      <c r="BR354" s="18" t="s">
        <v>788</v>
      </c>
      <c r="BS354" s="18"/>
      <c r="BT354" s="18"/>
      <c r="BU354" s="18"/>
      <c r="BV354" s="18"/>
      <c r="BW354" s="18"/>
      <c r="BX354" s="18"/>
      <c r="BY354" s="18"/>
      <c r="BZ354" s="18"/>
      <c r="CA354" s="18"/>
      <c r="CB354" s="18"/>
      <c r="CC354" s="18"/>
      <c r="CD354" s="18"/>
      <c r="CE354" s="18"/>
      <c r="CF354" s="18"/>
      <c r="CG354" s="18"/>
      <c r="CH354" s="18"/>
      <c r="CI354" s="18"/>
      <c r="CJ354" s="18"/>
      <c r="CK354" s="18"/>
      <c r="CL354" s="18"/>
      <c r="CM354" s="18"/>
      <c r="CN354" s="18"/>
      <c r="CO354" s="18"/>
      <c r="CP354" s="18"/>
      <c r="CQ354" s="18"/>
      <c r="CR354" s="18"/>
      <c r="CS354" s="18"/>
      <c r="CT354" s="18"/>
      <c r="CU354" s="18"/>
      <c r="CV354" s="18"/>
      <c r="CW354" s="18"/>
      <c r="CX354" s="18"/>
      <c r="CY354" s="18"/>
      <c r="CZ354" s="18"/>
      <c r="DA354" s="18"/>
      <c r="DB354" s="18"/>
      <c r="DC354" s="18"/>
      <c r="DD354" s="18"/>
      <c r="DE354" s="18"/>
      <c r="DF354" s="18"/>
      <c r="DG354" s="18"/>
      <c r="DH354" s="18"/>
      <c r="DI354" s="18"/>
      <c r="DJ354" s="18"/>
      <c r="DK354" s="18"/>
      <c r="DL354" s="18"/>
      <c r="DM354" s="18"/>
      <c r="DN354" s="18"/>
      <c r="DO354" s="18"/>
      <c r="DP354" s="18"/>
      <c r="DQ354" s="18"/>
      <c r="DR354" s="18"/>
      <c r="DS354" s="18"/>
      <c r="DT354" s="18"/>
      <c r="DU354" s="18"/>
      <c r="DV354" s="18"/>
      <c r="DW354" s="18"/>
      <c r="DX354" s="18"/>
      <c r="DY354" s="18"/>
      <c r="DZ354" s="18"/>
      <c r="EA354" s="18"/>
      <c r="EB354" s="18"/>
      <c r="EC354" s="18"/>
      <c r="ED354" s="18"/>
      <c r="EE354" s="18">
        <v>0</v>
      </c>
      <c r="EF354" s="18">
        <v>1</v>
      </c>
      <c r="EG354" s="18">
        <v>1</v>
      </c>
      <c r="EH354" s="18" t="s">
        <v>789</v>
      </c>
      <c r="EI354" s="18" cm="1">
        <f t="array" ref="EI354">IF(SUMPRODUCT(--(DO354:DS354&lt;&gt;""))=0, 0,1)</f>
        <v>0</v>
      </c>
      <c r="EJ354" s="18" cm="1">
        <f t="array" ref="EJ354">IF(SUMPRODUCT(--(DT354:EG354&lt;&gt;""))=0, 0,1)</f>
        <v>1</v>
      </c>
      <c r="EK354" s="18" cm="1">
        <f t="array" ref="EK354">IF(SUMPRODUCT(--(EC354:EG354&lt;&gt;""))=0, 0,1)</f>
        <v>1</v>
      </c>
      <c r="EL354" s="18" cm="1">
        <f t="array" ref="EL354">IF(SUMPRODUCT(--(EE354:EG354&lt;&gt;""))=0, 0,1)</f>
        <v>1</v>
      </c>
      <c r="EM354" s="18">
        <f t="shared" si="92"/>
        <v>1</v>
      </c>
      <c r="EN354" s="18" t="str">
        <f t="shared" si="93"/>
        <v>NA</v>
      </c>
      <c r="EO354" s="18">
        <f t="shared" si="94"/>
        <v>1</v>
      </c>
      <c r="EP354" s="18">
        <f t="shared" si="95"/>
        <v>1</v>
      </c>
      <c r="EQ354" s="18">
        <f t="shared" si="96"/>
        <v>1</v>
      </c>
      <c r="ER354" s="58" t="s">
        <v>2080</v>
      </c>
      <c r="ES354" s="59">
        <v>43802</v>
      </c>
      <c r="ET354" s="18" t="s">
        <v>783</v>
      </c>
      <c r="EU354" s="3" t="s">
        <v>783</v>
      </c>
    </row>
    <row r="355" spans="1:151" ht="15.75" customHeight="1" x14ac:dyDescent="0.2">
      <c r="A355" s="32" t="s">
        <v>290</v>
      </c>
      <c r="B355" s="24" t="s">
        <v>782</v>
      </c>
      <c r="C355" s="26">
        <v>2</v>
      </c>
      <c r="D355" s="18" t="s">
        <v>796</v>
      </c>
      <c r="E355" s="26" t="s">
        <v>257</v>
      </c>
      <c r="F355" s="18" t="s">
        <v>553</v>
      </c>
      <c r="G355" s="18" t="s">
        <v>665</v>
      </c>
      <c r="H355" s="18" t="s">
        <v>666</v>
      </c>
      <c r="I355" s="18" t="s">
        <v>730</v>
      </c>
      <c r="J355" s="18" t="s">
        <v>363</v>
      </c>
      <c r="K355" s="18" t="s">
        <v>363</v>
      </c>
      <c r="L355" s="18" t="s">
        <v>363</v>
      </c>
      <c r="M355" s="18" t="s">
        <v>253</v>
      </c>
      <c r="N355" s="56">
        <v>43</v>
      </c>
      <c r="O355" s="18" t="s">
        <v>640</v>
      </c>
      <c r="P355" s="18" t="s">
        <v>466</v>
      </c>
      <c r="Q355" s="18" t="s">
        <v>254</v>
      </c>
      <c r="R355" s="24" t="s">
        <v>257</v>
      </c>
      <c r="S355" s="24" t="s">
        <v>257</v>
      </c>
      <c r="T355" s="26" t="s">
        <v>257</v>
      </c>
      <c r="U355" s="26" t="s">
        <v>257</v>
      </c>
      <c r="V355" s="26" t="s">
        <v>257</v>
      </c>
      <c r="W355" s="26" t="s">
        <v>257</v>
      </c>
      <c r="X355" s="18" t="s">
        <v>695</v>
      </c>
      <c r="Y355" s="18">
        <v>40</v>
      </c>
      <c r="Z355" s="18" t="s">
        <v>599</v>
      </c>
      <c r="AA355" s="56">
        <v>40</v>
      </c>
      <c r="AB355" s="57" t="s">
        <v>257</v>
      </c>
      <c r="AC355" s="18" t="s">
        <v>595</v>
      </c>
      <c r="AD355" s="18" t="s">
        <v>595</v>
      </c>
      <c r="AE355" s="18" t="s">
        <v>595</v>
      </c>
      <c r="AF355" s="18" t="s">
        <v>595</v>
      </c>
      <c r="AG355" s="18" t="s">
        <v>595</v>
      </c>
      <c r="AH355" s="18" t="s">
        <v>595</v>
      </c>
      <c r="AI355" s="68">
        <v>7</v>
      </c>
      <c r="AJ355" s="26" t="s">
        <v>786</v>
      </c>
      <c r="AK355" s="68">
        <v>7</v>
      </c>
      <c r="AL355" s="18" t="s">
        <v>787</v>
      </c>
      <c r="AM355" s="18" t="s">
        <v>282</v>
      </c>
      <c r="AN355" s="57">
        <v>95.4</v>
      </c>
      <c r="AO355" s="57" t="s">
        <v>671</v>
      </c>
      <c r="AP355" s="18" t="s">
        <v>479</v>
      </c>
      <c r="AQ355" s="18">
        <v>4</v>
      </c>
      <c r="AR355" s="18" t="s">
        <v>672</v>
      </c>
      <c r="AS355" s="66">
        <f t="shared" si="77"/>
        <v>95.4</v>
      </c>
      <c r="AT355" s="57">
        <v>95.4</v>
      </c>
      <c r="AU355" s="66">
        <f t="shared" si="78"/>
        <v>0</v>
      </c>
      <c r="AV355" s="66">
        <f t="shared" si="76"/>
        <v>0</v>
      </c>
      <c r="AW355" s="5" t="s">
        <v>595</v>
      </c>
      <c r="AX355" s="68">
        <v>7</v>
      </c>
      <c r="AY355" s="26" t="s">
        <v>786</v>
      </c>
      <c r="AZ355" s="5" t="s">
        <v>257</v>
      </c>
      <c r="BA355" s="5" t="s">
        <v>257</v>
      </c>
      <c r="BB355" s="18" t="s">
        <v>788</v>
      </c>
      <c r="BC355" s="18" t="s">
        <v>287</v>
      </c>
      <c r="BD355" s="18">
        <v>75</v>
      </c>
      <c r="BE355" s="18" t="s">
        <v>698</v>
      </c>
      <c r="BF355" s="18" t="s">
        <v>699</v>
      </c>
      <c r="BG355" s="18">
        <v>4</v>
      </c>
      <c r="BH355" s="18" t="s">
        <v>672</v>
      </c>
      <c r="BI355" s="18" t="s">
        <v>257</v>
      </c>
      <c r="BJ355" s="18" t="s">
        <v>257</v>
      </c>
      <c r="BK355" s="18" t="s">
        <v>257</v>
      </c>
      <c r="BL355" s="18" t="s">
        <v>257</v>
      </c>
      <c r="BM355" s="18" t="s">
        <v>257</v>
      </c>
      <c r="BN355" s="68">
        <v>7</v>
      </c>
      <c r="BO355" s="26" t="s">
        <v>786</v>
      </c>
      <c r="BP355" s="5" t="s">
        <v>257</v>
      </c>
      <c r="BQ355" s="5" t="s">
        <v>257</v>
      </c>
      <c r="BR355" s="18" t="s">
        <v>788</v>
      </c>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v>0</v>
      </c>
      <c r="EF355" s="18">
        <v>1</v>
      </c>
      <c r="EG355" s="18">
        <v>1</v>
      </c>
      <c r="EH355" s="18" t="s">
        <v>789</v>
      </c>
      <c r="EI355" s="18" cm="1">
        <f t="array" ref="EI355">IF(SUMPRODUCT(--(DO355:DS355&lt;&gt;""))=0, 0,1)</f>
        <v>0</v>
      </c>
      <c r="EJ355" s="18" cm="1">
        <f t="array" ref="EJ355">IF(SUMPRODUCT(--(DT355:EG355&lt;&gt;""))=0, 0,1)</f>
        <v>1</v>
      </c>
      <c r="EK355" s="18" cm="1">
        <f t="array" ref="EK355">IF(SUMPRODUCT(--(EC355:EG355&lt;&gt;""))=0, 0,1)</f>
        <v>1</v>
      </c>
      <c r="EL355" s="18" cm="1">
        <f t="array" ref="EL355">IF(SUMPRODUCT(--(EE355:EG355&lt;&gt;""))=0, 0,1)</f>
        <v>1</v>
      </c>
      <c r="EM355" s="18">
        <f t="shared" si="92"/>
        <v>1</v>
      </c>
      <c r="EN355" s="18" t="str">
        <f t="shared" si="93"/>
        <v>NA</v>
      </c>
      <c r="EO355" s="18">
        <f t="shared" si="94"/>
        <v>1</v>
      </c>
      <c r="EP355" s="18">
        <f t="shared" si="95"/>
        <v>1</v>
      </c>
      <c r="EQ355" s="18">
        <f t="shared" si="96"/>
        <v>1</v>
      </c>
      <c r="ER355" s="58" t="s">
        <v>2080</v>
      </c>
      <c r="ES355" s="59">
        <v>43802</v>
      </c>
      <c r="ET355" s="18" t="s">
        <v>783</v>
      </c>
      <c r="EU355" s="3" t="s">
        <v>783</v>
      </c>
    </row>
    <row r="356" spans="1:151" ht="15.75" customHeight="1" x14ac:dyDescent="0.2">
      <c r="A356" s="32" t="s">
        <v>290</v>
      </c>
      <c r="B356" s="24" t="s">
        <v>782</v>
      </c>
      <c r="C356" s="26">
        <v>2</v>
      </c>
      <c r="D356" s="18" t="s">
        <v>785</v>
      </c>
      <c r="E356" s="26" t="s">
        <v>257</v>
      </c>
      <c r="F356" s="18" t="s">
        <v>553</v>
      </c>
      <c r="G356" s="18" t="s">
        <v>748</v>
      </c>
      <c r="H356" s="18" t="s">
        <v>749</v>
      </c>
      <c r="I356" s="18" t="s">
        <v>718</v>
      </c>
      <c r="J356" s="18" t="s">
        <v>363</v>
      </c>
      <c r="K356" s="18" t="s">
        <v>363</v>
      </c>
      <c r="L356" s="18" t="s">
        <v>363</v>
      </c>
      <c r="M356" s="18" t="s">
        <v>253</v>
      </c>
      <c r="N356" s="56">
        <v>43</v>
      </c>
      <c r="O356" s="18" t="s">
        <v>640</v>
      </c>
      <c r="P356" s="18" t="s">
        <v>466</v>
      </c>
      <c r="Q356" s="18" t="s">
        <v>254</v>
      </c>
      <c r="R356" s="24" t="s">
        <v>257</v>
      </c>
      <c r="S356" s="24" t="s">
        <v>257</v>
      </c>
      <c r="T356" s="26" t="s">
        <v>257</v>
      </c>
      <c r="U356" s="26" t="s">
        <v>257</v>
      </c>
      <c r="V356" s="26" t="s">
        <v>257</v>
      </c>
      <c r="W356" s="26" t="s">
        <v>257</v>
      </c>
      <c r="X356" s="18" t="s">
        <v>695</v>
      </c>
      <c r="Y356" s="18">
        <v>0</v>
      </c>
      <c r="Z356" s="18" t="s">
        <v>599</v>
      </c>
      <c r="AA356" s="56">
        <v>0</v>
      </c>
      <c r="AB356" s="57" t="s">
        <v>257</v>
      </c>
      <c r="AC356" s="18" t="s">
        <v>595</v>
      </c>
      <c r="AD356" s="18" t="s">
        <v>595</v>
      </c>
      <c r="AE356" s="18" t="s">
        <v>595</v>
      </c>
      <c r="AF356" s="18" t="s">
        <v>595</v>
      </c>
      <c r="AG356" s="18" t="s">
        <v>595</v>
      </c>
      <c r="AH356" s="18" t="s">
        <v>595</v>
      </c>
      <c r="AI356" s="68">
        <v>0</v>
      </c>
      <c r="AJ356" s="26" t="s">
        <v>786</v>
      </c>
      <c r="AK356" s="68">
        <v>0</v>
      </c>
      <c r="AL356" s="18" t="s">
        <v>787</v>
      </c>
      <c r="AM356" s="18" t="s">
        <v>282</v>
      </c>
      <c r="AN356" s="57">
        <v>0</v>
      </c>
      <c r="AO356" s="57" t="s">
        <v>671</v>
      </c>
      <c r="AP356" s="18" t="s">
        <v>479</v>
      </c>
      <c r="AQ356" s="18">
        <v>4</v>
      </c>
      <c r="AR356" s="18" t="s">
        <v>672</v>
      </c>
      <c r="AS356" s="66">
        <f t="shared" si="77"/>
        <v>0</v>
      </c>
      <c r="AT356" s="57">
        <v>0</v>
      </c>
      <c r="AU356" s="66">
        <f t="shared" si="78"/>
        <v>0</v>
      </c>
      <c r="AV356" s="66">
        <f t="shared" si="76"/>
        <v>0</v>
      </c>
      <c r="AW356" s="5" t="s">
        <v>595</v>
      </c>
      <c r="AX356" s="68">
        <v>0</v>
      </c>
      <c r="AY356" s="26" t="s">
        <v>786</v>
      </c>
      <c r="AZ356" s="5" t="s">
        <v>257</v>
      </c>
      <c r="BA356" s="5" t="s">
        <v>257</v>
      </c>
      <c r="BB356" s="18" t="s">
        <v>788</v>
      </c>
      <c r="BC356" s="18" t="s">
        <v>287</v>
      </c>
      <c r="BD356" s="18">
        <v>0</v>
      </c>
      <c r="BE356" s="18" t="s">
        <v>698</v>
      </c>
      <c r="BF356" s="18" t="s">
        <v>699</v>
      </c>
      <c r="BG356" s="18">
        <v>4</v>
      </c>
      <c r="BH356" s="18" t="s">
        <v>672</v>
      </c>
      <c r="BI356" s="18" t="s">
        <v>257</v>
      </c>
      <c r="BJ356" s="18" t="s">
        <v>257</v>
      </c>
      <c r="BK356" s="18" t="s">
        <v>257</v>
      </c>
      <c r="BL356" s="18" t="s">
        <v>257</v>
      </c>
      <c r="BM356" s="18" t="s">
        <v>257</v>
      </c>
      <c r="BN356" s="68">
        <v>0</v>
      </c>
      <c r="BO356" s="26" t="s">
        <v>786</v>
      </c>
      <c r="BP356" s="5" t="s">
        <v>257</v>
      </c>
      <c r="BQ356" s="5" t="s">
        <v>257</v>
      </c>
      <c r="BR356" s="18" t="s">
        <v>788</v>
      </c>
      <c r="BS356" s="18"/>
      <c r="BT356" s="18"/>
      <c r="BU356" s="18"/>
      <c r="BV356" s="18"/>
      <c r="BW356" s="18"/>
      <c r="BX356" s="18"/>
      <c r="BY356" s="18"/>
      <c r="BZ356" s="18"/>
      <c r="CA356" s="18"/>
      <c r="CB356" s="18"/>
      <c r="CC356" s="18"/>
      <c r="CD356" s="18"/>
      <c r="CE356" s="18"/>
      <c r="CF356" s="18"/>
      <c r="CG356" s="18"/>
      <c r="CH356" s="18"/>
      <c r="CI356" s="18"/>
      <c r="CJ356" s="18"/>
      <c r="CK356" s="18"/>
      <c r="CL356" s="18"/>
      <c r="CM356" s="18"/>
      <c r="CN356" s="18"/>
      <c r="CO356" s="18"/>
      <c r="CP356" s="18"/>
      <c r="CQ356" s="18"/>
      <c r="CR356" s="18"/>
      <c r="CS356" s="18"/>
      <c r="CT356" s="18"/>
      <c r="CU356" s="18"/>
      <c r="CV356" s="18"/>
      <c r="CW356" s="18"/>
      <c r="CX356" s="18"/>
      <c r="CY356" s="18"/>
      <c r="CZ356" s="18"/>
      <c r="DA356" s="18"/>
      <c r="DB356" s="18"/>
      <c r="DC356" s="18"/>
      <c r="DD356" s="18"/>
      <c r="DE356" s="18"/>
      <c r="DF356" s="18"/>
      <c r="DG356" s="18"/>
      <c r="DH356" s="18"/>
      <c r="DI356" s="18"/>
      <c r="DJ356" s="18"/>
      <c r="DK356" s="18"/>
      <c r="DL356" s="18"/>
      <c r="DM356" s="18"/>
      <c r="DN356" s="18"/>
      <c r="DO356" s="18"/>
      <c r="DP356" s="18"/>
      <c r="DQ356" s="18"/>
      <c r="DR356" s="18"/>
      <c r="DS356" s="18"/>
      <c r="DT356" s="18"/>
      <c r="DU356" s="18"/>
      <c r="DV356" s="18"/>
      <c r="DW356" s="18"/>
      <c r="DX356" s="18"/>
      <c r="DY356" s="18"/>
      <c r="DZ356" s="18"/>
      <c r="EA356" s="18"/>
      <c r="EB356" s="18"/>
      <c r="EC356" s="18"/>
      <c r="ED356" s="18"/>
      <c r="EE356" s="18">
        <v>0</v>
      </c>
      <c r="EF356" s="18">
        <v>0</v>
      </c>
      <c r="EG356" s="18">
        <v>0</v>
      </c>
      <c r="EH356" s="18" t="s">
        <v>789</v>
      </c>
      <c r="EI356" s="18" cm="1">
        <f t="array" ref="EI356">IF(SUMPRODUCT(--(DO356:DS356&lt;&gt;""))=0, 0,1)</f>
        <v>0</v>
      </c>
      <c r="EJ356" s="18" cm="1">
        <f t="array" ref="EJ356">IF(SUMPRODUCT(--(DT356:EG356&lt;&gt;""))=0, 0,1)</f>
        <v>1</v>
      </c>
      <c r="EK356" s="18" cm="1">
        <f t="array" ref="EK356">IF(SUMPRODUCT(--(EC356:EG356&lt;&gt;""))=0, 0,1)</f>
        <v>1</v>
      </c>
      <c r="EL356" s="18" cm="1">
        <f t="array" ref="EL356">IF(SUMPRODUCT(--(EE356:EG356&lt;&gt;""))=0, 0,1)</f>
        <v>1</v>
      </c>
      <c r="EM356" s="18">
        <f t="shared" si="92"/>
        <v>0</v>
      </c>
      <c r="EN356" s="18" t="str">
        <f t="shared" si="93"/>
        <v>NA</v>
      </c>
      <c r="EO356" s="18">
        <f t="shared" si="94"/>
        <v>0</v>
      </c>
      <c r="EP356" s="18">
        <f t="shared" si="95"/>
        <v>0</v>
      </c>
      <c r="EQ356" s="18">
        <f t="shared" si="96"/>
        <v>0</v>
      </c>
      <c r="ER356" s="58" t="s">
        <v>2080</v>
      </c>
      <c r="ES356" s="59">
        <v>43802</v>
      </c>
      <c r="ET356" s="18" t="s">
        <v>783</v>
      </c>
      <c r="EU356" s="3" t="s">
        <v>783</v>
      </c>
    </row>
    <row r="357" spans="1:151" ht="15.75" customHeight="1" x14ac:dyDescent="0.2">
      <c r="A357" s="32" t="s">
        <v>290</v>
      </c>
      <c r="B357" s="24" t="s">
        <v>782</v>
      </c>
      <c r="C357" s="26">
        <v>2</v>
      </c>
      <c r="D357" s="18" t="s">
        <v>790</v>
      </c>
      <c r="E357" s="26" t="s">
        <v>257</v>
      </c>
      <c r="F357" s="18" t="s">
        <v>553</v>
      </c>
      <c r="G357" s="18" t="s">
        <v>748</v>
      </c>
      <c r="H357" s="18" t="s">
        <v>749</v>
      </c>
      <c r="I357" s="18" t="s">
        <v>718</v>
      </c>
      <c r="J357" s="18" t="s">
        <v>363</v>
      </c>
      <c r="K357" s="18" t="s">
        <v>363</v>
      </c>
      <c r="L357" s="18" t="s">
        <v>363</v>
      </c>
      <c r="M357" s="18" t="s">
        <v>253</v>
      </c>
      <c r="N357" s="56">
        <v>43</v>
      </c>
      <c r="O357" s="18" t="s">
        <v>640</v>
      </c>
      <c r="P357" s="18" t="s">
        <v>466</v>
      </c>
      <c r="Q357" s="18" t="s">
        <v>254</v>
      </c>
      <c r="R357" s="24" t="s">
        <v>257</v>
      </c>
      <c r="S357" s="24" t="s">
        <v>257</v>
      </c>
      <c r="T357" s="26" t="s">
        <v>257</v>
      </c>
      <c r="U357" s="26" t="s">
        <v>257</v>
      </c>
      <c r="V357" s="26" t="s">
        <v>257</v>
      </c>
      <c r="W357" s="26" t="s">
        <v>257</v>
      </c>
      <c r="X357" s="18" t="s">
        <v>695</v>
      </c>
      <c r="Y357" s="18">
        <v>40</v>
      </c>
      <c r="Z357" s="18" t="s">
        <v>599</v>
      </c>
      <c r="AA357" s="56">
        <v>40</v>
      </c>
      <c r="AB357" s="57" t="s">
        <v>257</v>
      </c>
      <c r="AC357" s="18" t="s">
        <v>595</v>
      </c>
      <c r="AD357" s="18" t="s">
        <v>595</v>
      </c>
      <c r="AE357" s="18" t="s">
        <v>595</v>
      </c>
      <c r="AF357" s="18" t="s">
        <v>595</v>
      </c>
      <c r="AG357" s="18" t="s">
        <v>595</v>
      </c>
      <c r="AH357" s="18" t="s">
        <v>595</v>
      </c>
      <c r="AI357" s="68">
        <v>1</v>
      </c>
      <c r="AJ357" s="26" t="s">
        <v>786</v>
      </c>
      <c r="AK357" s="68">
        <v>1</v>
      </c>
      <c r="AL357" s="18" t="s">
        <v>787</v>
      </c>
      <c r="AM357" s="18" t="s">
        <v>282</v>
      </c>
      <c r="AN357" s="57">
        <v>0</v>
      </c>
      <c r="AO357" s="57" t="s">
        <v>671</v>
      </c>
      <c r="AP357" s="18" t="s">
        <v>479</v>
      </c>
      <c r="AQ357" s="18">
        <v>4</v>
      </c>
      <c r="AR357" s="18" t="s">
        <v>672</v>
      </c>
      <c r="AS357" s="66">
        <f t="shared" si="77"/>
        <v>-7.5</v>
      </c>
      <c r="AT357" s="57">
        <v>7.5</v>
      </c>
      <c r="AU357" s="66">
        <f t="shared" si="78"/>
        <v>7.5</v>
      </c>
      <c r="AV357" s="66">
        <f t="shared" si="76"/>
        <v>7.5</v>
      </c>
      <c r="AW357" s="5" t="s">
        <v>595</v>
      </c>
      <c r="AX357" s="68">
        <v>1</v>
      </c>
      <c r="AY357" s="26" t="s">
        <v>786</v>
      </c>
      <c r="AZ357" s="5" t="s">
        <v>257</v>
      </c>
      <c r="BA357" s="5" t="s">
        <v>257</v>
      </c>
      <c r="BB357" s="18" t="s">
        <v>788</v>
      </c>
      <c r="BC357" s="18" t="s">
        <v>287</v>
      </c>
      <c r="BD357" s="18">
        <v>0</v>
      </c>
      <c r="BE357" s="18" t="s">
        <v>698</v>
      </c>
      <c r="BF357" s="18" t="s">
        <v>699</v>
      </c>
      <c r="BG357" s="18">
        <v>4</v>
      </c>
      <c r="BH357" s="18" t="s">
        <v>672</v>
      </c>
      <c r="BI357" s="18" t="s">
        <v>257</v>
      </c>
      <c r="BJ357" s="18" t="s">
        <v>257</v>
      </c>
      <c r="BK357" s="18" t="s">
        <v>257</v>
      </c>
      <c r="BL357" s="18" t="s">
        <v>257</v>
      </c>
      <c r="BM357" s="18" t="s">
        <v>257</v>
      </c>
      <c r="BN357" s="68">
        <v>1</v>
      </c>
      <c r="BO357" s="26" t="s">
        <v>786</v>
      </c>
      <c r="BP357" s="5" t="s">
        <v>257</v>
      </c>
      <c r="BQ357" s="5" t="s">
        <v>257</v>
      </c>
      <c r="BR357" s="18" t="s">
        <v>788</v>
      </c>
      <c r="BS357" s="18"/>
      <c r="BT357" s="18"/>
      <c r="BU357" s="18"/>
      <c r="BV357" s="18"/>
      <c r="BW357" s="18"/>
      <c r="BX357" s="18"/>
      <c r="BY357" s="18"/>
      <c r="BZ357" s="18"/>
      <c r="CA357" s="18"/>
      <c r="CB357" s="18"/>
      <c r="CC357" s="18"/>
      <c r="CD357" s="18"/>
      <c r="CE357" s="18"/>
      <c r="CF357" s="18"/>
      <c r="CG357" s="18"/>
      <c r="CH357" s="18"/>
      <c r="CI357" s="18"/>
      <c r="CJ357" s="18"/>
      <c r="CK357" s="18"/>
      <c r="CL357" s="18"/>
      <c r="CM357" s="18"/>
      <c r="CN357" s="18"/>
      <c r="CO357" s="18"/>
      <c r="CP357" s="18"/>
      <c r="CQ357" s="18"/>
      <c r="CR357" s="18"/>
      <c r="CS357" s="18"/>
      <c r="CT357" s="18"/>
      <c r="CU357" s="18"/>
      <c r="CV357" s="18"/>
      <c r="CW357" s="18"/>
      <c r="CX357" s="18"/>
      <c r="CY357" s="18"/>
      <c r="CZ357" s="18"/>
      <c r="DA357" s="18"/>
      <c r="DB357" s="18"/>
      <c r="DC357" s="18"/>
      <c r="DD357" s="18"/>
      <c r="DE357" s="18"/>
      <c r="DF357" s="18"/>
      <c r="DG357" s="18"/>
      <c r="DH357" s="18"/>
      <c r="DI357" s="18"/>
      <c r="DJ357" s="18"/>
      <c r="DK357" s="18"/>
      <c r="DL357" s="18"/>
      <c r="DM357" s="18"/>
      <c r="DN357" s="18"/>
      <c r="DO357" s="18"/>
      <c r="DP357" s="18"/>
      <c r="DQ357" s="18"/>
      <c r="DR357" s="18"/>
      <c r="DS357" s="18"/>
      <c r="DT357" s="18"/>
      <c r="DU357" s="18"/>
      <c r="DV357" s="18"/>
      <c r="DW357" s="18"/>
      <c r="DX357" s="18"/>
      <c r="DY357" s="18"/>
      <c r="DZ357" s="18"/>
      <c r="EA357" s="18"/>
      <c r="EB357" s="18"/>
      <c r="EC357" s="18"/>
      <c r="ED357" s="18"/>
      <c r="EE357" s="18">
        <v>0</v>
      </c>
      <c r="EF357" s="18">
        <v>0</v>
      </c>
      <c r="EG357" s="18">
        <v>0</v>
      </c>
      <c r="EH357" s="18" t="s">
        <v>789</v>
      </c>
      <c r="EI357" s="18" cm="1">
        <f t="array" ref="EI357">IF(SUMPRODUCT(--(DO357:DS357&lt;&gt;""))=0, 0,1)</f>
        <v>0</v>
      </c>
      <c r="EJ357" s="18" cm="1">
        <f t="array" ref="EJ357">IF(SUMPRODUCT(--(DT357:EG357&lt;&gt;""))=0, 0,1)</f>
        <v>1</v>
      </c>
      <c r="EK357" s="18" cm="1">
        <f t="array" ref="EK357">IF(SUMPRODUCT(--(EC357:EG357&lt;&gt;""))=0, 0,1)</f>
        <v>1</v>
      </c>
      <c r="EL357" s="18" cm="1">
        <f t="array" ref="EL357">IF(SUMPRODUCT(--(EE357:EG357&lt;&gt;""))=0, 0,1)</f>
        <v>1</v>
      </c>
      <c r="EM357" s="18">
        <f t="shared" si="92"/>
        <v>0</v>
      </c>
      <c r="EN357" s="18" t="str">
        <f t="shared" si="93"/>
        <v>NA</v>
      </c>
      <c r="EO357" s="18">
        <f t="shared" si="94"/>
        <v>0</v>
      </c>
      <c r="EP357" s="18">
        <f t="shared" si="95"/>
        <v>0</v>
      </c>
      <c r="EQ357" s="18">
        <f t="shared" si="96"/>
        <v>0</v>
      </c>
      <c r="ER357" s="58" t="s">
        <v>2080</v>
      </c>
      <c r="ES357" s="59">
        <v>43802</v>
      </c>
      <c r="ET357" s="18" t="s">
        <v>783</v>
      </c>
      <c r="EU357" s="3" t="s">
        <v>783</v>
      </c>
    </row>
    <row r="358" spans="1:151" ht="15.75" customHeight="1" x14ac:dyDescent="0.2">
      <c r="A358" s="32" t="s">
        <v>290</v>
      </c>
      <c r="B358" s="24" t="s">
        <v>782</v>
      </c>
      <c r="C358" s="26">
        <v>2</v>
      </c>
      <c r="D358" s="18" t="s">
        <v>791</v>
      </c>
      <c r="E358" s="26" t="s">
        <v>257</v>
      </c>
      <c r="F358" s="18" t="s">
        <v>553</v>
      </c>
      <c r="G358" s="18" t="s">
        <v>748</v>
      </c>
      <c r="H358" s="18" t="s">
        <v>749</v>
      </c>
      <c r="I358" s="18" t="s">
        <v>718</v>
      </c>
      <c r="J358" s="18" t="s">
        <v>363</v>
      </c>
      <c r="K358" s="18" t="s">
        <v>363</v>
      </c>
      <c r="L358" s="18" t="s">
        <v>363</v>
      </c>
      <c r="M358" s="18" t="s">
        <v>253</v>
      </c>
      <c r="N358" s="56">
        <v>43</v>
      </c>
      <c r="O358" s="18" t="s">
        <v>640</v>
      </c>
      <c r="P358" s="18" t="s">
        <v>466</v>
      </c>
      <c r="Q358" s="18" t="s">
        <v>254</v>
      </c>
      <c r="R358" s="24" t="s">
        <v>257</v>
      </c>
      <c r="S358" s="24" t="s">
        <v>257</v>
      </c>
      <c r="T358" s="26" t="s">
        <v>257</v>
      </c>
      <c r="U358" s="26" t="s">
        <v>257</v>
      </c>
      <c r="V358" s="26" t="s">
        <v>257</v>
      </c>
      <c r="W358" s="26" t="s">
        <v>257</v>
      </c>
      <c r="X358" s="18" t="s">
        <v>695</v>
      </c>
      <c r="Y358" s="18">
        <v>40</v>
      </c>
      <c r="Z358" s="18" t="s">
        <v>599</v>
      </c>
      <c r="AA358" s="56">
        <v>40</v>
      </c>
      <c r="AB358" s="57" t="s">
        <v>257</v>
      </c>
      <c r="AC358" s="18" t="s">
        <v>595</v>
      </c>
      <c r="AD358" s="18" t="s">
        <v>595</v>
      </c>
      <c r="AE358" s="18" t="s">
        <v>595</v>
      </c>
      <c r="AF358" s="18" t="s">
        <v>595</v>
      </c>
      <c r="AG358" s="18" t="s">
        <v>595</v>
      </c>
      <c r="AH358" s="18" t="s">
        <v>595</v>
      </c>
      <c r="AI358" s="68">
        <v>2</v>
      </c>
      <c r="AJ358" s="26" t="s">
        <v>786</v>
      </c>
      <c r="AK358" s="68">
        <v>2</v>
      </c>
      <c r="AL358" s="18" t="s">
        <v>787</v>
      </c>
      <c r="AM358" s="18" t="s">
        <v>282</v>
      </c>
      <c r="AN358" s="57">
        <v>4.8</v>
      </c>
      <c r="AO358" s="57" t="s">
        <v>671</v>
      </c>
      <c r="AP358" s="18" t="s">
        <v>479</v>
      </c>
      <c r="AQ358" s="18">
        <v>4</v>
      </c>
      <c r="AR358" s="18" t="s">
        <v>672</v>
      </c>
      <c r="AS358" s="66">
        <f t="shared" si="77"/>
        <v>-10.299999999999997</v>
      </c>
      <c r="AT358" s="57">
        <v>19.899999999999999</v>
      </c>
      <c r="AU358" s="66">
        <f t="shared" si="78"/>
        <v>15.099999999999998</v>
      </c>
      <c r="AV358" s="66">
        <f t="shared" si="76"/>
        <v>15.099999999999998</v>
      </c>
      <c r="AW358" s="5" t="s">
        <v>595</v>
      </c>
      <c r="AX358" s="68">
        <v>2</v>
      </c>
      <c r="AY358" s="26" t="s">
        <v>786</v>
      </c>
      <c r="AZ358" s="5" t="s">
        <v>257</v>
      </c>
      <c r="BA358" s="5" t="s">
        <v>257</v>
      </c>
      <c r="BB358" s="18" t="s">
        <v>788</v>
      </c>
      <c r="BC358" s="18" t="s">
        <v>287</v>
      </c>
      <c r="BD358" s="18">
        <v>0</v>
      </c>
      <c r="BE358" s="18" t="s">
        <v>698</v>
      </c>
      <c r="BF358" s="18" t="s">
        <v>699</v>
      </c>
      <c r="BG358" s="18">
        <v>4</v>
      </c>
      <c r="BH358" s="18" t="s">
        <v>672</v>
      </c>
      <c r="BI358" s="18" t="s">
        <v>257</v>
      </c>
      <c r="BJ358" s="18" t="s">
        <v>257</v>
      </c>
      <c r="BK358" s="18" t="s">
        <v>257</v>
      </c>
      <c r="BL358" s="18" t="s">
        <v>257</v>
      </c>
      <c r="BM358" s="18" t="s">
        <v>257</v>
      </c>
      <c r="BN358" s="68">
        <v>2</v>
      </c>
      <c r="BO358" s="26" t="s">
        <v>786</v>
      </c>
      <c r="BP358" s="5" t="s">
        <v>257</v>
      </c>
      <c r="BQ358" s="5" t="s">
        <v>257</v>
      </c>
      <c r="BR358" s="18" t="s">
        <v>788</v>
      </c>
      <c r="BS358" s="18"/>
      <c r="BT358" s="18"/>
      <c r="BU358" s="18"/>
      <c r="BV358" s="18"/>
      <c r="BW358" s="18"/>
      <c r="BX358" s="18"/>
      <c r="BY358" s="18"/>
      <c r="BZ358" s="18"/>
      <c r="CA358" s="18"/>
      <c r="CB358" s="18"/>
      <c r="CC358" s="18"/>
      <c r="CD358" s="18"/>
      <c r="CE358" s="18"/>
      <c r="CF358" s="18"/>
      <c r="CG358" s="18"/>
      <c r="CH358" s="18"/>
      <c r="CI358" s="18"/>
      <c r="CJ358" s="18"/>
      <c r="CK358" s="18"/>
      <c r="CL358" s="18"/>
      <c r="CM358" s="18"/>
      <c r="CN358" s="18"/>
      <c r="CO358" s="18"/>
      <c r="CP358" s="18"/>
      <c r="CQ358" s="18"/>
      <c r="CR358" s="18"/>
      <c r="CS358" s="18"/>
      <c r="CT358" s="18"/>
      <c r="CU358" s="18"/>
      <c r="CV358" s="18"/>
      <c r="CW358" s="18"/>
      <c r="CX358" s="18"/>
      <c r="CY358" s="18"/>
      <c r="CZ358" s="18"/>
      <c r="DA358" s="18"/>
      <c r="DB358" s="18"/>
      <c r="DC358" s="18"/>
      <c r="DD358" s="18"/>
      <c r="DE358" s="18"/>
      <c r="DF358" s="18"/>
      <c r="DG358" s="18"/>
      <c r="DH358" s="18"/>
      <c r="DI358" s="18"/>
      <c r="DJ358" s="18"/>
      <c r="DK358" s="18"/>
      <c r="DL358" s="18"/>
      <c r="DM358" s="18"/>
      <c r="DN358" s="18"/>
      <c r="DO358" s="18"/>
      <c r="DP358" s="18"/>
      <c r="DQ358" s="18"/>
      <c r="DR358" s="18"/>
      <c r="DS358" s="18"/>
      <c r="DT358" s="18"/>
      <c r="DU358" s="18"/>
      <c r="DV358" s="18"/>
      <c r="DW358" s="18"/>
      <c r="DX358" s="18"/>
      <c r="DY358" s="18"/>
      <c r="DZ358" s="18"/>
      <c r="EA358" s="18"/>
      <c r="EB358" s="18"/>
      <c r="EC358" s="18"/>
      <c r="ED358" s="18"/>
      <c r="EE358" s="18">
        <v>1</v>
      </c>
      <c r="EF358" s="18">
        <v>0</v>
      </c>
      <c r="EG358" s="18">
        <v>0</v>
      </c>
      <c r="EH358" s="18" t="s">
        <v>789</v>
      </c>
      <c r="EI358" s="18" cm="1">
        <f t="array" ref="EI358">IF(SUMPRODUCT(--(DO358:DS358&lt;&gt;""))=0, 0,1)</f>
        <v>0</v>
      </c>
      <c r="EJ358" s="18" cm="1">
        <f t="array" ref="EJ358">IF(SUMPRODUCT(--(DT358:EG358&lt;&gt;""))=0, 0,1)</f>
        <v>1</v>
      </c>
      <c r="EK358" s="18" cm="1">
        <f t="array" ref="EK358">IF(SUMPRODUCT(--(EC358:EG358&lt;&gt;""))=0, 0,1)</f>
        <v>1</v>
      </c>
      <c r="EL358" s="18" cm="1">
        <f t="array" ref="EL358">IF(SUMPRODUCT(--(EE358:EG358&lt;&gt;""))=0, 0,1)</f>
        <v>1</v>
      </c>
      <c r="EM358" s="18">
        <f t="shared" si="92"/>
        <v>1</v>
      </c>
      <c r="EN358" s="18" t="str">
        <f t="shared" si="93"/>
        <v>NA</v>
      </c>
      <c r="EO358" s="18">
        <f t="shared" si="94"/>
        <v>1</v>
      </c>
      <c r="EP358" s="18">
        <f t="shared" si="95"/>
        <v>1</v>
      </c>
      <c r="EQ358" s="18">
        <f t="shared" si="96"/>
        <v>1</v>
      </c>
      <c r="ER358" s="58" t="s">
        <v>2080</v>
      </c>
      <c r="ES358" s="59">
        <v>43802</v>
      </c>
      <c r="ET358" s="18" t="s">
        <v>783</v>
      </c>
      <c r="EU358" s="3" t="s">
        <v>783</v>
      </c>
    </row>
    <row r="359" spans="1:151" ht="15.75" customHeight="1" x14ac:dyDescent="0.2">
      <c r="A359" s="32" t="s">
        <v>290</v>
      </c>
      <c r="B359" s="24" t="s">
        <v>782</v>
      </c>
      <c r="C359" s="26">
        <v>2</v>
      </c>
      <c r="D359" s="18" t="s">
        <v>792</v>
      </c>
      <c r="E359" s="26" t="s">
        <v>257</v>
      </c>
      <c r="F359" s="18" t="s">
        <v>553</v>
      </c>
      <c r="G359" s="18" t="s">
        <v>748</v>
      </c>
      <c r="H359" s="18" t="s">
        <v>749</v>
      </c>
      <c r="I359" s="18" t="s">
        <v>718</v>
      </c>
      <c r="J359" s="18" t="s">
        <v>363</v>
      </c>
      <c r="K359" s="18" t="s">
        <v>363</v>
      </c>
      <c r="L359" s="18" t="s">
        <v>363</v>
      </c>
      <c r="M359" s="18" t="s">
        <v>253</v>
      </c>
      <c r="N359" s="56">
        <v>43</v>
      </c>
      <c r="O359" s="18" t="s">
        <v>640</v>
      </c>
      <c r="P359" s="18" t="s">
        <v>466</v>
      </c>
      <c r="Q359" s="18" t="s">
        <v>254</v>
      </c>
      <c r="R359" s="24" t="s">
        <v>257</v>
      </c>
      <c r="S359" s="24" t="s">
        <v>257</v>
      </c>
      <c r="T359" s="26" t="s">
        <v>257</v>
      </c>
      <c r="U359" s="26" t="s">
        <v>257</v>
      </c>
      <c r="V359" s="26" t="s">
        <v>257</v>
      </c>
      <c r="W359" s="26" t="s">
        <v>257</v>
      </c>
      <c r="X359" s="18" t="s">
        <v>695</v>
      </c>
      <c r="Y359" s="18">
        <v>40</v>
      </c>
      <c r="Z359" s="18" t="s">
        <v>599</v>
      </c>
      <c r="AA359" s="56">
        <v>40</v>
      </c>
      <c r="AB359" s="57" t="s">
        <v>257</v>
      </c>
      <c r="AC359" s="18" t="s">
        <v>595</v>
      </c>
      <c r="AD359" s="18" t="s">
        <v>595</v>
      </c>
      <c r="AE359" s="18" t="s">
        <v>595</v>
      </c>
      <c r="AF359" s="18" t="s">
        <v>595</v>
      </c>
      <c r="AG359" s="18" t="s">
        <v>595</v>
      </c>
      <c r="AH359" s="18" t="s">
        <v>595</v>
      </c>
      <c r="AI359" s="68">
        <v>3</v>
      </c>
      <c r="AJ359" s="26" t="s">
        <v>786</v>
      </c>
      <c r="AK359" s="68">
        <v>3</v>
      </c>
      <c r="AL359" s="18" t="s">
        <v>787</v>
      </c>
      <c r="AM359" s="18" t="s">
        <v>282</v>
      </c>
      <c r="AN359" s="57">
        <v>8.6</v>
      </c>
      <c r="AO359" s="57" t="s">
        <v>671</v>
      </c>
      <c r="AP359" s="18" t="s">
        <v>479</v>
      </c>
      <c r="AQ359" s="18">
        <v>4</v>
      </c>
      <c r="AR359" s="18" t="s">
        <v>672</v>
      </c>
      <c r="AS359" s="66">
        <f t="shared" si="77"/>
        <v>-12.9</v>
      </c>
      <c r="AT359" s="57">
        <v>30.1</v>
      </c>
      <c r="AU359" s="66">
        <f t="shared" si="78"/>
        <v>21.5</v>
      </c>
      <c r="AV359" s="66">
        <f t="shared" si="76"/>
        <v>21.5</v>
      </c>
      <c r="AW359" s="5" t="s">
        <v>595</v>
      </c>
      <c r="AX359" s="68">
        <v>3</v>
      </c>
      <c r="AY359" s="26" t="s">
        <v>786</v>
      </c>
      <c r="AZ359" s="5" t="s">
        <v>257</v>
      </c>
      <c r="BA359" s="5" t="s">
        <v>257</v>
      </c>
      <c r="BB359" s="18" t="s">
        <v>788</v>
      </c>
      <c r="BC359" s="18" t="s">
        <v>287</v>
      </c>
      <c r="BD359" s="18">
        <v>0</v>
      </c>
      <c r="BE359" s="18" t="s">
        <v>698</v>
      </c>
      <c r="BF359" s="18" t="s">
        <v>699</v>
      </c>
      <c r="BG359" s="18">
        <v>4</v>
      </c>
      <c r="BH359" s="18" t="s">
        <v>672</v>
      </c>
      <c r="BI359" s="18" t="s">
        <v>257</v>
      </c>
      <c r="BJ359" s="18" t="s">
        <v>257</v>
      </c>
      <c r="BK359" s="18" t="s">
        <v>257</v>
      </c>
      <c r="BL359" s="18" t="s">
        <v>257</v>
      </c>
      <c r="BM359" s="18" t="s">
        <v>257</v>
      </c>
      <c r="BN359" s="68">
        <v>3</v>
      </c>
      <c r="BO359" s="26" t="s">
        <v>786</v>
      </c>
      <c r="BP359" s="5" t="s">
        <v>257</v>
      </c>
      <c r="BQ359" s="5" t="s">
        <v>257</v>
      </c>
      <c r="BR359" s="18" t="s">
        <v>788</v>
      </c>
      <c r="BS359" s="18"/>
      <c r="BT359" s="18"/>
      <c r="BU359" s="18"/>
      <c r="BV359" s="18"/>
      <c r="BW359" s="18"/>
      <c r="BX359" s="18"/>
      <c r="BY359" s="18"/>
      <c r="BZ359" s="18"/>
      <c r="CA359" s="18"/>
      <c r="CB359" s="18"/>
      <c r="CC359" s="18"/>
      <c r="CD359" s="18"/>
      <c r="CE359" s="18"/>
      <c r="CF359" s="18"/>
      <c r="CG359" s="18"/>
      <c r="CH359" s="18"/>
      <c r="CI359" s="18"/>
      <c r="CJ359" s="18"/>
      <c r="CK359" s="18"/>
      <c r="CL359" s="18"/>
      <c r="CM359" s="18"/>
      <c r="CN359" s="18"/>
      <c r="CO359" s="18"/>
      <c r="CP359" s="18"/>
      <c r="CQ359" s="18"/>
      <c r="CR359" s="18"/>
      <c r="CS359" s="18"/>
      <c r="CT359" s="18"/>
      <c r="CU359" s="18"/>
      <c r="CV359" s="18"/>
      <c r="CW359" s="18"/>
      <c r="CX359" s="18"/>
      <c r="CY359" s="18"/>
      <c r="CZ359" s="18"/>
      <c r="DA359" s="18"/>
      <c r="DB359" s="18"/>
      <c r="DC359" s="18"/>
      <c r="DD359" s="18"/>
      <c r="DE359" s="18"/>
      <c r="DF359" s="18"/>
      <c r="DG359" s="18"/>
      <c r="DH359" s="18"/>
      <c r="DI359" s="18"/>
      <c r="DJ359" s="18"/>
      <c r="DK359" s="18"/>
      <c r="DL359" s="18"/>
      <c r="DM359" s="18"/>
      <c r="DN359" s="18"/>
      <c r="DO359" s="18"/>
      <c r="DP359" s="18"/>
      <c r="DQ359" s="18"/>
      <c r="DR359" s="18"/>
      <c r="DS359" s="18"/>
      <c r="DT359" s="18"/>
      <c r="DU359" s="18"/>
      <c r="DV359" s="18"/>
      <c r="DW359" s="18"/>
      <c r="DX359" s="18"/>
      <c r="DY359" s="18"/>
      <c r="DZ359" s="18"/>
      <c r="EA359" s="18"/>
      <c r="EB359" s="18"/>
      <c r="EC359" s="18"/>
      <c r="ED359" s="18"/>
      <c r="EE359" s="18">
        <v>1</v>
      </c>
      <c r="EF359" s="18">
        <v>0</v>
      </c>
      <c r="EG359" s="18">
        <v>0</v>
      </c>
      <c r="EH359" s="18" t="s">
        <v>789</v>
      </c>
      <c r="EI359" s="18" cm="1">
        <f t="array" ref="EI359">IF(SUMPRODUCT(--(DO359:DS359&lt;&gt;""))=0, 0,1)</f>
        <v>0</v>
      </c>
      <c r="EJ359" s="18" cm="1">
        <f t="array" ref="EJ359">IF(SUMPRODUCT(--(DT359:EG359&lt;&gt;""))=0, 0,1)</f>
        <v>1</v>
      </c>
      <c r="EK359" s="18" cm="1">
        <f t="array" ref="EK359">IF(SUMPRODUCT(--(EC359:EG359&lt;&gt;""))=0, 0,1)</f>
        <v>1</v>
      </c>
      <c r="EL359" s="18" cm="1">
        <f t="array" ref="EL359">IF(SUMPRODUCT(--(EE359:EG359&lt;&gt;""))=0, 0,1)</f>
        <v>1</v>
      </c>
      <c r="EM359" s="18">
        <f t="shared" si="92"/>
        <v>1</v>
      </c>
      <c r="EN359" s="18" t="str">
        <f t="shared" si="93"/>
        <v>NA</v>
      </c>
      <c r="EO359" s="18">
        <f t="shared" si="94"/>
        <v>1</v>
      </c>
      <c r="EP359" s="18">
        <f t="shared" si="95"/>
        <v>1</v>
      </c>
      <c r="EQ359" s="18">
        <f t="shared" si="96"/>
        <v>1</v>
      </c>
      <c r="ER359" s="58" t="s">
        <v>2080</v>
      </c>
      <c r="ES359" s="59">
        <v>43802</v>
      </c>
      <c r="ET359" s="18" t="s">
        <v>783</v>
      </c>
      <c r="EU359" s="3" t="s">
        <v>783</v>
      </c>
    </row>
    <row r="360" spans="1:151" ht="15.75" customHeight="1" x14ac:dyDescent="0.2">
      <c r="A360" s="32" t="s">
        <v>290</v>
      </c>
      <c r="B360" s="24" t="s">
        <v>782</v>
      </c>
      <c r="C360" s="26">
        <v>2</v>
      </c>
      <c r="D360" s="18" t="s">
        <v>793</v>
      </c>
      <c r="E360" s="26" t="s">
        <v>257</v>
      </c>
      <c r="F360" s="18" t="s">
        <v>553</v>
      </c>
      <c r="G360" s="18" t="s">
        <v>748</v>
      </c>
      <c r="H360" s="18" t="s">
        <v>749</v>
      </c>
      <c r="I360" s="18" t="s">
        <v>718</v>
      </c>
      <c r="J360" s="18" t="s">
        <v>363</v>
      </c>
      <c r="K360" s="18" t="s">
        <v>363</v>
      </c>
      <c r="L360" s="18" t="s">
        <v>363</v>
      </c>
      <c r="M360" s="18" t="s">
        <v>253</v>
      </c>
      <c r="N360" s="56">
        <v>43</v>
      </c>
      <c r="O360" s="18" t="s">
        <v>640</v>
      </c>
      <c r="P360" s="18" t="s">
        <v>466</v>
      </c>
      <c r="Q360" s="18" t="s">
        <v>254</v>
      </c>
      <c r="R360" s="24" t="s">
        <v>257</v>
      </c>
      <c r="S360" s="24" t="s">
        <v>257</v>
      </c>
      <c r="T360" s="26" t="s">
        <v>257</v>
      </c>
      <c r="U360" s="26" t="s">
        <v>257</v>
      </c>
      <c r="V360" s="26" t="s">
        <v>257</v>
      </c>
      <c r="W360" s="26" t="s">
        <v>257</v>
      </c>
      <c r="X360" s="18" t="s">
        <v>695</v>
      </c>
      <c r="Y360" s="18">
        <v>40</v>
      </c>
      <c r="Z360" s="18" t="s">
        <v>599</v>
      </c>
      <c r="AA360" s="56">
        <v>40</v>
      </c>
      <c r="AB360" s="57" t="s">
        <v>257</v>
      </c>
      <c r="AC360" s="18" t="s">
        <v>595</v>
      </c>
      <c r="AD360" s="18" t="s">
        <v>595</v>
      </c>
      <c r="AE360" s="18" t="s">
        <v>595</v>
      </c>
      <c r="AF360" s="18" t="s">
        <v>595</v>
      </c>
      <c r="AG360" s="18" t="s">
        <v>595</v>
      </c>
      <c r="AH360" s="18" t="s">
        <v>595</v>
      </c>
      <c r="AI360" s="68">
        <v>4</v>
      </c>
      <c r="AJ360" s="26" t="s">
        <v>786</v>
      </c>
      <c r="AK360" s="68">
        <v>4</v>
      </c>
      <c r="AL360" s="18" t="s">
        <v>787</v>
      </c>
      <c r="AM360" s="18" t="s">
        <v>282</v>
      </c>
      <c r="AN360" s="57">
        <v>49.5</v>
      </c>
      <c r="AO360" s="57" t="s">
        <v>671</v>
      </c>
      <c r="AP360" s="18" t="s">
        <v>479</v>
      </c>
      <c r="AQ360" s="18">
        <v>4</v>
      </c>
      <c r="AR360" s="18" t="s">
        <v>672</v>
      </c>
      <c r="AS360" s="66">
        <f t="shared" si="77"/>
        <v>17.799999999999997</v>
      </c>
      <c r="AT360" s="57">
        <v>81.2</v>
      </c>
      <c r="AU360" s="66">
        <f t="shared" si="78"/>
        <v>31.700000000000003</v>
      </c>
      <c r="AV360" s="66">
        <f t="shared" si="76"/>
        <v>31.700000000000003</v>
      </c>
      <c r="AW360" s="5" t="s">
        <v>595</v>
      </c>
      <c r="AX360" s="68">
        <v>4</v>
      </c>
      <c r="AY360" s="26" t="s">
        <v>786</v>
      </c>
      <c r="AZ360" s="5" t="s">
        <v>257</v>
      </c>
      <c r="BA360" s="5" t="s">
        <v>257</v>
      </c>
      <c r="BB360" s="18" t="s">
        <v>788</v>
      </c>
      <c r="BC360" s="18" t="s">
        <v>287</v>
      </c>
      <c r="BD360" s="18">
        <v>0</v>
      </c>
      <c r="BE360" s="18" t="s">
        <v>698</v>
      </c>
      <c r="BF360" s="18" t="s">
        <v>699</v>
      </c>
      <c r="BG360" s="18">
        <v>4</v>
      </c>
      <c r="BH360" s="18" t="s">
        <v>672</v>
      </c>
      <c r="BI360" s="18" t="s">
        <v>257</v>
      </c>
      <c r="BJ360" s="18" t="s">
        <v>257</v>
      </c>
      <c r="BK360" s="18" t="s">
        <v>257</v>
      </c>
      <c r="BL360" s="18" t="s">
        <v>257</v>
      </c>
      <c r="BM360" s="18" t="s">
        <v>257</v>
      </c>
      <c r="BN360" s="68">
        <v>4</v>
      </c>
      <c r="BO360" s="26" t="s">
        <v>786</v>
      </c>
      <c r="BP360" s="5" t="s">
        <v>257</v>
      </c>
      <c r="BQ360" s="5" t="s">
        <v>257</v>
      </c>
      <c r="BR360" s="18" t="s">
        <v>788</v>
      </c>
      <c r="BS360" s="18"/>
      <c r="BT360" s="18"/>
      <c r="BU360" s="18"/>
      <c r="BV360" s="18"/>
      <c r="BW360" s="18"/>
      <c r="BX360" s="18"/>
      <c r="BY360" s="18"/>
      <c r="BZ360" s="18"/>
      <c r="CA360" s="18"/>
      <c r="CB360" s="18"/>
      <c r="CC360" s="18"/>
      <c r="CD360" s="18"/>
      <c r="CE360" s="18"/>
      <c r="CF360" s="18"/>
      <c r="CG360" s="18"/>
      <c r="CH360" s="18"/>
      <c r="CI360" s="18"/>
      <c r="CJ360" s="18"/>
      <c r="CK360" s="18"/>
      <c r="CL360" s="18"/>
      <c r="CM360" s="18"/>
      <c r="CN360" s="18"/>
      <c r="CO360" s="18"/>
      <c r="CP360" s="18"/>
      <c r="CQ360" s="18"/>
      <c r="CR360" s="18"/>
      <c r="CS360" s="18"/>
      <c r="CT360" s="18"/>
      <c r="CU360" s="18"/>
      <c r="CV360" s="18"/>
      <c r="CW360" s="18"/>
      <c r="CX360" s="18"/>
      <c r="CY360" s="18"/>
      <c r="CZ360" s="18"/>
      <c r="DA360" s="18"/>
      <c r="DB360" s="18"/>
      <c r="DC360" s="18"/>
      <c r="DD360" s="18"/>
      <c r="DE360" s="18"/>
      <c r="DF360" s="18"/>
      <c r="DG360" s="18"/>
      <c r="DH360" s="18"/>
      <c r="DI360" s="18"/>
      <c r="DJ360" s="18"/>
      <c r="DK360" s="18"/>
      <c r="DL360" s="18"/>
      <c r="DM360" s="18"/>
      <c r="DN360" s="18"/>
      <c r="DO360" s="18"/>
      <c r="DP360" s="18"/>
      <c r="DQ360" s="18"/>
      <c r="DR360" s="18"/>
      <c r="DS360" s="18"/>
      <c r="DT360" s="18"/>
      <c r="DU360" s="18"/>
      <c r="DV360" s="18"/>
      <c r="DW360" s="18"/>
      <c r="DX360" s="18"/>
      <c r="DY360" s="18"/>
      <c r="DZ360" s="18"/>
      <c r="EA360" s="18"/>
      <c r="EB360" s="18"/>
      <c r="EC360" s="18"/>
      <c r="ED360" s="18"/>
      <c r="EE360" s="18">
        <v>1</v>
      </c>
      <c r="EF360" s="18">
        <v>0</v>
      </c>
      <c r="EG360" s="18">
        <v>0</v>
      </c>
      <c r="EH360" s="18" t="s">
        <v>789</v>
      </c>
      <c r="EI360" s="18" cm="1">
        <f t="array" ref="EI360">IF(SUMPRODUCT(--(DO360:DS360&lt;&gt;""))=0, 0,1)</f>
        <v>0</v>
      </c>
      <c r="EJ360" s="18" cm="1">
        <f t="array" ref="EJ360">IF(SUMPRODUCT(--(DT360:EG360&lt;&gt;""))=0, 0,1)</f>
        <v>1</v>
      </c>
      <c r="EK360" s="18" cm="1">
        <f t="array" ref="EK360">IF(SUMPRODUCT(--(EC360:EG360&lt;&gt;""))=0, 0,1)</f>
        <v>1</v>
      </c>
      <c r="EL360" s="18" cm="1">
        <f t="array" ref="EL360">IF(SUMPRODUCT(--(EE360:EG360&lt;&gt;""))=0, 0,1)</f>
        <v>1</v>
      </c>
      <c r="EM360" s="18">
        <f t="shared" si="92"/>
        <v>1</v>
      </c>
      <c r="EN360" s="18" t="str">
        <f t="shared" si="93"/>
        <v>NA</v>
      </c>
      <c r="EO360" s="18">
        <f t="shared" si="94"/>
        <v>1</v>
      </c>
      <c r="EP360" s="18">
        <f t="shared" si="95"/>
        <v>1</v>
      </c>
      <c r="EQ360" s="18">
        <f t="shared" si="96"/>
        <v>1</v>
      </c>
      <c r="ER360" s="58" t="s">
        <v>2080</v>
      </c>
      <c r="ES360" s="59">
        <v>43802</v>
      </c>
      <c r="ET360" s="18" t="s">
        <v>783</v>
      </c>
      <c r="EU360" s="3" t="s">
        <v>783</v>
      </c>
    </row>
    <row r="361" spans="1:151" ht="15.75" customHeight="1" x14ac:dyDescent="0.2">
      <c r="A361" s="32" t="s">
        <v>290</v>
      </c>
      <c r="B361" s="24" t="s">
        <v>782</v>
      </c>
      <c r="C361" s="26">
        <v>2</v>
      </c>
      <c r="D361" s="18" t="s">
        <v>794</v>
      </c>
      <c r="E361" s="26" t="s">
        <v>257</v>
      </c>
      <c r="F361" s="18" t="s">
        <v>553</v>
      </c>
      <c r="G361" s="18" t="s">
        <v>748</v>
      </c>
      <c r="H361" s="18" t="s">
        <v>749</v>
      </c>
      <c r="I361" s="18" t="s">
        <v>718</v>
      </c>
      <c r="J361" s="18" t="s">
        <v>363</v>
      </c>
      <c r="K361" s="18" t="s">
        <v>363</v>
      </c>
      <c r="L361" s="18" t="s">
        <v>363</v>
      </c>
      <c r="M361" s="18" t="s">
        <v>253</v>
      </c>
      <c r="N361" s="56">
        <v>43</v>
      </c>
      <c r="O361" s="18" t="s">
        <v>640</v>
      </c>
      <c r="P361" s="18" t="s">
        <v>466</v>
      </c>
      <c r="Q361" s="18" t="s">
        <v>254</v>
      </c>
      <c r="R361" s="24" t="s">
        <v>257</v>
      </c>
      <c r="S361" s="24" t="s">
        <v>257</v>
      </c>
      <c r="T361" s="26" t="s">
        <v>257</v>
      </c>
      <c r="U361" s="26" t="s">
        <v>257</v>
      </c>
      <c r="V361" s="26" t="s">
        <v>257</v>
      </c>
      <c r="W361" s="26" t="s">
        <v>257</v>
      </c>
      <c r="X361" s="18" t="s">
        <v>695</v>
      </c>
      <c r="Y361" s="18">
        <v>40</v>
      </c>
      <c r="Z361" s="18" t="s">
        <v>599</v>
      </c>
      <c r="AA361" s="56">
        <v>40</v>
      </c>
      <c r="AB361" s="57" t="s">
        <v>257</v>
      </c>
      <c r="AC361" s="18" t="s">
        <v>595</v>
      </c>
      <c r="AD361" s="18" t="s">
        <v>595</v>
      </c>
      <c r="AE361" s="18" t="s">
        <v>595</v>
      </c>
      <c r="AF361" s="18" t="s">
        <v>595</v>
      </c>
      <c r="AG361" s="18" t="s">
        <v>595</v>
      </c>
      <c r="AH361" s="18" t="s">
        <v>595</v>
      </c>
      <c r="AI361" s="68">
        <v>5</v>
      </c>
      <c r="AJ361" s="26" t="s">
        <v>786</v>
      </c>
      <c r="AK361" s="68">
        <v>5</v>
      </c>
      <c r="AL361" s="18" t="s">
        <v>787</v>
      </c>
      <c r="AM361" s="18" t="s">
        <v>282</v>
      </c>
      <c r="AN361" s="57">
        <v>60.2</v>
      </c>
      <c r="AO361" s="57" t="s">
        <v>671</v>
      </c>
      <c r="AP361" s="18" t="s">
        <v>479</v>
      </c>
      <c r="AQ361" s="18">
        <v>4</v>
      </c>
      <c r="AR361" s="18" t="s">
        <v>672</v>
      </c>
      <c r="AS361" s="66">
        <f t="shared" si="77"/>
        <v>60.2</v>
      </c>
      <c r="AT361" s="57">
        <v>60.2</v>
      </c>
      <c r="AU361" s="66">
        <f t="shared" si="78"/>
        <v>0</v>
      </c>
      <c r="AV361" s="66">
        <f t="shared" si="76"/>
        <v>0</v>
      </c>
      <c r="AW361" s="5" t="s">
        <v>595</v>
      </c>
      <c r="AX361" s="68">
        <v>5</v>
      </c>
      <c r="AY361" s="26" t="s">
        <v>786</v>
      </c>
      <c r="AZ361" s="5" t="s">
        <v>257</v>
      </c>
      <c r="BA361" s="5" t="s">
        <v>257</v>
      </c>
      <c r="BB361" s="18" t="s">
        <v>788</v>
      </c>
      <c r="BC361" s="18" t="s">
        <v>287</v>
      </c>
      <c r="BD361" s="18">
        <v>75</v>
      </c>
      <c r="BE361" s="18" t="s">
        <v>698</v>
      </c>
      <c r="BF361" s="18" t="s">
        <v>699</v>
      </c>
      <c r="BG361" s="18">
        <v>4</v>
      </c>
      <c r="BH361" s="18" t="s">
        <v>672</v>
      </c>
      <c r="BI361" s="18" t="s">
        <v>257</v>
      </c>
      <c r="BJ361" s="18" t="s">
        <v>257</v>
      </c>
      <c r="BK361" s="18" t="s">
        <v>257</v>
      </c>
      <c r="BL361" s="18" t="s">
        <v>257</v>
      </c>
      <c r="BM361" s="18" t="s">
        <v>257</v>
      </c>
      <c r="BN361" s="68">
        <v>5</v>
      </c>
      <c r="BO361" s="26" t="s">
        <v>786</v>
      </c>
      <c r="BP361" s="5" t="s">
        <v>257</v>
      </c>
      <c r="BQ361" s="5" t="s">
        <v>257</v>
      </c>
      <c r="BR361" s="18" t="s">
        <v>788</v>
      </c>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v>0</v>
      </c>
      <c r="EF361" s="18">
        <v>1</v>
      </c>
      <c r="EG361" s="18">
        <v>1</v>
      </c>
      <c r="EH361" s="18" t="s">
        <v>789</v>
      </c>
      <c r="EI361" s="18" cm="1">
        <f t="array" ref="EI361">IF(SUMPRODUCT(--(DO361:DS361&lt;&gt;""))=0, 0,1)</f>
        <v>0</v>
      </c>
      <c r="EJ361" s="18" cm="1">
        <f t="array" ref="EJ361">IF(SUMPRODUCT(--(DT361:EG361&lt;&gt;""))=0, 0,1)</f>
        <v>1</v>
      </c>
      <c r="EK361" s="18" cm="1">
        <f t="array" ref="EK361">IF(SUMPRODUCT(--(EC361:EG361&lt;&gt;""))=0, 0,1)</f>
        <v>1</v>
      </c>
      <c r="EL361" s="18" cm="1">
        <f t="array" ref="EL361">IF(SUMPRODUCT(--(EE361:EG361&lt;&gt;""))=0, 0,1)</f>
        <v>1</v>
      </c>
      <c r="EM361" s="18">
        <f t="shared" si="92"/>
        <v>1</v>
      </c>
      <c r="EN361" s="18" t="str">
        <f t="shared" si="93"/>
        <v>NA</v>
      </c>
      <c r="EO361" s="18">
        <f t="shared" si="94"/>
        <v>1</v>
      </c>
      <c r="EP361" s="18">
        <f t="shared" si="95"/>
        <v>1</v>
      </c>
      <c r="EQ361" s="18">
        <f t="shared" si="96"/>
        <v>1</v>
      </c>
      <c r="ER361" s="58" t="s">
        <v>2080</v>
      </c>
      <c r="ES361" s="59">
        <v>43802</v>
      </c>
      <c r="ET361" s="18" t="s">
        <v>783</v>
      </c>
      <c r="EU361" s="3" t="s">
        <v>783</v>
      </c>
    </row>
    <row r="362" spans="1:151" ht="15.75" customHeight="1" x14ac:dyDescent="0.2">
      <c r="A362" s="32" t="s">
        <v>290</v>
      </c>
      <c r="B362" s="24" t="s">
        <v>782</v>
      </c>
      <c r="C362" s="26">
        <v>2</v>
      </c>
      <c r="D362" s="18" t="s">
        <v>795</v>
      </c>
      <c r="E362" s="26" t="s">
        <v>257</v>
      </c>
      <c r="F362" s="18" t="s">
        <v>553</v>
      </c>
      <c r="G362" s="18" t="s">
        <v>748</v>
      </c>
      <c r="H362" s="18" t="s">
        <v>749</v>
      </c>
      <c r="I362" s="18" t="s">
        <v>718</v>
      </c>
      <c r="J362" s="18" t="s">
        <v>363</v>
      </c>
      <c r="K362" s="18" t="s">
        <v>363</v>
      </c>
      <c r="L362" s="18" t="s">
        <v>363</v>
      </c>
      <c r="M362" s="18" t="s">
        <v>253</v>
      </c>
      <c r="N362" s="56">
        <v>43</v>
      </c>
      <c r="O362" s="18" t="s">
        <v>640</v>
      </c>
      <c r="P362" s="18" t="s">
        <v>466</v>
      </c>
      <c r="Q362" s="18" t="s">
        <v>254</v>
      </c>
      <c r="R362" s="24" t="s">
        <v>257</v>
      </c>
      <c r="S362" s="24" t="s">
        <v>257</v>
      </c>
      <c r="T362" s="26" t="s">
        <v>257</v>
      </c>
      <c r="U362" s="26" t="s">
        <v>257</v>
      </c>
      <c r="V362" s="26" t="s">
        <v>257</v>
      </c>
      <c r="W362" s="26" t="s">
        <v>257</v>
      </c>
      <c r="X362" s="18" t="s">
        <v>695</v>
      </c>
      <c r="Y362" s="18">
        <v>40</v>
      </c>
      <c r="Z362" s="18" t="s">
        <v>599</v>
      </c>
      <c r="AA362" s="56">
        <v>40</v>
      </c>
      <c r="AB362" s="57" t="s">
        <v>257</v>
      </c>
      <c r="AC362" s="18" t="s">
        <v>595</v>
      </c>
      <c r="AD362" s="18" t="s">
        <v>595</v>
      </c>
      <c r="AE362" s="18" t="s">
        <v>595</v>
      </c>
      <c r="AF362" s="18" t="s">
        <v>595</v>
      </c>
      <c r="AG362" s="18" t="s">
        <v>595</v>
      </c>
      <c r="AH362" s="18" t="s">
        <v>595</v>
      </c>
      <c r="AI362" s="68">
        <v>6</v>
      </c>
      <c r="AJ362" s="26" t="s">
        <v>786</v>
      </c>
      <c r="AK362" s="68">
        <v>6</v>
      </c>
      <c r="AL362" s="18" t="s">
        <v>787</v>
      </c>
      <c r="AM362" s="18" t="s">
        <v>282</v>
      </c>
      <c r="AN362" s="57">
        <v>100</v>
      </c>
      <c r="AO362" s="57" t="s">
        <v>671</v>
      </c>
      <c r="AP362" s="18" t="s">
        <v>479</v>
      </c>
      <c r="AQ362" s="18">
        <v>4</v>
      </c>
      <c r="AR362" s="18" t="s">
        <v>672</v>
      </c>
      <c r="AS362" s="66">
        <f t="shared" si="77"/>
        <v>100</v>
      </c>
      <c r="AT362" s="57">
        <v>100</v>
      </c>
      <c r="AU362" s="66">
        <f t="shared" si="78"/>
        <v>0</v>
      </c>
      <c r="AV362" s="66">
        <f t="shared" si="76"/>
        <v>0</v>
      </c>
      <c r="AW362" s="5" t="s">
        <v>595</v>
      </c>
      <c r="AX362" s="68">
        <v>6</v>
      </c>
      <c r="AY362" s="26" t="s">
        <v>786</v>
      </c>
      <c r="AZ362" s="5" t="s">
        <v>257</v>
      </c>
      <c r="BA362" s="5" t="s">
        <v>257</v>
      </c>
      <c r="BB362" s="18" t="s">
        <v>788</v>
      </c>
      <c r="BC362" s="18" t="s">
        <v>287</v>
      </c>
      <c r="BD362" s="18">
        <v>100</v>
      </c>
      <c r="BE362" s="18" t="s">
        <v>698</v>
      </c>
      <c r="BF362" s="18" t="s">
        <v>699</v>
      </c>
      <c r="BG362" s="18">
        <v>4</v>
      </c>
      <c r="BH362" s="18" t="s">
        <v>672</v>
      </c>
      <c r="BI362" s="18" t="s">
        <v>257</v>
      </c>
      <c r="BJ362" s="18" t="s">
        <v>257</v>
      </c>
      <c r="BK362" s="18" t="s">
        <v>257</v>
      </c>
      <c r="BL362" s="18" t="s">
        <v>257</v>
      </c>
      <c r="BM362" s="18" t="s">
        <v>257</v>
      </c>
      <c r="BN362" s="68">
        <v>6</v>
      </c>
      <c r="BO362" s="26" t="s">
        <v>786</v>
      </c>
      <c r="BP362" s="5" t="s">
        <v>257</v>
      </c>
      <c r="BQ362" s="5" t="s">
        <v>257</v>
      </c>
      <c r="BR362" s="18" t="s">
        <v>788</v>
      </c>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v>0</v>
      </c>
      <c r="EF362" s="18">
        <v>0</v>
      </c>
      <c r="EG362" s="18">
        <v>1</v>
      </c>
      <c r="EH362" s="18" t="s">
        <v>789</v>
      </c>
      <c r="EI362" s="18" cm="1">
        <f t="array" ref="EI362">IF(SUMPRODUCT(--(DO362:DS362&lt;&gt;""))=0, 0,1)</f>
        <v>0</v>
      </c>
      <c r="EJ362" s="18" cm="1">
        <f t="array" ref="EJ362">IF(SUMPRODUCT(--(DT362:EG362&lt;&gt;""))=0, 0,1)</f>
        <v>1</v>
      </c>
      <c r="EK362" s="18" cm="1">
        <f t="array" ref="EK362">IF(SUMPRODUCT(--(EC362:EG362&lt;&gt;""))=0, 0,1)</f>
        <v>1</v>
      </c>
      <c r="EL362" s="18" cm="1">
        <f t="array" ref="EL362">IF(SUMPRODUCT(--(EE362:EG362&lt;&gt;""))=0, 0,1)</f>
        <v>1</v>
      </c>
      <c r="EM362" s="18">
        <f t="shared" si="92"/>
        <v>1</v>
      </c>
      <c r="EN362" s="18" t="str">
        <f t="shared" si="93"/>
        <v>NA</v>
      </c>
      <c r="EO362" s="18">
        <f t="shared" si="94"/>
        <v>1</v>
      </c>
      <c r="EP362" s="18">
        <f t="shared" si="95"/>
        <v>1</v>
      </c>
      <c r="EQ362" s="18">
        <f t="shared" si="96"/>
        <v>1</v>
      </c>
      <c r="ER362" s="58" t="s">
        <v>2080</v>
      </c>
      <c r="ES362" s="59">
        <v>43802</v>
      </c>
      <c r="ET362" s="18" t="s">
        <v>783</v>
      </c>
      <c r="EU362" s="3" t="s">
        <v>783</v>
      </c>
    </row>
    <row r="363" spans="1:151" ht="15.75" customHeight="1" x14ac:dyDescent="0.2">
      <c r="A363" s="32" t="s">
        <v>290</v>
      </c>
      <c r="B363" s="24" t="s">
        <v>782</v>
      </c>
      <c r="C363" s="26">
        <v>2</v>
      </c>
      <c r="D363" s="18" t="s">
        <v>796</v>
      </c>
      <c r="E363" s="26" t="s">
        <v>257</v>
      </c>
      <c r="F363" s="18" t="s">
        <v>553</v>
      </c>
      <c r="G363" s="18" t="s">
        <v>748</v>
      </c>
      <c r="H363" s="18" t="s">
        <v>749</v>
      </c>
      <c r="I363" s="18" t="s">
        <v>718</v>
      </c>
      <c r="J363" s="18" t="s">
        <v>363</v>
      </c>
      <c r="K363" s="18" t="s">
        <v>363</v>
      </c>
      <c r="L363" s="18" t="s">
        <v>363</v>
      </c>
      <c r="M363" s="18" t="s">
        <v>253</v>
      </c>
      <c r="N363" s="56">
        <v>43</v>
      </c>
      <c r="O363" s="18" t="s">
        <v>640</v>
      </c>
      <c r="P363" s="18" t="s">
        <v>466</v>
      </c>
      <c r="Q363" s="18" t="s">
        <v>254</v>
      </c>
      <c r="R363" s="24" t="s">
        <v>257</v>
      </c>
      <c r="S363" s="24" t="s">
        <v>257</v>
      </c>
      <c r="T363" s="26" t="s">
        <v>257</v>
      </c>
      <c r="U363" s="26" t="s">
        <v>257</v>
      </c>
      <c r="V363" s="26" t="s">
        <v>257</v>
      </c>
      <c r="W363" s="26" t="s">
        <v>257</v>
      </c>
      <c r="X363" s="18" t="s">
        <v>695</v>
      </c>
      <c r="Y363" s="18">
        <v>40</v>
      </c>
      <c r="Z363" s="18" t="s">
        <v>599</v>
      </c>
      <c r="AA363" s="56">
        <v>40</v>
      </c>
      <c r="AB363" s="57" t="s">
        <v>257</v>
      </c>
      <c r="AC363" s="18" t="s">
        <v>595</v>
      </c>
      <c r="AD363" s="18" t="s">
        <v>595</v>
      </c>
      <c r="AE363" s="18" t="s">
        <v>595</v>
      </c>
      <c r="AF363" s="18" t="s">
        <v>595</v>
      </c>
      <c r="AG363" s="18" t="s">
        <v>595</v>
      </c>
      <c r="AH363" s="18" t="s">
        <v>595</v>
      </c>
      <c r="AI363" s="68">
        <v>7</v>
      </c>
      <c r="AJ363" s="26" t="s">
        <v>786</v>
      </c>
      <c r="AK363" s="68">
        <v>7</v>
      </c>
      <c r="AL363" s="18" t="s">
        <v>787</v>
      </c>
      <c r="AM363" s="18" t="s">
        <v>282</v>
      </c>
      <c r="AN363" s="57">
        <v>100</v>
      </c>
      <c r="AO363" s="57" t="s">
        <v>671</v>
      </c>
      <c r="AP363" s="18" t="s">
        <v>479</v>
      </c>
      <c r="AQ363" s="18">
        <v>4</v>
      </c>
      <c r="AR363" s="18" t="s">
        <v>672</v>
      </c>
      <c r="AS363" s="66">
        <f t="shared" si="77"/>
        <v>100</v>
      </c>
      <c r="AT363" s="57">
        <v>100</v>
      </c>
      <c r="AU363" s="66">
        <f t="shared" si="78"/>
        <v>0</v>
      </c>
      <c r="AV363" s="66">
        <f t="shared" si="76"/>
        <v>0</v>
      </c>
      <c r="AW363" s="5" t="s">
        <v>595</v>
      </c>
      <c r="AX363" s="68">
        <v>7</v>
      </c>
      <c r="AY363" s="26" t="s">
        <v>786</v>
      </c>
      <c r="AZ363" s="5" t="s">
        <v>257</v>
      </c>
      <c r="BA363" s="5" t="s">
        <v>257</v>
      </c>
      <c r="BB363" s="18" t="s">
        <v>788</v>
      </c>
      <c r="BC363" s="18" t="s">
        <v>287</v>
      </c>
      <c r="BD363" s="18">
        <v>0</v>
      </c>
      <c r="BE363" s="18" t="s">
        <v>698</v>
      </c>
      <c r="BF363" s="18" t="s">
        <v>699</v>
      </c>
      <c r="BG363" s="18">
        <v>4</v>
      </c>
      <c r="BH363" s="18" t="s">
        <v>672</v>
      </c>
      <c r="BI363" s="18" t="s">
        <v>257</v>
      </c>
      <c r="BJ363" s="18" t="s">
        <v>257</v>
      </c>
      <c r="BK363" s="18" t="s">
        <v>257</v>
      </c>
      <c r="BL363" s="18" t="s">
        <v>257</v>
      </c>
      <c r="BM363" s="18" t="s">
        <v>257</v>
      </c>
      <c r="BN363" s="68">
        <v>7</v>
      </c>
      <c r="BO363" s="26" t="s">
        <v>786</v>
      </c>
      <c r="BP363" s="5" t="s">
        <v>257</v>
      </c>
      <c r="BQ363" s="5" t="s">
        <v>257</v>
      </c>
      <c r="BR363" s="18" t="s">
        <v>788</v>
      </c>
      <c r="BS363" s="18"/>
      <c r="BT363" s="18"/>
      <c r="BU363" s="18"/>
      <c r="BV363" s="18"/>
      <c r="BW363" s="18"/>
      <c r="BX363" s="18"/>
      <c r="BY363" s="18"/>
      <c r="BZ363" s="18"/>
      <c r="CA363" s="18"/>
      <c r="CB363" s="18"/>
      <c r="CC363" s="18"/>
      <c r="CD363" s="18"/>
      <c r="CE363" s="18"/>
      <c r="CF363" s="18"/>
      <c r="CG363" s="18"/>
      <c r="CH363" s="18"/>
      <c r="CI363" s="18"/>
      <c r="CJ363" s="18"/>
      <c r="CK363" s="18"/>
      <c r="CL363" s="18"/>
      <c r="CM363" s="18"/>
      <c r="CN363" s="18"/>
      <c r="CO363" s="18"/>
      <c r="CP363" s="18"/>
      <c r="CQ363" s="18"/>
      <c r="CR363" s="18"/>
      <c r="CS363" s="18"/>
      <c r="CT363" s="18"/>
      <c r="CU363" s="18"/>
      <c r="CV363" s="18"/>
      <c r="CW363" s="18"/>
      <c r="CX363" s="18"/>
      <c r="CY363" s="18"/>
      <c r="CZ363" s="18"/>
      <c r="DA363" s="18"/>
      <c r="DB363" s="18"/>
      <c r="DC363" s="18"/>
      <c r="DD363" s="18"/>
      <c r="DE363" s="18"/>
      <c r="DF363" s="18"/>
      <c r="DG363" s="18"/>
      <c r="DH363" s="18"/>
      <c r="DI363" s="18"/>
      <c r="DJ363" s="18"/>
      <c r="DK363" s="18"/>
      <c r="DL363" s="18"/>
      <c r="DM363" s="18"/>
      <c r="DN363" s="18"/>
      <c r="DO363" s="18"/>
      <c r="DP363" s="18"/>
      <c r="DQ363" s="18"/>
      <c r="DR363" s="18"/>
      <c r="DS363" s="18"/>
      <c r="DT363" s="18"/>
      <c r="DU363" s="18"/>
      <c r="DV363" s="18"/>
      <c r="DW363" s="18"/>
      <c r="DX363" s="18"/>
      <c r="DY363" s="18"/>
      <c r="DZ363" s="18"/>
      <c r="EA363" s="18"/>
      <c r="EB363" s="18"/>
      <c r="EC363" s="18"/>
      <c r="ED363" s="18"/>
      <c r="EE363" s="18">
        <v>0</v>
      </c>
      <c r="EF363" s="18">
        <v>0</v>
      </c>
      <c r="EG363" s="18">
        <v>1</v>
      </c>
      <c r="EH363" s="18" t="s">
        <v>789</v>
      </c>
      <c r="EI363" s="18" cm="1">
        <f t="array" ref="EI363">IF(SUMPRODUCT(--(DO363:DS363&lt;&gt;""))=0, 0,1)</f>
        <v>0</v>
      </c>
      <c r="EJ363" s="18" cm="1">
        <f t="array" ref="EJ363">IF(SUMPRODUCT(--(DT363:EG363&lt;&gt;""))=0, 0,1)</f>
        <v>1</v>
      </c>
      <c r="EK363" s="18" cm="1">
        <f t="array" ref="EK363">IF(SUMPRODUCT(--(EC363:EG363&lt;&gt;""))=0, 0,1)</f>
        <v>1</v>
      </c>
      <c r="EL363" s="18" cm="1">
        <f t="array" ref="EL363">IF(SUMPRODUCT(--(EE363:EG363&lt;&gt;""))=0, 0,1)</f>
        <v>1</v>
      </c>
      <c r="EM363" s="18">
        <f t="shared" si="92"/>
        <v>1</v>
      </c>
      <c r="EN363" s="18" t="str">
        <f t="shared" si="93"/>
        <v>NA</v>
      </c>
      <c r="EO363" s="18">
        <f t="shared" si="94"/>
        <v>1</v>
      </c>
      <c r="EP363" s="18">
        <f t="shared" si="95"/>
        <v>1</v>
      </c>
      <c r="EQ363" s="18">
        <f t="shared" si="96"/>
        <v>1</v>
      </c>
      <c r="ER363" s="58" t="s">
        <v>2080</v>
      </c>
      <c r="ES363" s="59">
        <v>43802</v>
      </c>
      <c r="ET363" s="18" t="s">
        <v>783</v>
      </c>
      <c r="EU363" s="3" t="s">
        <v>783</v>
      </c>
    </row>
    <row r="364" spans="1:151" ht="15.75" customHeight="1" x14ac:dyDescent="0.2">
      <c r="A364" s="32" t="s">
        <v>290</v>
      </c>
      <c r="B364" s="24" t="s">
        <v>782</v>
      </c>
      <c r="C364" s="26">
        <v>2</v>
      </c>
      <c r="D364" s="18" t="s">
        <v>785</v>
      </c>
      <c r="E364" s="26" t="s">
        <v>257</v>
      </c>
      <c r="F364" s="18" t="s">
        <v>553</v>
      </c>
      <c r="G364" s="18" t="s">
        <v>773</v>
      </c>
      <c r="H364" s="18" t="s">
        <v>800</v>
      </c>
      <c r="I364" s="18" t="s">
        <v>718</v>
      </c>
      <c r="J364" s="18" t="s">
        <v>363</v>
      </c>
      <c r="K364" s="18" t="s">
        <v>363</v>
      </c>
      <c r="L364" s="18" t="s">
        <v>363</v>
      </c>
      <c r="M364" s="18" t="s">
        <v>253</v>
      </c>
      <c r="N364" s="56">
        <v>43</v>
      </c>
      <c r="O364" s="18" t="s">
        <v>640</v>
      </c>
      <c r="P364" s="18" t="s">
        <v>466</v>
      </c>
      <c r="Q364" s="18" t="s">
        <v>254</v>
      </c>
      <c r="R364" s="24" t="s">
        <v>257</v>
      </c>
      <c r="S364" s="24" t="s">
        <v>257</v>
      </c>
      <c r="T364" s="26" t="s">
        <v>257</v>
      </c>
      <c r="U364" s="26" t="s">
        <v>257</v>
      </c>
      <c r="V364" s="26" t="s">
        <v>257</v>
      </c>
      <c r="W364" s="26" t="s">
        <v>257</v>
      </c>
      <c r="X364" s="18" t="s">
        <v>695</v>
      </c>
      <c r="Y364" s="18">
        <v>0</v>
      </c>
      <c r="Z364" s="18" t="s">
        <v>599</v>
      </c>
      <c r="AA364" s="56">
        <v>0</v>
      </c>
      <c r="AB364" s="57" t="s">
        <v>257</v>
      </c>
      <c r="AC364" s="18" t="s">
        <v>595</v>
      </c>
      <c r="AD364" s="18" t="s">
        <v>595</v>
      </c>
      <c r="AE364" s="18" t="s">
        <v>595</v>
      </c>
      <c r="AF364" s="18" t="s">
        <v>595</v>
      </c>
      <c r="AG364" s="18" t="s">
        <v>595</v>
      </c>
      <c r="AH364" s="18" t="s">
        <v>595</v>
      </c>
      <c r="AI364" s="68">
        <v>0</v>
      </c>
      <c r="AJ364" s="26" t="s">
        <v>786</v>
      </c>
      <c r="AK364" s="68">
        <v>0</v>
      </c>
      <c r="AL364" s="18" t="s">
        <v>787</v>
      </c>
      <c r="AM364" s="18" t="s">
        <v>282</v>
      </c>
      <c r="AN364" s="57">
        <v>0</v>
      </c>
      <c r="AO364" s="57" t="s">
        <v>671</v>
      </c>
      <c r="AP364" s="18" t="s">
        <v>479</v>
      </c>
      <c r="AQ364" s="18">
        <v>4</v>
      </c>
      <c r="AR364" s="18" t="s">
        <v>672</v>
      </c>
      <c r="AS364" s="66">
        <f t="shared" si="77"/>
        <v>0</v>
      </c>
      <c r="AT364" s="57">
        <v>0</v>
      </c>
      <c r="AU364" s="66">
        <f t="shared" si="78"/>
        <v>0</v>
      </c>
      <c r="AV364" s="66">
        <f t="shared" si="76"/>
        <v>0</v>
      </c>
      <c r="AW364" s="5" t="s">
        <v>595</v>
      </c>
      <c r="AX364" s="68">
        <v>0</v>
      </c>
      <c r="AY364" s="26" t="s">
        <v>786</v>
      </c>
      <c r="AZ364" s="5" t="s">
        <v>257</v>
      </c>
      <c r="BA364" s="5" t="s">
        <v>257</v>
      </c>
      <c r="BB364" s="18" t="s">
        <v>788</v>
      </c>
      <c r="BC364" s="18" t="s">
        <v>287</v>
      </c>
      <c r="BD364" s="18">
        <v>0</v>
      </c>
      <c r="BE364" s="18" t="s">
        <v>698</v>
      </c>
      <c r="BF364" s="18" t="s">
        <v>699</v>
      </c>
      <c r="BG364" s="18">
        <v>4</v>
      </c>
      <c r="BH364" s="18" t="s">
        <v>672</v>
      </c>
      <c r="BI364" s="18" t="s">
        <v>257</v>
      </c>
      <c r="BJ364" s="18" t="s">
        <v>257</v>
      </c>
      <c r="BK364" s="18" t="s">
        <v>257</v>
      </c>
      <c r="BL364" s="18" t="s">
        <v>257</v>
      </c>
      <c r="BM364" s="18" t="s">
        <v>257</v>
      </c>
      <c r="BN364" s="68">
        <v>0</v>
      </c>
      <c r="BO364" s="26" t="s">
        <v>786</v>
      </c>
      <c r="BP364" s="5" t="s">
        <v>257</v>
      </c>
      <c r="BQ364" s="5" t="s">
        <v>257</v>
      </c>
      <c r="BR364" s="18" t="s">
        <v>788</v>
      </c>
      <c r="BS364" s="18"/>
      <c r="BT364" s="18"/>
      <c r="BU364" s="18"/>
      <c r="BV364" s="18"/>
      <c r="BW364" s="18"/>
      <c r="BX364" s="18"/>
      <c r="BY364" s="18"/>
      <c r="BZ364" s="18"/>
      <c r="CA364" s="18"/>
      <c r="CB364" s="18"/>
      <c r="CC364" s="18"/>
      <c r="CD364" s="18"/>
      <c r="CE364" s="18"/>
      <c r="CF364" s="18"/>
      <c r="CG364" s="18"/>
      <c r="CH364" s="18"/>
      <c r="CI364" s="18"/>
      <c r="CJ364" s="18"/>
      <c r="CK364" s="18"/>
      <c r="CL364" s="18"/>
      <c r="CM364" s="18"/>
      <c r="CN364" s="18"/>
      <c r="CO364" s="18"/>
      <c r="CP364" s="18"/>
      <c r="CQ364" s="18"/>
      <c r="CR364" s="18"/>
      <c r="CS364" s="18"/>
      <c r="CT364" s="18"/>
      <c r="CU364" s="18"/>
      <c r="CV364" s="18"/>
      <c r="CW364" s="18"/>
      <c r="CX364" s="18"/>
      <c r="CY364" s="18"/>
      <c r="CZ364" s="18"/>
      <c r="DA364" s="18"/>
      <c r="DB364" s="18"/>
      <c r="DC364" s="18"/>
      <c r="DD364" s="18"/>
      <c r="DE364" s="18"/>
      <c r="DF364" s="18"/>
      <c r="DG364" s="18"/>
      <c r="DH364" s="18"/>
      <c r="DI364" s="18"/>
      <c r="DJ364" s="18"/>
      <c r="DK364" s="18"/>
      <c r="DL364" s="18"/>
      <c r="DM364" s="18"/>
      <c r="DN364" s="18"/>
      <c r="DO364" s="18"/>
      <c r="DP364" s="18"/>
      <c r="DQ364" s="18"/>
      <c r="DR364" s="18"/>
      <c r="DS364" s="18"/>
      <c r="DT364" s="18"/>
      <c r="DU364" s="18"/>
      <c r="DV364" s="18"/>
      <c r="DW364" s="18"/>
      <c r="DX364" s="18"/>
      <c r="DY364" s="18"/>
      <c r="DZ364" s="18"/>
      <c r="EA364" s="18"/>
      <c r="EB364" s="18"/>
      <c r="EC364" s="18"/>
      <c r="ED364" s="18"/>
      <c r="EE364" s="18">
        <v>0</v>
      </c>
      <c r="EF364" s="18">
        <v>0</v>
      </c>
      <c r="EG364" s="18">
        <v>0</v>
      </c>
      <c r="EH364" s="18" t="s">
        <v>789</v>
      </c>
      <c r="EI364" s="18" cm="1">
        <f t="array" ref="EI364">IF(SUMPRODUCT(--(DO364:DS364&lt;&gt;""))=0, 0,1)</f>
        <v>0</v>
      </c>
      <c r="EJ364" s="18" cm="1">
        <f t="array" ref="EJ364">IF(SUMPRODUCT(--(DT364:EG364&lt;&gt;""))=0, 0,1)</f>
        <v>1</v>
      </c>
      <c r="EK364" s="18" cm="1">
        <f t="array" ref="EK364">IF(SUMPRODUCT(--(EC364:EG364&lt;&gt;""))=0, 0,1)</f>
        <v>1</v>
      </c>
      <c r="EL364" s="18" cm="1">
        <f t="array" ref="EL364">IF(SUMPRODUCT(--(EE364:EG364&lt;&gt;""))=0, 0,1)</f>
        <v>1</v>
      </c>
      <c r="EM364" s="18">
        <f t="shared" si="92"/>
        <v>0</v>
      </c>
      <c r="EN364" s="18" t="str">
        <f t="shared" si="93"/>
        <v>NA</v>
      </c>
      <c r="EO364" s="18">
        <f t="shared" si="94"/>
        <v>0</v>
      </c>
      <c r="EP364" s="18">
        <f t="shared" si="95"/>
        <v>0</v>
      </c>
      <c r="EQ364" s="18">
        <f t="shared" si="96"/>
        <v>0</v>
      </c>
      <c r="ER364" s="58" t="s">
        <v>2080</v>
      </c>
      <c r="ES364" s="59">
        <v>43802</v>
      </c>
      <c r="ET364" s="18" t="s">
        <v>783</v>
      </c>
      <c r="EU364" s="3" t="s">
        <v>783</v>
      </c>
    </row>
    <row r="365" spans="1:151" ht="15.75" customHeight="1" x14ac:dyDescent="0.2">
      <c r="A365" s="32" t="s">
        <v>290</v>
      </c>
      <c r="B365" s="24" t="s">
        <v>782</v>
      </c>
      <c r="C365" s="26">
        <v>2</v>
      </c>
      <c r="D365" s="18" t="s">
        <v>790</v>
      </c>
      <c r="E365" s="26" t="s">
        <v>257</v>
      </c>
      <c r="F365" s="18" t="s">
        <v>553</v>
      </c>
      <c r="G365" s="18" t="s">
        <v>773</v>
      </c>
      <c r="H365" s="18" t="s">
        <v>800</v>
      </c>
      <c r="I365" s="18" t="s">
        <v>718</v>
      </c>
      <c r="J365" s="18" t="s">
        <v>363</v>
      </c>
      <c r="K365" s="18" t="s">
        <v>363</v>
      </c>
      <c r="L365" s="18" t="s">
        <v>363</v>
      </c>
      <c r="M365" s="18" t="s">
        <v>253</v>
      </c>
      <c r="N365" s="56">
        <v>43</v>
      </c>
      <c r="O365" s="18" t="s">
        <v>640</v>
      </c>
      <c r="P365" s="18" t="s">
        <v>466</v>
      </c>
      <c r="Q365" s="18" t="s">
        <v>254</v>
      </c>
      <c r="R365" s="24" t="s">
        <v>257</v>
      </c>
      <c r="S365" s="24" t="s">
        <v>257</v>
      </c>
      <c r="T365" s="26" t="s">
        <v>257</v>
      </c>
      <c r="U365" s="26" t="s">
        <v>257</v>
      </c>
      <c r="V365" s="26" t="s">
        <v>257</v>
      </c>
      <c r="W365" s="26" t="s">
        <v>257</v>
      </c>
      <c r="X365" s="18" t="s">
        <v>695</v>
      </c>
      <c r="Y365" s="18">
        <v>40</v>
      </c>
      <c r="Z365" s="18" t="s">
        <v>599</v>
      </c>
      <c r="AA365" s="56">
        <v>40</v>
      </c>
      <c r="AB365" s="57" t="s">
        <v>257</v>
      </c>
      <c r="AC365" s="18" t="s">
        <v>595</v>
      </c>
      <c r="AD365" s="18" t="s">
        <v>595</v>
      </c>
      <c r="AE365" s="18" t="s">
        <v>595</v>
      </c>
      <c r="AF365" s="18" t="s">
        <v>595</v>
      </c>
      <c r="AG365" s="18" t="s">
        <v>595</v>
      </c>
      <c r="AH365" s="18" t="s">
        <v>595</v>
      </c>
      <c r="AI365" s="68">
        <v>1</v>
      </c>
      <c r="AJ365" s="26" t="s">
        <v>786</v>
      </c>
      <c r="AK365" s="68">
        <v>1</v>
      </c>
      <c r="AL365" s="18" t="s">
        <v>787</v>
      </c>
      <c r="AM365" s="18" t="s">
        <v>282</v>
      </c>
      <c r="AN365" s="57">
        <v>6</v>
      </c>
      <c r="AO365" s="57" t="s">
        <v>671</v>
      </c>
      <c r="AP365" s="18" t="s">
        <v>479</v>
      </c>
      <c r="AQ365" s="18">
        <v>4</v>
      </c>
      <c r="AR365" s="18" t="s">
        <v>672</v>
      </c>
      <c r="AS365" s="66">
        <f t="shared" si="77"/>
        <v>6</v>
      </c>
      <c r="AT365" s="57">
        <v>6</v>
      </c>
      <c r="AU365" s="66">
        <f t="shared" si="78"/>
        <v>0</v>
      </c>
      <c r="AV365" s="66">
        <f t="shared" si="76"/>
        <v>0</v>
      </c>
      <c r="AW365" s="5" t="s">
        <v>595</v>
      </c>
      <c r="AX365" s="68">
        <v>1</v>
      </c>
      <c r="AY365" s="26" t="s">
        <v>786</v>
      </c>
      <c r="AZ365" s="5" t="s">
        <v>257</v>
      </c>
      <c r="BA365" s="5" t="s">
        <v>257</v>
      </c>
      <c r="BB365" s="18" t="s">
        <v>788</v>
      </c>
      <c r="BC365" s="18" t="s">
        <v>287</v>
      </c>
      <c r="BD365" s="18">
        <v>0</v>
      </c>
      <c r="BE365" s="18" t="s">
        <v>698</v>
      </c>
      <c r="BF365" s="18" t="s">
        <v>699</v>
      </c>
      <c r="BG365" s="18">
        <v>4</v>
      </c>
      <c r="BH365" s="18" t="s">
        <v>672</v>
      </c>
      <c r="BI365" s="18" t="s">
        <v>257</v>
      </c>
      <c r="BJ365" s="18" t="s">
        <v>257</v>
      </c>
      <c r="BK365" s="18" t="s">
        <v>257</v>
      </c>
      <c r="BL365" s="18" t="s">
        <v>257</v>
      </c>
      <c r="BM365" s="18" t="s">
        <v>257</v>
      </c>
      <c r="BN365" s="68">
        <v>1</v>
      </c>
      <c r="BO365" s="26" t="s">
        <v>786</v>
      </c>
      <c r="BP365" s="5" t="s">
        <v>257</v>
      </c>
      <c r="BQ365" s="5" t="s">
        <v>257</v>
      </c>
      <c r="BR365" s="18" t="s">
        <v>788</v>
      </c>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c r="DA365" s="18"/>
      <c r="DB365" s="18"/>
      <c r="DC365" s="18"/>
      <c r="DD365" s="18"/>
      <c r="DE365" s="18"/>
      <c r="DF365" s="18"/>
      <c r="DG365" s="18"/>
      <c r="DH365" s="18"/>
      <c r="DI365" s="18"/>
      <c r="DJ365" s="18"/>
      <c r="DK365" s="18"/>
      <c r="DL365" s="18"/>
      <c r="DM365" s="18"/>
      <c r="DN365" s="18"/>
      <c r="DO365" s="18"/>
      <c r="DP365" s="18"/>
      <c r="DQ365" s="18"/>
      <c r="DR365" s="18"/>
      <c r="DS365" s="18"/>
      <c r="DT365" s="18"/>
      <c r="DU365" s="18"/>
      <c r="DV365" s="18"/>
      <c r="DW365" s="18"/>
      <c r="DX365" s="18"/>
      <c r="DY365" s="18"/>
      <c r="DZ365" s="18"/>
      <c r="EA365" s="18"/>
      <c r="EB365" s="18"/>
      <c r="EC365" s="18"/>
      <c r="ED365" s="18"/>
      <c r="EE365" s="18">
        <v>1</v>
      </c>
      <c r="EF365" s="18">
        <v>0</v>
      </c>
      <c r="EG365" s="18">
        <v>0</v>
      </c>
      <c r="EH365" s="18" t="s">
        <v>789</v>
      </c>
      <c r="EI365" s="18" cm="1">
        <f t="array" ref="EI365">IF(SUMPRODUCT(--(DO365:DS365&lt;&gt;""))=0, 0,1)</f>
        <v>0</v>
      </c>
      <c r="EJ365" s="18" cm="1">
        <f t="array" ref="EJ365">IF(SUMPRODUCT(--(DT365:EG365&lt;&gt;""))=0, 0,1)</f>
        <v>1</v>
      </c>
      <c r="EK365" s="18" cm="1">
        <f t="array" ref="EK365">IF(SUMPRODUCT(--(EC365:EG365&lt;&gt;""))=0, 0,1)</f>
        <v>1</v>
      </c>
      <c r="EL365" s="18" cm="1">
        <f t="array" ref="EL365">IF(SUMPRODUCT(--(EE365:EG365&lt;&gt;""))=0, 0,1)</f>
        <v>1</v>
      </c>
      <c r="EM365" s="18">
        <f t="shared" si="92"/>
        <v>1</v>
      </c>
      <c r="EN365" s="18" t="str">
        <f t="shared" si="93"/>
        <v>NA</v>
      </c>
      <c r="EO365" s="18">
        <f t="shared" si="94"/>
        <v>1</v>
      </c>
      <c r="EP365" s="18">
        <f t="shared" si="95"/>
        <v>1</v>
      </c>
      <c r="EQ365" s="18">
        <f t="shared" si="96"/>
        <v>1</v>
      </c>
      <c r="ER365" s="58" t="s">
        <v>2080</v>
      </c>
      <c r="ES365" s="59">
        <v>43802</v>
      </c>
      <c r="ET365" s="18" t="s">
        <v>783</v>
      </c>
      <c r="EU365" s="3" t="s">
        <v>783</v>
      </c>
    </row>
    <row r="366" spans="1:151" ht="15.75" customHeight="1" x14ac:dyDescent="0.2">
      <c r="A366" s="32" t="s">
        <v>290</v>
      </c>
      <c r="B366" s="24" t="s">
        <v>782</v>
      </c>
      <c r="C366" s="26">
        <v>2</v>
      </c>
      <c r="D366" s="18" t="s">
        <v>791</v>
      </c>
      <c r="E366" s="26" t="s">
        <v>257</v>
      </c>
      <c r="F366" s="18" t="s">
        <v>553</v>
      </c>
      <c r="G366" s="18" t="s">
        <v>773</v>
      </c>
      <c r="H366" s="18" t="s">
        <v>800</v>
      </c>
      <c r="I366" s="18" t="s">
        <v>718</v>
      </c>
      <c r="J366" s="18" t="s">
        <v>363</v>
      </c>
      <c r="K366" s="18" t="s">
        <v>363</v>
      </c>
      <c r="L366" s="18" t="s">
        <v>363</v>
      </c>
      <c r="M366" s="18" t="s">
        <v>253</v>
      </c>
      <c r="N366" s="56">
        <v>43</v>
      </c>
      <c r="O366" s="18" t="s">
        <v>640</v>
      </c>
      <c r="P366" s="18" t="s">
        <v>466</v>
      </c>
      <c r="Q366" s="18" t="s">
        <v>254</v>
      </c>
      <c r="R366" s="24" t="s">
        <v>257</v>
      </c>
      <c r="S366" s="24" t="s">
        <v>257</v>
      </c>
      <c r="T366" s="26" t="s">
        <v>257</v>
      </c>
      <c r="U366" s="26" t="s">
        <v>257</v>
      </c>
      <c r="V366" s="26" t="s">
        <v>257</v>
      </c>
      <c r="W366" s="26" t="s">
        <v>257</v>
      </c>
      <c r="X366" s="18" t="s">
        <v>695</v>
      </c>
      <c r="Y366" s="18">
        <v>40</v>
      </c>
      <c r="Z366" s="18" t="s">
        <v>599</v>
      </c>
      <c r="AA366" s="56">
        <v>40</v>
      </c>
      <c r="AB366" s="57" t="s">
        <v>257</v>
      </c>
      <c r="AC366" s="18" t="s">
        <v>595</v>
      </c>
      <c r="AD366" s="18" t="s">
        <v>595</v>
      </c>
      <c r="AE366" s="18" t="s">
        <v>595</v>
      </c>
      <c r="AF366" s="18" t="s">
        <v>595</v>
      </c>
      <c r="AG366" s="18" t="s">
        <v>595</v>
      </c>
      <c r="AH366" s="18" t="s">
        <v>595</v>
      </c>
      <c r="AI366" s="68">
        <v>2</v>
      </c>
      <c r="AJ366" s="26" t="s">
        <v>786</v>
      </c>
      <c r="AK366" s="68">
        <v>2</v>
      </c>
      <c r="AL366" s="18" t="s">
        <v>787</v>
      </c>
      <c r="AM366" s="18" t="s">
        <v>282</v>
      </c>
      <c r="AN366" s="57">
        <v>8.4</v>
      </c>
      <c r="AO366" s="57" t="s">
        <v>671</v>
      </c>
      <c r="AP366" s="18" t="s">
        <v>479</v>
      </c>
      <c r="AQ366" s="18">
        <v>4</v>
      </c>
      <c r="AR366" s="18" t="s">
        <v>672</v>
      </c>
      <c r="AS366" s="66">
        <f t="shared" si="77"/>
        <v>-3.1999999999999993</v>
      </c>
      <c r="AT366" s="57">
        <v>20</v>
      </c>
      <c r="AU366" s="66">
        <f t="shared" si="78"/>
        <v>11.6</v>
      </c>
      <c r="AV366" s="66">
        <f t="shared" si="76"/>
        <v>11.6</v>
      </c>
      <c r="AW366" s="5" t="s">
        <v>595</v>
      </c>
      <c r="AX366" s="68">
        <v>2</v>
      </c>
      <c r="AY366" s="26" t="s">
        <v>786</v>
      </c>
      <c r="AZ366" s="5" t="s">
        <v>257</v>
      </c>
      <c r="BA366" s="5" t="s">
        <v>257</v>
      </c>
      <c r="BB366" s="18" t="s">
        <v>788</v>
      </c>
      <c r="BC366" s="18" t="s">
        <v>287</v>
      </c>
      <c r="BD366" s="18">
        <v>0</v>
      </c>
      <c r="BE366" s="18" t="s">
        <v>698</v>
      </c>
      <c r="BF366" s="18" t="s">
        <v>699</v>
      </c>
      <c r="BG366" s="18">
        <v>4</v>
      </c>
      <c r="BH366" s="18" t="s">
        <v>672</v>
      </c>
      <c r="BI366" s="18" t="s">
        <v>257</v>
      </c>
      <c r="BJ366" s="18" t="s">
        <v>257</v>
      </c>
      <c r="BK366" s="18" t="s">
        <v>257</v>
      </c>
      <c r="BL366" s="18" t="s">
        <v>257</v>
      </c>
      <c r="BM366" s="18" t="s">
        <v>257</v>
      </c>
      <c r="BN366" s="68">
        <v>2</v>
      </c>
      <c r="BO366" s="26" t="s">
        <v>786</v>
      </c>
      <c r="BP366" s="5" t="s">
        <v>257</v>
      </c>
      <c r="BQ366" s="5" t="s">
        <v>257</v>
      </c>
      <c r="BR366" s="18" t="s">
        <v>788</v>
      </c>
      <c r="BS366" s="18"/>
      <c r="BT366" s="18"/>
      <c r="BU366" s="18"/>
      <c r="BV366" s="18"/>
      <c r="BW366" s="18"/>
      <c r="BX366" s="18"/>
      <c r="BY366" s="18"/>
      <c r="BZ366" s="18"/>
      <c r="CA366" s="18"/>
      <c r="CB366" s="18"/>
      <c r="CC366" s="18"/>
      <c r="CD366" s="18"/>
      <c r="CE366" s="18"/>
      <c r="CF366" s="18"/>
      <c r="CG366" s="18"/>
      <c r="CH366" s="18"/>
      <c r="CI366" s="18"/>
      <c r="CJ366" s="18"/>
      <c r="CK366" s="18"/>
      <c r="CL366" s="18"/>
      <c r="CM366" s="18"/>
      <c r="CN366" s="18"/>
      <c r="CO366" s="18"/>
      <c r="CP366" s="18"/>
      <c r="CQ366" s="18"/>
      <c r="CR366" s="18"/>
      <c r="CS366" s="18"/>
      <c r="CT366" s="18"/>
      <c r="CU366" s="18"/>
      <c r="CV366" s="18"/>
      <c r="CW366" s="18"/>
      <c r="CX366" s="18"/>
      <c r="CY366" s="18"/>
      <c r="CZ366" s="18"/>
      <c r="DA366" s="18"/>
      <c r="DB366" s="18"/>
      <c r="DC366" s="18"/>
      <c r="DD366" s="18"/>
      <c r="DE366" s="18"/>
      <c r="DF366" s="18"/>
      <c r="DG366" s="18"/>
      <c r="DH366" s="18"/>
      <c r="DI366" s="18"/>
      <c r="DJ366" s="18"/>
      <c r="DK366" s="18"/>
      <c r="DL366" s="18"/>
      <c r="DM366" s="18"/>
      <c r="DN366" s="18"/>
      <c r="DO366" s="18"/>
      <c r="DP366" s="18"/>
      <c r="DQ366" s="18"/>
      <c r="DR366" s="18"/>
      <c r="DS366" s="18"/>
      <c r="DT366" s="18"/>
      <c r="DU366" s="18"/>
      <c r="DV366" s="18"/>
      <c r="DW366" s="18"/>
      <c r="DX366" s="18"/>
      <c r="DY366" s="18"/>
      <c r="DZ366" s="18"/>
      <c r="EA366" s="18"/>
      <c r="EB366" s="18"/>
      <c r="EC366" s="18"/>
      <c r="ED366" s="18"/>
      <c r="EE366" s="18">
        <v>1</v>
      </c>
      <c r="EF366" s="18">
        <v>0</v>
      </c>
      <c r="EG366" s="18">
        <v>0</v>
      </c>
      <c r="EH366" s="18" t="s">
        <v>789</v>
      </c>
      <c r="EI366" s="18" cm="1">
        <f t="array" ref="EI366">IF(SUMPRODUCT(--(DO366:DS366&lt;&gt;""))=0, 0,1)</f>
        <v>0</v>
      </c>
      <c r="EJ366" s="18" cm="1">
        <f t="array" ref="EJ366">IF(SUMPRODUCT(--(DT366:EG366&lt;&gt;""))=0, 0,1)</f>
        <v>1</v>
      </c>
      <c r="EK366" s="18" cm="1">
        <f t="array" ref="EK366">IF(SUMPRODUCT(--(EC366:EG366&lt;&gt;""))=0, 0,1)</f>
        <v>1</v>
      </c>
      <c r="EL366" s="18" cm="1">
        <f t="array" ref="EL366">IF(SUMPRODUCT(--(EE366:EG366&lt;&gt;""))=0, 0,1)</f>
        <v>1</v>
      </c>
      <c r="EM366" s="18">
        <f t="shared" si="92"/>
        <v>1</v>
      </c>
      <c r="EN366" s="18" t="str">
        <f t="shared" si="93"/>
        <v>NA</v>
      </c>
      <c r="EO366" s="18">
        <f t="shared" si="94"/>
        <v>1</v>
      </c>
      <c r="EP366" s="18">
        <f t="shared" si="95"/>
        <v>1</v>
      </c>
      <c r="EQ366" s="18">
        <f t="shared" si="96"/>
        <v>1</v>
      </c>
      <c r="ER366" s="58" t="s">
        <v>2080</v>
      </c>
      <c r="ES366" s="59">
        <v>43802</v>
      </c>
      <c r="ET366" s="18" t="s">
        <v>783</v>
      </c>
      <c r="EU366" s="3" t="s">
        <v>783</v>
      </c>
    </row>
    <row r="367" spans="1:151" ht="15.75" customHeight="1" x14ac:dyDescent="0.2">
      <c r="A367" s="32" t="s">
        <v>290</v>
      </c>
      <c r="B367" s="24" t="s">
        <v>782</v>
      </c>
      <c r="C367" s="26">
        <v>2</v>
      </c>
      <c r="D367" s="18" t="s">
        <v>792</v>
      </c>
      <c r="E367" s="26" t="s">
        <v>257</v>
      </c>
      <c r="F367" s="18" t="s">
        <v>553</v>
      </c>
      <c r="G367" s="18" t="s">
        <v>773</v>
      </c>
      <c r="H367" s="18" t="s">
        <v>800</v>
      </c>
      <c r="I367" s="18" t="s">
        <v>718</v>
      </c>
      <c r="J367" s="18" t="s">
        <v>363</v>
      </c>
      <c r="K367" s="18" t="s">
        <v>363</v>
      </c>
      <c r="L367" s="18" t="s">
        <v>363</v>
      </c>
      <c r="M367" s="18" t="s">
        <v>253</v>
      </c>
      <c r="N367" s="56">
        <v>43</v>
      </c>
      <c r="O367" s="18" t="s">
        <v>640</v>
      </c>
      <c r="P367" s="18" t="s">
        <v>466</v>
      </c>
      <c r="Q367" s="18" t="s">
        <v>254</v>
      </c>
      <c r="R367" s="24" t="s">
        <v>257</v>
      </c>
      <c r="S367" s="24" t="s">
        <v>257</v>
      </c>
      <c r="T367" s="26" t="s">
        <v>257</v>
      </c>
      <c r="U367" s="26" t="s">
        <v>257</v>
      </c>
      <c r="V367" s="26" t="s">
        <v>257</v>
      </c>
      <c r="W367" s="26" t="s">
        <v>257</v>
      </c>
      <c r="X367" s="18" t="s">
        <v>695</v>
      </c>
      <c r="Y367" s="18">
        <v>40</v>
      </c>
      <c r="Z367" s="18" t="s">
        <v>599</v>
      </c>
      <c r="AA367" s="56">
        <v>40</v>
      </c>
      <c r="AB367" s="57" t="s">
        <v>257</v>
      </c>
      <c r="AC367" s="18" t="s">
        <v>595</v>
      </c>
      <c r="AD367" s="18" t="s">
        <v>595</v>
      </c>
      <c r="AE367" s="18" t="s">
        <v>595</v>
      </c>
      <c r="AF367" s="18" t="s">
        <v>595</v>
      </c>
      <c r="AG367" s="18" t="s">
        <v>595</v>
      </c>
      <c r="AH367" s="18" t="s">
        <v>595</v>
      </c>
      <c r="AI367" s="68">
        <v>3</v>
      </c>
      <c r="AJ367" s="26" t="s">
        <v>786</v>
      </c>
      <c r="AK367" s="68">
        <v>3</v>
      </c>
      <c r="AL367" s="18" t="s">
        <v>787</v>
      </c>
      <c r="AM367" s="18" t="s">
        <v>282</v>
      </c>
      <c r="AN367" s="57">
        <v>15</v>
      </c>
      <c r="AO367" s="57" t="s">
        <v>671</v>
      </c>
      <c r="AP367" s="18" t="s">
        <v>479</v>
      </c>
      <c r="AQ367" s="18">
        <v>4</v>
      </c>
      <c r="AR367" s="18" t="s">
        <v>672</v>
      </c>
      <c r="AS367" s="66">
        <f t="shared" si="77"/>
        <v>-6.2000000000000028</v>
      </c>
      <c r="AT367" s="57">
        <v>36.200000000000003</v>
      </c>
      <c r="AU367" s="66">
        <f t="shared" si="78"/>
        <v>21.200000000000003</v>
      </c>
      <c r="AV367" s="66">
        <f t="shared" si="76"/>
        <v>21.200000000000003</v>
      </c>
      <c r="AW367" s="5" t="s">
        <v>595</v>
      </c>
      <c r="AX367" s="68">
        <v>3</v>
      </c>
      <c r="AY367" s="26" t="s">
        <v>786</v>
      </c>
      <c r="AZ367" s="5" t="s">
        <v>257</v>
      </c>
      <c r="BA367" s="5" t="s">
        <v>257</v>
      </c>
      <c r="BB367" s="18" t="s">
        <v>788</v>
      </c>
      <c r="BC367" s="18" t="s">
        <v>287</v>
      </c>
      <c r="BD367" s="18">
        <v>0</v>
      </c>
      <c r="BE367" s="18" t="s">
        <v>698</v>
      </c>
      <c r="BF367" s="18" t="s">
        <v>699</v>
      </c>
      <c r="BG367" s="18">
        <v>4</v>
      </c>
      <c r="BH367" s="18" t="s">
        <v>672</v>
      </c>
      <c r="BI367" s="18" t="s">
        <v>257</v>
      </c>
      <c r="BJ367" s="18" t="s">
        <v>257</v>
      </c>
      <c r="BK367" s="18" t="s">
        <v>257</v>
      </c>
      <c r="BL367" s="18" t="s">
        <v>257</v>
      </c>
      <c r="BM367" s="18" t="s">
        <v>257</v>
      </c>
      <c r="BN367" s="68">
        <v>3</v>
      </c>
      <c r="BO367" s="26" t="s">
        <v>786</v>
      </c>
      <c r="BP367" s="5" t="s">
        <v>257</v>
      </c>
      <c r="BQ367" s="5" t="s">
        <v>257</v>
      </c>
      <c r="BR367" s="18" t="s">
        <v>788</v>
      </c>
      <c r="BS367" s="18"/>
      <c r="BT367" s="18"/>
      <c r="BU367" s="18"/>
      <c r="BV367" s="18"/>
      <c r="BW367" s="18"/>
      <c r="BX367" s="18"/>
      <c r="BY367" s="18"/>
      <c r="BZ367" s="18"/>
      <c r="CA367" s="18"/>
      <c r="CB367" s="18"/>
      <c r="CC367" s="18"/>
      <c r="CD367" s="18"/>
      <c r="CE367" s="18"/>
      <c r="CF367" s="18"/>
      <c r="CG367" s="18"/>
      <c r="CH367" s="18"/>
      <c r="CI367" s="18"/>
      <c r="CJ367" s="18"/>
      <c r="CK367" s="18"/>
      <c r="CL367" s="18"/>
      <c r="CM367" s="18"/>
      <c r="CN367" s="18"/>
      <c r="CO367" s="18"/>
      <c r="CP367" s="18"/>
      <c r="CQ367" s="18"/>
      <c r="CR367" s="18"/>
      <c r="CS367" s="18"/>
      <c r="CT367" s="18"/>
      <c r="CU367" s="18"/>
      <c r="CV367" s="18"/>
      <c r="CW367" s="18"/>
      <c r="CX367" s="18"/>
      <c r="CY367" s="18"/>
      <c r="CZ367" s="18"/>
      <c r="DA367" s="18"/>
      <c r="DB367" s="18"/>
      <c r="DC367" s="18"/>
      <c r="DD367" s="18"/>
      <c r="DE367" s="18"/>
      <c r="DF367" s="18"/>
      <c r="DG367" s="18"/>
      <c r="DH367" s="18"/>
      <c r="DI367" s="18"/>
      <c r="DJ367" s="18"/>
      <c r="DK367" s="18"/>
      <c r="DL367" s="18"/>
      <c r="DM367" s="18"/>
      <c r="DN367" s="18"/>
      <c r="DO367" s="18"/>
      <c r="DP367" s="18"/>
      <c r="DQ367" s="18"/>
      <c r="DR367" s="18"/>
      <c r="DS367" s="18"/>
      <c r="DT367" s="18"/>
      <c r="DU367" s="18"/>
      <c r="DV367" s="18"/>
      <c r="DW367" s="18"/>
      <c r="DX367" s="18"/>
      <c r="DY367" s="18"/>
      <c r="DZ367" s="18"/>
      <c r="EA367" s="18"/>
      <c r="EB367" s="18"/>
      <c r="EC367" s="18"/>
      <c r="ED367" s="18"/>
      <c r="EE367" s="18">
        <v>1</v>
      </c>
      <c r="EF367" s="18">
        <v>0</v>
      </c>
      <c r="EG367" s="18">
        <v>0</v>
      </c>
      <c r="EH367" s="18" t="s">
        <v>789</v>
      </c>
      <c r="EI367" s="18" cm="1">
        <f t="array" ref="EI367">IF(SUMPRODUCT(--(DO367:DS367&lt;&gt;""))=0, 0,1)</f>
        <v>0</v>
      </c>
      <c r="EJ367" s="18" cm="1">
        <f t="array" ref="EJ367">IF(SUMPRODUCT(--(DT367:EG367&lt;&gt;""))=0, 0,1)</f>
        <v>1</v>
      </c>
      <c r="EK367" s="18" cm="1">
        <f t="array" ref="EK367">IF(SUMPRODUCT(--(EC367:EG367&lt;&gt;""))=0, 0,1)</f>
        <v>1</v>
      </c>
      <c r="EL367" s="18" cm="1">
        <f t="array" ref="EL367">IF(SUMPRODUCT(--(EE367:EG367&lt;&gt;""))=0, 0,1)</f>
        <v>1</v>
      </c>
      <c r="EM367" s="18">
        <f t="shared" si="92"/>
        <v>1</v>
      </c>
      <c r="EN367" s="18" t="str">
        <f t="shared" si="93"/>
        <v>NA</v>
      </c>
      <c r="EO367" s="18">
        <f t="shared" si="94"/>
        <v>1</v>
      </c>
      <c r="EP367" s="18">
        <f t="shared" si="95"/>
        <v>1</v>
      </c>
      <c r="EQ367" s="18">
        <f t="shared" si="96"/>
        <v>1</v>
      </c>
      <c r="ER367" s="58" t="s">
        <v>2080</v>
      </c>
      <c r="ES367" s="59">
        <v>43802</v>
      </c>
      <c r="ET367" s="18" t="s">
        <v>783</v>
      </c>
      <c r="EU367" s="3" t="s">
        <v>783</v>
      </c>
    </row>
    <row r="368" spans="1:151" ht="15.75" customHeight="1" x14ac:dyDescent="0.2">
      <c r="A368" s="32" t="s">
        <v>290</v>
      </c>
      <c r="B368" s="24" t="s">
        <v>782</v>
      </c>
      <c r="C368" s="26">
        <v>2</v>
      </c>
      <c r="D368" s="18" t="s">
        <v>793</v>
      </c>
      <c r="E368" s="26" t="s">
        <v>257</v>
      </c>
      <c r="F368" s="18" t="s">
        <v>553</v>
      </c>
      <c r="G368" s="18" t="s">
        <v>773</v>
      </c>
      <c r="H368" s="18" t="s">
        <v>800</v>
      </c>
      <c r="I368" s="18" t="s">
        <v>718</v>
      </c>
      <c r="J368" s="18" t="s">
        <v>363</v>
      </c>
      <c r="K368" s="18" t="s">
        <v>363</v>
      </c>
      <c r="L368" s="18" t="s">
        <v>363</v>
      </c>
      <c r="M368" s="18" t="s">
        <v>253</v>
      </c>
      <c r="N368" s="56">
        <v>43</v>
      </c>
      <c r="O368" s="18" t="s">
        <v>640</v>
      </c>
      <c r="P368" s="18" t="s">
        <v>466</v>
      </c>
      <c r="Q368" s="18" t="s">
        <v>254</v>
      </c>
      <c r="R368" s="24" t="s">
        <v>257</v>
      </c>
      <c r="S368" s="24" t="s">
        <v>257</v>
      </c>
      <c r="T368" s="26" t="s">
        <v>257</v>
      </c>
      <c r="U368" s="26" t="s">
        <v>257</v>
      </c>
      <c r="V368" s="26" t="s">
        <v>257</v>
      </c>
      <c r="W368" s="26" t="s">
        <v>257</v>
      </c>
      <c r="X368" s="18" t="s">
        <v>695</v>
      </c>
      <c r="Y368" s="18">
        <v>40</v>
      </c>
      <c r="Z368" s="18" t="s">
        <v>599</v>
      </c>
      <c r="AA368" s="56">
        <v>40</v>
      </c>
      <c r="AB368" s="57" t="s">
        <v>257</v>
      </c>
      <c r="AC368" s="18" t="s">
        <v>595</v>
      </c>
      <c r="AD368" s="18" t="s">
        <v>595</v>
      </c>
      <c r="AE368" s="18" t="s">
        <v>595</v>
      </c>
      <c r="AF368" s="18" t="s">
        <v>595</v>
      </c>
      <c r="AG368" s="18" t="s">
        <v>595</v>
      </c>
      <c r="AH368" s="18" t="s">
        <v>595</v>
      </c>
      <c r="AI368" s="68">
        <v>4</v>
      </c>
      <c r="AJ368" s="26" t="s">
        <v>786</v>
      </c>
      <c r="AK368" s="68">
        <v>4</v>
      </c>
      <c r="AL368" s="18" t="s">
        <v>787</v>
      </c>
      <c r="AM368" s="18" t="s">
        <v>282</v>
      </c>
      <c r="AN368" s="57">
        <v>15</v>
      </c>
      <c r="AO368" s="57" t="s">
        <v>671</v>
      </c>
      <c r="AP368" s="18" t="s">
        <v>479</v>
      </c>
      <c r="AQ368" s="18">
        <v>4</v>
      </c>
      <c r="AR368" s="18" t="s">
        <v>672</v>
      </c>
      <c r="AS368" s="66">
        <f t="shared" si="77"/>
        <v>-6.2000000000000028</v>
      </c>
      <c r="AT368" s="57">
        <v>36.200000000000003</v>
      </c>
      <c r="AU368" s="66">
        <f t="shared" si="78"/>
        <v>21.200000000000003</v>
      </c>
      <c r="AV368" s="66">
        <f t="shared" si="76"/>
        <v>21.200000000000003</v>
      </c>
      <c r="AW368" s="5" t="s">
        <v>595</v>
      </c>
      <c r="AX368" s="68">
        <v>4</v>
      </c>
      <c r="AY368" s="26" t="s">
        <v>786</v>
      </c>
      <c r="AZ368" s="5" t="s">
        <v>257</v>
      </c>
      <c r="BA368" s="5" t="s">
        <v>257</v>
      </c>
      <c r="BB368" s="18" t="s">
        <v>788</v>
      </c>
      <c r="BC368" s="18" t="s">
        <v>287</v>
      </c>
      <c r="BD368" s="18">
        <v>0</v>
      </c>
      <c r="BE368" s="18" t="s">
        <v>698</v>
      </c>
      <c r="BF368" s="18" t="s">
        <v>699</v>
      </c>
      <c r="BG368" s="18">
        <v>4</v>
      </c>
      <c r="BH368" s="18" t="s">
        <v>672</v>
      </c>
      <c r="BI368" s="18" t="s">
        <v>257</v>
      </c>
      <c r="BJ368" s="18" t="s">
        <v>257</v>
      </c>
      <c r="BK368" s="18" t="s">
        <v>257</v>
      </c>
      <c r="BL368" s="18" t="s">
        <v>257</v>
      </c>
      <c r="BM368" s="18" t="s">
        <v>257</v>
      </c>
      <c r="BN368" s="68">
        <v>4</v>
      </c>
      <c r="BO368" s="26" t="s">
        <v>786</v>
      </c>
      <c r="BP368" s="5" t="s">
        <v>257</v>
      </c>
      <c r="BQ368" s="5" t="s">
        <v>257</v>
      </c>
      <c r="BR368" s="18" t="s">
        <v>788</v>
      </c>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v>1</v>
      </c>
      <c r="EF368" s="18">
        <v>0</v>
      </c>
      <c r="EG368" s="18">
        <v>0</v>
      </c>
      <c r="EH368" s="18" t="s">
        <v>789</v>
      </c>
      <c r="EI368" s="18" cm="1">
        <f t="array" ref="EI368">IF(SUMPRODUCT(--(DO368:DS368&lt;&gt;""))=0, 0,1)</f>
        <v>0</v>
      </c>
      <c r="EJ368" s="18" cm="1">
        <f t="array" ref="EJ368">IF(SUMPRODUCT(--(DT368:EG368&lt;&gt;""))=0, 0,1)</f>
        <v>1</v>
      </c>
      <c r="EK368" s="18" cm="1">
        <f t="array" ref="EK368">IF(SUMPRODUCT(--(EC368:EG368&lt;&gt;""))=0, 0,1)</f>
        <v>1</v>
      </c>
      <c r="EL368" s="18" cm="1">
        <f t="array" ref="EL368">IF(SUMPRODUCT(--(EE368:EG368&lt;&gt;""))=0, 0,1)</f>
        <v>1</v>
      </c>
      <c r="EM368" s="18">
        <f t="shared" si="92"/>
        <v>1</v>
      </c>
      <c r="EN368" s="18" t="str">
        <f t="shared" si="93"/>
        <v>NA</v>
      </c>
      <c r="EO368" s="18">
        <f t="shared" si="94"/>
        <v>1</v>
      </c>
      <c r="EP368" s="18">
        <f t="shared" si="95"/>
        <v>1</v>
      </c>
      <c r="EQ368" s="18">
        <f t="shared" si="96"/>
        <v>1</v>
      </c>
      <c r="ER368" s="58" t="s">
        <v>2080</v>
      </c>
      <c r="ES368" s="59">
        <v>43802</v>
      </c>
      <c r="ET368" s="18" t="s">
        <v>783</v>
      </c>
      <c r="EU368" s="3" t="s">
        <v>783</v>
      </c>
    </row>
    <row r="369" spans="1:151" ht="15.75" customHeight="1" x14ac:dyDescent="0.2">
      <c r="A369" s="32" t="s">
        <v>290</v>
      </c>
      <c r="B369" s="24" t="s">
        <v>782</v>
      </c>
      <c r="C369" s="26">
        <v>2</v>
      </c>
      <c r="D369" s="18" t="s">
        <v>794</v>
      </c>
      <c r="E369" s="26" t="s">
        <v>257</v>
      </c>
      <c r="F369" s="18" t="s">
        <v>553</v>
      </c>
      <c r="G369" s="18" t="s">
        <v>773</v>
      </c>
      <c r="H369" s="18" t="s">
        <v>800</v>
      </c>
      <c r="I369" s="18" t="s">
        <v>718</v>
      </c>
      <c r="J369" s="18" t="s">
        <v>363</v>
      </c>
      <c r="K369" s="18" t="s">
        <v>363</v>
      </c>
      <c r="L369" s="18" t="s">
        <v>363</v>
      </c>
      <c r="M369" s="18" t="s">
        <v>253</v>
      </c>
      <c r="N369" s="56">
        <v>43</v>
      </c>
      <c r="O369" s="18" t="s">
        <v>640</v>
      </c>
      <c r="P369" s="18" t="s">
        <v>466</v>
      </c>
      <c r="Q369" s="18" t="s">
        <v>254</v>
      </c>
      <c r="R369" s="24" t="s">
        <v>257</v>
      </c>
      <c r="S369" s="24" t="s">
        <v>257</v>
      </c>
      <c r="T369" s="26" t="s">
        <v>257</v>
      </c>
      <c r="U369" s="26" t="s">
        <v>257</v>
      </c>
      <c r="V369" s="26" t="s">
        <v>257</v>
      </c>
      <c r="W369" s="26" t="s">
        <v>257</v>
      </c>
      <c r="X369" s="18" t="s">
        <v>695</v>
      </c>
      <c r="Y369" s="18">
        <v>40</v>
      </c>
      <c r="Z369" s="18" t="s">
        <v>599</v>
      </c>
      <c r="AA369" s="56">
        <v>40</v>
      </c>
      <c r="AB369" s="57" t="s">
        <v>257</v>
      </c>
      <c r="AC369" s="18" t="s">
        <v>595</v>
      </c>
      <c r="AD369" s="18" t="s">
        <v>595</v>
      </c>
      <c r="AE369" s="18" t="s">
        <v>595</v>
      </c>
      <c r="AF369" s="18" t="s">
        <v>595</v>
      </c>
      <c r="AG369" s="18" t="s">
        <v>595</v>
      </c>
      <c r="AH369" s="18" t="s">
        <v>595</v>
      </c>
      <c r="AI369" s="68">
        <v>5</v>
      </c>
      <c r="AJ369" s="26" t="s">
        <v>786</v>
      </c>
      <c r="AK369" s="68">
        <v>5</v>
      </c>
      <c r="AL369" s="18" t="s">
        <v>787</v>
      </c>
      <c r="AM369" s="18" t="s">
        <v>282</v>
      </c>
      <c r="AN369" s="57">
        <v>15</v>
      </c>
      <c r="AO369" s="57" t="s">
        <v>671</v>
      </c>
      <c r="AP369" s="18" t="s">
        <v>479</v>
      </c>
      <c r="AQ369" s="18">
        <v>4</v>
      </c>
      <c r="AR369" s="18" t="s">
        <v>672</v>
      </c>
      <c r="AS369" s="66">
        <f t="shared" si="77"/>
        <v>-6.2000000000000028</v>
      </c>
      <c r="AT369" s="57">
        <v>36.200000000000003</v>
      </c>
      <c r="AU369" s="66">
        <f t="shared" si="78"/>
        <v>21.200000000000003</v>
      </c>
      <c r="AV369" s="66">
        <f t="shared" si="76"/>
        <v>21.200000000000003</v>
      </c>
      <c r="AW369" s="5" t="s">
        <v>595</v>
      </c>
      <c r="AX369" s="68">
        <v>5</v>
      </c>
      <c r="AY369" s="26" t="s">
        <v>786</v>
      </c>
      <c r="AZ369" s="5" t="s">
        <v>257</v>
      </c>
      <c r="BA369" s="5" t="s">
        <v>257</v>
      </c>
      <c r="BB369" s="18" t="s">
        <v>788</v>
      </c>
      <c r="BC369" s="18" t="s">
        <v>287</v>
      </c>
      <c r="BD369" s="18">
        <v>0</v>
      </c>
      <c r="BE369" s="18" t="s">
        <v>698</v>
      </c>
      <c r="BF369" s="18" t="s">
        <v>699</v>
      </c>
      <c r="BG369" s="18">
        <v>4</v>
      </c>
      <c r="BH369" s="18" t="s">
        <v>672</v>
      </c>
      <c r="BI369" s="18" t="s">
        <v>257</v>
      </c>
      <c r="BJ369" s="18" t="s">
        <v>257</v>
      </c>
      <c r="BK369" s="18" t="s">
        <v>257</v>
      </c>
      <c r="BL369" s="18" t="s">
        <v>257</v>
      </c>
      <c r="BM369" s="18" t="s">
        <v>257</v>
      </c>
      <c r="BN369" s="68">
        <v>5</v>
      </c>
      <c r="BO369" s="26" t="s">
        <v>786</v>
      </c>
      <c r="BP369" s="5" t="s">
        <v>257</v>
      </c>
      <c r="BQ369" s="5" t="s">
        <v>257</v>
      </c>
      <c r="BR369" s="18" t="s">
        <v>788</v>
      </c>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v>1</v>
      </c>
      <c r="EF369" s="18">
        <v>0</v>
      </c>
      <c r="EG369" s="18">
        <v>0</v>
      </c>
      <c r="EH369" s="18" t="s">
        <v>789</v>
      </c>
      <c r="EI369" s="18" cm="1">
        <f t="array" ref="EI369">IF(SUMPRODUCT(--(DO369:DS369&lt;&gt;""))=0, 0,1)</f>
        <v>0</v>
      </c>
      <c r="EJ369" s="18" cm="1">
        <f t="array" ref="EJ369">IF(SUMPRODUCT(--(DT369:EG369&lt;&gt;""))=0, 0,1)</f>
        <v>1</v>
      </c>
      <c r="EK369" s="18" cm="1">
        <f t="array" ref="EK369">IF(SUMPRODUCT(--(EC369:EG369&lt;&gt;""))=0, 0,1)</f>
        <v>1</v>
      </c>
      <c r="EL369" s="18" cm="1">
        <f t="array" ref="EL369">IF(SUMPRODUCT(--(EE369:EG369&lt;&gt;""))=0, 0,1)</f>
        <v>1</v>
      </c>
      <c r="EM369" s="18">
        <f t="shared" si="92"/>
        <v>1</v>
      </c>
      <c r="EN369" s="18" t="str">
        <f t="shared" si="93"/>
        <v>NA</v>
      </c>
      <c r="EO369" s="18">
        <f t="shared" si="94"/>
        <v>1</v>
      </c>
      <c r="EP369" s="18">
        <f t="shared" si="95"/>
        <v>1</v>
      </c>
      <c r="EQ369" s="18">
        <f t="shared" si="96"/>
        <v>1</v>
      </c>
      <c r="ER369" s="58" t="s">
        <v>2080</v>
      </c>
      <c r="ES369" s="59">
        <v>43802</v>
      </c>
      <c r="ET369" s="18" t="s">
        <v>783</v>
      </c>
      <c r="EU369" s="3" t="s">
        <v>783</v>
      </c>
    </row>
    <row r="370" spans="1:151" ht="15.75" customHeight="1" x14ac:dyDescent="0.2">
      <c r="A370" s="32" t="s">
        <v>290</v>
      </c>
      <c r="B370" s="24" t="s">
        <v>782</v>
      </c>
      <c r="C370" s="26">
        <v>2</v>
      </c>
      <c r="D370" s="18" t="s">
        <v>795</v>
      </c>
      <c r="E370" s="26" t="s">
        <v>257</v>
      </c>
      <c r="F370" s="18" t="s">
        <v>553</v>
      </c>
      <c r="G370" s="18" t="s">
        <v>773</v>
      </c>
      <c r="H370" s="18" t="s">
        <v>800</v>
      </c>
      <c r="I370" s="18" t="s">
        <v>718</v>
      </c>
      <c r="J370" s="18" t="s">
        <v>363</v>
      </c>
      <c r="K370" s="18" t="s">
        <v>363</v>
      </c>
      <c r="L370" s="18" t="s">
        <v>363</v>
      </c>
      <c r="M370" s="18" t="s">
        <v>253</v>
      </c>
      <c r="N370" s="56">
        <v>43</v>
      </c>
      <c r="O370" s="18" t="s">
        <v>640</v>
      </c>
      <c r="P370" s="18" t="s">
        <v>466</v>
      </c>
      <c r="Q370" s="18" t="s">
        <v>254</v>
      </c>
      <c r="R370" s="24" t="s">
        <v>257</v>
      </c>
      <c r="S370" s="24" t="s">
        <v>257</v>
      </c>
      <c r="T370" s="26" t="s">
        <v>257</v>
      </c>
      <c r="U370" s="26" t="s">
        <v>257</v>
      </c>
      <c r="V370" s="26" t="s">
        <v>257</v>
      </c>
      <c r="W370" s="26" t="s">
        <v>257</v>
      </c>
      <c r="X370" s="18" t="s">
        <v>695</v>
      </c>
      <c r="Y370" s="18">
        <v>40</v>
      </c>
      <c r="Z370" s="18" t="s">
        <v>599</v>
      </c>
      <c r="AA370" s="56">
        <v>40</v>
      </c>
      <c r="AB370" s="57" t="s">
        <v>257</v>
      </c>
      <c r="AC370" s="18" t="s">
        <v>595</v>
      </c>
      <c r="AD370" s="18" t="s">
        <v>595</v>
      </c>
      <c r="AE370" s="18" t="s">
        <v>595</v>
      </c>
      <c r="AF370" s="18" t="s">
        <v>595</v>
      </c>
      <c r="AG370" s="18" t="s">
        <v>595</v>
      </c>
      <c r="AH370" s="18" t="s">
        <v>595</v>
      </c>
      <c r="AI370" s="68">
        <v>6</v>
      </c>
      <c r="AJ370" s="26" t="s">
        <v>786</v>
      </c>
      <c r="AK370" s="68">
        <v>6</v>
      </c>
      <c r="AL370" s="18" t="s">
        <v>787</v>
      </c>
      <c r="AM370" s="18" t="s">
        <v>282</v>
      </c>
      <c r="AN370" s="57">
        <v>15</v>
      </c>
      <c r="AO370" s="57" t="s">
        <v>671</v>
      </c>
      <c r="AP370" s="18" t="s">
        <v>479</v>
      </c>
      <c r="AQ370" s="18">
        <v>4</v>
      </c>
      <c r="AR370" s="18" t="s">
        <v>672</v>
      </c>
      <c r="AS370" s="66">
        <f t="shared" si="77"/>
        <v>-6.2000000000000028</v>
      </c>
      <c r="AT370" s="57">
        <v>36.200000000000003</v>
      </c>
      <c r="AU370" s="66">
        <f t="shared" si="78"/>
        <v>21.200000000000003</v>
      </c>
      <c r="AV370" s="66">
        <f t="shared" si="76"/>
        <v>21.200000000000003</v>
      </c>
      <c r="AW370" s="5" t="s">
        <v>595</v>
      </c>
      <c r="AX370" s="68">
        <v>6</v>
      </c>
      <c r="AY370" s="26" t="s">
        <v>786</v>
      </c>
      <c r="AZ370" s="5" t="s">
        <v>257</v>
      </c>
      <c r="BA370" s="5" t="s">
        <v>257</v>
      </c>
      <c r="BB370" s="18" t="s">
        <v>788</v>
      </c>
      <c r="BC370" s="18" t="s">
        <v>287</v>
      </c>
      <c r="BD370" s="18">
        <v>0</v>
      </c>
      <c r="BE370" s="18" t="s">
        <v>698</v>
      </c>
      <c r="BF370" s="18" t="s">
        <v>699</v>
      </c>
      <c r="BG370" s="18">
        <v>4</v>
      </c>
      <c r="BH370" s="18" t="s">
        <v>672</v>
      </c>
      <c r="BI370" s="18" t="s">
        <v>257</v>
      </c>
      <c r="BJ370" s="18" t="s">
        <v>257</v>
      </c>
      <c r="BK370" s="18" t="s">
        <v>257</v>
      </c>
      <c r="BL370" s="18" t="s">
        <v>257</v>
      </c>
      <c r="BM370" s="18" t="s">
        <v>257</v>
      </c>
      <c r="BN370" s="68">
        <v>6</v>
      </c>
      <c r="BO370" s="26" t="s">
        <v>786</v>
      </c>
      <c r="BP370" s="5" t="s">
        <v>257</v>
      </c>
      <c r="BQ370" s="5" t="s">
        <v>257</v>
      </c>
      <c r="BR370" s="18" t="s">
        <v>788</v>
      </c>
      <c r="BS370" s="18"/>
      <c r="BT370" s="18"/>
      <c r="BU370" s="18"/>
      <c r="BV370" s="18"/>
      <c r="BW370" s="18"/>
      <c r="BX370" s="18"/>
      <c r="BY370" s="18"/>
      <c r="BZ370" s="18"/>
      <c r="CA370" s="18"/>
      <c r="CB370" s="18"/>
      <c r="CC370" s="18"/>
      <c r="CD370" s="18"/>
      <c r="CE370" s="18"/>
      <c r="CF370" s="18"/>
      <c r="CG370" s="18"/>
      <c r="CH370" s="18"/>
      <c r="CI370" s="18"/>
      <c r="CJ370" s="18"/>
      <c r="CK370" s="18"/>
      <c r="CL370" s="18"/>
      <c r="CM370" s="18"/>
      <c r="CN370" s="18"/>
      <c r="CO370" s="18"/>
      <c r="CP370" s="18"/>
      <c r="CQ370" s="18"/>
      <c r="CR370" s="18"/>
      <c r="CS370" s="18"/>
      <c r="CT370" s="18"/>
      <c r="CU370" s="18"/>
      <c r="CV370" s="18"/>
      <c r="CW370" s="18"/>
      <c r="CX370" s="18"/>
      <c r="CY370" s="18"/>
      <c r="CZ370" s="18"/>
      <c r="DA370" s="18"/>
      <c r="DB370" s="18"/>
      <c r="DC370" s="18"/>
      <c r="DD370" s="18"/>
      <c r="DE370" s="18"/>
      <c r="DF370" s="18"/>
      <c r="DG370" s="18"/>
      <c r="DH370" s="18"/>
      <c r="DI370" s="18"/>
      <c r="DJ370" s="18"/>
      <c r="DK370" s="18"/>
      <c r="DL370" s="18"/>
      <c r="DM370" s="18"/>
      <c r="DN370" s="18"/>
      <c r="DO370" s="18"/>
      <c r="DP370" s="18"/>
      <c r="DQ370" s="18"/>
      <c r="DR370" s="18"/>
      <c r="DS370" s="18"/>
      <c r="DT370" s="18"/>
      <c r="DU370" s="18"/>
      <c r="DV370" s="18"/>
      <c r="DW370" s="18"/>
      <c r="DX370" s="18"/>
      <c r="DY370" s="18"/>
      <c r="DZ370" s="18"/>
      <c r="EA370" s="18"/>
      <c r="EB370" s="18"/>
      <c r="EC370" s="18"/>
      <c r="ED370" s="18"/>
      <c r="EE370" s="18">
        <v>1</v>
      </c>
      <c r="EF370" s="18">
        <v>0</v>
      </c>
      <c r="EG370" s="18">
        <v>0</v>
      </c>
      <c r="EH370" s="18" t="s">
        <v>789</v>
      </c>
      <c r="EI370" s="18" cm="1">
        <f t="array" ref="EI370">IF(SUMPRODUCT(--(DO370:DS370&lt;&gt;""))=0, 0,1)</f>
        <v>0</v>
      </c>
      <c r="EJ370" s="18" cm="1">
        <f t="array" ref="EJ370">IF(SUMPRODUCT(--(DT370:EG370&lt;&gt;""))=0, 0,1)</f>
        <v>1</v>
      </c>
      <c r="EK370" s="18" cm="1">
        <f t="array" ref="EK370">IF(SUMPRODUCT(--(EC370:EG370&lt;&gt;""))=0, 0,1)</f>
        <v>1</v>
      </c>
      <c r="EL370" s="18" cm="1">
        <f t="array" ref="EL370">IF(SUMPRODUCT(--(EE370:EG370&lt;&gt;""))=0, 0,1)</f>
        <v>1</v>
      </c>
      <c r="EM370" s="18">
        <f t="shared" si="92"/>
        <v>1</v>
      </c>
      <c r="EN370" s="18" t="str">
        <f t="shared" si="93"/>
        <v>NA</v>
      </c>
      <c r="EO370" s="18">
        <f t="shared" si="94"/>
        <v>1</v>
      </c>
      <c r="EP370" s="18">
        <f t="shared" si="95"/>
        <v>1</v>
      </c>
      <c r="EQ370" s="18">
        <f t="shared" si="96"/>
        <v>1</v>
      </c>
      <c r="ER370" s="58" t="s">
        <v>2080</v>
      </c>
      <c r="ES370" s="59">
        <v>43802</v>
      </c>
      <c r="ET370" s="18" t="s">
        <v>783</v>
      </c>
      <c r="EU370" s="3" t="s">
        <v>783</v>
      </c>
    </row>
    <row r="371" spans="1:151" ht="15.75" customHeight="1" x14ac:dyDescent="0.2">
      <c r="A371" s="32" t="s">
        <v>290</v>
      </c>
      <c r="B371" s="24" t="s">
        <v>782</v>
      </c>
      <c r="C371" s="26">
        <v>2</v>
      </c>
      <c r="D371" s="18" t="s">
        <v>796</v>
      </c>
      <c r="E371" s="26" t="s">
        <v>257</v>
      </c>
      <c r="F371" s="18" t="s">
        <v>553</v>
      </c>
      <c r="G371" s="18" t="s">
        <v>773</v>
      </c>
      <c r="H371" s="18" t="s">
        <v>800</v>
      </c>
      <c r="I371" s="18" t="s">
        <v>718</v>
      </c>
      <c r="J371" s="18" t="s">
        <v>363</v>
      </c>
      <c r="K371" s="18" t="s">
        <v>363</v>
      </c>
      <c r="L371" s="18" t="s">
        <v>363</v>
      </c>
      <c r="M371" s="18" t="s">
        <v>253</v>
      </c>
      <c r="N371" s="56">
        <v>43</v>
      </c>
      <c r="O371" s="18" t="s">
        <v>640</v>
      </c>
      <c r="P371" s="18" t="s">
        <v>466</v>
      </c>
      <c r="Q371" s="18" t="s">
        <v>254</v>
      </c>
      <c r="R371" s="24" t="s">
        <v>257</v>
      </c>
      <c r="S371" s="24" t="s">
        <v>257</v>
      </c>
      <c r="T371" s="26" t="s">
        <v>257</v>
      </c>
      <c r="U371" s="26" t="s">
        <v>257</v>
      </c>
      <c r="V371" s="26" t="s">
        <v>257</v>
      </c>
      <c r="W371" s="26" t="s">
        <v>257</v>
      </c>
      <c r="X371" s="18" t="s">
        <v>695</v>
      </c>
      <c r="Y371" s="18">
        <v>40</v>
      </c>
      <c r="Z371" s="18" t="s">
        <v>599</v>
      </c>
      <c r="AA371" s="56">
        <v>40</v>
      </c>
      <c r="AB371" s="57" t="s">
        <v>257</v>
      </c>
      <c r="AC371" s="18" t="s">
        <v>595</v>
      </c>
      <c r="AD371" s="18" t="s">
        <v>595</v>
      </c>
      <c r="AE371" s="18" t="s">
        <v>595</v>
      </c>
      <c r="AF371" s="18" t="s">
        <v>595</v>
      </c>
      <c r="AG371" s="18" t="s">
        <v>595</v>
      </c>
      <c r="AH371" s="18" t="s">
        <v>595</v>
      </c>
      <c r="AI371" s="68">
        <v>7</v>
      </c>
      <c r="AJ371" s="26" t="s">
        <v>786</v>
      </c>
      <c r="AK371" s="68">
        <v>7</v>
      </c>
      <c r="AL371" s="18" t="s">
        <v>787</v>
      </c>
      <c r="AM371" s="18" t="s">
        <v>282</v>
      </c>
      <c r="AN371" s="57">
        <v>15</v>
      </c>
      <c r="AO371" s="57" t="s">
        <v>671</v>
      </c>
      <c r="AP371" s="18" t="s">
        <v>479</v>
      </c>
      <c r="AQ371" s="18">
        <v>4</v>
      </c>
      <c r="AR371" s="18" t="s">
        <v>672</v>
      </c>
      <c r="AS371" s="66">
        <f t="shared" si="77"/>
        <v>-6.2000000000000028</v>
      </c>
      <c r="AT371" s="57">
        <v>36.200000000000003</v>
      </c>
      <c r="AU371" s="66">
        <f t="shared" si="78"/>
        <v>21.200000000000003</v>
      </c>
      <c r="AV371" s="66">
        <f t="shared" si="76"/>
        <v>21.200000000000003</v>
      </c>
      <c r="AW371" s="5" t="s">
        <v>595</v>
      </c>
      <c r="AX371" s="68">
        <v>7</v>
      </c>
      <c r="AY371" s="26" t="s">
        <v>786</v>
      </c>
      <c r="AZ371" s="5" t="s">
        <v>257</v>
      </c>
      <c r="BA371" s="5" t="s">
        <v>257</v>
      </c>
      <c r="BB371" s="18" t="s">
        <v>788</v>
      </c>
      <c r="BC371" s="18" t="s">
        <v>287</v>
      </c>
      <c r="BD371" s="18">
        <v>0</v>
      </c>
      <c r="BE371" s="18" t="s">
        <v>698</v>
      </c>
      <c r="BF371" s="18" t="s">
        <v>699</v>
      </c>
      <c r="BG371" s="18">
        <v>4</v>
      </c>
      <c r="BH371" s="18" t="s">
        <v>672</v>
      </c>
      <c r="BI371" s="18" t="s">
        <v>257</v>
      </c>
      <c r="BJ371" s="18" t="s">
        <v>257</v>
      </c>
      <c r="BK371" s="18" t="s">
        <v>257</v>
      </c>
      <c r="BL371" s="18" t="s">
        <v>257</v>
      </c>
      <c r="BM371" s="18" t="s">
        <v>257</v>
      </c>
      <c r="BN371" s="68">
        <v>7</v>
      </c>
      <c r="BO371" s="26" t="s">
        <v>786</v>
      </c>
      <c r="BP371" s="5" t="s">
        <v>257</v>
      </c>
      <c r="BQ371" s="5" t="s">
        <v>257</v>
      </c>
      <c r="BR371" s="18" t="s">
        <v>788</v>
      </c>
      <c r="BS371" s="18"/>
      <c r="BT371" s="18"/>
      <c r="BU371" s="18"/>
      <c r="BV371" s="18"/>
      <c r="BW371" s="18"/>
      <c r="BX371" s="18"/>
      <c r="BY371" s="18"/>
      <c r="BZ371" s="18"/>
      <c r="CA371" s="18"/>
      <c r="CB371" s="18"/>
      <c r="CC371" s="18"/>
      <c r="CD371" s="18"/>
      <c r="CE371" s="18"/>
      <c r="CF371" s="18"/>
      <c r="CG371" s="18"/>
      <c r="CH371" s="18"/>
      <c r="CI371" s="18"/>
      <c r="CJ371" s="18"/>
      <c r="CK371" s="18"/>
      <c r="CL371" s="18"/>
      <c r="CM371" s="18"/>
      <c r="CN371" s="18"/>
      <c r="CO371" s="18"/>
      <c r="CP371" s="18"/>
      <c r="CQ371" s="18"/>
      <c r="CR371" s="18"/>
      <c r="CS371" s="18"/>
      <c r="CT371" s="18"/>
      <c r="CU371" s="18"/>
      <c r="CV371" s="18"/>
      <c r="CW371" s="18"/>
      <c r="CX371" s="18"/>
      <c r="CY371" s="18"/>
      <c r="CZ371" s="18"/>
      <c r="DA371" s="18"/>
      <c r="DB371" s="18"/>
      <c r="DC371" s="18"/>
      <c r="DD371" s="18"/>
      <c r="DE371" s="18"/>
      <c r="DF371" s="18"/>
      <c r="DG371" s="18"/>
      <c r="DH371" s="18"/>
      <c r="DI371" s="18"/>
      <c r="DJ371" s="18"/>
      <c r="DK371" s="18"/>
      <c r="DL371" s="18"/>
      <c r="DM371" s="18"/>
      <c r="DN371" s="18"/>
      <c r="DO371" s="18"/>
      <c r="DP371" s="18"/>
      <c r="DQ371" s="18"/>
      <c r="DR371" s="18"/>
      <c r="DS371" s="18"/>
      <c r="DT371" s="18"/>
      <c r="DU371" s="18"/>
      <c r="DV371" s="18"/>
      <c r="DW371" s="18"/>
      <c r="DX371" s="18"/>
      <c r="DY371" s="18"/>
      <c r="DZ371" s="18"/>
      <c r="EA371" s="18"/>
      <c r="EB371" s="18"/>
      <c r="EC371" s="18"/>
      <c r="ED371" s="18"/>
      <c r="EE371" s="18">
        <v>1</v>
      </c>
      <c r="EF371" s="18">
        <v>0</v>
      </c>
      <c r="EG371" s="18">
        <v>0</v>
      </c>
      <c r="EH371" s="18" t="s">
        <v>789</v>
      </c>
      <c r="EI371" s="18" cm="1">
        <f t="array" ref="EI371">IF(SUMPRODUCT(--(DO371:DS371&lt;&gt;""))=0, 0,1)</f>
        <v>0</v>
      </c>
      <c r="EJ371" s="18" cm="1">
        <f t="array" ref="EJ371">IF(SUMPRODUCT(--(DT371:EG371&lt;&gt;""))=0, 0,1)</f>
        <v>1</v>
      </c>
      <c r="EK371" s="18" cm="1">
        <f t="array" ref="EK371">IF(SUMPRODUCT(--(EC371:EG371&lt;&gt;""))=0, 0,1)</f>
        <v>1</v>
      </c>
      <c r="EL371" s="18" cm="1">
        <f t="array" ref="EL371">IF(SUMPRODUCT(--(EE371:EG371&lt;&gt;""))=0, 0,1)</f>
        <v>1</v>
      </c>
      <c r="EM371" s="18">
        <f t="shared" si="92"/>
        <v>1</v>
      </c>
      <c r="EN371" s="18" t="str">
        <f t="shared" si="93"/>
        <v>NA</v>
      </c>
      <c r="EO371" s="18">
        <f t="shared" si="94"/>
        <v>1</v>
      </c>
      <c r="EP371" s="18">
        <f t="shared" si="95"/>
        <v>1</v>
      </c>
      <c r="EQ371" s="18">
        <f t="shared" si="96"/>
        <v>1</v>
      </c>
      <c r="ER371" s="58" t="s">
        <v>2080</v>
      </c>
      <c r="ES371" s="59">
        <v>43802</v>
      </c>
      <c r="ET371" s="18" t="s">
        <v>783</v>
      </c>
      <c r="EU371" s="3" t="s">
        <v>783</v>
      </c>
    </row>
    <row r="372" spans="1:151" ht="15.75" customHeight="1" x14ac:dyDescent="0.2">
      <c r="A372" s="32" t="s">
        <v>290</v>
      </c>
      <c r="B372" s="24" t="s">
        <v>782</v>
      </c>
      <c r="C372" s="26">
        <v>2</v>
      </c>
      <c r="D372" s="18" t="s">
        <v>785</v>
      </c>
      <c r="E372" s="26" t="s">
        <v>257</v>
      </c>
      <c r="F372" s="18" t="s">
        <v>553</v>
      </c>
      <c r="G372" s="18" t="s">
        <v>609</v>
      </c>
      <c r="H372" s="18" t="s">
        <v>801</v>
      </c>
      <c r="I372" s="18" t="s">
        <v>718</v>
      </c>
      <c r="J372" s="18" t="s">
        <v>363</v>
      </c>
      <c r="K372" s="18" t="s">
        <v>363</v>
      </c>
      <c r="L372" s="18" t="s">
        <v>363</v>
      </c>
      <c r="M372" s="18" t="s">
        <v>253</v>
      </c>
      <c r="N372" s="56">
        <v>43</v>
      </c>
      <c r="O372" s="18" t="s">
        <v>640</v>
      </c>
      <c r="P372" s="18" t="s">
        <v>466</v>
      </c>
      <c r="Q372" s="18" t="s">
        <v>254</v>
      </c>
      <c r="R372" s="24" t="s">
        <v>257</v>
      </c>
      <c r="S372" s="24" t="s">
        <v>257</v>
      </c>
      <c r="T372" s="26" t="s">
        <v>257</v>
      </c>
      <c r="U372" s="26" t="s">
        <v>257</v>
      </c>
      <c r="V372" s="26" t="s">
        <v>257</v>
      </c>
      <c r="W372" s="26" t="s">
        <v>257</v>
      </c>
      <c r="X372" s="18" t="s">
        <v>695</v>
      </c>
      <c r="Y372" s="18">
        <v>0</v>
      </c>
      <c r="Z372" s="18" t="s">
        <v>599</v>
      </c>
      <c r="AA372" s="56">
        <v>0</v>
      </c>
      <c r="AB372" s="57" t="s">
        <v>257</v>
      </c>
      <c r="AC372" s="18" t="s">
        <v>595</v>
      </c>
      <c r="AD372" s="18" t="s">
        <v>595</v>
      </c>
      <c r="AE372" s="18" t="s">
        <v>595</v>
      </c>
      <c r="AF372" s="18" t="s">
        <v>595</v>
      </c>
      <c r="AG372" s="18" t="s">
        <v>595</v>
      </c>
      <c r="AH372" s="18" t="s">
        <v>595</v>
      </c>
      <c r="AI372" s="68">
        <v>0</v>
      </c>
      <c r="AJ372" s="26" t="s">
        <v>786</v>
      </c>
      <c r="AK372" s="68">
        <v>0</v>
      </c>
      <c r="AL372" s="18" t="s">
        <v>787</v>
      </c>
      <c r="AM372" s="18" t="s">
        <v>282</v>
      </c>
      <c r="AN372" s="57">
        <v>0</v>
      </c>
      <c r="AO372" s="57" t="s">
        <v>671</v>
      </c>
      <c r="AP372" s="18" t="s">
        <v>479</v>
      </c>
      <c r="AQ372" s="18">
        <v>4</v>
      </c>
      <c r="AR372" s="18" t="s">
        <v>672</v>
      </c>
      <c r="AS372" s="66">
        <f t="shared" si="77"/>
        <v>0</v>
      </c>
      <c r="AT372" s="57">
        <v>0</v>
      </c>
      <c r="AU372" s="66">
        <f t="shared" si="78"/>
        <v>0</v>
      </c>
      <c r="AV372" s="66">
        <f t="shared" si="76"/>
        <v>0</v>
      </c>
      <c r="AW372" s="5" t="s">
        <v>595</v>
      </c>
      <c r="AX372" s="68">
        <v>0</v>
      </c>
      <c r="AY372" s="26" t="s">
        <v>786</v>
      </c>
      <c r="AZ372" s="5" t="s">
        <v>257</v>
      </c>
      <c r="BA372" s="5" t="s">
        <v>257</v>
      </c>
      <c r="BB372" s="18" t="s">
        <v>788</v>
      </c>
      <c r="BC372" s="18" t="s">
        <v>287</v>
      </c>
      <c r="BD372" s="18">
        <v>0</v>
      </c>
      <c r="BE372" s="18" t="s">
        <v>698</v>
      </c>
      <c r="BF372" s="18" t="s">
        <v>699</v>
      </c>
      <c r="BG372" s="18">
        <v>4</v>
      </c>
      <c r="BH372" s="18" t="s">
        <v>672</v>
      </c>
      <c r="BI372" s="18" t="s">
        <v>257</v>
      </c>
      <c r="BJ372" s="18" t="s">
        <v>257</v>
      </c>
      <c r="BK372" s="18" t="s">
        <v>257</v>
      </c>
      <c r="BL372" s="18" t="s">
        <v>257</v>
      </c>
      <c r="BM372" s="18" t="s">
        <v>257</v>
      </c>
      <c r="BN372" s="68">
        <v>0</v>
      </c>
      <c r="BO372" s="26" t="s">
        <v>786</v>
      </c>
      <c r="BP372" s="5" t="s">
        <v>257</v>
      </c>
      <c r="BQ372" s="5" t="s">
        <v>257</v>
      </c>
      <c r="BR372" s="18" t="s">
        <v>788</v>
      </c>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c r="DA372" s="18"/>
      <c r="DB372" s="18"/>
      <c r="DC372" s="18"/>
      <c r="DD372" s="18"/>
      <c r="DE372" s="18"/>
      <c r="DF372" s="18"/>
      <c r="DG372" s="18"/>
      <c r="DH372" s="18"/>
      <c r="DI372" s="18"/>
      <c r="DJ372" s="18"/>
      <c r="DK372" s="18"/>
      <c r="DL372" s="18"/>
      <c r="DM372" s="18"/>
      <c r="DN372" s="18"/>
      <c r="DO372" s="18"/>
      <c r="DP372" s="18"/>
      <c r="DQ372" s="18"/>
      <c r="DR372" s="18"/>
      <c r="DS372" s="18"/>
      <c r="DT372" s="18"/>
      <c r="DU372" s="18"/>
      <c r="DV372" s="18"/>
      <c r="DW372" s="18"/>
      <c r="DX372" s="18"/>
      <c r="DY372" s="18"/>
      <c r="DZ372" s="18"/>
      <c r="EA372" s="18"/>
      <c r="EB372" s="18"/>
      <c r="EC372" s="18"/>
      <c r="ED372" s="18"/>
      <c r="EE372" s="18">
        <v>0</v>
      </c>
      <c r="EF372" s="18">
        <v>0</v>
      </c>
      <c r="EG372" s="18">
        <v>0</v>
      </c>
      <c r="EH372" s="18" t="s">
        <v>789</v>
      </c>
      <c r="EI372" s="18" cm="1">
        <f t="array" ref="EI372">IF(SUMPRODUCT(--(DO372:DS372&lt;&gt;""))=0, 0,1)</f>
        <v>0</v>
      </c>
      <c r="EJ372" s="18" cm="1">
        <f t="array" ref="EJ372">IF(SUMPRODUCT(--(DT372:EG372&lt;&gt;""))=0, 0,1)</f>
        <v>1</v>
      </c>
      <c r="EK372" s="18" cm="1">
        <f t="array" ref="EK372">IF(SUMPRODUCT(--(EC372:EG372&lt;&gt;""))=0, 0,1)</f>
        <v>1</v>
      </c>
      <c r="EL372" s="18" cm="1">
        <f t="array" ref="EL372">IF(SUMPRODUCT(--(EE372:EG372&lt;&gt;""))=0, 0,1)</f>
        <v>1</v>
      </c>
      <c r="EM372" s="18">
        <f t="shared" si="92"/>
        <v>0</v>
      </c>
      <c r="EN372" s="18" t="str">
        <f t="shared" si="93"/>
        <v>NA</v>
      </c>
      <c r="EO372" s="18">
        <f t="shared" si="94"/>
        <v>0</v>
      </c>
      <c r="EP372" s="18">
        <f t="shared" si="95"/>
        <v>0</v>
      </c>
      <c r="EQ372" s="18">
        <f t="shared" si="96"/>
        <v>0</v>
      </c>
      <c r="ER372" s="58" t="s">
        <v>2080</v>
      </c>
      <c r="ES372" s="59">
        <v>43802</v>
      </c>
      <c r="ET372" s="18" t="s">
        <v>783</v>
      </c>
      <c r="EU372" s="3" t="s">
        <v>783</v>
      </c>
    </row>
    <row r="373" spans="1:151" ht="15.75" customHeight="1" x14ac:dyDescent="0.2">
      <c r="A373" s="32" t="s">
        <v>290</v>
      </c>
      <c r="B373" s="24" t="s">
        <v>782</v>
      </c>
      <c r="C373" s="26">
        <v>2</v>
      </c>
      <c r="D373" s="18" t="s">
        <v>790</v>
      </c>
      <c r="E373" s="26" t="s">
        <v>257</v>
      </c>
      <c r="F373" s="18" t="s">
        <v>553</v>
      </c>
      <c r="G373" s="18" t="s">
        <v>609</v>
      </c>
      <c r="H373" s="18" t="s">
        <v>801</v>
      </c>
      <c r="I373" s="18" t="s">
        <v>718</v>
      </c>
      <c r="J373" s="18" t="s">
        <v>363</v>
      </c>
      <c r="K373" s="18" t="s">
        <v>363</v>
      </c>
      <c r="L373" s="18" t="s">
        <v>363</v>
      </c>
      <c r="M373" s="18" t="s">
        <v>253</v>
      </c>
      <c r="N373" s="56">
        <v>43</v>
      </c>
      <c r="O373" s="18" t="s">
        <v>640</v>
      </c>
      <c r="P373" s="18" t="s">
        <v>466</v>
      </c>
      <c r="Q373" s="18" t="s">
        <v>254</v>
      </c>
      <c r="R373" s="24" t="s">
        <v>257</v>
      </c>
      <c r="S373" s="24" t="s">
        <v>257</v>
      </c>
      <c r="T373" s="26" t="s">
        <v>257</v>
      </c>
      <c r="U373" s="26" t="s">
        <v>257</v>
      </c>
      <c r="V373" s="26" t="s">
        <v>257</v>
      </c>
      <c r="W373" s="26" t="s">
        <v>257</v>
      </c>
      <c r="X373" s="18" t="s">
        <v>695</v>
      </c>
      <c r="Y373" s="18">
        <v>40</v>
      </c>
      <c r="Z373" s="18" t="s">
        <v>599</v>
      </c>
      <c r="AA373" s="56">
        <v>40</v>
      </c>
      <c r="AB373" s="57" t="s">
        <v>257</v>
      </c>
      <c r="AC373" s="18" t="s">
        <v>595</v>
      </c>
      <c r="AD373" s="18" t="s">
        <v>595</v>
      </c>
      <c r="AE373" s="18" t="s">
        <v>595</v>
      </c>
      <c r="AF373" s="18" t="s">
        <v>595</v>
      </c>
      <c r="AG373" s="18" t="s">
        <v>595</v>
      </c>
      <c r="AH373" s="18" t="s">
        <v>595</v>
      </c>
      <c r="AI373" s="68">
        <v>1</v>
      </c>
      <c r="AJ373" s="26" t="s">
        <v>786</v>
      </c>
      <c r="AK373" s="68">
        <v>1</v>
      </c>
      <c r="AL373" s="18" t="s">
        <v>787</v>
      </c>
      <c r="AM373" s="18" t="s">
        <v>282</v>
      </c>
      <c r="AN373" s="57">
        <v>29.8</v>
      </c>
      <c r="AO373" s="57" t="s">
        <v>671</v>
      </c>
      <c r="AP373" s="18" t="s">
        <v>479</v>
      </c>
      <c r="AQ373" s="18">
        <v>4</v>
      </c>
      <c r="AR373" s="18" t="s">
        <v>672</v>
      </c>
      <c r="AS373" s="66">
        <f t="shared" si="77"/>
        <v>17.300000000000004</v>
      </c>
      <c r="AT373" s="57">
        <v>42.3</v>
      </c>
      <c r="AU373" s="66">
        <f t="shared" si="78"/>
        <v>12.499999999999996</v>
      </c>
      <c r="AV373" s="66">
        <f t="shared" si="76"/>
        <v>12.499999999999996</v>
      </c>
      <c r="AW373" s="5" t="s">
        <v>595</v>
      </c>
      <c r="AX373" s="68">
        <v>1</v>
      </c>
      <c r="AY373" s="26" t="s">
        <v>786</v>
      </c>
      <c r="AZ373" s="5" t="s">
        <v>257</v>
      </c>
      <c r="BA373" s="5" t="s">
        <v>257</v>
      </c>
      <c r="BB373" s="18" t="s">
        <v>788</v>
      </c>
      <c r="BC373" s="18" t="s">
        <v>287</v>
      </c>
      <c r="BD373" s="18">
        <v>0</v>
      </c>
      <c r="BE373" s="18" t="s">
        <v>698</v>
      </c>
      <c r="BF373" s="18" t="s">
        <v>699</v>
      </c>
      <c r="BG373" s="18">
        <v>4</v>
      </c>
      <c r="BH373" s="18" t="s">
        <v>672</v>
      </c>
      <c r="BI373" s="18" t="s">
        <v>257</v>
      </c>
      <c r="BJ373" s="18" t="s">
        <v>257</v>
      </c>
      <c r="BK373" s="18" t="s">
        <v>257</v>
      </c>
      <c r="BL373" s="18" t="s">
        <v>257</v>
      </c>
      <c r="BM373" s="18" t="s">
        <v>257</v>
      </c>
      <c r="BN373" s="68">
        <v>1</v>
      </c>
      <c r="BO373" s="26" t="s">
        <v>786</v>
      </c>
      <c r="BP373" s="5" t="s">
        <v>257</v>
      </c>
      <c r="BQ373" s="5" t="s">
        <v>257</v>
      </c>
      <c r="BR373" s="18" t="s">
        <v>788</v>
      </c>
      <c r="BS373" s="18"/>
      <c r="BT373" s="18"/>
      <c r="BU373" s="18"/>
      <c r="BV373" s="18"/>
      <c r="BW373" s="18"/>
      <c r="BX373" s="18"/>
      <c r="BY373" s="18"/>
      <c r="BZ373" s="18"/>
      <c r="CA373" s="18"/>
      <c r="CB373" s="18"/>
      <c r="CC373" s="18"/>
      <c r="CD373" s="18"/>
      <c r="CE373" s="18"/>
      <c r="CF373" s="18"/>
      <c r="CG373" s="18"/>
      <c r="CH373" s="18"/>
      <c r="CI373" s="18"/>
      <c r="CJ373" s="18"/>
      <c r="CK373" s="18"/>
      <c r="CL373" s="18"/>
      <c r="CM373" s="18"/>
      <c r="CN373" s="18"/>
      <c r="CO373" s="18"/>
      <c r="CP373" s="18"/>
      <c r="CQ373" s="18"/>
      <c r="CR373" s="18"/>
      <c r="CS373" s="18"/>
      <c r="CT373" s="18"/>
      <c r="CU373" s="18"/>
      <c r="CV373" s="18"/>
      <c r="CW373" s="18"/>
      <c r="CX373" s="18"/>
      <c r="CY373" s="18"/>
      <c r="CZ373" s="18"/>
      <c r="DA373" s="18"/>
      <c r="DB373" s="18"/>
      <c r="DC373" s="18"/>
      <c r="DD373" s="18"/>
      <c r="DE373" s="18"/>
      <c r="DF373" s="18"/>
      <c r="DG373" s="18"/>
      <c r="DH373" s="18"/>
      <c r="DI373" s="18"/>
      <c r="DJ373" s="18"/>
      <c r="DK373" s="18"/>
      <c r="DL373" s="18"/>
      <c r="DM373" s="18"/>
      <c r="DN373" s="18"/>
      <c r="DO373" s="18"/>
      <c r="DP373" s="18"/>
      <c r="DQ373" s="18"/>
      <c r="DR373" s="18"/>
      <c r="DS373" s="18"/>
      <c r="DT373" s="18"/>
      <c r="DU373" s="18"/>
      <c r="DV373" s="18"/>
      <c r="DW373" s="18"/>
      <c r="DX373" s="18"/>
      <c r="DY373" s="18"/>
      <c r="DZ373" s="18"/>
      <c r="EA373" s="18"/>
      <c r="EB373" s="18"/>
      <c r="EC373" s="18"/>
      <c r="ED373" s="18"/>
      <c r="EE373" s="18">
        <v>1</v>
      </c>
      <c r="EF373" s="18">
        <v>0</v>
      </c>
      <c r="EG373" s="18">
        <v>0</v>
      </c>
      <c r="EH373" s="18" t="s">
        <v>789</v>
      </c>
      <c r="EI373" s="18" cm="1">
        <f t="array" ref="EI373">IF(SUMPRODUCT(--(DO373:DS373&lt;&gt;""))=0, 0,1)</f>
        <v>0</v>
      </c>
      <c r="EJ373" s="18" cm="1">
        <f t="array" ref="EJ373">IF(SUMPRODUCT(--(DT373:EG373&lt;&gt;""))=0, 0,1)</f>
        <v>1</v>
      </c>
      <c r="EK373" s="18" cm="1">
        <f t="array" ref="EK373">IF(SUMPRODUCT(--(EC373:EG373&lt;&gt;""))=0, 0,1)</f>
        <v>1</v>
      </c>
      <c r="EL373" s="18" cm="1">
        <f t="array" ref="EL373">IF(SUMPRODUCT(--(EE373:EG373&lt;&gt;""))=0, 0,1)</f>
        <v>1</v>
      </c>
      <c r="EM373" s="18">
        <f t="shared" si="92"/>
        <v>1</v>
      </c>
      <c r="EN373" s="18" t="str">
        <f t="shared" si="93"/>
        <v>NA</v>
      </c>
      <c r="EO373" s="18">
        <f t="shared" si="94"/>
        <v>1</v>
      </c>
      <c r="EP373" s="18">
        <f t="shared" si="95"/>
        <v>1</v>
      </c>
      <c r="EQ373" s="18">
        <f t="shared" si="96"/>
        <v>1</v>
      </c>
      <c r="ER373" s="58" t="s">
        <v>2080</v>
      </c>
      <c r="ES373" s="59">
        <v>43802</v>
      </c>
      <c r="ET373" s="18" t="s">
        <v>783</v>
      </c>
      <c r="EU373" s="3" t="s">
        <v>783</v>
      </c>
    </row>
    <row r="374" spans="1:151" ht="15.75" customHeight="1" x14ac:dyDescent="0.2">
      <c r="A374" s="32" t="s">
        <v>290</v>
      </c>
      <c r="B374" s="24" t="s">
        <v>782</v>
      </c>
      <c r="C374" s="26">
        <v>2</v>
      </c>
      <c r="D374" s="18" t="s">
        <v>791</v>
      </c>
      <c r="E374" s="26" t="s">
        <v>257</v>
      </c>
      <c r="F374" s="18" t="s">
        <v>553</v>
      </c>
      <c r="G374" s="18" t="s">
        <v>609</v>
      </c>
      <c r="H374" s="18" t="s">
        <v>801</v>
      </c>
      <c r="I374" s="18" t="s">
        <v>718</v>
      </c>
      <c r="J374" s="18" t="s">
        <v>363</v>
      </c>
      <c r="K374" s="18" t="s">
        <v>363</v>
      </c>
      <c r="L374" s="18" t="s">
        <v>363</v>
      </c>
      <c r="M374" s="18" t="s">
        <v>253</v>
      </c>
      <c r="N374" s="56">
        <v>43</v>
      </c>
      <c r="O374" s="18" t="s">
        <v>640</v>
      </c>
      <c r="P374" s="18" t="s">
        <v>466</v>
      </c>
      <c r="Q374" s="18" t="s">
        <v>254</v>
      </c>
      <c r="R374" s="24" t="s">
        <v>257</v>
      </c>
      <c r="S374" s="24" t="s">
        <v>257</v>
      </c>
      <c r="T374" s="26" t="s">
        <v>257</v>
      </c>
      <c r="U374" s="26" t="s">
        <v>257</v>
      </c>
      <c r="V374" s="26" t="s">
        <v>257</v>
      </c>
      <c r="W374" s="26" t="s">
        <v>257</v>
      </c>
      <c r="X374" s="18" t="s">
        <v>695</v>
      </c>
      <c r="Y374" s="18">
        <v>40</v>
      </c>
      <c r="Z374" s="18" t="s">
        <v>599</v>
      </c>
      <c r="AA374" s="56">
        <v>40</v>
      </c>
      <c r="AB374" s="57" t="s">
        <v>257</v>
      </c>
      <c r="AC374" s="18" t="s">
        <v>595</v>
      </c>
      <c r="AD374" s="18" t="s">
        <v>595</v>
      </c>
      <c r="AE374" s="18" t="s">
        <v>595</v>
      </c>
      <c r="AF374" s="18" t="s">
        <v>595</v>
      </c>
      <c r="AG374" s="18" t="s">
        <v>595</v>
      </c>
      <c r="AH374" s="18" t="s">
        <v>595</v>
      </c>
      <c r="AI374" s="68">
        <v>2</v>
      </c>
      <c r="AJ374" s="26" t="s">
        <v>786</v>
      </c>
      <c r="AK374" s="68">
        <v>2</v>
      </c>
      <c r="AL374" s="18" t="s">
        <v>787</v>
      </c>
      <c r="AM374" s="18" t="s">
        <v>282</v>
      </c>
      <c r="AN374" s="57">
        <v>29.5</v>
      </c>
      <c r="AO374" s="57" t="s">
        <v>671</v>
      </c>
      <c r="AP374" s="18" t="s">
        <v>479</v>
      </c>
      <c r="AQ374" s="18">
        <v>4</v>
      </c>
      <c r="AR374" s="18" t="s">
        <v>672</v>
      </c>
      <c r="AS374" s="66">
        <f t="shared" si="77"/>
        <v>17</v>
      </c>
      <c r="AT374" s="57">
        <v>42</v>
      </c>
      <c r="AU374" s="66">
        <f t="shared" si="78"/>
        <v>12.5</v>
      </c>
      <c r="AV374" s="66">
        <f t="shared" si="76"/>
        <v>12.5</v>
      </c>
      <c r="AW374" s="5" t="s">
        <v>595</v>
      </c>
      <c r="AX374" s="68">
        <v>2</v>
      </c>
      <c r="AY374" s="26" t="s">
        <v>786</v>
      </c>
      <c r="AZ374" s="5" t="s">
        <v>257</v>
      </c>
      <c r="BA374" s="5" t="s">
        <v>257</v>
      </c>
      <c r="BB374" s="18" t="s">
        <v>788</v>
      </c>
      <c r="BC374" s="18" t="s">
        <v>287</v>
      </c>
      <c r="BD374" s="18">
        <v>0</v>
      </c>
      <c r="BE374" s="18" t="s">
        <v>698</v>
      </c>
      <c r="BF374" s="18" t="s">
        <v>699</v>
      </c>
      <c r="BG374" s="18">
        <v>4</v>
      </c>
      <c r="BH374" s="18" t="s">
        <v>672</v>
      </c>
      <c r="BI374" s="18" t="s">
        <v>257</v>
      </c>
      <c r="BJ374" s="18" t="s">
        <v>257</v>
      </c>
      <c r="BK374" s="18" t="s">
        <v>257</v>
      </c>
      <c r="BL374" s="18" t="s">
        <v>257</v>
      </c>
      <c r="BM374" s="18" t="s">
        <v>257</v>
      </c>
      <c r="BN374" s="68">
        <v>2</v>
      </c>
      <c r="BO374" s="26" t="s">
        <v>786</v>
      </c>
      <c r="BP374" s="5" t="s">
        <v>257</v>
      </c>
      <c r="BQ374" s="5" t="s">
        <v>257</v>
      </c>
      <c r="BR374" s="18" t="s">
        <v>788</v>
      </c>
      <c r="BS374" s="18"/>
      <c r="BT374" s="18"/>
      <c r="BU374" s="18"/>
      <c r="BV374" s="18"/>
      <c r="BW374" s="18"/>
      <c r="BX374" s="18"/>
      <c r="BY374" s="18"/>
      <c r="BZ374" s="18"/>
      <c r="CA374" s="18"/>
      <c r="CB374" s="18"/>
      <c r="CC374" s="18"/>
      <c r="CD374" s="18"/>
      <c r="CE374" s="18"/>
      <c r="CF374" s="18"/>
      <c r="CG374" s="18"/>
      <c r="CH374" s="18"/>
      <c r="CI374" s="18"/>
      <c r="CJ374" s="18"/>
      <c r="CK374" s="18"/>
      <c r="CL374" s="18"/>
      <c r="CM374" s="18"/>
      <c r="CN374" s="18"/>
      <c r="CO374" s="18"/>
      <c r="CP374" s="18"/>
      <c r="CQ374" s="18"/>
      <c r="CR374" s="18"/>
      <c r="CS374" s="18"/>
      <c r="CT374" s="18"/>
      <c r="CU374" s="18"/>
      <c r="CV374" s="18"/>
      <c r="CW374" s="18"/>
      <c r="CX374" s="18"/>
      <c r="CY374" s="18"/>
      <c r="CZ374" s="18"/>
      <c r="DA374" s="18"/>
      <c r="DB374" s="18"/>
      <c r="DC374" s="18"/>
      <c r="DD374" s="18"/>
      <c r="DE374" s="18"/>
      <c r="DF374" s="18"/>
      <c r="DG374" s="18"/>
      <c r="DH374" s="18"/>
      <c r="DI374" s="18"/>
      <c r="DJ374" s="18"/>
      <c r="DK374" s="18"/>
      <c r="DL374" s="18"/>
      <c r="DM374" s="18"/>
      <c r="DN374" s="18"/>
      <c r="DO374" s="18"/>
      <c r="DP374" s="18"/>
      <c r="DQ374" s="18"/>
      <c r="DR374" s="18"/>
      <c r="DS374" s="18"/>
      <c r="DT374" s="18"/>
      <c r="DU374" s="18"/>
      <c r="DV374" s="18"/>
      <c r="DW374" s="18"/>
      <c r="DX374" s="18"/>
      <c r="DY374" s="18"/>
      <c r="DZ374" s="18"/>
      <c r="EA374" s="18"/>
      <c r="EB374" s="18"/>
      <c r="EC374" s="18"/>
      <c r="ED374" s="18"/>
      <c r="EE374" s="18">
        <v>1</v>
      </c>
      <c r="EF374" s="18">
        <v>0</v>
      </c>
      <c r="EG374" s="18">
        <v>0</v>
      </c>
      <c r="EH374" s="18" t="s">
        <v>789</v>
      </c>
      <c r="EI374" s="18" cm="1">
        <f t="array" ref="EI374">IF(SUMPRODUCT(--(DO374:DS374&lt;&gt;""))=0, 0,1)</f>
        <v>0</v>
      </c>
      <c r="EJ374" s="18" cm="1">
        <f t="array" ref="EJ374">IF(SUMPRODUCT(--(DT374:EG374&lt;&gt;""))=0, 0,1)</f>
        <v>1</v>
      </c>
      <c r="EK374" s="18" cm="1">
        <f t="array" ref="EK374">IF(SUMPRODUCT(--(EC374:EG374&lt;&gt;""))=0, 0,1)</f>
        <v>1</v>
      </c>
      <c r="EL374" s="18" cm="1">
        <f t="array" ref="EL374">IF(SUMPRODUCT(--(EE374:EG374&lt;&gt;""))=0, 0,1)</f>
        <v>1</v>
      </c>
      <c r="EM374" s="18">
        <f t="shared" si="92"/>
        <v>1</v>
      </c>
      <c r="EN374" s="18" t="str">
        <f t="shared" si="93"/>
        <v>NA</v>
      </c>
      <c r="EO374" s="18">
        <f t="shared" si="94"/>
        <v>1</v>
      </c>
      <c r="EP374" s="18">
        <f t="shared" si="95"/>
        <v>1</v>
      </c>
      <c r="EQ374" s="18">
        <f t="shared" si="96"/>
        <v>1</v>
      </c>
      <c r="ER374" s="58" t="s">
        <v>2080</v>
      </c>
      <c r="ES374" s="59">
        <v>43802</v>
      </c>
      <c r="ET374" s="18" t="s">
        <v>783</v>
      </c>
      <c r="EU374" s="3" t="s">
        <v>783</v>
      </c>
    </row>
    <row r="375" spans="1:151" ht="15.75" customHeight="1" x14ac:dyDescent="0.2">
      <c r="A375" s="32" t="s">
        <v>290</v>
      </c>
      <c r="B375" s="24" t="s">
        <v>782</v>
      </c>
      <c r="C375" s="26">
        <v>2</v>
      </c>
      <c r="D375" s="18" t="s">
        <v>792</v>
      </c>
      <c r="E375" s="26" t="s">
        <v>257</v>
      </c>
      <c r="F375" s="18" t="s">
        <v>553</v>
      </c>
      <c r="G375" s="18" t="s">
        <v>609</v>
      </c>
      <c r="H375" s="18" t="s">
        <v>801</v>
      </c>
      <c r="I375" s="18" t="s">
        <v>718</v>
      </c>
      <c r="J375" s="18" t="s">
        <v>363</v>
      </c>
      <c r="K375" s="18" t="s">
        <v>363</v>
      </c>
      <c r="L375" s="18" t="s">
        <v>363</v>
      </c>
      <c r="M375" s="18" t="s">
        <v>253</v>
      </c>
      <c r="N375" s="56">
        <v>43</v>
      </c>
      <c r="O375" s="18" t="s">
        <v>640</v>
      </c>
      <c r="P375" s="18" t="s">
        <v>466</v>
      </c>
      <c r="Q375" s="18" t="s">
        <v>254</v>
      </c>
      <c r="R375" s="24" t="s">
        <v>257</v>
      </c>
      <c r="S375" s="24" t="s">
        <v>257</v>
      </c>
      <c r="T375" s="26" t="s">
        <v>257</v>
      </c>
      <c r="U375" s="26" t="s">
        <v>257</v>
      </c>
      <c r="V375" s="26" t="s">
        <v>257</v>
      </c>
      <c r="W375" s="26" t="s">
        <v>257</v>
      </c>
      <c r="X375" s="18" t="s">
        <v>695</v>
      </c>
      <c r="Y375" s="18">
        <v>40</v>
      </c>
      <c r="Z375" s="18" t="s">
        <v>599</v>
      </c>
      <c r="AA375" s="56">
        <v>40</v>
      </c>
      <c r="AB375" s="57" t="s">
        <v>257</v>
      </c>
      <c r="AC375" s="18" t="s">
        <v>595</v>
      </c>
      <c r="AD375" s="18" t="s">
        <v>595</v>
      </c>
      <c r="AE375" s="18" t="s">
        <v>595</v>
      </c>
      <c r="AF375" s="18" t="s">
        <v>595</v>
      </c>
      <c r="AG375" s="18" t="s">
        <v>595</v>
      </c>
      <c r="AH375" s="18" t="s">
        <v>595</v>
      </c>
      <c r="AI375" s="68">
        <v>3</v>
      </c>
      <c r="AJ375" s="26" t="s">
        <v>786</v>
      </c>
      <c r="AK375" s="68">
        <v>3</v>
      </c>
      <c r="AL375" s="18" t="s">
        <v>787</v>
      </c>
      <c r="AM375" s="18" t="s">
        <v>282</v>
      </c>
      <c r="AN375" s="57">
        <v>35.299999999999997</v>
      </c>
      <c r="AO375" s="57" t="s">
        <v>671</v>
      </c>
      <c r="AP375" s="18" t="s">
        <v>479</v>
      </c>
      <c r="AQ375" s="18">
        <v>4</v>
      </c>
      <c r="AR375" s="18" t="s">
        <v>672</v>
      </c>
      <c r="AS375" s="66">
        <f t="shared" si="77"/>
        <v>4.1999999999999886</v>
      </c>
      <c r="AT375" s="57">
        <v>66.400000000000006</v>
      </c>
      <c r="AU375" s="66">
        <f t="shared" si="78"/>
        <v>31.100000000000009</v>
      </c>
      <c r="AV375" s="66">
        <f t="shared" si="76"/>
        <v>31.100000000000009</v>
      </c>
      <c r="AW375" s="5" t="s">
        <v>595</v>
      </c>
      <c r="AX375" s="68">
        <v>3</v>
      </c>
      <c r="AY375" s="26" t="s">
        <v>786</v>
      </c>
      <c r="AZ375" s="5" t="s">
        <v>257</v>
      </c>
      <c r="BA375" s="5" t="s">
        <v>257</v>
      </c>
      <c r="BB375" s="18" t="s">
        <v>788</v>
      </c>
      <c r="BC375" s="18" t="s">
        <v>287</v>
      </c>
      <c r="BD375" s="18">
        <v>0</v>
      </c>
      <c r="BE375" s="18" t="s">
        <v>698</v>
      </c>
      <c r="BF375" s="18" t="s">
        <v>699</v>
      </c>
      <c r="BG375" s="18">
        <v>4</v>
      </c>
      <c r="BH375" s="18" t="s">
        <v>672</v>
      </c>
      <c r="BI375" s="18" t="s">
        <v>257</v>
      </c>
      <c r="BJ375" s="18" t="s">
        <v>257</v>
      </c>
      <c r="BK375" s="18" t="s">
        <v>257</v>
      </c>
      <c r="BL375" s="18" t="s">
        <v>257</v>
      </c>
      <c r="BM375" s="18" t="s">
        <v>257</v>
      </c>
      <c r="BN375" s="68">
        <v>3</v>
      </c>
      <c r="BO375" s="26" t="s">
        <v>786</v>
      </c>
      <c r="BP375" s="5" t="s">
        <v>257</v>
      </c>
      <c r="BQ375" s="5" t="s">
        <v>257</v>
      </c>
      <c r="BR375" s="18" t="s">
        <v>788</v>
      </c>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c r="DA375" s="18"/>
      <c r="DB375" s="18"/>
      <c r="DC375" s="18"/>
      <c r="DD375" s="18"/>
      <c r="DE375" s="18"/>
      <c r="DF375" s="18"/>
      <c r="DG375" s="18"/>
      <c r="DH375" s="18"/>
      <c r="DI375" s="18"/>
      <c r="DJ375" s="18"/>
      <c r="DK375" s="18"/>
      <c r="DL375" s="18"/>
      <c r="DM375" s="18"/>
      <c r="DN375" s="18"/>
      <c r="DO375" s="18"/>
      <c r="DP375" s="18"/>
      <c r="DQ375" s="18"/>
      <c r="DR375" s="18"/>
      <c r="DS375" s="18"/>
      <c r="DT375" s="18"/>
      <c r="DU375" s="18"/>
      <c r="DV375" s="18"/>
      <c r="DW375" s="18"/>
      <c r="DX375" s="18"/>
      <c r="DY375" s="18"/>
      <c r="DZ375" s="18"/>
      <c r="EA375" s="18"/>
      <c r="EB375" s="18"/>
      <c r="EC375" s="18"/>
      <c r="ED375" s="18"/>
      <c r="EE375" s="18">
        <v>1</v>
      </c>
      <c r="EF375" s="18">
        <v>0</v>
      </c>
      <c r="EG375" s="18">
        <v>0</v>
      </c>
      <c r="EH375" s="18" t="s">
        <v>789</v>
      </c>
      <c r="EI375" s="18" cm="1">
        <f t="array" ref="EI375">IF(SUMPRODUCT(--(DO375:DS375&lt;&gt;""))=0, 0,1)</f>
        <v>0</v>
      </c>
      <c r="EJ375" s="18" cm="1">
        <f t="array" ref="EJ375">IF(SUMPRODUCT(--(DT375:EG375&lt;&gt;""))=0, 0,1)</f>
        <v>1</v>
      </c>
      <c r="EK375" s="18" cm="1">
        <f t="array" ref="EK375">IF(SUMPRODUCT(--(EC375:EG375&lt;&gt;""))=0, 0,1)</f>
        <v>1</v>
      </c>
      <c r="EL375" s="18" cm="1">
        <f t="array" ref="EL375">IF(SUMPRODUCT(--(EE375:EG375&lt;&gt;""))=0, 0,1)</f>
        <v>1</v>
      </c>
      <c r="EM375" s="18">
        <f t="shared" si="92"/>
        <v>1</v>
      </c>
      <c r="EN375" s="18" t="str">
        <f t="shared" si="93"/>
        <v>NA</v>
      </c>
      <c r="EO375" s="18">
        <f t="shared" si="94"/>
        <v>1</v>
      </c>
      <c r="EP375" s="18">
        <f t="shared" si="95"/>
        <v>1</v>
      </c>
      <c r="EQ375" s="18">
        <f t="shared" si="96"/>
        <v>1</v>
      </c>
      <c r="ER375" s="58" t="s">
        <v>2080</v>
      </c>
      <c r="ES375" s="59">
        <v>43802</v>
      </c>
      <c r="ET375" s="18" t="s">
        <v>783</v>
      </c>
      <c r="EU375" s="3" t="s">
        <v>783</v>
      </c>
    </row>
    <row r="376" spans="1:151" ht="15.75" customHeight="1" x14ac:dyDescent="0.2">
      <c r="A376" s="32" t="s">
        <v>290</v>
      </c>
      <c r="B376" s="24" t="s">
        <v>782</v>
      </c>
      <c r="C376" s="26">
        <v>2</v>
      </c>
      <c r="D376" s="18" t="s">
        <v>793</v>
      </c>
      <c r="E376" s="26" t="s">
        <v>257</v>
      </c>
      <c r="F376" s="18" t="s">
        <v>553</v>
      </c>
      <c r="G376" s="18" t="s">
        <v>609</v>
      </c>
      <c r="H376" s="18" t="s">
        <v>801</v>
      </c>
      <c r="I376" s="18" t="s">
        <v>718</v>
      </c>
      <c r="J376" s="18" t="s">
        <v>363</v>
      </c>
      <c r="K376" s="18" t="s">
        <v>363</v>
      </c>
      <c r="L376" s="18" t="s">
        <v>363</v>
      </c>
      <c r="M376" s="18" t="s">
        <v>253</v>
      </c>
      <c r="N376" s="56">
        <v>43</v>
      </c>
      <c r="O376" s="18" t="s">
        <v>640</v>
      </c>
      <c r="P376" s="18" t="s">
        <v>466</v>
      </c>
      <c r="Q376" s="18" t="s">
        <v>254</v>
      </c>
      <c r="R376" s="24" t="s">
        <v>257</v>
      </c>
      <c r="S376" s="24" t="s">
        <v>257</v>
      </c>
      <c r="T376" s="26" t="s">
        <v>257</v>
      </c>
      <c r="U376" s="26" t="s">
        <v>257</v>
      </c>
      <c r="V376" s="26" t="s">
        <v>257</v>
      </c>
      <c r="W376" s="26" t="s">
        <v>257</v>
      </c>
      <c r="X376" s="18" t="s">
        <v>695</v>
      </c>
      <c r="Y376" s="18">
        <v>40</v>
      </c>
      <c r="Z376" s="18" t="s">
        <v>599</v>
      </c>
      <c r="AA376" s="56">
        <v>40</v>
      </c>
      <c r="AB376" s="57" t="s">
        <v>257</v>
      </c>
      <c r="AC376" s="18" t="s">
        <v>595</v>
      </c>
      <c r="AD376" s="18" t="s">
        <v>595</v>
      </c>
      <c r="AE376" s="18" t="s">
        <v>595</v>
      </c>
      <c r="AF376" s="18" t="s">
        <v>595</v>
      </c>
      <c r="AG376" s="18" t="s">
        <v>595</v>
      </c>
      <c r="AH376" s="18" t="s">
        <v>595</v>
      </c>
      <c r="AI376" s="68">
        <v>4</v>
      </c>
      <c r="AJ376" s="26" t="s">
        <v>786</v>
      </c>
      <c r="AK376" s="68">
        <v>4</v>
      </c>
      <c r="AL376" s="18" t="s">
        <v>787</v>
      </c>
      <c r="AM376" s="18" t="s">
        <v>282</v>
      </c>
      <c r="AN376" s="57">
        <v>35.299999999999997</v>
      </c>
      <c r="AO376" s="57" t="s">
        <v>671</v>
      </c>
      <c r="AP376" s="18" t="s">
        <v>479</v>
      </c>
      <c r="AQ376" s="18">
        <v>4</v>
      </c>
      <c r="AR376" s="18" t="s">
        <v>672</v>
      </c>
      <c r="AS376" s="66">
        <f t="shared" si="77"/>
        <v>4.1999999999999886</v>
      </c>
      <c r="AT376" s="57">
        <v>66.400000000000006</v>
      </c>
      <c r="AU376" s="66">
        <f t="shared" si="78"/>
        <v>31.100000000000009</v>
      </c>
      <c r="AV376" s="66">
        <f t="shared" si="76"/>
        <v>31.100000000000009</v>
      </c>
      <c r="AW376" s="5" t="s">
        <v>595</v>
      </c>
      <c r="AX376" s="68">
        <v>4</v>
      </c>
      <c r="AY376" s="26" t="s">
        <v>786</v>
      </c>
      <c r="AZ376" s="5" t="s">
        <v>257</v>
      </c>
      <c r="BA376" s="5" t="s">
        <v>257</v>
      </c>
      <c r="BB376" s="18" t="s">
        <v>788</v>
      </c>
      <c r="BC376" s="18" t="s">
        <v>287</v>
      </c>
      <c r="BD376" s="18">
        <v>0</v>
      </c>
      <c r="BE376" s="18" t="s">
        <v>698</v>
      </c>
      <c r="BF376" s="18" t="s">
        <v>699</v>
      </c>
      <c r="BG376" s="18">
        <v>4</v>
      </c>
      <c r="BH376" s="18" t="s">
        <v>672</v>
      </c>
      <c r="BI376" s="18" t="s">
        <v>257</v>
      </c>
      <c r="BJ376" s="18" t="s">
        <v>257</v>
      </c>
      <c r="BK376" s="18" t="s">
        <v>257</v>
      </c>
      <c r="BL376" s="18" t="s">
        <v>257</v>
      </c>
      <c r="BM376" s="18" t="s">
        <v>257</v>
      </c>
      <c r="BN376" s="68">
        <v>4</v>
      </c>
      <c r="BO376" s="26" t="s">
        <v>786</v>
      </c>
      <c r="BP376" s="5" t="s">
        <v>257</v>
      </c>
      <c r="BQ376" s="5" t="s">
        <v>257</v>
      </c>
      <c r="BR376" s="18" t="s">
        <v>788</v>
      </c>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c r="DA376" s="18"/>
      <c r="DB376" s="18"/>
      <c r="DC376" s="18"/>
      <c r="DD376" s="18"/>
      <c r="DE376" s="18"/>
      <c r="DF376" s="18"/>
      <c r="DG376" s="18"/>
      <c r="DH376" s="18"/>
      <c r="DI376" s="18"/>
      <c r="DJ376" s="18"/>
      <c r="DK376" s="18"/>
      <c r="DL376" s="18"/>
      <c r="DM376" s="18"/>
      <c r="DN376" s="18"/>
      <c r="DO376" s="18"/>
      <c r="DP376" s="18"/>
      <c r="DQ376" s="18"/>
      <c r="DR376" s="18"/>
      <c r="DS376" s="18"/>
      <c r="DT376" s="18"/>
      <c r="DU376" s="18"/>
      <c r="DV376" s="18"/>
      <c r="DW376" s="18"/>
      <c r="DX376" s="18"/>
      <c r="DY376" s="18"/>
      <c r="DZ376" s="18"/>
      <c r="EA376" s="18"/>
      <c r="EB376" s="18"/>
      <c r="EC376" s="18"/>
      <c r="ED376" s="18"/>
      <c r="EE376" s="18">
        <v>1</v>
      </c>
      <c r="EF376" s="18">
        <v>0</v>
      </c>
      <c r="EG376" s="18">
        <v>0</v>
      </c>
      <c r="EH376" s="18" t="s">
        <v>789</v>
      </c>
      <c r="EI376" s="18" cm="1">
        <f t="array" ref="EI376">IF(SUMPRODUCT(--(DO376:DS376&lt;&gt;""))=0, 0,1)</f>
        <v>0</v>
      </c>
      <c r="EJ376" s="18" cm="1">
        <f t="array" ref="EJ376">IF(SUMPRODUCT(--(DT376:EG376&lt;&gt;""))=0, 0,1)</f>
        <v>1</v>
      </c>
      <c r="EK376" s="18" cm="1">
        <f t="array" ref="EK376">IF(SUMPRODUCT(--(EC376:EG376&lt;&gt;""))=0, 0,1)</f>
        <v>1</v>
      </c>
      <c r="EL376" s="18" cm="1">
        <f t="array" ref="EL376">IF(SUMPRODUCT(--(EE376:EG376&lt;&gt;""))=0, 0,1)</f>
        <v>1</v>
      </c>
      <c r="EM376" s="18">
        <f t="shared" si="92"/>
        <v>1</v>
      </c>
      <c r="EN376" s="18" t="str">
        <f t="shared" si="93"/>
        <v>NA</v>
      </c>
      <c r="EO376" s="18">
        <f t="shared" si="94"/>
        <v>1</v>
      </c>
      <c r="EP376" s="18">
        <f t="shared" si="95"/>
        <v>1</v>
      </c>
      <c r="EQ376" s="18">
        <f t="shared" si="96"/>
        <v>1</v>
      </c>
      <c r="ER376" s="58" t="s">
        <v>2080</v>
      </c>
      <c r="ES376" s="59">
        <v>43802</v>
      </c>
      <c r="ET376" s="18" t="s">
        <v>783</v>
      </c>
      <c r="EU376" s="3" t="s">
        <v>783</v>
      </c>
    </row>
    <row r="377" spans="1:151" ht="15.75" customHeight="1" x14ac:dyDescent="0.2">
      <c r="A377" s="32" t="s">
        <v>290</v>
      </c>
      <c r="B377" s="24" t="s">
        <v>782</v>
      </c>
      <c r="C377" s="26">
        <v>2</v>
      </c>
      <c r="D377" s="18" t="s">
        <v>794</v>
      </c>
      <c r="E377" s="26" t="s">
        <v>257</v>
      </c>
      <c r="F377" s="18" t="s">
        <v>553</v>
      </c>
      <c r="G377" s="18" t="s">
        <v>609</v>
      </c>
      <c r="H377" s="18" t="s">
        <v>801</v>
      </c>
      <c r="I377" s="18" t="s">
        <v>718</v>
      </c>
      <c r="J377" s="18" t="s">
        <v>363</v>
      </c>
      <c r="K377" s="18" t="s">
        <v>363</v>
      </c>
      <c r="L377" s="18" t="s">
        <v>363</v>
      </c>
      <c r="M377" s="18" t="s">
        <v>253</v>
      </c>
      <c r="N377" s="56">
        <v>43</v>
      </c>
      <c r="O377" s="18" t="s">
        <v>640</v>
      </c>
      <c r="P377" s="18" t="s">
        <v>466</v>
      </c>
      <c r="Q377" s="18" t="s">
        <v>254</v>
      </c>
      <c r="R377" s="24" t="s">
        <v>257</v>
      </c>
      <c r="S377" s="24" t="s">
        <v>257</v>
      </c>
      <c r="T377" s="26" t="s">
        <v>257</v>
      </c>
      <c r="U377" s="26" t="s">
        <v>257</v>
      </c>
      <c r="V377" s="26" t="s">
        <v>257</v>
      </c>
      <c r="W377" s="26" t="s">
        <v>257</v>
      </c>
      <c r="X377" s="18" t="s">
        <v>695</v>
      </c>
      <c r="Y377" s="18">
        <v>40</v>
      </c>
      <c r="Z377" s="18" t="s">
        <v>599</v>
      </c>
      <c r="AA377" s="56">
        <v>40</v>
      </c>
      <c r="AB377" s="57" t="s">
        <v>257</v>
      </c>
      <c r="AC377" s="18" t="s">
        <v>595</v>
      </c>
      <c r="AD377" s="18" t="s">
        <v>595</v>
      </c>
      <c r="AE377" s="18" t="s">
        <v>595</v>
      </c>
      <c r="AF377" s="18" t="s">
        <v>595</v>
      </c>
      <c r="AG377" s="18" t="s">
        <v>595</v>
      </c>
      <c r="AH377" s="18" t="s">
        <v>595</v>
      </c>
      <c r="AI377" s="68">
        <v>5</v>
      </c>
      <c r="AJ377" s="26" t="s">
        <v>786</v>
      </c>
      <c r="AK377" s="68">
        <v>5</v>
      </c>
      <c r="AL377" s="18" t="s">
        <v>787</v>
      </c>
      <c r="AM377" s="18" t="s">
        <v>282</v>
      </c>
      <c r="AN377" s="57">
        <v>35.299999999999997</v>
      </c>
      <c r="AO377" s="57" t="s">
        <v>671</v>
      </c>
      <c r="AP377" s="18" t="s">
        <v>479</v>
      </c>
      <c r="AQ377" s="18">
        <v>4</v>
      </c>
      <c r="AR377" s="18" t="s">
        <v>672</v>
      </c>
      <c r="AS377" s="66">
        <f t="shared" si="77"/>
        <v>4.1999999999999886</v>
      </c>
      <c r="AT377" s="57">
        <v>66.400000000000006</v>
      </c>
      <c r="AU377" s="66">
        <f t="shared" si="78"/>
        <v>31.100000000000009</v>
      </c>
      <c r="AV377" s="66">
        <f t="shared" si="76"/>
        <v>31.100000000000009</v>
      </c>
      <c r="AW377" s="5" t="s">
        <v>595</v>
      </c>
      <c r="AX377" s="68">
        <v>5</v>
      </c>
      <c r="AY377" s="26" t="s">
        <v>786</v>
      </c>
      <c r="AZ377" s="5" t="s">
        <v>257</v>
      </c>
      <c r="BA377" s="5" t="s">
        <v>257</v>
      </c>
      <c r="BB377" s="18" t="s">
        <v>788</v>
      </c>
      <c r="BC377" s="18" t="s">
        <v>287</v>
      </c>
      <c r="BD377" s="18">
        <v>0</v>
      </c>
      <c r="BE377" s="18" t="s">
        <v>698</v>
      </c>
      <c r="BF377" s="18" t="s">
        <v>699</v>
      </c>
      <c r="BG377" s="18">
        <v>4</v>
      </c>
      <c r="BH377" s="18" t="s">
        <v>672</v>
      </c>
      <c r="BI377" s="18" t="s">
        <v>257</v>
      </c>
      <c r="BJ377" s="18" t="s">
        <v>257</v>
      </c>
      <c r="BK377" s="18" t="s">
        <v>257</v>
      </c>
      <c r="BL377" s="18" t="s">
        <v>257</v>
      </c>
      <c r="BM377" s="18" t="s">
        <v>257</v>
      </c>
      <c r="BN377" s="68">
        <v>5</v>
      </c>
      <c r="BO377" s="26" t="s">
        <v>786</v>
      </c>
      <c r="BP377" s="5" t="s">
        <v>257</v>
      </c>
      <c r="BQ377" s="5" t="s">
        <v>257</v>
      </c>
      <c r="BR377" s="18" t="s">
        <v>788</v>
      </c>
      <c r="BS377" s="18"/>
      <c r="BT377" s="18"/>
      <c r="BU377" s="18"/>
      <c r="BV377" s="18"/>
      <c r="BW377" s="18"/>
      <c r="BX377" s="18"/>
      <c r="BY377" s="18"/>
      <c r="BZ377" s="18"/>
      <c r="CA377" s="18"/>
      <c r="CB377" s="18"/>
      <c r="CC377" s="18"/>
      <c r="CD377" s="18"/>
      <c r="CE377" s="18"/>
      <c r="CF377" s="18"/>
      <c r="CG377" s="18"/>
      <c r="CH377" s="18"/>
      <c r="CI377" s="18"/>
      <c r="CJ377" s="18"/>
      <c r="CK377" s="18"/>
      <c r="CL377" s="18"/>
      <c r="CM377" s="18"/>
      <c r="CN377" s="18"/>
      <c r="CO377" s="18"/>
      <c r="CP377" s="18"/>
      <c r="CQ377" s="18"/>
      <c r="CR377" s="18"/>
      <c r="CS377" s="18"/>
      <c r="CT377" s="18"/>
      <c r="CU377" s="18"/>
      <c r="CV377" s="18"/>
      <c r="CW377" s="18"/>
      <c r="CX377" s="18"/>
      <c r="CY377" s="18"/>
      <c r="CZ377" s="18"/>
      <c r="DA377" s="18"/>
      <c r="DB377" s="18"/>
      <c r="DC377" s="18"/>
      <c r="DD377" s="18"/>
      <c r="DE377" s="18"/>
      <c r="DF377" s="18"/>
      <c r="DG377" s="18"/>
      <c r="DH377" s="18"/>
      <c r="DI377" s="18"/>
      <c r="DJ377" s="18"/>
      <c r="DK377" s="18"/>
      <c r="DL377" s="18"/>
      <c r="DM377" s="18"/>
      <c r="DN377" s="18"/>
      <c r="DO377" s="18"/>
      <c r="DP377" s="18"/>
      <c r="DQ377" s="18"/>
      <c r="DR377" s="18"/>
      <c r="DS377" s="18"/>
      <c r="DT377" s="18"/>
      <c r="DU377" s="18"/>
      <c r="DV377" s="18"/>
      <c r="DW377" s="18"/>
      <c r="DX377" s="18"/>
      <c r="DY377" s="18"/>
      <c r="DZ377" s="18"/>
      <c r="EA377" s="18"/>
      <c r="EB377" s="18"/>
      <c r="EC377" s="18"/>
      <c r="ED377" s="18"/>
      <c r="EE377" s="18">
        <v>1</v>
      </c>
      <c r="EF377" s="18">
        <v>0</v>
      </c>
      <c r="EG377" s="18">
        <v>0</v>
      </c>
      <c r="EH377" s="18" t="s">
        <v>789</v>
      </c>
      <c r="EI377" s="18" cm="1">
        <f t="array" ref="EI377">IF(SUMPRODUCT(--(DO377:DS377&lt;&gt;""))=0, 0,1)</f>
        <v>0</v>
      </c>
      <c r="EJ377" s="18" cm="1">
        <f t="array" ref="EJ377">IF(SUMPRODUCT(--(DT377:EG377&lt;&gt;""))=0, 0,1)</f>
        <v>1</v>
      </c>
      <c r="EK377" s="18" cm="1">
        <f t="array" ref="EK377">IF(SUMPRODUCT(--(EC377:EG377&lt;&gt;""))=0, 0,1)</f>
        <v>1</v>
      </c>
      <c r="EL377" s="18" cm="1">
        <f t="array" ref="EL377">IF(SUMPRODUCT(--(EE377:EG377&lt;&gt;""))=0, 0,1)</f>
        <v>1</v>
      </c>
      <c r="EM377" s="18">
        <f t="shared" si="92"/>
        <v>1</v>
      </c>
      <c r="EN377" s="18" t="str">
        <f t="shared" si="93"/>
        <v>NA</v>
      </c>
      <c r="EO377" s="18">
        <f t="shared" si="94"/>
        <v>1</v>
      </c>
      <c r="EP377" s="18">
        <f t="shared" si="95"/>
        <v>1</v>
      </c>
      <c r="EQ377" s="18">
        <f t="shared" si="96"/>
        <v>1</v>
      </c>
      <c r="ER377" s="58" t="s">
        <v>2080</v>
      </c>
      <c r="ES377" s="59">
        <v>43802</v>
      </c>
      <c r="ET377" s="18" t="s">
        <v>783</v>
      </c>
      <c r="EU377" s="3" t="s">
        <v>783</v>
      </c>
    </row>
    <row r="378" spans="1:151" ht="15.75" customHeight="1" x14ac:dyDescent="0.2">
      <c r="A378" s="32" t="s">
        <v>290</v>
      </c>
      <c r="B378" s="24" t="s">
        <v>782</v>
      </c>
      <c r="C378" s="26">
        <v>2</v>
      </c>
      <c r="D378" s="18" t="s">
        <v>795</v>
      </c>
      <c r="E378" s="26" t="s">
        <v>257</v>
      </c>
      <c r="F378" s="18" t="s">
        <v>553</v>
      </c>
      <c r="G378" s="18" t="s">
        <v>609</v>
      </c>
      <c r="H378" s="18" t="s">
        <v>801</v>
      </c>
      <c r="I378" s="18" t="s">
        <v>718</v>
      </c>
      <c r="J378" s="18" t="s">
        <v>363</v>
      </c>
      <c r="K378" s="18" t="s">
        <v>363</v>
      </c>
      <c r="L378" s="18" t="s">
        <v>363</v>
      </c>
      <c r="M378" s="18" t="s">
        <v>253</v>
      </c>
      <c r="N378" s="56">
        <v>43</v>
      </c>
      <c r="O378" s="18" t="s">
        <v>640</v>
      </c>
      <c r="P378" s="18" t="s">
        <v>466</v>
      </c>
      <c r="Q378" s="18" t="s">
        <v>254</v>
      </c>
      <c r="R378" s="24" t="s">
        <v>257</v>
      </c>
      <c r="S378" s="24" t="s">
        <v>257</v>
      </c>
      <c r="T378" s="26" t="s">
        <v>257</v>
      </c>
      <c r="U378" s="26" t="s">
        <v>257</v>
      </c>
      <c r="V378" s="26" t="s">
        <v>257</v>
      </c>
      <c r="W378" s="26" t="s">
        <v>257</v>
      </c>
      <c r="X378" s="18" t="s">
        <v>695</v>
      </c>
      <c r="Y378" s="18">
        <v>40</v>
      </c>
      <c r="Z378" s="18" t="s">
        <v>599</v>
      </c>
      <c r="AA378" s="56">
        <v>40</v>
      </c>
      <c r="AB378" s="57" t="s">
        <v>257</v>
      </c>
      <c r="AC378" s="18" t="s">
        <v>595</v>
      </c>
      <c r="AD378" s="18" t="s">
        <v>595</v>
      </c>
      <c r="AE378" s="18" t="s">
        <v>595</v>
      </c>
      <c r="AF378" s="18" t="s">
        <v>595</v>
      </c>
      <c r="AG378" s="18" t="s">
        <v>595</v>
      </c>
      <c r="AH378" s="18" t="s">
        <v>595</v>
      </c>
      <c r="AI378" s="68">
        <v>6</v>
      </c>
      <c r="AJ378" s="26" t="s">
        <v>786</v>
      </c>
      <c r="AK378" s="68">
        <v>6</v>
      </c>
      <c r="AL378" s="18" t="s">
        <v>787</v>
      </c>
      <c r="AM378" s="18" t="s">
        <v>282</v>
      </c>
      <c r="AN378" s="57">
        <v>35.299999999999997</v>
      </c>
      <c r="AO378" s="57" t="s">
        <v>671</v>
      </c>
      <c r="AP378" s="18" t="s">
        <v>479</v>
      </c>
      <c r="AQ378" s="18">
        <v>4</v>
      </c>
      <c r="AR378" s="18" t="s">
        <v>672</v>
      </c>
      <c r="AS378" s="66">
        <f t="shared" si="77"/>
        <v>4.1999999999999886</v>
      </c>
      <c r="AT378" s="57">
        <v>66.400000000000006</v>
      </c>
      <c r="AU378" s="66">
        <f t="shared" si="78"/>
        <v>31.100000000000009</v>
      </c>
      <c r="AV378" s="66">
        <f t="shared" si="76"/>
        <v>31.100000000000009</v>
      </c>
      <c r="AW378" s="5" t="s">
        <v>595</v>
      </c>
      <c r="AX378" s="68">
        <v>6</v>
      </c>
      <c r="AY378" s="26" t="s">
        <v>786</v>
      </c>
      <c r="AZ378" s="5" t="s">
        <v>257</v>
      </c>
      <c r="BA378" s="5" t="s">
        <v>257</v>
      </c>
      <c r="BB378" s="18" t="s">
        <v>788</v>
      </c>
      <c r="BC378" s="18" t="s">
        <v>287</v>
      </c>
      <c r="BD378" s="18">
        <v>0</v>
      </c>
      <c r="BE378" s="18" t="s">
        <v>698</v>
      </c>
      <c r="BF378" s="18" t="s">
        <v>699</v>
      </c>
      <c r="BG378" s="18">
        <v>4</v>
      </c>
      <c r="BH378" s="18" t="s">
        <v>672</v>
      </c>
      <c r="BI378" s="18" t="s">
        <v>257</v>
      </c>
      <c r="BJ378" s="18" t="s">
        <v>257</v>
      </c>
      <c r="BK378" s="18" t="s">
        <v>257</v>
      </c>
      <c r="BL378" s="18" t="s">
        <v>257</v>
      </c>
      <c r="BM378" s="18" t="s">
        <v>257</v>
      </c>
      <c r="BN378" s="68">
        <v>6</v>
      </c>
      <c r="BO378" s="26" t="s">
        <v>786</v>
      </c>
      <c r="BP378" s="5" t="s">
        <v>257</v>
      </c>
      <c r="BQ378" s="5" t="s">
        <v>257</v>
      </c>
      <c r="BR378" s="18" t="s">
        <v>788</v>
      </c>
      <c r="BS378" s="18"/>
      <c r="BT378" s="18"/>
      <c r="BU378" s="18"/>
      <c r="BV378" s="18"/>
      <c r="BW378" s="18"/>
      <c r="BX378" s="18"/>
      <c r="BY378" s="18"/>
      <c r="BZ378" s="18"/>
      <c r="CA378" s="18"/>
      <c r="CB378" s="18"/>
      <c r="CC378" s="18"/>
      <c r="CD378" s="18"/>
      <c r="CE378" s="18"/>
      <c r="CF378" s="18"/>
      <c r="CG378" s="18"/>
      <c r="CH378" s="18"/>
      <c r="CI378" s="18"/>
      <c r="CJ378" s="18"/>
      <c r="CK378" s="18"/>
      <c r="CL378" s="18"/>
      <c r="CM378" s="18"/>
      <c r="CN378" s="18"/>
      <c r="CO378" s="18"/>
      <c r="CP378" s="18"/>
      <c r="CQ378" s="18"/>
      <c r="CR378" s="18"/>
      <c r="CS378" s="18"/>
      <c r="CT378" s="18"/>
      <c r="CU378" s="18"/>
      <c r="CV378" s="18"/>
      <c r="CW378" s="18"/>
      <c r="CX378" s="18"/>
      <c r="CY378" s="18"/>
      <c r="CZ378" s="18"/>
      <c r="DA378" s="18"/>
      <c r="DB378" s="18"/>
      <c r="DC378" s="18"/>
      <c r="DD378" s="18"/>
      <c r="DE378" s="18"/>
      <c r="DF378" s="18"/>
      <c r="DG378" s="18"/>
      <c r="DH378" s="18"/>
      <c r="DI378" s="18"/>
      <c r="DJ378" s="18"/>
      <c r="DK378" s="18"/>
      <c r="DL378" s="18"/>
      <c r="DM378" s="18"/>
      <c r="DN378" s="18"/>
      <c r="DO378" s="18"/>
      <c r="DP378" s="18"/>
      <c r="DQ378" s="18"/>
      <c r="DR378" s="18"/>
      <c r="DS378" s="18"/>
      <c r="DT378" s="18"/>
      <c r="DU378" s="18"/>
      <c r="DV378" s="18"/>
      <c r="DW378" s="18"/>
      <c r="DX378" s="18"/>
      <c r="DY378" s="18"/>
      <c r="DZ378" s="18"/>
      <c r="EA378" s="18"/>
      <c r="EB378" s="18"/>
      <c r="EC378" s="18"/>
      <c r="ED378" s="18"/>
      <c r="EE378" s="18">
        <v>1</v>
      </c>
      <c r="EF378" s="18">
        <v>0</v>
      </c>
      <c r="EG378" s="18">
        <v>0</v>
      </c>
      <c r="EH378" s="18" t="s">
        <v>789</v>
      </c>
      <c r="EI378" s="18" cm="1">
        <f t="array" ref="EI378">IF(SUMPRODUCT(--(DO378:DS378&lt;&gt;""))=0, 0,1)</f>
        <v>0</v>
      </c>
      <c r="EJ378" s="18" cm="1">
        <f t="array" ref="EJ378">IF(SUMPRODUCT(--(DT378:EG378&lt;&gt;""))=0, 0,1)</f>
        <v>1</v>
      </c>
      <c r="EK378" s="18" cm="1">
        <f t="array" ref="EK378">IF(SUMPRODUCT(--(EC378:EG378&lt;&gt;""))=0, 0,1)</f>
        <v>1</v>
      </c>
      <c r="EL378" s="18" cm="1">
        <f t="array" ref="EL378">IF(SUMPRODUCT(--(EE378:EG378&lt;&gt;""))=0, 0,1)</f>
        <v>1</v>
      </c>
      <c r="EM378" s="18">
        <f t="shared" si="92"/>
        <v>1</v>
      </c>
      <c r="EN378" s="18" t="str">
        <f t="shared" si="93"/>
        <v>NA</v>
      </c>
      <c r="EO378" s="18">
        <f t="shared" si="94"/>
        <v>1</v>
      </c>
      <c r="EP378" s="18">
        <f t="shared" si="95"/>
        <v>1</v>
      </c>
      <c r="EQ378" s="18">
        <f t="shared" si="96"/>
        <v>1</v>
      </c>
      <c r="ER378" s="58" t="s">
        <v>2080</v>
      </c>
      <c r="ES378" s="59">
        <v>43802</v>
      </c>
      <c r="ET378" s="18" t="s">
        <v>783</v>
      </c>
      <c r="EU378" s="3" t="s">
        <v>783</v>
      </c>
    </row>
    <row r="379" spans="1:151" ht="15.75" customHeight="1" x14ac:dyDescent="0.2">
      <c r="A379" s="32" t="s">
        <v>290</v>
      </c>
      <c r="B379" s="24" t="s">
        <v>782</v>
      </c>
      <c r="C379" s="26">
        <v>2</v>
      </c>
      <c r="D379" s="18" t="s">
        <v>796</v>
      </c>
      <c r="E379" s="26" t="s">
        <v>257</v>
      </c>
      <c r="F379" s="18" t="s">
        <v>553</v>
      </c>
      <c r="G379" s="18" t="s">
        <v>609</v>
      </c>
      <c r="H379" s="18" t="s">
        <v>801</v>
      </c>
      <c r="I379" s="18" t="s">
        <v>718</v>
      </c>
      <c r="J379" s="18" t="s">
        <v>363</v>
      </c>
      <c r="K379" s="18" t="s">
        <v>363</v>
      </c>
      <c r="L379" s="18" t="s">
        <v>363</v>
      </c>
      <c r="M379" s="18" t="s">
        <v>253</v>
      </c>
      <c r="N379" s="56">
        <v>43</v>
      </c>
      <c r="O379" s="18" t="s">
        <v>640</v>
      </c>
      <c r="P379" s="18" t="s">
        <v>466</v>
      </c>
      <c r="Q379" s="18" t="s">
        <v>254</v>
      </c>
      <c r="R379" s="24" t="s">
        <v>257</v>
      </c>
      <c r="S379" s="24" t="s">
        <v>257</v>
      </c>
      <c r="T379" s="26" t="s">
        <v>257</v>
      </c>
      <c r="U379" s="26" t="s">
        <v>257</v>
      </c>
      <c r="V379" s="26" t="s">
        <v>257</v>
      </c>
      <c r="W379" s="26" t="s">
        <v>257</v>
      </c>
      <c r="X379" s="18" t="s">
        <v>695</v>
      </c>
      <c r="Y379" s="18">
        <v>40</v>
      </c>
      <c r="Z379" s="18" t="s">
        <v>599</v>
      </c>
      <c r="AA379" s="56">
        <v>40</v>
      </c>
      <c r="AB379" s="57" t="s">
        <v>257</v>
      </c>
      <c r="AC379" s="18" t="s">
        <v>595</v>
      </c>
      <c r="AD379" s="18" t="s">
        <v>595</v>
      </c>
      <c r="AE379" s="18" t="s">
        <v>595</v>
      </c>
      <c r="AF379" s="18" t="s">
        <v>595</v>
      </c>
      <c r="AG379" s="18" t="s">
        <v>595</v>
      </c>
      <c r="AH379" s="18" t="s">
        <v>595</v>
      </c>
      <c r="AI379" s="68">
        <v>7</v>
      </c>
      <c r="AJ379" s="26" t="s">
        <v>786</v>
      </c>
      <c r="AK379" s="68">
        <v>7</v>
      </c>
      <c r="AL379" s="18" t="s">
        <v>787</v>
      </c>
      <c r="AM379" s="18" t="s">
        <v>282</v>
      </c>
      <c r="AN379" s="57">
        <v>46.9</v>
      </c>
      <c r="AO379" s="57" t="s">
        <v>671</v>
      </c>
      <c r="AP379" s="18" t="s">
        <v>479</v>
      </c>
      <c r="AQ379" s="18">
        <v>4</v>
      </c>
      <c r="AR379" s="18" t="s">
        <v>672</v>
      </c>
      <c r="AS379" s="66">
        <f t="shared" si="77"/>
        <v>15.200000000000003</v>
      </c>
      <c r="AT379" s="57">
        <v>78.599999999999994</v>
      </c>
      <c r="AU379" s="66">
        <f t="shared" si="78"/>
        <v>31.699999999999996</v>
      </c>
      <c r="AV379" s="66">
        <f t="shared" si="76"/>
        <v>31.699999999999996</v>
      </c>
      <c r="AW379" s="5" t="s">
        <v>595</v>
      </c>
      <c r="AX379" s="68">
        <v>7</v>
      </c>
      <c r="AY379" s="26" t="s">
        <v>786</v>
      </c>
      <c r="AZ379" s="5" t="s">
        <v>257</v>
      </c>
      <c r="BA379" s="5" t="s">
        <v>257</v>
      </c>
      <c r="BB379" s="18" t="s">
        <v>788</v>
      </c>
      <c r="BC379" s="18" t="s">
        <v>287</v>
      </c>
      <c r="BD379" s="18">
        <v>0</v>
      </c>
      <c r="BE379" s="18" t="s">
        <v>698</v>
      </c>
      <c r="BF379" s="18" t="s">
        <v>699</v>
      </c>
      <c r="BG379" s="18">
        <v>4</v>
      </c>
      <c r="BH379" s="18" t="s">
        <v>672</v>
      </c>
      <c r="BI379" s="18" t="s">
        <v>257</v>
      </c>
      <c r="BJ379" s="18" t="s">
        <v>257</v>
      </c>
      <c r="BK379" s="18" t="s">
        <v>257</v>
      </c>
      <c r="BL379" s="18" t="s">
        <v>257</v>
      </c>
      <c r="BM379" s="18" t="s">
        <v>257</v>
      </c>
      <c r="BN379" s="68">
        <v>7</v>
      </c>
      <c r="BO379" s="26" t="s">
        <v>786</v>
      </c>
      <c r="BP379" s="5" t="s">
        <v>257</v>
      </c>
      <c r="BQ379" s="5" t="s">
        <v>257</v>
      </c>
      <c r="BR379" s="18" t="s">
        <v>788</v>
      </c>
      <c r="BS379" s="18"/>
      <c r="BT379" s="18"/>
      <c r="BU379" s="18"/>
      <c r="BV379" s="18"/>
      <c r="BW379" s="18"/>
      <c r="BX379" s="18"/>
      <c r="BY379" s="18"/>
      <c r="BZ379" s="18"/>
      <c r="CA379" s="18"/>
      <c r="CB379" s="18"/>
      <c r="CC379" s="18"/>
      <c r="CD379" s="18"/>
      <c r="CE379" s="18"/>
      <c r="CF379" s="18"/>
      <c r="CG379" s="18"/>
      <c r="CH379" s="18"/>
      <c r="CI379" s="18"/>
      <c r="CJ379" s="18"/>
      <c r="CK379" s="18"/>
      <c r="CL379" s="18"/>
      <c r="CM379" s="18"/>
      <c r="CN379" s="18"/>
      <c r="CO379" s="18"/>
      <c r="CP379" s="18"/>
      <c r="CQ379" s="18"/>
      <c r="CR379" s="18"/>
      <c r="CS379" s="18"/>
      <c r="CT379" s="18"/>
      <c r="CU379" s="18"/>
      <c r="CV379" s="18"/>
      <c r="CW379" s="18"/>
      <c r="CX379" s="18"/>
      <c r="CY379" s="18"/>
      <c r="CZ379" s="18"/>
      <c r="DA379" s="18"/>
      <c r="DB379" s="18"/>
      <c r="DC379" s="18"/>
      <c r="DD379" s="18"/>
      <c r="DE379" s="18"/>
      <c r="DF379" s="18"/>
      <c r="DG379" s="18"/>
      <c r="DH379" s="18"/>
      <c r="DI379" s="18"/>
      <c r="DJ379" s="18"/>
      <c r="DK379" s="18"/>
      <c r="DL379" s="18"/>
      <c r="DM379" s="18"/>
      <c r="DN379" s="18"/>
      <c r="DO379" s="18"/>
      <c r="DP379" s="18"/>
      <c r="DQ379" s="18"/>
      <c r="DR379" s="18"/>
      <c r="DS379" s="18"/>
      <c r="DT379" s="18"/>
      <c r="DU379" s="18"/>
      <c r="DV379" s="18"/>
      <c r="DW379" s="18"/>
      <c r="DX379" s="18"/>
      <c r="DY379" s="18"/>
      <c r="DZ379" s="18"/>
      <c r="EA379" s="18"/>
      <c r="EB379" s="18"/>
      <c r="EC379" s="18"/>
      <c r="ED379" s="18"/>
      <c r="EE379" s="18">
        <v>1</v>
      </c>
      <c r="EF379" s="18">
        <v>0</v>
      </c>
      <c r="EG379" s="18">
        <v>0</v>
      </c>
      <c r="EH379" s="18" t="s">
        <v>789</v>
      </c>
      <c r="EI379" s="18" cm="1">
        <f t="array" ref="EI379">IF(SUMPRODUCT(--(DO379:DS379&lt;&gt;""))=0, 0,1)</f>
        <v>0</v>
      </c>
      <c r="EJ379" s="18" cm="1">
        <f t="array" ref="EJ379">IF(SUMPRODUCT(--(DT379:EG379&lt;&gt;""))=0, 0,1)</f>
        <v>1</v>
      </c>
      <c r="EK379" s="18" cm="1">
        <f t="array" ref="EK379">IF(SUMPRODUCT(--(EC379:EG379&lt;&gt;""))=0, 0,1)</f>
        <v>1</v>
      </c>
      <c r="EL379" s="18" cm="1">
        <f t="array" ref="EL379">IF(SUMPRODUCT(--(EE379:EG379&lt;&gt;""))=0, 0,1)</f>
        <v>1</v>
      </c>
      <c r="EM379" s="18">
        <f t="shared" si="92"/>
        <v>1</v>
      </c>
      <c r="EN379" s="18" t="str">
        <f t="shared" si="93"/>
        <v>NA</v>
      </c>
      <c r="EO379" s="18">
        <f t="shared" si="94"/>
        <v>1</v>
      </c>
      <c r="EP379" s="18">
        <f t="shared" si="95"/>
        <v>1</v>
      </c>
      <c r="EQ379" s="18">
        <f t="shared" si="96"/>
        <v>1</v>
      </c>
      <c r="ER379" s="58" t="s">
        <v>2080</v>
      </c>
      <c r="ES379" s="59">
        <v>43802</v>
      </c>
      <c r="ET379" s="18" t="s">
        <v>783</v>
      </c>
      <c r="EU379" s="3" t="s">
        <v>783</v>
      </c>
    </row>
    <row r="380" spans="1:151" ht="15.75" customHeight="1" x14ac:dyDescent="0.2">
      <c r="A380" s="32" t="s">
        <v>290</v>
      </c>
      <c r="B380" s="24" t="s">
        <v>782</v>
      </c>
      <c r="C380" s="26">
        <v>2</v>
      </c>
      <c r="D380" s="18" t="s">
        <v>785</v>
      </c>
      <c r="E380" s="26" t="s">
        <v>257</v>
      </c>
      <c r="F380" s="18" t="s">
        <v>553</v>
      </c>
      <c r="G380" s="18" t="s">
        <v>736</v>
      </c>
      <c r="H380" s="18" t="s">
        <v>737</v>
      </c>
      <c r="I380" s="18" t="s">
        <v>577</v>
      </c>
      <c r="J380" s="18" t="s">
        <v>363</v>
      </c>
      <c r="K380" s="18" t="s">
        <v>363</v>
      </c>
      <c r="L380" s="18" t="s">
        <v>363</v>
      </c>
      <c r="M380" s="18" t="s">
        <v>253</v>
      </c>
      <c r="N380" s="56">
        <v>43</v>
      </c>
      <c r="O380" s="18" t="s">
        <v>640</v>
      </c>
      <c r="P380" s="18" t="s">
        <v>466</v>
      </c>
      <c r="Q380" s="18" t="s">
        <v>254</v>
      </c>
      <c r="R380" s="24" t="s">
        <v>257</v>
      </c>
      <c r="S380" s="24" t="s">
        <v>257</v>
      </c>
      <c r="T380" s="26" t="s">
        <v>257</v>
      </c>
      <c r="U380" s="26" t="s">
        <v>257</v>
      </c>
      <c r="V380" s="26" t="s">
        <v>257</v>
      </c>
      <c r="W380" s="26" t="s">
        <v>257</v>
      </c>
      <c r="X380" s="18" t="s">
        <v>695</v>
      </c>
      <c r="Y380" s="18">
        <v>0</v>
      </c>
      <c r="Z380" s="18" t="s">
        <v>599</v>
      </c>
      <c r="AA380" s="56">
        <v>0</v>
      </c>
      <c r="AB380" s="57" t="s">
        <v>257</v>
      </c>
      <c r="AC380" s="18" t="s">
        <v>595</v>
      </c>
      <c r="AD380" s="18" t="s">
        <v>595</v>
      </c>
      <c r="AE380" s="18" t="s">
        <v>595</v>
      </c>
      <c r="AF380" s="18" t="s">
        <v>595</v>
      </c>
      <c r="AG380" s="18" t="s">
        <v>595</v>
      </c>
      <c r="AH380" s="18" t="s">
        <v>595</v>
      </c>
      <c r="AI380" s="68">
        <v>0</v>
      </c>
      <c r="AJ380" s="26" t="s">
        <v>786</v>
      </c>
      <c r="AK380" s="68">
        <v>0</v>
      </c>
      <c r="AL380" s="18" t="s">
        <v>787</v>
      </c>
      <c r="AM380" s="18" t="s">
        <v>282</v>
      </c>
      <c r="AN380" s="57">
        <v>0</v>
      </c>
      <c r="AO380" s="57" t="s">
        <v>671</v>
      </c>
      <c r="AP380" s="18" t="s">
        <v>479</v>
      </c>
      <c r="AQ380" s="18">
        <v>4</v>
      </c>
      <c r="AR380" s="18" t="s">
        <v>672</v>
      </c>
      <c r="AS380" s="66">
        <f t="shared" si="77"/>
        <v>0</v>
      </c>
      <c r="AT380" s="57">
        <v>0</v>
      </c>
      <c r="AU380" s="66">
        <f t="shared" si="78"/>
        <v>0</v>
      </c>
      <c r="AV380" s="66">
        <f t="shared" si="76"/>
        <v>0</v>
      </c>
      <c r="AW380" s="5" t="s">
        <v>595</v>
      </c>
      <c r="AX380" s="68">
        <v>0</v>
      </c>
      <c r="AY380" s="26" t="s">
        <v>786</v>
      </c>
      <c r="AZ380" s="5" t="s">
        <v>257</v>
      </c>
      <c r="BA380" s="5" t="s">
        <v>257</v>
      </c>
      <c r="BB380" s="18" t="s">
        <v>788</v>
      </c>
      <c r="BC380" s="18" t="s">
        <v>287</v>
      </c>
      <c r="BD380" s="18">
        <v>0</v>
      </c>
      <c r="BE380" s="18" t="s">
        <v>698</v>
      </c>
      <c r="BF380" s="18" t="s">
        <v>699</v>
      </c>
      <c r="BG380" s="18">
        <v>4</v>
      </c>
      <c r="BH380" s="18" t="s">
        <v>672</v>
      </c>
      <c r="BI380" s="18" t="s">
        <v>257</v>
      </c>
      <c r="BJ380" s="18" t="s">
        <v>257</v>
      </c>
      <c r="BK380" s="18" t="s">
        <v>257</v>
      </c>
      <c r="BL380" s="18" t="s">
        <v>257</v>
      </c>
      <c r="BM380" s="18" t="s">
        <v>257</v>
      </c>
      <c r="BN380" s="68">
        <v>0</v>
      </c>
      <c r="BO380" s="26" t="s">
        <v>786</v>
      </c>
      <c r="BP380" s="5" t="s">
        <v>257</v>
      </c>
      <c r="BQ380" s="5" t="s">
        <v>257</v>
      </c>
      <c r="BR380" s="18" t="s">
        <v>788</v>
      </c>
      <c r="BS380" s="18"/>
      <c r="BT380" s="18"/>
      <c r="BU380" s="18"/>
      <c r="BV380" s="18"/>
      <c r="BW380" s="18"/>
      <c r="BX380" s="18"/>
      <c r="BY380" s="18"/>
      <c r="BZ380" s="18"/>
      <c r="CA380" s="18"/>
      <c r="CB380" s="18"/>
      <c r="CC380" s="18"/>
      <c r="CD380" s="18"/>
      <c r="CE380" s="18"/>
      <c r="CF380" s="18"/>
      <c r="CG380" s="18"/>
      <c r="CH380" s="18"/>
      <c r="CI380" s="18"/>
      <c r="CJ380" s="18"/>
      <c r="CK380" s="18"/>
      <c r="CL380" s="18"/>
      <c r="CM380" s="18"/>
      <c r="CN380" s="18"/>
      <c r="CO380" s="18"/>
      <c r="CP380" s="18"/>
      <c r="CQ380" s="18"/>
      <c r="CR380" s="18"/>
      <c r="CS380" s="18"/>
      <c r="CT380" s="18"/>
      <c r="CU380" s="18"/>
      <c r="CV380" s="18"/>
      <c r="CW380" s="18"/>
      <c r="CX380" s="18"/>
      <c r="CY380" s="18"/>
      <c r="CZ380" s="18"/>
      <c r="DA380" s="18"/>
      <c r="DB380" s="18"/>
      <c r="DC380" s="18"/>
      <c r="DD380" s="18"/>
      <c r="DE380" s="18"/>
      <c r="DF380" s="18"/>
      <c r="DG380" s="18"/>
      <c r="DH380" s="18"/>
      <c r="DI380" s="18"/>
      <c r="DJ380" s="18"/>
      <c r="DK380" s="18"/>
      <c r="DL380" s="18"/>
      <c r="DM380" s="18"/>
      <c r="DN380" s="18"/>
      <c r="DO380" s="18"/>
      <c r="DP380" s="18"/>
      <c r="DQ380" s="18"/>
      <c r="DR380" s="18"/>
      <c r="DS380" s="18"/>
      <c r="DT380" s="18"/>
      <c r="DU380" s="18"/>
      <c r="DV380" s="18"/>
      <c r="DW380" s="18"/>
      <c r="DX380" s="18"/>
      <c r="DY380" s="18"/>
      <c r="DZ380" s="18"/>
      <c r="EA380" s="18"/>
      <c r="EB380" s="18"/>
      <c r="EC380" s="18"/>
      <c r="ED380" s="18"/>
      <c r="EE380" s="18">
        <v>0</v>
      </c>
      <c r="EF380" s="18">
        <v>0</v>
      </c>
      <c r="EG380" s="18">
        <v>0</v>
      </c>
      <c r="EH380" s="18" t="s">
        <v>789</v>
      </c>
      <c r="EI380" s="18" cm="1">
        <f t="array" ref="EI380">IF(SUMPRODUCT(--(DO380:DS380&lt;&gt;""))=0, 0,1)</f>
        <v>0</v>
      </c>
      <c r="EJ380" s="18" cm="1">
        <f t="array" ref="EJ380">IF(SUMPRODUCT(--(DT380:EG380&lt;&gt;""))=0, 0,1)</f>
        <v>1</v>
      </c>
      <c r="EK380" s="18" cm="1">
        <f t="array" ref="EK380">IF(SUMPRODUCT(--(EC380:EG380&lt;&gt;""))=0, 0,1)</f>
        <v>1</v>
      </c>
      <c r="EL380" s="18" cm="1">
        <f t="array" ref="EL380">IF(SUMPRODUCT(--(EE380:EG380&lt;&gt;""))=0, 0,1)</f>
        <v>1</v>
      </c>
      <c r="EM380" s="18">
        <f t="shared" si="92"/>
        <v>0</v>
      </c>
      <c r="EN380" s="18" t="str">
        <f t="shared" si="93"/>
        <v>NA</v>
      </c>
      <c r="EO380" s="18">
        <f t="shared" si="94"/>
        <v>0</v>
      </c>
      <c r="EP380" s="18">
        <f t="shared" si="95"/>
        <v>0</v>
      </c>
      <c r="EQ380" s="18">
        <f t="shared" si="96"/>
        <v>0</v>
      </c>
      <c r="ER380" s="58" t="s">
        <v>2080</v>
      </c>
      <c r="ES380" s="59">
        <v>43802</v>
      </c>
      <c r="ET380" s="18" t="s">
        <v>783</v>
      </c>
      <c r="EU380" s="3" t="s">
        <v>783</v>
      </c>
    </row>
    <row r="381" spans="1:151" ht="15.75" customHeight="1" x14ac:dyDescent="0.2">
      <c r="A381" s="32" t="s">
        <v>290</v>
      </c>
      <c r="B381" s="24" t="s">
        <v>782</v>
      </c>
      <c r="C381" s="26">
        <v>2</v>
      </c>
      <c r="D381" s="18" t="s">
        <v>790</v>
      </c>
      <c r="E381" s="26" t="s">
        <v>257</v>
      </c>
      <c r="F381" s="18" t="s">
        <v>553</v>
      </c>
      <c r="G381" s="18" t="s">
        <v>736</v>
      </c>
      <c r="H381" s="18" t="s">
        <v>737</v>
      </c>
      <c r="I381" s="18" t="s">
        <v>577</v>
      </c>
      <c r="J381" s="18" t="s">
        <v>363</v>
      </c>
      <c r="K381" s="18" t="s">
        <v>363</v>
      </c>
      <c r="L381" s="18" t="s">
        <v>363</v>
      </c>
      <c r="M381" s="18" t="s">
        <v>253</v>
      </c>
      <c r="N381" s="56">
        <v>43</v>
      </c>
      <c r="O381" s="18" t="s">
        <v>640</v>
      </c>
      <c r="P381" s="18" t="s">
        <v>466</v>
      </c>
      <c r="Q381" s="18" t="s">
        <v>254</v>
      </c>
      <c r="R381" s="24" t="s">
        <v>257</v>
      </c>
      <c r="S381" s="24" t="s">
        <v>257</v>
      </c>
      <c r="T381" s="26" t="s">
        <v>257</v>
      </c>
      <c r="U381" s="26" t="s">
        <v>257</v>
      </c>
      <c r="V381" s="26" t="s">
        <v>257</v>
      </c>
      <c r="W381" s="26" t="s">
        <v>257</v>
      </c>
      <c r="X381" s="18" t="s">
        <v>695</v>
      </c>
      <c r="Y381" s="18">
        <v>40</v>
      </c>
      <c r="Z381" s="18" t="s">
        <v>599</v>
      </c>
      <c r="AA381" s="56">
        <v>40</v>
      </c>
      <c r="AB381" s="57" t="s">
        <v>257</v>
      </c>
      <c r="AC381" s="18" t="s">
        <v>595</v>
      </c>
      <c r="AD381" s="18" t="s">
        <v>595</v>
      </c>
      <c r="AE381" s="18" t="s">
        <v>595</v>
      </c>
      <c r="AF381" s="18" t="s">
        <v>595</v>
      </c>
      <c r="AG381" s="18" t="s">
        <v>595</v>
      </c>
      <c r="AH381" s="18" t="s">
        <v>595</v>
      </c>
      <c r="AI381" s="68">
        <v>1</v>
      </c>
      <c r="AJ381" s="26" t="s">
        <v>786</v>
      </c>
      <c r="AK381" s="68">
        <v>1</v>
      </c>
      <c r="AL381" s="18" t="s">
        <v>787</v>
      </c>
      <c r="AM381" s="18" t="s">
        <v>282</v>
      </c>
      <c r="AN381" s="57">
        <v>0</v>
      </c>
      <c r="AO381" s="57" t="s">
        <v>671</v>
      </c>
      <c r="AP381" s="18" t="s">
        <v>479</v>
      </c>
      <c r="AQ381" s="18">
        <v>4</v>
      </c>
      <c r="AR381" s="18" t="s">
        <v>672</v>
      </c>
      <c r="AS381" s="66">
        <f t="shared" si="77"/>
        <v>0</v>
      </c>
      <c r="AT381" s="57">
        <v>0</v>
      </c>
      <c r="AU381" s="66">
        <f t="shared" si="78"/>
        <v>0</v>
      </c>
      <c r="AV381" s="66">
        <f t="shared" si="76"/>
        <v>0</v>
      </c>
      <c r="AW381" s="5" t="s">
        <v>595</v>
      </c>
      <c r="AX381" s="68">
        <v>1</v>
      </c>
      <c r="AY381" s="26" t="s">
        <v>786</v>
      </c>
      <c r="AZ381" s="5" t="s">
        <v>257</v>
      </c>
      <c r="BA381" s="5" t="s">
        <v>257</v>
      </c>
      <c r="BB381" s="18" t="s">
        <v>788</v>
      </c>
      <c r="BC381" s="18" t="s">
        <v>287</v>
      </c>
      <c r="BD381" s="18">
        <v>0</v>
      </c>
      <c r="BE381" s="18" t="s">
        <v>698</v>
      </c>
      <c r="BF381" s="18" t="s">
        <v>699</v>
      </c>
      <c r="BG381" s="18">
        <v>4</v>
      </c>
      <c r="BH381" s="18" t="s">
        <v>672</v>
      </c>
      <c r="BI381" s="18" t="s">
        <v>257</v>
      </c>
      <c r="BJ381" s="18" t="s">
        <v>257</v>
      </c>
      <c r="BK381" s="18" t="s">
        <v>257</v>
      </c>
      <c r="BL381" s="18" t="s">
        <v>257</v>
      </c>
      <c r="BM381" s="18" t="s">
        <v>257</v>
      </c>
      <c r="BN381" s="68">
        <v>1</v>
      </c>
      <c r="BO381" s="26" t="s">
        <v>786</v>
      </c>
      <c r="BP381" s="5" t="s">
        <v>257</v>
      </c>
      <c r="BQ381" s="5" t="s">
        <v>257</v>
      </c>
      <c r="BR381" s="18" t="s">
        <v>788</v>
      </c>
      <c r="BS381" s="18"/>
      <c r="BT381" s="18"/>
      <c r="BU381" s="18"/>
      <c r="BV381" s="18"/>
      <c r="BW381" s="18"/>
      <c r="BX381" s="18"/>
      <c r="BY381" s="18"/>
      <c r="BZ381" s="18"/>
      <c r="CA381" s="18"/>
      <c r="CB381" s="18"/>
      <c r="CC381" s="18"/>
      <c r="CD381" s="18"/>
      <c r="CE381" s="18"/>
      <c r="CF381" s="18"/>
      <c r="CG381" s="18"/>
      <c r="CH381" s="18"/>
      <c r="CI381" s="18"/>
      <c r="CJ381" s="18"/>
      <c r="CK381" s="18"/>
      <c r="CL381" s="18"/>
      <c r="CM381" s="18"/>
      <c r="CN381" s="18"/>
      <c r="CO381" s="18"/>
      <c r="CP381" s="18"/>
      <c r="CQ381" s="18"/>
      <c r="CR381" s="18"/>
      <c r="CS381" s="18"/>
      <c r="CT381" s="18"/>
      <c r="CU381" s="18"/>
      <c r="CV381" s="18"/>
      <c r="CW381" s="18"/>
      <c r="CX381" s="18"/>
      <c r="CY381" s="18"/>
      <c r="CZ381" s="18"/>
      <c r="DA381" s="18"/>
      <c r="DB381" s="18"/>
      <c r="DC381" s="18"/>
      <c r="DD381" s="18"/>
      <c r="DE381" s="18"/>
      <c r="DF381" s="18"/>
      <c r="DG381" s="18"/>
      <c r="DH381" s="18"/>
      <c r="DI381" s="18"/>
      <c r="DJ381" s="18"/>
      <c r="DK381" s="18"/>
      <c r="DL381" s="18"/>
      <c r="DM381" s="18"/>
      <c r="DN381" s="18"/>
      <c r="DO381" s="18"/>
      <c r="DP381" s="18"/>
      <c r="DQ381" s="18"/>
      <c r="DR381" s="18"/>
      <c r="DS381" s="18"/>
      <c r="DT381" s="18"/>
      <c r="DU381" s="18"/>
      <c r="DV381" s="18"/>
      <c r="DW381" s="18"/>
      <c r="DX381" s="18"/>
      <c r="DY381" s="18"/>
      <c r="DZ381" s="18"/>
      <c r="EA381" s="18"/>
      <c r="EB381" s="18"/>
      <c r="EC381" s="18"/>
      <c r="ED381" s="18"/>
      <c r="EE381" s="18">
        <v>0</v>
      </c>
      <c r="EF381" s="18">
        <v>0</v>
      </c>
      <c r="EG381" s="18">
        <v>0</v>
      </c>
      <c r="EH381" s="18" t="s">
        <v>789</v>
      </c>
      <c r="EI381" s="18" cm="1">
        <f t="array" ref="EI381">IF(SUMPRODUCT(--(DO381:DS381&lt;&gt;""))=0, 0,1)</f>
        <v>0</v>
      </c>
      <c r="EJ381" s="18" cm="1">
        <f t="array" ref="EJ381">IF(SUMPRODUCT(--(DT381:EG381&lt;&gt;""))=0, 0,1)</f>
        <v>1</v>
      </c>
      <c r="EK381" s="18" cm="1">
        <f t="array" ref="EK381">IF(SUMPRODUCT(--(EC381:EG381&lt;&gt;""))=0, 0,1)</f>
        <v>1</v>
      </c>
      <c r="EL381" s="18" cm="1">
        <f t="array" ref="EL381">IF(SUMPRODUCT(--(EE381:EG381&lt;&gt;""))=0, 0,1)</f>
        <v>1</v>
      </c>
      <c r="EM381" s="18">
        <f t="shared" si="92"/>
        <v>0</v>
      </c>
      <c r="EN381" s="18" t="str">
        <f t="shared" si="93"/>
        <v>NA</v>
      </c>
      <c r="EO381" s="18">
        <f t="shared" si="94"/>
        <v>0</v>
      </c>
      <c r="EP381" s="18">
        <f t="shared" si="95"/>
        <v>0</v>
      </c>
      <c r="EQ381" s="18">
        <f t="shared" si="96"/>
        <v>0</v>
      </c>
      <c r="ER381" s="58" t="s">
        <v>2080</v>
      </c>
      <c r="ES381" s="59">
        <v>43802</v>
      </c>
      <c r="ET381" s="18" t="s">
        <v>783</v>
      </c>
      <c r="EU381" s="3" t="s">
        <v>783</v>
      </c>
    </row>
    <row r="382" spans="1:151" ht="15.75" customHeight="1" x14ac:dyDescent="0.2">
      <c r="A382" s="32" t="s">
        <v>290</v>
      </c>
      <c r="B382" s="24" t="s">
        <v>782</v>
      </c>
      <c r="C382" s="26">
        <v>2</v>
      </c>
      <c r="D382" s="18" t="s">
        <v>791</v>
      </c>
      <c r="E382" s="26" t="s">
        <v>257</v>
      </c>
      <c r="F382" s="18" t="s">
        <v>553</v>
      </c>
      <c r="G382" s="18" t="s">
        <v>736</v>
      </c>
      <c r="H382" s="18" t="s">
        <v>737</v>
      </c>
      <c r="I382" s="18" t="s">
        <v>577</v>
      </c>
      <c r="J382" s="18" t="s">
        <v>363</v>
      </c>
      <c r="K382" s="18" t="s">
        <v>363</v>
      </c>
      <c r="L382" s="18" t="s">
        <v>363</v>
      </c>
      <c r="M382" s="18" t="s">
        <v>253</v>
      </c>
      <c r="N382" s="56">
        <v>43</v>
      </c>
      <c r="O382" s="18" t="s">
        <v>640</v>
      </c>
      <c r="P382" s="18" t="s">
        <v>466</v>
      </c>
      <c r="Q382" s="18" t="s">
        <v>254</v>
      </c>
      <c r="R382" s="24" t="s">
        <v>257</v>
      </c>
      <c r="S382" s="24" t="s">
        <v>257</v>
      </c>
      <c r="T382" s="26" t="s">
        <v>257</v>
      </c>
      <c r="U382" s="26" t="s">
        <v>257</v>
      </c>
      <c r="V382" s="26" t="s">
        <v>257</v>
      </c>
      <c r="W382" s="26" t="s">
        <v>257</v>
      </c>
      <c r="X382" s="18" t="s">
        <v>695</v>
      </c>
      <c r="Y382" s="18">
        <v>40</v>
      </c>
      <c r="Z382" s="18" t="s">
        <v>599</v>
      </c>
      <c r="AA382" s="56">
        <v>40</v>
      </c>
      <c r="AB382" s="57" t="s">
        <v>257</v>
      </c>
      <c r="AC382" s="18" t="s">
        <v>595</v>
      </c>
      <c r="AD382" s="18" t="s">
        <v>595</v>
      </c>
      <c r="AE382" s="18" t="s">
        <v>595</v>
      </c>
      <c r="AF382" s="18" t="s">
        <v>595</v>
      </c>
      <c r="AG382" s="18" t="s">
        <v>595</v>
      </c>
      <c r="AH382" s="18" t="s">
        <v>595</v>
      </c>
      <c r="AI382" s="68">
        <v>2</v>
      </c>
      <c r="AJ382" s="26" t="s">
        <v>786</v>
      </c>
      <c r="AK382" s="68">
        <v>2</v>
      </c>
      <c r="AL382" s="18" t="s">
        <v>787</v>
      </c>
      <c r="AM382" s="18" t="s">
        <v>282</v>
      </c>
      <c r="AN382" s="57">
        <v>0</v>
      </c>
      <c r="AO382" s="57" t="s">
        <v>671</v>
      </c>
      <c r="AP382" s="18" t="s">
        <v>479</v>
      </c>
      <c r="AQ382" s="18">
        <v>4</v>
      </c>
      <c r="AR382" s="18" t="s">
        <v>672</v>
      </c>
      <c r="AS382" s="66">
        <f t="shared" si="77"/>
        <v>0</v>
      </c>
      <c r="AT382" s="57">
        <v>0</v>
      </c>
      <c r="AU382" s="66">
        <f t="shared" si="78"/>
        <v>0</v>
      </c>
      <c r="AV382" s="66">
        <f t="shared" si="76"/>
        <v>0</v>
      </c>
      <c r="AW382" s="5" t="s">
        <v>595</v>
      </c>
      <c r="AX382" s="68">
        <v>2</v>
      </c>
      <c r="AY382" s="26" t="s">
        <v>786</v>
      </c>
      <c r="AZ382" s="5" t="s">
        <v>257</v>
      </c>
      <c r="BA382" s="5" t="s">
        <v>257</v>
      </c>
      <c r="BB382" s="18" t="s">
        <v>788</v>
      </c>
      <c r="BC382" s="18" t="s">
        <v>287</v>
      </c>
      <c r="BD382" s="18">
        <v>0</v>
      </c>
      <c r="BE382" s="18" t="s">
        <v>698</v>
      </c>
      <c r="BF382" s="18" t="s">
        <v>699</v>
      </c>
      <c r="BG382" s="18">
        <v>4</v>
      </c>
      <c r="BH382" s="18" t="s">
        <v>672</v>
      </c>
      <c r="BI382" s="18" t="s">
        <v>257</v>
      </c>
      <c r="BJ382" s="18" t="s">
        <v>257</v>
      </c>
      <c r="BK382" s="18" t="s">
        <v>257</v>
      </c>
      <c r="BL382" s="18" t="s">
        <v>257</v>
      </c>
      <c r="BM382" s="18" t="s">
        <v>257</v>
      </c>
      <c r="BN382" s="68">
        <v>2</v>
      </c>
      <c r="BO382" s="26" t="s">
        <v>786</v>
      </c>
      <c r="BP382" s="5" t="s">
        <v>257</v>
      </c>
      <c r="BQ382" s="5" t="s">
        <v>257</v>
      </c>
      <c r="BR382" s="18" t="s">
        <v>788</v>
      </c>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c r="DA382" s="18"/>
      <c r="DB382" s="18"/>
      <c r="DC382" s="18"/>
      <c r="DD382" s="18"/>
      <c r="DE382" s="18"/>
      <c r="DF382" s="18"/>
      <c r="DG382" s="18"/>
      <c r="DH382" s="18"/>
      <c r="DI382" s="18"/>
      <c r="DJ382" s="18"/>
      <c r="DK382" s="18"/>
      <c r="DL382" s="18"/>
      <c r="DM382" s="18"/>
      <c r="DN382" s="18"/>
      <c r="DO382" s="18"/>
      <c r="DP382" s="18"/>
      <c r="DQ382" s="18"/>
      <c r="DR382" s="18"/>
      <c r="DS382" s="18"/>
      <c r="DT382" s="18"/>
      <c r="DU382" s="18"/>
      <c r="DV382" s="18"/>
      <c r="DW382" s="18"/>
      <c r="DX382" s="18"/>
      <c r="DY382" s="18"/>
      <c r="DZ382" s="18"/>
      <c r="EA382" s="18"/>
      <c r="EB382" s="18"/>
      <c r="EC382" s="18"/>
      <c r="ED382" s="18"/>
      <c r="EE382" s="18">
        <v>0</v>
      </c>
      <c r="EF382" s="18">
        <v>0</v>
      </c>
      <c r="EG382" s="18">
        <v>0</v>
      </c>
      <c r="EH382" s="18" t="s">
        <v>789</v>
      </c>
      <c r="EI382" s="18" cm="1">
        <f t="array" ref="EI382">IF(SUMPRODUCT(--(DO382:DS382&lt;&gt;""))=0, 0,1)</f>
        <v>0</v>
      </c>
      <c r="EJ382" s="18" cm="1">
        <f t="array" ref="EJ382">IF(SUMPRODUCT(--(DT382:EG382&lt;&gt;""))=0, 0,1)</f>
        <v>1</v>
      </c>
      <c r="EK382" s="18" cm="1">
        <f t="array" ref="EK382">IF(SUMPRODUCT(--(EC382:EG382&lt;&gt;""))=0, 0,1)</f>
        <v>1</v>
      </c>
      <c r="EL382" s="18" cm="1">
        <f t="array" ref="EL382">IF(SUMPRODUCT(--(EE382:EG382&lt;&gt;""))=0, 0,1)</f>
        <v>1</v>
      </c>
      <c r="EM382" s="18">
        <f t="shared" si="92"/>
        <v>0</v>
      </c>
      <c r="EN382" s="18" t="str">
        <f t="shared" si="93"/>
        <v>NA</v>
      </c>
      <c r="EO382" s="18">
        <f t="shared" si="94"/>
        <v>0</v>
      </c>
      <c r="EP382" s="18">
        <f t="shared" si="95"/>
        <v>0</v>
      </c>
      <c r="EQ382" s="18">
        <f t="shared" si="96"/>
        <v>0</v>
      </c>
      <c r="ER382" s="58" t="s">
        <v>2080</v>
      </c>
      <c r="ES382" s="59">
        <v>43802</v>
      </c>
      <c r="ET382" s="18" t="s">
        <v>783</v>
      </c>
      <c r="EU382" s="3" t="s">
        <v>783</v>
      </c>
    </row>
    <row r="383" spans="1:151" ht="15.75" customHeight="1" x14ac:dyDescent="0.2">
      <c r="A383" s="32" t="s">
        <v>290</v>
      </c>
      <c r="B383" s="24" t="s">
        <v>782</v>
      </c>
      <c r="C383" s="26">
        <v>2</v>
      </c>
      <c r="D383" s="18" t="s">
        <v>792</v>
      </c>
      <c r="E383" s="26" t="s">
        <v>257</v>
      </c>
      <c r="F383" s="18" t="s">
        <v>553</v>
      </c>
      <c r="G383" s="18" t="s">
        <v>736</v>
      </c>
      <c r="H383" s="18" t="s">
        <v>737</v>
      </c>
      <c r="I383" s="18" t="s">
        <v>577</v>
      </c>
      <c r="J383" s="18" t="s">
        <v>363</v>
      </c>
      <c r="K383" s="18" t="s">
        <v>363</v>
      </c>
      <c r="L383" s="18" t="s">
        <v>363</v>
      </c>
      <c r="M383" s="18" t="s">
        <v>253</v>
      </c>
      <c r="N383" s="56">
        <v>43</v>
      </c>
      <c r="O383" s="18" t="s">
        <v>640</v>
      </c>
      <c r="P383" s="18" t="s">
        <v>466</v>
      </c>
      <c r="Q383" s="18" t="s">
        <v>254</v>
      </c>
      <c r="R383" s="24" t="s">
        <v>257</v>
      </c>
      <c r="S383" s="24" t="s">
        <v>257</v>
      </c>
      <c r="T383" s="26" t="s">
        <v>257</v>
      </c>
      <c r="U383" s="26" t="s">
        <v>257</v>
      </c>
      <c r="V383" s="26" t="s">
        <v>257</v>
      </c>
      <c r="W383" s="26" t="s">
        <v>257</v>
      </c>
      <c r="X383" s="18" t="s">
        <v>695</v>
      </c>
      <c r="Y383" s="18">
        <v>40</v>
      </c>
      <c r="Z383" s="18" t="s">
        <v>599</v>
      </c>
      <c r="AA383" s="56">
        <v>40</v>
      </c>
      <c r="AB383" s="57" t="s">
        <v>257</v>
      </c>
      <c r="AC383" s="18" t="s">
        <v>595</v>
      </c>
      <c r="AD383" s="18" t="s">
        <v>595</v>
      </c>
      <c r="AE383" s="18" t="s">
        <v>595</v>
      </c>
      <c r="AF383" s="18" t="s">
        <v>595</v>
      </c>
      <c r="AG383" s="18" t="s">
        <v>595</v>
      </c>
      <c r="AH383" s="18" t="s">
        <v>595</v>
      </c>
      <c r="AI383" s="68">
        <v>3</v>
      </c>
      <c r="AJ383" s="26" t="s">
        <v>786</v>
      </c>
      <c r="AK383" s="68">
        <v>3</v>
      </c>
      <c r="AL383" s="18" t="s">
        <v>787</v>
      </c>
      <c r="AM383" s="18" t="s">
        <v>282</v>
      </c>
      <c r="AN383" s="57">
        <v>0</v>
      </c>
      <c r="AO383" s="57" t="s">
        <v>671</v>
      </c>
      <c r="AP383" s="18" t="s">
        <v>479</v>
      </c>
      <c r="AQ383" s="18">
        <v>4</v>
      </c>
      <c r="AR383" s="18" t="s">
        <v>672</v>
      </c>
      <c r="AS383" s="66">
        <f t="shared" si="77"/>
        <v>0</v>
      </c>
      <c r="AT383" s="57">
        <v>0</v>
      </c>
      <c r="AU383" s="66">
        <f t="shared" si="78"/>
        <v>0</v>
      </c>
      <c r="AV383" s="66">
        <f t="shared" si="76"/>
        <v>0</v>
      </c>
      <c r="AW383" s="5" t="s">
        <v>595</v>
      </c>
      <c r="AX383" s="68">
        <v>3</v>
      </c>
      <c r="AY383" s="26" t="s">
        <v>786</v>
      </c>
      <c r="AZ383" s="5" t="s">
        <v>257</v>
      </c>
      <c r="BA383" s="5" t="s">
        <v>257</v>
      </c>
      <c r="BB383" s="18" t="s">
        <v>788</v>
      </c>
      <c r="BC383" s="18" t="s">
        <v>287</v>
      </c>
      <c r="BD383" s="18">
        <v>0</v>
      </c>
      <c r="BE383" s="18" t="s">
        <v>698</v>
      </c>
      <c r="BF383" s="18" t="s">
        <v>699</v>
      </c>
      <c r="BG383" s="18">
        <v>4</v>
      </c>
      <c r="BH383" s="18" t="s">
        <v>672</v>
      </c>
      <c r="BI383" s="18" t="s">
        <v>257</v>
      </c>
      <c r="BJ383" s="18" t="s">
        <v>257</v>
      </c>
      <c r="BK383" s="18" t="s">
        <v>257</v>
      </c>
      <c r="BL383" s="18" t="s">
        <v>257</v>
      </c>
      <c r="BM383" s="18" t="s">
        <v>257</v>
      </c>
      <c r="BN383" s="68">
        <v>3</v>
      </c>
      <c r="BO383" s="26" t="s">
        <v>786</v>
      </c>
      <c r="BP383" s="5" t="s">
        <v>257</v>
      </c>
      <c r="BQ383" s="5" t="s">
        <v>257</v>
      </c>
      <c r="BR383" s="18" t="s">
        <v>788</v>
      </c>
      <c r="BS383" s="18"/>
      <c r="BT383" s="18"/>
      <c r="BU383" s="18"/>
      <c r="BV383" s="18"/>
      <c r="BW383" s="18"/>
      <c r="BX383" s="18"/>
      <c r="BY383" s="18"/>
      <c r="BZ383" s="18"/>
      <c r="CA383" s="18"/>
      <c r="CB383" s="18"/>
      <c r="CC383" s="18"/>
      <c r="CD383" s="18"/>
      <c r="CE383" s="18"/>
      <c r="CF383" s="18"/>
      <c r="CG383" s="18"/>
      <c r="CH383" s="18"/>
      <c r="CI383" s="18"/>
      <c r="CJ383" s="18"/>
      <c r="CK383" s="18"/>
      <c r="CL383" s="18"/>
      <c r="CM383" s="18"/>
      <c r="CN383" s="18"/>
      <c r="CO383" s="18"/>
      <c r="CP383" s="18"/>
      <c r="CQ383" s="18"/>
      <c r="CR383" s="18"/>
      <c r="CS383" s="18"/>
      <c r="CT383" s="18"/>
      <c r="CU383" s="18"/>
      <c r="CV383" s="18"/>
      <c r="CW383" s="18"/>
      <c r="CX383" s="18"/>
      <c r="CY383" s="18"/>
      <c r="CZ383" s="18"/>
      <c r="DA383" s="18"/>
      <c r="DB383" s="18"/>
      <c r="DC383" s="18"/>
      <c r="DD383" s="18"/>
      <c r="DE383" s="18"/>
      <c r="DF383" s="18"/>
      <c r="DG383" s="18"/>
      <c r="DH383" s="18"/>
      <c r="DI383" s="18"/>
      <c r="DJ383" s="18"/>
      <c r="DK383" s="18"/>
      <c r="DL383" s="18"/>
      <c r="DM383" s="18"/>
      <c r="DN383" s="18"/>
      <c r="DO383" s="18"/>
      <c r="DP383" s="18"/>
      <c r="DQ383" s="18"/>
      <c r="DR383" s="18"/>
      <c r="DS383" s="18"/>
      <c r="DT383" s="18"/>
      <c r="DU383" s="18"/>
      <c r="DV383" s="18"/>
      <c r="DW383" s="18"/>
      <c r="DX383" s="18"/>
      <c r="DY383" s="18"/>
      <c r="DZ383" s="18"/>
      <c r="EA383" s="18"/>
      <c r="EB383" s="18"/>
      <c r="EC383" s="18"/>
      <c r="ED383" s="18"/>
      <c r="EE383" s="18">
        <v>0</v>
      </c>
      <c r="EF383" s="18">
        <v>0</v>
      </c>
      <c r="EG383" s="18">
        <v>0</v>
      </c>
      <c r="EH383" s="18" t="s">
        <v>789</v>
      </c>
      <c r="EI383" s="18" cm="1">
        <f t="array" ref="EI383">IF(SUMPRODUCT(--(DO383:DS383&lt;&gt;""))=0, 0,1)</f>
        <v>0</v>
      </c>
      <c r="EJ383" s="18" cm="1">
        <f t="array" ref="EJ383">IF(SUMPRODUCT(--(DT383:EG383&lt;&gt;""))=0, 0,1)</f>
        <v>1</v>
      </c>
      <c r="EK383" s="18" cm="1">
        <f t="array" ref="EK383">IF(SUMPRODUCT(--(EC383:EG383&lt;&gt;""))=0, 0,1)</f>
        <v>1</v>
      </c>
      <c r="EL383" s="18" cm="1">
        <f t="array" ref="EL383">IF(SUMPRODUCT(--(EE383:EG383&lt;&gt;""))=0, 0,1)</f>
        <v>1</v>
      </c>
      <c r="EM383" s="18">
        <f t="shared" si="92"/>
        <v>0</v>
      </c>
      <c r="EN383" s="18" t="str">
        <f t="shared" si="93"/>
        <v>NA</v>
      </c>
      <c r="EO383" s="18">
        <f t="shared" si="94"/>
        <v>0</v>
      </c>
      <c r="EP383" s="18">
        <f t="shared" si="95"/>
        <v>0</v>
      </c>
      <c r="EQ383" s="18">
        <f t="shared" si="96"/>
        <v>0</v>
      </c>
      <c r="ER383" s="58" t="s">
        <v>2080</v>
      </c>
      <c r="ES383" s="59">
        <v>43802</v>
      </c>
      <c r="ET383" s="18" t="s">
        <v>783</v>
      </c>
      <c r="EU383" s="3" t="s">
        <v>783</v>
      </c>
    </row>
    <row r="384" spans="1:151" ht="15.75" customHeight="1" x14ac:dyDescent="0.2">
      <c r="A384" s="32" t="s">
        <v>290</v>
      </c>
      <c r="B384" s="24" t="s">
        <v>782</v>
      </c>
      <c r="C384" s="26">
        <v>2</v>
      </c>
      <c r="D384" s="18" t="s">
        <v>793</v>
      </c>
      <c r="E384" s="26" t="s">
        <v>257</v>
      </c>
      <c r="F384" s="18" t="s">
        <v>553</v>
      </c>
      <c r="G384" s="18" t="s">
        <v>736</v>
      </c>
      <c r="H384" s="18" t="s">
        <v>737</v>
      </c>
      <c r="I384" s="18" t="s">
        <v>577</v>
      </c>
      <c r="J384" s="18" t="s">
        <v>363</v>
      </c>
      <c r="K384" s="18" t="s">
        <v>363</v>
      </c>
      <c r="L384" s="18" t="s">
        <v>363</v>
      </c>
      <c r="M384" s="18" t="s">
        <v>253</v>
      </c>
      <c r="N384" s="56">
        <v>43</v>
      </c>
      <c r="O384" s="18" t="s">
        <v>640</v>
      </c>
      <c r="P384" s="18" t="s">
        <v>466</v>
      </c>
      <c r="Q384" s="18" t="s">
        <v>254</v>
      </c>
      <c r="R384" s="24" t="s">
        <v>257</v>
      </c>
      <c r="S384" s="24" t="s">
        <v>257</v>
      </c>
      <c r="T384" s="26" t="s">
        <v>257</v>
      </c>
      <c r="U384" s="26" t="s">
        <v>257</v>
      </c>
      <c r="V384" s="26" t="s">
        <v>257</v>
      </c>
      <c r="W384" s="26" t="s">
        <v>257</v>
      </c>
      <c r="X384" s="18" t="s">
        <v>695</v>
      </c>
      <c r="Y384" s="18">
        <v>40</v>
      </c>
      <c r="Z384" s="18" t="s">
        <v>599</v>
      </c>
      <c r="AA384" s="56">
        <v>40</v>
      </c>
      <c r="AB384" s="57" t="s">
        <v>257</v>
      </c>
      <c r="AC384" s="18" t="s">
        <v>595</v>
      </c>
      <c r="AD384" s="18" t="s">
        <v>595</v>
      </c>
      <c r="AE384" s="18" t="s">
        <v>595</v>
      </c>
      <c r="AF384" s="18" t="s">
        <v>595</v>
      </c>
      <c r="AG384" s="18" t="s">
        <v>595</v>
      </c>
      <c r="AH384" s="18" t="s">
        <v>595</v>
      </c>
      <c r="AI384" s="68">
        <v>4</v>
      </c>
      <c r="AJ384" s="26" t="s">
        <v>786</v>
      </c>
      <c r="AK384" s="68">
        <v>4</v>
      </c>
      <c r="AL384" s="18" t="s">
        <v>787</v>
      </c>
      <c r="AM384" s="18" t="s">
        <v>282</v>
      </c>
      <c r="AN384" s="57">
        <v>0</v>
      </c>
      <c r="AO384" s="57" t="s">
        <v>671</v>
      </c>
      <c r="AP384" s="18" t="s">
        <v>479</v>
      </c>
      <c r="AQ384" s="18">
        <v>4</v>
      </c>
      <c r="AR384" s="18" t="s">
        <v>672</v>
      </c>
      <c r="AS384" s="66">
        <f t="shared" si="77"/>
        <v>0</v>
      </c>
      <c r="AT384" s="57">
        <v>0</v>
      </c>
      <c r="AU384" s="66">
        <f t="shared" si="78"/>
        <v>0</v>
      </c>
      <c r="AV384" s="66">
        <f t="shared" si="76"/>
        <v>0</v>
      </c>
      <c r="AW384" s="5" t="s">
        <v>595</v>
      </c>
      <c r="AX384" s="68">
        <v>4</v>
      </c>
      <c r="AY384" s="26" t="s">
        <v>786</v>
      </c>
      <c r="AZ384" s="5" t="s">
        <v>257</v>
      </c>
      <c r="BA384" s="5" t="s">
        <v>257</v>
      </c>
      <c r="BB384" s="18" t="s">
        <v>788</v>
      </c>
      <c r="BC384" s="18" t="s">
        <v>287</v>
      </c>
      <c r="BD384" s="18">
        <v>0</v>
      </c>
      <c r="BE384" s="18" t="s">
        <v>698</v>
      </c>
      <c r="BF384" s="18" t="s">
        <v>699</v>
      </c>
      <c r="BG384" s="18">
        <v>4</v>
      </c>
      <c r="BH384" s="18" t="s">
        <v>672</v>
      </c>
      <c r="BI384" s="18" t="s">
        <v>257</v>
      </c>
      <c r="BJ384" s="18" t="s">
        <v>257</v>
      </c>
      <c r="BK384" s="18" t="s">
        <v>257</v>
      </c>
      <c r="BL384" s="18" t="s">
        <v>257</v>
      </c>
      <c r="BM384" s="18" t="s">
        <v>257</v>
      </c>
      <c r="BN384" s="68">
        <v>4</v>
      </c>
      <c r="BO384" s="26" t="s">
        <v>786</v>
      </c>
      <c r="BP384" s="5" t="s">
        <v>257</v>
      </c>
      <c r="BQ384" s="5" t="s">
        <v>257</v>
      </c>
      <c r="BR384" s="18" t="s">
        <v>788</v>
      </c>
      <c r="BS384" s="18"/>
      <c r="BT384" s="18"/>
      <c r="BU384" s="18"/>
      <c r="BV384" s="18"/>
      <c r="BW384" s="18"/>
      <c r="BX384" s="18"/>
      <c r="BY384" s="18"/>
      <c r="BZ384" s="18"/>
      <c r="CA384" s="18"/>
      <c r="CB384" s="18"/>
      <c r="CC384" s="18"/>
      <c r="CD384" s="18"/>
      <c r="CE384" s="18"/>
      <c r="CF384" s="18"/>
      <c r="CG384" s="18"/>
      <c r="CH384" s="18"/>
      <c r="CI384" s="18"/>
      <c r="CJ384" s="18"/>
      <c r="CK384" s="18"/>
      <c r="CL384" s="18"/>
      <c r="CM384" s="18"/>
      <c r="CN384" s="18"/>
      <c r="CO384" s="18"/>
      <c r="CP384" s="18"/>
      <c r="CQ384" s="18"/>
      <c r="CR384" s="18"/>
      <c r="CS384" s="18"/>
      <c r="CT384" s="18"/>
      <c r="CU384" s="18"/>
      <c r="CV384" s="18"/>
      <c r="CW384" s="18"/>
      <c r="CX384" s="18"/>
      <c r="CY384" s="18"/>
      <c r="CZ384" s="18"/>
      <c r="DA384" s="18"/>
      <c r="DB384" s="18"/>
      <c r="DC384" s="18"/>
      <c r="DD384" s="18"/>
      <c r="DE384" s="18"/>
      <c r="DF384" s="18"/>
      <c r="DG384" s="18"/>
      <c r="DH384" s="18"/>
      <c r="DI384" s="18"/>
      <c r="DJ384" s="18"/>
      <c r="DK384" s="18"/>
      <c r="DL384" s="18"/>
      <c r="DM384" s="18"/>
      <c r="DN384" s="18"/>
      <c r="DO384" s="18"/>
      <c r="DP384" s="18"/>
      <c r="DQ384" s="18"/>
      <c r="DR384" s="18"/>
      <c r="DS384" s="18"/>
      <c r="DT384" s="18"/>
      <c r="DU384" s="18"/>
      <c r="DV384" s="18"/>
      <c r="DW384" s="18"/>
      <c r="DX384" s="18"/>
      <c r="DY384" s="18"/>
      <c r="DZ384" s="18"/>
      <c r="EA384" s="18"/>
      <c r="EB384" s="18"/>
      <c r="EC384" s="18"/>
      <c r="ED384" s="18"/>
      <c r="EE384" s="18">
        <v>0</v>
      </c>
      <c r="EF384" s="18">
        <v>0</v>
      </c>
      <c r="EG384" s="18">
        <v>0</v>
      </c>
      <c r="EH384" s="18" t="s">
        <v>789</v>
      </c>
      <c r="EI384" s="18" cm="1">
        <f t="array" ref="EI384">IF(SUMPRODUCT(--(DO384:DS384&lt;&gt;""))=0, 0,1)</f>
        <v>0</v>
      </c>
      <c r="EJ384" s="18" cm="1">
        <f t="array" ref="EJ384">IF(SUMPRODUCT(--(DT384:EG384&lt;&gt;""))=0, 0,1)</f>
        <v>1</v>
      </c>
      <c r="EK384" s="18" cm="1">
        <f t="array" ref="EK384">IF(SUMPRODUCT(--(EC384:EG384&lt;&gt;""))=0, 0,1)</f>
        <v>1</v>
      </c>
      <c r="EL384" s="18" cm="1">
        <f t="array" ref="EL384">IF(SUMPRODUCT(--(EE384:EG384&lt;&gt;""))=0, 0,1)</f>
        <v>1</v>
      </c>
      <c r="EM384" s="18">
        <f t="shared" si="92"/>
        <v>0</v>
      </c>
      <c r="EN384" s="18" t="str">
        <f t="shared" si="93"/>
        <v>NA</v>
      </c>
      <c r="EO384" s="18">
        <f t="shared" si="94"/>
        <v>0</v>
      </c>
      <c r="EP384" s="18">
        <f t="shared" si="95"/>
        <v>0</v>
      </c>
      <c r="EQ384" s="18">
        <f t="shared" si="96"/>
        <v>0</v>
      </c>
      <c r="ER384" s="58" t="s">
        <v>2080</v>
      </c>
      <c r="ES384" s="59">
        <v>43802</v>
      </c>
      <c r="ET384" s="18" t="s">
        <v>783</v>
      </c>
      <c r="EU384" s="3" t="s">
        <v>783</v>
      </c>
    </row>
    <row r="385" spans="1:151" ht="15.75" customHeight="1" x14ac:dyDescent="0.2">
      <c r="A385" s="32" t="s">
        <v>290</v>
      </c>
      <c r="B385" s="24" t="s">
        <v>782</v>
      </c>
      <c r="C385" s="26">
        <v>2</v>
      </c>
      <c r="D385" s="18" t="s">
        <v>794</v>
      </c>
      <c r="E385" s="26" t="s">
        <v>257</v>
      </c>
      <c r="F385" s="18" t="s">
        <v>553</v>
      </c>
      <c r="G385" s="18" t="s">
        <v>736</v>
      </c>
      <c r="H385" s="18" t="s">
        <v>737</v>
      </c>
      <c r="I385" s="18" t="s">
        <v>577</v>
      </c>
      <c r="J385" s="18" t="s">
        <v>363</v>
      </c>
      <c r="K385" s="18" t="s">
        <v>363</v>
      </c>
      <c r="L385" s="18" t="s">
        <v>363</v>
      </c>
      <c r="M385" s="18" t="s">
        <v>253</v>
      </c>
      <c r="N385" s="56">
        <v>43</v>
      </c>
      <c r="O385" s="18" t="s">
        <v>640</v>
      </c>
      <c r="P385" s="18" t="s">
        <v>466</v>
      </c>
      <c r="Q385" s="18" t="s">
        <v>254</v>
      </c>
      <c r="R385" s="24" t="s">
        <v>257</v>
      </c>
      <c r="S385" s="24" t="s">
        <v>257</v>
      </c>
      <c r="T385" s="26" t="s">
        <v>257</v>
      </c>
      <c r="U385" s="26" t="s">
        <v>257</v>
      </c>
      <c r="V385" s="26" t="s">
        <v>257</v>
      </c>
      <c r="W385" s="26" t="s">
        <v>257</v>
      </c>
      <c r="X385" s="18" t="s">
        <v>695</v>
      </c>
      <c r="Y385" s="18">
        <v>40</v>
      </c>
      <c r="Z385" s="18" t="s">
        <v>599</v>
      </c>
      <c r="AA385" s="56">
        <v>40</v>
      </c>
      <c r="AB385" s="57" t="s">
        <v>257</v>
      </c>
      <c r="AC385" s="18" t="s">
        <v>595</v>
      </c>
      <c r="AD385" s="18" t="s">
        <v>595</v>
      </c>
      <c r="AE385" s="18" t="s">
        <v>595</v>
      </c>
      <c r="AF385" s="18" t="s">
        <v>595</v>
      </c>
      <c r="AG385" s="18" t="s">
        <v>595</v>
      </c>
      <c r="AH385" s="18" t="s">
        <v>595</v>
      </c>
      <c r="AI385" s="68">
        <v>5</v>
      </c>
      <c r="AJ385" s="26" t="s">
        <v>786</v>
      </c>
      <c r="AK385" s="68">
        <v>5</v>
      </c>
      <c r="AL385" s="18" t="s">
        <v>787</v>
      </c>
      <c r="AM385" s="18" t="s">
        <v>282</v>
      </c>
      <c r="AN385" s="57">
        <v>0</v>
      </c>
      <c r="AO385" s="57" t="s">
        <v>671</v>
      </c>
      <c r="AP385" s="18" t="s">
        <v>479</v>
      </c>
      <c r="AQ385" s="18">
        <v>4</v>
      </c>
      <c r="AR385" s="18" t="s">
        <v>672</v>
      </c>
      <c r="AS385" s="66">
        <f t="shared" si="77"/>
        <v>0</v>
      </c>
      <c r="AT385" s="57">
        <v>0</v>
      </c>
      <c r="AU385" s="66">
        <f t="shared" si="78"/>
        <v>0</v>
      </c>
      <c r="AV385" s="66">
        <f t="shared" si="76"/>
        <v>0</v>
      </c>
      <c r="AW385" s="5" t="s">
        <v>595</v>
      </c>
      <c r="AX385" s="68">
        <v>5</v>
      </c>
      <c r="AY385" s="26" t="s">
        <v>786</v>
      </c>
      <c r="AZ385" s="5" t="s">
        <v>257</v>
      </c>
      <c r="BA385" s="5" t="s">
        <v>257</v>
      </c>
      <c r="BB385" s="18" t="s">
        <v>788</v>
      </c>
      <c r="BC385" s="18" t="s">
        <v>287</v>
      </c>
      <c r="BD385" s="18">
        <v>0</v>
      </c>
      <c r="BE385" s="18" t="s">
        <v>698</v>
      </c>
      <c r="BF385" s="18" t="s">
        <v>699</v>
      </c>
      <c r="BG385" s="18">
        <v>4</v>
      </c>
      <c r="BH385" s="18" t="s">
        <v>672</v>
      </c>
      <c r="BI385" s="18" t="s">
        <v>257</v>
      </c>
      <c r="BJ385" s="18" t="s">
        <v>257</v>
      </c>
      <c r="BK385" s="18" t="s">
        <v>257</v>
      </c>
      <c r="BL385" s="18" t="s">
        <v>257</v>
      </c>
      <c r="BM385" s="18" t="s">
        <v>257</v>
      </c>
      <c r="BN385" s="68">
        <v>5</v>
      </c>
      <c r="BO385" s="26" t="s">
        <v>786</v>
      </c>
      <c r="BP385" s="5" t="s">
        <v>257</v>
      </c>
      <c r="BQ385" s="5" t="s">
        <v>257</v>
      </c>
      <c r="BR385" s="18" t="s">
        <v>788</v>
      </c>
      <c r="BS385" s="18"/>
      <c r="BT385" s="18"/>
      <c r="BU385" s="18"/>
      <c r="BV385" s="18"/>
      <c r="BW385" s="18"/>
      <c r="BX385" s="18"/>
      <c r="BY385" s="18"/>
      <c r="BZ385" s="18"/>
      <c r="CA385" s="18"/>
      <c r="CB385" s="18"/>
      <c r="CC385" s="18"/>
      <c r="CD385" s="18"/>
      <c r="CE385" s="18"/>
      <c r="CF385" s="18"/>
      <c r="CG385" s="18"/>
      <c r="CH385" s="18"/>
      <c r="CI385" s="18"/>
      <c r="CJ385" s="18"/>
      <c r="CK385" s="18"/>
      <c r="CL385" s="18"/>
      <c r="CM385" s="18"/>
      <c r="CN385" s="18"/>
      <c r="CO385" s="18"/>
      <c r="CP385" s="18"/>
      <c r="CQ385" s="18"/>
      <c r="CR385" s="18"/>
      <c r="CS385" s="18"/>
      <c r="CT385" s="18"/>
      <c r="CU385" s="18"/>
      <c r="CV385" s="18"/>
      <c r="CW385" s="18"/>
      <c r="CX385" s="18"/>
      <c r="CY385" s="18"/>
      <c r="CZ385" s="18"/>
      <c r="DA385" s="18"/>
      <c r="DB385" s="18"/>
      <c r="DC385" s="18"/>
      <c r="DD385" s="18"/>
      <c r="DE385" s="18"/>
      <c r="DF385" s="18"/>
      <c r="DG385" s="18"/>
      <c r="DH385" s="18"/>
      <c r="DI385" s="18"/>
      <c r="DJ385" s="18"/>
      <c r="DK385" s="18"/>
      <c r="DL385" s="18"/>
      <c r="DM385" s="18"/>
      <c r="DN385" s="18"/>
      <c r="DO385" s="18"/>
      <c r="DP385" s="18"/>
      <c r="DQ385" s="18"/>
      <c r="DR385" s="18"/>
      <c r="DS385" s="18"/>
      <c r="DT385" s="18"/>
      <c r="DU385" s="18"/>
      <c r="DV385" s="18"/>
      <c r="DW385" s="18"/>
      <c r="DX385" s="18"/>
      <c r="DY385" s="18"/>
      <c r="DZ385" s="18"/>
      <c r="EA385" s="18"/>
      <c r="EB385" s="18"/>
      <c r="EC385" s="18"/>
      <c r="ED385" s="18"/>
      <c r="EE385" s="18">
        <v>0</v>
      </c>
      <c r="EF385" s="18">
        <v>0</v>
      </c>
      <c r="EG385" s="18">
        <v>0</v>
      </c>
      <c r="EH385" s="18" t="s">
        <v>789</v>
      </c>
      <c r="EI385" s="18" cm="1">
        <f t="array" ref="EI385">IF(SUMPRODUCT(--(DO385:DS385&lt;&gt;""))=0, 0,1)</f>
        <v>0</v>
      </c>
      <c r="EJ385" s="18" cm="1">
        <f t="array" ref="EJ385">IF(SUMPRODUCT(--(DT385:EG385&lt;&gt;""))=0, 0,1)</f>
        <v>1</v>
      </c>
      <c r="EK385" s="18" cm="1">
        <f t="array" ref="EK385">IF(SUMPRODUCT(--(EC385:EG385&lt;&gt;""))=0, 0,1)</f>
        <v>1</v>
      </c>
      <c r="EL385" s="18" cm="1">
        <f t="array" ref="EL385">IF(SUMPRODUCT(--(EE385:EG385&lt;&gt;""))=0, 0,1)</f>
        <v>1</v>
      </c>
      <c r="EM385" s="18">
        <f t="shared" si="92"/>
        <v>0</v>
      </c>
      <c r="EN385" s="18" t="str">
        <f t="shared" si="93"/>
        <v>NA</v>
      </c>
      <c r="EO385" s="18">
        <f t="shared" si="94"/>
        <v>0</v>
      </c>
      <c r="EP385" s="18">
        <f t="shared" si="95"/>
        <v>0</v>
      </c>
      <c r="EQ385" s="18">
        <f t="shared" si="96"/>
        <v>0</v>
      </c>
      <c r="ER385" s="58" t="s">
        <v>2080</v>
      </c>
      <c r="ES385" s="59">
        <v>43802</v>
      </c>
      <c r="ET385" s="18" t="s">
        <v>783</v>
      </c>
      <c r="EU385" s="3" t="s">
        <v>783</v>
      </c>
    </row>
    <row r="386" spans="1:151" ht="15.75" customHeight="1" x14ac:dyDescent="0.2">
      <c r="A386" s="32" t="s">
        <v>290</v>
      </c>
      <c r="B386" s="24" t="s">
        <v>782</v>
      </c>
      <c r="C386" s="26">
        <v>2</v>
      </c>
      <c r="D386" s="18" t="s">
        <v>795</v>
      </c>
      <c r="E386" s="26" t="s">
        <v>257</v>
      </c>
      <c r="F386" s="18" t="s">
        <v>553</v>
      </c>
      <c r="G386" s="18" t="s">
        <v>736</v>
      </c>
      <c r="H386" s="18" t="s">
        <v>737</v>
      </c>
      <c r="I386" s="18" t="s">
        <v>577</v>
      </c>
      <c r="J386" s="18" t="s">
        <v>363</v>
      </c>
      <c r="K386" s="18" t="s">
        <v>363</v>
      </c>
      <c r="L386" s="18" t="s">
        <v>363</v>
      </c>
      <c r="M386" s="18" t="s">
        <v>253</v>
      </c>
      <c r="N386" s="56">
        <v>43</v>
      </c>
      <c r="O386" s="18" t="s">
        <v>640</v>
      </c>
      <c r="P386" s="18" t="s">
        <v>466</v>
      </c>
      <c r="Q386" s="18" t="s">
        <v>254</v>
      </c>
      <c r="R386" s="24" t="s">
        <v>257</v>
      </c>
      <c r="S386" s="24" t="s">
        <v>257</v>
      </c>
      <c r="T386" s="26" t="s">
        <v>257</v>
      </c>
      <c r="U386" s="26" t="s">
        <v>257</v>
      </c>
      <c r="V386" s="26" t="s">
        <v>257</v>
      </c>
      <c r="W386" s="26" t="s">
        <v>257</v>
      </c>
      <c r="X386" s="18" t="s">
        <v>695</v>
      </c>
      <c r="Y386" s="18">
        <v>40</v>
      </c>
      <c r="Z386" s="18" t="s">
        <v>599</v>
      </c>
      <c r="AA386" s="56">
        <v>40</v>
      </c>
      <c r="AB386" s="57" t="s">
        <v>257</v>
      </c>
      <c r="AC386" s="18" t="s">
        <v>595</v>
      </c>
      <c r="AD386" s="18" t="s">
        <v>595</v>
      </c>
      <c r="AE386" s="18" t="s">
        <v>595</v>
      </c>
      <c r="AF386" s="18" t="s">
        <v>595</v>
      </c>
      <c r="AG386" s="18" t="s">
        <v>595</v>
      </c>
      <c r="AH386" s="18" t="s">
        <v>595</v>
      </c>
      <c r="AI386" s="68">
        <v>6</v>
      </c>
      <c r="AJ386" s="26" t="s">
        <v>786</v>
      </c>
      <c r="AK386" s="68">
        <v>6</v>
      </c>
      <c r="AL386" s="18" t="s">
        <v>787</v>
      </c>
      <c r="AM386" s="18" t="s">
        <v>282</v>
      </c>
      <c r="AN386" s="57">
        <v>16.399999999999999</v>
      </c>
      <c r="AO386" s="57" t="s">
        <v>671</v>
      </c>
      <c r="AP386" s="18" t="s">
        <v>479</v>
      </c>
      <c r="AQ386" s="18">
        <v>4</v>
      </c>
      <c r="AR386" s="18" t="s">
        <v>672</v>
      </c>
      <c r="AS386" s="66">
        <f t="shared" si="77"/>
        <v>5.2999999999999972</v>
      </c>
      <c r="AT386" s="57">
        <v>27.5</v>
      </c>
      <c r="AU386" s="66">
        <f t="shared" si="78"/>
        <v>11.100000000000001</v>
      </c>
      <c r="AV386" s="66">
        <f t="shared" si="76"/>
        <v>11.100000000000001</v>
      </c>
      <c r="AW386" s="5" t="s">
        <v>595</v>
      </c>
      <c r="AX386" s="68">
        <v>6</v>
      </c>
      <c r="AY386" s="26" t="s">
        <v>786</v>
      </c>
      <c r="AZ386" s="5" t="s">
        <v>257</v>
      </c>
      <c r="BA386" s="5" t="s">
        <v>257</v>
      </c>
      <c r="BB386" s="18" t="s">
        <v>788</v>
      </c>
      <c r="BC386" s="18" t="s">
        <v>287</v>
      </c>
      <c r="BD386" s="18">
        <v>0</v>
      </c>
      <c r="BE386" s="18" t="s">
        <v>698</v>
      </c>
      <c r="BF386" s="18" t="s">
        <v>699</v>
      </c>
      <c r="BG386" s="18">
        <v>4</v>
      </c>
      <c r="BH386" s="18" t="s">
        <v>672</v>
      </c>
      <c r="BI386" s="18" t="s">
        <v>257</v>
      </c>
      <c r="BJ386" s="18" t="s">
        <v>257</v>
      </c>
      <c r="BK386" s="18" t="s">
        <v>257</v>
      </c>
      <c r="BL386" s="18" t="s">
        <v>257</v>
      </c>
      <c r="BM386" s="18" t="s">
        <v>257</v>
      </c>
      <c r="BN386" s="68">
        <v>6</v>
      </c>
      <c r="BO386" s="26" t="s">
        <v>786</v>
      </c>
      <c r="BP386" s="5" t="s">
        <v>257</v>
      </c>
      <c r="BQ386" s="5" t="s">
        <v>257</v>
      </c>
      <c r="BR386" s="18" t="s">
        <v>788</v>
      </c>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c r="DA386" s="18"/>
      <c r="DB386" s="18"/>
      <c r="DC386" s="18"/>
      <c r="DD386" s="18"/>
      <c r="DE386" s="18"/>
      <c r="DF386" s="18"/>
      <c r="DG386" s="18"/>
      <c r="DH386" s="18"/>
      <c r="DI386" s="18"/>
      <c r="DJ386" s="18"/>
      <c r="DK386" s="18"/>
      <c r="DL386" s="18"/>
      <c r="DM386" s="18"/>
      <c r="DN386" s="18"/>
      <c r="DO386" s="18"/>
      <c r="DP386" s="18"/>
      <c r="DQ386" s="18"/>
      <c r="DR386" s="18"/>
      <c r="DS386" s="18"/>
      <c r="DT386" s="18"/>
      <c r="DU386" s="18"/>
      <c r="DV386" s="18"/>
      <c r="DW386" s="18"/>
      <c r="DX386" s="18"/>
      <c r="DY386" s="18"/>
      <c r="DZ386" s="18"/>
      <c r="EA386" s="18"/>
      <c r="EB386" s="18"/>
      <c r="EC386" s="18"/>
      <c r="ED386" s="18"/>
      <c r="EE386" s="18">
        <v>1</v>
      </c>
      <c r="EF386" s="18">
        <v>0</v>
      </c>
      <c r="EG386" s="18">
        <v>0</v>
      </c>
      <c r="EH386" s="18" t="s">
        <v>789</v>
      </c>
      <c r="EI386" s="18" cm="1">
        <f t="array" ref="EI386">IF(SUMPRODUCT(--(DO386:DS386&lt;&gt;""))=0, 0,1)</f>
        <v>0</v>
      </c>
      <c r="EJ386" s="18" cm="1">
        <f t="array" ref="EJ386">IF(SUMPRODUCT(--(DT386:EG386&lt;&gt;""))=0, 0,1)</f>
        <v>1</v>
      </c>
      <c r="EK386" s="18" cm="1">
        <f t="array" ref="EK386">IF(SUMPRODUCT(--(EC386:EG386&lt;&gt;""))=0, 0,1)</f>
        <v>1</v>
      </c>
      <c r="EL386" s="18" cm="1">
        <f t="array" ref="EL386">IF(SUMPRODUCT(--(EE386:EG386&lt;&gt;""))=0, 0,1)</f>
        <v>1</v>
      </c>
      <c r="EM386" s="18">
        <f t="shared" si="92"/>
        <v>1</v>
      </c>
      <c r="EN386" s="18" t="str">
        <f t="shared" si="93"/>
        <v>NA</v>
      </c>
      <c r="EO386" s="18">
        <f t="shared" si="94"/>
        <v>1</v>
      </c>
      <c r="EP386" s="18">
        <f t="shared" si="95"/>
        <v>1</v>
      </c>
      <c r="EQ386" s="18">
        <f t="shared" si="96"/>
        <v>1</v>
      </c>
      <c r="ER386" s="58" t="s">
        <v>2080</v>
      </c>
      <c r="ES386" s="59">
        <v>43802</v>
      </c>
      <c r="ET386" s="18" t="s">
        <v>783</v>
      </c>
      <c r="EU386" s="3" t="s">
        <v>783</v>
      </c>
    </row>
    <row r="387" spans="1:151" ht="15.75" customHeight="1" x14ac:dyDescent="0.2">
      <c r="A387" s="32" t="s">
        <v>290</v>
      </c>
      <c r="B387" s="24" t="s">
        <v>782</v>
      </c>
      <c r="C387" s="26">
        <v>2</v>
      </c>
      <c r="D387" s="18" t="s">
        <v>796</v>
      </c>
      <c r="E387" s="26" t="s">
        <v>257</v>
      </c>
      <c r="F387" s="18" t="s">
        <v>553</v>
      </c>
      <c r="G387" s="18" t="s">
        <v>736</v>
      </c>
      <c r="H387" s="18" t="s">
        <v>737</v>
      </c>
      <c r="I387" s="18" t="s">
        <v>577</v>
      </c>
      <c r="J387" s="18" t="s">
        <v>363</v>
      </c>
      <c r="K387" s="18" t="s">
        <v>363</v>
      </c>
      <c r="L387" s="18" t="s">
        <v>363</v>
      </c>
      <c r="M387" s="18" t="s">
        <v>253</v>
      </c>
      <c r="N387" s="56">
        <v>43</v>
      </c>
      <c r="O387" s="18" t="s">
        <v>640</v>
      </c>
      <c r="P387" s="18" t="s">
        <v>466</v>
      </c>
      <c r="Q387" s="18" t="s">
        <v>254</v>
      </c>
      <c r="R387" s="24" t="s">
        <v>257</v>
      </c>
      <c r="S387" s="24" t="s">
        <v>257</v>
      </c>
      <c r="T387" s="26" t="s">
        <v>257</v>
      </c>
      <c r="U387" s="26" t="s">
        <v>257</v>
      </c>
      <c r="V387" s="26" t="s">
        <v>257</v>
      </c>
      <c r="W387" s="26" t="s">
        <v>257</v>
      </c>
      <c r="X387" s="18" t="s">
        <v>695</v>
      </c>
      <c r="Y387" s="18">
        <v>40</v>
      </c>
      <c r="Z387" s="18" t="s">
        <v>599</v>
      </c>
      <c r="AA387" s="56">
        <v>40</v>
      </c>
      <c r="AB387" s="57" t="s">
        <v>257</v>
      </c>
      <c r="AC387" s="18" t="s">
        <v>595</v>
      </c>
      <c r="AD387" s="18" t="s">
        <v>595</v>
      </c>
      <c r="AE387" s="18" t="s">
        <v>595</v>
      </c>
      <c r="AF387" s="18" t="s">
        <v>595</v>
      </c>
      <c r="AG387" s="18" t="s">
        <v>595</v>
      </c>
      <c r="AH387" s="18" t="s">
        <v>595</v>
      </c>
      <c r="AI387" s="68">
        <v>7</v>
      </c>
      <c r="AJ387" s="26" t="s">
        <v>786</v>
      </c>
      <c r="AK387" s="68">
        <v>7</v>
      </c>
      <c r="AL387" s="18" t="s">
        <v>787</v>
      </c>
      <c r="AM387" s="18" t="s">
        <v>282</v>
      </c>
      <c r="AN387" s="57">
        <v>16.399999999999999</v>
      </c>
      <c r="AO387" s="57" t="s">
        <v>671</v>
      </c>
      <c r="AP387" s="18" t="s">
        <v>479</v>
      </c>
      <c r="AQ387" s="18">
        <v>4</v>
      </c>
      <c r="AR387" s="18" t="s">
        <v>672</v>
      </c>
      <c r="AS387" s="66">
        <f t="shared" si="77"/>
        <v>5.2999999999999972</v>
      </c>
      <c r="AT387" s="57">
        <v>27.5</v>
      </c>
      <c r="AU387" s="66">
        <f t="shared" si="78"/>
        <v>11.100000000000001</v>
      </c>
      <c r="AV387" s="66">
        <f t="shared" si="76"/>
        <v>11.100000000000001</v>
      </c>
      <c r="AW387" s="5" t="s">
        <v>595</v>
      </c>
      <c r="AX387" s="68">
        <v>7</v>
      </c>
      <c r="AY387" s="26" t="s">
        <v>786</v>
      </c>
      <c r="AZ387" s="5" t="s">
        <v>257</v>
      </c>
      <c r="BA387" s="5" t="s">
        <v>257</v>
      </c>
      <c r="BB387" s="18" t="s">
        <v>788</v>
      </c>
      <c r="BC387" s="18" t="s">
        <v>287</v>
      </c>
      <c r="BD387" s="18">
        <v>0</v>
      </c>
      <c r="BE387" s="18" t="s">
        <v>698</v>
      </c>
      <c r="BF387" s="18" t="s">
        <v>699</v>
      </c>
      <c r="BG387" s="18">
        <v>4</v>
      </c>
      <c r="BH387" s="18" t="s">
        <v>672</v>
      </c>
      <c r="BI387" s="18" t="s">
        <v>257</v>
      </c>
      <c r="BJ387" s="18" t="s">
        <v>257</v>
      </c>
      <c r="BK387" s="18" t="s">
        <v>257</v>
      </c>
      <c r="BL387" s="18" t="s">
        <v>257</v>
      </c>
      <c r="BM387" s="18" t="s">
        <v>257</v>
      </c>
      <c r="BN387" s="68">
        <v>7</v>
      </c>
      <c r="BO387" s="26" t="s">
        <v>786</v>
      </c>
      <c r="BP387" s="5" t="s">
        <v>257</v>
      </c>
      <c r="BQ387" s="5" t="s">
        <v>257</v>
      </c>
      <c r="BR387" s="18" t="s">
        <v>788</v>
      </c>
      <c r="BS387" s="18"/>
      <c r="BT387" s="18"/>
      <c r="BU387" s="18"/>
      <c r="BV387" s="18"/>
      <c r="BW387" s="18"/>
      <c r="BX387" s="18"/>
      <c r="BY387" s="18"/>
      <c r="BZ387" s="18"/>
      <c r="CA387" s="18"/>
      <c r="CB387" s="18"/>
      <c r="CC387" s="18"/>
      <c r="CD387" s="18"/>
      <c r="CE387" s="18"/>
      <c r="CF387" s="18"/>
      <c r="CG387" s="18"/>
      <c r="CH387" s="18"/>
      <c r="CI387" s="18"/>
      <c r="CJ387" s="18"/>
      <c r="CK387" s="18"/>
      <c r="CL387" s="18"/>
      <c r="CM387" s="18"/>
      <c r="CN387" s="18"/>
      <c r="CO387" s="18"/>
      <c r="CP387" s="18"/>
      <c r="CQ387" s="18"/>
      <c r="CR387" s="18"/>
      <c r="CS387" s="18"/>
      <c r="CT387" s="18"/>
      <c r="CU387" s="18"/>
      <c r="CV387" s="18"/>
      <c r="CW387" s="18"/>
      <c r="CX387" s="18"/>
      <c r="CY387" s="18"/>
      <c r="CZ387" s="18"/>
      <c r="DA387" s="18"/>
      <c r="DB387" s="18"/>
      <c r="DC387" s="18"/>
      <c r="DD387" s="18"/>
      <c r="DE387" s="18"/>
      <c r="DF387" s="18"/>
      <c r="DG387" s="18"/>
      <c r="DH387" s="18"/>
      <c r="DI387" s="18"/>
      <c r="DJ387" s="18"/>
      <c r="DK387" s="18"/>
      <c r="DL387" s="18"/>
      <c r="DM387" s="18"/>
      <c r="DN387" s="18"/>
      <c r="DO387" s="18"/>
      <c r="DP387" s="18"/>
      <c r="DQ387" s="18"/>
      <c r="DR387" s="18"/>
      <c r="DS387" s="18"/>
      <c r="DT387" s="18"/>
      <c r="DU387" s="18"/>
      <c r="DV387" s="18"/>
      <c r="DW387" s="18"/>
      <c r="DX387" s="18"/>
      <c r="DY387" s="18"/>
      <c r="DZ387" s="18"/>
      <c r="EA387" s="18"/>
      <c r="EB387" s="18"/>
      <c r="EC387" s="18"/>
      <c r="ED387" s="18"/>
      <c r="EE387" s="18">
        <v>1</v>
      </c>
      <c r="EF387" s="18">
        <v>0</v>
      </c>
      <c r="EG387" s="18">
        <v>0</v>
      </c>
      <c r="EH387" s="18" t="s">
        <v>789</v>
      </c>
      <c r="EI387" s="18" cm="1">
        <f t="array" ref="EI387">IF(SUMPRODUCT(--(DO387:DS387&lt;&gt;""))=0, 0,1)</f>
        <v>0</v>
      </c>
      <c r="EJ387" s="18" cm="1">
        <f t="array" ref="EJ387">IF(SUMPRODUCT(--(DT387:EG387&lt;&gt;""))=0, 0,1)</f>
        <v>1</v>
      </c>
      <c r="EK387" s="18" cm="1">
        <f t="array" ref="EK387">IF(SUMPRODUCT(--(EC387:EG387&lt;&gt;""))=0, 0,1)</f>
        <v>1</v>
      </c>
      <c r="EL387" s="18" cm="1">
        <f t="array" ref="EL387">IF(SUMPRODUCT(--(EE387:EG387&lt;&gt;""))=0, 0,1)</f>
        <v>1</v>
      </c>
      <c r="EM387" s="18">
        <f t="shared" si="92"/>
        <v>1</v>
      </c>
      <c r="EN387" s="18" t="str">
        <f t="shared" si="93"/>
        <v>NA</v>
      </c>
      <c r="EO387" s="18">
        <f t="shared" si="94"/>
        <v>1</v>
      </c>
      <c r="EP387" s="18">
        <f t="shared" si="95"/>
        <v>1</v>
      </c>
      <c r="EQ387" s="18">
        <f t="shared" si="96"/>
        <v>1</v>
      </c>
      <c r="ER387" s="58" t="s">
        <v>2080</v>
      </c>
      <c r="ES387" s="59">
        <v>43802</v>
      </c>
      <c r="ET387" s="18" t="s">
        <v>783</v>
      </c>
      <c r="EU387" s="3" t="s">
        <v>783</v>
      </c>
    </row>
    <row r="388" spans="1:151" ht="15.75" customHeight="1" x14ac:dyDescent="0.2">
      <c r="A388" s="32" t="s">
        <v>290</v>
      </c>
      <c r="B388" s="24" t="s">
        <v>782</v>
      </c>
      <c r="C388" s="26">
        <v>2</v>
      </c>
      <c r="D388" s="18" t="s">
        <v>785</v>
      </c>
      <c r="E388" s="26" t="s">
        <v>257</v>
      </c>
      <c r="F388" s="18" t="s">
        <v>553</v>
      </c>
      <c r="G388" s="18" t="s">
        <v>802</v>
      </c>
      <c r="H388" s="18" t="s">
        <v>803</v>
      </c>
      <c r="I388" s="18" t="s">
        <v>708</v>
      </c>
      <c r="J388" s="18" t="s">
        <v>363</v>
      </c>
      <c r="K388" s="18" t="s">
        <v>363</v>
      </c>
      <c r="L388" s="18" t="s">
        <v>363</v>
      </c>
      <c r="M388" s="18" t="s">
        <v>253</v>
      </c>
      <c r="N388" s="56">
        <v>43</v>
      </c>
      <c r="O388" s="18" t="s">
        <v>640</v>
      </c>
      <c r="P388" s="18" t="s">
        <v>466</v>
      </c>
      <c r="Q388" s="18" t="s">
        <v>254</v>
      </c>
      <c r="R388" s="24" t="s">
        <v>257</v>
      </c>
      <c r="S388" s="24" t="s">
        <v>257</v>
      </c>
      <c r="T388" s="26" t="s">
        <v>257</v>
      </c>
      <c r="U388" s="26" t="s">
        <v>257</v>
      </c>
      <c r="V388" s="26" t="s">
        <v>257</v>
      </c>
      <c r="W388" s="26" t="s">
        <v>257</v>
      </c>
      <c r="X388" s="18" t="s">
        <v>695</v>
      </c>
      <c r="Y388" s="18">
        <v>0</v>
      </c>
      <c r="Z388" s="18" t="s">
        <v>599</v>
      </c>
      <c r="AA388" s="56">
        <v>0</v>
      </c>
      <c r="AB388" s="57" t="s">
        <v>257</v>
      </c>
      <c r="AC388" s="18" t="s">
        <v>595</v>
      </c>
      <c r="AD388" s="18" t="s">
        <v>595</v>
      </c>
      <c r="AE388" s="18" t="s">
        <v>595</v>
      </c>
      <c r="AF388" s="18" t="s">
        <v>595</v>
      </c>
      <c r="AG388" s="18" t="s">
        <v>595</v>
      </c>
      <c r="AH388" s="18" t="s">
        <v>595</v>
      </c>
      <c r="AI388" s="68">
        <v>0</v>
      </c>
      <c r="AJ388" s="26" t="s">
        <v>786</v>
      </c>
      <c r="AK388" s="68">
        <v>0</v>
      </c>
      <c r="AL388" s="18" t="s">
        <v>787</v>
      </c>
      <c r="AM388" s="18" t="s">
        <v>282</v>
      </c>
      <c r="AN388" s="57">
        <v>0</v>
      </c>
      <c r="AO388" s="57" t="s">
        <v>671</v>
      </c>
      <c r="AP388" s="18" t="s">
        <v>479</v>
      </c>
      <c r="AQ388" s="18">
        <v>4</v>
      </c>
      <c r="AR388" s="18" t="s">
        <v>672</v>
      </c>
      <c r="AS388" s="66">
        <f t="shared" si="77"/>
        <v>0</v>
      </c>
      <c r="AT388" s="57">
        <v>0</v>
      </c>
      <c r="AU388" s="66">
        <f t="shared" si="78"/>
        <v>0</v>
      </c>
      <c r="AV388" s="66">
        <f t="shared" si="76"/>
        <v>0</v>
      </c>
      <c r="AW388" s="5" t="s">
        <v>595</v>
      </c>
      <c r="AX388" s="68">
        <v>0</v>
      </c>
      <c r="AY388" s="26" t="s">
        <v>786</v>
      </c>
      <c r="AZ388" s="5" t="s">
        <v>257</v>
      </c>
      <c r="BA388" s="5" t="s">
        <v>257</v>
      </c>
      <c r="BB388" s="18" t="s">
        <v>788</v>
      </c>
      <c r="BC388" s="18" t="s">
        <v>287</v>
      </c>
      <c r="BD388" s="18">
        <v>0</v>
      </c>
      <c r="BE388" s="18" t="s">
        <v>698</v>
      </c>
      <c r="BF388" s="18" t="s">
        <v>699</v>
      </c>
      <c r="BG388" s="18">
        <v>4</v>
      </c>
      <c r="BH388" s="18" t="s">
        <v>672</v>
      </c>
      <c r="BI388" s="18" t="s">
        <v>257</v>
      </c>
      <c r="BJ388" s="18" t="s">
        <v>257</v>
      </c>
      <c r="BK388" s="18" t="s">
        <v>257</v>
      </c>
      <c r="BL388" s="18" t="s">
        <v>257</v>
      </c>
      <c r="BM388" s="18" t="s">
        <v>257</v>
      </c>
      <c r="BN388" s="68">
        <v>0</v>
      </c>
      <c r="BO388" s="26" t="s">
        <v>786</v>
      </c>
      <c r="BP388" s="5" t="s">
        <v>257</v>
      </c>
      <c r="BQ388" s="5" t="s">
        <v>257</v>
      </c>
      <c r="BR388" s="18" t="s">
        <v>788</v>
      </c>
      <c r="BS388" s="18"/>
      <c r="BT388" s="18"/>
      <c r="BU388" s="18"/>
      <c r="BV388" s="18"/>
      <c r="BW388" s="18"/>
      <c r="BX388" s="18"/>
      <c r="BY388" s="18"/>
      <c r="BZ388" s="18"/>
      <c r="CA388" s="18"/>
      <c r="CB388" s="18"/>
      <c r="CC388" s="18"/>
      <c r="CD388" s="18"/>
      <c r="CE388" s="18"/>
      <c r="CF388" s="18"/>
      <c r="CG388" s="18"/>
      <c r="CH388" s="18"/>
      <c r="CI388" s="18"/>
      <c r="CJ388" s="18"/>
      <c r="CK388" s="18"/>
      <c r="CL388" s="18"/>
      <c r="CM388" s="18"/>
      <c r="CN388" s="18"/>
      <c r="CO388" s="18"/>
      <c r="CP388" s="18"/>
      <c r="CQ388" s="18"/>
      <c r="CR388" s="18"/>
      <c r="CS388" s="18"/>
      <c r="CT388" s="18"/>
      <c r="CU388" s="18"/>
      <c r="CV388" s="18"/>
      <c r="CW388" s="18"/>
      <c r="CX388" s="18"/>
      <c r="CY388" s="18"/>
      <c r="CZ388" s="18"/>
      <c r="DA388" s="18"/>
      <c r="DB388" s="18"/>
      <c r="DC388" s="18"/>
      <c r="DD388" s="18"/>
      <c r="DE388" s="18"/>
      <c r="DF388" s="18"/>
      <c r="DG388" s="18"/>
      <c r="DH388" s="18"/>
      <c r="DI388" s="18"/>
      <c r="DJ388" s="18"/>
      <c r="DK388" s="18"/>
      <c r="DL388" s="18"/>
      <c r="DM388" s="18"/>
      <c r="DN388" s="18"/>
      <c r="DO388" s="18"/>
      <c r="DP388" s="18"/>
      <c r="DQ388" s="18"/>
      <c r="DR388" s="18"/>
      <c r="DS388" s="18"/>
      <c r="DT388" s="18"/>
      <c r="DU388" s="18"/>
      <c r="DV388" s="18"/>
      <c r="DW388" s="18"/>
      <c r="DX388" s="18"/>
      <c r="DY388" s="18"/>
      <c r="DZ388" s="18"/>
      <c r="EA388" s="18"/>
      <c r="EB388" s="18"/>
      <c r="EC388" s="18"/>
      <c r="ED388" s="18"/>
      <c r="EE388" s="18">
        <v>0</v>
      </c>
      <c r="EF388" s="18">
        <v>0</v>
      </c>
      <c r="EG388" s="18">
        <v>0</v>
      </c>
      <c r="EH388" s="18" t="s">
        <v>789</v>
      </c>
      <c r="EI388" s="18" cm="1">
        <f t="array" ref="EI388">IF(SUMPRODUCT(--(DO388:DS388&lt;&gt;""))=0, 0,1)</f>
        <v>0</v>
      </c>
      <c r="EJ388" s="18" cm="1">
        <f t="array" ref="EJ388">IF(SUMPRODUCT(--(DT388:EG388&lt;&gt;""))=0, 0,1)</f>
        <v>1</v>
      </c>
      <c r="EK388" s="18" cm="1">
        <f t="array" ref="EK388">IF(SUMPRODUCT(--(EC388:EG388&lt;&gt;""))=0, 0,1)</f>
        <v>1</v>
      </c>
      <c r="EL388" s="18" cm="1">
        <f t="array" ref="EL388">IF(SUMPRODUCT(--(EE388:EG388&lt;&gt;""))=0, 0,1)</f>
        <v>1</v>
      </c>
      <c r="EM388" s="18">
        <f t="shared" ref="EM388:EM451" si="97">IF(COUNTIF(DO388:EG388, 1), 1,0)</f>
        <v>0</v>
      </c>
      <c r="EN388" s="18" t="str">
        <f t="shared" ref="EN388:EN451" si="98">IF(EI388=0, "NA", IF(COUNTIF(DO388:DS388, 1), 1,0))</f>
        <v>NA</v>
      </c>
      <c r="EO388" s="18">
        <f t="shared" ref="EO388:EO451" si="99">IF(EJ388=0, "NA", IF(COUNTIF(DT388:EG388, 1), 1,0))</f>
        <v>0</v>
      </c>
      <c r="EP388" s="18">
        <f t="shared" ref="EP388:EP451" si="100">IF(EK388=0, "NA", IF(COUNTIF(EC388:EG388, 1), 1,0))</f>
        <v>0</v>
      </c>
      <c r="EQ388" s="18">
        <f t="shared" ref="EQ388:EQ451" si="101">IF(EL388=0, "NA", IF(COUNTIF(EE388:EG388, 1), 1,0))</f>
        <v>0</v>
      </c>
      <c r="ER388" s="58" t="s">
        <v>2080</v>
      </c>
      <c r="ES388" s="59">
        <v>43802</v>
      </c>
      <c r="ET388" s="18" t="s">
        <v>783</v>
      </c>
      <c r="EU388" s="3" t="s">
        <v>783</v>
      </c>
    </row>
    <row r="389" spans="1:151" ht="15.75" customHeight="1" x14ac:dyDescent="0.2">
      <c r="A389" s="32" t="s">
        <v>290</v>
      </c>
      <c r="B389" s="24" t="s">
        <v>782</v>
      </c>
      <c r="C389" s="26">
        <v>2</v>
      </c>
      <c r="D389" s="18" t="s">
        <v>790</v>
      </c>
      <c r="E389" s="26" t="s">
        <v>257</v>
      </c>
      <c r="F389" s="18" t="s">
        <v>553</v>
      </c>
      <c r="G389" s="18" t="s">
        <v>802</v>
      </c>
      <c r="H389" s="18" t="s">
        <v>803</v>
      </c>
      <c r="I389" s="18" t="s">
        <v>708</v>
      </c>
      <c r="J389" s="18" t="s">
        <v>363</v>
      </c>
      <c r="K389" s="18" t="s">
        <v>363</v>
      </c>
      <c r="L389" s="18" t="s">
        <v>363</v>
      </c>
      <c r="M389" s="18" t="s">
        <v>253</v>
      </c>
      <c r="N389" s="56">
        <v>43</v>
      </c>
      <c r="O389" s="18" t="s">
        <v>640</v>
      </c>
      <c r="P389" s="18" t="s">
        <v>466</v>
      </c>
      <c r="Q389" s="18" t="s">
        <v>254</v>
      </c>
      <c r="R389" s="24" t="s">
        <v>257</v>
      </c>
      <c r="S389" s="24" t="s">
        <v>257</v>
      </c>
      <c r="T389" s="26" t="s">
        <v>257</v>
      </c>
      <c r="U389" s="26" t="s">
        <v>257</v>
      </c>
      <c r="V389" s="26" t="s">
        <v>257</v>
      </c>
      <c r="W389" s="26" t="s">
        <v>257</v>
      </c>
      <c r="X389" s="18" t="s">
        <v>695</v>
      </c>
      <c r="Y389" s="18">
        <v>40</v>
      </c>
      <c r="Z389" s="18" t="s">
        <v>599</v>
      </c>
      <c r="AA389" s="56">
        <v>40</v>
      </c>
      <c r="AB389" s="57" t="s">
        <v>257</v>
      </c>
      <c r="AC389" s="18" t="s">
        <v>595</v>
      </c>
      <c r="AD389" s="18" t="s">
        <v>595</v>
      </c>
      <c r="AE389" s="18" t="s">
        <v>595</v>
      </c>
      <c r="AF389" s="18" t="s">
        <v>595</v>
      </c>
      <c r="AG389" s="18" t="s">
        <v>595</v>
      </c>
      <c r="AH389" s="18" t="s">
        <v>595</v>
      </c>
      <c r="AI389" s="68">
        <v>1</v>
      </c>
      <c r="AJ389" s="26" t="s">
        <v>786</v>
      </c>
      <c r="AK389" s="68">
        <v>1</v>
      </c>
      <c r="AL389" s="18" t="s">
        <v>787</v>
      </c>
      <c r="AM389" s="18" t="s">
        <v>282</v>
      </c>
      <c r="AN389" s="57">
        <v>0</v>
      </c>
      <c r="AO389" s="57" t="s">
        <v>671</v>
      </c>
      <c r="AP389" s="18" t="s">
        <v>479</v>
      </c>
      <c r="AQ389" s="18">
        <v>4</v>
      </c>
      <c r="AR389" s="18" t="s">
        <v>672</v>
      </c>
      <c r="AS389" s="66">
        <f t="shared" si="77"/>
        <v>0</v>
      </c>
      <c r="AT389" s="57">
        <v>0</v>
      </c>
      <c r="AU389" s="66">
        <f t="shared" si="78"/>
        <v>0</v>
      </c>
      <c r="AV389" s="66">
        <f t="shared" si="76"/>
        <v>0</v>
      </c>
      <c r="AW389" s="5" t="s">
        <v>595</v>
      </c>
      <c r="AX389" s="68">
        <v>1</v>
      </c>
      <c r="AY389" s="26" t="s">
        <v>786</v>
      </c>
      <c r="AZ389" s="5" t="s">
        <v>257</v>
      </c>
      <c r="BA389" s="5" t="s">
        <v>257</v>
      </c>
      <c r="BB389" s="18" t="s">
        <v>788</v>
      </c>
      <c r="BC389" s="18" t="s">
        <v>287</v>
      </c>
      <c r="BD389" s="18">
        <v>0</v>
      </c>
      <c r="BE389" s="18" t="s">
        <v>698</v>
      </c>
      <c r="BF389" s="18" t="s">
        <v>699</v>
      </c>
      <c r="BG389" s="18">
        <v>4</v>
      </c>
      <c r="BH389" s="18" t="s">
        <v>672</v>
      </c>
      <c r="BI389" s="18" t="s">
        <v>257</v>
      </c>
      <c r="BJ389" s="18" t="s">
        <v>257</v>
      </c>
      <c r="BK389" s="18" t="s">
        <v>257</v>
      </c>
      <c r="BL389" s="18" t="s">
        <v>257</v>
      </c>
      <c r="BM389" s="18" t="s">
        <v>257</v>
      </c>
      <c r="BN389" s="68">
        <v>1</v>
      </c>
      <c r="BO389" s="26" t="s">
        <v>786</v>
      </c>
      <c r="BP389" s="5" t="s">
        <v>257</v>
      </c>
      <c r="BQ389" s="5" t="s">
        <v>257</v>
      </c>
      <c r="BR389" s="18" t="s">
        <v>788</v>
      </c>
      <c r="BS389" s="18"/>
      <c r="BT389" s="18"/>
      <c r="BU389" s="18"/>
      <c r="BV389" s="18"/>
      <c r="BW389" s="18"/>
      <c r="BX389" s="18"/>
      <c r="BY389" s="18"/>
      <c r="BZ389" s="18"/>
      <c r="CA389" s="18"/>
      <c r="CB389" s="18"/>
      <c r="CC389" s="18"/>
      <c r="CD389" s="18"/>
      <c r="CE389" s="18"/>
      <c r="CF389" s="18"/>
      <c r="CG389" s="18"/>
      <c r="CH389" s="18"/>
      <c r="CI389" s="18"/>
      <c r="CJ389" s="18"/>
      <c r="CK389" s="18"/>
      <c r="CL389" s="18"/>
      <c r="CM389" s="18"/>
      <c r="CN389" s="18"/>
      <c r="CO389" s="18"/>
      <c r="CP389" s="18"/>
      <c r="CQ389" s="18"/>
      <c r="CR389" s="18"/>
      <c r="CS389" s="18"/>
      <c r="CT389" s="18"/>
      <c r="CU389" s="18"/>
      <c r="CV389" s="18"/>
      <c r="CW389" s="18"/>
      <c r="CX389" s="18"/>
      <c r="CY389" s="18"/>
      <c r="CZ389" s="18"/>
      <c r="DA389" s="18"/>
      <c r="DB389" s="18"/>
      <c r="DC389" s="18"/>
      <c r="DD389" s="18"/>
      <c r="DE389" s="18"/>
      <c r="DF389" s="18"/>
      <c r="DG389" s="18"/>
      <c r="DH389" s="18"/>
      <c r="DI389" s="18"/>
      <c r="DJ389" s="18"/>
      <c r="DK389" s="18"/>
      <c r="DL389" s="18"/>
      <c r="DM389" s="18"/>
      <c r="DN389" s="18"/>
      <c r="DO389" s="18"/>
      <c r="DP389" s="18"/>
      <c r="DQ389" s="18"/>
      <c r="DR389" s="18"/>
      <c r="DS389" s="18"/>
      <c r="DT389" s="18"/>
      <c r="DU389" s="18"/>
      <c r="DV389" s="18"/>
      <c r="DW389" s="18"/>
      <c r="DX389" s="18"/>
      <c r="DY389" s="18"/>
      <c r="DZ389" s="18"/>
      <c r="EA389" s="18"/>
      <c r="EB389" s="18"/>
      <c r="EC389" s="18"/>
      <c r="ED389" s="18"/>
      <c r="EE389" s="18">
        <v>0</v>
      </c>
      <c r="EF389" s="18">
        <v>0</v>
      </c>
      <c r="EG389" s="18">
        <v>0</v>
      </c>
      <c r="EH389" s="18" t="s">
        <v>789</v>
      </c>
      <c r="EI389" s="18" cm="1">
        <f t="array" ref="EI389">IF(SUMPRODUCT(--(DO389:DS389&lt;&gt;""))=0, 0,1)</f>
        <v>0</v>
      </c>
      <c r="EJ389" s="18" cm="1">
        <f t="array" ref="EJ389">IF(SUMPRODUCT(--(DT389:EG389&lt;&gt;""))=0, 0,1)</f>
        <v>1</v>
      </c>
      <c r="EK389" s="18" cm="1">
        <f t="array" ref="EK389">IF(SUMPRODUCT(--(EC389:EG389&lt;&gt;""))=0, 0,1)</f>
        <v>1</v>
      </c>
      <c r="EL389" s="18" cm="1">
        <f t="array" ref="EL389">IF(SUMPRODUCT(--(EE389:EG389&lt;&gt;""))=0, 0,1)</f>
        <v>1</v>
      </c>
      <c r="EM389" s="18">
        <f t="shared" si="97"/>
        <v>0</v>
      </c>
      <c r="EN389" s="18" t="str">
        <f t="shared" si="98"/>
        <v>NA</v>
      </c>
      <c r="EO389" s="18">
        <f t="shared" si="99"/>
        <v>0</v>
      </c>
      <c r="EP389" s="18">
        <f t="shared" si="100"/>
        <v>0</v>
      </c>
      <c r="EQ389" s="18">
        <f t="shared" si="101"/>
        <v>0</v>
      </c>
      <c r="ER389" s="58" t="s">
        <v>2080</v>
      </c>
      <c r="ES389" s="59">
        <v>43802</v>
      </c>
      <c r="ET389" s="18" t="s">
        <v>783</v>
      </c>
      <c r="EU389" s="3" t="s">
        <v>783</v>
      </c>
    </row>
    <row r="390" spans="1:151" ht="15.75" customHeight="1" x14ac:dyDescent="0.2">
      <c r="A390" s="32" t="s">
        <v>290</v>
      </c>
      <c r="B390" s="24" t="s">
        <v>782</v>
      </c>
      <c r="C390" s="26">
        <v>2</v>
      </c>
      <c r="D390" s="18" t="s">
        <v>791</v>
      </c>
      <c r="E390" s="26" t="s">
        <v>257</v>
      </c>
      <c r="F390" s="18" t="s">
        <v>553</v>
      </c>
      <c r="G390" s="18" t="s">
        <v>802</v>
      </c>
      <c r="H390" s="18" t="s">
        <v>803</v>
      </c>
      <c r="I390" s="18" t="s">
        <v>708</v>
      </c>
      <c r="J390" s="18" t="s">
        <v>363</v>
      </c>
      <c r="K390" s="18" t="s">
        <v>363</v>
      </c>
      <c r="L390" s="18" t="s">
        <v>363</v>
      </c>
      <c r="M390" s="18" t="s">
        <v>253</v>
      </c>
      <c r="N390" s="56">
        <v>43</v>
      </c>
      <c r="O390" s="18" t="s">
        <v>640</v>
      </c>
      <c r="P390" s="18" t="s">
        <v>466</v>
      </c>
      <c r="Q390" s="18" t="s">
        <v>254</v>
      </c>
      <c r="R390" s="24" t="s">
        <v>257</v>
      </c>
      <c r="S390" s="24" t="s">
        <v>257</v>
      </c>
      <c r="T390" s="26" t="s">
        <v>257</v>
      </c>
      <c r="U390" s="26" t="s">
        <v>257</v>
      </c>
      <c r="V390" s="26" t="s">
        <v>257</v>
      </c>
      <c r="W390" s="26" t="s">
        <v>257</v>
      </c>
      <c r="X390" s="18" t="s">
        <v>695</v>
      </c>
      <c r="Y390" s="18">
        <v>40</v>
      </c>
      <c r="Z390" s="18" t="s">
        <v>599</v>
      </c>
      <c r="AA390" s="56">
        <v>40</v>
      </c>
      <c r="AB390" s="57" t="s">
        <v>257</v>
      </c>
      <c r="AC390" s="18" t="s">
        <v>595</v>
      </c>
      <c r="AD390" s="18" t="s">
        <v>595</v>
      </c>
      <c r="AE390" s="18" t="s">
        <v>595</v>
      </c>
      <c r="AF390" s="18" t="s">
        <v>595</v>
      </c>
      <c r="AG390" s="18" t="s">
        <v>595</v>
      </c>
      <c r="AH390" s="18" t="s">
        <v>595</v>
      </c>
      <c r="AI390" s="68">
        <v>2</v>
      </c>
      <c r="AJ390" s="26" t="s">
        <v>786</v>
      </c>
      <c r="AK390" s="68">
        <v>2</v>
      </c>
      <c r="AL390" s="18" t="s">
        <v>787</v>
      </c>
      <c r="AM390" s="18" t="s">
        <v>282</v>
      </c>
      <c r="AN390" s="57">
        <v>0</v>
      </c>
      <c r="AO390" s="57" t="s">
        <v>671</v>
      </c>
      <c r="AP390" s="18" t="s">
        <v>479</v>
      </c>
      <c r="AQ390" s="18">
        <v>4</v>
      </c>
      <c r="AR390" s="18" t="s">
        <v>672</v>
      </c>
      <c r="AS390" s="66">
        <f t="shared" si="77"/>
        <v>0</v>
      </c>
      <c r="AT390" s="57">
        <v>0</v>
      </c>
      <c r="AU390" s="66">
        <f t="shared" si="78"/>
        <v>0</v>
      </c>
      <c r="AV390" s="66">
        <f t="shared" si="76"/>
        <v>0</v>
      </c>
      <c r="AW390" s="5" t="s">
        <v>595</v>
      </c>
      <c r="AX390" s="68">
        <v>2</v>
      </c>
      <c r="AY390" s="26" t="s">
        <v>786</v>
      </c>
      <c r="AZ390" s="5" t="s">
        <v>257</v>
      </c>
      <c r="BA390" s="5" t="s">
        <v>257</v>
      </c>
      <c r="BB390" s="18" t="s">
        <v>788</v>
      </c>
      <c r="BC390" s="18" t="s">
        <v>287</v>
      </c>
      <c r="BD390" s="18">
        <v>0</v>
      </c>
      <c r="BE390" s="18" t="s">
        <v>698</v>
      </c>
      <c r="BF390" s="18" t="s">
        <v>699</v>
      </c>
      <c r="BG390" s="18">
        <v>4</v>
      </c>
      <c r="BH390" s="18" t="s">
        <v>672</v>
      </c>
      <c r="BI390" s="18" t="s">
        <v>257</v>
      </c>
      <c r="BJ390" s="18" t="s">
        <v>257</v>
      </c>
      <c r="BK390" s="18" t="s">
        <v>257</v>
      </c>
      <c r="BL390" s="18" t="s">
        <v>257</v>
      </c>
      <c r="BM390" s="18" t="s">
        <v>257</v>
      </c>
      <c r="BN390" s="68">
        <v>2</v>
      </c>
      <c r="BO390" s="26" t="s">
        <v>786</v>
      </c>
      <c r="BP390" s="5" t="s">
        <v>257</v>
      </c>
      <c r="BQ390" s="5" t="s">
        <v>257</v>
      </c>
      <c r="BR390" s="18" t="s">
        <v>788</v>
      </c>
      <c r="BS390" s="18"/>
      <c r="BT390" s="18"/>
      <c r="BU390" s="18"/>
      <c r="BV390" s="18"/>
      <c r="BW390" s="18"/>
      <c r="BX390" s="18"/>
      <c r="BY390" s="18"/>
      <c r="BZ390" s="18"/>
      <c r="CA390" s="18"/>
      <c r="CB390" s="18"/>
      <c r="CC390" s="18"/>
      <c r="CD390" s="18"/>
      <c r="CE390" s="18"/>
      <c r="CF390" s="18"/>
      <c r="CG390" s="18"/>
      <c r="CH390" s="18"/>
      <c r="CI390" s="18"/>
      <c r="CJ390" s="18"/>
      <c r="CK390" s="18"/>
      <c r="CL390" s="18"/>
      <c r="CM390" s="18"/>
      <c r="CN390" s="18"/>
      <c r="CO390" s="18"/>
      <c r="CP390" s="18"/>
      <c r="CQ390" s="18"/>
      <c r="CR390" s="18"/>
      <c r="CS390" s="18"/>
      <c r="CT390" s="18"/>
      <c r="CU390" s="18"/>
      <c r="CV390" s="18"/>
      <c r="CW390" s="18"/>
      <c r="CX390" s="18"/>
      <c r="CY390" s="18"/>
      <c r="CZ390" s="18"/>
      <c r="DA390" s="18"/>
      <c r="DB390" s="18"/>
      <c r="DC390" s="18"/>
      <c r="DD390" s="18"/>
      <c r="DE390" s="18"/>
      <c r="DF390" s="18"/>
      <c r="DG390" s="18"/>
      <c r="DH390" s="18"/>
      <c r="DI390" s="18"/>
      <c r="DJ390" s="18"/>
      <c r="DK390" s="18"/>
      <c r="DL390" s="18"/>
      <c r="DM390" s="18"/>
      <c r="DN390" s="18"/>
      <c r="DO390" s="18"/>
      <c r="DP390" s="18"/>
      <c r="DQ390" s="18"/>
      <c r="DR390" s="18"/>
      <c r="DS390" s="18"/>
      <c r="DT390" s="18"/>
      <c r="DU390" s="18"/>
      <c r="DV390" s="18"/>
      <c r="DW390" s="18"/>
      <c r="DX390" s="18"/>
      <c r="DY390" s="18"/>
      <c r="DZ390" s="18"/>
      <c r="EA390" s="18"/>
      <c r="EB390" s="18"/>
      <c r="EC390" s="18"/>
      <c r="ED390" s="18"/>
      <c r="EE390" s="18">
        <v>0</v>
      </c>
      <c r="EF390" s="18">
        <v>0</v>
      </c>
      <c r="EG390" s="18">
        <v>0</v>
      </c>
      <c r="EH390" s="18" t="s">
        <v>789</v>
      </c>
      <c r="EI390" s="18" cm="1">
        <f t="array" ref="EI390">IF(SUMPRODUCT(--(DO390:DS390&lt;&gt;""))=0, 0,1)</f>
        <v>0</v>
      </c>
      <c r="EJ390" s="18" cm="1">
        <f t="array" ref="EJ390">IF(SUMPRODUCT(--(DT390:EG390&lt;&gt;""))=0, 0,1)</f>
        <v>1</v>
      </c>
      <c r="EK390" s="18" cm="1">
        <f t="array" ref="EK390">IF(SUMPRODUCT(--(EC390:EG390&lt;&gt;""))=0, 0,1)</f>
        <v>1</v>
      </c>
      <c r="EL390" s="18" cm="1">
        <f t="array" ref="EL390">IF(SUMPRODUCT(--(EE390:EG390&lt;&gt;""))=0, 0,1)</f>
        <v>1</v>
      </c>
      <c r="EM390" s="18">
        <f t="shared" si="97"/>
        <v>0</v>
      </c>
      <c r="EN390" s="18" t="str">
        <f t="shared" si="98"/>
        <v>NA</v>
      </c>
      <c r="EO390" s="18">
        <f t="shared" si="99"/>
        <v>0</v>
      </c>
      <c r="EP390" s="18">
        <f t="shared" si="100"/>
        <v>0</v>
      </c>
      <c r="EQ390" s="18">
        <f t="shared" si="101"/>
        <v>0</v>
      </c>
      <c r="ER390" s="58" t="s">
        <v>2080</v>
      </c>
      <c r="ES390" s="59">
        <v>43802</v>
      </c>
      <c r="ET390" s="18" t="s">
        <v>783</v>
      </c>
      <c r="EU390" s="3" t="s">
        <v>783</v>
      </c>
    </row>
    <row r="391" spans="1:151" ht="15.75" customHeight="1" x14ac:dyDescent="0.2">
      <c r="A391" s="32" t="s">
        <v>290</v>
      </c>
      <c r="B391" s="24" t="s">
        <v>782</v>
      </c>
      <c r="C391" s="26">
        <v>2</v>
      </c>
      <c r="D391" s="18" t="s">
        <v>792</v>
      </c>
      <c r="E391" s="26" t="s">
        <v>257</v>
      </c>
      <c r="F391" s="18" t="s">
        <v>553</v>
      </c>
      <c r="G391" s="18" t="s">
        <v>802</v>
      </c>
      <c r="H391" s="18" t="s">
        <v>803</v>
      </c>
      <c r="I391" s="18" t="s">
        <v>708</v>
      </c>
      <c r="J391" s="18" t="s">
        <v>363</v>
      </c>
      <c r="K391" s="18" t="s">
        <v>363</v>
      </c>
      <c r="L391" s="18" t="s">
        <v>363</v>
      </c>
      <c r="M391" s="18" t="s">
        <v>253</v>
      </c>
      <c r="N391" s="56">
        <v>43</v>
      </c>
      <c r="O391" s="18" t="s">
        <v>640</v>
      </c>
      <c r="P391" s="18" t="s">
        <v>466</v>
      </c>
      <c r="Q391" s="18" t="s">
        <v>254</v>
      </c>
      <c r="R391" s="24" t="s">
        <v>257</v>
      </c>
      <c r="S391" s="24" t="s">
        <v>257</v>
      </c>
      <c r="T391" s="26" t="s">
        <v>257</v>
      </c>
      <c r="U391" s="26" t="s">
        <v>257</v>
      </c>
      <c r="V391" s="26" t="s">
        <v>257</v>
      </c>
      <c r="W391" s="26" t="s">
        <v>257</v>
      </c>
      <c r="X391" s="18" t="s">
        <v>695</v>
      </c>
      <c r="Y391" s="18">
        <v>40</v>
      </c>
      <c r="Z391" s="18" t="s">
        <v>599</v>
      </c>
      <c r="AA391" s="56">
        <v>40</v>
      </c>
      <c r="AB391" s="57" t="s">
        <v>257</v>
      </c>
      <c r="AC391" s="18" t="s">
        <v>595</v>
      </c>
      <c r="AD391" s="18" t="s">
        <v>595</v>
      </c>
      <c r="AE391" s="18" t="s">
        <v>595</v>
      </c>
      <c r="AF391" s="18" t="s">
        <v>595</v>
      </c>
      <c r="AG391" s="18" t="s">
        <v>595</v>
      </c>
      <c r="AH391" s="18" t="s">
        <v>595</v>
      </c>
      <c r="AI391" s="68">
        <v>3</v>
      </c>
      <c r="AJ391" s="26" t="s">
        <v>786</v>
      </c>
      <c r="AK391" s="68">
        <v>3</v>
      </c>
      <c r="AL391" s="18" t="s">
        <v>787</v>
      </c>
      <c r="AM391" s="18" t="s">
        <v>282</v>
      </c>
      <c r="AN391" s="57">
        <v>0</v>
      </c>
      <c r="AO391" s="57" t="s">
        <v>671</v>
      </c>
      <c r="AP391" s="18" t="s">
        <v>479</v>
      </c>
      <c r="AQ391" s="18">
        <v>4</v>
      </c>
      <c r="AR391" s="18" t="s">
        <v>672</v>
      </c>
      <c r="AS391" s="66">
        <f t="shared" si="77"/>
        <v>0</v>
      </c>
      <c r="AT391" s="57">
        <v>0</v>
      </c>
      <c r="AU391" s="66">
        <f t="shared" si="78"/>
        <v>0</v>
      </c>
      <c r="AV391" s="66">
        <f t="shared" si="76"/>
        <v>0</v>
      </c>
      <c r="AW391" s="5" t="s">
        <v>595</v>
      </c>
      <c r="AX391" s="68">
        <v>3</v>
      </c>
      <c r="AY391" s="26" t="s">
        <v>786</v>
      </c>
      <c r="AZ391" s="5" t="s">
        <v>257</v>
      </c>
      <c r="BA391" s="5" t="s">
        <v>257</v>
      </c>
      <c r="BB391" s="18" t="s">
        <v>788</v>
      </c>
      <c r="BC391" s="18" t="s">
        <v>287</v>
      </c>
      <c r="BD391" s="18">
        <v>0</v>
      </c>
      <c r="BE391" s="18" t="s">
        <v>698</v>
      </c>
      <c r="BF391" s="18" t="s">
        <v>699</v>
      </c>
      <c r="BG391" s="18">
        <v>4</v>
      </c>
      <c r="BH391" s="18" t="s">
        <v>672</v>
      </c>
      <c r="BI391" s="18" t="s">
        <v>257</v>
      </c>
      <c r="BJ391" s="18" t="s">
        <v>257</v>
      </c>
      <c r="BK391" s="18" t="s">
        <v>257</v>
      </c>
      <c r="BL391" s="18" t="s">
        <v>257</v>
      </c>
      <c r="BM391" s="18" t="s">
        <v>257</v>
      </c>
      <c r="BN391" s="68">
        <v>3</v>
      </c>
      <c r="BO391" s="26" t="s">
        <v>786</v>
      </c>
      <c r="BP391" s="5" t="s">
        <v>257</v>
      </c>
      <c r="BQ391" s="5" t="s">
        <v>257</v>
      </c>
      <c r="BR391" s="18" t="s">
        <v>788</v>
      </c>
      <c r="BS391" s="18"/>
      <c r="BT391" s="18"/>
      <c r="BU391" s="18"/>
      <c r="BV391" s="18"/>
      <c r="BW391" s="18"/>
      <c r="BX391" s="18"/>
      <c r="BY391" s="18"/>
      <c r="BZ391" s="18"/>
      <c r="CA391" s="18"/>
      <c r="CB391" s="18"/>
      <c r="CC391" s="18"/>
      <c r="CD391" s="18"/>
      <c r="CE391" s="18"/>
      <c r="CF391" s="18"/>
      <c r="CG391" s="18"/>
      <c r="CH391" s="18"/>
      <c r="CI391" s="18"/>
      <c r="CJ391" s="18"/>
      <c r="CK391" s="18"/>
      <c r="CL391" s="18"/>
      <c r="CM391" s="18"/>
      <c r="CN391" s="18"/>
      <c r="CO391" s="18"/>
      <c r="CP391" s="18"/>
      <c r="CQ391" s="18"/>
      <c r="CR391" s="18"/>
      <c r="CS391" s="18"/>
      <c r="CT391" s="18"/>
      <c r="CU391" s="18"/>
      <c r="CV391" s="18"/>
      <c r="CW391" s="18"/>
      <c r="CX391" s="18"/>
      <c r="CY391" s="18"/>
      <c r="CZ391" s="18"/>
      <c r="DA391" s="18"/>
      <c r="DB391" s="18"/>
      <c r="DC391" s="18"/>
      <c r="DD391" s="18"/>
      <c r="DE391" s="18"/>
      <c r="DF391" s="18"/>
      <c r="DG391" s="18"/>
      <c r="DH391" s="18"/>
      <c r="DI391" s="18"/>
      <c r="DJ391" s="18"/>
      <c r="DK391" s="18"/>
      <c r="DL391" s="18"/>
      <c r="DM391" s="18"/>
      <c r="DN391" s="18"/>
      <c r="DO391" s="18"/>
      <c r="DP391" s="18"/>
      <c r="DQ391" s="18"/>
      <c r="DR391" s="18"/>
      <c r="DS391" s="18"/>
      <c r="DT391" s="18"/>
      <c r="DU391" s="18"/>
      <c r="DV391" s="18"/>
      <c r="DW391" s="18"/>
      <c r="DX391" s="18"/>
      <c r="DY391" s="18"/>
      <c r="DZ391" s="18"/>
      <c r="EA391" s="18"/>
      <c r="EB391" s="18"/>
      <c r="EC391" s="18"/>
      <c r="ED391" s="18"/>
      <c r="EE391" s="18">
        <v>0</v>
      </c>
      <c r="EF391" s="18">
        <v>0</v>
      </c>
      <c r="EG391" s="18">
        <v>0</v>
      </c>
      <c r="EH391" s="18" t="s">
        <v>789</v>
      </c>
      <c r="EI391" s="18" cm="1">
        <f t="array" ref="EI391">IF(SUMPRODUCT(--(DO391:DS391&lt;&gt;""))=0, 0,1)</f>
        <v>0</v>
      </c>
      <c r="EJ391" s="18" cm="1">
        <f t="array" ref="EJ391">IF(SUMPRODUCT(--(DT391:EG391&lt;&gt;""))=0, 0,1)</f>
        <v>1</v>
      </c>
      <c r="EK391" s="18" cm="1">
        <f t="array" ref="EK391">IF(SUMPRODUCT(--(EC391:EG391&lt;&gt;""))=0, 0,1)</f>
        <v>1</v>
      </c>
      <c r="EL391" s="18" cm="1">
        <f t="array" ref="EL391">IF(SUMPRODUCT(--(EE391:EG391&lt;&gt;""))=0, 0,1)</f>
        <v>1</v>
      </c>
      <c r="EM391" s="18">
        <f t="shared" si="97"/>
        <v>0</v>
      </c>
      <c r="EN391" s="18" t="str">
        <f t="shared" si="98"/>
        <v>NA</v>
      </c>
      <c r="EO391" s="18">
        <f t="shared" si="99"/>
        <v>0</v>
      </c>
      <c r="EP391" s="18">
        <f t="shared" si="100"/>
        <v>0</v>
      </c>
      <c r="EQ391" s="18">
        <f t="shared" si="101"/>
        <v>0</v>
      </c>
      <c r="ER391" s="58" t="s">
        <v>2080</v>
      </c>
      <c r="ES391" s="59">
        <v>43802</v>
      </c>
      <c r="ET391" s="18" t="s">
        <v>783</v>
      </c>
      <c r="EU391" s="3" t="s">
        <v>783</v>
      </c>
    </row>
    <row r="392" spans="1:151" ht="15.75" customHeight="1" x14ac:dyDescent="0.2">
      <c r="A392" s="32" t="s">
        <v>290</v>
      </c>
      <c r="B392" s="24" t="s">
        <v>782</v>
      </c>
      <c r="C392" s="26">
        <v>2</v>
      </c>
      <c r="D392" s="18" t="s">
        <v>793</v>
      </c>
      <c r="E392" s="26" t="s">
        <v>257</v>
      </c>
      <c r="F392" s="18" t="s">
        <v>553</v>
      </c>
      <c r="G392" s="18" t="s">
        <v>802</v>
      </c>
      <c r="H392" s="18" t="s">
        <v>803</v>
      </c>
      <c r="I392" s="18" t="s">
        <v>708</v>
      </c>
      <c r="J392" s="18" t="s">
        <v>363</v>
      </c>
      <c r="K392" s="18" t="s">
        <v>363</v>
      </c>
      <c r="L392" s="18" t="s">
        <v>363</v>
      </c>
      <c r="M392" s="18" t="s">
        <v>253</v>
      </c>
      <c r="N392" s="56">
        <v>43</v>
      </c>
      <c r="O392" s="18" t="s">
        <v>640</v>
      </c>
      <c r="P392" s="18" t="s">
        <v>466</v>
      </c>
      <c r="Q392" s="18" t="s">
        <v>254</v>
      </c>
      <c r="R392" s="24" t="s">
        <v>257</v>
      </c>
      <c r="S392" s="24" t="s">
        <v>257</v>
      </c>
      <c r="T392" s="26" t="s">
        <v>257</v>
      </c>
      <c r="U392" s="26" t="s">
        <v>257</v>
      </c>
      <c r="V392" s="26" t="s">
        <v>257</v>
      </c>
      <c r="W392" s="26" t="s">
        <v>257</v>
      </c>
      <c r="X392" s="18" t="s">
        <v>695</v>
      </c>
      <c r="Y392" s="18">
        <v>40</v>
      </c>
      <c r="Z392" s="18" t="s">
        <v>599</v>
      </c>
      <c r="AA392" s="56">
        <v>40</v>
      </c>
      <c r="AB392" s="57" t="s">
        <v>257</v>
      </c>
      <c r="AC392" s="18" t="s">
        <v>595</v>
      </c>
      <c r="AD392" s="18" t="s">
        <v>595</v>
      </c>
      <c r="AE392" s="18" t="s">
        <v>595</v>
      </c>
      <c r="AF392" s="18" t="s">
        <v>595</v>
      </c>
      <c r="AG392" s="18" t="s">
        <v>595</v>
      </c>
      <c r="AH392" s="18" t="s">
        <v>595</v>
      </c>
      <c r="AI392" s="68">
        <v>4</v>
      </c>
      <c r="AJ392" s="26" t="s">
        <v>786</v>
      </c>
      <c r="AK392" s="68">
        <v>4</v>
      </c>
      <c r="AL392" s="18" t="s">
        <v>787</v>
      </c>
      <c r="AM392" s="18" t="s">
        <v>282</v>
      </c>
      <c r="AN392" s="57">
        <v>0</v>
      </c>
      <c r="AO392" s="57" t="s">
        <v>671</v>
      </c>
      <c r="AP392" s="18" t="s">
        <v>479</v>
      </c>
      <c r="AQ392" s="18">
        <v>4</v>
      </c>
      <c r="AR392" s="18" t="s">
        <v>672</v>
      </c>
      <c r="AS392" s="66">
        <f t="shared" si="77"/>
        <v>0</v>
      </c>
      <c r="AT392" s="57">
        <v>0</v>
      </c>
      <c r="AU392" s="66">
        <f t="shared" si="78"/>
        <v>0</v>
      </c>
      <c r="AV392" s="66">
        <f t="shared" si="76"/>
        <v>0</v>
      </c>
      <c r="AW392" s="5" t="s">
        <v>595</v>
      </c>
      <c r="AX392" s="68">
        <v>4</v>
      </c>
      <c r="AY392" s="26" t="s">
        <v>786</v>
      </c>
      <c r="AZ392" s="5" t="s">
        <v>257</v>
      </c>
      <c r="BA392" s="5" t="s">
        <v>257</v>
      </c>
      <c r="BB392" s="18" t="s">
        <v>788</v>
      </c>
      <c r="BC392" s="18" t="s">
        <v>287</v>
      </c>
      <c r="BD392" s="18">
        <v>0</v>
      </c>
      <c r="BE392" s="18" t="s">
        <v>698</v>
      </c>
      <c r="BF392" s="18" t="s">
        <v>699</v>
      </c>
      <c r="BG392" s="18">
        <v>4</v>
      </c>
      <c r="BH392" s="18" t="s">
        <v>672</v>
      </c>
      <c r="BI392" s="18" t="s">
        <v>257</v>
      </c>
      <c r="BJ392" s="18" t="s">
        <v>257</v>
      </c>
      <c r="BK392" s="18" t="s">
        <v>257</v>
      </c>
      <c r="BL392" s="18" t="s">
        <v>257</v>
      </c>
      <c r="BM392" s="18" t="s">
        <v>257</v>
      </c>
      <c r="BN392" s="68">
        <v>4</v>
      </c>
      <c r="BO392" s="26" t="s">
        <v>786</v>
      </c>
      <c r="BP392" s="5" t="s">
        <v>257</v>
      </c>
      <c r="BQ392" s="5" t="s">
        <v>257</v>
      </c>
      <c r="BR392" s="18" t="s">
        <v>788</v>
      </c>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c r="DA392" s="18"/>
      <c r="DB392" s="18"/>
      <c r="DC392" s="18"/>
      <c r="DD392" s="18"/>
      <c r="DE392" s="18"/>
      <c r="DF392" s="18"/>
      <c r="DG392" s="18"/>
      <c r="DH392" s="18"/>
      <c r="DI392" s="18"/>
      <c r="DJ392" s="18"/>
      <c r="DK392" s="18"/>
      <c r="DL392" s="18"/>
      <c r="DM392" s="18"/>
      <c r="DN392" s="18"/>
      <c r="DO392" s="18"/>
      <c r="DP392" s="18"/>
      <c r="DQ392" s="18"/>
      <c r="DR392" s="18"/>
      <c r="DS392" s="18"/>
      <c r="DT392" s="18"/>
      <c r="DU392" s="18"/>
      <c r="DV392" s="18"/>
      <c r="DW392" s="18"/>
      <c r="DX392" s="18"/>
      <c r="DY392" s="18"/>
      <c r="DZ392" s="18"/>
      <c r="EA392" s="18"/>
      <c r="EB392" s="18"/>
      <c r="EC392" s="18"/>
      <c r="ED392" s="18"/>
      <c r="EE392" s="18">
        <v>0</v>
      </c>
      <c r="EF392" s="18">
        <v>0</v>
      </c>
      <c r="EG392" s="18">
        <v>0</v>
      </c>
      <c r="EH392" s="18" t="s">
        <v>789</v>
      </c>
      <c r="EI392" s="18" cm="1">
        <f t="array" ref="EI392">IF(SUMPRODUCT(--(DO392:DS392&lt;&gt;""))=0, 0,1)</f>
        <v>0</v>
      </c>
      <c r="EJ392" s="18" cm="1">
        <f t="array" ref="EJ392">IF(SUMPRODUCT(--(DT392:EG392&lt;&gt;""))=0, 0,1)</f>
        <v>1</v>
      </c>
      <c r="EK392" s="18" cm="1">
        <f t="array" ref="EK392">IF(SUMPRODUCT(--(EC392:EG392&lt;&gt;""))=0, 0,1)</f>
        <v>1</v>
      </c>
      <c r="EL392" s="18" cm="1">
        <f t="array" ref="EL392">IF(SUMPRODUCT(--(EE392:EG392&lt;&gt;""))=0, 0,1)</f>
        <v>1</v>
      </c>
      <c r="EM392" s="18">
        <f t="shared" si="97"/>
        <v>0</v>
      </c>
      <c r="EN392" s="18" t="str">
        <f t="shared" si="98"/>
        <v>NA</v>
      </c>
      <c r="EO392" s="18">
        <f t="shared" si="99"/>
        <v>0</v>
      </c>
      <c r="EP392" s="18">
        <f t="shared" si="100"/>
        <v>0</v>
      </c>
      <c r="EQ392" s="18">
        <f t="shared" si="101"/>
        <v>0</v>
      </c>
      <c r="ER392" s="58" t="s">
        <v>2080</v>
      </c>
      <c r="ES392" s="59">
        <v>43802</v>
      </c>
      <c r="ET392" s="18" t="s">
        <v>783</v>
      </c>
      <c r="EU392" s="3" t="s">
        <v>783</v>
      </c>
    </row>
    <row r="393" spans="1:151" ht="15.75" customHeight="1" x14ac:dyDescent="0.2">
      <c r="A393" s="32" t="s">
        <v>290</v>
      </c>
      <c r="B393" s="24" t="s">
        <v>782</v>
      </c>
      <c r="C393" s="26">
        <v>2</v>
      </c>
      <c r="D393" s="18" t="s">
        <v>794</v>
      </c>
      <c r="E393" s="26" t="s">
        <v>257</v>
      </c>
      <c r="F393" s="18" t="s">
        <v>553</v>
      </c>
      <c r="G393" s="18" t="s">
        <v>802</v>
      </c>
      <c r="H393" s="18" t="s">
        <v>803</v>
      </c>
      <c r="I393" s="18" t="s">
        <v>708</v>
      </c>
      <c r="J393" s="18" t="s">
        <v>363</v>
      </c>
      <c r="K393" s="18" t="s">
        <v>363</v>
      </c>
      <c r="L393" s="18" t="s">
        <v>363</v>
      </c>
      <c r="M393" s="18" t="s">
        <v>253</v>
      </c>
      <c r="N393" s="56">
        <v>43</v>
      </c>
      <c r="O393" s="18" t="s">
        <v>640</v>
      </c>
      <c r="P393" s="18" t="s">
        <v>466</v>
      </c>
      <c r="Q393" s="18" t="s">
        <v>254</v>
      </c>
      <c r="R393" s="24" t="s">
        <v>257</v>
      </c>
      <c r="S393" s="24" t="s">
        <v>257</v>
      </c>
      <c r="T393" s="26" t="s">
        <v>257</v>
      </c>
      <c r="U393" s="26" t="s">
        <v>257</v>
      </c>
      <c r="V393" s="26" t="s">
        <v>257</v>
      </c>
      <c r="W393" s="26" t="s">
        <v>257</v>
      </c>
      <c r="X393" s="18" t="s">
        <v>695</v>
      </c>
      <c r="Y393" s="18">
        <v>40</v>
      </c>
      <c r="Z393" s="18" t="s">
        <v>599</v>
      </c>
      <c r="AA393" s="56">
        <v>40</v>
      </c>
      <c r="AB393" s="57" t="s">
        <v>257</v>
      </c>
      <c r="AC393" s="18" t="s">
        <v>595</v>
      </c>
      <c r="AD393" s="18" t="s">
        <v>595</v>
      </c>
      <c r="AE393" s="18" t="s">
        <v>595</v>
      </c>
      <c r="AF393" s="18" t="s">
        <v>595</v>
      </c>
      <c r="AG393" s="18" t="s">
        <v>595</v>
      </c>
      <c r="AH393" s="18" t="s">
        <v>595</v>
      </c>
      <c r="AI393" s="68">
        <v>5</v>
      </c>
      <c r="AJ393" s="26" t="s">
        <v>786</v>
      </c>
      <c r="AK393" s="68">
        <v>5</v>
      </c>
      <c r="AL393" s="18" t="s">
        <v>787</v>
      </c>
      <c r="AM393" s="18" t="s">
        <v>282</v>
      </c>
      <c r="AN393" s="57">
        <v>0</v>
      </c>
      <c r="AO393" s="57" t="s">
        <v>671</v>
      </c>
      <c r="AP393" s="18" t="s">
        <v>479</v>
      </c>
      <c r="AQ393" s="18">
        <v>4</v>
      </c>
      <c r="AR393" s="18" t="s">
        <v>672</v>
      </c>
      <c r="AS393" s="66">
        <f t="shared" si="77"/>
        <v>0</v>
      </c>
      <c r="AT393" s="57">
        <v>0</v>
      </c>
      <c r="AU393" s="66">
        <f t="shared" si="78"/>
        <v>0</v>
      </c>
      <c r="AV393" s="66">
        <f t="shared" si="76"/>
        <v>0</v>
      </c>
      <c r="AW393" s="5" t="s">
        <v>595</v>
      </c>
      <c r="AX393" s="68">
        <v>5</v>
      </c>
      <c r="AY393" s="26" t="s">
        <v>786</v>
      </c>
      <c r="AZ393" s="5" t="s">
        <v>257</v>
      </c>
      <c r="BA393" s="5" t="s">
        <v>257</v>
      </c>
      <c r="BB393" s="18" t="s">
        <v>788</v>
      </c>
      <c r="BC393" s="18" t="s">
        <v>287</v>
      </c>
      <c r="BD393" s="18">
        <v>0</v>
      </c>
      <c r="BE393" s="18" t="s">
        <v>698</v>
      </c>
      <c r="BF393" s="18" t="s">
        <v>699</v>
      </c>
      <c r="BG393" s="18">
        <v>4</v>
      </c>
      <c r="BH393" s="18" t="s">
        <v>672</v>
      </c>
      <c r="BI393" s="18" t="s">
        <v>257</v>
      </c>
      <c r="BJ393" s="18" t="s">
        <v>257</v>
      </c>
      <c r="BK393" s="18" t="s">
        <v>257</v>
      </c>
      <c r="BL393" s="18" t="s">
        <v>257</v>
      </c>
      <c r="BM393" s="18" t="s">
        <v>257</v>
      </c>
      <c r="BN393" s="68">
        <v>5</v>
      </c>
      <c r="BO393" s="26" t="s">
        <v>786</v>
      </c>
      <c r="BP393" s="5" t="s">
        <v>257</v>
      </c>
      <c r="BQ393" s="5" t="s">
        <v>257</v>
      </c>
      <c r="BR393" s="18" t="s">
        <v>788</v>
      </c>
      <c r="BS393" s="18"/>
      <c r="BT393" s="18"/>
      <c r="BU393" s="18"/>
      <c r="BV393" s="18"/>
      <c r="BW393" s="18"/>
      <c r="BX393" s="18"/>
      <c r="BY393" s="18"/>
      <c r="BZ393" s="18"/>
      <c r="CA393" s="18"/>
      <c r="CB393" s="18"/>
      <c r="CC393" s="18"/>
      <c r="CD393" s="18"/>
      <c r="CE393" s="18"/>
      <c r="CF393" s="18"/>
      <c r="CG393" s="18"/>
      <c r="CH393" s="18"/>
      <c r="CI393" s="18"/>
      <c r="CJ393" s="18"/>
      <c r="CK393" s="18"/>
      <c r="CL393" s="18"/>
      <c r="CM393" s="18"/>
      <c r="CN393" s="18"/>
      <c r="CO393" s="18"/>
      <c r="CP393" s="18"/>
      <c r="CQ393" s="18"/>
      <c r="CR393" s="18"/>
      <c r="CS393" s="18"/>
      <c r="CT393" s="18"/>
      <c r="CU393" s="18"/>
      <c r="CV393" s="18"/>
      <c r="CW393" s="18"/>
      <c r="CX393" s="18"/>
      <c r="CY393" s="18"/>
      <c r="CZ393" s="18"/>
      <c r="DA393" s="18"/>
      <c r="DB393" s="18"/>
      <c r="DC393" s="18"/>
      <c r="DD393" s="18"/>
      <c r="DE393" s="18"/>
      <c r="DF393" s="18"/>
      <c r="DG393" s="18"/>
      <c r="DH393" s="18"/>
      <c r="DI393" s="18"/>
      <c r="DJ393" s="18"/>
      <c r="DK393" s="18"/>
      <c r="DL393" s="18"/>
      <c r="DM393" s="18"/>
      <c r="DN393" s="18"/>
      <c r="DO393" s="18"/>
      <c r="DP393" s="18"/>
      <c r="DQ393" s="18"/>
      <c r="DR393" s="18"/>
      <c r="DS393" s="18"/>
      <c r="DT393" s="18"/>
      <c r="DU393" s="18"/>
      <c r="DV393" s="18"/>
      <c r="DW393" s="18"/>
      <c r="DX393" s="18"/>
      <c r="DY393" s="18"/>
      <c r="DZ393" s="18"/>
      <c r="EA393" s="18"/>
      <c r="EB393" s="18"/>
      <c r="EC393" s="18"/>
      <c r="ED393" s="18"/>
      <c r="EE393" s="18">
        <v>0</v>
      </c>
      <c r="EF393" s="18">
        <v>0</v>
      </c>
      <c r="EG393" s="18">
        <v>0</v>
      </c>
      <c r="EH393" s="18" t="s">
        <v>789</v>
      </c>
      <c r="EI393" s="18" cm="1">
        <f t="array" ref="EI393">IF(SUMPRODUCT(--(DO393:DS393&lt;&gt;""))=0, 0,1)</f>
        <v>0</v>
      </c>
      <c r="EJ393" s="18" cm="1">
        <f t="array" ref="EJ393">IF(SUMPRODUCT(--(DT393:EG393&lt;&gt;""))=0, 0,1)</f>
        <v>1</v>
      </c>
      <c r="EK393" s="18" cm="1">
        <f t="array" ref="EK393">IF(SUMPRODUCT(--(EC393:EG393&lt;&gt;""))=0, 0,1)</f>
        <v>1</v>
      </c>
      <c r="EL393" s="18" cm="1">
        <f t="array" ref="EL393">IF(SUMPRODUCT(--(EE393:EG393&lt;&gt;""))=0, 0,1)</f>
        <v>1</v>
      </c>
      <c r="EM393" s="18">
        <f t="shared" si="97"/>
        <v>0</v>
      </c>
      <c r="EN393" s="18" t="str">
        <f t="shared" si="98"/>
        <v>NA</v>
      </c>
      <c r="EO393" s="18">
        <f t="shared" si="99"/>
        <v>0</v>
      </c>
      <c r="EP393" s="18">
        <f t="shared" si="100"/>
        <v>0</v>
      </c>
      <c r="EQ393" s="18">
        <f t="shared" si="101"/>
        <v>0</v>
      </c>
      <c r="ER393" s="58" t="s">
        <v>2080</v>
      </c>
      <c r="ES393" s="59">
        <v>43802</v>
      </c>
      <c r="ET393" s="18" t="s">
        <v>783</v>
      </c>
      <c r="EU393" s="3" t="s">
        <v>783</v>
      </c>
    </row>
    <row r="394" spans="1:151" ht="15.75" customHeight="1" x14ac:dyDescent="0.2">
      <c r="A394" s="32" t="s">
        <v>290</v>
      </c>
      <c r="B394" s="24" t="s">
        <v>782</v>
      </c>
      <c r="C394" s="26">
        <v>2</v>
      </c>
      <c r="D394" s="18" t="s">
        <v>795</v>
      </c>
      <c r="E394" s="26" t="s">
        <v>257</v>
      </c>
      <c r="F394" s="18" t="s">
        <v>553</v>
      </c>
      <c r="G394" s="18" t="s">
        <v>802</v>
      </c>
      <c r="H394" s="18" t="s">
        <v>803</v>
      </c>
      <c r="I394" s="18" t="s">
        <v>708</v>
      </c>
      <c r="J394" s="18" t="s">
        <v>363</v>
      </c>
      <c r="K394" s="18" t="s">
        <v>363</v>
      </c>
      <c r="L394" s="18" t="s">
        <v>363</v>
      </c>
      <c r="M394" s="18" t="s">
        <v>253</v>
      </c>
      <c r="N394" s="56">
        <v>43</v>
      </c>
      <c r="O394" s="18" t="s">
        <v>640</v>
      </c>
      <c r="P394" s="18" t="s">
        <v>466</v>
      </c>
      <c r="Q394" s="18" t="s">
        <v>254</v>
      </c>
      <c r="R394" s="24" t="s">
        <v>257</v>
      </c>
      <c r="S394" s="24" t="s">
        <v>257</v>
      </c>
      <c r="T394" s="26" t="s">
        <v>257</v>
      </c>
      <c r="U394" s="26" t="s">
        <v>257</v>
      </c>
      <c r="V394" s="26" t="s">
        <v>257</v>
      </c>
      <c r="W394" s="26" t="s">
        <v>257</v>
      </c>
      <c r="X394" s="18" t="s">
        <v>695</v>
      </c>
      <c r="Y394" s="18">
        <v>40</v>
      </c>
      <c r="Z394" s="18" t="s">
        <v>599</v>
      </c>
      <c r="AA394" s="56">
        <v>40</v>
      </c>
      <c r="AB394" s="57" t="s">
        <v>257</v>
      </c>
      <c r="AC394" s="18" t="s">
        <v>595</v>
      </c>
      <c r="AD394" s="18" t="s">
        <v>595</v>
      </c>
      <c r="AE394" s="18" t="s">
        <v>595</v>
      </c>
      <c r="AF394" s="18" t="s">
        <v>595</v>
      </c>
      <c r="AG394" s="18" t="s">
        <v>595</v>
      </c>
      <c r="AH394" s="18" t="s">
        <v>595</v>
      </c>
      <c r="AI394" s="68">
        <v>6</v>
      </c>
      <c r="AJ394" s="26" t="s">
        <v>786</v>
      </c>
      <c r="AK394" s="68">
        <v>6</v>
      </c>
      <c r="AL394" s="18" t="s">
        <v>787</v>
      </c>
      <c r="AM394" s="18" t="s">
        <v>282</v>
      </c>
      <c r="AN394" s="57">
        <v>9.3000000000000007</v>
      </c>
      <c r="AO394" s="57" t="s">
        <v>671</v>
      </c>
      <c r="AP394" s="18" t="s">
        <v>479</v>
      </c>
      <c r="AQ394" s="18">
        <v>4</v>
      </c>
      <c r="AR394" s="18" t="s">
        <v>672</v>
      </c>
      <c r="AS394" s="66">
        <f t="shared" si="77"/>
        <v>-1.0999999999999979</v>
      </c>
      <c r="AT394" s="57">
        <v>19.7</v>
      </c>
      <c r="AU394" s="66">
        <f t="shared" si="78"/>
        <v>10.399999999999999</v>
      </c>
      <c r="AV394" s="66">
        <f t="shared" si="76"/>
        <v>10.399999999999999</v>
      </c>
      <c r="AW394" s="5" t="s">
        <v>595</v>
      </c>
      <c r="AX394" s="68">
        <v>6</v>
      </c>
      <c r="AY394" s="26" t="s">
        <v>786</v>
      </c>
      <c r="AZ394" s="5" t="s">
        <v>257</v>
      </c>
      <c r="BA394" s="5" t="s">
        <v>257</v>
      </c>
      <c r="BB394" s="18" t="s">
        <v>788</v>
      </c>
      <c r="BC394" s="18" t="s">
        <v>287</v>
      </c>
      <c r="BD394" s="18">
        <v>0</v>
      </c>
      <c r="BE394" s="18" t="s">
        <v>698</v>
      </c>
      <c r="BF394" s="18" t="s">
        <v>699</v>
      </c>
      <c r="BG394" s="18">
        <v>4</v>
      </c>
      <c r="BH394" s="18" t="s">
        <v>672</v>
      </c>
      <c r="BI394" s="18" t="s">
        <v>257</v>
      </c>
      <c r="BJ394" s="18" t="s">
        <v>257</v>
      </c>
      <c r="BK394" s="18" t="s">
        <v>257</v>
      </c>
      <c r="BL394" s="18" t="s">
        <v>257</v>
      </c>
      <c r="BM394" s="18" t="s">
        <v>257</v>
      </c>
      <c r="BN394" s="68">
        <v>6</v>
      </c>
      <c r="BO394" s="26" t="s">
        <v>786</v>
      </c>
      <c r="BP394" s="5" t="s">
        <v>257</v>
      </c>
      <c r="BQ394" s="5" t="s">
        <v>257</v>
      </c>
      <c r="BR394" s="18" t="s">
        <v>788</v>
      </c>
      <c r="BS394" s="18"/>
      <c r="BT394" s="18"/>
      <c r="BU394" s="18"/>
      <c r="BV394" s="18"/>
      <c r="BW394" s="18"/>
      <c r="BX394" s="18"/>
      <c r="BY394" s="18"/>
      <c r="BZ394" s="18"/>
      <c r="CA394" s="18"/>
      <c r="CB394" s="18"/>
      <c r="CC394" s="18"/>
      <c r="CD394" s="18"/>
      <c r="CE394" s="18"/>
      <c r="CF394" s="18"/>
      <c r="CG394" s="18"/>
      <c r="CH394" s="18"/>
      <c r="CI394" s="18"/>
      <c r="CJ394" s="18"/>
      <c r="CK394" s="18"/>
      <c r="CL394" s="18"/>
      <c r="CM394" s="18"/>
      <c r="CN394" s="18"/>
      <c r="CO394" s="18"/>
      <c r="CP394" s="18"/>
      <c r="CQ394" s="18"/>
      <c r="CR394" s="18"/>
      <c r="CS394" s="18"/>
      <c r="CT394" s="18"/>
      <c r="CU394" s="18"/>
      <c r="CV394" s="18"/>
      <c r="CW394" s="18"/>
      <c r="CX394" s="18"/>
      <c r="CY394" s="18"/>
      <c r="CZ394" s="18"/>
      <c r="DA394" s="18"/>
      <c r="DB394" s="18"/>
      <c r="DC394" s="18"/>
      <c r="DD394" s="18"/>
      <c r="DE394" s="18"/>
      <c r="DF394" s="18"/>
      <c r="DG394" s="18"/>
      <c r="DH394" s="18"/>
      <c r="DI394" s="18"/>
      <c r="DJ394" s="18"/>
      <c r="DK394" s="18"/>
      <c r="DL394" s="18"/>
      <c r="DM394" s="18"/>
      <c r="DN394" s="18"/>
      <c r="DO394" s="18"/>
      <c r="DP394" s="18"/>
      <c r="DQ394" s="18"/>
      <c r="DR394" s="18"/>
      <c r="DS394" s="18"/>
      <c r="DT394" s="18"/>
      <c r="DU394" s="18"/>
      <c r="DV394" s="18"/>
      <c r="DW394" s="18"/>
      <c r="DX394" s="18"/>
      <c r="DY394" s="18"/>
      <c r="DZ394" s="18"/>
      <c r="EA394" s="18"/>
      <c r="EB394" s="18"/>
      <c r="EC394" s="18"/>
      <c r="ED394" s="18"/>
      <c r="EE394" s="18">
        <v>1</v>
      </c>
      <c r="EF394" s="18">
        <v>0</v>
      </c>
      <c r="EG394" s="18">
        <v>0</v>
      </c>
      <c r="EH394" s="18" t="s">
        <v>789</v>
      </c>
      <c r="EI394" s="18" cm="1">
        <f t="array" ref="EI394">IF(SUMPRODUCT(--(DO394:DS394&lt;&gt;""))=0, 0,1)</f>
        <v>0</v>
      </c>
      <c r="EJ394" s="18" cm="1">
        <f t="array" ref="EJ394">IF(SUMPRODUCT(--(DT394:EG394&lt;&gt;""))=0, 0,1)</f>
        <v>1</v>
      </c>
      <c r="EK394" s="18" cm="1">
        <f t="array" ref="EK394">IF(SUMPRODUCT(--(EC394:EG394&lt;&gt;""))=0, 0,1)</f>
        <v>1</v>
      </c>
      <c r="EL394" s="18" cm="1">
        <f t="array" ref="EL394">IF(SUMPRODUCT(--(EE394:EG394&lt;&gt;""))=0, 0,1)</f>
        <v>1</v>
      </c>
      <c r="EM394" s="18">
        <f t="shared" si="97"/>
        <v>1</v>
      </c>
      <c r="EN394" s="18" t="str">
        <f t="shared" si="98"/>
        <v>NA</v>
      </c>
      <c r="EO394" s="18">
        <f t="shared" si="99"/>
        <v>1</v>
      </c>
      <c r="EP394" s="18">
        <f t="shared" si="100"/>
        <v>1</v>
      </c>
      <c r="EQ394" s="18">
        <f t="shared" si="101"/>
        <v>1</v>
      </c>
      <c r="ER394" s="58" t="s">
        <v>2080</v>
      </c>
      <c r="ES394" s="59">
        <v>43802</v>
      </c>
      <c r="ET394" s="18" t="s">
        <v>783</v>
      </c>
      <c r="EU394" s="3" t="s">
        <v>783</v>
      </c>
    </row>
    <row r="395" spans="1:151" ht="15.75" customHeight="1" x14ac:dyDescent="0.2">
      <c r="A395" s="32" t="s">
        <v>290</v>
      </c>
      <c r="B395" s="24" t="s">
        <v>782</v>
      </c>
      <c r="C395" s="26">
        <v>2</v>
      </c>
      <c r="D395" s="18" t="s">
        <v>796</v>
      </c>
      <c r="E395" s="26" t="s">
        <v>257</v>
      </c>
      <c r="F395" s="18" t="s">
        <v>553</v>
      </c>
      <c r="G395" s="18" t="s">
        <v>802</v>
      </c>
      <c r="H395" s="18" t="s">
        <v>803</v>
      </c>
      <c r="I395" s="18" t="s">
        <v>708</v>
      </c>
      <c r="J395" s="18" t="s">
        <v>363</v>
      </c>
      <c r="K395" s="18" t="s">
        <v>363</v>
      </c>
      <c r="L395" s="18" t="s">
        <v>363</v>
      </c>
      <c r="M395" s="18" t="s">
        <v>253</v>
      </c>
      <c r="N395" s="56">
        <v>43</v>
      </c>
      <c r="O395" s="18" t="s">
        <v>640</v>
      </c>
      <c r="P395" s="18" t="s">
        <v>466</v>
      </c>
      <c r="Q395" s="18" t="s">
        <v>254</v>
      </c>
      <c r="R395" s="24" t="s">
        <v>257</v>
      </c>
      <c r="S395" s="24" t="s">
        <v>257</v>
      </c>
      <c r="T395" s="26" t="s">
        <v>257</v>
      </c>
      <c r="U395" s="26" t="s">
        <v>257</v>
      </c>
      <c r="V395" s="26" t="s">
        <v>257</v>
      </c>
      <c r="W395" s="26" t="s">
        <v>257</v>
      </c>
      <c r="X395" s="18" t="s">
        <v>695</v>
      </c>
      <c r="Y395" s="18">
        <v>40</v>
      </c>
      <c r="Z395" s="18" t="s">
        <v>599</v>
      </c>
      <c r="AA395" s="56">
        <v>40</v>
      </c>
      <c r="AB395" s="57" t="s">
        <v>257</v>
      </c>
      <c r="AC395" s="18" t="s">
        <v>595</v>
      </c>
      <c r="AD395" s="18" t="s">
        <v>595</v>
      </c>
      <c r="AE395" s="18" t="s">
        <v>595</v>
      </c>
      <c r="AF395" s="18" t="s">
        <v>595</v>
      </c>
      <c r="AG395" s="18" t="s">
        <v>595</v>
      </c>
      <c r="AH395" s="18" t="s">
        <v>595</v>
      </c>
      <c r="AI395" s="68">
        <v>7</v>
      </c>
      <c r="AJ395" s="26" t="s">
        <v>786</v>
      </c>
      <c r="AK395" s="68">
        <v>7</v>
      </c>
      <c r="AL395" s="18" t="s">
        <v>787</v>
      </c>
      <c r="AM395" s="18" t="s">
        <v>282</v>
      </c>
      <c r="AN395" s="57">
        <v>13.2</v>
      </c>
      <c r="AO395" s="57" t="s">
        <v>671</v>
      </c>
      <c r="AP395" s="18" t="s">
        <v>479</v>
      </c>
      <c r="AQ395" s="18">
        <v>4</v>
      </c>
      <c r="AR395" s="18" t="s">
        <v>672</v>
      </c>
      <c r="AS395" s="66">
        <f t="shared" si="77"/>
        <v>-2</v>
      </c>
      <c r="AT395" s="57">
        <v>28.4</v>
      </c>
      <c r="AU395" s="66">
        <f t="shared" si="78"/>
        <v>15.2</v>
      </c>
      <c r="AV395" s="66">
        <f t="shared" si="76"/>
        <v>15.2</v>
      </c>
      <c r="AW395" s="5" t="s">
        <v>595</v>
      </c>
      <c r="AX395" s="68">
        <v>7</v>
      </c>
      <c r="AY395" s="26" t="s">
        <v>786</v>
      </c>
      <c r="AZ395" s="5" t="s">
        <v>257</v>
      </c>
      <c r="BA395" s="5" t="s">
        <v>257</v>
      </c>
      <c r="BB395" s="18" t="s">
        <v>788</v>
      </c>
      <c r="BC395" s="18" t="s">
        <v>287</v>
      </c>
      <c r="BD395" s="18">
        <v>0</v>
      </c>
      <c r="BE395" s="18" t="s">
        <v>698</v>
      </c>
      <c r="BF395" s="18" t="s">
        <v>699</v>
      </c>
      <c r="BG395" s="18">
        <v>4</v>
      </c>
      <c r="BH395" s="18" t="s">
        <v>672</v>
      </c>
      <c r="BI395" s="18" t="s">
        <v>257</v>
      </c>
      <c r="BJ395" s="18" t="s">
        <v>257</v>
      </c>
      <c r="BK395" s="18" t="s">
        <v>257</v>
      </c>
      <c r="BL395" s="18" t="s">
        <v>257</v>
      </c>
      <c r="BM395" s="18" t="s">
        <v>257</v>
      </c>
      <c r="BN395" s="68">
        <v>7</v>
      </c>
      <c r="BO395" s="26" t="s">
        <v>786</v>
      </c>
      <c r="BP395" s="5" t="s">
        <v>257</v>
      </c>
      <c r="BQ395" s="5" t="s">
        <v>257</v>
      </c>
      <c r="BR395" s="18" t="s">
        <v>788</v>
      </c>
      <c r="BS395" s="18"/>
      <c r="BT395" s="18"/>
      <c r="BU395" s="18"/>
      <c r="BV395" s="18"/>
      <c r="BW395" s="18"/>
      <c r="BX395" s="18"/>
      <c r="BY395" s="18"/>
      <c r="BZ395" s="18"/>
      <c r="CA395" s="18"/>
      <c r="CB395" s="18"/>
      <c r="CC395" s="18"/>
      <c r="CD395" s="18"/>
      <c r="CE395" s="18"/>
      <c r="CF395" s="18"/>
      <c r="CG395" s="18"/>
      <c r="CH395" s="18"/>
      <c r="CI395" s="18"/>
      <c r="CJ395" s="18"/>
      <c r="CK395" s="18"/>
      <c r="CL395" s="18"/>
      <c r="CM395" s="18"/>
      <c r="CN395" s="18"/>
      <c r="CO395" s="18"/>
      <c r="CP395" s="18"/>
      <c r="CQ395" s="18"/>
      <c r="CR395" s="18"/>
      <c r="CS395" s="18"/>
      <c r="CT395" s="18"/>
      <c r="CU395" s="18"/>
      <c r="CV395" s="18"/>
      <c r="CW395" s="18"/>
      <c r="CX395" s="18"/>
      <c r="CY395" s="18"/>
      <c r="CZ395" s="18"/>
      <c r="DA395" s="18"/>
      <c r="DB395" s="18"/>
      <c r="DC395" s="18"/>
      <c r="DD395" s="18"/>
      <c r="DE395" s="18"/>
      <c r="DF395" s="18"/>
      <c r="DG395" s="18"/>
      <c r="DH395" s="18"/>
      <c r="DI395" s="18"/>
      <c r="DJ395" s="18"/>
      <c r="DK395" s="18"/>
      <c r="DL395" s="18"/>
      <c r="DM395" s="18"/>
      <c r="DN395" s="18"/>
      <c r="DO395" s="18"/>
      <c r="DP395" s="18"/>
      <c r="DQ395" s="18"/>
      <c r="DR395" s="18"/>
      <c r="DS395" s="18"/>
      <c r="DT395" s="18"/>
      <c r="DU395" s="18"/>
      <c r="DV395" s="18"/>
      <c r="DW395" s="18"/>
      <c r="DX395" s="18"/>
      <c r="DY395" s="18"/>
      <c r="DZ395" s="18"/>
      <c r="EA395" s="18"/>
      <c r="EB395" s="18"/>
      <c r="EC395" s="18"/>
      <c r="ED395" s="18"/>
      <c r="EE395" s="18">
        <v>1</v>
      </c>
      <c r="EF395" s="18">
        <v>0</v>
      </c>
      <c r="EG395" s="18">
        <v>0</v>
      </c>
      <c r="EH395" s="18" t="s">
        <v>789</v>
      </c>
      <c r="EI395" s="18" cm="1">
        <f t="array" ref="EI395">IF(SUMPRODUCT(--(DO395:DS395&lt;&gt;""))=0, 0,1)</f>
        <v>0</v>
      </c>
      <c r="EJ395" s="18" cm="1">
        <f t="array" ref="EJ395">IF(SUMPRODUCT(--(DT395:EG395&lt;&gt;""))=0, 0,1)</f>
        <v>1</v>
      </c>
      <c r="EK395" s="18" cm="1">
        <f t="array" ref="EK395">IF(SUMPRODUCT(--(EC395:EG395&lt;&gt;""))=0, 0,1)</f>
        <v>1</v>
      </c>
      <c r="EL395" s="18" cm="1">
        <f t="array" ref="EL395">IF(SUMPRODUCT(--(EE395:EG395&lt;&gt;""))=0, 0,1)</f>
        <v>1</v>
      </c>
      <c r="EM395" s="18">
        <f t="shared" si="97"/>
        <v>1</v>
      </c>
      <c r="EN395" s="18" t="str">
        <f t="shared" si="98"/>
        <v>NA</v>
      </c>
      <c r="EO395" s="18">
        <f t="shared" si="99"/>
        <v>1</v>
      </c>
      <c r="EP395" s="18">
        <f t="shared" si="100"/>
        <v>1</v>
      </c>
      <c r="EQ395" s="18">
        <f t="shared" si="101"/>
        <v>1</v>
      </c>
      <c r="ER395" s="58" t="s">
        <v>2080</v>
      </c>
      <c r="ES395" s="59">
        <v>43802</v>
      </c>
      <c r="ET395" s="18" t="s">
        <v>783</v>
      </c>
      <c r="EU395" s="3" t="s">
        <v>783</v>
      </c>
    </row>
    <row r="396" spans="1:151" ht="15.75" customHeight="1" x14ac:dyDescent="0.2">
      <c r="A396" s="32" t="s">
        <v>290</v>
      </c>
      <c r="B396" s="24" t="s">
        <v>782</v>
      </c>
      <c r="C396" s="26">
        <v>2</v>
      </c>
      <c r="D396" s="18" t="s">
        <v>785</v>
      </c>
      <c r="E396" s="26" t="s">
        <v>257</v>
      </c>
      <c r="F396" s="18" t="s">
        <v>553</v>
      </c>
      <c r="G396" s="18" t="s">
        <v>763</v>
      </c>
      <c r="H396" s="18" t="s">
        <v>804</v>
      </c>
      <c r="I396" s="18" t="s">
        <v>577</v>
      </c>
      <c r="J396" s="18" t="s">
        <v>363</v>
      </c>
      <c r="K396" s="18" t="s">
        <v>363</v>
      </c>
      <c r="L396" s="18" t="s">
        <v>363</v>
      </c>
      <c r="M396" s="18" t="s">
        <v>253</v>
      </c>
      <c r="N396" s="56">
        <v>43</v>
      </c>
      <c r="O396" s="18" t="s">
        <v>640</v>
      </c>
      <c r="P396" s="18" t="s">
        <v>466</v>
      </c>
      <c r="Q396" s="18" t="s">
        <v>254</v>
      </c>
      <c r="R396" s="24" t="s">
        <v>257</v>
      </c>
      <c r="S396" s="24" t="s">
        <v>257</v>
      </c>
      <c r="T396" s="26" t="s">
        <v>257</v>
      </c>
      <c r="U396" s="26" t="s">
        <v>257</v>
      </c>
      <c r="V396" s="26" t="s">
        <v>257</v>
      </c>
      <c r="W396" s="26" t="s">
        <v>257</v>
      </c>
      <c r="X396" s="18" t="s">
        <v>695</v>
      </c>
      <c r="Y396" s="18">
        <v>0</v>
      </c>
      <c r="Z396" s="18" t="s">
        <v>599</v>
      </c>
      <c r="AA396" s="56">
        <v>0</v>
      </c>
      <c r="AB396" s="57" t="s">
        <v>257</v>
      </c>
      <c r="AC396" s="18" t="s">
        <v>595</v>
      </c>
      <c r="AD396" s="18" t="s">
        <v>595</v>
      </c>
      <c r="AE396" s="18" t="s">
        <v>595</v>
      </c>
      <c r="AF396" s="18" t="s">
        <v>595</v>
      </c>
      <c r="AG396" s="18" t="s">
        <v>595</v>
      </c>
      <c r="AH396" s="18" t="s">
        <v>595</v>
      </c>
      <c r="AI396" s="68">
        <v>0</v>
      </c>
      <c r="AJ396" s="26" t="s">
        <v>786</v>
      </c>
      <c r="AK396" s="68">
        <v>0</v>
      </c>
      <c r="AL396" s="18" t="s">
        <v>787</v>
      </c>
      <c r="AM396" s="18" t="s">
        <v>282</v>
      </c>
      <c r="AN396" s="57">
        <v>0</v>
      </c>
      <c r="AO396" s="57" t="s">
        <v>671</v>
      </c>
      <c r="AP396" s="18" t="s">
        <v>479</v>
      </c>
      <c r="AQ396" s="18">
        <v>4</v>
      </c>
      <c r="AR396" s="18" t="s">
        <v>672</v>
      </c>
      <c r="AS396" s="66">
        <f t="shared" si="77"/>
        <v>0</v>
      </c>
      <c r="AT396" s="57">
        <v>0</v>
      </c>
      <c r="AU396" s="66">
        <f t="shared" si="78"/>
        <v>0</v>
      </c>
      <c r="AV396" s="66">
        <f t="shared" si="76"/>
        <v>0</v>
      </c>
      <c r="AW396" s="5" t="s">
        <v>595</v>
      </c>
      <c r="AX396" s="68">
        <v>0</v>
      </c>
      <c r="AY396" s="26" t="s">
        <v>786</v>
      </c>
      <c r="AZ396" s="5" t="s">
        <v>257</v>
      </c>
      <c r="BA396" s="5" t="s">
        <v>257</v>
      </c>
      <c r="BB396" s="18" t="s">
        <v>788</v>
      </c>
      <c r="BC396" s="18" t="s">
        <v>287</v>
      </c>
      <c r="BD396" s="18">
        <v>0</v>
      </c>
      <c r="BE396" s="18" t="s">
        <v>698</v>
      </c>
      <c r="BF396" s="18" t="s">
        <v>699</v>
      </c>
      <c r="BG396" s="18">
        <v>4</v>
      </c>
      <c r="BH396" s="18" t="s">
        <v>672</v>
      </c>
      <c r="BI396" s="18" t="s">
        <v>257</v>
      </c>
      <c r="BJ396" s="18" t="s">
        <v>257</v>
      </c>
      <c r="BK396" s="18" t="s">
        <v>257</v>
      </c>
      <c r="BL396" s="18" t="s">
        <v>257</v>
      </c>
      <c r="BM396" s="18" t="s">
        <v>257</v>
      </c>
      <c r="BN396" s="68">
        <v>0</v>
      </c>
      <c r="BO396" s="26" t="s">
        <v>786</v>
      </c>
      <c r="BP396" s="5" t="s">
        <v>257</v>
      </c>
      <c r="BQ396" s="5" t="s">
        <v>257</v>
      </c>
      <c r="BR396" s="18" t="s">
        <v>788</v>
      </c>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c r="DA396" s="18"/>
      <c r="DB396" s="18"/>
      <c r="DC396" s="18"/>
      <c r="DD396" s="18"/>
      <c r="DE396" s="18"/>
      <c r="DF396" s="18"/>
      <c r="DG396" s="18"/>
      <c r="DH396" s="18"/>
      <c r="DI396" s="18"/>
      <c r="DJ396" s="18"/>
      <c r="DK396" s="18"/>
      <c r="DL396" s="18"/>
      <c r="DM396" s="18"/>
      <c r="DN396" s="18"/>
      <c r="DO396" s="18"/>
      <c r="DP396" s="18"/>
      <c r="DQ396" s="18"/>
      <c r="DR396" s="18"/>
      <c r="DS396" s="18"/>
      <c r="DT396" s="18"/>
      <c r="DU396" s="18"/>
      <c r="DV396" s="18"/>
      <c r="DW396" s="18"/>
      <c r="DX396" s="18"/>
      <c r="DY396" s="18"/>
      <c r="DZ396" s="18"/>
      <c r="EA396" s="18"/>
      <c r="EB396" s="18"/>
      <c r="EC396" s="18"/>
      <c r="ED396" s="18"/>
      <c r="EE396" s="18">
        <v>0</v>
      </c>
      <c r="EF396" s="18">
        <v>0</v>
      </c>
      <c r="EG396" s="18">
        <v>0</v>
      </c>
      <c r="EH396" s="18" t="s">
        <v>789</v>
      </c>
      <c r="EI396" s="18" cm="1">
        <f t="array" ref="EI396">IF(SUMPRODUCT(--(DO396:DS396&lt;&gt;""))=0, 0,1)</f>
        <v>0</v>
      </c>
      <c r="EJ396" s="18" cm="1">
        <f t="array" ref="EJ396">IF(SUMPRODUCT(--(DT396:EG396&lt;&gt;""))=0, 0,1)</f>
        <v>1</v>
      </c>
      <c r="EK396" s="18" cm="1">
        <f t="array" ref="EK396">IF(SUMPRODUCT(--(EC396:EG396&lt;&gt;""))=0, 0,1)</f>
        <v>1</v>
      </c>
      <c r="EL396" s="18" cm="1">
        <f t="array" ref="EL396">IF(SUMPRODUCT(--(EE396:EG396&lt;&gt;""))=0, 0,1)</f>
        <v>1</v>
      </c>
      <c r="EM396" s="18">
        <f t="shared" si="97"/>
        <v>0</v>
      </c>
      <c r="EN396" s="18" t="str">
        <f t="shared" si="98"/>
        <v>NA</v>
      </c>
      <c r="EO396" s="18">
        <f t="shared" si="99"/>
        <v>0</v>
      </c>
      <c r="EP396" s="18">
        <f t="shared" si="100"/>
        <v>0</v>
      </c>
      <c r="EQ396" s="18">
        <f t="shared" si="101"/>
        <v>0</v>
      </c>
      <c r="ER396" s="58" t="s">
        <v>2080</v>
      </c>
      <c r="ES396" s="59">
        <v>43802</v>
      </c>
      <c r="ET396" s="18" t="s">
        <v>783</v>
      </c>
      <c r="EU396" s="3" t="s">
        <v>783</v>
      </c>
    </row>
    <row r="397" spans="1:151" ht="15.75" customHeight="1" x14ac:dyDescent="0.2">
      <c r="A397" s="32" t="s">
        <v>290</v>
      </c>
      <c r="B397" s="24" t="s">
        <v>782</v>
      </c>
      <c r="C397" s="26">
        <v>2</v>
      </c>
      <c r="D397" s="18" t="s">
        <v>790</v>
      </c>
      <c r="E397" s="26" t="s">
        <v>257</v>
      </c>
      <c r="F397" s="18" t="s">
        <v>553</v>
      </c>
      <c r="G397" s="18" t="s">
        <v>763</v>
      </c>
      <c r="H397" s="18" t="s">
        <v>804</v>
      </c>
      <c r="I397" s="18" t="s">
        <v>577</v>
      </c>
      <c r="J397" s="18" t="s">
        <v>363</v>
      </c>
      <c r="K397" s="18" t="s">
        <v>363</v>
      </c>
      <c r="L397" s="18" t="s">
        <v>363</v>
      </c>
      <c r="M397" s="18" t="s">
        <v>253</v>
      </c>
      <c r="N397" s="56">
        <v>43</v>
      </c>
      <c r="O397" s="18" t="s">
        <v>640</v>
      </c>
      <c r="P397" s="18" t="s">
        <v>466</v>
      </c>
      <c r="Q397" s="18" t="s">
        <v>254</v>
      </c>
      <c r="R397" s="24" t="s">
        <v>257</v>
      </c>
      <c r="S397" s="24" t="s">
        <v>257</v>
      </c>
      <c r="T397" s="26" t="s">
        <v>257</v>
      </c>
      <c r="U397" s="26" t="s">
        <v>257</v>
      </c>
      <c r="V397" s="26" t="s">
        <v>257</v>
      </c>
      <c r="W397" s="26" t="s">
        <v>257</v>
      </c>
      <c r="X397" s="18" t="s">
        <v>695</v>
      </c>
      <c r="Y397" s="18">
        <v>40</v>
      </c>
      <c r="Z397" s="18" t="s">
        <v>599</v>
      </c>
      <c r="AA397" s="56">
        <v>40</v>
      </c>
      <c r="AB397" s="57" t="s">
        <v>257</v>
      </c>
      <c r="AC397" s="18" t="s">
        <v>595</v>
      </c>
      <c r="AD397" s="18" t="s">
        <v>595</v>
      </c>
      <c r="AE397" s="18" t="s">
        <v>595</v>
      </c>
      <c r="AF397" s="18" t="s">
        <v>595</v>
      </c>
      <c r="AG397" s="18" t="s">
        <v>595</v>
      </c>
      <c r="AH397" s="18" t="s">
        <v>595</v>
      </c>
      <c r="AI397" s="68">
        <v>1</v>
      </c>
      <c r="AJ397" s="26" t="s">
        <v>786</v>
      </c>
      <c r="AK397" s="68">
        <v>1</v>
      </c>
      <c r="AL397" s="18" t="s">
        <v>787</v>
      </c>
      <c r="AM397" s="18" t="s">
        <v>282</v>
      </c>
      <c r="AN397" s="57">
        <v>0</v>
      </c>
      <c r="AO397" s="57" t="s">
        <v>671</v>
      </c>
      <c r="AP397" s="18" t="s">
        <v>479</v>
      </c>
      <c r="AQ397" s="18">
        <v>4</v>
      </c>
      <c r="AR397" s="18" t="s">
        <v>672</v>
      </c>
      <c r="AS397" s="66">
        <f t="shared" si="77"/>
        <v>0</v>
      </c>
      <c r="AT397" s="57">
        <v>0</v>
      </c>
      <c r="AU397" s="66">
        <f t="shared" si="78"/>
        <v>0</v>
      </c>
      <c r="AV397" s="66">
        <f t="shared" si="76"/>
        <v>0</v>
      </c>
      <c r="AW397" s="5" t="s">
        <v>595</v>
      </c>
      <c r="AX397" s="68">
        <v>1</v>
      </c>
      <c r="AY397" s="26" t="s">
        <v>786</v>
      </c>
      <c r="AZ397" s="5" t="s">
        <v>257</v>
      </c>
      <c r="BA397" s="5" t="s">
        <v>257</v>
      </c>
      <c r="BB397" s="18" t="s">
        <v>788</v>
      </c>
      <c r="BC397" s="18" t="s">
        <v>287</v>
      </c>
      <c r="BD397" s="18">
        <v>0</v>
      </c>
      <c r="BE397" s="18" t="s">
        <v>698</v>
      </c>
      <c r="BF397" s="18" t="s">
        <v>699</v>
      </c>
      <c r="BG397" s="18">
        <v>4</v>
      </c>
      <c r="BH397" s="18" t="s">
        <v>672</v>
      </c>
      <c r="BI397" s="18" t="s">
        <v>257</v>
      </c>
      <c r="BJ397" s="18" t="s">
        <v>257</v>
      </c>
      <c r="BK397" s="18" t="s">
        <v>257</v>
      </c>
      <c r="BL397" s="18" t="s">
        <v>257</v>
      </c>
      <c r="BM397" s="18" t="s">
        <v>257</v>
      </c>
      <c r="BN397" s="68">
        <v>1</v>
      </c>
      <c r="BO397" s="26" t="s">
        <v>786</v>
      </c>
      <c r="BP397" s="5" t="s">
        <v>257</v>
      </c>
      <c r="BQ397" s="5" t="s">
        <v>257</v>
      </c>
      <c r="BR397" s="18" t="s">
        <v>788</v>
      </c>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v>0</v>
      </c>
      <c r="EF397" s="18">
        <v>0</v>
      </c>
      <c r="EG397" s="18">
        <v>0</v>
      </c>
      <c r="EH397" s="18" t="s">
        <v>789</v>
      </c>
      <c r="EI397" s="18" cm="1">
        <f t="array" ref="EI397">IF(SUMPRODUCT(--(DO397:DS397&lt;&gt;""))=0, 0,1)</f>
        <v>0</v>
      </c>
      <c r="EJ397" s="18" cm="1">
        <f t="array" ref="EJ397">IF(SUMPRODUCT(--(DT397:EG397&lt;&gt;""))=0, 0,1)</f>
        <v>1</v>
      </c>
      <c r="EK397" s="18" cm="1">
        <f t="array" ref="EK397">IF(SUMPRODUCT(--(EC397:EG397&lt;&gt;""))=0, 0,1)</f>
        <v>1</v>
      </c>
      <c r="EL397" s="18" cm="1">
        <f t="array" ref="EL397">IF(SUMPRODUCT(--(EE397:EG397&lt;&gt;""))=0, 0,1)</f>
        <v>1</v>
      </c>
      <c r="EM397" s="18">
        <f t="shared" si="97"/>
        <v>0</v>
      </c>
      <c r="EN397" s="18" t="str">
        <f t="shared" si="98"/>
        <v>NA</v>
      </c>
      <c r="EO397" s="18">
        <f t="shared" si="99"/>
        <v>0</v>
      </c>
      <c r="EP397" s="18">
        <f t="shared" si="100"/>
        <v>0</v>
      </c>
      <c r="EQ397" s="18">
        <f t="shared" si="101"/>
        <v>0</v>
      </c>
      <c r="ER397" s="58" t="s">
        <v>2080</v>
      </c>
      <c r="ES397" s="59">
        <v>43802</v>
      </c>
      <c r="ET397" s="18" t="s">
        <v>783</v>
      </c>
      <c r="EU397" s="3" t="s">
        <v>783</v>
      </c>
    </row>
    <row r="398" spans="1:151" ht="15.75" customHeight="1" x14ac:dyDescent="0.2">
      <c r="A398" s="32" t="s">
        <v>290</v>
      </c>
      <c r="B398" s="24" t="s">
        <v>782</v>
      </c>
      <c r="C398" s="26">
        <v>2</v>
      </c>
      <c r="D398" s="18" t="s">
        <v>791</v>
      </c>
      <c r="E398" s="26" t="s">
        <v>257</v>
      </c>
      <c r="F398" s="18" t="s">
        <v>553</v>
      </c>
      <c r="G398" s="18" t="s">
        <v>763</v>
      </c>
      <c r="H398" s="18" t="s">
        <v>804</v>
      </c>
      <c r="I398" s="18" t="s">
        <v>577</v>
      </c>
      <c r="J398" s="18" t="s">
        <v>363</v>
      </c>
      <c r="K398" s="18" t="s">
        <v>363</v>
      </c>
      <c r="L398" s="18" t="s">
        <v>363</v>
      </c>
      <c r="M398" s="18" t="s">
        <v>253</v>
      </c>
      <c r="N398" s="56">
        <v>43</v>
      </c>
      <c r="O398" s="18" t="s">
        <v>640</v>
      </c>
      <c r="P398" s="18" t="s">
        <v>466</v>
      </c>
      <c r="Q398" s="18" t="s">
        <v>254</v>
      </c>
      <c r="R398" s="24" t="s">
        <v>257</v>
      </c>
      <c r="S398" s="24" t="s">
        <v>257</v>
      </c>
      <c r="T398" s="26" t="s">
        <v>257</v>
      </c>
      <c r="U398" s="26" t="s">
        <v>257</v>
      </c>
      <c r="V398" s="26" t="s">
        <v>257</v>
      </c>
      <c r="W398" s="26" t="s">
        <v>257</v>
      </c>
      <c r="X398" s="18" t="s">
        <v>695</v>
      </c>
      <c r="Y398" s="18">
        <v>40</v>
      </c>
      <c r="Z398" s="18" t="s">
        <v>599</v>
      </c>
      <c r="AA398" s="56">
        <v>40</v>
      </c>
      <c r="AB398" s="57" t="s">
        <v>257</v>
      </c>
      <c r="AC398" s="18" t="s">
        <v>595</v>
      </c>
      <c r="AD398" s="18" t="s">
        <v>595</v>
      </c>
      <c r="AE398" s="18" t="s">
        <v>595</v>
      </c>
      <c r="AF398" s="18" t="s">
        <v>595</v>
      </c>
      <c r="AG398" s="18" t="s">
        <v>595</v>
      </c>
      <c r="AH398" s="18" t="s">
        <v>595</v>
      </c>
      <c r="AI398" s="68">
        <v>2</v>
      </c>
      <c r="AJ398" s="26" t="s">
        <v>786</v>
      </c>
      <c r="AK398" s="68">
        <v>2</v>
      </c>
      <c r="AL398" s="18" t="s">
        <v>787</v>
      </c>
      <c r="AM398" s="18" t="s">
        <v>282</v>
      </c>
      <c r="AN398" s="57">
        <v>0</v>
      </c>
      <c r="AO398" s="57" t="s">
        <v>671</v>
      </c>
      <c r="AP398" s="18" t="s">
        <v>479</v>
      </c>
      <c r="AQ398" s="18">
        <v>4</v>
      </c>
      <c r="AR398" s="18" t="s">
        <v>672</v>
      </c>
      <c r="AS398" s="66">
        <f t="shared" si="77"/>
        <v>0</v>
      </c>
      <c r="AT398" s="57">
        <v>0</v>
      </c>
      <c r="AU398" s="66">
        <f t="shared" si="78"/>
        <v>0</v>
      </c>
      <c r="AV398" s="66">
        <f t="shared" si="76"/>
        <v>0</v>
      </c>
      <c r="AW398" s="5" t="s">
        <v>595</v>
      </c>
      <c r="AX398" s="68">
        <v>2</v>
      </c>
      <c r="AY398" s="26" t="s">
        <v>786</v>
      </c>
      <c r="AZ398" s="5" t="s">
        <v>257</v>
      </c>
      <c r="BA398" s="5" t="s">
        <v>257</v>
      </c>
      <c r="BB398" s="18" t="s">
        <v>788</v>
      </c>
      <c r="BC398" s="18" t="s">
        <v>287</v>
      </c>
      <c r="BD398" s="18">
        <v>0</v>
      </c>
      <c r="BE398" s="18" t="s">
        <v>698</v>
      </c>
      <c r="BF398" s="18" t="s">
        <v>699</v>
      </c>
      <c r="BG398" s="18">
        <v>4</v>
      </c>
      <c r="BH398" s="18" t="s">
        <v>672</v>
      </c>
      <c r="BI398" s="18" t="s">
        <v>257</v>
      </c>
      <c r="BJ398" s="18" t="s">
        <v>257</v>
      </c>
      <c r="BK398" s="18" t="s">
        <v>257</v>
      </c>
      <c r="BL398" s="18" t="s">
        <v>257</v>
      </c>
      <c r="BM398" s="18" t="s">
        <v>257</v>
      </c>
      <c r="BN398" s="68">
        <v>2</v>
      </c>
      <c r="BO398" s="26" t="s">
        <v>786</v>
      </c>
      <c r="BP398" s="5" t="s">
        <v>257</v>
      </c>
      <c r="BQ398" s="5" t="s">
        <v>257</v>
      </c>
      <c r="BR398" s="18" t="s">
        <v>788</v>
      </c>
      <c r="BS398" s="18"/>
      <c r="BT398" s="18"/>
      <c r="BU398" s="18"/>
      <c r="BV398" s="18"/>
      <c r="BW398" s="18"/>
      <c r="BX398" s="18"/>
      <c r="BY398" s="18"/>
      <c r="BZ398" s="18"/>
      <c r="CA398" s="18"/>
      <c r="CB398" s="18"/>
      <c r="CC398" s="18"/>
      <c r="CD398" s="18"/>
      <c r="CE398" s="18"/>
      <c r="CF398" s="18"/>
      <c r="CG398" s="18"/>
      <c r="CH398" s="18"/>
      <c r="CI398" s="18"/>
      <c r="CJ398" s="18"/>
      <c r="CK398" s="18"/>
      <c r="CL398" s="18"/>
      <c r="CM398" s="18"/>
      <c r="CN398" s="18"/>
      <c r="CO398" s="18"/>
      <c r="CP398" s="18"/>
      <c r="CQ398" s="18"/>
      <c r="CR398" s="18"/>
      <c r="CS398" s="18"/>
      <c r="CT398" s="18"/>
      <c r="CU398" s="18"/>
      <c r="CV398" s="18"/>
      <c r="CW398" s="18"/>
      <c r="CX398" s="18"/>
      <c r="CY398" s="18"/>
      <c r="CZ398" s="18"/>
      <c r="DA398" s="18"/>
      <c r="DB398" s="18"/>
      <c r="DC398" s="18"/>
      <c r="DD398" s="18"/>
      <c r="DE398" s="18"/>
      <c r="DF398" s="18"/>
      <c r="DG398" s="18"/>
      <c r="DH398" s="18"/>
      <c r="DI398" s="18"/>
      <c r="DJ398" s="18"/>
      <c r="DK398" s="18"/>
      <c r="DL398" s="18"/>
      <c r="DM398" s="18"/>
      <c r="DN398" s="18"/>
      <c r="DO398" s="18"/>
      <c r="DP398" s="18"/>
      <c r="DQ398" s="18"/>
      <c r="DR398" s="18"/>
      <c r="DS398" s="18"/>
      <c r="DT398" s="18"/>
      <c r="DU398" s="18"/>
      <c r="DV398" s="18"/>
      <c r="DW398" s="18"/>
      <c r="DX398" s="18"/>
      <c r="DY398" s="18"/>
      <c r="DZ398" s="18"/>
      <c r="EA398" s="18"/>
      <c r="EB398" s="18"/>
      <c r="EC398" s="18"/>
      <c r="ED398" s="18"/>
      <c r="EE398" s="18">
        <v>0</v>
      </c>
      <c r="EF398" s="18">
        <v>0</v>
      </c>
      <c r="EG398" s="18">
        <v>0</v>
      </c>
      <c r="EH398" s="18" t="s">
        <v>789</v>
      </c>
      <c r="EI398" s="18" cm="1">
        <f t="array" ref="EI398">IF(SUMPRODUCT(--(DO398:DS398&lt;&gt;""))=0, 0,1)</f>
        <v>0</v>
      </c>
      <c r="EJ398" s="18" cm="1">
        <f t="array" ref="EJ398">IF(SUMPRODUCT(--(DT398:EG398&lt;&gt;""))=0, 0,1)</f>
        <v>1</v>
      </c>
      <c r="EK398" s="18" cm="1">
        <f t="array" ref="EK398">IF(SUMPRODUCT(--(EC398:EG398&lt;&gt;""))=0, 0,1)</f>
        <v>1</v>
      </c>
      <c r="EL398" s="18" cm="1">
        <f t="array" ref="EL398">IF(SUMPRODUCT(--(EE398:EG398&lt;&gt;""))=0, 0,1)</f>
        <v>1</v>
      </c>
      <c r="EM398" s="18">
        <f t="shared" si="97"/>
        <v>0</v>
      </c>
      <c r="EN398" s="18" t="str">
        <f t="shared" si="98"/>
        <v>NA</v>
      </c>
      <c r="EO398" s="18">
        <f t="shared" si="99"/>
        <v>0</v>
      </c>
      <c r="EP398" s="18">
        <f t="shared" si="100"/>
        <v>0</v>
      </c>
      <c r="EQ398" s="18">
        <f t="shared" si="101"/>
        <v>0</v>
      </c>
      <c r="ER398" s="58" t="s">
        <v>2080</v>
      </c>
      <c r="ES398" s="59">
        <v>43802</v>
      </c>
      <c r="ET398" s="18" t="s">
        <v>783</v>
      </c>
      <c r="EU398" s="3" t="s">
        <v>783</v>
      </c>
    </row>
    <row r="399" spans="1:151" ht="15.75" customHeight="1" x14ac:dyDescent="0.2">
      <c r="A399" s="32" t="s">
        <v>290</v>
      </c>
      <c r="B399" s="24" t="s">
        <v>782</v>
      </c>
      <c r="C399" s="26">
        <v>2</v>
      </c>
      <c r="D399" s="18" t="s">
        <v>792</v>
      </c>
      <c r="E399" s="26" t="s">
        <v>257</v>
      </c>
      <c r="F399" s="18" t="s">
        <v>553</v>
      </c>
      <c r="G399" s="18" t="s">
        <v>763</v>
      </c>
      <c r="H399" s="18" t="s">
        <v>804</v>
      </c>
      <c r="I399" s="18" t="s">
        <v>577</v>
      </c>
      <c r="J399" s="18" t="s">
        <v>363</v>
      </c>
      <c r="K399" s="18" t="s">
        <v>363</v>
      </c>
      <c r="L399" s="18" t="s">
        <v>363</v>
      </c>
      <c r="M399" s="18" t="s">
        <v>253</v>
      </c>
      <c r="N399" s="56">
        <v>43</v>
      </c>
      <c r="O399" s="18" t="s">
        <v>640</v>
      </c>
      <c r="P399" s="18" t="s">
        <v>466</v>
      </c>
      <c r="Q399" s="18" t="s">
        <v>254</v>
      </c>
      <c r="R399" s="24" t="s">
        <v>257</v>
      </c>
      <c r="S399" s="24" t="s">
        <v>257</v>
      </c>
      <c r="T399" s="26" t="s">
        <v>257</v>
      </c>
      <c r="U399" s="26" t="s">
        <v>257</v>
      </c>
      <c r="V399" s="26" t="s">
        <v>257</v>
      </c>
      <c r="W399" s="26" t="s">
        <v>257</v>
      </c>
      <c r="X399" s="18" t="s">
        <v>695</v>
      </c>
      <c r="Y399" s="18">
        <v>40</v>
      </c>
      <c r="Z399" s="18" t="s">
        <v>599</v>
      </c>
      <c r="AA399" s="56">
        <v>40</v>
      </c>
      <c r="AB399" s="57" t="s">
        <v>257</v>
      </c>
      <c r="AC399" s="18" t="s">
        <v>595</v>
      </c>
      <c r="AD399" s="18" t="s">
        <v>595</v>
      </c>
      <c r="AE399" s="18" t="s">
        <v>595</v>
      </c>
      <c r="AF399" s="18" t="s">
        <v>595</v>
      </c>
      <c r="AG399" s="18" t="s">
        <v>595</v>
      </c>
      <c r="AH399" s="18" t="s">
        <v>595</v>
      </c>
      <c r="AI399" s="68">
        <v>3</v>
      </c>
      <c r="AJ399" s="26" t="s">
        <v>786</v>
      </c>
      <c r="AK399" s="68">
        <v>3</v>
      </c>
      <c r="AL399" s="18" t="s">
        <v>787</v>
      </c>
      <c r="AM399" s="18" t="s">
        <v>282</v>
      </c>
      <c r="AN399" s="57">
        <v>0</v>
      </c>
      <c r="AO399" s="57" t="s">
        <v>671</v>
      </c>
      <c r="AP399" s="18" t="s">
        <v>479</v>
      </c>
      <c r="AQ399" s="18">
        <v>4</v>
      </c>
      <c r="AR399" s="18" t="s">
        <v>672</v>
      </c>
      <c r="AS399" s="66">
        <f t="shared" si="77"/>
        <v>0</v>
      </c>
      <c r="AT399" s="57">
        <v>0</v>
      </c>
      <c r="AU399" s="66">
        <f t="shared" si="78"/>
        <v>0</v>
      </c>
      <c r="AV399" s="66">
        <f t="shared" si="76"/>
        <v>0</v>
      </c>
      <c r="AW399" s="5" t="s">
        <v>595</v>
      </c>
      <c r="AX399" s="68">
        <v>3</v>
      </c>
      <c r="AY399" s="26" t="s">
        <v>786</v>
      </c>
      <c r="AZ399" s="5" t="s">
        <v>257</v>
      </c>
      <c r="BA399" s="5" t="s">
        <v>257</v>
      </c>
      <c r="BB399" s="18" t="s">
        <v>788</v>
      </c>
      <c r="BC399" s="18" t="s">
        <v>287</v>
      </c>
      <c r="BD399" s="18">
        <v>0</v>
      </c>
      <c r="BE399" s="18" t="s">
        <v>698</v>
      </c>
      <c r="BF399" s="18" t="s">
        <v>699</v>
      </c>
      <c r="BG399" s="18">
        <v>4</v>
      </c>
      <c r="BH399" s="18" t="s">
        <v>672</v>
      </c>
      <c r="BI399" s="18" t="s">
        <v>257</v>
      </c>
      <c r="BJ399" s="18" t="s">
        <v>257</v>
      </c>
      <c r="BK399" s="18" t="s">
        <v>257</v>
      </c>
      <c r="BL399" s="18" t="s">
        <v>257</v>
      </c>
      <c r="BM399" s="18" t="s">
        <v>257</v>
      </c>
      <c r="BN399" s="68">
        <v>3</v>
      </c>
      <c r="BO399" s="26" t="s">
        <v>786</v>
      </c>
      <c r="BP399" s="5" t="s">
        <v>257</v>
      </c>
      <c r="BQ399" s="5" t="s">
        <v>257</v>
      </c>
      <c r="BR399" s="18" t="s">
        <v>788</v>
      </c>
      <c r="BS399" s="18"/>
      <c r="BT399" s="18"/>
      <c r="BU399" s="18"/>
      <c r="BV399" s="18"/>
      <c r="BW399" s="18"/>
      <c r="BX399" s="18"/>
      <c r="BY399" s="18"/>
      <c r="BZ399" s="18"/>
      <c r="CA399" s="18"/>
      <c r="CB399" s="18"/>
      <c r="CC399" s="18"/>
      <c r="CD399" s="18"/>
      <c r="CE399" s="18"/>
      <c r="CF399" s="18"/>
      <c r="CG399" s="18"/>
      <c r="CH399" s="18"/>
      <c r="CI399" s="18"/>
      <c r="CJ399" s="18"/>
      <c r="CK399" s="18"/>
      <c r="CL399" s="18"/>
      <c r="CM399" s="18"/>
      <c r="CN399" s="18"/>
      <c r="CO399" s="18"/>
      <c r="CP399" s="18"/>
      <c r="CQ399" s="18"/>
      <c r="CR399" s="18"/>
      <c r="CS399" s="18"/>
      <c r="CT399" s="18"/>
      <c r="CU399" s="18"/>
      <c r="CV399" s="18"/>
      <c r="CW399" s="18"/>
      <c r="CX399" s="18"/>
      <c r="CY399" s="18"/>
      <c r="CZ399" s="18"/>
      <c r="DA399" s="18"/>
      <c r="DB399" s="18"/>
      <c r="DC399" s="18"/>
      <c r="DD399" s="18"/>
      <c r="DE399" s="18"/>
      <c r="DF399" s="18"/>
      <c r="DG399" s="18"/>
      <c r="DH399" s="18"/>
      <c r="DI399" s="18"/>
      <c r="DJ399" s="18"/>
      <c r="DK399" s="18"/>
      <c r="DL399" s="18"/>
      <c r="DM399" s="18"/>
      <c r="DN399" s="18"/>
      <c r="DO399" s="18"/>
      <c r="DP399" s="18"/>
      <c r="DQ399" s="18"/>
      <c r="DR399" s="18"/>
      <c r="DS399" s="18"/>
      <c r="DT399" s="18"/>
      <c r="DU399" s="18"/>
      <c r="DV399" s="18"/>
      <c r="DW399" s="18"/>
      <c r="DX399" s="18"/>
      <c r="DY399" s="18"/>
      <c r="DZ399" s="18"/>
      <c r="EA399" s="18"/>
      <c r="EB399" s="18"/>
      <c r="EC399" s="18"/>
      <c r="ED399" s="18"/>
      <c r="EE399" s="18">
        <v>0</v>
      </c>
      <c r="EF399" s="18">
        <v>0</v>
      </c>
      <c r="EG399" s="18">
        <v>0</v>
      </c>
      <c r="EH399" s="18" t="s">
        <v>789</v>
      </c>
      <c r="EI399" s="18" cm="1">
        <f t="array" ref="EI399">IF(SUMPRODUCT(--(DO399:DS399&lt;&gt;""))=0, 0,1)</f>
        <v>0</v>
      </c>
      <c r="EJ399" s="18" cm="1">
        <f t="array" ref="EJ399">IF(SUMPRODUCT(--(DT399:EG399&lt;&gt;""))=0, 0,1)</f>
        <v>1</v>
      </c>
      <c r="EK399" s="18" cm="1">
        <f t="array" ref="EK399">IF(SUMPRODUCT(--(EC399:EG399&lt;&gt;""))=0, 0,1)</f>
        <v>1</v>
      </c>
      <c r="EL399" s="18" cm="1">
        <f t="array" ref="EL399">IF(SUMPRODUCT(--(EE399:EG399&lt;&gt;""))=0, 0,1)</f>
        <v>1</v>
      </c>
      <c r="EM399" s="18">
        <f t="shared" si="97"/>
        <v>0</v>
      </c>
      <c r="EN399" s="18" t="str">
        <f t="shared" si="98"/>
        <v>NA</v>
      </c>
      <c r="EO399" s="18">
        <f t="shared" si="99"/>
        <v>0</v>
      </c>
      <c r="EP399" s="18">
        <f t="shared" si="100"/>
        <v>0</v>
      </c>
      <c r="EQ399" s="18">
        <f t="shared" si="101"/>
        <v>0</v>
      </c>
      <c r="ER399" s="58" t="s">
        <v>2080</v>
      </c>
      <c r="ES399" s="59">
        <v>43802</v>
      </c>
      <c r="ET399" s="18" t="s">
        <v>783</v>
      </c>
      <c r="EU399" s="3" t="s">
        <v>783</v>
      </c>
    </row>
    <row r="400" spans="1:151" ht="15.75" customHeight="1" x14ac:dyDescent="0.2">
      <c r="A400" s="32" t="s">
        <v>290</v>
      </c>
      <c r="B400" s="24" t="s">
        <v>782</v>
      </c>
      <c r="C400" s="26">
        <v>2</v>
      </c>
      <c r="D400" s="18" t="s">
        <v>793</v>
      </c>
      <c r="E400" s="26" t="s">
        <v>257</v>
      </c>
      <c r="F400" s="18" t="s">
        <v>553</v>
      </c>
      <c r="G400" s="18" t="s">
        <v>763</v>
      </c>
      <c r="H400" s="18" t="s">
        <v>804</v>
      </c>
      <c r="I400" s="18" t="s">
        <v>577</v>
      </c>
      <c r="J400" s="18" t="s">
        <v>363</v>
      </c>
      <c r="K400" s="18" t="s">
        <v>363</v>
      </c>
      <c r="L400" s="18" t="s">
        <v>363</v>
      </c>
      <c r="M400" s="18" t="s">
        <v>253</v>
      </c>
      <c r="N400" s="56">
        <v>43</v>
      </c>
      <c r="O400" s="18" t="s">
        <v>640</v>
      </c>
      <c r="P400" s="18" t="s">
        <v>466</v>
      </c>
      <c r="Q400" s="18" t="s">
        <v>254</v>
      </c>
      <c r="R400" s="24" t="s">
        <v>257</v>
      </c>
      <c r="S400" s="24" t="s">
        <v>257</v>
      </c>
      <c r="T400" s="26" t="s">
        <v>257</v>
      </c>
      <c r="U400" s="26" t="s">
        <v>257</v>
      </c>
      <c r="V400" s="26" t="s">
        <v>257</v>
      </c>
      <c r="W400" s="26" t="s">
        <v>257</v>
      </c>
      <c r="X400" s="18" t="s">
        <v>695</v>
      </c>
      <c r="Y400" s="18">
        <v>40</v>
      </c>
      <c r="Z400" s="18" t="s">
        <v>599</v>
      </c>
      <c r="AA400" s="56">
        <v>40</v>
      </c>
      <c r="AB400" s="57" t="s">
        <v>257</v>
      </c>
      <c r="AC400" s="18" t="s">
        <v>595</v>
      </c>
      <c r="AD400" s="18" t="s">
        <v>595</v>
      </c>
      <c r="AE400" s="18" t="s">
        <v>595</v>
      </c>
      <c r="AF400" s="18" t="s">
        <v>595</v>
      </c>
      <c r="AG400" s="18" t="s">
        <v>595</v>
      </c>
      <c r="AH400" s="18" t="s">
        <v>595</v>
      </c>
      <c r="AI400" s="68">
        <v>4</v>
      </c>
      <c r="AJ400" s="26" t="s">
        <v>786</v>
      </c>
      <c r="AK400" s="68">
        <v>4</v>
      </c>
      <c r="AL400" s="18" t="s">
        <v>787</v>
      </c>
      <c r="AM400" s="18" t="s">
        <v>282</v>
      </c>
      <c r="AN400" s="57">
        <v>0</v>
      </c>
      <c r="AO400" s="57" t="s">
        <v>671</v>
      </c>
      <c r="AP400" s="18" t="s">
        <v>479</v>
      </c>
      <c r="AQ400" s="18">
        <v>4</v>
      </c>
      <c r="AR400" s="18" t="s">
        <v>672</v>
      </c>
      <c r="AS400" s="66">
        <f t="shared" si="77"/>
        <v>0</v>
      </c>
      <c r="AT400" s="57">
        <v>0</v>
      </c>
      <c r="AU400" s="66">
        <f t="shared" si="78"/>
        <v>0</v>
      </c>
      <c r="AV400" s="66">
        <f t="shared" si="76"/>
        <v>0</v>
      </c>
      <c r="AW400" s="5" t="s">
        <v>595</v>
      </c>
      <c r="AX400" s="68">
        <v>4</v>
      </c>
      <c r="AY400" s="26" t="s">
        <v>786</v>
      </c>
      <c r="AZ400" s="5" t="s">
        <v>257</v>
      </c>
      <c r="BA400" s="5" t="s">
        <v>257</v>
      </c>
      <c r="BB400" s="18" t="s">
        <v>788</v>
      </c>
      <c r="BC400" s="18" t="s">
        <v>287</v>
      </c>
      <c r="BD400" s="18">
        <v>0</v>
      </c>
      <c r="BE400" s="18" t="s">
        <v>698</v>
      </c>
      <c r="BF400" s="18" t="s">
        <v>699</v>
      </c>
      <c r="BG400" s="18">
        <v>4</v>
      </c>
      <c r="BH400" s="18" t="s">
        <v>672</v>
      </c>
      <c r="BI400" s="18" t="s">
        <v>257</v>
      </c>
      <c r="BJ400" s="18" t="s">
        <v>257</v>
      </c>
      <c r="BK400" s="18" t="s">
        <v>257</v>
      </c>
      <c r="BL400" s="18" t="s">
        <v>257</v>
      </c>
      <c r="BM400" s="18" t="s">
        <v>257</v>
      </c>
      <c r="BN400" s="68">
        <v>4</v>
      </c>
      <c r="BO400" s="26" t="s">
        <v>786</v>
      </c>
      <c r="BP400" s="5" t="s">
        <v>257</v>
      </c>
      <c r="BQ400" s="5" t="s">
        <v>257</v>
      </c>
      <c r="BR400" s="18" t="s">
        <v>788</v>
      </c>
      <c r="BS400" s="18"/>
      <c r="BT400" s="18"/>
      <c r="BU400" s="18"/>
      <c r="BV400" s="18"/>
      <c r="BW400" s="18"/>
      <c r="BX400" s="18"/>
      <c r="BY400" s="18"/>
      <c r="BZ400" s="18"/>
      <c r="CA400" s="18"/>
      <c r="CB400" s="18"/>
      <c r="CC400" s="18"/>
      <c r="CD400" s="18"/>
      <c r="CE400" s="18"/>
      <c r="CF400" s="18"/>
      <c r="CG400" s="18"/>
      <c r="CH400" s="18"/>
      <c r="CI400" s="18"/>
      <c r="CJ400" s="18"/>
      <c r="CK400" s="18"/>
      <c r="CL400" s="18"/>
      <c r="CM400" s="18"/>
      <c r="CN400" s="18"/>
      <c r="CO400" s="18"/>
      <c r="CP400" s="18"/>
      <c r="CQ400" s="18"/>
      <c r="CR400" s="18"/>
      <c r="CS400" s="18"/>
      <c r="CT400" s="18"/>
      <c r="CU400" s="18"/>
      <c r="CV400" s="18"/>
      <c r="CW400" s="18"/>
      <c r="CX400" s="18"/>
      <c r="CY400" s="18"/>
      <c r="CZ400" s="18"/>
      <c r="DA400" s="18"/>
      <c r="DB400" s="18"/>
      <c r="DC400" s="18"/>
      <c r="DD400" s="18"/>
      <c r="DE400" s="18"/>
      <c r="DF400" s="18"/>
      <c r="DG400" s="18"/>
      <c r="DH400" s="18"/>
      <c r="DI400" s="18"/>
      <c r="DJ400" s="18"/>
      <c r="DK400" s="18"/>
      <c r="DL400" s="18"/>
      <c r="DM400" s="18"/>
      <c r="DN400" s="18"/>
      <c r="DO400" s="18"/>
      <c r="DP400" s="18"/>
      <c r="DQ400" s="18"/>
      <c r="DR400" s="18"/>
      <c r="DS400" s="18"/>
      <c r="DT400" s="18"/>
      <c r="DU400" s="18"/>
      <c r="DV400" s="18"/>
      <c r="DW400" s="18"/>
      <c r="DX400" s="18"/>
      <c r="DY400" s="18"/>
      <c r="DZ400" s="18"/>
      <c r="EA400" s="18"/>
      <c r="EB400" s="18"/>
      <c r="EC400" s="18"/>
      <c r="ED400" s="18"/>
      <c r="EE400" s="18">
        <v>0</v>
      </c>
      <c r="EF400" s="18">
        <v>0</v>
      </c>
      <c r="EG400" s="18">
        <v>0</v>
      </c>
      <c r="EH400" s="18" t="s">
        <v>789</v>
      </c>
      <c r="EI400" s="18" cm="1">
        <f t="array" ref="EI400">IF(SUMPRODUCT(--(DO400:DS400&lt;&gt;""))=0, 0,1)</f>
        <v>0</v>
      </c>
      <c r="EJ400" s="18" cm="1">
        <f t="array" ref="EJ400">IF(SUMPRODUCT(--(DT400:EG400&lt;&gt;""))=0, 0,1)</f>
        <v>1</v>
      </c>
      <c r="EK400" s="18" cm="1">
        <f t="array" ref="EK400">IF(SUMPRODUCT(--(EC400:EG400&lt;&gt;""))=0, 0,1)</f>
        <v>1</v>
      </c>
      <c r="EL400" s="18" cm="1">
        <f t="array" ref="EL400">IF(SUMPRODUCT(--(EE400:EG400&lt;&gt;""))=0, 0,1)</f>
        <v>1</v>
      </c>
      <c r="EM400" s="18">
        <f t="shared" si="97"/>
        <v>0</v>
      </c>
      <c r="EN400" s="18" t="str">
        <f t="shared" si="98"/>
        <v>NA</v>
      </c>
      <c r="EO400" s="18">
        <f t="shared" si="99"/>
        <v>0</v>
      </c>
      <c r="EP400" s="18">
        <f t="shared" si="100"/>
        <v>0</v>
      </c>
      <c r="EQ400" s="18">
        <f t="shared" si="101"/>
        <v>0</v>
      </c>
      <c r="ER400" s="58" t="s">
        <v>2080</v>
      </c>
      <c r="ES400" s="59">
        <v>43802</v>
      </c>
      <c r="ET400" s="18" t="s">
        <v>783</v>
      </c>
      <c r="EU400" s="3" t="s">
        <v>783</v>
      </c>
    </row>
    <row r="401" spans="1:151" ht="15.75" customHeight="1" x14ac:dyDescent="0.2">
      <c r="A401" s="32" t="s">
        <v>290</v>
      </c>
      <c r="B401" s="24" t="s">
        <v>782</v>
      </c>
      <c r="C401" s="26">
        <v>2</v>
      </c>
      <c r="D401" s="18" t="s">
        <v>794</v>
      </c>
      <c r="E401" s="26" t="s">
        <v>257</v>
      </c>
      <c r="F401" s="18" t="s">
        <v>553</v>
      </c>
      <c r="G401" s="18" t="s">
        <v>763</v>
      </c>
      <c r="H401" s="18" t="s">
        <v>804</v>
      </c>
      <c r="I401" s="18" t="s">
        <v>577</v>
      </c>
      <c r="J401" s="18" t="s">
        <v>363</v>
      </c>
      <c r="K401" s="18" t="s">
        <v>363</v>
      </c>
      <c r="L401" s="18" t="s">
        <v>363</v>
      </c>
      <c r="M401" s="18" t="s">
        <v>253</v>
      </c>
      <c r="N401" s="56">
        <v>43</v>
      </c>
      <c r="O401" s="18" t="s">
        <v>640</v>
      </c>
      <c r="P401" s="18" t="s">
        <v>466</v>
      </c>
      <c r="Q401" s="18" t="s">
        <v>254</v>
      </c>
      <c r="R401" s="24" t="s">
        <v>257</v>
      </c>
      <c r="S401" s="24" t="s">
        <v>257</v>
      </c>
      <c r="T401" s="26" t="s">
        <v>257</v>
      </c>
      <c r="U401" s="26" t="s">
        <v>257</v>
      </c>
      <c r="V401" s="26" t="s">
        <v>257</v>
      </c>
      <c r="W401" s="26" t="s">
        <v>257</v>
      </c>
      <c r="X401" s="18" t="s">
        <v>695</v>
      </c>
      <c r="Y401" s="18">
        <v>40</v>
      </c>
      <c r="Z401" s="18" t="s">
        <v>599</v>
      </c>
      <c r="AA401" s="56">
        <v>40</v>
      </c>
      <c r="AB401" s="57" t="s">
        <v>257</v>
      </c>
      <c r="AC401" s="18" t="s">
        <v>595</v>
      </c>
      <c r="AD401" s="18" t="s">
        <v>595</v>
      </c>
      <c r="AE401" s="18" t="s">
        <v>595</v>
      </c>
      <c r="AF401" s="18" t="s">
        <v>595</v>
      </c>
      <c r="AG401" s="18" t="s">
        <v>595</v>
      </c>
      <c r="AH401" s="18" t="s">
        <v>595</v>
      </c>
      <c r="AI401" s="68">
        <v>5</v>
      </c>
      <c r="AJ401" s="26" t="s">
        <v>786</v>
      </c>
      <c r="AK401" s="68">
        <v>5</v>
      </c>
      <c r="AL401" s="18" t="s">
        <v>787</v>
      </c>
      <c r="AM401" s="18" t="s">
        <v>282</v>
      </c>
      <c r="AN401" s="57">
        <v>0</v>
      </c>
      <c r="AO401" s="57" t="s">
        <v>671</v>
      </c>
      <c r="AP401" s="18" t="s">
        <v>479</v>
      </c>
      <c r="AQ401" s="18">
        <v>4</v>
      </c>
      <c r="AR401" s="18" t="s">
        <v>672</v>
      </c>
      <c r="AS401" s="66">
        <f t="shared" si="77"/>
        <v>0</v>
      </c>
      <c r="AT401" s="57">
        <v>0</v>
      </c>
      <c r="AU401" s="66">
        <f t="shared" si="78"/>
        <v>0</v>
      </c>
      <c r="AV401" s="66">
        <f t="shared" si="76"/>
        <v>0</v>
      </c>
      <c r="AW401" s="5" t="s">
        <v>595</v>
      </c>
      <c r="AX401" s="68">
        <v>5</v>
      </c>
      <c r="AY401" s="26" t="s">
        <v>786</v>
      </c>
      <c r="AZ401" s="5" t="s">
        <v>257</v>
      </c>
      <c r="BA401" s="5" t="s">
        <v>257</v>
      </c>
      <c r="BB401" s="18" t="s">
        <v>788</v>
      </c>
      <c r="BC401" s="18" t="s">
        <v>287</v>
      </c>
      <c r="BD401" s="18">
        <v>0</v>
      </c>
      <c r="BE401" s="18" t="s">
        <v>698</v>
      </c>
      <c r="BF401" s="18" t="s">
        <v>699</v>
      </c>
      <c r="BG401" s="18">
        <v>4</v>
      </c>
      <c r="BH401" s="18" t="s">
        <v>672</v>
      </c>
      <c r="BI401" s="18" t="s">
        <v>257</v>
      </c>
      <c r="BJ401" s="18" t="s">
        <v>257</v>
      </c>
      <c r="BK401" s="18" t="s">
        <v>257</v>
      </c>
      <c r="BL401" s="18" t="s">
        <v>257</v>
      </c>
      <c r="BM401" s="18" t="s">
        <v>257</v>
      </c>
      <c r="BN401" s="68">
        <v>5</v>
      </c>
      <c r="BO401" s="26" t="s">
        <v>786</v>
      </c>
      <c r="BP401" s="5" t="s">
        <v>257</v>
      </c>
      <c r="BQ401" s="5" t="s">
        <v>257</v>
      </c>
      <c r="BR401" s="18" t="s">
        <v>788</v>
      </c>
      <c r="BS401" s="18"/>
      <c r="BT401" s="18"/>
      <c r="BU401" s="18"/>
      <c r="BV401" s="18"/>
      <c r="BW401" s="18"/>
      <c r="BX401" s="18"/>
      <c r="BY401" s="18"/>
      <c r="BZ401" s="18"/>
      <c r="CA401" s="18"/>
      <c r="CB401" s="18"/>
      <c r="CC401" s="18"/>
      <c r="CD401" s="18"/>
      <c r="CE401" s="18"/>
      <c r="CF401" s="18"/>
      <c r="CG401" s="18"/>
      <c r="CH401" s="18"/>
      <c r="CI401" s="18"/>
      <c r="CJ401" s="18"/>
      <c r="CK401" s="18"/>
      <c r="CL401" s="18"/>
      <c r="CM401" s="18"/>
      <c r="CN401" s="18"/>
      <c r="CO401" s="18"/>
      <c r="CP401" s="18"/>
      <c r="CQ401" s="18"/>
      <c r="CR401" s="18"/>
      <c r="CS401" s="18"/>
      <c r="CT401" s="18"/>
      <c r="CU401" s="18"/>
      <c r="CV401" s="18"/>
      <c r="CW401" s="18"/>
      <c r="CX401" s="18"/>
      <c r="CY401" s="18"/>
      <c r="CZ401" s="18"/>
      <c r="DA401" s="18"/>
      <c r="DB401" s="18"/>
      <c r="DC401" s="18"/>
      <c r="DD401" s="18"/>
      <c r="DE401" s="18"/>
      <c r="DF401" s="18"/>
      <c r="DG401" s="18"/>
      <c r="DH401" s="18"/>
      <c r="DI401" s="18"/>
      <c r="DJ401" s="18"/>
      <c r="DK401" s="18"/>
      <c r="DL401" s="18"/>
      <c r="DM401" s="18"/>
      <c r="DN401" s="18"/>
      <c r="DO401" s="18"/>
      <c r="DP401" s="18"/>
      <c r="DQ401" s="18"/>
      <c r="DR401" s="18"/>
      <c r="DS401" s="18"/>
      <c r="DT401" s="18"/>
      <c r="DU401" s="18"/>
      <c r="DV401" s="18"/>
      <c r="DW401" s="18"/>
      <c r="DX401" s="18"/>
      <c r="DY401" s="18"/>
      <c r="DZ401" s="18"/>
      <c r="EA401" s="18"/>
      <c r="EB401" s="18"/>
      <c r="EC401" s="18"/>
      <c r="ED401" s="18"/>
      <c r="EE401" s="3">
        <v>0</v>
      </c>
      <c r="EF401" s="3">
        <v>0</v>
      </c>
      <c r="EG401" s="3">
        <v>0</v>
      </c>
      <c r="EH401" s="18" t="s">
        <v>789</v>
      </c>
      <c r="EI401" s="18" cm="1">
        <f t="array" ref="EI401">IF(SUMPRODUCT(--(DO401:DS401&lt;&gt;""))=0, 0,1)</f>
        <v>0</v>
      </c>
      <c r="EJ401" s="18" cm="1">
        <f t="array" ref="EJ401">IF(SUMPRODUCT(--(DT401:EG401&lt;&gt;""))=0, 0,1)</f>
        <v>1</v>
      </c>
      <c r="EK401" s="18" cm="1">
        <f t="array" ref="EK401">IF(SUMPRODUCT(--(EC401:EG401&lt;&gt;""))=0, 0,1)</f>
        <v>1</v>
      </c>
      <c r="EL401" s="18" cm="1">
        <f t="array" ref="EL401">IF(SUMPRODUCT(--(EE401:EG401&lt;&gt;""))=0, 0,1)</f>
        <v>1</v>
      </c>
      <c r="EM401" s="18">
        <f t="shared" si="97"/>
        <v>0</v>
      </c>
      <c r="EN401" s="18" t="str">
        <f t="shared" si="98"/>
        <v>NA</v>
      </c>
      <c r="EO401" s="18">
        <f t="shared" si="99"/>
        <v>0</v>
      </c>
      <c r="EP401" s="18">
        <f t="shared" si="100"/>
        <v>0</v>
      </c>
      <c r="EQ401" s="18">
        <f t="shared" si="101"/>
        <v>0</v>
      </c>
      <c r="ER401" s="58" t="s">
        <v>2080</v>
      </c>
      <c r="ES401" s="59">
        <v>43802</v>
      </c>
      <c r="ET401" s="18" t="s">
        <v>783</v>
      </c>
      <c r="EU401" s="3" t="s">
        <v>783</v>
      </c>
    </row>
    <row r="402" spans="1:151" ht="15.75" customHeight="1" x14ac:dyDescent="0.2">
      <c r="A402" s="32" t="s">
        <v>290</v>
      </c>
      <c r="B402" s="24" t="s">
        <v>782</v>
      </c>
      <c r="C402" s="26">
        <v>2</v>
      </c>
      <c r="D402" s="18" t="s">
        <v>795</v>
      </c>
      <c r="E402" s="26" t="s">
        <v>257</v>
      </c>
      <c r="F402" s="18" t="s">
        <v>553</v>
      </c>
      <c r="G402" s="18" t="s">
        <v>763</v>
      </c>
      <c r="H402" s="18" t="s">
        <v>804</v>
      </c>
      <c r="I402" s="18" t="s">
        <v>577</v>
      </c>
      <c r="J402" s="18" t="s">
        <v>363</v>
      </c>
      <c r="K402" s="18" t="s">
        <v>363</v>
      </c>
      <c r="L402" s="18" t="s">
        <v>363</v>
      </c>
      <c r="M402" s="18" t="s">
        <v>253</v>
      </c>
      <c r="N402" s="56">
        <v>43</v>
      </c>
      <c r="O402" s="18" t="s">
        <v>640</v>
      </c>
      <c r="P402" s="18" t="s">
        <v>466</v>
      </c>
      <c r="Q402" s="18" t="s">
        <v>254</v>
      </c>
      <c r="R402" s="24" t="s">
        <v>257</v>
      </c>
      <c r="S402" s="24" t="s">
        <v>257</v>
      </c>
      <c r="T402" s="26" t="s">
        <v>257</v>
      </c>
      <c r="U402" s="26" t="s">
        <v>257</v>
      </c>
      <c r="V402" s="26" t="s">
        <v>257</v>
      </c>
      <c r="W402" s="26" t="s">
        <v>257</v>
      </c>
      <c r="X402" s="18" t="s">
        <v>695</v>
      </c>
      <c r="Y402" s="18">
        <v>40</v>
      </c>
      <c r="Z402" s="18" t="s">
        <v>599</v>
      </c>
      <c r="AA402" s="56">
        <v>40</v>
      </c>
      <c r="AB402" s="57" t="s">
        <v>257</v>
      </c>
      <c r="AC402" s="18" t="s">
        <v>595</v>
      </c>
      <c r="AD402" s="18" t="s">
        <v>595</v>
      </c>
      <c r="AE402" s="18" t="s">
        <v>595</v>
      </c>
      <c r="AF402" s="18" t="s">
        <v>595</v>
      </c>
      <c r="AG402" s="18" t="s">
        <v>595</v>
      </c>
      <c r="AH402" s="18" t="s">
        <v>595</v>
      </c>
      <c r="AI402" s="68">
        <v>6</v>
      </c>
      <c r="AJ402" s="26" t="s">
        <v>786</v>
      </c>
      <c r="AK402" s="68">
        <v>6</v>
      </c>
      <c r="AL402" s="18" t="s">
        <v>787</v>
      </c>
      <c r="AM402" s="18" t="s">
        <v>282</v>
      </c>
      <c r="AN402" s="57">
        <v>0</v>
      </c>
      <c r="AO402" s="57" t="s">
        <v>671</v>
      </c>
      <c r="AP402" s="18" t="s">
        <v>479</v>
      </c>
      <c r="AQ402" s="18">
        <v>4</v>
      </c>
      <c r="AR402" s="18" t="s">
        <v>672</v>
      </c>
      <c r="AS402" s="66">
        <f t="shared" si="77"/>
        <v>0</v>
      </c>
      <c r="AT402" s="57">
        <v>0</v>
      </c>
      <c r="AU402" s="66">
        <f t="shared" si="78"/>
        <v>0</v>
      </c>
      <c r="AV402" s="66">
        <f t="shared" si="76"/>
        <v>0</v>
      </c>
      <c r="AW402" s="5" t="s">
        <v>595</v>
      </c>
      <c r="AX402" s="68">
        <v>6</v>
      </c>
      <c r="AY402" s="26" t="s">
        <v>786</v>
      </c>
      <c r="AZ402" s="5" t="s">
        <v>257</v>
      </c>
      <c r="BA402" s="5" t="s">
        <v>257</v>
      </c>
      <c r="BB402" s="18" t="s">
        <v>788</v>
      </c>
      <c r="BC402" s="18" t="s">
        <v>287</v>
      </c>
      <c r="BD402" s="18">
        <v>0</v>
      </c>
      <c r="BE402" s="18" t="s">
        <v>698</v>
      </c>
      <c r="BF402" s="18" t="s">
        <v>699</v>
      </c>
      <c r="BG402" s="18">
        <v>4</v>
      </c>
      <c r="BH402" s="18" t="s">
        <v>672</v>
      </c>
      <c r="BI402" s="18" t="s">
        <v>257</v>
      </c>
      <c r="BJ402" s="18" t="s">
        <v>257</v>
      </c>
      <c r="BK402" s="18" t="s">
        <v>257</v>
      </c>
      <c r="BL402" s="18" t="s">
        <v>257</v>
      </c>
      <c r="BM402" s="18" t="s">
        <v>257</v>
      </c>
      <c r="BN402" s="68">
        <v>6</v>
      </c>
      <c r="BO402" s="26" t="s">
        <v>786</v>
      </c>
      <c r="BP402" s="5" t="s">
        <v>257</v>
      </c>
      <c r="BQ402" s="5" t="s">
        <v>257</v>
      </c>
      <c r="BR402" s="18" t="s">
        <v>788</v>
      </c>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c r="DA402" s="18"/>
      <c r="DB402" s="18"/>
      <c r="DC402" s="18"/>
      <c r="DD402" s="18"/>
      <c r="DE402" s="18"/>
      <c r="DF402" s="18"/>
      <c r="DG402" s="18"/>
      <c r="DH402" s="18"/>
      <c r="DI402" s="18"/>
      <c r="DJ402" s="18"/>
      <c r="DK402" s="18"/>
      <c r="DL402" s="18"/>
      <c r="DM402" s="18"/>
      <c r="DN402" s="18"/>
      <c r="DO402" s="18"/>
      <c r="DP402" s="18"/>
      <c r="DQ402" s="18"/>
      <c r="DR402" s="18"/>
      <c r="DS402" s="18"/>
      <c r="DT402" s="18"/>
      <c r="DU402" s="18"/>
      <c r="DV402" s="18"/>
      <c r="DW402" s="18"/>
      <c r="DX402" s="18"/>
      <c r="DY402" s="18"/>
      <c r="DZ402" s="18"/>
      <c r="EA402" s="18"/>
      <c r="EB402" s="18"/>
      <c r="EC402" s="18"/>
      <c r="ED402" s="18"/>
      <c r="EE402" s="3">
        <v>0</v>
      </c>
      <c r="EF402" s="3">
        <v>0</v>
      </c>
      <c r="EG402" s="3">
        <v>0</v>
      </c>
      <c r="EH402" s="18" t="s">
        <v>789</v>
      </c>
      <c r="EI402" s="18" cm="1">
        <f t="array" ref="EI402">IF(SUMPRODUCT(--(DO402:DS402&lt;&gt;""))=0, 0,1)</f>
        <v>0</v>
      </c>
      <c r="EJ402" s="18" cm="1">
        <f t="array" ref="EJ402">IF(SUMPRODUCT(--(DT402:EG402&lt;&gt;""))=0, 0,1)</f>
        <v>1</v>
      </c>
      <c r="EK402" s="18" cm="1">
        <f t="array" ref="EK402">IF(SUMPRODUCT(--(EC402:EG402&lt;&gt;""))=0, 0,1)</f>
        <v>1</v>
      </c>
      <c r="EL402" s="18" cm="1">
        <f t="array" ref="EL402">IF(SUMPRODUCT(--(EE402:EG402&lt;&gt;""))=0, 0,1)</f>
        <v>1</v>
      </c>
      <c r="EM402" s="18">
        <f t="shared" si="97"/>
        <v>0</v>
      </c>
      <c r="EN402" s="18" t="str">
        <f t="shared" si="98"/>
        <v>NA</v>
      </c>
      <c r="EO402" s="18">
        <f t="shared" si="99"/>
        <v>0</v>
      </c>
      <c r="EP402" s="18">
        <f t="shared" si="100"/>
        <v>0</v>
      </c>
      <c r="EQ402" s="18">
        <f t="shared" si="101"/>
        <v>0</v>
      </c>
      <c r="ER402" s="58" t="s">
        <v>2080</v>
      </c>
      <c r="ES402" s="59">
        <v>43802</v>
      </c>
      <c r="ET402" s="18" t="s">
        <v>783</v>
      </c>
      <c r="EU402" s="3" t="s">
        <v>783</v>
      </c>
    </row>
    <row r="403" spans="1:151" ht="15.75" customHeight="1" x14ac:dyDescent="0.2">
      <c r="A403" s="32" t="s">
        <v>290</v>
      </c>
      <c r="B403" s="24" t="s">
        <v>782</v>
      </c>
      <c r="C403" s="26">
        <v>2</v>
      </c>
      <c r="D403" s="18" t="s">
        <v>796</v>
      </c>
      <c r="E403" s="26" t="s">
        <v>257</v>
      </c>
      <c r="F403" s="18" t="s">
        <v>553</v>
      </c>
      <c r="G403" s="18" t="s">
        <v>763</v>
      </c>
      <c r="H403" s="18" t="s">
        <v>804</v>
      </c>
      <c r="I403" s="18" t="s">
        <v>577</v>
      </c>
      <c r="J403" s="18" t="s">
        <v>363</v>
      </c>
      <c r="K403" s="18" t="s">
        <v>363</v>
      </c>
      <c r="L403" s="18" t="s">
        <v>363</v>
      </c>
      <c r="M403" s="18" t="s">
        <v>253</v>
      </c>
      <c r="N403" s="56">
        <v>43</v>
      </c>
      <c r="O403" s="18" t="s">
        <v>640</v>
      </c>
      <c r="P403" s="18" t="s">
        <v>466</v>
      </c>
      <c r="Q403" s="18" t="s">
        <v>254</v>
      </c>
      <c r="R403" s="24" t="s">
        <v>257</v>
      </c>
      <c r="S403" s="24" t="s">
        <v>257</v>
      </c>
      <c r="T403" s="26" t="s">
        <v>257</v>
      </c>
      <c r="U403" s="26" t="s">
        <v>257</v>
      </c>
      <c r="V403" s="26" t="s">
        <v>257</v>
      </c>
      <c r="W403" s="26" t="s">
        <v>257</v>
      </c>
      <c r="X403" s="18" t="s">
        <v>695</v>
      </c>
      <c r="Y403" s="18">
        <v>40</v>
      </c>
      <c r="Z403" s="18" t="s">
        <v>599</v>
      </c>
      <c r="AA403" s="56">
        <v>40</v>
      </c>
      <c r="AB403" s="57" t="s">
        <v>257</v>
      </c>
      <c r="AC403" s="18" t="s">
        <v>595</v>
      </c>
      <c r="AD403" s="18" t="s">
        <v>595</v>
      </c>
      <c r="AE403" s="18" t="s">
        <v>595</v>
      </c>
      <c r="AF403" s="18" t="s">
        <v>595</v>
      </c>
      <c r="AG403" s="18" t="s">
        <v>595</v>
      </c>
      <c r="AH403" s="18" t="s">
        <v>595</v>
      </c>
      <c r="AI403" s="68">
        <v>7</v>
      </c>
      <c r="AJ403" s="26" t="s">
        <v>786</v>
      </c>
      <c r="AK403" s="68">
        <v>7</v>
      </c>
      <c r="AL403" s="18" t="s">
        <v>787</v>
      </c>
      <c r="AM403" s="18" t="s">
        <v>282</v>
      </c>
      <c r="AN403" s="57">
        <v>3.5</v>
      </c>
      <c r="AO403" s="57" t="s">
        <v>671</v>
      </c>
      <c r="AP403" s="18" t="s">
        <v>479</v>
      </c>
      <c r="AQ403" s="18">
        <v>4</v>
      </c>
      <c r="AR403" s="18" t="s">
        <v>672</v>
      </c>
      <c r="AS403" s="66">
        <f t="shared" si="77"/>
        <v>-5.5</v>
      </c>
      <c r="AT403" s="57">
        <v>12.5</v>
      </c>
      <c r="AU403" s="66">
        <f t="shared" si="78"/>
        <v>9</v>
      </c>
      <c r="AV403" s="66">
        <f t="shared" si="76"/>
        <v>9</v>
      </c>
      <c r="AW403" s="5" t="s">
        <v>595</v>
      </c>
      <c r="AX403" s="68">
        <v>7</v>
      </c>
      <c r="AY403" s="26" t="s">
        <v>786</v>
      </c>
      <c r="AZ403" s="5" t="s">
        <v>257</v>
      </c>
      <c r="BA403" s="5" t="s">
        <v>257</v>
      </c>
      <c r="BB403" s="18" t="s">
        <v>788</v>
      </c>
      <c r="BC403" s="18" t="s">
        <v>287</v>
      </c>
      <c r="BD403" s="18">
        <v>0</v>
      </c>
      <c r="BE403" s="18" t="s">
        <v>698</v>
      </c>
      <c r="BF403" s="18" t="s">
        <v>699</v>
      </c>
      <c r="BG403" s="18">
        <v>4</v>
      </c>
      <c r="BH403" s="18" t="s">
        <v>672</v>
      </c>
      <c r="BI403" s="18" t="s">
        <v>257</v>
      </c>
      <c r="BJ403" s="18" t="s">
        <v>257</v>
      </c>
      <c r="BK403" s="18" t="s">
        <v>257</v>
      </c>
      <c r="BL403" s="18" t="s">
        <v>257</v>
      </c>
      <c r="BM403" s="18" t="s">
        <v>257</v>
      </c>
      <c r="BN403" s="68">
        <v>7</v>
      </c>
      <c r="BO403" s="26" t="s">
        <v>786</v>
      </c>
      <c r="BP403" s="5" t="s">
        <v>257</v>
      </c>
      <c r="BQ403" s="5" t="s">
        <v>257</v>
      </c>
      <c r="BR403" s="18" t="s">
        <v>788</v>
      </c>
      <c r="BS403" s="18"/>
      <c r="BT403" s="18"/>
      <c r="BU403" s="18"/>
      <c r="BV403" s="18"/>
      <c r="BW403" s="18"/>
      <c r="BX403" s="18"/>
      <c r="BY403" s="18"/>
      <c r="BZ403" s="18"/>
      <c r="CA403" s="18"/>
      <c r="CB403" s="18"/>
      <c r="CC403" s="18"/>
      <c r="CD403" s="18"/>
      <c r="CE403" s="18"/>
      <c r="CF403" s="18"/>
      <c r="CG403" s="18"/>
      <c r="CH403" s="18"/>
      <c r="CI403" s="18"/>
      <c r="CJ403" s="18"/>
      <c r="CK403" s="18"/>
      <c r="CL403" s="18"/>
      <c r="CM403" s="18"/>
      <c r="CN403" s="18"/>
      <c r="CO403" s="18"/>
      <c r="CP403" s="18"/>
      <c r="CQ403" s="18"/>
      <c r="CR403" s="18"/>
      <c r="CS403" s="18"/>
      <c r="CT403" s="18"/>
      <c r="CU403" s="18"/>
      <c r="CV403" s="18"/>
      <c r="CW403" s="18"/>
      <c r="CX403" s="18"/>
      <c r="CY403" s="18"/>
      <c r="CZ403" s="18"/>
      <c r="DA403" s="18"/>
      <c r="DB403" s="18"/>
      <c r="DC403" s="18"/>
      <c r="DD403" s="18"/>
      <c r="DE403" s="18"/>
      <c r="DF403" s="18"/>
      <c r="DG403" s="18"/>
      <c r="DH403" s="18"/>
      <c r="DI403" s="18"/>
      <c r="DJ403" s="18"/>
      <c r="DK403" s="18"/>
      <c r="DL403" s="18"/>
      <c r="DM403" s="18"/>
      <c r="DN403" s="18"/>
      <c r="DO403" s="18"/>
      <c r="DP403" s="18"/>
      <c r="DQ403" s="18"/>
      <c r="DR403" s="18"/>
      <c r="DS403" s="18"/>
      <c r="DT403" s="18"/>
      <c r="DU403" s="18"/>
      <c r="DV403" s="18"/>
      <c r="DW403" s="18"/>
      <c r="DX403" s="18"/>
      <c r="DY403" s="18"/>
      <c r="DZ403" s="18"/>
      <c r="EA403" s="18"/>
      <c r="EB403" s="18"/>
      <c r="EC403" s="18"/>
      <c r="ED403" s="18"/>
      <c r="EE403" s="18">
        <v>1</v>
      </c>
      <c r="EF403" s="18">
        <v>0</v>
      </c>
      <c r="EG403" s="18">
        <v>0</v>
      </c>
      <c r="EH403" s="18" t="s">
        <v>789</v>
      </c>
      <c r="EI403" s="18" cm="1">
        <f t="array" ref="EI403">IF(SUMPRODUCT(--(DO403:DS403&lt;&gt;""))=0, 0,1)</f>
        <v>0</v>
      </c>
      <c r="EJ403" s="18" cm="1">
        <f t="array" ref="EJ403">IF(SUMPRODUCT(--(DT403:EG403&lt;&gt;""))=0, 0,1)</f>
        <v>1</v>
      </c>
      <c r="EK403" s="18" cm="1">
        <f t="array" ref="EK403">IF(SUMPRODUCT(--(EC403:EG403&lt;&gt;""))=0, 0,1)</f>
        <v>1</v>
      </c>
      <c r="EL403" s="18" cm="1">
        <f t="array" ref="EL403">IF(SUMPRODUCT(--(EE403:EG403&lt;&gt;""))=0, 0,1)</f>
        <v>1</v>
      </c>
      <c r="EM403" s="18">
        <f t="shared" si="97"/>
        <v>1</v>
      </c>
      <c r="EN403" s="18" t="str">
        <f t="shared" si="98"/>
        <v>NA</v>
      </c>
      <c r="EO403" s="18">
        <f t="shared" si="99"/>
        <v>1</v>
      </c>
      <c r="EP403" s="18">
        <f t="shared" si="100"/>
        <v>1</v>
      </c>
      <c r="EQ403" s="18">
        <f t="shared" si="101"/>
        <v>1</v>
      </c>
      <c r="ER403" s="58" t="s">
        <v>2080</v>
      </c>
      <c r="ES403" s="59">
        <v>43802</v>
      </c>
      <c r="ET403" s="18" t="s">
        <v>783</v>
      </c>
      <c r="EU403" s="3" t="s">
        <v>783</v>
      </c>
    </row>
    <row r="404" spans="1:151" ht="15.75" customHeight="1" x14ac:dyDescent="0.2">
      <c r="A404" s="32" t="s">
        <v>290</v>
      </c>
      <c r="B404" s="24" t="s">
        <v>782</v>
      </c>
      <c r="C404" s="26">
        <v>2</v>
      </c>
      <c r="D404" s="18" t="s">
        <v>785</v>
      </c>
      <c r="E404" s="26" t="s">
        <v>257</v>
      </c>
      <c r="F404" s="18" t="s">
        <v>553</v>
      </c>
      <c r="G404" s="18" t="s">
        <v>609</v>
      </c>
      <c r="H404" s="18" t="s">
        <v>750</v>
      </c>
      <c r="I404" s="18" t="s">
        <v>708</v>
      </c>
      <c r="J404" s="18" t="s">
        <v>363</v>
      </c>
      <c r="K404" s="18" t="s">
        <v>363</v>
      </c>
      <c r="L404" s="18" t="s">
        <v>363</v>
      </c>
      <c r="M404" s="18" t="s">
        <v>253</v>
      </c>
      <c r="N404" s="56">
        <v>43</v>
      </c>
      <c r="O404" s="18" t="s">
        <v>640</v>
      </c>
      <c r="P404" s="18" t="s">
        <v>466</v>
      </c>
      <c r="Q404" s="18" t="s">
        <v>254</v>
      </c>
      <c r="R404" s="24" t="s">
        <v>257</v>
      </c>
      <c r="S404" s="24" t="s">
        <v>257</v>
      </c>
      <c r="T404" s="26" t="s">
        <v>257</v>
      </c>
      <c r="U404" s="26" t="s">
        <v>257</v>
      </c>
      <c r="V404" s="26" t="s">
        <v>257</v>
      </c>
      <c r="W404" s="26" t="s">
        <v>257</v>
      </c>
      <c r="X404" s="18" t="s">
        <v>695</v>
      </c>
      <c r="Y404" s="18">
        <v>0</v>
      </c>
      <c r="Z404" s="18" t="s">
        <v>599</v>
      </c>
      <c r="AA404" s="56">
        <v>0</v>
      </c>
      <c r="AB404" s="57" t="s">
        <v>257</v>
      </c>
      <c r="AC404" s="18" t="s">
        <v>595</v>
      </c>
      <c r="AD404" s="18" t="s">
        <v>595</v>
      </c>
      <c r="AE404" s="18" t="s">
        <v>595</v>
      </c>
      <c r="AF404" s="18" t="s">
        <v>595</v>
      </c>
      <c r="AG404" s="18" t="s">
        <v>595</v>
      </c>
      <c r="AH404" s="18" t="s">
        <v>595</v>
      </c>
      <c r="AI404" s="68">
        <v>0</v>
      </c>
      <c r="AJ404" s="26" t="s">
        <v>786</v>
      </c>
      <c r="AK404" s="68">
        <v>0</v>
      </c>
      <c r="AL404" s="18" t="s">
        <v>787</v>
      </c>
      <c r="AM404" s="18" t="s">
        <v>282</v>
      </c>
      <c r="AN404" s="57">
        <v>0</v>
      </c>
      <c r="AO404" s="57" t="s">
        <v>671</v>
      </c>
      <c r="AP404" s="18" t="s">
        <v>479</v>
      </c>
      <c r="AQ404" s="18">
        <v>4</v>
      </c>
      <c r="AR404" s="18" t="s">
        <v>672</v>
      </c>
      <c r="AS404" s="66">
        <f t="shared" si="77"/>
        <v>0</v>
      </c>
      <c r="AT404" s="57">
        <v>0</v>
      </c>
      <c r="AU404" s="66">
        <f t="shared" si="78"/>
        <v>0</v>
      </c>
      <c r="AV404" s="66">
        <f t="shared" si="76"/>
        <v>0</v>
      </c>
      <c r="AW404" s="5" t="s">
        <v>595</v>
      </c>
      <c r="AX404" s="68">
        <v>0</v>
      </c>
      <c r="AY404" s="26" t="s">
        <v>786</v>
      </c>
      <c r="AZ404" s="5" t="s">
        <v>257</v>
      </c>
      <c r="BA404" s="5" t="s">
        <v>257</v>
      </c>
      <c r="BB404" s="18" t="s">
        <v>788</v>
      </c>
      <c r="BC404" s="18" t="s">
        <v>287</v>
      </c>
      <c r="BD404" s="18">
        <v>0</v>
      </c>
      <c r="BE404" s="18" t="s">
        <v>698</v>
      </c>
      <c r="BF404" s="18" t="s">
        <v>699</v>
      </c>
      <c r="BG404" s="18">
        <v>4</v>
      </c>
      <c r="BH404" s="18" t="s">
        <v>672</v>
      </c>
      <c r="BI404" s="18" t="s">
        <v>257</v>
      </c>
      <c r="BJ404" s="18" t="s">
        <v>257</v>
      </c>
      <c r="BK404" s="18" t="s">
        <v>257</v>
      </c>
      <c r="BL404" s="18" t="s">
        <v>257</v>
      </c>
      <c r="BM404" s="18" t="s">
        <v>257</v>
      </c>
      <c r="BN404" s="68">
        <v>0</v>
      </c>
      <c r="BO404" s="26" t="s">
        <v>786</v>
      </c>
      <c r="BP404" s="5" t="s">
        <v>257</v>
      </c>
      <c r="BQ404" s="5" t="s">
        <v>257</v>
      </c>
      <c r="BR404" s="18" t="s">
        <v>788</v>
      </c>
      <c r="BS404" s="18"/>
      <c r="BT404" s="18"/>
      <c r="BU404" s="18"/>
      <c r="BV404" s="18"/>
      <c r="BW404" s="18"/>
      <c r="BX404" s="18"/>
      <c r="BY404" s="18"/>
      <c r="BZ404" s="18"/>
      <c r="CA404" s="18"/>
      <c r="CB404" s="18"/>
      <c r="CC404" s="18"/>
      <c r="CD404" s="18"/>
      <c r="CE404" s="18"/>
      <c r="CF404" s="18"/>
      <c r="CG404" s="18"/>
      <c r="CH404" s="18"/>
      <c r="CI404" s="18"/>
      <c r="CJ404" s="18"/>
      <c r="CK404" s="18"/>
      <c r="CL404" s="18"/>
      <c r="CM404" s="18"/>
      <c r="CN404" s="18"/>
      <c r="CO404" s="18"/>
      <c r="CP404" s="18"/>
      <c r="CQ404" s="18"/>
      <c r="CR404" s="18"/>
      <c r="CS404" s="18"/>
      <c r="CT404" s="18"/>
      <c r="CU404" s="18"/>
      <c r="CV404" s="18"/>
      <c r="CW404" s="18"/>
      <c r="CX404" s="18"/>
      <c r="CY404" s="18"/>
      <c r="CZ404" s="18"/>
      <c r="DA404" s="18"/>
      <c r="DB404" s="18"/>
      <c r="DC404" s="18"/>
      <c r="DD404" s="18"/>
      <c r="DE404" s="18"/>
      <c r="DF404" s="18"/>
      <c r="DG404" s="18"/>
      <c r="DH404" s="18"/>
      <c r="DI404" s="18"/>
      <c r="DJ404" s="18"/>
      <c r="DK404" s="18"/>
      <c r="DL404" s="18"/>
      <c r="DM404" s="18"/>
      <c r="DN404" s="18"/>
      <c r="DO404" s="18"/>
      <c r="DP404" s="18"/>
      <c r="DQ404" s="18"/>
      <c r="DR404" s="18"/>
      <c r="DS404" s="18"/>
      <c r="DT404" s="18"/>
      <c r="DU404" s="18"/>
      <c r="DV404" s="18"/>
      <c r="DW404" s="18"/>
      <c r="DX404" s="18"/>
      <c r="DY404" s="18"/>
      <c r="DZ404" s="18"/>
      <c r="EA404" s="18"/>
      <c r="EB404" s="18"/>
      <c r="EC404" s="18"/>
      <c r="ED404" s="18"/>
      <c r="EE404" s="3">
        <v>0</v>
      </c>
      <c r="EF404" s="3">
        <v>0</v>
      </c>
      <c r="EG404" s="3">
        <v>0</v>
      </c>
      <c r="EH404" s="18" t="s">
        <v>789</v>
      </c>
      <c r="EI404" s="18" cm="1">
        <f t="array" ref="EI404">IF(SUMPRODUCT(--(DO404:DS404&lt;&gt;""))=0, 0,1)</f>
        <v>0</v>
      </c>
      <c r="EJ404" s="18" cm="1">
        <f t="array" ref="EJ404">IF(SUMPRODUCT(--(DT404:EG404&lt;&gt;""))=0, 0,1)</f>
        <v>1</v>
      </c>
      <c r="EK404" s="18" cm="1">
        <f t="array" ref="EK404">IF(SUMPRODUCT(--(EC404:EG404&lt;&gt;""))=0, 0,1)</f>
        <v>1</v>
      </c>
      <c r="EL404" s="18" cm="1">
        <f t="array" ref="EL404">IF(SUMPRODUCT(--(EE404:EG404&lt;&gt;""))=0, 0,1)</f>
        <v>1</v>
      </c>
      <c r="EM404" s="18">
        <f t="shared" si="97"/>
        <v>0</v>
      </c>
      <c r="EN404" s="18" t="str">
        <f t="shared" si="98"/>
        <v>NA</v>
      </c>
      <c r="EO404" s="18">
        <f t="shared" si="99"/>
        <v>0</v>
      </c>
      <c r="EP404" s="18">
        <f t="shared" si="100"/>
        <v>0</v>
      </c>
      <c r="EQ404" s="18">
        <f t="shared" si="101"/>
        <v>0</v>
      </c>
      <c r="ER404" s="58" t="s">
        <v>2080</v>
      </c>
      <c r="ES404" s="59">
        <v>43802</v>
      </c>
      <c r="ET404" s="18" t="s">
        <v>783</v>
      </c>
      <c r="EU404" s="3" t="s">
        <v>783</v>
      </c>
    </row>
    <row r="405" spans="1:151" ht="15.75" customHeight="1" x14ac:dyDescent="0.2">
      <c r="A405" s="32" t="s">
        <v>290</v>
      </c>
      <c r="B405" s="24" t="s">
        <v>782</v>
      </c>
      <c r="C405" s="26">
        <v>2</v>
      </c>
      <c r="D405" s="18" t="s">
        <v>790</v>
      </c>
      <c r="E405" s="26" t="s">
        <v>257</v>
      </c>
      <c r="F405" s="18" t="s">
        <v>553</v>
      </c>
      <c r="G405" s="18" t="s">
        <v>609</v>
      </c>
      <c r="H405" s="18" t="s">
        <v>750</v>
      </c>
      <c r="I405" s="18" t="s">
        <v>708</v>
      </c>
      <c r="J405" s="18" t="s">
        <v>363</v>
      </c>
      <c r="K405" s="18" t="s">
        <v>363</v>
      </c>
      <c r="L405" s="18" t="s">
        <v>363</v>
      </c>
      <c r="M405" s="18" t="s">
        <v>253</v>
      </c>
      <c r="N405" s="56">
        <v>43</v>
      </c>
      <c r="O405" s="18" t="s">
        <v>640</v>
      </c>
      <c r="P405" s="18" t="s">
        <v>466</v>
      </c>
      <c r="Q405" s="18" t="s">
        <v>254</v>
      </c>
      <c r="R405" s="24" t="s">
        <v>257</v>
      </c>
      <c r="S405" s="24" t="s">
        <v>257</v>
      </c>
      <c r="T405" s="26" t="s">
        <v>257</v>
      </c>
      <c r="U405" s="26" t="s">
        <v>257</v>
      </c>
      <c r="V405" s="26" t="s">
        <v>257</v>
      </c>
      <c r="W405" s="26" t="s">
        <v>257</v>
      </c>
      <c r="X405" s="18" t="s">
        <v>695</v>
      </c>
      <c r="Y405" s="18">
        <v>40</v>
      </c>
      <c r="Z405" s="18" t="s">
        <v>599</v>
      </c>
      <c r="AA405" s="56">
        <v>40</v>
      </c>
      <c r="AB405" s="57" t="s">
        <v>257</v>
      </c>
      <c r="AC405" s="18" t="s">
        <v>595</v>
      </c>
      <c r="AD405" s="18" t="s">
        <v>595</v>
      </c>
      <c r="AE405" s="18" t="s">
        <v>595</v>
      </c>
      <c r="AF405" s="18" t="s">
        <v>595</v>
      </c>
      <c r="AG405" s="18" t="s">
        <v>595</v>
      </c>
      <c r="AH405" s="18" t="s">
        <v>595</v>
      </c>
      <c r="AI405" s="68">
        <v>1</v>
      </c>
      <c r="AJ405" s="26" t="s">
        <v>786</v>
      </c>
      <c r="AK405" s="68">
        <v>1</v>
      </c>
      <c r="AL405" s="18" t="s">
        <v>787</v>
      </c>
      <c r="AM405" s="18" t="s">
        <v>282</v>
      </c>
      <c r="AN405" s="57">
        <v>0</v>
      </c>
      <c r="AO405" s="57" t="s">
        <v>671</v>
      </c>
      <c r="AP405" s="18" t="s">
        <v>479</v>
      </c>
      <c r="AQ405" s="18">
        <v>4</v>
      </c>
      <c r="AR405" s="18" t="s">
        <v>672</v>
      </c>
      <c r="AS405" s="66">
        <f t="shared" si="77"/>
        <v>0</v>
      </c>
      <c r="AT405" s="57">
        <v>0</v>
      </c>
      <c r="AU405" s="66">
        <f t="shared" si="78"/>
        <v>0</v>
      </c>
      <c r="AV405" s="66">
        <f t="shared" si="76"/>
        <v>0</v>
      </c>
      <c r="AW405" s="5" t="s">
        <v>595</v>
      </c>
      <c r="AX405" s="68">
        <v>1</v>
      </c>
      <c r="AY405" s="26" t="s">
        <v>786</v>
      </c>
      <c r="AZ405" s="5" t="s">
        <v>257</v>
      </c>
      <c r="BA405" s="5" t="s">
        <v>257</v>
      </c>
      <c r="BB405" s="18" t="s">
        <v>788</v>
      </c>
      <c r="BC405" s="18" t="s">
        <v>287</v>
      </c>
      <c r="BD405" s="18">
        <v>0</v>
      </c>
      <c r="BE405" s="18" t="s">
        <v>698</v>
      </c>
      <c r="BF405" s="18" t="s">
        <v>699</v>
      </c>
      <c r="BG405" s="18">
        <v>4</v>
      </c>
      <c r="BH405" s="18" t="s">
        <v>672</v>
      </c>
      <c r="BI405" s="18" t="s">
        <v>257</v>
      </c>
      <c r="BJ405" s="18" t="s">
        <v>257</v>
      </c>
      <c r="BK405" s="18" t="s">
        <v>257</v>
      </c>
      <c r="BL405" s="18" t="s">
        <v>257</v>
      </c>
      <c r="BM405" s="18" t="s">
        <v>257</v>
      </c>
      <c r="BN405" s="68">
        <v>1</v>
      </c>
      <c r="BO405" s="26" t="s">
        <v>786</v>
      </c>
      <c r="BP405" s="5" t="s">
        <v>257</v>
      </c>
      <c r="BQ405" s="5" t="s">
        <v>257</v>
      </c>
      <c r="BR405" s="18" t="s">
        <v>788</v>
      </c>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3">
        <v>0</v>
      </c>
      <c r="EF405" s="3">
        <v>0</v>
      </c>
      <c r="EG405" s="3">
        <v>0</v>
      </c>
      <c r="EH405" s="18" t="s">
        <v>789</v>
      </c>
      <c r="EI405" s="18" cm="1">
        <f t="array" ref="EI405">IF(SUMPRODUCT(--(DO405:DS405&lt;&gt;""))=0, 0,1)</f>
        <v>0</v>
      </c>
      <c r="EJ405" s="18" cm="1">
        <f t="array" ref="EJ405">IF(SUMPRODUCT(--(DT405:EG405&lt;&gt;""))=0, 0,1)</f>
        <v>1</v>
      </c>
      <c r="EK405" s="18" cm="1">
        <f t="array" ref="EK405">IF(SUMPRODUCT(--(EC405:EG405&lt;&gt;""))=0, 0,1)</f>
        <v>1</v>
      </c>
      <c r="EL405" s="18" cm="1">
        <f t="array" ref="EL405">IF(SUMPRODUCT(--(EE405:EG405&lt;&gt;""))=0, 0,1)</f>
        <v>1</v>
      </c>
      <c r="EM405" s="18">
        <f t="shared" si="97"/>
        <v>0</v>
      </c>
      <c r="EN405" s="18" t="str">
        <f t="shared" si="98"/>
        <v>NA</v>
      </c>
      <c r="EO405" s="18">
        <f t="shared" si="99"/>
        <v>0</v>
      </c>
      <c r="EP405" s="18">
        <f t="shared" si="100"/>
        <v>0</v>
      </c>
      <c r="EQ405" s="18">
        <f t="shared" si="101"/>
        <v>0</v>
      </c>
      <c r="ER405" s="58" t="s">
        <v>2080</v>
      </c>
      <c r="ES405" s="59">
        <v>43802</v>
      </c>
      <c r="ET405" s="18" t="s">
        <v>783</v>
      </c>
      <c r="EU405" s="3" t="s">
        <v>783</v>
      </c>
    </row>
    <row r="406" spans="1:151" ht="15.75" customHeight="1" x14ac:dyDescent="0.2">
      <c r="A406" s="32" t="s">
        <v>290</v>
      </c>
      <c r="B406" s="24" t="s">
        <v>782</v>
      </c>
      <c r="C406" s="26">
        <v>2</v>
      </c>
      <c r="D406" s="18" t="s">
        <v>791</v>
      </c>
      <c r="E406" s="26" t="s">
        <v>257</v>
      </c>
      <c r="F406" s="18" t="s">
        <v>553</v>
      </c>
      <c r="G406" s="18" t="s">
        <v>609</v>
      </c>
      <c r="H406" s="18" t="s">
        <v>750</v>
      </c>
      <c r="I406" s="18" t="s">
        <v>708</v>
      </c>
      <c r="J406" s="18" t="s">
        <v>363</v>
      </c>
      <c r="K406" s="18" t="s">
        <v>363</v>
      </c>
      <c r="L406" s="18" t="s">
        <v>363</v>
      </c>
      <c r="M406" s="18" t="s">
        <v>253</v>
      </c>
      <c r="N406" s="56">
        <v>43</v>
      </c>
      <c r="O406" s="18" t="s">
        <v>640</v>
      </c>
      <c r="P406" s="18" t="s">
        <v>466</v>
      </c>
      <c r="Q406" s="18" t="s">
        <v>254</v>
      </c>
      <c r="R406" s="24" t="s">
        <v>257</v>
      </c>
      <c r="S406" s="24" t="s">
        <v>257</v>
      </c>
      <c r="T406" s="26" t="s">
        <v>257</v>
      </c>
      <c r="U406" s="26" t="s">
        <v>257</v>
      </c>
      <c r="V406" s="26" t="s">
        <v>257</v>
      </c>
      <c r="W406" s="26" t="s">
        <v>257</v>
      </c>
      <c r="X406" s="18" t="s">
        <v>695</v>
      </c>
      <c r="Y406" s="18">
        <v>40</v>
      </c>
      <c r="Z406" s="18" t="s">
        <v>599</v>
      </c>
      <c r="AA406" s="56">
        <v>40</v>
      </c>
      <c r="AB406" s="57" t="s">
        <v>257</v>
      </c>
      <c r="AC406" s="18" t="s">
        <v>595</v>
      </c>
      <c r="AD406" s="18" t="s">
        <v>595</v>
      </c>
      <c r="AE406" s="18" t="s">
        <v>595</v>
      </c>
      <c r="AF406" s="18" t="s">
        <v>595</v>
      </c>
      <c r="AG406" s="18" t="s">
        <v>595</v>
      </c>
      <c r="AH406" s="18" t="s">
        <v>595</v>
      </c>
      <c r="AI406" s="68">
        <v>2</v>
      </c>
      <c r="AJ406" s="26" t="s">
        <v>786</v>
      </c>
      <c r="AK406" s="68">
        <v>2</v>
      </c>
      <c r="AL406" s="18" t="s">
        <v>787</v>
      </c>
      <c r="AM406" s="18" t="s">
        <v>282</v>
      </c>
      <c r="AN406" s="57">
        <v>0</v>
      </c>
      <c r="AO406" s="57" t="s">
        <v>671</v>
      </c>
      <c r="AP406" s="18" t="s">
        <v>479</v>
      </c>
      <c r="AQ406" s="18">
        <v>4</v>
      </c>
      <c r="AR406" s="18" t="s">
        <v>672</v>
      </c>
      <c r="AS406" s="66">
        <f t="shared" si="77"/>
        <v>0</v>
      </c>
      <c r="AT406" s="57">
        <v>0</v>
      </c>
      <c r="AU406" s="66">
        <f t="shared" si="78"/>
        <v>0</v>
      </c>
      <c r="AV406" s="66">
        <f t="shared" si="76"/>
        <v>0</v>
      </c>
      <c r="AW406" s="5" t="s">
        <v>595</v>
      </c>
      <c r="AX406" s="68">
        <v>2</v>
      </c>
      <c r="AY406" s="26" t="s">
        <v>786</v>
      </c>
      <c r="AZ406" s="5" t="s">
        <v>257</v>
      </c>
      <c r="BA406" s="5" t="s">
        <v>257</v>
      </c>
      <c r="BB406" s="18" t="s">
        <v>788</v>
      </c>
      <c r="BC406" s="18" t="s">
        <v>287</v>
      </c>
      <c r="BD406" s="18">
        <v>0</v>
      </c>
      <c r="BE406" s="18" t="s">
        <v>698</v>
      </c>
      <c r="BF406" s="18" t="s">
        <v>699</v>
      </c>
      <c r="BG406" s="18">
        <v>4</v>
      </c>
      <c r="BH406" s="18" t="s">
        <v>672</v>
      </c>
      <c r="BI406" s="18" t="s">
        <v>257</v>
      </c>
      <c r="BJ406" s="18" t="s">
        <v>257</v>
      </c>
      <c r="BK406" s="18" t="s">
        <v>257</v>
      </c>
      <c r="BL406" s="18" t="s">
        <v>257</v>
      </c>
      <c r="BM406" s="18" t="s">
        <v>257</v>
      </c>
      <c r="BN406" s="68">
        <v>2</v>
      </c>
      <c r="BO406" s="26" t="s">
        <v>786</v>
      </c>
      <c r="BP406" s="5" t="s">
        <v>257</v>
      </c>
      <c r="BQ406" s="5" t="s">
        <v>257</v>
      </c>
      <c r="BR406" s="18" t="s">
        <v>788</v>
      </c>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c r="DA406" s="18"/>
      <c r="DB406" s="18"/>
      <c r="DC406" s="18"/>
      <c r="DD406" s="18"/>
      <c r="DE406" s="18"/>
      <c r="DF406" s="18"/>
      <c r="DG406" s="18"/>
      <c r="DH406" s="18"/>
      <c r="DI406" s="18"/>
      <c r="DJ406" s="18"/>
      <c r="DK406" s="18"/>
      <c r="DL406" s="18"/>
      <c r="DM406" s="18"/>
      <c r="DN406" s="18"/>
      <c r="DO406" s="18"/>
      <c r="DP406" s="18"/>
      <c r="DQ406" s="18"/>
      <c r="DR406" s="18"/>
      <c r="DS406" s="18"/>
      <c r="DT406" s="18"/>
      <c r="DU406" s="18"/>
      <c r="DV406" s="18"/>
      <c r="DW406" s="18"/>
      <c r="DX406" s="18"/>
      <c r="DY406" s="18"/>
      <c r="DZ406" s="18"/>
      <c r="EA406" s="18"/>
      <c r="EB406" s="18"/>
      <c r="EC406" s="18"/>
      <c r="ED406" s="18"/>
      <c r="EE406" s="3">
        <v>0</v>
      </c>
      <c r="EF406" s="3">
        <v>0</v>
      </c>
      <c r="EG406" s="3">
        <v>0</v>
      </c>
      <c r="EH406" s="18" t="s">
        <v>789</v>
      </c>
      <c r="EI406" s="18" cm="1">
        <f t="array" ref="EI406">IF(SUMPRODUCT(--(DO406:DS406&lt;&gt;""))=0, 0,1)</f>
        <v>0</v>
      </c>
      <c r="EJ406" s="18" cm="1">
        <f t="array" ref="EJ406">IF(SUMPRODUCT(--(DT406:EG406&lt;&gt;""))=0, 0,1)</f>
        <v>1</v>
      </c>
      <c r="EK406" s="18" cm="1">
        <f t="array" ref="EK406">IF(SUMPRODUCT(--(EC406:EG406&lt;&gt;""))=0, 0,1)</f>
        <v>1</v>
      </c>
      <c r="EL406" s="18" cm="1">
        <f t="array" ref="EL406">IF(SUMPRODUCT(--(EE406:EG406&lt;&gt;""))=0, 0,1)</f>
        <v>1</v>
      </c>
      <c r="EM406" s="18">
        <f t="shared" si="97"/>
        <v>0</v>
      </c>
      <c r="EN406" s="18" t="str">
        <f t="shared" si="98"/>
        <v>NA</v>
      </c>
      <c r="EO406" s="18">
        <f t="shared" si="99"/>
        <v>0</v>
      </c>
      <c r="EP406" s="18">
        <f t="shared" si="100"/>
        <v>0</v>
      </c>
      <c r="EQ406" s="18">
        <f t="shared" si="101"/>
        <v>0</v>
      </c>
      <c r="ER406" s="58" t="s">
        <v>2080</v>
      </c>
      <c r="ES406" s="59">
        <v>43802</v>
      </c>
      <c r="ET406" s="18" t="s">
        <v>783</v>
      </c>
      <c r="EU406" s="3" t="s">
        <v>783</v>
      </c>
    </row>
    <row r="407" spans="1:151" ht="15.75" customHeight="1" x14ac:dyDescent="0.2">
      <c r="A407" s="32" t="s">
        <v>290</v>
      </c>
      <c r="B407" s="24" t="s">
        <v>782</v>
      </c>
      <c r="C407" s="26">
        <v>2</v>
      </c>
      <c r="D407" s="18" t="s">
        <v>792</v>
      </c>
      <c r="E407" s="26" t="s">
        <v>257</v>
      </c>
      <c r="F407" s="18" t="s">
        <v>553</v>
      </c>
      <c r="G407" s="18" t="s">
        <v>609</v>
      </c>
      <c r="H407" s="18" t="s">
        <v>750</v>
      </c>
      <c r="I407" s="18" t="s">
        <v>708</v>
      </c>
      <c r="J407" s="18" t="s">
        <v>363</v>
      </c>
      <c r="K407" s="18" t="s">
        <v>363</v>
      </c>
      <c r="L407" s="18" t="s">
        <v>363</v>
      </c>
      <c r="M407" s="18" t="s">
        <v>253</v>
      </c>
      <c r="N407" s="56">
        <v>43</v>
      </c>
      <c r="O407" s="18" t="s">
        <v>640</v>
      </c>
      <c r="P407" s="18" t="s">
        <v>466</v>
      </c>
      <c r="Q407" s="18" t="s">
        <v>254</v>
      </c>
      <c r="R407" s="24" t="s">
        <v>257</v>
      </c>
      <c r="S407" s="24" t="s">
        <v>257</v>
      </c>
      <c r="T407" s="26" t="s">
        <v>257</v>
      </c>
      <c r="U407" s="26" t="s">
        <v>257</v>
      </c>
      <c r="V407" s="26" t="s">
        <v>257</v>
      </c>
      <c r="W407" s="26" t="s">
        <v>257</v>
      </c>
      <c r="X407" s="18" t="s">
        <v>695</v>
      </c>
      <c r="Y407" s="18">
        <v>40</v>
      </c>
      <c r="Z407" s="18" t="s">
        <v>599</v>
      </c>
      <c r="AA407" s="56">
        <v>40</v>
      </c>
      <c r="AB407" s="57" t="s">
        <v>257</v>
      </c>
      <c r="AC407" s="18" t="s">
        <v>595</v>
      </c>
      <c r="AD407" s="18" t="s">
        <v>595</v>
      </c>
      <c r="AE407" s="18" t="s">
        <v>595</v>
      </c>
      <c r="AF407" s="18" t="s">
        <v>595</v>
      </c>
      <c r="AG407" s="18" t="s">
        <v>595</v>
      </c>
      <c r="AH407" s="18" t="s">
        <v>595</v>
      </c>
      <c r="AI407" s="68">
        <v>3</v>
      </c>
      <c r="AJ407" s="26" t="s">
        <v>786</v>
      </c>
      <c r="AK407" s="68">
        <v>3</v>
      </c>
      <c r="AL407" s="18" t="s">
        <v>787</v>
      </c>
      <c r="AM407" s="18" t="s">
        <v>282</v>
      </c>
      <c r="AN407" s="57">
        <v>10.4</v>
      </c>
      <c r="AO407" s="57" t="s">
        <v>671</v>
      </c>
      <c r="AP407" s="18" t="s">
        <v>479</v>
      </c>
      <c r="AQ407" s="18">
        <v>4</v>
      </c>
      <c r="AR407" s="18" t="s">
        <v>672</v>
      </c>
      <c r="AS407" s="66">
        <f t="shared" si="77"/>
        <v>0</v>
      </c>
      <c r="AT407" s="57">
        <v>20.8</v>
      </c>
      <c r="AU407" s="66">
        <f t="shared" si="78"/>
        <v>10.4</v>
      </c>
      <c r="AV407" s="66">
        <f t="shared" si="76"/>
        <v>10.4</v>
      </c>
      <c r="AW407" s="5" t="s">
        <v>595</v>
      </c>
      <c r="AX407" s="68">
        <v>3</v>
      </c>
      <c r="AY407" s="26" t="s">
        <v>786</v>
      </c>
      <c r="AZ407" s="5" t="s">
        <v>257</v>
      </c>
      <c r="BA407" s="5" t="s">
        <v>257</v>
      </c>
      <c r="BB407" s="18" t="s">
        <v>788</v>
      </c>
      <c r="BC407" s="18" t="s">
        <v>287</v>
      </c>
      <c r="BD407" s="18">
        <v>0</v>
      </c>
      <c r="BE407" s="18" t="s">
        <v>698</v>
      </c>
      <c r="BF407" s="18" t="s">
        <v>699</v>
      </c>
      <c r="BG407" s="18">
        <v>4</v>
      </c>
      <c r="BH407" s="18" t="s">
        <v>672</v>
      </c>
      <c r="BI407" s="18" t="s">
        <v>257</v>
      </c>
      <c r="BJ407" s="18" t="s">
        <v>257</v>
      </c>
      <c r="BK407" s="18" t="s">
        <v>257</v>
      </c>
      <c r="BL407" s="18" t="s">
        <v>257</v>
      </c>
      <c r="BM407" s="18" t="s">
        <v>257</v>
      </c>
      <c r="BN407" s="68">
        <v>3</v>
      </c>
      <c r="BO407" s="26" t="s">
        <v>786</v>
      </c>
      <c r="BP407" s="5" t="s">
        <v>257</v>
      </c>
      <c r="BQ407" s="5" t="s">
        <v>257</v>
      </c>
      <c r="BR407" s="18" t="s">
        <v>788</v>
      </c>
      <c r="BS407" s="18"/>
      <c r="BT407" s="18"/>
      <c r="BU407" s="18"/>
      <c r="BV407" s="18"/>
      <c r="BW407" s="18"/>
      <c r="BX407" s="18"/>
      <c r="BY407" s="18"/>
      <c r="BZ407" s="18"/>
      <c r="CA407" s="18"/>
      <c r="CB407" s="18"/>
      <c r="CC407" s="18"/>
      <c r="CD407" s="18"/>
      <c r="CE407" s="18"/>
      <c r="CF407" s="18"/>
      <c r="CG407" s="18"/>
      <c r="CH407" s="18"/>
      <c r="CI407" s="18"/>
      <c r="CJ407" s="18"/>
      <c r="CK407" s="18"/>
      <c r="CL407" s="18"/>
      <c r="CM407" s="18"/>
      <c r="CN407" s="18"/>
      <c r="CO407" s="18"/>
      <c r="CP407" s="18"/>
      <c r="CQ407" s="18"/>
      <c r="CR407" s="18"/>
      <c r="CS407" s="18"/>
      <c r="CT407" s="18"/>
      <c r="CU407" s="18"/>
      <c r="CV407" s="18"/>
      <c r="CW407" s="18"/>
      <c r="CX407" s="18"/>
      <c r="CY407" s="18"/>
      <c r="CZ407" s="18"/>
      <c r="DA407" s="18"/>
      <c r="DB407" s="18"/>
      <c r="DC407" s="18"/>
      <c r="DD407" s="18"/>
      <c r="DE407" s="18"/>
      <c r="DF407" s="18"/>
      <c r="DG407" s="18"/>
      <c r="DH407" s="18"/>
      <c r="DI407" s="18"/>
      <c r="DJ407" s="18"/>
      <c r="DK407" s="18"/>
      <c r="DL407" s="18"/>
      <c r="DM407" s="18"/>
      <c r="DN407" s="18"/>
      <c r="DO407" s="18"/>
      <c r="DP407" s="18"/>
      <c r="DQ407" s="18"/>
      <c r="DR407" s="18"/>
      <c r="DS407" s="18"/>
      <c r="DT407" s="18"/>
      <c r="DU407" s="18"/>
      <c r="DV407" s="18"/>
      <c r="DW407" s="18"/>
      <c r="DX407" s="18"/>
      <c r="DY407" s="18"/>
      <c r="DZ407" s="18"/>
      <c r="EA407" s="18"/>
      <c r="EB407" s="18"/>
      <c r="EC407" s="18"/>
      <c r="ED407" s="18"/>
      <c r="EE407" s="18">
        <v>1</v>
      </c>
      <c r="EF407" s="18">
        <v>0</v>
      </c>
      <c r="EG407" s="18">
        <v>0</v>
      </c>
      <c r="EH407" s="18" t="s">
        <v>789</v>
      </c>
      <c r="EI407" s="18" cm="1">
        <f t="array" ref="EI407">IF(SUMPRODUCT(--(DO407:DS407&lt;&gt;""))=0, 0,1)</f>
        <v>0</v>
      </c>
      <c r="EJ407" s="18" cm="1">
        <f t="array" ref="EJ407">IF(SUMPRODUCT(--(DT407:EG407&lt;&gt;""))=0, 0,1)</f>
        <v>1</v>
      </c>
      <c r="EK407" s="18" cm="1">
        <f t="array" ref="EK407">IF(SUMPRODUCT(--(EC407:EG407&lt;&gt;""))=0, 0,1)</f>
        <v>1</v>
      </c>
      <c r="EL407" s="18" cm="1">
        <f t="array" ref="EL407">IF(SUMPRODUCT(--(EE407:EG407&lt;&gt;""))=0, 0,1)</f>
        <v>1</v>
      </c>
      <c r="EM407" s="18">
        <f t="shared" si="97"/>
        <v>1</v>
      </c>
      <c r="EN407" s="18" t="str">
        <f t="shared" si="98"/>
        <v>NA</v>
      </c>
      <c r="EO407" s="18">
        <f t="shared" si="99"/>
        <v>1</v>
      </c>
      <c r="EP407" s="18">
        <f t="shared" si="100"/>
        <v>1</v>
      </c>
      <c r="EQ407" s="18">
        <f t="shared" si="101"/>
        <v>1</v>
      </c>
      <c r="ER407" s="58" t="s">
        <v>2080</v>
      </c>
      <c r="ES407" s="59">
        <v>43802</v>
      </c>
      <c r="ET407" s="18" t="s">
        <v>783</v>
      </c>
      <c r="EU407" s="3" t="s">
        <v>783</v>
      </c>
    </row>
    <row r="408" spans="1:151" ht="15.75" customHeight="1" x14ac:dyDescent="0.2">
      <c r="A408" s="32" t="s">
        <v>290</v>
      </c>
      <c r="B408" s="24" t="s">
        <v>782</v>
      </c>
      <c r="C408" s="26">
        <v>2</v>
      </c>
      <c r="D408" s="18" t="s">
        <v>793</v>
      </c>
      <c r="E408" s="26" t="s">
        <v>257</v>
      </c>
      <c r="F408" s="18" t="s">
        <v>553</v>
      </c>
      <c r="G408" s="18" t="s">
        <v>609</v>
      </c>
      <c r="H408" s="18" t="s">
        <v>750</v>
      </c>
      <c r="I408" s="18" t="s">
        <v>708</v>
      </c>
      <c r="J408" s="18" t="s">
        <v>363</v>
      </c>
      <c r="K408" s="18" t="s">
        <v>363</v>
      </c>
      <c r="L408" s="18" t="s">
        <v>363</v>
      </c>
      <c r="M408" s="18" t="s">
        <v>253</v>
      </c>
      <c r="N408" s="56">
        <v>43</v>
      </c>
      <c r="O408" s="18" t="s">
        <v>640</v>
      </c>
      <c r="P408" s="18" t="s">
        <v>466</v>
      </c>
      <c r="Q408" s="18" t="s">
        <v>254</v>
      </c>
      <c r="R408" s="24" t="s">
        <v>257</v>
      </c>
      <c r="S408" s="24" t="s">
        <v>257</v>
      </c>
      <c r="T408" s="26" t="s">
        <v>257</v>
      </c>
      <c r="U408" s="26" t="s">
        <v>257</v>
      </c>
      <c r="V408" s="26" t="s">
        <v>257</v>
      </c>
      <c r="W408" s="26" t="s">
        <v>257</v>
      </c>
      <c r="X408" s="18" t="s">
        <v>695</v>
      </c>
      <c r="Y408" s="18">
        <v>40</v>
      </c>
      <c r="Z408" s="18" t="s">
        <v>599</v>
      </c>
      <c r="AA408" s="56">
        <v>40</v>
      </c>
      <c r="AB408" s="57" t="s">
        <v>257</v>
      </c>
      <c r="AC408" s="18" t="s">
        <v>595</v>
      </c>
      <c r="AD408" s="18" t="s">
        <v>595</v>
      </c>
      <c r="AE408" s="18" t="s">
        <v>595</v>
      </c>
      <c r="AF408" s="18" t="s">
        <v>595</v>
      </c>
      <c r="AG408" s="18" t="s">
        <v>595</v>
      </c>
      <c r="AH408" s="18" t="s">
        <v>595</v>
      </c>
      <c r="AI408" s="68">
        <v>4</v>
      </c>
      <c r="AJ408" s="26" t="s">
        <v>786</v>
      </c>
      <c r="AK408" s="68">
        <v>4</v>
      </c>
      <c r="AL408" s="18" t="s">
        <v>787</v>
      </c>
      <c r="AM408" s="18" t="s">
        <v>282</v>
      </c>
      <c r="AN408" s="57">
        <v>12.5</v>
      </c>
      <c r="AO408" s="57" t="s">
        <v>671</v>
      </c>
      <c r="AP408" s="18" t="s">
        <v>479</v>
      </c>
      <c r="AQ408" s="18">
        <v>4</v>
      </c>
      <c r="AR408" s="18" t="s">
        <v>672</v>
      </c>
      <c r="AS408" s="66">
        <f t="shared" si="77"/>
        <v>1.3999999999999986</v>
      </c>
      <c r="AT408" s="57">
        <v>23.6</v>
      </c>
      <c r="AU408" s="66">
        <f t="shared" si="78"/>
        <v>11.100000000000001</v>
      </c>
      <c r="AV408" s="66">
        <f t="shared" si="76"/>
        <v>11.100000000000001</v>
      </c>
      <c r="AW408" s="5" t="s">
        <v>595</v>
      </c>
      <c r="AX408" s="68">
        <v>4</v>
      </c>
      <c r="AY408" s="26" t="s">
        <v>786</v>
      </c>
      <c r="AZ408" s="5" t="s">
        <v>257</v>
      </c>
      <c r="BA408" s="5" t="s">
        <v>257</v>
      </c>
      <c r="BB408" s="18" t="s">
        <v>788</v>
      </c>
      <c r="BC408" s="18" t="s">
        <v>287</v>
      </c>
      <c r="BD408" s="18">
        <v>0</v>
      </c>
      <c r="BE408" s="18" t="s">
        <v>698</v>
      </c>
      <c r="BF408" s="18" t="s">
        <v>699</v>
      </c>
      <c r="BG408" s="18">
        <v>4</v>
      </c>
      <c r="BH408" s="18" t="s">
        <v>672</v>
      </c>
      <c r="BI408" s="18" t="s">
        <v>257</v>
      </c>
      <c r="BJ408" s="18" t="s">
        <v>257</v>
      </c>
      <c r="BK408" s="18" t="s">
        <v>257</v>
      </c>
      <c r="BL408" s="18" t="s">
        <v>257</v>
      </c>
      <c r="BM408" s="18" t="s">
        <v>257</v>
      </c>
      <c r="BN408" s="68">
        <v>4</v>
      </c>
      <c r="BO408" s="26" t="s">
        <v>786</v>
      </c>
      <c r="BP408" s="5" t="s">
        <v>257</v>
      </c>
      <c r="BQ408" s="5" t="s">
        <v>257</v>
      </c>
      <c r="BR408" s="18" t="s">
        <v>788</v>
      </c>
      <c r="BS408" s="18"/>
      <c r="BT408" s="18"/>
      <c r="BU408" s="18"/>
      <c r="BV408" s="18"/>
      <c r="BW408" s="18"/>
      <c r="BX408" s="18"/>
      <c r="BY408" s="18"/>
      <c r="BZ408" s="18"/>
      <c r="CA408" s="18"/>
      <c r="CB408" s="18"/>
      <c r="CC408" s="18"/>
      <c r="CD408" s="18"/>
      <c r="CE408" s="18"/>
      <c r="CF408" s="18"/>
      <c r="CG408" s="18"/>
      <c r="CH408" s="18"/>
      <c r="CI408" s="18"/>
      <c r="CJ408" s="18"/>
      <c r="CK408" s="18"/>
      <c r="CL408" s="18"/>
      <c r="CM408" s="18"/>
      <c r="CN408" s="18"/>
      <c r="CO408" s="18"/>
      <c r="CP408" s="18"/>
      <c r="CQ408" s="18"/>
      <c r="CR408" s="18"/>
      <c r="CS408" s="18"/>
      <c r="CT408" s="18"/>
      <c r="CU408" s="18"/>
      <c r="CV408" s="18"/>
      <c r="CW408" s="18"/>
      <c r="CX408" s="18"/>
      <c r="CY408" s="18"/>
      <c r="CZ408" s="18"/>
      <c r="DA408" s="18"/>
      <c r="DB408" s="18"/>
      <c r="DC408" s="18"/>
      <c r="DD408" s="18"/>
      <c r="DE408" s="18"/>
      <c r="DF408" s="18"/>
      <c r="DG408" s="18"/>
      <c r="DH408" s="18"/>
      <c r="DI408" s="18"/>
      <c r="DJ408" s="18"/>
      <c r="DK408" s="18"/>
      <c r="DL408" s="18"/>
      <c r="DM408" s="18"/>
      <c r="DN408" s="18"/>
      <c r="DO408" s="18"/>
      <c r="DP408" s="18"/>
      <c r="DQ408" s="18"/>
      <c r="DR408" s="18"/>
      <c r="DS408" s="18"/>
      <c r="DT408" s="18"/>
      <c r="DU408" s="18"/>
      <c r="DV408" s="18"/>
      <c r="DW408" s="18"/>
      <c r="DX408" s="18"/>
      <c r="DY408" s="18"/>
      <c r="DZ408" s="18"/>
      <c r="EA408" s="18"/>
      <c r="EB408" s="18"/>
      <c r="EC408" s="18"/>
      <c r="ED408" s="18"/>
      <c r="EE408" s="18">
        <v>1</v>
      </c>
      <c r="EF408" s="18">
        <v>0</v>
      </c>
      <c r="EG408" s="18">
        <v>0</v>
      </c>
      <c r="EH408" s="18" t="s">
        <v>789</v>
      </c>
      <c r="EI408" s="18" cm="1">
        <f t="array" ref="EI408">IF(SUMPRODUCT(--(DO408:DS408&lt;&gt;""))=0, 0,1)</f>
        <v>0</v>
      </c>
      <c r="EJ408" s="18" cm="1">
        <f t="array" ref="EJ408">IF(SUMPRODUCT(--(DT408:EG408&lt;&gt;""))=0, 0,1)</f>
        <v>1</v>
      </c>
      <c r="EK408" s="18" cm="1">
        <f t="array" ref="EK408">IF(SUMPRODUCT(--(EC408:EG408&lt;&gt;""))=0, 0,1)</f>
        <v>1</v>
      </c>
      <c r="EL408" s="18" cm="1">
        <f t="array" ref="EL408">IF(SUMPRODUCT(--(EE408:EG408&lt;&gt;""))=0, 0,1)</f>
        <v>1</v>
      </c>
      <c r="EM408" s="18">
        <f t="shared" si="97"/>
        <v>1</v>
      </c>
      <c r="EN408" s="18" t="str">
        <f t="shared" si="98"/>
        <v>NA</v>
      </c>
      <c r="EO408" s="18">
        <f t="shared" si="99"/>
        <v>1</v>
      </c>
      <c r="EP408" s="18">
        <f t="shared" si="100"/>
        <v>1</v>
      </c>
      <c r="EQ408" s="18">
        <f t="shared" si="101"/>
        <v>1</v>
      </c>
      <c r="ER408" s="58" t="s">
        <v>2080</v>
      </c>
      <c r="ES408" s="59">
        <v>43802</v>
      </c>
      <c r="ET408" s="18" t="s">
        <v>783</v>
      </c>
      <c r="EU408" s="3" t="s">
        <v>783</v>
      </c>
    </row>
    <row r="409" spans="1:151" ht="15.75" customHeight="1" x14ac:dyDescent="0.2">
      <c r="A409" s="32" t="s">
        <v>290</v>
      </c>
      <c r="B409" s="24" t="s">
        <v>782</v>
      </c>
      <c r="C409" s="26">
        <v>2</v>
      </c>
      <c r="D409" s="18" t="s">
        <v>794</v>
      </c>
      <c r="E409" s="26" t="s">
        <v>257</v>
      </c>
      <c r="F409" s="18" t="s">
        <v>553</v>
      </c>
      <c r="G409" s="18" t="s">
        <v>609</v>
      </c>
      <c r="H409" s="18" t="s">
        <v>750</v>
      </c>
      <c r="I409" s="18" t="s">
        <v>708</v>
      </c>
      <c r="J409" s="18" t="s">
        <v>363</v>
      </c>
      <c r="K409" s="18" t="s">
        <v>363</v>
      </c>
      <c r="L409" s="18" t="s">
        <v>363</v>
      </c>
      <c r="M409" s="18" t="s">
        <v>253</v>
      </c>
      <c r="N409" s="56">
        <v>43</v>
      </c>
      <c r="O409" s="18" t="s">
        <v>640</v>
      </c>
      <c r="P409" s="18" t="s">
        <v>466</v>
      </c>
      <c r="Q409" s="18" t="s">
        <v>254</v>
      </c>
      <c r="R409" s="24" t="s">
        <v>257</v>
      </c>
      <c r="S409" s="24" t="s">
        <v>257</v>
      </c>
      <c r="T409" s="26" t="s">
        <v>257</v>
      </c>
      <c r="U409" s="26" t="s">
        <v>257</v>
      </c>
      <c r="V409" s="26" t="s">
        <v>257</v>
      </c>
      <c r="W409" s="26" t="s">
        <v>257</v>
      </c>
      <c r="X409" s="18" t="s">
        <v>695</v>
      </c>
      <c r="Y409" s="18">
        <v>40</v>
      </c>
      <c r="Z409" s="18" t="s">
        <v>599</v>
      </c>
      <c r="AA409" s="56">
        <v>40</v>
      </c>
      <c r="AB409" s="57" t="s">
        <v>257</v>
      </c>
      <c r="AC409" s="18" t="s">
        <v>595</v>
      </c>
      <c r="AD409" s="18" t="s">
        <v>595</v>
      </c>
      <c r="AE409" s="18" t="s">
        <v>595</v>
      </c>
      <c r="AF409" s="18" t="s">
        <v>595</v>
      </c>
      <c r="AG409" s="18" t="s">
        <v>595</v>
      </c>
      <c r="AH409" s="18" t="s">
        <v>595</v>
      </c>
      <c r="AI409" s="68">
        <v>5</v>
      </c>
      <c r="AJ409" s="26" t="s">
        <v>786</v>
      </c>
      <c r="AK409" s="68">
        <v>5</v>
      </c>
      <c r="AL409" s="18" t="s">
        <v>787</v>
      </c>
      <c r="AM409" s="18" t="s">
        <v>282</v>
      </c>
      <c r="AN409" s="57">
        <v>17.399999999999999</v>
      </c>
      <c r="AO409" s="57" t="s">
        <v>671</v>
      </c>
      <c r="AP409" s="18" t="s">
        <v>479</v>
      </c>
      <c r="AQ409" s="18">
        <v>4</v>
      </c>
      <c r="AR409" s="18" t="s">
        <v>672</v>
      </c>
      <c r="AS409" s="66">
        <f t="shared" si="77"/>
        <v>5.5999999999999979</v>
      </c>
      <c r="AT409" s="57">
        <v>29.2</v>
      </c>
      <c r="AU409" s="66">
        <f t="shared" si="78"/>
        <v>11.8</v>
      </c>
      <c r="AV409" s="66">
        <f t="shared" si="76"/>
        <v>11.8</v>
      </c>
      <c r="AW409" s="5" t="s">
        <v>595</v>
      </c>
      <c r="AX409" s="68">
        <v>5</v>
      </c>
      <c r="AY409" s="26" t="s">
        <v>786</v>
      </c>
      <c r="AZ409" s="5" t="s">
        <v>257</v>
      </c>
      <c r="BA409" s="5" t="s">
        <v>257</v>
      </c>
      <c r="BB409" s="18" t="s">
        <v>788</v>
      </c>
      <c r="BC409" s="18" t="s">
        <v>287</v>
      </c>
      <c r="BD409" s="18">
        <v>0</v>
      </c>
      <c r="BE409" s="18" t="s">
        <v>698</v>
      </c>
      <c r="BF409" s="18" t="s">
        <v>699</v>
      </c>
      <c r="BG409" s="18">
        <v>4</v>
      </c>
      <c r="BH409" s="18" t="s">
        <v>672</v>
      </c>
      <c r="BI409" s="18" t="s">
        <v>257</v>
      </c>
      <c r="BJ409" s="18" t="s">
        <v>257</v>
      </c>
      <c r="BK409" s="18" t="s">
        <v>257</v>
      </c>
      <c r="BL409" s="18" t="s">
        <v>257</v>
      </c>
      <c r="BM409" s="18" t="s">
        <v>257</v>
      </c>
      <c r="BN409" s="68">
        <v>5</v>
      </c>
      <c r="BO409" s="26" t="s">
        <v>786</v>
      </c>
      <c r="BP409" s="5" t="s">
        <v>257</v>
      </c>
      <c r="BQ409" s="5" t="s">
        <v>257</v>
      </c>
      <c r="BR409" s="18" t="s">
        <v>788</v>
      </c>
      <c r="BS409" s="18"/>
      <c r="BT409" s="18"/>
      <c r="BU409" s="18"/>
      <c r="BV409" s="18"/>
      <c r="BW409" s="18"/>
      <c r="BX409" s="18"/>
      <c r="BY409" s="18"/>
      <c r="BZ409" s="18"/>
      <c r="CA409" s="18"/>
      <c r="CB409" s="18"/>
      <c r="CC409" s="18"/>
      <c r="CD409" s="18"/>
      <c r="CE409" s="18"/>
      <c r="CF409" s="18"/>
      <c r="CG409" s="18"/>
      <c r="CH409" s="18"/>
      <c r="CI409" s="18"/>
      <c r="CJ409" s="18"/>
      <c r="CK409" s="18"/>
      <c r="CL409" s="18"/>
      <c r="CM409" s="18"/>
      <c r="CN409" s="18"/>
      <c r="CO409" s="18"/>
      <c r="CP409" s="18"/>
      <c r="CQ409" s="18"/>
      <c r="CR409" s="18"/>
      <c r="CS409" s="18"/>
      <c r="CT409" s="18"/>
      <c r="CU409" s="18"/>
      <c r="CV409" s="18"/>
      <c r="CW409" s="18"/>
      <c r="CX409" s="18"/>
      <c r="CY409" s="18"/>
      <c r="CZ409" s="18"/>
      <c r="DA409" s="18"/>
      <c r="DB409" s="18"/>
      <c r="DC409" s="18"/>
      <c r="DD409" s="18"/>
      <c r="DE409" s="18"/>
      <c r="DF409" s="18"/>
      <c r="DG409" s="18"/>
      <c r="DH409" s="18"/>
      <c r="DI409" s="18"/>
      <c r="DJ409" s="18"/>
      <c r="DK409" s="18"/>
      <c r="DL409" s="18"/>
      <c r="DM409" s="18"/>
      <c r="DN409" s="18"/>
      <c r="DO409" s="18"/>
      <c r="DP409" s="18"/>
      <c r="DQ409" s="18"/>
      <c r="DR409" s="18"/>
      <c r="DS409" s="18"/>
      <c r="DT409" s="18"/>
      <c r="DU409" s="18"/>
      <c r="DV409" s="18"/>
      <c r="DW409" s="18"/>
      <c r="DX409" s="18"/>
      <c r="DY409" s="18"/>
      <c r="DZ409" s="18"/>
      <c r="EA409" s="18"/>
      <c r="EB409" s="18"/>
      <c r="EC409" s="18"/>
      <c r="ED409" s="18"/>
      <c r="EE409" s="18">
        <v>1</v>
      </c>
      <c r="EF409" s="18">
        <v>0</v>
      </c>
      <c r="EG409" s="18">
        <v>0</v>
      </c>
      <c r="EH409" s="18" t="s">
        <v>789</v>
      </c>
      <c r="EI409" s="18" cm="1">
        <f t="array" ref="EI409">IF(SUMPRODUCT(--(DO409:DS409&lt;&gt;""))=0, 0,1)</f>
        <v>0</v>
      </c>
      <c r="EJ409" s="18" cm="1">
        <f t="array" ref="EJ409">IF(SUMPRODUCT(--(DT409:EG409&lt;&gt;""))=0, 0,1)</f>
        <v>1</v>
      </c>
      <c r="EK409" s="18" cm="1">
        <f t="array" ref="EK409">IF(SUMPRODUCT(--(EC409:EG409&lt;&gt;""))=0, 0,1)</f>
        <v>1</v>
      </c>
      <c r="EL409" s="18" cm="1">
        <f t="array" ref="EL409">IF(SUMPRODUCT(--(EE409:EG409&lt;&gt;""))=0, 0,1)</f>
        <v>1</v>
      </c>
      <c r="EM409" s="18">
        <f t="shared" si="97"/>
        <v>1</v>
      </c>
      <c r="EN409" s="18" t="str">
        <f t="shared" si="98"/>
        <v>NA</v>
      </c>
      <c r="EO409" s="18">
        <f t="shared" si="99"/>
        <v>1</v>
      </c>
      <c r="EP409" s="18">
        <f t="shared" si="100"/>
        <v>1</v>
      </c>
      <c r="EQ409" s="18">
        <f t="shared" si="101"/>
        <v>1</v>
      </c>
      <c r="ER409" s="58" t="s">
        <v>2080</v>
      </c>
      <c r="ES409" s="59">
        <v>43802</v>
      </c>
      <c r="ET409" s="18" t="s">
        <v>783</v>
      </c>
      <c r="EU409" s="3" t="s">
        <v>783</v>
      </c>
    </row>
    <row r="410" spans="1:151" ht="15.75" customHeight="1" x14ac:dyDescent="0.2">
      <c r="A410" s="32" t="s">
        <v>290</v>
      </c>
      <c r="B410" s="24" t="s">
        <v>782</v>
      </c>
      <c r="C410" s="26">
        <v>2</v>
      </c>
      <c r="D410" s="18" t="s">
        <v>795</v>
      </c>
      <c r="E410" s="26" t="s">
        <v>257</v>
      </c>
      <c r="F410" s="18" t="s">
        <v>553</v>
      </c>
      <c r="G410" s="18" t="s">
        <v>609</v>
      </c>
      <c r="H410" s="18" t="s">
        <v>750</v>
      </c>
      <c r="I410" s="18" t="s">
        <v>708</v>
      </c>
      <c r="J410" s="18" t="s">
        <v>363</v>
      </c>
      <c r="K410" s="18" t="s">
        <v>363</v>
      </c>
      <c r="L410" s="18" t="s">
        <v>363</v>
      </c>
      <c r="M410" s="18" t="s">
        <v>253</v>
      </c>
      <c r="N410" s="56">
        <v>43</v>
      </c>
      <c r="O410" s="18" t="s">
        <v>640</v>
      </c>
      <c r="P410" s="18" t="s">
        <v>466</v>
      </c>
      <c r="Q410" s="18" t="s">
        <v>254</v>
      </c>
      <c r="R410" s="24" t="s">
        <v>257</v>
      </c>
      <c r="S410" s="24" t="s">
        <v>257</v>
      </c>
      <c r="T410" s="26" t="s">
        <v>257</v>
      </c>
      <c r="U410" s="26" t="s">
        <v>257</v>
      </c>
      <c r="V410" s="26" t="s">
        <v>257</v>
      </c>
      <c r="W410" s="26" t="s">
        <v>257</v>
      </c>
      <c r="X410" s="18" t="s">
        <v>695</v>
      </c>
      <c r="Y410" s="18">
        <v>40</v>
      </c>
      <c r="Z410" s="18" t="s">
        <v>599</v>
      </c>
      <c r="AA410" s="56">
        <v>40</v>
      </c>
      <c r="AB410" s="57" t="s">
        <v>257</v>
      </c>
      <c r="AC410" s="18" t="s">
        <v>595</v>
      </c>
      <c r="AD410" s="18" t="s">
        <v>595</v>
      </c>
      <c r="AE410" s="18" t="s">
        <v>595</v>
      </c>
      <c r="AF410" s="18" t="s">
        <v>595</v>
      </c>
      <c r="AG410" s="18" t="s">
        <v>595</v>
      </c>
      <c r="AH410" s="18" t="s">
        <v>595</v>
      </c>
      <c r="AI410" s="68">
        <v>6</v>
      </c>
      <c r="AJ410" s="26" t="s">
        <v>786</v>
      </c>
      <c r="AK410" s="68">
        <v>6</v>
      </c>
      <c r="AL410" s="18" t="s">
        <v>787</v>
      </c>
      <c r="AM410" s="18" t="s">
        <v>282</v>
      </c>
      <c r="AN410" s="57">
        <v>16.7</v>
      </c>
      <c r="AO410" s="57" t="s">
        <v>671</v>
      </c>
      <c r="AP410" s="18" t="s">
        <v>479</v>
      </c>
      <c r="AQ410" s="18">
        <v>4</v>
      </c>
      <c r="AR410" s="18" t="s">
        <v>672</v>
      </c>
      <c r="AS410" s="66">
        <f t="shared" si="77"/>
        <v>4.8999999999999986</v>
      </c>
      <c r="AT410" s="57">
        <v>28.5</v>
      </c>
      <c r="AU410" s="66">
        <f t="shared" si="78"/>
        <v>11.8</v>
      </c>
      <c r="AV410" s="66">
        <f t="shared" si="76"/>
        <v>11.8</v>
      </c>
      <c r="AW410" s="5" t="s">
        <v>595</v>
      </c>
      <c r="AX410" s="68">
        <v>6</v>
      </c>
      <c r="AY410" s="26" t="s">
        <v>786</v>
      </c>
      <c r="AZ410" s="5" t="s">
        <v>257</v>
      </c>
      <c r="BA410" s="5" t="s">
        <v>257</v>
      </c>
      <c r="BB410" s="18" t="s">
        <v>788</v>
      </c>
      <c r="BC410" s="18" t="s">
        <v>287</v>
      </c>
      <c r="BD410" s="18">
        <v>0</v>
      </c>
      <c r="BE410" s="18" t="s">
        <v>698</v>
      </c>
      <c r="BF410" s="18" t="s">
        <v>699</v>
      </c>
      <c r="BG410" s="18">
        <v>4</v>
      </c>
      <c r="BH410" s="18" t="s">
        <v>672</v>
      </c>
      <c r="BI410" s="18" t="s">
        <v>257</v>
      </c>
      <c r="BJ410" s="18" t="s">
        <v>257</v>
      </c>
      <c r="BK410" s="18" t="s">
        <v>257</v>
      </c>
      <c r="BL410" s="18" t="s">
        <v>257</v>
      </c>
      <c r="BM410" s="18" t="s">
        <v>257</v>
      </c>
      <c r="BN410" s="68">
        <v>6</v>
      </c>
      <c r="BO410" s="26" t="s">
        <v>786</v>
      </c>
      <c r="BP410" s="5" t="s">
        <v>257</v>
      </c>
      <c r="BQ410" s="5" t="s">
        <v>257</v>
      </c>
      <c r="BR410" s="18" t="s">
        <v>788</v>
      </c>
      <c r="BS410" s="18"/>
      <c r="BT410" s="18"/>
      <c r="BU410" s="18"/>
      <c r="BV410" s="18"/>
      <c r="BW410" s="18"/>
      <c r="BX410" s="18"/>
      <c r="BY410" s="18"/>
      <c r="BZ410" s="18"/>
      <c r="CA410" s="18"/>
      <c r="CB410" s="18"/>
      <c r="CC410" s="18"/>
      <c r="CD410" s="18"/>
      <c r="CE410" s="18"/>
      <c r="CF410" s="18"/>
      <c r="CG410" s="18"/>
      <c r="CH410" s="18"/>
      <c r="CI410" s="18"/>
      <c r="CJ410" s="18"/>
      <c r="CK410" s="18"/>
      <c r="CL410" s="18"/>
      <c r="CM410" s="18"/>
      <c r="CN410" s="18"/>
      <c r="CO410" s="18"/>
      <c r="CP410" s="18"/>
      <c r="CQ410" s="18"/>
      <c r="CR410" s="18"/>
      <c r="CS410" s="18"/>
      <c r="CT410" s="18"/>
      <c r="CU410" s="18"/>
      <c r="CV410" s="18"/>
      <c r="CW410" s="18"/>
      <c r="CX410" s="18"/>
      <c r="CY410" s="18"/>
      <c r="CZ410" s="18"/>
      <c r="DA410" s="18"/>
      <c r="DB410" s="18"/>
      <c r="DC410" s="18"/>
      <c r="DD410" s="18"/>
      <c r="DE410" s="18"/>
      <c r="DF410" s="18"/>
      <c r="DG410" s="18"/>
      <c r="DH410" s="18"/>
      <c r="DI410" s="18"/>
      <c r="DJ410" s="18"/>
      <c r="DK410" s="18"/>
      <c r="DL410" s="18"/>
      <c r="DM410" s="18"/>
      <c r="DN410" s="18"/>
      <c r="DO410" s="18"/>
      <c r="DP410" s="18"/>
      <c r="DQ410" s="18"/>
      <c r="DR410" s="18"/>
      <c r="DS410" s="18"/>
      <c r="DT410" s="18"/>
      <c r="DU410" s="18"/>
      <c r="DV410" s="18"/>
      <c r="DW410" s="18"/>
      <c r="DX410" s="18"/>
      <c r="DY410" s="18"/>
      <c r="DZ410" s="18"/>
      <c r="EA410" s="18"/>
      <c r="EB410" s="18"/>
      <c r="EC410" s="18"/>
      <c r="ED410" s="18"/>
      <c r="EE410" s="18">
        <v>1</v>
      </c>
      <c r="EF410" s="18">
        <v>0</v>
      </c>
      <c r="EG410" s="18">
        <v>0</v>
      </c>
      <c r="EH410" s="18" t="s">
        <v>789</v>
      </c>
      <c r="EI410" s="18" cm="1">
        <f t="array" ref="EI410">IF(SUMPRODUCT(--(DO410:DS410&lt;&gt;""))=0, 0,1)</f>
        <v>0</v>
      </c>
      <c r="EJ410" s="18" cm="1">
        <f t="array" ref="EJ410">IF(SUMPRODUCT(--(DT410:EG410&lt;&gt;""))=0, 0,1)</f>
        <v>1</v>
      </c>
      <c r="EK410" s="18" cm="1">
        <f t="array" ref="EK410">IF(SUMPRODUCT(--(EC410:EG410&lt;&gt;""))=0, 0,1)</f>
        <v>1</v>
      </c>
      <c r="EL410" s="18" cm="1">
        <f t="array" ref="EL410">IF(SUMPRODUCT(--(EE410:EG410&lt;&gt;""))=0, 0,1)</f>
        <v>1</v>
      </c>
      <c r="EM410" s="18">
        <f t="shared" si="97"/>
        <v>1</v>
      </c>
      <c r="EN410" s="18" t="str">
        <f t="shared" si="98"/>
        <v>NA</v>
      </c>
      <c r="EO410" s="18">
        <f t="shared" si="99"/>
        <v>1</v>
      </c>
      <c r="EP410" s="18">
        <f t="shared" si="100"/>
        <v>1</v>
      </c>
      <c r="EQ410" s="18">
        <f t="shared" si="101"/>
        <v>1</v>
      </c>
      <c r="ER410" s="58" t="s">
        <v>2080</v>
      </c>
      <c r="ES410" s="59">
        <v>43802</v>
      </c>
      <c r="ET410" s="18" t="s">
        <v>783</v>
      </c>
      <c r="EU410" s="3" t="s">
        <v>783</v>
      </c>
    </row>
    <row r="411" spans="1:151" ht="15.75" customHeight="1" x14ac:dyDescent="0.2">
      <c r="A411" s="32" t="s">
        <v>290</v>
      </c>
      <c r="B411" s="24" t="s">
        <v>782</v>
      </c>
      <c r="C411" s="26">
        <v>2</v>
      </c>
      <c r="D411" s="18" t="s">
        <v>796</v>
      </c>
      <c r="E411" s="26" t="s">
        <v>257</v>
      </c>
      <c r="F411" s="18" t="s">
        <v>553</v>
      </c>
      <c r="G411" s="18" t="s">
        <v>609</v>
      </c>
      <c r="H411" s="18" t="s">
        <v>750</v>
      </c>
      <c r="I411" s="18" t="s">
        <v>708</v>
      </c>
      <c r="J411" s="18" t="s">
        <v>363</v>
      </c>
      <c r="K411" s="18" t="s">
        <v>363</v>
      </c>
      <c r="L411" s="18" t="s">
        <v>363</v>
      </c>
      <c r="M411" s="18" t="s">
        <v>253</v>
      </c>
      <c r="N411" s="56">
        <v>43</v>
      </c>
      <c r="O411" s="18" t="s">
        <v>640</v>
      </c>
      <c r="P411" s="18" t="s">
        <v>466</v>
      </c>
      <c r="Q411" s="18" t="s">
        <v>254</v>
      </c>
      <c r="R411" s="24" t="s">
        <v>257</v>
      </c>
      <c r="S411" s="24" t="s">
        <v>257</v>
      </c>
      <c r="T411" s="26" t="s">
        <v>257</v>
      </c>
      <c r="U411" s="26" t="s">
        <v>257</v>
      </c>
      <c r="V411" s="26" t="s">
        <v>257</v>
      </c>
      <c r="W411" s="26" t="s">
        <v>257</v>
      </c>
      <c r="X411" s="18" t="s">
        <v>695</v>
      </c>
      <c r="Y411" s="18">
        <v>40</v>
      </c>
      <c r="Z411" s="18" t="s">
        <v>599</v>
      </c>
      <c r="AA411" s="56">
        <v>40</v>
      </c>
      <c r="AB411" s="57" t="s">
        <v>257</v>
      </c>
      <c r="AC411" s="18" t="s">
        <v>595</v>
      </c>
      <c r="AD411" s="18" t="s">
        <v>595</v>
      </c>
      <c r="AE411" s="18" t="s">
        <v>595</v>
      </c>
      <c r="AF411" s="18" t="s">
        <v>595</v>
      </c>
      <c r="AG411" s="18" t="s">
        <v>595</v>
      </c>
      <c r="AH411" s="18" t="s">
        <v>595</v>
      </c>
      <c r="AI411" s="68">
        <v>7</v>
      </c>
      <c r="AJ411" s="26" t="s">
        <v>786</v>
      </c>
      <c r="AK411" s="68">
        <v>7</v>
      </c>
      <c r="AL411" s="18" t="s">
        <v>787</v>
      </c>
      <c r="AM411" s="18" t="s">
        <v>282</v>
      </c>
      <c r="AN411" s="57">
        <v>16.7</v>
      </c>
      <c r="AO411" s="57" t="s">
        <v>671</v>
      </c>
      <c r="AP411" s="18" t="s">
        <v>479</v>
      </c>
      <c r="AQ411" s="18">
        <v>4</v>
      </c>
      <c r="AR411" s="18" t="s">
        <v>672</v>
      </c>
      <c r="AS411" s="66">
        <f t="shared" si="77"/>
        <v>4.8999999999999986</v>
      </c>
      <c r="AT411" s="57">
        <v>28.5</v>
      </c>
      <c r="AU411" s="66">
        <f t="shared" si="78"/>
        <v>11.8</v>
      </c>
      <c r="AV411" s="66">
        <f t="shared" si="76"/>
        <v>11.8</v>
      </c>
      <c r="AW411" s="5" t="s">
        <v>595</v>
      </c>
      <c r="AX411" s="68">
        <v>7</v>
      </c>
      <c r="AY411" s="26" t="s">
        <v>786</v>
      </c>
      <c r="AZ411" s="5" t="s">
        <v>257</v>
      </c>
      <c r="BA411" s="5" t="s">
        <v>257</v>
      </c>
      <c r="BB411" s="18" t="s">
        <v>788</v>
      </c>
      <c r="BC411" s="18" t="s">
        <v>287</v>
      </c>
      <c r="BD411" s="18">
        <v>0</v>
      </c>
      <c r="BE411" s="18" t="s">
        <v>698</v>
      </c>
      <c r="BF411" s="18" t="s">
        <v>699</v>
      </c>
      <c r="BG411" s="18">
        <v>4</v>
      </c>
      <c r="BH411" s="18" t="s">
        <v>672</v>
      </c>
      <c r="BI411" s="18" t="s">
        <v>257</v>
      </c>
      <c r="BJ411" s="18" t="s">
        <v>257</v>
      </c>
      <c r="BK411" s="18" t="s">
        <v>257</v>
      </c>
      <c r="BL411" s="18" t="s">
        <v>257</v>
      </c>
      <c r="BM411" s="18" t="s">
        <v>257</v>
      </c>
      <c r="BN411" s="68">
        <v>7</v>
      </c>
      <c r="BO411" s="26" t="s">
        <v>786</v>
      </c>
      <c r="BP411" s="5" t="s">
        <v>257</v>
      </c>
      <c r="BQ411" s="5" t="s">
        <v>257</v>
      </c>
      <c r="BR411" s="18" t="s">
        <v>788</v>
      </c>
      <c r="BS411" s="18"/>
      <c r="BT411" s="18"/>
      <c r="BU411" s="18"/>
      <c r="BV411" s="18"/>
      <c r="BW411" s="18"/>
      <c r="BX411" s="18"/>
      <c r="BY411" s="18"/>
      <c r="BZ411" s="18"/>
      <c r="CA411" s="18"/>
      <c r="CB411" s="18"/>
      <c r="CC411" s="18"/>
      <c r="CD411" s="18"/>
      <c r="CE411" s="18"/>
      <c r="CF411" s="18"/>
      <c r="CG411" s="18"/>
      <c r="CH411" s="18"/>
      <c r="CI411" s="18"/>
      <c r="CJ411" s="18"/>
      <c r="CK411" s="18"/>
      <c r="CL411" s="18"/>
      <c r="CM411" s="18"/>
      <c r="CN411" s="18"/>
      <c r="CO411" s="18"/>
      <c r="CP411" s="18"/>
      <c r="CQ411" s="18"/>
      <c r="CR411" s="18"/>
      <c r="CS411" s="18"/>
      <c r="CT411" s="18"/>
      <c r="CU411" s="18"/>
      <c r="CV411" s="18"/>
      <c r="CW411" s="18"/>
      <c r="CX411" s="18"/>
      <c r="CY411" s="18"/>
      <c r="CZ411" s="18"/>
      <c r="DA411" s="18"/>
      <c r="DB411" s="18"/>
      <c r="DC411" s="18"/>
      <c r="DD411" s="18"/>
      <c r="DE411" s="18"/>
      <c r="DF411" s="18"/>
      <c r="DG411" s="18"/>
      <c r="DH411" s="18"/>
      <c r="DI411" s="18"/>
      <c r="DJ411" s="18"/>
      <c r="DK411" s="18"/>
      <c r="DL411" s="18"/>
      <c r="DM411" s="18"/>
      <c r="DN411" s="18"/>
      <c r="DO411" s="18"/>
      <c r="DP411" s="18"/>
      <c r="DQ411" s="18"/>
      <c r="DR411" s="18"/>
      <c r="DS411" s="18"/>
      <c r="DT411" s="18"/>
      <c r="DU411" s="18"/>
      <c r="DV411" s="18"/>
      <c r="DW411" s="18"/>
      <c r="DX411" s="18"/>
      <c r="DY411" s="18"/>
      <c r="DZ411" s="18"/>
      <c r="EA411" s="18"/>
      <c r="EB411" s="18"/>
      <c r="EC411" s="18"/>
      <c r="ED411" s="18"/>
      <c r="EE411" s="18">
        <v>1</v>
      </c>
      <c r="EF411" s="18">
        <v>0</v>
      </c>
      <c r="EG411" s="18">
        <v>0</v>
      </c>
      <c r="EH411" s="18" t="s">
        <v>789</v>
      </c>
      <c r="EI411" s="18" cm="1">
        <f t="array" ref="EI411">IF(SUMPRODUCT(--(DO411:DS411&lt;&gt;""))=0, 0,1)</f>
        <v>0</v>
      </c>
      <c r="EJ411" s="18" cm="1">
        <f t="array" ref="EJ411">IF(SUMPRODUCT(--(DT411:EG411&lt;&gt;""))=0, 0,1)</f>
        <v>1</v>
      </c>
      <c r="EK411" s="18" cm="1">
        <f t="array" ref="EK411">IF(SUMPRODUCT(--(EC411:EG411&lt;&gt;""))=0, 0,1)</f>
        <v>1</v>
      </c>
      <c r="EL411" s="18" cm="1">
        <f t="array" ref="EL411">IF(SUMPRODUCT(--(EE411:EG411&lt;&gt;""))=0, 0,1)</f>
        <v>1</v>
      </c>
      <c r="EM411" s="18">
        <f t="shared" si="97"/>
        <v>1</v>
      </c>
      <c r="EN411" s="18" t="str">
        <f t="shared" si="98"/>
        <v>NA</v>
      </c>
      <c r="EO411" s="18">
        <f t="shared" si="99"/>
        <v>1</v>
      </c>
      <c r="EP411" s="18">
        <f t="shared" si="100"/>
        <v>1</v>
      </c>
      <c r="EQ411" s="18">
        <f t="shared" si="101"/>
        <v>1</v>
      </c>
      <c r="ER411" s="58" t="s">
        <v>2080</v>
      </c>
      <c r="ES411" s="59">
        <v>43802</v>
      </c>
      <c r="ET411" s="18" t="s">
        <v>783</v>
      </c>
      <c r="EU411" s="3" t="s">
        <v>783</v>
      </c>
    </row>
    <row r="412" spans="1:151" ht="15.75" customHeight="1" x14ac:dyDescent="0.2">
      <c r="A412" s="32" t="s">
        <v>290</v>
      </c>
      <c r="B412" s="24" t="s">
        <v>782</v>
      </c>
      <c r="C412" s="26">
        <v>2</v>
      </c>
      <c r="D412" s="18" t="s">
        <v>785</v>
      </c>
      <c r="E412" s="26" t="s">
        <v>257</v>
      </c>
      <c r="F412" s="18" t="s">
        <v>553</v>
      </c>
      <c r="G412" s="18" t="s">
        <v>805</v>
      </c>
      <c r="H412" s="18" t="s">
        <v>806</v>
      </c>
      <c r="I412" s="18" t="s">
        <v>708</v>
      </c>
      <c r="J412" s="18" t="s">
        <v>363</v>
      </c>
      <c r="K412" s="18" t="s">
        <v>363</v>
      </c>
      <c r="L412" s="18" t="s">
        <v>363</v>
      </c>
      <c r="M412" s="18" t="s">
        <v>253</v>
      </c>
      <c r="N412" s="56">
        <v>43</v>
      </c>
      <c r="O412" s="18" t="s">
        <v>640</v>
      </c>
      <c r="P412" s="18" t="s">
        <v>466</v>
      </c>
      <c r="Q412" s="18" t="s">
        <v>254</v>
      </c>
      <c r="R412" s="24" t="s">
        <v>257</v>
      </c>
      <c r="S412" s="24" t="s">
        <v>257</v>
      </c>
      <c r="T412" s="26" t="s">
        <v>257</v>
      </c>
      <c r="U412" s="26" t="s">
        <v>257</v>
      </c>
      <c r="V412" s="26" t="s">
        <v>257</v>
      </c>
      <c r="W412" s="26" t="s">
        <v>257</v>
      </c>
      <c r="X412" s="18" t="s">
        <v>695</v>
      </c>
      <c r="Y412" s="18">
        <v>0</v>
      </c>
      <c r="Z412" s="18" t="s">
        <v>599</v>
      </c>
      <c r="AA412" s="56">
        <v>0</v>
      </c>
      <c r="AB412" s="57" t="s">
        <v>257</v>
      </c>
      <c r="AC412" s="18" t="s">
        <v>595</v>
      </c>
      <c r="AD412" s="18" t="s">
        <v>595</v>
      </c>
      <c r="AE412" s="18" t="s">
        <v>595</v>
      </c>
      <c r="AF412" s="18" t="s">
        <v>595</v>
      </c>
      <c r="AG412" s="18" t="s">
        <v>595</v>
      </c>
      <c r="AH412" s="18" t="s">
        <v>595</v>
      </c>
      <c r="AI412" s="68">
        <v>0</v>
      </c>
      <c r="AJ412" s="26" t="s">
        <v>786</v>
      </c>
      <c r="AK412" s="68">
        <v>0</v>
      </c>
      <c r="AL412" s="18" t="s">
        <v>787</v>
      </c>
      <c r="AM412" s="18" t="s">
        <v>282</v>
      </c>
      <c r="AN412" s="57">
        <v>0</v>
      </c>
      <c r="AO412" s="57" t="s">
        <v>671</v>
      </c>
      <c r="AP412" s="18" t="s">
        <v>479</v>
      </c>
      <c r="AQ412" s="18">
        <v>4</v>
      </c>
      <c r="AR412" s="18" t="s">
        <v>672</v>
      </c>
      <c r="AS412" s="66">
        <f t="shared" si="77"/>
        <v>0</v>
      </c>
      <c r="AT412" s="57">
        <v>0</v>
      </c>
      <c r="AU412" s="66">
        <f t="shared" si="78"/>
        <v>0</v>
      </c>
      <c r="AV412" s="66">
        <f t="shared" si="76"/>
        <v>0</v>
      </c>
      <c r="AW412" s="5" t="s">
        <v>595</v>
      </c>
      <c r="AX412" s="68">
        <v>0</v>
      </c>
      <c r="AY412" s="26" t="s">
        <v>786</v>
      </c>
      <c r="AZ412" s="5" t="s">
        <v>257</v>
      </c>
      <c r="BA412" s="5" t="s">
        <v>257</v>
      </c>
      <c r="BB412" s="18" t="s">
        <v>788</v>
      </c>
      <c r="BC412" s="18" t="s">
        <v>287</v>
      </c>
      <c r="BD412" s="18">
        <v>0</v>
      </c>
      <c r="BE412" s="18" t="s">
        <v>698</v>
      </c>
      <c r="BF412" s="18" t="s">
        <v>699</v>
      </c>
      <c r="BG412" s="18">
        <v>4</v>
      </c>
      <c r="BH412" s="18" t="s">
        <v>672</v>
      </c>
      <c r="BI412" s="18" t="s">
        <v>257</v>
      </c>
      <c r="BJ412" s="18" t="s">
        <v>257</v>
      </c>
      <c r="BK412" s="18" t="s">
        <v>257</v>
      </c>
      <c r="BL412" s="18" t="s">
        <v>257</v>
      </c>
      <c r="BM412" s="18" t="s">
        <v>257</v>
      </c>
      <c r="BN412" s="68">
        <v>0</v>
      </c>
      <c r="BO412" s="26" t="s">
        <v>786</v>
      </c>
      <c r="BP412" s="5" t="s">
        <v>257</v>
      </c>
      <c r="BQ412" s="5" t="s">
        <v>257</v>
      </c>
      <c r="BR412" s="18" t="s">
        <v>788</v>
      </c>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c r="DA412" s="18"/>
      <c r="DB412" s="18"/>
      <c r="DC412" s="18"/>
      <c r="DD412" s="18"/>
      <c r="DE412" s="18"/>
      <c r="DF412" s="18"/>
      <c r="DG412" s="18"/>
      <c r="DH412" s="18"/>
      <c r="DI412" s="18"/>
      <c r="DJ412" s="18"/>
      <c r="DK412" s="18"/>
      <c r="DL412" s="18"/>
      <c r="DM412" s="18"/>
      <c r="DN412" s="18"/>
      <c r="DO412" s="18"/>
      <c r="DP412" s="18"/>
      <c r="DQ412" s="18"/>
      <c r="DR412" s="18"/>
      <c r="DS412" s="18"/>
      <c r="DT412" s="18"/>
      <c r="DU412" s="18"/>
      <c r="DV412" s="18"/>
      <c r="DW412" s="18"/>
      <c r="DX412" s="18"/>
      <c r="DY412" s="18"/>
      <c r="DZ412" s="18"/>
      <c r="EA412" s="18"/>
      <c r="EB412" s="18"/>
      <c r="EC412" s="18"/>
      <c r="ED412" s="18"/>
      <c r="EE412" s="3">
        <v>0</v>
      </c>
      <c r="EF412" s="3">
        <v>0</v>
      </c>
      <c r="EG412" s="3">
        <v>0</v>
      </c>
      <c r="EH412" s="18" t="s">
        <v>789</v>
      </c>
      <c r="EI412" s="18" cm="1">
        <f t="array" ref="EI412">IF(SUMPRODUCT(--(DO412:DS412&lt;&gt;""))=0, 0,1)</f>
        <v>0</v>
      </c>
      <c r="EJ412" s="18" cm="1">
        <f t="array" ref="EJ412">IF(SUMPRODUCT(--(DT412:EG412&lt;&gt;""))=0, 0,1)</f>
        <v>1</v>
      </c>
      <c r="EK412" s="18" cm="1">
        <f t="array" ref="EK412">IF(SUMPRODUCT(--(EC412:EG412&lt;&gt;""))=0, 0,1)</f>
        <v>1</v>
      </c>
      <c r="EL412" s="18" cm="1">
        <f t="array" ref="EL412">IF(SUMPRODUCT(--(EE412:EG412&lt;&gt;""))=0, 0,1)</f>
        <v>1</v>
      </c>
      <c r="EM412" s="18">
        <f t="shared" si="97"/>
        <v>0</v>
      </c>
      <c r="EN412" s="18" t="str">
        <f t="shared" si="98"/>
        <v>NA</v>
      </c>
      <c r="EO412" s="18">
        <f t="shared" si="99"/>
        <v>0</v>
      </c>
      <c r="EP412" s="18">
        <f t="shared" si="100"/>
        <v>0</v>
      </c>
      <c r="EQ412" s="18">
        <f t="shared" si="101"/>
        <v>0</v>
      </c>
      <c r="ER412" s="58" t="s">
        <v>2080</v>
      </c>
      <c r="ES412" s="59">
        <v>43802</v>
      </c>
      <c r="ET412" s="18" t="s">
        <v>783</v>
      </c>
      <c r="EU412" s="3" t="s">
        <v>783</v>
      </c>
    </row>
    <row r="413" spans="1:151" ht="15.75" customHeight="1" x14ac:dyDescent="0.2">
      <c r="A413" s="32" t="s">
        <v>290</v>
      </c>
      <c r="B413" s="24" t="s">
        <v>782</v>
      </c>
      <c r="C413" s="26">
        <v>2</v>
      </c>
      <c r="D413" s="18" t="s">
        <v>790</v>
      </c>
      <c r="E413" s="26" t="s">
        <v>257</v>
      </c>
      <c r="F413" s="18" t="s">
        <v>553</v>
      </c>
      <c r="G413" s="18" t="s">
        <v>805</v>
      </c>
      <c r="H413" s="18" t="s">
        <v>806</v>
      </c>
      <c r="I413" s="18" t="s">
        <v>708</v>
      </c>
      <c r="J413" s="18" t="s">
        <v>363</v>
      </c>
      <c r="K413" s="18" t="s">
        <v>363</v>
      </c>
      <c r="L413" s="18" t="s">
        <v>363</v>
      </c>
      <c r="M413" s="18" t="s">
        <v>253</v>
      </c>
      <c r="N413" s="56">
        <v>43</v>
      </c>
      <c r="O413" s="18" t="s">
        <v>640</v>
      </c>
      <c r="P413" s="18" t="s">
        <v>466</v>
      </c>
      <c r="Q413" s="18" t="s">
        <v>254</v>
      </c>
      <c r="R413" s="24" t="s">
        <v>257</v>
      </c>
      <c r="S413" s="24" t="s">
        <v>257</v>
      </c>
      <c r="T413" s="26" t="s">
        <v>257</v>
      </c>
      <c r="U413" s="26" t="s">
        <v>257</v>
      </c>
      <c r="V413" s="26" t="s">
        <v>257</v>
      </c>
      <c r="W413" s="26" t="s">
        <v>257</v>
      </c>
      <c r="X413" s="18" t="s">
        <v>695</v>
      </c>
      <c r="Y413" s="18">
        <v>40</v>
      </c>
      <c r="Z413" s="18" t="s">
        <v>599</v>
      </c>
      <c r="AA413" s="56">
        <v>40</v>
      </c>
      <c r="AB413" s="57" t="s">
        <v>257</v>
      </c>
      <c r="AC413" s="18" t="s">
        <v>595</v>
      </c>
      <c r="AD413" s="18" t="s">
        <v>595</v>
      </c>
      <c r="AE413" s="18" t="s">
        <v>595</v>
      </c>
      <c r="AF413" s="18" t="s">
        <v>595</v>
      </c>
      <c r="AG413" s="18" t="s">
        <v>595</v>
      </c>
      <c r="AH413" s="18" t="s">
        <v>595</v>
      </c>
      <c r="AI413" s="68">
        <v>1</v>
      </c>
      <c r="AJ413" s="26" t="s">
        <v>786</v>
      </c>
      <c r="AK413" s="68">
        <v>1</v>
      </c>
      <c r="AL413" s="18" t="s">
        <v>787</v>
      </c>
      <c r="AM413" s="18" t="s">
        <v>282</v>
      </c>
      <c r="AN413" s="57">
        <v>0</v>
      </c>
      <c r="AO413" s="57" t="s">
        <v>671</v>
      </c>
      <c r="AP413" s="18" t="s">
        <v>479</v>
      </c>
      <c r="AQ413" s="18">
        <v>4</v>
      </c>
      <c r="AR413" s="18" t="s">
        <v>672</v>
      </c>
      <c r="AS413" s="66">
        <f t="shared" si="77"/>
        <v>0</v>
      </c>
      <c r="AT413" s="57">
        <v>0</v>
      </c>
      <c r="AU413" s="66">
        <f t="shared" si="78"/>
        <v>0</v>
      </c>
      <c r="AV413" s="66">
        <f t="shared" si="76"/>
        <v>0</v>
      </c>
      <c r="AW413" s="5" t="s">
        <v>595</v>
      </c>
      <c r="AX413" s="68">
        <v>1</v>
      </c>
      <c r="AY413" s="26" t="s">
        <v>786</v>
      </c>
      <c r="AZ413" s="5" t="s">
        <v>257</v>
      </c>
      <c r="BA413" s="5" t="s">
        <v>257</v>
      </c>
      <c r="BB413" s="18" t="s">
        <v>788</v>
      </c>
      <c r="BC413" s="18" t="s">
        <v>287</v>
      </c>
      <c r="BD413" s="18">
        <v>0</v>
      </c>
      <c r="BE413" s="18" t="s">
        <v>698</v>
      </c>
      <c r="BF413" s="18" t="s">
        <v>699</v>
      </c>
      <c r="BG413" s="18">
        <v>4</v>
      </c>
      <c r="BH413" s="18" t="s">
        <v>672</v>
      </c>
      <c r="BI413" s="18" t="s">
        <v>257</v>
      </c>
      <c r="BJ413" s="18" t="s">
        <v>257</v>
      </c>
      <c r="BK413" s="18" t="s">
        <v>257</v>
      </c>
      <c r="BL413" s="18" t="s">
        <v>257</v>
      </c>
      <c r="BM413" s="18" t="s">
        <v>257</v>
      </c>
      <c r="BN413" s="68">
        <v>1</v>
      </c>
      <c r="BO413" s="26" t="s">
        <v>786</v>
      </c>
      <c r="BP413" s="5" t="s">
        <v>257</v>
      </c>
      <c r="BQ413" s="5" t="s">
        <v>257</v>
      </c>
      <c r="BR413" s="18" t="s">
        <v>788</v>
      </c>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c r="DA413" s="18"/>
      <c r="DB413" s="18"/>
      <c r="DC413" s="18"/>
      <c r="DD413" s="18"/>
      <c r="DE413" s="18"/>
      <c r="DF413" s="18"/>
      <c r="DG413" s="18"/>
      <c r="DH413" s="18"/>
      <c r="DI413" s="18"/>
      <c r="DJ413" s="18"/>
      <c r="DK413" s="18"/>
      <c r="DL413" s="18"/>
      <c r="DM413" s="18"/>
      <c r="DN413" s="18"/>
      <c r="DO413" s="18"/>
      <c r="DP413" s="18"/>
      <c r="DQ413" s="18"/>
      <c r="DR413" s="18"/>
      <c r="DS413" s="18"/>
      <c r="DT413" s="18"/>
      <c r="DU413" s="18"/>
      <c r="DV413" s="18"/>
      <c r="DW413" s="18"/>
      <c r="DX413" s="18"/>
      <c r="DY413" s="18"/>
      <c r="DZ413" s="18"/>
      <c r="EA413" s="18"/>
      <c r="EB413" s="18"/>
      <c r="EC413" s="18"/>
      <c r="ED413" s="18"/>
      <c r="EE413" s="3">
        <v>0</v>
      </c>
      <c r="EF413" s="3">
        <v>0</v>
      </c>
      <c r="EG413" s="3">
        <v>0</v>
      </c>
      <c r="EH413" s="18" t="s">
        <v>789</v>
      </c>
      <c r="EI413" s="18" cm="1">
        <f t="array" ref="EI413">IF(SUMPRODUCT(--(DO413:DS413&lt;&gt;""))=0, 0,1)</f>
        <v>0</v>
      </c>
      <c r="EJ413" s="18" cm="1">
        <f t="array" ref="EJ413">IF(SUMPRODUCT(--(DT413:EG413&lt;&gt;""))=0, 0,1)</f>
        <v>1</v>
      </c>
      <c r="EK413" s="18" cm="1">
        <f t="array" ref="EK413">IF(SUMPRODUCT(--(EC413:EG413&lt;&gt;""))=0, 0,1)</f>
        <v>1</v>
      </c>
      <c r="EL413" s="18" cm="1">
        <f t="array" ref="EL413">IF(SUMPRODUCT(--(EE413:EG413&lt;&gt;""))=0, 0,1)</f>
        <v>1</v>
      </c>
      <c r="EM413" s="18">
        <f t="shared" si="97"/>
        <v>0</v>
      </c>
      <c r="EN413" s="18" t="str">
        <f t="shared" si="98"/>
        <v>NA</v>
      </c>
      <c r="EO413" s="18">
        <f t="shared" si="99"/>
        <v>0</v>
      </c>
      <c r="EP413" s="18">
        <f t="shared" si="100"/>
        <v>0</v>
      </c>
      <c r="EQ413" s="18">
        <f t="shared" si="101"/>
        <v>0</v>
      </c>
      <c r="ER413" s="58" t="s">
        <v>2080</v>
      </c>
      <c r="ES413" s="59">
        <v>43802</v>
      </c>
      <c r="ET413" s="18" t="s">
        <v>783</v>
      </c>
      <c r="EU413" s="3" t="s">
        <v>783</v>
      </c>
    </row>
    <row r="414" spans="1:151" ht="15.75" customHeight="1" x14ac:dyDescent="0.2">
      <c r="A414" s="32" t="s">
        <v>290</v>
      </c>
      <c r="B414" s="24" t="s">
        <v>782</v>
      </c>
      <c r="C414" s="26">
        <v>2</v>
      </c>
      <c r="D414" s="18" t="s">
        <v>791</v>
      </c>
      <c r="E414" s="26" t="s">
        <v>257</v>
      </c>
      <c r="F414" s="18" t="s">
        <v>553</v>
      </c>
      <c r="G414" s="18" t="s">
        <v>805</v>
      </c>
      <c r="H414" s="18" t="s">
        <v>806</v>
      </c>
      <c r="I414" s="18" t="s">
        <v>708</v>
      </c>
      <c r="J414" s="18" t="s">
        <v>363</v>
      </c>
      <c r="K414" s="18" t="s">
        <v>363</v>
      </c>
      <c r="L414" s="18" t="s">
        <v>363</v>
      </c>
      <c r="M414" s="18" t="s">
        <v>253</v>
      </c>
      <c r="N414" s="56">
        <v>43</v>
      </c>
      <c r="O414" s="18" t="s">
        <v>640</v>
      </c>
      <c r="P414" s="18" t="s">
        <v>466</v>
      </c>
      <c r="Q414" s="18" t="s">
        <v>254</v>
      </c>
      <c r="R414" s="24" t="s">
        <v>257</v>
      </c>
      <c r="S414" s="24" t="s">
        <v>257</v>
      </c>
      <c r="T414" s="26" t="s">
        <v>257</v>
      </c>
      <c r="U414" s="26" t="s">
        <v>257</v>
      </c>
      <c r="V414" s="26" t="s">
        <v>257</v>
      </c>
      <c r="W414" s="26" t="s">
        <v>257</v>
      </c>
      <c r="X414" s="18" t="s">
        <v>695</v>
      </c>
      <c r="Y414" s="18">
        <v>40</v>
      </c>
      <c r="Z414" s="18" t="s">
        <v>599</v>
      </c>
      <c r="AA414" s="56">
        <v>40</v>
      </c>
      <c r="AB414" s="57" t="s">
        <v>257</v>
      </c>
      <c r="AC414" s="18" t="s">
        <v>595</v>
      </c>
      <c r="AD414" s="18" t="s">
        <v>595</v>
      </c>
      <c r="AE414" s="18" t="s">
        <v>595</v>
      </c>
      <c r="AF414" s="18" t="s">
        <v>595</v>
      </c>
      <c r="AG414" s="18" t="s">
        <v>595</v>
      </c>
      <c r="AH414" s="18" t="s">
        <v>595</v>
      </c>
      <c r="AI414" s="68">
        <v>2</v>
      </c>
      <c r="AJ414" s="26" t="s">
        <v>786</v>
      </c>
      <c r="AK414" s="68">
        <v>2</v>
      </c>
      <c r="AL414" s="18" t="s">
        <v>787</v>
      </c>
      <c r="AM414" s="18" t="s">
        <v>282</v>
      </c>
      <c r="AN414" s="57">
        <v>0</v>
      </c>
      <c r="AO414" s="57" t="s">
        <v>671</v>
      </c>
      <c r="AP414" s="18" t="s">
        <v>479</v>
      </c>
      <c r="AQ414" s="18">
        <v>4</v>
      </c>
      <c r="AR414" s="18" t="s">
        <v>672</v>
      </c>
      <c r="AS414" s="66">
        <f t="shared" si="77"/>
        <v>0</v>
      </c>
      <c r="AT414" s="57">
        <v>0</v>
      </c>
      <c r="AU414" s="66">
        <f t="shared" si="78"/>
        <v>0</v>
      </c>
      <c r="AV414" s="66">
        <f t="shared" si="76"/>
        <v>0</v>
      </c>
      <c r="AW414" s="5" t="s">
        <v>595</v>
      </c>
      <c r="AX414" s="68">
        <v>2</v>
      </c>
      <c r="AY414" s="26" t="s">
        <v>786</v>
      </c>
      <c r="AZ414" s="5" t="s">
        <v>257</v>
      </c>
      <c r="BA414" s="5" t="s">
        <v>257</v>
      </c>
      <c r="BB414" s="18" t="s">
        <v>788</v>
      </c>
      <c r="BC414" s="18" t="s">
        <v>287</v>
      </c>
      <c r="BD414" s="18">
        <v>0</v>
      </c>
      <c r="BE414" s="18" t="s">
        <v>698</v>
      </c>
      <c r="BF414" s="18" t="s">
        <v>699</v>
      </c>
      <c r="BG414" s="18">
        <v>4</v>
      </c>
      <c r="BH414" s="18" t="s">
        <v>672</v>
      </c>
      <c r="BI414" s="18" t="s">
        <v>257</v>
      </c>
      <c r="BJ414" s="18" t="s">
        <v>257</v>
      </c>
      <c r="BK414" s="18" t="s">
        <v>257</v>
      </c>
      <c r="BL414" s="18" t="s">
        <v>257</v>
      </c>
      <c r="BM414" s="18" t="s">
        <v>257</v>
      </c>
      <c r="BN414" s="68">
        <v>2</v>
      </c>
      <c r="BO414" s="26" t="s">
        <v>786</v>
      </c>
      <c r="BP414" s="5" t="s">
        <v>257</v>
      </c>
      <c r="BQ414" s="5" t="s">
        <v>257</v>
      </c>
      <c r="BR414" s="18" t="s">
        <v>788</v>
      </c>
      <c r="BS414" s="18"/>
      <c r="BT414" s="18"/>
      <c r="BU414" s="18"/>
      <c r="BV414" s="18"/>
      <c r="BW414" s="18"/>
      <c r="BX414" s="18"/>
      <c r="BY414" s="18"/>
      <c r="BZ414" s="18"/>
      <c r="CA414" s="18"/>
      <c r="CB414" s="18"/>
      <c r="CC414" s="18"/>
      <c r="CD414" s="18"/>
      <c r="CE414" s="18"/>
      <c r="CF414" s="18"/>
      <c r="CG414" s="18"/>
      <c r="CH414" s="18"/>
      <c r="CI414" s="18"/>
      <c r="CJ414" s="18"/>
      <c r="CK414" s="18"/>
      <c r="CL414" s="18"/>
      <c r="CM414" s="18"/>
      <c r="CN414" s="18"/>
      <c r="CO414" s="18"/>
      <c r="CP414" s="18"/>
      <c r="CQ414" s="18"/>
      <c r="CR414" s="18"/>
      <c r="CS414" s="18"/>
      <c r="CT414" s="18"/>
      <c r="CU414" s="18"/>
      <c r="CV414" s="18"/>
      <c r="CW414" s="18"/>
      <c r="CX414" s="18"/>
      <c r="CY414" s="18"/>
      <c r="CZ414" s="18"/>
      <c r="DA414" s="18"/>
      <c r="DB414" s="18"/>
      <c r="DC414" s="18"/>
      <c r="DD414" s="18"/>
      <c r="DE414" s="18"/>
      <c r="DF414" s="18"/>
      <c r="DG414" s="18"/>
      <c r="DH414" s="18"/>
      <c r="DI414" s="18"/>
      <c r="DJ414" s="18"/>
      <c r="DK414" s="18"/>
      <c r="DL414" s="18"/>
      <c r="DM414" s="18"/>
      <c r="DN414" s="18"/>
      <c r="DO414" s="18"/>
      <c r="DP414" s="18"/>
      <c r="DQ414" s="18"/>
      <c r="DR414" s="18"/>
      <c r="DS414" s="18"/>
      <c r="DT414" s="18"/>
      <c r="DU414" s="18"/>
      <c r="DV414" s="18"/>
      <c r="DW414" s="18"/>
      <c r="DX414" s="18"/>
      <c r="DY414" s="18"/>
      <c r="DZ414" s="18"/>
      <c r="EA414" s="18"/>
      <c r="EB414" s="18"/>
      <c r="EC414" s="18"/>
      <c r="ED414" s="18"/>
      <c r="EE414" s="3">
        <v>0</v>
      </c>
      <c r="EF414" s="3">
        <v>0</v>
      </c>
      <c r="EG414" s="3">
        <v>0</v>
      </c>
      <c r="EH414" s="18" t="s">
        <v>789</v>
      </c>
      <c r="EI414" s="18" cm="1">
        <f t="array" ref="EI414">IF(SUMPRODUCT(--(DO414:DS414&lt;&gt;""))=0, 0,1)</f>
        <v>0</v>
      </c>
      <c r="EJ414" s="18" cm="1">
        <f t="array" ref="EJ414">IF(SUMPRODUCT(--(DT414:EG414&lt;&gt;""))=0, 0,1)</f>
        <v>1</v>
      </c>
      <c r="EK414" s="18" cm="1">
        <f t="array" ref="EK414">IF(SUMPRODUCT(--(EC414:EG414&lt;&gt;""))=0, 0,1)</f>
        <v>1</v>
      </c>
      <c r="EL414" s="18" cm="1">
        <f t="array" ref="EL414">IF(SUMPRODUCT(--(EE414:EG414&lt;&gt;""))=0, 0,1)</f>
        <v>1</v>
      </c>
      <c r="EM414" s="18">
        <f t="shared" si="97"/>
        <v>0</v>
      </c>
      <c r="EN414" s="18" t="str">
        <f t="shared" si="98"/>
        <v>NA</v>
      </c>
      <c r="EO414" s="18">
        <f t="shared" si="99"/>
        <v>0</v>
      </c>
      <c r="EP414" s="18">
        <f t="shared" si="100"/>
        <v>0</v>
      </c>
      <c r="EQ414" s="18">
        <f t="shared" si="101"/>
        <v>0</v>
      </c>
      <c r="ER414" s="58" t="s">
        <v>2080</v>
      </c>
      <c r="ES414" s="59">
        <v>43802</v>
      </c>
      <c r="ET414" s="18" t="s">
        <v>783</v>
      </c>
      <c r="EU414" s="3" t="s">
        <v>783</v>
      </c>
    </row>
    <row r="415" spans="1:151" ht="15.75" customHeight="1" x14ac:dyDescent="0.2">
      <c r="A415" s="32" t="s">
        <v>290</v>
      </c>
      <c r="B415" s="24" t="s">
        <v>782</v>
      </c>
      <c r="C415" s="26">
        <v>2</v>
      </c>
      <c r="D415" s="18" t="s">
        <v>792</v>
      </c>
      <c r="E415" s="26" t="s">
        <v>257</v>
      </c>
      <c r="F415" s="18" t="s">
        <v>553</v>
      </c>
      <c r="G415" s="18" t="s">
        <v>805</v>
      </c>
      <c r="H415" s="18" t="s">
        <v>806</v>
      </c>
      <c r="I415" s="18" t="s">
        <v>708</v>
      </c>
      <c r="J415" s="18" t="s">
        <v>363</v>
      </c>
      <c r="K415" s="18" t="s">
        <v>363</v>
      </c>
      <c r="L415" s="18" t="s">
        <v>363</v>
      </c>
      <c r="M415" s="18" t="s">
        <v>253</v>
      </c>
      <c r="N415" s="56">
        <v>43</v>
      </c>
      <c r="O415" s="18" t="s">
        <v>640</v>
      </c>
      <c r="P415" s="18" t="s">
        <v>466</v>
      </c>
      <c r="Q415" s="18" t="s">
        <v>254</v>
      </c>
      <c r="R415" s="24" t="s">
        <v>257</v>
      </c>
      <c r="S415" s="24" t="s">
        <v>257</v>
      </c>
      <c r="T415" s="26" t="s">
        <v>257</v>
      </c>
      <c r="U415" s="26" t="s">
        <v>257</v>
      </c>
      <c r="V415" s="26" t="s">
        <v>257</v>
      </c>
      <c r="W415" s="26" t="s">
        <v>257</v>
      </c>
      <c r="X415" s="18" t="s">
        <v>695</v>
      </c>
      <c r="Y415" s="18">
        <v>40</v>
      </c>
      <c r="Z415" s="18" t="s">
        <v>599</v>
      </c>
      <c r="AA415" s="56">
        <v>40</v>
      </c>
      <c r="AB415" s="57" t="s">
        <v>257</v>
      </c>
      <c r="AC415" s="18" t="s">
        <v>595</v>
      </c>
      <c r="AD415" s="18" t="s">
        <v>595</v>
      </c>
      <c r="AE415" s="18" t="s">
        <v>595</v>
      </c>
      <c r="AF415" s="18" t="s">
        <v>595</v>
      </c>
      <c r="AG415" s="18" t="s">
        <v>595</v>
      </c>
      <c r="AH415" s="18" t="s">
        <v>595</v>
      </c>
      <c r="AI415" s="68">
        <v>3</v>
      </c>
      <c r="AJ415" s="26" t="s">
        <v>786</v>
      </c>
      <c r="AK415" s="68">
        <v>3</v>
      </c>
      <c r="AL415" s="18" t="s">
        <v>787</v>
      </c>
      <c r="AM415" s="18" t="s">
        <v>282</v>
      </c>
      <c r="AN415" s="57">
        <v>0</v>
      </c>
      <c r="AO415" s="57" t="s">
        <v>671</v>
      </c>
      <c r="AP415" s="18" t="s">
        <v>479</v>
      </c>
      <c r="AQ415" s="18">
        <v>4</v>
      </c>
      <c r="AR415" s="18" t="s">
        <v>672</v>
      </c>
      <c r="AS415" s="66">
        <f t="shared" si="77"/>
        <v>0</v>
      </c>
      <c r="AT415" s="57">
        <v>0</v>
      </c>
      <c r="AU415" s="66">
        <f t="shared" si="78"/>
        <v>0</v>
      </c>
      <c r="AV415" s="66">
        <f t="shared" si="76"/>
        <v>0</v>
      </c>
      <c r="AW415" s="5" t="s">
        <v>595</v>
      </c>
      <c r="AX415" s="68">
        <v>3</v>
      </c>
      <c r="AY415" s="26" t="s">
        <v>786</v>
      </c>
      <c r="AZ415" s="5" t="s">
        <v>257</v>
      </c>
      <c r="BA415" s="5" t="s">
        <v>257</v>
      </c>
      <c r="BB415" s="18" t="s">
        <v>788</v>
      </c>
      <c r="BC415" s="18" t="s">
        <v>287</v>
      </c>
      <c r="BD415" s="18">
        <v>0</v>
      </c>
      <c r="BE415" s="18" t="s">
        <v>698</v>
      </c>
      <c r="BF415" s="18" t="s">
        <v>699</v>
      </c>
      <c r="BG415" s="18">
        <v>4</v>
      </c>
      <c r="BH415" s="18" t="s">
        <v>672</v>
      </c>
      <c r="BI415" s="18" t="s">
        <v>257</v>
      </c>
      <c r="BJ415" s="18" t="s">
        <v>257</v>
      </c>
      <c r="BK415" s="18" t="s">
        <v>257</v>
      </c>
      <c r="BL415" s="18" t="s">
        <v>257</v>
      </c>
      <c r="BM415" s="18" t="s">
        <v>257</v>
      </c>
      <c r="BN415" s="68">
        <v>3</v>
      </c>
      <c r="BO415" s="26" t="s">
        <v>786</v>
      </c>
      <c r="BP415" s="5" t="s">
        <v>257</v>
      </c>
      <c r="BQ415" s="5" t="s">
        <v>257</v>
      </c>
      <c r="BR415" s="18" t="s">
        <v>788</v>
      </c>
      <c r="BS415" s="18"/>
      <c r="BT415" s="18"/>
      <c r="BU415" s="18"/>
      <c r="BV415" s="18"/>
      <c r="BW415" s="18"/>
      <c r="BX415" s="18"/>
      <c r="BY415" s="18"/>
      <c r="BZ415" s="18"/>
      <c r="CA415" s="18"/>
      <c r="CB415" s="18"/>
      <c r="CC415" s="18"/>
      <c r="CD415" s="18"/>
      <c r="CE415" s="18"/>
      <c r="CF415" s="18"/>
      <c r="CG415" s="18"/>
      <c r="CH415" s="18"/>
      <c r="CI415" s="18"/>
      <c r="CJ415" s="18"/>
      <c r="CK415" s="18"/>
      <c r="CL415" s="18"/>
      <c r="CM415" s="18"/>
      <c r="CN415" s="18"/>
      <c r="CO415" s="18"/>
      <c r="CP415" s="18"/>
      <c r="CQ415" s="18"/>
      <c r="CR415" s="18"/>
      <c r="CS415" s="18"/>
      <c r="CT415" s="18"/>
      <c r="CU415" s="18"/>
      <c r="CV415" s="18"/>
      <c r="CW415" s="18"/>
      <c r="CX415" s="18"/>
      <c r="CY415" s="18"/>
      <c r="CZ415" s="18"/>
      <c r="DA415" s="18"/>
      <c r="DB415" s="18"/>
      <c r="DC415" s="18"/>
      <c r="DD415" s="18"/>
      <c r="DE415" s="18"/>
      <c r="DF415" s="18"/>
      <c r="DG415" s="18"/>
      <c r="DH415" s="18"/>
      <c r="DI415" s="18"/>
      <c r="DJ415" s="18"/>
      <c r="DK415" s="18"/>
      <c r="DL415" s="18"/>
      <c r="DM415" s="18"/>
      <c r="DN415" s="18"/>
      <c r="DO415" s="18"/>
      <c r="DP415" s="18"/>
      <c r="DQ415" s="18"/>
      <c r="DR415" s="18"/>
      <c r="DS415" s="18"/>
      <c r="DT415" s="18"/>
      <c r="DU415" s="18"/>
      <c r="DV415" s="18"/>
      <c r="DW415" s="18"/>
      <c r="DX415" s="18"/>
      <c r="DY415" s="18"/>
      <c r="DZ415" s="18"/>
      <c r="EA415" s="18"/>
      <c r="EB415" s="18"/>
      <c r="EC415" s="18"/>
      <c r="ED415" s="18"/>
      <c r="EE415" s="3">
        <v>0</v>
      </c>
      <c r="EF415" s="3">
        <v>0</v>
      </c>
      <c r="EG415" s="3">
        <v>0</v>
      </c>
      <c r="EH415" s="18" t="s">
        <v>789</v>
      </c>
      <c r="EI415" s="18" cm="1">
        <f t="array" ref="EI415">IF(SUMPRODUCT(--(DO415:DS415&lt;&gt;""))=0, 0,1)</f>
        <v>0</v>
      </c>
      <c r="EJ415" s="18" cm="1">
        <f t="array" ref="EJ415">IF(SUMPRODUCT(--(DT415:EG415&lt;&gt;""))=0, 0,1)</f>
        <v>1</v>
      </c>
      <c r="EK415" s="18" cm="1">
        <f t="array" ref="EK415">IF(SUMPRODUCT(--(EC415:EG415&lt;&gt;""))=0, 0,1)</f>
        <v>1</v>
      </c>
      <c r="EL415" s="18" cm="1">
        <f t="array" ref="EL415">IF(SUMPRODUCT(--(EE415:EG415&lt;&gt;""))=0, 0,1)</f>
        <v>1</v>
      </c>
      <c r="EM415" s="18">
        <f t="shared" si="97"/>
        <v>0</v>
      </c>
      <c r="EN415" s="18" t="str">
        <f t="shared" si="98"/>
        <v>NA</v>
      </c>
      <c r="EO415" s="18">
        <f t="shared" si="99"/>
        <v>0</v>
      </c>
      <c r="EP415" s="18">
        <f t="shared" si="100"/>
        <v>0</v>
      </c>
      <c r="EQ415" s="18">
        <f t="shared" si="101"/>
        <v>0</v>
      </c>
      <c r="ER415" s="58" t="s">
        <v>2080</v>
      </c>
      <c r="ES415" s="59">
        <v>43802</v>
      </c>
      <c r="ET415" s="18" t="s">
        <v>783</v>
      </c>
      <c r="EU415" s="3" t="s">
        <v>783</v>
      </c>
    </row>
    <row r="416" spans="1:151" ht="15.75" customHeight="1" x14ac:dyDescent="0.2">
      <c r="A416" s="32" t="s">
        <v>290</v>
      </c>
      <c r="B416" s="24" t="s">
        <v>782</v>
      </c>
      <c r="C416" s="26">
        <v>2</v>
      </c>
      <c r="D416" s="18" t="s">
        <v>793</v>
      </c>
      <c r="E416" s="26" t="s">
        <v>257</v>
      </c>
      <c r="F416" s="18" t="s">
        <v>553</v>
      </c>
      <c r="G416" s="18" t="s">
        <v>805</v>
      </c>
      <c r="H416" s="18" t="s">
        <v>806</v>
      </c>
      <c r="I416" s="18" t="s">
        <v>708</v>
      </c>
      <c r="J416" s="18" t="s">
        <v>363</v>
      </c>
      <c r="K416" s="18" t="s">
        <v>363</v>
      </c>
      <c r="L416" s="18" t="s">
        <v>363</v>
      </c>
      <c r="M416" s="18" t="s">
        <v>253</v>
      </c>
      <c r="N416" s="56">
        <v>43</v>
      </c>
      <c r="O416" s="18" t="s">
        <v>640</v>
      </c>
      <c r="P416" s="18" t="s">
        <v>466</v>
      </c>
      <c r="Q416" s="18" t="s">
        <v>254</v>
      </c>
      <c r="R416" s="24" t="s">
        <v>257</v>
      </c>
      <c r="S416" s="24" t="s">
        <v>257</v>
      </c>
      <c r="T416" s="26" t="s">
        <v>257</v>
      </c>
      <c r="U416" s="26" t="s">
        <v>257</v>
      </c>
      <c r="V416" s="26" t="s">
        <v>257</v>
      </c>
      <c r="W416" s="26" t="s">
        <v>257</v>
      </c>
      <c r="X416" s="18" t="s">
        <v>695</v>
      </c>
      <c r="Y416" s="18">
        <v>40</v>
      </c>
      <c r="Z416" s="18" t="s">
        <v>599</v>
      </c>
      <c r="AA416" s="56">
        <v>40</v>
      </c>
      <c r="AB416" s="57" t="s">
        <v>257</v>
      </c>
      <c r="AC416" s="18" t="s">
        <v>595</v>
      </c>
      <c r="AD416" s="18" t="s">
        <v>595</v>
      </c>
      <c r="AE416" s="18" t="s">
        <v>595</v>
      </c>
      <c r="AF416" s="18" t="s">
        <v>595</v>
      </c>
      <c r="AG416" s="18" t="s">
        <v>595</v>
      </c>
      <c r="AH416" s="18" t="s">
        <v>595</v>
      </c>
      <c r="AI416" s="68">
        <v>4</v>
      </c>
      <c r="AJ416" s="26" t="s">
        <v>786</v>
      </c>
      <c r="AK416" s="68">
        <v>4</v>
      </c>
      <c r="AL416" s="18" t="s">
        <v>787</v>
      </c>
      <c r="AM416" s="18" t="s">
        <v>282</v>
      </c>
      <c r="AN416" s="57">
        <v>0</v>
      </c>
      <c r="AO416" s="57" t="s">
        <v>671</v>
      </c>
      <c r="AP416" s="18" t="s">
        <v>479</v>
      </c>
      <c r="AQ416" s="18">
        <v>4</v>
      </c>
      <c r="AR416" s="18" t="s">
        <v>672</v>
      </c>
      <c r="AS416" s="66">
        <f t="shared" si="77"/>
        <v>0</v>
      </c>
      <c r="AT416" s="57">
        <v>0</v>
      </c>
      <c r="AU416" s="66">
        <f t="shared" si="78"/>
        <v>0</v>
      </c>
      <c r="AV416" s="66">
        <f t="shared" si="76"/>
        <v>0</v>
      </c>
      <c r="AW416" s="5" t="s">
        <v>595</v>
      </c>
      <c r="AX416" s="68">
        <v>4</v>
      </c>
      <c r="AY416" s="26" t="s">
        <v>786</v>
      </c>
      <c r="AZ416" s="5" t="s">
        <v>257</v>
      </c>
      <c r="BA416" s="5" t="s">
        <v>257</v>
      </c>
      <c r="BB416" s="18" t="s">
        <v>788</v>
      </c>
      <c r="BC416" s="18" t="s">
        <v>287</v>
      </c>
      <c r="BD416" s="18">
        <v>0</v>
      </c>
      <c r="BE416" s="18" t="s">
        <v>698</v>
      </c>
      <c r="BF416" s="18" t="s">
        <v>699</v>
      </c>
      <c r="BG416" s="18">
        <v>4</v>
      </c>
      <c r="BH416" s="18" t="s">
        <v>672</v>
      </c>
      <c r="BI416" s="18" t="s">
        <v>257</v>
      </c>
      <c r="BJ416" s="18" t="s">
        <v>257</v>
      </c>
      <c r="BK416" s="18" t="s">
        <v>257</v>
      </c>
      <c r="BL416" s="18" t="s">
        <v>257</v>
      </c>
      <c r="BM416" s="18" t="s">
        <v>257</v>
      </c>
      <c r="BN416" s="68">
        <v>4</v>
      </c>
      <c r="BO416" s="26" t="s">
        <v>786</v>
      </c>
      <c r="BP416" s="5" t="s">
        <v>257</v>
      </c>
      <c r="BQ416" s="5" t="s">
        <v>257</v>
      </c>
      <c r="BR416" s="18" t="s">
        <v>788</v>
      </c>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c r="DA416" s="18"/>
      <c r="DB416" s="18"/>
      <c r="DC416" s="18"/>
      <c r="DD416" s="18"/>
      <c r="DE416" s="18"/>
      <c r="DF416" s="18"/>
      <c r="DG416" s="18"/>
      <c r="DH416" s="18"/>
      <c r="DI416" s="18"/>
      <c r="DJ416" s="18"/>
      <c r="DK416" s="18"/>
      <c r="DL416" s="18"/>
      <c r="DM416" s="18"/>
      <c r="DN416" s="18"/>
      <c r="DO416" s="18"/>
      <c r="DP416" s="18"/>
      <c r="DQ416" s="18"/>
      <c r="DR416" s="18"/>
      <c r="DS416" s="18"/>
      <c r="DT416" s="18"/>
      <c r="DU416" s="18"/>
      <c r="DV416" s="18"/>
      <c r="DW416" s="18"/>
      <c r="DX416" s="18"/>
      <c r="DY416" s="18"/>
      <c r="DZ416" s="18"/>
      <c r="EA416" s="18"/>
      <c r="EB416" s="18"/>
      <c r="EC416" s="18"/>
      <c r="ED416" s="18"/>
      <c r="EE416" s="3">
        <v>0</v>
      </c>
      <c r="EF416" s="3">
        <v>0</v>
      </c>
      <c r="EG416" s="3">
        <v>0</v>
      </c>
      <c r="EH416" s="18" t="s">
        <v>789</v>
      </c>
      <c r="EI416" s="18" cm="1">
        <f t="array" ref="EI416">IF(SUMPRODUCT(--(DO416:DS416&lt;&gt;""))=0, 0,1)</f>
        <v>0</v>
      </c>
      <c r="EJ416" s="18" cm="1">
        <f t="array" ref="EJ416">IF(SUMPRODUCT(--(DT416:EG416&lt;&gt;""))=0, 0,1)</f>
        <v>1</v>
      </c>
      <c r="EK416" s="18" cm="1">
        <f t="array" ref="EK416">IF(SUMPRODUCT(--(EC416:EG416&lt;&gt;""))=0, 0,1)</f>
        <v>1</v>
      </c>
      <c r="EL416" s="18" cm="1">
        <f t="array" ref="EL416">IF(SUMPRODUCT(--(EE416:EG416&lt;&gt;""))=0, 0,1)</f>
        <v>1</v>
      </c>
      <c r="EM416" s="18">
        <f t="shared" si="97"/>
        <v>0</v>
      </c>
      <c r="EN416" s="18" t="str">
        <f t="shared" si="98"/>
        <v>NA</v>
      </c>
      <c r="EO416" s="18">
        <f t="shared" si="99"/>
        <v>0</v>
      </c>
      <c r="EP416" s="18">
        <f t="shared" si="100"/>
        <v>0</v>
      </c>
      <c r="EQ416" s="18">
        <f t="shared" si="101"/>
        <v>0</v>
      </c>
      <c r="ER416" s="58" t="s">
        <v>2080</v>
      </c>
      <c r="ES416" s="59">
        <v>43802</v>
      </c>
      <c r="ET416" s="18" t="s">
        <v>783</v>
      </c>
      <c r="EU416" s="3" t="s">
        <v>783</v>
      </c>
    </row>
    <row r="417" spans="1:151" ht="15.75" customHeight="1" x14ac:dyDescent="0.2">
      <c r="A417" s="32" t="s">
        <v>290</v>
      </c>
      <c r="B417" s="24" t="s">
        <v>782</v>
      </c>
      <c r="C417" s="26">
        <v>2</v>
      </c>
      <c r="D417" s="18" t="s">
        <v>794</v>
      </c>
      <c r="E417" s="26" t="s">
        <v>257</v>
      </c>
      <c r="F417" s="18" t="s">
        <v>553</v>
      </c>
      <c r="G417" s="18" t="s">
        <v>805</v>
      </c>
      <c r="H417" s="18" t="s">
        <v>806</v>
      </c>
      <c r="I417" s="18" t="s">
        <v>708</v>
      </c>
      <c r="J417" s="18" t="s">
        <v>363</v>
      </c>
      <c r="K417" s="18" t="s">
        <v>363</v>
      </c>
      <c r="L417" s="18" t="s">
        <v>363</v>
      </c>
      <c r="M417" s="18" t="s">
        <v>253</v>
      </c>
      <c r="N417" s="56">
        <v>43</v>
      </c>
      <c r="O417" s="18" t="s">
        <v>640</v>
      </c>
      <c r="P417" s="18" t="s">
        <v>466</v>
      </c>
      <c r="Q417" s="18" t="s">
        <v>254</v>
      </c>
      <c r="R417" s="24" t="s">
        <v>257</v>
      </c>
      <c r="S417" s="24" t="s">
        <v>257</v>
      </c>
      <c r="T417" s="26" t="s">
        <v>257</v>
      </c>
      <c r="U417" s="26" t="s">
        <v>257</v>
      </c>
      <c r="V417" s="26" t="s">
        <v>257</v>
      </c>
      <c r="W417" s="26" t="s">
        <v>257</v>
      </c>
      <c r="X417" s="18" t="s">
        <v>695</v>
      </c>
      <c r="Y417" s="18">
        <v>40</v>
      </c>
      <c r="Z417" s="18" t="s">
        <v>599</v>
      </c>
      <c r="AA417" s="56">
        <v>40</v>
      </c>
      <c r="AB417" s="57" t="s">
        <v>257</v>
      </c>
      <c r="AC417" s="18" t="s">
        <v>595</v>
      </c>
      <c r="AD417" s="18" t="s">
        <v>595</v>
      </c>
      <c r="AE417" s="18" t="s">
        <v>595</v>
      </c>
      <c r="AF417" s="18" t="s">
        <v>595</v>
      </c>
      <c r="AG417" s="18" t="s">
        <v>595</v>
      </c>
      <c r="AH417" s="18" t="s">
        <v>595</v>
      </c>
      <c r="AI417" s="68">
        <v>5</v>
      </c>
      <c r="AJ417" s="26" t="s">
        <v>786</v>
      </c>
      <c r="AK417" s="68">
        <v>5</v>
      </c>
      <c r="AL417" s="18" t="s">
        <v>787</v>
      </c>
      <c r="AM417" s="18" t="s">
        <v>282</v>
      </c>
      <c r="AN417" s="57">
        <v>6.1</v>
      </c>
      <c r="AO417" s="57" t="s">
        <v>671</v>
      </c>
      <c r="AP417" s="18" t="s">
        <v>479</v>
      </c>
      <c r="AQ417" s="18">
        <v>4</v>
      </c>
      <c r="AR417" s="18" t="s">
        <v>672</v>
      </c>
      <c r="AS417" s="66">
        <f t="shared" si="77"/>
        <v>-0.70000000000000107</v>
      </c>
      <c r="AT417" s="57">
        <v>12.9</v>
      </c>
      <c r="AU417" s="66">
        <f t="shared" si="78"/>
        <v>6.8000000000000007</v>
      </c>
      <c r="AV417" s="66">
        <f t="shared" si="76"/>
        <v>6.8000000000000007</v>
      </c>
      <c r="AW417" s="5" t="s">
        <v>595</v>
      </c>
      <c r="AX417" s="68">
        <v>5</v>
      </c>
      <c r="AY417" s="26" t="s">
        <v>786</v>
      </c>
      <c r="AZ417" s="5" t="s">
        <v>257</v>
      </c>
      <c r="BA417" s="5" t="s">
        <v>257</v>
      </c>
      <c r="BB417" s="18" t="s">
        <v>788</v>
      </c>
      <c r="BC417" s="18" t="s">
        <v>287</v>
      </c>
      <c r="BD417" s="18">
        <v>0</v>
      </c>
      <c r="BE417" s="18" t="s">
        <v>698</v>
      </c>
      <c r="BF417" s="18" t="s">
        <v>699</v>
      </c>
      <c r="BG417" s="18">
        <v>4</v>
      </c>
      <c r="BH417" s="18" t="s">
        <v>672</v>
      </c>
      <c r="BI417" s="18" t="s">
        <v>257</v>
      </c>
      <c r="BJ417" s="18" t="s">
        <v>257</v>
      </c>
      <c r="BK417" s="18" t="s">
        <v>257</v>
      </c>
      <c r="BL417" s="18" t="s">
        <v>257</v>
      </c>
      <c r="BM417" s="18" t="s">
        <v>257</v>
      </c>
      <c r="BN417" s="68">
        <v>5</v>
      </c>
      <c r="BO417" s="26" t="s">
        <v>786</v>
      </c>
      <c r="BP417" s="5" t="s">
        <v>257</v>
      </c>
      <c r="BQ417" s="5" t="s">
        <v>257</v>
      </c>
      <c r="BR417" s="18" t="s">
        <v>788</v>
      </c>
      <c r="BS417" s="18"/>
      <c r="BT417" s="18"/>
      <c r="BU417" s="18"/>
      <c r="BV417" s="18"/>
      <c r="BW417" s="18"/>
      <c r="BX417" s="18"/>
      <c r="BY417" s="18"/>
      <c r="BZ417" s="18"/>
      <c r="CA417" s="18"/>
      <c r="CB417" s="18"/>
      <c r="CC417" s="18"/>
      <c r="CD417" s="18"/>
      <c r="CE417" s="18"/>
      <c r="CF417" s="18"/>
      <c r="CG417" s="18"/>
      <c r="CH417" s="18"/>
      <c r="CI417" s="18"/>
      <c r="CJ417" s="18"/>
      <c r="CK417" s="18"/>
      <c r="CL417" s="18"/>
      <c r="CM417" s="18"/>
      <c r="CN417" s="18"/>
      <c r="CO417" s="18"/>
      <c r="CP417" s="18"/>
      <c r="CQ417" s="18"/>
      <c r="CR417" s="18"/>
      <c r="CS417" s="18"/>
      <c r="CT417" s="18"/>
      <c r="CU417" s="18"/>
      <c r="CV417" s="18"/>
      <c r="CW417" s="18"/>
      <c r="CX417" s="18"/>
      <c r="CY417" s="18"/>
      <c r="CZ417" s="18"/>
      <c r="DA417" s="18"/>
      <c r="DB417" s="18"/>
      <c r="DC417" s="18"/>
      <c r="DD417" s="18"/>
      <c r="DE417" s="18"/>
      <c r="DF417" s="18"/>
      <c r="DG417" s="18"/>
      <c r="DH417" s="18"/>
      <c r="DI417" s="18"/>
      <c r="DJ417" s="18"/>
      <c r="DK417" s="18"/>
      <c r="DL417" s="18"/>
      <c r="DM417" s="18"/>
      <c r="DN417" s="18"/>
      <c r="DO417" s="18"/>
      <c r="DP417" s="18"/>
      <c r="DQ417" s="18"/>
      <c r="DR417" s="18"/>
      <c r="DS417" s="18"/>
      <c r="DT417" s="18"/>
      <c r="DU417" s="18"/>
      <c r="DV417" s="18"/>
      <c r="DW417" s="18"/>
      <c r="DX417" s="18"/>
      <c r="DY417" s="18"/>
      <c r="DZ417" s="18"/>
      <c r="EA417" s="18"/>
      <c r="EB417" s="18"/>
      <c r="EC417" s="18"/>
      <c r="ED417" s="18"/>
      <c r="EE417" s="18">
        <v>1</v>
      </c>
      <c r="EF417" s="18">
        <v>0</v>
      </c>
      <c r="EG417" s="18">
        <v>0</v>
      </c>
      <c r="EH417" s="18" t="s">
        <v>789</v>
      </c>
      <c r="EI417" s="18" cm="1">
        <f t="array" ref="EI417">IF(SUMPRODUCT(--(DO417:DS417&lt;&gt;""))=0, 0,1)</f>
        <v>0</v>
      </c>
      <c r="EJ417" s="18" cm="1">
        <f t="array" ref="EJ417">IF(SUMPRODUCT(--(DT417:EG417&lt;&gt;""))=0, 0,1)</f>
        <v>1</v>
      </c>
      <c r="EK417" s="18" cm="1">
        <f t="array" ref="EK417">IF(SUMPRODUCT(--(EC417:EG417&lt;&gt;""))=0, 0,1)</f>
        <v>1</v>
      </c>
      <c r="EL417" s="18" cm="1">
        <f t="array" ref="EL417">IF(SUMPRODUCT(--(EE417:EG417&lt;&gt;""))=0, 0,1)</f>
        <v>1</v>
      </c>
      <c r="EM417" s="18">
        <f t="shared" si="97"/>
        <v>1</v>
      </c>
      <c r="EN417" s="18" t="str">
        <f t="shared" si="98"/>
        <v>NA</v>
      </c>
      <c r="EO417" s="18">
        <f t="shared" si="99"/>
        <v>1</v>
      </c>
      <c r="EP417" s="18">
        <f t="shared" si="100"/>
        <v>1</v>
      </c>
      <c r="EQ417" s="18">
        <f t="shared" si="101"/>
        <v>1</v>
      </c>
      <c r="ER417" s="58" t="s">
        <v>2080</v>
      </c>
      <c r="ES417" s="59">
        <v>43802</v>
      </c>
      <c r="ET417" s="18" t="s">
        <v>783</v>
      </c>
      <c r="EU417" s="3" t="s">
        <v>783</v>
      </c>
    </row>
    <row r="418" spans="1:151" ht="15.75" customHeight="1" x14ac:dyDescent="0.2">
      <c r="A418" s="32" t="s">
        <v>290</v>
      </c>
      <c r="B418" s="24" t="s">
        <v>782</v>
      </c>
      <c r="C418" s="26">
        <v>2</v>
      </c>
      <c r="D418" s="18" t="s">
        <v>795</v>
      </c>
      <c r="E418" s="26" t="s">
        <v>257</v>
      </c>
      <c r="F418" s="18" t="s">
        <v>553</v>
      </c>
      <c r="G418" s="18" t="s">
        <v>805</v>
      </c>
      <c r="H418" s="18" t="s">
        <v>806</v>
      </c>
      <c r="I418" s="18" t="s">
        <v>708</v>
      </c>
      <c r="J418" s="18" t="s">
        <v>363</v>
      </c>
      <c r="K418" s="18" t="s">
        <v>363</v>
      </c>
      <c r="L418" s="18" t="s">
        <v>363</v>
      </c>
      <c r="M418" s="18" t="s">
        <v>253</v>
      </c>
      <c r="N418" s="56">
        <v>43</v>
      </c>
      <c r="O418" s="18" t="s">
        <v>640</v>
      </c>
      <c r="P418" s="18" t="s">
        <v>466</v>
      </c>
      <c r="Q418" s="18" t="s">
        <v>254</v>
      </c>
      <c r="R418" s="24" t="s">
        <v>257</v>
      </c>
      <c r="S418" s="24" t="s">
        <v>257</v>
      </c>
      <c r="T418" s="26" t="s">
        <v>257</v>
      </c>
      <c r="U418" s="26" t="s">
        <v>257</v>
      </c>
      <c r="V418" s="26" t="s">
        <v>257</v>
      </c>
      <c r="W418" s="26" t="s">
        <v>257</v>
      </c>
      <c r="X418" s="18" t="s">
        <v>695</v>
      </c>
      <c r="Y418" s="18">
        <v>40</v>
      </c>
      <c r="Z418" s="18" t="s">
        <v>599</v>
      </c>
      <c r="AA418" s="56">
        <v>40</v>
      </c>
      <c r="AB418" s="57" t="s">
        <v>257</v>
      </c>
      <c r="AC418" s="18" t="s">
        <v>595</v>
      </c>
      <c r="AD418" s="18" t="s">
        <v>595</v>
      </c>
      <c r="AE418" s="18" t="s">
        <v>595</v>
      </c>
      <c r="AF418" s="18" t="s">
        <v>595</v>
      </c>
      <c r="AG418" s="18" t="s">
        <v>595</v>
      </c>
      <c r="AH418" s="18" t="s">
        <v>595</v>
      </c>
      <c r="AI418" s="68">
        <v>6</v>
      </c>
      <c r="AJ418" s="26" t="s">
        <v>786</v>
      </c>
      <c r="AK418" s="68">
        <v>6</v>
      </c>
      <c r="AL418" s="18" t="s">
        <v>787</v>
      </c>
      <c r="AM418" s="18" t="s">
        <v>282</v>
      </c>
      <c r="AN418" s="57">
        <v>6.1</v>
      </c>
      <c r="AO418" s="57" t="s">
        <v>671</v>
      </c>
      <c r="AP418" s="18" t="s">
        <v>479</v>
      </c>
      <c r="AQ418" s="18">
        <v>4</v>
      </c>
      <c r="AR418" s="18" t="s">
        <v>672</v>
      </c>
      <c r="AS418" s="66">
        <f t="shared" si="77"/>
        <v>-0.70000000000000107</v>
      </c>
      <c r="AT418" s="57">
        <v>12.9</v>
      </c>
      <c r="AU418" s="66">
        <f t="shared" si="78"/>
        <v>6.8000000000000007</v>
      </c>
      <c r="AV418" s="66">
        <f t="shared" si="76"/>
        <v>6.8000000000000007</v>
      </c>
      <c r="AW418" s="5" t="s">
        <v>595</v>
      </c>
      <c r="AX418" s="68">
        <v>6</v>
      </c>
      <c r="AY418" s="26" t="s">
        <v>786</v>
      </c>
      <c r="AZ418" s="5" t="s">
        <v>257</v>
      </c>
      <c r="BA418" s="5" t="s">
        <v>257</v>
      </c>
      <c r="BB418" s="18" t="s">
        <v>788</v>
      </c>
      <c r="BC418" s="18" t="s">
        <v>287</v>
      </c>
      <c r="BD418" s="18">
        <v>0</v>
      </c>
      <c r="BE418" s="18" t="s">
        <v>698</v>
      </c>
      <c r="BF418" s="18" t="s">
        <v>699</v>
      </c>
      <c r="BG418" s="18">
        <v>4</v>
      </c>
      <c r="BH418" s="18" t="s">
        <v>672</v>
      </c>
      <c r="BI418" s="18" t="s">
        <v>257</v>
      </c>
      <c r="BJ418" s="18" t="s">
        <v>257</v>
      </c>
      <c r="BK418" s="18" t="s">
        <v>257</v>
      </c>
      <c r="BL418" s="18" t="s">
        <v>257</v>
      </c>
      <c r="BM418" s="18" t="s">
        <v>257</v>
      </c>
      <c r="BN418" s="68">
        <v>6</v>
      </c>
      <c r="BO418" s="26" t="s">
        <v>786</v>
      </c>
      <c r="BP418" s="5" t="s">
        <v>257</v>
      </c>
      <c r="BQ418" s="5" t="s">
        <v>257</v>
      </c>
      <c r="BR418" s="18" t="s">
        <v>788</v>
      </c>
      <c r="BS418" s="18"/>
      <c r="BT418" s="18"/>
      <c r="BU418" s="18"/>
      <c r="BV418" s="18"/>
      <c r="BW418" s="18"/>
      <c r="BX418" s="18"/>
      <c r="BY418" s="18"/>
      <c r="BZ418" s="18"/>
      <c r="CA418" s="18"/>
      <c r="CB418" s="18"/>
      <c r="CC418" s="18"/>
      <c r="CD418" s="18"/>
      <c r="CE418" s="18"/>
      <c r="CF418" s="18"/>
      <c r="CG418" s="18"/>
      <c r="CH418" s="18"/>
      <c r="CI418" s="18"/>
      <c r="CJ418" s="18"/>
      <c r="CK418" s="18"/>
      <c r="CL418" s="18"/>
      <c r="CM418" s="18"/>
      <c r="CN418" s="18"/>
      <c r="CO418" s="18"/>
      <c r="CP418" s="18"/>
      <c r="CQ418" s="18"/>
      <c r="CR418" s="18"/>
      <c r="CS418" s="18"/>
      <c r="CT418" s="18"/>
      <c r="CU418" s="18"/>
      <c r="CV418" s="18"/>
      <c r="CW418" s="18"/>
      <c r="CX418" s="18"/>
      <c r="CY418" s="18"/>
      <c r="CZ418" s="18"/>
      <c r="DA418" s="18"/>
      <c r="DB418" s="18"/>
      <c r="DC418" s="18"/>
      <c r="DD418" s="18"/>
      <c r="DE418" s="18"/>
      <c r="DF418" s="18"/>
      <c r="DG418" s="18"/>
      <c r="DH418" s="18"/>
      <c r="DI418" s="18"/>
      <c r="DJ418" s="18"/>
      <c r="DK418" s="18"/>
      <c r="DL418" s="18"/>
      <c r="DM418" s="18"/>
      <c r="DN418" s="18"/>
      <c r="DO418" s="18"/>
      <c r="DP418" s="18"/>
      <c r="DQ418" s="18"/>
      <c r="DR418" s="18"/>
      <c r="DS418" s="18"/>
      <c r="DT418" s="18"/>
      <c r="DU418" s="18"/>
      <c r="DV418" s="18"/>
      <c r="DW418" s="18"/>
      <c r="DX418" s="18"/>
      <c r="DY418" s="18"/>
      <c r="DZ418" s="18"/>
      <c r="EA418" s="18"/>
      <c r="EB418" s="18"/>
      <c r="EC418" s="18"/>
      <c r="ED418" s="18"/>
      <c r="EE418" s="18">
        <v>1</v>
      </c>
      <c r="EF418" s="18">
        <v>0</v>
      </c>
      <c r="EG418" s="18">
        <v>0</v>
      </c>
      <c r="EH418" s="18" t="s">
        <v>789</v>
      </c>
      <c r="EI418" s="18" cm="1">
        <f t="array" ref="EI418">IF(SUMPRODUCT(--(DO418:DS418&lt;&gt;""))=0, 0,1)</f>
        <v>0</v>
      </c>
      <c r="EJ418" s="18" cm="1">
        <f t="array" ref="EJ418">IF(SUMPRODUCT(--(DT418:EG418&lt;&gt;""))=0, 0,1)</f>
        <v>1</v>
      </c>
      <c r="EK418" s="18" cm="1">
        <f t="array" ref="EK418">IF(SUMPRODUCT(--(EC418:EG418&lt;&gt;""))=0, 0,1)</f>
        <v>1</v>
      </c>
      <c r="EL418" s="18" cm="1">
        <f t="array" ref="EL418">IF(SUMPRODUCT(--(EE418:EG418&lt;&gt;""))=0, 0,1)</f>
        <v>1</v>
      </c>
      <c r="EM418" s="18">
        <f t="shared" si="97"/>
        <v>1</v>
      </c>
      <c r="EN418" s="18" t="str">
        <f t="shared" si="98"/>
        <v>NA</v>
      </c>
      <c r="EO418" s="18">
        <f t="shared" si="99"/>
        <v>1</v>
      </c>
      <c r="EP418" s="18">
        <f t="shared" si="100"/>
        <v>1</v>
      </c>
      <c r="EQ418" s="18">
        <f t="shared" si="101"/>
        <v>1</v>
      </c>
      <c r="ER418" s="58" t="s">
        <v>2080</v>
      </c>
      <c r="ES418" s="59">
        <v>43802</v>
      </c>
      <c r="ET418" s="18" t="s">
        <v>783</v>
      </c>
      <c r="EU418" s="3" t="s">
        <v>783</v>
      </c>
    </row>
    <row r="419" spans="1:151" ht="15.75" customHeight="1" x14ac:dyDescent="0.2">
      <c r="A419" s="32" t="s">
        <v>290</v>
      </c>
      <c r="B419" s="24" t="s">
        <v>782</v>
      </c>
      <c r="C419" s="26">
        <v>2</v>
      </c>
      <c r="D419" s="18" t="s">
        <v>796</v>
      </c>
      <c r="E419" s="26" t="s">
        <v>257</v>
      </c>
      <c r="F419" s="18" t="s">
        <v>553</v>
      </c>
      <c r="G419" s="18" t="s">
        <v>805</v>
      </c>
      <c r="H419" s="18" t="s">
        <v>806</v>
      </c>
      <c r="I419" s="18" t="s">
        <v>708</v>
      </c>
      <c r="J419" s="18" t="s">
        <v>363</v>
      </c>
      <c r="K419" s="18" t="s">
        <v>363</v>
      </c>
      <c r="L419" s="18" t="s">
        <v>363</v>
      </c>
      <c r="M419" s="18" t="s">
        <v>253</v>
      </c>
      <c r="N419" s="56">
        <v>43</v>
      </c>
      <c r="O419" s="18" t="s">
        <v>640</v>
      </c>
      <c r="P419" s="18" t="s">
        <v>466</v>
      </c>
      <c r="Q419" s="18" t="s">
        <v>254</v>
      </c>
      <c r="R419" s="24" t="s">
        <v>257</v>
      </c>
      <c r="S419" s="24" t="s">
        <v>257</v>
      </c>
      <c r="T419" s="26" t="s">
        <v>257</v>
      </c>
      <c r="U419" s="26" t="s">
        <v>257</v>
      </c>
      <c r="V419" s="26" t="s">
        <v>257</v>
      </c>
      <c r="W419" s="26" t="s">
        <v>257</v>
      </c>
      <c r="X419" s="18" t="s">
        <v>695</v>
      </c>
      <c r="Y419" s="18">
        <v>40</v>
      </c>
      <c r="Z419" s="18" t="s">
        <v>599</v>
      </c>
      <c r="AA419" s="56">
        <v>40</v>
      </c>
      <c r="AB419" s="57" t="s">
        <v>257</v>
      </c>
      <c r="AC419" s="18" t="s">
        <v>595</v>
      </c>
      <c r="AD419" s="18" t="s">
        <v>595</v>
      </c>
      <c r="AE419" s="18" t="s">
        <v>595</v>
      </c>
      <c r="AF419" s="18" t="s">
        <v>595</v>
      </c>
      <c r="AG419" s="18" t="s">
        <v>595</v>
      </c>
      <c r="AH419" s="18" t="s">
        <v>595</v>
      </c>
      <c r="AI419" s="68">
        <v>7</v>
      </c>
      <c r="AJ419" s="26" t="s">
        <v>786</v>
      </c>
      <c r="AK419" s="68">
        <v>7</v>
      </c>
      <c r="AL419" s="18" t="s">
        <v>787</v>
      </c>
      <c r="AM419" s="18" t="s">
        <v>282</v>
      </c>
      <c r="AN419" s="57">
        <v>6.1</v>
      </c>
      <c r="AO419" s="57" t="s">
        <v>671</v>
      </c>
      <c r="AP419" s="18" t="s">
        <v>479</v>
      </c>
      <c r="AQ419" s="18">
        <v>4</v>
      </c>
      <c r="AR419" s="18" t="s">
        <v>672</v>
      </c>
      <c r="AS419" s="66">
        <f t="shared" si="77"/>
        <v>-0.70000000000000107</v>
      </c>
      <c r="AT419" s="57">
        <v>12.9</v>
      </c>
      <c r="AU419" s="66">
        <f t="shared" si="78"/>
        <v>6.8000000000000007</v>
      </c>
      <c r="AV419" s="66">
        <f t="shared" si="76"/>
        <v>6.8000000000000007</v>
      </c>
      <c r="AW419" s="5" t="s">
        <v>595</v>
      </c>
      <c r="AX419" s="68">
        <v>7</v>
      </c>
      <c r="AY419" s="26" t="s">
        <v>786</v>
      </c>
      <c r="AZ419" s="5" t="s">
        <v>257</v>
      </c>
      <c r="BA419" s="5" t="s">
        <v>257</v>
      </c>
      <c r="BB419" s="18" t="s">
        <v>788</v>
      </c>
      <c r="BC419" s="18" t="s">
        <v>287</v>
      </c>
      <c r="BD419" s="18">
        <v>0</v>
      </c>
      <c r="BE419" s="18" t="s">
        <v>698</v>
      </c>
      <c r="BF419" s="18" t="s">
        <v>699</v>
      </c>
      <c r="BG419" s="18">
        <v>4</v>
      </c>
      <c r="BH419" s="18" t="s">
        <v>672</v>
      </c>
      <c r="BI419" s="18" t="s">
        <v>257</v>
      </c>
      <c r="BJ419" s="18" t="s">
        <v>257</v>
      </c>
      <c r="BK419" s="18" t="s">
        <v>257</v>
      </c>
      <c r="BL419" s="18" t="s">
        <v>257</v>
      </c>
      <c r="BM419" s="18" t="s">
        <v>257</v>
      </c>
      <c r="BN419" s="68">
        <v>7</v>
      </c>
      <c r="BO419" s="26" t="s">
        <v>786</v>
      </c>
      <c r="BP419" s="5" t="s">
        <v>257</v>
      </c>
      <c r="BQ419" s="5" t="s">
        <v>257</v>
      </c>
      <c r="BR419" s="18" t="s">
        <v>788</v>
      </c>
      <c r="BS419" s="18"/>
      <c r="BT419" s="18"/>
      <c r="BU419" s="18"/>
      <c r="BV419" s="18"/>
      <c r="BW419" s="18"/>
      <c r="BX419" s="18"/>
      <c r="BY419" s="18"/>
      <c r="BZ419" s="18"/>
      <c r="CA419" s="18"/>
      <c r="CB419" s="18"/>
      <c r="CC419" s="18"/>
      <c r="CD419" s="18"/>
      <c r="CE419" s="18"/>
      <c r="CF419" s="18"/>
      <c r="CG419" s="18"/>
      <c r="CH419" s="18"/>
      <c r="CI419" s="18"/>
      <c r="CJ419" s="18"/>
      <c r="CK419" s="18"/>
      <c r="CL419" s="18"/>
      <c r="CM419" s="18"/>
      <c r="CN419" s="18"/>
      <c r="CO419" s="18"/>
      <c r="CP419" s="18"/>
      <c r="CQ419" s="18"/>
      <c r="CR419" s="18"/>
      <c r="CS419" s="18"/>
      <c r="CT419" s="18"/>
      <c r="CU419" s="18"/>
      <c r="CV419" s="18"/>
      <c r="CW419" s="18"/>
      <c r="CX419" s="18"/>
      <c r="CY419" s="18"/>
      <c r="CZ419" s="18"/>
      <c r="DA419" s="18"/>
      <c r="DB419" s="18"/>
      <c r="DC419" s="18"/>
      <c r="DD419" s="18"/>
      <c r="DE419" s="18"/>
      <c r="DF419" s="18"/>
      <c r="DG419" s="18"/>
      <c r="DH419" s="18"/>
      <c r="DI419" s="18"/>
      <c r="DJ419" s="18"/>
      <c r="DK419" s="18"/>
      <c r="DL419" s="18"/>
      <c r="DM419" s="18"/>
      <c r="DN419" s="18"/>
      <c r="DO419" s="18"/>
      <c r="DP419" s="18"/>
      <c r="DQ419" s="18"/>
      <c r="DR419" s="18"/>
      <c r="DS419" s="18"/>
      <c r="DT419" s="18"/>
      <c r="DU419" s="18"/>
      <c r="DV419" s="18"/>
      <c r="DW419" s="18"/>
      <c r="DX419" s="18"/>
      <c r="DY419" s="18"/>
      <c r="DZ419" s="18"/>
      <c r="EA419" s="18"/>
      <c r="EB419" s="18"/>
      <c r="EC419" s="18"/>
      <c r="ED419" s="18"/>
      <c r="EE419" s="18">
        <v>1</v>
      </c>
      <c r="EF419" s="18">
        <v>0</v>
      </c>
      <c r="EG419" s="18">
        <v>0</v>
      </c>
      <c r="EH419" s="18" t="s">
        <v>789</v>
      </c>
      <c r="EI419" s="18" cm="1">
        <f t="array" ref="EI419">IF(SUMPRODUCT(--(DO419:DS419&lt;&gt;""))=0, 0,1)</f>
        <v>0</v>
      </c>
      <c r="EJ419" s="18" cm="1">
        <f t="array" ref="EJ419">IF(SUMPRODUCT(--(DT419:EG419&lt;&gt;""))=0, 0,1)</f>
        <v>1</v>
      </c>
      <c r="EK419" s="18" cm="1">
        <f t="array" ref="EK419">IF(SUMPRODUCT(--(EC419:EG419&lt;&gt;""))=0, 0,1)</f>
        <v>1</v>
      </c>
      <c r="EL419" s="18" cm="1">
        <f t="array" ref="EL419">IF(SUMPRODUCT(--(EE419:EG419&lt;&gt;""))=0, 0,1)</f>
        <v>1</v>
      </c>
      <c r="EM419" s="18">
        <f t="shared" si="97"/>
        <v>1</v>
      </c>
      <c r="EN419" s="18" t="str">
        <f t="shared" si="98"/>
        <v>NA</v>
      </c>
      <c r="EO419" s="18">
        <f t="shared" si="99"/>
        <v>1</v>
      </c>
      <c r="EP419" s="18">
        <f t="shared" si="100"/>
        <v>1</v>
      </c>
      <c r="EQ419" s="18">
        <f t="shared" si="101"/>
        <v>1</v>
      </c>
      <c r="ER419" s="58" t="s">
        <v>2080</v>
      </c>
      <c r="ES419" s="59">
        <v>43802</v>
      </c>
      <c r="ET419" s="18" t="s">
        <v>783</v>
      </c>
      <c r="EU419" s="3" t="s">
        <v>783</v>
      </c>
    </row>
    <row r="420" spans="1:151" ht="15.75" customHeight="1" x14ac:dyDescent="0.2">
      <c r="A420" s="32" t="s">
        <v>290</v>
      </c>
      <c r="B420" s="24" t="s">
        <v>782</v>
      </c>
      <c r="C420" s="26">
        <v>2</v>
      </c>
      <c r="D420" s="18" t="s">
        <v>796</v>
      </c>
      <c r="E420" s="26" t="s">
        <v>257</v>
      </c>
      <c r="F420" s="18" t="s">
        <v>553</v>
      </c>
      <c r="G420" s="18" t="s">
        <v>724</v>
      </c>
      <c r="H420" s="18" t="s">
        <v>755</v>
      </c>
      <c r="I420" s="18" t="s">
        <v>756</v>
      </c>
      <c r="J420" s="18" t="s">
        <v>363</v>
      </c>
      <c r="K420" s="18" t="s">
        <v>363</v>
      </c>
      <c r="L420" s="18" t="s">
        <v>363</v>
      </c>
      <c r="M420" s="18" t="s">
        <v>253</v>
      </c>
      <c r="N420" s="56">
        <v>43</v>
      </c>
      <c r="O420" s="18" t="s">
        <v>640</v>
      </c>
      <c r="P420" s="18" t="s">
        <v>466</v>
      </c>
      <c r="Q420" s="18" t="s">
        <v>254</v>
      </c>
      <c r="R420" s="24" t="s">
        <v>257</v>
      </c>
      <c r="S420" s="24" t="s">
        <v>257</v>
      </c>
      <c r="T420" s="26" t="s">
        <v>257</v>
      </c>
      <c r="U420" s="26" t="s">
        <v>257</v>
      </c>
      <c r="V420" s="26" t="s">
        <v>257</v>
      </c>
      <c r="W420" s="26" t="s">
        <v>257</v>
      </c>
      <c r="X420" s="18" t="s">
        <v>695</v>
      </c>
      <c r="Y420" s="18">
        <v>40</v>
      </c>
      <c r="Z420" s="18" t="s">
        <v>599</v>
      </c>
      <c r="AA420" s="56">
        <v>40</v>
      </c>
      <c r="AB420" s="57" t="s">
        <v>257</v>
      </c>
      <c r="AC420" s="18" t="s">
        <v>595</v>
      </c>
      <c r="AD420" s="18" t="s">
        <v>595</v>
      </c>
      <c r="AE420" s="18" t="s">
        <v>595</v>
      </c>
      <c r="AF420" s="18" t="s">
        <v>595</v>
      </c>
      <c r="AG420" s="18" t="s">
        <v>595</v>
      </c>
      <c r="AH420" s="18" t="s">
        <v>595</v>
      </c>
      <c r="AI420" s="68">
        <v>7</v>
      </c>
      <c r="AJ420" s="26" t="s">
        <v>786</v>
      </c>
      <c r="AK420" s="68">
        <v>7</v>
      </c>
      <c r="AL420" s="18" t="s">
        <v>787</v>
      </c>
      <c r="AM420" s="18" t="s">
        <v>282</v>
      </c>
      <c r="AN420" s="57">
        <v>0</v>
      </c>
      <c r="AO420" s="57" t="s">
        <v>671</v>
      </c>
      <c r="AP420" s="18" t="s">
        <v>479</v>
      </c>
      <c r="AQ420" s="18">
        <v>4</v>
      </c>
      <c r="AR420" s="18" t="s">
        <v>672</v>
      </c>
      <c r="AS420" s="66">
        <f t="shared" si="77"/>
        <v>0</v>
      </c>
      <c r="AT420" s="57">
        <v>0</v>
      </c>
      <c r="AU420" s="66">
        <f t="shared" si="78"/>
        <v>0</v>
      </c>
      <c r="AV420" s="66">
        <f t="shared" si="76"/>
        <v>0</v>
      </c>
      <c r="AW420" s="5" t="s">
        <v>595</v>
      </c>
      <c r="AX420" s="68">
        <v>7</v>
      </c>
      <c r="AY420" s="26" t="s">
        <v>786</v>
      </c>
      <c r="AZ420" s="5" t="s">
        <v>257</v>
      </c>
      <c r="BA420" s="5" t="s">
        <v>257</v>
      </c>
      <c r="BB420" s="18" t="s">
        <v>754</v>
      </c>
      <c r="BC420" s="18" t="s">
        <v>287</v>
      </c>
      <c r="BD420" s="18">
        <v>0</v>
      </c>
      <c r="BE420" s="18" t="s">
        <v>698</v>
      </c>
      <c r="BF420" s="18" t="s">
        <v>699</v>
      </c>
      <c r="BG420" s="18">
        <v>4</v>
      </c>
      <c r="BH420" s="18" t="s">
        <v>672</v>
      </c>
      <c r="BI420" s="18" t="s">
        <v>257</v>
      </c>
      <c r="BJ420" s="18" t="s">
        <v>257</v>
      </c>
      <c r="BK420" s="18" t="s">
        <v>257</v>
      </c>
      <c r="BL420" s="18" t="s">
        <v>257</v>
      </c>
      <c r="BM420" s="18" t="s">
        <v>257</v>
      </c>
      <c r="BN420" s="68">
        <v>7</v>
      </c>
      <c r="BO420" s="26" t="s">
        <v>786</v>
      </c>
      <c r="BP420" s="5" t="s">
        <v>257</v>
      </c>
      <c r="BQ420" s="5" t="s">
        <v>257</v>
      </c>
      <c r="BR420" s="18" t="s">
        <v>754</v>
      </c>
      <c r="BS420" s="18"/>
      <c r="BT420" s="18"/>
      <c r="BU420" s="18"/>
      <c r="BV420" s="18"/>
      <c r="BW420" s="18"/>
      <c r="BX420" s="18"/>
      <c r="BY420" s="18"/>
      <c r="BZ420" s="18"/>
      <c r="CA420" s="18"/>
      <c r="CB420" s="18"/>
      <c r="CC420" s="18"/>
      <c r="CD420" s="18"/>
      <c r="CE420" s="18"/>
      <c r="CF420" s="18"/>
      <c r="CG420" s="18"/>
      <c r="CH420" s="18"/>
      <c r="CI420" s="18"/>
      <c r="CJ420" s="18"/>
      <c r="CK420" s="18"/>
      <c r="CL420" s="18"/>
      <c r="CM420" s="18"/>
      <c r="CN420" s="18"/>
      <c r="CO420" s="18"/>
      <c r="CP420" s="18"/>
      <c r="CQ420" s="18"/>
      <c r="CR420" s="18"/>
      <c r="CS420" s="18"/>
      <c r="CT420" s="18"/>
      <c r="CU420" s="18"/>
      <c r="CV420" s="18"/>
      <c r="CW420" s="18"/>
      <c r="CX420" s="18"/>
      <c r="CY420" s="18"/>
      <c r="CZ420" s="18"/>
      <c r="DA420" s="18"/>
      <c r="DB420" s="18"/>
      <c r="DC420" s="18"/>
      <c r="DD420" s="18"/>
      <c r="DE420" s="18"/>
      <c r="DF420" s="18"/>
      <c r="DG420" s="18"/>
      <c r="DH420" s="18"/>
      <c r="DI420" s="18"/>
      <c r="DJ420" s="18"/>
      <c r="DK420" s="18"/>
      <c r="DL420" s="18"/>
      <c r="DM420" s="18"/>
      <c r="DN420" s="18"/>
      <c r="DO420" s="18"/>
      <c r="DP420" s="18"/>
      <c r="DQ420" s="18"/>
      <c r="DR420" s="18"/>
      <c r="DS420" s="18"/>
      <c r="DT420" s="18"/>
      <c r="DU420" s="18"/>
      <c r="DV420" s="18"/>
      <c r="DW420" s="18"/>
      <c r="DX420" s="18"/>
      <c r="DY420" s="18"/>
      <c r="DZ420" s="18"/>
      <c r="EA420" s="18"/>
      <c r="EB420" s="18"/>
      <c r="EC420" s="18"/>
      <c r="ED420" s="18"/>
      <c r="EE420" s="18">
        <v>0</v>
      </c>
      <c r="EF420" s="18">
        <v>0</v>
      </c>
      <c r="EG420" s="18">
        <v>0</v>
      </c>
      <c r="EH420" s="18" t="s">
        <v>789</v>
      </c>
      <c r="EI420" s="18" cm="1">
        <f t="array" ref="EI420">IF(SUMPRODUCT(--(DO420:DS420&lt;&gt;""))=0, 0,1)</f>
        <v>0</v>
      </c>
      <c r="EJ420" s="18" cm="1">
        <f t="array" ref="EJ420">IF(SUMPRODUCT(--(DT420:EG420&lt;&gt;""))=0, 0,1)</f>
        <v>1</v>
      </c>
      <c r="EK420" s="18" cm="1">
        <f t="array" ref="EK420">IF(SUMPRODUCT(--(EC420:EG420&lt;&gt;""))=0, 0,1)</f>
        <v>1</v>
      </c>
      <c r="EL420" s="18" cm="1">
        <f t="array" ref="EL420">IF(SUMPRODUCT(--(EE420:EG420&lt;&gt;""))=0, 0,1)</f>
        <v>1</v>
      </c>
      <c r="EM420" s="18">
        <f t="shared" si="97"/>
        <v>0</v>
      </c>
      <c r="EN420" s="18" t="str">
        <f t="shared" si="98"/>
        <v>NA</v>
      </c>
      <c r="EO420" s="18">
        <f t="shared" si="99"/>
        <v>0</v>
      </c>
      <c r="EP420" s="18">
        <f t="shared" si="100"/>
        <v>0</v>
      </c>
      <c r="EQ420" s="18">
        <f t="shared" si="101"/>
        <v>0</v>
      </c>
      <c r="ER420" s="58" t="s">
        <v>2080</v>
      </c>
      <c r="ES420" s="59">
        <v>43802</v>
      </c>
      <c r="ET420" s="18" t="s">
        <v>783</v>
      </c>
      <c r="EU420" s="3" t="s">
        <v>783</v>
      </c>
    </row>
    <row r="421" spans="1:151" ht="15.75" customHeight="1" x14ac:dyDescent="0.2">
      <c r="A421" s="32" t="s">
        <v>290</v>
      </c>
      <c r="B421" s="24" t="s">
        <v>782</v>
      </c>
      <c r="C421" s="26">
        <v>2</v>
      </c>
      <c r="D421" s="18" t="s">
        <v>796</v>
      </c>
      <c r="E421" s="26" t="s">
        <v>257</v>
      </c>
      <c r="F421" s="18" t="s">
        <v>553</v>
      </c>
      <c r="G421" s="18" t="s">
        <v>712</v>
      </c>
      <c r="H421" s="18" t="s">
        <v>807</v>
      </c>
      <c r="I421" s="18" t="s">
        <v>577</v>
      </c>
      <c r="J421" s="18" t="s">
        <v>363</v>
      </c>
      <c r="K421" s="18" t="s">
        <v>363</v>
      </c>
      <c r="L421" s="18" t="s">
        <v>363</v>
      </c>
      <c r="M421" s="18" t="s">
        <v>253</v>
      </c>
      <c r="N421" s="56">
        <v>43</v>
      </c>
      <c r="O421" s="18" t="s">
        <v>640</v>
      </c>
      <c r="P421" s="18" t="s">
        <v>466</v>
      </c>
      <c r="Q421" s="18" t="s">
        <v>254</v>
      </c>
      <c r="R421" s="24" t="s">
        <v>257</v>
      </c>
      <c r="S421" s="24" t="s">
        <v>257</v>
      </c>
      <c r="T421" s="26" t="s">
        <v>257</v>
      </c>
      <c r="U421" s="26" t="s">
        <v>257</v>
      </c>
      <c r="V421" s="26" t="s">
        <v>257</v>
      </c>
      <c r="W421" s="26" t="s">
        <v>257</v>
      </c>
      <c r="X421" s="18" t="s">
        <v>695</v>
      </c>
      <c r="Y421" s="18">
        <v>40</v>
      </c>
      <c r="Z421" s="18" t="s">
        <v>599</v>
      </c>
      <c r="AA421" s="56">
        <v>40</v>
      </c>
      <c r="AB421" s="57" t="s">
        <v>257</v>
      </c>
      <c r="AC421" s="18" t="s">
        <v>595</v>
      </c>
      <c r="AD421" s="18" t="s">
        <v>595</v>
      </c>
      <c r="AE421" s="18" t="s">
        <v>595</v>
      </c>
      <c r="AF421" s="18" t="s">
        <v>595</v>
      </c>
      <c r="AG421" s="18" t="s">
        <v>595</v>
      </c>
      <c r="AH421" s="18" t="s">
        <v>595</v>
      </c>
      <c r="AI421" s="68">
        <v>7</v>
      </c>
      <c r="AJ421" s="26" t="s">
        <v>786</v>
      </c>
      <c r="AK421" s="68">
        <v>7</v>
      </c>
      <c r="AL421" s="18" t="s">
        <v>787</v>
      </c>
      <c r="AM421" s="18" t="s">
        <v>282</v>
      </c>
      <c r="AN421" s="57">
        <v>0</v>
      </c>
      <c r="AO421" s="57" t="s">
        <v>671</v>
      </c>
      <c r="AP421" s="18" t="s">
        <v>479</v>
      </c>
      <c r="AQ421" s="18">
        <v>4</v>
      </c>
      <c r="AR421" s="18" t="s">
        <v>672</v>
      </c>
      <c r="AS421" s="66">
        <f t="shared" si="77"/>
        <v>0</v>
      </c>
      <c r="AT421" s="57">
        <v>0</v>
      </c>
      <c r="AU421" s="66">
        <f t="shared" si="78"/>
        <v>0</v>
      </c>
      <c r="AV421" s="66">
        <f t="shared" si="76"/>
        <v>0</v>
      </c>
      <c r="AW421" s="5" t="s">
        <v>595</v>
      </c>
      <c r="AX421" s="68">
        <v>7</v>
      </c>
      <c r="AY421" s="26" t="s">
        <v>786</v>
      </c>
      <c r="AZ421" s="5" t="s">
        <v>257</v>
      </c>
      <c r="BA421" s="5" t="s">
        <v>257</v>
      </c>
      <c r="BB421" s="18" t="s">
        <v>754</v>
      </c>
      <c r="BC421" s="18" t="s">
        <v>287</v>
      </c>
      <c r="BD421" s="18">
        <v>0</v>
      </c>
      <c r="BE421" s="18" t="s">
        <v>698</v>
      </c>
      <c r="BF421" s="18" t="s">
        <v>699</v>
      </c>
      <c r="BG421" s="18">
        <v>4</v>
      </c>
      <c r="BH421" s="18" t="s">
        <v>672</v>
      </c>
      <c r="BI421" s="18" t="s">
        <v>257</v>
      </c>
      <c r="BJ421" s="18" t="s">
        <v>257</v>
      </c>
      <c r="BK421" s="18" t="s">
        <v>257</v>
      </c>
      <c r="BL421" s="18" t="s">
        <v>257</v>
      </c>
      <c r="BM421" s="18" t="s">
        <v>257</v>
      </c>
      <c r="BN421" s="68">
        <v>7</v>
      </c>
      <c r="BO421" s="26" t="s">
        <v>786</v>
      </c>
      <c r="BP421" s="5" t="s">
        <v>257</v>
      </c>
      <c r="BQ421" s="5" t="s">
        <v>257</v>
      </c>
      <c r="BR421" s="18" t="s">
        <v>754</v>
      </c>
      <c r="BS421" s="18"/>
      <c r="BT421" s="18"/>
      <c r="BU421" s="18"/>
      <c r="BV421" s="18"/>
      <c r="BW421" s="18"/>
      <c r="BX421" s="18"/>
      <c r="BY421" s="18"/>
      <c r="BZ421" s="18"/>
      <c r="CA421" s="18"/>
      <c r="CB421" s="18"/>
      <c r="CC421" s="18"/>
      <c r="CD421" s="18"/>
      <c r="CE421" s="18"/>
      <c r="CF421" s="18"/>
      <c r="CG421" s="18"/>
      <c r="CH421" s="18"/>
      <c r="CI421" s="18"/>
      <c r="CJ421" s="18"/>
      <c r="CK421" s="18"/>
      <c r="CL421" s="18"/>
      <c r="CM421" s="18"/>
      <c r="CN421" s="18"/>
      <c r="CO421" s="18"/>
      <c r="CP421" s="18"/>
      <c r="CQ421" s="18"/>
      <c r="CR421" s="18"/>
      <c r="CS421" s="18"/>
      <c r="CT421" s="18"/>
      <c r="CU421" s="18"/>
      <c r="CV421" s="18"/>
      <c r="CW421" s="18"/>
      <c r="CX421" s="18"/>
      <c r="CY421" s="18"/>
      <c r="CZ421" s="18"/>
      <c r="DA421" s="18"/>
      <c r="DB421" s="18"/>
      <c r="DC421" s="18"/>
      <c r="DD421" s="18"/>
      <c r="DE421" s="18"/>
      <c r="DF421" s="18"/>
      <c r="DG421" s="18"/>
      <c r="DH421" s="18"/>
      <c r="DI421" s="18"/>
      <c r="DJ421" s="18"/>
      <c r="DK421" s="18"/>
      <c r="DL421" s="18"/>
      <c r="DM421" s="18"/>
      <c r="DN421" s="18"/>
      <c r="DO421" s="18"/>
      <c r="DP421" s="18"/>
      <c r="DQ421" s="18"/>
      <c r="DR421" s="18"/>
      <c r="DS421" s="18"/>
      <c r="DT421" s="18"/>
      <c r="DU421" s="18"/>
      <c r="DV421" s="18"/>
      <c r="DW421" s="18"/>
      <c r="DX421" s="18"/>
      <c r="DY421" s="18"/>
      <c r="DZ421" s="18"/>
      <c r="EA421" s="18"/>
      <c r="EB421" s="18"/>
      <c r="EC421" s="18"/>
      <c r="ED421" s="18"/>
      <c r="EE421" s="18">
        <v>0</v>
      </c>
      <c r="EF421" s="18">
        <v>0</v>
      </c>
      <c r="EG421" s="18">
        <v>0</v>
      </c>
      <c r="EH421" s="18" t="s">
        <v>789</v>
      </c>
      <c r="EI421" s="18" cm="1">
        <f t="array" ref="EI421">IF(SUMPRODUCT(--(DO421:DS421&lt;&gt;""))=0, 0,1)</f>
        <v>0</v>
      </c>
      <c r="EJ421" s="18" cm="1">
        <f t="array" ref="EJ421">IF(SUMPRODUCT(--(DT421:EG421&lt;&gt;""))=0, 0,1)</f>
        <v>1</v>
      </c>
      <c r="EK421" s="18" cm="1">
        <f t="array" ref="EK421">IF(SUMPRODUCT(--(EC421:EG421&lt;&gt;""))=0, 0,1)</f>
        <v>1</v>
      </c>
      <c r="EL421" s="18" cm="1">
        <f t="array" ref="EL421">IF(SUMPRODUCT(--(EE421:EG421&lt;&gt;""))=0, 0,1)</f>
        <v>1</v>
      </c>
      <c r="EM421" s="18">
        <f t="shared" si="97"/>
        <v>0</v>
      </c>
      <c r="EN421" s="18" t="str">
        <f t="shared" si="98"/>
        <v>NA</v>
      </c>
      <c r="EO421" s="18">
        <f t="shared" si="99"/>
        <v>0</v>
      </c>
      <c r="EP421" s="18">
        <f t="shared" si="100"/>
        <v>0</v>
      </c>
      <c r="EQ421" s="18">
        <f t="shared" si="101"/>
        <v>0</v>
      </c>
      <c r="ER421" s="58" t="s">
        <v>2080</v>
      </c>
      <c r="ES421" s="59">
        <v>43802</v>
      </c>
      <c r="ET421" s="18" t="s">
        <v>783</v>
      </c>
      <c r="EU421" s="3" t="s">
        <v>783</v>
      </c>
    </row>
    <row r="422" spans="1:151" ht="15.75" customHeight="1" x14ac:dyDescent="0.2">
      <c r="A422" s="32" t="s">
        <v>290</v>
      </c>
      <c r="B422" s="24" t="s">
        <v>782</v>
      </c>
      <c r="C422" s="26">
        <v>2</v>
      </c>
      <c r="D422" s="18" t="s">
        <v>796</v>
      </c>
      <c r="E422" s="26" t="s">
        <v>257</v>
      </c>
      <c r="F422" s="18" t="s">
        <v>553</v>
      </c>
      <c r="G422" s="18" t="s">
        <v>742</v>
      </c>
      <c r="H422" s="18" t="s">
        <v>762</v>
      </c>
      <c r="I422" s="18" t="s">
        <v>726</v>
      </c>
      <c r="J422" s="18" t="s">
        <v>363</v>
      </c>
      <c r="K422" s="18" t="s">
        <v>363</v>
      </c>
      <c r="L422" s="18" t="s">
        <v>363</v>
      </c>
      <c r="M422" s="18" t="s">
        <v>253</v>
      </c>
      <c r="N422" s="56">
        <v>43</v>
      </c>
      <c r="O422" s="18" t="s">
        <v>640</v>
      </c>
      <c r="P422" s="18" t="s">
        <v>466</v>
      </c>
      <c r="Q422" s="18" t="s">
        <v>254</v>
      </c>
      <c r="R422" s="24" t="s">
        <v>257</v>
      </c>
      <c r="S422" s="24" t="s">
        <v>257</v>
      </c>
      <c r="T422" s="26" t="s">
        <v>257</v>
      </c>
      <c r="U422" s="26" t="s">
        <v>257</v>
      </c>
      <c r="V422" s="26" t="s">
        <v>257</v>
      </c>
      <c r="W422" s="26" t="s">
        <v>257</v>
      </c>
      <c r="X422" s="18" t="s">
        <v>695</v>
      </c>
      <c r="Y422" s="18">
        <v>40</v>
      </c>
      <c r="Z422" s="18" t="s">
        <v>599</v>
      </c>
      <c r="AA422" s="56">
        <v>40</v>
      </c>
      <c r="AB422" s="57" t="s">
        <v>257</v>
      </c>
      <c r="AC422" s="18" t="s">
        <v>595</v>
      </c>
      <c r="AD422" s="18" t="s">
        <v>595</v>
      </c>
      <c r="AE422" s="18" t="s">
        <v>595</v>
      </c>
      <c r="AF422" s="18" t="s">
        <v>595</v>
      </c>
      <c r="AG422" s="18" t="s">
        <v>595</v>
      </c>
      <c r="AH422" s="18" t="s">
        <v>595</v>
      </c>
      <c r="AI422" s="68">
        <v>7</v>
      </c>
      <c r="AJ422" s="26" t="s">
        <v>786</v>
      </c>
      <c r="AK422" s="68">
        <v>7</v>
      </c>
      <c r="AL422" s="18" t="s">
        <v>787</v>
      </c>
      <c r="AM422" s="18" t="s">
        <v>282</v>
      </c>
      <c r="AN422" s="57">
        <v>0</v>
      </c>
      <c r="AO422" s="57" t="s">
        <v>671</v>
      </c>
      <c r="AP422" s="18" t="s">
        <v>479</v>
      </c>
      <c r="AQ422" s="18">
        <v>4</v>
      </c>
      <c r="AR422" s="18" t="s">
        <v>672</v>
      </c>
      <c r="AS422" s="66">
        <f t="shared" si="77"/>
        <v>0</v>
      </c>
      <c r="AT422" s="57">
        <v>0</v>
      </c>
      <c r="AU422" s="66">
        <f t="shared" si="78"/>
        <v>0</v>
      </c>
      <c r="AV422" s="66">
        <f t="shared" si="76"/>
        <v>0</v>
      </c>
      <c r="AW422" s="5" t="s">
        <v>595</v>
      </c>
      <c r="AX422" s="68">
        <v>7</v>
      </c>
      <c r="AY422" s="26" t="s">
        <v>786</v>
      </c>
      <c r="AZ422" s="5" t="s">
        <v>257</v>
      </c>
      <c r="BA422" s="5" t="s">
        <v>257</v>
      </c>
      <c r="BB422" s="18" t="s">
        <v>754</v>
      </c>
      <c r="BC422" s="18" t="s">
        <v>287</v>
      </c>
      <c r="BD422" s="18">
        <v>0</v>
      </c>
      <c r="BE422" s="18" t="s">
        <v>698</v>
      </c>
      <c r="BF422" s="18" t="s">
        <v>699</v>
      </c>
      <c r="BG422" s="18">
        <v>4</v>
      </c>
      <c r="BH422" s="18" t="s">
        <v>672</v>
      </c>
      <c r="BI422" s="18" t="s">
        <v>257</v>
      </c>
      <c r="BJ422" s="18" t="s">
        <v>257</v>
      </c>
      <c r="BK422" s="18" t="s">
        <v>257</v>
      </c>
      <c r="BL422" s="18" t="s">
        <v>257</v>
      </c>
      <c r="BM422" s="18" t="s">
        <v>257</v>
      </c>
      <c r="BN422" s="68">
        <v>7</v>
      </c>
      <c r="BO422" s="26" t="s">
        <v>786</v>
      </c>
      <c r="BP422" s="5" t="s">
        <v>257</v>
      </c>
      <c r="BQ422" s="5" t="s">
        <v>257</v>
      </c>
      <c r="BR422" s="18" t="s">
        <v>754</v>
      </c>
      <c r="BS422" s="18"/>
      <c r="BT422" s="18"/>
      <c r="BU422" s="18"/>
      <c r="BV422" s="18"/>
      <c r="BW422" s="18"/>
      <c r="BX422" s="18"/>
      <c r="BY422" s="18"/>
      <c r="BZ422" s="18"/>
      <c r="CA422" s="18"/>
      <c r="CB422" s="18"/>
      <c r="CC422" s="18"/>
      <c r="CD422" s="18"/>
      <c r="CE422" s="18"/>
      <c r="CF422" s="18"/>
      <c r="CG422" s="18"/>
      <c r="CH422" s="18"/>
      <c r="CI422" s="18"/>
      <c r="CJ422" s="18"/>
      <c r="CK422" s="18"/>
      <c r="CL422" s="18"/>
      <c r="CM422" s="18"/>
      <c r="CN422" s="18"/>
      <c r="CO422" s="18"/>
      <c r="CP422" s="18"/>
      <c r="CQ422" s="18"/>
      <c r="CR422" s="18"/>
      <c r="CS422" s="18"/>
      <c r="CT422" s="18"/>
      <c r="CU422" s="18"/>
      <c r="CV422" s="18"/>
      <c r="CW422" s="18"/>
      <c r="CX422" s="18"/>
      <c r="CY422" s="18"/>
      <c r="CZ422" s="18"/>
      <c r="DA422" s="18"/>
      <c r="DB422" s="18"/>
      <c r="DC422" s="18"/>
      <c r="DD422" s="18"/>
      <c r="DE422" s="18"/>
      <c r="DF422" s="18"/>
      <c r="DG422" s="18"/>
      <c r="DH422" s="18"/>
      <c r="DI422" s="18"/>
      <c r="DJ422" s="18"/>
      <c r="DK422" s="18"/>
      <c r="DL422" s="18"/>
      <c r="DM422" s="18"/>
      <c r="DN422" s="18"/>
      <c r="DO422" s="18"/>
      <c r="DP422" s="18"/>
      <c r="DQ422" s="18"/>
      <c r="DR422" s="18"/>
      <c r="DS422" s="18"/>
      <c r="DT422" s="18"/>
      <c r="DU422" s="18"/>
      <c r="DV422" s="18"/>
      <c r="DW422" s="18"/>
      <c r="DX422" s="18"/>
      <c r="DY422" s="18"/>
      <c r="DZ422" s="18"/>
      <c r="EA422" s="18"/>
      <c r="EB422" s="18"/>
      <c r="EC422" s="18"/>
      <c r="ED422" s="18"/>
      <c r="EE422" s="18">
        <v>0</v>
      </c>
      <c r="EF422" s="18">
        <v>0</v>
      </c>
      <c r="EG422" s="18">
        <v>0</v>
      </c>
      <c r="EH422" s="18" t="s">
        <v>789</v>
      </c>
      <c r="EI422" s="18" cm="1">
        <f t="array" ref="EI422">IF(SUMPRODUCT(--(DO422:DS422&lt;&gt;""))=0, 0,1)</f>
        <v>0</v>
      </c>
      <c r="EJ422" s="18" cm="1">
        <f t="array" ref="EJ422">IF(SUMPRODUCT(--(DT422:EG422&lt;&gt;""))=0, 0,1)</f>
        <v>1</v>
      </c>
      <c r="EK422" s="18" cm="1">
        <f t="array" ref="EK422">IF(SUMPRODUCT(--(EC422:EG422&lt;&gt;""))=0, 0,1)</f>
        <v>1</v>
      </c>
      <c r="EL422" s="18" cm="1">
        <f t="array" ref="EL422">IF(SUMPRODUCT(--(EE422:EG422&lt;&gt;""))=0, 0,1)</f>
        <v>1</v>
      </c>
      <c r="EM422" s="18">
        <f t="shared" si="97"/>
        <v>0</v>
      </c>
      <c r="EN422" s="18" t="str">
        <f t="shared" si="98"/>
        <v>NA</v>
      </c>
      <c r="EO422" s="18">
        <f t="shared" si="99"/>
        <v>0</v>
      </c>
      <c r="EP422" s="18">
        <f t="shared" si="100"/>
        <v>0</v>
      </c>
      <c r="EQ422" s="18">
        <f t="shared" si="101"/>
        <v>0</v>
      </c>
      <c r="ER422" s="58" t="s">
        <v>2080</v>
      </c>
      <c r="ES422" s="59">
        <v>43802</v>
      </c>
      <c r="ET422" s="18" t="s">
        <v>783</v>
      </c>
      <c r="EU422" s="3" t="s">
        <v>783</v>
      </c>
    </row>
    <row r="423" spans="1:151" ht="15.75" customHeight="1" x14ac:dyDescent="0.2">
      <c r="A423" s="32" t="s">
        <v>290</v>
      </c>
      <c r="B423" s="24" t="s">
        <v>782</v>
      </c>
      <c r="C423" s="26">
        <v>2</v>
      </c>
      <c r="D423" s="18" t="s">
        <v>796</v>
      </c>
      <c r="E423" s="26" t="s">
        <v>257</v>
      </c>
      <c r="F423" s="18" t="s">
        <v>553</v>
      </c>
      <c r="G423" s="18" t="s">
        <v>765</v>
      </c>
      <c r="H423" s="18" t="s">
        <v>766</v>
      </c>
      <c r="I423" s="18" t="s">
        <v>577</v>
      </c>
      <c r="J423" s="18" t="s">
        <v>363</v>
      </c>
      <c r="K423" s="18" t="s">
        <v>363</v>
      </c>
      <c r="L423" s="18" t="s">
        <v>363</v>
      </c>
      <c r="M423" s="18" t="s">
        <v>253</v>
      </c>
      <c r="N423" s="56">
        <v>43</v>
      </c>
      <c r="O423" s="18" t="s">
        <v>640</v>
      </c>
      <c r="P423" s="18" t="s">
        <v>466</v>
      </c>
      <c r="Q423" s="18" t="s">
        <v>254</v>
      </c>
      <c r="R423" s="24" t="s">
        <v>257</v>
      </c>
      <c r="S423" s="24" t="s">
        <v>257</v>
      </c>
      <c r="T423" s="26" t="s">
        <v>257</v>
      </c>
      <c r="U423" s="26" t="s">
        <v>257</v>
      </c>
      <c r="V423" s="26" t="s">
        <v>257</v>
      </c>
      <c r="W423" s="26" t="s">
        <v>257</v>
      </c>
      <c r="X423" s="18" t="s">
        <v>695</v>
      </c>
      <c r="Y423" s="18">
        <v>40</v>
      </c>
      <c r="Z423" s="18" t="s">
        <v>599</v>
      </c>
      <c r="AA423" s="56">
        <v>40</v>
      </c>
      <c r="AB423" s="57" t="s">
        <v>257</v>
      </c>
      <c r="AC423" s="18" t="s">
        <v>595</v>
      </c>
      <c r="AD423" s="18" t="s">
        <v>595</v>
      </c>
      <c r="AE423" s="18" t="s">
        <v>595</v>
      </c>
      <c r="AF423" s="18" t="s">
        <v>595</v>
      </c>
      <c r="AG423" s="18" t="s">
        <v>595</v>
      </c>
      <c r="AH423" s="18" t="s">
        <v>595</v>
      </c>
      <c r="AI423" s="68">
        <v>7</v>
      </c>
      <c r="AJ423" s="26" t="s">
        <v>786</v>
      </c>
      <c r="AK423" s="68">
        <v>7</v>
      </c>
      <c r="AL423" s="18" t="s">
        <v>787</v>
      </c>
      <c r="AM423" s="18" t="s">
        <v>282</v>
      </c>
      <c r="AN423" s="57">
        <v>0</v>
      </c>
      <c r="AO423" s="57" t="s">
        <v>671</v>
      </c>
      <c r="AP423" s="18" t="s">
        <v>479</v>
      </c>
      <c r="AQ423" s="18">
        <v>4</v>
      </c>
      <c r="AR423" s="18" t="s">
        <v>672</v>
      </c>
      <c r="AS423" s="66">
        <f t="shared" si="77"/>
        <v>0</v>
      </c>
      <c r="AT423" s="57">
        <v>0</v>
      </c>
      <c r="AU423" s="66">
        <f t="shared" si="78"/>
        <v>0</v>
      </c>
      <c r="AV423" s="66">
        <f t="shared" si="76"/>
        <v>0</v>
      </c>
      <c r="AW423" s="5" t="s">
        <v>595</v>
      </c>
      <c r="AX423" s="68">
        <v>7</v>
      </c>
      <c r="AY423" s="26" t="s">
        <v>786</v>
      </c>
      <c r="AZ423" s="5" t="s">
        <v>257</v>
      </c>
      <c r="BA423" s="5" t="s">
        <v>257</v>
      </c>
      <c r="BB423" s="18" t="s">
        <v>754</v>
      </c>
      <c r="BC423" s="18" t="s">
        <v>287</v>
      </c>
      <c r="BD423" s="18">
        <v>0</v>
      </c>
      <c r="BE423" s="18" t="s">
        <v>698</v>
      </c>
      <c r="BF423" s="18" t="s">
        <v>699</v>
      </c>
      <c r="BG423" s="18">
        <v>4</v>
      </c>
      <c r="BH423" s="18" t="s">
        <v>672</v>
      </c>
      <c r="BI423" s="18" t="s">
        <v>257</v>
      </c>
      <c r="BJ423" s="18" t="s">
        <v>257</v>
      </c>
      <c r="BK423" s="18" t="s">
        <v>257</v>
      </c>
      <c r="BL423" s="18" t="s">
        <v>257</v>
      </c>
      <c r="BM423" s="18" t="s">
        <v>257</v>
      </c>
      <c r="BN423" s="68">
        <v>7</v>
      </c>
      <c r="BO423" s="26" t="s">
        <v>786</v>
      </c>
      <c r="BP423" s="5" t="s">
        <v>257</v>
      </c>
      <c r="BQ423" s="5" t="s">
        <v>257</v>
      </c>
      <c r="BR423" s="18" t="s">
        <v>754</v>
      </c>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c r="DA423" s="18"/>
      <c r="DB423" s="18"/>
      <c r="DC423" s="18"/>
      <c r="DD423" s="18"/>
      <c r="DE423" s="18"/>
      <c r="DF423" s="18"/>
      <c r="DG423" s="18"/>
      <c r="DH423" s="18"/>
      <c r="DI423" s="18"/>
      <c r="DJ423" s="18"/>
      <c r="DK423" s="18"/>
      <c r="DL423" s="18"/>
      <c r="DM423" s="18"/>
      <c r="DN423" s="18"/>
      <c r="DO423" s="18"/>
      <c r="DP423" s="18"/>
      <c r="DQ423" s="18"/>
      <c r="DR423" s="18"/>
      <c r="DS423" s="18"/>
      <c r="DT423" s="18"/>
      <c r="DU423" s="18"/>
      <c r="DV423" s="18"/>
      <c r="DW423" s="18"/>
      <c r="DX423" s="18"/>
      <c r="DY423" s="18"/>
      <c r="DZ423" s="18"/>
      <c r="EA423" s="18"/>
      <c r="EB423" s="18"/>
      <c r="EC423" s="18"/>
      <c r="ED423" s="18"/>
      <c r="EE423" s="18">
        <v>0</v>
      </c>
      <c r="EF423" s="18">
        <v>0</v>
      </c>
      <c r="EG423" s="18">
        <v>0</v>
      </c>
      <c r="EH423" s="18" t="s">
        <v>789</v>
      </c>
      <c r="EI423" s="18" cm="1">
        <f t="array" ref="EI423">IF(SUMPRODUCT(--(DO423:DS423&lt;&gt;""))=0, 0,1)</f>
        <v>0</v>
      </c>
      <c r="EJ423" s="18" cm="1">
        <f t="array" ref="EJ423">IF(SUMPRODUCT(--(DT423:EG423&lt;&gt;""))=0, 0,1)</f>
        <v>1</v>
      </c>
      <c r="EK423" s="18" cm="1">
        <f t="array" ref="EK423">IF(SUMPRODUCT(--(EC423:EG423&lt;&gt;""))=0, 0,1)</f>
        <v>1</v>
      </c>
      <c r="EL423" s="18" cm="1">
        <f t="array" ref="EL423">IF(SUMPRODUCT(--(EE423:EG423&lt;&gt;""))=0, 0,1)</f>
        <v>1</v>
      </c>
      <c r="EM423" s="18">
        <f t="shared" si="97"/>
        <v>0</v>
      </c>
      <c r="EN423" s="18" t="str">
        <f t="shared" si="98"/>
        <v>NA</v>
      </c>
      <c r="EO423" s="18">
        <f t="shared" si="99"/>
        <v>0</v>
      </c>
      <c r="EP423" s="18">
        <f t="shared" si="100"/>
        <v>0</v>
      </c>
      <c r="EQ423" s="18">
        <f t="shared" si="101"/>
        <v>0</v>
      </c>
      <c r="ER423" s="58" t="s">
        <v>2080</v>
      </c>
      <c r="ES423" s="59">
        <v>43802</v>
      </c>
      <c r="ET423" s="18" t="s">
        <v>783</v>
      </c>
      <c r="EU423" s="3" t="s">
        <v>783</v>
      </c>
    </row>
    <row r="424" spans="1:151" ht="15.75" customHeight="1" x14ac:dyDescent="0.2">
      <c r="A424" s="32" t="s">
        <v>290</v>
      </c>
      <c r="B424" s="24" t="s">
        <v>782</v>
      </c>
      <c r="C424" s="26">
        <v>2</v>
      </c>
      <c r="D424" s="18" t="s">
        <v>796</v>
      </c>
      <c r="E424" s="26" t="s">
        <v>257</v>
      </c>
      <c r="F424" s="18" t="s">
        <v>553</v>
      </c>
      <c r="G424" s="18" t="s">
        <v>771</v>
      </c>
      <c r="H424" s="18" t="s">
        <v>808</v>
      </c>
      <c r="I424" s="18" t="s">
        <v>730</v>
      </c>
      <c r="J424" s="18" t="s">
        <v>363</v>
      </c>
      <c r="K424" s="18" t="s">
        <v>363</v>
      </c>
      <c r="L424" s="18" t="s">
        <v>363</v>
      </c>
      <c r="M424" s="18" t="s">
        <v>253</v>
      </c>
      <c r="N424" s="56">
        <v>43</v>
      </c>
      <c r="O424" s="18" t="s">
        <v>640</v>
      </c>
      <c r="P424" s="18" t="s">
        <v>466</v>
      </c>
      <c r="Q424" s="18" t="s">
        <v>254</v>
      </c>
      <c r="R424" s="24" t="s">
        <v>257</v>
      </c>
      <c r="S424" s="24" t="s">
        <v>257</v>
      </c>
      <c r="T424" s="26" t="s">
        <v>257</v>
      </c>
      <c r="U424" s="26" t="s">
        <v>257</v>
      </c>
      <c r="V424" s="26" t="s">
        <v>257</v>
      </c>
      <c r="W424" s="26" t="s">
        <v>257</v>
      </c>
      <c r="X424" s="18" t="s">
        <v>695</v>
      </c>
      <c r="Y424" s="18">
        <v>40</v>
      </c>
      <c r="Z424" s="18" t="s">
        <v>599</v>
      </c>
      <c r="AA424" s="56">
        <v>40</v>
      </c>
      <c r="AB424" s="57" t="s">
        <v>257</v>
      </c>
      <c r="AC424" s="18" t="s">
        <v>595</v>
      </c>
      <c r="AD424" s="18" t="s">
        <v>595</v>
      </c>
      <c r="AE424" s="18" t="s">
        <v>595</v>
      </c>
      <c r="AF424" s="18" t="s">
        <v>595</v>
      </c>
      <c r="AG424" s="18" t="s">
        <v>595</v>
      </c>
      <c r="AH424" s="18" t="s">
        <v>595</v>
      </c>
      <c r="AI424" s="68">
        <v>7</v>
      </c>
      <c r="AJ424" s="26" t="s">
        <v>786</v>
      </c>
      <c r="AK424" s="68">
        <v>7</v>
      </c>
      <c r="AL424" s="18" t="s">
        <v>787</v>
      </c>
      <c r="AM424" s="18" t="s">
        <v>282</v>
      </c>
      <c r="AN424" s="57">
        <v>0</v>
      </c>
      <c r="AO424" s="57" t="s">
        <v>671</v>
      </c>
      <c r="AP424" s="18" t="s">
        <v>479</v>
      </c>
      <c r="AQ424" s="18">
        <v>4</v>
      </c>
      <c r="AR424" s="18" t="s">
        <v>672</v>
      </c>
      <c r="AS424" s="66">
        <f t="shared" si="77"/>
        <v>0</v>
      </c>
      <c r="AT424" s="57">
        <v>0</v>
      </c>
      <c r="AU424" s="66">
        <f t="shared" si="78"/>
        <v>0</v>
      </c>
      <c r="AV424" s="66">
        <f t="shared" si="76"/>
        <v>0</v>
      </c>
      <c r="AW424" s="5" t="s">
        <v>595</v>
      </c>
      <c r="AX424" s="68">
        <v>7</v>
      </c>
      <c r="AY424" s="26" t="s">
        <v>786</v>
      </c>
      <c r="AZ424" s="5" t="s">
        <v>257</v>
      </c>
      <c r="BA424" s="5" t="s">
        <v>257</v>
      </c>
      <c r="BB424" s="18" t="s">
        <v>754</v>
      </c>
      <c r="BC424" s="18" t="s">
        <v>287</v>
      </c>
      <c r="BD424" s="18">
        <v>0</v>
      </c>
      <c r="BE424" s="18" t="s">
        <v>698</v>
      </c>
      <c r="BF424" s="18" t="s">
        <v>699</v>
      </c>
      <c r="BG424" s="18">
        <v>4</v>
      </c>
      <c r="BH424" s="18" t="s">
        <v>672</v>
      </c>
      <c r="BI424" s="18" t="s">
        <v>257</v>
      </c>
      <c r="BJ424" s="18" t="s">
        <v>257</v>
      </c>
      <c r="BK424" s="18" t="s">
        <v>257</v>
      </c>
      <c r="BL424" s="18" t="s">
        <v>257</v>
      </c>
      <c r="BM424" s="18" t="s">
        <v>257</v>
      </c>
      <c r="BN424" s="68">
        <v>7</v>
      </c>
      <c r="BO424" s="26" t="s">
        <v>786</v>
      </c>
      <c r="BP424" s="5" t="s">
        <v>257</v>
      </c>
      <c r="BQ424" s="5" t="s">
        <v>257</v>
      </c>
      <c r="BR424" s="18" t="s">
        <v>754</v>
      </c>
      <c r="BS424" s="18"/>
      <c r="BT424" s="18"/>
      <c r="BU424" s="18"/>
      <c r="BV424" s="18"/>
      <c r="BW424" s="18"/>
      <c r="BX424" s="18"/>
      <c r="BY424" s="18"/>
      <c r="BZ424" s="18"/>
      <c r="CA424" s="18"/>
      <c r="CB424" s="18"/>
      <c r="CC424" s="18"/>
      <c r="CD424" s="18"/>
      <c r="CE424" s="18"/>
      <c r="CF424" s="18"/>
      <c r="CG424" s="18"/>
      <c r="CH424" s="18"/>
      <c r="CI424" s="18"/>
      <c r="CJ424" s="18"/>
      <c r="CK424" s="18"/>
      <c r="CL424" s="18"/>
      <c r="CM424" s="18"/>
      <c r="CN424" s="18"/>
      <c r="CO424" s="18"/>
      <c r="CP424" s="18"/>
      <c r="CQ424" s="18"/>
      <c r="CR424" s="18"/>
      <c r="CS424" s="18"/>
      <c r="CT424" s="18"/>
      <c r="CU424" s="18"/>
      <c r="CV424" s="18"/>
      <c r="CW424" s="18"/>
      <c r="CX424" s="18"/>
      <c r="CY424" s="18"/>
      <c r="CZ424" s="18"/>
      <c r="DA424" s="18"/>
      <c r="DB424" s="18"/>
      <c r="DC424" s="18"/>
      <c r="DD424" s="18"/>
      <c r="DE424" s="18"/>
      <c r="DF424" s="18"/>
      <c r="DG424" s="18"/>
      <c r="DH424" s="18"/>
      <c r="DI424" s="18"/>
      <c r="DJ424" s="18"/>
      <c r="DK424" s="18"/>
      <c r="DL424" s="18"/>
      <c r="DM424" s="18"/>
      <c r="DN424" s="18"/>
      <c r="DO424" s="18"/>
      <c r="DP424" s="18"/>
      <c r="DQ424" s="18"/>
      <c r="DR424" s="18"/>
      <c r="DS424" s="18"/>
      <c r="DT424" s="18"/>
      <c r="DU424" s="18"/>
      <c r="DV424" s="18"/>
      <c r="DW424" s="18"/>
      <c r="DX424" s="18"/>
      <c r="DY424" s="18"/>
      <c r="DZ424" s="18"/>
      <c r="EA424" s="18"/>
      <c r="EB424" s="18"/>
      <c r="EC424" s="18"/>
      <c r="ED424" s="18"/>
      <c r="EE424" s="18">
        <v>0</v>
      </c>
      <c r="EF424" s="18">
        <v>0</v>
      </c>
      <c r="EG424" s="18">
        <v>0</v>
      </c>
      <c r="EH424" s="18" t="s">
        <v>789</v>
      </c>
      <c r="EI424" s="18" cm="1">
        <f t="array" ref="EI424">IF(SUMPRODUCT(--(DO424:DS424&lt;&gt;""))=0, 0,1)</f>
        <v>0</v>
      </c>
      <c r="EJ424" s="18" cm="1">
        <f t="array" ref="EJ424">IF(SUMPRODUCT(--(DT424:EG424&lt;&gt;""))=0, 0,1)</f>
        <v>1</v>
      </c>
      <c r="EK424" s="18" cm="1">
        <f t="array" ref="EK424">IF(SUMPRODUCT(--(EC424:EG424&lt;&gt;""))=0, 0,1)</f>
        <v>1</v>
      </c>
      <c r="EL424" s="18" cm="1">
        <f t="array" ref="EL424">IF(SUMPRODUCT(--(EE424:EG424&lt;&gt;""))=0, 0,1)</f>
        <v>1</v>
      </c>
      <c r="EM424" s="18">
        <f t="shared" si="97"/>
        <v>0</v>
      </c>
      <c r="EN424" s="18" t="str">
        <f t="shared" si="98"/>
        <v>NA</v>
      </c>
      <c r="EO424" s="18">
        <f t="shared" si="99"/>
        <v>0</v>
      </c>
      <c r="EP424" s="18">
        <f t="shared" si="100"/>
        <v>0</v>
      </c>
      <c r="EQ424" s="18">
        <f t="shared" si="101"/>
        <v>0</v>
      </c>
      <c r="ER424" s="58" t="s">
        <v>2080</v>
      </c>
      <c r="ES424" s="59">
        <v>43802</v>
      </c>
      <c r="ET424" s="18" t="s">
        <v>783</v>
      </c>
      <c r="EU424" s="3" t="s">
        <v>783</v>
      </c>
    </row>
    <row r="425" spans="1:151" ht="15.75" customHeight="1" x14ac:dyDescent="0.2">
      <c r="A425" s="32" t="s">
        <v>290</v>
      </c>
      <c r="B425" s="24" t="s">
        <v>782</v>
      </c>
      <c r="C425" s="26">
        <v>2</v>
      </c>
      <c r="D425" s="18" t="s">
        <v>796</v>
      </c>
      <c r="E425" s="26" t="s">
        <v>257</v>
      </c>
      <c r="F425" s="18" t="s">
        <v>553</v>
      </c>
      <c r="G425" s="18" t="s">
        <v>775</v>
      </c>
      <c r="H425" s="18" t="s">
        <v>809</v>
      </c>
      <c r="I425" s="18" t="s">
        <v>718</v>
      </c>
      <c r="J425" s="18" t="s">
        <v>363</v>
      </c>
      <c r="K425" s="18" t="s">
        <v>363</v>
      </c>
      <c r="L425" s="18" t="s">
        <v>363</v>
      </c>
      <c r="M425" s="18" t="s">
        <v>253</v>
      </c>
      <c r="N425" s="56">
        <v>43</v>
      </c>
      <c r="O425" s="18" t="s">
        <v>640</v>
      </c>
      <c r="P425" s="18" t="s">
        <v>466</v>
      </c>
      <c r="Q425" s="18" t="s">
        <v>254</v>
      </c>
      <c r="R425" s="24" t="s">
        <v>257</v>
      </c>
      <c r="S425" s="24" t="s">
        <v>257</v>
      </c>
      <c r="T425" s="26" t="s">
        <v>257</v>
      </c>
      <c r="U425" s="26" t="s">
        <v>257</v>
      </c>
      <c r="V425" s="26" t="s">
        <v>257</v>
      </c>
      <c r="W425" s="26" t="s">
        <v>257</v>
      </c>
      <c r="X425" s="18" t="s">
        <v>695</v>
      </c>
      <c r="Y425" s="18">
        <v>40</v>
      </c>
      <c r="Z425" s="18" t="s">
        <v>599</v>
      </c>
      <c r="AA425" s="56">
        <v>40</v>
      </c>
      <c r="AB425" s="57" t="s">
        <v>257</v>
      </c>
      <c r="AC425" s="18" t="s">
        <v>595</v>
      </c>
      <c r="AD425" s="18" t="s">
        <v>595</v>
      </c>
      <c r="AE425" s="18" t="s">
        <v>595</v>
      </c>
      <c r="AF425" s="18" t="s">
        <v>595</v>
      </c>
      <c r="AG425" s="18" t="s">
        <v>595</v>
      </c>
      <c r="AH425" s="18" t="s">
        <v>595</v>
      </c>
      <c r="AI425" s="68">
        <v>7</v>
      </c>
      <c r="AJ425" s="26" t="s">
        <v>786</v>
      </c>
      <c r="AK425" s="68">
        <v>7</v>
      </c>
      <c r="AL425" s="18" t="s">
        <v>787</v>
      </c>
      <c r="AM425" s="18" t="s">
        <v>282</v>
      </c>
      <c r="AN425" s="57">
        <v>0</v>
      </c>
      <c r="AO425" s="57" t="s">
        <v>671</v>
      </c>
      <c r="AP425" s="18" t="s">
        <v>479</v>
      </c>
      <c r="AQ425" s="18">
        <v>4</v>
      </c>
      <c r="AR425" s="18" t="s">
        <v>672</v>
      </c>
      <c r="AS425" s="66">
        <f t="shared" si="77"/>
        <v>0</v>
      </c>
      <c r="AT425" s="57">
        <v>0</v>
      </c>
      <c r="AU425" s="66">
        <f t="shared" si="78"/>
        <v>0</v>
      </c>
      <c r="AV425" s="66">
        <f t="shared" si="76"/>
        <v>0</v>
      </c>
      <c r="AW425" s="5" t="s">
        <v>595</v>
      </c>
      <c r="AX425" s="68">
        <v>7</v>
      </c>
      <c r="AY425" s="26" t="s">
        <v>786</v>
      </c>
      <c r="AZ425" s="5" t="s">
        <v>257</v>
      </c>
      <c r="BA425" s="5" t="s">
        <v>257</v>
      </c>
      <c r="BB425" s="18" t="s">
        <v>754</v>
      </c>
      <c r="BC425" s="18" t="s">
        <v>287</v>
      </c>
      <c r="BD425" s="18">
        <v>0</v>
      </c>
      <c r="BE425" s="18" t="s">
        <v>698</v>
      </c>
      <c r="BF425" s="18" t="s">
        <v>699</v>
      </c>
      <c r="BG425" s="18">
        <v>4</v>
      </c>
      <c r="BH425" s="18" t="s">
        <v>672</v>
      </c>
      <c r="BI425" s="18" t="s">
        <v>257</v>
      </c>
      <c r="BJ425" s="18" t="s">
        <v>257</v>
      </c>
      <c r="BK425" s="18" t="s">
        <v>257</v>
      </c>
      <c r="BL425" s="18" t="s">
        <v>257</v>
      </c>
      <c r="BM425" s="18" t="s">
        <v>257</v>
      </c>
      <c r="BN425" s="68">
        <v>7</v>
      </c>
      <c r="BO425" s="26" t="s">
        <v>786</v>
      </c>
      <c r="BP425" s="5" t="s">
        <v>257</v>
      </c>
      <c r="BQ425" s="5" t="s">
        <v>257</v>
      </c>
      <c r="BR425" s="18" t="s">
        <v>754</v>
      </c>
      <c r="BS425" s="18"/>
      <c r="BT425" s="18"/>
      <c r="BU425" s="18"/>
      <c r="BV425" s="18"/>
      <c r="BW425" s="18"/>
      <c r="BX425" s="18"/>
      <c r="BY425" s="18"/>
      <c r="BZ425" s="18"/>
      <c r="CA425" s="18"/>
      <c r="CB425" s="18"/>
      <c r="CC425" s="18"/>
      <c r="CD425" s="18"/>
      <c r="CE425" s="18"/>
      <c r="CF425" s="18"/>
      <c r="CG425" s="18"/>
      <c r="CH425" s="18"/>
      <c r="CI425" s="18"/>
      <c r="CJ425" s="18"/>
      <c r="CK425" s="18"/>
      <c r="CL425" s="18"/>
      <c r="CM425" s="18"/>
      <c r="CN425" s="18"/>
      <c r="CO425" s="18"/>
      <c r="CP425" s="18"/>
      <c r="CQ425" s="18"/>
      <c r="CR425" s="18"/>
      <c r="CS425" s="18"/>
      <c r="CT425" s="18"/>
      <c r="CU425" s="18"/>
      <c r="CV425" s="18"/>
      <c r="CW425" s="18"/>
      <c r="CX425" s="18"/>
      <c r="CY425" s="18"/>
      <c r="CZ425" s="18"/>
      <c r="DA425" s="18"/>
      <c r="DB425" s="18"/>
      <c r="DC425" s="18"/>
      <c r="DD425" s="18"/>
      <c r="DE425" s="18"/>
      <c r="DF425" s="18"/>
      <c r="DG425" s="18"/>
      <c r="DH425" s="18"/>
      <c r="DI425" s="18"/>
      <c r="DJ425" s="18"/>
      <c r="DK425" s="18"/>
      <c r="DL425" s="18"/>
      <c r="DM425" s="18"/>
      <c r="DN425" s="18"/>
      <c r="DO425" s="18"/>
      <c r="DP425" s="18"/>
      <c r="DQ425" s="18"/>
      <c r="DR425" s="18"/>
      <c r="DS425" s="18"/>
      <c r="DT425" s="18"/>
      <c r="DU425" s="18"/>
      <c r="DV425" s="18"/>
      <c r="DW425" s="18"/>
      <c r="DX425" s="18"/>
      <c r="DY425" s="18"/>
      <c r="DZ425" s="18"/>
      <c r="EA425" s="18"/>
      <c r="EB425" s="18"/>
      <c r="EC425" s="18"/>
      <c r="ED425" s="18"/>
      <c r="EE425" s="18">
        <v>0</v>
      </c>
      <c r="EF425" s="18">
        <v>0</v>
      </c>
      <c r="EG425" s="18">
        <v>0</v>
      </c>
      <c r="EH425" s="18" t="s">
        <v>789</v>
      </c>
      <c r="EI425" s="18" cm="1">
        <f t="array" ref="EI425">IF(SUMPRODUCT(--(DO425:DS425&lt;&gt;""))=0, 0,1)</f>
        <v>0</v>
      </c>
      <c r="EJ425" s="18" cm="1">
        <f t="array" ref="EJ425">IF(SUMPRODUCT(--(DT425:EG425&lt;&gt;""))=0, 0,1)</f>
        <v>1</v>
      </c>
      <c r="EK425" s="18" cm="1">
        <f t="array" ref="EK425">IF(SUMPRODUCT(--(EC425:EG425&lt;&gt;""))=0, 0,1)</f>
        <v>1</v>
      </c>
      <c r="EL425" s="18" cm="1">
        <f t="array" ref="EL425">IF(SUMPRODUCT(--(EE425:EG425&lt;&gt;""))=0, 0,1)</f>
        <v>1</v>
      </c>
      <c r="EM425" s="18">
        <f t="shared" si="97"/>
        <v>0</v>
      </c>
      <c r="EN425" s="18" t="str">
        <f t="shared" si="98"/>
        <v>NA</v>
      </c>
      <c r="EO425" s="18">
        <f t="shared" si="99"/>
        <v>0</v>
      </c>
      <c r="EP425" s="18">
        <f t="shared" si="100"/>
        <v>0</v>
      </c>
      <c r="EQ425" s="18">
        <f t="shared" si="101"/>
        <v>0</v>
      </c>
      <c r="ER425" s="58" t="s">
        <v>2080</v>
      </c>
      <c r="ES425" s="59">
        <v>43802</v>
      </c>
      <c r="ET425" s="18" t="s">
        <v>783</v>
      </c>
      <c r="EU425" s="3" t="s">
        <v>783</v>
      </c>
    </row>
    <row r="426" spans="1:151" ht="15.75" customHeight="1" x14ac:dyDescent="0.2">
      <c r="A426" s="32" t="s">
        <v>290</v>
      </c>
      <c r="B426" s="24" t="s">
        <v>782</v>
      </c>
      <c r="C426" s="26">
        <v>2</v>
      </c>
      <c r="D426" s="18" t="s">
        <v>796</v>
      </c>
      <c r="E426" s="26" t="s">
        <v>257</v>
      </c>
      <c r="F426" s="18" t="s">
        <v>553</v>
      </c>
      <c r="G426" s="18" t="s">
        <v>641</v>
      </c>
      <c r="H426" s="18" t="s">
        <v>682</v>
      </c>
      <c r="I426" s="18" t="s">
        <v>708</v>
      </c>
      <c r="J426" s="18" t="s">
        <v>363</v>
      </c>
      <c r="K426" s="18" t="s">
        <v>363</v>
      </c>
      <c r="L426" s="18" t="s">
        <v>363</v>
      </c>
      <c r="M426" s="18" t="s">
        <v>253</v>
      </c>
      <c r="N426" s="56">
        <v>43</v>
      </c>
      <c r="O426" s="18" t="s">
        <v>640</v>
      </c>
      <c r="P426" s="18" t="s">
        <v>466</v>
      </c>
      <c r="Q426" s="18" t="s">
        <v>254</v>
      </c>
      <c r="R426" s="24" t="s">
        <v>257</v>
      </c>
      <c r="S426" s="24" t="s">
        <v>257</v>
      </c>
      <c r="T426" s="26" t="s">
        <v>257</v>
      </c>
      <c r="U426" s="26" t="s">
        <v>257</v>
      </c>
      <c r="V426" s="26" t="s">
        <v>257</v>
      </c>
      <c r="W426" s="26" t="s">
        <v>257</v>
      </c>
      <c r="X426" s="18" t="s">
        <v>695</v>
      </c>
      <c r="Y426" s="18">
        <v>40</v>
      </c>
      <c r="Z426" s="18" t="s">
        <v>599</v>
      </c>
      <c r="AA426" s="56">
        <v>40</v>
      </c>
      <c r="AB426" s="57" t="s">
        <v>257</v>
      </c>
      <c r="AC426" s="18" t="s">
        <v>595</v>
      </c>
      <c r="AD426" s="18" t="s">
        <v>595</v>
      </c>
      <c r="AE426" s="18" t="s">
        <v>595</v>
      </c>
      <c r="AF426" s="18" t="s">
        <v>595</v>
      </c>
      <c r="AG426" s="18" t="s">
        <v>595</v>
      </c>
      <c r="AH426" s="18" t="s">
        <v>595</v>
      </c>
      <c r="AI426" s="68">
        <v>7</v>
      </c>
      <c r="AJ426" s="26" t="s">
        <v>786</v>
      </c>
      <c r="AK426" s="68">
        <v>7</v>
      </c>
      <c r="AL426" s="18" t="s">
        <v>787</v>
      </c>
      <c r="AM426" s="18" t="s">
        <v>282</v>
      </c>
      <c r="AN426" s="57">
        <v>0</v>
      </c>
      <c r="AO426" s="57" t="s">
        <v>671</v>
      </c>
      <c r="AP426" s="18" t="s">
        <v>479</v>
      </c>
      <c r="AQ426" s="18">
        <v>4</v>
      </c>
      <c r="AR426" s="18" t="s">
        <v>672</v>
      </c>
      <c r="AS426" s="66">
        <f t="shared" si="77"/>
        <v>0</v>
      </c>
      <c r="AT426" s="57">
        <v>0</v>
      </c>
      <c r="AU426" s="66">
        <f t="shared" si="78"/>
        <v>0</v>
      </c>
      <c r="AV426" s="66">
        <f t="shared" si="76"/>
        <v>0</v>
      </c>
      <c r="AW426" s="5" t="s">
        <v>595</v>
      </c>
      <c r="AX426" s="68">
        <v>7</v>
      </c>
      <c r="AY426" s="26" t="s">
        <v>786</v>
      </c>
      <c r="AZ426" s="5" t="s">
        <v>257</v>
      </c>
      <c r="BA426" s="5" t="s">
        <v>257</v>
      </c>
      <c r="BB426" s="18" t="s">
        <v>754</v>
      </c>
      <c r="BC426" s="18" t="s">
        <v>287</v>
      </c>
      <c r="BD426" s="18">
        <v>0</v>
      </c>
      <c r="BE426" s="18" t="s">
        <v>698</v>
      </c>
      <c r="BF426" s="18" t="s">
        <v>699</v>
      </c>
      <c r="BG426" s="18">
        <v>4</v>
      </c>
      <c r="BH426" s="18" t="s">
        <v>672</v>
      </c>
      <c r="BI426" s="18" t="s">
        <v>257</v>
      </c>
      <c r="BJ426" s="18" t="s">
        <v>257</v>
      </c>
      <c r="BK426" s="18" t="s">
        <v>257</v>
      </c>
      <c r="BL426" s="18" t="s">
        <v>257</v>
      </c>
      <c r="BM426" s="18" t="s">
        <v>257</v>
      </c>
      <c r="BN426" s="68">
        <v>7</v>
      </c>
      <c r="BO426" s="26" t="s">
        <v>786</v>
      </c>
      <c r="BP426" s="5" t="s">
        <v>257</v>
      </c>
      <c r="BQ426" s="5" t="s">
        <v>257</v>
      </c>
      <c r="BR426" s="18" t="s">
        <v>754</v>
      </c>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c r="DA426" s="18"/>
      <c r="DB426" s="18"/>
      <c r="DC426" s="18"/>
      <c r="DD426" s="18"/>
      <c r="DE426" s="18"/>
      <c r="DF426" s="18"/>
      <c r="DG426" s="18"/>
      <c r="DH426" s="18"/>
      <c r="DI426" s="18"/>
      <c r="DJ426" s="18"/>
      <c r="DK426" s="18"/>
      <c r="DL426" s="18"/>
      <c r="DM426" s="18"/>
      <c r="DN426" s="18"/>
      <c r="DO426" s="18"/>
      <c r="DP426" s="18"/>
      <c r="DQ426" s="18"/>
      <c r="DR426" s="18"/>
      <c r="DS426" s="18"/>
      <c r="DT426" s="18"/>
      <c r="DU426" s="18"/>
      <c r="DV426" s="18"/>
      <c r="DW426" s="18"/>
      <c r="DX426" s="18"/>
      <c r="DY426" s="18"/>
      <c r="DZ426" s="18"/>
      <c r="EA426" s="18"/>
      <c r="EB426" s="18"/>
      <c r="EC426" s="18"/>
      <c r="ED426" s="18"/>
      <c r="EE426" s="18">
        <v>0</v>
      </c>
      <c r="EF426" s="18">
        <v>0</v>
      </c>
      <c r="EG426" s="18">
        <v>0</v>
      </c>
      <c r="EH426" s="18" t="s">
        <v>789</v>
      </c>
      <c r="EI426" s="18" cm="1">
        <f t="array" ref="EI426">IF(SUMPRODUCT(--(DO426:DS426&lt;&gt;""))=0, 0,1)</f>
        <v>0</v>
      </c>
      <c r="EJ426" s="18" cm="1">
        <f t="array" ref="EJ426">IF(SUMPRODUCT(--(DT426:EG426&lt;&gt;""))=0, 0,1)</f>
        <v>1</v>
      </c>
      <c r="EK426" s="18" cm="1">
        <f t="array" ref="EK426">IF(SUMPRODUCT(--(EC426:EG426&lt;&gt;""))=0, 0,1)</f>
        <v>1</v>
      </c>
      <c r="EL426" s="18" cm="1">
        <f t="array" ref="EL426">IF(SUMPRODUCT(--(EE426:EG426&lt;&gt;""))=0, 0,1)</f>
        <v>1</v>
      </c>
      <c r="EM426" s="18">
        <f t="shared" si="97"/>
        <v>0</v>
      </c>
      <c r="EN426" s="18" t="str">
        <f t="shared" si="98"/>
        <v>NA</v>
      </c>
      <c r="EO426" s="18">
        <f t="shared" si="99"/>
        <v>0</v>
      </c>
      <c r="EP426" s="18">
        <f t="shared" si="100"/>
        <v>0</v>
      </c>
      <c r="EQ426" s="18">
        <f t="shared" si="101"/>
        <v>0</v>
      </c>
      <c r="ER426" s="58" t="s">
        <v>2080</v>
      </c>
      <c r="ES426" s="59">
        <v>43802</v>
      </c>
      <c r="ET426" s="18" t="s">
        <v>783</v>
      </c>
      <c r="EU426" s="3" t="s">
        <v>783</v>
      </c>
    </row>
    <row r="427" spans="1:151" ht="15.75" customHeight="1" x14ac:dyDescent="0.2">
      <c r="A427" s="32" t="s">
        <v>290</v>
      </c>
      <c r="B427" s="24" t="s">
        <v>782</v>
      </c>
      <c r="C427" s="26">
        <v>2</v>
      </c>
      <c r="D427" s="18" t="s">
        <v>796</v>
      </c>
      <c r="E427" s="26" t="s">
        <v>257</v>
      </c>
      <c r="F427" s="18" t="s">
        <v>553</v>
      </c>
      <c r="G427" s="18" t="s">
        <v>779</v>
      </c>
      <c r="H427" s="18" t="s">
        <v>780</v>
      </c>
      <c r="I427" s="18" t="s">
        <v>756</v>
      </c>
      <c r="J427" s="18" t="s">
        <v>363</v>
      </c>
      <c r="K427" s="18" t="s">
        <v>363</v>
      </c>
      <c r="L427" s="18" t="s">
        <v>363</v>
      </c>
      <c r="M427" s="18" t="s">
        <v>253</v>
      </c>
      <c r="N427" s="56">
        <v>43</v>
      </c>
      <c r="O427" s="18" t="s">
        <v>640</v>
      </c>
      <c r="P427" s="18" t="s">
        <v>466</v>
      </c>
      <c r="Q427" s="18" t="s">
        <v>254</v>
      </c>
      <c r="R427" s="24" t="s">
        <v>257</v>
      </c>
      <c r="S427" s="24" t="s">
        <v>257</v>
      </c>
      <c r="T427" s="26" t="s">
        <v>257</v>
      </c>
      <c r="U427" s="26" t="s">
        <v>257</v>
      </c>
      <c r="V427" s="26" t="s">
        <v>257</v>
      </c>
      <c r="W427" s="26" t="s">
        <v>257</v>
      </c>
      <c r="X427" s="18" t="s">
        <v>695</v>
      </c>
      <c r="Y427" s="18">
        <v>40</v>
      </c>
      <c r="Z427" s="18" t="s">
        <v>599</v>
      </c>
      <c r="AA427" s="56">
        <v>40</v>
      </c>
      <c r="AB427" s="57" t="s">
        <v>257</v>
      </c>
      <c r="AC427" s="18" t="s">
        <v>595</v>
      </c>
      <c r="AD427" s="18" t="s">
        <v>595</v>
      </c>
      <c r="AE427" s="18" t="s">
        <v>595</v>
      </c>
      <c r="AF427" s="18" t="s">
        <v>595</v>
      </c>
      <c r="AG427" s="18" t="s">
        <v>595</v>
      </c>
      <c r="AH427" s="18" t="s">
        <v>595</v>
      </c>
      <c r="AI427" s="68">
        <v>7</v>
      </c>
      <c r="AJ427" s="26" t="s">
        <v>786</v>
      </c>
      <c r="AK427" s="68">
        <v>7</v>
      </c>
      <c r="AL427" s="18" t="s">
        <v>787</v>
      </c>
      <c r="AM427" s="18" t="s">
        <v>282</v>
      </c>
      <c r="AN427" s="57">
        <v>0</v>
      </c>
      <c r="AO427" s="57" t="s">
        <v>671</v>
      </c>
      <c r="AP427" s="18" t="s">
        <v>479</v>
      </c>
      <c r="AQ427" s="18">
        <v>4</v>
      </c>
      <c r="AR427" s="18" t="s">
        <v>672</v>
      </c>
      <c r="AS427" s="66">
        <f t="shared" si="77"/>
        <v>0</v>
      </c>
      <c r="AT427" s="57">
        <v>0</v>
      </c>
      <c r="AU427" s="66">
        <f t="shared" si="78"/>
        <v>0</v>
      </c>
      <c r="AV427" s="66">
        <f t="shared" si="76"/>
        <v>0</v>
      </c>
      <c r="AW427" s="5" t="s">
        <v>595</v>
      </c>
      <c r="AX427" s="68">
        <v>7</v>
      </c>
      <c r="AY427" s="26" t="s">
        <v>786</v>
      </c>
      <c r="AZ427" s="5" t="s">
        <v>257</v>
      </c>
      <c r="BA427" s="5" t="s">
        <v>257</v>
      </c>
      <c r="BB427" s="18" t="s">
        <v>754</v>
      </c>
      <c r="BC427" s="18" t="s">
        <v>287</v>
      </c>
      <c r="BD427" s="18">
        <v>0</v>
      </c>
      <c r="BE427" s="18" t="s">
        <v>698</v>
      </c>
      <c r="BF427" s="18" t="s">
        <v>699</v>
      </c>
      <c r="BG427" s="18">
        <v>4</v>
      </c>
      <c r="BH427" s="18" t="s">
        <v>672</v>
      </c>
      <c r="BI427" s="18" t="s">
        <v>257</v>
      </c>
      <c r="BJ427" s="18" t="s">
        <v>257</v>
      </c>
      <c r="BK427" s="18" t="s">
        <v>257</v>
      </c>
      <c r="BL427" s="18" t="s">
        <v>257</v>
      </c>
      <c r="BM427" s="18" t="s">
        <v>257</v>
      </c>
      <c r="BN427" s="68">
        <v>7</v>
      </c>
      <c r="BO427" s="26" t="s">
        <v>786</v>
      </c>
      <c r="BP427" s="5" t="s">
        <v>257</v>
      </c>
      <c r="BQ427" s="5" t="s">
        <v>257</v>
      </c>
      <c r="BR427" s="18" t="s">
        <v>754</v>
      </c>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c r="DA427" s="18"/>
      <c r="DB427" s="18"/>
      <c r="DC427" s="18"/>
      <c r="DD427" s="18"/>
      <c r="DE427" s="18"/>
      <c r="DF427" s="18"/>
      <c r="DG427" s="18"/>
      <c r="DH427" s="18"/>
      <c r="DI427" s="18"/>
      <c r="DJ427" s="18"/>
      <c r="DK427" s="18"/>
      <c r="DL427" s="18"/>
      <c r="DM427" s="18"/>
      <c r="DN427" s="18"/>
      <c r="DO427" s="18"/>
      <c r="DP427" s="18"/>
      <c r="DQ427" s="18"/>
      <c r="DR427" s="18"/>
      <c r="DS427" s="18"/>
      <c r="DT427" s="18"/>
      <c r="DU427" s="18"/>
      <c r="DV427" s="18"/>
      <c r="DW427" s="18"/>
      <c r="DX427" s="18"/>
      <c r="DY427" s="18"/>
      <c r="DZ427" s="18"/>
      <c r="EA427" s="18"/>
      <c r="EB427" s="18"/>
      <c r="EC427" s="18"/>
      <c r="ED427" s="18"/>
      <c r="EE427" s="18">
        <v>0</v>
      </c>
      <c r="EF427" s="18">
        <v>0</v>
      </c>
      <c r="EG427" s="18">
        <v>0</v>
      </c>
      <c r="EH427" s="18" t="s">
        <v>789</v>
      </c>
      <c r="EI427" s="18" cm="1">
        <f t="array" ref="EI427">IF(SUMPRODUCT(--(DO427:DS427&lt;&gt;""))=0, 0,1)</f>
        <v>0</v>
      </c>
      <c r="EJ427" s="18" cm="1">
        <f t="array" ref="EJ427">IF(SUMPRODUCT(--(DT427:EG427&lt;&gt;""))=0, 0,1)</f>
        <v>1</v>
      </c>
      <c r="EK427" s="18" cm="1">
        <f t="array" ref="EK427">IF(SUMPRODUCT(--(EC427:EG427&lt;&gt;""))=0, 0,1)</f>
        <v>1</v>
      </c>
      <c r="EL427" s="18" cm="1">
        <f t="array" ref="EL427">IF(SUMPRODUCT(--(EE427:EG427&lt;&gt;""))=0, 0,1)</f>
        <v>1</v>
      </c>
      <c r="EM427" s="18">
        <f t="shared" si="97"/>
        <v>0</v>
      </c>
      <c r="EN427" s="18" t="str">
        <f t="shared" si="98"/>
        <v>NA</v>
      </c>
      <c r="EO427" s="18">
        <f t="shared" si="99"/>
        <v>0</v>
      </c>
      <c r="EP427" s="18">
        <f t="shared" si="100"/>
        <v>0</v>
      </c>
      <c r="EQ427" s="18">
        <f t="shared" si="101"/>
        <v>0</v>
      </c>
      <c r="ER427" s="58" t="s">
        <v>2080</v>
      </c>
      <c r="ES427" s="59">
        <v>43802</v>
      </c>
      <c r="ET427" s="18" t="s">
        <v>783</v>
      </c>
      <c r="EU427" s="3" t="s">
        <v>783</v>
      </c>
    </row>
    <row r="428" spans="1:151" ht="15.75" customHeight="1" x14ac:dyDescent="0.2">
      <c r="A428" s="32" t="s">
        <v>290</v>
      </c>
      <c r="B428" s="24" t="s">
        <v>782</v>
      </c>
      <c r="C428" s="26">
        <v>2</v>
      </c>
      <c r="D428" s="18" t="s">
        <v>796</v>
      </c>
      <c r="E428" s="26" t="s">
        <v>257</v>
      </c>
      <c r="F428" s="18" t="s">
        <v>553</v>
      </c>
      <c r="G428" s="18" t="s">
        <v>582</v>
      </c>
      <c r="H428" s="18" t="s">
        <v>781</v>
      </c>
      <c r="I428" s="18" t="s">
        <v>730</v>
      </c>
      <c r="J428" s="18" t="s">
        <v>363</v>
      </c>
      <c r="K428" s="18" t="s">
        <v>363</v>
      </c>
      <c r="L428" s="18" t="s">
        <v>363</v>
      </c>
      <c r="M428" s="18" t="s">
        <v>253</v>
      </c>
      <c r="N428" s="56">
        <v>43</v>
      </c>
      <c r="O428" s="18" t="s">
        <v>640</v>
      </c>
      <c r="P428" s="18" t="s">
        <v>466</v>
      </c>
      <c r="Q428" s="18" t="s">
        <v>254</v>
      </c>
      <c r="R428" s="24" t="s">
        <v>257</v>
      </c>
      <c r="S428" s="24" t="s">
        <v>257</v>
      </c>
      <c r="T428" s="26" t="s">
        <v>257</v>
      </c>
      <c r="U428" s="26" t="s">
        <v>257</v>
      </c>
      <c r="V428" s="26" t="s">
        <v>257</v>
      </c>
      <c r="W428" s="26" t="s">
        <v>257</v>
      </c>
      <c r="X428" s="18" t="s">
        <v>695</v>
      </c>
      <c r="Y428" s="18">
        <v>40</v>
      </c>
      <c r="Z428" s="18" t="s">
        <v>599</v>
      </c>
      <c r="AA428" s="56">
        <v>40</v>
      </c>
      <c r="AB428" s="57" t="s">
        <v>257</v>
      </c>
      <c r="AC428" s="18" t="s">
        <v>595</v>
      </c>
      <c r="AD428" s="18" t="s">
        <v>595</v>
      </c>
      <c r="AE428" s="18" t="s">
        <v>595</v>
      </c>
      <c r="AF428" s="18" t="s">
        <v>595</v>
      </c>
      <c r="AG428" s="18" t="s">
        <v>595</v>
      </c>
      <c r="AH428" s="18" t="s">
        <v>595</v>
      </c>
      <c r="AI428" s="68">
        <v>7</v>
      </c>
      <c r="AJ428" s="26" t="s">
        <v>786</v>
      </c>
      <c r="AK428" s="68">
        <v>7</v>
      </c>
      <c r="AL428" s="18" t="s">
        <v>787</v>
      </c>
      <c r="AM428" s="18" t="s">
        <v>282</v>
      </c>
      <c r="AN428" s="57">
        <v>0</v>
      </c>
      <c r="AO428" s="57" t="s">
        <v>671</v>
      </c>
      <c r="AP428" s="18" t="s">
        <v>479</v>
      </c>
      <c r="AQ428" s="18">
        <v>4</v>
      </c>
      <c r="AR428" s="18" t="s">
        <v>672</v>
      </c>
      <c r="AS428" s="66">
        <f t="shared" si="77"/>
        <v>0</v>
      </c>
      <c r="AT428" s="57">
        <v>0</v>
      </c>
      <c r="AU428" s="66">
        <f t="shared" si="78"/>
        <v>0</v>
      </c>
      <c r="AV428" s="66">
        <f t="shared" si="76"/>
        <v>0</v>
      </c>
      <c r="AW428" s="5" t="s">
        <v>595</v>
      </c>
      <c r="AX428" s="68">
        <v>7</v>
      </c>
      <c r="AY428" s="26" t="s">
        <v>786</v>
      </c>
      <c r="AZ428" s="5" t="s">
        <v>257</v>
      </c>
      <c r="BA428" s="5" t="s">
        <v>257</v>
      </c>
      <c r="BB428" s="18" t="s">
        <v>754</v>
      </c>
      <c r="BC428" s="18" t="s">
        <v>287</v>
      </c>
      <c r="BD428" s="18">
        <v>0</v>
      </c>
      <c r="BE428" s="18" t="s">
        <v>698</v>
      </c>
      <c r="BF428" s="18" t="s">
        <v>699</v>
      </c>
      <c r="BG428" s="18">
        <v>4</v>
      </c>
      <c r="BH428" s="18" t="s">
        <v>672</v>
      </c>
      <c r="BI428" s="18" t="s">
        <v>257</v>
      </c>
      <c r="BJ428" s="18" t="s">
        <v>257</v>
      </c>
      <c r="BK428" s="18" t="s">
        <v>257</v>
      </c>
      <c r="BL428" s="18" t="s">
        <v>257</v>
      </c>
      <c r="BM428" s="18" t="s">
        <v>257</v>
      </c>
      <c r="BN428" s="68">
        <v>7</v>
      </c>
      <c r="BO428" s="26" t="s">
        <v>786</v>
      </c>
      <c r="BP428" s="5" t="s">
        <v>257</v>
      </c>
      <c r="BQ428" s="5" t="s">
        <v>257</v>
      </c>
      <c r="BR428" s="18" t="s">
        <v>754</v>
      </c>
      <c r="BS428" s="18"/>
      <c r="BT428" s="18"/>
      <c r="BU428" s="18"/>
      <c r="BV428" s="18"/>
      <c r="BW428" s="18"/>
      <c r="BX428" s="18"/>
      <c r="BY428" s="18"/>
      <c r="BZ428" s="18"/>
      <c r="CA428" s="18"/>
      <c r="CB428" s="18"/>
      <c r="CC428" s="18"/>
      <c r="CD428" s="18"/>
      <c r="CE428" s="18"/>
      <c r="CF428" s="18"/>
      <c r="CG428" s="18"/>
      <c r="CH428" s="18"/>
      <c r="CI428" s="18"/>
      <c r="CJ428" s="18"/>
      <c r="CK428" s="18"/>
      <c r="CL428" s="18"/>
      <c r="CM428" s="18"/>
      <c r="CN428" s="18"/>
      <c r="CO428" s="18"/>
      <c r="CP428" s="18"/>
      <c r="CQ428" s="18"/>
      <c r="CR428" s="18"/>
      <c r="CS428" s="18"/>
      <c r="CT428" s="18"/>
      <c r="CU428" s="18"/>
      <c r="CV428" s="18"/>
      <c r="CW428" s="18"/>
      <c r="CX428" s="18"/>
      <c r="CY428" s="18"/>
      <c r="CZ428" s="18"/>
      <c r="DA428" s="18"/>
      <c r="DB428" s="18"/>
      <c r="DC428" s="18"/>
      <c r="DD428" s="18"/>
      <c r="DE428" s="18"/>
      <c r="DF428" s="18"/>
      <c r="DG428" s="18"/>
      <c r="DH428" s="18"/>
      <c r="DI428" s="18"/>
      <c r="DJ428" s="18"/>
      <c r="DK428" s="18"/>
      <c r="DL428" s="18"/>
      <c r="DM428" s="18"/>
      <c r="DN428" s="18"/>
      <c r="DO428" s="18"/>
      <c r="DP428" s="18"/>
      <c r="DQ428" s="18"/>
      <c r="DR428" s="18"/>
      <c r="DS428" s="18"/>
      <c r="DT428" s="18"/>
      <c r="DU428" s="18"/>
      <c r="DV428" s="18"/>
      <c r="DW428" s="18"/>
      <c r="DX428" s="18"/>
      <c r="DY428" s="18"/>
      <c r="DZ428" s="18"/>
      <c r="EA428" s="18"/>
      <c r="EB428" s="18"/>
      <c r="EC428" s="18"/>
      <c r="ED428" s="18"/>
      <c r="EE428" s="18">
        <v>0</v>
      </c>
      <c r="EF428" s="18">
        <v>0</v>
      </c>
      <c r="EG428" s="18">
        <v>0</v>
      </c>
      <c r="EH428" s="18" t="s">
        <v>789</v>
      </c>
      <c r="EI428" s="18" cm="1">
        <f t="array" ref="EI428">IF(SUMPRODUCT(--(DO428:DS428&lt;&gt;""))=0, 0,1)</f>
        <v>0</v>
      </c>
      <c r="EJ428" s="18" cm="1">
        <f t="array" ref="EJ428">IF(SUMPRODUCT(--(DT428:EG428&lt;&gt;""))=0, 0,1)</f>
        <v>1</v>
      </c>
      <c r="EK428" s="18" cm="1">
        <f t="array" ref="EK428">IF(SUMPRODUCT(--(EC428:EG428&lt;&gt;""))=0, 0,1)</f>
        <v>1</v>
      </c>
      <c r="EL428" s="18" cm="1">
        <f t="array" ref="EL428">IF(SUMPRODUCT(--(EE428:EG428&lt;&gt;""))=0, 0,1)</f>
        <v>1</v>
      </c>
      <c r="EM428" s="18">
        <f t="shared" si="97"/>
        <v>0</v>
      </c>
      <c r="EN428" s="18" t="str">
        <f t="shared" si="98"/>
        <v>NA</v>
      </c>
      <c r="EO428" s="18">
        <f t="shared" si="99"/>
        <v>0</v>
      </c>
      <c r="EP428" s="18">
        <f t="shared" si="100"/>
        <v>0</v>
      </c>
      <c r="EQ428" s="18">
        <f t="shared" si="101"/>
        <v>0</v>
      </c>
      <c r="ER428" s="58" t="s">
        <v>2080</v>
      </c>
      <c r="ES428" s="59">
        <v>43802</v>
      </c>
      <c r="ET428" s="18" t="s">
        <v>783</v>
      </c>
      <c r="EU428" s="3" t="s">
        <v>783</v>
      </c>
    </row>
    <row r="429" spans="1:151" ht="15.75" customHeight="1" x14ac:dyDescent="0.2">
      <c r="A429" s="32" t="s">
        <v>292</v>
      </c>
      <c r="B429" s="24" t="s">
        <v>810</v>
      </c>
      <c r="C429" s="26">
        <v>1</v>
      </c>
      <c r="D429" s="18" t="s">
        <v>515</v>
      </c>
      <c r="E429" s="18" t="s">
        <v>626</v>
      </c>
      <c r="F429" s="18" t="s">
        <v>553</v>
      </c>
      <c r="G429" s="18" t="s">
        <v>742</v>
      </c>
      <c r="H429" s="18" t="s">
        <v>762</v>
      </c>
      <c r="I429" s="18" t="s">
        <v>363</v>
      </c>
      <c r="J429" s="18" t="s">
        <v>363</v>
      </c>
      <c r="K429" s="18" t="s">
        <v>363</v>
      </c>
      <c r="L429" s="18" t="s">
        <v>363</v>
      </c>
      <c r="M429" s="18" t="s">
        <v>812</v>
      </c>
      <c r="N429" s="56">
        <v>30</v>
      </c>
      <c r="O429" s="18" t="s">
        <v>814</v>
      </c>
      <c r="P429" s="18" t="s">
        <v>466</v>
      </c>
      <c r="Q429" s="18" t="s">
        <v>254</v>
      </c>
      <c r="R429" s="24" t="s">
        <v>257</v>
      </c>
      <c r="S429" s="24" t="s">
        <v>257</v>
      </c>
      <c r="T429" s="18" t="s">
        <v>815</v>
      </c>
      <c r="U429" s="26" t="s">
        <v>257</v>
      </c>
      <c r="V429" s="26" t="s">
        <v>257</v>
      </c>
      <c r="W429" s="26" t="s">
        <v>257</v>
      </c>
      <c r="X429" s="18" t="s">
        <v>816</v>
      </c>
      <c r="Y429" s="18">
        <v>0</v>
      </c>
      <c r="Z429" s="18" t="s">
        <v>474</v>
      </c>
      <c r="AA429" s="18">
        <v>0</v>
      </c>
      <c r="AB429" s="57" t="s">
        <v>257</v>
      </c>
      <c r="AC429" s="18" t="s">
        <v>595</v>
      </c>
      <c r="AD429" s="18">
        <v>4</v>
      </c>
      <c r="AE429" s="18" t="s">
        <v>556</v>
      </c>
      <c r="AF429" s="18" t="s">
        <v>595</v>
      </c>
      <c r="AG429" s="18" t="s">
        <v>595</v>
      </c>
      <c r="AH429" s="18" t="s">
        <v>595</v>
      </c>
      <c r="AI429" s="18">
        <v>1</v>
      </c>
      <c r="AJ429" s="18" t="s">
        <v>628</v>
      </c>
      <c r="AK429" s="18">
        <v>7</v>
      </c>
      <c r="AL429" s="18" t="s">
        <v>817</v>
      </c>
      <c r="AM429" s="18" t="s">
        <v>295</v>
      </c>
      <c r="AN429" s="55">
        <v>2.8</v>
      </c>
      <c r="AO429" s="18" t="s">
        <v>818</v>
      </c>
      <c r="AP429" s="26" t="s">
        <v>479</v>
      </c>
      <c r="AQ429" s="18">
        <v>4</v>
      </c>
      <c r="AR429" s="18" t="s">
        <v>561</v>
      </c>
      <c r="AS429" s="62">
        <f t="shared" si="77"/>
        <v>2.59</v>
      </c>
      <c r="AT429" s="55">
        <v>3.01</v>
      </c>
      <c r="AU429" s="62">
        <f t="shared" si="78"/>
        <v>0.20999999999999996</v>
      </c>
      <c r="AV429" s="62">
        <f t="shared" si="76"/>
        <v>0.20999999999999996</v>
      </c>
      <c r="AW429" s="26" t="s">
        <v>557</v>
      </c>
      <c r="AX429" s="18">
        <v>1</v>
      </c>
      <c r="AY429" s="18" t="s">
        <v>628</v>
      </c>
      <c r="AZ429" s="5" t="s">
        <v>257</v>
      </c>
      <c r="BA429" s="5" t="s">
        <v>257</v>
      </c>
      <c r="BB429" s="18" t="s">
        <v>819</v>
      </c>
      <c r="BC429" s="18" t="s">
        <v>296</v>
      </c>
      <c r="BD429" s="55">
        <v>0.9</v>
      </c>
      <c r="BE429" s="18" t="s">
        <v>818</v>
      </c>
      <c r="BF429" s="26" t="s">
        <v>479</v>
      </c>
      <c r="BG429" s="18">
        <v>4</v>
      </c>
      <c r="BH429" s="18" t="s">
        <v>561</v>
      </c>
      <c r="BI429" s="62">
        <f t="shared" ref="BI429:BI444" si="102">BD429-BK429</f>
        <v>0.85000000000000009</v>
      </c>
      <c r="BJ429" s="55">
        <v>0.95</v>
      </c>
      <c r="BK429" s="62">
        <f t="shared" ref="BK429:BK444" si="103">BL429</f>
        <v>4.9999999999999933E-2</v>
      </c>
      <c r="BL429" s="62">
        <f t="shared" ref="BL429:BL444" si="104">BJ429-BD429</f>
        <v>4.9999999999999933E-2</v>
      </c>
      <c r="BM429" s="26" t="s">
        <v>557</v>
      </c>
      <c r="BN429" s="18">
        <v>1</v>
      </c>
      <c r="BO429" s="18" t="s">
        <v>628</v>
      </c>
      <c r="BP429" s="5" t="s">
        <v>257</v>
      </c>
      <c r="BQ429" s="5" t="s">
        <v>257</v>
      </c>
      <c r="BR429" s="18" t="s">
        <v>820</v>
      </c>
      <c r="BS429" s="18" t="s">
        <v>294</v>
      </c>
      <c r="BT429" s="55">
        <v>4.13</v>
      </c>
      <c r="BU429" s="18" t="s">
        <v>821</v>
      </c>
      <c r="BV429" s="26" t="s">
        <v>479</v>
      </c>
      <c r="BW429" s="18">
        <v>4</v>
      </c>
      <c r="BX429" s="18" t="s">
        <v>561</v>
      </c>
      <c r="BY429" s="62">
        <f t="shared" ref="BY429:BY444" si="105">BT429-CA429</f>
        <v>4.0699999999999994</v>
      </c>
      <c r="BZ429" s="55">
        <v>4.1900000000000004</v>
      </c>
      <c r="CA429" s="62">
        <f t="shared" ref="CA429:CA444" si="106">CB429</f>
        <v>6.0000000000000497E-2</v>
      </c>
      <c r="CB429" s="62">
        <f t="shared" ref="CB429:CB444" si="107">BZ429-BT429</f>
        <v>6.0000000000000497E-2</v>
      </c>
      <c r="CC429" s="26" t="s">
        <v>557</v>
      </c>
      <c r="CD429" s="18">
        <v>1</v>
      </c>
      <c r="CE429" s="18" t="s">
        <v>628</v>
      </c>
      <c r="CF429" s="5" t="s">
        <v>257</v>
      </c>
      <c r="CG429" s="5" t="s">
        <v>257</v>
      </c>
      <c r="CH429" s="18" t="s">
        <v>822</v>
      </c>
      <c r="CI429" s="18" t="s">
        <v>823</v>
      </c>
      <c r="CJ429" s="55">
        <v>0.52</v>
      </c>
      <c r="CK429" s="18" t="s">
        <v>563</v>
      </c>
      <c r="CL429" s="26" t="s">
        <v>479</v>
      </c>
      <c r="CM429" s="18">
        <v>4</v>
      </c>
      <c r="CN429" s="18" t="s">
        <v>561</v>
      </c>
      <c r="CO429" s="62">
        <f t="shared" ref="CO429:CO444" si="108">CJ429-CQ429</f>
        <v>0.51</v>
      </c>
      <c r="CP429" s="55">
        <v>0.53</v>
      </c>
      <c r="CQ429" s="62">
        <f t="shared" ref="CQ429:CQ444" si="109">CR429</f>
        <v>1.0000000000000009E-2</v>
      </c>
      <c r="CR429" s="62">
        <f t="shared" ref="CR429:CR444" si="110">CP429-CJ429</f>
        <v>1.0000000000000009E-2</v>
      </c>
      <c r="CS429" s="26" t="s">
        <v>557</v>
      </c>
      <c r="CT429" s="18">
        <v>1</v>
      </c>
      <c r="CU429" s="18" t="s">
        <v>628</v>
      </c>
      <c r="CV429" s="5" t="s">
        <v>257</v>
      </c>
      <c r="CW429" s="5" t="s">
        <v>257</v>
      </c>
      <c r="CX429" s="18" t="s">
        <v>824</v>
      </c>
      <c r="CY429" s="18"/>
      <c r="CZ429" s="18"/>
      <c r="DA429" s="18"/>
      <c r="DB429" s="18"/>
      <c r="DC429" s="18"/>
      <c r="DD429" s="18"/>
      <c r="DE429" s="18"/>
      <c r="DF429" s="18"/>
      <c r="DG429" s="18"/>
      <c r="DH429" s="18"/>
      <c r="DI429" s="18"/>
      <c r="DJ429" s="18"/>
      <c r="DK429" s="18"/>
      <c r="DL429" s="18"/>
      <c r="DM429" s="18"/>
      <c r="DN429" s="18"/>
      <c r="DO429" s="18"/>
      <c r="DP429" s="18"/>
      <c r="DQ429" s="18"/>
      <c r="DR429" s="18"/>
      <c r="DS429" s="18"/>
      <c r="DT429" s="18"/>
      <c r="DU429" s="18">
        <v>0</v>
      </c>
      <c r="DV429" s="18">
        <v>0</v>
      </c>
      <c r="DW429" s="18"/>
      <c r="DX429" s="18"/>
      <c r="DY429" s="18"/>
      <c r="DZ429" s="3"/>
      <c r="EA429" s="3"/>
      <c r="EB429" s="18"/>
      <c r="EC429" s="18"/>
      <c r="ED429" s="18"/>
      <c r="EE429" s="18"/>
      <c r="EF429" s="18"/>
      <c r="EG429" s="18"/>
      <c r="EH429" s="18" t="s">
        <v>825</v>
      </c>
      <c r="EI429" s="18" cm="1">
        <f t="array" ref="EI429">IF(SUMPRODUCT(--(DO429:DS429&lt;&gt;""))=0, 0,1)</f>
        <v>0</v>
      </c>
      <c r="EJ429" s="18" cm="1">
        <f t="array" ref="EJ429">IF(SUMPRODUCT(--(DT429:EG429&lt;&gt;""))=0, 0,1)</f>
        <v>1</v>
      </c>
      <c r="EK429" s="18" cm="1">
        <f t="array" ref="EK429">IF(SUMPRODUCT(--(EC429:EG429&lt;&gt;""))=0, 0,1)</f>
        <v>0</v>
      </c>
      <c r="EL429" s="18" cm="1">
        <f t="array" ref="EL429">IF(SUMPRODUCT(--(EE429:EG429&lt;&gt;""))=0, 0,1)</f>
        <v>0</v>
      </c>
      <c r="EM429" s="18">
        <f t="shared" si="97"/>
        <v>0</v>
      </c>
      <c r="EN429" s="18" t="str">
        <f t="shared" si="98"/>
        <v>NA</v>
      </c>
      <c r="EO429" s="18">
        <f t="shared" si="99"/>
        <v>0</v>
      </c>
      <c r="EP429" s="18" t="str">
        <f t="shared" si="100"/>
        <v>NA</v>
      </c>
      <c r="EQ429" s="18" t="str">
        <f t="shared" si="101"/>
        <v>NA</v>
      </c>
      <c r="ER429" s="58" t="s">
        <v>2080</v>
      </c>
      <c r="ES429" s="59">
        <v>43803</v>
      </c>
      <c r="ET429" s="18" t="s">
        <v>826</v>
      </c>
      <c r="EU429" s="18" t="s">
        <v>811</v>
      </c>
    </row>
    <row r="430" spans="1:151" ht="15.75" customHeight="1" x14ac:dyDescent="0.2">
      <c r="A430" s="32" t="s">
        <v>292</v>
      </c>
      <c r="B430" s="24" t="s">
        <v>810</v>
      </c>
      <c r="C430" s="26">
        <v>1</v>
      </c>
      <c r="D430" s="18" t="s">
        <v>515</v>
      </c>
      <c r="E430" s="18" t="s">
        <v>632</v>
      </c>
      <c r="F430" s="18" t="s">
        <v>553</v>
      </c>
      <c r="G430" s="18" t="s">
        <v>742</v>
      </c>
      <c r="H430" s="18" t="s">
        <v>762</v>
      </c>
      <c r="I430" s="18" t="s">
        <v>363</v>
      </c>
      <c r="J430" s="18" t="s">
        <v>363</v>
      </c>
      <c r="K430" s="18" t="s">
        <v>363</v>
      </c>
      <c r="L430" s="18" t="s">
        <v>363</v>
      </c>
      <c r="M430" s="18" t="s">
        <v>812</v>
      </c>
      <c r="N430" s="56">
        <v>30</v>
      </c>
      <c r="O430" s="18" t="s">
        <v>814</v>
      </c>
      <c r="P430" s="18" t="s">
        <v>466</v>
      </c>
      <c r="Q430" s="18" t="s">
        <v>254</v>
      </c>
      <c r="R430" s="24" t="s">
        <v>257</v>
      </c>
      <c r="S430" s="24" t="s">
        <v>257</v>
      </c>
      <c r="T430" s="18" t="s">
        <v>815</v>
      </c>
      <c r="U430" s="26" t="s">
        <v>257</v>
      </c>
      <c r="V430" s="26" t="s">
        <v>257</v>
      </c>
      <c r="W430" s="26" t="s">
        <v>257</v>
      </c>
      <c r="X430" s="18" t="s">
        <v>816</v>
      </c>
      <c r="Y430" s="18">
        <v>0</v>
      </c>
      <c r="Z430" s="18" t="s">
        <v>474</v>
      </c>
      <c r="AA430" s="18">
        <v>0</v>
      </c>
      <c r="AB430" s="57" t="s">
        <v>257</v>
      </c>
      <c r="AC430" s="18" t="s">
        <v>595</v>
      </c>
      <c r="AD430" s="18">
        <v>4</v>
      </c>
      <c r="AE430" s="18" t="s">
        <v>556</v>
      </c>
      <c r="AF430" s="18" t="s">
        <v>595</v>
      </c>
      <c r="AG430" s="18" t="s">
        <v>595</v>
      </c>
      <c r="AH430" s="18" t="s">
        <v>595</v>
      </c>
      <c r="AI430" s="18">
        <v>2</v>
      </c>
      <c r="AJ430" s="18" t="s">
        <v>628</v>
      </c>
      <c r="AK430" s="18">
        <v>14</v>
      </c>
      <c r="AL430" s="18" t="s">
        <v>817</v>
      </c>
      <c r="AM430" s="18" t="s">
        <v>295</v>
      </c>
      <c r="AN430" s="55">
        <v>2.79</v>
      </c>
      <c r="AO430" s="18" t="s">
        <v>818</v>
      </c>
      <c r="AP430" s="26" t="s">
        <v>479</v>
      </c>
      <c r="AQ430" s="18">
        <v>4</v>
      </c>
      <c r="AR430" s="18" t="s">
        <v>561</v>
      </c>
      <c r="AS430" s="62">
        <f t="shared" si="77"/>
        <v>2.58</v>
      </c>
      <c r="AT430" s="55">
        <v>3</v>
      </c>
      <c r="AU430" s="62">
        <f t="shared" si="78"/>
        <v>0.20999999999999996</v>
      </c>
      <c r="AV430" s="62">
        <f t="shared" si="76"/>
        <v>0.20999999999999996</v>
      </c>
      <c r="AW430" s="26" t="s">
        <v>557</v>
      </c>
      <c r="AX430" s="18">
        <v>2</v>
      </c>
      <c r="AY430" s="18" t="s">
        <v>628</v>
      </c>
      <c r="AZ430" s="5" t="s">
        <v>257</v>
      </c>
      <c r="BA430" s="5" t="s">
        <v>257</v>
      </c>
      <c r="BB430" s="18" t="s">
        <v>819</v>
      </c>
      <c r="BC430" s="18" t="s">
        <v>296</v>
      </c>
      <c r="BD430" s="55">
        <v>0.89</v>
      </c>
      <c r="BE430" s="18" t="s">
        <v>818</v>
      </c>
      <c r="BF430" s="26" t="s">
        <v>479</v>
      </c>
      <c r="BG430" s="18">
        <v>4</v>
      </c>
      <c r="BH430" s="18" t="s">
        <v>561</v>
      </c>
      <c r="BI430" s="62">
        <f t="shared" si="102"/>
        <v>0.83000000000000007</v>
      </c>
      <c r="BJ430" s="55">
        <v>0.95</v>
      </c>
      <c r="BK430" s="62">
        <f t="shared" si="103"/>
        <v>5.9999999999999942E-2</v>
      </c>
      <c r="BL430" s="62">
        <f t="shared" si="104"/>
        <v>5.9999999999999942E-2</v>
      </c>
      <c r="BM430" s="26" t="s">
        <v>557</v>
      </c>
      <c r="BN430" s="18">
        <v>2</v>
      </c>
      <c r="BO430" s="18" t="s">
        <v>628</v>
      </c>
      <c r="BP430" s="5" t="s">
        <v>257</v>
      </c>
      <c r="BQ430" s="5" t="s">
        <v>257</v>
      </c>
      <c r="BR430" s="18" t="s">
        <v>820</v>
      </c>
      <c r="BS430" s="18" t="s">
        <v>294</v>
      </c>
      <c r="BT430" s="55">
        <v>4.17</v>
      </c>
      <c r="BU430" s="18" t="s">
        <v>821</v>
      </c>
      <c r="BV430" s="26" t="s">
        <v>479</v>
      </c>
      <c r="BW430" s="18">
        <v>4</v>
      </c>
      <c r="BX430" s="18" t="s">
        <v>561</v>
      </c>
      <c r="BY430" s="62">
        <f t="shared" si="105"/>
        <v>4.13</v>
      </c>
      <c r="BZ430" s="55">
        <v>4.21</v>
      </c>
      <c r="CA430" s="62">
        <f t="shared" si="106"/>
        <v>4.0000000000000036E-2</v>
      </c>
      <c r="CB430" s="62">
        <f t="shared" si="107"/>
        <v>4.0000000000000036E-2</v>
      </c>
      <c r="CC430" s="26" t="s">
        <v>557</v>
      </c>
      <c r="CD430" s="18">
        <v>2</v>
      </c>
      <c r="CE430" s="18" t="s">
        <v>628</v>
      </c>
      <c r="CF430" s="5" t="s">
        <v>257</v>
      </c>
      <c r="CG430" s="5" t="s">
        <v>257</v>
      </c>
      <c r="CH430" s="18" t="s">
        <v>822</v>
      </c>
      <c r="CI430" s="18" t="s">
        <v>823</v>
      </c>
      <c r="CJ430" s="55">
        <v>0.5</v>
      </c>
      <c r="CK430" s="18" t="s">
        <v>563</v>
      </c>
      <c r="CL430" s="26" t="s">
        <v>479</v>
      </c>
      <c r="CM430" s="18">
        <v>4</v>
      </c>
      <c r="CN430" s="18" t="s">
        <v>561</v>
      </c>
      <c r="CO430" s="62">
        <f t="shared" si="108"/>
        <v>0.49</v>
      </c>
      <c r="CP430" s="55">
        <v>0.51</v>
      </c>
      <c r="CQ430" s="62">
        <f t="shared" si="109"/>
        <v>1.0000000000000009E-2</v>
      </c>
      <c r="CR430" s="62">
        <f t="shared" si="110"/>
        <v>1.0000000000000009E-2</v>
      </c>
      <c r="CS430" s="26" t="s">
        <v>557</v>
      </c>
      <c r="CT430" s="18">
        <v>2</v>
      </c>
      <c r="CU430" s="18" t="s">
        <v>628</v>
      </c>
      <c r="CV430" s="5" t="s">
        <v>257</v>
      </c>
      <c r="CW430" s="5" t="s">
        <v>257</v>
      </c>
      <c r="CX430" s="18" t="s">
        <v>824</v>
      </c>
      <c r="CY430" s="18"/>
      <c r="CZ430" s="18"/>
      <c r="DA430" s="18"/>
      <c r="DB430" s="18"/>
      <c r="DC430" s="18"/>
      <c r="DD430" s="18"/>
      <c r="DE430" s="18"/>
      <c r="DF430" s="18"/>
      <c r="DG430" s="18"/>
      <c r="DH430" s="18"/>
      <c r="DI430" s="18"/>
      <c r="DJ430" s="18"/>
      <c r="DK430" s="18"/>
      <c r="DL430" s="18"/>
      <c r="DM430" s="18"/>
      <c r="DN430" s="18"/>
      <c r="DO430" s="18"/>
      <c r="DP430" s="18"/>
      <c r="DQ430" s="18"/>
      <c r="DR430" s="18"/>
      <c r="DS430" s="18"/>
      <c r="DT430" s="18"/>
      <c r="DU430" s="18">
        <v>0</v>
      </c>
      <c r="DV430" s="18">
        <v>0</v>
      </c>
      <c r="DW430" s="18"/>
      <c r="DX430" s="18"/>
      <c r="DY430" s="18"/>
      <c r="DZ430" s="3"/>
      <c r="EA430" s="3"/>
      <c r="EB430" s="18"/>
      <c r="EC430" s="18"/>
      <c r="ED430" s="18"/>
      <c r="EE430" s="18"/>
      <c r="EF430" s="18"/>
      <c r="EG430" s="18"/>
      <c r="EH430" s="18" t="s">
        <v>825</v>
      </c>
      <c r="EI430" s="18" cm="1">
        <f t="array" ref="EI430">IF(SUMPRODUCT(--(DO430:DS430&lt;&gt;""))=0, 0,1)</f>
        <v>0</v>
      </c>
      <c r="EJ430" s="18" cm="1">
        <f t="array" ref="EJ430">IF(SUMPRODUCT(--(DT430:EG430&lt;&gt;""))=0, 0,1)</f>
        <v>1</v>
      </c>
      <c r="EK430" s="18" cm="1">
        <f t="array" ref="EK430">IF(SUMPRODUCT(--(EC430:EG430&lt;&gt;""))=0, 0,1)</f>
        <v>0</v>
      </c>
      <c r="EL430" s="18" cm="1">
        <f t="array" ref="EL430">IF(SUMPRODUCT(--(EE430:EG430&lt;&gt;""))=0, 0,1)</f>
        <v>0</v>
      </c>
      <c r="EM430" s="18">
        <f t="shared" si="97"/>
        <v>0</v>
      </c>
      <c r="EN430" s="18" t="str">
        <f t="shared" si="98"/>
        <v>NA</v>
      </c>
      <c r="EO430" s="18">
        <f t="shared" si="99"/>
        <v>0</v>
      </c>
      <c r="EP430" s="18" t="str">
        <f t="shared" si="100"/>
        <v>NA</v>
      </c>
      <c r="EQ430" s="18" t="str">
        <f t="shared" si="101"/>
        <v>NA</v>
      </c>
      <c r="ER430" s="58" t="s">
        <v>2080</v>
      </c>
      <c r="ES430" s="59">
        <v>43803</v>
      </c>
      <c r="ET430" s="18" t="s">
        <v>826</v>
      </c>
      <c r="EU430" s="18" t="s">
        <v>811</v>
      </c>
    </row>
    <row r="431" spans="1:151" ht="15.75" customHeight="1" x14ac:dyDescent="0.2">
      <c r="A431" s="32" t="s">
        <v>292</v>
      </c>
      <c r="B431" s="24" t="s">
        <v>810</v>
      </c>
      <c r="C431" s="26">
        <v>1</v>
      </c>
      <c r="D431" s="18" t="s">
        <v>515</v>
      </c>
      <c r="E431" s="18" t="s">
        <v>633</v>
      </c>
      <c r="F431" s="18" t="s">
        <v>553</v>
      </c>
      <c r="G431" s="18" t="s">
        <v>742</v>
      </c>
      <c r="H431" s="18" t="s">
        <v>762</v>
      </c>
      <c r="I431" s="18" t="s">
        <v>363</v>
      </c>
      <c r="J431" s="18" t="s">
        <v>363</v>
      </c>
      <c r="K431" s="18" t="s">
        <v>363</v>
      </c>
      <c r="L431" s="18" t="s">
        <v>363</v>
      </c>
      <c r="M431" s="18" t="s">
        <v>812</v>
      </c>
      <c r="N431" s="56">
        <v>30</v>
      </c>
      <c r="O431" s="18" t="s">
        <v>814</v>
      </c>
      <c r="P431" s="18" t="s">
        <v>466</v>
      </c>
      <c r="Q431" s="18" t="s">
        <v>254</v>
      </c>
      <c r="R431" s="24" t="s">
        <v>257</v>
      </c>
      <c r="S431" s="24" t="s">
        <v>257</v>
      </c>
      <c r="T431" s="18" t="s">
        <v>815</v>
      </c>
      <c r="U431" s="26" t="s">
        <v>257</v>
      </c>
      <c r="V431" s="26" t="s">
        <v>257</v>
      </c>
      <c r="W431" s="26" t="s">
        <v>257</v>
      </c>
      <c r="X431" s="18" t="s">
        <v>816</v>
      </c>
      <c r="Y431" s="18">
        <v>0</v>
      </c>
      <c r="Z431" s="18" t="s">
        <v>474</v>
      </c>
      <c r="AA431" s="18">
        <v>0</v>
      </c>
      <c r="AB431" s="57" t="s">
        <v>257</v>
      </c>
      <c r="AC431" s="18" t="s">
        <v>595</v>
      </c>
      <c r="AD431" s="18">
        <v>4</v>
      </c>
      <c r="AE431" s="18" t="s">
        <v>556</v>
      </c>
      <c r="AF431" s="18" t="s">
        <v>595</v>
      </c>
      <c r="AG431" s="18" t="s">
        <v>595</v>
      </c>
      <c r="AH431" s="18" t="s">
        <v>595</v>
      </c>
      <c r="AI431" s="18">
        <v>3</v>
      </c>
      <c r="AJ431" s="18" t="s">
        <v>628</v>
      </c>
      <c r="AK431" s="18">
        <v>21</v>
      </c>
      <c r="AL431" s="18" t="s">
        <v>817</v>
      </c>
      <c r="AM431" s="18" t="s">
        <v>295</v>
      </c>
      <c r="AN431" s="55">
        <v>2.79</v>
      </c>
      <c r="AO431" s="18" t="s">
        <v>818</v>
      </c>
      <c r="AP431" s="26" t="s">
        <v>479</v>
      </c>
      <c r="AQ431" s="18">
        <v>4</v>
      </c>
      <c r="AR431" s="18" t="s">
        <v>561</v>
      </c>
      <c r="AS431" s="62">
        <f t="shared" si="77"/>
        <v>2.59</v>
      </c>
      <c r="AT431" s="55">
        <v>2.99</v>
      </c>
      <c r="AU431" s="62">
        <f t="shared" si="78"/>
        <v>0.20000000000000018</v>
      </c>
      <c r="AV431" s="62">
        <f t="shared" si="76"/>
        <v>0.20000000000000018</v>
      </c>
      <c r="AW431" s="26" t="s">
        <v>557</v>
      </c>
      <c r="AX431" s="18">
        <v>3</v>
      </c>
      <c r="AY431" s="18" t="s">
        <v>628</v>
      </c>
      <c r="AZ431" s="5" t="s">
        <v>257</v>
      </c>
      <c r="BA431" s="5" t="s">
        <v>257</v>
      </c>
      <c r="BB431" s="18" t="s">
        <v>819</v>
      </c>
      <c r="BC431" s="18" t="s">
        <v>296</v>
      </c>
      <c r="BD431" s="55">
        <v>0.89</v>
      </c>
      <c r="BE431" s="18" t="s">
        <v>818</v>
      </c>
      <c r="BF431" s="26" t="s">
        <v>479</v>
      </c>
      <c r="BG431" s="18">
        <v>4</v>
      </c>
      <c r="BH431" s="18" t="s">
        <v>561</v>
      </c>
      <c r="BI431" s="62">
        <f t="shared" si="102"/>
        <v>0.83000000000000007</v>
      </c>
      <c r="BJ431" s="55">
        <v>0.95</v>
      </c>
      <c r="BK431" s="62">
        <f t="shared" si="103"/>
        <v>5.9999999999999942E-2</v>
      </c>
      <c r="BL431" s="62">
        <f t="shared" si="104"/>
        <v>5.9999999999999942E-2</v>
      </c>
      <c r="BM431" s="26" t="s">
        <v>557</v>
      </c>
      <c r="BN431" s="18">
        <v>3</v>
      </c>
      <c r="BO431" s="18" t="s">
        <v>628</v>
      </c>
      <c r="BP431" s="5" t="s">
        <v>257</v>
      </c>
      <c r="BQ431" s="5" t="s">
        <v>257</v>
      </c>
      <c r="BR431" s="18" t="s">
        <v>820</v>
      </c>
      <c r="BS431" s="18" t="s">
        <v>294</v>
      </c>
      <c r="BT431" s="55">
        <v>4.16</v>
      </c>
      <c r="BU431" s="18" t="s">
        <v>821</v>
      </c>
      <c r="BV431" s="26" t="s">
        <v>479</v>
      </c>
      <c r="BW431" s="18">
        <v>4</v>
      </c>
      <c r="BX431" s="18" t="s">
        <v>561</v>
      </c>
      <c r="BY431" s="62">
        <f t="shared" si="105"/>
        <v>4.1100000000000003</v>
      </c>
      <c r="BZ431" s="55">
        <v>4.21</v>
      </c>
      <c r="CA431" s="62">
        <f t="shared" si="106"/>
        <v>4.9999999999999822E-2</v>
      </c>
      <c r="CB431" s="62">
        <f t="shared" si="107"/>
        <v>4.9999999999999822E-2</v>
      </c>
      <c r="CC431" s="26" t="s">
        <v>557</v>
      </c>
      <c r="CD431" s="18">
        <v>3</v>
      </c>
      <c r="CE431" s="18" t="s">
        <v>628</v>
      </c>
      <c r="CF431" s="5" t="s">
        <v>257</v>
      </c>
      <c r="CG431" s="5" t="s">
        <v>257</v>
      </c>
      <c r="CH431" s="18" t="s">
        <v>822</v>
      </c>
      <c r="CI431" s="18" t="s">
        <v>823</v>
      </c>
      <c r="CJ431" s="55">
        <v>0.5</v>
      </c>
      <c r="CK431" s="18" t="s">
        <v>563</v>
      </c>
      <c r="CL431" s="26" t="s">
        <v>479</v>
      </c>
      <c r="CM431" s="18">
        <v>4</v>
      </c>
      <c r="CN431" s="18" t="s">
        <v>561</v>
      </c>
      <c r="CO431" s="62">
        <f t="shared" si="108"/>
        <v>0.49</v>
      </c>
      <c r="CP431" s="55">
        <v>0.51</v>
      </c>
      <c r="CQ431" s="62">
        <f t="shared" si="109"/>
        <v>1.0000000000000009E-2</v>
      </c>
      <c r="CR431" s="62">
        <f t="shared" si="110"/>
        <v>1.0000000000000009E-2</v>
      </c>
      <c r="CS431" s="26" t="s">
        <v>557</v>
      </c>
      <c r="CT431" s="18">
        <v>3</v>
      </c>
      <c r="CU431" s="18" t="s">
        <v>628</v>
      </c>
      <c r="CV431" s="5" t="s">
        <v>257</v>
      </c>
      <c r="CW431" s="5" t="s">
        <v>257</v>
      </c>
      <c r="CX431" s="18" t="s">
        <v>824</v>
      </c>
      <c r="CY431" s="18"/>
      <c r="CZ431" s="18"/>
      <c r="DA431" s="18"/>
      <c r="DB431" s="18"/>
      <c r="DC431" s="18"/>
      <c r="DD431" s="18"/>
      <c r="DE431" s="18"/>
      <c r="DF431" s="18"/>
      <c r="DG431" s="18"/>
      <c r="DH431" s="18"/>
      <c r="DI431" s="18"/>
      <c r="DJ431" s="18"/>
      <c r="DK431" s="18"/>
      <c r="DL431" s="18"/>
      <c r="DM431" s="18"/>
      <c r="DN431" s="18"/>
      <c r="DO431" s="18"/>
      <c r="DP431" s="18"/>
      <c r="DQ431" s="18"/>
      <c r="DR431" s="18"/>
      <c r="DS431" s="18"/>
      <c r="DT431" s="18"/>
      <c r="DU431" s="18">
        <v>0</v>
      </c>
      <c r="DV431" s="18">
        <v>0</v>
      </c>
      <c r="DW431" s="18"/>
      <c r="DX431" s="18"/>
      <c r="DY431" s="18"/>
      <c r="DZ431" s="3"/>
      <c r="EA431" s="3"/>
      <c r="EB431" s="18"/>
      <c r="EC431" s="18"/>
      <c r="ED431" s="18"/>
      <c r="EE431" s="18"/>
      <c r="EF431" s="18"/>
      <c r="EG431" s="18"/>
      <c r="EH431" s="18" t="s">
        <v>825</v>
      </c>
      <c r="EI431" s="18" cm="1">
        <f t="array" ref="EI431">IF(SUMPRODUCT(--(DO431:DS431&lt;&gt;""))=0, 0,1)</f>
        <v>0</v>
      </c>
      <c r="EJ431" s="18" cm="1">
        <f t="array" ref="EJ431">IF(SUMPRODUCT(--(DT431:EG431&lt;&gt;""))=0, 0,1)</f>
        <v>1</v>
      </c>
      <c r="EK431" s="18" cm="1">
        <f t="array" ref="EK431">IF(SUMPRODUCT(--(EC431:EG431&lt;&gt;""))=0, 0,1)</f>
        <v>0</v>
      </c>
      <c r="EL431" s="18" cm="1">
        <f t="array" ref="EL431">IF(SUMPRODUCT(--(EE431:EG431&lt;&gt;""))=0, 0,1)</f>
        <v>0</v>
      </c>
      <c r="EM431" s="18">
        <f t="shared" si="97"/>
        <v>0</v>
      </c>
      <c r="EN431" s="18" t="str">
        <f t="shared" si="98"/>
        <v>NA</v>
      </c>
      <c r="EO431" s="18">
        <f t="shared" si="99"/>
        <v>0</v>
      </c>
      <c r="EP431" s="18" t="str">
        <f t="shared" si="100"/>
        <v>NA</v>
      </c>
      <c r="EQ431" s="18" t="str">
        <f t="shared" si="101"/>
        <v>NA</v>
      </c>
      <c r="ER431" s="58" t="s">
        <v>2080</v>
      </c>
      <c r="ES431" s="59">
        <v>43803</v>
      </c>
      <c r="ET431" s="18" t="s">
        <v>826</v>
      </c>
      <c r="EU431" s="18" t="s">
        <v>811</v>
      </c>
    </row>
    <row r="432" spans="1:151" ht="15.75" customHeight="1" x14ac:dyDescent="0.2">
      <c r="A432" s="32" t="s">
        <v>292</v>
      </c>
      <c r="B432" s="24" t="s">
        <v>810</v>
      </c>
      <c r="C432" s="26">
        <v>1</v>
      </c>
      <c r="D432" s="18" t="s">
        <v>515</v>
      </c>
      <c r="E432" s="18" t="s">
        <v>634</v>
      </c>
      <c r="F432" s="18" t="s">
        <v>553</v>
      </c>
      <c r="G432" s="18" t="s">
        <v>742</v>
      </c>
      <c r="H432" s="18" t="s">
        <v>762</v>
      </c>
      <c r="I432" s="18" t="s">
        <v>363</v>
      </c>
      <c r="J432" s="18" t="s">
        <v>363</v>
      </c>
      <c r="K432" s="18" t="s">
        <v>363</v>
      </c>
      <c r="L432" s="18" t="s">
        <v>363</v>
      </c>
      <c r="M432" s="18" t="s">
        <v>812</v>
      </c>
      <c r="N432" s="56">
        <v>30</v>
      </c>
      <c r="O432" s="18" t="s">
        <v>814</v>
      </c>
      <c r="P432" s="18" t="s">
        <v>466</v>
      </c>
      <c r="Q432" s="18" t="s">
        <v>254</v>
      </c>
      <c r="R432" s="24" t="s">
        <v>257</v>
      </c>
      <c r="S432" s="24" t="s">
        <v>257</v>
      </c>
      <c r="T432" s="18" t="s">
        <v>815</v>
      </c>
      <c r="U432" s="26" t="s">
        <v>257</v>
      </c>
      <c r="V432" s="26" t="s">
        <v>257</v>
      </c>
      <c r="W432" s="26" t="s">
        <v>257</v>
      </c>
      <c r="X432" s="18" t="s">
        <v>816</v>
      </c>
      <c r="Y432" s="18">
        <v>0</v>
      </c>
      <c r="Z432" s="18" t="s">
        <v>474</v>
      </c>
      <c r="AA432" s="18">
        <v>0</v>
      </c>
      <c r="AB432" s="57" t="s">
        <v>257</v>
      </c>
      <c r="AC432" s="18" t="s">
        <v>595</v>
      </c>
      <c r="AD432" s="18">
        <v>4</v>
      </c>
      <c r="AE432" s="18" t="s">
        <v>556</v>
      </c>
      <c r="AF432" s="18" t="s">
        <v>595</v>
      </c>
      <c r="AG432" s="18" t="s">
        <v>595</v>
      </c>
      <c r="AH432" s="18" t="s">
        <v>595</v>
      </c>
      <c r="AI432" s="18">
        <v>4</v>
      </c>
      <c r="AJ432" s="18" t="s">
        <v>628</v>
      </c>
      <c r="AK432" s="18">
        <v>28</v>
      </c>
      <c r="AL432" s="18" t="s">
        <v>817</v>
      </c>
      <c r="AM432" s="18" t="s">
        <v>295</v>
      </c>
      <c r="AN432" s="55">
        <v>2.78</v>
      </c>
      <c r="AO432" s="18" t="s">
        <v>818</v>
      </c>
      <c r="AP432" s="26" t="s">
        <v>479</v>
      </c>
      <c r="AQ432" s="18">
        <v>4</v>
      </c>
      <c r="AR432" s="18" t="s">
        <v>561</v>
      </c>
      <c r="AS432" s="62">
        <f t="shared" si="77"/>
        <v>2.5699999999999994</v>
      </c>
      <c r="AT432" s="55">
        <v>2.99</v>
      </c>
      <c r="AU432" s="62">
        <f t="shared" si="78"/>
        <v>0.21000000000000041</v>
      </c>
      <c r="AV432" s="62">
        <f t="shared" si="76"/>
        <v>0.21000000000000041</v>
      </c>
      <c r="AW432" s="26" t="s">
        <v>557</v>
      </c>
      <c r="AX432" s="18">
        <v>4</v>
      </c>
      <c r="AY432" s="18" t="s">
        <v>628</v>
      </c>
      <c r="AZ432" s="5" t="s">
        <v>257</v>
      </c>
      <c r="BA432" s="5" t="s">
        <v>257</v>
      </c>
      <c r="BB432" s="18" t="s">
        <v>819</v>
      </c>
      <c r="BC432" s="18" t="s">
        <v>296</v>
      </c>
      <c r="BD432" s="55">
        <v>0.9</v>
      </c>
      <c r="BE432" s="18" t="s">
        <v>818</v>
      </c>
      <c r="BF432" s="26" t="s">
        <v>479</v>
      </c>
      <c r="BG432" s="18">
        <v>4</v>
      </c>
      <c r="BH432" s="18" t="s">
        <v>561</v>
      </c>
      <c r="BI432" s="62">
        <f t="shared" si="102"/>
        <v>0.84000000000000008</v>
      </c>
      <c r="BJ432" s="55">
        <v>0.96</v>
      </c>
      <c r="BK432" s="62">
        <f t="shared" si="103"/>
        <v>5.9999999999999942E-2</v>
      </c>
      <c r="BL432" s="62">
        <f t="shared" si="104"/>
        <v>5.9999999999999942E-2</v>
      </c>
      <c r="BM432" s="26" t="s">
        <v>557</v>
      </c>
      <c r="BN432" s="18">
        <v>4</v>
      </c>
      <c r="BO432" s="18" t="s">
        <v>628</v>
      </c>
      <c r="BP432" s="5" t="s">
        <v>257</v>
      </c>
      <c r="BQ432" s="5" t="s">
        <v>257</v>
      </c>
      <c r="BR432" s="18" t="s">
        <v>820</v>
      </c>
      <c r="BS432" s="18" t="s">
        <v>294</v>
      </c>
      <c r="BT432" s="55">
        <v>4.12</v>
      </c>
      <c r="BU432" s="18" t="s">
        <v>821</v>
      </c>
      <c r="BV432" s="26" t="s">
        <v>479</v>
      </c>
      <c r="BW432" s="18">
        <v>4</v>
      </c>
      <c r="BX432" s="18" t="s">
        <v>561</v>
      </c>
      <c r="BY432" s="62">
        <f t="shared" si="105"/>
        <v>4.07</v>
      </c>
      <c r="BZ432" s="55">
        <v>4.17</v>
      </c>
      <c r="CA432" s="62">
        <f t="shared" si="106"/>
        <v>4.9999999999999822E-2</v>
      </c>
      <c r="CB432" s="62">
        <f t="shared" si="107"/>
        <v>4.9999999999999822E-2</v>
      </c>
      <c r="CC432" s="26" t="s">
        <v>557</v>
      </c>
      <c r="CD432" s="18">
        <v>4</v>
      </c>
      <c r="CE432" s="18" t="s">
        <v>628</v>
      </c>
      <c r="CF432" s="5" t="s">
        <v>257</v>
      </c>
      <c r="CG432" s="5" t="s">
        <v>257</v>
      </c>
      <c r="CH432" s="18" t="s">
        <v>822</v>
      </c>
      <c r="CI432" s="18" t="s">
        <v>823</v>
      </c>
      <c r="CJ432" s="55">
        <v>0.53</v>
      </c>
      <c r="CK432" s="18" t="s">
        <v>563</v>
      </c>
      <c r="CL432" s="26" t="s">
        <v>479</v>
      </c>
      <c r="CM432" s="18">
        <v>4</v>
      </c>
      <c r="CN432" s="18" t="s">
        <v>561</v>
      </c>
      <c r="CO432" s="62">
        <f t="shared" si="108"/>
        <v>0.52</v>
      </c>
      <c r="CP432" s="55">
        <v>0.54</v>
      </c>
      <c r="CQ432" s="62">
        <f t="shared" si="109"/>
        <v>1.0000000000000009E-2</v>
      </c>
      <c r="CR432" s="62">
        <f t="shared" si="110"/>
        <v>1.0000000000000009E-2</v>
      </c>
      <c r="CS432" s="26" t="s">
        <v>557</v>
      </c>
      <c r="CT432" s="18">
        <v>4</v>
      </c>
      <c r="CU432" s="18" t="s">
        <v>628</v>
      </c>
      <c r="CV432" s="5" t="s">
        <v>257</v>
      </c>
      <c r="CW432" s="5" t="s">
        <v>257</v>
      </c>
      <c r="CX432" s="18" t="s">
        <v>824</v>
      </c>
      <c r="CY432" s="18"/>
      <c r="CZ432" s="18"/>
      <c r="DA432" s="18"/>
      <c r="DB432" s="18"/>
      <c r="DC432" s="18"/>
      <c r="DD432" s="18"/>
      <c r="DE432" s="18"/>
      <c r="DF432" s="18"/>
      <c r="DG432" s="18"/>
      <c r="DH432" s="18"/>
      <c r="DI432" s="18"/>
      <c r="DJ432" s="18"/>
      <c r="DK432" s="18"/>
      <c r="DL432" s="18"/>
      <c r="DM432" s="18"/>
      <c r="DN432" s="18"/>
      <c r="DO432" s="18"/>
      <c r="DP432" s="18"/>
      <c r="DQ432" s="18"/>
      <c r="DR432" s="18"/>
      <c r="DS432" s="18"/>
      <c r="DT432" s="18"/>
      <c r="DU432" s="18">
        <v>0</v>
      </c>
      <c r="DV432" s="18">
        <v>0</v>
      </c>
      <c r="DW432" s="18"/>
      <c r="DX432" s="18"/>
      <c r="DY432" s="18"/>
      <c r="DZ432" s="3"/>
      <c r="EA432" s="3"/>
      <c r="EB432" s="18"/>
      <c r="EC432" s="18"/>
      <c r="ED432" s="18"/>
      <c r="EE432" s="18"/>
      <c r="EF432" s="18"/>
      <c r="EG432" s="18"/>
      <c r="EH432" s="18" t="s">
        <v>825</v>
      </c>
      <c r="EI432" s="18" cm="1">
        <f t="array" ref="EI432">IF(SUMPRODUCT(--(DO432:DS432&lt;&gt;""))=0, 0,1)</f>
        <v>0</v>
      </c>
      <c r="EJ432" s="18" cm="1">
        <f t="array" ref="EJ432">IF(SUMPRODUCT(--(DT432:EG432&lt;&gt;""))=0, 0,1)</f>
        <v>1</v>
      </c>
      <c r="EK432" s="18" cm="1">
        <f t="array" ref="EK432">IF(SUMPRODUCT(--(EC432:EG432&lt;&gt;""))=0, 0,1)</f>
        <v>0</v>
      </c>
      <c r="EL432" s="18" cm="1">
        <f t="array" ref="EL432">IF(SUMPRODUCT(--(EE432:EG432&lt;&gt;""))=0, 0,1)</f>
        <v>0</v>
      </c>
      <c r="EM432" s="18">
        <f t="shared" si="97"/>
        <v>0</v>
      </c>
      <c r="EN432" s="18" t="str">
        <f t="shared" si="98"/>
        <v>NA</v>
      </c>
      <c r="EO432" s="18">
        <f t="shared" si="99"/>
        <v>0</v>
      </c>
      <c r="EP432" s="18" t="str">
        <f t="shared" si="100"/>
        <v>NA</v>
      </c>
      <c r="EQ432" s="18" t="str">
        <f t="shared" si="101"/>
        <v>NA</v>
      </c>
      <c r="ER432" s="58" t="s">
        <v>2080</v>
      </c>
      <c r="ES432" s="59">
        <v>43803</v>
      </c>
      <c r="ET432" s="18" t="s">
        <v>826</v>
      </c>
      <c r="EU432" s="18" t="s">
        <v>811</v>
      </c>
    </row>
    <row r="433" spans="1:151" ht="15.75" customHeight="1" x14ac:dyDescent="0.2">
      <c r="A433" s="32" t="s">
        <v>292</v>
      </c>
      <c r="B433" s="24" t="s">
        <v>810</v>
      </c>
      <c r="C433" s="26">
        <v>1</v>
      </c>
      <c r="D433" s="18" t="s">
        <v>529</v>
      </c>
      <c r="E433" s="18" t="s">
        <v>626</v>
      </c>
      <c r="F433" s="18" t="s">
        <v>553</v>
      </c>
      <c r="G433" s="18" t="s">
        <v>742</v>
      </c>
      <c r="H433" s="18" t="s">
        <v>762</v>
      </c>
      <c r="I433" s="18" t="s">
        <v>363</v>
      </c>
      <c r="J433" s="18" t="s">
        <v>363</v>
      </c>
      <c r="K433" s="18" t="s">
        <v>363</v>
      </c>
      <c r="L433" s="18" t="s">
        <v>363</v>
      </c>
      <c r="M433" s="18" t="s">
        <v>812</v>
      </c>
      <c r="N433" s="56">
        <v>30</v>
      </c>
      <c r="O433" s="18" t="s">
        <v>814</v>
      </c>
      <c r="P433" s="18" t="s">
        <v>466</v>
      </c>
      <c r="Q433" s="18" t="s">
        <v>254</v>
      </c>
      <c r="R433" s="24" t="s">
        <v>257</v>
      </c>
      <c r="S433" s="24" t="s">
        <v>257</v>
      </c>
      <c r="T433" s="26" t="s">
        <v>827</v>
      </c>
      <c r="U433" s="26" t="s">
        <v>257</v>
      </c>
      <c r="V433" s="26" t="s">
        <v>257</v>
      </c>
      <c r="W433" s="26" t="s">
        <v>257</v>
      </c>
      <c r="X433" s="18" t="s">
        <v>816</v>
      </c>
      <c r="Y433" s="18">
        <v>26.4</v>
      </c>
      <c r="Z433" s="18" t="s">
        <v>474</v>
      </c>
      <c r="AA433" s="18">
        <v>26.4</v>
      </c>
      <c r="AB433" s="57" t="s">
        <v>257</v>
      </c>
      <c r="AC433" s="18" t="s">
        <v>479</v>
      </c>
      <c r="AD433" s="18">
        <v>4</v>
      </c>
      <c r="AE433" s="18" t="s">
        <v>556</v>
      </c>
      <c r="AF433" s="18">
        <v>0.25</v>
      </c>
      <c r="AG433" s="18">
        <v>0.25</v>
      </c>
      <c r="AH433" s="18" t="s">
        <v>557</v>
      </c>
      <c r="AI433" s="18">
        <v>1</v>
      </c>
      <c r="AJ433" s="18" t="s">
        <v>628</v>
      </c>
      <c r="AK433" s="18">
        <v>7</v>
      </c>
      <c r="AL433" s="18" t="s">
        <v>817</v>
      </c>
      <c r="AM433" s="18" t="s">
        <v>295</v>
      </c>
      <c r="AN433" s="55">
        <v>2.79</v>
      </c>
      <c r="AO433" s="18" t="s">
        <v>818</v>
      </c>
      <c r="AP433" s="26" t="s">
        <v>479</v>
      </c>
      <c r="AQ433" s="18">
        <v>4</v>
      </c>
      <c r="AR433" s="18" t="s">
        <v>561</v>
      </c>
      <c r="AS433" s="62">
        <f t="shared" si="77"/>
        <v>2.66</v>
      </c>
      <c r="AT433" s="55">
        <v>2.92</v>
      </c>
      <c r="AU433" s="62">
        <f t="shared" si="78"/>
        <v>0.12999999999999989</v>
      </c>
      <c r="AV433" s="62">
        <f t="shared" si="76"/>
        <v>0.12999999999999989</v>
      </c>
      <c r="AW433" s="26" t="s">
        <v>557</v>
      </c>
      <c r="AX433" s="18">
        <v>1</v>
      </c>
      <c r="AY433" s="18" t="s">
        <v>628</v>
      </c>
      <c r="AZ433" s="5" t="s">
        <v>257</v>
      </c>
      <c r="BA433" s="5" t="s">
        <v>257</v>
      </c>
      <c r="BB433" s="18" t="s">
        <v>819</v>
      </c>
      <c r="BC433" s="18" t="s">
        <v>296</v>
      </c>
      <c r="BD433" s="55">
        <v>0.91</v>
      </c>
      <c r="BE433" s="18" t="s">
        <v>818</v>
      </c>
      <c r="BF433" s="26" t="s">
        <v>479</v>
      </c>
      <c r="BG433" s="18">
        <v>4</v>
      </c>
      <c r="BH433" s="18" t="s">
        <v>561</v>
      </c>
      <c r="BI433" s="62">
        <f t="shared" si="102"/>
        <v>0.87000000000000011</v>
      </c>
      <c r="BJ433" s="55">
        <v>0.95</v>
      </c>
      <c r="BK433" s="62">
        <f t="shared" si="103"/>
        <v>3.9999999999999925E-2</v>
      </c>
      <c r="BL433" s="62">
        <f t="shared" si="104"/>
        <v>3.9999999999999925E-2</v>
      </c>
      <c r="BM433" s="26" t="s">
        <v>557</v>
      </c>
      <c r="BN433" s="18">
        <v>1</v>
      </c>
      <c r="BO433" s="18" t="s">
        <v>628</v>
      </c>
      <c r="BP433" s="5" t="s">
        <v>257</v>
      </c>
      <c r="BQ433" s="5" t="s">
        <v>257</v>
      </c>
      <c r="BR433" s="18" t="s">
        <v>820</v>
      </c>
      <c r="BS433" s="18" t="s">
        <v>294</v>
      </c>
      <c r="BT433" s="55">
        <v>4.0999999999999996</v>
      </c>
      <c r="BU433" s="18" t="s">
        <v>821</v>
      </c>
      <c r="BV433" s="26" t="s">
        <v>479</v>
      </c>
      <c r="BW433" s="18">
        <v>4</v>
      </c>
      <c r="BX433" s="18" t="s">
        <v>561</v>
      </c>
      <c r="BY433" s="62">
        <f t="shared" si="105"/>
        <v>4.0799999999999992</v>
      </c>
      <c r="BZ433" s="55">
        <v>4.12</v>
      </c>
      <c r="CA433" s="62">
        <f t="shared" si="106"/>
        <v>2.0000000000000462E-2</v>
      </c>
      <c r="CB433" s="62">
        <f t="shared" si="107"/>
        <v>2.0000000000000462E-2</v>
      </c>
      <c r="CC433" s="26" t="s">
        <v>557</v>
      </c>
      <c r="CD433" s="18">
        <v>1</v>
      </c>
      <c r="CE433" s="18" t="s">
        <v>628</v>
      </c>
      <c r="CF433" s="5" t="s">
        <v>257</v>
      </c>
      <c r="CG433" s="5" t="s">
        <v>257</v>
      </c>
      <c r="CH433" s="18" t="s">
        <v>822</v>
      </c>
      <c r="CI433" s="18" t="s">
        <v>823</v>
      </c>
      <c r="CJ433" s="55">
        <v>0.51</v>
      </c>
      <c r="CK433" s="18" t="s">
        <v>563</v>
      </c>
      <c r="CL433" s="26" t="s">
        <v>479</v>
      </c>
      <c r="CM433" s="18">
        <v>4</v>
      </c>
      <c r="CN433" s="18" t="s">
        <v>561</v>
      </c>
      <c r="CO433" s="62">
        <f t="shared" si="108"/>
        <v>0.49</v>
      </c>
      <c r="CP433" s="55">
        <v>0.53</v>
      </c>
      <c r="CQ433" s="62">
        <f t="shared" si="109"/>
        <v>2.0000000000000018E-2</v>
      </c>
      <c r="CR433" s="62">
        <f t="shared" si="110"/>
        <v>2.0000000000000018E-2</v>
      </c>
      <c r="CS433" s="26" t="s">
        <v>557</v>
      </c>
      <c r="CT433" s="18">
        <v>1</v>
      </c>
      <c r="CU433" s="18" t="s">
        <v>628</v>
      </c>
      <c r="CV433" s="5" t="s">
        <v>257</v>
      </c>
      <c r="CW433" s="5" t="s">
        <v>257</v>
      </c>
      <c r="CX433" s="18" t="s">
        <v>824</v>
      </c>
      <c r="CY433" s="18"/>
      <c r="CZ433" s="18"/>
      <c r="DA433" s="18"/>
      <c r="DB433" s="18"/>
      <c r="DC433" s="18"/>
      <c r="DD433" s="18"/>
      <c r="DE433" s="18"/>
      <c r="DF433" s="18"/>
      <c r="DG433" s="18"/>
      <c r="DH433" s="18"/>
      <c r="DI433" s="18"/>
      <c r="DJ433" s="18"/>
      <c r="DK433" s="18"/>
      <c r="DL433" s="18"/>
      <c r="DM433" s="18"/>
      <c r="DN433" s="18"/>
      <c r="DO433" s="18"/>
      <c r="DP433" s="18"/>
      <c r="DQ433" s="18"/>
      <c r="DR433" s="18"/>
      <c r="DS433" s="18"/>
      <c r="DT433" s="18"/>
      <c r="DU433" s="18">
        <v>0</v>
      </c>
      <c r="DV433" s="18">
        <v>0</v>
      </c>
      <c r="DW433" s="18"/>
      <c r="DX433" s="18"/>
      <c r="DY433" s="18"/>
      <c r="DZ433" s="3"/>
      <c r="EA433" s="3"/>
      <c r="EB433" s="18"/>
      <c r="EC433" s="18"/>
      <c r="ED433" s="18"/>
      <c r="EE433" s="18"/>
      <c r="EF433" s="18"/>
      <c r="EG433" s="18"/>
      <c r="EH433" s="18" t="s">
        <v>825</v>
      </c>
      <c r="EI433" s="18" cm="1">
        <f t="array" ref="EI433">IF(SUMPRODUCT(--(DO433:DS433&lt;&gt;""))=0, 0,1)</f>
        <v>0</v>
      </c>
      <c r="EJ433" s="18" cm="1">
        <f t="array" ref="EJ433">IF(SUMPRODUCT(--(DT433:EG433&lt;&gt;""))=0, 0,1)</f>
        <v>1</v>
      </c>
      <c r="EK433" s="18" cm="1">
        <f t="array" ref="EK433">IF(SUMPRODUCT(--(EC433:EG433&lt;&gt;""))=0, 0,1)</f>
        <v>0</v>
      </c>
      <c r="EL433" s="18" cm="1">
        <f t="array" ref="EL433">IF(SUMPRODUCT(--(EE433:EG433&lt;&gt;""))=0, 0,1)</f>
        <v>0</v>
      </c>
      <c r="EM433" s="18">
        <f t="shared" si="97"/>
        <v>0</v>
      </c>
      <c r="EN433" s="18" t="str">
        <f t="shared" si="98"/>
        <v>NA</v>
      </c>
      <c r="EO433" s="18">
        <f t="shared" si="99"/>
        <v>0</v>
      </c>
      <c r="EP433" s="18" t="str">
        <f t="shared" si="100"/>
        <v>NA</v>
      </c>
      <c r="EQ433" s="18" t="str">
        <f t="shared" si="101"/>
        <v>NA</v>
      </c>
      <c r="ER433" s="58" t="s">
        <v>2080</v>
      </c>
      <c r="ES433" s="59">
        <v>43803</v>
      </c>
      <c r="ET433" s="18" t="s">
        <v>826</v>
      </c>
      <c r="EU433" s="18" t="s">
        <v>811</v>
      </c>
    </row>
    <row r="434" spans="1:151" ht="15.75" customHeight="1" x14ac:dyDescent="0.2">
      <c r="A434" s="32" t="s">
        <v>292</v>
      </c>
      <c r="B434" s="24" t="s">
        <v>810</v>
      </c>
      <c r="C434" s="26">
        <v>1</v>
      </c>
      <c r="D434" s="18" t="s">
        <v>529</v>
      </c>
      <c r="E434" s="18" t="s">
        <v>632</v>
      </c>
      <c r="F434" s="18" t="s">
        <v>553</v>
      </c>
      <c r="G434" s="18" t="s">
        <v>742</v>
      </c>
      <c r="H434" s="18" t="s">
        <v>762</v>
      </c>
      <c r="I434" s="18" t="s">
        <v>363</v>
      </c>
      <c r="J434" s="18" t="s">
        <v>363</v>
      </c>
      <c r="K434" s="18" t="s">
        <v>363</v>
      </c>
      <c r="L434" s="18" t="s">
        <v>363</v>
      </c>
      <c r="M434" s="18" t="s">
        <v>812</v>
      </c>
      <c r="N434" s="56">
        <v>30</v>
      </c>
      <c r="O434" s="18" t="s">
        <v>814</v>
      </c>
      <c r="P434" s="18" t="s">
        <v>466</v>
      </c>
      <c r="Q434" s="18" t="s">
        <v>254</v>
      </c>
      <c r="R434" s="24" t="s">
        <v>257</v>
      </c>
      <c r="S434" s="24" t="s">
        <v>257</v>
      </c>
      <c r="T434" s="26" t="s">
        <v>827</v>
      </c>
      <c r="U434" s="26" t="s">
        <v>257</v>
      </c>
      <c r="V434" s="26" t="s">
        <v>257</v>
      </c>
      <c r="W434" s="26" t="s">
        <v>257</v>
      </c>
      <c r="X434" s="18" t="s">
        <v>816</v>
      </c>
      <c r="Y434" s="18">
        <v>26.4</v>
      </c>
      <c r="Z434" s="18" t="s">
        <v>474</v>
      </c>
      <c r="AA434" s="18">
        <v>26.4</v>
      </c>
      <c r="AB434" s="57" t="s">
        <v>257</v>
      </c>
      <c r="AC434" s="18" t="s">
        <v>479</v>
      </c>
      <c r="AD434" s="18">
        <v>4</v>
      </c>
      <c r="AE434" s="18" t="s">
        <v>556</v>
      </c>
      <c r="AF434" s="18">
        <v>0.25</v>
      </c>
      <c r="AG434" s="18">
        <v>0.25</v>
      </c>
      <c r="AH434" s="18" t="s">
        <v>557</v>
      </c>
      <c r="AI434" s="18">
        <v>2</v>
      </c>
      <c r="AJ434" s="18" t="s">
        <v>628</v>
      </c>
      <c r="AK434" s="18">
        <v>14</v>
      </c>
      <c r="AL434" s="18" t="s">
        <v>817</v>
      </c>
      <c r="AM434" s="18" t="s">
        <v>295</v>
      </c>
      <c r="AN434" s="55">
        <v>2.77</v>
      </c>
      <c r="AO434" s="18" t="s">
        <v>818</v>
      </c>
      <c r="AP434" s="26" t="s">
        <v>479</v>
      </c>
      <c r="AQ434" s="18">
        <v>4</v>
      </c>
      <c r="AR434" s="18" t="s">
        <v>561</v>
      </c>
      <c r="AS434" s="62">
        <f t="shared" si="77"/>
        <v>2.64</v>
      </c>
      <c r="AT434" s="55">
        <v>2.9</v>
      </c>
      <c r="AU434" s="62">
        <f t="shared" si="78"/>
        <v>0.12999999999999989</v>
      </c>
      <c r="AV434" s="62">
        <f t="shared" si="76"/>
        <v>0.12999999999999989</v>
      </c>
      <c r="AW434" s="26" t="s">
        <v>557</v>
      </c>
      <c r="AX434" s="18">
        <v>2</v>
      </c>
      <c r="AY434" s="18" t="s">
        <v>628</v>
      </c>
      <c r="AZ434" s="5" t="s">
        <v>257</v>
      </c>
      <c r="BA434" s="5" t="s">
        <v>257</v>
      </c>
      <c r="BB434" s="18" t="s">
        <v>819</v>
      </c>
      <c r="BC434" s="18" t="s">
        <v>296</v>
      </c>
      <c r="BD434" s="55">
        <v>0.92</v>
      </c>
      <c r="BE434" s="18" t="s">
        <v>818</v>
      </c>
      <c r="BF434" s="26" t="s">
        <v>479</v>
      </c>
      <c r="BG434" s="18">
        <v>4</v>
      </c>
      <c r="BH434" s="18" t="s">
        <v>561</v>
      </c>
      <c r="BI434" s="62">
        <f t="shared" si="102"/>
        <v>0.88000000000000012</v>
      </c>
      <c r="BJ434" s="55">
        <v>0.96</v>
      </c>
      <c r="BK434" s="62">
        <f t="shared" si="103"/>
        <v>3.9999999999999925E-2</v>
      </c>
      <c r="BL434" s="62">
        <f t="shared" si="104"/>
        <v>3.9999999999999925E-2</v>
      </c>
      <c r="BM434" s="26" t="s">
        <v>557</v>
      </c>
      <c r="BN434" s="18">
        <v>2</v>
      </c>
      <c r="BO434" s="18" t="s">
        <v>628</v>
      </c>
      <c r="BP434" s="5" t="s">
        <v>257</v>
      </c>
      <c r="BQ434" s="5" t="s">
        <v>257</v>
      </c>
      <c r="BR434" s="18" t="s">
        <v>820</v>
      </c>
      <c r="BS434" s="18" t="s">
        <v>294</v>
      </c>
      <c r="BT434" s="55">
        <v>4.05</v>
      </c>
      <c r="BU434" s="18" t="s">
        <v>821</v>
      </c>
      <c r="BV434" s="26" t="s">
        <v>479</v>
      </c>
      <c r="BW434" s="18">
        <v>4</v>
      </c>
      <c r="BX434" s="18" t="s">
        <v>561</v>
      </c>
      <c r="BY434" s="62">
        <f t="shared" si="105"/>
        <v>4.04</v>
      </c>
      <c r="BZ434" s="55">
        <v>4.0599999999999996</v>
      </c>
      <c r="CA434" s="62">
        <f t="shared" si="106"/>
        <v>9.9999999999997868E-3</v>
      </c>
      <c r="CB434" s="62">
        <f t="shared" si="107"/>
        <v>9.9999999999997868E-3</v>
      </c>
      <c r="CC434" s="26" t="s">
        <v>557</v>
      </c>
      <c r="CD434" s="18">
        <v>2</v>
      </c>
      <c r="CE434" s="18" t="s">
        <v>628</v>
      </c>
      <c r="CF434" s="5" t="s">
        <v>257</v>
      </c>
      <c r="CG434" s="5" t="s">
        <v>257</v>
      </c>
      <c r="CH434" s="18" t="s">
        <v>822</v>
      </c>
      <c r="CI434" s="18" t="s">
        <v>823</v>
      </c>
      <c r="CJ434" s="55">
        <v>0.48</v>
      </c>
      <c r="CK434" s="18" t="s">
        <v>563</v>
      </c>
      <c r="CL434" s="26" t="s">
        <v>479</v>
      </c>
      <c r="CM434" s="18">
        <v>4</v>
      </c>
      <c r="CN434" s="18" t="s">
        <v>561</v>
      </c>
      <c r="CO434" s="62">
        <f t="shared" si="108"/>
        <v>0.48</v>
      </c>
      <c r="CP434" s="55">
        <v>0.48</v>
      </c>
      <c r="CQ434" s="62">
        <f t="shared" si="109"/>
        <v>0</v>
      </c>
      <c r="CR434" s="62">
        <f t="shared" si="110"/>
        <v>0</v>
      </c>
      <c r="CS434" s="26" t="s">
        <v>557</v>
      </c>
      <c r="CT434" s="18">
        <v>2</v>
      </c>
      <c r="CU434" s="18" t="s">
        <v>628</v>
      </c>
      <c r="CV434" s="5" t="s">
        <v>257</v>
      </c>
      <c r="CW434" s="5" t="s">
        <v>257</v>
      </c>
      <c r="CX434" s="18" t="s">
        <v>824</v>
      </c>
      <c r="CY434" s="18"/>
      <c r="CZ434" s="18"/>
      <c r="DA434" s="18"/>
      <c r="DB434" s="18"/>
      <c r="DC434" s="18"/>
      <c r="DD434" s="18"/>
      <c r="DE434" s="18"/>
      <c r="DF434" s="18"/>
      <c r="DG434" s="18"/>
      <c r="DH434" s="18"/>
      <c r="DI434" s="18"/>
      <c r="DJ434" s="18"/>
      <c r="DK434" s="18"/>
      <c r="DL434" s="18"/>
      <c r="DM434" s="18"/>
      <c r="DN434" s="18"/>
      <c r="DO434" s="18"/>
      <c r="DP434" s="18"/>
      <c r="DQ434" s="18"/>
      <c r="DR434" s="18"/>
      <c r="DS434" s="18"/>
      <c r="DT434" s="18"/>
      <c r="DU434" s="18">
        <v>0</v>
      </c>
      <c r="DV434" s="18">
        <v>0</v>
      </c>
      <c r="DW434" s="18"/>
      <c r="DX434" s="18"/>
      <c r="DY434" s="18"/>
      <c r="DZ434" s="3"/>
      <c r="EA434" s="3"/>
      <c r="EB434" s="18"/>
      <c r="EC434" s="18"/>
      <c r="ED434" s="18"/>
      <c r="EE434" s="18"/>
      <c r="EF434" s="18"/>
      <c r="EG434" s="18"/>
      <c r="EH434" s="18" t="s">
        <v>825</v>
      </c>
      <c r="EI434" s="18" cm="1">
        <f t="array" ref="EI434">IF(SUMPRODUCT(--(DO434:DS434&lt;&gt;""))=0, 0,1)</f>
        <v>0</v>
      </c>
      <c r="EJ434" s="18" cm="1">
        <f t="array" ref="EJ434">IF(SUMPRODUCT(--(DT434:EG434&lt;&gt;""))=0, 0,1)</f>
        <v>1</v>
      </c>
      <c r="EK434" s="18" cm="1">
        <f t="array" ref="EK434">IF(SUMPRODUCT(--(EC434:EG434&lt;&gt;""))=0, 0,1)</f>
        <v>0</v>
      </c>
      <c r="EL434" s="18" cm="1">
        <f t="array" ref="EL434">IF(SUMPRODUCT(--(EE434:EG434&lt;&gt;""))=0, 0,1)</f>
        <v>0</v>
      </c>
      <c r="EM434" s="18">
        <f t="shared" si="97"/>
        <v>0</v>
      </c>
      <c r="EN434" s="18" t="str">
        <f t="shared" si="98"/>
        <v>NA</v>
      </c>
      <c r="EO434" s="18">
        <f t="shared" si="99"/>
        <v>0</v>
      </c>
      <c r="EP434" s="18" t="str">
        <f t="shared" si="100"/>
        <v>NA</v>
      </c>
      <c r="EQ434" s="18" t="str">
        <f t="shared" si="101"/>
        <v>NA</v>
      </c>
      <c r="ER434" s="58" t="s">
        <v>2080</v>
      </c>
      <c r="ES434" s="59">
        <v>43803</v>
      </c>
      <c r="ET434" s="18" t="s">
        <v>826</v>
      </c>
      <c r="EU434" s="18" t="s">
        <v>811</v>
      </c>
    </row>
    <row r="435" spans="1:151" ht="15.75" customHeight="1" x14ac:dyDescent="0.2">
      <c r="A435" s="32" t="s">
        <v>292</v>
      </c>
      <c r="B435" s="24" t="s">
        <v>810</v>
      </c>
      <c r="C435" s="26">
        <v>1</v>
      </c>
      <c r="D435" s="18" t="s">
        <v>529</v>
      </c>
      <c r="E435" s="18" t="s">
        <v>633</v>
      </c>
      <c r="F435" s="18" t="s">
        <v>553</v>
      </c>
      <c r="G435" s="18" t="s">
        <v>742</v>
      </c>
      <c r="H435" s="18" t="s">
        <v>762</v>
      </c>
      <c r="I435" s="18" t="s">
        <v>363</v>
      </c>
      <c r="J435" s="18" t="s">
        <v>363</v>
      </c>
      <c r="K435" s="18" t="s">
        <v>363</v>
      </c>
      <c r="L435" s="18" t="s">
        <v>363</v>
      </c>
      <c r="M435" s="18" t="s">
        <v>812</v>
      </c>
      <c r="N435" s="56">
        <v>30</v>
      </c>
      <c r="O435" s="18" t="s">
        <v>814</v>
      </c>
      <c r="P435" s="18" t="s">
        <v>466</v>
      </c>
      <c r="Q435" s="18" t="s">
        <v>254</v>
      </c>
      <c r="R435" s="24" t="s">
        <v>257</v>
      </c>
      <c r="S435" s="24" t="s">
        <v>257</v>
      </c>
      <c r="T435" s="26" t="s">
        <v>827</v>
      </c>
      <c r="U435" s="26" t="s">
        <v>257</v>
      </c>
      <c r="V435" s="26" t="s">
        <v>257</v>
      </c>
      <c r="W435" s="26" t="s">
        <v>257</v>
      </c>
      <c r="X435" s="18" t="s">
        <v>816</v>
      </c>
      <c r="Y435" s="18">
        <v>26.4</v>
      </c>
      <c r="Z435" s="18" t="s">
        <v>474</v>
      </c>
      <c r="AA435" s="18">
        <v>26.4</v>
      </c>
      <c r="AB435" s="57" t="s">
        <v>257</v>
      </c>
      <c r="AC435" s="18" t="s">
        <v>479</v>
      </c>
      <c r="AD435" s="18">
        <v>4</v>
      </c>
      <c r="AE435" s="18" t="s">
        <v>556</v>
      </c>
      <c r="AF435" s="18">
        <v>0.25</v>
      </c>
      <c r="AG435" s="18">
        <v>0.25</v>
      </c>
      <c r="AH435" s="18" t="s">
        <v>557</v>
      </c>
      <c r="AI435" s="18">
        <v>3</v>
      </c>
      <c r="AJ435" s="18" t="s">
        <v>628</v>
      </c>
      <c r="AK435" s="18">
        <v>21</v>
      </c>
      <c r="AL435" s="18" t="s">
        <v>817</v>
      </c>
      <c r="AM435" s="18" t="s">
        <v>295</v>
      </c>
      <c r="AN435" s="55">
        <v>2.44</v>
      </c>
      <c r="AO435" s="18" t="s">
        <v>818</v>
      </c>
      <c r="AP435" s="26" t="s">
        <v>479</v>
      </c>
      <c r="AQ435" s="18">
        <v>4</v>
      </c>
      <c r="AR435" s="18" t="s">
        <v>561</v>
      </c>
      <c r="AS435" s="62">
        <f t="shared" si="77"/>
        <v>2.34</v>
      </c>
      <c r="AT435" s="55">
        <v>2.54</v>
      </c>
      <c r="AU435" s="62">
        <f t="shared" si="78"/>
        <v>0.10000000000000009</v>
      </c>
      <c r="AV435" s="62">
        <f t="shared" si="76"/>
        <v>0.10000000000000009</v>
      </c>
      <c r="AW435" s="26" t="s">
        <v>557</v>
      </c>
      <c r="AX435" s="18">
        <v>3</v>
      </c>
      <c r="AY435" s="18" t="s">
        <v>628</v>
      </c>
      <c r="AZ435" s="5" t="s">
        <v>257</v>
      </c>
      <c r="BA435" s="5" t="s">
        <v>257</v>
      </c>
      <c r="BB435" s="18" t="s">
        <v>819</v>
      </c>
      <c r="BC435" s="18" t="s">
        <v>296</v>
      </c>
      <c r="BD435" s="55">
        <v>1</v>
      </c>
      <c r="BE435" s="18" t="s">
        <v>818</v>
      </c>
      <c r="BF435" s="26" t="s">
        <v>479</v>
      </c>
      <c r="BG435" s="18">
        <v>4</v>
      </c>
      <c r="BH435" s="18" t="s">
        <v>561</v>
      </c>
      <c r="BI435" s="62">
        <f t="shared" si="102"/>
        <v>0.96</v>
      </c>
      <c r="BJ435" s="55">
        <v>1.04</v>
      </c>
      <c r="BK435" s="62">
        <f t="shared" si="103"/>
        <v>4.0000000000000036E-2</v>
      </c>
      <c r="BL435" s="62">
        <f t="shared" si="104"/>
        <v>4.0000000000000036E-2</v>
      </c>
      <c r="BM435" s="26" t="s">
        <v>557</v>
      </c>
      <c r="BN435" s="18">
        <v>3</v>
      </c>
      <c r="BO435" s="18" t="s">
        <v>628</v>
      </c>
      <c r="BP435" s="5" t="s">
        <v>257</v>
      </c>
      <c r="BQ435" s="5" t="s">
        <v>257</v>
      </c>
      <c r="BR435" s="18" t="s">
        <v>820</v>
      </c>
      <c r="BS435" s="18" t="s">
        <v>294</v>
      </c>
      <c r="BT435" s="55">
        <v>3.37</v>
      </c>
      <c r="BU435" s="18" t="s">
        <v>821</v>
      </c>
      <c r="BV435" s="26" t="s">
        <v>479</v>
      </c>
      <c r="BW435" s="18">
        <v>4</v>
      </c>
      <c r="BX435" s="18" t="s">
        <v>561</v>
      </c>
      <c r="BY435" s="62">
        <f t="shared" si="105"/>
        <v>3.2</v>
      </c>
      <c r="BZ435" s="55">
        <v>3.54</v>
      </c>
      <c r="CA435" s="62">
        <f t="shared" si="106"/>
        <v>0.16999999999999993</v>
      </c>
      <c r="CB435" s="62">
        <f t="shared" si="107"/>
        <v>0.16999999999999993</v>
      </c>
      <c r="CC435" s="26" t="s">
        <v>557</v>
      </c>
      <c r="CD435" s="18">
        <v>3</v>
      </c>
      <c r="CE435" s="18" t="s">
        <v>628</v>
      </c>
      <c r="CF435" s="5" t="s">
        <v>257</v>
      </c>
      <c r="CG435" s="5" t="s">
        <v>257</v>
      </c>
      <c r="CH435" s="18" t="s">
        <v>822</v>
      </c>
      <c r="CI435" s="18" t="s">
        <v>823</v>
      </c>
      <c r="CJ435" s="55">
        <v>0.41</v>
      </c>
      <c r="CK435" s="18" t="s">
        <v>563</v>
      </c>
      <c r="CL435" s="26" t="s">
        <v>479</v>
      </c>
      <c r="CM435" s="18">
        <v>4</v>
      </c>
      <c r="CN435" s="18" t="s">
        <v>561</v>
      </c>
      <c r="CO435" s="62">
        <f t="shared" si="108"/>
        <v>0.38999999999999996</v>
      </c>
      <c r="CP435" s="55">
        <v>0.43</v>
      </c>
      <c r="CQ435" s="62">
        <f t="shared" si="109"/>
        <v>2.0000000000000018E-2</v>
      </c>
      <c r="CR435" s="62">
        <f t="shared" si="110"/>
        <v>2.0000000000000018E-2</v>
      </c>
      <c r="CS435" s="26" t="s">
        <v>557</v>
      </c>
      <c r="CT435" s="18">
        <v>3</v>
      </c>
      <c r="CU435" s="18" t="s">
        <v>628</v>
      </c>
      <c r="CV435" s="5" t="s">
        <v>257</v>
      </c>
      <c r="CW435" s="5" t="s">
        <v>257</v>
      </c>
      <c r="CX435" s="18" t="s">
        <v>824</v>
      </c>
      <c r="CY435" s="18"/>
      <c r="CZ435" s="18"/>
      <c r="DA435" s="18"/>
      <c r="DB435" s="18"/>
      <c r="DC435" s="18"/>
      <c r="DD435" s="18"/>
      <c r="DE435" s="18"/>
      <c r="DF435" s="18"/>
      <c r="DG435" s="18"/>
      <c r="DH435" s="18"/>
      <c r="DI435" s="18"/>
      <c r="DJ435" s="18"/>
      <c r="DK435" s="18"/>
      <c r="DL435" s="18"/>
      <c r="DM435" s="18"/>
      <c r="DN435" s="18"/>
      <c r="DO435" s="18"/>
      <c r="DP435" s="18"/>
      <c r="DQ435" s="18"/>
      <c r="DR435" s="18"/>
      <c r="DS435" s="18"/>
      <c r="DT435" s="18"/>
      <c r="DU435" s="18">
        <v>1</v>
      </c>
      <c r="DV435" s="18">
        <v>1</v>
      </c>
      <c r="DW435" s="18"/>
      <c r="DX435" s="18"/>
      <c r="DY435" s="18"/>
      <c r="DZ435" s="3"/>
      <c r="EA435" s="3"/>
      <c r="EB435" s="18"/>
      <c r="EC435" s="18"/>
      <c r="ED435" s="18"/>
      <c r="EE435" s="18"/>
      <c r="EF435" s="18"/>
      <c r="EG435" s="18"/>
      <c r="EH435" s="18" t="s">
        <v>825</v>
      </c>
      <c r="EI435" s="18" cm="1">
        <f t="array" ref="EI435">IF(SUMPRODUCT(--(DO435:DS435&lt;&gt;""))=0, 0,1)</f>
        <v>0</v>
      </c>
      <c r="EJ435" s="18" cm="1">
        <f t="array" ref="EJ435">IF(SUMPRODUCT(--(DT435:EG435&lt;&gt;""))=0, 0,1)</f>
        <v>1</v>
      </c>
      <c r="EK435" s="18" cm="1">
        <f t="array" ref="EK435">IF(SUMPRODUCT(--(EC435:EG435&lt;&gt;""))=0, 0,1)</f>
        <v>0</v>
      </c>
      <c r="EL435" s="18" cm="1">
        <f t="array" ref="EL435">IF(SUMPRODUCT(--(EE435:EG435&lt;&gt;""))=0, 0,1)</f>
        <v>0</v>
      </c>
      <c r="EM435" s="18">
        <f t="shared" si="97"/>
        <v>1</v>
      </c>
      <c r="EN435" s="18" t="str">
        <f t="shared" si="98"/>
        <v>NA</v>
      </c>
      <c r="EO435" s="18">
        <f t="shared" si="99"/>
        <v>1</v>
      </c>
      <c r="EP435" s="18" t="str">
        <f t="shared" si="100"/>
        <v>NA</v>
      </c>
      <c r="EQ435" s="18" t="str">
        <f t="shared" si="101"/>
        <v>NA</v>
      </c>
      <c r="ER435" s="58" t="s">
        <v>2080</v>
      </c>
      <c r="ES435" s="59">
        <v>43803</v>
      </c>
      <c r="ET435" s="18" t="s">
        <v>826</v>
      </c>
      <c r="EU435" s="18" t="s">
        <v>811</v>
      </c>
    </row>
    <row r="436" spans="1:151" ht="15.75" customHeight="1" x14ac:dyDescent="0.2">
      <c r="A436" s="32" t="s">
        <v>292</v>
      </c>
      <c r="B436" s="24" t="s">
        <v>810</v>
      </c>
      <c r="C436" s="26">
        <v>1</v>
      </c>
      <c r="D436" s="18" t="s">
        <v>529</v>
      </c>
      <c r="E436" s="18" t="s">
        <v>634</v>
      </c>
      <c r="F436" s="18" t="s">
        <v>553</v>
      </c>
      <c r="G436" s="18" t="s">
        <v>742</v>
      </c>
      <c r="H436" s="18" t="s">
        <v>762</v>
      </c>
      <c r="I436" s="18" t="s">
        <v>363</v>
      </c>
      <c r="J436" s="18" t="s">
        <v>363</v>
      </c>
      <c r="K436" s="18" t="s">
        <v>363</v>
      </c>
      <c r="L436" s="18" t="s">
        <v>363</v>
      </c>
      <c r="M436" s="18" t="s">
        <v>812</v>
      </c>
      <c r="N436" s="56">
        <v>30</v>
      </c>
      <c r="O436" s="18" t="s">
        <v>814</v>
      </c>
      <c r="P436" s="18" t="s">
        <v>466</v>
      </c>
      <c r="Q436" s="18" t="s">
        <v>254</v>
      </c>
      <c r="R436" s="24" t="s">
        <v>257</v>
      </c>
      <c r="S436" s="24" t="s">
        <v>257</v>
      </c>
      <c r="T436" s="26" t="s">
        <v>827</v>
      </c>
      <c r="U436" s="26" t="s">
        <v>257</v>
      </c>
      <c r="V436" s="26" t="s">
        <v>257</v>
      </c>
      <c r="W436" s="26" t="s">
        <v>257</v>
      </c>
      <c r="X436" s="18" t="s">
        <v>816</v>
      </c>
      <c r="Y436" s="18">
        <v>26.4</v>
      </c>
      <c r="Z436" s="18" t="s">
        <v>474</v>
      </c>
      <c r="AA436" s="18">
        <v>26.4</v>
      </c>
      <c r="AB436" s="57" t="s">
        <v>257</v>
      </c>
      <c r="AC436" s="18" t="s">
        <v>479</v>
      </c>
      <c r="AD436" s="18">
        <v>4</v>
      </c>
      <c r="AE436" s="18" t="s">
        <v>556</v>
      </c>
      <c r="AF436" s="18">
        <v>0.25</v>
      </c>
      <c r="AG436" s="18">
        <v>0.25</v>
      </c>
      <c r="AH436" s="18" t="s">
        <v>557</v>
      </c>
      <c r="AI436" s="18">
        <v>4</v>
      </c>
      <c r="AJ436" s="18" t="s">
        <v>628</v>
      </c>
      <c r="AK436" s="18">
        <v>28</v>
      </c>
      <c r="AL436" s="18" t="s">
        <v>817</v>
      </c>
      <c r="AM436" s="18" t="s">
        <v>295</v>
      </c>
      <c r="AN436" s="55">
        <v>2.2200000000000002</v>
      </c>
      <c r="AO436" s="18" t="s">
        <v>818</v>
      </c>
      <c r="AP436" s="26" t="s">
        <v>479</v>
      </c>
      <c r="AQ436" s="18">
        <v>4</v>
      </c>
      <c r="AR436" s="18" t="s">
        <v>561</v>
      </c>
      <c r="AS436" s="62">
        <f t="shared" si="77"/>
        <v>2.1200000000000006</v>
      </c>
      <c r="AT436" s="55">
        <v>2.3199999999999998</v>
      </c>
      <c r="AU436" s="62">
        <f t="shared" si="78"/>
        <v>9.9999999999999645E-2</v>
      </c>
      <c r="AV436" s="62">
        <f t="shared" si="76"/>
        <v>9.9999999999999645E-2</v>
      </c>
      <c r="AW436" s="26" t="s">
        <v>557</v>
      </c>
      <c r="AX436" s="18">
        <v>4</v>
      </c>
      <c r="AY436" s="18" t="s">
        <v>628</v>
      </c>
      <c r="AZ436" s="5" t="s">
        <v>257</v>
      </c>
      <c r="BA436" s="5" t="s">
        <v>257</v>
      </c>
      <c r="BB436" s="18" t="s">
        <v>819</v>
      </c>
      <c r="BC436" s="18" t="s">
        <v>296</v>
      </c>
      <c r="BD436" s="55">
        <v>1</v>
      </c>
      <c r="BE436" s="18" t="s">
        <v>818</v>
      </c>
      <c r="BF436" s="26" t="s">
        <v>479</v>
      </c>
      <c r="BG436" s="18">
        <v>4</v>
      </c>
      <c r="BH436" s="18" t="s">
        <v>561</v>
      </c>
      <c r="BI436" s="62">
        <f t="shared" si="102"/>
        <v>0.96</v>
      </c>
      <c r="BJ436" s="55">
        <v>1.04</v>
      </c>
      <c r="BK436" s="62">
        <f t="shared" si="103"/>
        <v>4.0000000000000036E-2</v>
      </c>
      <c r="BL436" s="62">
        <f t="shared" si="104"/>
        <v>4.0000000000000036E-2</v>
      </c>
      <c r="BM436" s="26" t="s">
        <v>557</v>
      </c>
      <c r="BN436" s="18">
        <v>4</v>
      </c>
      <c r="BO436" s="18" t="s">
        <v>628</v>
      </c>
      <c r="BP436" s="5" t="s">
        <v>257</v>
      </c>
      <c r="BQ436" s="5" t="s">
        <v>257</v>
      </c>
      <c r="BR436" s="18" t="s">
        <v>820</v>
      </c>
      <c r="BS436" s="18" t="s">
        <v>294</v>
      </c>
      <c r="BT436" s="55">
        <v>3.24</v>
      </c>
      <c r="BU436" s="18" t="s">
        <v>821</v>
      </c>
      <c r="BV436" s="26" t="s">
        <v>479</v>
      </c>
      <c r="BW436" s="18">
        <v>4</v>
      </c>
      <c r="BX436" s="18" t="s">
        <v>561</v>
      </c>
      <c r="BY436" s="62">
        <f t="shared" si="105"/>
        <v>3.1600000000000006</v>
      </c>
      <c r="BZ436" s="55">
        <v>3.32</v>
      </c>
      <c r="CA436" s="62">
        <f t="shared" si="106"/>
        <v>7.9999999999999627E-2</v>
      </c>
      <c r="CB436" s="62">
        <f t="shared" si="107"/>
        <v>7.9999999999999627E-2</v>
      </c>
      <c r="CC436" s="26" t="s">
        <v>557</v>
      </c>
      <c r="CD436" s="18">
        <v>4</v>
      </c>
      <c r="CE436" s="18" t="s">
        <v>628</v>
      </c>
      <c r="CF436" s="5" t="s">
        <v>257</v>
      </c>
      <c r="CG436" s="5" t="s">
        <v>257</v>
      </c>
      <c r="CH436" s="18" t="s">
        <v>822</v>
      </c>
      <c r="CI436" s="18" t="s">
        <v>823</v>
      </c>
      <c r="CJ436" s="55">
        <v>0.41</v>
      </c>
      <c r="CK436" s="18" t="s">
        <v>563</v>
      </c>
      <c r="CL436" s="26" t="s">
        <v>479</v>
      </c>
      <c r="CM436" s="18">
        <v>4</v>
      </c>
      <c r="CN436" s="18" t="s">
        <v>561</v>
      </c>
      <c r="CO436" s="62">
        <f t="shared" si="108"/>
        <v>0.39999999999999997</v>
      </c>
      <c r="CP436" s="55">
        <v>0.42</v>
      </c>
      <c r="CQ436" s="62">
        <f t="shared" si="109"/>
        <v>1.0000000000000009E-2</v>
      </c>
      <c r="CR436" s="62">
        <f t="shared" si="110"/>
        <v>1.0000000000000009E-2</v>
      </c>
      <c r="CS436" s="26" t="s">
        <v>557</v>
      </c>
      <c r="CT436" s="18">
        <v>4</v>
      </c>
      <c r="CU436" s="18" t="s">
        <v>628</v>
      </c>
      <c r="CV436" s="5" t="s">
        <v>257</v>
      </c>
      <c r="CW436" s="5" t="s">
        <v>257</v>
      </c>
      <c r="CX436" s="18" t="s">
        <v>824</v>
      </c>
      <c r="CY436" s="18"/>
      <c r="CZ436" s="18"/>
      <c r="DA436" s="18"/>
      <c r="DB436" s="18"/>
      <c r="DC436" s="18"/>
      <c r="DD436" s="18"/>
      <c r="DE436" s="18"/>
      <c r="DF436" s="18"/>
      <c r="DG436" s="18"/>
      <c r="DH436" s="18"/>
      <c r="DI436" s="18"/>
      <c r="DJ436" s="18"/>
      <c r="DK436" s="18"/>
      <c r="DL436" s="18"/>
      <c r="DM436" s="18"/>
      <c r="DN436" s="18"/>
      <c r="DO436" s="18"/>
      <c r="DP436" s="18"/>
      <c r="DQ436" s="18"/>
      <c r="DR436" s="18"/>
      <c r="DS436" s="18"/>
      <c r="DT436" s="18"/>
      <c r="DU436" s="18">
        <v>1</v>
      </c>
      <c r="DV436" s="18">
        <v>1</v>
      </c>
      <c r="DW436" s="18"/>
      <c r="DX436" s="18"/>
      <c r="DY436" s="18"/>
      <c r="DZ436" s="3"/>
      <c r="EA436" s="3"/>
      <c r="EB436" s="18"/>
      <c r="EC436" s="18"/>
      <c r="ED436" s="18"/>
      <c r="EE436" s="18"/>
      <c r="EF436" s="18"/>
      <c r="EG436" s="18"/>
      <c r="EH436" s="18" t="s">
        <v>825</v>
      </c>
      <c r="EI436" s="18" cm="1">
        <f t="array" ref="EI436">IF(SUMPRODUCT(--(DO436:DS436&lt;&gt;""))=0, 0,1)</f>
        <v>0</v>
      </c>
      <c r="EJ436" s="18" cm="1">
        <f t="array" ref="EJ436">IF(SUMPRODUCT(--(DT436:EG436&lt;&gt;""))=0, 0,1)</f>
        <v>1</v>
      </c>
      <c r="EK436" s="18" cm="1">
        <f t="array" ref="EK436">IF(SUMPRODUCT(--(EC436:EG436&lt;&gt;""))=0, 0,1)</f>
        <v>0</v>
      </c>
      <c r="EL436" s="18" cm="1">
        <f t="array" ref="EL436">IF(SUMPRODUCT(--(EE436:EG436&lt;&gt;""))=0, 0,1)</f>
        <v>0</v>
      </c>
      <c r="EM436" s="18">
        <f t="shared" si="97"/>
        <v>1</v>
      </c>
      <c r="EN436" s="18" t="str">
        <f t="shared" si="98"/>
        <v>NA</v>
      </c>
      <c r="EO436" s="18">
        <f t="shared" si="99"/>
        <v>1</v>
      </c>
      <c r="EP436" s="18" t="str">
        <f t="shared" si="100"/>
        <v>NA</v>
      </c>
      <c r="EQ436" s="18" t="str">
        <f t="shared" si="101"/>
        <v>NA</v>
      </c>
      <c r="ER436" s="58" t="s">
        <v>2080</v>
      </c>
      <c r="ES436" s="59">
        <v>43803</v>
      </c>
      <c r="ET436" s="18" t="s">
        <v>826</v>
      </c>
      <c r="EU436" s="18" t="s">
        <v>811</v>
      </c>
    </row>
    <row r="437" spans="1:151" ht="15.75" customHeight="1" x14ac:dyDescent="0.2">
      <c r="A437" s="32" t="s">
        <v>292</v>
      </c>
      <c r="B437" s="24" t="s">
        <v>810</v>
      </c>
      <c r="C437" s="26">
        <v>1</v>
      </c>
      <c r="D437" s="18" t="s">
        <v>515</v>
      </c>
      <c r="E437" s="18" t="s">
        <v>626</v>
      </c>
      <c r="F437" s="18" t="s">
        <v>553</v>
      </c>
      <c r="G437" s="18" t="s">
        <v>765</v>
      </c>
      <c r="H437" s="18" t="s">
        <v>828</v>
      </c>
      <c r="I437" s="18" t="s">
        <v>363</v>
      </c>
      <c r="J437" s="18" t="s">
        <v>363</v>
      </c>
      <c r="K437" s="18" t="s">
        <v>363</v>
      </c>
      <c r="L437" s="18" t="s">
        <v>363</v>
      </c>
      <c r="M437" s="18" t="s">
        <v>812</v>
      </c>
      <c r="N437" s="56">
        <v>30</v>
      </c>
      <c r="O437" s="18" t="s">
        <v>814</v>
      </c>
      <c r="P437" s="18" t="s">
        <v>466</v>
      </c>
      <c r="Q437" s="18" t="s">
        <v>254</v>
      </c>
      <c r="R437" s="24" t="s">
        <v>257</v>
      </c>
      <c r="S437" s="24" t="s">
        <v>257</v>
      </c>
      <c r="T437" s="18" t="s">
        <v>815</v>
      </c>
      <c r="U437" s="26" t="s">
        <v>257</v>
      </c>
      <c r="V437" s="26" t="s">
        <v>257</v>
      </c>
      <c r="W437" s="26" t="s">
        <v>257</v>
      </c>
      <c r="X437" s="18" t="s">
        <v>816</v>
      </c>
      <c r="Y437" s="18">
        <v>0</v>
      </c>
      <c r="Z437" s="18" t="s">
        <v>474</v>
      </c>
      <c r="AA437" s="18">
        <v>0</v>
      </c>
      <c r="AB437" s="57" t="s">
        <v>257</v>
      </c>
      <c r="AC437" s="18" t="s">
        <v>595</v>
      </c>
      <c r="AD437" s="18">
        <v>4</v>
      </c>
      <c r="AE437" s="18" t="s">
        <v>556</v>
      </c>
      <c r="AF437" s="18" t="s">
        <v>595</v>
      </c>
      <c r="AG437" s="18" t="s">
        <v>595</v>
      </c>
      <c r="AH437" s="18" t="s">
        <v>595</v>
      </c>
      <c r="AI437" s="18">
        <v>1</v>
      </c>
      <c r="AJ437" s="18" t="s">
        <v>628</v>
      </c>
      <c r="AK437" s="18">
        <v>7</v>
      </c>
      <c r="AL437" s="18" t="s">
        <v>817</v>
      </c>
      <c r="AM437" s="18" t="s">
        <v>295</v>
      </c>
      <c r="AN437" s="55">
        <v>2.68</v>
      </c>
      <c r="AO437" s="18" t="s">
        <v>818</v>
      </c>
      <c r="AP437" s="26" t="s">
        <v>479</v>
      </c>
      <c r="AQ437" s="18">
        <v>4</v>
      </c>
      <c r="AR437" s="18" t="s">
        <v>561</v>
      </c>
      <c r="AS437" s="62">
        <f t="shared" si="77"/>
        <v>2.5600000000000005</v>
      </c>
      <c r="AT437" s="55">
        <v>2.8</v>
      </c>
      <c r="AU437" s="62">
        <f t="shared" si="78"/>
        <v>0.11999999999999966</v>
      </c>
      <c r="AV437" s="62">
        <f t="shared" si="76"/>
        <v>0.11999999999999966</v>
      </c>
      <c r="AW437" s="26" t="s">
        <v>557</v>
      </c>
      <c r="AX437" s="18">
        <v>1</v>
      </c>
      <c r="AY437" s="18" t="s">
        <v>628</v>
      </c>
      <c r="AZ437" s="5" t="s">
        <v>257</v>
      </c>
      <c r="BA437" s="5" t="s">
        <v>257</v>
      </c>
      <c r="BB437" s="18" t="s">
        <v>829</v>
      </c>
      <c r="BC437" s="18" t="s">
        <v>296</v>
      </c>
      <c r="BD437" s="55">
        <v>0.93</v>
      </c>
      <c r="BE437" s="18" t="s">
        <v>818</v>
      </c>
      <c r="BF437" s="26" t="s">
        <v>479</v>
      </c>
      <c r="BG437" s="18">
        <v>4</v>
      </c>
      <c r="BH437" s="18" t="s">
        <v>561</v>
      </c>
      <c r="BI437" s="62">
        <f t="shared" si="102"/>
        <v>0.81</v>
      </c>
      <c r="BJ437" s="55">
        <v>1.05</v>
      </c>
      <c r="BK437" s="62">
        <f t="shared" si="103"/>
        <v>0.12</v>
      </c>
      <c r="BL437" s="62">
        <f t="shared" si="104"/>
        <v>0.12</v>
      </c>
      <c r="BM437" s="26" t="s">
        <v>557</v>
      </c>
      <c r="BN437" s="18">
        <v>1</v>
      </c>
      <c r="BO437" s="18" t="s">
        <v>628</v>
      </c>
      <c r="BP437" s="5" t="s">
        <v>257</v>
      </c>
      <c r="BQ437" s="5" t="s">
        <v>257</v>
      </c>
      <c r="BR437" s="18" t="s">
        <v>830</v>
      </c>
      <c r="BS437" s="18" t="s">
        <v>294</v>
      </c>
      <c r="BT437" s="55">
        <v>3.88</v>
      </c>
      <c r="BU437" s="18" t="s">
        <v>821</v>
      </c>
      <c r="BV437" s="26" t="s">
        <v>479</v>
      </c>
      <c r="BW437" s="18">
        <v>4</v>
      </c>
      <c r="BX437" s="18" t="s">
        <v>561</v>
      </c>
      <c r="BY437" s="62">
        <f t="shared" si="105"/>
        <v>3.8</v>
      </c>
      <c r="BZ437" s="55">
        <v>3.96</v>
      </c>
      <c r="CA437" s="62">
        <f t="shared" si="106"/>
        <v>8.0000000000000071E-2</v>
      </c>
      <c r="CB437" s="62">
        <f t="shared" si="107"/>
        <v>8.0000000000000071E-2</v>
      </c>
      <c r="CC437" s="26" t="s">
        <v>557</v>
      </c>
      <c r="CD437" s="18">
        <v>1</v>
      </c>
      <c r="CE437" s="18" t="s">
        <v>628</v>
      </c>
      <c r="CF437" s="5" t="s">
        <v>257</v>
      </c>
      <c r="CG437" s="5" t="s">
        <v>257</v>
      </c>
      <c r="CH437" s="18" t="s">
        <v>831</v>
      </c>
      <c r="CI437" s="18" t="s">
        <v>823</v>
      </c>
      <c r="CJ437" s="55">
        <v>0.62</v>
      </c>
      <c r="CK437" s="18" t="s">
        <v>563</v>
      </c>
      <c r="CL437" s="26" t="s">
        <v>479</v>
      </c>
      <c r="CM437" s="18">
        <v>4</v>
      </c>
      <c r="CN437" s="18" t="s">
        <v>561</v>
      </c>
      <c r="CO437" s="62">
        <f t="shared" si="108"/>
        <v>0.6</v>
      </c>
      <c r="CP437" s="55">
        <v>0.64</v>
      </c>
      <c r="CQ437" s="62">
        <f t="shared" si="109"/>
        <v>2.0000000000000018E-2</v>
      </c>
      <c r="CR437" s="62">
        <f t="shared" si="110"/>
        <v>2.0000000000000018E-2</v>
      </c>
      <c r="CS437" s="26" t="s">
        <v>557</v>
      </c>
      <c r="CT437" s="18">
        <v>1</v>
      </c>
      <c r="CU437" s="18" t="s">
        <v>628</v>
      </c>
      <c r="CV437" s="5" t="s">
        <v>257</v>
      </c>
      <c r="CW437" s="5" t="s">
        <v>257</v>
      </c>
      <c r="CX437" s="18" t="s">
        <v>832</v>
      </c>
      <c r="CY437" s="18"/>
      <c r="CZ437" s="18"/>
      <c r="DA437" s="18"/>
      <c r="DB437" s="18"/>
      <c r="DC437" s="18"/>
      <c r="DD437" s="18"/>
      <c r="DE437" s="18"/>
      <c r="DF437" s="18"/>
      <c r="DG437" s="18"/>
      <c r="DH437" s="18"/>
      <c r="DI437" s="18"/>
      <c r="DJ437" s="18"/>
      <c r="DK437" s="18"/>
      <c r="DL437" s="18"/>
      <c r="DM437" s="18"/>
      <c r="DN437" s="18"/>
      <c r="DO437" s="18"/>
      <c r="DP437" s="18"/>
      <c r="DQ437" s="18"/>
      <c r="DR437" s="18"/>
      <c r="DS437" s="18"/>
      <c r="DT437" s="18"/>
      <c r="DU437" s="18">
        <v>0</v>
      </c>
      <c r="DV437" s="18">
        <v>0</v>
      </c>
      <c r="DW437" s="18"/>
      <c r="DX437" s="18"/>
      <c r="DY437" s="18"/>
      <c r="DZ437" s="3"/>
      <c r="EA437" s="3"/>
      <c r="EB437" s="18"/>
      <c r="EC437" s="18"/>
      <c r="ED437" s="18"/>
      <c r="EE437" s="18"/>
      <c r="EF437" s="18"/>
      <c r="EG437" s="18"/>
      <c r="EH437" s="18" t="s">
        <v>825</v>
      </c>
      <c r="EI437" s="18" cm="1">
        <f t="array" ref="EI437">IF(SUMPRODUCT(--(DO437:DS437&lt;&gt;""))=0, 0,1)</f>
        <v>0</v>
      </c>
      <c r="EJ437" s="18" cm="1">
        <f t="array" ref="EJ437">IF(SUMPRODUCT(--(DT437:EG437&lt;&gt;""))=0, 0,1)</f>
        <v>1</v>
      </c>
      <c r="EK437" s="18" cm="1">
        <f t="array" ref="EK437">IF(SUMPRODUCT(--(EC437:EG437&lt;&gt;""))=0, 0,1)</f>
        <v>0</v>
      </c>
      <c r="EL437" s="18" cm="1">
        <f t="array" ref="EL437">IF(SUMPRODUCT(--(EE437:EG437&lt;&gt;""))=0, 0,1)</f>
        <v>0</v>
      </c>
      <c r="EM437" s="18">
        <f t="shared" si="97"/>
        <v>0</v>
      </c>
      <c r="EN437" s="18" t="str">
        <f t="shared" si="98"/>
        <v>NA</v>
      </c>
      <c r="EO437" s="18">
        <f t="shared" si="99"/>
        <v>0</v>
      </c>
      <c r="EP437" s="18" t="str">
        <f t="shared" si="100"/>
        <v>NA</v>
      </c>
      <c r="EQ437" s="18" t="str">
        <f t="shared" si="101"/>
        <v>NA</v>
      </c>
      <c r="ER437" s="58" t="s">
        <v>2080</v>
      </c>
      <c r="ES437" s="59">
        <v>43803</v>
      </c>
      <c r="ET437" s="18" t="s">
        <v>826</v>
      </c>
      <c r="EU437" s="18" t="s">
        <v>811</v>
      </c>
    </row>
    <row r="438" spans="1:151" ht="15.75" customHeight="1" x14ac:dyDescent="0.2">
      <c r="A438" s="32" t="s">
        <v>292</v>
      </c>
      <c r="B438" s="24" t="s">
        <v>810</v>
      </c>
      <c r="C438" s="26">
        <v>1</v>
      </c>
      <c r="D438" s="18" t="s">
        <v>515</v>
      </c>
      <c r="E438" s="18" t="s">
        <v>632</v>
      </c>
      <c r="F438" s="18" t="s">
        <v>553</v>
      </c>
      <c r="G438" s="18" t="s">
        <v>765</v>
      </c>
      <c r="H438" s="18" t="s">
        <v>828</v>
      </c>
      <c r="I438" s="18" t="s">
        <v>363</v>
      </c>
      <c r="J438" s="18" t="s">
        <v>363</v>
      </c>
      <c r="K438" s="18" t="s">
        <v>363</v>
      </c>
      <c r="L438" s="18" t="s">
        <v>363</v>
      </c>
      <c r="M438" s="18" t="s">
        <v>812</v>
      </c>
      <c r="N438" s="56">
        <v>30</v>
      </c>
      <c r="O438" s="18" t="s">
        <v>814</v>
      </c>
      <c r="P438" s="18" t="s">
        <v>466</v>
      </c>
      <c r="Q438" s="18" t="s">
        <v>254</v>
      </c>
      <c r="R438" s="24" t="s">
        <v>257</v>
      </c>
      <c r="S438" s="24" t="s">
        <v>257</v>
      </c>
      <c r="T438" s="18" t="s">
        <v>815</v>
      </c>
      <c r="U438" s="26" t="s">
        <v>257</v>
      </c>
      <c r="V438" s="26" t="s">
        <v>257</v>
      </c>
      <c r="W438" s="26" t="s">
        <v>257</v>
      </c>
      <c r="X438" s="18" t="s">
        <v>816</v>
      </c>
      <c r="Y438" s="18">
        <v>0</v>
      </c>
      <c r="Z438" s="18" t="s">
        <v>474</v>
      </c>
      <c r="AA438" s="18">
        <v>0</v>
      </c>
      <c r="AB438" s="57" t="s">
        <v>257</v>
      </c>
      <c r="AC438" s="18" t="s">
        <v>595</v>
      </c>
      <c r="AD438" s="18">
        <v>4</v>
      </c>
      <c r="AE438" s="18" t="s">
        <v>556</v>
      </c>
      <c r="AF438" s="18" t="s">
        <v>595</v>
      </c>
      <c r="AG438" s="18" t="s">
        <v>595</v>
      </c>
      <c r="AH438" s="18" t="s">
        <v>595</v>
      </c>
      <c r="AI438" s="18">
        <v>2</v>
      </c>
      <c r="AJ438" s="18" t="s">
        <v>628</v>
      </c>
      <c r="AK438" s="18">
        <v>14</v>
      </c>
      <c r="AL438" s="18" t="s">
        <v>817</v>
      </c>
      <c r="AM438" s="18" t="s">
        <v>295</v>
      </c>
      <c r="AN438" s="55">
        <v>2.67</v>
      </c>
      <c r="AO438" s="18" t="s">
        <v>818</v>
      </c>
      <c r="AP438" s="26" t="s">
        <v>479</v>
      </c>
      <c r="AQ438" s="18">
        <v>4</v>
      </c>
      <c r="AR438" s="18" t="s">
        <v>561</v>
      </c>
      <c r="AS438" s="62">
        <f t="shared" si="77"/>
        <v>2.54</v>
      </c>
      <c r="AT438" s="55">
        <v>2.8</v>
      </c>
      <c r="AU438" s="62">
        <f t="shared" si="78"/>
        <v>0.12999999999999989</v>
      </c>
      <c r="AV438" s="62">
        <f t="shared" si="76"/>
        <v>0.12999999999999989</v>
      </c>
      <c r="AW438" s="26" t="s">
        <v>557</v>
      </c>
      <c r="AX438" s="18">
        <v>2</v>
      </c>
      <c r="AY438" s="18" t="s">
        <v>628</v>
      </c>
      <c r="AZ438" s="5" t="s">
        <v>257</v>
      </c>
      <c r="BA438" s="5" t="s">
        <v>257</v>
      </c>
      <c r="BB438" s="18" t="s">
        <v>829</v>
      </c>
      <c r="BC438" s="18" t="s">
        <v>296</v>
      </c>
      <c r="BD438" s="55">
        <v>0.93</v>
      </c>
      <c r="BE438" s="18" t="s">
        <v>818</v>
      </c>
      <c r="BF438" s="26" t="s">
        <v>479</v>
      </c>
      <c r="BG438" s="18">
        <v>4</v>
      </c>
      <c r="BH438" s="18" t="s">
        <v>561</v>
      </c>
      <c r="BI438" s="62">
        <f t="shared" si="102"/>
        <v>0.82000000000000006</v>
      </c>
      <c r="BJ438" s="55">
        <v>1.04</v>
      </c>
      <c r="BK438" s="62">
        <f t="shared" si="103"/>
        <v>0.10999999999999999</v>
      </c>
      <c r="BL438" s="62">
        <f t="shared" si="104"/>
        <v>0.10999999999999999</v>
      </c>
      <c r="BM438" s="26" t="s">
        <v>557</v>
      </c>
      <c r="BN438" s="18">
        <v>2</v>
      </c>
      <c r="BO438" s="18" t="s">
        <v>628</v>
      </c>
      <c r="BP438" s="5" t="s">
        <v>257</v>
      </c>
      <c r="BQ438" s="5" t="s">
        <v>257</v>
      </c>
      <c r="BR438" s="18" t="s">
        <v>830</v>
      </c>
      <c r="BS438" s="18" t="s">
        <v>294</v>
      </c>
      <c r="BT438" s="55">
        <v>3.9</v>
      </c>
      <c r="BU438" s="18" t="s">
        <v>821</v>
      </c>
      <c r="BV438" s="26" t="s">
        <v>479</v>
      </c>
      <c r="BW438" s="18">
        <v>4</v>
      </c>
      <c r="BX438" s="18" t="s">
        <v>561</v>
      </c>
      <c r="BY438" s="62">
        <f t="shared" si="105"/>
        <v>3.82</v>
      </c>
      <c r="BZ438" s="55">
        <v>3.98</v>
      </c>
      <c r="CA438" s="62">
        <f t="shared" si="106"/>
        <v>8.0000000000000071E-2</v>
      </c>
      <c r="CB438" s="62">
        <f t="shared" si="107"/>
        <v>8.0000000000000071E-2</v>
      </c>
      <c r="CC438" s="26" t="s">
        <v>557</v>
      </c>
      <c r="CD438" s="18">
        <v>2</v>
      </c>
      <c r="CE438" s="18" t="s">
        <v>628</v>
      </c>
      <c r="CF438" s="5" t="s">
        <v>257</v>
      </c>
      <c r="CG438" s="5" t="s">
        <v>257</v>
      </c>
      <c r="CH438" s="18" t="s">
        <v>831</v>
      </c>
      <c r="CI438" s="18" t="s">
        <v>823</v>
      </c>
      <c r="CJ438" s="55">
        <v>0.69</v>
      </c>
      <c r="CK438" s="18" t="s">
        <v>563</v>
      </c>
      <c r="CL438" s="26" t="s">
        <v>479</v>
      </c>
      <c r="CM438" s="18">
        <v>4</v>
      </c>
      <c r="CN438" s="18" t="s">
        <v>561</v>
      </c>
      <c r="CO438" s="62">
        <f t="shared" si="108"/>
        <v>0.67999999999999994</v>
      </c>
      <c r="CP438" s="55">
        <v>0.7</v>
      </c>
      <c r="CQ438" s="62">
        <f t="shared" si="109"/>
        <v>1.0000000000000009E-2</v>
      </c>
      <c r="CR438" s="62">
        <f t="shared" si="110"/>
        <v>1.0000000000000009E-2</v>
      </c>
      <c r="CS438" s="26" t="s">
        <v>557</v>
      </c>
      <c r="CT438" s="18">
        <v>2</v>
      </c>
      <c r="CU438" s="18" t="s">
        <v>628</v>
      </c>
      <c r="CV438" s="5" t="s">
        <v>257</v>
      </c>
      <c r="CW438" s="5" t="s">
        <v>257</v>
      </c>
      <c r="CX438" s="18" t="s">
        <v>832</v>
      </c>
      <c r="CY438" s="18"/>
      <c r="CZ438" s="18"/>
      <c r="DA438" s="18"/>
      <c r="DB438" s="18"/>
      <c r="DC438" s="18"/>
      <c r="DD438" s="18"/>
      <c r="DE438" s="18"/>
      <c r="DF438" s="18"/>
      <c r="DG438" s="18"/>
      <c r="DH438" s="18"/>
      <c r="DI438" s="18"/>
      <c r="DJ438" s="18"/>
      <c r="DK438" s="18"/>
      <c r="DL438" s="18"/>
      <c r="DM438" s="18"/>
      <c r="DN438" s="18"/>
      <c r="DO438" s="18"/>
      <c r="DP438" s="18"/>
      <c r="DQ438" s="18"/>
      <c r="DR438" s="18"/>
      <c r="DS438" s="18"/>
      <c r="DT438" s="18"/>
      <c r="DU438" s="18">
        <v>0</v>
      </c>
      <c r="DV438" s="18">
        <v>0</v>
      </c>
      <c r="DW438" s="18"/>
      <c r="DX438" s="18"/>
      <c r="DY438" s="18"/>
      <c r="DZ438" s="3"/>
      <c r="EA438" s="3"/>
      <c r="EB438" s="18"/>
      <c r="EC438" s="18"/>
      <c r="ED438" s="18"/>
      <c r="EE438" s="18"/>
      <c r="EF438" s="18"/>
      <c r="EG438" s="18"/>
      <c r="EH438" s="18" t="s">
        <v>825</v>
      </c>
      <c r="EI438" s="18" cm="1">
        <f t="array" ref="EI438">IF(SUMPRODUCT(--(DO438:DS438&lt;&gt;""))=0, 0,1)</f>
        <v>0</v>
      </c>
      <c r="EJ438" s="18" cm="1">
        <f t="array" ref="EJ438">IF(SUMPRODUCT(--(DT438:EG438&lt;&gt;""))=0, 0,1)</f>
        <v>1</v>
      </c>
      <c r="EK438" s="18" cm="1">
        <f t="array" ref="EK438">IF(SUMPRODUCT(--(EC438:EG438&lt;&gt;""))=0, 0,1)</f>
        <v>0</v>
      </c>
      <c r="EL438" s="18" cm="1">
        <f t="array" ref="EL438">IF(SUMPRODUCT(--(EE438:EG438&lt;&gt;""))=0, 0,1)</f>
        <v>0</v>
      </c>
      <c r="EM438" s="18">
        <f t="shared" si="97"/>
        <v>0</v>
      </c>
      <c r="EN438" s="18" t="str">
        <f t="shared" si="98"/>
        <v>NA</v>
      </c>
      <c r="EO438" s="18">
        <f t="shared" si="99"/>
        <v>0</v>
      </c>
      <c r="EP438" s="18" t="str">
        <f t="shared" si="100"/>
        <v>NA</v>
      </c>
      <c r="EQ438" s="18" t="str">
        <f t="shared" si="101"/>
        <v>NA</v>
      </c>
      <c r="ER438" s="58" t="s">
        <v>2080</v>
      </c>
      <c r="ES438" s="59">
        <v>43803</v>
      </c>
      <c r="ET438" s="18" t="s">
        <v>826</v>
      </c>
      <c r="EU438" s="18" t="s">
        <v>811</v>
      </c>
    </row>
    <row r="439" spans="1:151" ht="15.75" customHeight="1" x14ac:dyDescent="0.2">
      <c r="A439" s="32" t="s">
        <v>292</v>
      </c>
      <c r="B439" s="24" t="s">
        <v>810</v>
      </c>
      <c r="C439" s="26">
        <v>1</v>
      </c>
      <c r="D439" s="18" t="s">
        <v>515</v>
      </c>
      <c r="E439" s="18" t="s">
        <v>633</v>
      </c>
      <c r="F439" s="18" t="s">
        <v>553</v>
      </c>
      <c r="G439" s="18" t="s">
        <v>765</v>
      </c>
      <c r="H439" s="18" t="s">
        <v>828</v>
      </c>
      <c r="I439" s="18" t="s">
        <v>363</v>
      </c>
      <c r="J439" s="18" t="s">
        <v>363</v>
      </c>
      <c r="K439" s="18" t="s">
        <v>363</v>
      </c>
      <c r="L439" s="18" t="s">
        <v>363</v>
      </c>
      <c r="M439" s="18" t="s">
        <v>812</v>
      </c>
      <c r="N439" s="56">
        <v>30</v>
      </c>
      <c r="O439" s="18" t="s">
        <v>814</v>
      </c>
      <c r="P439" s="18" t="s">
        <v>466</v>
      </c>
      <c r="Q439" s="18" t="s">
        <v>254</v>
      </c>
      <c r="R439" s="24" t="s">
        <v>257</v>
      </c>
      <c r="S439" s="24" t="s">
        <v>257</v>
      </c>
      <c r="T439" s="18" t="s">
        <v>815</v>
      </c>
      <c r="U439" s="26" t="s">
        <v>257</v>
      </c>
      <c r="V439" s="26" t="s">
        <v>257</v>
      </c>
      <c r="W439" s="26" t="s">
        <v>257</v>
      </c>
      <c r="X439" s="18" t="s">
        <v>816</v>
      </c>
      <c r="Y439" s="18">
        <v>0</v>
      </c>
      <c r="Z439" s="18" t="s">
        <v>474</v>
      </c>
      <c r="AA439" s="18">
        <v>0</v>
      </c>
      <c r="AB439" s="57" t="s">
        <v>257</v>
      </c>
      <c r="AC439" s="18" t="s">
        <v>595</v>
      </c>
      <c r="AD439" s="18">
        <v>4</v>
      </c>
      <c r="AE439" s="18" t="s">
        <v>556</v>
      </c>
      <c r="AF439" s="18" t="s">
        <v>595</v>
      </c>
      <c r="AG439" s="18" t="s">
        <v>595</v>
      </c>
      <c r="AH439" s="18" t="s">
        <v>595</v>
      </c>
      <c r="AI439" s="18">
        <v>3</v>
      </c>
      <c r="AJ439" s="18" t="s">
        <v>628</v>
      </c>
      <c r="AK439" s="18">
        <v>21</v>
      </c>
      <c r="AL439" s="18" t="s">
        <v>817</v>
      </c>
      <c r="AM439" s="18" t="s">
        <v>295</v>
      </c>
      <c r="AN439" s="55">
        <v>2.66</v>
      </c>
      <c r="AO439" s="18" t="s">
        <v>818</v>
      </c>
      <c r="AP439" s="26" t="s">
        <v>479</v>
      </c>
      <c r="AQ439" s="18">
        <v>4</v>
      </c>
      <c r="AR439" s="18" t="s">
        <v>561</v>
      </c>
      <c r="AS439" s="62">
        <f t="shared" si="77"/>
        <v>2.5300000000000002</v>
      </c>
      <c r="AT439" s="55">
        <v>2.79</v>
      </c>
      <c r="AU439" s="62">
        <f t="shared" si="78"/>
        <v>0.12999999999999989</v>
      </c>
      <c r="AV439" s="62">
        <f t="shared" si="76"/>
        <v>0.12999999999999989</v>
      </c>
      <c r="AW439" s="26" t="s">
        <v>557</v>
      </c>
      <c r="AX439" s="18">
        <v>3</v>
      </c>
      <c r="AY439" s="18" t="s">
        <v>628</v>
      </c>
      <c r="AZ439" s="5" t="s">
        <v>257</v>
      </c>
      <c r="BA439" s="5" t="s">
        <v>257</v>
      </c>
      <c r="BB439" s="18" t="s">
        <v>829</v>
      </c>
      <c r="BC439" s="18" t="s">
        <v>296</v>
      </c>
      <c r="BD439" s="55">
        <v>0.92</v>
      </c>
      <c r="BE439" s="18" t="s">
        <v>818</v>
      </c>
      <c r="BF439" s="26" t="s">
        <v>479</v>
      </c>
      <c r="BG439" s="18">
        <v>4</v>
      </c>
      <c r="BH439" s="18" t="s">
        <v>561</v>
      </c>
      <c r="BI439" s="62">
        <f t="shared" si="102"/>
        <v>0.81</v>
      </c>
      <c r="BJ439" s="55">
        <v>1.03</v>
      </c>
      <c r="BK439" s="62">
        <f t="shared" si="103"/>
        <v>0.10999999999999999</v>
      </c>
      <c r="BL439" s="62">
        <f t="shared" si="104"/>
        <v>0.10999999999999999</v>
      </c>
      <c r="BM439" s="26" t="s">
        <v>557</v>
      </c>
      <c r="BN439" s="18">
        <v>3</v>
      </c>
      <c r="BO439" s="18" t="s">
        <v>628</v>
      </c>
      <c r="BP439" s="5" t="s">
        <v>257</v>
      </c>
      <c r="BQ439" s="5" t="s">
        <v>257</v>
      </c>
      <c r="BR439" s="18" t="s">
        <v>830</v>
      </c>
      <c r="BS439" s="18" t="s">
        <v>294</v>
      </c>
      <c r="BT439" s="55">
        <v>3.9</v>
      </c>
      <c r="BU439" s="18" t="s">
        <v>821</v>
      </c>
      <c r="BV439" s="26" t="s">
        <v>479</v>
      </c>
      <c r="BW439" s="18">
        <v>4</v>
      </c>
      <c r="BX439" s="18" t="s">
        <v>561</v>
      </c>
      <c r="BY439" s="62">
        <f t="shared" si="105"/>
        <v>3.8299999999999996</v>
      </c>
      <c r="BZ439" s="55">
        <v>3.97</v>
      </c>
      <c r="CA439" s="62">
        <f t="shared" si="106"/>
        <v>7.0000000000000284E-2</v>
      </c>
      <c r="CB439" s="62">
        <f t="shared" si="107"/>
        <v>7.0000000000000284E-2</v>
      </c>
      <c r="CC439" s="26" t="s">
        <v>557</v>
      </c>
      <c r="CD439" s="18">
        <v>3</v>
      </c>
      <c r="CE439" s="18" t="s">
        <v>628</v>
      </c>
      <c r="CF439" s="5" t="s">
        <v>257</v>
      </c>
      <c r="CG439" s="5" t="s">
        <v>257</v>
      </c>
      <c r="CH439" s="18" t="s">
        <v>831</v>
      </c>
      <c r="CI439" s="18" t="s">
        <v>823</v>
      </c>
      <c r="CJ439" s="55">
        <v>0.67</v>
      </c>
      <c r="CK439" s="18" t="s">
        <v>563</v>
      </c>
      <c r="CL439" s="26" t="s">
        <v>479</v>
      </c>
      <c r="CM439" s="18">
        <v>4</v>
      </c>
      <c r="CN439" s="18" t="s">
        <v>561</v>
      </c>
      <c r="CO439" s="62">
        <f t="shared" si="108"/>
        <v>0.67</v>
      </c>
      <c r="CP439" s="55">
        <v>0.67</v>
      </c>
      <c r="CQ439" s="62">
        <f t="shared" si="109"/>
        <v>0</v>
      </c>
      <c r="CR439" s="62">
        <f t="shared" si="110"/>
        <v>0</v>
      </c>
      <c r="CS439" s="26" t="s">
        <v>557</v>
      </c>
      <c r="CT439" s="18">
        <v>3</v>
      </c>
      <c r="CU439" s="18" t="s">
        <v>628</v>
      </c>
      <c r="CV439" s="5" t="s">
        <v>257</v>
      </c>
      <c r="CW439" s="5" t="s">
        <v>257</v>
      </c>
      <c r="CX439" s="18" t="s">
        <v>832</v>
      </c>
      <c r="CY439" s="18"/>
      <c r="CZ439" s="18"/>
      <c r="DA439" s="18"/>
      <c r="DB439" s="18"/>
      <c r="DC439" s="18"/>
      <c r="DD439" s="18"/>
      <c r="DE439" s="18"/>
      <c r="DF439" s="18"/>
      <c r="DG439" s="18"/>
      <c r="DH439" s="18"/>
      <c r="DI439" s="18"/>
      <c r="DJ439" s="18"/>
      <c r="DK439" s="18"/>
      <c r="DL439" s="18"/>
      <c r="DM439" s="18"/>
      <c r="DN439" s="18"/>
      <c r="DO439" s="18"/>
      <c r="DP439" s="18"/>
      <c r="DQ439" s="18"/>
      <c r="DR439" s="18"/>
      <c r="DS439" s="18"/>
      <c r="DT439" s="18"/>
      <c r="DU439" s="18">
        <v>0</v>
      </c>
      <c r="DV439" s="18">
        <v>0</v>
      </c>
      <c r="DW439" s="18"/>
      <c r="DX439" s="18"/>
      <c r="DY439" s="18"/>
      <c r="DZ439" s="3"/>
      <c r="EA439" s="3"/>
      <c r="EB439" s="18"/>
      <c r="EC439" s="18"/>
      <c r="ED439" s="18"/>
      <c r="EE439" s="18"/>
      <c r="EF439" s="18"/>
      <c r="EG439" s="18"/>
      <c r="EH439" s="18" t="s">
        <v>825</v>
      </c>
      <c r="EI439" s="18" cm="1">
        <f t="array" ref="EI439">IF(SUMPRODUCT(--(DO439:DS439&lt;&gt;""))=0, 0,1)</f>
        <v>0</v>
      </c>
      <c r="EJ439" s="18" cm="1">
        <f t="array" ref="EJ439">IF(SUMPRODUCT(--(DT439:EG439&lt;&gt;""))=0, 0,1)</f>
        <v>1</v>
      </c>
      <c r="EK439" s="18" cm="1">
        <f t="array" ref="EK439">IF(SUMPRODUCT(--(EC439:EG439&lt;&gt;""))=0, 0,1)</f>
        <v>0</v>
      </c>
      <c r="EL439" s="18" cm="1">
        <f t="array" ref="EL439">IF(SUMPRODUCT(--(EE439:EG439&lt;&gt;""))=0, 0,1)</f>
        <v>0</v>
      </c>
      <c r="EM439" s="18">
        <f t="shared" si="97"/>
        <v>0</v>
      </c>
      <c r="EN439" s="18" t="str">
        <f t="shared" si="98"/>
        <v>NA</v>
      </c>
      <c r="EO439" s="18">
        <f t="shared" si="99"/>
        <v>0</v>
      </c>
      <c r="EP439" s="18" t="str">
        <f t="shared" si="100"/>
        <v>NA</v>
      </c>
      <c r="EQ439" s="18" t="str">
        <f t="shared" si="101"/>
        <v>NA</v>
      </c>
      <c r="ER439" s="58" t="s">
        <v>2080</v>
      </c>
      <c r="ES439" s="59">
        <v>43803</v>
      </c>
      <c r="ET439" s="18" t="s">
        <v>826</v>
      </c>
      <c r="EU439" s="18" t="s">
        <v>811</v>
      </c>
    </row>
    <row r="440" spans="1:151" ht="15.75" customHeight="1" x14ac:dyDescent="0.2">
      <c r="A440" s="32" t="s">
        <v>292</v>
      </c>
      <c r="B440" s="24" t="s">
        <v>810</v>
      </c>
      <c r="C440" s="26">
        <v>1</v>
      </c>
      <c r="D440" s="18" t="s">
        <v>515</v>
      </c>
      <c r="E440" s="18" t="s">
        <v>634</v>
      </c>
      <c r="F440" s="18" t="s">
        <v>553</v>
      </c>
      <c r="G440" s="60" t="s">
        <v>765</v>
      </c>
      <c r="H440" s="18" t="s">
        <v>828</v>
      </c>
      <c r="I440" s="18" t="s">
        <v>363</v>
      </c>
      <c r="J440" s="18" t="s">
        <v>363</v>
      </c>
      <c r="K440" s="18" t="s">
        <v>363</v>
      </c>
      <c r="L440" s="18" t="s">
        <v>363</v>
      </c>
      <c r="M440" s="18" t="s">
        <v>812</v>
      </c>
      <c r="N440" s="56">
        <v>30</v>
      </c>
      <c r="O440" s="18" t="s">
        <v>814</v>
      </c>
      <c r="P440" s="18" t="s">
        <v>466</v>
      </c>
      <c r="Q440" s="18" t="s">
        <v>254</v>
      </c>
      <c r="R440" s="24" t="s">
        <v>257</v>
      </c>
      <c r="S440" s="24" t="s">
        <v>257</v>
      </c>
      <c r="T440" s="18" t="s">
        <v>815</v>
      </c>
      <c r="U440" s="26" t="s">
        <v>257</v>
      </c>
      <c r="V440" s="26" t="s">
        <v>257</v>
      </c>
      <c r="W440" s="26" t="s">
        <v>257</v>
      </c>
      <c r="X440" s="18" t="s">
        <v>816</v>
      </c>
      <c r="Y440" s="18">
        <v>0</v>
      </c>
      <c r="Z440" s="18" t="s">
        <v>474</v>
      </c>
      <c r="AA440" s="18">
        <v>0</v>
      </c>
      <c r="AB440" s="57" t="s">
        <v>257</v>
      </c>
      <c r="AC440" s="18" t="s">
        <v>595</v>
      </c>
      <c r="AD440" s="18">
        <v>4</v>
      </c>
      <c r="AE440" s="18" t="s">
        <v>556</v>
      </c>
      <c r="AF440" s="18" t="s">
        <v>595</v>
      </c>
      <c r="AG440" s="18" t="s">
        <v>595</v>
      </c>
      <c r="AH440" s="18" t="s">
        <v>595</v>
      </c>
      <c r="AI440" s="18">
        <v>4</v>
      </c>
      <c r="AJ440" s="18" t="s">
        <v>628</v>
      </c>
      <c r="AK440" s="18">
        <v>28</v>
      </c>
      <c r="AL440" s="18" t="s">
        <v>817</v>
      </c>
      <c r="AM440" s="18" t="s">
        <v>295</v>
      </c>
      <c r="AN440" s="55">
        <v>2.64</v>
      </c>
      <c r="AO440" s="18" t="s">
        <v>818</v>
      </c>
      <c r="AP440" s="26" t="s">
        <v>479</v>
      </c>
      <c r="AQ440" s="18">
        <v>4</v>
      </c>
      <c r="AR440" s="18" t="s">
        <v>561</v>
      </c>
      <c r="AS440" s="62">
        <f t="shared" si="77"/>
        <v>2.5000000000000004</v>
      </c>
      <c r="AT440" s="55">
        <v>2.78</v>
      </c>
      <c r="AU440" s="62">
        <f t="shared" si="78"/>
        <v>0.13999999999999968</v>
      </c>
      <c r="AV440" s="62">
        <f t="shared" si="76"/>
        <v>0.13999999999999968</v>
      </c>
      <c r="AW440" s="26" t="s">
        <v>557</v>
      </c>
      <c r="AX440" s="18">
        <v>4</v>
      </c>
      <c r="AY440" s="18" t="s">
        <v>628</v>
      </c>
      <c r="AZ440" s="5" t="s">
        <v>257</v>
      </c>
      <c r="BA440" s="5" t="s">
        <v>257</v>
      </c>
      <c r="BB440" s="18" t="s">
        <v>829</v>
      </c>
      <c r="BC440" s="18" t="s">
        <v>296</v>
      </c>
      <c r="BD440" s="55">
        <v>0.92</v>
      </c>
      <c r="BE440" s="18" t="s">
        <v>818</v>
      </c>
      <c r="BF440" s="26" t="s">
        <v>479</v>
      </c>
      <c r="BG440" s="18">
        <v>4</v>
      </c>
      <c r="BH440" s="18" t="s">
        <v>561</v>
      </c>
      <c r="BI440" s="62">
        <f t="shared" si="102"/>
        <v>0.81</v>
      </c>
      <c r="BJ440" s="55">
        <v>1.03</v>
      </c>
      <c r="BK440" s="62">
        <f t="shared" si="103"/>
        <v>0.10999999999999999</v>
      </c>
      <c r="BL440" s="62">
        <f t="shared" si="104"/>
        <v>0.10999999999999999</v>
      </c>
      <c r="BM440" s="26" t="s">
        <v>557</v>
      </c>
      <c r="BN440" s="18">
        <v>4</v>
      </c>
      <c r="BO440" s="18" t="s">
        <v>628</v>
      </c>
      <c r="BP440" s="5" t="s">
        <v>257</v>
      </c>
      <c r="BQ440" s="5" t="s">
        <v>257</v>
      </c>
      <c r="BR440" s="18" t="s">
        <v>830</v>
      </c>
      <c r="BS440" s="18" t="s">
        <v>294</v>
      </c>
      <c r="BT440" s="55">
        <v>3.88</v>
      </c>
      <c r="BU440" s="18" t="s">
        <v>821</v>
      </c>
      <c r="BV440" s="26" t="s">
        <v>479</v>
      </c>
      <c r="BW440" s="18">
        <v>4</v>
      </c>
      <c r="BX440" s="18" t="s">
        <v>561</v>
      </c>
      <c r="BY440" s="62">
        <f t="shared" si="105"/>
        <v>3.8099999999999996</v>
      </c>
      <c r="BZ440" s="55">
        <v>3.95</v>
      </c>
      <c r="CA440" s="62">
        <f t="shared" si="106"/>
        <v>7.0000000000000284E-2</v>
      </c>
      <c r="CB440" s="62">
        <f t="shared" si="107"/>
        <v>7.0000000000000284E-2</v>
      </c>
      <c r="CC440" s="26" t="s">
        <v>557</v>
      </c>
      <c r="CD440" s="18">
        <v>4</v>
      </c>
      <c r="CE440" s="18" t="s">
        <v>628</v>
      </c>
      <c r="CF440" s="5" t="s">
        <v>257</v>
      </c>
      <c r="CG440" s="5" t="s">
        <v>257</v>
      </c>
      <c r="CH440" s="18" t="s">
        <v>831</v>
      </c>
      <c r="CI440" s="18" t="s">
        <v>823</v>
      </c>
      <c r="CJ440" s="55">
        <v>0.67</v>
      </c>
      <c r="CK440" s="18" t="s">
        <v>563</v>
      </c>
      <c r="CL440" s="26" t="s">
        <v>479</v>
      </c>
      <c r="CM440" s="18">
        <v>4</v>
      </c>
      <c r="CN440" s="18" t="s">
        <v>561</v>
      </c>
      <c r="CO440" s="62">
        <f t="shared" si="108"/>
        <v>0.66</v>
      </c>
      <c r="CP440" s="55">
        <v>0.68</v>
      </c>
      <c r="CQ440" s="62">
        <f t="shared" si="109"/>
        <v>1.0000000000000009E-2</v>
      </c>
      <c r="CR440" s="62">
        <f t="shared" si="110"/>
        <v>1.0000000000000009E-2</v>
      </c>
      <c r="CS440" s="26" t="s">
        <v>557</v>
      </c>
      <c r="CT440" s="18">
        <v>4</v>
      </c>
      <c r="CU440" s="18" t="s">
        <v>628</v>
      </c>
      <c r="CV440" s="5" t="s">
        <v>257</v>
      </c>
      <c r="CW440" s="5" t="s">
        <v>257</v>
      </c>
      <c r="CX440" s="18" t="s">
        <v>832</v>
      </c>
      <c r="CY440" s="18"/>
      <c r="CZ440" s="18"/>
      <c r="DA440" s="18"/>
      <c r="DB440" s="18"/>
      <c r="DC440" s="18"/>
      <c r="DD440" s="18"/>
      <c r="DE440" s="18"/>
      <c r="DF440" s="18"/>
      <c r="DG440" s="18"/>
      <c r="DH440" s="18"/>
      <c r="DI440" s="18"/>
      <c r="DJ440" s="18"/>
      <c r="DK440" s="18"/>
      <c r="DL440" s="18"/>
      <c r="DM440" s="18"/>
      <c r="DN440" s="18"/>
      <c r="DO440" s="18"/>
      <c r="DP440" s="18"/>
      <c r="DQ440" s="18"/>
      <c r="DR440" s="18"/>
      <c r="DS440" s="18"/>
      <c r="DT440" s="18"/>
      <c r="DU440" s="18">
        <v>0</v>
      </c>
      <c r="DV440" s="18">
        <v>0</v>
      </c>
      <c r="DW440" s="18"/>
      <c r="DX440" s="18"/>
      <c r="DY440" s="18"/>
      <c r="DZ440" s="3"/>
      <c r="EA440" s="3"/>
      <c r="EB440" s="18"/>
      <c r="EC440" s="18"/>
      <c r="ED440" s="18"/>
      <c r="EE440" s="18"/>
      <c r="EF440" s="18"/>
      <c r="EG440" s="18"/>
      <c r="EH440" s="18" t="s">
        <v>825</v>
      </c>
      <c r="EI440" s="18" cm="1">
        <f t="array" ref="EI440">IF(SUMPRODUCT(--(DO440:DS440&lt;&gt;""))=0, 0,1)</f>
        <v>0</v>
      </c>
      <c r="EJ440" s="18" cm="1">
        <f t="array" ref="EJ440">IF(SUMPRODUCT(--(DT440:EG440&lt;&gt;""))=0, 0,1)</f>
        <v>1</v>
      </c>
      <c r="EK440" s="18" cm="1">
        <f t="array" ref="EK440">IF(SUMPRODUCT(--(EC440:EG440&lt;&gt;""))=0, 0,1)</f>
        <v>0</v>
      </c>
      <c r="EL440" s="18" cm="1">
        <f t="array" ref="EL440">IF(SUMPRODUCT(--(EE440:EG440&lt;&gt;""))=0, 0,1)</f>
        <v>0</v>
      </c>
      <c r="EM440" s="18">
        <f t="shared" si="97"/>
        <v>0</v>
      </c>
      <c r="EN440" s="18" t="str">
        <f t="shared" si="98"/>
        <v>NA</v>
      </c>
      <c r="EO440" s="18">
        <f t="shared" si="99"/>
        <v>0</v>
      </c>
      <c r="EP440" s="18" t="str">
        <f t="shared" si="100"/>
        <v>NA</v>
      </c>
      <c r="EQ440" s="18" t="str">
        <f t="shared" si="101"/>
        <v>NA</v>
      </c>
      <c r="ER440" s="58" t="s">
        <v>2080</v>
      </c>
      <c r="ES440" s="59">
        <v>43803</v>
      </c>
      <c r="ET440" s="18" t="s">
        <v>826</v>
      </c>
      <c r="EU440" s="18" t="s">
        <v>811</v>
      </c>
    </row>
    <row r="441" spans="1:151" ht="15.75" customHeight="1" x14ac:dyDescent="0.2">
      <c r="A441" s="32" t="s">
        <v>292</v>
      </c>
      <c r="B441" s="24" t="s">
        <v>810</v>
      </c>
      <c r="C441" s="26">
        <v>1</v>
      </c>
      <c r="D441" s="18" t="s">
        <v>529</v>
      </c>
      <c r="E441" s="18" t="s">
        <v>626</v>
      </c>
      <c r="F441" s="18" t="s">
        <v>553</v>
      </c>
      <c r="G441" s="18" t="s">
        <v>765</v>
      </c>
      <c r="H441" s="18" t="s">
        <v>828</v>
      </c>
      <c r="I441" s="18" t="s">
        <v>363</v>
      </c>
      <c r="J441" s="18" t="s">
        <v>363</v>
      </c>
      <c r="K441" s="18" t="s">
        <v>363</v>
      </c>
      <c r="L441" s="18" t="s">
        <v>363</v>
      </c>
      <c r="M441" s="18" t="s">
        <v>812</v>
      </c>
      <c r="N441" s="56">
        <v>30</v>
      </c>
      <c r="O441" s="18" t="s">
        <v>814</v>
      </c>
      <c r="P441" s="18" t="s">
        <v>466</v>
      </c>
      <c r="Q441" s="18" t="s">
        <v>254</v>
      </c>
      <c r="R441" s="24" t="s">
        <v>257</v>
      </c>
      <c r="S441" s="24" t="s">
        <v>257</v>
      </c>
      <c r="T441" s="26" t="s">
        <v>827</v>
      </c>
      <c r="U441" s="26" t="s">
        <v>257</v>
      </c>
      <c r="V441" s="26" t="s">
        <v>257</v>
      </c>
      <c r="W441" s="26" t="s">
        <v>257</v>
      </c>
      <c r="X441" s="18" t="s">
        <v>816</v>
      </c>
      <c r="Y441" s="18">
        <v>26.4</v>
      </c>
      <c r="Z441" s="18" t="s">
        <v>474</v>
      </c>
      <c r="AA441" s="18">
        <v>26.4</v>
      </c>
      <c r="AB441" s="57" t="s">
        <v>257</v>
      </c>
      <c r="AC441" s="18" t="s">
        <v>479</v>
      </c>
      <c r="AD441" s="18">
        <v>4</v>
      </c>
      <c r="AE441" s="18" t="s">
        <v>556</v>
      </c>
      <c r="AF441" s="18">
        <v>0.25</v>
      </c>
      <c r="AG441" s="18">
        <v>0.25</v>
      </c>
      <c r="AH441" s="18" t="s">
        <v>557</v>
      </c>
      <c r="AI441" s="18">
        <v>1</v>
      </c>
      <c r="AJ441" s="18" t="s">
        <v>628</v>
      </c>
      <c r="AK441" s="18">
        <v>7</v>
      </c>
      <c r="AL441" s="18" t="s">
        <v>817</v>
      </c>
      <c r="AM441" s="18" t="s">
        <v>295</v>
      </c>
      <c r="AN441" s="55">
        <v>2.72</v>
      </c>
      <c r="AO441" s="18" t="s">
        <v>818</v>
      </c>
      <c r="AP441" s="26" t="s">
        <v>479</v>
      </c>
      <c r="AQ441" s="18">
        <v>4</v>
      </c>
      <c r="AR441" s="18" t="s">
        <v>561</v>
      </c>
      <c r="AS441" s="62">
        <f t="shared" si="77"/>
        <v>2.5900000000000003</v>
      </c>
      <c r="AT441" s="55">
        <v>2.85</v>
      </c>
      <c r="AU441" s="62">
        <f t="shared" si="78"/>
        <v>0.12999999999999989</v>
      </c>
      <c r="AV441" s="62">
        <f t="shared" si="76"/>
        <v>0.12999999999999989</v>
      </c>
      <c r="AW441" s="26" t="s">
        <v>557</v>
      </c>
      <c r="AX441" s="18">
        <v>1</v>
      </c>
      <c r="AY441" s="18" t="s">
        <v>628</v>
      </c>
      <c r="AZ441" s="5" t="s">
        <v>257</v>
      </c>
      <c r="BA441" s="5" t="s">
        <v>257</v>
      </c>
      <c r="BB441" s="18" t="s">
        <v>829</v>
      </c>
      <c r="BC441" s="18" t="s">
        <v>296</v>
      </c>
      <c r="BD441" s="55">
        <v>0.96</v>
      </c>
      <c r="BE441" s="18" t="s">
        <v>818</v>
      </c>
      <c r="BF441" s="26" t="s">
        <v>479</v>
      </c>
      <c r="BG441" s="18">
        <v>4</v>
      </c>
      <c r="BH441" s="18" t="s">
        <v>561</v>
      </c>
      <c r="BI441" s="62">
        <f t="shared" si="102"/>
        <v>0.90999999999999992</v>
      </c>
      <c r="BJ441" s="55">
        <v>1.01</v>
      </c>
      <c r="BK441" s="62">
        <f t="shared" si="103"/>
        <v>5.0000000000000044E-2</v>
      </c>
      <c r="BL441" s="62">
        <f t="shared" si="104"/>
        <v>5.0000000000000044E-2</v>
      </c>
      <c r="BM441" s="26" t="s">
        <v>557</v>
      </c>
      <c r="BN441" s="18">
        <v>1</v>
      </c>
      <c r="BO441" s="18" t="s">
        <v>628</v>
      </c>
      <c r="BP441" s="5" t="s">
        <v>257</v>
      </c>
      <c r="BQ441" s="5" t="s">
        <v>257</v>
      </c>
      <c r="BR441" s="18" t="s">
        <v>830</v>
      </c>
      <c r="BS441" s="18" t="s">
        <v>294</v>
      </c>
      <c r="BT441" s="55">
        <v>3.84</v>
      </c>
      <c r="BU441" s="18" t="s">
        <v>821</v>
      </c>
      <c r="BV441" s="26" t="s">
        <v>479</v>
      </c>
      <c r="BW441" s="18">
        <v>4</v>
      </c>
      <c r="BX441" s="18" t="s">
        <v>561</v>
      </c>
      <c r="BY441" s="62">
        <f t="shared" si="105"/>
        <v>3.8299999999999996</v>
      </c>
      <c r="BZ441" s="55">
        <v>3.85</v>
      </c>
      <c r="CA441" s="62">
        <f t="shared" si="106"/>
        <v>1.0000000000000231E-2</v>
      </c>
      <c r="CB441" s="62">
        <f t="shared" si="107"/>
        <v>1.0000000000000231E-2</v>
      </c>
      <c r="CC441" s="26" t="s">
        <v>557</v>
      </c>
      <c r="CD441" s="18">
        <v>1</v>
      </c>
      <c r="CE441" s="18" t="s">
        <v>628</v>
      </c>
      <c r="CF441" s="5" t="s">
        <v>257</v>
      </c>
      <c r="CG441" s="5" t="s">
        <v>257</v>
      </c>
      <c r="CH441" s="18" t="s">
        <v>831</v>
      </c>
      <c r="CI441" s="18" t="s">
        <v>823</v>
      </c>
      <c r="CJ441" s="55">
        <v>0.61</v>
      </c>
      <c r="CK441" s="18" t="s">
        <v>563</v>
      </c>
      <c r="CL441" s="26" t="s">
        <v>479</v>
      </c>
      <c r="CM441" s="18">
        <v>4</v>
      </c>
      <c r="CN441" s="18" t="s">
        <v>561</v>
      </c>
      <c r="CO441" s="62">
        <f t="shared" si="108"/>
        <v>0.57999999999999996</v>
      </c>
      <c r="CP441" s="55">
        <v>0.64</v>
      </c>
      <c r="CQ441" s="62">
        <f t="shared" si="109"/>
        <v>3.0000000000000027E-2</v>
      </c>
      <c r="CR441" s="62">
        <f t="shared" si="110"/>
        <v>3.0000000000000027E-2</v>
      </c>
      <c r="CS441" s="26" t="s">
        <v>557</v>
      </c>
      <c r="CT441" s="18">
        <v>1</v>
      </c>
      <c r="CU441" s="18" t="s">
        <v>628</v>
      </c>
      <c r="CV441" s="5" t="s">
        <v>257</v>
      </c>
      <c r="CW441" s="5" t="s">
        <v>257</v>
      </c>
      <c r="CX441" s="18" t="s">
        <v>832</v>
      </c>
      <c r="CY441" s="18"/>
      <c r="CZ441" s="18"/>
      <c r="DA441" s="18"/>
      <c r="DB441" s="18"/>
      <c r="DC441" s="18"/>
      <c r="DD441" s="18"/>
      <c r="DE441" s="18"/>
      <c r="DF441" s="18"/>
      <c r="DG441" s="18"/>
      <c r="DH441" s="18"/>
      <c r="DI441" s="18"/>
      <c r="DJ441" s="18"/>
      <c r="DK441" s="18"/>
      <c r="DL441" s="18"/>
      <c r="DM441" s="18"/>
      <c r="DN441" s="18"/>
      <c r="DO441" s="18"/>
      <c r="DP441" s="18"/>
      <c r="DQ441" s="18"/>
      <c r="DR441" s="18"/>
      <c r="DS441" s="18"/>
      <c r="DT441" s="18"/>
      <c r="DU441" s="18">
        <v>0</v>
      </c>
      <c r="DV441" s="18">
        <v>0</v>
      </c>
      <c r="DW441" s="18"/>
      <c r="DX441" s="18"/>
      <c r="DY441" s="18"/>
      <c r="DZ441" s="3"/>
      <c r="EA441" s="3"/>
      <c r="EB441" s="18"/>
      <c r="EC441" s="18"/>
      <c r="ED441" s="18"/>
      <c r="EE441" s="18"/>
      <c r="EF441" s="18"/>
      <c r="EG441" s="18"/>
      <c r="EH441" s="18" t="s">
        <v>825</v>
      </c>
      <c r="EI441" s="18" cm="1">
        <f t="array" ref="EI441">IF(SUMPRODUCT(--(DO441:DS441&lt;&gt;""))=0, 0,1)</f>
        <v>0</v>
      </c>
      <c r="EJ441" s="18" cm="1">
        <f t="array" ref="EJ441">IF(SUMPRODUCT(--(DT441:EG441&lt;&gt;""))=0, 0,1)</f>
        <v>1</v>
      </c>
      <c r="EK441" s="18" cm="1">
        <f t="array" ref="EK441">IF(SUMPRODUCT(--(EC441:EG441&lt;&gt;""))=0, 0,1)</f>
        <v>0</v>
      </c>
      <c r="EL441" s="18" cm="1">
        <f t="array" ref="EL441">IF(SUMPRODUCT(--(EE441:EG441&lt;&gt;""))=0, 0,1)</f>
        <v>0</v>
      </c>
      <c r="EM441" s="18">
        <f t="shared" si="97"/>
        <v>0</v>
      </c>
      <c r="EN441" s="18" t="str">
        <f t="shared" si="98"/>
        <v>NA</v>
      </c>
      <c r="EO441" s="18">
        <f t="shared" si="99"/>
        <v>0</v>
      </c>
      <c r="EP441" s="18" t="str">
        <f t="shared" si="100"/>
        <v>NA</v>
      </c>
      <c r="EQ441" s="18" t="str">
        <f t="shared" si="101"/>
        <v>NA</v>
      </c>
      <c r="ER441" s="58" t="s">
        <v>2080</v>
      </c>
      <c r="ES441" s="59">
        <v>43803</v>
      </c>
      <c r="ET441" s="18" t="s">
        <v>826</v>
      </c>
      <c r="EU441" s="18" t="s">
        <v>811</v>
      </c>
    </row>
    <row r="442" spans="1:151" ht="15.75" customHeight="1" x14ac:dyDescent="0.2">
      <c r="A442" s="32" t="s">
        <v>292</v>
      </c>
      <c r="B442" s="24" t="s">
        <v>810</v>
      </c>
      <c r="C442" s="26">
        <v>1</v>
      </c>
      <c r="D442" s="18" t="s">
        <v>529</v>
      </c>
      <c r="E442" s="18" t="s">
        <v>632</v>
      </c>
      <c r="F442" s="18" t="s">
        <v>553</v>
      </c>
      <c r="G442" s="18" t="s">
        <v>765</v>
      </c>
      <c r="H442" s="18" t="s">
        <v>828</v>
      </c>
      <c r="I442" s="18" t="s">
        <v>363</v>
      </c>
      <c r="J442" s="18" t="s">
        <v>363</v>
      </c>
      <c r="K442" s="18" t="s">
        <v>363</v>
      </c>
      <c r="L442" s="18" t="s">
        <v>363</v>
      </c>
      <c r="M442" s="18" t="s">
        <v>812</v>
      </c>
      <c r="N442" s="56">
        <v>30</v>
      </c>
      <c r="O442" s="18" t="s">
        <v>814</v>
      </c>
      <c r="P442" s="18" t="s">
        <v>466</v>
      </c>
      <c r="Q442" s="18" t="s">
        <v>254</v>
      </c>
      <c r="R442" s="24" t="s">
        <v>257</v>
      </c>
      <c r="S442" s="24" t="s">
        <v>257</v>
      </c>
      <c r="T442" s="26" t="s">
        <v>827</v>
      </c>
      <c r="U442" s="26" t="s">
        <v>257</v>
      </c>
      <c r="V442" s="26" t="s">
        <v>257</v>
      </c>
      <c r="W442" s="26" t="s">
        <v>257</v>
      </c>
      <c r="X442" s="18" t="s">
        <v>816</v>
      </c>
      <c r="Y442" s="18">
        <v>26.4</v>
      </c>
      <c r="Z442" s="18" t="s">
        <v>474</v>
      </c>
      <c r="AA442" s="18">
        <v>26.4</v>
      </c>
      <c r="AB442" s="57" t="s">
        <v>257</v>
      </c>
      <c r="AC442" s="18" t="s">
        <v>479</v>
      </c>
      <c r="AD442" s="18">
        <v>4</v>
      </c>
      <c r="AE442" s="18" t="s">
        <v>556</v>
      </c>
      <c r="AF442" s="18">
        <v>0.25</v>
      </c>
      <c r="AG442" s="18">
        <v>0.25</v>
      </c>
      <c r="AH442" s="18" t="s">
        <v>557</v>
      </c>
      <c r="AI442" s="18">
        <v>2</v>
      </c>
      <c r="AJ442" s="18" t="s">
        <v>628</v>
      </c>
      <c r="AK442" s="18">
        <v>14</v>
      </c>
      <c r="AL442" s="18" t="s">
        <v>817</v>
      </c>
      <c r="AM442" s="18" t="s">
        <v>295</v>
      </c>
      <c r="AN442" s="55">
        <v>2.71</v>
      </c>
      <c r="AO442" s="18" t="s">
        <v>818</v>
      </c>
      <c r="AP442" s="26" t="s">
        <v>479</v>
      </c>
      <c r="AQ442" s="18">
        <v>4</v>
      </c>
      <c r="AR442" s="18" t="s">
        <v>561</v>
      </c>
      <c r="AS442" s="62">
        <f t="shared" si="77"/>
        <v>2.59</v>
      </c>
      <c r="AT442" s="55">
        <v>2.83</v>
      </c>
      <c r="AU442" s="62">
        <f t="shared" si="78"/>
        <v>0.12000000000000011</v>
      </c>
      <c r="AV442" s="62">
        <f t="shared" si="76"/>
        <v>0.12000000000000011</v>
      </c>
      <c r="AW442" s="26" t="s">
        <v>557</v>
      </c>
      <c r="AX442" s="18">
        <v>2</v>
      </c>
      <c r="AY442" s="18" t="s">
        <v>628</v>
      </c>
      <c r="AZ442" s="5" t="s">
        <v>257</v>
      </c>
      <c r="BA442" s="5" t="s">
        <v>257</v>
      </c>
      <c r="BB442" s="18" t="s">
        <v>829</v>
      </c>
      <c r="BC442" s="18" t="s">
        <v>296</v>
      </c>
      <c r="BD442" s="55">
        <v>0.97</v>
      </c>
      <c r="BE442" s="18" t="s">
        <v>818</v>
      </c>
      <c r="BF442" s="26" t="s">
        <v>479</v>
      </c>
      <c r="BG442" s="18">
        <v>4</v>
      </c>
      <c r="BH442" s="18" t="s">
        <v>561</v>
      </c>
      <c r="BI442" s="62">
        <f t="shared" si="102"/>
        <v>0.91999999999999993</v>
      </c>
      <c r="BJ442" s="55">
        <v>1.02</v>
      </c>
      <c r="BK442" s="62">
        <f t="shared" si="103"/>
        <v>5.0000000000000044E-2</v>
      </c>
      <c r="BL442" s="62">
        <f t="shared" si="104"/>
        <v>5.0000000000000044E-2</v>
      </c>
      <c r="BM442" s="26" t="s">
        <v>557</v>
      </c>
      <c r="BN442" s="18">
        <v>2</v>
      </c>
      <c r="BO442" s="18" t="s">
        <v>628</v>
      </c>
      <c r="BP442" s="5" t="s">
        <v>257</v>
      </c>
      <c r="BQ442" s="5" t="s">
        <v>257</v>
      </c>
      <c r="BR442" s="18" t="s">
        <v>830</v>
      </c>
      <c r="BS442" s="18" t="s">
        <v>294</v>
      </c>
      <c r="BT442" s="55">
        <v>3.8</v>
      </c>
      <c r="BU442" s="18" t="s">
        <v>821</v>
      </c>
      <c r="BV442" s="26" t="s">
        <v>479</v>
      </c>
      <c r="BW442" s="18">
        <v>4</v>
      </c>
      <c r="BX442" s="18" t="s">
        <v>561</v>
      </c>
      <c r="BY442" s="62">
        <f t="shared" si="105"/>
        <v>3.78</v>
      </c>
      <c r="BZ442" s="55">
        <v>3.82</v>
      </c>
      <c r="CA442" s="62">
        <f t="shared" si="106"/>
        <v>2.0000000000000018E-2</v>
      </c>
      <c r="CB442" s="62">
        <f t="shared" si="107"/>
        <v>2.0000000000000018E-2</v>
      </c>
      <c r="CC442" s="26" t="s">
        <v>557</v>
      </c>
      <c r="CD442" s="18">
        <v>2</v>
      </c>
      <c r="CE442" s="18" t="s">
        <v>628</v>
      </c>
      <c r="CF442" s="5" t="s">
        <v>257</v>
      </c>
      <c r="CG442" s="5" t="s">
        <v>257</v>
      </c>
      <c r="CH442" s="18" t="s">
        <v>831</v>
      </c>
      <c r="CI442" s="18" t="s">
        <v>823</v>
      </c>
      <c r="CJ442" s="55">
        <v>0.54</v>
      </c>
      <c r="CK442" s="18" t="s">
        <v>563</v>
      </c>
      <c r="CL442" s="26" t="s">
        <v>479</v>
      </c>
      <c r="CM442" s="18">
        <v>4</v>
      </c>
      <c r="CN442" s="18" t="s">
        <v>561</v>
      </c>
      <c r="CO442" s="62">
        <f t="shared" si="108"/>
        <v>0.52</v>
      </c>
      <c r="CP442" s="55">
        <v>0.56000000000000005</v>
      </c>
      <c r="CQ442" s="62">
        <f t="shared" si="109"/>
        <v>2.0000000000000018E-2</v>
      </c>
      <c r="CR442" s="62">
        <f t="shared" si="110"/>
        <v>2.0000000000000018E-2</v>
      </c>
      <c r="CS442" s="26" t="s">
        <v>557</v>
      </c>
      <c r="CT442" s="18">
        <v>2</v>
      </c>
      <c r="CU442" s="18" t="s">
        <v>628</v>
      </c>
      <c r="CV442" s="5" t="s">
        <v>257</v>
      </c>
      <c r="CW442" s="5" t="s">
        <v>257</v>
      </c>
      <c r="CX442" s="18" t="s">
        <v>832</v>
      </c>
      <c r="CY442" s="18"/>
      <c r="CZ442" s="18"/>
      <c r="DA442" s="18"/>
      <c r="DB442" s="18"/>
      <c r="DC442" s="18"/>
      <c r="DD442" s="18"/>
      <c r="DE442" s="18"/>
      <c r="DF442" s="18"/>
      <c r="DG442" s="18"/>
      <c r="DH442" s="18"/>
      <c r="DI442" s="18"/>
      <c r="DJ442" s="18"/>
      <c r="DK442" s="18"/>
      <c r="DL442" s="18"/>
      <c r="DM442" s="18"/>
      <c r="DN442" s="18"/>
      <c r="DO442" s="18"/>
      <c r="DP442" s="18"/>
      <c r="DQ442" s="18"/>
      <c r="DR442" s="18"/>
      <c r="DS442" s="18"/>
      <c r="DT442" s="18"/>
      <c r="DU442" s="18">
        <v>0</v>
      </c>
      <c r="DV442" s="18">
        <v>1</v>
      </c>
      <c r="DW442" s="18"/>
      <c r="DX442" s="18"/>
      <c r="DY442" s="18"/>
      <c r="DZ442" s="3"/>
      <c r="EA442" s="3"/>
      <c r="EB442" s="18"/>
      <c r="EC442" s="18"/>
      <c r="ED442" s="18"/>
      <c r="EE442" s="18"/>
      <c r="EF442" s="18"/>
      <c r="EG442" s="18"/>
      <c r="EH442" s="18" t="s">
        <v>825</v>
      </c>
      <c r="EI442" s="18" cm="1">
        <f t="array" ref="EI442">IF(SUMPRODUCT(--(DO442:DS442&lt;&gt;""))=0, 0,1)</f>
        <v>0</v>
      </c>
      <c r="EJ442" s="18" cm="1">
        <f t="array" ref="EJ442">IF(SUMPRODUCT(--(DT442:EG442&lt;&gt;""))=0, 0,1)</f>
        <v>1</v>
      </c>
      <c r="EK442" s="18" cm="1">
        <f t="array" ref="EK442">IF(SUMPRODUCT(--(EC442:EG442&lt;&gt;""))=0, 0,1)</f>
        <v>0</v>
      </c>
      <c r="EL442" s="18" cm="1">
        <f t="array" ref="EL442">IF(SUMPRODUCT(--(EE442:EG442&lt;&gt;""))=0, 0,1)</f>
        <v>0</v>
      </c>
      <c r="EM442" s="18">
        <f t="shared" si="97"/>
        <v>1</v>
      </c>
      <c r="EN442" s="18" t="str">
        <f t="shared" si="98"/>
        <v>NA</v>
      </c>
      <c r="EO442" s="18">
        <f t="shared" si="99"/>
        <v>1</v>
      </c>
      <c r="EP442" s="18" t="str">
        <f t="shared" si="100"/>
        <v>NA</v>
      </c>
      <c r="EQ442" s="18" t="str">
        <f t="shared" si="101"/>
        <v>NA</v>
      </c>
      <c r="ER442" s="58" t="s">
        <v>2080</v>
      </c>
      <c r="ES442" s="59">
        <v>43803</v>
      </c>
      <c r="ET442" s="18" t="s">
        <v>826</v>
      </c>
      <c r="EU442" s="18" t="s">
        <v>811</v>
      </c>
    </row>
    <row r="443" spans="1:151" ht="15.75" customHeight="1" x14ac:dyDescent="0.2">
      <c r="A443" s="32" t="s">
        <v>292</v>
      </c>
      <c r="B443" s="24" t="s">
        <v>810</v>
      </c>
      <c r="C443" s="26">
        <v>1</v>
      </c>
      <c r="D443" s="18" t="s">
        <v>529</v>
      </c>
      <c r="E443" s="18" t="s">
        <v>633</v>
      </c>
      <c r="F443" s="18" t="s">
        <v>553</v>
      </c>
      <c r="G443" s="18" t="s">
        <v>765</v>
      </c>
      <c r="H443" s="18" t="s">
        <v>828</v>
      </c>
      <c r="I443" s="18" t="s">
        <v>363</v>
      </c>
      <c r="J443" s="18" t="s">
        <v>363</v>
      </c>
      <c r="K443" s="18" t="s">
        <v>363</v>
      </c>
      <c r="L443" s="18" t="s">
        <v>363</v>
      </c>
      <c r="M443" s="18" t="s">
        <v>812</v>
      </c>
      <c r="N443" s="56">
        <v>30</v>
      </c>
      <c r="O443" s="18" t="s">
        <v>814</v>
      </c>
      <c r="P443" s="18" t="s">
        <v>466</v>
      </c>
      <c r="Q443" s="18" t="s">
        <v>254</v>
      </c>
      <c r="R443" s="24" t="s">
        <v>257</v>
      </c>
      <c r="S443" s="24" t="s">
        <v>257</v>
      </c>
      <c r="T443" s="26" t="s">
        <v>827</v>
      </c>
      <c r="U443" s="26" t="s">
        <v>257</v>
      </c>
      <c r="V443" s="26" t="s">
        <v>257</v>
      </c>
      <c r="W443" s="26" t="s">
        <v>257</v>
      </c>
      <c r="X443" s="18" t="s">
        <v>816</v>
      </c>
      <c r="Y443" s="18">
        <v>26.4</v>
      </c>
      <c r="Z443" s="18" t="s">
        <v>474</v>
      </c>
      <c r="AA443" s="18">
        <v>26.4</v>
      </c>
      <c r="AB443" s="57" t="s">
        <v>257</v>
      </c>
      <c r="AC443" s="18" t="s">
        <v>479</v>
      </c>
      <c r="AD443" s="18">
        <v>4</v>
      </c>
      <c r="AE443" s="18" t="s">
        <v>556</v>
      </c>
      <c r="AF443" s="18">
        <v>0.25</v>
      </c>
      <c r="AG443" s="18">
        <v>0.25</v>
      </c>
      <c r="AH443" s="18" t="s">
        <v>557</v>
      </c>
      <c r="AI443" s="18">
        <v>3</v>
      </c>
      <c r="AJ443" s="18" t="s">
        <v>628</v>
      </c>
      <c r="AK443" s="18">
        <v>21</v>
      </c>
      <c r="AL443" s="18" t="s">
        <v>817</v>
      </c>
      <c r="AM443" s="18" t="s">
        <v>295</v>
      </c>
      <c r="AN443" s="55">
        <v>2.4300000000000002</v>
      </c>
      <c r="AO443" s="18" t="s">
        <v>818</v>
      </c>
      <c r="AP443" s="26" t="s">
        <v>479</v>
      </c>
      <c r="AQ443" s="18">
        <v>4</v>
      </c>
      <c r="AR443" s="18" t="s">
        <v>561</v>
      </c>
      <c r="AS443" s="62">
        <f t="shared" si="77"/>
        <v>2.3400000000000003</v>
      </c>
      <c r="AT443" s="55">
        <v>2.52</v>
      </c>
      <c r="AU443" s="62">
        <f t="shared" si="78"/>
        <v>8.9999999999999858E-2</v>
      </c>
      <c r="AV443" s="62">
        <f t="shared" si="76"/>
        <v>8.9999999999999858E-2</v>
      </c>
      <c r="AW443" s="26" t="s">
        <v>557</v>
      </c>
      <c r="AX443" s="18">
        <v>3</v>
      </c>
      <c r="AY443" s="18" t="s">
        <v>628</v>
      </c>
      <c r="AZ443" s="5" t="s">
        <v>257</v>
      </c>
      <c r="BA443" s="5" t="s">
        <v>257</v>
      </c>
      <c r="BB443" s="18" t="s">
        <v>829</v>
      </c>
      <c r="BC443" s="18" t="s">
        <v>296</v>
      </c>
      <c r="BD443" s="55">
        <v>1.1000000000000001</v>
      </c>
      <c r="BE443" s="18" t="s">
        <v>818</v>
      </c>
      <c r="BF443" s="26" t="s">
        <v>479</v>
      </c>
      <c r="BG443" s="18">
        <v>4</v>
      </c>
      <c r="BH443" s="18" t="s">
        <v>561</v>
      </c>
      <c r="BI443" s="62">
        <f t="shared" si="102"/>
        <v>1.0400000000000003</v>
      </c>
      <c r="BJ443" s="55">
        <v>1.1599999999999999</v>
      </c>
      <c r="BK443" s="62">
        <f t="shared" si="103"/>
        <v>5.9999999999999831E-2</v>
      </c>
      <c r="BL443" s="62">
        <f t="shared" si="104"/>
        <v>5.9999999999999831E-2</v>
      </c>
      <c r="BM443" s="26" t="s">
        <v>557</v>
      </c>
      <c r="BN443" s="18">
        <v>3</v>
      </c>
      <c r="BO443" s="18" t="s">
        <v>628</v>
      </c>
      <c r="BP443" s="5" t="s">
        <v>257</v>
      </c>
      <c r="BQ443" s="5" t="s">
        <v>257</v>
      </c>
      <c r="BR443" s="18" t="s">
        <v>830</v>
      </c>
      <c r="BS443" s="18" t="s">
        <v>294</v>
      </c>
      <c r="BT443" s="55">
        <v>3.23</v>
      </c>
      <c r="BU443" s="18" t="s">
        <v>821</v>
      </c>
      <c r="BV443" s="26" t="s">
        <v>479</v>
      </c>
      <c r="BW443" s="18">
        <v>4</v>
      </c>
      <c r="BX443" s="18" t="s">
        <v>561</v>
      </c>
      <c r="BY443" s="62">
        <f t="shared" si="105"/>
        <v>3.19</v>
      </c>
      <c r="BZ443" s="55">
        <v>3.27</v>
      </c>
      <c r="CA443" s="62">
        <f t="shared" si="106"/>
        <v>4.0000000000000036E-2</v>
      </c>
      <c r="CB443" s="62">
        <f t="shared" si="107"/>
        <v>4.0000000000000036E-2</v>
      </c>
      <c r="CC443" s="26" t="s">
        <v>557</v>
      </c>
      <c r="CD443" s="18">
        <v>3</v>
      </c>
      <c r="CE443" s="18" t="s">
        <v>628</v>
      </c>
      <c r="CF443" s="5" t="s">
        <v>257</v>
      </c>
      <c r="CG443" s="5" t="s">
        <v>257</v>
      </c>
      <c r="CH443" s="18" t="s">
        <v>831</v>
      </c>
      <c r="CI443" s="18" t="s">
        <v>823</v>
      </c>
      <c r="CJ443" s="55">
        <v>0.51</v>
      </c>
      <c r="CK443" s="18" t="s">
        <v>563</v>
      </c>
      <c r="CL443" s="26" t="s">
        <v>479</v>
      </c>
      <c r="CM443" s="18">
        <v>4</v>
      </c>
      <c r="CN443" s="18" t="s">
        <v>561</v>
      </c>
      <c r="CO443" s="62">
        <f t="shared" si="108"/>
        <v>0.5</v>
      </c>
      <c r="CP443" s="55">
        <v>0.52</v>
      </c>
      <c r="CQ443" s="62">
        <f t="shared" si="109"/>
        <v>1.0000000000000009E-2</v>
      </c>
      <c r="CR443" s="62">
        <f t="shared" si="110"/>
        <v>1.0000000000000009E-2</v>
      </c>
      <c r="CS443" s="26" t="s">
        <v>557</v>
      </c>
      <c r="CT443" s="18">
        <v>3</v>
      </c>
      <c r="CU443" s="18" t="s">
        <v>628</v>
      </c>
      <c r="CV443" s="5" t="s">
        <v>257</v>
      </c>
      <c r="CW443" s="5" t="s">
        <v>257</v>
      </c>
      <c r="CX443" s="18" t="s">
        <v>832</v>
      </c>
      <c r="CY443" s="18"/>
      <c r="CZ443" s="18"/>
      <c r="DA443" s="18"/>
      <c r="DB443" s="18"/>
      <c r="DC443" s="18"/>
      <c r="DD443" s="18"/>
      <c r="DE443" s="18"/>
      <c r="DF443" s="18"/>
      <c r="DG443" s="18"/>
      <c r="DH443" s="18"/>
      <c r="DI443" s="18"/>
      <c r="DJ443" s="18"/>
      <c r="DK443" s="18"/>
      <c r="DL443" s="18"/>
      <c r="DM443" s="18"/>
      <c r="DN443" s="18"/>
      <c r="DO443" s="18"/>
      <c r="DP443" s="18"/>
      <c r="DQ443" s="18"/>
      <c r="DR443" s="18"/>
      <c r="DS443" s="18"/>
      <c r="DT443" s="18"/>
      <c r="DU443" s="18">
        <v>1</v>
      </c>
      <c r="DV443" s="18">
        <v>1</v>
      </c>
      <c r="DW443" s="18"/>
      <c r="DX443" s="18"/>
      <c r="DY443" s="18"/>
      <c r="DZ443" s="3"/>
      <c r="EA443" s="3"/>
      <c r="EB443" s="18"/>
      <c r="EC443" s="18"/>
      <c r="ED443" s="18"/>
      <c r="EE443" s="18"/>
      <c r="EF443" s="18"/>
      <c r="EG443" s="18"/>
      <c r="EH443" s="18" t="s">
        <v>825</v>
      </c>
      <c r="EI443" s="18" cm="1">
        <f t="array" ref="EI443">IF(SUMPRODUCT(--(DO443:DS443&lt;&gt;""))=0, 0,1)</f>
        <v>0</v>
      </c>
      <c r="EJ443" s="18" cm="1">
        <f t="array" ref="EJ443">IF(SUMPRODUCT(--(DT443:EG443&lt;&gt;""))=0, 0,1)</f>
        <v>1</v>
      </c>
      <c r="EK443" s="18" cm="1">
        <f t="array" ref="EK443">IF(SUMPRODUCT(--(EC443:EG443&lt;&gt;""))=0, 0,1)</f>
        <v>0</v>
      </c>
      <c r="EL443" s="18" cm="1">
        <f t="array" ref="EL443">IF(SUMPRODUCT(--(EE443:EG443&lt;&gt;""))=0, 0,1)</f>
        <v>0</v>
      </c>
      <c r="EM443" s="18">
        <f t="shared" si="97"/>
        <v>1</v>
      </c>
      <c r="EN443" s="18" t="str">
        <f t="shared" si="98"/>
        <v>NA</v>
      </c>
      <c r="EO443" s="18">
        <f t="shared" si="99"/>
        <v>1</v>
      </c>
      <c r="EP443" s="18" t="str">
        <f t="shared" si="100"/>
        <v>NA</v>
      </c>
      <c r="EQ443" s="18" t="str">
        <f t="shared" si="101"/>
        <v>NA</v>
      </c>
      <c r="ER443" s="58" t="s">
        <v>2080</v>
      </c>
      <c r="ES443" s="59">
        <v>43803</v>
      </c>
      <c r="ET443" s="18" t="s">
        <v>826</v>
      </c>
      <c r="EU443" s="18" t="s">
        <v>811</v>
      </c>
    </row>
    <row r="444" spans="1:151" ht="15.75" customHeight="1" x14ac:dyDescent="0.2">
      <c r="A444" s="32" t="s">
        <v>292</v>
      </c>
      <c r="B444" s="24" t="s">
        <v>810</v>
      </c>
      <c r="C444" s="26">
        <v>1</v>
      </c>
      <c r="D444" s="18" t="s">
        <v>529</v>
      </c>
      <c r="E444" s="18" t="s">
        <v>634</v>
      </c>
      <c r="F444" s="18" t="s">
        <v>553</v>
      </c>
      <c r="G444" s="18" t="s">
        <v>765</v>
      </c>
      <c r="H444" s="18" t="s">
        <v>828</v>
      </c>
      <c r="I444" s="18" t="s">
        <v>363</v>
      </c>
      <c r="J444" s="18" t="s">
        <v>363</v>
      </c>
      <c r="K444" s="18" t="s">
        <v>363</v>
      </c>
      <c r="L444" s="18" t="s">
        <v>363</v>
      </c>
      <c r="M444" s="18" t="s">
        <v>812</v>
      </c>
      <c r="N444" s="56">
        <v>30</v>
      </c>
      <c r="O444" s="18" t="s">
        <v>814</v>
      </c>
      <c r="P444" s="18" t="s">
        <v>466</v>
      </c>
      <c r="Q444" s="18" t="s">
        <v>254</v>
      </c>
      <c r="R444" s="24" t="s">
        <v>257</v>
      </c>
      <c r="S444" s="24" t="s">
        <v>257</v>
      </c>
      <c r="T444" s="26" t="s">
        <v>827</v>
      </c>
      <c r="U444" s="26" t="s">
        <v>257</v>
      </c>
      <c r="V444" s="26" t="s">
        <v>257</v>
      </c>
      <c r="W444" s="26" t="s">
        <v>257</v>
      </c>
      <c r="X444" s="18" t="s">
        <v>816</v>
      </c>
      <c r="Y444" s="18">
        <v>26.4</v>
      </c>
      <c r="Z444" s="18" t="s">
        <v>474</v>
      </c>
      <c r="AA444" s="18">
        <v>26.4</v>
      </c>
      <c r="AB444" s="57" t="s">
        <v>257</v>
      </c>
      <c r="AC444" s="18" t="s">
        <v>479</v>
      </c>
      <c r="AD444" s="18">
        <v>4</v>
      </c>
      <c r="AE444" s="18" t="s">
        <v>556</v>
      </c>
      <c r="AF444" s="18">
        <v>0.25</v>
      </c>
      <c r="AG444" s="18">
        <v>0.25</v>
      </c>
      <c r="AH444" s="18" t="s">
        <v>557</v>
      </c>
      <c r="AI444" s="18">
        <v>4</v>
      </c>
      <c r="AJ444" s="18" t="s">
        <v>628</v>
      </c>
      <c r="AK444" s="18">
        <v>28</v>
      </c>
      <c r="AL444" s="18" t="s">
        <v>817</v>
      </c>
      <c r="AM444" s="18" t="s">
        <v>295</v>
      </c>
      <c r="AN444" s="55">
        <v>2.23</v>
      </c>
      <c r="AO444" s="18" t="s">
        <v>818</v>
      </c>
      <c r="AP444" s="26" t="s">
        <v>479</v>
      </c>
      <c r="AQ444" s="18">
        <v>4</v>
      </c>
      <c r="AR444" s="18" t="s">
        <v>561</v>
      </c>
      <c r="AS444" s="62">
        <f t="shared" si="77"/>
        <v>2.15</v>
      </c>
      <c r="AT444" s="55">
        <v>2.31</v>
      </c>
      <c r="AU444" s="62">
        <f t="shared" si="78"/>
        <v>8.0000000000000071E-2</v>
      </c>
      <c r="AV444" s="62">
        <f t="shared" si="76"/>
        <v>8.0000000000000071E-2</v>
      </c>
      <c r="AW444" s="26" t="s">
        <v>557</v>
      </c>
      <c r="AX444" s="18">
        <v>4</v>
      </c>
      <c r="AY444" s="18" t="s">
        <v>628</v>
      </c>
      <c r="AZ444" s="5" t="s">
        <v>257</v>
      </c>
      <c r="BA444" s="5" t="s">
        <v>257</v>
      </c>
      <c r="BB444" s="18" t="s">
        <v>829</v>
      </c>
      <c r="BC444" s="18" t="s">
        <v>296</v>
      </c>
      <c r="BD444" s="55">
        <v>1.1000000000000001</v>
      </c>
      <c r="BE444" s="18" t="s">
        <v>818</v>
      </c>
      <c r="BF444" s="26" t="s">
        <v>479</v>
      </c>
      <c r="BG444" s="18">
        <v>4</v>
      </c>
      <c r="BH444" s="18" t="s">
        <v>561</v>
      </c>
      <c r="BI444" s="62">
        <f t="shared" si="102"/>
        <v>1.0400000000000003</v>
      </c>
      <c r="BJ444" s="55">
        <v>1.1599999999999999</v>
      </c>
      <c r="BK444" s="62">
        <f t="shared" si="103"/>
        <v>5.9999999999999831E-2</v>
      </c>
      <c r="BL444" s="62">
        <f t="shared" si="104"/>
        <v>5.9999999999999831E-2</v>
      </c>
      <c r="BM444" s="26" t="s">
        <v>557</v>
      </c>
      <c r="BN444" s="18">
        <v>4</v>
      </c>
      <c r="BO444" s="18" t="s">
        <v>628</v>
      </c>
      <c r="BP444" s="5" t="s">
        <v>257</v>
      </c>
      <c r="BQ444" s="5" t="s">
        <v>257</v>
      </c>
      <c r="BR444" s="18" t="s">
        <v>830</v>
      </c>
      <c r="BS444" s="18" t="s">
        <v>294</v>
      </c>
      <c r="BT444" s="55">
        <v>3.05</v>
      </c>
      <c r="BU444" s="18" t="s">
        <v>821</v>
      </c>
      <c r="BV444" s="26" t="s">
        <v>479</v>
      </c>
      <c r="BW444" s="18">
        <v>4</v>
      </c>
      <c r="BX444" s="18" t="s">
        <v>561</v>
      </c>
      <c r="BY444" s="62">
        <f t="shared" si="105"/>
        <v>3.01</v>
      </c>
      <c r="BZ444" s="55">
        <v>3.09</v>
      </c>
      <c r="CA444" s="62">
        <f t="shared" si="106"/>
        <v>4.0000000000000036E-2</v>
      </c>
      <c r="CB444" s="62">
        <f t="shared" si="107"/>
        <v>4.0000000000000036E-2</v>
      </c>
      <c r="CC444" s="26" t="s">
        <v>557</v>
      </c>
      <c r="CD444" s="18">
        <v>4</v>
      </c>
      <c r="CE444" s="18" t="s">
        <v>628</v>
      </c>
      <c r="CF444" s="5" t="s">
        <v>257</v>
      </c>
      <c r="CG444" s="5" t="s">
        <v>257</v>
      </c>
      <c r="CH444" s="18" t="s">
        <v>831</v>
      </c>
      <c r="CI444" s="18" t="s">
        <v>823</v>
      </c>
      <c r="CJ444" s="55">
        <v>0.4</v>
      </c>
      <c r="CK444" s="18" t="s">
        <v>563</v>
      </c>
      <c r="CL444" s="26" t="s">
        <v>479</v>
      </c>
      <c r="CM444" s="18">
        <v>4</v>
      </c>
      <c r="CN444" s="18" t="s">
        <v>561</v>
      </c>
      <c r="CO444" s="62">
        <f t="shared" si="108"/>
        <v>0.37000000000000005</v>
      </c>
      <c r="CP444" s="55">
        <v>0.43</v>
      </c>
      <c r="CQ444" s="62">
        <f t="shared" si="109"/>
        <v>2.9999999999999971E-2</v>
      </c>
      <c r="CR444" s="62">
        <f t="shared" si="110"/>
        <v>2.9999999999999971E-2</v>
      </c>
      <c r="CS444" s="26" t="s">
        <v>557</v>
      </c>
      <c r="CT444" s="18">
        <v>4</v>
      </c>
      <c r="CU444" s="18" t="s">
        <v>628</v>
      </c>
      <c r="CV444" s="5" t="s">
        <v>257</v>
      </c>
      <c r="CW444" s="5" t="s">
        <v>257</v>
      </c>
      <c r="CX444" s="18" t="s">
        <v>832</v>
      </c>
      <c r="CY444" s="18"/>
      <c r="CZ444" s="18"/>
      <c r="DA444" s="18"/>
      <c r="DB444" s="18"/>
      <c r="DC444" s="18"/>
      <c r="DD444" s="18"/>
      <c r="DE444" s="18"/>
      <c r="DF444" s="18"/>
      <c r="DG444" s="18"/>
      <c r="DH444" s="18"/>
      <c r="DI444" s="18"/>
      <c r="DJ444" s="18"/>
      <c r="DK444" s="18"/>
      <c r="DL444" s="18"/>
      <c r="DM444" s="18"/>
      <c r="DN444" s="18"/>
      <c r="DO444" s="18"/>
      <c r="DP444" s="18"/>
      <c r="DQ444" s="18"/>
      <c r="DR444" s="18"/>
      <c r="DS444" s="18"/>
      <c r="DT444" s="18"/>
      <c r="DU444" s="18">
        <v>1</v>
      </c>
      <c r="DV444" s="18">
        <v>1</v>
      </c>
      <c r="DW444" s="18"/>
      <c r="DX444" s="18"/>
      <c r="DY444" s="18"/>
      <c r="DZ444" s="3"/>
      <c r="EA444" s="3"/>
      <c r="EB444" s="18"/>
      <c r="EC444" s="18"/>
      <c r="ED444" s="18"/>
      <c r="EE444" s="18"/>
      <c r="EF444" s="18"/>
      <c r="EG444" s="18"/>
      <c r="EH444" s="18" t="s">
        <v>825</v>
      </c>
      <c r="EI444" s="18" cm="1">
        <f t="array" ref="EI444">IF(SUMPRODUCT(--(DO444:DS444&lt;&gt;""))=0, 0,1)</f>
        <v>0</v>
      </c>
      <c r="EJ444" s="18" cm="1">
        <f t="array" ref="EJ444">IF(SUMPRODUCT(--(DT444:EG444&lt;&gt;""))=0, 0,1)</f>
        <v>1</v>
      </c>
      <c r="EK444" s="18" cm="1">
        <f t="array" ref="EK444">IF(SUMPRODUCT(--(EC444:EG444&lt;&gt;""))=0, 0,1)</f>
        <v>0</v>
      </c>
      <c r="EL444" s="18" cm="1">
        <f t="array" ref="EL444">IF(SUMPRODUCT(--(EE444:EG444&lt;&gt;""))=0, 0,1)</f>
        <v>0</v>
      </c>
      <c r="EM444" s="18">
        <f t="shared" si="97"/>
        <v>1</v>
      </c>
      <c r="EN444" s="18" t="str">
        <f t="shared" si="98"/>
        <v>NA</v>
      </c>
      <c r="EO444" s="18">
        <f t="shared" si="99"/>
        <v>1</v>
      </c>
      <c r="EP444" s="18" t="str">
        <f t="shared" si="100"/>
        <v>NA</v>
      </c>
      <c r="EQ444" s="18" t="str">
        <f t="shared" si="101"/>
        <v>NA</v>
      </c>
      <c r="ER444" s="58" t="s">
        <v>2080</v>
      </c>
      <c r="ES444" s="59">
        <v>43803</v>
      </c>
      <c r="ET444" s="18" t="s">
        <v>826</v>
      </c>
      <c r="EU444" s="18" t="s">
        <v>811</v>
      </c>
    </row>
    <row r="445" spans="1:151" ht="15.75" customHeight="1" x14ac:dyDescent="0.2">
      <c r="A445" s="32" t="s">
        <v>300</v>
      </c>
      <c r="B445" s="24" t="s">
        <v>833</v>
      </c>
      <c r="C445" s="26">
        <v>1</v>
      </c>
      <c r="D445" s="18" t="s">
        <v>470</v>
      </c>
      <c r="E445" s="18" t="s">
        <v>257</v>
      </c>
      <c r="F445" s="18" t="s">
        <v>553</v>
      </c>
      <c r="G445" s="18" t="s">
        <v>575</v>
      </c>
      <c r="H445" s="18" t="s">
        <v>836</v>
      </c>
      <c r="I445" s="18" t="s">
        <v>363</v>
      </c>
      <c r="J445" s="18" t="s">
        <v>363</v>
      </c>
      <c r="K445" s="18" t="s">
        <v>363</v>
      </c>
      <c r="L445" s="18" t="s">
        <v>363</v>
      </c>
      <c r="M445" s="18" t="s">
        <v>276</v>
      </c>
      <c r="N445" s="56">
        <v>130</v>
      </c>
      <c r="O445" s="18" t="s">
        <v>835</v>
      </c>
      <c r="P445" s="18" t="s">
        <v>466</v>
      </c>
      <c r="Q445" s="18" t="s">
        <v>254</v>
      </c>
      <c r="R445" s="24" t="s">
        <v>257</v>
      </c>
      <c r="S445" s="24" t="s">
        <v>257</v>
      </c>
      <c r="T445" s="26" t="s">
        <v>837</v>
      </c>
      <c r="U445" s="26" t="s">
        <v>363</v>
      </c>
      <c r="V445" s="26" t="s">
        <v>257</v>
      </c>
      <c r="W445" s="26" t="s">
        <v>257</v>
      </c>
      <c r="X445" s="18" t="s">
        <v>838</v>
      </c>
      <c r="Y445" s="18">
        <v>0</v>
      </c>
      <c r="Z445" s="18" t="s">
        <v>474</v>
      </c>
      <c r="AA445" s="18">
        <v>0</v>
      </c>
      <c r="AB445" s="57" t="s">
        <v>257</v>
      </c>
      <c r="AC445" s="18" t="s">
        <v>479</v>
      </c>
      <c r="AD445" s="18" t="s">
        <v>595</v>
      </c>
      <c r="AE445" s="18" t="s">
        <v>595</v>
      </c>
      <c r="AF445" s="18">
        <v>0</v>
      </c>
      <c r="AG445" s="18">
        <v>0</v>
      </c>
      <c r="AH445" s="18" t="s">
        <v>501</v>
      </c>
      <c r="AI445" s="18">
        <v>3</v>
      </c>
      <c r="AJ445" s="18" t="s">
        <v>628</v>
      </c>
      <c r="AK445" s="18">
        <v>21</v>
      </c>
      <c r="AL445" s="18" t="s">
        <v>839</v>
      </c>
      <c r="AM445" s="18" t="s">
        <v>840</v>
      </c>
      <c r="AN445" s="63">
        <v>0.106</v>
      </c>
      <c r="AO445" s="18" t="s">
        <v>841</v>
      </c>
      <c r="AP445" s="26" t="s">
        <v>479</v>
      </c>
      <c r="AQ445" s="18">
        <v>3</v>
      </c>
      <c r="AR445" s="18" t="s">
        <v>561</v>
      </c>
      <c r="AS445" s="63">
        <f t="shared" ref="AS445:AS448" si="111">AT445</f>
        <v>0.13400000000000001</v>
      </c>
      <c r="AT445" s="63">
        <v>0.13400000000000001</v>
      </c>
      <c r="AU445" s="63">
        <f t="shared" si="78"/>
        <v>2.8000000000000011E-2</v>
      </c>
      <c r="AV445" s="63">
        <f t="shared" si="76"/>
        <v>2.8000000000000011E-2</v>
      </c>
      <c r="AW445" s="26" t="s">
        <v>501</v>
      </c>
      <c r="AX445" s="68">
        <v>3</v>
      </c>
      <c r="AY445" s="26" t="s">
        <v>628</v>
      </c>
      <c r="AZ445" s="68">
        <v>1</v>
      </c>
      <c r="BA445" s="26" t="s">
        <v>628</v>
      </c>
      <c r="BB445" s="18" t="s">
        <v>842</v>
      </c>
      <c r="BC445" s="18"/>
      <c r="BD445" s="18"/>
      <c r="BE445" s="18"/>
      <c r="BF445" s="18"/>
      <c r="BG445" s="18"/>
      <c r="BH445" s="18"/>
      <c r="BI445" s="18"/>
      <c r="BJ445" s="18"/>
      <c r="BK445" s="18"/>
      <c r="BL445" s="18"/>
      <c r="BM445" s="18"/>
      <c r="BN445" s="18"/>
      <c r="BO445" s="18"/>
      <c r="BP445" s="18"/>
      <c r="BQ445" s="18"/>
      <c r="BR445" s="18"/>
      <c r="BS445" s="18"/>
      <c r="BT445" s="18"/>
      <c r="BU445" s="18"/>
      <c r="BV445" s="18"/>
      <c r="BW445" s="18"/>
      <c r="BX445" s="18"/>
      <c r="BY445" s="18"/>
      <c r="BZ445" s="18"/>
      <c r="CA445" s="18"/>
      <c r="CB445" s="18"/>
      <c r="CC445" s="18"/>
      <c r="CD445" s="18"/>
      <c r="CE445" s="18"/>
      <c r="CF445" s="18"/>
      <c r="CG445" s="18"/>
      <c r="CH445" s="18"/>
      <c r="CI445" s="18"/>
      <c r="CJ445" s="18"/>
      <c r="CK445" s="18"/>
      <c r="CL445" s="18"/>
      <c r="CM445" s="18"/>
      <c r="CN445" s="18"/>
      <c r="CO445" s="18"/>
      <c r="CP445" s="18"/>
      <c r="CQ445" s="18"/>
      <c r="CR445" s="18"/>
      <c r="CS445" s="18"/>
      <c r="CT445" s="18"/>
      <c r="CU445" s="18"/>
      <c r="CV445" s="18"/>
      <c r="CW445" s="18"/>
      <c r="CX445" s="18"/>
      <c r="CY445" s="18"/>
      <c r="CZ445" s="18"/>
      <c r="DA445" s="18"/>
      <c r="DB445" s="18"/>
      <c r="DC445" s="18"/>
      <c r="DD445" s="18"/>
      <c r="DE445" s="18"/>
      <c r="DF445" s="18"/>
      <c r="DG445" s="18"/>
      <c r="DH445" s="18"/>
      <c r="DI445" s="18"/>
      <c r="DJ445" s="18"/>
      <c r="DK445" s="18"/>
      <c r="DL445" s="18"/>
      <c r="DM445" s="18"/>
      <c r="DN445" s="18"/>
      <c r="DO445" s="18"/>
      <c r="DP445" s="18"/>
      <c r="DQ445" s="18"/>
      <c r="DR445" s="18"/>
      <c r="DS445" s="18"/>
      <c r="DT445" s="18"/>
      <c r="DU445" s="18"/>
      <c r="DV445" s="18"/>
      <c r="DW445" s="18">
        <v>0</v>
      </c>
      <c r="DX445" s="18"/>
      <c r="DY445" s="18"/>
      <c r="DZ445" s="18"/>
      <c r="EA445" s="18"/>
      <c r="EB445" s="18"/>
      <c r="EC445" s="18"/>
      <c r="ED445" s="18"/>
      <c r="EE445" s="18"/>
      <c r="EF445" s="18"/>
      <c r="EG445" s="18">
        <v>0</v>
      </c>
      <c r="EH445" s="18" t="s">
        <v>843</v>
      </c>
      <c r="EI445" s="18" cm="1">
        <f t="array" ref="EI445">IF(SUMPRODUCT(--(DO445:DS445&lt;&gt;""))=0, 0,1)</f>
        <v>0</v>
      </c>
      <c r="EJ445" s="18" cm="1">
        <f t="array" ref="EJ445">IF(SUMPRODUCT(--(DT445:EG445&lt;&gt;""))=0, 0,1)</f>
        <v>1</v>
      </c>
      <c r="EK445" s="18" cm="1">
        <f t="array" ref="EK445">IF(SUMPRODUCT(--(EC445:EG445&lt;&gt;""))=0, 0,1)</f>
        <v>1</v>
      </c>
      <c r="EL445" s="18" cm="1">
        <f t="array" ref="EL445">IF(SUMPRODUCT(--(EE445:EG445&lt;&gt;""))=0, 0,1)</f>
        <v>1</v>
      </c>
      <c r="EM445" s="18">
        <f t="shared" si="97"/>
        <v>0</v>
      </c>
      <c r="EN445" s="18" t="str">
        <f t="shared" si="98"/>
        <v>NA</v>
      </c>
      <c r="EO445" s="18">
        <f t="shared" si="99"/>
        <v>0</v>
      </c>
      <c r="EP445" s="18">
        <f t="shared" si="100"/>
        <v>0</v>
      </c>
      <c r="EQ445" s="18">
        <f t="shared" si="101"/>
        <v>0</v>
      </c>
      <c r="ER445" s="58" t="s">
        <v>2080</v>
      </c>
      <c r="ES445" s="59">
        <v>43789</v>
      </c>
      <c r="ET445" s="18" t="s">
        <v>844</v>
      </c>
      <c r="EU445" s="18" t="s">
        <v>834</v>
      </c>
    </row>
    <row r="446" spans="1:151" ht="15.75" customHeight="1" x14ac:dyDescent="0.2">
      <c r="A446" s="32" t="s">
        <v>300</v>
      </c>
      <c r="B446" s="24" t="s">
        <v>833</v>
      </c>
      <c r="C446" s="26">
        <v>1</v>
      </c>
      <c r="D446" s="18" t="s">
        <v>845</v>
      </c>
      <c r="E446" s="18" t="s">
        <v>257</v>
      </c>
      <c r="F446" s="18" t="s">
        <v>553</v>
      </c>
      <c r="G446" s="18" t="s">
        <v>575</v>
      </c>
      <c r="H446" s="18" t="s">
        <v>836</v>
      </c>
      <c r="I446" s="18" t="s">
        <v>363</v>
      </c>
      <c r="J446" s="18" t="s">
        <v>363</v>
      </c>
      <c r="K446" s="18" t="s">
        <v>363</v>
      </c>
      <c r="L446" s="18" t="s">
        <v>363</v>
      </c>
      <c r="M446" s="18" t="s">
        <v>276</v>
      </c>
      <c r="N446" s="56">
        <v>130</v>
      </c>
      <c r="O446" s="18" t="s">
        <v>835</v>
      </c>
      <c r="P446" s="18" t="s">
        <v>466</v>
      </c>
      <c r="Q446" s="18" t="s">
        <v>254</v>
      </c>
      <c r="R446" s="24" t="s">
        <v>257</v>
      </c>
      <c r="S446" s="24" t="s">
        <v>257</v>
      </c>
      <c r="T446" s="26" t="s">
        <v>846</v>
      </c>
      <c r="U446" s="26" t="s">
        <v>363</v>
      </c>
      <c r="V446" s="26" t="s">
        <v>257</v>
      </c>
      <c r="W446" s="26" t="s">
        <v>257</v>
      </c>
      <c r="X446" s="18" t="s">
        <v>838</v>
      </c>
      <c r="Y446" s="18">
        <v>53</v>
      </c>
      <c r="Z446" s="18" t="s">
        <v>474</v>
      </c>
      <c r="AA446" s="18">
        <v>53</v>
      </c>
      <c r="AB446" s="57" t="s">
        <v>257</v>
      </c>
      <c r="AC446" s="18" t="s">
        <v>479</v>
      </c>
      <c r="AD446" s="18" t="s">
        <v>595</v>
      </c>
      <c r="AE446" s="18" t="s">
        <v>595</v>
      </c>
      <c r="AF446" s="18">
        <v>17</v>
      </c>
      <c r="AG446" s="18">
        <v>17</v>
      </c>
      <c r="AH446" s="18" t="s">
        <v>501</v>
      </c>
      <c r="AI446" s="18">
        <v>3</v>
      </c>
      <c r="AJ446" s="18" t="s">
        <v>628</v>
      </c>
      <c r="AK446" s="18">
        <v>21</v>
      </c>
      <c r="AL446" s="18" t="s">
        <v>839</v>
      </c>
      <c r="AM446" s="18" t="s">
        <v>840</v>
      </c>
      <c r="AN446" s="63">
        <v>4.8000000000000001E-2</v>
      </c>
      <c r="AO446" s="18" t="s">
        <v>841</v>
      </c>
      <c r="AP446" s="26" t="s">
        <v>479</v>
      </c>
      <c r="AQ446" s="18">
        <v>3</v>
      </c>
      <c r="AR446" s="18" t="s">
        <v>561</v>
      </c>
      <c r="AS446" s="63">
        <f t="shared" si="111"/>
        <v>6.0999999999999999E-2</v>
      </c>
      <c r="AT446" s="63">
        <v>6.0999999999999999E-2</v>
      </c>
      <c r="AU446" s="63">
        <f t="shared" si="78"/>
        <v>1.2999999999999998E-2</v>
      </c>
      <c r="AV446" s="63">
        <f t="shared" si="76"/>
        <v>1.2999999999999998E-2</v>
      </c>
      <c r="AW446" s="26" t="s">
        <v>501</v>
      </c>
      <c r="AX446" s="68">
        <v>3</v>
      </c>
      <c r="AY446" s="26" t="s">
        <v>628</v>
      </c>
      <c r="AZ446" s="68">
        <v>1</v>
      </c>
      <c r="BA446" s="26" t="s">
        <v>628</v>
      </c>
      <c r="BB446" s="18" t="s">
        <v>842</v>
      </c>
      <c r="BC446" s="18"/>
      <c r="BD446" s="18"/>
      <c r="BE446" s="18"/>
      <c r="BF446" s="18"/>
      <c r="BG446" s="18"/>
      <c r="BH446" s="18"/>
      <c r="BI446" s="18"/>
      <c r="BJ446" s="18"/>
      <c r="BK446" s="18"/>
      <c r="BL446" s="18"/>
      <c r="BM446" s="18"/>
      <c r="BN446" s="18"/>
      <c r="BO446" s="18"/>
      <c r="BP446" s="18"/>
      <c r="BQ446" s="18"/>
      <c r="BR446" s="18"/>
      <c r="BS446" s="18"/>
      <c r="BT446" s="18"/>
      <c r="BU446" s="18"/>
      <c r="BV446" s="18"/>
      <c r="BW446" s="18"/>
      <c r="BX446" s="18"/>
      <c r="BY446" s="18"/>
      <c r="BZ446" s="18"/>
      <c r="CA446" s="18"/>
      <c r="CB446" s="18"/>
      <c r="CC446" s="18"/>
      <c r="CD446" s="18"/>
      <c r="CE446" s="18"/>
      <c r="CF446" s="18"/>
      <c r="CG446" s="18"/>
      <c r="CH446" s="18"/>
      <c r="CI446" s="18"/>
      <c r="CJ446" s="18"/>
      <c r="CK446" s="18"/>
      <c r="CL446" s="18"/>
      <c r="CM446" s="18"/>
      <c r="CN446" s="18"/>
      <c r="CO446" s="18"/>
      <c r="CP446" s="18"/>
      <c r="CQ446" s="18"/>
      <c r="CR446" s="18"/>
      <c r="CS446" s="18"/>
      <c r="CT446" s="18"/>
      <c r="CU446" s="18"/>
      <c r="CV446" s="18"/>
      <c r="CW446" s="18"/>
      <c r="CX446" s="18"/>
      <c r="CY446" s="18"/>
      <c r="CZ446" s="18"/>
      <c r="DA446" s="18"/>
      <c r="DB446" s="18"/>
      <c r="DC446" s="18"/>
      <c r="DD446" s="18"/>
      <c r="DE446" s="18"/>
      <c r="DF446" s="18"/>
      <c r="DG446" s="18"/>
      <c r="DH446" s="18"/>
      <c r="DI446" s="18"/>
      <c r="DJ446" s="18"/>
      <c r="DK446" s="18"/>
      <c r="DL446" s="18"/>
      <c r="DM446" s="18"/>
      <c r="DN446" s="18"/>
      <c r="DO446" s="18"/>
      <c r="DP446" s="18"/>
      <c r="DQ446" s="18"/>
      <c r="DR446" s="18"/>
      <c r="DS446" s="18"/>
      <c r="DT446" s="18"/>
      <c r="DU446" s="18"/>
      <c r="DV446" s="18"/>
      <c r="DW446" s="18">
        <v>1</v>
      </c>
      <c r="DX446" s="18"/>
      <c r="DY446" s="18"/>
      <c r="DZ446" s="18"/>
      <c r="EA446" s="18"/>
      <c r="EB446" s="18"/>
      <c r="EC446" s="18"/>
      <c r="ED446" s="18"/>
      <c r="EE446" s="18"/>
      <c r="EF446" s="18"/>
      <c r="EG446" s="18">
        <v>0</v>
      </c>
      <c r="EH446" s="18" t="s">
        <v>843</v>
      </c>
      <c r="EI446" s="18" cm="1">
        <f t="array" ref="EI446">IF(SUMPRODUCT(--(DO446:DS446&lt;&gt;""))=0, 0,1)</f>
        <v>0</v>
      </c>
      <c r="EJ446" s="18" cm="1">
        <f t="array" ref="EJ446">IF(SUMPRODUCT(--(DT446:EG446&lt;&gt;""))=0, 0,1)</f>
        <v>1</v>
      </c>
      <c r="EK446" s="18" cm="1">
        <f t="array" ref="EK446">IF(SUMPRODUCT(--(EC446:EG446&lt;&gt;""))=0, 0,1)</f>
        <v>1</v>
      </c>
      <c r="EL446" s="18" cm="1">
        <f t="array" ref="EL446">IF(SUMPRODUCT(--(EE446:EG446&lt;&gt;""))=0, 0,1)</f>
        <v>1</v>
      </c>
      <c r="EM446" s="18">
        <f t="shared" si="97"/>
        <v>1</v>
      </c>
      <c r="EN446" s="18" t="str">
        <f t="shared" si="98"/>
        <v>NA</v>
      </c>
      <c r="EO446" s="18">
        <f t="shared" si="99"/>
        <v>1</v>
      </c>
      <c r="EP446" s="18">
        <f t="shared" si="100"/>
        <v>0</v>
      </c>
      <c r="EQ446" s="18">
        <f t="shared" si="101"/>
        <v>0</v>
      </c>
      <c r="ER446" s="58" t="s">
        <v>2080</v>
      </c>
      <c r="ES446" s="59">
        <v>43789</v>
      </c>
      <c r="ET446" s="18" t="s">
        <v>844</v>
      </c>
      <c r="EU446" s="18" t="s">
        <v>834</v>
      </c>
    </row>
    <row r="447" spans="1:151" ht="15.75" customHeight="1" x14ac:dyDescent="0.2">
      <c r="A447" s="32" t="s">
        <v>300</v>
      </c>
      <c r="B447" s="24" t="s">
        <v>833</v>
      </c>
      <c r="C447" s="26">
        <v>1</v>
      </c>
      <c r="D447" s="18" t="s">
        <v>470</v>
      </c>
      <c r="E447" s="18" t="s">
        <v>257</v>
      </c>
      <c r="F447" s="18" t="s">
        <v>553</v>
      </c>
      <c r="G447" s="18" t="s">
        <v>847</v>
      </c>
      <c r="H447" s="18" t="s">
        <v>848</v>
      </c>
      <c r="I447" s="18" t="s">
        <v>363</v>
      </c>
      <c r="J447" s="18" t="s">
        <v>363</v>
      </c>
      <c r="K447" s="18" t="s">
        <v>363</v>
      </c>
      <c r="L447" s="18" t="s">
        <v>363</v>
      </c>
      <c r="M447" s="18" t="s">
        <v>276</v>
      </c>
      <c r="N447" s="56">
        <v>130</v>
      </c>
      <c r="O447" s="18" t="s">
        <v>835</v>
      </c>
      <c r="P447" s="18" t="s">
        <v>466</v>
      </c>
      <c r="Q447" s="18" t="s">
        <v>254</v>
      </c>
      <c r="R447" s="24" t="s">
        <v>257</v>
      </c>
      <c r="S447" s="24" t="s">
        <v>257</v>
      </c>
      <c r="T447" s="26" t="s">
        <v>837</v>
      </c>
      <c r="U447" s="26" t="s">
        <v>363</v>
      </c>
      <c r="V447" s="26" t="s">
        <v>257</v>
      </c>
      <c r="W447" s="26" t="s">
        <v>257</v>
      </c>
      <c r="X447" s="18" t="s">
        <v>838</v>
      </c>
      <c r="Y447" s="18">
        <v>0</v>
      </c>
      <c r="Z447" s="18" t="s">
        <v>474</v>
      </c>
      <c r="AA447" s="18">
        <v>0</v>
      </c>
      <c r="AB447" s="57" t="s">
        <v>257</v>
      </c>
      <c r="AC447" s="18" t="s">
        <v>479</v>
      </c>
      <c r="AD447" s="18" t="s">
        <v>595</v>
      </c>
      <c r="AE447" s="18" t="s">
        <v>595</v>
      </c>
      <c r="AF447" s="18">
        <v>0</v>
      </c>
      <c r="AG447" s="18">
        <v>0</v>
      </c>
      <c r="AH447" s="18" t="s">
        <v>501</v>
      </c>
      <c r="AI447" s="18">
        <v>3</v>
      </c>
      <c r="AJ447" s="18" t="s">
        <v>628</v>
      </c>
      <c r="AK447" s="18">
        <v>21</v>
      </c>
      <c r="AL447" s="18" t="s">
        <v>839</v>
      </c>
      <c r="AM447" s="18" t="s">
        <v>840</v>
      </c>
      <c r="AN447" s="63">
        <v>7.6999999999999999E-2</v>
      </c>
      <c r="AO447" s="18" t="s">
        <v>841</v>
      </c>
      <c r="AP447" s="26" t="s">
        <v>479</v>
      </c>
      <c r="AQ447" s="18">
        <v>3</v>
      </c>
      <c r="AR447" s="18" t="s">
        <v>561</v>
      </c>
      <c r="AS447" s="63">
        <f t="shared" si="111"/>
        <v>0.92300000000000004</v>
      </c>
      <c r="AT447" s="63">
        <v>0.92300000000000004</v>
      </c>
      <c r="AU447" s="63">
        <f t="shared" si="78"/>
        <v>0.84600000000000009</v>
      </c>
      <c r="AV447" s="63">
        <f t="shared" si="76"/>
        <v>0.84600000000000009</v>
      </c>
      <c r="AW447" s="26" t="s">
        <v>501</v>
      </c>
      <c r="AX447" s="68">
        <v>3</v>
      </c>
      <c r="AY447" s="26" t="s">
        <v>628</v>
      </c>
      <c r="AZ447" s="68">
        <v>1</v>
      </c>
      <c r="BA447" s="26" t="s">
        <v>628</v>
      </c>
      <c r="BB447" s="18" t="s">
        <v>842</v>
      </c>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c r="DA447" s="18"/>
      <c r="DB447" s="18"/>
      <c r="DC447" s="18"/>
      <c r="DD447" s="18"/>
      <c r="DE447" s="18"/>
      <c r="DF447" s="18"/>
      <c r="DG447" s="18"/>
      <c r="DH447" s="18"/>
      <c r="DI447" s="18"/>
      <c r="DJ447" s="18"/>
      <c r="DK447" s="18"/>
      <c r="DL447" s="18"/>
      <c r="DM447" s="18"/>
      <c r="DN447" s="18"/>
      <c r="DO447" s="18"/>
      <c r="DP447" s="18"/>
      <c r="DQ447" s="18"/>
      <c r="DR447" s="18"/>
      <c r="DS447" s="18"/>
      <c r="DT447" s="18"/>
      <c r="DU447" s="18"/>
      <c r="DV447" s="18"/>
      <c r="DW447" s="18">
        <v>0</v>
      </c>
      <c r="DX447" s="18"/>
      <c r="DY447" s="18"/>
      <c r="DZ447" s="18"/>
      <c r="EA447" s="18"/>
      <c r="EB447" s="18"/>
      <c r="EC447" s="18"/>
      <c r="ED447" s="18"/>
      <c r="EE447" s="18"/>
      <c r="EF447" s="18"/>
      <c r="EG447" s="18">
        <v>0</v>
      </c>
      <c r="EH447" s="18" t="s">
        <v>843</v>
      </c>
      <c r="EI447" s="18" cm="1">
        <f t="array" ref="EI447">IF(SUMPRODUCT(--(DO447:DS447&lt;&gt;""))=0, 0,1)</f>
        <v>0</v>
      </c>
      <c r="EJ447" s="18" cm="1">
        <f t="array" ref="EJ447">IF(SUMPRODUCT(--(DT447:EG447&lt;&gt;""))=0, 0,1)</f>
        <v>1</v>
      </c>
      <c r="EK447" s="18" cm="1">
        <f t="array" ref="EK447">IF(SUMPRODUCT(--(EC447:EG447&lt;&gt;""))=0, 0,1)</f>
        <v>1</v>
      </c>
      <c r="EL447" s="18" cm="1">
        <f t="array" ref="EL447">IF(SUMPRODUCT(--(EE447:EG447&lt;&gt;""))=0, 0,1)</f>
        <v>1</v>
      </c>
      <c r="EM447" s="18">
        <f t="shared" si="97"/>
        <v>0</v>
      </c>
      <c r="EN447" s="18" t="str">
        <f t="shared" si="98"/>
        <v>NA</v>
      </c>
      <c r="EO447" s="18">
        <f t="shared" si="99"/>
        <v>0</v>
      </c>
      <c r="EP447" s="18">
        <f t="shared" si="100"/>
        <v>0</v>
      </c>
      <c r="EQ447" s="18">
        <f t="shared" si="101"/>
        <v>0</v>
      </c>
      <c r="ER447" s="58" t="s">
        <v>2080</v>
      </c>
      <c r="ES447" s="59">
        <v>43789</v>
      </c>
      <c r="ET447" s="18" t="s">
        <v>844</v>
      </c>
      <c r="EU447" s="18" t="s">
        <v>834</v>
      </c>
    </row>
    <row r="448" spans="1:151" ht="15.75" customHeight="1" x14ac:dyDescent="0.2">
      <c r="A448" s="32" t="s">
        <v>300</v>
      </c>
      <c r="B448" s="24" t="s">
        <v>833</v>
      </c>
      <c r="C448" s="26">
        <v>1</v>
      </c>
      <c r="D448" s="18" t="s">
        <v>845</v>
      </c>
      <c r="E448" s="18" t="s">
        <v>257</v>
      </c>
      <c r="F448" s="18" t="s">
        <v>553</v>
      </c>
      <c r="G448" s="18" t="s">
        <v>847</v>
      </c>
      <c r="H448" s="18" t="s">
        <v>848</v>
      </c>
      <c r="I448" s="18" t="s">
        <v>363</v>
      </c>
      <c r="J448" s="18" t="s">
        <v>363</v>
      </c>
      <c r="K448" s="18" t="s">
        <v>363</v>
      </c>
      <c r="L448" s="18" t="s">
        <v>363</v>
      </c>
      <c r="M448" s="18" t="s">
        <v>276</v>
      </c>
      <c r="N448" s="56">
        <v>130</v>
      </c>
      <c r="O448" s="18" t="s">
        <v>835</v>
      </c>
      <c r="P448" s="18" t="s">
        <v>466</v>
      </c>
      <c r="Q448" s="18" t="s">
        <v>254</v>
      </c>
      <c r="R448" s="24" t="s">
        <v>257</v>
      </c>
      <c r="S448" s="24" t="s">
        <v>257</v>
      </c>
      <c r="T448" s="26" t="s">
        <v>846</v>
      </c>
      <c r="U448" s="26" t="s">
        <v>363</v>
      </c>
      <c r="V448" s="26" t="s">
        <v>257</v>
      </c>
      <c r="W448" s="26" t="s">
        <v>257</v>
      </c>
      <c r="X448" s="18" t="s">
        <v>838</v>
      </c>
      <c r="Y448" s="18">
        <v>53</v>
      </c>
      <c r="Z448" s="18" t="s">
        <v>474</v>
      </c>
      <c r="AA448" s="18">
        <v>53</v>
      </c>
      <c r="AB448" s="57" t="s">
        <v>257</v>
      </c>
      <c r="AC448" s="18" t="s">
        <v>479</v>
      </c>
      <c r="AD448" s="18" t="s">
        <v>595</v>
      </c>
      <c r="AE448" s="18" t="s">
        <v>595</v>
      </c>
      <c r="AF448" s="18">
        <v>17</v>
      </c>
      <c r="AG448" s="18">
        <v>17</v>
      </c>
      <c r="AH448" s="18" t="s">
        <v>501</v>
      </c>
      <c r="AI448" s="18">
        <v>3</v>
      </c>
      <c r="AJ448" s="18" t="s">
        <v>628</v>
      </c>
      <c r="AK448" s="18">
        <v>21</v>
      </c>
      <c r="AL448" s="18" t="s">
        <v>839</v>
      </c>
      <c r="AM448" s="18" t="s">
        <v>840</v>
      </c>
      <c r="AN448" s="63">
        <v>3.6999999999999998E-2</v>
      </c>
      <c r="AO448" s="18" t="s">
        <v>841</v>
      </c>
      <c r="AP448" s="26" t="s">
        <v>479</v>
      </c>
      <c r="AQ448" s="18">
        <v>3</v>
      </c>
      <c r="AR448" s="18" t="s">
        <v>561</v>
      </c>
      <c r="AS448" s="63">
        <f t="shared" si="111"/>
        <v>0.47899999999999998</v>
      </c>
      <c r="AT448" s="63">
        <v>0.47899999999999998</v>
      </c>
      <c r="AU448" s="63">
        <f t="shared" si="78"/>
        <v>0.442</v>
      </c>
      <c r="AV448" s="63">
        <f t="shared" si="76"/>
        <v>0.442</v>
      </c>
      <c r="AW448" s="26" t="s">
        <v>501</v>
      </c>
      <c r="AX448" s="68">
        <v>3</v>
      </c>
      <c r="AY448" s="26" t="s">
        <v>628</v>
      </c>
      <c r="AZ448" s="68">
        <v>1</v>
      </c>
      <c r="BA448" s="26" t="s">
        <v>628</v>
      </c>
      <c r="BB448" s="18" t="s">
        <v>842</v>
      </c>
      <c r="BC448" s="18"/>
      <c r="BD448" s="18"/>
      <c r="BE448" s="18"/>
      <c r="BF448" s="18"/>
      <c r="BG448" s="18"/>
      <c r="BH448" s="18"/>
      <c r="BI448" s="18"/>
      <c r="BJ448" s="18"/>
      <c r="BK448" s="18"/>
      <c r="BL448" s="18"/>
      <c r="BM448" s="18"/>
      <c r="BN448" s="18"/>
      <c r="BO448" s="18"/>
      <c r="BP448" s="18"/>
      <c r="BQ448" s="18"/>
      <c r="BR448" s="18"/>
      <c r="BS448" s="18"/>
      <c r="BT448" s="18"/>
      <c r="BU448" s="18"/>
      <c r="BV448" s="18"/>
      <c r="BW448" s="18"/>
      <c r="BX448" s="18"/>
      <c r="BY448" s="18"/>
      <c r="BZ448" s="18"/>
      <c r="CA448" s="18"/>
      <c r="CB448" s="18"/>
      <c r="CC448" s="18"/>
      <c r="CD448" s="18"/>
      <c r="CE448" s="18"/>
      <c r="CF448" s="18"/>
      <c r="CG448" s="18"/>
      <c r="CH448" s="18"/>
      <c r="CI448" s="18"/>
      <c r="CJ448" s="18"/>
      <c r="CK448" s="18"/>
      <c r="CL448" s="18"/>
      <c r="CM448" s="18"/>
      <c r="CN448" s="18"/>
      <c r="CO448" s="18"/>
      <c r="CP448" s="18"/>
      <c r="CQ448" s="18"/>
      <c r="CR448" s="18"/>
      <c r="CS448" s="18"/>
      <c r="CT448" s="18"/>
      <c r="CU448" s="18"/>
      <c r="CV448" s="18"/>
      <c r="CW448" s="18"/>
      <c r="CX448" s="18"/>
      <c r="CY448" s="18"/>
      <c r="CZ448" s="18"/>
      <c r="DA448" s="18"/>
      <c r="DB448" s="18"/>
      <c r="DC448" s="18"/>
      <c r="DD448" s="18"/>
      <c r="DE448" s="18"/>
      <c r="DF448" s="18"/>
      <c r="DG448" s="18"/>
      <c r="DH448" s="18"/>
      <c r="DI448" s="18"/>
      <c r="DJ448" s="18"/>
      <c r="DK448" s="18"/>
      <c r="DL448" s="18"/>
      <c r="DM448" s="18"/>
      <c r="DN448" s="18"/>
      <c r="DO448" s="18"/>
      <c r="DP448" s="18"/>
      <c r="DQ448" s="18"/>
      <c r="DR448" s="18"/>
      <c r="DS448" s="18"/>
      <c r="DT448" s="18"/>
      <c r="DU448" s="18"/>
      <c r="DV448" s="18"/>
      <c r="DW448" s="18">
        <v>1</v>
      </c>
      <c r="DX448" s="18"/>
      <c r="DY448" s="18"/>
      <c r="DZ448" s="18"/>
      <c r="EA448" s="18"/>
      <c r="EB448" s="18"/>
      <c r="EC448" s="18"/>
      <c r="ED448" s="18"/>
      <c r="EE448" s="18"/>
      <c r="EF448" s="18"/>
      <c r="EG448" s="18">
        <v>0</v>
      </c>
      <c r="EH448" s="18" t="s">
        <v>843</v>
      </c>
      <c r="EI448" s="18" cm="1">
        <f t="array" ref="EI448">IF(SUMPRODUCT(--(DO448:DS448&lt;&gt;""))=0, 0,1)</f>
        <v>0</v>
      </c>
      <c r="EJ448" s="18" cm="1">
        <f t="array" ref="EJ448">IF(SUMPRODUCT(--(DT448:EG448&lt;&gt;""))=0, 0,1)</f>
        <v>1</v>
      </c>
      <c r="EK448" s="18" cm="1">
        <f t="array" ref="EK448">IF(SUMPRODUCT(--(EC448:EG448&lt;&gt;""))=0, 0,1)</f>
        <v>1</v>
      </c>
      <c r="EL448" s="18" cm="1">
        <f t="array" ref="EL448">IF(SUMPRODUCT(--(EE448:EG448&lt;&gt;""))=0, 0,1)</f>
        <v>1</v>
      </c>
      <c r="EM448" s="18">
        <f t="shared" si="97"/>
        <v>1</v>
      </c>
      <c r="EN448" s="18" t="str">
        <f t="shared" si="98"/>
        <v>NA</v>
      </c>
      <c r="EO448" s="18">
        <f t="shared" si="99"/>
        <v>1</v>
      </c>
      <c r="EP448" s="18">
        <f t="shared" si="100"/>
        <v>0</v>
      </c>
      <c r="EQ448" s="18">
        <f t="shared" si="101"/>
        <v>0</v>
      </c>
      <c r="ER448" s="58" t="s">
        <v>2080</v>
      </c>
      <c r="ES448" s="59">
        <v>43789</v>
      </c>
      <c r="ET448" s="18" t="s">
        <v>844</v>
      </c>
      <c r="EU448" s="18" t="s">
        <v>834</v>
      </c>
    </row>
    <row r="449" spans="1:151" ht="15.75" customHeight="1" x14ac:dyDescent="0.2">
      <c r="A449" s="32" t="s">
        <v>305</v>
      </c>
      <c r="B449" s="24" t="s">
        <v>849</v>
      </c>
      <c r="C449" s="26">
        <v>1</v>
      </c>
      <c r="D449" s="18" t="s">
        <v>854</v>
      </c>
      <c r="E449" s="18" t="s">
        <v>855</v>
      </c>
      <c r="F449" s="18" t="s">
        <v>553</v>
      </c>
      <c r="G449" s="18" t="s">
        <v>852</v>
      </c>
      <c r="H449" s="18" t="s">
        <v>853</v>
      </c>
      <c r="I449" s="18" t="s">
        <v>363</v>
      </c>
      <c r="J449" s="18" t="s">
        <v>363</v>
      </c>
      <c r="K449" s="18" t="s">
        <v>363</v>
      </c>
      <c r="L449" s="18" t="s">
        <v>363</v>
      </c>
      <c r="M449" s="18" t="s">
        <v>276</v>
      </c>
      <c r="N449" s="56">
        <v>133</v>
      </c>
      <c r="O449" s="18" t="s">
        <v>851</v>
      </c>
      <c r="P449" s="18" t="s">
        <v>466</v>
      </c>
      <c r="Q449" s="18" t="s">
        <v>254</v>
      </c>
      <c r="R449" s="24" t="s">
        <v>257</v>
      </c>
      <c r="S449" s="24" t="s">
        <v>257</v>
      </c>
      <c r="T449" s="26" t="s">
        <v>856</v>
      </c>
      <c r="U449" s="26" t="s">
        <v>257</v>
      </c>
      <c r="V449" s="26" t="s">
        <v>257</v>
      </c>
      <c r="W449" s="26" t="s">
        <v>257</v>
      </c>
      <c r="X449" s="18" t="s">
        <v>857</v>
      </c>
      <c r="Y449" s="18">
        <v>0</v>
      </c>
      <c r="Z449" s="18" t="s">
        <v>474</v>
      </c>
      <c r="AA449" s="18">
        <v>0</v>
      </c>
      <c r="AB449" s="57" t="s">
        <v>257</v>
      </c>
      <c r="AC449" s="18" t="s">
        <v>595</v>
      </c>
      <c r="AD449" s="18" t="s">
        <v>595</v>
      </c>
      <c r="AE449" s="18" t="s">
        <v>595</v>
      </c>
      <c r="AF449" s="18" t="s">
        <v>595</v>
      </c>
      <c r="AG449" s="18" t="s">
        <v>595</v>
      </c>
      <c r="AH449" s="18" t="s">
        <v>595</v>
      </c>
      <c r="AI449" s="18">
        <v>45</v>
      </c>
      <c r="AJ449" s="18" t="s">
        <v>596</v>
      </c>
      <c r="AK449" s="18">
        <v>45</v>
      </c>
      <c r="AL449" s="18" t="s">
        <v>858</v>
      </c>
      <c r="AM449" s="18" t="s">
        <v>308</v>
      </c>
      <c r="AN449" s="56">
        <v>0</v>
      </c>
      <c r="AO449" s="18" t="s">
        <v>859</v>
      </c>
      <c r="AP449" s="26" t="s">
        <v>699</v>
      </c>
      <c r="AQ449" s="18">
        <v>1</v>
      </c>
      <c r="AR449" s="18" t="s">
        <v>860</v>
      </c>
      <c r="AS449" s="63" t="s">
        <v>257</v>
      </c>
      <c r="AT449" s="63" t="s">
        <v>257</v>
      </c>
      <c r="AU449" s="63" t="s">
        <v>257</v>
      </c>
      <c r="AV449" s="63" t="s">
        <v>257</v>
      </c>
      <c r="AW449" s="63" t="s">
        <v>257</v>
      </c>
      <c r="AX449" s="18">
        <v>45</v>
      </c>
      <c r="AY449" s="18" t="s">
        <v>596</v>
      </c>
      <c r="AZ449" s="5" t="s">
        <v>257</v>
      </c>
      <c r="BA449" s="5" t="s">
        <v>257</v>
      </c>
      <c r="BB449" s="18" t="s">
        <v>861</v>
      </c>
      <c r="BC449" s="18" t="s">
        <v>862</v>
      </c>
      <c r="BD449" s="18">
        <v>0.66600000000000004</v>
      </c>
      <c r="BE449" s="18" t="s">
        <v>863</v>
      </c>
      <c r="BF449" s="26" t="s">
        <v>699</v>
      </c>
      <c r="BG449" s="18">
        <v>1</v>
      </c>
      <c r="BH449" s="18" t="s">
        <v>860</v>
      </c>
      <c r="BI449" s="63" t="s">
        <v>257</v>
      </c>
      <c r="BJ449" s="63" t="s">
        <v>257</v>
      </c>
      <c r="BK449" s="63" t="s">
        <v>257</v>
      </c>
      <c r="BL449" s="63" t="s">
        <v>257</v>
      </c>
      <c r="BM449" s="63" t="s">
        <v>257</v>
      </c>
      <c r="BN449" s="18">
        <v>45</v>
      </c>
      <c r="BO449" s="18" t="s">
        <v>596</v>
      </c>
      <c r="BP449" s="5" t="s">
        <v>257</v>
      </c>
      <c r="BQ449" s="5" t="s">
        <v>257</v>
      </c>
      <c r="BR449" s="18" t="s">
        <v>651</v>
      </c>
      <c r="BS449" s="18" t="s">
        <v>286</v>
      </c>
      <c r="BT449" s="18">
        <v>0</v>
      </c>
      <c r="BU449" s="18" t="s">
        <v>864</v>
      </c>
      <c r="BV449" s="26" t="s">
        <v>699</v>
      </c>
      <c r="BW449" s="18">
        <v>1</v>
      </c>
      <c r="BX449" s="18" t="s">
        <v>860</v>
      </c>
      <c r="BY449" s="63" t="s">
        <v>257</v>
      </c>
      <c r="BZ449" s="63" t="s">
        <v>257</v>
      </c>
      <c r="CA449" s="63" t="s">
        <v>257</v>
      </c>
      <c r="CB449" s="63" t="s">
        <v>257</v>
      </c>
      <c r="CC449" s="63" t="s">
        <v>257</v>
      </c>
      <c r="CD449" s="18">
        <v>45</v>
      </c>
      <c r="CE449" s="18" t="s">
        <v>596</v>
      </c>
      <c r="CF449" s="5" t="s">
        <v>257</v>
      </c>
      <c r="CG449" s="5" t="s">
        <v>257</v>
      </c>
      <c r="CH449" s="18" t="s">
        <v>861</v>
      </c>
      <c r="CI449" s="18"/>
      <c r="CJ449" s="18"/>
      <c r="CK449" s="18"/>
      <c r="CL449" s="18"/>
      <c r="CM449" s="18"/>
      <c r="CN449" s="18"/>
      <c r="CO449" s="18"/>
      <c r="CP449" s="18"/>
      <c r="CQ449" s="18"/>
      <c r="CR449" s="18"/>
      <c r="CS449" s="18"/>
      <c r="CT449" s="18"/>
      <c r="CU449" s="18"/>
      <c r="CV449" s="18"/>
      <c r="CW449" s="18"/>
      <c r="CX449" s="18"/>
      <c r="CY449" s="18"/>
      <c r="CZ449" s="18"/>
      <c r="DA449" s="18"/>
      <c r="DB449" s="18"/>
      <c r="DC449" s="18"/>
      <c r="DD449" s="18"/>
      <c r="DE449" s="18"/>
      <c r="DF449" s="18"/>
      <c r="DG449" s="18"/>
      <c r="DH449" s="18"/>
      <c r="DI449" s="18"/>
      <c r="DJ449" s="18"/>
      <c r="DK449" s="18"/>
      <c r="DL449" s="18"/>
      <c r="DM449" s="18"/>
      <c r="DN449" s="18"/>
      <c r="DO449" s="18"/>
      <c r="DP449" s="18">
        <v>0</v>
      </c>
      <c r="DQ449" s="18"/>
      <c r="DR449" s="18"/>
      <c r="DS449" s="18"/>
      <c r="DT449" s="18"/>
      <c r="DU449" s="18"/>
      <c r="DV449" s="18">
        <v>0</v>
      </c>
      <c r="DW449" s="18"/>
      <c r="DX449" s="18"/>
      <c r="DY449" s="18"/>
      <c r="DZ449" s="18"/>
      <c r="EA449" s="18"/>
      <c r="EB449" s="18">
        <v>0</v>
      </c>
      <c r="EC449" s="18"/>
      <c r="ED449" s="18"/>
      <c r="EE449" s="18">
        <v>0</v>
      </c>
      <c r="EF449" s="18">
        <v>0</v>
      </c>
      <c r="EG449" s="18">
        <v>0</v>
      </c>
      <c r="EH449" s="18" t="s">
        <v>865</v>
      </c>
      <c r="EI449" s="18" cm="1">
        <f t="array" ref="EI449">IF(SUMPRODUCT(--(DO449:DS449&lt;&gt;""))=0, 0,1)</f>
        <v>1</v>
      </c>
      <c r="EJ449" s="18" cm="1">
        <f t="array" ref="EJ449">IF(SUMPRODUCT(--(DT449:EG449&lt;&gt;""))=0, 0,1)</f>
        <v>1</v>
      </c>
      <c r="EK449" s="18" cm="1">
        <f t="array" ref="EK449">IF(SUMPRODUCT(--(EC449:EG449&lt;&gt;""))=0, 0,1)</f>
        <v>1</v>
      </c>
      <c r="EL449" s="18" cm="1">
        <f t="array" ref="EL449">IF(SUMPRODUCT(--(EE449:EG449&lt;&gt;""))=0, 0,1)</f>
        <v>1</v>
      </c>
      <c r="EM449" s="18">
        <f t="shared" si="97"/>
        <v>0</v>
      </c>
      <c r="EN449" s="18">
        <f t="shared" si="98"/>
        <v>0</v>
      </c>
      <c r="EO449" s="18">
        <f t="shared" si="99"/>
        <v>0</v>
      </c>
      <c r="EP449" s="18">
        <f t="shared" si="100"/>
        <v>0</v>
      </c>
      <c r="EQ449" s="18">
        <f t="shared" si="101"/>
        <v>0</v>
      </c>
      <c r="ER449" s="58" t="s">
        <v>2080</v>
      </c>
      <c r="ES449" s="59">
        <v>43789</v>
      </c>
      <c r="ET449" s="18" t="s">
        <v>866</v>
      </c>
      <c r="EU449" s="18" t="s">
        <v>850</v>
      </c>
    </row>
    <row r="450" spans="1:151" ht="15.75" customHeight="1" x14ac:dyDescent="0.2">
      <c r="A450" s="32" t="s">
        <v>305</v>
      </c>
      <c r="B450" s="24" t="s">
        <v>849</v>
      </c>
      <c r="C450" s="26">
        <v>1</v>
      </c>
      <c r="D450" s="18" t="s">
        <v>867</v>
      </c>
      <c r="E450" s="18" t="s">
        <v>855</v>
      </c>
      <c r="F450" s="18" t="s">
        <v>553</v>
      </c>
      <c r="G450" s="18" t="s">
        <v>852</v>
      </c>
      <c r="H450" s="18" t="s">
        <v>853</v>
      </c>
      <c r="I450" s="18" t="s">
        <v>363</v>
      </c>
      <c r="J450" s="18" t="s">
        <v>363</v>
      </c>
      <c r="K450" s="18" t="s">
        <v>363</v>
      </c>
      <c r="L450" s="18" t="s">
        <v>363</v>
      </c>
      <c r="M450" s="18" t="s">
        <v>276</v>
      </c>
      <c r="N450" s="56">
        <v>133</v>
      </c>
      <c r="O450" s="18" t="s">
        <v>851</v>
      </c>
      <c r="P450" s="18" t="s">
        <v>466</v>
      </c>
      <c r="Q450" s="18" t="s">
        <v>254</v>
      </c>
      <c r="R450" s="24" t="s">
        <v>257</v>
      </c>
      <c r="S450" s="24" t="s">
        <v>257</v>
      </c>
      <c r="T450" s="26" t="s">
        <v>856</v>
      </c>
      <c r="U450" s="26" t="s">
        <v>257</v>
      </c>
      <c r="V450" s="26" t="s">
        <v>257</v>
      </c>
      <c r="W450" s="26" t="s">
        <v>257</v>
      </c>
      <c r="X450" s="18" t="s">
        <v>857</v>
      </c>
      <c r="Y450" s="18">
        <v>15</v>
      </c>
      <c r="Z450" s="18" t="s">
        <v>474</v>
      </c>
      <c r="AA450" s="18">
        <v>15</v>
      </c>
      <c r="AB450" s="57" t="s">
        <v>257</v>
      </c>
      <c r="AC450" s="18" t="s">
        <v>595</v>
      </c>
      <c r="AD450" s="18" t="s">
        <v>595</v>
      </c>
      <c r="AE450" s="18" t="s">
        <v>595</v>
      </c>
      <c r="AF450" s="18" t="s">
        <v>595</v>
      </c>
      <c r="AG450" s="18" t="s">
        <v>595</v>
      </c>
      <c r="AH450" s="18" t="s">
        <v>595</v>
      </c>
      <c r="AI450" s="18">
        <v>45</v>
      </c>
      <c r="AJ450" s="18" t="s">
        <v>596</v>
      </c>
      <c r="AK450" s="18">
        <v>45</v>
      </c>
      <c r="AL450" s="18" t="s">
        <v>858</v>
      </c>
      <c r="AM450" s="18" t="s">
        <v>308</v>
      </c>
      <c r="AN450" s="56">
        <v>0</v>
      </c>
      <c r="AO450" s="18" t="s">
        <v>859</v>
      </c>
      <c r="AP450" s="26" t="s">
        <v>699</v>
      </c>
      <c r="AQ450" s="18">
        <v>1</v>
      </c>
      <c r="AR450" s="18" t="s">
        <v>860</v>
      </c>
      <c r="AS450" s="63" t="s">
        <v>257</v>
      </c>
      <c r="AT450" s="63" t="s">
        <v>257</v>
      </c>
      <c r="AU450" s="63" t="s">
        <v>257</v>
      </c>
      <c r="AV450" s="63" t="s">
        <v>257</v>
      </c>
      <c r="AW450" s="63" t="s">
        <v>257</v>
      </c>
      <c r="AX450" s="18">
        <v>45</v>
      </c>
      <c r="AY450" s="18" t="s">
        <v>596</v>
      </c>
      <c r="AZ450" s="5" t="s">
        <v>257</v>
      </c>
      <c r="BA450" s="5" t="s">
        <v>257</v>
      </c>
      <c r="BB450" s="18" t="s">
        <v>861</v>
      </c>
      <c r="BC450" s="18" t="s">
        <v>862</v>
      </c>
      <c r="BD450" s="18">
        <v>0.65700000000000003</v>
      </c>
      <c r="BE450" s="18" t="s">
        <v>863</v>
      </c>
      <c r="BF450" s="26" t="s">
        <v>699</v>
      </c>
      <c r="BG450" s="18">
        <v>1</v>
      </c>
      <c r="BH450" s="18" t="s">
        <v>860</v>
      </c>
      <c r="BI450" s="63" t="s">
        <v>257</v>
      </c>
      <c r="BJ450" s="63" t="s">
        <v>257</v>
      </c>
      <c r="BK450" s="63" t="s">
        <v>257</v>
      </c>
      <c r="BL450" s="63" t="s">
        <v>257</v>
      </c>
      <c r="BM450" s="63" t="s">
        <v>257</v>
      </c>
      <c r="BN450" s="18">
        <v>45</v>
      </c>
      <c r="BO450" s="18" t="s">
        <v>596</v>
      </c>
      <c r="BP450" s="5" t="s">
        <v>257</v>
      </c>
      <c r="BQ450" s="5" t="s">
        <v>257</v>
      </c>
      <c r="BR450" s="18" t="s">
        <v>651</v>
      </c>
      <c r="BS450" s="18" t="s">
        <v>286</v>
      </c>
      <c r="BT450" s="18">
        <v>0</v>
      </c>
      <c r="BU450" s="18" t="s">
        <v>864</v>
      </c>
      <c r="BV450" s="26" t="s">
        <v>699</v>
      </c>
      <c r="BW450" s="18">
        <v>1</v>
      </c>
      <c r="BX450" s="18" t="s">
        <v>860</v>
      </c>
      <c r="BY450" s="63" t="s">
        <v>257</v>
      </c>
      <c r="BZ450" s="63" t="s">
        <v>257</v>
      </c>
      <c r="CA450" s="63" t="s">
        <v>257</v>
      </c>
      <c r="CB450" s="63" t="s">
        <v>257</v>
      </c>
      <c r="CC450" s="63" t="s">
        <v>257</v>
      </c>
      <c r="CD450" s="18">
        <v>45</v>
      </c>
      <c r="CE450" s="18" t="s">
        <v>596</v>
      </c>
      <c r="CF450" s="5" t="s">
        <v>257</v>
      </c>
      <c r="CG450" s="5" t="s">
        <v>257</v>
      </c>
      <c r="CH450" s="18" t="s">
        <v>861</v>
      </c>
      <c r="CI450" s="18"/>
      <c r="CJ450" s="18"/>
      <c r="CK450" s="18"/>
      <c r="CL450" s="18"/>
      <c r="CM450" s="18"/>
      <c r="CN450" s="18"/>
      <c r="CO450" s="18"/>
      <c r="CP450" s="18"/>
      <c r="CQ450" s="18"/>
      <c r="CR450" s="18"/>
      <c r="CS450" s="18"/>
      <c r="CT450" s="18"/>
      <c r="CU450" s="18"/>
      <c r="CV450" s="18"/>
      <c r="CW450" s="18"/>
      <c r="CX450" s="18"/>
      <c r="CY450" s="18"/>
      <c r="CZ450" s="18"/>
      <c r="DA450" s="18"/>
      <c r="DB450" s="18"/>
      <c r="DC450" s="18"/>
      <c r="DD450" s="18"/>
      <c r="DE450" s="18"/>
      <c r="DF450" s="18"/>
      <c r="DG450" s="18"/>
      <c r="DH450" s="18"/>
      <c r="DI450" s="18"/>
      <c r="DJ450" s="18"/>
      <c r="DK450" s="18"/>
      <c r="DL450" s="18"/>
      <c r="DM450" s="18"/>
      <c r="DN450" s="18"/>
      <c r="DO450" s="18"/>
      <c r="DP450" s="18">
        <v>0</v>
      </c>
      <c r="DQ450" s="18"/>
      <c r="DR450" s="18"/>
      <c r="DS450" s="18"/>
      <c r="DT450" s="18"/>
      <c r="DU450" s="18"/>
      <c r="DV450" s="18">
        <v>0</v>
      </c>
      <c r="DW450" s="18"/>
      <c r="DX450" s="18"/>
      <c r="DY450" s="18"/>
      <c r="DZ450" s="18"/>
      <c r="EA450" s="18"/>
      <c r="EB450" s="18">
        <v>0</v>
      </c>
      <c r="EC450" s="18"/>
      <c r="ED450" s="18"/>
      <c r="EE450" s="18">
        <v>0</v>
      </c>
      <c r="EF450" s="18">
        <v>0</v>
      </c>
      <c r="EG450" s="18">
        <v>0</v>
      </c>
      <c r="EH450" s="18" t="s">
        <v>865</v>
      </c>
      <c r="EI450" s="18" cm="1">
        <f t="array" ref="EI450">IF(SUMPRODUCT(--(DO450:DS450&lt;&gt;""))=0, 0,1)</f>
        <v>1</v>
      </c>
      <c r="EJ450" s="18" cm="1">
        <f t="array" ref="EJ450">IF(SUMPRODUCT(--(DT450:EG450&lt;&gt;""))=0, 0,1)</f>
        <v>1</v>
      </c>
      <c r="EK450" s="18" cm="1">
        <f t="array" ref="EK450">IF(SUMPRODUCT(--(EC450:EG450&lt;&gt;""))=0, 0,1)</f>
        <v>1</v>
      </c>
      <c r="EL450" s="18" cm="1">
        <f t="array" ref="EL450">IF(SUMPRODUCT(--(EE450:EG450&lt;&gt;""))=0, 0,1)</f>
        <v>1</v>
      </c>
      <c r="EM450" s="18">
        <f t="shared" si="97"/>
        <v>0</v>
      </c>
      <c r="EN450" s="18">
        <f t="shared" si="98"/>
        <v>0</v>
      </c>
      <c r="EO450" s="18">
        <f t="shared" si="99"/>
        <v>0</v>
      </c>
      <c r="EP450" s="18">
        <f t="shared" si="100"/>
        <v>0</v>
      </c>
      <c r="EQ450" s="18">
        <f t="shared" si="101"/>
        <v>0</v>
      </c>
      <c r="ER450" s="58" t="s">
        <v>2080</v>
      </c>
      <c r="ES450" s="59">
        <v>43789</v>
      </c>
      <c r="ET450" s="18" t="s">
        <v>866</v>
      </c>
      <c r="EU450" s="18" t="s">
        <v>850</v>
      </c>
    </row>
    <row r="451" spans="1:151" ht="15.75" customHeight="1" x14ac:dyDescent="0.2">
      <c r="A451" s="32" t="s">
        <v>305</v>
      </c>
      <c r="B451" s="24" t="s">
        <v>849</v>
      </c>
      <c r="C451" s="26">
        <v>1</v>
      </c>
      <c r="D451" s="18" t="s">
        <v>868</v>
      </c>
      <c r="E451" s="18" t="s">
        <v>855</v>
      </c>
      <c r="F451" s="18" t="s">
        <v>553</v>
      </c>
      <c r="G451" s="18" t="s">
        <v>852</v>
      </c>
      <c r="H451" s="18" t="s">
        <v>853</v>
      </c>
      <c r="I451" s="18" t="s">
        <v>363</v>
      </c>
      <c r="J451" s="18" t="s">
        <v>363</v>
      </c>
      <c r="K451" s="18" t="s">
        <v>363</v>
      </c>
      <c r="L451" s="18" t="s">
        <v>363</v>
      </c>
      <c r="M451" s="18" t="s">
        <v>276</v>
      </c>
      <c r="N451" s="56">
        <v>133</v>
      </c>
      <c r="O451" s="18" t="s">
        <v>851</v>
      </c>
      <c r="P451" s="18" t="s">
        <v>466</v>
      </c>
      <c r="Q451" s="18" t="s">
        <v>254</v>
      </c>
      <c r="R451" s="24" t="s">
        <v>257</v>
      </c>
      <c r="S451" s="24" t="s">
        <v>257</v>
      </c>
      <c r="T451" s="26" t="s">
        <v>856</v>
      </c>
      <c r="U451" s="26" t="s">
        <v>257</v>
      </c>
      <c r="V451" s="26" t="s">
        <v>257</v>
      </c>
      <c r="W451" s="26" t="s">
        <v>257</v>
      </c>
      <c r="X451" s="18" t="s">
        <v>857</v>
      </c>
      <c r="Y451" s="18">
        <v>50</v>
      </c>
      <c r="Z451" s="18" t="s">
        <v>474</v>
      </c>
      <c r="AA451" s="18">
        <v>50</v>
      </c>
      <c r="AB451" s="57" t="s">
        <v>257</v>
      </c>
      <c r="AC451" s="18" t="s">
        <v>595</v>
      </c>
      <c r="AD451" s="18" t="s">
        <v>595</v>
      </c>
      <c r="AE451" s="18" t="s">
        <v>595</v>
      </c>
      <c r="AF451" s="18" t="s">
        <v>595</v>
      </c>
      <c r="AG451" s="18" t="s">
        <v>595</v>
      </c>
      <c r="AH451" s="18" t="s">
        <v>595</v>
      </c>
      <c r="AI451" s="18">
        <v>45</v>
      </c>
      <c r="AJ451" s="18" t="s">
        <v>596</v>
      </c>
      <c r="AK451" s="18">
        <v>45</v>
      </c>
      <c r="AL451" s="18" t="s">
        <v>858</v>
      </c>
      <c r="AM451" s="18" t="s">
        <v>308</v>
      </c>
      <c r="AN451" s="56">
        <v>8</v>
      </c>
      <c r="AO451" s="18" t="s">
        <v>859</v>
      </c>
      <c r="AP451" s="26" t="s">
        <v>699</v>
      </c>
      <c r="AQ451" s="18">
        <v>1</v>
      </c>
      <c r="AR451" s="18" t="s">
        <v>860</v>
      </c>
      <c r="AS451" s="63" t="s">
        <v>257</v>
      </c>
      <c r="AT451" s="63" t="s">
        <v>257</v>
      </c>
      <c r="AU451" s="63" t="s">
        <v>257</v>
      </c>
      <c r="AV451" s="63" t="s">
        <v>257</v>
      </c>
      <c r="AW451" s="63" t="s">
        <v>257</v>
      </c>
      <c r="AX451" s="18">
        <v>45</v>
      </c>
      <c r="AY451" s="18" t="s">
        <v>596</v>
      </c>
      <c r="AZ451" s="5" t="s">
        <v>257</v>
      </c>
      <c r="BA451" s="5" t="s">
        <v>257</v>
      </c>
      <c r="BB451" s="18" t="s">
        <v>861</v>
      </c>
      <c r="BC451" s="18" t="s">
        <v>862</v>
      </c>
      <c r="BD451" s="18">
        <v>0.60599999999999998</v>
      </c>
      <c r="BE451" s="18" t="s">
        <v>863</v>
      </c>
      <c r="BF451" s="26" t="s">
        <v>699</v>
      </c>
      <c r="BG451" s="18">
        <v>1</v>
      </c>
      <c r="BH451" s="18" t="s">
        <v>860</v>
      </c>
      <c r="BI451" s="63" t="s">
        <v>257</v>
      </c>
      <c r="BJ451" s="63" t="s">
        <v>257</v>
      </c>
      <c r="BK451" s="63" t="s">
        <v>257</v>
      </c>
      <c r="BL451" s="63" t="s">
        <v>257</v>
      </c>
      <c r="BM451" s="63" t="s">
        <v>257</v>
      </c>
      <c r="BN451" s="18">
        <v>45</v>
      </c>
      <c r="BO451" s="18" t="s">
        <v>596</v>
      </c>
      <c r="BP451" s="5" t="s">
        <v>257</v>
      </c>
      <c r="BQ451" s="5" t="s">
        <v>257</v>
      </c>
      <c r="BR451" s="18" t="s">
        <v>651</v>
      </c>
      <c r="BS451" s="18" t="s">
        <v>286</v>
      </c>
      <c r="BT451" s="18">
        <v>0</v>
      </c>
      <c r="BU451" s="18" t="s">
        <v>864</v>
      </c>
      <c r="BV451" s="26" t="s">
        <v>699</v>
      </c>
      <c r="BW451" s="18">
        <v>1</v>
      </c>
      <c r="BX451" s="18" t="s">
        <v>860</v>
      </c>
      <c r="BY451" s="63" t="s">
        <v>257</v>
      </c>
      <c r="BZ451" s="63" t="s">
        <v>257</v>
      </c>
      <c r="CA451" s="63" t="s">
        <v>257</v>
      </c>
      <c r="CB451" s="63" t="s">
        <v>257</v>
      </c>
      <c r="CC451" s="63" t="s">
        <v>257</v>
      </c>
      <c r="CD451" s="18">
        <v>45</v>
      </c>
      <c r="CE451" s="18" t="s">
        <v>596</v>
      </c>
      <c r="CF451" s="5" t="s">
        <v>257</v>
      </c>
      <c r="CG451" s="5" t="s">
        <v>257</v>
      </c>
      <c r="CH451" s="18" t="s">
        <v>861</v>
      </c>
      <c r="CI451" s="18"/>
      <c r="CJ451" s="18"/>
      <c r="CK451" s="18"/>
      <c r="CL451" s="18"/>
      <c r="CM451" s="18"/>
      <c r="CN451" s="18"/>
      <c r="CO451" s="18"/>
      <c r="CP451" s="18"/>
      <c r="CQ451" s="18"/>
      <c r="CR451" s="18"/>
      <c r="CS451" s="18"/>
      <c r="CT451" s="18"/>
      <c r="CU451" s="18"/>
      <c r="CV451" s="18"/>
      <c r="CW451" s="18"/>
      <c r="CX451" s="18"/>
      <c r="CY451" s="18"/>
      <c r="CZ451" s="18"/>
      <c r="DA451" s="18"/>
      <c r="DB451" s="18"/>
      <c r="DC451" s="18"/>
      <c r="DD451" s="18"/>
      <c r="DE451" s="18"/>
      <c r="DF451" s="18"/>
      <c r="DG451" s="18"/>
      <c r="DH451" s="18"/>
      <c r="DI451" s="18"/>
      <c r="DJ451" s="18"/>
      <c r="DK451" s="18"/>
      <c r="DL451" s="18"/>
      <c r="DM451" s="18"/>
      <c r="DN451" s="18"/>
      <c r="DO451" s="18"/>
      <c r="DP451" s="18">
        <v>1</v>
      </c>
      <c r="DQ451" s="18"/>
      <c r="DR451" s="18"/>
      <c r="DS451" s="18"/>
      <c r="DT451" s="18"/>
      <c r="DU451" s="18"/>
      <c r="DV451" s="18">
        <v>0</v>
      </c>
      <c r="DW451" s="18"/>
      <c r="DX451" s="18"/>
      <c r="DY451" s="18"/>
      <c r="DZ451" s="18"/>
      <c r="EA451" s="18"/>
      <c r="EB451" s="18">
        <v>0</v>
      </c>
      <c r="EC451" s="18"/>
      <c r="ED451" s="18"/>
      <c r="EE451" s="18">
        <v>0</v>
      </c>
      <c r="EF451" s="18">
        <v>0</v>
      </c>
      <c r="EG451" s="18">
        <v>0</v>
      </c>
      <c r="EH451" s="18" t="s">
        <v>865</v>
      </c>
      <c r="EI451" s="18" cm="1">
        <f t="array" ref="EI451">IF(SUMPRODUCT(--(DO451:DS451&lt;&gt;""))=0, 0,1)</f>
        <v>1</v>
      </c>
      <c r="EJ451" s="18" cm="1">
        <f t="array" ref="EJ451">IF(SUMPRODUCT(--(DT451:EG451&lt;&gt;""))=0, 0,1)</f>
        <v>1</v>
      </c>
      <c r="EK451" s="18" cm="1">
        <f t="array" ref="EK451">IF(SUMPRODUCT(--(EC451:EG451&lt;&gt;""))=0, 0,1)</f>
        <v>1</v>
      </c>
      <c r="EL451" s="18" cm="1">
        <f t="array" ref="EL451">IF(SUMPRODUCT(--(EE451:EG451&lt;&gt;""))=0, 0,1)</f>
        <v>1</v>
      </c>
      <c r="EM451" s="18">
        <f t="shared" si="97"/>
        <v>1</v>
      </c>
      <c r="EN451" s="18">
        <f t="shared" si="98"/>
        <v>1</v>
      </c>
      <c r="EO451" s="18">
        <f t="shared" si="99"/>
        <v>0</v>
      </c>
      <c r="EP451" s="18">
        <f t="shared" si="100"/>
        <v>0</v>
      </c>
      <c r="EQ451" s="18">
        <f t="shared" si="101"/>
        <v>0</v>
      </c>
      <c r="ER451" s="58" t="s">
        <v>2080</v>
      </c>
      <c r="ES451" s="59">
        <v>43789</v>
      </c>
      <c r="ET451" s="18" t="s">
        <v>866</v>
      </c>
      <c r="EU451" s="18" t="s">
        <v>850</v>
      </c>
    </row>
    <row r="452" spans="1:151" ht="15.75" customHeight="1" x14ac:dyDescent="0.2">
      <c r="A452" s="32" t="s">
        <v>305</v>
      </c>
      <c r="B452" s="24" t="s">
        <v>849</v>
      </c>
      <c r="C452" s="26">
        <v>1</v>
      </c>
      <c r="D452" s="18" t="s">
        <v>869</v>
      </c>
      <c r="E452" s="18" t="s">
        <v>855</v>
      </c>
      <c r="F452" s="18" t="s">
        <v>553</v>
      </c>
      <c r="G452" s="18" t="s">
        <v>852</v>
      </c>
      <c r="H452" s="18" t="s">
        <v>853</v>
      </c>
      <c r="I452" s="18" t="s">
        <v>363</v>
      </c>
      <c r="J452" s="18" t="s">
        <v>363</v>
      </c>
      <c r="K452" s="18" t="s">
        <v>363</v>
      </c>
      <c r="L452" s="18" t="s">
        <v>363</v>
      </c>
      <c r="M452" s="18" t="s">
        <v>276</v>
      </c>
      <c r="N452" s="56">
        <v>133</v>
      </c>
      <c r="O452" s="18" t="s">
        <v>851</v>
      </c>
      <c r="P452" s="18" t="s">
        <v>466</v>
      </c>
      <c r="Q452" s="18" t="s">
        <v>254</v>
      </c>
      <c r="R452" s="24" t="s">
        <v>257</v>
      </c>
      <c r="S452" s="24" t="s">
        <v>257</v>
      </c>
      <c r="T452" s="26" t="s">
        <v>856</v>
      </c>
      <c r="U452" s="26" t="s">
        <v>257</v>
      </c>
      <c r="V452" s="26" t="s">
        <v>257</v>
      </c>
      <c r="W452" s="26" t="s">
        <v>257</v>
      </c>
      <c r="X452" s="18" t="s">
        <v>857</v>
      </c>
      <c r="Y452" s="18">
        <v>150</v>
      </c>
      <c r="Z452" s="18" t="s">
        <v>474</v>
      </c>
      <c r="AA452" s="18">
        <v>150</v>
      </c>
      <c r="AB452" s="57" t="s">
        <v>257</v>
      </c>
      <c r="AC452" s="18" t="s">
        <v>595</v>
      </c>
      <c r="AD452" s="18" t="s">
        <v>595</v>
      </c>
      <c r="AE452" s="18" t="s">
        <v>595</v>
      </c>
      <c r="AF452" s="18" t="s">
        <v>595</v>
      </c>
      <c r="AG452" s="18" t="s">
        <v>595</v>
      </c>
      <c r="AH452" s="18" t="s">
        <v>595</v>
      </c>
      <c r="AI452" s="18">
        <v>45</v>
      </c>
      <c r="AJ452" s="18" t="s">
        <v>596</v>
      </c>
      <c r="AK452" s="18">
        <v>45</v>
      </c>
      <c r="AL452" s="18" t="s">
        <v>858</v>
      </c>
      <c r="AM452" s="18" t="s">
        <v>308</v>
      </c>
      <c r="AN452" s="56">
        <v>40</v>
      </c>
      <c r="AO452" s="18" t="s">
        <v>859</v>
      </c>
      <c r="AP452" s="26" t="s">
        <v>699</v>
      </c>
      <c r="AQ452" s="18">
        <v>1</v>
      </c>
      <c r="AR452" s="18" t="s">
        <v>860</v>
      </c>
      <c r="AS452" s="63" t="s">
        <v>257</v>
      </c>
      <c r="AT452" s="63" t="s">
        <v>257</v>
      </c>
      <c r="AU452" s="63" t="s">
        <v>257</v>
      </c>
      <c r="AV452" s="63" t="s">
        <v>257</v>
      </c>
      <c r="AW452" s="63" t="s">
        <v>257</v>
      </c>
      <c r="AX452" s="18">
        <v>45</v>
      </c>
      <c r="AY452" s="18" t="s">
        <v>596</v>
      </c>
      <c r="AZ452" s="5" t="s">
        <v>257</v>
      </c>
      <c r="BA452" s="5" t="s">
        <v>257</v>
      </c>
      <c r="BB452" s="18" t="s">
        <v>861</v>
      </c>
      <c r="BC452" s="18" t="s">
        <v>862</v>
      </c>
      <c r="BD452" s="18">
        <v>0.64300000000000002</v>
      </c>
      <c r="BE452" s="18" t="s">
        <v>863</v>
      </c>
      <c r="BF452" s="26" t="s">
        <v>699</v>
      </c>
      <c r="BG452" s="18">
        <v>1</v>
      </c>
      <c r="BH452" s="18" t="s">
        <v>860</v>
      </c>
      <c r="BI452" s="63" t="s">
        <v>257</v>
      </c>
      <c r="BJ452" s="63" t="s">
        <v>257</v>
      </c>
      <c r="BK452" s="63" t="s">
        <v>257</v>
      </c>
      <c r="BL452" s="63" t="s">
        <v>257</v>
      </c>
      <c r="BM452" s="63" t="s">
        <v>257</v>
      </c>
      <c r="BN452" s="18">
        <v>45</v>
      </c>
      <c r="BO452" s="18" t="s">
        <v>596</v>
      </c>
      <c r="BP452" s="5" t="s">
        <v>257</v>
      </c>
      <c r="BQ452" s="5" t="s">
        <v>257</v>
      </c>
      <c r="BR452" s="18" t="s">
        <v>651</v>
      </c>
      <c r="BS452" s="18" t="s">
        <v>286</v>
      </c>
      <c r="BT452" s="18">
        <v>0</v>
      </c>
      <c r="BU452" s="18" t="s">
        <v>864</v>
      </c>
      <c r="BV452" s="26" t="s">
        <v>699</v>
      </c>
      <c r="BW452" s="18">
        <v>1</v>
      </c>
      <c r="BX452" s="18" t="s">
        <v>860</v>
      </c>
      <c r="BY452" s="63" t="s">
        <v>257</v>
      </c>
      <c r="BZ452" s="63" t="s">
        <v>257</v>
      </c>
      <c r="CA452" s="63" t="s">
        <v>257</v>
      </c>
      <c r="CB452" s="63" t="s">
        <v>257</v>
      </c>
      <c r="CC452" s="63" t="s">
        <v>257</v>
      </c>
      <c r="CD452" s="18">
        <v>45</v>
      </c>
      <c r="CE452" s="18" t="s">
        <v>596</v>
      </c>
      <c r="CF452" s="5" t="s">
        <v>257</v>
      </c>
      <c r="CG452" s="5" t="s">
        <v>257</v>
      </c>
      <c r="CH452" s="18" t="s">
        <v>861</v>
      </c>
      <c r="CI452" s="18"/>
      <c r="CJ452" s="18"/>
      <c r="CK452" s="18"/>
      <c r="CL452" s="18"/>
      <c r="CM452" s="18"/>
      <c r="CN452" s="18"/>
      <c r="CO452" s="18"/>
      <c r="CP452" s="18"/>
      <c r="CQ452" s="18"/>
      <c r="CR452" s="18"/>
      <c r="CS452" s="18"/>
      <c r="CT452" s="18"/>
      <c r="CU452" s="18"/>
      <c r="CV452" s="18"/>
      <c r="CW452" s="18"/>
      <c r="CX452" s="18"/>
      <c r="CY452" s="18"/>
      <c r="CZ452" s="18"/>
      <c r="DA452" s="18"/>
      <c r="DB452" s="18"/>
      <c r="DC452" s="18"/>
      <c r="DD452" s="18"/>
      <c r="DE452" s="18"/>
      <c r="DF452" s="18"/>
      <c r="DG452" s="18"/>
      <c r="DH452" s="18"/>
      <c r="DI452" s="18"/>
      <c r="DJ452" s="18"/>
      <c r="DK452" s="18"/>
      <c r="DL452" s="18"/>
      <c r="DM452" s="18"/>
      <c r="DN452" s="18"/>
      <c r="DO452" s="18"/>
      <c r="DP452" s="18">
        <v>1</v>
      </c>
      <c r="DQ452" s="18"/>
      <c r="DR452" s="18"/>
      <c r="DS452" s="18"/>
      <c r="DT452" s="18"/>
      <c r="DU452" s="18"/>
      <c r="DV452" s="18">
        <v>0</v>
      </c>
      <c r="DW452" s="18"/>
      <c r="DX452" s="18"/>
      <c r="DY452" s="18"/>
      <c r="DZ452" s="18"/>
      <c r="EA452" s="18"/>
      <c r="EB452" s="18">
        <v>0</v>
      </c>
      <c r="EC452" s="18"/>
      <c r="ED452" s="18"/>
      <c r="EE452" s="18">
        <v>0</v>
      </c>
      <c r="EF452" s="18">
        <v>0</v>
      </c>
      <c r="EG452" s="18">
        <v>0</v>
      </c>
      <c r="EH452" s="18" t="s">
        <v>865</v>
      </c>
      <c r="EI452" s="18" cm="1">
        <f t="array" ref="EI452">IF(SUMPRODUCT(--(DO452:DS452&lt;&gt;""))=0, 0,1)</f>
        <v>1</v>
      </c>
      <c r="EJ452" s="18" cm="1">
        <f t="array" ref="EJ452">IF(SUMPRODUCT(--(DT452:EG452&lt;&gt;""))=0, 0,1)</f>
        <v>1</v>
      </c>
      <c r="EK452" s="18" cm="1">
        <f t="array" ref="EK452">IF(SUMPRODUCT(--(EC452:EG452&lt;&gt;""))=0, 0,1)</f>
        <v>1</v>
      </c>
      <c r="EL452" s="18" cm="1">
        <f t="array" ref="EL452">IF(SUMPRODUCT(--(EE452:EG452&lt;&gt;""))=0, 0,1)</f>
        <v>1</v>
      </c>
      <c r="EM452" s="18">
        <f t="shared" ref="EM452:EM515" si="112">IF(COUNTIF(DO452:EG452, 1), 1,0)</f>
        <v>1</v>
      </c>
      <c r="EN452" s="18">
        <f t="shared" ref="EN452:EN515" si="113">IF(EI452=0, "NA", IF(COUNTIF(DO452:DS452, 1), 1,0))</f>
        <v>1</v>
      </c>
      <c r="EO452" s="18">
        <f t="shared" ref="EO452:EO515" si="114">IF(EJ452=0, "NA", IF(COUNTIF(DT452:EG452, 1), 1,0))</f>
        <v>0</v>
      </c>
      <c r="EP452" s="18">
        <f t="shared" ref="EP452:EP515" si="115">IF(EK452=0, "NA", IF(COUNTIF(EC452:EG452, 1), 1,0))</f>
        <v>0</v>
      </c>
      <c r="EQ452" s="18">
        <f t="shared" ref="EQ452:EQ515" si="116">IF(EL452=0, "NA", IF(COUNTIF(EE452:EG452, 1), 1,0))</f>
        <v>0</v>
      </c>
      <c r="ER452" s="58" t="s">
        <v>2080</v>
      </c>
      <c r="ES452" s="59">
        <v>43789</v>
      </c>
      <c r="ET452" s="18" t="s">
        <v>866</v>
      </c>
      <c r="EU452" s="18" t="s">
        <v>850</v>
      </c>
    </row>
    <row r="453" spans="1:151" ht="15.75" customHeight="1" x14ac:dyDescent="0.2">
      <c r="A453" s="32" t="s">
        <v>305</v>
      </c>
      <c r="B453" s="24" t="s">
        <v>849</v>
      </c>
      <c r="C453" s="26">
        <v>1</v>
      </c>
      <c r="D453" s="18" t="s">
        <v>870</v>
      </c>
      <c r="E453" s="18" t="s">
        <v>855</v>
      </c>
      <c r="F453" s="18" t="s">
        <v>553</v>
      </c>
      <c r="G453" s="18" t="s">
        <v>852</v>
      </c>
      <c r="H453" s="18" t="s">
        <v>853</v>
      </c>
      <c r="I453" s="18" t="s">
        <v>363</v>
      </c>
      <c r="J453" s="18" t="s">
        <v>363</v>
      </c>
      <c r="K453" s="18" t="s">
        <v>363</v>
      </c>
      <c r="L453" s="18" t="s">
        <v>363</v>
      </c>
      <c r="M453" s="18" t="s">
        <v>276</v>
      </c>
      <c r="N453" s="56">
        <v>133</v>
      </c>
      <c r="O453" s="18" t="s">
        <v>851</v>
      </c>
      <c r="P453" s="18" t="s">
        <v>466</v>
      </c>
      <c r="Q453" s="18" t="s">
        <v>254</v>
      </c>
      <c r="R453" s="24" t="s">
        <v>257</v>
      </c>
      <c r="S453" s="24" t="s">
        <v>257</v>
      </c>
      <c r="T453" s="26" t="s">
        <v>856</v>
      </c>
      <c r="U453" s="26" t="s">
        <v>257</v>
      </c>
      <c r="V453" s="26" t="s">
        <v>257</v>
      </c>
      <c r="W453" s="26" t="s">
        <v>257</v>
      </c>
      <c r="X453" s="18" t="s">
        <v>857</v>
      </c>
      <c r="Y453" s="18">
        <v>250</v>
      </c>
      <c r="Z453" s="18" t="s">
        <v>474</v>
      </c>
      <c r="AA453" s="18">
        <v>250</v>
      </c>
      <c r="AB453" s="57" t="s">
        <v>257</v>
      </c>
      <c r="AC453" s="18" t="s">
        <v>595</v>
      </c>
      <c r="AD453" s="18" t="s">
        <v>595</v>
      </c>
      <c r="AE453" s="18" t="s">
        <v>595</v>
      </c>
      <c r="AF453" s="18" t="s">
        <v>595</v>
      </c>
      <c r="AG453" s="18" t="s">
        <v>595</v>
      </c>
      <c r="AH453" s="18" t="s">
        <v>595</v>
      </c>
      <c r="AI453" s="18">
        <v>45</v>
      </c>
      <c r="AJ453" s="18" t="s">
        <v>596</v>
      </c>
      <c r="AK453" s="18">
        <v>45</v>
      </c>
      <c r="AL453" s="18" t="s">
        <v>858</v>
      </c>
      <c r="AM453" s="18" t="s">
        <v>308</v>
      </c>
      <c r="AN453" s="56">
        <v>96</v>
      </c>
      <c r="AO453" s="18" t="s">
        <v>859</v>
      </c>
      <c r="AP453" s="26" t="s">
        <v>699</v>
      </c>
      <c r="AQ453" s="18">
        <v>1</v>
      </c>
      <c r="AR453" s="18" t="s">
        <v>860</v>
      </c>
      <c r="AS453" s="63" t="s">
        <v>257</v>
      </c>
      <c r="AT453" s="63" t="s">
        <v>257</v>
      </c>
      <c r="AU453" s="63" t="s">
        <v>257</v>
      </c>
      <c r="AV453" s="63" t="s">
        <v>257</v>
      </c>
      <c r="AW453" s="63" t="s">
        <v>257</v>
      </c>
      <c r="AX453" s="18">
        <v>45</v>
      </c>
      <c r="AY453" s="18" t="s">
        <v>596</v>
      </c>
      <c r="AZ453" s="5" t="s">
        <v>257</v>
      </c>
      <c r="BA453" s="5" t="s">
        <v>257</v>
      </c>
      <c r="BB453" s="18" t="s">
        <v>861</v>
      </c>
      <c r="BC453" s="18" t="s">
        <v>862</v>
      </c>
      <c r="BD453" s="18">
        <v>0.68600000000000005</v>
      </c>
      <c r="BE453" s="18" t="s">
        <v>863</v>
      </c>
      <c r="BF453" s="26" t="s">
        <v>699</v>
      </c>
      <c r="BG453" s="18">
        <v>1</v>
      </c>
      <c r="BH453" s="18" t="s">
        <v>860</v>
      </c>
      <c r="BI453" s="63" t="s">
        <v>257</v>
      </c>
      <c r="BJ453" s="63" t="s">
        <v>257</v>
      </c>
      <c r="BK453" s="63" t="s">
        <v>257</v>
      </c>
      <c r="BL453" s="63" t="s">
        <v>257</v>
      </c>
      <c r="BM453" s="63" t="s">
        <v>257</v>
      </c>
      <c r="BN453" s="18">
        <v>45</v>
      </c>
      <c r="BO453" s="18" t="s">
        <v>596</v>
      </c>
      <c r="BP453" s="5" t="s">
        <v>257</v>
      </c>
      <c r="BQ453" s="5" t="s">
        <v>257</v>
      </c>
      <c r="BR453" s="18" t="s">
        <v>651</v>
      </c>
      <c r="BS453" s="18" t="s">
        <v>286</v>
      </c>
      <c r="BT453" s="18">
        <v>10</v>
      </c>
      <c r="BU453" s="18" t="s">
        <v>864</v>
      </c>
      <c r="BV453" s="26" t="s">
        <v>699</v>
      </c>
      <c r="BW453" s="18">
        <v>1</v>
      </c>
      <c r="BX453" s="18" t="s">
        <v>860</v>
      </c>
      <c r="BY453" s="63" t="s">
        <v>257</v>
      </c>
      <c r="BZ453" s="63" t="s">
        <v>257</v>
      </c>
      <c r="CA453" s="63" t="s">
        <v>257</v>
      </c>
      <c r="CB453" s="63" t="s">
        <v>257</v>
      </c>
      <c r="CC453" s="63" t="s">
        <v>257</v>
      </c>
      <c r="CD453" s="18">
        <v>45</v>
      </c>
      <c r="CE453" s="18" t="s">
        <v>596</v>
      </c>
      <c r="CF453" s="5" t="s">
        <v>257</v>
      </c>
      <c r="CG453" s="5" t="s">
        <v>257</v>
      </c>
      <c r="CH453" s="18" t="s">
        <v>861</v>
      </c>
      <c r="CI453" s="18"/>
      <c r="CJ453" s="18"/>
      <c r="CK453" s="18"/>
      <c r="CL453" s="18"/>
      <c r="CM453" s="18"/>
      <c r="CN453" s="18"/>
      <c r="CO453" s="18"/>
      <c r="CP453" s="18"/>
      <c r="CQ453" s="18"/>
      <c r="CR453" s="18"/>
      <c r="CS453" s="18"/>
      <c r="CT453" s="18"/>
      <c r="CU453" s="18"/>
      <c r="CV453" s="18"/>
      <c r="CW453" s="18"/>
      <c r="CX453" s="18"/>
      <c r="CY453" s="18"/>
      <c r="CZ453" s="18"/>
      <c r="DA453" s="18"/>
      <c r="DB453" s="18"/>
      <c r="DC453" s="18"/>
      <c r="DD453" s="18"/>
      <c r="DE453" s="18"/>
      <c r="DF453" s="18"/>
      <c r="DG453" s="18"/>
      <c r="DH453" s="18"/>
      <c r="DI453" s="18"/>
      <c r="DJ453" s="18"/>
      <c r="DK453" s="18"/>
      <c r="DL453" s="18"/>
      <c r="DM453" s="18"/>
      <c r="DN453" s="18"/>
      <c r="DO453" s="18"/>
      <c r="DP453" s="18">
        <v>0</v>
      </c>
      <c r="DQ453" s="18"/>
      <c r="DR453" s="18"/>
      <c r="DS453" s="18"/>
      <c r="DT453" s="18"/>
      <c r="DU453" s="18"/>
      <c r="DV453" s="18">
        <v>0</v>
      </c>
      <c r="DW453" s="18"/>
      <c r="DX453" s="18"/>
      <c r="DY453" s="18"/>
      <c r="DZ453" s="18"/>
      <c r="EA453" s="18"/>
      <c r="EB453" s="18">
        <v>0</v>
      </c>
      <c r="EC453" s="18"/>
      <c r="ED453" s="18"/>
      <c r="EE453" s="18">
        <v>1</v>
      </c>
      <c r="EF453" s="18">
        <v>0</v>
      </c>
      <c r="EG453" s="18">
        <v>0</v>
      </c>
      <c r="EH453" s="18" t="s">
        <v>865</v>
      </c>
      <c r="EI453" s="18" cm="1">
        <f t="array" ref="EI453">IF(SUMPRODUCT(--(DO453:DS453&lt;&gt;""))=0, 0,1)</f>
        <v>1</v>
      </c>
      <c r="EJ453" s="18" cm="1">
        <f t="array" ref="EJ453">IF(SUMPRODUCT(--(DT453:EG453&lt;&gt;""))=0, 0,1)</f>
        <v>1</v>
      </c>
      <c r="EK453" s="18" cm="1">
        <f t="array" ref="EK453">IF(SUMPRODUCT(--(EC453:EG453&lt;&gt;""))=0, 0,1)</f>
        <v>1</v>
      </c>
      <c r="EL453" s="18" cm="1">
        <f t="array" ref="EL453">IF(SUMPRODUCT(--(EE453:EG453&lt;&gt;""))=0, 0,1)</f>
        <v>1</v>
      </c>
      <c r="EM453" s="18">
        <f t="shared" si="112"/>
        <v>1</v>
      </c>
      <c r="EN453" s="18">
        <f t="shared" si="113"/>
        <v>0</v>
      </c>
      <c r="EO453" s="18">
        <f t="shared" si="114"/>
        <v>1</v>
      </c>
      <c r="EP453" s="18">
        <f t="shared" si="115"/>
        <v>1</v>
      </c>
      <c r="EQ453" s="18">
        <f t="shared" si="116"/>
        <v>1</v>
      </c>
      <c r="ER453" s="58" t="s">
        <v>2080</v>
      </c>
      <c r="ES453" s="59">
        <v>43789</v>
      </c>
      <c r="ET453" s="18" t="s">
        <v>866</v>
      </c>
      <c r="EU453" s="18" t="s">
        <v>850</v>
      </c>
    </row>
    <row r="454" spans="1:151" ht="15.75" customHeight="1" x14ac:dyDescent="0.2">
      <c r="A454" s="32" t="s">
        <v>305</v>
      </c>
      <c r="B454" s="24" t="s">
        <v>849</v>
      </c>
      <c r="C454" s="26">
        <v>1</v>
      </c>
      <c r="D454" s="18" t="s">
        <v>871</v>
      </c>
      <c r="E454" s="18" t="s">
        <v>855</v>
      </c>
      <c r="F454" s="18" t="s">
        <v>553</v>
      </c>
      <c r="G454" s="18" t="s">
        <v>852</v>
      </c>
      <c r="H454" s="18" t="s">
        <v>853</v>
      </c>
      <c r="I454" s="18" t="s">
        <v>363</v>
      </c>
      <c r="J454" s="18" t="s">
        <v>363</v>
      </c>
      <c r="K454" s="18" t="s">
        <v>363</v>
      </c>
      <c r="L454" s="18" t="s">
        <v>363</v>
      </c>
      <c r="M454" s="18" t="s">
        <v>276</v>
      </c>
      <c r="N454" s="56">
        <v>133</v>
      </c>
      <c r="O454" s="18" t="s">
        <v>851</v>
      </c>
      <c r="P454" s="18" t="s">
        <v>466</v>
      </c>
      <c r="Q454" s="18" t="s">
        <v>254</v>
      </c>
      <c r="R454" s="24" t="s">
        <v>257</v>
      </c>
      <c r="S454" s="24" t="s">
        <v>257</v>
      </c>
      <c r="T454" s="26" t="s">
        <v>856</v>
      </c>
      <c r="U454" s="26" t="s">
        <v>257</v>
      </c>
      <c r="V454" s="26" t="s">
        <v>257</v>
      </c>
      <c r="W454" s="26" t="s">
        <v>257</v>
      </c>
      <c r="X454" s="18" t="s">
        <v>857</v>
      </c>
      <c r="Y454" s="18">
        <v>350</v>
      </c>
      <c r="Z454" s="18" t="s">
        <v>474</v>
      </c>
      <c r="AA454" s="18">
        <v>350</v>
      </c>
      <c r="AB454" s="57" t="s">
        <v>257</v>
      </c>
      <c r="AC454" s="18" t="s">
        <v>595</v>
      </c>
      <c r="AD454" s="18" t="s">
        <v>595</v>
      </c>
      <c r="AE454" s="18" t="s">
        <v>595</v>
      </c>
      <c r="AF454" s="18" t="s">
        <v>595</v>
      </c>
      <c r="AG454" s="18" t="s">
        <v>595</v>
      </c>
      <c r="AH454" s="18" t="s">
        <v>595</v>
      </c>
      <c r="AI454" s="18">
        <v>45</v>
      </c>
      <c r="AJ454" s="18" t="s">
        <v>596</v>
      </c>
      <c r="AK454" s="18">
        <v>45</v>
      </c>
      <c r="AL454" s="18" t="s">
        <v>858</v>
      </c>
      <c r="AM454" s="18" t="s">
        <v>308</v>
      </c>
      <c r="AN454" s="56">
        <v>60</v>
      </c>
      <c r="AO454" s="18" t="s">
        <v>859</v>
      </c>
      <c r="AP454" s="26" t="s">
        <v>699</v>
      </c>
      <c r="AQ454" s="18">
        <v>1</v>
      </c>
      <c r="AR454" s="18" t="s">
        <v>860</v>
      </c>
      <c r="AS454" s="63" t="s">
        <v>257</v>
      </c>
      <c r="AT454" s="63" t="s">
        <v>257</v>
      </c>
      <c r="AU454" s="63" t="s">
        <v>257</v>
      </c>
      <c r="AV454" s="63" t="s">
        <v>257</v>
      </c>
      <c r="AW454" s="63" t="s">
        <v>257</v>
      </c>
      <c r="AX454" s="18">
        <v>45</v>
      </c>
      <c r="AY454" s="18" t="s">
        <v>596</v>
      </c>
      <c r="AZ454" s="5" t="s">
        <v>257</v>
      </c>
      <c r="BA454" s="5" t="s">
        <v>257</v>
      </c>
      <c r="BB454" s="18" t="s">
        <v>861</v>
      </c>
      <c r="BC454" s="18" t="s">
        <v>862</v>
      </c>
      <c r="BD454" s="18">
        <v>0.44500000000000001</v>
      </c>
      <c r="BE454" s="18" t="s">
        <v>863</v>
      </c>
      <c r="BF454" s="26" t="s">
        <v>699</v>
      </c>
      <c r="BG454" s="18">
        <v>1</v>
      </c>
      <c r="BH454" s="18" t="s">
        <v>860</v>
      </c>
      <c r="BI454" s="63" t="s">
        <v>257</v>
      </c>
      <c r="BJ454" s="63" t="s">
        <v>257</v>
      </c>
      <c r="BK454" s="63" t="s">
        <v>257</v>
      </c>
      <c r="BL454" s="63" t="s">
        <v>257</v>
      </c>
      <c r="BM454" s="63" t="s">
        <v>257</v>
      </c>
      <c r="BN454" s="18">
        <v>45</v>
      </c>
      <c r="BO454" s="18" t="s">
        <v>596</v>
      </c>
      <c r="BP454" s="5" t="s">
        <v>257</v>
      </c>
      <c r="BQ454" s="5" t="s">
        <v>257</v>
      </c>
      <c r="BR454" s="18" t="s">
        <v>651</v>
      </c>
      <c r="BS454" s="18" t="s">
        <v>286</v>
      </c>
      <c r="BT454" s="18">
        <v>0</v>
      </c>
      <c r="BU454" s="18" t="s">
        <v>864</v>
      </c>
      <c r="BV454" s="26" t="s">
        <v>699</v>
      </c>
      <c r="BW454" s="18">
        <v>1</v>
      </c>
      <c r="BX454" s="18" t="s">
        <v>860</v>
      </c>
      <c r="BY454" s="63" t="s">
        <v>257</v>
      </c>
      <c r="BZ454" s="63" t="s">
        <v>257</v>
      </c>
      <c r="CA454" s="63" t="s">
        <v>257</v>
      </c>
      <c r="CB454" s="63" t="s">
        <v>257</v>
      </c>
      <c r="CC454" s="63" t="s">
        <v>257</v>
      </c>
      <c r="CD454" s="18">
        <v>45</v>
      </c>
      <c r="CE454" s="18" t="s">
        <v>596</v>
      </c>
      <c r="CF454" s="5" t="s">
        <v>257</v>
      </c>
      <c r="CG454" s="5" t="s">
        <v>257</v>
      </c>
      <c r="CH454" s="18" t="s">
        <v>861</v>
      </c>
      <c r="CI454" s="18"/>
      <c r="CJ454" s="18"/>
      <c r="CK454" s="18"/>
      <c r="CL454" s="18"/>
      <c r="CM454" s="18"/>
      <c r="CN454" s="18"/>
      <c r="CO454" s="18"/>
      <c r="CP454" s="18"/>
      <c r="CQ454" s="18"/>
      <c r="CR454" s="18"/>
      <c r="CS454" s="18"/>
      <c r="CT454" s="18"/>
      <c r="CU454" s="18"/>
      <c r="CV454" s="18"/>
      <c r="CW454" s="18"/>
      <c r="CX454" s="18"/>
      <c r="CY454" s="18"/>
      <c r="CZ454" s="18"/>
      <c r="DA454" s="18"/>
      <c r="DB454" s="18"/>
      <c r="DC454" s="18"/>
      <c r="DD454" s="18"/>
      <c r="DE454" s="18"/>
      <c r="DF454" s="18"/>
      <c r="DG454" s="18"/>
      <c r="DH454" s="18"/>
      <c r="DI454" s="18"/>
      <c r="DJ454" s="18"/>
      <c r="DK454" s="18"/>
      <c r="DL454" s="18"/>
      <c r="DM454" s="18"/>
      <c r="DN454" s="18"/>
      <c r="DO454" s="18"/>
      <c r="DP454" s="18">
        <v>0</v>
      </c>
      <c r="DQ454" s="18"/>
      <c r="DR454" s="18"/>
      <c r="DS454" s="18"/>
      <c r="DT454" s="18"/>
      <c r="DU454" s="18"/>
      <c r="DV454" s="18">
        <v>0</v>
      </c>
      <c r="DW454" s="18"/>
      <c r="DX454" s="18"/>
      <c r="DY454" s="18"/>
      <c r="DZ454" s="18"/>
      <c r="EA454" s="18"/>
      <c r="EB454" s="18">
        <v>0</v>
      </c>
      <c r="EC454" s="18"/>
      <c r="ED454" s="18"/>
      <c r="EE454" s="18">
        <v>1</v>
      </c>
      <c r="EF454" s="18">
        <v>0</v>
      </c>
      <c r="EG454" s="18">
        <v>0</v>
      </c>
      <c r="EH454" s="18" t="s">
        <v>865</v>
      </c>
      <c r="EI454" s="18" cm="1">
        <f t="array" ref="EI454">IF(SUMPRODUCT(--(DO454:DS454&lt;&gt;""))=0, 0,1)</f>
        <v>1</v>
      </c>
      <c r="EJ454" s="18" cm="1">
        <f t="array" ref="EJ454">IF(SUMPRODUCT(--(DT454:EG454&lt;&gt;""))=0, 0,1)</f>
        <v>1</v>
      </c>
      <c r="EK454" s="18" cm="1">
        <f t="array" ref="EK454">IF(SUMPRODUCT(--(EC454:EG454&lt;&gt;""))=0, 0,1)</f>
        <v>1</v>
      </c>
      <c r="EL454" s="18" cm="1">
        <f t="array" ref="EL454">IF(SUMPRODUCT(--(EE454:EG454&lt;&gt;""))=0, 0,1)</f>
        <v>1</v>
      </c>
      <c r="EM454" s="18">
        <f t="shared" si="112"/>
        <v>1</v>
      </c>
      <c r="EN454" s="18">
        <f t="shared" si="113"/>
        <v>0</v>
      </c>
      <c r="EO454" s="18">
        <f t="shared" si="114"/>
        <v>1</v>
      </c>
      <c r="EP454" s="18">
        <f t="shared" si="115"/>
        <v>1</v>
      </c>
      <c r="EQ454" s="18">
        <f t="shared" si="116"/>
        <v>1</v>
      </c>
      <c r="ER454" s="58" t="s">
        <v>2080</v>
      </c>
      <c r="ES454" s="59">
        <v>43789</v>
      </c>
      <c r="ET454" s="18" t="s">
        <v>866</v>
      </c>
      <c r="EU454" s="18" t="s">
        <v>850</v>
      </c>
    </row>
    <row r="455" spans="1:151" ht="15.75" customHeight="1" x14ac:dyDescent="0.2">
      <c r="A455" s="32" t="s">
        <v>305</v>
      </c>
      <c r="B455" s="24" t="s">
        <v>849</v>
      </c>
      <c r="C455" s="26">
        <v>1</v>
      </c>
      <c r="D455" s="18" t="s">
        <v>872</v>
      </c>
      <c r="E455" s="18" t="s">
        <v>855</v>
      </c>
      <c r="F455" s="18" t="s">
        <v>553</v>
      </c>
      <c r="G455" s="18" t="s">
        <v>852</v>
      </c>
      <c r="H455" s="18" t="s">
        <v>853</v>
      </c>
      <c r="I455" s="18" t="s">
        <v>363</v>
      </c>
      <c r="J455" s="18" t="s">
        <v>363</v>
      </c>
      <c r="K455" s="18" t="s">
        <v>363</v>
      </c>
      <c r="L455" s="18" t="s">
        <v>363</v>
      </c>
      <c r="M455" s="18" t="s">
        <v>276</v>
      </c>
      <c r="N455" s="56">
        <v>133</v>
      </c>
      <c r="O455" s="18" t="s">
        <v>851</v>
      </c>
      <c r="P455" s="18" t="s">
        <v>466</v>
      </c>
      <c r="Q455" s="18" t="s">
        <v>254</v>
      </c>
      <c r="R455" s="24" t="s">
        <v>257</v>
      </c>
      <c r="S455" s="24" t="s">
        <v>257</v>
      </c>
      <c r="T455" s="26" t="s">
        <v>856</v>
      </c>
      <c r="U455" s="26" t="s">
        <v>257</v>
      </c>
      <c r="V455" s="26" t="s">
        <v>257</v>
      </c>
      <c r="W455" s="26" t="s">
        <v>257</v>
      </c>
      <c r="X455" s="18" t="s">
        <v>857</v>
      </c>
      <c r="Y455" s="18">
        <v>450</v>
      </c>
      <c r="Z455" s="18" t="s">
        <v>474</v>
      </c>
      <c r="AA455" s="18">
        <v>450</v>
      </c>
      <c r="AB455" s="57" t="s">
        <v>257</v>
      </c>
      <c r="AC455" s="18" t="s">
        <v>595</v>
      </c>
      <c r="AD455" s="18" t="s">
        <v>595</v>
      </c>
      <c r="AE455" s="18" t="s">
        <v>595</v>
      </c>
      <c r="AF455" s="18" t="s">
        <v>595</v>
      </c>
      <c r="AG455" s="18" t="s">
        <v>595</v>
      </c>
      <c r="AH455" s="18" t="s">
        <v>595</v>
      </c>
      <c r="AI455" s="18">
        <v>45</v>
      </c>
      <c r="AJ455" s="18" t="s">
        <v>596</v>
      </c>
      <c r="AK455" s="18">
        <v>45</v>
      </c>
      <c r="AL455" s="18" t="s">
        <v>858</v>
      </c>
      <c r="AM455" s="18" t="s">
        <v>308</v>
      </c>
      <c r="AN455" s="56">
        <v>180</v>
      </c>
      <c r="AO455" s="18" t="s">
        <v>859</v>
      </c>
      <c r="AP455" s="26" t="s">
        <v>699</v>
      </c>
      <c r="AQ455" s="18">
        <v>1</v>
      </c>
      <c r="AR455" s="18" t="s">
        <v>860</v>
      </c>
      <c r="AS455" s="63" t="s">
        <v>257</v>
      </c>
      <c r="AT455" s="63" t="s">
        <v>257</v>
      </c>
      <c r="AU455" s="63" t="s">
        <v>257</v>
      </c>
      <c r="AV455" s="63" t="s">
        <v>257</v>
      </c>
      <c r="AW455" s="63" t="s">
        <v>257</v>
      </c>
      <c r="AX455" s="18">
        <v>45</v>
      </c>
      <c r="AY455" s="18" t="s">
        <v>596</v>
      </c>
      <c r="AZ455" s="5" t="s">
        <v>257</v>
      </c>
      <c r="BA455" s="5" t="s">
        <v>257</v>
      </c>
      <c r="BB455" s="18" t="s">
        <v>861</v>
      </c>
      <c r="BC455" s="18" t="s">
        <v>862</v>
      </c>
      <c r="BD455" s="18">
        <v>0.63700000000000001</v>
      </c>
      <c r="BE455" s="18" t="s">
        <v>863</v>
      </c>
      <c r="BF455" s="26" t="s">
        <v>699</v>
      </c>
      <c r="BG455" s="18">
        <v>1</v>
      </c>
      <c r="BH455" s="18" t="s">
        <v>860</v>
      </c>
      <c r="BI455" s="63" t="s">
        <v>257</v>
      </c>
      <c r="BJ455" s="63" t="s">
        <v>257</v>
      </c>
      <c r="BK455" s="63" t="s">
        <v>257</v>
      </c>
      <c r="BL455" s="63" t="s">
        <v>257</v>
      </c>
      <c r="BM455" s="63" t="s">
        <v>257</v>
      </c>
      <c r="BN455" s="18">
        <v>45</v>
      </c>
      <c r="BO455" s="18" t="s">
        <v>596</v>
      </c>
      <c r="BP455" s="5" t="s">
        <v>257</v>
      </c>
      <c r="BQ455" s="5" t="s">
        <v>257</v>
      </c>
      <c r="BR455" s="18" t="s">
        <v>651</v>
      </c>
      <c r="BS455" s="18" t="s">
        <v>286</v>
      </c>
      <c r="BT455" s="18">
        <v>100</v>
      </c>
      <c r="BU455" s="18" t="s">
        <v>864</v>
      </c>
      <c r="BV455" s="26" t="s">
        <v>699</v>
      </c>
      <c r="BW455" s="18">
        <v>1</v>
      </c>
      <c r="BX455" s="18" t="s">
        <v>860</v>
      </c>
      <c r="BY455" s="63" t="s">
        <v>257</v>
      </c>
      <c r="BZ455" s="63" t="s">
        <v>257</v>
      </c>
      <c r="CA455" s="63" t="s">
        <v>257</v>
      </c>
      <c r="CB455" s="63" t="s">
        <v>257</v>
      </c>
      <c r="CC455" s="63" t="s">
        <v>257</v>
      </c>
      <c r="CD455" s="18">
        <v>45</v>
      </c>
      <c r="CE455" s="18" t="s">
        <v>596</v>
      </c>
      <c r="CF455" s="5" t="s">
        <v>257</v>
      </c>
      <c r="CG455" s="5" t="s">
        <v>257</v>
      </c>
      <c r="CH455" s="18" t="s">
        <v>861</v>
      </c>
      <c r="CI455" s="18"/>
      <c r="CJ455" s="18"/>
      <c r="CK455" s="18"/>
      <c r="CL455" s="18"/>
      <c r="CM455" s="18"/>
      <c r="CN455" s="18"/>
      <c r="CO455" s="18"/>
      <c r="CP455" s="18"/>
      <c r="CQ455" s="18"/>
      <c r="CR455" s="18"/>
      <c r="CS455" s="18"/>
      <c r="CT455" s="18"/>
      <c r="CU455" s="18"/>
      <c r="CV455" s="18"/>
      <c r="CW455" s="18"/>
      <c r="CX455" s="18"/>
      <c r="CY455" s="18"/>
      <c r="CZ455" s="18"/>
      <c r="DA455" s="18"/>
      <c r="DB455" s="18"/>
      <c r="DC455" s="18"/>
      <c r="DD455" s="18"/>
      <c r="DE455" s="18"/>
      <c r="DF455" s="18"/>
      <c r="DG455" s="18"/>
      <c r="DH455" s="18"/>
      <c r="DI455" s="18"/>
      <c r="DJ455" s="18"/>
      <c r="DK455" s="18"/>
      <c r="DL455" s="18"/>
      <c r="DM455" s="18"/>
      <c r="DN455" s="18"/>
      <c r="DO455" s="18"/>
      <c r="DP455" s="18">
        <v>0</v>
      </c>
      <c r="DQ455" s="18"/>
      <c r="DR455" s="18"/>
      <c r="DS455" s="18"/>
      <c r="DT455" s="18"/>
      <c r="DU455" s="18"/>
      <c r="DV455" s="18">
        <v>0</v>
      </c>
      <c r="DW455" s="18"/>
      <c r="DX455" s="18"/>
      <c r="DY455" s="18"/>
      <c r="DZ455" s="18"/>
      <c r="EA455" s="18"/>
      <c r="EB455" s="18">
        <v>0</v>
      </c>
      <c r="EC455" s="18"/>
      <c r="ED455" s="18"/>
      <c r="EE455" s="18">
        <v>0</v>
      </c>
      <c r="EF455" s="18">
        <v>0</v>
      </c>
      <c r="EG455" s="18">
        <v>1</v>
      </c>
      <c r="EH455" s="18" t="s">
        <v>865</v>
      </c>
      <c r="EI455" s="18" cm="1">
        <f t="array" ref="EI455">IF(SUMPRODUCT(--(DO455:DS455&lt;&gt;""))=0, 0,1)</f>
        <v>1</v>
      </c>
      <c r="EJ455" s="18" cm="1">
        <f t="array" ref="EJ455">IF(SUMPRODUCT(--(DT455:EG455&lt;&gt;""))=0, 0,1)</f>
        <v>1</v>
      </c>
      <c r="EK455" s="18" cm="1">
        <f t="array" ref="EK455">IF(SUMPRODUCT(--(EC455:EG455&lt;&gt;""))=0, 0,1)</f>
        <v>1</v>
      </c>
      <c r="EL455" s="18" cm="1">
        <f t="array" ref="EL455">IF(SUMPRODUCT(--(EE455:EG455&lt;&gt;""))=0, 0,1)</f>
        <v>1</v>
      </c>
      <c r="EM455" s="18">
        <f t="shared" si="112"/>
        <v>1</v>
      </c>
      <c r="EN455" s="18">
        <f t="shared" si="113"/>
        <v>0</v>
      </c>
      <c r="EO455" s="18">
        <f t="shared" si="114"/>
        <v>1</v>
      </c>
      <c r="EP455" s="18">
        <f t="shared" si="115"/>
        <v>1</v>
      </c>
      <c r="EQ455" s="18">
        <f t="shared" si="116"/>
        <v>1</v>
      </c>
      <c r="ER455" s="58" t="s">
        <v>2080</v>
      </c>
      <c r="ES455" s="59">
        <v>43789</v>
      </c>
      <c r="ET455" s="18" t="s">
        <v>866</v>
      </c>
      <c r="EU455" s="18" t="s">
        <v>850</v>
      </c>
    </row>
    <row r="456" spans="1:151" ht="15.75" customHeight="1" x14ac:dyDescent="0.2">
      <c r="A456" s="5" t="s">
        <v>311</v>
      </c>
      <c r="B456" s="24" t="s">
        <v>875</v>
      </c>
      <c r="C456" s="26">
        <v>1</v>
      </c>
      <c r="D456" s="18" t="s">
        <v>515</v>
      </c>
      <c r="E456" s="18" t="s">
        <v>880</v>
      </c>
      <c r="F456" s="18" t="s">
        <v>2320</v>
      </c>
      <c r="G456" s="18" t="s">
        <v>878</v>
      </c>
      <c r="H456" s="18" t="s">
        <v>879</v>
      </c>
      <c r="I456" s="18" t="s">
        <v>363</v>
      </c>
      <c r="J456" s="18" t="s">
        <v>363</v>
      </c>
      <c r="K456" s="18" t="s">
        <v>363</v>
      </c>
      <c r="L456" s="18" t="s">
        <v>469</v>
      </c>
      <c r="M456" s="18" t="s">
        <v>253</v>
      </c>
      <c r="N456" s="56">
        <v>60</v>
      </c>
      <c r="O456" s="18" t="s">
        <v>877</v>
      </c>
      <c r="P456" s="18" t="s">
        <v>466</v>
      </c>
      <c r="Q456" s="18" t="s">
        <v>254</v>
      </c>
      <c r="R456" s="24" t="s">
        <v>257</v>
      </c>
      <c r="S456" s="24" t="s">
        <v>257</v>
      </c>
      <c r="T456" s="26" t="s">
        <v>881</v>
      </c>
      <c r="U456" s="26" t="s">
        <v>257</v>
      </c>
      <c r="V456" s="26" t="s">
        <v>257</v>
      </c>
      <c r="W456" s="26" t="s">
        <v>257</v>
      </c>
      <c r="X456" s="18" t="s">
        <v>882</v>
      </c>
      <c r="Y456" s="18">
        <v>0</v>
      </c>
      <c r="Z456" s="18" t="s">
        <v>474</v>
      </c>
      <c r="AA456" s="18">
        <v>0</v>
      </c>
      <c r="AB456" s="57" t="s">
        <v>257</v>
      </c>
      <c r="AC456" s="18" t="s">
        <v>595</v>
      </c>
      <c r="AD456" s="18" t="s">
        <v>595</v>
      </c>
      <c r="AE456" s="18" t="s">
        <v>595</v>
      </c>
      <c r="AF456" s="18" t="s">
        <v>595</v>
      </c>
      <c r="AG456" s="18" t="s">
        <v>595</v>
      </c>
      <c r="AH456" s="18" t="s">
        <v>595</v>
      </c>
      <c r="AI456" s="18">
        <v>0</v>
      </c>
      <c r="AJ456" s="18" t="s">
        <v>596</v>
      </c>
      <c r="AK456" s="18">
        <v>0</v>
      </c>
      <c r="AL456" s="18" t="s">
        <v>883</v>
      </c>
      <c r="AM456" s="18" t="s">
        <v>884</v>
      </c>
      <c r="AN456" s="57">
        <v>0</v>
      </c>
      <c r="AO456" s="18" t="s">
        <v>885</v>
      </c>
      <c r="AP456" s="26" t="s">
        <v>479</v>
      </c>
      <c r="AQ456" s="18">
        <v>4</v>
      </c>
      <c r="AR456" s="18" t="s">
        <v>886</v>
      </c>
      <c r="AS456" s="57">
        <f t="shared" ref="AS456:AS584" si="117">AN456-AU456</f>
        <v>0</v>
      </c>
      <c r="AT456" s="57">
        <v>0</v>
      </c>
      <c r="AU456" s="57">
        <f t="shared" ref="AU456:AU584" si="118">AV456</f>
        <v>0</v>
      </c>
      <c r="AV456" s="57">
        <f t="shared" ref="AV456:AV584" si="119">AT456-AN456</f>
        <v>0</v>
      </c>
      <c r="AW456" s="5" t="s">
        <v>557</v>
      </c>
      <c r="AX456" s="18">
        <v>0</v>
      </c>
      <c r="AY456" s="18" t="s">
        <v>596</v>
      </c>
      <c r="AZ456" s="5" t="s">
        <v>257</v>
      </c>
      <c r="BA456" s="5" t="s">
        <v>257</v>
      </c>
      <c r="BB456" s="18" t="s">
        <v>887</v>
      </c>
      <c r="BC456" s="18" t="s">
        <v>263</v>
      </c>
      <c r="BD456" s="57">
        <f t="shared" ref="BD456:BD581" si="120">100-AN456</f>
        <v>100</v>
      </c>
      <c r="BE456" s="18" t="s">
        <v>888</v>
      </c>
      <c r="BF456" s="18" t="s">
        <v>479</v>
      </c>
      <c r="BG456" s="18">
        <v>4</v>
      </c>
      <c r="BH456" s="18" t="s">
        <v>886</v>
      </c>
      <c r="BI456" s="57">
        <f t="shared" ref="BI456:BI581" si="121">BD456-BK456</f>
        <v>100</v>
      </c>
      <c r="BJ456" s="57">
        <f t="shared" ref="BJ456:BJ581" si="122">100-AS456</f>
        <v>100</v>
      </c>
      <c r="BK456" s="57">
        <f t="shared" ref="BK456:BK581" si="123">BL456</f>
        <v>0</v>
      </c>
      <c r="BL456" s="57">
        <f t="shared" ref="BL456:BL581" si="124">BJ456-BD456</f>
        <v>0</v>
      </c>
      <c r="BM456" s="5" t="s">
        <v>557</v>
      </c>
      <c r="BN456" s="18">
        <v>0</v>
      </c>
      <c r="BO456" s="18" t="s">
        <v>596</v>
      </c>
      <c r="BP456" s="5" t="s">
        <v>257</v>
      </c>
      <c r="BQ456" s="5" t="s">
        <v>257</v>
      </c>
      <c r="BR456" s="18" t="s">
        <v>889</v>
      </c>
      <c r="BS456" s="18"/>
      <c r="BT456" s="18"/>
      <c r="BU456" s="18"/>
      <c r="BV456" s="18"/>
      <c r="BW456" s="18"/>
      <c r="BX456" s="18"/>
      <c r="BY456" s="18"/>
      <c r="BZ456" s="18"/>
      <c r="CA456" s="18"/>
      <c r="CB456" s="18"/>
      <c r="CC456" s="18"/>
      <c r="CD456" s="18"/>
      <c r="CE456" s="18"/>
      <c r="CF456" s="18"/>
      <c r="CG456" s="18"/>
      <c r="CH456" s="18"/>
      <c r="CI456" s="18"/>
      <c r="CJ456" s="18"/>
      <c r="CK456" s="18"/>
      <c r="CL456" s="18"/>
      <c r="CM456" s="18"/>
      <c r="CN456" s="18"/>
      <c r="CO456" s="18"/>
      <c r="CP456" s="18"/>
      <c r="CQ456" s="18"/>
      <c r="CR456" s="18"/>
      <c r="CS456" s="18"/>
      <c r="CT456" s="18"/>
      <c r="CU456" s="18"/>
      <c r="CV456" s="18"/>
      <c r="CW456" s="18"/>
      <c r="CX456" s="18"/>
      <c r="CY456" s="18"/>
      <c r="CZ456" s="18"/>
      <c r="DA456" s="18"/>
      <c r="DB456" s="18"/>
      <c r="DC456" s="18"/>
      <c r="DD456" s="18"/>
      <c r="DE456" s="18"/>
      <c r="DF456" s="18"/>
      <c r="DG456" s="18"/>
      <c r="DH456" s="18"/>
      <c r="DI456" s="18"/>
      <c r="DJ456" s="18"/>
      <c r="DK456" s="18"/>
      <c r="DL456" s="18"/>
      <c r="DM456" s="18"/>
      <c r="DN456" s="18"/>
      <c r="DO456" s="18"/>
      <c r="DP456" s="18"/>
      <c r="DQ456" s="18"/>
      <c r="DR456" s="18"/>
      <c r="DS456" s="18"/>
      <c r="DT456" s="18"/>
      <c r="DU456" s="18"/>
      <c r="DV456" s="18"/>
      <c r="DW456" s="18"/>
      <c r="DX456" s="18"/>
      <c r="DY456" s="18"/>
      <c r="DZ456" s="18"/>
      <c r="EA456" s="5"/>
      <c r="EB456" s="26"/>
      <c r="EC456" s="26"/>
      <c r="ED456" s="26"/>
      <c r="EE456" s="18"/>
      <c r="EF456" s="18"/>
      <c r="EG456" s="18">
        <v>0</v>
      </c>
      <c r="EH456" s="18" t="s">
        <v>890</v>
      </c>
      <c r="EI456" s="18" cm="1">
        <f t="array" ref="EI456">IF(SUMPRODUCT(--(DO456:DS456&lt;&gt;""))=0, 0,1)</f>
        <v>0</v>
      </c>
      <c r="EJ456" s="18" cm="1">
        <f t="array" ref="EJ456">IF(SUMPRODUCT(--(DT456:EG456&lt;&gt;""))=0, 0,1)</f>
        <v>1</v>
      </c>
      <c r="EK456" s="18" cm="1">
        <f t="array" ref="EK456">IF(SUMPRODUCT(--(EC456:EG456&lt;&gt;""))=0, 0,1)</f>
        <v>1</v>
      </c>
      <c r="EL456" s="18" cm="1">
        <f t="array" ref="EL456">IF(SUMPRODUCT(--(EE456:EG456&lt;&gt;""))=0, 0,1)</f>
        <v>1</v>
      </c>
      <c r="EM456" s="18">
        <f t="shared" si="112"/>
        <v>0</v>
      </c>
      <c r="EN456" s="18" t="str">
        <f t="shared" si="113"/>
        <v>NA</v>
      </c>
      <c r="EO456" s="18">
        <f t="shared" si="114"/>
        <v>0</v>
      </c>
      <c r="EP456" s="18">
        <f t="shared" si="115"/>
        <v>0</v>
      </c>
      <c r="EQ456" s="18">
        <f t="shared" si="116"/>
        <v>0</v>
      </c>
      <c r="ER456" s="58" t="s">
        <v>2080</v>
      </c>
      <c r="ES456" s="59">
        <v>43805</v>
      </c>
      <c r="ET456" s="18" t="s">
        <v>876</v>
      </c>
      <c r="EU456" s="18" t="s">
        <v>876</v>
      </c>
    </row>
    <row r="457" spans="1:151" ht="15.75" customHeight="1" x14ac:dyDescent="0.2">
      <c r="A457" s="5" t="s">
        <v>311</v>
      </c>
      <c r="B457" s="24" t="s">
        <v>875</v>
      </c>
      <c r="C457" s="26">
        <v>1</v>
      </c>
      <c r="D457" s="18" t="s">
        <v>515</v>
      </c>
      <c r="E457" s="18" t="s">
        <v>676</v>
      </c>
      <c r="F457" s="18" t="s">
        <v>2320</v>
      </c>
      <c r="G457" s="18" t="s">
        <v>878</v>
      </c>
      <c r="H457" s="18" t="s">
        <v>879</v>
      </c>
      <c r="I457" s="18" t="s">
        <v>363</v>
      </c>
      <c r="J457" s="18" t="s">
        <v>363</v>
      </c>
      <c r="K457" s="18" t="s">
        <v>363</v>
      </c>
      <c r="L457" s="18" t="s">
        <v>469</v>
      </c>
      <c r="M457" s="18" t="s">
        <v>253</v>
      </c>
      <c r="N457" s="56">
        <v>60</v>
      </c>
      <c r="O457" s="18" t="s">
        <v>877</v>
      </c>
      <c r="P457" s="18" t="s">
        <v>466</v>
      </c>
      <c r="Q457" s="18" t="s">
        <v>254</v>
      </c>
      <c r="R457" s="24" t="s">
        <v>257</v>
      </c>
      <c r="S457" s="24" t="s">
        <v>257</v>
      </c>
      <c r="T457" s="26" t="s">
        <v>881</v>
      </c>
      <c r="U457" s="26" t="s">
        <v>257</v>
      </c>
      <c r="V457" s="26" t="s">
        <v>257</v>
      </c>
      <c r="W457" s="26" t="s">
        <v>257</v>
      </c>
      <c r="X457" s="18" t="s">
        <v>882</v>
      </c>
      <c r="Y457" s="18">
        <v>0</v>
      </c>
      <c r="Z457" s="18" t="s">
        <v>474</v>
      </c>
      <c r="AA457" s="18">
        <v>0</v>
      </c>
      <c r="AB457" s="57" t="s">
        <v>257</v>
      </c>
      <c r="AC457" s="18" t="s">
        <v>595</v>
      </c>
      <c r="AD457" s="18" t="s">
        <v>595</v>
      </c>
      <c r="AE457" s="18" t="s">
        <v>595</v>
      </c>
      <c r="AF457" s="18" t="s">
        <v>595</v>
      </c>
      <c r="AG457" s="18" t="s">
        <v>595</v>
      </c>
      <c r="AH457" s="18" t="s">
        <v>595</v>
      </c>
      <c r="AI457" s="18">
        <v>3</v>
      </c>
      <c r="AJ457" s="18" t="s">
        <v>596</v>
      </c>
      <c r="AK457" s="18">
        <v>3</v>
      </c>
      <c r="AL457" s="18" t="s">
        <v>883</v>
      </c>
      <c r="AM457" s="18" t="s">
        <v>884</v>
      </c>
      <c r="AN457" s="57">
        <v>0</v>
      </c>
      <c r="AO457" s="18" t="s">
        <v>885</v>
      </c>
      <c r="AP457" s="26" t="s">
        <v>479</v>
      </c>
      <c r="AQ457" s="18">
        <v>4</v>
      </c>
      <c r="AR457" s="18" t="s">
        <v>886</v>
      </c>
      <c r="AS457" s="57">
        <f t="shared" si="117"/>
        <v>0</v>
      </c>
      <c r="AT457" s="57">
        <v>0</v>
      </c>
      <c r="AU457" s="57">
        <f t="shared" si="118"/>
        <v>0</v>
      </c>
      <c r="AV457" s="57">
        <f t="shared" si="119"/>
        <v>0</v>
      </c>
      <c r="AW457" s="5" t="s">
        <v>557</v>
      </c>
      <c r="AX457" s="18">
        <v>3</v>
      </c>
      <c r="AY457" s="18" t="s">
        <v>596</v>
      </c>
      <c r="AZ457" s="5" t="s">
        <v>257</v>
      </c>
      <c r="BA457" s="5" t="s">
        <v>257</v>
      </c>
      <c r="BB457" s="18" t="s">
        <v>887</v>
      </c>
      <c r="BC457" s="18" t="s">
        <v>263</v>
      </c>
      <c r="BD457" s="57">
        <f t="shared" si="120"/>
        <v>100</v>
      </c>
      <c r="BE457" s="18" t="s">
        <v>888</v>
      </c>
      <c r="BF457" s="18" t="s">
        <v>479</v>
      </c>
      <c r="BG457" s="18">
        <v>4</v>
      </c>
      <c r="BH457" s="18" t="s">
        <v>886</v>
      </c>
      <c r="BI457" s="57">
        <f t="shared" si="121"/>
        <v>100</v>
      </c>
      <c r="BJ457" s="57">
        <f t="shared" si="122"/>
        <v>100</v>
      </c>
      <c r="BK457" s="57">
        <f t="shared" si="123"/>
        <v>0</v>
      </c>
      <c r="BL457" s="57">
        <f t="shared" si="124"/>
        <v>0</v>
      </c>
      <c r="BM457" s="5" t="s">
        <v>557</v>
      </c>
      <c r="BN457" s="18">
        <v>3</v>
      </c>
      <c r="BO457" s="18" t="s">
        <v>596</v>
      </c>
      <c r="BP457" s="5" t="s">
        <v>257</v>
      </c>
      <c r="BQ457" s="5" t="s">
        <v>257</v>
      </c>
      <c r="BR457" s="18" t="s">
        <v>889</v>
      </c>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c r="DA457" s="18"/>
      <c r="DB457" s="18"/>
      <c r="DC457" s="18"/>
      <c r="DD457" s="18"/>
      <c r="DE457" s="18"/>
      <c r="DF457" s="18"/>
      <c r="DG457" s="18"/>
      <c r="DH457" s="18"/>
      <c r="DI457" s="18"/>
      <c r="DJ457" s="18"/>
      <c r="DK457" s="18"/>
      <c r="DL457" s="18"/>
      <c r="DM457" s="18"/>
      <c r="DN457" s="18"/>
      <c r="DO457" s="18"/>
      <c r="DP457" s="18"/>
      <c r="DQ457" s="18"/>
      <c r="DR457" s="18"/>
      <c r="DS457" s="18"/>
      <c r="DT457" s="18"/>
      <c r="DU457" s="18"/>
      <c r="DV457" s="18"/>
      <c r="DW457" s="18"/>
      <c r="DX457" s="18"/>
      <c r="DY457" s="18"/>
      <c r="DZ457" s="18"/>
      <c r="EA457" s="5"/>
      <c r="EB457" s="26"/>
      <c r="EC457" s="26"/>
      <c r="ED457" s="26"/>
      <c r="EE457" s="18"/>
      <c r="EF457" s="18"/>
      <c r="EG457" s="18">
        <v>0</v>
      </c>
      <c r="EH457" s="18" t="s">
        <v>890</v>
      </c>
      <c r="EI457" s="18" cm="1">
        <f t="array" ref="EI457">IF(SUMPRODUCT(--(DO457:DS457&lt;&gt;""))=0, 0,1)</f>
        <v>0</v>
      </c>
      <c r="EJ457" s="18" cm="1">
        <f t="array" ref="EJ457">IF(SUMPRODUCT(--(DT457:EG457&lt;&gt;""))=0, 0,1)</f>
        <v>1</v>
      </c>
      <c r="EK457" s="18" cm="1">
        <f t="array" ref="EK457">IF(SUMPRODUCT(--(EC457:EG457&lt;&gt;""))=0, 0,1)</f>
        <v>1</v>
      </c>
      <c r="EL457" s="18" cm="1">
        <f t="array" ref="EL457">IF(SUMPRODUCT(--(EE457:EG457&lt;&gt;""))=0, 0,1)</f>
        <v>1</v>
      </c>
      <c r="EM457" s="18">
        <f t="shared" si="112"/>
        <v>0</v>
      </c>
      <c r="EN457" s="18" t="str">
        <f t="shared" si="113"/>
        <v>NA</v>
      </c>
      <c r="EO457" s="18">
        <f t="shared" si="114"/>
        <v>0</v>
      </c>
      <c r="EP457" s="18">
        <f t="shared" si="115"/>
        <v>0</v>
      </c>
      <c r="EQ457" s="18">
        <f t="shared" si="116"/>
        <v>0</v>
      </c>
      <c r="ER457" s="58" t="s">
        <v>2080</v>
      </c>
      <c r="ES457" s="59">
        <v>43805</v>
      </c>
      <c r="ET457" s="18" t="s">
        <v>876</v>
      </c>
      <c r="EU457" s="18" t="s">
        <v>876</v>
      </c>
    </row>
    <row r="458" spans="1:151" ht="15.75" customHeight="1" x14ac:dyDescent="0.2">
      <c r="A458" s="5" t="s">
        <v>311</v>
      </c>
      <c r="B458" s="24" t="s">
        <v>875</v>
      </c>
      <c r="C458" s="26">
        <v>1</v>
      </c>
      <c r="D458" s="18" t="s">
        <v>515</v>
      </c>
      <c r="E458" s="18" t="s">
        <v>679</v>
      </c>
      <c r="F458" s="18" t="s">
        <v>2320</v>
      </c>
      <c r="G458" s="18" t="s">
        <v>878</v>
      </c>
      <c r="H458" s="18" t="s">
        <v>879</v>
      </c>
      <c r="I458" s="18" t="s">
        <v>363</v>
      </c>
      <c r="J458" s="18" t="s">
        <v>363</v>
      </c>
      <c r="K458" s="18" t="s">
        <v>363</v>
      </c>
      <c r="L458" s="18" t="s">
        <v>469</v>
      </c>
      <c r="M458" s="18" t="s">
        <v>253</v>
      </c>
      <c r="N458" s="56">
        <v>60</v>
      </c>
      <c r="O458" s="18" t="s">
        <v>877</v>
      </c>
      <c r="P458" s="18" t="s">
        <v>466</v>
      </c>
      <c r="Q458" s="18" t="s">
        <v>254</v>
      </c>
      <c r="R458" s="24" t="s">
        <v>257</v>
      </c>
      <c r="S458" s="24" t="s">
        <v>257</v>
      </c>
      <c r="T458" s="26" t="s">
        <v>881</v>
      </c>
      <c r="U458" s="26" t="s">
        <v>257</v>
      </c>
      <c r="V458" s="26" t="s">
        <v>257</v>
      </c>
      <c r="W458" s="26" t="s">
        <v>257</v>
      </c>
      <c r="X458" s="18" t="s">
        <v>882</v>
      </c>
      <c r="Y458" s="18">
        <v>0</v>
      </c>
      <c r="Z458" s="18" t="s">
        <v>474</v>
      </c>
      <c r="AA458" s="18">
        <v>0</v>
      </c>
      <c r="AB458" s="57" t="s">
        <v>257</v>
      </c>
      <c r="AC458" s="18" t="s">
        <v>595</v>
      </c>
      <c r="AD458" s="18" t="s">
        <v>595</v>
      </c>
      <c r="AE458" s="18" t="s">
        <v>595</v>
      </c>
      <c r="AF458" s="18" t="s">
        <v>595</v>
      </c>
      <c r="AG458" s="18" t="s">
        <v>595</v>
      </c>
      <c r="AH458" s="18" t="s">
        <v>595</v>
      </c>
      <c r="AI458" s="18">
        <v>6</v>
      </c>
      <c r="AJ458" s="18" t="s">
        <v>596</v>
      </c>
      <c r="AK458" s="18">
        <v>6</v>
      </c>
      <c r="AL458" s="18" t="s">
        <v>883</v>
      </c>
      <c r="AM458" s="18" t="s">
        <v>884</v>
      </c>
      <c r="AN458" s="57">
        <v>6.5</v>
      </c>
      <c r="AO458" s="18" t="s">
        <v>885</v>
      </c>
      <c r="AP458" s="26" t="s">
        <v>479</v>
      </c>
      <c r="AQ458" s="18">
        <v>4</v>
      </c>
      <c r="AR458" s="18" t="s">
        <v>886</v>
      </c>
      <c r="AS458" s="57">
        <f t="shared" si="117"/>
        <v>2.8000000000000007</v>
      </c>
      <c r="AT458" s="57">
        <v>10.199999999999999</v>
      </c>
      <c r="AU458" s="57">
        <f t="shared" si="118"/>
        <v>3.6999999999999993</v>
      </c>
      <c r="AV458" s="57">
        <f t="shared" si="119"/>
        <v>3.6999999999999993</v>
      </c>
      <c r="AW458" s="5" t="s">
        <v>557</v>
      </c>
      <c r="AX458" s="18">
        <v>6</v>
      </c>
      <c r="AY458" s="18" t="s">
        <v>596</v>
      </c>
      <c r="AZ458" s="5" t="s">
        <v>257</v>
      </c>
      <c r="BA458" s="5" t="s">
        <v>257</v>
      </c>
      <c r="BB458" s="18" t="s">
        <v>887</v>
      </c>
      <c r="BC458" s="18" t="s">
        <v>263</v>
      </c>
      <c r="BD458" s="57">
        <f t="shared" si="120"/>
        <v>93.5</v>
      </c>
      <c r="BE458" s="18" t="s">
        <v>888</v>
      </c>
      <c r="BF458" s="18" t="s">
        <v>479</v>
      </c>
      <c r="BG458" s="18">
        <v>4</v>
      </c>
      <c r="BH458" s="18" t="s">
        <v>886</v>
      </c>
      <c r="BI458" s="57">
        <f t="shared" si="121"/>
        <v>89.8</v>
      </c>
      <c r="BJ458" s="57">
        <f t="shared" si="122"/>
        <v>97.2</v>
      </c>
      <c r="BK458" s="57">
        <f t="shared" si="123"/>
        <v>3.7000000000000028</v>
      </c>
      <c r="BL458" s="57">
        <f t="shared" si="124"/>
        <v>3.7000000000000028</v>
      </c>
      <c r="BM458" s="5" t="s">
        <v>557</v>
      </c>
      <c r="BN458" s="18">
        <v>6</v>
      </c>
      <c r="BO458" s="18" t="s">
        <v>596</v>
      </c>
      <c r="BP458" s="5" t="s">
        <v>257</v>
      </c>
      <c r="BQ458" s="5" t="s">
        <v>257</v>
      </c>
      <c r="BR458" s="18" t="s">
        <v>889</v>
      </c>
      <c r="BS458" s="18"/>
      <c r="BT458" s="18"/>
      <c r="BU458" s="18"/>
      <c r="BV458" s="18"/>
      <c r="BW458" s="18"/>
      <c r="BX458" s="18"/>
      <c r="BY458" s="18"/>
      <c r="BZ458" s="18"/>
      <c r="CA458" s="18"/>
      <c r="CB458" s="18"/>
      <c r="CC458" s="18"/>
      <c r="CD458" s="18"/>
      <c r="CE458" s="18"/>
      <c r="CF458" s="18"/>
      <c r="CG458" s="18"/>
      <c r="CH458" s="18"/>
      <c r="CI458" s="18"/>
      <c r="CJ458" s="18"/>
      <c r="CK458" s="18"/>
      <c r="CL458" s="18"/>
      <c r="CM458" s="18"/>
      <c r="CN458" s="18"/>
      <c r="CO458" s="18"/>
      <c r="CP458" s="18"/>
      <c r="CQ458" s="18"/>
      <c r="CR458" s="18"/>
      <c r="CS458" s="18"/>
      <c r="CT458" s="18"/>
      <c r="CU458" s="18"/>
      <c r="CV458" s="18"/>
      <c r="CW458" s="18"/>
      <c r="CX458" s="18"/>
      <c r="CY458" s="18"/>
      <c r="CZ458" s="18"/>
      <c r="DA458" s="18"/>
      <c r="DB458" s="18"/>
      <c r="DC458" s="18"/>
      <c r="DD458" s="18"/>
      <c r="DE458" s="18"/>
      <c r="DF458" s="18"/>
      <c r="DG458" s="18"/>
      <c r="DH458" s="18"/>
      <c r="DI458" s="18"/>
      <c r="DJ458" s="18"/>
      <c r="DK458" s="18"/>
      <c r="DL458" s="18"/>
      <c r="DM458" s="18"/>
      <c r="DN458" s="18"/>
      <c r="DO458" s="18"/>
      <c r="DP458" s="18"/>
      <c r="DQ458" s="18"/>
      <c r="DR458" s="18"/>
      <c r="DS458" s="18"/>
      <c r="DT458" s="18"/>
      <c r="DU458" s="18"/>
      <c r="DV458" s="18"/>
      <c r="DW458" s="18"/>
      <c r="DX458" s="18"/>
      <c r="DY458" s="18"/>
      <c r="DZ458" s="18"/>
      <c r="EA458" s="5"/>
      <c r="EB458" s="26"/>
      <c r="EC458" s="26"/>
      <c r="ED458" s="26"/>
      <c r="EE458" s="18"/>
      <c r="EF458" s="18"/>
      <c r="EG458" s="18">
        <v>0</v>
      </c>
      <c r="EH458" s="18" t="s">
        <v>890</v>
      </c>
      <c r="EI458" s="18" cm="1">
        <f t="array" ref="EI458">IF(SUMPRODUCT(--(DO458:DS458&lt;&gt;""))=0, 0,1)</f>
        <v>0</v>
      </c>
      <c r="EJ458" s="18" cm="1">
        <f t="array" ref="EJ458">IF(SUMPRODUCT(--(DT458:EG458&lt;&gt;""))=0, 0,1)</f>
        <v>1</v>
      </c>
      <c r="EK458" s="18" cm="1">
        <f t="array" ref="EK458">IF(SUMPRODUCT(--(EC458:EG458&lt;&gt;""))=0, 0,1)</f>
        <v>1</v>
      </c>
      <c r="EL458" s="18" cm="1">
        <f t="array" ref="EL458">IF(SUMPRODUCT(--(EE458:EG458&lt;&gt;""))=0, 0,1)</f>
        <v>1</v>
      </c>
      <c r="EM458" s="18">
        <f t="shared" si="112"/>
        <v>0</v>
      </c>
      <c r="EN458" s="18" t="str">
        <f t="shared" si="113"/>
        <v>NA</v>
      </c>
      <c r="EO458" s="18">
        <f t="shared" si="114"/>
        <v>0</v>
      </c>
      <c r="EP458" s="18">
        <f t="shared" si="115"/>
        <v>0</v>
      </c>
      <c r="EQ458" s="18">
        <f t="shared" si="116"/>
        <v>0</v>
      </c>
      <c r="ER458" s="58" t="s">
        <v>2080</v>
      </c>
      <c r="ES458" s="59">
        <v>43805</v>
      </c>
      <c r="ET458" s="18" t="s">
        <v>876</v>
      </c>
      <c r="EU458" s="18" t="s">
        <v>876</v>
      </c>
    </row>
    <row r="459" spans="1:151" ht="15.75" customHeight="1" x14ac:dyDescent="0.2">
      <c r="A459" s="5" t="s">
        <v>311</v>
      </c>
      <c r="B459" s="24" t="s">
        <v>875</v>
      </c>
      <c r="C459" s="26">
        <v>1</v>
      </c>
      <c r="D459" s="18" t="s">
        <v>515</v>
      </c>
      <c r="E459" s="18" t="s">
        <v>891</v>
      </c>
      <c r="F459" s="18" t="s">
        <v>2320</v>
      </c>
      <c r="G459" s="18" t="s">
        <v>878</v>
      </c>
      <c r="H459" s="18" t="s">
        <v>879</v>
      </c>
      <c r="I459" s="18" t="s">
        <v>363</v>
      </c>
      <c r="J459" s="18" t="s">
        <v>363</v>
      </c>
      <c r="K459" s="18" t="s">
        <v>363</v>
      </c>
      <c r="L459" s="18" t="s">
        <v>469</v>
      </c>
      <c r="M459" s="18" t="s">
        <v>253</v>
      </c>
      <c r="N459" s="56">
        <v>60</v>
      </c>
      <c r="O459" s="18" t="s">
        <v>877</v>
      </c>
      <c r="P459" s="18" t="s">
        <v>466</v>
      </c>
      <c r="Q459" s="18" t="s">
        <v>254</v>
      </c>
      <c r="R459" s="24" t="s">
        <v>257</v>
      </c>
      <c r="S459" s="24" t="s">
        <v>257</v>
      </c>
      <c r="T459" s="26" t="s">
        <v>881</v>
      </c>
      <c r="U459" s="26" t="s">
        <v>257</v>
      </c>
      <c r="V459" s="26" t="s">
        <v>257</v>
      </c>
      <c r="W459" s="26" t="s">
        <v>257</v>
      </c>
      <c r="X459" s="18" t="s">
        <v>882</v>
      </c>
      <c r="Y459" s="18">
        <v>0</v>
      </c>
      <c r="Z459" s="18" t="s">
        <v>474</v>
      </c>
      <c r="AA459" s="18">
        <v>0</v>
      </c>
      <c r="AB459" s="57" t="s">
        <v>257</v>
      </c>
      <c r="AC459" s="18" t="s">
        <v>595</v>
      </c>
      <c r="AD459" s="18" t="s">
        <v>595</v>
      </c>
      <c r="AE459" s="18" t="s">
        <v>595</v>
      </c>
      <c r="AF459" s="18" t="s">
        <v>595</v>
      </c>
      <c r="AG459" s="18" t="s">
        <v>595</v>
      </c>
      <c r="AH459" s="18" t="s">
        <v>595</v>
      </c>
      <c r="AI459" s="18">
        <v>9</v>
      </c>
      <c r="AJ459" s="18" t="s">
        <v>596</v>
      </c>
      <c r="AK459" s="18">
        <v>9</v>
      </c>
      <c r="AL459" s="18" t="s">
        <v>883</v>
      </c>
      <c r="AM459" s="18" t="s">
        <v>884</v>
      </c>
      <c r="AN459" s="57">
        <v>22.5</v>
      </c>
      <c r="AO459" s="18" t="s">
        <v>885</v>
      </c>
      <c r="AP459" s="26" t="s">
        <v>479</v>
      </c>
      <c r="AQ459" s="18">
        <v>4</v>
      </c>
      <c r="AR459" s="18" t="s">
        <v>886</v>
      </c>
      <c r="AS459" s="57">
        <f t="shared" si="117"/>
        <v>18</v>
      </c>
      <c r="AT459" s="57">
        <v>27</v>
      </c>
      <c r="AU459" s="57">
        <f t="shared" si="118"/>
        <v>4.5</v>
      </c>
      <c r="AV459" s="57">
        <f t="shared" si="119"/>
        <v>4.5</v>
      </c>
      <c r="AW459" s="5" t="s">
        <v>557</v>
      </c>
      <c r="AX459" s="18">
        <v>9</v>
      </c>
      <c r="AY459" s="18" t="s">
        <v>596</v>
      </c>
      <c r="AZ459" s="5" t="s">
        <v>257</v>
      </c>
      <c r="BA459" s="5" t="s">
        <v>257</v>
      </c>
      <c r="BB459" s="18" t="s">
        <v>887</v>
      </c>
      <c r="BC459" s="18" t="s">
        <v>263</v>
      </c>
      <c r="BD459" s="57">
        <f t="shared" si="120"/>
        <v>77.5</v>
      </c>
      <c r="BE459" s="18" t="s">
        <v>888</v>
      </c>
      <c r="BF459" s="18" t="s">
        <v>479</v>
      </c>
      <c r="BG459" s="18">
        <v>4</v>
      </c>
      <c r="BH459" s="18" t="s">
        <v>886</v>
      </c>
      <c r="BI459" s="57">
        <f t="shared" si="121"/>
        <v>73</v>
      </c>
      <c r="BJ459" s="57">
        <f t="shared" si="122"/>
        <v>82</v>
      </c>
      <c r="BK459" s="57">
        <f t="shared" si="123"/>
        <v>4.5</v>
      </c>
      <c r="BL459" s="57">
        <f t="shared" si="124"/>
        <v>4.5</v>
      </c>
      <c r="BM459" s="5" t="s">
        <v>557</v>
      </c>
      <c r="BN459" s="18">
        <v>9</v>
      </c>
      <c r="BO459" s="18" t="s">
        <v>596</v>
      </c>
      <c r="BP459" s="5" t="s">
        <v>257</v>
      </c>
      <c r="BQ459" s="5" t="s">
        <v>257</v>
      </c>
      <c r="BR459" s="18" t="s">
        <v>889</v>
      </c>
      <c r="BS459" s="18"/>
      <c r="BT459" s="18"/>
      <c r="BU459" s="18"/>
      <c r="BV459" s="18"/>
      <c r="BW459" s="18"/>
      <c r="BX459" s="18"/>
      <c r="BY459" s="18"/>
      <c r="BZ459" s="18"/>
      <c r="CA459" s="18"/>
      <c r="CB459" s="18"/>
      <c r="CC459" s="18"/>
      <c r="CD459" s="18"/>
      <c r="CE459" s="18"/>
      <c r="CF459" s="18"/>
      <c r="CG459" s="18"/>
      <c r="CH459" s="18"/>
      <c r="CI459" s="18"/>
      <c r="CJ459" s="18"/>
      <c r="CK459" s="18"/>
      <c r="CL459" s="18"/>
      <c r="CM459" s="18"/>
      <c r="CN459" s="18"/>
      <c r="CO459" s="18"/>
      <c r="CP459" s="18"/>
      <c r="CQ459" s="18"/>
      <c r="CR459" s="18"/>
      <c r="CS459" s="18"/>
      <c r="CT459" s="18"/>
      <c r="CU459" s="18"/>
      <c r="CV459" s="18"/>
      <c r="CW459" s="18"/>
      <c r="CX459" s="18"/>
      <c r="CY459" s="18"/>
      <c r="CZ459" s="18"/>
      <c r="DA459" s="18"/>
      <c r="DB459" s="18"/>
      <c r="DC459" s="18"/>
      <c r="DD459" s="18"/>
      <c r="DE459" s="18"/>
      <c r="DF459" s="18"/>
      <c r="DG459" s="18"/>
      <c r="DH459" s="18"/>
      <c r="DI459" s="18"/>
      <c r="DJ459" s="18"/>
      <c r="DK459" s="18"/>
      <c r="DL459" s="18"/>
      <c r="DM459" s="18"/>
      <c r="DN459" s="18"/>
      <c r="DO459" s="18"/>
      <c r="DP459" s="18"/>
      <c r="DQ459" s="18"/>
      <c r="DR459" s="18"/>
      <c r="DS459" s="18"/>
      <c r="DT459" s="18"/>
      <c r="DU459" s="18"/>
      <c r="DV459" s="18"/>
      <c r="DW459" s="18"/>
      <c r="DX459" s="18"/>
      <c r="DY459" s="18"/>
      <c r="DZ459" s="18"/>
      <c r="EA459" s="5"/>
      <c r="EB459" s="26"/>
      <c r="EC459" s="26"/>
      <c r="ED459" s="26"/>
      <c r="EE459" s="18"/>
      <c r="EF459" s="18"/>
      <c r="EG459" s="18">
        <v>0</v>
      </c>
      <c r="EH459" s="18" t="s">
        <v>890</v>
      </c>
      <c r="EI459" s="18" cm="1">
        <f t="array" ref="EI459">IF(SUMPRODUCT(--(DO459:DS459&lt;&gt;""))=0, 0,1)</f>
        <v>0</v>
      </c>
      <c r="EJ459" s="18" cm="1">
        <f t="array" ref="EJ459">IF(SUMPRODUCT(--(DT459:EG459&lt;&gt;""))=0, 0,1)</f>
        <v>1</v>
      </c>
      <c r="EK459" s="18" cm="1">
        <f t="array" ref="EK459">IF(SUMPRODUCT(--(EC459:EG459&lt;&gt;""))=0, 0,1)</f>
        <v>1</v>
      </c>
      <c r="EL459" s="18" cm="1">
        <f t="array" ref="EL459">IF(SUMPRODUCT(--(EE459:EG459&lt;&gt;""))=0, 0,1)</f>
        <v>1</v>
      </c>
      <c r="EM459" s="18">
        <f t="shared" si="112"/>
        <v>0</v>
      </c>
      <c r="EN459" s="18" t="str">
        <f t="shared" si="113"/>
        <v>NA</v>
      </c>
      <c r="EO459" s="18">
        <f t="shared" si="114"/>
        <v>0</v>
      </c>
      <c r="EP459" s="18">
        <f t="shared" si="115"/>
        <v>0</v>
      </c>
      <c r="EQ459" s="18">
        <f t="shared" si="116"/>
        <v>0</v>
      </c>
      <c r="ER459" s="58" t="s">
        <v>2080</v>
      </c>
      <c r="ES459" s="59">
        <v>43805</v>
      </c>
      <c r="ET459" s="18" t="s">
        <v>876</v>
      </c>
      <c r="EU459" s="18" t="s">
        <v>876</v>
      </c>
    </row>
    <row r="460" spans="1:151" ht="15.75" customHeight="1" x14ac:dyDescent="0.2">
      <c r="A460" s="5" t="s">
        <v>311</v>
      </c>
      <c r="B460" s="24" t="s">
        <v>875</v>
      </c>
      <c r="C460" s="26">
        <v>1</v>
      </c>
      <c r="D460" s="18" t="s">
        <v>515</v>
      </c>
      <c r="E460" s="18" t="s">
        <v>892</v>
      </c>
      <c r="F460" s="18" t="s">
        <v>2320</v>
      </c>
      <c r="G460" s="18" t="s">
        <v>878</v>
      </c>
      <c r="H460" s="18" t="s">
        <v>879</v>
      </c>
      <c r="I460" s="18" t="s">
        <v>363</v>
      </c>
      <c r="J460" s="18" t="s">
        <v>363</v>
      </c>
      <c r="K460" s="18" t="s">
        <v>363</v>
      </c>
      <c r="L460" s="18" t="s">
        <v>469</v>
      </c>
      <c r="M460" s="18" t="s">
        <v>253</v>
      </c>
      <c r="N460" s="56">
        <v>60</v>
      </c>
      <c r="O460" s="18" t="s">
        <v>877</v>
      </c>
      <c r="P460" s="18" t="s">
        <v>466</v>
      </c>
      <c r="Q460" s="18" t="s">
        <v>254</v>
      </c>
      <c r="R460" s="24" t="s">
        <v>257</v>
      </c>
      <c r="S460" s="24" t="s">
        <v>257</v>
      </c>
      <c r="T460" s="26" t="s">
        <v>881</v>
      </c>
      <c r="U460" s="26" t="s">
        <v>257</v>
      </c>
      <c r="V460" s="26" t="s">
        <v>257</v>
      </c>
      <c r="W460" s="26" t="s">
        <v>257</v>
      </c>
      <c r="X460" s="18" t="s">
        <v>882</v>
      </c>
      <c r="Y460" s="18">
        <v>0</v>
      </c>
      <c r="Z460" s="18" t="s">
        <v>474</v>
      </c>
      <c r="AA460" s="18">
        <v>0</v>
      </c>
      <c r="AB460" s="57" t="s">
        <v>257</v>
      </c>
      <c r="AC460" s="18" t="s">
        <v>595</v>
      </c>
      <c r="AD460" s="18" t="s">
        <v>595</v>
      </c>
      <c r="AE460" s="18" t="s">
        <v>595</v>
      </c>
      <c r="AF460" s="18" t="s">
        <v>595</v>
      </c>
      <c r="AG460" s="18" t="s">
        <v>595</v>
      </c>
      <c r="AH460" s="18" t="s">
        <v>595</v>
      </c>
      <c r="AI460" s="18">
        <v>12</v>
      </c>
      <c r="AJ460" s="18" t="s">
        <v>596</v>
      </c>
      <c r="AK460" s="18">
        <v>12</v>
      </c>
      <c r="AL460" s="18" t="s">
        <v>883</v>
      </c>
      <c r="AM460" s="18" t="s">
        <v>884</v>
      </c>
      <c r="AN460" s="57">
        <v>31.5</v>
      </c>
      <c r="AO460" s="18" t="s">
        <v>885</v>
      </c>
      <c r="AP460" s="26" t="s">
        <v>479</v>
      </c>
      <c r="AQ460" s="18">
        <v>4</v>
      </c>
      <c r="AR460" s="18" t="s">
        <v>886</v>
      </c>
      <c r="AS460" s="57">
        <f t="shared" si="117"/>
        <v>27.5</v>
      </c>
      <c r="AT460" s="57">
        <v>35.5</v>
      </c>
      <c r="AU460" s="57">
        <f t="shared" si="118"/>
        <v>4</v>
      </c>
      <c r="AV460" s="57">
        <f t="shared" si="119"/>
        <v>4</v>
      </c>
      <c r="AW460" s="5" t="s">
        <v>557</v>
      </c>
      <c r="AX460" s="18">
        <v>12</v>
      </c>
      <c r="AY460" s="18" t="s">
        <v>596</v>
      </c>
      <c r="AZ460" s="5" t="s">
        <v>257</v>
      </c>
      <c r="BA460" s="5" t="s">
        <v>257</v>
      </c>
      <c r="BB460" s="18" t="s">
        <v>887</v>
      </c>
      <c r="BC460" s="18" t="s">
        <v>263</v>
      </c>
      <c r="BD460" s="57">
        <f t="shared" si="120"/>
        <v>68.5</v>
      </c>
      <c r="BE460" s="18" t="s">
        <v>888</v>
      </c>
      <c r="BF460" s="18" t="s">
        <v>479</v>
      </c>
      <c r="BG460" s="18">
        <v>4</v>
      </c>
      <c r="BH460" s="18" t="s">
        <v>886</v>
      </c>
      <c r="BI460" s="57">
        <f t="shared" si="121"/>
        <v>64.5</v>
      </c>
      <c r="BJ460" s="57">
        <f t="shared" si="122"/>
        <v>72.5</v>
      </c>
      <c r="BK460" s="57">
        <f t="shared" si="123"/>
        <v>4</v>
      </c>
      <c r="BL460" s="57">
        <f t="shared" si="124"/>
        <v>4</v>
      </c>
      <c r="BM460" s="5" t="s">
        <v>557</v>
      </c>
      <c r="BN460" s="18">
        <v>12</v>
      </c>
      <c r="BO460" s="18" t="s">
        <v>596</v>
      </c>
      <c r="BP460" s="5" t="s">
        <v>257</v>
      </c>
      <c r="BQ460" s="5" t="s">
        <v>257</v>
      </c>
      <c r="BR460" s="18" t="s">
        <v>889</v>
      </c>
      <c r="BS460" s="18"/>
      <c r="BT460" s="18"/>
      <c r="BU460" s="18"/>
      <c r="BV460" s="18"/>
      <c r="BW460" s="18"/>
      <c r="BX460" s="18"/>
      <c r="BY460" s="18"/>
      <c r="BZ460" s="18"/>
      <c r="CA460" s="18"/>
      <c r="CB460" s="18"/>
      <c r="CC460" s="18"/>
      <c r="CD460" s="18"/>
      <c r="CE460" s="18"/>
      <c r="CF460" s="18"/>
      <c r="CG460" s="18"/>
      <c r="CH460" s="18"/>
      <c r="CI460" s="18"/>
      <c r="CJ460" s="18"/>
      <c r="CK460" s="18"/>
      <c r="CL460" s="18"/>
      <c r="CM460" s="18"/>
      <c r="CN460" s="18"/>
      <c r="CO460" s="18"/>
      <c r="CP460" s="18"/>
      <c r="CQ460" s="18"/>
      <c r="CR460" s="18"/>
      <c r="CS460" s="18"/>
      <c r="CT460" s="18"/>
      <c r="CU460" s="18"/>
      <c r="CV460" s="18"/>
      <c r="CW460" s="18"/>
      <c r="CX460" s="18"/>
      <c r="CY460" s="18"/>
      <c r="CZ460" s="18"/>
      <c r="DA460" s="18"/>
      <c r="DB460" s="18"/>
      <c r="DC460" s="18"/>
      <c r="DD460" s="18"/>
      <c r="DE460" s="18"/>
      <c r="DF460" s="18"/>
      <c r="DG460" s="18"/>
      <c r="DH460" s="18"/>
      <c r="DI460" s="18"/>
      <c r="DJ460" s="18"/>
      <c r="DK460" s="18"/>
      <c r="DL460" s="18"/>
      <c r="DM460" s="18"/>
      <c r="DN460" s="18"/>
      <c r="DO460" s="18"/>
      <c r="DP460" s="18"/>
      <c r="DQ460" s="18"/>
      <c r="DR460" s="18"/>
      <c r="DS460" s="18"/>
      <c r="DT460" s="18"/>
      <c r="DU460" s="18"/>
      <c r="DV460" s="18"/>
      <c r="DW460" s="18"/>
      <c r="DX460" s="18"/>
      <c r="DY460" s="18"/>
      <c r="DZ460" s="18"/>
      <c r="EA460" s="5"/>
      <c r="EB460" s="26"/>
      <c r="EC460" s="26"/>
      <c r="ED460" s="26"/>
      <c r="EE460" s="18"/>
      <c r="EF460" s="18"/>
      <c r="EG460" s="18">
        <v>0</v>
      </c>
      <c r="EH460" s="18" t="s">
        <v>890</v>
      </c>
      <c r="EI460" s="18" cm="1">
        <f t="array" ref="EI460">IF(SUMPRODUCT(--(DO460:DS460&lt;&gt;""))=0, 0,1)</f>
        <v>0</v>
      </c>
      <c r="EJ460" s="18" cm="1">
        <f t="array" ref="EJ460">IF(SUMPRODUCT(--(DT460:EG460&lt;&gt;""))=0, 0,1)</f>
        <v>1</v>
      </c>
      <c r="EK460" s="18" cm="1">
        <f t="array" ref="EK460">IF(SUMPRODUCT(--(EC460:EG460&lt;&gt;""))=0, 0,1)</f>
        <v>1</v>
      </c>
      <c r="EL460" s="18" cm="1">
        <f t="array" ref="EL460">IF(SUMPRODUCT(--(EE460:EG460&lt;&gt;""))=0, 0,1)</f>
        <v>1</v>
      </c>
      <c r="EM460" s="18">
        <f t="shared" si="112"/>
        <v>0</v>
      </c>
      <c r="EN460" s="18" t="str">
        <f t="shared" si="113"/>
        <v>NA</v>
      </c>
      <c r="EO460" s="18">
        <f t="shared" si="114"/>
        <v>0</v>
      </c>
      <c r="EP460" s="18">
        <f t="shared" si="115"/>
        <v>0</v>
      </c>
      <c r="EQ460" s="18">
        <f t="shared" si="116"/>
        <v>0</v>
      </c>
      <c r="ER460" s="58" t="s">
        <v>2080</v>
      </c>
      <c r="ES460" s="59">
        <v>43805</v>
      </c>
      <c r="ET460" s="18" t="s">
        <v>876</v>
      </c>
      <c r="EU460" s="18" t="s">
        <v>876</v>
      </c>
    </row>
    <row r="461" spans="1:151" ht="15.75" customHeight="1" x14ac:dyDescent="0.2">
      <c r="A461" s="5" t="s">
        <v>311</v>
      </c>
      <c r="B461" s="24" t="s">
        <v>875</v>
      </c>
      <c r="C461" s="26">
        <v>1</v>
      </c>
      <c r="D461" s="18" t="s">
        <v>515</v>
      </c>
      <c r="E461" s="18" t="s">
        <v>893</v>
      </c>
      <c r="F461" s="18" t="s">
        <v>2320</v>
      </c>
      <c r="G461" s="18" t="s">
        <v>878</v>
      </c>
      <c r="H461" s="18" t="s">
        <v>879</v>
      </c>
      <c r="I461" s="18" t="s">
        <v>363</v>
      </c>
      <c r="J461" s="18" t="s">
        <v>363</v>
      </c>
      <c r="K461" s="18" t="s">
        <v>363</v>
      </c>
      <c r="L461" s="18" t="s">
        <v>469</v>
      </c>
      <c r="M461" s="18" t="s">
        <v>253</v>
      </c>
      <c r="N461" s="56">
        <v>60</v>
      </c>
      <c r="O461" s="18" t="s">
        <v>877</v>
      </c>
      <c r="P461" s="18" t="s">
        <v>466</v>
      </c>
      <c r="Q461" s="18" t="s">
        <v>254</v>
      </c>
      <c r="R461" s="24" t="s">
        <v>257</v>
      </c>
      <c r="S461" s="24" t="s">
        <v>257</v>
      </c>
      <c r="T461" s="26" t="s">
        <v>881</v>
      </c>
      <c r="U461" s="26" t="s">
        <v>257</v>
      </c>
      <c r="V461" s="26" t="s">
        <v>257</v>
      </c>
      <c r="W461" s="26" t="s">
        <v>257</v>
      </c>
      <c r="X461" s="18" t="s">
        <v>882</v>
      </c>
      <c r="Y461" s="18">
        <v>0</v>
      </c>
      <c r="Z461" s="18" t="s">
        <v>474</v>
      </c>
      <c r="AA461" s="18">
        <v>0</v>
      </c>
      <c r="AB461" s="57" t="s">
        <v>257</v>
      </c>
      <c r="AC461" s="18" t="s">
        <v>595</v>
      </c>
      <c r="AD461" s="18" t="s">
        <v>595</v>
      </c>
      <c r="AE461" s="18" t="s">
        <v>595</v>
      </c>
      <c r="AF461" s="18" t="s">
        <v>595</v>
      </c>
      <c r="AG461" s="18" t="s">
        <v>595</v>
      </c>
      <c r="AH461" s="18" t="s">
        <v>595</v>
      </c>
      <c r="AI461" s="18">
        <v>15</v>
      </c>
      <c r="AJ461" s="18" t="s">
        <v>596</v>
      </c>
      <c r="AK461" s="18">
        <v>15</v>
      </c>
      <c r="AL461" s="18" t="s">
        <v>883</v>
      </c>
      <c r="AM461" s="18" t="s">
        <v>884</v>
      </c>
      <c r="AN461" s="57">
        <v>36.299999999999997</v>
      </c>
      <c r="AO461" s="18" t="s">
        <v>885</v>
      </c>
      <c r="AP461" s="26" t="s">
        <v>479</v>
      </c>
      <c r="AQ461" s="18">
        <v>4</v>
      </c>
      <c r="AR461" s="18" t="s">
        <v>886</v>
      </c>
      <c r="AS461" s="57">
        <f t="shared" si="117"/>
        <v>31.799999999999997</v>
      </c>
      <c r="AT461" s="57">
        <v>40.799999999999997</v>
      </c>
      <c r="AU461" s="57">
        <f t="shared" si="118"/>
        <v>4.5</v>
      </c>
      <c r="AV461" s="57">
        <f t="shared" si="119"/>
        <v>4.5</v>
      </c>
      <c r="AW461" s="5" t="s">
        <v>557</v>
      </c>
      <c r="AX461" s="18">
        <v>15</v>
      </c>
      <c r="AY461" s="18" t="s">
        <v>596</v>
      </c>
      <c r="AZ461" s="5" t="s">
        <v>257</v>
      </c>
      <c r="BA461" s="5" t="s">
        <v>257</v>
      </c>
      <c r="BB461" s="18" t="s">
        <v>887</v>
      </c>
      <c r="BC461" s="18" t="s">
        <v>263</v>
      </c>
      <c r="BD461" s="57">
        <f t="shared" si="120"/>
        <v>63.7</v>
      </c>
      <c r="BE461" s="18" t="s">
        <v>888</v>
      </c>
      <c r="BF461" s="18" t="s">
        <v>479</v>
      </c>
      <c r="BG461" s="18">
        <v>4</v>
      </c>
      <c r="BH461" s="18" t="s">
        <v>886</v>
      </c>
      <c r="BI461" s="57">
        <f t="shared" si="121"/>
        <v>59.2</v>
      </c>
      <c r="BJ461" s="57">
        <f t="shared" si="122"/>
        <v>68.2</v>
      </c>
      <c r="BK461" s="57">
        <f t="shared" si="123"/>
        <v>4.5</v>
      </c>
      <c r="BL461" s="57">
        <f t="shared" si="124"/>
        <v>4.5</v>
      </c>
      <c r="BM461" s="5" t="s">
        <v>557</v>
      </c>
      <c r="BN461" s="18">
        <v>15</v>
      </c>
      <c r="BO461" s="18" t="s">
        <v>596</v>
      </c>
      <c r="BP461" s="5" t="s">
        <v>257</v>
      </c>
      <c r="BQ461" s="5" t="s">
        <v>257</v>
      </c>
      <c r="BR461" s="18" t="s">
        <v>889</v>
      </c>
      <c r="BS461" s="18"/>
      <c r="BT461" s="18"/>
      <c r="BU461" s="18"/>
      <c r="BV461" s="18"/>
      <c r="BW461" s="18"/>
      <c r="BX461" s="18"/>
      <c r="BY461" s="18"/>
      <c r="BZ461" s="18"/>
      <c r="CA461" s="18"/>
      <c r="CB461" s="18"/>
      <c r="CC461" s="18"/>
      <c r="CD461" s="18"/>
      <c r="CE461" s="18"/>
      <c r="CF461" s="18"/>
      <c r="CG461" s="18"/>
      <c r="CH461" s="18"/>
      <c r="CI461" s="18"/>
      <c r="CJ461" s="18"/>
      <c r="CK461" s="18"/>
      <c r="CL461" s="18"/>
      <c r="CM461" s="18"/>
      <c r="CN461" s="18"/>
      <c r="CO461" s="18"/>
      <c r="CP461" s="18"/>
      <c r="CQ461" s="18"/>
      <c r="CR461" s="18"/>
      <c r="CS461" s="18"/>
      <c r="CT461" s="18"/>
      <c r="CU461" s="18"/>
      <c r="CV461" s="18"/>
      <c r="CW461" s="18"/>
      <c r="CX461" s="18"/>
      <c r="CY461" s="18"/>
      <c r="CZ461" s="18"/>
      <c r="DA461" s="18"/>
      <c r="DB461" s="18"/>
      <c r="DC461" s="18"/>
      <c r="DD461" s="18"/>
      <c r="DE461" s="18"/>
      <c r="DF461" s="18"/>
      <c r="DG461" s="18"/>
      <c r="DH461" s="18"/>
      <c r="DI461" s="18"/>
      <c r="DJ461" s="18"/>
      <c r="DK461" s="18"/>
      <c r="DL461" s="18"/>
      <c r="DM461" s="18"/>
      <c r="DN461" s="18"/>
      <c r="DO461" s="18"/>
      <c r="DP461" s="18"/>
      <c r="DQ461" s="18"/>
      <c r="DR461" s="18"/>
      <c r="DS461" s="18"/>
      <c r="DT461" s="18"/>
      <c r="DU461" s="18"/>
      <c r="DV461" s="18"/>
      <c r="DW461" s="18"/>
      <c r="DX461" s="18"/>
      <c r="DY461" s="18"/>
      <c r="DZ461" s="18"/>
      <c r="EA461" s="5"/>
      <c r="EB461" s="26"/>
      <c r="EC461" s="26"/>
      <c r="ED461" s="26"/>
      <c r="EE461" s="18"/>
      <c r="EF461" s="18"/>
      <c r="EG461" s="18">
        <v>0</v>
      </c>
      <c r="EH461" s="18" t="s">
        <v>890</v>
      </c>
      <c r="EI461" s="18" cm="1">
        <f t="array" ref="EI461">IF(SUMPRODUCT(--(DO461:DS461&lt;&gt;""))=0, 0,1)</f>
        <v>0</v>
      </c>
      <c r="EJ461" s="18" cm="1">
        <f t="array" ref="EJ461">IF(SUMPRODUCT(--(DT461:EG461&lt;&gt;""))=0, 0,1)</f>
        <v>1</v>
      </c>
      <c r="EK461" s="18" cm="1">
        <f t="array" ref="EK461">IF(SUMPRODUCT(--(EC461:EG461&lt;&gt;""))=0, 0,1)</f>
        <v>1</v>
      </c>
      <c r="EL461" s="18" cm="1">
        <f t="array" ref="EL461">IF(SUMPRODUCT(--(EE461:EG461&lt;&gt;""))=0, 0,1)</f>
        <v>1</v>
      </c>
      <c r="EM461" s="18">
        <f t="shared" si="112"/>
        <v>0</v>
      </c>
      <c r="EN461" s="18" t="str">
        <f t="shared" si="113"/>
        <v>NA</v>
      </c>
      <c r="EO461" s="18">
        <f t="shared" si="114"/>
        <v>0</v>
      </c>
      <c r="EP461" s="18">
        <f t="shared" si="115"/>
        <v>0</v>
      </c>
      <c r="EQ461" s="18">
        <f t="shared" si="116"/>
        <v>0</v>
      </c>
      <c r="ER461" s="58" t="s">
        <v>2080</v>
      </c>
      <c r="ES461" s="59">
        <v>43805</v>
      </c>
      <c r="ET461" s="18" t="s">
        <v>876</v>
      </c>
      <c r="EU461" s="18" t="s">
        <v>876</v>
      </c>
    </row>
    <row r="462" spans="1:151" ht="15.75" customHeight="1" x14ac:dyDescent="0.2">
      <c r="A462" s="5" t="s">
        <v>311</v>
      </c>
      <c r="B462" s="24" t="s">
        <v>875</v>
      </c>
      <c r="C462" s="26">
        <v>1</v>
      </c>
      <c r="D462" s="18" t="s">
        <v>515</v>
      </c>
      <c r="E462" s="18" t="s">
        <v>894</v>
      </c>
      <c r="F462" s="18" t="s">
        <v>2320</v>
      </c>
      <c r="G462" s="18" t="s">
        <v>878</v>
      </c>
      <c r="H462" s="18" t="s">
        <v>879</v>
      </c>
      <c r="I462" s="18" t="s">
        <v>363</v>
      </c>
      <c r="J462" s="18" t="s">
        <v>363</v>
      </c>
      <c r="K462" s="18" t="s">
        <v>363</v>
      </c>
      <c r="L462" s="18" t="s">
        <v>469</v>
      </c>
      <c r="M462" s="18" t="s">
        <v>253</v>
      </c>
      <c r="N462" s="56">
        <v>60</v>
      </c>
      <c r="O462" s="18" t="s">
        <v>877</v>
      </c>
      <c r="P462" s="18" t="s">
        <v>466</v>
      </c>
      <c r="Q462" s="18" t="s">
        <v>254</v>
      </c>
      <c r="R462" s="24" t="s">
        <v>257</v>
      </c>
      <c r="S462" s="24" t="s">
        <v>257</v>
      </c>
      <c r="T462" s="26" t="s">
        <v>881</v>
      </c>
      <c r="U462" s="26" t="s">
        <v>257</v>
      </c>
      <c r="V462" s="26" t="s">
        <v>257</v>
      </c>
      <c r="W462" s="26" t="s">
        <v>257</v>
      </c>
      <c r="X462" s="18" t="s">
        <v>882</v>
      </c>
      <c r="Y462" s="18">
        <v>0</v>
      </c>
      <c r="Z462" s="18" t="s">
        <v>474</v>
      </c>
      <c r="AA462" s="18">
        <v>0</v>
      </c>
      <c r="AB462" s="57" t="s">
        <v>257</v>
      </c>
      <c r="AC462" s="18" t="s">
        <v>595</v>
      </c>
      <c r="AD462" s="18" t="s">
        <v>595</v>
      </c>
      <c r="AE462" s="18" t="s">
        <v>595</v>
      </c>
      <c r="AF462" s="18" t="s">
        <v>595</v>
      </c>
      <c r="AG462" s="18" t="s">
        <v>595</v>
      </c>
      <c r="AH462" s="18" t="s">
        <v>595</v>
      </c>
      <c r="AI462" s="18">
        <v>21</v>
      </c>
      <c r="AJ462" s="18" t="s">
        <v>596</v>
      </c>
      <c r="AK462" s="18">
        <v>21</v>
      </c>
      <c r="AL462" s="18" t="s">
        <v>883</v>
      </c>
      <c r="AM462" s="18" t="s">
        <v>884</v>
      </c>
      <c r="AN462" s="57">
        <v>38.700000000000003</v>
      </c>
      <c r="AO462" s="18" t="s">
        <v>885</v>
      </c>
      <c r="AP462" s="26" t="s">
        <v>479</v>
      </c>
      <c r="AQ462" s="18">
        <v>4</v>
      </c>
      <c r="AR462" s="18" t="s">
        <v>886</v>
      </c>
      <c r="AS462" s="57">
        <f t="shared" si="117"/>
        <v>34.500000000000007</v>
      </c>
      <c r="AT462" s="57">
        <v>42.9</v>
      </c>
      <c r="AU462" s="57">
        <f t="shared" si="118"/>
        <v>4.1999999999999957</v>
      </c>
      <c r="AV462" s="57">
        <f t="shared" si="119"/>
        <v>4.1999999999999957</v>
      </c>
      <c r="AW462" s="5" t="s">
        <v>557</v>
      </c>
      <c r="AX462" s="18">
        <v>21</v>
      </c>
      <c r="AY462" s="18" t="s">
        <v>596</v>
      </c>
      <c r="AZ462" s="5" t="s">
        <v>257</v>
      </c>
      <c r="BA462" s="5" t="s">
        <v>257</v>
      </c>
      <c r="BB462" s="18" t="s">
        <v>887</v>
      </c>
      <c r="BC462" s="18" t="s">
        <v>263</v>
      </c>
      <c r="BD462" s="57">
        <f t="shared" si="120"/>
        <v>61.3</v>
      </c>
      <c r="BE462" s="18" t="s">
        <v>888</v>
      </c>
      <c r="BF462" s="18" t="s">
        <v>479</v>
      </c>
      <c r="BG462" s="18">
        <v>4</v>
      </c>
      <c r="BH462" s="18" t="s">
        <v>886</v>
      </c>
      <c r="BI462" s="57">
        <f t="shared" si="121"/>
        <v>57.099999999999994</v>
      </c>
      <c r="BJ462" s="57">
        <f t="shared" si="122"/>
        <v>65.5</v>
      </c>
      <c r="BK462" s="57">
        <f t="shared" si="123"/>
        <v>4.2000000000000028</v>
      </c>
      <c r="BL462" s="57">
        <f t="shared" si="124"/>
        <v>4.2000000000000028</v>
      </c>
      <c r="BM462" s="5" t="s">
        <v>557</v>
      </c>
      <c r="BN462" s="18">
        <v>21</v>
      </c>
      <c r="BO462" s="18" t="s">
        <v>596</v>
      </c>
      <c r="BP462" s="5" t="s">
        <v>257</v>
      </c>
      <c r="BQ462" s="5" t="s">
        <v>257</v>
      </c>
      <c r="BR462" s="18" t="s">
        <v>889</v>
      </c>
      <c r="BS462" s="18"/>
      <c r="BT462" s="18"/>
      <c r="BU462" s="18"/>
      <c r="BV462" s="18"/>
      <c r="BW462" s="18"/>
      <c r="BX462" s="18"/>
      <c r="BY462" s="18"/>
      <c r="BZ462" s="18"/>
      <c r="CA462" s="18"/>
      <c r="CB462" s="18"/>
      <c r="CC462" s="18"/>
      <c r="CD462" s="18"/>
      <c r="CE462" s="18"/>
      <c r="CF462" s="18"/>
      <c r="CG462" s="18"/>
      <c r="CH462" s="18"/>
      <c r="CI462" s="18"/>
      <c r="CJ462" s="18"/>
      <c r="CK462" s="18"/>
      <c r="CL462" s="18"/>
      <c r="CM462" s="18"/>
      <c r="CN462" s="18"/>
      <c r="CO462" s="18"/>
      <c r="CP462" s="18"/>
      <c r="CQ462" s="18"/>
      <c r="CR462" s="18"/>
      <c r="CS462" s="18"/>
      <c r="CT462" s="18"/>
      <c r="CU462" s="18"/>
      <c r="CV462" s="18"/>
      <c r="CW462" s="18"/>
      <c r="CX462" s="18"/>
      <c r="CY462" s="18"/>
      <c r="CZ462" s="18"/>
      <c r="DA462" s="18"/>
      <c r="DB462" s="18"/>
      <c r="DC462" s="18"/>
      <c r="DD462" s="18"/>
      <c r="DE462" s="18"/>
      <c r="DF462" s="18"/>
      <c r="DG462" s="18"/>
      <c r="DH462" s="18"/>
      <c r="DI462" s="18"/>
      <c r="DJ462" s="18"/>
      <c r="DK462" s="18"/>
      <c r="DL462" s="18"/>
      <c r="DM462" s="18"/>
      <c r="DN462" s="18"/>
      <c r="DO462" s="18"/>
      <c r="DP462" s="18"/>
      <c r="DQ462" s="18"/>
      <c r="DR462" s="18"/>
      <c r="DS462" s="18"/>
      <c r="DT462" s="18"/>
      <c r="DU462" s="18"/>
      <c r="DV462" s="18"/>
      <c r="DW462" s="18"/>
      <c r="DX462" s="18"/>
      <c r="DY462" s="18"/>
      <c r="DZ462" s="18"/>
      <c r="EA462" s="5"/>
      <c r="EB462" s="26"/>
      <c r="EC462" s="26"/>
      <c r="ED462" s="26"/>
      <c r="EE462" s="18"/>
      <c r="EF462" s="18"/>
      <c r="EG462" s="18">
        <v>0</v>
      </c>
      <c r="EH462" s="18" t="s">
        <v>890</v>
      </c>
      <c r="EI462" s="18" cm="1">
        <f t="array" ref="EI462">IF(SUMPRODUCT(--(DO462:DS462&lt;&gt;""))=0, 0,1)</f>
        <v>0</v>
      </c>
      <c r="EJ462" s="18" cm="1">
        <f t="array" ref="EJ462">IF(SUMPRODUCT(--(DT462:EG462&lt;&gt;""))=0, 0,1)</f>
        <v>1</v>
      </c>
      <c r="EK462" s="18" cm="1">
        <f t="array" ref="EK462">IF(SUMPRODUCT(--(EC462:EG462&lt;&gt;""))=0, 0,1)</f>
        <v>1</v>
      </c>
      <c r="EL462" s="18" cm="1">
        <f t="array" ref="EL462">IF(SUMPRODUCT(--(EE462:EG462&lt;&gt;""))=0, 0,1)</f>
        <v>1</v>
      </c>
      <c r="EM462" s="18">
        <f t="shared" si="112"/>
        <v>0</v>
      </c>
      <c r="EN462" s="18" t="str">
        <f t="shared" si="113"/>
        <v>NA</v>
      </c>
      <c r="EO462" s="18">
        <f t="shared" si="114"/>
        <v>0</v>
      </c>
      <c r="EP462" s="18">
        <f t="shared" si="115"/>
        <v>0</v>
      </c>
      <c r="EQ462" s="18">
        <f t="shared" si="116"/>
        <v>0</v>
      </c>
      <c r="ER462" s="58" t="s">
        <v>2080</v>
      </c>
      <c r="ES462" s="59">
        <v>43805</v>
      </c>
      <c r="ET462" s="18" t="s">
        <v>876</v>
      </c>
      <c r="EU462" s="18" t="s">
        <v>876</v>
      </c>
    </row>
    <row r="463" spans="1:151" ht="15.75" customHeight="1" x14ac:dyDescent="0.2">
      <c r="A463" s="5" t="s">
        <v>311</v>
      </c>
      <c r="B463" s="24" t="s">
        <v>875</v>
      </c>
      <c r="C463" s="26">
        <v>1</v>
      </c>
      <c r="D463" s="18" t="s">
        <v>515</v>
      </c>
      <c r="E463" s="18" t="s">
        <v>895</v>
      </c>
      <c r="F463" s="18" t="s">
        <v>2320</v>
      </c>
      <c r="G463" s="18" t="s">
        <v>878</v>
      </c>
      <c r="H463" s="18" t="s">
        <v>879</v>
      </c>
      <c r="I463" s="18" t="s">
        <v>363</v>
      </c>
      <c r="J463" s="18" t="s">
        <v>363</v>
      </c>
      <c r="K463" s="18" t="s">
        <v>363</v>
      </c>
      <c r="L463" s="18" t="s">
        <v>469</v>
      </c>
      <c r="M463" s="18" t="s">
        <v>253</v>
      </c>
      <c r="N463" s="56">
        <v>60</v>
      </c>
      <c r="O463" s="18" t="s">
        <v>877</v>
      </c>
      <c r="P463" s="18" t="s">
        <v>466</v>
      </c>
      <c r="Q463" s="18" t="s">
        <v>254</v>
      </c>
      <c r="R463" s="24" t="s">
        <v>257</v>
      </c>
      <c r="S463" s="24" t="s">
        <v>257</v>
      </c>
      <c r="T463" s="26" t="s">
        <v>881</v>
      </c>
      <c r="U463" s="26" t="s">
        <v>257</v>
      </c>
      <c r="V463" s="26" t="s">
        <v>257</v>
      </c>
      <c r="W463" s="26" t="s">
        <v>257</v>
      </c>
      <c r="X463" s="18" t="s">
        <v>882</v>
      </c>
      <c r="Y463" s="18">
        <v>0</v>
      </c>
      <c r="Z463" s="18" t="s">
        <v>474</v>
      </c>
      <c r="AA463" s="18">
        <v>0</v>
      </c>
      <c r="AB463" s="57" t="s">
        <v>257</v>
      </c>
      <c r="AC463" s="18" t="s">
        <v>595</v>
      </c>
      <c r="AD463" s="18" t="s">
        <v>595</v>
      </c>
      <c r="AE463" s="18" t="s">
        <v>595</v>
      </c>
      <c r="AF463" s="18" t="s">
        <v>595</v>
      </c>
      <c r="AG463" s="18" t="s">
        <v>595</v>
      </c>
      <c r="AH463" s="18" t="s">
        <v>595</v>
      </c>
      <c r="AI463" s="18">
        <v>27</v>
      </c>
      <c r="AJ463" s="18" t="s">
        <v>596</v>
      </c>
      <c r="AK463" s="18">
        <v>27</v>
      </c>
      <c r="AL463" s="18" t="s">
        <v>883</v>
      </c>
      <c r="AM463" s="18" t="s">
        <v>884</v>
      </c>
      <c r="AN463" s="57">
        <v>41.3</v>
      </c>
      <c r="AO463" s="18" t="s">
        <v>885</v>
      </c>
      <c r="AP463" s="26" t="s">
        <v>479</v>
      </c>
      <c r="AQ463" s="18">
        <v>4</v>
      </c>
      <c r="AR463" s="18" t="s">
        <v>886</v>
      </c>
      <c r="AS463" s="57">
        <f t="shared" si="117"/>
        <v>35.999999999999993</v>
      </c>
      <c r="AT463" s="57">
        <v>46.6</v>
      </c>
      <c r="AU463" s="57">
        <f t="shared" si="118"/>
        <v>5.3000000000000043</v>
      </c>
      <c r="AV463" s="57">
        <f t="shared" si="119"/>
        <v>5.3000000000000043</v>
      </c>
      <c r="AW463" s="5" t="s">
        <v>557</v>
      </c>
      <c r="AX463" s="18">
        <v>27</v>
      </c>
      <c r="AY463" s="18" t="s">
        <v>596</v>
      </c>
      <c r="AZ463" s="5" t="s">
        <v>257</v>
      </c>
      <c r="BA463" s="5" t="s">
        <v>257</v>
      </c>
      <c r="BB463" s="18" t="s">
        <v>887</v>
      </c>
      <c r="BC463" s="18" t="s">
        <v>263</v>
      </c>
      <c r="BD463" s="57">
        <f t="shared" si="120"/>
        <v>58.7</v>
      </c>
      <c r="BE463" s="18" t="s">
        <v>888</v>
      </c>
      <c r="BF463" s="18" t="s">
        <v>479</v>
      </c>
      <c r="BG463" s="18">
        <v>4</v>
      </c>
      <c r="BH463" s="18" t="s">
        <v>886</v>
      </c>
      <c r="BI463" s="57">
        <f t="shared" si="121"/>
        <v>53.400000000000006</v>
      </c>
      <c r="BJ463" s="57">
        <f t="shared" si="122"/>
        <v>64</v>
      </c>
      <c r="BK463" s="57">
        <f t="shared" si="123"/>
        <v>5.2999999999999972</v>
      </c>
      <c r="BL463" s="57">
        <f t="shared" si="124"/>
        <v>5.2999999999999972</v>
      </c>
      <c r="BM463" s="5" t="s">
        <v>557</v>
      </c>
      <c r="BN463" s="18">
        <v>27</v>
      </c>
      <c r="BO463" s="18" t="s">
        <v>596</v>
      </c>
      <c r="BP463" s="5" t="s">
        <v>257</v>
      </c>
      <c r="BQ463" s="5" t="s">
        <v>257</v>
      </c>
      <c r="BR463" s="18" t="s">
        <v>889</v>
      </c>
      <c r="BS463" s="18"/>
      <c r="BT463" s="18"/>
      <c r="BU463" s="18"/>
      <c r="BV463" s="18"/>
      <c r="BW463" s="18"/>
      <c r="BX463" s="18"/>
      <c r="BY463" s="18"/>
      <c r="BZ463" s="18"/>
      <c r="CA463" s="18"/>
      <c r="CB463" s="18"/>
      <c r="CC463" s="18"/>
      <c r="CD463" s="18"/>
      <c r="CE463" s="18"/>
      <c r="CF463" s="18"/>
      <c r="CG463" s="18"/>
      <c r="CH463" s="18"/>
      <c r="CI463" s="18"/>
      <c r="CJ463" s="18"/>
      <c r="CK463" s="18"/>
      <c r="CL463" s="18"/>
      <c r="CM463" s="18"/>
      <c r="CN463" s="18"/>
      <c r="CO463" s="18"/>
      <c r="CP463" s="18"/>
      <c r="CQ463" s="18"/>
      <c r="CR463" s="18"/>
      <c r="CS463" s="18"/>
      <c r="CT463" s="18"/>
      <c r="CU463" s="18"/>
      <c r="CV463" s="18"/>
      <c r="CW463" s="18"/>
      <c r="CX463" s="18"/>
      <c r="CY463" s="18"/>
      <c r="CZ463" s="18"/>
      <c r="DA463" s="18"/>
      <c r="DB463" s="18"/>
      <c r="DC463" s="18"/>
      <c r="DD463" s="18"/>
      <c r="DE463" s="18"/>
      <c r="DF463" s="18"/>
      <c r="DG463" s="18"/>
      <c r="DH463" s="18"/>
      <c r="DI463" s="18"/>
      <c r="DJ463" s="18"/>
      <c r="DK463" s="18"/>
      <c r="DL463" s="18"/>
      <c r="DM463" s="18"/>
      <c r="DN463" s="18"/>
      <c r="DO463" s="18"/>
      <c r="DP463" s="18"/>
      <c r="DQ463" s="18"/>
      <c r="DR463" s="18"/>
      <c r="DS463" s="18"/>
      <c r="DT463" s="18"/>
      <c r="DU463" s="18"/>
      <c r="DV463" s="18"/>
      <c r="DW463" s="18"/>
      <c r="DX463" s="18"/>
      <c r="DY463" s="18"/>
      <c r="DZ463" s="18"/>
      <c r="EA463" s="5"/>
      <c r="EB463" s="26"/>
      <c r="EC463" s="26"/>
      <c r="ED463" s="26"/>
      <c r="EE463" s="18"/>
      <c r="EF463" s="18"/>
      <c r="EG463" s="18">
        <v>0</v>
      </c>
      <c r="EH463" s="18" t="s">
        <v>890</v>
      </c>
      <c r="EI463" s="18" cm="1">
        <f t="array" ref="EI463">IF(SUMPRODUCT(--(DO463:DS463&lt;&gt;""))=0, 0,1)</f>
        <v>0</v>
      </c>
      <c r="EJ463" s="18" cm="1">
        <f t="array" ref="EJ463">IF(SUMPRODUCT(--(DT463:EG463&lt;&gt;""))=0, 0,1)</f>
        <v>1</v>
      </c>
      <c r="EK463" s="18" cm="1">
        <f t="array" ref="EK463">IF(SUMPRODUCT(--(EC463:EG463&lt;&gt;""))=0, 0,1)</f>
        <v>1</v>
      </c>
      <c r="EL463" s="18" cm="1">
        <f t="array" ref="EL463">IF(SUMPRODUCT(--(EE463:EG463&lt;&gt;""))=0, 0,1)</f>
        <v>1</v>
      </c>
      <c r="EM463" s="18">
        <f t="shared" si="112"/>
        <v>0</v>
      </c>
      <c r="EN463" s="18" t="str">
        <f t="shared" si="113"/>
        <v>NA</v>
      </c>
      <c r="EO463" s="18">
        <f t="shared" si="114"/>
        <v>0</v>
      </c>
      <c r="EP463" s="18">
        <f t="shared" si="115"/>
        <v>0</v>
      </c>
      <c r="EQ463" s="18">
        <f t="shared" si="116"/>
        <v>0</v>
      </c>
      <c r="ER463" s="58" t="s">
        <v>2080</v>
      </c>
      <c r="ES463" s="59">
        <v>43805</v>
      </c>
      <c r="ET463" s="18" t="s">
        <v>876</v>
      </c>
      <c r="EU463" s="18" t="s">
        <v>876</v>
      </c>
    </row>
    <row r="464" spans="1:151" ht="15.75" customHeight="1" x14ac:dyDescent="0.2">
      <c r="A464" s="5" t="s">
        <v>311</v>
      </c>
      <c r="B464" s="24" t="s">
        <v>875</v>
      </c>
      <c r="C464" s="26">
        <v>1</v>
      </c>
      <c r="D464" s="18" t="s">
        <v>515</v>
      </c>
      <c r="E464" s="18" t="s">
        <v>896</v>
      </c>
      <c r="F464" s="18" t="s">
        <v>2320</v>
      </c>
      <c r="G464" s="18" t="s">
        <v>878</v>
      </c>
      <c r="H464" s="18" t="s">
        <v>879</v>
      </c>
      <c r="I464" s="18" t="s">
        <v>363</v>
      </c>
      <c r="J464" s="18" t="s">
        <v>363</v>
      </c>
      <c r="K464" s="18" t="s">
        <v>363</v>
      </c>
      <c r="L464" s="18" t="s">
        <v>469</v>
      </c>
      <c r="M464" s="18" t="s">
        <v>253</v>
      </c>
      <c r="N464" s="56">
        <v>60</v>
      </c>
      <c r="O464" s="18" t="s">
        <v>877</v>
      </c>
      <c r="P464" s="18" t="s">
        <v>466</v>
      </c>
      <c r="Q464" s="18" t="s">
        <v>254</v>
      </c>
      <c r="R464" s="24" t="s">
        <v>257</v>
      </c>
      <c r="S464" s="24" t="s">
        <v>257</v>
      </c>
      <c r="T464" s="26" t="s">
        <v>881</v>
      </c>
      <c r="U464" s="26" t="s">
        <v>257</v>
      </c>
      <c r="V464" s="26" t="s">
        <v>257</v>
      </c>
      <c r="W464" s="26" t="s">
        <v>257</v>
      </c>
      <c r="X464" s="18" t="s">
        <v>882</v>
      </c>
      <c r="Y464" s="18">
        <v>0</v>
      </c>
      <c r="Z464" s="18" t="s">
        <v>474</v>
      </c>
      <c r="AA464" s="18">
        <v>0</v>
      </c>
      <c r="AB464" s="57" t="s">
        <v>257</v>
      </c>
      <c r="AC464" s="18" t="s">
        <v>595</v>
      </c>
      <c r="AD464" s="18" t="s">
        <v>595</v>
      </c>
      <c r="AE464" s="18" t="s">
        <v>595</v>
      </c>
      <c r="AF464" s="18" t="s">
        <v>595</v>
      </c>
      <c r="AG464" s="18" t="s">
        <v>595</v>
      </c>
      <c r="AH464" s="18" t="s">
        <v>595</v>
      </c>
      <c r="AI464" s="18">
        <v>33</v>
      </c>
      <c r="AJ464" s="18" t="s">
        <v>596</v>
      </c>
      <c r="AK464" s="18">
        <v>33</v>
      </c>
      <c r="AL464" s="18" t="s">
        <v>883</v>
      </c>
      <c r="AM464" s="18" t="s">
        <v>884</v>
      </c>
      <c r="AN464" s="57">
        <v>41.2</v>
      </c>
      <c r="AO464" s="18" t="s">
        <v>885</v>
      </c>
      <c r="AP464" s="26" t="s">
        <v>479</v>
      </c>
      <c r="AQ464" s="18">
        <v>4</v>
      </c>
      <c r="AR464" s="18" t="s">
        <v>886</v>
      </c>
      <c r="AS464" s="57">
        <f t="shared" si="117"/>
        <v>35.700000000000003</v>
      </c>
      <c r="AT464" s="57">
        <v>46.7</v>
      </c>
      <c r="AU464" s="57">
        <f t="shared" si="118"/>
        <v>5.5</v>
      </c>
      <c r="AV464" s="57">
        <f t="shared" si="119"/>
        <v>5.5</v>
      </c>
      <c r="AW464" s="5" t="s">
        <v>557</v>
      </c>
      <c r="AX464" s="18">
        <v>33</v>
      </c>
      <c r="AY464" s="18" t="s">
        <v>596</v>
      </c>
      <c r="AZ464" s="5" t="s">
        <v>257</v>
      </c>
      <c r="BA464" s="5" t="s">
        <v>257</v>
      </c>
      <c r="BB464" s="18" t="s">
        <v>887</v>
      </c>
      <c r="BC464" s="18" t="s">
        <v>263</v>
      </c>
      <c r="BD464" s="57">
        <f t="shared" si="120"/>
        <v>58.8</v>
      </c>
      <c r="BE464" s="18" t="s">
        <v>888</v>
      </c>
      <c r="BF464" s="18" t="s">
        <v>479</v>
      </c>
      <c r="BG464" s="18">
        <v>4</v>
      </c>
      <c r="BH464" s="18" t="s">
        <v>886</v>
      </c>
      <c r="BI464" s="57">
        <f t="shared" si="121"/>
        <v>53.3</v>
      </c>
      <c r="BJ464" s="57">
        <f t="shared" si="122"/>
        <v>64.3</v>
      </c>
      <c r="BK464" s="57">
        <f t="shared" si="123"/>
        <v>5.5</v>
      </c>
      <c r="BL464" s="57">
        <f t="shared" si="124"/>
        <v>5.5</v>
      </c>
      <c r="BM464" s="5" t="s">
        <v>557</v>
      </c>
      <c r="BN464" s="18">
        <v>33</v>
      </c>
      <c r="BO464" s="18" t="s">
        <v>596</v>
      </c>
      <c r="BP464" s="5" t="s">
        <v>257</v>
      </c>
      <c r="BQ464" s="5" t="s">
        <v>257</v>
      </c>
      <c r="BR464" s="18" t="s">
        <v>889</v>
      </c>
      <c r="BS464" s="18"/>
      <c r="BT464" s="18"/>
      <c r="BU464" s="18"/>
      <c r="BV464" s="18"/>
      <c r="BW464" s="18"/>
      <c r="BX464" s="18"/>
      <c r="BY464" s="18"/>
      <c r="BZ464" s="18"/>
      <c r="CA464" s="18"/>
      <c r="CB464" s="18"/>
      <c r="CC464" s="18"/>
      <c r="CD464" s="18"/>
      <c r="CE464" s="18"/>
      <c r="CF464" s="18"/>
      <c r="CG464" s="18"/>
      <c r="CH464" s="18"/>
      <c r="CI464" s="18"/>
      <c r="CJ464" s="18"/>
      <c r="CK464" s="18"/>
      <c r="CL464" s="18"/>
      <c r="CM464" s="18"/>
      <c r="CN464" s="18"/>
      <c r="CO464" s="18"/>
      <c r="CP464" s="18"/>
      <c r="CQ464" s="18"/>
      <c r="CR464" s="18"/>
      <c r="CS464" s="18"/>
      <c r="CT464" s="18"/>
      <c r="CU464" s="18"/>
      <c r="CV464" s="18"/>
      <c r="CW464" s="18"/>
      <c r="CX464" s="18"/>
      <c r="CY464" s="18"/>
      <c r="CZ464" s="18"/>
      <c r="DA464" s="18"/>
      <c r="DB464" s="18"/>
      <c r="DC464" s="18"/>
      <c r="DD464" s="18"/>
      <c r="DE464" s="18"/>
      <c r="DF464" s="18"/>
      <c r="DG464" s="18"/>
      <c r="DH464" s="18"/>
      <c r="DI464" s="18"/>
      <c r="DJ464" s="18"/>
      <c r="DK464" s="18"/>
      <c r="DL464" s="18"/>
      <c r="DM464" s="18"/>
      <c r="DN464" s="18"/>
      <c r="DO464" s="18"/>
      <c r="DP464" s="18"/>
      <c r="DQ464" s="18"/>
      <c r="DR464" s="18"/>
      <c r="DS464" s="18"/>
      <c r="DT464" s="18"/>
      <c r="DU464" s="18"/>
      <c r="DV464" s="18"/>
      <c r="DW464" s="18"/>
      <c r="DX464" s="18"/>
      <c r="DY464" s="18"/>
      <c r="DZ464" s="18"/>
      <c r="EA464" s="5"/>
      <c r="EB464" s="26"/>
      <c r="EC464" s="26"/>
      <c r="ED464" s="26"/>
      <c r="EE464" s="18"/>
      <c r="EF464" s="18"/>
      <c r="EG464" s="18">
        <v>0</v>
      </c>
      <c r="EH464" s="18" t="s">
        <v>890</v>
      </c>
      <c r="EI464" s="18" cm="1">
        <f t="array" ref="EI464">IF(SUMPRODUCT(--(DO464:DS464&lt;&gt;""))=0, 0,1)</f>
        <v>0</v>
      </c>
      <c r="EJ464" s="18" cm="1">
        <f t="array" ref="EJ464">IF(SUMPRODUCT(--(DT464:EG464&lt;&gt;""))=0, 0,1)</f>
        <v>1</v>
      </c>
      <c r="EK464" s="18" cm="1">
        <f t="array" ref="EK464">IF(SUMPRODUCT(--(EC464:EG464&lt;&gt;""))=0, 0,1)</f>
        <v>1</v>
      </c>
      <c r="EL464" s="18" cm="1">
        <f t="array" ref="EL464">IF(SUMPRODUCT(--(EE464:EG464&lt;&gt;""))=0, 0,1)</f>
        <v>1</v>
      </c>
      <c r="EM464" s="18">
        <f t="shared" si="112"/>
        <v>0</v>
      </c>
      <c r="EN464" s="18" t="str">
        <f t="shared" si="113"/>
        <v>NA</v>
      </c>
      <c r="EO464" s="18">
        <f t="shared" si="114"/>
        <v>0</v>
      </c>
      <c r="EP464" s="18">
        <f t="shared" si="115"/>
        <v>0</v>
      </c>
      <c r="EQ464" s="18">
        <f t="shared" si="116"/>
        <v>0</v>
      </c>
      <c r="ER464" s="58" t="s">
        <v>2080</v>
      </c>
      <c r="ES464" s="59">
        <v>43805</v>
      </c>
      <c r="ET464" s="18" t="s">
        <v>876</v>
      </c>
      <c r="EU464" s="18" t="s">
        <v>876</v>
      </c>
    </row>
    <row r="465" spans="1:151" ht="15.75" customHeight="1" x14ac:dyDescent="0.2">
      <c r="A465" s="5" t="s">
        <v>311</v>
      </c>
      <c r="B465" s="24" t="s">
        <v>875</v>
      </c>
      <c r="C465" s="26">
        <v>1</v>
      </c>
      <c r="D465" s="18" t="s">
        <v>515</v>
      </c>
      <c r="E465" s="18" t="s">
        <v>897</v>
      </c>
      <c r="F465" s="18" t="s">
        <v>2320</v>
      </c>
      <c r="G465" s="18" t="s">
        <v>878</v>
      </c>
      <c r="H465" s="18" t="s">
        <v>879</v>
      </c>
      <c r="I465" s="18" t="s">
        <v>363</v>
      </c>
      <c r="J465" s="18" t="s">
        <v>363</v>
      </c>
      <c r="K465" s="18" t="s">
        <v>363</v>
      </c>
      <c r="L465" s="18" t="s">
        <v>469</v>
      </c>
      <c r="M465" s="18" t="s">
        <v>253</v>
      </c>
      <c r="N465" s="56">
        <v>60</v>
      </c>
      <c r="O465" s="18" t="s">
        <v>877</v>
      </c>
      <c r="P465" s="18" t="s">
        <v>466</v>
      </c>
      <c r="Q465" s="18" t="s">
        <v>254</v>
      </c>
      <c r="R465" s="24" t="s">
        <v>257</v>
      </c>
      <c r="S465" s="24" t="s">
        <v>257</v>
      </c>
      <c r="T465" s="26" t="s">
        <v>881</v>
      </c>
      <c r="U465" s="26" t="s">
        <v>257</v>
      </c>
      <c r="V465" s="26" t="s">
        <v>257</v>
      </c>
      <c r="W465" s="26" t="s">
        <v>257</v>
      </c>
      <c r="X465" s="18" t="s">
        <v>882</v>
      </c>
      <c r="Y465" s="18">
        <v>0</v>
      </c>
      <c r="Z465" s="18" t="s">
        <v>474</v>
      </c>
      <c r="AA465" s="18">
        <v>0</v>
      </c>
      <c r="AB465" s="57" t="s">
        <v>257</v>
      </c>
      <c r="AC465" s="18" t="s">
        <v>595</v>
      </c>
      <c r="AD465" s="18" t="s">
        <v>595</v>
      </c>
      <c r="AE465" s="18" t="s">
        <v>595</v>
      </c>
      <c r="AF465" s="18" t="s">
        <v>595</v>
      </c>
      <c r="AG465" s="18" t="s">
        <v>595</v>
      </c>
      <c r="AH465" s="18" t="s">
        <v>595</v>
      </c>
      <c r="AI465" s="18">
        <v>39</v>
      </c>
      <c r="AJ465" s="18" t="s">
        <v>596</v>
      </c>
      <c r="AK465" s="18">
        <v>39</v>
      </c>
      <c r="AL465" s="18" t="s">
        <v>883</v>
      </c>
      <c r="AM465" s="18" t="s">
        <v>884</v>
      </c>
      <c r="AN465" s="57">
        <v>45.8</v>
      </c>
      <c r="AO465" s="18" t="s">
        <v>885</v>
      </c>
      <c r="AP465" s="26" t="s">
        <v>479</v>
      </c>
      <c r="AQ465" s="18">
        <v>4</v>
      </c>
      <c r="AR465" s="18" t="s">
        <v>886</v>
      </c>
      <c r="AS465" s="57">
        <f t="shared" si="117"/>
        <v>40.799999999999997</v>
      </c>
      <c r="AT465" s="57">
        <v>50.8</v>
      </c>
      <c r="AU465" s="57">
        <f t="shared" si="118"/>
        <v>5</v>
      </c>
      <c r="AV465" s="57">
        <f t="shared" si="119"/>
        <v>5</v>
      </c>
      <c r="AW465" s="5" t="s">
        <v>557</v>
      </c>
      <c r="AX465" s="18">
        <v>39</v>
      </c>
      <c r="AY465" s="18" t="s">
        <v>596</v>
      </c>
      <c r="AZ465" s="5" t="s">
        <v>257</v>
      </c>
      <c r="BA465" s="5" t="s">
        <v>257</v>
      </c>
      <c r="BB465" s="18" t="s">
        <v>887</v>
      </c>
      <c r="BC465" s="18" t="s">
        <v>263</v>
      </c>
      <c r="BD465" s="57">
        <f t="shared" si="120"/>
        <v>54.2</v>
      </c>
      <c r="BE465" s="18" t="s">
        <v>888</v>
      </c>
      <c r="BF465" s="18" t="s">
        <v>479</v>
      </c>
      <c r="BG465" s="18">
        <v>4</v>
      </c>
      <c r="BH465" s="18" t="s">
        <v>886</v>
      </c>
      <c r="BI465" s="57">
        <f t="shared" si="121"/>
        <v>49.2</v>
      </c>
      <c r="BJ465" s="57">
        <f t="shared" si="122"/>
        <v>59.2</v>
      </c>
      <c r="BK465" s="57">
        <f t="shared" si="123"/>
        <v>5</v>
      </c>
      <c r="BL465" s="57">
        <f t="shared" si="124"/>
        <v>5</v>
      </c>
      <c r="BM465" s="5" t="s">
        <v>557</v>
      </c>
      <c r="BN465" s="18">
        <v>39</v>
      </c>
      <c r="BO465" s="18" t="s">
        <v>596</v>
      </c>
      <c r="BP465" s="5" t="s">
        <v>257</v>
      </c>
      <c r="BQ465" s="5" t="s">
        <v>257</v>
      </c>
      <c r="BR465" s="18" t="s">
        <v>889</v>
      </c>
      <c r="BS465" s="18"/>
      <c r="BT465" s="18"/>
      <c r="BU465" s="18"/>
      <c r="BV465" s="18"/>
      <c r="BW465" s="18"/>
      <c r="BX465" s="18"/>
      <c r="BY465" s="18"/>
      <c r="BZ465" s="18"/>
      <c r="CA465" s="18"/>
      <c r="CB465" s="18"/>
      <c r="CC465" s="18"/>
      <c r="CD465" s="18"/>
      <c r="CE465" s="18"/>
      <c r="CF465" s="18"/>
      <c r="CG465" s="18"/>
      <c r="CH465" s="18"/>
      <c r="CI465" s="18"/>
      <c r="CJ465" s="18"/>
      <c r="CK465" s="18"/>
      <c r="CL465" s="18"/>
      <c r="CM465" s="18"/>
      <c r="CN465" s="18"/>
      <c r="CO465" s="18"/>
      <c r="CP465" s="18"/>
      <c r="CQ465" s="18"/>
      <c r="CR465" s="18"/>
      <c r="CS465" s="18"/>
      <c r="CT465" s="18"/>
      <c r="CU465" s="18"/>
      <c r="CV465" s="18"/>
      <c r="CW465" s="18"/>
      <c r="CX465" s="18"/>
      <c r="CY465" s="18"/>
      <c r="CZ465" s="18"/>
      <c r="DA465" s="18"/>
      <c r="DB465" s="18"/>
      <c r="DC465" s="18"/>
      <c r="DD465" s="18"/>
      <c r="DE465" s="18"/>
      <c r="DF465" s="18"/>
      <c r="DG465" s="18"/>
      <c r="DH465" s="18"/>
      <c r="DI465" s="18"/>
      <c r="DJ465" s="18"/>
      <c r="DK465" s="18"/>
      <c r="DL465" s="18"/>
      <c r="DM465" s="18"/>
      <c r="DN465" s="18"/>
      <c r="DO465" s="18"/>
      <c r="DP465" s="18"/>
      <c r="DQ465" s="18"/>
      <c r="DR465" s="18"/>
      <c r="DS465" s="18"/>
      <c r="DT465" s="18"/>
      <c r="DU465" s="18"/>
      <c r="DV465" s="18"/>
      <c r="DW465" s="18"/>
      <c r="DX465" s="18"/>
      <c r="DY465" s="18"/>
      <c r="DZ465" s="18"/>
      <c r="EA465" s="5"/>
      <c r="EB465" s="26"/>
      <c r="EC465" s="26"/>
      <c r="ED465" s="26"/>
      <c r="EE465" s="18"/>
      <c r="EF465" s="18"/>
      <c r="EG465" s="18">
        <v>0</v>
      </c>
      <c r="EH465" s="18" t="s">
        <v>890</v>
      </c>
      <c r="EI465" s="18" cm="1">
        <f t="array" ref="EI465">IF(SUMPRODUCT(--(DO465:DS465&lt;&gt;""))=0, 0,1)</f>
        <v>0</v>
      </c>
      <c r="EJ465" s="18" cm="1">
        <f t="array" ref="EJ465">IF(SUMPRODUCT(--(DT465:EG465&lt;&gt;""))=0, 0,1)</f>
        <v>1</v>
      </c>
      <c r="EK465" s="18" cm="1">
        <f t="array" ref="EK465">IF(SUMPRODUCT(--(EC465:EG465&lt;&gt;""))=0, 0,1)</f>
        <v>1</v>
      </c>
      <c r="EL465" s="18" cm="1">
        <f t="array" ref="EL465">IF(SUMPRODUCT(--(EE465:EG465&lt;&gt;""))=0, 0,1)</f>
        <v>1</v>
      </c>
      <c r="EM465" s="18">
        <f t="shared" si="112"/>
        <v>0</v>
      </c>
      <c r="EN465" s="18" t="str">
        <f t="shared" si="113"/>
        <v>NA</v>
      </c>
      <c r="EO465" s="18">
        <f t="shared" si="114"/>
        <v>0</v>
      </c>
      <c r="EP465" s="18">
        <f t="shared" si="115"/>
        <v>0</v>
      </c>
      <c r="EQ465" s="18">
        <f t="shared" si="116"/>
        <v>0</v>
      </c>
      <c r="ER465" s="58" t="s">
        <v>2080</v>
      </c>
      <c r="ES465" s="59">
        <v>43805</v>
      </c>
      <c r="ET465" s="18" t="s">
        <v>876</v>
      </c>
      <c r="EU465" s="18" t="s">
        <v>876</v>
      </c>
    </row>
    <row r="466" spans="1:151" ht="15.75" customHeight="1" x14ac:dyDescent="0.2">
      <c r="A466" s="5" t="s">
        <v>311</v>
      </c>
      <c r="B466" s="24" t="s">
        <v>875</v>
      </c>
      <c r="C466" s="26">
        <v>1</v>
      </c>
      <c r="D466" s="18" t="s">
        <v>515</v>
      </c>
      <c r="E466" s="18" t="s">
        <v>898</v>
      </c>
      <c r="F466" s="18" t="s">
        <v>2320</v>
      </c>
      <c r="G466" s="18" t="s">
        <v>878</v>
      </c>
      <c r="H466" s="18" t="s">
        <v>879</v>
      </c>
      <c r="I466" s="18" t="s">
        <v>363</v>
      </c>
      <c r="J466" s="18" t="s">
        <v>363</v>
      </c>
      <c r="K466" s="18" t="s">
        <v>363</v>
      </c>
      <c r="L466" s="18" t="s">
        <v>469</v>
      </c>
      <c r="M466" s="18" t="s">
        <v>253</v>
      </c>
      <c r="N466" s="56">
        <v>60</v>
      </c>
      <c r="O466" s="18" t="s">
        <v>877</v>
      </c>
      <c r="P466" s="18" t="s">
        <v>466</v>
      </c>
      <c r="Q466" s="18" t="s">
        <v>254</v>
      </c>
      <c r="R466" s="24" t="s">
        <v>257</v>
      </c>
      <c r="S466" s="24" t="s">
        <v>257</v>
      </c>
      <c r="T466" s="26" t="s">
        <v>881</v>
      </c>
      <c r="U466" s="26" t="s">
        <v>257</v>
      </c>
      <c r="V466" s="26" t="s">
        <v>257</v>
      </c>
      <c r="W466" s="26" t="s">
        <v>257</v>
      </c>
      <c r="X466" s="18" t="s">
        <v>882</v>
      </c>
      <c r="Y466" s="18">
        <v>0</v>
      </c>
      <c r="Z466" s="18" t="s">
        <v>474</v>
      </c>
      <c r="AA466" s="18">
        <v>0</v>
      </c>
      <c r="AB466" s="57" t="s">
        <v>257</v>
      </c>
      <c r="AC466" s="18" t="s">
        <v>595</v>
      </c>
      <c r="AD466" s="18" t="s">
        <v>595</v>
      </c>
      <c r="AE466" s="18" t="s">
        <v>595</v>
      </c>
      <c r="AF466" s="18" t="s">
        <v>595</v>
      </c>
      <c r="AG466" s="18" t="s">
        <v>595</v>
      </c>
      <c r="AH466" s="18" t="s">
        <v>595</v>
      </c>
      <c r="AI466" s="18">
        <v>42</v>
      </c>
      <c r="AJ466" s="18" t="s">
        <v>596</v>
      </c>
      <c r="AK466" s="18">
        <v>42</v>
      </c>
      <c r="AL466" s="18" t="s">
        <v>883</v>
      </c>
      <c r="AM466" s="18" t="s">
        <v>884</v>
      </c>
      <c r="AN466" s="57">
        <v>48.1</v>
      </c>
      <c r="AO466" s="18" t="s">
        <v>885</v>
      </c>
      <c r="AP466" s="26" t="s">
        <v>479</v>
      </c>
      <c r="AQ466" s="18">
        <v>4</v>
      </c>
      <c r="AR466" s="18" t="s">
        <v>886</v>
      </c>
      <c r="AS466" s="57">
        <f t="shared" si="117"/>
        <v>42.1</v>
      </c>
      <c r="AT466" s="57">
        <v>54.1</v>
      </c>
      <c r="AU466" s="57">
        <f t="shared" si="118"/>
        <v>6</v>
      </c>
      <c r="AV466" s="57">
        <f t="shared" si="119"/>
        <v>6</v>
      </c>
      <c r="AW466" s="5" t="s">
        <v>557</v>
      </c>
      <c r="AX466" s="18">
        <v>42</v>
      </c>
      <c r="AY466" s="18" t="s">
        <v>596</v>
      </c>
      <c r="AZ466" s="5" t="s">
        <v>257</v>
      </c>
      <c r="BA466" s="5" t="s">
        <v>257</v>
      </c>
      <c r="BB466" s="18" t="s">
        <v>887</v>
      </c>
      <c r="BC466" s="18" t="s">
        <v>263</v>
      </c>
      <c r="BD466" s="57">
        <f t="shared" si="120"/>
        <v>51.9</v>
      </c>
      <c r="BE466" s="18" t="s">
        <v>888</v>
      </c>
      <c r="BF466" s="18" t="s">
        <v>479</v>
      </c>
      <c r="BG466" s="18">
        <v>4</v>
      </c>
      <c r="BH466" s="18" t="s">
        <v>886</v>
      </c>
      <c r="BI466" s="57">
        <f t="shared" si="121"/>
        <v>45.9</v>
      </c>
      <c r="BJ466" s="57">
        <f t="shared" si="122"/>
        <v>57.9</v>
      </c>
      <c r="BK466" s="57">
        <f t="shared" si="123"/>
        <v>6</v>
      </c>
      <c r="BL466" s="57">
        <f t="shared" si="124"/>
        <v>6</v>
      </c>
      <c r="BM466" s="5" t="s">
        <v>557</v>
      </c>
      <c r="BN466" s="18">
        <v>42</v>
      </c>
      <c r="BO466" s="18" t="s">
        <v>596</v>
      </c>
      <c r="BP466" s="5" t="s">
        <v>257</v>
      </c>
      <c r="BQ466" s="5" t="s">
        <v>257</v>
      </c>
      <c r="BR466" s="18" t="s">
        <v>889</v>
      </c>
      <c r="BS466" s="18"/>
      <c r="BT466" s="18"/>
      <c r="BU466" s="18"/>
      <c r="BV466" s="18"/>
      <c r="BW466" s="18"/>
      <c r="BX466" s="18"/>
      <c r="BY466" s="18"/>
      <c r="BZ466" s="18"/>
      <c r="CA466" s="18"/>
      <c r="CB466" s="18"/>
      <c r="CC466" s="18"/>
      <c r="CD466" s="18"/>
      <c r="CE466" s="18"/>
      <c r="CF466" s="18"/>
      <c r="CG466" s="18"/>
      <c r="CH466" s="18"/>
      <c r="CI466" s="18"/>
      <c r="CJ466" s="18"/>
      <c r="CK466" s="18"/>
      <c r="CL466" s="18"/>
      <c r="CM466" s="18"/>
      <c r="CN466" s="18"/>
      <c r="CO466" s="18"/>
      <c r="CP466" s="18"/>
      <c r="CQ466" s="18"/>
      <c r="CR466" s="18"/>
      <c r="CS466" s="18"/>
      <c r="CT466" s="18"/>
      <c r="CU466" s="18"/>
      <c r="CV466" s="18"/>
      <c r="CW466" s="18"/>
      <c r="CX466" s="18"/>
      <c r="CY466" s="18"/>
      <c r="CZ466" s="18"/>
      <c r="DA466" s="18"/>
      <c r="DB466" s="18"/>
      <c r="DC466" s="18"/>
      <c r="DD466" s="18"/>
      <c r="DE466" s="18"/>
      <c r="DF466" s="18"/>
      <c r="DG466" s="18"/>
      <c r="DH466" s="18"/>
      <c r="DI466" s="18"/>
      <c r="DJ466" s="18"/>
      <c r="DK466" s="18"/>
      <c r="DL466" s="18"/>
      <c r="DM466" s="18"/>
      <c r="DN466" s="18"/>
      <c r="DO466" s="18"/>
      <c r="DP466" s="18"/>
      <c r="DQ466" s="18"/>
      <c r="DR466" s="18"/>
      <c r="DS466" s="18"/>
      <c r="DT466" s="18"/>
      <c r="DU466" s="18"/>
      <c r="DV466" s="18"/>
      <c r="DW466" s="18"/>
      <c r="DX466" s="18"/>
      <c r="DY466" s="18"/>
      <c r="DZ466" s="18"/>
      <c r="EA466" s="5"/>
      <c r="EB466" s="26"/>
      <c r="EC466" s="26"/>
      <c r="ED466" s="26"/>
      <c r="EE466" s="18"/>
      <c r="EF466" s="18"/>
      <c r="EG466" s="18">
        <v>0</v>
      </c>
      <c r="EH466" s="18" t="s">
        <v>890</v>
      </c>
      <c r="EI466" s="18" cm="1">
        <f t="array" ref="EI466">IF(SUMPRODUCT(--(DO466:DS466&lt;&gt;""))=0, 0,1)</f>
        <v>0</v>
      </c>
      <c r="EJ466" s="18" cm="1">
        <f t="array" ref="EJ466">IF(SUMPRODUCT(--(DT466:EG466&lt;&gt;""))=0, 0,1)</f>
        <v>1</v>
      </c>
      <c r="EK466" s="18" cm="1">
        <f t="array" ref="EK466">IF(SUMPRODUCT(--(EC466:EG466&lt;&gt;""))=0, 0,1)</f>
        <v>1</v>
      </c>
      <c r="EL466" s="18" cm="1">
        <f t="array" ref="EL466">IF(SUMPRODUCT(--(EE466:EG466&lt;&gt;""))=0, 0,1)</f>
        <v>1</v>
      </c>
      <c r="EM466" s="18">
        <f t="shared" si="112"/>
        <v>0</v>
      </c>
      <c r="EN466" s="18" t="str">
        <f t="shared" si="113"/>
        <v>NA</v>
      </c>
      <c r="EO466" s="18">
        <f t="shared" si="114"/>
        <v>0</v>
      </c>
      <c r="EP466" s="18">
        <f t="shared" si="115"/>
        <v>0</v>
      </c>
      <c r="EQ466" s="18">
        <f t="shared" si="116"/>
        <v>0</v>
      </c>
      <c r="ER466" s="58" t="s">
        <v>2080</v>
      </c>
      <c r="ES466" s="59">
        <v>43805</v>
      </c>
      <c r="ET466" s="18" t="s">
        <v>876</v>
      </c>
      <c r="EU466" s="18" t="s">
        <v>876</v>
      </c>
    </row>
    <row r="467" spans="1:151" ht="15.75" customHeight="1" x14ac:dyDescent="0.2">
      <c r="A467" s="5" t="s">
        <v>311</v>
      </c>
      <c r="B467" s="24" t="s">
        <v>875</v>
      </c>
      <c r="C467" s="26">
        <v>1</v>
      </c>
      <c r="D467" s="18" t="s">
        <v>899</v>
      </c>
      <c r="E467" s="18" t="s">
        <v>880</v>
      </c>
      <c r="F467" s="18" t="s">
        <v>2320</v>
      </c>
      <c r="G467" s="18" t="s">
        <v>878</v>
      </c>
      <c r="H467" s="18" t="s">
        <v>879</v>
      </c>
      <c r="I467" s="18" t="s">
        <v>363</v>
      </c>
      <c r="J467" s="18" t="s">
        <v>363</v>
      </c>
      <c r="K467" s="18" t="s">
        <v>363</v>
      </c>
      <c r="L467" s="18" t="s">
        <v>469</v>
      </c>
      <c r="M467" s="18" t="s">
        <v>253</v>
      </c>
      <c r="N467" s="56">
        <v>60</v>
      </c>
      <c r="O467" s="18" t="s">
        <v>877</v>
      </c>
      <c r="P467" s="18" t="s">
        <v>466</v>
      </c>
      <c r="Q467" s="18" t="s">
        <v>254</v>
      </c>
      <c r="R467" s="24" t="s">
        <v>257</v>
      </c>
      <c r="S467" s="24" t="s">
        <v>257</v>
      </c>
      <c r="T467" s="26" t="s">
        <v>881</v>
      </c>
      <c r="U467" s="26" t="s">
        <v>257</v>
      </c>
      <c r="V467" s="26" t="s">
        <v>257</v>
      </c>
      <c r="W467" s="26" t="s">
        <v>257</v>
      </c>
      <c r="X467" s="18" t="s">
        <v>882</v>
      </c>
      <c r="Y467" s="18">
        <v>16.600000000000001</v>
      </c>
      <c r="Z467" s="18" t="s">
        <v>474</v>
      </c>
      <c r="AA467" s="18">
        <v>16.600000000000001</v>
      </c>
      <c r="AB467" s="57" t="s">
        <v>257</v>
      </c>
      <c r="AC467" s="18" t="s">
        <v>595</v>
      </c>
      <c r="AD467" s="18" t="s">
        <v>595</v>
      </c>
      <c r="AE467" s="18" t="s">
        <v>595</v>
      </c>
      <c r="AF467" s="18" t="s">
        <v>595</v>
      </c>
      <c r="AG467" s="18" t="s">
        <v>595</v>
      </c>
      <c r="AH467" s="18" t="s">
        <v>595</v>
      </c>
      <c r="AI467" s="18">
        <v>0</v>
      </c>
      <c r="AJ467" s="18" t="s">
        <v>596</v>
      </c>
      <c r="AK467" s="18">
        <v>0</v>
      </c>
      <c r="AL467" s="18" t="s">
        <v>883</v>
      </c>
      <c r="AM467" s="18" t="s">
        <v>884</v>
      </c>
      <c r="AN467" s="57">
        <v>0</v>
      </c>
      <c r="AO467" s="18" t="s">
        <v>885</v>
      </c>
      <c r="AP467" s="26" t="s">
        <v>479</v>
      </c>
      <c r="AQ467" s="18">
        <v>4</v>
      </c>
      <c r="AR467" s="18" t="s">
        <v>886</v>
      </c>
      <c r="AS467" s="57">
        <f t="shared" si="117"/>
        <v>0</v>
      </c>
      <c r="AT467" s="57">
        <v>0</v>
      </c>
      <c r="AU467" s="57">
        <f t="shared" si="118"/>
        <v>0</v>
      </c>
      <c r="AV467" s="57">
        <f t="shared" si="119"/>
        <v>0</v>
      </c>
      <c r="AW467" s="5" t="s">
        <v>557</v>
      </c>
      <c r="AX467" s="18">
        <v>0</v>
      </c>
      <c r="AY467" s="18" t="s">
        <v>596</v>
      </c>
      <c r="AZ467" s="5" t="s">
        <v>257</v>
      </c>
      <c r="BA467" s="5" t="s">
        <v>257</v>
      </c>
      <c r="BB467" s="18" t="s">
        <v>887</v>
      </c>
      <c r="BC467" s="18" t="s">
        <v>263</v>
      </c>
      <c r="BD467" s="57">
        <f t="shared" si="120"/>
        <v>100</v>
      </c>
      <c r="BE467" s="18" t="s">
        <v>888</v>
      </c>
      <c r="BF467" s="18" t="s">
        <v>479</v>
      </c>
      <c r="BG467" s="18">
        <v>4</v>
      </c>
      <c r="BH467" s="18" t="s">
        <v>886</v>
      </c>
      <c r="BI467" s="57">
        <f t="shared" si="121"/>
        <v>100</v>
      </c>
      <c r="BJ467" s="57">
        <f t="shared" si="122"/>
        <v>100</v>
      </c>
      <c r="BK467" s="57">
        <f t="shared" si="123"/>
        <v>0</v>
      </c>
      <c r="BL467" s="57">
        <f t="shared" si="124"/>
        <v>0</v>
      </c>
      <c r="BM467" s="5" t="s">
        <v>557</v>
      </c>
      <c r="BN467" s="18">
        <v>0</v>
      </c>
      <c r="BO467" s="18" t="s">
        <v>596</v>
      </c>
      <c r="BP467" s="5" t="s">
        <v>257</v>
      </c>
      <c r="BQ467" s="5" t="s">
        <v>257</v>
      </c>
      <c r="BR467" s="18" t="s">
        <v>889</v>
      </c>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c r="DA467" s="18"/>
      <c r="DB467" s="18"/>
      <c r="DC467" s="18"/>
      <c r="DD467" s="18"/>
      <c r="DE467" s="18"/>
      <c r="DF467" s="18"/>
      <c r="DG467" s="18"/>
      <c r="DH467" s="18"/>
      <c r="DI467" s="18"/>
      <c r="DJ467" s="18"/>
      <c r="DK467" s="18"/>
      <c r="DL467" s="18"/>
      <c r="DM467" s="18"/>
      <c r="DN467" s="18"/>
      <c r="DO467" s="18"/>
      <c r="DP467" s="18"/>
      <c r="DQ467" s="18"/>
      <c r="DR467" s="18"/>
      <c r="DS467" s="18"/>
      <c r="DT467" s="18"/>
      <c r="DU467" s="18"/>
      <c r="DV467" s="18"/>
      <c r="DW467" s="18"/>
      <c r="DX467" s="18"/>
      <c r="DY467" s="18"/>
      <c r="DZ467" s="18"/>
      <c r="EA467" s="5"/>
      <c r="EB467" s="26"/>
      <c r="EC467" s="26"/>
      <c r="ED467" s="26"/>
      <c r="EE467" s="18"/>
      <c r="EF467" s="18"/>
      <c r="EG467" s="18">
        <v>0</v>
      </c>
      <c r="EH467" s="18" t="s">
        <v>890</v>
      </c>
      <c r="EI467" s="18" cm="1">
        <f t="array" ref="EI467">IF(SUMPRODUCT(--(DO467:DS467&lt;&gt;""))=0, 0,1)</f>
        <v>0</v>
      </c>
      <c r="EJ467" s="18" cm="1">
        <f t="array" ref="EJ467">IF(SUMPRODUCT(--(DT467:EG467&lt;&gt;""))=0, 0,1)</f>
        <v>1</v>
      </c>
      <c r="EK467" s="18" cm="1">
        <f t="array" ref="EK467">IF(SUMPRODUCT(--(EC467:EG467&lt;&gt;""))=0, 0,1)</f>
        <v>1</v>
      </c>
      <c r="EL467" s="18" cm="1">
        <f t="array" ref="EL467">IF(SUMPRODUCT(--(EE467:EG467&lt;&gt;""))=0, 0,1)</f>
        <v>1</v>
      </c>
      <c r="EM467" s="18">
        <f t="shared" si="112"/>
        <v>0</v>
      </c>
      <c r="EN467" s="18" t="str">
        <f t="shared" si="113"/>
        <v>NA</v>
      </c>
      <c r="EO467" s="18">
        <f t="shared" si="114"/>
        <v>0</v>
      </c>
      <c r="EP467" s="18">
        <f t="shared" si="115"/>
        <v>0</v>
      </c>
      <c r="EQ467" s="18">
        <f t="shared" si="116"/>
        <v>0</v>
      </c>
      <c r="ER467" s="58" t="s">
        <v>2080</v>
      </c>
      <c r="ES467" s="59">
        <v>43805</v>
      </c>
      <c r="ET467" s="18" t="s">
        <v>876</v>
      </c>
      <c r="EU467" s="18" t="s">
        <v>876</v>
      </c>
    </row>
    <row r="468" spans="1:151" ht="15.75" customHeight="1" x14ac:dyDescent="0.2">
      <c r="A468" s="5" t="s">
        <v>311</v>
      </c>
      <c r="B468" s="24" t="s">
        <v>875</v>
      </c>
      <c r="C468" s="26">
        <v>1</v>
      </c>
      <c r="D468" s="18" t="s">
        <v>899</v>
      </c>
      <c r="E468" s="18" t="s">
        <v>676</v>
      </c>
      <c r="F468" s="18" t="s">
        <v>2320</v>
      </c>
      <c r="G468" s="18" t="s">
        <v>878</v>
      </c>
      <c r="H468" s="18" t="s">
        <v>879</v>
      </c>
      <c r="I468" s="18" t="s">
        <v>363</v>
      </c>
      <c r="J468" s="18" t="s">
        <v>363</v>
      </c>
      <c r="K468" s="18" t="s">
        <v>363</v>
      </c>
      <c r="L468" s="18" t="s">
        <v>469</v>
      </c>
      <c r="M468" s="18" t="s">
        <v>253</v>
      </c>
      <c r="N468" s="56">
        <v>60</v>
      </c>
      <c r="O468" s="18" t="s">
        <v>877</v>
      </c>
      <c r="P468" s="18" t="s">
        <v>466</v>
      </c>
      <c r="Q468" s="18" t="s">
        <v>254</v>
      </c>
      <c r="R468" s="24" t="s">
        <v>257</v>
      </c>
      <c r="S468" s="24" t="s">
        <v>257</v>
      </c>
      <c r="T468" s="26" t="s">
        <v>881</v>
      </c>
      <c r="U468" s="26" t="s">
        <v>257</v>
      </c>
      <c r="V468" s="26" t="s">
        <v>257</v>
      </c>
      <c r="W468" s="26" t="s">
        <v>257</v>
      </c>
      <c r="X468" s="18" t="s">
        <v>882</v>
      </c>
      <c r="Y468" s="18">
        <v>16.600000000000001</v>
      </c>
      <c r="Z468" s="18" t="s">
        <v>474</v>
      </c>
      <c r="AA468" s="18">
        <v>16.600000000000001</v>
      </c>
      <c r="AB468" s="57" t="s">
        <v>257</v>
      </c>
      <c r="AC468" s="18" t="s">
        <v>595</v>
      </c>
      <c r="AD468" s="18" t="s">
        <v>595</v>
      </c>
      <c r="AE468" s="18" t="s">
        <v>595</v>
      </c>
      <c r="AF468" s="18" t="s">
        <v>595</v>
      </c>
      <c r="AG468" s="18" t="s">
        <v>595</v>
      </c>
      <c r="AH468" s="18" t="s">
        <v>595</v>
      </c>
      <c r="AI468" s="18">
        <v>3</v>
      </c>
      <c r="AJ468" s="18" t="s">
        <v>596</v>
      </c>
      <c r="AK468" s="18">
        <v>3</v>
      </c>
      <c r="AL468" s="18" t="s">
        <v>883</v>
      </c>
      <c r="AM468" s="18" t="s">
        <v>884</v>
      </c>
      <c r="AN468" s="57">
        <v>15.9</v>
      </c>
      <c r="AO468" s="18" t="s">
        <v>885</v>
      </c>
      <c r="AP468" s="26" t="s">
        <v>479</v>
      </c>
      <c r="AQ468" s="18">
        <v>4</v>
      </c>
      <c r="AR468" s="18" t="s">
        <v>886</v>
      </c>
      <c r="AS468" s="57">
        <f t="shared" si="117"/>
        <v>10</v>
      </c>
      <c r="AT468" s="57">
        <v>21.8</v>
      </c>
      <c r="AU468" s="57">
        <f t="shared" si="118"/>
        <v>5.9</v>
      </c>
      <c r="AV468" s="57">
        <f t="shared" si="119"/>
        <v>5.9</v>
      </c>
      <c r="AW468" s="5" t="s">
        <v>557</v>
      </c>
      <c r="AX468" s="18">
        <v>3</v>
      </c>
      <c r="AY468" s="18" t="s">
        <v>596</v>
      </c>
      <c r="AZ468" s="5" t="s">
        <v>257</v>
      </c>
      <c r="BA468" s="5" t="s">
        <v>257</v>
      </c>
      <c r="BB468" s="18" t="s">
        <v>887</v>
      </c>
      <c r="BC468" s="18" t="s">
        <v>263</v>
      </c>
      <c r="BD468" s="57">
        <f t="shared" si="120"/>
        <v>84.1</v>
      </c>
      <c r="BE468" s="18" t="s">
        <v>888</v>
      </c>
      <c r="BF468" s="18" t="s">
        <v>479</v>
      </c>
      <c r="BG468" s="18">
        <v>4</v>
      </c>
      <c r="BH468" s="18" t="s">
        <v>886</v>
      </c>
      <c r="BI468" s="57">
        <f t="shared" si="121"/>
        <v>78.199999999999989</v>
      </c>
      <c r="BJ468" s="57">
        <f t="shared" si="122"/>
        <v>90</v>
      </c>
      <c r="BK468" s="57">
        <f t="shared" si="123"/>
        <v>5.9000000000000057</v>
      </c>
      <c r="BL468" s="57">
        <f t="shared" si="124"/>
        <v>5.9000000000000057</v>
      </c>
      <c r="BM468" s="5" t="s">
        <v>557</v>
      </c>
      <c r="BN468" s="18">
        <v>3</v>
      </c>
      <c r="BO468" s="18" t="s">
        <v>596</v>
      </c>
      <c r="BP468" s="5" t="s">
        <v>257</v>
      </c>
      <c r="BQ468" s="5" t="s">
        <v>257</v>
      </c>
      <c r="BR468" s="18" t="s">
        <v>889</v>
      </c>
      <c r="BS468" s="18"/>
      <c r="BT468" s="18"/>
      <c r="BU468" s="18"/>
      <c r="BV468" s="18"/>
      <c r="BW468" s="18"/>
      <c r="BX468" s="18"/>
      <c r="BY468" s="18"/>
      <c r="BZ468" s="18"/>
      <c r="CA468" s="18"/>
      <c r="CB468" s="18"/>
      <c r="CC468" s="18"/>
      <c r="CD468" s="18"/>
      <c r="CE468" s="18"/>
      <c r="CF468" s="18"/>
      <c r="CG468" s="18"/>
      <c r="CH468" s="18"/>
      <c r="CI468" s="18"/>
      <c r="CJ468" s="18"/>
      <c r="CK468" s="18"/>
      <c r="CL468" s="18"/>
      <c r="CM468" s="18"/>
      <c r="CN468" s="18"/>
      <c r="CO468" s="18"/>
      <c r="CP468" s="18"/>
      <c r="CQ468" s="18"/>
      <c r="CR468" s="18"/>
      <c r="CS468" s="18"/>
      <c r="CT468" s="18"/>
      <c r="CU468" s="18"/>
      <c r="CV468" s="18"/>
      <c r="CW468" s="18"/>
      <c r="CX468" s="18"/>
      <c r="CY468" s="18"/>
      <c r="CZ468" s="18"/>
      <c r="DA468" s="18"/>
      <c r="DB468" s="18"/>
      <c r="DC468" s="18"/>
      <c r="DD468" s="18"/>
      <c r="DE468" s="18"/>
      <c r="DF468" s="18"/>
      <c r="DG468" s="18"/>
      <c r="DH468" s="18"/>
      <c r="DI468" s="18"/>
      <c r="DJ468" s="18"/>
      <c r="DK468" s="18"/>
      <c r="DL468" s="18"/>
      <c r="DM468" s="18"/>
      <c r="DN468" s="18"/>
      <c r="DO468" s="18"/>
      <c r="DP468" s="18"/>
      <c r="DQ468" s="18"/>
      <c r="DR468" s="18"/>
      <c r="DS468" s="18"/>
      <c r="DT468" s="18"/>
      <c r="DU468" s="18"/>
      <c r="DV468" s="18"/>
      <c r="DW468" s="18"/>
      <c r="DX468" s="18"/>
      <c r="DY468" s="18"/>
      <c r="DZ468" s="18"/>
      <c r="EA468" s="5"/>
      <c r="EB468" s="26"/>
      <c r="EC468" s="26"/>
      <c r="ED468" s="26"/>
      <c r="EE468" s="18"/>
      <c r="EF468" s="18"/>
      <c r="EG468" s="18">
        <v>0</v>
      </c>
      <c r="EH468" s="18" t="s">
        <v>890</v>
      </c>
      <c r="EI468" s="18" cm="1">
        <f t="array" ref="EI468">IF(SUMPRODUCT(--(DO468:DS468&lt;&gt;""))=0, 0,1)</f>
        <v>0</v>
      </c>
      <c r="EJ468" s="18" cm="1">
        <f t="array" ref="EJ468">IF(SUMPRODUCT(--(DT468:EG468&lt;&gt;""))=0, 0,1)</f>
        <v>1</v>
      </c>
      <c r="EK468" s="18" cm="1">
        <f t="array" ref="EK468">IF(SUMPRODUCT(--(EC468:EG468&lt;&gt;""))=0, 0,1)</f>
        <v>1</v>
      </c>
      <c r="EL468" s="18" cm="1">
        <f t="array" ref="EL468">IF(SUMPRODUCT(--(EE468:EG468&lt;&gt;""))=0, 0,1)</f>
        <v>1</v>
      </c>
      <c r="EM468" s="18">
        <f t="shared" si="112"/>
        <v>0</v>
      </c>
      <c r="EN468" s="18" t="str">
        <f t="shared" si="113"/>
        <v>NA</v>
      </c>
      <c r="EO468" s="18">
        <f t="shared" si="114"/>
        <v>0</v>
      </c>
      <c r="EP468" s="18">
        <f t="shared" si="115"/>
        <v>0</v>
      </c>
      <c r="EQ468" s="18">
        <f t="shared" si="116"/>
        <v>0</v>
      </c>
      <c r="ER468" s="58" t="s">
        <v>2080</v>
      </c>
      <c r="ES468" s="59">
        <v>43805</v>
      </c>
      <c r="ET468" s="18" t="s">
        <v>876</v>
      </c>
      <c r="EU468" s="18" t="s">
        <v>876</v>
      </c>
    </row>
    <row r="469" spans="1:151" ht="15.75" customHeight="1" x14ac:dyDescent="0.2">
      <c r="A469" s="5" t="s">
        <v>311</v>
      </c>
      <c r="B469" s="24" t="s">
        <v>875</v>
      </c>
      <c r="C469" s="26">
        <v>1</v>
      </c>
      <c r="D469" s="18" t="s">
        <v>899</v>
      </c>
      <c r="E469" s="18" t="s">
        <v>679</v>
      </c>
      <c r="F469" s="18" t="s">
        <v>2320</v>
      </c>
      <c r="G469" s="18" t="s">
        <v>878</v>
      </c>
      <c r="H469" s="18" t="s">
        <v>879</v>
      </c>
      <c r="I469" s="18" t="s">
        <v>363</v>
      </c>
      <c r="J469" s="18" t="s">
        <v>363</v>
      </c>
      <c r="K469" s="18" t="s">
        <v>363</v>
      </c>
      <c r="L469" s="18" t="s">
        <v>469</v>
      </c>
      <c r="M469" s="18" t="s">
        <v>253</v>
      </c>
      <c r="N469" s="56">
        <v>60</v>
      </c>
      <c r="O469" s="18" t="s">
        <v>877</v>
      </c>
      <c r="P469" s="18" t="s">
        <v>466</v>
      </c>
      <c r="Q469" s="18" t="s">
        <v>254</v>
      </c>
      <c r="R469" s="24" t="s">
        <v>257</v>
      </c>
      <c r="S469" s="24" t="s">
        <v>257</v>
      </c>
      <c r="T469" s="26" t="s">
        <v>881</v>
      </c>
      <c r="U469" s="26" t="s">
        <v>257</v>
      </c>
      <c r="V469" s="26" t="s">
        <v>257</v>
      </c>
      <c r="W469" s="26" t="s">
        <v>257</v>
      </c>
      <c r="X469" s="18" t="s">
        <v>882</v>
      </c>
      <c r="Y469" s="18">
        <v>16.600000000000001</v>
      </c>
      <c r="Z469" s="18" t="s">
        <v>474</v>
      </c>
      <c r="AA469" s="18">
        <v>16.600000000000001</v>
      </c>
      <c r="AB469" s="57" t="s">
        <v>257</v>
      </c>
      <c r="AC469" s="18" t="s">
        <v>595</v>
      </c>
      <c r="AD469" s="18" t="s">
        <v>595</v>
      </c>
      <c r="AE469" s="18" t="s">
        <v>595</v>
      </c>
      <c r="AF469" s="18" t="s">
        <v>595</v>
      </c>
      <c r="AG469" s="18" t="s">
        <v>595</v>
      </c>
      <c r="AH469" s="18" t="s">
        <v>595</v>
      </c>
      <c r="AI469" s="18">
        <v>6</v>
      </c>
      <c r="AJ469" s="18" t="s">
        <v>596</v>
      </c>
      <c r="AK469" s="18">
        <v>6</v>
      </c>
      <c r="AL469" s="18" t="s">
        <v>883</v>
      </c>
      <c r="AM469" s="18" t="s">
        <v>884</v>
      </c>
      <c r="AN469" s="57">
        <v>25.4</v>
      </c>
      <c r="AO469" s="18" t="s">
        <v>885</v>
      </c>
      <c r="AP469" s="26" t="s">
        <v>479</v>
      </c>
      <c r="AQ469" s="18">
        <v>4</v>
      </c>
      <c r="AR469" s="18" t="s">
        <v>886</v>
      </c>
      <c r="AS469" s="57">
        <f t="shared" si="117"/>
        <v>20.399999999999999</v>
      </c>
      <c r="AT469" s="57">
        <v>30.4</v>
      </c>
      <c r="AU469" s="57">
        <f t="shared" si="118"/>
        <v>5</v>
      </c>
      <c r="AV469" s="57">
        <f t="shared" si="119"/>
        <v>5</v>
      </c>
      <c r="AW469" s="5" t="s">
        <v>557</v>
      </c>
      <c r="AX469" s="18">
        <v>6</v>
      </c>
      <c r="AY469" s="18" t="s">
        <v>596</v>
      </c>
      <c r="AZ469" s="5" t="s">
        <v>257</v>
      </c>
      <c r="BA469" s="5" t="s">
        <v>257</v>
      </c>
      <c r="BB469" s="18" t="s">
        <v>887</v>
      </c>
      <c r="BC469" s="18" t="s">
        <v>263</v>
      </c>
      <c r="BD469" s="57">
        <f t="shared" si="120"/>
        <v>74.599999999999994</v>
      </c>
      <c r="BE469" s="18" t="s">
        <v>888</v>
      </c>
      <c r="BF469" s="18" t="s">
        <v>479</v>
      </c>
      <c r="BG469" s="18">
        <v>4</v>
      </c>
      <c r="BH469" s="18" t="s">
        <v>886</v>
      </c>
      <c r="BI469" s="57">
        <f t="shared" si="121"/>
        <v>69.599999999999994</v>
      </c>
      <c r="BJ469" s="57">
        <f t="shared" si="122"/>
        <v>79.599999999999994</v>
      </c>
      <c r="BK469" s="57">
        <f t="shared" si="123"/>
        <v>5</v>
      </c>
      <c r="BL469" s="57">
        <f t="shared" si="124"/>
        <v>5</v>
      </c>
      <c r="BM469" s="5" t="s">
        <v>557</v>
      </c>
      <c r="BN469" s="18">
        <v>6</v>
      </c>
      <c r="BO469" s="18" t="s">
        <v>596</v>
      </c>
      <c r="BP469" s="5" t="s">
        <v>257</v>
      </c>
      <c r="BQ469" s="5" t="s">
        <v>257</v>
      </c>
      <c r="BR469" s="18" t="s">
        <v>889</v>
      </c>
      <c r="BS469" s="18"/>
      <c r="BT469" s="18"/>
      <c r="BU469" s="18"/>
      <c r="BV469" s="18"/>
      <c r="BW469" s="18"/>
      <c r="BX469" s="18"/>
      <c r="BY469" s="18"/>
      <c r="BZ469" s="18"/>
      <c r="CA469" s="18"/>
      <c r="CB469" s="18"/>
      <c r="CC469" s="18"/>
      <c r="CD469" s="18"/>
      <c r="CE469" s="18"/>
      <c r="CF469" s="18"/>
      <c r="CG469" s="18"/>
      <c r="CH469" s="18"/>
      <c r="CI469" s="18"/>
      <c r="CJ469" s="18"/>
      <c r="CK469" s="18"/>
      <c r="CL469" s="18"/>
      <c r="CM469" s="18"/>
      <c r="CN469" s="18"/>
      <c r="CO469" s="18"/>
      <c r="CP469" s="18"/>
      <c r="CQ469" s="18"/>
      <c r="CR469" s="18"/>
      <c r="CS469" s="18"/>
      <c r="CT469" s="18"/>
      <c r="CU469" s="18"/>
      <c r="CV469" s="18"/>
      <c r="CW469" s="18"/>
      <c r="CX469" s="18"/>
      <c r="CY469" s="18"/>
      <c r="CZ469" s="18"/>
      <c r="DA469" s="18"/>
      <c r="DB469" s="18"/>
      <c r="DC469" s="18"/>
      <c r="DD469" s="18"/>
      <c r="DE469" s="18"/>
      <c r="DF469" s="18"/>
      <c r="DG469" s="18"/>
      <c r="DH469" s="18"/>
      <c r="DI469" s="18"/>
      <c r="DJ469" s="18"/>
      <c r="DK469" s="18"/>
      <c r="DL469" s="18"/>
      <c r="DM469" s="18"/>
      <c r="DN469" s="18"/>
      <c r="DO469" s="18"/>
      <c r="DP469" s="18"/>
      <c r="DQ469" s="18"/>
      <c r="DR469" s="18"/>
      <c r="DS469" s="18"/>
      <c r="DT469" s="18"/>
      <c r="DU469" s="18"/>
      <c r="DV469" s="18"/>
      <c r="DW469" s="18"/>
      <c r="DX469" s="18"/>
      <c r="DY469" s="18"/>
      <c r="DZ469" s="18"/>
      <c r="EA469" s="5"/>
      <c r="EB469" s="26"/>
      <c r="EC469" s="26"/>
      <c r="ED469" s="26"/>
      <c r="EE469" s="18"/>
      <c r="EF469" s="18"/>
      <c r="EG469" s="18">
        <v>1</v>
      </c>
      <c r="EH469" s="18" t="s">
        <v>890</v>
      </c>
      <c r="EI469" s="18" cm="1">
        <f t="array" ref="EI469">IF(SUMPRODUCT(--(DO469:DS469&lt;&gt;""))=0, 0,1)</f>
        <v>0</v>
      </c>
      <c r="EJ469" s="18" cm="1">
        <f t="array" ref="EJ469">IF(SUMPRODUCT(--(DT469:EG469&lt;&gt;""))=0, 0,1)</f>
        <v>1</v>
      </c>
      <c r="EK469" s="18" cm="1">
        <f t="array" ref="EK469">IF(SUMPRODUCT(--(EC469:EG469&lt;&gt;""))=0, 0,1)</f>
        <v>1</v>
      </c>
      <c r="EL469" s="18" cm="1">
        <f t="array" ref="EL469">IF(SUMPRODUCT(--(EE469:EG469&lt;&gt;""))=0, 0,1)</f>
        <v>1</v>
      </c>
      <c r="EM469" s="18">
        <f t="shared" si="112"/>
        <v>1</v>
      </c>
      <c r="EN469" s="18" t="str">
        <f t="shared" si="113"/>
        <v>NA</v>
      </c>
      <c r="EO469" s="18">
        <f t="shared" si="114"/>
        <v>1</v>
      </c>
      <c r="EP469" s="18">
        <f t="shared" si="115"/>
        <v>1</v>
      </c>
      <c r="EQ469" s="18">
        <f t="shared" si="116"/>
        <v>1</v>
      </c>
      <c r="ER469" s="58" t="s">
        <v>2080</v>
      </c>
      <c r="ES469" s="59">
        <v>43805</v>
      </c>
      <c r="ET469" s="18" t="s">
        <v>876</v>
      </c>
      <c r="EU469" s="18" t="s">
        <v>876</v>
      </c>
    </row>
    <row r="470" spans="1:151" ht="15.75" customHeight="1" x14ac:dyDescent="0.2">
      <c r="A470" s="5" t="s">
        <v>311</v>
      </c>
      <c r="B470" s="24" t="s">
        <v>875</v>
      </c>
      <c r="C470" s="26">
        <v>1</v>
      </c>
      <c r="D470" s="18" t="s">
        <v>899</v>
      </c>
      <c r="E470" s="18" t="s">
        <v>891</v>
      </c>
      <c r="F470" s="18" t="s">
        <v>2320</v>
      </c>
      <c r="G470" s="18" t="s">
        <v>878</v>
      </c>
      <c r="H470" s="18" t="s">
        <v>879</v>
      </c>
      <c r="I470" s="18" t="s">
        <v>363</v>
      </c>
      <c r="J470" s="18" t="s">
        <v>363</v>
      </c>
      <c r="K470" s="18" t="s">
        <v>363</v>
      </c>
      <c r="L470" s="18" t="s">
        <v>469</v>
      </c>
      <c r="M470" s="18" t="s">
        <v>253</v>
      </c>
      <c r="N470" s="56">
        <v>60</v>
      </c>
      <c r="O470" s="18" t="s">
        <v>877</v>
      </c>
      <c r="P470" s="18" t="s">
        <v>466</v>
      </c>
      <c r="Q470" s="18" t="s">
        <v>254</v>
      </c>
      <c r="R470" s="24" t="s">
        <v>257</v>
      </c>
      <c r="S470" s="24" t="s">
        <v>257</v>
      </c>
      <c r="T470" s="26" t="s">
        <v>881</v>
      </c>
      <c r="U470" s="26" t="s">
        <v>257</v>
      </c>
      <c r="V470" s="26" t="s">
        <v>257</v>
      </c>
      <c r="W470" s="26" t="s">
        <v>257</v>
      </c>
      <c r="X470" s="18" t="s">
        <v>882</v>
      </c>
      <c r="Y470" s="18">
        <v>16.600000000000001</v>
      </c>
      <c r="Z470" s="18" t="s">
        <v>474</v>
      </c>
      <c r="AA470" s="18">
        <v>16.600000000000001</v>
      </c>
      <c r="AB470" s="57" t="s">
        <v>257</v>
      </c>
      <c r="AC470" s="18" t="s">
        <v>595</v>
      </c>
      <c r="AD470" s="18" t="s">
        <v>595</v>
      </c>
      <c r="AE470" s="18" t="s">
        <v>595</v>
      </c>
      <c r="AF470" s="18" t="s">
        <v>595</v>
      </c>
      <c r="AG470" s="18" t="s">
        <v>595</v>
      </c>
      <c r="AH470" s="18" t="s">
        <v>595</v>
      </c>
      <c r="AI470" s="18">
        <v>9</v>
      </c>
      <c r="AJ470" s="18" t="s">
        <v>596</v>
      </c>
      <c r="AK470" s="18">
        <v>9</v>
      </c>
      <c r="AL470" s="18" t="s">
        <v>883</v>
      </c>
      <c r="AM470" s="18" t="s">
        <v>884</v>
      </c>
      <c r="AN470" s="57">
        <v>39</v>
      </c>
      <c r="AO470" s="18" t="s">
        <v>885</v>
      </c>
      <c r="AP470" s="26" t="s">
        <v>479</v>
      </c>
      <c r="AQ470" s="18">
        <v>4</v>
      </c>
      <c r="AR470" s="18" t="s">
        <v>886</v>
      </c>
      <c r="AS470" s="57">
        <f t="shared" si="117"/>
        <v>34.299999999999997</v>
      </c>
      <c r="AT470" s="57">
        <v>43.7</v>
      </c>
      <c r="AU470" s="57">
        <f t="shared" si="118"/>
        <v>4.7000000000000028</v>
      </c>
      <c r="AV470" s="57">
        <f t="shared" si="119"/>
        <v>4.7000000000000028</v>
      </c>
      <c r="AW470" s="5" t="s">
        <v>557</v>
      </c>
      <c r="AX470" s="18">
        <v>9</v>
      </c>
      <c r="AY470" s="18" t="s">
        <v>596</v>
      </c>
      <c r="AZ470" s="5" t="s">
        <v>257</v>
      </c>
      <c r="BA470" s="5" t="s">
        <v>257</v>
      </c>
      <c r="BB470" s="18" t="s">
        <v>887</v>
      </c>
      <c r="BC470" s="18" t="s">
        <v>263</v>
      </c>
      <c r="BD470" s="57">
        <f t="shared" si="120"/>
        <v>61</v>
      </c>
      <c r="BE470" s="18" t="s">
        <v>888</v>
      </c>
      <c r="BF470" s="18" t="s">
        <v>479</v>
      </c>
      <c r="BG470" s="18">
        <v>4</v>
      </c>
      <c r="BH470" s="18" t="s">
        <v>886</v>
      </c>
      <c r="BI470" s="57">
        <f t="shared" si="121"/>
        <v>56.3</v>
      </c>
      <c r="BJ470" s="57">
        <f t="shared" si="122"/>
        <v>65.7</v>
      </c>
      <c r="BK470" s="57">
        <f t="shared" si="123"/>
        <v>4.7000000000000028</v>
      </c>
      <c r="BL470" s="57">
        <f t="shared" si="124"/>
        <v>4.7000000000000028</v>
      </c>
      <c r="BM470" s="5" t="s">
        <v>557</v>
      </c>
      <c r="BN470" s="18">
        <v>9</v>
      </c>
      <c r="BO470" s="18" t="s">
        <v>596</v>
      </c>
      <c r="BP470" s="5" t="s">
        <v>257</v>
      </c>
      <c r="BQ470" s="5" t="s">
        <v>257</v>
      </c>
      <c r="BR470" s="18" t="s">
        <v>889</v>
      </c>
      <c r="BS470" s="18"/>
      <c r="BT470" s="18"/>
      <c r="BU470" s="18"/>
      <c r="BV470" s="18"/>
      <c r="BW470" s="18"/>
      <c r="BX470" s="18"/>
      <c r="BY470" s="18"/>
      <c r="BZ470" s="18"/>
      <c r="CA470" s="18"/>
      <c r="CB470" s="18"/>
      <c r="CC470" s="18"/>
      <c r="CD470" s="18"/>
      <c r="CE470" s="18"/>
      <c r="CF470" s="18"/>
      <c r="CG470" s="18"/>
      <c r="CH470" s="18"/>
      <c r="CI470" s="18"/>
      <c r="CJ470" s="18"/>
      <c r="CK470" s="18"/>
      <c r="CL470" s="18"/>
      <c r="CM470" s="18"/>
      <c r="CN470" s="18"/>
      <c r="CO470" s="18"/>
      <c r="CP470" s="18"/>
      <c r="CQ470" s="18"/>
      <c r="CR470" s="18"/>
      <c r="CS470" s="18"/>
      <c r="CT470" s="18"/>
      <c r="CU470" s="18"/>
      <c r="CV470" s="18"/>
      <c r="CW470" s="18"/>
      <c r="CX470" s="18"/>
      <c r="CY470" s="18"/>
      <c r="CZ470" s="18"/>
      <c r="DA470" s="18"/>
      <c r="DB470" s="18"/>
      <c r="DC470" s="18"/>
      <c r="DD470" s="18"/>
      <c r="DE470" s="18"/>
      <c r="DF470" s="18"/>
      <c r="DG470" s="18"/>
      <c r="DH470" s="18"/>
      <c r="DI470" s="18"/>
      <c r="DJ470" s="18"/>
      <c r="DK470" s="18"/>
      <c r="DL470" s="18"/>
      <c r="DM470" s="18"/>
      <c r="DN470" s="18"/>
      <c r="DO470" s="18"/>
      <c r="DP470" s="18"/>
      <c r="DQ470" s="18"/>
      <c r="DR470" s="18"/>
      <c r="DS470" s="18"/>
      <c r="DT470" s="18"/>
      <c r="DU470" s="18"/>
      <c r="DV470" s="18"/>
      <c r="DW470" s="18"/>
      <c r="DX470" s="18"/>
      <c r="DY470" s="18"/>
      <c r="DZ470" s="18"/>
      <c r="EA470" s="5"/>
      <c r="EB470" s="26"/>
      <c r="EC470" s="26"/>
      <c r="ED470" s="26"/>
      <c r="EE470" s="18"/>
      <c r="EF470" s="18"/>
      <c r="EG470" s="18">
        <v>1</v>
      </c>
      <c r="EH470" s="18" t="s">
        <v>890</v>
      </c>
      <c r="EI470" s="18" cm="1">
        <f t="array" ref="EI470">IF(SUMPRODUCT(--(DO470:DS470&lt;&gt;""))=0, 0,1)</f>
        <v>0</v>
      </c>
      <c r="EJ470" s="18" cm="1">
        <f t="array" ref="EJ470">IF(SUMPRODUCT(--(DT470:EG470&lt;&gt;""))=0, 0,1)</f>
        <v>1</v>
      </c>
      <c r="EK470" s="18" cm="1">
        <f t="array" ref="EK470">IF(SUMPRODUCT(--(EC470:EG470&lt;&gt;""))=0, 0,1)</f>
        <v>1</v>
      </c>
      <c r="EL470" s="18" cm="1">
        <f t="array" ref="EL470">IF(SUMPRODUCT(--(EE470:EG470&lt;&gt;""))=0, 0,1)</f>
        <v>1</v>
      </c>
      <c r="EM470" s="18">
        <f t="shared" si="112"/>
        <v>1</v>
      </c>
      <c r="EN470" s="18" t="str">
        <f t="shared" si="113"/>
        <v>NA</v>
      </c>
      <c r="EO470" s="18">
        <f t="shared" si="114"/>
        <v>1</v>
      </c>
      <c r="EP470" s="18">
        <f t="shared" si="115"/>
        <v>1</v>
      </c>
      <c r="EQ470" s="18">
        <f t="shared" si="116"/>
        <v>1</v>
      </c>
      <c r="ER470" s="58" t="s">
        <v>2080</v>
      </c>
      <c r="ES470" s="59">
        <v>43805</v>
      </c>
      <c r="ET470" s="18" t="s">
        <v>876</v>
      </c>
      <c r="EU470" s="18" t="s">
        <v>876</v>
      </c>
    </row>
    <row r="471" spans="1:151" ht="15.75" customHeight="1" x14ac:dyDescent="0.2">
      <c r="A471" s="5" t="s">
        <v>311</v>
      </c>
      <c r="B471" s="24" t="s">
        <v>875</v>
      </c>
      <c r="C471" s="26">
        <v>1</v>
      </c>
      <c r="D471" s="18" t="s">
        <v>899</v>
      </c>
      <c r="E471" s="18" t="s">
        <v>892</v>
      </c>
      <c r="F471" s="18" t="s">
        <v>2320</v>
      </c>
      <c r="G471" s="18" t="s">
        <v>878</v>
      </c>
      <c r="H471" s="18" t="s">
        <v>879</v>
      </c>
      <c r="I471" s="18" t="s">
        <v>363</v>
      </c>
      <c r="J471" s="18" t="s">
        <v>363</v>
      </c>
      <c r="K471" s="18" t="s">
        <v>363</v>
      </c>
      <c r="L471" s="18" t="s">
        <v>469</v>
      </c>
      <c r="M471" s="18" t="s">
        <v>253</v>
      </c>
      <c r="N471" s="56">
        <v>60</v>
      </c>
      <c r="O471" s="18" t="s">
        <v>877</v>
      </c>
      <c r="P471" s="18" t="s">
        <v>466</v>
      </c>
      <c r="Q471" s="18" t="s">
        <v>254</v>
      </c>
      <c r="R471" s="24" t="s">
        <v>257</v>
      </c>
      <c r="S471" s="24" t="s">
        <v>257</v>
      </c>
      <c r="T471" s="26" t="s">
        <v>881</v>
      </c>
      <c r="U471" s="26" t="s">
        <v>257</v>
      </c>
      <c r="V471" s="26" t="s">
        <v>257</v>
      </c>
      <c r="W471" s="26" t="s">
        <v>257</v>
      </c>
      <c r="X471" s="18" t="s">
        <v>882</v>
      </c>
      <c r="Y471" s="18">
        <v>16.600000000000001</v>
      </c>
      <c r="Z471" s="18" t="s">
        <v>474</v>
      </c>
      <c r="AA471" s="18">
        <v>16.600000000000001</v>
      </c>
      <c r="AB471" s="57" t="s">
        <v>257</v>
      </c>
      <c r="AC471" s="18" t="s">
        <v>595</v>
      </c>
      <c r="AD471" s="18" t="s">
        <v>595</v>
      </c>
      <c r="AE471" s="18" t="s">
        <v>595</v>
      </c>
      <c r="AF471" s="18" t="s">
        <v>595</v>
      </c>
      <c r="AG471" s="18" t="s">
        <v>595</v>
      </c>
      <c r="AH471" s="18" t="s">
        <v>595</v>
      </c>
      <c r="AI471" s="18">
        <v>12</v>
      </c>
      <c r="AJ471" s="18" t="s">
        <v>596</v>
      </c>
      <c r="AK471" s="18">
        <v>12</v>
      </c>
      <c r="AL471" s="18" t="s">
        <v>883</v>
      </c>
      <c r="AM471" s="18" t="s">
        <v>884</v>
      </c>
      <c r="AN471" s="57">
        <v>43.5</v>
      </c>
      <c r="AO471" s="18" t="s">
        <v>885</v>
      </c>
      <c r="AP471" s="26" t="s">
        <v>479</v>
      </c>
      <c r="AQ471" s="18">
        <v>4</v>
      </c>
      <c r="AR471" s="18" t="s">
        <v>886</v>
      </c>
      <c r="AS471" s="57">
        <f t="shared" si="117"/>
        <v>38.299999999999997</v>
      </c>
      <c r="AT471" s="57">
        <v>48.7</v>
      </c>
      <c r="AU471" s="57">
        <f t="shared" si="118"/>
        <v>5.2000000000000028</v>
      </c>
      <c r="AV471" s="57">
        <f t="shared" si="119"/>
        <v>5.2000000000000028</v>
      </c>
      <c r="AW471" s="5" t="s">
        <v>557</v>
      </c>
      <c r="AX471" s="18">
        <v>12</v>
      </c>
      <c r="AY471" s="18" t="s">
        <v>596</v>
      </c>
      <c r="AZ471" s="5" t="s">
        <v>257</v>
      </c>
      <c r="BA471" s="5" t="s">
        <v>257</v>
      </c>
      <c r="BB471" s="18" t="s">
        <v>887</v>
      </c>
      <c r="BC471" s="18" t="s">
        <v>263</v>
      </c>
      <c r="BD471" s="57">
        <f t="shared" si="120"/>
        <v>56.5</v>
      </c>
      <c r="BE471" s="18" t="s">
        <v>888</v>
      </c>
      <c r="BF471" s="18" t="s">
        <v>479</v>
      </c>
      <c r="BG471" s="18">
        <v>4</v>
      </c>
      <c r="BH471" s="18" t="s">
        <v>886</v>
      </c>
      <c r="BI471" s="57">
        <f t="shared" si="121"/>
        <v>51.3</v>
      </c>
      <c r="BJ471" s="57">
        <f t="shared" si="122"/>
        <v>61.7</v>
      </c>
      <c r="BK471" s="57">
        <f t="shared" si="123"/>
        <v>5.2000000000000028</v>
      </c>
      <c r="BL471" s="57">
        <f t="shared" si="124"/>
        <v>5.2000000000000028</v>
      </c>
      <c r="BM471" s="5" t="s">
        <v>557</v>
      </c>
      <c r="BN471" s="18">
        <v>12</v>
      </c>
      <c r="BO471" s="18" t="s">
        <v>596</v>
      </c>
      <c r="BP471" s="5" t="s">
        <v>257</v>
      </c>
      <c r="BQ471" s="5" t="s">
        <v>257</v>
      </c>
      <c r="BR471" s="18" t="s">
        <v>889</v>
      </c>
      <c r="BS471" s="18"/>
      <c r="BT471" s="18"/>
      <c r="BU471" s="18"/>
      <c r="BV471" s="18"/>
      <c r="BW471" s="18"/>
      <c r="BX471" s="18"/>
      <c r="BY471" s="18"/>
      <c r="BZ471" s="18"/>
      <c r="CA471" s="18"/>
      <c r="CB471" s="18"/>
      <c r="CC471" s="18"/>
      <c r="CD471" s="18"/>
      <c r="CE471" s="18"/>
      <c r="CF471" s="18"/>
      <c r="CG471" s="18"/>
      <c r="CH471" s="18"/>
      <c r="CI471" s="18"/>
      <c r="CJ471" s="18"/>
      <c r="CK471" s="18"/>
      <c r="CL471" s="18"/>
      <c r="CM471" s="18"/>
      <c r="CN471" s="18"/>
      <c r="CO471" s="18"/>
      <c r="CP471" s="18"/>
      <c r="CQ471" s="18"/>
      <c r="CR471" s="18"/>
      <c r="CS471" s="18"/>
      <c r="CT471" s="18"/>
      <c r="CU471" s="18"/>
      <c r="CV471" s="18"/>
      <c r="CW471" s="18"/>
      <c r="CX471" s="18"/>
      <c r="CY471" s="18"/>
      <c r="CZ471" s="18"/>
      <c r="DA471" s="18"/>
      <c r="DB471" s="18"/>
      <c r="DC471" s="18"/>
      <c r="DD471" s="18"/>
      <c r="DE471" s="18"/>
      <c r="DF471" s="18"/>
      <c r="DG471" s="18"/>
      <c r="DH471" s="18"/>
      <c r="DI471" s="18"/>
      <c r="DJ471" s="18"/>
      <c r="DK471" s="18"/>
      <c r="DL471" s="18"/>
      <c r="DM471" s="18"/>
      <c r="DN471" s="18"/>
      <c r="DO471" s="18"/>
      <c r="DP471" s="18"/>
      <c r="DQ471" s="18"/>
      <c r="DR471" s="18"/>
      <c r="DS471" s="18"/>
      <c r="DT471" s="18"/>
      <c r="DU471" s="18"/>
      <c r="DV471" s="18"/>
      <c r="DW471" s="18"/>
      <c r="DX471" s="18"/>
      <c r="DY471" s="18"/>
      <c r="DZ471" s="18"/>
      <c r="EA471" s="5"/>
      <c r="EB471" s="26"/>
      <c r="EC471" s="26"/>
      <c r="ED471" s="26"/>
      <c r="EE471" s="18"/>
      <c r="EF471" s="18"/>
      <c r="EG471" s="18">
        <v>1</v>
      </c>
      <c r="EH471" s="18" t="s">
        <v>890</v>
      </c>
      <c r="EI471" s="18" cm="1">
        <f t="array" ref="EI471">IF(SUMPRODUCT(--(DO471:DS471&lt;&gt;""))=0, 0,1)</f>
        <v>0</v>
      </c>
      <c r="EJ471" s="18" cm="1">
        <f t="array" ref="EJ471">IF(SUMPRODUCT(--(DT471:EG471&lt;&gt;""))=0, 0,1)</f>
        <v>1</v>
      </c>
      <c r="EK471" s="18" cm="1">
        <f t="array" ref="EK471">IF(SUMPRODUCT(--(EC471:EG471&lt;&gt;""))=0, 0,1)</f>
        <v>1</v>
      </c>
      <c r="EL471" s="18" cm="1">
        <f t="array" ref="EL471">IF(SUMPRODUCT(--(EE471:EG471&lt;&gt;""))=0, 0,1)</f>
        <v>1</v>
      </c>
      <c r="EM471" s="18">
        <f t="shared" si="112"/>
        <v>1</v>
      </c>
      <c r="EN471" s="18" t="str">
        <f t="shared" si="113"/>
        <v>NA</v>
      </c>
      <c r="EO471" s="18">
        <f t="shared" si="114"/>
        <v>1</v>
      </c>
      <c r="EP471" s="18">
        <f t="shared" si="115"/>
        <v>1</v>
      </c>
      <c r="EQ471" s="18">
        <f t="shared" si="116"/>
        <v>1</v>
      </c>
      <c r="ER471" s="58" t="s">
        <v>2080</v>
      </c>
      <c r="ES471" s="59">
        <v>43805</v>
      </c>
      <c r="ET471" s="18" t="s">
        <v>876</v>
      </c>
      <c r="EU471" s="18" t="s">
        <v>876</v>
      </c>
    </row>
    <row r="472" spans="1:151" ht="15.75" customHeight="1" x14ac:dyDescent="0.2">
      <c r="A472" s="5" t="s">
        <v>311</v>
      </c>
      <c r="B472" s="24" t="s">
        <v>875</v>
      </c>
      <c r="C472" s="26">
        <v>1</v>
      </c>
      <c r="D472" s="18" t="s">
        <v>899</v>
      </c>
      <c r="E472" s="18" t="s">
        <v>893</v>
      </c>
      <c r="F472" s="18" t="s">
        <v>2320</v>
      </c>
      <c r="G472" s="18" t="s">
        <v>878</v>
      </c>
      <c r="H472" s="18" t="s">
        <v>879</v>
      </c>
      <c r="I472" s="18" t="s">
        <v>363</v>
      </c>
      <c r="J472" s="18" t="s">
        <v>363</v>
      </c>
      <c r="K472" s="18" t="s">
        <v>363</v>
      </c>
      <c r="L472" s="18" t="s">
        <v>469</v>
      </c>
      <c r="M472" s="18" t="s">
        <v>253</v>
      </c>
      <c r="N472" s="56">
        <v>60</v>
      </c>
      <c r="O472" s="18" t="s">
        <v>877</v>
      </c>
      <c r="P472" s="18" t="s">
        <v>466</v>
      </c>
      <c r="Q472" s="18" t="s">
        <v>254</v>
      </c>
      <c r="R472" s="24" t="s">
        <v>257</v>
      </c>
      <c r="S472" s="24" t="s">
        <v>257</v>
      </c>
      <c r="T472" s="26" t="s">
        <v>881</v>
      </c>
      <c r="U472" s="26" t="s">
        <v>257</v>
      </c>
      <c r="V472" s="26" t="s">
        <v>257</v>
      </c>
      <c r="W472" s="26" t="s">
        <v>257</v>
      </c>
      <c r="X472" s="18" t="s">
        <v>882</v>
      </c>
      <c r="Y472" s="18">
        <v>16.600000000000001</v>
      </c>
      <c r="Z472" s="18" t="s">
        <v>474</v>
      </c>
      <c r="AA472" s="18">
        <v>16.600000000000001</v>
      </c>
      <c r="AB472" s="57" t="s">
        <v>257</v>
      </c>
      <c r="AC472" s="18" t="s">
        <v>595</v>
      </c>
      <c r="AD472" s="18" t="s">
        <v>595</v>
      </c>
      <c r="AE472" s="18" t="s">
        <v>595</v>
      </c>
      <c r="AF472" s="18" t="s">
        <v>595</v>
      </c>
      <c r="AG472" s="18" t="s">
        <v>595</v>
      </c>
      <c r="AH472" s="18" t="s">
        <v>595</v>
      </c>
      <c r="AI472" s="18">
        <v>15</v>
      </c>
      <c r="AJ472" s="18" t="s">
        <v>596</v>
      </c>
      <c r="AK472" s="18">
        <v>15</v>
      </c>
      <c r="AL472" s="18" t="s">
        <v>883</v>
      </c>
      <c r="AM472" s="18" t="s">
        <v>884</v>
      </c>
      <c r="AN472" s="57">
        <v>48.1</v>
      </c>
      <c r="AO472" s="18" t="s">
        <v>885</v>
      </c>
      <c r="AP472" s="26" t="s">
        <v>479</v>
      </c>
      <c r="AQ472" s="18">
        <v>4</v>
      </c>
      <c r="AR472" s="18" t="s">
        <v>886</v>
      </c>
      <c r="AS472" s="57">
        <f t="shared" si="117"/>
        <v>41</v>
      </c>
      <c r="AT472" s="57">
        <v>55.2</v>
      </c>
      <c r="AU472" s="57">
        <f t="shared" si="118"/>
        <v>7.1000000000000014</v>
      </c>
      <c r="AV472" s="57">
        <f t="shared" si="119"/>
        <v>7.1000000000000014</v>
      </c>
      <c r="AW472" s="5" t="s">
        <v>557</v>
      </c>
      <c r="AX472" s="18">
        <v>15</v>
      </c>
      <c r="AY472" s="18" t="s">
        <v>596</v>
      </c>
      <c r="AZ472" s="5" t="s">
        <v>257</v>
      </c>
      <c r="BA472" s="5" t="s">
        <v>257</v>
      </c>
      <c r="BB472" s="18" t="s">
        <v>887</v>
      </c>
      <c r="BC472" s="18" t="s">
        <v>263</v>
      </c>
      <c r="BD472" s="57">
        <f t="shared" si="120"/>
        <v>51.9</v>
      </c>
      <c r="BE472" s="18" t="s">
        <v>888</v>
      </c>
      <c r="BF472" s="18" t="s">
        <v>479</v>
      </c>
      <c r="BG472" s="18">
        <v>4</v>
      </c>
      <c r="BH472" s="18" t="s">
        <v>886</v>
      </c>
      <c r="BI472" s="57">
        <f t="shared" si="121"/>
        <v>44.8</v>
      </c>
      <c r="BJ472" s="57">
        <f t="shared" si="122"/>
        <v>59</v>
      </c>
      <c r="BK472" s="57">
        <f t="shared" si="123"/>
        <v>7.1000000000000014</v>
      </c>
      <c r="BL472" s="57">
        <f t="shared" si="124"/>
        <v>7.1000000000000014</v>
      </c>
      <c r="BM472" s="5" t="s">
        <v>557</v>
      </c>
      <c r="BN472" s="18">
        <v>15</v>
      </c>
      <c r="BO472" s="18" t="s">
        <v>596</v>
      </c>
      <c r="BP472" s="5" t="s">
        <v>257</v>
      </c>
      <c r="BQ472" s="5" t="s">
        <v>257</v>
      </c>
      <c r="BR472" s="18" t="s">
        <v>889</v>
      </c>
      <c r="BS472" s="18"/>
      <c r="BT472" s="18"/>
      <c r="BU472" s="18"/>
      <c r="BV472" s="18"/>
      <c r="BW472" s="18"/>
      <c r="BX472" s="18"/>
      <c r="BY472" s="18"/>
      <c r="BZ472" s="18"/>
      <c r="CA472" s="18"/>
      <c r="CB472" s="18"/>
      <c r="CC472" s="18"/>
      <c r="CD472" s="18"/>
      <c r="CE472" s="18"/>
      <c r="CF472" s="18"/>
      <c r="CG472" s="18"/>
      <c r="CH472" s="18"/>
      <c r="CI472" s="18"/>
      <c r="CJ472" s="18"/>
      <c r="CK472" s="18"/>
      <c r="CL472" s="18"/>
      <c r="CM472" s="18"/>
      <c r="CN472" s="18"/>
      <c r="CO472" s="18"/>
      <c r="CP472" s="18"/>
      <c r="CQ472" s="18"/>
      <c r="CR472" s="18"/>
      <c r="CS472" s="18"/>
      <c r="CT472" s="18"/>
      <c r="CU472" s="18"/>
      <c r="CV472" s="18"/>
      <c r="CW472" s="18"/>
      <c r="CX472" s="18"/>
      <c r="CY472" s="18"/>
      <c r="CZ472" s="18"/>
      <c r="DA472" s="18"/>
      <c r="DB472" s="18"/>
      <c r="DC472" s="18"/>
      <c r="DD472" s="18"/>
      <c r="DE472" s="18"/>
      <c r="DF472" s="18"/>
      <c r="DG472" s="18"/>
      <c r="DH472" s="18"/>
      <c r="DI472" s="18"/>
      <c r="DJ472" s="18"/>
      <c r="DK472" s="18"/>
      <c r="DL472" s="18"/>
      <c r="DM472" s="18"/>
      <c r="DN472" s="18"/>
      <c r="DO472" s="18"/>
      <c r="DP472" s="18"/>
      <c r="DQ472" s="18"/>
      <c r="DR472" s="18"/>
      <c r="DS472" s="18"/>
      <c r="DT472" s="18"/>
      <c r="DU472" s="18"/>
      <c r="DV472" s="18"/>
      <c r="DW472" s="18"/>
      <c r="DX472" s="18"/>
      <c r="DY472" s="18"/>
      <c r="DZ472" s="18"/>
      <c r="EA472" s="5"/>
      <c r="EB472" s="26"/>
      <c r="EC472" s="26"/>
      <c r="ED472" s="26"/>
      <c r="EE472" s="18"/>
      <c r="EF472" s="18"/>
      <c r="EG472" s="18">
        <v>1</v>
      </c>
      <c r="EH472" s="18" t="s">
        <v>890</v>
      </c>
      <c r="EI472" s="18" cm="1">
        <f t="array" ref="EI472">IF(SUMPRODUCT(--(DO472:DS472&lt;&gt;""))=0, 0,1)</f>
        <v>0</v>
      </c>
      <c r="EJ472" s="18" cm="1">
        <f t="array" ref="EJ472">IF(SUMPRODUCT(--(DT472:EG472&lt;&gt;""))=0, 0,1)</f>
        <v>1</v>
      </c>
      <c r="EK472" s="18" cm="1">
        <f t="array" ref="EK472">IF(SUMPRODUCT(--(EC472:EG472&lt;&gt;""))=0, 0,1)</f>
        <v>1</v>
      </c>
      <c r="EL472" s="18" cm="1">
        <f t="array" ref="EL472">IF(SUMPRODUCT(--(EE472:EG472&lt;&gt;""))=0, 0,1)</f>
        <v>1</v>
      </c>
      <c r="EM472" s="18">
        <f t="shared" si="112"/>
        <v>1</v>
      </c>
      <c r="EN472" s="18" t="str">
        <f t="shared" si="113"/>
        <v>NA</v>
      </c>
      <c r="EO472" s="18">
        <f t="shared" si="114"/>
        <v>1</v>
      </c>
      <c r="EP472" s="18">
        <f t="shared" si="115"/>
        <v>1</v>
      </c>
      <c r="EQ472" s="18">
        <f t="shared" si="116"/>
        <v>1</v>
      </c>
      <c r="ER472" s="58" t="s">
        <v>2080</v>
      </c>
      <c r="ES472" s="59">
        <v>43805</v>
      </c>
      <c r="ET472" s="18" t="s">
        <v>876</v>
      </c>
      <c r="EU472" s="18" t="s">
        <v>876</v>
      </c>
    </row>
    <row r="473" spans="1:151" ht="15.75" customHeight="1" x14ac:dyDescent="0.2">
      <c r="A473" s="5" t="s">
        <v>311</v>
      </c>
      <c r="B473" s="24" t="s">
        <v>875</v>
      </c>
      <c r="C473" s="26">
        <v>1</v>
      </c>
      <c r="D473" s="18" t="s">
        <v>899</v>
      </c>
      <c r="E473" s="18" t="s">
        <v>894</v>
      </c>
      <c r="F473" s="18" t="s">
        <v>2320</v>
      </c>
      <c r="G473" s="18" t="s">
        <v>878</v>
      </c>
      <c r="H473" s="18" t="s">
        <v>879</v>
      </c>
      <c r="I473" s="18" t="s">
        <v>363</v>
      </c>
      <c r="J473" s="18" t="s">
        <v>363</v>
      </c>
      <c r="K473" s="18" t="s">
        <v>363</v>
      </c>
      <c r="L473" s="18" t="s">
        <v>469</v>
      </c>
      <c r="M473" s="18" t="s">
        <v>253</v>
      </c>
      <c r="N473" s="56">
        <v>60</v>
      </c>
      <c r="O473" s="18" t="s">
        <v>877</v>
      </c>
      <c r="P473" s="18" t="s">
        <v>466</v>
      </c>
      <c r="Q473" s="18" t="s">
        <v>254</v>
      </c>
      <c r="R473" s="24" t="s">
        <v>257</v>
      </c>
      <c r="S473" s="24" t="s">
        <v>257</v>
      </c>
      <c r="T473" s="26" t="s">
        <v>881</v>
      </c>
      <c r="U473" s="26" t="s">
        <v>257</v>
      </c>
      <c r="V473" s="26" t="s">
        <v>257</v>
      </c>
      <c r="W473" s="26" t="s">
        <v>257</v>
      </c>
      <c r="X473" s="18" t="s">
        <v>882</v>
      </c>
      <c r="Y473" s="18">
        <v>16.600000000000001</v>
      </c>
      <c r="Z473" s="18" t="s">
        <v>474</v>
      </c>
      <c r="AA473" s="18">
        <v>16.600000000000001</v>
      </c>
      <c r="AB473" s="57" t="s">
        <v>257</v>
      </c>
      <c r="AC473" s="18" t="s">
        <v>595</v>
      </c>
      <c r="AD473" s="18" t="s">
        <v>595</v>
      </c>
      <c r="AE473" s="18" t="s">
        <v>595</v>
      </c>
      <c r="AF473" s="18" t="s">
        <v>595</v>
      </c>
      <c r="AG473" s="18" t="s">
        <v>595</v>
      </c>
      <c r="AH473" s="18" t="s">
        <v>595</v>
      </c>
      <c r="AI473" s="18">
        <v>21</v>
      </c>
      <c r="AJ473" s="18" t="s">
        <v>596</v>
      </c>
      <c r="AK473" s="18">
        <v>21</v>
      </c>
      <c r="AL473" s="18" t="s">
        <v>883</v>
      </c>
      <c r="AM473" s="18" t="s">
        <v>884</v>
      </c>
      <c r="AN473" s="57">
        <v>52.9</v>
      </c>
      <c r="AO473" s="18" t="s">
        <v>885</v>
      </c>
      <c r="AP473" s="26" t="s">
        <v>479</v>
      </c>
      <c r="AQ473" s="18">
        <v>4</v>
      </c>
      <c r="AR473" s="18" t="s">
        <v>886</v>
      </c>
      <c r="AS473" s="57">
        <f t="shared" si="117"/>
        <v>44.9</v>
      </c>
      <c r="AT473" s="57">
        <v>60.9</v>
      </c>
      <c r="AU473" s="57">
        <f t="shared" si="118"/>
        <v>8</v>
      </c>
      <c r="AV473" s="57">
        <f t="shared" si="119"/>
        <v>8</v>
      </c>
      <c r="AW473" s="5" t="s">
        <v>557</v>
      </c>
      <c r="AX473" s="18">
        <v>21</v>
      </c>
      <c r="AY473" s="18" t="s">
        <v>596</v>
      </c>
      <c r="AZ473" s="5" t="s">
        <v>257</v>
      </c>
      <c r="BA473" s="5" t="s">
        <v>257</v>
      </c>
      <c r="BB473" s="18" t="s">
        <v>887</v>
      </c>
      <c r="BC473" s="18" t="s">
        <v>263</v>
      </c>
      <c r="BD473" s="57">
        <f t="shared" si="120"/>
        <v>47.1</v>
      </c>
      <c r="BE473" s="18" t="s">
        <v>888</v>
      </c>
      <c r="BF473" s="18" t="s">
        <v>479</v>
      </c>
      <c r="BG473" s="18">
        <v>4</v>
      </c>
      <c r="BH473" s="18" t="s">
        <v>886</v>
      </c>
      <c r="BI473" s="57">
        <f t="shared" si="121"/>
        <v>39.1</v>
      </c>
      <c r="BJ473" s="57">
        <f t="shared" si="122"/>
        <v>55.1</v>
      </c>
      <c r="BK473" s="57">
        <f t="shared" si="123"/>
        <v>8</v>
      </c>
      <c r="BL473" s="57">
        <f t="shared" si="124"/>
        <v>8</v>
      </c>
      <c r="BM473" s="5" t="s">
        <v>557</v>
      </c>
      <c r="BN473" s="18">
        <v>21</v>
      </c>
      <c r="BO473" s="18" t="s">
        <v>596</v>
      </c>
      <c r="BP473" s="5" t="s">
        <v>257</v>
      </c>
      <c r="BQ473" s="5" t="s">
        <v>257</v>
      </c>
      <c r="BR473" s="18" t="s">
        <v>889</v>
      </c>
      <c r="BS473" s="18"/>
      <c r="BT473" s="18"/>
      <c r="BU473" s="18"/>
      <c r="BV473" s="18"/>
      <c r="BW473" s="18"/>
      <c r="BX473" s="18"/>
      <c r="BY473" s="18"/>
      <c r="BZ473" s="18"/>
      <c r="CA473" s="18"/>
      <c r="CB473" s="18"/>
      <c r="CC473" s="18"/>
      <c r="CD473" s="18"/>
      <c r="CE473" s="18"/>
      <c r="CF473" s="18"/>
      <c r="CG473" s="18"/>
      <c r="CH473" s="18"/>
      <c r="CI473" s="18"/>
      <c r="CJ473" s="18"/>
      <c r="CK473" s="18"/>
      <c r="CL473" s="18"/>
      <c r="CM473" s="18"/>
      <c r="CN473" s="18"/>
      <c r="CO473" s="18"/>
      <c r="CP473" s="18"/>
      <c r="CQ473" s="18"/>
      <c r="CR473" s="18"/>
      <c r="CS473" s="18"/>
      <c r="CT473" s="18"/>
      <c r="CU473" s="18"/>
      <c r="CV473" s="18"/>
      <c r="CW473" s="18"/>
      <c r="CX473" s="18"/>
      <c r="CY473" s="18"/>
      <c r="CZ473" s="18"/>
      <c r="DA473" s="18"/>
      <c r="DB473" s="18"/>
      <c r="DC473" s="18"/>
      <c r="DD473" s="18"/>
      <c r="DE473" s="18"/>
      <c r="DF473" s="18"/>
      <c r="DG473" s="18"/>
      <c r="DH473" s="18"/>
      <c r="DI473" s="18"/>
      <c r="DJ473" s="18"/>
      <c r="DK473" s="18"/>
      <c r="DL473" s="18"/>
      <c r="DM473" s="18"/>
      <c r="DN473" s="18"/>
      <c r="DO473" s="18"/>
      <c r="DP473" s="18"/>
      <c r="DQ473" s="18"/>
      <c r="DR473" s="18"/>
      <c r="DS473" s="18"/>
      <c r="DT473" s="18"/>
      <c r="DU473" s="18"/>
      <c r="DV473" s="18"/>
      <c r="DW473" s="18"/>
      <c r="DX473" s="18"/>
      <c r="DY473" s="18"/>
      <c r="DZ473" s="18"/>
      <c r="EA473" s="5"/>
      <c r="EB473" s="26"/>
      <c r="EC473" s="26"/>
      <c r="ED473" s="26"/>
      <c r="EE473" s="18"/>
      <c r="EF473" s="18"/>
      <c r="EG473" s="18">
        <v>1</v>
      </c>
      <c r="EH473" s="18" t="s">
        <v>890</v>
      </c>
      <c r="EI473" s="18" cm="1">
        <f t="array" ref="EI473">IF(SUMPRODUCT(--(DO473:DS473&lt;&gt;""))=0, 0,1)</f>
        <v>0</v>
      </c>
      <c r="EJ473" s="18" cm="1">
        <f t="array" ref="EJ473">IF(SUMPRODUCT(--(DT473:EG473&lt;&gt;""))=0, 0,1)</f>
        <v>1</v>
      </c>
      <c r="EK473" s="18" cm="1">
        <f t="array" ref="EK473">IF(SUMPRODUCT(--(EC473:EG473&lt;&gt;""))=0, 0,1)</f>
        <v>1</v>
      </c>
      <c r="EL473" s="18" cm="1">
        <f t="array" ref="EL473">IF(SUMPRODUCT(--(EE473:EG473&lt;&gt;""))=0, 0,1)</f>
        <v>1</v>
      </c>
      <c r="EM473" s="18">
        <f t="shared" si="112"/>
        <v>1</v>
      </c>
      <c r="EN473" s="18" t="str">
        <f t="shared" si="113"/>
        <v>NA</v>
      </c>
      <c r="EO473" s="18">
        <f t="shared" si="114"/>
        <v>1</v>
      </c>
      <c r="EP473" s="18">
        <f t="shared" si="115"/>
        <v>1</v>
      </c>
      <c r="EQ473" s="18">
        <f t="shared" si="116"/>
        <v>1</v>
      </c>
      <c r="ER473" s="58" t="s">
        <v>2080</v>
      </c>
      <c r="ES473" s="59">
        <v>43805</v>
      </c>
      <c r="ET473" s="18" t="s">
        <v>876</v>
      </c>
      <c r="EU473" s="18" t="s">
        <v>876</v>
      </c>
    </row>
    <row r="474" spans="1:151" ht="15.75" customHeight="1" x14ac:dyDescent="0.2">
      <c r="A474" s="5" t="s">
        <v>311</v>
      </c>
      <c r="B474" s="24" t="s">
        <v>875</v>
      </c>
      <c r="C474" s="26">
        <v>1</v>
      </c>
      <c r="D474" s="18" t="s">
        <v>899</v>
      </c>
      <c r="E474" s="18" t="s">
        <v>895</v>
      </c>
      <c r="F474" s="18" t="s">
        <v>2320</v>
      </c>
      <c r="G474" s="18" t="s">
        <v>878</v>
      </c>
      <c r="H474" s="18" t="s">
        <v>879</v>
      </c>
      <c r="I474" s="18" t="s">
        <v>363</v>
      </c>
      <c r="J474" s="18" t="s">
        <v>363</v>
      </c>
      <c r="K474" s="18" t="s">
        <v>363</v>
      </c>
      <c r="L474" s="18" t="s">
        <v>469</v>
      </c>
      <c r="M474" s="18" t="s">
        <v>253</v>
      </c>
      <c r="N474" s="56">
        <v>60</v>
      </c>
      <c r="O474" s="18" t="s">
        <v>877</v>
      </c>
      <c r="P474" s="18" t="s">
        <v>466</v>
      </c>
      <c r="Q474" s="18" t="s">
        <v>254</v>
      </c>
      <c r="R474" s="24" t="s">
        <v>257</v>
      </c>
      <c r="S474" s="24" t="s">
        <v>257</v>
      </c>
      <c r="T474" s="26" t="s">
        <v>881</v>
      </c>
      <c r="U474" s="26" t="s">
        <v>257</v>
      </c>
      <c r="V474" s="26" t="s">
        <v>257</v>
      </c>
      <c r="W474" s="26" t="s">
        <v>257</v>
      </c>
      <c r="X474" s="18" t="s">
        <v>882</v>
      </c>
      <c r="Y474" s="18">
        <v>16.600000000000001</v>
      </c>
      <c r="Z474" s="18" t="s">
        <v>474</v>
      </c>
      <c r="AA474" s="18">
        <v>16.600000000000001</v>
      </c>
      <c r="AB474" s="57" t="s">
        <v>257</v>
      </c>
      <c r="AC474" s="18" t="s">
        <v>595</v>
      </c>
      <c r="AD474" s="18" t="s">
        <v>595</v>
      </c>
      <c r="AE474" s="18" t="s">
        <v>595</v>
      </c>
      <c r="AF474" s="18" t="s">
        <v>595</v>
      </c>
      <c r="AG474" s="18" t="s">
        <v>595</v>
      </c>
      <c r="AH474" s="18" t="s">
        <v>595</v>
      </c>
      <c r="AI474" s="18">
        <v>27</v>
      </c>
      <c r="AJ474" s="18" t="s">
        <v>596</v>
      </c>
      <c r="AK474" s="18">
        <v>27</v>
      </c>
      <c r="AL474" s="18" t="s">
        <v>883</v>
      </c>
      <c r="AM474" s="18" t="s">
        <v>884</v>
      </c>
      <c r="AN474" s="57">
        <v>57.5</v>
      </c>
      <c r="AO474" s="18" t="s">
        <v>885</v>
      </c>
      <c r="AP474" s="26" t="s">
        <v>479</v>
      </c>
      <c r="AQ474" s="18">
        <v>4</v>
      </c>
      <c r="AR474" s="18" t="s">
        <v>886</v>
      </c>
      <c r="AS474" s="57">
        <f t="shared" si="117"/>
        <v>50.2</v>
      </c>
      <c r="AT474" s="57">
        <v>64.8</v>
      </c>
      <c r="AU474" s="57">
        <f t="shared" si="118"/>
        <v>7.2999999999999972</v>
      </c>
      <c r="AV474" s="57">
        <f t="shared" si="119"/>
        <v>7.2999999999999972</v>
      </c>
      <c r="AW474" s="5" t="s">
        <v>557</v>
      </c>
      <c r="AX474" s="18">
        <v>27</v>
      </c>
      <c r="AY474" s="18" t="s">
        <v>596</v>
      </c>
      <c r="AZ474" s="5" t="s">
        <v>257</v>
      </c>
      <c r="BA474" s="5" t="s">
        <v>257</v>
      </c>
      <c r="BB474" s="18" t="s">
        <v>887</v>
      </c>
      <c r="BC474" s="18" t="s">
        <v>263</v>
      </c>
      <c r="BD474" s="57">
        <f t="shared" si="120"/>
        <v>42.5</v>
      </c>
      <c r="BE474" s="18" t="s">
        <v>888</v>
      </c>
      <c r="BF474" s="18" t="s">
        <v>479</v>
      </c>
      <c r="BG474" s="18">
        <v>4</v>
      </c>
      <c r="BH474" s="18" t="s">
        <v>886</v>
      </c>
      <c r="BI474" s="57">
        <f t="shared" si="121"/>
        <v>35.200000000000003</v>
      </c>
      <c r="BJ474" s="57">
        <f t="shared" si="122"/>
        <v>49.8</v>
      </c>
      <c r="BK474" s="57">
        <f t="shared" si="123"/>
        <v>7.2999999999999972</v>
      </c>
      <c r="BL474" s="57">
        <f t="shared" si="124"/>
        <v>7.2999999999999972</v>
      </c>
      <c r="BM474" s="5" t="s">
        <v>557</v>
      </c>
      <c r="BN474" s="18">
        <v>27</v>
      </c>
      <c r="BO474" s="18" t="s">
        <v>596</v>
      </c>
      <c r="BP474" s="5" t="s">
        <v>257</v>
      </c>
      <c r="BQ474" s="5" t="s">
        <v>257</v>
      </c>
      <c r="BR474" s="18" t="s">
        <v>889</v>
      </c>
      <c r="BS474" s="18"/>
      <c r="BT474" s="18"/>
      <c r="BU474" s="18"/>
      <c r="BV474" s="18"/>
      <c r="BW474" s="18"/>
      <c r="BX474" s="18"/>
      <c r="BY474" s="18"/>
      <c r="BZ474" s="18"/>
      <c r="CA474" s="18"/>
      <c r="CB474" s="18"/>
      <c r="CC474" s="18"/>
      <c r="CD474" s="18"/>
      <c r="CE474" s="18"/>
      <c r="CF474" s="18"/>
      <c r="CG474" s="18"/>
      <c r="CH474" s="18"/>
      <c r="CI474" s="18"/>
      <c r="CJ474" s="18"/>
      <c r="CK474" s="18"/>
      <c r="CL474" s="18"/>
      <c r="CM474" s="18"/>
      <c r="CN474" s="18"/>
      <c r="CO474" s="18"/>
      <c r="CP474" s="18"/>
      <c r="CQ474" s="18"/>
      <c r="CR474" s="18"/>
      <c r="CS474" s="18"/>
      <c r="CT474" s="18"/>
      <c r="CU474" s="18"/>
      <c r="CV474" s="18"/>
      <c r="CW474" s="18"/>
      <c r="CX474" s="18"/>
      <c r="CY474" s="18"/>
      <c r="CZ474" s="18"/>
      <c r="DA474" s="18"/>
      <c r="DB474" s="18"/>
      <c r="DC474" s="18"/>
      <c r="DD474" s="18"/>
      <c r="DE474" s="18"/>
      <c r="DF474" s="18"/>
      <c r="DG474" s="18"/>
      <c r="DH474" s="18"/>
      <c r="DI474" s="18"/>
      <c r="DJ474" s="18"/>
      <c r="DK474" s="18"/>
      <c r="DL474" s="18"/>
      <c r="DM474" s="18"/>
      <c r="DN474" s="18"/>
      <c r="DO474" s="18"/>
      <c r="DP474" s="18"/>
      <c r="DQ474" s="18"/>
      <c r="DR474" s="18"/>
      <c r="DS474" s="18"/>
      <c r="DT474" s="18"/>
      <c r="DU474" s="18"/>
      <c r="DV474" s="18"/>
      <c r="DW474" s="18"/>
      <c r="DX474" s="18"/>
      <c r="DY474" s="18"/>
      <c r="DZ474" s="18"/>
      <c r="EA474" s="5"/>
      <c r="EB474" s="26"/>
      <c r="EC474" s="26"/>
      <c r="ED474" s="26"/>
      <c r="EE474" s="18"/>
      <c r="EF474" s="18"/>
      <c r="EG474" s="18">
        <v>1</v>
      </c>
      <c r="EH474" s="18" t="s">
        <v>890</v>
      </c>
      <c r="EI474" s="18" cm="1">
        <f t="array" ref="EI474">IF(SUMPRODUCT(--(DO474:DS474&lt;&gt;""))=0, 0,1)</f>
        <v>0</v>
      </c>
      <c r="EJ474" s="18" cm="1">
        <f t="array" ref="EJ474">IF(SUMPRODUCT(--(DT474:EG474&lt;&gt;""))=0, 0,1)</f>
        <v>1</v>
      </c>
      <c r="EK474" s="18" cm="1">
        <f t="array" ref="EK474">IF(SUMPRODUCT(--(EC474:EG474&lt;&gt;""))=0, 0,1)</f>
        <v>1</v>
      </c>
      <c r="EL474" s="18" cm="1">
        <f t="array" ref="EL474">IF(SUMPRODUCT(--(EE474:EG474&lt;&gt;""))=0, 0,1)</f>
        <v>1</v>
      </c>
      <c r="EM474" s="18">
        <f t="shared" si="112"/>
        <v>1</v>
      </c>
      <c r="EN474" s="18" t="str">
        <f t="shared" si="113"/>
        <v>NA</v>
      </c>
      <c r="EO474" s="18">
        <f t="shared" si="114"/>
        <v>1</v>
      </c>
      <c r="EP474" s="18">
        <f t="shared" si="115"/>
        <v>1</v>
      </c>
      <c r="EQ474" s="18">
        <f t="shared" si="116"/>
        <v>1</v>
      </c>
      <c r="ER474" s="58" t="s">
        <v>2080</v>
      </c>
      <c r="ES474" s="59">
        <v>43805</v>
      </c>
      <c r="ET474" s="18" t="s">
        <v>876</v>
      </c>
      <c r="EU474" s="18" t="s">
        <v>876</v>
      </c>
    </row>
    <row r="475" spans="1:151" ht="15.75" customHeight="1" x14ac:dyDescent="0.2">
      <c r="A475" s="5" t="s">
        <v>311</v>
      </c>
      <c r="B475" s="24" t="s">
        <v>875</v>
      </c>
      <c r="C475" s="26">
        <v>1</v>
      </c>
      <c r="D475" s="18" t="s">
        <v>899</v>
      </c>
      <c r="E475" s="18" t="s">
        <v>896</v>
      </c>
      <c r="F475" s="18" t="s">
        <v>2320</v>
      </c>
      <c r="G475" s="18" t="s">
        <v>878</v>
      </c>
      <c r="H475" s="18" t="s">
        <v>879</v>
      </c>
      <c r="I475" s="18" t="s">
        <v>363</v>
      </c>
      <c r="J475" s="18" t="s">
        <v>363</v>
      </c>
      <c r="K475" s="18" t="s">
        <v>363</v>
      </c>
      <c r="L475" s="18" t="s">
        <v>469</v>
      </c>
      <c r="M475" s="18" t="s">
        <v>253</v>
      </c>
      <c r="N475" s="56">
        <v>60</v>
      </c>
      <c r="O475" s="18" t="s">
        <v>877</v>
      </c>
      <c r="P475" s="18" t="s">
        <v>466</v>
      </c>
      <c r="Q475" s="18" t="s">
        <v>254</v>
      </c>
      <c r="R475" s="24" t="s">
        <v>257</v>
      </c>
      <c r="S475" s="24" t="s">
        <v>257</v>
      </c>
      <c r="T475" s="26" t="s">
        <v>881</v>
      </c>
      <c r="U475" s="26" t="s">
        <v>257</v>
      </c>
      <c r="V475" s="26" t="s">
        <v>257</v>
      </c>
      <c r="W475" s="26" t="s">
        <v>257</v>
      </c>
      <c r="X475" s="18" t="s">
        <v>882</v>
      </c>
      <c r="Y475" s="18">
        <v>16.600000000000001</v>
      </c>
      <c r="Z475" s="18" t="s">
        <v>474</v>
      </c>
      <c r="AA475" s="18">
        <v>16.600000000000001</v>
      </c>
      <c r="AB475" s="57" t="s">
        <v>257</v>
      </c>
      <c r="AC475" s="18" t="s">
        <v>595</v>
      </c>
      <c r="AD475" s="18" t="s">
        <v>595</v>
      </c>
      <c r="AE475" s="18" t="s">
        <v>595</v>
      </c>
      <c r="AF475" s="18" t="s">
        <v>595</v>
      </c>
      <c r="AG475" s="18" t="s">
        <v>595</v>
      </c>
      <c r="AH475" s="18" t="s">
        <v>595</v>
      </c>
      <c r="AI475" s="18">
        <v>33</v>
      </c>
      <c r="AJ475" s="18" t="s">
        <v>596</v>
      </c>
      <c r="AK475" s="18">
        <v>33</v>
      </c>
      <c r="AL475" s="18" t="s">
        <v>883</v>
      </c>
      <c r="AM475" s="18" t="s">
        <v>884</v>
      </c>
      <c r="AN475" s="57">
        <v>60.1</v>
      </c>
      <c r="AO475" s="18" t="s">
        <v>885</v>
      </c>
      <c r="AP475" s="26" t="s">
        <v>479</v>
      </c>
      <c r="AQ475" s="18">
        <v>4</v>
      </c>
      <c r="AR475" s="18" t="s">
        <v>886</v>
      </c>
      <c r="AS475" s="57">
        <f t="shared" si="117"/>
        <v>53.3</v>
      </c>
      <c r="AT475" s="57">
        <v>66.900000000000006</v>
      </c>
      <c r="AU475" s="57">
        <f t="shared" si="118"/>
        <v>6.8000000000000043</v>
      </c>
      <c r="AV475" s="57">
        <f t="shared" si="119"/>
        <v>6.8000000000000043</v>
      </c>
      <c r="AW475" s="5" t="s">
        <v>557</v>
      </c>
      <c r="AX475" s="18">
        <v>33</v>
      </c>
      <c r="AY475" s="18" t="s">
        <v>596</v>
      </c>
      <c r="AZ475" s="5" t="s">
        <v>257</v>
      </c>
      <c r="BA475" s="5" t="s">
        <v>257</v>
      </c>
      <c r="BB475" s="18" t="s">
        <v>887</v>
      </c>
      <c r="BC475" s="18" t="s">
        <v>263</v>
      </c>
      <c r="BD475" s="57">
        <f t="shared" si="120"/>
        <v>39.9</v>
      </c>
      <c r="BE475" s="18" t="s">
        <v>888</v>
      </c>
      <c r="BF475" s="18" t="s">
        <v>479</v>
      </c>
      <c r="BG475" s="18">
        <v>4</v>
      </c>
      <c r="BH475" s="18" t="s">
        <v>886</v>
      </c>
      <c r="BI475" s="57">
        <f t="shared" si="121"/>
        <v>33.099999999999994</v>
      </c>
      <c r="BJ475" s="57">
        <f t="shared" si="122"/>
        <v>46.7</v>
      </c>
      <c r="BK475" s="57">
        <f t="shared" si="123"/>
        <v>6.8000000000000043</v>
      </c>
      <c r="BL475" s="57">
        <f t="shared" si="124"/>
        <v>6.8000000000000043</v>
      </c>
      <c r="BM475" s="5" t="s">
        <v>557</v>
      </c>
      <c r="BN475" s="18">
        <v>33</v>
      </c>
      <c r="BO475" s="18" t="s">
        <v>596</v>
      </c>
      <c r="BP475" s="5" t="s">
        <v>257</v>
      </c>
      <c r="BQ475" s="5" t="s">
        <v>257</v>
      </c>
      <c r="BR475" s="18" t="s">
        <v>889</v>
      </c>
      <c r="BS475" s="18"/>
      <c r="BT475" s="18"/>
      <c r="BU475" s="18"/>
      <c r="BV475" s="18"/>
      <c r="BW475" s="18"/>
      <c r="BX475" s="18"/>
      <c r="BY475" s="18"/>
      <c r="BZ475" s="18"/>
      <c r="CA475" s="18"/>
      <c r="CB475" s="18"/>
      <c r="CC475" s="18"/>
      <c r="CD475" s="18"/>
      <c r="CE475" s="18"/>
      <c r="CF475" s="18"/>
      <c r="CG475" s="18"/>
      <c r="CH475" s="18"/>
      <c r="CI475" s="18"/>
      <c r="CJ475" s="18"/>
      <c r="CK475" s="18"/>
      <c r="CL475" s="18"/>
      <c r="CM475" s="18"/>
      <c r="CN475" s="18"/>
      <c r="CO475" s="18"/>
      <c r="CP475" s="18"/>
      <c r="CQ475" s="18"/>
      <c r="CR475" s="18"/>
      <c r="CS475" s="18"/>
      <c r="CT475" s="18"/>
      <c r="CU475" s="18"/>
      <c r="CV475" s="18"/>
      <c r="CW475" s="18"/>
      <c r="CX475" s="18"/>
      <c r="CY475" s="18"/>
      <c r="CZ475" s="18"/>
      <c r="DA475" s="18"/>
      <c r="DB475" s="18"/>
      <c r="DC475" s="18"/>
      <c r="DD475" s="18"/>
      <c r="DE475" s="18"/>
      <c r="DF475" s="18"/>
      <c r="DG475" s="18"/>
      <c r="DH475" s="18"/>
      <c r="DI475" s="18"/>
      <c r="DJ475" s="18"/>
      <c r="DK475" s="18"/>
      <c r="DL475" s="18"/>
      <c r="DM475" s="18"/>
      <c r="DN475" s="18"/>
      <c r="DO475" s="18"/>
      <c r="DP475" s="18"/>
      <c r="DQ475" s="18"/>
      <c r="DR475" s="18"/>
      <c r="DS475" s="18"/>
      <c r="DT475" s="18"/>
      <c r="DU475" s="18"/>
      <c r="DV475" s="18"/>
      <c r="DW475" s="18"/>
      <c r="DX475" s="18"/>
      <c r="DY475" s="18"/>
      <c r="DZ475" s="18"/>
      <c r="EA475" s="5"/>
      <c r="EB475" s="26"/>
      <c r="EC475" s="26"/>
      <c r="ED475" s="26"/>
      <c r="EE475" s="18"/>
      <c r="EF475" s="18"/>
      <c r="EG475" s="18">
        <v>1</v>
      </c>
      <c r="EH475" s="18" t="s">
        <v>890</v>
      </c>
      <c r="EI475" s="18" cm="1">
        <f t="array" ref="EI475">IF(SUMPRODUCT(--(DO475:DS475&lt;&gt;""))=0, 0,1)</f>
        <v>0</v>
      </c>
      <c r="EJ475" s="18" cm="1">
        <f t="array" ref="EJ475">IF(SUMPRODUCT(--(DT475:EG475&lt;&gt;""))=0, 0,1)</f>
        <v>1</v>
      </c>
      <c r="EK475" s="18" cm="1">
        <f t="array" ref="EK475">IF(SUMPRODUCT(--(EC475:EG475&lt;&gt;""))=0, 0,1)</f>
        <v>1</v>
      </c>
      <c r="EL475" s="18" cm="1">
        <f t="array" ref="EL475">IF(SUMPRODUCT(--(EE475:EG475&lt;&gt;""))=0, 0,1)</f>
        <v>1</v>
      </c>
      <c r="EM475" s="18">
        <f t="shared" si="112"/>
        <v>1</v>
      </c>
      <c r="EN475" s="18" t="str">
        <f t="shared" si="113"/>
        <v>NA</v>
      </c>
      <c r="EO475" s="18">
        <f t="shared" si="114"/>
        <v>1</v>
      </c>
      <c r="EP475" s="18">
        <f t="shared" si="115"/>
        <v>1</v>
      </c>
      <c r="EQ475" s="18">
        <f t="shared" si="116"/>
        <v>1</v>
      </c>
      <c r="ER475" s="58" t="s">
        <v>2080</v>
      </c>
      <c r="ES475" s="59">
        <v>43805</v>
      </c>
      <c r="ET475" s="18" t="s">
        <v>876</v>
      </c>
      <c r="EU475" s="18" t="s">
        <v>876</v>
      </c>
    </row>
    <row r="476" spans="1:151" ht="15.75" customHeight="1" x14ac:dyDescent="0.2">
      <c r="A476" s="5" t="s">
        <v>311</v>
      </c>
      <c r="B476" s="24" t="s">
        <v>875</v>
      </c>
      <c r="C476" s="26">
        <v>1</v>
      </c>
      <c r="D476" s="18" t="s">
        <v>899</v>
      </c>
      <c r="E476" s="18" t="s">
        <v>897</v>
      </c>
      <c r="F476" s="18" t="s">
        <v>2320</v>
      </c>
      <c r="G476" s="18" t="s">
        <v>878</v>
      </c>
      <c r="H476" s="18" t="s">
        <v>879</v>
      </c>
      <c r="I476" s="18" t="s">
        <v>363</v>
      </c>
      <c r="J476" s="18" t="s">
        <v>363</v>
      </c>
      <c r="K476" s="18" t="s">
        <v>363</v>
      </c>
      <c r="L476" s="18" t="s">
        <v>469</v>
      </c>
      <c r="M476" s="18" t="s">
        <v>253</v>
      </c>
      <c r="N476" s="56">
        <v>60</v>
      </c>
      <c r="O476" s="18" t="s">
        <v>877</v>
      </c>
      <c r="P476" s="18" t="s">
        <v>466</v>
      </c>
      <c r="Q476" s="18" t="s">
        <v>254</v>
      </c>
      <c r="R476" s="24" t="s">
        <v>257</v>
      </c>
      <c r="S476" s="24" t="s">
        <v>257</v>
      </c>
      <c r="T476" s="26" t="s">
        <v>881</v>
      </c>
      <c r="U476" s="26" t="s">
        <v>257</v>
      </c>
      <c r="V476" s="26" t="s">
        <v>257</v>
      </c>
      <c r="W476" s="26" t="s">
        <v>257</v>
      </c>
      <c r="X476" s="18" t="s">
        <v>882</v>
      </c>
      <c r="Y476" s="18">
        <v>16.600000000000001</v>
      </c>
      <c r="Z476" s="18" t="s">
        <v>474</v>
      </c>
      <c r="AA476" s="18">
        <v>16.600000000000001</v>
      </c>
      <c r="AB476" s="57" t="s">
        <v>257</v>
      </c>
      <c r="AC476" s="18" t="s">
        <v>595</v>
      </c>
      <c r="AD476" s="18" t="s">
        <v>595</v>
      </c>
      <c r="AE476" s="18" t="s">
        <v>595</v>
      </c>
      <c r="AF476" s="18" t="s">
        <v>595</v>
      </c>
      <c r="AG476" s="18" t="s">
        <v>595</v>
      </c>
      <c r="AH476" s="18" t="s">
        <v>595</v>
      </c>
      <c r="AI476" s="18">
        <v>39</v>
      </c>
      <c r="AJ476" s="18" t="s">
        <v>596</v>
      </c>
      <c r="AK476" s="18">
        <v>39</v>
      </c>
      <c r="AL476" s="18" t="s">
        <v>883</v>
      </c>
      <c r="AM476" s="18" t="s">
        <v>884</v>
      </c>
      <c r="AN476" s="57">
        <v>64.3</v>
      </c>
      <c r="AO476" s="18" t="s">
        <v>885</v>
      </c>
      <c r="AP476" s="26" t="s">
        <v>479</v>
      </c>
      <c r="AQ476" s="18">
        <v>4</v>
      </c>
      <c r="AR476" s="18" t="s">
        <v>886</v>
      </c>
      <c r="AS476" s="57">
        <f t="shared" si="117"/>
        <v>56.899999999999991</v>
      </c>
      <c r="AT476" s="57">
        <v>71.7</v>
      </c>
      <c r="AU476" s="57">
        <f t="shared" si="118"/>
        <v>7.4000000000000057</v>
      </c>
      <c r="AV476" s="57">
        <f t="shared" si="119"/>
        <v>7.4000000000000057</v>
      </c>
      <c r="AW476" s="5" t="s">
        <v>557</v>
      </c>
      <c r="AX476" s="18">
        <v>39</v>
      </c>
      <c r="AY476" s="18" t="s">
        <v>596</v>
      </c>
      <c r="AZ476" s="5" t="s">
        <v>257</v>
      </c>
      <c r="BA476" s="5" t="s">
        <v>257</v>
      </c>
      <c r="BB476" s="18" t="s">
        <v>887</v>
      </c>
      <c r="BC476" s="18" t="s">
        <v>263</v>
      </c>
      <c r="BD476" s="57">
        <f t="shared" si="120"/>
        <v>35.700000000000003</v>
      </c>
      <c r="BE476" s="18" t="s">
        <v>888</v>
      </c>
      <c r="BF476" s="18" t="s">
        <v>479</v>
      </c>
      <c r="BG476" s="18">
        <v>4</v>
      </c>
      <c r="BH476" s="18" t="s">
        <v>886</v>
      </c>
      <c r="BI476" s="57">
        <f t="shared" si="121"/>
        <v>28.299999999999997</v>
      </c>
      <c r="BJ476" s="57">
        <f t="shared" si="122"/>
        <v>43.100000000000009</v>
      </c>
      <c r="BK476" s="57">
        <f t="shared" si="123"/>
        <v>7.4000000000000057</v>
      </c>
      <c r="BL476" s="57">
        <f t="shared" si="124"/>
        <v>7.4000000000000057</v>
      </c>
      <c r="BM476" s="5" t="s">
        <v>557</v>
      </c>
      <c r="BN476" s="18">
        <v>39</v>
      </c>
      <c r="BO476" s="18" t="s">
        <v>596</v>
      </c>
      <c r="BP476" s="5" t="s">
        <v>257</v>
      </c>
      <c r="BQ476" s="5" t="s">
        <v>257</v>
      </c>
      <c r="BR476" s="18" t="s">
        <v>889</v>
      </c>
      <c r="BS476" s="18"/>
      <c r="BT476" s="18"/>
      <c r="BU476" s="18"/>
      <c r="BV476" s="18"/>
      <c r="BW476" s="18"/>
      <c r="BX476" s="18"/>
      <c r="BY476" s="18"/>
      <c r="BZ476" s="18"/>
      <c r="CA476" s="18"/>
      <c r="CB476" s="18"/>
      <c r="CC476" s="18"/>
      <c r="CD476" s="18"/>
      <c r="CE476" s="18"/>
      <c r="CF476" s="18"/>
      <c r="CG476" s="18"/>
      <c r="CH476" s="18"/>
      <c r="CI476" s="18"/>
      <c r="CJ476" s="18"/>
      <c r="CK476" s="18"/>
      <c r="CL476" s="18"/>
      <c r="CM476" s="18"/>
      <c r="CN476" s="18"/>
      <c r="CO476" s="18"/>
      <c r="CP476" s="18"/>
      <c r="CQ476" s="18"/>
      <c r="CR476" s="18"/>
      <c r="CS476" s="18"/>
      <c r="CT476" s="18"/>
      <c r="CU476" s="18"/>
      <c r="CV476" s="18"/>
      <c r="CW476" s="18"/>
      <c r="CX476" s="18"/>
      <c r="CY476" s="18"/>
      <c r="CZ476" s="18"/>
      <c r="DA476" s="18"/>
      <c r="DB476" s="18"/>
      <c r="DC476" s="18"/>
      <c r="DD476" s="18"/>
      <c r="DE476" s="18"/>
      <c r="DF476" s="18"/>
      <c r="DG476" s="18"/>
      <c r="DH476" s="18"/>
      <c r="DI476" s="18"/>
      <c r="DJ476" s="18"/>
      <c r="DK476" s="18"/>
      <c r="DL476" s="18"/>
      <c r="DM476" s="18"/>
      <c r="DN476" s="18"/>
      <c r="DO476" s="18"/>
      <c r="DP476" s="18"/>
      <c r="DQ476" s="18"/>
      <c r="DR476" s="18"/>
      <c r="DS476" s="18"/>
      <c r="DT476" s="18"/>
      <c r="DU476" s="18"/>
      <c r="DV476" s="18"/>
      <c r="DW476" s="18"/>
      <c r="DX476" s="18"/>
      <c r="DY476" s="18"/>
      <c r="DZ476" s="18"/>
      <c r="EA476" s="5"/>
      <c r="EB476" s="26"/>
      <c r="EC476" s="26"/>
      <c r="ED476" s="26"/>
      <c r="EE476" s="18"/>
      <c r="EF476" s="18"/>
      <c r="EG476" s="18">
        <v>1</v>
      </c>
      <c r="EH476" s="18" t="s">
        <v>890</v>
      </c>
      <c r="EI476" s="18" cm="1">
        <f t="array" ref="EI476">IF(SUMPRODUCT(--(DO476:DS476&lt;&gt;""))=0, 0,1)</f>
        <v>0</v>
      </c>
      <c r="EJ476" s="18" cm="1">
        <f t="array" ref="EJ476">IF(SUMPRODUCT(--(DT476:EG476&lt;&gt;""))=0, 0,1)</f>
        <v>1</v>
      </c>
      <c r="EK476" s="18" cm="1">
        <f t="array" ref="EK476">IF(SUMPRODUCT(--(EC476:EG476&lt;&gt;""))=0, 0,1)</f>
        <v>1</v>
      </c>
      <c r="EL476" s="18" cm="1">
        <f t="array" ref="EL476">IF(SUMPRODUCT(--(EE476:EG476&lt;&gt;""))=0, 0,1)</f>
        <v>1</v>
      </c>
      <c r="EM476" s="18">
        <f t="shared" si="112"/>
        <v>1</v>
      </c>
      <c r="EN476" s="18" t="str">
        <f t="shared" si="113"/>
        <v>NA</v>
      </c>
      <c r="EO476" s="18">
        <f t="shared" si="114"/>
        <v>1</v>
      </c>
      <c r="EP476" s="18">
        <f t="shared" si="115"/>
        <v>1</v>
      </c>
      <c r="EQ476" s="18">
        <f t="shared" si="116"/>
        <v>1</v>
      </c>
      <c r="ER476" s="58" t="s">
        <v>2080</v>
      </c>
      <c r="ES476" s="59">
        <v>43805</v>
      </c>
      <c r="ET476" s="18" t="s">
        <v>876</v>
      </c>
      <c r="EU476" s="18" t="s">
        <v>876</v>
      </c>
    </row>
    <row r="477" spans="1:151" ht="15.75" customHeight="1" x14ac:dyDescent="0.2">
      <c r="A477" s="5" t="s">
        <v>311</v>
      </c>
      <c r="B477" s="24" t="s">
        <v>875</v>
      </c>
      <c r="C477" s="26">
        <v>1</v>
      </c>
      <c r="D477" s="18" t="s">
        <v>899</v>
      </c>
      <c r="E477" s="18" t="s">
        <v>898</v>
      </c>
      <c r="F477" s="18" t="s">
        <v>2320</v>
      </c>
      <c r="G477" s="18" t="s">
        <v>878</v>
      </c>
      <c r="H477" s="18" t="s">
        <v>879</v>
      </c>
      <c r="I477" s="18" t="s">
        <v>363</v>
      </c>
      <c r="J477" s="18" t="s">
        <v>363</v>
      </c>
      <c r="K477" s="18" t="s">
        <v>363</v>
      </c>
      <c r="L477" s="18" t="s">
        <v>469</v>
      </c>
      <c r="M477" s="18" t="s">
        <v>253</v>
      </c>
      <c r="N477" s="56">
        <v>60</v>
      </c>
      <c r="O477" s="18" t="s">
        <v>877</v>
      </c>
      <c r="P477" s="18" t="s">
        <v>466</v>
      </c>
      <c r="Q477" s="18" t="s">
        <v>254</v>
      </c>
      <c r="R477" s="24" t="s">
        <v>257</v>
      </c>
      <c r="S477" s="24" t="s">
        <v>257</v>
      </c>
      <c r="T477" s="26" t="s">
        <v>881</v>
      </c>
      <c r="U477" s="26" t="s">
        <v>257</v>
      </c>
      <c r="V477" s="26" t="s">
        <v>257</v>
      </c>
      <c r="W477" s="26" t="s">
        <v>257</v>
      </c>
      <c r="X477" s="18" t="s">
        <v>882</v>
      </c>
      <c r="Y477" s="18">
        <v>16.600000000000001</v>
      </c>
      <c r="Z477" s="18" t="s">
        <v>474</v>
      </c>
      <c r="AA477" s="18">
        <v>16.600000000000001</v>
      </c>
      <c r="AB477" s="57" t="s">
        <v>257</v>
      </c>
      <c r="AC477" s="18" t="s">
        <v>595</v>
      </c>
      <c r="AD477" s="18" t="s">
        <v>595</v>
      </c>
      <c r="AE477" s="18" t="s">
        <v>595</v>
      </c>
      <c r="AF477" s="18" t="s">
        <v>595</v>
      </c>
      <c r="AG477" s="18" t="s">
        <v>595</v>
      </c>
      <c r="AH477" s="18" t="s">
        <v>595</v>
      </c>
      <c r="AI477" s="18">
        <v>42</v>
      </c>
      <c r="AJ477" s="18" t="s">
        <v>596</v>
      </c>
      <c r="AK477" s="18">
        <v>42</v>
      </c>
      <c r="AL477" s="18" t="s">
        <v>883</v>
      </c>
      <c r="AM477" s="18" t="s">
        <v>884</v>
      </c>
      <c r="AN477" s="57">
        <v>64.599999999999994</v>
      </c>
      <c r="AO477" s="18" t="s">
        <v>885</v>
      </c>
      <c r="AP477" s="26" t="s">
        <v>479</v>
      </c>
      <c r="AQ477" s="18">
        <v>4</v>
      </c>
      <c r="AR477" s="18" t="s">
        <v>886</v>
      </c>
      <c r="AS477" s="57">
        <f t="shared" si="117"/>
        <v>57.599999999999994</v>
      </c>
      <c r="AT477" s="57">
        <v>71.599999999999994</v>
      </c>
      <c r="AU477" s="57">
        <f t="shared" si="118"/>
        <v>7</v>
      </c>
      <c r="AV477" s="57">
        <f t="shared" si="119"/>
        <v>7</v>
      </c>
      <c r="AW477" s="5" t="s">
        <v>557</v>
      </c>
      <c r="AX477" s="18">
        <v>42</v>
      </c>
      <c r="AY477" s="18" t="s">
        <v>596</v>
      </c>
      <c r="AZ477" s="5" t="s">
        <v>257</v>
      </c>
      <c r="BA477" s="5" t="s">
        <v>257</v>
      </c>
      <c r="BB477" s="18" t="s">
        <v>887</v>
      </c>
      <c r="BC477" s="18" t="s">
        <v>263</v>
      </c>
      <c r="BD477" s="57">
        <f t="shared" si="120"/>
        <v>35.400000000000006</v>
      </c>
      <c r="BE477" s="18" t="s">
        <v>888</v>
      </c>
      <c r="BF477" s="18" t="s">
        <v>479</v>
      </c>
      <c r="BG477" s="18">
        <v>4</v>
      </c>
      <c r="BH477" s="18" t="s">
        <v>886</v>
      </c>
      <c r="BI477" s="57">
        <f t="shared" si="121"/>
        <v>28.400000000000006</v>
      </c>
      <c r="BJ477" s="57">
        <f t="shared" si="122"/>
        <v>42.400000000000006</v>
      </c>
      <c r="BK477" s="57">
        <f t="shared" si="123"/>
        <v>7</v>
      </c>
      <c r="BL477" s="57">
        <f t="shared" si="124"/>
        <v>7</v>
      </c>
      <c r="BM477" s="5" t="s">
        <v>557</v>
      </c>
      <c r="BN477" s="18">
        <v>42</v>
      </c>
      <c r="BO477" s="18" t="s">
        <v>596</v>
      </c>
      <c r="BP477" s="5" t="s">
        <v>257</v>
      </c>
      <c r="BQ477" s="5" t="s">
        <v>257</v>
      </c>
      <c r="BR477" s="18" t="s">
        <v>889</v>
      </c>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c r="DA477" s="18"/>
      <c r="DB477" s="18"/>
      <c r="DC477" s="18"/>
      <c r="DD477" s="18"/>
      <c r="DE477" s="18"/>
      <c r="DF477" s="18"/>
      <c r="DG477" s="18"/>
      <c r="DH477" s="18"/>
      <c r="DI477" s="18"/>
      <c r="DJ477" s="18"/>
      <c r="DK477" s="18"/>
      <c r="DL477" s="18"/>
      <c r="DM477" s="18"/>
      <c r="DN477" s="18"/>
      <c r="DO477" s="18"/>
      <c r="DP477" s="18"/>
      <c r="DQ477" s="18"/>
      <c r="DR477" s="18"/>
      <c r="DS477" s="18"/>
      <c r="DT477" s="18"/>
      <c r="DU477" s="18"/>
      <c r="DV477" s="18"/>
      <c r="DW477" s="18"/>
      <c r="DX477" s="18"/>
      <c r="DY477" s="18"/>
      <c r="DZ477" s="18"/>
      <c r="EA477" s="5"/>
      <c r="EB477" s="26"/>
      <c r="EC477" s="26"/>
      <c r="ED477" s="26"/>
      <c r="EE477" s="18"/>
      <c r="EF477" s="18"/>
      <c r="EG477" s="18">
        <v>1</v>
      </c>
      <c r="EH477" s="18" t="s">
        <v>890</v>
      </c>
      <c r="EI477" s="18" cm="1">
        <f t="array" ref="EI477">IF(SUMPRODUCT(--(DO477:DS477&lt;&gt;""))=0, 0,1)</f>
        <v>0</v>
      </c>
      <c r="EJ477" s="18" cm="1">
        <f t="array" ref="EJ477">IF(SUMPRODUCT(--(DT477:EG477&lt;&gt;""))=0, 0,1)</f>
        <v>1</v>
      </c>
      <c r="EK477" s="18" cm="1">
        <f t="array" ref="EK477">IF(SUMPRODUCT(--(EC477:EG477&lt;&gt;""))=0, 0,1)</f>
        <v>1</v>
      </c>
      <c r="EL477" s="18" cm="1">
        <f t="array" ref="EL477">IF(SUMPRODUCT(--(EE477:EG477&lt;&gt;""))=0, 0,1)</f>
        <v>1</v>
      </c>
      <c r="EM477" s="18">
        <f t="shared" si="112"/>
        <v>1</v>
      </c>
      <c r="EN477" s="18" t="str">
        <f t="shared" si="113"/>
        <v>NA</v>
      </c>
      <c r="EO477" s="18">
        <f t="shared" si="114"/>
        <v>1</v>
      </c>
      <c r="EP477" s="18">
        <f t="shared" si="115"/>
        <v>1</v>
      </c>
      <c r="EQ477" s="18">
        <f t="shared" si="116"/>
        <v>1</v>
      </c>
      <c r="ER477" s="58" t="s">
        <v>2080</v>
      </c>
      <c r="ES477" s="59">
        <v>43805</v>
      </c>
      <c r="ET477" s="18" t="s">
        <v>876</v>
      </c>
      <c r="EU477" s="18" t="s">
        <v>876</v>
      </c>
    </row>
    <row r="478" spans="1:151" ht="15.75" customHeight="1" x14ac:dyDescent="0.2">
      <c r="A478" s="5" t="s">
        <v>311</v>
      </c>
      <c r="B478" s="24" t="s">
        <v>875</v>
      </c>
      <c r="C478" s="26">
        <v>1</v>
      </c>
      <c r="D478" s="18" t="s">
        <v>900</v>
      </c>
      <c r="E478" s="18" t="s">
        <v>880</v>
      </c>
      <c r="F478" s="18" t="s">
        <v>2320</v>
      </c>
      <c r="G478" s="18" t="s">
        <v>878</v>
      </c>
      <c r="H478" s="18" t="s">
        <v>879</v>
      </c>
      <c r="I478" s="18" t="s">
        <v>363</v>
      </c>
      <c r="J478" s="18" t="s">
        <v>363</v>
      </c>
      <c r="K478" s="18" t="s">
        <v>363</v>
      </c>
      <c r="L478" s="18" t="s">
        <v>469</v>
      </c>
      <c r="M478" s="18" t="s">
        <v>253</v>
      </c>
      <c r="N478" s="56">
        <v>60</v>
      </c>
      <c r="O478" s="18" t="s">
        <v>877</v>
      </c>
      <c r="P478" s="18" t="s">
        <v>466</v>
      </c>
      <c r="Q478" s="18" t="s">
        <v>254</v>
      </c>
      <c r="R478" s="24" t="s">
        <v>257</v>
      </c>
      <c r="S478" s="24" t="s">
        <v>257</v>
      </c>
      <c r="T478" s="26" t="s">
        <v>881</v>
      </c>
      <c r="U478" s="26" t="s">
        <v>257</v>
      </c>
      <c r="V478" s="26" t="s">
        <v>257</v>
      </c>
      <c r="W478" s="26" t="s">
        <v>257</v>
      </c>
      <c r="X478" s="18" t="s">
        <v>882</v>
      </c>
      <c r="Y478" s="18">
        <v>33.299999999999997</v>
      </c>
      <c r="Z478" s="18" t="s">
        <v>474</v>
      </c>
      <c r="AA478" s="18">
        <v>33.299999999999997</v>
      </c>
      <c r="AB478" s="57" t="s">
        <v>257</v>
      </c>
      <c r="AC478" s="18" t="s">
        <v>595</v>
      </c>
      <c r="AD478" s="18" t="s">
        <v>595</v>
      </c>
      <c r="AE478" s="18" t="s">
        <v>595</v>
      </c>
      <c r="AF478" s="18" t="s">
        <v>595</v>
      </c>
      <c r="AG478" s="18" t="s">
        <v>595</v>
      </c>
      <c r="AH478" s="18" t="s">
        <v>595</v>
      </c>
      <c r="AI478" s="18">
        <v>0</v>
      </c>
      <c r="AJ478" s="18" t="s">
        <v>596</v>
      </c>
      <c r="AK478" s="18">
        <v>0</v>
      </c>
      <c r="AL478" s="18" t="s">
        <v>883</v>
      </c>
      <c r="AM478" s="18" t="s">
        <v>884</v>
      </c>
      <c r="AN478" s="57">
        <v>0</v>
      </c>
      <c r="AO478" s="18" t="s">
        <v>885</v>
      </c>
      <c r="AP478" s="26" t="s">
        <v>479</v>
      </c>
      <c r="AQ478" s="18">
        <v>4</v>
      </c>
      <c r="AR478" s="18" t="s">
        <v>886</v>
      </c>
      <c r="AS478" s="57">
        <f t="shared" si="117"/>
        <v>0</v>
      </c>
      <c r="AT478" s="57">
        <v>0</v>
      </c>
      <c r="AU478" s="57">
        <f t="shared" si="118"/>
        <v>0</v>
      </c>
      <c r="AV478" s="57">
        <f t="shared" si="119"/>
        <v>0</v>
      </c>
      <c r="AW478" s="5" t="s">
        <v>557</v>
      </c>
      <c r="AX478" s="18">
        <v>0</v>
      </c>
      <c r="AY478" s="18" t="s">
        <v>596</v>
      </c>
      <c r="AZ478" s="5" t="s">
        <v>257</v>
      </c>
      <c r="BA478" s="5" t="s">
        <v>257</v>
      </c>
      <c r="BB478" s="18" t="s">
        <v>887</v>
      </c>
      <c r="BC478" s="18" t="s">
        <v>263</v>
      </c>
      <c r="BD478" s="57">
        <f t="shared" si="120"/>
        <v>100</v>
      </c>
      <c r="BE478" s="18" t="s">
        <v>888</v>
      </c>
      <c r="BF478" s="18" t="s">
        <v>479</v>
      </c>
      <c r="BG478" s="18">
        <v>4</v>
      </c>
      <c r="BH478" s="18" t="s">
        <v>886</v>
      </c>
      <c r="BI478" s="57">
        <f t="shared" si="121"/>
        <v>100</v>
      </c>
      <c r="BJ478" s="57">
        <f t="shared" si="122"/>
        <v>100</v>
      </c>
      <c r="BK478" s="57">
        <f t="shared" si="123"/>
        <v>0</v>
      </c>
      <c r="BL478" s="57">
        <f t="shared" si="124"/>
        <v>0</v>
      </c>
      <c r="BM478" s="5" t="s">
        <v>557</v>
      </c>
      <c r="BN478" s="18">
        <v>0</v>
      </c>
      <c r="BO478" s="18" t="s">
        <v>596</v>
      </c>
      <c r="BP478" s="5" t="s">
        <v>257</v>
      </c>
      <c r="BQ478" s="5" t="s">
        <v>257</v>
      </c>
      <c r="BR478" s="18" t="s">
        <v>889</v>
      </c>
      <c r="BS478" s="18"/>
      <c r="BT478" s="18"/>
      <c r="BU478" s="18"/>
      <c r="BV478" s="18"/>
      <c r="BW478" s="18"/>
      <c r="BX478" s="18"/>
      <c r="BY478" s="18"/>
      <c r="BZ478" s="18"/>
      <c r="CA478" s="18"/>
      <c r="CB478" s="18"/>
      <c r="CC478" s="18"/>
      <c r="CD478" s="18"/>
      <c r="CE478" s="18"/>
      <c r="CF478" s="18"/>
      <c r="CG478" s="18"/>
      <c r="CH478" s="18"/>
      <c r="CI478" s="18"/>
      <c r="CJ478" s="18"/>
      <c r="CK478" s="18"/>
      <c r="CL478" s="18"/>
      <c r="CM478" s="18"/>
      <c r="CN478" s="18"/>
      <c r="CO478" s="18"/>
      <c r="CP478" s="18"/>
      <c r="CQ478" s="18"/>
      <c r="CR478" s="18"/>
      <c r="CS478" s="18"/>
      <c r="CT478" s="18"/>
      <c r="CU478" s="18"/>
      <c r="CV478" s="18"/>
      <c r="CW478" s="18"/>
      <c r="CX478" s="18"/>
      <c r="CY478" s="18"/>
      <c r="CZ478" s="18"/>
      <c r="DA478" s="18"/>
      <c r="DB478" s="18"/>
      <c r="DC478" s="18"/>
      <c r="DD478" s="18"/>
      <c r="DE478" s="18"/>
      <c r="DF478" s="18"/>
      <c r="DG478" s="18"/>
      <c r="DH478" s="18"/>
      <c r="DI478" s="18"/>
      <c r="DJ478" s="18"/>
      <c r="DK478" s="18"/>
      <c r="DL478" s="18"/>
      <c r="DM478" s="18"/>
      <c r="DN478" s="18"/>
      <c r="DO478" s="18"/>
      <c r="DP478" s="18"/>
      <c r="DQ478" s="18"/>
      <c r="DR478" s="18"/>
      <c r="DS478" s="18"/>
      <c r="DT478" s="18"/>
      <c r="DU478" s="18"/>
      <c r="DV478" s="18"/>
      <c r="DW478" s="18"/>
      <c r="DX478" s="18"/>
      <c r="DY478" s="18"/>
      <c r="DZ478" s="18"/>
      <c r="EA478" s="5"/>
      <c r="EB478" s="26"/>
      <c r="EC478" s="26"/>
      <c r="ED478" s="26"/>
      <c r="EE478" s="18"/>
      <c r="EF478" s="18"/>
      <c r="EG478" s="18">
        <v>0</v>
      </c>
      <c r="EH478" s="18" t="s">
        <v>890</v>
      </c>
      <c r="EI478" s="18" cm="1">
        <f t="array" ref="EI478">IF(SUMPRODUCT(--(DO478:DS478&lt;&gt;""))=0, 0,1)</f>
        <v>0</v>
      </c>
      <c r="EJ478" s="18" cm="1">
        <f t="array" ref="EJ478">IF(SUMPRODUCT(--(DT478:EG478&lt;&gt;""))=0, 0,1)</f>
        <v>1</v>
      </c>
      <c r="EK478" s="18" cm="1">
        <f t="array" ref="EK478">IF(SUMPRODUCT(--(EC478:EG478&lt;&gt;""))=0, 0,1)</f>
        <v>1</v>
      </c>
      <c r="EL478" s="18" cm="1">
        <f t="array" ref="EL478">IF(SUMPRODUCT(--(EE478:EG478&lt;&gt;""))=0, 0,1)</f>
        <v>1</v>
      </c>
      <c r="EM478" s="18">
        <f t="shared" si="112"/>
        <v>0</v>
      </c>
      <c r="EN478" s="18" t="str">
        <f t="shared" si="113"/>
        <v>NA</v>
      </c>
      <c r="EO478" s="18">
        <f t="shared" si="114"/>
        <v>0</v>
      </c>
      <c r="EP478" s="18">
        <f t="shared" si="115"/>
        <v>0</v>
      </c>
      <c r="EQ478" s="18">
        <f t="shared" si="116"/>
        <v>0</v>
      </c>
      <c r="ER478" s="58" t="s">
        <v>2080</v>
      </c>
      <c r="ES478" s="59">
        <v>43805</v>
      </c>
      <c r="ET478" s="18" t="s">
        <v>876</v>
      </c>
      <c r="EU478" s="18" t="s">
        <v>876</v>
      </c>
    </row>
    <row r="479" spans="1:151" ht="15.75" customHeight="1" x14ac:dyDescent="0.2">
      <c r="A479" s="5" t="s">
        <v>311</v>
      </c>
      <c r="B479" s="24" t="s">
        <v>875</v>
      </c>
      <c r="C479" s="26">
        <v>1</v>
      </c>
      <c r="D479" s="18" t="s">
        <v>900</v>
      </c>
      <c r="E479" s="18" t="s">
        <v>676</v>
      </c>
      <c r="F479" s="18" t="s">
        <v>2320</v>
      </c>
      <c r="G479" s="18" t="s">
        <v>878</v>
      </c>
      <c r="H479" s="18" t="s">
        <v>879</v>
      </c>
      <c r="I479" s="18" t="s">
        <v>363</v>
      </c>
      <c r="J479" s="18" t="s">
        <v>363</v>
      </c>
      <c r="K479" s="18" t="s">
        <v>363</v>
      </c>
      <c r="L479" s="18" t="s">
        <v>469</v>
      </c>
      <c r="M479" s="18" t="s">
        <v>253</v>
      </c>
      <c r="N479" s="56">
        <v>60</v>
      </c>
      <c r="O479" s="18" t="s">
        <v>877</v>
      </c>
      <c r="P479" s="18" t="s">
        <v>466</v>
      </c>
      <c r="Q479" s="18" t="s">
        <v>254</v>
      </c>
      <c r="R479" s="24" t="s">
        <v>257</v>
      </c>
      <c r="S479" s="24" t="s">
        <v>257</v>
      </c>
      <c r="T479" s="26" t="s">
        <v>881</v>
      </c>
      <c r="U479" s="26" t="s">
        <v>257</v>
      </c>
      <c r="V479" s="26" t="s">
        <v>257</v>
      </c>
      <c r="W479" s="26" t="s">
        <v>257</v>
      </c>
      <c r="X479" s="18" t="s">
        <v>882</v>
      </c>
      <c r="Y479" s="18">
        <v>33.299999999999997</v>
      </c>
      <c r="Z479" s="18" t="s">
        <v>474</v>
      </c>
      <c r="AA479" s="18">
        <v>33.299999999999997</v>
      </c>
      <c r="AB479" s="57" t="s">
        <v>257</v>
      </c>
      <c r="AC479" s="18" t="s">
        <v>595</v>
      </c>
      <c r="AD479" s="18" t="s">
        <v>595</v>
      </c>
      <c r="AE479" s="18" t="s">
        <v>595</v>
      </c>
      <c r="AF479" s="18" t="s">
        <v>595</v>
      </c>
      <c r="AG479" s="18" t="s">
        <v>595</v>
      </c>
      <c r="AH479" s="18" t="s">
        <v>595</v>
      </c>
      <c r="AI479" s="18">
        <v>3</v>
      </c>
      <c r="AJ479" s="18" t="s">
        <v>596</v>
      </c>
      <c r="AK479" s="18">
        <v>3</v>
      </c>
      <c r="AL479" s="18" t="s">
        <v>883</v>
      </c>
      <c r="AM479" s="18" t="s">
        <v>884</v>
      </c>
      <c r="AN479" s="57">
        <v>18.399999999999999</v>
      </c>
      <c r="AO479" s="18" t="s">
        <v>885</v>
      </c>
      <c r="AP479" s="26" t="s">
        <v>479</v>
      </c>
      <c r="AQ479" s="18">
        <v>4</v>
      </c>
      <c r="AR479" s="18" t="s">
        <v>886</v>
      </c>
      <c r="AS479" s="57">
        <f t="shared" si="117"/>
        <v>13.699999999999996</v>
      </c>
      <c r="AT479" s="57">
        <v>23.1</v>
      </c>
      <c r="AU479" s="57">
        <f t="shared" si="118"/>
        <v>4.7000000000000028</v>
      </c>
      <c r="AV479" s="57">
        <f t="shared" si="119"/>
        <v>4.7000000000000028</v>
      </c>
      <c r="AW479" s="5" t="s">
        <v>557</v>
      </c>
      <c r="AX479" s="18">
        <v>3</v>
      </c>
      <c r="AY479" s="18" t="s">
        <v>596</v>
      </c>
      <c r="AZ479" s="5" t="s">
        <v>257</v>
      </c>
      <c r="BA479" s="5" t="s">
        <v>257</v>
      </c>
      <c r="BB479" s="18" t="s">
        <v>887</v>
      </c>
      <c r="BC479" s="18" t="s">
        <v>263</v>
      </c>
      <c r="BD479" s="57">
        <f t="shared" si="120"/>
        <v>81.599999999999994</v>
      </c>
      <c r="BE479" s="18" t="s">
        <v>888</v>
      </c>
      <c r="BF479" s="18" t="s">
        <v>479</v>
      </c>
      <c r="BG479" s="18">
        <v>4</v>
      </c>
      <c r="BH479" s="18" t="s">
        <v>886</v>
      </c>
      <c r="BI479" s="57">
        <f t="shared" si="121"/>
        <v>76.899999999999977</v>
      </c>
      <c r="BJ479" s="57">
        <f t="shared" si="122"/>
        <v>86.300000000000011</v>
      </c>
      <c r="BK479" s="57">
        <f t="shared" si="123"/>
        <v>4.7000000000000171</v>
      </c>
      <c r="BL479" s="57">
        <f t="shared" si="124"/>
        <v>4.7000000000000171</v>
      </c>
      <c r="BM479" s="5" t="s">
        <v>557</v>
      </c>
      <c r="BN479" s="18">
        <v>3</v>
      </c>
      <c r="BO479" s="18" t="s">
        <v>596</v>
      </c>
      <c r="BP479" s="5" t="s">
        <v>257</v>
      </c>
      <c r="BQ479" s="5" t="s">
        <v>257</v>
      </c>
      <c r="BR479" s="18" t="s">
        <v>889</v>
      </c>
      <c r="BS479" s="18"/>
      <c r="BT479" s="18"/>
      <c r="BU479" s="18"/>
      <c r="BV479" s="18"/>
      <c r="BW479" s="18"/>
      <c r="BX479" s="18"/>
      <c r="BY479" s="18"/>
      <c r="BZ479" s="18"/>
      <c r="CA479" s="18"/>
      <c r="CB479" s="18"/>
      <c r="CC479" s="18"/>
      <c r="CD479" s="18"/>
      <c r="CE479" s="18"/>
      <c r="CF479" s="18"/>
      <c r="CG479" s="18"/>
      <c r="CH479" s="18"/>
      <c r="CI479" s="18"/>
      <c r="CJ479" s="18"/>
      <c r="CK479" s="18"/>
      <c r="CL479" s="18"/>
      <c r="CM479" s="18"/>
      <c r="CN479" s="18"/>
      <c r="CO479" s="18"/>
      <c r="CP479" s="18"/>
      <c r="CQ479" s="18"/>
      <c r="CR479" s="18"/>
      <c r="CS479" s="18"/>
      <c r="CT479" s="18"/>
      <c r="CU479" s="18"/>
      <c r="CV479" s="18"/>
      <c r="CW479" s="18"/>
      <c r="CX479" s="18"/>
      <c r="CY479" s="18"/>
      <c r="CZ479" s="18"/>
      <c r="DA479" s="18"/>
      <c r="DB479" s="18"/>
      <c r="DC479" s="18"/>
      <c r="DD479" s="18"/>
      <c r="DE479" s="18"/>
      <c r="DF479" s="18"/>
      <c r="DG479" s="18"/>
      <c r="DH479" s="18"/>
      <c r="DI479" s="18"/>
      <c r="DJ479" s="18"/>
      <c r="DK479" s="18"/>
      <c r="DL479" s="18"/>
      <c r="DM479" s="18"/>
      <c r="DN479" s="18"/>
      <c r="DO479" s="18"/>
      <c r="DP479" s="18"/>
      <c r="DQ479" s="18"/>
      <c r="DR479" s="18"/>
      <c r="DS479" s="18"/>
      <c r="DT479" s="18"/>
      <c r="DU479" s="18"/>
      <c r="DV479" s="18"/>
      <c r="DW479" s="18"/>
      <c r="DX479" s="18"/>
      <c r="DY479" s="18"/>
      <c r="DZ479" s="18"/>
      <c r="EA479" s="5"/>
      <c r="EB479" s="26"/>
      <c r="EC479" s="26"/>
      <c r="ED479" s="26"/>
      <c r="EE479" s="18"/>
      <c r="EF479" s="18"/>
      <c r="EG479" s="18">
        <v>1</v>
      </c>
      <c r="EH479" s="18" t="s">
        <v>890</v>
      </c>
      <c r="EI479" s="18" cm="1">
        <f t="array" ref="EI479">IF(SUMPRODUCT(--(DO479:DS479&lt;&gt;""))=0, 0,1)</f>
        <v>0</v>
      </c>
      <c r="EJ479" s="18" cm="1">
        <f t="array" ref="EJ479">IF(SUMPRODUCT(--(DT479:EG479&lt;&gt;""))=0, 0,1)</f>
        <v>1</v>
      </c>
      <c r="EK479" s="18" cm="1">
        <f t="array" ref="EK479">IF(SUMPRODUCT(--(EC479:EG479&lt;&gt;""))=0, 0,1)</f>
        <v>1</v>
      </c>
      <c r="EL479" s="18" cm="1">
        <f t="array" ref="EL479">IF(SUMPRODUCT(--(EE479:EG479&lt;&gt;""))=0, 0,1)</f>
        <v>1</v>
      </c>
      <c r="EM479" s="18">
        <f t="shared" si="112"/>
        <v>1</v>
      </c>
      <c r="EN479" s="18" t="str">
        <f t="shared" si="113"/>
        <v>NA</v>
      </c>
      <c r="EO479" s="18">
        <f t="shared" si="114"/>
        <v>1</v>
      </c>
      <c r="EP479" s="18">
        <f t="shared" si="115"/>
        <v>1</v>
      </c>
      <c r="EQ479" s="18">
        <f t="shared" si="116"/>
        <v>1</v>
      </c>
      <c r="ER479" s="58" t="s">
        <v>2080</v>
      </c>
      <c r="ES479" s="59">
        <v>43805</v>
      </c>
      <c r="ET479" s="18" t="s">
        <v>876</v>
      </c>
      <c r="EU479" s="18" t="s">
        <v>876</v>
      </c>
    </row>
    <row r="480" spans="1:151" ht="15.75" customHeight="1" x14ac:dyDescent="0.2">
      <c r="A480" s="5" t="s">
        <v>311</v>
      </c>
      <c r="B480" s="24" t="s">
        <v>875</v>
      </c>
      <c r="C480" s="26">
        <v>1</v>
      </c>
      <c r="D480" s="18" t="s">
        <v>900</v>
      </c>
      <c r="E480" s="18" t="s">
        <v>679</v>
      </c>
      <c r="F480" s="18" t="s">
        <v>2320</v>
      </c>
      <c r="G480" s="18" t="s">
        <v>878</v>
      </c>
      <c r="H480" s="18" t="s">
        <v>879</v>
      </c>
      <c r="I480" s="18" t="s">
        <v>363</v>
      </c>
      <c r="J480" s="18" t="s">
        <v>363</v>
      </c>
      <c r="K480" s="18" t="s">
        <v>363</v>
      </c>
      <c r="L480" s="18" t="s">
        <v>469</v>
      </c>
      <c r="M480" s="18" t="s">
        <v>253</v>
      </c>
      <c r="N480" s="56">
        <v>60</v>
      </c>
      <c r="O480" s="18" t="s">
        <v>877</v>
      </c>
      <c r="P480" s="18" t="s">
        <v>466</v>
      </c>
      <c r="Q480" s="18" t="s">
        <v>254</v>
      </c>
      <c r="R480" s="24" t="s">
        <v>257</v>
      </c>
      <c r="S480" s="24" t="s">
        <v>257</v>
      </c>
      <c r="T480" s="26" t="s">
        <v>881</v>
      </c>
      <c r="U480" s="26" t="s">
        <v>257</v>
      </c>
      <c r="V480" s="26" t="s">
        <v>257</v>
      </c>
      <c r="W480" s="26" t="s">
        <v>257</v>
      </c>
      <c r="X480" s="18" t="s">
        <v>882</v>
      </c>
      <c r="Y480" s="18">
        <v>33.299999999999997</v>
      </c>
      <c r="Z480" s="18" t="s">
        <v>474</v>
      </c>
      <c r="AA480" s="18">
        <v>33.299999999999997</v>
      </c>
      <c r="AB480" s="57" t="s">
        <v>257</v>
      </c>
      <c r="AC480" s="18" t="s">
        <v>595</v>
      </c>
      <c r="AD480" s="18" t="s">
        <v>595</v>
      </c>
      <c r="AE480" s="18" t="s">
        <v>595</v>
      </c>
      <c r="AF480" s="18" t="s">
        <v>595</v>
      </c>
      <c r="AG480" s="18" t="s">
        <v>595</v>
      </c>
      <c r="AH480" s="18" t="s">
        <v>595</v>
      </c>
      <c r="AI480" s="18">
        <v>6</v>
      </c>
      <c r="AJ480" s="18" t="s">
        <v>596</v>
      </c>
      <c r="AK480" s="18">
        <v>6</v>
      </c>
      <c r="AL480" s="18" t="s">
        <v>883</v>
      </c>
      <c r="AM480" s="18" t="s">
        <v>884</v>
      </c>
      <c r="AN480" s="57">
        <v>41.1</v>
      </c>
      <c r="AO480" s="18" t="s">
        <v>885</v>
      </c>
      <c r="AP480" s="26" t="s">
        <v>479</v>
      </c>
      <c r="AQ480" s="18">
        <v>4</v>
      </c>
      <c r="AR480" s="18" t="s">
        <v>886</v>
      </c>
      <c r="AS480" s="57">
        <f t="shared" si="117"/>
        <v>33.300000000000004</v>
      </c>
      <c r="AT480" s="57">
        <v>48.9</v>
      </c>
      <c r="AU480" s="57">
        <f t="shared" si="118"/>
        <v>7.7999999999999972</v>
      </c>
      <c r="AV480" s="57">
        <f t="shared" si="119"/>
        <v>7.7999999999999972</v>
      </c>
      <c r="AW480" s="5" t="s">
        <v>557</v>
      </c>
      <c r="AX480" s="18">
        <v>6</v>
      </c>
      <c r="AY480" s="18" t="s">
        <v>596</v>
      </c>
      <c r="AZ480" s="5" t="s">
        <v>257</v>
      </c>
      <c r="BA480" s="5" t="s">
        <v>257</v>
      </c>
      <c r="BB480" s="18" t="s">
        <v>887</v>
      </c>
      <c r="BC480" s="18" t="s">
        <v>263</v>
      </c>
      <c r="BD480" s="57">
        <f t="shared" si="120"/>
        <v>58.9</v>
      </c>
      <c r="BE480" s="18" t="s">
        <v>888</v>
      </c>
      <c r="BF480" s="18" t="s">
        <v>479</v>
      </c>
      <c r="BG480" s="18">
        <v>4</v>
      </c>
      <c r="BH480" s="18" t="s">
        <v>886</v>
      </c>
      <c r="BI480" s="57">
        <f t="shared" si="121"/>
        <v>51.100000000000009</v>
      </c>
      <c r="BJ480" s="57">
        <f t="shared" si="122"/>
        <v>66.699999999999989</v>
      </c>
      <c r="BK480" s="57">
        <f t="shared" si="123"/>
        <v>7.7999999999999901</v>
      </c>
      <c r="BL480" s="57">
        <f t="shared" si="124"/>
        <v>7.7999999999999901</v>
      </c>
      <c r="BM480" s="5" t="s">
        <v>557</v>
      </c>
      <c r="BN480" s="18">
        <v>6</v>
      </c>
      <c r="BO480" s="18" t="s">
        <v>596</v>
      </c>
      <c r="BP480" s="5" t="s">
        <v>257</v>
      </c>
      <c r="BQ480" s="5" t="s">
        <v>257</v>
      </c>
      <c r="BR480" s="18" t="s">
        <v>889</v>
      </c>
      <c r="BS480" s="18"/>
      <c r="BT480" s="18"/>
      <c r="BU480" s="18"/>
      <c r="BV480" s="18"/>
      <c r="BW480" s="18"/>
      <c r="BX480" s="18"/>
      <c r="BY480" s="18"/>
      <c r="BZ480" s="18"/>
      <c r="CA480" s="18"/>
      <c r="CB480" s="18"/>
      <c r="CC480" s="18"/>
      <c r="CD480" s="18"/>
      <c r="CE480" s="18"/>
      <c r="CF480" s="18"/>
      <c r="CG480" s="18"/>
      <c r="CH480" s="18"/>
      <c r="CI480" s="18"/>
      <c r="CJ480" s="18"/>
      <c r="CK480" s="18"/>
      <c r="CL480" s="18"/>
      <c r="CM480" s="18"/>
      <c r="CN480" s="18"/>
      <c r="CO480" s="18"/>
      <c r="CP480" s="18"/>
      <c r="CQ480" s="18"/>
      <c r="CR480" s="18"/>
      <c r="CS480" s="18"/>
      <c r="CT480" s="18"/>
      <c r="CU480" s="18"/>
      <c r="CV480" s="18"/>
      <c r="CW480" s="18"/>
      <c r="CX480" s="18"/>
      <c r="CY480" s="18"/>
      <c r="CZ480" s="18"/>
      <c r="DA480" s="18"/>
      <c r="DB480" s="18"/>
      <c r="DC480" s="18"/>
      <c r="DD480" s="18"/>
      <c r="DE480" s="18"/>
      <c r="DF480" s="18"/>
      <c r="DG480" s="18"/>
      <c r="DH480" s="18"/>
      <c r="DI480" s="18"/>
      <c r="DJ480" s="18"/>
      <c r="DK480" s="18"/>
      <c r="DL480" s="18"/>
      <c r="DM480" s="18"/>
      <c r="DN480" s="18"/>
      <c r="DO480" s="18"/>
      <c r="DP480" s="18"/>
      <c r="DQ480" s="18"/>
      <c r="DR480" s="18"/>
      <c r="DS480" s="18"/>
      <c r="DT480" s="18"/>
      <c r="DU480" s="18"/>
      <c r="DV480" s="18"/>
      <c r="DW480" s="18"/>
      <c r="DX480" s="18"/>
      <c r="DY480" s="18"/>
      <c r="DZ480" s="18"/>
      <c r="EA480" s="5"/>
      <c r="EB480" s="26"/>
      <c r="EC480" s="26"/>
      <c r="ED480" s="26"/>
      <c r="EE480" s="18"/>
      <c r="EF480" s="18"/>
      <c r="EG480" s="18">
        <v>1</v>
      </c>
      <c r="EH480" s="18" t="s">
        <v>890</v>
      </c>
      <c r="EI480" s="18" cm="1">
        <f t="array" ref="EI480">IF(SUMPRODUCT(--(DO480:DS480&lt;&gt;""))=0, 0,1)</f>
        <v>0</v>
      </c>
      <c r="EJ480" s="18" cm="1">
        <f t="array" ref="EJ480">IF(SUMPRODUCT(--(DT480:EG480&lt;&gt;""))=0, 0,1)</f>
        <v>1</v>
      </c>
      <c r="EK480" s="18" cm="1">
        <f t="array" ref="EK480">IF(SUMPRODUCT(--(EC480:EG480&lt;&gt;""))=0, 0,1)</f>
        <v>1</v>
      </c>
      <c r="EL480" s="18" cm="1">
        <f t="array" ref="EL480">IF(SUMPRODUCT(--(EE480:EG480&lt;&gt;""))=0, 0,1)</f>
        <v>1</v>
      </c>
      <c r="EM480" s="18">
        <f t="shared" si="112"/>
        <v>1</v>
      </c>
      <c r="EN480" s="18" t="str">
        <f t="shared" si="113"/>
        <v>NA</v>
      </c>
      <c r="EO480" s="18">
        <f t="shared" si="114"/>
        <v>1</v>
      </c>
      <c r="EP480" s="18">
        <f t="shared" si="115"/>
        <v>1</v>
      </c>
      <c r="EQ480" s="18">
        <f t="shared" si="116"/>
        <v>1</v>
      </c>
      <c r="ER480" s="58" t="s">
        <v>2080</v>
      </c>
      <c r="ES480" s="59">
        <v>43805</v>
      </c>
      <c r="ET480" s="18" t="s">
        <v>876</v>
      </c>
      <c r="EU480" s="18" t="s">
        <v>876</v>
      </c>
    </row>
    <row r="481" spans="1:151" ht="15.75" customHeight="1" x14ac:dyDescent="0.2">
      <c r="A481" s="5" t="s">
        <v>311</v>
      </c>
      <c r="B481" s="24" t="s">
        <v>875</v>
      </c>
      <c r="C481" s="26">
        <v>1</v>
      </c>
      <c r="D481" s="18" t="s">
        <v>900</v>
      </c>
      <c r="E481" s="18" t="s">
        <v>891</v>
      </c>
      <c r="F481" s="18" t="s">
        <v>2320</v>
      </c>
      <c r="G481" s="18" t="s">
        <v>878</v>
      </c>
      <c r="H481" s="18" t="s">
        <v>879</v>
      </c>
      <c r="I481" s="18" t="s">
        <v>363</v>
      </c>
      <c r="J481" s="18" t="s">
        <v>363</v>
      </c>
      <c r="K481" s="18" t="s">
        <v>363</v>
      </c>
      <c r="L481" s="18" t="s">
        <v>469</v>
      </c>
      <c r="M481" s="18" t="s">
        <v>253</v>
      </c>
      <c r="N481" s="56">
        <v>60</v>
      </c>
      <c r="O481" s="18" t="s">
        <v>877</v>
      </c>
      <c r="P481" s="18" t="s">
        <v>466</v>
      </c>
      <c r="Q481" s="18" t="s">
        <v>254</v>
      </c>
      <c r="R481" s="24" t="s">
        <v>257</v>
      </c>
      <c r="S481" s="24" t="s">
        <v>257</v>
      </c>
      <c r="T481" s="26" t="s">
        <v>881</v>
      </c>
      <c r="U481" s="26" t="s">
        <v>257</v>
      </c>
      <c r="V481" s="26" t="s">
        <v>257</v>
      </c>
      <c r="W481" s="26" t="s">
        <v>257</v>
      </c>
      <c r="X481" s="18" t="s">
        <v>882</v>
      </c>
      <c r="Y481" s="18">
        <v>33.299999999999997</v>
      </c>
      <c r="Z481" s="18" t="s">
        <v>474</v>
      </c>
      <c r="AA481" s="18">
        <v>33.299999999999997</v>
      </c>
      <c r="AB481" s="57" t="s">
        <v>257</v>
      </c>
      <c r="AC481" s="18" t="s">
        <v>595</v>
      </c>
      <c r="AD481" s="18" t="s">
        <v>595</v>
      </c>
      <c r="AE481" s="18" t="s">
        <v>595</v>
      </c>
      <c r="AF481" s="18" t="s">
        <v>595</v>
      </c>
      <c r="AG481" s="18" t="s">
        <v>595</v>
      </c>
      <c r="AH481" s="18" t="s">
        <v>595</v>
      </c>
      <c r="AI481" s="18">
        <v>9</v>
      </c>
      <c r="AJ481" s="18" t="s">
        <v>596</v>
      </c>
      <c r="AK481" s="18">
        <v>9</v>
      </c>
      <c r="AL481" s="18" t="s">
        <v>883</v>
      </c>
      <c r="AM481" s="18" t="s">
        <v>884</v>
      </c>
      <c r="AN481" s="57">
        <v>50.4</v>
      </c>
      <c r="AO481" s="18" t="s">
        <v>885</v>
      </c>
      <c r="AP481" s="26" t="s">
        <v>479</v>
      </c>
      <c r="AQ481" s="18">
        <v>4</v>
      </c>
      <c r="AR481" s="18" t="s">
        <v>886</v>
      </c>
      <c r="AS481" s="57">
        <f t="shared" si="117"/>
        <v>44.599999999999994</v>
      </c>
      <c r="AT481" s="57">
        <v>56.2</v>
      </c>
      <c r="AU481" s="57">
        <f t="shared" si="118"/>
        <v>5.8000000000000043</v>
      </c>
      <c r="AV481" s="57">
        <f t="shared" si="119"/>
        <v>5.8000000000000043</v>
      </c>
      <c r="AW481" s="5" t="s">
        <v>557</v>
      </c>
      <c r="AX481" s="18">
        <v>9</v>
      </c>
      <c r="AY481" s="18" t="s">
        <v>596</v>
      </c>
      <c r="AZ481" s="5" t="s">
        <v>257</v>
      </c>
      <c r="BA481" s="5" t="s">
        <v>257</v>
      </c>
      <c r="BB481" s="18" t="s">
        <v>887</v>
      </c>
      <c r="BC481" s="18" t="s">
        <v>263</v>
      </c>
      <c r="BD481" s="57">
        <f t="shared" si="120"/>
        <v>49.6</v>
      </c>
      <c r="BE481" s="18" t="s">
        <v>888</v>
      </c>
      <c r="BF481" s="18" t="s">
        <v>479</v>
      </c>
      <c r="BG481" s="18">
        <v>4</v>
      </c>
      <c r="BH481" s="18" t="s">
        <v>886</v>
      </c>
      <c r="BI481" s="57">
        <f t="shared" si="121"/>
        <v>43.8</v>
      </c>
      <c r="BJ481" s="57">
        <f t="shared" si="122"/>
        <v>55.400000000000006</v>
      </c>
      <c r="BK481" s="57">
        <f t="shared" si="123"/>
        <v>5.8000000000000043</v>
      </c>
      <c r="BL481" s="57">
        <f t="shared" si="124"/>
        <v>5.8000000000000043</v>
      </c>
      <c r="BM481" s="5" t="s">
        <v>557</v>
      </c>
      <c r="BN481" s="18">
        <v>9</v>
      </c>
      <c r="BO481" s="18" t="s">
        <v>596</v>
      </c>
      <c r="BP481" s="5" t="s">
        <v>257</v>
      </c>
      <c r="BQ481" s="5" t="s">
        <v>257</v>
      </c>
      <c r="BR481" s="18" t="s">
        <v>889</v>
      </c>
      <c r="BS481" s="18"/>
      <c r="BT481" s="18"/>
      <c r="BU481" s="18"/>
      <c r="BV481" s="18"/>
      <c r="BW481" s="18"/>
      <c r="BX481" s="18"/>
      <c r="BY481" s="18"/>
      <c r="BZ481" s="18"/>
      <c r="CA481" s="18"/>
      <c r="CB481" s="18"/>
      <c r="CC481" s="18"/>
      <c r="CD481" s="18"/>
      <c r="CE481" s="18"/>
      <c r="CF481" s="18"/>
      <c r="CG481" s="18"/>
      <c r="CH481" s="18"/>
      <c r="CI481" s="18"/>
      <c r="CJ481" s="18"/>
      <c r="CK481" s="18"/>
      <c r="CL481" s="18"/>
      <c r="CM481" s="18"/>
      <c r="CN481" s="18"/>
      <c r="CO481" s="18"/>
      <c r="CP481" s="18"/>
      <c r="CQ481" s="18"/>
      <c r="CR481" s="18"/>
      <c r="CS481" s="18"/>
      <c r="CT481" s="18"/>
      <c r="CU481" s="18"/>
      <c r="CV481" s="18"/>
      <c r="CW481" s="18"/>
      <c r="CX481" s="18"/>
      <c r="CY481" s="18"/>
      <c r="CZ481" s="18"/>
      <c r="DA481" s="18"/>
      <c r="DB481" s="18"/>
      <c r="DC481" s="18"/>
      <c r="DD481" s="18"/>
      <c r="DE481" s="18"/>
      <c r="DF481" s="18"/>
      <c r="DG481" s="18"/>
      <c r="DH481" s="18"/>
      <c r="DI481" s="18"/>
      <c r="DJ481" s="18"/>
      <c r="DK481" s="18"/>
      <c r="DL481" s="18"/>
      <c r="DM481" s="18"/>
      <c r="DN481" s="18"/>
      <c r="DO481" s="18"/>
      <c r="DP481" s="18"/>
      <c r="DQ481" s="18"/>
      <c r="DR481" s="18"/>
      <c r="DS481" s="18"/>
      <c r="DT481" s="18"/>
      <c r="DU481" s="18"/>
      <c r="DV481" s="18"/>
      <c r="DW481" s="18"/>
      <c r="DX481" s="18"/>
      <c r="DY481" s="18"/>
      <c r="DZ481" s="18"/>
      <c r="EA481" s="5"/>
      <c r="EB481" s="26"/>
      <c r="EC481" s="26"/>
      <c r="ED481" s="26"/>
      <c r="EE481" s="18"/>
      <c r="EF481" s="18"/>
      <c r="EG481" s="18">
        <v>1</v>
      </c>
      <c r="EH481" s="18" t="s">
        <v>890</v>
      </c>
      <c r="EI481" s="18" cm="1">
        <f t="array" ref="EI481">IF(SUMPRODUCT(--(DO481:DS481&lt;&gt;""))=0, 0,1)</f>
        <v>0</v>
      </c>
      <c r="EJ481" s="18" cm="1">
        <f t="array" ref="EJ481">IF(SUMPRODUCT(--(DT481:EG481&lt;&gt;""))=0, 0,1)</f>
        <v>1</v>
      </c>
      <c r="EK481" s="18" cm="1">
        <f t="array" ref="EK481">IF(SUMPRODUCT(--(EC481:EG481&lt;&gt;""))=0, 0,1)</f>
        <v>1</v>
      </c>
      <c r="EL481" s="18" cm="1">
        <f t="array" ref="EL481">IF(SUMPRODUCT(--(EE481:EG481&lt;&gt;""))=0, 0,1)</f>
        <v>1</v>
      </c>
      <c r="EM481" s="18">
        <f t="shared" si="112"/>
        <v>1</v>
      </c>
      <c r="EN481" s="18" t="str">
        <f t="shared" si="113"/>
        <v>NA</v>
      </c>
      <c r="EO481" s="18">
        <f t="shared" si="114"/>
        <v>1</v>
      </c>
      <c r="EP481" s="18">
        <f t="shared" si="115"/>
        <v>1</v>
      </c>
      <c r="EQ481" s="18">
        <f t="shared" si="116"/>
        <v>1</v>
      </c>
      <c r="ER481" s="58" t="s">
        <v>2080</v>
      </c>
      <c r="ES481" s="59">
        <v>43805</v>
      </c>
      <c r="ET481" s="18" t="s">
        <v>876</v>
      </c>
      <c r="EU481" s="18" t="s">
        <v>876</v>
      </c>
    </row>
    <row r="482" spans="1:151" ht="15.75" customHeight="1" x14ac:dyDescent="0.2">
      <c r="A482" s="5" t="s">
        <v>311</v>
      </c>
      <c r="B482" s="24" t="s">
        <v>875</v>
      </c>
      <c r="C482" s="26">
        <v>1</v>
      </c>
      <c r="D482" s="18" t="s">
        <v>900</v>
      </c>
      <c r="E482" s="18" t="s">
        <v>892</v>
      </c>
      <c r="F482" s="18" t="s">
        <v>2320</v>
      </c>
      <c r="G482" s="18" t="s">
        <v>878</v>
      </c>
      <c r="H482" s="18" t="s">
        <v>879</v>
      </c>
      <c r="I482" s="18" t="s">
        <v>363</v>
      </c>
      <c r="J482" s="18" t="s">
        <v>363</v>
      </c>
      <c r="K482" s="18" t="s">
        <v>363</v>
      </c>
      <c r="L482" s="18" t="s">
        <v>469</v>
      </c>
      <c r="M482" s="18" t="s">
        <v>253</v>
      </c>
      <c r="N482" s="56">
        <v>60</v>
      </c>
      <c r="O482" s="18" t="s">
        <v>877</v>
      </c>
      <c r="P482" s="18" t="s">
        <v>466</v>
      </c>
      <c r="Q482" s="18" t="s">
        <v>254</v>
      </c>
      <c r="R482" s="24" t="s">
        <v>257</v>
      </c>
      <c r="S482" s="24" t="s">
        <v>257</v>
      </c>
      <c r="T482" s="26" t="s">
        <v>881</v>
      </c>
      <c r="U482" s="26" t="s">
        <v>257</v>
      </c>
      <c r="V482" s="26" t="s">
        <v>257</v>
      </c>
      <c r="W482" s="26" t="s">
        <v>257</v>
      </c>
      <c r="X482" s="18" t="s">
        <v>882</v>
      </c>
      <c r="Y482" s="18">
        <v>33.299999999999997</v>
      </c>
      <c r="Z482" s="18" t="s">
        <v>474</v>
      </c>
      <c r="AA482" s="18">
        <v>33.299999999999997</v>
      </c>
      <c r="AB482" s="57" t="s">
        <v>257</v>
      </c>
      <c r="AC482" s="18" t="s">
        <v>595</v>
      </c>
      <c r="AD482" s="18" t="s">
        <v>595</v>
      </c>
      <c r="AE482" s="18" t="s">
        <v>595</v>
      </c>
      <c r="AF482" s="18" t="s">
        <v>595</v>
      </c>
      <c r="AG482" s="18" t="s">
        <v>595</v>
      </c>
      <c r="AH482" s="18" t="s">
        <v>595</v>
      </c>
      <c r="AI482" s="18">
        <v>12</v>
      </c>
      <c r="AJ482" s="18" t="s">
        <v>596</v>
      </c>
      <c r="AK482" s="18">
        <v>12</v>
      </c>
      <c r="AL482" s="18" t="s">
        <v>883</v>
      </c>
      <c r="AM482" s="18" t="s">
        <v>884</v>
      </c>
      <c r="AN482" s="57">
        <v>57.2</v>
      </c>
      <c r="AO482" s="18" t="s">
        <v>885</v>
      </c>
      <c r="AP482" s="26" t="s">
        <v>479</v>
      </c>
      <c r="AQ482" s="18">
        <v>4</v>
      </c>
      <c r="AR482" s="18" t="s">
        <v>886</v>
      </c>
      <c r="AS482" s="57">
        <f t="shared" si="117"/>
        <v>50.400000000000006</v>
      </c>
      <c r="AT482" s="57">
        <v>64</v>
      </c>
      <c r="AU482" s="57">
        <f t="shared" si="118"/>
        <v>6.7999999999999972</v>
      </c>
      <c r="AV482" s="57">
        <f t="shared" si="119"/>
        <v>6.7999999999999972</v>
      </c>
      <c r="AW482" s="5" t="s">
        <v>557</v>
      </c>
      <c r="AX482" s="18">
        <v>12</v>
      </c>
      <c r="AY482" s="18" t="s">
        <v>596</v>
      </c>
      <c r="AZ482" s="5" t="s">
        <v>257</v>
      </c>
      <c r="BA482" s="5" t="s">
        <v>257</v>
      </c>
      <c r="BB482" s="18" t="s">
        <v>887</v>
      </c>
      <c r="BC482" s="18" t="s">
        <v>263</v>
      </c>
      <c r="BD482" s="57">
        <f t="shared" si="120"/>
        <v>42.8</v>
      </c>
      <c r="BE482" s="18" t="s">
        <v>888</v>
      </c>
      <c r="BF482" s="18" t="s">
        <v>479</v>
      </c>
      <c r="BG482" s="18">
        <v>4</v>
      </c>
      <c r="BH482" s="18" t="s">
        <v>886</v>
      </c>
      <c r="BI482" s="57">
        <f t="shared" si="121"/>
        <v>36</v>
      </c>
      <c r="BJ482" s="57">
        <f t="shared" si="122"/>
        <v>49.599999999999994</v>
      </c>
      <c r="BK482" s="57">
        <f t="shared" si="123"/>
        <v>6.7999999999999972</v>
      </c>
      <c r="BL482" s="57">
        <f t="shared" si="124"/>
        <v>6.7999999999999972</v>
      </c>
      <c r="BM482" s="5" t="s">
        <v>557</v>
      </c>
      <c r="BN482" s="18">
        <v>12</v>
      </c>
      <c r="BO482" s="18" t="s">
        <v>596</v>
      </c>
      <c r="BP482" s="5" t="s">
        <v>257</v>
      </c>
      <c r="BQ482" s="5" t="s">
        <v>257</v>
      </c>
      <c r="BR482" s="18" t="s">
        <v>889</v>
      </c>
      <c r="BS482" s="18"/>
      <c r="BT482" s="18"/>
      <c r="BU482" s="18"/>
      <c r="BV482" s="18"/>
      <c r="BW482" s="18"/>
      <c r="BX482" s="18"/>
      <c r="BY482" s="18"/>
      <c r="BZ482" s="18"/>
      <c r="CA482" s="18"/>
      <c r="CB482" s="18"/>
      <c r="CC482" s="18"/>
      <c r="CD482" s="18"/>
      <c r="CE482" s="18"/>
      <c r="CF482" s="18"/>
      <c r="CG482" s="18"/>
      <c r="CH482" s="18"/>
      <c r="CI482" s="18"/>
      <c r="CJ482" s="18"/>
      <c r="CK482" s="18"/>
      <c r="CL482" s="18"/>
      <c r="CM482" s="18"/>
      <c r="CN482" s="18"/>
      <c r="CO482" s="18"/>
      <c r="CP482" s="18"/>
      <c r="CQ482" s="18"/>
      <c r="CR482" s="18"/>
      <c r="CS482" s="18"/>
      <c r="CT482" s="18"/>
      <c r="CU482" s="18"/>
      <c r="CV482" s="18"/>
      <c r="CW482" s="18"/>
      <c r="CX482" s="18"/>
      <c r="CY482" s="18"/>
      <c r="CZ482" s="18"/>
      <c r="DA482" s="18"/>
      <c r="DB482" s="18"/>
      <c r="DC482" s="18"/>
      <c r="DD482" s="18"/>
      <c r="DE482" s="18"/>
      <c r="DF482" s="18"/>
      <c r="DG482" s="18"/>
      <c r="DH482" s="18"/>
      <c r="DI482" s="18"/>
      <c r="DJ482" s="18"/>
      <c r="DK482" s="18"/>
      <c r="DL482" s="18"/>
      <c r="DM482" s="18"/>
      <c r="DN482" s="18"/>
      <c r="DO482" s="18"/>
      <c r="DP482" s="18"/>
      <c r="DQ482" s="18"/>
      <c r="DR482" s="18"/>
      <c r="DS482" s="18"/>
      <c r="DT482" s="18"/>
      <c r="DU482" s="18"/>
      <c r="DV482" s="18"/>
      <c r="DW482" s="18"/>
      <c r="DX482" s="18"/>
      <c r="DY482" s="18"/>
      <c r="DZ482" s="18"/>
      <c r="EA482" s="5"/>
      <c r="EB482" s="26"/>
      <c r="EC482" s="26"/>
      <c r="ED482" s="26"/>
      <c r="EE482" s="18"/>
      <c r="EF482" s="18"/>
      <c r="EG482" s="18">
        <v>1</v>
      </c>
      <c r="EH482" s="18" t="s">
        <v>890</v>
      </c>
      <c r="EI482" s="18" cm="1">
        <f t="array" ref="EI482">IF(SUMPRODUCT(--(DO482:DS482&lt;&gt;""))=0, 0,1)</f>
        <v>0</v>
      </c>
      <c r="EJ482" s="18" cm="1">
        <f t="array" ref="EJ482">IF(SUMPRODUCT(--(DT482:EG482&lt;&gt;""))=0, 0,1)</f>
        <v>1</v>
      </c>
      <c r="EK482" s="18" cm="1">
        <f t="array" ref="EK482">IF(SUMPRODUCT(--(EC482:EG482&lt;&gt;""))=0, 0,1)</f>
        <v>1</v>
      </c>
      <c r="EL482" s="18" cm="1">
        <f t="array" ref="EL482">IF(SUMPRODUCT(--(EE482:EG482&lt;&gt;""))=0, 0,1)</f>
        <v>1</v>
      </c>
      <c r="EM482" s="18">
        <f t="shared" si="112"/>
        <v>1</v>
      </c>
      <c r="EN482" s="18" t="str">
        <f t="shared" si="113"/>
        <v>NA</v>
      </c>
      <c r="EO482" s="18">
        <f t="shared" si="114"/>
        <v>1</v>
      </c>
      <c r="EP482" s="18">
        <f t="shared" si="115"/>
        <v>1</v>
      </c>
      <c r="EQ482" s="18">
        <f t="shared" si="116"/>
        <v>1</v>
      </c>
      <c r="ER482" s="58" t="s">
        <v>2080</v>
      </c>
      <c r="ES482" s="59">
        <v>43805</v>
      </c>
      <c r="ET482" s="18" t="s">
        <v>876</v>
      </c>
      <c r="EU482" s="18" t="s">
        <v>876</v>
      </c>
    </row>
    <row r="483" spans="1:151" ht="15.75" customHeight="1" x14ac:dyDescent="0.2">
      <c r="A483" s="5" t="s">
        <v>311</v>
      </c>
      <c r="B483" s="24" t="s">
        <v>875</v>
      </c>
      <c r="C483" s="26">
        <v>1</v>
      </c>
      <c r="D483" s="18" t="s">
        <v>900</v>
      </c>
      <c r="E483" s="18" t="s">
        <v>893</v>
      </c>
      <c r="F483" s="18" t="s">
        <v>2320</v>
      </c>
      <c r="G483" s="18" t="s">
        <v>878</v>
      </c>
      <c r="H483" s="18" t="s">
        <v>879</v>
      </c>
      <c r="I483" s="18" t="s">
        <v>363</v>
      </c>
      <c r="J483" s="18" t="s">
        <v>363</v>
      </c>
      <c r="K483" s="18" t="s">
        <v>363</v>
      </c>
      <c r="L483" s="18" t="s">
        <v>469</v>
      </c>
      <c r="M483" s="18" t="s">
        <v>253</v>
      </c>
      <c r="N483" s="56">
        <v>60</v>
      </c>
      <c r="O483" s="18" t="s">
        <v>877</v>
      </c>
      <c r="P483" s="18" t="s">
        <v>466</v>
      </c>
      <c r="Q483" s="18" t="s">
        <v>254</v>
      </c>
      <c r="R483" s="24" t="s">
        <v>257</v>
      </c>
      <c r="S483" s="24" t="s">
        <v>257</v>
      </c>
      <c r="T483" s="26" t="s">
        <v>881</v>
      </c>
      <c r="U483" s="26" t="s">
        <v>257</v>
      </c>
      <c r="V483" s="26" t="s">
        <v>257</v>
      </c>
      <c r="W483" s="26" t="s">
        <v>257</v>
      </c>
      <c r="X483" s="18" t="s">
        <v>882</v>
      </c>
      <c r="Y483" s="18">
        <v>33.299999999999997</v>
      </c>
      <c r="Z483" s="18" t="s">
        <v>474</v>
      </c>
      <c r="AA483" s="18">
        <v>33.299999999999997</v>
      </c>
      <c r="AB483" s="57" t="s">
        <v>257</v>
      </c>
      <c r="AC483" s="18" t="s">
        <v>595</v>
      </c>
      <c r="AD483" s="18" t="s">
        <v>595</v>
      </c>
      <c r="AE483" s="18" t="s">
        <v>595</v>
      </c>
      <c r="AF483" s="18" t="s">
        <v>595</v>
      </c>
      <c r="AG483" s="18" t="s">
        <v>595</v>
      </c>
      <c r="AH483" s="18" t="s">
        <v>595</v>
      </c>
      <c r="AI483" s="18">
        <v>15</v>
      </c>
      <c r="AJ483" s="18" t="s">
        <v>596</v>
      </c>
      <c r="AK483" s="18">
        <v>15</v>
      </c>
      <c r="AL483" s="18" t="s">
        <v>883</v>
      </c>
      <c r="AM483" s="18" t="s">
        <v>884</v>
      </c>
      <c r="AN483" s="57">
        <v>61.8</v>
      </c>
      <c r="AO483" s="18" t="s">
        <v>885</v>
      </c>
      <c r="AP483" s="26" t="s">
        <v>479</v>
      </c>
      <c r="AQ483" s="18">
        <v>4</v>
      </c>
      <c r="AR483" s="18" t="s">
        <v>886</v>
      </c>
      <c r="AS483" s="57">
        <f t="shared" si="117"/>
        <v>56.599999999999994</v>
      </c>
      <c r="AT483" s="57">
        <v>67</v>
      </c>
      <c r="AU483" s="57">
        <f t="shared" si="118"/>
        <v>5.2000000000000028</v>
      </c>
      <c r="AV483" s="57">
        <f t="shared" si="119"/>
        <v>5.2000000000000028</v>
      </c>
      <c r="AW483" s="5" t="s">
        <v>557</v>
      </c>
      <c r="AX483" s="18">
        <v>15</v>
      </c>
      <c r="AY483" s="18" t="s">
        <v>596</v>
      </c>
      <c r="AZ483" s="5" t="s">
        <v>257</v>
      </c>
      <c r="BA483" s="5" t="s">
        <v>257</v>
      </c>
      <c r="BB483" s="18" t="s">
        <v>887</v>
      </c>
      <c r="BC483" s="18" t="s">
        <v>263</v>
      </c>
      <c r="BD483" s="57">
        <f t="shared" si="120"/>
        <v>38.200000000000003</v>
      </c>
      <c r="BE483" s="18" t="s">
        <v>888</v>
      </c>
      <c r="BF483" s="18" t="s">
        <v>479</v>
      </c>
      <c r="BG483" s="18">
        <v>4</v>
      </c>
      <c r="BH483" s="18" t="s">
        <v>886</v>
      </c>
      <c r="BI483" s="57">
        <f t="shared" si="121"/>
        <v>33</v>
      </c>
      <c r="BJ483" s="57">
        <f t="shared" si="122"/>
        <v>43.400000000000006</v>
      </c>
      <c r="BK483" s="57">
        <f t="shared" si="123"/>
        <v>5.2000000000000028</v>
      </c>
      <c r="BL483" s="57">
        <f t="shared" si="124"/>
        <v>5.2000000000000028</v>
      </c>
      <c r="BM483" s="5" t="s">
        <v>557</v>
      </c>
      <c r="BN483" s="18">
        <v>15</v>
      </c>
      <c r="BO483" s="18" t="s">
        <v>596</v>
      </c>
      <c r="BP483" s="5" t="s">
        <v>257</v>
      </c>
      <c r="BQ483" s="5" t="s">
        <v>257</v>
      </c>
      <c r="BR483" s="18" t="s">
        <v>889</v>
      </c>
      <c r="BS483" s="18"/>
      <c r="BT483" s="18"/>
      <c r="BU483" s="18"/>
      <c r="BV483" s="18"/>
      <c r="BW483" s="18"/>
      <c r="BX483" s="18"/>
      <c r="BY483" s="18"/>
      <c r="BZ483" s="18"/>
      <c r="CA483" s="18"/>
      <c r="CB483" s="18"/>
      <c r="CC483" s="18"/>
      <c r="CD483" s="18"/>
      <c r="CE483" s="18"/>
      <c r="CF483" s="18"/>
      <c r="CG483" s="18"/>
      <c r="CH483" s="18"/>
      <c r="CI483" s="18"/>
      <c r="CJ483" s="18"/>
      <c r="CK483" s="18"/>
      <c r="CL483" s="18"/>
      <c r="CM483" s="18"/>
      <c r="CN483" s="18"/>
      <c r="CO483" s="18"/>
      <c r="CP483" s="18"/>
      <c r="CQ483" s="18"/>
      <c r="CR483" s="18"/>
      <c r="CS483" s="18"/>
      <c r="CT483" s="18"/>
      <c r="CU483" s="18"/>
      <c r="CV483" s="18"/>
      <c r="CW483" s="18"/>
      <c r="CX483" s="18"/>
      <c r="CY483" s="18"/>
      <c r="CZ483" s="18"/>
      <c r="DA483" s="18"/>
      <c r="DB483" s="18"/>
      <c r="DC483" s="18"/>
      <c r="DD483" s="18"/>
      <c r="DE483" s="18"/>
      <c r="DF483" s="18"/>
      <c r="DG483" s="18"/>
      <c r="DH483" s="18"/>
      <c r="DI483" s="18"/>
      <c r="DJ483" s="18"/>
      <c r="DK483" s="18"/>
      <c r="DL483" s="18"/>
      <c r="DM483" s="18"/>
      <c r="DN483" s="18"/>
      <c r="DO483" s="18"/>
      <c r="DP483" s="18"/>
      <c r="DQ483" s="18"/>
      <c r="DR483" s="18"/>
      <c r="DS483" s="18"/>
      <c r="DT483" s="18"/>
      <c r="DU483" s="18"/>
      <c r="DV483" s="18"/>
      <c r="DW483" s="18"/>
      <c r="DX483" s="18"/>
      <c r="DY483" s="18"/>
      <c r="DZ483" s="18"/>
      <c r="EA483" s="5"/>
      <c r="EB483" s="26"/>
      <c r="EC483" s="26"/>
      <c r="ED483" s="26"/>
      <c r="EE483" s="18"/>
      <c r="EF483" s="18"/>
      <c r="EG483" s="18">
        <v>1</v>
      </c>
      <c r="EH483" s="18" t="s">
        <v>890</v>
      </c>
      <c r="EI483" s="18" cm="1">
        <f t="array" ref="EI483">IF(SUMPRODUCT(--(DO483:DS483&lt;&gt;""))=0, 0,1)</f>
        <v>0</v>
      </c>
      <c r="EJ483" s="18" cm="1">
        <f t="array" ref="EJ483">IF(SUMPRODUCT(--(DT483:EG483&lt;&gt;""))=0, 0,1)</f>
        <v>1</v>
      </c>
      <c r="EK483" s="18" cm="1">
        <f t="array" ref="EK483">IF(SUMPRODUCT(--(EC483:EG483&lt;&gt;""))=0, 0,1)</f>
        <v>1</v>
      </c>
      <c r="EL483" s="18" cm="1">
        <f t="array" ref="EL483">IF(SUMPRODUCT(--(EE483:EG483&lt;&gt;""))=0, 0,1)</f>
        <v>1</v>
      </c>
      <c r="EM483" s="18">
        <f t="shared" si="112"/>
        <v>1</v>
      </c>
      <c r="EN483" s="18" t="str">
        <f t="shared" si="113"/>
        <v>NA</v>
      </c>
      <c r="EO483" s="18">
        <f t="shared" si="114"/>
        <v>1</v>
      </c>
      <c r="EP483" s="18">
        <f t="shared" si="115"/>
        <v>1</v>
      </c>
      <c r="EQ483" s="18">
        <f t="shared" si="116"/>
        <v>1</v>
      </c>
      <c r="ER483" s="58" t="s">
        <v>2080</v>
      </c>
      <c r="ES483" s="59">
        <v>43805</v>
      </c>
      <c r="ET483" s="18" t="s">
        <v>876</v>
      </c>
      <c r="EU483" s="18" t="s">
        <v>876</v>
      </c>
    </row>
    <row r="484" spans="1:151" ht="15.75" customHeight="1" x14ac:dyDescent="0.2">
      <c r="A484" s="5" t="s">
        <v>311</v>
      </c>
      <c r="B484" s="24" t="s">
        <v>875</v>
      </c>
      <c r="C484" s="26">
        <v>1</v>
      </c>
      <c r="D484" s="18" t="s">
        <v>900</v>
      </c>
      <c r="E484" s="18" t="s">
        <v>894</v>
      </c>
      <c r="F484" s="18" t="s">
        <v>2320</v>
      </c>
      <c r="G484" s="18" t="s">
        <v>878</v>
      </c>
      <c r="H484" s="18" t="s">
        <v>879</v>
      </c>
      <c r="I484" s="18" t="s">
        <v>363</v>
      </c>
      <c r="J484" s="18" t="s">
        <v>363</v>
      </c>
      <c r="K484" s="18" t="s">
        <v>363</v>
      </c>
      <c r="L484" s="18" t="s">
        <v>469</v>
      </c>
      <c r="M484" s="18" t="s">
        <v>253</v>
      </c>
      <c r="N484" s="56">
        <v>60</v>
      </c>
      <c r="O484" s="18" t="s">
        <v>877</v>
      </c>
      <c r="P484" s="18" t="s">
        <v>466</v>
      </c>
      <c r="Q484" s="18" t="s">
        <v>254</v>
      </c>
      <c r="R484" s="24" t="s">
        <v>257</v>
      </c>
      <c r="S484" s="24" t="s">
        <v>257</v>
      </c>
      <c r="T484" s="26" t="s">
        <v>881</v>
      </c>
      <c r="U484" s="26" t="s">
        <v>257</v>
      </c>
      <c r="V484" s="26" t="s">
        <v>257</v>
      </c>
      <c r="W484" s="26" t="s">
        <v>257</v>
      </c>
      <c r="X484" s="18" t="s">
        <v>882</v>
      </c>
      <c r="Y484" s="18">
        <v>33.299999999999997</v>
      </c>
      <c r="Z484" s="18" t="s">
        <v>474</v>
      </c>
      <c r="AA484" s="18">
        <v>33.299999999999997</v>
      </c>
      <c r="AB484" s="57" t="s">
        <v>257</v>
      </c>
      <c r="AC484" s="18" t="s">
        <v>595</v>
      </c>
      <c r="AD484" s="18" t="s">
        <v>595</v>
      </c>
      <c r="AE484" s="18" t="s">
        <v>595</v>
      </c>
      <c r="AF484" s="18" t="s">
        <v>595</v>
      </c>
      <c r="AG484" s="18" t="s">
        <v>595</v>
      </c>
      <c r="AH484" s="18" t="s">
        <v>595</v>
      </c>
      <c r="AI484" s="18">
        <v>21</v>
      </c>
      <c r="AJ484" s="18" t="s">
        <v>596</v>
      </c>
      <c r="AK484" s="18">
        <v>21</v>
      </c>
      <c r="AL484" s="18" t="s">
        <v>883</v>
      </c>
      <c r="AM484" s="18" t="s">
        <v>884</v>
      </c>
      <c r="AN484" s="57">
        <v>64.400000000000006</v>
      </c>
      <c r="AO484" s="18" t="s">
        <v>885</v>
      </c>
      <c r="AP484" s="26" t="s">
        <v>479</v>
      </c>
      <c r="AQ484" s="18">
        <v>4</v>
      </c>
      <c r="AR484" s="18" t="s">
        <v>886</v>
      </c>
      <c r="AS484" s="57">
        <f t="shared" si="117"/>
        <v>59.200000000000017</v>
      </c>
      <c r="AT484" s="57">
        <v>69.599999999999994</v>
      </c>
      <c r="AU484" s="57">
        <f t="shared" si="118"/>
        <v>5.1999999999999886</v>
      </c>
      <c r="AV484" s="57">
        <f t="shared" si="119"/>
        <v>5.1999999999999886</v>
      </c>
      <c r="AW484" s="5" t="s">
        <v>557</v>
      </c>
      <c r="AX484" s="18">
        <v>21</v>
      </c>
      <c r="AY484" s="18" t="s">
        <v>596</v>
      </c>
      <c r="AZ484" s="5" t="s">
        <v>257</v>
      </c>
      <c r="BA484" s="5" t="s">
        <v>257</v>
      </c>
      <c r="BB484" s="18" t="s">
        <v>887</v>
      </c>
      <c r="BC484" s="18" t="s">
        <v>263</v>
      </c>
      <c r="BD484" s="57">
        <f t="shared" si="120"/>
        <v>35.599999999999994</v>
      </c>
      <c r="BE484" s="18" t="s">
        <v>888</v>
      </c>
      <c r="BF484" s="18" t="s">
        <v>479</v>
      </c>
      <c r="BG484" s="18">
        <v>4</v>
      </c>
      <c r="BH484" s="18" t="s">
        <v>886</v>
      </c>
      <c r="BI484" s="57">
        <f t="shared" si="121"/>
        <v>30.400000000000006</v>
      </c>
      <c r="BJ484" s="57">
        <f t="shared" si="122"/>
        <v>40.799999999999983</v>
      </c>
      <c r="BK484" s="57">
        <f t="shared" si="123"/>
        <v>5.1999999999999886</v>
      </c>
      <c r="BL484" s="57">
        <f t="shared" si="124"/>
        <v>5.1999999999999886</v>
      </c>
      <c r="BM484" s="5" t="s">
        <v>557</v>
      </c>
      <c r="BN484" s="18">
        <v>21</v>
      </c>
      <c r="BO484" s="18" t="s">
        <v>596</v>
      </c>
      <c r="BP484" s="5" t="s">
        <v>257</v>
      </c>
      <c r="BQ484" s="5" t="s">
        <v>257</v>
      </c>
      <c r="BR484" s="18" t="s">
        <v>889</v>
      </c>
      <c r="BS484" s="18"/>
      <c r="BT484" s="18"/>
      <c r="BU484" s="18"/>
      <c r="BV484" s="18"/>
      <c r="BW484" s="18"/>
      <c r="BX484" s="18"/>
      <c r="BY484" s="18"/>
      <c r="BZ484" s="18"/>
      <c r="CA484" s="18"/>
      <c r="CB484" s="18"/>
      <c r="CC484" s="18"/>
      <c r="CD484" s="18"/>
      <c r="CE484" s="18"/>
      <c r="CF484" s="18"/>
      <c r="CG484" s="18"/>
      <c r="CH484" s="18"/>
      <c r="CI484" s="18"/>
      <c r="CJ484" s="18"/>
      <c r="CK484" s="18"/>
      <c r="CL484" s="18"/>
      <c r="CM484" s="18"/>
      <c r="CN484" s="18"/>
      <c r="CO484" s="18"/>
      <c r="CP484" s="18"/>
      <c r="CQ484" s="18"/>
      <c r="CR484" s="18"/>
      <c r="CS484" s="18"/>
      <c r="CT484" s="18"/>
      <c r="CU484" s="18"/>
      <c r="CV484" s="18"/>
      <c r="CW484" s="18"/>
      <c r="CX484" s="18"/>
      <c r="CY484" s="18"/>
      <c r="CZ484" s="18"/>
      <c r="DA484" s="18"/>
      <c r="DB484" s="18"/>
      <c r="DC484" s="18"/>
      <c r="DD484" s="18"/>
      <c r="DE484" s="18"/>
      <c r="DF484" s="18"/>
      <c r="DG484" s="18"/>
      <c r="DH484" s="18"/>
      <c r="DI484" s="18"/>
      <c r="DJ484" s="18"/>
      <c r="DK484" s="18"/>
      <c r="DL484" s="18"/>
      <c r="DM484" s="18"/>
      <c r="DN484" s="18"/>
      <c r="DO484" s="18"/>
      <c r="DP484" s="18"/>
      <c r="DQ484" s="18"/>
      <c r="DR484" s="18"/>
      <c r="DS484" s="18"/>
      <c r="DT484" s="18"/>
      <c r="DU484" s="18"/>
      <c r="DV484" s="18"/>
      <c r="DW484" s="18"/>
      <c r="DX484" s="18"/>
      <c r="DY484" s="18"/>
      <c r="DZ484" s="18"/>
      <c r="EA484" s="5"/>
      <c r="EB484" s="26"/>
      <c r="EC484" s="26"/>
      <c r="ED484" s="26"/>
      <c r="EE484" s="18"/>
      <c r="EF484" s="18"/>
      <c r="EG484" s="18">
        <v>0</v>
      </c>
      <c r="EH484" s="18" t="s">
        <v>890</v>
      </c>
      <c r="EI484" s="18" cm="1">
        <f t="array" ref="EI484">IF(SUMPRODUCT(--(DO484:DS484&lt;&gt;""))=0, 0,1)</f>
        <v>0</v>
      </c>
      <c r="EJ484" s="18" cm="1">
        <f t="array" ref="EJ484">IF(SUMPRODUCT(--(DT484:EG484&lt;&gt;""))=0, 0,1)</f>
        <v>1</v>
      </c>
      <c r="EK484" s="18" cm="1">
        <f t="array" ref="EK484">IF(SUMPRODUCT(--(EC484:EG484&lt;&gt;""))=0, 0,1)</f>
        <v>1</v>
      </c>
      <c r="EL484" s="18" cm="1">
        <f t="array" ref="EL484">IF(SUMPRODUCT(--(EE484:EG484&lt;&gt;""))=0, 0,1)</f>
        <v>1</v>
      </c>
      <c r="EM484" s="18">
        <f t="shared" si="112"/>
        <v>0</v>
      </c>
      <c r="EN484" s="18" t="str">
        <f t="shared" si="113"/>
        <v>NA</v>
      </c>
      <c r="EO484" s="18">
        <f t="shared" si="114"/>
        <v>0</v>
      </c>
      <c r="EP484" s="18">
        <f t="shared" si="115"/>
        <v>0</v>
      </c>
      <c r="EQ484" s="18">
        <f t="shared" si="116"/>
        <v>0</v>
      </c>
      <c r="ER484" s="58" t="s">
        <v>2080</v>
      </c>
      <c r="ES484" s="59">
        <v>43805</v>
      </c>
      <c r="ET484" s="18" t="s">
        <v>876</v>
      </c>
      <c r="EU484" s="18" t="s">
        <v>876</v>
      </c>
    </row>
    <row r="485" spans="1:151" ht="15.75" customHeight="1" x14ac:dyDescent="0.2">
      <c r="A485" s="5" t="s">
        <v>311</v>
      </c>
      <c r="B485" s="24" t="s">
        <v>875</v>
      </c>
      <c r="C485" s="26">
        <v>1</v>
      </c>
      <c r="D485" s="18" t="s">
        <v>900</v>
      </c>
      <c r="E485" s="18" t="s">
        <v>895</v>
      </c>
      <c r="F485" s="18" t="s">
        <v>2320</v>
      </c>
      <c r="G485" s="18" t="s">
        <v>878</v>
      </c>
      <c r="H485" s="18" t="s">
        <v>879</v>
      </c>
      <c r="I485" s="18" t="s">
        <v>363</v>
      </c>
      <c r="J485" s="18" t="s">
        <v>363</v>
      </c>
      <c r="K485" s="18" t="s">
        <v>363</v>
      </c>
      <c r="L485" s="18" t="s">
        <v>469</v>
      </c>
      <c r="M485" s="18" t="s">
        <v>253</v>
      </c>
      <c r="N485" s="56">
        <v>60</v>
      </c>
      <c r="O485" s="18" t="s">
        <v>877</v>
      </c>
      <c r="P485" s="18" t="s">
        <v>466</v>
      </c>
      <c r="Q485" s="18" t="s">
        <v>254</v>
      </c>
      <c r="R485" s="24" t="s">
        <v>257</v>
      </c>
      <c r="S485" s="24" t="s">
        <v>257</v>
      </c>
      <c r="T485" s="26" t="s">
        <v>881</v>
      </c>
      <c r="U485" s="26" t="s">
        <v>257</v>
      </c>
      <c r="V485" s="26" t="s">
        <v>257</v>
      </c>
      <c r="W485" s="26" t="s">
        <v>257</v>
      </c>
      <c r="X485" s="18" t="s">
        <v>882</v>
      </c>
      <c r="Y485" s="18">
        <v>33.299999999999997</v>
      </c>
      <c r="Z485" s="18" t="s">
        <v>474</v>
      </c>
      <c r="AA485" s="18">
        <v>33.299999999999997</v>
      </c>
      <c r="AB485" s="57" t="s">
        <v>257</v>
      </c>
      <c r="AC485" s="18" t="s">
        <v>595</v>
      </c>
      <c r="AD485" s="18" t="s">
        <v>595</v>
      </c>
      <c r="AE485" s="18" t="s">
        <v>595</v>
      </c>
      <c r="AF485" s="18" t="s">
        <v>595</v>
      </c>
      <c r="AG485" s="18" t="s">
        <v>595</v>
      </c>
      <c r="AH485" s="18" t="s">
        <v>595</v>
      </c>
      <c r="AI485" s="18">
        <v>27</v>
      </c>
      <c r="AJ485" s="18" t="s">
        <v>596</v>
      </c>
      <c r="AK485" s="18">
        <v>27</v>
      </c>
      <c r="AL485" s="18" t="s">
        <v>883</v>
      </c>
      <c r="AM485" s="18" t="s">
        <v>884</v>
      </c>
      <c r="AN485" s="57">
        <v>64.3</v>
      </c>
      <c r="AO485" s="18" t="s">
        <v>885</v>
      </c>
      <c r="AP485" s="26" t="s">
        <v>479</v>
      </c>
      <c r="AQ485" s="18">
        <v>4</v>
      </c>
      <c r="AR485" s="18" t="s">
        <v>886</v>
      </c>
      <c r="AS485" s="57">
        <f t="shared" si="117"/>
        <v>59.099999999999994</v>
      </c>
      <c r="AT485" s="57">
        <v>69.5</v>
      </c>
      <c r="AU485" s="57">
        <f t="shared" si="118"/>
        <v>5.2000000000000028</v>
      </c>
      <c r="AV485" s="57">
        <f t="shared" si="119"/>
        <v>5.2000000000000028</v>
      </c>
      <c r="AW485" s="5" t="s">
        <v>557</v>
      </c>
      <c r="AX485" s="18">
        <v>27</v>
      </c>
      <c r="AY485" s="18" t="s">
        <v>596</v>
      </c>
      <c r="AZ485" s="5" t="s">
        <v>257</v>
      </c>
      <c r="BA485" s="5" t="s">
        <v>257</v>
      </c>
      <c r="BB485" s="18" t="s">
        <v>887</v>
      </c>
      <c r="BC485" s="18" t="s">
        <v>263</v>
      </c>
      <c r="BD485" s="57">
        <f t="shared" si="120"/>
        <v>35.700000000000003</v>
      </c>
      <c r="BE485" s="18" t="s">
        <v>888</v>
      </c>
      <c r="BF485" s="18" t="s">
        <v>479</v>
      </c>
      <c r="BG485" s="18">
        <v>4</v>
      </c>
      <c r="BH485" s="18" t="s">
        <v>886</v>
      </c>
      <c r="BI485" s="57">
        <f t="shared" si="121"/>
        <v>30.5</v>
      </c>
      <c r="BJ485" s="57">
        <f t="shared" si="122"/>
        <v>40.900000000000006</v>
      </c>
      <c r="BK485" s="57">
        <f t="shared" si="123"/>
        <v>5.2000000000000028</v>
      </c>
      <c r="BL485" s="57">
        <f t="shared" si="124"/>
        <v>5.2000000000000028</v>
      </c>
      <c r="BM485" s="5" t="s">
        <v>557</v>
      </c>
      <c r="BN485" s="18">
        <v>27</v>
      </c>
      <c r="BO485" s="18" t="s">
        <v>596</v>
      </c>
      <c r="BP485" s="5" t="s">
        <v>257</v>
      </c>
      <c r="BQ485" s="5" t="s">
        <v>257</v>
      </c>
      <c r="BR485" s="18" t="s">
        <v>889</v>
      </c>
      <c r="BS485" s="18"/>
      <c r="BT485" s="18"/>
      <c r="BU485" s="18"/>
      <c r="BV485" s="18"/>
      <c r="BW485" s="18"/>
      <c r="BX485" s="18"/>
      <c r="BY485" s="18"/>
      <c r="BZ485" s="18"/>
      <c r="CA485" s="18"/>
      <c r="CB485" s="18"/>
      <c r="CC485" s="18"/>
      <c r="CD485" s="18"/>
      <c r="CE485" s="18"/>
      <c r="CF485" s="18"/>
      <c r="CG485" s="18"/>
      <c r="CH485" s="18"/>
      <c r="CI485" s="18"/>
      <c r="CJ485" s="18"/>
      <c r="CK485" s="18"/>
      <c r="CL485" s="18"/>
      <c r="CM485" s="18"/>
      <c r="CN485" s="18"/>
      <c r="CO485" s="18"/>
      <c r="CP485" s="18"/>
      <c r="CQ485" s="18"/>
      <c r="CR485" s="18"/>
      <c r="CS485" s="18"/>
      <c r="CT485" s="18"/>
      <c r="CU485" s="18"/>
      <c r="CV485" s="18"/>
      <c r="CW485" s="18"/>
      <c r="CX485" s="18"/>
      <c r="CY485" s="18"/>
      <c r="CZ485" s="18"/>
      <c r="DA485" s="18"/>
      <c r="DB485" s="18"/>
      <c r="DC485" s="18"/>
      <c r="DD485" s="18"/>
      <c r="DE485" s="18"/>
      <c r="DF485" s="18"/>
      <c r="DG485" s="18"/>
      <c r="DH485" s="18"/>
      <c r="DI485" s="18"/>
      <c r="DJ485" s="18"/>
      <c r="DK485" s="18"/>
      <c r="DL485" s="18"/>
      <c r="DM485" s="18"/>
      <c r="DN485" s="18"/>
      <c r="DO485" s="18"/>
      <c r="DP485" s="18"/>
      <c r="DQ485" s="18"/>
      <c r="DR485" s="18"/>
      <c r="DS485" s="18"/>
      <c r="DT485" s="18"/>
      <c r="DU485" s="18"/>
      <c r="DV485" s="18"/>
      <c r="DW485" s="18"/>
      <c r="DX485" s="18"/>
      <c r="DY485" s="18"/>
      <c r="DZ485" s="18"/>
      <c r="EA485" s="5"/>
      <c r="EB485" s="26"/>
      <c r="EC485" s="26"/>
      <c r="ED485" s="26"/>
      <c r="EE485" s="18"/>
      <c r="EF485" s="18"/>
      <c r="EG485" s="18">
        <v>0</v>
      </c>
      <c r="EH485" s="18" t="s">
        <v>890</v>
      </c>
      <c r="EI485" s="18" cm="1">
        <f t="array" ref="EI485">IF(SUMPRODUCT(--(DO485:DS485&lt;&gt;""))=0, 0,1)</f>
        <v>0</v>
      </c>
      <c r="EJ485" s="18" cm="1">
        <f t="array" ref="EJ485">IF(SUMPRODUCT(--(DT485:EG485&lt;&gt;""))=0, 0,1)</f>
        <v>1</v>
      </c>
      <c r="EK485" s="18" cm="1">
        <f t="array" ref="EK485">IF(SUMPRODUCT(--(EC485:EG485&lt;&gt;""))=0, 0,1)</f>
        <v>1</v>
      </c>
      <c r="EL485" s="18" cm="1">
        <f t="array" ref="EL485">IF(SUMPRODUCT(--(EE485:EG485&lt;&gt;""))=0, 0,1)</f>
        <v>1</v>
      </c>
      <c r="EM485" s="18">
        <f t="shared" si="112"/>
        <v>0</v>
      </c>
      <c r="EN485" s="18" t="str">
        <f t="shared" si="113"/>
        <v>NA</v>
      </c>
      <c r="EO485" s="18">
        <f t="shared" si="114"/>
        <v>0</v>
      </c>
      <c r="EP485" s="18">
        <f t="shared" si="115"/>
        <v>0</v>
      </c>
      <c r="EQ485" s="18">
        <f t="shared" si="116"/>
        <v>0</v>
      </c>
      <c r="ER485" s="58" t="s">
        <v>2080</v>
      </c>
      <c r="ES485" s="59">
        <v>43805</v>
      </c>
      <c r="ET485" s="18" t="s">
        <v>876</v>
      </c>
      <c r="EU485" s="18" t="s">
        <v>876</v>
      </c>
    </row>
    <row r="486" spans="1:151" ht="15.75" customHeight="1" x14ac:dyDescent="0.2">
      <c r="A486" s="5" t="s">
        <v>311</v>
      </c>
      <c r="B486" s="24" t="s">
        <v>875</v>
      </c>
      <c r="C486" s="26">
        <v>1</v>
      </c>
      <c r="D486" s="18" t="s">
        <v>900</v>
      </c>
      <c r="E486" s="18" t="s">
        <v>896</v>
      </c>
      <c r="F486" s="18" t="s">
        <v>2320</v>
      </c>
      <c r="G486" s="18" t="s">
        <v>878</v>
      </c>
      <c r="H486" s="18" t="s">
        <v>879</v>
      </c>
      <c r="I486" s="18" t="s">
        <v>363</v>
      </c>
      <c r="J486" s="18" t="s">
        <v>363</v>
      </c>
      <c r="K486" s="18" t="s">
        <v>363</v>
      </c>
      <c r="L486" s="18" t="s">
        <v>469</v>
      </c>
      <c r="M486" s="18" t="s">
        <v>253</v>
      </c>
      <c r="N486" s="56">
        <v>60</v>
      </c>
      <c r="O486" s="18" t="s">
        <v>877</v>
      </c>
      <c r="P486" s="18" t="s">
        <v>466</v>
      </c>
      <c r="Q486" s="18" t="s">
        <v>254</v>
      </c>
      <c r="R486" s="24" t="s">
        <v>257</v>
      </c>
      <c r="S486" s="24" t="s">
        <v>257</v>
      </c>
      <c r="T486" s="26" t="s">
        <v>881</v>
      </c>
      <c r="U486" s="26" t="s">
        <v>257</v>
      </c>
      <c r="V486" s="26" t="s">
        <v>257</v>
      </c>
      <c r="W486" s="26" t="s">
        <v>257</v>
      </c>
      <c r="X486" s="18" t="s">
        <v>882</v>
      </c>
      <c r="Y486" s="18">
        <v>33.299999999999997</v>
      </c>
      <c r="Z486" s="18" t="s">
        <v>474</v>
      </c>
      <c r="AA486" s="18">
        <v>33.299999999999997</v>
      </c>
      <c r="AB486" s="57" t="s">
        <v>257</v>
      </c>
      <c r="AC486" s="18" t="s">
        <v>595</v>
      </c>
      <c r="AD486" s="18" t="s">
        <v>595</v>
      </c>
      <c r="AE486" s="18" t="s">
        <v>595</v>
      </c>
      <c r="AF486" s="18" t="s">
        <v>595</v>
      </c>
      <c r="AG486" s="18" t="s">
        <v>595</v>
      </c>
      <c r="AH486" s="18" t="s">
        <v>595</v>
      </c>
      <c r="AI486" s="18">
        <v>33</v>
      </c>
      <c r="AJ486" s="18" t="s">
        <v>596</v>
      </c>
      <c r="AK486" s="18">
        <v>33</v>
      </c>
      <c r="AL486" s="18" t="s">
        <v>883</v>
      </c>
      <c r="AM486" s="18" t="s">
        <v>884</v>
      </c>
      <c r="AN486" s="57">
        <v>75.900000000000006</v>
      </c>
      <c r="AO486" s="18" t="s">
        <v>885</v>
      </c>
      <c r="AP486" s="26" t="s">
        <v>479</v>
      </c>
      <c r="AQ486" s="18">
        <v>4</v>
      </c>
      <c r="AR486" s="18" t="s">
        <v>886</v>
      </c>
      <c r="AS486" s="57">
        <f t="shared" si="117"/>
        <v>72.500000000000014</v>
      </c>
      <c r="AT486" s="57">
        <v>79.3</v>
      </c>
      <c r="AU486" s="57">
        <f t="shared" si="118"/>
        <v>3.3999999999999915</v>
      </c>
      <c r="AV486" s="57">
        <f t="shared" si="119"/>
        <v>3.3999999999999915</v>
      </c>
      <c r="AW486" s="5" t="s">
        <v>557</v>
      </c>
      <c r="AX486" s="18">
        <v>33</v>
      </c>
      <c r="AY486" s="18" t="s">
        <v>596</v>
      </c>
      <c r="AZ486" s="5" t="s">
        <v>257</v>
      </c>
      <c r="BA486" s="5" t="s">
        <v>257</v>
      </c>
      <c r="BB486" s="18" t="s">
        <v>887</v>
      </c>
      <c r="BC486" s="18" t="s">
        <v>263</v>
      </c>
      <c r="BD486" s="57">
        <f t="shared" si="120"/>
        <v>24.099999999999994</v>
      </c>
      <c r="BE486" s="18" t="s">
        <v>888</v>
      </c>
      <c r="BF486" s="18" t="s">
        <v>479</v>
      </c>
      <c r="BG486" s="18">
        <v>4</v>
      </c>
      <c r="BH486" s="18" t="s">
        <v>886</v>
      </c>
      <c r="BI486" s="57">
        <f t="shared" si="121"/>
        <v>20.700000000000003</v>
      </c>
      <c r="BJ486" s="57">
        <f t="shared" si="122"/>
        <v>27.499999999999986</v>
      </c>
      <c r="BK486" s="57">
        <f t="shared" si="123"/>
        <v>3.3999999999999915</v>
      </c>
      <c r="BL486" s="57">
        <f t="shared" si="124"/>
        <v>3.3999999999999915</v>
      </c>
      <c r="BM486" s="5" t="s">
        <v>557</v>
      </c>
      <c r="BN486" s="18">
        <v>33</v>
      </c>
      <c r="BO486" s="18" t="s">
        <v>596</v>
      </c>
      <c r="BP486" s="5" t="s">
        <v>257</v>
      </c>
      <c r="BQ486" s="5" t="s">
        <v>257</v>
      </c>
      <c r="BR486" s="18" t="s">
        <v>889</v>
      </c>
      <c r="BS486" s="18"/>
      <c r="BT486" s="18"/>
      <c r="BU486" s="18"/>
      <c r="BV486" s="18"/>
      <c r="BW486" s="18"/>
      <c r="BX486" s="18"/>
      <c r="BY486" s="18"/>
      <c r="BZ486" s="18"/>
      <c r="CA486" s="18"/>
      <c r="CB486" s="18"/>
      <c r="CC486" s="18"/>
      <c r="CD486" s="18"/>
      <c r="CE486" s="18"/>
      <c r="CF486" s="18"/>
      <c r="CG486" s="18"/>
      <c r="CH486" s="18"/>
      <c r="CI486" s="18"/>
      <c r="CJ486" s="18"/>
      <c r="CK486" s="18"/>
      <c r="CL486" s="18"/>
      <c r="CM486" s="18"/>
      <c r="CN486" s="18"/>
      <c r="CO486" s="18"/>
      <c r="CP486" s="18"/>
      <c r="CQ486" s="18"/>
      <c r="CR486" s="18"/>
      <c r="CS486" s="18"/>
      <c r="CT486" s="18"/>
      <c r="CU486" s="18"/>
      <c r="CV486" s="18"/>
      <c r="CW486" s="18"/>
      <c r="CX486" s="18"/>
      <c r="CY486" s="18"/>
      <c r="CZ486" s="18"/>
      <c r="DA486" s="18"/>
      <c r="DB486" s="18"/>
      <c r="DC486" s="18"/>
      <c r="DD486" s="18"/>
      <c r="DE486" s="18"/>
      <c r="DF486" s="18"/>
      <c r="DG486" s="18"/>
      <c r="DH486" s="18"/>
      <c r="DI486" s="18"/>
      <c r="DJ486" s="18"/>
      <c r="DK486" s="18"/>
      <c r="DL486" s="18"/>
      <c r="DM486" s="18"/>
      <c r="DN486" s="18"/>
      <c r="DO486" s="18"/>
      <c r="DP486" s="18"/>
      <c r="DQ486" s="18"/>
      <c r="DR486" s="18"/>
      <c r="DS486" s="18"/>
      <c r="DT486" s="18"/>
      <c r="DU486" s="18"/>
      <c r="DV486" s="18"/>
      <c r="DW486" s="18"/>
      <c r="DX486" s="18"/>
      <c r="DY486" s="18"/>
      <c r="DZ486" s="18"/>
      <c r="EA486" s="5"/>
      <c r="EB486" s="26"/>
      <c r="EC486" s="26"/>
      <c r="ED486" s="26"/>
      <c r="EE486" s="18"/>
      <c r="EF486" s="18"/>
      <c r="EG486" s="18">
        <v>1</v>
      </c>
      <c r="EH486" s="18" t="s">
        <v>890</v>
      </c>
      <c r="EI486" s="18" cm="1">
        <f t="array" ref="EI486">IF(SUMPRODUCT(--(DO486:DS486&lt;&gt;""))=0, 0,1)</f>
        <v>0</v>
      </c>
      <c r="EJ486" s="18" cm="1">
        <f t="array" ref="EJ486">IF(SUMPRODUCT(--(DT486:EG486&lt;&gt;""))=0, 0,1)</f>
        <v>1</v>
      </c>
      <c r="EK486" s="18" cm="1">
        <f t="array" ref="EK486">IF(SUMPRODUCT(--(EC486:EG486&lt;&gt;""))=0, 0,1)</f>
        <v>1</v>
      </c>
      <c r="EL486" s="18" cm="1">
        <f t="array" ref="EL486">IF(SUMPRODUCT(--(EE486:EG486&lt;&gt;""))=0, 0,1)</f>
        <v>1</v>
      </c>
      <c r="EM486" s="18">
        <f t="shared" si="112"/>
        <v>1</v>
      </c>
      <c r="EN486" s="18" t="str">
        <f t="shared" si="113"/>
        <v>NA</v>
      </c>
      <c r="EO486" s="18">
        <f t="shared" si="114"/>
        <v>1</v>
      </c>
      <c r="EP486" s="18">
        <f t="shared" si="115"/>
        <v>1</v>
      </c>
      <c r="EQ486" s="18">
        <f t="shared" si="116"/>
        <v>1</v>
      </c>
      <c r="ER486" s="58" t="s">
        <v>2080</v>
      </c>
      <c r="ES486" s="59">
        <v>43805</v>
      </c>
      <c r="ET486" s="18" t="s">
        <v>876</v>
      </c>
      <c r="EU486" s="18" t="s">
        <v>876</v>
      </c>
    </row>
    <row r="487" spans="1:151" ht="15.75" customHeight="1" x14ac:dyDescent="0.2">
      <c r="A487" s="5" t="s">
        <v>311</v>
      </c>
      <c r="B487" s="24" t="s">
        <v>875</v>
      </c>
      <c r="C487" s="26">
        <v>1</v>
      </c>
      <c r="D487" s="18" t="s">
        <v>900</v>
      </c>
      <c r="E487" s="18" t="s">
        <v>897</v>
      </c>
      <c r="F487" s="18" t="s">
        <v>2320</v>
      </c>
      <c r="G487" s="18" t="s">
        <v>878</v>
      </c>
      <c r="H487" s="18" t="s">
        <v>879</v>
      </c>
      <c r="I487" s="18" t="s">
        <v>363</v>
      </c>
      <c r="J487" s="18" t="s">
        <v>363</v>
      </c>
      <c r="K487" s="18" t="s">
        <v>363</v>
      </c>
      <c r="L487" s="18" t="s">
        <v>469</v>
      </c>
      <c r="M487" s="18" t="s">
        <v>253</v>
      </c>
      <c r="N487" s="56">
        <v>60</v>
      </c>
      <c r="O487" s="18" t="s">
        <v>877</v>
      </c>
      <c r="P487" s="18" t="s">
        <v>466</v>
      </c>
      <c r="Q487" s="18" t="s">
        <v>254</v>
      </c>
      <c r="R487" s="24" t="s">
        <v>257</v>
      </c>
      <c r="S487" s="24" t="s">
        <v>257</v>
      </c>
      <c r="T487" s="26" t="s">
        <v>881</v>
      </c>
      <c r="U487" s="26" t="s">
        <v>257</v>
      </c>
      <c r="V487" s="26" t="s">
        <v>257</v>
      </c>
      <c r="W487" s="26" t="s">
        <v>257</v>
      </c>
      <c r="X487" s="18" t="s">
        <v>882</v>
      </c>
      <c r="Y487" s="18">
        <v>33.299999999999997</v>
      </c>
      <c r="Z487" s="18" t="s">
        <v>474</v>
      </c>
      <c r="AA487" s="18">
        <v>33.299999999999997</v>
      </c>
      <c r="AB487" s="57" t="s">
        <v>257</v>
      </c>
      <c r="AC487" s="18" t="s">
        <v>595</v>
      </c>
      <c r="AD487" s="18" t="s">
        <v>595</v>
      </c>
      <c r="AE487" s="18" t="s">
        <v>595</v>
      </c>
      <c r="AF487" s="18" t="s">
        <v>595</v>
      </c>
      <c r="AG487" s="18" t="s">
        <v>595</v>
      </c>
      <c r="AH487" s="18" t="s">
        <v>595</v>
      </c>
      <c r="AI487" s="18">
        <v>39</v>
      </c>
      <c r="AJ487" s="18" t="s">
        <v>596</v>
      </c>
      <c r="AK487" s="18">
        <v>39</v>
      </c>
      <c r="AL487" s="18" t="s">
        <v>883</v>
      </c>
      <c r="AM487" s="18" t="s">
        <v>884</v>
      </c>
      <c r="AN487" s="57">
        <v>78.2</v>
      </c>
      <c r="AO487" s="18" t="s">
        <v>885</v>
      </c>
      <c r="AP487" s="26" t="s">
        <v>479</v>
      </c>
      <c r="AQ487" s="18">
        <v>4</v>
      </c>
      <c r="AR487" s="18" t="s">
        <v>886</v>
      </c>
      <c r="AS487" s="57">
        <f t="shared" si="117"/>
        <v>74.2</v>
      </c>
      <c r="AT487" s="57">
        <v>82.2</v>
      </c>
      <c r="AU487" s="57">
        <f t="shared" si="118"/>
        <v>4</v>
      </c>
      <c r="AV487" s="57">
        <f t="shared" si="119"/>
        <v>4</v>
      </c>
      <c r="AW487" s="5" t="s">
        <v>557</v>
      </c>
      <c r="AX487" s="18">
        <v>39</v>
      </c>
      <c r="AY487" s="18" t="s">
        <v>596</v>
      </c>
      <c r="AZ487" s="5" t="s">
        <v>257</v>
      </c>
      <c r="BA487" s="5" t="s">
        <v>257</v>
      </c>
      <c r="BB487" s="18" t="s">
        <v>887</v>
      </c>
      <c r="BC487" s="18" t="s">
        <v>263</v>
      </c>
      <c r="BD487" s="57">
        <f t="shared" si="120"/>
        <v>21.799999999999997</v>
      </c>
      <c r="BE487" s="18" t="s">
        <v>888</v>
      </c>
      <c r="BF487" s="18" t="s">
        <v>479</v>
      </c>
      <c r="BG487" s="18">
        <v>4</v>
      </c>
      <c r="BH487" s="18" t="s">
        <v>886</v>
      </c>
      <c r="BI487" s="57">
        <f t="shared" si="121"/>
        <v>17.799999999999997</v>
      </c>
      <c r="BJ487" s="57">
        <f t="shared" si="122"/>
        <v>25.799999999999997</v>
      </c>
      <c r="BK487" s="57">
        <f t="shared" si="123"/>
        <v>4</v>
      </c>
      <c r="BL487" s="57">
        <f t="shared" si="124"/>
        <v>4</v>
      </c>
      <c r="BM487" s="5" t="s">
        <v>557</v>
      </c>
      <c r="BN487" s="18">
        <v>39</v>
      </c>
      <c r="BO487" s="18" t="s">
        <v>596</v>
      </c>
      <c r="BP487" s="5" t="s">
        <v>257</v>
      </c>
      <c r="BQ487" s="5" t="s">
        <v>257</v>
      </c>
      <c r="BR487" s="18" t="s">
        <v>889</v>
      </c>
      <c r="BS487" s="18"/>
      <c r="BT487" s="18"/>
      <c r="BU487" s="18"/>
      <c r="BV487" s="18"/>
      <c r="BW487" s="18"/>
      <c r="BX487" s="18"/>
      <c r="BY487" s="18"/>
      <c r="BZ487" s="18"/>
      <c r="CA487" s="18"/>
      <c r="CB487" s="18"/>
      <c r="CC487" s="18"/>
      <c r="CD487" s="18"/>
      <c r="CE487" s="18"/>
      <c r="CF487" s="18"/>
      <c r="CG487" s="18"/>
      <c r="CH487" s="18"/>
      <c r="CI487" s="18"/>
      <c r="CJ487" s="18"/>
      <c r="CK487" s="18"/>
      <c r="CL487" s="18"/>
      <c r="CM487" s="18"/>
      <c r="CN487" s="18"/>
      <c r="CO487" s="18"/>
      <c r="CP487" s="18"/>
      <c r="CQ487" s="18"/>
      <c r="CR487" s="18"/>
      <c r="CS487" s="18"/>
      <c r="CT487" s="18"/>
      <c r="CU487" s="18"/>
      <c r="CV487" s="18"/>
      <c r="CW487" s="18"/>
      <c r="CX487" s="18"/>
      <c r="CY487" s="18"/>
      <c r="CZ487" s="18"/>
      <c r="DA487" s="18"/>
      <c r="DB487" s="18"/>
      <c r="DC487" s="18"/>
      <c r="DD487" s="18"/>
      <c r="DE487" s="18"/>
      <c r="DF487" s="18"/>
      <c r="DG487" s="18"/>
      <c r="DH487" s="18"/>
      <c r="DI487" s="18"/>
      <c r="DJ487" s="18"/>
      <c r="DK487" s="18"/>
      <c r="DL487" s="18"/>
      <c r="DM487" s="18"/>
      <c r="DN487" s="18"/>
      <c r="DO487" s="18"/>
      <c r="DP487" s="18"/>
      <c r="DQ487" s="18"/>
      <c r="DR487" s="18"/>
      <c r="DS487" s="18"/>
      <c r="DT487" s="18"/>
      <c r="DU487" s="18"/>
      <c r="DV487" s="18"/>
      <c r="DW487" s="18"/>
      <c r="DX487" s="18"/>
      <c r="DY487" s="18"/>
      <c r="DZ487" s="18"/>
      <c r="EA487" s="5"/>
      <c r="EB487" s="26"/>
      <c r="EC487" s="26"/>
      <c r="ED487" s="26"/>
      <c r="EE487" s="18"/>
      <c r="EF487" s="18"/>
      <c r="EG487" s="18">
        <v>1</v>
      </c>
      <c r="EH487" s="18" t="s">
        <v>890</v>
      </c>
      <c r="EI487" s="18" cm="1">
        <f t="array" ref="EI487">IF(SUMPRODUCT(--(DO487:DS487&lt;&gt;""))=0, 0,1)</f>
        <v>0</v>
      </c>
      <c r="EJ487" s="18" cm="1">
        <f t="array" ref="EJ487">IF(SUMPRODUCT(--(DT487:EG487&lt;&gt;""))=0, 0,1)</f>
        <v>1</v>
      </c>
      <c r="EK487" s="18" cm="1">
        <f t="array" ref="EK487">IF(SUMPRODUCT(--(EC487:EG487&lt;&gt;""))=0, 0,1)</f>
        <v>1</v>
      </c>
      <c r="EL487" s="18" cm="1">
        <f t="array" ref="EL487">IF(SUMPRODUCT(--(EE487:EG487&lt;&gt;""))=0, 0,1)</f>
        <v>1</v>
      </c>
      <c r="EM487" s="18">
        <f t="shared" si="112"/>
        <v>1</v>
      </c>
      <c r="EN487" s="18" t="str">
        <f t="shared" si="113"/>
        <v>NA</v>
      </c>
      <c r="EO487" s="18">
        <f t="shared" si="114"/>
        <v>1</v>
      </c>
      <c r="EP487" s="18">
        <f t="shared" si="115"/>
        <v>1</v>
      </c>
      <c r="EQ487" s="18">
        <f t="shared" si="116"/>
        <v>1</v>
      </c>
      <c r="ER487" s="58" t="s">
        <v>2080</v>
      </c>
      <c r="ES487" s="59">
        <v>43805</v>
      </c>
      <c r="ET487" s="18" t="s">
        <v>876</v>
      </c>
      <c r="EU487" s="18" t="s">
        <v>876</v>
      </c>
    </row>
    <row r="488" spans="1:151" ht="15.75" customHeight="1" x14ac:dyDescent="0.2">
      <c r="A488" s="5" t="s">
        <v>311</v>
      </c>
      <c r="B488" s="24" t="s">
        <v>875</v>
      </c>
      <c r="C488" s="26">
        <v>1</v>
      </c>
      <c r="D488" s="18" t="s">
        <v>900</v>
      </c>
      <c r="E488" s="18" t="s">
        <v>898</v>
      </c>
      <c r="F488" s="18" t="s">
        <v>2320</v>
      </c>
      <c r="G488" s="18" t="s">
        <v>878</v>
      </c>
      <c r="H488" s="18" t="s">
        <v>879</v>
      </c>
      <c r="I488" s="18" t="s">
        <v>363</v>
      </c>
      <c r="J488" s="18" t="s">
        <v>363</v>
      </c>
      <c r="K488" s="18" t="s">
        <v>363</v>
      </c>
      <c r="L488" s="18" t="s">
        <v>469</v>
      </c>
      <c r="M488" s="18" t="s">
        <v>253</v>
      </c>
      <c r="N488" s="56">
        <v>60</v>
      </c>
      <c r="O488" s="18" t="s">
        <v>877</v>
      </c>
      <c r="P488" s="18" t="s">
        <v>466</v>
      </c>
      <c r="Q488" s="18" t="s">
        <v>254</v>
      </c>
      <c r="R488" s="24" t="s">
        <v>257</v>
      </c>
      <c r="S488" s="24" t="s">
        <v>257</v>
      </c>
      <c r="T488" s="26" t="s">
        <v>881</v>
      </c>
      <c r="U488" s="26" t="s">
        <v>257</v>
      </c>
      <c r="V488" s="26" t="s">
        <v>257</v>
      </c>
      <c r="W488" s="26" t="s">
        <v>257</v>
      </c>
      <c r="X488" s="18" t="s">
        <v>882</v>
      </c>
      <c r="Y488" s="18">
        <v>33.299999999999997</v>
      </c>
      <c r="Z488" s="18" t="s">
        <v>474</v>
      </c>
      <c r="AA488" s="18">
        <v>33.299999999999997</v>
      </c>
      <c r="AB488" s="57" t="s">
        <v>257</v>
      </c>
      <c r="AC488" s="18" t="s">
        <v>595</v>
      </c>
      <c r="AD488" s="18" t="s">
        <v>595</v>
      </c>
      <c r="AE488" s="18" t="s">
        <v>595</v>
      </c>
      <c r="AF488" s="18" t="s">
        <v>595</v>
      </c>
      <c r="AG488" s="18" t="s">
        <v>595</v>
      </c>
      <c r="AH488" s="18" t="s">
        <v>595</v>
      </c>
      <c r="AI488" s="18">
        <v>42</v>
      </c>
      <c r="AJ488" s="18" t="s">
        <v>596</v>
      </c>
      <c r="AK488" s="18">
        <v>42</v>
      </c>
      <c r="AL488" s="18" t="s">
        <v>883</v>
      </c>
      <c r="AM488" s="18" t="s">
        <v>884</v>
      </c>
      <c r="AN488" s="57">
        <v>80.5</v>
      </c>
      <c r="AO488" s="18" t="s">
        <v>885</v>
      </c>
      <c r="AP488" s="26" t="s">
        <v>479</v>
      </c>
      <c r="AQ488" s="18">
        <v>4</v>
      </c>
      <c r="AR488" s="18" t="s">
        <v>886</v>
      </c>
      <c r="AS488" s="57">
        <f t="shared" si="117"/>
        <v>77.2</v>
      </c>
      <c r="AT488" s="57">
        <v>83.8</v>
      </c>
      <c r="AU488" s="57">
        <f t="shared" si="118"/>
        <v>3.2999999999999972</v>
      </c>
      <c r="AV488" s="57">
        <f t="shared" si="119"/>
        <v>3.2999999999999972</v>
      </c>
      <c r="AW488" s="5" t="s">
        <v>557</v>
      </c>
      <c r="AX488" s="18">
        <v>42</v>
      </c>
      <c r="AY488" s="18" t="s">
        <v>596</v>
      </c>
      <c r="AZ488" s="5" t="s">
        <v>257</v>
      </c>
      <c r="BA488" s="5" t="s">
        <v>257</v>
      </c>
      <c r="BB488" s="18" t="s">
        <v>887</v>
      </c>
      <c r="BC488" s="18" t="s">
        <v>263</v>
      </c>
      <c r="BD488" s="57">
        <f t="shared" si="120"/>
        <v>19.5</v>
      </c>
      <c r="BE488" s="18" t="s">
        <v>888</v>
      </c>
      <c r="BF488" s="18" t="s">
        <v>479</v>
      </c>
      <c r="BG488" s="18">
        <v>4</v>
      </c>
      <c r="BH488" s="18" t="s">
        <v>886</v>
      </c>
      <c r="BI488" s="57">
        <f t="shared" si="121"/>
        <v>16.200000000000003</v>
      </c>
      <c r="BJ488" s="57">
        <f t="shared" si="122"/>
        <v>22.799999999999997</v>
      </c>
      <c r="BK488" s="57">
        <f t="shared" si="123"/>
        <v>3.2999999999999972</v>
      </c>
      <c r="BL488" s="57">
        <f t="shared" si="124"/>
        <v>3.2999999999999972</v>
      </c>
      <c r="BM488" s="5" t="s">
        <v>557</v>
      </c>
      <c r="BN488" s="18">
        <v>42</v>
      </c>
      <c r="BO488" s="18" t="s">
        <v>596</v>
      </c>
      <c r="BP488" s="5" t="s">
        <v>257</v>
      </c>
      <c r="BQ488" s="5" t="s">
        <v>257</v>
      </c>
      <c r="BR488" s="18" t="s">
        <v>889</v>
      </c>
      <c r="BS488" s="18"/>
      <c r="BT488" s="18"/>
      <c r="BU488" s="18"/>
      <c r="BV488" s="18"/>
      <c r="BW488" s="18"/>
      <c r="BX488" s="18"/>
      <c r="BY488" s="18"/>
      <c r="BZ488" s="18"/>
      <c r="CA488" s="18"/>
      <c r="CB488" s="18"/>
      <c r="CC488" s="18"/>
      <c r="CD488" s="18"/>
      <c r="CE488" s="18"/>
      <c r="CF488" s="18"/>
      <c r="CG488" s="18"/>
      <c r="CH488" s="18"/>
      <c r="CI488" s="18"/>
      <c r="CJ488" s="18"/>
      <c r="CK488" s="18"/>
      <c r="CL488" s="18"/>
      <c r="CM488" s="18"/>
      <c r="CN488" s="18"/>
      <c r="CO488" s="18"/>
      <c r="CP488" s="18"/>
      <c r="CQ488" s="18"/>
      <c r="CR488" s="18"/>
      <c r="CS488" s="18"/>
      <c r="CT488" s="18"/>
      <c r="CU488" s="18"/>
      <c r="CV488" s="18"/>
      <c r="CW488" s="18"/>
      <c r="CX488" s="18"/>
      <c r="CY488" s="18"/>
      <c r="CZ488" s="18"/>
      <c r="DA488" s="18"/>
      <c r="DB488" s="18"/>
      <c r="DC488" s="18"/>
      <c r="DD488" s="18"/>
      <c r="DE488" s="18"/>
      <c r="DF488" s="18"/>
      <c r="DG488" s="18"/>
      <c r="DH488" s="18"/>
      <c r="DI488" s="18"/>
      <c r="DJ488" s="18"/>
      <c r="DK488" s="18"/>
      <c r="DL488" s="18"/>
      <c r="DM488" s="18"/>
      <c r="DN488" s="18"/>
      <c r="DO488" s="18"/>
      <c r="DP488" s="18"/>
      <c r="DQ488" s="18"/>
      <c r="DR488" s="18"/>
      <c r="DS488" s="18"/>
      <c r="DT488" s="18"/>
      <c r="DU488" s="18"/>
      <c r="DV488" s="18"/>
      <c r="DW488" s="18"/>
      <c r="DX488" s="18"/>
      <c r="DY488" s="18"/>
      <c r="DZ488" s="18"/>
      <c r="EA488" s="5"/>
      <c r="EB488" s="26"/>
      <c r="EC488" s="26"/>
      <c r="ED488" s="26"/>
      <c r="EE488" s="18"/>
      <c r="EF488" s="18"/>
      <c r="EG488" s="18">
        <v>1</v>
      </c>
      <c r="EH488" s="18" t="s">
        <v>890</v>
      </c>
      <c r="EI488" s="18" cm="1">
        <f t="array" ref="EI488">IF(SUMPRODUCT(--(DO488:DS488&lt;&gt;""))=0, 0,1)</f>
        <v>0</v>
      </c>
      <c r="EJ488" s="18" cm="1">
        <f t="array" ref="EJ488">IF(SUMPRODUCT(--(DT488:EG488&lt;&gt;""))=0, 0,1)</f>
        <v>1</v>
      </c>
      <c r="EK488" s="18" cm="1">
        <f t="array" ref="EK488">IF(SUMPRODUCT(--(EC488:EG488&lt;&gt;""))=0, 0,1)</f>
        <v>1</v>
      </c>
      <c r="EL488" s="18" cm="1">
        <f t="array" ref="EL488">IF(SUMPRODUCT(--(EE488:EG488&lt;&gt;""))=0, 0,1)</f>
        <v>1</v>
      </c>
      <c r="EM488" s="18">
        <f t="shared" si="112"/>
        <v>1</v>
      </c>
      <c r="EN488" s="18" t="str">
        <f t="shared" si="113"/>
        <v>NA</v>
      </c>
      <c r="EO488" s="18">
        <f t="shared" si="114"/>
        <v>1</v>
      </c>
      <c r="EP488" s="18">
        <f t="shared" si="115"/>
        <v>1</v>
      </c>
      <c r="EQ488" s="18">
        <f t="shared" si="116"/>
        <v>1</v>
      </c>
      <c r="ER488" s="58" t="s">
        <v>2080</v>
      </c>
      <c r="ES488" s="59">
        <v>43805</v>
      </c>
      <c r="ET488" s="18" t="s">
        <v>876</v>
      </c>
      <c r="EU488" s="18" t="s">
        <v>876</v>
      </c>
    </row>
    <row r="489" spans="1:151" ht="15.75" customHeight="1" x14ac:dyDescent="0.2">
      <c r="A489" s="5" t="s">
        <v>311</v>
      </c>
      <c r="B489" s="24" t="s">
        <v>875</v>
      </c>
      <c r="C489" s="26">
        <v>1</v>
      </c>
      <c r="D489" s="18" t="s">
        <v>515</v>
      </c>
      <c r="E489" s="18" t="s">
        <v>880</v>
      </c>
      <c r="F489" s="18" t="s">
        <v>2320</v>
      </c>
      <c r="G489" s="18" t="s">
        <v>878</v>
      </c>
      <c r="H489" s="18" t="s">
        <v>879</v>
      </c>
      <c r="I489" s="18" t="s">
        <v>363</v>
      </c>
      <c r="J489" s="18" t="s">
        <v>363</v>
      </c>
      <c r="K489" s="18" t="s">
        <v>363</v>
      </c>
      <c r="L489" s="18" t="s">
        <v>469</v>
      </c>
      <c r="M489" s="18" t="s">
        <v>253</v>
      </c>
      <c r="N489" s="56">
        <v>60</v>
      </c>
      <c r="O489" s="18" t="s">
        <v>877</v>
      </c>
      <c r="P489" s="18" t="s">
        <v>466</v>
      </c>
      <c r="Q489" s="18" t="s">
        <v>254</v>
      </c>
      <c r="R489" s="24" t="s">
        <v>257</v>
      </c>
      <c r="S489" s="24" t="s">
        <v>257</v>
      </c>
      <c r="T489" s="26" t="s">
        <v>901</v>
      </c>
      <c r="U489" s="26" t="s">
        <v>257</v>
      </c>
      <c r="V489" s="26" t="s">
        <v>257</v>
      </c>
      <c r="W489" s="26" t="s">
        <v>257</v>
      </c>
      <c r="X489" s="18" t="s">
        <v>882</v>
      </c>
      <c r="Y489" s="18">
        <v>0</v>
      </c>
      <c r="Z489" s="18" t="s">
        <v>474</v>
      </c>
      <c r="AA489" s="3">
        <v>0</v>
      </c>
      <c r="AB489" s="57" t="s">
        <v>257</v>
      </c>
      <c r="AC489" s="18" t="s">
        <v>595</v>
      </c>
      <c r="AD489" s="18" t="s">
        <v>595</v>
      </c>
      <c r="AE489" s="18" t="s">
        <v>595</v>
      </c>
      <c r="AF489" s="18" t="s">
        <v>595</v>
      </c>
      <c r="AG489" s="18" t="s">
        <v>595</v>
      </c>
      <c r="AH489" s="18" t="s">
        <v>595</v>
      </c>
      <c r="AI489" s="18">
        <v>0</v>
      </c>
      <c r="AJ489" s="18" t="s">
        <v>596</v>
      </c>
      <c r="AK489" s="18">
        <v>0</v>
      </c>
      <c r="AL489" s="18" t="s">
        <v>883</v>
      </c>
      <c r="AM489" s="18" t="s">
        <v>884</v>
      </c>
      <c r="AN489" s="57">
        <v>0</v>
      </c>
      <c r="AO489" s="18" t="s">
        <v>885</v>
      </c>
      <c r="AP489" s="26" t="s">
        <v>479</v>
      </c>
      <c r="AQ489" s="18">
        <v>4</v>
      </c>
      <c r="AR489" s="18" t="s">
        <v>886</v>
      </c>
      <c r="AS489" s="57">
        <f t="shared" si="117"/>
        <v>0</v>
      </c>
      <c r="AT489" s="57">
        <v>0</v>
      </c>
      <c r="AU489" s="57">
        <f t="shared" si="118"/>
        <v>0</v>
      </c>
      <c r="AV489" s="57">
        <f t="shared" si="119"/>
        <v>0</v>
      </c>
      <c r="AW489" s="5" t="s">
        <v>557</v>
      </c>
      <c r="AX489" s="18">
        <v>0</v>
      </c>
      <c r="AY489" s="18" t="s">
        <v>596</v>
      </c>
      <c r="AZ489" s="5" t="s">
        <v>257</v>
      </c>
      <c r="BA489" s="5" t="s">
        <v>257</v>
      </c>
      <c r="BB489" s="18" t="s">
        <v>902</v>
      </c>
      <c r="BC489" s="18" t="s">
        <v>263</v>
      </c>
      <c r="BD489" s="57">
        <f t="shared" si="120"/>
        <v>100</v>
      </c>
      <c r="BE489" s="18" t="s">
        <v>888</v>
      </c>
      <c r="BF489" s="18" t="s">
        <v>479</v>
      </c>
      <c r="BG489" s="18">
        <v>4</v>
      </c>
      <c r="BH489" s="18" t="s">
        <v>886</v>
      </c>
      <c r="BI489" s="57">
        <f t="shared" si="121"/>
        <v>100</v>
      </c>
      <c r="BJ489" s="57">
        <f t="shared" si="122"/>
        <v>100</v>
      </c>
      <c r="BK489" s="57">
        <f t="shared" si="123"/>
        <v>0</v>
      </c>
      <c r="BL489" s="57">
        <f t="shared" si="124"/>
        <v>0</v>
      </c>
      <c r="BM489" s="5" t="s">
        <v>557</v>
      </c>
      <c r="BN489" s="18">
        <v>0</v>
      </c>
      <c r="BO489" s="18" t="s">
        <v>596</v>
      </c>
      <c r="BP489" s="5" t="s">
        <v>257</v>
      </c>
      <c r="BQ489" s="5" t="s">
        <v>257</v>
      </c>
      <c r="BR489" s="18" t="s">
        <v>889</v>
      </c>
      <c r="BS489" s="18"/>
      <c r="BT489" s="18"/>
      <c r="BU489" s="18"/>
      <c r="BV489" s="18"/>
      <c r="BW489" s="18"/>
      <c r="BX489" s="18"/>
      <c r="BY489" s="18"/>
      <c r="BZ489" s="18"/>
      <c r="CA489" s="18"/>
      <c r="CB489" s="18"/>
      <c r="CC489" s="18"/>
      <c r="CD489" s="18"/>
      <c r="CE489" s="18"/>
      <c r="CF489" s="18"/>
      <c r="CG489" s="18"/>
      <c r="CH489" s="18"/>
      <c r="CI489" s="18"/>
      <c r="CJ489" s="18"/>
      <c r="CK489" s="18"/>
      <c r="CL489" s="18"/>
      <c r="CM489" s="18"/>
      <c r="CN489" s="18"/>
      <c r="CO489" s="18"/>
      <c r="CP489" s="18"/>
      <c r="CQ489" s="18"/>
      <c r="CR489" s="18"/>
      <c r="CS489" s="18"/>
      <c r="CT489" s="18"/>
      <c r="CU489" s="18"/>
      <c r="CV489" s="18"/>
      <c r="CW489" s="18"/>
      <c r="CX489" s="18"/>
      <c r="CY489" s="18"/>
      <c r="CZ489" s="18"/>
      <c r="DA489" s="18"/>
      <c r="DB489" s="18"/>
      <c r="DC489" s="18"/>
      <c r="DD489" s="18"/>
      <c r="DE489" s="18"/>
      <c r="DF489" s="18"/>
      <c r="DG489" s="18"/>
      <c r="DH489" s="18"/>
      <c r="DI489" s="18"/>
      <c r="DJ489" s="18"/>
      <c r="DK489" s="18"/>
      <c r="DL489" s="18"/>
      <c r="DM489" s="18"/>
      <c r="DN489" s="18"/>
      <c r="DO489" s="18"/>
      <c r="DP489" s="18"/>
      <c r="DQ489" s="18"/>
      <c r="DR489" s="18"/>
      <c r="DS489" s="18"/>
      <c r="DT489" s="18"/>
      <c r="DU489" s="18"/>
      <c r="DV489" s="18"/>
      <c r="DW489" s="18"/>
      <c r="DX489" s="18"/>
      <c r="DY489" s="18"/>
      <c r="DZ489" s="18"/>
      <c r="EA489" s="5"/>
      <c r="EB489" s="26"/>
      <c r="EC489" s="26"/>
      <c r="ED489" s="26"/>
      <c r="EE489" s="18"/>
      <c r="EF489" s="18"/>
      <c r="EG489" s="18">
        <v>0</v>
      </c>
      <c r="EH489" s="18" t="s">
        <v>890</v>
      </c>
      <c r="EI489" s="18" cm="1">
        <f t="array" ref="EI489">IF(SUMPRODUCT(--(DO489:DS489&lt;&gt;""))=0, 0,1)</f>
        <v>0</v>
      </c>
      <c r="EJ489" s="18" cm="1">
        <f t="array" ref="EJ489">IF(SUMPRODUCT(--(DT489:EG489&lt;&gt;""))=0, 0,1)</f>
        <v>1</v>
      </c>
      <c r="EK489" s="18" cm="1">
        <f t="array" ref="EK489">IF(SUMPRODUCT(--(EC489:EG489&lt;&gt;""))=0, 0,1)</f>
        <v>1</v>
      </c>
      <c r="EL489" s="18" cm="1">
        <f t="array" ref="EL489">IF(SUMPRODUCT(--(EE489:EG489&lt;&gt;""))=0, 0,1)</f>
        <v>1</v>
      </c>
      <c r="EM489" s="18">
        <f t="shared" si="112"/>
        <v>0</v>
      </c>
      <c r="EN489" s="18" t="str">
        <f t="shared" si="113"/>
        <v>NA</v>
      </c>
      <c r="EO489" s="18">
        <f t="shared" si="114"/>
        <v>0</v>
      </c>
      <c r="EP489" s="18">
        <f t="shared" si="115"/>
        <v>0</v>
      </c>
      <c r="EQ489" s="18">
        <f t="shared" si="116"/>
        <v>0</v>
      </c>
      <c r="ER489" s="58" t="s">
        <v>2080</v>
      </c>
      <c r="ES489" s="59">
        <v>43805</v>
      </c>
      <c r="ET489" s="18" t="s">
        <v>876</v>
      </c>
      <c r="EU489" s="18" t="s">
        <v>876</v>
      </c>
    </row>
    <row r="490" spans="1:151" ht="15.75" customHeight="1" x14ac:dyDescent="0.2">
      <c r="A490" s="5" t="s">
        <v>311</v>
      </c>
      <c r="B490" s="24" t="s">
        <v>875</v>
      </c>
      <c r="C490" s="26">
        <v>1</v>
      </c>
      <c r="D490" s="18" t="s">
        <v>515</v>
      </c>
      <c r="E490" s="18" t="s">
        <v>676</v>
      </c>
      <c r="F490" s="18" t="s">
        <v>2320</v>
      </c>
      <c r="G490" s="18" t="s">
        <v>878</v>
      </c>
      <c r="H490" s="18" t="s">
        <v>879</v>
      </c>
      <c r="I490" s="18" t="s">
        <v>363</v>
      </c>
      <c r="J490" s="18" t="s">
        <v>363</v>
      </c>
      <c r="K490" s="18" t="s">
        <v>363</v>
      </c>
      <c r="L490" s="18" t="s">
        <v>469</v>
      </c>
      <c r="M490" s="18" t="s">
        <v>253</v>
      </c>
      <c r="N490" s="56">
        <v>60</v>
      </c>
      <c r="O490" s="18" t="s">
        <v>877</v>
      </c>
      <c r="P490" s="18" t="s">
        <v>466</v>
      </c>
      <c r="Q490" s="18" t="s">
        <v>254</v>
      </c>
      <c r="R490" s="24" t="s">
        <v>257</v>
      </c>
      <c r="S490" s="24" t="s">
        <v>257</v>
      </c>
      <c r="T490" s="26" t="s">
        <v>901</v>
      </c>
      <c r="U490" s="26" t="s">
        <v>257</v>
      </c>
      <c r="V490" s="26" t="s">
        <v>257</v>
      </c>
      <c r="W490" s="26" t="s">
        <v>257</v>
      </c>
      <c r="X490" s="18" t="s">
        <v>882</v>
      </c>
      <c r="Y490" s="18">
        <v>0</v>
      </c>
      <c r="Z490" s="18" t="s">
        <v>474</v>
      </c>
      <c r="AA490" s="3">
        <v>0</v>
      </c>
      <c r="AB490" s="57" t="s">
        <v>257</v>
      </c>
      <c r="AC490" s="18" t="s">
        <v>595</v>
      </c>
      <c r="AD490" s="18" t="s">
        <v>595</v>
      </c>
      <c r="AE490" s="18" t="s">
        <v>595</v>
      </c>
      <c r="AF490" s="18" t="s">
        <v>595</v>
      </c>
      <c r="AG490" s="18" t="s">
        <v>595</v>
      </c>
      <c r="AH490" s="18" t="s">
        <v>595</v>
      </c>
      <c r="AI490" s="18">
        <v>3</v>
      </c>
      <c r="AJ490" s="18" t="s">
        <v>596</v>
      </c>
      <c r="AK490" s="18">
        <v>3</v>
      </c>
      <c r="AL490" s="18" t="s">
        <v>883</v>
      </c>
      <c r="AM490" s="18" t="s">
        <v>884</v>
      </c>
      <c r="AN490" s="57">
        <v>0</v>
      </c>
      <c r="AO490" s="18" t="s">
        <v>885</v>
      </c>
      <c r="AP490" s="26" t="s">
        <v>479</v>
      </c>
      <c r="AQ490" s="18">
        <v>4</v>
      </c>
      <c r="AR490" s="18" t="s">
        <v>886</v>
      </c>
      <c r="AS490" s="57">
        <f t="shared" si="117"/>
        <v>0</v>
      </c>
      <c r="AT490" s="57">
        <v>0</v>
      </c>
      <c r="AU490" s="57">
        <f t="shared" si="118"/>
        <v>0</v>
      </c>
      <c r="AV490" s="57">
        <f t="shared" si="119"/>
        <v>0</v>
      </c>
      <c r="AW490" s="5" t="s">
        <v>557</v>
      </c>
      <c r="AX490" s="18">
        <v>3</v>
      </c>
      <c r="AY490" s="18" t="s">
        <v>596</v>
      </c>
      <c r="AZ490" s="5" t="s">
        <v>257</v>
      </c>
      <c r="BA490" s="5" t="s">
        <v>257</v>
      </c>
      <c r="BB490" s="18" t="s">
        <v>902</v>
      </c>
      <c r="BC490" s="18" t="s">
        <v>263</v>
      </c>
      <c r="BD490" s="57">
        <f t="shared" si="120"/>
        <v>100</v>
      </c>
      <c r="BE490" s="18" t="s">
        <v>888</v>
      </c>
      <c r="BF490" s="18" t="s">
        <v>479</v>
      </c>
      <c r="BG490" s="18">
        <v>4</v>
      </c>
      <c r="BH490" s="18" t="s">
        <v>886</v>
      </c>
      <c r="BI490" s="57">
        <f t="shared" si="121"/>
        <v>100</v>
      </c>
      <c r="BJ490" s="57">
        <f t="shared" si="122"/>
        <v>100</v>
      </c>
      <c r="BK490" s="57">
        <f t="shared" si="123"/>
        <v>0</v>
      </c>
      <c r="BL490" s="57">
        <f t="shared" si="124"/>
        <v>0</v>
      </c>
      <c r="BM490" s="5" t="s">
        <v>557</v>
      </c>
      <c r="BN490" s="18">
        <v>3</v>
      </c>
      <c r="BO490" s="18" t="s">
        <v>596</v>
      </c>
      <c r="BP490" s="5" t="s">
        <v>257</v>
      </c>
      <c r="BQ490" s="5" t="s">
        <v>257</v>
      </c>
      <c r="BR490" s="18" t="s">
        <v>889</v>
      </c>
      <c r="BS490" s="18"/>
      <c r="BT490" s="18"/>
      <c r="BU490" s="18"/>
      <c r="BV490" s="18"/>
      <c r="BW490" s="18"/>
      <c r="BX490" s="18"/>
      <c r="BY490" s="18"/>
      <c r="BZ490" s="18"/>
      <c r="CA490" s="18"/>
      <c r="CB490" s="18"/>
      <c r="CC490" s="18"/>
      <c r="CD490" s="18"/>
      <c r="CE490" s="18"/>
      <c r="CF490" s="18"/>
      <c r="CG490" s="18"/>
      <c r="CH490" s="18"/>
      <c r="CI490" s="18"/>
      <c r="CJ490" s="18"/>
      <c r="CK490" s="18"/>
      <c r="CL490" s="18"/>
      <c r="CM490" s="18"/>
      <c r="CN490" s="18"/>
      <c r="CO490" s="18"/>
      <c r="CP490" s="18"/>
      <c r="CQ490" s="18"/>
      <c r="CR490" s="18"/>
      <c r="CS490" s="18"/>
      <c r="CT490" s="18"/>
      <c r="CU490" s="18"/>
      <c r="CV490" s="18"/>
      <c r="CW490" s="18"/>
      <c r="CX490" s="18"/>
      <c r="CY490" s="18"/>
      <c r="CZ490" s="18"/>
      <c r="DA490" s="18"/>
      <c r="DB490" s="18"/>
      <c r="DC490" s="18"/>
      <c r="DD490" s="18"/>
      <c r="DE490" s="18"/>
      <c r="DF490" s="18"/>
      <c r="DG490" s="18"/>
      <c r="DH490" s="18"/>
      <c r="DI490" s="18"/>
      <c r="DJ490" s="18"/>
      <c r="DK490" s="18"/>
      <c r="DL490" s="18"/>
      <c r="DM490" s="18"/>
      <c r="DN490" s="18"/>
      <c r="DO490" s="18"/>
      <c r="DP490" s="18"/>
      <c r="DQ490" s="18"/>
      <c r="DR490" s="18"/>
      <c r="DS490" s="18"/>
      <c r="DT490" s="18"/>
      <c r="DU490" s="18"/>
      <c r="DV490" s="18"/>
      <c r="DW490" s="18"/>
      <c r="DX490" s="18"/>
      <c r="DY490" s="18"/>
      <c r="DZ490" s="18"/>
      <c r="EA490" s="5"/>
      <c r="EB490" s="26"/>
      <c r="EC490" s="26"/>
      <c r="ED490" s="26"/>
      <c r="EE490" s="18"/>
      <c r="EF490" s="18"/>
      <c r="EG490" s="18">
        <v>0</v>
      </c>
      <c r="EH490" s="18" t="s">
        <v>890</v>
      </c>
      <c r="EI490" s="18" cm="1">
        <f t="array" ref="EI490">IF(SUMPRODUCT(--(DO490:DS490&lt;&gt;""))=0, 0,1)</f>
        <v>0</v>
      </c>
      <c r="EJ490" s="18" cm="1">
        <f t="array" ref="EJ490">IF(SUMPRODUCT(--(DT490:EG490&lt;&gt;""))=0, 0,1)</f>
        <v>1</v>
      </c>
      <c r="EK490" s="18" cm="1">
        <f t="array" ref="EK490">IF(SUMPRODUCT(--(EC490:EG490&lt;&gt;""))=0, 0,1)</f>
        <v>1</v>
      </c>
      <c r="EL490" s="18" cm="1">
        <f t="array" ref="EL490">IF(SUMPRODUCT(--(EE490:EG490&lt;&gt;""))=0, 0,1)</f>
        <v>1</v>
      </c>
      <c r="EM490" s="18">
        <f t="shared" si="112"/>
        <v>0</v>
      </c>
      <c r="EN490" s="18" t="str">
        <f t="shared" si="113"/>
        <v>NA</v>
      </c>
      <c r="EO490" s="18">
        <f t="shared" si="114"/>
        <v>0</v>
      </c>
      <c r="EP490" s="18">
        <f t="shared" si="115"/>
        <v>0</v>
      </c>
      <c r="EQ490" s="18">
        <f t="shared" si="116"/>
        <v>0</v>
      </c>
      <c r="ER490" s="58" t="s">
        <v>2080</v>
      </c>
      <c r="ES490" s="59">
        <v>43805</v>
      </c>
      <c r="ET490" s="18" t="s">
        <v>876</v>
      </c>
      <c r="EU490" s="18" t="s">
        <v>876</v>
      </c>
    </row>
    <row r="491" spans="1:151" ht="15.75" customHeight="1" x14ac:dyDescent="0.2">
      <c r="A491" s="5" t="s">
        <v>311</v>
      </c>
      <c r="B491" s="24" t="s">
        <v>875</v>
      </c>
      <c r="C491" s="26">
        <v>1</v>
      </c>
      <c r="D491" s="18" t="s">
        <v>515</v>
      </c>
      <c r="E491" s="18" t="s">
        <v>679</v>
      </c>
      <c r="F491" s="18" t="s">
        <v>2320</v>
      </c>
      <c r="G491" s="18" t="s">
        <v>878</v>
      </c>
      <c r="H491" s="18" t="s">
        <v>879</v>
      </c>
      <c r="I491" s="18" t="s">
        <v>363</v>
      </c>
      <c r="J491" s="18" t="s">
        <v>363</v>
      </c>
      <c r="K491" s="18" t="s">
        <v>363</v>
      </c>
      <c r="L491" s="18" t="s">
        <v>469</v>
      </c>
      <c r="M491" s="18" t="s">
        <v>253</v>
      </c>
      <c r="N491" s="56">
        <v>60</v>
      </c>
      <c r="O491" s="18" t="s">
        <v>877</v>
      </c>
      <c r="P491" s="18" t="s">
        <v>466</v>
      </c>
      <c r="Q491" s="18" t="s">
        <v>254</v>
      </c>
      <c r="R491" s="24" t="s">
        <v>257</v>
      </c>
      <c r="S491" s="24" t="s">
        <v>257</v>
      </c>
      <c r="T491" s="26" t="s">
        <v>901</v>
      </c>
      <c r="U491" s="26" t="s">
        <v>257</v>
      </c>
      <c r="V491" s="26" t="s">
        <v>257</v>
      </c>
      <c r="W491" s="26" t="s">
        <v>257</v>
      </c>
      <c r="X491" s="18" t="s">
        <v>882</v>
      </c>
      <c r="Y491" s="18">
        <v>0</v>
      </c>
      <c r="Z491" s="18" t="s">
        <v>474</v>
      </c>
      <c r="AA491" s="3">
        <v>0</v>
      </c>
      <c r="AB491" s="57" t="s">
        <v>257</v>
      </c>
      <c r="AC491" s="18" t="s">
        <v>595</v>
      </c>
      <c r="AD491" s="18" t="s">
        <v>595</v>
      </c>
      <c r="AE491" s="18" t="s">
        <v>595</v>
      </c>
      <c r="AF491" s="18" t="s">
        <v>595</v>
      </c>
      <c r="AG491" s="18" t="s">
        <v>595</v>
      </c>
      <c r="AH491" s="18" t="s">
        <v>595</v>
      </c>
      <c r="AI491" s="18">
        <v>6</v>
      </c>
      <c r="AJ491" s="18" t="s">
        <v>596</v>
      </c>
      <c r="AK491" s="18">
        <v>6</v>
      </c>
      <c r="AL491" s="18" t="s">
        <v>883</v>
      </c>
      <c r="AM491" s="18" t="s">
        <v>884</v>
      </c>
      <c r="AN491" s="57">
        <v>2.6</v>
      </c>
      <c r="AO491" s="18" t="s">
        <v>885</v>
      </c>
      <c r="AP491" s="26" t="s">
        <v>479</v>
      </c>
      <c r="AQ491" s="18">
        <v>4</v>
      </c>
      <c r="AR491" s="18" t="s">
        <v>886</v>
      </c>
      <c r="AS491" s="57">
        <f t="shared" si="117"/>
        <v>2.6</v>
      </c>
      <c r="AT491" s="57">
        <v>2.6</v>
      </c>
      <c r="AU491" s="57">
        <f t="shared" si="118"/>
        <v>0</v>
      </c>
      <c r="AV491" s="57">
        <f t="shared" si="119"/>
        <v>0</v>
      </c>
      <c r="AW491" s="5" t="s">
        <v>557</v>
      </c>
      <c r="AX491" s="18">
        <v>6</v>
      </c>
      <c r="AY491" s="18" t="s">
        <v>596</v>
      </c>
      <c r="AZ491" s="5" t="s">
        <v>257</v>
      </c>
      <c r="BA491" s="5" t="s">
        <v>257</v>
      </c>
      <c r="BB491" s="18" t="s">
        <v>902</v>
      </c>
      <c r="BC491" s="18" t="s">
        <v>263</v>
      </c>
      <c r="BD491" s="57">
        <f t="shared" si="120"/>
        <v>97.4</v>
      </c>
      <c r="BE491" s="18" t="s">
        <v>888</v>
      </c>
      <c r="BF491" s="18" t="s">
        <v>479</v>
      </c>
      <c r="BG491" s="18">
        <v>4</v>
      </c>
      <c r="BH491" s="18" t="s">
        <v>886</v>
      </c>
      <c r="BI491" s="57">
        <f t="shared" si="121"/>
        <v>97.4</v>
      </c>
      <c r="BJ491" s="57">
        <f t="shared" si="122"/>
        <v>97.4</v>
      </c>
      <c r="BK491" s="57">
        <f t="shared" si="123"/>
        <v>0</v>
      </c>
      <c r="BL491" s="57">
        <f t="shared" si="124"/>
        <v>0</v>
      </c>
      <c r="BM491" s="5" t="s">
        <v>557</v>
      </c>
      <c r="BN491" s="18">
        <v>6</v>
      </c>
      <c r="BO491" s="18" t="s">
        <v>596</v>
      </c>
      <c r="BP491" s="5" t="s">
        <v>257</v>
      </c>
      <c r="BQ491" s="5" t="s">
        <v>257</v>
      </c>
      <c r="BR491" s="18" t="s">
        <v>889</v>
      </c>
      <c r="BS491" s="18"/>
      <c r="BT491" s="18"/>
      <c r="BU491" s="18"/>
      <c r="BV491" s="18"/>
      <c r="BW491" s="18"/>
      <c r="BX491" s="18"/>
      <c r="BY491" s="18"/>
      <c r="BZ491" s="18"/>
      <c r="CA491" s="18"/>
      <c r="CB491" s="18"/>
      <c r="CC491" s="18"/>
      <c r="CD491" s="18"/>
      <c r="CE491" s="18"/>
      <c r="CF491" s="18"/>
      <c r="CG491" s="18"/>
      <c r="CH491" s="18"/>
      <c r="CI491" s="18"/>
      <c r="CJ491" s="18"/>
      <c r="CK491" s="18"/>
      <c r="CL491" s="18"/>
      <c r="CM491" s="18"/>
      <c r="CN491" s="18"/>
      <c r="CO491" s="18"/>
      <c r="CP491" s="18"/>
      <c r="CQ491" s="18"/>
      <c r="CR491" s="18"/>
      <c r="CS491" s="18"/>
      <c r="CT491" s="18"/>
      <c r="CU491" s="18"/>
      <c r="CV491" s="18"/>
      <c r="CW491" s="18"/>
      <c r="CX491" s="18"/>
      <c r="CY491" s="18"/>
      <c r="CZ491" s="18"/>
      <c r="DA491" s="18"/>
      <c r="DB491" s="18"/>
      <c r="DC491" s="18"/>
      <c r="DD491" s="18"/>
      <c r="DE491" s="18"/>
      <c r="DF491" s="18"/>
      <c r="DG491" s="18"/>
      <c r="DH491" s="18"/>
      <c r="DI491" s="18"/>
      <c r="DJ491" s="18"/>
      <c r="DK491" s="18"/>
      <c r="DL491" s="18"/>
      <c r="DM491" s="18"/>
      <c r="DN491" s="18"/>
      <c r="DO491" s="18"/>
      <c r="DP491" s="18"/>
      <c r="DQ491" s="18"/>
      <c r="DR491" s="18"/>
      <c r="DS491" s="18"/>
      <c r="DT491" s="18"/>
      <c r="DU491" s="18"/>
      <c r="DV491" s="18"/>
      <c r="DW491" s="18"/>
      <c r="DX491" s="18"/>
      <c r="DY491" s="18"/>
      <c r="DZ491" s="18"/>
      <c r="EA491" s="5"/>
      <c r="EB491" s="26"/>
      <c r="EC491" s="26"/>
      <c r="ED491" s="26"/>
      <c r="EE491" s="18"/>
      <c r="EF491" s="18"/>
      <c r="EG491" s="18">
        <v>0</v>
      </c>
      <c r="EH491" s="18" t="s">
        <v>890</v>
      </c>
      <c r="EI491" s="18" cm="1">
        <f t="array" ref="EI491">IF(SUMPRODUCT(--(DO491:DS491&lt;&gt;""))=0, 0,1)</f>
        <v>0</v>
      </c>
      <c r="EJ491" s="18" cm="1">
        <f t="array" ref="EJ491">IF(SUMPRODUCT(--(DT491:EG491&lt;&gt;""))=0, 0,1)</f>
        <v>1</v>
      </c>
      <c r="EK491" s="18" cm="1">
        <f t="array" ref="EK491">IF(SUMPRODUCT(--(EC491:EG491&lt;&gt;""))=0, 0,1)</f>
        <v>1</v>
      </c>
      <c r="EL491" s="18" cm="1">
        <f t="array" ref="EL491">IF(SUMPRODUCT(--(EE491:EG491&lt;&gt;""))=0, 0,1)</f>
        <v>1</v>
      </c>
      <c r="EM491" s="18">
        <f t="shared" si="112"/>
        <v>0</v>
      </c>
      <c r="EN491" s="18" t="str">
        <f t="shared" si="113"/>
        <v>NA</v>
      </c>
      <c r="EO491" s="18">
        <f t="shared" si="114"/>
        <v>0</v>
      </c>
      <c r="EP491" s="18">
        <f t="shared" si="115"/>
        <v>0</v>
      </c>
      <c r="EQ491" s="18">
        <f t="shared" si="116"/>
        <v>0</v>
      </c>
      <c r="ER491" s="58" t="s">
        <v>2080</v>
      </c>
      <c r="ES491" s="59">
        <v>43805</v>
      </c>
      <c r="ET491" s="18" t="s">
        <v>876</v>
      </c>
      <c r="EU491" s="18" t="s">
        <v>876</v>
      </c>
    </row>
    <row r="492" spans="1:151" ht="15.75" customHeight="1" x14ac:dyDescent="0.2">
      <c r="A492" s="5" t="s">
        <v>311</v>
      </c>
      <c r="B492" s="24" t="s">
        <v>875</v>
      </c>
      <c r="C492" s="26">
        <v>1</v>
      </c>
      <c r="D492" s="18" t="s">
        <v>515</v>
      </c>
      <c r="E492" s="18" t="s">
        <v>891</v>
      </c>
      <c r="F492" s="18" t="s">
        <v>2320</v>
      </c>
      <c r="G492" s="18" t="s">
        <v>878</v>
      </c>
      <c r="H492" s="18" t="s">
        <v>879</v>
      </c>
      <c r="I492" s="18" t="s">
        <v>363</v>
      </c>
      <c r="J492" s="18" t="s">
        <v>363</v>
      </c>
      <c r="K492" s="18" t="s">
        <v>363</v>
      </c>
      <c r="L492" s="18" t="s">
        <v>469</v>
      </c>
      <c r="M492" s="18" t="s">
        <v>253</v>
      </c>
      <c r="N492" s="56">
        <v>60</v>
      </c>
      <c r="O492" s="18" t="s">
        <v>877</v>
      </c>
      <c r="P492" s="18" t="s">
        <v>466</v>
      </c>
      <c r="Q492" s="18" t="s">
        <v>254</v>
      </c>
      <c r="R492" s="24" t="s">
        <v>257</v>
      </c>
      <c r="S492" s="24" t="s">
        <v>257</v>
      </c>
      <c r="T492" s="26" t="s">
        <v>901</v>
      </c>
      <c r="U492" s="26" t="s">
        <v>257</v>
      </c>
      <c r="V492" s="26" t="s">
        <v>257</v>
      </c>
      <c r="W492" s="26" t="s">
        <v>257</v>
      </c>
      <c r="X492" s="18" t="s">
        <v>882</v>
      </c>
      <c r="Y492" s="18">
        <v>0</v>
      </c>
      <c r="Z492" s="18" t="s">
        <v>474</v>
      </c>
      <c r="AA492" s="3">
        <v>0</v>
      </c>
      <c r="AB492" s="57" t="s">
        <v>257</v>
      </c>
      <c r="AC492" s="18" t="s">
        <v>595</v>
      </c>
      <c r="AD492" s="18" t="s">
        <v>595</v>
      </c>
      <c r="AE492" s="18" t="s">
        <v>595</v>
      </c>
      <c r="AF492" s="18" t="s">
        <v>595</v>
      </c>
      <c r="AG492" s="18" t="s">
        <v>595</v>
      </c>
      <c r="AH492" s="18" t="s">
        <v>595</v>
      </c>
      <c r="AI492" s="18">
        <v>9</v>
      </c>
      <c r="AJ492" s="18" t="s">
        <v>596</v>
      </c>
      <c r="AK492" s="18">
        <v>9</v>
      </c>
      <c r="AL492" s="18" t="s">
        <v>883</v>
      </c>
      <c r="AM492" s="18" t="s">
        <v>884</v>
      </c>
      <c r="AN492" s="57">
        <v>7.1</v>
      </c>
      <c r="AO492" s="18" t="s">
        <v>885</v>
      </c>
      <c r="AP492" s="26" t="s">
        <v>479</v>
      </c>
      <c r="AQ492" s="18">
        <v>4</v>
      </c>
      <c r="AR492" s="18" t="s">
        <v>886</v>
      </c>
      <c r="AS492" s="57">
        <f t="shared" si="117"/>
        <v>7.1</v>
      </c>
      <c r="AT492" s="57">
        <v>7.1</v>
      </c>
      <c r="AU492" s="57">
        <f t="shared" si="118"/>
        <v>0</v>
      </c>
      <c r="AV492" s="57">
        <f t="shared" si="119"/>
        <v>0</v>
      </c>
      <c r="AW492" s="5" t="s">
        <v>557</v>
      </c>
      <c r="AX492" s="18">
        <v>9</v>
      </c>
      <c r="AY492" s="18" t="s">
        <v>596</v>
      </c>
      <c r="AZ492" s="5" t="s">
        <v>257</v>
      </c>
      <c r="BA492" s="5" t="s">
        <v>257</v>
      </c>
      <c r="BB492" s="18" t="s">
        <v>902</v>
      </c>
      <c r="BC492" s="18" t="s">
        <v>263</v>
      </c>
      <c r="BD492" s="57">
        <f t="shared" si="120"/>
        <v>92.9</v>
      </c>
      <c r="BE492" s="18" t="s">
        <v>888</v>
      </c>
      <c r="BF492" s="18" t="s">
        <v>479</v>
      </c>
      <c r="BG492" s="18">
        <v>4</v>
      </c>
      <c r="BH492" s="18" t="s">
        <v>886</v>
      </c>
      <c r="BI492" s="57">
        <f t="shared" si="121"/>
        <v>92.9</v>
      </c>
      <c r="BJ492" s="57">
        <f t="shared" si="122"/>
        <v>92.9</v>
      </c>
      <c r="BK492" s="57">
        <f t="shared" si="123"/>
        <v>0</v>
      </c>
      <c r="BL492" s="57">
        <f t="shared" si="124"/>
        <v>0</v>
      </c>
      <c r="BM492" s="5" t="s">
        <v>557</v>
      </c>
      <c r="BN492" s="18">
        <v>9</v>
      </c>
      <c r="BO492" s="18" t="s">
        <v>596</v>
      </c>
      <c r="BP492" s="5" t="s">
        <v>257</v>
      </c>
      <c r="BQ492" s="5" t="s">
        <v>257</v>
      </c>
      <c r="BR492" s="18" t="s">
        <v>889</v>
      </c>
      <c r="BS492" s="18"/>
      <c r="BT492" s="18"/>
      <c r="BU492" s="18"/>
      <c r="BV492" s="18"/>
      <c r="BW492" s="18"/>
      <c r="BX492" s="18"/>
      <c r="BY492" s="18"/>
      <c r="BZ492" s="18"/>
      <c r="CA492" s="18"/>
      <c r="CB492" s="18"/>
      <c r="CC492" s="18"/>
      <c r="CD492" s="18"/>
      <c r="CE492" s="18"/>
      <c r="CF492" s="18"/>
      <c r="CG492" s="18"/>
      <c r="CH492" s="18"/>
      <c r="CI492" s="18"/>
      <c r="CJ492" s="18"/>
      <c r="CK492" s="18"/>
      <c r="CL492" s="18"/>
      <c r="CM492" s="18"/>
      <c r="CN492" s="18"/>
      <c r="CO492" s="18"/>
      <c r="CP492" s="18"/>
      <c r="CQ492" s="18"/>
      <c r="CR492" s="18"/>
      <c r="CS492" s="18"/>
      <c r="CT492" s="18"/>
      <c r="CU492" s="18"/>
      <c r="CV492" s="18"/>
      <c r="CW492" s="18"/>
      <c r="CX492" s="18"/>
      <c r="CY492" s="18"/>
      <c r="CZ492" s="18"/>
      <c r="DA492" s="18"/>
      <c r="DB492" s="18"/>
      <c r="DC492" s="18"/>
      <c r="DD492" s="18"/>
      <c r="DE492" s="18"/>
      <c r="DF492" s="18"/>
      <c r="DG492" s="18"/>
      <c r="DH492" s="18"/>
      <c r="DI492" s="18"/>
      <c r="DJ492" s="18"/>
      <c r="DK492" s="18"/>
      <c r="DL492" s="18"/>
      <c r="DM492" s="18"/>
      <c r="DN492" s="18"/>
      <c r="DO492" s="18"/>
      <c r="DP492" s="18"/>
      <c r="DQ492" s="18"/>
      <c r="DR492" s="18"/>
      <c r="DS492" s="18"/>
      <c r="DT492" s="18"/>
      <c r="DU492" s="18"/>
      <c r="DV492" s="18"/>
      <c r="DW492" s="18"/>
      <c r="DX492" s="18"/>
      <c r="DY492" s="18"/>
      <c r="DZ492" s="18"/>
      <c r="EA492" s="5"/>
      <c r="EB492" s="26"/>
      <c r="EC492" s="26"/>
      <c r="ED492" s="26"/>
      <c r="EE492" s="18"/>
      <c r="EF492" s="18"/>
      <c r="EG492" s="18">
        <v>0</v>
      </c>
      <c r="EH492" s="18" t="s">
        <v>890</v>
      </c>
      <c r="EI492" s="18" cm="1">
        <f t="array" ref="EI492">IF(SUMPRODUCT(--(DO492:DS492&lt;&gt;""))=0, 0,1)</f>
        <v>0</v>
      </c>
      <c r="EJ492" s="18" cm="1">
        <f t="array" ref="EJ492">IF(SUMPRODUCT(--(DT492:EG492&lt;&gt;""))=0, 0,1)</f>
        <v>1</v>
      </c>
      <c r="EK492" s="18" cm="1">
        <f t="array" ref="EK492">IF(SUMPRODUCT(--(EC492:EG492&lt;&gt;""))=0, 0,1)</f>
        <v>1</v>
      </c>
      <c r="EL492" s="18" cm="1">
        <f t="array" ref="EL492">IF(SUMPRODUCT(--(EE492:EG492&lt;&gt;""))=0, 0,1)</f>
        <v>1</v>
      </c>
      <c r="EM492" s="18">
        <f t="shared" si="112"/>
        <v>0</v>
      </c>
      <c r="EN492" s="18" t="str">
        <f t="shared" si="113"/>
        <v>NA</v>
      </c>
      <c r="EO492" s="18">
        <f t="shared" si="114"/>
        <v>0</v>
      </c>
      <c r="EP492" s="18">
        <f t="shared" si="115"/>
        <v>0</v>
      </c>
      <c r="EQ492" s="18">
        <f t="shared" si="116"/>
        <v>0</v>
      </c>
      <c r="ER492" s="58" t="s">
        <v>2080</v>
      </c>
      <c r="ES492" s="59">
        <v>43805</v>
      </c>
      <c r="ET492" s="18" t="s">
        <v>876</v>
      </c>
      <c r="EU492" s="18" t="s">
        <v>876</v>
      </c>
    </row>
    <row r="493" spans="1:151" ht="15.75" customHeight="1" x14ac:dyDescent="0.2">
      <c r="A493" s="5" t="s">
        <v>311</v>
      </c>
      <c r="B493" s="24" t="s">
        <v>875</v>
      </c>
      <c r="C493" s="26">
        <v>1</v>
      </c>
      <c r="D493" s="18" t="s">
        <v>515</v>
      </c>
      <c r="E493" s="18" t="s">
        <v>892</v>
      </c>
      <c r="F493" s="18" t="s">
        <v>2320</v>
      </c>
      <c r="G493" s="18" t="s">
        <v>878</v>
      </c>
      <c r="H493" s="18" t="s">
        <v>879</v>
      </c>
      <c r="I493" s="18" t="s">
        <v>363</v>
      </c>
      <c r="J493" s="18" t="s">
        <v>363</v>
      </c>
      <c r="K493" s="18" t="s">
        <v>363</v>
      </c>
      <c r="L493" s="18" t="s">
        <v>469</v>
      </c>
      <c r="M493" s="18" t="s">
        <v>253</v>
      </c>
      <c r="N493" s="56">
        <v>60</v>
      </c>
      <c r="O493" s="18" t="s">
        <v>877</v>
      </c>
      <c r="P493" s="18" t="s">
        <v>466</v>
      </c>
      <c r="Q493" s="18" t="s">
        <v>254</v>
      </c>
      <c r="R493" s="24" t="s">
        <v>257</v>
      </c>
      <c r="S493" s="24" t="s">
        <v>257</v>
      </c>
      <c r="T493" s="26" t="s">
        <v>901</v>
      </c>
      <c r="U493" s="26" t="s">
        <v>257</v>
      </c>
      <c r="V493" s="26" t="s">
        <v>257</v>
      </c>
      <c r="W493" s="26" t="s">
        <v>257</v>
      </c>
      <c r="X493" s="18" t="s">
        <v>882</v>
      </c>
      <c r="Y493" s="18">
        <v>0</v>
      </c>
      <c r="Z493" s="18" t="s">
        <v>474</v>
      </c>
      <c r="AA493" s="3">
        <v>0</v>
      </c>
      <c r="AB493" s="57" t="s">
        <v>257</v>
      </c>
      <c r="AC493" s="18" t="s">
        <v>595</v>
      </c>
      <c r="AD493" s="18" t="s">
        <v>595</v>
      </c>
      <c r="AE493" s="18" t="s">
        <v>595</v>
      </c>
      <c r="AF493" s="18" t="s">
        <v>595</v>
      </c>
      <c r="AG493" s="18" t="s">
        <v>595</v>
      </c>
      <c r="AH493" s="18" t="s">
        <v>595</v>
      </c>
      <c r="AI493" s="18">
        <v>12</v>
      </c>
      <c r="AJ493" s="18" t="s">
        <v>596</v>
      </c>
      <c r="AK493" s="18">
        <v>12</v>
      </c>
      <c r="AL493" s="18" t="s">
        <v>883</v>
      </c>
      <c r="AM493" s="18" t="s">
        <v>884</v>
      </c>
      <c r="AN493" s="57">
        <v>7</v>
      </c>
      <c r="AO493" s="18" t="s">
        <v>885</v>
      </c>
      <c r="AP493" s="26" t="s">
        <v>479</v>
      </c>
      <c r="AQ493" s="18">
        <v>4</v>
      </c>
      <c r="AR493" s="18" t="s">
        <v>886</v>
      </c>
      <c r="AS493" s="57">
        <f t="shared" si="117"/>
        <v>7</v>
      </c>
      <c r="AT493" s="57">
        <v>7</v>
      </c>
      <c r="AU493" s="57">
        <f t="shared" si="118"/>
        <v>0</v>
      </c>
      <c r="AV493" s="57">
        <f t="shared" si="119"/>
        <v>0</v>
      </c>
      <c r="AW493" s="5" t="s">
        <v>557</v>
      </c>
      <c r="AX493" s="18">
        <v>12</v>
      </c>
      <c r="AY493" s="18" t="s">
        <v>596</v>
      </c>
      <c r="AZ493" s="5" t="s">
        <v>257</v>
      </c>
      <c r="BA493" s="5" t="s">
        <v>257</v>
      </c>
      <c r="BB493" s="18" t="s">
        <v>902</v>
      </c>
      <c r="BC493" s="18" t="s">
        <v>263</v>
      </c>
      <c r="BD493" s="57">
        <f t="shared" si="120"/>
        <v>93</v>
      </c>
      <c r="BE493" s="18" t="s">
        <v>888</v>
      </c>
      <c r="BF493" s="18" t="s">
        <v>479</v>
      </c>
      <c r="BG493" s="18">
        <v>4</v>
      </c>
      <c r="BH493" s="18" t="s">
        <v>886</v>
      </c>
      <c r="BI493" s="57">
        <f t="shared" si="121"/>
        <v>93</v>
      </c>
      <c r="BJ493" s="57">
        <f t="shared" si="122"/>
        <v>93</v>
      </c>
      <c r="BK493" s="57">
        <f t="shared" si="123"/>
        <v>0</v>
      </c>
      <c r="BL493" s="57">
        <f t="shared" si="124"/>
        <v>0</v>
      </c>
      <c r="BM493" s="5" t="s">
        <v>557</v>
      </c>
      <c r="BN493" s="18">
        <v>12</v>
      </c>
      <c r="BO493" s="18" t="s">
        <v>596</v>
      </c>
      <c r="BP493" s="5" t="s">
        <v>257</v>
      </c>
      <c r="BQ493" s="5" t="s">
        <v>257</v>
      </c>
      <c r="BR493" s="18" t="s">
        <v>889</v>
      </c>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c r="DA493" s="18"/>
      <c r="DB493" s="18"/>
      <c r="DC493" s="18"/>
      <c r="DD493" s="18"/>
      <c r="DE493" s="18"/>
      <c r="DF493" s="18"/>
      <c r="DG493" s="18"/>
      <c r="DH493" s="18"/>
      <c r="DI493" s="18"/>
      <c r="DJ493" s="18"/>
      <c r="DK493" s="18"/>
      <c r="DL493" s="18"/>
      <c r="DM493" s="18"/>
      <c r="DN493" s="18"/>
      <c r="DO493" s="18"/>
      <c r="DP493" s="18"/>
      <c r="DQ493" s="18"/>
      <c r="DR493" s="18"/>
      <c r="DS493" s="18"/>
      <c r="DT493" s="18"/>
      <c r="DU493" s="18"/>
      <c r="DV493" s="18"/>
      <c r="DW493" s="18"/>
      <c r="DX493" s="18"/>
      <c r="DY493" s="18"/>
      <c r="DZ493" s="18"/>
      <c r="EA493" s="5"/>
      <c r="EB493" s="26"/>
      <c r="EC493" s="26"/>
      <c r="ED493" s="26"/>
      <c r="EE493" s="18"/>
      <c r="EF493" s="18"/>
      <c r="EG493" s="18">
        <v>0</v>
      </c>
      <c r="EH493" s="18" t="s">
        <v>890</v>
      </c>
      <c r="EI493" s="18" cm="1">
        <f t="array" ref="EI493">IF(SUMPRODUCT(--(DO493:DS493&lt;&gt;""))=0, 0,1)</f>
        <v>0</v>
      </c>
      <c r="EJ493" s="18" cm="1">
        <f t="array" ref="EJ493">IF(SUMPRODUCT(--(DT493:EG493&lt;&gt;""))=0, 0,1)</f>
        <v>1</v>
      </c>
      <c r="EK493" s="18" cm="1">
        <f t="array" ref="EK493">IF(SUMPRODUCT(--(EC493:EG493&lt;&gt;""))=0, 0,1)</f>
        <v>1</v>
      </c>
      <c r="EL493" s="18" cm="1">
        <f t="array" ref="EL493">IF(SUMPRODUCT(--(EE493:EG493&lt;&gt;""))=0, 0,1)</f>
        <v>1</v>
      </c>
      <c r="EM493" s="18">
        <f t="shared" si="112"/>
        <v>0</v>
      </c>
      <c r="EN493" s="18" t="str">
        <f t="shared" si="113"/>
        <v>NA</v>
      </c>
      <c r="EO493" s="18">
        <f t="shared" si="114"/>
        <v>0</v>
      </c>
      <c r="EP493" s="18">
        <f t="shared" si="115"/>
        <v>0</v>
      </c>
      <c r="EQ493" s="18">
        <f t="shared" si="116"/>
        <v>0</v>
      </c>
      <c r="ER493" s="58" t="s">
        <v>2080</v>
      </c>
      <c r="ES493" s="59">
        <v>43805</v>
      </c>
      <c r="ET493" s="18" t="s">
        <v>876</v>
      </c>
      <c r="EU493" s="18" t="s">
        <v>876</v>
      </c>
    </row>
    <row r="494" spans="1:151" ht="15.75" customHeight="1" x14ac:dyDescent="0.2">
      <c r="A494" s="5" t="s">
        <v>311</v>
      </c>
      <c r="B494" s="24" t="s">
        <v>875</v>
      </c>
      <c r="C494" s="26">
        <v>1</v>
      </c>
      <c r="D494" s="18" t="s">
        <v>515</v>
      </c>
      <c r="E494" s="18" t="s">
        <v>893</v>
      </c>
      <c r="F494" s="18" t="s">
        <v>2320</v>
      </c>
      <c r="G494" s="18" t="s">
        <v>878</v>
      </c>
      <c r="H494" s="18" t="s">
        <v>879</v>
      </c>
      <c r="I494" s="18" t="s">
        <v>363</v>
      </c>
      <c r="J494" s="18" t="s">
        <v>363</v>
      </c>
      <c r="K494" s="18" t="s">
        <v>363</v>
      </c>
      <c r="L494" s="18" t="s">
        <v>469</v>
      </c>
      <c r="M494" s="18" t="s">
        <v>253</v>
      </c>
      <c r="N494" s="56">
        <v>60</v>
      </c>
      <c r="O494" s="18" t="s">
        <v>877</v>
      </c>
      <c r="P494" s="18" t="s">
        <v>466</v>
      </c>
      <c r="Q494" s="18" t="s">
        <v>254</v>
      </c>
      <c r="R494" s="24" t="s">
        <v>257</v>
      </c>
      <c r="S494" s="24" t="s">
        <v>257</v>
      </c>
      <c r="T494" s="26" t="s">
        <v>901</v>
      </c>
      <c r="U494" s="26" t="s">
        <v>257</v>
      </c>
      <c r="V494" s="26" t="s">
        <v>257</v>
      </c>
      <c r="W494" s="26" t="s">
        <v>257</v>
      </c>
      <c r="X494" s="18" t="s">
        <v>882</v>
      </c>
      <c r="Y494" s="18">
        <v>0</v>
      </c>
      <c r="Z494" s="18" t="s">
        <v>474</v>
      </c>
      <c r="AA494" s="3">
        <v>0</v>
      </c>
      <c r="AB494" s="57" t="s">
        <v>257</v>
      </c>
      <c r="AC494" s="18" t="s">
        <v>595</v>
      </c>
      <c r="AD494" s="18" t="s">
        <v>595</v>
      </c>
      <c r="AE494" s="18" t="s">
        <v>595</v>
      </c>
      <c r="AF494" s="18" t="s">
        <v>595</v>
      </c>
      <c r="AG494" s="18" t="s">
        <v>595</v>
      </c>
      <c r="AH494" s="18" t="s">
        <v>595</v>
      </c>
      <c r="AI494" s="18">
        <v>15</v>
      </c>
      <c r="AJ494" s="18" t="s">
        <v>596</v>
      </c>
      <c r="AK494" s="18">
        <v>15</v>
      </c>
      <c r="AL494" s="18" t="s">
        <v>883</v>
      </c>
      <c r="AM494" s="18" t="s">
        <v>884</v>
      </c>
      <c r="AN494" s="57">
        <v>7</v>
      </c>
      <c r="AO494" s="18" t="s">
        <v>885</v>
      </c>
      <c r="AP494" s="26" t="s">
        <v>479</v>
      </c>
      <c r="AQ494" s="18">
        <v>4</v>
      </c>
      <c r="AR494" s="18" t="s">
        <v>886</v>
      </c>
      <c r="AS494" s="57">
        <f t="shared" si="117"/>
        <v>3.5</v>
      </c>
      <c r="AT494" s="57">
        <v>10.5</v>
      </c>
      <c r="AU494" s="57">
        <f t="shared" si="118"/>
        <v>3.5</v>
      </c>
      <c r="AV494" s="57">
        <f t="shared" si="119"/>
        <v>3.5</v>
      </c>
      <c r="AW494" s="5" t="s">
        <v>557</v>
      </c>
      <c r="AX494" s="18">
        <v>15</v>
      </c>
      <c r="AY494" s="18" t="s">
        <v>596</v>
      </c>
      <c r="AZ494" s="5" t="s">
        <v>257</v>
      </c>
      <c r="BA494" s="5" t="s">
        <v>257</v>
      </c>
      <c r="BB494" s="18" t="s">
        <v>902</v>
      </c>
      <c r="BC494" s="18" t="s">
        <v>263</v>
      </c>
      <c r="BD494" s="57">
        <f t="shared" si="120"/>
        <v>93</v>
      </c>
      <c r="BE494" s="18" t="s">
        <v>888</v>
      </c>
      <c r="BF494" s="18" t="s">
        <v>479</v>
      </c>
      <c r="BG494" s="18">
        <v>4</v>
      </c>
      <c r="BH494" s="18" t="s">
        <v>886</v>
      </c>
      <c r="BI494" s="57">
        <f t="shared" si="121"/>
        <v>89.5</v>
      </c>
      <c r="BJ494" s="57">
        <f t="shared" si="122"/>
        <v>96.5</v>
      </c>
      <c r="BK494" s="57">
        <f t="shared" si="123"/>
        <v>3.5</v>
      </c>
      <c r="BL494" s="57">
        <f t="shared" si="124"/>
        <v>3.5</v>
      </c>
      <c r="BM494" s="5" t="s">
        <v>557</v>
      </c>
      <c r="BN494" s="18">
        <v>15</v>
      </c>
      <c r="BO494" s="18" t="s">
        <v>596</v>
      </c>
      <c r="BP494" s="5" t="s">
        <v>257</v>
      </c>
      <c r="BQ494" s="5" t="s">
        <v>257</v>
      </c>
      <c r="BR494" s="18" t="s">
        <v>889</v>
      </c>
      <c r="BS494" s="18"/>
      <c r="BT494" s="18"/>
      <c r="BU494" s="18"/>
      <c r="BV494" s="18"/>
      <c r="BW494" s="18"/>
      <c r="BX494" s="18"/>
      <c r="BY494" s="18"/>
      <c r="BZ494" s="18"/>
      <c r="CA494" s="18"/>
      <c r="CB494" s="18"/>
      <c r="CC494" s="18"/>
      <c r="CD494" s="18"/>
      <c r="CE494" s="18"/>
      <c r="CF494" s="18"/>
      <c r="CG494" s="18"/>
      <c r="CH494" s="18"/>
      <c r="CI494" s="18"/>
      <c r="CJ494" s="18"/>
      <c r="CK494" s="18"/>
      <c r="CL494" s="18"/>
      <c r="CM494" s="18"/>
      <c r="CN494" s="18"/>
      <c r="CO494" s="18"/>
      <c r="CP494" s="18"/>
      <c r="CQ494" s="18"/>
      <c r="CR494" s="18"/>
      <c r="CS494" s="18"/>
      <c r="CT494" s="18"/>
      <c r="CU494" s="18"/>
      <c r="CV494" s="18"/>
      <c r="CW494" s="18"/>
      <c r="CX494" s="18"/>
      <c r="CY494" s="18"/>
      <c r="CZ494" s="18"/>
      <c r="DA494" s="18"/>
      <c r="DB494" s="18"/>
      <c r="DC494" s="18"/>
      <c r="DD494" s="18"/>
      <c r="DE494" s="18"/>
      <c r="DF494" s="18"/>
      <c r="DG494" s="18"/>
      <c r="DH494" s="18"/>
      <c r="DI494" s="18"/>
      <c r="DJ494" s="18"/>
      <c r="DK494" s="18"/>
      <c r="DL494" s="18"/>
      <c r="DM494" s="18"/>
      <c r="DN494" s="18"/>
      <c r="DO494" s="18"/>
      <c r="DP494" s="18"/>
      <c r="DQ494" s="18"/>
      <c r="DR494" s="18"/>
      <c r="DS494" s="18"/>
      <c r="DT494" s="18"/>
      <c r="DU494" s="18"/>
      <c r="DV494" s="18"/>
      <c r="DW494" s="18"/>
      <c r="DX494" s="18"/>
      <c r="DY494" s="18"/>
      <c r="DZ494" s="18"/>
      <c r="EA494" s="5"/>
      <c r="EB494" s="26"/>
      <c r="EC494" s="26"/>
      <c r="ED494" s="26"/>
      <c r="EE494" s="18"/>
      <c r="EF494" s="18"/>
      <c r="EG494" s="18">
        <v>0</v>
      </c>
      <c r="EH494" s="18" t="s">
        <v>890</v>
      </c>
      <c r="EI494" s="18" cm="1">
        <f t="array" ref="EI494">IF(SUMPRODUCT(--(DO494:DS494&lt;&gt;""))=0, 0,1)</f>
        <v>0</v>
      </c>
      <c r="EJ494" s="18" cm="1">
        <f t="array" ref="EJ494">IF(SUMPRODUCT(--(DT494:EG494&lt;&gt;""))=0, 0,1)</f>
        <v>1</v>
      </c>
      <c r="EK494" s="18" cm="1">
        <f t="array" ref="EK494">IF(SUMPRODUCT(--(EC494:EG494&lt;&gt;""))=0, 0,1)</f>
        <v>1</v>
      </c>
      <c r="EL494" s="18" cm="1">
        <f t="array" ref="EL494">IF(SUMPRODUCT(--(EE494:EG494&lt;&gt;""))=0, 0,1)</f>
        <v>1</v>
      </c>
      <c r="EM494" s="18">
        <f t="shared" si="112"/>
        <v>0</v>
      </c>
      <c r="EN494" s="18" t="str">
        <f t="shared" si="113"/>
        <v>NA</v>
      </c>
      <c r="EO494" s="18">
        <f t="shared" si="114"/>
        <v>0</v>
      </c>
      <c r="EP494" s="18">
        <f t="shared" si="115"/>
        <v>0</v>
      </c>
      <c r="EQ494" s="18">
        <f t="shared" si="116"/>
        <v>0</v>
      </c>
      <c r="ER494" s="58" t="s">
        <v>2080</v>
      </c>
      <c r="ES494" s="59">
        <v>43805</v>
      </c>
      <c r="ET494" s="18" t="s">
        <v>876</v>
      </c>
      <c r="EU494" s="18" t="s">
        <v>876</v>
      </c>
    </row>
    <row r="495" spans="1:151" ht="15.75" customHeight="1" x14ac:dyDescent="0.2">
      <c r="A495" s="5" t="s">
        <v>311</v>
      </c>
      <c r="B495" s="24" t="s">
        <v>875</v>
      </c>
      <c r="C495" s="26">
        <v>1</v>
      </c>
      <c r="D495" s="18" t="s">
        <v>515</v>
      </c>
      <c r="E495" s="18" t="s">
        <v>894</v>
      </c>
      <c r="F495" s="18" t="s">
        <v>2320</v>
      </c>
      <c r="G495" s="18" t="s">
        <v>878</v>
      </c>
      <c r="H495" s="18" t="s">
        <v>879</v>
      </c>
      <c r="I495" s="18" t="s">
        <v>363</v>
      </c>
      <c r="J495" s="18" t="s">
        <v>363</v>
      </c>
      <c r="K495" s="18" t="s">
        <v>363</v>
      </c>
      <c r="L495" s="18" t="s">
        <v>469</v>
      </c>
      <c r="M495" s="18" t="s">
        <v>253</v>
      </c>
      <c r="N495" s="56">
        <v>60</v>
      </c>
      <c r="O495" s="18" t="s">
        <v>877</v>
      </c>
      <c r="P495" s="18" t="s">
        <v>466</v>
      </c>
      <c r="Q495" s="18" t="s">
        <v>254</v>
      </c>
      <c r="R495" s="24" t="s">
        <v>257</v>
      </c>
      <c r="S495" s="24" t="s">
        <v>257</v>
      </c>
      <c r="T495" s="26" t="s">
        <v>901</v>
      </c>
      <c r="U495" s="26" t="s">
        <v>257</v>
      </c>
      <c r="V495" s="26" t="s">
        <v>257</v>
      </c>
      <c r="W495" s="26" t="s">
        <v>257</v>
      </c>
      <c r="X495" s="18" t="s">
        <v>882</v>
      </c>
      <c r="Y495" s="18">
        <v>0</v>
      </c>
      <c r="Z495" s="18" t="s">
        <v>474</v>
      </c>
      <c r="AA495" s="3">
        <v>0</v>
      </c>
      <c r="AB495" s="57" t="s">
        <v>257</v>
      </c>
      <c r="AC495" s="18" t="s">
        <v>595</v>
      </c>
      <c r="AD495" s="18" t="s">
        <v>595</v>
      </c>
      <c r="AE495" s="18" t="s">
        <v>595</v>
      </c>
      <c r="AF495" s="18" t="s">
        <v>595</v>
      </c>
      <c r="AG495" s="18" t="s">
        <v>595</v>
      </c>
      <c r="AH495" s="18" t="s">
        <v>595</v>
      </c>
      <c r="AI495" s="18">
        <v>21</v>
      </c>
      <c r="AJ495" s="18" t="s">
        <v>596</v>
      </c>
      <c r="AK495" s="18">
        <v>21</v>
      </c>
      <c r="AL495" s="18" t="s">
        <v>883</v>
      </c>
      <c r="AM495" s="18" t="s">
        <v>884</v>
      </c>
      <c r="AN495" s="57">
        <v>20.8</v>
      </c>
      <c r="AO495" s="18" t="s">
        <v>885</v>
      </c>
      <c r="AP495" s="26" t="s">
        <v>479</v>
      </c>
      <c r="AQ495" s="18">
        <v>4</v>
      </c>
      <c r="AR495" s="18" t="s">
        <v>886</v>
      </c>
      <c r="AS495" s="57">
        <f t="shared" si="117"/>
        <v>14.3</v>
      </c>
      <c r="AT495" s="57">
        <v>27.3</v>
      </c>
      <c r="AU495" s="57">
        <f t="shared" si="118"/>
        <v>6.5</v>
      </c>
      <c r="AV495" s="57">
        <f t="shared" si="119"/>
        <v>6.5</v>
      </c>
      <c r="AW495" s="5" t="s">
        <v>557</v>
      </c>
      <c r="AX495" s="18">
        <v>21</v>
      </c>
      <c r="AY495" s="18" t="s">
        <v>596</v>
      </c>
      <c r="AZ495" s="5" t="s">
        <v>257</v>
      </c>
      <c r="BA495" s="5" t="s">
        <v>257</v>
      </c>
      <c r="BB495" s="18" t="s">
        <v>902</v>
      </c>
      <c r="BC495" s="18" t="s">
        <v>263</v>
      </c>
      <c r="BD495" s="57">
        <f t="shared" si="120"/>
        <v>79.2</v>
      </c>
      <c r="BE495" s="18" t="s">
        <v>888</v>
      </c>
      <c r="BF495" s="18" t="s">
        <v>479</v>
      </c>
      <c r="BG495" s="18">
        <v>4</v>
      </c>
      <c r="BH495" s="18" t="s">
        <v>886</v>
      </c>
      <c r="BI495" s="57">
        <f t="shared" si="121"/>
        <v>72.7</v>
      </c>
      <c r="BJ495" s="57">
        <f t="shared" si="122"/>
        <v>85.7</v>
      </c>
      <c r="BK495" s="57">
        <f t="shared" si="123"/>
        <v>6.5</v>
      </c>
      <c r="BL495" s="57">
        <f t="shared" si="124"/>
        <v>6.5</v>
      </c>
      <c r="BM495" s="5" t="s">
        <v>557</v>
      </c>
      <c r="BN495" s="18">
        <v>21</v>
      </c>
      <c r="BO495" s="18" t="s">
        <v>596</v>
      </c>
      <c r="BP495" s="5" t="s">
        <v>257</v>
      </c>
      <c r="BQ495" s="5" t="s">
        <v>257</v>
      </c>
      <c r="BR495" s="18" t="s">
        <v>889</v>
      </c>
      <c r="BS495" s="18"/>
      <c r="BT495" s="18"/>
      <c r="BU495" s="18"/>
      <c r="BV495" s="18"/>
      <c r="BW495" s="18"/>
      <c r="BX495" s="18"/>
      <c r="BY495" s="18"/>
      <c r="BZ495" s="18"/>
      <c r="CA495" s="18"/>
      <c r="CB495" s="18"/>
      <c r="CC495" s="18"/>
      <c r="CD495" s="18"/>
      <c r="CE495" s="18"/>
      <c r="CF495" s="18"/>
      <c r="CG495" s="18"/>
      <c r="CH495" s="18"/>
      <c r="CI495" s="18"/>
      <c r="CJ495" s="18"/>
      <c r="CK495" s="18"/>
      <c r="CL495" s="18"/>
      <c r="CM495" s="18"/>
      <c r="CN495" s="18"/>
      <c r="CO495" s="18"/>
      <c r="CP495" s="18"/>
      <c r="CQ495" s="18"/>
      <c r="CR495" s="18"/>
      <c r="CS495" s="18"/>
      <c r="CT495" s="18"/>
      <c r="CU495" s="18"/>
      <c r="CV495" s="18"/>
      <c r="CW495" s="18"/>
      <c r="CX495" s="18"/>
      <c r="CY495" s="18"/>
      <c r="CZ495" s="18"/>
      <c r="DA495" s="18"/>
      <c r="DB495" s="18"/>
      <c r="DC495" s="18"/>
      <c r="DD495" s="18"/>
      <c r="DE495" s="18"/>
      <c r="DF495" s="18"/>
      <c r="DG495" s="18"/>
      <c r="DH495" s="18"/>
      <c r="DI495" s="18"/>
      <c r="DJ495" s="18"/>
      <c r="DK495" s="18"/>
      <c r="DL495" s="18"/>
      <c r="DM495" s="18"/>
      <c r="DN495" s="18"/>
      <c r="DO495" s="18"/>
      <c r="DP495" s="18"/>
      <c r="DQ495" s="18"/>
      <c r="DR495" s="18"/>
      <c r="DS495" s="18"/>
      <c r="DT495" s="18"/>
      <c r="DU495" s="18"/>
      <c r="DV495" s="18"/>
      <c r="DW495" s="18"/>
      <c r="DX495" s="18"/>
      <c r="DY495" s="18"/>
      <c r="DZ495" s="18"/>
      <c r="EA495" s="5"/>
      <c r="EB495" s="26"/>
      <c r="EC495" s="26"/>
      <c r="ED495" s="26"/>
      <c r="EE495" s="18"/>
      <c r="EF495" s="18"/>
      <c r="EG495" s="18">
        <v>0</v>
      </c>
      <c r="EH495" s="18" t="s">
        <v>890</v>
      </c>
      <c r="EI495" s="18" cm="1">
        <f t="array" ref="EI495">IF(SUMPRODUCT(--(DO495:DS495&lt;&gt;""))=0, 0,1)</f>
        <v>0</v>
      </c>
      <c r="EJ495" s="18" cm="1">
        <f t="array" ref="EJ495">IF(SUMPRODUCT(--(DT495:EG495&lt;&gt;""))=0, 0,1)</f>
        <v>1</v>
      </c>
      <c r="EK495" s="18" cm="1">
        <f t="array" ref="EK495">IF(SUMPRODUCT(--(EC495:EG495&lt;&gt;""))=0, 0,1)</f>
        <v>1</v>
      </c>
      <c r="EL495" s="18" cm="1">
        <f t="array" ref="EL495">IF(SUMPRODUCT(--(EE495:EG495&lt;&gt;""))=0, 0,1)</f>
        <v>1</v>
      </c>
      <c r="EM495" s="18">
        <f t="shared" si="112"/>
        <v>0</v>
      </c>
      <c r="EN495" s="18" t="str">
        <f t="shared" si="113"/>
        <v>NA</v>
      </c>
      <c r="EO495" s="18">
        <f t="shared" si="114"/>
        <v>0</v>
      </c>
      <c r="EP495" s="18">
        <f t="shared" si="115"/>
        <v>0</v>
      </c>
      <c r="EQ495" s="18">
        <f t="shared" si="116"/>
        <v>0</v>
      </c>
      <c r="ER495" s="58" t="s">
        <v>2080</v>
      </c>
      <c r="ES495" s="59">
        <v>43805</v>
      </c>
      <c r="ET495" s="18" t="s">
        <v>876</v>
      </c>
      <c r="EU495" s="18" t="s">
        <v>876</v>
      </c>
    </row>
    <row r="496" spans="1:151" ht="15.75" customHeight="1" x14ac:dyDescent="0.2">
      <c r="A496" s="5" t="s">
        <v>311</v>
      </c>
      <c r="B496" s="24" t="s">
        <v>875</v>
      </c>
      <c r="C496" s="26">
        <v>1</v>
      </c>
      <c r="D496" s="18" t="s">
        <v>515</v>
      </c>
      <c r="E496" s="18" t="s">
        <v>895</v>
      </c>
      <c r="F496" s="18" t="s">
        <v>2320</v>
      </c>
      <c r="G496" s="18" t="s">
        <v>878</v>
      </c>
      <c r="H496" s="18" t="s">
        <v>879</v>
      </c>
      <c r="I496" s="18" t="s">
        <v>363</v>
      </c>
      <c r="J496" s="18" t="s">
        <v>363</v>
      </c>
      <c r="K496" s="18" t="s">
        <v>363</v>
      </c>
      <c r="L496" s="18" t="s">
        <v>469</v>
      </c>
      <c r="M496" s="18" t="s">
        <v>253</v>
      </c>
      <c r="N496" s="56">
        <v>60</v>
      </c>
      <c r="O496" s="18" t="s">
        <v>877</v>
      </c>
      <c r="P496" s="18" t="s">
        <v>466</v>
      </c>
      <c r="Q496" s="18" t="s">
        <v>254</v>
      </c>
      <c r="R496" s="24" t="s">
        <v>257</v>
      </c>
      <c r="S496" s="24" t="s">
        <v>257</v>
      </c>
      <c r="T496" s="26" t="s">
        <v>901</v>
      </c>
      <c r="U496" s="26" t="s">
        <v>257</v>
      </c>
      <c r="V496" s="26" t="s">
        <v>257</v>
      </c>
      <c r="W496" s="26" t="s">
        <v>257</v>
      </c>
      <c r="X496" s="18" t="s">
        <v>882</v>
      </c>
      <c r="Y496" s="18">
        <v>0</v>
      </c>
      <c r="Z496" s="18" t="s">
        <v>474</v>
      </c>
      <c r="AA496" s="3">
        <v>0</v>
      </c>
      <c r="AB496" s="57" t="s">
        <v>257</v>
      </c>
      <c r="AC496" s="18" t="s">
        <v>595</v>
      </c>
      <c r="AD496" s="18" t="s">
        <v>595</v>
      </c>
      <c r="AE496" s="18" t="s">
        <v>595</v>
      </c>
      <c r="AF496" s="18" t="s">
        <v>595</v>
      </c>
      <c r="AG496" s="18" t="s">
        <v>595</v>
      </c>
      <c r="AH496" s="18" t="s">
        <v>595</v>
      </c>
      <c r="AI496" s="18">
        <v>27</v>
      </c>
      <c r="AJ496" s="18" t="s">
        <v>596</v>
      </c>
      <c r="AK496" s="18">
        <v>27</v>
      </c>
      <c r="AL496" s="18" t="s">
        <v>883</v>
      </c>
      <c r="AM496" s="18" t="s">
        <v>884</v>
      </c>
      <c r="AN496" s="57">
        <v>36.9</v>
      </c>
      <c r="AO496" s="18" t="s">
        <v>885</v>
      </c>
      <c r="AP496" s="26" t="s">
        <v>479</v>
      </c>
      <c r="AQ496" s="18">
        <v>4</v>
      </c>
      <c r="AR496" s="18" t="s">
        <v>886</v>
      </c>
      <c r="AS496" s="57">
        <f t="shared" si="117"/>
        <v>30.4</v>
      </c>
      <c r="AT496" s="57">
        <v>43.4</v>
      </c>
      <c r="AU496" s="57">
        <f t="shared" si="118"/>
        <v>6.5</v>
      </c>
      <c r="AV496" s="57">
        <f t="shared" si="119"/>
        <v>6.5</v>
      </c>
      <c r="AW496" s="5" t="s">
        <v>557</v>
      </c>
      <c r="AX496" s="18">
        <v>27</v>
      </c>
      <c r="AY496" s="18" t="s">
        <v>596</v>
      </c>
      <c r="AZ496" s="5" t="s">
        <v>257</v>
      </c>
      <c r="BA496" s="5" t="s">
        <v>257</v>
      </c>
      <c r="BB496" s="18" t="s">
        <v>902</v>
      </c>
      <c r="BC496" s="18" t="s">
        <v>263</v>
      </c>
      <c r="BD496" s="57">
        <f t="shared" si="120"/>
        <v>63.1</v>
      </c>
      <c r="BE496" s="18" t="s">
        <v>888</v>
      </c>
      <c r="BF496" s="18" t="s">
        <v>479</v>
      </c>
      <c r="BG496" s="18">
        <v>4</v>
      </c>
      <c r="BH496" s="18" t="s">
        <v>886</v>
      </c>
      <c r="BI496" s="57">
        <f t="shared" si="121"/>
        <v>56.600000000000009</v>
      </c>
      <c r="BJ496" s="57">
        <f t="shared" si="122"/>
        <v>69.599999999999994</v>
      </c>
      <c r="BK496" s="57">
        <f t="shared" si="123"/>
        <v>6.4999999999999929</v>
      </c>
      <c r="BL496" s="57">
        <f t="shared" si="124"/>
        <v>6.4999999999999929</v>
      </c>
      <c r="BM496" s="5" t="s">
        <v>557</v>
      </c>
      <c r="BN496" s="18">
        <v>27</v>
      </c>
      <c r="BO496" s="18" t="s">
        <v>596</v>
      </c>
      <c r="BP496" s="5" t="s">
        <v>257</v>
      </c>
      <c r="BQ496" s="5" t="s">
        <v>257</v>
      </c>
      <c r="BR496" s="18" t="s">
        <v>889</v>
      </c>
      <c r="BS496" s="18"/>
      <c r="BT496" s="18"/>
      <c r="BU496" s="18"/>
      <c r="BV496" s="18"/>
      <c r="BW496" s="18"/>
      <c r="BX496" s="18"/>
      <c r="BY496" s="18"/>
      <c r="BZ496" s="18"/>
      <c r="CA496" s="18"/>
      <c r="CB496" s="18"/>
      <c r="CC496" s="18"/>
      <c r="CD496" s="18"/>
      <c r="CE496" s="18"/>
      <c r="CF496" s="18"/>
      <c r="CG496" s="18"/>
      <c r="CH496" s="18"/>
      <c r="CI496" s="18"/>
      <c r="CJ496" s="18"/>
      <c r="CK496" s="18"/>
      <c r="CL496" s="18"/>
      <c r="CM496" s="18"/>
      <c r="CN496" s="18"/>
      <c r="CO496" s="18"/>
      <c r="CP496" s="18"/>
      <c r="CQ496" s="18"/>
      <c r="CR496" s="18"/>
      <c r="CS496" s="18"/>
      <c r="CT496" s="18"/>
      <c r="CU496" s="18"/>
      <c r="CV496" s="18"/>
      <c r="CW496" s="18"/>
      <c r="CX496" s="18"/>
      <c r="CY496" s="18"/>
      <c r="CZ496" s="18"/>
      <c r="DA496" s="18"/>
      <c r="DB496" s="18"/>
      <c r="DC496" s="18"/>
      <c r="DD496" s="18"/>
      <c r="DE496" s="18"/>
      <c r="DF496" s="18"/>
      <c r="DG496" s="18"/>
      <c r="DH496" s="18"/>
      <c r="DI496" s="18"/>
      <c r="DJ496" s="18"/>
      <c r="DK496" s="18"/>
      <c r="DL496" s="18"/>
      <c r="DM496" s="18"/>
      <c r="DN496" s="18"/>
      <c r="DO496" s="18"/>
      <c r="DP496" s="18"/>
      <c r="DQ496" s="18"/>
      <c r="DR496" s="18"/>
      <c r="DS496" s="18"/>
      <c r="DT496" s="18"/>
      <c r="DU496" s="18"/>
      <c r="DV496" s="18"/>
      <c r="DW496" s="18"/>
      <c r="DX496" s="18"/>
      <c r="DY496" s="18"/>
      <c r="DZ496" s="18"/>
      <c r="EA496" s="5"/>
      <c r="EB496" s="26"/>
      <c r="EC496" s="26"/>
      <c r="ED496" s="26"/>
      <c r="EE496" s="18"/>
      <c r="EF496" s="18"/>
      <c r="EG496" s="18">
        <v>0</v>
      </c>
      <c r="EH496" s="18" t="s">
        <v>890</v>
      </c>
      <c r="EI496" s="18" cm="1">
        <f t="array" ref="EI496">IF(SUMPRODUCT(--(DO496:DS496&lt;&gt;""))=0, 0,1)</f>
        <v>0</v>
      </c>
      <c r="EJ496" s="18" cm="1">
        <f t="array" ref="EJ496">IF(SUMPRODUCT(--(DT496:EG496&lt;&gt;""))=0, 0,1)</f>
        <v>1</v>
      </c>
      <c r="EK496" s="18" cm="1">
        <f t="array" ref="EK496">IF(SUMPRODUCT(--(EC496:EG496&lt;&gt;""))=0, 0,1)</f>
        <v>1</v>
      </c>
      <c r="EL496" s="18" cm="1">
        <f t="array" ref="EL496">IF(SUMPRODUCT(--(EE496:EG496&lt;&gt;""))=0, 0,1)</f>
        <v>1</v>
      </c>
      <c r="EM496" s="18">
        <f t="shared" si="112"/>
        <v>0</v>
      </c>
      <c r="EN496" s="18" t="str">
        <f t="shared" si="113"/>
        <v>NA</v>
      </c>
      <c r="EO496" s="18">
        <f t="shared" si="114"/>
        <v>0</v>
      </c>
      <c r="EP496" s="18">
        <f t="shared" si="115"/>
        <v>0</v>
      </c>
      <c r="EQ496" s="18">
        <f t="shared" si="116"/>
        <v>0</v>
      </c>
      <c r="ER496" s="58" t="s">
        <v>2080</v>
      </c>
      <c r="ES496" s="59">
        <v>43805</v>
      </c>
      <c r="ET496" s="18" t="s">
        <v>876</v>
      </c>
      <c r="EU496" s="18" t="s">
        <v>876</v>
      </c>
    </row>
    <row r="497" spans="1:151" ht="15.75" customHeight="1" x14ac:dyDescent="0.2">
      <c r="A497" s="5" t="s">
        <v>311</v>
      </c>
      <c r="B497" s="24" t="s">
        <v>875</v>
      </c>
      <c r="C497" s="26">
        <v>1</v>
      </c>
      <c r="D497" s="18" t="s">
        <v>515</v>
      </c>
      <c r="E497" s="18" t="s">
        <v>896</v>
      </c>
      <c r="F497" s="18" t="s">
        <v>2320</v>
      </c>
      <c r="G497" s="18" t="s">
        <v>878</v>
      </c>
      <c r="H497" s="18" t="s">
        <v>879</v>
      </c>
      <c r="I497" s="18" t="s">
        <v>363</v>
      </c>
      <c r="J497" s="18" t="s">
        <v>363</v>
      </c>
      <c r="K497" s="18" t="s">
        <v>363</v>
      </c>
      <c r="L497" s="18" t="s">
        <v>469</v>
      </c>
      <c r="M497" s="18" t="s">
        <v>253</v>
      </c>
      <c r="N497" s="56">
        <v>60</v>
      </c>
      <c r="O497" s="18" t="s">
        <v>877</v>
      </c>
      <c r="P497" s="18" t="s">
        <v>466</v>
      </c>
      <c r="Q497" s="18" t="s">
        <v>254</v>
      </c>
      <c r="R497" s="24" t="s">
        <v>257</v>
      </c>
      <c r="S497" s="24" t="s">
        <v>257</v>
      </c>
      <c r="T497" s="26" t="s">
        <v>901</v>
      </c>
      <c r="U497" s="26" t="s">
        <v>257</v>
      </c>
      <c r="V497" s="26" t="s">
        <v>257</v>
      </c>
      <c r="W497" s="26" t="s">
        <v>257</v>
      </c>
      <c r="X497" s="18" t="s">
        <v>882</v>
      </c>
      <c r="Y497" s="18">
        <v>0</v>
      </c>
      <c r="Z497" s="18" t="s">
        <v>474</v>
      </c>
      <c r="AA497" s="3">
        <v>0</v>
      </c>
      <c r="AB497" s="57" t="s">
        <v>257</v>
      </c>
      <c r="AC497" s="18" t="s">
        <v>595</v>
      </c>
      <c r="AD497" s="18" t="s">
        <v>595</v>
      </c>
      <c r="AE497" s="18" t="s">
        <v>595</v>
      </c>
      <c r="AF497" s="18" t="s">
        <v>595</v>
      </c>
      <c r="AG497" s="18" t="s">
        <v>595</v>
      </c>
      <c r="AH497" s="18" t="s">
        <v>595</v>
      </c>
      <c r="AI497" s="18">
        <v>33</v>
      </c>
      <c r="AJ497" s="18" t="s">
        <v>596</v>
      </c>
      <c r="AK497" s="18">
        <v>33</v>
      </c>
      <c r="AL497" s="18" t="s">
        <v>883</v>
      </c>
      <c r="AM497" s="18" t="s">
        <v>884</v>
      </c>
      <c r="AN497" s="57">
        <v>41.8</v>
      </c>
      <c r="AO497" s="18" t="s">
        <v>885</v>
      </c>
      <c r="AP497" s="26" t="s">
        <v>479</v>
      </c>
      <c r="AQ497" s="18">
        <v>4</v>
      </c>
      <c r="AR497" s="18" t="s">
        <v>886</v>
      </c>
      <c r="AS497" s="57">
        <f t="shared" si="117"/>
        <v>35.899999999999991</v>
      </c>
      <c r="AT497" s="57">
        <v>47.7</v>
      </c>
      <c r="AU497" s="57">
        <f t="shared" si="118"/>
        <v>5.9000000000000057</v>
      </c>
      <c r="AV497" s="57">
        <f t="shared" si="119"/>
        <v>5.9000000000000057</v>
      </c>
      <c r="AW497" s="5" t="s">
        <v>557</v>
      </c>
      <c r="AX497" s="18">
        <v>33</v>
      </c>
      <c r="AY497" s="18" t="s">
        <v>596</v>
      </c>
      <c r="AZ497" s="5" t="s">
        <v>257</v>
      </c>
      <c r="BA497" s="5" t="s">
        <v>257</v>
      </c>
      <c r="BB497" s="18" t="s">
        <v>902</v>
      </c>
      <c r="BC497" s="18" t="s">
        <v>263</v>
      </c>
      <c r="BD497" s="57">
        <f t="shared" si="120"/>
        <v>58.2</v>
      </c>
      <c r="BE497" s="18" t="s">
        <v>888</v>
      </c>
      <c r="BF497" s="18" t="s">
        <v>479</v>
      </c>
      <c r="BG497" s="18">
        <v>4</v>
      </c>
      <c r="BH497" s="18" t="s">
        <v>886</v>
      </c>
      <c r="BI497" s="57">
        <f t="shared" si="121"/>
        <v>52.3</v>
      </c>
      <c r="BJ497" s="57">
        <f t="shared" si="122"/>
        <v>64.100000000000009</v>
      </c>
      <c r="BK497" s="57">
        <f t="shared" si="123"/>
        <v>5.9000000000000057</v>
      </c>
      <c r="BL497" s="57">
        <f t="shared" si="124"/>
        <v>5.9000000000000057</v>
      </c>
      <c r="BM497" s="5" t="s">
        <v>557</v>
      </c>
      <c r="BN497" s="18">
        <v>33</v>
      </c>
      <c r="BO497" s="18" t="s">
        <v>596</v>
      </c>
      <c r="BP497" s="5" t="s">
        <v>257</v>
      </c>
      <c r="BQ497" s="5" t="s">
        <v>257</v>
      </c>
      <c r="BR497" s="18" t="s">
        <v>889</v>
      </c>
      <c r="BS497" s="18"/>
      <c r="BT497" s="18"/>
      <c r="BU497" s="18"/>
      <c r="BV497" s="18"/>
      <c r="BW497" s="18"/>
      <c r="BX497" s="18"/>
      <c r="BY497" s="18"/>
      <c r="BZ497" s="18"/>
      <c r="CA497" s="18"/>
      <c r="CB497" s="18"/>
      <c r="CC497" s="18"/>
      <c r="CD497" s="18"/>
      <c r="CE497" s="18"/>
      <c r="CF497" s="18"/>
      <c r="CG497" s="18"/>
      <c r="CH497" s="18"/>
      <c r="CI497" s="18"/>
      <c r="CJ497" s="18"/>
      <c r="CK497" s="18"/>
      <c r="CL497" s="18"/>
      <c r="CM497" s="18"/>
      <c r="CN497" s="18"/>
      <c r="CO497" s="18"/>
      <c r="CP497" s="18"/>
      <c r="CQ497" s="18"/>
      <c r="CR497" s="18"/>
      <c r="CS497" s="18"/>
      <c r="CT497" s="18"/>
      <c r="CU497" s="18"/>
      <c r="CV497" s="18"/>
      <c r="CW497" s="18"/>
      <c r="CX497" s="18"/>
      <c r="CY497" s="18"/>
      <c r="CZ497" s="18"/>
      <c r="DA497" s="18"/>
      <c r="DB497" s="18"/>
      <c r="DC497" s="18"/>
      <c r="DD497" s="18"/>
      <c r="DE497" s="18"/>
      <c r="DF497" s="18"/>
      <c r="DG497" s="18"/>
      <c r="DH497" s="18"/>
      <c r="DI497" s="18"/>
      <c r="DJ497" s="18"/>
      <c r="DK497" s="18"/>
      <c r="DL497" s="18"/>
      <c r="DM497" s="18"/>
      <c r="DN497" s="18"/>
      <c r="DO497" s="18"/>
      <c r="DP497" s="18"/>
      <c r="DQ497" s="18"/>
      <c r="DR497" s="18"/>
      <c r="DS497" s="18"/>
      <c r="DT497" s="18"/>
      <c r="DU497" s="18"/>
      <c r="DV497" s="18"/>
      <c r="DW497" s="18"/>
      <c r="DX497" s="18"/>
      <c r="DY497" s="18"/>
      <c r="DZ497" s="18"/>
      <c r="EA497" s="5"/>
      <c r="EB497" s="26"/>
      <c r="EC497" s="26"/>
      <c r="ED497" s="26"/>
      <c r="EE497" s="18"/>
      <c r="EF497" s="18"/>
      <c r="EG497" s="18">
        <v>0</v>
      </c>
      <c r="EH497" s="18" t="s">
        <v>890</v>
      </c>
      <c r="EI497" s="18" cm="1">
        <f t="array" ref="EI497">IF(SUMPRODUCT(--(DO497:DS497&lt;&gt;""))=0, 0,1)</f>
        <v>0</v>
      </c>
      <c r="EJ497" s="18" cm="1">
        <f t="array" ref="EJ497">IF(SUMPRODUCT(--(DT497:EG497&lt;&gt;""))=0, 0,1)</f>
        <v>1</v>
      </c>
      <c r="EK497" s="18" cm="1">
        <f t="array" ref="EK497">IF(SUMPRODUCT(--(EC497:EG497&lt;&gt;""))=0, 0,1)</f>
        <v>1</v>
      </c>
      <c r="EL497" s="18" cm="1">
        <f t="array" ref="EL497">IF(SUMPRODUCT(--(EE497:EG497&lt;&gt;""))=0, 0,1)</f>
        <v>1</v>
      </c>
      <c r="EM497" s="18">
        <f t="shared" si="112"/>
        <v>0</v>
      </c>
      <c r="EN497" s="18" t="str">
        <f t="shared" si="113"/>
        <v>NA</v>
      </c>
      <c r="EO497" s="18">
        <f t="shared" si="114"/>
        <v>0</v>
      </c>
      <c r="EP497" s="18">
        <f t="shared" si="115"/>
        <v>0</v>
      </c>
      <c r="EQ497" s="18">
        <f t="shared" si="116"/>
        <v>0</v>
      </c>
      <c r="ER497" s="58" t="s">
        <v>2080</v>
      </c>
      <c r="ES497" s="59">
        <v>43805</v>
      </c>
      <c r="ET497" s="18" t="s">
        <v>876</v>
      </c>
      <c r="EU497" s="18" t="s">
        <v>876</v>
      </c>
    </row>
    <row r="498" spans="1:151" ht="15.75" customHeight="1" x14ac:dyDescent="0.2">
      <c r="A498" s="5" t="s">
        <v>311</v>
      </c>
      <c r="B498" s="24" t="s">
        <v>875</v>
      </c>
      <c r="C498" s="26">
        <v>1</v>
      </c>
      <c r="D498" s="18" t="s">
        <v>515</v>
      </c>
      <c r="E498" s="18" t="s">
        <v>897</v>
      </c>
      <c r="F498" s="18" t="s">
        <v>2320</v>
      </c>
      <c r="G498" s="18" t="s">
        <v>878</v>
      </c>
      <c r="H498" s="18" t="s">
        <v>879</v>
      </c>
      <c r="I498" s="18" t="s">
        <v>363</v>
      </c>
      <c r="J498" s="18" t="s">
        <v>363</v>
      </c>
      <c r="K498" s="18" t="s">
        <v>363</v>
      </c>
      <c r="L498" s="18" t="s">
        <v>469</v>
      </c>
      <c r="M498" s="18" t="s">
        <v>253</v>
      </c>
      <c r="N498" s="56">
        <v>60</v>
      </c>
      <c r="O498" s="18" t="s">
        <v>877</v>
      </c>
      <c r="P498" s="18" t="s">
        <v>466</v>
      </c>
      <c r="Q498" s="18" t="s">
        <v>254</v>
      </c>
      <c r="R498" s="24" t="s">
        <v>257</v>
      </c>
      <c r="S498" s="24" t="s">
        <v>257</v>
      </c>
      <c r="T498" s="26" t="s">
        <v>901</v>
      </c>
      <c r="U498" s="26" t="s">
        <v>257</v>
      </c>
      <c r="V498" s="26" t="s">
        <v>257</v>
      </c>
      <c r="W498" s="26" t="s">
        <v>257</v>
      </c>
      <c r="X498" s="18" t="s">
        <v>882</v>
      </c>
      <c r="Y498" s="18">
        <v>0</v>
      </c>
      <c r="Z498" s="18" t="s">
        <v>474</v>
      </c>
      <c r="AA498" s="3">
        <v>0</v>
      </c>
      <c r="AB498" s="57" t="s">
        <v>257</v>
      </c>
      <c r="AC498" s="18" t="s">
        <v>595</v>
      </c>
      <c r="AD498" s="18" t="s">
        <v>595</v>
      </c>
      <c r="AE498" s="18" t="s">
        <v>595</v>
      </c>
      <c r="AF498" s="18" t="s">
        <v>595</v>
      </c>
      <c r="AG498" s="18" t="s">
        <v>595</v>
      </c>
      <c r="AH498" s="18" t="s">
        <v>595</v>
      </c>
      <c r="AI498" s="18">
        <v>39</v>
      </c>
      <c r="AJ498" s="18" t="s">
        <v>596</v>
      </c>
      <c r="AK498" s="18">
        <v>39</v>
      </c>
      <c r="AL498" s="18" t="s">
        <v>883</v>
      </c>
      <c r="AM498" s="18" t="s">
        <v>884</v>
      </c>
      <c r="AN498" s="57">
        <v>50.9</v>
      </c>
      <c r="AO498" s="18" t="s">
        <v>885</v>
      </c>
      <c r="AP498" s="26" t="s">
        <v>479</v>
      </c>
      <c r="AQ498" s="18">
        <v>4</v>
      </c>
      <c r="AR498" s="18" t="s">
        <v>886</v>
      </c>
      <c r="AS498" s="57">
        <f t="shared" si="117"/>
        <v>45</v>
      </c>
      <c r="AT498" s="57">
        <v>56.8</v>
      </c>
      <c r="AU498" s="57">
        <f t="shared" si="118"/>
        <v>5.8999999999999986</v>
      </c>
      <c r="AV498" s="57">
        <f t="shared" si="119"/>
        <v>5.8999999999999986</v>
      </c>
      <c r="AW498" s="5" t="s">
        <v>557</v>
      </c>
      <c r="AX498" s="18">
        <v>39</v>
      </c>
      <c r="AY498" s="18" t="s">
        <v>596</v>
      </c>
      <c r="AZ498" s="5" t="s">
        <v>257</v>
      </c>
      <c r="BA498" s="5" t="s">
        <v>257</v>
      </c>
      <c r="BB498" s="18" t="s">
        <v>902</v>
      </c>
      <c r="BC498" s="18" t="s">
        <v>263</v>
      </c>
      <c r="BD498" s="57">
        <f t="shared" si="120"/>
        <v>49.1</v>
      </c>
      <c r="BE498" s="18" t="s">
        <v>888</v>
      </c>
      <c r="BF498" s="18" t="s">
        <v>479</v>
      </c>
      <c r="BG498" s="18">
        <v>4</v>
      </c>
      <c r="BH498" s="18" t="s">
        <v>886</v>
      </c>
      <c r="BI498" s="57">
        <f t="shared" si="121"/>
        <v>43.2</v>
      </c>
      <c r="BJ498" s="57">
        <f t="shared" si="122"/>
        <v>55</v>
      </c>
      <c r="BK498" s="57">
        <f t="shared" si="123"/>
        <v>5.8999999999999986</v>
      </c>
      <c r="BL498" s="57">
        <f t="shared" si="124"/>
        <v>5.8999999999999986</v>
      </c>
      <c r="BM498" s="5" t="s">
        <v>557</v>
      </c>
      <c r="BN498" s="18">
        <v>39</v>
      </c>
      <c r="BO498" s="18" t="s">
        <v>596</v>
      </c>
      <c r="BP498" s="5" t="s">
        <v>257</v>
      </c>
      <c r="BQ498" s="5" t="s">
        <v>257</v>
      </c>
      <c r="BR498" s="18" t="s">
        <v>889</v>
      </c>
      <c r="BS498" s="18"/>
      <c r="BT498" s="18"/>
      <c r="BU498" s="18"/>
      <c r="BV498" s="18"/>
      <c r="BW498" s="18"/>
      <c r="BX498" s="18"/>
      <c r="BY498" s="18"/>
      <c r="BZ498" s="18"/>
      <c r="CA498" s="18"/>
      <c r="CB498" s="18"/>
      <c r="CC498" s="18"/>
      <c r="CD498" s="18"/>
      <c r="CE498" s="18"/>
      <c r="CF498" s="18"/>
      <c r="CG498" s="18"/>
      <c r="CH498" s="18"/>
      <c r="CI498" s="18"/>
      <c r="CJ498" s="18"/>
      <c r="CK498" s="18"/>
      <c r="CL498" s="18"/>
      <c r="CM498" s="18"/>
      <c r="CN498" s="18"/>
      <c r="CO498" s="18"/>
      <c r="CP498" s="18"/>
      <c r="CQ498" s="18"/>
      <c r="CR498" s="18"/>
      <c r="CS498" s="18"/>
      <c r="CT498" s="18"/>
      <c r="CU498" s="18"/>
      <c r="CV498" s="18"/>
      <c r="CW498" s="18"/>
      <c r="CX498" s="18"/>
      <c r="CY498" s="18"/>
      <c r="CZ498" s="18"/>
      <c r="DA498" s="18"/>
      <c r="DB498" s="18"/>
      <c r="DC498" s="18"/>
      <c r="DD498" s="18"/>
      <c r="DE498" s="18"/>
      <c r="DF498" s="18"/>
      <c r="DG498" s="18"/>
      <c r="DH498" s="18"/>
      <c r="DI498" s="18"/>
      <c r="DJ498" s="18"/>
      <c r="DK498" s="18"/>
      <c r="DL498" s="18"/>
      <c r="DM498" s="18"/>
      <c r="DN498" s="18"/>
      <c r="DO498" s="18"/>
      <c r="DP498" s="18"/>
      <c r="DQ498" s="18"/>
      <c r="DR498" s="18"/>
      <c r="DS498" s="18"/>
      <c r="DT498" s="18"/>
      <c r="DU498" s="18"/>
      <c r="DV498" s="18"/>
      <c r="DW498" s="18"/>
      <c r="DX498" s="18"/>
      <c r="DY498" s="18"/>
      <c r="DZ498" s="18"/>
      <c r="EA498" s="5"/>
      <c r="EB498" s="26"/>
      <c r="EC498" s="26"/>
      <c r="ED498" s="26"/>
      <c r="EE498" s="18"/>
      <c r="EF498" s="18"/>
      <c r="EG498" s="18">
        <v>0</v>
      </c>
      <c r="EH498" s="18" t="s">
        <v>890</v>
      </c>
      <c r="EI498" s="18" cm="1">
        <f t="array" ref="EI498">IF(SUMPRODUCT(--(DO498:DS498&lt;&gt;""))=0, 0,1)</f>
        <v>0</v>
      </c>
      <c r="EJ498" s="18" cm="1">
        <f t="array" ref="EJ498">IF(SUMPRODUCT(--(DT498:EG498&lt;&gt;""))=0, 0,1)</f>
        <v>1</v>
      </c>
      <c r="EK498" s="18" cm="1">
        <f t="array" ref="EK498">IF(SUMPRODUCT(--(EC498:EG498&lt;&gt;""))=0, 0,1)</f>
        <v>1</v>
      </c>
      <c r="EL498" s="18" cm="1">
        <f t="array" ref="EL498">IF(SUMPRODUCT(--(EE498:EG498&lt;&gt;""))=0, 0,1)</f>
        <v>1</v>
      </c>
      <c r="EM498" s="18">
        <f t="shared" si="112"/>
        <v>0</v>
      </c>
      <c r="EN498" s="18" t="str">
        <f t="shared" si="113"/>
        <v>NA</v>
      </c>
      <c r="EO498" s="18">
        <f t="shared" si="114"/>
        <v>0</v>
      </c>
      <c r="EP498" s="18">
        <f t="shared" si="115"/>
        <v>0</v>
      </c>
      <c r="EQ498" s="18">
        <f t="shared" si="116"/>
        <v>0</v>
      </c>
      <c r="ER498" s="58" t="s">
        <v>2080</v>
      </c>
      <c r="ES498" s="59">
        <v>43805</v>
      </c>
      <c r="ET498" s="18" t="s">
        <v>876</v>
      </c>
      <c r="EU498" s="18" t="s">
        <v>876</v>
      </c>
    </row>
    <row r="499" spans="1:151" ht="15.75" customHeight="1" x14ac:dyDescent="0.2">
      <c r="A499" s="5" t="s">
        <v>311</v>
      </c>
      <c r="B499" s="24" t="s">
        <v>875</v>
      </c>
      <c r="C499" s="26">
        <v>1</v>
      </c>
      <c r="D499" s="18" t="s">
        <v>515</v>
      </c>
      <c r="E499" s="18" t="s">
        <v>898</v>
      </c>
      <c r="F499" s="18" t="s">
        <v>2320</v>
      </c>
      <c r="G499" s="18" t="s">
        <v>878</v>
      </c>
      <c r="H499" s="18" t="s">
        <v>879</v>
      </c>
      <c r="I499" s="18" t="s">
        <v>363</v>
      </c>
      <c r="J499" s="18" t="s">
        <v>363</v>
      </c>
      <c r="K499" s="18" t="s">
        <v>363</v>
      </c>
      <c r="L499" s="18" t="s">
        <v>469</v>
      </c>
      <c r="M499" s="18" t="s">
        <v>253</v>
      </c>
      <c r="N499" s="56">
        <v>60</v>
      </c>
      <c r="O499" s="18" t="s">
        <v>877</v>
      </c>
      <c r="P499" s="18" t="s">
        <v>466</v>
      </c>
      <c r="Q499" s="18" t="s">
        <v>254</v>
      </c>
      <c r="R499" s="24" t="s">
        <v>257</v>
      </c>
      <c r="S499" s="24" t="s">
        <v>257</v>
      </c>
      <c r="T499" s="26" t="s">
        <v>901</v>
      </c>
      <c r="U499" s="26" t="s">
        <v>257</v>
      </c>
      <c r="V499" s="26" t="s">
        <v>257</v>
      </c>
      <c r="W499" s="26" t="s">
        <v>257</v>
      </c>
      <c r="X499" s="18" t="s">
        <v>882</v>
      </c>
      <c r="Y499" s="18">
        <v>0</v>
      </c>
      <c r="Z499" s="18" t="s">
        <v>474</v>
      </c>
      <c r="AA499" s="3">
        <v>0</v>
      </c>
      <c r="AB499" s="57" t="s">
        <v>257</v>
      </c>
      <c r="AC499" s="18" t="s">
        <v>595</v>
      </c>
      <c r="AD499" s="18" t="s">
        <v>595</v>
      </c>
      <c r="AE499" s="18" t="s">
        <v>595</v>
      </c>
      <c r="AF499" s="18" t="s">
        <v>595</v>
      </c>
      <c r="AG499" s="18" t="s">
        <v>595</v>
      </c>
      <c r="AH499" s="18" t="s">
        <v>595</v>
      </c>
      <c r="AI499" s="18">
        <v>42</v>
      </c>
      <c r="AJ499" s="18" t="s">
        <v>596</v>
      </c>
      <c r="AK499" s="18">
        <v>42</v>
      </c>
      <c r="AL499" s="18" t="s">
        <v>883</v>
      </c>
      <c r="AM499" s="18" t="s">
        <v>884</v>
      </c>
      <c r="AN499" s="57">
        <v>55.4</v>
      </c>
      <c r="AO499" s="18" t="s">
        <v>885</v>
      </c>
      <c r="AP499" s="26" t="s">
        <v>479</v>
      </c>
      <c r="AQ499" s="18">
        <v>4</v>
      </c>
      <c r="AR499" s="18" t="s">
        <v>886</v>
      </c>
      <c r="AS499" s="57">
        <f t="shared" si="117"/>
        <v>48.699999999999996</v>
      </c>
      <c r="AT499" s="57">
        <v>62.1</v>
      </c>
      <c r="AU499" s="57">
        <f t="shared" si="118"/>
        <v>6.7000000000000028</v>
      </c>
      <c r="AV499" s="57">
        <f t="shared" si="119"/>
        <v>6.7000000000000028</v>
      </c>
      <c r="AW499" s="5" t="s">
        <v>557</v>
      </c>
      <c r="AX499" s="18">
        <v>42</v>
      </c>
      <c r="AY499" s="18" t="s">
        <v>596</v>
      </c>
      <c r="AZ499" s="5" t="s">
        <v>257</v>
      </c>
      <c r="BA499" s="5" t="s">
        <v>257</v>
      </c>
      <c r="BB499" s="18" t="s">
        <v>902</v>
      </c>
      <c r="BC499" s="18" t="s">
        <v>263</v>
      </c>
      <c r="BD499" s="57">
        <f t="shared" si="120"/>
        <v>44.6</v>
      </c>
      <c r="BE499" s="18" t="s">
        <v>888</v>
      </c>
      <c r="BF499" s="18" t="s">
        <v>479</v>
      </c>
      <c r="BG499" s="18">
        <v>4</v>
      </c>
      <c r="BH499" s="18" t="s">
        <v>886</v>
      </c>
      <c r="BI499" s="57">
        <f t="shared" si="121"/>
        <v>37.9</v>
      </c>
      <c r="BJ499" s="57">
        <f t="shared" si="122"/>
        <v>51.300000000000004</v>
      </c>
      <c r="BK499" s="57">
        <f t="shared" si="123"/>
        <v>6.7000000000000028</v>
      </c>
      <c r="BL499" s="57">
        <f t="shared" si="124"/>
        <v>6.7000000000000028</v>
      </c>
      <c r="BM499" s="5" t="s">
        <v>557</v>
      </c>
      <c r="BN499" s="18">
        <v>42</v>
      </c>
      <c r="BO499" s="18" t="s">
        <v>596</v>
      </c>
      <c r="BP499" s="5" t="s">
        <v>257</v>
      </c>
      <c r="BQ499" s="5" t="s">
        <v>257</v>
      </c>
      <c r="BR499" s="18" t="s">
        <v>889</v>
      </c>
      <c r="BS499" s="18"/>
      <c r="BT499" s="18"/>
      <c r="BU499" s="18"/>
      <c r="BV499" s="18"/>
      <c r="BW499" s="18"/>
      <c r="BX499" s="18"/>
      <c r="BY499" s="18"/>
      <c r="BZ499" s="18"/>
      <c r="CA499" s="18"/>
      <c r="CB499" s="18"/>
      <c r="CC499" s="18"/>
      <c r="CD499" s="18"/>
      <c r="CE499" s="18"/>
      <c r="CF499" s="18"/>
      <c r="CG499" s="18"/>
      <c r="CH499" s="18"/>
      <c r="CI499" s="18"/>
      <c r="CJ499" s="18"/>
      <c r="CK499" s="18"/>
      <c r="CL499" s="18"/>
      <c r="CM499" s="18"/>
      <c r="CN499" s="18"/>
      <c r="CO499" s="18"/>
      <c r="CP499" s="18"/>
      <c r="CQ499" s="18"/>
      <c r="CR499" s="18"/>
      <c r="CS499" s="18"/>
      <c r="CT499" s="18"/>
      <c r="CU499" s="18"/>
      <c r="CV499" s="18"/>
      <c r="CW499" s="18"/>
      <c r="CX499" s="18"/>
      <c r="CY499" s="18"/>
      <c r="CZ499" s="18"/>
      <c r="DA499" s="18"/>
      <c r="DB499" s="18"/>
      <c r="DC499" s="18"/>
      <c r="DD499" s="18"/>
      <c r="DE499" s="18"/>
      <c r="DF499" s="18"/>
      <c r="DG499" s="18"/>
      <c r="DH499" s="18"/>
      <c r="DI499" s="18"/>
      <c r="DJ499" s="18"/>
      <c r="DK499" s="18"/>
      <c r="DL499" s="18"/>
      <c r="DM499" s="18"/>
      <c r="DN499" s="18"/>
      <c r="DO499" s="18"/>
      <c r="DP499" s="18"/>
      <c r="DQ499" s="18"/>
      <c r="DR499" s="18"/>
      <c r="DS499" s="18"/>
      <c r="DT499" s="18"/>
      <c r="DU499" s="18"/>
      <c r="DV499" s="18"/>
      <c r="DW499" s="18"/>
      <c r="DX499" s="18"/>
      <c r="DY499" s="18"/>
      <c r="DZ499" s="18"/>
      <c r="EA499" s="5"/>
      <c r="EB499" s="26"/>
      <c r="EC499" s="26"/>
      <c r="ED499" s="26"/>
      <c r="EE499" s="18"/>
      <c r="EF499" s="18"/>
      <c r="EG499" s="18">
        <v>0</v>
      </c>
      <c r="EH499" s="18" t="s">
        <v>890</v>
      </c>
      <c r="EI499" s="18" cm="1">
        <f t="array" ref="EI499">IF(SUMPRODUCT(--(DO499:DS499&lt;&gt;""))=0, 0,1)</f>
        <v>0</v>
      </c>
      <c r="EJ499" s="18" cm="1">
        <f t="array" ref="EJ499">IF(SUMPRODUCT(--(DT499:EG499&lt;&gt;""))=0, 0,1)</f>
        <v>1</v>
      </c>
      <c r="EK499" s="18" cm="1">
        <f t="array" ref="EK499">IF(SUMPRODUCT(--(EC499:EG499&lt;&gt;""))=0, 0,1)</f>
        <v>1</v>
      </c>
      <c r="EL499" s="18" cm="1">
        <f t="array" ref="EL499">IF(SUMPRODUCT(--(EE499:EG499&lt;&gt;""))=0, 0,1)</f>
        <v>1</v>
      </c>
      <c r="EM499" s="18">
        <f t="shared" si="112"/>
        <v>0</v>
      </c>
      <c r="EN499" s="18" t="str">
        <f t="shared" si="113"/>
        <v>NA</v>
      </c>
      <c r="EO499" s="18">
        <f t="shared" si="114"/>
        <v>0</v>
      </c>
      <c r="EP499" s="18">
        <f t="shared" si="115"/>
        <v>0</v>
      </c>
      <c r="EQ499" s="18">
        <f t="shared" si="116"/>
        <v>0</v>
      </c>
      <c r="ER499" s="58" t="s">
        <v>2080</v>
      </c>
      <c r="ES499" s="59">
        <v>43805</v>
      </c>
      <c r="ET499" s="18" t="s">
        <v>876</v>
      </c>
      <c r="EU499" s="18" t="s">
        <v>876</v>
      </c>
    </row>
    <row r="500" spans="1:151" ht="15.75" customHeight="1" x14ac:dyDescent="0.2">
      <c r="A500" s="5" t="s">
        <v>311</v>
      </c>
      <c r="B500" s="24" t="s">
        <v>875</v>
      </c>
      <c r="C500" s="26">
        <v>1</v>
      </c>
      <c r="D500" s="18" t="s">
        <v>899</v>
      </c>
      <c r="E500" s="18" t="s">
        <v>880</v>
      </c>
      <c r="F500" s="18" t="s">
        <v>2320</v>
      </c>
      <c r="G500" s="18" t="s">
        <v>878</v>
      </c>
      <c r="H500" s="18" t="s">
        <v>879</v>
      </c>
      <c r="I500" s="18" t="s">
        <v>363</v>
      </c>
      <c r="J500" s="18" t="s">
        <v>363</v>
      </c>
      <c r="K500" s="18" t="s">
        <v>363</v>
      </c>
      <c r="L500" s="18" t="s">
        <v>469</v>
      </c>
      <c r="M500" s="18" t="s">
        <v>253</v>
      </c>
      <c r="N500" s="56">
        <v>60</v>
      </c>
      <c r="O500" s="18" t="s">
        <v>877</v>
      </c>
      <c r="P500" s="18" t="s">
        <v>466</v>
      </c>
      <c r="Q500" s="18" t="s">
        <v>254</v>
      </c>
      <c r="R500" s="24" t="s">
        <v>257</v>
      </c>
      <c r="S500" s="24" t="s">
        <v>257</v>
      </c>
      <c r="T500" s="26" t="s">
        <v>901</v>
      </c>
      <c r="U500" s="26" t="s">
        <v>257</v>
      </c>
      <c r="V500" s="26" t="s">
        <v>257</v>
      </c>
      <c r="W500" s="26" t="s">
        <v>257</v>
      </c>
      <c r="X500" s="18" t="s">
        <v>882</v>
      </c>
      <c r="Y500" s="18">
        <v>16.600000000000001</v>
      </c>
      <c r="Z500" s="18" t="s">
        <v>474</v>
      </c>
      <c r="AA500" s="3">
        <v>16.600000000000001</v>
      </c>
      <c r="AB500" s="57" t="s">
        <v>257</v>
      </c>
      <c r="AC500" s="18" t="s">
        <v>595</v>
      </c>
      <c r="AD500" s="18" t="s">
        <v>595</v>
      </c>
      <c r="AE500" s="18" t="s">
        <v>595</v>
      </c>
      <c r="AF500" s="18" t="s">
        <v>595</v>
      </c>
      <c r="AG500" s="18" t="s">
        <v>595</v>
      </c>
      <c r="AH500" s="18" t="s">
        <v>595</v>
      </c>
      <c r="AI500" s="18">
        <v>0</v>
      </c>
      <c r="AJ500" s="18" t="s">
        <v>596</v>
      </c>
      <c r="AK500" s="18">
        <v>0</v>
      </c>
      <c r="AL500" s="18" t="s">
        <v>883</v>
      </c>
      <c r="AM500" s="18" t="s">
        <v>884</v>
      </c>
      <c r="AN500" s="57">
        <v>0</v>
      </c>
      <c r="AO500" s="18" t="s">
        <v>885</v>
      </c>
      <c r="AP500" s="26" t="s">
        <v>479</v>
      </c>
      <c r="AQ500" s="18">
        <v>4</v>
      </c>
      <c r="AR500" s="18" t="s">
        <v>886</v>
      </c>
      <c r="AS500" s="57">
        <f t="shared" si="117"/>
        <v>0</v>
      </c>
      <c r="AT500" s="57">
        <v>0</v>
      </c>
      <c r="AU500" s="57">
        <f t="shared" si="118"/>
        <v>0</v>
      </c>
      <c r="AV500" s="57">
        <f t="shared" si="119"/>
        <v>0</v>
      </c>
      <c r="AW500" s="5" t="s">
        <v>557</v>
      </c>
      <c r="AX500" s="18">
        <v>0</v>
      </c>
      <c r="AY500" s="18" t="s">
        <v>596</v>
      </c>
      <c r="AZ500" s="5" t="s">
        <v>257</v>
      </c>
      <c r="BA500" s="5" t="s">
        <v>257</v>
      </c>
      <c r="BB500" s="18" t="s">
        <v>902</v>
      </c>
      <c r="BC500" s="18" t="s">
        <v>263</v>
      </c>
      <c r="BD500" s="57">
        <f t="shared" si="120"/>
        <v>100</v>
      </c>
      <c r="BE500" s="18" t="s">
        <v>888</v>
      </c>
      <c r="BF500" s="18" t="s">
        <v>479</v>
      </c>
      <c r="BG500" s="18">
        <v>4</v>
      </c>
      <c r="BH500" s="18" t="s">
        <v>886</v>
      </c>
      <c r="BI500" s="57">
        <f t="shared" si="121"/>
        <v>100</v>
      </c>
      <c r="BJ500" s="57">
        <f t="shared" si="122"/>
        <v>100</v>
      </c>
      <c r="BK500" s="57">
        <f t="shared" si="123"/>
        <v>0</v>
      </c>
      <c r="BL500" s="57">
        <f t="shared" si="124"/>
        <v>0</v>
      </c>
      <c r="BM500" s="5" t="s">
        <v>557</v>
      </c>
      <c r="BN500" s="18">
        <v>0</v>
      </c>
      <c r="BO500" s="18" t="s">
        <v>596</v>
      </c>
      <c r="BP500" s="5" t="s">
        <v>257</v>
      </c>
      <c r="BQ500" s="5" t="s">
        <v>257</v>
      </c>
      <c r="BR500" s="18" t="s">
        <v>889</v>
      </c>
      <c r="BS500" s="18"/>
      <c r="BT500" s="18"/>
      <c r="BU500" s="18"/>
      <c r="BV500" s="18"/>
      <c r="BW500" s="18"/>
      <c r="BX500" s="18"/>
      <c r="BY500" s="18"/>
      <c r="BZ500" s="18"/>
      <c r="CA500" s="18"/>
      <c r="CB500" s="18"/>
      <c r="CC500" s="18"/>
      <c r="CD500" s="18"/>
      <c r="CE500" s="18"/>
      <c r="CF500" s="18"/>
      <c r="CG500" s="18"/>
      <c r="CH500" s="18"/>
      <c r="CI500" s="18"/>
      <c r="CJ500" s="18"/>
      <c r="CK500" s="18"/>
      <c r="CL500" s="18"/>
      <c r="CM500" s="18"/>
      <c r="CN500" s="18"/>
      <c r="CO500" s="18"/>
      <c r="CP500" s="18"/>
      <c r="CQ500" s="18"/>
      <c r="CR500" s="18"/>
      <c r="CS500" s="18"/>
      <c r="CT500" s="18"/>
      <c r="CU500" s="18"/>
      <c r="CV500" s="18"/>
      <c r="CW500" s="18"/>
      <c r="CX500" s="18"/>
      <c r="CY500" s="18"/>
      <c r="CZ500" s="18"/>
      <c r="DA500" s="18"/>
      <c r="DB500" s="18"/>
      <c r="DC500" s="18"/>
      <c r="DD500" s="18"/>
      <c r="DE500" s="18"/>
      <c r="DF500" s="18"/>
      <c r="DG500" s="18"/>
      <c r="DH500" s="18"/>
      <c r="DI500" s="18"/>
      <c r="DJ500" s="18"/>
      <c r="DK500" s="18"/>
      <c r="DL500" s="18"/>
      <c r="DM500" s="18"/>
      <c r="DN500" s="18"/>
      <c r="DO500" s="18"/>
      <c r="DP500" s="18"/>
      <c r="DQ500" s="18"/>
      <c r="DR500" s="18"/>
      <c r="DS500" s="18"/>
      <c r="DT500" s="18"/>
      <c r="DU500" s="18"/>
      <c r="DV500" s="18"/>
      <c r="DW500" s="18"/>
      <c r="DX500" s="18"/>
      <c r="DY500" s="18"/>
      <c r="DZ500" s="18"/>
      <c r="EA500" s="5"/>
      <c r="EB500" s="26"/>
      <c r="EC500" s="26"/>
      <c r="ED500" s="26"/>
      <c r="EE500" s="18"/>
      <c r="EF500" s="18"/>
      <c r="EG500" s="18">
        <v>0</v>
      </c>
      <c r="EH500" s="18" t="s">
        <v>890</v>
      </c>
      <c r="EI500" s="18" cm="1">
        <f t="array" ref="EI500">IF(SUMPRODUCT(--(DO500:DS500&lt;&gt;""))=0, 0,1)</f>
        <v>0</v>
      </c>
      <c r="EJ500" s="18" cm="1">
        <f t="array" ref="EJ500">IF(SUMPRODUCT(--(DT500:EG500&lt;&gt;""))=0, 0,1)</f>
        <v>1</v>
      </c>
      <c r="EK500" s="18" cm="1">
        <f t="array" ref="EK500">IF(SUMPRODUCT(--(EC500:EG500&lt;&gt;""))=0, 0,1)</f>
        <v>1</v>
      </c>
      <c r="EL500" s="18" cm="1">
        <f t="array" ref="EL500">IF(SUMPRODUCT(--(EE500:EG500&lt;&gt;""))=0, 0,1)</f>
        <v>1</v>
      </c>
      <c r="EM500" s="18">
        <f t="shared" si="112"/>
        <v>0</v>
      </c>
      <c r="EN500" s="18" t="str">
        <f t="shared" si="113"/>
        <v>NA</v>
      </c>
      <c r="EO500" s="18">
        <f t="shared" si="114"/>
        <v>0</v>
      </c>
      <c r="EP500" s="18">
        <f t="shared" si="115"/>
        <v>0</v>
      </c>
      <c r="EQ500" s="18">
        <f t="shared" si="116"/>
        <v>0</v>
      </c>
      <c r="ER500" s="58" t="s">
        <v>2080</v>
      </c>
      <c r="ES500" s="59">
        <v>43805</v>
      </c>
      <c r="ET500" s="18" t="s">
        <v>876</v>
      </c>
      <c r="EU500" s="18" t="s">
        <v>876</v>
      </c>
    </row>
    <row r="501" spans="1:151" ht="15.75" customHeight="1" x14ac:dyDescent="0.2">
      <c r="A501" s="5" t="s">
        <v>311</v>
      </c>
      <c r="B501" s="24" t="s">
        <v>875</v>
      </c>
      <c r="C501" s="26">
        <v>1</v>
      </c>
      <c r="D501" s="18" t="s">
        <v>899</v>
      </c>
      <c r="E501" s="18" t="s">
        <v>676</v>
      </c>
      <c r="F501" s="18" t="s">
        <v>2320</v>
      </c>
      <c r="G501" s="18" t="s">
        <v>878</v>
      </c>
      <c r="H501" s="18" t="s">
        <v>879</v>
      </c>
      <c r="I501" s="18" t="s">
        <v>363</v>
      </c>
      <c r="J501" s="18" t="s">
        <v>363</v>
      </c>
      <c r="K501" s="18" t="s">
        <v>363</v>
      </c>
      <c r="L501" s="18" t="s">
        <v>469</v>
      </c>
      <c r="M501" s="18" t="s">
        <v>253</v>
      </c>
      <c r="N501" s="56">
        <v>60</v>
      </c>
      <c r="O501" s="18" t="s">
        <v>877</v>
      </c>
      <c r="P501" s="18" t="s">
        <v>466</v>
      </c>
      <c r="Q501" s="18" t="s">
        <v>254</v>
      </c>
      <c r="R501" s="24" t="s">
        <v>257</v>
      </c>
      <c r="S501" s="24" t="s">
        <v>257</v>
      </c>
      <c r="T501" s="26" t="s">
        <v>901</v>
      </c>
      <c r="U501" s="26" t="s">
        <v>257</v>
      </c>
      <c r="V501" s="26" t="s">
        <v>257</v>
      </c>
      <c r="W501" s="26" t="s">
        <v>257</v>
      </c>
      <c r="X501" s="18" t="s">
        <v>882</v>
      </c>
      <c r="Y501" s="18">
        <v>16.600000000000001</v>
      </c>
      <c r="Z501" s="18" t="s">
        <v>474</v>
      </c>
      <c r="AA501" s="3">
        <v>16.600000000000001</v>
      </c>
      <c r="AB501" s="57" t="s">
        <v>257</v>
      </c>
      <c r="AC501" s="18" t="s">
        <v>595</v>
      </c>
      <c r="AD501" s="18" t="s">
        <v>595</v>
      </c>
      <c r="AE501" s="18" t="s">
        <v>595</v>
      </c>
      <c r="AF501" s="18" t="s">
        <v>595</v>
      </c>
      <c r="AG501" s="18" t="s">
        <v>595</v>
      </c>
      <c r="AH501" s="18" t="s">
        <v>595</v>
      </c>
      <c r="AI501" s="18">
        <v>3</v>
      </c>
      <c r="AJ501" s="18" t="s">
        <v>596</v>
      </c>
      <c r="AK501" s="18">
        <v>3</v>
      </c>
      <c r="AL501" s="18" t="s">
        <v>883</v>
      </c>
      <c r="AM501" s="18" t="s">
        <v>884</v>
      </c>
      <c r="AN501" s="57">
        <v>0</v>
      </c>
      <c r="AO501" s="18" t="s">
        <v>885</v>
      </c>
      <c r="AP501" s="26" t="s">
        <v>479</v>
      </c>
      <c r="AQ501" s="18">
        <v>4</v>
      </c>
      <c r="AR501" s="18" t="s">
        <v>886</v>
      </c>
      <c r="AS501" s="57">
        <f t="shared" si="117"/>
        <v>0</v>
      </c>
      <c r="AT501" s="57">
        <v>0</v>
      </c>
      <c r="AU501" s="57">
        <f t="shared" si="118"/>
        <v>0</v>
      </c>
      <c r="AV501" s="57">
        <f t="shared" si="119"/>
        <v>0</v>
      </c>
      <c r="AW501" s="5" t="s">
        <v>557</v>
      </c>
      <c r="AX501" s="18">
        <v>3</v>
      </c>
      <c r="AY501" s="18" t="s">
        <v>596</v>
      </c>
      <c r="AZ501" s="5" t="s">
        <v>257</v>
      </c>
      <c r="BA501" s="5" t="s">
        <v>257</v>
      </c>
      <c r="BB501" s="18" t="s">
        <v>902</v>
      </c>
      <c r="BC501" s="18" t="s">
        <v>263</v>
      </c>
      <c r="BD501" s="57">
        <f t="shared" si="120"/>
        <v>100</v>
      </c>
      <c r="BE501" s="18" t="s">
        <v>888</v>
      </c>
      <c r="BF501" s="18" t="s">
        <v>479</v>
      </c>
      <c r="BG501" s="18">
        <v>4</v>
      </c>
      <c r="BH501" s="18" t="s">
        <v>886</v>
      </c>
      <c r="BI501" s="57">
        <f t="shared" si="121"/>
        <v>100</v>
      </c>
      <c r="BJ501" s="57">
        <f t="shared" si="122"/>
        <v>100</v>
      </c>
      <c r="BK501" s="57">
        <f t="shared" si="123"/>
        <v>0</v>
      </c>
      <c r="BL501" s="57">
        <f t="shared" si="124"/>
        <v>0</v>
      </c>
      <c r="BM501" s="5" t="s">
        <v>557</v>
      </c>
      <c r="BN501" s="18">
        <v>3</v>
      </c>
      <c r="BO501" s="18" t="s">
        <v>596</v>
      </c>
      <c r="BP501" s="5" t="s">
        <v>257</v>
      </c>
      <c r="BQ501" s="5" t="s">
        <v>257</v>
      </c>
      <c r="BR501" s="18" t="s">
        <v>889</v>
      </c>
      <c r="BS501" s="18"/>
      <c r="BT501" s="18"/>
      <c r="BU501" s="18"/>
      <c r="BV501" s="18"/>
      <c r="BW501" s="18"/>
      <c r="BX501" s="18"/>
      <c r="BY501" s="18"/>
      <c r="BZ501" s="18"/>
      <c r="CA501" s="18"/>
      <c r="CB501" s="18"/>
      <c r="CC501" s="18"/>
      <c r="CD501" s="18"/>
      <c r="CE501" s="18"/>
      <c r="CF501" s="18"/>
      <c r="CG501" s="18"/>
      <c r="CH501" s="18"/>
      <c r="CI501" s="18"/>
      <c r="CJ501" s="18"/>
      <c r="CK501" s="18"/>
      <c r="CL501" s="18"/>
      <c r="CM501" s="18"/>
      <c r="CN501" s="18"/>
      <c r="CO501" s="18"/>
      <c r="CP501" s="18"/>
      <c r="CQ501" s="18"/>
      <c r="CR501" s="18"/>
      <c r="CS501" s="18"/>
      <c r="CT501" s="18"/>
      <c r="CU501" s="18"/>
      <c r="CV501" s="18"/>
      <c r="CW501" s="18"/>
      <c r="CX501" s="18"/>
      <c r="CY501" s="18"/>
      <c r="CZ501" s="18"/>
      <c r="DA501" s="18"/>
      <c r="DB501" s="18"/>
      <c r="DC501" s="18"/>
      <c r="DD501" s="18"/>
      <c r="DE501" s="18"/>
      <c r="DF501" s="18"/>
      <c r="DG501" s="18"/>
      <c r="DH501" s="18"/>
      <c r="DI501" s="18"/>
      <c r="DJ501" s="18"/>
      <c r="DK501" s="18"/>
      <c r="DL501" s="18"/>
      <c r="DM501" s="18"/>
      <c r="DN501" s="18"/>
      <c r="DO501" s="18"/>
      <c r="DP501" s="18"/>
      <c r="DQ501" s="18"/>
      <c r="DR501" s="18"/>
      <c r="DS501" s="18"/>
      <c r="DT501" s="18"/>
      <c r="DU501" s="18"/>
      <c r="DV501" s="18"/>
      <c r="DW501" s="18"/>
      <c r="DX501" s="18"/>
      <c r="DY501" s="18"/>
      <c r="DZ501" s="18"/>
      <c r="EA501" s="5"/>
      <c r="EB501" s="26"/>
      <c r="EC501" s="26"/>
      <c r="ED501" s="26"/>
      <c r="EE501" s="18"/>
      <c r="EF501" s="18"/>
      <c r="EG501" s="18">
        <v>0</v>
      </c>
      <c r="EH501" s="18" t="s">
        <v>890</v>
      </c>
      <c r="EI501" s="18" cm="1">
        <f t="array" ref="EI501">IF(SUMPRODUCT(--(DO501:DS501&lt;&gt;""))=0, 0,1)</f>
        <v>0</v>
      </c>
      <c r="EJ501" s="18" cm="1">
        <f t="array" ref="EJ501">IF(SUMPRODUCT(--(DT501:EG501&lt;&gt;""))=0, 0,1)</f>
        <v>1</v>
      </c>
      <c r="EK501" s="18" cm="1">
        <f t="array" ref="EK501">IF(SUMPRODUCT(--(EC501:EG501&lt;&gt;""))=0, 0,1)</f>
        <v>1</v>
      </c>
      <c r="EL501" s="18" cm="1">
        <f t="array" ref="EL501">IF(SUMPRODUCT(--(EE501:EG501&lt;&gt;""))=0, 0,1)</f>
        <v>1</v>
      </c>
      <c r="EM501" s="18">
        <f t="shared" si="112"/>
        <v>0</v>
      </c>
      <c r="EN501" s="18" t="str">
        <f t="shared" si="113"/>
        <v>NA</v>
      </c>
      <c r="EO501" s="18">
        <f t="shared" si="114"/>
        <v>0</v>
      </c>
      <c r="EP501" s="18">
        <f t="shared" si="115"/>
        <v>0</v>
      </c>
      <c r="EQ501" s="18">
        <f t="shared" si="116"/>
        <v>0</v>
      </c>
      <c r="ER501" s="58" t="s">
        <v>2080</v>
      </c>
      <c r="ES501" s="59">
        <v>43805</v>
      </c>
      <c r="ET501" s="18" t="s">
        <v>876</v>
      </c>
      <c r="EU501" s="18" t="s">
        <v>876</v>
      </c>
    </row>
    <row r="502" spans="1:151" ht="15.75" customHeight="1" x14ac:dyDescent="0.2">
      <c r="A502" s="5" t="s">
        <v>311</v>
      </c>
      <c r="B502" s="24" t="s">
        <v>875</v>
      </c>
      <c r="C502" s="26">
        <v>1</v>
      </c>
      <c r="D502" s="18" t="s">
        <v>899</v>
      </c>
      <c r="E502" s="18" t="s">
        <v>679</v>
      </c>
      <c r="F502" s="18" t="s">
        <v>2320</v>
      </c>
      <c r="G502" s="18" t="s">
        <v>878</v>
      </c>
      <c r="H502" s="18" t="s">
        <v>879</v>
      </c>
      <c r="I502" s="18" t="s">
        <v>363</v>
      </c>
      <c r="J502" s="18" t="s">
        <v>363</v>
      </c>
      <c r="K502" s="18" t="s">
        <v>363</v>
      </c>
      <c r="L502" s="18" t="s">
        <v>469</v>
      </c>
      <c r="M502" s="18" t="s">
        <v>253</v>
      </c>
      <c r="N502" s="56">
        <v>60</v>
      </c>
      <c r="O502" s="18" t="s">
        <v>877</v>
      </c>
      <c r="P502" s="18" t="s">
        <v>466</v>
      </c>
      <c r="Q502" s="18" t="s">
        <v>254</v>
      </c>
      <c r="R502" s="24" t="s">
        <v>257</v>
      </c>
      <c r="S502" s="24" t="s">
        <v>257</v>
      </c>
      <c r="T502" s="26" t="s">
        <v>901</v>
      </c>
      <c r="U502" s="26" t="s">
        <v>257</v>
      </c>
      <c r="V502" s="26" t="s">
        <v>257</v>
      </c>
      <c r="W502" s="26" t="s">
        <v>257</v>
      </c>
      <c r="X502" s="18" t="s">
        <v>882</v>
      </c>
      <c r="Y502" s="18">
        <v>16.600000000000001</v>
      </c>
      <c r="Z502" s="18" t="s">
        <v>474</v>
      </c>
      <c r="AA502" s="3">
        <v>16.600000000000001</v>
      </c>
      <c r="AB502" s="57" t="s">
        <v>257</v>
      </c>
      <c r="AC502" s="18" t="s">
        <v>595</v>
      </c>
      <c r="AD502" s="18" t="s">
        <v>595</v>
      </c>
      <c r="AE502" s="18" t="s">
        <v>595</v>
      </c>
      <c r="AF502" s="18" t="s">
        <v>595</v>
      </c>
      <c r="AG502" s="18" t="s">
        <v>595</v>
      </c>
      <c r="AH502" s="18" t="s">
        <v>595</v>
      </c>
      <c r="AI502" s="18">
        <v>6</v>
      </c>
      <c r="AJ502" s="18" t="s">
        <v>596</v>
      </c>
      <c r="AK502" s="18">
        <v>6</v>
      </c>
      <c r="AL502" s="18" t="s">
        <v>883</v>
      </c>
      <c r="AM502" s="18" t="s">
        <v>884</v>
      </c>
      <c r="AN502" s="57">
        <v>0</v>
      </c>
      <c r="AO502" s="18" t="s">
        <v>885</v>
      </c>
      <c r="AP502" s="26" t="s">
        <v>479</v>
      </c>
      <c r="AQ502" s="18">
        <v>4</v>
      </c>
      <c r="AR502" s="18" t="s">
        <v>886</v>
      </c>
      <c r="AS502" s="57">
        <f t="shared" si="117"/>
        <v>0</v>
      </c>
      <c r="AT502" s="57">
        <v>0</v>
      </c>
      <c r="AU502" s="57">
        <f t="shared" si="118"/>
        <v>0</v>
      </c>
      <c r="AV502" s="57">
        <f t="shared" si="119"/>
        <v>0</v>
      </c>
      <c r="AW502" s="5" t="s">
        <v>557</v>
      </c>
      <c r="AX502" s="18">
        <v>6</v>
      </c>
      <c r="AY502" s="18" t="s">
        <v>596</v>
      </c>
      <c r="AZ502" s="5" t="s">
        <v>257</v>
      </c>
      <c r="BA502" s="5" t="s">
        <v>257</v>
      </c>
      <c r="BB502" s="18" t="s">
        <v>902</v>
      </c>
      <c r="BC502" s="18" t="s">
        <v>263</v>
      </c>
      <c r="BD502" s="57">
        <f t="shared" si="120"/>
        <v>100</v>
      </c>
      <c r="BE502" s="18" t="s">
        <v>888</v>
      </c>
      <c r="BF502" s="18" t="s">
        <v>479</v>
      </c>
      <c r="BG502" s="18">
        <v>4</v>
      </c>
      <c r="BH502" s="18" t="s">
        <v>886</v>
      </c>
      <c r="BI502" s="57">
        <f t="shared" si="121"/>
        <v>100</v>
      </c>
      <c r="BJ502" s="57">
        <f t="shared" si="122"/>
        <v>100</v>
      </c>
      <c r="BK502" s="57">
        <f t="shared" si="123"/>
        <v>0</v>
      </c>
      <c r="BL502" s="57">
        <f t="shared" si="124"/>
        <v>0</v>
      </c>
      <c r="BM502" s="5" t="s">
        <v>557</v>
      </c>
      <c r="BN502" s="18">
        <v>6</v>
      </c>
      <c r="BO502" s="18" t="s">
        <v>596</v>
      </c>
      <c r="BP502" s="5" t="s">
        <v>257</v>
      </c>
      <c r="BQ502" s="5" t="s">
        <v>257</v>
      </c>
      <c r="BR502" s="18" t="s">
        <v>889</v>
      </c>
      <c r="BS502" s="18"/>
      <c r="BT502" s="18"/>
      <c r="BU502" s="18"/>
      <c r="BV502" s="18"/>
      <c r="BW502" s="18"/>
      <c r="BX502" s="18"/>
      <c r="BY502" s="18"/>
      <c r="BZ502" s="18"/>
      <c r="CA502" s="18"/>
      <c r="CB502" s="18"/>
      <c r="CC502" s="18"/>
      <c r="CD502" s="18"/>
      <c r="CE502" s="18"/>
      <c r="CF502" s="18"/>
      <c r="CG502" s="18"/>
      <c r="CH502" s="18"/>
      <c r="CI502" s="18"/>
      <c r="CJ502" s="18"/>
      <c r="CK502" s="18"/>
      <c r="CL502" s="18"/>
      <c r="CM502" s="18"/>
      <c r="CN502" s="18"/>
      <c r="CO502" s="18"/>
      <c r="CP502" s="18"/>
      <c r="CQ502" s="18"/>
      <c r="CR502" s="18"/>
      <c r="CS502" s="18"/>
      <c r="CT502" s="18"/>
      <c r="CU502" s="18"/>
      <c r="CV502" s="18"/>
      <c r="CW502" s="18"/>
      <c r="CX502" s="18"/>
      <c r="CY502" s="18"/>
      <c r="CZ502" s="18"/>
      <c r="DA502" s="18"/>
      <c r="DB502" s="18"/>
      <c r="DC502" s="18"/>
      <c r="DD502" s="18"/>
      <c r="DE502" s="18"/>
      <c r="DF502" s="18"/>
      <c r="DG502" s="18"/>
      <c r="DH502" s="18"/>
      <c r="DI502" s="18"/>
      <c r="DJ502" s="18"/>
      <c r="DK502" s="18"/>
      <c r="DL502" s="18"/>
      <c r="DM502" s="18"/>
      <c r="DN502" s="18"/>
      <c r="DO502" s="18"/>
      <c r="DP502" s="18"/>
      <c r="DQ502" s="18"/>
      <c r="DR502" s="18"/>
      <c r="DS502" s="18"/>
      <c r="DT502" s="18"/>
      <c r="DU502" s="18"/>
      <c r="DV502" s="18"/>
      <c r="DW502" s="18"/>
      <c r="DX502" s="18"/>
      <c r="DY502" s="18"/>
      <c r="DZ502" s="18"/>
      <c r="EA502" s="5"/>
      <c r="EB502" s="26"/>
      <c r="EC502" s="26"/>
      <c r="ED502" s="26"/>
      <c r="EE502" s="18"/>
      <c r="EF502" s="18"/>
      <c r="EG502" s="18">
        <v>0</v>
      </c>
      <c r="EH502" s="18" t="s">
        <v>890</v>
      </c>
      <c r="EI502" s="18" cm="1">
        <f t="array" ref="EI502">IF(SUMPRODUCT(--(DO502:DS502&lt;&gt;""))=0, 0,1)</f>
        <v>0</v>
      </c>
      <c r="EJ502" s="18" cm="1">
        <f t="array" ref="EJ502">IF(SUMPRODUCT(--(DT502:EG502&lt;&gt;""))=0, 0,1)</f>
        <v>1</v>
      </c>
      <c r="EK502" s="18" cm="1">
        <f t="array" ref="EK502">IF(SUMPRODUCT(--(EC502:EG502&lt;&gt;""))=0, 0,1)</f>
        <v>1</v>
      </c>
      <c r="EL502" s="18" cm="1">
        <f t="array" ref="EL502">IF(SUMPRODUCT(--(EE502:EG502&lt;&gt;""))=0, 0,1)</f>
        <v>1</v>
      </c>
      <c r="EM502" s="18">
        <f t="shared" si="112"/>
        <v>0</v>
      </c>
      <c r="EN502" s="18" t="str">
        <f t="shared" si="113"/>
        <v>NA</v>
      </c>
      <c r="EO502" s="18">
        <f t="shared" si="114"/>
        <v>0</v>
      </c>
      <c r="EP502" s="18">
        <f t="shared" si="115"/>
        <v>0</v>
      </c>
      <c r="EQ502" s="18">
        <f t="shared" si="116"/>
        <v>0</v>
      </c>
      <c r="ER502" s="58" t="s">
        <v>2080</v>
      </c>
      <c r="ES502" s="59">
        <v>43805</v>
      </c>
      <c r="ET502" s="18" t="s">
        <v>876</v>
      </c>
      <c r="EU502" s="18" t="s">
        <v>876</v>
      </c>
    </row>
    <row r="503" spans="1:151" ht="15.75" customHeight="1" x14ac:dyDescent="0.2">
      <c r="A503" s="5" t="s">
        <v>311</v>
      </c>
      <c r="B503" s="24" t="s">
        <v>875</v>
      </c>
      <c r="C503" s="26">
        <v>1</v>
      </c>
      <c r="D503" s="18" t="s">
        <v>899</v>
      </c>
      <c r="E503" s="18" t="s">
        <v>891</v>
      </c>
      <c r="F503" s="18" t="s">
        <v>2320</v>
      </c>
      <c r="G503" s="18" t="s">
        <v>878</v>
      </c>
      <c r="H503" s="18" t="s">
        <v>879</v>
      </c>
      <c r="I503" s="18" t="s">
        <v>363</v>
      </c>
      <c r="J503" s="18" t="s">
        <v>363</v>
      </c>
      <c r="K503" s="18" t="s">
        <v>363</v>
      </c>
      <c r="L503" s="18" t="s">
        <v>469</v>
      </c>
      <c r="M503" s="18" t="s">
        <v>253</v>
      </c>
      <c r="N503" s="56">
        <v>60</v>
      </c>
      <c r="O503" s="18" t="s">
        <v>877</v>
      </c>
      <c r="P503" s="18" t="s">
        <v>466</v>
      </c>
      <c r="Q503" s="18" t="s">
        <v>254</v>
      </c>
      <c r="R503" s="24" t="s">
        <v>257</v>
      </c>
      <c r="S503" s="24" t="s">
        <v>257</v>
      </c>
      <c r="T503" s="26" t="s">
        <v>901</v>
      </c>
      <c r="U503" s="26" t="s">
        <v>257</v>
      </c>
      <c r="V503" s="26" t="s">
        <v>257</v>
      </c>
      <c r="W503" s="26" t="s">
        <v>257</v>
      </c>
      <c r="X503" s="18" t="s">
        <v>882</v>
      </c>
      <c r="Y503" s="18">
        <v>16.600000000000001</v>
      </c>
      <c r="Z503" s="18" t="s">
        <v>474</v>
      </c>
      <c r="AA503" s="3">
        <v>16.600000000000001</v>
      </c>
      <c r="AB503" s="57" t="s">
        <v>257</v>
      </c>
      <c r="AC503" s="18" t="s">
        <v>595</v>
      </c>
      <c r="AD503" s="18" t="s">
        <v>595</v>
      </c>
      <c r="AE503" s="18" t="s">
        <v>595</v>
      </c>
      <c r="AF503" s="18" t="s">
        <v>595</v>
      </c>
      <c r="AG503" s="18" t="s">
        <v>595</v>
      </c>
      <c r="AH503" s="18" t="s">
        <v>595</v>
      </c>
      <c r="AI503" s="18">
        <v>9</v>
      </c>
      <c r="AJ503" s="18" t="s">
        <v>596</v>
      </c>
      <c r="AK503" s="18">
        <v>9</v>
      </c>
      <c r="AL503" s="18" t="s">
        <v>883</v>
      </c>
      <c r="AM503" s="18" t="s">
        <v>884</v>
      </c>
      <c r="AN503" s="57">
        <v>0</v>
      </c>
      <c r="AO503" s="18" t="s">
        <v>885</v>
      </c>
      <c r="AP503" s="26" t="s">
        <v>479</v>
      </c>
      <c r="AQ503" s="18">
        <v>4</v>
      </c>
      <c r="AR503" s="18" t="s">
        <v>886</v>
      </c>
      <c r="AS503" s="57">
        <f t="shared" si="117"/>
        <v>0</v>
      </c>
      <c r="AT503" s="57">
        <v>0</v>
      </c>
      <c r="AU503" s="57">
        <f t="shared" si="118"/>
        <v>0</v>
      </c>
      <c r="AV503" s="57">
        <f t="shared" si="119"/>
        <v>0</v>
      </c>
      <c r="AW503" s="5" t="s">
        <v>557</v>
      </c>
      <c r="AX503" s="18">
        <v>9</v>
      </c>
      <c r="AY503" s="18" t="s">
        <v>596</v>
      </c>
      <c r="AZ503" s="5" t="s">
        <v>257</v>
      </c>
      <c r="BA503" s="5" t="s">
        <v>257</v>
      </c>
      <c r="BB503" s="18" t="s">
        <v>902</v>
      </c>
      <c r="BC503" s="18" t="s">
        <v>263</v>
      </c>
      <c r="BD503" s="57">
        <f t="shared" si="120"/>
        <v>100</v>
      </c>
      <c r="BE503" s="18" t="s">
        <v>888</v>
      </c>
      <c r="BF503" s="18" t="s">
        <v>479</v>
      </c>
      <c r="BG503" s="18">
        <v>4</v>
      </c>
      <c r="BH503" s="18" t="s">
        <v>886</v>
      </c>
      <c r="BI503" s="57">
        <f t="shared" si="121"/>
        <v>100</v>
      </c>
      <c r="BJ503" s="57">
        <f t="shared" si="122"/>
        <v>100</v>
      </c>
      <c r="BK503" s="57">
        <f t="shared" si="123"/>
        <v>0</v>
      </c>
      <c r="BL503" s="57">
        <f t="shared" si="124"/>
        <v>0</v>
      </c>
      <c r="BM503" s="5" t="s">
        <v>557</v>
      </c>
      <c r="BN503" s="18">
        <v>9</v>
      </c>
      <c r="BO503" s="18" t="s">
        <v>596</v>
      </c>
      <c r="BP503" s="5" t="s">
        <v>257</v>
      </c>
      <c r="BQ503" s="5" t="s">
        <v>257</v>
      </c>
      <c r="BR503" s="18" t="s">
        <v>889</v>
      </c>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c r="DA503" s="18"/>
      <c r="DB503" s="18"/>
      <c r="DC503" s="18"/>
      <c r="DD503" s="18"/>
      <c r="DE503" s="18"/>
      <c r="DF503" s="18"/>
      <c r="DG503" s="18"/>
      <c r="DH503" s="18"/>
      <c r="DI503" s="18"/>
      <c r="DJ503" s="18"/>
      <c r="DK503" s="18"/>
      <c r="DL503" s="18"/>
      <c r="DM503" s="18"/>
      <c r="DN503" s="18"/>
      <c r="DO503" s="18"/>
      <c r="DP503" s="18"/>
      <c r="DQ503" s="18"/>
      <c r="DR503" s="18"/>
      <c r="DS503" s="18"/>
      <c r="DT503" s="18"/>
      <c r="DU503" s="18"/>
      <c r="DV503" s="18"/>
      <c r="DW503" s="18"/>
      <c r="DX503" s="18"/>
      <c r="DY503" s="18"/>
      <c r="DZ503" s="18"/>
      <c r="EA503" s="5"/>
      <c r="EB503" s="26"/>
      <c r="EC503" s="26"/>
      <c r="ED503" s="26"/>
      <c r="EE503" s="18"/>
      <c r="EF503" s="18"/>
      <c r="EG503" s="18">
        <v>0</v>
      </c>
      <c r="EH503" s="18" t="s">
        <v>890</v>
      </c>
      <c r="EI503" s="18" cm="1">
        <f t="array" ref="EI503">IF(SUMPRODUCT(--(DO503:DS503&lt;&gt;""))=0, 0,1)</f>
        <v>0</v>
      </c>
      <c r="EJ503" s="18" cm="1">
        <f t="array" ref="EJ503">IF(SUMPRODUCT(--(DT503:EG503&lt;&gt;""))=0, 0,1)</f>
        <v>1</v>
      </c>
      <c r="EK503" s="18" cm="1">
        <f t="array" ref="EK503">IF(SUMPRODUCT(--(EC503:EG503&lt;&gt;""))=0, 0,1)</f>
        <v>1</v>
      </c>
      <c r="EL503" s="18" cm="1">
        <f t="array" ref="EL503">IF(SUMPRODUCT(--(EE503:EG503&lt;&gt;""))=0, 0,1)</f>
        <v>1</v>
      </c>
      <c r="EM503" s="18">
        <f t="shared" si="112"/>
        <v>0</v>
      </c>
      <c r="EN503" s="18" t="str">
        <f t="shared" si="113"/>
        <v>NA</v>
      </c>
      <c r="EO503" s="18">
        <f t="shared" si="114"/>
        <v>0</v>
      </c>
      <c r="EP503" s="18">
        <f t="shared" si="115"/>
        <v>0</v>
      </c>
      <c r="EQ503" s="18">
        <f t="shared" si="116"/>
        <v>0</v>
      </c>
      <c r="ER503" s="58" t="s">
        <v>2080</v>
      </c>
      <c r="ES503" s="59">
        <v>43805</v>
      </c>
      <c r="ET503" s="18" t="s">
        <v>876</v>
      </c>
      <c r="EU503" s="18" t="s">
        <v>876</v>
      </c>
    </row>
    <row r="504" spans="1:151" ht="15.75" customHeight="1" x14ac:dyDescent="0.2">
      <c r="A504" s="5" t="s">
        <v>311</v>
      </c>
      <c r="B504" s="24" t="s">
        <v>875</v>
      </c>
      <c r="C504" s="26">
        <v>1</v>
      </c>
      <c r="D504" s="18" t="s">
        <v>899</v>
      </c>
      <c r="E504" s="18" t="s">
        <v>892</v>
      </c>
      <c r="F504" s="18" t="s">
        <v>2320</v>
      </c>
      <c r="G504" s="18" t="s">
        <v>878</v>
      </c>
      <c r="H504" s="18" t="s">
        <v>879</v>
      </c>
      <c r="I504" s="18" t="s">
        <v>363</v>
      </c>
      <c r="J504" s="18" t="s">
        <v>363</v>
      </c>
      <c r="K504" s="18" t="s">
        <v>363</v>
      </c>
      <c r="L504" s="18" t="s">
        <v>469</v>
      </c>
      <c r="M504" s="18" t="s">
        <v>253</v>
      </c>
      <c r="N504" s="56">
        <v>60</v>
      </c>
      <c r="O504" s="18" t="s">
        <v>877</v>
      </c>
      <c r="P504" s="18" t="s">
        <v>466</v>
      </c>
      <c r="Q504" s="18" t="s">
        <v>254</v>
      </c>
      <c r="R504" s="24" t="s">
        <v>257</v>
      </c>
      <c r="S504" s="24" t="s">
        <v>257</v>
      </c>
      <c r="T504" s="26" t="s">
        <v>901</v>
      </c>
      <c r="U504" s="26" t="s">
        <v>257</v>
      </c>
      <c r="V504" s="26" t="s">
        <v>257</v>
      </c>
      <c r="W504" s="26" t="s">
        <v>257</v>
      </c>
      <c r="X504" s="18" t="s">
        <v>882</v>
      </c>
      <c r="Y504" s="18">
        <v>16.600000000000001</v>
      </c>
      <c r="Z504" s="18" t="s">
        <v>474</v>
      </c>
      <c r="AA504" s="3">
        <v>16.600000000000001</v>
      </c>
      <c r="AB504" s="57" t="s">
        <v>257</v>
      </c>
      <c r="AC504" s="18" t="s">
        <v>595</v>
      </c>
      <c r="AD504" s="18" t="s">
        <v>595</v>
      </c>
      <c r="AE504" s="18" t="s">
        <v>595</v>
      </c>
      <c r="AF504" s="18" t="s">
        <v>595</v>
      </c>
      <c r="AG504" s="18" t="s">
        <v>595</v>
      </c>
      <c r="AH504" s="18" t="s">
        <v>595</v>
      </c>
      <c r="AI504" s="18">
        <v>12</v>
      </c>
      <c r="AJ504" s="18" t="s">
        <v>596</v>
      </c>
      <c r="AK504" s="18">
        <v>12</v>
      </c>
      <c r="AL504" s="18" t="s">
        <v>883</v>
      </c>
      <c r="AM504" s="18" t="s">
        <v>884</v>
      </c>
      <c r="AN504" s="57">
        <v>0</v>
      </c>
      <c r="AO504" s="18" t="s">
        <v>885</v>
      </c>
      <c r="AP504" s="26" t="s">
        <v>479</v>
      </c>
      <c r="AQ504" s="18">
        <v>4</v>
      </c>
      <c r="AR504" s="18" t="s">
        <v>886</v>
      </c>
      <c r="AS504" s="57">
        <f t="shared" si="117"/>
        <v>0</v>
      </c>
      <c r="AT504" s="57">
        <v>0</v>
      </c>
      <c r="AU504" s="57">
        <f t="shared" si="118"/>
        <v>0</v>
      </c>
      <c r="AV504" s="57">
        <f t="shared" si="119"/>
        <v>0</v>
      </c>
      <c r="AW504" s="5" t="s">
        <v>557</v>
      </c>
      <c r="AX504" s="18">
        <v>12</v>
      </c>
      <c r="AY504" s="18" t="s">
        <v>596</v>
      </c>
      <c r="AZ504" s="5" t="s">
        <v>257</v>
      </c>
      <c r="BA504" s="5" t="s">
        <v>257</v>
      </c>
      <c r="BB504" s="18" t="s">
        <v>902</v>
      </c>
      <c r="BC504" s="18" t="s">
        <v>263</v>
      </c>
      <c r="BD504" s="57">
        <f t="shared" si="120"/>
        <v>100</v>
      </c>
      <c r="BE504" s="18" t="s">
        <v>888</v>
      </c>
      <c r="BF504" s="18" t="s">
        <v>479</v>
      </c>
      <c r="BG504" s="18">
        <v>4</v>
      </c>
      <c r="BH504" s="18" t="s">
        <v>886</v>
      </c>
      <c r="BI504" s="57">
        <f t="shared" si="121"/>
        <v>100</v>
      </c>
      <c r="BJ504" s="57">
        <f t="shared" si="122"/>
        <v>100</v>
      </c>
      <c r="BK504" s="57">
        <f t="shared" si="123"/>
        <v>0</v>
      </c>
      <c r="BL504" s="57">
        <f t="shared" si="124"/>
        <v>0</v>
      </c>
      <c r="BM504" s="5" t="s">
        <v>557</v>
      </c>
      <c r="BN504" s="18">
        <v>12</v>
      </c>
      <c r="BO504" s="18" t="s">
        <v>596</v>
      </c>
      <c r="BP504" s="5" t="s">
        <v>257</v>
      </c>
      <c r="BQ504" s="5" t="s">
        <v>257</v>
      </c>
      <c r="BR504" s="18" t="s">
        <v>889</v>
      </c>
      <c r="BS504" s="18"/>
      <c r="BT504" s="18"/>
      <c r="BU504" s="18"/>
      <c r="BV504" s="18"/>
      <c r="BW504" s="18"/>
      <c r="BX504" s="18"/>
      <c r="BY504" s="18"/>
      <c r="BZ504" s="18"/>
      <c r="CA504" s="18"/>
      <c r="CB504" s="18"/>
      <c r="CC504" s="18"/>
      <c r="CD504" s="18"/>
      <c r="CE504" s="18"/>
      <c r="CF504" s="18"/>
      <c r="CG504" s="18"/>
      <c r="CH504" s="18"/>
      <c r="CI504" s="18"/>
      <c r="CJ504" s="18"/>
      <c r="CK504" s="18"/>
      <c r="CL504" s="18"/>
      <c r="CM504" s="18"/>
      <c r="CN504" s="18"/>
      <c r="CO504" s="18"/>
      <c r="CP504" s="18"/>
      <c r="CQ504" s="18"/>
      <c r="CR504" s="18"/>
      <c r="CS504" s="18"/>
      <c r="CT504" s="18"/>
      <c r="CU504" s="18"/>
      <c r="CV504" s="18"/>
      <c r="CW504" s="18"/>
      <c r="CX504" s="18"/>
      <c r="CY504" s="18"/>
      <c r="CZ504" s="18"/>
      <c r="DA504" s="18"/>
      <c r="DB504" s="18"/>
      <c r="DC504" s="18"/>
      <c r="DD504" s="18"/>
      <c r="DE504" s="18"/>
      <c r="DF504" s="18"/>
      <c r="DG504" s="18"/>
      <c r="DH504" s="18"/>
      <c r="DI504" s="18"/>
      <c r="DJ504" s="18"/>
      <c r="DK504" s="18"/>
      <c r="DL504" s="18"/>
      <c r="DM504" s="18"/>
      <c r="DN504" s="18"/>
      <c r="DO504" s="18"/>
      <c r="DP504" s="18"/>
      <c r="DQ504" s="18"/>
      <c r="DR504" s="18"/>
      <c r="DS504" s="18"/>
      <c r="DT504" s="18"/>
      <c r="DU504" s="18"/>
      <c r="DV504" s="18"/>
      <c r="DW504" s="18"/>
      <c r="DX504" s="18"/>
      <c r="DY504" s="18"/>
      <c r="DZ504" s="18"/>
      <c r="EA504" s="5"/>
      <c r="EB504" s="26"/>
      <c r="EC504" s="26"/>
      <c r="ED504" s="26"/>
      <c r="EE504" s="18"/>
      <c r="EF504" s="18"/>
      <c r="EG504" s="18">
        <v>0</v>
      </c>
      <c r="EH504" s="18" t="s">
        <v>890</v>
      </c>
      <c r="EI504" s="18" cm="1">
        <f t="array" ref="EI504">IF(SUMPRODUCT(--(DO504:DS504&lt;&gt;""))=0, 0,1)</f>
        <v>0</v>
      </c>
      <c r="EJ504" s="18" cm="1">
        <f t="array" ref="EJ504">IF(SUMPRODUCT(--(DT504:EG504&lt;&gt;""))=0, 0,1)</f>
        <v>1</v>
      </c>
      <c r="EK504" s="18" cm="1">
        <f t="array" ref="EK504">IF(SUMPRODUCT(--(EC504:EG504&lt;&gt;""))=0, 0,1)</f>
        <v>1</v>
      </c>
      <c r="EL504" s="18" cm="1">
        <f t="array" ref="EL504">IF(SUMPRODUCT(--(EE504:EG504&lt;&gt;""))=0, 0,1)</f>
        <v>1</v>
      </c>
      <c r="EM504" s="18">
        <f t="shared" si="112"/>
        <v>0</v>
      </c>
      <c r="EN504" s="18" t="str">
        <f t="shared" si="113"/>
        <v>NA</v>
      </c>
      <c r="EO504" s="18">
        <f t="shared" si="114"/>
        <v>0</v>
      </c>
      <c r="EP504" s="18">
        <f t="shared" si="115"/>
        <v>0</v>
      </c>
      <c r="EQ504" s="18">
        <f t="shared" si="116"/>
        <v>0</v>
      </c>
      <c r="ER504" s="58" t="s">
        <v>2080</v>
      </c>
      <c r="ES504" s="59">
        <v>43805</v>
      </c>
      <c r="ET504" s="18" t="s">
        <v>876</v>
      </c>
      <c r="EU504" s="18" t="s">
        <v>876</v>
      </c>
    </row>
    <row r="505" spans="1:151" ht="15.75" customHeight="1" x14ac:dyDescent="0.2">
      <c r="A505" s="5" t="s">
        <v>311</v>
      </c>
      <c r="B505" s="24" t="s">
        <v>875</v>
      </c>
      <c r="C505" s="26">
        <v>1</v>
      </c>
      <c r="D505" s="18" t="s">
        <v>899</v>
      </c>
      <c r="E505" s="18" t="s">
        <v>893</v>
      </c>
      <c r="F505" s="18" t="s">
        <v>2320</v>
      </c>
      <c r="G505" s="18" t="s">
        <v>878</v>
      </c>
      <c r="H505" s="18" t="s">
        <v>879</v>
      </c>
      <c r="I505" s="18" t="s">
        <v>363</v>
      </c>
      <c r="J505" s="18" t="s">
        <v>363</v>
      </c>
      <c r="K505" s="18" t="s">
        <v>363</v>
      </c>
      <c r="L505" s="18" t="s">
        <v>469</v>
      </c>
      <c r="M505" s="18" t="s">
        <v>253</v>
      </c>
      <c r="N505" s="56">
        <v>60</v>
      </c>
      <c r="O505" s="18" t="s">
        <v>877</v>
      </c>
      <c r="P505" s="18" t="s">
        <v>466</v>
      </c>
      <c r="Q505" s="18" t="s">
        <v>254</v>
      </c>
      <c r="R505" s="24" t="s">
        <v>257</v>
      </c>
      <c r="S505" s="24" t="s">
        <v>257</v>
      </c>
      <c r="T505" s="26" t="s">
        <v>901</v>
      </c>
      <c r="U505" s="26" t="s">
        <v>257</v>
      </c>
      <c r="V505" s="26" t="s">
        <v>257</v>
      </c>
      <c r="W505" s="26" t="s">
        <v>257</v>
      </c>
      <c r="X505" s="18" t="s">
        <v>882</v>
      </c>
      <c r="Y505" s="18">
        <v>16.600000000000001</v>
      </c>
      <c r="Z505" s="18" t="s">
        <v>474</v>
      </c>
      <c r="AA505" s="3">
        <v>16.600000000000001</v>
      </c>
      <c r="AB505" s="57" t="s">
        <v>257</v>
      </c>
      <c r="AC505" s="18" t="s">
        <v>595</v>
      </c>
      <c r="AD505" s="18" t="s">
        <v>595</v>
      </c>
      <c r="AE505" s="18" t="s">
        <v>595</v>
      </c>
      <c r="AF505" s="18" t="s">
        <v>595</v>
      </c>
      <c r="AG505" s="18" t="s">
        <v>595</v>
      </c>
      <c r="AH505" s="18" t="s">
        <v>595</v>
      </c>
      <c r="AI505" s="18">
        <v>15</v>
      </c>
      <c r="AJ505" s="18" t="s">
        <v>596</v>
      </c>
      <c r="AK505" s="18">
        <v>15</v>
      </c>
      <c r="AL505" s="18" t="s">
        <v>883</v>
      </c>
      <c r="AM505" s="18" t="s">
        <v>884</v>
      </c>
      <c r="AN505" s="57">
        <v>5.2</v>
      </c>
      <c r="AO505" s="18" t="s">
        <v>885</v>
      </c>
      <c r="AP505" s="26" t="s">
        <v>479</v>
      </c>
      <c r="AQ505" s="18">
        <v>4</v>
      </c>
      <c r="AR505" s="18" t="s">
        <v>886</v>
      </c>
      <c r="AS505" s="57">
        <f t="shared" si="117"/>
        <v>2.7</v>
      </c>
      <c r="AT505" s="57">
        <v>7.7</v>
      </c>
      <c r="AU505" s="57">
        <f t="shared" si="118"/>
        <v>2.5</v>
      </c>
      <c r="AV505" s="57">
        <f t="shared" si="119"/>
        <v>2.5</v>
      </c>
      <c r="AW505" s="5" t="s">
        <v>557</v>
      </c>
      <c r="AX505" s="18">
        <v>15</v>
      </c>
      <c r="AY505" s="18" t="s">
        <v>596</v>
      </c>
      <c r="AZ505" s="5" t="s">
        <v>257</v>
      </c>
      <c r="BA505" s="5" t="s">
        <v>257</v>
      </c>
      <c r="BB505" s="18" t="s">
        <v>902</v>
      </c>
      <c r="BC505" s="18" t="s">
        <v>263</v>
      </c>
      <c r="BD505" s="57">
        <f t="shared" si="120"/>
        <v>94.8</v>
      </c>
      <c r="BE505" s="18" t="s">
        <v>888</v>
      </c>
      <c r="BF505" s="18" t="s">
        <v>479</v>
      </c>
      <c r="BG505" s="18">
        <v>4</v>
      </c>
      <c r="BH505" s="18" t="s">
        <v>886</v>
      </c>
      <c r="BI505" s="57">
        <f t="shared" si="121"/>
        <v>92.3</v>
      </c>
      <c r="BJ505" s="57">
        <f t="shared" si="122"/>
        <v>97.3</v>
      </c>
      <c r="BK505" s="57">
        <f t="shared" si="123"/>
        <v>2.5</v>
      </c>
      <c r="BL505" s="57">
        <f t="shared" si="124"/>
        <v>2.5</v>
      </c>
      <c r="BM505" s="5" t="s">
        <v>557</v>
      </c>
      <c r="BN505" s="18">
        <v>15</v>
      </c>
      <c r="BO505" s="18" t="s">
        <v>596</v>
      </c>
      <c r="BP505" s="5" t="s">
        <v>257</v>
      </c>
      <c r="BQ505" s="5" t="s">
        <v>257</v>
      </c>
      <c r="BR505" s="18" t="s">
        <v>889</v>
      </c>
      <c r="BS505" s="18"/>
      <c r="BT505" s="18"/>
      <c r="BU505" s="18"/>
      <c r="BV505" s="18"/>
      <c r="BW505" s="18"/>
      <c r="BX505" s="18"/>
      <c r="BY505" s="18"/>
      <c r="BZ505" s="18"/>
      <c r="CA505" s="18"/>
      <c r="CB505" s="18"/>
      <c r="CC505" s="18"/>
      <c r="CD505" s="18"/>
      <c r="CE505" s="18"/>
      <c r="CF505" s="18"/>
      <c r="CG505" s="18"/>
      <c r="CH505" s="18"/>
      <c r="CI505" s="18"/>
      <c r="CJ505" s="18"/>
      <c r="CK505" s="18"/>
      <c r="CL505" s="18"/>
      <c r="CM505" s="18"/>
      <c r="CN505" s="18"/>
      <c r="CO505" s="18"/>
      <c r="CP505" s="18"/>
      <c r="CQ505" s="18"/>
      <c r="CR505" s="18"/>
      <c r="CS505" s="18"/>
      <c r="CT505" s="18"/>
      <c r="CU505" s="18"/>
      <c r="CV505" s="18"/>
      <c r="CW505" s="18"/>
      <c r="CX505" s="18"/>
      <c r="CY505" s="18"/>
      <c r="CZ505" s="18"/>
      <c r="DA505" s="18"/>
      <c r="DB505" s="18"/>
      <c r="DC505" s="18"/>
      <c r="DD505" s="18"/>
      <c r="DE505" s="18"/>
      <c r="DF505" s="18"/>
      <c r="DG505" s="18"/>
      <c r="DH505" s="18"/>
      <c r="DI505" s="18"/>
      <c r="DJ505" s="18"/>
      <c r="DK505" s="18"/>
      <c r="DL505" s="18"/>
      <c r="DM505" s="18"/>
      <c r="DN505" s="18"/>
      <c r="DO505" s="18"/>
      <c r="DP505" s="18"/>
      <c r="DQ505" s="18"/>
      <c r="DR505" s="18"/>
      <c r="DS505" s="18"/>
      <c r="DT505" s="18"/>
      <c r="DU505" s="18"/>
      <c r="DV505" s="18"/>
      <c r="DW505" s="18"/>
      <c r="DX505" s="18"/>
      <c r="DY505" s="18"/>
      <c r="DZ505" s="18"/>
      <c r="EA505" s="5"/>
      <c r="EB505" s="26"/>
      <c r="EC505" s="26"/>
      <c r="ED505" s="26"/>
      <c r="EE505" s="18"/>
      <c r="EF505" s="18"/>
      <c r="EG505" s="18">
        <v>0</v>
      </c>
      <c r="EH505" s="18" t="s">
        <v>890</v>
      </c>
      <c r="EI505" s="18" cm="1">
        <f t="array" ref="EI505">IF(SUMPRODUCT(--(DO505:DS505&lt;&gt;""))=0, 0,1)</f>
        <v>0</v>
      </c>
      <c r="EJ505" s="18" cm="1">
        <f t="array" ref="EJ505">IF(SUMPRODUCT(--(DT505:EG505&lt;&gt;""))=0, 0,1)</f>
        <v>1</v>
      </c>
      <c r="EK505" s="18" cm="1">
        <f t="array" ref="EK505">IF(SUMPRODUCT(--(EC505:EG505&lt;&gt;""))=0, 0,1)</f>
        <v>1</v>
      </c>
      <c r="EL505" s="18" cm="1">
        <f t="array" ref="EL505">IF(SUMPRODUCT(--(EE505:EG505&lt;&gt;""))=0, 0,1)</f>
        <v>1</v>
      </c>
      <c r="EM505" s="18">
        <f t="shared" si="112"/>
        <v>0</v>
      </c>
      <c r="EN505" s="18" t="str">
        <f t="shared" si="113"/>
        <v>NA</v>
      </c>
      <c r="EO505" s="18">
        <f t="shared" si="114"/>
        <v>0</v>
      </c>
      <c r="EP505" s="18">
        <f t="shared" si="115"/>
        <v>0</v>
      </c>
      <c r="EQ505" s="18">
        <f t="shared" si="116"/>
        <v>0</v>
      </c>
      <c r="ER505" s="58" t="s">
        <v>2080</v>
      </c>
      <c r="ES505" s="59">
        <v>43805</v>
      </c>
      <c r="ET505" s="18" t="s">
        <v>876</v>
      </c>
      <c r="EU505" s="18" t="s">
        <v>876</v>
      </c>
    </row>
    <row r="506" spans="1:151" ht="15.75" customHeight="1" x14ac:dyDescent="0.2">
      <c r="A506" s="5" t="s">
        <v>311</v>
      </c>
      <c r="B506" s="24" t="s">
        <v>875</v>
      </c>
      <c r="C506" s="26">
        <v>1</v>
      </c>
      <c r="D506" s="18" t="s">
        <v>899</v>
      </c>
      <c r="E506" s="18" t="s">
        <v>894</v>
      </c>
      <c r="F506" s="18" t="s">
        <v>2320</v>
      </c>
      <c r="G506" s="18" t="s">
        <v>878</v>
      </c>
      <c r="H506" s="18" t="s">
        <v>879</v>
      </c>
      <c r="I506" s="18" t="s">
        <v>363</v>
      </c>
      <c r="J506" s="18" t="s">
        <v>363</v>
      </c>
      <c r="K506" s="18" t="s">
        <v>363</v>
      </c>
      <c r="L506" s="18" t="s">
        <v>469</v>
      </c>
      <c r="M506" s="18" t="s">
        <v>253</v>
      </c>
      <c r="N506" s="56">
        <v>60</v>
      </c>
      <c r="O506" s="18" t="s">
        <v>877</v>
      </c>
      <c r="P506" s="18" t="s">
        <v>466</v>
      </c>
      <c r="Q506" s="18" t="s">
        <v>254</v>
      </c>
      <c r="R506" s="24" t="s">
        <v>257</v>
      </c>
      <c r="S506" s="24" t="s">
        <v>257</v>
      </c>
      <c r="T506" s="26" t="s">
        <v>901</v>
      </c>
      <c r="U506" s="26" t="s">
        <v>257</v>
      </c>
      <c r="V506" s="26" t="s">
        <v>257</v>
      </c>
      <c r="W506" s="26" t="s">
        <v>257</v>
      </c>
      <c r="X506" s="18" t="s">
        <v>882</v>
      </c>
      <c r="Y506" s="18">
        <v>16.600000000000001</v>
      </c>
      <c r="Z506" s="18" t="s">
        <v>474</v>
      </c>
      <c r="AA506" s="3">
        <v>16.600000000000001</v>
      </c>
      <c r="AB506" s="57" t="s">
        <v>257</v>
      </c>
      <c r="AC506" s="18" t="s">
        <v>595</v>
      </c>
      <c r="AD506" s="18" t="s">
        <v>595</v>
      </c>
      <c r="AE506" s="18" t="s">
        <v>595</v>
      </c>
      <c r="AF506" s="18" t="s">
        <v>595</v>
      </c>
      <c r="AG506" s="18" t="s">
        <v>595</v>
      </c>
      <c r="AH506" s="18" t="s">
        <v>595</v>
      </c>
      <c r="AI506" s="18">
        <v>21</v>
      </c>
      <c r="AJ506" s="18" t="s">
        <v>596</v>
      </c>
      <c r="AK506" s="18">
        <v>21</v>
      </c>
      <c r="AL506" s="18" t="s">
        <v>883</v>
      </c>
      <c r="AM506" s="18" t="s">
        <v>884</v>
      </c>
      <c r="AN506" s="57">
        <v>16.8</v>
      </c>
      <c r="AO506" s="18" t="s">
        <v>885</v>
      </c>
      <c r="AP506" s="26" t="s">
        <v>479</v>
      </c>
      <c r="AQ506" s="18">
        <v>4</v>
      </c>
      <c r="AR506" s="18" t="s">
        <v>886</v>
      </c>
      <c r="AS506" s="57">
        <f t="shared" si="117"/>
        <v>10.8</v>
      </c>
      <c r="AT506" s="57">
        <v>22.8</v>
      </c>
      <c r="AU506" s="57">
        <f t="shared" si="118"/>
        <v>6</v>
      </c>
      <c r="AV506" s="57">
        <f t="shared" si="119"/>
        <v>6</v>
      </c>
      <c r="AW506" s="5" t="s">
        <v>557</v>
      </c>
      <c r="AX506" s="18">
        <v>21</v>
      </c>
      <c r="AY506" s="18" t="s">
        <v>596</v>
      </c>
      <c r="AZ506" s="5" t="s">
        <v>257</v>
      </c>
      <c r="BA506" s="5" t="s">
        <v>257</v>
      </c>
      <c r="BB506" s="18" t="s">
        <v>902</v>
      </c>
      <c r="BC506" s="18" t="s">
        <v>263</v>
      </c>
      <c r="BD506" s="57">
        <f t="shared" si="120"/>
        <v>83.2</v>
      </c>
      <c r="BE506" s="18" t="s">
        <v>888</v>
      </c>
      <c r="BF506" s="18" t="s">
        <v>479</v>
      </c>
      <c r="BG506" s="18">
        <v>4</v>
      </c>
      <c r="BH506" s="18" t="s">
        <v>886</v>
      </c>
      <c r="BI506" s="57">
        <f t="shared" si="121"/>
        <v>77.2</v>
      </c>
      <c r="BJ506" s="57">
        <f t="shared" si="122"/>
        <v>89.2</v>
      </c>
      <c r="BK506" s="57">
        <f t="shared" si="123"/>
        <v>6</v>
      </c>
      <c r="BL506" s="57">
        <f t="shared" si="124"/>
        <v>6</v>
      </c>
      <c r="BM506" s="5" t="s">
        <v>557</v>
      </c>
      <c r="BN506" s="18">
        <v>21</v>
      </c>
      <c r="BO506" s="18" t="s">
        <v>596</v>
      </c>
      <c r="BP506" s="5" t="s">
        <v>257</v>
      </c>
      <c r="BQ506" s="5" t="s">
        <v>257</v>
      </c>
      <c r="BR506" s="18" t="s">
        <v>889</v>
      </c>
      <c r="BS506" s="18"/>
      <c r="BT506" s="18"/>
      <c r="BU506" s="18"/>
      <c r="BV506" s="18"/>
      <c r="BW506" s="18"/>
      <c r="BX506" s="18"/>
      <c r="BY506" s="18"/>
      <c r="BZ506" s="18"/>
      <c r="CA506" s="18"/>
      <c r="CB506" s="18"/>
      <c r="CC506" s="18"/>
      <c r="CD506" s="18"/>
      <c r="CE506" s="18"/>
      <c r="CF506" s="18"/>
      <c r="CG506" s="18"/>
      <c r="CH506" s="18"/>
      <c r="CI506" s="18"/>
      <c r="CJ506" s="18"/>
      <c r="CK506" s="18"/>
      <c r="CL506" s="18"/>
      <c r="CM506" s="18"/>
      <c r="CN506" s="18"/>
      <c r="CO506" s="18"/>
      <c r="CP506" s="18"/>
      <c r="CQ506" s="18"/>
      <c r="CR506" s="18"/>
      <c r="CS506" s="18"/>
      <c r="CT506" s="18"/>
      <c r="CU506" s="18"/>
      <c r="CV506" s="18"/>
      <c r="CW506" s="18"/>
      <c r="CX506" s="18"/>
      <c r="CY506" s="18"/>
      <c r="CZ506" s="18"/>
      <c r="DA506" s="18"/>
      <c r="DB506" s="18"/>
      <c r="DC506" s="18"/>
      <c r="DD506" s="18"/>
      <c r="DE506" s="18"/>
      <c r="DF506" s="18"/>
      <c r="DG506" s="18"/>
      <c r="DH506" s="18"/>
      <c r="DI506" s="18"/>
      <c r="DJ506" s="18"/>
      <c r="DK506" s="18"/>
      <c r="DL506" s="18"/>
      <c r="DM506" s="18"/>
      <c r="DN506" s="18"/>
      <c r="DO506" s="18"/>
      <c r="DP506" s="18"/>
      <c r="DQ506" s="18"/>
      <c r="DR506" s="18"/>
      <c r="DS506" s="18"/>
      <c r="DT506" s="18"/>
      <c r="DU506" s="18"/>
      <c r="DV506" s="18"/>
      <c r="DW506" s="18"/>
      <c r="DX506" s="18"/>
      <c r="DY506" s="18"/>
      <c r="DZ506" s="18"/>
      <c r="EA506" s="5"/>
      <c r="EB506" s="26"/>
      <c r="EC506" s="26"/>
      <c r="ED506" s="26"/>
      <c r="EE506" s="18"/>
      <c r="EF506" s="18"/>
      <c r="EG506" s="18">
        <v>0</v>
      </c>
      <c r="EH506" s="18" t="s">
        <v>890</v>
      </c>
      <c r="EI506" s="18" cm="1">
        <f t="array" ref="EI506">IF(SUMPRODUCT(--(DO506:DS506&lt;&gt;""))=0, 0,1)</f>
        <v>0</v>
      </c>
      <c r="EJ506" s="18" cm="1">
        <f t="array" ref="EJ506">IF(SUMPRODUCT(--(DT506:EG506&lt;&gt;""))=0, 0,1)</f>
        <v>1</v>
      </c>
      <c r="EK506" s="18" cm="1">
        <f t="array" ref="EK506">IF(SUMPRODUCT(--(EC506:EG506&lt;&gt;""))=0, 0,1)</f>
        <v>1</v>
      </c>
      <c r="EL506" s="18" cm="1">
        <f t="array" ref="EL506">IF(SUMPRODUCT(--(EE506:EG506&lt;&gt;""))=0, 0,1)</f>
        <v>1</v>
      </c>
      <c r="EM506" s="18">
        <f t="shared" si="112"/>
        <v>0</v>
      </c>
      <c r="EN506" s="18" t="str">
        <f t="shared" si="113"/>
        <v>NA</v>
      </c>
      <c r="EO506" s="18">
        <f t="shared" si="114"/>
        <v>0</v>
      </c>
      <c r="EP506" s="18">
        <f t="shared" si="115"/>
        <v>0</v>
      </c>
      <c r="EQ506" s="18">
        <f t="shared" si="116"/>
        <v>0</v>
      </c>
      <c r="ER506" s="58" t="s">
        <v>2080</v>
      </c>
      <c r="ES506" s="59">
        <v>43805</v>
      </c>
      <c r="ET506" s="18" t="s">
        <v>876</v>
      </c>
      <c r="EU506" s="18" t="s">
        <v>876</v>
      </c>
    </row>
    <row r="507" spans="1:151" ht="15.75" customHeight="1" x14ac:dyDescent="0.2">
      <c r="A507" s="5" t="s">
        <v>311</v>
      </c>
      <c r="B507" s="24" t="s">
        <v>875</v>
      </c>
      <c r="C507" s="26">
        <v>1</v>
      </c>
      <c r="D507" s="18" t="s">
        <v>899</v>
      </c>
      <c r="E507" s="18" t="s">
        <v>895</v>
      </c>
      <c r="F507" s="18" t="s">
        <v>2320</v>
      </c>
      <c r="G507" s="18" t="s">
        <v>878</v>
      </c>
      <c r="H507" s="18" t="s">
        <v>879</v>
      </c>
      <c r="I507" s="18" t="s">
        <v>363</v>
      </c>
      <c r="J507" s="18" t="s">
        <v>363</v>
      </c>
      <c r="K507" s="18" t="s">
        <v>363</v>
      </c>
      <c r="L507" s="18" t="s">
        <v>469</v>
      </c>
      <c r="M507" s="18" t="s">
        <v>253</v>
      </c>
      <c r="N507" s="56">
        <v>60</v>
      </c>
      <c r="O507" s="18" t="s">
        <v>877</v>
      </c>
      <c r="P507" s="18" t="s">
        <v>466</v>
      </c>
      <c r="Q507" s="18" t="s">
        <v>254</v>
      </c>
      <c r="R507" s="24" t="s">
        <v>257</v>
      </c>
      <c r="S507" s="24" t="s">
        <v>257</v>
      </c>
      <c r="T507" s="26" t="s">
        <v>901</v>
      </c>
      <c r="U507" s="26" t="s">
        <v>257</v>
      </c>
      <c r="V507" s="26" t="s">
        <v>257</v>
      </c>
      <c r="W507" s="26" t="s">
        <v>257</v>
      </c>
      <c r="X507" s="18" t="s">
        <v>882</v>
      </c>
      <c r="Y507" s="18">
        <v>16.600000000000001</v>
      </c>
      <c r="Z507" s="18" t="s">
        <v>474</v>
      </c>
      <c r="AA507" s="3">
        <v>16.600000000000001</v>
      </c>
      <c r="AB507" s="57" t="s">
        <v>257</v>
      </c>
      <c r="AC507" s="18" t="s">
        <v>595</v>
      </c>
      <c r="AD507" s="18" t="s">
        <v>595</v>
      </c>
      <c r="AE507" s="18" t="s">
        <v>595</v>
      </c>
      <c r="AF507" s="18" t="s">
        <v>595</v>
      </c>
      <c r="AG507" s="18" t="s">
        <v>595</v>
      </c>
      <c r="AH507" s="18" t="s">
        <v>595</v>
      </c>
      <c r="AI507" s="18">
        <v>27</v>
      </c>
      <c r="AJ507" s="18" t="s">
        <v>596</v>
      </c>
      <c r="AK507" s="18">
        <v>27</v>
      </c>
      <c r="AL507" s="18" t="s">
        <v>883</v>
      </c>
      <c r="AM507" s="18" t="s">
        <v>884</v>
      </c>
      <c r="AN507" s="57">
        <v>25.9</v>
      </c>
      <c r="AO507" s="18" t="s">
        <v>885</v>
      </c>
      <c r="AP507" s="26" t="s">
        <v>479</v>
      </c>
      <c r="AQ507" s="18">
        <v>4</v>
      </c>
      <c r="AR507" s="18" t="s">
        <v>886</v>
      </c>
      <c r="AS507" s="57">
        <f t="shared" si="117"/>
        <v>19.899999999999999</v>
      </c>
      <c r="AT507" s="57">
        <v>31.9</v>
      </c>
      <c r="AU507" s="57">
        <f t="shared" si="118"/>
        <v>6</v>
      </c>
      <c r="AV507" s="57">
        <f t="shared" si="119"/>
        <v>6</v>
      </c>
      <c r="AW507" s="5" t="s">
        <v>557</v>
      </c>
      <c r="AX507" s="18">
        <v>27</v>
      </c>
      <c r="AY507" s="18" t="s">
        <v>596</v>
      </c>
      <c r="AZ507" s="5" t="s">
        <v>257</v>
      </c>
      <c r="BA507" s="5" t="s">
        <v>257</v>
      </c>
      <c r="BB507" s="18" t="s">
        <v>902</v>
      </c>
      <c r="BC507" s="18" t="s">
        <v>263</v>
      </c>
      <c r="BD507" s="57">
        <f t="shared" si="120"/>
        <v>74.099999999999994</v>
      </c>
      <c r="BE507" s="18" t="s">
        <v>888</v>
      </c>
      <c r="BF507" s="18" t="s">
        <v>479</v>
      </c>
      <c r="BG507" s="18">
        <v>4</v>
      </c>
      <c r="BH507" s="18" t="s">
        <v>886</v>
      </c>
      <c r="BI507" s="57">
        <f t="shared" si="121"/>
        <v>68.099999999999994</v>
      </c>
      <c r="BJ507" s="57">
        <f t="shared" si="122"/>
        <v>80.099999999999994</v>
      </c>
      <c r="BK507" s="57">
        <f t="shared" si="123"/>
        <v>6</v>
      </c>
      <c r="BL507" s="57">
        <f t="shared" si="124"/>
        <v>6</v>
      </c>
      <c r="BM507" s="5" t="s">
        <v>557</v>
      </c>
      <c r="BN507" s="18">
        <v>27</v>
      </c>
      <c r="BO507" s="18" t="s">
        <v>596</v>
      </c>
      <c r="BP507" s="5" t="s">
        <v>257</v>
      </c>
      <c r="BQ507" s="5" t="s">
        <v>257</v>
      </c>
      <c r="BR507" s="18" t="s">
        <v>889</v>
      </c>
      <c r="BS507" s="18"/>
      <c r="BT507" s="18"/>
      <c r="BU507" s="18"/>
      <c r="BV507" s="18"/>
      <c r="BW507" s="18"/>
      <c r="BX507" s="18"/>
      <c r="BY507" s="18"/>
      <c r="BZ507" s="18"/>
      <c r="CA507" s="18"/>
      <c r="CB507" s="18"/>
      <c r="CC507" s="18"/>
      <c r="CD507" s="18"/>
      <c r="CE507" s="18"/>
      <c r="CF507" s="18"/>
      <c r="CG507" s="18"/>
      <c r="CH507" s="18"/>
      <c r="CI507" s="18"/>
      <c r="CJ507" s="18"/>
      <c r="CK507" s="18"/>
      <c r="CL507" s="18"/>
      <c r="CM507" s="18"/>
      <c r="CN507" s="18"/>
      <c r="CO507" s="18"/>
      <c r="CP507" s="18"/>
      <c r="CQ507" s="18"/>
      <c r="CR507" s="18"/>
      <c r="CS507" s="18"/>
      <c r="CT507" s="18"/>
      <c r="CU507" s="18"/>
      <c r="CV507" s="18"/>
      <c r="CW507" s="18"/>
      <c r="CX507" s="18"/>
      <c r="CY507" s="18"/>
      <c r="CZ507" s="18"/>
      <c r="DA507" s="18"/>
      <c r="DB507" s="18"/>
      <c r="DC507" s="18"/>
      <c r="DD507" s="18"/>
      <c r="DE507" s="18"/>
      <c r="DF507" s="18"/>
      <c r="DG507" s="18"/>
      <c r="DH507" s="18"/>
      <c r="DI507" s="18"/>
      <c r="DJ507" s="18"/>
      <c r="DK507" s="18"/>
      <c r="DL507" s="18"/>
      <c r="DM507" s="18"/>
      <c r="DN507" s="18"/>
      <c r="DO507" s="18"/>
      <c r="DP507" s="18"/>
      <c r="DQ507" s="18"/>
      <c r="DR507" s="18"/>
      <c r="DS507" s="18"/>
      <c r="DT507" s="18"/>
      <c r="DU507" s="18"/>
      <c r="DV507" s="18"/>
      <c r="DW507" s="18"/>
      <c r="DX507" s="18"/>
      <c r="DY507" s="18"/>
      <c r="DZ507" s="18"/>
      <c r="EA507" s="5"/>
      <c r="EB507" s="26"/>
      <c r="EC507" s="26"/>
      <c r="ED507" s="26"/>
      <c r="EE507" s="18"/>
      <c r="EF507" s="18"/>
      <c r="EG507" s="18">
        <v>0</v>
      </c>
      <c r="EH507" s="18" t="s">
        <v>890</v>
      </c>
      <c r="EI507" s="18" cm="1">
        <f t="array" ref="EI507">IF(SUMPRODUCT(--(DO507:DS507&lt;&gt;""))=0, 0,1)</f>
        <v>0</v>
      </c>
      <c r="EJ507" s="18" cm="1">
        <f t="array" ref="EJ507">IF(SUMPRODUCT(--(DT507:EG507&lt;&gt;""))=0, 0,1)</f>
        <v>1</v>
      </c>
      <c r="EK507" s="18" cm="1">
        <f t="array" ref="EK507">IF(SUMPRODUCT(--(EC507:EG507&lt;&gt;""))=0, 0,1)</f>
        <v>1</v>
      </c>
      <c r="EL507" s="18" cm="1">
        <f t="array" ref="EL507">IF(SUMPRODUCT(--(EE507:EG507&lt;&gt;""))=0, 0,1)</f>
        <v>1</v>
      </c>
      <c r="EM507" s="18">
        <f t="shared" si="112"/>
        <v>0</v>
      </c>
      <c r="EN507" s="18" t="str">
        <f t="shared" si="113"/>
        <v>NA</v>
      </c>
      <c r="EO507" s="18">
        <f t="shared" si="114"/>
        <v>0</v>
      </c>
      <c r="EP507" s="18">
        <f t="shared" si="115"/>
        <v>0</v>
      </c>
      <c r="EQ507" s="18">
        <f t="shared" si="116"/>
        <v>0</v>
      </c>
      <c r="ER507" s="58" t="s">
        <v>2080</v>
      </c>
      <c r="ES507" s="59">
        <v>43805</v>
      </c>
      <c r="ET507" s="18" t="s">
        <v>876</v>
      </c>
      <c r="EU507" s="18" t="s">
        <v>876</v>
      </c>
    </row>
    <row r="508" spans="1:151" ht="15.75" customHeight="1" x14ac:dyDescent="0.2">
      <c r="A508" s="5" t="s">
        <v>311</v>
      </c>
      <c r="B508" s="24" t="s">
        <v>875</v>
      </c>
      <c r="C508" s="26">
        <v>1</v>
      </c>
      <c r="D508" s="18" t="s">
        <v>899</v>
      </c>
      <c r="E508" s="18" t="s">
        <v>896</v>
      </c>
      <c r="F508" s="18" t="s">
        <v>2320</v>
      </c>
      <c r="G508" s="18" t="s">
        <v>878</v>
      </c>
      <c r="H508" s="18" t="s">
        <v>879</v>
      </c>
      <c r="I508" s="18" t="s">
        <v>363</v>
      </c>
      <c r="J508" s="18" t="s">
        <v>363</v>
      </c>
      <c r="K508" s="18" t="s">
        <v>363</v>
      </c>
      <c r="L508" s="18" t="s">
        <v>469</v>
      </c>
      <c r="M508" s="18" t="s">
        <v>253</v>
      </c>
      <c r="N508" s="56">
        <v>60</v>
      </c>
      <c r="O508" s="18" t="s">
        <v>877</v>
      </c>
      <c r="P508" s="18" t="s">
        <v>466</v>
      </c>
      <c r="Q508" s="18" t="s">
        <v>254</v>
      </c>
      <c r="R508" s="24" t="s">
        <v>257</v>
      </c>
      <c r="S508" s="24" t="s">
        <v>257</v>
      </c>
      <c r="T508" s="26" t="s">
        <v>901</v>
      </c>
      <c r="U508" s="26" t="s">
        <v>257</v>
      </c>
      <c r="V508" s="26" t="s">
        <v>257</v>
      </c>
      <c r="W508" s="26" t="s">
        <v>257</v>
      </c>
      <c r="X508" s="18" t="s">
        <v>882</v>
      </c>
      <c r="Y508" s="18">
        <v>16.600000000000001</v>
      </c>
      <c r="Z508" s="18" t="s">
        <v>474</v>
      </c>
      <c r="AA508" s="3">
        <v>16.600000000000001</v>
      </c>
      <c r="AB508" s="57" t="s">
        <v>257</v>
      </c>
      <c r="AC508" s="18" t="s">
        <v>595</v>
      </c>
      <c r="AD508" s="18" t="s">
        <v>595</v>
      </c>
      <c r="AE508" s="18" t="s">
        <v>595</v>
      </c>
      <c r="AF508" s="18" t="s">
        <v>595</v>
      </c>
      <c r="AG508" s="18" t="s">
        <v>595</v>
      </c>
      <c r="AH508" s="18" t="s">
        <v>595</v>
      </c>
      <c r="AI508" s="18">
        <v>33</v>
      </c>
      <c r="AJ508" s="18" t="s">
        <v>596</v>
      </c>
      <c r="AK508" s="18">
        <v>33</v>
      </c>
      <c r="AL508" s="18" t="s">
        <v>883</v>
      </c>
      <c r="AM508" s="18" t="s">
        <v>884</v>
      </c>
      <c r="AN508" s="57">
        <v>26.3</v>
      </c>
      <c r="AO508" s="18" t="s">
        <v>885</v>
      </c>
      <c r="AP508" s="26" t="s">
        <v>479</v>
      </c>
      <c r="AQ508" s="18">
        <v>4</v>
      </c>
      <c r="AR508" s="18" t="s">
        <v>886</v>
      </c>
      <c r="AS508" s="57">
        <f t="shared" si="117"/>
        <v>22.3</v>
      </c>
      <c r="AT508" s="57">
        <v>30.3</v>
      </c>
      <c r="AU508" s="57">
        <f t="shared" si="118"/>
        <v>4</v>
      </c>
      <c r="AV508" s="57">
        <f t="shared" si="119"/>
        <v>4</v>
      </c>
      <c r="AW508" s="5" t="s">
        <v>557</v>
      </c>
      <c r="AX508" s="18">
        <v>33</v>
      </c>
      <c r="AY508" s="18" t="s">
        <v>596</v>
      </c>
      <c r="AZ508" s="5" t="s">
        <v>257</v>
      </c>
      <c r="BA508" s="5" t="s">
        <v>257</v>
      </c>
      <c r="BB508" s="18" t="s">
        <v>902</v>
      </c>
      <c r="BC508" s="18" t="s">
        <v>263</v>
      </c>
      <c r="BD508" s="57">
        <f t="shared" si="120"/>
        <v>73.7</v>
      </c>
      <c r="BE508" s="18" t="s">
        <v>888</v>
      </c>
      <c r="BF508" s="18" t="s">
        <v>479</v>
      </c>
      <c r="BG508" s="18">
        <v>4</v>
      </c>
      <c r="BH508" s="18" t="s">
        <v>886</v>
      </c>
      <c r="BI508" s="57">
        <f t="shared" si="121"/>
        <v>69.7</v>
      </c>
      <c r="BJ508" s="57">
        <f t="shared" si="122"/>
        <v>77.7</v>
      </c>
      <c r="BK508" s="57">
        <f t="shared" si="123"/>
        <v>4</v>
      </c>
      <c r="BL508" s="57">
        <f t="shared" si="124"/>
        <v>4</v>
      </c>
      <c r="BM508" s="5" t="s">
        <v>557</v>
      </c>
      <c r="BN508" s="18">
        <v>33</v>
      </c>
      <c r="BO508" s="18" t="s">
        <v>596</v>
      </c>
      <c r="BP508" s="5" t="s">
        <v>257</v>
      </c>
      <c r="BQ508" s="5" t="s">
        <v>257</v>
      </c>
      <c r="BR508" s="18" t="s">
        <v>889</v>
      </c>
      <c r="BS508" s="18"/>
      <c r="BT508" s="18"/>
      <c r="BU508" s="18"/>
      <c r="BV508" s="18"/>
      <c r="BW508" s="18"/>
      <c r="BX508" s="18"/>
      <c r="BY508" s="18"/>
      <c r="BZ508" s="18"/>
      <c r="CA508" s="18"/>
      <c r="CB508" s="18"/>
      <c r="CC508" s="18"/>
      <c r="CD508" s="18"/>
      <c r="CE508" s="18"/>
      <c r="CF508" s="18"/>
      <c r="CG508" s="18"/>
      <c r="CH508" s="18"/>
      <c r="CI508" s="18"/>
      <c r="CJ508" s="18"/>
      <c r="CK508" s="18"/>
      <c r="CL508" s="18"/>
      <c r="CM508" s="18"/>
      <c r="CN508" s="18"/>
      <c r="CO508" s="18"/>
      <c r="CP508" s="18"/>
      <c r="CQ508" s="18"/>
      <c r="CR508" s="18"/>
      <c r="CS508" s="18"/>
      <c r="CT508" s="18"/>
      <c r="CU508" s="18"/>
      <c r="CV508" s="18"/>
      <c r="CW508" s="18"/>
      <c r="CX508" s="18"/>
      <c r="CY508" s="18"/>
      <c r="CZ508" s="18"/>
      <c r="DA508" s="18"/>
      <c r="DB508" s="18"/>
      <c r="DC508" s="18"/>
      <c r="DD508" s="18"/>
      <c r="DE508" s="18"/>
      <c r="DF508" s="18"/>
      <c r="DG508" s="18"/>
      <c r="DH508" s="18"/>
      <c r="DI508" s="18"/>
      <c r="DJ508" s="18"/>
      <c r="DK508" s="18"/>
      <c r="DL508" s="18"/>
      <c r="DM508" s="18"/>
      <c r="DN508" s="18"/>
      <c r="DO508" s="18"/>
      <c r="DP508" s="18"/>
      <c r="DQ508" s="18"/>
      <c r="DR508" s="18"/>
      <c r="DS508" s="18"/>
      <c r="DT508" s="18"/>
      <c r="DU508" s="18"/>
      <c r="DV508" s="18"/>
      <c r="DW508" s="18"/>
      <c r="DX508" s="18"/>
      <c r="DY508" s="18"/>
      <c r="DZ508" s="18"/>
      <c r="EA508" s="5"/>
      <c r="EB508" s="26"/>
      <c r="EC508" s="26"/>
      <c r="ED508" s="26"/>
      <c r="EE508" s="18"/>
      <c r="EF508" s="18"/>
      <c r="EG508" s="18">
        <v>0</v>
      </c>
      <c r="EH508" s="18" t="s">
        <v>890</v>
      </c>
      <c r="EI508" s="18" cm="1">
        <f t="array" ref="EI508">IF(SUMPRODUCT(--(DO508:DS508&lt;&gt;""))=0, 0,1)</f>
        <v>0</v>
      </c>
      <c r="EJ508" s="18" cm="1">
        <f t="array" ref="EJ508">IF(SUMPRODUCT(--(DT508:EG508&lt;&gt;""))=0, 0,1)</f>
        <v>1</v>
      </c>
      <c r="EK508" s="18" cm="1">
        <f t="array" ref="EK508">IF(SUMPRODUCT(--(EC508:EG508&lt;&gt;""))=0, 0,1)</f>
        <v>1</v>
      </c>
      <c r="EL508" s="18" cm="1">
        <f t="array" ref="EL508">IF(SUMPRODUCT(--(EE508:EG508&lt;&gt;""))=0, 0,1)</f>
        <v>1</v>
      </c>
      <c r="EM508" s="18">
        <f t="shared" si="112"/>
        <v>0</v>
      </c>
      <c r="EN508" s="18" t="str">
        <f t="shared" si="113"/>
        <v>NA</v>
      </c>
      <c r="EO508" s="18">
        <f t="shared" si="114"/>
        <v>0</v>
      </c>
      <c r="EP508" s="18">
        <f t="shared" si="115"/>
        <v>0</v>
      </c>
      <c r="EQ508" s="18">
        <f t="shared" si="116"/>
        <v>0</v>
      </c>
      <c r="ER508" s="58" t="s">
        <v>2080</v>
      </c>
      <c r="ES508" s="59">
        <v>43805</v>
      </c>
      <c r="ET508" s="18" t="s">
        <v>876</v>
      </c>
      <c r="EU508" s="18" t="s">
        <v>876</v>
      </c>
    </row>
    <row r="509" spans="1:151" ht="15.75" customHeight="1" x14ac:dyDescent="0.2">
      <c r="A509" s="5" t="s">
        <v>311</v>
      </c>
      <c r="B509" s="24" t="s">
        <v>875</v>
      </c>
      <c r="C509" s="26">
        <v>1</v>
      </c>
      <c r="D509" s="18" t="s">
        <v>899</v>
      </c>
      <c r="E509" s="18" t="s">
        <v>897</v>
      </c>
      <c r="F509" s="18" t="s">
        <v>2320</v>
      </c>
      <c r="G509" s="18" t="s">
        <v>878</v>
      </c>
      <c r="H509" s="18" t="s">
        <v>879</v>
      </c>
      <c r="I509" s="18" t="s">
        <v>363</v>
      </c>
      <c r="J509" s="18" t="s">
        <v>363</v>
      </c>
      <c r="K509" s="18" t="s">
        <v>363</v>
      </c>
      <c r="L509" s="18" t="s">
        <v>469</v>
      </c>
      <c r="M509" s="18" t="s">
        <v>253</v>
      </c>
      <c r="N509" s="56">
        <v>60</v>
      </c>
      <c r="O509" s="18" t="s">
        <v>877</v>
      </c>
      <c r="P509" s="18" t="s">
        <v>466</v>
      </c>
      <c r="Q509" s="18" t="s">
        <v>254</v>
      </c>
      <c r="R509" s="24" t="s">
        <v>257</v>
      </c>
      <c r="S509" s="24" t="s">
        <v>257</v>
      </c>
      <c r="T509" s="26" t="s">
        <v>901</v>
      </c>
      <c r="U509" s="26" t="s">
        <v>257</v>
      </c>
      <c r="V509" s="26" t="s">
        <v>257</v>
      </c>
      <c r="W509" s="26" t="s">
        <v>257</v>
      </c>
      <c r="X509" s="18" t="s">
        <v>882</v>
      </c>
      <c r="Y509" s="18">
        <v>16.600000000000001</v>
      </c>
      <c r="Z509" s="18" t="s">
        <v>474</v>
      </c>
      <c r="AA509" s="3">
        <v>16.600000000000001</v>
      </c>
      <c r="AB509" s="57" t="s">
        <v>257</v>
      </c>
      <c r="AC509" s="18" t="s">
        <v>595</v>
      </c>
      <c r="AD509" s="18" t="s">
        <v>595</v>
      </c>
      <c r="AE509" s="18" t="s">
        <v>595</v>
      </c>
      <c r="AF509" s="18" t="s">
        <v>595</v>
      </c>
      <c r="AG509" s="18" t="s">
        <v>595</v>
      </c>
      <c r="AH509" s="18" t="s">
        <v>595</v>
      </c>
      <c r="AI509" s="18">
        <v>39</v>
      </c>
      <c r="AJ509" s="18" t="s">
        <v>596</v>
      </c>
      <c r="AK509" s="18">
        <v>39</v>
      </c>
      <c r="AL509" s="18" t="s">
        <v>883</v>
      </c>
      <c r="AM509" s="18" t="s">
        <v>884</v>
      </c>
      <c r="AN509" s="57">
        <v>30.9</v>
      </c>
      <c r="AO509" s="18" t="s">
        <v>885</v>
      </c>
      <c r="AP509" s="26" t="s">
        <v>479</v>
      </c>
      <c r="AQ509" s="18">
        <v>4</v>
      </c>
      <c r="AR509" s="18" t="s">
        <v>886</v>
      </c>
      <c r="AS509" s="57">
        <f t="shared" si="117"/>
        <v>25.199999999999996</v>
      </c>
      <c r="AT509" s="57">
        <v>36.6</v>
      </c>
      <c r="AU509" s="57">
        <f t="shared" si="118"/>
        <v>5.7000000000000028</v>
      </c>
      <c r="AV509" s="57">
        <f t="shared" si="119"/>
        <v>5.7000000000000028</v>
      </c>
      <c r="AW509" s="5" t="s">
        <v>557</v>
      </c>
      <c r="AX509" s="18">
        <v>39</v>
      </c>
      <c r="AY509" s="18" t="s">
        <v>596</v>
      </c>
      <c r="AZ509" s="5" t="s">
        <v>257</v>
      </c>
      <c r="BA509" s="5" t="s">
        <v>257</v>
      </c>
      <c r="BB509" s="18" t="s">
        <v>902</v>
      </c>
      <c r="BC509" s="18" t="s">
        <v>263</v>
      </c>
      <c r="BD509" s="57">
        <f t="shared" si="120"/>
        <v>69.099999999999994</v>
      </c>
      <c r="BE509" s="18" t="s">
        <v>888</v>
      </c>
      <c r="BF509" s="18" t="s">
        <v>479</v>
      </c>
      <c r="BG509" s="18">
        <v>4</v>
      </c>
      <c r="BH509" s="18" t="s">
        <v>886</v>
      </c>
      <c r="BI509" s="57">
        <f t="shared" si="121"/>
        <v>63.399999999999977</v>
      </c>
      <c r="BJ509" s="57">
        <f t="shared" si="122"/>
        <v>74.800000000000011</v>
      </c>
      <c r="BK509" s="57">
        <f t="shared" si="123"/>
        <v>5.7000000000000171</v>
      </c>
      <c r="BL509" s="57">
        <f t="shared" si="124"/>
        <v>5.7000000000000171</v>
      </c>
      <c r="BM509" s="5" t="s">
        <v>557</v>
      </c>
      <c r="BN509" s="18">
        <v>39</v>
      </c>
      <c r="BO509" s="18" t="s">
        <v>596</v>
      </c>
      <c r="BP509" s="5" t="s">
        <v>257</v>
      </c>
      <c r="BQ509" s="5" t="s">
        <v>257</v>
      </c>
      <c r="BR509" s="18" t="s">
        <v>889</v>
      </c>
      <c r="BS509" s="18"/>
      <c r="BT509" s="18"/>
      <c r="BU509" s="18"/>
      <c r="BV509" s="18"/>
      <c r="BW509" s="18"/>
      <c r="BX509" s="18"/>
      <c r="BY509" s="18"/>
      <c r="BZ509" s="18"/>
      <c r="CA509" s="18"/>
      <c r="CB509" s="18"/>
      <c r="CC509" s="18"/>
      <c r="CD509" s="18"/>
      <c r="CE509" s="18"/>
      <c r="CF509" s="18"/>
      <c r="CG509" s="18"/>
      <c r="CH509" s="18"/>
      <c r="CI509" s="18"/>
      <c r="CJ509" s="18"/>
      <c r="CK509" s="18"/>
      <c r="CL509" s="18"/>
      <c r="CM509" s="18"/>
      <c r="CN509" s="18"/>
      <c r="CO509" s="18"/>
      <c r="CP509" s="18"/>
      <c r="CQ509" s="18"/>
      <c r="CR509" s="18"/>
      <c r="CS509" s="18"/>
      <c r="CT509" s="18"/>
      <c r="CU509" s="18"/>
      <c r="CV509" s="18"/>
      <c r="CW509" s="18"/>
      <c r="CX509" s="18"/>
      <c r="CY509" s="18"/>
      <c r="CZ509" s="18"/>
      <c r="DA509" s="18"/>
      <c r="DB509" s="18"/>
      <c r="DC509" s="18"/>
      <c r="DD509" s="18"/>
      <c r="DE509" s="18"/>
      <c r="DF509" s="18"/>
      <c r="DG509" s="18"/>
      <c r="DH509" s="18"/>
      <c r="DI509" s="18"/>
      <c r="DJ509" s="18"/>
      <c r="DK509" s="18"/>
      <c r="DL509" s="18"/>
      <c r="DM509" s="18"/>
      <c r="DN509" s="18"/>
      <c r="DO509" s="18"/>
      <c r="DP509" s="18"/>
      <c r="DQ509" s="18"/>
      <c r="DR509" s="18"/>
      <c r="DS509" s="18"/>
      <c r="DT509" s="18"/>
      <c r="DU509" s="18"/>
      <c r="DV509" s="18"/>
      <c r="DW509" s="18"/>
      <c r="DX509" s="18"/>
      <c r="DY509" s="18"/>
      <c r="DZ509" s="18"/>
      <c r="EA509" s="5"/>
      <c r="EB509" s="26"/>
      <c r="EC509" s="26"/>
      <c r="ED509" s="26"/>
      <c r="EE509" s="18"/>
      <c r="EF509" s="18"/>
      <c r="EG509" s="18">
        <v>0</v>
      </c>
      <c r="EH509" s="18" t="s">
        <v>890</v>
      </c>
      <c r="EI509" s="18" cm="1">
        <f t="array" ref="EI509">IF(SUMPRODUCT(--(DO509:DS509&lt;&gt;""))=0, 0,1)</f>
        <v>0</v>
      </c>
      <c r="EJ509" s="18" cm="1">
        <f t="array" ref="EJ509">IF(SUMPRODUCT(--(DT509:EG509&lt;&gt;""))=0, 0,1)</f>
        <v>1</v>
      </c>
      <c r="EK509" s="18" cm="1">
        <f t="array" ref="EK509">IF(SUMPRODUCT(--(EC509:EG509&lt;&gt;""))=0, 0,1)</f>
        <v>1</v>
      </c>
      <c r="EL509" s="18" cm="1">
        <f t="array" ref="EL509">IF(SUMPRODUCT(--(EE509:EG509&lt;&gt;""))=0, 0,1)</f>
        <v>1</v>
      </c>
      <c r="EM509" s="18">
        <f t="shared" si="112"/>
        <v>0</v>
      </c>
      <c r="EN509" s="18" t="str">
        <f t="shared" si="113"/>
        <v>NA</v>
      </c>
      <c r="EO509" s="18">
        <f t="shared" si="114"/>
        <v>0</v>
      </c>
      <c r="EP509" s="18">
        <f t="shared" si="115"/>
        <v>0</v>
      </c>
      <c r="EQ509" s="18">
        <f t="shared" si="116"/>
        <v>0</v>
      </c>
      <c r="ER509" s="58" t="s">
        <v>2080</v>
      </c>
      <c r="ES509" s="59">
        <v>43805</v>
      </c>
      <c r="ET509" s="18" t="s">
        <v>876</v>
      </c>
      <c r="EU509" s="18" t="s">
        <v>876</v>
      </c>
    </row>
    <row r="510" spans="1:151" ht="15.75" customHeight="1" x14ac:dyDescent="0.2">
      <c r="A510" s="5" t="s">
        <v>311</v>
      </c>
      <c r="B510" s="24" t="s">
        <v>875</v>
      </c>
      <c r="C510" s="26">
        <v>1</v>
      </c>
      <c r="D510" s="18" t="s">
        <v>899</v>
      </c>
      <c r="E510" s="18" t="s">
        <v>898</v>
      </c>
      <c r="F510" s="18" t="s">
        <v>2320</v>
      </c>
      <c r="G510" s="18" t="s">
        <v>878</v>
      </c>
      <c r="H510" s="18" t="s">
        <v>879</v>
      </c>
      <c r="I510" s="18" t="s">
        <v>363</v>
      </c>
      <c r="J510" s="18" t="s">
        <v>363</v>
      </c>
      <c r="K510" s="18" t="s">
        <v>363</v>
      </c>
      <c r="L510" s="18" t="s">
        <v>469</v>
      </c>
      <c r="M510" s="18" t="s">
        <v>253</v>
      </c>
      <c r="N510" s="56">
        <v>60</v>
      </c>
      <c r="O510" s="18" t="s">
        <v>877</v>
      </c>
      <c r="P510" s="18" t="s">
        <v>466</v>
      </c>
      <c r="Q510" s="18" t="s">
        <v>254</v>
      </c>
      <c r="R510" s="24" t="s">
        <v>257</v>
      </c>
      <c r="S510" s="24" t="s">
        <v>257</v>
      </c>
      <c r="T510" s="26" t="s">
        <v>901</v>
      </c>
      <c r="U510" s="26" t="s">
        <v>257</v>
      </c>
      <c r="V510" s="26" t="s">
        <v>257</v>
      </c>
      <c r="W510" s="26" t="s">
        <v>257</v>
      </c>
      <c r="X510" s="18" t="s">
        <v>882</v>
      </c>
      <c r="Y510" s="18">
        <v>16.600000000000001</v>
      </c>
      <c r="Z510" s="18" t="s">
        <v>474</v>
      </c>
      <c r="AA510" s="3">
        <v>16.600000000000001</v>
      </c>
      <c r="AB510" s="57" t="s">
        <v>257</v>
      </c>
      <c r="AC510" s="18" t="s">
        <v>595</v>
      </c>
      <c r="AD510" s="18" t="s">
        <v>595</v>
      </c>
      <c r="AE510" s="18" t="s">
        <v>595</v>
      </c>
      <c r="AF510" s="18" t="s">
        <v>595</v>
      </c>
      <c r="AG510" s="18" t="s">
        <v>595</v>
      </c>
      <c r="AH510" s="18" t="s">
        <v>595</v>
      </c>
      <c r="AI510" s="18">
        <v>42</v>
      </c>
      <c r="AJ510" s="18" t="s">
        <v>596</v>
      </c>
      <c r="AK510" s="18">
        <v>42</v>
      </c>
      <c r="AL510" s="18" t="s">
        <v>883</v>
      </c>
      <c r="AM510" s="18" t="s">
        <v>884</v>
      </c>
      <c r="AN510" s="57">
        <v>38</v>
      </c>
      <c r="AO510" s="18" t="s">
        <v>885</v>
      </c>
      <c r="AP510" s="26" t="s">
        <v>479</v>
      </c>
      <c r="AQ510" s="18">
        <v>4</v>
      </c>
      <c r="AR510" s="18" t="s">
        <v>886</v>
      </c>
      <c r="AS510" s="57">
        <f t="shared" si="117"/>
        <v>32.1</v>
      </c>
      <c r="AT510" s="57">
        <v>43.9</v>
      </c>
      <c r="AU510" s="57">
        <f t="shared" si="118"/>
        <v>5.8999999999999986</v>
      </c>
      <c r="AV510" s="57">
        <f t="shared" si="119"/>
        <v>5.8999999999999986</v>
      </c>
      <c r="AW510" s="5" t="s">
        <v>557</v>
      </c>
      <c r="AX510" s="18">
        <v>42</v>
      </c>
      <c r="AY510" s="18" t="s">
        <v>596</v>
      </c>
      <c r="AZ510" s="5" t="s">
        <v>257</v>
      </c>
      <c r="BA510" s="5" t="s">
        <v>257</v>
      </c>
      <c r="BB510" s="18" t="s">
        <v>902</v>
      </c>
      <c r="BC510" s="18" t="s">
        <v>263</v>
      </c>
      <c r="BD510" s="57">
        <f t="shared" si="120"/>
        <v>62</v>
      </c>
      <c r="BE510" s="18" t="s">
        <v>888</v>
      </c>
      <c r="BF510" s="18" t="s">
        <v>479</v>
      </c>
      <c r="BG510" s="18">
        <v>4</v>
      </c>
      <c r="BH510" s="18" t="s">
        <v>886</v>
      </c>
      <c r="BI510" s="57">
        <f t="shared" si="121"/>
        <v>56.099999999999994</v>
      </c>
      <c r="BJ510" s="57">
        <f t="shared" si="122"/>
        <v>67.900000000000006</v>
      </c>
      <c r="BK510" s="57">
        <f t="shared" si="123"/>
        <v>5.9000000000000057</v>
      </c>
      <c r="BL510" s="57">
        <f t="shared" si="124"/>
        <v>5.9000000000000057</v>
      </c>
      <c r="BM510" s="5" t="s">
        <v>557</v>
      </c>
      <c r="BN510" s="18">
        <v>42</v>
      </c>
      <c r="BO510" s="18" t="s">
        <v>596</v>
      </c>
      <c r="BP510" s="5" t="s">
        <v>257</v>
      </c>
      <c r="BQ510" s="5" t="s">
        <v>257</v>
      </c>
      <c r="BR510" s="18" t="s">
        <v>889</v>
      </c>
      <c r="BS510" s="18"/>
      <c r="BT510" s="18"/>
      <c r="BU510" s="18"/>
      <c r="BV510" s="18"/>
      <c r="BW510" s="18"/>
      <c r="BX510" s="18"/>
      <c r="BY510" s="18"/>
      <c r="BZ510" s="18"/>
      <c r="CA510" s="18"/>
      <c r="CB510" s="18"/>
      <c r="CC510" s="18"/>
      <c r="CD510" s="18"/>
      <c r="CE510" s="18"/>
      <c r="CF510" s="18"/>
      <c r="CG510" s="18"/>
      <c r="CH510" s="18"/>
      <c r="CI510" s="18"/>
      <c r="CJ510" s="18"/>
      <c r="CK510" s="18"/>
      <c r="CL510" s="18"/>
      <c r="CM510" s="18"/>
      <c r="CN510" s="18"/>
      <c r="CO510" s="18"/>
      <c r="CP510" s="18"/>
      <c r="CQ510" s="18"/>
      <c r="CR510" s="18"/>
      <c r="CS510" s="18"/>
      <c r="CT510" s="18"/>
      <c r="CU510" s="18"/>
      <c r="CV510" s="18"/>
      <c r="CW510" s="18"/>
      <c r="CX510" s="18"/>
      <c r="CY510" s="18"/>
      <c r="CZ510" s="18"/>
      <c r="DA510" s="18"/>
      <c r="DB510" s="18"/>
      <c r="DC510" s="18"/>
      <c r="DD510" s="18"/>
      <c r="DE510" s="18"/>
      <c r="DF510" s="18"/>
      <c r="DG510" s="18"/>
      <c r="DH510" s="18"/>
      <c r="DI510" s="18"/>
      <c r="DJ510" s="18"/>
      <c r="DK510" s="18"/>
      <c r="DL510" s="18"/>
      <c r="DM510" s="18"/>
      <c r="DN510" s="18"/>
      <c r="DO510" s="18"/>
      <c r="DP510" s="18"/>
      <c r="DQ510" s="18"/>
      <c r="DR510" s="18"/>
      <c r="DS510" s="18"/>
      <c r="DT510" s="18"/>
      <c r="DU510" s="18"/>
      <c r="DV510" s="18"/>
      <c r="DW510" s="18"/>
      <c r="DX510" s="18"/>
      <c r="DY510" s="18"/>
      <c r="DZ510" s="18"/>
      <c r="EA510" s="5"/>
      <c r="EB510" s="26"/>
      <c r="EC510" s="26"/>
      <c r="ED510" s="26"/>
      <c r="EE510" s="18"/>
      <c r="EF510" s="18"/>
      <c r="EG510" s="18">
        <v>0</v>
      </c>
      <c r="EH510" s="18" t="s">
        <v>890</v>
      </c>
      <c r="EI510" s="18" cm="1">
        <f t="array" ref="EI510">IF(SUMPRODUCT(--(DO510:DS510&lt;&gt;""))=0, 0,1)</f>
        <v>0</v>
      </c>
      <c r="EJ510" s="18" cm="1">
        <f t="array" ref="EJ510">IF(SUMPRODUCT(--(DT510:EG510&lt;&gt;""))=0, 0,1)</f>
        <v>1</v>
      </c>
      <c r="EK510" s="18" cm="1">
        <f t="array" ref="EK510">IF(SUMPRODUCT(--(EC510:EG510&lt;&gt;""))=0, 0,1)</f>
        <v>1</v>
      </c>
      <c r="EL510" s="18" cm="1">
        <f t="array" ref="EL510">IF(SUMPRODUCT(--(EE510:EG510&lt;&gt;""))=0, 0,1)</f>
        <v>1</v>
      </c>
      <c r="EM510" s="18">
        <f t="shared" si="112"/>
        <v>0</v>
      </c>
      <c r="EN510" s="18" t="str">
        <f t="shared" si="113"/>
        <v>NA</v>
      </c>
      <c r="EO510" s="18">
        <f t="shared" si="114"/>
        <v>0</v>
      </c>
      <c r="EP510" s="18">
        <f t="shared" si="115"/>
        <v>0</v>
      </c>
      <c r="EQ510" s="18">
        <f t="shared" si="116"/>
        <v>0</v>
      </c>
      <c r="ER510" s="58" t="s">
        <v>2080</v>
      </c>
      <c r="ES510" s="59">
        <v>43805</v>
      </c>
      <c r="ET510" s="18" t="s">
        <v>876</v>
      </c>
      <c r="EU510" s="18" t="s">
        <v>876</v>
      </c>
    </row>
    <row r="511" spans="1:151" ht="15.75" customHeight="1" x14ac:dyDescent="0.2">
      <c r="A511" s="5" t="s">
        <v>311</v>
      </c>
      <c r="B511" s="24" t="s">
        <v>875</v>
      </c>
      <c r="C511" s="26">
        <v>1</v>
      </c>
      <c r="D511" s="18" t="s">
        <v>900</v>
      </c>
      <c r="E511" s="18" t="s">
        <v>880</v>
      </c>
      <c r="F511" s="18" t="s">
        <v>2320</v>
      </c>
      <c r="G511" s="18" t="s">
        <v>878</v>
      </c>
      <c r="H511" s="18" t="s">
        <v>879</v>
      </c>
      <c r="I511" s="18" t="s">
        <v>363</v>
      </c>
      <c r="J511" s="18" t="s">
        <v>363</v>
      </c>
      <c r="K511" s="18" t="s">
        <v>363</v>
      </c>
      <c r="L511" s="18" t="s">
        <v>469</v>
      </c>
      <c r="M511" s="18" t="s">
        <v>253</v>
      </c>
      <c r="N511" s="56">
        <v>60</v>
      </c>
      <c r="O511" s="18" t="s">
        <v>877</v>
      </c>
      <c r="P511" s="18" t="s">
        <v>466</v>
      </c>
      <c r="Q511" s="18" t="s">
        <v>254</v>
      </c>
      <c r="R511" s="24" t="s">
        <v>257</v>
      </c>
      <c r="S511" s="24" t="s">
        <v>257</v>
      </c>
      <c r="T511" s="26" t="s">
        <v>901</v>
      </c>
      <c r="U511" s="26" t="s">
        <v>257</v>
      </c>
      <c r="V511" s="26" t="s">
        <v>257</v>
      </c>
      <c r="W511" s="26" t="s">
        <v>257</v>
      </c>
      <c r="X511" s="18" t="s">
        <v>882</v>
      </c>
      <c r="Y511" s="18">
        <v>33.299999999999997</v>
      </c>
      <c r="Z511" s="18" t="s">
        <v>474</v>
      </c>
      <c r="AA511" s="3">
        <v>33.299999999999997</v>
      </c>
      <c r="AB511" s="57" t="s">
        <v>257</v>
      </c>
      <c r="AC511" s="18" t="s">
        <v>595</v>
      </c>
      <c r="AD511" s="18" t="s">
        <v>595</v>
      </c>
      <c r="AE511" s="18" t="s">
        <v>595</v>
      </c>
      <c r="AF511" s="18" t="s">
        <v>595</v>
      </c>
      <c r="AG511" s="18" t="s">
        <v>595</v>
      </c>
      <c r="AH511" s="18" t="s">
        <v>595</v>
      </c>
      <c r="AI511" s="18">
        <v>0</v>
      </c>
      <c r="AJ511" s="18" t="s">
        <v>596</v>
      </c>
      <c r="AK511" s="18">
        <v>0</v>
      </c>
      <c r="AL511" s="18" t="s">
        <v>883</v>
      </c>
      <c r="AM511" s="18" t="s">
        <v>884</v>
      </c>
      <c r="AN511" s="57">
        <v>0</v>
      </c>
      <c r="AO511" s="18" t="s">
        <v>885</v>
      </c>
      <c r="AP511" s="26" t="s">
        <v>479</v>
      </c>
      <c r="AQ511" s="18">
        <v>4</v>
      </c>
      <c r="AR511" s="18" t="s">
        <v>886</v>
      </c>
      <c r="AS511" s="57">
        <f t="shared" si="117"/>
        <v>0</v>
      </c>
      <c r="AT511" s="57">
        <v>0</v>
      </c>
      <c r="AU511" s="57">
        <f t="shared" si="118"/>
        <v>0</v>
      </c>
      <c r="AV511" s="57">
        <f t="shared" si="119"/>
        <v>0</v>
      </c>
      <c r="AW511" s="5" t="s">
        <v>557</v>
      </c>
      <c r="AX511" s="18">
        <v>0</v>
      </c>
      <c r="AY511" s="18" t="s">
        <v>596</v>
      </c>
      <c r="AZ511" s="5" t="s">
        <v>257</v>
      </c>
      <c r="BA511" s="5" t="s">
        <v>257</v>
      </c>
      <c r="BB511" s="18" t="s">
        <v>902</v>
      </c>
      <c r="BC511" s="18" t="s">
        <v>263</v>
      </c>
      <c r="BD511" s="57">
        <f t="shared" si="120"/>
        <v>100</v>
      </c>
      <c r="BE511" s="18" t="s">
        <v>888</v>
      </c>
      <c r="BF511" s="18" t="s">
        <v>479</v>
      </c>
      <c r="BG511" s="18">
        <v>4</v>
      </c>
      <c r="BH511" s="18" t="s">
        <v>886</v>
      </c>
      <c r="BI511" s="57">
        <f t="shared" si="121"/>
        <v>100</v>
      </c>
      <c r="BJ511" s="57">
        <f t="shared" si="122"/>
        <v>100</v>
      </c>
      <c r="BK511" s="57">
        <f t="shared" si="123"/>
        <v>0</v>
      </c>
      <c r="BL511" s="57">
        <f t="shared" si="124"/>
        <v>0</v>
      </c>
      <c r="BM511" s="5" t="s">
        <v>557</v>
      </c>
      <c r="BN511" s="18">
        <v>0</v>
      </c>
      <c r="BO511" s="18" t="s">
        <v>596</v>
      </c>
      <c r="BP511" s="5" t="s">
        <v>257</v>
      </c>
      <c r="BQ511" s="5" t="s">
        <v>257</v>
      </c>
      <c r="BR511" s="18" t="s">
        <v>889</v>
      </c>
      <c r="BS511" s="18"/>
      <c r="BT511" s="18"/>
      <c r="BU511" s="18"/>
      <c r="BV511" s="18"/>
      <c r="BW511" s="18"/>
      <c r="BX511" s="18"/>
      <c r="BY511" s="18"/>
      <c r="BZ511" s="18"/>
      <c r="CA511" s="18"/>
      <c r="CB511" s="18"/>
      <c r="CC511" s="18"/>
      <c r="CD511" s="18"/>
      <c r="CE511" s="18"/>
      <c r="CF511" s="18"/>
      <c r="CG511" s="18"/>
      <c r="CH511" s="18"/>
      <c r="CI511" s="18"/>
      <c r="CJ511" s="18"/>
      <c r="CK511" s="18"/>
      <c r="CL511" s="18"/>
      <c r="CM511" s="18"/>
      <c r="CN511" s="18"/>
      <c r="CO511" s="18"/>
      <c r="CP511" s="18"/>
      <c r="CQ511" s="18"/>
      <c r="CR511" s="18"/>
      <c r="CS511" s="18"/>
      <c r="CT511" s="18"/>
      <c r="CU511" s="18"/>
      <c r="CV511" s="18"/>
      <c r="CW511" s="18"/>
      <c r="CX511" s="18"/>
      <c r="CY511" s="18"/>
      <c r="CZ511" s="18"/>
      <c r="DA511" s="18"/>
      <c r="DB511" s="18"/>
      <c r="DC511" s="18"/>
      <c r="DD511" s="18"/>
      <c r="DE511" s="18"/>
      <c r="DF511" s="18"/>
      <c r="DG511" s="18"/>
      <c r="DH511" s="18"/>
      <c r="DI511" s="18"/>
      <c r="DJ511" s="18"/>
      <c r="DK511" s="18"/>
      <c r="DL511" s="18"/>
      <c r="DM511" s="18"/>
      <c r="DN511" s="18"/>
      <c r="DO511" s="18"/>
      <c r="DP511" s="18"/>
      <c r="DQ511" s="18"/>
      <c r="DR511" s="18"/>
      <c r="DS511" s="18"/>
      <c r="DT511" s="18"/>
      <c r="DU511" s="18"/>
      <c r="DV511" s="18"/>
      <c r="DW511" s="18"/>
      <c r="DX511" s="18"/>
      <c r="DY511" s="18"/>
      <c r="DZ511" s="18"/>
      <c r="EA511" s="5"/>
      <c r="EB511" s="26"/>
      <c r="EC511" s="26"/>
      <c r="ED511" s="26"/>
      <c r="EE511" s="18"/>
      <c r="EF511" s="18"/>
      <c r="EG511" s="18">
        <v>0</v>
      </c>
      <c r="EH511" s="18" t="s">
        <v>890</v>
      </c>
      <c r="EI511" s="18" cm="1">
        <f t="array" ref="EI511">IF(SUMPRODUCT(--(DO511:DS511&lt;&gt;""))=0, 0,1)</f>
        <v>0</v>
      </c>
      <c r="EJ511" s="18" cm="1">
        <f t="array" ref="EJ511">IF(SUMPRODUCT(--(DT511:EG511&lt;&gt;""))=0, 0,1)</f>
        <v>1</v>
      </c>
      <c r="EK511" s="18" cm="1">
        <f t="array" ref="EK511">IF(SUMPRODUCT(--(EC511:EG511&lt;&gt;""))=0, 0,1)</f>
        <v>1</v>
      </c>
      <c r="EL511" s="18" cm="1">
        <f t="array" ref="EL511">IF(SUMPRODUCT(--(EE511:EG511&lt;&gt;""))=0, 0,1)</f>
        <v>1</v>
      </c>
      <c r="EM511" s="18">
        <f t="shared" si="112"/>
        <v>0</v>
      </c>
      <c r="EN511" s="18" t="str">
        <f t="shared" si="113"/>
        <v>NA</v>
      </c>
      <c r="EO511" s="18">
        <f t="shared" si="114"/>
        <v>0</v>
      </c>
      <c r="EP511" s="18">
        <f t="shared" si="115"/>
        <v>0</v>
      </c>
      <c r="EQ511" s="18">
        <f t="shared" si="116"/>
        <v>0</v>
      </c>
      <c r="ER511" s="58" t="s">
        <v>2080</v>
      </c>
      <c r="ES511" s="59">
        <v>43805</v>
      </c>
      <c r="ET511" s="18" t="s">
        <v>876</v>
      </c>
      <c r="EU511" s="18" t="s">
        <v>876</v>
      </c>
    </row>
    <row r="512" spans="1:151" ht="15.75" customHeight="1" x14ac:dyDescent="0.2">
      <c r="A512" s="5" t="s">
        <v>311</v>
      </c>
      <c r="B512" s="24" t="s">
        <v>875</v>
      </c>
      <c r="C512" s="26">
        <v>1</v>
      </c>
      <c r="D512" s="18" t="s">
        <v>900</v>
      </c>
      <c r="E512" s="18" t="s">
        <v>676</v>
      </c>
      <c r="F512" s="18" t="s">
        <v>2320</v>
      </c>
      <c r="G512" s="18" t="s">
        <v>878</v>
      </c>
      <c r="H512" s="18" t="s">
        <v>879</v>
      </c>
      <c r="I512" s="18" t="s">
        <v>363</v>
      </c>
      <c r="J512" s="18" t="s">
        <v>363</v>
      </c>
      <c r="K512" s="18" t="s">
        <v>363</v>
      </c>
      <c r="L512" s="18" t="s">
        <v>469</v>
      </c>
      <c r="M512" s="18" t="s">
        <v>253</v>
      </c>
      <c r="N512" s="56">
        <v>60</v>
      </c>
      <c r="O512" s="18" t="s">
        <v>877</v>
      </c>
      <c r="P512" s="18" t="s">
        <v>466</v>
      </c>
      <c r="Q512" s="18" t="s">
        <v>254</v>
      </c>
      <c r="R512" s="24" t="s">
        <v>257</v>
      </c>
      <c r="S512" s="24" t="s">
        <v>257</v>
      </c>
      <c r="T512" s="26" t="s">
        <v>901</v>
      </c>
      <c r="U512" s="26" t="s">
        <v>257</v>
      </c>
      <c r="V512" s="26" t="s">
        <v>257</v>
      </c>
      <c r="W512" s="26" t="s">
        <v>257</v>
      </c>
      <c r="X512" s="18" t="s">
        <v>882</v>
      </c>
      <c r="Y512" s="18">
        <v>33.299999999999997</v>
      </c>
      <c r="Z512" s="18" t="s">
        <v>474</v>
      </c>
      <c r="AA512" s="3">
        <v>33.299999999999997</v>
      </c>
      <c r="AB512" s="57" t="s">
        <v>257</v>
      </c>
      <c r="AC512" s="18" t="s">
        <v>595</v>
      </c>
      <c r="AD512" s="18" t="s">
        <v>595</v>
      </c>
      <c r="AE512" s="18" t="s">
        <v>595</v>
      </c>
      <c r="AF512" s="18" t="s">
        <v>595</v>
      </c>
      <c r="AG512" s="18" t="s">
        <v>595</v>
      </c>
      <c r="AH512" s="18" t="s">
        <v>595</v>
      </c>
      <c r="AI512" s="18">
        <v>3</v>
      </c>
      <c r="AJ512" s="18" t="s">
        <v>596</v>
      </c>
      <c r="AK512" s="18">
        <v>3</v>
      </c>
      <c r="AL512" s="18" t="s">
        <v>883</v>
      </c>
      <c r="AM512" s="18" t="s">
        <v>884</v>
      </c>
      <c r="AN512" s="57">
        <v>0</v>
      </c>
      <c r="AO512" s="18" t="s">
        <v>885</v>
      </c>
      <c r="AP512" s="26" t="s">
        <v>479</v>
      </c>
      <c r="AQ512" s="18">
        <v>4</v>
      </c>
      <c r="AR512" s="18" t="s">
        <v>886</v>
      </c>
      <c r="AS512" s="57">
        <f t="shared" si="117"/>
        <v>0</v>
      </c>
      <c r="AT512" s="57">
        <v>0</v>
      </c>
      <c r="AU512" s="57">
        <f t="shared" si="118"/>
        <v>0</v>
      </c>
      <c r="AV512" s="57">
        <f t="shared" si="119"/>
        <v>0</v>
      </c>
      <c r="AW512" s="5" t="s">
        <v>557</v>
      </c>
      <c r="AX512" s="18">
        <v>3</v>
      </c>
      <c r="AY512" s="18" t="s">
        <v>596</v>
      </c>
      <c r="AZ512" s="5" t="s">
        <v>257</v>
      </c>
      <c r="BA512" s="5" t="s">
        <v>257</v>
      </c>
      <c r="BB512" s="18" t="s">
        <v>902</v>
      </c>
      <c r="BC512" s="18" t="s">
        <v>263</v>
      </c>
      <c r="BD512" s="57">
        <f t="shared" si="120"/>
        <v>100</v>
      </c>
      <c r="BE512" s="18" t="s">
        <v>888</v>
      </c>
      <c r="BF512" s="18" t="s">
        <v>479</v>
      </c>
      <c r="BG512" s="18">
        <v>4</v>
      </c>
      <c r="BH512" s="18" t="s">
        <v>886</v>
      </c>
      <c r="BI512" s="57">
        <f t="shared" si="121"/>
        <v>100</v>
      </c>
      <c r="BJ512" s="57">
        <f t="shared" si="122"/>
        <v>100</v>
      </c>
      <c r="BK512" s="57">
        <f t="shared" si="123"/>
        <v>0</v>
      </c>
      <c r="BL512" s="57">
        <f t="shared" si="124"/>
        <v>0</v>
      </c>
      <c r="BM512" s="5" t="s">
        <v>557</v>
      </c>
      <c r="BN512" s="18">
        <v>3</v>
      </c>
      <c r="BO512" s="18" t="s">
        <v>596</v>
      </c>
      <c r="BP512" s="5" t="s">
        <v>257</v>
      </c>
      <c r="BQ512" s="5" t="s">
        <v>257</v>
      </c>
      <c r="BR512" s="18" t="s">
        <v>889</v>
      </c>
      <c r="BS512" s="18"/>
      <c r="BT512" s="18"/>
      <c r="BU512" s="18"/>
      <c r="BV512" s="18"/>
      <c r="BW512" s="18"/>
      <c r="BX512" s="18"/>
      <c r="BY512" s="18"/>
      <c r="BZ512" s="18"/>
      <c r="CA512" s="18"/>
      <c r="CB512" s="18"/>
      <c r="CC512" s="18"/>
      <c r="CD512" s="18"/>
      <c r="CE512" s="18"/>
      <c r="CF512" s="18"/>
      <c r="CG512" s="18"/>
      <c r="CH512" s="18"/>
      <c r="CI512" s="18"/>
      <c r="CJ512" s="18"/>
      <c r="CK512" s="18"/>
      <c r="CL512" s="18"/>
      <c r="CM512" s="18"/>
      <c r="CN512" s="18"/>
      <c r="CO512" s="18"/>
      <c r="CP512" s="18"/>
      <c r="CQ512" s="18"/>
      <c r="CR512" s="18"/>
      <c r="CS512" s="18"/>
      <c r="CT512" s="18"/>
      <c r="CU512" s="18"/>
      <c r="CV512" s="18"/>
      <c r="CW512" s="18"/>
      <c r="CX512" s="18"/>
      <c r="CY512" s="18"/>
      <c r="CZ512" s="18"/>
      <c r="DA512" s="18"/>
      <c r="DB512" s="18"/>
      <c r="DC512" s="18"/>
      <c r="DD512" s="18"/>
      <c r="DE512" s="18"/>
      <c r="DF512" s="18"/>
      <c r="DG512" s="18"/>
      <c r="DH512" s="18"/>
      <c r="DI512" s="18"/>
      <c r="DJ512" s="18"/>
      <c r="DK512" s="18"/>
      <c r="DL512" s="18"/>
      <c r="DM512" s="18"/>
      <c r="DN512" s="18"/>
      <c r="DO512" s="18"/>
      <c r="DP512" s="18"/>
      <c r="DQ512" s="18"/>
      <c r="DR512" s="18"/>
      <c r="DS512" s="18"/>
      <c r="DT512" s="18"/>
      <c r="DU512" s="18"/>
      <c r="DV512" s="18"/>
      <c r="DW512" s="18"/>
      <c r="DX512" s="18"/>
      <c r="DY512" s="18"/>
      <c r="DZ512" s="18"/>
      <c r="EA512" s="5"/>
      <c r="EB512" s="26"/>
      <c r="EC512" s="26"/>
      <c r="ED512" s="26"/>
      <c r="EE512" s="18"/>
      <c r="EF512" s="18"/>
      <c r="EG512" s="18">
        <v>0</v>
      </c>
      <c r="EH512" s="18" t="s">
        <v>890</v>
      </c>
      <c r="EI512" s="18" cm="1">
        <f t="array" ref="EI512">IF(SUMPRODUCT(--(DO512:DS512&lt;&gt;""))=0, 0,1)</f>
        <v>0</v>
      </c>
      <c r="EJ512" s="18" cm="1">
        <f t="array" ref="EJ512">IF(SUMPRODUCT(--(DT512:EG512&lt;&gt;""))=0, 0,1)</f>
        <v>1</v>
      </c>
      <c r="EK512" s="18" cm="1">
        <f t="array" ref="EK512">IF(SUMPRODUCT(--(EC512:EG512&lt;&gt;""))=0, 0,1)</f>
        <v>1</v>
      </c>
      <c r="EL512" s="18" cm="1">
        <f t="array" ref="EL512">IF(SUMPRODUCT(--(EE512:EG512&lt;&gt;""))=0, 0,1)</f>
        <v>1</v>
      </c>
      <c r="EM512" s="18">
        <f t="shared" si="112"/>
        <v>0</v>
      </c>
      <c r="EN512" s="18" t="str">
        <f t="shared" si="113"/>
        <v>NA</v>
      </c>
      <c r="EO512" s="18">
        <f t="shared" si="114"/>
        <v>0</v>
      </c>
      <c r="EP512" s="18">
        <f t="shared" si="115"/>
        <v>0</v>
      </c>
      <c r="EQ512" s="18">
        <f t="shared" si="116"/>
        <v>0</v>
      </c>
      <c r="ER512" s="58" t="s">
        <v>2080</v>
      </c>
      <c r="ES512" s="59">
        <v>43805</v>
      </c>
      <c r="ET512" s="18" t="s">
        <v>876</v>
      </c>
      <c r="EU512" s="18" t="s">
        <v>876</v>
      </c>
    </row>
    <row r="513" spans="1:151" ht="15.75" customHeight="1" x14ac:dyDescent="0.2">
      <c r="A513" s="5" t="s">
        <v>311</v>
      </c>
      <c r="B513" s="24" t="s">
        <v>875</v>
      </c>
      <c r="C513" s="26">
        <v>1</v>
      </c>
      <c r="D513" s="18" t="s">
        <v>900</v>
      </c>
      <c r="E513" s="18" t="s">
        <v>679</v>
      </c>
      <c r="F513" s="18" t="s">
        <v>2320</v>
      </c>
      <c r="G513" s="18" t="s">
        <v>878</v>
      </c>
      <c r="H513" s="18" t="s">
        <v>879</v>
      </c>
      <c r="I513" s="18" t="s">
        <v>363</v>
      </c>
      <c r="J513" s="18" t="s">
        <v>363</v>
      </c>
      <c r="K513" s="18" t="s">
        <v>363</v>
      </c>
      <c r="L513" s="18" t="s">
        <v>469</v>
      </c>
      <c r="M513" s="18" t="s">
        <v>253</v>
      </c>
      <c r="N513" s="56">
        <v>60</v>
      </c>
      <c r="O513" s="18" t="s">
        <v>877</v>
      </c>
      <c r="P513" s="18" t="s">
        <v>466</v>
      </c>
      <c r="Q513" s="18" t="s">
        <v>254</v>
      </c>
      <c r="R513" s="24" t="s">
        <v>257</v>
      </c>
      <c r="S513" s="24" t="s">
        <v>257</v>
      </c>
      <c r="T513" s="26" t="s">
        <v>901</v>
      </c>
      <c r="U513" s="26" t="s">
        <v>257</v>
      </c>
      <c r="V513" s="26" t="s">
        <v>257</v>
      </c>
      <c r="W513" s="26" t="s">
        <v>257</v>
      </c>
      <c r="X513" s="18" t="s">
        <v>882</v>
      </c>
      <c r="Y513" s="18">
        <v>33.299999999999997</v>
      </c>
      <c r="Z513" s="18" t="s">
        <v>474</v>
      </c>
      <c r="AA513" s="3">
        <v>33.299999999999997</v>
      </c>
      <c r="AB513" s="57" t="s">
        <v>257</v>
      </c>
      <c r="AC513" s="18" t="s">
        <v>595</v>
      </c>
      <c r="AD513" s="18" t="s">
        <v>595</v>
      </c>
      <c r="AE513" s="18" t="s">
        <v>595</v>
      </c>
      <c r="AF513" s="18" t="s">
        <v>595</v>
      </c>
      <c r="AG513" s="18" t="s">
        <v>595</v>
      </c>
      <c r="AH513" s="18" t="s">
        <v>595</v>
      </c>
      <c r="AI513" s="18">
        <v>6</v>
      </c>
      <c r="AJ513" s="18" t="s">
        <v>596</v>
      </c>
      <c r="AK513" s="18">
        <v>6</v>
      </c>
      <c r="AL513" s="18" t="s">
        <v>883</v>
      </c>
      <c r="AM513" s="18" t="s">
        <v>884</v>
      </c>
      <c r="AN513" s="57">
        <v>0</v>
      </c>
      <c r="AO513" s="18" t="s">
        <v>885</v>
      </c>
      <c r="AP513" s="26" t="s">
        <v>479</v>
      </c>
      <c r="AQ513" s="18">
        <v>4</v>
      </c>
      <c r="AR513" s="18" t="s">
        <v>886</v>
      </c>
      <c r="AS513" s="57">
        <f t="shared" si="117"/>
        <v>0</v>
      </c>
      <c r="AT513" s="57">
        <v>0</v>
      </c>
      <c r="AU513" s="57">
        <f t="shared" si="118"/>
        <v>0</v>
      </c>
      <c r="AV513" s="57">
        <f t="shared" si="119"/>
        <v>0</v>
      </c>
      <c r="AW513" s="5" t="s">
        <v>557</v>
      </c>
      <c r="AX513" s="18">
        <v>6</v>
      </c>
      <c r="AY513" s="18" t="s">
        <v>596</v>
      </c>
      <c r="AZ513" s="5" t="s">
        <v>257</v>
      </c>
      <c r="BA513" s="5" t="s">
        <v>257</v>
      </c>
      <c r="BB513" s="18" t="s">
        <v>902</v>
      </c>
      <c r="BC513" s="18" t="s">
        <v>263</v>
      </c>
      <c r="BD513" s="57">
        <f t="shared" si="120"/>
        <v>100</v>
      </c>
      <c r="BE513" s="18" t="s">
        <v>888</v>
      </c>
      <c r="BF513" s="18" t="s">
        <v>479</v>
      </c>
      <c r="BG513" s="18">
        <v>4</v>
      </c>
      <c r="BH513" s="18" t="s">
        <v>886</v>
      </c>
      <c r="BI513" s="57">
        <f t="shared" si="121"/>
        <v>100</v>
      </c>
      <c r="BJ513" s="57">
        <f t="shared" si="122"/>
        <v>100</v>
      </c>
      <c r="BK513" s="57">
        <f t="shared" si="123"/>
        <v>0</v>
      </c>
      <c r="BL513" s="57">
        <f t="shared" si="124"/>
        <v>0</v>
      </c>
      <c r="BM513" s="5" t="s">
        <v>557</v>
      </c>
      <c r="BN513" s="18">
        <v>6</v>
      </c>
      <c r="BO513" s="18" t="s">
        <v>596</v>
      </c>
      <c r="BP513" s="5" t="s">
        <v>257</v>
      </c>
      <c r="BQ513" s="5" t="s">
        <v>257</v>
      </c>
      <c r="BR513" s="18" t="s">
        <v>889</v>
      </c>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c r="DA513" s="18"/>
      <c r="DB513" s="18"/>
      <c r="DC513" s="18"/>
      <c r="DD513" s="18"/>
      <c r="DE513" s="18"/>
      <c r="DF513" s="18"/>
      <c r="DG513" s="18"/>
      <c r="DH513" s="18"/>
      <c r="DI513" s="18"/>
      <c r="DJ513" s="18"/>
      <c r="DK513" s="18"/>
      <c r="DL513" s="18"/>
      <c r="DM513" s="18"/>
      <c r="DN513" s="18"/>
      <c r="DO513" s="18"/>
      <c r="DP513" s="18"/>
      <c r="DQ513" s="18"/>
      <c r="DR513" s="18"/>
      <c r="DS513" s="18"/>
      <c r="DT513" s="18"/>
      <c r="DU513" s="18"/>
      <c r="DV513" s="18"/>
      <c r="DW513" s="18"/>
      <c r="DX513" s="18"/>
      <c r="DY513" s="18"/>
      <c r="DZ513" s="18"/>
      <c r="EA513" s="5"/>
      <c r="EB513" s="26"/>
      <c r="EC513" s="26"/>
      <c r="ED513" s="26"/>
      <c r="EE513" s="18"/>
      <c r="EF513" s="18"/>
      <c r="EG513" s="18">
        <v>0</v>
      </c>
      <c r="EH513" s="18" t="s">
        <v>890</v>
      </c>
      <c r="EI513" s="18" cm="1">
        <f t="array" ref="EI513">IF(SUMPRODUCT(--(DO513:DS513&lt;&gt;""))=0, 0,1)</f>
        <v>0</v>
      </c>
      <c r="EJ513" s="18" cm="1">
        <f t="array" ref="EJ513">IF(SUMPRODUCT(--(DT513:EG513&lt;&gt;""))=0, 0,1)</f>
        <v>1</v>
      </c>
      <c r="EK513" s="18" cm="1">
        <f t="array" ref="EK513">IF(SUMPRODUCT(--(EC513:EG513&lt;&gt;""))=0, 0,1)</f>
        <v>1</v>
      </c>
      <c r="EL513" s="18" cm="1">
        <f t="array" ref="EL513">IF(SUMPRODUCT(--(EE513:EG513&lt;&gt;""))=0, 0,1)</f>
        <v>1</v>
      </c>
      <c r="EM513" s="18">
        <f t="shared" si="112"/>
        <v>0</v>
      </c>
      <c r="EN513" s="18" t="str">
        <f t="shared" si="113"/>
        <v>NA</v>
      </c>
      <c r="EO513" s="18">
        <f t="shared" si="114"/>
        <v>0</v>
      </c>
      <c r="EP513" s="18">
        <f t="shared" si="115"/>
        <v>0</v>
      </c>
      <c r="EQ513" s="18">
        <f t="shared" si="116"/>
        <v>0</v>
      </c>
      <c r="ER513" s="58" t="s">
        <v>2080</v>
      </c>
      <c r="ES513" s="59">
        <v>43805</v>
      </c>
      <c r="ET513" s="18" t="s">
        <v>876</v>
      </c>
      <c r="EU513" s="18" t="s">
        <v>876</v>
      </c>
    </row>
    <row r="514" spans="1:151" ht="15.75" customHeight="1" x14ac:dyDescent="0.2">
      <c r="A514" s="5" t="s">
        <v>311</v>
      </c>
      <c r="B514" s="24" t="s">
        <v>875</v>
      </c>
      <c r="C514" s="26">
        <v>1</v>
      </c>
      <c r="D514" s="18" t="s">
        <v>900</v>
      </c>
      <c r="E514" s="18" t="s">
        <v>891</v>
      </c>
      <c r="F514" s="18" t="s">
        <v>2320</v>
      </c>
      <c r="G514" s="18" t="s">
        <v>878</v>
      </c>
      <c r="H514" s="18" t="s">
        <v>879</v>
      </c>
      <c r="I514" s="18" t="s">
        <v>363</v>
      </c>
      <c r="J514" s="18" t="s">
        <v>363</v>
      </c>
      <c r="K514" s="18" t="s">
        <v>363</v>
      </c>
      <c r="L514" s="18" t="s">
        <v>469</v>
      </c>
      <c r="M514" s="18" t="s">
        <v>253</v>
      </c>
      <c r="N514" s="56">
        <v>60</v>
      </c>
      <c r="O514" s="18" t="s">
        <v>877</v>
      </c>
      <c r="P514" s="18" t="s">
        <v>466</v>
      </c>
      <c r="Q514" s="18" t="s">
        <v>254</v>
      </c>
      <c r="R514" s="24" t="s">
        <v>257</v>
      </c>
      <c r="S514" s="24" t="s">
        <v>257</v>
      </c>
      <c r="T514" s="26" t="s">
        <v>901</v>
      </c>
      <c r="U514" s="26" t="s">
        <v>257</v>
      </c>
      <c r="V514" s="26" t="s">
        <v>257</v>
      </c>
      <c r="W514" s="26" t="s">
        <v>257</v>
      </c>
      <c r="X514" s="18" t="s">
        <v>882</v>
      </c>
      <c r="Y514" s="18">
        <v>33.299999999999997</v>
      </c>
      <c r="Z514" s="18" t="s">
        <v>474</v>
      </c>
      <c r="AA514" s="3">
        <v>33.299999999999997</v>
      </c>
      <c r="AB514" s="57" t="s">
        <v>257</v>
      </c>
      <c r="AC514" s="18" t="s">
        <v>595</v>
      </c>
      <c r="AD514" s="18" t="s">
        <v>595</v>
      </c>
      <c r="AE514" s="18" t="s">
        <v>595</v>
      </c>
      <c r="AF514" s="18" t="s">
        <v>595</v>
      </c>
      <c r="AG514" s="18" t="s">
        <v>595</v>
      </c>
      <c r="AH514" s="18" t="s">
        <v>595</v>
      </c>
      <c r="AI514" s="18">
        <v>9</v>
      </c>
      <c r="AJ514" s="18" t="s">
        <v>596</v>
      </c>
      <c r="AK514" s="18">
        <v>9</v>
      </c>
      <c r="AL514" s="18" t="s">
        <v>883</v>
      </c>
      <c r="AM514" s="18" t="s">
        <v>884</v>
      </c>
      <c r="AN514" s="57">
        <v>0</v>
      </c>
      <c r="AO514" s="18" t="s">
        <v>885</v>
      </c>
      <c r="AP514" s="26" t="s">
        <v>479</v>
      </c>
      <c r="AQ514" s="18">
        <v>4</v>
      </c>
      <c r="AR514" s="18" t="s">
        <v>886</v>
      </c>
      <c r="AS514" s="57">
        <f t="shared" si="117"/>
        <v>0</v>
      </c>
      <c r="AT514" s="57">
        <v>0</v>
      </c>
      <c r="AU514" s="57">
        <f t="shared" si="118"/>
        <v>0</v>
      </c>
      <c r="AV514" s="57">
        <f t="shared" si="119"/>
        <v>0</v>
      </c>
      <c r="AW514" s="5" t="s">
        <v>557</v>
      </c>
      <c r="AX514" s="18">
        <v>9</v>
      </c>
      <c r="AY514" s="18" t="s">
        <v>596</v>
      </c>
      <c r="AZ514" s="5" t="s">
        <v>257</v>
      </c>
      <c r="BA514" s="5" t="s">
        <v>257</v>
      </c>
      <c r="BB514" s="18" t="s">
        <v>902</v>
      </c>
      <c r="BC514" s="18" t="s">
        <v>263</v>
      </c>
      <c r="BD514" s="57">
        <f t="shared" si="120"/>
        <v>100</v>
      </c>
      <c r="BE514" s="18" t="s">
        <v>888</v>
      </c>
      <c r="BF514" s="18" t="s">
        <v>479</v>
      </c>
      <c r="BG514" s="18">
        <v>4</v>
      </c>
      <c r="BH514" s="18" t="s">
        <v>886</v>
      </c>
      <c r="BI514" s="57">
        <f t="shared" si="121"/>
        <v>100</v>
      </c>
      <c r="BJ514" s="57">
        <f t="shared" si="122"/>
        <v>100</v>
      </c>
      <c r="BK514" s="57">
        <f t="shared" si="123"/>
        <v>0</v>
      </c>
      <c r="BL514" s="57">
        <f t="shared" si="124"/>
        <v>0</v>
      </c>
      <c r="BM514" s="5" t="s">
        <v>557</v>
      </c>
      <c r="BN514" s="18">
        <v>9</v>
      </c>
      <c r="BO514" s="18" t="s">
        <v>596</v>
      </c>
      <c r="BP514" s="5" t="s">
        <v>257</v>
      </c>
      <c r="BQ514" s="5" t="s">
        <v>257</v>
      </c>
      <c r="BR514" s="18" t="s">
        <v>889</v>
      </c>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c r="DA514" s="18"/>
      <c r="DB514" s="18"/>
      <c r="DC514" s="18"/>
      <c r="DD514" s="18"/>
      <c r="DE514" s="18"/>
      <c r="DF514" s="18"/>
      <c r="DG514" s="18"/>
      <c r="DH514" s="18"/>
      <c r="DI514" s="18"/>
      <c r="DJ514" s="18"/>
      <c r="DK514" s="18"/>
      <c r="DL514" s="18"/>
      <c r="DM514" s="18"/>
      <c r="DN514" s="18"/>
      <c r="DO514" s="18"/>
      <c r="DP514" s="18"/>
      <c r="DQ514" s="18"/>
      <c r="DR514" s="18"/>
      <c r="DS514" s="18"/>
      <c r="DT514" s="18"/>
      <c r="DU514" s="18"/>
      <c r="DV514" s="18"/>
      <c r="DW514" s="18"/>
      <c r="DX514" s="18"/>
      <c r="DY514" s="18"/>
      <c r="DZ514" s="18"/>
      <c r="EA514" s="5"/>
      <c r="EB514" s="26"/>
      <c r="EC514" s="26"/>
      <c r="ED514" s="26"/>
      <c r="EE514" s="18"/>
      <c r="EF514" s="18"/>
      <c r="EG514" s="18">
        <v>0</v>
      </c>
      <c r="EH514" s="18" t="s">
        <v>890</v>
      </c>
      <c r="EI514" s="18" cm="1">
        <f t="array" ref="EI514">IF(SUMPRODUCT(--(DO514:DS514&lt;&gt;""))=0, 0,1)</f>
        <v>0</v>
      </c>
      <c r="EJ514" s="18" cm="1">
        <f t="array" ref="EJ514">IF(SUMPRODUCT(--(DT514:EG514&lt;&gt;""))=0, 0,1)</f>
        <v>1</v>
      </c>
      <c r="EK514" s="18" cm="1">
        <f t="array" ref="EK514">IF(SUMPRODUCT(--(EC514:EG514&lt;&gt;""))=0, 0,1)</f>
        <v>1</v>
      </c>
      <c r="EL514" s="18" cm="1">
        <f t="array" ref="EL514">IF(SUMPRODUCT(--(EE514:EG514&lt;&gt;""))=0, 0,1)</f>
        <v>1</v>
      </c>
      <c r="EM514" s="18">
        <f t="shared" si="112"/>
        <v>0</v>
      </c>
      <c r="EN514" s="18" t="str">
        <f t="shared" si="113"/>
        <v>NA</v>
      </c>
      <c r="EO514" s="18">
        <f t="shared" si="114"/>
        <v>0</v>
      </c>
      <c r="EP514" s="18">
        <f t="shared" si="115"/>
        <v>0</v>
      </c>
      <c r="EQ514" s="18">
        <f t="shared" si="116"/>
        <v>0</v>
      </c>
      <c r="ER514" s="58" t="s">
        <v>2080</v>
      </c>
      <c r="ES514" s="59">
        <v>43805</v>
      </c>
      <c r="ET514" s="18" t="s">
        <v>876</v>
      </c>
      <c r="EU514" s="18" t="s">
        <v>876</v>
      </c>
    </row>
    <row r="515" spans="1:151" ht="15.75" customHeight="1" x14ac:dyDescent="0.2">
      <c r="A515" s="5" t="s">
        <v>311</v>
      </c>
      <c r="B515" s="24" t="s">
        <v>875</v>
      </c>
      <c r="C515" s="26">
        <v>1</v>
      </c>
      <c r="D515" s="18" t="s">
        <v>900</v>
      </c>
      <c r="E515" s="18" t="s">
        <v>892</v>
      </c>
      <c r="F515" s="18" t="s">
        <v>2320</v>
      </c>
      <c r="G515" s="18" t="s">
        <v>878</v>
      </c>
      <c r="H515" s="18" t="s">
        <v>879</v>
      </c>
      <c r="I515" s="18" t="s">
        <v>363</v>
      </c>
      <c r="J515" s="18" t="s">
        <v>363</v>
      </c>
      <c r="K515" s="18" t="s">
        <v>363</v>
      </c>
      <c r="L515" s="18" t="s">
        <v>469</v>
      </c>
      <c r="M515" s="18" t="s">
        <v>253</v>
      </c>
      <c r="N515" s="56">
        <v>60</v>
      </c>
      <c r="O515" s="18" t="s">
        <v>877</v>
      </c>
      <c r="P515" s="18" t="s">
        <v>466</v>
      </c>
      <c r="Q515" s="18" t="s">
        <v>254</v>
      </c>
      <c r="R515" s="24" t="s">
        <v>257</v>
      </c>
      <c r="S515" s="24" t="s">
        <v>257</v>
      </c>
      <c r="T515" s="26" t="s">
        <v>901</v>
      </c>
      <c r="U515" s="26" t="s">
        <v>257</v>
      </c>
      <c r="V515" s="26" t="s">
        <v>257</v>
      </c>
      <c r="W515" s="26" t="s">
        <v>257</v>
      </c>
      <c r="X515" s="18" t="s">
        <v>882</v>
      </c>
      <c r="Y515" s="18">
        <v>33.299999999999997</v>
      </c>
      <c r="Z515" s="18" t="s">
        <v>474</v>
      </c>
      <c r="AA515" s="3">
        <v>33.299999999999997</v>
      </c>
      <c r="AB515" s="57" t="s">
        <v>257</v>
      </c>
      <c r="AC515" s="18" t="s">
        <v>595</v>
      </c>
      <c r="AD515" s="18" t="s">
        <v>595</v>
      </c>
      <c r="AE515" s="18" t="s">
        <v>595</v>
      </c>
      <c r="AF515" s="18" t="s">
        <v>595</v>
      </c>
      <c r="AG515" s="18" t="s">
        <v>595</v>
      </c>
      <c r="AH515" s="18" t="s">
        <v>595</v>
      </c>
      <c r="AI515" s="18">
        <v>12</v>
      </c>
      <c r="AJ515" s="18" t="s">
        <v>596</v>
      </c>
      <c r="AK515" s="18">
        <v>12</v>
      </c>
      <c r="AL515" s="18" t="s">
        <v>883</v>
      </c>
      <c r="AM515" s="18" t="s">
        <v>884</v>
      </c>
      <c r="AN515" s="57">
        <v>2.7</v>
      </c>
      <c r="AO515" s="18" t="s">
        <v>885</v>
      </c>
      <c r="AP515" s="26" t="s">
        <v>479</v>
      </c>
      <c r="AQ515" s="18">
        <v>4</v>
      </c>
      <c r="AR515" s="18" t="s">
        <v>886</v>
      </c>
      <c r="AS515" s="57">
        <f t="shared" si="117"/>
        <v>0.20000000000000018</v>
      </c>
      <c r="AT515" s="57">
        <v>5.2</v>
      </c>
      <c r="AU515" s="57">
        <f t="shared" si="118"/>
        <v>2.5</v>
      </c>
      <c r="AV515" s="57">
        <f t="shared" si="119"/>
        <v>2.5</v>
      </c>
      <c r="AW515" s="5" t="s">
        <v>557</v>
      </c>
      <c r="AX515" s="18">
        <v>12</v>
      </c>
      <c r="AY515" s="18" t="s">
        <v>596</v>
      </c>
      <c r="AZ515" s="5" t="s">
        <v>257</v>
      </c>
      <c r="BA515" s="5" t="s">
        <v>257</v>
      </c>
      <c r="BB515" s="18" t="s">
        <v>902</v>
      </c>
      <c r="BC515" s="18" t="s">
        <v>263</v>
      </c>
      <c r="BD515" s="57">
        <f t="shared" si="120"/>
        <v>97.3</v>
      </c>
      <c r="BE515" s="18" t="s">
        <v>888</v>
      </c>
      <c r="BF515" s="18" t="s">
        <v>479</v>
      </c>
      <c r="BG515" s="18">
        <v>4</v>
      </c>
      <c r="BH515" s="18" t="s">
        <v>886</v>
      </c>
      <c r="BI515" s="57">
        <f t="shared" si="121"/>
        <v>94.8</v>
      </c>
      <c r="BJ515" s="57">
        <f t="shared" si="122"/>
        <v>99.8</v>
      </c>
      <c r="BK515" s="57">
        <f t="shared" si="123"/>
        <v>2.5</v>
      </c>
      <c r="BL515" s="57">
        <f t="shared" si="124"/>
        <v>2.5</v>
      </c>
      <c r="BM515" s="5" t="s">
        <v>557</v>
      </c>
      <c r="BN515" s="18">
        <v>12</v>
      </c>
      <c r="BO515" s="18" t="s">
        <v>596</v>
      </c>
      <c r="BP515" s="5" t="s">
        <v>257</v>
      </c>
      <c r="BQ515" s="5" t="s">
        <v>257</v>
      </c>
      <c r="BR515" s="18" t="s">
        <v>889</v>
      </c>
      <c r="BS515" s="18"/>
      <c r="BT515" s="18"/>
      <c r="BU515" s="18"/>
      <c r="BV515" s="18"/>
      <c r="BW515" s="18"/>
      <c r="BX515" s="18"/>
      <c r="BY515" s="18"/>
      <c r="BZ515" s="18"/>
      <c r="CA515" s="18"/>
      <c r="CB515" s="18"/>
      <c r="CC515" s="18"/>
      <c r="CD515" s="18"/>
      <c r="CE515" s="18"/>
      <c r="CF515" s="18"/>
      <c r="CG515" s="18"/>
      <c r="CH515" s="18"/>
      <c r="CI515" s="18"/>
      <c r="CJ515" s="18"/>
      <c r="CK515" s="18"/>
      <c r="CL515" s="18"/>
      <c r="CM515" s="18"/>
      <c r="CN515" s="18"/>
      <c r="CO515" s="18"/>
      <c r="CP515" s="18"/>
      <c r="CQ515" s="18"/>
      <c r="CR515" s="18"/>
      <c r="CS515" s="18"/>
      <c r="CT515" s="18"/>
      <c r="CU515" s="18"/>
      <c r="CV515" s="18"/>
      <c r="CW515" s="18"/>
      <c r="CX515" s="18"/>
      <c r="CY515" s="18"/>
      <c r="CZ515" s="18"/>
      <c r="DA515" s="18"/>
      <c r="DB515" s="18"/>
      <c r="DC515" s="18"/>
      <c r="DD515" s="18"/>
      <c r="DE515" s="18"/>
      <c r="DF515" s="18"/>
      <c r="DG515" s="18"/>
      <c r="DH515" s="18"/>
      <c r="DI515" s="18"/>
      <c r="DJ515" s="18"/>
      <c r="DK515" s="18"/>
      <c r="DL515" s="18"/>
      <c r="DM515" s="18"/>
      <c r="DN515" s="18"/>
      <c r="DO515" s="18"/>
      <c r="DP515" s="18"/>
      <c r="DQ515" s="18"/>
      <c r="DR515" s="18"/>
      <c r="DS515" s="18"/>
      <c r="DT515" s="18"/>
      <c r="DU515" s="18"/>
      <c r="DV515" s="18"/>
      <c r="DW515" s="18"/>
      <c r="DX515" s="18"/>
      <c r="DY515" s="18"/>
      <c r="DZ515" s="18"/>
      <c r="EA515" s="5"/>
      <c r="EB515" s="26"/>
      <c r="EC515" s="26"/>
      <c r="ED515" s="26"/>
      <c r="EE515" s="18"/>
      <c r="EF515" s="18"/>
      <c r="EG515" s="18">
        <v>0</v>
      </c>
      <c r="EH515" s="18" t="s">
        <v>890</v>
      </c>
      <c r="EI515" s="18" cm="1">
        <f t="array" ref="EI515">IF(SUMPRODUCT(--(DO515:DS515&lt;&gt;""))=0, 0,1)</f>
        <v>0</v>
      </c>
      <c r="EJ515" s="18" cm="1">
        <f t="array" ref="EJ515">IF(SUMPRODUCT(--(DT515:EG515&lt;&gt;""))=0, 0,1)</f>
        <v>1</v>
      </c>
      <c r="EK515" s="18" cm="1">
        <f t="array" ref="EK515">IF(SUMPRODUCT(--(EC515:EG515&lt;&gt;""))=0, 0,1)</f>
        <v>1</v>
      </c>
      <c r="EL515" s="18" cm="1">
        <f t="array" ref="EL515">IF(SUMPRODUCT(--(EE515:EG515&lt;&gt;""))=0, 0,1)</f>
        <v>1</v>
      </c>
      <c r="EM515" s="18">
        <f t="shared" si="112"/>
        <v>0</v>
      </c>
      <c r="EN515" s="18" t="str">
        <f t="shared" si="113"/>
        <v>NA</v>
      </c>
      <c r="EO515" s="18">
        <f t="shared" si="114"/>
        <v>0</v>
      </c>
      <c r="EP515" s="18">
        <f t="shared" si="115"/>
        <v>0</v>
      </c>
      <c r="EQ515" s="18">
        <f t="shared" si="116"/>
        <v>0</v>
      </c>
      <c r="ER515" s="58" t="s">
        <v>2080</v>
      </c>
      <c r="ES515" s="59">
        <v>43805</v>
      </c>
      <c r="ET515" s="18" t="s">
        <v>876</v>
      </c>
      <c r="EU515" s="18" t="s">
        <v>876</v>
      </c>
    </row>
    <row r="516" spans="1:151" ht="15.75" customHeight="1" x14ac:dyDescent="0.2">
      <c r="A516" s="5" t="s">
        <v>311</v>
      </c>
      <c r="B516" s="24" t="s">
        <v>875</v>
      </c>
      <c r="C516" s="26">
        <v>1</v>
      </c>
      <c r="D516" s="18" t="s">
        <v>900</v>
      </c>
      <c r="E516" s="18" t="s">
        <v>893</v>
      </c>
      <c r="F516" s="18" t="s">
        <v>2320</v>
      </c>
      <c r="G516" s="18" t="s">
        <v>878</v>
      </c>
      <c r="H516" s="18" t="s">
        <v>879</v>
      </c>
      <c r="I516" s="18" t="s">
        <v>363</v>
      </c>
      <c r="J516" s="18" t="s">
        <v>363</v>
      </c>
      <c r="K516" s="18" t="s">
        <v>363</v>
      </c>
      <c r="L516" s="18" t="s">
        <v>469</v>
      </c>
      <c r="M516" s="18" t="s">
        <v>253</v>
      </c>
      <c r="N516" s="56">
        <v>60</v>
      </c>
      <c r="O516" s="18" t="s">
        <v>877</v>
      </c>
      <c r="P516" s="18" t="s">
        <v>466</v>
      </c>
      <c r="Q516" s="18" t="s">
        <v>254</v>
      </c>
      <c r="R516" s="24" t="s">
        <v>257</v>
      </c>
      <c r="S516" s="24" t="s">
        <v>257</v>
      </c>
      <c r="T516" s="26" t="s">
        <v>901</v>
      </c>
      <c r="U516" s="26" t="s">
        <v>257</v>
      </c>
      <c r="V516" s="26" t="s">
        <v>257</v>
      </c>
      <c r="W516" s="26" t="s">
        <v>257</v>
      </c>
      <c r="X516" s="18" t="s">
        <v>882</v>
      </c>
      <c r="Y516" s="18">
        <v>33.299999999999997</v>
      </c>
      <c r="Z516" s="18" t="s">
        <v>474</v>
      </c>
      <c r="AA516" s="3">
        <v>33.299999999999997</v>
      </c>
      <c r="AB516" s="57" t="s">
        <v>257</v>
      </c>
      <c r="AC516" s="18" t="s">
        <v>595</v>
      </c>
      <c r="AD516" s="18" t="s">
        <v>595</v>
      </c>
      <c r="AE516" s="18" t="s">
        <v>595</v>
      </c>
      <c r="AF516" s="18" t="s">
        <v>595</v>
      </c>
      <c r="AG516" s="18" t="s">
        <v>595</v>
      </c>
      <c r="AH516" s="18" t="s">
        <v>595</v>
      </c>
      <c r="AI516" s="18">
        <v>15</v>
      </c>
      <c r="AJ516" s="18" t="s">
        <v>596</v>
      </c>
      <c r="AK516" s="18">
        <v>15</v>
      </c>
      <c r="AL516" s="18" t="s">
        <v>883</v>
      </c>
      <c r="AM516" s="18" t="s">
        <v>884</v>
      </c>
      <c r="AN516" s="57">
        <v>5.5</v>
      </c>
      <c r="AO516" s="18" t="s">
        <v>885</v>
      </c>
      <c r="AP516" s="26" t="s">
        <v>479</v>
      </c>
      <c r="AQ516" s="18">
        <v>4</v>
      </c>
      <c r="AR516" s="18" t="s">
        <v>886</v>
      </c>
      <c r="AS516" s="57">
        <f t="shared" si="117"/>
        <v>3</v>
      </c>
      <c r="AT516" s="57">
        <v>8</v>
      </c>
      <c r="AU516" s="57">
        <f t="shared" si="118"/>
        <v>2.5</v>
      </c>
      <c r="AV516" s="57">
        <f t="shared" si="119"/>
        <v>2.5</v>
      </c>
      <c r="AW516" s="5" t="s">
        <v>557</v>
      </c>
      <c r="AX516" s="18">
        <v>15</v>
      </c>
      <c r="AY516" s="18" t="s">
        <v>596</v>
      </c>
      <c r="AZ516" s="5" t="s">
        <v>257</v>
      </c>
      <c r="BA516" s="5" t="s">
        <v>257</v>
      </c>
      <c r="BB516" s="18" t="s">
        <v>902</v>
      </c>
      <c r="BC516" s="18" t="s">
        <v>263</v>
      </c>
      <c r="BD516" s="57">
        <f t="shared" si="120"/>
        <v>94.5</v>
      </c>
      <c r="BE516" s="18" t="s">
        <v>888</v>
      </c>
      <c r="BF516" s="18" t="s">
        <v>479</v>
      </c>
      <c r="BG516" s="18">
        <v>4</v>
      </c>
      <c r="BH516" s="18" t="s">
        <v>886</v>
      </c>
      <c r="BI516" s="57">
        <f t="shared" si="121"/>
        <v>92</v>
      </c>
      <c r="BJ516" s="57">
        <f t="shared" si="122"/>
        <v>97</v>
      </c>
      <c r="BK516" s="57">
        <f t="shared" si="123"/>
        <v>2.5</v>
      </c>
      <c r="BL516" s="57">
        <f t="shared" si="124"/>
        <v>2.5</v>
      </c>
      <c r="BM516" s="5" t="s">
        <v>557</v>
      </c>
      <c r="BN516" s="18">
        <v>15</v>
      </c>
      <c r="BO516" s="18" t="s">
        <v>596</v>
      </c>
      <c r="BP516" s="5" t="s">
        <v>257</v>
      </c>
      <c r="BQ516" s="5" t="s">
        <v>257</v>
      </c>
      <c r="BR516" s="18" t="s">
        <v>889</v>
      </c>
      <c r="BS516" s="18"/>
      <c r="BT516" s="18"/>
      <c r="BU516" s="18"/>
      <c r="BV516" s="18"/>
      <c r="BW516" s="18"/>
      <c r="BX516" s="18"/>
      <c r="BY516" s="18"/>
      <c r="BZ516" s="18"/>
      <c r="CA516" s="18"/>
      <c r="CB516" s="18"/>
      <c r="CC516" s="18"/>
      <c r="CD516" s="18"/>
      <c r="CE516" s="18"/>
      <c r="CF516" s="18"/>
      <c r="CG516" s="18"/>
      <c r="CH516" s="18"/>
      <c r="CI516" s="18"/>
      <c r="CJ516" s="18"/>
      <c r="CK516" s="18"/>
      <c r="CL516" s="18"/>
      <c r="CM516" s="18"/>
      <c r="CN516" s="18"/>
      <c r="CO516" s="18"/>
      <c r="CP516" s="18"/>
      <c r="CQ516" s="18"/>
      <c r="CR516" s="18"/>
      <c r="CS516" s="18"/>
      <c r="CT516" s="18"/>
      <c r="CU516" s="18"/>
      <c r="CV516" s="18"/>
      <c r="CW516" s="18"/>
      <c r="CX516" s="18"/>
      <c r="CY516" s="18"/>
      <c r="CZ516" s="18"/>
      <c r="DA516" s="18"/>
      <c r="DB516" s="18"/>
      <c r="DC516" s="18"/>
      <c r="DD516" s="18"/>
      <c r="DE516" s="18"/>
      <c r="DF516" s="18"/>
      <c r="DG516" s="18"/>
      <c r="DH516" s="18"/>
      <c r="DI516" s="18"/>
      <c r="DJ516" s="18"/>
      <c r="DK516" s="18"/>
      <c r="DL516" s="18"/>
      <c r="DM516" s="18"/>
      <c r="DN516" s="18"/>
      <c r="DO516" s="18"/>
      <c r="DP516" s="18"/>
      <c r="DQ516" s="18"/>
      <c r="DR516" s="18"/>
      <c r="DS516" s="18"/>
      <c r="DT516" s="18"/>
      <c r="DU516" s="18"/>
      <c r="DV516" s="18"/>
      <c r="DW516" s="18"/>
      <c r="DX516" s="18"/>
      <c r="DY516" s="18"/>
      <c r="DZ516" s="18"/>
      <c r="EA516" s="5"/>
      <c r="EB516" s="26"/>
      <c r="EC516" s="26"/>
      <c r="ED516" s="26"/>
      <c r="EE516" s="18"/>
      <c r="EF516" s="18"/>
      <c r="EG516" s="18">
        <v>0</v>
      </c>
      <c r="EH516" s="18" t="s">
        <v>890</v>
      </c>
      <c r="EI516" s="18" cm="1">
        <f t="array" ref="EI516">IF(SUMPRODUCT(--(DO516:DS516&lt;&gt;""))=0, 0,1)</f>
        <v>0</v>
      </c>
      <c r="EJ516" s="18" cm="1">
        <f t="array" ref="EJ516">IF(SUMPRODUCT(--(DT516:EG516&lt;&gt;""))=0, 0,1)</f>
        <v>1</v>
      </c>
      <c r="EK516" s="18" cm="1">
        <f t="array" ref="EK516">IF(SUMPRODUCT(--(EC516:EG516&lt;&gt;""))=0, 0,1)</f>
        <v>1</v>
      </c>
      <c r="EL516" s="18" cm="1">
        <f t="array" ref="EL516">IF(SUMPRODUCT(--(EE516:EG516&lt;&gt;""))=0, 0,1)</f>
        <v>1</v>
      </c>
      <c r="EM516" s="18">
        <f t="shared" ref="EM516:EM579" si="125">IF(COUNTIF(DO516:EG516, 1), 1,0)</f>
        <v>0</v>
      </c>
      <c r="EN516" s="18" t="str">
        <f t="shared" ref="EN516:EN579" si="126">IF(EI516=0, "NA", IF(COUNTIF(DO516:DS516, 1), 1,0))</f>
        <v>NA</v>
      </c>
      <c r="EO516" s="18">
        <f t="shared" ref="EO516:EO579" si="127">IF(EJ516=0, "NA", IF(COUNTIF(DT516:EG516, 1), 1,0))</f>
        <v>0</v>
      </c>
      <c r="EP516" s="18">
        <f t="shared" ref="EP516:EP579" si="128">IF(EK516=0, "NA", IF(COUNTIF(EC516:EG516, 1), 1,0))</f>
        <v>0</v>
      </c>
      <c r="EQ516" s="18">
        <f t="shared" ref="EQ516:EQ579" si="129">IF(EL516=0, "NA", IF(COUNTIF(EE516:EG516, 1), 1,0))</f>
        <v>0</v>
      </c>
      <c r="ER516" s="58" t="s">
        <v>2080</v>
      </c>
      <c r="ES516" s="59">
        <v>43805</v>
      </c>
      <c r="ET516" s="18" t="s">
        <v>876</v>
      </c>
      <c r="EU516" s="18" t="s">
        <v>876</v>
      </c>
    </row>
    <row r="517" spans="1:151" ht="15.75" customHeight="1" x14ac:dyDescent="0.2">
      <c r="A517" s="5" t="s">
        <v>311</v>
      </c>
      <c r="B517" s="24" t="s">
        <v>875</v>
      </c>
      <c r="C517" s="26">
        <v>1</v>
      </c>
      <c r="D517" s="18" t="s">
        <v>900</v>
      </c>
      <c r="E517" s="18" t="s">
        <v>894</v>
      </c>
      <c r="F517" s="18" t="s">
        <v>2320</v>
      </c>
      <c r="G517" s="18" t="s">
        <v>878</v>
      </c>
      <c r="H517" s="18" t="s">
        <v>879</v>
      </c>
      <c r="I517" s="18" t="s">
        <v>363</v>
      </c>
      <c r="J517" s="18" t="s">
        <v>363</v>
      </c>
      <c r="K517" s="18" t="s">
        <v>363</v>
      </c>
      <c r="L517" s="18" t="s">
        <v>469</v>
      </c>
      <c r="M517" s="18" t="s">
        <v>253</v>
      </c>
      <c r="N517" s="56">
        <v>60</v>
      </c>
      <c r="O517" s="18" t="s">
        <v>877</v>
      </c>
      <c r="P517" s="18" t="s">
        <v>466</v>
      </c>
      <c r="Q517" s="18" t="s">
        <v>254</v>
      </c>
      <c r="R517" s="24" t="s">
        <v>257</v>
      </c>
      <c r="S517" s="24" t="s">
        <v>257</v>
      </c>
      <c r="T517" s="26" t="s">
        <v>901</v>
      </c>
      <c r="U517" s="26" t="s">
        <v>257</v>
      </c>
      <c r="V517" s="26" t="s">
        <v>257</v>
      </c>
      <c r="W517" s="26" t="s">
        <v>257</v>
      </c>
      <c r="X517" s="18" t="s">
        <v>882</v>
      </c>
      <c r="Y517" s="18">
        <v>33.299999999999997</v>
      </c>
      <c r="Z517" s="18" t="s">
        <v>474</v>
      </c>
      <c r="AA517" s="3">
        <v>33.299999999999997</v>
      </c>
      <c r="AB517" s="57" t="s">
        <v>257</v>
      </c>
      <c r="AC517" s="18" t="s">
        <v>595</v>
      </c>
      <c r="AD517" s="18" t="s">
        <v>595</v>
      </c>
      <c r="AE517" s="18" t="s">
        <v>595</v>
      </c>
      <c r="AF517" s="18" t="s">
        <v>595</v>
      </c>
      <c r="AG517" s="18" t="s">
        <v>595</v>
      </c>
      <c r="AH517" s="18" t="s">
        <v>595</v>
      </c>
      <c r="AI517" s="18">
        <v>21</v>
      </c>
      <c r="AJ517" s="18" t="s">
        <v>596</v>
      </c>
      <c r="AK517" s="18">
        <v>21</v>
      </c>
      <c r="AL517" s="18" t="s">
        <v>883</v>
      </c>
      <c r="AM517" s="18" t="s">
        <v>884</v>
      </c>
      <c r="AN517" s="57">
        <v>9.8000000000000007</v>
      </c>
      <c r="AO517" s="18" t="s">
        <v>885</v>
      </c>
      <c r="AP517" s="26" t="s">
        <v>479</v>
      </c>
      <c r="AQ517" s="18">
        <v>4</v>
      </c>
      <c r="AR517" s="18" t="s">
        <v>886</v>
      </c>
      <c r="AS517" s="57">
        <f t="shared" si="117"/>
        <v>4.8000000000000007</v>
      </c>
      <c r="AT517" s="57">
        <v>14.8</v>
      </c>
      <c r="AU517" s="57">
        <f t="shared" si="118"/>
        <v>5</v>
      </c>
      <c r="AV517" s="57">
        <f t="shared" si="119"/>
        <v>5</v>
      </c>
      <c r="AW517" s="5" t="s">
        <v>557</v>
      </c>
      <c r="AX517" s="18">
        <v>21</v>
      </c>
      <c r="AY517" s="18" t="s">
        <v>596</v>
      </c>
      <c r="AZ517" s="5" t="s">
        <v>257</v>
      </c>
      <c r="BA517" s="5" t="s">
        <v>257</v>
      </c>
      <c r="BB517" s="18" t="s">
        <v>902</v>
      </c>
      <c r="BC517" s="18" t="s">
        <v>263</v>
      </c>
      <c r="BD517" s="57">
        <f t="shared" si="120"/>
        <v>90.2</v>
      </c>
      <c r="BE517" s="18" t="s">
        <v>888</v>
      </c>
      <c r="BF517" s="18" t="s">
        <v>479</v>
      </c>
      <c r="BG517" s="18">
        <v>4</v>
      </c>
      <c r="BH517" s="18" t="s">
        <v>886</v>
      </c>
      <c r="BI517" s="57">
        <f t="shared" si="121"/>
        <v>85.2</v>
      </c>
      <c r="BJ517" s="57">
        <f t="shared" si="122"/>
        <v>95.2</v>
      </c>
      <c r="BK517" s="57">
        <f t="shared" si="123"/>
        <v>5</v>
      </c>
      <c r="BL517" s="57">
        <f t="shared" si="124"/>
        <v>5</v>
      </c>
      <c r="BM517" s="5" t="s">
        <v>557</v>
      </c>
      <c r="BN517" s="18">
        <v>21</v>
      </c>
      <c r="BO517" s="18" t="s">
        <v>596</v>
      </c>
      <c r="BP517" s="5" t="s">
        <v>257</v>
      </c>
      <c r="BQ517" s="5" t="s">
        <v>257</v>
      </c>
      <c r="BR517" s="18" t="s">
        <v>889</v>
      </c>
      <c r="BS517" s="18"/>
      <c r="BT517" s="18"/>
      <c r="BU517" s="18"/>
      <c r="BV517" s="18"/>
      <c r="BW517" s="18"/>
      <c r="BX517" s="18"/>
      <c r="BY517" s="18"/>
      <c r="BZ517" s="18"/>
      <c r="CA517" s="18"/>
      <c r="CB517" s="18"/>
      <c r="CC517" s="18"/>
      <c r="CD517" s="18"/>
      <c r="CE517" s="18"/>
      <c r="CF517" s="18"/>
      <c r="CG517" s="18"/>
      <c r="CH517" s="18"/>
      <c r="CI517" s="18"/>
      <c r="CJ517" s="18"/>
      <c r="CK517" s="18"/>
      <c r="CL517" s="18"/>
      <c r="CM517" s="18"/>
      <c r="CN517" s="18"/>
      <c r="CO517" s="18"/>
      <c r="CP517" s="18"/>
      <c r="CQ517" s="18"/>
      <c r="CR517" s="18"/>
      <c r="CS517" s="18"/>
      <c r="CT517" s="18"/>
      <c r="CU517" s="18"/>
      <c r="CV517" s="18"/>
      <c r="CW517" s="18"/>
      <c r="CX517" s="18"/>
      <c r="CY517" s="18"/>
      <c r="CZ517" s="18"/>
      <c r="DA517" s="18"/>
      <c r="DB517" s="18"/>
      <c r="DC517" s="18"/>
      <c r="DD517" s="18"/>
      <c r="DE517" s="18"/>
      <c r="DF517" s="18"/>
      <c r="DG517" s="18"/>
      <c r="DH517" s="18"/>
      <c r="DI517" s="18"/>
      <c r="DJ517" s="18"/>
      <c r="DK517" s="18"/>
      <c r="DL517" s="18"/>
      <c r="DM517" s="18"/>
      <c r="DN517" s="18"/>
      <c r="DO517" s="18"/>
      <c r="DP517" s="18"/>
      <c r="DQ517" s="18"/>
      <c r="DR517" s="18"/>
      <c r="DS517" s="18"/>
      <c r="DT517" s="18"/>
      <c r="DU517" s="18"/>
      <c r="DV517" s="18"/>
      <c r="DW517" s="18"/>
      <c r="DX517" s="18"/>
      <c r="DY517" s="18"/>
      <c r="DZ517" s="18"/>
      <c r="EA517" s="5"/>
      <c r="EB517" s="26"/>
      <c r="EC517" s="26"/>
      <c r="ED517" s="26"/>
      <c r="EE517" s="18"/>
      <c r="EF517" s="18"/>
      <c r="EG517" s="18">
        <v>0</v>
      </c>
      <c r="EH517" s="18" t="s">
        <v>890</v>
      </c>
      <c r="EI517" s="18" cm="1">
        <f t="array" ref="EI517">IF(SUMPRODUCT(--(DO517:DS517&lt;&gt;""))=0, 0,1)</f>
        <v>0</v>
      </c>
      <c r="EJ517" s="18" cm="1">
        <f t="array" ref="EJ517">IF(SUMPRODUCT(--(DT517:EG517&lt;&gt;""))=0, 0,1)</f>
        <v>1</v>
      </c>
      <c r="EK517" s="18" cm="1">
        <f t="array" ref="EK517">IF(SUMPRODUCT(--(EC517:EG517&lt;&gt;""))=0, 0,1)</f>
        <v>1</v>
      </c>
      <c r="EL517" s="18" cm="1">
        <f t="array" ref="EL517">IF(SUMPRODUCT(--(EE517:EG517&lt;&gt;""))=0, 0,1)</f>
        <v>1</v>
      </c>
      <c r="EM517" s="18">
        <f t="shared" si="125"/>
        <v>0</v>
      </c>
      <c r="EN517" s="18" t="str">
        <f t="shared" si="126"/>
        <v>NA</v>
      </c>
      <c r="EO517" s="18">
        <f t="shared" si="127"/>
        <v>0</v>
      </c>
      <c r="EP517" s="18">
        <f t="shared" si="128"/>
        <v>0</v>
      </c>
      <c r="EQ517" s="18">
        <f t="shared" si="129"/>
        <v>0</v>
      </c>
      <c r="ER517" s="58" t="s">
        <v>2080</v>
      </c>
      <c r="ES517" s="59">
        <v>43805</v>
      </c>
      <c r="ET517" s="18" t="s">
        <v>876</v>
      </c>
      <c r="EU517" s="18" t="s">
        <v>876</v>
      </c>
    </row>
    <row r="518" spans="1:151" ht="15.75" customHeight="1" x14ac:dyDescent="0.2">
      <c r="A518" s="5" t="s">
        <v>311</v>
      </c>
      <c r="B518" s="24" t="s">
        <v>875</v>
      </c>
      <c r="C518" s="26">
        <v>1</v>
      </c>
      <c r="D518" s="18" t="s">
        <v>900</v>
      </c>
      <c r="E518" s="18" t="s">
        <v>895</v>
      </c>
      <c r="F518" s="18" t="s">
        <v>2320</v>
      </c>
      <c r="G518" s="18" t="s">
        <v>878</v>
      </c>
      <c r="H518" s="18" t="s">
        <v>879</v>
      </c>
      <c r="I518" s="18" t="s">
        <v>363</v>
      </c>
      <c r="J518" s="18" t="s">
        <v>363</v>
      </c>
      <c r="K518" s="18" t="s">
        <v>363</v>
      </c>
      <c r="L518" s="18" t="s">
        <v>469</v>
      </c>
      <c r="M518" s="18" t="s">
        <v>253</v>
      </c>
      <c r="N518" s="56">
        <v>60</v>
      </c>
      <c r="O518" s="18" t="s">
        <v>877</v>
      </c>
      <c r="P518" s="18" t="s">
        <v>466</v>
      </c>
      <c r="Q518" s="18" t="s">
        <v>254</v>
      </c>
      <c r="R518" s="24" t="s">
        <v>257</v>
      </c>
      <c r="S518" s="24" t="s">
        <v>257</v>
      </c>
      <c r="T518" s="26" t="s">
        <v>901</v>
      </c>
      <c r="U518" s="26" t="s">
        <v>257</v>
      </c>
      <c r="V518" s="26" t="s">
        <v>257</v>
      </c>
      <c r="W518" s="26" t="s">
        <v>257</v>
      </c>
      <c r="X518" s="18" t="s">
        <v>882</v>
      </c>
      <c r="Y518" s="18">
        <v>33.299999999999997</v>
      </c>
      <c r="Z518" s="18" t="s">
        <v>474</v>
      </c>
      <c r="AA518" s="3">
        <v>33.299999999999997</v>
      </c>
      <c r="AB518" s="57" t="s">
        <v>257</v>
      </c>
      <c r="AC518" s="18" t="s">
        <v>595</v>
      </c>
      <c r="AD518" s="18" t="s">
        <v>595</v>
      </c>
      <c r="AE518" s="18" t="s">
        <v>595</v>
      </c>
      <c r="AF518" s="18" t="s">
        <v>595</v>
      </c>
      <c r="AG518" s="18" t="s">
        <v>595</v>
      </c>
      <c r="AH518" s="18" t="s">
        <v>595</v>
      </c>
      <c r="AI518" s="18">
        <v>27</v>
      </c>
      <c r="AJ518" s="18" t="s">
        <v>596</v>
      </c>
      <c r="AK518" s="18">
        <v>27</v>
      </c>
      <c r="AL518" s="18" t="s">
        <v>883</v>
      </c>
      <c r="AM518" s="18" t="s">
        <v>884</v>
      </c>
      <c r="AN518" s="57">
        <v>17.2</v>
      </c>
      <c r="AO518" s="18" t="s">
        <v>885</v>
      </c>
      <c r="AP518" s="26" t="s">
        <v>479</v>
      </c>
      <c r="AQ518" s="18">
        <v>4</v>
      </c>
      <c r="AR518" s="18" t="s">
        <v>886</v>
      </c>
      <c r="AS518" s="57">
        <f t="shared" si="117"/>
        <v>12.5</v>
      </c>
      <c r="AT518" s="57">
        <v>21.9</v>
      </c>
      <c r="AU518" s="57">
        <f t="shared" si="118"/>
        <v>4.6999999999999993</v>
      </c>
      <c r="AV518" s="57">
        <f t="shared" si="119"/>
        <v>4.6999999999999993</v>
      </c>
      <c r="AW518" s="5" t="s">
        <v>557</v>
      </c>
      <c r="AX518" s="18">
        <v>27</v>
      </c>
      <c r="AY518" s="18" t="s">
        <v>596</v>
      </c>
      <c r="AZ518" s="5" t="s">
        <v>257</v>
      </c>
      <c r="BA518" s="5" t="s">
        <v>257</v>
      </c>
      <c r="BB518" s="18" t="s">
        <v>902</v>
      </c>
      <c r="BC518" s="18" t="s">
        <v>263</v>
      </c>
      <c r="BD518" s="57">
        <f t="shared" si="120"/>
        <v>82.8</v>
      </c>
      <c r="BE518" s="18" t="s">
        <v>888</v>
      </c>
      <c r="BF518" s="18" t="s">
        <v>479</v>
      </c>
      <c r="BG518" s="18">
        <v>4</v>
      </c>
      <c r="BH518" s="18" t="s">
        <v>886</v>
      </c>
      <c r="BI518" s="57">
        <f t="shared" si="121"/>
        <v>78.099999999999994</v>
      </c>
      <c r="BJ518" s="57">
        <f t="shared" si="122"/>
        <v>87.5</v>
      </c>
      <c r="BK518" s="57">
        <f t="shared" si="123"/>
        <v>4.7000000000000028</v>
      </c>
      <c r="BL518" s="57">
        <f t="shared" si="124"/>
        <v>4.7000000000000028</v>
      </c>
      <c r="BM518" s="5" t="s">
        <v>557</v>
      </c>
      <c r="BN518" s="18">
        <v>27</v>
      </c>
      <c r="BO518" s="18" t="s">
        <v>596</v>
      </c>
      <c r="BP518" s="5" t="s">
        <v>257</v>
      </c>
      <c r="BQ518" s="5" t="s">
        <v>257</v>
      </c>
      <c r="BR518" s="18" t="s">
        <v>889</v>
      </c>
      <c r="BS518" s="18"/>
      <c r="BT518" s="18"/>
      <c r="BU518" s="18"/>
      <c r="BV518" s="18"/>
      <c r="BW518" s="18"/>
      <c r="BX518" s="18"/>
      <c r="BY518" s="18"/>
      <c r="BZ518" s="18"/>
      <c r="CA518" s="18"/>
      <c r="CB518" s="18"/>
      <c r="CC518" s="18"/>
      <c r="CD518" s="18"/>
      <c r="CE518" s="18"/>
      <c r="CF518" s="18"/>
      <c r="CG518" s="18"/>
      <c r="CH518" s="18"/>
      <c r="CI518" s="18"/>
      <c r="CJ518" s="18"/>
      <c r="CK518" s="18"/>
      <c r="CL518" s="18"/>
      <c r="CM518" s="18"/>
      <c r="CN518" s="18"/>
      <c r="CO518" s="18"/>
      <c r="CP518" s="18"/>
      <c r="CQ518" s="18"/>
      <c r="CR518" s="18"/>
      <c r="CS518" s="18"/>
      <c r="CT518" s="18"/>
      <c r="CU518" s="18"/>
      <c r="CV518" s="18"/>
      <c r="CW518" s="18"/>
      <c r="CX518" s="18"/>
      <c r="CY518" s="18"/>
      <c r="CZ518" s="18"/>
      <c r="DA518" s="18"/>
      <c r="DB518" s="18"/>
      <c r="DC518" s="18"/>
      <c r="DD518" s="18"/>
      <c r="DE518" s="18"/>
      <c r="DF518" s="18"/>
      <c r="DG518" s="18"/>
      <c r="DH518" s="18"/>
      <c r="DI518" s="18"/>
      <c r="DJ518" s="18"/>
      <c r="DK518" s="18"/>
      <c r="DL518" s="18"/>
      <c r="DM518" s="18"/>
      <c r="DN518" s="18"/>
      <c r="DO518" s="18"/>
      <c r="DP518" s="18"/>
      <c r="DQ518" s="18"/>
      <c r="DR518" s="18"/>
      <c r="DS518" s="18"/>
      <c r="DT518" s="18"/>
      <c r="DU518" s="18"/>
      <c r="DV518" s="18"/>
      <c r="DW518" s="18"/>
      <c r="DX518" s="18"/>
      <c r="DY518" s="18"/>
      <c r="DZ518" s="18"/>
      <c r="EA518" s="5"/>
      <c r="EB518" s="26"/>
      <c r="EC518" s="26"/>
      <c r="ED518" s="26"/>
      <c r="EE518" s="18"/>
      <c r="EF518" s="18"/>
      <c r="EG518" s="18">
        <v>0</v>
      </c>
      <c r="EH518" s="18" t="s">
        <v>890</v>
      </c>
      <c r="EI518" s="18" cm="1">
        <f t="array" ref="EI518">IF(SUMPRODUCT(--(DO518:DS518&lt;&gt;""))=0, 0,1)</f>
        <v>0</v>
      </c>
      <c r="EJ518" s="18" cm="1">
        <f t="array" ref="EJ518">IF(SUMPRODUCT(--(DT518:EG518&lt;&gt;""))=0, 0,1)</f>
        <v>1</v>
      </c>
      <c r="EK518" s="18" cm="1">
        <f t="array" ref="EK518">IF(SUMPRODUCT(--(EC518:EG518&lt;&gt;""))=0, 0,1)</f>
        <v>1</v>
      </c>
      <c r="EL518" s="18" cm="1">
        <f t="array" ref="EL518">IF(SUMPRODUCT(--(EE518:EG518&lt;&gt;""))=0, 0,1)</f>
        <v>1</v>
      </c>
      <c r="EM518" s="18">
        <f t="shared" si="125"/>
        <v>0</v>
      </c>
      <c r="EN518" s="18" t="str">
        <f t="shared" si="126"/>
        <v>NA</v>
      </c>
      <c r="EO518" s="18">
        <f t="shared" si="127"/>
        <v>0</v>
      </c>
      <c r="EP518" s="18">
        <f t="shared" si="128"/>
        <v>0</v>
      </c>
      <c r="EQ518" s="18">
        <f t="shared" si="129"/>
        <v>0</v>
      </c>
      <c r="ER518" s="58" t="s">
        <v>2080</v>
      </c>
      <c r="ES518" s="59">
        <v>43805</v>
      </c>
      <c r="ET518" s="18" t="s">
        <v>876</v>
      </c>
      <c r="EU518" s="18" t="s">
        <v>876</v>
      </c>
    </row>
    <row r="519" spans="1:151" ht="15.75" customHeight="1" x14ac:dyDescent="0.2">
      <c r="A519" s="5" t="s">
        <v>311</v>
      </c>
      <c r="B519" s="24" t="s">
        <v>875</v>
      </c>
      <c r="C519" s="26">
        <v>1</v>
      </c>
      <c r="D519" s="18" t="s">
        <v>900</v>
      </c>
      <c r="E519" s="18" t="s">
        <v>896</v>
      </c>
      <c r="F519" s="18" t="s">
        <v>2320</v>
      </c>
      <c r="G519" s="18" t="s">
        <v>878</v>
      </c>
      <c r="H519" s="18" t="s">
        <v>879</v>
      </c>
      <c r="I519" s="18" t="s">
        <v>363</v>
      </c>
      <c r="J519" s="18" t="s">
        <v>363</v>
      </c>
      <c r="K519" s="18" t="s">
        <v>363</v>
      </c>
      <c r="L519" s="18" t="s">
        <v>469</v>
      </c>
      <c r="M519" s="18" t="s">
        <v>253</v>
      </c>
      <c r="N519" s="56">
        <v>60</v>
      </c>
      <c r="O519" s="18" t="s">
        <v>877</v>
      </c>
      <c r="P519" s="18" t="s">
        <v>466</v>
      </c>
      <c r="Q519" s="18" t="s">
        <v>254</v>
      </c>
      <c r="R519" s="24" t="s">
        <v>257</v>
      </c>
      <c r="S519" s="24" t="s">
        <v>257</v>
      </c>
      <c r="T519" s="26" t="s">
        <v>901</v>
      </c>
      <c r="U519" s="26" t="s">
        <v>257</v>
      </c>
      <c r="V519" s="26" t="s">
        <v>257</v>
      </c>
      <c r="W519" s="26" t="s">
        <v>257</v>
      </c>
      <c r="X519" s="18" t="s">
        <v>882</v>
      </c>
      <c r="Y519" s="18">
        <v>33.299999999999997</v>
      </c>
      <c r="Z519" s="18" t="s">
        <v>474</v>
      </c>
      <c r="AA519" s="3">
        <v>33.299999999999997</v>
      </c>
      <c r="AB519" s="57" t="s">
        <v>257</v>
      </c>
      <c r="AC519" s="18" t="s">
        <v>595</v>
      </c>
      <c r="AD519" s="18" t="s">
        <v>595</v>
      </c>
      <c r="AE519" s="18" t="s">
        <v>595</v>
      </c>
      <c r="AF519" s="18" t="s">
        <v>595</v>
      </c>
      <c r="AG519" s="18" t="s">
        <v>595</v>
      </c>
      <c r="AH519" s="18" t="s">
        <v>595</v>
      </c>
      <c r="AI519" s="18">
        <v>33</v>
      </c>
      <c r="AJ519" s="18" t="s">
        <v>596</v>
      </c>
      <c r="AK519" s="18">
        <v>33</v>
      </c>
      <c r="AL519" s="18" t="s">
        <v>883</v>
      </c>
      <c r="AM519" s="18" t="s">
        <v>884</v>
      </c>
      <c r="AN519" s="57">
        <v>23.8</v>
      </c>
      <c r="AO519" s="18" t="s">
        <v>885</v>
      </c>
      <c r="AP519" s="26" t="s">
        <v>479</v>
      </c>
      <c r="AQ519" s="18">
        <v>4</v>
      </c>
      <c r="AR519" s="18" t="s">
        <v>886</v>
      </c>
      <c r="AS519" s="57">
        <f t="shared" si="117"/>
        <v>17.8</v>
      </c>
      <c r="AT519" s="57">
        <v>29.8</v>
      </c>
      <c r="AU519" s="57">
        <f t="shared" si="118"/>
        <v>6</v>
      </c>
      <c r="AV519" s="57">
        <f t="shared" si="119"/>
        <v>6</v>
      </c>
      <c r="AW519" s="5" t="s">
        <v>557</v>
      </c>
      <c r="AX519" s="18">
        <v>33</v>
      </c>
      <c r="AY519" s="18" t="s">
        <v>596</v>
      </c>
      <c r="AZ519" s="5" t="s">
        <v>257</v>
      </c>
      <c r="BA519" s="5" t="s">
        <v>257</v>
      </c>
      <c r="BB519" s="18" t="s">
        <v>902</v>
      </c>
      <c r="BC519" s="18" t="s">
        <v>263</v>
      </c>
      <c r="BD519" s="57">
        <f t="shared" si="120"/>
        <v>76.2</v>
      </c>
      <c r="BE519" s="18" t="s">
        <v>888</v>
      </c>
      <c r="BF519" s="18" t="s">
        <v>479</v>
      </c>
      <c r="BG519" s="18">
        <v>4</v>
      </c>
      <c r="BH519" s="18" t="s">
        <v>886</v>
      </c>
      <c r="BI519" s="57">
        <f t="shared" si="121"/>
        <v>70.2</v>
      </c>
      <c r="BJ519" s="57">
        <f t="shared" si="122"/>
        <v>82.2</v>
      </c>
      <c r="BK519" s="57">
        <f t="shared" si="123"/>
        <v>6</v>
      </c>
      <c r="BL519" s="57">
        <f t="shared" si="124"/>
        <v>6</v>
      </c>
      <c r="BM519" s="5" t="s">
        <v>557</v>
      </c>
      <c r="BN519" s="18">
        <v>33</v>
      </c>
      <c r="BO519" s="18" t="s">
        <v>596</v>
      </c>
      <c r="BP519" s="5" t="s">
        <v>257</v>
      </c>
      <c r="BQ519" s="5" t="s">
        <v>257</v>
      </c>
      <c r="BR519" s="18" t="s">
        <v>889</v>
      </c>
      <c r="BS519" s="18"/>
      <c r="BT519" s="18"/>
      <c r="BU519" s="18"/>
      <c r="BV519" s="18"/>
      <c r="BW519" s="18"/>
      <c r="BX519" s="18"/>
      <c r="BY519" s="18"/>
      <c r="BZ519" s="18"/>
      <c r="CA519" s="18"/>
      <c r="CB519" s="18"/>
      <c r="CC519" s="18"/>
      <c r="CD519" s="18"/>
      <c r="CE519" s="18"/>
      <c r="CF519" s="18"/>
      <c r="CG519" s="18"/>
      <c r="CH519" s="18"/>
      <c r="CI519" s="18"/>
      <c r="CJ519" s="18"/>
      <c r="CK519" s="18"/>
      <c r="CL519" s="18"/>
      <c r="CM519" s="18"/>
      <c r="CN519" s="18"/>
      <c r="CO519" s="18"/>
      <c r="CP519" s="18"/>
      <c r="CQ519" s="18"/>
      <c r="CR519" s="18"/>
      <c r="CS519" s="18"/>
      <c r="CT519" s="18"/>
      <c r="CU519" s="18"/>
      <c r="CV519" s="18"/>
      <c r="CW519" s="18"/>
      <c r="CX519" s="18"/>
      <c r="CY519" s="18"/>
      <c r="CZ519" s="18"/>
      <c r="DA519" s="18"/>
      <c r="DB519" s="18"/>
      <c r="DC519" s="18"/>
      <c r="DD519" s="18"/>
      <c r="DE519" s="18"/>
      <c r="DF519" s="18"/>
      <c r="DG519" s="18"/>
      <c r="DH519" s="18"/>
      <c r="DI519" s="18"/>
      <c r="DJ519" s="18"/>
      <c r="DK519" s="18"/>
      <c r="DL519" s="18"/>
      <c r="DM519" s="18"/>
      <c r="DN519" s="18"/>
      <c r="DO519" s="18"/>
      <c r="DP519" s="18"/>
      <c r="DQ519" s="18"/>
      <c r="DR519" s="18"/>
      <c r="DS519" s="18"/>
      <c r="DT519" s="18"/>
      <c r="DU519" s="18"/>
      <c r="DV519" s="18"/>
      <c r="DW519" s="18"/>
      <c r="DX519" s="18"/>
      <c r="DY519" s="18"/>
      <c r="DZ519" s="18"/>
      <c r="EA519" s="5"/>
      <c r="EB519" s="26"/>
      <c r="EC519" s="26"/>
      <c r="ED519" s="26"/>
      <c r="EE519" s="18"/>
      <c r="EF519" s="18"/>
      <c r="EG519" s="18">
        <v>0</v>
      </c>
      <c r="EH519" s="18" t="s">
        <v>890</v>
      </c>
      <c r="EI519" s="18" cm="1">
        <f t="array" ref="EI519">IF(SUMPRODUCT(--(DO519:DS519&lt;&gt;""))=0, 0,1)</f>
        <v>0</v>
      </c>
      <c r="EJ519" s="18" cm="1">
        <f t="array" ref="EJ519">IF(SUMPRODUCT(--(DT519:EG519&lt;&gt;""))=0, 0,1)</f>
        <v>1</v>
      </c>
      <c r="EK519" s="18" cm="1">
        <f t="array" ref="EK519">IF(SUMPRODUCT(--(EC519:EG519&lt;&gt;""))=0, 0,1)</f>
        <v>1</v>
      </c>
      <c r="EL519" s="18" cm="1">
        <f t="array" ref="EL519">IF(SUMPRODUCT(--(EE519:EG519&lt;&gt;""))=0, 0,1)</f>
        <v>1</v>
      </c>
      <c r="EM519" s="18">
        <f t="shared" si="125"/>
        <v>0</v>
      </c>
      <c r="EN519" s="18" t="str">
        <f t="shared" si="126"/>
        <v>NA</v>
      </c>
      <c r="EO519" s="18">
        <f t="shared" si="127"/>
        <v>0</v>
      </c>
      <c r="EP519" s="18">
        <f t="shared" si="128"/>
        <v>0</v>
      </c>
      <c r="EQ519" s="18">
        <f t="shared" si="129"/>
        <v>0</v>
      </c>
      <c r="ER519" s="58" t="s">
        <v>2080</v>
      </c>
      <c r="ES519" s="59">
        <v>43805</v>
      </c>
      <c r="ET519" s="18" t="s">
        <v>876</v>
      </c>
      <c r="EU519" s="18" t="s">
        <v>876</v>
      </c>
    </row>
    <row r="520" spans="1:151" ht="15.75" customHeight="1" x14ac:dyDescent="0.2">
      <c r="A520" s="5" t="s">
        <v>311</v>
      </c>
      <c r="B520" s="24" t="s">
        <v>875</v>
      </c>
      <c r="C520" s="26">
        <v>1</v>
      </c>
      <c r="D520" s="18" t="s">
        <v>900</v>
      </c>
      <c r="E520" s="18" t="s">
        <v>897</v>
      </c>
      <c r="F520" s="18" t="s">
        <v>2320</v>
      </c>
      <c r="G520" s="18" t="s">
        <v>878</v>
      </c>
      <c r="H520" s="18" t="s">
        <v>879</v>
      </c>
      <c r="I520" s="18" t="s">
        <v>363</v>
      </c>
      <c r="J520" s="18" t="s">
        <v>363</v>
      </c>
      <c r="K520" s="18" t="s">
        <v>363</v>
      </c>
      <c r="L520" s="18" t="s">
        <v>469</v>
      </c>
      <c r="M520" s="18" t="s">
        <v>253</v>
      </c>
      <c r="N520" s="56">
        <v>60</v>
      </c>
      <c r="O520" s="18" t="s">
        <v>877</v>
      </c>
      <c r="P520" s="18" t="s">
        <v>466</v>
      </c>
      <c r="Q520" s="18" t="s">
        <v>254</v>
      </c>
      <c r="R520" s="24" t="s">
        <v>257</v>
      </c>
      <c r="S520" s="24" t="s">
        <v>257</v>
      </c>
      <c r="T520" s="26" t="s">
        <v>901</v>
      </c>
      <c r="U520" s="26" t="s">
        <v>257</v>
      </c>
      <c r="V520" s="26" t="s">
        <v>257</v>
      </c>
      <c r="W520" s="26" t="s">
        <v>257</v>
      </c>
      <c r="X520" s="18" t="s">
        <v>882</v>
      </c>
      <c r="Y520" s="18">
        <v>33.299999999999997</v>
      </c>
      <c r="Z520" s="18" t="s">
        <v>474</v>
      </c>
      <c r="AA520" s="3">
        <v>33.299999999999997</v>
      </c>
      <c r="AB520" s="57" t="s">
        <v>257</v>
      </c>
      <c r="AC520" s="18" t="s">
        <v>595</v>
      </c>
      <c r="AD520" s="18" t="s">
        <v>595</v>
      </c>
      <c r="AE520" s="18" t="s">
        <v>595</v>
      </c>
      <c r="AF520" s="18" t="s">
        <v>595</v>
      </c>
      <c r="AG520" s="18" t="s">
        <v>595</v>
      </c>
      <c r="AH520" s="18" t="s">
        <v>595</v>
      </c>
      <c r="AI520" s="18">
        <v>39</v>
      </c>
      <c r="AJ520" s="18" t="s">
        <v>596</v>
      </c>
      <c r="AK520" s="18">
        <v>39</v>
      </c>
      <c r="AL520" s="18" t="s">
        <v>883</v>
      </c>
      <c r="AM520" s="18" t="s">
        <v>884</v>
      </c>
      <c r="AN520" s="57">
        <v>28.4</v>
      </c>
      <c r="AO520" s="18" t="s">
        <v>885</v>
      </c>
      <c r="AP520" s="26" t="s">
        <v>479</v>
      </c>
      <c r="AQ520" s="18">
        <v>4</v>
      </c>
      <c r="AR520" s="18" t="s">
        <v>886</v>
      </c>
      <c r="AS520" s="57">
        <f t="shared" si="117"/>
        <v>20.399999999999999</v>
      </c>
      <c r="AT520" s="57">
        <v>36.4</v>
      </c>
      <c r="AU520" s="57">
        <f t="shared" si="118"/>
        <v>8</v>
      </c>
      <c r="AV520" s="57">
        <f t="shared" si="119"/>
        <v>8</v>
      </c>
      <c r="AW520" s="5" t="s">
        <v>557</v>
      </c>
      <c r="AX520" s="18">
        <v>39</v>
      </c>
      <c r="AY520" s="18" t="s">
        <v>596</v>
      </c>
      <c r="AZ520" s="5" t="s">
        <v>257</v>
      </c>
      <c r="BA520" s="5" t="s">
        <v>257</v>
      </c>
      <c r="BB520" s="18" t="s">
        <v>902</v>
      </c>
      <c r="BC520" s="18" t="s">
        <v>263</v>
      </c>
      <c r="BD520" s="57">
        <f t="shared" si="120"/>
        <v>71.599999999999994</v>
      </c>
      <c r="BE520" s="18" t="s">
        <v>888</v>
      </c>
      <c r="BF520" s="18" t="s">
        <v>479</v>
      </c>
      <c r="BG520" s="18">
        <v>4</v>
      </c>
      <c r="BH520" s="18" t="s">
        <v>886</v>
      </c>
      <c r="BI520" s="57">
        <f t="shared" si="121"/>
        <v>63.599999999999994</v>
      </c>
      <c r="BJ520" s="57">
        <f t="shared" si="122"/>
        <v>79.599999999999994</v>
      </c>
      <c r="BK520" s="57">
        <f t="shared" si="123"/>
        <v>8</v>
      </c>
      <c r="BL520" s="57">
        <f t="shared" si="124"/>
        <v>8</v>
      </c>
      <c r="BM520" s="5" t="s">
        <v>557</v>
      </c>
      <c r="BN520" s="18">
        <v>39</v>
      </c>
      <c r="BO520" s="18" t="s">
        <v>596</v>
      </c>
      <c r="BP520" s="5" t="s">
        <v>257</v>
      </c>
      <c r="BQ520" s="5" t="s">
        <v>257</v>
      </c>
      <c r="BR520" s="18" t="s">
        <v>889</v>
      </c>
      <c r="BS520" s="18"/>
      <c r="BT520" s="18"/>
      <c r="BU520" s="18"/>
      <c r="BV520" s="18"/>
      <c r="BW520" s="18"/>
      <c r="BX520" s="18"/>
      <c r="BY520" s="18"/>
      <c r="BZ520" s="18"/>
      <c r="CA520" s="18"/>
      <c r="CB520" s="18"/>
      <c r="CC520" s="18"/>
      <c r="CD520" s="18"/>
      <c r="CE520" s="18"/>
      <c r="CF520" s="18"/>
      <c r="CG520" s="18"/>
      <c r="CH520" s="18"/>
      <c r="CI520" s="18"/>
      <c r="CJ520" s="18"/>
      <c r="CK520" s="18"/>
      <c r="CL520" s="18"/>
      <c r="CM520" s="18"/>
      <c r="CN520" s="18"/>
      <c r="CO520" s="18"/>
      <c r="CP520" s="18"/>
      <c r="CQ520" s="18"/>
      <c r="CR520" s="18"/>
      <c r="CS520" s="18"/>
      <c r="CT520" s="18"/>
      <c r="CU520" s="18"/>
      <c r="CV520" s="18"/>
      <c r="CW520" s="18"/>
      <c r="CX520" s="18"/>
      <c r="CY520" s="18"/>
      <c r="CZ520" s="18"/>
      <c r="DA520" s="18"/>
      <c r="DB520" s="18"/>
      <c r="DC520" s="18"/>
      <c r="DD520" s="18"/>
      <c r="DE520" s="18"/>
      <c r="DF520" s="18"/>
      <c r="DG520" s="18"/>
      <c r="DH520" s="18"/>
      <c r="DI520" s="18"/>
      <c r="DJ520" s="18"/>
      <c r="DK520" s="18"/>
      <c r="DL520" s="18"/>
      <c r="DM520" s="18"/>
      <c r="DN520" s="18"/>
      <c r="DO520" s="18"/>
      <c r="DP520" s="18"/>
      <c r="DQ520" s="18"/>
      <c r="DR520" s="18"/>
      <c r="DS520" s="18"/>
      <c r="DT520" s="18"/>
      <c r="DU520" s="18"/>
      <c r="DV520" s="18"/>
      <c r="DW520" s="18"/>
      <c r="DX520" s="18"/>
      <c r="DY520" s="18"/>
      <c r="DZ520" s="18"/>
      <c r="EA520" s="5"/>
      <c r="EB520" s="26"/>
      <c r="EC520" s="26"/>
      <c r="ED520" s="26"/>
      <c r="EE520" s="18"/>
      <c r="EF520" s="18"/>
      <c r="EG520" s="18">
        <v>0</v>
      </c>
      <c r="EH520" s="18" t="s">
        <v>890</v>
      </c>
      <c r="EI520" s="18" cm="1">
        <f t="array" ref="EI520">IF(SUMPRODUCT(--(DO520:DS520&lt;&gt;""))=0, 0,1)</f>
        <v>0</v>
      </c>
      <c r="EJ520" s="18" cm="1">
        <f t="array" ref="EJ520">IF(SUMPRODUCT(--(DT520:EG520&lt;&gt;""))=0, 0,1)</f>
        <v>1</v>
      </c>
      <c r="EK520" s="18" cm="1">
        <f t="array" ref="EK520">IF(SUMPRODUCT(--(EC520:EG520&lt;&gt;""))=0, 0,1)</f>
        <v>1</v>
      </c>
      <c r="EL520" s="18" cm="1">
        <f t="array" ref="EL520">IF(SUMPRODUCT(--(EE520:EG520&lt;&gt;""))=0, 0,1)</f>
        <v>1</v>
      </c>
      <c r="EM520" s="18">
        <f t="shared" si="125"/>
        <v>0</v>
      </c>
      <c r="EN520" s="18" t="str">
        <f t="shared" si="126"/>
        <v>NA</v>
      </c>
      <c r="EO520" s="18">
        <f t="shared" si="127"/>
        <v>0</v>
      </c>
      <c r="EP520" s="18">
        <f t="shared" si="128"/>
        <v>0</v>
      </c>
      <c r="EQ520" s="18">
        <f t="shared" si="129"/>
        <v>0</v>
      </c>
      <c r="ER520" s="58" t="s">
        <v>2080</v>
      </c>
      <c r="ES520" s="59">
        <v>43805</v>
      </c>
      <c r="ET520" s="18" t="s">
        <v>876</v>
      </c>
      <c r="EU520" s="18" t="s">
        <v>876</v>
      </c>
    </row>
    <row r="521" spans="1:151" ht="15.75" customHeight="1" x14ac:dyDescent="0.2">
      <c r="A521" s="5" t="s">
        <v>311</v>
      </c>
      <c r="B521" s="24" t="s">
        <v>875</v>
      </c>
      <c r="C521" s="26">
        <v>1</v>
      </c>
      <c r="D521" s="18" t="s">
        <v>900</v>
      </c>
      <c r="E521" s="18" t="s">
        <v>898</v>
      </c>
      <c r="F521" s="18" t="s">
        <v>2320</v>
      </c>
      <c r="G521" s="18" t="s">
        <v>878</v>
      </c>
      <c r="H521" s="18" t="s">
        <v>879</v>
      </c>
      <c r="I521" s="18" t="s">
        <v>363</v>
      </c>
      <c r="J521" s="18" t="s">
        <v>363</v>
      </c>
      <c r="K521" s="18" t="s">
        <v>363</v>
      </c>
      <c r="L521" s="18" t="s">
        <v>469</v>
      </c>
      <c r="M521" s="18" t="s">
        <v>253</v>
      </c>
      <c r="N521" s="56">
        <v>60</v>
      </c>
      <c r="O521" s="18" t="s">
        <v>877</v>
      </c>
      <c r="P521" s="18" t="s">
        <v>466</v>
      </c>
      <c r="Q521" s="18" t="s">
        <v>254</v>
      </c>
      <c r="R521" s="24" t="s">
        <v>257</v>
      </c>
      <c r="S521" s="24" t="s">
        <v>257</v>
      </c>
      <c r="T521" s="26" t="s">
        <v>901</v>
      </c>
      <c r="U521" s="26" t="s">
        <v>257</v>
      </c>
      <c r="V521" s="26" t="s">
        <v>257</v>
      </c>
      <c r="W521" s="26" t="s">
        <v>257</v>
      </c>
      <c r="X521" s="18" t="s">
        <v>882</v>
      </c>
      <c r="Y521" s="18">
        <v>33.299999999999997</v>
      </c>
      <c r="Z521" s="18" t="s">
        <v>474</v>
      </c>
      <c r="AA521" s="3">
        <v>33.299999999999997</v>
      </c>
      <c r="AB521" s="57" t="s">
        <v>257</v>
      </c>
      <c r="AC521" s="18" t="s">
        <v>595</v>
      </c>
      <c r="AD521" s="18" t="s">
        <v>595</v>
      </c>
      <c r="AE521" s="18" t="s">
        <v>595</v>
      </c>
      <c r="AF521" s="18" t="s">
        <v>595</v>
      </c>
      <c r="AG521" s="18" t="s">
        <v>595</v>
      </c>
      <c r="AH521" s="18" t="s">
        <v>595</v>
      </c>
      <c r="AI521" s="18">
        <v>42</v>
      </c>
      <c r="AJ521" s="18" t="s">
        <v>596</v>
      </c>
      <c r="AK521" s="18">
        <v>42</v>
      </c>
      <c r="AL521" s="18" t="s">
        <v>883</v>
      </c>
      <c r="AM521" s="18" t="s">
        <v>884</v>
      </c>
      <c r="AN521" s="57">
        <v>30.7</v>
      </c>
      <c r="AO521" s="18" t="s">
        <v>885</v>
      </c>
      <c r="AP521" s="26" t="s">
        <v>479</v>
      </c>
      <c r="AQ521" s="18">
        <v>4</v>
      </c>
      <c r="AR521" s="18" t="s">
        <v>886</v>
      </c>
      <c r="AS521" s="57">
        <f t="shared" si="117"/>
        <v>22.699999999999996</v>
      </c>
      <c r="AT521" s="57">
        <v>38.700000000000003</v>
      </c>
      <c r="AU521" s="57">
        <f t="shared" si="118"/>
        <v>8.0000000000000036</v>
      </c>
      <c r="AV521" s="57">
        <f t="shared" si="119"/>
        <v>8.0000000000000036</v>
      </c>
      <c r="AW521" s="5" t="s">
        <v>557</v>
      </c>
      <c r="AX521" s="18">
        <v>42</v>
      </c>
      <c r="AY521" s="18" t="s">
        <v>596</v>
      </c>
      <c r="AZ521" s="5" t="s">
        <v>257</v>
      </c>
      <c r="BA521" s="5" t="s">
        <v>257</v>
      </c>
      <c r="BB521" s="18" t="s">
        <v>902</v>
      </c>
      <c r="BC521" s="18" t="s">
        <v>263</v>
      </c>
      <c r="BD521" s="57">
        <f t="shared" si="120"/>
        <v>69.3</v>
      </c>
      <c r="BE521" s="18" t="s">
        <v>888</v>
      </c>
      <c r="BF521" s="18" t="s">
        <v>479</v>
      </c>
      <c r="BG521" s="18">
        <v>4</v>
      </c>
      <c r="BH521" s="18" t="s">
        <v>886</v>
      </c>
      <c r="BI521" s="57">
        <f t="shared" si="121"/>
        <v>61.299999999999983</v>
      </c>
      <c r="BJ521" s="57">
        <f t="shared" si="122"/>
        <v>77.300000000000011</v>
      </c>
      <c r="BK521" s="57">
        <f t="shared" si="123"/>
        <v>8.0000000000000142</v>
      </c>
      <c r="BL521" s="57">
        <f t="shared" si="124"/>
        <v>8.0000000000000142</v>
      </c>
      <c r="BM521" s="5" t="s">
        <v>557</v>
      </c>
      <c r="BN521" s="18">
        <v>42</v>
      </c>
      <c r="BO521" s="18" t="s">
        <v>596</v>
      </c>
      <c r="BP521" s="5" t="s">
        <v>257</v>
      </c>
      <c r="BQ521" s="5" t="s">
        <v>257</v>
      </c>
      <c r="BR521" s="18" t="s">
        <v>889</v>
      </c>
      <c r="BS521" s="18"/>
      <c r="BT521" s="18"/>
      <c r="BU521" s="18"/>
      <c r="BV521" s="18"/>
      <c r="BW521" s="18"/>
      <c r="BX521" s="18"/>
      <c r="BY521" s="18"/>
      <c r="BZ521" s="18"/>
      <c r="CA521" s="18"/>
      <c r="CB521" s="18"/>
      <c r="CC521" s="18"/>
      <c r="CD521" s="18"/>
      <c r="CE521" s="18"/>
      <c r="CF521" s="18"/>
      <c r="CG521" s="18"/>
      <c r="CH521" s="18"/>
      <c r="CI521" s="18"/>
      <c r="CJ521" s="18"/>
      <c r="CK521" s="18"/>
      <c r="CL521" s="18"/>
      <c r="CM521" s="18"/>
      <c r="CN521" s="18"/>
      <c r="CO521" s="18"/>
      <c r="CP521" s="18"/>
      <c r="CQ521" s="18"/>
      <c r="CR521" s="18"/>
      <c r="CS521" s="18"/>
      <c r="CT521" s="18"/>
      <c r="CU521" s="18"/>
      <c r="CV521" s="18"/>
      <c r="CW521" s="18"/>
      <c r="CX521" s="18"/>
      <c r="CY521" s="18"/>
      <c r="CZ521" s="18"/>
      <c r="DA521" s="18"/>
      <c r="DB521" s="18"/>
      <c r="DC521" s="18"/>
      <c r="DD521" s="18"/>
      <c r="DE521" s="18"/>
      <c r="DF521" s="18"/>
      <c r="DG521" s="18"/>
      <c r="DH521" s="18"/>
      <c r="DI521" s="18"/>
      <c r="DJ521" s="18"/>
      <c r="DK521" s="18"/>
      <c r="DL521" s="18"/>
      <c r="DM521" s="18"/>
      <c r="DN521" s="18"/>
      <c r="DO521" s="18"/>
      <c r="DP521" s="18"/>
      <c r="DQ521" s="18"/>
      <c r="DR521" s="18"/>
      <c r="DS521" s="18"/>
      <c r="DT521" s="18"/>
      <c r="DU521" s="18"/>
      <c r="DV521" s="18"/>
      <c r="DW521" s="18"/>
      <c r="DX521" s="18"/>
      <c r="DY521" s="18"/>
      <c r="DZ521" s="18"/>
      <c r="EA521" s="5"/>
      <c r="EB521" s="26"/>
      <c r="EC521" s="26"/>
      <c r="ED521" s="26"/>
      <c r="EE521" s="18"/>
      <c r="EF521" s="18"/>
      <c r="EG521" s="18">
        <v>0</v>
      </c>
      <c r="EH521" s="18" t="s">
        <v>890</v>
      </c>
      <c r="EI521" s="18" cm="1">
        <f t="array" ref="EI521">IF(SUMPRODUCT(--(DO521:DS521&lt;&gt;""))=0, 0,1)</f>
        <v>0</v>
      </c>
      <c r="EJ521" s="18" cm="1">
        <f t="array" ref="EJ521">IF(SUMPRODUCT(--(DT521:EG521&lt;&gt;""))=0, 0,1)</f>
        <v>1</v>
      </c>
      <c r="EK521" s="18" cm="1">
        <f t="array" ref="EK521">IF(SUMPRODUCT(--(EC521:EG521&lt;&gt;""))=0, 0,1)</f>
        <v>1</v>
      </c>
      <c r="EL521" s="18" cm="1">
        <f t="array" ref="EL521">IF(SUMPRODUCT(--(EE521:EG521&lt;&gt;""))=0, 0,1)</f>
        <v>1</v>
      </c>
      <c r="EM521" s="18">
        <f t="shared" si="125"/>
        <v>0</v>
      </c>
      <c r="EN521" s="18" t="str">
        <f t="shared" si="126"/>
        <v>NA</v>
      </c>
      <c r="EO521" s="18">
        <f t="shared" si="127"/>
        <v>0</v>
      </c>
      <c r="EP521" s="18">
        <f t="shared" si="128"/>
        <v>0</v>
      </c>
      <c r="EQ521" s="18">
        <f t="shared" si="129"/>
        <v>0</v>
      </c>
      <c r="ER521" s="58" t="s">
        <v>2080</v>
      </c>
      <c r="ES521" s="59">
        <v>43805</v>
      </c>
      <c r="ET521" s="18" t="s">
        <v>876</v>
      </c>
      <c r="EU521" s="18" t="s">
        <v>876</v>
      </c>
    </row>
    <row r="522" spans="1:151" ht="15.75" customHeight="1" x14ac:dyDescent="0.2">
      <c r="A522" s="5" t="s">
        <v>311</v>
      </c>
      <c r="B522" s="24" t="s">
        <v>875</v>
      </c>
      <c r="C522" s="26">
        <v>1</v>
      </c>
      <c r="D522" s="18" t="s">
        <v>515</v>
      </c>
      <c r="E522" s="18" t="s">
        <v>880</v>
      </c>
      <c r="F522" s="18" t="s">
        <v>2320</v>
      </c>
      <c r="G522" s="18" t="s">
        <v>878</v>
      </c>
      <c r="H522" s="18" t="s">
        <v>879</v>
      </c>
      <c r="I522" s="18" t="s">
        <v>363</v>
      </c>
      <c r="J522" s="18" t="s">
        <v>363</v>
      </c>
      <c r="K522" s="18" t="s">
        <v>363</v>
      </c>
      <c r="L522" s="18" t="s">
        <v>469</v>
      </c>
      <c r="M522" s="18" t="s">
        <v>253</v>
      </c>
      <c r="N522" s="56">
        <v>60</v>
      </c>
      <c r="O522" s="18" t="s">
        <v>877</v>
      </c>
      <c r="P522" s="18" t="s">
        <v>466</v>
      </c>
      <c r="Q522" s="18" t="s">
        <v>254</v>
      </c>
      <c r="R522" s="24" t="s">
        <v>257</v>
      </c>
      <c r="S522" s="24" t="s">
        <v>257</v>
      </c>
      <c r="T522" s="26" t="s">
        <v>903</v>
      </c>
      <c r="U522" s="26" t="s">
        <v>257</v>
      </c>
      <c r="V522" s="26" t="s">
        <v>257</v>
      </c>
      <c r="W522" s="26" t="s">
        <v>257</v>
      </c>
      <c r="X522" s="18" t="s">
        <v>882</v>
      </c>
      <c r="Y522" s="18">
        <v>0</v>
      </c>
      <c r="Z522" s="18" t="s">
        <v>474</v>
      </c>
      <c r="AA522" s="18">
        <v>0</v>
      </c>
      <c r="AB522" s="57" t="s">
        <v>257</v>
      </c>
      <c r="AC522" s="18" t="s">
        <v>595</v>
      </c>
      <c r="AD522" s="18" t="s">
        <v>595</v>
      </c>
      <c r="AE522" s="18" t="s">
        <v>595</v>
      </c>
      <c r="AF522" s="18" t="s">
        <v>595</v>
      </c>
      <c r="AG522" s="18" t="s">
        <v>595</v>
      </c>
      <c r="AH522" s="18" t="s">
        <v>595</v>
      </c>
      <c r="AI522" s="18">
        <v>0</v>
      </c>
      <c r="AJ522" s="18" t="s">
        <v>596</v>
      </c>
      <c r="AK522" s="18">
        <v>0</v>
      </c>
      <c r="AL522" s="18" t="s">
        <v>883</v>
      </c>
      <c r="AM522" s="18" t="s">
        <v>884</v>
      </c>
      <c r="AN522" s="57">
        <v>0</v>
      </c>
      <c r="AO522" s="18" t="s">
        <v>885</v>
      </c>
      <c r="AP522" s="26" t="s">
        <v>479</v>
      </c>
      <c r="AQ522" s="18">
        <v>4</v>
      </c>
      <c r="AR522" s="18" t="s">
        <v>886</v>
      </c>
      <c r="AS522" s="57">
        <f t="shared" si="117"/>
        <v>0</v>
      </c>
      <c r="AT522" s="57">
        <v>0</v>
      </c>
      <c r="AU522" s="57">
        <f t="shared" si="118"/>
        <v>0</v>
      </c>
      <c r="AV522" s="57">
        <f t="shared" si="119"/>
        <v>0</v>
      </c>
      <c r="AW522" s="5" t="s">
        <v>557</v>
      </c>
      <c r="AX522" s="18">
        <v>0</v>
      </c>
      <c r="AY522" s="18" t="s">
        <v>596</v>
      </c>
      <c r="AZ522" s="5" t="s">
        <v>257</v>
      </c>
      <c r="BA522" s="5" t="s">
        <v>257</v>
      </c>
      <c r="BB522" s="18" t="s">
        <v>904</v>
      </c>
      <c r="BC522" s="18" t="s">
        <v>263</v>
      </c>
      <c r="BD522" s="57">
        <f t="shared" si="120"/>
        <v>100</v>
      </c>
      <c r="BE522" s="18" t="s">
        <v>888</v>
      </c>
      <c r="BF522" s="18" t="s">
        <v>479</v>
      </c>
      <c r="BG522" s="18">
        <v>4</v>
      </c>
      <c r="BH522" s="18" t="s">
        <v>886</v>
      </c>
      <c r="BI522" s="57">
        <f t="shared" si="121"/>
        <v>100</v>
      </c>
      <c r="BJ522" s="57">
        <f t="shared" si="122"/>
        <v>100</v>
      </c>
      <c r="BK522" s="57">
        <f t="shared" si="123"/>
        <v>0</v>
      </c>
      <c r="BL522" s="57">
        <f t="shared" si="124"/>
        <v>0</v>
      </c>
      <c r="BM522" s="5" t="s">
        <v>557</v>
      </c>
      <c r="BN522" s="18">
        <v>0</v>
      </c>
      <c r="BO522" s="18" t="s">
        <v>596</v>
      </c>
      <c r="BP522" s="5" t="s">
        <v>257</v>
      </c>
      <c r="BQ522" s="5" t="s">
        <v>257</v>
      </c>
      <c r="BR522" s="18" t="s">
        <v>889</v>
      </c>
      <c r="BS522" s="18"/>
      <c r="BT522" s="18"/>
      <c r="BU522" s="18"/>
      <c r="BV522" s="18"/>
      <c r="BW522" s="18"/>
      <c r="BX522" s="18"/>
      <c r="BY522" s="18"/>
      <c r="BZ522" s="18"/>
      <c r="CA522" s="18"/>
      <c r="CB522" s="18"/>
      <c r="CC522" s="18"/>
      <c r="CD522" s="18"/>
      <c r="CE522" s="18"/>
      <c r="CF522" s="18"/>
      <c r="CG522" s="18"/>
      <c r="CH522" s="18"/>
      <c r="CI522" s="18"/>
      <c r="CJ522" s="18"/>
      <c r="CK522" s="18"/>
      <c r="CL522" s="18"/>
      <c r="CM522" s="18"/>
      <c r="CN522" s="18"/>
      <c r="CO522" s="18"/>
      <c r="CP522" s="18"/>
      <c r="CQ522" s="18"/>
      <c r="CR522" s="18"/>
      <c r="CS522" s="18"/>
      <c r="CT522" s="18"/>
      <c r="CU522" s="18"/>
      <c r="CV522" s="18"/>
      <c r="CW522" s="18"/>
      <c r="CX522" s="18"/>
      <c r="CY522" s="18"/>
      <c r="CZ522" s="18"/>
      <c r="DA522" s="18"/>
      <c r="DB522" s="18"/>
      <c r="DC522" s="18"/>
      <c r="DD522" s="18"/>
      <c r="DE522" s="18"/>
      <c r="DF522" s="18"/>
      <c r="DG522" s="18"/>
      <c r="DH522" s="18"/>
      <c r="DI522" s="18"/>
      <c r="DJ522" s="18"/>
      <c r="DK522" s="18"/>
      <c r="DL522" s="18"/>
      <c r="DM522" s="18"/>
      <c r="DN522" s="18"/>
      <c r="DO522" s="18"/>
      <c r="DP522" s="18"/>
      <c r="DQ522" s="18"/>
      <c r="DR522" s="18"/>
      <c r="DS522" s="18"/>
      <c r="DT522" s="18"/>
      <c r="DU522" s="18"/>
      <c r="DV522" s="18"/>
      <c r="DW522" s="18"/>
      <c r="DX522" s="18"/>
      <c r="DY522" s="18"/>
      <c r="DZ522" s="18"/>
      <c r="EA522" s="5"/>
      <c r="EB522" s="26"/>
      <c r="EC522" s="26"/>
      <c r="ED522" s="26"/>
      <c r="EE522" s="18"/>
      <c r="EF522" s="18"/>
      <c r="EG522" s="18">
        <v>0</v>
      </c>
      <c r="EH522" s="18" t="s">
        <v>890</v>
      </c>
      <c r="EI522" s="18" cm="1">
        <f t="array" ref="EI522">IF(SUMPRODUCT(--(DO522:DS522&lt;&gt;""))=0, 0,1)</f>
        <v>0</v>
      </c>
      <c r="EJ522" s="18" cm="1">
        <f t="array" ref="EJ522">IF(SUMPRODUCT(--(DT522:EG522&lt;&gt;""))=0, 0,1)</f>
        <v>1</v>
      </c>
      <c r="EK522" s="18" cm="1">
        <f t="array" ref="EK522">IF(SUMPRODUCT(--(EC522:EG522&lt;&gt;""))=0, 0,1)</f>
        <v>1</v>
      </c>
      <c r="EL522" s="18" cm="1">
        <f t="array" ref="EL522">IF(SUMPRODUCT(--(EE522:EG522&lt;&gt;""))=0, 0,1)</f>
        <v>1</v>
      </c>
      <c r="EM522" s="18">
        <f t="shared" si="125"/>
        <v>0</v>
      </c>
      <c r="EN522" s="18" t="str">
        <f t="shared" si="126"/>
        <v>NA</v>
      </c>
      <c r="EO522" s="18">
        <f t="shared" si="127"/>
        <v>0</v>
      </c>
      <c r="EP522" s="18">
        <f t="shared" si="128"/>
        <v>0</v>
      </c>
      <c r="EQ522" s="18">
        <f t="shared" si="129"/>
        <v>0</v>
      </c>
      <c r="ER522" s="58" t="s">
        <v>2080</v>
      </c>
      <c r="ES522" s="59">
        <v>43805</v>
      </c>
      <c r="ET522" s="18" t="s">
        <v>876</v>
      </c>
      <c r="EU522" s="18" t="s">
        <v>876</v>
      </c>
    </row>
    <row r="523" spans="1:151" ht="15.75" customHeight="1" x14ac:dyDescent="0.2">
      <c r="A523" s="5" t="s">
        <v>311</v>
      </c>
      <c r="B523" s="24" t="s">
        <v>875</v>
      </c>
      <c r="C523" s="26">
        <v>1</v>
      </c>
      <c r="D523" s="18" t="s">
        <v>515</v>
      </c>
      <c r="E523" s="18" t="s">
        <v>676</v>
      </c>
      <c r="F523" s="18" t="s">
        <v>2320</v>
      </c>
      <c r="G523" s="18" t="s">
        <v>878</v>
      </c>
      <c r="H523" s="18" t="s">
        <v>879</v>
      </c>
      <c r="I523" s="18" t="s">
        <v>363</v>
      </c>
      <c r="J523" s="18" t="s">
        <v>363</v>
      </c>
      <c r="K523" s="18" t="s">
        <v>363</v>
      </c>
      <c r="L523" s="18" t="s">
        <v>469</v>
      </c>
      <c r="M523" s="18" t="s">
        <v>253</v>
      </c>
      <c r="N523" s="56">
        <v>60</v>
      </c>
      <c r="O523" s="18" t="s">
        <v>877</v>
      </c>
      <c r="P523" s="18" t="s">
        <v>466</v>
      </c>
      <c r="Q523" s="18" t="s">
        <v>254</v>
      </c>
      <c r="R523" s="24" t="s">
        <v>257</v>
      </c>
      <c r="S523" s="24" t="s">
        <v>257</v>
      </c>
      <c r="T523" s="26" t="s">
        <v>903</v>
      </c>
      <c r="U523" s="26" t="s">
        <v>257</v>
      </c>
      <c r="V523" s="26" t="s">
        <v>257</v>
      </c>
      <c r="W523" s="26" t="s">
        <v>257</v>
      </c>
      <c r="X523" s="18" t="s">
        <v>882</v>
      </c>
      <c r="Y523" s="18">
        <v>0</v>
      </c>
      <c r="Z523" s="18" t="s">
        <v>474</v>
      </c>
      <c r="AA523" s="18">
        <v>0</v>
      </c>
      <c r="AB523" s="57" t="s">
        <v>257</v>
      </c>
      <c r="AC523" s="18" t="s">
        <v>595</v>
      </c>
      <c r="AD523" s="18" t="s">
        <v>595</v>
      </c>
      <c r="AE523" s="18" t="s">
        <v>595</v>
      </c>
      <c r="AF523" s="18" t="s">
        <v>595</v>
      </c>
      <c r="AG523" s="18" t="s">
        <v>595</v>
      </c>
      <c r="AH523" s="18" t="s">
        <v>595</v>
      </c>
      <c r="AI523" s="18">
        <v>3</v>
      </c>
      <c r="AJ523" s="18" t="s">
        <v>596</v>
      </c>
      <c r="AK523" s="18">
        <v>3</v>
      </c>
      <c r="AL523" s="18" t="s">
        <v>883</v>
      </c>
      <c r="AM523" s="18" t="s">
        <v>884</v>
      </c>
      <c r="AN523" s="57">
        <v>0</v>
      </c>
      <c r="AO523" s="18" t="s">
        <v>885</v>
      </c>
      <c r="AP523" s="26" t="s">
        <v>479</v>
      </c>
      <c r="AQ523" s="18">
        <v>4</v>
      </c>
      <c r="AR523" s="18" t="s">
        <v>886</v>
      </c>
      <c r="AS523" s="57">
        <f t="shared" si="117"/>
        <v>0</v>
      </c>
      <c r="AT523" s="57">
        <v>0</v>
      </c>
      <c r="AU523" s="57">
        <f t="shared" si="118"/>
        <v>0</v>
      </c>
      <c r="AV523" s="57">
        <f t="shared" si="119"/>
        <v>0</v>
      </c>
      <c r="AW523" s="5" t="s">
        <v>557</v>
      </c>
      <c r="AX523" s="18">
        <v>3</v>
      </c>
      <c r="AY523" s="18" t="s">
        <v>596</v>
      </c>
      <c r="AZ523" s="5" t="s">
        <v>257</v>
      </c>
      <c r="BA523" s="5" t="s">
        <v>257</v>
      </c>
      <c r="BB523" s="18" t="s">
        <v>904</v>
      </c>
      <c r="BC523" s="18" t="s">
        <v>263</v>
      </c>
      <c r="BD523" s="57">
        <f t="shared" si="120"/>
        <v>100</v>
      </c>
      <c r="BE523" s="18" t="s">
        <v>888</v>
      </c>
      <c r="BF523" s="18" t="s">
        <v>479</v>
      </c>
      <c r="BG523" s="18">
        <v>4</v>
      </c>
      <c r="BH523" s="18" t="s">
        <v>886</v>
      </c>
      <c r="BI523" s="57">
        <f t="shared" si="121"/>
        <v>100</v>
      </c>
      <c r="BJ523" s="57">
        <f t="shared" si="122"/>
        <v>100</v>
      </c>
      <c r="BK523" s="57">
        <f t="shared" si="123"/>
        <v>0</v>
      </c>
      <c r="BL523" s="57">
        <f t="shared" si="124"/>
        <v>0</v>
      </c>
      <c r="BM523" s="5" t="s">
        <v>557</v>
      </c>
      <c r="BN523" s="18">
        <v>3</v>
      </c>
      <c r="BO523" s="18" t="s">
        <v>596</v>
      </c>
      <c r="BP523" s="5" t="s">
        <v>257</v>
      </c>
      <c r="BQ523" s="5" t="s">
        <v>257</v>
      </c>
      <c r="BR523" s="18" t="s">
        <v>889</v>
      </c>
      <c r="BS523" s="18"/>
      <c r="BT523" s="18"/>
      <c r="BU523" s="18"/>
      <c r="BV523" s="18"/>
      <c r="BW523" s="18"/>
      <c r="BX523" s="18"/>
      <c r="BY523" s="18"/>
      <c r="BZ523" s="18"/>
      <c r="CA523" s="18"/>
      <c r="CB523" s="18"/>
      <c r="CC523" s="18"/>
      <c r="CD523" s="18"/>
      <c r="CE523" s="18"/>
      <c r="CF523" s="18"/>
      <c r="CG523" s="18"/>
      <c r="CH523" s="18"/>
      <c r="CI523" s="18"/>
      <c r="CJ523" s="18"/>
      <c r="CK523" s="18"/>
      <c r="CL523" s="18"/>
      <c r="CM523" s="18"/>
      <c r="CN523" s="18"/>
      <c r="CO523" s="18"/>
      <c r="CP523" s="18"/>
      <c r="CQ523" s="18"/>
      <c r="CR523" s="18"/>
      <c r="CS523" s="18"/>
      <c r="CT523" s="18"/>
      <c r="CU523" s="18"/>
      <c r="CV523" s="18"/>
      <c r="CW523" s="18"/>
      <c r="CX523" s="18"/>
      <c r="CY523" s="18"/>
      <c r="CZ523" s="18"/>
      <c r="DA523" s="18"/>
      <c r="DB523" s="18"/>
      <c r="DC523" s="18"/>
      <c r="DD523" s="18"/>
      <c r="DE523" s="18"/>
      <c r="DF523" s="18"/>
      <c r="DG523" s="18"/>
      <c r="DH523" s="18"/>
      <c r="DI523" s="18"/>
      <c r="DJ523" s="18"/>
      <c r="DK523" s="18"/>
      <c r="DL523" s="18"/>
      <c r="DM523" s="18"/>
      <c r="DN523" s="18"/>
      <c r="DO523" s="18"/>
      <c r="DP523" s="18"/>
      <c r="DQ523" s="18"/>
      <c r="DR523" s="18"/>
      <c r="DS523" s="18"/>
      <c r="DT523" s="18"/>
      <c r="DU523" s="18"/>
      <c r="DV523" s="18"/>
      <c r="DW523" s="18"/>
      <c r="DX523" s="18"/>
      <c r="DY523" s="18"/>
      <c r="DZ523" s="18"/>
      <c r="EA523" s="5"/>
      <c r="EB523" s="26"/>
      <c r="EC523" s="26"/>
      <c r="ED523" s="26"/>
      <c r="EE523" s="18"/>
      <c r="EF523" s="18"/>
      <c r="EG523" s="18">
        <v>0</v>
      </c>
      <c r="EH523" s="18" t="s">
        <v>890</v>
      </c>
      <c r="EI523" s="18" cm="1">
        <f t="array" ref="EI523">IF(SUMPRODUCT(--(DO523:DS523&lt;&gt;""))=0, 0,1)</f>
        <v>0</v>
      </c>
      <c r="EJ523" s="18" cm="1">
        <f t="array" ref="EJ523">IF(SUMPRODUCT(--(DT523:EG523&lt;&gt;""))=0, 0,1)</f>
        <v>1</v>
      </c>
      <c r="EK523" s="18" cm="1">
        <f t="array" ref="EK523">IF(SUMPRODUCT(--(EC523:EG523&lt;&gt;""))=0, 0,1)</f>
        <v>1</v>
      </c>
      <c r="EL523" s="18" cm="1">
        <f t="array" ref="EL523">IF(SUMPRODUCT(--(EE523:EG523&lt;&gt;""))=0, 0,1)</f>
        <v>1</v>
      </c>
      <c r="EM523" s="18">
        <f t="shared" si="125"/>
        <v>0</v>
      </c>
      <c r="EN523" s="18" t="str">
        <f t="shared" si="126"/>
        <v>NA</v>
      </c>
      <c r="EO523" s="18">
        <f t="shared" si="127"/>
        <v>0</v>
      </c>
      <c r="EP523" s="18">
        <f t="shared" si="128"/>
        <v>0</v>
      </c>
      <c r="EQ523" s="18">
        <f t="shared" si="129"/>
        <v>0</v>
      </c>
      <c r="ER523" s="58" t="s">
        <v>2080</v>
      </c>
      <c r="ES523" s="59">
        <v>43805</v>
      </c>
      <c r="ET523" s="18" t="s">
        <v>876</v>
      </c>
      <c r="EU523" s="18" t="s">
        <v>876</v>
      </c>
    </row>
    <row r="524" spans="1:151" ht="15.75" customHeight="1" x14ac:dyDescent="0.2">
      <c r="A524" s="5" t="s">
        <v>311</v>
      </c>
      <c r="B524" s="24" t="s">
        <v>875</v>
      </c>
      <c r="C524" s="26">
        <v>1</v>
      </c>
      <c r="D524" s="18" t="s">
        <v>515</v>
      </c>
      <c r="E524" s="18" t="s">
        <v>679</v>
      </c>
      <c r="F524" s="18" t="s">
        <v>2320</v>
      </c>
      <c r="G524" s="18" t="s">
        <v>878</v>
      </c>
      <c r="H524" s="18" t="s">
        <v>879</v>
      </c>
      <c r="I524" s="18" t="s">
        <v>363</v>
      </c>
      <c r="J524" s="18" t="s">
        <v>363</v>
      </c>
      <c r="K524" s="18" t="s">
        <v>363</v>
      </c>
      <c r="L524" s="18" t="s">
        <v>469</v>
      </c>
      <c r="M524" s="18" t="s">
        <v>253</v>
      </c>
      <c r="N524" s="56">
        <v>60</v>
      </c>
      <c r="O524" s="18" t="s">
        <v>877</v>
      </c>
      <c r="P524" s="18" t="s">
        <v>466</v>
      </c>
      <c r="Q524" s="18" t="s">
        <v>254</v>
      </c>
      <c r="R524" s="24" t="s">
        <v>257</v>
      </c>
      <c r="S524" s="24" t="s">
        <v>257</v>
      </c>
      <c r="T524" s="26" t="s">
        <v>903</v>
      </c>
      <c r="U524" s="26" t="s">
        <v>257</v>
      </c>
      <c r="V524" s="26" t="s">
        <v>257</v>
      </c>
      <c r="W524" s="26" t="s">
        <v>257</v>
      </c>
      <c r="X524" s="18" t="s">
        <v>882</v>
      </c>
      <c r="Y524" s="18">
        <v>0</v>
      </c>
      <c r="Z524" s="18" t="s">
        <v>474</v>
      </c>
      <c r="AA524" s="18">
        <v>0</v>
      </c>
      <c r="AB524" s="57" t="s">
        <v>257</v>
      </c>
      <c r="AC524" s="18" t="s">
        <v>595</v>
      </c>
      <c r="AD524" s="18" t="s">
        <v>595</v>
      </c>
      <c r="AE524" s="18" t="s">
        <v>595</v>
      </c>
      <c r="AF524" s="18" t="s">
        <v>595</v>
      </c>
      <c r="AG524" s="18" t="s">
        <v>595</v>
      </c>
      <c r="AH524" s="18" t="s">
        <v>595</v>
      </c>
      <c r="AI524" s="18">
        <v>6</v>
      </c>
      <c r="AJ524" s="18" t="s">
        <v>596</v>
      </c>
      <c r="AK524" s="18">
        <v>6</v>
      </c>
      <c r="AL524" s="18" t="s">
        <v>883</v>
      </c>
      <c r="AM524" s="18" t="s">
        <v>884</v>
      </c>
      <c r="AN524" s="57">
        <v>0</v>
      </c>
      <c r="AO524" s="18" t="s">
        <v>885</v>
      </c>
      <c r="AP524" s="26" t="s">
        <v>479</v>
      </c>
      <c r="AQ524" s="18">
        <v>4</v>
      </c>
      <c r="AR524" s="18" t="s">
        <v>886</v>
      </c>
      <c r="AS524" s="57">
        <f t="shared" si="117"/>
        <v>0</v>
      </c>
      <c r="AT524" s="57">
        <v>0</v>
      </c>
      <c r="AU524" s="57">
        <f t="shared" si="118"/>
        <v>0</v>
      </c>
      <c r="AV524" s="57">
        <f t="shared" si="119"/>
        <v>0</v>
      </c>
      <c r="AW524" s="5" t="s">
        <v>557</v>
      </c>
      <c r="AX524" s="18">
        <v>6</v>
      </c>
      <c r="AY524" s="18" t="s">
        <v>596</v>
      </c>
      <c r="AZ524" s="5" t="s">
        <v>257</v>
      </c>
      <c r="BA524" s="5" t="s">
        <v>257</v>
      </c>
      <c r="BB524" s="18" t="s">
        <v>904</v>
      </c>
      <c r="BC524" s="18" t="s">
        <v>263</v>
      </c>
      <c r="BD524" s="57">
        <f t="shared" si="120"/>
        <v>100</v>
      </c>
      <c r="BE524" s="18" t="s">
        <v>888</v>
      </c>
      <c r="BF524" s="18" t="s">
        <v>479</v>
      </c>
      <c r="BG524" s="18">
        <v>4</v>
      </c>
      <c r="BH524" s="18" t="s">
        <v>886</v>
      </c>
      <c r="BI524" s="57">
        <f t="shared" si="121"/>
        <v>100</v>
      </c>
      <c r="BJ524" s="57">
        <f t="shared" si="122"/>
        <v>100</v>
      </c>
      <c r="BK524" s="57">
        <f t="shared" si="123"/>
        <v>0</v>
      </c>
      <c r="BL524" s="57">
        <f t="shared" si="124"/>
        <v>0</v>
      </c>
      <c r="BM524" s="5" t="s">
        <v>557</v>
      </c>
      <c r="BN524" s="18">
        <v>6</v>
      </c>
      <c r="BO524" s="18" t="s">
        <v>596</v>
      </c>
      <c r="BP524" s="5" t="s">
        <v>257</v>
      </c>
      <c r="BQ524" s="5" t="s">
        <v>257</v>
      </c>
      <c r="BR524" s="18" t="s">
        <v>889</v>
      </c>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c r="DA524" s="18"/>
      <c r="DB524" s="18"/>
      <c r="DC524" s="18"/>
      <c r="DD524" s="18"/>
      <c r="DE524" s="18"/>
      <c r="DF524" s="18"/>
      <c r="DG524" s="18"/>
      <c r="DH524" s="18"/>
      <c r="DI524" s="18"/>
      <c r="DJ524" s="18"/>
      <c r="DK524" s="18"/>
      <c r="DL524" s="18"/>
      <c r="DM524" s="18"/>
      <c r="DN524" s="18"/>
      <c r="DO524" s="18"/>
      <c r="DP524" s="18"/>
      <c r="DQ524" s="18"/>
      <c r="DR524" s="18"/>
      <c r="DS524" s="18"/>
      <c r="DT524" s="18"/>
      <c r="DU524" s="18"/>
      <c r="DV524" s="18"/>
      <c r="DW524" s="18"/>
      <c r="DX524" s="18"/>
      <c r="DY524" s="18"/>
      <c r="DZ524" s="18"/>
      <c r="EA524" s="5"/>
      <c r="EB524" s="26"/>
      <c r="EC524" s="26"/>
      <c r="ED524" s="26"/>
      <c r="EE524" s="18"/>
      <c r="EF524" s="18"/>
      <c r="EG524" s="18">
        <v>0</v>
      </c>
      <c r="EH524" s="18" t="s">
        <v>890</v>
      </c>
      <c r="EI524" s="18" cm="1">
        <f t="array" ref="EI524">IF(SUMPRODUCT(--(DO524:DS524&lt;&gt;""))=0, 0,1)</f>
        <v>0</v>
      </c>
      <c r="EJ524" s="18" cm="1">
        <f t="array" ref="EJ524">IF(SUMPRODUCT(--(DT524:EG524&lt;&gt;""))=0, 0,1)</f>
        <v>1</v>
      </c>
      <c r="EK524" s="18" cm="1">
        <f t="array" ref="EK524">IF(SUMPRODUCT(--(EC524:EG524&lt;&gt;""))=0, 0,1)</f>
        <v>1</v>
      </c>
      <c r="EL524" s="18" cm="1">
        <f t="array" ref="EL524">IF(SUMPRODUCT(--(EE524:EG524&lt;&gt;""))=0, 0,1)</f>
        <v>1</v>
      </c>
      <c r="EM524" s="18">
        <f t="shared" si="125"/>
        <v>0</v>
      </c>
      <c r="EN524" s="18" t="str">
        <f t="shared" si="126"/>
        <v>NA</v>
      </c>
      <c r="EO524" s="18">
        <f t="shared" si="127"/>
        <v>0</v>
      </c>
      <c r="EP524" s="18">
        <f t="shared" si="128"/>
        <v>0</v>
      </c>
      <c r="EQ524" s="18">
        <f t="shared" si="129"/>
        <v>0</v>
      </c>
      <c r="ER524" s="58" t="s">
        <v>2080</v>
      </c>
      <c r="ES524" s="59">
        <v>43805</v>
      </c>
      <c r="ET524" s="18" t="s">
        <v>876</v>
      </c>
      <c r="EU524" s="18" t="s">
        <v>876</v>
      </c>
    </row>
    <row r="525" spans="1:151" ht="15.75" customHeight="1" x14ac:dyDescent="0.2">
      <c r="A525" s="5" t="s">
        <v>311</v>
      </c>
      <c r="B525" s="24" t="s">
        <v>875</v>
      </c>
      <c r="C525" s="26">
        <v>1</v>
      </c>
      <c r="D525" s="18" t="s">
        <v>515</v>
      </c>
      <c r="E525" s="18" t="s">
        <v>891</v>
      </c>
      <c r="F525" s="18" t="s">
        <v>2320</v>
      </c>
      <c r="G525" s="18" t="s">
        <v>878</v>
      </c>
      <c r="H525" s="18" t="s">
        <v>879</v>
      </c>
      <c r="I525" s="18" t="s">
        <v>363</v>
      </c>
      <c r="J525" s="18" t="s">
        <v>363</v>
      </c>
      <c r="K525" s="18" t="s">
        <v>363</v>
      </c>
      <c r="L525" s="18" t="s">
        <v>469</v>
      </c>
      <c r="M525" s="18" t="s">
        <v>253</v>
      </c>
      <c r="N525" s="56">
        <v>60</v>
      </c>
      <c r="O525" s="18" t="s">
        <v>877</v>
      </c>
      <c r="P525" s="18" t="s">
        <v>466</v>
      </c>
      <c r="Q525" s="18" t="s">
        <v>254</v>
      </c>
      <c r="R525" s="24" t="s">
        <v>257</v>
      </c>
      <c r="S525" s="24" t="s">
        <v>257</v>
      </c>
      <c r="T525" s="26" t="s">
        <v>903</v>
      </c>
      <c r="U525" s="26" t="s">
        <v>257</v>
      </c>
      <c r="V525" s="26" t="s">
        <v>257</v>
      </c>
      <c r="W525" s="26" t="s">
        <v>257</v>
      </c>
      <c r="X525" s="18" t="s">
        <v>882</v>
      </c>
      <c r="Y525" s="18">
        <v>0</v>
      </c>
      <c r="Z525" s="18" t="s">
        <v>474</v>
      </c>
      <c r="AA525" s="18">
        <v>0</v>
      </c>
      <c r="AB525" s="57" t="s">
        <v>257</v>
      </c>
      <c r="AC525" s="18" t="s">
        <v>595</v>
      </c>
      <c r="AD525" s="18" t="s">
        <v>595</v>
      </c>
      <c r="AE525" s="18" t="s">
        <v>595</v>
      </c>
      <c r="AF525" s="18" t="s">
        <v>595</v>
      </c>
      <c r="AG525" s="18" t="s">
        <v>595</v>
      </c>
      <c r="AH525" s="18" t="s">
        <v>595</v>
      </c>
      <c r="AI525" s="18">
        <v>9</v>
      </c>
      <c r="AJ525" s="18" t="s">
        <v>596</v>
      </c>
      <c r="AK525" s="18">
        <v>9</v>
      </c>
      <c r="AL525" s="18" t="s">
        <v>883</v>
      </c>
      <c r="AM525" s="18" t="s">
        <v>884</v>
      </c>
      <c r="AN525" s="57">
        <v>0</v>
      </c>
      <c r="AO525" s="18" t="s">
        <v>885</v>
      </c>
      <c r="AP525" s="26" t="s">
        <v>479</v>
      </c>
      <c r="AQ525" s="18">
        <v>4</v>
      </c>
      <c r="AR525" s="18" t="s">
        <v>886</v>
      </c>
      <c r="AS525" s="57">
        <f t="shared" si="117"/>
        <v>0</v>
      </c>
      <c r="AT525" s="57">
        <v>0</v>
      </c>
      <c r="AU525" s="57">
        <f t="shared" si="118"/>
        <v>0</v>
      </c>
      <c r="AV525" s="57">
        <f t="shared" si="119"/>
        <v>0</v>
      </c>
      <c r="AW525" s="5" t="s">
        <v>557</v>
      </c>
      <c r="AX525" s="18">
        <v>9</v>
      </c>
      <c r="AY525" s="18" t="s">
        <v>596</v>
      </c>
      <c r="AZ525" s="5" t="s">
        <v>257</v>
      </c>
      <c r="BA525" s="5" t="s">
        <v>257</v>
      </c>
      <c r="BB525" s="18" t="s">
        <v>904</v>
      </c>
      <c r="BC525" s="18" t="s">
        <v>263</v>
      </c>
      <c r="BD525" s="57">
        <f t="shared" si="120"/>
        <v>100</v>
      </c>
      <c r="BE525" s="18" t="s">
        <v>888</v>
      </c>
      <c r="BF525" s="18" t="s">
        <v>479</v>
      </c>
      <c r="BG525" s="18">
        <v>4</v>
      </c>
      <c r="BH525" s="18" t="s">
        <v>886</v>
      </c>
      <c r="BI525" s="57">
        <f t="shared" si="121"/>
        <v>100</v>
      </c>
      <c r="BJ525" s="57">
        <f t="shared" si="122"/>
        <v>100</v>
      </c>
      <c r="BK525" s="57">
        <f t="shared" si="123"/>
        <v>0</v>
      </c>
      <c r="BL525" s="57">
        <f t="shared" si="124"/>
        <v>0</v>
      </c>
      <c r="BM525" s="5" t="s">
        <v>557</v>
      </c>
      <c r="BN525" s="18">
        <v>9</v>
      </c>
      <c r="BO525" s="18" t="s">
        <v>596</v>
      </c>
      <c r="BP525" s="5" t="s">
        <v>257</v>
      </c>
      <c r="BQ525" s="5" t="s">
        <v>257</v>
      </c>
      <c r="BR525" s="18" t="s">
        <v>889</v>
      </c>
      <c r="BS525" s="18"/>
      <c r="BT525" s="18"/>
      <c r="BU525" s="18"/>
      <c r="BV525" s="18"/>
      <c r="BW525" s="18"/>
      <c r="BX525" s="18"/>
      <c r="BY525" s="18"/>
      <c r="BZ525" s="18"/>
      <c r="CA525" s="18"/>
      <c r="CB525" s="18"/>
      <c r="CC525" s="18"/>
      <c r="CD525" s="18"/>
      <c r="CE525" s="18"/>
      <c r="CF525" s="18"/>
      <c r="CG525" s="18"/>
      <c r="CH525" s="18"/>
      <c r="CI525" s="18"/>
      <c r="CJ525" s="18"/>
      <c r="CK525" s="18"/>
      <c r="CL525" s="18"/>
      <c r="CM525" s="18"/>
      <c r="CN525" s="18"/>
      <c r="CO525" s="18"/>
      <c r="CP525" s="18"/>
      <c r="CQ525" s="18"/>
      <c r="CR525" s="18"/>
      <c r="CS525" s="18"/>
      <c r="CT525" s="18"/>
      <c r="CU525" s="18"/>
      <c r="CV525" s="18"/>
      <c r="CW525" s="18"/>
      <c r="CX525" s="18"/>
      <c r="CY525" s="18"/>
      <c r="CZ525" s="18"/>
      <c r="DA525" s="18"/>
      <c r="DB525" s="18"/>
      <c r="DC525" s="18"/>
      <c r="DD525" s="18"/>
      <c r="DE525" s="18"/>
      <c r="DF525" s="18"/>
      <c r="DG525" s="18"/>
      <c r="DH525" s="18"/>
      <c r="DI525" s="18"/>
      <c r="DJ525" s="18"/>
      <c r="DK525" s="18"/>
      <c r="DL525" s="18"/>
      <c r="DM525" s="18"/>
      <c r="DN525" s="18"/>
      <c r="DO525" s="18"/>
      <c r="DP525" s="18"/>
      <c r="DQ525" s="18"/>
      <c r="DR525" s="18"/>
      <c r="DS525" s="18"/>
      <c r="DT525" s="18"/>
      <c r="DU525" s="18"/>
      <c r="DV525" s="18"/>
      <c r="DW525" s="18"/>
      <c r="DX525" s="18"/>
      <c r="DY525" s="18"/>
      <c r="DZ525" s="18"/>
      <c r="EA525" s="5"/>
      <c r="EB525" s="26"/>
      <c r="EC525" s="26"/>
      <c r="ED525" s="26"/>
      <c r="EE525" s="18"/>
      <c r="EF525" s="18"/>
      <c r="EG525" s="18">
        <v>0</v>
      </c>
      <c r="EH525" s="18" t="s">
        <v>890</v>
      </c>
      <c r="EI525" s="18" cm="1">
        <f t="array" ref="EI525">IF(SUMPRODUCT(--(DO525:DS525&lt;&gt;""))=0, 0,1)</f>
        <v>0</v>
      </c>
      <c r="EJ525" s="18" cm="1">
        <f t="array" ref="EJ525">IF(SUMPRODUCT(--(DT525:EG525&lt;&gt;""))=0, 0,1)</f>
        <v>1</v>
      </c>
      <c r="EK525" s="18" cm="1">
        <f t="array" ref="EK525">IF(SUMPRODUCT(--(EC525:EG525&lt;&gt;""))=0, 0,1)</f>
        <v>1</v>
      </c>
      <c r="EL525" s="18" cm="1">
        <f t="array" ref="EL525">IF(SUMPRODUCT(--(EE525:EG525&lt;&gt;""))=0, 0,1)</f>
        <v>1</v>
      </c>
      <c r="EM525" s="18">
        <f t="shared" si="125"/>
        <v>0</v>
      </c>
      <c r="EN525" s="18" t="str">
        <f t="shared" si="126"/>
        <v>NA</v>
      </c>
      <c r="EO525" s="18">
        <f t="shared" si="127"/>
        <v>0</v>
      </c>
      <c r="EP525" s="18">
        <f t="shared" si="128"/>
        <v>0</v>
      </c>
      <c r="EQ525" s="18">
        <f t="shared" si="129"/>
        <v>0</v>
      </c>
      <c r="ER525" s="58" t="s">
        <v>2080</v>
      </c>
      <c r="ES525" s="59">
        <v>43805</v>
      </c>
      <c r="ET525" s="18" t="s">
        <v>876</v>
      </c>
      <c r="EU525" s="18" t="s">
        <v>876</v>
      </c>
    </row>
    <row r="526" spans="1:151" ht="15.75" customHeight="1" x14ac:dyDescent="0.2">
      <c r="A526" s="5" t="s">
        <v>311</v>
      </c>
      <c r="B526" s="24" t="s">
        <v>875</v>
      </c>
      <c r="C526" s="26">
        <v>1</v>
      </c>
      <c r="D526" s="18" t="s">
        <v>515</v>
      </c>
      <c r="E526" s="18" t="s">
        <v>892</v>
      </c>
      <c r="F526" s="18" t="s">
        <v>2320</v>
      </c>
      <c r="G526" s="18" t="s">
        <v>878</v>
      </c>
      <c r="H526" s="18" t="s">
        <v>879</v>
      </c>
      <c r="I526" s="18" t="s">
        <v>363</v>
      </c>
      <c r="J526" s="18" t="s">
        <v>363</v>
      </c>
      <c r="K526" s="18" t="s">
        <v>363</v>
      </c>
      <c r="L526" s="18" t="s">
        <v>469</v>
      </c>
      <c r="M526" s="18" t="s">
        <v>253</v>
      </c>
      <c r="N526" s="56">
        <v>60</v>
      </c>
      <c r="O526" s="18" t="s">
        <v>877</v>
      </c>
      <c r="P526" s="18" t="s">
        <v>466</v>
      </c>
      <c r="Q526" s="18" t="s">
        <v>254</v>
      </c>
      <c r="R526" s="24" t="s">
        <v>257</v>
      </c>
      <c r="S526" s="24" t="s">
        <v>257</v>
      </c>
      <c r="T526" s="26" t="s">
        <v>903</v>
      </c>
      <c r="U526" s="26" t="s">
        <v>257</v>
      </c>
      <c r="V526" s="26" t="s">
        <v>257</v>
      </c>
      <c r="W526" s="26" t="s">
        <v>257</v>
      </c>
      <c r="X526" s="18" t="s">
        <v>882</v>
      </c>
      <c r="Y526" s="18">
        <v>0</v>
      </c>
      <c r="Z526" s="18" t="s">
        <v>474</v>
      </c>
      <c r="AA526" s="18">
        <v>0</v>
      </c>
      <c r="AB526" s="57" t="s">
        <v>257</v>
      </c>
      <c r="AC526" s="18" t="s">
        <v>595</v>
      </c>
      <c r="AD526" s="18" t="s">
        <v>595</v>
      </c>
      <c r="AE526" s="18" t="s">
        <v>595</v>
      </c>
      <c r="AF526" s="18" t="s">
        <v>595</v>
      </c>
      <c r="AG526" s="18" t="s">
        <v>595</v>
      </c>
      <c r="AH526" s="18" t="s">
        <v>595</v>
      </c>
      <c r="AI526" s="18">
        <v>12</v>
      </c>
      <c r="AJ526" s="18" t="s">
        <v>596</v>
      </c>
      <c r="AK526" s="18">
        <v>12</v>
      </c>
      <c r="AL526" s="18" t="s">
        <v>883</v>
      </c>
      <c r="AM526" s="18" t="s">
        <v>884</v>
      </c>
      <c r="AN526" s="57">
        <v>6.3</v>
      </c>
      <c r="AO526" s="18" t="s">
        <v>885</v>
      </c>
      <c r="AP526" s="26" t="s">
        <v>479</v>
      </c>
      <c r="AQ526" s="18">
        <v>4</v>
      </c>
      <c r="AR526" s="18" t="s">
        <v>886</v>
      </c>
      <c r="AS526" s="57">
        <f t="shared" si="117"/>
        <v>1</v>
      </c>
      <c r="AT526" s="57">
        <v>11.6</v>
      </c>
      <c r="AU526" s="57">
        <f t="shared" si="118"/>
        <v>5.3</v>
      </c>
      <c r="AV526" s="57">
        <f t="shared" si="119"/>
        <v>5.3</v>
      </c>
      <c r="AW526" s="5" t="s">
        <v>557</v>
      </c>
      <c r="AX526" s="18">
        <v>12</v>
      </c>
      <c r="AY526" s="18" t="s">
        <v>596</v>
      </c>
      <c r="AZ526" s="5" t="s">
        <v>257</v>
      </c>
      <c r="BA526" s="5" t="s">
        <v>257</v>
      </c>
      <c r="BB526" s="18" t="s">
        <v>904</v>
      </c>
      <c r="BC526" s="18" t="s">
        <v>263</v>
      </c>
      <c r="BD526" s="57">
        <f t="shared" si="120"/>
        <v>93.7</v>
      </c>
      <c r="BE526" s="18" t="s">
        <v>888</v>
      </c>
      <c r="BF526" s="18" t="s">
        <v>479</v>
      </c>
      <c r="BG526" s="18">
        <v>4</v>
      </c>
      <c r="BH526" s="18" t="s">
        <v>886</v>
      </c>
      <c r="BI526" s="57">
        <f t="shared" si="121"/>
        <v>88.4</v>
      </c>
      <c r="BJ526" s="57">
        <f t="shared" si="122"/>
        <v>99</v>
      </c>
      <c r="BK526" s="57">
        <f t="shared" si="123"/>
        <v>5.2999999999999972</v>
      </c>
      <c r="BL526" s="57">
        <f t="shared" si="124"/>
        <v>5.2999999999999972</v>
      </c>
      <c r="BM526" s="5" t="s">
        <v>557</v>
      </c>
      <c r="BN526" s="18">
        <v>12</v>
      </c>
      <c r="BO526" s="18" t="s">
        <v>596</v>
      </c>
      <c r="BP526" s="5" t="s">
        <v>257</v>
      </c>
      <c r="BQ526" s="5" t="s">
        <v>257</v>
      </c>
      <c r="BR526" s="18" t="s">
        <v>889</v>
      </c>
      <c r="BS526" s="18"/>
      <c r="BT526" s="18"/>
      <c r="BU526" s="18"/>
      <c r="BV526" s="18"/>
      <c r="BW526" s="18"/>
      <c r="BX526" s="18"/>
      <c r="BY526" s="18"/>
      <c r="BZ526" s="18"/>
      <c r="CA526" s="18"/>
      <c r="CB526" s="18"/>
      <c r="CC526" s="18"/>
      <c r="CD526" s="18"/>
      <c r="CE526" s="18"/>
      <c r="CF526" s="18"/>
      <c r="CG526" s="18"/>
      <c r="CH526" s="18"/>
      <c r="CI526" s="18"/>
      <c r="CJ526" s="18"/>
      <c r="CK526" s="18"/>
      <c r="CL526" s="18"/>
      <c r="CM526" s="18"/>
      <c r="CN526" s="18"/>
      <c r="CO526" s="18"/>
      <c r="CP526" s="18"/>
      <c r="CQ526" s="18"/>
      <c r="CR526" s="18"/>
      <c r="CS526" s="18"/>
      <c r="CT526" s="18"/>
      <c r="CU526" s="18"/>
      <c r="CV526" s="18"/>
      <c r="CW526" s="18"/>
      <c r="CX526" s="18"/>
      <c r="CY526" s="18"/>
      <c r="CZ526" s="18"/>
      <c r="DA526" s="18"/>
      <c r="DB526" s="18"/>
      <c r="DC526" s="18"/>
      <c r="DD526" s="18"/>
      <c r="DE526" s="18"/>
      <c r="DF526" s="18"/>
      <c r="DG526" s="18"/>
      <c r="DH526" s="18"/>
      <c r="DI526" s="18"/>
      <c r="DJ526" s="18"/>
      <c r="DK526" s="18"/>
      <c r="DL526" s="18"/>
      <c r="DM526" s="18"/>
      <c r="DN526" s="18"/>
      <c r="DO526" s="18"/>
      <c r="DP526" s="18"/>
      <c r="DQ526" s="18"/>
      <c r="DR526" s="18"/>
      <c r="DS526" s="18"/>
      <c r="DT526" s="18"/>
      <c r="DU526" s="18"/>
      <c r="DV526" s="18"/>
      <c r="DW526" s="18"/>
      <c r="DX526" s="18"/>
      <c r="DY526" s="18"/>
      <c r="DZ526" s="18"/>
      <c r="EA526" s="5"/>
      <c r="EB526" s="26"/>
      <c r="EC526" s="26"/>
      <c r="ED526" s="26"/>
      <c r="EE526" s="18"/>
      <c r="EF526" s="18"/>
      <c r="EG526" s="18">
        <v>0</v>
      </c>
      <c r="EH526" s="18" t="s">
        <v>890</v>
      </c>
      <c r="EI526" s="18" cm="1">
        <f t="array" ref="EI526">IF(SUMPRODUCT(--(DO526:DS526&lt;&gt;""))=0, 0,1)</f>
        <v>0</v>
      </c>
      <c r="EJ526" s="18" cm="1">
        <f t="array" ref="EJ526">IF(SUMPRODUCT(--(DT526:EG526&lt;&gt;""))=0, 0,1)</f>
        <v>1</v>
      </c>
      <c r="EK526" s="18" cm="1">
        <f t="array" ref="EK526">IF(SUMPRODUCT(--(EC526:EG526&lt;&gt;""))=0, 0,1)</f>
        <v>1</v>
      </c>
      <c r="EL526" s="18" cm="1">
        <f t="array" ref="EL526">IF(SUMPRODUCT(--(EE526:EG526&lt;&gt;""))=0, 0,1)</f>
        <v>1</v>
      </c>
      <c r="EM526" s="18">
        <f t="shared" si="125"/>
        <v>0</v>
      </c>
      <c r="EN526" s="18" t="str">
        <f t="shared" si="126"/>
        <v>NA</v>
      </c>
      <c r="EO526" s="18">
        <f t="shared" si="127"/>
        <v>0</v>
      </c>
      <c r="EP526" s="18">
        <f t="shared" si="128"/>
        <v>0</v>
      </c>
      <c r="EQ526" s="18">
        <f t="shared" si="129"/>
        <v>0</v>
      </c>
      <c r="ER526" s="58" t="s">
        <v>2080</v>
      </c>
      <c r="ES526" s="59">
        <v>43805</v>
      </c>
      <c r="ET526" s="18" t="s">
        <v>876</v>
      </c>
      <c r="EU526" s="18" t="s">
        <v>876</v>
      </c>
    </row>
    <row r="527" spans="1:151" ht="15.75" customHeight="1" x14ac:dyDescent="0.2">
      <c r="A527" s="5" t="s">
        <v>311</v>
      </c>
      <c r="B527" s="24" t="s">
        <v>875</v>
      </c>
      <c r="C527" s="26">
        <v>1</v>
      </c>
      <c r="D527" s="18" t="s">
        <v>515</v>
      </c>
      <c r="E527" s="18" t="s">
        <v>893</v>
      </c>
      <c r="F527" s="18" t="s">
        <v>2320</v>
      </c>
      <c r="G527" s="18" t="s">
        <v>878</v>
      </c>
      <c r="H527" s="18" t="s">
        <v>879</v>
      </c>
      <c r="I527" s="18" t="s">
        <v>363</v>
      </c>
      <c r="J527" s="18" t="s">
        <v>363</v>
      </c>
      <c r="K527" s="18" t="s">
        <v>363</v>
      </c>
      <c r="L527" s="18" t="s">
        <v>469</v>
      </c>
      <c r="M527" s="18" t="s">
        <v>253</v>
      </c>
      <c r="N527" s="56">
        <v>60</v>
      </c>
      <c r="O527" s="18" t="s">
        <v>877</v>
      </c>
      <c r="P527" s="18" t="s">
        <v>466</v>
      </c>
      <c r="Q527" s="18" t="s">
        <v>254</v>
      </c>
      <c r="R527" s="24" t="s">
        <v>257</v>
      </c>
      <c r="S527" s="24" t="s">
        <v>257</v>
      </c>
      <c r="T527" s="26" t="s">
        <v>903</v>
      </c>
      <c r="U527" s="26" t="s">
        <v>257</v>
      </c>
      <c r="V527" s="26" t="s">
        <v>257</v>
      </c>
      <c r="W527" s="26" t="s">
        <v>257</v>
      </c>
      <c r="X527" s="18" t="s">
        <v>882</v>
      </c>
      <c r="Y527" s="18">
        <v>0</v>
      </c>
      <c r="Z527" s="18" t="s">
        <v>474</v>
      </c>
      <c r="AA527" s="18">
        <v>0</v>
      </c>
      <c r="AB527" s="57" t="s">
        <v>257</v>
      </c>
      <c r="AC527" s="18" t="s">
        <v>595</v>
      </c>
      <c r="AD527" s="18" t="s">
        <v>595</v>
      </c>
      <c r="AE527" s="18" t="s">
        <v>595</v>
      </c>
      <c r="AF527" s="18" t="s">
        <v>595</v>
      </c>
      <c r="AG527" s="18" t="s">
        <v>595</v>
      </c>
      <c r="AH527" s="18" t="s">
        <v>595</v>
      </c>
      <c r="AI527" s="18">
        <v>15</v>
      </c>
      <c r="AJ527" s="18" t="s">
        <v>596</v>
      </c>
      <c r="AK527" s="18">
        <v>15</v>
      </c>
      <c r="AL527" s="18" t="s">
        <v>883</v>
      </c>
      <c r="AM527" s="18" t="s">
        <v>884</v>
      </c>
      <c r="AN527" s="57">
        <v>26.4</v>
      </c>
      <c r="AO527" s="18" t="s">
        <v>885</v>
      </c>
      <c r="AP527" s="26" t="s">
        <v>479</v>
      </c>
      <c r="AQ527" s="18">
        <v>4</v>
      </c>
      <c r="AR527" s="18" t="s">
        <v>886</v>
      </c>
      <c r="AS527" s="57">
        <f t="shared" si="117"/>
        <v>22.9</v>
      </c>
      <c r="AT527" s="57">
        <v>29.9</v>
      </c>
      <c r="AU527" s="57">
        <f t="shared" si="118"/>
        <v>3.5</v>
      </c>
      <c r="AV527" s="57">
        <f t="shared" si="119"/>
        <v>3.5</v>
      </c>
      <c r="AW527" s="5" t="s">
        <v>557</v>
      </c>
      <c r="AX527" s="18">
        <v>15</v>
      </c>
      <c r="AY527" s="18" t="s">
        <v>596</v>
      </c>
      <c r="AZ527" s="5" t="s">
        <v>257</v>
      </c>
      <c r="BA527" s="5" t="s">
        <v>257</v>
      </c>
      <c r="BB527" s="18" t="s">
        <v>904</v>
      </c>
      <c r="BC527" s="18" t="s">
        <v>263</v>
      </c>
      <c r="BD527" s="57">
        <f t="shared" si="120"/>
        <v>73.599999999999994</v>
      </c>
      <c r="BE527" s="18" t="s">
        <v>888</v>
      </c>
      <c r="BF527" s="18" t="s">
        <v>479</v>
      </c>
      <c r="BG527" s="18">
        <v>4</v>
      </c>
      <c r="BH527" s="18" t="s">
        <v>886</v>
      </c>
      <c r="BI527" s="57">
        <f t="shared" si="121"/>
        <v>70.099999999999994</v>
      </c>
      <c r="BJ527" s="57">
        <f t="shared" si="122"/>
        <v>77.099999999999994</v>
      </c>
      <c r="BK527" s="57">
        <f t="shared" si="123"/>
        <v>3.5</v>
      </c>
      <c r="BL527" s="57">
        <f t="shared" si="124"/>
        <v>3.5</v>
      </c>
      <c r="BM527" s="5" t="s">
        <v>557</v>
      </c>
      <c r="BN527" s="18">
        <v>15</v>
      </c>
      <c r="BO527" s="18" t="s">
        <v>596</v>
      </c>
      <c r="BP527" s="5" t="s">
        <v>257</v>
      </c>
      <c r="BQ527" s="5" t="s">
        <v>257</v>
      </c>
      <c r="BR527" s="18" t="s">
        <v>889</v>
      </c>
      <c r="BS527" s="18"/>
      <c r="BT527" s="18"/>
      <c r="BU527" s="18"/>
      <c r="BV527" s="18"/>
      <c r="BW527" s="18"/>
      <c r="BX527" s="18"/>
      <c r="BY527" s="18"/>
      <c r="BZ527" s="18"/>
      <c r="CA527" s="18"/>
      <c r="CB527" s="18"/>
      <c r="CC527" s="18"/>
      <c r="CD527" s="18"/>
      <c r="CE527" s="18"/>
      <c r="CF527" s="18"/>
      <c r="CG527" s="18"/>
      <c r="CH527" s="18"/>
      <c r="CI527" s="18"/>
      <c r="CJ527" s="18"/>
      <c r="CK527" s="18"/>
      <c r="CL527" s="18"/>
      <c r="CM527" s="18"/>
      <c r="CN527" s="18"/>
      <c r="CO527" s="18"/>
      <c r="CP527" s="18"/>
      <c r="CQ527" s="18"/>
      <c r="CR527" s="18"/>
      <c r="CS527" s="18"/>
      <c r="CT527" s="18"/>
      <c r="CU527" s="18"/>
      <c r="CV527" s="18"/>
      <c r="CW527" s="18"/>
      <c r="CX527" s="18"/>
      <c r="CY527" s="18"/>
      <c r="CZ527" s="18"/>
      <c r="DA527" s="18"/>
      <c r="DB527" s="18"/>
      <c r="DC527" s="18"/>
      <c r="DD527" s="18"/>
      <c r="DE527" s="18"/>
      <c r="DF527" s="18"/>
      <c r="DG527" s="18"/>
      <c r="DH527" s="18"/>
      <c r="DI527" s="18"/>
      <c r="DJ527" s="18"/>
      <c r="DK527" s="18"/>
      <c r="DL527" s="18"/>
      <c r="DM527" s="18"/>
      <c r="DN527" s="18"/>
      <c r="DO527" s="18"/>
      <c r="DP527" s="18"/>
      <c r="DQ527" s="18"/>
      <c r="DR527" s="18"/>
      <c r="DS527" s="18"/>
      <c r="DT527" s="18"/>
      <c r="DU527" s="18"/>
      <c r="DV527" s="18"/>
      <c r="DW527" s="18"/>
      <c r="DX527" s="18"/>
      <c r="DY527" s="18"/>
      <c r="DZ527" s="18"/>
      <c r="EA527" s="5"/>
      <c r="EB527" s="26"/>
      <c r="EC527" s="26"/>
      <c r="ED527" s="26"/>
      <c r="EE527" s="18"/>
      <c r="EF527" s="18"/>
      <c r="EG527" s="18">
        <v>0</v>
      </c>
      <c r="EH527" s="18" t="s">
        <v>890</v>
      </c>
      <c r="EI527" s="18" cm="1">
        <f t="array" ref="EI527">IF(SUMPRODUCT(--(DO527:DS527&lt;&gt;""))=0, 0,1)</f>
        <v>0</v>
      </c>
      <c r="EJ527" s="18" cm="1">
        <f t="array" ref="EJ527">IF(SUMPRODUCT(--(DT527:EG527&lt;&gt;""))=0, 0,1)</f>
        <v>1</v>
      </c>
      <c r="EK527" s="18" cm="1">
        <f t="array" ref="EK527">IF(SUMPRODUCT(--(EC527:EG527&lt;&gt;""))=0, 0,1)</f>
        <v>1</v>
      </c>
      <c r="EL527" s="18" cm="1">
        <f t="array" ref="EL527">IF(SUMPRODUCT(--(EE527:EG527&lt;&gt;""))=0, 0,1)</f>
        <v>1</v>
      </c>
      <c r="EM527" s="18">
        <f t="shared" si="125"/>
        <v>0</v>
      </c>
      <c r="EN527" s="18" t="str">
        <f t="shared" si="126"/>
        <v>NA</v>
      </c>
      <c r="EO527" s="18">
        <f t="shared" si="127"/>
        <v>0</v>
      </c>
      <c r="EP527" s="18">
        <f t="shared" si="128"/>
        <v>0</v>
      </c>
      <c r="EQ527" s="18">
        <f t="shared" si="129"/>
        <v>0</v>
      </c>
      <c r="ER527" s="58" t="s">
        <v>2080</v>
      </c>
      <c r="ES527" s="59">
        <v>43805</v>
      </c>
      <c r="ET527" s="18" t="s">
        <v>876</v>
      </c>
      <c r="EU527" s="18" t="s">
        <v>876</v>
      </c>
    </row>
    <row r="528" spans="1:151" ht="15.75" customHeight="1" x14ac:dyDescent="0.2">
      <c r="A528" s="5" t="s">
        <v>311</v>
      </c>
      <c r="B528" s="24" t="s">
        <v>875</v>
      </c>
      <c r="C528" s="26">
        <v>1</v>
      </c>
      <c r="D528" s="18" t="s">
        <v>515</v>
      </c>
      <c r="E528" s="18" t="s">
        <v>894</v>
      </c>
      <c r="F528" s="18" t="s">
        <v>2320</v>
      </c>
      <c r="G528" s="18" t="s">
        <v>878</v>
      </c>
      <c r="H528" s="18" t="s">
        <v>879</v>
      </c>
      <c r="I528" s="18" t="s">
        <v>363</v>
      </c>
      <c r="J528" s="18" t="s">
        <v>363</v>
      </c>
      <c r="K528" s="18" t="s">
        <v>363</v>
      </c>
      <c r="L528" s="18" t="s">
        <v>469</v>
      </c>
      <c r="M528" s="18" t="s">
        <v>253</v>
      </c>
      <c r="N528" s="56">
        <v>60</v>
      </c>
      <c r="O528" s="18" t="s">
        <v>877</v>
      </c>
      <c r="P528" s="18" t="s">
        <v>466</v>
      </c>
      <c r="Q528" s="18" t="s">
        <v>254</v>
      </c>
      <c r="R528" s="24" t="s">
        <v>257</v>
      </c>
      <c r="S528" s="24" t="s">
        <v>257</v>
      </c>
      <c r="T528" s="26" t="s">
        <v>903</v>
      </c>
      <c r="U528" s="26" t="s">
        <v>257</v>
      </c>
      <c r="V528" s="26" t="s">
        <v>257</v>
      </c>
      <c r="W528" s="26" t="s">
        <v>257</v>
      </c>
      <c r="X528" s="18" t="s">
        <v>882</v>
      </c>
      <c r="Y528" s="18">
        <v>0</v>
      </c>
      <c r="Z528" s="18" t="s">
        <v>474</v>
      </c>
      <c r="AA528" s="18">
        <v>0</v>
      </c>
      <c r="AB528" s="57" t="s">
        <v>257</v>
      </c>
      <c r="AC528" s="18" t="s">
        <v>595</v>
      </c>
      <c r="AD528" s="18" t="s">
        <v>595</v>
      </c>
      <c r="AE528" s="18" t="s">
        <v>595</v>
      </c>
      <c r="AF528" s="18" t="s">
        <v>595</v>
      </c>
      <c r="AG528" s="18" t="s">
        <v>595</v>
      </c>
      <c r="AH528" s="18" t="s">
        <v>595</v>
      </c>
      <c r="AI528" s="18">
        <v>21</v>
      </c>
      <c r="AJ528" s="18" t="s">
        <v>596</v>
      </c>
      <c r="AK528" s="18">
        <v>21</v>
      </c>
      <c r="AL528" s="18" t="s">
        <v>883</v>
      </c>
      <c r="AM528" s="18" t="s">
        <v>884</v>
      </c>
      <c r="AN528" s="57">
        <v>31.2</v>
      </c>
      <c r="AO528" s="18" t="s">
        <v>885</v>
      </c>
      <c r="AP528" s="26" t="s">
        <v>479</v>
      </c>
      <c r="AQ528" s="18">
        <v>4</v>
      </c>
      <c r="AR528" s="18" t="s">
        <v>886</v>
      </c>
      <c r="AS528" s="57">
        <f t="shared" si="117"/>
        <v>27.4</v>
      </c>
      <c r="AT528" s="57">
        <v>35</v>
      </c>
      <c r="AU528" s="57">
        <f t="shared" si="118"/>
        <v>3.8000000000000007</v>
      </c>
      <c r="AV528" s="57">
        <f t="shared" si="119"/>
        <v>3.8000000000000007</v>
      </c>
      <c r="AW528" s="5" t="s">
        <v>557</v>
      </c>
      <c r="AX528" s="18">
        <v>21</v>
      </c>
      <c r="AY528" s="18" t="s">
        <v>596</v>
      </c>
      <c r="AZ528" s="5" t="s">
        <v>257</v>
      </c>
      <c r="BA528" s="5" t="s">
        <v>257</v>
      </c>
      <c r="BB528" s="18" t="s">
        <v>904</v>
      </c>
      <c r="BC528" s="18" t="s">
        <v>263</v>
      </c>
      <c r="BD528" s="57">
        <f t="shared" si="120"/>
        <v>68.8</v>
      </c>
      <c r="BE528" s="18" t="s">
        <v>888</v>
      </c>
      <c r="BF528" s="18" t="s">
        <v>479</v>
      </c>
      <c r="BG528" s="18">
        <v>4</v>
      </c>
      <c r="BH528" s="18" t="s">
        <v>886</v>
      </c>
      <c r="BI528" s="57">
        <f t="shared" si="121"/>
        <v>65</v>
      </c>
      <c r="BJ528" s="57">
        <f t="shared" si="122"/>
        <v>72.599999999999994</v>
      </c>
      <c r="BK528" s="57">
        <f t="shared" si="123"/>
        <v>3.7999999999999972</v>
      </c>
      <c r="BL528" s="57">
        <f t="shared" si="124"/>
        <v>3.7999999999999972</v>
      </c>
      <c r="BM528" s="5" t="s">
        <v>557</v>
      </c>
      <c r="BN528" s="18">
        <v>21</v>
      </c>
      <c r="BO528" s="18" t="s">
        <v>596</v>
      </c>
      <c r="BP528" s="5" t="s">
        <v>257</v>
      </c>
      <c r="BQ528" s="5" t="s">
        <v>257</v>
      </c>
      <c r="BR528" s="18" t="s">
        <v>889</v>
      </c>
      <c r="BS528" s="18"/>
      <c r="BT528" s="18"/>
      <c r="BU528" s="18"/>
      <c r="BV528" s="18"/>
      <c r="BW528" s="18"/>
      <c r="BX528" s="18"/>
      <c r="BY528" s="18"/>
      <c r="BZ528" s="18"/>
      <c r="CA528" s="18"/>
      <c r="CB528" s="18"/>
      <c r="CC528" s="18"/>
      <c r="CD528" s="18"/>
      <c r="CE528" s="18"/>
      <c r="CF528" s="18"/>
      <c r="CG528" s="18"/>
      <c r="CH528" s="18"/>
      <c r="CI528" s="18"/>
      <c r="CJ528" s="18"/>
      <c r="CK528" s="18"/>
      <c r="CL528" s="18"/>
      <c r="CM528" s="18"/>
      <c r="CN528" s="18"/>
      <c r="CO528" s="18"/>
      <c r="CP528" s="18"/>
      <c r="CQ528" s="18"/>
      <c r="CR528" s="18"/>
      <c r="CS528" s="18"/>
      <c r="CT528" s="18"/>
      <c r="CU528" s="18"/>
      <c r="CV528" s="18"/>
      <c r="CW528" s="18"/>
      <c r="CX528" s="18"/>
      <c r="CY528" s="18"/>
      <c r="CZ528" s="18"/>
      <c r="DA528" s="18"/>
      <c r="DB528" s="18"/>
      <c r="DC528" s="18"/>
      <c r="DD528" s="18"/>
      <c r="DE528" s="18"/>
      <c r="DF528" s="18"/>
      <c r="DG528" s="18"/>
      <c r="DH528" s="18"/>
      <c r="DI528" s="18"/>
      <c r="DJ528" s="18"/>
      <c r="DK528" s="18"/>
      <c r="DL528" s="18"/>
      <c r="DM528" s="18"/>
      <c r="DN528" s="18"/>
      <c r="DO528" s="18"/>
      <c r="DP528" s="18"/>
      <c r="DQ528" s="18"/>
      <c r="DR528" s="18"/>
      <c r="DS528" s="18"/>
      <c r="DT528" s="18"/>
      <c r="DU528" s="18"/>
      <c r="DV528" s="18"/>
      <c r="DW528" s="18"/>
      <c r="DX528" s="18"/>
      <c r="DY528" s="18"/>
      <c r="DZ528" s="18"/>
      <c r="EA528" s="5"/>
      <c r="EB528" s="26"/>
      <c r="EC528" s="26"/>
      <c r="ED528" s="26"/>
      <c r="EE528" s="18"/>
      <c r="EF528" s="18"/>
      <c r="EG528" s="18">
        <v>0</v>
      </c>
      <c r="EH528" s="18" t="s">
        <v>890</v>
      </c>
      <c r="EI528" s="18" cm="1">
        <f t="array" ref="EI528">IF(SUMPRODUCT(--(DO528:DS528&lt;&gt;""))=0, 0,1)</f>
        <v>0</v>
      </c>
      <c r="EJ528" s="18" cm="1">
        <f t="array" ref="EJ528">IF(SUMPRODUCT(--(DT528:EG528&lt;&gt;""))=0, 0,1)</f>
        <v>1</v>
      </c>
      <c r="EK528" s="18" cm="1">
        <f t="array" ref="EK528">IF(SUMPRODUCT(--(EC528:EG528&lt;&gt;""))=0, 0,1)</f>
        <v>1</v>
      </c>
      <c r="EL528" s="18" cm="1">
        <f t="array" ref="EL528">IF(SUMPRODUCT(--(EE528:EG528&lt;&gt;""))=0, 0,1)</f>
        <v>1</v>
      </c>
      <c r="EM528" s="18">
        <f t="shared" si="125"/>
        <v>0</v>
      </c>
      <c r="EN528" s="18" t="str">
        <f t="shared" si="126"/>
        <v>NA</v>
      </c>
      <c r="EO528" s="18">
        <f t="shared" si="127"/>
        <v>0</v>
      </c>
      <c r="EP528" s="18">
        <f t="shared" si="128"/>
        <v>0</v>
      </c>
      <c r="EQ528" s="18">
        <f t="shared" si="129"/>
        <v>0</v>
      </c>
      <c r="ER528" s="58" t="s">
        <v>2080</v>
      </c>
      <c r="ES528" s="59">
        <v>43805</v>
      </c>
      <c r="ET528" s="18" t="s">
        <v>876</v>
      </c>
      <c r="EU528" s="18" t="s">
        <v>876</v>
      </c>
    </row>
    <row r="529" spans="1:151" ht="15.75" customHeight="1" x14ac:dyDescent="0.2">
      <c r="A529" s="5" t="s">
        <v>311</v>
      </c>
      <c r="B529" s="24" t="s">
        <v>875</v>
      </c>
      <c r="C529" s="26">
        <v>1</v>
      </c>
      <c r="D529" s="18" t="s">
        <v>515</v>
      </c>
      <c r="E529" s="18" t="s">
        <v>895</v>
      </c>
      <c r="F529" s="18" t="s">
        <v>2320</v>
      </c>
      <c r="G529" s="18" t="s">
        <v>878</v>
      </c>
      <c r="H529" s="18" t="s">
        <v>879</v>
      </c>
      <c r="I529" s="18" t="s">
        <v>363</v>
      </c>
      <c r="J529" s="18" t="s">
        <v>363</v>
      </c>
      <c r="K529" s="18" t="s">
        <v>363</v>
      </c>
      <c r="L529" s="18" t="s">
        <v>469</v>
      </c>
      <c r="M529" s="18" t="s">
        <v>253</v>
      </c>
      <c r="N529" s="56">
        <v>60</v>
      </c>
      <c r="O529" s="18" t="s">
        <v>877</v>
      </c>
      <c r="P529" s="18" t="s">
        <v>466</v>
      </c>
      <c r="Q529" s="18" t="s">
        <v>254</v>
      </c>
      <c r="R529" s="24" t="s">
        <v>257</v>
      </c>
      <c r="S529" s="24" t="s">
        <v>257</v>
      </c>
      <c r="T529" s="26" t="s">
        <v>903</v>
      </c>
      <c r="U529" s="26" t="s">
        <v>257</v>
      </c>
      <c r="V529" s="26" t="s">
        <v>257</v>
      </c>
      <c r="W529" s="26" t="s">
        <v>257</v>
      </c>
      <c r="X529" s="18" t="s">
        <v>882</v>
      </c>
      <c r="Y529" s="18">
        <v>0</v>
      </c>
      <c r="Z529" s="18" t="s">
        <v>474</v>
      </c>
      <c r="AA529" s="18">
        <v>0</v>
      </c>
      <c r="AB529" s="57" t="s">
        <v>257</v>
      </c>
      <c r="AC529" s="18" t="s">
        <v>595</v>
      </c>
      <c r="AD529" s="18" t="s">
        <v>595</v>
      </c>
      <c r="AE529" s="18" t="s">
        <v>595</v>
      </c>
      <c r="AF529" s="18" t="s">
        <v>595</v>
      </c>
      <c r="AG529" s="18" t="s">
        <v>595</v>
      </c>
      <c r="AH529" s="18" t="s">
        <v>595</v>
      </c>
      <c r="AI529" s="18">
        <v>27</v>
      </c>
      <c r="AJ529" s="18" t="s">
        <v>596</v>
      </c>
      <c r="AK529" s="18">
        <v>27</v>
      </c>
      <c r="AL529" s="18" t="s">
        <v>883</v>
      </c>
      <c r="AM529" s="18" t="s">
        <v>884</v>
      </c>
      <c r="AN529" s="57">
        <v>38.1</v>
      </c>
      <c r="AO529" s="18" t="s">
        <v>885</v>
      </c>
      <c r="AP529" s="26" t="s">
        <v>479</v>
      </c>
      <c r="AQ529" s="18">
        <v>4</v>
      </c>
      <c r="AR529" s="18" t="s">
        <v>886</v>
      </c>
      <c r="AS529" s="57">
        <f t="shared" si="117"/>
        <v>31.700000000000003</v>
      </c>
      <c r="AT529" s="57">
        <v>44.5</v>
      </c>
      <c r="AU529" s="57">
        <f t="shared" si="118"/>
        <v>6.3999999999999986</v>
      </c>
      <c r="AV529" s="57">
        <f t="shared" si="119"/>
        <v>6.3999999999999986</v>
      </c>
      <c r="AW529" s="5" t="s">
        <v>557</v>
      </c>
      <c r="AX529" s="18">
        <v>27</v>
      </c>
      <c r="AY529" s="18" t="s">
        <v>596</v>
      </c>
      <c r="AZ529" s="5" t="s">
        <v>257</v>
      </c>
      <c r="BA529" s="5" t="s">
        <v>257</v>
      </c>
      <c r="BB529" s="18" t="s">
        <v>904</v>
      </c>
      <c r="BC529" s="18" t="s">
        <v>263</v>
      </c>
      <c r="BD529" s="57">
        <f t="shared" si="120"/>
        <v>61.9</v>
      </c>
      <c r="BE529" s="18" t="s">
        <v>888</v>
      </c>
      <c r="BF529" s="18" t="s">
        <v>479</v>
      </c>
      <c r="BG529" s="18">
        <v>4</v>
      </c>
      <c r="BH529" s="18" t="s">
        <v>886</v>
      </c>
      <c r="BI529" s="57">
        <f t="shared" si="121"/>
        <v>55.5</v>
      </c>
      <c r="BJ529" s="57">
        <f t="shared" si="122"/>
        <v>68.3</v>
      </c>
      <c r="BK529" s="57">
        <f t="shared" si="123"/>
        <v>6.3999999999999986</v>
      </c>
      <c r="BL529" s="57">
        <f t="shared" si="124"/>
        <v>6.3999999999999986</v>
      </c>
      <c r="BM529" s="5" t="s">
        <v>557</v>
      </c>
      <c r="BN529" s="18">
        <v>27</v>
      </c>
      <c r="BO529" s="18" t="s">
        <v>596</v>
      </c>
      <c r="BP529" s="5" t="s">
        <v>257</v>
      </c>
      <c r="BQ529" s="5" t="s">
        <v>257</v>
      </c>
      <c r="BR529" s="18" t="s">
        <v>889</v>
      </c>
      <c r="BS529" s="18"/>
      <c r="BT529" s="18"/>
      <c r="BU529" s="18"/>
      <c r="BV529" s="18"/>
      <c r="BW529" s="18"/>
      <c r="BX529" s="18"/>
      <c r="BY529" s="18"/>
      <c r="BZ529" s="18"/>
      <c r="CA529" s="18"/>
      <c r="CB529" s="18"/>
      <c r="CC529" s="18"/>
      <c r="CD529" s="18"/>
      <c r="CE529" s="18"/>
      <c r="CF529" s="18"/>
      <c r="CG529" s="18"/>
      <c r="CH529" s="18"/>
      <c r="CI529" s="18"/>
      <c r="CJ529" s="18"/>
      <c r="CK529" s="18"/>
      <c r="CL529" s="18"/>
      <c r="CM529" s="18"/>
      <c r="CN529" s="18"/>
      <c r="CO529" s="18"/>
      <c r="CP529" s="18"/>
      <c r="CQ529" s="18"/>
      <c r="CR529" s="18"/>
      <c r="CS529" s="18"/>
      <c r="CT529" s="18"/>
      <c r="CU529" s="18"/>
      <c r="CV529" s="18"/>
      <c r="CW529" s="18"/>
      <c r="CX529" s="18"/>
      <c r="CY529" s="18"/>
      <c r="CZ529" s="18"/>
      <c r="DA529" s="18"/>
      <c r="DB529" s="18"/>
      <c r="DC529" s="18"/>
      <c r="DD529" s="18"/>
      <c r="DE529" s="18"/>
      <c r="DF529" s="18"/>
      <c r="DG529" s="18"/>
      <c r="DH529" s="18"/>
      <c r="DI529" s="18"/>
      <c r="DJ529" s="18"/>
      <c r="DK529" s="18"/>
      <c r="DL529" s="18"/>
      <c r="DM529" s="18"/>
      <c r="DN529" s="18"/>
      <c r="DO529" s="18"/>
      <c r="DP529" s="18"/>
      <c r="DQ529" s="18"/>
      <c r="DR529" s="18"/>
      <c r="DS529" s="18"/>
      <c r="DT529" s="18"/>
      <c r="DU529" s="18"/>
      <c r="DV529" s="18"/>
      <c r="DW529" s="18"/>
      <c r="DX529" s="18"/>
      <c r="DY529" s="18"/>
      <c r="DZ529" s="18"/>
      <c r="EA529" s="5"/>
      <c r="EB529" s="26"/>
      <c r="EC529" s="26"/>
      <c r="ED529" s="26"/>
      <c r="EE529" s="18"/>
      <c r="EF529" s="18"/>
      <c r="EG529" s="18">
        <v>0</v>
      </c>
      <c r="EH529" s="18" t="s">
        <v>890</v>
      </c>
      <c r="EI529" s="18" cm="1">
        <f t="array" ref="EI529">IF(SUMPRODUCT(--(DO529:DS529&lt;&gt;""))=0, 0,1)</f>
        <v>0</v>
      </c>
      <c r="EJ529" s="18" cm="1">
        <f t="array" ref="EJ529">IF(SUMPRODUCT(--(DT529:EG529&lt;&gt;""))=0, 0,1)</f>
        <v>1</v>
      </c>
      <c r="EK529" s="18" cm="1">
        <f t="array" ref="EK529">IF(SUMPRODUCT(--(EC529:EG529&lt;&gt;""))=0, 0,1)</f>
        <v>1</v>
      </c>
      <c r="EL529" s="18" cm="1">
        <f t="array" ref="EL529">IF(SUMPRODUCT(--(EE529:EG529&lt;&gt;""))=0, 0,1)</f>
        <v>1</v>
      </c>
      <c r="EM529" s="18">
        <f t="shared" si="125"/>
        <v>0</v>
      </c>
      <c r="EN529" s="18" t="str">
        <f t="shared" si="126"/>
        <v>NA</v>
      </c>
      <c r="EO529" s="18">
        <f t="shared" si="127"/>
        <v>0</v>
      </c>
      <c r="EP529" s="18">
        <f t="shared" si="128"/>
        <v>0</v>
      </c>
      <c r="EQ529" s="18">
        <f t="shared" si="129"/>
        <v>0</v>
      </c>
      <c r="ER529" s="58" t="s">
        <v>2080</v>
      </c>
      <c r="ES529" s="59">
        <v>43805</v>
      </c>
      <c r="ET529" s="18" t="s">
        <v>876</v>
      </c>
      <c r="EU529" s="18" t="s">
        <v>876</v>
      </c>
    </row>
    <row r="530" spans="1:151" ht="15.75" customHeight="1" x14ac:dyDescent="0.2">
      <c r="A530" s="5" t="s">
        <v>311</v>
      </c>
      <c r="B530" s="24" t="s">
        <v>875</v>
      </c>
      <c r="C530" s="26">
        <v>1</v>
      </c>
      <c r="D530" s="18" t="s">
        <v>515</v>
      </c>
      <c r="E530" s="18" t="s">
        <v>896</v>
      </c>
      <c r="F530" s="18" t="s">
        <v>2320</v>
      </c>
      <c r="G530" s="18" t="s">
        <v>878</v>
      </c>
      <c r="H530" s="18" t="s">
        <v>879</v>
      </c>
      <c r="I530" s="18" t="s">
        <v>363</v>
      </c>
      <c r="J530" s="18" t="s">
        <v>363</v>
      </c>
      <c r="K530" s="18" t="s">
        <v>363</v>
      </c>
      <c r="L530" s="18" t="s">
        <v>469</v>
      </c>
      <c r="M530" s="18" t="s">
        <v>253</v>
      </c>
      <c r="N530" s="56">
        <v>60</v>
      </c>
      <c r="O530" s="18" t="s">
        <v>877</v>
      </c>
      <c r="P530" s="18" t="s">
        <v>466</v>
      </c>
      <c r="Q530" s="18" t="s">
        <v>254</v>
      </c>
      <c r="R530" s="24" t="s">
        <v>257</v>
      </c>
      <c r="S530" s="24" t="s">
        <v>257</v>
      </c>
      <c r="T530" s="26" t="s">
        <v>903</v>
      </c>
      <c r="U530" s="26" t="s">
        <v>257</v>
      </c>
      <c r="V530" s="26" t="s">
        <v>257</v>
      </c>
      <c r="W530" s="26" t="s">
        <v>257</v>
      </c>
      <c r="X530" s="18" t="s">
        <v>882</v>
      </c>
      <c r="Y530" s="18">
        <v>0</v>
      </c>
      <c r="Z530" s="18" t="s">
        <v>474</v>
      </c>
      <c r="AA530" s="18">
        <v>0</v>
      </c>
      <c r="AB530" s="57" t="s">
        <v>257</v>
      </c>
      <c r="AC530" s="18" t="s">
        <v>595</v>
      </c>
      <c r="AD530" s="18" t="s">
        <v>595</v>
      </c>
      <c r="AE530" s="18" t="s">
        <v>595</v>
      </c>
      <c r="AF530" s="18" t="s">
        <v>595</v>
      </c>
      <c r="AG530" s="18" t="s">
        <v>595</v>
      </c>
      <c r="AH530" s="18" t="s">
        <v>595</v>
      </c>
      <c r="AI530" s="18">
        <v>33</v>
      </c>
      <c r="AJ530" s="18" t="s">
        <v>596</v>
      </c>
      <c r="AK530" s="18">
        <v>33</v>
      </c>
      <c r="AL530" s="18" t="s">
        <v>883</v>
      </c>
      <c r="AM530" s="18" t="s">
        <v>884</v>
      </c>
      <c r="AN530" s="57">
        <v>37.4</v>
      </c>
      <c r="AO530" s="18" t="s">
        <v>885</v>
      </c>
      <c r="AP530" s="26" t="s">
        <v>479</v>
      </c>
      <c r="AQ530" s="18">
        <v>4</v>
      </c>
      <c r="AR530" s="18" t="s">
        <v>886</v>
      </c>
      <c r="AS530" s="57">
        <f t="shared" si="117"/>
        <v>28.9</v>
      </c>
      <c r="AT530" s="57">
        <v>45.9</v>
      </c>
      <c r="AU530" s="57">
        <f t="shared" si="118"/>
        <v>8.5</v>
      </c>
      <c r="AV530" s="57">
        <f t="shared" si="119"/>
        <v>8.5</v>
      </c>
      <c r="AW530" s="5" t="s">
        <v>557</v>
      </c>
      <c r="AX530" s="18">
        <v>33</v>
      </c>
      <c r="AY530" s="18" t="s">
        <v>596</v>
      </c>
      <c r="AZ530" s="5" t="s">
        <v>257</v>
      </c>
      <c r="BA530" s="5" t="s">
        <v>257</v>
      </c>
      <c r="BB530" s="18" t="s">
        <v>904</v>
      </c>
      <c r="BC530" s="18" t="s">
        <v>263</v>
      </c>
      <c r="BD530" s="57">
        <f t="shared" si="120"/>
        <v>62.6</v>
      </c>
      <c r="BE530" s="18" t="s">
        <v>888</v>
      </c>
      <c r="BF530" s="18" t="s">
        <v>479</v>
      </c>
      <c r="BG530" s="18">
        <v>4</v>
      </c>
      <c r="BH530" s="18" t="s">
        <v>886</v>
      </c>
      <c r="BI530" s="57">
        <f t="shared" si="121"/>
        <v>54.100000000000009</v>
      </c>
      <c r="BJ530" s="57">
        <f t="shared" si="122"/>
        <v>71.099999999999994</v>
      </c>
      <c r="BK530" s="57">
        <f t="shared" si="123"/>
        <v>8.4999999999999929</v>
      </c>
      <c r="BL530" s="57">
        <f t="shared" si="124"/>
        <v>8.4999999999999929</v>
      </c>
      <c r="BM530" s="5" t="s">
        <v>557</v>
      </c>
      <c r="BN530" s="18">
        <v>33</v>
      </c>
      <c r="BO530" s="18" t="s">
        <v>596</v>
      </c>
      <c r="BP530" s="5" t="s">
        <v>257</v>
      </c>
      <c r="BQ530" s="5" t="s">
        <v>257</v>
      </c>
      <c r="BR530" s="18" t="s">
        <v>889</v>
      </c>
      <c r="BS530" s="18"/>
      <c r="BT530" s="18"/>
      <c r="BU530" s="18"/>
      <c r="BV530" s="18"/>
      <c r="BW530" s="18"/>
      <c r="BX530" s="18"/>
      <c r="BY530" s="18"/>
      <c r="BZ530" s="18"/>
      <c r="CA530" s="18"/>
      <c r="CB530" s="18"/>
      <c r="CC530" s="18"/>
      <c r="CD530" s="18"/>
      <c r="CE530" s="18"/>
      <c r="CF530" s="18"/>
      <c r="CG530" s="18"/>
      <c r="CH530" s="18"/>
      <c r="CI530" s="18"/>
      <c r="CJ530" s="18"/>
      <c r="CK530" s="18"/>
      <c r="CL530" s="18"/>
      <c r="CM530" s="18"/>
      <c r="CN530" s="18"/>
      <c r="CO530" s="18"/>
      <c r="CP530" s="18"/>
      <c r="CQ530" s="18"/>
      <c r="CR530" s="18"/>
      <c r="CS530" s="18"/>
      <c r="CT530" s="18"/>
      <c r="CU530" s="18"/>
      <c r="CV530" s="18"/>
      <c r="CW530" s="18"/>
      <c r="CX530" s="18"/>
      <c r="CY530" s="18"/>
      <c r="CZ530" s="18"/>
      <c r="DA530" s="18"/>
      <c r="DB530" s="18"/>
      <c r="DC530" s="18"/>
      <c r="DD530" s="18"/>
      <c r="DE530" s="18"/>
      <c r="DF530" s="18"/>
      <c r="DG530" s="18"/>
      <c r="DH530" s="18"/>
      <c r="DI530" s="18"/>
      <c r="DJ530" s="18"/>
      <c r="DK530" s="18"/>
      <c r="DL530" s="18"/>
      <c r="DM530" s="18"/>
      <c r="DN530" s="18"/>
      <c r="DO530" s="18"/>
      <c r="DP530" s="18"/>
      <c r="DQ530" s="18"/>
      <c r="DR530" s="18"/>
      <c r="DS530" s="18"/>
      <c r="DT530" s="18"/>
      <c r="DU530" s="18"/>
      <c r="DV530" s="18"/>
      <c r="DW530" s="18"/>
      <c r="DX530" s="18"/>
      <c r="DY530" s="18"/>
      <c r="DZ530" s="18"/>
      <c r="EA530" s="5"/>
      <c r="EB530" s="26"/>
      <c r="EC530" s="26"/>
      <c r="ED530" s="26"/>
      <c r="EE530" s="18"/>
      <c r="EF530" s="18"/>
      <c r="EG530" s="18">
        <v>0</v>
      </c>
      <c r="EH530" s="18" t="s">
        <v>890</v>
      </c>
      <c r="EI530" s="18" cm="1">
        <f t="array" ref="EI530">IF(SUMPRODUCT(--(DO530:DS530&lt;&gt;""))=0, 0,1)</f>
        <v>0</v>
      </c>
      <c r="EJ530" s="18" cm="1">
        <f t="array" ref="EJ530">IF(SUMPRODUCT(--(DT530:EG530&lt;&gt;""))=0, 0,1)</f>
        <v>1</v>
      </c>
      <c r="EK530" s="18" cm="1">
        <f t="array" ref="EK530">IF(SUMPRODUCT(--(EC530:EG530&lt;&gt;""))=0, 0,1)</f>
        <v>1</v>
      </c>
      <c r="EL530" s="18" cm="1">
        <f t="array" ref="EL530">IF(SUMPRODUCT(--(EE530:EG530&lt;&gt;""))=0, 0,1)</f>
        <v>1</v>
      </c>
      <c r="EM530" s="18">
        <f t="shared" si="125"/>
        <v>0</v>
      </c>
      <c r="EN530" s="18" t="str">
        <f t="shared" si="126"/>
        <v>NA</v>
      </c>
      <c r="EO530" s="18">
        <f t="shared" si="127"/>
        <v>0</v>
      </c>
      <c r="EP530" s="18">
        <f t="shared" si="128"/>
        <v>0</v>
      </c>
      <c r="EQ530" s="18">
        <f t="shared" si="129"/>
        <v>0</v>
      </c>
      <c r="ER530" s="58" t="s">
        <v>2080</v>
      </c>
      <c r="ES530" s="59">
        <v>43805</v>
      </c>
      <c r="ET530" s="18" t="s">
        <v>876</v>
      </c>
      <c r="EU530" s="18" t="s">
        <v>876</v>
      </c>
    </row>
    <row r="531" spans="1:151" ht="15.75" customHeight="1" x14ac:dyDescent="0.2">
      <c r="A531" s="5" t="s">
        <v>311</v>
      </c>
      <c r="B531" s="24" t="s">
        <v>875</v>
      </c>
      <c r="C531" s="26">
        <v>1</v>
      </c>
      <c r="D531" s="18" t="s">
        <v>515</v>
      </c>
      <c r="E531" s="18" t="s">
        <v>897</v>
      </c>
      <c r="F531" s="18" t="s">
        <v>2320</v>
      </c>
      <c r="G531" s="18" t="s">
        <v>878</v>
      </c>
      <c r="H531" s="18" t="s">
        <v>879</v>
      </c>
      <c r="I531" s="18" t="s">
        <v>363</v>
      </c>
      <c r="J531" s="18" t="s">
        <v>363</v>
      </c>
      <c r="K531" s="18" t="s">
        <v>363</v>
      </c>
      <c r="L531" s="18" t="s">
        <v>469</v>
      </c>
      <c r="M531" s="18" t="s">
        <v>253</v>
      </c>
      <c r="N531" s="56">
        <v>60</v>
      </c>
      <c r="O531" s="18" t="s">
        <v>877</v>
      </c>
      <c r="P531" s="18" t="s">
        <v>466</v>
      </c>
      <c r="Q531" s="18" t="s">
        <v>254</v>
      </c>
      <c r="R531" s="24" t="s">
        <v>257</v>
      </c>
      <c r="S531" s="24" t="s">
        <v>257</v>
      </c>
      <c r="T531" s="26" t="s">
        <v>903</v>
      </c>
      <c r="U531" s="26" t="s">
        <v>257</v>
      </c>
      <c r="V531" s="26" t="s">
        <v>257</v>
      </c>
      <c r="W531" s="26" t="s">
        <v>257</v>
      </c>
      <c r="X531" s="18" t="s">
        <v>882</v>
      </c>
      <c r="Y531" s="18">
        <v>0</v>
      </c>
      <c r="Z531" s="18" t="s">
        <v>474</v>
      </c>
      <c r="AA531" s="18">
        <v>0</v>
      </c>
      <c r="AB531" s="57" t="s">
        <v>257</v>
      </c>
      <c r="AC531" s="18" t="s">
        <v>595</v>
      </c>
      <c r="AD531" s="18" t="s">
        <v>595</v>
      </c>
      <c r="AE531" s="18" t="s">
        <v>595</v>
      </c>
      <c r="AF531" s="18" t="s">
        <v>595</v>
      </c>
      <c r="AG531" s="18" t="s">
        <v>595</v>
      </c>
      <c r="AH531" s="18" t="s">
        <v>595</v>
      </c>
      <c r="AI531" s="18">
        <v>39</v>
      </c>
      <c r="AJ531" s="18" t="s">
        <v>596</v>
      </c>
      <c r="AK531" s="18">
        <v>39</v>
      </c>
      <c r="AL531" s="18" t="s">
        <v>883</v>
      </c>
      <c r="AM531" s="18" t="s">
        <v>884</v>
      </c>
      <c r="AN531" s="57">
        <v>40.1</v>
      </c>
      <c r="AO531" s="18" t="s">
        <v>885</v>
      </c>
      <c r="AP531" s="26" t="s">
        <v>479</v>
      </c>
      <c r="AQ531" s="18">
        <v>4</v>
      </c>
      <c r="AR531" s="18" t="s">
        <v>886</v>
      </c>
      <c r="AS531" s="57">
        <f t="shared" si="117"/>
        <v>33.900000000000006</v>
      </c>
      <c r="AT531" s="57">
        <v>46.3</v>
      </c>
      <c r="AU531" s="57">
        <f t="shared" si="118"/>
        <v>6.1999999999999957</v>
      </c>
      <c r="AV531" s="57">
        <f t="shared" si="119"/>
        <v>6.1999999999999957</v>
      </c>
      <c r="AW531" s="5" t="s">
        <v>557</v>
      </c>
      <c r="AX531" s="18">
        <v>39</v>
      </c>
      <c r="AY531" s="18" t="s">
        <v>596</v>
      </c>
      <c r="AZ531" s="5" t="s">
        <v>257</v>
      </c>
      <c r="BA531" s="5" t="s">
        <v>257</v>
      </c>
      <c r="BB531" s="18" t="s">
        <v>904</v>
      </c>
      <c r="BC531" s="18" t="s">
        <v>263</v>
      </c>
      <c r="BD531" s="57">
        <f t="shared" si="120"/>
        <v>59.9</v>
      </c>
      <c r="BE531" s="18" t="s">
        <v>888</v>
      </c>
      <c r="BF531" s="18" t="s">
        <v>479</v>
      </c>
      <c r="BG531" s="18">
        <v>4</v>
      </c>
      <c r="BH531" s="18" t="s">
        <v>886</v>
      </c>
      <c r="BI531" s="57">
        <f t="shared" si="121"/>
        <v>53.7</v>
      </c>
      <c r="BJ531" s="57">
        <f t="shared" si="122"/>
        <v>66.099999999999994</v>
      </c>
      <c r="BK531" s="57">
        <f t="shared" si="123"/>
        <v>6.1999999999999957</v>
      </c>
      <c r="BL531" s="57">
        <f t="shared" si="124"/>
        <v>6.1999999999999957</v>
      </c>
      <c r="BM531" s="5" t="s">
        <v>557</v>
      </c>
      <c r="BN531" s="18">
        <v>39</v>
      </c>
      <c r="BO531" s="18" t="s">
        <v>596</v>
      </c>
      <c r="BP531" s="5" t="s">
        <v>257</v>
      </c>
      <c r="BQ531" s="5" t="s">
        <v>257</v>
      </c>
      <c r="BR531" s="18" t="s">
        <v>889</v>
      </c>
      <c r="BS531" s="18"/>
      <c r="BT531" s="18"/>
      <c r="BU531" s="18"/>
      <c r="BV531" s="18"/>
      <c r="BW531" s="18"/>
      <c r="BX531" s="18"/>
      <c r="BY531" s="18"/>
      <c r="BZ531" s="18"/>
      <c r="CA531" s="18"/>
      <c r="CB531" s="18"/>
      <c r="CC531" s="18"/>
      <c r="CD531" s="18"/>
      <c r="CE531" s="18"/>
      <c r="CF531" s="18"/>
      <c r="CG531" s="18"/>
      <c r="CH531" s="18"/>
      <c r="CI531" s="18"/>
      <c r="CJ531" s="18"/>
      <c r="CK531" s="18"/>
      <c r="CL531" s="18"/>
      <c r="CM531" s="18"/>
      <c r="CN531" s="18"/>
      <c r="CO531" s="18"/>
      <c r="CP531" s="18"/>
      <c r="CQ531" s="18"/>
      <c r="CR531" s="18"/>
      <c r="CS531" s="18"/>
      <c r="CT531" s="18"/>
      <c r="CU531" s="18"/>
      <c r="CV531" s="18"/>
      <c r="CW531" s="18"/>
      <c r="CX531" s="18"/>
      <c r="CY531" s="18"/>
      <c r="CZ531" s="18"/>
      <c r="DA531" s="18"/>
      <c r="DB531" s="18"/>
      <c r="DC531" s="18"/>
      <c r="DD531" s="18"/>
      <c r="DE531" s="18"/>
      <c r="DF531" s="18"/>
      <c r="DG531" s="18"/>
      <c r="DH531" s="18"/>
      <c r="DI531" s="18"/>
      <c r="DJ531" s="18"/>
      <c r="DK531" s="18"/>
      <c r="DL531" s="18"/>
      <c r="DM531" s="18"/>
      <c r="DN531" s="18"/>
      <c r="DO531" s="18"/>
      <c r="DP531" s="18"/>
      <c r="DQ531" s="18"/>
      <c r="DR531" s="18"/>
      <c r="DS531" s="18"/>
      <c r="DT531" s="18"/>
      <c r="DU531" s="18"/>
      <c r="DV531" s="18"/>
      <c r="DW531" s="18"/>
      <c r="DX531" s="18"/>
      <c r="DY531" s="18"/>
      <c r="DZ531" s="18"/>
      <c r="EA531" s="5"/>
      <c r="EB531" s="26"/>
      <c r="EC531" s="26"/>
      <c r="ED531" s="26"/>
      <c r="EE531" s="18"/>
      <c r="EF531" s="18"/>
      <c r="EG531" s="18">
        <v>0</v>
      </c>
      <c r="EH531" s="18" t="s">
        <v>890</v>
      </c>
      <c r="EI531" s="18" cm="1">
        <f t="array" ref="EI531">IF(SUMPRODUCT(--(DO531:DS531&lt;&gt;""))=0, 0,1)</f>
        <v>0</v>
      </c>
      <c r="EJ531" s="18" cm="1">
        <f t="array" ref="EJ531">IF(SUMPRODUCT(--(DT531:EG531&lt;&gt;""))=0, 0,1)</f>
        <v>1</v>
      </c>
      <c r="EK531" s="18" cm="1">
        <f t="array" ref="EK531">IF(SUMPRODUCT(--(EC531:EG531&lt;&gt;""))=0, 0,1)</f>
        <v>1</v>
      </c>
      <c r="EL531" s="18" cm="1">
        <f t="array" ref="EL531">IF(SUMPRODUCT(--(EE531:EG531&lt;&gt;""))=0, 0,1)</f>
        <v>1</v>
      </c>
      <c r="EM531" s="18">
        <f t="shared" si="125"/>
        <v>0</v>
      </c>
      <c r="EN531" s="18" t="str">
        <f t="shared" si="126"/>
        <v>NA</v>
      </c>
      <c r="EO531" s="18">
        <f t="shared" si="127"/>
        <v>0</v>
      </c>
      <c r="EP531" s="18">
        <f t="shared" si="128"/>
        <v>0</v>
      </c>
      <c r="EQ531" s="18">
        <f t="shared" si="129"/>
        <v>0</v>
      </c>
      <c r="ER531" s="58" t="s">
        <v>2080</v>
      </c>
      <c r="ES531" s="59">
        <v>43805</v>
      </c>
      <c r="ET531" s="18" t="s">
        <v>876</v>
      </c>
      <c r="EU531" s="18" t="s">
        <v>876</v>
      </c>
    </row>
    <row r="532" spans="1:151" ht="15.75" customHeight="1" x14ac:dyDescent="0.2">
      <c r="A532" s="5" t="s">
        <v>311</v>
      </c>
      <c r="B532" s="24" t="s">
        <v>875</v>
      </c>
      <c r="C532" s="26">
        <v>1</v>
      </c>
      <c r="D532" s="18" t="s">
        <v>515</v>
      </c>
      <c r="E532" s="18" t="s">
        <v>898</v>
      </c>
      <c r="F532" s="18" t="s">
        <v>2320</v>
      </c>
      <c r="G532" s="18" t="s">
        <v>878</v>
      </c>
      <c r="H532" s="18" t="s">
        <v>879</v>
      </c>
      <c r="I532" s="18" t="s">
        <v>363</v>
      </c>
      <c r="J532" s="18" t="s">
        <v>363</v>
      </c>
      <c r="K532" s="18" t="s">
        <v>363</v>
      </c>
      <c r="L532" s="18" t="s">
        <v>469</v>
      </c>
      <c r="M532" s="18" t="s">
        <v>253</v>
      </c>
      <c r="N532" s="56">
        <v>60</v>
      </c>
      <c r="O532" s="18" t="s">
        <v>877</v>
      </c>
      <c r="P532" s="18" t="s">
        <v>466</v>
      </c>
      <c r="Q532" s="18" t="s">
        <v>254</v>
      </c>
      <c r="R532" s="24" t="s">
        <v>257</v>
      </c>
      <c r="S532" s="24" t="s">
        <v>257</v>
      </c>
      <c r="T532" s="26" t="s">
        <v>903</v>
      </c>
      <c r="U532" s="26" t="s">
        <v>257</v>
      </c>
      <c r="V532" s="26" t="s">
        <v>257</v>
      </c>
      <c r="W532" s="26" t="s">
        <v>257</v>
      </c>
      <c r="X532" s="18" t="s">
        <v>882</v>
      </c>
      <c r="Y532" s="18">
        <v>0</v>
      </c>
      <c r="Z532" s="18" t="s">
        <v>474</v>
      </c>
      <c r="AA532" s="18">
        <v>0</v>
      </c>
      <c r="AB532" s="57" t="s">
        <v>257</v>
      </c>
      <c r="AC532" s="18" t="s">
        <v>595</v>
      </c>
      <c r="AD532" s="18" t="s">
        <v>595</v>
      </c>
      <c r="AE532" s="18" t="s">
        <v>595</v>
      </c>
      <c r="AF532" s="18" t="s">
        <v>595</v>
      </c>
      <c r="AG532" s="18" t="s">
        <v>595</v>
      </c>
      <c r="AH532" s="18" t="s">
        <v>595</v>
      </c>
      <c r="AI532" s="18">
        <v>42</v>
      </c>
      <c r="AJ532" s="18" t="s">
        <v>596</v>
      </c>
      <c r="AK532" s="18">
        <v>42</v>
      </c>
      <c r="AL532" s="18" t="s">
        <v>883</v>
      </c>
      <c r="AM532" s="18" t="s">
        <v>884</v>
      </c>
      <c r="AN532" s="57">
        <v>39.700000000000003</v>
      </c>
      <c r="AO532" s="18" t="s">
        <v>885</v>
      </c>
      <c r="AP532" s="26" t="s">
        <v>479</v>
      </c>
      <c r="AQ532" s="18">
        <v>4</v>
      </c>
      <c r="AR532" s="18" t="s">
        <v>886</v>
      </c>
      <c r="AS532" s="57">
        <f t="shared" si="117"/>
        <v>33.200000000000003</v>
      </c>
      <c r="AT532" s="57">
        <v>46.2</v>
      </c>
      <c r="AU532" s="57">
        <f t="shared" si="118"/>
        <v>6.5</v>
      </c>
      <c r="AV532" s="57">
        <f t="shared" si="119"/>
        <v>6.5</v>
      </c>
      <c r="AW532" s="5" t="s">
        <v>557</v>
      </c>
      <c r="AX532" s="18">
        <v>42</v>
      </c>
      <c r="AY532" s="18" t="s">
        <v>596</v>
      </c>
      <c r="AZ532" s="5" t="s">
        <v>257</v>
      </c>
      <c r="BA532" s="5" t="s">
        <v>257</v>
      </c>
      <c r="BB532" s="18" t="s">
        <v>904</v>
      </c>
      <c r="BC532" s="18" t="s">
        <v>263</v>
      </c>
      <c r="BD532" s="57">
        <f t="shared" si="120"/>
        <v>60.3</v>
      </c>
      <c r="BE532" s="18" t="s">
        <v>888</v>
      </c>
      <c r="BF532" s="18" t="s">
        <v>479</v>
      </c>
      <c r="BG532" s="18">
        <v>4</v>
      </c>
      <c r="BH532" s="18" t="s">
        <v>886</v>
      </c>
      <c r="BI532" s="57">
        <f t="shared" si="121"/>
        <v>53.8</v>
      </c>
      <c r="BJ532" s="57">
        <f t="shared" si="122"/>
        <v>66.8</v>
      </c>
      <c r="BK532" s="57">
        <f t="shared" si="123"/>
        <v>6.5</v>
      </c>
      <c r="BL532" s="57">
        <f t="shared" si="124"/>
        <v>6.5</v>
      </c>
      <c r="BM532" s="5" t="s">
        <v>557</v>
      </c>
      <c r="BN532" s="18">
        <v>42</v>
      </c>
      <c r="BO532" s="18" t="s">
        <v>596</v>
      </c>
      <c r="BP532" s="5" t="s">
        <v>257</v>
      </c>
      <c r="BQ532" s="5" t="s">
        <v>257</v>
      </c>
      <c r="BR532" s="18" t="s">
        <v>889</v>
      </c>
      <c r="BS532" s="18"/>
      <c r="BT532" s="18"/>
      <c r="BU532" s="18"/>
      <c r="BV532" s="18"/>
      <c r="BW532" s="18"/>
      <c r="BX532" s="18"/>
      <c r="BY532" s="18"/>
      <c r="BZ532" s="18"/>
      <c r="CA532" s="18"/>
      <c r="CB532" s="18"/>
      <c r="CC532" s="18"/>
      <c r="CD532" s="18"/>
      <c r="CE532" s="18"/>
      <c r="CF532" s="18"/>
      <c r="CG532" s="18"/>
      <c r="CH532" s="18"/>
      <c r="CI532" s="18"/>
      <c r="CJ532" s="18"/>
      <c r="CK532" s="18"/>
      <c r="CL532" s="18"/>
      <c r="CM532" s="18"/>
      <c r="CN532" s="18"/>
      <c r="CO532" s="18"/>
      <c r="CP532" s="18"/>
      <c r="CQ532" s="18"/>
      <c r="CR532" s="18"/>
      <c r="CS532" s="18"/>
      <c r="CT532" s="18"/>
      <c r="CU532" s="18"/>
      <c r="CV532" s="18"/>
      <c r="CW532" s="18"/>
      <c r="CX532" s="18"/>
      <c r="CY532" s="18"/>
      <c r="CZ532" s="18"/>
      <c r="DA532" s="18"/>
      <c r="DB532" s="18"/>
      <c r="DC532" s="18"/>
      <c r="DD532" s="18"/>
      <c r="DE532" s="18"/>
      <c r="DF532" s="18"/>
      <c r="DG532" s="18"/>
      <c r="DH532" s="18"/>
      <c r="DI532" s="18"/>
      <c r="DJ532" s="18"/>
      <c r="DK532" s="18"/>
      <c r="DL532" s="18"/>
      <c r="DM532" s="18"/>
      <c r="DN532" s="18"/>
      <c r="DO532" s="18"/>
      <c r="DP532" s="18"/>
      <c r="DQ532" s="18"/>
      <c r="DR532" s="18"/>
      <c r="DS532" s="18"/>
      <c r="DT532" s="18"/>
      <c r="DU532" s="18"/>
      <c r="DV532" s="18"/>
      <c r="DW532" s="18"/>
      <c r="DX532" s="18"/>
      <c r="DY532" s="18"/>
      <c r="DZ532" s="18"/>
      <c r="EA532" s="5"/>
      <c r="EB532" s="26"/>
      <c r="EC532" s="26"/>
      <c r="ED532" s="26"/>
      <c r="EE532" s="18"/>
      <c r="EF532" s="18"/>
      <c r="EG532" s="18">
        <v>0</v>
      </c>
      <c r="EH532" s="18" t="s">
        <v>890</v>
      </c>
      <c r="EI532" s="18" cm="1">
        <f t="array" ref="EI532">IF(SUMPRODUCT(--(DO532:DS532&lt;&gt;""))=0, 0,1)</f>
        <v>0</v>
      </c>
      <c r="EJ532" s="18" cm="1">
        <f t="array" ref="EJ532">IF(SUMPRODUCT(--(DT532:EG532&lt;&gt;""))=0, 0,1)</f>
        <v>1</v>
      </c>
      <c r="EK532" s="18" cm="1">
        <f t="array" ref="EK532">IF(SUMPRODUCT(--(EC532:EG532&lt;&gt;""))=0, 0,1)</f>
        <v>1</v>
      </c>
      <c r="EL532" s="18" cm="1">
        <f t="array" ref="EL532">IF(SUMPRODUCT(--(EE532:EG532&lt;&gt;""))=0, 0,1)</f>
        <v>1</v>
      </c>
      <c r="EM532" s="18">
        <f t="shared" si="125"/>
        <v>0</v>
      </c>
      <c r="EN532" s="18" t="str">
        <f t="shared" si="126"/>
        <v>NA</v>
      </c>
      <c r="EO532" s="18">
        <f t="shared" si="127"/>
        <v>0</v>
      </c>
      <c r="EP532" s="18">
        <f t="shared" si="128"/>
        <v>0</v>
      </c>
      <c r="EQ532" s="18">
        <f t="shared" si="129"/>
        <v>0</v>
      </c>
      <c r="ER532" s="58" t="s">
        <v>2080</v>
      </c>
      <c r="ES532" s="59">
        <v>43805</v>
      </c>
      <c r="ET532" s="18" t="s">
        <v>876</v>
      </c>
      <c r="EU532" s="18" t="s">
        <v>876</v>
      </c>
    </row>
    <row r="533" spans="1:151" ht="15.75" customHeight="1" x14ac:dyDescent="0.2">
      <c r="A533" s="5" t="s">
        <v>311</v>
      </c>
      <c r="B533" s="24" t="s">
        <v>875</v>
      </c>
      <c r="C533" s="26">
        <v>1</v>
      </c>
      <c r="D533" s="18" t="s">
        <v>899</v>
      </c>
      <c r="E533" s="18" t="s">
        <v>880</v>
      </c>
      <c r="F533" s="18" t="s">
        <v>2320</v>
      </c>
      <c r="G533" s="18" t="s">
        <v>878</v>
      </c>
      <c r="H533" s="18" t="s">
        <v>879</v>
      </c>
      <c r="I533" s="18" t="s">
        <v>363</v>
      </c>
      <c r="J533" s="18" t="s">
        <v>363</v>
      </c>
      <c r="K533" s="18" t="s">
        <v>363</v>
      </c>
      <c r="L533" s="18" t="s">
        <v>469</v>
      </c>
      <c r="M533" s="18" t="s">
        <v>253</v>
      </c>
      <c r="N533" s="56">
        <v>60</v>
      </c>
      <c r="O533" s="18" t="s">
        <v>877</v>
      </c>
      <c r="P533" s="18" t="s">
        <v>466</v>
      </c>
      <c r="Q533" s="18" t="s">
        <v>254</v>
      </c>
      <c r="R533" s="24" t="s">
        <v>257</v>
      </c>
      <c r="S533" s="24" t="s">
        <v>257</v>
      </c>
      <c r="T533" s="26" t="s">
        <v>903</v>
      </c>
      <c r="U533" s="26" t="s">
        <v>257</v>
      </c>
      <c r="V533" s="26" t="s">
        <v>257</v>
      </c>
      <c r="W533" s="26" t="s">
        <v>257</v>
      </c>
      <c r="X533" s="18" t="s">
        <v>882</v>
      </c>
      <c r="Y533" s="18">
        <v>16.600000000000001</v>
      </c>
      <c r="Z533" s="18" t="s">
        <v>474</v>
      </c>
      <c r="AA533" s="18">
        <v>16.600000000000001</v>
      </c>
      <c r="AB533" s="57" t="s">
        <v>257</v>
      </c>
      <c r="AC533" s="18" t="s">
        <v>595</v>
      </c>
      <c r="AD533" s="18" t="s">
        <v>595</v>
      </c>
      <c r="AE533" s="18" t="s">
        <v>595</v>
      </c>
      <c r="AF533" s="18" t="s">
        <v>595</v>
      </c>
      <c r="AG533" s="18" t="s">
        <v>595</v>
      </c>
      <c r="AH533" s="18" t="s">
        <v>595</v>
      </c>
      <c r="AI533" s="18">
        <v>0</v>
      </c>
      <c r="AJ533" s="18" t="s">
        <v>596</v>
      </c>
      <c r="AK533" s="18">
        <v>0</v>
      </c>
      <c r="AL533" s="18" t="s">
        <v>883</v>
      </c>
      <c r="AM533" s="18" t="s">
        <v>884</v>
      </c>
      <c r="AN533" s="57">
        <v>0</v>
      </c>
      <c r="AO533" s="18" t="s">
        <v>885</v>
      </c>
      <c r="AP533" s="26" t="s">
        <v>479</v>
      </c>
      <c r="AQ533" s="18">
        <v>4</v>
      </c>
      <c r="AR533" s="18" t="s">
        <v>886</v>
      </c>
      <c r="AS533" s="57">
        <f t="shared" si="117"/>
        <v>0</v>
      </c>
      <c r="AT533" s="57">
        <v>0</v>
      </c>
      <c r="AU533" s="57">
        <f t="shared" si="118"/>
        <v>0</v>
      </c>
      <c r="AV533" s="57">
        <f t="shared" si="119"/>
        <v>0</v>
      </c>
      <c r="AW533" s="5" t="s">
        <v>557</v>
      </c>
      <c r="AX533" s="18">
        <v>0</v>
      </c>
      <c r="AY533" s="18" t="s">
        <v>596</v>
      </c>
      <c r="AZ533" s="5" t="s">
        <v>257</v>
      </c>
      <c r="BA533" s="5" t="s">
        <v>257</v>
      </c>
      <c r="BB533" s="18" t="s">
        <v>904</v>
      </c>
      <c r="BC533" s="18" t="s">
        <v>263</v>
      </c>
      <c r="BD533" s="57">
        <f t="shared" si="120"/>
        <v>100</v>
      </c>
      <c r="BE533" s="18" t="s">
        <v>888</v>
      </c>
      <c r="BF533" s="18" t="s">
        <v>479</v>
      </c>
      <c r="BG533" s="18">
        <v>4</v>
      </c>
      <c r="BH533" s="18" t="s">
        <v>886</v>
      </c>
      <c r="BI533" s="57">
        <f t="shared" si="121"/>
        <v>100</v>
      </c>
      <c r="BJ533" s="57">
        <f t="shared" si="122"/>
        <v>100</v>
      </c>
      <c r="BK533" s="57">
        <f t="shared" si="123"/>
        <v>0</v>
      </c>
      <c r="BL533" s="57">
        <f t="shared" si="124"/>
        <v>0</v>
      </c>
      <c r="BM533" s="5" t="s">
        <v>557</v>
      </c>
      <c r="BN533" s="18">
        <v>0</v>
      </c>
      <c r="BO533" s="18" t="s">
        <v>596</v>
      </c>
      <c r="BP533" s="5" t="s">
        <v>257</v>
      </c>
      <c r="BQ533" s="5" t="s">
        <v>257</v>
      </c>
      <c r="BR533" s="18" t="s">
        <v>889</v>
      </c>
      <c r="BS533" s="18"/>
      <c r="BT533" s="18"/>
      <c r="BU533" s="18"/>
      <c r="BV533" s="18"/>
      <c r="BW533" s="18"/>
      <c r="BX533" s="18"/>
      <c r="BY533" s="18"/>
      <c r="BZ533" s="18"/>
      <c r="CA533" s="18"/>
      <c r="CB533" s="18"/>
      <c r="CC533" s="18"/>
      <c r="CD533" s="18"/>
      <c r="CE533" s="18"/>
      <c r="CF533" s="18"/>
      <c r="CG533" s="18"/>
      <c r="CH533" s="18"/>
      <c r="CI533" s="18"/>
      <c r="CJ533" s="18"/>
      <c r="CK533" s="18"/>
      <c r="CL533" s="18"/>
      <c r="CM533" s="18"/>
      <c r="CN533" s="18"/>
      <c r="CO533" s="18"/>
      <c r="CP533" s="18"/>
      <c r="CQ533" s="18"/>
      <c r="CR533" s="18"/>
      <c r="CS533" s="18"/>
      <c r="CT533" s="18"/>
      <c r="CU533" s="18"/>
      <c r="CV533" s="18"/>
      <c r="CW533" s="18"/>
      <c r="CX533" s="18"/>
      <c r="CY533" s="18"/>
      <c r="CZ533" s="18"/>
      <c r="DA533" s="18"/>
      <c r="DB533" s="18"/>
      <c r="DC533" s="18"/>
      <c r="DD533" s="18"/>
      <c r="DE533" s="18"/>
      <c r="DF533" s="18"/>
      <c r="DG533" s="18"/>
      <c r="DH533" s="18"/>
      <c r="DI533" s="18"/>
      <c r="DJ533" s="18"/>
      <c r="DK533" s="18"/>
      <c r="DL533" s="18"/>
      <c r="DM533" s="18"/>
      <c r="DN533" s="18"/>
      <c r="DO533" s="18"/>
      <c r="DP533" s="18"/>
      <c r="DQ533" s="18"/>
      <c r="DR533" s="18"/>
      <c r="DS533" s="18"/>
      <c r="DT533" s="18"/>
      <c r="DU533" s="18"/>
      <c r="DV533" s="18"/>
      <c r="DW533" s="18"/>
      <c r="DX533" s="18"/>
      <c r="DY533" s="18"/>
      <c r="DZ533" s="18"/>
      <c r="EA533" s="5"/>
      <c r="EB533" s="26"/>
      <c r="EC533" s="26"/>
      <c r="ED533" s="26"/>
      <c r="EE533" s="18"/>
      <c r="EF533" s="18"/>
      <c r="EG533" s="18">
        <v>0</v>
      </c>
      <c r="EH533" s="18" t="s">
        <v>890</v>
      </c>
      <c r="EI533" s="18" cm="1">
        <f t="array" ref="EI533">IF(SUMPRODUCT(--(DO533:DS533&lt;&gt;""))=0, 0,1)</f>
        <v>0</v>
      </c>
      <c r="EJ533" s="18" cm="1">
        <f t="array" ref="EJ533">IF(SUMPRODUCT(--(DT533:EG533&lt;&gt;""))=0, 0,1)</f>
        <v>1</v>
      </c>
      <c r="EK533" s="18" cm="1">
        <f t="array" ref="EK533">IF(SUMPRODUCT(--(EC533:EG533&lt;&gt;""))=0, 0,1)</f>
        <v>1</v>
      </c>
      <c r="EL533" s="18" cm="1">
        <f t="array" ref="EL533">IF(SUMPRODUCT(--(EE533:EG533&lt;&gt;""))=0, 0,1)</f>
        <v>1</v>
      </c>
      <c r="EM533" s="18">
        <f t="shared" si="125"/>
        <v>0</v>
      </c>
      <c r="EN533" s="18" t="str">
        <f t="shared" si="126"/>
        <v>NA</v>
      </c>
      <c r="EO533" s="18">
        <f t="shared" si="127"/>
        <v>0</v>
      </c>
      <c r="EP533" s="18">
        <f t="shared" si="128"/>
        <v>0</v>
      </c>
      <c r="EQ533" s="18">
        <f t="shared" si="129"/>
        <v>0</v>
      </c>
      <c r="ER533" s="58" t="s">
        <v>2080</v>
      </c>
      <c r="ES533" s="59">
        <v>43805</v>
      </c>
      <c r="ET533" s="18" t="s">
        <v>876</v>
      </c>
      <c r="EU533" s="18" t="s">
        <v>876</v>
      </c>
    </row>
    <row r="534" spans="1:151" ht="15.75" customHeight="1" x14ac:dyDescent="0.2">
      <c r="A534" s="5" t="s">
        <v>311</v>
      </c>
      <c r="B534" s="24" t="s">
        <v>875</v>
      </c>
      <c r="C534" s="26">
        <v>1</v>
      </c>
      <c r="D534" s="18" t="s">
        <v>899</v>
      </c>
      <c r="E534" s="18" t="s">
        <v>676</v>
      </c>
      <c r="F534" s="18" t="s">
        <v>2320</v>
      </c>
      <c r="G534" s="18" t="s">
        <v>878</v>
      </c>
      <c r="H534" s="18" t="s">
        <v>879</v>
      </c>
      <c r="I534" s="18" t="s">
        <v>363</v>
      </c>
      <c r="J534" s="18" t="s">
        <v>363</v>
      </c>
      <c r="K534" s="18" t="s">
        <v>363</v>
      </c>
      <c r="L534" s="18" t="s">
        <v>469</v>
      </c>
      <c r="M534" s="18" t="s">
        <v>253</v>
      </c>
      <c r="N534" s="56">
        <v>60</v>
      </c>
      <c r="O534" s="18" t="s">
        <v>877</v>
      </c>
      <c r="P534" s="18" t="s">
        <v>466</v>
      </c>
      <c r="Q534" s="18" t="s">
        <v>254</v>
      </c>
      <c r="R534" s="24" t="s">
        <v>257</v>
      </c>
      <c r="S534" s="24" t="s">
        <v>257</v>
      </c>
      <c r="T534" s="26" t="s">
        <v>903</v>
      </c>
      <c r="U534" s="26" t="s">
        <v>257</v>
      </c>
      <c r="V534" s="26" t="s">
        <v>257</v>
      </c>
      <c r="W534" s="26" t="s">
        <v>257</v>
      </c>
      <c r="X534" s="18" t="s">
        <v>882</v>
      </c>
      <c r="Y534" s="18">
        <v>16.600000000000001</v>
      </c>
      <c r="Z534" s="18" t="s">
        <v>474</v>
      </c>
      <c r="AA534" s="18">
        <v>16.600000000000001</v>
      </c>
      <c r="AB534" s="57" t="s">
        <v>257</v>
      </c>
      <c r="AC534" s="18" t="s">
        <v>595</v>
      </c>
      <c r="AD534" s="18" t="s">
        <v>595</v>
      </c>
      <c r="AE534" s="18" t="s">
        <v>595</v>
      </c>
      <c r="AF534" s="18" t="s">
        <v>595</v>
      </c>
      <c r="AG534" s="18" t="s">
        <v>595</v>
      </c>
      <c r="AH534" s="18" t="s">
        <v>595</v>
      </c>
      <c r="AI534" s="18">
        <v>3</v>
      </c>
      <c r="AJ534" s="18" t="s">
        <v>596</v>
      </c>
      <c r="AK534" s="18">
        <v>3</v>
      </c>
      <c r="AL534" s="18" t="s">
        <v>883</v>
      </c>
      <c r="AM534" s="18" t="s">
        <v>884</v>
      </c>
      <c r="AN534" s="57">
        <v>0</v>
      </c>
      <c r="AO534" s="18" t="s">
        <v>885</v>
      </c>
      <c r="AP534" s="26" t="s">
        <v>479</v>
      </c>
      <c r="AQ534" s="18">
        <v>4</v>
      </c>
      <c r="AR534" s="18" t="s">
        <v>886</v>
      </c>
      <c r="AS534" s="57">
        <f t="shared" si="117"/>
        <v>0</v>
      </c>
      <c r="AT534" s="57">
        <v>0</v>
      </c>
      <c r="AU534" s="57">
        <f t="shared" si="118"/>
        <v>0</v>
      </c>
      <c r="AV534" s="57">
        <f t="shared" si="119"/>
        <v>0</v>
      </c>
      <c r="AW534" s="5" t="s">
        <v>557</v>
      </c>
      <c r="AX534" s="18">
        <v>3</v>
      </c>
      <c r="AY534" s="18" t="s">
        <v>596</v>
      </c>
      <c r="AZ534" s="5" t="s">
        <v>257</v>
      </c>
      <c r="BA534" s="5" t="s">
        <v>257</v>
      </c>
      <c r="BB534" s="18" t="s">
        <v>904</v>
      </c>
      <c r="BC534" s="18" t="s">
        <v>263</v>
      </c>
      <c r="BD534" s="57">
        <f t="shared" si="120"/>
        <v>100</v>
      </c>
      <c r="BE534" s="18" t="s">
        <v>888</v>
      </c>
      <c r="BF534" s="18" t="s">
        <v>479</v>
      </c>
      <c r="BG534" s="18">
        <v>4</v>
      </c>
      <c r="BH534" s="18" t="s">
        <v>886</v>
      </c>
      <c r="BI534" s="57">
        <f t="shared" si="121"/>
        <v>100</v>
      </c>
      <c r="BJ534" s="57">
        <f t="shared" si="122"/>
        <v>100</v>
      </c>
      <c r="BK534" s="57">
        <f t="shared" si="123"/>
        <v>0</v>
      </c>
      <c r="BL534" s="57">
        <f t="shared" si="124"/>
        <v>0</v>
      </c>
      <c r="BM534" s="5" t="s">
        <v>557</v>
      </c>
      <c r="BN534" s="18">
        <v>3</v>
      </c>
      <c r="BO534" s="18" t="s">
        <v>596</v>
      </c>
      <c r="BP534" s="5" t="s">
        <v>257</v>
      </c>
      <c r="BQ534" s="5" t="s">
        <v>257</v>
      </c>
      <c r="BR534" s="18" t="s">
        <v>889</v>
      </c>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c r="DA534" s="18"/>
      <c r="DB534" s="18"/>
      <c r="DC534" s="18"/>
      <c r="DD534" s="18"/>
      <c r="DE534" s="18"/>
      <c r="DF534" s="18"/>
      <c r="DG534" s="18"/>
      <c r="DH534" s="18"/>
      <c r="DI534" s="18"/>
      <c r="DJ534" s="18"/>
      <c r="DK534" s="18"/>
      <c r="DL534" s="18"/>
      <c r="DM534" s="18"/>
      <c r="DN534" s="18"/>
      <c r="DO534" s="18"/>
      <c r="DP534" s="18"/>
      <c r="DQ534" s="18"/>
      <c r="DR534" s="18"/>
      <c r="DS534" s="18"/>
      <c r="DT534" s="18"/>
      <c r="DU534" s="18"/>
      <c r="DV534" s="18"/>
      <c r="DW534" s="18"/>
      <c r="DX534" s="18"/>
      <c r="DY534" s="18"/>
      <c r="DZ534" s="18"/>
      <c r="EA534" s="5"/>
      <c r="EB534" s="26"/>
      <c r="EC534" s="26"/>
      <c r="ED534" s="26"/>
      <c r="EE534" s="18"/>
      <c r="EF534" s="18"/>
      <c r="EG534" s="18">
        <v>0</v>
      </c>
      <c r="EH534" s="18" t="s">
        <v>890</v>
      </c>
      <c r="EI534" s="18" cm="1">
        <f t="array" ref="EI534">IF(SUMPRODUCT(--(DO534:DS534&lt;&gt;""))=0, 0,1)</f>
        <v>0</v>
      </c>
      <c r="EJ534" s="18" cm="1">
        <f t="array" ref="EJ534">IF(SUMPRODUCT(--(DT534:EG534&lt;&gt;""))=0, 0,1)</f>
        <v>1</v>
      </c>
      <c r="EK534" s="18" cm="1">
        <f t="array" ref="EK534">IF(SUMPRODUCT(--(EC534:EG534&lt;&gt;""))=0, 0,1)</f>
        <v>1</v>
      </c>
      <c r="EL534" s="18" cm="1">
        <f t="array" ref="EL534">IF(SUMPRODUCT(--(EE534:EG534&lt;&gt;""))=0, 0,1)</f>
        <v>1</v>
      </c>
      <c r="EM534" s="18">
        <f t="shared" si="125"/>
        <v>0</v>
      </c>
      <c r="EN534" s="18" t="str">
        <f t="shared" si="126"/>
        <v>NA</v>
      </c>
      <c r="EO534" s="18">
        <f t="shared" si="127"/>
        <v>0</v>
      </c>
      <c r="EP534" s="18">
        <f t="shared" si="128"/>
        <v>0</v>
      </c>
      <c r="EQ534" s="18">
        <f t="shared" si="129"/>
        <v>0</v>
      </c>
      <c r="ER534" s="58" t="s">
        <v>2080</v>
      </c>
      <c r="ES534" s="59">
        <v>43805</v>
      </c>
      <c r="ET534" s="18" t="s">
        <v>876</v>
      </c>
      <c r="EU534" s="18" t="s">
        <v>876</v>
      </c>
    </row>
    <row r="535" spans="1:151" ht="15.75" customHeight="1" x14ac:dyDescent="0.2">
      <c r="A535" s="5" t="s">
        <v>311</v>
      </c>
      <c r="B535" s="24" t="s">
        <v>875</v>
      </c>
      <c r="C535" s="26">
        <v>1</v>
      </c>
      <c r="D535" s="18" t="s">
        <v>899</v>
      </c>
      <c r="E535" s="18" t="s">
        <v>679</v>
      </c>
      <c r="F535" s="18" t="s">
        <v>2320</v>
      </c>
      <c r="G535" s="18" t="s">
        <v>878</v>
      </c>
      <c r="H535" s="18" t="s">
        <v>879</v>
      </c>
      <c r="I535" s="18" t="s">
        <v>363</v>
      </c>
      <c r="J535" s="18" t="s">
        <v>363</v>
      </c>
      <c r="K535" s="18" t="s">
        <v>363</v>
      </c>
      <c r="L535" s="18" t="s">
        <v>469</v>
      </c>
      <c r="M535" s="18" t="s">
        <v>253</v>
      </c>
      <c r="N535" s="56">
        <v>60</v>
      </c>
      <c r="O535" s="18" t="s">
        <v>877</v>
      </c>
      <c r="P535" s="18" t="s">
        <v>466</v>
      </c>
      <c r="Q535" s="18" t="s">
        <v>254</v>
      </c>
      <c r="R535" s="24" t="s">
        <v>257</v>
      </c>
      <c r="S535" s="24" t="s">
        <v>257</v>
      </c>
      <c r="T535" s="26" t="s">
        <v>903</v>
      </c>
      <c r="U535" s="26" t="s">
        <v>257</v>
      </c>
      <c r="V535" s="26" t="s">
        <v>257</v>
      </c>
      <c r="W535" s="26" t="s">
        <v>257</v>
      </c>
      <c r="X535" s="18" t="s">
        <v>882</v>
      </c>
      <c r="Y535" s="18">
        <v>16.600000000000001</v>
      </c>
      <c r="Z535" s="18" t="s">
        <v>474</v>
      </c>
      <c r="AA535" s="18">
        <v>16.600000000000001</v>
      </c>
      <c r="AB535" s="57" t="s">
        <v>257</v>
      </c>
      <c r="AC535" s="18" t="s">
        <v>595</v>
      </c>
      <c r="AD535" s="18" t="s">
        <v>595</v>
      </c>
      <c r="AE535" s="18" t="s">
        <v>595</v>
      </c>
      <c r="AF535" s="18" t="s">
        <v>595</v>
      </c>
      <c r="AG535" s="18" t="s">
        <v>595</v>
      </c>
      <c r="AH535" s="18" t="s">
        <v>595</v>
      </c>
      <c r="AI535" s="18">
        <v>6</v>
      </c>
      <c r="AJ535" s="18" t="s">
        <v>596</v>
      </c>
      <c r="AK535" s="18">
        <v>6</v>
      </c>
      <c r="AL535" s="18" t="s">
        <v>883</v>
      </c>
      <c r="AM535" s="18" t="s">
        <v>884</v>
      </c>
      <c r="AN535" s="57">
        <v>0</v>
      </c>
      <c r="AO535" s="18" t="s">
        <v>885</v>
      </c>
      <c r="AP535" s="26" t="s">
        <v>479</v>
      </c>
      <c r="AQ535" s="18">
        <v>4</v>
      </c>
      <c r="AR535" s="18" t="s">
        <v>886</v>
      </c>
      <c r="AS535" s="57">
        <f t="shared" si="117"/>
        <v>0</v>
      </c>
      <c r="AT535" s="57">
        <v>0</v>
      </c>
      <c r="AU535" s="57">
        <f t="shared" si="118"/>
        <v>0</v>
      </c>
      <c r="AV535" s="57">
        <f t="shared" si="119"/>
        <v>0</v>
      </c>
      <c r="AW535" s="5" t="s">
        <v>557</v>
      </c>
      <c r="AX535" s="18">
        <v>6</v>
      </c>
      <c r="AY535" s="18" t="s">
        <v>596</v>
      </c>
      <c r="AZ535" s="5" t="s">
        <v>257</v>
      </c>
      <c r="BA535" s="5" t="s">
        <v>257</v>
      </c>
      <c r="BB535" s="18" t="s">
        <v>904</v>
      </c>
      <c r="BC535" s="18" t="s">
        <v>263</v>
      </c>
      <c r="BD535" s="57">
        <f t="shared" si="120"/>
        <v>100</v>
      </c>
      <c r="BE535" s="18" t="s">
        <v>888</v>
      </c>
      <c r="BF535" s="18" t="s">
        <v>479</v>
      </c>
      <c r="BG535" s="18">
        <v>4</v>
      </c>
      <c r="BH535" s="18" t="s">
        <v>886</v>
      </c>
      <c r="BI535" s="57">
        <f t="shared" si="121"/>
        <v>100</v>
      </c>
      <c r="BJ535" s="57">
        <f t="shared" si="122"/>
        <v>100</v>
      </c>
      <c r="BK535" s="57">
        <f t="shared" si="123"/>
        <v>0</v>
      </c>
      <c r="BL535" s="57">
        <f t="shared" si="124"/>
        <v>0</v>
      </c>
      <c r="BM535" s="5" t="s">
        <v>557</v>
      </c>
      <c r="BN535" s="18">
        <v>6</v>
      </c>
      <c r="BO535" s="18" t="s">
        <v>596</v>
      </c>
      <c r="BP535" s="5" t="s">
        <v>257</v>
      </c>
      <c r="BQ535" s="5" t="s">
        <v>257</v>
      </c>
      <c r="BR535" s="18" t="s">
        <v>889</v>
      </c>
      <c r="BS535" s="18"/>
      <c r="BT535" s="18"/>
      <c r="BU535" s="18"/>
      <c r="BV535" s="18"/>
      <c r="BW535" s="18"/>
      <c r="BX535" s="18"/>
      <c r="BY535" s="18"/>
      <c r="BZ535" s="18"/>
      <c r="CA535" s="18"/>
      <c r="CB535" s="18"/>
      <c r="CC535" s="18"/>
      <c r="CD535" s="18"/>
      <c r="CE535" s="18"/>
      <c r="CF535" s="18"/>
      <c r="CG535" s="18"/>
      <c r="CH535" s="18"/>
      <c r="CI535" s="18"/>
      <c r="CJ535" s="18"/>
      <c r="CK535" s="18"/>
      <c r="CL535" s="18"/>
      <c r="CM535" s="18"/>
      <c r="CN535" s="18"/>
      <c r="CO535" s="18"/>
      <c r="CP535" s="18"/>
      <c r="CQ535" s="18"/>
      <c r="CR535" s="18"/>
      <c r="CS535" s="18"/>
      <c r="CT535" s="18"/>
      <c r="CU535" s="18"/>
      <c r="CV535" s="18"/>
      <c r="CW535" s="18"/>
      <c r="CX535" s="18"/>
      <c r="CY535" s="18"/>
      <c r="CZ535" s="18"/>
      <c r="DA535" s="18"/>
      <c r="DB535" s="18"/>
      <c r="DC535" s="18"/>
      <c r="DD535" s="18"/>
      <c r="DE535" s="18"/>
      <c r="DF535" s="18"/>
      <c r="DG535" s="18"/>
      <c r="DH535" s="18"/>
      <c r="DI535" s="18"/>
      <c r="DJ535" s="18"/>
      <c r="DK535" s="18"/>
      <c r="DL535" s="18"/>
      <c r="DM535" s="18"/>
      <c r="DN535" s="18"/>
      <c r="DO535" s="18"/>
      <c r="DP535" s="18"/>
      <c r="DQ535" s="18"/>
      <c r="DR535" s="18"/>
      <c r="DS535" s="18"/>
      <c r="DT535" s="18"/>
      <c r="DU535" s="18"/>
      <c r="DV535" s="18"/>
      <c r="DW535" s="18"/>
      <c r="DX535" s="18"/>
      <c r="DY535" s="18"/>
      <c r="DZ535" s="18"/>
      <c r="EA535" s="5"/>
      <c r="EB535" s="26"/>
      <c r="EC535" s="26"/>
      <c r="ED535" s="26"/>
      <c r="EE535" s="18"/>
      <c r="EF535" s="18"/>
      <c r="EG535" s="18">
        <v>0</v>
      </c>
      <c r="EH535" s="18" t="s">
        <v>890</v>
      </c>
      <c r="EI535" s="18" cm="1">
        <f t="array" ref="EI535">IF(SUMPRODUCT(--(DO535:DS535&lt;&gt;""))=0, 0,1)</f>
        <v>0</v>
      </c>
      <c r="EJ535" s="18" cm="1">
        <f t="array" ref="EJ535">IF(SUMPRODUCT(--(DT535:EG535&lt;&gt;""))=0, 0,1)</f>
        <v>1</v>
      </c>
      <c r="EK535" s="18" cm="1">
        <f t="array" ref="EK535">IF(SUMPRODUCT(--(EC535:EG535&lt;&gt;""))=0, 0,1)</f>
        <v>1</v>
      </c>
      <c r="EL535" s="18" cm="1">
        <f t="array" ref="EL535">IF(SUMPRODUCT(--(EE535:EG535&lt;&gt;""))=0, 0,1)</f>
        <v>1</v>
      </c>
      <c r="EM535" s="18">
        <f t="shared" si="125"/>
        <v>0</v>
      </c>
      <c r="EN535" s="18" t="str">
        <f t="shared" si="126"/>
        <v>NA</v>
      </c>
      <c r="EO535" s="18">
        <f t="shared" si="127"/>
        <v>0</v>
      </c>
      <c r="EP535" s="18">
        <f t="shared" si="128"/>
        <v>0</v>
      </c>
      <c r="EQ535" s="18">
        <f t="shared" si="129"/>
        <v>0</v>
      </c>
      <c r="ER535" s="58" t="s">
        <v>2080</v>
      </c>
      <c r="ES535" s="59">
        <v>43805</v>
      </c>
      <c r="ET535" s="18" t="s">
        <v>876</v>
      </c>
      <c r="EU535" s="18" t="s">
        <v>876</v>
      </c>
    </row>
    <row r="536" spans="1:151" ht="15.75" customHeight="1" x14ac:dyDescent="0.2">
      <c r="A536" s="5" t="s">
        <v>311</v>
      </c>
      <c r="B536" s="24" t="s">
        <v>875</v>
      </c>
      <c r="C536" s="26">
        <v>1</v>
      </c>
      <c r="D536" s="18" t="s">
        <v>899</v>
      </c>
      <c r="E536" s="18" t="s">
        <v>891</v>
      </c>
      <c r="F536" s="18" t="s">
        <v>2320</v>
      </c>
      <c r="G536" s="18" t="s">
        <v>878</v>
      </c>
      <c r="H536" s="18" t="s">
        <v>879</v>
      </c>
      <c r="I536" s="18" t="s">
        <v>363</v>
      </c>
      <c r="J536" s="18" t="s">
        <v>363</v>
      </c>
      <c r="K536" s="18" t="s">
        <v>363</v>
      </c>
      <c r="L536" s="18" t="s">
        <v>469</v>
      </c>
      <c r="M536" s="18" t="s">
        <v>253</v>
      </c>
      <c r="N536" s="56">
        <v>60</v>
      </c>
      <c r="O536" s="18" t="s">
        <v>877</v>
      </c>
      <c r="P536" s="18" t="s">
        <v>466</v>
      </c>
      <c r="Q536" s="18" t="s">
        <v>254</v>
      </c>
      <c r="R536" s="24" t="s">
        <v>257</v>
      </c>
      <c r="S536" s="24" t="s">
        <v>257</v>
      </c>
      <c r="T536" s="26" t="s">
        <v>903</v>
      </c>
      <c r="U536" s="26" t="s">
        <v>257</v>
      </c>
      <c r="V536" s="26" t="s">
        <v>257</v>
      </c>
      <c r="W536" s="26" t="s">
        <v>257</v>
      </c>
      <c r="X536" s="18" t="s">
        <v>882</v>
      </c>
      <c r="Y536" s="18">
        <v>16.600000000000001</v>
      </c>
      <c r="Z536" s="18" t="s">
        <v>474</v>
      </c>
      <c r="AA536" s="18">
        <v>16.600000000000001</v>
      </c>
      <c r="AB536" s="57" t="s">
        <v>257</v>
      </c>
      <c r="AC536" s="18" t="s">
        <v>595</v>
      </c>
      <c r="AD536" s="18" t="s">
        <v>595</v>
      </c>
      <c r="AE536" s="18" t="s">
        <v>595</v>
      </c>
      <c r="AF536" s="18" t="s">
        <v>595</v>
      </c>
      <c r="AG536" s="18" t="s">
        <v>595</v>
      </c>
      <c r="AH536" s="18" t="s">
        <v>595</v>
      </c>
      <c r="AI536" s="18">
        <v>9</v>
      </c>
      <c r="AJ536" s="18" t="s">
        <v>596</v>
      </c>
      <c r="AK536" s="18">
        <v>9</v>
      </c>
      <c r="AL536" s="18" t="s">
        <v>883</v>
      </c>
      <c r="AM536" s="18" t="s">
        <v>884</v>
      </c>
      <c r="AN536" s="57">
        <v>0</v>
      </c>
      <c r="AO536" s="18" t="s">
        <v>885</v>
      </c>
      <c r="AP536" s="26" t="s">
        <v>479</v>
      </c>
      <c r="AQ536" s="18">
        <v>4</v>
      </c>
      <c r="AR536" s="18" t="s">
        <v>886</v>
      </c>
      <c r="AS536" s="57">
        <f t="shared" si="117"/>
        <v>0</v>
      </c>
      <c r="AT536" s="57">
        <v>0</v>
      </c>
      <c r="AU536" s="57">
        <f t="shared" si="118"/>
        <v>0</v>
      </c>
      <c r="AV536" s="57">
        <f t="shared" si="119"/>
        <v>0</v>
      </c>
      <c r="AW536" s="5" t="s">
        <v>557</v>
      </c>
      <c r="AX536" s="18">
        <v>9</v>
      </c>
      <c r="AY536" s="18" t="s">
        <v>596</v>
      </c>
      <c r="AZ536" s="5" t="s">
        <v>257</v>
      </c>
      <c r="BA536" s="5" t="s">
        <v>257</v>
      </c>
      <c r="BB536" s="18" t="s">
        <v>904</v>
      </c>
      <c r="BC536" s="18" t="s">
        <v>263</v>
      </c>
      <c r="BD536" s="57">
        <f t="shared" si="120"/>
        <v>100</v>
      </c>
      <c r="BE536" s="18" t="s">
        <v>888</v>
      </c>
      <c r="BF536" s="18" t="s">
        <v>479</v>
      </c>
      <c r="BG536" s="18">
        <v>4</v>
      </c>
      <c r="BH536" s="18" t="s">
        <v>886</v>
      </c>
      <c r="BI536" s="57">
        <f t="shared" si="121"/>
        <v>100</v>
      </c>
      <c r="BJ536" s="57">
        <f t="shared" si="122"/>
        <v>100</v>
      </c>
      <c r="BK536" s="57">
        <f t="shared" si="123"/>
        <v>0</v>
      </c>
      <c r="BL536" s="57">
        <f t="shared" si="124"/>
        <v>0</v>
      </c>
      <c r="BM536" s="5" t="s">
        <v>557</v>
      </c>
      <c r="BN536" s="18">
        <v>9</v>
      </c>
      <c r="BO536" s="18" t="s">
        <v>596</v>
      </c>
      <c r="BP536" s="5" t="s">
        <v>257</v>
      </c>
      <c r="BQ536" s="5" t="s">
        <v>257</v>
      </c>
      <c r="BR536" s="18" t="s">
        <v>889</v>
      </c>
      <c r="BS536" s="18"/>
      <c r="BT536" s="18"/>
      <c r="BU536" s="18"/>
      <c r="BV536" s="18"/>
      <c r="BW536" s="18"/>
      <c r="BX536" s="18"/>
      <c r="BY536" s="18"/>
      <c r="BZ536" s="18"/>
      <c r="CA536" s="18"/>
      <c r="CB536" s="18"/>
      <c r="CC536" s="18"/>
      <c r="CD536" s="18"/>
      <c r="CE536" s="18"/>
      <c r="CF536" s="18"/>
      <c r="CG536" s="18"/>
      <c r="CH536" s="18"/>
      <c r="CI536" s="18"/>
      <c r="CJ536" s="18"/>
      <c r="CK536" s="18"/>
      <c r="CL536" s="18"/>
      <c r="CM536" s="18"/>
      <c r="CN536" s="18"/>
      <c r="CO536" s="18"/>
      <c r="CP536" s="18"/>
      <c r="CQ536" s="18"/>
      <c r="CR536" s="18"/>
      <c r="CS536" s="18"/>
      <c r="CT536" s="18"/>
      <c r="CU536" s="18"/>
      <c r="CV536" s="18"/>
      <c r="CW536" s="18"/>
      <c r="CX536" s="18"/>
      <c r="CY536" s="18"/>
      <c r="CZ536" s="18"/>
      <c r="DA536" s="18"/>
      <c r="DB536" s="18"/>
      <c r="DC536" s="18"/>
      <c r="DD536" s="18"/>
      <c r="DE536" s="18"/>
      <c r="DF536" s="18"/>
      <c r="DG536" s="18"/>
      <c r="DH536" s="18"/>
      <c r="DI536" s="18"/>
      <c r="DJ536" s="18"/>
      <c r="DK536" s="18"/>
      <c r="DL536" s="18"/>
      <c r="DM536" s="18"/>
      <c r="DN536" s="18"/>
      <c r="DO536" s="18"/>
      <c r="DP536" s="18"/>
      <c r="DQ536" s="18"/>
      <c r="DR536" s="18"/>
      <c r="DS536" s="18"/>
      <c r="DT536" s="18"/>
      <c r="DU536" s="18"/>
      <c r="DV536" s="18"/>
      <c r="DW536" s="18"/>
      <c r="DX536" s="18"/>
      <c r="DY536" s="18"/>
      <c r="DZ536" s="18"/>
      <c r="EA536" s="5"/>
      <c r="EB536" s="26"/>
      <c r="EC536" s="26"/>
      <c r="ED536" s="26"/>
      <c r="EE536" s="18"/>
      <c r="EF536" s="18"/>
      <c r="EG536" s="18">
        <v>0</v>
      </c>
      <c r="EH536" s="18" t="s">
        <v>890</v>
      </c>
      <c r="EI536" s="18" cm="1">
        <f t="array" ref="EI536">IF(SUMPRODUCT(--(DO536:DS536&lt;&gt;""))=0, 0,1)</f>
        <v>0</v>
      </c>
      <c r="EJ536" s="18" cm="1">
        <f t="array" ref="EJ536">IF(SUMPRODUCT(--(DT536:EG536&lt;&gt;""))=0, 0,1)</f>
        <v>1</v>
      </c>
      <c r="EK536" s="18" cm="1">
        <f t="array" ref="EK536">IF(SUMPRODUCT(--(EC536:EG536&lt;&gt;""))=0, 0,1)</f>
        <v>1</v>
      </c>
      <c r="EL536" s="18" cm="1">
        <f t="array" ref="EL536">IF(SUMPRODUCT(--(EE536:EG536&lt;&gt;""))=0, 0,1)</f>
        <v>1</v>
      </c>
      <c r="EM536" s="18">
        <f t="shared" si="125"/>
        <v>0</v>
      </c>
      <c r="EN536" s="18" t="str">
        <f t="shared" si="126"/>
        <v>NA</v>
      </c>
      <c r="EO536" s="18">
        <f t="shared" si="127"/>
        <v>0</v>
      </c>
      <c r="EP536" s="18">
        <f t="shared" si="128"/>
        <v>0</v>
      </c>
      <c r="EQ536" s="18">
        <f t="shared" si="129"/>
        <v>0</v>
      </c>
      <c r="ER536" s="58" t="s">
        <v>2080</v>
      </c>
      <c r="ES536" s="59">
        <v>43805</v>
      </c>
      <c r="ET536" s="18" t="s">
        <v>876</v>
      </c>
      <c r="EU536" s="18" t="s">
        <v>876</v>
      </c>
    </row>
    <row r="537" spans="1:151" ht="15.75" customHeight="1" x14ac:dyDescent="0.2">
      <c r="A537" s="5" t="s">
        <v>311</v>
      </c>
      <c r="B537" s="24" t="s">
        <v>875</v>
      </c>
      <c r="C537" s="26">
        <v>1</v>
      </c>
      <c r="D537" s="18" t="s">
        <v>899</v>
      </c>
      <c r="E537" s="18" t="s">
        <v>892</v>
      </c>
      <c r="F537" s="18" t="s">
        <v>2320</v>
      </c>
      <c r="G537" s="18" t="s">
        <v>878</v>
      </c>
      <c r="H537" s="18" t="s">
        <v>879</v>
      </c>
      <c r="I537" s="18" t="s">
        <v>363</v>
      </c>
      <c r="J537" s="18" t="s">
        <v>363</v>
      </c>
      <c r="K537" s="18" t="s">
        <v>363</v>
      </c>
      <c r="L537" s="18" t="s">
        <v>469</v>
      </c>
      <c r="M537" s="18" t="s">
        <v>253</v>
      </c>
      <c r="N537" s="56">
        <v>60</v>
      </c>
      <c r="O537" s="18" t="s">
        <v>877</v>
      </c>
      <c r="P537" s="18" t="s">
        <v>466</v>
      </c>
      <c r="Q537" s="18" t="s">
        <v>254</v>
      </c>
      <c r="R537" s="24" t="s">
        <v>257</v>
      </c>
      <c r="S537" s="24" t="s">
        <v>257</v>
      </c>
      <c r="T537" s="26" t="s">
        <v>903</v>
      </c>
      <c r="U537" s="26" t="s">
        <v>257</v>
      </c>
      <c r="V537" s="26" t="s">
        <v>257</v>
      </c>
      <c r="W537" s="26" t="s">
        <v>257</v>
      </c>
      <c r="X537" s="18" t="s">
        <v>882</v>
      </c>
      <c r="Y537" s="18">
        <v>16.600000000000001</v>
      </c>
      <c r="Z537" s="18" t="s">
        <v>474</v>
      </c>
      <c r="AA537" s="18">
        <v>16.600000000000001</v>
      </c>
      <c r="AB537" s="57" t="s">
        <v>257</v>
      </c>
      <c r="AC537" s="18" t="s">
        <v>595</v>
      </c>
      <c r="AD537" s="18" t="s">
        <v>595</v>
      </c>
      <c r="AE537" s="18" t="s">
        <v>595</v>
      </c>
      <c r="AF537" s="18" t="s">
        <v>595</v>
      </c>
      <c r="AG537" s="18" t="s">
        <v>595</v>
      </c>
      <c r="AH537" s="18" t="s">
        <v>595</v>
      </c>
      <c r="AI537" s="18">
        <v>12</v>
      </c>
      <c r="AJ537" s="18" t="s">
        <v>596</v>
      </c>
      <c r="AK537" s="18">
        <v>12</v>
      </c>
      <c r="AL537" s="18" t="s">
        <v>883</v>
      </c>
      <c r="AM537" s="18" t="s">
        <v>884</v>
      </c>
      <c r="AN537" s="57">
        <v>4.3</v>
      </c>
      <c r="AO537" s="18" t="s">
        <v>885</v>
      </c>
      <c r="AP537" s="26" t="s">
        <v>479</v>
      </c>
      <c r="AQ537" s="18">
        <v>4</v>
      </c>
      <c r="AR537" s="18" t="s">
        <v>886</v>
      </c>
      <c r="AS537" s="57">
        <f t="shared" si="117"/>
        <v>1</v>
      </c>
      <c r="AT537" s="57">
        <v>7.6</v>
      </c>
      <c r="AU537" s="57">
        <f t="shared" si="118"/>
        <v>3.3</v>
      </c>
      <c r="AV537" s="57">
        <f t="shared" si="119"/>
        <v>3.3</v>
      </c>
      <c r="AW537" s="5" t="s">
        <v>557</v>
      </c>
      <c r="AX537" s="18">
        <v>12</v>
      </c>
      <c r="AY537" s="18" t="s">
        <v>596</v>
      </c>
      <c r="AZ537" s="5" t="s">
        <v>257</v>
      </c>
      <c r="BA537" s="5" t="s">
        <v>257</v>
      </c>
      <c r="BB537" s="18" t="s">
        <v>904</v>
      </c>
      <c r="BC537" s="18" t="s">
        <v>263</v>
      </c>
      <c r="BD537" s="57">
        <f t="shared" si="120"/>
        <v>95.7</v>
      </c>
      <c r="BE537" s="18" t="s">
        <v>888</v>
      </c>
      <c r="BF537" s="18" t="s">
        <v>479</v>
      </c>
      <c r="BG537" s="18">
        <v>4</v>
      </c>
      <c r="BH537" s="18" t="s">
        <v>886</v>
      </c>
      <c r="BI537" s="57">
        <f t="shared" si="121"/>
        <v>92.4</v>
      </c>
      <c r="BJ537" s="57">
        <f t="shared" si="122"/>
        <v>99</v>
      </c>
      <c r="BK537" s="57">
        <f t="shared" si="123"/>
        <v>3.2999999999999972</v>
      </c>
      <c r="BL537" s="57">
        <f t="shared" si="124"/>
        <v>3.2999999999999972</v>
      </c>
      <c r="BM537" s="5" t="s">
        <v>557</v>
      </c>
      <c r="BN537" s="18">
        <v>12</v>
      </c>
      <c r="BO537" s="18" t="s">
        <v>596</v>
      </c>
      <c r="BP537" s="5" t="s">
        <v>257</v>
      </c>
      <c r="BQ537" s="5" t="s">
        <v>257</v>
      </c>
      <c r="BR537" s="18" t="s">
        <v>889</v>
      </c>
      <c r="BS537" s="18"/>
      <c r="BT537" s="18"/>
      <c r="BU537" s="18"/>
      <c r="BV537" s="18"/>
      <c r="BW537" s="18"/>
      <c r="BX537" s="18"/>
      <c r="BY537" s="18"/>
      <c r="BZ537" s="18"/>
      <c r="CA537" s="18"/>
      <c r="CB537" s="18"/>
      <c r="CC537" s="18"/>
      <c r="CD537" s="18"/>
      <c r="CE537" s="18"/>
      <c r="CF537" s="18"/>
      <c r="CG537" s="18"/>
      <c r="CH537" s="18"/>
      <c r="CI537" s="18"/>
      <c r="CJ537" s="18"/>
      <c r="CK537" s="18"/>
      <c r="CL537" s="18"/>
      <c r="CM537" s="18"/>
      <c r="CN537" s="18"/>
      <c r="CO537" s="18"/>
      <c r="CP537" s="18"/>
      <c r="CQ537" s="18"/>
      <c r="CR537" s="18"/>
      <c r="CS537" s="18"/>
      <c r="CT537" s="18"/>
      <c r="CU537" s="18"/>
      <c r="CV537" s="18"/>
      <c r="CW537" s="18"/>
      <c r="CX537" s="18"/>
      <c r="CY537" s="18"/>
      <c r="CZ537" s="18"/>
      <c r="DA537" s="18"/>
      <c r="DB537" s="18"/>
      <c r="DC537" s="18"/>
      <c r="DD537" s="18"/>
      <c r="DE537" s="18"/>
      <c r="DF537" s="18"/>
      <c r="DG537" s="18"/>
      <c r="DH537" s="18"/>
      <c r="DI537" s="18"/>
      <c r="DJ537" s="18"/>
      <c r="DK537" s="18"/>
      <c r="DL537" s="18"/>
      <c r="DM537" s="18"/>
      <c r="DN537" s="18"/>
      <c r="DO537" s="18"/>
      <c r="DP537" s="18"/>
      <c r="DQ537" s="18"/>
      <c r="DR537" s="18"/>
      <c r="DS537" s="18"/>
      <c r="DT537" s="18"/>
      <c r="DU537" s="18"/>
      <c r="DV537" s="18"/>
      <c r="DW537" s="18"/>
      <c r="DX537" s="18"/>
      <c r="DY537" s="18"/>
      <c r="DZ537" s="18"/>
      <c r="EA537" s="5"/>
      <c r="EB537" s="26"/>
      <c r="EC537" s="26"/>
      <c r="ED537" s="26"/>
      <c r="EE537" s="18"/>
      <c r="EF537" s="18"/>
      <c r="EG537" s="18">
        <v>0</v>
      </c>
      <c r="EH537" s="18" t="s">
        <v>890</v>
      </c>
      <c r="EI537" s="18" cm="1">
        <f t="array" ref="EI537">IF(SUMPRODUCT(--(DO537:DS537&lt;&gt;""))=0, 0,1)</f>
        <v>0</v>
      </c>
      <c r="EJ537" s="18" cm="1">
        <f t="array" ref="EJ537">IF(SUMPRODUCT(--(DT537:EG537&lt;&gt;""))=0, 0,1)</f>
        <v>1</v>
      </c>
      <c r="EK537" s="18" cm="1">
        <f t="array" ref="EK537">IF(SUMPRODUCT(--(EC537:EG537&lt;&gt;""))=0, 0,1)</f>
        <v>1</v>
      </c>
      <c r="EL537" s="18" cm="1">
        <f t="array" ref="EL537">IF(SUMPRODUCT(--(EE537:EG537&lt;&gt;""))=0, 0,1)</f>
        <v>1</v>
      </c>
      <c r="EM537" s="18">
        <f t="shared" si="125"/>
        <v>0</v>
      </c>
      <c r="EN537" s="18" t="str">
        <f t="shared" si="126"/>
        <v>NA</v>
      </c>
      <c r="EO537" s="18">
        <f t="shared" si="127"/>
        <v>0</v>
      </c>
      <c r="EP537" s="18">
        <f t="shared" si="128"/>
        <v>0</v>
      </c>
      <c r="EQ537" s="18">
        <f t="shared" si="129"/>
        <v>0</v>
      </c>
      <c r="ER537" s="58" t="s">
        <v>2080</v>
      </c>
      <c r="ES537" s="59">
        <v>43805</v>
      </c>
      <c r="ET537" s="18" t="s">
        <v>876</v>
      </c>
      <c r="EU537" s="18" t="s">
        <v>876</v>
      </c>
    </row>
    <row r="538" spans="1:151" ht="15.75" customHeight="1" x14ac:dyDescent="0.2">
      <c r="A538" s="5" t="s">
        <v>311</v>
      </c>
      <c r="B538" s="24" t="s">
        <v>875</v>
      </c>
      <c r="C538" s="26">
        <v>1</v>
      </c>
      <c r="D538" s="18" t="s">
        <v>899</v>
      </c>
      <c r="E538" s="18" t="s">
        <v>893</v>
      </c>
      <c r="F538" s="18" t="s">
        <v>2320</v>
      </c>
      <c r="G538" s="18" t="s">
        <v>878</v>
      </c>
      <c r="H538" s="18" t="s">
        <v>879</v>
      </c>
      <c r="I538" s="18" t="s">
        <v>363</v>
      </c>
      <c r="J538" s="18" t="s">
        <v>363</v>
      </c>
      <c r="K538" s="18" t="s">
        <v>363</v>
      </c>
      <c r="L538" s="18" t="s">
        <v>469</v>
      </c>
      <c r="M538" s="18" t="s">
        <v>253</v>
      </c>
      <c r="N538" s="56">
        <v>60</v>
      </c>
      <c r="O538" s="18" t="s">
        <v>877</v>
      </c>
      <c r="P538" s="18" t="s">
        <v>466</v>
      </c>
      <c r="Q538" s="18" t="s">
        <v>254</v>
      </c>
      <c r="R538" s="24" t="s">
        <v>257</v>
      </c>
      <c r="S538" s="24" t="s">
        <v>257</v>
      </c>
      <c r="T538" s="26" t="s">
        <v>903</v>
      </c>
      <c r="U538" s="26" t="s">
        <v>257</v>
      </c>
      <c r="V538" s="26" t="s">
        <v>257</v>
      </c>
      <c r="W538" s="26" t="s">
        <v>257</v>
      </c>
      <c r="X538" s="18" t="s">
        <v>882</v>
      </c>
      <c r="Y538" s="18">
        <v>16.600000000000001</v>
      </c>
      <c r="Z538" s="18" t="s">
        <v>474</v>
      </c>
      <c r="AA538" s="18">
        <v>16.600000000000001</v>
      </c>
      <c r="AB538" s="57" t="s">
        <v>257</v>
      </c>
      <c r="AC538" s="18" t="s">
        <v>595</v>
      </c>
      <c r="AD538" s="18" t="s">
        <v>595</v>
      </c>
      <c r="AE538" s="18" t="s">
        <v>595</v>
      </c>
      <c r="AF538" s="18" t="s">
        <v>595</v>
      </c>
      <c r="AG538" s="18" t="s">
        <v>595</v>
      </c>
      <c r="AH538" s="18" t="s">
        <v>595</v>
      </c>
      <c r="AI538" s="18">
        <v>15</v>
      </c>
      <c r="AJ538" s="18" t="s">
        <v>596</v>
      </c>
      <c r="AK538" s="18">
        <v>15</v>
      </c>
      <c r="AL538" s="18" t="s">
        <v>883</v>
      </c>
      <c r="AM538" s="18" t="s">
        <v>884</v>
      </c>
      <c r="AN538" s="57">
        <v>20.399999999999999</v>
      </c>
      <c r="AO538" s="18" t="s">
        <v>885</v>
      </c>
      <c r="AP538" s="26" t="s">
        <v>479</v>
      </c>
      <c r="AQ538" s="18">
        <v>4</v>
      </c>
      <c r="AR538" s="18" t="s">
        <v>886</v>
      </c>
      <c r="AS538" s="57">
        <f t="shared" si="117"/>
        <v>7.3999999999999986</v>
      </c>
      <c r="AT538" s="57">
        <v>33.4</v>
      </c>
      <c r="AU538" s="57">
        <f t="shared" si="118"/>
        <v>13</v>
      </c>
      <c r="AV538" s="57">
        <f t="shared" si="119"/>
        <v>13</v>
      </c>
      <c r="AW538" s="5" t="s">
        <v>557</v>
      </c>
      <c r="AX538" s="18">
        <v>15</v>
      </c>
      <c r="AY538" s="18" t="s">
        <v>596</v>
      </c>
      <c r="AZ538" s="5" t="s">
        <v>257</v>
      </c>
      <c r="BA538" s="5" t="s">
        <v>257</v>
      </c>
      <c r="BB538" s="18" t="s">
        <v>904</v>
      </c>
      <c r="BC538" s="18" t="s">
        <v>263</v>
      </c>
      <c r="BD538" s="57">
        <f t="shared" si="120"/>
        <v>79.599999999999994</v>
      </c>
      <c r="BE538" s="18" t="s">
        <v>888</v>
      </c>
      <c r="BF538" s="18" t="s">
        <v>479</v>
      </c>
      <c r="BG538" s="18">
        <v>4</v>
      </c>
      <c r="BH538" s="18" t="s">
        <v>886</v>
      </c>
      <c r="BI538" s="57">
        <f t="shared" si="121"/>
        <v>66.599999999999994</v>
      </c>
      <c r="BJ538" s="57">
        <f t="shared" si="122"/>
        <v>92.6</v>
      </c>
      <c r="BK538" s="57">
        <f t="shared" si="123"/>
        <v>13</v>
      </c>
      <c r="BL538" s="57">
        <f t="shared" si="124"/>
        <v>13</v>
      </c>
      <c r="BM538" s="5" t="s">
        <v>557</v>
      </c>
      <c r="BN538" s="18">
        <v>15</v>
      </c>
      <c r="BO538" s="18" t="s">
        <v>596</v>
      </c>
      <c r="BP538" s="5" t="s">
        <v>257</v>
      </c>
      <c r="BQ538" s="5" t="s">
        <v>257</v>
      </c>
      <c r="BR538" s="18" t="s">
        <v>889</v>
      </c>
      <c r="BS538" s="18"/>
      <c r="BT538" s="18"/>
      <c r="BU538" s="18"/>
      <c r="BV538" s="18"/>
      <c r="BW538" s="18"/>
      <c r="BX538" s="18"/>
      <c r="BY538" s="18"/>
      <c r="BZ538" s="18"/>
      <c r="CA538" s="18"/>
      <c r="CB538" s="18"/>
      <c r="CC538" s="18"/>
      <c r="CD538" s="18"/>
      <c r="CE538" s="18"/>
      <c r="CF538" s="18"/>
      <c r="CG538" s="18"/>
      <c r="CH538" s="18"/>
      <c r="CI538" s="18"/>
      <c r="CJ538" s="18"/>
      <c r="CK538" s="18"/>
      <c r="CL538" s="18"/>
      <c r="CM538" s="18"/>
      <c r="CN538" s="18"/>
      <c r="CO538" s="18"/>
      <c r="CP538" s="18"/>
      <c r="CQ538" s="18"/>
      <c r="CR538" s="18"/>
      <c r="CS538" s="18"/>
      <c r="CT538" s="18"/>
      <c r="CU538" s="18"/>
      <c r="CV538" s="18"/>
      <c r="CW538" s="18"/>
      <c r="CX538" s="18"/>
      <c r="CY538" s="18"/>
      <c r="CZ538" s="18"/>
      <c r="DA538" s="18"/>
      <c r="DB538" s="18"/>
      <c r="DC538" s="18"/>
      <c r="DD538" s="18"/>
      <c r="DE538" s="18"/>
      <c r="DF538" s="18"/>
      <c r="DG538" s="18"/>
      <c r="DH538" s="18"/>
      <c r="DI538" s="18"/>
      <c r="DJ538" s="18"/>
      <c r="DK538" s="18"/>
      <c r="DL538" s="18"/>
      <c r="DM538" s="18"/>
      <c r="DN538" s="18"/>
      <c r="DO538" s="18"/>
      <c r="DP538" s="18"/>
      <c r="DQ538" s="18"/>
      <c r="DR538" s="18"/>
      <c r="DS538" s="18"/>
      <c r="DT538" s="18"/>
      <c r="DU538" s="18"/>
      <c r="DV538" s="18"/>
      <c r="DW538" s="18"/>
      <c r="DX538" s="18"/>
      <c r="DY538" s="18"/>
      <c r="DZ538" s="18"/>
      <c r="EA538" s="5"/>
      <c r="EB538" s="26"/>
      <c r="EC538" s="26"/>
      <c r="ED538" s="26"/>
      <c r="EE538" s="18"/>
      <c r="EF538" s="18"/>
      <c r="EG538" s="18">
        <v>0</v>
      </c>
      <c r="EH538" s="18" t="s">
        <v>890</v>
      </c>
      <c r="EI538" s="18" cm="1">
        <f t="array" ref="EI538">IF(SUMPRODUCT(--(DO538:DS538&lt;&gt;""))=0, 0,1)</f>
        <v>0</v>
      </c>
      <c r="EJ538" s="18" cm="1">
        <f t="array" ref="EJ538">IF(SUMPRODUCT(--(DT538:EG538&lt;&gt;""))=0, 0,1)</f>
        <v>1</v>
      </c>
      <c r="EK538" s="18" cm="1">
        <f t="array" ref="EK538">IF(SUMPRODUCT(--(EC538:EG538&lt;&gt;""))=0, 0,1)</f>
        <v>1</v>
      </c>
      <c r="EL538" s="18" cm="1">
        <f t="array" ref="EL538">IF(SUMPRODUCT(--(EE538:EG538&lt;&gt;""))=0, 0,1)</f>
        <v>1</v>
      </c>
      <c r="EM538" s="18">
        <f t="shared" si="125"/>
        <v>0</v>
      </c>
      <c r="EN538" s="18" t="str">
        <f t="shared" si="126"/>
        <v>NA</v>
      </c>
      <c r="EO538" s="18">
        <f t="shared" si="127"/>
        <v>0</v>
      </c>
      <c r="EP538" s="18">
        <f t="shared" si="128"/>
        <v>0</v>
      </c>
      <c r="EQ538" s="18">
        <f t="shared" si="129"/>
        <v>0</v>
      </c>
      <c r="ER538" s="58" t="s">
        <v>2080</v>
      </c>
      <c r="ES538" s="59">
        <v>43805</v>
      </c>
      <c r="ET538" s="18" t="s">
        <v>876</v>
      </c>
      <c r="EU538" s="18" t="s">
        <v>876</v>
      </c>
    </row>
    <row r="539" spans="1:151" ht="15.75" customHeight="1" x14ac:dyDescent="0.2">
      <c r="A539" s="5" t="s">
        <v>311</v>
      </c>
      <c r="B539" s="24" t="s">
        <v>875</v>
      </c>
      <c r="C539" s="26">
        <v>1</v>
      </c>
      <c r="D539" s="18" t="s">
        <v>899</v>
      </c>
      <c r="E539" s="18" t="s">
        <v>894</v>
      </c>
      <c r="F539" s="18" t="s">
        <v>2320</v>
      </c>
      <c r="G539" s="18" t="s">
        <v>878</v>
      </c>
      <c r="H539" s="18" t="s">
        <v>879</v>
      </c>
      <c r="I539" s="18" t="s">
        <v>363</v>
      </c>
      <c r="J539" s="18" t="s">
        <v>363</v>
      </c>
      <c r="K539" s="18" t="s">
        <v>363</v>
      </c>
      <c r="L539" s="18" t="s">
        <v>469</v>
      </c>
      <c r="M539" s="18" t="s">
        <v>253</v>
      </c>
      <c r="N539" s="56">
        <v>60</v>
      </c>
      <c r="O539" s="18" t="s">
        <v>877</v>
      </c>
      <c r="P539" s="18" t="s">
        <v>466</v>
      </c>
      <c r="Q539" s="18" t="s">
        <v>254</v>
      </c>
      <c r="R539" s="24" t="s">
        <v>257</v>
      </c>
      <c r="S539" s="24" t="s">
        <v>257</v>
      </c>
      <c r="T539" s="26" t="s">
        <v>903</v>
      </c>
      <c r="U539" s="26" t="s">
        <v>257</v>
      </c>
      <c r="V539" s="26" t="s">
        <v>257</v>
      </c>
      <c r="W539" s="26" t="s">
        <v>257</v>
      </c>
      <c r="X539" s="18" t="s">
        <v>882</v>
      </c>
      <c r="Y539" s="18">
        <v>16.600000000000001</v>
      </c>
      <c r="Z539" s="18" t="s">
        <v>474</v>
      </c>
      <c r="AA539" s="18">
        <v>16.600000000000001</v>
      </c>
      <c r="AB539" s="57" t="s">
        <v>257</v>
      </c>
      <c r="AC539" s="18" t="s">
        <v>595</v>
      </c>
      <c r="AD539" s="18" t="s">
        <v>595</v>
      </c>
      <c r="AE539" s="18" t="s">
        <v>595</v>
      </c>
      <c r="AF539" s="18" t="s">
        <v>595</v>
      </c>
      <c r="AG539" s="18" t="s">
        <v>595</v>
      </c>
      <c r="AH539" s="18" t="s">
        <v>595</v>
      </c>
      <c r="AI539" s="18">
        <v>21</v>
      </c>
      <c r="AJ539" s="18" t="s">
        <v>596</v>
      </c>
      <c r="AK539" s="18">
        <v>21</v>
      </c>
      <c r="AL539" s="18" t="s">
        <v>883</v>
      </c>
      <c r="AM539" s="18" t="s">
        <v>884</v>
      </c>
      <c r="AN539" s="57">
        <v>24.8</v>
      </c>
      <c r="AO539" s="18" t="s">
        <v>885</v>
      </c>
      <c r="AP539" s="26" t="s">
        <v>479</v>
      </c>
      <c r="AQ539" s="18">
        <v>4</v>
      </c>
      <c r="AR539" s="18" t="s">
        <v>886</v>
      </c>
      <c r="AS539" s="57">
        <f t="shared" si="117"/>
        <v>12.100000000000001</v>
      </c>
      <c r="AT539" s="57">
        <v>37.5</v>
      </c>
      <c r="AU539" s="57">
        <f t="shared" si="118"/>
        <v>12.7</v>
      </c>
      <c r="AV539" s="57">
        <f t="shared" si="119"/>
        <v>12.7</v>
      </c>
      <c r="AW539" s="5" t="s">
        <v>557</v>
      </c>
      <c r="AX539" s="18">
        <v>21</v>
      </c>
      <c r="AY539" s="18" t="s">
        <v>596</v>
      </c>
      <c r="AZ539" s="5" t="s">
        <v>257</v>
      </c>
      <c r="BA539" s="5" t="s">
        <v>257</v>
      </c>
      <c r="BB539" s="18" t="s">
        <v>904</v>
      </c>
      <c r="BC539" s="18" t="s">
        <v>263</v>
      </c>
      <c r="BD539" s="57">
        <f t="shared" si="120"/>
        <v>75.2</v>
      </c>
      <c r="BE539" s="18" t="s">
        <v>888</v>
      </c>
      <c r="BF539" s="18" t="s">
        <v>479</v>
      </c>
      <c r="BG539" s="18">
        <v>4</v>
      </c>
      <c r="BH539" s="18" t="s">
        <v>886</v>
      </c>
      <c r="BI539" s="57">
        <f t="shared" si="121"/>
        <v>62.5</v>
      </c>
      <c r="BJ539" s="57">
        <f t="shared" si="122"/>
        <v>87.9</v>
      </c>
      <c r="BK539" s="57">
        <f t="shared" si="123"/>
        <v>12.700000000000003</v>
      </c>
      <c r="BL539" s="57">
        <f t="shared" si="124"/>
        <v>12.700000000000003</v>
      </c>
      <c r="BM539" s="5" t="s">
        <v>557</v>
      </c>
      <c r="BN539" s="18">
        <v>21</v>
      </c>
      <c r="BO539" s="18" t="s">
        <v>596</v>
      </c>
      <c r="BP539" s="5" t="s">
        <v>257</v>
      </c>
      <c r="BQ539" s="5" t="s">
        <v>257</v>
      </c>
      <c r="BR539" s="18" t="s">
        <v>889</v>
      </c>
      <c r="BS539" s="18"/>
      <c r="BT539" s="18"/>
      <c r="BU539" s="18"/>
      <c r="BV539" s="18"/>
      <c r="BW539" s="18"/>
      <c r="BX539" s="18"/>
      <c r="BY539" s="18"/>
      <c r="BZ539" s="18"/>
      <c r="CA539" s="18"/>
      <c r="CB539" s="18"/>
      <c r="CC539" s="18"/>
      <c r="CD539" s="18"/>
      <c r="CE539" s="18"/>
      <c r="CF539" s="18"/>
      <c r="CG539" s="18"/>
      <c r="CH539" s="18"/>
      <c r="CI539" s="18"/>
      <c r="CJ539" s="18"/>
      <c r="CK539" s="18"/>
      <c r="CL539" s="18"/>
      <c r="CM539" s="18"/>
      <c r="CN539" s="18"/>
      <c r="CO539" s="18"/>
      <c r="CP539" s="18"/>
      <c r="CQ539" s="18"/>
      <c r="CR539" s="18"/>
      <c r="CS539" s="18"/>
      <c r="CT539" s="18"/>
      <c r="CU539" s="18"/>
      <c r="CV539" s="18"/>
      <c r="CW539" s="18"/>
      <c r="CX539" s="18"/>
      <c r="CY539" s="18"/>
      <c r="CZ539" s="18"/>
      <c r="DA539" s="18"/>
      <c r="DB539" s="18"/>
      <c r="DC539" s="18"/>
      <c r="DD539" s="18"/>
      <c r="DE539" s="18"/>
      <c r="DF539" s="18"/>
      <c r="DG539" s="18"/>
      <c r="DH539" s="18"/>
      <c r="DI539" s="18"/>
      <c r="DJ539" s="18"/>
      <c r="DK539" s="18"/>
      <c r="DL539" s="18"/>
      <c r="DM539" s="18"/>
      <c r="DN539" s="18"/>
      <c r="DO539" s="18"/>
      <c r="DP539" s="18"/>
      <c r="DQ539" s="18"/>
      <c r="DR539" s="18"/>
      <c r="DS539" s="18"/>
      <c r="DT539" s="18"/>
      <c r="DU539" s="18"/>
      <c r="DV539" s="18"/>
      <c r="DW539" s="18"/>
      <c r="DX539" s="18"/>
      <c r="DY539" s="18"/>
      <c r="DZ539" s="18"/>
      <c r="EA539" s="5"/>
      <c r="EB539" s="26"/>
      <c r="EC539" s="26"/>
      <c r="ED539" s="26"/>
      <c r="EE539" s="18"/>
      <c r="EF539" s="18"/>
      <c r="EG539" s="18">
        <v>0</v>
      </c>
      <c r="EH539" s="18" t="s">
        <v>890</v>
      </c>
      <c r="EI539" s="18" cm="1">
        <f t="array" ref="EI539">IF(SUMPRODUCT(--(DO539:DS539&lt;&gt;""))=0, 0,1)</f>
        <v>0</v>
      </c>
      <c r="EJ539" s="18" cm="1">
        <f t="array" ref="EJ539">IF(SUMPRODUCT(--(DT539:EG539&lt;&gt;""))=0, 0,1)</f>
        <v>1</v>
      </c>
      <c r="EK539" s="18" cm="1">
        <f t="array" ref="EK539">IF(SUMPRODUCT(--(EC539:EG539&lt;&gt;""))=0, 0,1)</f>
        <v>1</v>
      </c>
      <c r="EL539" s="18" cm="1">
        <f t="array" ref="EL539">IF(SUMPRODUCT(--(EE539:EG539&lt;&gt;""))=0, 0,1)</f>
        <v>1</v>
      </c>
      <c r="EM539" s="18">
        <f t="shared" si="125"/>
        <v>0</v>
      </c>
      <c r="EN539" s="18" t="str">
        <f t="shared" si="126"/>
        <v>NA</v>
      </c>
      <c r="EO539" s="18">
        <f t="shared" si="127"/>
        <v>0</v>
      </c>
      <c r="EP539" s="18">
        <f t="shared" si="128"/>
        <v>0</v>
      </c>
      <c r="EQ539" s="18">
        <f t="shared" si="129"/>
        <v>0</v>
      </c>
      <c r="ER539" s="58" t="s">
        <v>2080</v>
      </c>
      <c r="ES539" s="59">
        <v>43805</v>
      </c>
      <c r="ET539" s="18" t="s">
        <v>876</v>
      </c>
      <c r="EU539" s="18" t="s">
        <v>876</v>
      </c>
    </row>
    <row r="540" spans="1:151" ht="15.75" customHeight="1" x14ac:dyDescent="0.2">
      <c r="A540" s="5" t="s">
        <v>311</v>
      </c>
      <c r="B540" s="24" t="s">
        <v>875</v>
      </c>
      <c r="C540" s="26">
        <v>1</v>
      </c>
      <c r="D540" s="18" t="s">
        <v>899</v>
      </c>
      <c r="E540" s="18" t="s">
        <v>895</v>
      </c>
      <c r="F540" s="18" t="s">
        <v>2320</v>
      </c>
      <c r="G540" s="18" t="s">
        <v>878</v>
      </c>
      <c r="H540" s="18" t="s">
        <v>879</v>
      </c>
      <c r="I540" s="18" t="s">
        <v>363</v>
      </c>
      <c r="J540" s="18" t="s">
        <v>363</v>
      </c>
      <c r="K540" s="18" t="s">
        <v>363</v>
      </c>
      <c r="L540" s="18" t="s">
        <v>469</v>
      </c>
      <c r="M540" s="18" t="s">
        <v>253</v>
      </c>
      <c r="N540" s="56">
        <v>60</v>
      </c>
      <c r="O540" s="18" t="s">
        <v>877</v>
      </c>
      <c r="P540" s="18" t="s">
        <v>466</v>
      </c>
      <c r="Q540" s="18" t="s">
        <v>254</v>
      </c>
      <c r="R540" s="24" t="s">
        <v>257</v>
      </c>
      <c r="S540" s="24" t="s">
        <v>257</v>
      </c>
      <c r="T540" s="26" t="s">
        <v>903</v>
      </c>
      <c r="U540" s="26" t="s">
        <v>257</v>
      </c>
      <c r="V540" s="26" t="s">
        <v>257</v>
      </c>
      <c r="W540" s="26" t="s">
        <v>257</v>
      </c>
      <c r="X540" s="18" t="s">
        <v>882</v>
      </c>
      <c r="Y540" s="18">
        <v>16.600000000000001</v>
      </c>
      <c r="Z540" s="18" t="s">
        <v>474</v>
      </c>
      <c r="AA540" s="18">
        <v>16.600000000000001</v>
      </c>
      <c r="AB540" s="57" t="s">
        <v>257</v>
      </c>
      <c r="AC540" s="18" t="s">
        <v>595</v>
      </c>
      <c r="AD540" s="18" t="s">
        <v>595</v>
      </c>
      <c r="AE540" s="18" t="s">
        <v>595</v>
      </c>
      <c r="AF540" s="18" t="s">
        <v>595</v>
      </c>
      <c r="AG540" s="18" t="s">
        <v>595</v>
      </c>
      <c r="AH540" s="18" t="s">
        <v>595</v>
      </c>
      <c r="AI540" s="18">
        <v>27</v>
      </c>
      <c r="AJ540" s="18" t="s">
        <v>596</v>
      </c>
      <c r="AK540" s="18">
        <v>27</v>
      </c>
      <c r="AL540" s="18" t="s">
        <v>883</v>
      </c>
      <c r="AM540" s="18" t="s">
        <v>884</v>
      </c>
      <c r="AN540" s="57">
        <v>33.799999999999997</v>
      </c>
      <c r="AO540" s="18" t="s">
        <v>885</v>
      </c>
      <c r="AP540" s="26" t="s">
        <v>479</v>
      </c>
      <c r="AQ540" s="18">
        <v>4</v>
      </c>
      <c r="AR540" s="18" t="s">
        <v>886</v>
      </c>
      <c r="AS540" s="57">
        <f t="shared" si="117"/>
        <v>23.299999999999997</v>
      </c>
      <c r="AT540" s="57">
        <v>44.3</v>
      </c>
      <c r="AU540" s="57">
        <f t="shared" si="118"/>
        <v>10.5</v>
      </c>
      <c r="AV540" s="57">
        <f t="shared" si="119"/>
        <v>10.5</v>
      </c>
      <c r="AW540" s="5" t="s">
        <v>557</v>
      </c>
      <c r="AX540" s="18">
        <v>27</v>
      </c>
      <c r="AY540" s="18" t="s">
        <v>596</v>
      </c>
      <c r="AZ540" s="5" t="s">
        <v>257</v>
      </c>
      <c r="BA540" s="5" t="s">
        <v>257</v>
      </c>
      <c r="BB540" s="18" t="s">
        <v>904</v>
      </c>
      <c r="BC540" s="18" t="s">
        <v>263</v>
      </c>
      <c r="BD540" s="57">
        <f t="shared" si="120"/>
        <v>66.2</v>
      </c>
      <c r="BE540" s="18" t="s">
        <v>888</v>
      </c>
      <c r="BF540" s="18" t="s">
        <v>479</v>
      </c>
      <c r="BG540" s="18">
        <v>4</v>
      </c>
      <c r="BH540" s="18" t="s">
        <v>886</v>
      </c>
      <c r="BI540" s="57">
        <f t="shared" si="121"/>
        <v>55.7</v>
      </c>
      <c r="BJ540" s="57">
        <f t="shared" si="122"/>
        <v>76.7</v>
      </c>
      <c r="BK540" s="57">
        <f t="shared" si="123"/>
        <v>10.5</v>
      </c>
      <c r="BL540" s="57">
        <f t="shared" si="124"/>
        <v>10.5</v>
      </c>
      <c r="BM540" s="5" t="s">
        <v>557</v>
      </c>
      <c r="BN540" s="18">
        <v>27</v>
      </c>
      <c r="BO540" s="18" t="s">
        <v>596</v>
      </c>
      <c r="BP540" s="5" t="s">
        <v>257</v>
      </c>
      <c r="BQ540" s="5" t="s">
        <v>257</v>
      </c>
      <c r="BR540" s="18" t="s">
        <v>889</v>
      </c>
      <c r="BS540" s="18"/>
      <c r="BT540" s="18"/>
      <c r="BU540" s="18"/>
      <c r="BV540" s="18"/>
      <c r="BW540" s="18"/>
      <c r="BX540" s="18"/>
      <c r="BY540" s="18"/>
      <c r="BZ540" s="18"/>
      <c r="CA540" s="18"/>
      <c r="CB540" s="18"/>
      <c r="CC540" s="18"/>
      <c r="CD540" s="18"/>
      <c r="CE540" s="18"/>
      <c r="CF540" s="18"/>
      <c r="CG540" s="18"/>
      <c r="CH540" s="18"/>
      <c r="CI540" s="18"/>
      <c r="CJ540" s="18"/>
      <c r="CK540" s="18"/>
      <c r="CL540" s="18"/>
      <c r="CM540" s="18"/>
      <c r="CN540" s="18"/>
      <c r="CO540" s="18"/>
      <c r="CP540" s="18"/>
      <c r="CQ540" s="18"/>
      <c r="CR540" s="18"/>
      <c r="CS540" s="18"/>
      <c r="CT540" s="18"/>
      <c r="CU540" s="18"/>
      <c r="CV540" s="18"/>
      <c r="CW540" s="18"/>
      <c r="CX540" s="18"/>
      <c r="CY540" s="18"/>
      <c r="CZ540" s="18"/>
      <c r="DA540" s="18"/>
      <c r="DB540" s="18"/>
      <c r="DC540" s="18"/>
      <c r="DD540" s="18"/>
      <c r="DE540" s="18"/>
      <c r="DF540" s="18"/>
      <c r="DG540" s="18"/>
      <c r="DH540" s="18"/>
      <c r="DI540" s="18"/>
      <c r="DJ540" s="18"/>
      <c r="DK540" s="18"/>
      <c r="DL540" s="18"/>
      <c r="DM540" s="18"/>
      <c r="DN540" s="18"/>
      <c r="DO540" s="18"/>
      <c r="DP540" s="18"/>
      <c r="DQ540" s="18"/>
      <c r="DR540" s="18"/>
      <c r="DS540" s="18"/>
      <c r="DT540" s="18"/>
      <c r="DU540" s="18"/>
      <c r="DV540" s="18"/>
      <c r="DW540" s="18"/>
      <c r="DX540" s="18"/>
      <c r="DY540" s="18"/>
      <c r="DZ540" s="18"/>
      <c r="EA540" s="5"/>
      <c r="EB540" s="26"/>
      <c r="EC540" s="26"/>
      <c r="ED540" s="26"/>
      <c r="EE540" s="18"/>
      <c r="EF540" s="18"/>
      <c r="EG540" s="18">
        <v>0</v>
      </c>
      <c r="EH540" s="18" t="s">
        <v>890</v>
      </c>
      <c r="EI540" s="18" cm="1">
        <f t="array" ref="EI540">IF(SUMPRODUCT(--(DO540:DS540&lt;&gt;""))=0, 0,1)</f>
        <v>0</v>
      </c>
      <c r="EJ540" s="18" cm="1">
        <f t="array" ref="EJ540">IF(SUMPRODUCT(--(DT540:EG540&lt;&gt;""))=0, 0,1)</f>
        <v>1</v>
      </c>
      <c r="EK540" s="18" cm="1">
        <f t="array" ref="EK540">IF(SUMPRODUCT(--(EC540:EG540&lt;&gt;""))=0, 0,1)</f>
        <v>1</v>
      </c>
      <c r="EL540" s="18" cm="1">
        <f t="array" ref="EL540">IF(SUMPRODUCT(--(EE540:EG540&lt;&gt;""))=0, 0,1)</f>
        <v>1</v>
      </c>
      <c r="EM540" s="18">
        <f t="shared" si="125"/>
        <v>0</v>
      </c>
      <c r="EN540" s="18" t="str">
        <f t="shared" si="126"/>
        <v>NA</v>
      </c>
      <c r="EO540" s="18">
        <f t="shared" si="127"/>
        <v>0</v>
      </c>
      <c r="EP540" s="18">
        <f t="shared" si="128"/>
        <v>0</v>
      </c>
      <c r="EQ540" s="18">
        <f t="shared" si="129"/>
        <v>0</v>
      </c>
      <c r="ER540" s="58" t="s">
        <v>2080</v>
      </c>
      <c r="ES540" s="59">
        <v>43805</v>
      </c>
      <c r="ET540" s="18" t="s">
        <v>876</v>
      </c>
      <c r="EU540" s="18" t="s">
        <v>876</v>
      </c>
    </row>
    <row r="541" spans="1:151" ht="15.75" customHeight="1" x14ac:dyDescent="0.2">
      <c r="A541" s="5" t="s">
        <v>311</v>
      </c>
      <c r="B541" s="24" t="s">
        <v>875</v>
      </c>
      <c r="C541" s="26">
        <v>1</v>
      </c>
      <c r="D541" s="18" t="s">
        <v>899</v>
      </c>
      <c r="E541" s="18" t="s">
        <v>896</v>
      </c>
      <c r="F541" s="18" t="s">
        <v>2320</v>
      </c>
      <c r="G541" s="18" t="s">
        <v>878</v>
      </c>
      <c r="H541" s="18" t="s">
        <v>879</v>
      </c>
      <c r="I541" s="18" t="s">
        <v>363</v>
      </c>
      <c r="J541" s="18" t="s">
        <v>363</v>
      </c>
      <c r="K541" s="18" t="s">
        <v>363</v>
      </c>
      <c r="L541" s="18" t="s">
        <v>469</v>
      </c>
      <c r="M541" s="18" t="s">
        <v>253</v>
      </c>
      <c r="N541" s="56">
        <v>60</v>
      </c>
      <c r="O541" s="18" t="s">
        <v>877</v>
      </c>
      <c r="P541" s="18" t="s">
        <v>466</v>
      </c>
      <c r="Q541" s="18" t="s">
        <v>254</v>
      </c>
      <c r="R541" s="24" t="s">
        <v>257</v>
      </c>
      <c r="S541" s="24" t="s">
        <v>257</v>
      </c>
      <c r="T541" s="26" t="s">
        <v>903</v>
      </c>
      <c r="U541" s="26" t="s">
        <v>257</v>
      </c>
      <c r="V541" s="26" t="s">
        <v>257</v>
      </c>
      <c r="W541" s="26" t="s">
        <v>257</v>
      </c>
      <c r="X541" s="18" t="s">
        <v>882</v>
      </c>
      <c r="Y541" s="18">
        <v>16.600000000000001</v>
      </c>
      <c r="Z541" s="18" t="s">
        <v>474</v>
      </c>
      <c r="AA541" s="18">
        <v>16.600000000000001</v>
      </c>
      <c r="AB541" s="57" t="s">
        <v>257</v>
      </c>
      <c r="AC541" s="18" t="s">
        <v>595</v>
      </c>
      <c r="AD541" s="18" t="s">
        <v>595</v>
      </c>
      <c r="AE541" s="18" t="s">
        <v>595</v>
      </c>
      <c r="AF541" s="18" t="s">
        <v>595</v>
      </c>
      <c r="AG541" s="18" t="s">
        <v>595</v>
      </c>
      <c r="AH541" s="18" t="s">
        <v>595</v>
      </c>
      <c r="AI541" s="18">
        <v>33</v>
      </c>
      <c r="AJ541" s="18" t="s">
        <v>596</v>
      </c>
      <c r="AK541" s="18">
        <v>33</v>
      </c>
      <c r="AL541" s="18" t="s">
        <v>883</v>
      </c>
      <c r="AM541" s="18" t="s">
        <v>884</v>
      </c>
      <c r="AN541" s="57">
        <v>36</v>
      </c>
      <c r="AO541" s="18" t="s">
        <v>885</v>
      </c>
      <c r="AP541" s="26" t="s">
        <v>479</v>
      </c>
      <c r="AQ541" s="18">
        <v>4</v>
      </c>
      <c r="AR541" s="18" t="s">
        <v>886</v>
      </c>
      <c r="AS541" s="57">
        <f t="shared" si="117"/>
        <v>27.6</v>
      </c>
      <c r="AT541" s="57">
        <v>44.4</v>
      </c>
      <c r="AU541" s="57">
        <f t="shared" si="118"/>
        <v>8.3999999999999986</v>
      </c>
      <c r="AV541" s="57">
        <f t="shared" si="119"/>
        <v>8.3999999999999986</v>
      </c>
      <c r="AW541" s="5" t="s">
        <v>557</v>
      </c>
      <c r="AX541" s="18">
        <v>33</v>
      </c>
      <c r="AY541" s="18" t="s">
        <v>596</v>
      </c>
      <c r="AZ541" s="5" t="s">
        <v>257</v>
      </c>
      <c r="BA541" s="5" t="s">
        <v>257</v>
      </c>
      <c r="BB541" s="18" t="s">
        <v>904</v>
      </c>
      <c r="BC541" s="18" t="s">
        <v>263</v>
      </c>
      <c r="BD541" s="57">
        <f t="shared" si="120"/>
        <v>64</v>
      </c>
      <c r="BE541" s="18" t="s">
        <v>888</v>
      </c>
      <c r="BF541" s="18" t="s">
        <v>479</v>
      </c>
      <c r="BG541" s="18">
        <v>4</v>
      </c>
      <c r="BH541" s="18" t="s">
        <v>886</v>
      </c>
      <c r="BI541" s="57">
        <f t="shared" si="121"/>
        <v>55.599999999999994</v>
      </c>
      <c r="BJ541" s="57">
        <f t="shared" si="122"/>
        <v>72.400000000000006</v>
      </c>
      <c r="BK541" s="57">
        <f t="shared" si="123"/>
        <v>8.4000000000000057</v>
      </c>
      <c r="BL541" s="57">
        <f t="shared" si="124"/>
        <v>8.4000000000000057</v>
      </c>
      <c r="BM541" s="5" t="s">
        <v>557</v>
      </c>
      <c r="BN541" s="18">
        <v>33</v>
      </c>
      <c r="BO541" s="18" t="s">
        <v>596</v>
      </c>
      <c r="BP541" s="5" t="s">
        <v>257</v>
      </c>
      <c r="BQ541" s="5" t="s">
        <v>257</v>
      </c>
      <c r="BR541" s="18" t="s">
        <v>889</v>
      </c>
      <c r="BS541" s="18"/>
      <c r="BT541" s="18"/>
      <c r="BU541" s="18"/>
      <c r="BV541" s="18"/>
      <c r="BW541" s="18"/>
      <c r="BX541" s="18"/>
      <c r="BY541" s="18"/>
      <c r="BZ541" s="18"/>
      <c r="CA541" s="18"/>
      <c r="CB541" s="18"/>
      <c r="CC541" s="18"/>
      <c r="CD541" s="18"/>
      <c r="CE541" s="18"/>
      <c r="CF541" s="18"/>
      <c r="CG541" s="18"/>
      <c r="CH541" s="18"/>
      <c r="CI541" s="18"/>
      <c r="CJ541" s="18"/>
      <c r="CK541" s="18"/>
      <c r="CL541" s="18"/>
      <c r="CM541" s="18"/>
      <c r="CN541" s="18"/>
      <c r="CO541" s="18"/>
      <c r="CP541" s="18"/>
      <c r="CQ541" s="18"/>
      <c r="CR541" s="18"/>
      <c r="CS541" s="18"/>
      <c r="CT541" s="18"/>
      <c r="CU541" s="18"/>
      <c r="CV541" s="18"/>
      <c r="CW541" s="18"/>
      <c r="CX541" s="18"/>
      <c r="CY541" s="18"/>
      <c r="CZ541" s="18"/>
      <c r="DA541" s="18"/>
      <c r="DB541" s="18"/>
      <c r="DC541" s="18"/>
      <c r="DD541" s="18"/>
      <c r="DE541" s="18"/>
      <c r="DF541" s="18"/>
      <c r="DG541" s="18"/>
      <c r="DH541" s="18"/>
      <c r="DI541" s="18"/>
      <c r="DJ541" s="18"/>
      <c r="DK541" s="18"/>
      <c r="DL541" s="18"/>
      <c r="DM541" s="18"/>
      <c r="DN541" s="18"/>
      <c r="DO541" s="18"/>
      <c r="DP541" s="18"/>
      <c r="DQ541" s="18"/>
      <c r="DR541" s="18"/>
      <c r="DS541" s="18"/>
      <c r="DT541" s="18"/>
      <c r="DU541" s="18"/>
      <c r="DV541" s="18"/>
      <c r="DW541" s="18"/>
      <c r="DX541" s="18"/>
      <c r="DY541" s="18"/>
      <c r="DZ541" s="18"/>
      <c r="EA541" s="5"/>
      <c r="EB541" s="26"/>
      <c r="EC541" s="26"/>
      <c r="ED541" s="26"/>
      <c r="EE541" s="18"/>
      <c r="EF541" s="18"/>
      <c r="EG541" s="18">
        <v>0</v>
      </c>
      <c r="EH541" s="18" t="s">
        <v>890</v>
      </c>
      <c r="EI541" s="18" cm="1">
        <f t="array" ref="EI541">IF(SUMPRODUCT(--(DO541:DS541&lt;&gt;""))=0, 0,1)</f>
        <v>0</v>
      </c>
      <c r="EJ541" s="18" cm="1">
        <f t="array" ref="EJ541">IF(SUMPRODUCT(--(DT541:EG541&lt;&gt;""))=0, 0,1)</f>
        <v>1</v>
      </c>
      <c r="EK541" s="18" cm="1">
        <f t="array" ref="EK541">IF(SUMPRODUCT(--(EC541:EG541&lt;&gt;""))=0, 0,1)</f>
        <v>1</v>
      </c>
      <c r="EL541" s="18" cm="1">
        <f t="array" ref="EL541">IF(SUMPRODUCT(--(EE541:EG541&lt;&gt;""))=0, 0,1)</f>
        <v>1</v>
      </c>
      <c r="EM541" s="18">
        <f t="shared" si="125"/>
        <v>0</v>
      </c>
      <c r="EN541" s="18" t="str">
        <f t="shared" si="126"/>
        <v>NA</v>
      </c>
      <c r="EO541" s="18">
        <f t="shared" si="127"/>
        <v>0</v>
      </c>
      <c r="EP541" s="18">
        <f t="shared" si="128"/>
        <v>0</v>
      </c>
      <c r="EQ541" s="18">
        <f t="shared" si="129"/>
        <v>0</v>
      </c>
      <c r="ER541" s="58" t="s">
        <v>2080</v>
      </c>
      <c r="ES541" s="59">
        <v>43805</v>
      </c>
      <c r="ET541" s="18" t="s">
        <v>876</v>
      </c>
      <c r="EU541" s="18" t="s">
        <v>876</v>
      </c>
    </row>
    <row r="542" spans="1:151" ht="15.75" customHeight="1" x14ac:dyDescent="0.2">
      <c r="A542" s="5" t="s">
        <v>311</v>
      </c>
      <c r="B542" s="24" t="s">
        <v>875</v>
      </c>
      <c r="C542" s="26">
        <v>1</v>
      </c>
      <c r="D542" s="18" t="s">
        <v>899</v>
      </c>
      <c r="E542" s="18" t="s">
        <v>897</v>
      </c>
      <c r="F542" s="18" t="s">
        <v>2320</v>
      </c>
      <c r="G542" s="18" t="s">
        <v>878</v>
      </c>
      <c r="H542" s="18" t="s">
        <v>879</v>
      </c>
      <c r="I542" s="18" t="s">
        <v>363</v>
      </c>
      <c r="J542" s="18" t="s">
        <v>363</v>
      </c>
      <c r="K542" s="18" t="s">
        <v>363</v>
      </c>
      <c r="L542" s="18" t="s">
        <v>469</v>
      </c>
      <c r="M542" s="18" t="s">
        <v>253</v>
      </c>
      <c r="N542" s="56">
        <v>60</v>
      </c>
      <c r="O542" s="18" t="s">
        <v>877</v>
      </c>
      <c r="P542" s="18" t="s">
        <v>466</v>
      </c>
      <c r="Q542" s="18" t="s">
        <v>254</v>
      </c>
      <c r="R542" s="24" t="s">
        <v>257</v>
      </c>
      <c r="S542" s="24" t="s">
        <v>257</v>
      </c>
      <c r="T542" s="26" t="s">
        <v>903</v>
      </c>
      <c r="U542" s="26" t="s">
        <v>257</v>
      </c>
      <c r="V542" s="26" t="s">
        <v>257</v>
      </c>
      <c r="W542" s="26" t="s">
        <v>257</v>
      </c>
      <c r="X542" s="18" t="s">
        <v>882</v>
      </c>
      <c r="Y542" s="18">
        <v>16.600000000000001</v>
      </c>
      <c r="Z542" s="18" t="s">
        <v>474</v>
      </c>
      <c r="AA542" s="18">
        <v>16.600000000000001</v>
      </c>
      <c r="AB542" s="57" t="s">
        <v>257</v>
      </c>
      <c r="AC542" s="18" t="s">
        <v>595</v>
      </c>
      <c r="AD542" s="18" t="s">
        <v>595</v>
      </c>
      <c r="AE542" s="18" t="s">
        <v>595</v>
      </c>
      <c r="AF542" s="18" t="s">
        <v>595</v>
      </c>
      <c r="AG542" s="18" t="s">
        <v>595</v>
      </c>
      <c r="AH542" s="18" t="s">
        <v>595</v>
      </c>
      <c r="AI542" s="18">
        <v>39</v>
      </c>
      <c r="AJ542" s="18" t="s">
        <v>596</v>
      </c>
      <c r="AK542" s="18">
        <v>39</v>
      </c>
      <c r="AL542" s="18" t="s">
        <v>883</v>
      </c>
      <c r="AM542" s="18" t="s">
        <v>884</v>
      </c>
      <c r="AN542" s="57">
        <v>35.799999999999997</v>
      </c>
      <c r="AO542" s="18" t="s">
        <v>885</v>
      </c>
      <c r="AP542" s="26" t="s">
        <v>479</v>
      </c>
      <c r="AQ542" s="18">
        <v>4</v>
      </c>
      <c r="AR542" s="18" t="s">
        <v>886</v>
      </c>
      <c r="AS542" s="57">
        <f t="shared" si="117"/>
        <v>25.099999999999994</v>
      </c>
      <c r="AT542" s="57">
        <v>46.5</v>
      </c>
      <c r="AU542" s="57">
        <f t="shared" si="118"/>
        <v>10.700000000000003</v>
      </c>
      <c r="AV542" s="57">
        <f t="shared" si="119"/>
        <v>10.700000000000003</v>
      </c>
      <c r="AW542" s="5" t="s">
        <v>557</v>
      </c>
      <c r="AX542" s="18">
        <v>39</v>
      </c>
      <c r="AY542" s="18" t="s">
        <v>596</v>
      </c>
      <c r="AZ542" s="5" t="s">
        <v>257</v>
      </c>
      <c r="BA542" s="5" t="s">
        <v>257</v>
      </c>
      <c r="BB542" s="18" t="s">
        <v>904</v>
      </c>
      <c r="BC542" s="18" t="s">
        <v>263</v>
      </c>
      <c r="BD542" s="57">
        <f t="shared" si="120"/>
        <v>64.2</v>
      </c>
      <c r="BE542" s="18" t="s">
        <v>888</v>
      </c>
      <c r="BF542" s="18" t="s">
        <v>479</v>
      </c>
      <c r="BG542" s="18">
        <v>4</v>
      </c>
      <c r="BH542" s="18" t="s">
        <v>886</v>
      </c>
      <c r="BI542" s="57">
        <f t="shared" si="121"/>
        <v>53.5</v>
      </c>
      <c r="BJ542" s="57">
        <f t="shared" si="122"/>
        <v>74.900000000000006</v>
      </c>
      <c r="BK542" s="57">
        <f t="shared" si="123"/>
        <v>10.700000000000003</v>
      </c>
      <c r="BL542" s="57">
        <f t="shared" si="124"/>
        <v>10.700000000000003</v>
      </c>
      <c r="BM542" s="5" t="s">
        <v>557</v>
      </c>
      <c r="BN542" s="18">
        <v>39</v>
      </c>
      <c r="BO542" s="18" t="s">
        <v>596</v>
      </c>
      <c r="BP542" s="5" t="s">
        <v>257</v>
      </c>
      <c r="BQ542" s="5" t="s">
        <v>257</v>
      </c>
      <c r="BR542" s="18" t="s">
        <v>889</v>
      </c>
      <c r="BS542" s="18"/>
      <c r="BT542" s="18"/>
      <c r="BU542" s="18"/>
      <c r="BV542" s="18"/>
      <c r="BW542" s="18"/>
      <c r="BX542" s="18"/>
      <c r="BY542" s="18"/>
      <c r="BZ542" s="18"/>
      <c r="CA542" s="18"/>
      <c r="CB542" s="18"/>
      <c r="CC542" s="18"/>
      <c r="CD542" s="18"/>
      <c r="CE542" s="18"/>
      <c r="CF542" s="18"/>
      <c r="CG542" s="18"/>
      <c r="CH542" s="18"/>
      <c r="CI542" s="18"/>
      <c r="CJ542" s="18"/>
      <c r="CK542" s="18"/>
      <c r="CL542" s="18"/>
      <c r="CM542" s="18"/>
      <c r="CN542" s="18"/>
      <c r="CO542" s="18"/>
      <c r="CP542" s="18"/>
      <c r="CQ542" s="18"/>
      <c r="CR542" s="18"/>
      <c r="CS542" s="18"/>
      <c r="CT542" s="18"/>
      <c r="CU542" s="18"/>
      <c r="CV542" s="18"/>
      <c r="CW542" s="18"/>
      <c r="CX542" s="18"/>
      <c r="CY542" s="18"/>
      <c r="CZ542" s="18"/>
      <c r="DA542" s="18"/>
      <c r="DB542" s="18"/>
      <c r="DC542" s="18"/>
      <c r="DD542" s="18"/>
      <c r="DE542" s="18"/>
      <c r="DF542" s="18"/>
      <c r="DG542" s="18"/>
      <c r="DH542" s="18"/>
      <c r="DI542" s="18"/>
      <c r="DJ542" s="18"/>
      <c r="DK542" s="18"/>
      <c r="DL542" s="18"/>
      <c r="DM542" s="18"/>
      <c r="DN542" s="18"/>
      <c r="DO542" s="18"/>
      <c r="DP542" s="18"/>
      <c r="DQ542" s="18"/>
      <c r="DR542" s="18"/>
      <c r="DS542" s="18"/>
      <c r="DT542" s="18"/>
      <c r="DU542" s="18"/>
      <c r="DV542" s="18"/>
      <c r="DW542" s="18"/>
      <c r="DX542" s="18"/>
      <c r="DY542" s="18"/>
      <c r="DZ542" s="18"/>
      <c r="EA542" s="5"/>
      <c r="EB542" s="26"/>
      <c r="EC542" s="26"/>
      <c r="ED542" s="26"/>
      <c r="EE542" s="18"/>
      <c r="EF542" s="18"/>
      <c r="EG542" s="18">
        <v>0</v>
      </c>
      <c r="EH542" s="18" t="s">
        <v>890</v>
      </c>
      <c r="EI542" s="18" cm="1">
        <f t="array" ref="EI542">IF(SUMPRODUCT(--(DO542:DS542&lt;&gt;""))=0, 0,1)</f>
        <v>0</v>
      </c>
      <c r="EJ542" s="18" cm="1">
        <f t="array" ref="EJ542">IF(SUMPRODUCT(--(DT542:EG542&lt;&gt;""))=0, 0,1)</f>
        <v>1</v>
      </c>
      <c r="EK542" s="18" cm="1">
        <f t="array" ref="EK542">IF(SUMPRODUCT(--(EC542:EG542&lt;&gt;""))=0, 0,1)</f>
        <v>1</v>
      </c>
      <c r="EL542" s="18" cm="1">
        <f t="array" ref="EL542">IF(SUMPRODUCT(--(EE542:EG542&lt;&gt;""))=0, 0,1)</f>
        <v>1</v>
      </c>
      <c r="EM542" s="18">
        <f t="shared" si="125"/>
        <v>0</v>
      </c>
      <c r="EN542" s="18" t="str">
        <f t="shared" si="126"/>
        <v>NA</v>
      </c>
      <c r="EO542" s="18">
        <f t="shared" si="127"/>
        <v>0</v>
      </c>
      <c r="EP542" s="18">
        <f t="shared" si="128"/>
        <v>0</v>
      </c>
      <c r="EQ542" s="18">
        <f t="shared" si="129"/>
        <v>0</v>
      </c>
      <c r="ER542" s="58" t="s">
        <v>2080</v>
      </c>
      <c r="ES542" s="59">
        <v>43805</v>
      </c>
      <c r="ET542" s="18" t="s">
        <v>876</v>
      </c>
      <c r="EU542" s="18" t="s">
        <v>876</v>
      </c>
    </row>
    <row r="543" spans="1:151" ht="15.75" customHeight="1" x14ac:dyDescent="0.2">
      <c r="A543" s="5" t="s">
        <v>311</v>
      </c>
      <c r="B543" s="24" t="s">
        <v>875</v>
      </c>
      <c r="C543" s="26">
        <v>1</v>
      </c>
      <c r="D543" s="18" t="s">
        <v>899</v>
      </c>
      <c r="E543" s="18" t="s">
        <v>898</v>
      </c>
      <c r="F543" s="18" t="s">
        <v>2320</v>
      </c>
      <c r="G543" s="18" t="s">
        <v>878</v>
      </c>
      <c r="H543" s="18" t="s">
        <v>879</v>
      </c>
      <c r="I543" s="18" t="s">
        <v>363</v>
      </c>
      <c r="J543" s="18" t="s">
        <v>363</v>
      </c>
      <c r="K543" s="18" t="s">
        <v>363</v>
      </c>
      <c r="L543" s="18" t="s">
        <v>469</v>
      </c>
      <c r="M543" s="18" t="s">
        <v>253</v>
      </c>
      <c r="N543" s="56">
        <v>60</v>
      </c>
      <c r="O543" s="18" t="s">
        <v>877</v>
      </c>
      <c r="P543" s="18" t="s">
        <v>466</v>
      </c>
      <c r="Q543" s="18" t="s">
        <v>254</v>
      </c>
      <c r="R543" s="24" t="s">
        <v>257</v>
      </c>
      <c r="S543" s="24" t="s">
        <v>257</v>
      </c>
      <c r="T543" s="26" t="s">
        <v>903</v>
      </c>
      <c r="U543" s="26" t="s">
        <v>257</v>
      </c>
      <c r="V543" s="26" t="s">
        <v>257</v>
      </c>
      <c r="W543" s="26" t="s">
        <v>257</v>
      </c>
      <c r="X543" s="18" t="s">
        <v>882</v>
      </c>
      <c r="Y543" s="18">
        <v>16.600000000000001</v>
      </c>
      <c r="Z543" s="18" t="s">
        <v>474</v>
      </c>
      <c r="AA543" s="18">
        <v>16.600000000000001</v>
      </c>
      <c r="AB543" s="57" t="s">
        <v>257</v>
      </c>
      <c r="AC543" s="18" t="s">
        <v>595</v>
      </c>
      <c r="AD543" s="18" t="s">
        <v>595</v>
      </c>
      <c r="AE543" s="18" t="s">
        <v>595</v>
      </c>
      <c r="AF543" s="18" t="s">
        <v>595</v>
      </c>
      <c r="AG543" s="18" t="s">
        <v>595</v>
      </c>
      <c r="AH543" s="18" t="s">
        <v>595</v>
      </c>
      <c r="AI543" s="18">
        <v>42</v>
      </c>
      <c r="AJ543" s="18" t="s">
        <v>596</v>
      </c>
      <c r="AK543" s="18">
        <v>42</v>
      </c>
      <c r="AL543" s="18" t="s">
        <v>883</v>
      </c>
      <c r="AM543" s="18" t="s">
        <v>884</v>
      </c>
      <c r="AN543" s="57">
        <v>35.799999999999997</v>
      </c>
      <c r="AO543" s="18" t="s">
        <v>885</v>
      </c>
      <c r="AP543" s="26" t="s">
        <v>479</v>
      </c>
      <c r="AQ543" s="18">
        <v>4</v>
      </c>
      <c r="AR543" s="18" t="s">
        <v>886</v>
      </c>
      <c r="AS543" s="57">
        <f t="shared" si="117"/>
        <v>25.099999999999994</v>
      </c>
      <c r="AT543" s="57">
        <v>46.5</v>
      </c>
      <c r="AU543" s="57">
        <f t="shared" si="118"/>
        <v>10.700000000000003</v>
      </c>
      <c r="AV543" s="57">
        <f t="shared" si="119"/>
        <v>10.700000000000003</v>
      </c>
      <c r="AW543" s="5" t="s">
        <v>557</v>
      </c>
      <c r="AX543" s="18">
        <v>42</v>
      </c>
      <c r="AY543" s="18" t="s">
        <v>596</v>
      </c>
      <c r="AZ543" s="5" t="s">
        <v>257</v>
      </c>
      <c r="BA543" s="5" t="s">
        <v>257</v>
      </c>
      <c r="BB543" s="18" t="s">
        <v>904</v>
      </c>
      <c r="BC543" s="18" t="s">
        <v>263</v>
      </c>
      <c r="BD543" s="57">
        <f t="shared" si="120"/>
        <v>64.2</v>
      </c>
      <c r="BE543" s="18" t="s">
        <v>888</v>
      </c>
      <c r="BF543" s="18" t="s">
        <v>479</v>
      </c>
      <c r="BG543" s="18">
        <v>4</v>
      </c>
      <c r="BH543" s="18" t="s">
        <v>886</v>
      </c>
      <c r="BI543" s="57">
        <f t="shared" si="121"/>
        <v>53.5</v>
      </c>
      <c r="BJ543" s="57">
        <f t="shared" si="122"/>
        <v>74.900000000000006</v>
      </c>
      <c r="BK543" s="57">
        <f t="shared" si="123"/>
        <v>10.700000000000003</v>
      </c>
      <c r="BL543" s="57">
        <f t="shared" si="124"/>
        <v>10.700000000000003</v>
      </c>
      <c r="BM543" s="5" t="s">
        <v>557</v>
      </c>
      <c r="BN543" s="18">
        <v>42</v>
      </c>
      <c r="BO543" s="18" t="s">
        <v>596</v>
      </c>
      <c r="BP543" s="5" t="s">
        <v>257</v>
      </c>
      <c r="BQ543" s="5" t="s">
        <v>257</v>
      </c>
      <c r="BR543" s="18" t="s">
        <v>889</v>
      </c>
      <c r="BS543" s="18"/>
      <c r="BT543" s="18"/>
      <c r="BU543" s="18"/>
      <c r="BV543" s="18"/>
      <c r="BW543" s="18"/>
      <c r="BX543" s="18"/>
      <c r="BY543" s="18"/>
      <c r="BZ543" s="18"/>
      <c r="CA543" s="18"/>
      <c r="CB543" s="18"/>
      <c r="CC543" s="18"/>
      <c r="CD543" s="18"/>
      <c r="CE543" s="18"/>
      <c r="CF543" s="18"/>
      <c r="CG543" s="18"/>
      <c r="CH543" s="18"/>
      <c r="CI543" s="18"/>
      <c r="CJ543" s="18"/>
      <c r="CK543" s="18"/>
      <c r="CL543" s="18"/>
      <c r="CM543" s="18"/>
      <c r="CN543" s="18"/>
      <c r="CO543" s="18"/>
      <c r="CP543" s="18"/>
      <c r="CQ543" s="18"/>
      <c r="CR543" s="18"/>
      <c r="CS543" s="18"/>
      <c r="CT543" s="18"/>
      <c r="CU543" s="18"/>
      <c r="CV543" s="18"/>
      <c r="CW543" s="18"/>
      <c r="CX543" s="18"/>
      <c r="CY543" s="18"/>
      <c r="CZ543" s="18"/>
      <c r="DA543" s="18"/>
      <c r="DB543" s="18"/>
      <c r="DC543" s="18"/>
      <c r="DD543" s="18"/>
      <c r="DE543" s="18"/>
      <c r="DF543" s="18"/>
      <c r="DG543" s="18"/>
      <c r="DH543" s="18"/>
      <c r="DI543" s="18"/>
      <c r="DJ543" s="18"/>
      <c r="DK543" s="18"/>
      <c r="DL543" s="18"/>
      <c r="DM543" s="18"/>
      <c r="DN543" s="18"/>
      <c r="DO543" s="18"/>
      <c r="DP543" s="18"/>
      <c r="DQ543" s="18"/>
      <c r="DR543" s="18"/>
      <c r="DS543" s="18"/>
      <c r="DT543" s="18"/>
      <c r="DU543" s="18"/>
      <c r="DV543" s="18"/>
      <c r="DW543" s="18"/>
      <c r="DX543" s="18"/>
      <c r="DY543" s="18"/>
      <c r="DZ543" s="18"/>
      <c r="EA543" s="5"/>
      <c r="EB543" s="26"/>
      <c r="EC543" s="26"/>
      <c r="ED543" s="26"/>
      <c r="EE543" s="18"/>
      <c r="EF543" s="18"/>
      <c r="EG543" s="18">
        <v>0</v>
      </c>
      <c r="EH543" s="18" t="s">
        <v>890</v>
      </c>
      <c r="EI543" s="18" cm="1">
        <f t="array" ref="EI543">IF(SUMPRODUCT(--(DO543:DS543&lt;&gt;""))=0, 0,1)</f>
        <v>0</v>
      </c>
      <c r="EJ543" s="18" cm="1">
        <f t="array" ref="EJ543">IF(SUMPRODUCT(--(DT543:EG543&lt;&gt;""))=0, 0,1)</f>
        <v>1</v>
      </c>
      <c r="EK543" s="18" cm="1">
        <f t="array" ref="EK543">IF(SUMPRODUCT(--(EC543:EG543&lt;&gt;""))=0, 0,1)</f>
        <v>1</v>
      </c>
      <c r="EL543" s="18" cm="1">
        <f t="array" ref="EL543">IF(SUMPRODUCT(--(EE543:EG543&lt;&gt;""))=0, 0,1)</f>
        <v>1</v>
      </c>
      <c r="EM543" s="18">
        <f t="shared" si="125"/>
        <v>0</v>
      </c>
      <c r="EN543" s="18" t="str">
        <f t="shared" si="126"/>
        <v>NA</v>
      </c>
      <c r="EO543" s="18">
        <f t="shared" si="127"/>
        <v>0</v>
      </c>
      <c r="EP543" s="18">
        <f t="shared" si="128"/>
        <v>0</v>
      </c>
      <c r="EQ543" s="18">
        <f t="shared" si="129"/>
        <v>0</v>
      </c>
      <c r="ER543" s="58" t="s">
        <v>2080</v>
      </c>
      <c r="ES543" s="59">
        <v>43805</v>
      </c>
      <c r="ET543" s="18" t="s">
        <v>876</v>
      </c>
      <c r="EU543" s="18" t="s">
        <v>876</v>
      </c>
    </row>
    <row r="544" spans="1:151" ht="15.75" customHeight="1" x14ac:dyDescent="0.2">
      <c r="A544" s="5" t="s">
        <v>311</v>
      </c>
      <c r="B544" s="24" t="s">
        <v>875</v>
      </c>
      <c r="C544" s="26">
        <v>1</v>
      </c>
      <c r="D544" s="18" t="s">
        <v>900</v>
      </c>
      <c r="E544" s="18" t="s">
        <v>880</v>
      </c>
      <c r="F544" s="18" t="s">
        <v>2320</v>
      </c>
      <c r="G544" s="18" t="s">
        <v>878</v>
      </c>
      <c r="H544" s="18" t="s">
        <v>879</v>
      </c>
      <c r="I544" s="18" t="s">
        <v>363</v>
      </c>
      <c r="J544" s="18" t="s">
        <v>363</v>
      </c>
      <c r="K544" s="18" t="s">
        <v>363</v>
      </c>
      <c r="L544" s="18" t="s">
        <v>469</v>
      </c>
      <c r="M544" s="18" t="s">
        <v>253</v>
      </c>
      <c r="N544" s="56">
        <v>60</v>
      </c>
      <c r="O544" s="18" t="s">
        <v>877</v>
      </c>
      <c r="P544" s="18" t="s">
        <v>466</v>
      </c>
      <c r="Q544" s="18" t="s">
        <v>254</v>
      </c>
      <c r="R544" s="24" t="s">
        <v>257</v>
      </c>
      <c r="S544" s="24" t="s">
        <v>257</v>
      </c>
      <c r="T544" s="26" t="s">
        <v>903</v>
      </c>
      <c r="U544" s="26" t="s">
        <v>257</v>
      </c>
      <c r="V544" s="26" t="s">
        <v>257</v>
      </c>
      <c r="W544" s="26" t="s">
        <v>257</v>
      </c>
      <c r="X544" s="18" t="s">
        <v>882</v>
      </c>
      <c r="Y544" s="18">
        <v>33.299999999999997</v>
      </c>
      <c r="Z544" s="18" t="s">
        <v>474</v>
      </c>
      <c r="AA544" s="18">
        <v>33.299999999999997</v>
      </c>
      <c r="AB544" s="57" t="s">
        <v>257</v>
      </c>
      <c r="AC544" s="18" t="s">
        <v>595</v>
      </c>
      <c r="AD544" s="18" t="s">
        <v>595</v>
      </c>
      <c r="AE544" s="18" t="s">
        <v>595</v>
      </c>
      <c r="AF544" s="18" t="s">
        <v>595</v>
      </c>
      <c r="AG544" s="18" t="s">
        <v>595</v>
      </c>
      <c r="AH544" s="18" t="s">
        <v>595</v>
      </c>
      <c r="AI544" s="18">
        <v>0</v>
      </c>
      <c r="AJ544" s="18" t="s">
        <v>596</v>
      </c>
      <c r="AK544" s="18">
        <v>0</v>
      </c>
      <c r="AL544" s="18" t="s">
        <v>883</v>
      </c>
      <c r="AM544" s="18" t="s">
        <v>884</v>
      </c>
      <c r="AN544" s="57">
        <v>0</v>
      </c>
      <c r="AO544" s="18" t="s">
        <v>885</v>
      </c>
      <c r="AP544" s="26" t="s">
        <v>479</v>
      </c>
      <c r="AQ544" s="18">
        <v>4</v>
      </c>
      <c r="AR544" s="18" t="s">
        <v>886</v>
      </c>
      <c r="AS544" s="57">
        <f t="shared" si="117"/>
        <v>0</v>
      </c>
      <c r="AT544" s="57">
        <v>0</v>
      </c>
      <c r="AU544" s="57">
        <f t="shared" si="118"/>
        <v>0</v>
      </c>
      <c r="AV544" s="57">
        <f t="shared" si="119"/>
        <v>0</v>
      </c>
      <c r="AW544" s="5" t="s">
        <v>557</v>
      </c>
      <c r="AX544" s="18">
        <v>0</v>
      </c>
      <c r="AY544" s="18" t="s">
        <v>596</v>
      </c>
      <c r="AZ544" s="5" t="s">
        <v>257</v>
      </c>
      <c r="BA544" s="5" t="s">
        <v>257</v>
      </c>
      <c r="BB544" s="18" t="s">
        <v>904</v>
      </c>
      <c r="BC544" s="18" t="s">
        <v>263</v>
      </c>
      <c r="BD544" s="57">
        <f t="shared" si="120"/>
        <v>100</v>
      </c>
      <c r="BE544" s="18" t="s">
        <v>888</v>
      </c>
      <c r="BF544" s="18" t="s">
        <v>479</v>
      </c>
      <c r="BG544" s="18">
        <v>4</v>
      </c>
      <c r="BH544" s="18" t="s">
        <v>886</v>
      </c>
      <c r="BI544" s="57">
        <f t="shared" si="121"/>
        <v>100</v>
      </c>
      <c r="BJ544" s="57">
        <f t="shared" si="122"/>
        <v>100</v>
      </c>
      <c r="BK544" s="57">
        <f t="shared" si="123"/>
        <v>0</v>
      </c>
      <c r="BL544" s="57">
        <f t="shared" si="124"/>
        <v>0</v>
      </c>
      <c r="BM544" s="5" t="s">
        <v>557</v>
      </c>
      <c r="BN544" s="18">
        <v>0</v>
      </c>
      <c r="BO544" s="18" t="s">
        <v>596</v>
      </c>
      <c r="BP544" s="5" t="s">
        <v>257</v>
      </c>
      <c r="BQ544" s="5" t="s">
        <v>257</v>
      </c>
      <c r="BR544" s="18" t="s">
        <v>889</v>
      </c>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c r="DA544" s="18"/>
      <c r="DB544" s="18"/>
      <c r="DC544" s="18"/>
      <c r="DD544" s="18"/>
      <c r="DE544" s="18"/>
      <c r="DF544" s="18"/>
      <c r="DG544" s="18"/>
      <c r="DH544" s="18"/>
      <c r="DI544" s="18"/>
      <c r="DJ544" s="18"/>
      <c r="DK544" s="18"/>
      <c r="DL544" s="18"/>
      <c r="DM544" s="18"/>
      <c r="DN544" s="18"/>
      <c r="DO544" s="18"/>
      <c r="DP544" s="18"/>
      <c r="DQ544" s="18"/>
      <c r="DR544" s="18"/>
      <c r="DS544" s="18"/>
      <c r="DT544" s="18"/>
      <c r="DU544" s="18"/>
      <c r="DV544" s="18"/>
      <c r="DW544" s="18"/>
      <c r="DX544" s="18"/>
      <c r="DY544" s="18"/>
      <c r="DZ544" s="18"/>
      <c r="EA544" s="5"/>
      <c r="EB544" s="26"/>
      <c r="EC544" s="26"/>
      <c r="ED544" s="26"/>
      <c r="EE544" s="18"/>
      <c r="EF544" s="18"/>
      <c r="EG544" s="18">
        <v>0</v>
      </c>
      <c r="EH544" s="18" t="s">
        <v>890</v>
      </c>
      <c r="EI544" s="18" cm="1">
        <f t="array" ref="EI544">IF(SUMPRODUCT(--(DO544:DS544&lt;&gt;""))=0, 0,1)</f>
        <v>0</v>
      </c>
      <c r="EJ544" s="18" cm="1">
        <f t="array" ref="EJ544">IF(SUMPRODUCT(--(DT544:EG544&lt;&gt;""))=0, 0,1)</f>
        <v>1</v>
      </c>
      <c r="EK544" s="18" cm="1">
        <f t="array" ref="EK544">IF(SUMPRODUCT(--(EC544:EG544&lt;&gt;""))=0, 0,1)</f>
        <v>1</v>
      </c>
      <c r="EL544" s="18" cm="1">
        <f t="array" ref="EL544">IF(SUMPRODUCT(--(EE544:EG544&lt;&gt;""))=0, 0,1)</f>
        <v>1</v>
      </c>
      <c r="EM544" s="18">
        <f t="shared" si="125"/>
        <v>0</v>
      </c>
      <c r="EN544" s="18" t="str">
        <f t="shared" si="126"/>
        <v>NA</v>
      </c>
      <c r="EO544" s="18">
        <f t="shared" si="127"/>
        <v>0</v>
      </c>
      <c r="EP544" s="18">
        <f t="shared" si="128"/>
        <v>0</v>
      </c>
      <c r="EQ544" s="18">
        <f t="shared" si="129"/>
        <v>0</v>
      </c>
      <c r="ER544" s="58" t="s">
        <v>2080</v>
      </c>
      <c r="ES544" s="59">
        <v>43805</v>
      </c>
      <c r="ET544" s="18" t="s">
        <v>876</v>
      </c>
      <c r="EU544" s="18" t="s">
        <v>876</v>
      </c>
    </row>
    <row r="545" spans="1:151" ht="15.75" customHeight="1" x14ac:dyDescent="0.2">
      <c r="A545" s="5" t="s">
        <v>311</v>
      </c>
      <c r="B545" s="24" t="s">
        <v>875</v>
      </c>
      <c r="C545" s="26">
        <v>1</v>
      </c>
      <c r="D545" s="18" t="s">
        <v>900</v>
      </c>
      <c r="E545" s="18" t="s">
        <v>676</v>
      </c>
      <c r="F545" s="18" t="s">
        <v>2320</v>
      </c>
      <c r="G545" s="18" t="s">
        <v>878</v>
      </c>
      <c r="H545" s="18" t="s">
        <v>879</v>
      </c>
      <c r="I545" s="18" t="s">
        <v>363</v>
      </c>
      <c r="J545" s="18" t="s">
        <v>363</v>
      </c>
      <c r="K545" s="18" t="s">
        <v>363</v>
      </c>
      <c r="L545" s="18" t="s">
        <v>469</v>
      </c>
      <c r="M545" s="18" t="s">
        <v>253</v>
      </c>
      <c r="N545" s="56">
        <v>60</v>
      </c>
      <c r="O545" s="18" t="s">
        <v>877</v>
      </c>
      <c r="P545" s="18" t="s">
        <v>466</v>
      </c>
      <c r="Q545" s="18" t="s">
        <v>254</v>
      </c>
      <c r="R545" s="24" t="s">
        <v>257</v>
      </c>
      <c r="S545" s="24" t="s">
        <v>257</v>
      </c>
      <c r="T545" s="26" t="s">
        <v>903</v>
      </c>
      <c r="U545" s="26" t="s">
        <v>257</v>
      </c>
      <c r="V545" s="26" t="s">
        <v>257</v>
      </c>
      <c r="W545" s="26" t="s">
        <v>257</v>
      </c>
      <c r="X545" s="18" t="s">
        <v>882</v>
      </c>
      <c r="Y545" s="18">
        <v>33.299999999999997</v>
      </c>
      <c r="Z545" s="18" t="s">
        <v>474</v>
      </c>
      <c r="AA545" s="18">
        <v>33.299999999999997</v>
      </c>
      <c r="AB545" s="57" t="s">
        <v>257</v>
      </c>
      <c r="AC545" s="18" t="s">
        <v>595</v>
      </c>
      <c r="AD545" s="18" t="s">
        <v>595</v>
      </c>
      <c r="AE545" s="18" t="s">
        <v>595</v>
      </c>
      <c r="AF545" s="18" t="s">
        <v>595</v>
      </c>
      <c r="AG545" s="18" t="s">
        <v>595</v>
      </c>
      <c r="AH545" s="18" t="s">
        <v>595</v>
      </c>
      <c r="AI545" s="18">
        <v>3</v>
      </c>
      <c r="AJ545" s="18" t="s">
        <v>596</v>
      </c>
      <c r="AK545" s="18">
        <v>3</v>
      </c>
      <c r="AL545" s="18" t="s">
        <v>883</v>
      </c>
      <c r="AM545" s="18" t="s">
        <v>884</v>
      </c>
      <c r="AN545" s="57">
        <v>0</v>
      </c>
      <c r="AO545" s="18" t="s">
        <v>885</v>
      </c>
      <c r="AP545" s="26" t="s">
        <v>479</v>
      </c>
      <c r="AQ545" s="18">
        <v>4</v>
      </c>
      <c r="AR545" s="18" t="s">
        <v>886</v>
      </c>
      <c r="AS545" s="57">
        <f t="shared" si="117"/>
        <v>0</v>
      </c>
      <c r="AT545" s="57">
        <v>0</v>
      </c>
      <c r="AU545" s="57">
        <f t="shared" si="118"/>
        <v>0</v>
      </c>
      <c r="AV545" s="57">
        <f t="shared" si="119"/>
        <v>0</v>
      </c>
      <c r="AW545" s="5" t="s">
        <v>557</v>
      </c>
      <c r="AX545" s="18">
        <v>3</v>
      </c>
      <c r="AY545" s="18" t="s">
        <v>596</v>
      </c>
      <c r="AZ545" s="5" t="s">
        <v>257</v>
      </c>
      <c r="BA545" s="5" t="s">
        <v>257</v>
      </c>
      <c r="BB545" s="18" t="s">
        <v>904</v>
      </c>
      <c r="BC545" s="18" t="s">
        <v>263</v>
      </c>
      <c r="BD545" s="57">
        <f t="shared" si="120"/>
        <v>100</v>
      </c>
      <c r="BE545" s="18" t="s">
        <v>888</v>
      </c>
      <c r="BF545" s="18" t="s">
        <v>479</v>
      </c>
      <c r="BG545" s="18">
        <v>4</v>
      </c>
      <c r="BH545" s="18" t="s">
        <v>886</v>
      </c>
      <c r="BI545" s="57">
        <f t="shared" si="121"/>
        <v>100</v>
      </c>
      <c r="BJ545" s="57">
        <f t="shared" si="122"/>
        <v>100</v>
      </c>
      <c r="BK545" s="57">
        <f t="shared" si="123"/>
        <v>0</v>
      </c>
      <c r="BL545" s="57">
        <f t="shared" si="124"/>
        <v>0</v>
      </c>
      <c r="BM545" s="5" t="s">
        <v>557</v>
      </c>
      <c r="BN545" s="18">
        <v>3</v>
      </c>
      <c r="BO545" s="18" t="s">
        <v>596</v>
      </c>
      <c r="BP545" s="5" t="s">
        <v>257</v>
      </c>
      <c r="BQ545" s="5" t="s">
        <v>257</v>
      </c>
      <c r="BR545" s="18" t="s">
        <v>889</v>
      </c>
      <c r="BS545" s="18"/>
      <c r="BT545" s="18"/>
      <c r="BU545" s="18"/>
      <c r="BV545" s="18"/>
      <c r="BW545" s="18"/>
      <c r="BX545" s="18"/>
      <c r="BY545" s="18"/>
      <c r="BZ545" s="18"/>
      <c r="CA545" s="18"/>
      <c r="CB545" s="18"/>
      <c r="CC545" s="18"/>
      <c r="CD545" s="18"/>
      <c r="CE545" s="18"/>
      <c r="CF545" s="18"/>
      <c r="CG545" s="18"/>
      <c r="CH545" s="18"/>
      <c r="CI545" s="18"/>
      <c r="CJ545" s="18"/>
      <c r="CK545" s="18"/>
      <c r="CL545" s="18"/>
      <c r="CM545" s="18"/>
      <c r="CN545" s="18"/>
      <c r="CO545" s="18"/>
      <c r="CP545" s="18"/>
      <c r="CQ545" s="18"/>
      <c r="CR545" s="18"/>
      <c r="CS545" s="18"/>
      <c r="CT545" s="18"/>
      <c r="CU545" s="18"/>
      <c r="CV545" s="18"/>
      <c r="CW545" s="18"/>
      <c r="CX545" s="18"/>
      <c r="CY545" s="18"/>
      <c r="CZ545" s="18"/>
      <c r="DA545" s="18"/>
      <c r="DB545" s="18"/>
      <c r="DC545" s="18"/>
      <c r="DD545" s="18"/>
      <c r="DE545" s="18"/>
      <c r="DF545" s="18"/>
      <c r="DG545" s="18"/>
      <c r="DH545" s="18"/>
      <c r="DI545" s="18"/>
      <c r="DJ545" s="18"/>
      <c r="DK545" s="18"/>
      <c r="DL545" s="18"/>
      <c r="DM545" s="18"/>
      <c r="DN545" s="18"/>
      <c r="DO545" s="18"/>
      <c r="DP545" s="18"/>
      <c r="DQ545" s="18"/>
      <c r="DR545" s="18"/>
      <c r="DS545" s="18"/>
      <c r="DT545" s="18"/>
      <c r="DU545" s="18"/>
      <c r="DV545" s="18"/>
      <c r="DW545" s="18"/>
      <c r="DX545" s="18"/>
      <c r="DY545" s="18"/>
      <c r="DZ545" s="18"/>
      <c r="EA545" s="5"/>
      <c r="EB545" s="26"/>
      <c r="EC545" s="26"/>
      <c r="ED545" s="26"/>
      <c r="EE545" s="18"/>
      <c r="EF545" s="18"/>
      <c r="EG545" s="18">
        <v>0</v>
      </c>
      <c r="EH545" s="18" t="s">
        <v>890</v>
      </c>
      <c r="EI545" s="18" cm="1">
        <f t="array" ref="EI545">IF(SUMPRODUCT(--(DO545:DS545&lt;&gt;""))=0, 0,1)</f>
        <v>0</v>
      </c>
      <c r="EJ545" s="18" cm="1">
        <f t="array" ref="EJ545">IF(SUMPRODUCT(--(DT545:EG545&lt;&gt;""))=0, 0,1)</f>
        <v>1</v>
      </c>
      <c r="EK545" s="18" cm="1">
        <f t="array" ref="EK545">IF(SUMPRODUCT(--(EC545:EG545&lt;&gt;""))=0, 0,1)</f>
        <v>1</v>
      </c>
      <c r="EL545" s="18" cm="1">
        <f t="array" ref="EL545">IF(SUMPRODUCT(--(EE545:EG545&lt;&gt;""))=0, 0,1)</f>
        <v>1</v>
      </c>
      <c r="EM545" s="18">
        <f t="shared" si="125"/>
        <v>0</v>
      </c>
      <c r="EN545" s="18" t="str">
        <f t="shared" si="126"/>
        <v>NA</v>
      </c>
      <c r="EO545" s="18">
        <f t="shared" si="127"/>
        <v>0</v>
      </c>
      <c r="EP545" s="18">
        <f t="shared" si="128"/>
        <v>0</v>
      </c>
      <c r="EQ545" s="18">
        <f t="shared" si="129"/>
        <v>0</v>
      </c>
      <c r="ER545" s="58" t="s">
        <v>2080</v>
      </c>
      <c r="ES545" s="59">
        <v>43805</v>
      </c>
      <c r="ET545" s="18" t="s">
        <v>876</v>
      </c>
      <c r="EU545" s="18" t="s">
        <v>876</v>
      </c>
    </row>
    <row r="546" spans="1:151" ht="15.75" customHeight="1" x14ac:dyDescent="0.2">
      <c r="A546" s="5" t="s">
        <v>311</v>
      </c>
      <c r="B546" s="24" t="s">
        <v>875</v>
      </c>
      <c r="C546" s="26">
        <v>1</v>
      </c>
      <c r="D546" s="18" t="s">
        <v>900</v>
      </c>
      <c r="E546" s="18" t="s">
        <v>679</v>
      </c>
      <c r="F546" s="18" t="s">
        <v>2320</v>
      </c>
      <c r="G546" s="18" t="s">
        <v>878</v>
      </c>
      <c r="H546" s="18" t="s">
        <v>879</v>
      </c>
      <c r="I546" s="18" t="s">
        <v>363</v>
      </c>
      <c r="J546" s="18" t="s">
        <v>363</v>
      </c>
      <c r="K546" s="18" t="s">
        <v>363</v>
      </c>
      <c r="L546" s="18" t="s">
        <v>469</v>
      </c>
      <c r="M546" s="18" t="s">
        <v>253</v>
      </c>
      <c r="N546" s="56">
        <v>60</v>
      </c>
      <c r="O546" s="18" t="s">
        <v>877</v>
      </c>
      <c r="P546" s="18" t="s">
        <v>466</v>
      </c>
      <c r="Q546" s="18" t="s">
        <v>254</v>
      </c>
      <c r="R546" s="24" t="s">
        <v>257</v>
      </c>
      <c r="S546" s="24" t="s">
        <v>257</v>
      </c>
      <c r="T546" s="26" t="s">
        <v>903</v>
      </c>
      <c r="U546" s="26" t="s">
        <v>257</v>
      </c>
      <c r="V546" s="26" t="s">
        <v>257</v>
      </c>
      <c r="W546" s="26" t="s">
        <v>257</v>
      </c>
      <c r="X546" s="18" t="s">
        <v>882</v>
      </c>
      <c r="Y546" s="18">
        <v>33.299999999999997</v>
      </c>
      <c r="Z546" s="18" t="s">
        <v>474</v>
      </c>
      <c r="AA546" s="18">
        <v>33.299999999999997</v>
      </c>
      <c r="AB546" s="57" t="s">
        <v>257</v>
      </c>
      <c r="AC546" s="18" t="s">
        <v>595</v>
      </c>
      <c r="AD546" s="18" t="s">
        <v>595</v>
      </c>
      <c r="AE546" s="18" t="s">
        <v>595</v>
      </c>
      <c r="AF546" s="18" t="s">
        <v>595</v>
      </c>
      <c r="AG546" s="18" t="s">
        <v>595</v>
      </c>
      <c r="AH546" s="18" t="s">
        <v>595</v>
      </c>
      <c r="AI546" s="18">
        <v>6</v>
      </c>
      <c r="AJ546" s="18" t="s">
        <v>596</v>
      </c>
      <c r="AK546" s="18">
        <v>6</v>
      </c>
      <c r="AL546" s="18" t="s">
        <v>883</v>
      </c>
      <c r="AM546" s="18" t="s">
        <v>884</v>
      </c>
      <c r="AN546" s="57">
        <v>2.2000000000000002</v>
      </c>
      <c r="AO546" s="18" t="s">
        <v>885</v>
      </c>
      <c r="AP546" s="26" t="s">
        <v>479</v>
      </c>
      <c r="AQ546" s="18">
        <v>4</v>
      </c>
      <c r="AR546" s="18" t="s">
        <v>886</v>
      </c>
      <c r="AS546" s="57">
        <f t="shared" si="117"/>
        <v>-0.29999999999999982</v>
      </c>
      <c r="AT546" s="57">
        <v>4.7</v>
      </c>
      <c r="AU546" s="57">
        <f t="shared" si="118"/>
        <v>2.5</v>
      </c>
      <c r="AV546" s="57">
        <f t="shared" si="119"/>
        <v>2.5</v>
      </c>
      <c r="AW546" s="5" t="s">
        <v>557</v>
      </c>
      <c r="AX546" s="18">
        <v>6</v>
      </c>
      <c r="AY546" s="18" t="s">
        <v>596</v>
      </c>
      <c r="AZ546" s="5" t="s">
        <v>257</v>
      </c>
      <c r="BA546" s="5" t="s">
        <v>257</v>
      </c>
      <c r="BB546" s="18" t="s">
        <v>904</v>
      </c>
      <c r="BC546" s="18" t="s">
        <v>263</v>
      </c>
      <c r="BD546" s="57">
        <f t="shared" si="120"/>
        <v>97.8</v>
      </c>
      <c r="BE546" s="18" t="s">
        <v>888</v>
      </c>
      <c r="BF546" s="18" t="s">
        <v>479</v>
      </c>
      <c r="BG546" s="18">
        <v>4</v>
      </c>
      <c r="BH546" s="18" t="s">
        <v>886</v>
      </c>
      <c r="BI546" s="57">
        <f t="shared" si="121"/>
        <v>95.3</v>
      </c>
      <c r="BJ546" s="57">
        <f t="shared" si="122"/>
        <v>100.3</v>
      </c>
      <c r="BK546" s="57">
        <f t="shared" si="123"/>
        <v>2.5</v>
      </c>
      <c r="BL546" s="57">
        <f t="shared" si="124"/>
        <v>2.5</v>
      </c>
      <c r="BM546" s="5" t="s">
        <v>557</v>
      </c>
      <c r="BN546" s="18">
        <v>6</v>
      </c>
      <c r="BO546" s="18" t="s">
        <v>596</v>
      </c>
      <c r="BP546" s="5" t="s">
        <v>257</v>
      </c>
      <c r="BQ546" s="5" t="s">
        <v>257</v>
      </c>
      <c r="BR546" s="18" t="s">
        <v>889</v>
      </c>
      <c r="BS546" s="18"/>
      <c r="BT546" s="18"/>
      <c r="BU546" s="18"/>
      <c r="BV546" s="18"/>
      <c r="BW546" s="18"/>
      <c r="BX546" s="18"/>
      <c r="BY546" s="18"/>
      <c r="BZ546" s="18"/>
      <c r="CA546" s="18"/>
      <c r="CB546" s="18"/>
      <c r="CC546" s="18"/>
      <c r="CD546" s="18"/>
      <c r="CE546" s="18"/>
      <c r="CF546" s="18"/>
      <c r="CG546" s="18"/>
      <c r="CH546" s="18"/>
      <c r="CI546" s="18"/>
      <c r="CJ546" s="18"/>
      <c r="CK546" s="18"/>
      <c r="CL546" s="18"/>
      <c r="CM546" s="18"/>
      <c r="CN546" s="18"/>
      <c r="CO546" s="18"/>
      <c r="CP546" s="18"/>
      <c r="CQ546" s="18"/>
      <c r="CR546" s="18"/>
      <c r="CS546" s="18"/>
      <c r="CT546" s="18"/>
      <c r="CU546" s="18"/>
      <c r="CV546" s="18"/>
      <c r="CW546" s="18"/>
      <c r="CX546" s="18"/>
      <c r="CY546" s="18"/>
      <c r="CZ546" s="18"/>
      <c r="DA546" s="18"/>
      <c r="DB546" s="18"/>
      <c r="DC546" s="18"/>
      <c r="DD546" s="18"/>
      <c r="DE546" s="18"/>
      <c r="DF546" s="18"/>
      <c r="DG546" s="18"/>
      <c r="DH546" s="18"/>
      <c r="DI546" s="18"/>
      <c r="DJ546" s="18"/>
      <c r="DK546" s="18"/>
      <c r="DL546" s="18"/>
      <c r="DM546" s="18"/>
      <c r="DN546" s="18"/>
      <c r="DO546" s="18"/>
      <c r="DP546" s="18"/>
      <c r="DQ546" s="18"/>
      <c r="DR546" s="18"/>
      <c r="DS546" s="18"/>
      <c r="DT546" s="18"/>
      <c r="DU546" s="18"/>
      <c r="DV546" s="18"/>
      <c r="DW546" s="18"/>
      <c r="DX546" s="18"/>
      <c r="DY546" s="18"/>
      <c r="DZ546" s="18"/>
      <c r="EA546" s="5"/>
      <c r="EB546" s="26"/>
      <c r="EC546" s="26"/>
      <c r="ED546" s="26"/>
      <c r="EE546" s="18"/>
      <c r="EF546" s="18"/>
      <c r="EG546" s="18">
        <v>0</v>
      </c>
      <c r="EH546" s="18" t="s">
        <v>890</v>
      </c>
      <c r="EI546" s="18" cm="1">
        <f t="array" ref="EI546">IF(SUMPRODUCT(--(DO546:DS546&lt;&gt;""))=0, 0,1)</f>
        <v>0</v>
      </c>
      <c r="EJ546" s="18" cm="1">
        <f t="array" ref="EJ546">IF(SUMPRODUCT(--(DT546:EG546&lt;&gt;""))=0, 0,1)</f>
        <v>1</v>
      </c>
      <c r="EK546" s="18" cm="1">
        <f t="array" ref="EK546">IF(SUMPRODUCT(--(EC546:EG546&lt;&gt;""))=0, 0,1)</f>
        <v>1</v>
      </c>
      <c r="EL546" s="18" cm="1">
        <f t="array" ref="EL546">IF(SUMPRODUCT(--(EE546:EG546&lt;&gt;""))=0, 0,1)</f>
        <v>1</v>
      </c>
      <c r="EM546" s="18">
        <f t="shared" si="125"/>
        <v>0</v>
      </c>
      <c r="EN546" s="18" t="str">
        <f t="shared" si="126"/>
        <v>NA</v>
      </c>
      <c r="EO546" s="18">
        <f t="shared" si="127"/>
        <v>0</v>
      </c>
      <c r="EP546" s="18">
        <f t="shared" si="128"/>
        <v>0</v>
      </c>
      <c r="EQ546" s="18">
        <f t="shared" si="129"/>
        <v>0</v>
      </c>
      <c r="ER546" s="58" t="s">
        <v>2080</v>
      </c>
      <c r="ES546" s="59">
        <v>43805</v>
      </c>
      <c r="ET546" s="18" t="s">
        <v>876</v>
      </c>
      <c r="EU546" s="18" t="s">
        <v>876</v>
      </c>
    </row>
    <row r="547" spans="1:151" ht="15.75" customHeight="1" x14ac:dyDescent="0.2">
      <c r="A547" s="5" t="s">
        <v>311</v>
      </c>
      <c r="B547" s="24" t="s">
        <v>875</v>
      </c>
      <c r="C547" s="26">
        <v>1</v>
      </c>
      <c r="D547" s="18" t="s">
        <v>900</v>
      </c>
      <c r="E547" s="18" t="s">
        <v>891</v>
      </c>
      <c r="F547" s="18" t="s">
        <v>2320</v>
      </c>
      <c r="G547" s="18" t="s">
        <v>878</v>
      </c>
      <c r="H547" s="18" t="s">
        <v>879</v>
      </c>
      <c r="I547" s="18" t="s">
        <v>363</v>
      </c>
      <c r="J547" s="18" t="s">
        <v>363</v>
      </c>
      <c r="K547" s="18" t="s">
        <v>363</v>
      </c>
      <c r="L547" s="18" t="s">
        <v>469</v>
      </c>
      <c r="M547" s="18" t="s">
        <v>253</v>
      </c>
      <c r="N547" s="56">
        <v>60</v>
      </c>
      <c r="O547" s="18" t="s">
        <v>877</v>
      </c>
      <c r="P547" s="18" t="s">
        <v>466</v>
      </c>
      <c r="Q547" s="18" t="s">
        <v>254</v>
      </c>
      <c r="R547" s="24" t="s">
        <v>257</v>
      </c>
      <c r="S547" s="24" t="s">
        <v>257</v>
      </c>
      <c r="T547" s="26" t="s">
        <v>903</v>
      </c>
      <c r="U547" s="26" t="s">
        <v>257</v>
      </c>
      <c r="V547" s="26" t="s">
        <v>257</v>
      </c>
      <c r="W547" s="26" t="s">
        <v>257</v>
      </c>
      <c r="X547" s="18" t="s">
        <v>882</v>
      </c>
      <c r="Y547" s="18">
        <v>33.299999999999997</v>
      </c>
      <c r="Z547" s="18" t="s">
        <v>474</v>
      </c>
      <c r="AA547" s="18">
        <v>33.299999999999997</v>
      </c>
      <c r="AB547" s="57" t="s">
        <v>257</v>
      </c>
      <c r="AC547" s="18" t="s">
        <v>595</v>
      </c>
      <c r="AD547" s="18" t="s">
        <v>595</v>
      </c>
      <c r="AE547" s="18" t="s">
        <v>595</v>
      </c>
      <c r="AF547" s="18" t="s">
        <v>595</v>
      </c>
      <c r="AG547" s="18" t="s">
        <v>595</v>
      </c>
      <c r="AH547" s="18" t="s">
        <v>595</v>
      </c>
      <c r="AI547" s="18">
        <v>9</v>
      </c>
      <c r="AJ547" s="18" t="s">
        <v>596</v>
      </c>
      <c r="AK547" s="18">
        <v>9</v>
      </c>
      <c r="AL547" s="18" t="s">
        <v>883</v>
      </c>
      <c r="AM547" s="18" t="s">
        <v>884</v>
      </c>
      <c r="AN547" s="57">
        <v>2.2000000000000002</v>
      </c>
      <c r="AO547" s="18" t="s">
        <v>885</v>
      </c>
      <c r="AP547" s="26" t="s">
        <v>479</v>
      </c>
      <c r="AQ547" s="18">
        <v>4</v>
      </c>
      <c r="AR547" s="18" t="s">
        <v>886</v>
      </c>
      <c r="AS547" s="57">
        <f t="shared" si="117"/>
        <v>-0.29999999999999982</v>
      </c>
      <c r="AT547" s="57">
        <v>4.7</v>
      </c>
      <c r="AU547" s="57">
        <f t="shared" si="118"/>
        <v>2.5</v>
      </c>
      <c r="AV547" s="57">
        <f t="shared" si="119"/>
        <v>2.5</v>
      </c>
      <c r="AW547" s="5" t="s">
        <v>557</v>
      </c>
      <c r="AX547" s="18">
        <v>9</v>
      </c>
      <c r="AY547" s="18" t="s">
        <v>596</v>
      </c>
      <c r="AZ547" s="5" t="s">
        <v>257</v>
      </c>
      <c r="BA547" s="5" t="s">
        <v>257</v>
      </c>
      <c r="BB547" s="18" t="s">
        <v>904</v>
      </c>
      <c r="BC547" s="18" t="s">
        <v>263</v>
      </c>
      <c r="BD547" s="57">
        <f t="shared" si="120"/>
        <v>97.8</v>
      </c>
      <c r="BE547" s="18" t="s">
        <v>888</v>
      </c>
      <c r="BF547" s="18" t="s">
        <v>479</v>
      </c>
      <c r="BG547" s="18">
        <v>4</v>
      </c>
      <c r="BH547" s="18" t="s">
        <v>886</v>
      </c>
      <c r="BI547" s="57">
        <f t="shared" si="121"/>
        <v>95.3</v>
      </c>
      <c r="BJ547" s="57">
        <f t="shared" si="122"/>
        <v>100.3</v>
      </c>
      <c r="BK547" s="57">
        <f t="shared" si="123"/>
        <v>2.5</v>
      </c>
      <c r="BL547" s="57">
        <f t="shared" si="124"/>
        <v>2.5</v>
      </c>
      <c r="BM547" s="5" t="s">
        <v>557</v>
      </c>
      <c r="BN547" s="18">
        <v>9</v>
      </c>
      <c r="BO547" s="18" t="s">
        <v>596</v>
      </c>
      <c r="BP547" s="5" t="s">
        <v>257</v>
      </c>
      <c r="BQ547" s="5" t="s">
        <v>257</v>
      </c>
      <c r="BR547" s="18" t="s">
        <v>889</v>
      </c>
      <c r="BS547" s="18"/>
      <c r="BT547" s="18"/>
      <c r="BU547" s="18"/>
      <c r="BV547" s="18"/>
      <c r="BW547" s="18"/>
      <c r="BX547" s="18"/>
      <c r="BY547" s="18"/>
      <c r="BZ547" s="18"/>
      <c r="CA547" s="18"/>
      <c r="CB547" s="18"/>
      <c r="CC547" s="18"/>
      <c r="CD547" s="18"/>
      <c r="CE547" s="18"/>
      <c r="CF547" s="18"/>
      <c r="CG547" s="18"/>
      <c r="CH547" s="18"/>
      <c r="CI547" s="18"/>
      <c r="CJ547" s="18"/>
      <c r="CK547" s="18"/>
      <c r="CL547" s="18"/>
      <c r="CM547" s="18"/>
      <c r="CN547" s="18"/>
      <c r="CO547" s="18"/>
      <c r="CP547" s="18"/>
      <c r="CQ547" s="18"/>
      <c r="CR547" s="18"/>
      <c r="CS547" s="18"/>
      <c r="CT547" s="18"/>
      <c r="CU547" s="18"/>
      <c r="CV547" s="18"/>
      <c r="CW547" s="18"/>
      <c r="CX547" s="18"/>
      <c r="CY547" s="18"/>
      <c r="CZ547" s="18"/>
      <c r="DA547" s="18"/>
      <c r="DB547" s="18"/>
      <c r="DC547" s="18"/>
      <c r="DD547" s="18"/>
      <c r="DE547" s="18"/>
      <c r="DF547" s="18"/>
      <c r="DG547" s="18"/>
      <c r="DH547" s="18"/>
      <c r="DI547" s="18"/>
      <c r="DJ547" s="18"/>
      <c r="DK547" s="18"/>
      <c r="DL547" s="18"/>
      <c r="DM547" s="18"/>
      <c r="DN547" s="18"/>
      <c r="DO547" s="18"/>
      <c r="DP547" s="18"/>
      <c r="DQ547" s="18"/>
      <c r="DR547" s="18"/>
      <c r="DS547" s="18"/>
      <c r="DT547" s="18"/>
      <c r="DU547" s="18"/>
      <c r="DV547" s="18"/>
      <c r="DW547" s="18"/>
      <c r="DX547" s="18"/>
      <c r="DY547" s="18"/>
      <c r="DZ547" s="18"/>
      <c r="EA547" s="5"/>
      <c r="EB547" s="26"/>
      <c r="EC547" s="26"/>
      <c r="ED547" s="26"/>
      <c r="EE547" s="18"/>
      <c r="EF547" s="18"/>
      <c r="EG547" s="18">
        <v>0</v>
      </c>
      <c r="EH547" s="18" t="s">
        <v>890</v>
      </c>
      <c r="EI547" s="18" cm="1">
        <f t="array" ref="EI547">IF(SUMPRODUCT(--(DO547:DS547&lt;&gt;""))=0, 0,1)</f>
        <v>0</v>
      </c>
      <c r="EJ547" s="18" cm="1">
        <f t="array" ref="EJ547">IF(SUMPRODUCT(--(DT547:EG547&lt;&gt;""))=0, 0,1)</f>
        <v>1</v>
      </c>
      <c r="EK547" s="18" cm="1">
        <f t="array" ref="EK547">IF(SUMPRODUCT(--(EC547:EG547&lt;&gt;""))=0, 0,1)</f>
        <v>1</v>
      </c>
      <c r="EL547" s="18" cm="1">
        <f t="array" ref="EL547">IF(SUMPRODUCT(--(EE547:EG547&lt;&gt;""))=0, 0,1)</f>
        <v>1</v>
      </c>
      <c r="EM547" s="18">
        <f t="shared" si="125"/>
        <v>0</v>
      </c>
      <c r="EN547" s="18" t="str">
        <f t="shared" si="126"/>
        <v>NA</v>
      </c>
      <c r="EO547" s="18">
        <f t="shared" si="127"/>
        <v>0</v>
      </c>
      <c r="EP547" s="18">
        <f t="shared" si="128"/>
        <v>0</v>
      </c>
      <c r="EQ547" s="18">
        <f t="shared" si="129"/>
        <v>0</v>
      </c>
      <c r="ER547" s="58" t="s">
        <v>2080</v>
      </c>
      <c r="ES547" s="59">
        <v>43805</v>
      </c>
      <c r="ET547" s="18" t="s">
        <v>876</v>
      </c>
      <c r="EU547" s="18" t="s">
        <v>876</v>
      </c>
    </row>
    <row r="548" spans="1:151" ht="15.75" customHeight="1" x14ac:dyDescent="0.2">
      <c r="A548" s="5" t="s">
        <v>311</v>
      </c>
      <c r="B548" s="24" t="s">
        <v>875</v>
      </c>
      <c r="C548" s="26">
        <v>1</v>
      </c>
      <c r="D548" s="18" t="s">
        <v>900</v>
      </c>
      <c r="E548" s="18" t="s">
        <v>892</v>
      </c>
      <c r="F548" s="18" t="s">
        <v>2320</v>
      </c>
      <c r="G548" s="18" t="s">
        <v>878</v>
      </c>
      <c r="H548" s="18" t="s">
        <v>879</v>
      </c>
      <c r="I548" s="18" t="s">
        <v>363</v>
      </c>
      <c r="J548" s="18" t="s">
        <v>363</v>
      </c>
      <c r="K548" s="18" t="s">
        <v>363</v>
      </c>
      <c r="L548" s="18" t="s">
        <v>469</v>
      </c>
      <c r="M548" s="18" t="s">
        <v>253</v>
      </c>
      <c r="N548" s="56">
        <v>60</v>
      </c>
      <c r="O548" s="18" t="s">
        <v>877</v>
      </c>
      <c r="P548" s="18" t="s">
        <v>466</v>
      </c>
      <c r="Q548" s="18" t="s">
        <v>254</v>
      </c>
      <c r="R548" s="24" t="s">
        <v>257</v>
      </c>
      <c r="S548" s="24" t="s">
        <v>257</v>
      </c>
      <c r="T548" s="26" t="s">
        <v>903</v>
      </c>
      <c r="U548" s="26" t="s">
        <v>257</v>
      </c>
      <c r="V548" s="26" t="s">
        <v>257</v>
      </c>
      <c r="W548" s="26" t="s">
        <v>257</v>
      </c>
      <c r="X548" s="18" t="s">
        <v>882</v>
      </c>
      <c r="Y548" s="18">
        <v>33.299999999999997</v>
      </c>
      <c r="Z548" s="18" t="s">
        <v>474</v>
      </c>
      <c r="AA548" s="18">
        <v>33.299999999999997</v>
      </c>
      <c r="AB548" s="57" t="s">
        <v>257</v>
      </c>
      <c r="AC548" s="18" t="s">
        <v>595</v>
      </c>
      <c r="AD548" s="18" t="s">
        <v>595</v>
      </c>
      <c r="AE548" s="18" t="s">
        <v>595</v>
      </c>
      <c r="AF548" s="18" t="s">
        <v>595</v>
      </c>
      <c r="AG548" s="18" t="s">
        <v>595</v>
      </c>
      <c r="AH548" s="18" t="s">
        <v>595</v>
      </c>
      <c r="AI548" s="18">
        <v>12</v>
      </c>
      <c r="AJ548" s="18" t="s">
        <v>596</v>
      </c>
      <c r="AK548" s="18">
        <v>12</v>
      </c>
      <c r="AL548" s="18" t="s">
        <v>883</v>
      </c>
      <c r="AM548" s="18" t="s">
        <v>884</v>
      </c>
      <c r="AN548" s="57">
        <v>4.4000000000000004</v>
      </c>
      <c r="AO548" s="18" t="s">
        <v>885</v>
      </c>
      <c r="AP548" s="26" t="s">
        <v>479</v>
      </c>
      <c r="AQ548" s="18">
        <v>4</v>
      </c>
      <c r="AR548" s="18" t="s">
        <v>886</v>
      </c>
      <c r="AS548" s="57">
        <f t="shared" si="117"/>
        <v>1.5000000000000009</v>
      </c>
      <c r="AT548" s="57">
        <v>7.3</v>
      </c>
      <c r="AU548" s="57">
        <f t="shared" si="118"/>
        <v>2.8999999999999995</v>
      </c>
      <c r="AV548" s="57">
        <f t="shared" si="119"/>
        <v>2.8999999999999995</v>
      </c>
      <c r="AW548" s="5" t="s">
        <v>557</v>
      </c>
      <c r="AX548" s="18">
        <v>12</v>
      </c>
      <c r="AY548" s="18" t="s">
        <v>596</v>
      </c>
      <c r="AZ548" s="5" t="s">
        <v>257</v>
      </c>
      <c r="BA548" s="5" t="s">
        <v>257</v>
      </c>
      <c r="BB548" s="18" t="s">
        <v>904</v>
      </c>
      <c r="BC548" s="18" t="s">
        <v>263</v>
      </c>
      <c r="BD548" s="57">
        <f t="shared" si="120"/>
        <v>95.6</v>
      </c>
      <c r="BE548" s="18" t="s">
        <v>888</v>
      </c>
      <c r="BF548" s="18" t="s">
        <v>479</v>
      </c>
      <c r="BG548" s="18">
        <v>4</v>
      </c>
      <c r="BH548" s="18" t="s">
        <v>886</v>
      </c>
      <c r="BI548" s="57">
        <f t="shared" si="121"/>
        <v>92.699999999999989</v>
      </c>
      <c r="BJ548" s="57">
        <f t="shared" si="122"/>
        <v>98.5</v>
      </c>
      <c r="BK548" s="57">
        <f t="shared" si="123"/>
        <v>2.9000000000000057</v>
      </c>
      <c r="BL548" s="57">
        <f t="shared" si="124"/>
        <v>2.9000000000000057</v>
      </c>
      <c r="BM548" s="5" t="s">
        <v>557</v>
      </c>
      <c r="BN548" s="18">
        <v>12</v>
      </c>
      <c r="BO548" s="18" t="s">
        <v>596</v>
      </c>
      <c r="BP548" s="5" t="s">
        <v>257</v>
      </c>
      <c r="BQ548" s="5" t="s">
        <v>257</v>
      </c>
      <c r="BR548" s="18" t="s">
        <v>889</v>
      </c>
      <c r="BS548" s="18"/>
      <c r="BT548" s="18"/>
      <c r="BU548" s="18"/>
      <c r="BV548" s="18"/>
      <c r="BW548" s="18"/>
      <c r="BX548" s="18"/>
      <c r="BY548" s="18"/>
      <c r="BZ548" s="18"/>
      <c r="CA548" s="18"/>
      <c r="CB548" s="18"/>
      <c r="CC548" s="18"/>
      <c r="CD548" s="18"/>
      <c r="CE548" s="18"/>
      <c r="CF548" s="18"/>
      <c r="CG548" s="18"/>
      <c r="CH548" s="18"/>
      <c r="CI548" s="18"/>
      <c r="CJ548" s="18"/>
      <c r="CK548" s="18"/>
      <c r="CL548" s="18"/>
      <c r="CM548" s="18"/>
      <c r="CN548" s="18"/>
      <c r="CO548" s="18"/>
      <c r="CP548" s="18"/>
      <c r="CQ548" s="18"/>
      <c r="CR548" s="18"/>
      <c r="CS548" s="18"/>
      <c r="CT548" s="18"/>
      <c r="CU548" s="18"/>
      <c r="CV548" s="18"/>
      <c r="CW548" s="18"/>
      <c r="CX548" s="18"/>
      <c r="CY548" s="18"/>
      <c r="CZ548" s="18"/>
      <c r="DA548" s="18"/>
      <c r="DB548" s="18"/>
      <c r="DC548" s="18"/>
      <c r="DD548" s="18"/>
      <c r="DE548" s="18"/>
      <c r="DF548" s="18"/>
      <c r="DG548" s="18"/>
      <c r="DH548" s="18"/>
      <c r="DI548" s="18"/>
      <c r="DJ548" s="18"/>
      <c r="DK548" s="18"/>
      <c r="DL548" s="18"/>
      <c r="DM548" s="18"/>
      <c r="DN548" s="18"/>
      <c r="DO548" s="18"/>
      <c r="DP548" s="18"/>
      <c r="DQ548" s="18"/>
      <c r="DR548" s="18"/>
      <c r="DS548" s="18"/>
      <c r="DT548" s="18"/>
      <c r="DU548" s="18"/>
      <c r="DV548" s="18"/>
      <c r="DW548" s="18"/>
      <c r="DX548" s="18"/>
      <c r="DY548" s="18"/>
      <c r="DZ548" s="18"/>
      <c r="EA548" s="5"/>
      <c r="EB548" s="26"/>
      <c r="EC548" s="26"/>
      <c r="ED548" s="26"/>
      <c r="EE548" s="18"/>
      <c r="EF548" s="18"/>
      <c r="EG548" s="18">
        <v>0</v>
      </c>
      <c r="EH548" s="18" t="s">
        <v>890</v>
      </c>
      <c r="EI548" s="18" cm="1">
        <f t="array" ref="EI548">IF(SUMPRODUCT(--(DO548:DS548&lt;&gt;""))=0, 0,1)</f>
        <v>0</v>
      </c>
      <c r="EJ548" s="18" cm="1">
        <f t="array" ref="EJ548">IF(SUMPRODUCT(--(DT548:EG548&lt;&gt;""))=0, 0,1)</f>
        <v>1</v>
      </c>
      <c r="EK548" s="18" cm="1">
        <f t="array" ref="EK548">IF(SUMPRODUCT(--(EC548:EG548&lt;&gt;""))=0, 0,1)</f>
        <v>1</v>
      </c>
      <c r="EL548" s="18" cm="1">
        <f t="array" ref="EL548">IF(SUMPRODUCT(--(EE548:EG548&lt;&gt;""))=0, 0,1)</f>
        <v>1</v>
      </c>
      <c r="EM548" s="18">
        <f t="shared" si="125"/>
        <v>0</v>
      </c>
      <c r="EN548" s="18" t="str">
        <f t="shared" si="126"/>
        <v>NA</v>
      </c>
      <c r="EO548" s="18">
        <f t="shared" si="127"/>
        <v>0</v>
      </c>
      <c r="EP548" s="18">
        <f t="shared" si="128"/>
        <v>0</v>
      </c>
      <c r="EQ548" s="18">
        <f t="shared" si="129"/>
        <v>0</v>
      </c>
      <c r="ER548" s="58" t="s">
        <v>2080</v>
      </c>
      <c r="ES548" s="59">
        <v>43805</v>
      </c>
      <c r="ET548" s="18" t="s">
        <v>876</v>
      </c>
      <c r="EU548" s="18" t="s">
        <v>876</v>
      </c>
    </row>
    <row r="549" spans="1:151" ht="15.75" customHeight="1" x14ac:dyDescent="0.2">
      <c r="A549" s="5" t="s">
        <v>311</v>
      </c>
      <c r="B549" s="24" t="s">
        <v>875</v>
      </c>
      <c r="C549" s="26">
        <v>1</v>
      </c>
      <c r="D549" s="18" t="s">
        <v>900</v>
      </c>
      <c r="E549" s="18" t="s">
        <v>893</v>
      </c>
      <c r="F549" s="18" t="s">
        <v>2320</v>
      </c>
      <c r="G549" s="18" t="s">
        <v>878</v>
      </c>
      <c r="H549" s="18" t="s">
        <v>879</v>
      </c>
      <c r="I549" s="18" t="s">
        <v>363</v>
      </c>
      <c r="J549" s="18" t="s">
        <v>363</v>
      </c>
      <c r="K549" s="18" t="s">
        <v>363</v>
      </c>
      <c r="L549" s="18" t="s">
        <v>469</v>
      </c>
      <c r="M549" s="18" t="s">
        <v>253</v>
      </c>
      <c r="N549" s="56">
        <v>60</v>
      </c>
      <c r="O549" s="18" t="s">
        <v>877</v>
      </c>
      <c r="P549" s="18" t="s">
        <v>466</v>
      </c>
      <c r="Q549" s="18" t="s">
        <v>254</v>
      </c>
      <c r="R549" s="24" t="s">
        <v>257</v>
      </c>
      <c r="S549" s="24" t="s">
        <v>257</v>
      </c>
      <c r="T549" s="26" t="s">
        <v>903</v>
      </c>
      <c r="U549" s="26" t="s">
        <v>257</v>
      </c>
      <c r="V549" s="26" t="s">
        <v>257</v>
      </c>
      <c r="W549" s="26" t="s">
        <v>257</v>
      </c>
      <c r="X549" s="18" t="s">
        <v>882</v>
      </c>
      <c r="Y549" s="18">
        <v>33.299999999999997</v>
      </c>
      <c r="Z549" s="18" t="s">
        <v>474</v>
      </c>
      <c r="AA549" s="18">
        <v>33.299999999999997</v>
      </c>
      <c r="AB549" s="57" t="s">
        <v>257</v>
      </c>
      <c r="AC549" s="18" t="s">
        <v>595</v>
      </c>
      <c r="AD549" s="18" t="s">
        <v>595</v>
      </c>
      <c r="AE549" s="18" t="s">
        <v>595</v>
      </c>
      <c r="AF549" s="18" t="s">
        <v>595</v>
      </c>
      <c r="AG549" s="18" t="s">
        <v>595</v>
      </c>
      <c r="AH549" s="18" t="s">
        <v>595</v>
      </c>
      <c r="AI549" s="18">
        <v>15</v>
      </c>
      <c r="AJ549" s="18" t="s">
        <v>596</v>
      </c>
      <c r="AK549" s="18">
        <v>15</v>
      </c>
      <c r="AL549" s="18" t="s">
        <v>883</v>
      </c>
      <c r="AM549" s="18" t="s">
        <v>884</v>
      </c>
      <c r="AN549" s="57">
        <v>15.7</v>
      </c>
      <c r="AO549" s="18" t="s">
        <v>885</v>
      </c>
      <c r="AP549" s="26" t="s">
        <v>479</v>
      </c>
      <c r="AQ549" s="18">
        <v>4</v>
      </c>
      <c r="AR549" s="18" t="s">
        <v>886</v>
      </c>
      <c r="AS549" s="57">
        <f t="shared" si="117"/>
        <v>8.6999999999999993</v>
      </c>
      <c r="AT549" s="57">
        <v>22.7</v>
      </c>
      <c r="AU549" s="57">
        <f t="shared" si="118"/>
        <v>7</v>
      </c>
      <c r="AV549" s="57">
        <f t="shared" si="119"/>
        <v>7</v>
      </c>
      <c r="AW549" s="5" t="s">
        <v>557</v>
      </c>
      <c r="AX549" s="18">
        <v>15</v>
      </c>
      <c r="AY549" s="18" t="s">
        <v>596</v>
      </c>
      <c r="AZ549" s="5" t="s">
        <v>257</v>
      </c>
      <c r="BA549" s="5" t="s">
        <v>257</v>
      </c>
      <c r="BB549" s="18" t="s">
        <v>904</v>
      </c>
      <c r="BC549" s="18" t="s">
        <v>263</v>
      </c>
      <c r="BD549" s="57">
        <f t="shared" si="120"/>
        <v>84.3</v>
      </c>
      <c r="BE549" s="18" t="s">
        <v>888</v>
      </c>
      <c r="BF549" s="18" t="s">
        <v>479</v>
      </c>
      <c r="BG549" s="18">
        <v>4</v>
      </c>
      <c r="BH549" s="18" t="s">
        <v>886</v>
      </c>
      <c r="BI549" s="57">
        <f t="shared" si="121"/>
        <v>77.3</v>
      </c>
      <c r="BJ549" s="57">
        <f t="shared" si="122"/>
        <v>91.3</v>
      </c>
      <c r="BK549" s="57">
        <f t="shared" si="123"/>
        <v>7</v>
      </c>
      <c r="BL549" s="57">
        <f t="shared" si="124"/>
        <v>7</v>
      </c>
      <c r="BM549" s="5" t="s">
        <v>557</v>
      </c>
      <c r="BN549" s="18">
        <v>15</v>
      </c>
      <c r="BO549" s="18" t="s">
        <v>596</v>
      </c>
      <c r="BP549" s="5" t="s">
        <v>257</v>
      </c>
      <c r="BQ549" s="5" t="s">
        <v>257</v>
      </c>
      <c r="BR549" s="18" t="s">
        <v>889</v>
      </c>
      <c r="BS549" s="18"/>
      <c r="BT549" s="18"/>
      <c r="BU549" s="18"/>
      <c r="BV549" s="18"/>
      <c r="BW549" s="18"/>
      <c r="BX549" s="18"/>
      <c r="BY549" s="18"/>
      <c r="BZ549" s="18"/>
      <c r="CA549" s="18"/>
      <c r="CB549" s="18"/>
      <c r="CC549" s="18"/>
      <c r="CD549" s="18"/>
      <c r="CE549" s="18"/>
      <c r="CF549" s="18"/>
      <c r="CG549" s="18"/>
      <c r="CH549" s="18"/>
      <c r="CI549" s="18"/>
      <c r="CJ549" s="18"/>
      <c r="CK549" s="18"/>
      <c r="CL549" s="18"/>
      <c r="CM549" s="18"/>
      <c r="CN549" s="18"/>
      <c r="CO549" s="18"/>
      <c r="CP549" s="18"/>
      <c r="CQ549" s="18"/>
      <c r="CR549" s="18"/>
      <c r="CS549" s="18"/>
      <c r="CT549" s="18"/>
      <c r="CU549" s="18"/>
      <c r="CV549" s="18"/>
      <c r="CW549" s="18"/>
      <c r="CX549" s="18"/>
      <c r="CY549" s="18"/>
      <c r="CZ549" s="18"/>
      <c r="DA549" s="18"/>
      <c r="DB549" s="18"/>
      <c r="DC549" s="18"/>
      <c r="DD549" s="18"/>
      <c r="DE549" s="18"/>
      <c r="DF549" s="18"/>
      <c r="DG549" s="18"/>
      <c r="DH549" s="18"/>
      <c r="DI549" s="18"/>
      <c r="DJ549" s="18"/>
      <c r="DK549" s="18"/>
      <c r="DL549" s="18"/>
      <c r="DM549" s="18"/>
      <c r="DN549" s="18"/>
      <c r="DO549" s="18"/>
      <c r="DP549" s="18"/>
      <c r="DQ549" s="18"/>
      <c r="DR549" s="18"/>
      <c r="DS549" s="18"/>
      <c r="DT549" s="18"/>
      <c r="DU549" s="18"/>
      <c r="DV549" s="18"/>
      <c r="DW549" s="18"/>
      <c r="DX549" s="18"/>
      <c r="DY549" s="18"/>
      <c r="DZ549" s="18"/>
      <c r="EA549" s="5"/>
      <c r="EB549" s="26"/>
      <c r="EC549" s="26"/>
      <c r="ED549" s="26"/>
      <c r="EE549" s="18"/>
      <c r="EF549" s="18"/>
      <c r="EG549" s="18">
        <v>0</v>
      </c>
      <c r="EH549" s="18" t="s">
        <v>890</v>
      </c>
      <c r="EI549" s="18" cm="1">
        <f t="array" ref="EI549">IF(SUMPRODUCT(--(DO549:DS549&lt;&gt;""))=0, 0,1)</f>
        <v>0</v>
      </c>
      <c r="EJ549" s="18" cm="1">
        <f t="array" ref="EJ549">IF(SUMPRODUCT(--(DT549:EG549&lt;&gt;""))=0, 0,1)</f>
        <v>1</v>
      </c>
      <c r="EK549" s="18" cm="1">
        <f t="array" ref="EK549">IF(SUMPRODUCT(--(EC549:EG549&lt;&gt;""))=0, 0,1)</f>
        <v>1</v>
      </c>
      <c r="EL549" s="18" cm="1">
        <f t="array" ref="EL549">IF(SUMPRODUCT(--(EE549:EG549&lt;&gt;""))=0, 0,1)</f>
        <v>1</v>
      </c>
      <c r="EM549" s="18">
        <f t="shared" si="125"/>
        <v>0</v>
      </c>
      <c r="EN549" s="18" t="str">
        <f t="shared" si="126"/>
        <v>NA</v>
      </c>
      <c r="EO549" s="18">
        <f t="shared" si="127"/>
        <v>0</v>
      </c>
      <c r="EP549" s="18">
        <f t="shared" si="128"/>
        <v>0</v>
      </c>
      <c r="EQ549" s="18">
        <f t="shared" si="129"/>
        <v>0</v>
      </c>
      <c r="ER549" s="58" t="s">
        <v>2080</v>
      </c>
      <c r="ES549" s="59">
        <v>43805</v>
      </c>
      <c r="ET549" s="18" t="s">
        <v>876</v>
      </c>
      <c r="EU549" s="18" t="s">
        <v>876</v>
      </c>
    </row>
    <row r="550" spans="1:151" ht="15.75" customHeight="1" x14ac:dyDescent="0.2">
      <c r="A550" s="5" t="s">
        <v>311</v>
      </c>
      <c r="B550" s="24" t="s">
        <v>875</v>
      </c>
      <c r="C550" s="26">
        <v>1</v>
      </c>
      <c r="D550" s="18" t="s">
        <v>900</v>
      </c>
      <c r="E550" s="18" t="s">
        <v>894</v>
      </c>
      <c r="F550" s="18" t="s">
        <v>2320</v>
      </c>
      <c r="G550" s="18" t="s">
        <v>878</v>
      </c>
      <c r="H550" s="18" t="s">
        <v>879</v>
      </c>
      <c r="I550" s="18" t="s">
        <v>363</v>
      </c>
      <c r="J550" s="18" t="s">
        <v>363</v>
      </c>
      <c r="K550" s="18" t="s">
        <v>363</v>
      </c>
      <c r="L550" s="18" t="s">
        <v>469</v>
      </c>
      <c r="M550" s="18" t="s">
        <v>253</v>
      </c>
      <c r="N550" s="56">
        <v>60</v>
      </c>
      <c r="O550" s="18" t="s">
        <v>877</v>
      </c>
      <c r="P550" s="18" t="s">
        <v>466</v>
      </c>
      <c r="Q550" s="18" t="s">
        <v>254</v>
      </c>
      <c r="R550" s="24" t="s">
        <v>257</v>
      </c>
      <c r="S550" s="24" t="s">
        <v>257</v>
      </c>
      <c r="T550" s="26" t="s">
        <v>903</v>
      </c>
      <c r="U550" s="26" t="s">
        <v>257</v>
      </c>
      <c r="V550" s="26" t="s">
        <v>257</v>
      </c>
      <c r="W550" s="26" t="s">
        <v>257</v>
      </c>
      <c r="X550" s="18" t="s">
        <v>882</v>
      </c>
      <c r="Y550" s="18">
        <v>33.299999999999997</v>
      </c>
      <c r="Z550" s="18" t="s">
        <v>474</v>
      </c>
      <c r="AA550" s="18">
        <v>33.299999999999997</v>
      </c>
      <c r="AB550" s="57" t="s">
        <v>257</v>
      </c>
      <c r="AC550" s="18" t="s">
        <v>595</v>
      </c>
      <c r="AD550" s="18" t="s">
        <v>595</v>
      </c>
      <c r="AE550" s="18" t="s">
        <v>595</v>
      </c>
      <c r="AF550" s="18" t="s">
        <v>595</v>
      </c>
      <c r="AG550" s="18" t="s">
        <v>595</v>
      </c>
      <c r="AH550" s="18" t="s">
        <v>595</v>
      </c>
      <c r="AI550" s="18">
        <v>21</v>
      </c>
      <c r="AJ550" s="18" t="s">
        <v>596</v>
      </c>
      <c r="AK550" s="18">
        <v>21</v>
      </c>
      <c r="AL550" s="18" t="s">
        <v>883</v>
      </c>
      <c r="AM550" s="18" t="s">
        <v>884</v>
      </c>
      <c r="AN550" s="57">
        <v>18.100000000000001</v>
      </c>
      <c r="AO550" s="18" t="s">
        <v>885</v>
      </c>
      <c r="AP550" s="26" t="s">
        <v>479</v>
      </c>
      <c r="AQ550" s="18">
        <v>4</v>
      </c>
      <c r="AR550" s="18" t="s">
        <v>886</v>
      </c>
      <c r="AS550" s="57">
        <f t="shared" si="117"/>
        <v>10.100000000000001</v>
      </c>
      <c r="AT550" s="57">
        <v>26.1</v>
      </c>
      <c r="AU550" s="57">
        <f t="shared" si="118"/>
        <v>8</v>
      </c>
      <c r="AV550" s="57">
        <f t="shared" si="119"/>
        <v>8</v>
      </c>
      <c r="AW550" s="5" t="s">
        <v>557</v>
      </c>
      <c r="AX550" s="18">
        <v>21</v>
      </c>
      <c r="AY550" s="18" t="s">
        <v>596</v>
      </c>
      <c r="AZ550" s="5" t="s">
        <v>257</v>
      </c>
      <c r="BA550" s="5" t="s">
        <v>257</v>
      </c>
      <c r="BB550" s="18" t="s">
        <v>904</v>
      </c>
      <c r="BC550" s="18" t="s">
        <v>263</v>
      </c>
      <c r="BD550" s="57">
        <f t="shared" si="120"/>
        <v>81.900000000000006</v>
      </c>
      <c r="BE550" s="18" t="s">
        <v>888</v>
      </c>
      <c r="BF550" s="18" t="s">
        <v>479</v>
      </c>
      <c r="BG550" s="18">
        <v>4</v>
      </c>
      <c r="BH550" s="18" t="s">
        <v>886</v>
      </c>
      <c r="BI550" s="57">
        <f t="shared" si="121"/>
        <v>73.900000000000006</v>
      </c>
      <c r="BJ550" s="57">
        <f t="shared" si="122"/>
        <v>89.9</v>
      </c>
      <c r="BK550" s="57">
        <f t="shared" si="123"/>
        <v>8</v>
      </c>
      <c r="BL550" s="57">
        <f t="shared" si="124"/>
        <v>8</v>
      </c>
      <c r="BM550" s="5" t="s">
        <v>557</v>
      </c>
      <c r="BN550" s="18">
        <v>21</v>
      </c>
      <c r="BO550" s="18" t="s">
        <v>596</v>
      </c>
      <c r="BP550" s="5" t="s">
        <v>257</v>
      </c>
      <c r="BQ550" s="5" t="s">
        <v>257</v>
      </c>
      <c r="BR550" s="18" t="s">
        <v>889</v>
      </c>
      <c r="BS550" s="18"/>
      <c r="BT550" s="18"/>
      <c r="BU550" s="18"/>
      <c r="BV550" s="18"/>
      <c r="BW550" s="18"/>
      <c r="BX550" s="18"/>
      <c r="BY550" s="18"/>
      <c r="BZ550" s="18"/>
      <c r="CA550" s="18"/>
      <c r="CB550" s="18"/>
      <c r="CC550" s="18"/>
      <c r="CD550" s="18"/>
      <c r="CE550" s="18"/>
      <c r="CF550" s="18"/>
      <c r="CG550" s="18"/>
      <c r="CH550" s="18"/>
      <c r="CI550" s="18"/>
      <c r="CJ550" s="18"/>
      <c r="CK550" s="18"/>
      <c r="CL550" s="18"/>
      <c r="CM550" s="18"/>
      <c r="CN550" s="18"/>
      <c r="CO550" s="18"/>
      <c r="CP550" s="18"/>
      <c r="CQ550" s="18"/>
      <c r="CR550" s="18"/>
      <c r="CS550" s="18"/>
      <c r="CT550" s="18"/>
      <c r="CU550" s="18"/>
      <c r="CV550" s="18"/>
      <c r="CW550" s="18"/>
      <c r="CX550" s="18"/>
      <c r="CY550" s="18"/>
      <c r="CZ550" s="18"/>
      <c r="DA550" s="18"/>
      <c r="DB550" s="18"/>
      <c r="DC550" s="18"/>
      <c r="DD550" s="18"/>
      <c r="DE550" s="18"/>
      <c r="DF550" s="18"/>
      <c r="DG550" s="18"/>
      <c r="DH550" s="18"/>
      <c r="DI550" s="18"/>
      <c r="DJ550" s="18"/>
      <c r="DK550" s="18"/>
      <c r="DL550" s="18"/>
      <c r="DM550" s="18"/>
      <c r="DN550" s="18"/>
      <c r="DO550" s="18"/>
      <c r="DP550" s="18"/>
      <c r="DQ550" s="18"/>
      <c r="DR550" s="18"/>
      <c r="DS550" s="18"/>
      <c r="DT550" s="18"/>
      <c r="DU550" s="18"/>
      <c r="DV550" s="18"/>
      <c r="DW550" s="18"/>
      <c r="DX550" s="18"/>
      <c r="DY550" s="18"/>
      <c r="DZ550" s="18"/>
      <c r="EA550" s="5"/>
      <c r="EB550" s="26"/>
      <c r="EC550" s="26"/>
      <c r="ED550" s="26"/>
      <c r="EE550" s="18"/>
      <c r="EF550" s="18"/>
      <c r="EG550" s="18">
        <v>0</v>
      </c>
      <c r="EH550" s="18" t="s">
        <v>890</v>
      </c>
      <c r="EI550" s="18" cm="1">
        <f t="array" ref="EI550">IF(SUMPRODUCT(--(DO550:DS550&lt;&gt;""))=0, 0,1)</f>
        <v>0</v>
      </c>
      <c r="EJ550" s="18" cm="1">
        <f t="array" ref="EJ550">IF(SUMPRODUCT(--(DT550:EG550&lt;&gt;""))=0, 0,1)</f>
        <v>1</v>
      </c>
      <c r="EK550" s="18" cm="1">
        <f t="array" ref="EK550">IF(SUMPRODUCT(--(EC550:EG550&lt;&gt;""))=0, 0,1)</f>
        <v>1</v>
      </c>
      <c r="EL550" s="18" cm="1">
        <f t="array" ref="EL550">IF(SUMPRODUCT(--(EE550:EG550&lt;&gt;""))=0, 0,1)</f>
        <v>1</v>
      </c>
      <c r="EM550" s="18">
        <f t="shared" si="125"/>
        <v>0</v>
      </c>
      <c r="EN550" s="18" t="str">
        <f t="shared" si="126"/>
        <v>NA</v>
      </c>
      <c r="EO550" s="18">
        <f t="shared" si="127"/>
        <v>0</v>
      </c>
      <c r="EP550" s="18">
        <f t="shared" si="128"/>
        <v>0</v>
      </c>
      <c r="EQ550" s="18">
        <f t="shared" si="129"/>
        <v>0</v>
      </c>
      <c r="ER550" s="58" t="s">
        <v>2080</v>
      </c>
      <c r="ES550" s="59">
        <v>43805</v>
      </c>
      <c r="ET550" s="18" t="s">
        <v>876</v>
      </c>
      <c r="EU550" s="18" t="s">
        <v>876</v>
      </c>
    </row>
    <row r="551" spans="1:151" ht="15.75" customHeight="1" x14ac:dyDescent="0.2">
      <c r="A551" s="5" t="s">
        <v>311</v>
      </c>
      <c r="B551" s="24" t="s">
        <v>875</v>
      </c>
      <c r="C551" s="26">
        <v>1</v>
      </c>
      <c r="D551" s="18" t="s">
        <v>900</v>
      </c>
      <c r="E551" s="18" t="s">
        <v>895</v>
      </c>
      <c r="F551" s="18" t="s">
        <v>2320</v>
      </c>
      <c r="G551" s="18" t="s">
        <v>878</v>
      </c>
      <c r="H551" s="18" t="s">
        <v>879</v>
      </c>
      <c r="I551" s="18" t="s">
        <v>363</v>
      </c>
      <c r="J551" s="18" t="s">
        <v>363</v>
      </c>
      <c r="K551" s="18" t="s">
        <v>363</v>
      </c>
      <c r="L551" s="18" t="s">
        <v>469</v>
      </c>
      <c r="M551" s="18" t="s">
        <v>253</v>
      </c>
      <c r="N551" s="56">
        <v>60</v>
      </c>
      <c r="O551" s="18" t="s">
        <v>877</v>
      </c>
      <c r="P551" s="18" t="s">
        <v>466</v>
      </c>
      <c r="Q551" s="18" t="s">
        <v>254</v>
      </c>
      <c r="R551" s="24" t="s">
        <v>257</v>
      </c>
      <c r="S551" s="24" t="s">
        <v>257</v>
      </c>
      <c r="T551" s="26" t="s">
        <v>903</v>
      </c>
      <c r="U551" s="26" t="s">
        <v>257</v>
      </c>
      <c r="V551" s="26" t="s">
        <v>257</v>
      </c>
      <c r="W551" s="26" t="s">
        <v>257</v>
      </c>
      <c r="X551" s="18" t="s">
        <v>882</v>
      </c>
      <c r="Y551" s="18">
        <v>33.299999999999997</v>
      </c>
      <c r="Z551" s="18" t="s">
        <v>474</v>
      </c>
      <c r="AA551" s="18">
        <v>33.299999999999997</v>
      </c>
      <c r="AB551" s="57" t="s">
        <v>257</v>
      </c>
      <c r="AC551" s="18" t="s">
        <v>595</v>
      </c>
      <c r="AD551" s="18" t="s">
        <v>595</v>
      </c>
      <c r="AE551" s="18" t="s">
        <v>595</v>
      </c>
      <c r="AF551" s="18" t="s">
        <v>595</v>
      </c>
      <c r="AG551" s="18" t="s">
        <v>595</v>
      </c>
      <c r="AH551" s="18" t="s">
        <v>595</v>
      </c>
      <c r="AI551" s="18">
        <v>27</v>
      </c>
      <c r="AJ551" s="18" t="s">
        <v>596</v>
      </c>
      <c r="AK551" s="18">
        <v>27</v>
      </c>
      <c r="AL551" s="18" t="s">
        <v>883</v>
      </c>
      <c r="AM551" s="18" t="s">
        <v>884</v>
      </c>
      <c r="AN551" s="57">
        <v>29.1</v>
      </c>
      <c r="AO551" s="18" t="s">
        <v>885</v>
      </c>
      <c r="AP551" s="26" t="s">
        <v>479</v>
      </c>
      <c r="AQ551" s="18">
        <v>4</v>
      </c>
      <c r="AR551" s="18" t="s">
        <v>886</v>
      </c>
      <c r="AS551" s="57">
        <f t="shared" si="117"/>
        <v>17.600000000000001</v>
      </c>
      <c r="AT551" s="57">
        <v>40.6</v>
      </c>
      <c r="AU551" s="57">
        <f t="shared" si="118"/>
        <v>11.5</v>
      </c>
      <c r="AV551" s="57">
        <f t="shared" si="119"/>
        <v>11.5</v>
      </c>
      <c r="AW551" s="5" t="s">
        <v>557</v>
      </c>
      <c r="AX551" s="18">
        <v>27</v>
      </c>
      <c r="AY551" s="18" t="s">
        <v>596</v>
      </c>
      <c r="AZ551" s="5" t="s">
        <v>257</v>
      </c>
      <c r="BA551" s="5" t="s">
        <v>257</v>
      </c>
      <c r="BB551" s="18" t="s">
        <v>904</v>
      </c>
      <c r="BC551" s="18" t="s">
        <v>263</v>
      </c>
      <c r="BD551" s="57">
        <f t="shared" si="120"/>
        <v>70.900000000000006</v>
      </c>
      <c r="BE551" s="18" t="s">
        <v>888</v>
      </c>
      <c r="BF551" s="18" t="s">
        <v>479</v>
      </c>
      <c r="BG551" s="18">
        <v>4</v>
      </c>
      <c r="BH551" s="18" t="s">
        <v>886</v>
      </c>
      <c r="BI551" s="57">
        <f t="shared" si="121"/>
        <v>59.400000000000006</v>
      </c>
      <c r="BJ551" s="57">
        <f t="shared" si="122"/>
        <v>82.4</v>
      </c>
      <c r="BK551" s="57">
        <f t="shared" si="123"/>
        <v>11.5</v>
      </c>
      <c r="BL551" s="57">
        <f t="shared" si="124"/>
        <v>11.5</v>
      </c>
      <c r="BM551" s="5" t="s">
        <v>557</v>
      </c>
      <c r="BN551" s="18">
        <v>27</v>
      </c>
      <c r="BO551" s="18" t="s">
        <v>596</v>
      </c>
      <c r="BP551" s="5" t="s">
        <v>257</v>
      </c>
      <c r="BQ551" s="5" t="s">
        <v>257</v>
      </c>
      <c r="BR551" s="18" t="s">
        <v>889</v>
      </c>
      <c r="BS551" s="18"/>
      <c r="BT551" s="18"/>
      <c r="BU551" s="18"/>
      <c r="BV551" s="18"/>
      <c r="BW551" s="18"/>
      <c r="BX551" s="18"/>
      <c r="BY551" s="18"/>
      <c r="BZ551" s="18"/>
      <c r="CA551" s="18"/>
      <c r="CB551" s="18"/>
      <c r="CC551" s="18"/>
      <c r="CD551" s="18"/>
      <c r="CE551" s="18"/>
      <c r="CF551" s="18"/>
      <c r="CG551" s="18"/>
      <c r="CH551" s="18"/>
      <c r="CI551" s="18"/>
      <c r="CJ551" s="18"/>
      <c r="CK551" s="18"/>
      <c r="CL551" s="18"/>
      <c r="CM551" s="18"/>
      <c r="CN551" s="18"/>
      <c r="CO551" s="18"/>
      <c r="CP551" s="18"/>
      <c r="CQ551" s="18"/>
      <c r="CR551" s="18"/>
      <c r="CS551" s="18"/>
      <c r="CT551" s="18"/>
      <c r="CU551" s="18"/>
      <c r="CV551" s="18"/>
      <c r="CW551" s="18"/>
      <c r="CX551" s="18"/>
      <c r="CY551" s="18"/>
      <c r="CZ551" s="18"/>
      <c r="DA551" s="18"/>
      <c r="DB551" s="18"/>
      <c r="DC551" s="18"/>
      <c r="DD551" s="18"/>
      <c r="DE551" s="18"/>
      <c r="DF551" s="18"/>
      <c r="DG551" s="18"/>
      <c r="DH551" s="18"/>
      <c r="DI551" s="18"/>
      <c r="DJ551" s="18"/>
      <c r="DK551" s="18"/>
      <c r="DL551" s="18"/>
      <c r="DM551" s="18"/>
      <c r="DN551" s="18"/>
      <c r="DO551" s="18"/>
      <c r="DP551" s="18"/>
      <c r="DQ551" s="18"/>
      <c r="DR551" s="18"/>
      <c r="DS551" s="18"/>
      <c r="DT551" s="18"/>
      <c r="DU551" s="18"/>
      <c r="DV551" s="18"/>
      <c r="DW551" s="18"/>
      <c r="DX551" s="18"/>
      <c r="DY551" s="18"/>
      <c r="DZ551" s="18"/>
      <c r="EA551" s="5"/>
      <c r="EB551" s="26"/>
      <c r="EC551" s="26"/>
      <c r="ED551" s="26"/>
      <c r="EE551" s="18"/>
      <c r="EF551" s="18"/>
      <c r="EG551" s="18">
        <v>0</v>
      </c>
      <c r="EH551" s="18" t="s">
        <v>890</v>
      </c>
      <c r="EI551" s="18" cm="1">
        <f t="array" ref="EI551">IF(SUMPRODUCT(--(DO551:DS551&lt;&gt;""))=0, 0,1)</f>
        <v>0</v>
      </c>
      <c r="EJ551" s="18" cm="1">
        <f t="array" ref="EJ551">IF(SUMPRODUCT(--(DT551:EG551&lt;&gt;""))=0, 0,1)</f>
        <v>1</v>
      </c>
      <c r="EK551" s="18" cm="1">
        <f t="array" ref="EK551">IF(SUMPRODUCT(--(EC551:EG551&lt;&gt;""))=0, 0,1)</f>
        <v>1</v>
      </c>
      <c r="EL551" s="18" cm="1">
        <f t="array" ref="EL551">IF(SUMPRODUCT(--(EE551:EG551&lt;&gt;""))=0, 0,1)</f>
        <v>1</v>
      </c>
      <c r="EM551" s="18">
        <f t="shared" si="125"/>
        <v>0</v>
      </c>
      <c r="EN551" s="18" t="str">
        <f t="shared" si="126"/>
        <v>NA</v>
      </c>
      <c r="EO551" s="18">
        <f t="shared" si="127"/>
        <v>0</v>
      </c>
      <c r="EP551" s="18">
        <f t="shared" si="128"/>
        <v>0</v>
      </c>
      <c r="EQ551" s="18">
        <f t="shared" si="129"/>
        <v>0</v>
      </c>
      <c r="ER551" s="58" t="s">
        <v>2080</v>
      </c>
      <c r="ES551" s="59">
        <v>43805</v>
      </c>
      <c r="ET551" s="18" t="s">
        <v>876</v>
      </c>
      <c r="EU551" s="18" t="s">
        <v>876</v>
      </c>
    </row>
    <row r="552" spans="1:151" ht="15.75" customHeight="1" x14ac:dyDescent="0.2">
      <c r="A552" s="5" t="s">
        <v>311</v>
      </c>
      <c r="B552" s="24" t="s">
        <v>875</v>
      </c>
      <c r="C552" s="26">
        <v>1</v>
      </c>
      <c r="D552" s="18" t="s">
        <v>900</v>
      </c>
      <c r="E552" s="18" t="s">
        <v>896</v>
      </c>
      <c r="F552" s="18" t="s">
        <v>2320</v>
      </c>
      <c r="G552" s="18" t="s">
        <v>878</v>
      </c>
      <c r="H552" s="18" t="s">
        <v>879</v>
      </c>
      <c r="I552" s="18" t="s">
        <v>363</v>
      </c>
      <c r="J552" s="18" t="s">
        <v>363</v>
      </c>
      <c r="K552" s="18" t="s">
        <v>363</v>
      </c>
      <c r="L552" s="18" t="s">
        <v>469</v>
      </c>
      <c r="M552" s="18" t="s">
        <v>253</v>
      </c>
      <c r="N552" s="56">
        <v>60</v>
      </c>
      <c r="O552" s="18" t="s">
        <v>877</v>
      </c>
      <c r="P552" s="18" t="s">
        <v>466</v>
      </c>
      <c r="Q552" s="18" t="s">
        <v>254</v>
      </c>
      <c r="R552" s="24" t="s">
        <v>257</v>
      </c>
      <c r="S552" s="24" t="s">
        <v>257</v>
      </c>
      <c r="T552" s="26" t="s">
        <v>903</v>
      </c>
      <c r="U552" s="26" t="s">
        <v>257</v>
      </c>
      <c r="V552" s="26" t="s">
        <v>257</v>
      </c>
      <c r="W552" s="26" t="s">
        <v>257</v>
      </c>
      <c r="X552" s="18" t="s">
        <v>882</v>
      </c>
      <c r="Y552" s="18">
        <v>33.299999999999997</v>
      </c>
      <c r="Z552" s="18" t="s">
        <v>474</v>
      </c>
      <c r="AA552" s="18">
        <v>33.299999999999997</v>
      </c>
      <c r="AB552" s="57" t="s">
        <v>257</v>
      </c>
      <c r="AC552" s="18" t="s">
        <v>595</v>
      </c>
      <c r="AD552" s="18" t="s">
        <v>595</v>
      </c>
      <c r="AE552" s="18" t="s">
        <v>595</v>
      </c>
      <c r="AF552" s="18" t="s">
        <v>595</v>
      </c>
      <c r="AG552" s="18" t="s">
        <v>595</v>
      </c>
      <c r="AH552" s="18" t="s">
        <v>595</v>
      </c>
      <c r="AI552" s="18">
        <v>33</v>
      </c>
      <c r="AJ552" s="18" t="s">
        <v>596</v>
      </c>
      <c r="AK552" s="18">
        <v>33</v>
      </c>
      <c r="AL552" s="18" t="s">
        <v>883</v>
      </c>
      <c r="AM552" s="18" t="s">
        <v>884</v>
      </c>
      <c r="AN552" s="57">
        <v>29.1</v>
      </c>
      <c r="AO552" s="18" t="s">
        <v>885</v>
      </c>
      <c r="AP552" s="26" t="s">
        <v>479</v>
      </c>
      <c r="AQ552" s="18">
        <v>4</v>
      </c>
      <c r="AR552" s="18" t="s">
        <v>886</v>
      </c>
      <c r="AS552" s="57">
        <f t="shared" si="117"/>
        <v>17.600000000000001</v>
      </c>
      <c r="AT552" s="57">
        <v>40.6</v>
      </c>
      <c r="AU552" s="57">
        <f t="shared" si="118"/>
        <v>11.5</v>
      </c>
      <c r="AV552" s="57">
        <f t="shared" si="119"/>
        <v>11.5</v>
      </c>
      <c r="AW552" s="5" t="s">
        <v>557</v>
      </c>
      <c r="AX552" s="18">
        <v>33</v>
      </c>
      <c r="AY552" s="18" t="s">
        <v>596</v>
      </c>
      <c r="AZ552" s="5" t="s">
        <v>257</v>
      </c>
      <c r="BA552" s="5" t="s">
        <v>257</v>
      </c>
      <c r="BB552" s="18" t="s">
        <v>904</v>
      </c>
      <c r="BC552" s="18" t="s">
        <v>263</v>
      </c>
      <c r="BD552" s="57">
        <f t="shared" si="120"/>
        <v>70.900000000000006</v>
      </c>
      <c r="BE552" s="18" t="s">
        <v>888</v>
      </c>
      <c r="BF552" s="18" t="s">
        <v>479</v>
      </c>
      <c r="BG552" s="18">
        <v>4</v>
      </c>
      <c r="BH552" s="18" t="s">
        <v>886</v>
      </c>
      <c r="BI552" s="57">
        <f t="shared" si="121"/>
        <v>59.400000000000006</v>
      </c>
      <c r="BJ552" s="57">
        <f t="shared" si="122"/>
        <v>82.4</v>
      </c>
      <c r="BK552" s="57">
        <f t="shared" si="123"/>
        <v>11.5</v>
      </c>
      <c r="BL552" s="57">
        <f t="shared" si="124"/>
        <v>11.5</v>
      </c>
      <c r="BM552" s="5" t="s">
        <v>557</v>
      </c>
      <c r="BN552" s="18">
        <v>33</v>
      </c>
      <c r="BO552" s="18" t="s">
        <v>596</v>
      </c>
      <c r="BP552" s="5" t="s">
        <v>257</v>
      </c>
      <c r="BQ552" s="5" t="s">
        <v>257</v>
      </c>
      <c r="BR552" s="18" t="s">
        <v>889</v>
      </c>
      <c r="BS552" s="18"/>
      <c r="BT552" s="18"/>
      <c r="BU552" s="18"/>
      <c r="BV552" s="18"/>
      <c r="BW552" s="18"/>
      <c r="BX552" s="18"/>
      <c r="BY552" s="18"/>
      <c r="BZ552" s="18"/>
      <c r="CA552" s="18"/>
      <c r="CB552" s="18"/>
      <c r="CC552" s="18"/>
      <c r="CD552" s="18"/>
      <c r="CE552" s="18"/>
      <c r="CF552" s="18"/>
      <c r="CG552" s="18"/>
      <c r="CH552" s="18"/>
      <c r="CI552" s="18"/>
      <c r="CJ552" s="18"/>
      <c r="CK552" s="18"/>
      <c r="CL552" s="18"/>
      <c r="CM552" s="18"/>
      <c r="CN552" s="18"/>
      <c r="CO552" s="18"/>
      <c r="CP552" s="18"/>
      <c r="CQ552" s="18"/>
      <c r="CR552" s="18"/>
      <c r="CS552" s="18"/>
      <c r="CT552" s="18"/>
      <c r="CU552" s="18"/>
      <c r="CV552" s="18"/>
      <c r="CW552" s="18"/>
      <c r="CX552" s="18"/>
      <c r="CY552" s="18"/>
      <c r="CZ552" s="18"/>
      <c r="DA552" s="18"/>
      <c r="DB552" s="18"/>
      <c r="DC552" s="18"/>
      <c r="DD552" s="18"/>
      <c r="DE552" s="18"/>
      <c r="DF552" s="18"/>
      <c r="DG552" s="18"/>
      <c r="DH552" s="18"/>
      <c r="DI552" s="18"/>
      <c r="DJ552" s="18"/>
      <c r="DK552" s="18"/>
      <c r="DL552" s="18"/>
      <c r="DM552" s="18"/>
      <c r="DN552" s="18"/>
      <c r="DO552" s="18"/>
      <c r="DP552" s="18"/>
      <c r="DQ552" s="18"/>
      <c r="DR552" s="18"/>
      <c r="DS552" s="18"/>
      <c r="DT552" s="18"/>
      <c r="DU552" s="18"/>
      <c r="DV552" s="18"/>
      <c r="DW552" s="18"/>
      <c r="DX552" s="18"/>
      <c r="DY552" s="18"/>
      <c r="DZ552" s="18"/>
      <c r="EA552" s="5"/>
      <c r="EB552" s="26"/>
      <c r="EC552" s="26"/>
      <c r="ED552" s="26"/>
      <c r="EE552" s="18"/>
      <c r="EF552" s="18"/>
      <c r="EG552" s="18">
        <v>0</v>
      </c>
      <c r="EH552" s="18" t="s">
        <v>890</v>
      </c>
      <c r="EI552" s="18" cm="1">
        <f t="array" ref="EI552">IF(SUMPRODUCT(--(DO552:DS552&lt;&gt;""))=0, 0,1)</f>
        <v>0</v>
      </c>
      <c r="EJ552" s="18" cm="1">
        <f t="array" ref="EJ552">IF(SUMPRODUCT(--(DT552:EG552&lt;&gt;""))=0, 0,1)</f>
        <v>1</v>
      </c>
      <c r="EK552" s="18" cm="1">
        <f t="array" ref="EK552">IF(SUMPRODUCT(--(EC552:EG552&lt;&gt;""))=0, 0,1)</f>
        <v>1</v>
      </c>
      <c r="EL552" s="18" cm="1">
        <f t="array" ref="EL552">IF(SUMPRODUCT(--(EE552:EG552&lt;&gt;""))=0, 0,1)</f>
        <v>1</v>
      </c>
      <c r="EM552" s="18">
        <f t="shared" si="125"/>
        <v>0</v>
      </c>
      <c r="EN552" s="18" t="str">
        <f t="shared" si="126"/>
        <v>NA</v>
      </c>
      <c r="EO552" s="18">
        <f t="shared" si="127"/>
        <v>0</v>
      </c>
      <c r="EP552" s="18">
        <f t="shared" si="128"/>
        <v>0</v>
      </c>
      <c r="EQ552" s="18">
        <f t="shared" si="129"/>
        <v>0</v>
      </c>
      <c r="ER552" s="58" t="s">
        <v>2080</v>
      </c>
      <c r="ES552" s="59">
        <v>43805</v>
      </c>
      <c r="ET552" s="18" t="s">
        <v>876</v>
      </c>
      <c r="EU552" s="18" t="s">
        <v>876</v>
      </c>
    </row>
    <row r="553" spans="1:151" ht="15.75" customHeight="1" x14ac:dyDescent="0.2">
      <c r="A553" s="5" t="s">
        <v>311</v>
      </c>
      <c r="B553" s="24" t="s">
        <v>875</v>
      </c>
      <c r="C553" s="26">
        <v>1</v>
      </c>
      <c r="D553" s="18" t="s">
        <v>900</v>
      </c>
      <c r="E553" s="18" t="s">
        <v>897</v>
      </c>
      <c r="F553" s="18" t="s">
        <v>2320</v>
      </c>
      <c r="G553" s="18" t="s">
        <v>878</v>
      </c>
      <c r="H553" s="18" t="s">
        <v>879</v>
      </c>
      <c r="I553" s="18" t="s">
        <v>363</v>
      </c>
      <c r="J553" s="18" t="s">
        <v>363</v>
      </c>
      <c r="K553" s="18" t="s">
        <v>363</v>
      </c>
      <c r="L553" s="18" t="s">
        <v>469</v>
      </c>
      <c r="M553" s="18" t="s">
        <v>253</v>
      </c>
      <c r="N553" s="56">
        <v>60</v>
      </c>
      <c r="O553" s="18" t="s">
        <v>877</v>
      </c>
      <c r="P553" s="18" t="s">
        <v>466</v>
      </c>
      <c r="Q553" s="18" t="s">
        <v>254</v>
      </c>
      <c r="R553" s="24" t="s">
        <v>257</v>
      </c>
      <c r="S553" s="24" t="s">
        <v>257</v>
      </c>
      <c r="T553" s="26" t="s">
        <v>903</v>
      </c>
      <c r="U553" s="26" t="s">
        <v>257</v>
      </c>
      <c r="V553" s="26" t="s">
        <v>257</v>
      </c>
      <c r="W553" s="26" t="s">
        <v>257</v>
      </c>
      <c r="X553" s="18" t="s">
        <v>882</v>
      </c>
      <c r="Y553" s="18">
        <v>33.299999999999997</v>
      </c>
      <c r="Z553" s="18" t="s">
        <v>474</v>
      </c>
      <c r="AA553" s="18">
        <v>33.299999999999997</v>
      </c>
      <c r="AB553" s="57" t="s">
        <v>257</v>
      </c>
      <c r="AC553" s="18" t="s">
        <v>595</v>
      </c>
      <c r="AD553" s="18" t="s">
        <v>595</v>
      </c>
      <c r="AE553" s="18" t="s">
        <v>595</v>
      </c>
      <c r="AF553" s="18" t="s">
        <v>595</v>
      </c>
      <c r="AG553" s="18" t="s">
        <v>595</v>
      </c>
      <c r="AH553" s="18" t="s">
        <v>595</v>
      </c>
      <c r="AI553" s="18">
        <v>39</v>
      </c>
      <c r="AJ553" s="18" t="s">
        <v>596</v>
      </c>
      <c r="AK553" s="18">
        <v>39</v>
      </c>
      <c r="AL553" s="18" t="s">
        <v>883</v>
      </c>
      <c r="AM553" s="18" t="s">
        <v>884</v>
      </c>
      <c r="AN553" s="57">
        <v>31.4</v>
      </c>
      <c r="AO553" s="18" t="s">
        <v>885</v>
      </c>
      <c r="AP553" s="26" t="s">
        <v>479</v>
      </c>
      <c r="AQ553" s="18">
        <v>4</v>
      </c>
      <c r="AR553" s="18" t="s">
        <v>886</v>
      </c>
      <c r="AS553" s="57">
        <f t="shared" si="117"/>
        <v>20.199999999999996</v>
      </c>
      <c r="AT553" s="57">
        <v>42.6</v>
      </c>
      <c r="AU553" s="57">
        <f t="shared" si="118"/>
        <v>11.200000000000003</v>
      </c>
      <c r="AV553" s="57">
        <f t="shared" si="119"/>
        <v>11.200000000000003</v>
      </c>
      <c r="AW553" s="5" t="s">
        <v>557</v>
      </c>
      <c r="AX553" s="18">
        <v>39</v>
      </c>
      <c r="AY553" s="18" t="s">
        <v>596</v>
      </c>
      <c r="AZ553" s="5" t="s">
        <v>257</v>
      </c>
      <c r="BA553" s="5" t="s">
        <v>257</v>
      </c>
      <c r="BB553" s="18" t="s">
        <v>904</v>
      </c>
      <c r="BC553" s="18" t="s">
        <v>263</v>
      </c>
      <c r="BD553" s="57">
        <f t="shared" si="120"/>
        <v>68.599999999999994</v>
      </c>
      <c r="BE553" s="18" t="s">
        <v>888</v>
      </c>
      <c r="BF553" s="18" t="s">
        <v>479</v>
      </c>
      <c r="BG553" s="18">
        <v>4</v>
      </c>
      <c r="BH553" s="18" t="s">
        <v>886</v>
      </c>
      <c r="BI553" s="57">
        <f t="shared" si="121"/>
        <v>57.399999999999977</v>
      </c>
      <c r="BJ553" s="57">
        <f t="shared" si="122"/>
        <v>79.800000000000011</v>
      </c>
      <c r="BK553" s="57">
        <f t="shared" si="123"/>
        <v>11.200000000000017</v>
      </c>
      <c r="BL553" s="57">
        <f t="shared" si="124"/>
        <v>11.200000000000017</v>
      </c>
      <c r="BM553" s="5" t="s">
        <v>557</v>
      </c>
      <c r="BN553" s="18">
        <v>39</v>
      </c>
      <c r="BO553" s="18" t="s">
        <v>596</v>
      </c>
      <c r="BP553" s="5" t="s">
        <v>257</v>
      </c>
      <c r="BQ553" s="5" t="s">
        <v>257</v>
      </c>
      <c r="BR553" s="18" t="s">
        <v>889</v>
      </c>
      <c r="BS553" s="18"/>
      <c r="BT553" s="18"/>
      <c r="BU553" s="18"/>
      <c r="BV553" s="18"/>
      <c r="BW553" s="18"/>
      <c r="BX553" s="18"/>
      <c r="BY553" s="18"/>
      <c r="BZ553" s="18"/>
      <c r="CA553" s="18"/>
      <c r="CB553" s="18"/>
      <c r="CC553" s="18"/>
      <c r="CD553" s="18"/>
      <c r="CE553" s="18"/>
      <c r="CF553" s="18"/>
      <c r="CG553" s="18"/>
      <c r="CH553" s="18"/>
      <c r="CI553" s="18"/>
      <c r="CJ553" s="18"/>
      <c r="CK553" s="18"/>
      <c r="CL553" s="18"/>
      <c r="CM553" s="18"/>
      <c r="CN553" s="18"/>
      <c r="CO553" s="18"/>
      <c r="CP553" s="18"/>
      <c r="CQ553" s="18"/>
      <c r="CR553" s="18"/>
      <c r="CS553" s="18"/>
      <c r="CT553" s="18"/>
      <c r="CU553" s="18"/>
      <c r="CV553" s="18"/>
      <c r="CW553" s="18"/>
      <c r="CX553" s="18"/>
      <c r="CY553" s="18"/>
      <c r="CZ553" s="18"/>
      <c r="DA553" s="18"/>
      <c r="DB553" s="18"/>
      <c r="DC553" s="18"/>
      <c r="DD553" s="18"/>
      <c r="DE553" s="18"/>
      <c r="DF553" s="18"/>
      <c r="DG553" s="18"/>
      <c r="DH553" s="18"/>
      <c r="DI553" s="18"/>
      <c r="DJ553" s="18"/>
      <c r="DK553" s="18"/>
      <c r="DL553" s="18"/>
      <c r="DM553" s="18"/>
      <c r="DN553" s="18"/>
      <c r="DO553" s="18"/>
      <c r="DP553" s="18"/>
      <c r="DQ553" s="18"/>
      <c r="DR553" s="18"/>
      <c r="DS553" s="18"/>
      <c r="DT553" s="18"/>
      <c r="DU553" s="18"/>
      <c r="DV553" s="18"/>
      <c r="DW553" s="18"/>
      <c r="DX553" s="18"/>
      <c r="DY553" s="18"/>
      <c r="DZ553" s="18"/>
      <c r="EA553" s="5"/>
      <c r="EB553" s="26"/>
      <c r="EC553" s="26"/>
      <c r="ED553" s="26"/>
      <c r="EE553" s="18"/>
      <c r="EF553" s="18"/>
      <c r="EG553" s="18">
        <v>0</v>
      </c>
      <c r="EH553" s="18" t="s">
        <v>890</v>
      </c>
      <c r="EI553" s="18" cm="1">
        <f t="array" ref="EI553">IF(SUMPRODUCT(--(DO553:DS553&lt;&gt;""))=0, 0,1)</f>
        <v>0</v>
      </c>
      <c r="EJ553" s="18" cm="1">
        <f t="array" ref="EJ553">IF(SUMPRODUCT(--(DT553:EG553&lt;&gt;""))=0, 0,1)</f>
        <v>1</v>
      </c>
      <c r="EK553" s="18" cm="1">
        <f t="array" ref="EK553">IF(SUMPRODUCT(--(EC553:EG553&lt;&gt;""))=0, 0,1)</f>
        <v>1</v>
      </c>
      <c r="EL553" s="18" cm="1">
        <f t="array" ref="EL553">IF(SUMPRODUCT(--(EE553:EG553&lt;&gt;""))=0, 0,1)</f>
        <v>1</v>
      </c>
      <c r="EM553" s="18">
        <f t="shared" si="125"/>
        <v>0</v>
      </c>
      <c r="EN553" s="18" t="str">
        <f t="shared" si="126"/>
        <v>NA</v>
      </c>
      <c r="EO553" s="18">
        <f t="shared" si="127"/>
        <v>0</v>
      </c>
      <c r="EP553" s="18">
        <f t="shared" si="128"/>
        <v>0</v>
      </c>
      <c r="EQ553" s="18">
        <f t="shared" si="129"/>
        <v>0</v>
      </c>
      <c r="ER553" s="58" t="s">
        <v>2080</v>
      </c>
      <c r="ES553" s="59">
        <v>43805</v>
      </c>
      <c r="ET553" s="18" t="s">
        <v>876</v>
      </c>
      <c r="EU553" s="18" t="s">
        <v>876</v>
      </c>
    </row>
    <row r="554" spans="1:151" ht="15.75" customHeight="1" x14ac:dyDescent="0.2">
      <c r="A554" s="5" t="s">
        <v>311</v>
      </c>
      <c r="B554" s="24" t="s">
        <v>875</v>
      </c>
      <c r="C554" s="26">
        <v>1</v>
      </c>
      <c r="D554" s="18" t="s">
        <v>900</v>
      </c>
      <c r="E554" s="18" t="s">
        <v>898</v>
      </c>
      <c r="F554" s="18" t="s">
        <v>2320</v>
      </c>
      <c r="G554" s="18" t="s">
        <v>878</v>
      </c>
      <c r="H554" s="18" t="s">
        <v>879</v>
      </c>
      <c r="I554" s="18" t="s">
        <v>363</v>
      </c>
      <c r="J554" s="18" t="s">
        <v>363</v>
      </c>
      <c r="K554" s="18" t="s">
        <v>363</v>
      </c>
      <c r="L554" s="18" t="s">
        <v>469</v>
      </c>
      <c r="M554" s="18" t="s">
        <v>253</v>
      </c>
      <c r="N554" s="56">
        <v>60</v>
      </c>
      <c r="O554" s="18" t="s">
        <v>877</v>
      </c>
      <c r="P554" s="18" t="s">
        <v>466</v>
      </c>
      <c r="Q554" s="18" t="s">
        <v>254</v>
      </c>
      <c r="R554" s="24" t="s">
        <v>257</v>
      </c>
      <c r="S554" s="24" t="s">
        <v>257</v>
      </c>
      <c r="T554" s="26" t="s">
        <v>903</v>
      </c>
      <c r="U554" s="26" t="s">
        <v>257</v>
      </c>
      <c r="V554" s="26" t="s">
        <v>257</v>
      </c>
      <c r="W554" s="26" t="s">
        <v>257</v>
      </c>
      <c r="X554" s="18" t="s">
        <v>882</v>
      </c>
      <c r="Y554" s="18">
        <v>33.299999999999997</v>
      </c>
      <c r="Z554" s="18" t="s">
        <v>474</v>
      </c>
      <c r="AA554" s="18">
        <v>33.299999999999997</v>
      </c>
      <c r="AB554" s="57" t="s">
        <v>257</v>
      </c>
      <c r="AC554" s="18" t="s">
        <v>595</v>
      </c>
      <c r="AD554" s="18" t="s">
        <v>595</v>
      </c>
      <c r="AE554" s="18" t="s">
        <v>595</v>
      </c>
      <c r="AF554" s="18" t="s">
        <v>595</v>
      </c>
      <c r="AG554" s="18" t="s">
        <v>595</v>
      </c>
      <c r="AH554" s="18" t="s">
        <v>595</v>
      </c>
      <c r="AI554" s="18">
        <v>42</v>
      </c>
      <c r="AJ554" s="18" t="s">
        <v>596</v>
      </c>
      <c r="AK554" s="18">
        <v>42</v>
      </c>
      <c r="AL554" s="18" t="s">
        <v>883</v>
      </c>
      <c r="AM554" s="18" t="s">
        <v>884</v>
      </c>
      <c r="AN554" s="57">
        <v>33.299999999999997</v>
      </c>
      <c r="AO554" s="18" t="s">
        <v>885</v>
      </c>
      <c r="AP554" s="26" t="s">
        <v>479</v>
      </c>
      <c r="AQ554" s="18">
        <v>4</v>
      </c>
      <c r="AR554" s="18" t="s">
        <v>886</v>
      </c>
      <c r="AS554" s="57">
        <f t="shared" si="117"/>
        <v>21.899999999999991</v>
      </c>
      <c r="AT554" s="57">
        <v>44.7</v>
      </c>
      <c r="AU554" s="57">
        <f t="shared" si="118"/>
        <v>11.400000000000006</v>
      </c>
      <c r="AV554" s="57">
        <f t="shared" si="119"/>
        <v>11.400000000000006</v>
      </c>
      <c r="AW554" s="5" t="s">
        <v>557</v>
      </c>
      <c r="AX554" s="18">
        <v>42</v>
      </c>
      <c r="AY554" s="18" t="s">
        <v>596</v>
      </c>
      <c r="AZ554" s="5" t="s">
        <v>257</v>
      </c>
      <c r="BA554" s="5" t="s">
        <v>257</v>
      </c>
      <c r="BB554" s="18" t="s">
        <v>904</v>
      </c>
      <c r="BC554" s="18" t="s">
        <v>263</v>
      </c>
      <c r="BD554" s="57">
        <f t="shared" si="120"/>
        <v>66.7</v>
      </c>
      <c r="BE554" s="18" t="s">
        <v>888</v>
      </c>
      <c r="BF554" s="18" t="s">
        <v>479</v>
      </c>
      <c r="BG554" s="18">
        <v>4</v>
      </c>
      <c r="BH554" s="18" t="s">
        <v>886</v>
      </c>
      <c r="BI554" s="57">
        <f t="shared" si="121"/>
        <v>55.3</v>
      </c>
      <c r="BJ554" s="57">
        <f t="shared" si="122"/>
        <v>78.100000000000009</v>
      </c>
      <c r="BK554" s="57">
        <f t="shared" si="123"/>
        <v>11.400000000000006</v>
      </c>
      <c r="BL554" s="57">
        <f t="shared" si="124"/>
        <v>11.400000000000006</v>
      </c>
      <c r="BM554" s="5" t="s">
        <v>557</v>
      </c>
      <c r="BN554" s="18">
        <v>42</v>
      </c>
      <c r="BO554" s="18" t="s">
        <v>596</v>
      </c>
      <c r="BP554" s="5" t="s">
        <v>257</v>
      </c>
      <c r="BQ554" s="5" t="s">
        <v>257</v>
      </c>
      <c r="BR554" s="18" t="s">
        <v>889</v>
      </c>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c r="DA554" s="18"/>
      <c r="DB554" s="18"/>
      <c r="DC554" s="18"/>
      <c r="DD554" s="18"/>
      <c r="DE554" s="18"/>
      <c r="DF554" s="18"/>
      <c r="DG554" s="18"/>
      <c r="DH554" s="18"/>
      <c r="DI554" s="18"/>
      <c r="DJ554" s="18"/>
      <c r="DK554" s="18"/>
      <c r="DL554" s="18"/>
      <c r="DM554" s="18"/>
      <c r="DN554" s="18"/>
      <c r="DO554" s="18"/>
      <c r="DP554" s="18"/>
      <c r="DQ554" s="18"/>
      <c r="DR554" s="18"/>
      <c r="DS554" s="18"/>
      <c r="DT554" s="18"/>
      <c r="DU554" s="18"/>
      <c r="DV554" s="18"/>
      <c r="DW554" s="18"/>
      <c r="DX554" s="18"/>
      <c r="DY554" s="18"/>
      <c r="DZ554" s="18"/>
      <c r="EA554" s="5"/>
      <c r="EB554" s="26"/>
      <c r="EC554" s="26"/>
      <c r="ED554" s="26"/>
      <c r="EE554" s="18"/>
      <c r="EF554" s="18"/>
      <c r="EG554" s="18">
        <v>0</v>
      </c>
      <c r="EH554" s="18" t="s">
        <v>890</v>
      </c>
      <c r="EI554" s="18" cm="1">
        <f t="array" ref="EI554">IF(SUMPRODUCT(--(DO554:DS554&lt;&gt;""))=0, 0,1)</f>
        <v>0</v>
      </c>
      <c r="EJ554" s="18" cm="1">
        <f t="array" ref="EJ554">IF(SUMPRODUCT(--(DT554:EG554&lt;&gt;""))=0, 0,1)</f>
        <v>1</v>
      </c>
      <c r="EK554" s="18" cm="1">
        <f t="array" ref="EK554">IF(SUMPRODUCT(--(EC554:EG554&lt;&gt;""))=0, 0,1)</f>
        <v>1</v>
      </c>
      <c r="EL554" s="18" cm="1">
        <f t="array" ref="EL554">IF(SUMPRODUCT(--(EE554:EG554&lt;&gt;""))=0, 0,1)</f>
        <v>1</v>
      </c>
      <c r="EM554" s="18">
        <f t="shared" si="125"/>
        <v>0</v>
      </c>
      <c r="EN554" s="18" t="str">
        <f t="shared" si="126"/>
        <v>NA</v>
      </c>
      <c r="EO554" s="18">
        <f t="shared" si="127"/>
        <v>0</v>
      </c>
      <c r="EP554" s="18">
        <f t="shared" si="128"/>
        <v>0</v>
      </c>
      <c r="EQ554" s="18">
        <f t="shared" si="129"/>
        <v>0</v>
      </c>
      <c r="ER554" s="58" t="s">
        <v>2080</v>
      </c>
      <c r="ES554" s="59">
        <v>43805</v>
      </c>
      <c r="ET554" s="18" t="s">
        <v>876</v>
      </c>
      <c r="EU554" s="18" t="s">
        <v>876</v>
      </c>
    </row>
    <row r="555" spans="1:151" ht="15.75" customHeight="1" x14ac:dyDescent="0.2">
      <c r="A555" s="5" t="s">
        <v>311</v>
      </c>
      <c r="B555" s="24" t="s">
        <v>875</v>
      </c>
      <c r="C555" s="26">
        <v>1</v>
      </c>
      <c r="D555" s="18" t="s">
        <v>515</v>
      </c>
      <c r="E555" s="18" t="s">
        <v>880</v>
      </c>
      <c r="F555" s="18" t="s">
        <v>2320</v>
      </c>
      <c r="G555" s="18" t="s">
        <v>467</v>
      </c>
      <c r="H555" s="18" t="s">
        <v>723</v>
      </c>
      <c r="I555" s="18" t="s">
        <v>363</v>
      </c>
      <c r="J555" s="18" t="s">
        <v>363</v>
      </c>
      <c r="K555" s="18" t="s">
        <v>363</v>
      </c>
      <c r="L555" s="18" t="s">
        <v>469</v>
      </c>
      <c r="M555" s="18" t="s">
        <v>253</v>
      </c>
      <c r="N555" s="56">
        <v>60</v>
      </c>
      <c r="O555" s="18" t="s">
        <v>877</v>
      </c>
      <c r="P555" s="18" t="s">
        <v>466</v>
      </c>
      <c r="Q555" s="18" t="s">
        <v>254</v>
      </c>
      <c r="R555" s="24" t="s">
        <v>257</v>
      </c>
      <c r="S555" s="24" t="s">
        <v>257</v>
      </c>
      <c r="T555" s="26" t="s">
        <v>905</v>
      </c>
      <c r="U555" s="26" t="s">
        <v>257</v>
      </c>
      <c r="V555" s="26" t="s">
        <v>257</v>
      </c>
      <c r="W555" s="26" t="s">
        <v>257</v>
      </c>
      <c r="X555" s="18" t="s">
        <v>882</v>
      </c>
      <c r="Y555" s="18">
        <v>0</v>
      </c>
      <c r="Z555" s="18" t="s">
        <v>474</v>
      </c>
      <c r="AA555" s="18">
        <v>0</v>
      </c>
      <c r="AB555" s="57" t="s">
        <v>257</v>
      </c>
      <c r="AC555" s="18" t="s">
        <v>595</v>
      </c>
      <c r="AD555" s="18" t="s">
        <v>595</v>
      </c>
      <c r="AE555" s="18" t="s">
        <v>595</v>
      </c>
      <c r="AF555" s="18" t="s">
        <v>595</v>
      </c>
      <c r="AG555" s="18" t="s">
        <v>595</v>
      </c>
      <c r="AH555" s="18" t="s">
        <v>595</v>
      </c>
      <c r="AI555" s="18">
        <v>0</v>
      </c>
      <c r="AJ555" s="18" t="s">
        <v>596</v>
      </c>
      <c r="AK555" s="18">
        <v>0</v>
      </c>
      <c r="AL555" s="18" t="s">
        <v>883</v>
      </c>
      <c r="AM555" s="18" t="s">
        <v>884</v>
      </c>
      <c r="AN555" s="57">
        <v>0</v>
      </c>
      <c r="AO555" s="18" t="s">
        <v>885</v>
      </c>
      <c r="AP555" s="26" t="s">
        <v>479</v>
      </c>
      <c r="AQ555" s="18">
        <v>4</v>
      </c>
      <c r="AR555" s="18" t="s">
        <v>886</v>
      </c>
      <c r="AS555" s="57">
        <f t="shared" si="117"/>
        <v>0</v>
      </c>
      <c r="AT555" s="57">
        <v>0</v>
      </c>
      <c r="AU555" s="57">
        <f t="shared" si="118"/>
        <v>0</v>
      </c>
      <c r="AV555" s="57">
        <f t="shared" si="119"/>
        <v>0</v>
      </c>
      <c r="AW555" s="5" t="s">
        <v>557</v>
      </c>
      <c r="AX555" s="18">
        <v>0</v>
      </c>
      <c r="AY555" s="18" t="s">
        <v>596</v>
      </c>
      <c r="AZ555" s="5" t="s">
        <v>257</v>
      </c>
      <c r="BA555" s="5" t="s">
        <v>257</v>
      </c>
      <c r="BB555" s="18" t="s">
        <v>906</v>
      </c>
      <c r="BC555" s="18" t="s">
        <v>263</v>
      </c>
      <c r="BD555" s="57">
        <f t="shared" si="120"/>
        <v>100</v>
      </c>
      <c r="BE555" s="18" t="s">
        <v>888</v>
      </c>
      <c r="BF555" s="18" t="s">
        <v>479</v>
      </c>
      <c r="BG555" s="18">
        <v>4</v>
      </c>
      <c r="BH555" s="18" t="s">
        <v>886</v>
      </c>
      <c r="BI555" s="57">
        <f t="shared" si="121"/>
        <v>100</v>
      </c>
      <c r="BJ555" s="57">
        <f t="shared" si="122"/>
        <v>100</v>
      </c>
      <c r="BK555" s="57">
        <f t="shared" si="123"/>
        <v>0</v>
      </c>
      <c r="BL555" s="57">
        <f t="shared" si="124"/>
        <v>0</v>
      </c>
      <c r="BM555" s="5" t="s">
        <v>557</v>
      </c>
      <c r="BN555" s="18">
        <v>0</v>
      </c>
      <c r="BO555" s="18" t="s">
        <v>596</v>
      </c>
      <c r="BP555" s="5" t="s">
        <v>257</v>
      </c>
      <c r="BQ555" s="5" t="s">
        <v>257</v>
      </c>
      <c r="BR555" s="18" t="s">
        <v>889</v>
      </c>
      <c r="BS555" s="18"/>
      <c r="BT555" s="18"/>
      <c r="BU555" s="18"/>
      <c r="BV555" s="18"/>
      <c r="BW555" s="18"/>
      <c r="BX555" s="18"/>
      <c r="BY555" s="18"/>
      <c r="BZ555" s="18"/>
      <c r="CA555" s="18"/>
      <c r="CB555" s="18"/>
      <c r="CC555" s="18"/>
      <c r="CD555" s="18"/>
      <c r="CE555" s="18"/>
      <c r="CF555" s="18"/>
      <c r="CG555" s="18"/>
      <c r="CH555" s="18"/>
      <c r="CI555" s="18"/>
      <c r="CJ555" s="18"/>
      <c r="CK555" s="18"/>
      <c r="CL555" s="18"/>
      <c r="CM555" s="18"/>
      <c r="CN555" s="18"/>
      <c r="CO555" s="18"/>
      <c r="CP555" s="18"/>
      <c r="CQ555" s="18"/>
      <c r="CR555" s="18"/>
      <c r="CS555" s="18"/>
      <c r="CT555" s="18"/>
      <c r="CU555" s="18"/>
      <c r="CV555" s="18"/>
      <c r="CW555" s="18"/>
      <c r="CX555" s="18"/>
      <c r="CY555" s="18"/>
      <c r="CZ555" s="18"/>
      <c r="DA555" s="18"/>
      <c r="DB555" s="18"/>
      <c r="DC555" s="18"/>
      <c r="DD555" s="18"/>
      <c r="DE555" s="18"/>
      <c r="DF555" s="18"/>
      <c r="DG555" s="18"/>
      <c r="DH555" s="18"/>
      <c r="DI555" s="18"/>
      <c r="DJ555" s="18"/>
      <c r="DK555" s="18"/>
      <c r="DL555" s="18"/>
      <c r="DM555" s="18"/>
      <c r="DN555" s="18"/>
      <c r="DO555" s="18"/>
      <c r="DP555" s="18"/>
      <c r="DQ555" s="18"/>
      <c r="DR555" s="18"/>
      <c r="DS555" s="18"/>
      <c r="DT555" s="18"/>
      <c r="DU555" s="18"/>
      <c r="DV555" s="18"/>
      <c r="DW555" s="18"/>
      <c r="DX555" s="18"/>
      <c r="DY555" s="18"/>
      <c r="DZ555" s="18"/>
      <c r="EA555" s="5"/>
      <c r="EB555" s="26"/>
      <c r="EC555" s="26"/>
      <c r="ED555" s="26"/>
      <c r="EE555" s="18"/>
      <c r="EF555" s="18"/>
      <c r="EG555" s="18">
        <v>0</v>
      </c>
      <c r="EH555" s="18" t="s">
        <v>890</v>
      </c>
      <c r="EI555" s="18" cm="1">
        <f t="array" ref="EI555">IF(SUMPRODUCT(--(DO555:DS555&lt;&gt;""))=0, 0,1)</f>
        <v>0</v>
      </c>
      <c r="EJ555" s="18" cm="1">
        <f t="array" ref="EJ555">IF(SUMPRODUCT(--(DT555:EG555&lt;&gt;""))=0, 0,1)</f>
        <v>1</v>
      </c>
      <c r="EK555" s="18" cm="1">
        <f t="array" ref="EK555">IF(SUMPRODUCT(--(EC555:EG555&lt;&gt;""))=0, 0,1)</f>
        <v>1</v>
      </c>
      <c r="EL555" s="18" cm="1">
        <f t="array" ref="EL555">IF(SUMPRODUCT(--(EE555:EG555&lt;&gt;""))=0, 0,1)</f>
        <v>1</v>
      </c>
      <c r="EM555" s="18">
        <f t="shared" si="125"/>
        <v>0</v>
      </c>
      <c r="EN555" s="18" t="str">
        <f t="shared" si="126"/>
        <v>NA</v>
      </c>
      <c r="EO555" s="18">
        <f t="shared" si="127"/>
        <v>0</v>
      </c>
      <c r="EP555" s="18">
        <f t="shared" si="128"/>
        <v>0</v>
      </c>
      <c r="EQ555" s="18">
        <f t="shared" si="129"/>
        <v>0</v>
      </c>
      <c r="ER555" s="58" t="s">
        <v>2080</v>
      </c>
      <c r="ES555" s="59">
        <v>43805</v>
      </c>
      <c r="ET555" s="18" t="s">
        <v>876</v>
      </c>
      <c r="EU555" s="18" t="s">
        <v>876</v>
      </c>
    </row>
    <row r="556" spans="1:151" ht="15.75" customHeight="1" x14ac:dyDescent="0.2">
      <c r="A556" s="5" t="s">
        <v>311</v>
      </c>
      <c r="B556" s="24" t="s">
        <v>875</v>
      </c>
      <c r="C556" s="26">
        <v>1</v>
      </c>
      <c r="D556" s="18" t="s">
        <v>515</v>
      </c>
      <c r="E556" s="18" t="s">
        <v>676</v>
      </c>
      <c r="F556" s="18" t="s">
        <v>2320</v>
      </c>
      <c r="G556" s="18" t="s">
        <v>467</v>
      </c>
      <c r="H556" s="18" t="s">
        <v>723</v>
      </c>
      <c r="I556" s="18" t="s">
        <v>363</v>
      </c>
      <c r="J556" s="18" t="s">
        <v>363</v>
      </c>
      <c r="K556" s="18" t="s">
        <v>363</v>
      </c>
      <c r="L556" s="18" t="s">
        <v>469</v>
      </c>
      <c r="M556" s="18" t="s">
        <v>253</v>
      </c>
      <c r="N556" s="56">
        <v>60</v>
      </c>
      <c r="O556" s="18" t="s">
        <v>877</v>
      </c>
      <c r="P556" s="18" t="s">
        <v>466</v>
      </c>
      <c r="Q556" s="18" t="s">
        <v>254</v>
      </c>
      <c r="R556" s="24" t="s">
        <v>257</v>
      </c>
      <c r="S556" s="24" t="s">
        <v>257</v>
      </c>
      <c r="T556" s="26" t="s">
        <v>905</v>
      </c>
      <c r="U556" s="26" t="s">
        <v>257</v>
      </c>
      <c r="V556" s="26" t="s">
        <v>257</v>
      </c>
      <c r="W556" s="26" t="s">
        <v>257</v>
      </c>
      <c r="X556" s="18" t="s">
        <v>882</v>
      </c>
      <c r="Y556" s="18">
        <v>0</v>
      </c>
      <c r="Z556" s="18" t="s">
        <v>474</v>
      </c>
      <c r="AA556" s="18">
        <v>0</v>
      </c>
      <c r="AB556" s="57" t="s">
        <v>257</v>
      </c>
      <c r="AC556" s="18" t="s">
        <v>595</v>
      </c>
      <c r="AD556" s="18" t="s">
        <v>595</v>
      </c>
      <c r="AE556" s="18" t="s">
        <v>595</v>
      </c>
      <c r="AF556" s="18" t="s">
        <v>595</v>
      </c>
      <c r="AG556" s="18" t="s">
        <v>595</v>
      </c>
      <c r="AH556" s="18" t="s">
        <v>595</v>
      </c>
      <c r="AI556" s="18">
        <v>3</v>
      </c>
      <c r="AJ556" s="18" t="s">
        <v>596</v>
      </c>
      <c r="AK556" s="18">
        <v>3</v>
      </c>
      <c r="AL556" s="18" t="s">
        <v>883</v>
      </c>
      <c r="AM556" s="18" t="s">
        <v>884</v>
      </c>
      <c r="AN556" s="57">
        <v>3.6</v>
      </c>
      <c r="AO556" s="18" t="s">
        <v>885</v>
      </c>
      <c r="AP556" s="26" t="s">
        <v>479</v>
      </c>
      <c r="AQ556" s="18">
        <v>4</v>
      </c>
      <c r="AR556" s="18" t="s">
        <v>886</v>
      </c>
      <c r="AS556" s="57">
        <f t="shared" si="117"/>
        <v>3.6</v>
      </c>
      <c r="AT556" s="57">
        <v>3.6</v>
      </c>
      <c r="AU556" s="57">
        <f t="shared" si="118"/>
        <v>0</v>
      </c>
      <c r="AV556" s="57">
        <f t="shared" si="119"/>
        <v>0</v>
      </c>
      <c r="AW556" s="5" t="s">
        <v>557</v>
      </c>
      <c r="AX556" s="18">
        <v>3</v>
      </c>
      <c r="AY556" s="18" t="s">
        <v>596</v>
      </c>
      <c r="AZ556" s="5" t="s">
        <v>257</v>
      </c>
      <c r="BA556" s="5" t="s">
        <v>257</v>
      </c>
      <c r="BB556" s="18" t="s">
        <v>906</v>
      </c>
      <c r="BC556" s="18" t="s">
        <v>263</v>
      </c>
      <c r="BD556" s="57">
        <f t="shared" si="120"/>
        <v>96.4</v>
      </c>
      <c r="BE556" s="18" t="s">
        <v>888</v>
      </c>
      <c r="BF556" s="18" t="s">
        <v>479</v>
      </c>
      <c r="BG556" s="18">
        <v>4</v>
      </c>
      <c r="BH556" s="18" t="s">
        <v>886</v>
      </c>
      <c r="BI556" s="57">
        <f t="shared" si="121"/>
        <v>96.4</v>
      </c>
      <c r="BJ556" s="57">
        <f t="shared" si="122"/>
        <v>96.4</v>
      </c>
      <c r="BK556" s="57">
        <f t="shared" si="123"/>
        <v>0</v>
      </c>
      <c r="BL556" s="57">
        <f t="shared" si="124"/>
        <v>0</v>
      </c>
      <c r="BM556" s="5" t="s">
        <v>557</v>
      </c>
      <c r="BN556" s="18">
        <v>3</v>
      </c>
      <c r="BO556" s="18" t="s">
        <v>596</v>
      </c>
      <c r="BP556" s="5" t="s">
        <v>257</v>
      </c>
      <c r="BQ556" s="5" t="s">
        <v>257</v>
      </c>
      <c r="BR556" s="18" t="s">
        <v>889</v>
      </c>
      <c r="BS556" s="18"/>
      <c r="BT556" s="18"/>
      <c r="BU556" s="18"/>
      <c r="BV556" s="18"/>
      <c r="BW556" s="18"/>
      <c r="BX556" s="18"/>
      <c r="BY556" s="18"/>
      <c r="BZ556" s="18"/>
      <c r="CA556" s="18"/>
      <c r="CB556" s="18"/>
      <c r="CC556" s="18"/>
      <c r="CD556" s="18"/>
      <c r="CE556" s="18"/>
      <c r="CF556" s="18"/>
      <c r="CG556" s="18"/>
      <c r="CH556" s="18"/>
      <c r="CI556" s="18"/>
      <c r="CJ556" s="18"/>
      <c r="CK556" s="18"/>
      <c r="CL556" s="18"/>
      <c r="CM556" s="18"/>
      <c r="CN556" s="18"/>
      <c r="CO556" s="18"/>
      <c r="CP556" s="18"/>
      <c r="CQ556" s="18"/>
      <c r="CR556" s="18"/>
      <c r="CS556" s="18"/>
      <c r="CT556" s="18"/>
      <c r="CU556" s="18"/>
      <c r="CV556" s="18"/>
      <c r="CW556" s="18"/>
      <c r="CX556" s="18"/>
      <c r="CY556" s="18"/>
      <c r="CZ556" s="18"/>
      <c r="DA556" s="18"/>
      <c r="DB556" s="18"/>
      <c r="DC556" s="18"/>
      <c r="DD556" s="18"/>
      <c r="DE556" s="18"/>
      <c r="DF556" s="18"/>
      <c r="DG556" s="18"/>
      <c r="DH556" s="18"/>
      <c r="DI556" s="18"/>
      <c r="DJ556" s="18"/>
      <c r="DK556" s="18"/>
      <c r="DL556" s="18"/>
      <c r="DM556" s="18"/>
      <c r="DN556" s="18"/>
      <c r="DO556" s="18"/>
      <c r="DP556" s="18"/>
      <c r="DQ556" s="18"/>
      <c r="DR556" s="18"/>
      <c r="DS556" s="18"/>
      <c r="DT556" s="18"/>
      <c r="DU556" s="18"/>
      <c r="DV556" s="18"/>
      <c r="DW556" s="18"/>
      <c r="DX556" s="18"/>
      <c r="DY556" s="18"/>
      <c r="DZ556" s="18"/>
      <c r="EA556" s="5"/>
      <c r="EB556" s="26"/>
      <c r="EC556" s="26"/>
      <c r="ED556" s="26"/>
      <c r="EE556" s="18"/>
      <c r="EF556" s="18"/>
      <c r="EG556" s="18">
        <v>0</v>
      </c>
      <c r="EH556" s="18" t="s">
        <v>890</v>
      </c>
      <c r="EI556" s="18" cm="1">
        <f t="array" ref="EI556">IF(SUMPRODUCT(--(DO556:DS556&lt;&gt;""))=0, 0,1)</f>
        <v>0</v>
      </c>
      <c r="EJ556" s="18" cm="1">
        <f t="array" ref="EJ556">IF(SUMPRODUCT(--(DT556:EG556&lt;&gt;""))=0, 0,1)</f>
        <v>1</v>
      </c>
      <c r="EK556" s="18" cm="1">
        <f t="array" ref="EK556">IF(SUMPRODUCT(--(EC556:EG556&lt;&gt;""))=0, 0,1)</f>
        <v>1</v>
      </c>
      <c r="EL556" s="18" cm="1">
        <f t="array" ref="EL556">IF(SUMPRODUCT(--(EE556:EG556&lt;&gt;""))=0, 0,1)</f>
        <v>1</v>
      </c>
      <c r="EM556" s="18">
        <f t="shared" si="125"/>
        <v>0</v>
      </c>
      <c r="EN556" s="18" t="str">
        <f t="shared" si="126"/>
        <v>NA</v>
      </c>
      <c r="EO556" s="18">
        <f t="shared" si="127"/>
        <v>0</v>
      </c>
      <c r="EP556" s="18">
        <f t="shared" si="128"/>
        <v>0</v>
      </c>
      <c r="EQ556" s="18">
        <f t="shared" si="129"/>
        <v>0</v>
      </c>
      <c r="ER556" s="58" t="s">
        <v>2080</v>
      </c>
      <c r="ES556" s="59">
        <v>43805</v>
      </c>
      <c r="ET556" s="18" t="s">
        <v>876</v>
      </c>
      <c r="EU556" s="18" t="s">
        <v>876</v>
      </c>
    </row>
    <row r="557" spans="1:151" ht="15.75" customHeight="1" x14ac:dyDescent="0.2">
      <c r="A557" s="5" t="s">
        <v>311</v>
      </c>
      <c r="B557" s="24" t="s">
        <v>875</v>
      </c>
      <c r="C557" s="26">
        <v>1</v>
      </c>
      <c r="D557" s="18" t="s">
        <v>515</v>
      </c>
      <c r="E557" s="18" t="s">
        <v>679</v>
      </c>
      <c r="F557" s="18" t="s">
        <v>2320</v>
      </c>
      <c r="G557" s="18" t="s">
        <v>467</v>
      </c>
      <c r="H557" s="18" t="s">
        <v>723</v>
      </c>
      <c r="I557" s="18" t="s">
        <v>363</v>
      </c>
      <c r="J557" s="18" t="s">
        <v>363</v>
      </c>
      <c r="K557" s="18" t="s">
        <v>363</v>
      </c>
      <c r="L557" s="18" t="s">
        <v>469</v>
      </c>
      <c r="M557" s="18" t="s">
        <v>253</v>
      </c>
      <c r="N557" s="56">
        <v>60</v>
      </c>
      <c r="O557" s="18" t="s">
        <v>877</v>
      </c>
      <c r="P557" s="18" t="s">
        <v>466</v>
      </c>
      <c r="Q557" s="18" t="s">
        <v>254</v>
      </c>
      <c r="R557" s="24" t="s">
        <v>257</v>
      </c>
      <c r="S557" s="24" t="s">
        <v>257</v>
      </c>
      <c r="T557" s="26" t="s">
        <v>905</v>
      </c>
      <c r="U557" s="26" t="s">
        <v>257</v>
      </c>
      <c r="V557" s="26" t="s">
        <v>257</v>
      </c>
      <c r="W557" s="26" t="s">
        <v>257</v>
      </c>
      <c r="X557" s="18" t="s">
        <v>882</v>
      </c>
      <c r="Y557" s="18">
        <v>0</v>
      </c>
      <c r="Z557" s="18" t="s">
        <v>474</v>
      </c>
      <c r="AA557" s="18">
        <v>0</v>
      </c>
      <c r="AB557" s="57" t="s">
        <v>257</v>
      </c>
      <c r="AC557" s="18" t="s">
        <v>595</v>
      </c>
      <c r="AD557" s="18" t="s">
        <v>595</v>
      </c>
      <c r="AE557" s="18" t="s">
        <v>595</v>
      </c>
      <c r="AF557" s="18" t="s">
        <v>595</v>
      </c>
      <c r="AG557" s="18" t="s">
        <v>595</v>
      </c>
      <c r="AH557" s="18" t="s">
        <v>595</v>
      </c>
      <c r="AI557" s="18">
        <v>6</v>
      </c>
      <c r="AJ557" s="18" t="s">
        <v>596</v>
      </c>
      <c r="AK557" s="18">
        <v>6</v>
      </c>
      <c r="AL557" s="18" t="s">
        <v>883</v>
      </c>
      <c r="AM557" s="18" t="s">
        <v>884</v>
      </c>
      <c r="AN557" s="57">
        <v>6</v>
      </c>
      <c r="AO557" s="18" t="s">
        <v>885</v>
      </c>
      <c r="AP557" s="26" t="s">
        <v>479</v>
      </c>
      <c r="AQ557" s="18">
        <v>4</v>
      </c>
      <c r="AR557" s="18" t="s">
        <v>886</v>
      </c>
      <c r="AS557" s="57">
        <f t="shared" si="117"/>
        <v>3</v>
      </c>
      <c r="AT557" s="57">
        <v>9</v>
      </c>
      <c r="AU557" s="57">
        <f t="shared" si="118"/>
        <v>3</v>
      </c>
      <c r="AV557" s="57">
        <f t="shared" si="119"/>
        <v>3</v>
      </c>
      <c r="AW557" s="5" t="s">
        <v>557</v>
      </c>
      <c r="AX557" s="18">
        <v>6</v>
      </c>
      <c r="AY557" s="18" t="s">
        <v>596</v>
      </c>
      <c r="AZ557" s="5" t="s">
        <v>257</v>
      </c>
      <c r="BA557" s="5" t="s">
        <v>257</v>
      </c>
      <c r="BB557" s="18" t="s">
        <v>906</v>
      </c>
      <c r="BC557" s="18" t="s">
        <v>263</v>
      </c>
      <c r="BD557" s="57">
        <f t="shared" si="120"/>
        <v>94</v>
      </c>
      <c r="BE557" s="18" t="s">
        <v>888</v>
      </c>
      <c r="BF557" s="18" t="s">
        <v>479</v>
      </c>
      <c r="BG557" s="18">
        <v>4</v>
      </c>
      <c r="BH557" s="18" t="s">
        <v>886</v>
      </c>
      <c r="BI557" s="57">
        <f t="shared" si="121"/>
        <v>91</v>
      </c>
      <c r="BJ557" s="57">
        <f t="shared" si="122"/>
        <v>97</v>
      </c>
      <c r="BK557" s="57">
        <f t="shared" si="123"/>
        <v>3</v>
      </c>
      <c r="BL557" s="57">
        <f t="shared" si="124"/>
        <v>3</v>
      </c>
      <c r="BM557" s="5" t="s">
        <v>557</v>
      </c>
      <c r="BN557" s="18">
        <v>6</v>
      </c>
      <c r="BO557" s="18" t="s">
        <v>596</v>
      </c>
      <c r="BP557" s="5" t="s">
        <v>257</v>
      </c>
      <c r="BQ557" s="5" t="s">
        <v>257</v>
      </c>
      <c r="BR557" s="18" t="s">
        <v>889</v>
      </c>
      <c r="BS557" s="18"/>
      <c r="BT557" s="18"/>
      <c r="BU557" s="18"/>
      <c r="BV557" s="18"/>
      <c r="BW557" s="18"/>
      <c r="BX557" s="18"/>
      <c r="BY557" s="18"/>
      <c r="BZ557" s="18"/>
      <c r="CA557" s="18"/>
      <c r="CB557" s="18"/>
      <c r="CC557" s="18"/>
      <c r="CD557" s="18"/>
      <c r="CE557" s="18"/>
      <c r="CF557" s="18"/>
      <c r="CG557" s="18"/>
      <c r="CH557" s="18"/>
      <c r="CI557" s="18"/>
      <c r="CJ557" s="18"/>
      <c r="CK557" s="18"/>
      <c r="CL557" s="18"/>
      <c r="CM557" s="18"/>
      <c r="CN557" s="18"/>
      <c r="CO557" s="18"/>
      <c r="CP557" s="18"/>
      <c r="CQ557" s="18"/>
      <c r="CR557" s="18"/>
      <c r="CS557" s="18"/>
      <c r="CT557" s="18"/>
      <c r="CU557" s="18"/>
      <c r="CV557" s="18"/>
      <c r="CW557" s="18"/>
      <c r="CX557" s="18"/>
      <c r="CY557" s="18"/>
      <c r="CZ557" s="18"/>
      <c r="DA557" s="18"/>
      <c r="DB557" s="18"/>
      <c r="DC557" s="18"/>
      <c r="DD557" s="18"/>
      <c r="DE557" s="18"/>
      <c r="DF557" s="18"/>
      <c r="DG557" s="18"/>
      <c r="DH557" s="18"/>
      <c r="DI557" s="18"/>
      <c r="DJ557" s="18"/>
      <c r="DK557" s="18"/>
      <c r="DL557" s="18"/>
      <c r="DM557" s="18"/>
      <c r="DN557" s="18"/>
      <c r="DO557" s="18"/>
      <c r="DP557" s="18"/>
      <c r="DQ557" s="18"/>
      <c r="DR557" s="18"/>
      <c r="DS557" s="18"/>
      <c r="DT557" s="18"/>
      <c r="DU557" s="18"/>
      <c r="DV557" s="18"/>
      <c r="DW557" s="18"/>
      <c r="DX557" s="18"/>
      <c r="DY557" s="18"/>
      <c r="DZ557" s="18"/>
      <c r="EA557" s="5"/>
      <c r="EB557" s="26"/>
      <c r="EC557" s="26"/>
      <c r="ED557" s="26"/>
      <c r="EE557" s="18"/>
      <c r="EF557" s="18"/>
      <c r="EG557" s="18">
        <v>0</v>
      </c>
      <c r="EH557" s="18" t="s">
        <v>890</v>
      </c>
      <c r="EI557" s="18" cm="1">
        <f t="array" ref="EI557">IF(SUMPRODUCT(--(DO557:DS557&lt;&gt;""))=0, 0,1)</f>
        <v>0</v>
      </c>
      <c r="EJ557" s="18" cm="1">
        <f t="array" ref="EJ557">IF(SUMPRODUCT(--(DT557:EG557&lt;&gt;""))=0, 0,1)</f>
        <v>1</v>
      </c>
      <c r="EK557" s="18" cm="1">
        <f t="array" ref="EK557">IF(SUMPRODUCT(--(EC557:EG557&lt;&gt;""))=0, 0,1)</f>
        <v>1</v>
      </c>
      <c r="EL557" s="18" cm="1">
        <f t="array" ref="EL557">IF(SUMPRODUCT(--(EE557:EG557&lt;&gt;""))=0, 0,1)</f>
        <v>1</v>
      </c>
      <c r="EM557" s="18">
        <f t="shared" si="125"/>
        <v>0</v>
      </c>
      <c r="EN557" s="18" t="str">
        <f t="shared" si="126"/>
        <v>NA</v>
      </c>
      <c r="EO557" s="18">
        <f t="shared" si="127"/>
        <v>0</v>
      </c>
      <c r="EP557" s="18">
        <f t="shared" si="128"/>
        <v>0</v>
      </c>
      <c r="EQ557" s="18">
        <f t="shared" si="129"/>
        <v>0</v>
      </c>
      <c r="ER557" s="58" t="s">
        <v>2080</v>
      </c>
      <c r="ES557" s="59">
        <v>43805</v>
      </c>
      <c r="ET557" s="18" t="s">
        <v>876</v>
      </c>
      <c r="EU557" s="18" t="s">
        <v>876</v>
      </c>
    </row>
    <row r="558" spans="1:151" ht="15.75" customHeight="1" x14ac:dyDescent="0.2">
      <c r="A558" s="5" t="s">
        <v>311</v>
      </c>
      <c r="B558" s="24" t="s">
        <v>875</v>
      </c>
      <c r="C558" s="26">
        <v>1</v>
      </c>
      <c r="D558" s="18" t="s">
        <v>515</v>
      </c>
      <c r="E558" s="18" t="s">
        <v>891</v>
      </c>
      <c r="F558" s="18" t="s">
        <v>2320</v>
      </c>
      <c r="G558" s="18" t="s">
        <v>467</v>
      </c>
      <c r="H558" s="18" t="s">
        <v>723</v>
      </c>
      <c r="I558" s="18" t="s">
        <v>363</v>
      </c>
      <c r="J558" s="18" t="s">
        <v>363</v>
      </c>
      <c r="K558" s="18" t="s">
        <v>363</v>
      </c>
      <c r="L558" s="18" t="s">
        <v>469</v>
      </c>
      <c r="M558" s="18" t="s">
        <v>253</v>
      </c>
      <c r="N558" s="56">
        <v>60</v>
      </c>
      <c r="O558" s="18" t="s">
        <v>877</v>
      </c>
      <c r="P558" s="18" t="s">
        <v>466</v>
      </c>
      <c r="Q558" s="18" t="s">
        <v>254</v>
      </c>
      <c r="R558" s="24" t="s">
        <v>257</v>
      </c>
      <c r="S558" s="24" t="s">
        <v>257</v>
      </c>
      <c r="T558" s="26" t="s">
        <v>905</v>
      </c>
      <c r="U558" s="26" t="s">
        <v>257</v>
      </c>
      <c r="V558" s="26" t="s">
        <v>257</v>
      </c>
      <c r="W558" s="26" t="s">
        <v>257</v>
      </c>
      <c r="X558" s="18" t="s">
        <v>882</v>
      </c>
      <c r="Y558" s="18">
        <v>0</v>
      </c>
      <c r="Z558" s="18" t="s">
        <v>474</v>
      </c>
      <c r="AA558" s="18">
        <v>0</v>
      </c>
      <c r="AB558" s="57" t="s">
        <v>257</v>
      </c>
      <c r="AC558" s="18" t="s">
        <v>595</v>
      </c>
      <c r="AD558" s="18" t="s">
        <v>595</v>
      </c>
      <c r="AE558" s="18" t="s">
        <v>595</v>
      </c>
      <c r="AF558" s="18" t="s">
        <v>595</v>
      </c>
      <c r="AG558" s="18" t="s">
        <v>595</v>
      </c>
      <c r="AH558" s="18" t="s">
        <v>595</v>
      </c>
      <c r="AI558" s="18">
        <v>9</v>
      </c>
      <c r="AJ558" s="18" t="s">
        <v>596</v>
      </c>
      <c r="AK558" s="18">
        <v>9</v>
      </c>
      <c r="AL558" s="18" t="s">
        <v>883</v>
      </c>
      <c r="AM558" s="18" t="s">
        <v>884</v>
      </c>
      <c r="AN558" s="57">
        <v>12.9</v>
      </c>
      <c r="AO558" s="18" t="s">
        <v>885</v>
      </c>
      <c r="AP558" s="26" t="s">
        <v>479</v>
      </c>
      <c r="AQ558" s="18">
        <v>4</v>
      </c>
      <c r="AR558" s="18" t="s">
        <v>886</v>
      </c>
      <c r="AS558" s="57">
        <f t="shared" si="117"/>
        <v>9.1999999999999993</v>
      </c>
      <c r="AT558" s="57">
        <v>16.600000000000001</v>
      </c>
      <c r="AU558" s="57">
        <f t="shared" si="118"/>
        <v>3.7000000000000011</v>
      </c>
      <c r="AV558" s="57">
        <f t="shared" si="119"/>
        <v>3.7000000000000011</v>
      </c>
      <c r="AW558" s="5" t="s">
        <v>557</v>
      </c>
      <c r="AX558" s="18">
        <v>9</v>
      </c>
      <c r="AY558" s="18" t="s">
        <v>596</v>
      </c>
      <c r="AZ558" s="5" t="s">
        <v>257</v>
      </c>
      <c r="BA558" s="5" t="s">
        <v>257</v>
      </c>
      <c r="BB558" s="18" t="s">
        <v>906</v>
      </c>
      <c r="BC558" s="18" t="s">
        <v>263</v>
      </c>
      <c r="BD558" s="57">
        <f t="shared" si="120"/>
        <v>87.1</v>
      </c>
      <c r="BE558" s="18" t="s">
        <v>888</v>
      </c>
      <c r="BF558" s="18" t="s">
        <v>479</v>
      </c>
      <c r="BG558" s="18">
        <v>4</v>
      </c>
      <c r="BH558" s="18" t="s">
        <v>886</v>
      </c>
      <c r="BI558" s="57">
        <f t="shared" si="121"/>
        <v>83.399999999999991</v>
      </c>
      <c r="BJ558" s="57">
        <f t="shared" si="122"/>
        <v>90.8</v>
      </c>
      <c r="BK558" s="57">
        <f t="shared" si="123"/>
        <v>3.7000000000000028</v>
      </c>
      <c r="BL558" s="57">
        <f t="shared" si="124"/>
        <v>3.7000000000000028</v>
      </c>
      <c r="BM558" s="5" t="s">
        <v>557</v>
      </c>
      <c r="BN558" s="18">
        <v>9</v>
      </c>
      <c r="BO558" s="18" t="s">
        <v>596</v>
      </c>
      <c r="BP558" s="5" t="s">
        <v>257</v>
      </c>
      <c r="BQ558" s="5" t="s">
        <v>257</v>
      </c>
      <c r="BR558" s="18" t="s">
        <v>889</v>
      </c>
      <c r="BS558" s="18"/>
      <c r="BT558" s="18"/>
      <c r="BU558" s="18"/>
      <c r="BV558" s="18"/>
      <c r="BW558" s="18"/>
      <c r="BX558" s="18"/>
      <c r="BY558" s="18"/>
      <c r="BZ558" s="18"/>
      <c r="CA558" s="18"/>
      <c r="CB558" s="18"/>
      <c r="CC558" s="18"/>
      <c r="CD558" s="18"/>
      <c r="CE558" s="18"/>
      <c r="CF558" s="18"/>
      <c r="CG558" s="18"/>
      <c r="CH558" s="18"/>
      <c r="CI558" s="18"/>
      <c r="CJ558" s="18"/>
      <c r="CK558" s="18"/>
      <c r="CL558" s="18"/>
      <c r="CM558" s="18"/>
      <c r="CN558" s="18"/>
      <c r="CO558" s="18"/>
      <c r="CP558" s="18"/>
      <c r="CQ558" s="18"/>
      <c r="CR558" s="18"/>
      <c r="CS558" s="18"/>
      <c r="CT558" s="18"/>
      <c r="CU558" s="18"/>
      <c r="CV558" s="18"/>
      <c r="CW558" s="18"/>
      <c r="CX558" s="18"/>
      <c r="CY558" s="18"/>
      <c r="CZ558" s="18"/>
      <c r="DA558" s="18"/>
      <c r="DB558" s="18"/>
      <c r="DC558" s="18"/>
      <c r="DD558" s="18"/>
      <c r="DE558" s="18"/>
      <c r="DF558" s="18"/>
      <c r="DG558" s="18"/>
      <c r="DH558" s="18"/>
      <c r="DI558" s="18"/>
      <c r="DJ558" s="18"/>
      <c r="DK558" s="18"/>
      <c r="DL558" s="18"/>
      <c r="DM558" s="18"/>
      <c r="DN558" s="18"/>
      <c r="DO558" s="18"/>
      <c r="DP558" s="18"/>
      <c r="DQ558" s="18"/>
      <c r="DR558" s="18"/>
      <c r="DS558" s="18"/>
      <c r="DT558" s="18"/>
      <c r="DU558" s="18"/>
      <c r="DV558" s="18"/>
      <c r="DW558" s="18"/>
      <c r="DX558" s="18"/>
      <c r="DY558" s="18"/>
      <c r="DZ558" s="18"/>
      <c r="EA558" s="5"/>
      <c r="EB558" s="26"/>
      <c r="EC558" s="26"/>
      <c r="ED558" s="26"/>
      <c r="EE558" s="18"/>
      <c r="EF558" s="18"/>
      <c r="EG558" s="18">
        <v>0</v>
      </c>
      <c r="EH558" s="18" t="s">
        <v>890</v>
      </c>
      <c r="EI558" s="18" cm="1">
        <f t="array" ref="EI558">IF(SUMPRODUCT(--(DO558:DS558&lt;&gt;""))=0, 0,1)</f>
        <v>0</v>
      </c>
      <c r="EJ558" s="18" cm="1">
        <f t="array" ref="EJ558">IF(SUMPRODUCT(--(DT558:EG558&lt;&gt;""))=0, 0,1)</f>
        <v>1</v>
      </c>
      <c r="EK558" s="18" cm="1">
        <f t="array" ref="EK558">IF(SUMPRODUCT(--(EC558:EG558&lt;&gt;""))=0, 0,1)</f>
        <v>1</v>
      </c>
      <c r="EL558" s="18" cm="1">
        <f t="array" ref="EL558">IF(SUMPRODUCT(--(EE558:EG558&lt;&gt;""))=0, 0,1)</f>
        <v>1</v>
      </c>
      <c r="EM558" s="18">
        <f t="shared" si="125"/>
        <v>0</v>
      </c>
      <c r="EN558" s="18" t="str">
        <f t="shared" si="126"/>
        <v>NA</v>
      </c>
      <c r="EO558" s="18">
        <f t="shared" si="127"/>
        <v>0</v>
      </c>
      <c r="EP558" s="18">
        <f t="shared" si="128"/>
        <v>0</v>
      </c>
      <c r="EQ558" s="18">
        <f t="shared" si="129"/>
        <v>0</v>
      </c>
      <c r="ER558" s="58" t="s">
        <v>2080</v>
      </c>
      <c r="ES558" s="59">
        <v>43805</v>
      </c>
      <c r="ET558" s="18" t="s">
        <v>876</v>
      </c>
      <c r="EU558" s="18" t="s">
        <v>876</v>
      </c>
    </row>
    <row r="559" spans="1:151" ht="15.75" customHeight="1" x14ac:dyDescent="0.2">
      <c r="A559" s="5" t="s">
        <v>311</v>
      </c>
      <c r="B559" s="24" t="s">
        <v>875</v>
      </c>
      <c r="C559" s="26">
        <v>1</v>
      </c>
      <c r="D559" s="18" t="s">
        <v>515</v>
      </c>
      <c r="E559" s="18" t="s">
        <v>892</v>
      </c>
      <c r="F559" s="18" t="s">
        <v>2320</v>
      </c>
      <c r="G559" s="18" t="s">
        <v>467</v>
      </c>
      <c r="H559" s="18" t="s">
        <v>723</v>
      </c>
      <c r="I559" s="18" t="s">
        <v>363</v>
      </c>
      <c r="J559" s="18" t="s">
        <v>363</v>
      </c>
      <c r="K559" s="18" t="s">
        <v>363</v>
      </c>
      <c r="L559" s="18" t="s">
        <v>469</v>
      </c>
      <c r="M559" s="18" t="s">
        <v>253</v>
      </c>
      <c r="N559" s="56">
        <v>60</v>
      </c>
      <c r="O559" s="18" t="s">
        <v>877</v>
      </c>
      <c r="P559" s="18" t="s">
        <v>466</v>
      </c>
      <c r="Q559" s="18" t="s">
        <v>254</v>
      </c>
      <c r="R559" s="24" t="s">
        <v>257</v>
      </c>
      <c r="S559" s="24" t="s">
        <v>257</v>
      </c>
      <c r="T559" s="26" t="s">
        <v>905</v>
      </c>
      <c r="U559" s="26" t="s">
        <v>257</v>
      </c>
      <c r="V559" s="26" t="s">
        <v>257</v>
      </c>
      <c r="W559" s="26" t="s">
        <v>257</v>
      </c>
      <c r="X559" s="18" t="s">
        <v>882</v>
      </c>
      <c r="Y559" s="18">
        <v>0</v>
      </c>
      <c r="Z559" s="18" t="s">
        <v>474</v>
      </c>
      <c r="AA559" s="18">
        <v>0</v>
      </c>
      <c r="AB559" s="57" t="s">
        <v>257</v>
      </c>
      <c r="AC559" s="18" t="s">
        <v>595</v>
      </c>
      <c r="AD559" s="18" t="s">
        <v>595</v>
      </c>
      <c r="AE559" s="18" t="s">
        <v>595</v>
      </c>
      <c r="AF559" s="18" t="s">
        <v>595</v>
      </c>
      <c r="AG559" s="18" t="s">
        <v>595</v>
      </c>
      <c r="AH559" s="18" t="s">
        <v>595</v>
      </c>
      <c r="AI559" s="18">
        <v>12</v>
      </c>
      <c r="AJ559" s="18" t="s">
        <v>596</v>
      </c>
      <c r="AK559" s="18">
        <v>12</v>
      </c>
      <c r="AL559" s="18" t="s">
        <v>883</v>
      </c>
      <c r="AM559" s="18" t="s">
        <v>884</v>
      </c>
      <c r="AN559" s="57">
        <v>15.8</v>
      </c>
      <c r="AO559" s="18" t="s">
        <v>885</v>
      </c>
      <c r="AP559" s="26" t="s">
        <v>479</v>
      </c>
      <c r="AQ559" s="18">
        <v>4</v>
      </c>
      <c r="AR559" s="18" t="s">
        <v>886</v>
      </c>
      <c r="AS559" s="57">
        <f t="shared" si="117"/>
        <v>11.600000000000001</v>
      </c>
      <c r="AT559" s="57">
        <v>20</v>
      </c>
      <c r="AU559" s="57">
        <f t="shared" si="118"/>
        <v>4.1999999999999993</v>
      </c>
      <c r="AV559" s="57">
        <f t="shared" si="119"/>
        <v>4.1999999999999993</v>
      </c>
      <c r="AW559" s="5" t="s">
        <v>557</v>
      </c>
      <c r="AX559" s="18">
        <v>12</v>
      </c>
      <c r="AY559" s="18" t="s">
        <v>596</v>
      </c>
      <c r="AZ559" s="5" t="s">
        <v>257</v>
      </c>
      <c r="BA559" s="5" t="s">
        <v>257</v>
      </c>
      <c r="BB559" s="18" t="s">
        <v>906</v>
      </c>
      <c r="BC559" s="18" t="s">
        <v>263</v>
      </c>
      <c r="BD559" s="57">
        <f t="shared" si="120"/>
        <v>84.2</v>
      </c>
      <c r="BE559" s="18" t="s">
        <v>888</v>
      </c>
      <c r="BF559" s="18" t="s">
        <v>479</v>
      </c>
      <c r="BG559" s="18">
        <v>4</v>
      </c>
      <c r="BH559" s="18" t="s">
        <v>886</v>
      </c>
      <c r="BI559" s="57">
        <f t="shared" si="121"/>
        <v>80</v>
      </c>
      <c r="BJ559" s="57">
        <f t="shared" si="122"/>
        <v>88.4</v>
      </c>
      <c r="BK559" s="57">
        <f t="shared" si="123"/>
        <v>4.2000000000000028</v>
      </c>
      <c r="BL559" s="57">
        <f t="shared" si="124"/>
        <v>4.2000000000000028</v>
      </c>
      <c r="BM559" s="5" t="s">
        <v>557</v>
      </c>
      <c r="BN559" s="18">
        <v>12</v>
      </c>
      <c r="BO559" s="18" t="s">
        <v>596</v>
      </c>
      <c r="BP559" s="5" t="s">
        <v>257</v>
      </c>
      <c r="BQ559" s="5" t="s">
        <v>257</v>
      </c>
      <c r="BR559" s="18" t="s">
        <v>889</v>
      </c>
      <c r="BS559" s="18"/>
      <c r="BT559" s="18"/>
      <c r="BU559" s="18"/>
      <c r="BV559" s="18"/>
      <c r="BW559" s="18"/>
      <c r="BX559" s="18"/>
      <c r="BY559" s="18"/>
      <c r="BZ559" s="18"/>
      <c r="CA559" s="18"/>
      <c r="CB559" s="18"/>
      <c r="CC559" s="18"/>
      <c r="CD559" s="18"/>
      <c r="CE559" s="18"/>
      <c r="CF559" s="18"/>
      <c r="CG559" s="18"/>
      <c r="CH559" s="18"/>
      <c r="CI559" s="18"/>
      <c r="CJ559" s="18"/>
      <c r="CK559" s="18"/>
      <c r="CL559" s="18"/>
      <c r="CM559" s="18"/>
      <c r="CN559" s="18"/>
      <c r="CO559" s="18"/>
      <c r="CP559" s="18"/>
      <c r="CQ559" s="18"/>
      <c r="CR559" s="18"/>
      <c r="CS559" s="18"/>
      <c r="CT559" s="18"/>
      <c r="CU559" s="18"/>
      <c r="CV559" s="18"/>
      <c r="CW559" s="18"/>
      <c r="CX559" s="18"/>
      <c r="CY559" s="18"/>
      <c r="CZ559" s="18"/>
      <c r="DA559" s="18"/>
      <c r="DB559" s="18"/>
      <c r="DC559" s="18"/>
      <c r="DD559" s="18"/>
      <c r="DE559" s="18"/>
      <c r="DF559" s="18"/>
      <c r="DG559" s="18"/>
      <c r="DH559" s="18"/>
      <c r="DI559" s="18"/>
      <c r="DJ559" s="18"/>
      <c r="DK559" s="18"/>
      <c r="DL559" s="18"/>
      <c r="DM559" s="18"/>
      <c r="DN559" s="18"/>
      <c r="DO559" s="18"/>
      <c r="DP559" s="18"/>
      <c r="DQ559" s="18"/>
      <c r="DR559" s="18"/>
      <c r="DS559" s="18"/>
      <c r="DT559" s="18"/>
      <c r="DU559" s="18"/>
      <c r="DV559" s="18"/>
      <c r="DW559" s="18"/>
      <c r="DX559" s="18"/>
      <c r="DY559" s="18"/>
      <c r="DZ559" s="18"/>
      <c r="EA559" s="5"/>
      <c r="EB559" s="26"/>
      <c r="EC559" s="26"/>
      <c r="ED559" s="26"/>
      <c r="EE559" s="18"/>
      <c r="EF559" s="18"/>
      <c r="EG559" s="18">
        <v>0</v>
      </c>
      <c r="EH559" s="18" t="s">
        <v>890</v>
      </c>
      <c r="EI559" s="18" cm="1">
        <f t="array" ref="EI559">IF(SUMPRODUCT(--(DO559:DS559&lt;&gt;""))=0, 0,1)</f>
        <v>0</v>
      </c>
      <c r="EJ559" s="18" cm="1">
        <f t="array" ref="EJ559">IF(SUMPRODUCT(--(DT559:EG559&lt;&gt;""))=0, 0,1)</f>
        <v>1</v>
      </c>
      <c r="EK559" s="18" cm="1">
        <f t="array" ref="EK559">IF(SUMPRODUCT(--(EC559:EG559&lt;&gt;""))=0, 0,1)</f>
        <v>1</v>
      </c>
      <c r="EL559" s="18" cm="1">
        <f t="array" ref="EL559">IF(SUMPRODUCT(--(EE559:EG559&lt;&gt;""))=0, 0,1)</f>
        <v>1</v>
      </c>
      <c r="EM559" s="18">
        <f t="shared" si="125"/>
        <v>0</v>
      </c>
      <c r="EN559" s="18" t="str">
        <f t="shared" si="126"/>
        <v>NA</v>
      </c>
      <c r="EO559" s="18">
        <f t="shared" si="127"/>
        <v>0</v>
      </c>
      <c r="EP559" s="18">
        <f t="shared" si="128"/>
        <v>0</v>
      </c>
      <c r="EQ559" s="18">
        <f t="shared" si="129"/>
        <v>0</v>
      </c>
      <c r="ER559" s="58" t="s">
        <v>2080</v>
      </c>
      <c r="ES559" s="59">
        <v>43805</v>
      </c>
      <c r="ET559" s="18" t="s">
        <v>876</v>
      </c>
      <c r="EU559" s="18" t="s">
        <v>876</v>
      </c>
    </row>
    <row r="560" spans="1:151" ht="15.75" customHeight="1" x14ac:dyDescent="0.2">
      <c r="A560" s="5" t="s">
        <v>311</v>
      </c>
      <c r="B560" s="24" t="s">
        <v>875</v>
      </c>
      <c r="C560" s="26">
        <v>1</v>
      </c>
      <c r="D560" s="18" t="s">
        <v>515</v>
      </c>
      <c r="E560" s="18" t="s">
        <v>893</v>
      </c>
      <c r="F560" s="18" t="s">
        <v>2320</v>
      </c>
      <c r="G560" s="18" t="s">
        <v>467</v>
      </c>
      <c r="H560" s="18" t="s">
        <v>723</v>
      </c>
      <c r="I560" s="18" t="s">
        <v>363</v>
      </c>
      <c r="J560" s="18" t="s">
        <v>363</v>
      </c>
      <c r="K560" s="18" t="s">
        <v>363</v>
      </c>
      <c r="L560" s="18" t="s">
        <v>469</v>
      </c>
      <c r="M560" s="18" t="s">
        <v>253</v>
      </c>
      <c r="N560" s="56">
        <v>60</v>
      </c>
      <c r="O560" s="18" t="s">
        <v>877</v>
      </c>
      <c r="P560" s="18" t="s">
        <v>466</v>
      </c>
      <c r="Q560" s="18" t="s">
        <v>254</v>
      </c>
      <c r="R560" s="24" t="s">
        <v>257</v>
      </c>
      <c r="S560" s="24" t="s">
        <v>257</v>
      </c>
      <c r="T560" s="26" t="s">
        <v>905</v>
      </c>
      <c r="U560" s="26" t="s">
        <v>257</v>
      </c>
      <c r="V560" s="26" t="s">
        <v>257</v>
      </c>
      <c r="W560" s="26" t="s">
        <v>257</v>
      </c>
      <c r="X560" s="18" t="s">
        <v>882</v>
      </c>
      <c r="Y560" s="18">
        <v>0</v>
      </c>
      <c r="Z560" s="18" t="s">
        <v>474</v>
      </c>
      <c r="AA560" s="18">
        <v>0</v>
      </c>
      <c r="AB560" s="57" t="s">
        <v>257</v>
      </c>
      <c r="AC560" s="18" t="s">
        <v>595</v>
      </c>
      <c r="AD560" s="18" t="s">
        <v>595</v>
      </c>
      <c r="AE560" s="18" t="s">
        <v>595</v>
      </c>
      <c r="AF560" s="18" t="s">
        <v>595</v>
      </c>
      <c r="AG560" s="18" t="s">
        <v>595</v>
      </c>
      <c r="AH560" s="18" t="s">
        <v>595</v>
      </c>
      <c r="AI560" s="18">
        <v>15</v>
      </c>
      <c r="AJ560" s="18" t="s">
        <v>596</v>
      </c>
      <c r="AK560" s="18">
        <v>15</v>
      </c>
      <c r="AL560" s="18" t="s">
        <v>883</v>
      </c>
      <c r="AM560" s="18" t="s">
        <v>884</v>
      </c>
      <c r="AN560" s="57">
        <v>15.8</v>
      </c>
      <c r="AO560" s="18" t="s">
        <v>885</v>
      </c>
      <c r="AP560" s="26" t="s">
        <v>479</v>
      </c>
      <c r="AQ560" s="18">
        <v>4</v>
      </c>
      <c r="AR560" s="18" t="s">
        <v>886</v>
      </c>
      <c r="AS560" s="57">
        <f t="shared" si="117"/>
        <v>11.600000000000001</v>
      </c>
      <c r="AT560" s="57">
        <v>20</v>
      </c>
      <c r="AU560" s="57">
        <f t="shared" si="118"/>
        <v>4.1999999999999993</v>
      </c>
      <c r="AV560" s="57">
        <f t="shared" si="119"/>
        <v>4.1999999999999993</v>
      </c>
      <c r="AW560" s="5" t="s">
        <v>557</v>
      </c>
      <c r="AX560" s="18">
        <v>15</v>
      </c>
      <c r="AY560" s="18" t="s">
        <v>596</v>
      </c>
      <c r="AZ560" s="5" t="s">
        <v>257</v>
      </c>
      <c r="BA560" s="5" t="s">
        <v>257</v>
      </c>
      <c r="BB560" s="18" t="s">
        <v>906</v>
      </c>
      <c r="BC560" s="18" t="s">
        <v>263</v>
      </c>
      <c r="BD560" s="57">
        <f t="shared" si="120"/>
        <v>84.2</v>
      </c>
      <c r="BE560" s="18" t="s">
        <v>888</v>
      </c>
      <c r="BF560" s="18" t="s">
        <v>479</v>
      </c>
      <c r="BG560" s="18">
        <v>4</v>
      </c>
      <c r="BH560" s="18" t="s">
        <v>886</v>
      </c>
      <c r="BI560" s="57">
        <f t="shared" si="121"/>
        <v>80</v>
      </c>
      <c r="BJ560" s="57">
        <f t="shared" si="122"/>
        <v>88.4</v>
      </c>
      <c r="BK560" s="57">
        <f t="shared" si="123"/>
        <v>4.2000000000000028</v>
      </c>
      <c r="BL560" s="57">
        <f t="shared" si="124"/>
        <v>4.2000000000000028</v>
      </c>
      <c r="BM560" s="5" t="s">
        <v>557</v>
      </c>
      <c r="BN560" s="18">
        <v>15</v>
      </c>
      <c r="BO560" s="18" t="s">
        <v>596</v>
      </c>
      <c r="BP560" s="5" t="s">
        <v>257</v>
      </c>
      <c r="BQ560" s="5" t="s">
        <v>257</v>
      </c>
      <c r="BR560" s="18" t="s">
        <v>889</v>
      </c>
      <c r="BS560" s="18"/>
      <c r="BT560" s="18"/>
      <c r="BU560" s="18"/>
      <c r="BV560" s="18"/>
      <c r="BW560" s="18"/>
      <c r="BX560" s="18"/>
      <c r="BY560" s="18"/>
      <c r="BZ560" s="18"/>
      <c r="CA560" s="18"/>
      <c r="CB560" s="18"/>
      <c r="CC560" s="18"/>
      <c r="CD560" s="18"/>
      <c r="CE560" s="18"/>
      <c r="CF560" s="18"/>
      <c r="CG560" s="18"/>
      <c r="CH560" s="18"/>
      <c r="CI560" s="18"/>
      <c r="CJ560" s="18"/>
      <c r="CK560" s="18"/>
      <c r="CL560" s="18"/>
      <c r="CM560" s="18"/>
      <c r="CN560" s="18"/>
      <c r="CO560" s="18"/>
      <c r="CP560" s="18"/>
      <c r="CQ560" s="18"/>
      <c r="CR560" s="18"/>
      <c r="CS560" s="18"/>
      <c r="CT560" s="18"/>
      <c r="CU560" s="18"/>
      <c r="CV560" s="18"/>
      <c r="CW560" s="18"/>
      <c r="CX560" s="18"/>
      <c r="CY560" s="18"/>
      <c r="CZ560" s="18"/>
      <c r="DA560" s="18"/>
      <c r="DB560" s="18"/>
      <c r="DC560" s="18"/>
      <c r="DD560" s="18"/>
      <c r="DE560" s="18"/>
      <c r="DF560" s="18"/>
      <c r="DG560" s="18"/>
      <c r="DH560" s="18"/>
      <c r="DI560" s="18"/>
      <c r="DJ560" s="18"/>
      <c r="DK560" s="18"/>
      <c r="DL560" s="18"/>
      <c r="DM560" s="18"/>
      <c r="DN560" s="18"/>
      <c r="DO560" s="18"/>
      <c r="DP560" s="18"/>
      <c r="DQ560" s="18"/>
      <c r="DR560" s="18"/>
      <c r="DS560" s="18"/>
      <c r="DT560" s="18"/>
      <c r="DU560" s="18"/>
      <c r="DV560" s="18"/>
      <c r="DW560" s="18"/>
      <c r="DX560" s="18"/>
      <c r="DY560" s="18"/>
      <c r="DZ560" s="18"/>
      <c r="EA560" s="5"/>
      <c r="EB560" s="26"/>
      <c r="EC560" s="26"/>
      <c r="ED560" s="26"/>
      <c r="EE560" s="18"/>
      <c r="EF560" s="18"/>
      <c r="EG560" s="18">
        <v>0</v>
      </c>
      <c r="EH560" s="18" t="s">
        <v>890</v>
      </c>
      <c r="EI560" s="18" cm="1">
        <f t="array" ref="EI560">IF(SUMPRODUCT(--(DO560:DS560&lt;&gt;""))=0, 0,1)</f>
        <v>0</v>
      </c>
      <c r="EJ560" s="18" cm="1">
        <f t="array" ref="EJ560">IF(SUMPRODUCT(--(DT560:EG560&lt;&gt;""))=0, 0,1)</f>
        <v>1</v>
      </c>
      <c r="EK560" s="18" cm="1">
        <f t="array" ref="EK560">IF(SUMPRODUCT(--(EC560:EG560&lt;&gt;""))=0, 0,1)</f>
        <v>1</v>
      </c>
      <c r="EL560" s="18" cm="1">
        <f t="array" ref="EL560">IF(SUMPRODUCT(--(EE560:EG560&lt;&gt;""))=0, 0,1)</f>
        <v>1</v>
      </c>
      <c r="EM560" s="18">
        <f t="shared" si="125"/>
        <v>0</v>
      </c>
      <c r="EN560" s="18" t="str">
        <f t="shared" si="126"/>
        <v>NA</v>
      </c>
      <c r="EO560" s="18">
        <f t="shared" si="127"/>
        <v>0</v>
      </c>
      <c r="EP560" s="18">
        <f t="shared" si="128"/>
        <v>0</v>
      </c>
      <c r="EQ560" s="18">
        <f t="shared" si="129"/>
        <v>0</v>
      </c>
      <c r="ER560" s="58" t="s">
        <v>2080</v>
      </c>
      <c r="ES560" s="59">
        <v>43805</v>
      </c>
      <c r="ET560" s="18" t="s">
        <v>876</v>
      </c>
      <c r="EU560" s="18" t="s">
        <v>876</v>
      </c>
    </row>
    <row r="561" spans="1:151" ht="15.75" customHeight="1" x14ac:dyDescent="0.2">
      <c r="A561" s="5" t="s">
        <v>311</v>
      </c>
      <c r="B561" s="24" t="s">
        <v>875</v>
      </c>
      <c r="C561" s="26">
        <v>1</v>
      </c>
      <c r="D561" s="18" t="s">
        <v>515</v>
      </c>
      <c r="E561" s="18" t="s">
        <v>907</v>
      </c>
      <c r="F561" s="18" t="s">
        <v>2320</v>
      </c>
      <c r="G561" s="18" t="s">
        <v>467</v>
      </c>
      <c r="H561" s="18" t="s">
        <v>723</v>
      </c>
      <c r="I561" s="18" t="s">
        <v>363</v>
      </c>
      <c r="J561" s="18" t="s">
        <v>363</v>
      </c>
      <c r="K561" s="18" t="s">
        <v>363</v>
      </c>
      <c r="L561" s="18" t="s">
        <v>469</v>
      </c>
      <c r="M561" s="18" t="s">
        <v>253</v>
      </c>
      <c r="N561" s="56">
        <v>60</v>
      </c>
      <c r="O561" s="18" t="s">
        <v>877</v>
      </c>
      <c r="P561" s="18" t="s">
        <v>466</v>
      </c>
      <c r="Q561" s="18" t="s">
        <v>254</v>
      </c>
      <c r="R561" s="24" t="s">
        <v>257</v>
      </c>
      <c r="S561" s="24" t="s">
        <v>257</v>
      </c>
      <c r="T561" s="26" t="s">
        <v>905</v>
      </c>
      <c r="U561" s="26" t="s">
        <v>257</v>
      </c>
      <c r="V561" s="26" t="s">
        <v>257</v>
      </c>
      <c r="W561" s="26" t="s">
        <v>257</v>
      </c>
      <c r="X561" s="18" t="s">
        <v>882</v>
      </c>
      <c r="Y561" s="18">
        <v>0</v>
      </c>
      <c r="Z561" s="18" t="s">
        <v>474</v>
      </c>
      <c r="AA561" s="18">
        <v>0</v>
      </c>
      <c r="AB561" s="57" t="s">
        <v>257</v>
      </c>
      <c r="AC561" s="18" t="s">
        <v>595</v>
      </c>
      <c r="AD561" s="18" t="s">
        <v>595</v>
      </c>
      <c r="AE561" s="18" t="s">
        <v>595</v>
      </c>
      <c r="AF561" s="18" t="s">
        <v>595</v>
      </c>
      <c r="AG561" s="18" t="s">
        <v>595</v>
      </c>
      <c r="AH561" s="18" t="s">
        <v>595</v>
      </c>
      <c r="AI561" s="18">
        <v>18</v>
      </c>
      <c r="AJ561" s="18" t="s">
        <v>596</v>
      </c>
      <c r="AK561" s="18">
        <v>18</v>
      </c>
      <c r="AL561" s="18" t="s">
        <v>883</v>
      </c>
      <c r="AM561" s="18" t="s">
        <v>884</v>
      </c>
      <c r="AN561" s="57">
        <v>16.600000000000001</v>
      </c>
      <c r="AO561" s="18" t="s">
        <v>885</v>
      </c>
      <c r="AP561" s="26" t="s">
        <v>479</v>
      </c>
      <c r="AQ561" s="18">
        <v>4</v>
      </c>
      <c r="AR561" s="18" t="s">
        <v>886</v>
      </c>
      <c r="AS561" s="57">
        <f t="shared" si="117"/>
        <v>12.600000000000001</v>
      </c>
      <c r="AT561" s="57">
        <v>20.6</v>
      </c>
      <c r="AU561" s="57">
        <f t="shared" si="118"/>
        <v>4</v>
      </c>
      <c r="AV561" s="57">
        <f t="shared" si="119"/>
        <v>4</v>
      </c>
      <c r="AW561" s="5" t="s">
        <v>557</v>
      </c>
      <c r="AX561" s="18">
        <v>18</v>
      </c>
      <c r="AY561" s="18" t="s">
        <v>596</v>
      </c>
      <c r="AZ561" s="5" t="s">
        <v>257</v>
      </c>
      <c r="BA561" s="5" t="s">
        <v>257</v>
      </c>
      <c r="BB561" s="18" t="s">
        <v>906</v>
      </c>
      <c r="BC561" s="18" t="s">
        <v>263</v>
      </c>
      <c r="BD561" s="57">
        <f t="shared" si="120"/>
        <v>83.4</v>
      </c>
      <c r="BE561" s="18" t="s">
        <v>888</v>
      </c>
      <c r="BF561" s="18" t="s">
        <v>479</v>
      </c>
      <c r="BG561" s="18">
        <v>4</v>
      </c>
      <c r="BH561" s="18" t="s">
        <v>886</v>
      </c>
      <c r="BI561" s="57">
        <f t="shared" si="121"/>
        <v>79.400000000000006</v>
      </c>
      <c r="BJ561" s="57">
        <f t="shared" si="122"/>
        <v>87.4</v>
      </c>
      <c r="BK561" s="57">
        <f t="shared" si="123"/>
        <v>4</v>
      </c>
      <c r="BL561" s="57">
        <f t="shared" si="124"/>
        <v>4</v>
      </c>
      <c r="BM561" s="5" t="s">
        <v>557</v>
      </c>
      <c r="BN561" s="18">
        <v>18</v>
      </c>
      <c r="BO561" s="18" t="s">
        <v>596</v>
      </c>
      <c r="BP561" s="5" t="s">
        <v>257</v>
      </c>
      <c r="BQ561" s="5" t="s">
        <v>257</v>
      </c>
      <c r="BR561" s="18" t="s">
        <v>889</v>
      </c>
      <c r="BS561" s="18"/>
      <c r="BT561" s="18"/>
      <c r="BU561" s="18"/>
      <c r="BV561" s="18"/>
      <c r="BW561" s="18"/>
      <c r="BX561" s="18"/>
      <c r="BY561" s="18"/>
      <c r="BZ561" s="18"/>
      <c r="CA561" s="18"/>
      <c r="CB561" s="18"/>
      <c r="CC561" s="18"/>
      <c r="CD561" s="18"/>
      <c r="CE561" s="18"/>
      <c r="CF561" s="18"/>
      <c r="CG561" s="18"/>
      <c r="CH561" s="18"/>
      <c r="CI561" s="18"/>
      <c r="CJ561" s="18"/>
      <c r="CK561" s="18"/>
      <c r="CL561" s="18"/>
      <c r="CM561" s="18"/>
      <c r="CN561" s="18"/>
      <c r="CO561" s="18"/>
      <c r="CP561" s="18"/>
      <c r="CQ561" s="18"/>
      <c r="CR561" s="18"/>
      <c r="CS561" s="18"/>
      <c r="CT561" s="18"/>
      <c r="CU561" s="18"/>
      <c r="CV561" s="18"/>
      <c r="CW561" s="18"/>
      <c r="CX561" s="18"/>
      <c r="CY561" s="18"/>
      <c r="CZ561" s="18"/>
      <c r="DA561" s="18"/>
      <c r="DB561" s="18"/>
      <c r="DC561" s="18"/>
      <c r="DD561" s="18"/>
      <c r="DE561" s="18"/>
      <c r="DF561" s="18"/>
      <c r="DG561" s="18"/>
      <c r="DH561" s="18"/>
      <c r="DI561" s="18"/>
      <c r="DJ561" s="18"/>
      <c r="DK561" s="18"/>
      <c r="DL561" s="18"/>
      <c r="DM561" s="18"/>
      <c r="DN561" s="18"/>
      <c r="DO561" s="18"/>
      <c r="DP561" s="18"/>
      <c r="DQ561" s="18"/>
      <c r="DR561" s="18"/>
      <c r="DS561" s="18"/>
      <c r="DT561" s="18"/>
      <c r="DU561" s="18"/>
      <c r="DV561" s="18"/>
      <c r="DW561" s="18"/>
      <c r="DX561" s="18"/>
      <c r="DY561" s="18"/>
      <c r="DZ561" s="18"/>
      <c r="EA561" s="5"/>
      <c r="EB561" s="26"/>
      <c r="EC561" s="26"/>
      <c r="ED561" s="26"/>
      <c r="EE561" s="18"/>
      <c r="EF561" s="18"/>
      <c r="EG561" s="18">
        <v>0</v>
      </c>
      <c r="EH561" s="18" t="s">
        <v>890</v>
      </c>
      <c r="EI561" s="18" cm="1">
        <f t="array" ref="EI561">IF(SUMPRODUCT(--(DO561:DS561&lt;&gt;""))=0, 0,1)</f>
        <v>0</v>
      </c>
      <c r="EJ561" s="18" cm="1">
        <f t="array" ref="EJ561">IF(SUMPRODUCT(--(DT561:EG561&lt;&gt;""))=0, 0,1)</f>
        <v>1</v>
      </c>
      <c r="EK561" s="18" cm="1">
        <f t="array" ref="EK561">IF(SUMPRODUCT(--(EC561:EG561&lt;&gt;""))=0, 0,1)</f>
        <v>1</v>
      </c>
      <c r="EL561" s="18" cm="1">
        <f t="array" ref="EL561">IF(SUMPRODUCT(--(EE561:EG561&lt;&gt;""))=0, 0,1)</f>
        <v>1</v>
      </c>
      <c r="EM561" s="18">
        <f t="shared" si="125"/>
        <v>0</v>
      </c>
      <c r="EN561" s="18" t="str">
        <f t="shared" si="126"/>
        <v>NA</v>
      </c>
      <c r="EO561" s="18">
        <f t="shared" si="127"/>
        <v>0</v>
      </c>
      <c r="EP561" s="18">
        <f t="shared" si="128"/>
        <v>0</v>
      </c>
      <c r="EQ561" s="18">
        <f t="shared" si="129"/>
        <v>0</v>
      </c>
      <c r="ER561" s="58" t="s">
        <v>2080</v>
      </c>
      <c r="ES561" s="59">
        <v>43805</v>
      </c>
      <c r="ET561" s="18" t="s">
        <v>876</v>
      </c>
      <c r="EU561" s="18" t="s">
        <v>876</v>
      </c>
    </row>
    <row r="562" spans="1:151" ht="15.75" customHeight="1" x14ac:dyDescent="0.2">
      <c r="A562" s="5" t="s">
        <v>311</v>
      </c>
      <c r="B562" s="24" t="s">
        <v>875</v>
      </c>
      <c r="C562" s="26">
        <v>1</v>
      </c>
      <c r="D562" s="18" t="s">
        <v>515</v>
      </c>
      <c r="E562" s="18" t="s">
        <v>894</v>
      </c>
      <c r="F562" s="18" t="s">
        <v>2320</v>
      </c>
      <c r="G562" s="18" t="s">
        <v>467</v>
      </c>
      <c r="H562" s="18" t="s">
        <v>723</v>
      </c>
      <c r="I562" s="18" t="s">
        <v>363</v>
      </c>
      <c r="J562" s="18" t="s">
        <v>363</v>
      </c>
      <c r="K562" s="18" t="s">
        <v>363</v>
      </c>
      <c r="L562" s="18" t="s">
        <v>469</v>
      </c>
      <c r="M562" s="18" t="s">
        <v>253</v>
      </c>
      <c r="N562" s="56">
        <v>60</v>
      </c>
      <c r="O562" s="18" t="s">
        <v>877</v>
      </c>
      <c r="P562" s="18" t="s">
        <v>466</v>
      </c>
      <c r="Q562" s="18" t="s">
        <v>254</v>
      </c>
      <c r="R562" s="24" t="s">
        <v>257</v>
      </c>
      <c r="S562" s="24" t="s">
        <v>257</v>
      </c>
      <c r="T562" s="26" t="s">
        <v>905</v>
      </c>
      <c r="U562" s="26" t="s">
        <v>257</v>
      </c>
      <c r="V562" s="26" t="s">
        <v>257</v>
      </c>
      <c r="W562" s="26" t="s">
        <v>257</v>
      </c>
      <c r="X562" s="18" t="s">
        <v>882</v>
      </c>
      <c r="Y562" s="18">
        <v>0</v>
      </c>
      <c r="Z562" s="18" t="s">
        <v>474</v>
      </c>
      <c r="AA562" s="18">
        <v>0</v>
      </c>
      <c r="AB562" s="57" t="s">
        <v>257</v>
      </c>
      <c r="AC562" s="18" t="s">
        <v>595</v>
      </c>
      <c r="AD562" s="18" t="s">
        <v>595</v>
      </c>
      <c r="AE562" s="18" t="s">
        <v>595</v>
      </c>
      <c r="AF562" s="18" t="s">
        <v>595</v>
      </c>
      <c r="AG562" s="18" t="s">
        <v>595</v>
      </c>
      <c r="AH562" s="18" t="s">
        <v>595</v>
      </c>
      <c r="AI562" s="18">
        <v>21</v>
      </c>
      <c r="AJ562" s="18" t="s">
        <v>596</v>
      </c>
      <c r="AK562" s="18">
        <v>21</v>
      </c>
      <c r="AL562" s="18" t="s">
        <v>883</v>
      </c>
      <c r="AM562" s="18" t="s">
        <v>884</v>
      </c>
      <c r="AN562" s="57">
        <v>20.9</v>
      </c>
      <c r="AO562" s="18" t="s">
        <v>885</v>
      </c>
      <c r="AP562" s="26" t="s">
        <v>479</v>
      </c>
      <c r="AQ562" s="18">
        <v>4</v>
      </c>
      <c r="AR562" s="18" t="s">
        <v>886</v>
      </c>
      <c r="AS562" s="57">
        <f t="shared" si="117"/>
        <v>15.599999999999998</v>
      </c>
      <c r="AT562" s="57">
        <v>26.2</v>
      </c>
      <c r="AU562" s="57">
        <f t="shared" si="118"/>
        <v>5.3000000000000007</v>
      </c>
      <c r="AV562" s="57">
        <f t="shared" si="119"/>
        <v>5.3000000000000007</v>
      </c>
      <c r="AW562" s="5" t="s">
        <v>557</v>
      </c>
      <c r="AX562" s="18">
        <v>21</v>
      </c>
      <c r="AY562" s="18" t="s">
        <v>596</v>
      </c>
      <c r="AZ562" s="5" t="s">
        <v>257</v>
      </c>
      <c r="BA562" s="5" t="s">
        <v>257</v>
      </c>
      <c r="BB562" s="18" t="s">
        <v>906</v>
      </c>
      <c r="BC562" s="18" t="s">
        <v>263</v>
      </c>
      <c r="BD562" s="57">
        <f t="shared" si="120"/>
        <v>79.099999999999994</v>
      </c>
      <c r="BE562" s="18" t="s">
        <v>888</v>
      </c>
      <c r="BF562" s="18" t="s">
        <v>479</v>
      </c>
      <c r="BG562" s="18">
        <v>4</v>
      </c>
      <c r="BH562" s="18" t="s">
        <v>886</v>
      </c>
      <c r="BI562" s="57">
        <f t="shared" si="121"/>
        <v>73.799999999999983</v>
      </c>
      <c r="BJ562" s="57">
        <f t="shared" si="122"/>
        <v>84.4</v>
      </c>
      <c r="BK562" s="57">
        <f t="shared" si="123"/>
        <v>5.3000000000000114</v>
      </c>
      <c r="BL562" s="57">
        <f t="shared" si="124"/>
        <v>5.3000000000000114</v>
      </c>
      <c r="BM562" s="5" t="s">
        <v>557</v>
      </c>
      <c r="BN562" s="18">
        <v>21</v>
      </c>
      <c r="BO562" s="18" t="s">
        <v>596</v>
      </c>
      <c r="BP562" s="5" t="s">
        <v>257</v>
      </c>
      <c r="BQ562" s="5" t="s">
        <v>257</v>
      </c>
      <c r="BR562" s="18" t="s">
        <v>889</v>
      </c>
      <c r="BS562" s="18"/>
      <c r="BT562" s="18"/>
      <c r="BU562" s="18"/>
      <c r="BV562" s="18"/>
      <c r="BW562" s="18"/>
      <c r="BX562" s="18"/>
      <c r="BY562" s="18"/>
      <c r="BZ562" s="18"/>
      <c r="CA562" s="18"/>
      <c r="CB562" s="18"/>
      <c r="CC562" s="18"/>
      <c r="CD562" s="18"/>
      <c r="CE562" s="18"/>
      <c r="CF562" s="18"/>
      <c r="CG562" s="18"/>
      <c r="CH562" s="18"/>
      <c r="CI562" s="18"/>
      <c r="CJ562" s="18"/>
      <c r="CK562" s="18"/>
      <c r="CL562" s="18"/>
      <c r="CM562" s="18"/>
      <c r="CN562" s="18"/>
      <c r="CO562" s="18"/>
      <c r="CP562" s="18"/>
      <c r="CQ562" s="18"/>
      <c r="CR562" s="18"/>
      <c r="CS562" s="18"/>
      <c r="CT562" s="18"/>
      <c r="CU562" s="18"/>
      <c r="CV562" s="18"/>
      <c r="CW562" s="18"/>
      <c r="CX562" s="18"/>
      <c r="CY562" s="18"/>
      <c r="CZ562" s="18"/>
      <c r="DA562" s="18"/>
      <c r="DB562" s="18"/>
      <c r="DC562" s="18"/>
      <c r="DD562" s="18"/>
      <c r="DE562" s="18"/>
      <c r="DF562" s="18"/>
      <c r="DG562" s="18"/>
      <c r="DH562" s="18"/>
      <c r="DI562" s="18"/>
      <c r="DJ562" s="18"/>
      <c r="DK562" s="18"/>
      <c r="DL562" s="18"/>
      <c r="DM562" s="18"/>
      <c r="DN562" s="18"/>
      <c r="DO562" s="18"/>
      <c r="DP562" s="18"/>
      <c r="DQ562" s="18"/>
      <c r="DR562" s="18"/>
      <c r="DS562" s="18"/>
      <c r="DT562" s="18"/>
      <c r="DU562" s="18"/>
      <c r="DV562" s="18"/>
      <c r="DW562" s="18"/>
      <c r="DX562" s="18"/>
      <c r="DY562" s="18"/>
      <c r="DZ562" s="18"/>
      <c r="EA562" s="5"/>
      <c r="EB562" s="26"/>
      <c r="EC562" s="26"/>
      <c r="ED562" s="26"/>
      <c r="EE562" s="18"/>
      <c r="EF562" s="18"/>
      <c r="EG562" s="18">
        <v>0</v>
      </c>
      <c r="EH562" s="18" t="s">
        <v>890</v>
      </c>
      <c r="EI562" s="18" cm="1">
        <f t="array" ref="EI562">IF(SUMPRODUCT(--(DO562:DS562&lt;&gt;""))=0, 0,1)</f>
        <v>0</v>
      </c>
      <c r="EJ562" s="18" cm="1">
        <f t="array" ref="EJ562">IF(SUMPRODUCT(--(DT562:EG562&lt;&gt;""))=0, 0,1)</f>
        <v>1</v>
      </c>
      <c r="EK562" s="18" cm="1">
        <f t="array" ref="EK562">IF(SUMPRODUCT(--(EC562:EG562&lt;&gt;""))=0, 0,1)</f>
        <v>1</v>
      </c>
      <c r="EL562" s="18" cm="1">
        <f t="array" ref="EL562">IF(SUMPRODUCT(--(EE562:EG562&lt;&gt;""))=0, 0,1)</f>
        <v>1</v>
      </c>
      <c r="EM562" s="18">
        <f t="shared" si="125"/>
        <v>0</v>
      </c>
      <c r="EN562" s="18" t="str">
        <f t="shared" si="126"/>
        <v>NA</v>
      </c>
      <c r="EO562" s="18">
        <f t="shared" si="127"/>
        <v>0</v>
      </c>
      <c r="EP562" s="18">
        <f t="shared" si="128"/>
        <v>0</v>
      </c>
      <c r="EQ562" s="18">
        <f t="shared" si="129"/>
        <v>0</v>
      </c>
      <c r="ER562" s="58" t="s">
        <v>2080</v>
      </c>
      <c r="ES562" s="59">
        <v>43805</v>
      </c>
      <c r="ET562" s="18" t="s">
        <v>876</v>
      </c>
      <c r="EU562" s="18" t="s">
        <v>876</v>
      </c>
    </row>
    <row r="563" spans="1:151" ht="15.75" customHeight="1" x14ac:dyDescent="0.2">
      <c r="A563" s="5" t="s">
        <v>311</v>
      </c>
      <c r="B563" s="24" t="s">
        <v>875</v>
      </c>
      <c r="C563" s="26">
        <v>1</v>
      </c>
      <c r="D563" s="18" t="s">
        <v>515</v>
      </c>
      <c r="E563" s="18" t="s">
        <v>908</v>
      </c>
      <c r="F563" s="18" t="s">
        <v>2320</v>
      </c>
      <c r="G563" s="18" t="s">
        <v>467</v>
      </c>
      <c r="H563" s="18" t="s">
        <v>723</v>
      </c>
      <c r="I563" s="18" t="s">
        <v>363</v>
      </c>
      <c r="J563" s="18" t="s">
        <v>363</v>
      </c>
      <c r="K563" s="18" t="s">
        <v>363</v>
      </c>
      <c r="L563" s="18" t="s">
        <v>469</v>
      </c>
      <c r="M563" s="18" t="s">
        <v>253</v>
      </c>
      <c r="N563" s="56">
        <v>60</v>
      </c>
      <c r="O563" s="18" t="s">
        <v>877</v>
      </c>
      <c r="P563" s="18" t="s">
        <v>466</v>
      </c>
      <c r="Q563" s="18" t="s">
        <v>254</v>
      </c>
      <c r="R563" s="24" t="s">
        <v>257</v>
      </c>
      <c r="S563" s="24" t="s">
        <v>257</v>
      </c>
      <c r="T563" s="26" t="s">
        <v>905</v>
      </c>
      <c r="U563" s="26" t="s">
        <v>257</v>
      </c>
      <c r="V563" s="26" t="s">
        <v>257</v>
      </c>
      <c r="W563" s="26" t="s">
        <v>257</v>
      </c>
      <c r="X563" s="18" t="s">
        <v>882</v>
      </c>
      <c r="Y563" s="18">
        <v>0</v>
      </c>
      <c r="Z563" s="18" t="s">
        <v>474</v>
      </c>
      <c r="AA563" s="18">
        <v>0</v>
      </c>
      <c r="AB563" s="57" t="s">
        <v>257</v>
      </c>
      <c r="AC563" s="18" t="s">
        <v>595</v>
      </c>
      <c r="AD563" s="18" t="s">
        <v>595</v>
      </c>
      <c r="AE563" s="18" t="s">
        <v>595</v>
      </c>
      <c r="AF563" s="18" t="s">
        <v>595</v>
      </c>
      <c r="AG563" s="18" t="s">
        <v>595</v>
      </c>
      <c r="AH563" s="18" t="s">
        <v>595</v>
      </c>
      <c r="AI563" s="18">
        <v>24</v>
      </c>
      <c r="AJ563" s="18" t="s">
        <v>596</v>
      </c>
      <c r="AK563" s="18">
        <v>24</v>
      </c>
      <c r="AL563" s="18" t="s">
        <v>883</v>
      </c>
      <c r="AM563" s="18" t="s">
        <v>884</v>
      </c>
      <c r="AN563" s="57">
        <v>20.6</v>
      </c>
      <c r="AO563" s="18" t="s">
        <v>885</v>
      </c>
      <c r="AP563" s="26" t="s">
        <v>479</v>
      </c>
      <c r="AQ563" s="18">
        <v>4</v>
      </c>
      <c r="AR563" s="18" t="s">
        <v>886</v>
      </c>
      <c r="AS563" s="57">
        <f t="shared" si="117"/>
        <v>15.400000000000002</v>
      </c>
      <c r="AT563" s="57">
        <v>25.8</v>
      </c>
      <c r="AU563" s="57">
        <f t="shared" si="118"/>
        <v>5.1999999999999993</v>
      </c>
      <c r="AV563" s="57">
        <f t="shared" si="119"/>
        <v>5.1999999999999993</v>
      </c>
      <c r="AW563" s="5" t="s">
        <v>557</v>
      </c>
      <c r="AX563" s="18">
        <v>24</v>
      </c>
      <c r="AY563" s="18" t="s">
        <v>596</v>
      </c>
      <c r="AZ563" s="5" t="s">
        <v>257</v>
      </c>
      <c r="BA563" s="5" t="s">
        <v>257</v>
      </c>
      <c r="BB563" s="18" t="s">
        <v>906</v>
      </c>
      <c r="BC563" s="18" t="s">
        <v>263</v>
      </c>
      <c r="BD563" s="57">
        <f t="shared" si="120"/>
        <v>79.400000000000006</v>
      </c>
      <c r="BE563" s="18" t="s">
        <v>888</v>
      </c>
      <c r="BF563" s="18" t="s">
        <v>479</v>
      </c>
      <c r="BG563" s="18">
        <v>4</v>
      </c>
      <c r="BH563" s="18" t="s">
        <v>886</v>
      </c>
      <c r="BI563" s="57">
        <f t="shared" si="121"/>
        <v>74.200000000000017</v>
      </c>
      <c r="BJ563" s="57">
        <f t="shared" si="122"/>
        <v>84.6</v>
      </c>
      <c r="BK563" s="57">
        <f t="shared" si="123"/>
        <v>5.1999999999999886</v>
      </c>
      <c r="BL563" s="57">
        <f t="shared" si="124"/>
        <v>5.1999999999999886</v>
      </c>
      <c r="BM563" s="5" t="s">
        <v>557</v>
      </c>
      <c r="BN563" s="18">
        <v>24</v>
      </c>
      <c r="BO563" s="18" t="s">
        <v>596</v>
      </c>
      <c r="BP563" s="5" t="s">
        <v>257</v>
      </c>
      <c r="BQ563" s="5" t="s">
        <v>257</v>
      </c>
      <c r="BR563" s="18" t="s">
        <v>889</v>
      </c>
      <c r="BS563" s="18"/>
      <c r="BT563" s="18"/>
      <c r="BU563" s="18"/>
      <c r="BV563" s="18"/>
      <c r="BW563" s="18"/>
      <c r="BX563" s="18"/>
      <c r="BY563" s="18"/>
      <c r="BZ563" s="18"/>
      <c r="CA563" s="18"/>
      <c r="CB563" s="18"/>
      <c r="CC563" s="18"/>
      <c r="CD563" s="18"/>
      <c r="CE563" s="18"/>
      <c r="CF563" s="18"/>
      <c r="CG563" s="18"/>
      <c r="CH563" s="18"/>
      <c r="CI563" s="18"/>
      <c r="CJ563" s="18"/>
      <c r="CK563" s="18"/>
      <c r="CL563" s="18"/>
      <c r="CM563" s="18"/>
      <c r="CN563" s="18"/>
      <c r="CO563" s="18"/>
      <c r="CP563" s="18"/>
      <c r="CQ563" s="18"/>
      <c r="CR563" s="18"/>
      <c r="CS563" s="18"/>
      <c r="CT563" s="18"/>
      <c r="CU563" s="18"/>
      <c r="CV563" s="18"/>
      <c r="CW563" s="18"/>
      <c r="CX563" s="18"/>
      <c r="CY563" s="18"/>
      <c r="CZ563" s="18"/>
      <c r="DA563" s="18"/>
      <c r="DB563" s="18"/>
      <c r="DC563" s="18"/>
      <c r="DD563" s="18"/>
      <c r="DE563" s="18"/>
      <c r="DF563" s="18"/>
      <c r="DG563" s="18"/>
      <c r="DH563" s="18"/>
      <c r="DI563" s="18"/>
      <c r="DJ563" s="18"/>
      <c r="DK563" s="18"/>
      <c r="DL563" s="18"/>
      <c r="DM563" s="18"/>
      <c r="DN563" s="18"/>
      <c r="DO563" s="18"/>
      <c r="DP563" s="18"/>
      <c r="DQ563" s="18"/>
      <c r="DR563" s="18"/>
      <c r="DS563" s="18"/>
      <c r="DT563" s="18"/>
      <c r="DU563" s="18"/>
      <c r="DV563" s="18"/>
      <c r="DW563" s="18"/>
      <c r="DX563" s="18"/>
      <c r="DY563" s="18"/>
      <c r="DZ563" s="18"/>
      <c r="EA563" s="5"/>
      <c r="EB563" s="26"/>
      <c r="EC563" s="26"/>
      <c r="ED563" s="26"/>
      <c r="EE563" s="18"/>
      <c r="EF563" s="18"/>
      <c r="EG563" s="18">
        <v>0</v>
      </c>
      <c r="EH563" s="18" t="s">
        <v>890</v>
      </c>
      <c r="EI563" s="18" cm="1">
        <f t="array" ref="EI563">IF(SUMPRODUCT(--(DO563:DS563&lt;&gt;""))=0, 0,1)</f>
        <v>0</v>
      </c>
      <c r="EJ563" s="18" cm="1">
        <f t="array" ref="EJ563">IF(SUMPRODUCT(--(DT563:EG563&lt;&gt;""))=0, 0,1)</f>
        <v>1</v>
      </c>
      <c r="EK563" s="18" cm="1">
        <f t="array" ref="EK563">IF(SUMPRODUCT(--(EC563:EG563&lt;&gt;""))=0, 0,1)</f>
        <v>1</v>
      </c>
      <c r="EL563" s="18" cm="1">
        <f t="array" ref="EL563">IF(SUMPRODUCT(--(EE563:EG563&lt;&gt;""))=0, 0,1)</f>
        <v>1</v>
      </c>
      <c r="EM563" s="18">
        <f t="shared" si="125"/>
        <v>0</v>
      </c>
      <c r="EN563" s="18" t="str">
        <f t="shared" si="126"/>
        <v>NA</v>
      </c>
      <c r="EO563" s="18">
        <f t="shared" si="127"/>
        <v>0</v>
      </c>
      <c r="EP563" s="18">
        <f t="shared" si="128"/>
        <v>0</v>
      </c>
      <c r="EQ563" s="18">
        <f t="shared" si="129"/>
        <v>0</v>
      </c>
      <c r="ER563" s="58" t="s">
        <v>2080</v>
      </c>
      <c r="ES563" s="59">
        <v>43805</v>
      </c>
      <c r="ET563" s="18" t="s">
        <v>876</v>
      </c>
      <c r="EU563" s="18" t="s">
        <v>876</v>
      </c>
    </row>
    <row r="564" spans="1:151" ht="15.75" customHeight="1" x14ac:dyDescent="0.2">
      <c r="A564" s="5" t="s">
        <v>311</v>
      </c>
      <c r="B564" s="24" t="s">
        <v>875</v>
      </c>
      <c r="C564" s="26">
        <v>1</v>
      </c>
      <c r="D564" s="18" t="s">
        <v>909</v>
      </c>
      <c r="E564" s="18" t="s">
        <v>880</v>
      </c>
      <c r="F564" s="18" t="s">
        <v>2320</v>
      </c>
      <c r="G564" s="18" t="s">
        <v>467</v>
      </c>
      <c r="H564" s="18" t="s">
        <v>723</v>
      </c>
      <c r="I564" s="18" t="s">
        <v>363</v>
      </c>
      <c r="J564" s="18" t="s">
        <v>363</v>
      </c>
      <c r="K564" s="18" t="s">
        <v>363</v>
      </c>
      <c r="L564" s="18" t="s">
        <v>469</v>
      </c>
      <c r="M564" s="18" t="s">
        <v>253</v>
      </c>
      <c r="N564" s="56">
        <v>60</v>
      </c>
      <c r="O564" s="18" t="s">
        <v>877</v>
      </c>
      <c r="P564" s="18" t="s">
        <v>466</v>
      </c>
      <c r="Q564" s="18" t="s">
        <v>254</v>
      </c>
      <c r="R564" s="24" t="s">
        <v>257</v>
      </c>
      <c r="S564" s="24" t="s">
        <v>257</v>
      </c>
      <c r="T564" s="26" t="s">
        <v>905</v>
      </c>
      <c r="U564" s="26" t="s">
        <v>257</v>
      </c>
      <c r="V564" s="26" t="s">
        <v>257</v>
      </c>
      <c r="W564" s="26" t="s">
        <v>257</v>
      </c>
      <c r="X564" s="18" t="s">
        <v>882</v>
      </c>
      <c r="Y564" s="18">
        <v>8.3000000000000007</v>
      </c>
      <c r="Z564" s="18" t="s">
        <v>474</v>
      </c>
      <c r="AA564" s="18">
        <v>8.3000000000000007</v>
      </c>
      <c r="AB564" s="57" t="s">
        <v>257</v>
      </c>
      <c r="AC564" s="18" t="s">
        <v>595</v>
      </c>
      <c r="AD564" s="18" t="s">
        <v>595</v>
      </c>
      <c r="AE564" s="18" t="s">
        <v>595</v>
      </c>
      <c r="AF564" s="18" t="s">
        <v>595</v>
      </c>
      <c r="AG564" s="18" t="s">
        <v>595</v>
      </c>
      <c r="AH564" s="18" t="s">
        <v>595</v>
      </c>
      <c r="AI564" s="18">
        <v>0</v>
      </c>
      <c r="AJ564" s="18" t="s">
        <v>596</v>
      </c>
      <c r="AK564" s="18">
        <v>0</v>
      </c>
      <c r="AL564" s="18" t="s">
        <v>883</v>
      </c>
      <c r="AM564" s="18" t="s">
        <v>884</v>
      </c>
      <c r="AN564" s="57">
        <v>0</v>
      </c>
      <c r="AO564" s="18" t="s">
        <v>885</v>
      </c>
      <c r="AP564" s="26" t="s">
        <v>479</v>
      </c>
      <c r="AQ564" s="18">
        <v>4</v>
      </c>
      <c r="AR564" s="18" t="s">
        <v>886</v>
      </c>
      <c r="AS564" s="57">
        <f t="shared" si="117"/>
        <v>0</v>
      </c>
      <c r="AT564" s="57">
        <v>0</v>
      </c>
      <c r="AU564" s="57">
        <f t="shared" si="118"/>
        <v>0</v>
      </c>
      <c r="AV564" s="57">
        <f t="shared" si="119"/>
        <v>0</v>
      </c>
      <c r="AW564" s="5" t="s">
        <v>557</v>
      </c>
      <c r="AX564" s="18">
        <v>0</v>
      </c>
      <c r="AY564" s="18" t="s">
        <v>596</v>
      </c>
      <c r="AZ564" s="5" t="s">
        <v>257</v>
      </c>
      <c r="BA564" s="5" t="s">
        <v>257</v>
      </c>
      <c r="BB564" s="18" t="s">
        <v>906</v>
      </c>
      <c r="BC564" s="18" t="s">
        <v>263</v>
      </c>
      <c r="BD564" s="57">
        <f t="shared" si="120"/>
        <v>100</v>
      </c>
      <c r="BE564" s="18" t="s">
        <v>888</v>
      </c>
      <c r="BF564" s="18" t="s">
        <v>479</v>
      </c>
      <c r="BG564" s="18">
        <v>4</v>
      </c>
      <c r="BH564" s="18" t="s">
        <v>886</v>
      </c>
      <c r="BI564" s="57">
        <f t="shared" si="121"/>
        <v>100</v>
      </c>
      <c r="BJ564" s="57">
        <f t="shared" si="122"/>
        <v>100</v>
      </c>
      <c r="BK564" s="57">
        <f t="shared" si="123"/>
        <v>0</v>
      </c>
      <c r="BL564" s="57">
        <f t="shared" si="124"/>
        <v>0</v>
      </c>
      <c r="BM564" s="5" t="s">
        <v>557</v>
      </c>
      <c r="BN564" s="18">
        <v>0</v>
      </c>
      <c r="BO564" s="18" t="s">
        <v>596</v>
      </c>
      <c r="BP564" s="5" t="s">
        <v>257</v>
      </c>
      <c r="BQ564" s="5" t="s">
        <v>257</v>
      </c>
      <c r="BR564" s="18" t="s">
        <v>889</v>
      </c>
      <c r="BS564" s="18"/>
      <c r="BT564" s="18"/>
      <c r="BU564" s="18"/>
      <c r="BV564" s="18"/>
      <c r="BW564" s="18"/>
      <c r="BX564" s="18"/>
      <c r="BY564" s="18"/>
      <c r="BZ564" s="18"/>
      <c r="CA564" s="18"/>
      <c r="CB564" s="18"/>
      <c r="CC564" s="18"/>
      <c r="CD564" s="18"/>
      <c r="CE564" s="18"/>
      <c r="CF564" s="18"/>
      <c r="CG564" s="18"/>
      <c r="CH564" s="18"/>
      <c r="CI564" s="18"/>
      <c r="CJ564" s="18"/>
      <c r="CK564" s="18"/>
      <c r="CL564" s="18"/>
      <c r="CM564" s="18"/>
      <c r="CN564" s="18"/>
      <c r="CO564" s="18"/>
      <c r="CP564" s="18"/>
      <c r="CQ564" s="18"/>
      <c r="CR564" s="18"/>
      <c r="CS564" s="18"/>
      <c r="CT564" s="18"/>
      <c r="CU564" s="18"/>
      <c r="CV564" s="18"/>
      <c r="CW564" s="18"/>
      <c r="CX564" s="18"/>
      <c r="CY564" s="18"/>
      <c r="CZ564" s="18"/>
      <c r="DA564" s="18"/>
      <c r="DB564" s="18"/>
      <c r="DC564" s="18"/>
      <c r="DD564" s="18"/>
      <c r="DE564" s="18"/>
      <c r="DF564" s="18"/>
      <c r="DG564" s="18"/>
      <c r="DH564" s="18"/>
      <c r="DI564" s="18"/>
      <c r="DJ564" s="18"/>
      <c r="DK564" s="18"/>
      <c r="DL564" s="18"/>
      <c r="DM564" s="18"/>
      <c r="DN564" s="18"/>
      <c r="DO564" s="18"/>
      <c r="DP564" s="18"/>
      <c r="DQ564" s="18"/>
      <c r="DR564" s="18"/>
      <c r="DS564" s="18"/>
      <c r="DT564" s="18"/>
      <c r="DU564" s="18"/>
      <c r="DV564" s="18"/>
      <c r="DW564" s="18"/>
      <c r="DX564" s="18"/>
      <c r="DY564" s="18"/>
      <c r="DZ564" s="18"/>
      <c r="EA564" s="5"/>
      <c r="EB564" s="26"/>
      <c r="EC564" s="26"/>
      <c r="ED564" s="26"/>
      <c r="EE564" s="18"/>
      <c r="EF564" s="18"/>
      <c r="EG564" s="18">
        <v>0</v>
      </c>
      <c r="EH564" s="18" t="s">
        <v>890</v>
      </c>
      <c r="EI564" s="18" cm="1">
        <f t="array" ref="EI564">IF(SUMPRODUCT(--(DO564:DS564&lt;&gt;""))=0, 0,1)</f>
        <v>0</v>
      </c>
      <c r="EJ564" s="18" cm="1">
        <f t="array" ref="EJ564">IF(SUMPRODUCT(--(DT564:EG564&lt;&gt;""))=0, 0,1)</f>
        <v>1</v>
      </c>
      <c r="EK564" s="18" cm="1">
        <f t="array" ref="EK564">IF(SUMPRODUCT(--(EC564:EG564&lt;&gt;""))=0, 0,1)</f>
        <v>1</v>
      </c>
      <c r="EL564" s="18" cm="1">
        <f t="array" ref="EL564">IF(SUMPRODUCT(--(EE564:EG564&lt;&gt;""))=0, 0,1)</f>
        <v>1</v>
      </c>
      <c r="EM564" s="18">
        <f t="shared" si="125"/>
        <v>0</v>
      </c>
      <c r="EN564" s="18" t="str">
        <f t="shared" si="126"/>
        <v>NA</v>
      </c>
      <c r="EO564" s="18">
        <f t="shared" si="127"/>
        <v>0</v>
      </c>
      <c r="EP564" s="18">
        <f t="shared" si="128"/>
        <v>0</v>
      </c>
      <c r="EQ564" s="18">
        <f t="shared" si="129"/>
        <v>0</v>
      </c>
      <c r="ER564" s="58" t="s">
        <v>2080</v>
      </c>
      <c r="ES564" s="59">
        <v>43805</v>
      </c>
      <c r="ET564" s="18" t="s">
        <v>876</v>
      </c>
      <c r="EU564" s="18" t="s">
        <v>876</v>
      </c>
    </row>
    <row r="565" spans="1:151" ht="15.75" customHeight="1" x14ac:dyDescent="0.2">
      <c r="A565" s="5" t="s">
        <v>311</v>
      </c>
      <c r="B565" s="24" t="s">
        <v>875</v>
      </c>
      <c r="C565" s="26">
        <v>1</v>
      </c>
      <c r="D565" s="18" t="s">
        <v>909</v>
      </c>
      <c r="E565" s="18" t="s">
        <v>676</v>
      </c>
      <c r="F565" s="18" t="s">
        <v>2320</v>
      </c>
      <c r="G565" s="18" t="s">
        <v>467</v>
      </c>
      <c r="H565" s="18" t="s">
        <v>723</v>
      </c>
      <c r="I565" s="18" t="s">
        <v>363</v>
      </c>
      <c r="J565" s="18" t="s">
        <v>363</v>
      </c>
      <c r="K565" s="18" t="s">
        <v>363</v>
      </c>
      <c r="L565" s="18" t="s">
        <v>469</v>
      </c>
      <c r="M565" s="18" t="s">
        <v>253</v>
      </c>
      <c r="N565" s="56">
        <v>60</v>
      </c>
      <c r="O565" s="18" t="s">
        <v>877</v>
      </c>
      <c r="P565" s="18" t="s">
        <v>466</v>
      </c>
      <c r="Q565" s="18" t="s">
        <v>254</v>
      </c>
      <c r="R565" s="24" t="s">
        <v>257</v>
      </c>
      <c r="S565" s="24" t="s">
        <v>257</v>
      </c>
      <c r="T565" s="26" t="s">
        <v>905</v>
      </c>
      <c r="U565" s="26" t="s">
        <v>257</v>
      </c>
      <c r="V565" s="26" t="s">
        <v>257</v>
      </c>
      <c r="W565" s="26" t="s">
        <v>257</v>
      </c>
      <c r="X565" s="18" t="s">
        <v>882</v>
      </c>
      <c r="Y565" s="18">
        <v>8.3000000000000007</v>
      </c>
      <c r="Z565" s="18" t="s">
        <v>474</v>
      </c>
      <c r="AA565" s="18">
        <v>8.3000000000000007</v>
      </c>
      <c r="AB565" s="57" t="s">
        <v>257</v>
      </c>
      <c r="AC565" s="18" t="s">
        <v>595</v>
      </c>
      <c r="AD565" s="18" t="s">
        <v>595</v>
      </c>
      <c r="AE565" s="18" t="s">
        <v>595</v>
      </c>
      <c r="AF565" s="18" t="s">
        <v>595</v>
      </c>
      <c r="AG565" s="18" t="s">
        <v>595</v>
      </c>
      <c r="AH565" s="18" t="s">
        <v>595</v>
      </c>
      <c r="AI565" s="18">
        <v>3</v>
      </c>
      <c r="AJ565" s="18" t="s">
        <v>596</v>
      </c>
      <c r="AK565" s="18">
        <v>3</v>
      </c>
      <c r="AL565" s="18" t="s">
        <v>883</v>
      </c>
      <c r="AM565" s="18" t="s">
        <v>884</v>
      </c>
      <c r="AN565" s="57">
        <v>6.9</v>
      </c>
      <c r="AO565" s="18" t="s">
        <v>885</v>
      </c>
      <c r="AP565" s="26" t="s">
        <v>479</v>
      </c>
      <c r="AQ565" s="18">
        <v>4</v>
      </c>
      <c r="AR565" s="18" t="s">
        <v>886</v>
      </c>
      <c r="AS565" s="57">
        <f t="shared" si="117"/>
        <v>4.4000000000000004</v>
      </c>
      <c r="AT565" s="57">
        <v>9.4</v>
      </c>
      <c r="AU565" s="57">
        <f t="shared" si="118"/>
        <v>2.5</v>
      </c>
      <c r="AV565" s="57">
        <f t="shared" si="119"/>
        <v>2.5</v>
      </c>
      <c r="AW565" s="5" t="s">
        <v>557</v>
      </c>
      <c r="AX565" s="18">
        <v>3</v>
      </c>
      <c r="AY565" s="18" t="s">
        <v>596</v>
      </c>
      <c r="AZ565" s="5" t="s">
        <v>257</v>
      </c>
      <c r="BA565" s="5" t="s">
        <v>257</v>
      </c>
      <c r="BB565" s="18" t="s">
        <v>906</v>
      </c>
      <c r="BC565" s="18" t="s">
        <v>263</v>
      </c>
      <c r="BD565" s="57">
        <f t="shared" si="120"/>
        <v>93.1</v>
      </c>
      <c r="BE565" s="18" t="s">
        <v>888</v>
      </c>
      <c r="BF565" s="18" t="s">
        <v>479</v>
      </c>
      <c r="BG565" s="18">
        <v>4</v>
      </c>
      <c r="BH565" s="18" t="s">
        <v>886</v>
      </c>
      <c r="BI565" s="57">
        <f t="shared" si="121"/>
        <v>90.6</v>
      </c>
      <c r="BJ565" s="57">
        <f t="shared" si="122"/>
        <v>95.6</v>
      </c>
      <c r="BK565" s="57">
        <f t="shared" si="123"/>
        <v>2.5</v>
      </c>
      <c r="BL565" s="57">
        <f t="shared" si="124"/>
        <v>2.5</v>
      </c>
      <c r="BM565" s="5" t="s">
        <v>557</v>
      </c>
      <c r="BN565" s="18">
        <v>3</v>
      </c>
      <c r="BO565" s="18" t="s">
        <v>596</v>
      </c>
      <c r="BP565" s="5" t="s">
        <v>257</v>
      </c>
      <c r="BQ565" s="5" t="s">
        <v>257</v>
      </c>
      <c r="BR565" s="18" t="s">
        <v>889</v>
      </c>
      <c r="BS565" s="18"/>
      <c r="BT565" s="18"/>
      <c r="BU565" s="18"/>
      <c r="BV565" s="18"/>
      <c r="BW565" s="18"/>
      <c r="BX565" s="18"/>
      <c r="BY565" s="18"/>
      <c r="BZ565" s="18"/>
      <c r="CA565" s="18"/>
      <c r="CB565" s="18"/>
      <c r="CC565" s="18"/>
      <c r="CD565" s="18"/>
      <c r="CE565" s="18"/>
      <c r="CF565" s="18"/>
      <c r="CG565" s="18"/>
      <c r="CH565" s="18"/>
      <c r="CI565" s="18"/>
      <c r="CJ565" s="18"/>
      <c r="CK565" s="18"/>
      <c r="CL565" s="18"/>
      <c r="CM565" s="18"/>
      <c r="CN565" s="18"/>
      <c r="CO565" s="18"/>
      <c r="CP565" s="18"/>
      <c r="CQ565" s="18"/>
      <c r="CR565" s="18"/>
      <c r="CS565" s="18"/>
      <c r="CT565" s="18"/>
      <c r="CU565" s="18"/>
      <c r="CV565" s="18"/>
      <c r="CW565" s="18"/>
      <c r="CX565" s="18"/>
      <c r="CY565" s="18"/>
      <c r="CZ565" s="18"/>
      <c r="DA565" s="18"/>
      <c r="DB565" s="18"/>
      <c r="DC565" s="18"/>
      <c r="DD565" s="18"/>
      <c r="DE565" s="18"/>
      <c r="DF565" s="18"/>
      <c r="DG565" s="18"/>
      <c r="DH565" s="18"/>
      <c r="DI565" s="18"/>
      <c r="DJ565" s="18"/>
      <c r="DK565" s="18"/>
      <c r="DL565" s="18"/>
      <c r="DM565" s="18"/>
      <c r="DN565" s="18"/>
      <c r="DO565" s="18"/>
      <c r="DP565" s="18"/>
      <c r="DQ565" s="18"/>
      <c r="DR565" s="18"/>
      <c r="DS565" s="18"/>
      <c r="DT565" s="18"/>
      <c r="DU565" s="18"/>
      <c r="DV565" s="18"/>
      <c r="DW565" s="18"/>
      <c r="DX565" s="18"/>
      <c r="DY565" s="18"/>
      <c r="DZ565" s="18"/>
      <c r="EA565" s="5"/>
      <c r="EB565" s="26"/>
      <c r="EC565" s="26"/>
      <c r="ED565" s="26"/>
      <c r="EE565" s="18"/>
      <c r="EF565" s="18"/>
      <c r="EG565" s="18">
        <v>0</v>
      </c>
      <c r="EH565" s="18" t="s">
        <v>890</v>
      </c>
      <c r="EI565" s="18" cm="1">
        <f t="array" ref="EI565">IF(SUMPRODUCT(--(DO565:DS565&lt;&gt;""))=0, 0,1)</f>
        <v>0</v>
      </c>
      <c r="EJ565" s="18" cm="1">
        <f t="array" ref="EJ565">IF(SUMPRODUCT(--(DT565:EG565&lt;&gt;""))=0, 0,1)</f>
        <v>1</v>
      </c>
      <c r="EK565" s="18" cm="1">
        <f t="array" ref="EK565">IF(SUMPRODUCT(--(EC565:EG565&lt;&gt;""))=0, 0,1)</f>
        <v>1</v>
      </c>
      <c r="EL565" s="18" cm="1">
        <f t="array" ref="EL565">IF(SUMPRODUCT(--(EE565:EG565&lt;&gt;""))=0, 0,1)</f>
        <v>1</v>
      </c>
      <c r="EM565" s="18">
        <f t="shared" si="125"/>
        <v>0</v>
      </c>
      <c r="EN565" s="18" t="str">
        <f t="shared" si="126"/>
        <v>NA</v>
      </c>
      <c r="EO565" s="18">
        <f t="shared" si="127"/>
        <v>0</v>
      </c>
      <c r="EP565" s="18">
        <f t="shared" si="128"/>
        <v>0</v>
      </c>
      <c r="EQ565" s="18">
        <f t="shared" si="129"/>
        <v>0</v>
      </c>
      <c r="ER565" s="58" t="s">
        <v>2080</v>
      </c>
      <c r="ES565" s="59">
        <v>43805</v>
      </c>
      <c r="ET565" s="18" t="s">
        <v>876</v>
      </c>
      <c r="EU565" s="18" t="s">
        <v>876</v>
      </c>
    </row>
    <row r="566" spans="1:151" ht="15.75" customHeight="1" x14ac:dyDescent="0.2">
      <c r="A566" s="5" t="s">
        <v>311</v>
      </c>
      <c r="B566" s="24" t="s">
        <v>875</v>
      </c>
      <c r="C566" s="26">
        <v>1</v>
      </c>
      <c r="D566" s="18" t="s">
        <v>909</v>
      </c>
      <c r="E566" s="18" t="s">
        <v>679</v>
      </c>
      <c r="F566" s="18" t="s">
        <v>2320</v>
      </c>
      <c r="G566" s="18" t="s">
        <v>467</v>
      </c>
      <c r="H566" s="18" t="s">
        <v>723</v>
      </c>
      <c r="I566" s="18" t="s">
        <v>363</v>
      </c>
      <c r="J566" s="18" t="s">
        <v>363</v>
      </c>
      <c r="K566" s="18" t="s">
        <v>363</v>
      </c>
      <c r="L566" s="18" t="s">
        <v>469</v>
      </c>
      <c r="M566" s="18" t="s">
        <v>253</v>
      </c>
      <c r="N566" s="56">
        <v>60</v>
      </c>
      <c r="O566" s="18" t="s">
        <v>877</v>
      </c>
      <c r="P566" s="18" t="s">
        <v>466</v>
      </c>
      <c r="Q566" s="18" t="s">
        <v>254</v>
      </c>
      <c r="R566" s="24" t="s">
        <v>257</v>
      </c>
      <c r="S566" s="24" t="s">
        <v>257</v>
      </c>
      <c r="T566" s="26" t="s">
        <v>905</v>
      </c>
      <c r="U566" s="26" t="s">
        <v>257</v>
      </c>
      <c r="V566" s="26" t="s">
        <v>257</v>
      </c>
      <c r="W566" s="26" t="s">
        <v>257</v>
      </c>
      <c r="X566" s="18" t="s">
        <v>882</v>
      </c>
      <c r="Y566" s="18">
        <v>8.3000000000000007</v>
      </c>
      <c r="Z566" s="18" t="s">
        <v>474</v>
      </c>
      <c r="AA566" s="18">
        <v>8.3000000000000007</v>
      </c>
      <c r="AB566" s="57" t="s">
        <v>257</v>
      </c>
      <c r="AC566" s="18" t="s">
        <v>595</v>
      </c>
      <c r="AD566" s="18" t="s">
        <v>595</v>
      </c>
      <c r="AE566" s="18" t="s">
        <v>595</v>
      </c>
      <c r="AF566" s="18" t="s">
        <v>595</v>
      </c>
      <c r="AG566" s="18" t="s">
        <v>595</v>
      </c>
      <c r="AH566" s="18" t="s">
        <v>595</v>
      </c>
      <c r="AI566" s="18">
        <v>6</v>
      </c>
      <c r="AJ566" s="18" t="s">
        <v>596</v>
      </c>
      <c r="AK566" s="18">
        <v>6</v>
      </c>
      <c r="AL566" s="18" t="s">
        <v>883</v>
      </c>
      <c r="AM566" s="18" t="s">
        <v>884</v>
      </c>
      <c r="AN566" s="57">
        <v>24.4</v>
      </c>
      <c r="AO566" s="18" t="s">
        <v>885</v>
      </c>
      <c r="AP566" s="26" t="s">
        <v>479</v>
      </c>
      <c r="AQ566" s="18">
        <v>4</v>
      </c>
      <c r="AR566" s="18" t="s">
        <v>886</v>
      </c>
      <c r="AS566" s="57">
        <f t="shared" si="117"/>
        <v>22.099999999999998</v>
      </c>
      <c r="AT566" s="57">
        <v>26.7</v>
      </c>
      <c r="AU566" s="57">
        <f t="shared" si="118"/>
        <v>2.3000000000000007</v>
      </c>
      <c r="AV566" s="57">
        <f t="shared" si="119"/>
        <v>2.3000000000000007</v>
      </c>
      <c r="AW566" s="5" t="s">
        <v>557</v>
      </c>
      <c r="AX566" s="18">
        <v>6</v>
      </c>
      <c r="AY566" s="18" t="s">
        <v>596</v>
      </c>
      <c r="AZ566" s="5" t="s">
        <v>257</v>
      </c>
      <c r="BA566" s="5" t="s">
        <v>257</v>
      </c>
      <c r="BB566" s="18" t="s">
        <v>906</v>
      </c>
      <c r="BC566" s="18" t="s">
        <v>263</v>
      </c>
      <c r="BD566" s="57">
        <f t="shared" si="120"/>
        <v>75.599999999999994</v>
      </c>
      <c r="BE566" s="18" t="s">
        <v>888</v>
      </c>
      <c r="BF566" s="18" t="s">
        <v>479</v>
      </c>
      <c r="BG566" s="18">
        <v>4</v>
      </c>
      <c r="BH566" s="18" t="s">
        <v>886</v>
      </c>
      <c r="BI566" s="57">
        <f t="shared" si="121"/>
        <v>73.299999999999983</v>
      </c>
      <c r="BJ566" s="57">
        <f t="shared" si="122"/>
        <v>77.900000000000006</v>
      </c>
      <c r="BK566" s="57">
        <f t="shared" si="123"/>
        <v>2.3000000000000114</v>
      </c>
      <c r="BL566" s="57">
        <f t="shared" si="124"/>
        <v>2.3000000000000114</v>
      </c>
      <c r="BM566" s="5" t="s">
        <v>557</v>
      </c>
      <c r="BN566" s="18">
        <v>6</v>
      </c>
      <c r="BO566" s="18" t="s">
        <v>596</v>
      </c>
      <c r="BP566" s="5" t="s">
        <v>257</v>
      </c>
      <c r="BQ566" s="5" t="s">
        <v>257</v>
      </c>
      <c r="BR566" s="18" t="s">
        <v>889</v>
      </c>
      <c r="BS566" s="18"/>
      <c r="BT566" s="18"/>
      <c r="BU566" s="18"/>
      <c r="BV566" s="18"/>
      <c r="BW566" s="18"/>
      <c r="BX566" s="18"/>
      <c r="BY566" s="18"/>
      <c r="BZ566" s="18"/>
      <c r="CA566" s="18"/>
      <c r="CB566" s="18"/>
      <c r="CC566" s="18"/>
      <c r="CD566" s="18"/>
      <c r="CE566" s="18"/>
      <c r="CF566" s="18"/>
      <c r="CG566" s="18"/>
      <c r="CH566" s="18"/>
      <c r="CI566" s="18"/>
      <c r="CJ566" s="18"/>
      <c r="CK566" s="18"/>
      <c r="CL566" s="18"/>
      <c r="CM566" s="18"/>
      <c r="CN566" s="18"/>
      <c r="CO566" s="18"/>
      <c r="CP566" s="18"/>
      <c r="CQ566" s="18"/>
      <c r="CR566" s="18"/>
      <c r="CS566" s="18"/>
      <c r="CT566" s="18"/>
      <c r="CU566" s="18"/>
      <c r="CV566" s="18"/>
      <c r="CW566" s="18"/>
      <c r="CX566" s="18"/>
      <c r="CY566" s="18"/>
      <c r="CZ566" s="18"/>
      <c r="DA566" s="18"/>
      <c r="DB566" s="18"/>
      <c r="DC566" s="18"/>
      <c r="DD566" s="18"/>
      <c r="DE566" s="18"/>
      <c r="DF566" s="18"/>
      <c r="DG566" s="18"/>
      <c r="DH566" s="18"/>
      <c r="DI566" s="18"/>
      <c r="DJ566" s="18"/>
      <c r="DK566" s="18"/>
      <c r="DL566" s="18"/>
      <c r="DM566" s="18"/>
      <c r="DN566" s="18"/>
      <c r="DO566" s="18"/>
      <c r="DP566" s="18"/>
      <c r="DQ566" s="18"/>
      <c r="DR566" s="18"/>
      <c r="DS566" s="18"/>
      <c r="DT566" s="18"/>
      <c r="DU566" s="18"/>
      <c r="DV566" s="18"/>
      <c r="DW566" s="18"/>
      <c r="DX566" s="18"/>
      <c r="DY566" s="18"/>
      <c r="DZ566" s="18"/>
      <c r="EA566" s="5"/>
      <c r="EB566" s="26"/>
      <c r="EC566" s="26"/>
      <c r="ED566" s="26"/>
      <c r="EE566" s="18"/>
      <c r="EF566" s="18"/>
      <c r="EG566" s="18">
        <v>0</v>
      </c>
      <c r="EH566" s="18" t="s">
        <v>890</v>
      </c>
      <c r="EI566" s="18" cm="1">
        <f t="array" ref="EI566">IF(SUMPRODUCT(--(DO566:DS566&lt;&gt;""))=0, 0,1)</f>
        <v>0</v>
      </c>
      <c r="EJ566" s="18" cm="1">
        <f t="array" ref="EJ566">IF(SUMPRODUCT(--(DT566:EG566&lt;&gt;""))=0, 0,1)</f>
        <v>1</v>
      </c>
      <c r="EK566" s="18" cm="1">
        <f t="array" ref="EK566">IF(SUMPRODUCT(--(EC566:EG566&lt;&gt;""))=0, 0,1)</f>
        <v>1</v>
      </c>
      <c r="EL566" s="18" cm="1">
        <f t="array" ref="EL566">IF(SUMPRODUCT(--(EE566:EG566&lt;&gt;""))=0, 0,1)</f>
        <v>1</v>
      </c>
      <c r="EM566" s="18">
        <f t="shared" si="125"/>
        <v>0</v>
      </c>
      <c r="EN566" s="18" t="str">
        <f t="shared" si="126"/>
        <v>NA</v>
      </c>
      <c r="EO566" s="18">
        <f t="shared" si="127"/>
        <v>0</v>
      </c>
      <c r="EP566" s="18">
        <f t="shared" si="128"/>
        <v>0</v>
      </c>
      <c r="EQ566" s="18">
        <f t="shared" si="129"/>
        <v>0</v>
      </c>
      <c r="ER566" s="58" t="s">
        <v>2080</v>
      </c>
      <c r="ES566" s="59">
        <v>43805</v>
      </c>
      <c r="ET566" s="18" t="s">
        <v>876</v>
      </c>
      <c r="EU566" s="18" t="s">
        <v>876</v>
      </c>
    </row>
    <row r="567" spans="1:151" ht="15.75" customHeight="1" x14ac:dyDescent="0.2">
      <c r="A567" s="5" t="s">
        <v>311</v>
      </c>
      <c r="B567" s="24" t="s">
        <v>875</v>
      </c>
      <c r="C567" s="26">
        <v>1</v>
      </c>
      <c r="D567" s="18" t="s">
        <v>909</v>
      </c>
      <c r="E567" s="18" t="s">
        <v>891</v>
      </c>
      <c r="F567" s="18" t="s">
        <v>2320</v>
      </c>
      <c r="G567" s="18" t="s">
        <v>467</v>
      </c>
      <c r="H567" s="18" t="s">
        <v>723</v>
      </c>
      <c r="I567" s="18" t="s">
        <v>363</v>
      </c>
      <c r="J567" s="18" t="s">
        <v>363</v>
      </c>
      <c r="K567" s="18" t="s">
        <v>363</v>
      </c>
      <c r="L567" s="18" t="s">
        <v>469</v>
      </c>
      <c r="M567" s="18" t="s">
        <v>253</v>
      </c>
      <c r="N567" s="56">
        <v>60</v>
      </c>
      <c r="O567" s="18" t="s">
        <v>877</v>
      </c>
      <c r="P567" s="18" t="s">
        <v>466</v>
      </c>
      <c r="Q567" s="18" t="s">
        <v>254</v>
      </c>
      <c r="R567" s="24" t="s">
        <v>257</v>
      </c>
      <c r="S567" s="24" t="s">
        <v>257</v>
      </c>
      <c r="T567" s="26" t="s">
        <v>905</v>
      </c>
      <c r="U567" s="26" t="s">
        <v>257</v>
      </c>
      <c r="V567" s="26" t="s">
        <v>257</v>
      </c>
      <c r="W567" s="26" t="s">
        <v>257</v>
      </c>
      <c r="X567" s="18" t="s">
        <v>882</v>
      </c>
      <c r="Y567" s="18">
        <v>8.3000000000000007</v>
      </c>
      <c r="Z567" s="18" t="s">
        <v>474</v>
      </c>
      <c r="AA567" s="18">
        <v>8.3000000000000007</v>
      </c>
      <c r="AB567" s="57" t="s">
        <v>257</v>
      </c>
      <c r="AC567" s="18" t="s">
        <v>595</v>
      </c>
      <c r="AD567" s="18" t="s">
        <v>595</v>
      </c>
      <c r="AE567" s="18" t="s">
        <v>595</v>
      </c>
      <c r="AF567" s="18" t="s">
        <v>595</v>
      </c>
      <c r="AG567" s="18" t="s">
        <v>595</v>
      </c>
      <c r="AH567" s="18" t="s">
        <v>595</v>
      </c>
      <c r="AI567" s="18">
        <v>9</v>
      </c>
      <c r="AJ567" s="18" t="s">
        <v>596</v>
      </c>
      <c r="AK567" s="18">
        <v>9</v>
      </c>
      <c r="AL567" s="18" t="s">
        <v>883</v>
      </c>
      <c r="AM567" s="18" t="s">
        <v>884</v>
      </c>
      <c r="AN567" s="57">
        <v>29.8</v>
      </c>
      <c r="AO567" s="18" t="s">
        <v>885</v>
      </c>
      <c r="AP567" s="26" t="s">
        <v>479</v>
      </c>
      <c r="AQ567" s="18">
        <v>4</v>
      </c>
      <c r="AR567" s="18" t="s">
        <v>886</v>
      </c>
      <c r="AS567" s="57">
        <f t="shared" si="117"/>
        <v>26.300000000000004</v>
      </c>
      <c r="AT567" s="57">
        <v>33.299999999999997</v>
      </c>
      <c r="AU567" s="57">
        <f t="shared" si="118"/>
        <v>3.4999999999999964</v>
      </c>
      <c r="AV567" s="57">
        <f t="shared" si="119"/>
        <v>3.4999999999999964</v>
      </c>
      <c r="AW567" s="5" t="s">
        <v>557</v>
      </c>
      <c r="AX567" s="18">
        <v>9</v>
      </c>
      <c r="AY567" s="18" t="s">
        <v>596</v>
      </c>
      <c r="AZ567" s="5" t="s">
        <v>257</v>
      </c>
      <c r="BA567" s="5" t="s">
        <v>257</v>
      </c>
      <c r="BB567" s="18" t="s">
        <v>906</v>
      </c>
      <c r="BC567" s="18" t="s">
        <v>263</v>
      </c>
      <c r="BD567" s="57">
        <f t="shared" si="120"/>
        <v>70.2</v>
      </c>
      <c r="BE567" s="18" t="s">
        <v>888</v>
      </c>
      <c r="BF567" s="18" t="s">
        <v>479</v>
      </c>
      <c r="BG567" s="18">
        <v>4</v>
      </c>
      <c r="BH567" s="18" t="s">
        <v>886</v>
      </c>
      <c r="BI567" s="57">
        <f t="shared" si="121"/>
        <v>66.700000000000017</v>
      </c>
      <c r="BJ567" s="57">
        <f t="shared" si="122"/>
        <v>73.699999999999989</v>
      </c>
      <c r="BK567" s="57">
        <f t="shared" si="123"/>
        <v>3.4999999999999858</v>
      </c>
      <c r="BL567" s="57">
        <f t="shared" si="124"/>
        <v>3.4999999999999858</v>
      </c>
      <c r="BM567" s="5" t="s">
        <v>557</v>
      </c>
      <c r="BN567" s="18">
        <v>9</v>
      </c>
      <c r="BO567" s="18" t="s">
        <v>596</v>
      </c>
      <c r="BP567" s="5" t="s">
        <v>257</v>
      </c>
      <c r="BQ567" s="5" t="s">
        <v>257</v>
      </c>
      <c r="BR567" s="18" t="s">
        <v>889</v>
      </c>
      <c r="BS567" s="18"/>
      <c r="BT567" s="18"/>
      <c r="BU567" s="18"/>
      <c r="BV567" s="18"/>
      <c r="BW567" s="18"/>
      <c r="BX567" s="18"/>
      <c r="BY567" s="18"/>
      <c r="BZ567" s="18"/>
      <c r="CA567" s="18"/>
      <c r="CB567" s="18"/>
      <c r="CC567" s="18"/>
      <c r="CD567" s="18"/>
      <c r="CE567" s="18"/>
      <c r="CF567" s="18"/>
      <c r="CG567" s="18"/>
      <c r="CH567" s="18"/>
      <c r="CI567" s="18"/>
      <c r="CJ567" s="18"/>
      <c r="CK567" s="18"/>
      <c r="CL567" s="18"/>
      <c r="CM567" s="18"/>
      <c r="CN567" s="18"/>
      <c r="CO567" s="18"/>
      <c r="CP567" s="18"/>
      <c r="CQ567" s="18"/>
      <c r="CR567" s="18"/>
      <c r="CS567" s="18"/>
      <c r="CT567" s="18"/>
      <c r="CU567" s="18"/>
      <c r="CV567" s="18"/>
      <c r="CW567" s="18"/>
      <c r="CX567" s="18"/>
      <c r="CY567" s="18"/>
      <c r="CZ567" s="18"/>
      <c r="DA567" s="18"/>
      <c r="DB567" s="18"/>
      <c r="DC567" s="18"/>
      <c r="DD567" s="18"/>
      <c r="DE567" s="18"/>
      <c r="DF567" s="18"/>
      <c r="DG567" s="18"/>
      <c r="DH567" s="18"/>
      <c r="DI567" s="18"/>
      <c r="DJ567" s="18"/>
      <c r="DK567" s="18"/>
      <c r="DL567" s="18"/>
      <c r="DM567" s="18"/>
      <c r="DN567" s="18"/>
      <c r="DO567" s="18"/>
      <c r="DP567" s="18"/>
      <c r="DQ567" s="18"/>
      <c r="DR567" s="18"/>
      <c r="DS567" s="18"/>
      <c r="DT567" s="18"/>
      <c r="DU567" s="18"/>
      <c r="DV567" s="18"/>
      <c r="DW567" s="18"/>
      <c r="DX567" s="18"/>
      <c r="DY567" s="18"/>
      <c r="DZ567" s="18"/>
      <c r="EA567" s="5"/>
      <c r="EB567" s="26"/>
      <c r="EC567" s="26"/>
      <c r="ED567" s="26"/>
      <c r="EE567" s="18"/>
      <c r="EF567" s="18"/>
      <c r="EG567" s="18">
        <v>0</v>
      </c>
      <c r="EH567" s="18" t="s">
        <v>890</v>
      </c>
      <c r="EI567" s="18" cm="1">
        <f t="array" ref="EI567">IF(SUMPRODUCT(--(DO567:DS567&lt;&gt;""))=0, 0,1)</f>
        <v>0</v>
      </c>
      <c r="EJ567" s="18" cm="1">
        <f t="array" ref="EJ567">IF(SUMPRODUCT(--(DT567:EG567&lt;&gt;""))=0, 0,1)</f>
        <v>1</v>
      </c>
      <c r="EK567" s="18" cm="1">
        <f t="array" ref="EK567">IF(SUMPRODUCT(--(EC567:EG567&lt;&gt;""))=0, 0,1)</f>
        <v>1</v>
      </c>
      <c r="EL567" s="18" cm="1">
        <f t="array" ref="EL567">IF(SUMPRODUCT(--(EE567:EG567&lt;&gt;""))=0, 0,1)</f>
        <v>1</v>
      </c>
      <c r="EM567" s="18">
        <f t="shared" si="125"/>
        <v>0</v>
      </c>
      <c r="EN567" s="18" t="str">
        <f t="shared" si="126"/>
        <v>NA</v>
      </c>
      <c r="EO567" s="18">
        <f t="shared" si="127"/>
        <v>0</v>
      </c>
      <c r="EP567" s="18">
        <f t="shared" si="128"/>
        <v>0</v>
      </c>
      <c r="EQ567" s="18">
        <f t="shared" si="129"/>
        <v>0</v>
      </c>
      <c r="ER567" s="58" t="s">
        <v>2080</v>
      </c>
      <c r="ES567" s="59">
        <v>43805</v>
      </c>
      <c r="ET567" s="18" t="s">
        <v>876</v>
      </c>
      <c r="EU567" s="18" t="s">
        <v>876</v>
      </c>
    </row>
    <row r="568" spans="1:151" ht="15.75" customHeight="1" x14ac:dyDescent="0.2">
      <c r="A568" s="5" t="s">
        <v>311</v>
      </c>
      <c r="B568" s="24" t="s">
        <v>875</v>
      </c>
      <c r="C568" s="26">
        <v>1</v>
      </c>
      <c r="D568" s="18" t="s">
        <v>909</v>
      </c>
      <c r="E568" s="18" t="s">
        <v>892</v>
      </c>
      <c r="F568" s="18" t="s">
        <v>2320</v>
      </c>
      <c r="G568" s="18" t="s">
        <v>467</v>
      </c>
      <c r="H568" s="18" t="s">
        <v>723</v>
      </c>
      <c r="I568" s="18" t="s">
        <v>363</v>
      </c>
      <c r="J568" s="18" t="s">
        <v>363</v>
      </c>
      <c r="K568" s="18" t="s">
        <v>363</v>
      </c>
      <c r="L568" s="18" t="s">
        <v>469</v>
      </c>
      <c r="M568" s="18" t="s">
        <v>253</v>
      </c>
      <c r="N568" s="56">
        <v>60</v>
      </c>
      <c r="O568" s="18" t="s">
        <v>877</v>
      </c>
      <c r="P568" s="18" t="s">
        <v>466</v>
      </c>
      <c r="Q568" s="18" t="s">
        <v>254</v>
      </c>
      <c r="R568" s="24" t="s">
        <v>257</v>
      </c>
      <c r="S568" s="24" t="s">
        <v>257</v>
      </c>
      <c r="T568" s="26" t="s">
        <v>905</v>
      </c>
      <c r="U568" s="26" t="s">
        <v>257</v>
      </c>
      <c r="V568" s="26" t="s">
        <v>257</v>
      </c>
      <c r="W568" s="26" t="s">
        <v>257</v>
      </c>
      <c r="X568" s="18" t="s">
        <v>882</v>
      </c>
      <c r="Y568" s="18">
        <v>8.3000000000000007</v>
      </c>
      <c r="Z568" s="18" t="s">
        <v>474</v>
      </c>
      <c r="AA568" s="18">
        <v>8.3000000000000007</v>
      </c>
      <c r="AB568" s="57" t="s">
        <v>257</v>
      </c>
      <c r="AC568" s="18" t="s">
        <v>595</v>
      </c>
      <c r="AD568" s="18" t="s">
        <v>595</v>
      </c>
      <c r="AE568" s="18" t="s">
        <v>595</v>
      </c>
      <c r="AF568" s="18" t="s">
        <v>595</v>
      </c>
      <c r="AG568" s="18" t="s">
        <v>595</v>
      </c>
      <c r="AH568" s="18" t="s">
        <v>595</v>
      </c>
      <c r="AI568" s="18">
        <v>12</v>
      </c>
      <c r="AJ568" s="18" t="s">
        <v>596</v>
      </c>
      <c r="AK568" s="18">
        <v>12</v>
      </c>
      <c r="AL568" s="18" t="s">
        <v>883</v>
      </c>
      <c r="AM568" s="18" t="s">
        <v>884</v>
      </c>
      <c r="AN568" s="57">
        <v>36.4</v>
      </c>
      <c r="AO568" s="18" t="s">
        <v>885</v>
      </c>
      <c r="AP568" s="26" t="s">
        <v>479</v>
      </c>
      <c r="AQ568" s="18">
        <v>4</v>
      </c>
      <c r="AR568" s="18" t="s">
        <v>886</v>
      </c>
      <c r="AS568" s="57">
        <f t="shared" si="117"/>
        <v>32.199999999999996</v>
      </c>
      <c r="AT568" s="57">
        <v>40.6</v>
      </c>
      <c r="AU568" s="57">
        <f t="shared" si="118"/>
        <v>4.2000000000000028</v>
      </c>
      <c r="AV568" s="57">
        <f t="shared" si="119"/>
        <v>4.2000000000000028</v>
      </c>
      <c r="AW568" s="5" t="s">
        <v>557</v>
      </c>
      <c r="AX568" s="18">
        <v>12</v>
      </c>
      <c r="AY568" s="18" t="s">
        <v>596</v>
      </c>
      <c r="AZ568" s="5" t="s">
        <v>257</v>
      </c>
      <c r="BA568" s="5" t="s">
        <v>257</v>
      </c>
      <c r="BB568" s="18" t="s">
        <v>906</v>
      </c>
      <c r="BC568" s="18" t="s">
        <v>263</v>
      </c>
      <c r="BD568" s="57">
        <f t="shared" si="120"/>
        <v>63.6</v>
      </c>
      <c r="BE568" s="18" t="s">
        <v>888</v>
      </c>
      <c r="BF568" s="18" t="s">
        <v>479</v>
      </c>
      <c r="BG568" s="18">
        <v>4</v>
      </c>
      <c r="BH568" s="18" t="s">
        <v>886</v>
      </c>
      <c r="BI568" s="57">
        <f t="shared" si="121"/>
        <v>59.399999999999991</v>
      </c>
      <c r="BJ568" s="57">
        <f t="shared" si="122"/>
        <v>67.800000000000011</v>
      </c>
      <c r="BK568" s="57">
        <f t="shared" si="123"/>
        <v>4.2000000000000099</v>
      </c>
      <c r="BL568" s="57">
        <f t="shared" si="124"/>
        <v>4.2000000000000099</v>
      </c>
      <c r="BM568" s="5" t="s">
        <v>557</v>
      </c>
      <c r="BN568" s="18">
        <v>12</v>
      </c>
      <c r="BO568" s="18" t="s">
        <v>596</v>
      </c>
      <c r="BP568" s="5" t="s">
        <v>257</v>
      </c>
      <c r="BQ568" s="5" t="s">
        <v>257</v>
      </c>
      <c r="BR568" s="18" t="s">
        <v>889</v>
      </c>
      <c r="BS568" s="18"/>
      <c r="BT568" s="18"/>
      <c r="BU568" s="18"/>
      <c r="BV568" s="18"/>
      <c r="BW568" s="18"/>
      <c r="BX568" s="18"/>
      <c r="BY568" s="18"/>
      <c r="BZ568" s="18"/>
      <c r="CA568" s="18"/>
      <c r="CB568" s="18"/>
      <c r="CC568" s="18"/>
      <c r="CD568" s="18"/>
      <c r="CE568" s="18"/>
      <c r="CF568" s="18"/>
      <c r="CG568" s="18"/>
      <c r="CH568" s="18"/>
      <c r="CI568" s="18"/>
      <c r="CJ568" s="18"/>
      <c r="CK568" s="18"/>
      <c r="CL568" s="18"/>
      <c r="CM568" s="18"/>
      <c r="CN568" s="18"/>
      <c r="CO568" s="18"/>
      <c r="CP568" s="18"/>
      <c r="CQ568" s="18"/>
      <c r="CR568" s="18"/>
      <c r="CS568" s="18"/>
      <c r="CT568" s="18"/>
      <c r="CU568" s="18"/>
      <c r="CV568" s="18"/>
      <c r="CW568" s="18"/>
      <c r="CX568" s="18"/>
      <c r="CY568" s="18"/>
      <c r="CZ568" s="18"/>
      <c r="DA568" s="18"/>
      <c r="DB568" s="18"/>
      <c r="DC568" s="18"/>
      <c r="DD568" s="18"/>
      <c r="DE568" s="18"/>
      <c r="DF568" s="18"/>
      <c r="DG568" s="18"/>
      <c r="DH568" s="18"/>
      <c r="DI568" s="18"/>
      <c r="DJ568" s="18"/>
      <c r="DK568" s="18"/>
      <c r="DL568" s="18"/>
      <c r="DM568" s="18"/>
      <c r="DN568" s="18"/>
      <c r="DO568" s="18"/>
      <c r="DP568" s="18"/>
      <c r="DQ568" s="18"/>
      <c r="DR568" s="18"/>
      <c r="DS568" s="18"/>
      <c r="DT568" s="18"/>
      <c r="DU568" s="18"/>
      <c r="DV568" s="18"/>
      <c r="DW568" s="18"/>
      <c r="DX568" s="18"/>
      <c r="DY568" s="18"/>
      <c r="DZ568" s="18"/>
      <c r="EA568" s="5"/>
      <c r="EB568" s="26"/>
      <c r="EC568" s="26"/>
      <c r="ED568" s="26"/>
      <c r="EE568" s="18"/>
      <c r="EF568" s="18"/>
      <c r="EG568" s="18">
        <v>0</v>
      </c>
      <c r="EH568" s="18" t="s">
        <v>890</v>
      </c>
      <c r="EI568" s="18" cm="1">
        <f t="array" ref="EI568">IF(SUMPRODUCT(--(DO568:DS568&lt;&gt;""))=0, 0,1)</f>
        <v>0</v>
      </c>
      <c r="EJ568" s="18" cm="1">
        <f t="array" ref="EJ568">IF(SUMPRODUCT(--(DT568:EG568&lt;&gt;""))=0, 0,1)</f>
        <v>1</v>
      </c>
      <c r="EK568" s="18" cm="1">
        <f t="array" ref="EK568">IF(SUMPRODUCT(--(EC568:EG568&lt;&gt;""))=0, 0,1)</f>
        <v>1</v>
      </c>
      <c r="EL568" s="18" cm="1">
        <f t="array" ref="EL568">IF(SUMPRODUCT(--(EE568:EG568&lt;&gt;""))=0, 0,1)</f>
        <v>1</v>
      </c>
      <c r="EM568" s="18">
        <f t="shared" si="125"/>
        <v>0</v>
      </c>
      <c r="EN568" s="18" t="str">
        <f t="shared" si="126"/>
        <v>NA</v>
      </c>
      <c r="EO568" s="18">
        <f t="shared" si="127"/>
        <v>0</v>
      </c>
      <c r="EP568" s="18">
        <f t="shared" si="128"/>
        <v>0</v>
      </c>
      <c r="EQ568" s="18">
        <f t="shared" si="129"/>
        <v>0</v>
      </c>
      <c r="ER568" s="58" t="s">
        <v>2080</v>
      </c>
      <c r="ES568" s="59">
        <v>43805</v>
      </c>
      <c r="ET568" s="18" t="s">
        <v>876</v>
      </c>
      <c r="EU568" s="18" t="s">
        <v>876</v>
      </c>
    </row>
    <row r="569" spans="1:151" ht="15.75" customHeight="1" x14ac:dyDescent="0.2">
      <c r="A569" s="5" t="s">
        <v>311</v>
      </c>
      <c r="B569" s="24" t="s">
        <v>875</v>
      </c>
      <c r="C569" s="26">
        <v>1</v>
      </c>
      <c r="D569" s="18" t="s">
        <v>909</v>
      </c>
      <c r="E569" s="18" t="s">
        <v>893</v>
      </c>
      <c r="F569" s="18" t="s">
        <v>2320</v>
      </c>
      <c r="G569" s="18" t="s">
        <v>467</v>
      </c>
      <c r="H569" s="18" t="s">
        <v>723</v>
      </c>
      <c r="I569" s="18" t="s">
        <v>363</v>
      </c>
      <c r="J569" s="18" t="s">
        <v>363</v>
      </c>
      <c r="K569" s="18" t="s">
        <v>363</v>
      </c>
      <c r="L569" s="18" t="s">
        <v>469</v>
      </c>
      <c r="M569" s="18" t="s">
        <v>253</v>
      </c>
      <c r="N569" s="56">
        <v>60</v>
      </c>
      <c r="O569" s="18" t="s">
        <v>877</v>
      </c>
      <c r="P569" s="18" t="s">
        <v>466</v>
      </c>
      <c r="Q569" s="18" t="s">
        <v>254</v>
      </c>
      <c r="R569" s="24" t="s">
        <v>257</v>
      </c>
      <c r="S569" s="24" t="s">
        <v>257</v>
      </c>
      <c r="T569" s="26" t="s">
        <v>905</v>
      </c>
      <c r="U569" s="26" t="s">
        <v>257</v>
      </c>
      <c r="V569" s="26" t="s">
        <v>257</v>
      </c>
      <c r="W569" s="26" t="s">
        <v>257</v>
      </c>
      <c r="X569" s="18" t="s">
        <v>882</v>
      </c>
      <c r="Y569" s="18">
        <v>8.3000000000000007</v>
      </c>
      <c r="Z569" s="18" t="s">
        <v>474</v>
      </c>
      <c r="AA569" s="18">
        <v>8.3000000000000007</v>
      </c>
      <c r="AB569" s="57" t="s">
        <v>257</v>
      </c>
      <c r="AC569" s="18" t="s">
        <v>595</v>
      </c>
      <c r="AD569" s="18" t="s">
        <v>595</v>
      </c>
      <c r="AE569" s="18" t="s">
        <v>595</v>
      </c>
      <c r="AF569" s="18" t="s">
        <v>595</v>
      </c>
      <c r="AG569" s="18" t="s">
        <v>595</v>
      </c>
      <c r="AH569" s="18" t="s">
        <v>595</v>
      </c>
      <c r="AI569" s="18">
        <v>15</v>
      </c>
      <c r="AJ569" s="18" t="s">
        <v>596</v>
      </c>
      <c r="AK569" s="18">
        <v>15</v>
      </c>
      <c r="AL569" s="18" t="s">
        <v>883</v>
      </c>
      <c r="AM569" s="18" t="s">
        <v>884</v>
      </c>
      <c r="AN569" s="57">
        <v>37.799999999999997</v>
      </c>
      <c r="AO569" s="18" t="s">
        <v>885</v>
      </c>
      <c r="AP569" s="26" t="s">
        <v>479</v>
      </c>
      <c r="AQ569" s="18">
        <v>4</v>
      </c>
      <c r="AR569" s="18" t="s">
        <v>886</v>
      </c>
      <c r="AS569" s="57">
        <f t="shared" si="117"/>
        <v>34.399999999999991</v>
      </c>
      <c r="AT569" s="57">
        <v>41.2</v>
      </c>
      <c r="AU569" s="57">
        <f t="shared" si="118"/>
        <v>3.4000000000000057</v>
      </c>
      <c r="AV569" s="57">
        <f t="shared" si="119"/>
        <v>3.4000000000000057</v>
      </c>
      <c r="AW569" s="5" t="s">
        <v>557</v>
      </c>
      <c r="AX569" s="18">
        <v>15</v>
      </c>
      <c r="AY569" s="18" t="s">
        <v>596</v>
      </c>
      <c r="AZ569" s="5" t="s">
        <v>257</v>
      </c>
      <c r="BA569" s="5" t="s">
        <v>257</v>
      </c>
      <c r="BB569" s="18" t="s">
        <v>906</v>
      </c>
      <c r="BC569" s="18" t="s">
        <v>263</v>
      </c>
      <c r="BD569" s="57">
        <f t="shared" si="120"/>
        <v>62.2</v>
      </c>
      <c r="BE569" s="18" t="s">
        <v>888</v>
      </c>
      <c r="BF569" s="18" t="s">
        <v>479</v>
      </c>
      <c r="BG569" s="18">
        <v>4</v>
      </c>
      <c r="BH569" s="18" t="s">
        <v>886</v>
      </c>
      <c r="BI569" s="57">
        <f t="shared" si="121"/>
        <v>58.8</v>
      </c>
      <c r="BJ569" s="57">
        <f t="shared" si="122"/>
        <v>65.600000000000009</v>
      </c>
      <c r="BK569" s="57">
        <f t="shared" si="123"/>
        <v>3.4000000000000057</v>
      </c>
      <c r="BL569" s="57">
        <f t="shared" si="124"/>
        <v>3.4000000000000057</v>
      </c>
      <c r="BM569" s="5" t="s">
        <v>557</v>
      </c>
      <c r="BN569" s="18">
        <v>15</v>
      </c>
      <c r="BO569" s="18" t="s">
        <v>596</v>
      </c>
      <c r="BP569" s="5" t="s">
        <v>257</v>
      </c>
      <c r="BQ569" s="5" t="s">
        <v>257</v>
      </c>
      <c r="BR569" s="18" t="s">
        <v>889</v>
      </c>
      <c r="BS569" s="18"/>
      <c r="BT569" s="18"/>
      <c r="BU569" s="18"/>
      <c r="BV569" s="18"/>
      <c r="BW569" s="18"/>
      <c r="BX569" s="18"/>
      <c r="BY569" s="18"/>
      <c r="BZ569" s="18"/>
      <c r="CA569" s="18"/>
      <c r="CB569" s="18"/>
      <c r="CC569" s="18"/>
      <c r="CD569" s="18"/>
      <c r="CE569" s="18"/>
      <c r="CF569" s="18"/>
      <c r="CG569" s="18"/>
      <c r="CH569" s="18"/>
      <c r="CI569" s="18"/>
      <c r="CJ569" s="18"/>
      <c r="CK569" s="18"/>
      <c r="CL569" s="18"/>
      <c r="CM569" s="18"/>
      <c r="CN569" s="18"/>
      <c r="CO569" s="18"/>
      <c r="CP569" s="18"/>
      <c r="CQ569" s="18"/>
      <c r="CR569" s="18"/>
      <c r="CS569" s="18"/>
      <c r="CT569" s="18"/>
      <c r="CU569" s="18"/>
      <c r="CV569" s="18"/>
      <c r="CW569" s="18"/>
      <c r="CX569" s="18"/>
      <c r="CY569" s="18"/>
      <c r="CZ569" s="18"/>
      <c r="DA569" s="18"/>
      <c r="DB569" s="18"/>
      <c r="DC569" s="18"/>
      <c r="DD569" s="18"/>
      <c r="DE569" s="18"/>
      <c r="DF569" s="18"/>
      <c r="DG569" s="18"/>
      <c r="DH569" s="18"/>
      <c r="DI569" s="18"/>
      <c r="DJ569" s="18"/>
      <c r="DK569" s="18"/>
      <c r="DL569" s="18"/>
      <c r="DM569" s="18"/>
      <c r="DN569" s="18"/>
      <c r="DO569" s="18"/>
      <c r="DP569" s="18"/>
      <c r="DQ569" s="18"/>
      <c r="DR569" s="18"/>
      <c r="DS569" s="18"/>
      <c r="DT569" s="18"/>
      <c r="DU569" s="18"/>
      <c r="DV569" s="18"/>
      <c r="DW569" s="18"/>
      <c r="DX569" s="18"/>
      <c r="DY569" s="18"/>
      <c r="DZ569" s="18"/>
      <c r="EA569" s="5"/>
      <c r="EB569" s="26"/>
      <c r="EC569" s="26"/>
      <c r="ED569" s="26"/>
      <c r="EE569" s="18"/>
      <c r="EF569" s="18"/>
      <c r="EG569" s="18">
        <v>0</v>
      </c>
      <c r="EH569" s="18" t="s">
        <v>890</v>
      </c>
      <c r="EI569" s="18" cm="1">
        <f t="array" ref="EI569">IF(SUMPRODUCT(--(DO569:DS569&lt;&gt;""))=0, 0,1)</f>
        <v>0</v>
      </c>
      <c r="EJ569" s="18" cm="1">
        <f t="array" ref="EJ569">IF(SUMPRODUCT(--(DT569:EG569&lt;&gt;""))=0, 0,1)</f>
        <v>1</v>
      </c>
      <c r="EK569" s="18" cm="1">
        <f t="array" ref="EK569">IF(SUMPRODUCT(--(EC569:EG569&lt;&gt;""))=0, 0,1)</f>
        <v>1</v>
      </c>
      <c r="EL569" s="18" cm="1">
        <f t="array" ref="EL569">IF(SUMPRODUCT(--(EE569:EG569&lt;&gt;""))=0, 0,1)</f>
        <v>1</v>
      </c>
      <c r="EM569" s="18">
        <f t="shared" si="125"/>
        <v>0</v>
      </c>
      <c r="EN569" s="18" t="str">
        <f t="shared" si="126"/>
        <v>NA</v>
      </c>
      <c r="EO569" s="18">
        <f t="shared" si="127"/>
        <v>0</v>
      </c>
      <c r="EP569" s="18">
        <f t="shared" si="128"/>
        <v>0</v>
      </c>
      <c r="EQ569" s="18">
        <f t="shared" si="129"/>
        <v>0</v>
      </c>
      <c r="ER569" s="58" t="s">
        <v>2080</v>
      </c>
      <c r="ES569" s="59">
        <v>43805</v>
      </c>
      <c r="ET569" s="18" t="s">
        <v>876</v>
      </c>
      <c r="EU569" s="18" t="s">
        <v>876</v>
      </c>
    </row>
    <row r="570" spans="1:151" ht="15.75" customHeight="1" x14ac:dyDescent="0.2">
      <c r="A570" s="5" t="s">
        <v>311</v>
      </c>
      <c r="B570" s="24" t="s">
        <v>875</v>
      </c>
      <c r="C570" s="26">
        <v>1</v>
      </c>
      <c r="D570" s="18" t="s">
        <v>909</v>
      </c>
      <c r="E570" s="18" t="s">
        <v>907</v>
      </c>
      <c r="F570" s="18" t="s">
        <v>2320</v>
      </c>
      <c r="G570" s="18" t="s">
        <v>467</v>
      </c>
      <c r="H570" s="18" t="s">
        <v>723</v>
      </c>
      <c r="I570" s="18" t="s">
        <v>363</v>
      </c>
      <c r="J570" s="18" t="s">
        <v>363</v>
      </c>
      <c r="K570" s="18" t="s">
        <v>363</v>
      </c>
      <c r="L570" s="18" t="s">
        <v>469</v>
      </c>
      <c r="M570" s="18" t="s">
        <v>253</v>
      </c>
      <c r="N570" s="56">
        <v>60</v>
      </c>
      <c r="O570" s="18" t="s">
        <v>877</v>
      </c>
      <c r="P570" s="18" t="s">
        <v>466</v>
      </c>
      <c r="Q570" s="18" t="s">
        <v>254</v>
      </c>
      <c r="R570" s="24" t="s">
        <v>257</v>
      </c>
      <c r="S570" s="24" t="s">
        <v>257</v>
      </c>
      <c r="T570" s="26" t="s">
        <v>905</v>
      </c>
      <c r="U570" s="26" t="s">
        <v>257</v>
      </c>
      <c r="V570" s="26" t="s">
        <v>257</v>
      </c>
      <c r="W570" s="26" t="s">
        <v>257</v>
      </c>
      <c r="X570" s="18" t="s">
        <v>882</v>
      </c>
      <c r="Y570" s="18">
        <v>8.3000000000000007</v>
      </c>
      <c r="Z570" s="18" t="s">
        <v>474</v>
      </c>
      <c r="AA570" s="18">
        <v>8.3000000000000007</v>
      </c>
      <c r="AB570" s="57" t="s">
        <v>257</v>
      </c>
      <c r="AC570" s="18" t="s">
        <v>595</v>
      </c>
      <c r="AD570" s="18" t="s">
        <v>595</v>
      </c>
      <c r="AE570" s="18" t="s">
        <v>595</v>
      </c>
      <c r="AF570" s="18" t="s">
        <v>595</v>
      </c>
      <c r="AG570" s="18" t="s">
        <v>595</v>
      </c>
      <c r="AH570" s="18" t="s">
        <v>595</v>
      </c>
      <c r="AI570" s="18">
        <v>18</v>
      </c>
      <c r="AJ570" s="18" t="s">
        <v>596</v>
      </c>
      <c r="AK570" s="18">
        <v>18</v>
      </c>
      <c r="AL570" s="18" t="s">
        <v>883</v>
      </c>
      <c r="AM570" s="18" t="s">
        <v>884</v>
      </c>
      <c r="AN570" s="57">
        <v>39.200000000000003</v>
      </c>
      <c r="AO570" s="18" t="s">
        <v>885</v>
      </c>
      <c r="AP570" s="26" t="s">
        <v>479</v>
      </c>
      <c r="AQ570" s="18">
        <v>4</v>
      </c>
      <c r="AR570" s="18" t="s">
        <v>886</v>
      </c>
      <c r="AS570" s="57">
        <f t="shared" si="117"/>
        <v>34.200000000000003</v>
      </c>
      <c r="AT570" s="57">
        <v>44.2</v>
      </c>
      <c r="AU570" s="57">
        <f t="shared" si="118"/>
        <v>5</v>
      </c>
      <c r="AV570" s="57">
        <f t="shared" si="119"/>
        <v>5</v>
      </c>
      <c r="AW570" s="5" t="s">
        <v>557</v>
      </c>
      <c r="AX570" s="18">
        <v>18</v>
      </c>
      <c r="AY570" s="18" t="s">
        <v>596</v>
      </c>
      <c r="AZ570" s="5" t="s">
        <v>257</v>
      </c>
      <c r="BA570" s="5" t="s">
        <v>257</v>
      </c>
      <c r="BB570" s="18" t="s">
        <v>906</v>
      </c>
      <c r="BC570" s="18" t="s">
        <v>263</v>
      </c>
      <c r="BD570" s="57">
        <f t="shared" si="120"/>
        <v>60.8</v>
      </c>
      <c r="BE570" s="18" t="s">
        <v>888</v>
      </c>
      <c r="BF570" s="18" t="s">
        <v>479</v>
      </c>
      <c r="BG570" s="18">
        <v>4</v>
      </c>
      <c r="BH570" s="18" t="s">
        <v>886</v>
      </c>
      <c r="BI570" s="57">
        <f t="shared" si="121"/>
        <v>55.8</v>
      </c>
      <c r="BJ570" s="57">
        <f t="shared" si="122"/>
        <v>65.8</v>
      </c>
      <c r="BK570" s="57">
        <f t="shared" si="123"/>
        <v>5</v>
      </c>
      <c r="BL570" s="57">
        <f t="shared" si="124"/>
        <v>5</v>
      </c>
      <c r="BM570" s="5" t="s">
        <v>557</v>
      </c>
      <c r="BN570" s="18">
        <v>18</v>
      </c>
      <c r="BO570" s="18" t="s">
        <v>596</v>
      </c>
      <c r="BP570" s="5" t="s">
        <v>257</v>
      </c>
      <c r="BQ570" s="5" t="s">
        <v>257</v>
      </c>
      <c r="BR570" s="18" t="s">
        <v>889</v>
      </c>
      <c r="BS570" s="18"/>
      <c r="BT570" s="18"/>
      <c r="BU570" s="18"/>
      <c r="BV570" s="18"/>
      <c r="BW570" s="18"/>
      <c r="BX570" s="18"/>
      <c r="BY570" s="18"/>
      <c r="BZ570" s="18"/>
      <c r="CA570" s="18"/>
      <c r="CB570" s="18"/>
      <c r="CC570" s="18"/>
      <c r="CD570" s="18"/>
      <c r="CE570" s="18"/>
      <c r="CF570" s="18"/>
      <c r="CG570" s="18"/>
      <c r="CH570" s="18"/>
      <c r="CI570" s="18"/>
      <c r="CJ570" s="18"/>
      <c r="CK570" s="18"/>
      <c r="CL570" s="18"/>
      <c r="CM570" s="18"/>
      <c r="CN570" s="18"/>
      <c r="CO570" s="18"/>
      <c r="CP570" s="18"/>
      <c r="CQ570" s="18"/>
      <c r="CR570" s="18"/>
      <c r="CS570" s="18"/>
      <c r="CT570" s="18"/>
      <c r="CU570" s="18"/>
      <c r="CV570" s="18"/>
      <c r="CW570" s="18"/>
      <c r="CX570" s="18"/>
      <c r="CY570" s="18"/>
      <c r="CZ570" s="18"/>
      <c r="DA570" s="18"/>
      <c r="DB570" s="18"/>
      <c r="DC570" s="18"/>
      <c r="DD570" s="18"/>
      <c r="DE570" s="18"/>
      <c r="DF570" s="18"/>
      <c r="DG570" s="18"/>
      <c r="DH570" s="18"/>
      <c r="DI570" s="18"/>
      <c r="DJ570" s="18"/>
      <c r="DK570" s="18"/>
      <c r="DL570" s="18"/>
      <c r="DM570" s="18"/>
      <c r="DN570" s="18"/>
      <c r="DO570" s="18"/>
      <c r="DP570" s="18"/>
      <c r="DQ570" s="18"/>
      <c r="DR570" s="18"/>
      <c r="DS570" s="18"/>
      <c r="DT570" s="18"/>
      <c r="DU570" s="18"/>
      <c r="DV570" s="18"/>
      <c r="DW570" s="18"/>
      <c r="DX570" s="18"/>
      <c r="DY570" s="18"/>
      <c r="DZ570" s="18"/>
      <c r="EA570" s="5"/>
      <c r="EB570" s="26"/>
      <c r="EC570" s="26"/>
      <c r="ED570" s="26"/>
      <c r="EE570" s="18"/>
      <c r="EF570" s="18"/>
      <c r="EG570" s="18">
        <v>0</v>
      </c>
      <c r="EH570" s="18" t="s">
        <v>890</v>
      </c>
      <c r="EI570" s="18" cm="1">
        <f t="array" ref="EI570">IF(SUMPRODUCT(--(DO570:DS570&lt;&gt;""))=0, 0,1)</f>
        <v>0</v>
      </c>
      <c r="EJ570" s="18" cm="1">
        <f t="array" ref="EJ570">IF(SUMPRODUCT(--(DT570:EG570&lt;&gt;""))=0, 0,1)</f>
        <v>1</v>
      </c>
      <c r="EK570" s="18" cm="1">
        <f t="array" ref="EK570">IF(SUMPRODUCT(--(EC570:EG570&lt;&gt;""))=0, 0,1)</f>
        <v>1</v>
      </c>
      <c r="EL570" s="18" cm="1">
        <f t="array" ref="EL570">IF(SUMPRODUCT(--(EE570:EG570&lt;&gt;""))=0, 0,1)</f>
        <v>1</v>
      </c>
      <c r="EM570" s="18">
        <f t="shared" si="125"/>
        <v>0</v>
      </c>
      <c r="EN570" s="18" t="str">
        <f t="shared" si="126"/>
        <v>NA</v>
      </c>
      <c r="EO570" s="18">
        <f t="shared" si="127"/>
        <v>0</v>
      </c>
      <c r="EP570" s="18">
        <f t="shared" si="128"/>
        <v>0</v>
      </c>
      <c r="EQ570" s="18">
        <f t="shared" si="129"/>
        <v>0</v>
      </c>
      <c r="ER570" s="58" t="s">
        <v>2080</v>
      </c>
      <c r="ES570" s="59">
        <v>43805</v>
      </c>
      <c r="ET570" s="18" t="s">
        <v>876</v>
      </c>
      <c r="EU570" s="18" t="s">
        <v>876</v>
      </c>
    </row>
    <row r="571" spans="1:151" ht="15.75" customHeight="1" x14ac:dyDescent="0.2">
      <c r="A571" s="5" t="s">
        <v>311</v>
      </c>
      <c r="B571" s="24" t="s">
        <v>875</v>
      </c>
      <c r="C571" s="26">
        <v>1</v>
      </c>
      <c r="D571" s="18" t="s">
        <v>909</v>
      </c>
      <c r="E571" s="18" t="s">
        <v>894</v>
      </c>
      <c r="F571" s="18" t="s">
        <v>2320</v>
      </c>
      <c r="G571" s="18" t="s">
        <v>467</v>
      </c>
      <c r="H571" s="18" t="s">
        <v>723</v>
      </c>
      <c r="I571" s="18" t="s">
        <v>363</v>
      </c>
      <c r="J571" s="18" t="s">
        <v>363</v>
      </c>
      <c r="K571" s="18" t="s">
        <v>363</v>
      </c>
      <c r="L571" s="18" t="s">
        <v>469</v>
      </c>
      <c r="M571" s="18" t="s">
        <v>253</v>
      </c>
      <c r="N571" s="56">
        <v>60</v>
      </c>
      <c r="O571" s="18" t="s">
        <v>877</v>
      </c>
      <c r="P571" s="18" t="s">
        <v>466</v>
      </c>
      <c r="Q571" s="18" t="s">
        <v>254</v>
      </c>
      <c r="R571" s="24" t="s">
        <v>257</v>
      </c>
      <c r="S571" s="24" t="s">
        <v>257</v>
      </c>
      <c r="T571" s="26" t="s">
        <v>905</v>
      </c>
      <c r="U571" s="26" t="s">
        <v>257</v>
      </c>
      <c r="V571" s="26" t="s">
        <v>257</v>
      </c>
      <c r="W571" s="26" t="s">
        <v>257</v>
      </c>
      <c r="X571" s="18" t="s">
        <v>882</v>
      </c>
      <c r="Y571" s="18">
        <v>8.3000000000000007</v>
      </c>
      <c r="Z571" s="18" t="s">
        <v>474</v>
      </c>
      <c r="AA571" s="18">
        <v>8.3000000000000007</v>
      </c>
      <c r="AB571" s="57" t="s">
        <v>257</v>
      </c>
      <c r="AC571" s="18" t="s">
        <v>595</v>
      </c>
      <c r="AD571" s="18" t="s">
        <v>595</v>
      </c>
      <c r="AE571" s="18" t="s">
        <v>595</v>
      </c>
      <c r="AF571" s="18" t="s">
        <v>595</v>
      </c>
      <c r="AG571" s="18" t="s">
        <v>595</v>
      </c>
      <c r="AH571" s="18" t="s">
        <v>595</v>
      </c>
      <c r="AI571" s="18">
        <v>21</v>
      </c>
      <c r="AJ571" s="18" t="s">
        <v>596</v>
      </c>
      <c r="AK571" s="18">
        <v>21</v>
      </c>
      <c r="AL571" s="18" t="s">
        <v>883</v>
      </c>
      <c r="AM571" s="18" t="s">
        <v>884</v>
      </c>
      <c r="AN571" s="57">
        <v>47</v>
      </c>
      <c r="AO571" s="18" t="s">
        <v>885</v>
      </c>
      <c r="AP571" s="26" t="s">
        <v>479</v>
      </c>
      <c r="AQ571" s="18">
        <v>4</v>
      </c>
      <c r="AR571" s="18" t="s">
        <v>886</v>
      </c>
      <c r="AS571" s="57">
        <f t="shared" si="117"/>
        <v>43.5</v>
      </c>
      <c r="AT571" s="57">
        <v>50.5</v>
      </c>
      <c r="AU571" s="57">
        <f t="shared" si="118"/>
        <v>3.5</v>
      </c>
      <c r="AV571" s="57">
        <f t="shared" si="119"/>
        <v>3.5</v>
      </c>
      <c r="AW571" s="5" t="s">
        <v>557</v>
      </c>
      <c r="AX571" s="18">
        <v>21</v>
      </c>
      <c r="AY571" s="18" t="s">
        <v>596</v>
      </c>
      <c r="AZ571" s="5" t="s">
        <v>257</v>
      </c>
      <c r="BA571" s="5" t="s">
        <v>257</v>
      </c>
      <c r="BB571" s="18" t="s">
        <v>906</v>
      </c>
      <c r="BC571" s="18" t="s">
        <v>263</v>
      </c>
      <c r="BD571" s="57">
        <f t="shared" si="120"/>
        <v>53</v>
      </c>
      <c r="BE571" s="18" t="s">
        <v>888</v>
      </c>
      <c r="BF571" s="18" t="s">
        <v>479</v>
      </c>
      <c r="BG571" s="18">
        <v>4</v>
      </c>
      <c r="BH571" s="18" t="s">
        <v>886</v>
      </c>
      <c r="BI571" s="57">
        <f t="shared" si="121"/>
        <v>49.5</v>
      </c>
      <c r="BJ571" s="57">
        <f t="shared" si="122"/>
        <v>56.5</v>
      </c>
      <c r="BK571" s="57">
        <f t="shared" si="123"/>
        <v>3.5</v>
      </c>
      <c r="BL571" s="57">
        <f t="shared" si="124"/>
        <v>3.5</v>
      </c>
      <c r="BM571" s="5" t="s">
        <v>557</v>
      </c>
      <c r="BN571" s="18">
        <v>21</v>
      </c>
      <c r="BO571" s="18" t="s">
        <v>596</v>
      </c>
      <c r="BP571" s="5" t="s">
        <v>257</v>
      </c>
      <c r="BQ571" s="5" t="s">
        <v>257</v>
      </c>
      <c r="BR571" s="18" t="s">
        <v>889</v>
      </c>
      <c r="BS571" s="18"/>
      <c r="BT571" s="18"/>
      <c r="BU571" s="18"/>
      <c r="BV571" s="18"/>
      <c r="BW571" s="18"/>
      <c r="BX571" s="18"/>
      <c r="BY571" s="18"/>
      <c r="BZ571" s="18"/>
      <c r="CA571" s="18"/>
      <c r="CB571" s="18"/>
      <c r="CC571" s="18"/>
      <c r="CD571" s="18"/>
      <c r="CE571" s="18"/>
      <c r="CF571" s="18"/>
      <c r="CG571" s="18"/>
      <c r="CH571" s="18"/>
      <c r="CI571" s="18"/>
      <c r="CJ571" s="18"/>
      <c r="CK571" s="18"/>
      <c r="CL571" s="18"/>
      <c r="CM571" s="18"/>
      <c r="CN571" s="18"/>
      <c r="CO571" s="18"/>
      <c r="CP571" s="18"/>
      <c r="CQ571" s="18"/>
      <c r="CR571" s="18"/>
      <c r="CS571" s="18"/>
      <c r="CT571" s="18"/>
      <c r="CU571" s="18"/>
      <c r="CV571" s="18"/>
      <c r="CW571" s="18"/>
      <c r="CX571" s="18"/>
      <c r="CY571" s="18"/>
      <c r="CZ571" s="18"/>
      <c r="DA571" s="18"/>
      <c r="DB571" s="18"/>
      <c r="DC571" s="18"/>
      <c r="DD571" s="18"/>
      <c r="DE571" s="18"/>
      <c r="DF571" s="18"/>
      <c r="DG571" s="18"/>
      <c r="DH571" s="18"/>
      <c r="DI571" s="18"/>
      <c r="DJ571" s="18"/>
      <c r="DK571" s="18"/>
      <c r="DL571" s="18"/>
      <c r="DM571" s="18"/>
      <c r="DN571" s="18"/>
      <c r="DO571" s="18"/>
      <c r="DP571" s="18"/>
      <c r="DQ571" s="18"/>
      <c r="DR571" s="18"/>
      <c r="DS571" s="18"/>
      <c r="DT571" s="18"/>
      <c r="DU571" s="18"/>
      <c r="DV571" s="18"/>
      <c r="DW571" s="18"/>
      <c r="DX571" s="18"/>
      <c r="DY571" s="18"/>
      <c r="DZ571" s="18"/>
      <c r="EA571" s="5"/>
      <c r="EB571" s="26"/>
      <c r="EC571" s="26"/>
      <c r="ED571" s="26"/>
      <c r="EE571" s="18"/>
      <c r="EF571" s="18"/>
      <c r="EG571" s="18">
        <v>1</v>
      </c>
      <c r="EH571" s="18" t="s">
        <v>890</v>
      </c>
      <c r="EI571" s="18" cm="1">
        <f t="array" ref="EI571">IF(SUMPRODUCT(--(DO571:DS571&lt;&gt;""))=0, 0,1)</f>
        <v>0</v>
      </c>
      <c r="EJ571" s="18" cm="1">
        <f t="array" ref="EJ571">IF(SUMPRODUCT(--(DT571:EG571&lt;&gt;""))=0, 0,1)</f>
        <v>1</v>
      </c>
      <c r="EK571" s="18" cm="1">
        <f t="array" ref="EK571">IF(SUMPRODUCT(--(EC571:EG571&lt;&gt;""))=0, 0,1)</f>
        <v>1</v>
      </c>
      <c r="EL571" s="18" cm="1">
        <f t="array" ref="EL571">IF(SUMPRODUCT(--(EE571:EG571&lt;&gt;""))=0, 0,1)</f>
        <v>1</v>
      </c>
      <c r="EM571" s="18">
        <f t="shared" si="125"/>
        <v>1</v>
      </c>
      <c r="EN571" s="18" t="str">
        <f t="shared" si="126"/>
        <v>NA</v>
      </c>
      <c r="EO571" s="18">
        <f t="shared" si="127"/>
        <v>1</v>
      </c>
      <c r="EP571" s="18">
        <f t="shared" si="128"/>
        <v>1</v>
      </c>
      <c r="EQ571" s="18">
        <f t="shared" si="129"/>
        <v>1</v>
      </c>
      <c r="ER571" s="58" t="s">
        <v>2080</v>
      </c>
      <c r="ES571" s="59">
        <v>43805</v>
      </c>
      <c r="ET571" s="18" t="s">
        <v>876</v>
      </c>
      <c r="EU571" s="18" t="s">
        <v>876</v>
      </c>
    </row>
    <row r="572" spans="1:151" ht="15.75" customHeight="1" x14ac:dyDescent="0.2">
      <c r="A572" s="5" t="s">
        <v>311</v>
      </c>
      <c r="B572" s="24" t="s">
        <v>875</v>
      </c>
      <c r="C572" s="26">
        <v>1</v>
      </c>
      <c r="D572" s="18" t="s">
        <v>909</v>
      </c>
      <c r="E572" s="18" t="s">
        <v>908</v>
      </c>
      <c r="F572" s="18" t="s">
        <v>2320</v>
      </c>
      <c r="G572" s="18" t="s">
        <v>467</v>
      </c>
      <c r="H572" s="18" t="s">
        <v>723</v>
      </c>
      <c r="I572" s="18" t="s">
        <v>363</v>
      </c>
      <c r="J572" s="18" t="s">
        <v>363</v>
      </c>
      <c r="K572" s="18" t="s">
        <v>363</v>
      </c>
      <c r="L572" s="18" t="s">
        <v>469</v>
      </c>
      <c r="M572" s="18" t="s">
        <v>253</v>
      </c>
      <c r="N572" s="56">
        <v>60</v>
      </c>
      <c r="O572" s="18" t="s">
        <v>877</v>
      </c>
      <c r="P572" s="18" t="s">
        <v>466</v>
      </c>
      <c r="Q572" s="18" t="s">
        <v>254</v>
      </c>
      <c r="R572" s="24" t="s">
        <v>257</v>
      </c>
      <c r="S572" s="24" t="s">
        <v>257</v>
      </c>
      <c r="T572" s="26" t="s">
        <v>905</v>
      </c>
      <c r="U572" s="26" t="s">
        <v>257</v>
      </c>
      <c r="V572" s="26" t="s">
        <v>257</v>
      </c>
      <c r="W572" s="26" t="s">
        <v>257</v>
      </c>
      <c r="X572" s="18" t="s">
        <v>882</v>
      </c>
      <c r="Y572" s="18">
        <v>8.3000000000000007</v>
      </c>
      <c r="Z572" s="18" t="s">
        <v>474</v>
      </c>
      <c r="AA572" s="18">
        <v>8.3000000000000007</v>
      </c>
      <c r="AB572" s="57" t="s">
        <v>257</v>
      </c>
      <c r="AC572" s="18" t="s">
        <v>595</v>
      </c>
      <c r="AD572" s="18" t="s">
        <v>595</v>
      </c>
      <c r="AE572" s="18" t="s">
        <v>595</v>
      </c>
      <c r="AF572" s="18" t="s">
        <v>595</v>
      </c>
      <c r="AG572" s="18" t="s">
        <v>595</v>
      </c>
      <c r="AH572" s="18" t="s">
        <v>595</v>
      </c>
      <c r="AI572" s="18">
        <v>24</v>
      </c>
      <c r="AJ572" s="18" t="s">
        <v>596</v>
      </c>
      <c r="AK572" s="18">
        <v>24</v>
      </c>
      <c r="AL572" s="18" t="s">
        <v>883</v>
      </c>
      <c r="AM572" s="18" t="s">
        <v>884</v>
      </c>
      <c r="AN572" s="57">
        <v>48.2</v>
      </c>
      <c r="AO572" s="18" t="s">
        <v>885</v>
      </c>
      <c r="AP572" s="26" t="s">
        <v>479</v>
      </c>
      <c r="AQ572" s="18">
        <v>4</v>
      </c>
      <c r="AR572" s="18" t="s">
        <v>886</v>
      </c>
      <c r="AS572" s="57">
        <f t="shared" si="117"/>
        <v>45.000000000000007</v>
      </c>
      <c r="AT572" s="57">
        <v>51.4</v>
      </c>
      <c r="AU572" s="57">
        <f t="shared" si="118"/>
        <v>3.1999999999999957</v>
      </c>
      <c r="AV572" s="57">
        <f t="shared" si="119"/>
        <v>3.1999999999999957</v>
      </c>
      <c r="AW572" s="5" t="s">
        <v>557</v>
      </c>
      <c r="AX572" s="18">
        <v>24</v>
      </c>
      <c r="AY572" s="18" t="s">
        <v>596</v>
      </c>
      <c r="AZ572" s="5" t="s">
        <v>257</v>
      </c>
      <c r="BA572" s="5" t="s">
        <v>257</v>
      </c>
      <c r="BB572" s="18" t="s">
        <v>906</v>
      </c>
      <c r="BC572" s="18" t="s">
        <v>263</v>
      </c>
      <c r="BD572" s="57">
        <f t="shared" si="120"/>
        <v>51.8</v>
      </c>
      <c r="BE572" s="18" t="s">
        <v>888</v>
      </c>
      <c r="BF572" s="18" t="s">
        <v>479</v>
      </c>
      <c r="BG572" s="18">
        <v>4</v>
      </c>
      <c r="BH572" s="18" t="s">
        <v>886</v>
      </c>
      <c r="BI572" s="57">
        <f t="shared" si="121"/>
        <v>48.6</v>
      </c>
      <c r="BJ572" s="57">
        <f t="shared" si="122"/>
        <v>54.999999999999993</v>
      </c>
      <c r="BK572" s="57">
        <f t="shared" si="123"/>
        <v>3.1999999999999957</v>
      </c>
      <c r="BL572" s="57">
        <f t="shared" si="124"/>
        <v>3.1999999999999957</v>
      </c>
      <c r="BM572" s="5" t="s">
        <v>557</v>
      </c>
      <c r="BN572" s="18">
        <v>24</v>
      </c>
      <c r="BO572" s="18" t="s">
        <v>596</v>
      </c>
      <c r="BP572" s="5" t="s">
        <v>257</v>
      </c>
      <c r="BQ572" s="5" t="s">
        <v>257</v>
      </c>
      <c r="BR572" s="18" t="s">
        <v>889</v>
      </c>
      <c r="BS572" s="18"/>
      <c r="BT572" s="18"/>
      <c r="BU572" s="18"/>
      <c r="BV572" s="18"/>
      <c r="BW572" s="18"/>
      <c r="BX572" s="18"/>
      <c r="BY572" s="18"/>
      <c r="BZ572" s="18"/>
      <c r="CA572" s="18"/>
      <c r="CB572" s="18"/>
      <c r="CC572" s="18"/>
      <c r="CD572" s="18"/>
      <c r="CE572" s="18"/>
      <c r="CF572" s="18"/>
      <c r="CG572" s="18"/>
      <c r="CH572" s="18"/>
      <c r="CI572" s="18"/>
      <c r="CJ572" s="18"/>
      <c r="CK572" s="18"/>
      <c r="CL572" s="18"/>
      <c r="CM572" s="18"/>
      <c r="CN572" s="18"/>
      <c r="CO572" s="18"/>
      <c r="CP572" s="18"/>
      <c r="CQ572" s="18"/>
      <c r="CR572" s="18"/>
      <c r="CS572" s="18"/>
      <c r="CT572" s="18"/>
      <c r="CU572" s="18"/>
      <c r="CV572" s="18"/>
      <c r="CW572" s="18"/>
      <c r="CX572" s="18"/>
      <c r="CY572" s="18"/>
      <c r="CZ572" s="18"/>
      <c r="DA572" s="18"/>
      <c r="DB572" s="18"/>
      <c r="DC572" s="18"/>
      <c r="DD572" s="18"/>
      <c r="DE572" s="18"/>
      <c r="DF572" s="18"/>
      <c r="DG572" s="18"/>
      <c r="DH572" s="18"/>
      <c r="DI572" s="18"/>
      <c r="DJ572" s="18"/>
      <c r="DK572" s="18"/>
      <c r="DL572" s="18"/>
      <c r="DM572" s="18"/>
      <c r="DN572" s="18"/>
      <c r="DO572" s="18"/>
      <c r="DP572" s="18"/>
      <c r="DQ572" s="18"/>
      <c r="DR572" s="18"/>
      <c r="DS572" s="18"/>
      <c r="DT572" s="18"/>
      <c r="DU572" s="18"/>
      <c r="DV572" s="18"/>
      <c r="DW572" s="18"/>
      <c r="DX572" s="18"/>
      <c r="DY572" s="18"/>
      <c r="DZ572" s="18"/>
      <c r="EA572" s="5"/>
      <c r="EB572" s="26"/>
      <c r="EC572" s="26"/>
      <c r="ED572" s="26"/>
      <c r="EE572" s="18"/>
      <c r="EF572" s="18"/>
      <c r="EG572" s="18">
        <v>1</v>
      </c>
      <c r="EH572" s="18" t="s">
        <v>890</v>
      </c>
      <c r="EI572" s="18" cm="1">
        <f t="array" ref="EI572">IF(SUMPRODUCT(--(DO572:DS572&lt;&gt;""))=0, 0,1)</f>
        <v>0</v>
      </c>
      <c r="EJ572" s="18" cm="1">
        <f t="array" ref="EJ572">IF(SUMPRODUCT(--(DT572:EG572&lt;&gt;""))=0, 0,1)</f>
        <v>1</v>
      </c>
      <c r="EK572" s="18" cm="1">
        <f t="array" ref="EK572">IF(SUMPRODUCT(--(EC572:EG572&lt;&gt;""))=0, 0,1)</f>
        <v>1</v>
      </c>
      <c r="EL572" s="18" cm="1">
        <f t="array" ref="EL572">IF(SUMPRODUCT(--(EE572:EG572&lt;&gt;""))=0, 0,1)</f>
        <v>1</v>
      </c>
      <c r="EM572" s="18">
        <f t="shared" si="125"/>
        <v>1</v>
      </c>
      <c r="EN572" s="18" t="str">
        <f t="shared" si="126"/>
        <v>NA</v>
      </c>
      <c r="EO572" s="18">
        <f t="shared" si="127"/>
        <v>1</v>
      </c>
      <c r="EP572" s="18">
        <f t="shared" si="128"/>
        <v>1</v>
      </c>
      <c r="EQ572" s="18">
        <f t="shared" si="129"/>
        <v>1</v>
      </c>
      <c r="ER572" s="58" t="s">
        <v>2080</v>
      </c>
      <c r="ES572" s="59">
        <v>43805</v>
      </c>
      <c r="ET572" s="18" t="s">
        <v>876</v>
      </c>
      <c r="EU572" s="18" t="s">
        <v>876</v>
      </c>
    </row>
    <row r="573" spans="1:151" ht="15.75" customHeight="1" x14ac:dyDescent="0.2">
      <c r="A573" s="5" t="s">
        <v>311</v>
      </c>
      <c r="B573" s="24" t="s">
        <v>875</v>
      </c>
      <c r="C573" s="26">
        <v>1</v>
      </c>
      <c r="D573" s="18" t="s">
        <v>910</v>
      </c>
      <c r="E573" s="18" t="s">
        <v>880</v>
      </c>
      <c r="F573" s="18" t="s">
        <v>2320</v>
      </c>
      <c r="G573" s="18" t="s">
        <v>467</v>
      </c>
      <c r="H573" s="18" t="s">
        <v>723</v>
      </c>
      <c r="I573" s="18" t="s">
        <v>363</v>
      </c>
      <c r="J573" s="18" t="s">
        <v>363</v>
      </c>
      <c r="K573" s="18" t="s">
        <v>363</v>
      </c>
      <c r="L573" s="18" t="s">
        <v>469</v>
      </c>
      <c r="M573" s="18" t="s">
        <v>253</v>
      </c>
      <c r="N573" s="56">
        <v>60</v>
      </c>
      <c r="O573" s="18" t="s">
        <v>877</v>
      </c>
      <c r="P573" s="18" t="s">
        <v>466</v>
      </c>
      <c r="Q573" s="18" t="s">
        <v>254</v>
      </c>
      <c r="R573" s="24" t="s">
        <v>257</v>
      </c>
      <c r="S573" s="24" t="s">
        <v>257</v>
      </c>
      <c r="T573" s="26" t="s">
        <v>905</v>
      </c>
      <c r="U573" s="26" t="s">
        <v>257</v>
      </c>
      <c r="V573" s="26" t="s">
        <v>257</v>
      </c>
      <c r="W573" s="26" t="s">
        <v>257</v>
      </c>
      <c r="X573" s="18" t="s">
        <v>882</v>
      </c>
      <c r="Y573" s="18">
        <v>16.600000000000001</v>
      </c>
      <c r="Z573" s="18" t="s">
        <v>474</v>
      </c>
      <c r="AA573" s="18">
        <v>16.600000000000001</v>
      </c>
      <c r="AB573" s="57" t="s">
        <v>257</v>
      </c>
      <c r="AC573" s="18" t="s">
        <v>595</v>
      </c>
      <c r="AD573" s="18" t="s">
        <v>595</v>
      </c>
      <c r="AE573" s="18" t="s">
        <v>595</v>
      </c>
      <c r="AF573" s="18" t="s">
        <v>595</v>
      </c>
      <c r="AG573" s="18" t="s">
        <v>595</v>
      </c>
      <c r="AH573" s="18" t="s">
        <v>595</v>
      </c>
      <c r="AI573" s="18">
        <v>0</v>
      </c>
      <c r="AJ573" s="18" t="s">
        <v>596</v>
      </c>
      <c r="AK573" s="18">
        <v>0</v>
      </c>
      <c r="AL573" s="18" t="s">
        <v>883</v>
      </c>
      <c r="AM573" s="18" t="s">
        <v>884</v>
      </c>
      <c r="AN573" s="57">
        <v>0</v>
      </c>
      <c r="AO573" s="18" t="s">
        <v>885</v>
      </c>
      <c r="AP573" s="26" t="s">
        <v>479</v>
      </c>
      <c r="AQ573" s="18">
        <v>4</v>
      </c>
      <c r="AR573" s="18" t="s">
        <v>886</v>
      </c>
      <c r="AS573" s="57">
        <f t="shared" si="117"/>
        <v>0</v>
      </c>
      <c r="AT573" s="57">
        <v>0</v>
      </c>
      <c r="AU573" s="57">
        <f t="shared" si="118"/>
        <v>0</v>
      </c>
      <c r="AV573" s="57">
        <f t="shared" si="119"/>
        <v>0</v>
      </c>
      <c r="AW573" s="5" t="s">
        <v>557</v>
      </c>
      <c r="AX573" s="18">
        <v>0</v>
      </c>
      <c r="AY573" s="18" t="s">
        <v>596</v>
      </c>
      <c r="AZ573" s="5" t="s">
        <v>257</v>
      </c>
      <c r="BA573" s="5" t="s">
        <v>257</v>
      </c>
      <c r="BB573" s="18" t="s">
        <v>906</v>
      </c>
      <c r="BC573" s="18" t="s">
        <v>263</v>
      </c>
      <c r="BD573" s="57">
        <f t="shared" si="120"/>
        <v>100</v>
      </c>
      <c r="BE573" s="18" t="s">
        <v>888</v>
      </c>
      <c r="BF573" s="18" t="s">
        <v>479</v>
      </c>
      <c r="BG573" s="18">
        <v>4</v>
      </c>
      <c r="BH573" s="18" t="s">
        <v>886</v>
      </c>
      <c r="BI573" s="57">
        <f t="shared" si="121"/>
        <v>100</v>
      </c>
      <c r="BJ573" s="57">
        <f t="shared" si="122"/>
        <v>100</v>
      </c>
      <c r="BK573" s="57">
        <f t="shared" si="123"/>
        <v>0</v>
      </c>
      <c r="BL573" s="57">
        <f t="shared" si="124"/>
        <v>0</v>
      </c>
      <c r="BM573" s="5" t="s">
        <v>557</v>
      </c>
      <c r="BN573" s="18">
        <v>0</v>
      </c>
      <c r="BO573" s="18" t="s">
        <v>596</v>
      </c>
      <c r="BP573" s="5" t="s">
        <v>257</v>
      </c>
      <c r="BQ573" s="5" t="s">
        <v>257</v>
      </c>
      <c r="BR573" s="18" t="s">
        <v>889</v>
      </c>
      <c r="BS573" s="18"/>
      <c r="BT573" s="18"/>
      <c r="BU573" s="18"/>
      <c r="BV573" s="18"/>
      <c r="BW573" s="18"/>
      <c r="BX573" s="18"/>
      <c r="BY573" s="18"/>
      <c r="BZ573" s="18"/>
      <c r="CA573" s="18"/>
      <c r="CB573" s="18"/>
      <c r="CC573" s="18"/>
      <c r="CD573" s="18"/>
      <c r="CE573" s="18"/>
      <c r="CF573" s="18"/>
      <c r="CG573" s="18"/>
      <c r="CH573" s="18"/>
      <c r="CI573" s="18"/>
      <c r="CJ573" s="18"/>
      <c r="CK573" s="18"/>
      <c r="CL573" s="18"/>
      <c r="CM573" s="18"/>
      <c r="CN573" s="18"/>
      <c r="CO573" s="18"/>
      <c r="CP573" s="18"/>
      <c r="CQ573" s="18"/>
      <c r="CR573" s="18"/>
      <c r="CS573" s="18"/>
      <c r="CT573" s="18"/>
      <c r="CU573" s="18"/>
      <c r="CV573" s="18"/>
      <c r="CW573" s="18"/>
      <c r="CX573" s="18"/>
      <c r="CY573" s="18"/>
      <c r="CZ573" s="18"/>
      <c r="DA573" s="18"/>
      <c r="DB573" s="18"/>
      <c r="DC573" s="18"/>
      <c r="DD573" s="18"/>
      <c r="DE573" s="18"/>
      <c r="DF573" s="18"/>
      <c r="DG573" s="18"/>
      <c r="DH573" s="18"/>
      <c r="DI573" s="18"/>
      <c r="DJ573" s="18"/>
      <c r="DK573" s="18"/>
      <c r="DL573" s="18"/>
      <c r="DM573" s="18"/>
      <c r="DN573" s="18"/>
      <c r="DO573" s="18"/>
      <c r="DP573" s="18"/>
      <c r="DQ573" s="18"/>
      <c r="DR573" s="18"/>
      <c r="DS573" s="18"/>
      <c r="DT573" s="18"/>
      <c r="DU573" s="18"/>
      <c r="DV573" s="18"/>
      <c r="DW573" s="18"/>
      <c r="DX573" s="18"/>
      <c r="DY573" s="18"/>
      <c r="DZ573" s="18"/>
      <c r="EA573" s="5"/>
      <c r="EB573" s="26"/>
      <c r="EC573" s="26"/>
      <c r="ED573" s="26"/>
      <c r="EE573" s="18"/>
      <c r="EF573" s="18"/>
      <c r="EG573" s="18">
        <v>0</v>
      </c>
      <c r="EH573" s="18" t="s">
        <v>890</v>
      </c>
      <c r="EI573" s="18" cm="1">
        <f t="array" ref="EI573">IF(SUMPRODUCT(--(DO573:DS573&lt;&gt;""))=0, 0,1)</f>
        <v>0</v>
      </c>
      <c r="EJ573" s="18" cm="1">
        <f t="array" ref="EJ573">IF(SUMPRODUCT(--(DT573:EG573&lt;&gt;""))=0, 0,1)</f>
        <v>1</v>
      </c>
      <c r="EK573" s="18" cm="1">
        <f t="array" ref="EK573">IF(SUMPRODUCT(--(EC573:EG573&lt;&gt;""))=0, 0,1)</f>
        <v>1</v>
      </c>
      <c r="EL573" s="18" cm="1">
        <f t="array" ref="EL573">IF(SUMPRODUCT(--(EE573:EG573&lt;&gt;""))=0, 0,1)</f>
        <v>1</v>
      </c>
      <c r="EM573" s="18">
        <f t="shared" si="125"/>
        <v>0</v>
      </c>
      <c r="EN573" s="18" t="str">
        <f t="shared" si="126"/>
        <v>NA</v>
      </c>
      <c r="EO573" s="18">
        <f t="shared" si="127"/>
        <v>0</v>
      </c>
      <c r="EP573" s="18">
        <f t="shared" si="128"/>
        <v>0</v>
      </c>
      <c r="EQ573" s="18">
        <f t="shared" si="129"/>
        <v>0</v>
      </c>
      <c r="ER573" s="58" t="s">
        <v>2080</v>
      </c>
      <c r="ES573" s="59">
        <v>43805</v>
      </c>
      <c r="ET573" s="18" t="s">
        <v>876</v>
      </c>
      <c r="EU573" s="18" t="s">
        <v>876</v>
      </c>
    </row>
    <row r="574" spans="1:151" ht="15.75" customHeight="1" x14ac:dyDescent="0.2">
      <c r="A574" s="5" t="s">
        <v>311</v>
      </c>
      <c r="B574" s="24" t="s">
        <v>875</v>
      </c>
      <c r="C574" s="26">
        <v>1</v>
      </c>
      <c r="D574" s="18" t="s">
        <v>910</v>
      </c>
      <c r="E574" s="18" t="s">
        <v>676</v>
      </c>
      <c r="F574" s="18" t="s">
        <v>2320</v>
      </c>
      <c r="G574" s="18" t="s">
        <v>467</v>
      </c>
      <c r="H574" s="18" t="s">
        <v>723</v>
      </c>
      <c r="I574" s="18" t="s">
        <v>363</v>
      </c>
      <c r="J574" s="18" t="s">
        <v>363</v>
      </c>
      <c r="K574" s="18" t="s">
        <v>363</v>
      </c>
      <c r="L574" s="18" t="s">
        <v>469</v>
      </c>
      <c r="M574" s="18" t="s">
        <v>253</v>
      </c>
      <c r="N574" s="56">
        <v>60</v>
      </c>
      <c r="O574" s="18" t="s">
        <v>877</v>
      </c>
      <c r="P574" s="18" t="s">
        <v>466</v>
      </c>
      <c r="Q574" s="18" t="s">
        <v>254</v>
      </c>
      <c r="R574" s="24" t="s">
        <v>257</v>
      </c>
      <c r="S574" s="24" t="s">
        <v>257</v>
      </c>
      <c r="T574" s="26" t="s">
        <v>905</v>
      </c>
      <c r="U574" s="26" t="s">
        <v>257</v>
      </c>
      <c r="V574" s="26" t="s">
        <v>257</v>
      </c>
      <c r="W574" s="26" t="s">
        <v>257</v>
      </c>
      <c r="X574" s="18" t="s">
        <v>882</v>
      </c>
      <c r="Y574" s="18">
        <v>16.600000000000001</v>
      </c>
      <c r="Z574" s="18" t="s">
        <v>474</v>
      </c>
      <c r="AA574" s="18">
        <v>16.600000000000001</v>
      </c>
      <c r="AB574" s="57" t="s">
        <v>257</v>
      </c>
      <c r="AC574" s="18" t="s">
        <v>595</v>
      </c>
      <c r="AD574" s="18" t="s">
        <v>595</v>
      </c>
      <c r="AE574" s="18" t="s">
        <v>595</v>
      </c>
      <c r="AF574" s="18" t="s">
        <v>595</v>
      </c>
      <c r="AG574" s="18" t="s">
        <v>595</v>
      </c>
      <c r="AH574" s="18" t="s">
        <v>595</v>
      </c>
      <c r="AI574" s="18">
        <v>3</v>
      </c>
      <c r="AJ574" s="18" t="s">
        <v>596</v>
      </c>
      <c r="AK574" s="18">
        <v>3</v>
      </c>
      <c r="AL574" s="18" t="s">
        <v>883</v>
      </c>
      <c r="AM574" s="18" t="s">
        <v>884</v>
      </c>
      <c r="AN574" s="57">
        <v>25.8</v>
      </c>
      <c r="AO574" s="18" t="s">
        <v>885</v>
      </c>
      <c r="AP574" s="26" t="s">
        <v>479</v>
      </c>
      <c r="AQ574" s="18">
        <v>4</v>
      </c>
      <c r="AR574" s="18" t="s">
        <v>886</v>
      </c>
      <c r="AS574" s="57">
        <f t="shared" si="117"/>
        <v>17.100000000000001</v>
      </c>
      <c r="AT574" s="57">
        <v>34.5</v>
      </c>
      <c r="AU574" s="57">
        <f t="shared" si="118"/>
        <v>8.6999999999999993</v>
      </c>
      <c r="AV574" s="57">
        <f t="shared" si="119"/>
        <v>8.6999999999999993</v>
      </c>
      <c r="AW574" s="5" t="s">
        <v>557</v>
      </c>
      <c r="AX574" s="18">
        <v>3</v>
      </c>
      <c r="AY574" s="18" t="s">
        <v>596</v>
      </c>
      <c r="AZ574" s="5" t="s">
        <v>257</v>
      </c>
      <c r="BA574" s="5" t="s">
        <v>257</v>
      </c>
      <c r="BB574" s="18" t="s">
        <v>906</v>
      </c>
      <c r="BC574" s="18" t="s">
        <v>263</v>
      </c>
      <c r="BD574" s="57">
        <f t="shared" si="120"/>
        <v>74.2</v>
      </c>
      <c r="BE574" s="18" t="s">
        <v>888</v>
      </c>
      <c r="BF574" s="18" t="s">
        <v>479</v>
      </c>
      <c r="BG574" s="18">
        <v>4</v>
      </c>
      <c r="BH574" s="18" t="s">
        <v>886</v>
      </c>
      <c r="BI574" s="57">
        <f t="shared" si="121"/>
        <v>65.5</v>
      </c>
      <c r="BJ574" s="57">
        <f t="shared" si="122"/>
        <v>82.9</v>
      </c>
      <c r="BK574" s="57">
        <f t="shared" si="123"/>
        <v>8.7000000000000028</v>
      </c>
      <c r="BL574" s="57">
        <f t="shared" si="124"/>
        <v>8.7000000000000028</v>
      </c>
      <c r="BM574" s="5" t="s">
        <v>557</v>
      </c>
      <c r="BN574" s="18">
        <v>3</v>
      </c>
      <c r="BO574" s="18" t="s">
        <v>596</v>
      </c>
      <c r="BP574" s="5" t="s">
        <v>257</v>
      </c>
      <c r="BQ574" s="5" t="s">
        <v>257</v>
      </c>
      <c r="BR574" s="18" t="s">
        <v>889</v>
      </c>
      <c r="BS574" s="18"/>
      <c r="BT574" s="18"/>
      <c r="BU574" s="18"/>
      <c r="BV574" s="18"/>
      <c r="BW574" s="18"/>
      <c r="BX574" s="18"/>
      <c r="BY574" s="18"/>
      <c r="BZ574" s="18"/>
      <c r="CA574" s="18"/>
      <c r="CB574" s="18"/>
      <c r="CC574" s="18"/>
      <c r="CD574" s="18"/>
      <c r="CE574" s="18"/>
      <c r="CF574" s="18"/>
      <c r="CG574" s="18"/>
      <c r="CH574" s="18"/>
      <c r="CI574" s="18"/>
      <c r="CJ574" s="18"/>
      <c r="CK574" s="18"/>
      <c r="CL574" s="18"/>
      <c r="CM574" s="18"/>
      <c r="CN574" s="18"/>
      <c r="CO574" s="18"/>
      <c r="CP574" s="18"/>
      <c r="CQ574" s="18"/>
      <c r="CR574" s="18"/>
      <c r="CS574" s="18"/>
      <c r="CT574" s="18"/>
      <c r="CU574" s="18"/>
      <c r="CV574" s="18"/>
      <c r="CW574" s="18"/>
      <c r="CX574" s="18"/>
      <c r="CY574" s="18"/>
      <c r="CZ574" s="18"/>
      <c r="DA574" s="18"/>
      <c r="DB574" s="18"/>
      <c r="DC574" s="18"/>
      <c r="DD574" s="18"/>
      <c r="DE574" s="18"/>
      <c r="DF574" s="18"/>
      <c r="DG574" s="18"/>
      <c r="DH574" s="18"/>
      <c r="DI574" s="18"/>
      <c r="DJ574" s="18"/>
      <c r="DK574" s="18"/>
      <c r="DL574" s="18"/>
      <c r="DM574" s="18"/>
      <c r="DN574" s="18"/>
      <c r="DO574" s="18"/>
      <c r="DP574" s="18"/>
      <c r="DQ574" s="18"/>
      <c r="DR574" s="18"/>
      <c r="DS574" s="18"/>
      <c r="DT574" s="18"/>
      <c r="DU574" s="18"/>
      <c r="DV574" s="18"/>
      <c r="DW574" s="18"/>
      <c r="DX574" s="18"/>
      <c r="DY574" s="18"/>
      <c r="DZ574" s="18"/>
      <c r="EA574" s="5"/>
      <c r="EB574" s="26"/>
      <c r="EC574" s="26"/>
      <c r="ED574" s="26"/>
      <c r="EE574" s="18"/>
      <c r="EF574" s="18"/>
      <c r="EG574" s="18">
        <v>0</v>
      </c>
      <c r="EH574" s="18" t="s">
        <v>890</v>
      </c>
      <c r="EI574" s="18" cm="1">
        <f t="array" ref="EI574">IF(SUMPRODUCT(--(DO574:DS574&lt;&gt;""))=0, 0,1)</f>
        <v>0</v>
      </c>
      <c r="EJ574" s="18" cm="1">
        <f t="array" ref="EJ574">IF(SUMPRODUCT(--(DT574:EG574&lt;&gt;""))=0, 0,1)</f>
        <v>1</v>
      </c>
      <c r="EK574" s="18" cm="1">
        <f t="array" ref="EK574">IF(SUMPRODUCT(--(EC574:EG574&lt;&gt;""))=0, 0,1)</f>
        <v>1</v>
      </c>
      <c r="EL574" s="18" cm="1">
        <f t="array" ref="EL574">IF(SUMPRODUCT(--(EE574:EG574&lt;&gt;""))=0, 0,1)</f>
        <v>1</v>
      </c>
      <c r="EM574" s="18">
        <f t="shared" si="125"/>
        <v>0</v>
      </c>
      <c r="EN574" s="18" t="str">
        <f t="shared" si="126"/>
        <v>NA</v>
      </c>
      <c r="EO574" s="18">
        <f t="shared" si="127"/>
        <v>0</v>
      </c>
      <c r="EP574" s="18">
        <f t="shared" si="128"/>
        <v>0</v>
      </c>
      <c r="EQ574" s="18">
        <f t="shared" si="129"/>
        <v>0</v>
      </c>
      <c r="ER574" s="58" t="s">
        <v>2080</v>
      </c>
      <c r="ES574" s="59">
        <v>43805</v>
      </c>
      <c r="ET574" s="18" t="s">
        <v>876</v>
      </c>
      <c r="EU574" s="18" t="s">
        <v>876</v>
      </c>
    </row>
    <row r="575" spans="1:151" ht="15.75" customHeight="1" x14ac:dyDescent="0.2">
      <c r="A575" s="5" t="s">
        <v>311</v>
      </c>
      <c r="B575" s="24" t="s">
        <v>875</v>
      </c>
      <c r="C575" s="26">
        <v>1</v>
      </c>
      <c r="D575" s="18" t="s">
        <v>910</v>
      </c>
      <c r="E575" s="18" t="s">
        <v>679</v>
      </c>
      <c r="F575" s="18" t="s">
        <v>2320</v>
      </c>
      <c r="G575" s="18" t="s">
        <v>467</v>
      </c>
      <c r="H575" s="18" t="s">
        <v>723</v>
      </c>
      <c r="I575" s="18" t="s">
        <v>363</v>
      </c>
      <c r="J575" s="18" t="s">
        <v>363</v>
      </c>
      <c r="K575" s="18" t="s">
        <v>363</v>
      </c>
      <c r="L575" s="18" t="s">
        <v>469</v>
      </c>
      <c r="M575" s="18" t="s">
        <v>253</v>
      </c>
      <c r="N575" s="56">
        <v>60</v>
      </c>
      <c r="O575" s="18" t="s">
        <v>877</v>
      </c>
      <c r="P575" s="18" t="s">
        <v>466</v>
      </c>
      <c r="Q575" s="18" t="s">
        <v>254</v>
      </c>
      <c r="R575" s="24" t="s">
        <v>257</v>
      </c>
      <c r="S575" s="24" t="s">
        <v>257</v>
      </c>
      <c r="T575" s="26" t="s">
        <v>905</v>
      </c>
      <c r="U575" s="26" t="s">
        <v>257</v>
      </c>
      <c r="V575" s="26" t="s">
        <v>257</v>
      </c>
      <c r="W575" s="26" t="s">
        <v>257</v>
      </c>
      <c r="X575" s="18" t="s">
        <v>882</v>
      </c>
      <c r="Y575" s="18">
        <v>16.600000000000001</v>
      </c>
      <c r="Z575" s="18" t="s">
        <v>474</v>
      </c>
      <c r="AA575" s="18">
        <v>16.600000000000001</v>
      </c>
      <c r="AB575" s="57" t="s">
        <v>257</v>
      </c>
      <c r="AC575" s="18" t="s">
        <v>595</v>
      </c>
      <c r="AD575" s="18" t="s">
        <v>595</v>
      </c>
      <c r="AE575" s="18" t="s">
        <v>595</v>
      </c>
      <c r="AF575" s="18" t="s">
        <v>595</v>
      </c>
      <c r="AG575" s="18" t="s">
        <v>595</v>
      </c>
      <c r="AH575" s="18" t="s">
        <v>595</v>
      </c>
      <c r="AI575" s="18">
        <v>6</v>
      </c>
      <c r="AJ575" s="18" t="s">
        <v>596</v>
      </c>
      <c r="AK575" s="18">
        <v>6</v>
      </c>
      <c r="AL575" s="18" t="s">
        <v>883</v>
      </c>
      <c r="AM575" s="18" t="s">
        <v>884</v>
      </c>
      <c r="AN575" s="57">
        <v>42.3</v>
      </c>
      <c r="AO575" s="18" t="s">
        <v>885</v>
      </c>
      <c r="AP575" s="26" t="s">
        <v>479</v>
      </c>
      <c r="AQ575" s="18">
        <v>4</v>
      </c>
      <c r="AR575" s="18" t="s">
        <v>886</v>
      </c>
      <c r="AS575" s="57">
        <f t="shared" si="117"/>
        <v>33.299999999999997</v>
      </c>
      <c r="AT575" s="57">
        <v>51.3</v>
      </c>
      <c r="AU575" s="57">
        <f t="shared" si="118"/>
        <v>9</v>
      </c>
      <c r="AV575" s="57">
        <f t="shared" si="119"/>
        <v>9</v>
      </c>
      <c r="AW575" s="5" t="s">
        <v>557</v>
      </c>
      <c r="AX575" s="18">
        <v>6</v>
      </c>
      <c r="AY575" s="18" t="s">
        <v>596</v>
      </c>
      <c r="AZ575" s="5" t="s">
        <v>257</v>
      </c>
      <c r="BA575" s="5" t="s">
        <v>257</v>
      </c>
      <c r="BB575" s="18" t="s">
        <v>906</v>
      </c>
      <c r="BC575" s="18" t="s">
        <v>263</v>
      </c>
      <c r="BD575" s="57">
        <f t="shared" si="120"/>
        <v>57.7</v>
      </c>
      <c r="BE575" s="18" t="s">
        <v>888</v>
      </c>
      <c r="BF575" s="18" t="s">
        <v>479</v>
      </c>
      <c r="BG575" s="18">
        <v>4</v>
      </c>
      <c r="BH575" s="18" t="s">
        <v>886</v>
      </c>
      <c r="BI575" s="57">
        <f t="shared" si="121"/>
        <v>48.7</v>
      </c>
      <c r="BJ575" s="57">
        <f t="shared" si="122"/>
        <v>66.7</v>
      </c>
      <c r="BK575" s="57">
        <f t="shared" si="123"/>
        <v>9</v>
      </c>
      <c r="BL575" s="57">
        <f t="shared" si="124"/>
        <v>9</v>
      </c>
      <c r="BM575" s="5" t="s">
        <v>557</v>
      </c>
      <c r="BN575" s="18">
        <v>6</v>
      </c>
      <c r="BO575" s="18" t="s">
        <v>596</v>
      </c>
      <c r="BP575" s="5" t="s">
        <v>257</v>
      </c>
      <c r="BQ575" s="5" t="s">
        <v>257</v>
      </c>
      <c r="BR575" s="18" t="s">
        <v>889</v>
      </c>
      <c r="BS575" s="18"/>
      <c r="BT575" s="18"/>
      <c r="BU575" s="18"/>
      <c r="BV575" s="18"/>
      <c r="BW575" s="18"/>
      <c r="BX575" s="18"/>
      <c r="BY575" s="18"/>
      <c r="BZ575" s="18"/>
      <c r="CA575" s="18"/>
      <c r="CB575" s="18"/>
      <c r="CC575" s="18"/>
      <c r="CD575" s="18"/>
      <c r="CE575" s="18"/>
      <c r="CF575" s="18"/>
      <c r="CG575" s="18"/>
      <c r="CH575" s="18"/>
      <c r="CI575" s="18"/>
      <c r="CJ575" s="18"/>
      <c r="CK575" s="18"/>
      <c r="CL575" s="18"/>
      <c r="CM575" s="18"/>
      <c r="CN575" s="18"/>
      <c r="CO575" s="18"/>
      <c r="CP575" s="18"/>
      <c r="CQ575" s="18"/>
      <c r="CR575" s="18"/>
      <c r="CS575" s="18"/>
      <c r="CT575" s="18"/>
      <c r="CU575" s="18"/>
      <c r="CV575" s="18"/>
      <c r="CW575" s="18"/>
      <c r="CX575" s="18"/>
      <c r="CY575" s="18"/>
      <c r="CZ575" s="18"/>
      <c r="DA575" s="18"/>
      <c r="DB575" s="18"/>
      <c r="DC575" s="18"/>
      <c r="DD575" s="18"/>
      <c r="DE575" s="18"/>
      <c r="DF575" s="18"/>
      <c r="DG575" s="18"/>
      <c r="DH575" s="18"/>
      <c r="DI575" s="18"/>
      <c r="DJ575" s="18"/>
      <c r="DK575" s="18"/>
      <c r="DL575" s="18"/>
      <c r="DM575" s="18"/>
      <c r="DN575" s="18"/>
      <c r="DO575" s="18"/>
      <c r="DP575" s="18"/>
      <c r="DQ575" s="18"/>
      <c r="DR575" s="18"/>
      <c r="DS575" s="18"/>
      <c r="DT575" s="18"/>
      <c r="DU575" s="18"/>
      <c r="DV575" s="18"/>
      <c r="DW575" s="18"/>
      <c r="DX575" s="18"/>
      <c r="DY575" s="18"/>
      <c r="DZ575" s="18"/>
      <c r="EA575" s="5"/>
      <c r="EB575" s="26"/>
      <c r="EC575" s="26"/>
      <c r="ED575" s="26"/>
      <c r="EE575" s="18"/>
      <c r="EF575" s="18"/>
      <c r="EG575" s="18">
        <v>1</v>
      </c>
      <c r="EH575" s="18" t="s">
        <v>890</v>
      </c>
      <c r="EI575" s="18" cm="1">
        <f t="array" ref="EI575">IF(SUMPRODUCT(--(DO575:DS575&lt;&gt;""))=0, 0,1)</f>
        <v>0</v>
      </c>
      <c r="EJ575" s="18" cm="1">
        <f t="array" ref="EJ575">IF(SUMPRODUCT(--(DT575:EG575&lt;&gt;""))=0, 0,1)</f>
        <v>1</v>
      </c>
      <c r="EK575" s="18" cm="1">
        <f t="array" ref="EK575">IF(SUMPRODUCT(--(EC575:EG575&lt;&gt;""))=0, 0,1)</f>
        <v>1</v>
      </c>
      <c r="EL575" s="18" cm="1">
        <f t="array" ref="EL575">IF(SUMPRODUCT(--(EE575:EG575&lt;&gt;""))=0, 0,1)</f>
        <v>1</v>
      </c>
      <c r="EM575" s="18">
        <f t="shared" si="125"/>
        <v>1</v>
      </c>
      <c r="EN575" s="18" t="str">
        <f t="shared" si="126"/>
        <v>NA</v>
      </c>
      <c r="EO575" s="18">
        <f t="shared" si="127"/>
        <v>1</v>
      </c>
      <c r="EP575" s="18">
        <f t="shared" si="128"/>
        <v>1</v>
      </c>
      <c r="EQ575" s="18">
        <f t="shared" si="129"/>
        <v>1</v>
      </c>
      <c r="ER575" s="58" t="s">
        <v>2080</v>
      </c>
      <c r="ES575" s="59">
        <v>43805</v>
      </c>
      <c r="ET575" s="18" t="s">
        <v>876</v>
      </c>
      <c r="EU575" s="18" t="s">
        <v>876</v>
      </c>
    </row>
    <row r="576" spans="1:151" ht="15.75" customHeight="1" x14ac:dyDescent="0.2">
      <c r="A576" s="5" t="s">
        <v>311</v>
      </c>
      <c r="B576" s="24" t="s">
        <v>875</v>
      </c>
      <c r="C576" s="26">
        <v>1</v>
      </c>
      <c r="D576" s="18" t="s">
        <v>910</v>
      </c>
      <c r="E576" s="18" t="s">
        <v>891</v>
      </c>
      <c r="F576" s="18" t="s">
        <v>2320</v>
      </c>
      <c r="G576" s="18" t="s">
        <v>467</v>
      </c>
      <c r="H576" s="18" t="s">
        <v>723</v>
      </c>
      <c r="I576" s="18" t="s">
        <v>363</v>
      </c>
      <c r="J576" s="18" t="s">
        <v>363</v>
      </c>
      <c r="K576" s="18" t="s">
        <v>363</v>
      </c>
      <c r="L576" s="18" t="s">
        <v>469</v>
      </c>
      <c r="M576" s="18" t="s">
        <v>253</v>
      </c>
      <c r="N576" s="56">
        <v>60</v>
      </c>
      <c r="O576" s="18" t="s">
        <v>877</v>
      </c>
      <c r="P576" s="18" t="s">
        <v>466</v>
      </c>
      <c r="Q576" s="18" t="s">
        <v>254</v>
      </c>
      <c r="R576" s="24" t="s">
        <v>257</v>
      </c>
      <c r="S576" s="24" t="s">
        <v>257</v>
      </c>
      <c r="T576" s="26" t="s">
        <v>905</v>
      </c>
      <c r="U576" s="26" t="s">
        <v>257</v>
      </c>
      <c r="V576" s="26" t="s">
        <v>257</v>
      </c>
      <c r="W576" s="26" t="s">
        <v>257</v>
      </c>
      <c r="X576" s="18" t="s">
        <v>882</v>
      </c>
      <c r="Y576" s="18">
        <v>16.600000000000001</v>
      </c>
      <c r="Z576" s="18" t="s">
        <v>474</v>
      </c>
      <c r="AA576" s="18">
        <v>16.600000000000001</v>
      </c>
      <c r="AB576" s="57" t="s">
        <v>257</v>
      </c>
      <c r="AC576" s="18" t="s">
        <v>595</v>
      </c>
      <c r="AD576" s="18" t="s">
        <v>595</v>
      </c>
      <c r="AE576" s="18" t="s">
        <v>595</v>
      </c>
      <c r="AF576" s="18" t="s">
        <v>595</v>
      </c>
      <c r="AG576" s="18" t="s">
        <v>595</v>
      </c>
      <c r="AH576" s="18" t="s">
        <v>595</v>
      </c>
      <c r="AI576" s="18">
        <v>9</v>
      </c>
      <c r="AJ576" s="18" t="s">
        <v>596</v>
      </c>
      <c r="AK576" s="18">
        <v>9</v>
      </c>
      <c r="AL576" s="18" t="s">
        <v>883</v>
      </c>
      <c r="AM576" s="18" t="s">
        <v>884</v>
      </c>
      <c r="AN576" s="57">
        <v>50.2</v>
      </c>
      <c r="AO576" s="18" t="s">
        <v>885</v>
      </c>
      <c r="AP576" s="26" t="s">
        <v>479</v>
      </c>
      <c r="AQ576" s="18">
        <v>4</v>
      </c>
      <c r="AR576" s="18" t="s">
        <v>886</v>
      </c>
      <c r="AS576" s="57">
        <f t="shared" si="117"/>
        <v>40.300000000000004</v>
      </c>
      <c r="AT576" s="57">
        <v>60.1</v>
      </c>
      <c r="AU576" s="57">
        <f t="shared" si="118"/>
        <v>9.8999999999999986</v>
      </c>
      <c r="AV576" s="57">
        <f t="shared" si="119"/>
        <v>9.8999999999999986</v>
      </c>
      <c r="AW576" s="5" t="s">
        <v>557</v>
      </c>
      <c r="AX576" s="18">
        <v>9</v>
      </c>
      <c r="AY576" s="18" t="s">
        <v>596</v>
      </c>
      <c r="AZ576" s="5" t="s">
        <v>257</v>
      </c>
      <c r="BA576" s="5" t="s">
        <v>257</v>
      </c>
      <c r="BB576" s="18" t="s">
        <v>906</v>
      </c>
      <c r="BC576" s="18" t="s">
        <v>263</v>
      </c>
      <c r="BD576" s="57">
        <f t="shared" si="120"/>
        <v>49.8</v>
      </c>
      <c r="BE576" s="18" t="s">
        <v>888</v>
      </c>
      <c r="BF576" s="18" t="s">
        <v>479</v>
      </c>
      <c r="BG576" s="18">
        <v>4</v>
      </c>
      <c r="BH576" s="18" t="s">
        <v>886</v>
      </c>
      <c r="BI576" s="57">
        <f t="shared" si="121"/>
        <v>39.9</v>
      </c>
      <c r="BJ576" s="57">
        <f t="shared" si="122"/>
        <v>59.699999999999996</v>
      </c>
      <c r="BK576" s="57">
        <f t="shared" si="123"/>
        <v>9.8999999999999986</v>
      </c>
      <c r="BL576" s="57">
        <f t="shared" si="124"/>
        <v>9.8999999999999986</v>
      </c>
      <c r="BM576" s="5" t="s">
        <v>557</v>
      </c>
      <c r="BN576" s="18">
        <v>9</v>
      </c>
      <c r="BO576" s="18" t="s">
        <v>596</v>
      </c>
      <c r="BP576" s="5" t="s">
        <v>257</v>
      </c>
      <c r="BQ576" s="5" t="s">
        <v>257</v>
      </c>
      <c r="BR576" s="18" t="s">
        <v>889</v>
      </c>
      <c r="BS576" s="18"/>
      <c r="BT576" s="18"/>
      <c r="BU576" s="18"/>
      <c r="BV576" s="18"/>
      <c r="BW576" s="18"/>
      <c r="BX576" s="18"/>
      <c r="BY576" s="18"/>
      <c r="BZ576" s="18"/>
      <c r="CA576" s="18"/>
      <c r="CB576" s="18"/>
      <c r="CC576" s="18"/>
      <c r="CD576" s="18"/>
      <c r="CE576" s="18"/>
      <c r="CF576" s="18"/>
      <c r="CG576" s="18"/>
      <c r="CH576" s="18"/>
      <c r="CI576" s="18"/>
      <c r="CJ576" s="18"/>
      <c r="CK576" s="18"/>
      <c r="CL576" s="18"/>
      <c r="CM576" s="18"/>
      <c r="CN576" s="18"/>
      <c r="CO576" s="18"/>
      <c r="CP576" s="18"/>
      <c r="CQ576" s="18"/>
      <c r="CR576" s="18"/>
      <c r="CS576" s="18"/>
      <c r="CT576" s="18"/>
      <c r="CU576" s="18"/>
      <c r="CV576" s="18"/>
      <c r="CW576" s="18"/>
      <c r="CX576" s="18"/>
      <c r="CY576" s="18"/>
      <c r="CZ576" s="18"/>
      <c r="DA576" s="18"/>
      <c r="DB576" s="18"/>
      <c r="DC576" s="18"/>
      <c r="DD576" s="18"/>
      <c r="DE576" s="18"/>
      <c r="DF576" s="18"/>
      <c r="DG576" s="18"/>
      <c r="DH576" s="18"/>
      <c r="DI576" s="18"/>
      <c r="DJ576" s="18"/>
      <c r="DK576" s="18"/>
      <c r="DL576" s="18"/>
      <c r="DM576" s="18"/>
      <c r="DN576" s="18"/>
      <c r="DO576" s="18"/>
      <c r="DP576" s="18"/>
      <c r="DQ576" s="18"/>
      <c r="DR576" s="18"/>
      <c r="DS576" s="18"/>
      <c r="DT576" s="18"/>
      <c r="DU576" s="18"/>
      <c r="DV576" s="18"/>
      <c r="DW576" s="18"/>
      <c r="DX576" s="18"/>
      <c r="DY576" s="18"/>
      <c r="DZ576" s="18"/>
      <c r="EA576" s="5"/>
      <c r="EB576" s="26"/>
      <c r="EC576" s="26"/>
      <c r="ED576" s="26"/>
      <c r="EE576" s="18"/>
      <c r="EF576" s="18"/>
      <c r="EG576" s="18">
        <v>1</v>
      </c>
      <c r="EH576" s="18" t="s">
        <v>890</v>
      </c>
      <c r="EI576" s="18" cm="1">
        <f t="array" ref="EI576">IF(SUMPRODUCT(--(DO576:DS576&lt;&gt;""))=0, 0,1)</f>
        <v>0</v>
      </c>
      <c r="EJ576" s="18" cm="1">
        <f t="array" ref="EJ576">IF(SUMPRODUCT(--(DT576:EG576&lt;&gt;""))=0, 0,1)</f>
        <v>1</v>
      </c>
      <c r="EK576" s="18" cm="1">
        <f t="array" ref="EK576">IF(SUMPRODUCT(--(EC576:EG576&lt;&gt;""))=0, 0,1)</f>
        <v>1</v>
      </c>
      <c r="EL576" s="18" cm="1">
        <f t="array" ref="EL576">IF(SUMPRODUCT(--(EE576:EG576&lt;&gt;""))=0, 0,1)</f>
        <v>1</v>
      </c>
      <c r="EM576" s="18">
        <f t="shared" si="125"/>
        <v>1</v>
      </c>
      <c r="EN576" s="18" t="str">
        <f t="shared" si="126"/>
        <v>NA</v>
      </c>
      <c r="EO576" s="18">
        <f t="shared" si="127"/>
        <v>1</v>
      </c>
      <c r="EP576" s="18">
        <f t="shared" si="128"/>
        <v>1</v>
      </c>
      <c r="EQ576" s="18">
        <f t="shared" si="129"/>
        <v>1</v>
      </c>
      <c r="ER576" s="58" t="s">
        <v>2080</v>
      </c>
      <c r="ES576" s="59">
        <v>43805</v>
      </c>
      <c r="ET576" s="18" t="s">
        <v>876</v>
      </c>
      <c r="EU576" s="18" t="s">
        <v>876</v>
      </c>
    </row>
    <row r="577" spans="1:151" ht="15.75" customHeight="1" x14ac:dyDescent="0.2">
      <c r="A577" s="5" t="s">
        <v>311</v>
      </c>
      <c r="B577" s="24" t="s">
        <v>875</v>
      </c>
      <c r="C577" s="26">
        <v>1</v>
      </c>
      <c r="D577" s="18" t="s">
        <v>910</v>
      </c>
      <c r="E577" s="18" t="s">
        <v>892</v>
      </c>
      <c r="F577" s="18" t="s">
        <v>2320</v>
      </c>
      <c r="G577" s="18" t="s">
        <v>467</v>
      </c>
      <c r="H577" s="18" t="s">
        <v>723</v>
      </c>
      <c r="I577" s="18" t="s">
        <v>363</v>
      </c>
      <c r="J577" s="18" t="s">
        <v>363</v>
      </c>
      <c r="K577" s="18" t="s">
        <v>363</v>
      </c>
      <c r="L577" s="18" t="s">
        <v>469</v>
      </c>
      <c r="M577" s="18" t="s">
        <v>253</v>
      </c>
      <c r="N577" s="56">
        <v>60</v>
      </c>
      <c r="O577" s="18" t="s">
        <v>877</v>
      </c>
      <c r="P577" s="18" t="s">
        <v>466</v>
      </c>
      <c r="Q577" s="18" t="s">
        <v>254</v>
      </c>
      <c r="R577" s="24" t="s">
        <v>257</v>
      </c>
      <c r="S577" s="24" t="s">
        <v>257</v>
      </c>
      <c r="T577" s="26" t="s">
        <v>905</v>
      </c>
      <c r="U577" s="26" t="s">
        <v>257</v>
      </c>
      <c r="V577" s="26" t="s">
        <v>257</v>
      </c>
      <c r="W577" s="26" t="s">
        <v>257</v>
      </c>
      <c r="X577" s="18" t="s">
        <v>882</v>
      </c>
      <c r="Y577" s="18">
        <v>16.600000000000001</v>
      </c>
      <c r="Z577" s="18" t="s">
        <v>474</v>
      </c>
      <c r="AA577" s="18">
        <v>16.600000000000001</v>
      </c>
      <c r="AB577" s="57" t="s">
        <v>257</v>
      </c>
      <c r="AC577" s="18" t="s">
        <v>595</v>
      </c>
      <c r="AD577" s="18" t="s">
        <v>595</v>
      </c>
      <c r="AE577" s="18" t="s">
        <v>595</v>
      </c>
      <c r="AF577" s="18" t="s">
        <v>595</v>
      </c>
      <c r="AG577" s="18" t="s">
        <v>595</v>
      </c>
      <c r="AH577" s="18" t="s">
        <v>595</v>
      </c>
      <c r="AI577" s="18">
        <v>12</v>
      </c>
      <c r="AJ577" s="18" t="s">
        <v>596</v>
      </c>
      <c r="AK577" s="18">
        <v>12</v>
      </c>
      <c r="AL577" s="18" t="s">
        <v>883</v>
      </c>
      <c r="AM577" s="18" t="s">
        <v>884</v>
      </c>
      <c r="AN577" s="57">
        <v>59.7</v>
      </c>
      <c r="AO577" s="18" t="s">
        <v>885</v>
      </c>
      <c r="AP577" s="26" t="s">
        <v>479</v>
      </c>
      <c r="AQ577" s="18">
        <v>4</v>
      </c>
      <c r="AR577" s="18" t="s">
        <v>886</v>
      </c>
      <c r="AS577" s="57">
        <f t="shared" si="117"/>
        <v>51.7</v>
      </c>
      <c r="AT577" s="57">
        <v>67.7</v>
      </c>
      <c r="AU577" s="57">
        <f t="shared" si="118"/>
        <v>8</v>
      </c>
      <c r="AV577" s="57">
        <f t="shared" si="119"/>
        <v>8</v>
      </c>
      <c r="AW577" s="5" t="s">
        <v>557</v>
      </c>
      <c r="AX577" s="18">
        <v>12</v>
      </c>
      <c r="AY577" s="18" t="s">
        <v>596</v>
      </c>
      <c r="AZ577" s="5" t="s">
        <v>257</v>
      </c>
      <c r="BA577" s="5" t="s">
        <v>257</v>
      </c>
      <c r="BB577" s="18" t="s">
        <v>906</v>
      </c>
      <c r="BC577" s="18" t="s">
        <v>263</v>
      </c>
      <c r="BD577" s="57">
        <f t="shared" si="120"/>
        <v>40.299999999999997</v>
      </c>
      <c r="BE577" s="18" t="s">
        <v>888</v>
      </c>
      <c r="BF577" s="18" t="s">
        <v>479</v>
      </c>
      <c r="BG577" s="18">
        <v>4</v>
      </c>
      <c r="BH577" s="18" t="s">
        <v>886</v>
      </c>
      <c r="BI577" s="57">
        <f t="shared" si="121"/>
        <v>32.299999999999997</v>
      </c>
      <c r="BJ577" s="57">
        <f t="shared" si="122"/>
        <v>48.3</v>
      </c>
      <c r="BK577" s="57">
        <f t="shared" si="123"/>
        <v>8</v>
      </c>
      <c r="BL577" s="57">
        <f t="shared" si="124"/>
        <v>8</v>
      </c>
      <c r="BM577" s="5" t="s">
        <v>557</v>
      </c>
      <c r="BN577" s="18">
        <v>12</v>
      </c>
      <c r="BO577" s="18" t="s">
        <v>596</v>
      </c>
      <c r="BP577" s="5" t="s">
        <v>257</v>
      </c>
      <c r="BQ577" s="5" t="s">
        <v>257</v>
      </c>
      <c r="BR577" s="18" t="s">
        <v>889</v>
      </c>
      <c r="BS577" s="18"/>
      <c r="BT577" s="18"/>
      <c r="BU577" s="18"/>
      <c r="BV577" s="18"/>
      <c r="BW577" s="18"/>
      <c r="BX577" s="18"/>
      <c r="BY577" s="18"/>
      <c r="BZ577" s="18"/>
      <c r="CA577" s="18"/>
      <c r="CB577" s="18"/>
      <c r="CC577" s="18"/>
      <c r="CD577" s="18"/>
      <c r="CE577" s="18"/>
      <c r="CF577" s="18"/>
      <c r="CG577" s="18"/>
      <c r="CH577" s="18"/>
      <c r="CI577" s="18"/>
      <c r="CJ577" s="18"/>
      <c r="CK577" s="18"/>
      <c r="CL577" s="18"/>
      <c r="CM577" s="18"/>
      <c r="CN577" s="18"/>
      <c r="CO577" s="18"/>
      <c r="CP577" s="18"/>
      <c r="CQ577" s="18"/>
      <c r="CR577" s="18"/>
      <c r="CS577" s="18"/>
      <c r="CT577" s="18"/>
      <c r="CU577" s="18"/>
      <c r="CV577" s="18"/>
      <c r="CW577" s="18"/>
      <c r="CX577" s="18"/>
      <c r="CY577" s="18"/>
      <c r="CZ577" s="18"/>
      <c r="DA577" s="18"/>
      <c r="DB577" s="18"/>
      <c r="DC577" s="18"/>
      <c r="DD577" s="18"/>
      <c r="DE577" s="18"/>
      <c r="DF577" s="18"/>
      <c r="DG577" s="18"/>
      <c r="DH577" s="18"/>
      <c r="DI577" s="18"/>
      <c r="DJ577" s="18"/>
      <c r="DK577" s="18"/>
      <c r="DL577" s="18"/>
      <c r="DM577" s="18"/>
      <c r="DN577" s="18"/>
      <c r="DO577" s="18"/>
      <c r="DP577" s="18"/>
      <c r="DQ577" s="18"/>
      <c r="DR577" s="18"/>
      <c r="DS577" s="18"/>
      <c r="DT577" s="18"/>
      <c r="DU577" s="18"/>
      <c r="DV577" s="18"/>
      <c r="DW577" s="18"/>
      <c r="DX577" s="18"/>
      <c r="DY577" s="18"/>
      <c r="DZ577" s="18"/>
      <c r="EA577" s="5"/>
      <c r="EB577" s="26"/>
      <c r="EC577" s="26"/>
      <c r="ED577" s="26"/>
      <c r="EE577" s="18"/>
      <c r="EF577" s="18"/>
      <c r="EG577" s="18">
        <v>1</v>
      </c>
      <c r="EH577" s="18" t="s">
        <v>890</v>
      </c>
      <c r="EI577" s="18" cm="1">
        <f t="array" ref="EI577">IF(SUMPRODUCT(--(DO577:DS577&lt;&gt;""))=0, 0,1)</f>
        <v>0</v>
      </c>
      <c r="EJ577" s="18" cm="1">
        <f t="array" ref="EJ577">IF(SUMPRODUCT(--(DT577:EG577&lt;&gt;""))=0, 0,1)</f>
        <v>1</v>
      </c>
      <c r="EK577" s="18" cm="1">
        <f t="array" ref="EK577">IF(SUMPRODUCT(--(EC577:EG577&lt;&gt;""))=0, 0,1)</f>
        <v>1</v>
      </c>
      <c r="EL577" s="18" cm="1">
        <f t="array" ref="EL577">IF(SUMPRODUCT(--(EE577:EG577&lt;&gt;""))=0, 0,1)</f>
        <v>1</v>
      </c>
      <c r="EM577" s="18">
        <f t="shared" si="125"/>
        <v>1</v>
      </c>
      <c r="EN577" s="18" t="str">
        <f t="shared" si="126"/>
        <v>NA</v>
      </c>
      <c r="EO577" s="18">
        <f t="shared" si="127"/>
        <v>1</v>
      </c>
      <c r="EP577" s="18">
        <f t="shared" si="128"/>
        <v>1</v>
      </c>
      <c r="EQ577" s="18">
        <f t="shared" si="129"/>
        <v>1</v>
      </c>
      <c r="ER577" s="58" t="s">
        <v>2080</v>
      </c>
      <c r="ES577" s="59">
        <v>43805</v>
      </c>
      <c r="ET577" s="18" t="s">
        <v>876</v>
      </c>
      <c r="EU577" s="18" t="s">
        <v>876</v>
      </c>
    </row>
    <row r="578" spans="1:151" ht="15.75" customHeight="1" x14ac:dyDescent="0.2">
      <c r="A578" s="5" t="s">
        <v>311</v>
      </c>
      <c r="B578" s="24" t="s">
        <v>875</v>
      </c>
      <c r="C578" s="26">
        <v>1</v>
      </c>
      <c r="D578" s="18" t="s">
        <v>910</v>
      </c>
      <c r="E578" s="18" t="s">
        <v>893</v>
      </c>
      <c r="F578" s="18" t="s">
        <v>2320</v>
      </c>
      <c r="G578" s="18" t="s">
        <v>467</v>
      </c>
      <c r="H578" s="18" t="s">
        <v>723</v>
      </c>
      <c r="I578" s="18" t="s">
        <v>363</v>
      </c>
      <c r="J578" s="18" t="s">
        <v>363</v>
      </c>
      <c r="K578" s="18" t="s">
        <v>363</v>
      </c>
      <c r="L578" s="18" t="s">
        <v>469</v>
      </c>
      <c r="M578" s="18" t="s">
        <v>253</v>
      </c>
      <c r="N578" s="56">
        <v>60</v>
      </c>
      <c r="O578" s="18" t="s">
        <v>877</v>
      </c>
      <c r="P578" s="18" t="s">
        <v>466</v>
      </c>
      <c r="Q578" s="18" t="s">
        <v>254</v>
      </c>
      <c r="R578" s="24" t="s">
        <v>257</v>
      </c>
      <c r="S578" s="24" t="s">
        <v>257</v>
      </c>
      <c r="T578" s="26" t="s">
        <v>905</v>
      </c>
      <c r="U578" s="26" t="s">
        <v>257</v>
      </c>
      <c r="V578" s="26" t="s">
        <v>257</v>
      </c>
      <c r="W578" s="26" t="s">
        <v>257</v>
      </c>
      <c r="X578" s="18" t="s">
        <v>882</v>
      </c>
      <c r="Y578" s="18">
        <v>16.600000000000001</v>
      </c>
      <c r="Z578" s="18" t="s">
        <v>474</v>
      </c>
      <c r="AA578" s="18">
        <v>16.600000000000001</v>
      </c>
      <c r="AB578" s="57" t="s">
        <v>257</v>
      </c>
      <c r="AC578" s="18" t="s">
        <v>595</v>
      </c>
      <c r="AD578" s="18" t="s">
        <v>595</v>
      </c>
      <c r="AE578" s="18" t="s">
        <v>595</v>
      </c>
      <c r="AF578" s="18" t="s">
        <v>595</v>
      </c>
      <c r="AG578" s="18" t="s">
        <v>595</v>
      </c>
      <c r="AH578" s="18" t="s">
        <v>595</v>
      </c>
      <c r="AI578" s="18">
        <v>15</v>
      </c>
      <c r="AJ578" s="18" t="s">
        <v>596</v>
      </c>
      <c r="AK578" s="18">
        <v>15</v>
      </c>
      <c r="AL578" s="18" t="s">
        <v>883</v>
      </c>
      <c r="AM578" s="18" t="s">
        <v>884</v>
      </c>
      <c r="AN578" s="57">
        <v>60.9</v>
      </c>
      <c r="AO578" s="18" t="s">
        <v>885</v>
      </c>
      <c r="AP578" s="26" t="s">
        <v>479</v>
      </c>
      <c r="AQ578" s="18">
        <v>4</v>
      </c>
      <c r="AR578" s="18" t="s">
        <v>886</v>
      </c>
      <c r="AS578" s="57">
        <f t="shared" si="117"/>
        <v>52</v>
      </c>
      <c r="AT578" s="57">
        <v>69.8</v>
      </c>
      <c r="AU578" s="57">
        <f t="shared" si="118"/>
        <v>8.8999999999999986</v>
      </c>
      <c r="AV578" s="57">
        <f t="shared" si="119"/>
        <v>8.8999999999999986</v>
      </c>
      <c r="AW578" s="5" t="s">
        <v>557</v>
      </c>
      <c r="AX578" s="18">
        <v>15</v>
      </c>
      <c r="AY578" s="18" t="s">
        <v>596</v>
      </c>
      <c r="AZ578" s="5" t="s">
        <v>257</v>
      </c>
      <c r="BA578" s="5" t="s">
        <v>257</v>
      </c>
      <c r="BB578" s="18" t="s">
        <v>906</v>
      </c>
      <c r="BC578" s="18" t="s">
        <v>263</v>
      </c>
      <c r="BD578" s="57">
        <f t="shared" si="120"/>
        <v>39.1</v>
      </c>
      <c r="BE578" s="18" t="s">
        <v>888</v>
      </c>
      <c r="BF578" s="18" t="s">
        <v>479</v>
      </c>
      <c r="BG578" s="18">
        <v>4</v>
      </c>
      <c r="BH578" s="18" t="s">
        <v>886</v>
      </c>
      <c r="BI578" s="57">
        <f t="shared" si="121"/>
        <v>30.200000000000003</v>
      </c>
      <c r="BJ578" s="57">
        <f t="shared" si="122"/>
        <v>48</v>
      </c>
      <c r="BK578" s="57">
        <f t="shared" si="123"/>
        <v>8.8999999999999986</v>
      </c>
      <c r="BL578" s="57">
        <f t="shared" si="124"/>
        <v>8.8999999999999986</v>
      </c>
      <c r="BM578" s="5" t="s">
        <v>557</v>
      </c>
      <c r="BN578" s="18">
        <v>15</v>
      </c>
      <c r="BO578" s="18" t="s">
        <v>596</v>
      </c>
      <c r="BP578" s="5" t="s">
        <v>257</v>
      </c>
      <c r="BQ578" s="5" t="s">
        <v>257</v>
      </c>
      <c r="BR578" s="18" t="s">
        <v>889</v>
      </c>
      <c r="BS578" s="18"/>
      <c r="BT578" s="18"/>
      <c r="BU578" s="18"/>
      <c r="BV578" s="18"/>
      <c r="BW578" s="18"/>
      <c r="BX578" s="18"/>
      <c r="BY578" s="18"/>
      <c r="BZ578" s="18"/>
      <c r="CA578" s="18"/>
      <c r="CB578" s="18"/>
      <c r="CC578" s="18"/>
      <c r="CD578" s="18"/>
      <c r="CE578" s="18"/>
      <c r="CF578" s="18"/>
      <c r="CG578" s="18"/>
      <c r="CH578" s="18"/>
      <c r="CI578" s="18"/>
      <c r="CJ578" s="18"/>
      <c r="CK578" s="18"/>
      <c r="CL578" s="18"/>
      <c r="CM578" s="18"/>
      <c r="CN578" s="18"/>
      <c r="CO578" s="18"/>
      <c r="CP578" s="18"/>
      <c r="CQ578" s="18"/>
      <c r="CR578" s="18"/>
      <c r="CS578" s="18"/>
      <c r="CT578" s="18"/>
      <c r="CU578" s="18"/>
      <c r="CV578" s="18"/>
      <c r="CW578" s="18"/>
      <c r="CX578" s="18"/>
      <c r="CY578" s="18"/>
      <c r="CZ578" s="18"/>
      <c r="DA578" s="18"/>
      <c r="DB578" s="18"/>
      <c r="DC578" s="18"/>
      <c r="DD578" s="18"/>
      <c r="DE578" s="18"/>
      <c r="DF578" s="18"/>
      <c r="DG578" s="18"/>
      <c r="DH578" s="18"/>
      <c r="DI578" s="18"/>
      <c r="DJ578" s="18"/>
      <c r="DK578" s="18"/>
      <c r="DL578" s="18"/>
      <c r="DM578" s="18"/>
      <c r="DN578" s="18"/>
      <c r="DO578" s="18"/>
      <c r="DP578" s="18"/>
      <c r="DQ578" s="18"/>
      <c r="DR578" s="18"/>
      <c r="DS578" s="18"/>
      <c r="DT578" s="18"/>
      <c r="DU578" s="18"/>
      <c r="DV578" s="18"/>
      <c r="DW578" s="18"/>
      <c r="DX578" s="18"/>
      <c r="DY578" s="18"/>
      <c r="DZ578" s="18"/>
      <c r="EA578" s="5"/>
      <c r="EB578" s="26"/>
      <c r="EC578" s="26"/>
      <c r="ED578" s="26"/>
      <c r="EE578" s="18"/>
      <c r="EF578" s="18"/>
      <c r="EG578" s="18">
        <v>1</v>
      </c>
      <c r="EH578" s="18" t="s">
        <v>890</v>
      </c>
      <c r="EI578" s="18" cm="1">
        <f t="array" ref="EI578">IF(SUMPRODUCT(--(DO578:DS578&lt;&gt;""))=0, 0,1)</f>
        <v>0</v>
      </c>
      <c r="EJ578" s="18" cm="1">
        <f t="array" ref="EJ578">IF(SUMPRODUCT(--(DT578:EG578&lt;&gt;""))=0, 0,1)</f>
        <v>1</v>
      </c>
      <c r="EK578" s="18" cm="1">
        <f t="array" ref="EK578">IF(SUMPRODUCT(--(EC578:EG578&lt;&gt;""))=0, 0,1)</f>
        <v>1</v>
      </c>
      <c r="EL578" s="18" cm="1">
        <f t="array" ref="EL578">IF(SUMPRODUCT(--(EE578:EG578&lt;&gt;""))=0, 0,1)</f>
        <v>1</v>
      </c>
      <c r="EM578" s="18">
        <f t="shared" si="125"/>
        <v>1</v>
      </c>
      <c r="EN578" s="18" t="str">
        <f t="shared" si="126"/>
        <v>NA</v>
      </c>
      <c r="EO578" s="18">
        <f t="shared" si="127"/>
        <v>1</v>
      </c>
      <c r="EP578" s="18">
        <f t="shared" si="128"/>
        <v>1</v>
      </c>
      <c r="EQ578" s="18">
        <f t="shared" si="129"/>
        <v>1</v>
      </c>
      <c r="ER578" s="58" t="s">
        <v>2080</v>
      </c>
      <c r="ES578" s="59">
        <v>43805</v>
      </c>
      <c r="ET578" s="18" t="s">
        <v>876</v>
      </c>
      <c r="EU578" s="18" t="s">
        <v>876</v>
      </c>
    </row>
    <row r="579" spans="1:151" ht="15.75" customHeight="1" x14ac:dyDescent="0.2">
      <c r="A579" s="5" t="s">
        <v>311</v>
      </c>
      <c r="B579" s="24" t="s">
        <v>875</v>
      </c>
      <c r="C579" s="26">
        <v>1</v>
      </c>
      <c r="D579" s="18" t="s">
        <v>910</v>
      </c>
      <c r="E579" s="18" t="s">
        <v>907</v>
      </c>
      <c r="F579" s="18" t="s">
        <v>2320</v>
      </c>
      <c r="G579" s="18" t="s">
        <v>467</v>
      </c>
      <c r="H579" s="18" t="s">
        <v>723</v>
      </c>
      <c r="I579" s="18" t="s">
        <v>363</v>
      </c>
      <c r="J579" s="18" t="s">
        <v>363</v>
      </c>
      <c r="K579" s="18" t="s">
        <v>363</v>
      </c>
      <c r="L579" s="18" t="s">
        <v>469</v>
      </c>
      <c r="M579" s="18" t="s">
        <v>253</v>
      </c>
      <c r="N579" s="56">
        <v>60</v>
      </c>
      <c r="O579" s="18" t="s">
        <v>877</v>
      </c>
      <c r="P579" s="18" t="s">
        <v>466</v>
      </c>
      <c r="Q579" s="18" t="s">
        <v>254</v>
      </c>
      <c r="R579" s="24" t="s">
        <v>257</v>
      </c>
      <c r="S579" s="24" t="s">
        <v>257</v>
      </c>
      <c r="T579" s="26" t="s">
        <v>905</v>
      </c>
      <c r="U579" s="26" t="s">
        <v>257</v>
      </c>
      <c r="V579" s="26" t="s">
        <v>257</v>
      </c>
      <c r="W579" s="26" t="s">
        <v>257</v>
      </c>
      <c r="X579" s="18" t="s">
        <v>882</v>
      </c>
      <c r="Y579" s="18">
        <v>16.600000000000001</v>
      </c>
      <c r="Z579" s="18" t="s">
        <v>474</v>
      </c>
      <c r="AA579" s="18">
        <v>16.600000000000001</v>
      </c>
      <c r="AB579" s="57" t="s">
        <v>257</v>
      </c>
      <c r="AC579" s="18" t="s">
        <v>595</v>
      </c>
      <c r="AD579" s="18" t="s">
        <v>595</v>
      </c>
      <c r="AE579" s="18" t="s">
        <v>595</v>
      </c>
      <c r="AF579" s="18" t="s">
        <v>595</v>
      </c>
      <c r="AG579" s="18" t="s">
        <v>595</v>
      </c>
      <c r="AH579" s="18" t="s">
        <v>595</v>
      </c>
      <c r="AI579" s="18">
        <v>18</v>
      </c>
      <c r="AJ579" s="18" t="s">
        <v>596</v>
      </c>
      <c r="AK579" s="18">
        <v>18</v>
      </c>
      <c r="AL579" s="18" t="s">
        <v>883</v>
      </c>
      <c r="AM579" s="18" t="s">
        <v>884</v>
      </c>
      <c r="AN579" s="57">
        <v>62</v>
      </c>
      <c r="AO579" s="18" t="s">
        <v>885</v>
      </c>
      <c r="AP579" s="26" t="s">
        <v>479</v>
      </c>
      <c r="AQ579" s="18">
        <v>4</v>
      </c>
      <c r="AR579" s="18" t="s">
        <v>886</v>
      </c>
      <c r="AS579" s="57">
        <f t="shared" si="117"/>
        <v>53</v>
      </c>
      <c r="AT579" s="57">
        <v>71</v>
      </c>
      <c r="AU579" s="57">
        <f t="shared" si="118"/>
        <v>9</v>
      </c>
      <c r="AV579" s="57">
        <f t="shared" si="119"/>
        <v>9</v>
      </c>
      <c r="AW579" s="5" t="s">
        <v>557</v>
      </c>
      <c r="AX579" s="18">
        <v>18</v>
      </c>
      <c r="AY579" s="18" t="s">
        <v>596</v>
      </c>
      <c r="AZ579" s="5" t="s">
        <v>257</v>
      </c>
      <c r="BA579" s="5" t="s">
        <v>257</v>
      </c>
      <c r="BB579" s="18" t="s">
        <v>906</v>
      </c>
      <c r="BC579" s="18" t="s">
        <v>263</v>
      </c>
      <c r="BD579" s="57">
        <f t="shared" si="120"/>
        <v>38</v>
      </c>
      <c r="BE579" s="18" t="s">
        <v>888</v>
      </c>
      <c r="BF579" s="18" t="s">
        <v>479</v>
      </c>
      <c r="BG579" s="18">
        <v>4</v>
      </c>
      <c r="BH579" s="18" t="s">
        <v>886</v>
      </c>
      <c r="BI579" s="57">
        <f t="shared" si="121"/>
        <v>29</v>
      </c>
      <c r="BJ579" s="57">
        <f t="shared" si="122"/>
        <v>47</v>
      </c>
      <c r="BK579" s="57">
        <f t="shared" si="123"/>
        <v>9</v>
      </c>
      <c r="BL579" s="57">
        <f t="shared" si="124"/>
        <v>9</v>
      </c>
      <c r="BM579" s="5" t="s">
        <v>557</v>
      </c>
      <c r="BN579" s="18">
        <v>18</v>
      </c>
      <c r="BO579" s="18" t="s">
        <v>596</v>
      </c>
      <c r="BP579" s="5" t="s">
        <v>257</v>
      </c>
      <c r="BQ579" s="5" t="s">
        <v>257</v>
      </c>
      <c r="BR579" s="18" t="s">
        <v>889</v>
      </c>
      <c r="BS579" s="18"/>
      <c r="BT579" s="18"/>
      <c r="BU579" s="18"/>
      <c r="BV579" s="18"/>
      <c r="BW579" s="18"/>
      <c r="BX579" s="18"/>
      <c r="BY579" s="18"/>
      <c r="BZ579" s="18"/>
      <c r="CA579" s="18"/>
      <c r="CB579" s="18"/>
      <c r="CC579" s="18"/>
      <c r="CD579" s="18"/>
      <c r="CE579" s="18"/>
      <c r="CF579" s="18"/>
      <c r="CG579" s="18"/>
      <c r="CH579" s="18"/>
      <c r="CI579" s="18"/>
      <c r="CJ579" s="18"/>
      <c r="CK579" s="18"/>
      <c r="CL579" s="18"/>
      <c r="CM579" s="18"/>
      <c r="CN579" s="18"/>
      <c r="CO579" s="18"/>
      <c r="CP579" s="18"/>
      <c r="CQ579" s="18"/>
      <c r="CR579" s="18"/>
      <c r="CS579" s="18"/>
      <c r="CT579" s="18"/>
      <c r="CU579" s="18"/>
      <c r="CV579" s="18"/>
      <c r="CW579" s="18"/>
      <c r="CX579" s="18"/>
      <c r="CY579" s="18"/>
      <c r="CZ579" s="18"/>
      <c r="DA579" s="18"/>
      <c r="DB579" s="18"/>
      <c r="DC579" s="18"/>
      <c r="DD579" s="18"/>
      <c r="DE579" s="18"/>
      <c r="DF579" s="18"/>
      <c r="DG579" s="18"/>
      <c r="DH579" s="18"/>
      <c r="DI579" s="18"/>
      <c r="DJ579" s="18"/>
      <c r="DK579" s="18"/>
      <c r="DL579" s="18"/>
      <c r="DM579" s="18"/>
      <c r="DN579" s="18"/>
      <c r="DO579" s="18"/>
      <c r="DP579" s="18"/>
      <c r="DQ579" s="18"/>
      <c r="DR579" s="18"/>
      <c r="DS579" s="18"/>
      <c r="DT579" s="18"/>
      <c r="DU579" s="18"/>
      <c r="DV579" s="18"/>
      <c r="DW579" s="18"/>
      <c r="DX579" s="18"/>
      <c r="DY579" s="18"/>
      <c r="DZ579" s="18"/>
      <c r="EA579" s="5"/>
      <c r="EB579" s="26"/>
      <c r="EC579" s="26"/>
      <c r="ED579" s="26"/>
      <c r="EE579" s="18"/>
      <c r="EF579" s="18"/>
      <c r="EG579" s="18">
        <v>1</v>
      </c>
      <c r="EH579" s="18" t="s">
        <v>890</v>
      </c>
      <c r="EI579" s="18" cm="1">
        <f t="array" ref="EI579">IF(SUMPRODUCT(--(DO579:DS579&lt;&gt;""))=0, 0,1)</f>
        <v>0</v>
      </c>
      <c r="EJ579" s="18" cm="1">
        <f t="array" ref="EJ579">IF(SUMPRODUCT(--(DT579:EG579&lt;&gt;""))=0, 0,1)</f>
        <v>1</v>
      </c>
      <c r="EK579" s="18" cm="1">
        <f t="array" ref="EK579">IF(SUMPRODUCT(--(EC579:EG579&lt;&gt;""))=0, 0,1)</f>
        <v>1</v>
      </c>
      <c r="EL579" s="18" cm="1">
        <f t="array" ref="EL579">IF(SUMPRODUCT(--(EE579:EG579&lt;&gt;""))=0, 0,1)</f>
        <v>1</v>
      </c>
      <c r="EM579" s="18">
        <f t="shared" si="125"/>
        <v>1</v>
      </c>
      <c r="EN579" s="18" t="str">
        <f t="shared" si="126"/>
        <v>NA</v>
      </c>
      <c r="EO579" s="18">
        <f t="shared" si="127"/>
        <v>1</v>
      </c>
      <c r="EP579" s="18">
        <f t="shared" si="128"/>
        <v>1</v>
      </c>
      <c r="EQ579" s="18">
        <f t="shared" si="129"/>
        <v>1</v>
      </c>
      <c r="ER579" s="58" t="s">
        <v>2080</v>
      </c>
      <c r="ES579" s="59">
        <v>43805</v>
      </c>
      <c r="ET579" s="18" t="s">
        <v>876</v>
      </c>
      <c r="EU579" s="18" t="s">
        <v>876</v>
      </c>
    </row>
    <row r="580" spans="1:151" ht="15.75" customHeight="1" x14ac:dyDescent="0.2">
      <c r="A580" s="5" t="s">
        <v>311</v>
      </c>
      <c r="B580" s="24" t="s">
        <v>875</v>
      </c>
      <c r="C580" s="26">
        <v>1</v>
      </c>
      <c r="D580" s="18" t="s">
        <v>910</v>
      </c>
      <c r="E580" s="18" t="s">
        <v>894</v>
      </c>
      <c r="F580" s="18" t="s">
        <v>2320</v>
      </c>
      <c r="G580" s="18" t="s">
        <v>467</v>
      </c>
      <c r="H580" s="18" t="s">
        <v>723</v>
      </c>
      <c r="I580" s="18" t="s">
        <v>363</v>
      </c>
      <c r="J580" s="18" t="s">
        <v>363</v>
      </c>
      <c r="K580" s="18" t="s">
        <v>363</v>
      </c>
      <c r="L580" s="18" t="s">
        <v>469</v>
      </c>
      <c r="M580" s="18" t="s">
        <v>253</v>
      </c>
      <c r="N580" s="56">
        <v>60</v>
      </c>
      <c r="O580" s="18" t="s">
        <v>877</v>
      </c>
      <c r="P580" s="18" t="s">
        <v>466</v>
      </c>
      <c r="Q580" s="18" t="s">
        <v>254</v>
      </c>
      <c r="R580" s="24" t="s">
        <v>257</v>
      </c>
      <c r="S580" s="24" t="s">
        <v>257</v>
      </c>
      <c r="T580" s="26" t="s">
        <v>905</v>
      </c>
      <c r="U580" s="26" t="s">
        <v>257</v>
      </c>
      <c r="V580" s="26" t="s">
        <v>257</v>
      </c>
      <c r="W580" s="26" t="s">
        <v>257</v>
      </c>
      <c r="X580" s="18" t="s">
        <v>882</v>
      </c>
      <c r="Y580" s="18">
        <v>16.600000000000001</v>
      </c>
      <c r="Z580" s="18" t="s">
        <v>474</v>
      </c>
      <c r="AA580" s="18">
        <v>16.600000000000001</v>
      </c>
      <c r="AB580" s="57" t="s">
        <v>257</v>
      </c>
      <c r="AC580" s="18" t="s">
        <v>595</v>
      </c>
      <c r="AD580" s="18" t="s">
        <v>595</v>
      </c>
      <c r="AE580" s="18" t="s">
        <v>595</v>
      </c>
      <c r="AF580" s="18" t="s">
        <v>595</v>
      </c>
      <c r="AG580" s="18" t="s">
        <v>595</v>
      </c>
      <c r="AH580" s="18" t="s">
        <v>595</v>
      </c>
      <c r="AI580" s="18">
        <v>21</v>
      </c>
      <c r="AJ580" s="18" t="s">
        <v>596</v>
      </c>
      <c r="AK580" s="18">
        <v>21</v>
      </c>
      <c r="AL580" s="18" t="s">
        <v>883</v>
      </c>
      <c r="AM580" s="18" t="s">
        <v>884</v>
      </c>
      <c r="AN580" s="57">
        <v>63.4</v>
      </c>
      <c r="AO580" s="18" t="s">
        <v>885</v>
      </c>
      <c r="AP580" s="26" t="s">
        <v>479</v>
      </c>
      <c r="AQ580" s="18">
        <v>4</v>
      </c>
      <c r="AR580" s="18" t="s">
        <v>886</v>
      </c>
      <c r="AS580" s="57">
        <f t="shared" si="117"/>
        <v>55.7</v>
      </c>
      <c r="AT580" s="57">
        <v>71.099999999999994</v>
      </c>
      <c r="AU580" s="57">
        <f t="shared" si="118"/>
        <v>7.6999999999999957</v>
      </c>
      <c r="AV580" s="57">
        <f t="shared" si="119"/>
        <v>7.6999999999999957</v>
      </c>
      <c r="AW580" s="5" t="s">
        <v>557</v>
      </c>
      <c r="AX580" s="18">
        <v>21</v>
      </c>
      <c r="AY580" s="18" t="s">
        <v>596</v>
      </c>
      <c r="AZ580" s="5" t="s">
        <v>257</v>
      </c>
      <c r="BA580" s="5" t="s">
        <v>257</v>
      </c>
      <c r="BB580" s="18" t="s">
        <v>906</v>
      </c>
      <c r="BC580" s="18" t="s">
        <v>263</v>
      </c>
      <c r="BD580" s="57">
        <f t="shared" si="120"/>
        <v>36.6</v>
      </c>
      <c r="BE580" s="18" t="s">
        <v>888</v>
      </c>
      <c r="BF580" s="18" t="s">
        <v>479</v>
      </c>
      <c r="BG580" s="18">
        <v>4</v>
      </c>
      <c r="BH580" s="18" t="s">
        <v>886</v>
      </c>
      <c r="BI580" s="57">
        <f t="shared" si="121"/>
        <v>28.900000000000006</v>
      </c>
      <c r="BJ580" s="57">
        <f t="shared" si="122"/>
        <v>44.3</v>
      </c>
      <c r="BK580" s="57">
        <f t="shared" si="123"/>
        <v>7.6999999999999957</v>
      </c>
      <c r="BL580" s="57">
        <f t="shared" si="124"/>
        <v>7.6999999999999957</v>
      </c>
      <c r="BM580" s="5" t="s">
        <v>557</v>
      </c>
      <c r="BN580" s="18">
        <v>21</v>
      </c>
      <c r="BO580" s="18" t="s">
        <v>596</v>
      </c>
      <c r="BP580" s="5" t="s">
        <v>257</v>
      </c>
      <c r="BQ580" s="5" t="s">
        <v>257</v>
      </c>
      <c r="BR580" s="18" t="s">
        <v>889</v>
      </c>
      <c r="BS580" s="18"/>
      <c r="BT580" s="18"/>
      <c r="BU580" s="18"/>
      <c r="BV580" s="18"/>
      <c r="BW580" s="18"/>
      <c r="BX580" s="18"/>
      <c r="BY580" s="18"/>
      <c r="BZ580" s="18"/>
      <c r="CA580" s="18"/>
      <c r="CB580" s="18"/>
      <c r="CC580" s="18"/>
      <c r="CD580" s="18"/>
      <c r="CE580" s="18"/>
      <c r="CF580" s="18"/>
      <c r="CG580" s="18"/>
      <c r="CH580" s="18"/>
      <c r="CI580" s="18"/>
      <c r="CJ580" s="18"/>
      <c r="CK580" s="18"/>
      <c r="CL580" s="18"/>
      <c r="CM580" s="18"/>
      <c r="CN580" s="18"/>
      <c r="CO580" s="18"/>
      <c r="CP580" s="18"/>
      <c r="CQ580" s="18"/>
      <c r="CR580" s="18"/>
      <c r="CS580" s="18"/>
      <c r="CT580" s="18"/>
      <c r="CU580" s="18"/>
      <c r="CV580" s="18"/>
      <c r="CW580" s="18"/>
      <c r="CX580" s="18"/>
      <c r="CY580" s="18"/>
      <c r="CZ580" s="18"/>
      <c r="DA580" s="18"/>
      <c r="DB580" s="18"/>
      <c r="DC580" s="18"/>
      <c r="DD580" s="18"/>
      <c r="DE580" s="18"/>
      <c r="DF580" s="18"/>
      <c r="DG580" s="18"/>
      <c r="DH580" s="18"/>
      <c r="DI580" s="18"/>
      <c r="DJ580" s="18"/>
      <c r="DK580" s="18"/>
      <c r="DL580" s="18"/>
      <c r="DM580" s="18"/>
      <c r="DN580" s="18"/>
      <c r="DO580" s="18"/>
      <c r="DP580" s="18"/>
      <c r="DQ580" s="18"/>
      <c r="DR580" s="18"/>
      <c r="DS580" s="18"/>
      <c r="DT580" s="18"/>
      <c r="DU580" s="18"/>
      <c r="DV580" s="18"/>
      <c r="DW580" s="18"/>
      <c r="DX580" s="18"/>
      <c r="DY580" s="18"/>
      <c r="DZ580" s="18"/>
      <c r="EA580" s="5"/>
      <c r="EB580" s="26"/>
      <c r="EC580" s="26"/>
      <c r="ED580" s="26"/>
      <c r="EE580" s="18"/>
      <c r="EF580" s="18"/>
      <c r="EG580" s="18">
        <v>1</v>
      </c>
      <c r="EH580" s="18" t="s">
        <v>890</v>
      </c>
      <c r="EI580" s="18" cm="1">
        <f t="array" ref="EI580">IF(SUMPRODUCT(--(DO580:DS580&lt;&gt;""))=0, 0,1)</f>
        <v>0</v>
      </c>
      <c r="EJ580" s="18" cm="1">
        <f t="array" ref="EJ580">IF(SUMPRODUCT(--(DT580:EG580&lt;&gt;""))=0, 0,1)</f>
        <v>1</v>
      </c>
      <c r="EK580" s="18" cm="1">
        <f t="array" ref="EK580">IF(SUMPRODUCT(--(EC580:EG580&lt;&gt;""))=0, 0,1)</f>
        <v>1</v>
      </c>
      <c r="EL580" s="18" cm="1">
        <f t="array" ref="EL580">IF(SUMPRODUCT(--(EE580:EG580&lt;&gt;""))=0, 0,1)</f>
        <v>1</v>
      </c>
      <c r="EM580" s="18">
        <f t="shared" ref="EM580:EM643" si="130">IF(COUNTIF(DO580:EG580, 1), 1,0)</f>
        <v>1</v>
      </c>
      <c r="EN580" s="18" t="str">
        <f t="shared" ref="EN580:EN643" si="131">IF(EI580=0, "NA", IF(COUNTIF(DO580:DS580, 1), 1,0))</f>
        <v>NA</v>
      </c>
      <c r="EO580" s="18">
        <f t="shared" ref="EO580:EO643" si="132">IF(EJ580=0, "NA", IF(COUNTIF(DT580:EG580, 1), 1,0))</f>
        <v>1</v>
      </c>
      <c r="EP580" s="18">
        <f t="shared" ref="EP580:EP643" si="133">IF(EK580=0, "NA", IF(COUNTIF(EC580:EG580, 1), 1,0))</f>
        <v>1</v>
      </c>
      <c r="EQ580" s="18">
        <f t="shared" ref="EQ580:EQ643" si="134">IF(EL580=0, "NA", IF(COUNTIF(EE580:EG580, 1), 1,0))</f>
        <v>1</v>
      </c>
      <c r="ER580" s="58" t="s">
        <v>2080</v>
      </c>
      <c r="ES580" s="59">
        <v>43805</v>
      </c>
      <c r="ET580" s="18" t="s">
        <v>876</v>
      </c>
      <c r="EU580" s="18" t="s">
        <v>876</v>
      </c>
    </row>
    <row r="581" spans="1:151" ht="15.75" customHeight="1" x14ac:dyDescent="0.2">
      <c r="A581" s="5" t="s">
        <v>311</v>
      </c>
      <c r="B581" s="24" t="s">
        <v>875</v>
      </c>
      <c r="C581" s="26">
        <v>1</v>
      </c>
      <c r="D581" s="18" t="s">
        <v>910</v>
      </c>
      <c r="E581" s="18" t="s">
        <v>908</v>
      </c>
      <c r="F581" s="18" t="s">
        <v>2320</v>
      </c>
      <c r="G581" s="18" t="s">
        <v>467</v>
      </c>
      <c r="H581" s="18" t="s">
        <v>723</v>
      </c>
      <c r="I581" s="18" t="s">
        <v>363</v>
      </c>
      <c r="J581" s="18" t="s">
        <v>363</v>
      </c>
      <c r="K581" s="18" t="s">
        <v>363</v>
      </c>
      <c r="L581" s="18" t="s">
        <v>469</v>
      </c>
      <c r="M581" s="18" t="s">
        <v>253</v>
      </c>
      <c r="N581" s="56">
        <v>60</v>
      </c>
      <c r="O581" s="18" t="s">
        <v>877</v>
      </c>
      <c r="P581" s="18" t="s">
        <v>466</v>
      </c>
      <c r="Q581" s="18" t="s">
        <v>254</v>
      </c>
      <c r="R581" s="24" t="s">
        <v>257</v>
      </c>
      <c r="S581" s="24" t="s">
        <v>257</v>
      </c>
      <c r="T581" s="26" t="s">
        <v>905</v>
      </c>
      <c r="U581" s="26" t="s">
        <v>257</v>
      </c>
      <c r="V581" s="26" t="s">
        <v>257</v>
      </c>
      <c r="W581" s="26" t="s">
        <v>257</v>
      </c>
      <c r="X581" s="18" t="s">
        <v>882</v>
      </c>
      <c r="Y581" s="18">
        <v>16.600000000000001</v>
      </c>
      <c r="Z581" s="18" t="s">
        <v>474</v>
      </c>
      <c r="AA581" s="18">
        <v>16.600000000000001</v>
      </c>
      <c r="AB581" s="57" t="s">
        <v>257</v>
      </c>
      <c r="AC581" s="18" t="s">
        <v>595</v>
      </c>
      <c r="AD581" s="18" t="s">
        <v>595</v>
      </c>
      <c r="AE581" s="18" t="s">
        <v>595</v>
      </c>
      <c r="AF581" s="18" t="s">
        <v>595</v>
      </c>
      <c r="AG581" s="18" t="s">
        <v>595</v>
      </c>
      <c r="AH581" s="18" t="s">
        <v>595</v>
      </c>
      <c r="AI581" s="18">
        <v>24</v>
      </c>
      <c r="AJ581" s="18" t="s">
        <v>596</v>
      </c>
      <c r="AK581" s="18">
        <v>24</v>
      </c>
      <c r="AL581" s="18" t="s">
        <v>883</v>
      </c>
      <c r="AM581" s="18" t="s">
        <v>884</v>
      </c>
      <c r="AN581" s="57">
        <v>66.099999999999994</v>
      </c>
      <c r="AO581" s="18" t="s">
        <v>885</v>
      </c>
      <c r="AP581" s="26" t="s">
        <v>479</v>
      </c>
      <c r="AQ581" s="18">
        <v>4</v>
      </c>
      <c r="AR581" s="18" t="s">
        <v>886</v>
      </c>
      <c r="AS581" s="57">
        <f t="shared" si="117"/>
        <v>58.399999999999991</v>
      </c>
      <c r="AT581" s="57">
        <v>73.8</v>
      </c>
      <c r="AU581" s="57">
        <f t="shared" si="118"/>
        <v>7.7000000000000028</v>
      </c>
      <c r="AV581" s="57">
        <f t="shared" si="119"/>
        <v>7.7000000000000028</v>
      </c>
      <c r="AW581" s="5" t="s">
        <v>557</v>
      </c>
      <c r="AX581" s="18">
        <v>24</v>
      </c>
      <c r="AY581" s="18" t="s">
        <v>596</v>
      </c>
      <c r="AZ581" s="5" t="s">
        <v>257</v>
      </c>
      <c r="BA581" s="5" t="s">
        <v>257</v>
      </c>
      <c r="BB581" s="18" t="s">
        <v>906</v>
      </c>
      <c r="BC581" s="18" t="s">
        <v>263</v>
      </c>
      <c r="BD581" s="57">
        <f t="shared" si="120"/>
        <v>33.900000000000006</v>
      </c>
      <c r="BE581" s="18" t="s">
        <v>888</v>
      </c>
      <c r="BF581" s="18" t="s">
        <v>479</v>
      </c>
      <c r="BG581" s="18">
        <v>4</v>
      </c>
      <c r="BH581" s="18" t="s">
        <v>886</v>
      </c>
      <c r="BI581" s="57">
        <f t="shared" si="121"/>
        <v>26.200000000000003</v>
      </c>
      <c r="BJ581" s="57">
        <f t="shared" si="122"/>
        <v>41.600000000000009</v>
      </c>
      <c r="BK581" s="57">
        <f t="shared" si="123"/>
        <v>7.7000000000000028</v>
      </c>
      <c r="BL581" s="57">
        <f t="shared" si="124"/>
        <v>7.7000000000000028</v>
      </c>
      <c r="BM581" s="5" t="s">
        <v>557</v>
      </c>
      <c r="BN581" s="18">
        <v>24</v>
      </c>
      <c r="BO581" s="18" t="s">
        <v>596</v>
      </c>
      <c r="BP581" s="5" t="s">
        <v>257</v>
      </c>
      <c r="BQ581" s="5" t="s">
        <v>257</v>
      </c>
      <c r="BR581" s="18" t="s">
        <v>889</v>
      </c>
      <c r="BS581" s="18"/>
      <c r="BT581" s="18"/>
      <c r="BU581" s="18"/>
      <c r="BV581" s="18"/>
      <c r="BW581" s="18"/>
      <c r="BX581" s="18"/>
      <c r="BY581" s="18"/>
      <c r="BZ581" s="18"/>
      <c r="CA581" s="18"/>
      <c r="CB581" s="18"/>
      <c r="CC581" s="18"/>
      <c r="CD581" s="18"/>
      <c r="CE581" s="18"/>
      <c r="CF581" s="18"/>
      <c r="CG581" s="18"/>
      <c r="CH581" s="18"/>
      <c r="CI581" s="18"/>
      <c r="CJ581" s="18"/>
      <c r="CK581" s="18"/>
      <c r="CL581" s="18"/>
      <c r="CM581" s="18"/>
      <c r="CN581" s="18"/>
      <c r="CO581" s="18"/>
      <c r="CP581" s="18"/>
      <c r="CQ581" s="18"/>
      <c r="CR581" s="18"/>
      <c r="CS581" s="18"/>
      <c r="CT581" s="18"/>
      <c r="CU581" s="18"/>
      <c r="CV581" s="18"/>
      <c r="CW581" s="18"/>
      <c r="CX581" s="18"/>
      <c r="CY581" s="18"/>
      <c r="CZ581" s="18"/>
      <c r="DA581" s="18"/>
      <c r="DB581" s="18"/>
      <c r="DC581" s="18"/>
      <c r="DD581" s="18"/>
      <c r="DE581" s="18"/>
      <c r="DF581" s="18"/>
      <c r="DG581" s="18"/>
      <c r="DH581" s="18"/>
      <c r="DI581" s="18"/>
      <c r="DJ581" s="18"/>
      <c r="DK581" s="18"/>
      <c r="DL581" s="18"/>
      <c r="DM581" s="18"/>
      <c r="DN581" s="18"/>
      <c r="DO581" s="18"/>
      <c r="DP581" s="18"/>
      <c r="DQ581" s="18"/>
      <c r="DR581" s="18"/>
      <c r="DS581" s="18"/>
      <c r="DT581" s="18"/>
      <c r="DU581" s="18"/>
      <c r="DV581" s="18"/>
      <c r="DW581" s="18"/>
      <c r="DX581" s="18"/>
      <c r="DY581" s="18"/>
      <c r="DZ581" s="18"/>
      <c r="EA581" s="5"/>
      <c r="EB581" s="26"/>
      <c r="EC581" s="26"/>
      <c r="ED581" s="26"/>
      <c r="EE581" s="18"/>
      <c r="EF581" s="18"/>
      <c r="EG581" s="18">
        <v>1</v>
      </c>
      <c r="EH581" s="18" t="s">
        <v>890</v>
      </c>
      <c r="EI581" s="18" cm="1">
        <f t="array" ref="EI581">IF(SUMPRODUCT(--(DO581:DS581&lt;&gt;""))=0, 0,1)</f>
        <v>0</v>
      </c>
      <c r="EJ581" s="18" cm="1">
        <f t="array" ref="EJ581">IF(SUMPRODUCT(--(DT581:EG581&lt;&gt;""))=0, 0,1)</f>
        <v>1</v>
      </c>
      <c r="EK581" s="18" cm="1">
        <f t="array" ref="EK581">IF(SUMPRODUCT(--(EC581:EG581&lt;&gt;""))=0, 0,1)</f>
        <v>1</v>
      </c>
      <c r="EL581" s="18" cm="1">
        <f t="array" ref="EL581">IF(SUMPRODUCT(--(EE581:EG581&lt;&gt;""))=0, 0,1)</f>
        <v>1</v>
      </c>
      <c r="EM581" s="18">
        <f t="shared" si="130"/>
        <v>1</v>
      </c>
      <c r="EN581" s="18" t="str">
        <f t="shared" si="131"/>
        <v>NA</v>
      </c>
      <c r="EO581" s="18">
        <f t="shared" si="132"/>
        <v>1</v>
      </c>
      <c r="EP581" s="18">
        <f t="shared" si="133"/>
        <v>1</v>
      </c>
      <c r="EQ581" s="18">
        <f t="shared" si="134"/>
        <v>1</v>
      </c>
      <c r="ER581" s="58" t="s">
        <v>2080</v>
      </c>
      <c r="ES581" s="59">
        <v>43805</v>
      </c>
      <c r="ET581" s="18" t="s">
        <v>876</v>
      </c>
      <c r="EU581" s="18" t="s">
        <v>876</v>
      </c>
    </row>
    <row r="582" spans="1:151" ht="15.75" customHeight="1" x14ac:dyDescent="0.2">
      <c r="A582" s="5" t="s">
        <v>311</v>
      </c>
      <c r="B582" s="24" t="s">
        <v>875</v>
      </c>
      <c r="C582" s="26">
        <v>1</v>
      </c>
      <c r="D582" s="18" t="s">
        <v>515</v>
      </c>
      <c r="E582" s="26" t="s">
        <v>911</v>
      </c>
      <c r="F582" s="18" t="s">
        <v>553</v>
      </c>
      <c r="G582" s="18" t="s">
        <v>878</v>
      </c>
      <c r="H582" s="18" t="s">
        <v>879</v>
      </c>
      <c r="I582" s="18" t="s">
        <v>363</v>
      </c>
      <c r="J582" s="18" t="s">
        <v>363</v>
      </c>
      <c r="K582" s="18" t="s">
        <v>363</v>
      </c>
      <c r="L582" s="18" t="s">
        <v>469</v>
      </c>
      <c r="M582" s="18" t="s">
        <v>253</v>
      </c>
      <c r="N582" s="56">
        <v>60</v>
      </c>
      <c r="O582" s="18" t="s">
        <v>877</v>
      </c>
      <c r="P582" s="18" t="s">
        <v>466</v>
      </c>
      <c r="Q582" s="18" t="s">
        <v>254</v>
      </c>
      <c r="R582" s="24" t="s">
        <v>257</v>
      </c>
      <c r="S582" s="24" t="s">
        <v>257</v>
      </c>
      <c r="T582" s="26" t="s">
        <v>911</v>
      </c>
      <c r="U582" s="26" t="s">
        <v>257</v>
      </c>
      <c r="V582" s="26" t="s">
        <v>257</v>
      </c>
      <c r="W582" s="26" t="s">
        <v>257</v>
      </c>
      <c r="X582" s="18" t="s">
        <v>882</v>
      </c>
      <c r="Y582" s="18">
        <v>0</v>
      </c>
      <c r="Z582" s="18" t="s">
        <v>474</v>
      </c>
      <c r="AA582" s="18">
        <v>0</v>
      </c>
      <c r="AB582" s="57" t="s">
        <v>257</v>
      </c>
      <c r="AC582" s="18" t="s">
        <v>595</v>
      </c>
      <c r="AD582" s="18" t="s">
        <v>595</v>
      </c>
      <c r="AE582" s="18" t="s">
        <v>595</v>
      </c>
      <c r="AF582" s="18" t="s">
        <v>595</v>
      </c>
      <c r="AG582" s="18" t="s">
        <v>595</v>
      </c>
      <c r="AH582" s="18" t="s">
        <v>595</v>
      </c>
      <c r="AI582" s="18">
        <v>29</v>
      </c>
      <c r="AJ582" s="18" t="s">
        <v>596</v>
      </c>
      <c r="AK582" s="18">
        <v>29</v>
      </c>
      <c r="AL582" s="18" t="s">
        <v>883</v>
      </c>
      <c r="AM582" s="18" t="s">
        <v>313</v>
      </c>
      <c r="AN582" s="57">
        <v>98.2</v>
      </c>
      <c r="AO582" s="18" t="s">
        <v>912</v>
      </c>
      <c r="AP582" s="26" t="s">
        <v>479</v>
      </c>
      <c r="AQ582" s="18">
        <v>4</v>
      </c>
      <c r="AR582" s="18" t="s">
        <v>672</v>
      </c>
      <c r="AS582" s="57">
        <f t="shared" si="117"/>
        <v>96.600000000000009</v>
      </c>
      <c r="AT582" s="57">
        <v>99.8</v>
      </c>
      <c r="AU582" s="57">
        <f t="shared" si="118"/>
        <v>1.5999999999999943</v>
      </c>
      <c r="AV582" s="57">
        <f t="shared" si="119"/>
        <v>1.5999999999999943</v>
      </c>
      <c r="AW582" s="5" t="s">
        <v>557</v>
      </c>
      <c r="AX582" s="68">
        <v>29</v>
      </c>
      <c r="AY582" s="18" t="s">
        <v>596</v>
      </c>
      <c r="AZ582" s="5" t="s">
        <v>257</v>
      </c>
      <c r="BA582" s="5" t="s">
        <v>257</v>
      </c>
      <c r="BB582" s="18" t="s">
        <v>913</v>
      </c>
      <c r="BC582" s="18"/>
      <c r="BD582" s="57"/>
      <c r="BE582" s="18"/>
      <c r="BF582" s="18"/>
      <c r="BG582" s="18"/>
      <c r="BH582" s="18"/>
      <c r="BI582" s="57"/>
      <c r="BJ582" s="57"/>
      <c r="BK582" s="57"/>
      <c r="BL582" s="57"/>
      <c r="BM582" s="5"/>
      <c r="BN582" s="68"/>
      <c r="BO582" s="18"/>
      <c r="BP582" s="5"/>
      <c r="BQ582" s="5"/>
      <c r="BR582" s="18"/>
      <c r="BS582" s="18"/>
      <c r="BT582" s="18"/>
      <c r="BU582" s="18"/>
      <c r="BV582" s="18"/>
      <c r="BW582" s="18"/>
      <c r="BX582" s="18"/>
      <c r="BY582" s="18"/>
      <c r="BZ582" s="18"/>
      <c r="CA582" s="18"/>
      <c r="CB582" s="18"/>
      <c r="CC582" s="18"/>
      <c r="CD582" s="18"/>
      <c r="CE582" s="18"/>
      <c r="CF582" s="18"/>
      <c r="CG582" s="18"/>
      <c r="CH582" s="18"/>
      <c r="CI582" s="18"/>
      <c r="CJ582" s="18"/>
      <c r="CK582" s="18"/>
      <c r="CL582" s="18"/>
      <c r="CM582" s="18"/>
      <c r="CN582" s="18"/>
      <c r="CO582" s="18"/>
      <c r="CP582" s="18"/>
      <c r="CQ582" s="18"/>
      <c r="CR582" s="18"/>
      <c r="CS582" s="18"/>
      <c r="CT582" s="18"/>
      <c r="CU582" s="18"/>
      <c r="CV582" s="18"/>
      <c r="CW582" s="18"/>
      <c r="CX582" s="18"/>
      <c r="CY582" s="18"/>
      <c r="CZ582" s="18"/>
      <c r="DA582" s="18"/>
      <c r="DB582" s="18"/>
      <c r="DC582" s="18"/>
      <c r="DD582" s="18"/>
      <c r="DE582" s="18"/>
      <c r="DF582" s="18"/>
      <c r="DG582" s="18"/>
      <c r="DH582" s="18"/>
      <c r="DI582" s="18"/>
      <c r="DJ582" s="18"/>
      <c r="DK582" s="18"/>
      <c r="DL582" s="18"/>
      <c r="DM582" s="18"/>
      <c r="DN582" s="18"/>
      <c r="DO582" s="18"/>
      <c r="DP582" s="18"/>
      <c r="DQ582" s="18"/>
      <c r="DR582" s="18"/>
      <c r="DS582" s="18"/>
      <c r="DT582" s="18"/>
      <c r="DU582" s="18"/>
      <c r="DV582" s="18"/>
      <c r="DW582" s="18"/>
      <c r="DX582" s="18"/>
      <c r="DY582" s="18"/>
      <c r="DZ582" s="26"/>
      <c r="EA582" s="5"/>
      <c r="EB582" s="26"/>
      <c r="EC582" s="26"/>
      <c r="ED582" s="26"/>
      <c r="EE582" s="18"/>
      <c r="EF582" s="18"/>
      <c r="EG582" s="18">
        <v>0</v>
      </c>
      <c r="EH582" s="18" t="s">
        <v>914</v>
      </c>
      <c r="EI582" s="18" cm="1">
        <f t="array" ref="EI582">IF(SUMPRODUCT(--(DO582:DS582&lt;&gt;""))=0, 0,1)</f>
        <v>0</v>
      </c>
      <c r="EJ582" s="18" cm="1">
        <f t="array" ref="EJ582">IF(SUMPRODUCT(--(DT582:EG582&lt;&gt;""))=0, 0,1)</f>
        <v>1</v>
      </c>
      <c r="EK582" s="18" cm="1">
        <f t="array" ref="EK582">IF(SUMPRODUCT(--(EC582:EG582&lt;&gt;""))=0, 0,1)</f>
        <v>1</v>
      </c>
      <c r="EL582" s="18" cm="1">
        <f t="array" ref="EL582">IF(SUMPRODUCT(--(EE582:EG582&lt;&gt;""))=0, 0,1)</f>
        <v>1</v>
      </c>
      <c r="EM582" s="18">
        <f t="shared" si="130"/>
        <v>0</v>
      </c>
      <c r="EN582" s="18" t="str">
        <f t="shared" si="131"/>
        <v>NA</v>
      </c>
      <c r="EO582" s="18">
        <f t="shared" si="132"/>
        <v>0</v>
      </c>
      <c r="EP582" s="18">
        <f t="shared" si="133"/>
        <v>0</v>
      </c>
      <c r="EQ582" s="18">
        <f t="shared" si="134"/>
        <v>0</v>
      </c>
      <c r="ER582" s="58" t="s">
        <v>2080</v>
      </c>
      <c r="ES582" s="59">
        <v>43805</v>
      </c>
      <c r="ET582" s="18" t="s">
        <v>876</v>
      </c>
      <c r="EU582" s="18" t="s">
        <v>876</v>
      </c>
    </row>
    <row r="583" spans="1:151" ht="15.75" customHeight="1" x14ac:dyDescent="0.2">
      <c r="A583" s="5" t="s">
        <v>311</v>
      </c>
      <c r="B583" s="24" t="s">
        <v>875</v>
      </c>
      <c r="C583" s="26">
        <v>1</v>
      </c>
      <c r="D583" s="18" t="s">
        <v>915</v>
      </c>
      <c r="E583" s="26" t="s">
        <v>911</v>
      </c>
      <c r="F583" s="18" t="s">
        <v>553</v>
      </c>
      <c r="G583" s="18" t="s">
        <v>878</v>
      </c>
      <c r="H583" s="18" t="s">
        <v>879</v>
      </c>
      <c r="I583" s="18" t="s">
        <v>363</v>
      </c>
      <c r="J583" s="18" t="s">
        <v>363</v>
      </c>
      <c r="K583" s="18" t="s">
        <v>363</v>
      </c>
      <c r="L583" s="18" t="s">
        <v>469</v>
      </c>
      <c r="M583" s="18" t="s">
        <v>253</v>
      </c>
      <c r="N583" s="56">
        <v>60</v>
      </c>
      <c r="O583" s="18" t="s">
        <v>877</v>
      </c>
      <c r="P583" s="18" t="s">
        <v>466</v>
      </c>
      <c r="Q583" s="18" t="s">
        <v>254</v>
      </c>
      <c r="R583" s="24" t="s">
        <v>257</v>
      </c>
      <c r="S583" s="24" t="s">
        <v>257</v>
      </c>
      <c r="T583" s="26" t="s">
        <v>911</v>
      </c>
      <c r="U583" s="26" t="s">
        <v>257</v>
      </c>
      <c r="V583" s="26" t="s">
        <v>257</v>
      </c>
      <c r="W583" s="26" t="s">
        <v>257</v>
      </c>
      <c r="X583" s="18" t="s">
        <v>882</v>
      </c>
      <c r="Y583" s="18">
        <v>33.299999999999997</v>
      </c>
      <c r="Z583" s="18" t="s">
        <v>474</v>
      </c>
      <c r="AA583" s="18">
        <v>33.299999999999997</v>
      </c>
      <c r="AB583" s="57" t="s">
        <v>257</v>
      </c>
      <c r="AC583" s="18" t="s">
        <v>595</v>
      </c>
      <c r="AD583" s="18" t="s">
        <v>595</v>
      </c>
      <c r="AE583" s="18" t="s">
        <v>595</v>
      </c>
      <c r="AF583" s="18" t="s">
        <v>595</v>
      </c>
      <c r="AG583" s="18" t="s">
        <v>595</v>
      </c>
      <c r="AH583" s="18" t="s">
        <v>595</v>
      </c>
      <c r="AI583" s="18">
        <v>29</v>
      </c>
      <c r="AJ583" s="18" t="s">
        <v>596</v>
      </c>
      <c r="AK583" s="18">
        <v>29</v>
      </c>
      <c r="AL583" s="18" t="s">
        <v>883</v>
      </c>
      <c r="AM583" s="18" t="s">
        <v>313</v>
      </c>
      <c r="AN583" s="57">
        <v>97.8</v>
      </c>
      <c r="AO583" s="18" t="s">
        <v>912</v>
      </c>
      <c r="AP583" s="26" t="s">
        <v>479</v>
      </c>
      <c r="AQ583" s="18">
        <v>4</v>
      </c>
      <c r="AR583" s="18" t="s">
        <v>672</v>
      </c>
      <c r="AS583" s="57">
        <f t="shared" si="117"/>
        <v>95.699999999999989</v>
      </c>
      <c r="AT583" s="57">
        <v>99.9</v>
      </c>
      <c r="AU583" s="57">
        <f t="shared" si="118"/>
        <v>2.1000000000000085</v>
      </c>
      <c r="AV583" s="57">
        <f t="shared" si="119"/>
        <v>2.1000000000000085</v>
      </c>
      <c r="AW583" s="5" t="s">
        <v>557</v>
      </c>
      <c r="AX583" s="68">
        <v>29</v>
      </c>
      <c r="AY583" s="18" t="s">
        <v>596</v>
      </c>
      <c r="AZ583" s="5" t="s">
        <v>257</v>
      </c>
      <c r="BA583" s="5" t="s">
        <v>257</v>
      </c>
      <c r="BB583" s="18" t="s">
        <v>913</v>
      </c>
      <c r="BC583" s="18"/>
      <c r="BD583" s="57"/>
      <c r="BE583" s="18"/>
      <c r="BF583" s="18"/>
      <c r="BG583" s="18"/>
      <c r="BH583" s="18"/>
      <c r="BI583" s="57"/>
      <c r="BJ583" s="57"/>
      <c r="BK583" s="57"/>
      <c r="BL583" s="57"/>
      <c r="BM583" s="5"/>
      <c r="BN583" s="68"/>
      <c r="BO583" s="18"/>
      <c r="BP583" s="5"/>
      <c r="BQ583" s="5"/>
      <c r="BR583" s="18"/>
      <c r="BS583" s="18"/>
      <c r="BT583" s="18"/>
      <c r="BU583" s="18"/>
      <c r="BV583" s="18"/>
      <c r="BW583" s="18"/>
      <c r="BX583" s="18"/>
      <c r="BY583" s="18"/>
      <c r="BZ583" s="18"/>
      <c r="CA583" s="18"/>
      <c r="CB583" s="18"/>
      <c r="CC583" s="18"/>
      <c r="CD583" s="18"/>
      <c r="CE583" s="18"/>
      <c r="CF583" s="18"/>
      <c r="CG583" s="18"/>
      <c r="CH583" s="18"/>
      <c r="CI583" s="18"/>
      <c r="CJ583" s="18"/>
      <c r="CK583" s="18"/>
      <c r="CL583" s="18"/>
      <c r="CM583" s="18"/>
      <c r="CN583" s="18"/>
      <c r="CO583" s="18"/>
      <c r="CP583" s="18"/>
      <c r="CQ583" s="18"/>
      <c r="CR583" s="18"/>
      <c r="CS583" s="18"/>
      <c r="CT583" s="18"/>
      <c r="CU583" s="18"/>
      <c r="CV583" s="18"/>
      <c r="CW583" s="18"/>
      <c r="CX583" s="18"/>
      <c r="CY583" s="18"/>
      <c r="CZ583" s="18"/>
      <c r="DA583" s="18"/>
      <c r="DB583" s="18"/>
      <c r="DC583" s="18"/>
      <c r="DD583" s="18"/>
      <c r="DE583" s="18"/>
      <c r="DF583" s="18"/>
      <c r="DG583" s="18"/>
      <c r="DH583" s="18"/>
      <c r="DI583" s="18"/>
      <c r="DJ583" s="18"/>
      <c r="DK583" s="18"/>
      <c r="DL583" s="18"/>
      <c r="DM583" s="18"/>
      <c r="DN583" s="18"/>
      <c r="DO583" s="18"/>
      <c r="DP583" s="18"/>
      <c r="DQ583" s="18"/>
      <c r="DR583" s="18"/>
      <c r="DS583" s="18"/>
      <c r="DT583" s="18"/>
      <c r="DU583" s="18"/>
      <c r="DV583" s="18"/>
      <c r="DW583" s="18"/>
      <c r="DX583" s="18"/>
      <c r="DY583" s="18"/>
      <c r="DZ583" s="26"/>
      <c r="EA583" s="5"/>
      <c r="EB583" s="26"/>
      <c r="EC583" s="26"/>
      <c r="ED583" s="26"/>
      <c r="EE583" s="18"/>
      <c r="EF583" s="18"/>
      <c r="EG583" s="18">
        <v>0</v>
      </c>
      <c r="EH583" s="18" t="s">
        <v>914</v>
      </c>
      <c r="EI583" s="18" cm="1">
        <f t="array" ref="EI583">IF(SUMPRODUCT(--(DO583:DS583&lt;&gt;""))=0, 0,1)</f>
        <v>0</v>
      </c>
      <c r="EJ583" s="18" cm="1">
        <f t="array" ref="EJ583">IF(SUMPRODUCT(--(DT583:EG583&lt;&gt;""))=0, 0,1)</f>
        <v>1</v>
      </c>
      <c r="EK583" s="18" cm="1">
        <f t="array" ref="EK583">IF(SUMPRODUCT(--(EC583:EG583&lt;&gt;""))=0, 0,1)</f>
        <v>1</v>
      </c>
      <c r="EL583" s="18" cm="1">
        <f t="array" ref="EL583">IF(SUMPRODUCT(--(EE583:EG583&lt;&gt;""))=0, 0,1)</f>
        <v>1</v>
      </c>
      <c r="EM583" s="18">
        <f t="shared" si="130"/>
        <v>0</v>
      </c>
      <c r="EN583" s="18" t="str">
        <f t="shared" si="131"/>
        <v>NA</v>
      </c>
      <c r="EO583" s="18">
        <f t="shared" si="132"/>
        <v>0</v>
      </c>
      <c r="EP583" s="18">
        <f t="shared" si="133"/>
        <v>0</v>
      </c>
      <c r="EQ583" s="18">
        <f t="shared" si="134"/>
        <v>0</v>
      </c>
      <c r="ER583" s="58" t="s">
        <v>2080</v>
      </c>
      <c r="ES583" s="59">
        <v>43805</v>
      </c>
      <c r="ET583" s="18" t="s">
        <v>876</v>
      </c>
      <c r="EU583" s="18" t="s">
        <v>876</v>
      </c>
    </row>
    <row r="584" spans="1:151" ht="15.75" customHeight="1" x14ac:dyDescent="0.2">
      <c r="A584" s="5" t="s">
        <v>311</v>
      </c>
      <c r="B584" s="24" t="s">
        <v>875</v>
      </c>
      <c r="C584" s="26">
        <v>1</v>
      </c>
      <c r="D584" s="18" t="s">
        <v>916</v>
      </c>
      <c r="E584" s="26" t="s">
        <v>911</v>
      </c>
      <c r="F584" s="18" t="s">
        <v>553</v>
      </c>
      <c r="G584" s="18" t="s">
        <v>878</v>
      </c>
      <c r="H584" s="18" t="s">
        <v>879</v>
      </c>
      <c r="I584" s="18" t="s">
        <v>363</v>
      </c>
      <c r="J584" s="18" t="s">
        <v>363</v>
      </c>
      <c r="K584" s="18" t="s">
        <v>363</v>
      </c>
      <c r="L584" s="18" t="s">
        <v>469</v>
      </c>
      <c r="M584" s="18" t="s">
        <v>253</v>
      </c>
      <c r="N584" s="56">
        <v>60</v>
      </c>
      <c r="O584" s="18" t="s">
        <v>877</v>
      </c>
      <c r="P584" s="18" t="s">
        <v>466</v>
      </c>
      <c r="Q584" s="18" t="s">
        <v>254</v>
      </c>
      <c r="R584" s="24" t="s">
        <v>257</v>
      </c>
      <c r="S584" s="24" t="s">
        <v>257</v>
      </c>
      <c r="T584" s="26" t="s">
        <v>911</v>
      </c>
      <c r="U584" s="26" t="s">
        <v>257</v>
      </c>
      <c r="V584" s="26" t="s">
        <v>257</v>
      </c>
      <c r="W584" s="26" t="s">
        <v>257</v>
      </c>
      <c r="X584" s="18" t="s">
        <v>882</v>
      </c>
      <c r="Y584" s="18">
        <v>333.3</v>
      </c>
      <c r="Z584" s="18" t="s">
        <v>474</v>
      </c>
      <c r="AA584" s="18">
        <v>333.3</v>
      </c>
      <c r="AB584" s="57" t="s">
        <v>257</v>
      </c>
      <c r="AC584" s="18" t="s">
        <v>595</v>
      </c>
      <c r="AD584" s="18" t="s">
        <v>595</v>
      </c>
      <c r="AE584" s="18" t="s">
        <v>595</v>
      </c>
      <c r="AF584" s="18" t="s">
        <v>595</v>
      </c>
      <c r="AG584" s="18" t="s">
        <v>595</v>
      </c>
      <c r="AH584" s="18" t="s">
        <v>595</v>
      </c>
      <c r="AI584" s="18">
        <v>29</v>
      </c>
      <c r="AJ584" s="18" t="s">
        <v>596</v>
      </c>
      <c r="AK584" s="18">
        <v>29</v>
      </c>
      <c r="AL584" s="18" t="s">
        <v>883</v>
      </c>
      <c r="AM584" s="18" t="s">
        <v>313</v>
      </c>
      <c r="AN584" s="57">
        <v>95.1</v>
      </c>
      <c r="AO584" s="18" t="s">
        <v>912</v>
      </c>
      <c r="AP584" s="26" t="s">
        <v>479</v>
      </c>
      <c r="AQ584" s="18">
        <v>4</v>
      </c>
      <c r="AR584" s="18" t="s">
        <v>672</v>
      </c>
      <c r="AS584" s="57">
        <f t="shared" si="117"/>
        <v>93.1</v>
      </c>
      <c r="AT584" s="57">
        <v>97.1</v>
      </c>
      <c r="AU584" s="57">
        <f t="shared" si="118"/>
        <v>2</v>
      </c>
      <c r="AV584" s="57">
        <f t="shared" si="119"/>
        <v>2</v>
      </c>
      <c r="AW584" s="5" t="s">
        <v>557</v>
      </c>
      <c r="AX584" s="68">
        <v>29</v>
      </c>
      <c r="AY584" s="18" t="s">
        <v>596</v>
      </c>
      <c r="AZ584" s="5" t="s">
        <v>257</v>
      </c>
      <c r="BA584" s="5" t="s">
        <v>257</v>
      </c>
      <c r="BB584" s="18" t="s">
        <v>913</v>
      </c>
      <c r="BC584" s="18"/>
      <c r="BD584" s="57"/>
      <c r="BE584" s="18"/>
      <c r="BF584" s="18"/>
      <c r="BG584" s="18"/>
      <c r="BH584" s="18"/>
      <c r="BI584" s="57"/>
      <c r="BJ584" s="57"/>
      <c r="BK584" s="57"/>
      <c r="BL584" s="57"/>
      <c r="BM584" s="5"/>
      <c r="BN584" s="68"/>
      <c r="BO584" s="18"/>
      <c r="BP584" s="5"/>
      <c r="BQ584" s="5"/>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26"/>
      <c r="EA584" s="5"/>
      <c r="EB584" s="26"/>
      <c r="EC584" s="26"/>
      <c r="ED584" s="26"/>
      <c r="EE584" s="18"/>
      <c r="EF584" s="18"/>
      <c r="EG584" s="18">
        <v>0</v>
      </c>
      <c r="EH584" s="18" t="s">
        <v>914</v>
      </c>
      <c r="EI584" s="18" cm="1">
        <f t="array" ref="EI584">IF(SUMPRODUCT(--(DO584:DS584&lt;&gt;""))=0, 0,1)</f>
        <v>0</v>
      </c>
      <c r="EJ584" s="18" cm="1">
        <f t="array" ref="EJ584">IF(SUMPRODUCT(--(DT584:EG584&lt;&gt;""))=0, 0,1)</f>
        <v>1</v>
      </c>
      <c r="EK584" s="18" cm="1">
        <f t="array" ref="EK584">IF(SUMPRODUCT(--(EC584:EG584&lt;&gt;""))=0, 0,1)</f>
        <v>1</v>
      </c>
      <c r="EL584" s="18" cm="1">
        <f t="array" ref="EL584">IF(SUMPRODUCT(--(EE584:EG584&lt;&gt;""))=0, 0,1)</f>
        <v>1</v>
      </c>
      <c r="EM584" s="18">
        <f t="shared" si="130"/>
        <v>0</v>
      </c>
      <c r="EN584" s="18" t="str">
        <f t="shared" si="131"/>
        <v>NA</v>
      </c>
      <c r="EO584" s="18">
        <f t="shared" si="132"/>
        <v>0</v>
      </c>
      <c r="EP584" s="18">
        <f t="shared" si="133"/>
        <v>0</v>
      </c>
      <c r="EQ584" s="18">
        <f t="shared" si="134"/>
        <v>0</v>
      </c>
      <c r="ER584" s="58" t="s">
        <v>2080</v>
      </c>
      <c r="ES584" s="59">
        <v>43805</v>
      </c>
      <c r="ET584" s="18" t="s">
        <v>876</v>
      </c>
      <c r="EU584" s="18" t="s">
        <v>876</v>
      </c>
    </row>
    <row r="585" spans="1:151" ht="15.75" customHeight="1" x14ac:dyDescent="0.2">
      <c r="A585" s="5" t="s">
        <v>918</v>
      </c>
      <c r="B585" s="24" t="s">
        <v>919</v>
      </c>
      <c r="C585" s="26">
        <v>1</v>
      </c>
      <c r="D585" s="18" t="s">
        <v>922</v>
      </c>
      <c r="E585" s="18" t="s">
        <v>257</v>
      </c>
      <c r="F585" s="18" t="s">
        <v>2297</v>
      </c>
      <c r="G585" s="18" t="s">
        <v>641</v>
      </c>
      <c r="H585" s="18" t="s">
        <v>642</v>
      </c>
      <c r="I585" s="18" t="s">
        <v>363</v>
      </c>
      <c r="J585" s="18" t="s">
        <v>363</v>
      </c>
      <c r="K585" s="18" t="s">
        <v>363</v>
      </c>
      <c r="L585" s="18" t="s">
        <v>469</v>
      </c>
      <c r="M585" s="18" t="s">
        <v>253</v>
      </c>
      <c r="N585" s="56">
        <v>113</v>
      </c>
      <c r="O585" s="18" t="s">
        <v>921</v>
      </c>
      <c r="P585" s="18" t="s">
        <v>466</v>
      </c>
      <c r="Q585" s="18" t="s">
        <v>254</v>
      </c>
      <c r="R585" s="24" t="s">
        <v>257</v>
      </c>
      <c r="S585" s="24" t="s">
        <v>257</v>
      </c>
      <c r="T585" s="18" t="s">
        <v>257</v>
      </c>
      <c r="U585" s="18" t="s">
        <v>257</v>
      </c>
      <c r="V585" s="18" t="s">
        <v>257</v>
      </c>
      <c r="W585" s="18" t="s">
        <v>257</v>
      </c>
      <c r="X585" s="18" t="s">
        <v>923</v>
      </c>
      <c r="Y585" s="57">
        <v>0.878</v>
      </c>
      <c r="Z585" s="18" t="s">
        <v>599</v>
      </c>
      <c r="AA585" s="57">
        <v>0.878</v>
      </c>
      <c r="AB585" s="57" t="s">
        <v>257</v>
      </c>
      <c r="AC585" s="18" t="s">
        <v>699</v>
      </c>
      <c r="AD585" s="18">
        <v>1</v>
      </c>
      <c r="AE585" s="18" t="s">
        <v>924</v>
      </c>
      <c r="AF585" s="18" t="s">
        <v>257</v>
      </c>
      <c r="AG585" s="18" t="s">
        <v>257</v>
      </c>
      <c r="AH585" s="18" t="s">
        <v>257</v>
      </c>
      <c r="AI585" s="18">
        <v>2</v>
      </c>
      <c r="AJ585" s="18" t="s">
        <v>628</v>
      </c>
      <c r="AK585" s="18">
        <v>14</v>
      </c>
      <c r="AL585" s="18" t="s">
        <v>925</v>
      </c>
      <c r="AM585" s="18" t="s">
        <v>256</v>
      </c>
      <c r="AN585" s="57">
        <v>10.005000000000001</v>
      </c>
      <c r="AO585" s="18" t="s">
        <v>926</v>
      </c>
      <c r="AP585" s="18" t="s">
        <v>699</v>
      </c>
      <c r="AQ585" s="18">
        <v>1</v>
      </c>
      <c r="AR585" s="18" t="s">
        <v>924</v>
      </c>
      <c r="AS585" s="18" t="s">
        <v>257</v>
      </c>
      <c r="AT585" s="18" t="s">
        <v>257</v>
      </c>
      <c r="AU585" s="18" t="s">
        <v>257</v>
      </c>
      <c r="AV585" s="18" t="s">
        <v>257</v>
      </c>
      <c r="AW585" s="18" t="s">
        <v>257</v>
      </c>
      <c r="AX585" s="18">
        <v>2</v>
      </c>
      <c r="AY585" s="18" t="s">
        <v>628</v>
      </c>
      <c r="AZ585" s="18" t="s">
        <v>257</v>
      </c>
      <c r="BA585" s="18" t="s">
        <v>257</v>
      </c>
      <c r="BB585" s="18" t="s">
        <v>927</v>
      </c>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t="s">
        <v>928</v>
      </c>
      <c r="EI585" s="18" cm="1">
        <f t="array" ref="EI585">IF(SUMPRODUCT(--(DO585:DS585&lt;&gt;""))=0, 0,1)</f>
        <v>0</v>
      </c>
      <c r="EJ585" s="18" cm="1">
        <f t="array" ref="EJ585">IF(SUMPRODUCT(--(DT585:EG585&lt;&gt;""))=0, 0,1)</f>
        <v>0</v>
      </c>
      <c r="EK585" s="18" cm="1">
        <f t="array" ref="EK585">IF(SUMPRODUCT(--(EC585:EG585&lt;&gt;""))=0, 0,1)</f>
        <v>0</v>
      </c>
      <c r="EL585" s="18" cm="1">
        <f t="array" ref="EL585">IF(SUMPRODUCT(--(EE585:EG585&lt;&gt;""))=0, 0,1)</f>
        <v>0</v>
      </c>
      <c r="EM585" s="18">
        <f t="shared" si="130"/>
        <v>0</v>
      </c>
      <c r="EN585" s="18" t="str">
        <f t="shared" si="131"/>
        <v>NA</v>
      </c>
      <c r="EO585" s="18" t="str">
        <f t="shared" si="132"/>
        <v>NA</v>
      </c>
      <c r="EP585" s="18" t="str">
        <f t="shared" si="133"/>
        <v>NA</v>
      </c>
      <c r="EQ585" s="18" t="str">
        <f t="shared" si="134"/>
        <v>NA</v>
      </c>
      <c r="ER585" s="58" t="s">
        <v>2080</v>
      </c>
      <c r="ES585" s="59">
        <v>43804</v>
      </c>
      <c r="ET585" s="18" t="s">
        <v>929</v>
      </c>
      <c r="EU585" s="18" t="s">
        <v>920</v>
      </c>
    </row>
    <row r="586" spans="1:151" ht="15.75" customHeight="1" x14ac:dyDescent="0.2">
      <c r="A586" s="5" t="s">
        <v>918</v>
      </c>
      <c r="B586" s="24" t="s">
        <v>919</v>
      </c>
      <c r="C586" s="26">
        <v>1</v>
      </c>
      <c r="D586" s="18" t="s">
        <v>922</v>
      </c>
      <c r="E586" s="18" t="s">
        <v>257</v>
      </c>
      <c r="F586" s="18" t="s">
        <v>2297</v>
      </c>
      <c r="G586" s="18" t="s">
        <v>641</v>
      </c>
      <c r="H586" s="18" t="s">
        <v>642</v>
      </c>
      <c r="I586" s="18" t="s">
        <v>363</v>
      </c>
      <c r="J586" s="18" t="s">
        <v>363</v>
      </c>
      <c r="K586" s="18" t="s">
        <v>363</v>
      </c>
      <c r="L586" s="18" t="s">
        <v>469</v>
      </c>
      <c r="M586" s="18" t="s">
        <v>253</v>
      </c>
      <c r="N586" s="56">
        <v>113</v>
      </c>
      <c r="O586" s="18" t="s">
        <v>921</v>
      </c>
      <c r="P586" s="18" t="s">
        <v>466</v>
      </c>
      <c r="Q586" s="18" t="s">
        <v>254</v>
      </c>
      <c r="R586" s="24" t="s">
        <v>257</v>
      </c>
      <c r="S586" s="24" t="s">
        <v>257</v>
      </c>
      <c r="T586" s="18" t="s">
        <v>257</v>
      </c>
      <c r="U586" s="18" t="s">
        <v>257</v>
      </c>
      <c r="V586" s="18" t="s">
        <v>257</v>
      </c>
      <c r="W586" s="18" t="s">
        <v>257</v>
      </c>
      <c r="X586" s="18" t="s">
        <v>923</v>
      </c>
      <c r="Y586" s="57">
        <v>9.5000000000000001E-2</v>
      </c>
      <c r="Z586" s="18" t="s">
        <v>599</v>
      </c>
      <c r="AA586" s="57">
        <v>9.5000000000000001E-2</v>
      </c>
      <c r="AB586" s="57" t="s">
        <v>257</v>
      </c>
      <c r="AC586" s="18" t="s">
        <v>699</v>
      </c>
      <c r="AD586" s="18">
        <v>1</v>
      </c>
      <c r="AE586" s="18" t="s">
        <v>924</v>
      </c>
      <c r="AF586" s="18" t="s">
        <v>257</v>
      </c>
      <c r="AG586" s="18" t="s">
        <v>257</v>
      </c>
      <c r="AH586" s="18" t="s">
        <v>257</v>
      </c>
      <c r="AI586" s="18">
        <v>2</v>
      </c>
      <c r="AJ586" s="18" t="s">
        <v>628</v>
      </c>
      <c r="AK586" s="18">
        <v>14</v>
      </c>
      <c r="AL586" s="18" t="s">
        <v>925</v>
      </c>
      <c r="AM586" s="18" t="s">
        <v>256</v>
      </c>
      <c r="AN586" s="57">
        <v>40.024000000000001</v>
      </c>
      <c r="AO586" s="18" t="s">
        <v>926</v>
      </c>
      <c r="AP586" s="18" t="s">
        <v>699</v>
      </c>
      <c r="AQ586" s="18">
        <v>1</v>
      </c>
      <c r="AR586" s="18" t="s">
        <v>924</v>
      </c>
      <c r="AS586" s="18" t="s">
        <v>257</v>
      </c>
      <c r="AT586" s="18" t="s">
        <v>257</v>
      </c>
      <c r="AU586" s="18" t="s">
        <v>257</v>
      </c>
      <c r="AV586" s="18" t="s">
        <v>257</v>
      </c>
      <c r="AW586" s="18" t="s">
        <v>257</v>
      </c>
      <c r="AX586" s="18">
        <v>2</v>
      </c>
      <c r="AY586" s="18" t="s">
        <v>628</v>
      </c>
      <c r="AZ586" s="18" t="s">
        <v>257</v>
      </c>
      <c r="BA586" s="18" t="s">
        <v>257</v>
      </c>
      <c r="BB586" s="18" t="s">
        <v>927</v>
      </c>
      <c r="BC586" s="18"/>
      <c r="BD586" s="18"/>
      <c r="BE586" s="18"/>
      <c r="BF586" s="18"/>
      <c r="BG586" s="18"/>
      <c r="BH586" s="18"/>
      <c r="BI586" s="18"/>
      <c r="BJ586" s="18"/>
      <c r="BK586" s="18"/>
      <c r="BL586" s="18"/>
      <c r="BM586" s="18"/>
      <c r="BN586" s="18"/>
      <c r="BO586" s="18"/>
      <c r="BP586" s="18"/>
      <c r="BQ586" s="18"/>
      <c r="BR586" s="18"/>
      <c r="BS586" s="18"/>
      <c r="BT586" s="18"/>
      <c r="BU586" s="18"/>
      <c r="BV586" s="18"/>
      <c r="BW586" s="18"/>
      <c r="BX586" s="18"/>
      <c r="BY586" s="18"/>
      <c r="BZ586" s="18"/>
      <c r="CA586" s="18"/>
      <c r="CB586" s="18"/>
      <c r="CC586" s="18"/>
      <c r="CD586" s="18"/>
      <c r="CE586" s="18"/>
      <c r="CF586" s="18"/>
      <c r="CG586" s="18"/>
      <c r="CH586" s="18"/>
      <c r="CI586" s="18"/>
      <c r="CJ586" s="18"/>
      <c r="CK586" s="18"/>
      <c r="CL586" s="18"/>
      <c r="CM586" s="18"/>
      <c r="CN586" s="18"/>
      <c r="CO586" s="18"/>
      <c r="CP586" s="18"/>
      <c r="CQ586" s="18"/>
      <c r="CR586" s="18"/>
      <c r="CS586" s="18"/>
      <c r="CT586" s="18"/>
      <c r="CU586" s="18"/>
      <c r="CV586" s="18"/>
      <c r="CW586" s="18"/>
      <c r="CX586" s="18"/>
      <c r="CY586" s="18"/>
      <c r="CZ586" s="18"/>
      <c r="DA586" s="18"/>
      <c r="DB586" s="18"/>
      <c r="DC586" s="18"/>
      <c r="DD586" s="18"/>
      <c r="DE586" s="18"/>
      <c r="DF586" s="18"/>
      <c r="DG586" s="18"/>
      <c r="DH586" s="18"/>
      <c r="DI586" s="18"/>
      <c r="DJ586" s="18"/>
      <c r="DK586" s="18"/>
      <c r="DL586" s="18"/>
      <c r="DM586" s="18"/>
      <c r="DN586" s="18"/>
      <c r="DO586" s="18"/>
      <c r="DP586" s="18"/>
      <c r="DQ586" s="18"/>
      <c r="DR586" s="18"/>
      <c r="DS586" s="18"/>
      <c r="DT586" s="18"/>
      <c r="DU586" s="18"/>
      <c r="DV586" s="18"/>
      <c r="DW586" s="18"/>
      <c r="DX586" s="18"/>
      <c r="DY586" s="18"/>
      <c r="DZ586" s="18"/>
      <c r="EA586" s="18"/>
      <c r="EB586" s="18"/>
      <c r="EC586" s="18"/>
      <c r="ED586" s="18"/>
      <c r="EE586" s="18"/>
      <c r="EF586" s="18"/>
      <c r="EG586" s="18"/>
      <c r="EH586" s="18" t="s">
        <v>928</v>
      </c>
      <c r="EI586" s="18" cm="1">
        <f t="array" ref="EI586">IF(SUMPRODUCT(--(DO586:DS586&lt;&gt;""))=0, 0,1)</f>
        <v>0</v>
      </c>
      <c r="EJ586" s="18" cm="1">
        <f t="array" ref="EJ586">IF(SUMPRODUCT(--(DT586:EG586&lt;&gt;""))=0, 0,1)</f>
        <v>0</v>
      </c>
      <c r="EK586" s="18" cm="1">
        <f t="array" ref="EK586">IF(SUMPRODUCT(--(EC586:EG586&lt;&gt;""))=0, 0,1)</f>
        <v>0</v>
      </c>
      <c r="EL586" s="18" cm="1">
        <f t="array" ref="EL586">IF(SUMPRODUCT(--(EE586:EG586&lt;&gt;""))=0, 0,1)</f>
        <v>0</v>
      </c>
      <c r="EM586" s="18">
        <f t="shared" si="130"/>
        <v>0</v>
      </c>
      <c r="EN586" s="18" t="str">
        <f t="shared" si="131"/>
        <v>NA</v>
      </c>
      <c r="EO586" s="18" t="str">
        <f t="shared" si="132"/>
        <v>NA</v>
      </c>
      <c r="EP586" s="18" t="str">
        <f t="shared" si="133"/>
        <v>NA</v>
      </c>
      <c r="EQ586" s="18" t="str">
        <f t="shared" si="134"/>
        <v>NA</v>
      </c>
      <c r="ER586" s="58" t="s">
        <v>2080</v>
      </c>
      <c r="ES586" s="59">
        <v>43804</v>
      </c>
      <c r="ET586" s="18" t="s">
        <v>929</v>
      </c>
      <c r="EU586" s="18" t="s">
        <v>920</v>
      </c>
    </row>
    <row r="587" spans="1:151" ht="15.75" customHeight="1" x14ac:dyDescent="0.2">
      <c r="A587" s="5" t="s">
        <v>918</v>
      </c>
      <c r="B587" s="24" t="s">
        <v>919</v>
      </c>
      <c r="C587" s="26">
        <v>1</v>
      </c>
      <c r="D587" s="18" t="s">
        <v>922</v>
      </c>
      <c r="E587" s="18" t="s">
        <v>257</v>
      </c>
      <c r="F587" s="18" t="s">
        <v>2297</v>
      </c>
      <c r="G587" s="18" t="s">
        <v>641</v>
      </c>
      <c r="H587" s="18" t="s">
        <v>642</v>
      </c>
      <c r="I587" s="18" t="s">
        <v>363</v>
      </c>
      <c r="J587" s="18" t="s">
        <v>363</v>
      </c>
      <c r="K587" s="18" t="s">
        <v>363</v>
      </c>
      <c r="L587" s="18" t="s">
        <v>469</v>
      </c>
      <c r="M587" s="18" t="s">
        <v>253</v>
      </c>
      <c r="N587" s="56">
        <v>113</v>
      </c>
      <c r="O587" s="18" t="s">
        <v>921</v>
      </c>
      <c r="P587" s="18" t="s">
        <v>466</v>
      </c>
      <c r="Q587" s="18" t="s">
        <v>254</v>
      </c>
      <c r="R587" s="24" t="s">
        <v>257</v>
      </c>
      <c r="S587" s="24" t="s">
        <v>257</v>
      </c>
      <c r="T587" s="18" t="s">
        <v>257</v>
      </c>
      <c r="U587" s="18" t="s">
        <v>257</v>
      </c>
      <c r="V587" s="18" t="s">
        <v>257</v>
      </c>
      <c r="W587" s="18" t="s">
        <v>257</v>
      </c>
      <c r="X587" s="18" t="s">
        <v>923</v>
      </c>
      <c r="Y587" s="57">
        <v>0.37</v>
      </c>
      <c r="Z587" s="18" t="s">
        <v>599</v>
      </c>
      <c r="AA587" s="57">
        <v>0.37</v>
      </c>
      <c r="AB587" s="57" t="s">
        <v>257</v>
      </c>
      <c r="AC587" s="18" t="s">
        <v>699</v>
      </c>
      <c r="AD587" s="18">
        <v>1</v>
      </c>
      <c r="AE587" s="18" t="s">
        <v>924</v>
      </c>
      <c r="AF587" s="18" t="s">
        <v>257</v>
      </c>
      <c r="AG587" s="18" t="s">
        <v>257</v>
      </c>
      <c r="AH587" s="18" t="s">
        <v>257</v>
      </c>
      <c r="AI587" s="18">
        <v>2</v>
      </c>
      <c r="AJ587" s="18" t="s">
        <v>628</v>
      </c>
      <c r="AK587" s="18">
        <v>14</v>
      </c>
      <c r="AL587" s="18" t="s">
        <v>925</v>
      </c>
      <c r="AM587" s="18" t="s">
        <v>256</v>
      </c>
      <c r="AN587" s="57">
        <v>40.109000000000002</v>
      </c>
      <c r="AO587" s="18" t="s">
        <v>926</v>
      </c>
      <c r="AP587" s="18" t="s">
        <v>699</v>
      </c>
      <c r="AQ587" s="18">
        <v>1</v>
      </c>
      <c r="AR587" s="18" t="s">
        <v>924</v>
      </c>
      <c r="AS587" s="18" t="s">
        <v>257</v>
      </c>
      <c r="AT587" s="18" t="s">
        <v>257</v>
      </c>
      <c r="AU587" s="18" t="s">
        <v>257</v>
      </c>
      <c r="AV587" s="18" t="s">
        <v>257</v>
      </c>
      <c r="AW587" s="18" t="s">
        <v>257</v>
      </c>
      <c r="AX587" s="18">
        <v>2</v>
      </c>
      <c r="AY587" s="18" t="s">
        <v>628</v>
      </c>
      <c r="AZ587" s="18" t="s">
        <v>257</v>
      </c>
      <c r="BA587" s="18" t="s">
        <v>257</v>
      </c>
      <c r="BB587" s="18" t="s">
        <v>927</v>
      </c>
      <c r="BC587" s="18"/>
      <c r="BD587" s="18"/>
      <c r="BE587" s="18"/>
      <c r="BF587" s="18"/>
      <c r="BG587" s="18"/>
      <c r="BH587" s="18"/>
      <c r="BI587" s="18"/>
      <c r="BJ587" s="18"/>
      <c r="BK587" s="18"/>
      <c r="BL587" s="18"/>
      <c r="BM587" s="18"/>
      <c r="BN587" s="18"/>
      <c r="BO587" s="18"/>
      <c r="BP587" s="18"/>
      <c r="BQ587" s="18"/>
      <c r="BR587" s="18"/>
      <c r="BS587" s="18"/>
      <c r="BT587" s="18"/>
      <c r="BU587" s="18"/>
      <c r="BV587" s="18"/>
      <c r="BW587" s="18"/>
      <c r="BX587" s="18"/>
      <c r="BY587" s="18"/>
      <c r="BZ587" s="18"/>
      <c r="CA587" s="18"/>
      <c r="CB587" s="18"/>
      <c r="CC587" s="18"/>
      <c r="CD587" s="18"/>
      <c r="CE587" s="18"/>
      <c r="CF587" s="18"/>
      <c r="CG587" s="18"/>
      <c r="CH587" s="18"/>
      <c r="CI587" s="18"/>
      <c r="CJ587" s="18"/>
      <c r="CK587" s="18"/>
      <c r="CL587" s="18"/>
      <c r="CM587" s="18"/>
      <c r="CN587" s="18"/>
      <c r="CO587" s="18"/>
      <c r="CP587" s="18"/>
      <c r="CQ587" s="18"/>
      <c r="CR587" s="18"/>
      <c r="CS587" s="18"/>
      <c r="CT587" s="18"/>
      <c r="CU587" s="18"/>
      <c r="CV587" s="18"/>
      <c r="CW587" s="18"/>
      <c r="CX587" s="18"/>
      <c r="CY587" s="18"/>
      <c r="CZ587" s="18"/>
      <c r="DA587" s="18"/>
      <c r="DB587" s="18"/>
      <c r="DC587" s="18"/>
      <c r="DD587" s="18"/>
      <c r="DE587" s="18"/>
      <c r="DF587" s="18"/>
      <c r="DG587" s="18"/>
      <c r="DH587" s="18"/>
      <c r="DI587" s="18"/>
      <c r="DJ587" s="18"/>
      <c r="DK587" s="18"/>
      <c r="DL587" s="18"/>
      <c r="DM587" s="18"/>
      <c r="DN587" s="18"/>
      <c r="DO587" s="18"/>
      <c r="DP587" s="18"/>
      <c r="DQ587" s="18"/>
      <c r="DR587" s="18"/>
      <c r="DS587" s="18"/>
      <c r="DT587" s="18"/>
      <c r="DU587" s="18"/>
      <c r="DV587" s="18"/>
      <c r="DW587" s="18"/>
      <c r="DX587" s="18"/>
      <c r="DY587" s="18"/>
      <c r="DZ587" s="18"/>
      <c r="EA587" s="18"/>
      <c r="EB587" s="18"/>
      <c r="EC587" s="18"/>
      <c r="ED587" s="18"/>
      <c r="EE587" s="18"/>
      <c r="EF587" s="18"/>
      <c r="EG587" s="18"/>
      <c r="EH587" s="18" t="s">
        <v>928</v>
      </c>
      <c r="EI587" s="18" cm="1">
        <f t="array" ref="EI587">IF(SUMPRODUCT(--(DO587:DS587&lt;&gt;""))=0, 0,1)</f>
        <v>0</v>
      </c>
      <c r="EJ587" s="18" cm="1">
        <f t="array" ref="EJ587">IF(SUMPRODUCT(--(DT587:EG587&lt;&gt;""))=0, 0,1)</f>
        <v>0</v>
      </c>
      <c r="EK587" s="18" cm="1">
        <f t="array" ref="EK587">IF(SUMPRODUCT(--(EC587:EG587&lt;&gt;""))=0, 0,1)</f>
        <v>0</v>
      </c>
      <c r="EL587" s="18" cm="1">
        <f t="array" ref="EL587">IF(SUMPRODUCT(--(EE587:EG587&lt;&gt;""))=0, 0,1)</f>
        <v>0</v>
      </c>
      <c r="EM587" s="18">
        <f t="shared" si="130"/>
        <v>0</v>
      </c>
      <c r="EN587" s="18" t="str">
        <f t="shared" si="131"/>
        <v>NA</v>
      </c>
      <c r="EO587" s="18" t="str">
        <f t="shared" si="132"/>
        <v>NA</v>
      </c>
      <c r="EP587" s="18" t="str">
        <f t="shared" si="133"/>
        <v>NA</v>
      </c>
      <c r="EQ587" s="18" t="str">
        <f t="shared" si="134"/>
        <v>NA</v>
      </c>
      <c r="ER587" s="58" t="s">
        <v>2080</v>
      </c>
      <c r="ES587" s="59">
        <v>43804</v>
      </c>
      <c r="ET587" s="18" t="s">
        <v>929</v>
      </c>
      <c r="EU587" s="18" t="s">
        <v>920</v>
      </c>
    </row>
    <row r="588" spans="1:151" ht="15.75" customHeight="1" x14ac:dyDescent="0.2">
      <c r="A588" s="5" t="s">
        <v>918</v>
      </c>
      <c r="B588" s="24" t="s">
        <v>919</v>
      </c>
      <c r="C588" s="26">
        <v>1</v>
      </c>
      <c r="D588" s="18" t="s">
        <v>922</v>
      </c>
      <c r="E588" s="18" t="s">
        <v>257</v>
      </c>
      <c r="F588" s="18" t="s">
        <v>2297</v>
      </c>
      <c r="G588" s="18" t="s">
        <v>641</v>
      </c>
      <c r="H588" s="18" t="s">
        <v>642</v>
      </c>
      <c r="I588" s="18" t="s">
        <v>363</v>
      </c>
      <c r="J588" s="18" t="s">
        <v>363</v>
      </c>
      <c r="K588" s="18" t="s">
        <v>363</v>
      </c>
      <c r="L588" s="18" t="s">
        <v>469</v>
      </c>
      <c r="M588" s="18" t="s">
        <v>253</v>
      </c>
      <c r="N588" s="56">
        <v>113</v>
      </c>
      <c r="O588" s="18" t="s">
        <v>921</v>
      </c>
      <c r="P588" s="18" t="s">
        <v>466</v>
      </c>
      <c r="Q588" s="18" t="s">
        <v>254</v>
      </c>
      <c r="R588" s="24" t="s">
        <v>257</v>
      </c>
      <c r="S588" s="24" t="s">
        <v>257</v>
      </c>
      <c r="T588" s="18" t="s">
        <v>257</v>
      </c>
      <c r="U588" s="18" t="s">
        <v>257</v>
      </c>
      <c r="V588" s="18" t="s">
        <v>257</v>
      </c>
      <c r="W588" s="18" t="s">
        <v>257</v>
      </c>
      <c r="X588" s="18" t="s">
        <v>923</v>
      </c>
      <c r="Y588" s="57">
        <v>0.10299999999999999</v>
      </c>
      <c r="Z588" s="18" t="s">
        <v>599</v>
      </c>
      <c r="AA588" s="57">
        <v>0.10299999999999999</v>
      </c>
      <c r="AB588" s="57" t="s">
        <v>257</v>
      </c>
      <c r="AC588" s="18" t="s">
        <v>699</v>
      </c>
      <c r="AD588" s="18">
        <v>1</v>
      </c>
      <c r="AE588" s="18" t="s">
        <v>924</v>
      </c>
      <c r="AF588" s="18" t="s">
        <v>257</v>
      </c>
      <c r="AG588" s="18" t="s">
        <v>257</v>
      </c>
      <c r="AH588" s="18" t="s">
        <v>257</v>
      </c>
      <c r="AI588" s="18">
        <v>2</v>
      </c>
      <c r="AJ588" s="18" t="s">
        <v>628</v>
      </c>
      <c r="AK588" s="18">
        <v>14</v>
      </c>
      <c r="AL588" s="18" t="s">
        <v>925</v>
      </c>
      <c r="AM588" s="18" t="s">
        <v>256</v>
      </c>
      <c r="AN588" s="57">
        <v>30.052</v>
      </c>
      <c r="AO588" s="18" t="s">
        <v>926</v>
      </c>
      <c r="AP588" s="18" t="s">
        <v>699</v>
      </c>
      <c r="AQ588" s="18">
        <v>1</v>
      </c>
      <c r="AR588" s="18" t="s">
        <v>924</v>
      </c>
      <c r="AS588" s="18" t="s">
        <v>257</v>
      </c>
      <c r="AT588" s="18" t="s">
        <v>257</v>
      </c>
      <c r="AU588" s="18" t="s">
        <v>257</v>
      </c>
      <c r="AV588" s="18" t="s">
        <v>257</v>
      </c>
      <c r="AW588" s="18" t="s">
        <v>257</v>
      </c>
      <c r="AX588" s="18">
        <v>2</v>
      </c>
      <c r="AY588" s="18" t="s">
        <v>628</v>
      </c>
      <c r="AZ588" s="18" t="s">
        <v>257</v>
      </c>
      <c r="BA588" s="18" t="s">
        <v>257</v>
      </c>
      <c r="BB588" s="18" t="s">
        <v>927</v>
      </c>
      <c r="BC588" s="18"/>
      <c r="BD588" s="18"/>
      <c r="BE588" s="18"/>
      <c r="BF588" s="18"/>
      <c r="BG588" s="18"/>
      <c r="BH588" s="18"/>
      <c r="BI588" s="18"/>
      <c r="BJ588" s="18"/>
      <c r="BK588" s="18"/>
      <c r="BL588" s="18"/>
      <c r="BM588" s="18"/>
      <c r="BN588" s="18"/>
      <c r="BO588" s="18"/>
      <c r="BP588" s="18"/>
      <c r="BQ588" s="18"/>
      <c r="BR588" s="18"/>
      <c r="BS588" s="18"/>
      <c r="BT588" s="18"/>
      <c r="BU588" s="18"/>
      <c r="BV588" s="18"/>
      <c r="BW588" s="18"/>
      <c r="BX588" s="18"/>
      <c r="BY588" s="18"/>
      <c r="BZ588" s="18"/>
      <c r="CA588" s="18"/>
      <c r="CB588" s="18"/>
      <c r="CC588" s="18"/>
      <c r="CD588" s="18"/>
      <c r="CE588" s="18"/>
      <c r="CF588" s="18"/>
      <c r="CG588" s="18"/>
      <c r="CH588" s="18"/>
      <c r="CI588" s="18"/>
      <c r="CJ588" s="18"/>
      <c r="CK588" s="18"/>
      <c r="CL588" s="18"/>
      <c r="CM588" s="18"/>
      <c r="CN588" s="18"/>
      <c r="CO588" s="18"/>
      <c r="CP588" s="18"/>
      <c r="CQ588" s="18"/>
      <c r="CR588" s="18"/>
      <c r="CS588" s="18"/>
      <c r="CT588" s="18"/>
      <c r="CU588" s="18"/>
      <c r="CV588" s="18"/>
      <c r="CW588" s="18"/>
      <c r="CX588" s="18"/>
      <c r="CY588" s="18"/>
      <c r="CZ588" s="18"/>
      <c r="DA588" s="18"/>
      <c r="DB588" s="18"/>
      <c r="DC588" s="18"/>
      <c r="DD588" s="18"/>
      <c r="DE588" s="18"/>
      <c r="DF588" s="18"/>
      <c r="DG588" s="18"/>
      <c r="DH588" s="18"/>
      <c r="DI588" s="18"/>
      <c r="DJ588" s="18"/>
      <c r="DK588" s="18"/>
      <c r="DL588" s="18"/>
      <c r="DM588" s="18"/>
      <c r="DN588" s="18"/>
      <c r="DO588" s="18"/>
      <c r="DP588" s="18"/>
      <c r="DQ588" s="18"/>
      <c r="DR588" s="18"/>
      <c r="DS588" s="18"/>
      <c r="DT588" s="18"/>
      <c r="DU588" s="18"/>
      <c r="DV588" s="18"/>
      <c r="DW588" s="18"/>
      <c r="DX588" s="18"/>
      <c r="DY588" s="18"/>
      <c r="DZ588" s="18"/>
      <c r="EA588" s="18"/>
      <c r="EB588" s="18"/>
      <c r="EC588" s="18"/>
      <c r="ED588" s="18"/>
      <c r="EE588" s="18"/>
      <c r="EF588" s="18"/>
      <c r="EG588" s="18"/>
      <c r="EH588" s="60" t="s">
        <v>928</v>
      </c>
      <c r="EI588" s="18" cm="1">
        <f t="array" ref="EI588">IF(SUMPRODUCT(--(DO588:DS588&lt;&gt;""))=0, 0,1)</f>
        <v>0</v>
      </c>
      <c r="EJ588" s="18" cm="1">
        <f t="array" ref="EJ588">IF(SUMPRODUCT(--(DT588:EG588&lt;&gt;""))=0, 0,1)</f>
        <v>0</v>
      </c>
      <c r="EK588" s="18" cm="1">
        <f t="array" ref="EK588">IF(SUMPRODUCT(--(EC588:EG588&lt;&gt;""))=0, 0,1)</f>
        <v>0</v>
      </c>
      <c r="EL588" s="18" cm="1">
        <f t="array" ref="EL588">IF(SUMPRODUCT(--(EE588:EG588&lt;&gt;""))=0, 0,1)</f>
        <v>0</v>
      </c>
      <c r="EM588" s="18">
        <f t="shared" si="130"/>
        <v>0</v>
      </c>
      <c r="EN588" s="18" t="str">
        <f t="shared" si="131"/>
        <v>NA</v>
      </c>
      <c r="EO588" s="18" t="str">
        <f t="shared" si="132"/>
        <v>NA</v>
      </c>
      <c r="EP588" s="18" t="str">
        <f t="shared" si="133"/>
        <v>NA</v>
      </c>
      <c r="EQ588" s="18" t="str">
        <f t="shared" si="134"/>
        <v>NA</v>
      </c>
      <c r="ER588" s="58" t="s">
        <v>2080</v>
      </c>
      <c r="ES588" s="59">
        <v>43804</v>
      </c>
      <c r="ET588" s="18" t="s">
        <v>929</v>
      </c>
      <c r="EU588" s="18" t="s">
        <v>920</v>
      </c>
    </row>
    <row r="589" spans="1:151" ht="15.75" customHeight="1" x14ac:dyDescent="0.2">
      <c r="A589" s="5" t="s">
        <v>918</v>
      </c>
      <c r="B589" s="24" t="s">
        <v>919</v>
      </c>
      <c r="C589" s="26">
        <v>1</v>
      </c>
      <c r="D589" s="18" t="s">
        <v>922</v>
      </c>
      <c r="E589" s="18" t="s">
        <v>257</v>
      </c>
      <c r="F589" s="18" t="s">
        <v>2297</v>
      </c>
      <c r="G589" s="18" t="s">
        <v>641</v>
      </c>
      <c r="H589" s="18" t="s">
        <v>642</v>
      </c>
      <c r="I589" s="18" t="s">
        <v>363</v>
      </c>
      <c r="J589" s="18" t="s">
        <v>363</v>
      </c>
      <c r="K589" s="18" t="s">
        <v>363</v>
      </c>
      <c r="L589" s="18" t="s">
        <v>469</v>
      </c>
      <c r="M589" s="18" t="s">
        <v>253</v>
      </c>
      <c r="N589" s="56">
        <v>113</v>
      </c>
      <c r="O589" s="18" t="s">
        <v>921</v>
      </c>
      <c r="P589" s="18" t="s">
        <v>466</v>
      </c>
      <c r="Q589" s="18" t="s">
        <v>254</v>
      </c>
      <c r="R589" s="24" t="s">
        <v>257</v>
      </c>
      <c r="S589" s="24" t="s">
        <v>257</v>
      </c>
      <c r="T589" s="18" t="s">
        <v>257</v>
      </c>
      <c r="U589" s="18" t="s">
        <v>257</v>
      </c>
      <c r="V589" s="18" t="s">
        <v>257</v>
      </c>
      <c r="W589" s="18" t="s">
        <v>257</v>
      </c>
      <c r="X589" s="18" t="s">
        <v>923</v>
      </c>
      <c r="Y589" s="57">
        <v>0.14499999999999999</v>
      </c>
      <c r="Z589" s="18" t="s">
        <v>599</v>
      </c>
      <c r="AA589" s="57">
        <v>0.14499999999999999</v>
      </c>
      <c r="AB589" s="57" t="s">
        <v>257</v>
      </c>
      <c r="AC589" s="18" t="s">
        <v>699</v>
      </c>
      <c r="AD589" s="18">
        <v>1</v>
      </c>
      <c r="AE589" s="18" t="s">
        <v>924</v>
      </c>
      <c r="AF589" s="18" t="s">
        <v>257</v>
      </c>
      <c r="AG589" s="18" t="s">
        <v>257</v>
      </c>
      <c r="AH589" s="18" t="s">
        <v>257</v>
      </c>
      <c r="AI589" s="18">
        <v>2</v>
      </c>
      <c r="AJ589" s="18" t="s">
        <v>628</v>
      </c>
      <c r="AK589" s="18">
        <v>14</v>
      </c>
      <c r="AL589" s="18" t="s">
        <v>925</v>
      </c>
      <c r="AM589" s="18" t="s">
        <v>256</v>
      </c>
      <c r="AN589" s="57">
        <v>30.026</v>
      </c>
      <c r="AO589" s="18" t="s">
        <v>926</v>
      </c>
      <c r="AP589" s="18" t="s">
        <v>699</v>
      </c>
      <c r="AQ589" s="18">
        <v>1</v>
      </c>
      <c r="AR589" s="18" t="s">
        <v>924</v>
      </c>
      <c r="AS589" s="18" t="s">
        <v>257</v>
      </c>
      <c r="AT589" s="18" t="s">
        <v>257</v>
      </c>
      <c r="AU589" s="18" t="s">
        <v>257</v>
      </c>
      <c r="AV589" s="18" t="s">
        <v>257</v>
      </c>
      <c r="AW589" s="18" t="s">
        <v>257</v>
      </c>
      <c r="AX589" s="18">
        <v>2</v>
      </c>
      <c r="AY589" s="18" t="s">
        <v>628</v>
      </c>
      <c r="AZ589" s="18" t="s">
        <v>257</v>
      </c>
      <c r="BA589" s="18" t="s">
        <v>257</v>
      </c>
      <c r="BB589" s="18" t="s">
        <v>927</v>
      </c>
      <c r="BC589" s="18"/>
      <c r="BD589" s="18"/>
      <c r="BE589" s="18"/>
      <c r="BF589" s="18"/>
      <c r="BG589" s="18"/>
      <c r="BH589" s="18"/>
      <c r="BI589" s="18"/>
      <c r="BJ589" s="18"/>
      <c r="BK589" s="18"/>
      <c r="BL589" s="18"/>
      <c r="BM589" s="18"/>
      <c r="BN589" s="18"/>
      <c r="BO589" s="18"/>
      <c r="BP589" s="18"/>
      <c r="BQ589" s="18"/>
      <c r="BR589" s="18"/>
      <c r="BS589" s="18"/>
      <c r="BT589" s="18"/>
      <c r="BU589" s="18"/>
      <c r="BV589" s="18"/>
      <c r="BW589" s="18"/>
      <c r="BX589" s="18"/>
      <c r="BY589" s="18"/>
      <c r="BZ589" s="18"/>
      <c r="CA589" s="18"/>
      <c r="CB589" s="18"/>
      <c r="CC589" s="18"/>
      <c r="CD589" s="18"/>
      <c r="CE589" s="18"/>
      <c r="CF589" s="18"/>
      <c r="CG589" s="18"/>
      <c r="CH589" s="18"/>
      <c r="CI589" s="18"/>
      <c r="CJ589" s="18"/>
      <c r="CK589" s="18"/>
      <c r="CL589" s="18"/>
      <c r="CM589" s="18"/>
      <c r="CN589" s="18"/>
      <c r="CO589" s="18"/>
      <c r="CP589" s="18"/>
      <c r="CQ589" s="18"/>
      <c r="CR589" s="18"/>
      <c r="CS589" s="18"/>
      <c r="CT589" s="18"/>
      <c r="CU589" s="18"/>
      <c r="CV589" s="18"/>
      <c r="CW589" s="18"/>
      <c r="CX589" s="18"/>
      <c r="CY589" s="18"/>
      <c r="CZ589" s="18"/>
      <c r="DA589" s="18"/>
      <c r="DB589" s="18"/>
      <c r="DC589" s="18"/>
      <c r="DD589" s="18"/>
      <c r="DE589" s="18"/>
      <c r="DF589" s="18"/>
      <c r="DG589" s="18"/>
      <c r="DH589" s="18"/>
      <c r="DI589" s="18"/>
      <c r="DJ589" s="18"/>
      <c r="DK589" s="18"/>
      <c r="DL589" s="18"/>
      <c r="DM589" s="18"/>
      <c r="DN589" s="18"/>
      <c r="DO589" s="18"/>
      <c r="DP589" s="18"/>
      <c r="DQ589" s="18"/>
      <c r="DR589" s="18"/>
      <c r="DS589" s="18"/>
      <c r="DT589" s="18"/>
      <c r="DU589" s="18"/>
      <c r="DV589" s="18"/>
      <c r="DW589" s="18"/>
      <c r="DX589" s="18"/>
      <c r="DY589" s="18"/>
      <c r="DZ589" s="18"/>
      <c r="EA589" s="18"/>
      <c r="EB589" s="18"/>
      <c r="EC589" s="18"/>
      <c r="ED589" s="18"/>
      <c r="EE589" s="18"/>
      <c r="EF589" s="18"/>
      <c r="EG589" s="18"/>
      <c r="EH589" s="18" t="s">
        <v>928</v>
      </c>
      <c r="EI589" s="18" cm="1">
        <f t="array" ref="EI589">IF(SUMPRODUCT(--(DO589:DS589&lt;&gt;""))=0, 0,1)</f>
        <v>0</v>
      </c>
      <c r="EJ589" s="18" cm="1">
        <f t="array" ref="EJ589">IF(SUMPRODUCT(--(DT589:EG589&lt;&gt;""))=0, 0,1)</f>
        <v>0</v>
      </c>
      <c r="EK589" s="18" cm="1">
        <f t="array" ref="EK589">IF(SUMPRODUCT(--(EC589:EG589&lt;&gt;""))=0, 0,1)</f>
        <v>0</v>
      </c>
      <c r="EL589" s="18" cm="1">
        <f t="array" ref="EL589">IF(SUMPRODUCT(--(EE589:EG589&lt;&gt;""))=0, 0,1)</f>
        <v>0</v>
      </c>
      <c r="EM589" s="18">
        <f t="shared" si="130"/>
        <v>0</v>
      </c>
      <c r="EN589" s="18" t="str">
        <f t="shared" si="131"/>
        <v>NA</v>
      </c>
      <c r="EO589" s="18" t="str">
        <f t="shared" si="132"/>
        <v>NA</v>
      </c>
      <c r="EP589" s="18" t="str">
        <f t="shared" si="133"/>
        <v>NA</v>
      </c>
      <c r="EQ589" s="18" t="str">
        <f t="shared" si="134"/>
        <v>NA</v>
      </c>
      <c r="ER589" s="58" t="s">
        <v>2080</v>
      </c>
      <c r="ES589" s="59">
        <v>43804</v>
      </c>
      <c r="ET589" s="18" t="s">
        <v>929</v>
      </c>
      <c r="EU589" s="18" t="s">
        <v>920</v>
      </c>
    </row>
    <row r="590" spans="1:151" ht="15.75" customHeight="1" x14ac:dyDescent="0.2">
      <c r="A590" s="5" t="s">
        <v>918</v>
      </c>
      <c r="B590" s="24" t="s">
        <v>919</v>
      </c>
      <c r="C590" s="26">
        <v>1</v>
      </c>
      <c r="D590" s="18" t="s">
        <v>922</v>
      </c>
      <c r="E590" s="18" t="s">
        <v>257</v>
      </c>
      <c r="F590" s="18" t="s">
        <v>2297</v>
      </c>
      <c r="G590" s="18" t="s">
        <v>641</v>
      </c>
      <c r="H590" s="18" t="s">
        <v>642</v>
      </c>
      <c r="I590" s="18" t="s">
        <v>363</v>
      </c>
      <c r="J590" s="18" t="s">
        <v>363</v>
      </c>
      <c r="K590" s="18" t="s">
        <v>363</v>
      </c>
      <c r="L590" s="18" t="s">
        <v>469</v>
      </c>
      <c r="M590" s="18" t="s">
        <v>253</v>
      </c>
      <c r="N590" s="56">
        <v>113</v>
      </c>
      <c r="O590" s="18" t="s">
        <v>921</v>
      </c>
      <c r="P590" s="18" t="s">
        <v>466</v>
      </c>
      <c r="Q590" s="18" t="s">
        <v>254</v>
      </c>
      <c r="R590" s="24" t="s">
        <v>257</v>
      </c>
      <c r="S590" s="24" t="s">
        <v>257</v>
      </c>
      <c r="T590" s="18" t="s">
        <v>257</v>
      </c>
      <c r="U590" s="18" t="s">
        <v>257</v>
      </c>
      <c r="V590" s="18" t="s">
        <v>257</v>
      </c>
      <c r="W590" s="18" t="s">
        <v>257</v>
      </c>
      <c r="X590" s="18" t="s">
        <v>923</v>
      </c>
      <c r="Y590" s="57">
        <v>0.32300000000000001</v>
      </c>
      <c r="Z590" s="18" t="s">
        <v>599</v>
      </c>
      <c r="AA590" s="57">
        <v>0.32300000000000001</v>
      </c>
      <c r="AB590" s="57" t="s">
        <v>257</v>
      </c>
      <c r="AC590" s="18" t="s">
        <v>699</v>
      </c>
      <c r="AD590" s="18">
        <v>1</v>
      </c>
      <c r="AE590" s="18" t="s">
        <v>924</v>
      </c>
      <c r="AF590" s="18" t="s">
        <v>257</v>
      </c>
      <c r="AG590" s="18" t="s">
        <v>257</v>
      </c>
      <c r="AH590" s="18" t="s">
        <v>257</v>
      </c>
      <c r="AI590" s="18">
        <v>2</v>
      </c>
      <c r="AJ590" s="18" t="s">
        <v>628</v>
      </c>
      <c r="AK590" s="18">
        <v>14</v>
      </c>
      <c r="AL590" s="18" t="s">
        <v>925</v>
      </c>
      <c r="AM590" s="18" t="s">
        <v>256</v>
      </c>
      <c r="AN590" s="57">
        <v>30.009</v>
      </c>
      <c r="AO590" s="18" t="s">
        <v>926</v>
      </c>
      <c r="AP590" s="18" t="s">
        <v>699</v>
      </c>
      <c r="AQ590" s="18">
        <v>1</v>
      </c>
      <c r="AR590" s="18" t="s">
        <v>924</v>
      </c>
      <c r="AS590" s="18" t="s">
        <v>257</v>
      </c>
      <c r="AT590" s="18" t="s">
        <v>257</v>
      </c>
      <c r="AU590" s="18" t="s">
        <v>257</v>
      </c>
      <c r="AV590" s="18" t="s">
        <v>257</v>
      </c>
      <c r="AW590" s="18" t="s">
        <v>257</v>
      </c>
      <c r="AX590" s="18">
        <v>2</v>
      </c>
      <c r="AY590" s="18" t="s">
        <v>628</v>
      </c>
      <c r="AZ590" s="18" t="s">
        <v>257</v>
      </c>
      <c r="BA590" s="18" t="s">
        <v>257</v>
      </c>
      <c r="BB590" s="18" t="s">
        <v>927</v>
      </c>
      <c r="BC590" s="18"/>
      <c r="BD590" s="18"/>
      <c r="BE590" s="18"/>
      <c r="BF590" s="18"/>
      <c r="BG590" s="18"/>
      <c r="BH590" s="18"/>
      <c r="BI590" s="18"/>
      <c r="BJ590" s="18"/>
      <c r="BK590" s="18"/>
      <c r="BL590" s="18"/>
      <c r="BM590" s="18"/>
      <c r="BN590" s="18"/>
      <c r="BO590" s="18"/>
      <c r="BP590" s="18"/>
      <c r="BQ590" s="18"/>
      <c r="BR590" s="18"/>
      <c r="BS590" s="18"/>
      <c r="BT590" s="18"/>
      <c r="BU590" s="18"/>
      <c r="BV590" s="18"/>
      <c r="BW590" s="18"/>
      <c r="BX590" s="18"/>
      <c r="BY590" s="18"/>
      <c r="BZ590" s="18"/>
      <c r="CA590" s="18"/>
      <c r="CB590" s="18"/>
      <c r="CC590" s="18"/>
      <c r="CD590" s="18"/>
      <c r="CE590" s="18"/>
      <c r="CF590" s="18"/>
      <c r="CG590" s="18"/>
      <c r="CH590" s="18"/>
      <c r="CI590" s="18"/>
      <c r="CJ590" s="18"/>
      <c r="CK590" s="18"/>
      <c r="CL590" s="18"/>
      <c r="CM590" s="18"/>
      <c r="CN590" s="18"/>
      <c r="CO590" s="18"/>
      <c r="CP590" s="18"/>
      <c r="CQ590" s="18"/>
      <c r="CR590" s="18"/>
      <c r="CS590" s="18"/>
      <c r="CT590" s="18"/>
      <c r="CU590" s="18"/>
      <c r="CV590" s="18"/>
      <c r="CW590" s="18"/>
      <c r="CX590" s="18"/>
      <c r="CY590" s="18"/>
      <c r="CZ590" s="18"/>
      <c r="DA590" s="18"/>
      <c r="DB590" s="18"/>
      <c r="DC590" s="18"/>
      <c r="DD590" s="18"/>
      <c r="DE590" s="18"/>
      <c r="DF590" s="18"/>
      <c r="DG590" s="18"/>
      <c r="DH590" s="18"/>
      <c r="DI590" s="18"/>
      <c r="DJ590" s="18"/>
      <c r="DK590" s="18"/>
      <c r="DL590" s="18"/>
      <c r="DM590" s="18"/>
      <c r="DN590" s="18"/>
      <c r="DO590" s="18"/>
      <c r="DP590" s="18"/>
      <c r="DQ590" s="18"/>
      <c r="DR590" s="18"/>
      <c r="DS590" s="18"/>
      <c r="DT590" s="18"/>
      <c r="DU590" s="18"/>
      <c r="DV590" s="18"/>
      <c r="DW590" s="18"/>
      <c r="DX590" s="18"/>
      <c r="DY590" s="18"/>
      <c r="DZ590" s="18"/>
      <c r="EA590" s="18"/>
      <c r="EB590" s="18"/>
      <c r="EC590" s="18"/>
      <c r="ED590" s="18"/>
      <c r="EE590" s="18"/>
      <c r="EF590" s="18"/>
      <c r="EG590" s="18"/>
      <c r="EH590" s="60" t="s">
        <v>928</v>
      </c>
      <c r="EI590" s="18" cm="1">
        <f t="array" ref="EI590">IF(SUMPRODUCT(--(DO590:DS590&lt;&gt;""))=0, 0,1)</f>
        <v>0</v>
      </c>
      <c r="EJ590" s="18" cm="1">
        <f t="array" ref="EJ590">IF(SUMPRODUCT(--(DT590:EG590&lt;&gt;""))=0, 0,1)</f>
        <v>0</v>
      </c>
      <c r="EK590" s="18" cm="1">
        <f t="array" ref="EK590">IF(SUMPRODUCT(--(EC590:EG590&lt;&gt;""))=0, 0,1)</f>
        <v>0</v>
      </c>
      <c r="EL590" s="18" cm="1">
        <f t="array" ref="EL590">IF(SUMPRODUCT(--(EE590:EG590&lt;&gt;""))=0, 0,1)</f>
        <v>0</v>
      </c>
      <c r="EM590" s="18">
        <f t="shared" si="130"/>
        <v>0</v>
      </c>
      <c r="EN590" s="18" t="str">
        <f t="shared" si="131"/>
        <v>NA</v>
      </c>
      <c r="EO590" s="18" t="str">
        <f t="shared" si="132"/>
        <v>NA</v>
      </c>
      <c r="EP590" s="18" t="str">
        <f t="shared" si="133"/>
        <v>NA</v>
      </c>
      <c r="EQ590" s="18" t="str">
        <f t="shared" si="134"/>
        <v>NA</v>
      </c>
      <c r="ER590" s="58" t="s">
        <v>2080</v>
      </c>
      <c r="ES590" s="59">
        <v>43804</v>
      </c>
      <c r="ET590" s="18" t="s">
        <v>929</v>
      </c>
      <c r="EU590" s="18" t="s">
        <v>920</v>
      </c>
    </row>
    <row r="591" spans="1:151" ht="15.75" customHeight="1" x14ac:dyDescent="0.2">
      <c r="A591" s="5" t="s">
        <v>918</v>
      </c>
      <c r="B591" s="24" t="s">
        <v>919</v>
      </c>
      <c r="C591" s="26">
        <v>1</v>
      </c>
      <c r="D591" s="18" t="s">
        <v>922</v>
      </c>
      <c r="E591" s="18" t="s">
        <v>257</v>
      </c>
      <c r="F591" s="18" t="s">
        <v>2297</v>
      </c>
      <c r="G591" s="18" t="s">
        <v>641</v>
      </c>
      <c r="H591" s="18" t="s">
        <v>642</v>
      </c>
      <c r="I591" s="18" t="s">
        <v>363</v>
      </c>
      <c r="J591" s="18" t="s">
        <v>363</v>
      </c>
      <c r="K591" s="18" t="s">
        <v>363</v>
      </c>
      <c r="L591" s="18" t="s">
        <v>469</v>
      </c>
      <c r="M591" s="18" t="s">
        <v>253</v>
      </c>
      <c r="N591" s="56">
        <v>113</v>
      </c>
      <c r="O591" s="18" t="s">
        <v>921</v>
      </c>
      <c r="P591" s="18" t="s">
        <v>466</v>
      </c>
      <c r="Q591" s="18" t="s">
        <v>254</v>
      </c>
      <c r="R591" s="24" t="s">
        <v>257</v>
      </c>
      <c r="S591" s="24" t="s">
        <v>257</v>
      </c>
      <c r="T591" s="18" t="s">
        <v>257</v>
      </c>
      <c r="U591" s="18" t="s">
        <v>257</v>
      </c>
      <c r="V591" s="18" t="s">
        <v>257</v>
      </c>
      <c r="W591" s="18" t="s">
        <v>257</v>
      </c>
      <c r="X591" s="18" t="s">
        <v>923</v>
      </c>
      <c r="Y591" s="57">
        <v>0.22800000000000001</v>
      </c>
      <c r="Z591" s="18" t="s">
        <v>599</v>
      </c>
      <c r="AA591" s="57">
        <v>0.22800000000000001</v>
      </c>
      <c r="AB591" s="57" t="s">
        <v>257</v>
      </c>
      <c r="AC591" s="18" t="s">
        <v>699</v>
      </c>
      <c r="AD591" s="18">
        <v>1</v>
      </c>
      <c r="AE591" s="18" t="s">
        <v>924</v>
      </c>
      <c r="AF591" s="18" t="s">
        <v>257</v>
      </c>
      <c r="AG591" s="18" t="s">
        <v>257</v>
      </c>
      <c r="AH591" s="18" t="s">
        <v>257</v>
      </c>
      <c r="AI591" s="18">
        <v>2</v>
      </c>
      <c r="AJ591" s="18" t="s">
        <v>628</v>
      </c>
      <c r="AK591" s="18">
        <v>14</v>
      </c>
      <c r="AL591" s="18" t="s">
        <v>925</v>
      </c>
      <c r="AM591" s="18" t="s">
        <v>256</v>
      </c>
      <c r="AN591" s="57">
        <v>30.004999999999999</v>
      </c>
      <c r="AO591" s="18" t="s">
        <v>926</v>
      </c>
      <c r="AP591" s="18" t="s">
        <v>699</v>
      </c>
      <c r="AQ591" s="18">
        <v>1</v>
      </c>
      <c r="AR591" s="18" t="s">
        <v>924</v>
      </c>
      <c r="AS591" s="18" t="s">
        <v>257</v>
      </c>
      <c r="AT591" s="18" t="s">
        <v>257</v>
      </c>
      <c r="AU591" s="18" t="s">
        <v>257</v>
      </c>
      <c r="AV591" s="18" t="s">
        <v>257</v>
      </c>
      <c r="AW591" s="18" t="s">
        <v>257</v>
      </c>
      <c r="AX591" s="18">
        <v>2</v>
      </c>
      <c r="AY591" s="18" t="s">
        <v>628</v>
      </c>
      <c r="AZ591" s="18" t="s">
        <v>257</v>
      </c>
      <c r="BA591" s="18" t="s">
        <v>257</v>
      </c>
      <c r="BB591" s="18" t="s">
        <v>927</v>
      </c>
      <c r="BC591" s="18"/>
      <c r="BD591" s="18"/>
      <c r="BE591" s="18"/>
      <c r="BF591" s="18"/>
      <c r="BG591" s="18"/>
      <c r="BH591" s="18"/>
      <c r="BI591" s="18"/>
      <c r="BJ591" s="18"/>
      <c r="BK591" s="18"/>
      <c r="BL591" s="18"/>
      <c r="BM591" s="18"/>
      <c r="BN591" s="18"/>
      <c r="BO591" s="18"/>
      <c r="BP591" s="18"/>
      <c r="BQ591" s="18"/>
      <c r="BR591" s="18"/>
      <c r="BS591" s="18"/>
      <c r="BT591" s="18"/>
      <c r="BU591" s="18"/>
      <c r="BV591" s="18"/>
      <c r="BW591" s="18"/>
      <c r="BX591" s="18"/>
      <c r="BY591" s="18"/>
      <c r="BZ591" s="18"/>
      <c r="CA591" s="18"/>
      <c r="CB591" s="18"/>
      <c r="CC591" s="18"/>
      <c r="CD591" s="18"/>
      <c r="CE591" s="18"/>
      <c r="CF591" s="18"/>
      <c r="CG591" s="18"/>
      <c r="CH591" s="18"/>
      <c r="CI591" s="18"/>
      <c r="CJ591" s="18"/>
      <c r="CK591" s="18"/>
      <c r="CL591" s="18"/>
      <c r="CM591" s="18"/>
      <c r="CN591" s="18"/>
      <c r="CO591" s="18"/>
      <c r="CP591" s="18"/>
      <c r="CQ591" s="18"/>
      <c r="CR591" s="18"/>
      <c r="CS591" s="18"/>
      <c r="CT591" s="18"/>
      <c r="CU591" s="18"/>
      <c r="CV591" s="18"/>
      <c r="CW591" s="18"/>
      <c r="CX591" s="18"/>
      <c r="CY591" s="18"/>
      <c r="CZ591" s="18"/>
      <c r="DA591" s="18"/>
      <c r="DB591" s="18"/>
      <c r="DC591" s="18"/>
      <c r="DD591" s="18"/>
      <c r="DE591" s="18"/>
      <c r="DF591" s="18"/>
      <c r="DG591" s="18"/>
      <c r="DH591" s="18"/>
      <c r="DI591" s="18"/>
      <c r="DJ591" s="18"/>
      <c r="DK591" s="18"/>
      <c r="DL591" s="18"/>
      <c r="DM591" s="18"/>
      <c r="DN591" s="18"/>
      <c r="DO591" s="18"/>
      <c r="DP591" s="18"/>
      <c r="DQ591" s="18"/>
      <c r="DR591" s="18"/>
      <c r="DS591" s="18"/>
      <c r="DT591" s="18"/>
      <c r="DU591" s="18"/>
      <c r="DV591" s="18"/>
      <c r="DW591" s="18"/>
      <c r="DX591" s="18"/>
      <c r="DY591" s="18"/>
      <c r="DZ591" s="18"/>
      <c r="EA591" s="18"/>
      <c r="EB591" s="18"/>
      <c r="EC591" s="18"/>
      <c r="ED591" s="18"/>
      <c r="EE591" s="18"/>
      <c r="EF591" s="18"/>
      <c r="EG591" s="18"/>
      <c r="EH591" s="18" t="s">
        <v>928</v>
      </c>
      <c r="EI591" s="18" cm="1">
        <f t="array" ref="EI591">IF(SUMPRODUCT(--(DO591:DS591&lt;&gt;""))=0, 0,1)</f>
        <v>0</v>
      </c>
      <c r="EJ591" s="18" cm="1">
        <f t="array" ref="EJ591">IF(SUMPRODUCT(--(DT591:EG591&lt;&gt;""))=0, 0,1)</f>
        <v>0</v>
      </c>
      <c r="EK591" s="18" cm="1">
        <f t="array" ref="EK591">IF(SUMPRODUCT(--(EC591:EG591&lt;&gt;""))=0, 0,1)</f>
        <v>0</v>
      </c>
      <c r="EL591" s="18" cm="1">
        <f t="array" ref="EL591">IF(SUMPRODUCT(--(EE591:EG591&lt;&gt;""))=0, 0,1)</f>
        <v>0</v>
      </c>
      <c r="EM591" s="18">
        <f t="shared" si="130"/>
        <v>0</v>
      </c>
      <c r="EN591" s="18" t="str">
        <f t="shared" si="131"/>
        <v>NA</v>
      </c>
      <c r="EO591" s="18" t="str">
        <f t="shared" si="132"/>
        <v>NA</v>
      </c>
      <c r="EP591" s="18" t="str">
        <f t="shared" si="133"/>
        <v>NA</v>
      </c>
      <c r="EQ591" s="18" t="str">
        <f t="shared" si="134"/>
        <v>NA</v>
      </c>
      <c r="ER591" s="58" t="s">
        <v>2080</v>
      </c>
      <c r="ES591" s="59">
        <v>43804</v>
      </c>
      <c r="ET591" s="18" t="s">
        <v>929</v>
      </c>
      <c r="EU591" s="18" t="s">
        <v>920</v>
      </c>
    </row>
    <row r="592" spans="1:151" ht="15.75" customHeight="1" x14ac:dyDescent="0.2">
      <c r="A592" s="5" t="s">
        <v>918</v>
      </c>
      <c r="B592" s="24" t="s">
        <v>919</v>
      </c>
      <c r="C592" s="26">
        <v>1</v>
      </c>
      <c r="D592" s="18" t="s">
        <v>922</v>
      </c>
      <c r="E592" s="18" t="s">
        <v>257</v>
      </c>
      <c r="F592" s="18" t="s">
        <v>2297</v>
      </c>
      <c r="G592" s="18" t="s">
        <v>641</v>
      </c>
      <c r="H592" s="18" t="s">
        <v>642</v>
      </c>
      <c r="I592" s="18" t="s">
        <v>363</v>
      </c>
      <c r="J592" s="18" t="s">
        <v>363</v>
      </c>
      <c r="K592" s="18" t="s">
        <v>363</v>
      </c>
      <c r="L592" s="18" t="s">
        <v>469</v>
      </c>
      <c r="M592" s="18" t="s">
        <v>253</v>
      </c>
      <c r="N592" s="56">
        <v>113</v>
      </c>
      <c r="O592" s="18" t="s">
        <v>921</v>
      </c>
      <c r="P592" s="18" t="s">
        <v>466</v>
      </c>
      <c r="Q592" s="18" t="s">
        <v>254</v>
      </c>
      <c r="R592" s="24" t="s">
        <v>257</v>
      </c>
      <c r="S592" s="24" t="s">
        <v>257</v>
      </c>
      <c r="T592" s="18" t="s">
        <v>257</v>
      </c>
      <c r="U592" s="18" t="s">
        <v>257</v>
      </c>
      <c r="V592" s="18" t="s">
        <v>257</v>
      </c>
      <c r="W592" s="18" t="s">
        <v>257</v>
      </c>
      <c r="X592" s="18" t="s">
        <v>923</v>
      </c>
      <c r="Y592" s="57">
        <v>0.22</v>
      </c>
      <c r="Z592" s="18" t="s">
        <v>599</v>
      </c>
      <c r="AA592" s="57">
        <v>0.22</v>
      </c>
      <c r="AB592" s="57" t="s">
        <v>257</v>
      </c>
      <c r="AC592" s="18" t="s">
        <v>699</v>
      </c>
      <c r="AD592" s="18">
        <v>1</v>
      </c>
      <c r="AE592" s="18" t="s">
        <v>924</v>
      </c>
      <c r="AF592" s="18" t="s">
        <v>257</v>
      </c>
      <c r="AG592" s="18" t="s">
        <v>257</v>
      </c>
      <c r="AH592" s="18" t="s">
        <v>257</v>
      </c>
      <c r="AI592" s="18">
        <v>2</v>
      </c>
      <c r="AJ592" s="18" t="s">
        <v>628</v>
      </c>
      <c r="AK592" s="18">
        <v>14</v>
      </c>
      <c r="AL592" s="18" t="s">
        <v>925</v>
      </c>
      <c r="AM592" s="18" t="s">
        <v>256</v>
      </c>
      <c r="AN592" s="57">
        <v>16.058</v>
      </c>
      <c r="AO592" s="18" t="s">
        <v>926</v>
      </c>
      <c r="AP592" s="18" t="s">
        <v>699</v>
      </c>
      <c r="AQ592" s="18">
        <v>1</v>
      </c>
      <c r="AR592" s="18" t="s">
        <v>924</v>
      </c>
      <c r="AS592" s="18" t="s">
        <v>257</v>
      </c>
      <c r="AT592" s="18" t="s">
        <v>257</v>
      </c>
      <c r="AU592" s="18" t="s">
        <v>257</v>
      </c>
      <c r="AV592" s="18" t="s">
        <v>257</v>
      </c>
      <c r="AW592" s="18" t="s">
        <v>257</v>
      </c>
      <c r="AX592" s="18">
        <v>2</v>
      </c>
      <c r="AY592" s="18" t="s">
        <v>628</v>
      </c>
      <c r="AZ592" s="18" t="s">
        <v>257</v>
      </c>
      <c r="BA592" s="18" t="s">
        <v>257</v>
      </c>
      <c r="BB592" s="18" t="s">
        <v>927</v>
      </c>
      <c r="BC592" s="18"/>
      <c r="BD592" s="18"/>
      <c r="BE592" s="18"/>
      <c r="BF592" s="18"/>
      <c r="BG592" s="18"/>
      <c r="BH592" s="18"/>
      <c r="BI592" s="18"/>
      <c r="BJ592" s="18"/>
      <c r="BK592" s="18"/>
      <c r="BL592" s="18"/>
      <c r="BM592" s="18"/>
      <c r="BN592" s="18"/>
      <c r="BO592" s="18"/>
      <c r="BP592" s="18"/>
      <c r="BQ592" s="18"/>
      <c r="BR592" s="18"/>
      <c r="BS592" s="18"/>
      <c r="BT592" s="18"/>
      <c r="BU592" s="18"/>
      <c r="BV592" s="18"/>
      <c r="BW592" s="18"/>
      <c r="BX592" s="18"/>
      <c r="BY592" s="18"/>
      <c r="BZ592" s="18"/>
      <c r="CA592" s="18"/>
      <c r="CB592" s="18"/>
      <c r="CC592" s="18"/>
      <c r="CD592" s="18"/>
      <c r="CE592" s="18"/>
      <c r="CF592" s="18"/>
      <c r="CG592" s="18"/>
      <c r="CH592" s="18"/>
      <c r="CI592" s="18"/>
      <c r="CJ592" s="18"/>
      <c r="CK592" s="18"/>
      <c r="CL592" s="18"/>
      <c r="CM592" s="18"/>
      <c r="CN592" s="18"/>
      <c r="CO592" s="18"/>
      <c r="CP592" s="18"/>
      <c r="CQ592" s="18"/>
      <c r="CR592" s="18"/>
      <c r="CS592" s="18"/>
      <c r="CT592" s="18"/>
      <c r="CU592" s="18"/>
      <c r="CV592" s="18"/>
      <c r="CW592" s="18"/>
      <c r="CX592" s="18"/>
      <c r="CY592" s="18"/>
      <c r="CZ592" s="18"/>
      <c r="DA592" s="18"/>
      <c r="DB592" s="18"/>
      <c r="DC592" s="18"/>
      <c r="DD592" s="18"/>
      <c r="DE592" s="18"/>
      <c r="DF592" s="18"/>
      <c r="DG592" s="18"/>
      <c r="DH592" s="18"/>
      <c r="DI592" s="18"/>
      <c r="DJ592" s="18"/>
      <c r="DK592" s="18"/>
      <c r="DL592" s="18"/>
      <c r="DM592" s="18"/>
      <c r="DN592" s="18"/>
      <c r="DO592" s="18"/>
      <c r="DP592" s="18"/>
      <c r="DQ592" s="18"/>
      <c r="DR592" s="18"/>
      <c r="DS592" s="18"/>
      <c r="DT592" s="18"/>
      <c r="DU592" s="18"/>
      <c r="DV592" s="18"/>
      <c r="DW592" s="18"/>
      <c r="DX592" s="18"/>
      <c r="DY592" s="18"/>
      <c r="DZ592" s="18"/>
      <c r="EA592" s="18"/>
      <c r="EB592" s="18"/>
      <c r="EC592" s="18"/>
      <c r="ED592" s="18"/>
      <c r="EE592" s="18"/>
      <c r="EF592" s="18"/>
      <c r="EG592" s="18"/>
      <c r="EH592" s="18" t="s">
        <v>928</v>
      </c>
      <c r="EI592" s="18" cm="1">
        <f t="array" ref="EI592">IF(SUMPRODUCT(--(DO592:DS592&lt;&gt;""))=0, 0,1)</f>
        <v>0</v>
      </c>
      <c r="EJ592" s="18" cm="1">
        <f t="array" ref="EJ592">IF(SUMPRODUCT(--(DT592:EG592&lt;&gt;""))=0, 0,1)</f>
        <v>0</v>
      </c>
      <c r="EK592" s="18" cm="1">
        <f t="array" ref="EK592">IF(SUMPRODUCT(--(EC592:EG592&lt;&gt;""))=0, 0,1)</f>
        <v>0</v>
      </c>
      <c r="EL592" s="18" cm="1">
        <f t="array" ref="EL592">IF(SUMPRODUCT(--(EE592:EG592&lt;&gt;""))=0, 0,1)</f>
        <v>0</v>
      </c>
      <c r="EM592" s="18">
        <f t="shared" si="130"/>
        <v>0</v>
      </c>
      <c r="EN592" s="18" t="str">
        <f t="shared" si="131"/>
        <v>NA</v>
      </c>
      <c r="EO592" s="18" t="str">
        <f t="shared" si="132"/>
        <v>NA</v>
      </c>
      <c r="EP592" s="18" t="str">
        <f t="shared" si="133"/>
        <v>NA</v>
      </c>
      <c r="EQ592" s="18" t="str">
        <f t="shared" si="134"/>
        <v>NA</v>
      </c>
      <c r="ER592" s="58" t="s">
        <v>2080</v>
      </c>
      <c r="ES592" s="59">
        <v>43804</v>
      </c>
      <c r="ET592" s="18" t="s">
        <v>929</v>
      </c>
      <c r="EU592" s="18" t="s">
        <v>920</v>
      </c>
    </row>
    <row r="593" spans="1:151" ht="15.75" customHeight="1" x14ac:dyDescent="0.2">
      <c r="A593" s="5" t="s">
        <v>918</v>
      </c>
      <c r="B593" s="24" t="s">
        <v>919</v>
      </c>
      <c r="C593" s="26">
        <v>1</v>
      </c>
      <c r="D593" s="18" t="s">
        <v>922</v>
      </c>
      <c r="E593" s="18" t="s">
        <v>257</v>
      </c>
      <c r="F593" s="18" t="s">
        <v>2297</v>
      </c>
      <c r="G593" s="18" t="s">
        <v>641</v>
      </c>
      <c r="H593" s="18" t="s">
        <v>642</v>
      </c>
      <c r="I593" s="18" t="s">
        <v>363</v>
      </c>
      <c r="J593" s="18" t="s">
        <v>363</v>
      </c>
      <c r="K593" s="18" t="s">
        <v>363</v>
      </c>
      <c r="L593" s="18" t="s">
        <v>469</v>
      </c>
      <c r="M593" s="18" t="s">
        <v>253</v>
      </c>
      <c r="N593" s="56">
        <v>113</v>
      </c>
      <c r="O593" s="18" t="s">
        <v>921</v>
      </c>
      <c r="P593" s="18" t="s">
        <v>466</v>
      </c>
      <c r="Q593" s="18" t="s">
        <v>254</v>
      </c>
      <c r="R593" s="24" t="s">
        <v>257</v>
      </c>
      <c r="S593" s="24" t="s">
        <v>257</v>
      </c>
      <c r="T593" s="18" t="s">
        <v>257</v>
      </c>
      <c r="U593" s="18" t="s">
        <v>257</v>
      </c>
      <c r="V593" s="18" t="s">
        <v>257</v>
      </c>
      <c r="W593" s="18" t="s">
        <v>257</v>
      </c>
      <c r="X593" s="18" t="s">
        <v>923</v>
      </c>
      <c r="Y593" s="57">
        <v>0.157</v>
      </c>
      <c r="Z593" s="18" t="s">
        <v>599</v>
      </c>
      <c r="AA593" s="57">
        <v>0.157</v>
      </c>
      <c r="AB593" s="57" t="s">
        <v>257</v>
      </c>
      <c r="AC593" s="18" t="s">
        <v>699</v>
      </c>
      <c r="AD593" s="18">
        <v>1</v>
      </c>
      <c r="AE593" s="18" t="s">
        <v>924</v>
      </c>
      <c r="AF593" s="18" t="s">
        <v>257</v>
      </c>
      <c r="AG593" s="18" t="s">
        <v>257</v>
      </c>
      <c r="AH593" s="18" t="s">
        <v>257</v>
      </c>
      <c r="AI593" s="18">
        <v>2</v>
      </c>
      <c r="AJ593" s="18" t="s">
        <v>628</v>
      </c>
      <c r="AK593" s="18">
        <v>14</v>
      </c>
      <c r="AL593" s="18" t="s">
        <v>925</v>
      </c>
      <c r="AM593" s="18" t="s">
        <v>256</v>
      </c>
      <c r="AN593" s="57">
        <v>11.95</v>
      </c>
      <c r="AO593" s="18" t="s">
        <v>926</v>
      </c>
      <c r="AP593" s="18" t="s">
        <v>699</v>
      </c>
      <c r="AQ593" s="18">
        <v>1</v>
      </c>
      <c r="AR593" s="18" t="s">
        <v>924</v>
      </c>
      <c r="AS593" s="18" t="s">
        <v>257</v>
      </c>
      <c r="AT593" s="18" t="s">
        <v>257</v>
      </c>
      <c r="AU593" s="18" t="s">
        <v>257</v>
      </c>
      <c r="AV593" s="18" t="s">
        <v>257</v>
      </c>
      <c r="AW593" s="18" t="s">
        <v>257</v>
      </c>
      <c r="AX593" s="18">
        <v>2</v>
      </c>
      <c r="AY593" s="18" t="s">
        <v>628</v>
      </c>
      <c r="AZ593" s="18" t="s">
        <v>257</v>
      </c>
      <c r="BA593" s="18" t="s">
        <v>257</v>
      </c>
      <c r="BB593" s="18" t="s">
        <v>927</v>
      </c>
      <c r="BC593" s="18"/>
      <c r="BD593" s="18"/>
      <c r="BE593" s="18"/>
      <c r="BF593" s="18"/>
      <c r="BG593" s="18"/>
      <c r="BH593" s="18"/>
      <c r="BI593" s="18"/>
      <c r="BJ593" s="18"/>
      <c r="BK593" s="18"/>
      <c r="BL593" s="18"/>
      <c r="BM593" s="18"/>
      <c r="BN593" s="18"/>
      <c r="BO593" s="18"/>
      <c r="BP593" s="18"/>
      <c r="BQ593" s="18"/>
      <c r="BR593" s="18"/>
      <c r="BS593" s="18"/>
      <c r="BT593" s="18"/>
      <c r="BU593" s="18"/>
      <c r="BV593" s="18"/>
      <c r="BW593" s="18"/>
      <c r="BX593" s="18"/>
      <c r="BY593" s="18"/>
      <c r="BZ593" s="18"/>
      <c r="CA593" s="18"/>
      <c r="CB593" s="18"/>
      <c r="CC593" s="18"/>
      <c r="CD593" s="18"/>
      <c r="CE593" s="18"/>
      <c r="CF593" s="18"/>
      <c r="CG593" s="18"/>
      <c r="CH593" s="18"/>
      <c r="CI593" s="18"/>
      <c r="CJ593" s="18"/>
      <c r="CK593" s="18"/>
      <c r="CL593" s="18"/>
      <c r="CM593" s="18"/>
      <c r="CN593" s="18"/>
      <c r="CO593" s="18"/>
      <c r="CP593" s="18"/>
      <c r="CQ593" s="18"/>
      <c r="CR593" s="18"/>
      <c r="CS593" s="18"/>
      <c r="CT593" s="18"/>
      <c r="CU593" s="18"/>
      <c r="CV593" s="18"/>
      <c r="CW593" s="18"/>
      <c r="CX593" s="18"/>
      <c r="CY593" s="18"/>
      <c r="CZ593" s="18"/>
      <c r="DA593" s="18"/>
      <c r="DB593" s="18"/>
      <c r="DC593" s="18"/>
      <c r="DD593" s="18"/>
      <c r="DE593" s="18"/>
      <c r="DF593" s="18"/>
      <c r="DG593" s="18"/>
      <c r="DH593" s="18"/>
      <c r="DI593" s="18"/>
      <c r="DJ593" s="18"/>
      <c r="DK593" s="18"/>
      <c r="DL593" s="18"/>
      <c r="DM593" s="18"/>
      <c r="DN593" s="18"/>
      <c r="DO593" s="18"/>
      <c r="DP593" s="18"/>
      <c r="DQ593" s="18"/>
      <c r="DR593" s="18"/>
      <c r="DS593" s="18"/>
      <c r="DT593" s="18"/>
      <c r="DU593" s="18"/>
      <c r="DV593" s="18"/>
      <c r="DW593" s="18"/>
      <c r="DX593" s="18"/>
      <c r="DY593" s="18"/>
      <c r="DZ593" s="18"/>
      <c r="EA593" s="18"/>
      <c r="EB593" s="18"/>
      <c r="EC593" s="18"/>
      <c r="ED593" s="18"/>
      <c r="EE593" s="18"/>
      <c r="EF593" s="18"/>
      <c r="EG593" s="18"/>
      <c r="EH593" s="18" t="s">
        <v>928</v>
      </c>
      <c r="EI593" s="18" cm="1">
        <f t="array" ref="EI593">IF(SUMPRODUCT(--(DO593:DS593&lt;&gt;""))=0, 0,1)</f>
        <v>0</v>
      </c>
      <c r="EJ593" s="18" cm="1">
        <f t="array" ref="EJ593">IF(SUMPRODUCT(--(DT593:EG593&lt;&gt;""))=0, 0,1)</f>
        <v>0</v>
      </c>
      <c r="EK593" s="18" cm="1">
        <f t="array" ref="EK593">IF(SUMPRODUCT(--(EC593:EG593&lt;&gt;""))=0, 0,1)</f>
        <v>0</v>
      </c>
      <c r="EL593" s="18" cm="1">
        <f t="array" ref="EL593">IF(SUMPRODUCT(--(EE593:EG593&lt;&gt;""))=0, 0,1)</f>
        <v>0</v>
      </c>
      <c r="EM593" s="18">
        <f t="shared" si="130"/>
        <v>0</v>
      </c>
      <c r="EN593" s="18" t="str">
        <f t="shared" si="131"/>
        <v>NA</v>
      </c>
      <c r="EO593" s="18" t="str">
        <f t="shared" si="132"/>
        <v>NA</v>
      </c>
      <c r="EP593" s="18" t="str">
        <f t="shared" si="133"/>
        <v>NA</v>
      </c>
      <c r="EQ593" s="18" t="str">
        <f t="shared" si="134"/>
        <v>NA</v>
      </c>
      <c r="ER593" s="58" t="s">
        <v>2080</v>
      </c>
      <c r="ES593" s="59">
        <v>43804</v>
      </c>
      <c r="ET593" s="18" t="s">
        <v>929</v>
      </c>
      <c r="EU593" s="18" t="s">
        <v>920</v>
      </c>
    </row>
    <row r="594" spans="1:151" ht="15.75" customHeight="1" x14ac:dyDescent="0.2">
      <c r="A594" s="5" t="s">
        <v>918</v>
      </c>
      <c r="B594" s="24" t="s">
        <v>919</v>
      </c>
      <c r="C594" s="26">
        <v>1</v>
      </c>
      <c r="D594" s="18" t="s">
        <v>922</v>
      </c>
      <c r="E594" s="18" t="s">
        <v>257</v>
      </c>
      <c r="F594" s="18" t="s">
        <v>2297</v>
      </c>
      <c r="G594" s="18" t="s">
        <v>641</v>
      </c>
      <c r="H594" s="18" t="s">
        <v>642</v>
      </c>
      <c r="I594" s="18" t="s">
        <v>363</v>
      </c>
      <c r="J594" s="18" t="s">
        <v>363</v>
      </c>
      <c r="K594" s="18" t="s">
        <v>363</v>
      </c>
      <c r="L594" s="18" t="s">
        <v>469</v>
      </c>
      <c r="M594" s="18" t="s">
        <v>253</v>
      </c>
      <c r="N594" s="56">
        <v>113</v>
      </c>
      <c r="O594" s="18" t="s">
        <v>921</v>
      </c>
      <c r="P594" s="18" t="s">
        <v>466</v>
      </c>
      <c r="Q594" s="18" t="s">
        <v>254</v>
      </c>
      <c r="R594" s="24" t="s">
        <v>257</v>
      </c>
      <c r="S594" s="24" t="s">
        <v>257</v>
      </c>
      <c r="T594" s="18" t="s">
        <v>257</v>
      </c>
      <c r="U594" s="18" t="s">
        <v>257</v>
      </c>
      <c r="V594" s="18" t="s">
        <v>257</v>
      </c>
      <c r="W594" s="18" t="s">
        <v>257</v>
      </c>
      <c r="X594" s="18" t="s">
        <v>923</v>
      </c>
      <c r="Y594" s="57">
        <v>0.32800000000000001</v>
      </c>
      <c r="Z594" s="18" t="s">
        <v>599</v>
      </c>
      <c r="AA594" s="57">
        <v>0.32800000000000001</v>
      </c>
      <c r="AB594" s="57" t="s">
        <v>257</v>
      </c>
      <c r="AC594" s="18" t="s">
        <v>699</v>
      </c>
      <c r="AD594" s="18">
        <v>1</v>
      </c>
      <c r="AE594" s="18" t="s">
        <v>924</v>
      </c>
      <c r="AF594" s="18" t="s">
        <v>257</v>
      </c>
      <c r="AG594" s="18" t="s">
        <v>257</v>
      </c>
      <c r="AH594" s="18" t="s">
        <v>257</v>
      </c>
      <c r="AI594" s="18">
        <v>2</v>
      </c>
      <c r="AJ594" s="18" t="s">
        <v>628</v>
      </c>
      <c r="AK594" s="18">
        <v>14</v>
      </c>
      <c r="AL594" s="18" t="s">
        <v>925</v>
      </c>
      <c r="AM594" s="18" t="s">
        <v>256</v>
      </c>
      <c r="AN594" s="57">
        <v>9.9909999999999997</v>
      </c>
      <c r="AO594" s="18" t="s">
        <v>926</v>
      </c>
      <c r="AP594" s="18" t="s">
        <v>699</v>
      </c>
      <c r="AQ594" s="18">
        <v>1</v>
      </c>
      <c r="AR594" s="18" t="s">
        <v>924</v>
      </c>
      <c r="AS594" s="18" t="s">
        <v>257</v>
      </c>
      <c r="AT594" s="18" t="s">
        <v>257</v>
      </c>
      <c r="AU594" s="18" t="s">
        <v>257</v>
      </c>
      <c r="AV594" s="18" t="s">
        <v>257</v>
      </c>
      <c r="AW594" s="18" t="s">
        <v>257</v>
      </c>
      <c r="AX594" s="18">
        <v>2</v>
      </c>
      <c r="AY594" s="18" t="s">
        <v>628</v>
      </c>
      <c r="AZ594" s="18" t="s">
        <v>257</v>
      </c>
      <c r="BA594" s="18" t="s">
        <v>257</v>
      </c>
      <c r="BB594" s="18" t="s">
        <v>927</v>
      </c>
      <c r="BC594" s="18"/>
      <c r="BD594" s="18"/>
      <c r="BE594" s="18"/>
      <c r="BF594" s="18"/>
      <c r="BG594" s="18"/>
      <c r="BH594" s="18"/>
      <c r="BI594" s="18"/>
      <c r="BJ594" s="18"/>
      <c r="BK594" s="18"/>
      <c r="BL594" s="18"/>
      <c r="BM594" s="18"/>
      <c r="BN594" s="18"/>
      <c r="BO594" s="18"/>
      <c r="BP594" s="18"/>
      <c r="BQ594" s="18"/>
      <c r="BR594" s="18"/>
      <c r="BS594" s="18"/>
      <c r="BT594" s="18"/>
      <c r="BU594" s="18"/>
      <c r="BV594" s="18"/>
      <c r="BW594" s="18"/>
      <c r="BX594" s="18"/>
      <c r="BY594" s="18"/>
      <c r="BZ594" s="18"/>
      <c r="CA594" s="18"/>
      <c r="CB594" s="18"/>
      <c r="CC594" s="18"/>
      <c r="CD594" s="18"/>
      <c r="CE594" s="18"/>
      <c r="CF594" s="18"/>
      <c r="CG594" s="18"/>
      <c r="CH594" s="18"/>
      <c r="CI594" s="18"/>
      <c r="CJ594" s="18"/>
      <c r="CK594" s="18"/>
      <c r="CL594" s="18"/>
      <c r="CM594" s="18"/>
      <c r="CN594" s="18"/>
      <c r="CO594" s="18"/>
      <c r="CP594" s="18"/>
      <c r="CQ594" s="18"/>
      <c r="CR594" s="18"/>
      <c r="CS594" s="18"/>
      <c r="CT594" s="18"/>
      <c r="CU594" s="18"/>
      <c r="CV594" s="18"/>
      <c r="CW594" s="18"/>
      <c r="CX594" s="18"/>
      <c r="CY594" s="18"/>
      <c r="CZ594" s="18"/>
      <c r="DA594" s="18"/>
      <c r="DB594" s="18"/>
      <c r="DC594" s="18"/>
      <c r="DD594" s="18"/>
      <c r="DE594" s="18"/>
      <c r="DF594" s="18"/>
      <c r="DG594" s="18"/>
      <c r="DH594" s="18"/>
      <c r="DI594" s="18"/>
      <c r="DJ594" s="18"/>
      <c r="DK594" s="18"/>
      <c r="DL594" s="18"/>
      <c r="DM594" s="18"/>
      <c r="DN594" s="18"/>
      <c r="DO594" s="18"/>
      <c r="DP594" s="18"/>
      <c r="DQ594" s="18"/>
      <c r="DR594" s="18"/>
      <c r="DS594" s="18"/>
      <c r="DT594" s="18"/>
      <c r="DU594" s="18"/>
      <c r="DV594" s="18"/>
      <c r="DW594" s="18"/>
      <c r="DX594" s="18"/>
      <c r="DY594" s="18"/>
      <c r="DZ594" s="18"/>
      <c r="EA594" s="18"/>
      <c r="EB594" s="18"/>
      <c r="EC594" s="18"/>
      <c r="ED594" s="18"/>
      <c r="EE594" s="18"/>
      <c r="EF594" s="18"/>
      <c r="EG594" s="18"/>
      <c r="EH594" s="18" t="s">
        <v>928</v>
      </c>
      <c r="EI594" s="18" cm="1">
        <f t="array" ref="EI594">IF(SUMPRODUCT(--(DO594:DS594&lt;&gt;""))=0, 0,1)</f>
        <v>0</v>
      </c>
      <c r="EJ594" s="18" cm="1">
        <f t="array" ref="EJ594">IF(SUMPRODUCT(--(DT594:EG594&lt;&gt;""))=0, 0,1)</f>
        <v>0</v>
      </c>
      <c r="EK594" s="18" cm="1">
        <f t="array" ref="EK594">IF(SUMPRODUCT(--(EC594:EG594&lt;&gt;""))=0, 0,1)</f>
        <v>0</v>
      </c>
      <c r="EL594" s="18" cm="1">
        <f t="array" ref="EL594">IF(SUMPRODUCT(--(EE594:EG594&lt;&gt;""))=0, 0,1)</f>
        <v>0</v>
      </c>
      <c r="EM594" s="18">
        <f t="shared" si="130"/>
        <v>0</v>
      </c>
      <c r="EN594" s="18" t="str">
        <f t="shared" si="131"/>
        <v>NA</v>
      </c>
      <c r="EO594" s="18" t="str">
        <f t="shared" si="132"/>
        <v>NA</v>
      </c>
      <c r="EP594" s="18" t="str">
        <f t="shared" si="133"/>
        <v>NA</v>
      </c>
      <c r="EQ594" s="18" t="str">
        <f t="shared" si="134"/>
        <v>NA</v>
      </c>
      <c r="ER594" s="58" t="s">
        <v>2080</v>
      </c>
      <c r="ES594" s="59">
        <v>43804</v>
      </c>
      <c r="ET594" s="18" t="s">
        <v>929</v>
      </c>
      <c r="EU594" s="18" t="s">
        <v>920</v>
      </c>
    </row>
    <row r="595" spans="1:151" ht="15.75" customHeight="1" x14ac:dyDescent="0.2">
      <c r="A595" s="5" t="s">
        <v>918</v>
      </c>
      <c r="B595" s="24" t="s">
        <v>919</v>
      </c>
      <c r="C595" s="26">
        <v>1</v>
      </c>
      <c r="D595" s="18" t="s">
        <v>922</v>
      </c>
      <c r="E595" s="18" t="s">
        <v>257</v>
      </c>
      <c r="F595" s="18" t="s">
        <v>2297</v>
      </c>
      <c r="G595" s="18" t="s">
        <v>641</v>
      </c>
      <c r="H595" s="18" t="s">
        <v>642</v>
      </c>
      <c r="I595" s="18" t="s">
        <v>363</v>
      </c>
      <c r="J595" s="18" t="s">
        <v>363</v>
      </c>
      <c r="K595" s="18" t="s">
        <v>363</v>
      </c>
      <c r="L595" s="18" t="s">
        <v>469</v>
      </c>
      <c r="M595" s="18" t="s">
        <v>253</v>
      </c>
      <c r="N595" s="56">
        <v>113</v>
      </c>
      <c r="O595" s="18" t="s">
        <v>921</v>
      </c>
      <c r="P595" s="18" t="s">
        <v>466</v>
      </c>
      <c r="Q595" s="18" t="s">
        <v>254</v>
      </c>
      <c r="R595" s="24" t="s">
        <v>257</v>
      </c>
      <c r="S595" s="24" t="s">
        <v>257</v>
      </c>
      <c r="T595" s="18" t="s">
        <v>257</v>
      </c>
      <c r="U595" s="18" t="s">
        <v>257</v>
      </c>
      <c r="V595" s="18" t="s">
        <v>257</v>
      </c>
      <c r="W595" s="18" t="s">
        <v>257</v>
      </c>
      <c r="X595" s="18" t="s">
        <v>923</v>
      </c>
      <c r="Y595" s="57">
        <v>0.36299999999999999</v>
      </c>
      <c r="Z595" s="18" t="s">
        <v>599</v>
      </c>
      <c r="AA595" s="57">
        <v>0.36299999999999999</v>
      </c>
      <c r="AB595" s="57" t="s">
        <v>257</v>
      </c>
      <c r="AC595" s="18" t="s">
        <v>699</v>
      </c>
      <c r="AD595" s="18">
        <v>1</v>
      </c>
      <c r="AE595" s="18" t="s">
        <v>924</v>
      </c>
      <c r="AF595" s="18" t="s">
        <v>257</v>
      </c>
      <c r="AG595" s="18" t="s">
        <v>257</v>
      </c>
      <c r="AH595" s="18" t="s">
        <v>257</v>
      </c>
      <c r="AI595" s="18">
        <v>2</v>
      </c>
      <c r="AJ595" s="18" t="s">
        <v>628</v>
      </c>
      <c r="AK595" s="18">
        <v>14</v>
      </c>
      <c r="AL595" s="18" t="s">
        <v>925</v>
      </c>
      <c r="AM595" s="18" t="s">
        <v>256</v>
      </c>
      <c r="AN595" s="57">
        <v>9.9920000000000009</v>
      </c>
      <c r="AO595" s="18" t="s">
        <v>926</v>
      </c>
      <c r="AP595" s="18" t="s">
        <v>699</v>
      </c>
      <c r="AQ595" s="18">
        <v>1</v>
      </c>
      <c r="AR595" s="18" t="s">
        <v>924</v>
      </c>
      <c r="AS595" s="18" t="s">
        <v>257</v>
      </c>
      <c r="AT595" s="18" t="s">
        <v>257</v>
      </c>
      <c r="AU595" s="18" t="s">
        <v>257</v>
      </c>
      <c r="AV595" s="18" t="s">
        <v>257</v>
      </c>
      <c r="AW595" s="18" t="s">
        <v>257</v>
      </c>
      <c r="AX595" s="18">
        <v>2</v>
      </c>
      <c r="AY595" s="18" t="s">
        <v>628</v>
      </c>
      <c r="AZ595" s="18" t="s">
        <v>257</v>
      </c>
      <c r="BA595" s="18" t="s">
        <v>257</v>
      </c>
      <c r="BB595" s="18" t="s">
        <v>927</v>
      </c>
      <c r="BC595" s="18"/>
      <c r="BD595" s="18"/>
      <c r="BE595" s="18"/>
      <c r="BF595" s="18"/>
      <c r="BG595" s="18"/>
      <c r="BH595" s="18"/>
      <c r="BI595" s="18"/>
      <c r="BJ595" s="18"/>
      <c r="BK595" s="18"/>
      <c r="BL595" s="18"/>
      <c r="BM595" s="18"/>
      <c r="BN595" s="18"/>
      <c r="BO595" s="18"/>
      <c r="BP595" s="18"/>
      <c r="BQ595" s="18"/>
      <c r="BR595" s="18"/>
      <c r="BS595" s="18"/>
      <c r="BT595" s="18"/>
      <c r="BU595" s="18"/>
      <c r="BV595" s="18"/>
      <c r="BW595" s="18"/>
      <c r="BX595" s="18"/>
      <c r="BY595" s="18"/>
      <c r="BZ595" s="18"/>
      <c r="CA595" s="18"/>
      <c r="CB595" s="18"/>
      <c r="CC595" s="18"/>
      <c r="CD595" s="18"/>
      <c r="CE595" s="18"/>
      <c r="CF595" s="18"/>
      <c r="CG595" s="18"/>
      <c r="CH595" s="18"/>
      <c r="CI595" s="18"/>
      <c r="CJ595" s="18"/>
      <c r="CK595" s="18"/>
      <c r="CL595" s="18"/>
      <c r="CM595" s="18"/>
      <c r="CN595" s="18"/>
      <c r="CO595" s="18"/>
      <c r="CP595" s="18"/>
      <c r="CQ595" s="18"/>
      <c r="CR595" s="18"/>
      <c r="CS595" s="18"/>
      <c r="CT595" s="18"/>
      <c r="CU595" s="18"/>
      <c r="CV595" s="18"/>
      <c r="CW595" s="18"/>
      <c r="CX595" s="18"/>
      <c r="CY595" s="18"/>
      <c r="CZ595" s="18"/>
      <c r="DA595" s="18"/>
      <c r="DB595" s="18"/>
      <c r="DC595" s="18"/>
      <c r="DD595" s="18"/>
      <c r="DE595" s="18"/>
      <c r="DF595" s="18"/>
      <c r="DG595" s="18"/>
      <c r="DH595" s="18"/>
      <c r="DI595" s="18"/>
      <c r="DJ595" s="18"/>
      <c r="DK595" s="18"/>
      <c r="DL595" s="18"/>
      <c r="DM595" s="18"/>
      <c r="DN595" s="18"/>
      <c r="DO595" s="18"/>
      <c r="DP595" s="18"/>
      <c r="DQ595" s="18"/>
      <c r="DR595" s="18"/>
      <c r="DS595" s="18"/>
      <c r="DT595" s="18"/>
      <c r="DU595" s="18"/>
      <c r="DV595" s="18"/>
      <c r="DW595" s="18"/>
      <c r="DX595" s="18"/>
      <c r="DY595" s="18"/>
      <c r="DZ595" s="18"/>
      <c r="EA595" s="18"/>
      <c r="EB595" s="18"/>
      <c r="EC595" s="18"/>
      <c r="ED595" s="18"/>
      <c r="EE595" s="18"/>
      <c r="EF595" s="18"/>
      <c r="EG595" s="18"/>
      <c r="EH595" s="18" t="s">
        <v>928</v>
      </c>
      <c r="EI595" s="18" cm="1">
        <f t="array" ref="EI595">IF(SUMPRODUCT(--(DO595:DS595&lt;&gt;""))=0, 0,1)</f>
        <v>0</v>
      </c>
      <c r="EJ595" s="18" cm="1">
        <f t="array" ref="EJ595">IF(SUMPRODUCT(--(DT595:EG595&lt;&gt;""))=0, 0,1)</f>
        <v>0</v>
      </c>
      <c r="EK595" s="18" cm="1">
        <f t="array" ref="EK595">IF(SUMPRODUCT(--(EC595:EG595&lt;&gt;""))=0, 0,1)</f>
        <v>0</v>
      </c>
      <c r="EL595" s="18" cm="1">
        <f t="array" ref="EL595">IF(SUMPRODUCT(--(EE595:EG595&lt;&gt;""))=0, 0,1)</f>
        <v>0</v>
      </c>
      <c r="EM595" s="18">
        <f t="shared" si="130"/>
        <v>0</v>
      </c>
      <c r="EN595" s="18" t="str">
        <f t="shared" si="131"/>
        <v>NA</v>
      </c>
      <c r="EO595" s="18" t="str">
        <f t="shared" si="132"/>
        <v>NA</v>
      </c>
      <c r="EP595" s="18" t="str">
        <f t="shared" si="133"/>
        <v>NA</v>
      </c>
      <c r="EQ595" s="18" t="str">
        <f t="shared" si="134"/>
        <v>NA</v>
      </c>
      <c r="ER595" s="58" t="s">
        <v>2080</v>
      </c>
      <c r="ES595" s="59">
        <v>43804</v>
      </c>
      <c r="ET595" s="18" t="s">
        <v>929</v>
      </c>
      <c r="EU595" s="18" t="s">
        <v>920</v>
      </c>
    </row>
    <row r="596" spans="1:151" ht="15.75" customHeight="1" x14ac:dyDescent="0.2">
      <c r="A596" s="5" t="s">
        <v>918</v>
      </c>
      <c r="B596" s="24" t="s">
        <v>919</v>
      </c>
      <c r="C596" s="26">
        <v>1</v>
      </c>
      <c r="D596" s="18" t="s">
        <v>922</v>
      </c>
      <c r="E596" s="18" t="s">
        <v>257</v>
      </c>
      <c r="F596" s="18" t="s">
        <v>2297</v>
      </c>
      <c r="G596" s="18" t="s">
        <v>641</v>
      </c>
      <c r="H596" s="18" t="s">
        <v>642</v>
      </c>
      <c r="I596" s="18" t="s">
        <v>363</v>
      </c>
      <c r="J596" s="18" t="s">
        <v>363</v>
      </c>
      <c r="K596" s="18" t="s">
        <v>363</v>
      </c>
      <c r="L596" s="18" t="s">
        <v>469</v>
      </c>
      <c r="M596" s="18" t="s">
        <v>253</v>
      </c>
      <c r="N596" s="56">
        <v>113</v>
      </c>
      <c r="O596" s="18" t="s">
        <v>921</v>
      </c>
      <c r="P596" s="18" t="s">
        <v>466</v>
      </c>
      <c r="Q596" s="18" t="s">
        <v>254</v>
      </c>
      <c r="R596" s="24" t="s">
        <v>257</v>
      </c>
      <c r="S596" s="24" t="s">
        <v>257</v>
      </c>
      <c r="T596" s="18" t="s">
        <v>257</v>
      </c>
      <c r="U596" s="18" t="s">
        <v>257</v>
      </c>
      <c r="V596" s="18" t="s">
        <v>257</v>
      </c>
      <c r="W596" s="18" t="s">
        <v>257</v>
      </c>
      <c r="X596" s="18" t="s">
        <v>923</v>
      </c>
      <c r="Y596" s="57">
        <v>0.39800000000000002</v>
      </c>
      <c r="Z596" s="18" t="s">
        <v>599</v>
      </c>
      <c r="AA596" s="57">
        <v>0.39800000000000002</v>
      </c>
      <c r="AB596" s="57" t="s">
        <v>257</v>
      </c>
      <c r="AC596" s="18" t="s">
        <v>699</v>
      </c>
      <c r="AD596" s="18">
        <v>1</v>
      </c>
      <c r="AE596" s="18" t="s">
        <v>924</v>
      </c>
      <c r="AF596" s="18" t="s">
        <v>257</v>
      </c>
      <c r="AG596" s="18" t="s">
        <v>257</v>
      </c>
      <c r="AH596" s="18" t="s">
        <v>257</v>
      </c>
      <c r="AI596" s="18">
        <v>2</v>
      </c>
      <c r="AJ596" s="18" t="s">
        <v>628</v>
      </c>
      <c r="AK596" s="18">
        <v>14</v>
      </c>
      <c r="AL596" s="18" t="s">
        <v>925</v>
      </c>
      <c r="AM596" s="18" t="s">
        <v>256</v>
      </c>
      <c r="AN596" s="57">
        <v>9.9909999999999997</v>
      </c>
      <c r="AO596" s="18" t="s">
        <v>926</v>
      </c>
      <c r="AP596" s="18" t="s">
        <v>699</v>
      </c>
      <c r="AQ596" s="18">
        <v>1</v>
      </c>
      <c r="AR596" s="18" t="s">
        <v>924</v>
      </c>
      <c r="AS596" s="18" t="s">
        <v>257</v>
      </c>
      <c r="AT596" s="18" t="s">
        <v>257</v>
      </c>
      <c r="AU596" s="18" t="s">
        <v>257</v>
      </c>
      <c r="AV596" s="18" t="s">
        <v>257</v>
      </c>
      <c r="AW596" s="18" t="s">
        <v>257</v>
      </c>
      <c r="AX596" s="18">
        <v>2</v>
      </c>
      <c r="AY596" s="18" t="s">
        <v>628</v>
      </c>
      <c r="AZ596" s="18" t="s">
        <v>257</v>
      </c>
      <c r="BA596" s="18" t="s">
        <v>257</v>
      </c>
      <c r="BB596" s="18" t="s">
        <v>927</v>
      </c>
      <c r="BC596" s="18"/>
      <c r="BD596" s="18"/>
      <c r="BE596" s="18"/>
      <c r="BF596" s="18"/>
      <c r="BG596" s="18"/>
      <c r="BH596" s="18"/>
      <c r="BI596" s="18"/>
      <c r="BJ596" s="18"/>
      <c r="BK596" s="18"/>
      <c r="BL596" s="18"/>
      <c r="BM596" s="18"/>
      <c r="BN596" s="18"/>
      <c r="BO596" s="18"/>
      <c r="BP596" s="18"/>
      <c r="BQ596" s="18"/>
      <c r="BR596" s="18"/>
      <c r="BS596" s="18"/>
      <c r="BT596" s="18"/>
      <c r="BU596" s="18"/>
      <c r="BV596" s="18"/>
      <c r="BW596" s="18"/>
      <c r="BX596" s="18"/>
      <c r="BY596" s="18"/>
      <c r="BZ596" s="18"/>
      <c r="CA596" s="18"/>
      <c r="CB596" s="18"/>
      <c r="CC596" s="18"/>
      <c r="CD596" s="18"/>
      <c r="CE596" s="18"/>
      <c r="CF596" s="18"/>
      <c r="CG596" s="18"/>
      <c r="CH596" s="18"/>
      <c r="CI596" s="18"/>
      <c r="CJ596" s="18"/>
      <c r="CK596" s="18"/>
      <c r="CL596" s="18"/>
      <c r="CM596" s="18"/>
      <c r="CN596" s="18"/>
      <c r="CO596" s="18"/>
      <c r="CP596" s="18"/>
      <c r="CQ596" s="18"/>
      <c r="CR596" s="18"/>
      <c r="CS596" s="18"/>
      <c r="CT596" s="18"/>
      <c r="CU596" s="18"/>
      <c r="CV596" s="18"/>
      <c r="CW596" s="18"/>
      <c r="CX596" s="18"/>
      <c r="CY596" s="18"/>
      <c r="CZ596" s="18"/>
      <c r="DA596" s="18"/>
      <c r="DB596" s="18"/>
      <c r="DC596" s="18"/>
      <c r="DD596" s="18"/>
      <c r="DE596" s="18"/>
      <c r="DF596" s="18"/>
      <c r="DG596" s="18"/>
      <c r="DH596" s="18"/>
      <c r="DI596" s="18"/>
      <c r="DJ596" s="18"/>
      <c r="DK596" s="18"/>
      <c r="DL596" s="18"/>
      <c r="DM596" s="18"/>
      <c r="DN596" s="18"/>
      <c r="DO596" s="18"/>
      <c r="DP596" s="18"/>
      <c r="DQ596" s="18"/>
      <c r="DR596" s="18"/>
      <c r="DS596" s="18"/>
      <c r="DT596" s="18"/>
      <c r="DU596" s="18"/>
      <c r="DV596" s="18"/>
      <c r="DW596" s="18"/>
      <c r="DX596" s="18"/>
      <c r="DY596" s="18"/>
      <c r="DZ596" s="18"/>
      <c r="EA596" s="18"/>
      <c r="EB596" s="18"/>
      <c r="EC596" s="18"/>
      <c r="ED596" s="18"/>
      <c r="EE596" s="18"/>
      <c r="EF596" s="18"/>
      <c r="EG596" s="18"/>
      <c r="EH596" s="18" t="s">
        <v>928</v>
      </c>
      <c r="EI596" s="18" cm="1">
        <f t="array" ref="EI596">IF(SUMPRODUCT(--(DO596:DS596&lt;&gt;""))=0, 0,1)</f>
        <v>0</v>
      </c>
      <c r="EJ596" s="18" cm="1">
        <f t="array" ref="EJ596">IF(SUMPRODUCT(--(DT596:EG596&lt;&gt;""))=0, 0,1)</f>
        <v>0</v>
      </c>
      <c r="EK596" s="18" cm="1">
        <f t="array" ref="EK596">IF(SUMPRODUCT(--(EC596:EG596&lt;&gt;""))=0, 0,1)</f>
        <v>0</v>
      </c>
      <c r="EL596" s="18" cm="1">
        <f t="array" ref="EL596">IF(SUMPRODUCT(--(EE596:EG596&lt;&gt;""))=0, 0,1)</f>
        <v>0</v>
      </c>
      <c r="EM596" s="18">
        <f t="shared" si="130"/>
        <v>0</v>
      </c>
      <c r="EN596" s="18" t="str">
        <f t="shared" si="131"/>
        <v>NA</v>
      </c>
      <c r="EO596" s="18" t="str">
        <f t="shared" si="132"/>
        <v>NA</v>
      </c>
      <c r="EP596" s="18" t="str">
        <f t="shared" si="133"/>
        <v>NA</v>
      </c>
      <c r="EQ596" s="18" t="str">
        <f t="shared" si="134"/>
        <v>NA</v>
      </c>
      <c r="ER596" s="58" t="s">
        <v>2080</v>
      </c>
      <c r="ES596" s="59">
        <v>43804</v>
      </c>
      <c r="ET596" s="18" t="s">
        <v>929</v>
      </c>
      <c r="EU596" s="18" t="s">
        <v>920</v>
      </c>
    </row>
    <row r="597" spans="1:151" ht="15.75" customHeight="1" x14ac:dyDescent="0.2">
      <c r="A597" s="5" t="s">
        <v>918</v>
      </c>
      <c r="B597" s="24" t="s">
        <v>919</v>
      </c>
      <c r="C597" s="26">
        <v>1</v>
      </c>
      <c r="D597" s="18" t="s">
        <v>922</v>
      </c>
      <c r="E597" s="18" t="s">
        <v>257</v>
      </c>
      <c r="F597" s="18" t="s">
        <v>2297</v>
      </c>
      <c r="G597" s="18" t="s">
        <v>641</v>
      </c>
      <c r="H597" s="18" t="s">
        <v>642</v>
      </c>
      <c r="I597" s="18" t="s">
        <v>363</v>
      </c>
      <c r="J597" s="18" t="s">
        <v>363</v>
      </c>
      <c r="K597" s="18" t="s">
        <v>363</v>
      </c>
      <c r="L597" s="18" t="s">
        <v>469</v>
      </c>
      <c r="M597" s="18" t="s">
        <v>253</v>
      </c>
      <c r="N597" s="56">
        <v>113</v>
      </c>
      <c r="O597" s="18" t="s">
        <v>921</v>
      </c>
      <c r="P597" s="18" t="s">
        <v>466</v>
      </c>
      <c r="Q597" s="18" t="s">
        <v>254</v>
      </c>
      <c r="R597" s="24" t="s">
        <v>257</v>
      </c>
      <c r="S597" s="24" t="s">
        <v>257</v>
      </c>
      <c r="T597" s="18" t="s">
        <v>257</v>
      </c>
      <c r="U597" s="18" t="s">
        <v>257</v>
      </c>
      <c r="V597" s="18" t="s">
        <v>257</v>
      </c>
      <c r="W597" s="18" t="s">
        <v>257</v>
      </c>
      <c r="X597" s="18" t="s">
        <v>923</v>
      </c>
      <c r="Y597" s="57">
        <v>0.41399999999999998</v>
      </c>
      <c r="Z597" s="18" t="s">
        <v>599</v>
      </c>
      <c r="AA597" s="57">
        <v>0.41399999999999998</v>
      </c>
      <c r="AB597" s="57" t="s">
        <v>257</v>
      </c>
      <c r="AC597" s="18" t="s">
        <v>699</v>
      </c>
      <c r="AD597" s="18">
        <v>1</v>
      </c>
      <c r="AE597" s="18" t="s">
        <v>924</v>
      </c>
      <c r="AF597" s="18" t="s">
        <v>257</v>
      </c>
      <c r="AG597" s="18" t="s">
        <v>257</v>
      </c>
      <c r="AH597" s="18" t="s">
        <v>257</v>
      </c>
      <c r="AI597" s="18">
        <v>2</v>
      </c>
      <c r="AJ597" s="18" t="s">
        <v>628</v>
      </c>
      <c r="AK597" s="18">
        <v>14</v>
      </c>
      <c r="AL597" s="18" t="s">
        <v>925</v>
      </c>
      <c r="AM597" s="18" t="s">
        <v>256</v>
      </c>
      <c r="AN597" s="57">
        <v>9.9920000000000009</v>
      </c>
      <c r="AO597" s="60" t="s">
        <v>926</v>
      </c>
      <c r="AP597" s="18" t="s">
        <v>699</v>
      </c>
      <c r="AQ597" s="18">
        <v>1</v>
      </c>
      <c r="AR597" s="18" t="s">
        <v>924</v>
      </c>
      <c r="AS597" s="18" t="s">
        <v>257</v>
      </c>
      <c r="AT597" s="18" t="s">
        <v>257</v>
      </c>
      <c r="AU597" s="18" t="s">
        <v>257</v>
      </c>
      <c r="AV597" s="18" t="s">
        <v>257</v>
      </c>
      <c r="AW597" s="18" t="s">
        <v>257</v>
      </c>
      <c r="AX597" s="18">
        <v>2</v>
      </c>
      <c r="AY597" s="18" t="s">
        <v>628</v>
      </c>
      <c r="AZ597" s="18" t="s">
        <v>257</v>
      </c>
      <c r="BA597" s="18" t="s">
        <v>257</v>
      </c>
      <c r="BB597" s="18" t="s">
        <v>927</v>
      </c>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t="s">
        <v>928</v>
      </c>
      <c r="EI597" s="18" cm="1">
        <f t="array" ref="EI597">IF(SUMPRODUCT(--(DO597:DS597&lt;&gt;""))=0, 0,1)</f>
        <v>0</v>
      </c>
      <c r="EJ597" s="18" cm="1">
        <f t="array" ref="EJ597">IF(SUMPRODUCT(--(DT597:EG597&lt;&gt;""))=0, 0,1)</f>
        <v>0</v>
      </c>
      <c r="EK597" s="18" cm="1">
        <f t="array" ref="EK597">IF(SUMPRODUCT(--(EC597:EG597&lt;&gt;""))=0, 0,1)</f>
        <v>0</v>
      </c>
      <c r="EL597" s="18" cm="1">
        <f t="array" ref="EL597">IF(SUMPRODUCT(--(EE597:EG597&lt;&gt;""))=0, 0,1)</f>
        <v>0</v>
      </c>
      <c r="EM597" s="18">
        <f t="shared" si="130"/>
        <v>0</v>
      </c>
      <c r="EN597" s="18" t="str">
        <f t="shared" si="131"/>
        <v>NA</v>
      </c>
      <c r="EO597" s="18" t="str">
        <f t="shared" si="132"/>
        <v>NA</v>
      </c>
      <c r="EP597" s="18" t="str">
        <f t="shared" si="133"/>
        <v>NA</v>
      </c>
      <c r="EQ597" s="18" t="str">
        <f t="shared" si="134"/>
        <v>NA</v>
      </c>
      <c r="ER597" s="58" t="s">
        <v>2080</v>
      </c>
      <c r="ES597" s="59">
        <v>43804</v>
      </c>
      <c r="ET597" s="18" t="s">
        <v>929</v>
      </c>
      <c r="EU597" s="18" t="s">
        <v>920</v>
      </c>
    </row>
    <row r="598" spans="1:151" ht="15.75" customHeight="1" x14ac:dyDescent="0.2">
      <c r="A598" s="5" t="s">
        <v>918</v>
      </c>
      <c r="B598" s="24" t="s">
        <v>919</v>
      </c>
      <c r="C598" s="26">
        <v>1</v>
      </c>
      <c r="D598" s="18" t="s">
        <v>922</v>
      </c>
      <c r="E598" s="18" t="s">
        <v>257</v>
      </c>
      <c r="F598" s="18" t="s">
        <v>2297</v>
      </c>
      <c r="G598" s="18" t="s">
        <v>641</v>
      </c>
      <c r="H598" s="18" t="s">
        <v>642</v>
      </c>
      <c r="I598" s="18" t="s">
        <v>363</v>
      </c>
      <c r="J598" s="18" t="s">
        <v>363</v>
      </c>
      <c r="K598" s="18" t="s">
        <v>363</v>
      </c>
      <c r="L598" s="18" t="s">
        <v>469</v>
      </c>
      <c r="M598" s="18" t="s">
        <v>253</v>
      </c>
      <c r="N598" s="56">
        <v>113</v>
      </c>
      <c r="O598" s="18" t="s">
        <v>921</v>
      </c>
      <c r="P598" s="18" t="s">
        <v>466</v>
      </c>
      <c r="Q598" s="18" t="s">
        <v>254</v>
      </c>
      <c r="R598" s="24" t="s">
        <v>257</v>
      </c>
      <c r="S598" s="24" t="s">
        <v>257</v>
      </c>
      <c r="T598" s="18" t="s">
        <v>257</v>
      </c>
      <c r="U598" s="18" t="s">
        <v>257</v>
      </c>
      <c r="V598" s="18" t="s">
        <v>257</v>
      </c>
      <c r="W598" s="18" t="s">
        <v>257</v>
      </c>
      <c r="X598" s="18" t="s">
        <v>923</v>
      </c>
      <c r="Y598" s="57">
        <v>0.28699999999999998</v>
      </c>
      <c r="Z598" s="18" t="s">
        <v>599</v>
      </c>
      <c r="AA598" s="57">
        <v>0.28699999999999998</v>
      </c>
      <c r="AB598" s="57" t="s">
        <v>257</v>
      </c>
      <c r="AC598" s="18" t="s">
        <v>699</v>
      </c>
      <c r="AD598" s="18">
        <v>1</v>
      </c>
      <c r="AE598" s="18" t="s">
        <v>924</v>
      </c>
      <c r="AF598" s="18" t="s">
        <v>257</v>
      </c>
      <c r="AG598" s="18" t="s">
        <v>257</v>
      </c>
      <c r="AH598" s="18" t="s">
        <v>257</v>
      </c>
      <c r="AI598" s="18">
        <v>2</v>
      </c>
      <c r="AJ598" s="18" t="s">
        <v>628</v>
      </c>
      <c r="AK598" s="18">
        <v>14</v>
      </c>
      <c r="AL598" s="18" t="s">
        <v>925</v>
      </c>
      <c r="AM598" s="18" t="s">
        <v>256</v>
      </c>
      <c r="AN598" s="57">
        <v>8.0310000000000006</v>
      </c>
      <c r="AO598" s="18" t="s">
        <v>926</v>
      </c>
      <c r="AP598" s="18" t="s">
        <v>699</v>
      </c>
      <c r="AQ598" s="18">
        <v>1</v>
      </c>
      <c r="AR598" s="18" t="s">
        <v>924</v>
      </c>
      <c r="AS598" s="18" t="s">
        <v>257</v>
      </c>
      <c r="AT598" s="18" t="s">
        <v>257</v>
      </c>
      <c r="AU598" s="18" t="s">
        <v>257</v>
      </c>
      <c r="AV598" s="18" t="s">
        <v>257</v>
      </c>
      <c r="AW598" s="18" t="s">
        <v>257</v>
      </c>
      <c r="AX598" s="18">
        <v>2</v>
      </c>
      <c r="AY598" s="18" t="s">
        <v>628</v>
      </c>
      <c r="AZ598" s="18" t="s">
        <v>257</v>
      </c>
      <c r="BA598" s="18" t="s">
        <v>257</v>
      </c>
      <c r="BB598" s="18" t="s">
        <v>927</v>
      </c>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t="s">
        <v>928</v>
      </c>
      <c r="EI598" s="18" cm="1">
        <f t="array" ref="EI598">IF(SUMPRODUCT(--(DO598:DS598&lt;&gt;""))=0, 0,1)</f>
        <v>0</v>
      </c>
      <c r="EJ598" s="18" cm="1">
        <f t="array" ref="EJ598">IF(SUMPRODUCT(--(DT598:EG598&lt;&gt;""))=0, 0,1)</f>
        <v>0</v>
      </c>
      <c r="EK598" s="18" cm="1">
        <f t="array" ref="EK598">IF(SUMPRODUCT(--(EC598:EG598&lt;&gt;""))=0, 0,1)</f>
        <v>0</v>
      </c>
      <c r="EL598" s="18" cm="1">
        <f t="array" ref="EL598">IF(SUMPRODUCT(--(EE598:EG598&lt;&gt;""))=0, 0,1)</f>
        <v>0</v>
      </c>
      <c r="EM598" s="18">
        <f t="shared" si="130"/>
        <v>0</v>
      </c>
      <c r="EN598" s="18" t="str">
        <f t="shared" si="131"/>
        <v>NA</v>
      </c>
      <c r="EO598" s="18" t="str">
        <f t="shared" si="132"/>
        <v>NA</v>
      </c>
      <c r="EP598" s="18" t="str">
        <f t="shared" si="133"/>
        <v>NA</v>
      </c>
      <c r="EQ598" s="18" t="str">
        <f t="shared" si="134"/>
        <v>NA</v>
      </c>
      <c r="ER598" s="58" t="s">
        <v>2080</v>
      </c>
      <c r="ES598" s="59">
        <v>43804</v>
      </c>
      <c r="ET598" s="18" t="s">
        <v>929</v>
      </c>
      <c r="EU598" s="18" t="s">
        <v>920</v>
      </c>
    </row>
    <row r="599" spans="1:151" ht="15.75" customHeight="1" x14ac:dyDescent="0.2">
      <c r="A599" s="5" t="s">
        <v>918</v>
      </c>
      <c r="B599" s="24" t="s">
        <v>919</v>
      </c>
      <c r="C599" s="26">
        <v>1</v>
      </c>
      <c r="D599" s="18" t="s">
        <v>922</v>
      </c>
      <c r="E599" s="18" t="s">
        <v>257</v>
      </c>
      <c r="F599" s="18" t="s">
        <v>2297</v>
      </c>
      <c r="G599" s="18" t="s">
        <v>641</v>
      </c>
      <c r="H599" s="18" t="s">
        <v>642</v>
      </c>
      <c r="I599" s="18" t="s">
        <v>363</v>
      </c>
      <c r="J599" s="18" t="s">
        <v>363</v>
      </c>
      <c r="K599" s="18" t="s">
        <v>363</v>
      </c>
      <c r="L599" s="18" t="s">
        <v>469</v>
      </c>
      <c r="M599" s="18" t="s">
        <v>253</v>
      </c>
      <c r="N599" s="56">
        <v>113</v>
      </c>
      <c r="O599" s="18" t="s">
        <v>921</v>
      </c>
      <c r="P599" s="18" t="s">
        <v>466</v>
      </c>
      <c r="Q599" s="18" t="s">
        <v>254</v>
      </c>
      <c r="R599" s="24" t="s">
        <v>257</v>
      </c>
      <c r="S599" s="24" t="s">
        <v>257</v>
      </c>
      <c r="T599" s="18" t="s">
        <v>257</v>
      </c>
      <c r="U599" s="18" t="s">
        <v>257</v>
      </c>
      <c r="V599" s="18" t="s">
        <v>257</v>
      </c>
      <c r="W599" s="18" t="s">
        <v>257</v>
      </c>
      <c r="X599" s="18" t="s">
        <v>923</v>
      </c>
      <c r="Y599" s="57">
        <v>0.23699999999999999</v>
      </c>
      <c r="Z599" s="18" t="s">
        <v>599</v>
      </c>
      <c r="AA599" s="57">
        <v>0.23699999999999999</v>
      </c>
      <c r="AB599" s="57" t="s">
        <v>257</v>
      </c>
      <c r="AC599" s="18" t="s">
        <v>699</v>
      </c>
      <c r="AD599" s="18">
        <v>1</v>
      </c>
      <c r="AE599" s="18" t="s">
        <v>924</v>
      </c>
      <c r="AF599" s="18" t="s">
        <v>257</v>
      </c>
      <c r="AG599" s="18" t="s">
        <v>257</v>
      </c>
      <c r="AH599" s="18" t="s">
        <v>257</v>
      </c>
      <c r="AI599" s="18">
        <v>2</v>
      </c>
      <c r="AJ599" s="18" t="s">
        <v>628</v>
      </c>
      <c r="AK599" s="18">
        <v>14</v>
      </c>
      <c r="AL599" s="18" t="s">
        <v>925</v>
      </c>
      <c r="AM599" s="18" t="s">
        <v>256</v>
      </c>
      <c r="AN599" s="57">
        <v>20.033999999999999</v>
      </c>
      <c r="AO599" s="18" t="s">
        <v>926</v>
      </c>
      <c r="AP599" s="18" t="s">
        <v>699</v>
      </c>
      <c r="AQ599" s="18">
        <v>1</v>
      </c>
      <c r="AR599" s="18" t="s">
        <v>924</v>
      </c>
      <c r="AS599" s="18" t="s">
        <v>257</v>
      </c>
      <c r="AT599" s="18" t="s">
        <v>257</v>
      </c>
      <c r="AU599" s="18" t="s">
        <v>257</v>
      </c>
      <c r="AV599" s="18" t="s">
        <v>257</v>
      </c>
      <c r="AW599" s="18" t="s">
        <v>257</v>
      </c>
      <c r="AX599" s="18">
        <v>2</v>
      </c>
      <c r="AY599" s="18" t="s">
        <v>628</v>
      </c>
      <c r="AZ599" s="18" t="s">
        <v>257</v>
      </c>
      <c r="BA599" s="18" t="s">
        <v>257</v>
      </c>
      <c r="BB599" s="18" t="s">
        <v>927</v>
      </c>
      <c r="BC599" s="18"/>
      <c r="BD599" s="18"/>
      <c r="BE599" s="18"/>
      <c r="BF599" s="18"/>
      <c r="BG599" s="18"/>
      <c r="BH599" s="18"/>
      <c r="BI599" s="18"/>
      <c r="BJ599" s="18"/>
      <c r="BK599" s="18"/>
      <c r="BL599" s="18"/>
      <c r="BM599" s="18"/>
      <c r="BN599" s="18"/>
      <c r="BO599" s="18"/>
      <c r="BP599" s="18"/>
      <c r="BQ599" s="18"/>
      <c r="BR599" s="18"/>
      <c r="BS599" s="18"/>
      <c r="BT599" s="18"/>
      <c r="BU599" s="18"/>
      <c r="BV599" s="18"/>
      <c r="BW599" s="18"/>
      <c r="BX599" s="18"/>
      <c r="BY599" s="18"/>
      <c r="BZ599" s="18"/>
      <c r="CA599" s="18"/>
      <c r="CB599" s="18"/>
      <c r="CC599" s="18"/>
      <c r="CD599" s="18"/>
      <c r="CE599" s="18"/>
      <c r="CF599" s="18"/>
      <c r="CG599" s="18"/>
      <c r="CH599" s="18"/>
      <c r="CI599" s="18"/>
      <c r="CJ599" s="18"/>
      <c r="CK599" s="18"/>
      <c r="CL599" s="18"/>
      <c r="CM599" s="18"/>
      <c r="CN599" s="18"/>
      <c r="CO599" s="18"/>
      <c r="CP599" s="18"/>
      <c r="CQ599" s="18"/>
      <c r="CR599" s="18"/>
      <c r="CS599" s="18"/>
      <c r="CT599" s="18"/>
      <c r="CU599" s="18"/>
      <c r="CV599" s="18"/>
      <c r="CW599" s="18"/>
      <c r="CX599" s="18"/>
      <c r="CY599" s="18"/>
      <c r="CZ599" s="18"/>
      <c r="DA599" s="18"/>
      <c r="DB599" s="18"/>
      <c r="DC599" s="18"/>
      <c r="DD599" s="18"/>
      <c r="DE599" s="18"/>
      <c r="DF599" s="18"/>
      <c r="DG599" s="18"/>
      <c r="DH599" s="18"/>
      <c r="DI599" s="18"/>
      <c r="DJ599" s="18"/>
      <c r="DK599" s="18"/>
      <c r="DL599" s="18"/>
      <c r="DM599" s="18"/>
      <c r="DN599" s="18"/>
      <c r="DO599" s="18"/>
      <c r="DP599" s="18"/>
      <c r="DQ599" s="18"/>
      <c r="DR599" s="18"/>
      <c r="DS599" s="18"/>
      <c r="DT599" s="18"/>
      <c r="DU599" s="18"/>
      <c r="DV599" s="18"/>
      <c r="DW599" s="18"/>
      <c r="DX599" s="18"/>
      <c r="DY599" s="18"/>
      <c r="DZ599" s="18"/>
      <c r="EA599" s="18"/>
      <c r="EB599" s="18"/>
      <c r="EC599" s="18"/>
      <c r="ED599" s="18"/>
      <c r="EE599" s="18"/>
      <c r="EF599" s="18"/>
      <c r="EG599" s="18"/>
      <c r="EH599" s="18" t="s">
        <v>928</v>
      </c>
      <c r="EI599" s="18" cm="1">
        <f t="array" ref="EI599">IF(SUMPRODUCT(--(DO599:DS599&lt;&gt;""))=0, 0,1)</f>
        <v>0</v>
      </c>
      <c r="EJ599" s="18" cm="1">
        <f t="array" ref="EJ599">IF(SUMPRODUCT(--(DT599:EG599&lt;&gt;""))=0, 0,1)</f>
        <v>0</v>
      </c>
      <c r="EK599" s="18" cm="1">
        <f t="array" ref="EK599">IF(SUMPRODUCT(--(EC599:EG599&lt;&gt;""))=0, 0,1)</f>
        <v>0</v>
      </c>
      <c r="EL599" s="18" cm="1">
        <f t="array" ref="EL599">IF(SUMPRODUCT(--(EE599:EG599&lt;&gt;""))=0, 0,1)</f>
        <v>0</v>
      </c>
      <c r="EM599" s="18">
        <f t="shared" si="130"/>
        <v>0</v>
      </c>
      <c r="EN599" s="18" t="str">
        <f t="shared" si="131"/>
        <v>NA</v>
      </c>
      <c r="EO599" s="18" t="str">
        <f t="shared" si="132"/>
        <v>NA</v>
      </c>
      <c r="EP599" s="18" t="str">
        <f t="shared" si="133"/>
        <v>NA</v>
      </c>
      <c r="EQ599" s="18" t="str">
        <f t="shared" si="134"/>
        <v>NA</v>
      </c>
      <c r="ER599" s="58" t="s">
        <v>2080</v>
      </c>
      <c r="ES599" s="59">
        <v>43804</v>
      </c>
      <c r="ET599" s="18" t="s">
        <v>929</v>
      </c>
      <c r="EU599" s="18" t="s">
        <v>920</v>
      </c>
    </row>
    <row r="600" spans="1:151" ht="15.75" customHeight="1" x14ac:dyDescent="0.2">
      <c r="A600" s="5" t="s">
        <v>918</v>
      </c>
      <c r="B600" s="24" t="s">
        <v>919</v>
      </c>
      <c r="C600" s="26">
        <v>1</v>
      </c>
      <c r="D600" s="18" t="s">
        <v>922</v>
      </c>
      <c r="E600" s="18" t="s">
        <v>257</v>
      </c>
      <c r="F600" s="18" t="s">
        <v>2297</v>
      </c>
      <c r="G600" s="18" t="s">
        <v>641</v>
      </c>
      <c r="H600" s="18" t="s">
        <v>642</v>
      </c>
      <c r="I600" s="18" t="s">
        <v>363</v>
      </c>
      <c r="J600" s="18" t="s">
        <v>363</v>
      </c>
      <c r="K600" s="18" t="s">
        <v>363</v>
      </c>
      <c r="L600" s="18" t="s">
        <v>469</v>
      </c>
      <c r="M600" s="18" t="s">
        <v>253</v>
      </c>
      <c r="N600" s="56">
        <v>113</v>
      </c>
      <c r="O600" s="18" t="s">
        <v>921</v>
      </c>
      <c r="P600" s="18" t="s">
        <v>466</v>
      </c>
      <c r="Q600" s="18" t="s">
        <v>254</v>
      </c>
      <c r="R600" s="24" t="s">
        <v>257</v>
      </c>
      <c r="S600" s="24" t="s">
        <v>257</v>
      </c>
      <c r="T600" s="18" t="s">
        <v>257</v>
      </c>
      <c r="U600" s="18" t="s">
        <v>257</v>
      </c>
      <c r="V600" s="18" t="s">
        <v>257</v>
      </c>
      <c r="W600" s="18" t="s">
        <v>257</v>
      </c>
      <c r="X600" s="18" t="s">
        <v>923</v>
      </c>
      <c r="Y600" s="57">
        <v>0.25700000000000001</v>
      </c>
      <c r="Z600" s="18" t="s">
        <v>599</v>
      </c>
      <c r="AA600" s="57">
        <v>0.25700000000000001</v>
      </c>
      <c r="AB600" s="57" t="s">
        <v>257</v>
      </c>
      <c r="AC600" s="18" t="s">
        <v>699</v>
      </c>
      <c r="AD600" s="18">
        <v>1</v>
      </c>
      <c r="AE600" s="18" t="s">
        <v>924</v>
      </c>
      <c r="AF600" s="18" t="s">
        <v>257</v>
      </c>
      <c r="AG600" s="18" t="s">
        <v>257</v>
      </c>
      <c r="AH600" s="18" t="s">
        <v>257</v>
      </c>
      <c r="AI600" s="18">
        <v>2</v>
      </c>
      <c r="AJ600" s="18" t="s">
        <v>628</v>
      </c>
      <c r="AK600" s="18">
        <v>14</v>
      </c>
      <c r="AL600" s="18" t="s">
        <v>925</v>
      </c>
      <c r="AM600" s="18" t="s">
        <v>256</v>
      </c>
      <c r="AN600" s="57">
        <v>20.035</v>
      </c>
      <c r="AO600" s="18" t="s">
        <v>926</v>
      </c>
      <c r="AP600" s="18" t="s">
        <v>699</v>
      </c>
      <c r="AQ600" s="18">
        <v>1</v>
      </c>
      <c r="AR600" s="18" t="s">
        <v>924</v>
      </c>
      <c r="AS600" s="18" t="s">
        <v>257</v>
      </c>
      <c r="AT600" s="18" t="s">
        <v>257</v>
      </c>
      <c r="AU600" s="18" t="s">
        <v>257</v>
      </c>
      <c r="AV600" s="18" t="s">
        <v>257</v>
      </c>
      <c r="AW600" s="18" t="s">
        <v>257</v>
      </c>
      <c r="AX600" s="18">
        <v>2</v>
      </c>
      <c r="AY600" s="18" t="s">
        <v>628</v>
      </c>
      <c r="AZ600" s="18" t="s">
        <v>257</v>
      </c>
      <c r="BA600" s="18" t="s">
        <v>257</v>
      </c>
      <c r="BB600" s="18" t="s">
        <v>927</v>
      </c>
      <c r="BC600" s="18"/>
      <c r="BD600" s="18"/>
      <c r="BE600" s="18"/>
      <c r="BF600" s="18"/>
      <c r="BG600" s="18"/>
      <c r="BH600" s="18"/>
      <c r="BI600" s="18"/>
      <c r="BJ600" s="18"/>
      <c r="BK600" s="18"/>
      <c r="BL600" s="18"/>
      <c r="BM600" s="18"/>
      <c r="BN600" s="18"/>
      <c r="BO600" s="18"/>
      <c r="BP600" s="18"/>
      <c r="BQ600" s="18"/>
      <c r="BR600" s="18"/>
      <c r="BS600" s="18"/>
      <c r="BT600" s="18"/>
      <c r="BU600" s="18"/>
      <c r="BV600" s="18"/>
      <c r="BW600" s="18"/>
      <c r="BX600" s="18"/>
      <c r="BY600" s="18"/>
      <c r="BZ600" s="18"/>
      <c r="CA600" s="18"/>
      <c r="CB600" s="18"/>
      <c r="CC600" s="18"/>
      <c r="CD600" s="18"/>
      <c r="CE600" s="18"/>
      <c r="CF600" s="18"/>
      <c r="CG600" s="18"/>
      <c r="CH600" s="18"/>
      <c r="CI600" s="18"/>
      <c r="CJ600" s="18"/>
      <c r="CK600" s="18"/>
      <c r="CL600" s="18"/>
      <c r="CM600" s="18"/>
      <c r="CN600" s="18"/>
      <c r="CO600" s="18"/>
      <c r="CP600" s="18"/>
      <c r="CQ600" s="18"/>
      <c r="CR600" s="18"/>
      <c r="CS600" s="18"/>
      <c r="CT600" s="18"/>
      <c r="CU600" s="18"/>
      <c r="CV600" s="18"/>
      <c r="CW600" s="18"/>
      <c r="CX600" s="18"/>
      <c r="CY600" s="18"/>
      <c r="CZ600" s="18"/>
      <c r="DA600" s="18"/>
      <c r="DB600" s="18"/>
      <c r="DC600" s="18"/>
      <c r="DD600" s="18"/>
      <c r="DE600" s="18"/>
      <c r="DF600" s="18"/>
      <c r="DG600" s="18"/>
      <c r="DH600" s="18"/>
      <c r="DI600" s="18"/>
      <c r="DJ600" s="18"/>
      <c r="DK600" s="18"/>
      <c r="DL600" s="18"/>
      <c r="DM600" s="18"/>
      <c r="DN600" s="18"/>
      <c r="DO600" s="18"/>
      <c r="DP600" s="18"/>
      <c r="DQ600" s="18"/>
      <c r="DR600" s="18"/>
      <c r="DS600" s="18"/>
      <c r="DT600" s="18"/>
      <c r="DU600" s="18"/>
      <c r="DV600" s="18"/>
      <c r="DW600" s="18"/>
      <c r="DX600" s="18"/>
      <c r="DY600" s="18"/>
      <c r="DZ600" s="18"/>
      <c r="EA600" s="18"/>
      <c r="EB600" s="18"/>
      <c r="EC600" s="18"/>
      <c r="ED600" s="18"/>
      <c r="EE600" s="18"/>
      <c r="EF600" s="18"/>
      <c r="EG600" s="18"/>
      <c r="EH600" s="18" t="s">
        <v>928</v>
      </c>
      <c r="EI600" s="18" cm="1">
        <f t="array" ref="EI600">IF(SUMPRODUCT(--(DO600:DS600&lt;&gt;""))=0, 0,1)</f>
        <v>0</v>
      </c>
      <c r="EJ600" s="18" cm="1">
        <f t="array" ref="EJ600">IF(SUMPRODUCT(--(DT600:EG600&lt;&gt;""))=0, 0,1)</f>
        <v>0</v>
      </c>
      <c r="EK600" s="18" cm="1">
        <f t="array" ref="EK600">IF(SUMPRODUCT(--(EC600:EG600&lt;&gt;""))=0, 0,1)</f>
        <v>0</v>
      </c>
      <c r="EL600" s="18" cm="1">
        <f t="array" ref="EL600">IF(SUMPRODUCT(--(EE600:EG600&lt;&gt;""))=0, 0,1)</f>
        <v>0</v>
      </c>
      <c r="EM600" s="18">
        <f t="shared" si="130"/>
        <v>0</v>
      </c>
      <c r="EN600" s="18" t="str">
        <f t="shared" si="131"/>
        <v>NA</v>
      </c>
      <c r="EO600" s="18" t="str">
        <f t="shared" si="132"/>
        <v>NA</v>
      </c>
      <c r="EP600" s="18" t="str">
        <f t="shared" si="133"/>
        <v>NA</v>
      </c>
      <c r="EQ600" s="18" t="str">
        <f t="shared" si="134"/>
        <v>NA</v>
      </c>
      <c r="ER600" s="58" t="s">
        <v>2080</v>
      </c>
      <c r="ES600" s="59">
        <v>43804</v>
      </c>
      <c r="ET600" s="18" t="s">
        <v>929</v>
      </c>
      <c r="EU600" s="18" t="s">
        <v>920</v>
      </c>
    </row>
    <row r="601" spans="1:151" ht="15.75" customHeight="1" x14ac:dyDescent="0.2">
      <c r="A601" s="5" t="s">
        <v>918</v>
      </c>
      <c r="B601" s="24" t="s">
        <v>919</v>
      </c>
      <c r="C601" s="26">
        <v>1</v>
      </c>
      <c r="D601" s="18" t="s">
        <v>922</v>
      </c>
      <c r="E601" s="18" t="s">
        <v>257</v>
      </c>
      <c r="F601" s="18" t="s">
        <v>2297</v>
      </c>
      <c r="G601" s="18" t="s">
        <v>641</v>
      </c>
      <c r="H601" s="18" t="s">
        <v>642</v>
      </c>
      <c r="I601" s="18" t="s">
        <v>363</v>
      </c>
      <c r="J601" s="18" t="s">
        <v>363</v>
      </c>
      <c r="K601" s="18" t="s">
        <v>363</v>
      </c>
      <c r="L601" s="18" t="s">
        <v>469</v>
      </c>
      <c r="M601" s="18" t="s">
        <v>253</v>
      </c>
      <c r="N601" s="56">
        <v>113</v>
      </c>
      <c r="O601" s="18" t="s">
        <v>921</v>
      </c>
      <c r="P601" s="18" t="s">
        <v>466</v>
      </c>
      <c r="Q601" s="18" t="s">
        <v>254</v>
      </c>
      <c r="R601" s="24" t="s">
        <v>257</v>
      </c>
      <c r="S601" s="24" t="s">
        <v>257</v>
      </c>
      <c r="T601" s="18" t="s">
        <v>257</v>
      </c>
      <c r="U601" s="18" t="s">
        <v>257</v>
      </c>
      <c r="V601" s="18" t="s">
        <v>257</v>
      </c>
      <c r="W601" s="18" t="s">
        <v>257</v>
      </c>
      <c r="X601" s="18" t="s">
        <v>923</v>
      </c>
      <c r="Y601" s="57">
        <v>0.47399999999999998</v>
      </c>
      <c r="Z601" s="18" t="s">
        <v>599</v>
      </c>
      <c r="AA601" s="57">
        <v>0.47399999999999998</v>
      </c>
      <c r="AB601" s="57" t="s">
        <v>257</v>
      </c>
      <c r="AC601" s="18" t="s">
        <v>699</v>
      </c>
      <c r="AD601" s="18">
        <v>1</v>
      </c>
      <c r="AE601" s="18" t="s">
        <v>924</v>
      </c>
      <c r="AF601" s="18" t="s">
        <v>257</v>
      </c>
      <c r="AG601" s="18" t="s">
        <v>257</v>
      </c>
      <c r="AH601" s="18" t="s">
        <v>257</v>
      </c>
      <c r="AI601" s="18">
        <v>2</v>
      </c>
      <c r="AJ601" s="18" t="s">
        <v>628</v>
      </c>
      <c r="AK601" s="18">
        <v>14</v>
      </c>
      <c r="AL601" s="18" t="s">
        <v>925</v>
      </c>
      <c r="AM601" s="18" t="s">
        <v>256</v>
      </c>
      <c r="AN601" s="57">
        <v>20.056000000000001</v>
      </c>
      <c r="AO601" s="18" t="s">
        <v>926</v>
      </c>
      <c r="AP601" s="18" t="s">
        <v>699</v>
      </c>
      <c r="AQ601" s="18">
        <v>1</v>
      </c>
      <c r="AR601" s="18" t="s">
        <v>924</v>
      </c>
      <c r="AS601" s="18" t="s">
        <v>257</v>
      </c>
      <c r="AT601" s="18" t="s">
        <v>257</v>
      </c>
      <c r="AU601" s="18" t="s">
        <v>257</v>
      </c>
      <c r="AV601" s="18" t="s">
        <v>257</v>
      </c>
      <c r="AW601" s="18" t="s">
        <v>257</v>
      </c>
      <c r="AX601" s="18">
        <v>2</v>
      </c>
      <c r="AY601" s="18" t="s">
        <v>628</v>
      </c>
      <c r="AZ601" s="18" t="s">
        <v>257</v>
      </c>
      <c r="BA601" s="18" t="s">
        <v>257</v>
      </c>
      <c r="BB601" s="18" t="s">
        <v>927</v>
      </c>
      <c r="BC601" s="18"/>
      <c r="BD601" s="18"/>
      <c r="BE601" s="18"/>
      <c r="BF601" s="18"/>
      <c r="BG601" s="18"/>
      <c r="BH601" s="18"/>
      <c r="BI601" s="18"/>
      <c r="BJ601" s="18"/>
      <c r="BK601" s="18"/>
      <c r="BL601" s="18"/>
      <c r="BM601" s="18"/>
      <c r="BN601" s="18"/>
      <c r="BO601" s="18"/>
      <c r="BP601" s="18"/>
      <c r="BQ601" s="18"/>
      <c r="BR601" s="18"/>
      <c r="BS601" s="18"/>
      <c r="BT601" s="18"/>
      <c r="BU601" s="18"/>
      <c r="BV601" s="18"/>
      <c r="BW601" s="18"/>
      <c r="BX601" s="18"/>
      <c r="BY601" s="18"/>
      <c r="BZ601" s="18"/>
      <c r="CA601" s="18"/>
      <c r="CB601" s="18"/>
      <c r="CC601" s="18"/>
      <c r="CD601" s="18"/>
      <c r="CE601" s="18"/>
      <c r="CF601" s="18"/>
      <c r="CG601" s="18"/>
      <c r="CH601" s="18"/>
      <c r="CI601" s="18"/>
      <c r="CJ601" s="18"/>
      <c r="CK601" s="18"/>
      <c r="CL601" s="18"/>
      <c r="CM601" s="18"/>
      <c r="CN601" s="18"/>
      <c r="CO601" s="18"/>
      <c r="CP601" s="18"/>
      <c r="CQ601" s="18"/>
      <c r="CR601" s="18"/>
      <c r="CS601" s="18"/>
      <c r="CT601" s="18"/>
      <c r="CU601" s="18"/>
      <c r="CV601" s="18"/>
      <c r="CW601" s="18"/>
      <c r="CX601" s="18"/>
      <c r="CY601" s="18"/>
      <c r="CZ601" s="18"/>
      <c r="DA601" s="18"/>
      <c r="DB601" s="18"/>
      <c r="DC601" s="18"/>
      <c r="DD601" s="18"/>
      <c r="DE601" s="18"/>
      <c r="DF601" s="18"/>
      <c r="DG601" s="18"/>
      <c r="DH601" s="18"/>
      <c r="DI601" s="18"/>
      <c r="DJ601" s="18"/>
      <c r="DK601" s="18"/>
      <c r="DL601" s="18"/>
      <c r="DM601" s="18"/>
      <c r="DN601" s="18"/>
      <c r="DO601" s="18"/>
      <c r="DP601" s="18"/>
      <c r="DQ601" s="18"/>
      <c r="DR601" s="18"/>
      <c r="DS601" s="18"/>
      <c r="DT601" s="18"/>
      <c r="DU601" s="18"/>
      <c r="DV601" s="18"/>
      <c r="DW601" s="18"/>
      <c r="DX601" s="18"/>
      <c r="DY601" s="18"/>
      <c r="DZ601" s="18"/>
      <c r="EA601" s="18"/>
      <c r="EB601" s="18"/>
      <c r="EC601" s="18"/>
      <c r="ED601" s="18"/>
      <c r="EE601" s="18"/>
      <c r="EF601" s="18"/>
      <c r="EG601" s="18"/>
      <c r="EH601" s="18" t="s">
        <v>928</v>
      </c>
      <c r="EI601" s="18" cm="1">
        <f t="array" ref="EI601">IF(SUMPRODUCT(--(DO601:DS601&lt;&gt;""))=0, 0,1)</f>
        <v>0</v>
      </c>
      <c r="EJ601" s="18" cm="1">
        <f t="array" ref="EJ601">IF(SUMPRODUCT(--(DT601:EG601&lt;&gt;""))=0, 0,1)</f>
        <v>0</v>
      </c>
      <c r="EK601" s="18" cm="1">
        <f t="array" ref="EK601">IF(SUMPRODUCT(--(EC601:EG601&lt;&gt;""))=0, 0,1)</f>
        <v>0</v>
      </c>
      <c r="EL601" s="18" cm="1">
        <f t="array" ref="EL601">IF(SUMPRODUCT(--(EE601:EG601&lt;&gt;""))=0, 0,1)</f>
        <v>0</v>
      </c>
      <c r="EM601" s="18">
        <f t="shared" si="130"/>
        <v>0</v>
      </c>
      <c r="EN601" s="18" t="str">
        <f t="shared" si="131"/>
        <v>NA</v>
      </c>
      <c r="EO601" s="18" t="str">
        <f t="shared" si="132"/>
        <v>NA</v>
      </c>
      <c r="EP601" s="18" t="str">
        <f t="shared" si="133"/>
        <v>NA</v>
      </c>
      <c r="EQ601" s="18" t="str">
        <f t="shared" si="134"/>
        <v>NA</v>
      </c>
      <c r="ER601" s="58" t="s">
        <v>2080</v>
      </c>
      <c r="ES601" s="59">
        <v>43804</v>
      </c>
      <c r="ET601" s="18" t="s">
        <v>929</v>
      </c>
      <c r="EU601" s="18" t="s">
        <v>920</v>
      </c>
    </row>
    <row r="602" spans="1:151" ht="15.75" customHeight="1" x14ac:dyDescent="0.2">
      <c r="A602" s="5" t="s">
        <v>918</v>
      </c>
      <c r="B602" s="24" t="s">
        <v>919</v>
      </c>
      <c r="C602" s="26">
        <v>1</v>
      </c>
      <c r="D602" s="18" t="s">
        <v>922</v>
      </c>
      <c r="E602" s="18" t="s">
        <v>257</v>
      </c>
      <c r="F602" s="18" t="s">
        <v>2297</v>
      </c>
      <c r="G602" s="18" t="s">
        <v>641</v>
      </c>
      <c r="H602" s="18" t="s">
        <v>642</v>
      </c>
      <c r="I602" s="18" t="s">
        <v>363</v>
      </c>
      <c r="J602" s="18" t="s">
        <v>363</v>
      </c>
      <c r="K602" s="18" t="s">
        <v>363</v>
      </c>
      <c r="L602" s="18" t="s">
        <v>469</v>
      </c>
      <c r="M602" s="18" t="s">
        <v>253</v>
      </c>
      <c r="N602" s="56">
        <v>113</v>
      </c>
      <c r="O602" s="18" t="s">
        <v>921</v>
      </c>
      <c r="P602" s="18" t="s">
        <v>466</v>
      </c>
      <c r="Q602" s="18" t="s">
        <v>254</v>
      </c>
      <c r="R602" s="24" t="s">
        <v>257</v>
      </c>
      <c r="S602" s="24" t="s">
        <v>257</v>
      </c>
      <c r="T602" s="18" t="s">
        <v>257</v>
      </c>
      <c r="U602" s="18" t="s">
        <v>257</v>
      </c>
      <c r="V602" s="18" t="s">
        <v>257</v>
      </c>
      <c r="W602" s="18" t="s">
        <v>257</v>
      </c>
      <c r="X602" s="18" t="s">
        <v>923</v>
      </c>
      <c r="Y602" s="57">
        <v>0.497</v>
      </c>
      <c r="Z602" s="18" t="s">
        <v>599</v>
      </c>
      <c r="AA602" s="57">
        <v>0.497</v>
      </c>
      <c r="AB602" s="57" t="s">
        <v>257</v>
      </c>
      <c r="AC602" s="18" t="s">
        <v>699</v>
      </c>
      <c r="AD602" s="18">
        <v>1</v>
      </c>
      <c r="AE602" s="18" t="s">
        <v>924</v>
      </c>
      <c r="AF602" s="18" t="s">
        <v>257</v>
      </c>
      <c r="AG602" s="18" t="s">
        <v>257</v>
      </c>
      <c r="AH602" s="18" t="s">
        <v>257</v>
      </c>
      <c r="AI602" s="18">
        <v>2</v>
      </c>
      <c r="AJ602" s="18" t="s">
        <v>628</v>
      </c>
      <c r="AK602" s="18">
        <v>14</v>
      </c>
      <c r="AL602" s="18" t="s">
        <v>925</v>
      </c>
      <c r="AM602" s="18" t="s">
        <v>256</v>
      </c>
      <c r="AN602" s="57">
        <v>20.062999999999999</v>
      </c>
      <c r="AO602" s="18" t="s">
        <v>926</v>
      </c>
      <c r="AP602" s="18" t="s">
        <v>699</v>
      </c>
      <c r="AQ602" s="18">
        <v>1</v>
      </c>
      <c r="AR602" s="18" t="s">
        <v>924</v>
      </c>
      <c r="AS602" s="18" t="s">
        <v>257</v>
      </c>
      <c r="AT602" s="18" t="s">
        <v>257</v>
      </c>
      <c r="AU602" s="18" t="s">
        <v>257</v>
      </c>
      <c r="AV602" s="18" t="s">
        <v>257</v>
      </c>
      <c r="AW602" s="18" t="s">
        <v>257</v>
      </c>
      <c r="AX602" s="18">
        <v>2</v>
      </c>
      <c r="AY602" s="18" t="s">
        <v>628</v>
      </c>
      <c r="AZ602" s="18" t="s">
        <v>257</v>
      </c>
      <c r="BA602" s="18" t="s">
        <v>257</v>
      </c>
      <c r="BB602" s="18" t="s">
        <v>927</v>
      </c>
      <c r="BC602" s="18"/>
      <c r="BD602" s="18"/>
      <c r="BE602" s="18"/>
      <c r="BF602" s="18"/>
      <c r="BG602" s="18"/>
      <c r="BH602" s="18"/>
      <c r="BI602" s="18"/>
      <c r="BJ602" s="18"/>
      <c r="BK602" s="18"/>
      <c r="BL602" s="18"/>
      <c r="BM602" s="18"/>
      <c r="BN602" s="18"/>
      <c r="BO602" s="18"/>
      <c r="BP602" s="18"/>
      <c r="BQ602" s="18"/>
      <c r="BR602" s="18"/>
      <c r="BS602" s="18"/>
      <c r="BT602" s="18"/>
      <c r="BU602" s="18"/>
      <c r="BV602" s="18"/>
      <c r="BW602" s="18"/>
      <c r="BX602" s="18"/>
      <c r="BY602" s="18"/>
      <c r="BZ602" s="18"/>
      <c r="CA602" s="18"/>
      <c r="CB602" s="18"/>
      <c r="CC602" s="18"/>
      <c r="CD602" s="18"/>
      <c r="CE602" s="18"/>
      <c r="CF602" s="18"/>
      <c r="CG602" s="18"/>
      <c r="CH602" s="18"/>
      <c r="CI602" s="18"/>
      <c r="CJ602" s="18"/>
      <c r="CK602" s="18"/>
      <c r="CL602" s="18"/>
      <c r="CM602" s="18"/>
      <c r="CN602" s="18"/>
      <c r="CO602" s="18"/>
      <c r="CP602" s="18"/>
      <c r="CQ602" s="18"/>
      <c r="CR602" s="18"/>
      <c r="CS602" s="18"/>
      <c r="CT602" s="18"/>
      <c r="CU602" s="18"/>
      <c r="CV602" s="18"/>
      <c r="CW602" s="18"/>
      <c r="CX602" s="18"/>
      <c r="CY602" s="18"/>
      <c r="CZ602" s="18"/>
      <c r="DA602" s="18"/>
      <c r="DB602" s="18"/>
      <c r="DC602" s="18"/>
      <c r="DD602" s="18"/>
      <c r="DE602" s="18"/>
      <c r="DF602" s="18"/>
      <c r="DG602" s="18"/>
      <c r="DH602" s="18"/>
      <c r="DI602" s="18"/>
      <c r="DJ602" s="18"/>
      <c r="DK602" s="18"/>
      <c r="DL602" s="18"/>
      <c r="DM602" s="18"/>
      <c r="DN602" s="18"/>
      <c r="DO602" s="18"/>
      <c r="DP602" s="18"/>
      <c r="DQ602" s="18"/>
      <c r="DR602" s="18"/>
      <c r="DS602" s="18"/>
      <c r="DT602" s="18"/>
      <c r="DU602" s="18"/>
      <c r="DV602" s="18"/>
      <c r="DW602" s="18"/>
      <c r="DX602" s="18"/>
      <c r="DY602" s="18"/>
      <c r="DZ602" s="18"/>
      <c r="EA602" s="18"/>
      <c r="EB602" s="18"/>
      <c r="EC602" s="18"/>
      <c r="ED602" s="18"/>
      <c r="EE602" s="18"/>
      <c r="EF602" s="18"/>
      <c r="EG602" s="18"/>
      <c r="EH602" s="18" t="s">
        <v>928</v>
      </c>
      <c r="EI602" s="18" cm="1">
        <f t="array" ref="EI602">IF(SUMPRODUCT(--(DO602:DS602&lt;&gt;""))=0, 0,1)</f>
        <v>0</v>
      </c>
      <c r="EJ602" s="18" cm="1">
        <f t="array" ref="EJ602">IF(SUMPRODUCT(--(DT602:EG602&lt;&gt;""))=0, 0,1)</f>
        <v>0</v>
      </c>
      <c r="EK602" s="18" cm="1">
        <f t="array" ref="EK602">IF(SUMPRODUCT(--(EC602:EG602&lt;&gt;""))=0, 0,1)</f>
        <v>0</v>
      </c>
      <c r="EL602" s="18" cm="1">
        <f t="array" ref="EL602">IF(SUMPRODUCT(--(EE602:EG602&lt;&gt;""))=0, 0,1)</f>
        <v>0</v>
      </c>
      <c r="EM602" s="18">
        <f t="shared" si="130"/>
        <v>0</v>
      </c>
      <c r="EN602" s="18" t="str">
        <f t="shared" si="131"/>
        <v>NA</v>
      </c>
      <c r="EO602" s="18" t="str">
        <f t="shared" si="132"/>
        <v>NA</v>
      </c>
      <c r="EP602" s="18" t="str">
        <f t="shared" si="133"/>
        <v>NA</v>
      </c>
      <c r="EQ602" s="18" t="str">
        <f t="shared" si="134"/>
        <v>NA</v>
      </c>
      <c r="ER602" s="58" t="s">
        <v>2080</v>
      </c>
      <c r="ES602" s="59">
        <v>43804</v>
      </c>
      <c r="ET602" s="18" t="s">
        <v>929</v>
      </c>
      <c r="EU602" s="18" t="s">
        <v>920</v>
      </c>
    </row>
    <row r="603" spans="1:151" ht="15.75" customHeight="1" x14ac:dyDescent="0.2">
      <c r="A603" s="5" t="s">
        <v>918</v>
      </c>
      <c r="B603" s="24" t="s">
        <v>919</v>
      </c>
      <c r="C603" s="26">
        <v>1</v>
      </c>
      <c r="D603" s="18" t="s">
        <v>922</v>
      </c>
      <c r="E603" s="18" t="s">
        <v>257</v>
      </c>
      <c r="F603" s="18" t="s">
        <v>2297</v>
      </c>
      <c r="G603" s="18" t="s">
        <v>641</v>
      </c>
      <c r="H603" s="18" t="s">
        <v>642</v>
      </c>
      <c r="I603" s="18" t="s">
        <v>363</v>
      </c>
      <c r="J603" s="18" t="s">
        <v>363</v>
      </c>
      <c r="K603" s="18" t="s">
        <v>363</v>
      </c>
      <c r="L603" s="18" t="s">
        <v>469</v>
      </c>
      <c r="M603" s="18" t="s">
        <v>253</v>
      </c>
      <c r="N603" s="56">
        <v>113</v>
      </c>
      <c r="O603" s="18" t="s">
        <v>921</v>
      </c>
      <c r="P603" s="18" t="s">
        <v>466</v>
      </c>
      <c r="Q603" s="18" t="s">
        <v>254</v>
      </c>
      <c r="R603" s="24" t="s">
        <v>257</v>
      </c>
      <c r="S603" s="24" t="s">
        <v>257</v>
      </c>
      <c r="T603" s="18" t="s">
        <v>257</v>
      </c>
      <c r="U603" s="18" t="s">
        <v>257</v>
      </c>
      <c r="V603" s="18" t="s">
        <v>257</v>
      </c>
      <c r="W603" s="18" t="s">
        <v>257</v>
      </c>
      <c r="X603" s="18" t="s">
        <v>923</v>
      </c>
      <c r="Y603" s="57">
        <v>0.19400000000000001</v>
      </c>
      <c r="Z603" s="18" t="s">
        <v>599</v>
      </c>
      <c r="AA603" s="57">
        <v>0.19400000000000001</v>
      </c>
      <c r="AB603" s="57" t="s">
        <v>257</v>
      </c>
      <c r="AC603" s="18" t="s">
        <v>699</v>
      </c>
      <c r="AD603" s="18">
        <v>1</v>
      </c>
      <c r="AE603" s="18" t="s">
        <v>924</v>
      </c>
      <c r="AF603" s="18" t="s">
        <v>257</v>
      </c>
      <c r="AG603" s="18" t="s">
        <v>257</v>
      </c>
      <c r="AH603" s="18" t="s">
        <v>257</v>
      </c>
      <c r="AI603" s="18">
        <v>2</v>
      </c>
      <c r="AJ603" s="18" t="s">
        <v>628</v>
      </c>
      <c r="AK603" s="18">
        <v>14</v>
      </c>
      <c r="AL603" s="18" t="s">
        <v>925</v>
      </c>
      <c r="AM603" s="18" t="s">
        <v>256</v>
      </c>
      <c r="AN603" s="57">
        <v>4.0380000000000003</v>
      </c>
      <c r="AO603" s="18" t="s">
        <v>926</v>
      </c>
      <c r="AP603" s="18" t="s">
        <v>699</v>
      </c>
      <c r="AQ603" s="18">
        <v>1</v>
      </c>
      <c r="AR603" s="18" t="s">
        <v>924</v>
      </c>
      <c r="AS603" s="18" t="s">
        <v>257</v>
      </c>
      <c r="AT603" s="18" t="s">
        <v>257</v>
      </c>
      <c r="AU603" s="18" t="s">
        <v>257</v>
      </c>
      <c r="AV603" s="18" t="s">
        <v>257</v>
      </c>
      <c r="AW603" s="18" t="s">
        <v>257</v>
      </c>
      <c r="AX603" s="18">
        <v>2</v>
      </c>
      <c r="AY603" s="18" t="s">
        <v>628</v>
      </c>
      <c r="AZ603" s="18" t="s">
        <v>257</v>
      </c>
      <c r="BA603" s="18" t="s">
        <v>257</v>
      </c>
      <c r="BB603" s="18" t="s">
        <v>927</v>
      </c>
      <c r="BC603" s="18"/>
      <c r="BD603" s="18"/>
      <c r="BE603" s="18"/>
      <c r="BF603" s="18"/>
      <c r="BG603" s="18"/>
      <c r="BH603" s="18"/>
      <c r="BI603" s="18"/>
      <c r="BJ603" s="18"/>
      <c r="BK603" s="18"/>
      <c r="BL603" s="18"/>
      <c r="BM603" s="18"/>
      <c r="BN603" s="18"/>
      <c r="BO603" s="18"/>
      <c r="BP603" s="18"/>
      <c r="BQ603" s="18"/>
      <c r="BR603" s="18"/>
      <c r="BS603" s="18"/>
      <c r="BT603" s="18"/>
      <c r="BU603" s="18"/>
      <c r="BV603" s="18"/>
      <c r="BW603" s="18"/>
      <c r="BX603" s="18"/>
      <c r="BY603" s="18"/>
      <c r="BZ603" s="18"/>
      <c r="CA603" s="18"/>
      <c r="CB603" s="18"/>
      <c r="CC603" s="18"/>
      <c r="CD603" s="18"/>
      <c r="CE603" s="18"/>
      <c r="CF603" s="18"/>
      <c r="CG603" s="18"/>
      <c r="CH603" s="18"/>
      <c r="CI603" s="18"/>
      <c r="CJ603" s="18"/>
      <c r="CK603" s="18"/>
      <c r="CL603" s="18"/>
      <c r="CM603" s="18"/>
      <c r="CN603" s="18"/>
      <c r="CO603" s="18"/>
      <c r="CP603" s="18"/>
      <c r="CQ603" s="18"/>
      <c r="CR603" s="18"/>
      <c r="CS603" s="18"/>
      <c r="CT603" s="18"/>
      <c r="CU603" s="18"/>
      <c r="CV603" s="18"/>
      <c r="CW603" s="18"/>
      <c r="CX603" s="18"/>
      <c r="CY603" s="18"/>
      <c r="CZ603" s="18"/>
      <c r="DA603" s="18"/>
      <c r="DB603" s="18"/>
      <c r="DC603" s="18"/>
      <c r="DD603" s="18"/>
      <c r="DE603" s="18"/>
      <c r="DF603" s="18"/>
      <c r="DG603" s="18"/>
      <c r="DH603" s="18"/>
      <c r="DI603" s="18"/>
      <c r="DJ603" s="18"/>
      <c r="DK603" s="18"/>
      <c r="DL603" s="18"/>
      <c r="DM603" s="18"/>
      <c r="DN603" s="18"/>
      <c r="DO603" s="18"/>
      <c r="DP603" s="18"/>
      <c r="DQ603" s="18"/>
      <c r="DR603" s="18"/>
      <c r="DS603" s="18"/>
      <c r="DT603" s="18"/>
      <c r="DU603" s="18"/>
      <c r="DV603" s="18"/>
      <c r="DW603" s="18"/>
      <c r="DX603" s="18"/>
      <c r="DY603" s="18"/>
      <c r="DZ603" s="18"/>
      <c r="EA603" s="18"/>
      <c r="EB603" s="18"/>
      <c r="EC603" s="18"/>
      <c r="ED603" s="18"/>
      <c r="EE603" s="18"/>
      <c r="EF603" s="18"/>
      <c r="EG603" s="18"/>
      <c r="EH603" s="18" t="s">
        <v>928</v>
      </c>
      <c r="EI603" s="18" cm="1">
        <f t="array" ref="EI603">IF(SUMPRODUCT(--(DO603:DS603&lt;&gt;""))=0, 0,1)</f>
        <v>0</v>
      </c>
      <c r="EJ603" s="18" cm="1">
        <f t="array" ref="EJ603">IF(SUMPRODUCT(--(DT603:EG603&lt;&gt;""))=0, 0,1)</f>
        <v>0</v>
      </c>
      <c r="EK603" s="18" cm="1">
        <f t="array" ref="EK603">IF(SUMPRODUCT(--(EC603:EG603&lt;&gt;""))=0, 0,1)</f>
        <v>0</v>
      </c>
      <c r="EL603" s="18" cm="1">
        <f t="array" ref="EL603">IF(SUMPRODUCT(--(EE603:EG603&lt;&gt;""))=0, 0,1)</f>
        <v>0</v>
      </c>
      <c r="EM603" s="18">
        <f t="shared" si="130"/>
        <v>0</v>
      </c>
      <c r="EN603" s="18" t="str">
        <f t="shared" si="131"/>
        <v>NA</v>
      </c>
      <c r="EO603" s="18" t="str">
        <f t="shared" si="132"/>
        <v>NA</v>
      </c>
      <c r="EP603" s="18" t="str">
        <f t="shared" si="133"/>
        <v>NA</v>
      </c>
      <c r="EQ603" s="18" t="str">
        <f t="shared" si="134"/>
        <v>NA</v>
      </c>
      <c r="ER603" s="58" t="s">
        <v>2080</v>
      </c>
      <c r="ES603" s="59">
        <v>43804</v>
      </c>
      <c r="ET603" s="18" t="s">
        <v>929</v>
      </c>
      <c r="EU603" s="18" t="s">
        <v>920</v>
      </c>
    </row>
    <row r="604" spans="1:151" ht="15.75" customHeight="1" x14ac:dyDescent="0.2">
      <c r="A604" s="5" t="s">
        <v>918</v>
      </c>
      <c r="B604" s="24" t="s">
        <v>919</v>
      </c>
      <c r="C604" s="26">
        <v>1</v>
      </c>
      <c r="D604" s="18" t="s">
        <v>922</v>
      </c>
      <c r="E604" s="18" t="s">
        <v>257</v>
      </c>
      <c r="F604" s="18" t="s">
        <v>2297</v>
      </c>
      <c r="G604" s="18" t="s">
        <v>641</v>
      </c>
      <c r="H604" s="18" t="s">
        <v>642</v>
      </c>
      <c r="I604" s="18" t="s">
        <v>363</v>
      </c>
      <c r="J604" s="18" t="s">
        <v>363</v>
      </c>
      <c r="K604" s="18" t="s">
        <v>363</v>
      </c>
      <c r="L604" s="18" t="s">
        <v>469</v>
      </c>
      <c r="M604" s="18" t="s">
        <v>253</v>
      </c>
      <c r="N604" s="56">
        <v>113</v>
      </c>
      <c r="O604" s="18" t="s">
        <v>921</v>
      </c>
      <c r="P604" s="18" t="s">
        <v>466</v>
      </c>
      <c r="Q604" s="18" t="s">
        <v>254</v>
      </c>
      <c r="R604" s="24" t="s">
        <v>257</v>
      </c>
      <c r="S604" s="24" t="s">
        <v>257</v>
      </c>
      <c r="T604" s="18" t="s">
        <v>257</v>
      </c>
      <c r="U604" s="18" t="s">
        <v>257</v>
      </c>
      <c r="V604" s="18" t="s">
        <v>257</v>
      </c>
      <c r="W604" s="18" t="s">
        <v>257</v>
      </c>
      <c r="X604" s="18" t="s">
        <v>923</v>
      </c>
      <c r="Y604" s="57">
        <v>0.20200000000000001</v>
      </c>
      <c r="Z604" s="18" t="s">
        <v>599</v>
      </c>
      <c r="AA604" s="57">
        <v>0.20200000000000001</v>
      </c>
      <c r="AB604" s="57" t="s">
        <v>257</v>
      </c>
      <c r="AC604" s="18" t="s">
        <v>699</v>
      </c>
      <c r="AD604" s="18">
        <v>1</v>
      </c>
      <c r="AE604" s="18" t="s">
        <v>924</v>
      </c>
      <c r="AF604" s="18" t="s">
        <v>257</v>
      </c>
      <c r="AG604" s="18" t="s">
        <v>257</v>
      </c>
      <c r="AH604" s="18" t="s">
        <v>257</v>
      </c>
      <c r="AI604" s="18">
        <v>2</v>
      </c>
      <c r="AJ604" s="18" t="s">
        <v>628</v>
      </c>
      <c r="AK604" s="18">
        <v>14</v>
      </c>
      <c r="AL604" s="18" t="s">
        <v>925</v>
      </c>
      <c r="AM604" s="18" t="s">
        <v>256</v>
      </c>
      <c r="AN604" s="57">
        <v>4.0380000000000003</v>
      </c>
      <c r="AO604" s="18" t="s">
        <v>926</v>
      </c>
      <c r="AP604" s="18" t="s">
        <v>699</v>
      </c>
      <c r="AQ604" s="18">
        <v>1</v>
      </c>
      <c r="AR604" s="18" t="s">
        <v>924</v>
      </c>
      <c r="AS604" s="18" t="s">
        <v>257</v>
      </c>
      <c r="AT604" s="18" t="s">
        <v>257</v>
      </c>
      <c r="AU604" s="18" t="s">
        <v>257</v>
      </c>
      <c r="AV604" s="18" t="s">
        <v>257</v>
      </c>
      <c r="AW604" s="18" t="s">
        <v>257</v>
      </c>
      <c r="AX604" s="18">
        <v>2</v>
      </c>
      <c r="AY604" s="18" t="s">
        <v>628</v>
      </c>
      <c r="AZ604" s="18" t="s">
        <v>257</v>
      </c>
      <c r="BA604" s="18" t="s">
        <v>257</v>
      </c>
      <c r="BB604" s="18" t="s">
        <v>927</v>
      </c>
      <c r="BC604" s="18"/>
      <c r="BD604" s="18"/>
      <c r="BE604" s="18"/>
      <c r="BF604" s="18"/>
      <c r="BG604" s="18"/>
      <c r="BH604" s="18"/>
      <c r="BI604" s="18"/>
      <c r="BJ604" s="18"/>
      <c r="BK604" s="18"/>
      <c r="BL604" s="18"/>
      <c r="BM604" s="18"/>
      <c r="BN604" s="18"/>
      <c r="BO604" s="18"/>
      <c r="BP604" s="18"/>
      <c r="BQ604" s="18"/>
      <c r="BR604" s="18"/>
      <c r="BS604" s="18"/>
      <c r="BT604" s="18"/>
      <c r="BU604" s="18"/>
      <c r="BV604" s="18"/>
      <c r="BW604" s="18"/>
      <c r="BX604" s="18"/>
      <c r="BY604" s="18"/>
      <c r="BZ604" s="18"/>
      <c r="CA604" s="18"/>
      <c r="CB604" s="18"/>
      <c r="CC604" s="18"/>
      <c r="CD604" s="18"/>
      <c r="CE604" s="18"/>
      <c r="CF604" s="18"/>
      <c r="CG604" s="18"/>
      <c r="CH604" s="18"/>
      <c r="CI604" s="18"/>
      <c r="CJ604" s="18"/>
      <c r="CK604" s="18"/>
      <c r="CL604" s="18"/>
      <c r="CM604" s="18"/>
      <c r="CN604" s="18"/>
      <c r="CO604" s="18"/>
      <c r="CP604" s="18"/>
      <c r="CQ604" s="18"/>
      <c r="CR604" s="18"/>
      <c r="CS604" s="18"/>
      <c r="CT604" s="18"/>
      <c r="CU604" s="18"/>
      <c r="CV604" s="18"/>
      <c r="CW604" s="18"/>
      <c r="CX604" s="18"/>
      <c r="CY604" s="18"/>
      <c r="CZ604" s="18"/>
      <c r="DA604" s="18"/>
      <c r="DB604" s="18"/>
      <c r="DC604" s="18"/>
      <c r="DD604" s="18"/>
      <c r="DE604" s="18"/>
      <c r="DF604" s="18"/>
      <c r="DG604" s="18"/>
      <c r="DH604" s="18"/>
      <c r="DI604" s="18"/>
      <c r="DJ604" s="18"/>
      <c r="DK604" s="18"/>
      <c r="DL604" s="18"/>
      <c r="DM604" s="18"/>
      <c r="DN604" s="18"/>
      <c r="DO604" s="18"/>
      <c r="DP604" s="18"/>
      <c r="DQ604" s="18"/>
      <c r="DR604" s="18"/>
      <c r="DS604" s="18"/>
      <c r="DT604" s="18"/>
      <c r="DU604" s="18"/>
      <c r="DV604" s="18"/>
      <c r="DW604" s="18"/>
      <c r="DX604" s="18"/>
      <c r="DY604" s="18"/>
      <c r="DZ604" s="18"/>
      <c r="EA604" s="18"/>
      <c r="EB604" s="18"/>
      <c r="EC604" s="18"/>
      <c r="ED604" s="18"/>
      <c r="EE604" s="18"/>
      <c r="EF604" s="18"/>
      <c r="EG604" s="18"/>
      <c r="EH604" s="18" t="s">
        <v>928</v>
      </c>
      <c r="EI604" s="18" cm="1">
        <f t="array" ref="EI604">IF(SUMPRODUCT(--(DO604:DS604&lt;&gt;""))=0, 0,1)</f>
        <v>0</v>
      </c>
      <c r="EJ604" s="18" cm="1">
        <f t="array" ref="EJ604">IF(SUMPRODUCT(--(DT604:EG604&lt;&gt;""))=0, 0,1)</f>
        <v>0</v>
      </c>
      <c r="EK604" s="18" cm="1">
        <f t="array" ref="EK604">IF(SUMPRODUCT(--(EC604:EG604&lt;&gt;""))=0, 0,1)</f>
        <v>0</v>
      </c>
      <c r="EL604" s="18" cm="1">
        <f t="array" ref="EL604">IF(SUMPRODUCT(--(EE604:EG604&lt;&gt;""))=0, 0,1)</f>
        <v>0</v>
      </c>
      <c r="EM604" s="18">
        <f t="shared" si="130"/>
        <v>0</v>
      </c>
      <c r="EN604" s="18" t="str">
        <f t="shared" si="131"/>
        <v>NA</v>
      </c>
      <c r="EO604" s="18" t="str">
        <f t="shared" si="132"/>
        <v>NA</v>
      </c>
      <c r="EP604" s="18" t="str">
        <f t="shared" si="133"/>
        <v>NA</v>
      </c>
      <c r="EQ604" s="18" t="str">
        <f t="shared" si="134"/>
        <v>NA</v>
      </c>
      <c r="ER604" s="58" t="s">
        <v>2080</v>
      </c>
      <c r="ES604" s="59">
        <v>43804</v>
      </c>
      <c r="ET604" s="18" t="s">
        <v>929</v>
      </c>
      <c r="EU604" s="18" t="s">
        <v>920</v>
      </c>
    </row>
    <row r="605" spans="1:151" ht="15.75" customHeight="1" x14ac:dyDescent="0.2">
      <c r="A605" s="5" t="s">
        <v>918</v>
      </c>
      <c r="B605" s="24" t="s">
        <v>919</v>
      </c>
      <c r="C605" s="26">
        <v>1</v>
      </c>
      <c r="D605" s="18" t="s">
        <v>922</v>
      </c>
      <c r="E605" s="18" t="s">
        <v>257</v>
      </c>
      <c r="F605" s="18" t="s">
        <v>2297</v>
      </c>
      <c r="G605" s="18" t="s">
        <v>641</v>
      </c>
      <c r="H605" s="18" t="s">
        <v>642</v>
      </c>
      <c r="I605" s="18" t="s">
        <v>363</v>
      </c>
      <c r="J605" s="18" t="s">
        <v>363</v>
      </c>
      <c r="K605" s="18" t="s">
        <v>363</v>
      </c>
      <c r="L605" s="18" t="s">
        <v>469</v>
      </c>
      <c r="M605" s="18" t="s">
        <v>253</v>
      </c>
      <c r="N605" s="56">
        <v>113</v>
      </c>
      <c r="O605" s="18" t="s">
        <v>921</v>
      </c>
      <c r="P605" s="18" t="s">
        <v>466</v>
      </c>
      <c r="Q605" s="18" t="s">
        <v>254</v>
      </c>
      <c r="R605" s="24" t="s">
        <v>257</v>
      </c>
      <c r="S605" s="24" t="s">
        <v>257</v>
      </c>
      <c r="T605" s="18" t="s">
        <v>257</v>
      </c>
      <c r="U605" s="18" t="s">
        <v>257</v>
      </c>
      <c r="V605" s="18" t="s">
        <v>257</v>
      </c>
      <c r="W605" s="18" t="s">
        <v>257</v>
      </c>
      <c r="X605" s="18" t="s">
        <v>923</v>
      </c>
      <c r="Y605" s="57">
        <v>0.218</v>
      </c>
      <c r="Z605" s="18" t="s">
        <v>599</v>
      </c>
      <c r="AA605" s="57">
        <v>0.218</v>
      </c>
      <c r="AB605" s="57" t="s">
        <v>257</v>
      </c>
      <c r="AC605" s="18" t="s">
        <v>699</v>
      </c>
      <c r="AD605" s="18">
        <v>1</v>
      </c>
      <c r="AE605" s="18" t="s">
        <v>924</v>
      </c>
      <c r="AF605" s="18" t="s">
        <v>257</v>
      </c>
      <c r="AG605" s="18" t="s">
        <v>257</v>
      </c>
      <c r="AH605" s="18" t="s">
        <v>257</v>
      </c>
      <c r="AI605" s="18">
        <v>2</v>
      </c>
      <c r="AJ605" s="18" t="s">
        <v>628</v>
      </c>
      <c r="AK605" s="18">
        <v>14</v>
      </c>
      <c r="AL605" s="18" t="s">
        <v>925</v>
      </c>
      <c r="AM605" s="18" t="s">
        <v>256</v>
      </c>
      <c r="AN605" s="57">
        <v>4.0389999999999997</v>
      </c>
      <c r="AO605" s="18" t="s">
        <v>926</v>
      </c>
      <c r="AP605" s="18" t="s">
        <v>699</v>
      </c>
      <c r="AQ605" s="18">
        <v>1</v>
      </c>
      <c r="AR605" s="18" t="s">
        <v>924</v>
      </c>
      <c r="AS605" s="18" t="s">
        <v>257</v>
      </c>
      <c r="AT605" s="18" t="s">
        <v>257</v>
      </c>
      <c r="AU605" s="18" t="s">
        <v>257</v>
      </c>
      <c r="AV605" s="18" t="s">
        <v>257</v>
      </c>
      <c r="AW605" s="18" t="s">
        <v>257</v>
      </c>
      <c r="AX605" s="18">
        <v>2</v>
      </c>
      <c r="AY605" s="18" t="s">
        <v>628</v>
      </c>
      <c r="AZ605" s="18" t="s">
        <v>257</v>
      </c>
      <c r="BA605" s="18" t="s">
        <v>257</v>
      </c>
      <c r="BB605" s="18" t="s">
        <v>927</v>
      </c>
      <c r="BC605" s="18"/>
      <c r="BD605" s="18"/>
      <c r="BE605" s="18"/>
      <c r="BF605" s="18"/>
      <c r="BG605" s="18"/>
      <c r="BH605" s="18"/>
      <c r="BI605" s="18"/>
      <c r="BJ605" s="18"/>
      <c r="BK605" s="18"/>
      <c r="BL605" s="18"/>
      <c r="BM605" s="18"/>
      <c r="BN605" s="18"/>
      <c r="BO605" s="18"/>
      <c r="BP605" s="18"/>
      <c r="BQ605" s="18"/>
      <c r="BR605" s="18"/>
      <c r="BS605" s="18"/>
      <c r="BT605" s="18"/>
      <c r="BU605" s="18"/>
      <c r="BV605" s="18"/>
      <c r="BW605" s="18"/>
      <c r="BX605" s="18"/>
      <c r="BY605" s="18"/>
      <c r="BZ605" s="18"/>
      <c r="CA605" s="18"/>
      <c r="CB605" s="18"/>
      <c r="CC605" s="18"/>
      <c r="CD605" s="18"/>
      <c r="CE605" s="18"/>
      <c r="CF605" s="18"/>
      <c r="CG605" s="18"/>
      <c r="CH605" s="18"/>
      <c r="CI605" s="18"/>
      <c r="CJ605" s="18"/>
      <c r="CK605" s="18"/>
      <c r="CL605" s="18"/>
      <c r="CM605" s="18"/>
      <c r="CN605" s="18"/>
      <c r="CO605" s="18"/>
      <c r="CP605" s="18"/>
      <c r="CQ605" s="18"/>
      <c r="CR605" s="18"/>
      <c r="CS605" s="18"/>
      <c r="CT605" s="18"/>
      <c r="CU605" s="18"/>
      <c r="CV605" s="18"/>
      <c r="CW605" s="18"/>
      <c r="CX605" s="18"/>
      <c r="CY605" s="18"/>
      <c r="CZ605" s="18"/>
      <c r="DA605" s="18"/>
      <c r="DB605" s="18"/>
      <c r="DC605" s="18"/>
      <c r="DD605" s="18"/>
      <c r="DE605" s="18"/>
      <c r="DF605" s="18"/>
      <c r="DG605" s="18"/>
      <c r="DH605" s="18"/>
      <c r="DI605" s="18"/>
      <c r="DJ605" s="18"/>
      <c r="DK605" s="18"/>
      <c r="DL605" s="18"/>
      <c r="DM605" s="18"/>
      <c r="DN605" s="18"/>
      <c r="DO605" s="18"/>
      <c r="DP605" s="18"/>
      <c r="DQ605" s="18"/>
      <c r="DR605" s="18"/>
      <c r="DS605" s="18"/>
      <c r="DT605" s="18"/>
      <c r="DU605" s="18"/>
      <c r="DV605" s="18"/>
      <c r="DW605" s="18"/>
      <c r="DX605" s="18"/>
      <c r="DY605" s="18"/>
      <c r="DZ605" s="18"/>
      <c r="EA605" s="18"/>
      <c r="EB605" s="18"/>
      <c r="EC605" s="18"/>
      <c r="ED605" s="18"/>
      <c r="EE605" s="18"/>
      <c r="EF605" s="18"/>
      <c r="EG605" s="18"/>
      <c r="EH605" s="18" t="s">
        <v>928</v>
      </c>
      <c r="EI605" s="18" cm="1">
        <f t="array" ref="EI605">IF(SUMPRODUCT(--(DO605:DS605&lt;&gt;""))=0, 0,1)</f>
        <v>0</v>
      </c>
      <c r="EJ605" s="18" cm="1">
        <f t="array" ref="EJ605">IF(SUMPRODUCT(--(DT605:EG605&lt;&gt;""))=0, 0,1)</f>
        <v>0</v>
      </c>
      <c r="EK605" s="18" cm="1">
        <f t="array" ref="EK605">IF(SUMPRODUCT(--(EC605:EG605&lt;&gt;""))=0, 0,1)</f>
        <v>0</v>
      </c>
      <c r="EL605" s="18" cm="1">
        <f t="array" ref="EL605">IF(SUMPRODUCT(--(EE605:EG605&lt;&gt;""))=0, 0,1)</f>
        <v>0</v>
      </c>
      <c r="EM605" s="18">
        <f t="shared" si="130"/>
        <v>0</v>
      </c>
      <c r="EN605" s="18" t="str">
        <f t="shared" si="131"/>
        <v>NA</v>
      </c>
      <c r="EO605" s="18" t="str">
        <f t="shared" si="132"/>
        <v>NA</v>
      </c>
      <c r="EP605" s="18" t="str">
        <f t="shared" si="133"/>
        <v>NA</v>
      </c>
      <c r="EQ605" s="18" t="str">
        <f t="shared" si="134"/>
        <v>NA</v>
      </c>
      <c r="ER605" s="58" t="s">
        <v>2080</v>
      </c>
      <c r="ES605" s="59">
        <v>43804</v>
      </c>
      <c r="ET605" s="18" t="s">
        <v>929</v>
      </c>
      <c r="EU605" s="18" t="s">
        <v>920</v>
      </c>
    </row>
    <row r="606" spans="1:151" ht="15.75" customHeight="1" x14ac:dyDescent="0.2">
      <c r="A606" s="5" t="s">
        <v>918</v>
      </c>
      <c r="B606" s="24" t="s">
        <v>919</v>
      </c>
      <c r="C606" s="26">
        <v>1</v>
      </c>
      <c r="D606" s="18" t="s">
        <v>922</v>
      </c>
      <c r="E606" s="18" t="s">
        <v>257</v>
      </c>
      <c r="F606" s="18" t="s">
        <v>2297</v>
      </c>
      <c r="G606" s="18" t="s">
        <v>641</v>
      </c>
      <c r="H606" s="18" t="s">
        <v>642</v>
      </c>
      <c r="I606" s="18" t="s">
        <v>363</v>
      </c>
      <c r="J606" s="18" t="s">
        <v>363</v>
      </c>
      <c r="K606" s="18" t="s">
        <v>363</v>
      </c>
      <c r="L606" s="18" t="s">
        <v>469</v>
      </c>
      <c r="M606" s="18" t="s">
        <v>253</v>
      </c>
      <c r="N606" s="56">
        <v>113</v>
      </c>
      <c r="O606" s="18" t="s">
        <v>921</v>
      </c>
      <c r="P606" s="18" t="s">
        <v>466</v>
      </c>
      <c r="Q606" s="18" t="s">
        <v>254</v>
      </c>
      <c r="R606" s="24" t="s">
        <v>257</v>
      </c>
      <c r="S606" s="24" t="s">
        <v>257</v>
      </c>
      <c r="T606" s="18" t="s">
        <v>257</v>
      </c>
      <c r="U606" s="18" t="s">
        <v>257</v>
      </c>
      <c r="V606" s="18" t="s">
        <v>257</v>
      </c>
      <c r="W606" s="18" t="s">
        <v>257</v>
      </c>
      <c r="X606" s="18" t="s">
        <v>923</v>
      </c>
      <c r="Y606" s="57">
        <v>1.6E-2</v>
      </c>
      <c r="Z606" s="18" t="s">
        <v>599</v>
      </c>
      <c r="AA606" s="57">
        <v>1.6E-2</v>
      </c>
      <c r="AB606" s="57" t="s">
        <v>257</v>
      </c>
      <c r="AC606" s="18" t="s">
        <v>699</v>
      </c>
      <c r="AD606" s="18">
        <v>1</v>
      </c>
      <c r="AE606" s="18" t="s">
        <v>924</v>
      </c>
      <c r="AF606" s="18" t="s">
        <v>257</v>
      </c>
      <c r="AG606" s="18" t="s">
        <v>257</v>
      </c>
      <c r="AH606" s="18" t="s">
        <v>257</v>
      </c>
      <c r="AI606" s="18">
        <v>2</v>
      </c>
      <c r="AJ606" s="18" t="s">
        <v>628</v>
      </c>
      <c r="AK606" s="18">
        <v>14</v>
      </c>
      <c r="AL606" s="18" t="s">
        <v>925</v>
      </c>
      <c r="AM606" s="18" t="s">
        <v>256</v>
      </c>
      <c r="AN606" s="57">
        <v>0</v>
      </c>
      <c r="AO606" s="18" t="s">
        <v>926</v>
      </c>
      <c r="AP606" s="18" t="s">
        <v>699</v>
      </c>
      <c r="AQ606" s="18">
        <v>1</v>
      </c>
      <c r="AR606" s="18" t="s">
        <v>924</v>
      </c>
      <c r="AS606" s="18" t="s">
        <v>257</v>
      </c>
      <c r="AT606" s="18" t="s">
        <v>257</v>
      </c>
      <c r="AU606" s="18" t="s">
        <v>257</v>
      </c>
      <c r="AV606" s="18" t="s">
        <v>257</v>
      </c>
      <c r="AW606" s="18" t="s">
        <v>257</v>
      </c>
      <c r="AX606" s="18">
        <v>2</v>
      </c>
      <c r="AY606" s="18" t="s">
        <v>628</v>
      </c>
      <c r="AZ606" s="18" t="s">
        <v>257</v>
      </c>
      <c r="BA606" s="18" t="s">
        <v>257</v>
      </c>
      <c r="BB606" s="18" t="s">
        <v>927</v>
      </c>
      <c r="BC606" s="18"/>
      <c r="BD606" s="18"/>
      <c r="BE606" s="18"/>
      <c r="BF606" s="18"/>
      <c r="BG606" s="18"/>
      <c r="BH606" s="18"/>
      <c r="BI606" s="18"/>
      <c r="BJ606" s="18"/>
      <c r="BK606" s="18"/>
      <c r="BL606" s="18"/>
      <c r="BM606" s="18"/>
      <c r="BN606" s="18"/>
      <c r="BO606" s="18"/>
      <c r="BP606" s="18"/>
      <c r="BQ606" s="18"/>
      <c r="BR606" s="18"/>
      <c r="BS606" s="18"/>
      <c r="BT606" s="18"/>
      <c r="BU606" s="18"/>
      <c r="BV606" s="18"/>
      <c r="BW606" s="18"/>
      <c r="BX606" s="18"/>
      <c r="BY606" s="18"/>
      <c r="BZ606" s="18"/>
      <c r="CA606" s="18"/>
      <c r="CB606" s="18"/>
      <c r="CC606" s="18"/>
      <c r="CD606" s="18"/>
      <c r="CE606" s="18"/>
      <c r="CF606" s="18"/>
      <c r="CG606" s="18"/>
      <c r="CH606" s="18"/>
      <c r="CI606" s="18"/>
      <c r="CJ606" s="18"/>
      <c r="CK606" s="18"/>
      <c r="CL606" s="18"/>
      <c r="CM606" s="18"/>
      <c r="CN606" s="18"/>
      <c r="CO606" s="18"/>
      <c r="CP606" s="18"/>
      <c r="CQ606" s="18"/>
      <c r="CR606" s="18"/>
      <c r="CS606" s="18"/>
      <c r="CT606" s="18"/>
      <c r="CU606" s="18"/>
      <c r="CV606" s="18"/>
      <c r="CW606" s="18"/>
      <c r="CX606" s="18"/>
      <c r="CY606" s="18"/>
      <c r="CZ606" s="18"/>
      <c r="DA606" s="18"/>
      <c r="DB606" s="18"/>
      <c r="DC606" s="18"/>
      <c r="DD606" s="18"/>
      <c r="DE606" s="18"/>
      <c r="DF606" s="18"/>
      <c r="DG606" s="18"/>
      <c r="DH606" s="18"/>
      <c r="DI606" s="18"/>
      <c r="DJ606" s="18"/>
      <c r="DK606" s="18"/>
      <c r="DL606" s="18"/>
      <c r="DM606" s="18"/>
      <c r="DN606" s="18"/>
      <c r="DO606" s="18"/>
      <c r="DP606" s="18"/>
      <c r="DQ606" s="18"/>
      <c r="DR606" s="18"/>
      <c r="DS606" s="18"/>
      <c r="DT606" s="18"/>
      <c r="DU606" s="18"/>
      <c r="DV606" s="18"/>
      <c r="DW606" s="18"/>
      <c r="DX606" s="18"/>
      <c r="DY606" s="18"/>
      <c r="DZ606" s="18"/>
      <c r="EA606" s="18"/>
      <c r="EB606" s="18"/>
      <c r="EC606" s="18"/>
      <c r="ED606" s="18"/>
      <c r="EE606" s="18"/>
      <c r="EF606" s="18"/>
      <c r="EG606" s="18"/>
      <c r="EH606" s="18" t="s">
        <v>928</v>
      </c>
      <c r="EI606" s="18" cm="1">
        <f t="array" ref="EI606">IF(SUMPRODUCT(--(DO606:DS606&lt;&gt;""))=0, 0,1)</f>
        <v>0</v>
      </c>
      <c r="EJ606" s="18" cm="1">
        <f t="array" ref="EJ606">IF(SUMPRODUCT(--(DT606:EG606&lt;&gt;""))=0, 0,1)</f>
        <v>0</v>
      </c>
      <c r="EK606" s="18" cm="1">
        <f t="array" ref="EK606">IF(SUMPRODUCT(--(EC606:EG606&lt;&gt;""))=0, 0,1)</f>
        <v>0</v>
      </c>
      <c r="EL606" s="18" cm="1">
        <f t="array" ref="EL606">IF(SUMPRODUCT(--(EE606:EG606&lt;&gt;""))=0, 0,1)</f>
        <v>0</v>
      </c>
      <c r="EM606" s="18">
        <f t="shared" si="130"/>
        <v>0</v>
      </c>
      <c r="EN606" s="18" t="str">
        <f t="shared" si="131"/>
        <v>NA</v>
      </c>
      <c r="EO606" s="18" t="str">
        <f t="shared" si="132"/>
        <v>NA</v>
      </c>
      <c r="EP606" s="18" t="str">
        <f t="shared" si="133"/>
        <v>NA</v>
      </c>
      <c r="EQ606" s="18" t="str">
        <f t="shared" si="134"/>
        <v>NA</v>
      </c>
      <c r="ER606" s="58" t="s">
        <v>2080</v>
      </c>
      <c r="ES606" s="59">
        <v>43804</v>
      </c>
      <c r="ET606" s="18" t="s">
        <v>929</v>
      </c>
      <c r="EU606" s="18" t="s">
        <v>920</v>
      </c>
    </row>
    <row r="607" spans="1:151" ht="15.75" customHeight="1" x14ac:dyDescent="0.2">
      <c r="A607" s="5" t="s">
        <v>918</v>
      </c>
      <c r="B607" s="24" t="s">
        <v>919</v>
      </c>
      <c r="C607" s="26">
        <v>1</v>
      </c>
      <c r="D607" s="18" t="s">
        <v>922</v>
      </c>
      <c r="E607" s="18" t="s">
        <v>257</v>
      </c>
      <c r="F607" s="18" t="s">
        <v>2297</v>
      </c>
      <c r="G607" s="18" t="s">
        <v>641</v>
      </c>
      <c r="H607" s="18" t="s">
        <v>642</v>
      </c>
      <c r="I607" s="18" t="s">
        <v>363</v>
      </c>
      <c r="J607" s="18" t="s">
        <v>363</v>
      </c>
      <c r="K607" s="18" t="s">
        <v>363</v>
      </c>
      <c r="L607" s="18" t="s">
        <v>469</v>
      </c>
      <c r="M607" s="18" t="s">
        <v>253</v>
      </c>
      <c r="N607" s="56">
        <v>113</v>
      </c>
      <c r="O607" s="18" t="s">
        <v>921</v>
      </c>
      <c r="P607" s="18" t="s">
        <v>466</v>
      </c>
      <c r="Q607" s="18" t="s">
        <v>254</v>
      </c>
      <c r="R607" s="24" t="s">
        <v>257</v>
      </c>
      <c r="S607" s="24" t="s">
        <v>257</v>
      </c>
      <c r="T607" s="18" t="s">
        <v>257</v>
      </c>
      <c r="U607" s="18" t="s">
        <v>257</v>
      </c>
      <c r="V607" s="18" t="s">
        <v>257</v>
      </c>
      <c r="W607" s="18" t="s">
        <v>257</v>
      </c>
      <c r="X607" s="18" t="s">
        <v>923</v>
      </c>
      <c r="Y607" s="57">
        <v>3.3000000000000002E-2</v>
      </c>
      <c r="Z607" s="18" t="s">
        <v>599</v>
      </c>
      <c r="AA607" s="57">
        <v>3.3000000000000002E-2</v>
      </c>
      <c r="AB607" s="57" t="s">
        <v>257</v>
      </c>
      <c r="AC607" s="18" t="s">
        <v>699</v>
      </c>
      <c r="AD607" s="18">
        <v>1</v>
      </c>
      <c r="AE607" s="18" t="s">
        <v>924</v>
      </c>
      <c r="AF607" s="18" t="s">
        <v>257</v>
      </c>
      <c r="AG607" s="18" t="s">
        <v>257</v>
      </c>
      <c r="AH607" s="18" t="s">
        <v>257</v>
      </c>
      <c r="AI607" s="18">
        <v>2</v>
      </c>
      <c r="AJ607" s="18" t="s">
        <v>628</v>
      </c>
      <c r="AK607" s="18">
        <v>14</v>
      </c>
      <c r="AL607" s="18" t="s">
        <v>925</v>
      </c>
      <c r="AM607" s="18" t="s">
        <v>256</v>
      </c>
      <c r="AN607" s="57">
        <v>0</v>
      </c>
      <c r="AO607" s="18" t="s">
        <v>926</v>
      </c>
      <c r="AP607" s="18" t="s">
        <v>699</v>
      </c>
      <c r="AQ607" s="18">
        <v>1</v>
      </c>
      <c r="AR607" s="18" t="s">
        <v>924</v>
      </c>
      <c r="AS607" s="18" t="s">
        <v>257</v>
      </c>
      <c r="AT607" s="18" t="s">
        <v>257</v>
      </c>
      <c r="AU607" s="18" t="s">
        <v>257</v>
      </c>
      <c r="AV607" s="18" t="s">
        <v>257</v>
      </c>
      <c r="AW607" s="18" t="s">
        <v>257</v>
      </c>
      <c r="AX607" s="18">
        <v>2</v>
      </c>
      <c r="AY607" s="18" t="s">
        <v>628</v>
      </c>
      <c r="AZ607" s="18" t="s">
        <v>257</v>
      </c>
      <c r="BA607" s="18" t="s">
        <v>257</v>
      </c>
      <c r="BB607" s="18" t="s">
        <v>927</v>
      </c>
      <c r="BC607" s="18"/>
      <c r="BD607" s="18"/>
      <c r="BE607" s="18"/>
      <c r="BF607" s="18"/>
      <c r="BG607" s="18"/>
      <c r="BH607" s="18"/>
      <c r="BI607" s="18"/>
      <c r="BJ607" s="18"/>
      <c r="BK607" s="18"/>
      <c r="BL607" s="18"/>
      <c r="BM607" s="18"/>
      <c r="BN607" s="18"/>
      <c r="BO607" s="18"/>
      <c r="BP607" s="18"/>
      <c r="BQ607" s="18"/>
      <c r="BR607" s="18"/>
      <c r="BS607" s="18"/>
      <c r="BT607" s="18"/>
      <c r="BU607" s="18"/>
      <c r="BV607" s="18"/>
      <c r="BW607" s="18"/>
      <c r="BX607" s="18"/>
      <c r="BY607" s="18"/>
      <c r="BZ607" s="18"/>
      <c r="CA607" s="18"/>
      <c r="CB607" s="18"/>
      <c r="CC607" s="18"/>
      <c r="CD607" s="18"/>
      <c r="CE607" s="18"/>
      <c r="CF607" s="18"/>
      <c r="CG607" s="18"/>
      <c r="CH607" s="18"/>
      <c r="CI607" s="18"/>
      <c r="CJ607" s="18"/>
      <c r="CK607" s="18"/>
      <c r="CL607" s="18"/>
      <c r="CM607" s="18"/>
      <c r="CN607" s="18"/>
      <c r="CO607" s="18"/>
      <c r="CP607" s="18"/>
      <c r="CQ607" s="18"/>
      <c r="CR607" s="18"/>
      <c r="CS607" s="18"/>
      <c r="CT607" s="18"/>
      <c r="CU607" s="18"/>
      <c r="CV607" s="18"/>
      <c r="CW607" s="18"/>
      <c r="CX607" s="18"/>
      <c r="CY607" s="18"/>
      <c r="CZ607" s="18"/>
      <c r="DA607" s="18"/>
      <c r="DB607" s="18"/>
      <c r="DC607" s="18"/>
      <c r="DD607" s="18"/>
      <c r="DE607" s="18"/>
      <c r="DF607" s="18"/>
      <c r="DG607" s="18"/>
      <c r="DH607" s="18"/>
      <c r="DI607" s="18"/>
      <c r="DJ607" s="18"/>
      <c r="DK607" s="18"/>
      <c r="DL607" s="18"/>
      <c r="DM607" s="18"/>
      <c r="DN607" s="18"/>
      <c r="DO607" s="18"/>
      <c r="DP607" s="18"/>
      <c r="DQ607" s="18"/>
      <c r="DR607" s="18"/>
      <c r="DS607" s="18"/>
      <c r="DT607" s="18"/>
      <c r="DU607" s="18"/>
      <c r="DV607" s="18"/>
      <c r="DW607" s="18"/>
      <c r="DX607" s="18"/>
      <c r="DY607" s="18"/>
      <c r="DZ607" s="18"/>
      <c r="EA607" s="18"/>
      <c r="EB607" s="18"/>
      <c r="EC607" s="18"/>
      <c r="ED607" s="18"/>
      <c r="EE607" s="18"/>
      <c r="EF607" s="18"/>
      <c r="EG607" s="18"/>
      <c r="EH607" s="18" t="s">
        <v>928</v>
      </c>
      <c r="EI607" s="18" cm="1">
        <f t="array" ref="EI607">IF(SUMPRODUCT(--(DO607:DS607&lt;&gt;""))=0, 0,1)</f>
        <v>0</v>
      </c>
      <c r="EJ607" s="18" cm="1">
        <f t="array" ref="EJ607">IF(SUMPRODUCT(--(DT607:EG607&lt;&gt;""))=0, 0,1)</f>
        <v>0</v>
      </c>
      <c r="EK607" s="18" cm="1">
        <f t="array" ref="EK607">IF(SUMPRODUCT(--(EC607:EG607&lt;&gt;""))=0, 0,1)</f>
        <v>0</v>
      </c>
      <c r="EL607" s="18" cm="1">
        <f t="array" ref="EL607">IF(SUMPRODUCT(--(EE607:EG607&lt;&gt;""))=0, 0,1)</f>
        <v>0</v>
      </c>
      <c r="EM607" s="18">
        <f t="shared" si="130"/>
        <v>0</v>
      </c>
      <c r="EN607" s="18" t="str">
        <f t="shared" si="131"/>
        <v>NA</v>
      </c>
      <c r="EO607" s="18" t="str">
        <f t="shared" si="132"/>
        <v>NA</v>
      </c>
      <c r="EP607" s="18" t="str">
        <f t="shared" si="133"/>
        <v>NA</v>
      </c>
      <c r="EQ607" s="18" t="str">
        <f t="shared" si="134"/>
        <v>NA</v>
      </c>
      <c r="ER607" s="58" t="s">
        <v>2080</v>
      </c>
      <c r="ES607" s="59">
        <v>43804</v>
      </c>
      <c r="ET607" s="18" t="s">
        <v>929</v>
      </c>
      <c r="EU607" s="18" t="s">
        <v>920</v>
      </c>
    </row>
    <row r="608" spans="1:151" ht="15.75" customHeight="1" x14ac:dyDescent="0.2">
      <c r="A608" s="5" t="s">
        <v>918</v>
      </c>
      <c r="B608" s="24" t="s">
        <v>919</v>
      </c>
      <c r="C608" s="26">
        <v>1</v>
      </c>
      <c r="D608" s="18" t="s">
        <v>922</v>
      </c>
      <c r="E608" s="18" t="s">
        <v>257</v>
      </c>
      <c r="F608" s="18" t="s">
        <v>2297</v>
      </c>
      <c r="G608" s="18" t="s">
        <v>641</v>
      </c>
      <c r="H608" s="18" t="s">
        <v>642</v>
      </c>
      <c r="I608" s="18" t="s">
        <v>363</v>
      </c>
      <c r="J608" s="18" t="s">
        <v>363</v>
      </c>
      <c r="K608" s="18" t="s">
        <v>363</v>
      </c>
      <c r="L608" s="18" t="s">
        <v>469</v>
      </c>
      <c r="M608" s="18" t="s">
        <v>253</v>
      </c>
      <c r="N608" s="56">
        <v>113</v>
      </c>
      <c r="O608" s="18" t="s">
        <v>921</v>
      </c>
      <c r="P608" s="18" t="s">
        <v>466</v>
      </c>
      <c r="Q608" s="18" t="s">
        <v>254</v>
      </c>
      <c r="R608" s="24" t="s">
        <v>257</v>
      </c>
      <c r="S608" s="24" t="s">
        <v>257</v>
      </c>
      <c r="T608" s="18" t="s">
        <v>257</v>
      </c>
      <c r="U608" s="18" t="s">
        <v>257</v>
      </c>
      <c r="V608" s="18" t="s">
        <v>257</v>
      </c>
      <c r="W608" s="18" t="s">
        <v>257</v>
      </c>
      <c r="X608" s="18" t="s">
        <v>923</v>
      </c>
      <c r="Y608" s="57">
        <v>0.05</v>
      </c>
      <c r="Z608" s="18" t="s">
        <v>599</v>
      </c>
      <c r="AA608" s="57">
        <v>0.05</v>
      </c>
      <c r="AB608" s="57" t="s">
        <v>257</v>
      </c>
      <c r="AC608" s="18" t="s">
        <v>699</v>
      </c>
      <c r="AD608" s="18">
        <v>1</v>
      </c>
      <c r="AE608" s="18" t="s">
        <v>924</v>
      </c>
      <c r="AF608" s="18" t="s">
        <v>257</v>
      </c>
      <c r="AG608" s="18" t="s">
        <v>257</v>
      </c>
      <c r="AH608" s="18" t="s">
        <v>257</v>
      </c>
      <c r="AI608" s="18">
        <v>2</v>
      </c>
      <c r="AJ608" s="18" t="s">
        <v>628</v>
      </c>
      <c r="AK608" s="18">
        <v>14</v>
      </c>
      <c r="AL608" s="18" t="s">
        <v>925</v>
      </c>
      <c r="AM608" s="18" t="s">
        <v>256</v>
      </c>
      <c r="AN608" s="57">
        <v>0</v>
      </c>
      <c r="AO608" s="18" t="s">
        <v>926</v>
      </c>
      <c r="AP608" s="18" t="s">
        <v>699</v>
      </c>
      <c r="AQ608" s="18">
        <v>1</v>
      </c>
      <c r="AR608" s="18" t="s">
        <v>924</v>
      </c>
      <c r="AS608" s="18" t="s">
        <v>257</v>
      </c>
      <c r="AT608" s="18" t="s">
        <v>257</v>
      </c>
      <c r="AU608" s="18" t="s">
        <v>257</v>
      </c>
      <c r="AV608" s="18" t="s">
        <v>257</v>
      </c>
      <c r="AW608" s="18" t="s">
        <v>257</v>
      </c>
      <c r="AX608" s="18">
        <v>2</v>
      </c>
      <c r="AY608" s="18" t="s">
        <v>628</v>
      </c>
      <c r="AZ608" s="18" t="s">
        <v>257</v>
      </c>
      <c r="BA608" s="18" t="s">
        <v>257</v>
      </c>
      <c r="BB608" s="18" t="s">
        <v>927</v>
      </c>
      <c r="BC608" s="18"/>
      <c r="BD608" s="18"/>
      <c r="BE608" s="18"/>
      <c r="BF608" s="18"/>
      <c r="BG608" s="18"/>
      <c r="BH608" s="18"/>
      <c r="BI608" s="18"/>
      <c r="BJ608" s="18"/>
      <c r="BK608" s="18"/>
      <c r="BL608" s="18"/>
      <c r="BM608" s="18"/>
      <c r="BN608" s="18"/>
      <c r="BO608" s="18"/>
      <c r="BP608" s="18"/>
      <c r="BQ608" s="18"/>
      <c r="BR608" s="18"/>
      <c r="BS608" s="18"/>
      <c r="BT608" s="18"/>
      <c r="BU608" s="18"/>
      <c r="BV608" s="18"/>
      <c r="BW608" s="18"/>
      <c r="BX608" s="18"/>
      <c r="BY608" s="18"/>
      <c r="BZ608" s="18"/>
      <c r="CA608" s="18"/>
      <c r="CB608" s="18"/>
      <c r="CC608" s="18"/>
      <c r="CD608" s="18"/>
      <c r="CE608" s="18"/>
      <c r="CF608" s="18"/>
      <c r="CG608" s="18"/>
      <c r="CH608" s="18"/>
      <c r="CI608" s="18"/>
      <c r="CJ608" s="18"/>
      <c r="CK608" s="18"/>
      <c r="CL608" s="18"/>
      <c r="CM608" s="18"/>
      <c r="CN608" s="18"/>
      <c r="CO608" s="18"/>
      <c r="CP608" s="18"/>
      <c r="CQ608" s="18"/>
      <c r="CR608" s="18"/>
      <c r="CS608" s="18"/>
      <c r="CT608" s="18"/>
      <c r="CU608" s="18"/>
      <c r="CV608" s="18"/>
      <c r="CW608" s="18"/>
      <c r="CX608" s="18"/>
      <c r="CY608" s="18"/>
      <c r="CZ608" s="18"/>
      <c r="DA608" s="18"/>
      <c r="DB608" s="18"/>
      <c r="DC608" s="18"/>
      <c r="DD608" s="18"/>
      <c r="DE608" s="18"/>
      <c r="DF608" s="18"/>
      <c r="DG608" s="18"/>
      <c r="DH608" s="18"/>
      <c r="DI608" s="18"/>
      <c r="DJ608" s="18"/>
      <c r="DK608" s="18"/>
      <c r="DL608" s="18"/>
      <c r="DM608" s="18"/>
      <c r="DN608" s="18"/>
      <c r="DO608" s="18"/>
      <c r="DP608" s="18"/>
      <c r="DQ608" s="18"/>
      <c r="DR608" s="18"/>
      <c r="DS608" s="18"/>
      <c r="DT608" s="18"/>
      <c r="DU608" s="18"/>
      <c r="DV608" s="18"/>
      <c r="DW608" s="18"/>
      <c r="DX608" s="18"/>
      <c r="DY608" s="18"/>
      <c r="DZ608" s="18"/>
      <c r="EA608" s="18"/>
      <c r="EB608" s="18"/>
      <c r="EC608" s="18"/>
      <c r="ED608" s="18"/>
      <c r="EE608" s="18"/>
      <c r="EF608" s="18"/>
      <c r="EG608" s="18"/>
      <c r="EH608" s="18" t="s">
        <v>928</v>
      </c>
      <c r="EI608" s="18" cm="1">
        <f t="array" ref="EI608">IF(SUMPRODUCT(--(DO608:DS608&lt;&gt;""))=0, 0,1)</f>
        <v>0</v>
      </c>
      <c r="EJ608" s="18" cm="1">
        <f t="array" ref="EJ608">IF(SUMPRODUCT(--(DT608:EG608&lt;&gt;""))=0, 0,1)</f>
        <v>0</v>
      </c>
      <c r="EK608" s="18" cm="1">
        <f t="array" ref="EK608">IF(SUMPRODUCT(--(EC608:EG608&lt;&gt;""))=0, 0,1)</f>
        <v>0</v>
      </c>
      <c r="EL608" s="18" cm="1">
        <f t="array" ref="EL608">IF(SUMPRODUCT(--(EE608:EG608&lt;&gt;""))=0, 0,1)</f>
        <v>0</v>
      </c>
      <c r="EM608" s="18">
        <f t="shared" si="130"/>
        <v>0</v>
      </c>
      <c r="EN608" s="18" t="str">
        <f t="shared" si="131"/>
        <v>NA</v>
      </c>
      <c r="EO608" s="18" t="str">
        <f t="shared" si="132"/>
        <v>NA</v>
      </c>
      <c r="EP608" s="18" t="str">
        <f t="shared" si="133"/>
        <v>NA</v>
      </c>
      <c r="EQ608" s="18" t="str">
        <f t="shared" si="134"/>
        <v>NA</v>
      </c>
      <c r="ER608" s="58" t="s">
        <v>2080</v>
      </c>
      <c r="ES608" s="59">
        <v>43804</v>
      </c>
      <c r="ET608" s="18" t="s">
        <v>929</v>
      </c>
      <c r="EU608" s="18" t="s">
        <v>920</v>
      </c>
    </row>
    <row r="609" spans="1:151" ht="15.75" customHeight="1" x14ac:dyDescent="0.2">
      <c r="A609" s="5" t="s">
        <v>918</v>
      </c>
      <c r="B609" s="24" t="s">
        <v>919</v>
      </c>
      <c r="C609" s="26">
        <v>1</v>
      </c>
      <c r="D609" s="18" t="s">
        <v>922</v>
      </c>
      <c r="E609" s="18" t="s">
        <v>257</v>
      </c>
      <c r="F609" s="18" t="s">
        <v>2297</v>
      </c>
      <c r="G609" s="18" t="s">
        <v>641</v>
      </c>
      <c r="H609" s="18" t="s">
        <v>642</v>
      </c>
      <c r="I609" s="18" t="s">
        <v>363</v>
      </c>
      <c r="J609" s="18" t="s">
        <v>363</v>
      </c>
      <c r="K609" s="18" t="s">
        <v>363</v>
      </c>
      <c r="L609" s="18" t="s">
        <v>469</v>
      </c>
      <c r="M609" s="18" t="s">
        <v>253</v>
      </c>
      <c r="N609" s="56">
        <v>113</v>
      </c>
      <c r="O609" s="18" t="s">
        <v>921</v>
      </c>
      <c r="P609" s="18" t="s">
        <v>466</v>
      </c>
      <c r="Q609" s="18" t="s">
        <v>254</v>
      </c>
      <c r="R609" s="24" t="s">
        <v>257</v>
      </c>
      <c r="S609" s="24" t="s">
        <v>257</v>
      </c>
      <c r="T609" s="18" t="s">
        <v>257</v>
      </c>
      <c r="U609" s="18" t="s">
        <v>257</v>
      </c>
      <c r="V609" s="18" t="s">
        <v>257</v>
      </c>
      <c r="W609" s="18" t="s">
        <v>257</v>
      </c>
      <c r="X609" s="18" t="s">
        <v>923</v>
      </c>
      <c r="Y609" s="57">
        <v>6.3E-2</v>
      </c>
      <c r="Z609" s="18" t="s">
        <v>599</v>
      </c>
      <c r="AA609" s="57">
        <v>6.3E-2</v>
      </c>
      <c r="AB609" s="57" t="s">
        <v>257</v>
      </c>
      <c r="AC609" s="18" t="s">
        <v>699</v>
      </c>
      <c r="AD609" s="18">
        <v>1</v>
      </c>
      <c r="AE609" s="18" t="s">
        <v>924</v>
      </c>
      <c r="AF609" s="18" t="s">
        <v>257</v>
      </c>
      <c r="AG609" s="18" t="s">
        <v>257</v>
      </c>
      <c r="AH609" s="18" t="s">
        <v>257</v>
      </c>
      <c r="AI609" s="18">
        <v>2</v>
      </c>
      <c r="AJ609" s="18" t="s">
        <v>628</v>
      </c>
      <c r="AK609" s="18">
        <v>14</v>
      </c>
      <c r="AL609" s="18" t="s">
        <v>925</v>
      </c>
      <c r="AM609" s="18" t="s">
        <v>256</v>
      </c>
      <c r="AN609" s="57">
        <v>0</v>
      </c>
      <c r="AO609" s="18" t="s">
        <v>926</v>
      </c>
      <c r="AP609" s="18" t="s">
        <v>699</v>
      </c>
      <c r="AQ609" s="18">
        <v>1</v>
      </c>
      <c r="AR609" s="18" t="s">
        <v>924</v>
      </c>
      <c r="AS609" s="18" t="s">
        <v>257</v>
      </c>
      <c r="AT609" s="18" t="s">
        <v>257</v>
      </c>
      <c r="AU609" s="18" t="s">
        <v>257</v>
      </c>
      <c r="AV609" s="18" t="s">
        <v>257</v>
      </c>
      <c r="AW609" s="18" t="s">
        <v>257</v>
      </c>
      <c r="AX609" s="18">
        <v>2</v>
      </c>
      <c r="AY609" s="18" t="s">
        <v>628</v>
      </c>
      <c r="AZ609" s="18" t="s">
        <v>257</v>
      </c>
      <c r="BA609" s="18" t="s">
        <v>257</v>
      </c>
      <c r="BB609" s="18" t="s">
        <v>927</v>
      </c>
      <c r="BC609" s="18"/>
      <c r="BD609" s="18"/>
      <c r="BE609" s="18"/>
      <c r="BF609" s="18"/>
      <c r="BG609" s="18"/>
      <c r="BH609" s="18"/>
      <c r="BI609" s="18"/>
      <c r="BJ609" s="18"/>
      <c r="BK609" s="18"/>
      <c r="BL609" s="18"/>
      <c r="BM609" s="18"/>
      <c r="BN609" s="18"/>
      <c r="BO609" s="18"/>
      <c r="BP609" s="18"/>
      <c r="BQ609" s="18"/>
      <c r="BR609" s="18"/>
      <c r="BS609" s="18"/>
      <c r="BT609" s="18"/>
      <c r="BU609" s="18"/>
      <c r="BV609" s="18"/>
      <c r="BW609" s="18"/>
      <c r="BX609" s="18"/>
      <c r="BY609" s="18"/>
      <c r="BZ609" s="18"/>
      <c r="CA609" s="18"/>
      <c r="CB609" s="18"/>
      <c r="CC609" s="18"/>
      <c r="CD609" s="18"/>
      <c r="CE609" s="18"/>
      <c r="CF609" s="18"/>
      <c r="CG609" s="18"/>
      <c r="CH609" s="18"/>
      <c r="CI609" s="18"/>
      <c r="CJ609" s="18"/>
      <c r="CK609" s="18"/>
      <c r="CL609" s="18"/>
      <c r="CM609" s="18"/>
      <c r="CN609" s="18"/>
      <c r="CO609" s="18"/>
      <c r="CP609" s="18"/>
      <c r="CQ609" s="18"/>
      <c r="CR609" s="18"/>
      <c r="CS609" s="18"/>
      <c r="CT609" s="18"/>
      <c r="CU609" s="18"/>
      <c r="CV609" s="18"/>
      <c r="CW609" s="18"/>
      <c r="CX609" s="18"/>
      <c r="CY609" s="18"/>
      <c r="CZ609" s="18"/>
      <c r="DA609" s="18"/>
      <c r="DB609" s="18"/>
      <c r="DC609" s="18"/>
      <c r="DD609" s="18"/>
      <c r="DE609" s="18"/>
      <c r="DF609" s="18"/>
      <c r="DG609" s="18"/>
      <c r="DH609" s="18"/>
      <c r="DI609" s="18"/>
      <c r="DJ609" s="18"/>
      <c r="DK609" s="18"/>
      <c r="DL609" s="18"/>
      <c r="DM609" s="18"/>
      <c r="DN609" s="18"/>
      <c r="DO609" s="18"/>
      <c r="DP609" s="18"/>
      <c r="DQ609" s="18"/>
      <c r="DR609" s="18"/>
      <c r="DS609" s="18"/>
      <c r="DT609" s="18"/>
      <c r="DU609" s="18"/>
      <c r="DV609" s="18"/>
      <c r="DW609" s="18"/>
      <c r="DX609" s="18"/>
      <c r="DY609" s="18"/>
      <c r="DZ609" s="18"/>
      <c r="EA609" s="18"/>
      <c r="EB609" s="18"/>
      <c r="EC609" s="18"/>
      <c r="ED609" s="18"/>
      <c r="EE609" s="18"/>
      <c r="EF609" s="18"/>
      <c r="EG609" s="18"/>
      <c r="EH609" s="18" t="s">
        <v>928</v>
      </c>
      <c r="EI609" s="18" cm="1">
        <f t="array" ref="EI609">IF(SUMPRODUCT(--(DO609:DS609&lt;&gt;""))=0, 0,1)</f>
        <v>0</v>
      </c>
      <c r="EJ609" s="18" cm="1">
        <f t="array" ref="EJ609">IF(SUMPRODUCT(--(DT609:EG609&lt;&gt;""))=0, 0,1)</f>
        <v>0</v>
      </c>
      <c r="EK609" s="18" cm="1">
        <f t="array" ref="EK609">IF(SUMPRODUCT(--(EC609:EG609&lt;&gt;""))=0, 0,1)</f>
        <v>0</v>
      </c>
      <c r="EL609" s="18" cm="1">
        <f t="array" ref="EL609">IF(SUMPRODUCT(--(EE609:EG609&lt;&gt;""))=0, 0,1)</f>
        <v>0</v>
      </c>
      <c r="EM609" s="18">
        <f t="shared" si="130"/>
        <v>0</v>
      </c>
      <c r="EN609" s="18" t="str">
        <f t="shared" si="131"/>
        <v>NA</v>
      </c>
      <c r="EO609" s="18" t="str">
        <f t="shared" si="132"/>
        <v>NA</v>
      </c>
      <c r="EP609" s="18" t="str">
        <f t="shared" si="133"/>
        <v>NA</v>
      </c>
      <c r="EQ609" s="18" t="str">
        <f t="shared" si="134"/>
        <v>NA</v>
      </c>
      <c r="ER609" s="58" t="s">
        <v>2080</v>
      </c>
      <c r="ES609" s="59">
        <v>43804</v>
      </c>
      <c r="ET609" s="18" t="s">
        <v>929</v>
      </c>
      <c r="EU609" s="18" t="s">
        <v>920</v>
      </c>
    </row>
    <row r="610" spans="1:151" ht="15.75" customHeight="1" x14ac:dyDescent="0.2">
      <c r="A610" s="5" t="s">
        <v>918</v>
      </c>
      <c r="B610" s="24" t="s">
        <v>919</v>
      </c>
      <c r="C610" s="26">
        <v>1</v>
      </c>
      <c r="D610" s="18" t="s">
        <v>922</v>
      </c>
      <c r="E610" s="18" t="s">
        <v>257</v>
      </c>
      <c r="F610" s="18" t="s">
        <v>2297</v>
      </c>
      <c r="G610" s="18" t="s">
        <v>641</v>
      </c>
      <c r="H610" s="18" t="s">
        <v>642</v>
      </c>
      <c r="I610" s="18" t="s">
        <v>363</v>
      </c>
      <c r="J610" s="18" t="s">
        <v>363</v>
      </c>
      <c r="K610" s="18" t="s">
        <v>363</v>
      </c>
      <c r="L610" s="18" t="s">
        <v>469</v>
      </c>
      <c r="M610" s="18" t="s">
        <v>253</v>
      </c>
      <c r="N610" s="56">
        <v>113</v>
      </c>
      <c r="O610" s="18" t="s">
        <v>921</v>
      </c>
      <c r="P610" s="18" t="s">
        <v>466</v>
      </c>
      <c r="Q610" s="18" t="s">
        <v>254</v>
      </c>
      <c r="R610" s="24" t="s">
        <v>257</v>
      </c>
      <c r="S610" s="24" t="s">
        <v>257</v>
      </c>
      <c r="T610" s="18" t="s">
        <v>257</v>
      </c>
      <c r="U610" s="18" t="s">
        <v>257</v>
      </c>
      <c r="V610" s="18" t="s">
        <v>257</v>
      </c>
      <c r="W610" s="18" t="s">
        <v>257</v>
      </c>
      <c r="X610" s="18" t="s">
        <v>923</v>
      </c>
      <c r="Y610" s="57">
        <v>0.16200000000000001</v>
      </c>
      <c r="Z610" s="18" t="s">
        <v>599</v>
      </c>
      <c r="AA610" s="57">
        <v>0.16200000000000001</v>
      </c>
      <c r="AB610" s="57" t="s">
        <v>257</v>
      </c>
      <c r="AC610" s="18" t="s">
        <v>699</v>
      </c>
      <c r="AD610" s="18">
        <v>1</v>
      </c>
      <c r="AE610" s="18" t="s">
        <v>924</v>
      </c>
      <c r="AF610" s="18" t="s">
        <v>257</v>
      </c>
      <c r="AG610" s="18" t="s">
        <v>257</v>
      </c>
      <c r="AH610" s="18" t="s">
        <v>257</v>
      </c>
      <c r="AI610" s="18">
        <v>2</v>
      </c>
      <c r="AJ610" s="18" t="s">
        <v>628</v>
      </c>
      <c r="AK610" s="18">
        <v>14</v>
      </c>
      <c r="AL610" s="18" t="s">
        <v>925</v>
      </c>
      <c r="AM610" s="18" t="s">
        <v>256</v>
      </c>
      <c r="AN610" s="57">
        <v>0.04</v>
      </c>
      <c r="AO610" s="18" t="s">
        <v>926</v>
      </c>
      <c r="AP610" s="18" t="s">
        <v>699</v>
      </c>
      <c r="AQ610" s="18">
        <v>1</v>
      </c>
      <c r="AR610" s="18" t="s">
        <v>924</v>
      </c>
      <c r="AS610" s="18" t="s">
        <v>257</v>
      </c>
      <c r="AT610" s="18" t="s">
        <v>257</v>
      </c>
      <c r="AU610" s="18" t="s">
        <v>257</v>
      </c>
      <c r="AV610" s="18" t="s">
        <v>257</v>
      </c>
      <c r="AW610" s="18" t="s">
        <v>257</v>
      </c>
      <c r="AX610" s="18">
        <v>2</v>
      </c>
      <c r="AY610" s="18" t="s">
        <v>628</v>
      </c>
      <c r="AZ610" s="18" t="s">
        <v>257</v>
      </c>
      <c r="BA610" s="18" t="s">
        <v>257</v>
      </c>
      <c r="BB610" s="18" t="s">
        <v>927</v>
      </c>
      <c r="BC610" s="18"/>
      <c r="BD610" s="18"/>
      <c r="BE610" s="18"/>
      <c r="BF610" s="18"/>
      <c r="BG610" s="18"/>
      <c r="BH610" s="18"/>
      <c r="BI610" s="18"/>
      <c r="BJ610" s="18"/>
      <c r="BK610" s="18"/>
      <c r="BL610" s="18"/>
      <c r="BM610" s="18"/>
      <c r="BN610" s="18"/>
      <c r="BO610" s="18"/>
      <c r="BP610" s="18"/>
      <c r="BQ610" s="18"/>
      <c r="BR610" s="18"/>
      <c r="BS610" s="18"/>
      <c r="BT610" s="18"/>
      <c r="BU610" s="18"/>
      <c r="BV610" s="18"/>
      <c r="BW610" s="18"/>
      <c r="BX610" s="18"/>
      <c r="BY610" s="18"/>
      <c r="BZ610" s="18"/>
      <c r="CA610" s="18"/>
      <c r="CB610" s="18"/>
      <c r="CC610" s="18"/>
      <c r="CD610" s="18"/>
      <c r="CE610" s="18"/>
      <c r="CF610" s="18"/>
      <c r="CG610" s="18"/>
      <c r="CH610" s="18"/>
      <c r="CI610" s="18"/>
      <c r="CJ610" s="18"/>
      <c r="CK610" s="18"/>
      <c r="CL610" s="18"/>
      <c r="CM610" s="18"/>
      <c r="CN610" s="18"/>
      <c r="CO610" s="18"/>
      <c r="CP610" s="18"/>
      <c r="CQ610" s="18"/>
      <c r="CR610" s="18"/>
      <c r="CS610" s="18"/>
      <c r="CT610" s="18"/>
      <c r="CU610" s="18"/>
      <c r="CV610" s="18"/>
      <c r="CW610" s="18"/>
      <c r="CX610" s="18"/>
      <c r="CY610" s="18"/>
      <c r="CZ610" s="18"/>
      <c r="DA610" s="18"/>
      <c r="DB610" s="18"/>
      <c r="DC610" s="18"/>
      <c r="DD610" s="18"/>
      <c r="DE610" s="18"/>
      <c r="DF610" s="18"/>
      <c r="DG610" s="18"/>
      <c r="DH610" s="18"/>
      <c r="DI610" s="18"/>
      <c r="DJ610" s="18"/>
      <c r="DK610" s="18"/>
      <c r="DL610" s="18"/>
      <c r="DM610" s="18"/>
      <c r="DN610" s="18"/>
      <c r="DO610" s="18"/>
      <c r="DP610" s="18"/>
      <c r="DQ610" s="18"/>
      <c r="DR610" s="18"/>
      <c r="DS610" s="18"/>
      <c r="DT610" s="18"/>
      <c r="DU610" s="18"/>
      <c r="DV610" s="18"/>
      <c r="DW610" s="18"/>
      <c r="DX610" s="18"/>
      <c r="DY610" s="18"/>
      <c r="DZ610" s="18"/>
      <c r="EA610" s="18"/>
      <c r="EB610" s="18"/>
      <c r="EC610" s="18"/>
      <c r="ED610" s="18"/>
      <c r="EE610" s="18"/>
      <c r="EF610" s="18"/>
      <c r="EG610" s="18"/>
      <c r="EH610" s="18" t="s">
        <v>928</v>
      </c>
      <c r="EI610" s="18" cm="1">
        <f t="array" ref="EI610">IF(SUMPRODUCT(--(DO610:DS610&lt;&gt;""))=0, 0,1)</f>
        <v>0</v>
      </c>
      <c r="EJ610" s="18" cm="1">
        <f t="array" ref="EJ610">IF(SUMPRODUCT(--(DT610:EG610&lt;&gt;""))=0, 0,1)</f>
        <v>0</v>
      </c>
      <c r="EK610" s="18" cm="1">
        <f t="array" ref="EK610">IF(SUMPRODUCT(--(EC610:EG610&lt;&gt;""))=0, 0,1)</f>
        <v>0</v>
      </c>
      <c r="EL610" s="18" cm="1">
        <f t="array" ref="EL610">IF(SUMPRODUCT(--(EE610:EG610&lt;&gt;""))=0, 0,1)</f>
        <v>0</v>
      </c>
      <c r="EM610" s="18">
        <f t="shared" si="130"/>
        <v>0</v>
      </c>
      <c r="EN610" s="18" t="str">
        <f t="shared" si="131"/>
        <v>NA</v>
      </c>
      <c r="EO610" s="18" t="str">
        <f t="shared" si="132"/>
        <v>NA</v>
      </c>
      <c r="EP610" s="18" t="str">
        <f t="shared" si="133"/>
        <v>NA</v>
      </c>
      <c r="EQ610" s="18" t="str">
        <f t="shared" si="134"/>
        <v>NA</v>
      </c>
      <c r="ER610" s="58" t="s">
        <v>2080</v>
      </c>
      <c r="ES610" s="59">
        <v>43804</v>
      </c>
      <c r="ET610" s="18" t="s">
        <v>929</v>
      </c>
      <c r="EU610" s="18" t="s">
        <v>920</v>
      </c>
    </row>
    <row r="611" spans="1:151" ht="15.75" customHeight="1" x14ac:dyDescent="0.2">
      <c r="A611" s="5" t="s">
        <v>918</v>
      </c>
      <c r="B611" s="24" t="s">
        <v>919</v>
      </c>
      <c r="C611" s="26">
        <v>1</v>
      </c>
      <c r="D611" s="18" t="s">
        <v>922</v>
      </c>
      <c r="E611" s="18" t="s">
        <v>257</v>
      </c>
      <c r="F611" s="18" t="s">
        <v>2297</v>
      </c>
      <c r="G611" s="18" t="s">
        <v>641</v>
      </c>
      <c r="H611" s="18" t="s">
        <v>642</v>
      </c>
      <c r="I611" s="18" t="s">
        <v>363</v>
      </c>
      <c r="J611" s="18" t="s">
        <v>363</v>
      </c>
      <c r="K611" s="18" t="s">
        <v>363</v>
      </c>
      <c r="L611" s="18" t="s">
        <v>469</v>
      </c>
      <c r="M611" s="18" t="s">
        <v>253</v>
      </c>
      <c r="N611" s="56">
        <v>113</v>
      </c>
      <c r="O611" s="18" t="s">
        <v>921</v>
      </c>
      <c r="P611" s="18" t="s">
        <v>466</v>
      </c>
      <c r="Q611" s="18" t="s">
        <v>254</v>
      </c>
      <c r="R611" s="24" t="s">
        <v>257</v>
      </c>
      <c r="S611" s="24" t="s">
        <v>257</v>
      </c>
      <c r="T611" s="18" t="s">
        <v>257</v>
      </c>
      <c r="U611" s="18" t="s">
        <v>257</v>
      </c>
      <c r="V611" s="18" t="s">
        <v>257</v>
      </c>
      <c r="W611" s="18" t="s">
        <v>257</v>
      </c>
      <c r="X611" s="18" t="s">
        <v>923</v>
      </c>
      <c r="Y611" s="57">
        <v>0.192</v>
      </c>
      <c r="Z611" s="18" t="s">
        <v>599</v>
      </c>
      <c r="AA611" s="57">
        <v>0.192</v>
      </c>
      <c r="AB611" s="57" t="s">
        <v>257</v>
      </c>
      <c r="AC611" s="18" t="s">
        <v>699</v>
      </c>
      <c r="AD611" s="18">
        <v>1</v>
      </c>
      <c r="AE611" s="18" t="s">
        <v>924</v>
      </c>
      <c r="AF611" s="18" t="s">
        <v>257</v>
      </c>
      <c r="AG611" s="18" t="s">
        <v>257</v>
      </c>
      <c r="AH611" s="18" t="s">
        <v>257</v>
      </c>
      <c r="AI611" s="18">
        <v>2</v>
      </c>
      <c r="AJ611" s="18" t="s">
        <v>628</v>
      </c>
      <c r="AK611" s="18">
        <v>14</v>
      </c>
      <c r="AL611" s="18" t="s">
        <v>925</v>
      </c>
      <c r="AM611" s="18" t="s">
        <v>256</v>
      </c>
      <c r="AN611" s="57">
        <v>4.1000000000000002E-2</v>
      </c>
      <c r="AO611" s="18" t="s">
        <v>926</v>
      </c>
      <c r="AP611" s="18" t="s">
        <v>699</v>
      </c>
      <c r="AQ611" s="18">
        <v>1</v>
      </c>
      <c r="AR611" s="18" t="s">
        <v>924</v>
      </c>
      <c r="AS611" s="18" t="s">
        <v>257</v>
      </c>
      <c r="AT611" s="18" t="s">
        <v>257</v>
      </c>
      <c r="AU611" s="18" t="s">
        <v>257</v>
      </c>
      <c r="AV611" s="18" t="s">
        <v>257</v>
      </c>
      <c r="AW611" s="18" t="s">
        <v>257</v>
      </c>
      <c r="AX611" s="18">
        <v>2</v>
      </c>
      <c r="AY611" s="18" t="s">
        <v>628</v>
      </c>
      <c r="AZ611" s="18" t="s">
        <v>257</v>
      </c>
      <c r="BA611" s="18" t="s">
        <v>257</v>
      </c>
      <c r="BB611" s="18" t="s">
        <v>927</v>
      </c>
      <c r="BC611" s="18"/>
      <c r="BD611" s="18"/>
      <c r="BE611" s="18"/>
      <c r="BF611" s="18"/>
      <c r="BG611" s="18"/>
      <c r="BH611" s="18"/>
      <c r="BI611" s="18"/>
      <c r="BJ611" s="18"/>
      <c r="BK611" s="18"/>
      <c r="BL611" s="18"/>
      <c r="BM611" s="18"/>
      <c r="BN611" s="18"/>
      <c r="BO611" s="18"/>
      <c r="BP611" s="18"/>
      <c r="BQ611" s="18"/>
      <c r="BR611" s="18"/>
      <c r="BS611" s="18"/>
      <c r="BT611" s="18"/>
      <c r="BU611" s="18"/>
      <c r="BV611" s="18"/>
      <c r="BW611" s="18"/>
      <c r="BX611" s="18"/>
      <c r="BY611" s="18"/>
      <c r="BZ611" s="18"/>
      <c r="CA611" s="18"/>
      <c r="CB611" s="18"/>
      <c r="CC611" s="18"/>
      <c r="CD611" s="18"/>
      <c r="CE611" s="18"/>
      <c r="CF611" s="18"/>
      <c r="CG611" s="18"/>
      <c r="CH611" s="18"/>
      <c r="CI611" s="18"/>
      <c r="CJ611" s="18"/>
      <c r="CK611" s="18"/>
      <c r="CL611" s="18"/>
      <c r="CM611" s="18"/>
      <c r="CN611" s="18"/>
      <c r="CO611" s="18"/>
      <c r="CP611" s="18"/>
      <c r="CQ611" s="18"/>
      <c r="CR611" s="18"/>
      <c r="CS611" s="18"/>
      <c r="CT611" s="18"/>
      <c r="CU611" s="18"/>
      <c r="CV611" s="18"/>
      <c r="CW611" s="18"/>
      <c r="CX611" s="18"/>
      <c r="CY611" s="18"/>
      <c r="CZ611" s="18"/>
      <c r="DA611" s="18"/>
      <c r="DB611" s="18"/>
      <c r="DC611" s="18"/>
      <c r="DD611" s="18"/>
      <c r="DE611" s="18"/>
      <c r="DF611" s="18"/>
      <c r="DG611" s="18"/>
      <c r="DH611" s="18"/>
      <c r="DI611" s="18"/>
      <c r="DJ611" s="18"/>
      <c r="DK611" s="18"/>
      <c r="DL611" s="18"/>
      <c r="DM611" s="18"/>
      <c r="DN611" s="18"/>
      <c r="DO611" s="18"/>
      <c r="DP611" s="18"/>
      <c r="DQ611" s="18"/>
      <c r="DR611" s="18"/>
      <c r="DS611" s="18"/>
      <c r="DT611" s="18"/>
      <c r="DU611" s="18"/>
      <c r="DV611" s="18"/>
      <c r="DW611" s="18"/>
      <c r="DX611" s="18"/>
      <c r="DY611" s="18"/>
      <c r="DZ611" s="18"/>
      <c r="EA611" s="18"/>
      <c r="EB611" s="18"/>
      <c r="EC611" s="18"/>
      <c r="ED611" s="18"/>
      <c r="EE611" s="18"/>
      <c r="EF611" s="18"/>
      <c r="EG611" s="18"/>
      <c r="EH611" s="18" t="s">
        <v>928</v>
      </c>
      <c r="EI611" s="18" cm="1">
        <f t="array" ref="EI611">IF(SUMPRODUCT(--(DO611:DS611&lt;&gt;""))=0, 0,1)</f>
        <v>0</v>
      </c>
      <c r="EJ611" s="18" cm="1">
        <f t="array" ref="EJ611">IF(SUMPRODUCT(--(DT611:EG611&lt;&gt;""))=0, 0,1)</f>
        <v>0</v>
      </c>
      <c r="EK611" s="18" cm="1">
        <f t="array" ref="EK611">IF(SUMPRODUCT(--(EC611:EG611&lt;&gt;""))=0, 0,1)</f>
        <v>0</v>
      </c>
      <c r="EL611" s="18" cm="1">
        <f t="array" ref="EL611">IF(SUMPRODUCT(--(EE611:EG611&lt;&gt;""))=0, 0,1)</f>
        <v>0</v>
      </c>
      <c r="EM611" s="18">
        <f t="shared" si="130"/>
        <v>0</v>
      </c>
      <c r="EN611" s="18" t="str">
        <f t="shared" si="131"/>
        <v>NA</v>
      </c>
      <c r="EO611" s="18" t="str">
        <f t="shared" si="132"/>
        <v>NA</v>
      </c>
      <c r="EP611" s="18" t="str">
        <f t="shared" si="133"/>
        <v>NA</v>
      </c>
      <c r="EQ611" s="18" t="str">
        <f t="shared" si="134"/>
        <v>NA</v>
      </c>
      <c r="ER611" s="58" t="s">
        <v>2080</v>
      </c>
      <c r="ES611" s="59">
        <v>43804</v>
      </c>
      <c r="ET611" s="18" t="s">
        <v>929</v>
      </c>
      <c r="EU611" s="18" t="s">
        <v>920</v>
      </c>
    </row>
    <row r="612" spans="1:151" ht="15.75" customHeight="1" x14ac:dyDescent="0.2">
      <c r="A612" s="5" t="s">
        <v>918</v>
      </c>
      <c r="B612" s="24" t="s">
        <v>919</v>
      </c>
      <c r="C612" s="26">
        <v>1</v>
      </c>
      <c r="D612" s="18" t="s">
        <v>922</v>
      </c>
      <c r="E612" s="18" t="s">
        <v>257</v>
      </c>
      <c r="F612" s="18" t="s">
        <v>2297</v>
      </c>
      <c r="G612" s="18" t="s">
        <v>641</v>
      </c>
      <c r="H612" s="18" t="s">
        <v>642</v>
      </c>
      <c r="I612" s="18" t="s">
        <v>363</v>
      </c>
      <c r="J612" s="18" t="s">
        <v>363</v>
      </c>
      <c r="K612" s="18" t="s">
        <v>363</v>
      </c>
      <c r="L612" s="18" t="s">
        <v>469</v>
      </c>
      <c r="M612" s="18" t="s">
        <v>253</v>
      </c>
      <c r="N612" s="56">
        <v>113</v>
      </c>
      <c r="O612" s="18" t="s">
        <v>921</v>
      </c>
      <c r="P612" s="18" t="s">
        <v>466</v>
      </c>
      <c r="Q612" s="18" t="s">
        <v>254</v>
      </c>
      <c r="R612" s="24" t="s">
        <v>257</v>
      </c>
      <c r="S612" s="24" t="s">
        <v>257</v>
      </c>
      <c r="T612" s="18" t="s">
        <v>257</v>
      </c>
      <c r="U612" s="18" t="s">
        <v>257</v>
      </c>
      <c r="V612" s="18" t="s">
        <v>257</v>
      </c>
      <c r="W612" s="18" t="s">
        <v>257</v>
      </c>
      <c r="X612" s="18" t="s">
        <v>923</v>
      </c>
      <c r="Y612" s="57">
        <v>0.21199999999999999</v>
      </c>
      <c r="Z612" s="18" t="s">
        <v>599</v>
      </c>
      <c r="AA612" s="57">
        <v>0.21199999999999999</v>
      </c>
      <c r="AB612" s="57" t="s">
        <v>257</v>
      </c>
      <c r="AC612" s="18" t="s">
        <v>699</v>
      </c>
      <c r="AD612" s="18">
        <v>1</v>
      </c>
      <c r="AE612" s="18" t="s">
        <v>924</v>
      </c>
      <c r="AF612" s="18" t="s">
        <v>257</v>
      </c>
      <c r="AG612" s="18" t="s">
        <v>257</v>
      </c>
      <c r="AH612" s="18" t="s">
        <v>257</v>
      </c>
      <c r="AI612" s="18">
        <v>2</v>
      </c>
      <c r="AJ612" s="18" t="s">
        <v>628</v>
      </c>
      <c r="AK612" s="18">
        <v>14</v>
      </c>
      <c r="AL612" s="18" t="s">
        <v>925</v>
      </c>
      <c r="AM612" s="18" t="s">
        <v>256</v>
      </c>
      <c r="AN612" s="57">
        <v>4.2000000000000003E-2</v>
      </c>
      <c r="AO612" s="18" t="s">
        <v>926</v>
      </c>
      <c r="AP612" s="18" t="s">
        <v>699</v>
      </c>
      <c r="AQ612" s="18">
        <v>1</v>
      </c>
      <c r="AR612" s="18" t="s">
        <v>924</v>
      </c>
      <c r="AS612" s="18" t="s">
        <v>257</v>
      </c>
      <c r="AT612" s="18" t="s">
        <v>257</v>
      </c>
      <c r="AU612" s="18" t="s">
        <v>257</v>
      </c>
      <c r="AV612" s="18" t="s">
        <v>257</v>
      </c>
      <c r="AW612" s="18" t="s">
        <v>257</v>
      </c>
      <c r="AX612" s="18">
        <v>2</v>
      </c>
      <c r="AY612" s="18" t="s">
        <v>628</v>
      </c>
      <c r="AZ612" s="18" t="s">
        <v>257</v>
      </c>
      <c r="BA612" s="18" t="s">
        <v>257</v>
      </c>
      <c r="BB612" s="18" t="s">
        <v>927</v>
      </c>
      <c r="BC612" s="18"/>
      <c r="BD612" s="18"/>
      <c r="BE612" s="18"/>
      <c r="BF612" s="18"/>
      <c r="BG612" s="18"/>
      <c r="BH612" s="18"/>
      <c r="BI612" s="18"/>
      <c r="BJ612" s="18"/>
      <c r="BK612" s="18"/>
      <c r="BL612" s="18"/>
      <c r="BM612" s="18"/>
      <c r="BN612" s="18"/>
      <c r="BO612" s="18"/>
      <c r="BP612" s="18"/>
      <c r="BQ612" s="18"/>
      <c r="BR612" s="18"/>
      <c r="BS612" s="18"/>
      <c r="BT612" s="18"/>
      <c r="BU612" s="18"/>
      <c r="BV612" s="18"/>
      <c r="BW612" s="18"/>
      <c r="BX612" s="18"/>
      <c r="BY612" s="18"/>
      <c r="BZ612" s="18"/>
      <c r="CA612" s="18"/>
      <c r="CB612" s="18"/>
      <c r="CC612" s="18"/>
      <c r="CD612" s="18"/>
      <c r="CE612" s="18"/>
      <c r="CF612" s="18"/>
      <c r="CG612" s="18"/>
      <c r="CH612" s="18"/>
      <c r="CI612" s="18"/>
      <c r="CJ612" s="18"/>
      <c r="CK612" s="18"/>
      <c r="CL612" s="18"/>
      <c r="CM612" s="18"/>
      <c r="CN612" s="18"/>
      <c r="CO612" s="18"/>
      <c r="CP612" s="18"/>
      <c r="CQ612" s="18"/>
      <c r="CR612" s="18"/>
      <c r="CS612" s="18"/>
      <c r="CT612" s="18"/>
      <c r="CU612" s="18"/>
      <c r="CV612" s="18"/>
      <c r="CW612" s="18"/>
      <c r="CX612" s="18"/>
      <c r="CY612" s="18"/>
      <c r="CZ612" s="18"/>
      <c r="DA612" s="18"/>
      <c r="DB612" s="18"/>
      <c r="DC612" s="18"/>
      <c r="DD612" s="18"/>
      <c r="DE612" s="18"/>
      <c r="DF612" s="18"/>
      <c r="DG612" s="18"/>
      <c r="DH612" s="18"/>
      <c r="DI612" s="18"/>
      <c r="DJ612" s="18"/>
      <c r="DK612" s="18"/>
      <c r="DL612" s="18"/>
      <c r="DM612" s="18"/>
      <c r="DN612" s="18"/>
      <c r="DO612" s="18"/>
      <c r="DP612" s="18"/>
      <c r="DQ612" s="18"/>
      <c r="DR612" s="18"/>
      <c r="DS612" s="18"/>
      <c r="DT612" s="18"/>
      <c r="DU612" s="18"/>
      <c r="DV612" s="18"/>
      <c r="DW612" s="18"/>
      <c r="DX612" s="18"/>
      <c r="DY612" s="18"/>
      <c r="DZ612" s="18"/>
      <c r="EA612" s="18"/>
      <c r="EB612" s="18"/>
      <c r="EC612" s="18"/>
      <c r="ED612" s="18"/>
      <c r="EE612" s="18"/>
      <c r="EF612" s="18"/>
      <c r="EG612" s="18"/>
      <c r="EH612" s="18" t="s">
        <v>928</v>
      </c>
      <c r="EI612" s="18" cm="1">
        <f t="array" ref="EI612">IF(SUMPRODUCT(--(DO612:DS612&lt;&gt;""))=0, 0,1)</f>
        <v>0</v>
      </c>
      <c r="EJ612" s="18" cm="1">
        <f t="array" ref="EJ612">IF(SUMPRODUCT(--(DT612:EG612&lt;&gt;""))=0, 0,1)</f>
        <v>0</v>
      </c>
      <c r="EK612" s="18" cm="1">
        <f t="array" ref="EK612">IF(SUMPRODUCT(--(EC612:EG612&lt;&gt;""))=0, 0,1)</f>
        <v>0</v>
      </c>
      <c r="EL612" s="18" cm="1">
        <f t="array" ref="EL612">IF(SUMPRODUCT(--(EE612:EG612&lt;&gt;""))=0, 0,1)</f>
        <v>0</v>
      </c>
      <c r="EM612" s="18">
        <f t="shared" si="130"/>
        <v>0</v>
      </c>
      <c r="EN612" s="18" t="str">
        <f t="shared" si="131"/>
        <v>NA</v>
      </c>
      <c r="EO612" s="18" t="str">
        <f t="shared" si="132"/>
        <v>NA</v>
      </c>
      <c r="EP612" s="18" t="str">
        <f t="shared" si="133"/>
        <v>NA</v>
      </c>
      <c r="EQ612" s="18" t="str">
        <f t="shared" si="134"/>
        <v>NA</v>
      </c>
      <c r="ER612" s="58" t="s">
        <v>2080</v>
      </c>
      <c r="ES612" s="59">
        <v>43804</v>
      </c>
      <c r="ET612" s="18" t="s">
        <v>929</v>
      </c>
      <c r="EU612" s="18" t="s">
        <v>920</v>
      </c>
    </row>
    <row r="613" spans="1:151" ht="15.75" customHeight="1" x14ac:dyDescent="0.2">
      <c r="A613" s="5" t="s">
        <v>918</v>
      </c>
      <c r="B613" s="24" t="s">
        <v>919</v>
      </c>
      <c r="C613" s="26">
        <v>1</v>
      </c>
      <c r="D613" s="18" t="s">
        <v>922</v>
      </c>
      <c r="E613" s="18" t="s">
        <v>257</v>
      </c>
      <c r="F613" s="18" t="s">
        <v>2297</v>
      </c>
      <c r="G613" s="18" t="s">
        <v>641</v>
      </c>
      <c r="H613" s="18" t="s">
        <v>642</v>
      </c>
      <c r="I613" s="18" t="s">
        <v>363</v>
      </c>
      <c r="J613" s="18" t="s">
        <v>363</v>
      </c>
      <c r="K613" s="18" t="s">
        <v>363</v>
      </c>
      <c r="L613" s="18" t="s">
        <v>469</v>
      </c>
      <c r="M613" s="18" t="s">
        <v>253</v>
      </c>
      <c r="N613" s="56">
        <v>113</v>
      </c>
      <c r="O613" s="18" t="s">
        <v>921</v>
      </c>
      <c r="P613" s="18" t="s">
        <v>466</v>
      </c>
      <c r="Q613" s="18" t="s">
        <v>254</v>
      </c>
      <c r="R613" s="24" t="s">
        <v>257</v>
      </c>
      <c r="S613" s="24" t="s">
        <v>257</v>
      </c>
      <c r="T613" s="18" t="s">
        <v>257</v>
      </c>
      <c r="U613" s="18" t="s">
        <v>257</v>
      </c>
      <c r="V613" s="18" t="s">
        <v>257</v>
      </c>
      <c r="W613" s="18" t="s">
        <v>257</v>
      </c>
      <c r="X613" s="18" t="s">
        <v>923</v>
      </c>
      <c r="Y613" s="57">
        <v>0.22600000000000001</v>
      </c>
      <c r="Z613" s="18" t="s">
        <v>599</v>
      </c>
      <c r="AA613" s="57">
        <v>0.22600000000000001</v>
      </c>
      <c r="AB613" s="57" t="s">
        <v>257</v>
      </c>
      <c r="AC613" s="18" t="s">
        <v>699</v>
      </c>
      <c r="AD613" s="18">
        <v>1</v>
      </c>
      <c r="AE613" s="18" t="s">
        <v>924</v>
      </c>
      <c r="AF613" s="18" t="s">
        <v>257</v>
      </c>
      <c r="AG613" s="18" t="s">
        <v>257</v>
      </c>
      <c r="AH613" s="18" t="s">
        <v>257</v>
      </c>
      <c r="AI613" s="18">
        <v>2</v>
      </c>
      <c r="AJ613" s="18" t="s">
        <v>628</v>
      </c>
      <c r="AK613" s="18">
        <v>14</v>
      </c>
      <c r="AL613" s="18" t="s">
        <v>925</v>
      </c>
      <c r="AM613" s="18" t="s">
        <v>256</v>
      </c>
      <c r="AN613" s="57">
        <v>4.8000000000000001E-2</v>
      </c>
      <c r="AO613" s="18" t="s">
        <v>926</v>
      </c>
      <c r="AP613" s="18" t="s">
        <v>699</v>
      </c>
      <c r="AQ613" s="18">
        <v>1</v>
      </c>
      <c r="AR613" s="18" t="s">
        <v>924</v>
      </c>
      <c r="AS613" s="18" t="s">
        <v>257</v>
      </c>
      <c r="AT613" s="18" t="s">
        <v>257</v>
      </c>
      <c r="AU613" s="18" t="s">
        <v>257</v>
      </c>
      <c r="AV613" s="18" t="s">
        <v>257</v>
      </c>
      <c r="AW613" s="18" t="s">
        <v>257</v>
      </c>
      <c r="AX613" s="18">
        <v>2</v>
      </c>
      <c r="AY613" s="18" t="s">
        <v>628</v>
      </c>
      <c r="AZ613" s="18" t="s">
        <v>257</v>
      </c>
      <c r="BA613" s="18" t="s">
        <v>257</v>
      </c>
      <c r="BB613" s="18" t="s">
        <v>927</v>
      </c>
      <c r="BC613" s="18"/>
      <c r="BD613" s="18"/>
      <c r="BE613" s="18"/>
      <c r="BF613" s="18"/>
      <c r="BG613" s="18"/>
      <c r="BH613" s="18"/>
      <c r="BI613" s="18"/>
      <c r="BJ613" s="18"/>
      <c r="BK613" s="18"/>
      <c r="BL613" s="18"/>
      <c r="BM613" s="18"/>
      <c r="BN613" s="18"/>
      <c r="BO613" s="18"/>
      <c r="BP613" s="18"/>
      <c r="BQ613" s="18"/>
      <c r="BR613" s="18"/>
      <c r="BS613" s="18"/>
      <c r="BT613" s="18"/>
      <c r="BU613" s="18"/>
      <c r="BV613" s="18"/>
      <c r="BW613" s="18"/>
      <c r="BX613" s="18"/>
      <c r="BY613" s="18"/>
      <c r="BZ613" s="18"/>
      <c r="CA613" s="18"/>
      <c r="CB613" s="18"/>
      <c r="CC613" s="18"/>
      <c r="CD613" s="18"/>
      <c r="CE613" s="18"/>
      <c r="CF613" s="18"/>
      <c r="CG613" s="18"/>
      <c r="CH613" s="18"/>
      <c r="CI613" s="18"/>
      <c r="CJ613" s="18"/>
      <c r="CK613" s="18"/>
      <c r="CL613" s="18"/>
      <c r="CM613" s="18"/>
      <c r="CN613" s="18"/>
      <c r="CO613" s="18"/>
      <c r="CP613" s="18"/>
      <c r="CQ613" s="18"/>
      <c r="CR613" s="18"/>
      <c r="CS613" s="18"/>
      <c r="CT613" s="18"/>
      <c r="CU613" s="18"/>
      <c r="CV613" s="18"/>
      <c r="CW613" s="18"/>
      <c r="CX613" s="18"/>
      <c r="CY613" s="18"/>
      <c r="CZ613" s="18"/>
      <c r="DA613" s="18"/>
      <c r="DB613" s="18"/>
      <c r="DC613" s="18"/>
      <c r="DD613" s="18"/>
      <c r="DE613" s="18"/>
      <c r="DF613" s="18"/>
      <c r="DG613" s="18"/>
      <c r="DH613" s="18"/>
      <c r="DI613" s="18"/>
      <c r="DJ613" s="18"/>
      <c r="DK613" s="18"/>
      <c r="DL613" s="18"/>
      <c r="DM613" s="18"/>
      <c r="DN613" s="18"/>
      <c r="DO613" s="18"/>
      <c r="DP613" s="18"/>
      <c r="DQ613" s="18"/>
      <c r="DR613" s="18"/>
      <c r="DS613" s="18"/>
      <c r="DT613" s="18"/>
      <c r="DU613" s="18"/>
      <c r="DV613" s="18"/>
      <c r="DW613" s="18"/>
      <c r="DX613" s="18"/>
      <c r="DY613" s="18"/>
      <c r="DZ613" s="18"/>
      <c r="EA613" s="18"/>
      <c r="EB613" s="18"/>
      <c r="EC613" s="18"/>
      <c r="ED613" s="18"/>
      <c r="EE613" s="18"/>
      <c r="EF613" s="18"/>
      <c r="EG613" s="18"/>
      <c r="EH613" s="18" t="s">
        <v>928</v>
      </c>
      <c r="EI613" s="18" cm="1">
        <f t="array" ref="EI613">IF(SUMPRODUCT(--(DO613:DS613&lt;&gt;""))=0, 0,1)</f>
        <v>0</v>
      </c>
      <c r="EJ613" s="18" cm="1">
        <f t="array" ref="EJ613">IF(SUMPRODUCT(--(DT613:EG613&lt;&gt;""))=0, 0,1)</f>
        <v>0</v>
      </c>
      <c r="EK613" s="18" cm="1">
        <f t="array" ref="EK613">IF(SUMPRODUCT(--(EC613:EG613&lt;&gt;""))=0, 0,1)</f>
        <v>0</v>
      </c>
      <c r="EL613" s="18" cm="1">
        <f t="array" ref="EL613">IF(SUMPRODUCT(--(EE613:EG613&lt;&gt;""))=0, 0,1)</f>
        <v>0</v>
      </c>
      <c r="EM613" s="18">
        <f t="shared" si="130"/>
        <v>0</v>
      </c>
      <c r="EN613" s="18" t="str">
        <f t="shared" si="131"/>
        <v>NA</v>
      </c>
      <c r="EO613" s="18" t="str">
        <f t="shared" si="132"/>
        <v>NA</v>
      </c>
      <c r="EP613" s="18" t="str">
        <f t="shared" si="133"/>
        <v>NA</v>
      </c>
      <c r="EQ613" s="18" t="str">
        <f t="shared" si="134"/>
        <v>NA</v>
      </c>
      <c r="ER613" s="58" t="s">
        <v>2080</v>
      </c>
      <c r="ES613" s="59">
        <v>43804</v>
      </c>
      <c r="ET613" s="18" t="s">
        <v>929</v>
      </c>
      <c r="EU613" s="18" t="s">
        <v>920</v>
      </c>
    </row>
    <row r="614" spans="1:151" ht="15.75" customHeight="1" x14ac:dyDescent="0.2">
      <c r="A614" s="5" t="s">
        <v>918</v>
      </c>
      <c r="B614" s="24" t="s">
        <v>919</v>
      </c>
      <c r="C614" s="26">
        <v>1</v>
      </c>
      <c r="D614" s="18" t="s">
        <v>922</v>
      </c>
      <c r="E614" s="18" t="s">
        <v>257</v>
      </c>
      <c r="F614" s="18" t="s">
        <v>2297</v>
      </c>
      <c r="G614" s="18" t="s">
        <v>641</v>
      </c>
      <c r="H614" s="18" t="s">
        <v>642</v>
      </c>
      <c r="I614" s="18" t="s">
        <v>363</v>
      </c>
      <c r="J614" s="18" t="s">
        <v>363</v>
      </c>
      <c r="K614" s="18" t="s">
        <v>363</v>
      </c>
      <c r="L614" s="18" t="s">
        <v>469</v>
      </c>
      <c r="M614" s="18" t="s">
        <v>253</v>
      </c>
      <c r="N614" s="56">
        <v>113</v>
      </c>
      <c r="O614" s="18" t="s">
        <v>921</v>
      </c>
      <c r="P614" s="18" t="s">
        <v>466</v>
      </c>
      <c r="Q614" s="18" t="s">
        <v>254</v>
      </c>
      <c r="R614" s="24" t="s">
        <v>257</v>
      </c>
      <c r="S614" s="24" t="s">
        <v>257</v>
      </c>
      <c r="T614" s="18" t="s">
        <v>257</v>
      </c>
      <c r="U614" s="18" t="s">
        <v>257</v>
      </c>
      <c r="V614" s="18" t="s">
        <v>257</v>
      </c>
      <c r="W614" s="18" t="s">
        <v>257</v>
      </c>
      <c r="X614" s="18" t="s">
        <v>923</v>
      </c>
      <c r="Y614" s="57">
        <v>0.28299999999999997</v>
      </c>
      <c r="Z614" s="18" t="s">
        <v>599</v>
      </c>
      <c r="AA614" s="57">
        <v>0.28299999999999997</v>
      </c>
      <c r="AB614" s="57" t="s">
        <v>257</v>
      </c>
      <c r="AC614" s="18" t="s">
        <v>699</v>
      </c>
      <c r="AD614" s="18">
        <v>1</v>
      </c>
      <c r="AE614" s="18" t="s">
        <v>924</v>
      </c>
      <c r="AF614" s="18" t="s">
        <v>257</v>
      </c>
      <c r="AG614" s="18" t="s">
        <v>257</v>
      </c>
      <c r="AH614" s="18" t="s">
        <v>257</v>
      </c>
      <c r="AI614" s="18">
        <v>2</v>
      </c>
      <c r="AJ614" s="18" t="s">
        <v>628</v>
      </c>
      <c r="AK614" s="18">
        <v>14</v>
      </c>
      <c r="AL614" s="18" t="s">
        <v>925</v>
      </c>
      <c r="AM614" s="18" t="s">
        <v>256</v>
      </c>
      <c r="AN614" s="57">
        <v>1.2999999999999999E-2</v>
      </c>
      <c r="AO614" s="18" t="s">
        <v>926</v>
      </c>
      <c r="AP614" s="18" t="s">
        <v>699</v>
      </c>
      <c r="AQ614" s="18">
        <v>1</v>
      </c>
      <c r="AR614" s="18" t="s">
        <v>924</v>
      </c>
      <c r="AS614" s="18" t="s">
        <v>257</v>
      </c>
      <c r="AT614" s="18" t="s">
        <v>257</v>
      </c>
      <c r="AU614" s="18" t="s">
        <v>257</v>
      </c>
      <c r="AV614" s="18" t="s">
        <v>257</v>
      </c>
      <c r="AW614" s="18" t="s">
        <v>257</v>
      </c>
      <c r="AX614" s="18">
        <v>2</v>
      </c>
      <c r="AY614" s="18" t="s">
        <v>628</v>
      </c>
      <c r="AZ614" s="18" t="s">
        <v>257</v>
      </c>
      <c r="BA614" s="18" t="s">
        <v>257</v>
      </c>
      <c r="BB614" s="18" t="s">
        <v>927</v>
      </c>
      <c r="BC614" s="18"/>
      <c r="BD614" s="18"/>
      <c r="BE614" s="18"/>
      <c r="BF614" s="18"/>
      <c r="BG614" s="18"/>
      <c r="BH614" s="18"/>
      <c r="BI614" s="18"/>
      <c r="BJ614" s="18"/>
      <c r="BK614" s="18"/>
      <c r="BL614" s="18"/>
      <c r="BM614" s="18"/>
      <c r="BN614" s="18"/>
      <c r="BO614" s="18"/>
      <c r="BP614" s="18"/>
      <c r="BQ614" s="18"/>
      <c r="BR614" s="18"/>
      <c r="BS614" s="18"/>
      <c r="BT614" s="18"/>
      <c r="BU614" s="18"/>
      <c r="BV614" s="18"/>
      <c r="BW614" s="18"/>
      <c r="BX614" s="18"/>
      <c r="BY614" s="18"/>
      <c r="BZ614" s="18"/>
      <c r="CA614" s="18"/>
      <c r="CB614" s="18"/>
      <c r="CC614" s="18"/>
      <c r="CD614" s="18"/>
      <c r="CE614" s="18"/>
      <c r="CF614" s="18"/>
      <c r="CG614" s="18"/>
      <c r="CH614" s="18"/>
      <c r="CI614" s="18"/>
      <c r="CJ614" s="18"/>
      <c r="CK614" s="18"/>
      <c r="CL614" s="18"/>
      <c r="CM614" s="18"/>
      <c r="CN614" s="18"/>
      <c r="CO614" s="18"/>
      <c r="CP614" s="18"/>
      <c r="CQ614" s="18"/>
      <c r="CR614" s="18"/>
      <c r="CS614" s="18"/>
      <c r="CT614" s="18"/>
      <c r="CU614" s="18"/>
      <c r="CV614" s="18"/>
      <c r="CW614" s="18"/>
      <c r="CX614" s="18"/>
      <c r="CY614" s="18"/>
      <c r="CZ614" s="18"/>
      <c r="DA614" s="18"/>
      <c r="DB614" s="18"/>
      <c r="DC614" s="18"/>
      <c r="DD614" s="18"/>
      <c r="DE614" s="18"/>
      <c r="DF614" s="18"/>
      <c r="DG614" s="18"/>
      <c r="DH614" s="18"/>
      <c r="DI614" s="18"/>
      <c r="DJ614" s="18"/>
      <c r="DK614" s="18"/>
      <c r="DL614" s="18"/>
      <c r="DM614" s="18"/>
      <c r="DN614" s="18"/>
      <c r="DO614" s="18"/>
      <c r="DP614" s="18"/>
      <c r="DQ614" s="18"/>
      <c r="DR614" s="18"/>
      <c r="DS614" s="18"/>
      <c r="DT614" s="18"/>
      <c r="DU614" s="18"/>
      <c r="DV614" s="18"/>
      <c r="DW614" s="18"/>
      <c r="DX614" s="18"/>
      <c r="DY614" s="18"/>
      <c r="DZ614" s="18"/>
      <c r="EA614" s="18"/>
      <c r="EB614" s="18"/>
      <c r="EC614" s="18"/>
      <c r="ED614" s="18"/>
      <c r="EE614" s="18"/>
      <c r="EF614" s="18"/>
      <c r="EG614" s="18"/>
      <c r="EH614" s="18" t="s">
        <v>928</v>
      </c>
      <c r="EI614" s="18" cm="1">
        <f t="array" ref="EI614">IF(SUMPRODUCT(--(DO614:DS614&lt;&gt;""))=0, 0,1)</f>
        <v>0</v>
      </c>
      <c r="EJ614" s="18" cm="1">
        <f t="array" ref="EJ614">IF(SUMPRODUCT(--(DT614:EG614&lt;&gt;""))=0, 0,1)</f>
        <v>0</v>
      </c>
      <c r="EK614" s="18" cm="1">
        <f t="array" ref="EK614">IF(SUMPRODUCT(--(EC614:EG614&lt;&gt;""))=0, 0,1)</f>
        <v>0</v>
      </c>
      <c r="EL614" s="18" cm="1">
        <f t="array" ref="EL614">IF(SUMPRODUCT(--(EE614:EG614&lt;&gt;""))=0, 0,1)</f>
        <v>0</v>
      </c>
      <c r="EM614" s="18">
        <f t="shared" si="130"/>
        <v>0</v>
      </c>
      <c r="EN614" s="18" t="str">
        <f t="shared" si="131"/>
        <v>NA</v>
      </c>
      <c r="EO614" s="18" t="str">
        <f t="shared" si="132"/>
        <v>NA</v>
      </c>
      <c r="EP614" s="18" t="str">
        <f t="shared" si="133"/>
        <v>NA</v>
      </c>
      <c r="EQ614" s="18" t="str">
        <f t="shared" si="134"/>
        <v>NA</v>
      </c>
      <c r="ER614" s="58" t="s">
        <v>2080</v>
      </c>
      <c r="ES614" s="59">
        <v>43804</v>
      </c>
      <c r="ET614" s="18" t="s">
        <v>929</v>
      </c>
      <c r="EU614" s="18" t="s">
        <v>920</v>
      </c>
    </row>
    <row r="615" spans="1:151" ht="15.75" customHeight="1" x14ac:dyDescent="0.2">
      <c r="A615" s="5" t="s">
        <v>918</v>
      </c>
      <c r="B615" s="24" t="s">
        <v>919</v>
      </c>
      <c r="C615" s="26">
        <v>1</v>
      </c>
      <c r="D615" s="18" t="s">
        <v>922</v>
      </c>
      <c r="E615" s="18" t="s">
        <v>257</v>
      </c>
      <c r="F615" s="18" t="s">
        <v>2297</v>
      </c>
      <c r="G615" s="18" t="s">
        <v>641</v>
      </c>
      <c r="H615" s="18" t="s">
        <v>642</v>
      </c>
      <c r="I615" s="18" t="s">
        <v>363</v>
      </c>
      <c r="J615" s="18" t="s">
        <v>363</v>
      </c>
      <c r="K615" s="18" t="s">
        <v>363</v>
      </c>
      <c r="L615" s="18" t="s">
        <v>469</v>
      </c>
      <c r="M615" s="18" t="s">
        <v>253</v>
      </c>
      <c r="N615" s="56">
        <v>113</v>
      </c>
      <c r="O615" s="18" t="s">
        <v>921</v>
      </c>
      <c r="P615" s="18" t="s">
        <v>466</v>
      </c>
      <c r="Q615" s="18" t="s">
        <v>254</v>
      </c>
      <c r="R615" s="24" t="s">
        <v>257</v>
      </c>
      <c r="S615" s="24" t="s">
        <v>257</v>
      </c>
      <c r="T615" s="18" t="s">
        <v>257</v>
      </c>
      <c r="U615" s="18" t="s">
        <v>257</v>
      </c>
      <c r="V615" s="18" t="s">
        <v>257</v>
      </c>
      <c r="W615" s="18" t="s">
        <v>257</v>
      </c>
      <c r="X615" s="18" t="s">
        <v>923</v>
      </c>
      <c r="Y615" s="57">
        <v>0.30099999999999999</v>
      </c>
      <c r="Z615" s="18" t="s">
        <v>599</v>
      </c>
      <c r="AA615" s="57">
        <v>0.30099999999999999</v>
      </c>
      <c r="AB615" s="57" t="s">
        <v>257</v>
      </c>
      <c r="AC615" s="18" t="s">
        <v>699</v>
      </c>
      <c r="AD615" s="18">
        <v>1</v>
      </c>
      <c r="AE615" s="18" t="s">
        <v>924</v>
      </c>
      <c r="AF615" s="18" t="s">
        <v>257</v>
      </c>
      <c r="AG615" s="18" t="s">
        <v>257</v>
      </c>
      <c r="AH615" s="18" t="s">
        <v>257</v>
      </c>
      <c r="AI615" s="18">
        <v>2</v>
      </c>
      <c r="AJ615" s="18" t="s">
        <v>628</v>
      </c>
      <c r="AK615" s="18">
        <v>14</v>
      </c>
      <c r="AL615" s="18" t="s">
        <v>925</v>
      </c>
      <c r="AM615" s="18" t="s">
        <v>256</v>
      </c>
      <c r="AN615" s="57">
        <v>1.2999999999999999E-2</v>
      </c>
      <c r="AO615" s="18" t="s">
        <v>926</v>
      </c>
      <c r="AP615" s="18" t="s">
        <v>699</v>
      </c>
      <c r="AQ615" s="18">
        <v>1</v>
      </c>
      <c r="AR615" s="18" t="s">
        <v>924</v>
      </c>
      <c r="AS615" s="18" t="s">
        <v>257</v>
      </c>
      <c r="AT615" s="18" t="s">
        <v>257</v>
      </c>
      <c r="AU615" s="18" t="s">
        <v>257</v>
      </c>
      <c r="AV615" s="18" t="s">
        <v>257</v>
      </c>
      <c r="AW615" s="18" t="s">
        <v>257</v>
      </c>
      <c r="AX615" s="18">
        <v>2</v>
      </c>
      <c r="AY615" s="18" t="s">
        <v>628</v>
      </c>
      <c r="AZ615" s="18" t="s">
        <v>257</v>
      </c>
      <c r="BA615" s="18" t="s">
        <v>257</v>
      </c>
      <c r="BB615" s="18" t="s">
        <v>927</v>
      </c>
      <c r="BC615" s="18"/>
      <c r="BD615" s="18"/>
      <c r="BE615" s="18"/>
      <c r="BF615" s="18"/>
      <c r="BG615" s="18"/>
      <c r="BH615" s="18"/>
      <c r="BI615" s="18"/>
      <c r="BJ615" s="18"/>
      <c r="BK615" s="18"/>
      <c r="BL615" s="18"/>
      <c r="BM615" s="18"/>
      <c r="BN615" s="18"/>
      <c r="BO615" s="18"/>
      <c r="BP615" s="18"/>
      <c r="BQ615" s="18"/>
      <c r="BR615" s="18"/>
      <c r="BS615" s="18"/>
      <c r="BT615" s="18"/>
      <c r="BU615" s="18"/>
      <c r="BV615" s="18"/>
      <c r="BW615" s="18"/>
      <c r="BX615" s="18"/>
      <c r="BY615" s="18"/>
      <c r="BZ615" s="18"/>
      <c r="CA615" s="18"/>
      <c r="CB615" s="18"/>
      <c r="CC615" s="18"/>
      <c r="CD615" s="18"/>
      <c r="CE615" s="18"/>
      <c r="CF615" s="18"/>
      <c r="CG615" s="18"/>
      <c r="CH615" s="18"/>
      <c r="CI615" s="18"/>
      <c r="CJ615" s="18"/>
      <c r="CK615" s="18"/>
      <c r="CL615" s="18"/>
      <c r="CM615" s="18"/>
      <c r="CN615" s="18"/>
      <c r="CO615" s="18"/>
      <c r="CP615" s="18"/>
      <c r="CQ615" s="18"/>
      <c r="CR615" s="18"/>
      <c r="CS615" s="18"/>
      <c r="CT615" s="18"/>
      <c r="CU615" s="18"/>
      <c r="CV615" s="18"/>
      <c r="CW615" s="18"/>
      <c r="CX615" s="18"/>
      <c r="CY615" s="18"/>
      <c r="CZ615" s="18"/>
      <c r="DA615" s="18"/>
      <c r="DB615" s="18"/>
      <c r="DC615" s="18"/>
      <c r="DD615" s="18"/>
      <c r="DE615" s="18"/>
      <c r="DF615" s="18"/>
      <c r="DG615" s="18"/>
      <c r="DH615" s="18"/>
      <c r="DI615" s="18"/>
      <c r="DJ615" s="18"/>
      <c r="DK615" s="18"/>
      <c r="DL615" s="18"/>
      <c r="DM615" s="18"/>
      <c r="DN615" s="18"/>
      <c r="DO615" s="18"/>
      <c r="DP615" s="18"/>
      <c r="DQ615" s="18"/>
      <c r="DR615" s="18"/>
      <c r="DS615" s="18"/>
      <c r="DT615" s="18"/>
      <c r="DU615" s="18"/>
      <c r="DV615" s="18"/>
      <c r="DW615" s="18"/>
      <c r="DX615" s="18"/>
      <c r="DY615" s="18"/>
      <c r="DZ615" s="18"/>
      <c r="EA615" s="18"/>
      <c r="EB615" s="18"/>
      <c r="EC615" s="18"/>
      <c r="ED615" s="18"/>
      <c r="EE615" s="18"/>
      <c r="EF615" s="18"/>
      <c r="EG615" s="18"/>
      <c r="EH615" s="18" t="s">
        <v>928</v>
      </c>
      <c r="EI615" s="18" cm="1">
        <f t="array" ref="EI615">IF(SUMPRODUCT(--(DO615:DS615&lt;&gt;""))=0, 0,1)</f>
        <v>0</v>
      </c>
      <c r="EJ615" s="18" cm="1">
        <f t="array" ref="EJ615">IF(SUMPRODUCT(--(DT615:EG615&lt;&gt;""))=0, 0,1)</f>
        <v>0</v>
      </c>
      <c r="EK615" s="18" cm="1">
        <f t="array" ref="EK615">IF(SUMPRODUCT(--(EC615:EG615&lt;&gt;""))=0, 0,1)</f>
        <v>0</v>
      </c>
      <c r="EL615" s="18" cm="1">
        <f t="array" ref="EL615">IF(SUMPRODUCT(--(EE615:EG615&lt;&gt;""))=0, 0,1)</f>
        <v>0</v>
      </c>
      <c r="EM615" s="18">
        <f t="shared" si="130"/>
        <v>0</v>
      </c>
      <c r="EN615" s="18" t="str">
        <f t="shared" si="131"/>
        <v>NA</v>
      </c>
      <c r="EO615" s="18" t="str">
        <f t="shared" si="132"/>
        <v>NA</v>
      </c>
      <c r="EP615" s="18" t="str">
        <f t="shared" si="133"/>
        <v>NA</v>
      </c>
      <c r="EQ615" s="18" t="str">
        <f t="shared" si="134"/>
        <v>NA</v>
      </c>
      <c r="ER615" s="58" t="s">
        <v>2080</v>
      </c>
      <c r="ES615" s="59">
        <v>43804</v>
      </c>
      <c r="ET615" s="18" t="s">
        <v>929</v>
      </c>
      <c r="EU615" s="18" t="s">
        <v>920</v>
      </c>
    </row>
    <row r="616" spans="1:151" ht="15.75" customHeight="1" x14ac:dyDescent="0.2">
      <c r="A616" s="5" t="s">
        <v>918</v>
      </c>
      <c r="B616" s="24" t="s">
        <v>919</v>
      </c>
      <c r="C616" s="26">
        <v>1</v>
      </c>
      <c r="D616" s="18" t="s">
        <v>922</v>
      </c>
      <c r="E616" s="18" t="s">
        <v>257</v>
      </c>
      <c r="F616" s="18" t="s">
        <v>2297</v>
      </c>
      <c r="G616" s="18" t="s">
        <v>641</v>
      </c>
      <c r="H616" s="18" t="s">
        <v>642</v>
      </c>
      <c r="I616" s="18" t="s">
        <v>363</v>
      </c>
      <c r="J616" s="18" t="s">
        <v>363</v>
      </c>
      <c r="K616" s="18" t="s">
        <v>363</v>
      </c>
      <c r="L616" s="18" t="s">
        <v>469</v>
      </c>
      <c r="M616" s="18" t="s">
        <v>253</v>
      </c>
      <c r="N616" s="56">
        <v>113</v>
      </c>
      <c r="O616" s="18" t="s">
        <v>921</v>
      </c>
      <c r="P616" s="18" t="s">
        <v>466</v>
      </c>
      <c r="Q616" s="18" t="s">
        <v>254</v>
      </c>
      <c r="R616" s="24" t="s">
        <v>257</v>
      </c>
      <c r="S616" s="24" t="s">
        <v>257</v>
      </c>
      <c r="T616" s="18" t="s">
        <v>257</v>
      </c>
      <c r="U616" s="18" t="s">
        <v>257</v>
      </c>
      <c r="V616" s="18" t="s">
        <v>257</v>
      </c>
      <c r="W616" s="18" t="s">
        <v>257</v>
      </c>
      <c r="X616" s="18" t="s">
        <v>923</v>
      </c>
      <c r="Y616" s="57">
        <v>0.33300000000000002</v>
      </c>
      <c r="Z616" s="18" t="s">
        <v>599</v>
      </c>
      <c r="AA616" s="57">
        <v>0.33300000000000002</v>
      </c>
      <c r="AB616" s="57" t="s">
        <v>257</v>
      </c>
      <c r="AC616" s="18" t="s">
        <v>699</v>
      </c>
      <c r="AD616" s="18">
        <v>1</v>
      </c>
      <c r="AE616" s="18" t="s">
        <v>924</v>
      </c>
      <c r="AF616" s="18" t="s">
        <v>257</v>
      </c>
      <c r="AG616" s="18" t="s">
        <v>257</v>
      </c>
      <c r="AH616" s="18" t="s">
        <v>257</v>
      </c>
      <c r="AI616" s="18">
        <v>2</v>
      </c>
      <c r="AJ616" s="18" t="s">
        <v>628</v>
      </c>
      <c r="AK616" s="18">
        <v>14</v>
      </c>
      <c r="AL616" s="18" t="s">
        <v>925</v>
      </c>
      <c r="AM616" s="18" t="s">
        <v>256</v>
      </c>
      <c r="AN616" s="57">
        <v>2.1000000000000001E-2</v>
      </c>
      <c r="AO616" s="18" t="s">
        <v>926</v>
      </c>
      <c r="AP616" s="18" t="s">
        <v>699</v>
      </c>
      <c r="AQ616" s="18">
        <v>1</v>
      </c>
      <c r="AR616" s="18" t="s">
        <v>924</v>
      </c>
      <c r="AS616" s="18" t="s">
        <v>257</v>
      </c>
      <c r="AT616" s="18" t="s">
        <v>257</v>
      </c>
      <c r="AU616" s="18" t="s">
        <v>257</v>
      </c>
      <c r="AV616" s="18" t="s">
        <v>257</v>
      </c>
      <c r="AW616" s="18" t="s">
        <v>257</v>
      </c>
      <c r="AX616" s="18">
        <v>2</v>
      </c>
      <c r="AY616" s="18" t="s">
        <v>628</v>
      </c>
      <c r="AZ616" s="18" t="s">
        <v>257</v>
      </c>
      <c r="BA616" s="18" t="s">
        <v>257</v>
      </c>
      <c r="BB616" s="18" t="s">
        <v>927</v>
      </c>
      <c r="BC616" s="18"/>
      <c r="BD616" s="18"/>
      <c r="BE616" s="18"/>
      <c r="BF616" s="18"/>
      <c r="BG616" s="18"/>
      <c r="BH616" s="18"/>
      <c r="BI616" s="18"/>
      <c r="BJ616" s="18"/>
      <c r="BK616" s="18"/>
      <c r="BL616" s="18"/>
      <c r="BM616" s="18"/>
      <c r="BN616" s="18"/>
      <c r="BO616" s="18"/>
      <c r="BP616" s="18"/>
      <c r="BQ616" s="18"/>
      <c r="BR616" s="18"/>
      <c r="BS616" s="18"/>
      <c r="BT616" s="18"/>
      <c r="BU616" s="18"/>
      <c r="BV616" s="18"/>
      <c r="BW616" s="18"/>
      <c r="BX616" s="18"/>
      <c r="BY616" s="18"/>
      <c r="BZ616" s="18"/>
      <c r="CA616" s="18"/>
      <c r="CB616" s="18"/>
      <c r="CC616" s="18"/>
      <c r="CD616" s="18"/>
      <c r="CE616" s="18"/>
      <c r="CF616" s="18"/>
      <c r="CG616" s="18"/>
      <c r="CH616" s="18"/>
      <c r="CI616" s="18"/>
      <c r="CJ616" s="18"/>
      <c r="CK616" s="18"/>
      <c r="CL616" s="18"/>
      <c r="CM616" s="18"/>
      <c r="CN616" s="18"/>
      <c r="CO616" s="18"/>
      <c r="CP616" s="18"/>
      <c r="CQ616" s="18"/>
      <c r="CR616" s="18"/>
      <c r="CS616" s="18"/>
      <c r="CT616" s="18"/>
      <c r="CU616" s="18"/>
      <c r="CV616" s="18"/>
      <c r="CW616" s="18"/>
      <c r="CX616" s="18"/>
      <c r="CY616" s="18"/>
      <c r="CZ616" s="18"/>
      <c r="DA616" s="18"/>
      <c r="DB616" s="18"/>
      <c r="DC616" s="18"/>
      <c r="DD616" s="18"/>
      <c r="DE616" s="18"/>
      <c r="DF616" s="18"/>
      <c r="DG616" s="18"/>
      <c r="DH616" s="18"/>
      <c r="DI616" s="18"/>
      <c r="DJ616" s="18"/>
      <c r="DK616" s="18"/>
      <c r="DL616" s="18"/>
      <c r="DM616" s="18"/>
      <c r="DN616" s="18"/>
      <c r="DO616" s="18"/>
      <c r="DP616" s="18"/>
      <c r="DQ616" s="18"/>
      <c r="DR616" s="18"/>
      <c r="DS616" s="18"/>
      <c r="DT616" s="18"/>
      <c r="DU616" s="18"/>
      <c r="DV616" s="18"/>
      <c r="DW616" s="18"/>
      <c r="DX616" s="18"/>
      <c r="DY616" s="18"/>
      <c r="DZ616" s="18"/>
      <c r="EA616" s="18"/>
      <c r="EB616" s="18"/>
      <c r="EC616" s="18"/>
      <c r="ED616" s="18"/>
      <c r="EE616" s="18"/>
      <c r="EF616" s="18"/>
      <c r="EG616" s="18"/>
      <c r="EH616" s="18" t="s">
        <v>928</v>
      </c>
      <c r="EI616" s="18" cm="1">
        <f t="array" ref="EI616">IF(SUMPRODUCT(--(DO616:DS616&lt;&gt;""))=0, 0,1)</f>
        <v>0</v>
      </c>
      <c r="EJ616" s="18" cm="1">
        <f t="array" ref="EJ616">IF(SUMPRODUCT(--(DT616:EG616&lt;&gt;""))=0, 0,1)</f>
        <v>0</v>
      </c>
      <c r="EK616" s="18" cm="1">
        <f t="array" ref="EK616">IF(SUMPRODUCT(--(EC616:EG616&lt;&gt;""))=0, 0,1)</f>
        <v>0</v>
      </c>
      <c r="EL616" s="18" cm="1">
        <f t="array" ref="EL616">IF(SUMPRODUCT(--(EE616:EG616&lt;&gt;""))=0, 0,1)</f>
        <v>0</v>
      </c>
      <c r="EM616" s="18">
        <f t="shared" si="130"/>
        <v>0</v>
      </c>
      <c r="EN616" s="18" t="str">
        <f t="shared" si="131"/>
        <v>NA</v>
      </c>
      <c r="EO616" s="18" t="str">
        <f t="shared" si="132"/>
        <v>NA</v>
      </c>
      <c r="EP616" s="18" t="str">
        <f t="shared" si="133"/>
        <v>NA</v>
      </c>
      <c r="EQ616" s="18" t="str">
        <f t="shared" si="134"/>
        <v>NA</v>
      </c>
      <c r="ER616" s="58" t="s">
        <v>2080</v>
      </c>
      <c r="ES616" s="59">
        <v>43804</v>
      </c>
      <c r="ET616" s="18" t="s">
        <v>929</v>
      </c>
      <c r="EU616" s="18" t="s">
        <v>920</v>
      </c>
    </row>
    <row r="617" spans="1:151" ht="15.75" customHeight="1" x14ac:dyDescent="0.2">
      <c r="A617" s="5" t="s">
        <v>918</v>
      </c>
      <c r="B617" s="24" t="s">
        <v>919</v>
      </c>
      <c r="C617" s="26">
        <v>1</v>
      </c>
      <c r="D617" s="18" t="s">
        <v>922</v>
      </c>
      <c r="E617" s="18" t="s">
        <v>257</v>
      </c>
      <c r="F617" s="18" t="s">
        <v>2297</v>
      </c>
      <c r="G617" s="18" t="s">
        <v>641</v>
      </c>
      <c r="H617" s="18" t="s">
        <v>642</v>
      </c>
      <c r="I617" s="18" t="s">
        <v>363</v>
      </c>
      <c r="J617" s="18" t="s">
        <v>363</v>
      </c>
      <c r="K617" s="18" t="s">
        <v>363</v>
      </c>
      <c r="L617" s="18" t="s">
        <v>469</v>
      </c>
      <c r="M617" s="18" t="s">
        <v>253</v>
      </c>
      <c r="N617" s="56">
        <v>113</v>
      </c>
      <c r="O617" s="18" t="s">
        <v>921</v>
      </c>
      <c r="P617" s="18" t="s">
        <v>466</v>
      </c>
      <c r="Q617" s="18" t="s">
        <v>254</v>
      </c>
      <c r="R617" s="24" t="s">
        <v>257</v>
      </c>
      <c r="S617" s="24" t="s">
        <v>257</v>
      </c>
      <c r="T617" s="18" t="s">
        <v>257</v>
      </c>
      <c r="U617" s="18" t="s">
        <v>257</v>
      </c>
      <c r="V617" s="18" t="s">
        <v>257</v>
      </c>
      <c r="W617" s="18" t="s">
        <v>257</v>
      </c>
      <c r="X617" s="18" t="s">
        <v>923</v>
      </c>
      <c r="Y617" s="57">
        <v>0.34399999999999997</v>
      </c>
      <c r="Z617" s="18" t="s">
        <v>599</v>
      </c>
      <c r="AA617" s="57">
        <v>0.34399999999999997</v>
      </c>
      <c r="AB617" s="57" t="s">
        <v>257</v>
      </c>
      <c r="AC617" s="18" t="s">
        <v>699</v>
      </c>
      <c r="AD617" s="18">
        <v>1</v>
      </c>
      <c r="AE617" s="18" t="s">
        <v>924</v>
      </c>
      <c r="AF617" s="18" t="s">
        <v>257</v>
      </c>
      <c r="AG617" s="18" t="s">
        <v>257</v>
      </c>
      <c r="AH617" s="18" t="s">
        <v>257</v>
      </c>
      <c r="AI617" s="18">
        <v>2</v>
      </c>
      <c r="AJ617" s="18" t="s">
        <v>628</v>
      </c>
      <c r="AK617" s="18">
        <v>14</v>
      </c>
      <c r="AL617" s="18" t="s">
        <v>925</v>
      </c>
      <c r="AM617" s="18" t="s">
        <v>256</v>
      </c>
      <c r="AN617" s="57">
        <v>-1.7999999999999999E-2</v>
      </c>
      <c r="AO617" s="18" t="s">
        <v>926</v>
      </c>
      <c r="AP617" s="18" t="s">
        <v>699</v>
      </c>
      <c r="AQ617" s="18">
        <v>1</v>
      </c>
      <c r="AR617" s="18" t="s">
        <v>924</v>
      </c>
      <c r="AS617" s="18" t="s">
        <v>257</v>
      </c>
      <c r="AT617" s="18" t="s">
        <v>257</v>
      </c>
      <c r="AU617" s="18" t="s">
        <v>257</v>
      </c>
      <c r="AV617" s="18" t="s">
        <v>257</v>
      </c>
      <c r="AW617" s="18" t="s">
        <v>257</v>
      </c>
      <c r="AX617" s="18">
        <v>2</v>
      </c>
      <c r="AY617" s="18" t="s">
        <v>628</v>
      </c>
      <c r="AZ617" s="18" t="s">
        <v>257</v>
      </c>
      <c r="BA617" s="18" t="s">
        <v>257</v>
      </c>
      <c r="BB617" s="18" t="s">
        <v>927</v>
      </c>
      <c r="BC617" s="18"/>
      <c r="BD617" s="18"/>
      <c r="BE617" s="18"/>
      <c r="BF617" s="18"/>
      <c r="BG617" s="18"/>
      <c r="BH617" s="18"/>
      <c r="BI617" s="18"/>
      <c r="BJ617" s="18"/>
      <c r="BK617" s="18"/>
      <c r="BL617" s="18"/>
      <c r="BM617" s="18"/>
      <c r="BN617" s="18"/>
      <c r="BO617" s="18"/>
      <c r="BP617" s="18"/>
      <c r="BQ617" s="18"/>
      <c r="BR617" s="18"/>
      <c r="BS617" s="18"/>
      <c r="BT617" s="18"/>
      <c r="BU617" s="18"/>
      <c r="BV617" s="18"/>
      <c r="BW617" s="18"/>
      <c r="BX617" s="18"/>
      <c r="BY617" s="18"/>
      <c r="BZ617" s="18"/>
      <c r="CA617" s="18"/>
      <c r="CB617" s="18"/>
      <c r="CC617" s="18"/>
      <c r="CD617" s="18"/>
      <c r="CE617" s="18"/>
      <c r="CF617" s="18"/>
      <c r="CG617" s="18"/>
      <c r="CH617" s="18"/>
      <c r="CI617" s="18"/>
      <c r="CJ617" s="18"/>
      <c r="CK617" s="18"/>
      <c r="CL617" s="18"/>
      <c r="CM617" s="18"/>
      <c r="CN617" s="18"/>
      <c r="CO617" s="18"/>
      <c r="CP617" s="18"/>
      <c r="CQ617" s="18"/>
      <c r="CR617" s="18"/>
      <c r="CS617" s="18"/>
      <c r="CT617" s="18"/>
      <c r="CU617" s="18"/>
      <c r="CV617" s="18"/>
      <c r="CW617" s="18"/>
      <c r="CX617" s="18"/>
      <c r="CY617" s="18"/>
      <c r="CZ617" s="18"/>
      <c r="DA617" s="18"/>
      <c r="DB617" s="18"/>
      <c r="DC617" s="18"/>
      <c r="DD617" s="18"/>
      <c r="DE617" s="18"/>
      <c r="DF617" s="18"/>
      <c r="DG617" s="18"/>
      <c r="DH617" s="18"/>
      <c r="DI617" s="18"/>
      <c r="DJ617" s="18"/>
      <c r="DK617" s="18"/>
      <c r="DL617" s="18"/>
      <c r="DM617" s="18"/>
      <c r="DN617" s="18"/>
      <c r="DO617" s="18"/>
      <c r="DP617" s="18"/>
      <c r="DQ617" s="18"/>
      <c r="DR617" s="18"/>
      <c r="DS617" s="18"/>
      <c r="DT617" s="18"/>
      <c r="DU617" s="18"/>
      <c r="DV617" s="18"/>
      <c r="DW617" s="18"/>
      <c r="DX617" s="18"/>
      <c r="DY617" s="18"/>
      <c r="DZ617" s="18"/>
      <c r="EA617" s="18"/>
      <c r="EB617" s="18"/>
      <c r="EC617" s="18"/>
      <c r="ED617" s="18"/>
      <c r="EE617" s="18"/>
      <c r="EF617" s="18"/>
      <c r="EG617" s="18"/>
      <c r="EH617" s="18" t="s">
        <v>928</v>
      </c>
      <c r="EI617" s="18" cm="1">
        <f t="array" ref="EI617">IF(SUMPRODUCT(--(DO617:DS617&lt;&gt;""))=0, 0,1)</f>
        <v>0</v>
      </c>
      <c r="EJ617" s="18" cm="1">
        <f t="array" ref="EJ617">IF(SUMPRODUCT(--(DT617:EG617&lt;&gt;""))=0, 0,1)</f>
        <v>0</v>
      </c>
      <c r="EK617" s="18" cm="1">
        <f t="array" ref="EK617">IF(SUMPRODUCT(--(EC617:EG617&lt;&gt;""))=0, 0,1)</f>
        <v>0</v>
      </c>
      <c r="EL617" s="18" cm="1">
        <f t="array" ref="EL617">IF(SUMPRODUCT(--(EE617:EG617&lt;&gt;""))=0, 0,1)</f>
        <v>0</v>
      </c>
      <c r="EM617" s="18">
        <f t="shared" si="130"/>
        <v>0</v>
      </c>
      <c r="EN617" s="18" t="str">
        <f t="shared" si="131"/>
        <v>NA</v>
      </c>
      <c r="EO617" s="18" t="str">
        <f t="shared" si="132"/>
        <v>NA</v>
      </c>
      <c r="EP617" s="18" t="str">
        <f t="shared" si="133"/>
        <v>NA</v>
      </c>
      <c r="EQ617" s="18" t="str">
        <f t="shared" si="134"/>
        <v>NA</v>
      </c>
      <c r="ER617" s="58" t="s">
        <v>2080</v>
      </c>
      <c r="ES617" s="59">
        <v>43804</v>
      </c>
      <c r="ET617" s="18" t="s">
        <v>929</v>
      </c>
      <c r="EU617" s="18" t="s">
        <v>920</v>
      </c>
    </row>
    <row r="618" spans="1:151" ht="15.75" customHeight="1" x14ac:dyDescent="0.2">
      <c r="A618" s="5" t="s">
        <v>918</v>
      </c>
      <c r="B618" s="24" t="s">
        <v>919</v>
      </c>
      <c r="C618" s="26">
        <v>1</v>
      </c>
      <c r="D618" s="18" t="s">
        <v>922</v>
      </c>
      <c r="E618" s="18" t="s">
        <v>257</v>
      </c>
      <c r="F618" s="18" t="s">
        <v>2297</v>
      </c>
      <c r="G618" s="18" t="s">
        <v>641</v>
      </c>
      <c r="H618" s="18" t="s">
        <v>642</v>
      </c>
      <c r="I618" s="18" t="s">
        <v>363</v>
      </c>
      <c r="J618" s="18" t="s">
        <v>363</v>
      </c>
      <c r="K618" s="18" t="s">
        <v>363</v>
      </c>
      <c r="L618" s="18" t="s">
        <v>469</v>
      </c>
      <c r="M618" s="18" t="s">
        <v>253</v>
      </c>
      <c r="N618" s="56">
        <v>113</v>
      </c>
      <c r="O618" s="18" t="s">
        <v>921</v>
      </c>
      <c r="P618" s="18" t="s">
        <v>466</v>
      </c>
      <c r="Q618" s="18" t="s">
        <v>254</v>
      </c>
      <c r="R618" s="24" t="s">
        <v>257</v>
      </c>
      <c r="S618" s="24" t="s">
        <v>257</v>
      </c>
      <c r="T618" s="18" t="s">
        <v>257</v>
      </c>
      <c r="U618" s="18" t="s">
        <v>257</v>
      </c>
      <c r="V618" s="18" t="s">
        <v>257</v>
      </c>
      <c r="W618" s="18" t="s">
        <v>257</v>
      </c>
      <c r="X618" s="18" t="s">
        <v>923</v>
      </c>
      <c r="Y618" s="57">
        <v>0.38</v>
      </c>
      <c r="Z618" s="18" t="s">
        <v>599</v>
      </c>
      <c r="AA618" s="57">
        <v>0.38</v>
      </c>
      <c r="AB618" s="57" t="s">
        <v>257</v>
      </c>
      <c r="AC618" s="18" t="s">
        <v>699</v>
      </c>
      <c r="AD618" s="18">
        <v>1</v>
      </c>
      <c r="AE618" s="18" t="s">
        <v>924</v>
      </c>
      <c r="AF618" s="18" t="s">
        <v>257</v>
      </c>
      <c r="AG618" s="18" t="s">
        <v>257</v>
      </c>
      <c r="AH618" s="18" t="s">
        <v>257</v>
      </c>
      <c r="AI618" s="18">
        <v>2</v>
      </c>
      <c r="AJ618" s="18" t="s">
        <v>628</v>
      </c>
      <c r="AK618" s="18">
        <v>14</v>
      </c>
      <c r="AL618" s="18" t="s">
        <v>925</v>
      </c>
      <c r="AM618" s="18" t="s">
        <v>256</v>
      </c>
      <c r="AN618" s="57">
        <v>0</v>
      </c>
      <c r="AO618" s="18" t="s">
        <v>926</v>
      </c>
      <c r="AP618" s="18" t="s">
        <v>699</v>
      </c>
      <c r="AQ618" s="18">
        <v>1</v>
      </c>
      <c r="AR618" s="18" t="s">
        <v>924</v>
      </c>
      <c r="AS618" s="18" t="s">
        <v>257</v>
      </c>
      <c r="AT618" s="18" t="s">
        <v>257</v>
      </c>
      <c r="AU618" s="18" t="s">
        <v>257</v>
      </c>
      <c r="AV618" s="18" t="s">
        <v>257</v>
      </c>
      <c r="AW618" s="18" t="s">
        <v>257</v>
      </c>
      <c r="AX618" s="18">
        <v>2</v>
      </c>
      <c r="AY618" s="18" t="s">
        <v>628</v>
      </c>
      <c r="AZ618" s="18" t="s">
        <v>257</v>
      </c>
      <c r="BA618" s="18" t="s">
        <v>257</v>
      </c>
      <c r="BB618" s="18" t="s">
        <v>927</v>
      </c>
      <c r="BC618" s="18"/>
      <c r="BD618" s="18"/>
      <c r="BE618" s="18"/>
      <c r="BF618" s="18"/>
      <c r="BG618" s="18"/>
      <c r="BH618" s="18"/>
      <c r="BI618" s="18"/>
      <c r="BJ618" s="18"/>
      <c r="BK618" s="18"/>
      <c r="BL618" s="18"/>
      <c r="BM618" s="18"/>
      <c r="BN618" s="18"/>
      <c r="BO618" s="18"/>
      <c r="BP618" s="18"/>
      <c r="BQ618" s="18"/>
      <c r="BR618" s="18"/>
      <c r="BS618" s="18"/>
      <c r="BT618" s="18"/>
      <c r="BU618" s="18"/>
      <c r="BV618" s="18"/>
      <c r="BW618" s="18"/>
      <c r="BX618" s="18"/>
      <c r="BY618" s="18"/>
      <c r="BZ618" s="18"/>
      <c r="CA618" s="18"/>
      <c r="CB618" s="18"/>
      <c r="CC618" s="18"/>
      <c r="CD618" s="18"/>
      <c r="CE618" s="18"/>
      <c r="CF618" s="18"/>
      <c r="CG618" s="18"/>
      <c r="CH618" s="18"/>
      <c r="CI618" s="18"/>
      <c r="CJ618" s="18"/>
      <c r="CK618" s="18"/>
      <c r="CL618" s="18"/>
      <c r="CM618" s="18"/>
      <c r="CN618" s="18"/>
      <c r="CO618" s="18"/>
      <c r="CP618" s="18"/>
      <c r="CQ618" s="18"/>
      <c r="CR618" s="18"/>
      <c r="CS618" s="18"/>
      <c r="CT618" s="18"/>
      <c r="CU618" s="18"/>
      <c r="CV618" s="18"/>
      <c r="CW618" s="18"/>
      <c r="CX618" s="18"/>
      <c r="CY618" s="18"/>
      <c r="CZ618" s="18"/>
      <c r="DA618" s="18"/>
      <c r="DB618" s="18"/>
      <c r="DC618" s="18"/>
      <c r="DD618" s="18"/>
      <c r="DE618" s="18"/>
      <c r="DF618" s="18"/>
      <c r="DG618" s="18"/>
      <c r="DH618" s="18"/>
      <c r="DI618" s="18"/>
      <c r="DJ618" s="18"/>
      <c r="DK618" s="18"/>
      <c r="DL618" s="18"/>
      <c r="DM618" s="18"/>
      <c r="DN618" s="18"/>
      <c r="DO618" s="18"/>
      <c r="DP618" s="18"/>
      <c r="DQ618" s="18"/>
      <c r="DR618" s="18"/>
      <c r="DS618" s="18"/>
      <c r="DT618" s="18"/>
      <c r="DU618" s="18"/>
      <c r="DV618" s="18"/>
      <c r="DW618" s="18"/>
      <c r="DX618" s="18"/>
      <c r="DY618" s="18"/>
      <c r="DZ618" s="18"/>
      <c r="EA618" s="18"/>
      <c r="EB618" s="18"/>
      <c r="EC618" s="18"/>
      <c r="ED618" s="18"/>
      <c r="EE618" s="18"/>
      <c r="EF618" s="18"/>
      <c r="EG618" s="18"/>
      <c r="EH618" s="18" t="s">
        <v>928</v>
      </c>
      <c r="EI618" s="18" cm="1">
        <f t="array" ref="EI618">IF(SUMPRODUCT(--(DO618:DS618&lt;&gt;""))=0, 0,1)</f>
        <v>0</v>
      </c>
      <c r="EJ618" s="18" cm="1">
        <f t="array" ref="EJ618">IF(SUMPRODUCT(--(DT618:EG618&lt;&gt;""))=0, 0,1)</f>
        <v>0</v>
      </c>
      <c r="EK618" s="18" cm="1">
        <f t="array" ref="EK618">IF(SUMPRODUCT(--(EC618:EG618&lt;&gt;""))=0, 0,1)</f>
        <v>0</v>
      </c>
      <c r="EL618" s="18" cm="1">
        <f t="array" ref="EL618">IF(SUMPRODUCT(--(EE618:EG618&lt;&gt;""))=0, 0,1)</f>
        <v>0</v>
      </c>
      <c r="EM618" s="18">
        <f t="shared" si="130"/>
        <v>0</v>
      </c>
      <c r="EN618" s="18" t="str">
        <f t="shared" si="131"/>
        <v>NA</v>
      </c>
      <c r="EO618" s="18" t="str">
        <f t="shared" si="132"/>
        <v>NA</v>
      </c>
      <c r="EP618" s="18" t="str">
        <f t="shared" si="133"/>
        <v>NA</v>
      </c>
      <c r="EQ618" s="18" t="str">
        <f t="shared" si="134"/>
        <v>NA</v>
      </c>
      <c r="ER618" s="58" t="s">
        <v>2080</v>
      </c>
      <c r="ES618" s="59">
        <v>43804</v>
      </c>
      <c r="ET618" s="18" t="s">
        <v>929</v>
      </c>
      <c r="EU618" s="18" t="s">
        <v>920</v>
      </c>
    </row>
    <row r="619" spans="1:151" ht="15.75" customHeight="1" x14ac:dyDescent="0.2">
      <c r="A619" s="5" t="s">
        <v>918</v>
      </c>
      <c r="B619" s="24" t="s">
        <v>919</v>
      </c>
      <c r="C619" s="26">
        <v>1</v>
      </c>
      <c r="D619" s="18" t="s">
        <v>922</v>
      </c>
      <c r="E619" s="18" t="s">
        <v>257</v>
      </c>
      <c r="F619" s="18" t="s">
        <v>2297</v>
      </c>
      <c r="G619" s="18" t="s">
        <v>641</v>
      </c>
      <c r="H619" s="18" t="s">
        <v>642</v>
      </c>
      <c r="I619" s="18" t="s">
        <v>363</v>
      </c>
      <c r="J619" s="18" t="s">
        <v>363</v>
      </c>
      <c r="K619" s="18" t="s">
        <v>363</v>
      </c>
      <c r="L619" s="18" t="s">
        <v>469</v>
      </c>
      <c r="M619" s="18" t="s">
        <v>253</v>
      </c>
      <c r="N619" s="56">
        <v>113</v>
      </c>
      <c r="O619" s="18" t="s">
        <v>921</v>
      </c>
      <c r="P619" s="18" t="s">
        <v>466</v>
      </c>
      <c r="Q619" s="18" t="s">
        <v>254</v>
      </c>
      <c r="R619" s="24" t="s">
        <v>257</v>
      </c>
      <c r="S619" s="24" t="s">
        <v>257</v>
      </c>
      <c r="T619" s="18" t="s">
        <v>257</v>
      </c>
      <c r="U619" s="18" t="s">
        <v>257</v>
      </c>
      <c r="V619" s="18" t="s">
        <v>257</v>
      </c>
      <c r="W619" s="18" t="s">
        <v>257</v>
      </c>
      <c r="X619" s="18" t="s">
        <v>923</v>
      </c>
      <c r="Y619" s="57">
        <v>0.42</v>
      </c>
      <c r="Z619" s="18" t="s">
        <v>599</v>
      </c>
      <c r="AA619" s="57">
        <v>0.42</v>
      </c>
      <c r="AB619" s="57" t="s">
        <v>257</v>
      </c>
      <c r="AC619" s="18" t="s">
        <v>699</v>
      </c>
      <c r="AD619" s="18">
        <v>1</v>
      </c>
      <c r="AE619" s="18" t="s">
        <v>924</v>
      </c>
      <c r="AF619" s="18" t="s">
        <v>257</v>
      </c>
      <c r="AG619" s="18" t="s">
        <v>257</v>
      </c>
      <c r="AH619" s="18" t="s">
        <v>257</v>
      </c>
      <c r="AI619" s="18">
        <v>2</v>
      </c>
      <c r="AJ619" s="18" t="s">
        <v>628</v>
      </c>
      <c r="AK619" s="18">
        <v>14</v>
      </c>
      <c r="AL619" s="18" t="s">
        <v>925</v>
      </c>
      <c r="AM619" s="18" t="s">
        <v>256</v>
      </c>
      <c r="AN619" s="57">
        <v>0</v>
      </c>
      <c r="AO619" s="18" t="s">
        <v>926</v>
      </c>
      <c r="AP619" s="18" t="s">
        <v>699</v>
      </c>
      <c r="AQ619" s="18">
        <v>1</v>
      </c>
      <c r="AR619" s="18" t="s">
        <v>924</v>
      </c>
      <c r="AS619" s="18" t="s">
        <v>257</v>
      </c>
      <c r="AT619" s="18" t="s">
        <v>257</v>
      </c>
      <c r="AU619" s="18" t="s">
        <v>257</v>
      </c>
      <c r="AV619" s="18" t="s">
        <v>257</v>
      </c>
      <c r="AW619" s="18" t="s">
        <v>257</v>
      </c>
      <c r="AX619" s="18">
        <v>2</v>
      </c>
      <c r="AY619" s="18" t="s">
        <v>628</v>
      </c>
      <c r="AZ619" s="18" t="s">
        <v>257</v>
      </c>
      <c r="BA619" s="18" t="s">
        <v>257</v>
      </c>
      <c r="BB619" s="18" t="s">
        <v>927</v>
      </c>
      <c r="BC619" s="18"/>
      <c r="BD619" s="18"/>
      <c r="BE619" s="18"/>
      <c r="BF619" s="18"/>
      <c r="BG619" s="18"/>
      <c r="BH619" s="18"/>
      <c r="BI619" s="18"/>
      <c r="BJ619" s="18"/>
      <c r="BK619" s="18"/>
      <c r="BL619" s="18"/>
      <c r="BM619" s="18"/>
      <c r="BN619" s="18"/>
      <c r="BO619" s="18"/>
      <c r="BP619" s="18"/>
      <c r="BQ619" s="18"/>
      <c r="BR619" s="18"/>
      <c r="BS619" s="18"/>
      <c r="BT619" s="18"/>
      <c r="BU619" s="18"/>
      <c r="BV619" s="18"/>
      <c r="BW619" s="18"/>
      <c r="BX619" s="18"/>
      <c r="BY619" s="18"/>
      <c r="BZ619" s="18"/>
      <c r="CA619" s="18"/>
      <c r="CB619" s="18"/>
      <c r="CC619" s="18"/>
      <c r="CD619" s="18"/>
      <c r="CE619" s="18"/>
      <c r="CF619" s="18"/>
      <c r="CG619" s="18"/>
      <c r="CH619" s="18"/>
      <c r="CI619" s="18"/>
      <c r="CJ619" s="18"/>
      <c r="CK619" s="18"/>
      <c r="CL619" s="18"/>
      <c r="CM619" s="18"/>
      <c r="CN619" s="18"/>
      <c r="CO619" s="18"/>
      <c r="CP619" s="18"/>
      <c r="CQ619" s="18"/>
      <c r="CR619" s="18"/>
      <c r="CS619" s="18"/>
      <c r="CT619" s="18"/>
      <c r="CU619" s="18"/>
      <c r="CV619" s="18"/>
      <c r="CW619" s="18"/>
      <c r="CX619" s="18"/>
      <c r="CY619" s="18"/>
      <c r="CZ619" s="18"/>
      <c r="DA619" s="18"/>
      <c r="DB619" s="18"/>
      <c r="DC619" s="18"/>
      <c r="DD619" s="18"/>
      <c r="DE619" s="18"/>
      <c r="DF619" s="18"/>
      <c r="DG619" s="18"/>
      <c r="DH619" s="18"/>
      <c r="DI619" s="18"/>
      <c r="DJ619" s="18"/>
      <c r="DK619" s="18"/>
      <c r="DL619" s="18"/>
      <c r="DM619" s="18"/>
      <c r="DN619" s="18"/>
      <c r="DO619" s="18"/>
      <c r="DP619" s="18"/>
      <c r="DQ619" s="18"/>
      <c r="DR619" s="18"/>
      <c r="DS619" s="18"/>
      <c r="DT619" s="18"/>
      <c r="DU619" s="18"/>
      <c r="DV619" s="18"/>
      <c r="DW619" s="18"/>
      <c r="DX619" s="18"/>
      <c r="DY619" s="18"/>
      <c r="DZ619" s="18"/>
      <c r="EA619" s="18"/>
      <c r="EB619" s="18"/>
      <c r="EC619" s="18"/>
      <c r="ED619" s="18"/>
      <c r="EE619" s="18"/>
      <c r="EF619" s="18"/>
      <c r="EG619" s="18"/>
      <c r="EH619" s="18" t="s">
        <v>928</v>
      </c>
      <c r="EI619" s="18" cm="1">
        <f t="array" ref="EI619">IF(SUMPRODUCT(--(DO619:DS619&lt;&gt;""))=0, 0,1)</f>
        <v>0</v>
      </c>
      <c r="EJ619" s="18" cm="1">
        <f t="array" ref="EJ619">IF(SUMPRODUCT(--(DT619:EG619&lt;&gt;""))=0, 0,1)</f>
        <v>0</v>
      </c>
      <c r="EK619" s="18" cm="1">
        <f t="array" ref="EK619">IF(SUMPRODUCT(--(EC619:EG619&lt;&gt;""))=0, 0,1)</f>
        <v>0</v>
      </c>
      <c r="EL619" s="18" cm="1">
        <f t="array" ref="EL619">IF(SUMPRODUCT(--(EE619:EG619&lt;&gt;""))=0, 0,1)</f>
        <v>0</v>
      </c>
      <c r="EM619" s="18">
        <f t="shared" si="130"/>
        <v>0</v>
      </c>
      <c r="EN619" s="18" t="str">
        <f t="shared" si="131"/>
        <v>NA</v>
      </c>
      <c r="EO619" s="18" t="str">
        <f t="shared" si="132"/>
        <v>NA</v>
      </c>
      <c r="EP619" s="18" t="str">
        <f t="shared" si="133"/>
        <v>NA</v>
      </c>
      <c r="EQ619" s="18" t="str">
        <f t="shared" si="134"/>
        <v>NA</v>
      </c>
      <c r="ER619" s="58" t="s">
        <v>2080</v>
      </c>
      <c r="ES619" s="59">
        <v>43804</v>
      </c>
      <c r="ET619" s="18" t="s">
        <v>929</v>
      </c>
      <c r="EU619" s="18" t="s">
        <v>920</v>
      </c>
    </row>
    <row r="620" spans="1:151" ht="15.75" customHeight="1" x14ac:dyDescent="0.2">
      <c r="A620" s="5" t="s">
        <v>918</v>
      </c>
      <c r="B620" s="24" t="s">
        <v>919</v>
      </c>
      <c r="C620" s="26">
        <v>1</v>
      </c>
      <c r="D620" s="18" t="s">
        <v>922</v>
      </c>
      <c r="E620" s="18" t="s">
        <v>257</v>
      </c>
      <c r="F620" s="18" t="s">
        <v>2297</v>
      </c>
      <c r="G620" s="18" t="s">
        <v>641</v>
      </c>
      <c r="H620" s="18" t="s">
        <v>642</v>
      </c>
      <c r="I620" s="18" t="s">
        <v>363</v>
      </c>
      <c r="J620" s="18" t="s">
        <v>363</v>
      </c>
      <c r="K620" s="18" t="s">
        <v>363</v>
      </c>
      <c r="L620" s="18" t="s">
        <v>469</v>
      </c>
      <c r="M620" s="18" t="s">
        <v>253</v>
      </c>
      <c r="N620" s="56">
        <v>113</v>
      </c>
      <c r="O620" s="18" t="s">
        <v>921</v>
      </c>
      <c r="P620" s="18" t="s">
        <v>466</v>
      </c>
      <c r="Q620" s="18" t="s">
        <v>254</v>
      </c>
      <c r="R620" s="24" t="s">
        <v>257</v>
      </c>
      <c r="S620" s="24" t="s">
        <v>257</v>
      </c>
      <c r="T620" s="18" t="s">
        <v>257</v>
      </c>
      <c r="U620" s="18" t="s">
        <v>257</v>
      </c>
      <c r="V620" s="18" t="s">
        <v>257</v>
      </c>
      <c r="W620" s="18" t="s">
        <v>257</v>
      </c>
      <c r="X620" s="18" t="s">
        <v>923</v>
      </c>
      <c r="Y620" s="57">
        <v>0.49299999999999999</v>
      </c>
      <c r="Z620" s="18" t="s">
        <v>599</v>
      </c>
      <c r="AA620" s="57">
        <v>0.49299999999999999</v>
      </c>
      <c r="AB620" s="57" t="s">
        <v>257</v>
      </c>
      <c r="AC620" s="18" t="s">
        <v>699</v>
      </c>
      <c r="AD620" s="18">
        <v>1</v>
      </c>
      <c r="AE620" s="18" t="s">
        <v>924</v>
      </c>
      <c r="AF620" s="18" t="s">
        <v>257</v>
      </c>
      <c r="AG620" s="18" t="s">
        <v>257</v>
      </c>
      <c r="AH620" s="18" t="s">
        <v>257</v>
      </c>
      <c r="AI620" s="18">
        <v>2</v>
      </c>
      <c r="AJ620" s="18" t="s">
        <v>628</v>
      </c>
      <c r="AK620" s="18">
        <v>14</v>
      </c>
      <c r="AL620" s="18" t="s">
        <v>925</v>
      </c>
      <c r="AM620" s="18" t="s">
        <v>256</v>
      </c>
      <c r="AN620" s="57">
        <v>0</v>
      </c>
      <c r="AO620" s="18" t="s">
        <v>926</v>
      </c>
      <c r="AP620" s="18" t="s">
        <v>699</v>
      </c>
      <c r="AQ620" s="18">
        <v>1</v>
      </c>
      <c r="AR620" s="18" t="s">
        <v>924</v>
      </c>
      <c r="AS620" s="18" t="s">
        <v>257</v>
      </c>
      <c r="AT620" s="18" t="s">
        <v>257</v>
      </c>
      <c r="AU620" s="18" t="s">
        <v>257</v>
      </c>
      <c r="AV620" s="18" t="s">
        <v>257</v>
      </c>
      <c r="AW620" s="18" t="s">
        <v>257</v>
      </c>
      <c r="AX620" s="18">
        <v>2</v>
      </c>
      <c r="AY620" s="18" t="s">
        <v>628</v>
      </c>
      <c r="AZ620" s="18" t="s">
        <v>257</v>
      </c>
      <c r="BA620" s="18" t="s">
        <v>257</v>
      </c>
      <c r="BB620" s="18" t="s">
        <v>927</v>
      </c>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t="s">
        <v>928</v>
      </c>
      <c r="EI620" s="18" cm="1">
        <f t="array" ref="EI620">IF(SUMPRODUCT(--(DO620:DS620&lt;&gt;""))=0, 0,1)</f>
        <v>0</v>
      </c>
      <c r="EJ620" s="18" cm="1">
        <f t="array" ref="EJ620">IF(SUMPRODUCT(--(DT620:EG620&lt;&gt;""))=0, 0,1)</f>
        <v>0</v>
      </c>
      <c r="EK620" s="18" cm="1">
        <f t="array" ref="EK620">IF(SUMPRODUCT(--(EC620:EG620&lt;&gt;""))=0, 0,1)</f>
        <v>0</v>
      </c>
      <c r="EL620" s="18" cm="1">
        <f t="array" ref="EL620">IF(SUMPRODUCT(--(EE620:EG620&lt;&gt;""))=0, 0,1)</f>
        <v>0</v>
      </c>
      <c r="EM620" s="18">
        <f t="shared" si="130"/>
        <v>0</v>
      </c>
      <c r="EN620" s="18" t="str">
        <f t="shared" si="131"/>
        <v>NA</v>
      </c>
      <c r="EO620" s="18" t="str">
        <f t="shared" si="132"/>
        <v>NA</v>
      </c>
      <c r="EP620" s="18" t="str">
        <f t="shared" si="133"/>
        <v>NA</v>
      </c>
      <c r="EQ620" s="18" t="str">
        <f t="shared" si="134"/>
        <v>NA</v>
      </c>
      <c r="ER620" s="58" t="s">
        <v>2080</v>
      </c>
      <c r="ES620" s="59">
        <v>43804</v>
      </c>
      <c r="ET620" s="18" t="s">
        <v>929</v>
      </c>
      <c r="EU620" s="18" t="s">
        <v>920</v>
      </c>
    </row>
    <row r="621" spans="1:151" ht="15.75" customHeight="1" x14ac:dyDescent="0.2">
      <c r="A621" s="5" t="s">
        <v>918</v>
      </c>
      <c r="B621" s="24" t="s">
        <v>919</v>
      </c>
      <c r="C621" s="26">
        <v>1</v>
      </c>
      <c r="D621" s="18" t="s">
        <v>922</v>
      </c>
      <c r="E621" s="18" t="s">
        <v>257</v>
      </c>
      <c r="F621" s="18" t="s">
        <v>2297</v>
      </c>
      <c r="G621" s="18" t="s">
        <v>641</v>
      </c>
      <c r="H621" s="18" t="s">
        <v>642</v>
      </c>
      <c r="I621" s="18" t="s">
        <v>363</v>
      </c>
      <c r="J621" s="18" t="s">
        <v>363</v>
      </c>
      <c r="K621" s="18" t="s">
        <v>363</v>
      </c>
      <c r="L621" s="18" t="s">
        <v>469</v>
      </c>
      <c r="M621" s="18" t="s">
        <v>253</v>
      </c>
      <c r="N621" s="56">
        <v>113</v>
      </c>
      <c r="O621" s="18" t="s">
        <v>921</v>
      </c>
      <c r="P621" s="18" t="s">
        <v>466</v>
      </c>
      <c r="Q621" s="18" t="s">
        <v>254</v>
      </c>
      <c r="R621" s="24" t="s">
        <v>257</v>
      </c>
      <c r="S621" s="24" t="s">
        <v>257</v>
      </c>
      <c r="T621" s="18" t="s">
        <v>257</v>
      </c>
      <c r="U621" s="18" t="s">
        <v>257</v>
      </c>
      <c r="V621" s="18" t="s">
        <v>257</v>
      </c>
      <c r="W621" s="18" t="s">
        <v>257</v>
      </c>
      <c r="X621" s="18" t="s">
        <v>923</v>
      </c>
      <c r="Y621" s="57">
        <v>0.53500000000000003</v>
      </c>
      <c r="Z621" s="18" t="s">
        <v>599</v>
      </c>
      <c r="AA621" s="57">
        <v>0.53500000000000003</v>
      </c>
      <c r="AB621" s="57" t="s">
        <v>257</v>
      </c>
      <c r="AC621" s="18" t="s">
        <v>699</v>
      </c>
      <c r="AD621" s="18">
        <v>1</v>
      </c>
      <c r="AE621" s="18" t="s">
        <v>924</v>
      </c>
      <c r="AF621" s="18" t="s">
        <v>257</v>
      </c>
      <c r="AG621" s="18" t="s">
        <v>257</v>
      </c>
      <c r="AH621" s="18" t="s">
        <v>257</v>
      </c>
      <c r="AI621" s="18">
        <v>2</v>
      </c>
      <c r="AJ621" s="18" t="s">
        <v>628</v>
      </c>
      <c r="AK621" s="18">
        <v>14</v>
      </c>
      <c r="AL621" s="18" t="s">
        <v>925</v>
      </c>
      <c r="AM621" s="18" t="s">
        <v>256</v>
      </c>
      <c r="AN621" s="57">
        <v>4.3999999999999997E-2</v>
      </c>
      <c r="AO621" s="18" t="s">
        <v>926</v>
      </c>
      <c r="AP621" s="18" t="s">
        <v>699</v>
      </c>
      <c r="AQ621" s="18">
        <v>1</v>
      </c>
      <c r="AR621" s="18" t="s">
        <v>924</v>
      </c>
      <c r="AS621" s="18" t="s">
        <v>257</v>
      </c>
      <c r="AT621" s="18" t="s">
        <v>257</v>
      </c>
      <c r="AU621" s="18" t="s">
        <v>257</v>
      </c>
      <c r="AV621" s="18" t="s">
        <v>257</v>
      </c>
      <c r="AW621" s="18" t="s">
        <v>257</v>
      </c>
      <c r="AX621" s="18">
        <v>2</v>
      </c>
      <c r="AY621" s="18" t="s">
        <v>628</v>
      </c>
      <c r="AZ621" s="18" t="s">
        <v>257</v>
      </c>
      <c r="BA621" s="18" t="s">
        <v>257</v>
      </c>
      <c r="BB621" s="18" t="s">
        <v>927</v>
      </c>
      <c r="BC621" s="18"/>
      <c r="BD621" s="18"/>
      <c r="BE621" s="18"/>
      <c r="BF621" s="18"/>
      <c r="BG621" s="18"/>
      <c r="BH621" s="18"/>
      <c r="BI621" s="18"/>
      <c r="BJ621" s="18"/>
      <c r="BK621" s="18"/>
      <c r="BL621" s="18"/>
      <c r="BM621" s="18"/>
      <c r="BN621" s="18"/>
      <c r="BO621" s="18"/>
      <c r="BP621" s="18"/>
      <c r="BQ621" s="18"/>
      <c r="BR621" s="18"/>
      <c r="BS621" s="18"/>
      <c r="BT621" s="18"/>
      <c r="BU621" s="18"/>
      <c r="BV621" s="18"/>
      <c r="BW621" s="18"/>
      <c r="BX621" s="18"/>
      <c r="BY621" s="18"/>
      <c r="BZ621" s="18"/>
      <c r="CA621" s="18"/>
      <c r="CB621" s="18"/>
      <c r="CC621" s="18"/>
      <c r="CD621" s="18"/>
      <c r="CE621" s="18"/>
      <c r="CF621" s="18"/>
      <c r="CG621" s="18"/>
      <c r="CH621" s="18"/>
      <c r="CI621" s="18"/>
      <c r="CJ621" s="18"/>
      <c r="CK621" s="18"/>
      <c r="CL621" s="18"/>
      <c r="CM621" s="18"/>
      <c r="CN621" s="18"/>
      <c r="CO621" s="18"/>
      <c r="CP621" s="18"/>
      <c r="CQ621" s="18"/>
      <c r="CR621" s="18"/>
      <c r="CS621" s="18"/>
      <c r="CT621" s="18"/>
      <c r="CU621" s="18"/>
      <c r="CV621" s="18"/>
      <c r="CW621" s="18"/>
      <c r="CX621" s="18"/>
      <c r="CY621" s="18"/>
      <c r="CZ621" s="18"/>
      <c r="DA621" s="18"/>
      <c r="DB621" s="18"/>
      <c r="DC621" s="18"/>
      <c r="DD621" s="18"/>
      <c r="DE621" s="18"/>
      <c r="DF621" s="18"/>
      <c r="DG621" s="18"/>
      <c r="DH621" s="18"/>
      <c r="DI621" s="18"/>
      <c r="DJ621" s="18"/>
      <c r="DK621" s="18"/>
      <c r="DL621" s="18"/>
      <c r="DM621" s="18"/>
      <c r="DN621" s="18"/>
      <c r="DO621" s="18"/>
      <c r="DP621" s="18"/>
      <c r="DQ621" s="18"/>
      <c r="DR621" s="18"/>
      <c r="DS621" s="18"/>
      <c r="DT621" s="18"/>
      <c r="DU621" s="18"/>
      <c r="DV621" s="18"/>
      <c r="DW621" s="18"/>
      <c r="DX621" s="18"/>
      <c r="DY621" s="18"/>
      <c r="DZ621" s="18"/>
      <c r="EA621" s="18"/>
      <c r="EB621" s="18"/>
      <c r="EC621" s="18"/>
      <c r="ED621" s="18"/>
      <c r="EE621" s="18"/>
      <c r="EF621" s="18"/>
      <c r="EG621" s="18"/>
      <c r="EH621" s="18" t="s">
        <v>928</v>
      </c>
      <c r="EI621" s="18" cm="1">
        <f t="array" ref="EI621">IF(SUMPRODUCT(--(DO621:DS621&lt;&gt;""))=0, 0,1)</f>
        <v>0</v>
      </c>
      <c r="EJ621" s="18" cm="1">
        <f t="array" ref="EJ621">IF(SUMPRODUCT(--(DT621:EG621&lt;&gt;""))=0, 0,1)</f>
        <v>0</v>
      </c>
      <c r="EK621" s="18" cm="1">
        <f t="array" ref="EK621">IF(SUMPRODUCT(--(EC621:EG621&lt;&gt;""))=0, 0,1)</f>
        <v>0</v>
      </c>
      <c r="EL621" s="18" cm="1">
        <f t="array" ref="EL621">IF(SUMPRODUCT(--(EE621:EG621&lt;&gt;""))=0, 0,1)</f>
        <v>0</v>
      </c>
      <c r="EM621" s="18">
        <f t="shared" si="130"/>
        <v>0</v>
      </c>
      <c r="EN621" s="18" t="str">
        <f t="shared" si="131"/>
        <v>NA</v>
      </c>
      <c r="EO621" s="18" t="str">
        <f t="shared" si="132"/>
        <v>NA</v>
      </c>
      <c r="EP621" s="18" t="str">
        <f t="shared" si="133"/>
        <v>NA</v>
      </c>
      <c r="EQ621" s="18" t="str">
        <f t="shared" si="134"/>
        <v>NA</v>
      </c>
      <c r="ER621" s="58" t="s">
        <v>2080</v>
      </c>
      <c r="ES621" s="59">
        <v>43804</v>
      </c>
      <c r="ET621" s="18" t="s">
        <v>929</v>
      </c>
      <c r="EU621" s="18" t="s">
        <v>920</v>
      </c>
    </row>
    <row r="622" spans="1:151" ht="15.75" customHeight="1" x14ac:dyDescent="0.2">
      <c r="A622" s="5" t="s">
        <v>918</v>
      </c>
      <c r="B622" s="24" t="s">
        <v>919</v>
      </c>
      <c r="C622" s="26">
        <v>1</v>
      </c>
      <c r="D622" s="18" t="s">
        <v>922</v>
      </c>
      <c r="E622" s="18" t="s">
        <v>257</v>
      </c>
      <c r="F622" s="18" t="s">
        <v>2297</v>
      </c>
      <c r="G622" s="18" t="s">
        <v>641</v>
      </c>
      <c r="H622" s="18" t="s">
        <v>642</v>
      </c>
      <c r="I622" s="18" t="s">
        <v>363</v>
      </c>
      <c r="J622" s="18" t="s">
        <v>363</v>
      </c>
      <c r="K622" s="18" t="s">
        <v>363</v>
      </c>
      <c r="L622" s="18" t="s">
        <v>469</v>
      </c>
      <c r="M622" s="18" t="s">
        <v>253</v>
      </c>
      <c r="N622" s="56">
        <v>113</v>
      </c>
      <c r="O622" s="18" t="s">
        <v>921</v>
      </c>
      <c r="P622" s="18" t="s">
        <v>466</v>
      </c>
      <c r="Q622" s="18" t="s">
        <v>254</v>
      </c>
      <c r="R622" s="24" t="s">
        <v>257</v>
      </c>
      <c r="S622" s="24" t="s">
        <v>257</v>
      </c>
      <c r="T622" s="18" t="s">
        <v>257</v>
      </c>
      <c r="U622" s="18" t="s">
        <v>257</v>
      </c>
      <c r="V622" s="18" t="s">
        <v>257</v>
      </c>
      <c r="W622" s="18" t="s">
        <v>257</v>
      </c>
      <c r="X622" s="18" t="s">
        <v>923</v>
      </c>
      <c r="Y622" s="57">
        <v>0.55100000000000005</v>
      </c>
      <c r="Z622" s="18" t="s">
        <v>599</v>
      </c>
      <c r="AA622" s="57">
        <v>0.55100000000000005</v>
      </c>
      <c r="AB622" s="57" t="s">
        <v>257</v>
      </c>
      <c r="AC622" s="18" t="s">
        <v>699</v>
      </c>
      <c r="AD622" s="18">
        <v>1</v>
      </c>
      <c r="AE622" s="18" t="s">
        <v>924</v>
      </c>
      <c r="AF622" s="18" t="s">
        <v>257</v>
      </c>
      <c r="AG622" s="18" t="s">
        <v>257</v>
      </c>
      <c r="AH622" s="18" t="s">
        <v>257</v>
      </c>
      <c r="AI622" s="18">
        <v>2</v>
      </c>
      <c r="AJ622" s="18" t="s">
        <v>628</v>
      </c>
      <c r="AK622" s="18">
        <v>14</v>
      </c>
      <c r="AL622" s="18" t="s">
        <v>925</v>
      </c>
      <c r="AM622" s="18" t="s">
        <v>256</v>
      </c>
      <c r="AN622" s="57">
        <v>4.4999999999999998E-2</v>
      </c>
      <c r="AO622" s="18" t="s">
        <v>926</v>
      </c>
      <c r="AP622" s="18" t="s">
        <v>699</v>
      </c>
      <c r="AQ622" s="18">
        <v>1</v>
      </c>
      <c r="AR622" s="18" t="s">
        <v>924</v>
      </c>
      <c r="AS622" s="18" t="s">
        <v>257</v>
      </c>
      <c r="AT622" s="18" t="s">
        <v>257</v>
      </c>
      <c r="AU622" s="18" t="s">
        <v>257</v>
      </c>
      <c r="AV622" s="18" t="s">
        <v>257</v>
      </c>
      <c r="AW622" s="18" t="s">
        <v>257</v>
      </c>
      <c r="AX622" s="18">
        <v>2</v>
      </c>
      <c r="AY622" s="18" t="s">
        <v>628</v>
      </c>
      <c r="AZ622" s="18" t="s">
        <v>257</v>
      </c>
      <c r="BA622" s="18" t="s">
        <v>257</v>
      </c>
      <c r="BB622" s="18" t="s">
        <v>927</v>
      </c>
      <c r="BC622" s="18"/>
      <c r="BD622" s="18"/>
      <c r="BE622" s="18"/>
      <c r="BF622" s="18"/>
      <c r="BG622" s="18"/>
      <c r="BH622" s="18"/>
      <c r="BI622" s="18"/>
      <c r="BJ622" s="18"/>
      <c r="BK622" s="18"/>
      <c r="BL622" s="18"/>
      <c r="BM622" s="18"/>
      <c r="BN622" s="18"/>
      <c r="BO622" s="18"/>
      <c r="BP622" s="18"/>
      <c r="BQ622" s="18"/>
      <c r="BR622" s="18"/>
      <c r="BS622" s="18"/>
      <c r="BT622" s="18"/>
      <c r="BU622" s="18"/>
      <c r="BV622" s="18"/>
      <c r="BW622" s="18"/>
      <c r="BX622" s="18"/>
      <c r="BY622" s="18"/>
      <c r="BZ622" s="18"/>
      <c r="CA622" s="18"/>
      <c r="CB622" s="18"/>
      <c r="CC622" s="18"/>
      <c r="CD622" s="18"/>
      <c r="CE622" s="18"/>
      <c r="CF622" s="18"/>
      <c r="CG622" s="18"/>
      <c r="CH622" s="18"/>
      <c r="CI622" s="18"/>
      <c r="CJ622" s="18"/>
      <c r="CK622" s="18"/>
      <c r="CL622" s="18"/>
      <c r="CM622" s="18"/>
      <c r="CN622" s="18"/>
      <c r="CO622" s="18"/>
      <c r="CP622" s="18"/>
      <c r="CQ622" s="18"/>
      <c r="CR622" s="18"/>
      <c r="CS622" s="18"/>
      <c r="CT622" s="18"/>
      <c r="CU622" s="18"/>
      <c r="CV622" s="18"/>
      <c r="CW622" s="18"/>
      <c r="CX622" s="18"/>
      <c r="CY622" s="18"/>
      <c r="CZ622" s="18"/>
      <c r="DA622" s="18"/>
      <c r="DB622" s="18"/>
      <c r="DC622" s="18"/>
      <c r="DD622" s="18"/>
      <c r="DE622" s="18"/>
      <c r="DF622" s="18"/>
      <c r="DG622" s="18"/>
      <c r="DH622" s="18"/>
      <c r="DI622" s="18"/>
      <c r="DJ622" s="18"/>
      <c r="DK622" s="18"/>
      <c r="DL622" s="18"/>
      <c r="DM622" s="18"/>
      <c r="DN622" s="18"/>
      <c r="DO622" s="18"/>
      <c r="DP622" s="18"/>
      <c r="DQ622" s="18"/>
      <c r="DR622" s="18"/>
      <c r="DS622" s="18"/>
      <c r="DT622" s="18"/>
      <c r="DU622" s="18"/>
      <c r="DV622" s="18"/>
      <c r="DW622" s="18"/>
      <c r="DX622" s="18"/>
      <c r="DY622" s="18"/>
      <c r="DZ622" s="18"/>
      <c r="EA622" s="18"/>
      <c r="EB622" s="18"/>
      <c r="EC622" s="18"/>
      <c r="ED622" s="18"/>
      <c r="EE622" s="18"/>
      <c r="EF622" s="18"/>
      <c r="EG622" s="18"/>
      <c r="EH622" s="18" t="s">
        <v>928</v>
      </c>
      <c r="EI622" s="18" cm="1">
        <f t="array" ref="EI622">IF(SUMPRODUCT(--(DO622:DS622&lt;&gt;""))=0, 0,1)</f>
        <v>0</v>
      </c>
      <c r="EJ622" s="18" cm="1">
        <f t="array" ref="EJ622">IF(SUMPRODUCT(--(DT622:EG622&lt;&gt;""))=0, 0,1)</f>
        <v>0</v>
      </c>
      <c r="EK622" s="18" cm="1">
        <f t="array" ref="EK622">IF(SUMPRODUCT(--(EC622:EG622&lt;&gt;""))=0, 0,1)</f>
        <v>0</v>
      </c>
      <c r="EL622" s="18" cm="1">
        <f t="array" ref="EL622">IF(SUMPRODUCT(--(EE622:EG622&lt;&gt;""))=0, 0,1)</f>
        <v>0</v>
      </c>
      <c r="EM622" s="18">
        <f t="shared" si="130"/>
        <v>0</v>
      </c>
      <c r="EN622" s="18" t="str">
        <f t="shared" si="131"/>
        <v>NA</v>
      </c>
      <c r="EO622" s="18" t="str">
        <f t="shared" si="132"/>
        <v>NA</v>
      </c>
      <c r="EP622" s="18" t="str">
        <f t="shared" si="133"/>
        <v>NA</v>
      </c>
      <c r="EQ622" s="18" t="str">
        <f t="shared" si="134"/>
        <v>NA</v>
      </c>
      <c r="ER622" s="58" t="s">
        <v>2080</v>
      </c>
      <c r="ES622" s="59">
        <v>43804</v>
      </c>
      <c r="ET622" s="18" t="s">
        <v>929</v>
      </c>
      <c r="EU622" s="18" t="s">
        <v>920</v>
      </c>
    </row>
    <row r="623" spans="1:151" ht="15.75" customHeight="1" x14ac:dyDescent="0.2">
      <c r="A623" s="5" t="s">
        <v>918</v>
      </c>
      <c r="B623" s="24" t="s">
        <v>919</v>
      </c>
      <c r="C623" s="26">
        <v>1</v>
      </c>
      <c r="D623" s="18" t="s">
        <v>922</v>
      </c>
      <c r="E623" s="18" t="s">
        <v>257</v>
      </c>
      <c r="F623" s="18" t="s">
        <v>2297</v>
      </c>
      <c r="G623" s="18" t="s">
        <v>641</v>
      </c>
      <c r="H623" s="18" t="s">
        <v>642</v>
      </c>
      <c r="I623" s="18" t="s">
        <v>363</v>
      </c>
      <c r="J623" s="18" t="s">
        <v>363</v>
      </c>
      <c r="K623" s="18" t="s">
        <v>363</v>
      </c>
      <c r="L623" s="18" t="s">
        <v>469</v>
      </c>
      <c r="M623" s="18" t="s">
        <v>253</v>
      </c>
      <c r="N623" s="56">
        <v>113</v>
      </c>
      <c r="O623" s="18" t="s">
        <v>921</v>
      </c>
      <c r="P623" s="18" t="s">
        <v>466</v>
      </c>
      <c r="Q623" s="18" t="s">
        <v>254</v>
      </c>
      <c r="R623" s="24" t="s">
        <v>257</v>
      </c>
      <c r="S623" s="24" t="s">
        <v>257</v>
      </c>
      <c r="T623" s="18" t="s">
        <v>257</v>
      </c>
      <c r="U623" s="18" t="s">
        <v>257</v>
      </c>
      <c r="V623" s="18" t="s">
        <v>257</v>
      </c>
      <c r="W623" s="18" t="s">
        <v>257</v>
      </c>
      <c r="X623" s="18" t="s">
        <v>923</v>
      </c>
      <c r="Y623" s="57">
        <v>0.56499999999999995</v>
      </c>
      <c r="Z623" s="18" t="s">
        <v>599</v>
      </c>
      <c r="AA623" s="57">
        <v>0.56499999999999995</v>
      </c>
      <c r="AB623" s="57" t="s">
        <v>257</v>
      </c>
      <c r="AC623" s="18" t="s">
        <v>699</v>
      </c>
      <c r="AD623" s="18">
        <v>1</v>
      </c>
      <c r="AE623" s="18" t="s">
        <v>924</v>
      </c>
      <c r="AF623" s="18" t="s">
        <v>257</v>
      </c>
      <c r="AG623" s="18" t="s">
        <v>257</v>
      </c>
      <c r="AH623" s="18" t="s">
        <v>257</v>
      </c>
      <c r="AI623" s="18">
        <v>2</v>
      </c>
      <c r="AJ623" s="18" t="s">
        <v>628</v>
      </c>
      <c r="AK623" s="18">
        <v>14</v>
      </c>
      <c r="AL623" s="18" t="s">
        <v>925</v>
      </c>
      <c r="AM623" s="18" t="s">
        <v>256</v>
      </c>
      <c r="AN623" s="57">
        <v>0</v>
      </c>
      <c r="AO623" s="18" t="s">
        <v>926</v>
      </c>
      <c r="AP623" s="18" t="s">
        <v>699</v>
      </c>
      <c r="AQ623" s="18">
        <v>1</v>
      </c>
      <c r="AR623" s="18" t="s">
        <v>924</v>
      </c>
      <c r="AS623" s="18" t="s">
        <v>257</v>
      </c>
      <c r="AT623" s="18" t="s">
        <v>257</v>
      </c>
      <c r="AU623" s="18" t="s">
        <v>257</v>
      </c>
      <c r="AV623" s="18" t="s">
        <v>257</v>
      </c>
      <c r="AW623" s="18" t="s">
        <v>257</v>
      </c>
      <c r="AX623" s="18">
        <v>2</v>
      </c>
      <c r="AY623" s="18" t="s">
        <v>628</v>
      </c>
      <c r="AZ623" s="18" t="s">
        <v>257</v>
      </c>
      <c r="BA623" s="18" t="s">
        <v>257</v>
      </c>
      <c r="BB623" s="18" t="s">
        <v>927</v>
      </c>
      <c r="BC623" s="18"/>
      <c r="BD623" s="18"/>
      <c r="BE623" s="18"/>
      <c r="BF623" s="18"/>
      <c r="BG623" s="18"/>
      <c r="BH623" s="18"/>
      <c r="BI623" s="18"/>
      <c r="BJ623" s="18"/>
      <c r="BK623" s="18"/>
      <c r="BL623" s="18"/>
      <c r="BM623" s="18"/>
      <c r="BN623" s="18"/>
      <c r="BO623" s="18"/>
      <c r="BP623" s="18"/>
      <c r="BQ623" s="18"/>
      <c r="BR623" s="18"/>
      <c r="BS623" s="18"/>
      <c r="BT623" s="18"/>
      <c r="BU623" s="18"/>
      <c r="BV623" s="18"/>
      <c r="BW623" s="18"/>
      <c r="BX623" s="18"/>
      <c r="BY623" s="18"/>
      <c r="BZ623" s="18"/>
      <c r="CA623" s="18"/>
      <c r="CB623" s="18"/>
      <c r="CC623" s="18"/>
      <c r="CD623" s="18"/>
      <c r="CE623" s="18"/>
      <c r="CF623" s="18"/>
      <c r="CG623" s="18"/>
      <c r="CH623" s="18"/>
      <c r="CI623" s="18"/>
      <c r="CJ623" s="18"/>
      <c r="CK623" s="18"/>
      <c r="CL623" s="18"/>
      <c r="CM623" s="18"/>
      <c r="CN623" s="18"/>
      <c r="CO623" s="18"/>
      <c r="CP623" s="18"/>
      <c r="CQ623" s="18"/>
      <c r="CR623" s="18"/>
      <c r="CS623" s="18"/>
      <c r="CT623" s="18"/>
      <c r="CU623" s="18"/>
      <c r="CV623" s="18"/>
      <c r="CW623" s="18"/>
      <c r="CX623" s="18"/>
      <c r="CY623" s="18"/>
      <c r="CZ623" s="18"/>
      <c r="DA623" s="18"/>
      <c r="DB623" s="18"/>
      <c r="DC623" s="18"/>
      <c r="DD623" s="18"/>
      <c r="DE623" s="18"/>
      <c r="DF623" s="18"/>
      <c r="DG623" s="18"/>
      <c r="DH623" s="18"/>
      <c r="DI623" s="18"/>
      <c r="DJ623" s="18"/>
      <c r="DK623" s="18"/>
      <c r="DL623" s="18"/>
      <c r="DM623" s="18"/>
      <c r="DN623" s="18"/>
      <c r="DO623" s="18"/>
      <c r="DP623" s="18"/>
      <c r="DQ623" s="18"/>
      <c r="DR623" s="18"/>
      <c r="DS623" s="18"/>
      <c r="DT623" s="18"/>
      <c r="DU623" s="18"/>
      <c r="DV623" s="18"/>
      <c r="DW623" s="18"/>
      <c r="DX623" s="18"/>
      <c r="DY623" s="18"/>
      <c r="DZ623" s="18"/>
      <c r="EA623" s="18"/>
      <c r="EB623" s="18"/>
      <c r="EC623" s="18"/>
      <c r="ED623" s="18"/>
      <c r="EE623" s="18"/>
      <c r="EF623" s="18"/>
      <c r="EG623" s="18"/>
      <c r="EH623" s="18" t="s">
        <v>928</v>
      </c>
      <c r="EI623" s="18" cm="1">
        <f t="array" ref="EI623">IF(SUMPRODUCT(--(DO623:DS623&lt;&gt;""))=0, 0,1)</f>
        <v>0</v>
      </c>
      <c r="EJ623" s="18" cm="1">
        <f t="array" ref="EJ623">IF(SUMPRODUCT(--(DT623:EG623&lt;&gt;""))=0, 0,1)</f>
        <v>0</v>
      </c>
      <c r="EK623" s="18" cm="1">
        <f t="array" ref="EK623">IF(SUMPRODUCT(--(EC623:EG623&lt;&gt;""))=0, 0,1)</f>
        <v>0</v>
      </c>
      <c r="EL623" s="18" cm="1">
        <f t="array" ref="EL623">IF(SUMPRODUCT(--(EE623:EG623&lt;&gt;""))=0, 0,1)</f>
        <v>0</v>
      </c>
      <c r="EM623" s="18">
        <f t="shared" si="130"/>
        <v>0</v>
      </c>
      <c r="EN623" s="18" t="str">
        <f t="shared" si="131"/>
        <v>NA</v>
      </c>
      <c r="EO623" s="18" t="str">
        <f t="shared" si="132"/>
        <v>NA</v>
      </c>
      <c r="EP623" s="18" t="str">
        <f t="shared" si="133"/>
        <v>NA</v>
      </c>
      <c r="EQ623" s="18" t="str">
        <f t="shared" si="134"/>
        <v>NA</v>
      </c>
      <c r="ER623" s="58" t="s">
        <v>2080</v>
      </c>
      <c r="ES623" s="59">
        <v>43804</v>
      </c>
      <c r="ET623" s="18" t="s">
        <v>929</v>
      </c>
      <c r="EU623" s="18" t="s">
        <v>920</v>
      </c>
    </row>
    <row r="624" spans="1:151" ht="15.75" customHeight="1" x14ac:dyDescent="0.2">
      <c r="A624" s="5" t="s">
        <v>918</v>
      </c>
      <c r="B624" s="24" t="s">
        <v>919</v>
      </c>
      <c r="C624" s="26">
        <v>1</v>
      </c>
      <c r="D624" s="18" t="s">
        <v>922</v>
      </c>
      <c r="E624" s="18" t="s">
        <v>257</v>
      </c>
      <c r="F624" s="18" t="s">
        <v>2297</v>
      </c>
      <c r="G624" s="18" t="s">
        <v>641</v>
      </c>
      <c r="H624" s="18" t="s">
        <v>642</v>
      </c>
      <c r="I624" s="18" t="s">
        <v>363</v>
      </c>
      <c r="J624" s="18" t="s">
        <v>363</v>
      </c>
      <c r="K624" s="18" t="s">
        <v>363</v>
      </c>
      <c r="L624" s="18" t="s">
        <v>469</v>
      </c>
      <c r="M624" s="18" t="s">
        <v>253</v>
      </c>
      <c r="N624" s="56">
        <v>113</v>
      </c>
      <c r="O624" s="18" t="s">
        <v>921</v>
      </c>
      <c r="P624" s="18" t="s">
        <v>466</v>
      </c>
      <c r="Q624" s="18" t="s">
        <v>254</v>
      </c>
      <c r="R624" s="24" t="s">
        <v>257</v>
      </c>
      <c r="S624" s="24" t="s">
        <v>257</v>
      </c>
      <c r="T624" s="18" t="s">
        <v>257</v>
      </c>
      <c r="U624" s="18" t="s">
        <v>257</v>
      </c>
      <c r="V624" s="18" t="s">
        <v>257</v>
      </c>
      <c r="W624" s="18" t="s">
        <v>257</v>
      </c>
      <c r="X624" s="18" t="s">
        <v>923</v>
      </c>
      <c r="Y624" s="57">
        <v>0.57799999999999996</v>
      </c>
      <c r="Z624" s="18" t="s">
        <v>599</v>
      </c>
      <c r="AA624" s="57">
        <v>0.57799999999999996</v>
      </c>
      <c r="AB624" s="57" t="s">
        <v>257</v>
      </c>
      <c r="AC624" s="18" t="s">
        <v>699</v>
      </c>
      <c r="AD624" s="18">
        <v>1</v>
      </c>
      <c r="AE624" s="18" t="s">
        <v>924</v>
      </c>
      <c r="AF624" s="18" t="s">
        <v>257</v>
      </c>
      <c r="AG624" s="18" t="s">
        <v>257</v>
      </c>
      <c r="AH624" s="18" t="s">
        <v>257</v>
      </c>
      <c r="AI624" s="18">
        <v>2</v>
      </c>
      <c r="AJ624" s="18" t="s">
        <v>628</v>
      </c>
      <c r="AK624" s="18">
        <v>14</v>
      </c>
      <c r="AL624" s="18" t="s">
        <v>925</v>
      </c>
      <c r="AM624" s="18" t="s">
        <v>256</v>
      </c>
      <c r="AN624" s="57">
        <v>0</v>
      </c>
      <c r="AO624" s="18" t="s">
        <v>926</v>
      </c>
      <c r="AP624" s="18" t="s">
        <v>699</v>
      </c>
      <c r="AQ624" s="18">
        <v>1</v>
      </c>
      <c r="AR624" s="18" t="s">
        <v>924</v>
      </c>
      <c r="AS624" s="18" t="s">
        <v>257</v>
      </c>
      <c r="AT624" s="18" t="s">
        <v>257</v>
      </c>
      <c r="AU624" s="18" t="s">
        <v>257</v>
      </c>
      <c r="AV624" s="18" t="s">
        <v>257</v>
      </c>
      <c r="AW624" s="18" t="s">
        <v>257</v>
      </c>
      <c r="AX624" s="18">
        <v>2</v>
      </c>
      <c r="AY624" s="18" t="s">
        <v>628</v>
      </c>
      <c r="AZ624" s="18" t="s">
        <v>257</v>
      </c>
      <c r="BA624" s="18" t="s">
        <v>257</v>
      </c>
      <c r="BB624" s="18" t="s">
        <v>927</v>
      </c>
      <c r="BC624" s="18"/>
      <c r="BD624" s="18"/>
      <c r="BE624" s="18"/>
      <c r="BF624" s="18"/>
      <c r="BG624" s="18"/>
      <c r="BH624" s="18"/>
      <c r="BI624" s="18"/>
      <c r="BJ624" s="18"/>
      <c r="BK624" s="18"/>
      <c r="BL624" s="18"/>
      <c r="BM624" s="18"/>
      <c r="BN624" s="18"/>
      <c r="BO624" s="18"/>
      <c r="BP624" s="18"/>
      <c r="BQ624" s="18"/>
      <c r="BR624" s="18"/>
      <c r="BS624" s="18"/>
      <c r="BT624" s="18"/>
      <c r="BU624" s="18"/>
      <c r="BV624" s="18"/>
      <c r="BW624" s="18"/>
      <c r="BX624" s="18"/>
      <c r="BY624" s="18"/>
      <c r="BZ624" s="18"/>
      <c r="CA624" s="18"/>
      <c r="CB624" s="18"/>
      <c r="CC624" s="18"/>
      <c r="CD624" s="18"/>
      <c r="CE624" s="18"/>
      <c r="CF624" s="18"/>
      <c r="CG624" s="18"/>
      <c r="CH624" s="18"/>
      <c r="CI624" s="18"/>
      <c r="CJ624" s="18"/>
      <c r="CK624" s="18"/>
      <c r="CL624" s="18"/>
      <c r="CM624" s="18"/>
      <c r="CN624" s="18"/>
      <c r="CO624" s="18"/>
      <c r="CP624" s="18"/>
      <c r="CQ624" s="18"/>
      <c r="CR624" s="18"/>
      <c r="CS624" s="18"/>
      <c r="CT624" s="18"/>
      <c r="CU624" s="18"/>
      <c r="CV624" s="18"/>
      <c r="CW624" s="18"/>
      <c r="CX624" s="18"/>
      <c r="CY624" s="18"/>
      <c r="CZ624" s="18"/>
      <c r="DA624" s="18"/>
      <c r="DB624" s="18"/>
      <c r="DC624" s="18"/>
      <c r="DD624" s="18"/>
      <c r="DE624" s="18"/>
      <c r="DF624" s="18"/>
      <c r="DG624" s="18"/>
      <c r="DH624" s="18"/>
      <c r="DI624" s="18"/>
      <c r="DJ624" s="18"/>
      <c r="DK624" s="18"/>
      <c r="DL624" s="18"/>
      <c r="DM624" s="18"/>
      <c r="DN624" s="18"/>
      <c r="DO624" s="18"/>
      <c r="DP624" s="18"/>
      <c r="DQ624" s="18"/>
      <c r="DR624" s="18"/>
      <c r="DS624" s="18"/>
      <c r="DT624" s="18"/>
      <c r="DU624" s="18"/>
      <c r="DV624" s="18"/>
      <c r="DW624" s="18"/>
      <c r="DX624" s="18"/>
      <c r="DY624" s="18"/>
      <c r="DZ624" s="18"/>
      <c r="EA624" s="18"/>
      <c r="EB624" s="18"/>
      <c r="EC624" s="18"/>
      <c r="ED624" s="18"/>
      <c r="EE624" s="18"/>
      <c r="EF624" s="18"/>
      <c r="EG624" s="18"/>
      <c r="EH624" s="18" t="s">
        <v>928</v>
      </c>
      <c r="EI624" s="18" cm="1">
        <f t="array" ref="EI624">IF(SUMPRODUCT(--(DO624:DS624&lt;&gt;""))=0, 0,1)</f>
        <v>0</v>
      </c>
      <c r="EJ624" s="18" cm="1">
        <f t="array" ref="EJ624">IF(SUMPRODUCT(--(DT624:EG624&lt;&gt;""))=0, 0,1)</f>
        <v>0</v>
      </c>
      <c r="EK624" s="18" cm="1">
        <f t="array" ref="EK624">IF(SUMPRODUCT(--(EC624:EG624&lt;&gt;""))=0, 0,1)</f>
        <v>0</v>
      </c>
      <c r="EL624" s="18" cm="1">
        <f t="array" ref="EL624">IF(SUMPRODUCT(--(EE624:EG624&lt;&gt;""))=0, 0,1)</f>
        <v>0</v>
      </c>
      <c r="EM624" s="18">
        <f t="shared" si="130"/>
        <v>0</v>
      </c>
      <c r="EN624" s="18" t="str">
        <f t="shared" si="131"/>
        <v>NA</v>
      </c>
      <c r="EO624" s="18" t="str">
        <f t="shared" si="132"/>
        <v>NA</v>
      </c>
      <c r="EP624" s="18" t="str">
        <f t="shared" si="133"/>
        <v>NA</v>
      </c>
      <c r="EQ624" s="18" t="str">
        <f t="shared" si="134"/>
        <v>NA</v>
      </c>
      <c r="ER624" s="58" t="s">
        <v>2080</v>
      </c>
      <c r="ES624" s="59">
        <v>43804</v>
      </c>
      <c r="ET624" s="18" t="s">
        <v>929</v>
      </c>
      <c r="EU624" s="18" t="s">
        <v>920</v>
      </c>
    </row>
    <row r="625" spans="1:151" ht="15.75" customHeight="1" x14ac:dyDescent="0.2">
      <c r="A625" s="5" t="s">
        <v>918</v>
      </c>
      <c r="B625" s="24" t="s">
        <v>919</v>
      </c>
      <c r="C625" s="26">
        <v>1</v>
      </c>
      <c r="D625" s="18" t="s">
        <v>922</v>
      </c>
      <c r="E625" s="18" t="s">
        <v>257</v>
      </c>
      <c r="F625" s="18" t="s">
        <v>2297</v>
      </c>
      <c r="G625" s="18" t="s">
        <v>641</v>
      </c>
      <c r="H625" s="18" t="s">
        <v>642</v>
      </c>
      <c r="I625" s="18" t="s">
        <v>363</v>
      </c>
      <c r="J625" s="18" t="s">
        <v>363</v>
      </c>
      <c r="K625" s="18" t="s">
        <v>363</v>
      </c>
      <c r="L625" s="18" t="s">
        <v>469</v>
      </c>
      <c r="M625" s="18" t="s">
        <v>253</v>
      </c>
      <c r="N625" s="56">
        <v>113</v>
      </c>
      <c r="O625" s="18" t="s">
        <v>921</v>
      </c>
      <c r="P625" s="18" t="s">
        <v>466</v>
      </c>
      <c r="Q625" s="18" t="s">
        <v>254</v>
      </c>
      <c r="R625" s="24" t="s">
        <v>257</v>
      </c>
      <c r="S625" s="24" t="s">
        <v>257</v>
      </c>
      <c r="T625" s="18" t="s">
        <v>257</v>
      </c>
      <c r="U625" s="18" t="s">
        <v>257</v>
      </c>
      <c r="V625" s="18" t="s">
        <v>257</v>
      </c>
      <c r="W625" s="18" t="s">
        <v>257</v>
      </c>
      <c r="X625" s="18" t="s">
        <v>923</v>
      </c>
      <c r="Y625" s="57">
        <v>0.60499999999999998</v>
      </c>
      <c r="Z625" s="18" t="s">
        <v>599</v>
      </c>
      <c r="AA625" s="57">
        <v>0.60499999999999998</v>
      </c>
      <c r="AB625" s="57" t="s">
        <v>257</v>
      </c>
      <c r="AC625" s="18" t="s">
        <v>699</v>
      </c>
      <c r="AD625" s="18">
        <v>1</v>
      </c>
      <c r="AE625" s="18" t="s">
        <v>924</v>
      </c>
      <c r="AF625" s="18" t="s">
        <v>257</v>
      </c>
      <c r="AG625" s="18" t="s">
        <v>257</v>
      </c>
      <c r="AH625" s="18" t="s">
        <v>257</v>
      </c>
      <c r="AI625" s="18">
        <v>2</v>
      </c>
      <c r="AJ625" s="18" t="s">
        <v>628</v>
      </c>
      <c r="AK625" s="18">
        <v>14</v>
      </c>
      <c r="AL625" s="18" t="s">
        <v>925</v>
      </c>
      <c r="AM625" s="18" t="s">
        <v>256</v>
      </c>
      <c r="AN625" s="57">
        <v>4.5999999999999999E-2</v>
      </c>
      <c r="AO625" s="18" t="s">
        <v>926</v>
      </c>
      <c r="AP625" s="18" t="s">
        <v>699</v>
      </c>
      <c r="AQ625" s="18">
        <v>1</v>
      </c>
      <c r="AR625" s="18" t="s">
        <v>924</v>
      </c>
      <c r="AS625" s="18" t="s">
        <v>257</v>
      </c>
      <c r="AT625" s="18" t="s">
        <v>257</v>
      </c>
      <c r="AU625" s="18" t="s">
        <v>257</v>
      </c>
      <c r="AV625" s="18" t="s">
        <v>257</v>
      </c>
      <c r="AW625" s="18" t="s">
        <v>257</v>
      </c>
      <c r="AX625" s="18">
        <v>2</v>
      </c>
      <c r="AY625" s="18" t="s">
        <v>628</v>
      </c>
      <c r="AZ625" s="18" t="s">
        <v>257</v>
      </c>
      <c r="BA625" s="18" t="s">
        <v>257</v>
      </c>
      <c r="BB625" s="18" t="s">
        <v>927</v>
      </c>
      <c r="BC625" s="18"/>
      <c r="BD625" s="18"/>
      <c r="BE625" s="18"/>
      <c r="BF625" s="18"/>
      <c r="BG625" s="18"/>
      <c r="BH625" s="18"/>
      <c r="BI625" s="18"/>
      <c r="BJ625" s="18"/>
      <c r="BK625" s="18"/>
      <c r="BL625" s="18"/>
      <c r="BM625" s="18"/>
      <c r="BN625" s="18"/>
      <c r="BO625" s="18"/>
      <c r="BP625" s="18"/>
      <c r="BQ625" s="18"/>
      <c r="BR625" s="18"/>
      <c r="BS625" s="18"/>
      <c r="BT625" s="18"/>
      <c r="BU625" s="18"/>
      <c r="BV625" s="18"/>
      <c r="BW625" s="18"/>
      <c r="BX625" s="18"/>
      <c r="BY625" s="18"/>
      <c r="BZ625" s="18"/>
      <c r="CA625" s="18"/>
      <c r="CB625" s="18"/>
      <c r="CC625" s="18"/>
      <c r="CD625" s="18"/>
      <c r="CE625" s="18"/>
      <c r="CF625" s="18"/>
      <c r="CG625" s="18"/>
      <c r="CH625" s="18"/>
      <c r="CI625" s="18"/>
      <c r="CJ625" s="18"/>
      <c r="CK625" s="18"/>
      <c r="CL625" s="18"/>
      <c r="CM625" s="18"/>
      <c r="CN625" s="18"/>
      <c r="CO625" s="18"/>
      <c r="CP625" s="18"/>
      <c r="CQ625" s="18"/>
      <c r="CR625" s="18"/>
      <c r="CS625" s="18"/>
      <c r="CT625" s="18"/>
      <c r="CU625" s="18"/>
      <c r="CV625" s="18"/>
      <c r="CW625" s="18"/>
      <c r="CX625" s="18"/>
      <c r="CY625" s="18"/>
      <c r="CZ625" s="18"/>
      <c r="DA625" s="18"/>
      <c r="DB625" s="18"/>
      <c r="DC625" s="18"/>
      <c r="DD625" s="18"/>
      <c r="DE625" s="18"/>
      <c r="DF625" s="18"/>
      <c r="DG625" s="18"/>
      <c r="DH625" s="18"/>
      <c r="DI625" s="18"/>
      <c r="DJ625" s="18"/>
      <c r="DK625" s="18"/>
      <c r="DL625" s="18"/>
      <c r="DM625" s="18"/>
      <c r="DN625" s="18"/>
      <c r="DO625" s="18"/>
      <c r="DP625" s="18"/>
      <c r="DQ625" s="18"/>
      <c r="DR625" s="18"/>
      <c r="DS625" s="18"/>
      <c r="DT625" s="18"/>
      <c r="DU625" s="18"/>
      <c r="DV625" s="18"/>
      <c r="DW625" s="18"/>
      <c r="DX625" s="18"/>
      <c r="DY625" s="18"/>
      <c r="DZ625" s="18"/>
      <c r="EA625" s="18"/>
      <c r="EB625" s="18"/>
      <c r="EC625" s="18"/>
      <c r="ED625" s="18"/>
      <c r="EE625" s="18"/>
      <c r="EF625" s="18"/>
      <c r="EG625" s="18"/>
      <c r="EH625" s="18" t="s">
        <v>928</v>
      </c>
      <c r="EI625" s="18" cm="1">
        <f t="array" ref="EI625">IF(SUMPRODUCT(--(DO625:DS625&lt;&gt;""))=0, 0,1)</f>
        <v>0</v>
      </c>
      <c r="EJ625" s="18" cm="1">
        <f t="array" ref="EJ625">IF(SUMPRODUCT(--(DT625:EG625&lt;&gt;""))=0, 0,1)</f>
        <v>0</v>
      </c>
      <c r="EK625" s="18" cm="1">
        <f t="array" ref="EK625">IF(SUMPRODUCT(--(EC625:EG625&lt;&gt;""))=0, 0,1)</f>
        <v>0</v>
      </c>
      <c r="EL625" s="18" cm="1">
        <f t="array" ref="EL625">IF(SUMPRODUCT(--(EE625:EG625&lt;&gt;""))=0, 0,1)</f>
        <v>0</v>
      </c>
      <c r="EM625" s="18">
        <f t="shared" si="130"/>
        <v>0</v>
      </c>
      <c r="EN625" s="18" t="str">
        <f t="shared" si="131"/>
        <v>NA</v>
      </c>
      <c r="EO625" s="18" t="str">
        <f t="shared" si="132"/>
        <v>NA</v>
      </c>
      <c r="EP625" s="18" t="str">
        <f t="shared" si="133"/>
        <v>NA</v>
      </c>
      <c r="EQ625" s="18" t="str">
        <f t="shared" si="134"/>
        <v>NA</v>
      </c>
      <c r="ER625" s="58" t="s">
        <v>2080</v>
      </c>
      <c r="ES625" s="59">
        <v>43804</v>
      </c>
      <c r="ET625" s="18" t="s">
        <v>929</v>
      </c>
      <c r="EU625" s="18" t="s">
        <v>920</v>
      </c>
    </row>
    <row r="626" spans="1:151" ht="15.75" customHeight="1" x14ac:dyDescent="0.2">
      <c r="A626" s="5" t="s">
        <v>918</v>
      </c>
      <c r="B626" s="24" t="s">
        <v>919</v>
      </c>
      <c r="C626" s="26">
        <v>1</v>
      </c>
      <c r="D626" s="18" t="s">
        <v>922</v>
      </c>
      <c r="E626" s="18" t="s">
        <v>257</v>
      </c>
      <c r="F626" s="18" t="s">
        <v>2297</v>
      </c>
      <c r="G626" s="18" t="s">
        <v>641</v>
      </c>
      <c r="H626" s="18" t="s">
        <v>642</v>
      </c>
      <c r="I626" s="18" t="s">
        <v>363</v>
      </c>
      <c r="J626" s="18" t="s">
        <v>363</v>
      </c>
      <c r="K626" s="18" t="s">
        <v>363</v>
      </c>
      <c r="L626" s="18" t="s">
        <v>469</v>
      </c>
      <c r="M626" s="18" t="s">
        <v>253</v>
      </c>
      <c r="N626" s="56">
        <v>113</v>
      </c>
      <c r="O626" s="18" t="s">
        <v>921</v>
      </c>
      <c r="P626" s="18" t="s">
        <v>466</v>
      </c>
      <c r="Q626" s="18" t="s">
        <v>254</v>
      </c>
      <c r="R626" s="24" t="s">
        <v>257</v>
      </c>
      <c r="S626" s="24" t="s">
        <v>257</v>
      </c>
      <c r="T626" s="18" t="s">
        <v>257</v>
      </c>
      <c r="U626" s="18" t="s">
        <v>257</v>
      </c>
      <c r="V626" s="18" t="s">
        <v>257</v>
      </c>
      <c r="W626" s="18" t="s">
        <v>257</v>
      </c>
      <c r="X626" s="18" t="s">
        <v>923</v>
      </c>
      <c r="Y626" s="57">
        <v>0.64800000000000002</v>
      </c>
      <c r="Z626" s="18" t="s">
        <v>599</v>
      </c>
      <c r="AA626" s="57">
        <v>0.64800000000000002</v>
      </c>
      <c r="AB626" s="57" t="s">
        <v>257</v>
      </c>
      <c r="AC626" s="18" t="s">
        <v>699</v>
      </c>
      <c r="AD626" s="18">
        <v>1</v>
      </c>
      <c r="AE626" s="18" t="s">
        <v>924</v>
      </c>
      <c r="AF626" s="18" t="s">
        <v>257</v>
      </c>
      <c r="AG626" s="18" t="s">
        <v>257</v>
      </c>
      <c r="AH626" s="18" t="s">
        <v>257</v>
      </c>
      <c r="AI626" s="18">
        <v>2</v>
      </c>
      <c r="AJ626" s="18" t="s">
        <v>628</v>
      </c>
      <c r="AK626" s="18">
        <v>14</v>
      </c>
      <c r="AL626" s="18" t="s">
        <v>925</v>
      </c>
      <c r="AM626" s="18" t="s">
        <v>256</v>
      </c>
      <c r="AN626" s="57">
        <v>4.8000000000000001E-2</v>
      </c>
      <c r="AO626" s="18" t="s">
        <v>926</v>
      </c>
      <c r="AP626" s="18" t="s">
        <v>699</v>
      </c>
      <c r="AQ626" s="18">
        <v>1</v>
      </c>
      <c r="AR626" s="18" t="s">
        <v>924</v>
      </c>
      <c r="AS626" s="18" t="s">
        <v>257</v>
      </c>
      <c r="AT626" s="18" t="s">
        <v>257</v>
      </c>
      <c r="AU626" s="18" t="s">
        <v>257</v>
      </c>
      <c r="AV626" s="18" t="s">
        <v>257</v>
      </c>
      <c r="AW626" s="18" t="s">
        <v>257</v>
      </c>
      <c r="AX626" s="18">
        <v>2</v>
      </c>
      <c r="AY626" s="18" t="s">
        <v>628</v>
      </c>
      <c r="AZ626" s="18" t="s">
        <v>257</v>
      </c>
      <c r="BA626" s="18" t="s">
        <v>257</v>
      </c>
      <c r="BB626" s="18" t="s">
        <v>927</v>
      </c>
      <c r="BC626" s="18"/>
      <c r="BD626" s="18"/>
      <c r="BE626" s="18"/>
      <c r="BF626" s="18"/>
      <c r="BG626" s="18"/>
      <c r="BH626" s="18"/>
      <c r="BI626" s="18"/>
      <c r="BJ626" s="18"/>
      <c r="BK626" s="18"/>
      <c r="BL626" s="18"/>
      <c r="BM626" s="18"/>
      <c r="BN626" s="18"/>
      <c r="BO626" s="18"/>
      <c r="BP626" s="18"/>
      <c r="BQ626" s="18"/>
      <c r="BR626" s="18"/>
      <c r="BS626" s="18"/>
      <c r="BT626" s="18"/>
      <c r="BU626" s="18"/>
      <c r="BV626" s="18"/>
      <c r="BW626" s="18"/>
      <c r="BX626" s="18"/>
      <c r="BY626" s="18"/>
      <c r="BZ626" s="18"/>
      <c r="CA626" s="18"/>
      <c r="CB626" s="18"/>
      <c r="CC626" s="18"/>
      <c r="CD626" s="18"/>
      <c r="CE626" s="18"/>
      <c r="CF626" s="18"/>
      <c r="CG626" s="18"/>
      <c r="CH626" s="18"/>
      <c r="CI626" s="18"/>
      <c r="CJ626" s="18"/>
      <c r="CK626" s="18"/>
      <c r="CL626" s="18"/>
      <c r="CM626" s="18"/>
      <c r="CN626" s="18"/>
      <c r="CO626" s="18"/>
      <c r="CP626" s="18"/>
      <c r="CQ626" s="18"/>
      <c r="CR626" s="18"/>
      <c r="CS626" s="18"/>
      <c r="CT626" s="18"/>
      <c r="CU626" s="18"/>
      <c r="CV626" s="18"/>
      <c r="CW626" s="18"/>
      <c r="CX626" s="18"/>
      <c r="CY626" s="18"/>
      <c r="CZ626" s="18"/>
      <c r="DA626" s="18"/>
      <c r="DB626" s="18"/>
      <c r="DC626" s="18"/>
      <c r="DD626" s="18"/>
      <c r="DE626" s="18"/>
      <c r="DF626" s="18"/>
      <c r="DG626" s="18"/>
      <c r="DH626" s="18"/>
      <c r="DI626" s="18"/>
      <c r="DJ626" s="18"/>
      <c r="DK626" s="18"/>
      <c r="DL626" s="18"/>
      <c r="DM626" s="18"/>
      <c r="DN626" s="18"/>
      <c r="DO626" s="18"/>
      <c r="DP626" s="18"/>
      <c r="DQ626" s="18"/>
      <c r="DR626" s="18"/>
      <c r="DS626" s="18"/>
      <c r="DT626" s="18"/>
      <c r="DU626" s="18"/>
      <c r="DV626" s="18"/>
      <c r="DW626" s="18"/>
      <c r="DX626" s="18"/>
      <c r="DY626" s="18"/>
      <c r="DZ626" s="18"/>
      <c r="EA626" s="18"/>
      <c r="EB626" s="18"/>
      <c r="EC626" s="18"/>
      <c r="ED626" s="18"/>
      <c r="EE626" s="18"/>
      <c r="EF626" s="18"/>
      <c r="EG626" s="18"/>
      <c r="EH626" s="18" t="s">
        <v>928</v>
      </c>
      <c r="EI626" s="18" cm="1">
        <f t="array" ref="EI626">IF(SUMPRODUCT(--(DO626:DS626&lt;&gt;""))=0, 0,1)</f>
        <v>0</v>
      </c>
      <c r="EJ626" s="18" cm="1">
        <f t="array" ref="EJ626">IF(SUMPRODUCT(--(DT626:EG626&lt;&gt;""))=0, 0,1)</f>
        <v>0</v>
      </c>
      <c r="EK626" s="18" cm="1">
        <f t="array" ref="EK626">IF(SUMPRODUCT(--(EC626:EG626&lt;&gt;""))=0, 0,1)</f>
        <v>0</v>
      </c>
      <c r="EL626" s="18" cm="1">
        <f t="array" ref="EL626">IF(SUMPRODUCT(--(EE626:EG626&lt;&gt;""))=0, 0,1)</f>
        <v>0</v>
      </c>
      <c r="EM626" s="18">
        <f t="shared" si="130"/>
        <v>0</v>
      </c>
      <c r="EN626" s="18" t="str">
        <f t="shared" si="131"/>
        <v>NA</v>
      </c>
      <c r="EO626" s="18" t="str">
        <f t="shared" si="132"/>
        <v>NA</v>
      </c>
      <c r="EP626" s="18" t="str">
        <f t="shared" si="133"/>
        <v>NA</v>
      </c>
      <c r="EQ626" s="18" t="str">
        <f t="shared" si="134"/>
        <v>NA</v>
      </c>
      <c r="ER626" s="58" t="s">
        <v>2080</v>
      </c>
      <c r="ES626" s="59">
        <v>43804</v>
      </c>
      <c r="ET626" s="18" t="s">
        <v>929</v>
      </c>
      <c r="EU626" s="18" t="s">
        <v>920</v>
      </c>
    </row>
    <row r="627" spans="1:151" ht="15.75" customHeight="1" x14ac:dyDescent="0.2">
      <c r="A627" s="5" t="s">
        <v>918</v>
      </c>
      <c r="B627" s="24" t="s">
        <v>919</v>
      </c>
      <c r="C627" s="26">
        <v>1</v>
      </c>
      <c r="D627" s="18" t="s">
        <v>922</v>
      </c>
      <c r="E627" s="18" t="s">
        <v>257</v>
      </c>
      <c r="F627" s="18" t="s">
        <v>2297</v>
      </c>
      <c r="G627" s="18" t="s">
        <v>641</v>
      </c>
      <c r="H627" s="18" t="s">
        <v>642</v>
      </c>
      <c r="I627" s="18" t="s">
        <v>363</v>
      </c>
      <c r="J627" s="18" t="s">
        <v>363</v>
      </c>
      <c r="K627" s="18" t="s">
        <v>363</v>
      </c>
      <c r="L627" s="18" t="s">
        <v>469</v>
      </c>
      <c r="M627" s="18" t="s">
        <v>253</v>
      </c>
      <c r="N627" s="56">
        <v>113</v>
      </c>
      <c r="O627" s="18" t="s">
        <v>921</v>
      </c>
      <c r="P627" s="18" t="s">
        <v>466</v>
      </c>
      <c r="Q627" s="18" t="s">
        <v>254</v>
      </c>
      <c r="R627" s="24" t="s">
        <v>257</v>
      </c>
      <c r="S627" s="24" t="s">
        <v>257</v>
      </c>
      <c r="T627" s="18" t="s">
        <v>257</v>
      </c>
      <c r="U627" s="18" t="s">
        <v>257</v>
      </c>
      <c r="V627" s="18" t="s">
        <v>257</v>
      </c>
      <c r="W627" s="18" t="s">
        <v>257</v>
      </c>
      <c r="X627" s="18" t="s">
        <v>923</v>
      </c>
      <c r="Y627" s="57">
        <v>0.67100000000000004</v>
      </c>
      <c r="Z627" s="18" t="s">
        <v>599</v>
      </c>
      <c r="AA627" s="57">
        <v>0.67100000000000004</v>
      </c>
      <c r="AB627" s="57" t="s">
        <v>257</v>
      </c>
      <c r="AC627" s="18" t="s">
        <v>699</v>
      </c>
      <c r="AD627" s="18">
        <v>1</v>
      </c>
      <c r="AE627" s="18" t="s">
        <v>924</v>
      </c>
      <c r="AF627" s="18" t="s">
        <v>257</v>
      </c>
      <c r="AG627" s="18" t="s">
        <v>257</v>
      </c>
      <c r="AH627" s="18" t="s">
        <v>257</v>
      </c>
      <c r="AI627" s="18">
        <v>2</v>
      </c>
      <c r="AJ627" s="18" t="s">
        <v>628</v>
      </c>
      <c r="AK627" s="18">
        <v>14</v>
      </c>
      <c r="AL627" s="18" t="s">
        <v>925</v>
      </c>
      <c r="AM627" s="18" t="s">
        <v>256</v>
      </c>
      <c r="AN627" s="57">
        <v>4.9000000000000002E-2</v>
      </c>
      <c r="AO627" s="18" t="s">
        <v>926</v>
      </c>
      <c r="AP627" s="18" t="s">
        <v>699</v>
      </c>
      <c r="AQ627" s="18">
        <v>1</v>
      </c>
      <c r="AR627" s="18" t="s">
        <v>924</v>
      </c>
      <c r="AS627" s="18" t="s">
        <v>257</v>
      </c>
      <c r="AT627" s="18" t="s">
        <v>257</v>
      </c>
      <c r="AU627" s="18" t="s">
        <v>257</v>
      </c>
      <c r="AV627" s="18" t="s">
        <v>257</v>
      </c>
      <c r="AW627" s="18" t="s">
        <v>257</v>
      </c>
      <c r="AX627" s="18">
        <v>2</v>
      </c>
      <c r="AY627" s="18" t="s">
        <v>628</v>
      </c>
      <c r="AZ627" s="18" t="s">
        <v>257</v>
      </c>
      <c r="BA627" s="18" t="s">
        <v>257</v>
      </c>
      <c r="BB627" s="18" t="s">
        <v>927</v>
      </c>
      <c r="BC627" s="18"/>
      <c r="BD627" s="18"/>
      <c r="BE627" s="18"/>
      <c r="BF627" s="18"/>
      <c r="BG627" s="18"/>
      <c r="BH627" s="18"/>
      <c r="BI627" s="18"/>
      <c r="BJ627" s="18"/>
      <c r="BK627" s="18"/>
      <c r="BL627" s="18"/>
      <c r="BM627" s="18"/>
      <c r="BN627" s="18"/>
      <c r="BO627" s="18"/>
      <c r="BP627" s="18"/>
      <c r="BQ627" s="18"/>
      <c r="BR627" s="18"/>
      <c r="BS627" s="18"/>
      <c r="BT627" s="18"/>
      <c r="BU627" s="18"/>
      <c r="BV627" s="18"/>
      <c r="BW627" s="18"/>
      <c r="BX627" s="18"/>
      <c r="BY627" s="18"/>
      <c r="BZ627" s="18"/>
      <c r="CA627" s="18"/>
      <c r="CB627" s="18"/>
      <c r="CC627" s="18"/>
      <c r="CD627" s="18"/>
      <c r="CE627" s="18"/>
      <c r="CF627" s="18"/>
      <c r="CG627" s="18"/>
      <c r="CH627" s="18"/>
      <c r="CI627" s="18"/>
      <c r="CJ627" s="18"/>
      <c r="CK627" s="18"/>
      <c r="CL627" s="18"/>
      <c r="CM627" s="18"/>
      <c r="CN627" s="18"/>
      <c r="CO627" s="18"/>
      <c r="CP627" s="18"/>
      <c r="CQ627" s="18"/>
      <c r="CR627" s="18"/>
      <c r="CS627" s="18"/>
      <c r="CT627" s="18"/>
      <c r="CU627" s="18"/>
      <c r="CV627" s="18"/>
      <c r="CW627" s="18"/>
      <c r="CX627" s="18"/>
      <c r="CY627" s="18"/>
      <c r="CZ627" s="18"/>
      <c r="DA627" s="18"/>
      <c r="DB627" s="18"/>
      <c r="DC627" s="18"/>
      <c r="DD627" s="18"/>
      <c r="DE627" s="18"/>
      <c r="DF627" s="18"/>
      <c r="DG627" s="18"/>
      <c r="DH627" s="18"/>
      <c r="DI627" s="18"/>
      <c r="DJ627" s="18"/>
      <c r="DK627" s="18"/>
      <c r="DL627" s="18"/>
      <c r="DM627" s="18"/>
      <c r="DN627" s="18"/>
      <c r="DO627" s="18"/>
      <c r="DP627" s="18"/>
      <c r="DQ627" s="18"/>
      <c r="DR627" s="18"/>
      <c r="DS627" s="18"/>
      <c r="DT627" s="18"/>
      <c r="DU627" s="18"/>
      <c r="DV627" s="18"/>
      <c r="DW627" s="18"/>
      <c r="DX627" s="18"/>
      <c r="DY627" s="18"/>
      <c r="DZ627" s="18"/>
      <c r="EA627" s="18"/>
      <c r="EB627" s="18"/>
      <c r="EC627" s="18"/>
      <c r="ED627" s="18"/>
      <c r="EE627" s="18"/>
      <c r="EF627" s="18"/>
      <c r="EG627" s="18"/>
      <c r="EH627" s="18" t="s">
        <v>928</v>
      </c>
      <c r="EI627" s="18" cm="1">
        <f t="array" ref="EI627">IF(SUMPRODUCT(--(DO627:DS627&lt;&gt;""))=0, 0,1)</f>
        <v>0</v>
      </c>
      <c r="EJ627" s="18" cm="1">
        <f t="array" ref="EJ627">IF(SUMPRODUCT(--(DT627:EG627&lt;&gt;""))=0, 0,1)</f>
        <v>0</v>
      </c>
      <c r="EK627" s="18" cm="1">
        <f t="array" ref="EK627">IF(SUMPRODUCT(--(EC627:EG627&lt;&gt;""))=0, 0,1)</f>
        <v>0</v>
      </c>
      <c r="EL627" s="18" cm="1">
        <f t="array" ref="EL627">IF(SUMPRODUCT(--(EE627:EG627&lt;&gt;""))=0, 0,1)</f>
        <v>0</v>
      </c>
      <c r="EM627" s="18">
        <f t="shared" si="130"/>
        <v>0</v>
      </c>
      <c r="EN627" s="18" t="str">
        <f t="shared" si="131"/>
        <v>NA</v>
      </c>
      <c r="EO627" s="18" t="str">
        <f t="shared" si="132"/>
        <v>NA</v>
      </c>
      <c r="EP627" s="18" t="str">
        <f t="shared" si="133"/>
        <v>NA</v>
      </c>
      <c r="EQ627" s="18" t="str">
        <f t="shared" si="134"/>
        <v>NA</v>
      </c>
      <c r="ER627" s="58" t="s">
        <v>2080</v>
      </c>
      <c r="ES627" s="59">
        <v>43804</v>
      </c>
      <c r="ET627" s="18" t="s">
        <v>929</v>
      </c>
      <c r="EU627" s="18" t="s">
        <v>920</v>
      </c>
    </row>
    <row r="628" spans="1:151" ht="15.75" customHeight="1" x14ac:dyDescent="0.2">
      <c r="A628" s="5" t="s">
        <v>918</v>
      </c>
      <c r="B628" s="24" t="s">
        <v>919</v>
      </c>
      <c r="C628" s="26">
        <v>1</v>
      </c>
      <c r="D628" s="18" t="s">
        <v>922</v>
      </c>
      <c r="E628" s="18" t="s">
        <v>257</v>
      </c>
      <c r="F628" s="18" t="s">
        <v>2297</v>
      </c>
      <c r="G628" s="18" t="s">
        <v>641</v>
      </c>
      <c r="H628" s="18" t="s">
        <v>642</v>
      </c>
      <c r="I628" s="18" t="s">
        <v>363</v>
      </c>
      <c r="J628" s="18" t="s">
        <v>363</v>
      </c>
      <c r="K628" s="18" t="s">
        <v>363</v>
      </c>
      <c r="L628" s="18" t="s">
        <v>469</v>
      </c>
      <c r="M628" s="18" t="s">
        <v>253</v>
      </c>
      <c r="N628" s="56">
        <v>113</v>
      </c>
      <c r="O628" s="18" t="s">
        <v>921</v>
      </c>
      <c r="P628" s="18" t="s">
        <v>466</v>
      </c>
      <c r="Q628" s="18" t="s">
        <v>254</v>
      </c>
      <c r="R628" s="24" t="s">
        <v>257</v>
      </c>
      <c r="S628" s="24" t="s">
        <v>257</v>
      </c>
      <c r="T628" s="18" t="s">
        <v>257</v>
      </c>
      <c r="U628" s="18" t="s">
        <v>257</v>
      </c>
      <c r="V628" s="18" t="s">
        <v>257</v>
      </c>
      <c r="W628" s="18" t="s">
        <v>257</v>
      </c>
      <c r="X628" s="18" t="s">
        <v>923</v>
      </c>
      <c r="Y628" s="57">
        <v>0.67800000000000005</v>
      </c>
      <c r="Z628" s="18" t="s">
        <v>599</v>
      </c>
      <c r="AA628" s="57">
        <v>0.67800000000000005</v>
      </c>
      <c r="AB628" s="57" t="s">
        <v>257</v>
      </c>
      <c r="AC628" s="18" t="s">
        <v>699</v>
      </c>
      <c r="AD628" s="18">
        <v>1</v>
      </c>
      <c r="AE628" s="18" t="s">
        <v>924</v>
      </c>
      <c r="AF628" s="18" t="s">
        <v>257</v>
      </c>
      <c r="AG628" s="18" t="s">
        <v>257</v>
      </c>
      <c r="AH628" s="18" t="s">
        <v>257</v>
      </c>
      <c r="AI628" s="18">
        <v>2</v>
      </c>
      <c r="AJ628" s="18" t="s">
        <v>628</v>
      </c>
      <c r="AK628" s="18">
        <v>14</v>
      </c>
      <c r="AL628" s="18" t="s">
        <v>925</v>
      </c>
      <c r="AM628" s="18" t="s">
        <v>256</v>
      </c>
      <c r="AN628" s="57">
        <v>4.9000000000000002E-2</v>
      </c>
      <c r="AO628" s="18" t="s">
        <v>926</v>
      </c>
      <c r="AP628" s="18" t="s">
        <v>699</v>
      </c>
      <c r="AQ628" s="18">
        <v>1</v>
      </c>
      <c r="AR628" s="18" t="s">
        <v>924</v>
      </c>
      <c r="AS628" s="18" t="s">
        <v>257</v>
      </c>
      <c r="AT628" s="18" t="s">
        <v>257</v>
      </c>
      <c r="AU628" s="18" t="s">
        <v>257</v>
      </c>
      <c r="AV628" s="18" t="s">
        <v>257</v>
      </c>
      <c r="AW628" s="18" t="s">
        <v>257</v>
      </c>
      <c r="AX628" s="18">
        <v>2</v>
      </c>
      <c r="AY628" s="18" t="s">
        <v>628</v>
      </c>
      <c r="AZ628" s="18" t="s">
        <v>257</v>
      </c>
      <c r="BA628" s="18" t="s">
        <v>257</v>
      </c>
      <c r="BB628" s="18" t="s">
        <v>927</v>
      </c>
      <c r="BC628" s="18"/>
      <c r="BD628" s="18"/>
      <c r="BE628" s="18"/>
      <c r="BF628" s="18"/>
      <c r="BG628" s="18"/>
      <c r="BH628" s="18"/>
      <c r="BI628" s="18"/>
      <c r="BJ628" s="18"/>
      <c r="BK628" s="18"/>
      <c r="BL628" s="18"/>
      <c r="BM628" s="18"/>
      <c r="BN628" s="18"/>
      <c r="BO628" s="18"/>
      <c r="BP628" s="18"/>
      <c r="BQ628" s="18"/>
      <c r="BR628" s="18"/>
      <c r="BS628" s="18"/>
      <c r="BT628" s="18"/>
      <c r="BU628" s="18"/>
      <c r="BV628" s="18"/>
      <c r="BW628" s="18"/>
      <c r="BX628" s="18"/>
      <c r="BY628" s="18"/>
      <c r="BZ628" s="18"/>
      <c r="CA628" s="18"/>
      <c r="CB628" s="18"/>
      <c r="CC628" s="18"/>
      <c r="CD628" s="18"/>
      <c r="CE628" s="18"/>
      <c r="CF628" s="18"/>
      <c r="CG628" s="18"/>
      <c r="CH628" s="18"/>
      <c r="CI628" s="18"/>
      <c r="CJ628" s="18"/>
      <c r="CK628" s="18"/>
      <c r="CL628" s="18"/>
      <c r="CM628" s="18"/>
      <c r="CN628" s="18"/>
      <c r="CO628" s="18"/>
      <c r="CP628" s="18"/>
      <c r="CQ628" s="18"/>
      <c r="CR628" s="18"/>
      <c r="CS628" s="18"/>
      <c r="CT628" s="18"/>
      <c r="CU628" s="18"/>
      <c r="CV628" s="18"/>
      <c r="CW628" s="18"/>
      <c r="CX628" s="18"/>
      <c r="CY628" s="18"/>
      <c r="CZ628" s="18"/>
      <c r="DA628" s="18"/>
      <c r="DB628" s="18"/>
      <c r="DC628" s="18"/>
      <c r="DD628" s="18"/>
      <c r="DE628" s="18"/>
      <c r="DF628" s="18"/>
      <c r="DG628" s="18"/>
      <c r="DH628" s="18"/>
      <c r="DI628" s="18"/>
      <c r="DJ628" s="18"/>
      <c r="DK628" s="18"/>
      <c r="DL628" s="18"/>
      <c r="DM628" s="18"/>
      <c r="DN628" s="18"/>
      <c r="DO628" s="18"/>
      <c r="DP628" s="18"/>
      <c r="DQ628" s="18"/>
      <c r="DR628" s="18"/>
      <c r="DS628" s="18"/>
      <c r="DT628" s="18"/>
      <c r="DU628" s="18"/>
      <c r="DV628" s="18"/>
      <c r="DW628" s="18"/>
      <c r="DX628" s="18"/>
      <c r="DY628" s="18"/>
      <c r="DZ628" s="18"/>
      <c r="EA628" s="18"/>
      <c r="EB628" s="18"/>
      <c r="EC628" s="18"/>
      <c r="ED628" s="18"/>
      <c r="EE628" s="18"/>
      <c r="EF628" s="18"/>
      <c r="EG628" s="18"/>
      <c r="EH628" s="18" t="s">
        <v>928</v>
      </c>
      <c r="EI628" s="18" cm="1">
        <f t="array" ref="EI628">IF(SUMPRODUCT(--(DO628:DS628&lt;&gt;""))=0, 0,1)</f>
        <v>0</v>
      </c>
      <c r="EJ628" s="18" cm="1">
        <f t="array" ref="EJ628">IF(SUMPRODUCT(--(DT628:EG628&lt;&gt;""))=0, 0,1)</f>
        <v>0</v>
      </c>
      <c r="EK628" s="18" cm="1">
        <f t="array" ref="EK628">IF(SUMPRODUCT(--(EC628:EG628&lt;&gt;""))=0, 0,1)</f>
        <v>0</v>
      </c>
      <c r="EL628" s="18" cm="1">
        <f t="array" ref="EL628">IF(SUMPRODUCT(--(EE628:EG628&lt;&gt;""))=0, 0,1)</f>
        <v>0</v>
      </c>
      <c r="EM628" s="18">
        <f t="shared" si="130"/>
        <v>0</v>
      </c>
      <c r="EN628" s="18" t="str">
        <f t="shared" si="131"/>
        <v>NA</v>
      </c>
      <c r="EO628" s="18" t="str">
        <f t="shared" si="132"/>
        <v>NA</v>
      </c>
      <c r="EP628" s="18" t="str">
        <f t="shared" si="133"/>
        <v>NA</v>
      </c>
      <c r="EQ628" s="18" t="str">
        <f t="shared" si="134"/>
        <v>NA</v>
      </c>
      <c r="ER628" s="58" t="s">
        <v>2080</v>
      </c>
      <c r="ES628" s="59">
        <v>43804</v>
      </c>
      <c r="ET628" s="18" t="s">
        <v>929</v>
      </c>
      <c r="EU628" s="18" t="s">
        <v>920</v>
      </c>
    </row>
    <row r="629" spans="1:151" ht="15.75" customHeight="1" x14ac:dyDescent="0.2">
      <c r="A629" s="5" t="s">
        <v>918</v>
      </c>
      <c r="B629" s="24" t="s">
        <v>919</v>
      </c>
      <c r="C629" s="26">
        <v>1</v>
      </c>
      <c r="D629" s="18" t="s">
        <v>922</v>
      </c>
      <c r="E629" s="18" t="s">
        <v>257</v>
      </c>
      <c r="F629" s="18" t="s">
        <v>2297</v>
      </c>
      <c r="G629" s="18" t="s">
        <v>641</v>
      </c>
      <c r="H629" s="18" t="s">
        <v>642</v>
      </c>
      <c r="I629" s="18" t="s">
        <v>363</v>
      </c>
      <c r="J629" s="18" t="s">
        <v>363</v>
      </c>
      <c r="K629" s="18" t="s">
        <v>363</v>
      </c>
      <c r="L629" s="18" t="s">
        <v>469</v>
      </c>
      <c r="M629" s="18" t="s">
        <v>253</v>
      </c>
      <c r="N629" s="56">
        <v>113</v>
      </c>
      <c r="O629" s="18" t="s">
        <v>921</v>
      </c>
      <c r="P629" s="18" t="s">
        <v>466</v>
      </c>
      <c r="Q629" s="18" t="s">
        <v>254</v>
      </c>
      <c r="R629" s="24" t="s">
        <v>257</v>
      </c>
      <c r="S629" s="24" t="s">
        <v>257</v>
      </c>
      <c r="T629" s="18" t="s">
        <v>257</v>
      </c>
      <c r="U629" s="18" t="s">
        <v>257</v>
      </c>
      <c r="V629" s="18" t="s">
        <v>257</v>
      </c>
      <c r="W629" s="18" t="s">
        <v>257</v>
      </c>
      <c r="X629" s="18" t="s">
        <v>923</v>
      </c>
      <c r="Y629" s="57">
        <v>0.70099999999999996</v>
      </c>
      <c r="Z629" s="18" t="s">
        <v>599</v>
      </c>
      <c r="AA629" s="57">
        <v>0.70099999999999996</v>
      </c>
      <c r="AB629" s="57" t="s">
        <v>257</v>
      </c>
      <c r="AC629" s="18" t="s">
        <v>699</v>
      </c>
      <c r="AD629" s="18">
        <v>1</v>
      </c>
      <c r="AE629" s="18" t="s">
        <v>924</v>
      </c>
      <c r="AF629" s="18" t="s">
        <v>257</v>
      </c>
      <c r="AG629" s="18" t="s">
        <v>257</v>
      </c>
      <c r="AH629" s="18" t="s">
        <v>257</v>
      </c>
      <c r="AI629" s="18">
        <v>2</v>
      </c>
      <c r="AJ629" s="18" t="s">
        <v>628</v>
      </c>
      <c r="AK629" s="18">
        <v>14</v>
      </c>
      <c r="AL629" s="18" t="s">
        <v>925</v>
      </c>
      <c r="AM629" s="18" t="s">
        <v>256</v>
      </c>
      <c r="AN629" s="57">
        <v>0</v>
      </c>
      <c r="AO629" s="18" t="s">
        <v>926</v>
      </c>
      <c r="AP629" s="18" t="s">
        <v>699</v>
      </c>
      <c r="AQ629" s="18">
        <v>1</v>
      </c>
      <c r="AR629" s="18" t="s">
        <v>924</v>
      </c>
      <c r="AS629" s="18" t="s">
        <v>257</v>
      </c>
      <c r="AT629" s="18" t="s">
        <v>257</v>
      </c>
      <c r="AU629" s="18" t="s">
        <v>257</v>
      </c>
      <c r="AV629" s="18" t="s">
        <v>257</v>
      </c>
      <c r="AW629" s="18" t="s">
        <v>257</v>
      </c>
      <c r="AX629" s="18">
        <v>2</v>
      </c>
      <c r="AY629" s="18" t="s">
        <v>628</v>
      </c>
      <c r="AZ629" s="18" t="s">
        <v>257</v>
      </c>
      <c r="BA629" s="18" t="s">
        <v>257</v>
      </c>
      <c r="BB629" s="18" t="s">
        <v>927</v>
      </c>
      <c r="BC629" s="18"/>
      <c r="BD629" s="18"/>
      <c r="BE629" s="18"/>
      <c r="BF629" s="18"/>
      <c r="BG629" s="18"/>
      <c r="BH629" s="18"/>
      <c r="BI629" s="18"/>
      <c r="BJ629" s="18"/>
      <c r="BK629" s="18"/>
      <c r="BL629" s="18"/>
      <c r="BM629" s="18"/>
      <c r="BN629" s="18"/>
      <c r="BO629" s="18"/>
      <c r="BP629" s="18"/>
      <c r="BQ629" s="18"/>
      <c r="BR629" s="18"/>
      <c r="BS629" s="18"/>
      <c r="BT629" s="18"/>
      <c r="BU629" s="18"/>
      <c r="BV629" s="18"/>
      <c r="BW629" s="18"/>
      <c r="BX629" s="18"/>
      <c r="BY629" s="18"/>
      <c r="BZ629" s="18"/>
      <c r="CA629" s="18"/>
      <c r="CB629" s="18"/>
      <c r="CC629" s="18"/>
      <c r="CD629" s="18"/>
      <c r="CE629" s="18"/>
      <c r="CF629" s="18"/>
      <c r="CG629" s="18"/>
      <c r="CH629" s="18"/>
      <c r="CI629" s="18"/>
      <c r="CJ629" s="18"/>
      <c r="CK629" s="18"/>
      <c r="CL629" s="18"/>
      <c r="CM629" s="18"/>
      <c r="CN629" s="18"/>
      <c r="CO629" s="18"/>
      <c r="CP629" s="18"/>
      <c r="CQ629" s="18"/>
      <c r="CR629" s="18"/>
      <c r="CS629" s="18"/>
      <c r="CT629" s="18"/>
      <c r="CU629" s="18"/>
      <c r="CV629" s="18"/>
      <c r="CW629" s="18"/>
      <c r="CX629" s="18"/>
      <c r="CY629" s="18"/>
      <c r="CZ629" s="18"/>
      <c r="DA629" s="18"/>
      <c r="DB629" s="18"/>
      <c r="DC629" s="18"/>
      <c r="DD629" s="18"/>
      <c r="DE629" s="18"/>
      <c r="DF629" s="18"/>
      <c r="DG629" s="18"/>
      <c r="DH629" s="18"/>
      <c r="DI629" s="18"/>
      <c r="DJ629" s="18"/>
      <c r="DK629" s="18"/>
      <c r="DL629" s="18"/>
      <c r="DM629" s="18"/>
      <c r="DN629" s="18"/>
      <c r="DO629" s="18"/>
      <c r="DP629" s="18"/>
      <c r="DQ629" s="18"/>
      <c r="DR629" s="18"/>
      <c r="DS629" s="18"/>
      <c r="DT629" s="18"/>
      <c r="DU629" s="18"/>
      <c r="DV629" s="18"/>
      <c r="DW629" s="18"/>
      <c r="DX629" s="18"/>
      <c r="DY629" s="18"/>
      <c r="DZ629" s="18"/>
      <c r="EA629" s="18"/>
      <c r="EB629" s="18"/>
      <c r="EC629" s="18"/>
      <c r="ED629" s="18"/>
      <c r="EE629" s="18"/>
      <c r="EF629" s="18"/>
      <c r="EG629" s="18"/>
      <c r="EH629" s="18" t="s">
        <v>928</v>
      </c>
      <c r="EI629" s="18" cm="1">
        <f t="array" ref="EI629">IF(SUMPRODUCT(--(DO629:DS629&lt;&gt;""))=0, 0,1)</f>
        <v>0</v>
      </c>
      <c r="EJ629" s="18" cm="1">
        <f t="array" ref="EJ629">IF(SUMPRODUCT(--(DT629:EG629&lt;&gt;""))=0, 0,1)</f>
        <v>0</v>
      </c>
      <c r="EK629" s="18" cm="1">
        <f t="array" ref="EK629">IF(SUMPRODUCT(--(EC629:EG629&lt;&gt;""))=0, 0,1)</f>
        <v>0</v>
      </c>
      <c r="EL629" s="18" cm="1">
        <f t="array" ref="EL629">IF(SUMPRODUCT(--(EE629:EG629&lt;&gt;""))=0, 0,1)</f>
        <v>0</v>
      </c>
      <c r="EM629" s="18">
        <f t="shared" si="130"/>
        <v>0</v>
      </c>
      <c r="EN629" s="18" t="str">
        <f t="shared" si="131"/>
        <v>NA</v>
      </c>
      <c r="EO629" s="18" t="str">
        <f t="shared" si="132"/>
        <v>NA</v>
      </c>
      <c r="EP629" s="18" t="str">
        <f t="shared" si="133"/>
        <v>NA</v>
      </c>
      <c r="EQ629" s="18" t="str">
        <f t="shared" si="134"/>
        <v>NA</v>
      </c>
      <c r="ER629" s="58" t="s">
        <v>2080</v>
      </c>
      <c r="ES629" s="59">
        <v>43804</v>
      </c>
      <c r="ET629" s="18" t="s">
        <v>929</v>
      </c>
      <c r="EU629" s="18" t="s">
        <v>920</v>
      </c>
    </row>
    <row r="630" spans="1:151" ht="15.75" customHeight="1" x14ac:dyDescent="0.2">
      <c r="A630" s="5" t="s">
        <v>918</v>
      </c>
      <c r="B630" s="24" t="s">
        <v>919</v>
      </c>
      <c r="C630" s="26">
        <v>1</v>
      </c>
      <c r="D630" s="18" t="s">
        <v>922</v>
      </c>
      <c r="E630" s="18" t="s">
        <v>257</v>
      </c>
      <c r="F630" s="18" t="s">
        <v>2297</v>
      </c>
      <c r="G630" s="18" t="s">
        <v>641</v>
      </c>
      <c r="H630" s="18" t="s">
        <v>642</v>
      </c>
      <c r="I630" s="18" t="s">
        <v>363</v>
      </c>
      <c r="J630" s="18" t="s">
        <v>363</v>
      </c>
      <c r="K630" s="18" t="s">
        <v>363</v>
      </c>
      <c r="L630" s="18" t="s">
        <v>469</v>
      </c>
      <c r="M630" s="18" t="s">
        <v>253</v>
      </c>
      <c r="N630" s="56">
        <v>113</v>
      </c>
      <c r="O630" s="18" t="s">
        <v>921</v>
      </c>
      <c r="P630" s="18" t="s">
        <v>466</v>
      </c>
      <c r="Q630" s="18" t="s">
        <v>254</v>
      </c>
      <c r="R630" s="24" t="s">
        <v>257</v>
      </c>
      <c r="S630" s="24" t="s">
        <v>257</v>
      </c>
      <c r="T630" s="18" t="s">
        <v>257</v>
      </c>
      <c r="U630" s="18" t="s">
        <v>257</v>
      </c>
      <c r="V630" s="18" t="s">
        <v>257</v>
      </c>
      <c r="W630" s="18" t="s">
        <v>257</v>
      </c>
      <c r="X630" s="18" t="s">
        <v>923</v>
      </c>
      <c r="Y630" s="57">
        <v>0.83599999999999997</v>
      </c>
      <c r="Z630" s="18" t="s">
        <v>599</v>
      </c>
      <c r="AA630" s="57">
        <v>0.83599999999999997</v>
      </c>
      <c r="AB630" s="57" t="s">
        <v>257</v>
      </c>
      <c r="AC630" s="18" t="s">
        <v>699</v>
      </c>
      <c r="AD630" s="18">
        <v>1</v>
      </c>
      <c r="AE630" s="18" t="s">
        <v>924</v>
      </c>
      <c r="AF630" s="18" t="s">
        <v>257</v>
      </c>
      <c r="AG630" s="18" t="s">
        <v>257</v>
      </c>
      <c r="AH630" s="18" t="s">
        <v>257</v>
      </c>
      <c r="AI630" s="18">
        <v>2</v>
      </c>
      <c r="AJ630" s="18" t="s">
        <v>628</v>
      </c>
      <c r="AK630" s="18">
        <v>14</v>
      </c>
      <c r="AL630" s="18" t="s">
        <v>925</v>
      </c>
      <c r="AM630" s="18" t="s">
        <v>256</v>
      </c>
      <c r="AN630" s="57">
        <v>1.6E-2</v>
      </c>
      <c r="AO630" s="18" t="s">
        <v>926</v>
      </c>
      <c r="AP630" s="18" t="s">
        <v>699</v>
      </c>
      <c r="AQ630" s="18">
        <v>1</v>
      </c>
      <c r="AR630" s="18" t="s">
        <v>924</v>
      </c>
      <c r="AS630" s="18" t="s">
        <v>257</v>
      </c>
      <c r="AT630" s="18" t="s">
        <v>257</v>
      </c>
      <c r="AU630" s="18" t="s">
        <v>257</v>
      </c>
      <c r="AV630" s="18" t="s">
        <v>257</v>
      </c>
      <c r="AW630" s="18" t="s">
        <v>257</v>
      </c>
      <c r="AX630" s="18">
        <v>2</v>
      </c>
      <c r="AY630" s="18" t="s">
        <v>628</v>
      </c>
      <c r="AZ630" s="18" t="s">
        <v>257</v>
      </c>
      <c r="BA630" s="18" t="s">
        <v>257</v>
      </c>
      <c r="BB630" s="18" t="s">
        <v>927</v>
      </c>
      <c r="BC630" s="18"/>
      <c r="BD630" s="18"/>
      <c r="BE630" s="18"/>
      <c r="BF630" s="18"/>
      <c r="BG630" s="18"/>
      <c r="BH630" s="18"/>
      <c r="BI630" s="18"/>
      <c r="BJ630" s="18"/>
      <c r="BK630" s="18"/>
      <c r="BL630" s="18"/>
      <c r="BM630" s="18"/>
      <c r="BN630" s="18"/>
      <c r="BO630" s="18"/>
      <c r="BP630" s="18"/>
      <c r="BQ630" s="18"/>
      <c r="BR630" s="18"/>
      <c r="BS630" s="18"/>
      <c r="BT630" s="18"/>
      <c r="BU630" s="18"/>
      <c r="BV630" s="18"/>
      <c r="BW630" s="18"/>
      <c r="BX630" s="18"/>
      <c r="BY630" s="18"/>
      <c r="BZ630" s="18"/>
      <c r="CA630" s="18"/>
      <c r="CB630" s="18"/>
      <c r="CC630" s="18"/>
      <c r="CD630" s="18"/>
      <c r="CE630" s="18"/>
      <c r="CF630" s="18"/>
      <c r="CG630" s="18"/>
      <c r="CH630" s="18"/>
      <c r="CI630" s="18"/>
      <c r="CJ630" s="18"/>
      <c r="CK630" s="18"/>
      <c r="CL630" s="18"/>
      <c r="CM630" s="18"/>
      <c r="CN630" s="18"/>
      <c r="CO630" s="18"/>
      <c r="CP630" s="18"/>
      <c r="CQ630" s="18"/>
      <c r="CR630" s="18"/>
      <c r="CS630" s="18"/>
      <c r="CT630" s="18"/>
      <c r="CU630" s="18"/>
      <c r="CV630" s="18"/>
      <c r="CW630" s="18"/>
      <c r="CX630" s="18"/>
      <c r="CY630" s="18"/>
      <c r="CZ630" s="18"/>
      <c r="DA630" s="18"/>
      <c r="DB630" s="18"/>
      <c r="DC630" s="18"/>
      <c r="DD630" s="18"/>
      <c r="DE630" s="18"/>
      <c r="DF630" s="18"/>
      <c r="DG630" s="18"/>
      <c r="DH630" s="18"/>
      <c r="DI630" s="18"/>
      <c r="DJ630" s="18"/>
      <c r="DK630" s="18"/>
      <c r="DL630" s="18"/>
      <c r="DM630" s="18"/>
      <c r="DN630" s="18"/>
      <c r="DO630" s="18"/>
      <c r="DP630" s="18"/>
      <c r="DQ630" s="18"/>
      <c r="DR630" s="18"/>
      <c r="DS630" s="18"/>
      <c r="DT630" s="18"/>
      <c r="DU630" s="18"/>
      <c r="DV630" s="18"/>
      <c r="DW630" s="18"/>
      <c r="DX630" s="18"/>
      <c r="DY630" s="18"/>
      <c r="DZ630" s="18"/>
      <c r="EA630" s="18"/>
      <c r="EB630" s="18"/>
      <c r="EC630" s="18"/>
      <c r="ED630" s="18"/>
      <c r="EE630" s="18"/>
      <c r="EF630" s="18"/>
      <c r="EG630" s="18"/>
      <c r="EH630" s="18" t="s">
        <v>928</v>
      </c>
      <c r="EI630" s="18" cm="1">
        <f t="array" ref="EI630">IF(SUMPRODUCT(--(DO630:DS630&lt;&gt;""))=0, 0,1)</f>
        <v>0</v>
      </c>
      <c r="EJ630" s="18" cm="1">
        <f t="array" ref="EJ630">IF(SUMPRODUCT(--(DT630:EG630&lt;&gt;""))=0, 0,1)</f>
        <v>0</v>
      </c>
      <c r="EK630" s="18" cm="1">
        <f t="array" ref="EK630">IF(SUMPRODUCT(--(EC630:EG630&lt;&gt;""))=0, 0,1)</f>
        <v>0</v>
      </c>
      <c r="EL630" s="18" cm="1">
        <f t="array" ref="EL630">IF(SUMPRODUCT(--(EE630:EG630&lt;&gt;""))=0, 0,1)</f>
        <v>0</v>
      </c>
      <c r="EM630" s="18">
        <f t="shared" si="130"/>
        <v>0</v>
      </c>
      <c r="EN630" s="18" t="str">
        <f t="shared" si="131"/>
        <v>NA</v>
      </c>
      <c r="EO630" s="18" t="str">
        <f t="shared" si="132"/>
        <v>NA</v>
      </c>
      <c r="EP630" s="18" t="str">
        <f t="shared" si="133"/>
        <v>NA</v>
      </c>
      <c r="EQ630" s="18" t="str">
        <f t="shared" si="134"/>
        <v>NA</v>
      </c>
      <c r="ER630" s="58" t="s">
        <v>2080</v>
      </c>
      <c r="ES630" s="59">
        <v>43804</v>
      </c>
      <c r="ET630" s="18" t="s">
        <v>929</v>
      </c>
      <c r="EU630" s="18" t="s">
        <v>920</v>
      </c>
    </row>
    <row r="631" spans="1:151" ht="15.75" customHeight="1" x14ac:dyDescent="0.2">
      <c r="A631" s="5" t="s">
        <v>918</v>
      </c>
      <c r="B631" s="24" t="s">
        <v>919</v>
      </c>
      <c r="C631" s="26">
        <v>1</v>
      </c>
      <c r="D631" s="18" t="s">
        <v>922</v>
      </c>
      <c r="E631" s="18" t="s">
        <v>257</v>
      </c>
      <c r="F631" s="18" t="s">
        <v>2297</v>
      </c>
      <c r="G631" s="18" t="s">
        <v>641</v>
      </c>
      <c r="H631" s="18" t="s">
        <v>642</v>
      </c>
      <c r="I631" s="18" t="s">
        <v>363</v>
      </c>
      <c r="J631" s="18" t="s">
        <v>363</v>
      </c>
      <c r="K631" s="18" t="s">
        <v>363</v>
      </c>
      <c r="L631" s="18" t="s">
        <v>469</v>
      </c>
      <c r="M631" s="18" t="s">
        <v>253</v>
      </c>
      <c r="N631" s="56">
        <v>113</v>
      </c>
      <c r="O631" s="18" t="s">
        <v>921</v>
      </c>
      <c r="P631" s="18" t="s">
        <v>466</v>
      </c>
      <c r="Q631" s="18" t="s">
        <v>254</v>
      </c>
      <c r="R631" s="24" t="s">
        <v>257</v>
      </c>
      <c r="S631" s="24" t="s">
        <v>257</v>
      </c>
      <c r="T631" s="18" t="s">
        <v>257</v>
      </c>
      <c r="U631" s="18" t="s">
        <v>257</v>
      </c>
      <c r="V631" s="18" t="s">
        <v>257</v>
      </c>
      <c r="W631" s="18" t="s">
        <v>257</v>
      </c>
      <c r="X631" s="18" t="s">
        <v>923</v>
      </c>
      <c r="Y631" s="57">
        <v>0.872</v>
      </c>
      <c r="Z631" s="18" t="s">
        <v>599</v>
      </c>
      <c r="AA631" s="57">
        <v>0.872</v>
      </c>
      <c r="AB631" s="57" t="s">
        <v>257</v>
      </c>
      <c r="AC631" s="18" t="s">
        <v>699</v>
      </c>
      <c r="AD631" s="18">
        <v>1</v>
      </c>
      <c r="AE631" s="18" t="s">
        <v>924</v>
      </c>
      <c r="AF631" s="18" t="s">
        <v>257</v>
      </c>
      <c r="AG631" s="18" t="s">
        <v>257</v>
      </c>
      <c r="AH631" s="18" t="s">
        <v>257</v>
      </c>
      <c r="AI631" s="18">
        <v>2</v>
      </c>
      <c r="AJ631" s="18" t="s">
        <v>628</v>
      </c>
      <c r="AK631" s="18">
        <v>14</v>
      </c>
      <c r="AL631" s="18" t="s">
        <v>925</v>
      </c>
      <c r="AM631" s="18" t="s">
        <v>256</v>
      </c>
      <c r="AN631" s="57">
        <v>1.7999999999999999E-2</v>
      </c>
      <c r="AO631" s="18" t="s">
        <v>926</v>
      </c>
      <c r="AP631" s="18" t="s">
        <v>699</v>
      </c>
      <c r="AQ631" s="18">
        <v>1</v>
      </c>
      <c r="AR631" s="18" t="s">
        <v>924</v>
      </c>
      <c r="AS631" s="18" t="s">
        <v>257</v>
      </c>
      <c r="AT631" s="18" t="s">
        <v>257</v>
      </c>
      <c r="AU631" s="18" t="s">
        <v>257</v>
      </c>
      <c r="AV631" s="18" t="s">
        <v>257</v>
      </c>
      <c r="AW631" s="18" t="s">
        <v>257</v>
      </c>
      <c r="AX631" s="18">
        <v>2</v>
      </c>
      <c r="AY631" s="18" t="s">
        <v>628</v>
      </c>
      <c r="AZ631" s="18" t="s">
        <v>257</v>
      </c>
      <c r="BA631" s="18" t="s">
        <v>257</v>
      </c>
      <c r="BB631" s="18" t="s">
        <v>927</v>
      </c>
      <c r="BC631" s="18"/>
      <c r="BD631" s="18"/>
      <c r="BE631" s="18"/>
      <c r="BF631" s="18"/>
      <c r="BG631" s="18"/>
      <c r="BH631" s="18"/>
      <c r="BI631" s="18"/>
      <c r="BJ631" s="18"/>
      <c r="BK631" s="18"/>
      <c r="BL631" s="18"/>
      <c r="BM631" s="18"/>
      <c r="BN631" s="18"/>
      <c r="BO631" s="18"/>
      <c r="BP631" s="18"/>
      <c r="BQ631" s="18"/>
      <c r="BR631" s="18"/>
      <c r="BS631" s="18"/>
      <c r="BT631" s="18"/>
      <c r="BU631" s="18"/>
      <c r="BV631" s="18"/>
      <c r="BW631" s="18"/>
      <c r="BX631" s="18"/>
      <c r="BY631" s="18"/>
      <c r="BZ631" s="18"/>
      <c r="CA631" s="18"/>
      <c r="CB631" s="18"/>
      <c r="CC631" s="18"/>
      <c r="CD631" s="18"/>
      <c r="CE631" s="18"/>
      <c r="CF631" s="18"/>
      <c r="CG631" s="18"/>
      <c r="CH631" s="18"/>
      <c r="CI631" s="18"/>
      <c r="CJ631" s="18"/>
      <c r="CK631" s="18"/>
      <c r="CL631" s="18"/>
      <c r="CM631" s="18"/>
      <c r="CN631" s="18"/>
      <c r="CO631" s="18"/>
      <c r="CP631" s="18"/>
      <c r="CQ631" s="18"/>
      <c r="CR631" s="18"/>
      <c r="CS631" s="18"/>
      <c r="CT631" s="18"/>
      <c r="CU631" s="18"/>
      <c r="CV631" s="18"/>
      <c r="CW631" s="18"/>
      <c r="CX631" s="18"/>
      <c r="CY631" s="18"/>
      <c r="CZ631" s="18"/>
      <c r="DA631" s="18"/>
      <c r="DB631" s="18"/>
      <c r="DC631" s="18"/>
      <c r="DD631" s="18"/>
      <c r="DE631" s="18"/>
      <c r="DF631" s="18"/>
      <c r="DG631" s="18"/>
      <c r="DH631" s="18"/>
      <c r="DI631" s="18"/>
      <c r="DJ631" s="18"/>
      <c r="DK631" s="18"/>
      <c r="DL631" s="18"/>
      <c r="DM631" s="18"/>
      <c r="DN631" s="18"/>
      <c r="DO631" s="18"/>
      <c r="DP631" s="18"/>
      <c r="DQ631" s="18"/>
      <c r="DR631" s="18"/>
      <c r="DS631" s="18"/>
      <c r="DT631" s="18"/>
      <c r="DU631" s="18"/>
      <c r="DV631" s="18"/>
      <c r="DW631" s="18"/>
      <c r="DX631" s="18"/>
      <c r="DY631" s="18"/>
      <c r="DZ631" s="18"/>
      <c r="EA631" s="18"/>
      <c r="EB631" s="18"/>
      <c r="EC631" s="18"/>
      <c r="ED631" s="18"/>
      <c r="EE631" s="18"/>
      <c r="EF631" s="18"/>
      <c r="EG631" s="18"/>
      <c r="EH631" s="18" t="s">
        <v>928</v>
      </c>
      <c r="EI631" s="18" cm="1">
        <f t="array" ref="EI631">IF(SUMPRODUCT(--(DO631:DS631&lt;&gt;""))=0, 0,1)</f>
        <v>0</v>
      </c>
      <c r="EJ631" s="18" cm="1">
        <f t="array" ref="EJ631">IF(SUMPRODUCT(--(DT631:EG631&lt;&gt;""))=0, 0,1)</f>
        <v>0</v>
      </c>
      <c r="EK631" s="18" cm="1">
        <f t="array" ref="EK631">IF(SUMPRODUCT(--(EC631:EG631&lt;&gt;""))=0, 0,1)</f>
        <v>0</v>
      </c>
      <c r="EL631" s="18" cm="1">
        <f t="array" ref="EL631">IF(SUMPRODUCT(--(EE631:EG631&lt;&gt;""))=0, 0,1)</f>
        <v>0</v>
      </c>
      <c r="EM631" s="18">
        <f t="shared" si="130"/>
        <v>0</v>
      </c>
      <c r="EN631" s="18" t="str">
        <f t="shared" si="131"/>
        <v>NA</v>
      </c>
      <c r="EO631" s="18" t="str">
        <f t="shared" si="132"/>
        <v>NA</v>
      </c>
      <c r="EP631" s="18" t="str">
        <f t="shared" si="133"/>
        <v>NA</v>
      </c>
      <c r="EQ631" s="18" t="str">
        <f t="shared" si="134"/>
        <v>NA</v>
      </c>
      <c r="ER631" s="58" t="s">
        <v>2080</v>
      </c>
      <c r="ES631" s="59">
        <v>43804</v>
      </c>
      <c r="ET631" s="18" t="s">
        <v>929</v>
      </c>
      <c r="EU631" s="18" t="s">
        <v>920</v>
      </c>
    </row>
    <row r="632" spans="1:151" ht="15.75" customHeight="1" x14ac:dyDescent="0.2">
      <c r="A632" s="5" t="s">
        <v>918</v>
      </c>
      <c r="B632" s="24" t="s">
        <v>919</v>
      </c>
      <c r="C632" s="26">
        <v>1</v>
      </c>
      <c r="D632" s="18" t="s">
        <v>922</v>
      </c>
      <c r="E632" s="18" t="s">
        <v>257</v>
      </c>
      <c r="F632" s="18" t="s">
        <v>2297</v>
      </c>
      <c r="G632" s="18" t="s">
        <v>641</v>
      </c>
      <c r="H632" s="18" t="s">
        <v>642</v>
      </c>
      <c r="I632" s="18" t="s">
        <v>363</v>
      </c>
      <c r="J632" s="18" t="s">
        <v>363</v>
      </c>
      <c r="K632" s="18" t="s">
        <v>363</v>
      </c>
      <c r="L632" s="18" t="s">
        <v>469</v>
      </c>
      <c r="M632" s="18" t="s">
        <v>253</v>
      </c>
      <c r="N632" s="56">
        <v>113</v>
      </c>
      <c r="O632" s="18" t="s">
        <v>921</v>
      </c>
      <c r="P632" s="18" t="s">
        <v>466</v>
      </c>
      <c r="Q632" s="18" t="s">
        <v>254</v>
      </c>
      <c r="R632" s="24" t="s">
        <v>257</v>
      </c>
      <c r="S632" s="24" t="s">
        <v>257</v>
      </c>
      <c r="T632" s="18" t="s">
        <v>257</v>
      </c>
      <c r="U632" s="18" t="s">
        <v>257</v>
      </c>
      <c r="V632" s="18" t="s">
        <v>257</v>
      </c>
      <c r="W632" s="18" t="s">
        <v>257</v>
      </c>
      <c r="X632" s="18" t="s">
        <v>923</v>
      </c>
      <c r="Y632" s="57">
        <v>0.94199999999999995</v>
      </c>
      <c r="Z632" s="18" t="s">
        <v>599</v>
      </c>
      <c r="AA632" s="57">
        <v>0.94199999999999995</v>
      </c>
      <c r="AB632" s="57" t="s">
        <v>257</v>
      </c>
      <c r="AC632" s="18" t="s">
        <v>699</v>
      </c>
      <c r="AD632" s="18">
        <v>1</v>
      </c>
      <c r="AE632" s="18" t="s">
        <v>924</v>
      </c>
      <c r="AF632" s="18" t="s">
        <v>257</v>
      </c>
      <c r="AG632" s="18" t="s">
        <v>257</v>
      </c>
      <c r="AH632" s="18" t="s">
        <v>257</v>
      </c>
      <c r="AI632" s="18">
        <v>2</v>
      </c>
      <c r="AJ632" s="18" t="s">
        <v>628</v>
      </c>
      <c r="AK632" s="18">
        <v>14</v>
      </c>
      <c r="AL632" s="18" t="s">
        <v>925</v>
      </c>
      <c r="AM632" s="18" t="s">
        <v>256</v>
      </c>
      <c r="AN632" s="57">
        <v>-3.0000000000000001E-3</v>
      </c>
      <c r="AO632" s="18" t="s">
        <v>926</v>
      </c>
      <c r="AP632" s="18" t="s">
        <v>699</v>
      </c>
      <c r="AQ632" s="18">
        <v>1</v>
      </c>
      <c r="AR632" s="18" t="s">
        <v>924</v>
      </c>
      <c r="AS632" s="18" t="s">
        <v>257</v>
      </c>
      <c r="AT632" s="18" t="s">
        <v>257</v>
      </c>
      <c r="AU632" s="18" t="s">
        <v>257</v>
      </c>
      <c r="AV632" s="18" t="s">
        <v>257</v>
      </c>
      <c r="AW632" s="18" t="s">
        <v>257</v>
      </c>
      <c r="AX632" s="18">
        <v>2</v>
      </c>
      <c r="AY632" s="18" t="s">
        <v>628</v>
      </c>
      <c r="AZ632" s="18" t="s">
        <v>257</v>
      </c>
      <c r="BA632" s="18" t="s">
        <v>257</v>
      </c>
      <c r="BB632" s="18" t="s">
        <v>927</v>
      </c>
      <c r="BC632" s="18"/>
      <c r="BD632" s="18"/>
      <c r="BE632" s="18"/>
      <c r="BF632" s="18"/>
      <c r="BG632" s="18"/>
      <c r="BH632" s="18"/>
      <c r="BI632" s="18"/>
      <c r="BJ632" s="18"/>
      <c r="BK632" s="18"/>
      <c r="BL632" s="18"/>
      <c r="BM632" s="18"/>
      <c r="BN632" s="18"/>
      <c r="BO632" s="18"/>
      <c r="BP632" s="18"/>
      <c r="BQ632" s="18"/>
      <c r="BR632" s="18"/>
      <c r="BS632" s="18"/>
      <c r="BT632" s="18"/>
      <c r="BU632" s="18"/>
      <c r="BV632" s="18"/>
      <c r="BW632" s="18"/>
      <c r="BX632" s="18"/>
      <c r="BY632" s="18"/>
      <c r="BZ632" s="18"/>
      <c r="CA632" s="18"/>
      <c r="CB632" s="18"/>
      <c r="CC632" s="18"/>
      <c r="CD632" s="18"/>
      <c r="CE632" s="18"/>
      <c r="CF632" s="18"/>
      <c r="CG632" s="18"/>
      <c r="CH632" s="18"/>
      <c r="CI632" s="18"/>
      <c r="CJ632" s="18"/>
      <c r="CK632" s="18"/>
      <c r="CL632" s="18"/>
      <c r="CM632" s="18"/>
      <c r="CN632" s="18"/>
      <c r="CO632" s="18"/>
      <c r="CP632" s="18"/>
      <c r="CQ632" s="18"/>
      <c r="CR632" s="18"/>
      <c r="CS632" s="18"/>
      <c r="CT632" s="18"/>
      <c r="CU632" s="18"/>
      <c r="CV632" s="18"/>
      <c r="CW632" s="18"/>
      <c r="CX632" s="18"/>
      <c r="CY632" s="18"/>
      <c r="CZ632" s="18"/>
      <c r="DA632" s="18"/>
      <c r="DB632" s="18"/>
      <c r="DC632" s="18"/>
      <c r="DD632" s="18"/>
      <c r="DE632" s="18"/>
      <c r="DF632" s="18"/>
      <c r="DG632" s="18"/>
      <c r="DH632" s="18"/>
      <c r="DI632" s="18"/>
      <c r="DJ632" s="18"/>
      <c r="DK632" s="18"/>
      <c r="DL632" s="18"/>
      <c r="DM632" s="18"/>
      <c r="DN632" s="18"/>
      <c r="DO632" s="18"/>
      <c r="DP632" s="18"/>
      <c r="DQ632" s="18"/>
      <c r="DR632" s="18"/>
      <c r="DS632" s="18"/>
      <c r="DT632" s="18"/>
      <c r="DU632" s="18"/>
      <c r="DV632" s="18"/>
      <c r="DW632" s="18"/>
      <c r="DX632" s="18"/>
      <c r="DY632" s="18"/>
      <c r="DZ632" s="18"/>
      <c r="EA632" s="18"/>
      <c r="EB632" s="18"/>
      <c r="EC632" s="18"/>
      <c r="ED632" s="18"/>
      <c r="EE632" s="18"/>
      <c r="EF632" s="18"/>
      <c r="EG632" s="18"/>
      <c r="EH632" s="18" t="s">
        <v>928</v>
      </c>
      <c r="EI632" s="18" cm="1">
        <f t="array" ref="EI632">IF(SUMPRODUCT(--(DO632:DS632&lt;&gt;""))=0, 0,1)</f>
        <v>0</v>
      </c>
      <c r="EJ632" s="18" cm="1">
        <f t="array" ref="EJ632">IF(SUMPRODUCT(--(DT632:EG632&lt;&gt;""))=0, 0,1)</f>
        <v>0</v>
      </c>
      <c r="EK632" s="18" cm="1">
        <f t="array" ref="EK632">IF(SUMPRODUCT(--(EC632:EG632&lt;&gt;""))=0, 0,1)</f>
        <v>0</v>
      </c>
      <c r="EL632" s="18" cm="1">
        <f t="array" ref="EL632">IF(SUMPRODUCT(--(EE632:EG632&lt;&gt;""))=0, 0,1)</f>
        <v>0</v>
      </c>
      <c r="EM632" s="18">
        <f t="shared" si="130"/>
        <v>0</v>
      </c>
      <c r="EN632" s="18" t="str">
        <f t="shared" si="131"/>
        <v>NA</v>
      </c>
      <c r="EO632" s="18" t="str">
        <f t="shared" si="132"/>
        <v>NA</v>
      </c>
      <c r="EP632" s="18" t="str">
        <f t="shared" si="133"/>
        <v>NA</v>
      </c>
      <c r="EQ632" s="18" t="str">
        <f t="shared" si="134"/>
        <v>NA</v>
      </c>
      <c r="ER632" s="58" t="s">
        <v>2080</v>
      </c>
      <c r="ES632" s="59">
        <v>43804</v>
      </c>
      <c r="ET632" s="18" t="s">
        <v>929</v>
      </c>
      <c r="EU632" s="18" t="s">
        <v>920</v>
      </c>
    </row>
    <row r="633" spans="1:151" ht="15.75" customHeight="1" x14ac:dyDescent="0.2">
      <c r="A633" s="5" t="s">
        <v>918</v>
      </c>
      <c r="B633" s="24" t="s">
        <v>919</v>
      </c>
      <c r="C633" s="26">
        <v>1</v>
      </c>
      <c r="D633" s="18" t="s">
        <v>922</v>
      </c>
      <c r="E633" s="18" t="s">
        <v>257</v>
      </c>
      <c r="F633" s="18" t="s">
        <v>2297</v>
      </c>
      <c r="G633" s="18" t="s">
        <v>641</v>
      </c>
      <c r="H633" s="18" t="s">
        <v>642</v>
      </c>
      <c r="I633" s="18" t="s">
        <v>363</v>
      </c>
      <c r="J633" s="18" t="s">
        <v>363</v>
      </c>
      <c r="K633" s="18" t="s">
        <v>363</v>
      </c>
      <c r="L633" s="18" t="s">
        <v>469</v>
      </c>
      <c r="M633" s="18" t="s">
        <v>253</v>
      </c>
      <c r="N633" s="56">
        <v>113</v>
      </c>
      <c r="O633" s="18" t="s">
        <v>921</v>
      </c>
      <c r="P633" s="18" t="s">
        <v>466</v>
      </c>
      <c r="Q633" s="18" t="s">
        <v>254</v>
      </c>
      <c r="R633" s="24" t="s">
        <v>257</v>
      </c>
      <c r="S633" s="24" t="s">
        <v>257</v>
      </c>
      <c r="T633" s="18" t="s">
        <v>257</v>
      </c>
      <c r="U633" s="18" t="s">
        <v>257</v>
      </c>
      <c r="V633" s="18" t="s">
        <v>257</v>
      </c>
      <c r="W633" s="18" t="s">
        <v>257</v>
      </c>
      <c r="X633" s="18" t="s">
        <v>923</v>
      </c>
      <c r="Y633" s="57">
        <v>0.97199999999999998</v>
      </c>
      <c r="Z633" s="18" t="s">
        <v>599</v>
      </c>
      <c r="AA633" s="57">
        <v>0.97199999999999998</v>
      </c>
      <c r="AB633" s="57" t="s">
        <v>257</v>
      </c>
      <c r="AC633" s="18" t="s">
        <v>699</v>
      </c>
      <c r="AD633" s="18">
        <v>1</v>
      </c>
      <c r="AE633" s="18" t="s">
        <v>924</v>
      </c>
      <c r="AF633" s="18" t="s">
        <v>257</v>
      </c>
      <c r="AG633" s="18" t="s">
        <v>257</v>
      </c>
      <c r="AH633" s="18" t="s">
        <v>257</v>
      </c>
      <c r="AI633" s="18">
        <v>2</v>
      </c>
      <c r="AJ633" s="18" t="s">
        <v>628</v>
      </c>
      <c r="AK633" s="18">
        <v>14</v>
      </c>
      <c r="AL633" s="18" t="s">
        <v>925</v>
      </c>
      <c r="AM633" s="18" t="s">
        <v>256</v>
      </c>
      <c r="AN633" s="57">
        <v>-2E-3</v>
      </c>
      <c r="AO633" s="18" t="s">
        <v>926</v>
      </c>
      <c r="AP633" s="18" t="s">
        <v>699</v>
      </c>
      <c r="AQ633" s="18">
        <v>1</v>
      </c>
      <c r="AR633" s="18" t="s">
        <v>924</v>
      </c>
      <c r="AS633" s="18" t="s">
        <v>257</v>
      </c>
      <c r="AT633" s="18" t="s">
        <v>257</v>
      </c>
      <c r="AU633" s="18" t="s">
        <v>257</v>
      </c>
      <c r="AV633" s="18" t="s">
        <v>257</v>
      </c>
      <c r="AW633" s="18" t="s">
        <v>257</v>
      </c>
      <c r="AX633" s="18">
        <v>2</v>
      </c>
      <c r="AY633" s="18" t="s">
        <v>628</v>
      </c>
      <c r="AZ633" s="18" t="s">
        <v>257</v>
      </c>
      <c r="BA633" s="18" t="s">
        <v>257</v>
      </c>
      <c r="BB633" s="18" t="s">
        <v>927</v>
      </c>
      <c r="BC633" s="18"/>
      <c r="BD633" s="18"/>
      <c r="BE633" s="18"/>
      <c r="BF633" s="18"/>
      <c r="BG633" s="18"/>
      <c r="BH633" s="18"/>
      <c r="BI633" s="18"/>
      <c r="BJ633" s="18"/>
      <c r="BK633" s="18"/>
      <c r="BL633" s="18"/>
      <c r="BM633" s="18"/>
      <c r="BN633" s="18"/>
      <c r="BO633" s="18"/>
      <c r="BP633" s="18"/>
      <c r="BQ633" s="18"/>
      <c r="BR633" s="18"/>
      <c r="BS633" s="18"/>
      <c r="BT633" s="18"/>
      <c r="BU633" s="18"/>
      <c r="BV633" s="18"/>
      <c r="BW633" s="18"/>
      <c r="BX633" s="18"/>
      <c r="BY633" s="18"/>
      <c r="BZ633" s="18"/>
      <c r="CA633" s="18"/>
      <c r="CB633" s="18"/>
      <c r="CC633" s="18"/>
      <c r="CD633" s="18"/>
      <c r="CE633" s="18"/>
      <c r="CF633" s="18"/>
      <c r="CG633" s="18"/>
      <c r="CH633" s="18"/>
      <c r="CI633" s="18"/>
      <c r="CJ633" s="18"/>
      <c r="CK633" s="18"/>
      <c r="CL633" s="18"/>
      <c r="CM633" s="18"/>
      <c r="CN633" s="18"/>
      <c r="CO633" s="18"/>
      <c r="CP633" s="18"/>
      <c r="CQ633" s="18"/>
      <c r="CR633" s="18"/>
      <c r="CS633" s="18"/>
      <c r="CT633" s="18"/>
      <c r="CU633" s="18"/>
      <c r="CV633" s="18"/>
      <c r="CW633" s="18"/>
      <c r="CX633" s="18"/>
      <c r="CY633" s="18"/>
      <c r="CZ633" s="18"/>
      <c r="DA633" s="18"/>
      <c r="DB633" s="18"/>
      <c r="DC633" s="18"/>
      <c r="DD633" s="18"/>
      <c r="DE633" s="18"/>
      <c r="DF633" s="18"/>
      <c r="DG633" s="18"/>
      <c r="DH633" s="18"/>
      <c r="DI633" s="18"/>
      <c r="DJ633" s="18"/>
      <c r="DK633" s="18"/>
      <c r="DL633" s="18"/>
      <c r="DM633" s="18"/>
      <c r="DN633" s="18"/>
      <c r="DO633" s="18"/>
      <c r="DP633" s="18"/>
      <c r="DQ633" s="18"/>
      <c r="DR633" s="18"/>
      <c r="DS633" s="18"/>
      <c r="DT633" s="18"/>
      <c r="DU633" s="18"/>
      <c r="DV633" s="18"/>
      <c r="DW633" s="18"/>
      <c r="DX633" s="18"/>
      <c r="DY633" s="18"/>
      <c r="DZ633" s="18"/>
      <c r="EA633" s="18"/>
      <c r="EB633" s="18"/>
      <c r="EC633" s="18"/>
      <c r="ED633" s="18"/>
      <c r="EE633" s="18"/>
      <c r="EF633" s="18"/>
      <c r="EG633" s="18"/>
      <c r="EH633" s="18" t="s">
        <v>928</v>
      </c>
      <c r="EI633" s="18" cm="1">
        <f t="array" ref="EI633">IF(SUMPRODUCT(--(DO633:DS633&lt;&gt;""))=0, 0,1)</f>
        <v>0</v>
      </c>
      <c r="EJ633" s="18" cm="1">
        <f t="array" ref="EJ633">IF(SUMPRODUCT(--(DT633:EG633&lt;&gt;""))=0, 0,1)</f>
        <v>0</v>
      </c>
      <c r="EK633" s="18" cm="1">
        <f t="array" ref="EK633">IF(SUMPRODUCT(--(EC633:EG633&lt;&gt;""))=0, 0,1)</f>
        <v>0</v>
      </c>
      <c r="EL633" s="18" cm="1">
        <f t="array" ref="EL633">IF(SUMPRODUCT(--(EE633:EG633&lt;&gt;""))=0, 0,1)</f>
        <v>0</v>
      </c>
      <c r="EM633" s="18">
        <f t="shared" si="130"/>
        <v>0</v>
      </c>
      <c r="EN633" s="18" t="str">
        <f t="shared" si="131"/>
        <v>NA</v>
      </c>
      <c r="EO633" s="18" t="str">
        <f t="shared" si="132"/>
        <v>NA</v>
      </c>
      <c r="EP633" s="18" t="str">
        <f t="shared" si="133"/>
        <v>NA</v>
      </c>
      <c r="EQ633" s="18" t="str">
        <f t="shared" si="134"/>
        <v>NA</v>
      </c>
      <c r="ER633" s="58" t="s">
        <v>2080</v>
      </c>
      <c r="ES633" s="59">
        <v>43804</v>
      </c>
      <c r="ET633" s="18" t="s">
        <v>929</v>
      </c>
      <c r="EU633" s="18" t="s">
        <v>920</v>
      </c>
    </row>
    <row r="634" spans="1:151" ht="15.75" customHeight="1" x14ac:dyDescent="0.2">
      <c r="A634" s="5" t="s">
        <v>918</v>
      </c>
      <c r="B634" s="24" t="s">
        <v>919</v>
      </c>
      <c r="C634" s="26">
        <v>1</v>
      </c>
      <c r="D634" s="18" t="s">
        <v>922</v>
      </c>
      <c r="E634" s="18" t="s">
        <v>257</v>
      </c>
      <c r="F634" s="18" t="s">
        <v>2297</v>
      </c>
      <c r="G634" s="18" t="s">
        <v>641</v>
      </c>
      <c r="H634" s="18" t="s">
        <v>642</v>
      </c>
      <c r="I634" s="18" t="s">
        <v>363</v>
      </c>
      <c r="J634" s="18" t="s">
        <v>363</v>
      </c>
      <c r="K634" s="18" t="s">
        <v>363</v>
      </c>
      <c r="L634" s="18" t="s">
        <v>469</v>
      </c>
      <c r="M634" s="18" t="s">
        <v>253</v>
      </c>
      <c r="N634" s="56">
        <v>113</v>
      </c>
      <c r="O634" s="18" t="s">
        <v>921</v>
      </c>
      <c r="P634" s="18" t="s">
        <v>466</v>
      </c>
      <c r="Q634" s="18" t="s">
        <v>254</v>
      </c>
      <c r="R634" s="24" t="s">
        <v>257</v>
      </c>
      <c r="S634" s="24" t="s">
        <v>257</v>
      </c>
      <c r="T634" s="18" t="s">
        <v>257</v>
      </c>
      <c r="U634" s="18" t="s">
        <v>257</v>
      </c>
      <c r="V634" s="18" t="s">
        <v>257</v>
      </c>
      <c r="W634" s="18" t="s">
        <v>257</v>
      </c>
      <c r="X634" s="18" t="s">
        <v>923</v>
      </c>
      <c r="Y634" s="57">
        <v>1.0109999999999999</v>
      </c>
      <c r="Z634" s="18" t="s">
        <v>599</v>
      </c>
      <c r="AA634" s="57">
        <v>1.0109999999999999</v>
      </c>
      <c r="AB634" s="57" t="s">
        <v>257</v>
      </c>
      <c r="AC634" s="18" t="s">
        <v>699</v>
      </c>
      <c r="AD634" s="18">
        <v>1</v>
      </c>
      <c r="AE634" s="18" t="s">
        <v>924</v>
      </c>
      <c r="AF634" s="18" t="s">
        <v>257</v>
      </c>
      <c r="AG634" s="18" t="s">
        <v>257</v>
      </c>
      <c r="AH634" s="18" t="s">
        <v>257</v>
      </c>
      <c r="AI634" s="18">
        <v>2</v>
      </c>
      <c r="AJ634" s="18" t="s">
        <v>628</v>
      </c>
      <c r="AK634" s="18">
        <v>14</v>
      </c>
      <c r="AL634" s="18" t="s">
        <v>925</v>
      </c>
      <c r="AM634" s="18" t="s">
        <v>256</v>
      </c>
      <c r="AN634" s="57">
        <v>-3.2810000000000001E-4</v>
      </c>
      <c r="AO634" s="18" t="s">
        <v>926</v>
      </c>
      <c r="AP634" s="18" t="s">
        <v>699</v>
      </c>
      <c r="AQ634" s="18">
        <v>1</v>
      </c>
      <c r="AR634" s="18" t="s">
        <v>924</v>
      </c>
      <c r="AS634" s="18" t="s">
        <v>257</v>
      </c>
      <c r="AT634" s="18" t="s">
        <v>257</v>
      </c>
      <c r="AU634" s="18" t="s">
        <v>257</v>
      </c>
      <c r="AV634" s="18" t="s">
        <v>257</v>
      </c>
      <c r="AW634" s="18" t="s">
        <v>257</v>
      </c>
      <c r="AX634" s="18">
        <v>2</v>
      </c>
      <c r="AY634" s="18" t="s">
        <v>628</v>
      </c>
      <c r="AZ634" s="18" t="s">
        <v>257</v>
      </c>
      <c r="BA634" s="18" t="s">
        <v>257</v>
      </c>
      <c r="BB634" s="18" t="s">
        <v>927</v>
      </c>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t="s">
        <v>928</v>
      </c>
      <c r="EI634" s="18" cm="1">
        <f t="array" ref="EI634">IF(SUMPRODUCT(--(DO634:DS634&lt;&gt;""))=0, 0,1)</f>
        <v>0</v>
      </c>
      <c r="EJ634" s="18" cm="1">
        <f t="array" ref="EJ634">IF(SUMPRODUCT(--(DT634:EG634&lt;&gt;""))=0, 0,1)</f>
        <v>0</v>
      </c>
      <c r="EK634" s="18" cm="1">
        <f t="array" ref="EK634">IF(SUMPRODUCT(--(EC634:EG634&lt;&gt;""))=0, 0,1)</f>
        <v>0</v>
      </c>
      <c r="EL634" s="18" cm="1">
        <f t="array" ref="EL634">IF(SUMPRODUCT(--(EE634:EG634&lt;&gt;""))=0, 0,1)</f>
        <v>0</v>
      </c>
      <c r="EM634" s="18">
        <f t="shared" si="130"/>
        <v>0</v>
      </c>
      <c r="EN634" s="18" t="str">
        <f t="shared" si="131"/>
        <v>NA</v>
      </c>
      <c r="EO634" s="18" t="str">
        <f t="shared" si="132"/>
        <v>NA</v>
      </c>
      <c r="EP634" s="18" t="str">
        <f t="shared" si="133"/>
        <v>NA</v>
      </c>
      <c r="EQ634" s="18" t="str">
        <f t="shared" si="134"/>
        <v>NA</v>
      </c>
      <c r="ER634" s="58" t="s">
        <v>2080</v>
      </c>
      <c r="ES634" s="59">
        <v>43804</v>
      </c>
      <c r="ET634" s="18" t="s">
        <v>929</v>
      </c>
      <c r="EU634" s="18" t="s">
        <v>920</v>
      </c>
    </row>
    <row r="635" spans="1:151" ht="15.75" customHeight="1" x14ac:dyDescent="0.2">
      <c r="A635" s="5" t="s">
        <v>918</v>
      </c>
      <c r="B635" s="24" t="s">
        <v>919</v>
      </c>
      <c r="C635" s="26">
        <v>1</v>
      </c>
      <c r="D635" s="18" t="s">
        <v>922</v>
      </c>
      <c r="E635" s="18" t="s">
        <v>257</v>
      </c>
      <c r="F635" s="18" t="s">
        <v>2297</v>
      </c>
      <c r="G635" s="18" t="s">
        <v>641</v>
      </c>
      <c r="H635" s="18" t="s">
        <v>642</v>
      </c>
      <c r="I635" s="18" t="s">
        <v>363</v>
      </c>
      <c r="J635" s="18" t="s">
        <v>363</v>
      </c>
      <c r="K635" s="18" t="s">
        <v>363</v>
      </c>
      <c r="L635" s="18" t="s">
        <v>469</v>
      </c>
      <c r="M635" s="18" t="s">
        <v>253</v>
      </c>
      <c r="N635" s="56">
        <v>113</v>
      </c>
      <c r="O635" s="18" t="s">
        <v>921</v>
      </c>
      <c r="P635" s="18" t="s">
        <v>466</v>
      </c>
      <c r="Q635" s="18" t="s">
        <v>254</v>
      </c>
      <c r="R635" s="24" t="s">
        <v>257</v>
      </c>
      <c r="S635" s="24" t="s">
        <v>257</v>
      </c>
      <c r="T635" s="18" t="s">
        <v>257</v>
      </c>
      <c r="U635" s="18" t="s">
        <v>257</v>
      </c>
      <c r="V635" s="18" t="s">
        <v>257</v>
      </c>
      <c r="W635" s="18" t="s">
        <v>257</v>
      </c>
      <c r="X635" s="18" t="s">
        <v>923</v>
      </c>
      <c r="Y635" s="57">
        <v>1.0209999999999999</v>
      </c>
      <c r="Z635" s="18" t="s">
        <v>599</v>
      </c>
      <c r="AA635" s="57">
        <v>1.0209999999999999</v>
      </c>
      <c r="AB635" s="57" t="s">
        <v>257</v>
      </c>
      <c r="AC635" s="18" t="s">
        <v>699</v>
      </c>
      <c r="AD635" s="18">
        <v>1</v>
      </c>
      <c r="AE635" s="18" t="s">
        <v>924</v>
      </c>
      <c r="AF635" s="18" t="s">
        <v>257</v>
      </c>
      <c r="AG635" s="18" t="s">
        <v>257</v>
      </c>
      <c r="AH635" s="18" t="s">
        <v>257</v>
      </c>
      <c r="AI635" s="18">
        <v>2</v>
      </c>
      <c r="AJ635" s="18" t="s">
        <v>628</v>
      </c>
      <c r="AK635" s="18">
        <v>14</v>
      </c>
      <c r="AL635" s="18" t="s">
        <v>925</v>
      </c>
      <c r="AM635" s="18" t="s">
        <v>256</v>
      </c>
      <c r="AN635" s="57">
        <v>4.1959999999999998E-5</v>
      </c>
      <c r="AO635" s="18" t="s">
        <v>926</v>
      </c>
      <c r="AP635" s="18" t="s">
        <v>699</v>
      </c>
      <c r="AQ635" s="18">
        <v>1</v>
      </c>
      <c r="AR635" s="18" t="s">
        <v>924</v>
      </c>
      <c r="AS635" s="18" t="s">
        <v>257</v>
      </c>
      <c r="AT635" s="18" t="s">
        <v>257</v>
      </c>
      <c r="AU635" s="18" t="s">
        <v>257</v>
      </c>
      <c r="AV635" s="18" t="s">
        <v>257</v>
      </c>
      <c r="AW635" s="18" t="s">
        <v>257</v>
      </c>
      <c r="AX635" s="18">
        <v>2</v>
      </c>
      <c r="AY635" s="18" t="s">
        <v>628</v>
      </c>
      <c r="AZ635" s="18" t="s">
        <v>257</v>
      </c>
      <c r="BA635" s="18" t="s">
        <v>257</v>
      </c>
      <c r="BB635" s="18" t="s">
        <v>927</v>
      </c>
      <c r="BC635" s="18"/>
      <c r="BD635" s="18"/>
      <c r="BE635" s="18"/>
      <c r="BF635" s="18"/>
      <c r="BG635" s="18"/>
      <c r="BH635" s="18"/>
      <c r="BI635" s="18"/>
      <c r="BJ635" s="18"/>
      <c r="BK635" s="18"/>
      <c r="BL635" s="18"/>
      <c r="BM635" s="18"/>
      <c r="BN635" s="18"/>
      <c r="BO635" s="18"/>
      <c r="BP635" s="18"/>
      <c r="BQ635" s="18"/>
      <c r="BR635" s="18"/>
      <c r="BS635" s="18"/>
      <c r="BT635" s="18"/>
      <c r="BU635" s="18"/>
      <c r="BV635" s="18"/>
      <c r="BW635" s="18"/>
      <c r="BX635" s="18"/>
      <c r="BY635" s="18"/>
      <c r="BZ635" s="18"/>
      <c r="CA635" s="18"/>
      <c r="CB635" s="18"/>
      <c r="CC635" s="18"/>
      <c r="CD635" s="18"/>
      <c r="CE635" s="18"/>
      <c r="CF635" s="18"/>
      <c r="CG635" s="18"/>
      <c r="CH635" s="18"/>
      <c r="CI635" s="18"/>
      <c r="CJ635" s="18"/>
      <c r="CK635" s="18"/>
      <c r="CL635" s="18"/>
      <c r="CM635" s="18"/>
      <c r="CN635" s="18"/>
      <c r="CO635" s="18"/>
      <c r="CP635" s="18"/>
      <c r="CQ635" s="18"/>
      <c r="CR635" s="18"/>
      <c r="CS635" s="18"/>
      <c r="CT635" s="18"/>
      <c r="CU635" s="18"/>
      <c r="CV635" s="18"/>
      <c r="CW635" s="18"/>
      <c r="CX635" s="18"/>
      <c r="CY635" s="18"/>
      <c r="CZ635" s="18"/>
      <c r="DA635" s="18"/>
      <c r="DB635" s="18"/>
      <c r="DC635" s="18"/>
      <c r="DD635" s="18"/>
      <c r="DE635" s="18"/>
      <c r="DF635" s="18"/>
      <c r="DG635" s="18"/>
      <c r="DH635" s="18"/>
      <c r="DI635" s="18"/>
      <c r="DJ635" s="18"/>
      <c r="DK635" s="18"/>
      <c r="DL635" s="18"/>
      <c r="DM635" s="18"/>
      <c r="DN635" s="18"/>
      <c r="DO635" s="18"/>
      <c r="DP635" s="18"/>
      <c r="DQ635" s="18"/>
      <c r="DR635" s="18"/>
      <c r="DS635" s="18"/>
      <c r="DT635" s="18"/>
      <c r="DU635" s="18"/>
      <c r="DV635" s="18"/>
      <c r="DW635" s="18"/>
      <c r="DX635" s="18"/>
      <c r="DY635" s="18"/>
      <c r="DZ635" s="18"/>
      <c r="EA635" s="18"/>
      <c r="EB635" s="18"/>
      <c r="EC635" s="18"/>
      <c r="ED635" s="18"/>
      <c r="EE635" s="18"/>
      <c r="EF635" s="18"/>
      <c r="EG635" s="18"/>
      <c r="EH635" s="18" t="s">
        <v>928</v>
      </c>
      <c r="EI635" s="18" cm="1">
        <f t="array" ref="EI635">IF(SUMPRODUCT(--(DO635:DS635&lt;&gt;""))=0, 0,1)</f>
        <v>0</v>
      </c>
      <c r="EJ635" s="18" cm="1">
        <f t="array" ref="EJ635">IF(SUMPRODUCT(--(DT635:EG635&lt;&gt;""))=0, 0,1)</f>
        <v>0</v>
      </c>
      <c r="EK635" s="18" cm="1">
        <f t="array" ref="EK635">IF(SUMPRODUCT(--(EC635:EG635&lt;&gt;""))=0, 0,1)</f>
        <v>0</v>
      </c>
      <c r="EL635" s="18" cm="1">
        <f t="array" ref="EL635">IF(SUMPRODUCT(--(EE635:EG635&lt;&gt;""))=0, 0,1)</f>
        <v>0</v>
      </c>
      <c r="EM635" s="18">
        <f t="shared" si="130"/>
        <v>0</v>
      </c>
      <c r="EN635" s="18" t="str">
        <f t="shared" si="131"/>
        <v>NA</v>
      </c>
      <c r="EO635" s="18" t="str">
        <f t="shared" si="132"/>
        <v>NA</v>
      </c>
      <c r="EP635" s="18" t="str">
        <f t="shared" si="133"/>
        <v>NA</v>
      </c>
      <c r="EQ635" s="18" t="str">
        <f t="shared" si="134"/>
        <v>NA</v>
      </c>
      <c r="ER635" s="58" t="s">
        <v>2080</v>
      </c>
      <c r="ES635" s="59">
        <v>43804</v>
      </c>
      <c r="ET635" s="18" t="s">
        <v>929</v>
      </c>
      <c r="EU635" s="18" t="s">
        <v>920</v>
      </c>
    </row>
    <row r="636" spans="1:151" ht="15.75" customHeight="1" x14ac:dyDescent="0.2">
      <c r="A636" s="5" t="s">
        <v>918</v>
      </c>
      <c r="B636" s="24" t="s">
        <v>919</v>
      </c>
      <c r="C636" s="26">
        <v>1</v>
      </c>
      <c r="D636" s="18" t="s">
        <v>922</v>
      </c>
      <c r="E636" s="18" t="s">
        <v>257</v>
      </c>
      <c r="F636" s="18" t="s">
        <v>2297</v>
      </c>
      <c r="G636" s="18" t="s">
        <v>641</v>
      </c>
      <c r="H636" s="18" t="s">
        <v>642</v>
      </c>
      <c r="I636" s="18" t="s">
        <v>363</v>
      </c>
      <c r="J636" s="18" t="s">
        <v>363</v>
      </c>
      <c r="K636" s="18" t="s">
        <v>363</v>
      </c>
      <c r="L636" s="18" t="s">
        <v>469</v>
      </c>
      <c r="M636" s="18" t="s">
        <v>253</v>
      </c>
      <c r="N636" s="56">
        <v>113</v>
      </c>
      <c r="O636" s="18" t="s">
        <v>921</v>
      </c>
      <c r="P636" s="18" t="s">
        <v>466</v>
      </c>
      <c r="Q636" s="18" t="s">
        <v>254</v>
      </c>
      <c r="R636" s="24" t="s">
        <v>257</v>
      </c>
      <c r="S636" s="24" t="s">
        <v>257</v>
      </c>
      <c r="T636" s="18" t="s">
        <v>257</v>
      </c>
      <c r="U636" s="18" t="s">
        <v>257</v>
      </c>
      <c r="V636" s="18" t="s">
        <v>257</v>
      </c>
      <c r="W636" s="18" t="s">
        <v>257</v>
      </c>
      <c r="X636" s="18" t="s">
        <v>923</v>
      </c>
      <c r="Y636" s="57">
        <v>1.2529999999999999</v>
      </c>
      <c r="Z636" s="18" t="s">
        <v>599</v>
      </c>
      <c r="AA636" s="57">
        <v>1.2529999999999999</v>
      </c>
      <c r="AB636" s="57" t="s">
        <v>257</v>
      </c>
      <c r="AC636" s="18" t="s">
        <v>699</v>
      </c>
      <c r="AD636" s="18">
        <v>1</v>
      </c>
      <c r="AE636" s="18" t="s">
        <v>924</v>
      </c>
      <c r="AF636" s="18" t="s">
        <v>257</v>
      </c>
      <c r="AG636" s="18" t="s">
        <v>257</v>
      </c>
      <c r="AH636" s="18" t="s">
        <v>257</v>
      </c>
      <c r="AI636" s="18">
        <v>2</v>
      </c>
      <c r="AJ636" s="18" t="s">
        <v>628</v>
      </c>
      <c r="AK636" s="18">
        <v>14</v>
      </c>
      <c r="AL636" s="18" t="s">
        <v>925</v>
      </c>
      <c r="AM636" s="18" t="s">
        <v>256</v>
      </c>
      <c r="AN636" s="57">
        <v>4.0000000000000001E-3</v>
      </c>
      <c r="AO636" s="18" t="s">
        <v>926</v>
      </c>
      <c r="AP636" s="18" t="s">
        <v>699</v>
      </c>
      <c r="AQ636" s="18">
        <v>1</v>
      </c>
      <c r="AR636" s="18" t="s">
        <v>924</v>
      </c>
      <c r="AS636" s="18" t="s">
        <v>257</v>
      </c>
      <c r="AT636" s="18" t="s">
        <v>257</v>
      </c>
      <c r="AU636" s="18" t="s">
        <v>257</v>
      </c>
      <c r="AV636" s="18" t="s">
        <v>257</v>
      </c>
      <c r="AW636" s="18" t="s">
        <v>257</v>
      </c>
      <c r="AX636" s="18">
        <v>2</v>
      </c>
      <c r="AY636" s="18" t="s">
        <v>628</v>
      </c>
      <c r="AZ636" s="18" t="s">
        <v>257</v>
      </c>
      <c r="BA636" s="18" t="s">
        <v>257</v>
      </c>
      <c r="BB636" s="18" t="s">
        <v>927</v>
      </c>
      <c r="BC636" s="18"/>
      <c r="BD636" s="18"/>
      <c r="BE636" s="18"/>
      <c r="BF636" s="18"/>
      <c r="BG636" s="18"/>
      <c r="BH636" s="18"/>
      <c r="BI636" s="18"/>
      <c r="BJ636" s="18"/>
      <c r="BK636" s="18"/>
      <c r="BL636" s="18"/>
      <c r="BM636" s="18"/>
      <c r="BN636" s="18"/>
      <c r="BO636" s="18"/>
      <c r="BP636" s="18"/>
      <c r="BQ636" s="18"/>
      <c r="BR636" s="18"/>
      <c r="BS636" s="18"/>
      <c r="BT636" s="18"/>
      <c r="BU636" s="18"/>
      <c r="BV636" s="18"/>
      <c r="BW636" s="18"/>
      <c r="BX636" s="18"/>
      <c r="BY636" s="18"/>
      <c r="BZ636" s="18"/>
      <c r="CA636" s="18"/>
      <c r="CB636" s="18"/>
      <c r="CC636" s="18"/>
      <c r="CD636" s="18"/>
      <c r="CE636" s="18"/>
      <c r="CF636" s="18"/>
      <c r="CG636" s="18"/>
      <c r="CH636" s="18"/>
      <c r="CI636" s="18"/>
      <c r="CJ636" s="18"/>
      <c r="CK636" s="18"/>
      <c r="CL636" s="18"/>
      <c r="CM636" s="18"/>
      <c r="CN636" s="18"/>
      <c r="CO636" s="18"/>
      <c r="CP636" s="18"/>
      <c r="CQ636" s="18"/>
      <c r="CR636" s="18"/>
      <c r="CS636" s="18"/>
      <c r="CT636" s="18"/>
      <c r="CU636" s="18"/>
      <c r="CV636" s="18"/>
      <c r="CW636" s="18"/>
      <c r="CX636" s="18"/>
      <c r="CY636" s="18"/>
      <c r="CZ636" s="18"/>
      <c r="DA636" s="18"/>
      <c r="DB636" s="18"/>
      <c r="DC636" s="18"/>
      <c r="DD636" s="18"/>
      <c r="DE636" s="18"/>
      <c r="DF636" s="18"/>
      <c r="DG636" s="18"/>
      <c r="DH636" s="18"/>
      <c r="DI636" s="18"/>
      <c r="DJ636" s="18"/>
      <c r="DK636" s="18"/>
      <c r="DL636" s="18"/>
      <c r="DM636" s="18"/>
      <c r="DN636" s="18"/>
      <c r="DO636" s="18"/>
      <c r="DP636" s="18"/>
      <c r="DQ636" s="18"/>
      <c r="DR636" s="18"/>
      <c r="DS636" s="18"/>
      <c r="DT636" s="18"/>
      <c r="DU636" s="18"/>
      <c r="DV636" s="18"/>
      <c r="DW636" s="18"/>
      <c r="DX636" s="18"/>
      <c r="DY636" s="18"/>
      <c r="DZ636" s="18"/>
      <c r="EA636" s="18"/>
      <c r="EB636" s="18"/>
      <c r="EC636" s="18"/>
      <c r="ED636" s="18"/>
      <c r="EE636" s="18"/>
      <c r="EF636" s="18"/>
      <c r="EG636" s="18"/>
      <c r="EH636" s="18" t="s">
        <v>928</v>
      </c>
      <c r="EI636" s="18" cm="1">
        <f t="array" ref="EI636">IF(SUMPRODUCT(--(DO636:DS636&lt;&gt;""))=0, 0,1)</f>
        <v>0</v>
      </c>
      <c r="EJ636" s="18" cm="1">
        <f t="array" ref="EJ636">IF(SUMPRODUCT(--(DT636:EG636&lt;&gt;""))=0, 0,1)</f>
        <v>0</v>
      </c>
      <c r="EK636" s="18" cm="1">
        <f t="array" ref="EK636">IF(SUMPRODUCT(--(EC636:EG636&lt;&gt;""))=0, 0,1)</f>
        <v>0</v>
      </c>
      <c r="EL636" s="18" cm="1">
        <f t="array" ref="EL636">IF(SUMPRODUCT(--(EE636:EG636&lt;&gt;""))=0, 0,1)</f>
        <v>0</v>
      </c>
      <c r="EM636" s="18">
        <f t="shared" si="130"/>
        <v>0</v>
      </c>
      <c r="EN636" s="18" t="str">
        <f t="shared" si="131"/>
        <v>NA</v>
      </c>
      <c r="EO636" s="18" t="str">
        <f t="shared" si="132"/>
        <v>NA</v>
      </c>
      <c r="EP636" s="18" t="str">
        <f t="shared" si="133"/>
        <v>NA</v>
      </c>
      <c r="EQ636" s="18" t="str">
        <f t="shared" si="134"/>
        <v>NA</v>
      </c>
      <c r="ER636" s="58" t="s">
        <v>2080</v>
      </c>
      <c r="ES636" s="59">
        <v>43804</v>
      </c>
      <c r="ET636" s="18" t="s">
        <v>929</v>
      </c>
      <c r="EU636" s="18" t="s">
        <v>920</v>
      </c>
    </row>
    <row r="637" spans="1:151" ht="15.75" customHeight="1" x14ac:dyDescent="0.2">
      <c r="A637" s="5" t="s">
        <v>918</v>
      </c>
      <c r="B637" s="24" t="s">
        <v>919</v>
      </c>
      <c r="C637" s="26">
        <v>1</v>
      </c>
      <c r="D637" s="18" t="s">
        <v>922</v>
      </c>
      <c r="E637" s="18" t="s">
        <v>257</v>
      </c>
      <c r="F637" s="18" t="s">
        <v>2297</v>
      </c>
      <c r="G637" s="18" t="s">
        <v>641</v>
      </c>
      <c r="H637" s="18" t="s">
        <v>642</v>
      </c>
      <c r="I637" s="18" t="s">
        <v>363</v>
      </c>
      <c r="J637" s="18" t="s">
        <v>363</v>
      </c>
      <c r="K637" s="18" t="s">
        <v>363</v>
      </c>
      <c r="L637" s="18" t="s">
        <v>469</v>
      </c>
      <c r="M637" s="18" t="s">
        <v>253</v>
      </c>
      <c r="N637" s="56">
        <v>113</v>
      </c>
      <c r="O637" s="18" t="s">
        <v>921</v>
      </c>
      <c r="P637" s="18" t="s">
        <v>466</v>
      </c>
      <c r="Q637" s="18" t="s">
        <v>254</v>
      </c>
      <c r="R637" s="24" t="s">
        <v>257</v>
      </c>
      <c r="S637" s="24" t="s">
        <v>257</v>
      </c>
      <c r="T637" s="18" t="s">
        <v>257</v>
      </c>
      <c r="U637" s="18" t="s">
        <v>257</v>
      </c>
      <c r="V637" s="18" t="s">
        <v>257</v>
      </c>
      <c r="W637" s="18" t="s">
        <v>257</v>
      </c>
      <c r="X637" s="18" t="s">
        <v>923</v>
      </c>
      <c r="Y637" s="57">
        <v>1.323</v>
      </c>
      <c r="Z637" s="18" t="s">
        <v>599</v>
      </c>
      <c r="AA637" s="57">
        <v>1.323</v>
      </c>
      <c r="AB637" s="57" t="s">
        <v>257</v>
      </c>
      <c r="AC637" s="18" t="s">
        <v>699</v>
      </c>
      <c r="AD637" s="18">
        <v>1</v>
      </c>
      <c r="AE637" s="18" t="s">
        <v>924</v>
      </c>
      <c r="AF637" s="18" t="s">
        <v>257</v>
      </c>
      <c r="AG637" s="18" t="s">
        <v>257</v>
      </c>
      <c r="AH637" s="18" t="s">
        <v>257</v>
      </c>
      <c r="AI637" s="18">
        <v>2</v>
      </c>
      <c r="AJ637" s="18" t="s">
        <v>628</v>
      </c>
      <c r="AK637" s="18">
        <v>14</v>
      </c>
      <c r="AL637" s="18" t="s">
        <v>925</v>
      </c>
      <c r="AM637" s="18" t="s">
        <v>256</v>
      </c>
      <c r="AN637" s="57">
        <v>0</v>
      </c>
      <c r="AO637" s="18" t="s">
        <v>926</v>
      </c>
      <c r="AP637" s="18" t="s">
        <v>699</v>
      </c>
      <c r="AQ637" s="18">
        <v>1</v>
      </c>
      <c r="AR637" s="18" t="s">
        <v>924</v>
      </c>
      <c r="AS637" s="18" t="s">
        <v>257</v>
      </c>
      <c r="AT637" s="18" t="s">
        <v>257</v>
      </c>
      <c r="AU637" s="18" t="s">
        <v>257</v>
      </c>
      <c r="AV637" s="18" t="s">
        <v>257</v>
      </c>
      <c r="AW637" s="18" t="s">
        <v>257</v>
      </c>
      <c r="AX637" s="18">
        <v>2</v>
      </c>
      <c r="AY637" s="18" t="s">
        <v>628</v>
      </c>
      <c r="AZ637" s="18" t="s">
        <v>257</v>
      </c>
      <c r="BA637" s="18" t="s">
        <v>257</v>
      </c>
      <c r="BB637" s="18" t="s">
        <v>927</v>
      </c>
      <c r="BC637" s="18"/>
      <c r="BD637" s="18"/>
      <c r="BE637" s="18"/>
      <c r="BF637" s="18"/>
      <c r="BG637" s="18"/>
      <c r="BH637" s="18"/>
      <c r="BI637" s="18"/>
      <c r="BJ637" s="18"/>
      <c r="BK637" s="18"/>
      <c r="BL637" s="18"/>
      <c r="BM637" s="18"/>
      <c r="BN637" s="18"/>
      <c r="BO637" s="18"/>
      <c r="BP637" s="18"/>
      <c r="BQ637" s="18"/>
      <c r="BR637" s="18"/>
      <c r="BS637" s="18"/>
      <c r="BT637" s="18"/>
      <c r="BU637" s="18"/>
      <c r="BV637" s="18"/>
      <c r="BW637" s="18"/>
      <c r="BX637" s="18"/>
      <c r="BY637" s="18"/>
      <c r="BZ637" s="18"/>
      <c r="CA637" s="18"/>
      <c r="CB637" s="18"/>
      <c r="CC637" s="18"/>
      <c r="CD637" s="18"/>
      <c r="CE637" s="18"/>
      <c r="CF637" s="18"/>
      <c r="CG637" s="18"/>
      <c r="CH637" s="18"/>
      <c r="CI637" s="18"/>
      <c r="CJ637" s="18"/>
      <c r="CK637" s="18"/>
      <c r="CL637" s="18"/>
      <c r="CM637" s="18"/>
      <c r="CN637" s="18"/>
      <c r="CO637" s="18"/>
      <c r="CP637" s="18"/>
      <c r="CQ637" s="18"/>
      <c r="CR637" s="18"/>
      <c r="CS637" s="18"/>
      <c r="CT637" s="18"/>
      <c r="CU637" s="18"/>
      <c r="CV637" s="18"/>
      <c r="CW637" s="18"/>
      <c r="CX637" s="18"/>
      <c r="CY637" s="18"/>
      <c r="CZ637" s="18"/>
      <c r="DA637" s="18"/>
      <c r="DB637" s="18"/>
      <c r="DC637" s="18"/>
      <c r="DD637" s="18"/>
      <c r="DE637" s="18"/>
      <c r="DF637" s="18"/>
      <c r="DG637" s="18"/>
      <c r="DH637" s="18"/>
      <c r="DI637" s="18"/>
      <c r="DJ637" s="18"/>
      <c r="DK637" s="18"/>
      <c r="DL637" s="18"/>
      <c r="DM637" s="18"/>
      <c r="DN637" s="18"/>
      <c r="DO637" s="18"/>
      <c r="DP637" s="18"/>
      <c r="DQ637" s="18"/>
      <c r="DR637" s="18"/>
      <c r="DS637" s="18"/>
      <c r="DT637" s="18"/>
      <c r="DU637" s="18"/>
      <c r="DV637" s="18"/>
      <c r="DW637" s="18"/>
      <c r="DX637" s="18"/>
      <c r="DY637" s="18"/>
      <c r="DZ637" s="18"/>
      <c r="EA637" s="18"/>
      <c r="EB637" s="18"/>
      <c r="EC637" s="18"/>
      <c r="ED637" s="18"/>
      <c r="EE637" s="18"/>
      <c r="EF637" s="18"/>
      <c r="EG637" s="18"/>
      <c r="EH637" s="18" t="s">
        <v>928</v>
      </c>
      <c r="EI637" s="18" cm="1">
        <f t="array" ref="EI637">IF(SUMPRODUCT(--(DO637:DS637&lt;&gt;""))=0, 0,1)</f>
        <v>0</v>
      </c>
      <c r="EJ637" s="18" cm="1">
        <f t="array" ref="EJ637">IF(SUMPRODUCT(--(DT637:EG637&lt;&gt;""))=0, 0,1)</f>
        <v>0</v>
      </c>
      <c r="EK637" s="18" cm="1">
        <f t="array" ref="EK637">IF(SUMPRODUCT(--(EC637:EG637&lt;&gt;""))=0, 0,1)</f>
        <v>0</v>
      </c>
      <c r="EL637" s="18" cm="1">
        <f t="array" ref="EL637">IF(SUMPRODUCT(--(EE637:EG637&lt;&gt;""))=0, 0,1)</f>
        <v>0</v>
      </c>
      <c r="EM637" s="18">
        <f t="shared" si="130"/>
        <v>0</v>
      </c>
      <c r="EN637" s="18" t="str">
        <f t="shared" si="131"/>
        <v>NA</v>
      </c>
      <c r="EO637" s="18" t="str">
        <f t="shared" si="132"/>
        <v>NA</v>
      </c>
      <c r="EP637" s="18" t="str">
        <f t="shared" si="133"/>
        <v>NA</v>
      </c>
      <c r="EQ637" s="18" t="str">
        <f t="shared" si="134"/>
        <v>NA</v>
      </c>
      <c r="ER637" s="58" t="s">
        <v>2080</v>
      </c>
      <c r="ES637" s="59">
        <v>43804</v>
      </c>
      <c r="ET637" s="18" t="s">
        <v>929</v>
      </c>
      <c r="EU637" s="18" t="s">
        <v>920</v>
      </c>
    </row>
    <row r="638" spans="1:151" ht="15.75" customHeight="1" x14ac:dyDescent="0.2">
      <c r="A638" s="5" t="s">
        <v>918</v>
      </c>
      <c r="B638" s="24" t="s">
        <v>919</v>
      </c>
      <c r="C638" s="26">
        <v>1</v>
      </c>
      <c r="D638" s="18" t="s">
        <v>922</v>
      </c>
      <c r="E638" s="18" t="s">
        <v>257</v>
      </c>
      <c r="F638" s="18" t="s">
        <v>2297</v>
      </c>
      <c r="G638" s="18" t="s">
        <v>641</v>
      </c>
      <c r="H638" s="18" t="s">
        <v>642</v>
      </c>
      <c r="I638" s="18" t="s">
        <v>363</v>
      </c>
      <c r="J638" s="18" t="s">
        <v>363</v>
      </c>
      <c r="K638" s="18" t="s">
        <v>363</v>
      </c>
      <c r="L638" s="18" t="s">
        <v>469</v>
      </c>
      <c r="M638" s="18" t="s">
        <v>253</v>
      </c>
      <c r="N638" s="56">
        <v>113</v>
      </c>
      <c r="O638" s="18" t="s">
        <v>921</v>
      </c>
      <c r="P638" s="18" t="s">
        <v>466</v>
      </c>
      <c r="Q638" s="18" t="s">
        <v>254</v>
      </c>
      <c r="R638" s="24" t="s">
        <v>257</v>
      </c>
      <c r="S638" s="24" t="s">
        <v>257</v>
      </c>
      <c r="T638" s="18" t="s">
        <v>257</v>
      </c>
      <c r="U638" s="18" t="s">
        <v>257</v>
      </c>
      <c r="V638" s="18" t="s">
        <v>257</v>
      </c>
      <c r="W638" s="18" t="s">
        <v>257</v>
      </c>
      <c r="X638" s="18" t="s">
        <v>923</v>
      </c>
      <c r="Y638" s="57">
        <v>1.3680000000000001</v>
      </c>
      <c r="Z638" s="18" t="s">
        <v>599</v>
      </c>
      <c r="AA638" s="57">
        <v>1.3680000000000001</v>
      </c>
      <c r="AB638" s="57" t="s">
        <v>257</v>
      </c>
      <c r="AC638" s="18" t="s">
        <v>699</v>
      </c>
      <c r="AD638" s="18">
        <v>1</v>
      </c>
      <c r="AE638" s="18" t="s">
        <v>924</v>
      </c>
      <c r="AF638" s="18" t="s">
        <v>257</v>
      </c>
      <c r="AG638" s="18" t="s">
        <v>257</v>
      </c>
      <c r="AH638" s="18" t="s">
        <v>257</v>
      </c>
      <c r="AI638" s="18">
        <v>2</v>
      </c>
      <c r="AJ638" s="18" t="s">
        <v>628</v>
      </c>
      <c r="AK638" s="18">
        <v>14</v>
      </c>
      <c r="AL638" s="18" t="s">
        <v>925</v>
      </c>
      <c r="AM638" s="18" t="s">
        <v>256</v>
      </c>
      <c r="AN638" s="57">
        <v>0</v>
      </c>
      <c r="AO638" s="18" t="s">
        <v>926</v>
      </c>
      <c r="AP638" s="18" t="s">
        <v>699</v>
      </c>
      <c r="AQ638" s="18">
        <v>1</v>
      </c>
      <c r="AR638" s="18" t="s">
        <v>924</v>
      </c>
      <c r="AS638" s="18" t="s">
        <v>257</v>
      </c>
      <c r="AT638" s="18" t="s">
        <v>257</v>
      </c>
      <c r="AU638" s="18" t="s">
        <v>257</v>
      </c>
      <c r="AV638" s="18" t="s">
        <v>257</v>
      </c>
      <c r="AW638" s="18" t="s">
        <v>257</v>
      </c>
      <c r="AX638" s="18">
        <v>2</v>
      </c>
      <c r="AY638" s="18" t="s">
        <v>628</v>
      </c>
      <c r="AZ638" s="18" t="s">
        <v>257</v>
      </c>
      <c r="BA638" s="18" t="s">
        <v>257</v>
      </c>
      <c r="BB638" s="18" t="s">
        <v>927</v>
      </c>
      <c r="BC638" s="18"/>
      <c r="BD638" s="18"/>
      <c r="BE638" s="18"/>
      <c r="BF638" s="18"/>
      <c r="BG638" s="18"/>
      <c r="BH638" s="18"/>
      <c r="BI638" s="18"/>
      <c r="BJ638" s="18"/>
      <c r="BK638" s="18"/>
      <c r="BL638" s="18"/>
      <c r="BM638" s="18"/>
      <c r="BN638" s="18"/>
      <c r="BO638" s="18"/>
      <c r="BP638" s="18"/>
      <c r="BQ638" s="18"/>
      <c r="BR638" s="18"/>
      <c r="BS638" s="18"/>
      <c r="BT638" s="18"/>
      <c r="BU638" s="18"/>
      <c r="BV638" s="18"/>
      <c r="BW638" s="18"/>
      <c r="BX638" s="18"/>
      <c r="BY638" s="18"/>
      <c r="BZ638" s="18"/>
      <c r="CA638" s="18"/>
      <c r="CB638" s="18"/>
      <c r="CC638" s="18"/>
      <c r="CD638" s="18"/>
      <c r="CE638" s="18"/>
      <c r="CF638" s="18"/>
      <c r="CG638" s="18"/>
      <c r="CH638" s="18"/>
      <c r="CI638" s="18"/>
      <c r="CJ638" s="18"/>
      <c r="CK638" s="18"/>
      <c r="CL638" s="18"/>
      <c r="CM638" s="18"/>
      <c r="CN638" s="18"/>
      <c r="CO638" s="18"/>
      <c r="CP638" s="18"/>
      <c r="CQ638" s="18"/>
      <c r="CR638" s="18"/>
      <c r="CS638" s="18"/>
      <c r="CT638" s="18"/>
      <c r="CU638" s="18"/>
      <c r="CV638" s="18"/>
      <c r="CW638" s="18"/>
      <c r="CX638" s="18"/>
      <c r="CY638" s="18"/>
      <c r="CZ638" s="18"/>
      <c r="DA638" s="18"/>
      <c r="DB638" s="18"/>
      <c r="DC638" s="18"/>
      <c r="DD638" s="18"/>
      <c r="DE638" s="18"/>
      <c r="DF638" s="18"/>
      <c r="DG638" s="18"/>
      <c r="DH638" s="18"/>
      <c r="DI638" s="18"/>
      <c r="DJ638" s="18"/>
      <c r="DK638" s="18"/>
      <c r="DL638" s="18"/>
      <c r="DM638" s="18"/>
      <c r="DN638" s="18"/>
      <c r="DO638" s="18"/>
      <c r="DP638" s="18"/>
      <c r="DQ638" s="18"/>
      <c r="DR638" s="18"/>
      <c r="DS638" s="18"/>
      <c r="DT638" s="18"/>
      <c r="DU638" s="18"/>
      <c r="DV638" s="18"/>
      <c r="DW638" s="18"/>
      <c r="DX638" s="18"/>
      <c r="DY638" s="18"/>
      <c r="DZ638" s="18"/>
      <c r="EA638" s="18"/>
      <c r="EB638" s="18"/>
      <c r="EC638" s="18"/>
      <c r="ED638" s="18"/>
      <c r="EE638" s="18"/>
      <c r="EF638" s="18"/>
      <c r="EG638" s="18"/>
      <c r="EH638" s="18" t="s">
        <v>928</v>
      </c>
      <c r="EI638" s="18" cm="1">
        <f t="array" ref="EI638">IF(SUMPRODUCT(--(DO638:DS638&lt;&gt;""))=0, 0,1)</f>
        <v>0</v>
      </c>
      <c r="EJ638" s="18" cm="1">
        <f t="array" ref="EJ638">IF(SUMPRODUCT(--(DT638:EG638&lt;&gt;""))=0, 0,1)</f>
        <v>0</v>
      </c>
      <c r="EK638" s="18" cm="1">
        <f t="array" ref="EK638">IF(SUMPRODUCT(--(EC638:EG638&lt;&gt;""))=0, 0,1)</f>
        <v>0</v>
      </c>
      <c r="EL638" s="18" cm="1">
        <f t="array" ref="EL638">IF(SUMPRODUCT(--(EE638:EG638&lt;&gt;""))=0, 0,1)</f>
        <v>0</v>
      </c>
      <c r="EM638" s="18">
        <f t="shared" si="130"/>
        <v>0</v>
      </c>
      <c r="EN638" s="18" t="str">
        <f t="shared" si="131"/>
        <v>NA</v>
      </c>
      <c r="EO638" s="18" t="str">
        <f t="shared" si="132"/>
        <v>NA</v>
      </c>
      <c r="EP638" s="18" t="str">
        <f t="shared" si="133"/>
        <v>NA</v>
      </c>
      <c r="EQ638" s="18" t="str">
        <f t="shared" si="134"/>
        <v>NA</v>
      </c>
      <c r="ER638" s="58" t="s">
        <v>2080</v>
      </c>
      <c r="ES638" s="59">
        <v>43804</v>
      </c>
      <c r="ET638" s="18" t="s">
        <v>929</v>
      </c>
      <c r="EU638" s="18" t="s">
        <v>920</v>
      </c>
    </row>
    <row r="639" spans="1:151" ht="15.75" customHeight="1" x14ac:dyDescent="0.2">
      <c r="A639" s="5" t="s">
        <v>930</v>
      </c>
      <c r="B639" s="24" t="s">
        <v>919</v>
      </c>
      <c r="C639" s="26">
        <v>1</v>
      </c>
      <c r="D639" s="18" t="s">
        <v>932</v>
      </c>
      <c r="E639" s="18" t="s">
        <v>257</v>
      </c>
      <c r="F639" s="18" t="s">
        <v>2297</v>
      </c>
      <c r="G639" s="18" t="s">
        <v>641</v>
      </c>
      <c r="H639" s="18" t="s">
        <v>642</v>
      </c>
      <c r="I639" s="18" t="s">
        <v>363</v>
      </c>
      <c r="J639" s="18" t="s">
        <v>363</v>
      </c>
      <c r="K639" s="18" t="s">
        <v>363</v>
      </c>
      <c r="L639" s="18" t="s">
        <v>469</v>
      </c>
      <c r="M639" s="18" t="s">
        <v>253</v>
      </c>
      <c r="N639" s="56">
        <v>113</v>
      </c>
      <c r="O639" s="18" t="s">
        <v>921</v>
      </c>
      <c r="P639" s="18" t="s">
        <v>466</v>
      </c>
      <c r="Q639" s="18" t="s">
        <v>254</v>
      </c>
      <c r="R639" s="24" t="s">
        <v>257</v>
      </c>
      <c r="S639" s="24" t="s">
        <v>257</v>
      </c>
      <c r="T639" s="18" t="s">
        <v>257</v>
      </c>
      <c r="U639" s="18" t="s">
        <v>257</v>
      </c>
      <c r="V639" s="18" t="s">
        <v>257</v>
      </c>
      <c r="W639" s="18" t="s">
        <v>257</v>
      </c>
      <c r="X639" s="18" t="s">
        <v>923</v>
      </c>
      <c r="Y639" s="57">
        <v>0</v>
      </c>
      <c r="Z639" s="18" t="s">
        <v>599</v>
      </c>
      <c r="AA639" s="57">
        <v>0</v>
      </c>
      <c r="AB639" s="57" t="s">
        <v>257</v>
      </c>
      <c r="AC639" s="18" t="s">
        <v>479</v>
      </c>
      <c r="AD639" s="18">
        <f>COUNT(AA585:AA586)</f>
        <v>2</v>
      </c>
      <c r="AE639" s="18" t="s">
        <v>924</v>
      </c>
      <c r="AF639" s="18" t="s">
        <v>257</v>
      </c>
      <c r="AG639" s="18" t="s">
        <v>257</v>
      </c>
      <c r="AH639" s="18" t="s">
        <v>257</v>
      </c>
      <c r="AI639" s="18">
        <v>2</v>
      </c>
      <c r="AJ639" s="18" t="s">
        <v>628</v>
      </c>
      <c r="AK639" s="18">
        <v>14</v>
      </c>
      <c r="AL639" s="18" t="s">
        <v>933</v>
      </c>
      <c r="AM639" s="18" t="s">
        <v>256</v>
      </c>
      <c r="AN639" s="57">
        <f>AVERAGE(AN585:AN586)</f>
        <v>25.014500000000002</v>
      </c>
      <c r="AO639" s="18" t="s">
        <v>926</v>
      </c>
      <c r="AP639" s="18" t="s">
        <v>479</v>
      </c>
      <c r="AQ639" s="56">
        <f>COUNT(AQ585:AQ586)</f>
        <v>2</v>
      </c>
      <c r="AR639" s="18" t="s">
        <v>924</v>
      </c>
      <c r="AS639" s="18" t="s">
        <v>257</v>
      </c>
      <c r="AT639" s="18" t="s">
        <v>257</v>
      </c>
      <c r="AU639" s="18" t="s">
        <v>257</v>
      </c>
      <c r="AV639" s="57">
        <f>STDEV(AN585:AN586)</f>
        <v>21.226638464438967</v>
      </c>
      <c r="AW639" s="18" t="s">
        <v>501</v>
      </c>
      <c r="AX639" s="18">
        <v>2</v>
      </c>
      <c r="AY639" s="18" t="s">
        <v>628</v>
      </c>
      <c r="AZ639" s="18" t="s">
        <v>257</v>
      </c>
      <c r="BA639" s="18" t="s">
        <v>257</v>
      </c>
      <c r="BB639" s="18" t="s">
        <v>933</v>
      </c>
      <c r="BC639" s="18"/>
      <c r="BD639" s="18"/>
      <c r="BE639" s="18"/>
      <c r="BF639" s="18"/>
      <c r="BG639" s="18"/>
      <c r="BH639" s="18"/>
      <c r="BI639" s="18"/>
      <c r="BJ639" s="18"/>
      <c r="BK639" s="18"/>
      <c r="BL639" s="18"/>
      <c r="BM639" s="18"/>
      <c r="BN639" s="18"/>
      <c r="BO639" s="18"/>
      <c r="BP639" s="18"/>
      <c r="BQ639" s="18"/>
      <c r="BR639" s="18"/>
      <c r="BS639" s="24"/>
      <c r="BT639" s="24"/>
      <c r="BU639" s="24"/>
      <c r="BV639" s="24"/>
      <c r="BW639" s="24"/>
      <c r="BX639" s="24"/>
      <c r="BY639" s="24"/>
      <c r="BZ639" s="24"/>
      <c r="CA639" s="24"/>
      <c r="CB639" s="24"/>
      <c r="CC639" s="24"/>
      <c r="CD639" s="24"/>
      <c r="CE639" s="24"/>
      <c r="CF639" s="24"/>
      <c r="CG639" s="24"/>
      <c r="CH639" s="24"/>
      <c r="CI639" s="24"/>
      <c r="CJ639" s="24"/>
      <c r="CK639" s="24"/>
      <c r="CL639" s="24"/>
      <c r="CM639" s="24"/>
      <c r="CN639" s="24"/>
      <c r="CO639" s="24"/>
      <c r="CP639" s="24"/>
      <c r="CQ639" s="24"/>
      <c r="CR639" s="24"/>
      <c r="CS639" s="24"/>
      <c r="CT639" s="24"/>
      <c r="CU639" s="24"/>
      <c r="CV639" s="24"/>
      <c r="CW639" s="24"/>
      <c r="CX639" s="24"/>
      <c r="CY639" s="24"/>
      <c r="CZ639" s="24"/>
      <c r="DA639" s="24"/>
      <c r="DB639" s="24"/>
      <c r="DC639" s="24"/>
      <c r="DD639" s="24"/>
      <c r="DE639" s="24"/>
      <c r="DF639" s="24"/>
      <c r="DG639" s="24"/>
      <c r="DH639" s="24"/>
      <c r="DI639" s="24"/>
      <c r="DJ639" s="24"/>
      <c r="DK639" s="24"/>
      <c r="DL639" s="24"/>
      <c r="DM639" s="24"/>
      <c r="DN639" s="24"/>
      <c r="DO639" s="24"/>
      <c r="DP639" s="24"/>
      <c r="DQ639" s="24"/>
      <c r="DR639" s="24"/>
      <c r="DS639" s="24"/>
      <c r="DT639" s="24"/>
      <c r="DU639" s="24"/>
      <c r="DV639" s="24"/>
      <c r="DW639" s="24"/>
      <c r="DX639" s="24"/>
      <c r="DY639" s="24"/>
      <c r="DZ639" s="24"/>
      <c r="EA639" s="24"/>
      <c r="EB639" s="24"/>
      <c r="EC639" s="24"/>
      <c r="ED639" s="24"/>
      <c r="EE639" s="24"/>
      <c r="EF639" s="24"/>
      <c r="EG639" s="18"/>
      <c r="EH639" s="18" t="s">
        <v>934</v>
      </c>
      <c r="EI639" s="18" cm="1">
        <f t="array" ref="EI639">IF(SUMPRODUCT(--(DO639:DS639&lt;&gt;""))=0, 0,1)</f>
        <v>0</v>
      </c>
      <c r="EJ639" s="18" cm="1">
        <f t="array" ref="EJ639">IF(SUMPRODUCT(--(DT639:EG639&lt;&gt;""))=0, 0,1)</f>
        <v>0</v>
      </c>
      <c r="EK639" s="18" cm="1">
        <f t="array" ref="EK639">IF(SUMPRODUCT(--(EC639:EG639&lt;&gt;""))=0, 0,1)</f>
        <v>0</v>
      </c>
      <c r="EL639" s="18" cm="1">
        <f t="array" ref="EL639">IF(SUMPRODUCT(--(EE639:EG639&lt;&gt;""))=0, 0,1)</f>
        <v>0</v>
      </c>
      <c r="EM639" s="18">
        <f t="shared" si="130"/>
        <v>0</v>
      </c>
      <c r="EN639" s="18" t="str">
        <f t="shared" si="131"/>
        <v>NA</v>
      </c>
      <c r="EO639" s="18" t="str">
        <f t="shared" si="132"/>
        <v>NA</v>
      </c>
      <c r="EP639" s="18" t="str">
        <f t="shared" si="133"/>
        <v>NA</v>
      </c>
      <c r="EQ639" s="18" t="str">
        <f t="shared" si="134"/>
        <v>NA</v>
      </c>
      <c r="ER639" s="58" t="s">
        <v>2080</v>
      </c>
      <c r="ES639" s="59">
        <v>43804</v>
      </c>
      <c r="ET639" s="18" t="s">
        <v>929</v>
      </c>
      <c r="EU639" s="18" t="s">
        <v>931</v>
      </c>
    </row>
    <row r="640" spans="1:151" ht="15.75" customHeight="1" x14ac:dyDescent="0.2">
      <c r="A640" s="5" t="s">
        <v>930</v>
      </c>
      <c r="B640" s="24" t="s">
        <v>919</v>
      </c>
      <c r="C640" s="26">
        <v>1</v>
      </c>
      <c r="D640" s="18" t="s">
        <v>935</v>
      </c>
      <c r="E640" s="18" t="s">
        <v>257</v>
      </c>
      <c r="F640" s="18" t="s">
        <v>2297</v>
      </c>
      <c r="G640" s="18" t="s">
        <v>641</v>
      </c>
      <c r="H640" s="18" t="s">
        <v>642</v>
      </c>
      <c r="I640" s="18" t="s">
        <v>363</v>
      </c>
      <c r="J640" s="18" t="s">
        <v>363</v>
      </c>
      <c r="K640" s="18" t="s">
        <v>363</v>
      </c>
      <c r="L640" s="18" t="s">
        <v>469</v>
      </c>
      <c r="M640" s="18" t="s">
        <v>253</v>
      </c>
      <c r="N640" s="56">
        <v>113</v>
      </c>
      <c r="O640" s="18" t="s">
        <v>921</v>
      </c>
      <c r="P640" s="18" t="s">
        <v>466</v>
      </c>
      <c r="Q640" s="18" t="s">
        <v>254</v>
      </c>
      <c r="R640" s="24" t="s">
        <v>257</v>
      </c>
      <c r="S640" s="24" t="s">
        <v>257</v>
      </c>
      <c r="T640" s="18" t="s">
        <v>257</v>
      </c>
      <c r="U640" s="18" t="s">
        <v>257</v>
      </c>
      <c r="V640" s="18" t="s">
        <v>257</v>
      </c>
      <c r="W640" s="18" t="s">
        <v>257</v>
      </c>
      <c r="X640" s="18" t="s">
        <v>923</v>
      </c>
      <c r="Y640" s="57">
        <v>0.1</v>
      </c>
      <c r="Z640" s="18" t="s">
        <v>599</v>
      </c>
      <c r="AA640" s="57">
        <v>0.1</v>
      </c>
      <c r="AB640" s="57" t="s">
        <v>257</v>
      </c>
      <c r="AC640" s="18" t="s">
        <v>479</v>
      </c>
      <c r="AD640" s="18">
        <f>COUNT(AA587:AA591)</f>
        <v>5</v>
      </c>
      <c r="AE640" s="18" t="s">
        <v>924</v>
      </c>
      <c r="AF640" s="18" t="s">
        <v>257</v>
      </c>
      <c r="AG640" s="18" t="s">
        <v>257</v>
      </c>
      <c r="AH640" s="18" t="s">
        <v>257</v>
      </c>
      <c r="AI640" s="18">
        <v>2</v>
      </c>
      <c r="AJ640" s="18" t="s">
        <v>628</v>
      </c>
      <c r="AK640" s="18">
        <v>14</v>
      </c>
      <c r="AL640" s="18" t="s">
        <v>933</v>
      </c>
      <c r="AM640" s="18" t="s">
        <v>256</v>
      </c>
      <c r="AN640" s="57">
        <f>AVERAGE(AN587:AN591)</f>
        <v>32.040199999999999</v>
      </c>
      <c r="AO640" s="18" t="s">
        <v>926</v>
      </c>
      <c r="AP640" s="18" t="s">
        <v>479</v>
      </c>
      <c r="AQ640" s="56">
        <f>COUNT(AQ587:AQ591)</f>
        <v>5</v>
      </c>
      <c r="AR640" s="18" t="s">
        <v>924</v>
      </c>
      <c r="AS640" s="18" t="s">
        <v>257</v>
      </c>
      <c r="AT640" s="18" t="s">
        <v>257</v>
      </c>
      <c r="AU640" s="18" t="s">
        <v>257</v>
      </c>
      <c r="AV640" s="57">
        <f>STDEV(AN587:AN591)</f>
        <v>4.5106342902079737</v>
      </c>
      <c r="AW640" s="18" t="s">
        <v>501</v>
      </c>
      <c r="AX640" s="18">
        <v>2</v>
      </c>
      <c r="AY640" s="18" t="s">
        <v>628</v>
      </c>
      <c r="AZ640" s="18" t="s">
        <v>257</v>
      </c>
      <c r="BA640" s="18" t="s">
        <v>257</v>
      </c>
      <c r="BB640" s="18" t="s">
        <v>933</v>
      </c>
      <c r="BC640" s="18"/>
      <c r="BD640" s="18"/>
      <c r="BE640" s="18"/>
      <c r="BF640" s="18"/>
      <c r="BG640" s="18"/>
      <c r="BH640" s="18"/>
      <c r="BI640" s="18"/>
      <c r="BJ640" s="18"/>
      <c r="BK640" s="18"/>
      <c r="BL640" s="18"/>
      <c r="BM640" s="18"/>
      <c r="BN640" s="18"/>
      <c r="BO640" s="18"/>
      <c r="BP640" s="18"/>
      <c r="BQ640" s="18"/>
      <c r="BR640" s="18"/>
      <c r="BS640" s="24"/>
      <c r="BT640" s="24"/>
      <c r="BU640" s="24"/>
      <c r="BV640" s="24"/>
      <c r="BW640" s="24"/>
      <c r="BX640" s="24"/>
      <c r="BY640" s="24"/>
      <c r="BZ640" s="24"/>
      <c r="CA640" s="24"/>
      <c r="CB640" s="24"/>
      <c r="CC640" s="24"/>
      <c r="CD640" s="24"/>
      <c r="CE640" s="24"/>
      <c r="CF640" s="24"/>
      <c r="CG640" s="24"/>
      <c r="CH640" s="24"/>
      <c r="CI640" s="24"/>
      <c r="CJ640" s="24"/>
      <c r="CK640" s="24"/>
      <c r="CL640" s="24"/>
      <c r="CM640" s="24"/>
      <c r="CN640" s="24"/>
      <c r="CO640" s="24"/>
      <c r="CP640" s="24"/>
      <c r="CQ640" s="24"/>
      <c r="CR640" s="24"/>
      <c r="CS640" s="24"/>
      <c r="CT640" s="24"/>
      <c r="CU640" s="24"/>
      <c r="CV640" s="24"/>
      <c r="CW640" s="24"/>
      <c r="CX640" s="24"/>
      <c r="CY640" s="24"/>
      <c r="CZ640" s="24"/>
      <c r="DA640" s="24"/>
      <c r="DB640" s="24"/>
      <c r="DC640" s="24"/>
      <c r="DD640" s="24"/>
      <c r="DE640" s="24"/>
      <c r="DF640" s="24"/>
      <c r="DG640" s="24"/>
      <c r="DH640" s="24"/>
      <c r="DI640" s="24"/>
      <c r="DJ640" s="24"/>
      <c r="DK640" s="24"/>
      <c r="DL640" s="24"/>
      <c r="DM640" s="24"/>
      <c r="DN640" s="24"/>
      <c r="DO640" s="24"/>
      <c r="DP640" s="24"/>
      <c r="DQ640" s="24"/>
      <c r="DR640" s="24"/>
      <c r="DS640" s="24"/>
      <c r="DT640" s="24"/>
      <c r="DU640" s="24"/>
      <c r="DV640" s="24"/>
      <c r="DW640" s="24"/>
      <c r="DX640" s="24"/>
      <c r="DY640" s="24"/>
      <c r="DZ640" s="24"/>
      <c r="EA640" s="24"/>
      <c r="EB640" s="24"/>
      <c r="EC640" s="24"/>
      <c r="ED640" s="24"/>
      <c r="EE640" s="24"/>
      <c r="EF640" s="24"/>
      <c r="EG640" s="18"/>
      <c r="EH640" s="18" t="s">
        <v>934</v>
      </c>
      <c r="EI640" s="18" cm="1">
        <f t="array" ref="EI640">IF(SUMPRODUCT(--(DO640:DS640&lt;&gt;""))=0, 0,1)</f>
        <v>0</v>
      </c>
      <c r="EJ640" s="18" cm="1">
        <f t="array" ref="EJ640">IF(SUMPRODUCT(--(DT640:EG640&lt;&gt;""))=0, 0,1)</f>
        <v>0</v>
      </c>
      <c r="EK640" s="18" cm="1">
        <f t="array" ref="EK640">IF(SUMPRODUCT(--(EC640:EG640&lt;&gt;""))=0, 0,1)</f>
        <v>0</v>
      </c>
      <c r="EL640" s="18" cm="1">
        <f t="array" ref="EL640">IF(SUMPRODUCT(--(EE640:EG640&lt;&gt;""))=0, 0,1)</f>
        <v>0</v>
      </c>
      <c r="EM640" s="18">
        <f t="shared" si="130"/>
        <v>0</v>
      </c>
      <c r="EN640" s="18" t="str">
        <f t="shared" si="131"/>
        <v>NA</v>
      </c>
      <c r="EO640" s="18" t="str">
        <f t="shared" si="132"/>
        <v>NA</v>
      </c>
      <c r="EP640" s="18" t="str">
        <f t="shared" si="133"/>
        <v>NA</v>
      </c>
      <c r="EQ640" s="18" t="str">
        <f t="shared" si="134"/>
        <v>NA</v>
      </c>
      <c r="ER640" s="58" t="s">
        <v>2080</v>
      </c>
      <c r="ES640" s="59">
        <v>43804</v>
      </c>
      <c r="ET640" s="18" t="s">
        <v>929</v>
      </c>
      <c r="EU640" s="18" t="s">
        <v>931</v>
      </c>
    </row>
    <row r="641" spans="1:151" ht="15.75" customHeight="1" x14ac:dyDescent="0.2">
      <c r="A641" s="5" t="s">
        <v>930</v>
      </c>
      <c r="B641" s="24" t="s">
        <v>919</v>
      </c>
      <c r="C641" s="26">
        <v>1</v>
      </c>
      <c r="D641" s="18" t="s">
        <v>936</v>
      </c>
      <c r="E641" s="18" t="s">
        <v>257</v>
      </c>
      <c r="F641" s="18" t="s">
        <v>2297</v>
      </c>
      <c r="G641" s="18" t="s">
        <v>641</v>
      </c>
      <c r="H641" s="18" t="s">
        <v>642</v>
      </c>
      <c r="I641" s="18" t="s">
        <v>363</v>
      </c>
      <c r="J641" s="18" t="s">
        <v>363</v>
      </c>
      <c r="K641" s="18" t="s">
        <v>363</v>
      </c>
      <c r="L641" s="18" t="s">
        <v>469</v>
      </c>
      <c r="M641" s="18" t="s">
        <v>253</v>
      </c>
      <c r="N641" s="56">
        <v>113</v>
      </c>
      <c r="O641" s="18" t="s">
        <v>921</v>
      </c>
      <c r="P641" s="18" t="s">
        <v>466</v>
      </c>
      <c r="Q641" s="18" t="s">
        <v>254</v>
      </c>
      <c r="R641" s="24" t="s">
        <v>257</v>
      </c>
      <c r="S641" s="24" t="s">
        <v>257</v>
      </c>
      <c r="T641" s="18" t="s">
        <v>257</v>
      </c>
      <c r="U641" s="18" t="s">
        <v>257</v>
      </c>
      <c r="V641" s="18" t="s">
        <v>257</v>
      </c>
      <c r="W641" s="18" t="s">
        <v>257</v>
      </c>
      <c r="X641" s="18" t="s">
        <v>923</v>
      </c>
      <c r="Y641" s="57">
        <v>0.2</v>
      </c>
      <c r="Z641" s="18" t="s">
        <v>599</v>
      </c>
      <c r="AA641" s="57">
        <v>0.2</v>
      </c>
      <c r="AB641" s="57" t="s">
        <v>257</v>
      </c>
      <c r="AC641" s="18" t="s">
        <v>479</v>
      </c>
      <c r="AD641" s="18">
        <f>COUNT(AA592:AA602)</f>
        <v>11</v>
      </c>
      <c r="AE641" s="18" t="s">
        <v>924</v>
      </c>
      <c r="AF641" s="18" t="s">
        <v>257</v>
      </c>
      <c r="AG641" s="18" t="s">
        <v>257</v>
      </c>
      <c r="AH641" s="18" t="s">
        <v>257</v>
      </c>
      <c r="AI641" s="18">
        <v>2</v>
      </c>
      <c r="AJ641" s="18" t="s">
        <v>628</v>
      </c>
      <c r="AK641" s="18">
        <v>14</v>
      </c>
      <c r="AL641" s="18" t="s">
        <v>933</v>
      </c>
      <c r="AM641" s="18" t="s">
        <v>256</v>
      </c>
      <c r="AN641" s="57">
        <f>AVERAGE(AN592:AN602)</f>
        <v>14.199363636363637</v>
      </c>
      <c r="AO641" s="18" t="s">
        <v>926</v>
      </c>
      <c r="AP641" s="18" t="s">
        <v>479</v>
      </c>
      <c r="AQ641" s="56">
        <f>COUNT(AQ592:AQ602)</f>
        <v>11</v>
      </c>
      <c r="AR641" s="18" t="s">
        <v>924</v>
      </c>
      <c r="AS641" s="18" t="s">
        <v>257</v>
      </c>
      <c r="AT641" s="18" t="s">
        <v>257</v>
      </c>
      <c r="AU641" s="18" t="s">
        <v>257</v>
      </c>
      <c r="AV641" s="57">
        <f>STDEV(AN592:AN602)</f>
        <v>5.0415017261273825</v>
      </c>
      <c r="AW641" s="18" t="s">
        <v>501</v>
      </c>
      <c r="AX641" s="18">
        <v>2</v>
      </c>
      <c r="AY641" s="18" t="s">
        <v>628</v>
      </c>
      <c r="AZ641" s="18" t="s">
        <v>257</v>
      </c>
      <c r="BA641" s="18" t="s">
        <v>257</v>
      </c>
      <c r="BB641" s="18" t="s">
        <v>933</v>
      </c>
      <c r="BC641" s="18"/>
      <c r="BD641" s="18"/>
      <c r="BE641" s="18"/>
      <c r="BF641" s="18"/>
      <c r="BG641" s="18"/>
      <c r="BH641" s="18"/>
      <c r="BI641" s="18"/>
      <c r="BJ641" s="18"/>
      <c r="BK641" s="18"/>
      <c r="BL641" s="18"/>
      <c r="BM641" s="18"/>
      <c r="BN641" s="18"/>
      <c r="BO641" s="18"/>
      <c r="BP641" s="18"/>
      <c r="BQ641" s="18"/>
      <c r="BR641" s="18"/>
      <c r="BS641" s="24"/>
      <c r="BT641" s="24"/>
      <c r="BU641" s="24"/>
      <c r="BV641" s="24"/>
      <c r="BW641" s="24"/>
      <c r="BX641" s="24"/>
      <c r="BY641" s="24"/>
      <c r="BZ641" s="24"/>
      <c r="CA641" s="24"/>
      <c r="CB641" s="24"/>
      <c r="CC641" s="24"/>
      <c r="CD641" s="24"/>
      <c r="CE641" s="24"/>
      <c r="CF641" s="24"/>
      <c r="CG641" s="24"/>
      <c r="CH641" s="24"/>
      <c r="CI641" s="24"/>
      <c r="CJ641" s="24"/>
      <c r="CK641" s="24"/>
      <c r="CL641" s="24"/>
      <c r="CM641" s="24"/>
      <c r="CN641" s="24"/>
      <c r="CO641" s="24"/>
      <c r="CP641" s="24"/>
      <c r="CQ641" s="24"/>
      <c r="CR641" s="24"/>
      <c r="CS641" s="24"/>
      <c r="CT641" s="24"/>
      <c r="CU641" s="24"/>
      <c r="CV641" s="24"/>
      <c r="CW641" s="24"/>
      <c r="CX641" s="24"/>
      <c r="CY641" s="24"/>
      <c r="CZ641" s="24"/>
      <c r="DA641" s="24"/>
      <c r="DB641" s="24"/>
      <c r="DC641" s="24"/>
      <c r="DD641" s="24"/>
      <c r="DE641" s="24"/>
      <c r="DF641" s="24"/>
      <c r="DG641" s="24"/>
      <c r="DH641" s="24"/>
      <c r="DI641" s="24"/>
      <c r="DJ641" s="24"/>
      <c r="DK641" s="24"/>
      <c r="DL641" s="24"/>
      <c r="DM641" s="24"/>
      <c r="DN641" s="24"/>
      <c r="DO641" s="24"/>
      <c r="DP641" s="24"/>
      <c r="DQ641" s="24"/>
      <c r="DR641" s="24"/>
      <c r="DS641" s="24"/>
      <c r="DT641" s="24"/>
      <c r="DU641" s="24"/>
      <c r="DV641" s="24"/>
      <c r="DW641" s="24"/>
      <c r="DX641" s="24"/>
      <c r="DY641" s="24"/>
      <c r="DZ641" s="24"/>
      <c r="EA641" s="24"/>
      <c r="EB641" s="24"/>
      <c r="EC641" s="24"/>
      <c r="ED641" s="24"/>
      <c r="EE641" s="24"/>
      <c r="EF641" s="24"/>
      <c r="EG641" s="18"/>
      <c r="EH641" s="18" t="s">
        <v>934</v>
      </c>
      <c r="EI641" s="18" cm="1">
        <f t="array" ref="EI641">IF(SUMPRODUCT(--(DO641:DS641&lt;&gt;""))=0, 0,1)</f>
        <v>0</v>
      </c>
      <c r="EJ641" s="18" cm="1">
        <f t="array" ref="EJ641">IF(SUMPRODUCT(--(DT641:EG641&lt;&gt;""))=0, 0,1)</f>
        <v>0</v>
      </c>
      <c r="EK641" s="18" cm="1">
        <f t="array" ref="EK641">IF(SUMPRODUCT(--(EC641:EG641&lt;&gt;""))=0, 0,1)</f>
        <v>0</v>
      </c>
      <c r="EL641" s="18" cm="1">
        <f t="array" ref="EL641">IF(SUMPRODUCT(--(EE641:EG641&lt;&gt;""))=0, 0,1)</f>
        <v>0</v>
      </c>
      <c r="EM641" s="18">
        <f t="shared" si="130"/>
        <v>0</v>
      </c>
      <c r="EN641" s="18" t="str">
        <f t="shared" si="131"/>
        <v>NA</v>
      </c>
      <c r="EO641" s="18" t="str">
        <f t="shared" si="132"/>
        <v>NA</v>
      </c>
      <c r="EP641" s="18" t="str">
        <f t="shared" si="133"/>
        <v>NA</v>
      </c>
      <c r="EQ641" s="18" t="str">
        <f t="shared" si="134"/>
        <v>NA</v>
      </c>
      <c r="ER641" s="58" t="s">
        <v>2080</v>
      </c>
      <c r="ES641" s="59">
        <v>43804</v>
      </c>
      <c r="ET641" s="18" t="s">
        <v>929</v>
      </c>
      <c r="EU641" s="18" t="s">
        <v>931</v>
      </c>
    </row>
    <row r="642" spans="1:151" ht="15.75" customHeight="1" x14ac:dyDescent="0.2">
      <c r="A642" s="5" t="s">
        <v>930</v>
      </c>
      <c r="B642" s="24" t="s">
        <v>919</v>
      </c>
      <c r="C642" s="26">
        <v>1</v>
      </c>
      <c r="D642" s="18" t="s">
        <v>937</v>
      </c>
      <c r="E642" s="18" t="s">
        <v>257</v>
      </c>
      <c r="F642" s="18" t="s">
        <v>2297</v>
      </c>
      <c r="G642" s="18" t="s">
        <v>641</v>
      </c>
      <c r="H642" s="18" t="s">
        <v>642</v>
      </c>
      <c r="I642" s="18" t="s">
        <v>363</v>
      </c>
      <c r="J642" s="18" t="s">
        <v>363</v>
      </c>
      <c r="K642" s="18" t="s">
        <v>363</v>
      </c>
      <c r="L642" s="18" t="s">
        <v>469</v>
      </c>
      <c r="M642" s="18" t="s">
        <v>253</v>
      </c>
      <c r="N642" s="56">
        <v>113</v>
      </c>
      <c r="O642" s="18" t="s">
        <v>921</v>
      </c>
      <c r="P642" s="18" t="s">
        <v>466</v>
      </c>
      <c r="Q642" s="18" t="s">
        <v>254</v>
      </c>
      <c r="R642" s="24" t="s">
        <v>257</v>
      </c>
      <c r="S642" s="24" t="s">
        <v>257</v>
      </c>
      <c r="T642" s="18" t="s">
        <v>257</v>
      </c>
      <c r="U642" s="18" t="s">
        <v>257</v>
      </c>
      <c r="V642" s="18" t="s">
        <v>257</v>
      </c>
      <c r="W642" s="18" t="s">
        <v>257</v>
      </c>
      <c r="X642" s="18" t="s">
        <v>923</v>
      </c>
      <c r="Y642" s="57">
        <v>0.3</v>
      </c>
      <c r="Z642" s="18" t="s">
        <v>599</v>
      </c>
      <c r="AA642" s="57">
        <v>0.3</v>
      </c>
      <c r="AB642" s="57" t="s">
        <v>257</v>
      </c>
      <c r="AC642" s="18" t="s">
        <v>479</v>
      </c>
      <c r="AD642" s="18">
        <f>COUNT(AA603:AA610)</f>
        <v>8</v>
      </c>
      <c r="AE642" s="18" t="s">
        <v>924</v>
      </c>
      <c r="AF642" s="18" t="s">
        <v>257</v>
      </c>
      <c r="AG642" s="18" t="s">
        <v>257</v>
      </c>
      <c r="AH642" s="18" t="s">
        <v>257</v>
      </c>
      <c r="AI642" s="18">
        <v>2</v>
      </c>
      <c r="AJ642" s="18" t="s">
        <v>628</v>
      </c>
      <c r="AK642" s="18">
        <v>14</v>
      </c>
      <c r="AL642" s="18" t="s">
        <v>933</v>
      </c>
      <c r="AM642" s="18" t="s">
        <v>256</v>
      </c>
      <c r="AN642" s="57">
        <f>AVERAGE(AN603:AN610)</f>
        <v>1.5193749999999999</v>
      </c>
      <c r="AO642" s="18" t="s">
        <v>926</v>
      </c>
      <c r="AP642" s="18" t="s">
        <v>479</v>
      </c>
      <c r="AQ642" s="56">
        <f>COUNT(AQ603:AQ610)</f>
        <v>8</v>
      </c>
      <c r="AR642" s="18" t="s">
        <v>924</v>
      </c>
      <c r="AS642" s="18" t="s">
        <v>257</v>
      </c>
      <c r="AT642" s="18" t="s">
        <v>257</v>
      </c>
      <c r="AU642" s="18" t="s">
        <v>257</v>
      </c>
      <c r="AV642" s="57">
        <f>STDEV(AN603:AN610)</f>
        <v>2.0859395236747806</v>
      </c>
      <c r="AW642" s="18" t="s">
        <v>501</v>
      </c>
      <c r="AX642" s="18">
        <v>2</v>
      </c>
      <c r="AY642" s="18" t="s">
        <v>628</v>
      </c>
      <c r="AZ642" s="18" t="s">
        <v>257</v>
      </c>
      <c r="BA642" s="18" t="s">
        <v>257</v>
      </c>
      <c r="BB642" s="18" t="s">
        <v>933</v>
      </c>
      <c r="BC642" s="18"/>
      <c r="BD642" s="18"/>
      <c r="BE642" s="18"/>
      <c r="BF642" s="18"/>
      <c r="BG642" s="18"/>
      <c r="BH642" s="18"/>
      <c r="BI642" s="18"/>
      <c r="BJ642" s="18"/>
      <c r="BK642" s="18"/>
      <c r="BL642" s="18"/>
      <c r="BM642" s="18"/>
      <c r="BN642" s="18"/>
      <c r="BO642" s="18"/>
      <c r="BP642" s="18"/>
      <c r="BQ642" s="18"/>
      <c r="BR642" s="18"/>
      <c r="BS642" s="24"/>
      <c r="BT642" s="24"/>
      <c r="BU642" s="24"/>
      <c r="BV642" s="24"/>
      <c r="BW642" s="24"/>
      <c r="BX642" s="24"/>
      <c r="BY642" s="24"/>
      <c r="BZ642" s="24"/>
      <c r="CA642" s="24"/>
      <c r="CB642" s="24"/>
      <c r="CC642" s="24"/>
      <c r="CD642" s="24"/>
      <c r="CE642" s="24"/>
      <c r="CF642" s="24"/>
      <c r="CG642" s="24"/>
      <c r="CH642" s="24"/>
      <c r="CI642" s="24"/>
      <c r="CJ642" s="24"/>
      <c r="CK642" s="24"/>
      <c r="CL642" s="24"/>
      <c r="CM642" s="24"/>
      <c r="CN642" s="24"/>
      <c r="CO642" s="24"/>
      <c r="CP642" s="24"/>
      <c r="CQ642" s="24"/>
      <c r="CR642" s="24"/>
      <c r="CS642" s="24"/>
      <c r="CT642" s="24"/>
      <c r="CU642" s="24"/>
      <c r="CV642" s="24"/>
      <c r="CW642" s="24"/>
      <c r="CX642" s="24"/>
      <c r="CY642" s="24"/>
      <c r="CZ642" s="24"/>
      <c r="DA642" s="24"/>
      <c r="DB642" s="24"/>
      <c r="DC642" s="24"/>
      <c r="DD642" s="24"/>
      <c r="DE642" s="24"/>
      <c r="DF642" s="24"/>
      <c r="DG642" s="24"/>
      <c r="DH642" s="24"/>
      <c r="DI642" s="24"/>
      <c r="DJ642" s="24"/>
      <c r="DK642" s="24"/>
      <c r="DL642" s="24"/>
      <c r="DM642" s="24"/>
      <c r="DN642" s="24"/>
      <c r="DO642" s="24"/>
      <c r="DP642" s="24"/>
      <c r="DQ642" s="24"/>
      <c r="DR642" s="24"/>
      <c r="DS642" s="24"/>
      <c r="DT642" s="24"/>
      <c r="DU642" s="24"/>
      <c r="DV642" s="24"/>
      <c r="DW642" s="24"/>
      <c r="DX642" s="24"/>
      <c r="DY642" s="24"/>
      <c r="DZ642" s="24"/>
      <c r="EA642" s="24"/>
      <c r="EB642" s="24"/>
      <c r="EC642" s="24"/>
      <c r="ED642" s="24"/>
      <c r="EE642" s="24"/>
      <c r="EF642" s="24"/>
      <c r="EG642" s="18"/>
      <c r="EH642" s="18" t="s">
        <v>934</v>
      </c>
      <c r="EI642" s="18" cm="1">
        <f t="array" ref="EI642">IF(SUMPRODUCT(--(DO642:DS642&lt;&gt;""))=0, 0,1)</f>
        <v>0</v>
      </c>
      <c r="EJ642" s="18" cm="1">
        <f t="array" ref="EJ642">IF(SUMPRODUCT(--(DT642:EG642&lt;&gt;""))=0, 0,1)</f>
        <v>0</v>
      </c>
      <c r="EK642" s="18" cm="1">
        <f t="array" ref="EK642">IF(SUMPRODUCT(--(EC642:EG642&lt;&gt;""))=0, 0,1)</f>
        <v>0</v>
      </c>
      <c r="EL642" s="18" cm="1">
        <f t="array" ref="EL642">IF(SUMPRODUCT(--(EE642:EG642&lt;&gt;""))=0, 0,1)</f>
        <v>0</v>
      </c>
      <c r="EM642" s="18">
        <f t="shared" si="130"/>
        <v>0</v>
      </c>
      <c r="EN642" s="18" t="str">
        <f t="shared" si="131"/>
        <v>NA</v>
      </c>
      <c r="EO642" s="18" t="str">
        <f t="shared" si="132"/>
        <v>NA</v>
      </c>
      <c r="EP642" s="18" t="str">
        <f t="shared" si="133"/>
        <v>NA</v>
      </c>
      <c r="EQ642" s="18" t="str">
        <f t="shared" si="134"/>
        <v>NA</v>
      </c>
      <c r="ER642" s="58" t="s">
        <v>2080</v>
      </c>
      <c r="ES642" s="59">
        <v>43804</v>
      </c>
      <c r="ET642" s="18" t="s">
        <v>929</v>
      </c>
      <c r="EU642" s="18" t="s">
        <v>931</v>
      </c>
    </row>
    <row r="643" spans="1:151" ht="15.75" customHeight="1" x14ac:dyDescent="0.2">
      <c r="A643" s="5" t="s">
        <v>930</v>
      </c>
      <c r="B643" s="24" t="s">
        <v>919</v>
      </c>
      <c r="C643" s="26">
        <v>1</v>
      </c>
      <c r="D643" s="18" t="s">
        <v>938</v>
      </c>
      <c r="E643" s="18" t="s">
        <v>257</v>
      </c>
      <c r="F643" s="18" t="s">
        <v>2297</v>
      </c>
      <c r="G643" s="18" t="s">
        <v>641</v>
      </c>
      <c r="H643" s="18" t="s">
        <v>642</v>
      </c>
      <c r="I643" s="18" t="s">
        <v>363</v>
      </c>
      <c r="J643" s="18" t="s">
        <v>363</v>
      </c>
      <c r="K643" s="18" t="s">
        <v>363</v>
      </c>
      <c r="L643" s="18" t="s">
        <v>469</v>
      </c>
      <c r="M643" s="18" t="s">
        <v>253</v>
      </c>
      <c r="N643" s="56">
        <v>113</v>
      </c>
      <c r="O643" s="18" t="s">
        <v>921</v>
      </c>
      <c r="P643" s="18" t="s">
        <v>466</v>
      </c>
      <c r="Q643" s="18" t="s">
        <v>254</v>
      </c>
      <c r="R643" s="24" t="s">
        <v>257</v>
      </c>
      <c r="S643" s="24" t="s">
        <v>257</v>
      </c>
      <c r="T643" s="18" t="s">
        <v>257</v>
      </c>
      <c r="U643" s="18" t="s">
        <v>257</v>
      </c>
      <c r="V643" s="18" t="s">
        <v>257</v>
      </c>
      <c r="W643" s="18" t="s">
        <v>257</v>
      </c>
      <c r="X643" s="18" t="s">
        <v>923</v>
      </c>
      <c r="Y643" s="57">
        <v>0.4</v>
      </c>
      <c r="Z643" s="18" t="s">
        <v>599</v>
      </c>
      <c r="AA643" s="57">
        <v>0.4</v>
      </c>
      <c r="AB643" s="57" t="s">
        <v>257</v>
      </c>
      <c r="AC643" s="18" t="s">
        <v>479</v>
      </c>
      <c r="AD643" s="18">
        <f>COUNT(AA611:AA616)</f>
        <v>6</v>
      </c>
      <c r="AE643" s="18" t="s">
        <v>924</v>
      </c>
      <c r="AF643" s="18" t="s">
        <v>257</v>
      </c>
      <c r="AG643" s="18" t="s">
        <v>257</v>
      </c>
      <c r="AH643" s="18" t="s">
        <v>257</v>
      </c>
      <c r="AI643" s="18">
        <v>2</v>
      </c>
      <c r="AJ643" s="18" t="s">
        <v>628</v>
      </c>
      <c r="AK643" s="18">
        <v>14</v>
      </c>
      <c r="AL643" s="18" t="s">
        <v>933</v>
      </c>
      <c r="AM643" s="18" t="s">
        <v>256</v>
      </c>
      <c r="AN643" s="57">
        <f>AVERAGE(AN611:AN616)</f>
        <v>2.9666666666666671E-2</v>
      </c>
      <c r="AO643" s="18" t="s">
        <v>926</v>
      </c>
      <c r="AP643" s="18" t="s">
        <v>479</v>
      </c>
      <c r="AQ643" s="56">
        <f>COUNT(AQ611:AQ616)</f>
        <v>6</v>
      </c>
      <c r="AR643" s="18" t="s">
        <v>924</v>
      </c>
      <c r="AS643" s="18" t="s">
        <v>257</v>
      </c>
      <c r="AT643" s="18" t="s">
        <v>257</v>
      </c>
      <c r="AU643" s="18" t="s">
        <v>257</v>
      </c>
      <c r="AV643" s="57">
        <f>STDEV(AN611:AN616)</f>
        <v>1.5794513815457149E-2</v>
      </c>
      <c r="AW643" s="18" t="s">
        <v>501</v>
      </c>
      <c r="AX643" s="18">
        <v>2</v>
      </c>
      <c r="AY643" s="18" t="s">
        <v>628</v>
      </c>
      <c r="AZ643" s="18" t="s">
        <v>257</v>
      </c>
      <c r="BA643" s="18" t="s">
        <v>257</v>
      </c>
      <c r="BB643" s="18" t="s">
        <v>933</v>
      </c>
      <c r="BC643" s="18"/>
      <c r="BD643" s="18"/>
      <c r="BE643" s="18"/>
      <c r="BF643" s="18"/>
      <c r="BG643" s="18"/>
      <c r="BH643" s="18"/>
      <c r="BI643" s="18"/>
      <c r="BJ643" s="18"/>
      <c r="BK643" s="18"/>
      <c r="BL643" s="18"/>
      <c r="BM643" s="18"/>
      <c r="BN643" s="18"/>
      <c r="BO643" s="18"/>
      <c r="BP643" s="18"/>
      <c r="BQ643" s="18"/>
      <c r="BR643" s="18"/>
      <c r="BS643" s="24"/>
      <c r="BT643" s="24"/>
      <c r="BU643" s="24"/>
      <c r="BV643" s="24"/>
      <c r="BW643" s="24"/>
      <c r="BX643" s="24"/>
      <c r="BY643" s="24"/>
      <c r="BZ643" s="24"/>
      <c r="CA643" s="24"/>
      <c r="CB643" s="24"/>
      <c r="CC643" s="24"/>
      <c r="CD643" s="24"/>
      <c r="CE643" s="24"/>
      <c r="CF643" s="24"/>
      <c r="CG643" s="24"/>
      <c r="CH643" s="24"/>
      <c r="CI643" s="24"/>
      <c r="CJ643" s="24"/>
      <c r="CK643" s="24"/>
      <c r="CL643" s="24"/>
      <c r="CM643" s="24"/>
      <c r="CN643" s="24"/>
      <c r="CO643" s="24"/>
      <c r="CP643" s="24"/>
      <c r="CQ643" s="24"/>
      <c r="CR643" s="24"/>
      <c r="CS643" s="24"/>
      <c r="CT643" s="24"/>
      <c r="CU643" s="24"/>
      <c r="CV643" s="24"/>
      <c r="CW643" s="24"/>
      <c r="CX643" s="24"/>
      <c r="CY643" s="24"/>
      <c r="CZ643" s="24"/>
      <c r="DA643" s="24"/>
      <c r="DB643" s="24"/>
      <c r="DC643" s="24"/>
      <c r="DD643" s="24"/>
      <c r="DE643" s="24"/>
      <c r="DF643" s="24"/>
      <c r="DG643" s="24"/>
      <c r="DH643" s="24"/>
      <c r="DI643" s="24"/>
      <c r="DJ643" s="24"/>
      <c r="DK643" s="24"/>
      <c r="DL643" s="24"/>
      <c r="DM643" s="24"/>
      <c r="DN643" s="24"/>
      <c r="DO643" s="24"/>
      <c r="DP643" s="24"/>
      <c r="DQ643" s="24"/>
      <c r="DR643" s="24"/>
      <c r="DS643" s="24"/>
      <c r="DT643" s="24"/>
      <c r="DU643" s="24"/>
      <c r="DV643" s="24"/>
      <c r="DW643" s="24"/>
      <c r="DX643" s="24"/>
      <c r="DY643" s="24"/>
      <c r="DZ643" s="24"/>
      <c r="EA643" s="24"/>
      <c r="EB643" s="24"/>
      <c r="EC643" s="24"/>
      <c r="ED643" s="24"/>
      <c r="EE643" s="24"/>
      <c r="EF643" s="24"/>
      <c r="EG643" s="18"/>
      <c r="EH643" s="18" t="s">
        <v>934</v>
      </c>
      <c r="EI643" s="18" cm="1">
        <f t="array" ref="EI643">IF(SUMPRODUCT(--(DO643:DS643&lt;&gt;""))=0, 0,1)</f>
        <v>0</v>
      </c>
      <c r="EJ643" s="18" cm="1">
        <f t="array" ref="EJ643">IF(SUMPRODUCT(--(DT643:EG643&lt;&gt;""))=0, 0,1)</f>
        <v>0</v>
      </c>
      <c r="EK643" s="18" cm="1">
        <f t="array" ref="EK643">IF(SUMPRODUCT(--(EC643:EG643&lt;&gt;""))=0, 0,1)</f>
        <v>0</v>
      </c>
      <c r="EL643" s="18" cm="1">
        <f t="array" ref="EL643">IF(SUMPRODUCT(--(EE643:EG643&lt;&gt;""))=0, 0,1)</f>
        <v>0</v>
      </c>
      <c r="EM643" s="18">
        <f t="shared" si="130"/>
        <v>0</v>
      </c>
      <c r="EN643" s="18" t="str">
        <f t="shared" si="131"/>
        <v>NA</v>
      </c>
      <c r="EO643" s="18" t="str">
        <f t="shared" si="132"/>
        <v>NA</v>
      </c>
      <c r="EP643" s="18" t="str">
        <f t="shared" si="133"/>
        <v>NA</v>
      </c>
      <c r="EQ643" s="18" t="str">
        <f t="shared" si="134"/>
        <v>NA</v>
      </c>
      <c r="ER643" s="58" t="s">
        <v>2080</v>
      </c>
      <c r="ES643" s="59">
        <v>43804</v>
      </c>
      <c r="ET643" s="18" t="s">
        <v>929</v>
      </c>
      <c r="EU643" s="18" t="s">
        <v>931</v>
      </c>
    </row>
    <row r="644" spans="1:151" ht="15.75" customHeight="1" x14ac:dyDescent="0.2">
      <c r="A644" s="5" t="s">
        <v>930</v>
      </c>
      <c r="B644" s="24" t="s">
        <v>919</v>
      </c>
      <c r="C644" s="26">
        <v>1</v>
      </c>
      <c r="D644" s="18" t="s">
        <v>939</v>
      </c>
      <c r="E644" s="18" t="s">
        <v>257</v>
      </c>
      <c r="F644" s="18" t="s">
        <v>2297</v>
      </c>
      <c r="G644" s="18" t="s">
        <v>641</v>
      </c>
      <c r="H644" s="18" t="s">
        <v>642</v>
      </c>
      <c r="I644" s="18" t="s">
        <v>363</v>
      </c>
      <c r="J644" s="18" t="s">
        <v>363</v>
      </c>
      <c r="K644" s="18" t="s">
        <v>363</v>
      </c>
      <c r="L644" s="18" t="s">
        <v>469</v>
      </c>
      <c r="M644" s="18" t="s">
        <v>253</v>
      </c>
      <c r="N644" s="56">
        <v>113</v>
      </c>
      <c r="O644" s="18" t="s">
        <v>921</v>
      </c>
      <c r="P644" s="18" t="s">
        <v>466</v>
      </c>
      <c r="Q644" s="18" t="s">
        <v>254</v>
      </c>
      <c r="R644" s="24" t="s">
        <v>257</v>
      </c>
      <c r="S644" s="24" t="s">
        <v>257</v>
      </c>
      <c r="T644" s="18" t="s">
        <v>257</v>
      </c>
      <c r="U644" s="18" t="s">
        <v>257</v>
      </c>
      <c r="V644" s="18" t="s">
        <v>257</v>
      </c>
      <c r="W644" s="18" t="s">
        <v>257</v>
      </c>
      <c r="X644" s="18" t="s">
        <v>923</v>
      </c>
      <c r="Y644" s="57">
        <v>0.5</v>
      </c>
      <c r="Z644" s="18" t="s">
        <v>599</v>
      </c>
      <c r="AA644" s="57">
        <v>0.5</v>
      </c>
      <c r="AB644" s="57" t="s">
        <v>257</v>
      </c>
      <c r="AC644" s="18" t="s">
        <v>479</v>
      </c>
      <c r="AD644" s="18">
        <f>COUNT(AA617:AA620)</f>
        <v>4</v>
      </c>
      <c r="AE644" s="18" t="s">
        <v>924</v>
      </c>
      <c r="AF644" s="18" t="s">
        <v>257</v>
      </c>
      <c r="AG644" s="18" t="s">
        <v>257</v>
      </c>
      <c r="AH644" s="18" t="s">
        <v>257</v>
      </c>
      <c r="AI644" s="18">
        <v>2</v>
      </c>
      <c r="AJ644" s="18" t="s">
        <v>628</v>
      </c>
      <c r="AK644" s="18">
        <v>14</v>
      </c>
      <c r="AL644" s="18" t="s">
        <v>933</v>
      </c>
      <c r="AM644" s="18" t="s">
        <v>256</v>
      </c>
      <c r="AN644" s="57">
        <f>AVERAGE(AN617:AN620)</f>
        <v>-4.4999999999999997E-3</v>
      </c>
      <c r="AO644" s="18" t="s">
        <v>926</v>
      </c>
      <c r="AP644" s="18" t="s">
        <v>479</v>
      </c>
      <c r="AQ644" s="56">
        <f>COUNT(AQ617:AQ620)</f>
        <v>4</v>
      </c>
      <c r="AR644" s="18" t="s">
        <v>924</v>
      </c>
      <c r="AS644" s="18" t="s">
        <v>257</v>
      </c>
      <c r="AT644" s="18" t="s">
        <v>257</v>
      </c>
      <c r="AU644" s="18" t="s">
        <v>257</v>
      </c>
      <c r="AV644" s="57">
        <f>STDEV(AN617:AN620)</f>
        <v>8.9999999999999993E-3</v>
      </c>
      <c r="AW644" s="18" t="s">
        <v>501</v>
      </c>
      <c r="AX644" s="18">
        <v>2</v>
      </c>
      <c r="AY644" s="18" t="s">
        <v>628</v>
      </c>
      <c r="AZ644" s="18" t="s">
        <v>257</v>
      </c>
      <c r="BA644" s="18" t="s">
        <v>257</v>
      </c>
      <c r="BB644" s="18" t="s">
        <v>933</v>
      </c>
      <c r="BC644" s="18"/>
      <c r="BD644" s="18"/>
      <c r="BE644" s="18"/>
      <c r="BF644" s="18"/>
      <c r="BG644" s="18"/>
      <c r="BH644" s="18"/>
      <c r="BI644" s="18"/>
      <c r="BJ644" s="18"/>
      <c r="BK644" s="18"/>
      <c r="BL644" s="18"/>
      <c r="BM644" s="18"/>
      <c r="BN644" s="18"/>
      <c r="BO644" s="18"/>
      <c r="BP644" s="18"/>
      <c r="BQ644" s="18"/>
      <c r="BR644" s="18"/>
      <c r="BS644" s="24"/>
      <c r="BT644" s="24"/>
      <c r="BU644" s="24"/>
      <c r="BV644" s="24"/>
      <c r="BW644" s="24"/>
      <c r="BX644" s="24"/>
      <c r="BY644" s="24"/>
      <c r="BZ644" s="24"/>
      <c r="CA644" s="24"/>
      <c r="CB644" s="24"/>
      <c r="CC644" s="24"/>
      <c r="CD644" s="24"/>
      <c r="CE644" s="24"/>
      <c r="CF644" s="24"/>
      <c r="CG644" s="24"/>
      <c r="CH644" s="24"/>
      <c r="CI644" s="24"/>
      <c r="CJ644" s="24"/>
      <c r="CK644" s="24"/>
      <c r="CL644" s="24"/>
      <c r="CM644" s="24"/>
      <c r="CN644" s="24"/>
      <c r="CO644" s="24"/>
      <c r="CP644" s="24"/>
      <c r="CQ644" s="24"/>
      <c r="CR644" s="24"/>
      <c r="CS644" s="24"/>
      <c r="CT644" s="24"/>
      <c r="CU644" s="24"/>
      <c r="CV644" s="24"/>
      <c r="CW644" s="24"/>
      <c r="CX644" s="24"/>
      <c r="CY644" s="24"/>
      <c r="CZ644" s="24"/>
      <c r="DA644" s="24"/>
      <c r="DB644" s="24"/>
      <c r="DC644" s="24"/>
      <c r="DD644" s="24"/>
      <c r="DE644" s="24"/>
      <c r="DF644" s="24"/>
      <c r="DG644" s="24"/>
      <c r="DH644" s="24"/>
      <c r="DI644" s="24"/>
      <c r="DJ644" s="24"/>
      <c r="DK644" s="24"/>
      <c r="DL644" s="24"/>
      <c r="DM644" s="24"/>
      <c r="DN644" s="24"/>
      <c r="DO644" s="24"/>
      <c r="DP644" s="24"/>
      <c r="DQ644" s="24"/>
      <c r="DR644" s="24"/>
      <c r="DS644" s="24"/>
      <c r="DT644" s="24"/>
      <c r="DU644" s="24"/>
      <c r="DV644" s="24"/>
      <c r="DW644" s="24"/>
      <c r="DX644" s="24"/>
      <c r="DY644" s="24"/>
      <c r="DZ644" s="24"/>
      <c r="EA644" s="24"/>
      <c r="EB644" s="24"/>
      <c r="EC644" s="24"/>
      <c r="ED644" s="24"/>
      <c r="EE644" s="24"/>
      <c r="EF644" s="24"/>
      <c r="EG644" s="18"/>
      <c r="EH644" s="18" t="s">
        <v>934</v>
      </c>
      <c r="EI644" s="18" cm="1">
        <f t="array" ref="EI644">IF(SUMPRODUCT(--(DO644:DS644&lt;&gt;""))=0, 0,1)</f>
        <v>0</v>
      </c>
      <c r="EJ644" s="18" cm="1">
        <f t="array" ref="EJ644">IF(SUMPRODUCT(--(DT644:EG644&lt;&gt;""))=0, 0,1)</f>
        <v>0</v>
      </c>
      <c r="EK644" s="18" cm="1">
        <f t="array" ref="EK644">IF(SUMPRODUCT(--(EC644:EG644&lt;&gt;""))=0, 0,1)</f>
        <v>0</v>
      </c>
      <c r="EL644" s="18" cm="1">
        <f t="array" ref="EL644">IF(SUMPRODUCT(--(EE644:EG644&lt;&gt;""))=0, 0,1)</f>
        <v>0</v>
      </c>
      <c r="EM644" s="18">
        <f t="shared" ref="EM644:EM707" si="135">IF(COUNTIF(DO644:EG644, 1), 1,0)</f>
        <v>0</v>
      </c>
      <c r="EN644" s="18" t="str">
        <f t="shared" ref="EN644:EN707" si="136">IF(EI644=0, "NA", IF(COUNTIF(DO644:DS644, 1), 1,0))</f>
        <v>NA</v>
      </c>
      <c r="EO644" s="18" t="str">
        <f t="shared" ref="EO644:EO707" si="137">IF(EJ644=0, "NA", IF(COUNTIF(DT644:EG644, 1), 1,0))</f>
        <v>NA</v>
      </c>
      <c r="EP644" s="18" t="str">
        <f t="shared" ref="EP644:EP707" si="138">IF(EK644=0, "NA", IF(COUNTIF(EC644:EG644, 1), 1,0))</f>
        <v>NA</v>
      </c>
      <c r="EQ644" s="18" t="str">
        <f t="shared" ref="EQ644:EQ707" si="139">IF(EL644=0, "NA", IF(COUNTIF(EE644:EG644, 1), 1,0))</f>
        <v>NA</v>
      </c>
      <c r="ER644" s="58" t="s">
        <v>2080</v>
      </c>
      <c r="ES644" s="59">
        <v>43804</v>
      </c>
      <c r="ET644" s="18" t="s">
        <v>929</v>
      </c>
      <c r="EU644" s="18" t="s">
        <v>931</v>
      </c>
    </row>
    <row r="645" spans="1:151" ht="15.75" customHeight="1" x14ac:dyDescent="0.2">
      <c r="A645" s="5" t="s">
        <v>930</v>
      </c>
      <c r="B645" s="24" t="s">
        <v>919</v>
      </c>
      <c r="C645" s="26">
        <v>1</v>
      </c>
      <c r="D645" s="18" t="s">
        <v>940</v>
      </c>
      <c r="E645" s="18" t="s">
        <v>257</v>
      </c>
      <c r="F645" s="18" t="s">
        <v>2297</v>
      </c>
      <c r="G645" s="18" t="s">
        <v>641</v>
      </c>
      <c r="H645" s="18" t="s">
        <v>642</v>
      </c>
      <c r="I645" s="18" t="s">
        <v>363</v>
      </c>
      <c r="J645" s="18" t="s">
        <v>363</v>
      </c>
      <c r="K645" s="18" t="s">
        <v>363</v>
      </c>
      <c r="L645" s="18" t="s">
        <v>469</v>
      </c>
      <c r="M645" s="18" t="s">
        <v>253</v>
      </c>
      <c r="N645" s="56">
        <v>113</v>
      </c>
      <c r="O645" s="18" t="s">
        <v>921</v>
      </c>
      <c r="P645" s="18" t="s">
        <v>466</v>
      </c>
      <c r="Q645" s="18" t="s">
        <v>254</v>
      </c>
      <c r="R645" s="24" t="s">
        <v>257</v>
      </c>
      <c r="S645" s="24" t="s">
        <v>257</v>
      </c>
      <c r="T645" s="18" t="s">
        <v>257</v>
      </c>
      <c r="U645" s="18" t="s">
        <v>257</v>
      </c>
      <c r="V645" s="18" t="s">
        <v>257</v>
      </c>
      <c r="W645" s="18" t="s">
        <v>257</v>
      </c>
      <c r="X645" s="18" t="s">
        <v>923</v>
      </c>
      <c r="Y645" s="57">
        <v>0.6</v>
      </c>
      <c r="Z645" s="18" t="s">
        <v>599</v>
      </c>
      <c r="AA645" s="57">
        <v>0.6</v>
      </c>
      <c r="AB645" s="57" t="s">
        <v>257</v>
      </c>
      <c r="AC645" s="18" t="s">
        <v>479</v>
      </c>
      <c r="AD645" s="18">
        <f>COUNT(AA621:AA625)</f>
        <v>5</v>
      </c>
      <c r="AE645" s="18" t="s">
        <v>924</v>
      </c>
      <c r="AF645" s="18" t="s">
        <v>257</v>
      </c>
      <c r="AG645" s="18" t="s">
        <v>257</v>
      </c>
      <c r="AH645" s="18" t="s">
        <v>257</v>
      </c>
      <c r="AI645" s="18">
        <v>2</v>
      </c>
      <c r="AJ645" s="18" t="s">
        <v>628</v>
      </c>
      <c r="AK645" s="18">
        <v>14</v>
      </c>
      <c r="AL645" s="18" t="s">
        <v>933</v>
      </c>
      <c r="AM645" s="18" t="s">
        <v>256</v>
      </c>
      <c r="AN645" s="57">
        <f>AVERAGE(AN621:AN625)</f>
        <v>2.7000000000000003E-2</v>
      </c>
      <c r="AO645" s="18" t="s">
        <v>926</v>
      </c>
      <c r="AP645" s="18" t="s">
        <v>479</v>
      </c>
      <c r="AQ645" s="56">
        <f>COUNT(AQ621:AQ625)</f>
        <v>5</v>
      </c>
      <c r="AR645" s="18" t="s">
        <v>924</v>
      </c>
      <c r="AS645" s="18" t="s">
        <v>257</v>
      </c>
      <c r="AT645" s="18" t="s">
        <v>257</v>
      </c>
      <c r="AU645" s="18" t="s">
        <v>257</v>
      </c>
      <c r="AV645" s="57">
        <f>STDEV(AN621:AN625)</f>
        <v>2.46576560118759E-2</v>
      </c>
      <c r="AW645" s="18" t="s">
        <v>501</v>
      </c>
      <c r="AX645" s="18">
        <v>2</v>
      </c>
      <c r="AY645" s="18" t="s">
        <v>628</v>
      </c>
      <c r="AZ645" s="18" t="s">
        <v>257</v>
      </c>
      <c r="BA645" s="18" t="s">
        <v>257</v>
      </c>
      <c r="BB645" s="18" t="s">
        <v>933</v>
      </c>
      <c r="BC645" s="18"/>
      <c r="BD645" s="18"/>
      <c r="BE645" s="18"/>
      <c r="BF645" s="18"/>
      <c r="BG645" s="18"/>
      <c r="BH645" s="18"/>
      <c r="BI645" s="18"/>
      <c r="BJ645" s="18"/>
      <c r="BK645" s="18"/>
      <c r="BL645" s="18"/>
      <c r="BM645" s="18"/>
      <c r="BN645" s="18"/>
      <c r="BO645" s="18"/>
      <c r="BP645" s="18"/>
      <c r="BQ645" s="18"/>
      <c r="BR645" s="18"/>
      <c r="BS645" s="24"/>
      <c r="BT645" s="24"/>
      <c r="BU645" s="24"/>
      <c r="BV645" s="24"/>
      <c r="BW645" s="24"/>
      <c r="BX645" s="24"/>
      <c r="BY645" s="24"/>
      <c r="BZ645" s="24"/>
      <c r="CA645" s="24"/>
      <c r="CB645" s="24"/>
      <c r="CC645" s="24"/>
      <c r="CD645" s="24"/>
      <c r="CE645" s="24"/>
      <c r="CF645" s="24"/>
      <c r="CG645" s="24"/>
      <c r="CH645" s="24"/>
      <c r="CI645" s="24"/>
      <c r="CJ645" s="24"/>
      <c r="CK645" s="24"/>
      <c r="CL645" s="24"/>
      <c r="CM645" s="24"/>
      <c r="CN645" s="24"/>
      <c r="CO645" s="24"/>
      <c r="CP645" s="24"/>
      <c r="CQ645" s="24"/>
      <c r="CR645" s="24"/>
      <c r="CS645" s="24"/>
      <c r="CT645" s="24"/>
      <c r="CU645" s="24"/>
      <c r="CV645" s="24"/>
      <c r="CW645" s="24"/>
      <c r="CX645" s="24"/>
      <c r="CY645" s="24"/>
      <c r="CZ645" s="24"/>
      <c r="DA645" s="24"/>
      <c r="DB645" s="24"/>
      <c r="DC645" s="24"/>
      <c r="DD645" s="24"/>
      <c r="DE645" s="24"/>
      <c r="DF645" s="24"/>
      <c r="DG645" s="24"/>
      <c r="DH645" s="24"/>
      <c r="DI645" s="24"/>
      <c r="DJ645" s="24"/>
      <c r="DK645" s="24"/>
      <c r="DL645" s="24"/>
      <c r="DM645" s="24"/>
      <c r="DN645" s="24"/>
      <c r="DO645" s="24"/>
      <c r="DP645" s="24"/>
      <c r="DQ645" s="24"/>
      <c r="DR645" s="24"/>
      <c r="DS645" s="24"/>
      <c r="DT645" s="24"/>
      <c r="DU645" s="24"/>
      <c r="DV645" s="24"/>
      <c r="DW645" s="24"/>
      <c r="DX645" s="24"/>
      <c r="DY645" s="24"/>
      <c r="DZ645" s="24"/>
      <c r="EA645" s="24"/>
      <c r="EB645" s="24"/>
      <c r="EC645" s="24"/>
      <c r="ED645" s="24"/>
      <c r="EE645" s="24"/>
      <c r="EF645" s="24"/>
      <c r="EG645" s="18"/>
      <c r="EH645" s="18" t="s">
        <v>934</v>
      </c>
      <c r="EI645" s="18" cm="1">
        <f t="array" ref="EI645">IF(SUMPRODUCT(--(DO645:DS645&lt;&gt;""))=0, 0,1)</f>
        <v>0</v>
      </c>
      <c r="EJ645" s="18" cm="1">
        <f t="array" ref="EJ645">IF(SUMPRODUCT(--(DT645:EG645&lt;&gt;""))=0, 0,1)</f>
        <v>0</v>
      </c>
      <c r="EK645" s="18" cm="1">
        <f t="array" ref="EK645">IF(SUMPRODUCT(--(EC645:EG645&lt;&gt;""))=0, 0,1)</f>
        <v>0</v>
      </c>
      <c r="EL645" s="18" cm="1">
        <f t="array" ref="EL645">IF(SUMPRODUCT(--(EE645:EG645&lt;&gt;""))=0, 0,1)</f>
        <v>0</v>
      </c>
      <c r="EM645" s="18">
        <f t="shared" si="135"/>
        <v>0</v>
      </c>
      <c r="EN645" s="18" t="str">
        <f t="shared" si="136"/>
        <v>NA</v>
      </c>
      <c r="EO645" s="18" t="str">
        <f t="shared" si="137"/>
        <v>NA</v>
      </c>
      <c r="EP645" s="18" t="str">
        <f t="shared" si="138"/>
        <v>NA</v>
      </c>
      <c r="EQ645" s="18" t="str">
        <f t="shared" si="139"/>
        <v>NA</v>
      </c>
      <c r="ER645" s="58" t="s">
        <v>2080</v>
      </c>
      <c r="ES645" s="59">
        <v>43804</v>
      </c>
      <c r="ET645" s="18" t="s">
        <v>929</v>
      </c>
      <c r="EU645" s="18" t="s">
        <v>931</v>
      </c>
    </row>
    <row r="646" spans="1:151" ht="15.75" customHeight="1" x14ac:dyDescent="0.2">
      <c r="A646" s="5" t="s">
        <v>930</v>
      </c>
      <c r="B646" s="24" t="s">
        <v>919</v>
      </c>
      <c r="C646" s="26">
        <v>1</v>
      </c>
      <c r="D646" s="18" t="s">
        <v>941</v>
      </c>
      <c r="E646" s="18" t="s">
        <v>257</v>
      </c>
      <c r="F646" s="18" t="s">
        <v>2297</v>
      </c>
      <c r="G646" s="18" t="s">
        <v>641</v>
      </c>
      <c r="H646" s="18" t="s">
        <v>642</v>
      </c>
      <c r="I646" s="18" t="s">
        <v>363</v>
      </c>
      <c r="J646" s="18" t="s">
        <v>363</v>
      </c>
      <c r="K646" s="18" t="s">
        <v>363</v>
      </c>
      <c r="L646" s="18" t="s">
        <v>469</v>
      </c>
      <c r="M646" s="18" t="s">
        <v>253</v>
      </c>
      <c r="N646" s="56">
        <v>113</v>
      </c>
      <c r="O646" s="18" t="s">
        <v>921</v>
      </c>
      <c r="P646" s="18" t="s">
        <v>466</v>
      </c>
      <c r="Q646" s="18" t="s">
        <v>254</v>
      </c>
      <c r="R646" s="24" t="s">
        <v>257</v>
      </c>
      <c r="S646" s="24" t="s">
        <v>257</v>
      </c>
      <c r="T646" s="18" t="s">
        <v>257</v>
      </c>
      <c r="U646" s="18" t="s">
        <v>257</v>
      </c>
      <c r="V646" s="18" t="s">
        <v>257</v>
      </c>
      <c r="W646" s="18" t="s">
        <v>257</v>
      </c>
      <c r="X646" s="18" t="s">
        <v>923</v>
      </c>
      <c r="Y646" s="57">
        <v>0.7</v>
      </c>
      <c r="Z646" s="18" t="s">
        <v>599</v>
      </c>
      <c r="AA646" s="57">
        <v>0.7</v>
      </c>
      <c r="AB646" s="57" t="s">
        <v>257</v>
      </c>
      <c r="AC646" s="18" t="s">
        <v>479</v>
      </c>
      <c r="AD646" s="18">
        <f>COUNT(AA626:AA628)</f>
        <v>3</v>
      </c>
      <c r="AE646" s="18" t="s">
        <v>924</v>
      </c>
      <c r="AF646" s="18" t="s">
        <v>257</v>
      </c>
      <c r="AG646" s="18" t="s">
        <v>257</v>
      </c>
      <c r="AH646" s="18" t="s">
        <v>257</v>
      </c>
      <c r="AI646" s="18">
        <v>2</v>
      </c>
      <c r="AJ646" s="18" t="s">
        <v>628</v>
      </c>
      <c r="AK646" s="18">
        <v>14</v>
      </c>
      <c r="AL646" s="18" t="s">
        <v>933</v>
      </c>
      <c r="AM646" s="18" t="s">
        <v>256</v>
      </c>
      <c r="AN646" s="57">
        <f>AVERAGE(AN626:AN628)</f>
        <v>4.8666666666666671E-2</v>
      </c>
      <c r="AO646" s="18" t="s">
        <v>926</v>
      </c>
      <c r="AP646" s="18" t="s">
        <v>479</v>
      </c>
      <c r="AQ646" s="56">
        <f>COUNT(AQ626:AQ628)</f>
        <v>3</v>
      </c>
      <c r="AR646" s="18" t="s">
        <v>924</v>
      </c>
      <c r="AS646" s="18" t="s">
        <v>257</v>
      </c>
      <c r="AT646" s="18" t="s">
        <v>257</v>
      </c>
      <c r="AU646" s="18" t="s">
        <v>257</v>
      </c>
      <c r="AV646" s="57">
        <f>STDEV(AN626:AN628)</f>
        <v>5.7735026918962634E-4</v>
      </c>
      <c r="AW646" s="18" t="s">
        <v>501</v>
      </c>
      <c r="AX646" s="18">
        <v>2</v>
      </c>
      <c r="AY646" s="18" t="s">
        <v>628</v>
      </c>
      <c r="AZ646" s="18" t="s">
        <v>257</v>
      </c>
      <c r="BA646" s="18" t="s">
        <v>257</v>
      </c>
      <c r="BB646" s="18" t="s">
        <v>933</v>
      </c>
      <c r="BC646" s="18"/>
      <c r="BD646" s="18"/>
      <c r="BE646" s="18"/>
      <c r="BF646" s="18"/>
      <c r="BG646" s="18"/>
      <c r="BH646" s="18"/>
      <c r="BI646" s="18"/>
      <c r="BJ646" s="18"/>
      <c r="BK646" s="18"/>
      <c r="BL646" s="18"/>
      <c r="BM646" s="18"/>
      <c r="BN646" s="18"/>
      <c r="BO646" s="18"/>
      <c r="BP646" s="18"/>
      <c r="BQ646" s="18"/>
      <c r="BR646" s="18"/>
      <c r="BS646" s="24"/>
      <c r="BT646" s="24"/>
      <c r="BU646" s="24"/>
      <c r="BV646" s="24"/>
      <c r="BW646" s="24"/>
      <c r="BX646" s="24"/>
      <c r="BY646" s="24"/>
      <c r="BZ646" s="24"/>
      <c r="CA646" s="24"/>
      <c r="CB646" s="24"/>
      <c r="CC646" s="24"/>
      <c r="CD646" s="24"/>
      <c r="CE646" s="24"/>
      <c r="CF646" s="24"/>
      <c r="CG646" s="24"/>
      <c r="CH646" s="24"/>
      <c r="CI646" s="24"/>
      <c r="CJ646" s="24"/>
      <c r="CK646" s="24"/>
      <c r="CL646" s="24"/>
      <c r="CM646" s="24"/>
      <c r="CN646" s="24"/>
      <c r="CO646" s="24"/>
      <c r="CP646" s="24"/>
      <c r="CQ646" s="24"/>
      <c r="CR646" s="24"/>
      <c r="CS646" s="24"/>
      <c r="CT646" s="24"/>
      <c r="CU646" s="24"/>
      <c r="CV646" s="24"/>
      <c r="CW646" s="24"/>
      <c r="CX646" s="24"/>
      <c r="CY646" s="24"/>
      <c r="CZ646" s="24"/>
      <c r="DA646" s="24"/>
      <c r="DB646" s="24"/>
      <c r="DC646" s="24"/>
      <c r="DD646" s="24"/>
      <c r="DE646" s="24"/>
      <c r="DF646" s="24"/>
      <c r="DG646" s="24"/>
      <c r="DH646" s="24"/>
      <c r="DI646" s="24"/>
      <c r="DJ646" s="24"/>
      <c r="DK646" s="24"/>
      <c r="DL646" s="24"/>
      <c r="DM646" s="24"/>
      <c r="DN646" s="24"/>
      <c r="DO646" s="24"/>
      <c r="DP646" s="24"/>
      <c r="DQ646" s="24"/>
      <c r="DR646" s="24"/>
      <c r="DS646" s="24"/>
      <c r="DT646" s="24"/>
      <c r="DU646" s="24"/>
      <c r="DV646" s="24"/>
      <c r="DW646" s="24"/>
      <c r="DX646" s="24"/>
      <c r="DY646" s="24"/>
      <c r="DZ646" s="24"/>
      <c r="EA646" s="24"/>
      <c r="EB646" s="24"/>
      <c r="EC646" s="24"/>
      <c r="ED646" s="24"/>
      <c r="EE646" s="24"/>
      <c r="EF646" s="24"/>
      <c r="EG646" s="18"/>
      <c r="EH646" s="18" t="s">
        <v>934</v>
      </c>
      <c r="EI646" s="18" cm="1">
        <f t="array" ref="EI646">IF(SUMPRODUCT(--(DO646:DS646&lt;&gt;""))=0, 0,1)</f>
        <v>0</v>
      </c>
      <c r="EJ646" s="18" cm="1">
        <f t="array" ref="EJ646">IF(SUMPRODUCT(--(DT646:EG646&lt;&gt;""))=0, 0,1)</f>
        <v>0</v>
      </c>
      <c r="EK646" s="18" cm="1">
        <f t="array" ref="EK646">IF(SUMPRODUCT(--(EC646:EG646&lt;&gt;""))=0, 0,1)</f>
        <v>0</v>
      </c>
      <c r="EL646" s="18" cm="1">
        <f t="array" ref="EL646">IF(SUMPRODUCT(--(EE646:EG646&lt;&gt;""))=0, 0,1)</f>
        <v>0</v>
      </c>
      <c r="EM646" s="18">
        <f t="shared" si="135"/>
        <v>0</v>
      </c>
      <c r="EN646" s="18" t="str">
        <f t="shared" si="136"/>
        <v>NA</v>
      </c>
      <c r="EO646" s="18" t="str">
        <f t="shared" si="137"/>
        <v>NA</v>
      </c>
      <c r="EP646" s="18" t="str">
        <f t="shared" si="138"/>
        <v>NA</v>
      </c>
      <c r="EQ646" s="18" t="str">
        <f t="shared" si="139"/>
        <v>NA</v>
      </c>
      <c r="ER646" s="58" t="s">
        <v>2080</v>
      </c>
      <c r="ES646" s="59">
        <v>43804</v>
      </c>
      <c r="ET646" s="18" t="s">
        <v>929</v>
      </c>
      <c r="EU646" s="18" t="s">
        <v>931</v>
      </c>
    </row>
    <row r="647" spans="1:151" ht="15.75" customHeight="1" x14ac:dyDescent="0.2">
      <c r="A647" s="5" t="s">
        <v>930</v>
      </c>
      <c r="B647" s="24" t="s">
        <v>919</v>
      </c>
      <c r="C647" s="26">
        <v>1</v>
      </c>
      <c r="D647" s="18" t="s">
        <v>942</v>
      </c>
      <c r="E647" s="18" t="s">
        <v>257</v>
      </c>
      <c r="F647" s="18" t="s">
        <v>2297</v>
      </c>
      <c r="G647" s="18" t="s">
        <v>641</v>
      </c>
      <c r="H647" s="18" t="s">
        <v>642</v>
      </c>
      <c r="I647" s="18" t="s">
        <v>363</v>
      </c>
      <c r="J647" s="18" t="s">
        <v>363</v>
      </c>
      <c r="K647" s="18" t="s">
        <v>363</v>
      </c>
      <c r="L647" s="18" t="s">
        <v>469</v>
      </c>
      <c r="M647" s="18" t="s">
        <v>253</v>
      </c>
      <c r="N647" s="56">
        <v>113</v>
      </c>
      <c r="O647" s="18" t="s">
        <v>921</v>
      </c>
      <c r="P647" s="18" t="s">
        <v>466</v>
      </c>
      <c r="Q647" s="18" t="s">
        <v>254</v>
      </c>
      <c r="R647" s="24" t="s">
        <v>257</v>
      </c>
      <c r="S647" s="24" t="s">
        <v>257</v>
      </c>
      <c r="T647" s="18" t="s">
        <v>257</v>
      </c>
      <c r="U647" s="18" t="s">
        <v>257</v>
      </c>
      <c r="V647" s="18" t="s">
        <v>257</v>
      </c>
      <c r="W647" s="18" t="s">
        <v>257</v>
      </c>
      <c r="X647" s="18" t="s">
        <v>923</v>
      </c>
      <c r="Y647" s="57">
        <v>0.8</v>
      </c>
      <c r="Z647" s="18" t="s">
        <v>599</v>
      </c>
      <c r="AA647" s="57">
        <v>0.8</v>
      </c>
      <c r="AB647" s="57" t="s">
        <v>257</v>
      </c>
      <c r="AC647" s="18" t="s">
        <v>479</v>
      </c>
      <c r="AD647" s="18">
        <f>COUNT(AA629)</f>
        <v>1</v>
      </c>
      <c r="AE647" s="18" t="s">
        <v>924</v>
      </c>
      <c r="AF647" s="18" t="s">
        <v>257</v>
      </c>
      <c r="AG647" s="18" t="s">
        <v>257</v>
      </c>
      <c r="AH647" s="18" t="s">
        <v>257</v>
      </c>
      <c r="AI647" s="18">
        <v>2</v>
      </c>
      <c r="AJ647" s="18" t="s">
        <v>628</v>
      </c>
      <c r="AK647" s="18">
        <v>14</v>
      </c>
      <c r="AL647" s="18" t="s">
        <v>933</v>
      </c>
      <c r="AM647" s="18" t="s">
        <v>256</v>
      </c>
      <c r="AN647" s="57">
        <f>AVERAGE(AN629)</f>
        <v>0</v>
      </c>
      <c r="AO647" s="18" t="s">
        <v>926</v>
      </c>
      <c r="AP647" s="18" t="s">
        <v>479</v>
      </c>
      <c r="AQ647" s="56">
        <f>COUNT(AQ629)</f>
        <v>1</v>
      </c>
      <c r="AR647" s="18" t="s">
        <v>924</v>
      </c>
      <c r="AS647" s="18" t="s">
        <v>257</v>
      </c>
      <c r="AT647" s="18" t="s">
        <v>257</v>
      </c>
      <c r="AU647" s="18" t="s">
        <v>257</v>
      </c>
      <c r="AV647" s="57">
        <v>0</v>
      </c>
      <c r="AW647" s="18" t="s">
        <v>501</v>
      </c>
      <c r="AX647" s="18">
        <v>2</v>
      </c>
      <c r="AY647" s="18" t="s">
        <v>628</v>
      </c>
      <c r="AZ647" s="18" t="s">
        <v>257</v>
      </c>
      <c r="BA647" s="18" t="s">
        <v>257</v>
      </c>
      <c r="BB647" s="18" t="s">
        <v>933</v>
      </c>
      <c r="BC647" s="18"/>
      <c r="BD647" s="18"/>
      <c r="BE647" s="18"/>
      <c r="BF647" s="18"/>
      <c r="BG647" s="18"/>
      <c r="BH647" s="18"/>
      <c r="BI647" s="18"/>
      <c r="BJ647" s="18"/>
      <c r="BK647" s="18"/>
      <c r="BL647" s="18"/>
      <c r="BM647" s="18"/>
      <c r="BN647" s="18"/>
      <c r="BO647" s="18"/>
      <c r="BP647" s="18"/>
      <c r="BQ647" s="18"/>
      <c r="BR647" s="18"/>
      <c r="BS647" s="24"/>
      <c r="BT647" s="24"/>
      <c r="BU647" s="24"/>
      <c r="BV647" s="24"/>
      <c r="BW647" s="24"/>
      <c r="BX647" s="24"/>
      <c r="BY647" s="24"/>
      <c r="BZ647" s="24"/>
      <c r="CA647" s="24"/>
      <c r="CB647" s="24"/>
      <c r="CC647" s="24"/>
      <c r="CD647" s="24"/>
      <c r="CE647" s="24"/>
      <c r="CF647" s="24"/>
      <c r="CG647" s="24"/>
      <c r="CH647" s="24"/>
      <c r="CI647" s="24"/>
      <c r="CJ647" s="24"/>
      <c r="CK647" s="24"/>
      <c r="CL647" s="24"/>
      <c r="CM647" s="24"/>
      <c r="CN647" s="24"/>
      <c r="CO647" s="24"/>
      <c r="CP647" s="24"/>
      <c r="CQ647" s="24"/>
      <c r="CR647" s="24"/>
      <c r="CS647" s="24"/>
      <c r="CT647" s="24"/>
      <c r="CU647" s="24"/>
      <c r="CV647" s="24"/>
      <c r="CW647" s="24"/>
      <c r="CX647" s="24"/>
      <c r="CY647" s="24"/>
      <c r="CZ647" s="24"/>
      <c r="DA647" s="24"/>
      <c r="DB647" s="24"/>
      <c r="DC647" s="24"/>
      <c r="DD647" s="24"/>
      <c r="DE647" s="24"/>
      <c r="DF647" s="24"/>
      <c r="DG647" s="24"/>
      <c r="DH647" s="24"/>
      <c r="DI647" s="24"/>
      <c r="DJ647" s="24"/>
      <c r="DK647" s="24"/>
      <c r="DL647" s="24"/>
      <c r="DM647" s="24"/>
      <c r="DN647" s="24"/>
      <c r="DO647" s="24"/>
      <c r="DP647" s="24"/>
      <c r="DQ647" s="24"/>
      <c r="DR647" s="24"/>
      <c r="DS647" s="24"/>
      <c r="DT647" s="24"/>
      <c r="DU647" s="24"/>
      <c r="DV647" s="24"/>
      <c r="DW647" s="24"/>
      <c r="DX647" s="24"/>
      <c r="DY647" s="24"/>
      <c r="DZ647" s="24"/>
      <c r="EA647" s="24"/>
      <c r="EB647" s="24"/>
      <c r="EC647" s="24"/>
      <c r="ED647" s="24"/>
      <c r="EE647" s="24"/>
      <c r="EF647" s="24"/>
      <c r="EG647" s="18"/>
      <c r="EH647" s="18" t="s">
        <v>934</v>
      </c>
      <c r="EI647" s="18" cm="1">
        <f t="array" ref="EI647">IF(SUMPRODUCT(--(DO647:DS647&lt;&gt;""))=0, 0,1)</f>
        <v>0</v>
      </c>
      <c r="EJ647" s="18" cm="1">
        <f t="array" ref="EJ647">IF(SUMPRODUCT(--(DT647:EG647&lt;&gt;""))=0, 0,1)</f>
        <v>0</v>
      </c>
      <c r="EK647" s="18" cm="1">
        <f t="array" ref="EK647">IF(SUMPRODUCT(--(EC647:EG647&lt;&gt;""))=0, 0,1)</f>
        <v>0</v>
      </c>
      <c r="EL647" s="18" cm="1">
        <f t="array" ref="EL647">IF(SUMPRODUCT(--(EE647:EG647&lt;&gt;""))=0, 0,1)</f>
        <v>0</v>
      </c>
      <c r="EM647" s="18">
        <f t="shared" si="135"/>
        <v>0</v>
      </c>
      <c r="EN647" s="18" t="str">
        <f t="shared" si="136"/>
        <v>NA</v>
      </c>
      <c r="EO647" s="18" t="str">
        <f t="shared" si="137"/>
        <v>NA</v>
      </c>
      <c r="EP647" s="18" t="str">
        <f t="shared" si="138"/>
        <v>NA</v>
      </c>
      <c r="EQ647" s="18" t="str">
        <f t="shared" si="139"/>
        <v>NA</v>
      </c>
      <c r="ER647" s="58" t="s">
        <v>2080</v>
      </c>
      <c r="ES647" s="59">
        <v>43804</v>
      </c>
      <c r="ET647" s="18" t="s">
        <v>929</v>
      </c>
      <c r="EU647" s="18" t="s">
        <v>931</v>
      </c>
    </row>
    <row r="648" spans="1:151" ht="15.75" customHeight="1" x14ac:dyDescent="0.2">
      <c r="A648" s="5" t="s">
        <v>930</v>
      </c>
      <c r="B648" s="24" t="s">
        <v>919</v>
      </c>
      <c r="C648" s="26">
        <v>1</v>
      </c>
      <c r="D648" s="18" t="s">
        <v>943</v>
      </c>
      <c r="E648" s="18" t="s">
        <v>257</v>
      </c>
      <c r="F648" s="18" t="s">
        <v>2297</v>
      </c>
      <c r="G648" s="18" t="s">
        <v>641</v>
      </c>
      <c r="H648" s="18" t="s">
        <v>642</v>
      </c>
      <c r="I648" s="18" t="s">
        <v>363</v>
      </c>
      <c r="J648" s="18" t="s">
        <v>363</v>
      </c>
      <c r="K648" s="18" t="s">
        <v>363</v>
      </c>
      <c r="L648" s="18" t="s">
        <v>469</v>
      </c>
      <c r="M648" s="18" t="s">
        <v>253</v>
      </c>
      <c r="N648" s="56">
        <v>113</v>
      </c>
      <c r="O648" s="18" t="s">
        <v>921</v>
      </c>
      <c r="P648" s="18" t="s">
        <v>466</v>
      </c>
      <c r="Q648" s="18" t="s">
        <v>254</v>
      </c>
      <c r="R648" s="24" t="s">
        <v>257</v>
      </c>
      <c r="S648" s="24" t="s">
        <v>257</v>
      </c>
      <c r="T648" s="18" t="s">
        <v>257</v>
      </c>
      <c r="U648" s="18" t="s">
        <v>257</v>
      </c>
      <c r="V648" s="18" t="s">
        <v>257</v>
      </c>
      <c r="W648" s="18" t="s">
        <v>257</v>
      </c>
      <c r="X648" s="18" t="s">
        <v>923</v>
      </c>
      <c r="Y648" s="57">
        <v>0.9</v>
      </c>
      <c r="Z648" s="18" t="s">
        <v>599</v>
      </c>
      <c r="AA648" s="57">
        <v>0.9</v>
      </c>
      <c r="AB648" s="57" t="s">
        <v>257</v>
      </c>
      <c r="AC648" s="18" t="s">
        <v>479</v>
      </c>
      <c r="AD648" s="18">
        <f>COUNT(AA630:AA632)</f>
        <v>3</v>
      </c>
      <c r="AE648" s="18" t="s">
        <v>924</v>
      </c>
      <c r="AF648" s="18" t="s">
        <v>257</v>
      </c>
      <c r="AG648" s="18" t="s">
        <v>257</v>
      </c>
      <c r="AH648" s="18" t="s">
        <v>257</v>
      </c>
      <c r="AI648" s="18">
        <v>2</v>
      </c>
      <c r="AJ648" s="18" t="s">
        <v>628</v>
      </c>
      <c r="AK648" s="18">
        <v>14</v>
      </c>
      <c r="AL648" s="18" t="s">
        <v>933</v>
      </c>
      <c r="AM648" s="18" t="s">
        <v>256</v>
      </c>
      <c r="AN648" s="57">
        <f>AVERAGE(AN630:AN632)</f>
        <v>1.0333333333333335E-2</v>
      </c>
      <c r="AO648" s="18" t="s">
        <v>926</v>
      </c>
      <c r="AP648" s="18" t="s">
        <v>479</v>
      </c>
      <c r="AQ648" s="56">
        <f>COUNT(AQ630:AQ632)</f>
        <v>3</v>
      </c>
      <c r="AR648" s="18" t="s">
        <v>924</v>
      </c>
      <c r="AS648" s="18" t="s">
        <v>257</v>
      </c>
      <c r="AT648" s="18" t="s">
        <v>257</v>
      </c>
      <c r="AU648" s="18" t="s">
        <v>257</v>
      </c>
      <c r="AV648" s="57">
        <f>STDEV(AN630:AN632)</f>
        <v>1.1590225767142472E-2</v>
      </c>
      <c r="AW648" s="18" t="s">
        <v>501</v>
      </c>
      <c r="AX648" s="18">
        <v>2</v>
      </c>
      <c r="AY648" s="18" t="s">
        <v>628</v>
      </c>
      <c r="AZ648" s="18" t="s">
        <v>257</v>
      </c>
      <c r="BA648" s="18" t="s">
        <v>257</v>
      </c>
      <c r="BB648" s="18" t="s">
        <v>933</v>
      </c>
      <c r="BC648" s="18"/>
      <c r="BD648" s="18"/>
      <c r="BE648" s="18"/>
      <c r="BF648" s="18"/>
      <c r="BG648" s="18"/>
      <c r="BH648" s="18"/>
      <c r="BI648" s="18"/>
      <c r="BJ648" s="18"/>
      <c r="BK648" s="18"/>
      <c r="BL648" s="18"/>
      <c r="BM648" s="18"/>
      <c r="BN648" s="18"/>
      <c r="BO648" s="18"/>
      <c r="BP648" s="18"/>
      <c r="BQ648" s="18"/>
      <c r="BR648" s="18"/>
      <c r="BS648" s="24"/>
      <c r="BT648" s="24"/>
      <c r="BU648" s="24"/>
      <c r="BV648" s="24"/>
      <c r="BW648" s="24"/>
      <c r="BX648" s="24"/>
      <c r="BY648" s="24"/>
      <c r="BZ648" s="24"/>
      <c r="CA648" s="24"/>
      <c r="CB648" s="24"/>
      <c r="CC648" s="24"/>
      <c r="CD648" s="24"/>
      <c r="CE648" s="24"/>
      <c r="CF648" s="24"/>
      <c r="CG648" s="24"/>
      <c r="CH648" s="24"/>
      <c r="CI648" s="24"/>
      <c r="CJ648" s="24"/>
      <c r="CK648" s="24"/>
      <c r="CL648" s="24"/>
      <c r="CM648" s="24"/>
      <c r="CN648" s="24"/>
      <c r="CO648" s="24"/>
      <c r="CP648" s="24"/>
      <c r="CQ648" s="24"/>
      <c r="CR648" s="24"/>
      <c r="CS648" s="24"/>
      <c r="CT648" s="24"/>
      <c r="CU648" s="24"/>
      <c r="CV648" s="24"/>
      <c r="CW648" s="24"/>
      <c r="CX648" s="24"/>
      <c r="CY648" s="24"/>
      <c r="CZ648" s="24"/>
      <c r="DA648" s="24"/>
      <c r="DB648" s="24"/>
      <c r="DC648" s="24"/>
      <c r="DD648" s="24"/>
      <c r="DE648" s="24"/>
      <c r="DF648" s="24"/>
      <c r="DG648" s="24"/>
      <c r="DH648" s="24"/>
      <c r="DI648" s="24"/>
      <c r="DJ648" s="24"/>
      <c r="DK648" s="24"/>
      <c r="DL648" s="24"/>
      <c r="DM648" s="24"/>
      <c r="DN648" s="24"/>
      <c r="DO648" s="24"/>
      <c r="DP648" s="24"/>
      <c r="DQ648" s="24"/>
      <c r="DR648" s="24"/>
      <c r="DS648" s="24"/>
      <c r="DT648" s="24"/>
      <c r="DU648" s="24"/>
      <c r="DV648" s="24"/>
      <c r="DW648" s="24"/>
      <c r="DX648" s="24"/>
      <c r="DY648" s="24"/>
      <c r="DZ648" s="24"/>
      <c r="EA648" s="24"/>
      <c r="EB648" s="24"/>
      <c r="EC648" s="24"/>
      <c r="ED648" s="24"/>
      <c r="EE648" s="24"/>
      <c r="EF648" s="24"/>
      <c r="EG648" s="18"/>
      <c r="EH648" s="18" t="s">
        <v>934</v>
      </c>
      <c r="EI648" s="18" cm="1">
        <f t="array" ref="EI648">IF(SUMPRODUCT(--(DO648:DS648&lt;&gt;""))=0, 0,1)</f>
        <v>0</v>
      </c>
      <c r="EJ648" s="18" cm="1">
        <f t="array" ref="EJ648">IF(SUMPRODUCT(--(DT648:EG648&lt;&gt;""))=0, 0,1)</f>
        <v>0</v>
      </c>
      <c r="EK648" s="18" cm="1">
        <f t="array" ref="EK648">IF(SUMPRODUCT(--(EC648:EG648&lt;&gt;""))=0, 0,1)</f>
        <v>0</v>
      </c>
      <c r="EL648" s="18" cm="1">
        <f t="array" ref="EL648">IF(SUMPRODUCT(--(EE648:EG648&lt;&gt;""))=0, 0,1)</f>
        <v>0</v>
      </c>
      <c r="EM648" s="18">
        <f t="shared" si="135"/>
        <v>0</v>
      </c>
      <c r="EN648" s="18" t="str">
        <f t="shared" si="136"/>
        <v>NA</v>
      </c>
      <c r="EO648" s="18" t="str">
        <f t="shared" si="137"/>
        <v>NA</v>
      </c>
      <c r="EP648" s="18" t="str">
        <f t="shared" si="138"/>
        <v>NA</v>
      </c>
      <c r="EQ648" s="18" t="str">
        <f t="shared" si="139"/>
        <v>NA</v>
      </c>
      <c r="ER648" s="58" t="s">
        <v>2080</v>
      </c>
      <c r="ES648" s="59">
        <v>43804</v>
      </c>
      <c r="ET648" s="18" t="s">
        <v>929</v>
      </c>
      <c r="EU648" s="18" t="s">
        <v>931</v>
      </c>
    </row>
    <row r="649" spans="1:151" ht="15.75" customHeight="1" x14ac:dyDescent="0.2">
      <c r="A649" s="5" t="s">
        <v>930</v>
      </c>
      <c r="B649" s="24" t="s">
        <v>919</v>
      </c>
      <c r="C649" s="26">
        <v>1</v>
      </c>
      <c r="D649" s="18" t="s">
        <v>944</v>
      </c>
      <c r="E649" s="18" t="s">
        <v>257</v>
      </c>
      <c r="F649" s="18" t="s">
        <v>2297</v>
      </c>
      <c r="G649" s="18" t="s">
        <v>641</v>
      </c>
      <c r="H649" s="18" t="s">
        <v>642</v>
      </c>
      <c r="I649" s="18" t="s">
        <v>363</v>
      </c>
      <c r="J649" s="18" t="s">
        <v>363</v>
      </c>
      <c r="K649" s="18" t="s">
        <v>363</v>
      </c>
      <c r="L649" s="18" t="s">
        <v>469</v>
      </c>
      <c r="M649" s="18" t="s">
        <v>253</v>
      </c>
      <c r="N649" s="56">
        <v>113</v>
      </c>
      <c r="O649" s="18" t="s">
        <v>921</v>
      </c>
      <c r="P649" s="18" t="s">
        <v>466</v>
      </c>
      <c r="Q649" s="18" t="s">
        <v>254</v>
      </c>
      <c r="R649" s="24" t="s">
        <v>257</v>
      </c>
      <c r="S649" s="24" t="s">
        <v>257</v>
      </c>
      <c r="T649" s="18" t="s">
        <v>257</v>
      </c>
      <c r="U649" s="18" t="s">
        <v>257</v>
      </c>
      <c r="V649" s="18" t="s">
        <v>257</v>
      </c>
      <c r="W649" s="18" t="s">
        <v>257</v>
      </c>
      <c r="X649" s="18" t="s">
        <v>923</v>
      </c>
      <c r="Y649" s="57">
        <v>1</v>
      </c>
      <c r="Z649" s="18" t="s">
        <v>599</v>
      </c>
      <c r="AA649" s="57">
        <v>1</v>
      </c>
      <c r="AB649" s="57" t="s">
        <v>257</v>
      </c>
      <c r="AC649" s="18" t="s">
        <v>479</v>
      </c>
      <c r="AD649" s="18">
        <f>COUNT(AA633:AA635)</f>
        <v>3</v>
      </c>
      <c r="AE649" s="18" t="s">
        <v>924</v>
      </c>
      <c r="AF649" s="18" t="s">
        <v>257</v>
      </c>
      <c r="AG649" s="18" t="s">
        <v>257</v>
      </c>
      <c r="AH649" s="18" t="s">
        <v>257</v>
      </c>
      <c r="AI649" s="18">
        <v>2</v>
      </c>
      <c r="AJ649" s="18" t="s">
        <v>628</v>
      </c>
      <c r="AK649" s="18">
        <v>14</v>
      </c>
      <c r="AL649" s="18" t="s">
        <v>933</v>
      </c>
      <c r="AM649" s="18" t="s">
        <v>256</v>
      </c>
      <c r="AN649" s="57">
        <f>AVERAGE(AN633:AN635)</f>
        <v>-7.6204666666666659E-4</v>
      </c>
      <c r="AO649" s="18" t="s">
        <v>926</v>
      </c>
      <c r="AP649" s="18" t="s">
        <v>479</v>
      </c>
      <c r="AQ649" s="56">
        <f>COUNT(AQ633:AQ635)</f>
        <v>3</v>
      </c>
      <c r="AR649" s="18" t="s">
        <v>924</v>
      </c>
      <c r="AS649" s="18" t="s">
        <v>257</v>
      </c>
      <c r="AT649" s="18" t="s">
        <v>257</v>
      </c>
      <c r="AU649" s="18" t="s">
        <v>257</v>
      </c>
      <c r="AV649" s="57">
        <f>STDEV(AN633:AN635)</f>
        <v>1.0879487315739345E-3</v>
      </c>
      <c r="AW649" s="18" t="s">
        <v>501</v>
      </c>
      <c r="AX649" s="18">
        <v>2</v>
      </c>
      <c r="AY649" s="18" t="s">
        <v>628</v>
      </c>
      <c r="AZ649" s="18" t="s">
        <v>257</v>
      </c>
      <c r="BA649" s="18" t="s">
        <v>257</v>
      </c>
      <c r="BB649" s="18" t="s">
        <v>933</v>
      </c>
      <c r="BC649" s="18"/>
      <c r="BD649" s="18"/>
      <c r="BE649" s="18"/>
      <c r="BF649" s="18"/>
      <c r="BG649" s="18"/>
      <c r="BH649" s="18"/>
      <c r="BI649" s="18"/>
      <c r="BJ649" s="18"/>
      <c r="BK649" s="18"/>
      <c r="BL649" s="18"/>
      <c r="BM649" s="18"/>
      <c r="BN649" s="18"/>
      <c r="BO649" s="18"/>
      <c r="BP649" s="18"/>
      <c r="BQ649" s="18"/>
      <c r="BR649" s="18"/>
      <c r="BS649" s="24"/>
      <c r="BT649" s="24"/>
      <c r="BU649" s="24"/>
      <c r="BV649" s="24"/>
      <c r="BW649" s="24"/>
      <c r="BX649" s="24"/>
      <c r="BY649" s="24"/>
      <c r="BZ649" s="24"/>
      <c r="CA649" s="24"/>
      <c r="CB649" s="24"/>
      <c r="CC649" s="24"/>
      <c r="CD649" s="24"/>
      <c r="CE649" s="24"/>
      <c r="CF649" s="24"/>
      <c r="CG649" s="24"/>
      <c r="CH649" s="24"/>
      <c r="CI649" s="24"/>
      <c r="CJ649" s="24"/>
      <c r="CK649" s="24"/>
      <c r="CL649" s="24"/>
      <c r="CM649" s="24"/>
      <c r="CN649" s="24"/>
      <c r="CO649" s="24"/>
      <c r="CP649" s="24"/>
      <c r="CQ649" s="24"/>
      <c r="CR649" s="24"/>
      <c r="CS649" s="24"/>
      <c r="CT649" s="24"/>
      <c r="CU649" s="24"/>
      <c r="CV649" s="24"/>
      <c r="CW649" s="24"/>
      <c r="CX649" s="24"/>
      <c r="CY649" s="24"/>
      <c r="CZ649" s="24"/>
      <c r="DA649" s="24"/>
      <c r="DB649" s="24"/>
      <c r="DC649" s="24"/>
      <c r="DD649" s="24"/>
      <c r="DE649" s="24"/>
      <c r="DF649" s="24"/>
      <c r="DG649" s="24"/>
      <c r="DH649" s="24"/>
      <c r="DI649" s="24"/>
      <c r="DJ649" s="24"/>
      <c r="DK649" s="24"/>
      <c r="DL649" s="24"/>
      <c r="DM649" s="24"/>
      <c r="DN649" s="24"/>
      <c r="DO649" s="24"/>
      <c r="DP649" s="24"/>
      <c r="DQ649" s="24"/>
      <c r="DR649" s="24"/>
      <c r="DS649" s="24"/>
      <c r="DT649" s="24"/>
      <c r="DU649" s="24"/>
      <c r="DV649" s="24"/>
      <c r="DW649" s="24"/>
      <c r="DX649" s="24"/>
      <c r="DY649" s="24"/>
      <c r="DZ649" s="24"/>
      <c r="EA649" s="24"/>
      <c r="EB649" s="24"/>
      <c r="EC649" s="24"/>
      <c r="ED649" s="24"/>
      <c r="EE649" s="24"/>
      <c r="EF649" s="24"/>
      <c r="EG649" s="18"/>
      <c r="EH649" s="18" t="s">
        <v>934</v>
      </c>
      <c r="EI649" s="18" cm="1">
        <f t="array" ref="EI649">IF(SUMPRODUCT(--(DO649:DS649&lt;&gt;""))=0, 0,1)</f>
        <v>0</v>
      </c>
      <c r="EJ649" s="18" cm="1">
        <f t="array" ref="EJ649">IF(SUMPRODUCT(--(DT649:EG649&lt;&gt;""))=0, 0,1)</f>
        <v>0</v>
      </c>
      <c r="EK649" s="18" cm="1">
        <f t="array" ref="EK649">IF(SUMPRODUCT(--(EC649:EG649&lt;&gt;""))=0, 0,1)</f>
        <v>0</v>
      </c>
      <c r="EL649" s="18" cm="1">
        <f t="array" ref="EL649">IF(SUMPRODUCT(--(EE649:EG649&lt;&gt;""))=0, 0,1)</f>
        <v>0</v>
      </c>
      <c r="EM649" s="18">
        <f t="shared" si="135"/>
        <v>0</v>
      </c>
      <c r="EN649" s="18" t="str">
        <f t="shared" si="136"/>
        <v>NA</v>
      </c>
      <c r="EO649" s="18" t="str">
        <f t="shared" si="137"/>
        <v>NA</v>
      </c>
      <c r="EP649" s="18" t="str">
        <f t="shared" si="138"/>
        <v>NA</v>
      </c>
      <c r="EQ649" s="18" t="str">
        <f t="shared" si="139"/>
        <v>NA</v>
      </c>
      <c r="ER649" s="58" t="s">
        <v>2080</v>
      </c>
      <c r="ES649" s="59">
        <v>43804</v>
      </c>
      <c r="ET649" s="18" t="s">
        <v>929</v>
      </c>
      <c r="EU649" s="18" t="s">
        <v>931</v>
      </c>
    </row>
    <row r="650" spans="1:151" ht="15.75" customHeight="1" x14ac:dyDescent="0.2">
      <c r="A650" s="5" t="s">
        <v>930</v>
      </c>
      <c r="B650" s="24" t="s">
        <v>919</v>
      </c>
      <c r="C650" s="26">
        <v>1</v>
      </c>
      <c r="D650" s="18" t="s">
        <v>945</v>
      </c>
      <c r="E650" s="18" t="s">
        <v>257</v>
      </c>
      <c r="F650" s="18" t="s">
        <v>2297</v>
      </c>
      <c r="G650" s="18" t="s">
        <v>641</v>
      </c>
      <c r="H650" s="18" t="s">
        <v>642</v>
      </c>
      <c r="I650" s="18" t="s">
        <v>363</v>
      </c>
      <c r="J650" s="18" t="s">
        <v>363</v>
      </c>
      <c r="K650" s="18" t="s">
        <v>363</v>
      </c>
      <c r="L650" s="18" t="s">
        <v>469</v>
      </c>
      <c r="M650" s="18" t="s">
        <v>253</v>
      </c>
      <c r="N650" s="56">
        <v>113</v>
      </c>
      <c r="O650" s="18" t="s">
        <v>921</v>
      </c>
      <c r="P650" s="18" t="s">
        <v>466</v>
      </c>
      <c r="Q650" s="18" t="s">
        <v>254</v>
      </c>
      <c r="R650" s="24" t="s">
        <v>257</v>
      </c>
      <c r="S650" s="24" t="s">
        <v>257</v>
      </c>
      <c r="T650" s="18" t="s">
        <v>257</v>
      </c>
      <c r="U650" s="18" t="s">
        <v>257</v>
      </c>
      <c r="V650" s="18" t="s">
        <v>257</v>
      </c>
      <c r="W650" s="18" t="s">
        <v>257</v>
      </c>
      <c r="X650" s="18" t="s">
        <v>923</v>
      </c>
      <c r="Y650" s="57">
        <v>1.3</v>
      </c>
      <c r="Z650" s="18" t="s">
        <v>599</v>
      </c>
      <c r="AA650" s="57">
        <v>1.3</v>
      </c>
      <c r="AB650" s="57" t="s">
        <v>257</v>
      </c>
      <c r="AC650" s="18" t="s">
        <v>479</v>
      </c>
      <c r="AD650" s="18">
        <f>COUNT(AA636:AA637)</f>
        <v>2</v>
      </c>
      <c r="AE650" s="18" t="s">
        <v>924</v>
      </c>
      <c r="AF650" s="18" t="s">
        <v>257</v>
      </c>
      <c r="AG650" s="18" t="s">
        <v>257</v>
      </c>
      <c r="AH650" s="18" t="s">
        <v>257</v>
      </c>
      <c r="AI650" s="18">
        <v>2</v>
      </c>
      <c r="AJ650" s="18" t="s">
        <v>628</v>
      </c>
      <c r="AK650" s="18">
        <v>14</v>
      </c>
      <c r="AL650" s="18" t="s">
        <v>933</v>
      </c>
      <c r="AM650" s="18" t="s">
        <v>256</v>
      </c>
      <c r="AN650" s="57">
        <f>AVERAGE(AN636:AN637)</f>
        <v>2E-3</v>
      </c>
      <c r="AO650" s="18" t="s">
        <v>926</v>
      </c>
      <c r="AP650" s="18" t="s">
        <v>479</v>
      </c>
      <c r="AQ650" s="56">
        <f>COUNT(AQ636:AQ637)</f>
        <v>2</v>
      </c>
      <c r="AR650" s="18" t="s">
        <v>924</v>
      </c>
      <c r="AS650" s="18" t="s">
        <v>257</v>
      </c>
      <c r="AT650" s="18" t="s">
        <v>257</v>
      </c>
      <c r="AU650" s="18" t="s">
        <v>257</v>
      </c>
      <c r="AV650" s="57">
        <f>STDEV(AN636:AN637)</f>
        <v>2.8284271247461901E-3</v>
      </c>
      <c r="AW650" s="18" t="s">
        <v>501</v>
      </c>
      <c r="AX650" s="18">
        <v>2</v>
      </c>
      <c r="AY650" s="18" t="s">
        <v>628</v>
      </c>
      <c r="AZ650" s="18" t="s">
        <v>257</v>
      </c>
      <c r="BA650" s="18" t="s">
        <v>257</v>
      </c>
      <c r="BB650" s="18" t="s">
        <v>933</v>
      </c>
      <c r="BC650" s="18"/>
      <c r="BD650" s="18"/>
      <c r="BE650" s="18"/>
      <c r="BF650" s="18"/>
      <c r="BG650" s="18"/>
      <c r="BH650" s="18"/>
      <c r="BI650" s="18"/>
      <c r="BJ650" s="18"/>
      <c r="BK650" s="18"/>
      <c r="BL650" s="18"/>
      <c r="BM650" s="18"/>
      <c r="BN650" s="18"/>
      <c r="BO650" s="18"/>
      <c r="BP650" s="18"/>
      <c r="BQ650" s="18"/>
      <c r="BR650" s="18"/>
      <c r="BS650" s="24"/>
      <c r="BT650" s="24"/>
      <c r="BU650" s="24"/>
      <c r="BV650" s="24"/>
      <c r="BW650" s="24"/>
      <c r="BX650" s="24"/>
      <c r="BY650" s="24"/>
      <c r="BZ650" s="24"/>
      <c r="CA650" s="24"/>
      <c r="CB650" s="24"/>
      <c r="CC650" s="24"/>
      <c r="CD650" s="24"/>
      <c r="CE650" s="24"/>
      <c r="CF650" s="24"/>
      <c r="CG650" s="24"/>
      <c r="CH650" s="24"/>
      <c r="CI650" s="24"/>
      <c r="CJ650" s="24"/>
      <c r="CK650" s="24"/>
      <c r="CL650" s="24"/>
      <c r="CM650" s="24"/>
      <c r="CN650" s="24"/>
      <c r="CO650" s="24"/>
      <c r="CP650" s="24"/>
      <c r="CQ650" s="24"/>
      <c r="CR650" s="24"/>
      <c r="CS650" s="24"/>
      <c r="CT650" s="24"/>
      <c r="CU650" s="24"/>
      <c r="CV650" s="24"/>
      <c r="CW650" s="24"/>
      <c r="CX650" s="24"/>
      <c r="CY650" s="24"/>
      <c r="CZ650" s="24"/>
      <c r="DA650" s="24"/>
      <c r="DB650" s="24"/>
      <c r="DC650" s="24"/>
      <c r="DD650" s="24"/>
      <c r="DE650" s="24"/>
      <c r="DF650" s="24"/>
      <c r="DG650" s="24"/>
      <c r="DH650" s="24"/>
      <c r="DI650" s="24"/>
      <c r="DJ650" s="24"/>
      <c r="DK650" s="24"/>
      <c r="DL650" s="24"/>
      <c r="DM650" s="24"/>
      <c r="DN650" s="24"/>
      <c r="DO650" s="24"/>
      <c r="DP650" s="24"/>
      <c r="DQ650" s="24"/>
      <c r="DR650" s="24"/>
      <c r="DS650" s="24"/>
      <c r="DT650" s="24"/>
      <c r="DU650" s="24"/>
      <c r="DV650" s="24"/>
      <c r="DW650" s="24"/>
      <c r="DX650" s="24"/>
      <c r="DY650" s="24"/>
      <c r="DZ650" s="24"/>
      <c r="EA650" s="24"/>
      <c r="EB650" s="24"/>
      <c r="EC650" s="24"/>
      <c r="ED650" s="24"/>
      <c r="EE650" s="24"/>
      <c r="EF650" s="24"/>
      <c r="EG650" s="18"/>
      <c r="EH650" s="18" t="s">
        <v>934</v>
      </c>
      <c r="EI650" s="18" cm="1">
        <f t="array" ref="EI650">IF(SUMPRODUCT(--(DO650:DS650&lt;&gt;""))=0, 0,1)</f>
        <v>0</v>
      </c>
      <c r="EJ650" s="18" cm="1">
        <f t="array" ref="EJ650">IF(SUMPRODUCT(--(DT650:EG650&lt;&gt;""))=0, 0,1)</f>
        <v>0</v>
      </c>
      <c r="EK650" s="18" cm="1">
        <f t="array" ref="EK650">IF(SUMPRODUCT(--(EC650:EG650&lt;&gt;""))=0, 0,1)</f>
        <v>0</v>
      </c>
      <c r="EL650" s="18" cm="1">
        <f t="array" ref="EL650">IF(SUMPRODUCT(--(EE650:EG650&lt;&gt;""))=0, 0,1)</f>
        <v>0</v>
      </c>
      <c r="EM650" s="18">
        <f t="shared" si="135"/>
        <v>0</v>
      </c>
      <c r="EN650" s="18" t="str">
        <f t="shared" si="136"/>
        <v>NA</v>
      </c>
      <c r="EO650" s="18" t="str">
        <f t="shared" si="137"/>
        <v>NA</v>
      </c>
      <c r="EP650" s="18" t="str">
        <f t="shared" si="138"/>
        <v>NA</v>
      </c>
      <c r="EQ650" s="18" t="str">
        <f t="shared" si="139"/>
        <v>NA</v>
      </c>
      <c r="ER650" s="58" t="s">
        <v>2080</v>
      </c>
      <c r="ES650" s="59">
        <v>43804</v>
      </c>
      <c r="ET650" s="18" t="s">
        <v>929</v>
      </c>
      <c r="EU650" s="18" t="s">
        <v>931</v>
      </c>
    </row>
    <row r="651" spans="1:151" ht="15.75" customHeight="1" x14ac:dyDescent="0.2">
      <c r="A651" s="5" t="s">
        <v>930</v>
      </c>
      <c r="B651" s="24" t="s">
        <v>919</v>
      </c>
      <c r="C651" s="26">
        <v>1</v>
      </c>
      <c r="D651" s="18" t="s">
        <v>946</v>
      </c>
      <c r="E651" s="18" t="s">
        <v>257</v>
      </c>
      <c r="F651" s="18" t="s">
        <v>2297</v>
      </c>
      <c r="G651" s="18" t="s">
        <v>641</v>
      </c>
      <c r="H651" s="18" t="s">
        <v>642</v>
      </c>
      <c r="I651" s="18" t="s">
        <v>363</v>
      </c>
      <c r="J651" s="18" t="s">
        <v>363</v>
      </c>
      <c r="K651" s="18" t="s">
        <v>363</v>
      </c>
      <c r="L651" s="18" t="s">
        <v>469</v>
      </c>
      <c r="M651" s="18" t="s">
        <v>253</v>
      </c>
      <c r="N651" s="56">
        <v>113</v>
      </c>
      <c r="O651" s="18" t="s">
        <v>921</v>
      </c>
      <c r="P651" s="18" t="s">
        <v>466</v>
      </c>
      <c r="Q651" s="18" t="s">
        <v>254</v>
      </c>
      <c r="R651" s="24" t="s">
        <v>257</v>
      </c>
      <c r="S651" s="24" t="s">
        <v>257</v>
      </c>
      <c r="T651" s="18" t="s">
        <v>257</v>
      </c>
      <c r="U651" s="18" t="s">
        <v>257</v>
      </c>
      <c r="V651" s="18" t="s">
        <v>257</v>
      </c>
      <c r="W651" s="18" t="s">
        <v>257</v>
      </c>
      <c r="X651" s="18" t="s">
        <v>923</v>
      </c>
      <c r="Y651" s="57">
        <v>1.4</v>
      </c>
      <c r="Z651" s="18" t="s">
        <v>599</v>
      </c>
      <c r="AA651" s="57">
        <v>1.4</v>
      </c>
      <c r="AB651" s="57" t="s">
        <v>257</v>
      </c>
      <c r="AC651" s="18" t="s">
        <v>479</v>
      </c>
      <c r="AD651" s="18">
        <f>COUNT(AA638)</f>
        <v>1</v>
      </c>
      <c r="AE651" s="18" t="s">
        <v>924</v>
      </c>
      <c r="AF651" s="18" t="s">
        <v>257</v>
      </c>
      <c r="AG651" s="18" t="s">
        <v>257</v>
      </c>
      <c r="AH651" s="18" t="s">
        <v>257</v>
      </c>
      <c r="AI651" s="18">
        <v>2</v>
      </c>
      <c r="AJ651" s="18" t="s">
        <v>628</v>
      </c>
      <c r="AK651" s="18">
        <v>14</v>
      </c>
      <c r="AL651" s="18" t="s">
        <v>933</v>
      </c>
      <c r="AM651" s="18" t="s">
        <v>256</v>
      </c>
      <c r="AN651" s="57">
        <f>AVERAGE(AN638)</f>
        <v>0</v>
      </c>
      <c r="AO651" s="18" t="s">
        <v>926</v>
      </c>
      <c r="AP651" s="18" t="s">
        <v>479</v>
      </c>
      <c r="AQ651" s="56">
        <f>COUNT(AQ638)</f>
        <v>1</v>
      </c>
      <c r="AR651" s="18" t="s">
        <v>924</v>
      </c>
      <c r="AS651" s="18" t="s">
        <v>257</v>
      </c>
      <c r="AT651" s="18" t="s">
        <v>257</v>
      </c>
      <c r="AU651" s="18" t="s">
        <v>257</v>
      </c>
      <c r="AV651" s="57">
        <v>0</v>
      </c>
      <c r="AW651" s="18" t="s">
        <v>501</v>
      </c>
      <c r="AX651" s="18">
        <v>2</v>
      </c>
      <c r="AY651" s="18" t="s">
        <v>628</v>
      </c>
      <c r="AZ651" s="18" t="s">
        <v>257</v>
      </c>
      <c r="BA651" s="18" t="s">
        <v>257</v>
      </c>
      <c r="BB651" s="18" t="s">
        <v>933</v>
      </c>
      <c r="BC651" s="18"/>
      <c r="BD651" s="18"/>
      <c r="BE651" s="18"/>
      <c r="BF651" s="18"/>
      <c r="BG651" s="18"/>
      <c r="BH651" s="18"/>
      <c r="BI651" s="18"/>
      <c r="BJ651" s="18"/>
      <c r="BK651" s="18"/>
      <c r="BL651" s="18"/>
      <c r="BM651" s="18"/>
      <c r="BN651" s="18"/>
      <c r="BO651" s="18"/>
      <c r="BP651" s="18"/>
      <c r="BQ651" s="18"/>
      <c r="BR651" s="18"/>
      <c r="BS651" s="24"/>
      <c r="BT651" s="24"/>
      <c r="BU651" s="24"/>
      <c r="BV651" s="24"/>
      <c r="BW651" s="24"/>
      <c r="BX651" s="24"/>
      <c r="BY651" s="24"/>
      <c r="BZ651" s="24"/>
      <c r="CA651" s="24"/>
      <c r="CB651" s="24"/>
      <c r="CC651" s="24"/>
      <c r="CD651" s="24"/>
      <c r="CE651" s="24"/>
      <c r="CF651" s="24"/>
      <c r="CG651" s="24"/>
      <c r="CH651" s="24"/>
      <c r="CI651" s="24"/>
      <c r="CJ651" s="24"/>
      <c r="CK651" s="24"/>
      <c r="CL651" s="24"/>
      <c r="CM651" s="24"/>
      <c r="CN651" s="24"/>
      <c r="CO651" s="24"/>
      <c r="CP651" s="24"/>
      <c r="CQ651" s="24"/>
      <c r="CR651" s="24"/>
      <c r="CS651" s="24"/>
      <c r="CT651" s="24"/>
      <c r="CU651" s="24"/>
      <c r="CV651" s="24"/>
      <c r="CW651" s="24"/>
      <c r="CX651" s="24"/>
      <c r="CY651" s="24"/>
      <c r="CZ651" s="24"/>
      <c r="DA651" s="24"/>
      <c r="DB651" s="24"/>
      <c r="DC651" s="24"/>
      <c r="DD651" s="24"/>
      <c r="DE651" s="24"/>
      <c r="DF651" s="24"/>
      <c r="DG651" s="24"/>
      <c r="DH651" s="24"/>
      <c r="DI651" s="24"/>
      <c r="DJ651" s="24"/>
      <c r="DK651" s="24"/>
      <c r="DL651" s="24"/>
      <c r="DM651" s="24"/>
      <c r="DN651" s="24"/>
      <c r="DO651" s="24"/>
      <c r="DP651" s="24"/>
      <c r="DQ651" s="24"/>
      <c r="DR651" s="24"/>
      <c r="DS651" s="24"/>
      <c r="DT651" s="24"/>
      <c r="DU651" s="24"/>
      <c r="DV651" s="24"/>
      <c r="DW651" s="24"/>
      <c r="DX651" s="24"/>
      <c r="DY651" s="24"/>
      <c r="DZ651" s="24"/>
      <c r="EA651" s="24"/>
      <c r="EB651" s="24"/>
      <c r="EC651" s="24"/>
      <c r="ED651" s="24"/>
      <c r="EE651" s="24"/>
      <c r="EF651" s="24"/>
      <c r="EG651" s="18"/>
      <c r="EH651" s="18" t="s">
        <v>934</v>
      </c>
      <c r="EI651" s="18" cm="1">
        <f t="array" ref="EI651">IF(SUMPRODUCT(--(DO651:DS651&lt;&gt;""))=0, 0,1)</f>
        <v>0</v>
      </c>
      <c r="EJ651" s="18" cm="1">
        <f t="array" ref="EJ651">IF(SUMPRODUCT(--(DT651:EG651&lt;&gt;""))=0, 0,1)</f>
        <v>0</v>
      </c>
      <c r="EK651" s="18" cm="1">
        <f t="array" ref="EK651">IF(SUMPRODUCT(--(EC651:EG651&lt;&gt;""))=0, 0,1)</f>
        <v>0</v>
      </c>
      <c r="EL651" s="18" cm="1">
        <f t="array" ref="EL651">IF(SUMPRODUCT(--(EE651:EG651&lt;&gt;""))=0, 0,1)</f>
        <v>0</v>
      </c>
      <c r="EM651" s="18">
        <f t="shared" si="135"/>
        <v>0</v>
      </c>
      <c r="EN651" s="18" t="str">
        <f t="shared" si="136"/>
        <v>NA</v>
      </c>
      <c r="EO651" s="18" t="str">
        <f t="shared" si="137"/>
        <v>NA</v>
      </c>
      <c r="EP651" s="18" t="str">
        <f t="shared" si="138"/>
        <v>NA</v>
      </c>
      <c r="EQ651" s="18" t="str">
        <f t="shared" si="139"/>
        <v>NA</v>
      </c>
      <c r="ER651" s="58" t="s">
        <v>2080</v>
      </c>
      <c r="ES651" s="59">
        <v>43804</v>
      </c>
      <c r="ET651" s="18" t="s">
        <v>929</v>
      </c>
      <c r="EU651" s="18" t="s">
        <v>931</v>
      </c>
    </row>
    <row r="652" spans="1:151" ht="15.75" customHeight="1" x14ac:dyDescent="0.2">
      <c r="A652" s="5" t="s">
        <v>947</v>
      </c>
      <c r="B652" s="24" t="s">
        <v>948</v>
      </c>
      <c r="C652" s="26">
        <v>1</v>
      </c>
      <c r="D652" s="18" t="s">
        <v>515</v>
      </c>
      <c r="E652" s="18" t="s">
        <v>952</v>
      </c>
      <c r="F652" s="18" t="s">
        <v>553</v>
      </c>
      <c r="G652" s="18" t="s">
        <v>609</v>
      </c>
      <c r="H652" s="18" t="s">
        <v>951</v>
      </c>
      <c r="I652" s="18" t="s">
        <v>363</v>
      </c>
      <c r="J652" s="18" t="s">
        <v>363</v>
      </c>
      <c r="K652" s="18" t="s">
        <v>363</v>
      </c>
      <c r="L652" s="18" t="s">
        <v>363</v>
      </c>
      <c r="M652" s="18" t="s">
        <v>253</v>
      </c>
      <c r="N652" s="56">
        <v>74</v>
      </c>
      <c r="O652" s="18" t="s">
        <v>950</v>
      </c>
      <c r="P652" s="18" t="s">
        <v>466</v>
      </c>
      <c r="Q652" s="18" t="s">
        <v>254</v>
      </c>
      <c r="R652" s="24" t="s">
        <v>257</v>
      </c>
      <c r="S652" s="24" t="s">
        <v>257</v>
      </c>
      <c r="T652" s="18" t="s">
        <v>257</v>
      </c>
      <c r="U652" s="18" t="s">
        <v>257</v>
      </c>
      <c r="V652" s="18" t="s">
        <v>257</v>
      </c>
      <c r="W652" s="18" t="s">
        <v>257</v>
      </c>
      <c r="X652" s="18" t="s">
        <v>953</v>
      </c>
      <c r="Y652" s="18">
        <v>0</v>
      </c>
      <c r="Z652" s="18" t="s">
        <v>599</v>
      </c>
      <c r="AA652" s="18">
        <v>0</v>
      </c>
      <c r="AB652" s="57" t="s">
        <v>257</v>
      </c>
      <c r="AC652" s="18" t="s">
        <v>479</v>
      </c>
      <c r="AD652" s="18" t="s">
        <v>954</v>
      </c>
      <c r="AE652" s="18" t="s">
        <v>672</v>
      </c>
      <c r="AF652" s="18">
        <v>0</v>
      </c>
      <c r="AG652" s="18">
        <v>0</v>
      </c>
      <c r="AH652" s="18" t="s">
        <v>557</v>
      </c>
      <c r="AI652" s="18">
        <v>0</v>
      </c>
      <c r="AJ652" s="18" t="s">
        <v>476</v>
      </c>
      <c r="AK652" s="18">
        <f>AI652/24</f>
        <v>0</v>
      </c>
      <c r="AL652" s="18" t="s">
        <v>955</v>
      </c>
      <c r="AM652" s="18" t="s">
        <v>322</v>
      </c>
      <c r="AN652" s="63">
        <v>0.69299999999999995</v>
      </c>
      <c r="AO652" s="18" t="s">
        <v>563</v>
      </c>
      <c r="AP652" s="18" t="s">
        <v>479</v>
      </c>
      <c r="AQ652" s="69" t="s">
        <v>956</v>
      </c>
      <c r="AR652" s="18" t="s">
        <v>957</v>
      </c>
      <c r="AS652" s="18">
        <f t="shared" ref="AS652:AS661" si="140">AT652</f>
        <v>0.69799999999999995</v>
      </c>
      <c r="AT652" s="18">
        <v>0.69799999999999995</v>
      </c>
      <c r="AU652" s="63">
        <f t="shared" ref="AU652:AU691" si="141">AV652</f>
        <v>5.0000000000000044E-3</v>
      </c>
      <c r="AV652" s="63">
        <f t="shared" ref="AV652:AV691" si="142">AT652-AN652</f>
        <v>5.0000000000000044E-3</v>
      </c>
      <c r="AW652" s="18" t="s">
        <v>557</v>
      </c>
      <c r="AX652" s="18">
        <v>0</v>
      </c>
      <c r="AY652" s="18" t="s">
        <v>958</v>
      </c>
      <c r="AZ652" s="18" t="s">
        <v>257</v>
      </c>
      <c r="BA652" s="18" t="s">
        <v>257</v>
      </c>
      <c r="BB652" s="18" t="s">
        <v>959</v>
      </c>
      <c r="BC652" s="18" t="s">
        <v>324</v>
      </c>
      <c r="BD652" s="55">
        <v>3.6</v>
      </c>
      <c r="BE652" s="18" t="s">
        <v>960</v>
      </c>
      <c r="BF652" s="18" t="s">
        <v>479</v>
      </c>
      <c r="BG652" s="69" t="s">
        <v>961</v>
      </c>
      <c r="BH652" s="18" t="s">
        <v>962</v>
      </c>
      <c r="BI652" s="55">
        <f t="shared" ref="BI652:BI661" si="143">BJ652</f>
        <v>3.84</v>
      </c>
      <c r="BJ652" s="55">
        <v>3.84</v>
      </c>
      <c r="BK652" s="55">
        <f t="shared" ref="BK652:BK661" si="144">BL652</f>
        <v>0.23999999999999977</v>
      </c>
      <c r="BL652" s="55">
        <f t="shared" ref="BL652:BL653" si="145">BJ652-BD652</f>
        <v>0.23999999999999977</v>
      </c>
      <c r="BM652" s="18" t="s">
        <v>557</v>
      </c>
      <c r="BN652" s="18">
        <v>0</v>
      </c>
      <c r="BO652" s="18" t="s">
        <v>958</v>
      </c>
      <c r="BP652" s="18" t="s">
        <v>257</v>
      </c>
      <c r="BQ652" s="18" t="s">
        <v>257</v>
      </c>
      <c r="BR652" s="18" t="s">
        <v>963</v>
      </c>
      <c r="BS652" s="18" t="s">
        <v>325</v>
      </c>
      <c r="BT652" s="55">
        <v>7.06</v>
      </c>
      <c r="BU652" s="18" t="s">
        <v>964</v>
      </c>
      <c r="BV652" s="18" t="s">
        <v>479</v>
      </c>
      <c r="BW652" s="18" t="s">
        <v>961</v>
      </c>
      <c r="BX652" s="18" t="s">
        <v>965</v>
      </c>
      <c r="BY652" s="55">
        <f t="shared" ref="BY652:BY653" si="146">BZ652</f>
        <v>7.82</v>
      </c>
      <c r="BZ652" s="55">
        <v>7.82</v>
      </c>
      <c r="CA652" s="55">
        <f t="shared" ref="CA652:CA653" si="147">CB652</f>
        <v>0.76000000000000068</v>
      </c>
      <c r="CB652" s="55">
        <f t="shared" ref="CB652:CB653" si="148">BZ652-BT652</f>
        <v>0.76000000000000068</v>
      </c>
      <c r="CC652" s="18" t="s">
        <v>557</v>
      </c>
      <c r="CD652" s="18">
        <v>0</v>
      </c>
      <c r="CE652" s="18" t="s">
        <v>958</v>
      </c>
      <c r="CF652" s="18" t="s">
        <v>257</v>
      </c>
      <c r="CG652" s="18" t="s">
        <v>257</v>
      </c>
      <c r="CH652" s="18" t="s">
        <v>966</v>
      </c>
      <c r="CI652" s="18"/>
      <c r="CJ652" s="18"/>
      <c r="CK652" s="18"/>
      <c r="CL652" s="18"/>
      <c r="CM652" s="18"/>
      <c r="CN652" s="18"/>
      <c r="CO652" s="18"/>
      <c r="CP652" s="18"/>
      <c r="CQ652" s="18"/>
      <c r="CR652" s="18"/>
      <c r="CS652" s="18"/>
      <c r="CT652" s="18"/>
      <c r="CU652" s="18"/>
      <c r="CV652" s="18"/>
      <c r="CW652" s="18"/>
      <c r="CX652" s="18"/>
      <c r="CY652" s="18"/>
      <c r="CZ652" s="18"/>
      <c r="DA652" s="18"/>
      <c r="DB652" s="18"/>
      <c r="DC652" s="18"/>
      <c r="DD652" s="18"/>
      <c r="DE652" s="18"/>
      <c r="DF652" s="18"/>
      <c r="DG652" s="18"/>
      <c r="DH652" s="18"/>
      <c r="DI652" s="18"/>
      <c r="DJ652" s="18"/>
      <c r="DK652" s="18"/>
      <c r="DL652" s="18"/>
      <c r="DM652" s="18"/>
      <c r="DN652" s="18"/>
      <c r="DO652" s="18"/>
      <c r="DP652" s="18"/>
      <c r="DQ652" s="18"/>
      <c r="DR652" s="18"/>
      <c r="DS652" s="18"/>
      <c r="DT652" s="18"/>
      <c r="DU652" s="18"/>
      <c r="DV652" s="18">
        <v>0</v>
      </c>
      <c r="DW652" s="18"/>
      <c r="DX652" s="18"/>
      <c r="DY652" s="18"/>
      <c r="DZ652" s="18">
        <v>0</v>
      </c>
      <c r="EA652" s="18"/>
      <c r="EB652" s="18"/>
      <c r="EC652" s="18"/>
      <c r="ED652" s="18"/>
      <c r="EE652" s="18">
        <v>0</v>
      </c>
      <c r="EF652" s="18">
        <v>0</v>
      </c>
      <c r="EG652" s="18">
        <v>0</v>
      </c>
      <c r="EH652" s="18" t="s">
        <v>967</v>
      </c>
      <c r="EI652" s="18" cm="1">
        <f t="array" ref="EI652">IF(SUMPRODUCT(--(DO652:DS652&lt;&gt;""))=0, 0,1)</f>
        <v>0</v>
      </c>
      <c r="EJ652" s="18" cm="1">
        <f t="array" ref="EJ652">IF(SUMPRODUCT(--(DT652:EG652&lt;&gt;""))=0, 0,1)</f>
        <v>1</v>
      </c>
      <c r="EK652" s="18" cm="1">
        <f t="array" ref="EK652">IF(SUMPRODUCT(--(EC652:EG652&lt;&gt;""))=0, 0,1)</f>
        <v>1</v>
      </c>
      <c r="EL652" s="18" cm="1">
        <f t="array" ref="EL652">IF(SUMPRODUCT(--(EE652:EG652&lt;&gt;""))=0, 0,1)</f>
        <v>1</v>
      </c>
      <c r="EM652" s="18">
        <f t="shared" si="135"/>
        <v>0</v>
      </c>
      <c r="EN652" s="18" t="str">
        <f t="shared" si="136"/>
        <v>NA</v>
      </c>
      <c r="EO652" s="18">
        <f t="shared" si="137"/>
        <v>0</v>
      </c>
      <c r="EP652" s="18">
        <f t="shared" si="138"/>
        <v>0</v>
      </c>
      <c r="EQ652" s="18">
        <f t="shared" si="139"/>
        <v>0</v>
      </c>
      <c r="ER652" s="58" t="s">
        <v>2080</v>
      </c>
      <c r="ES652" s="59">
        <v>43620</v>
      </c>
      <c r="ET652" s="18"/>
      <c r="EU652" s="18" t="s">
        <v>949</v>
      </c>
    </row>
    <row r="653" spans="1:151" ht="15.75" customHeight="1" x14ac:dyDescent="0.2">
      <c r="A653" s="5" t="s">
        <v>947</v>
      </c>
      <c r="B653" s="24" t="s">
        <v>948</v>
      </c>
      <c r="C653" s="26">
        <v>1</v>
      </c>
      <c r="D653" s="18" t="s">
        <v>968</v>
      </c>
      <c r="E653" s="18" t="s">
        <v>952</v>
      </c>
      <c r="F653" s="18" t="s">
        <v>553</v>
      </c>
      <c r="G653" s="18" t="s">
        <v>609</v>
      </c>
      <c r="H653" s="18" t="s">
        <v>951</v>
      </c>
      <c r="I653" s="18" t="s">
        <v>363</v>
      </c>
      <c r="J653" s="18" t="s">
        <v>363</v>
      </c>
      <c r="K653" s="18" t="s">
        <v>363</v>
      </c>
      <c r="L653" s="18" t="s">
        <v>363</v>
      </c>
      <c r="M653" s="18" t="s">
        <v>253</v>
      </c>
      <c r="N653" s="56">
        <v>74</v>
      </c>
      <c r="O653" s="18" t="s">
        <v>950</v>
      </c>
      <c r="P653" s="18" t="s">
        <v>466</v>
      </c>
      <c r="Q653" s="18" t="s">
        <v>254</v>
      </c>
      <c r="R653" s="24" t="s">
        <v>257</v>
      </c>
      <c r="S653" s="24" t="s">
        <v>257</v>
      </c>
      <c r="T653" s="18" t="s">
        <v>257</v>
      </c>
      <c r="U653" s="18" t="s">
        <v>257</v>
      </c>
      <c r="V653" s="18" t="s">
        <v>257</v>
      </c>
      <c r="W653" s="18" t="s">
        <v>257</v>
      </c>
      <c r="X653" s="18" t="s">
        <v>953</v>
      </c>
      <c r="Y653" s="18">
        <v>151</v>
      </c>
      <c r="Z653" s="18" t="s">
        <v>599</v>
      </c>
      <c r="AA653" s="18">
        <v>151</v>
      </c>
      <c r="AB653" s="57" t="s">
        <v>257</v>
      </c>
      <c r="AC653" s="18" t="s">
        <v>479</v>
      </c>
      <c r="AD653" s="18" t="s">
        <v>954</v>
      </c>
      <c r="AE653" s="18" t="s">
        <v>672</v>
      </c>
      <c r="AF653" s="18">
        <v>37</v>
      </c>
      <c r="AG653" s="18">
        <v>37</v>
      </c>
      <c r="AH653" s="18" t="s">
        <v>557</v>
      </c>
      <c r="AI653" s="18">
        <v>0</v>
      </c>
      <c r="AJ653" s="18" t="s">
        <v>476</v>
      </c>
      <c r="AK653" s="18">
        <f t="shared" ref="AK653:AK716" si="149">AI653/24</f>
        <v>0</v>
      </c>
      <c r="AL653" s="18" t="s">
        <v>955</v>
      </c>
      <c r="AM653" s="18" t="s">
        <v>322</v>
      </c>
      <c r="AN653" s="63">
        <v>0.69299999999999995</v>
      </c>
      <c r="AO653" s="18" t="s">
        <v>563</v>
      </c>
      <c r="AP653" s="18" t="s">
        <v>479</v>
      </c>
      <c r="AQ653" s="69" t="s">
        <v>956</v>
      </c>
      <c r="AR653" s="18" t="s">
        <v>957</v>
      </c>
      <c r="AS653" s="18">
        <f t="shared" si="140"/>
        <v>0.69699999999999995</v>
      </c>
      <c r="AT653" s="18">
        <v>0.69699999999999995</v>
      </c>
      <c r="AU653" s="63">
        <f t="shared" si="141"/>
        <v>4.0000000000000036E-3</v>
      </c>
      <c r="AV653" s="63">
        <f t="shared" si="142"/>
        <v>4.0000000000000036E-3</v>
      </c>
      <c r="AW653" s="18" t="s">
        <v>557</v>
      </c>
      <c r="AX653" s="18">
        <v>0</v>
      </c>
      <c r="AY653" s="18" t="s">
        <v>958</v>
      </c>
      <c r="AZ653" s="18" t="s">
        <v>257</v>
      </c>
      <c r="BA653" s="18" t="s">
        <v>257</v>
      </c>
      <c r="BB653" s="18" t="s">
        <v>959</v>
      </c>
      <c r="BC653" s="18" t="s">
        <v>324</v>
      </c>
      <c r="BD653" s="55">
        <v>3.29</v>
      </c>
      <c r="BE653" s="18" t="s">
        <v>960</v>
      </c>
      <c r="BF653" s="18" t="s">
        <v>479</v>
      </c>
      <c r="BG653" s="69" t="s">
        <v>961</v>
      </c>
      <c r="BH653" s="18" t="s">
        <v>962</v>
      </c>
      <c r="BI653" s="55">
        <f t="shared" si="143"/>
        <v>3.5</v>
      </c>
      <c r="BJ653" s="55">
        <v>3.5</v>
      </c>
      <c r="BK653" s="55">
        <f t="shared" si="144"/>
        <v>0.20999999999999996</v>
      </c>
      <c r="BL653" s="55">
        <f t="shared" si="145"/>
        <v>0.20999999999999996</v>
      </c>
      <c r="BM653" s="18" t="s">
        <v>557</v>
      </c>
      <c r="BN653" s="18">
        <v>0</v>
      </c>
      <c r="BO653" s="18" t="s">
        <v>958</v>
      </c>
      <c r="BP653" s="18" t="s">
        <v>257</v>
      </c>
      <c r="BQ653" s="18" t="s">
        <v>257</v>
      </c>
      <c r="BR653" s="18" t="s">
        <v>963</v>
      </c>
      <c r="BS653" s="18" t="s">
        <v>325</v>
      </c>
      <c r="BT653" s="55">
        <v>6.43</v>
      </c>
      <c r="BU653" s="18" t="s">
        <v>964</v>
      </c>
      <c r="BV653" s="18" t="s">
        <v>479</v>
      </c>
      <c r="BW653" s="18" t="s">
        <v>961</v>
      </c>
      <c r="BX653" s="18" t="s">
        <v>965</v>
      </c>
      <c r="BY653" s="55">
        <f t="shared" si="146"/>
        <v>7.27</v>
      </c>
      <c r="BZ653" s="55">
        <v>7.27</v>
      </c>
      <c r="CA653" s="55">
        <f t="shared" si="147"/>
        <v>0.83999999999999986</v>
      </c>
      <c r="CB653" s="55">
        <f t="shared" si="148"/>
        <v>0.83999999999999986</v>
      </c>
      <c r="CC653" s="18" t="s">
        <v>557</v>
      </c>
      <c r="CD653" s="18">
        <v>0</v>
      </c>
      <c r="CE653" s="18" t="s">
        <v>958</v>
      </c>
      <c r="CF653" s="18" t="s">
        <v>257</v>
      </c>
      <c r="CG653" s="18" t="s">
        <v>257</v>
      </c>
      <c r="CH653" s="18" t="s">
        <v>966</v>
      </c>
      <c r="CI653" s="18"/>
      <c r="CJ653" s="18"/>
      <c r="CK653" s="18"/>
      <c r="CL653" s="18"/>
      <c r="CM653" s="18"/>
      <c r="CN653" s="18"/>
      <c r="CO653" s="18"/>
      <c r="CP653" s="18"/>
      <c r="CQ653" s="18"/>
      <c r="CR653" s="18"/>
      <c r="CS653" s="18"/>
      <c r="CT653" s="18"/>
      <c r="CU653" s="18"/>
      <c r="CV653" s="18"/>
      <c r="CW653" s="18"/>
      <c r="CX653" s="18"/>
      <c r="CY653" s="18"/>
      <c r="CZ653" s="18"/>
      <c r="DA653" s="18"/>
      <c r="DB653" s="18"/>
      <c r="DC653" s="18"/>
      <c r="DD653" s="18"/>
      <c r="DE653" s="18"/>
      <c r="DF653" s="18"/>
      <c r="DG653" s="18"/>
      <c r="DH653" s="18"/>
      <c r="DI653" s="18"/>
      <c r="DJ653" s="18"/>
      <c r="DK653" s="18"/>
      <c r="DL653" s="18"/>
      <c r="DM653" s="18"/>
      <c r="DN653" s="18"/>
      <c r="DO653" s="18"/>
      <c r="DP653" s="18"/>
      <c r="DQ653" s="18"/>
      <c r="DR653" s="18"/>
      <c r="DS653" s="18"/>
      <c r="DT653" s="18"/>
      <c r="DU653" s="18"/>
      <c r="DV653" s="18">
        <v>1</v>
      </c>
      <c r="DW653" s="18"/>
      <c r="DX653" s="18"/>
      <c r="DY653" s="24"/>
      <c r="DZ653" s="18">
        <v>0</v>
      </c>
      <c r="EA653" s="24"/>
      <c r="EB653" s="24"/>
      <c r="EC653" s="24"/>
      <c r="ED653" s="24"/>
      <c r="EE653" s="18">
        <v>0</v>
      </c>
      <c r="EF653" s="18">
        <v>0</v>
      </c>
      <c r="EG653" s="18">
        <v>0</v>
      </c>
      <c r="EH653" s="18" t="s">
        <v>967</v>
      </c>
      <c r="EI653" s="18" cm="1">
        <f t="array" ref="EI653">IF(SUMPRODUCT(--(DO653:DS653&lt;&gt;""))=0, 0,1)</f>
        <v>0</v>
      </c>
      <c r="EJ653" s="18" cm="1">
        <f t="array" ref="EJ653">IF(SUMPRODUCT(--(DT653:EG653&lt;&gt;""))=0, 0,1)</f>
        <v>1</v>
      </c>
      <c r="EK653" s="18" cm="1">
        <f t="array" ref="EK653">IF(SUMPRODUCT(--(EC653:EG653&lt;&gt;""))=0, 0,1)</f>
        <v>1</v>
      </c>
      <c r="EL653" s="18" cm="1">
        <f t="array" ref="EL653">IF(SUMPRODUCT(--(EE653:EG653&lt;&gt;""))=0, 0,1)</f>
        <v>1</v>
      </c>
      <c r="EM653" s="18">
        <f t="shared" si="135"/>
        <v>1</v>
      </c>
      <c r="EN653" s="18" t="str">
        <f t="shared" si="136"/>
        <v>NA</v>
      </c>
      <c r="EO653" s="18">
        <f t="shared" si="137"/>
        <v>1</v>
      </c>
      <c r="EP653" s="18">
        <f t="shared" si="138"/>
        <v>0</v>
      </c>
      <c r="EQ653" s="18">
        <f t="shared" si="139"/>
        <v>0</v>
      </c>
      <c r="ER653" s="58" t="s">
        <v>2080</v>
      </c>
      <c r="ES653" s="59">
        <v>43620</v>
      </c>
      <c r="ET653" s="18" t="s">
        <v>969</v>
      </c>
      <c r="EU653" s="18" t="s">
        <v>949</v>
      </c>
    </row>
    <row r="654" spans="1:151" ht="15.75" customHeight="1" x14ac:dyDescent="0.2">
      <c r="A654" s="5" t="s">
        <v>947</v>
      </c>
      <c r="B654" s="24" t="s">
        <v>948</v>
      </c>
      <c r="C654" s="26">
        <v>1</v>
      </c>
      <c r="D654" s="18" t="s">
        <v>515</v>
      </c>
      <c r="E654" s="18" t="s">
        <v>970</v>
      </c>
      <c r="F654" s="18" t="s">
        <v>553</v>
      </c>
      <c r="G654" s="18" t="s">
        <v>609</v>
      </c>
      <c r="H654" s="18" t="s">
        <v>951</v>
      </c>
      <c r="I654" s="18" t="s">
        <v>363</v>
      </c>
      <c r="J654" s="18" t="s">
        <v>363</v>
      </c>
      <c r="K654" s="18" t="s">
        <v>363</v>
      </c>
      <c r="L654" s="18" t="s">
        <v>363</v>
      </c>
      <c r="M654" s="18" t="s">
        <v>253</v>
      </c>
      <c r="N654" s="56">
        <v>74</v>
      </c>
      <c r="O654" s="18" t="s">
        <v>950</v>
      </c>
      <c r="P654" s="18" t="s">
        <v>466</v>
      </c>
      <c r="Q654" s="18" t="s">
        <v>254</v>
      </c>
      <c r="R654" s="24" t="s">
        <v>257</v>
      </c>
      <c r="S654" s="24" t="s">
        <v>257</v>
      </c>
      <c r="T654" s="18" t="s">
        <v>257</v>
      </c>
      <c r="U654" s="18" t="s">
        <v>257</v>
      </c>
      <c r="V654" s="18" t="s">
        <v>257</v>
      </c>
      <c r="W654" s="18" t="s">
        <v>257</v>
      </c>
      <c r="X654" s="18" t="s">
        <v>953</v>
      </c>
      <c r="Y654" s="18">
        <v>0</v>
      </c>
      <c r="Z654" s="18" t="s">
        <v>599</v>
      </c>
      <c r="AA654" s="18">
        <v>0</v>
      </c>
      <c r="AB654" s="57" t="s">
        <v>257</v>
      </c>
      <c r="AC654" s="18" t="s">
        <v>479</v>
      </c>
      <c r="AD654" s="18" t="s">
        <v>954</v>
      </c>
      <c r="AE654" s="18" t="s">
        <v>672</v>
      </c>
      <c r="AF654" s="18">
        <v>0</v>
      </c>
      <c r="AG654" s="18">
        <v>0</v>
      </c>
      <c r="AH654" s="18" t="s">
        <v>557</v>
      </c>
      <c r="AI654" s="18">
        <v>12</v>
      </c>
      <c r="AJ654" s="18" t="s">
        <v>476</v>
      </c>
      <c r="AK654" s="18">
        <f t="shared" si="149"/>
        <v>0.5</v>
      </c>
      <c r="AL654" s="18" t="s">
        <v>955</v>
      </c>
      <c r="AM654" s="18" t="s">
        <v>322</v>
      </c>
      <c r="AN654" s="63">
        <v>0.65900000000000003</v>
      </c>
      <c r="AO654" s="18" t="s">
        <v>563</v>
      </c>
      <c r="AP654" s="18" t="s">
        <v>479</v>
      </c>
      <c r="AQ654" s="69" t="s">
        <v>956</v>
      </c>
      <c r="AR654" s="18" t="s">
        <v>957</v>
      </c>
      <c r="AS654" s="18">
        <f t="shared" si="140"/>
        <v>0.66400000000000003</v>
      </c>
      <c r="AT654" s="18">
        <v>0.66400000000000003</v>
      </c>
      <c r="AU654" s="63">
        <f t="shared" si="141"/>
        <v>5.0000000000000044E-3</v>
      </c>
      <c r="AV654" s="63">
        <f t="shared" si="142"/>
        <v>5.0000000000000044E-3</v>
      </c>
      <c r="AW654" s="18" t="s">
        <v>557</v>
      </c>
      <c r="AX654" s="18">
        <v>12</v>
      </c>
      <c r="AY654" s="18" t="s">
        <v>958</v>
      </c>
      <c r="AZ654" s="18" t="s">
        <v>257</v>
      </c>
      <c r="BA654" s="18" t="s">
        <v>257</v>
      </c>
      <c r="BB654" s="18" t="s">
        <v>959</v>
      </c>
      <c r="BC654" s="18" t="s">
        <v>324</v>
      </c>
      <c r="BD654" s="55" t="s">
        <v>464</v>
      </c>
      <c r="BE654" s="18" t="s">
        <v>960</v>
      </c>
      <c r="BF654" s="18" t="s">
        <v>479</v>
      </c>
      <c r="BG654" s="69" t="s">
        <v>961</v>
      </c>
      <c r="BH654" s="18" t="s">
        <v>962</v>
      </c>
      <c r="BI654" s="55" t="str">
        <f t="shared" si="143"/>
        <v>n/d</v>
      </c>
      <c r="BJ654" s="55" t="s">
        <v>464</v>
      </c>
      <c r="BK654" s="55" t="str">
        <f t="shared" si="144"/>
        <v>n/d</v>
      </c>
      <c r="BL654" s="55" t="s">
        <v>464</v>
      </c>
      <c r="BM654" s="18" t="s">
        <v>557</v>
      </c>
      <c r="BN654" s="18">
        <v>12</v>
      </c>
      <c r="BO654" s="18" t="s">
        <v>958</v>
      </c>
      <c r="BP654" s="18" t="s">
        <v>257</v>
      </c>
      <c r="BQ654" s="18" t="s">
        <v>257</v>
      </c>
      <c r="BR654" s="18" t="s">
        <v>963</v>
      </c>
      <c r="BS654" s="18" t="s">
        <v>325</v>
      </c>
      <c r="BT654" s="55" t="s">
        <v>464</v>
      </c>
      <c r="BU654" s="18" t="s">
        <v>964</v>
      </c>
      <c r="BV654" s="18" t="s">
        <v>479</v>
      </c>
      <c r="BW654" s="18" t="s">
        <v>961</v>
      </c>
      <c r="BX654" s="18" t="s">
        <v>965</v>
      </c>
      <c r="BY654" s="55" t="s">
        <v>464</v>
      </c>
      <c r="BZ654" s="55" t="s">
        <v>464</v>
      </c>
      <c r="CA654" s="55" t="s">
        <v>464</v>
      </c>
      <c r="CB654" s="55" t="s">
        <v>464</v>
      </c>
      <c r="CC654" s="18" t="s">
        <v>557</v>
      </c>
      <c r="CD654" s="18">
        <v>12</v>
      </c>
      <c r="CE654" s="18" t="s">
        <v>958</v>
      </c>
      <c r="CF654" s="18" t="s">
        <v>257</v>
      </c>
      <c r="CG654" s="18" t="s">
        <v>257</v>
      </c>
      <c r="CH654" s="18" t="s">
        <v>966</v>
      </c>
      <c r="CI654" s="18"/>
      <c r="CJ654" s="18"/>
      <c r="CK654" s="18"/>
      <c r="CL654" s="18"/>
      <c r="CM654" s="18"/>
      <c r="CN654" s="18"/>
      <c r="CO654" s="18"/>
      <c r="CP654" s="18"/>
      <c r="CQ654" s="18"/>
      <c r="CR654" s="18"/>
      <c r="CS654" s="18"/>
      <c r="CT654" s="18"/>
      <c r="CU654" s="18"/>
      <c r="CV654" s="18"/>
      <c r="CW654" s="18"/>
      <c r="CX654" s="18"/>
      <c r="CY654" s="18"/>
      <c r="CZ654" s="18"/>
      <c r="DA654" s="18"/>
      <c r="DB654" s="18"/>
      <c r="DC654" s="18"/>
      <c r="DD654" s="18"/>
      <c r="DE654" s="18"/>
      <c r="DF654" s="18"/>
      <c r="DG654" s="18"/>
      <c r="DH654" s="18"/>
      <c r="DI654" s="18"/>
      <c r="DJ654" s="18"/>
      <c r="DK654" s="18"/>
      <c r="DL654" s="18"/>
      <c r="DM654" s="18"/>
      <c r="DN654" s="18"/>
      <c r="DO654" s="18"/>
      <c r="DP654" s="18"/>
      <c r="DQ654" s="18"/>
      <c r="DR654" s="18"/>
      <c r="DS654" s="18"/>
      <c r="DT654" s="18"/>
      <c r="DU654" s="18"/>
      <c r="DV654" s="18">
        <v>0</v>
      </c>
      <c r="DW654" s="18"/>
      <c r="DX654" s="18"/>
      <c r="DY654" s="18"/>
      <c r="DZ654" s="18">
        <v>0</v>
      </c>
      <c r="EA654" s="18"/>
      <c r="EB654" s="18"/>
      <c r="EC654" s="18"/>
      <c r="ED654" s="18"/>
      <c r="EE654" s="18">
        <v>0</v>
      </c>
      <c r="EF654" s="18">
        <v>0</v>
      </c>
      <c r="EG654" s="18">
        <v>0</v>
      </c>
      <c r="EH654" s="18" t="s">
        <v>967</v>
      </c>
      <c r="EI654" s="18" cm="1">
        <f t="array" ref="EI654">IF(SUMPRODUCT(--(DO654:DS654&lt;&gt;""))=0, 0,1)</f>
        <v>0</v>
      </c>
      <c r="EJ654" s="18" cm="1">
        <f t="array" ref="EJ654">IF(SUMPRODUCT(--(DT654:EG654&lt;&gt;""))=0, 0,1)</f>
        <v>1</v>
      </c>
      <c r="EK654" s="18" cm="1">
        <f t="array" ref="EK654">IF(SUMPRODUCT(--(EC654:EG654&lt;&gt;""))=0, 0,1)</f>
        <v>1</v>
      </c>
      <c r="EL654" s="18" cm="1">
        <f t="array" ref="EL654">IF(SUMPRODUCT(--(EE654:EG654&lt;&gt;""))=0, 0,1)</f>
        <v>1</v>
      </c>
      <c r="EM654" s="18">
        <f t="shared" si="135"/>
        <v>0</v>
      </c>
      <c r="EN654" s="18" t="str">
        <f t="shared" si="136"/>
        <v>NA</v>
      </c>
      <c r="EO654" s="18">
        <f t="shared" si="137"/>
        <v>0</v>
      </c>
      <c r="EP654" s="18">
        <f t="shared" si="138"/>
        <v>0</v>
      </c>
      <c r="EQ654" s="18">
        <f t="shared" si="139"/>
        <v>0</v>
      </c>
      <c r="ER654" s="58" t="s">
        <v>2080</v>
      </c>
      <c r="ES654" s="59">
        <v>43620</v>
      </c>
      <c r="ET654" s="18"/>
      <c r="EU654" s="18" t="s">
        <v>949</v>
      </c>
    </row>
    <row r="655" spans="1:151" ht="15.75" customHeight="1" x14ac:dyDescent="0.2">
      <c r="A655" s="5" t="s">
        <v>947</v>
      </c>
      <c r="B655" s="24" t="s">
        <v>948</v>
      </c>
      <c r="C655" s="26">
        <v>1</v>
      </c>
      <c r="D655" s="18" t="s">
        <v>968</v>
      </c>
      <c r="E655" s="18" t="s">
        <v>970</v>
      </c>
      <c r="F655" s="18" t="s">
        <v>553</v>
      </c>
      <c r="G655" s="18" t="s">
        <v>609</v>
      </c>
      <c r="H655" s="18" t="s">
        <v>951</v>
      </c>
      <c r="I655" s="18" t="s">
        <v>363</v>
      </c>
      <c r="J655" s="18" t="s">
        <v>363</v>
      </c>
      <c r="K655" s="18" t="s">
        <v>363</v>
      </c>
      <c r="L655" s="18" t="s">
        <v>363</v>
      </c>
      <c r="M655" s="18" t="s">
        <v>253</v>
      </c>
      <c r="N655" s="56">
        <v>74</v>
      </c>
      <c r="O655" s="18" t="s">
        <v>950</v>
      </c>
      <c r="P655" s="18" t="s">
        <v>466</v>
      </c>
      <c r="Q655" s="18" t="s">
        <v>254</v>
      </c>
      <c r="R655" s="24" t="s">
        <v>257</v>
      </c>
      <c r="S655" s="24" t="s">
        <v>257</v>
      </c>
      <c r="T655" s="18" t="s">
        <v>257</v>
      </c>
      <c r="U655" s="18" t="s">
        <v>257</v>
      </c>
      <c r="V655" s="18" t="s">
        <v>257</v>
      </c>
      <c r="W655" s="18" t="s">
        <v>257</v>
      </c>
      <c r="X655" s="18" t="s">
        <v>953</v>
      </c>
      <c r="Y655" s="18">
        <v>151</v>
      </c>
      <c r="Z655" s="18" t="s">
        <v>599</v>
      </c>
      <c r="AA655" s="18">
        <v>151</v>
      </c>
      <c r="AB655" s="57" t="s">
        <v>257</v>
      </c>
      <c r="AC655" s="18" t="s">
        <v>479</v>
      </c>
      <c r="AD655" s="18" t="s">
        <v>954</v>
      </c>
      <c r="AE655" s="18" t="s">
        <v>672</v>
      </c>
      <c r="AF655" s="18">
        <v>37</v>
      </c>
      <c r="AG655" s="18">
        <v>37</v>
      </c>
      <c r="AH655" s="18" t="s">
        <v>557</v>
      </c>
      <c r="AI655" s="18">
        <v>12</v>
      </c>
      <c r="AJ655" s="18" t="s">
        <v>476</v>
      </c>
      <c r="AK655" s="18">
        <f t="shared" si="149"/>
        <v>0.5</v>
      </c>
      <c r="AL655" s="18" t="s">
        <v>955</v>
      </c>
      <c r="AM655" s="18" t="s">
        <v>322</v>
      </c>
      <c r="AN655" s="63">
        <v>0.53</v>
      </c>
      <c r="AO655" s="18" t="s">
        <v>563</v>
      </c>
      <c r="AP655" s="18" t="s">
        <v>479</v>
      </c>
      <c r="AQ655" s="69" t="s">
        <v>956</v>
      </c>
      <c r="AR655" s="18" t="s">
        <v>957</v>
      </c>
      <c r="AS655" s="18">
        <f t="shared" si="140"/>
        <v>0.54900000000000004</v>
      </c>
      <c r="AT655" s="18">
        <v>0.54900000000000004</v>
      </c>
      <c r="AU655" s="63">
        <f t="shared" si="141"/>
        <v>1.9000000000000017E-2</v>
      </c>
      <c r="AV655" s="63">
        <f t="shared" si="142"/>
        <v>1.9000000000000017E-2</v>
      </c>
      <c r="AW655" s="18" t="s">
        <v>557</v>
      </c>
      <c r="AX655" s="18">
        <v>12</v>
      </c>
      <c r="AY655" s="18" t="s">
        <v>958</v>
      </c>
      <c r="AZ655" s="18" t="s">
        <v>257</v>
      </c>
      <c r="BA655" s="18" t="s">
        <v>257</v>
      </c>
      <c r="BB655" s="18" t="s">
        <v>959</v>
      </c>
      <c r="BC655" s="18" t="s">
        <v>324</v>
      </c>
      <c r="BD655" s="55">
        <v>3.29</v>
      </c>
      <c r="BE655" s="18" t="s">
        <v>960</v>
      </c>
      <c r="BF655" s="18" t="s">
        <v>479</v>
      </c>
      <c r="BG655" s="69" t="s">
        <v>961</v>
      </c>
      <c r="BH655" s="18" t="s">
        <v>962</v>
      </c>
      <c r="BI655" s="55">
        <f t="shared" si="143"/>
        <v>3.63</v>
      </c>
      <c r="BJ655" s="55">
        <v>3.63</v>
      </c>
      <c r="BK655" s="55">
        <f t="shared" si="144"/>
        <v>0.33999999999999986</v>
      </c>
      <c r="BL655" s="55">
        <f>BJ655-BD655</f>
        <v>0.33999999999999986</v>
      </c>
      <c r="BM655" s="18" t="s">
        <v>557</v>
      </c>
      <c r="BN655" s="18">
        <v>12</v>
      </c>
      <c r="BO655" s="18" t="s">
        <v>958</v>
      </c>
      <c r="BP655" s="18" t="s">
        <v>257</v>
      </c>
      <c r="BQ655" s="18" t="s">
        <v>257</v>
      </c>
      <c r="BR655" s="18" t="s">
        <v>963</v>
      </c>
      <c r="BS655" s="18" t="s">
        <v>325</v>
      </c>
      <c r="BT655" s="55">
        <v>6.08</v>
      </c>
      <c r="BU655" s="18" t="s">
        <v>964</v>
      </c>
      <c r="BV655" s="18" t="s">
        <v>479</v>
      </c>
      <c r="BW655" s="18" t="s">
        <v>961</v>
      </c>
      <c r="BX655" s="18" t="s">
        <v>965</v>
      </c>
      <c r="BY655" s="55">
        <f>BZ655</f>
        <v>6.82</v>
      </c>
      <c r="BZ655" s="55">
        <v>6.82</v>
      </c>
      <c r="CA655" s="55">
        <f>CB655</f>
        <v>0.74000000000000021</v>
      </c>
      <c r="CB655" s="55">
        <f>BZ655-BT655</f>
        <v>0.74000000000000021</v>
      </c>
      <c r="CC655" s="18" t="s">
        <v>557</v>
      </c>
      <c r="CD655" s="18">
        <v>12</v>
      </c>
      <c r="CE655" s="18" t="s">
        <v>958</v>
      </c>
      <c r="CF655" s="18" t="s">
        <v>257</v>
      </c>
      <c r="CG655" s="18" t="s">
        <v>257</v>
      </c>
      <c r="CH655" s="18" t="s">
        <v>966</v>
      </c>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v>1</v>
      </c>
      <c r="DW655" s="18"/>
      <c r="DX655" s="18"/>
      <c r="DY655" s="18"/>
      <c r="DZ655" s="18">
        <v>0</v>
      </c>
      <c r="EA655" s="18"/>
      <c r="EB655" s="18"/>
      <c r="EC655" s="18"/>
      <c r="ED655" s="18"/>
      <c r="EE655" s="18">
        <v>0</v>
      </c>
      <c r="EF655" s="18">
        <v>0</v>
      </c>
      <c r="EG655" s="18">
        <v>0</v>
      </c>
      <c r="EH655" s="18" t="s">
        <v>967</v>
      </c>
      <c r="EI655" s="18" cm="1">
        <f t="array" ref="EI655">IF(SUMPRODUCT(--(DO655:DS655&lt;&gt;""))=0, 0,1)</f>
        <v>0</v>
      </c>
      <c r="EJ655" s="18" cm="1">
        <f t="array" ref="EJ655">IF(SUMPRODUCT(--(DT655:EG655&lt;&gt;""))=0, 0,1)</f>
        <v>1</v>
      </c>
      <c r="EK655" s="18" cm="1">
        <f t="array" ref="EK655">IF(SUMPRODUCT(--(EC655:EG655&lt;&gt;""))=0, 0,1)</f>
        <v>1</v>
      </c>
      <c r="EL655" s="18" cm="1">
        <f t="array" ref="EL655">IF(SUMPRODUCT(--(EE655:EG655&lt;&gt;""))=0, 0,1)</f>
        <v>1</v>
      </c>
      <c r="EM655" s="18">
        <f t="shared" si="135"/>
        <v>1</v>
      </c>
      <c r="EN655" s="18" t="str">
        <f t="shared" si="136"/>
        <v>NA</v>
      </c>
      <c r="EO655" s="18">
        <f t="shared" si="137"/>
        <v>1</v>
      </c>
      <c r="EP655" s="18">
        <f t="shared" si="138"/>
        <v>0</v>
      </c>
      <c r="EQ655" s="18">
        <f t="shared" si="139"/>
        <v>0</v>
      </c>
      <c r="ER655" s="58" t="s">
        <v>2080</v>
      </c>
      <c r="ES655" s="59">
        <v>43620</v>
      </c>
      <c r="ET655" s="18" t="s">
        <v>969</v>
      </c>
      <c r="EU655" s="18" t="s">
        <v>949</v>
      </c>
    </row>
    <row r="656" spans="1:151" ht="15.75" customHeight="1" x14ac:dyDescent="0.2">
      <c r="A656" s="5" t="s">
        <v>947</v>
      </c>
      <c r="B656" s="24" t="s">
        <v>948</v>
      </c>
      <c r="C656" s="26">
        <v>1</v>
      </c>
      <c r="D656" s="18" t="s">
        <v>515</v>
      </c>
      <c r="E656" s="18" t="s">
        <v>971</v>
      </c>
      <c r="F656" s="18" t="s">
        <v>553</v>
      </c>
      <c r="G656" s="18" t="s">
        <v>609</v>
      </c>
      <c r="H656" s="18" t="s">
        <v>951</v>
      </c>
      <c r="I656" s="18" t="s">
        <v>363</v>
      </c>
      <c r="J656" s="18" t="s">
        <v>363</v>
      </c>
      <c r="K656" s="18" t="s">
        <v>363</v>
      </c>
      <c r="L656" s="18" t="s">
        <v>363</v>
      </c>
      <c r="M656" s="18" t="s">
        <v>253</v>
      </c>
      <c r="N656" s="56">
        <v>74</v>
      </c>
      <c r="O656" s="18" t="s">
        <v>950</v>
      </c>
      <c r="P656" s="18" t="s">
        <v>466</v>
      </c>
      <c r="Q656" s="18" t="s">
        <v>254</v>
      </c>
      <c r="R656" s="24" t="s">
        <v>257</v>
      </c>
      <c r="S656" s="24" t="s">
        <v>257</v>
      </c>
      <c r="T656" s="18" t="s">
        <v>257</v>
      </c>
      <c r="U656" s="18" t="s">
        <v>257</v>
      </c>
      <c r="V656" s="18" t="s">
        <v>257</v>
      </c>
      <c r="W656" s="18" t="s">
        <v>257</v>
      </c>
      <c r="X656" s="18" t="s">
        <v>953</v>
      </c>
      <c r="Y656" s="18">
        <v>0</v>
      </c>
      <c r="Z656" s="18" t="s">
        <v>599</v>
      </c>
      <c r="AA656" s="18">
        <v>0</v>
      </c>
      <c r="AB656" s="57" t="s">
        <v>257</v>
      </c>
      <c r="AC656" s="18" t="s">
        <v>479</v>
      </c>
      <c r="AD656" s="18" t="s">
        <v>954</v>
      </c>
      <c r="AE656" s="18" t="s">
        <v>672</v>
      </c>
      <c r="AF656" s="18">
        <v>0</v>
      </c>
      <c r="AG656" s="18">
        <v>0</v>
      </c>
      <c r="AH656" s="18" t="s">
        <v>557</v>
      </c>
      <c r="AI656" s="18">
        <v>18</v>
      </c>
      <c r="AJ656" s="18" t="s">
        <v>476</v>
      </c>
      <c r="AK656" s="18">
        <f t="shared" si="149"/>
        <v>0.75</v>
      </c>
      <c r="AL656" s="18" t="s">
        <v>955</v>
      </c>
      <c r="AM656" s="18" t="s">
        <v>322</v>
      </c>
      <c r="AN656" s="63">
        <v>0.66300000000000003</v>
      </c>
      <c r="AO656" s="18" t="s">
        <v>563</v>
      </c>
      <c r="AP656" s="18" t="s">
        <v>479</v>
      </c>
      <c r="AQ656" s="69" t="s">
        <v>956</v>
      </c>
      <c r="AR656" s="18" t="s">
        <v>957</v>
      </c>
      <c r="AS656" s="18">
        <f t="shared" si="140"/>
        <v>0.67400000000000004</v>
      </c>
      <c r="AT656" s="18">
        <v>0.67400000000000004</v>
      </c>
      <c r="AU656" s="63">
        <f t="shared" si="141"/>
        <v>1.100000000000001E-2</v>
      </c>
      <c r="AV656" s="63">
        <f t="shared" si="142"/>
        <v>1.100000000000001E-2</v>
      </c>
      <c r="AW656" s="18" t="s">
        <v>557</v>
      </c>
      <c r="AX656" s="18">
        <v>18</v>
      </c>
      <c r="AY656" s="18" t="s">
        <v>958</v>
      </c>
      <c r="AZ656" s="18" t="s">
        <v>257</v>
      </c>
      <c r="BA656" s="18" t="s">
        <v>257</v>
      </c>
      <c r="BB656" s="18" t="s">
        <v>959</v>
      </c>
      <c r="BC656" s="18" t="s">
        <v>324</v>
      </c>
      <c r="BD656" s="55" t="s">
        <v>464</v>
      </c>
      <c r="BE656" s="18" t="s">
        <v>960</v>
      </c>
      <c r="BF656" s="18" t="s">
        <v>479</v>
      </c>
      <c r="BG656" s="69" t="s">
        <v>961</v>
      </c>
      <c r="BH656" s="18" t="s">
        <v>962</v>
      </c>
      <c r="BI656" s="55" t="str">
        <f t="shared" si="143"/>
        <v>n/d</v>
      </c>
      <c r="BJ656" s="55" t="s">
        <v>464</v>
      </c>
      <c r="BK656" s="55" t="str">
        <f t="shared" si="144"/>
        <v>n/d</v>
      </c>
      <c r="BL656" s="55" t="s">
        <v>464</v>
      </c>
      <c r="BM656" s="18" t="s">
        <v>557</v>
      </c>
      <c r="BN656" s="18">
        <v>18</v>
      </c>
      <c r="BO656" s="18" t="s">
        <v>958</v>
      </c>
      <c r="BP656" s="18" t="s">
        <v>257</v>
      </c>
      <c r="BQ656" s="18" t="s">
        <v>257</v>
      </c>
      <c r="BR656" s="18" t="s">
        <v>963</v>
      </c>
      <c r="BS656" s="18" t="s">
        <v>325</v>
      </c>
      <c r="BT656" s="55" t="s">
        <v>464</v>
      </c>
      <c r="BU656" s="18" t="s">
        <v>964</v>
      </c>
      <c r="BV656" s="18" t="s">
        <v>479</v>
      </c>
      <c r="BW656" s="18" t="s">
        <v>961</v>
      </c>
      <c r="BX656" s="18" t="s">
        <v>965</v>
      </c>
      <c r="BY656" s="55" t="s">
        <v>464</v>
      </c>
      <c r="BZ656" s="55" t="s">
        <v>464</v>
      </c>
      <c r="CA656" s="55" t="s">
        <v>464</v>
      </c>
      <c r="CB656" s="55" t="s">
        <v>464</v>
      </c>
      <c r="CC656" s="18" t="s">
        <v>557</v>
      </c>
      <c r="CD656" s="18">
        <v>18</v>
      </c>
      <c r="CE656" s="18" t="s">
        <v>958</v>
      </c>
      <c r="CF656" s="18" t="s">
        <v>257</v>
      </c>
      <c r="CG656" s="18" t="s">
        <v>257</v>
      </c>
      <c r="CH656" s="18" t="s">
        <v>966</v>
      </c>
      <c r="CI656" s="18"/>
      <c r="CJ656" s="18"/>
      <c r="CK656" s="18"/>
      <c r="CL656" s="18"/>
      <c r="CM656" s="18"/>
      <c r="CN656" s="18"/>
      <c r="CO656" s="18"/>
      <c r="CP656" s="18"/>
      <c r="CQ656" s="18"/>
      <c r="CR656" s="18"/>
      <c r="CS656" s="18"/>
      <c r="CT656" s="18"/>
      <c r="CU656" s="18"/>
      <c r="CV656" s="18"/>
      <c r="CW656" s="18"/>
      <c r="CX656" s="18"/>
      <c r="CY656" s="18"/>
      <c r="CZ656" s="18"/>
      <c r="DA656" s="18"/>
      <c r="DB656" s="18"/>
      <c r="DC656" s="18"/>
      <c r="DD656" s="18"/>
      <c r="DE656" s="18"/>
      <c r="DF656" s="18"/>
      <c r="DG656" s="18"/>
      <c r="DH656" s="18"/>
      <c r="DI656" s="18"/>
      <c r="DJ656" s="18"/>
      <c r="DK656" s="18"/>
      <c r="DL656" s="18"/>
      <c r="DM656" s="18"/>
      <c r="DN656" s="18"/>
      <c r="DO656" s="18"/>
      <c r="DP656" s="18"/>
      <c r="DQ656" s="18"/>
      <c r="DR656" s="18"/>
      <c r="DS656" s="18"/>
      <c r="DT656" s="18"/>
      <c r="DU656" s="18"/>
      <c r="DV656" s="18">
        <v>0</v>
      </c>
      <c r="DW656" s="18"/>
      <c r="DX656" s="18"/>
      <c r="DY656" s="18"/>
      <c r="DZ656" s="18">
        <v>0</v>
      </c>
      <c r="EA656" s="18"/>
      <c r="EB656" s="18"/>
      <c r="EC656" s="18"/>
      <c r="ED656" s="18"/>
      <c r="EE656" s="18">
        <v>0</v>
      </c>
      <c r="EF656" s="18">
        <v>0</v>
      </c>
      <c r="EG656" s="18">
        <v>0</v>
      </c>
      <c r="EH656" s="18" t="s">
        <v>967</v>
      </c>
      <c r="EI656" s="18" cm="1">
        <f t="array" ref="EI656">IF(SUMPRODUCT(--(DO656:DS656&lt;&gt;""))=0, 0,1)</f>
        <v>0</v>
      </c>
      <c r="EJ656" s="18" cm="1">
        <f t="array" ref="EJ656">IF(SUMPRODUCT(--(DT656:EG656&lt;&gt;""))=0, 0,1)</f>
        <v>1</v>
      </c>
      <c r="EK656" s="18" cm="1">
        <f t="array" ref="EK656">IF(SUMPRODUCT(--(EC656:EG656&lt;&gt;""))=0, 0,1)</f>
        <v>1</v>
      </c>
      <c r="EL656" s="18" cm="1">
        <f t="array" ref="EL656">IF(SUMPRODUCT(--(EE656:EG656&lt;&gt;""))=0, 0,1)</f>
        <v>1</v>
      </c>
      <c r="EM656" s="18">
        <f t="shared" si="135"/>
        <v>0</v>
      </c>
      <c r="EN656" s="18" t="str">
        <f t="shared" si="136"/>
        <v>NA</v>
      </c>
      <c r="EO656" s="18">
        <f t="shared" si="137"/>
        <v>0</v>
      </c>
      <c r="EP656" s="18">
        <f t="shared" si="138"/>
        <v>0</v>
      </c>
      <c r="EQ656" s="18">
        <f t="shared" si="139"/>
        <v>0</v>
      </c>
      <c r="ER656" s="58" t="s">
        <v>2080</v>
      </c>
      <c r="ES656" s="59">
        <v>43620</v>
      </c>
      <c r="ET656" s="18"/>
      <c r="EU656" s="18" t="s">
        <v>949</v>
      </c>
    </row>
    <row r="657" spans="1:151" ht="15.75" customHeight="1" x14ac:dyDescent="0.2">
      <c r="A657" s="5" t="s">
        <v>947</v>
      </c>
      <c r="B657" s="24" t="s">
        <v>948</v>
      </c>
      <c r="C657" s="26">
        <v>1</v>
      </c>
      <c r="D657" s="18" t="s">
        <v>968</v>
      </c>
      <c r="E657" s="18" t="s">
        <v>971</v>
      </c>
      <c r="F657" s="18" t="s">
        <v>553</v>
      </c>
      <c r="G657" s="18" t="s">
        <v>609</v>
      </c>
      <c r="H657" s="18" t="s">
        <v>951</v>
      </c>
      <c r="I657" s="18" t="s">
        <v>363</v>
      </c>
      <c r="J657" s="18" t="s">
        <v>363</v>
      </c>
      <c r="K657" s="18" t="s">
        <v>363</v>
      </c>
      <c r="L657" s="18" t="s">
        <v>363</v>
      </c>
      <c r="M657" s="18" t="s">
        <v>253</v>
      </c>
      <c r="N657" s="56">
        <v>74</v>
      </c>
      <c r="O657" s="18" t="s">
        <v>950</v>
      </c>
      <c r="P657" s="18" t="s">
        <v>466</v>
      </c>
      <c r="Q657" s="18" t="s">
        <v>254</v>
      </c>
      <c r="R657" s="24" t="s">
        <v>257</v>
      </c>
      <c r="S657" s="24" t="s">
        <v>257</v>
      </c>
      <c r="T657" s="18" t="s">
        <v>257</v>
      </c>
      <c r="U657" s="18" t="s">
        <v>257</v>
      </c>
      <c r="V657" s="18" t="s">
        <v>257</v>
      </c>
      <c r="W657" s="18" t="s">
        <v>257</v>
      </c>
      <c r="X657" s="18" t="s">
        <v>953</v>
      </c>
      <c r="Y657" s="18">
        <v>151</v>
      </c>
      <c r="Z657" s="18" t="s">
        <v>599</v>
      </c>
      <c r="AA657" s="18">
        <v>151</v>
      </c>
      <c r="AB657" s="57" t="s">
        <v>257</v>
      </c>
      <c r="AC657" s="18" t="s">
        <v>479</v>
      </c>
      <c r="AD657" s="18" t="s">
        <v>954</v>
      </c>
      <c r="AE657" s="18" t="s">
        <v>672</v>
      </c>
      <c r="AF657" s="18">
        <v>37</v>
      </c>
      <c r="AG657" s="18">
        <v>37</v>
      </c>
      <c r="AH657" s="18" t="s">
        <v>557</v>
      </c>
      <c r="AI657" s="18">
        <v>18</v>
      </c>
      <c r="AJ657" s="18" t="s">
        <v>476</v>
      </c>
      <c r="AK657" s="18">
        <f t="shared" si="149"/>
        <v>0.75</v>
      </c>
      <c r="AL657" s="18" t="s">
        <v>955</v>
      </c>
      <c r="AM657" s="18" t="s">
        <v>322</v>
      </c>
      <c r="AN657" s="63">
        <v>0.35799999999999998</v>
      </c>
      <c r="AO657" s="18" t="s">
        <v>563</v>
      </c>
      <c r="AP657" s="18" t="s">
        <v>479</v>
      </c>
      <c r="AQ657" s="69" t="s">
        <v>956</v>
      </c>
      <c r="AR657" s="18" t="s">
        <v>957</v>
      </c>
      <c r="AS657" s="18">
        <f t="shared" si="140"/>
        <v>0.378</v>
      </c>
      <c r="AT657" s="18">
        <v>0.378</v>
      </c>
      <c r="AU657" s="63">
        <f t="shared" si="141"/>
        <v>2.0000000000000018E-2</v>
      </c>
      <c r="AV657" s="63">
        <f t="shared" si="142"/>
        <v>2.0000000000000018E-2</v>
      </c>
      <c r="AW657" s="18" t="s">
        <v>557</v>
      </c>
      <c r="AX657" s="18">
        <v>18</v>
      </c>
      <c r="AY657" s="18" t="s">
        <v>958</v>
      </c>
      <c r="AZ657" s="18" t="s">
        <v>257</v>
      </c>
      <c r="BA657" s="18" t="s">
        <v>257</v>
      </c>
      <c r="BB657" s="18" t="s">
        <v>959</v>
      </c>
      <c r="BC657" s="18" t="s">
        <v>324</v>
      </c>
      <c r="BD657" s="55">
        <v>2.82</v>
      </c>
      <c r="BE657" s="18" t="s">
        <v>960</v>
      </c>
      <c r="BF657" s="18" t="s">
        <v>479</v>
      </c>
      <c r="BG657" s="69" t="s">
        <v>961</v>
      </c>
      <c r="BH657" s="18" t="s">
        <v>962</v>
      </c>
      <c r="BI657" s="55">
        <f t="shared" si="143"/>
        <v>3.18</v>
      </c>
      <c r="BJ657" s="55">
        <v>3.18</v>
      </c>
      <c r="BK657" s="55">
        <f t="shared" si="144"/>
        <v>0.36000000000000032</v>
      </c>
      <c r="BL657" s="55">
        <f>BJ657-BD657</f>
        <v>0.36000000000000032</v>
      </c>
      <c r="BM657" s="18" t="s">
        <v>557</v>
      </c>
      <c r="BN657" s="18">
        <v>18</v>
      </c>
      <c r="BO657" s="18" t="s">
        <v>958</v>
      </c>
      <c r="BP657" s="18" t="s">
        <v>257</v>
      </c>
      <c r="BQ657" s="18" t="s">
        <v>257</v>
      </c>
      <c r="BR657" s="18" t="s">
        <v>963</v>
      </c>
      <c r="BS657" s="18" t="s">
        <v>325</v>
      </c>
      <c r="BT657" s="55">
        <v>5.3</v>
      </c>
      <c r="BU657" s="18" t="s">
        <v>964</v>
      </c>
      <c r="BV657" s="18" t="s">
        <v>479</v>
      </c>
      <c r="BW657" s="18" t="s">
        <v>961</v>
      </c>
      <c r="BX657" s="18" t="s">
        <v>965</v>
      </c>
      <c r="BY657" s="55">
        <f>BZ657</f>
        <v>6.08</v>
      </c>
      <c r="BZ657" s="55">
        <v>6.08</v>
      </c>
      <c r="CA657" s="55">
        <f>CB657</f>
        <v>0.78000000000000025</v>
      </c>
      <c r="CB657" s="55">
        <f>BZ657-BT657</f>
        <v>0.78000000000000025</v>
      </c>
      <c r="CC657" s="18" t="s">
        <v>557</v>
      </c>
      <c r="CD657" s="18">
        <v>18</v>
      </c>
      <c r="CE657" s="18" t="s">
        <v>958</v>
      </c>
      <c r="CF657" s="18" t="s">
        <v>257</v>
      </c>
      <c r="CG657" s="18" t="s">
        <v>257</v>
      </c>
      <c r="CH657" s="18" t="s">
        <v>966</v>
      </c>
      <c r="CI657" s="18"/>
      <c r="CJ657" s="18"/>
      <c r="CK657" s="18"/>
      <c r="CL657" s="18"/>
      <c r="CM657" s="18"/>
      <c r="CN657" s="18"/>
      <c r="CO657" s="18"/>
      <c r="CP657" s="18"/>
      <c r="CQ657" s="18"/>
      <c r="CR657" s="18"/>
      <c r="CS657" s="18"/>
      <c r="CT657" s="18"/>
      <c r="CU657" s="18"/>
      <c r="CV657" s="18"/>
      <c r="CW657" s="18"/>
      <c r="CX657" s="18"/>
      <c r="CY657" s="18"/>
      <c r="CZ657" s="18"/>
      <c r="DA657" s="18"/>
      <c r="DB657" s="18"/>
      <c r="DC657" s="18"/>
      <c r="DD657" s="18"/>
      <c r="DE657" s="18"/>
      <c r="DF657" s="18"/>
      <c r="DG657" s="18"/>
      <c r="DH657" s="18"/>
      <c r="DI657" s="18"/>
      <c r="DJ657" s="18"/>
      <c r="DK657" s="18"/>
      <c r="DL657" s="18"/>
      <c r="DM657" s="18"/>
      <c r="DN657" s="18"/>
      <c r="DO657" s="18"/>
      <c r="DP657" s="18"/>
      <c r="DQ657" s="18"/>
      <c r="DR657" s="18"/>
      <c r="DS657" s="18"/>
      <c r="DT657" s="18"/>
      <c r="DU657" s="18"/>
      <c r="DV657" s="18">
        <v>1</v>
      </c>
      <c r="DW657" s="18"/>
      <c r="DX657" s="18"/>
      <c r="DY657" s="18"/>
      <c r="DZ657" s="18">
        <v>0</v>
      </c>
      <c r="EA657" s="18"/>
      <c r="EB657" s="18"/>
      <c r="EC657" s="18"/>
      <c r="ED657" s="18"/>
      <c r="EE657" s="18">
        <v>0</v>
      </c>
      <c r="EF657" s="18">
        <v>0</v>
      </c>
      <c r="EG657" s="18">
        <v>0</v>
      </c>
      <c r="EH657" s="18" t="s">
        <v>967</v>
      </c>
      <c r="EI657" s="18" cm="1">
        <f t="array" ref="EI657">IF(SUMPRODUCT(--(DO657:DS657&lt;&gt;""))=0, 0,1)</f>
        <v>0</v>
      </c>
      <c r="EJ657" s="18" cm="1">
        <f t="array" ref="EJ657">IF(SUMPRODUCT(--(DT657:EG657&lt;&gt;""))=0, 0,1)</f>
        <v>1</v>
      </c>
      <c r="EK657" s="18" cm="1">
        <f t="array" ref="EK657">IF(SUMPRODUCT(--(EC657:EG657&lt;&gt;""))=0, 0,1)</f>
        <v>1</v>
      </c>
      <c r="EL657" s="18" cm="1">
        <f t="array" ref="EL657">IF(SUMPRODUCT(--(EE657:EG657&lt;&gt;""))=0, 0,1)</f>
        <v>1</v>
      </c>
      <c r="EM657" s="18">
        <f t="shared" si="135"/>
        <v>1</v>
      </c>
      <c r="EN657" s="18" t="str">
        <f t="shared" si="136"/>
        <v>NA</v>
      </c>
      <c r="EO657" s="18">
        <f t="shared" si="137"/>
        <v>1</v>
      </c>
      <c r="EP657" s="18">
        <f t="shared" si="138"/>
        <v>0</v>
      </c>
      <c r="EQ657" s="18">
        <f t="shared" si="139"/>
        <v>0</v>
      </c>
      <c r="ER657" s="58" t="s">
        <v>2080</v>
      </c>
      <c r="ES657" s="59">
        <v>43620</v>
      </c>
      <c r="ET657" s="18" t="s">
        <v>969</v>
      </c>
      <c r="EU657" s="18" t="s">
        <v>949</v>
      </c>
    </row>
    <row r="658" spans="1:151" ht="15.75" customHeight="1" x14ac:dyDescent="0.2">
      <c r="A658" s="5" t="s">
        <v>947</v>
      </c>
      <c r="B658" s="24" t="s">
        <v>948</v>
      </c>
      <c r="C658" s="26">
        <v>1</v>
      </c>
      <c r="D658" s="18" t="s">
        <v>515</v>
      </c>
      <c r="E658" s="18" t="s">
        <v>972</v>
      </c>
      <c r="F658" s="18" t="s">
        <v>553</v>
      </c>
      <c r="G658" s="18" t="s">
        <v>609</v>
      </c>
      <c r="H658" s="18" t="s">
        <v>951</v>
      </c>
      <c r="I658" s="18" t="s">
        <v>363</v>
      </c>
      <c r="J658" s="18" t="s">
        <v>363</v>
      </c>
      <c r="K658" s="18" t="s">
        <v>363</v>
      </c>
      <c r="L658" s="18" t="s">
        <v>363</v>
      </c>
      <c r="M658" s="18" t="s">
        <v>253</v>
      </c>
      <c r="N658" s="56">
        <v>74</v>
      </c>
      <c r="O658" s="18" t="s">
        <v>950</v>
      </c>
      <c r="P658" s="18" t="s">
        <v>466</v>
      </c>
      <c r="Q658" s="18" t="s">
        <v>254</v>
      </c>
      <c r="R658" s="24" t="s">
        <v>257</v>
      </c>
      <c r="S658" s="24" t="s">
        <v>257</v>
      </c>
      <c r="T658" s="18" t="s">
        <v>257</v>
      </c>
      <c r="U658" s="18" t="s">
        <v>257</v>
      </c>
      <c r="V658" s="18" t="s">
        <v>257</v>
      </c>
      <c r="W658" s="18" t="s">
        <v>257</v>
      </c>
      <c r="X658" s="18" t="s">
        <v>953</v>
      </c>
      <c r="Y658" s="18">
        <v>0</v>
      </c>
      <c r="Z658" s="18" t="s">
        <v>599</v>
      </c>
      <c r="AA658" s="18">
        <v>0</v>
      </c>
      <c r="AB658" s="57" t="s">
        <v>257</v>
      </c>
      <c r="AC658" s="18" t="s">
        <v>479</v>
      </c>
      <c r="AD658" s="18" t="s">
        <v>954</v>
      </c>
      <c r="AE658" s="18" t="s">
        <v>672</v>
      </c>
      <c r="AF658" s="18">
        <v>0</v>
      </c>
      <c r="AG658" s="18">
        <v>0</v>
      </c>
      <c r="AH658" s="18" t="s">
        <v>557</v>
      </c>
      <c r="AI658" s="18">
        <v>24</v>
      </c>
      <c r="AJ658" s="18" t="s">
        <v>476</v>
      </c>
      <c r="AK658" s="18">
        <f t="shared" si="149"/>
        <v>1</v>
      </c>
      <c r="AL658" s="18" t="s">
        <v>955</v>
      </c>
      <c r="AM658" s="18" t="s">
        <v>322</v>
      </c>
      <c r="AN658" s="63">
        <v>0.71599999999999997</v>
      </c>
      <c r="AO658" s="18" t="s">
        <v>563</v>
      </c>
      <c r="AP658" s="18" t="s">
        <v>479</v>
      </c>
      <c r="AQ658" s="69" t="s">
        <v>956</v>
      </c>
      <c r="AR658" s="18" t="s">
        <v>957</v>
      </c>
      <c r="AS658" s="18">
        <f t="shared" si="140"/>
        <v>0.72699999999999998</v>
      </c>
      <c r="AT658" s="18">
        <v>0.72699999999999998</v>
      </c>
      <c r="AU658" s="63">
        <f t="shared" si="141"/>
        <v>1.100000000000001E-2</v>
      </c>
      <c r="AV658" s="63">
        <f t="shared" si="142"/>
        <v>1.100000000000001E-2</v>
      </c>
      <c r="AW658" s="18" t="s">
        <v>557</v>
      </c>
      <c r="AX658" s="18">
        <v>24</v>
      </c>
      <c r="AY658" s="18" t="s">
        <v>958</v>
      </c>
      <c r="AZ658" s="18" t="s">
        <v>257</v>
      </c>
      <c r="BA658" s="18" t="s">
        <v>257</v>
      </c>
      <c r="BB658" s="18" t="s">
        <v>959</v>
      </c>
      <c r="BC658" s="18" t="s">
        <v>324</v>
      </c>
      <c r="BD658" s="55" t="s">
        <v>464</v>
      </c>
      <c r="BE658" s="18" t="s">
        <v>960</v>
      </c>
      <c r="BF658" s="18" t="s">
        <v>479</v>
      </c>
      <c r="BG658" s="69" t="s">
        <v>961</v>
      </c>
      <c r="BH658" s="18" t="s">
        <v>962</v>
      </c>
      <c r="BI658" s="55" t="str">
        <f t="shared" si="143"/>
        <v>n/d</v>
      </c>
      <c r="BJ658" s="55" t="s">
        <v>464</v>
      </c>
      <c r="BK658" s="55" t="str">
        <f t="shared" si="144"/>
        <v>n/d</v>
      </c>
      <c r="BL658" s="55" t="s">
        <v>464</v>
      </c>
      <c r="BM658" s="18" t="s">
        <v>557</v>
      </c>
      <c r="BN658" s="18">
        <v>24</v>
      </c>
      <c r="BO658" s="18" t="s">
        <v>958</v>
      </c>
      <c r="BP658" s="18" t="s">
        <v>257</v>
      </c>
      <c r="BQ658" s="18" t="s">
        <v>257</v>
      </c>
      <c r="BR658" s="18" t="s">
        <v>963</v>
      </c>
      <c r="BS658" s="18" t="s">
        <v>325</v>
      </c>
      <c r="BT658" s="55" t="s">
        <v>464</v>
      </c>
      <c r="BU658" s="18" t="s">
        <v>964</v>
      </c>
      <c r="BV658" s="18" t="s">
        <v>479</v>
      </c>
      <c r="BW658" s="18" t="s">
        <v>961</v>
      </c>
      <c r="BX658" s="18" t="s">
        <v>965</v>
      </c>
      <c r="BY658" s="55" t="s">
        <v>464</v>
      </c>
      <c r="BZ658" s="55" t="s">
        <v>464</v>
      </c>
      <c r="CA658" s="55" t="s">
        <v>464</v>
      </c>
      <c r="CB658" s="55" t="s">
        <v>464</v>
      </c>
      <c r="CC658" s="18" t="s">
        <v>557</v>
      </c>
      <c r="CD658" s="18">
        <v>24</v>
      </c>
      <c r="CE658" s="18" t="s">
        <v>958</v>
      </c>
      <c r="CF658" s="18" t="s">
        <v>257</v>
      </c>
      <c r="CG658" s="18" t="s">
        <v>257</v>
      </c>
      <c r="CH658" s="18" t="s">
        <v>966</v>
      </c>
      <c r="CI658" s="18"/>
      <c r="CJ658" s="18"/>
      <c r="CK658" s="18"/>
      <c r="CL658" s="18"/>
      <c r="CM658" s="18"/>
      <c r="CN658" s="18"/>
      <c r="CO658" s="18"/>
      <c r="CP658" s="18"/>
      <c r="CQ658" s="18"/>
      <c r="CR658" s="18"/>
      <c r="CS658" s="18"/>
      <c r="CT658" s="18"/>
      <c r="CU658" s="18"/>
      <c r="CV658" s="18"/>
      <c r="CW658" s="18"/>
      <c r="CX658" s="18"/>
      <c r="CY658" s="18"/>
      <c r="CZ658" s="18"/>
      <c r="DA658" s="18"/>
      <c r="DB658" s="18"/>
      <c r="DC658" s="18"/>
      <c r="DD658" s="18"/>
      <c r="DE658" s="18"/>
      <c r="DF658" s="18"/>
      <c r="DG658" s="18"/>
      <c r="DH658" s="18"/>
      <c r="DI658" s="18"/>
      <c r="DJ658" s="18"/>
      <c r="DK658" s="18"/>
      <c r="DL658" s="18"/>
      <c r="DM658" s="18"/>
      <c r="DN658" s="18"/>
      <c r="DO658" s="18"/>
      <c r="DP658" s="18"/>
      <c r="DQ658" s="18"/>
      <c r="DR658" s="18"/>
      <c r="DS658" s="18"/>
      <c r="DT658" s="18"/>
      <c r="DU658" s="18"/>
      <c r="DV658" s="18">
        <v>0</v>
      </c>
      <c r="DW658" s="18"/>
      <c r="DX658" s="18"/>
      <c r="DY658" s="18"/>
      <c r="DZ658" s="18">
        <v>0</v>
      </c>
      <c r="EA658" s="18"/>
      <c r="EB658" s="18"/>
      <c r="EC658" s="18"/>
      <c r="ED658" s="18"/>
      <c r="EE658" s="18">
        <v>0</v>
      </c>
      <c r="EF658" s="18">
        <v>0</v>
      </c>
      <c r="EG658" s="18">
        <v>0</v>
      </c>
      <c r="EH658" s="18" t="s">
        <v>967</v>
      </c>
      <c r="EI658" s="18" cm="1">
        <f t="array" ref="EI658">IF(SUMPRODUCT(--(DO658:DS658&lt;&gt;""))=0, 0,1)</f>
        <v>0</v>
      </c>
      <c r="EJ658" s="18" cm="1">
        <f t="array" ref="EJ658">IF(SUMPRODUCT(--(DT658:EG658&lt;&gt;""))=0, 0,1)</f>
        <v>1</v>
      </c>
      <c r="EK658" s="18" cm="1">
        <f t="array" ref="EK658">IF(SUMPRODUCT(--(EC658:EG658&lt;&gt;""))=0, 0,1)</f>
        <v>1</v>
      </c>
      <c r="EL658" s="18" cm="1">
        <f t="array" ref="EL658">IF(SUMPRODUCT(--(EE658:EG658&lt;&gt;""))=0, 0,1)</f>
        <v>1</v>
      </c>
      <c r="EM658" s="18">
        <f t="shared" si="135"/>
        <v>0</v>
      </c>
      <c r="EN658" s="18" t="str">
        <f t="shared" si="136"/>
        <v>NA</v>
      </c>
      <c r="EO658" s="18">
        <f t="shared" si="137"/>
        <v>0</v>
      </c>
      <c r="EP658" s="18">
        <f t="shared" si="138"/>
        <v>0</v>
      </c>
      <c r="EQ658" s="18">
        <f t="shared" si="139"/>
        <v>0</v>
      </c>
      <c r="ER658" s="58" t="s">
        <v>2080</v>
      </c>
      <c r="ES658" s="59">
        <v>43620</v>
      </c>
      <c r="ET658" s="18"/>
      <c r="EU658" s="18" t="s">
        <v>949</v>
      </c>
    </row>
    <row r="659" spans="1:151" ht="15.75" customHeight="1" x14ac:dyDescent="0.2">
      <c r="A659" s="5" t="s">
        <v>947</v>
      </c>
      <c r="B659" s="24" t="s">
        <v>948</v>
      </c>
      <c r="C659" s="26">
        <v>1</v>
      </c>
      <c r="D659" s="18" t="s">
        <v>968</v>
      </c>
      <c r="E659" s="18" t="s">
        <v>972</v>
      </c>
      <c r="F659" s="18" t="s">
        <v>553</v>
      </c>
      <c r="G659" s="18" t="s">
        <v>609</v>
      </c>
      <c r="H659" s="18" t="s">
        <v>951</v>
      </c>
      <c r="I659" s="18" t="s">
        <v>363</v>
      </c>
      <c r="J659" s="18" t="s">
        <v>363</v>
      </c>
      <c r="K659" s="18" t="s">
        <v>363</v>
      </c>
      <c r="L659" s="18" t="s">
        <v>363</v>
      </c>
      <c r="M659" s="18" t="s">
        <v>253</v>
      </c>
      <c r="N659" s="56">
        <v>74</v>
      </c>
      <c r="O659" s="18" t="s">
        <v>950</v>
      </c>
      <c r="P659" s="18" t="s">
        <v>466</v>
      </c>
      <c r="Q659" s="18" t="s">
        <v>254</v>
      </c>
      <c r="R659" s="24" t="s">
        <v>257</v>
      </c>
      <c r="S659" s="24" t="s">
        <v>257</v>
      </c>
      <c r="T659" s="18" t="s">
        <v>257</v>
      </c>
      <c r="U659" s="18" t="s">
        <v>257</v>
      </c>
      <c r="V659" s="18" t="s">
        <v>257</v>
      </c>
      <c r="W659" s="18" t="s">
        <v>257</v>
      </c>
      <c r="X659" s="18" t="s">
        <v>953</v>
      </c>
      <c r="Y659" s="18">
        <v>151</v>
      </c>
      <c r="Z659" s="18" t="s">
        <v>599</v>
      </c>
      <c r="AA659" s="18">
        <v>151</v>
      </c>
      <c r="AB659" s="57" t="s">
        <v>257</v>
      </c>
      <c r="AC659" s="18" t="s">
        <v>479</v>
      </c>
      <c r="AD659" s="18" t="s">
        <v>954</v>
      </c>
      <c r="AE659" s="18" t="s">
        <v>672</v>
      </c>
      <c r="AF659" s="18">
        <v>37</v>
      </c>
      <c r="AG659" s="18">
        <v>37</v>
      </c>
      <c r="AH659" s="18" t="s">
        <v>557</v>
      </c>
      <c r="AI659" s="18">
        <v>24</v>
      </c>
      <c r="AJ659" s="18" t="s">
        <v>476</v>
      </c>
      <c r="AK659" s="18">
        <f t="shared" si="149"/>
        <v>1</v>
      </c>
      <c r="AL659" s="18" t="s">
        <v>955</v>
      </c>
      <c r="AM659" s="18" t="s">
        <v>322</v>
      </c>
      <c r="AN659" s="63">
        <v>0.32300000000000001</v>
      </c>
      <c r="AO659" s="18" t="s">
        <v>563</v>
      </c>
      <c r="AP659" s="18" t="s">
        <v>479</v>
      </c>
      <c r="AQ659" s="69" t="s">
        <v>956</v>
      </c>
      <c r="AR659" s="18" t="s">
        <v>957</v>
      </c>
      <c r="AS659" s="18">
        <f t="shared" si="140"/>
        <v>0.35799999999999998</v>
      </c>
      <c r="AT659" s="18">
        <v>0.35799999999999998</v>
      </c>
      <c r="AU659" s="63">
        <f t="shared" si="141"/>
        <v>3.4999999999999976E-2</v>
      </c>
      <c r="AV659" s="63">
        <f t="shared" si="142"/>
        <v>3.4999999999999976E-2</v>
      </c>
      <c r="AW659" s="18" t="s">
        <v>557</v>
      </c>
      <c r="AX659" s="18">
        <v>24</v>
      </c>
      <c r="AY659" s="18" t="s">
        <v>958</v>
      </c>
      <c r="AZ659" s="18" t="s">
        <v>257</v>
      </c>
      <c r="BA659" s="18" t="s">
        <v>257</v>
      </c>
      <c r="BB659" s="18" t="s">
        <v>959</v>
      </c>
      <c r="BC659" s="18" t="s">
        <v>324</v>
      </c>
      <c r="BD659" s="55">
        <v>2.54</v>
      </c>
      <c r="BE659" s="18" t="s">
        <v>960</v>
      </c>
      <c r="BF659" s="18" t="s">
        <v>479</v>
      </c>
      <c r="BG659" s="69" t="s">
        <v>961</v>
      </c>
      <c r="BH659" s="18" t="s">
        <v>962</v>
      </c>
      <c r="BI659" s="55">
        <f t="shared" si="143"/>
        <v>2.92</v>
      </c>
      <c r="BJ659" s="55">
        <v>2.92</v>
      </c>
      <c r="BK659" s="55">
        <f t="shared" si="144"/>
        <v>0.37999999999999989</v>
      </c>
      <c r="BL659" s="55">
        <f t="shared" ref="BL659:BL661" si="150">BJ659-BD659</f>
        <v>0.37999999999999989</v>
      </c>
      <c r="BM659" s="18" t="s">
        <v>557</v>
      </c>
      <c r="BN659" s="18">
        <v>24</v>
      </c>
      <c r="BO659" s="18" t="s">
        <v>958</v>
      </c>
      <c r="BP659" s="18" t="s">
        <v>257</v>
      </c>
      <c r="BQ659" s="18" t="s">
        <v>257</v>
      </c>
      <c r="BR659" s="18" t="s">
        <v>963</v>
      </c>
      <c r="BS659" s="18" t="s">
        <v>325</v>
      </c>
      <c r="BT659" s="55">
        <v>4.9400000000000004</v>
      </c>
      <c r="BU659" s="18" t="s">
        <v>964</v>
      </c>
      <c r="BV659" s="18" t="s">
        <v>479</v>
      </c>
      <c r="BW659" s="18" t="s">
        <v>961</v>
      </c>
      <c r="BX659" s="18" t="s">
        <v>965</v>
      </c>
      <c r="BY659" s="55">
        <f t="shared" ref="BY659:BY661" si="151">BZ659</f>
        <v>5.9</v>
      </c>
      <c r="BZ659" s="55">
        <v>5.9</v>
      </c>
      <c r="CA659" s="55">
        <f t="shared" ref="CA659:CA661" si="152">CB659</f>
        <v>0.96</v>
      </c>
      <c r="CB659" s="55">
        <f t="shared" ref="CB659:CB661" si="153">BZ659-BT659</f>
        <v>0.96</v>
      </c>
      <c r="CC659" s="18" t="s">
        <v>557</v>
      </c>
      <c r="CD659" s="18">
        <v>24</v>
      </c>
      <c r="CE659" s="18" t="s">
        <v>958</v>
      </c>
      <c r="CF659" s="18" t="s">
        <v>257</v>
      </c>
      <c r="CG659" s="18" t="s">
        <v>257</v>
      </c>
      <c r="CH659" s="18" t="s">
        <v>966</v>
      </c>
      <c r="CI659" s="18"/>
      <c r="CJ659" s="18"/>
      <c r="CK659" s="18"/>
      <c r="CL659" s="18"/>
      <c r="CM659" s="18"/>
      <c r="CN659" s="18"/>
      <c r="CO659" s="18"/>
      <c r="CP659" s="18"/>
      <c r="CQ659" s="18"/>
      <c r="CR659" s="18"/>
      <c r="CS659" s="18"/>
      <c r="CT659" s="18"/>
      <c r="CU659" s="18"/>
      <c r="CV659" s="18"/>
      <c r="CW659" s="18"/>
      <c r="CX659" s="18"/>
      <c r="CY659" s="18"/>
      <c r="CZ659" s="18"/>
      <c r="DA659" s="18"/>
      <c r="DB659" s="18"/>
      <c r="DC659" s="18"/>
      <c r="DD659" s="18"/>
      <c r="DE659" s="18"/>
      <c r="DF659" s="18"/>
      <c r="DG659" s="18"/>
      <c r="DH659" s="18"/>
      <c r="DI659" s="18"/>
      <c r="DJ659" s="18"/>
      <c r="DK659" s="18"/>
      <c r="DL659" s="18"/>
      <c r="DM659" s="18"/>
      <c r="DN659" s="18"/>
      <c r="DO659" s="18"/>
      <c r="DP659" s="18"/>
      <c r="DQ659" s="18"/>
      <c r="DR659" s="18"/>
      <c r="DS659" s="18"/>
      <c r="DT659" s="18"/>
      <c r="DU659" s="18"/>
      <c r="DV659" s="18">
        <v>1</v>
      </c>
      <c r="DW659" s="18"/>
      <c r="DX659" s="18"/>
      <c r="DY659" s="18"/>
      <c r="DZ659" s="18">
        <v>1</v>
      </c>
      <c r="EA659" s="18"/>
      <c r="EB659" s="18"/>
      <c r="EC659" s="18"/>
      <c r="ED659" s="18"/>
      <c r="EE659" s="18">
        <v>1</v>
      </c>
      <c r="EF659" s="18">
        <v>0</v>
      </c>
      <c r="EG659" s="18">
        <v>0</v>
      </c>
      <c r="EH659" s="18" t="s">
        <v>967</v>
      </c>
      <c r="EI659" s="18" cm="1">
        <f t="array" ref="EI659">IF(SUMPRODUCT(--(DO659:DS659&lt;&gt;""))=0, 0,1)</f>
        <v>0</v>
      </c>
      <c r="EJ659" s="18" cm="1">
        <f t="array" ref="EJ659">IF(SUMPRODUCT(--(DT659:EG659&lt;&gt;""))=0, 0,1)</f>
        <v>1</v>
      </c>
      <c r="EK659" s="18" cm="1">
        <f t="array" ref="EK659">IF(SUMPRODUCT(--(EC659:EG659&lt;&gt;""))=0, 0,1)</f>
        <v>1</v>
      </c>
      <c r="EL659" s="18" cm="1">
        <f t="array" ref="EL659">IF(SUMPRODUCT(--(EE659:EG659&lt;&gt;""))=0, 0,1)</f>
        <v>1</v>
      </c>
      <c r="EM659" s="18">
        <f t="shared" si="135"/>
        <v>1</v>
      </c>
      <c r="EN659" s="18" t="str">
        <f t="shared" si="136"/>
        <v>NA</v>
      </c>
      <c r="EO659" s="18">
        <f t="shared" si="137"/>
        <v>1</v>
      </c>
      <c r="EP659" s="18">
        <f t="shared" si="138"/>
        <v>1</v>
      </c>
      <c r="EQ659" s="18">
        <f t="shared" si="139"/>
        <v>1</v>
      </c>
      <c r="ER659" s="58" t="s">
        <v>2080</v>
      </c>
      <c r="ES659" s="59">
        <v>43620</v>
      </c>
      <c r="ET659" s="18" t="s">
        <v>973</v>
      </c>
      <c r="EU659" s="18" t="s">
        <v>949</v>
      </c>
    </row>
    <row r="660" spans="1:151" ht="15.75" customHeight="1" x14ac:dyDescent="0.2">
      <c r="A660" s="5" t="s">
        <v>947</v>
      </c>
      <c r="B660" s="24" t="s">
        <v>948</v>
      </c>
      <c r="C660" s="26">
        <v>1</v>
      </c>
      <c r="D660" s="18" t="s">
        <v>515</v>
      </c>
      <c r="E660" s="18" t="s">
        <v>974</v>
      </c>
      <c r="F660" s="18" t="s">
        <v>553</v>
      </c>
      <c r="G660" s="18" t="s">
        <v>609</v>
      </c>
      <c r="H660" s="18" t="s">
        <v>951</v>
      </c>
      <c r="I660" s="18" t="s">
        <v>363</v>
      </c>
      <c r="J660" s="18" t="s">
        <v>363</v>
      </c>
      <c r="K660" s="18" t="s">
        <v>363</v>
      </c>
      <c r="L660" s="18" t="s">
        <v>363</v>
      </c>
      <c r="M660" s="18" t="s">
        <v>253</v>
      </c>
      <c r="N660" s="56">
        <v>74</v>
      </c>
      <c r="O660" s="18" t="s">
        <v>950</v>
      </c>
      <c r="P660" s="18" t="s">
        <v>466</v>
      </c>
      <c r="Q660" s="18" t="s">
        <v>254</v>
      </c>
      <c r="R660" s="24" t="s">
        <v>257</v>
      </c>
      <c r="S660" s="24" t="s">
        <v>257</v>
      </c>
      <c r="T660" s="18" t="s">
        <v>257</v>
      </c>
      <c r="U660" s="18" t="s">
        <v>257</v>
      </c>
      <c r="V660" s="18" t="s">
        <v>257</v>
      </c>
      <c r="W660" s="18" t="s">
        <v>257</v>
      </c>
      <c r="X660" s="18" t="s">
        <v>953</v>
      </c>
      <c r="Y660" s="18">
        <v>0</v>
      </c>
      <c r="Z660" s="18" t="s">
        <v>599</v>
      </c>
      <c r="AA660" s="18">
        <v>0</v>
      </c>
      <c r="AB660" s="57" t="s">
        <v>257</v>
      </c>
      <c r="AC660" s="18" t="s">
        <v>479</v>
      </c>
      <c r="AD660" s="18" t="s">
        <v>954</v>
      </c>
      <c r="AE660" s="18" t="s">
        <v>672</v>
      </c>
      <c r="AF660" s="18">
        <v>0</v>
      </c>
      <c r="AG660" s="18">
        <v>0</v>
      </c>
      <c r="AH660" s="18" t="s">
        <v>557</v>
      </c>
      <c r="AI660" s="18">
        <v>36</v>
      </c>
      <c r="AJ660" s="18" t="s">
        <v>476</v>
      </c>
      <c r="AK660" s="18">
        <f t="shared" si="149"/>
        <v>1.5</v>
      </c>
      <c r="AL660" s="18" t="s">
        <v>955</v>
      </c>
      <c r="AM660" s="18" t="s">
        <v>322</v>
      </c>
      <c r="AN660" s="63">
        <v>0.66700000000000004</v>
      </c>
      <c r="AO660" s="18" t="s">
        <v>563</v>
      </c>
      <c r="AP660" s="18" t="s">
        <v>479</v>
      </c>
      <c r="AQ660" s="69" t="s">
        <v>956</v>
      </c>
      <c r="AR660" s="18" t="s">
        <v>957</v>
      </c>
      <c r="AS660" s="18">
        <f t="shared" si="140"/>
        <v>0.67400000000000004</v>
      </c>
      <c r="AT660" s="18">
        <v>0.67400000000000004</v>
      </c>
      <c r="AU660" s="63">
        <f t="shared" si="141"/>
        <v>7.0000000000000062E-3</v>
      </c>
      <c r="AV660" s="63">
        <f t="shared" si="142"/>
        <v>7.0000000000000062E-3</v>
      </c>
      <c r="AW660" s="18" t="s">
        <v>557</v>
      </c>
      <c r="AX660" s="18">
        <v>36</v>
      </c>
      <c r="AY660" s="18" t="s">
        <v>958</v>
      </c>
      <c r="AZ660" s="18" t="s">
        <v>257</v>
      </c>
      <c r="BA660" s="18" t="s">
        <v>257</v>
      </c>
      <c r="BB660" s="18" t="s">
        <v>959</v>
      </c>
      <c r="BC660" s="18" t="s">
        <v>324</v>
      </c>
      <c r="BD660" s="55">
        <v>3.36</v>
      </c>
      <c r="BE660" s="18" t="s">
        <v>960</v>
      </c>
      <c r="BF660" s="18" t="s">
        <v>479</v>
      </c>
      <c r="BG660" s="69" t="s">
        <v>961</v>
      </c>
      <c r="BH660" s="18" t="s">
        <v>962</v>
      </c>
      <c r="BI660" s="55">
        <f t="shared" si="143"/>
        <v>3.57</v>
      </c>
      <c r="BJ660" s="55">
        <v>3.57</v>
      </c>
      <c r="BK660" s="55">
        <f t="shared" si="144"/>
        <v>0.20999999999999996</v>
      </c>
      <c r="BL660" s="55">
        <f t="shared" si="150"/>
        <v>0.20999999999999996</v>
      </c>
      <c r="BM660" s="18" t="s">
        <v>557</v>
      </c>
      <c r="BN660" s="18">
        <v>36</v>
      </c>
      <c r="BO660" s="18" t="s">
        <v>958</v>
      </c>
      <c r="BP660" s="18" t="s">
        <v>257</v>
      </c>
      <c r="BQ660" s="18" t="s">
        <v>257</v>
      </c>
      <c r="BR660" s="18" t="s">
        <v>963</v>
      </c>
      <c r="BS660" s="18" t="s">
        <v>325</v>
      </c>
      <c r="BT660" s="55">
        <v>6.76</v>
      </c>
      <c r="BU660" s="18" t="s">
        <v>964</v>
      </c>
      <c r="BV660" s="18" t="s">
        <v>479</v>
      </c>
      <c r="BW660" s="18" t="s">
        <v>961</v>
      </c>
      <c r="BX660" s="18" t="s">
        <v>965</v>
      </c>
      <c r="BY660" s="55">
        <f t="shared" si="151"/>
        <v>7.37</v>
      </c>
      <c r="BZ660" s="55">
        <v>7.37</v>
      </c>
      <c r="CA660" s="55">
        <f t="shared" si="152"/>
        <v>0.61000000000000032</v>
      </c>
      <c r="CB660" s="55">
        <f t="shared" si="153"/>
        <v>0.61000000000000032</v>
      </c>
      <c r="CC660" s="18" t="s">
        <v>557</v>
      </c>
      <c r="CD660" s="18">
        <v>36</v>
      </c>
      <c r="CE660" s="18" t="s">
        <v>958</v>
      </c>
      <c r="CF660" s="18" t="s">
        <v>257</v>
      </c>
      <c r="CG660" s="18" t="s">
        <v>257</v>
      </c>
      <c r="CH660" s="18" t="s">
        <v>966</v>
      </c>
      <c r="CI660" s="18"/>
      <c r="CJ660" s="18"/>
      <c r="CK660" s="18"/>
      <c r="CL660" s="18"/>
      <c r="CM660" s="18"/>
      <c r="CN660" s="18"/>
      <c r="CO660" s="18"/>
      <c r="CP660" s="18"/>
      <c r="CQ660" s="18"/>
      <c r="CR660" s="18"/>
      <c r="CS660" s="18"/>
      <c r="CT660" s="18"/>
      <c r="CU660" s="18"/>
      <c r="CV660" s="18"/>
      <c r="CW660" s="18"/>
      <c r="CX660" s="18"/>
      <c r="CY660" s="18"/>
      <c r="CZ660" s="18"/>
      <c r="DA660" s="18"/>
      <c r="DB660" s="18"/>
      <c r="DC660" s="18"/>
      <c r="DD660" s="18"/>
      <c r="DE660" s="18"/>
      <c r="DF660" s="18"/>
      <c r="DG660" s="18"/>
      <c r="DH660" s="18"/>
      <c r="DI660" s="18"/>
      <c r="DJ660" s="18"/>
      <c r="DK660" s="18"/>
      <c r="DL660" s="18"/>
      <c r="DM660" s="18"/>
      <c r="DN660" s="18"/>
      <c r="DO660" s="18"/>
      <c r="DP660" s="18"/>
      <c r="DQ660" s="18"/>
      <c r="DR660" s="18"/>
      <c r="DS660" s="18"/>
      <c r="DT660" s="18"/>
      <c r="DU660" s="18"/>
      <c r="DV660" s="18">
        <v>0</v>
      </c>
      <c r="DW660" s="18"/>
      <c r="DX660" s="18"/>
      <c r="DY660" s="18"/>
      <c r="DZ660" s="18">
        <v>0</v>
      </c>
      <c r="EA660" s="18"/>
      <c r="EB660" s="18"/>
      <c r="EC660" s="18"/>
      <c r="ED660" s="18"/>
      <c r="EE660" s="18">
        <v>0</v>
      </c>
      <c r="EF660" s="18">
        <v>0</v>
      </c>
      <c r="EG660" s="18">
        <v>0</v>
      </c>
      <c r="EH660" s="18" t="s">
        <v>967</v>
      </c>
      <c r="EI660" s="18" cm="1">
        <f t="array" ref="EI660">IF(SUMPRODUCT(--(DO660:DS660&lt;&gt;""))=0, 0,1)</f>
        <v>0</v>
      </c>
      <c r="EJ660" s="18" cm="1">
        <f t="array" ref="EJ660">IF(SUMPRODUCT(--(DT660:EG660&lt;&gt;""))=0, 0,1)</f>
        <v>1</v>
      </c>
      <c r="EK660" s="18" cm="1">
        <f t="array" ref="EK660">IF(SUMPRODUCT(--(EC660:EG660&lt;&gt;""))=0, 0,1)</f>
        <v>1</v>
      </c>
      <c r="EL660" s="18" cm="1">
        <f t="array" ref="EL660">IF(SUMPRODUCT(--(EE660:EG660&lt;&gt;""))=0, 0,1)</f>
        <v>1</v>
      </c>
      <c r="EM660" s="18">
        <f t="shared" si="135"/>
        <v>0</v>
      </c>
      <c r="EN660" s="18" t="str">
        <f t="shared" si="136"/>
        <v>NA</v>
      </c>
      <c r="EO660" s="18">
        <f t="shared" si="137"/>
        <v>0</v>
      </c>
      <c r="EP660" s="18">
        <f t="shared" si="138"/>
        <v>0</v>
      </c>
      <c r="EQ660" s="18">
        <f t="shared" si="139"/>
        <v>0</v>
      </c>
      <c r="ER660" s="58" t="s">
        <v>2080</v>
      </c>
      <c r="ES660" s="59">
        <v>43620</v>
      </c>
      <c r="ET660" s="18"/>
      <c r="EU660" s="18" t="s">
        <v>949</v>
      </c>
    </row>
    <row r="661" spans="1:151" ht="15.75" customHeight="1" x14ac:dyDescent="0.2">
      <c r="A661" s="5" t="s">
        <v>947</v>
      </c>
      <c r="B661" s="24" t="s">
        <v>948</v>
      </c>
      <c r="C661" s="26">
        <v>1</v>
      </c>
      <c r="D661" s="18" t="s">
        <v>968</v>
      </c>
      <c r="E661" s="18" t="s">
        <v>974</v>
      </c>
      <c r="F661" s="18" t="s">
        <v>553</v>
      </c>
      <c r="G661" s="18" t="s">
        <v>609</v>
      </c>
      <c r="H661" s="18" t="s">
        <v>951</v>
      </c>
      <c r="I661" s="18" t="s">
        <v>363</v>
      </c>
      <c r="J661" s="18" t="s">
        <v>363</v>
      </c>
      <c r="K661" s="18" t="s">
        <v>363</v>
      </c>
      <c r="L661" s="18" t="s">
        <v>363</v>
      </c>
      <c r="M661" s="18" t="s">
        <v>253</v>
      </c>
      <c r="N661" s="56">
        <v>74</v>
      </c>
      <c r="O661" s="18" t="s">
        <v>950</v>
      </c>
      <c r="P661" s="18" t="s">
        <v>466</v>
      </c>
      <c r="Q661" s="18" t="s">
        <v>254</v>
      </c>
      <c r="R661" s="24" t="s">
        <v>257</v>
      </c>
      <c r="S661" s="24" t="s">
        <v>257</v>
      </c>
      <c r="T661" s="18" t="s">
        <v>257</v>
      </c>
      <c r="U661" s="18" t="s">
        <v>257</v>
      </c>
      <c r="V661" s="18" t="s">
        <v>257</v>
      </c>
      <c r="W661" s="18" t="s">
        <v>257</v>
      </c>
      <c r="X661" s="18" t="s">
        <v>953</v>
      </c>
      <c r="Y661" s="18">
        <v>151</v>
      </c>
      <c r="Z661" s="18" t="s">
        <v>599</v>
      </c>
      <c r="AA661" s="18">
        <v>151</v>
      </c>
      <c r="AB661" s="57" t="s">
        <v>257</v>
      </c>
      <c r="AC661" s="18" t="s">
        <v>479</v>
      </c>
      <c r="AD661" s="18" t="s">
        <v>954</v>
      </c>
      <c r="AE661" s="18" t="s">
        <v>672</v>
      </c>
      <c r="AF661" s="18">
        <v>37</v>
      </c>
      <c r="AG661" s="18">
        <v>37</v>
      </c>
      <c r="AH661" s="18" t="s">
        <v>557</v>
      </c>
      <c r="AI661" s="18">
        <v>36</v>
      </c>
      <c r="AJ661" s="18" t="s">
        <v>476</v>
      </c>
      <c r="AK661" s="18">
        <f t="shared" si="149"/>
        <v>1.5</v>
      </c>
      <c r="AL661" s="18" t="s">
        <v>955</v>
      </c>
      <c r="AM661" s="18" t="s">
        <v>322</v>
      </c>
      <c r="AN661" s="63">
        <v>-5.6000000000000001E-2</v>
      </c>
      <c r="AO661" s="18" t="s">
        <v>563</v>
      </c>
      <c r="AP661" s="18" t="s">
        <v>479</v>
      </c>
      <c r="AQ661" s="69" t="s">
        <v>956</v>
      </c>
      <c r="AR661" s="3" t="s">
        <v>957</v>
      </c>
      <c r="AS661" s="18">
        <f t="shared" si="140"/>
        <v>8.0000000000000002E-3</v>
      </c>
      <c r="AT661" s="18">
        <v>8.0000000000000002E-3</v>
      </c>
      <c r="AU661" s="63">
        <f t="shared" si="141"/>
        <v>6.4000000000000001E-2</v>
      </c>
      <c r="AV661" s="63">
        <f t="shared" si="142"/>
        <v>6.4000000000000001E-2</v>
      </c>
      <c r="AW661" s="18" t="s">
        <v>557</v>
      </c>
      <c r="AX661" s="18">
        <v>36</v>
      </c>
      <c r="AY661" s="18" t="s">
        <v>958</v>
      </c>
      <c r="AZ661" s="18" t="s">
        <v>257</v>
      </c>
      <c r="BA661" s="18" t="s">
        <v>257</v>
      </c>
      <c r="BB661" s="18" t="s">
        <v>959</v>
      </c>
      <c r="BC661" s="18" t="s">
        <v>324</v>
      </c>
      <c r="BD661" s="55">
        <v>1.68</v>
      </c>
      <c r="BE661" s="18" t="s">
        <v>960</v>
      </c>
      <c r="BF661" s="18" t="s">
        <v>479</v>
      </c>
      <c r="BG661" s="69" t="s">
        <v>961</v>
      </c>
      <c r="BH661" s="18" t="s">
        <v>962</v>
      </c>
      <c r="BI661" s="55">
        <f t="shared" si="143"/>
        <v>1.74</v>
      </c>
      <c r="BJ661" s="55">
        <v>1.74</v>
      </c>
      <c r="BK661" s="55">
        <f t="shared" si="144"/>
        <v>6.0000000000000053E-2</v>
      </c>
      <c r="BL661" s="55">
        <f t="shared" si="150"/>
        <v>6.0000000000000053E-2</v>
      </c>
      <c r="BM661" s="18" t="s">
        <v>557</v>
      </c>
      <c r="BN661" s="18">
        <v>36</v>
      </c>
      <c r="BO661" s="18" t="s">
        <v>958</v>
      </c>
      <c r="BP661" s="18" t="s">
        <v>257</v>
      </c>
      <c r="BQ661" s="18" t="s">
        <v>257</v>
      </c>
      <c r="BR661" s="18" t="s">
        <v>963</v>
      </c>
      <c r="BS661" s="18" t="s">
        <v>325</v>
      </c>
      <c r="BT661" s="55">
        <v>1.84</v>
      </c>
      <c r="BU661" s="18" t="s">
        <v>964</v>
      </c>
      <c r="BV661" s="18" t="s">
        <v>479</v>
      </c>
      <c r="BW661" s="18" t="s">
        <v>961</v>
      </c>
      <c r="BX661" s="18" t="s">
        <v>965</v>
      </c>
      <c r="BY661" s="55">
        <f t="shared" si="151"/>
        <v>2.11</v>
      </c>
      <c r="BZ661" s="18">
        <v>2.11</v>
      </c>
      <c r="CA661" s="55">
        <f t="shared" si="152"/>
        <v>0.2699999999999998</v>
      </c>
      <c r="CB661" s="55">
        <f t="shared" si="153"/>
        <v>0.2699999999999998</v>
      </c>
      <c r="CC661" s="18" t="s">
        <v>557</v>
      </c>
      <c r="CD661" s="18">
        <v>36</v>
      </c>
      <c r="CE661" s="18" t="s">
        <v>958</v>
      </c>
      <c r="CF661" s="18" t="s">
        <v>257</v>
      </c>
      <c r="CG661" s="18" t="s">
        <v>257</v>
      </c>
      <c r="CH661" s="18" t="s">
        <v>966</v>
      </c>
      <c r="CI661" s="18"/>
      <c r="CJ661" s="18"/>
      <c r="CK661" s="18"/>
      <c r="CL661" s="18"/>
      <c r="CM661" s="18"/>
      <c r="CN661" s="18"/>
      <c r="CO661" s="18"/>
      <c r="CP661" s="18"/>
      <c r="CQ661" s="18"/>
      <c r="CR661" s="18"/>
      <c r="CS661" s="18"/>
      <c r="CT661" s="18"/>
      <c r="CU661" s="18"/>
      <c r="CV661" s="18"/>
      <c r="CW661" s="18"/>
      <c r="CX661" s="18"/>
      <c r="CY661" s="18"/>
      <c r="CZ661" s="18"/>
      <c r="DA661" s="18"/>
      <c r="DB661" s="18"/>
      <c r="DC661" s="18"/>
      <c r="DD661" s="18"/>
      <c r="DE661" s="18"/>
      <c r="DF661" s="18"/>
      <c r="DG661" s="18"/>
      <c r="DH661" s="18"/>
      <c r="DI661" s="18"/>
      <c r="DJ661" s="18"/>
      <c r="DK661" s="18"/>
      <c r="DL661" s="18"/>
      <c r="DM661" s="18"/>
      <c r="DN661" s="18"/>
      <c r="DO661" s="18"/>
      <c r="DP661" s="18"/>
      <c r="DQ661" s="18"/>
      <c r="DR661" s="18"/>
      <c r="DS661" s="18"/>
      <c r="DT661" s="18"/>
      <c r="DU661" s="18"/>
      <c r="DV661" s="18">
        <v>1</v>
      </c>
      <c r="DW661" s="18"/>
      <c r="DX661" s="18"/>
      <c r="DY661" s="18"/>
      <c r="DZ661" s="18">
        <v>1</v>
      </c>
      <c r="EA661" s="18"/>
      <c r="EB661" s="18"/>
      <c r="EC661" s="18"/>
      <c r="ED661" s="18"/>
      <c r="EE661" s="18">
        <v>1</v>
      </c>
      <c r="EF661" s="18">
        <v>0</v>
      </c>
      <c r="EG661" s="18">
        <v>0</v>
      </c>
      <c r="EH661" s="18" t="s">
        <v>967</v>
      </c>
      <c r="EI661" s="18" cm="1">
        <f t="array" ref="EI661">IF(SUMPRODUCT(--(DO661:DS661&lt;&gt;""))=0, 0,1)</f>
        <v>0</v>
      </c>
      <c r="EJ661" s="18" cm="1">
        <f t="array" ref="EJ661">IF(SUMPRODUCT(--(DT661:EG661&lt;&gt;""))=0, 0,1)</f>
        <v>1</v>
      </c>
      <c r="EK661" s="18" cm="1">
        <f t="array" ref="EK661">IF(SUMPRODUCT(--(EC661:EG661&lt;&gt;""))=0, 0,1)</f>
        <v>1</v>
      </c>
      <c r="EL661" s="18" cm="1">
        <f t="array" ref="EL661">IF(SUMPRODUCT(--(EE661:EG661&lt;&gt;""))=0, 0,1)</f>
        <v>1</v>
      </c>
      <c r="EM661" s="18">
        <f t="shared" si="135"/>
        <v>1</v>
      </c>
      <c r="EN661" s="18" t="str">
        <f t="shared" si="136"/>
        <v>NA</v>
      </c>
      <c r="EO661" s="18">
        <f t="shared" si="137"/>
        <v>1</v>
      </c>
      <c r="EP661" s="18">
        <f t="shared" si="138"/>
        <v>1</v>
      </c>
      <c r="EQ661" s="18">
        <f t="shared" si="139"/>
        <v>1</v>
      </c>
      <c r="ER661" s="58" t="s">
        <v>2080</v>
      </c>
      <c r="ES661" s="59">
        <v>43620</v>
      </c>
      <c r="ET661" s="18" t="s">
        <v>975</v>
      </c>
      <c r="EU661" s="18" t="s">
        <v>949</v>
      </c>
    </row>
    <row r="662" spans="1:151" ht="15.75" customHeight="1" x14ac:dyDescent="0.2">
      <c r="A662" s="5" t="s">
        <v>976</v>
      </c>
      <c r="B662" s="24" t="s">
        <v>948</v>
      </c>
      <c r="C662" s="26">
        <v>1</v>
      </c>
      <c r="D662" s="18" t="s">
        <v>979</v>
      </c>
      <c r="E662" s="18" t="s">
        <v>952</v>
      </c>
      <c r="F662" s="18" t="s">
        <v>553</v>
      </c>
      <c r="G662" s="18" t="s">
        <v>706</v>
      </c>
      <c r="H662" s="18" t="s">
        <v>978</v>
      </c>
      <c r="I662" s="18" t="s">
        <v>363</v>
      </c>
      <c r="J662" s="18" t="s">
        <v>363</v>
      </c>
      <c r="K662" s="18" t="s">
        <v>363</v>
      </c>
      <c r="L662" s="18" t="s">
        <v>363</v>
      </c>
      <c r="M662" s="18" t="s">
        <v>253</v>
      </c>
      <c r="N662" s="56">
        <v>74</v>
      </c>
      <c r="O662" s="18" t="s">
        <v>977</v>
      </c>
      <c r="P662" s="18" t="s">
        <v>261</v>
      </c>
      <c r="Q662" s="18" t="s">
        <v>254</v>
      </c>
      <c r="R662" s="24" t="s">
        <v>257</v>
      </c>
      <c r="S662" s="24" t="s">
        <v>257</v>
      </c>
      <c r="T662" s="26" t="s">
        <v>980</v>
      </c>
      <c r="U662" s="61">
        <v>36923</v>
      </c>
      <c r="V662" s="26" t="s">
        <v>981</v>
      </c>
      <c r="W662" s="26" t="s">
        <v>982</v>
      </c>
      <c r="X662" s="18" t="s">
        <v>983</v>
      </c>
      <c r="Y662" s="18">
        <v>0</v>
      </c>
      <c r="Z662" s="18" t="s">
        <v>599</v>
      </c>
      <c r="AA662" s="18">
        <v>0</v>
      </c>
      <c r="AB662" s="57" t="s">
        <v>257</v>
      </c>
      <c r="AC662" s="18" t="s">
        <v>984</v>
      </c>
      <c r="AD662" s="18" t="s">
        <v>257</v>
      </c>
      <c r="AE662" s="18" t="s">
        <v>257</v>
      </c>
      <c r="AF662" s="18" t="s">
        <v>257</v>
      </c>
      <c r="AG662" s="18" t="s">
        <v>257</v>
      </c>
      <c r="AH662" s="18" t="s">
        <v>257</v>
      </c>
      <c r="AI662" s="18">
        <v>0</v>
      </c>
      <c r="AJ662" s="18" t="s">
        <v>476</v>
      </c>
      <c r="AK662" s="18">
        <f t="shared" si="149"/>
        <v>0</v>
      </c>
      <c r="AL662" s="18" t="s">
        <v>985</v>
      </c>
      <c r="AM662" s="18" t="s">
        <v>323</v>
      </c>
      <c r="AN662" s="63">
        <v>0.65900000000000003</v>
      </c>
      <c r="AO662" s="18" t="s">
        <v>986</v>
      </c>
      <c r="AP662" s="18" t="s">
        <v>479</v>
      </c>
      <c r="AQ662" s="69" t="s">
        <v>987</v>
      </c>
      <c r="AR662" s="3" t="s">
        <v>988</v>
      </c>
      <c r="AS662" s="63">
        <f t="shared" ref="AS662:AS691" si="154">AN662-AU662</f>
        <v>0.64700000000000002</v>
      </c>
      <c r="AT662" s="18">
        <v>0.67100000000000004</v>
      </c>
      <c r="AU662" s="63">
        <f t="shared" si="141"/>
        <v>1.2000000000000011E-2</v>
      </c>
      <c r="AV662" s="63">
        <f t="shared" si="142"/>
        <v>1.2000000000000011E-2</v>
      </c>
      <c r="AW662" s="18" t="s">
        <v>557</v>
      </c>
      <c r="AX662" s="18">
        <v>0</v>
      </c>
      <c r="AY662" s="18" t="s">
        <v>958</v>
      </c>
      <c r="AZ662" s="18" t="s">
        <v>257</v>
      </c>
      <c r="BA662" s="18" t="s">
        <v>257</v>
      </c>
      <c r="BB662" s="18" t="s">
        <v>989</v>
      </c>
      <c r="BC662" s="18"/>
      <c r="BD662" s="55"/>
      <c r="BE662" s="18"/>
      <c r="BF662" s="18"/>
      <c r="BG662" s="69"/>
      <c r="BH662" s="18"/>
      <c r="BI662" s="55"/>
      <c r="BJ662" s="55"/>
      <c r="BK662" s="55"/>
      <c r="BL662" s="55"/>
      <c r="BM662" s="18"/>
      <c r="BN662" s="18"/>
      <c r="BO662" s="18"/>
      <c r="BP662" s="18"/>
      <c r="BQ662" s="18"/>
      <c r="BR662" s="18"/>
      <c r="BS662" s="18"/>
      <c r="BT662" s="55"/>
      <c r="BU662" s="18"/>
      <c r="BV662" s="18"/>
      <c r="BW662" s="18"/>
      <c r="BX662" s="18"/>
      <c r="BY662" s="55"/>
      <c r="BZ662" s="18"/>
      <c r="CA662" s="55"/>
      <c r="CB662" s="55"/>
      <c r="CC662" s="18"/>
      <c r="CD662" s="18"/>
      <c r="CE662" s="18"/>
      <c r="CF662" s="18"/>
      <c r="CG662" s="18"/>
      <c r="CH662" s="18"/>
      <c r="CI662" s="18"/>
      <c r="CJ662" s="18"/>
      <c r="CK662" s="18"/>
      <c r="CL662" s="18"/>
      <c r="CM662" s="18"/>
      <c r="CN662" s="18"/>
      <c r="CO662" s="18"/>
      <c r="CP662" s="18"/>
      <c r="CQ662" s="18"/>
      <c r="CR662" s="18"/>
      <c r="CS662" s="18"/>
      <c r="CT662" s="18"/>
      <c r="CU662" s="18"/>
      <c r="CV662" s="18"/>
      <c r="CW662" s="18"/>
      <c r="CX662" s="18"/>
      <c r="CY662" s="18"/>
      <c r="CZ662" s="18"/>
      <c r="DA662" s="18"/>
      <c r="DB662" s="18"/>
      <c r="DC662" s="18"/>
      <c r="DD662" s="18"/>
      <c r="DE662" s="18"/>
      <c r="DF662" s="18"/>
      <c r="DG662" s="18"/>
      <c r="DH662" s="18"/>
      <c r="DI662" s="18"/>
      <c r="DJ662" s="18"/>
      <c r="DK662" s="18"/>
      <c r="DL662" s="18"/>
      <c r="DM662" s="18"/>
      <c r="DN662" s="18"/>
      <c r="DO662" s="18"/>
      <c r="DP662" s="18"/>
      <c r="DQ662" s="18"/>
      <c r="DR662" s="18">
        <v>0</v>
      </c>
      <c r="DS662" s="18">
        <v>0</v>
      </c>
      <c r="DT662" s="18"/>
      <c r="DU662" s="18"/>
      <c r="DV662" s="18">
        <v>0</v>
      </c>
      <c r="DW662" s="18"/>
      <c r="DX662" s="18"/>
      <c r="DY662" s="18"/>
      <c r="DZ662" s="18">
        <v>0</v>
      </c>
      <c r="EA662" s="18"/>
      <c r="EB662" s="18"/>
      <c r="EC662" s="18"/>
      <c r="ED662" s="18"/>
      <c r="EE662" s="18">
        <v>0</v>
      </c>
      <c r="EF662" s="18"/>
      <c r="EG662" s="18"/>
      <c r="EH662" s="18" t="s">
        <v>990</v>
      </c>
      <c r="EI662" s="18" cm="1">
        <f t="array" ref="EI662">IF(SUMPRODUCT(--(DO662:DS662&lt;&gt;""))=0, 0,1)</f>
        <v>1</v>
      </c>
      <c r="EJ662" s="18" cm="1">
        <f t="array" ref="EJ662">IF(SUMPRODUCT(--(DT662:EG662&lt;&gt;""))=0, 0,1)</f>
        <v>1</v>
      </c>
      <c r="EK662" s="18" cm="1">
        <f t="array" ref="EK662">IF(SUMPRODUCT(--(EC662:EG662&lt;&gt;""))=0, 0,1)</f>
        <v>1</v>
      </c>
      <c r="EL662" s="18" cm="1">
        <f t="array" ref="EL662">IF(SUMPRODUCT(--(EE662:EG662&lt;&gt;""))=0, 0,1)</f>
        <v>1</v>
      </c>
      <c r="EM662" s="18">
        <f t="shared" si="135"/>
        <v>0</v>
      </c>
      <c r="EN662" s="18">
        <f t="shared" si="136"/>
        <v>0</v>
      </c>
      <c r="EO662" s="18">
        <f t="shared" si="137"/>
        <v>0</v>
      </c>
      <c r="EP662" s="18">
        <f t="shared" si="138"/>
        <v>0</v>
      </c>
      <c r="EQ662" s="18">
        <f t="shared" si="139"/>
        <v>0</v>
      </c>
      <c r="ER662" s="58" t="s">
        <v>2080</v>
      </c>
      <c r="ES662" s="59">
        <v>43640</v>
      </c>
      <c r="ET662" s="18" t="s">
        <v>991</v>
      </c>
      <c r="EU662" s="18" t="s">
        <v>949</v>
      </c>
    </row>
    <row r="663" spans="1:151" ht="15.75" customHeight="1" x14ac:dyDescent="0.2">
      <c r="A663" s="5" t="s">
        <v>976</v>
      </c>
      <c r="B663" s="24" t="s">
        <v>948</v>
      </c>
      <c r="C663" s="26">
        <v>1</v>
      </c>
      <c r="D663" s="18" t="s">
        <v>992</v>
      </c>
      <c r="E663" s="18" t="s">
        <v>993</v>
      </c>
      <c r="F663" s="18" t="s">
        <v>553</v>
      </c>
      <c r="G663" s="18" t="s">
        <v>706</v>
      </c>
      <c r="H663" s="18" t="s">
        <v>978</v>
      </c>
      <c r="I663" s="18" t="s">
        <v>363</v>
      </c>
      <c r="J663" s="18" t="s">
        <v>363</v>
      </c>
      <c r="K663" s="18" t="s">
        <v>363</v>
      </c>
      <c r="L663" s="18" t="s">
        <v>363</v>
      </c>
      <c r="M663" s="18" t="s">
        <v>253</v>
      </c>
      <c r="N663" s="56">
        <v>74</v>
      </c>
      <c r="O663" s="18" t="s">
        <v>977</v>
      </c>
      <c r="P663" s="18" t="s">
        <v>261</v>
      </c>
      <c r="Q663" s="18" t="s">
        <v>254</v>
      </c>
      <c r="R663" s="24" t="s">
        <v>257</v>
      </c>
      <c r="S663" s="24" t="s">
        <v>257</v>
      </c>
      <c r="T663" s="26" t="s">
        <v>980</v>
      </c>
      <c r="U663" s="61">
        <v>36923</v>
      </c>
      <c r="V663" s="26" t="s">
        <v>981</v>
      </c>
      <c r="W663" s="26" t="s">
        <v>982</v>
      </c>
      <c r="X663" s="18" t="s">
        <v>983</v>
      </c>
      <c r="Y663" s="18">
        <v>0</v>
      </c>
      <c r="Z663" s="18" t="s">
        <v>599</v>
      </c>
      <c r="AA663" s="18">
        <v>0</v>
      </c>
      <c r="AB663" s="57" t="s">
        <v>257</v>
      </c>
      <c r="AC663" s="18" t="s">
        <v>984</v>
      </c>
      <c r="AD663" s="18" t="s">
        <v>257</v>
      </c>
      <c r="AE663" s="18" t="s">
        <v>257</v>
      </c>
      <c r="AF663" s="18" t="s">
        <v>257</v>
      </c>
      <c r="AG663" s="18" t="s">
        <v>257</v>
      </c>
      <c r="AH663" s="18" t="s">
        <v>257</v>
      </c>
      <c r="AI663" s="18">
        <v>22</v>
      </c>
      <c r="AJ663" s="18" t="s">
        <v>476</v>
      </c>
      <c r="AK663" s="18">
        <f t="shared" si="149"/>
        <v>0.91666666666666663</v>
      </c>
      <c r="AL663" s="18" t="s">
        <v>985</v>
      </c>
      <c r="AM663" s="18" t="s">
        <v>323</v>
      </c>
      <c r="AN663" s="63">
        <v>0.67500000000000004</v>
      </c>
      <c r="AO663" s="18" t="s">
        <v>986</v>
      </c>
      <c r="AP663" s="18" t="s">
        <v>479</v>
      </c>
      <c r="AQ663" s="69" t="s">
        <v>987</v>
      </c>
      <c r="AR663" s="3" t="s">
        <v>988</v>
      </c>
      <c r="AS663" s="63">
        <f t="shared" si="154"/>
        <v>0.66400000000000003</v>
      </c>
      <c r="AT663" s="18">
        <v>0.68600000000000005</v>
      </c>
      <c r="AU663" s="63">
        <f t="shared" si="141"/>
        <v>1.100000000000001E-2</v>
      </c>
      <c r="AV663" s="63">
        <f t="shared" si="142"/>
        <v>1.100000000000001E-2</v>
      </c>
      <c r="AW663" s="18" t="s">
        <v>557</v>
      </c>
      <c r="AX663" s="18">
        <v>22</v>
      </c>
      <c r="AY663" s="18" t="s">
        <v>958</v>
      </c>
      <c r="AZ663" s="18" t="s">
        <v>257</v>
      </c>
      <c r="BA663" s="18" t="s">
        <v>257</v>
      </c>
      <c r="BB663" s="18" t="s">
        <v>989</v>
      </c>
      <c r="BC663" s="18"/>
      <c r="BD663" s="55"/>
      <c r="BE663" s="18"/>
      <c r="BF663" s="18"/>
      <c r="BG663" s="69"/>
      <c r="BH663" s="18"/>
      <c r="BI663" s="55"/>
      <c r="BJ663" s="55"/>
      <c r="BK663" s="55"/>
      <c r="BL663" s="55"/>
      <c r="BM663" s="18"/>
      <c r="BN663" s="18"/>
      <c r="BO663" s="18"/>
      <c r="BP663" s="18"/>
      <c r="BQ663" s="18"/>
      <c r="BR663" s="18"/>
      <c r="BS663" s="18"/>
      <c r="BT663" s="55"/>
      <c r="BU663" s="18"/>
      <c r="BV663" s="18"/>
      <c r="BW663" s="18"/>
      <c r="BX663" s="18"/>
      <c r="BY663" s="55"/>
      <c r="BZ663" s="18"/>
      <c r="CA663" s="55"/>
      <c r="CB663" s="55"/>
      <c r="CC663" s="18"/>
      <c r="CD663" s="18"/>
      <c r="CE663" s="18"/>
      <c r="CF663" s="18"/>
      <c r="CG663" s="18"/>
      <c r="CH663" s="18"/>
      <c r="CI663" s="18"/>
      <c r="CJ663" s="18"/>
      <c r="CK663" s="18"/>
      <c r="CL663" s="18"/>
      <c r="CM663" s="18"/>
      <c r="CN663" s="18"/>
      <c r="CO663" s="18"/>
      <c r="CP663" s="18"/>
      <c r="CQ663" s="18"/>
      <c r="CR663" s="18"/>
      <c r="CS663" s="18"/>
      <c r="CT663" s="18"/>
      <c r="CU663" s="18"/>
      <c r="CV663" s="18"/>
      <c r="CW663" s="18"/>
      <c r="CX663" s="18"/>
      <c r="CY663" s="18"/>
      <c r="CZ663" s="18"/>
      <c r="DA663" s="18"/>
      <c r="DB663" s="18"/>
      <c r="DC663" s="18"/>
      <c r="DD663" s="18"/>
      <c r="DE663" s="18"/>
      <c r="DF663" s="18"/>
      <c r="DG663" s="18"/>
      <c r="DH663" s="18"/>
      <c r="DI663" s="18"/>
      <c r="DJ663" s="18"/>
      <c r="DK663" s="18"/>
      <c r="DL663" s="18"/>
      <c r="DM663" s="18"/>
      <c r="DN663" s="18"/>
      <c r="DO663" s="18"/>
      <c r="DP663" s="18"/>
      <c r="DQ663" s="18"/>
      <c r="DR663" s="18">
        <v>0</v>
      </c>
      <c r="DS663" s="18">
        <v>0</v>
      </c>
      <c r="DT663" s="18"/>
      <c r="DU663" s="18"/>
      <c r="DV663" s="18">
        <v>0</v>
      </c>
      <c r="DW663" s="18"/>
      <c r="DX663" s="18"/>
      <c r="DY663" s="18"/>
      <c r="DZ663" s="18">
        <v>0</v>
      </c>
      <c r="EA663" s="18"/>
      <c r="EB663" s="18"/>
      <c r="EC663" s="18"/>
      <c r="ED663" s="18"/>
      <c r="EE663" s="18">
        <v>0</v>
      </c>
      <c r="EF663" s="18"/>
      <c r="EG663" s="18"/>
      <c r="EH663" s="18" t="s">
        <v>990</v>
      </c>
      <c r="EI663" s="18" cm="1">
        <f t="array" ref="EI663">IF(SUMPRODUCT(--(DO663:DS663&lt;&gt;""))=0, 0,1)</f>
        <v>1</v>
      </c>
      <c r="EJ663" s="18" cm="1">
        <f t="array" ref="EJ663">IF(SUMPRODUCT(--(DT663:EG663&lt;&gt;""))=0, 0,1)</f>
        <v>1</v>
      </c>
      <c r="EK663" s="18" cm="1">
        <f t="array" ref="EK663">IF(SUMPRODUCT(--(EC663:EG663&lt;&gt;""))=0, 0,1)</f>
        <v>1</v>
      </c>
      <c r="EL663" s="18" cm="1">
        <f t="array" ref="EL663">IF(SUMPRODUCT(--(EE663:EG663&lt;&gt;""))=0, 0,1)</f>
        <v>1</v>
      </c>
      <c r="EM663" s="18">
        <f t="shared" si="135"/>
        <v>0</v>
      </c>
      <c r="EN663" s="18">
        <f t="shared" si="136"/>
        <v>0</v>
      </c>
      <c r="EO663" s="18">
        <f t="shared" si="137"/>
        <v>0</v>
      </c>
      <c r="EP663" s="18">
        <f t="shared" si="138"/>
        <v>0</v>
      </c>
      <c r="EQ663" s="18">
        <f t="shared" si="139"/>
        <v>0</v>
      </c>
      <c r="ER663" s="58" t="s">
        <v>2080</v>
      </c>
      <c r="ES663" s="59">
        <v>43640</v>
      </c>
      <c r="ET663" s="18" t="s">
        <v>991</v>
      </c>
      <c r="EU663" s="18" t="s">
        <v>949</v>
      </c>
    </row>
    <row r="664" spans="1:151" ht="15.75" customHeight="1" x14ac:dyDescent="0.2">
      <c r="A664" s="5" t="s">
        <v>976</v>
      </c>
      <c r="B664" s="24" t="s">
        <v>948</v>
      </c>
      <c r="C664" s="26">
        <v>1</v>
      </c>
      <c r="D664" s="18" t="s">
        <v>994</v>
      </c>
      <c r="E664" s="18" t="s">
        <v>993</v>
      </c>
      <c r="F664" s="18" t="s">
        <v>553</v>
      </c>
      <c r="G664" s="18" t="s">
        <v>706</v>
      </c>
      <c r="H664" s="18" t="s">
        <v>978</v>
      </c>
      <c r="I664" s="18" t="s">
        <v>363</v>
      </c>
      <c r="J664" s="18" t="s">
        <v>363</v>
      </c>
      <c r="K664" s="18" t="s">
        <v>363</v>
      </c>
      <c r="L664" s="18" t="s">
        <v>363</v>
      </c>
      <c r="M664" s="18" t="s">
        <v>253</v>
      </c>
      <c r="N664" s="56">
        <v>74</v>
      </c>
      <c r="O664" s="18" t="s">
        <v>977</v>
      </c>
      <c r="P664" s="18" t="s">
        <v>261</v>
      </c>
      <c r="Q664" s="18" t="s">
        <v>254</v>
      </c>
      <c r="R664" s="24" t="s">
        <v>257</v>
      </c>
      <c r="S664" s="24" t="s">
        <v>257</v>
      </c>
      <c r="T664" s="26" t="s">
        <v>980</v>
      </c>
      <c r="U664" s="61">
        <v>36923</v>
      </c>
      <c r="V664" s="26" t="s">
        <v>981</v>
      </c>
      <c r="W664" s="26" t="s">
        <v>982</v>
      </c>
      <c r="X664" s="18" t="s">
        <v>983</v>
      </c>
      <c r="Y664" s="18">
        <v>200</v>
      </c>
      <c r="Z664" s="18" t="s">
        <v>599</v>
      </c>
      <c r="AA664" s="18">
        <v>200</v>
      </c>
      <c r="AB664" s="57" t="s">
        <v>257</v>
      </c>
      <c r="AC664" s="18" t="s">
        <v>984</v>
      </c>
      <c r="AD664" s="18" t="s">
        <v>257</v>
      </c>
      <c r="AE664" s="18" t="s">
        <v>257</v>
      </c>
      <c r="AF664" s="18" t="s">
        <v>257</v>
      </c>
      <c r="AG664" s="18" t="s">
        <v>257</v>
      </c>
      <c r="AH664" s="18" t="s">
        <v>257</v>
      </c>
      <c r="AI664" s="18">
        <v>22</v>
      </c>
      <c r="AJ664" s="18" t="s">
        <v>476</v>
      </c>
      <c r="AK664" s="18">
        <f t="shared" si="149"/>
        <v>0.91666666666666663</v>
      </c>
      <c r="AL664" s="18" t="s">
        <v>985</v>
      </c>
      <c r="AM664" s="18" t="s">
        <v>323</v>
      </c>
      <c r="AN664" s="63">
        <v>0.28000000000000003</v>
      </c>
      <c r="AO664" s="18" t="s">
        <v>986</v>
      </c>
      <c r="AP664" s="18" t="s">
        <v>479</v>
      </c>
      <c r="AQ664" s="69" t="s">
        <v>987</v>
      </c>
      <c r="AR664" s="3" t="s">
        <v>988</v>
      </c>
      <c r="AS664" s="63">
        <f t="shared" si="154"/>
        <v>0.19800000000000006</v>
      </c>
      <c r="AT664" s="18">
        <v>0.36199999999999999</v>
      </c>
      <c r="AU664" s="63">
        <f t="shared" si="141"/>
        <v>8.1999999999999962E-2</v>
      </c>
      <c r="AV664" s="63">
        <f t="shared" si="142"/>
        <v>8.1999999999999962E-2</v>
      </c>
      <c r="AW664" s="18" t="s">
        <v>557</v>
      </c>
      <c r="AX664" s="18">
        <v>22</v>
      </c>
      <c r="AY664" s="18" t="s">
        <v>958</v>
      </c>
      <c r="AZ664" s="18" t="s">
        <v>257</v>
      </c>
      <c r="BA664" s="18" t="s">
        <v>257</v>
      </c>
      <c r="BB664" s="18" t="s">
        <v>995</v>
      </c>
      <c r="BC664" s="18"/>
      <c r="BD664" s="55"/>
      <c r="BE664" s="18"/>
      <c r="BF664" s="18"/>
      <c r="BG664" s="69"/>
      <c r="BH664" s="18"/>
      <c r="BI664" s="55"/>
      <c r="BJ664" s="55"/>
      <c r="BK664" s="55"/>
      <c r="BL664" s="55"/>
      <c r="BM664" s="18"/>
      <c r="BN664" s="18"/>
      <c r="BO664" s="18"/>
      <c r="BP664" s="18"/>
      <c r="BQ664" s="18"/>
      <c r="BR664" s="18"/>
      <c r="BS664" s="18"/>
      <c r="BT664" s="55"/>
      <c r="BU664" s="18"/>
      <c r="BV664" s="18"/>
      <c r="BW664" s="18"/>
      <c r="BX664" s="18"/>
      <c r="BY664" s="55"/>
      <c r="BZ664" s="18"/>
      <c r="CA664" s="55"/>
      <c r="CB664" s="55"/>
      <c r="CC664" s="18"/>
      <c r="CD664" s="18"/>
      <c r="CE664" s="18"/>
      <c r="CF664" s="18"/>
      <c r="CG664" s="18"/>
      <c r="CH664" s="18"/>
      <c r="CI664" s="18"/>
      <c r="CJ664" s="18"/>
      <c r="CK664" s="18"/>
      <c r="CL664" s="18"/>
      <c r="CM664" s="18"/>
      <c r="CN664" s="18"/>
      <c r="CO664" s="18"/>
      <c r="CP664" s="18"/>
      <c r="CQ664" s="18"/>
      <c r="CR664" s="18"/>
      <c r="CS664" s="18"/>
      <c r="CT664" s="18"/>
      <c r="CU664" s="18"/>
      <c r="CV664" s="18"/>
      <c r="CW664" s="18"/>
      <c r="CX664" s="18"/>
      <c r="CY664" s="18"/>
      <c r="CZ664" s="18"/>
      <c r="DA664" s="18"/>
      <c r="DB664" s="18"/>
      <c r="DC664" s="18"/>
      <c r="DD664" s="18"/>
      <c r="DE664" s="18"/>
      <c r="DF664" s="18"/>
      <c r="DG664" s="18"/>
      <c r="DH664" s="18"/>
      <c r="DI664" s="18"/>
      <c r="DJ664" s="18"/>
      <c r="DK664" s="18"/>
      <c r="DL664" s="18"/>
      <c r="DM664" s="18"/>
      <c r="DN664" s="18"/>
      <c r="DO664" s="18"/>
      <c r="DP664" s="18"/>
      <c r="DQ664" s="18"/>
      <c r="DR664" s="18">
        <v>1</v>
      </c>
      <c r="DS664" s="18">
        <v>1</v>
      </c>
      <c r="DT664" s="18"/>
      <c r="DU664" s="18"/>
      <c r="DV664" s="18">
        <v>1</v>
      </c>
      <c r="DW664" s="18"/>
      <c r="DX664" s="18"/>
      <c r="DY664" s="18"/>
      <c r="DZ664" s="18">
        <v>1</v>
      </c>
      <c r="EA664" s="18"/>
      <c r="EB664" s="18"/>
      <c r="EC664" s="18"/>
      <c r="ED664" s="18"/>
      <c r="EE664" s="18">
        <v>1</v>
      </c>
      <c r="EF664" s="18"/>
      <c r="EG664" s="18"/>
      <c r="EH664" s="18" t="s">
        <v>990</v>
      </c>
      <c r="EI664" s="18" cm="1">
        <f t="array" ref="EI664">IF(SUMPRODUCT(--(DO664:DS664&lt;&gt;""))=0, 0,1)</f>
        <v>1</v>
      </c>
      <c r="EJ664" s="18" cm="1">
        <f t="array" ref="EJ664">IF(SUMPRODUCT(--(DT664:EG664&lt;&gt;""))=0, 0,1)</f>
        <v>1</v>
      </c>
      <c r="EK664" s="18" cm="1">
        <f t="array" ref="EK664">IF(SUMPRODUCT(--(EC664:EG664&lt;&gt;""))=0, 0,1)</f>
        <v>1</v>
      </c>
      <c r="EL664" s="18" cm="1">
        <f t="array" ref="EL664">IF(SUMPRODUCT(--(EE664:EG664&lt;&gt;""))=0, 0,1)</f>
        <v>1</v>
      </c>
      <c r="EM664" s="18">
        <f t="shared" si="135"/>
        <v>1</v>
      </c>
      <c r="EN664" s="18">
        <f t="shared" si="136"/>
        <v>1</v>
      </c>
      <c r="EO664" s="18">
        <f t="shared" si="137"/>
        <v>1</v>
      </c>
      <c r="EP664" s="18">
        <f t="shared" si="138"/>
        <v>1</v>
      </c>
      <c r="EQ664" s="18">
        <f t="shared" si="139"/>
        <v>1</v>
      </c>
      <c r="ER664" s="58" t="s">
        <v>2080</v>
      </c>
      <c r="ES664" s="59">
        <v>43640</v>
      </c>
      <c r="ET664" s="18" t="s">
        <v>991</v>
      </c>
      <c r="EU664" s="18" t="s">
        <v>949</v>
      </c>
    </row>
    <row r="665" spans="1:151" ht="15.75" customHeight="1" x14ac:dyDescent="0.2">
      <c r="A665" s="5" t="s">
        <v>976</v>
      </c>
      <c r="B665" s="24" t="s">
        <v>948</v>
      </c>
      <c r="C665" s="26">
        <v>1</v>
      </c>
      <c r="D665" s="18" t="s">
        <v>979</v>
      </c>
      <c r="E665" s="18" t="s">
        <v>952</v>
      </c>
      <c r="F665" s="18" t="s">
        <v>553</v>
      </c>
      <c r="G665" s="18" t="s">
        <v>761</v>
      </c>
      <c r="H665" s="18" t="s">
        <v>997</v>
      </c>
      <c r="I665" s="18" t="s">
        <v>363</v>
      </c>
      <c r="J665" s="18" t="s">
        <v>363</v>
      </c>
      <c r="K665" s="18" t="s">
        <v>363</v>
      </c>
      <c r="L665" s="18" t="s">
        <v>363</v>
      </c>
      <c r="M665" s="18" t="s">
        <v>253</v>
      </c>
      <c r="N665" s="56">
        <v>74</v>
      </c>
      <c r="O665" s="18" t="s">
        <v>996</v>
      </c>
      <c r="P665" s="18" t="s">
        <v>261</v>
      </c>
      <c r="Q665" s="18" t="s">
        <v>254</v>
      </c>
      <c r="R665" s="24" t="s">
        <v>257</v>
      </c>
      <c r="S665" s="24" t="s">
        <v>257</v>
      </c>
      <c r="T665" s="26" t="s">
        <v>980</v>
      </c>
      <c r="U665" s="61">
        <v>36923</v>
      </c>
      <c r="V665" s="26" t="s">
        <v>998</v>
      </c>
      <c r="W665" s="26" t="s">
        <v>999</v>
      </c>
      <c r="X665" s="18" t="s">
        <v>983</v>
      </c>
      <c r="Y665" s="18">
        <v>0</v>
      </c>
      <c r="Z665" s="18" t="s">
        <v>599</v>
      </c>
      <c r="AA665" s="18">
        <v>0</v>
      </c>
      <c r="AB665" s="57" t="s">
        <v>257</v>
      </c>
      <c r="AC665" s="18" t="s">
        <v>984</v>
      </c>
      <c r="AD665" s="18" t="s">
        <v>257</v>
      </c>
      <c r="AE665" s="18" t="s">
        <v>257</v>
      </c>
      <c r="AF665" s="18" t="s">
        <v>257</v>
      </c>
      <c r="AG665" s="18" t="s">
        <v>257</v>
      </c>
      <c r="AH665" s="18" t="s">
        <v>257</v>
      </c>
      <c r="AI665" s="18">
        <v>0</v>
      </c>
      <c r="AJ665" s="18" t="s">
        <v>476</v>
      </c>
      <c r="AK665" s="18">
        <f t="shared" si="149"/>
        <v>0</v>
      </c>
      <c r="AL665" s="18" t="s">
        <v>985</v>
      </c>
      <c r="AM665" s="18" t="s">
        <v>323</v>
      </c>
      <c r="AN665" s="63">
        <v>0.69599999999999995</v>
      </c>
      <c r="AO665" s="18" t="s">
        <v>986</v>
      </c>
      <c r="AP665" s="18" t="s">
        <v>479</v>
      </c>
      <c r="AQ665" s="69" t="s">
        <v>987</v>
      </c>
      <c r="AR665" s="3" t="s">
        <v>988</v>
      </c>
      <c r="AS665" s="63">
        <f t="shared" si="154"/>
        <v>0.67799999999999994</v>
      </c>
      <c r="AT665" s="18">
        <v>0.71399999999999997</v>
      </c>
      <c r="AU665" s="63">
        <f t="shared" si="141"/>
        <v>1.8000000000000016E-2</v>
      </c>
      <c r="AV665" s="63">
        <f t="shared" si="142"/>
        <v>1.8000000000000016E-2</v>
      </c>
      <c r="AW665" s="18" t="s">
        <v>557</v>
      </c>
      <c r="AX665" s="18">
        <v>0</v>
      </c>
      <c r="AY665" s="18" t="s">
        <v>958</v>
      </c>
      <c r="AZ665" s="18" t="s">
        <v>257</v>
      </c>
      <c r="BA665" s="18" t="s">
        <v>257</v>
      </c>
      <c r="BB665" s="18" t="s">
        <v>989</v>
      </c>
      <c r="BC665" s="18"/>
      <c r="BD665" s="55"/>
      <c r="BE665" s="18"/>
      <c r="BF665" s="18"/>
      <c r="BG665" s="69"/>
      <c r="BH665" s="18"/>
      <c r="BI665" s="55"/>
      <c r="BJ665" s="55"/>
      <c r="BK665" s="55"/>
      <c r="BL665" s="55"/>
      <c r="BM665" s="18"/>
      <c r="BN665" s="18"/>
      <c r="BO665" s="18"/>
      <c r="BP665" s="18"/>
      <c r="BQ665" s="18"/>
      <c r="BR665" s="18"/>
      <c r="BS665" s="18"/>
      <c r="BT665" s="55"/>
      <c r="BU665" s="18"/>
      <c r="BV665" s="18"/>
      <c r="BW665" s="18"/>
      <c r="BX665" s="18"/>
      <c r="BY665" s="55"/>
      <c r="BZ665" s="18"/>
      <c r="CA665" s="55"/>
      <c r="CB665" s="55"/>
      <c r="CC665" s="18"/>
      <c r="CD665" s="18"/>
      <c r="CE665" s="18"/>
      <c r="CF665" s="18"/>
      <c r="CG665" s="18"/>
      <c r="CH665" s="18"/>
      <c r="CI665" s="18"/>
      <c r="CJ665" s="18"/>
      <c r="CK665" s="18"/>
      <c r="CL665" s="18"/>
      <c r="CM665" s="18"/>
      <c r="CN665" s="18"/>
      <c r="CO665" s="18"/>
      <c r="CP665" s="18"/>
      <c r="CQ665" s="18"/>
      <c r="CR665" s="18"/>
      <c r="CS665" s="18"/>
      <c r="CT665" s="18"/>
      <c r="CU665" s="18"/>
      <c r="CV665" s="18"/>
      <c r="CW665" s="18"/>
      <c r="CX665" s="18"/>
      <c r="CY665" s="18"/>
      <c r="CZ665" s="18"/>
      <c r="DA665" s="18"/>
      <c r="DB665" s="18"/>
      <c r="DC665" s="18"/>
      <c r="DD665" s="18"/>
      <c r="DE665" s="18"/>
      <c r="DF665" s="18"/>
      <c r="DG665" s="18"/>
      <c r="DH665" s="18"/>
      <c r="DI665" s="18"/>
      <c r="DJ665" s="18"/>
      <c r="DK665" s="18"/>
      <c r="DL665" s="18"/>
      <c r="DM665" s="18"/>
      <c r="DN665" s="18"/>
      <c r="DO665" s="18"/>
      <c r="DP665" s="18"/>
      <c r="DQ665" s="18"/>
      <c r="DR665" s="18"/>
      <c r="DS665" s="18"/>
      <c r="DT665" s="18"/>
      <c r="DU665" s="18"/>
      <c r="DV665" s="18">
        <v>0</v>
      </c>
      <c r="DW665" s="18"/>
      <c r="DX665" s="18"/>
      <c r="DY665" s="18"/>
      <c r="DZ665" s="18"/>
      <c r="EA665" s="18"/>
      <c r="EB665" s="18"/>
      <c r="EC665" s="18"/>
      <c r="ED665" s="18"/>
      <c r="EE665" s="18"/>
      <c r="EF665" s="18"/>
      <c r="EG665" s="18"/>
      <c r="EH665" s="18" t="s">
        <v>990</v>
      </c>
      <c r="EI665" s="18" cm="1">
        <f t="array" ref="EI665">IF(SUMPRODUCT(--(DO665:DS665&lt;&gt;""))=0, 0,1)</f>
        <v>0</v>
      </c>
      <c r="EJ665" s="18" cm="1">
        <f t="array" ref="EJ665">IF(SUMPRODUCT(--(DT665:EG665&lt;&gt;""))=0, 0,1)</f>
        <v>1</v>
      </c>
      <c r="EK665" s="18" cm="1">
        <f t="array" ref="EK665">IF(SUMPRODUCT(--(EC665:EG665&lt;&gt;""))=0, 0,1)</f>
        <v>0</v>
      </c>
      <c r="EL665" s="18" cm="1">
        <f t="array" ref="EL665">IF(SUMPRODUCT(--(EE665:EG665&lt;&gt;""))=0, 0,1)</f>
        <v>0</v>
      </c>
      <c r="EM665" s="18">
        <f t="shared" si="135"/>
        <v>0</v>
      </c>
      <c r="EN665" s="18" t="str">
        <f t="shared" si="136"/>
        <v>NA</v>
      </c>
      <c r="EO665" s="18">
        <f t="shared" si="137"/>
        <v>0</v>
      </c>
      <c r="EP665" s="18" t="str">
        <f t="shared" si="138"/>
        <v>NA</v>
      </c>
      <c r="EQ665" s="18" t="str">
        <f t="shared" si="139"/>
        <v>NA</v>
      </c>
      <c r="ER665" s="58" t="s">
        <v>2080</v>
      </c>
      <c r="ES665" s="59">
        <v>43640</v>
      </c>
      <c r="ET665" s="18" t="s">
        <v>991</v>
      </c>
      <c r="EU665" s="18" t="s">
        <v>949</v>
      </c>
    </row>
    <row r="666" spans="1:151" ht="15.75" customHeight="1" x14ac:dyDescent="0.2">
      <c r="A666" s="5" t="s">
        <v>976</v>
      </c>
      <c r="B666" s="24" t="s">
        <v>948</v>
      </c>
      <c r="C666" s="26">
        <v>1</v>
      </c>
      <c r="D666" s="18" t="s">
        <v>992</v>
      </c>
      <c r="E666" s="18" t="s">
        <v>993</v>
      </c>
      <c r="F666" s="18" t="s">
        <v>553</v>
      </c>
      <c r="G666" s="18" t="s">
        <v>761</v>
      </c>
      <c r="H666" s="18" t="s">
        <v>997</v>
      </c>
      <c r="I666" s="18" t="s">
        <v>363</v>
      </c>
      <c r="J666" s="18" t="s">
        <v>363</v>
      </c>
      <c r="K666" s="18" t="s">
        <v>363</v>
      </c>
      <c r="L666" s="18" t="s">
        <v>363</v>
      </c>
      <c r="M666" s="18" t="s">
        <v>253</v>
      </c>
      <c r="N666" s="56">
        <v>74</v>
      </c>
      <c r="O666" s="18" t="s">
        <v>996</v>
      </c>
      <c r="P666" s="18" t="s">
        <v>261</v>
      </c>
      <c r="Q666" s="18" t="s">
        <v>254</v>
      </c>
      <c r="R666" s="24" t="s">
        <v>257</v>
      </c>
      <c r="S666" s="24" t="s">
        <v>257</v>
      </c>
      <c r="T666" s="26" t="s">
        <v>980</v>
      </c>
      <c r="U666" s="61">
        <v>36923</v>
      </c>
      <c r="V666" s="26" t="s">
        <v>998</v>
      </c>
      <c r="W666" s="26" t="s">
        <v>999</v>
      </c>
      <c r="X666" s="18" t="s">
        <v>983</v>
      </c>
      <c r="Y666" s="18">
        <v>0</v>
      </c>
      <c r="Z666" s="18" t="s">
        <v>599</v>
      </c>
      <c r="AA666" s="18">
        <v>0</v>
      </c>
      <c r="AB666" s="57" t="s">
        <v>257</v>
      </c>
      <c r="AC666" s="18" t="s">
        <v>984</v>
      </c>
      <c r="AD666" s="18" t="s">
        <v>257</v>
      </c>
      <c r="AE666" s="18" t="s">
        <v>257</v>
      </c>
      <c r="AF666" s="18" t="s">
        <v>257</v>
      </c>
      <c r="AG666" s="18" t="s">
        <v>257</v>
      </c>
      <c r="AH666" s="18" t="s">
        <v>257</v>
      </c>
      <c r="AI666" s="18">
        <v>22</v>
      </c>
      <c r="AJ666" s="18" t="s">
        <v>476</v>
      </c>
      <c r="AK666" s="18">
        <f t="shared" si="149"/>
        <v>0.91666666666666663</v>
      </c>
      <c r="AL666" s="18" t="s">
        <v>985</v>
      </c>
      <c r="AM666" s="18" t="s">
        <v>323</v>
      </c>
      <c r="AN666" s="63">
        <v>0.67100000000000004</v>
      </c>
      <c r="AO666" s="18" t="s">
        <v>986</v>
      </c>
      <c r="AP666" s="18" t="s">
        <v>479</v>
      </c>
      <c r="AQ666" s="69" t="s">
        <v>987</v>
      </c>
      <c r="AR666" s="3" t="s">
        <v>988</v>
      </c>
      <c r="AS666" s="63">
        <f t="shared" si="154"/>
        <v>0.65600000000000003</v>
      </c>
      <c r="AT666" s="18">
        <v>0.68600000000000005</v>
      </c>
      <c r="AU666" s="63">
        <f t="shared" si="141"/>
        <v>1.5000000000000013E-2</v>
      </c>
      <c r="AV666" s="63">
        <f t="shared" si="142"/>
        <v>1.5000000000000013E-2</v>
      </c>
      <c r="AW666" s="18" t="s">
        <v>557</v>
      </c>
      <c r="AX666" s="18">
        <v>22</v>
      </c>
      <c r="AY666" s="18" t="s">
        <v>958</v>
      </c>
      <c r="AZ666" s="18" t="s">
        <v>257</v>
      </c>
      <c r="BA666" s="18" t="s">
        <v>257</v>
      </c>
      <c r="BB666" s="18" t="s">
        <v>989</v>
      </c>
      <c r="BC666" s="18"/>
      <c r="BD666" s="55"/>
      <c r="BE666" s="18"/>
      <c r="BF666" s="18"/>
      <c r="BG666" s="69"/>
      <c r="BH666" s="18"/>
      <c r="BI666" s="55"/>
      <c r="BJ666" s="55"/>
      <c r="BK666" s="55"/>
      <c r="BL666" s="55"/>
      <c r="BM666" s="18"/>
      <c r="BN666" s="18"/>
      <c r="BO666" s="18"/>
      <c r="BP666" s="18"/>
      <c r="BQ666" s="18"/>
      <c r="BR666" s="18"/>
      <c r="BS666" s="18"/>
      <c r="BT666" s="55"/>
      <c r="BU666" s="18"/>
      <c r="BV666" s="18"/>
      <c r="BW666" s="18"/>
      <c r="BX666" s="18"/>
      <c r="BY666" s="55"/>
      <c r="BZ666" s="18"/>
      <c r="CA666" s="55"/>
      <c r="CB666" s="55"/>
      <c r="CC666" s="18"/>
      <c r="CD666" s="18"/>
      <c r="CE666" s="18"/>
      <c r="CF666" s="18"/>
      <c r="CG666" s="18"/>
      <c r="CH666" s="18"/>
      <c r="CI666" s="18"/>
      <c r="CJ666" s="18"/>
      <c r="CK666" s="18"/>
      <c r="CL666" s="18"/>
      <c r="CM666" s="18"/>
      <c r="CN666" s="18"/>
      <c r="CO666" s="18"/>
      <c r="CP666" s="18"/>
      <c r="CQ666" s="18"/>
      <c r="CR666" s="18"/>
      <c r="CS666" s="18"/>
      <c r="CT666" s="18"/>
      <c r="CU666" s="18"/>
      <c r="CV666" s="18"/>
      <c r="CW666" s="18"/>
      <c r="CX666" s="18"/>
      <c r="CY666" s="18"/>
      <c r="CZ666" s="18"/>
      <c r="DA666" s="18"/>
      <c r="DB666" s="18"/>
      <c r="DC666" s="18"/>
      <c r="DD666" s="18"/>
      <c r="DE666" s="18"/>
      <c r="DF666" s="18"/>
      <c r="DG666" s="18"/>
      <c r="DH666" s="18"/>
      <c r="DI666" s="18"/>
      <c r="DJ666" s="18"/>
      <c r="DK666" s="18"/>
      <c r="DL666" s="18"/>
      <c r="DM666" s="18"/>
      <c r="DN666" s="18"/>
      <c r="DO666" s="18"/>
      <c r="DP666" s="18"/>
      <c r="DQ666" s="18"/>
      <c r="DR666" s="18"/>
      <c r="DS666" s="18"/>
      <c r="DT666" s="18"/>
      <c r="DU666" s="18"/>
      <c r="DV666" s="18">
        <v>0</v>
      </c>
      <c r="DW666" s="18"/>
      <c r="DX666" s="18"/>
      <c r="DY666" s="18"/>
      <c r="DZ666" s="18"/>
      <c r="EA666" s="18"/>
      <c r="EB666" s="18"/>
      <c r="EC666" s="18"/>
      <c r="ED666" s="18"/>
      <c r="EE666" s="18"/>
      <c r="EF666" s="18"/>
      <c r="EG666" s="18"/>
      <c r="EH666" s="18" t="s">
        <v>990</v>
      </c>
      <c r="EI666" s="18" cm="1">
        <f t="array" ref="EI666">IF(SUMPRODUCT(--(DO666:DS666&lt;&gt;""))=0, 0,1)</f>
        <v>0</v>
      </c>
      <c r="EJ666" s="18" cm="1">
        <f t="array" ref="EJ666">IF(SUMPRODUCT(--(DT666:EG666&lt;&gt;""))=0, 0,1)</f>
        <v>1</v>
      </c>
      <c r="EK666" s="18" cm="1">
        <f t="array" ref="EK666">IF(SUMPRODUCT(--(EC666:EG666&lt;&gt;""))=0, 0,1)</f>
        <v>0</v>
      </c>
      <c r="EL666" s="18" cm="1">
        <f t="array" ref="EL666">IF(SUMPRODUCT(--(EE666:EG666&lt;&gt;""))=0, 0,1)</f>
        <v>0</v>
      </c>
      <c r="EM666" s="18">
        <f t="shared" si="135"/>
        <v>0</v>
      </c>
      <c r="EN666" s="18" t="str">
        <f t="shared" si="136"/>
        <v>NA</v>
      </c>
      <c r="EO666" s="18">
        <f t="shared" si="137"/>
        <v>0</v>
      </c>
      <c r="EP666" s="18" t="str">
        <f t="shared" si="138"/>
        <v>NA</v>
      </c>
      <c r="EQ666" s="18" t="str">
        <f t="shared" si="139"/>
        <v>NA</v>
      </c>
      <c r="ER666" s="58" t="s">
        <v>2080</v>
      </c>
      <c r="ES666" s="59">
        <v>43640</v>
      </c>
      <c r="ET666" s="18" t="s">
        <v>991</v>
      </c>
      <c r="EU666" s="18" t="s">
        <v>949</v>
      </c>
    </row>
    <row r="667" spans="1:151" ht="15.75" customHeight="1" x14ac:dyDescent="0.2">
      <c r="A667" s="5" t="s">
        <v>976</v>
      </c>
      <c r="B667" s="24" t="s">
        <v>948</v>
      </c>
      <c r="C667" s="26">
        <v>1</v>
      </c>
      <c r="D667" s="18" t="s">
        <v>994</v>
      </c>
      <c r="E667" s="18" t="s">
        <v>993</v>
      </c>
      <c r="F667" s="18" t="s">
        <v>553</v>
      </c>
      <c r="G667" s="18" t="s">
        <v>761</v>
      </c>
      <c r="H667" s="18" t="s">
        <v>997</v>
      </c>
      <c r="I667" s="18" t="s">
        <v>363</v>
      </c>
      <c r="J667" s="18" t="s">
        <v>363</v>
      </c>
      <c r="K667" s="18" t="s">
        <v>363</v>
      </c>
      <c r="L667" s="18" t="s">
        <v>363</v>
      </c>
      <c r="M667" s="18" t="s">
        <v>253</v>
      </c>
      <c r="N667" s="56">
        <v>74</v>
      </c>
      <c r="O667" s="18" t="s">
        <v>996</v>
      </c>
      <c r="P667" s="18" t="s">
        <v>261</v>
      </c>
      <c r="Q667" s="18" t="s">
        <v>254</v>
      </c>
      <c r="R667" s="24" t="s">
        <v>257</v>
      </c>
      <c r="S667" s="24" t="s">
        <v>257</v>
      </c>
      <c r="T667" s="26" t="s">
        <v>980</v>
      </c>
      <c r="U667" s="61">
        <v>36923</v>
      </c>
      <c r="V667" s="26" t="s">
        <v>998</v>
      </c>
      <c r="W667" s="26" t="s">
        <v>999</v>
      </c>
      <c r="X667" s="18" t="s">
        <v>983</v>
      </c>
      <c r="Y667" s="18">
        <v>200</v>
      </c>
      <c r="Z667" s="18" t="s">
        <v>599</v>
      </c>
      <c r="AA667" s="18">
        <v>200</v>
      </c>
      <c r="AB667" s="57" t="s">
        <v>257</v>
      </c>
      <c r="AC667" s="18" t="s">
        <v>984</v>
      </c>
      <c r="AD667" s="18" t="s">
        <v>257</v>
      </c>
      <c r="AE667" s="18" t="s">
        <v>257</v>
      </c>
      <c r="AF667" s="18" t="s">
        <v>257</v>
      </c>
      <c r="AG667" s="18" t="s">
        <v>257</v>
      </c>
      <c r="AH667" s="18" t="s">
        <v>257</v>
      </c>
      <c r="AI667" s="18">
        <v>22</v>
      </c>
      <c r="AJ667" s="18" t="s">
        <v>476</v>
      </c>
      <c r="AK667" s="18">
        <f t="shared" si="149"/>
        <v>0.91666666666666663</v>
      </c>
      <c r="AL667" s="18" t="s">
        <v>985</v>
      </c>
      <c r="AM667" s="18" t="s">
        <v>323</v>
      </c>
      <c r="AN667" s="63">
        <v>0.69799999999999995</v>
      </c>
      <c r="AO667" s="18" t="s">
        <v>986</v>
      </c>
      <c r="AP667" s="18" t="s">
        <v>479</v>
      </c>
      <c r="AQ667" s="69" t="s">
        <v>987</v>
      </c>
      <c r="AR667" s="3" t="s">
        <v>988</v>
      </c>
      <c r="AS667" s="63">
        <f t="shared" si="154"/>
        <v>0.67999999999999994</v>
      </c>
      <c r="AT667" s="18">
        <v>0.71599999999999997</v>
      </c>
      <c r="AU667" s="63">
        <f t="shared" si="141"/>
        <v>1.8000000000000016E-2</v>
      </c>
      <c r="AV667" s="63">
        <f t="shared" si="142"/>
        <v>1.8000000000000016E-2</v>
      </c>
      <c r="AW667" s="18" t="s">
        <v>557</v>
      </c>
      <c r="AX667" s="18">
        <v>22</v>
      </c>
      <c r="AY667" s="18" t="s">
        <v>958</v>
      </c>
      <c r="AZ667" s="18" t="s">
        <v>257</v>
      </c>
      <c r="BA667" s="18" t="s">
        <v>257</v>
      </c>
      <c r="BB667" s="18" t="s">
        <v>989</v>
      </c>
      <c r="BC667" s="18"/>
      <c r="BD667" s="55"/>
      <c r="BE667" s="18"/>
      <c r="BF667" s="18"/>
      <c r="BG667" s="69"/>
      <c r="BH667" s="18"/>
      <c r="BI667" s="55"/>
      <c r="BJ667" s="55"/>
      <c r="BK667" s="55"/>
      <c r="BL667" s="55"/>
      <c r="BM667" s="18"/>
      <c r="BN667" s="18"/>
      <c r="BO667" s="18"/>
      <c r="BP667" s="18"/>
      <c r="BQ667" s="18"/>
      <c r="BR667" s="18"/>
      <c r="BS667" s="18"/>
      <c r="BT667" s="55"/>
      <c r="BU667" s="18"/>
      <c r="BV667" s="18"/>
      <c r="BW667" s="18"/>
      <c r="BX667" s="18"/>
      <c r="BY667" s="55"/>
      <c r="BZ667" s="18"/>
      <c r="CA667" s="55"/>
      <c r="CB667" s="55"/>
      <c r="CC667" s="18"/>
      <c r="CD667" s="18"/>
      <c r="CE667" s="18"/>
      <c r="CF667" s="18"/>
      <c r="CG667" s="18"/>
      <c r="CH667" s="18"/>
      <c r="CI667" s="18"/>
      <c r="CJ667" s="18"/>
      <c r="CK667" s="18"/>
      <c r="CL667" s="18"/>
      <c r="CM667" s="18"/>
      <c r="CN667" s="18"/>
      <c r="CO667" s="18"/>
      <c r="CP667" s="18"/>
      <c r="CQ667" s="18"/>
      <c r="CR667" s="18"/>
      <c r="CS667" s="18"/>
      <c r="CT667" s="18"/>
      <c r="CU667" s="18"/>
      <c r="CV667" s="18"/>
      <c r="CW667" s="18"/>
      <c r="CX667" s="18"/>
      <c r="CY667" s="18"/>
      <c r="CZ667" s="18"/>
      <c r="DA667" s="18"/>
      <c r="DB667" s="18"/>
      <c r="DC667" s="18"/>
      <c r="DD667" s="18"/>
      <c r="DE667" s="18"/>
      <c r="DF667" s="18"/>
      <c r="DG667" s="18"/>
      <c r="DH667" s="18"/>
      <c r="DI667" s="18"/>
      <c r="DJ667" s="18"/>
      <c r="DK667" s="18"/>
      <c r="DL667" s="18"/>
      <c r="DM667" s="18"/>
      <c r="DN667" s="18"/>
      <c r="DO667" s="18"/>
      <c r="DP667" s="18"/>
      <c r="DQ667" s="18"/>
      <c r="DR667" s="18"/>
      <c r="DS667" s="18"/>
      <c r="DT667" s="18"/>
      <c r="DU667" s="18"/>
      <c r="DV667" s="18">
        <v>0</v>
      </c>
      <c r="DW667" s="18"/>
      <c r="DX667" s="18"/>
      <c r="DY667" s="18"/>
      <c r="DZ667" s="18"/>
      <c r="EA667" s="18"/>
      <c r="EB667" s="18"/>
      <c r="EC667" s="18"/>
      <c r="ED667" s="18"/>
      <c r="EE667" s="18"/>
      <c r="EF667" s="18"/>
      <c r="EG667" s="18"/>
      <c r="EH667" s="18" t="s">
        <v>990</v>
      </c>
      <c r="EI667" s="18" cm="1">
        <f t="array" ref="EI667">IF(SUMPRODUCT(--(DO667:DS667&lt;&gt;""))=0, 0,1)</f>
        <v>0</v>
      </c>
      <c r="EJ667" s="18" cm="1">
        <f t="array" ref="EJ667">IF(SUMPRODUCT(--(DT667:EG667&lt;&gt;""))=0, 0,1)</f>
        <v>1</v>
      </c>
      <c r="EK667" s="18" cm="1">
        <f t="array" ref="EK667">IF(SUMPRODUCT(--(EC667:EG667&lt;&gt;""))=0, 0,1)</f>
        <v>0</v>
      </c>
      <c r="EL667" s="18" cm="1">
        <f t="array" ref="EL667">IF(SUMPRODUCT(--(EE667:EG667&lt;&gt;""))=0, 0,1)</f>
        <v>0</v>
      </c>
      <c r="EM667" s="18">
        <f t="shared" si="135"/>
        <v>0</v>
      </c>
      <c r="EN667" s="18" t="str">
        <f t="shared" si="136"/>
        <v>NA</v>
      </c>
      <c r="EO667" s="18">
        <f t="shared" si="137"/>
        <v>0</v>
      </c>
      <c r="EP667" s="18" t="str">
        <f t="shared" si="138"/>
        <v>NA</v>
      </c>
      <c r="EQ667" s="18" t="str">
        <f t="shared" si="139"/>
        <v>NA</v>
      </c>
      <c r="ER667" s="58" t="s">
        <v>2080</v>
      </c>
      <c r="ES667" s="59">
        <v>43640</v>
      </c>
      <c r="ET667" s="18" t="s">
        <v>991</v>
      </c>
      <c r="EU667" s="18" t="s">
        <v>949</v>
      </c>
    </row>
    <row r="668" spans="1:151" ht="15.75" customHeight="1" x14ac:dyDescent="0.2">
      <c r="A668" s="5" t="s">
        <v>976</v>
      </c>
      <c r="B668" s="24" t="s">
        <v>948</v>
      </c>
      <c r="C668" s="26">
        <v>1</v>
      </c>
      <c r="D668" s="18" t="s">
        <v>979</v>
      </c>
      <c r="E668" s="18" t="s">
        <v>952</v>
      </c>
      <c r="F668" s="18" t="s">
        <v>553</v>
      </c>
      <c r="G668" s="18" t="s">
        <v>742</v>
      </c>
      <c r="H668" s="18" t="s">
        <v>762</v>
      </c>
      <c r="I668" s="18" t="s">
        <v>363</v>
      </c>
      <c r="J668" s="18" t="s">
        <v>363</v>
      </c>
      <c r="K668" s="18" t="s">
        <v>363</v>
      </c>
      <c r="L668" s="18" t="s">
        <v>363</v>
      </c>
      <c r="M668" s="18" t="s">
        <v>253</v>
      </c>
      <c r="N668" s="56">
        <v>74</v>
      </c>
      <c r="O668" s="18" t="s">
        <v>996</v>
      </c>
      <c r="P668" s="18" t="s">
        <v>261</v>
      </c>
      <c r="Q668" s="18" t="s">
        <v>254</v>
      </c>
      <c r="R668" s="24" t="s">
        <v>257</v>
      </c>
      <c r="S668" s="24" t="s">
        <v>257</v>
      </c>
      <c r="T668" s="26" t="s">
        <v>980</v>
      </c>
      <c r="U668" s="61">
        <v>36923</v>
      </c>
      <c r="V668" s="26" t="s">
        <v>998</v>
      </c>
      <c r="W668" s="26" t="s">
        <v>999</v>
      </c>
      <c r="X668" s="18" t="s">
        <v>983</v>
      </c>
      <c r="Y668" s="18">
        <v>0</v>
      </c>
      <c r="Z668" s="18" t="s">
        <v>599</v>
      </c>
      <c r="AA668" s="18">
        <v>0</v>
      </c>
      <c r="AB668" s="57" t="s">
        <v>257</v>
      </c>
      <c r="AC668" s="18" t="s">
        <v>984</v>
      </c>
      <c r="AD668" s="18" t="s">
        <v>257</v>
      </c>
      <c r="AE668" s="18" t="s">
        <v>257</v>
      </c>
      <c r="AF668" s="18" t="s">
        <v>257</v>
      </c>
      <c r="AG668" s="18" t="s">
        <v>257</v>
      </c>
      <c r="AH668" s="18" t="s">
        <v>257</v>
      </c>
      <c r="AI668" s="18">
        <v>0</v>
      </c>
      <c r="AJ668" s="18" t="s">
        <v>476</v>
      </c>
      <c r="AK668" s="18">
        <f t="shared" si="149"/>
        <v>0</v>
      </c>
      <c r="AL668" s="18" t="s">
        <v>985</v>
      </c>
      <c r="AM668" s="18" t="s">
        <v>323</v>
      </c>
      <c r="AN668" s="63">
        <v>0.65200000000000002</v>
      </c>
      <c r="AO668" s="18" t="s">
        <v>986</v>
      </c>
      <c r="AP668" s="18" t="s">
        <v>479</v>
      </c>
      <c r="AQ668" s="69" t="s">
        <v>987</v>
      </c>
      <c r="AR668" s="3" t="s">
        <v>988</v>
      </c>
      <c r="AS668" s="63">
        <f t="shared" si="154"/>
        <v>0.64</v>
      </c>
      <c r="AT668" s="18">
        <v>0.66400000000000003</v>
      </c>
      <c r="AU668" s="63">
        <f t="shared" si="141"/>
        <v>1.2000000000000011E-2</v>
      </c>
      <c r="AV668" s="63">
        <f t="shared" si="142"/>
        <v>1.2000000000000011E-2</v>
      </c>
      <c r="AW668" s="18" t="s">
        <v>557</v>
      </c>
      <c r="AX668" s="18">
        <v>0</v>
      </c>
      <c r="AY668" s="18" t="s">
        <v>958</v>
      </c>
      <c r="AZ668" s="18" t="s">
        <v>257</v>
      </c>
      <c r="BA668" s="18" t="s">
        <v>257</v>
      </c>
      <c r="BB668" s="18" t="s">
        <v>989</v>
      </c>
      <c r="BC668" s="18"/>
      <c r="BD668" s="55"/>
      <c r="BE668" s="18"/>
      <c r="BF668" s="18"/>
      <c r="BG668" s="69"/>
      <c r="BH668" s="18"/>
      <c r="BI668" s="55"/>
      <c r="BJ668" s="55"/>
      <c r="BK668" s="55"/>
      <c r="BL668" s="55"/>
      <c r="BM668" s="18"/>
      <c r="BN668" s="18"/>
      <c r="BO668" s="18"/>
      <c r="BP668" s="18"/>
      <c r="BQ668" s="18"/>
      <c r="BR668" s="18"/>
      <c r="BS668" s="18"/>
      <c r="BT668" s="55"/>
      <c r="BU668" s="18"/>
      <c r="BV668" s="18"/>
      <c r="BW668" s="18"/>
      <c r="BX668" s="18"/>
      <c r="BY668" s="55"/>
      <c r="BZ668" s="18"/>
      <c r="CA668" s="55"/>
      <c r="CB668" s="55"/>
      <c r="CC668" s="18"/>
      <c r="CD668" s="18"/>
      <c r="CE668" s="18"/>
      <c r="CF668" s="18"/>
      <c r="CG668" s="18"/>
      <c r="CH668" s="18"/>
      <c r="CI668" s="18"/>
      <c r="CJ668" s="18"/>
      <c r="CK668" s="18"/>
      <c r="CL668" s="18"/>
      <c r="CM668" s="18"/>
      <c r="CN668" s="18"/>
      <c r="CO668" s="18"/>
      <c r="CP668" s="18"/>
      <c r="CQ668" s="18"/>
      <c r="CR668" s="18"/>
      <c r="CS668" s="18"/>
      <c r="CT668" s="18"/>
      <c r="CU668" s="18"/>
      <c r="CV668" s="18"/>
      <c r="CW668" s="18"/>
      <c r="CX668" s="18"/>
      <c r="CY668" s="18"/>
      <c r="CZ668" s="18"/>
      <c r="DA668" s="18"/>
      <c r="DB668" s="18"/>
      <c r="DC668" s="18"/>
      <c r="DD668" s="18"/>
      <c r="DE668" s="18"/>
      <c r="DF668" s="18"/>
      <c r="DG668" s="18"/>
      <c r="DH668" s="18"/>
      <c r="DI668" s="18"/>
      <c r="DJ668" s="18"/>
      <c r="DK668" s="18"/>
      <c r="DL668" s="18"/>
      <c r="DM668" s="18"/>
      <c r="DN668" s="18"/>
      <c r="DO668" s="18"/>
      <c r="DP668" s="18"/>
      <c r="DQ668" s="18"/>
      <c r="DR668" s="18"/>
      <c r="DS668" s="18"/>
      <c r="DT668" s="18"/>
      <c r="DU668" s="18"/>
      <c r="DV668" s="18">
        <v>0</v>
      </c>
      <c r="DW668" s="18"/>
      <c r="DX668" s="18"/>
      <c r="DY668" s="18"/>
      <c r="DZ668" s="18"/>
      <c r="EA668" s="18"/>
      <c r="EB668" s="18"/>
      <c r="EC668" s="18"/>
      <c r="ED668" s="18"/>
      <c r="EE668" s="18"/>
      <c r="EF668" s="18"/>
      <c r="EG668" s="18"/>
      <c r="EH668" s="18" t="s">
        <v>990</v>
      </c>
      <c r="EI668" s="18" cm="1">
        <f t="array" ref="EI668">IF(SUMPRODUCT(--(DO668:DS668&lt;&gt;""))=0, 0,1)</f>
        <v>0</v>
      </c>
      <c r="EJ668" s="18" cm="1">
        <f t="array" ref="EJ668">IF(SUMPRODUCT(--(DT668:EG668&lt;&gt;""))=0, 0,1)</f>
        <v>1</v>
      </c>
      <c r="EK668" s="18" cm="1">
        <f t="array" ref="EK668">IF(SUMPRODUCT(--(EC668:EG668&lt;&gt;""))=0, 0,1)</f>
        <v>0</v>
      </c>
      <c r="EL668" s="18" cm="1">
        <f t="array" ref="EL668">IF(SUMPRODUCT(--(EE668:EG668&lt;&gt;""))=0, 0,1)</f>
        <v>0</v>
      </c>
      <c r="EM668" s="18">
        <f t="shared" si="135"/>
        <v>0</v>
      </c>
      <c r="EN668" s="18" t="str">
        <f t="shared" si="136"/>
        <v>NA</v>
      </c>
      <c r="EO668" s="18">
        <f t="shared" si="137"/>
        <v>0</v>
      </c>
      <c r="EP668" s="18" t="str">
        <f t="shared" si="138"/>
        <v>NA</v>
      </c>
      <c r="EQ668" s="18" t="str">
        <f t="shared" si="139"/>
        <v>NA</v>
      </c>
      <c r="ER668" s="58" t="s">
        <v>2080</v>
      </c>
      <c r="ES668" s="59">
        <v>43640</v>
      </c>
      <c r="ET668" s="18" t="s">
        <v>991</v>
      </c>
      <c r="EU668" s="18" t="s">
        <v>949</v>
      </c>
    </row>
    <row r="669" spans="1:151" ht="15.75" customHeight="1" x14ac:dyDescent="0.2">
      <c r="A669" s="5" t="s">
        <v>976</v>
      </c>
      <c r="B669" s="24" t="s">
        <v>948</v>
      </c>
      <c r="C669" s="26">
        <v>1</v>
      </c>
      <c r="D669" s="18" t="s">
        <v>992</v>
      </c>
      <c r="E669" s="18" t="s">
        <v>993</v>
      </c>
      <c r="F669" s="18" t="s">
        <v>553</v>
      </c>
      <c r="G669" s="18" t="s">
        <v>742</v>
      </c>
      <c r="H669" s="18" t="s">
        <v>762</v>
      </c>
      <c r="I669" s="18" t="s">
        <v>363</v>
      </c>
      <c r="J669" s="18" t="s">
        <v>363</v>
      </c>
      <c r="K669" s="18" t="s">
        <v>363</v>
      </c>
      <c r="L669" s="18" t="s">
        <v>363</v>
      </c>
      <c r="M669" s="18" t="s">
        <v>253</v>
      </c>
      <c r="N669" s="56">
        <v>74</v>
      </c>
      <c r="O669" s="18" t="s">
        <v>996</v>
      </c>
      <c r="P669" s="18" t="s">
        <v>261</v>
      </c>
      <c r="Q669" s="18" t="s">
        <v>254</v>
      </c>
      <c r="R669" s="24" t="s">
        <v>257</v>
      </c>
      <c r="S669" s="24" t="s">
        <v>257</v>
      </c>
      <c r="T669" s="26" t="s">
        <v>980</v>
      </c>
      <c r="U669" s="61">
        <v>36923</v>
      </c>
      <c r="V669" s="26" t="s">
        <v>998</v>
      </c>
      <c r="W669" s="26" t="s">
        <v>999</v>
      </c>
      <c r="X669" s="18" t="s">
        <v>983</v>
      </c>
      <c r="Y669" s="18">
        <v>0</v>
      </c>
      <c r="Z669" s="18" t="s">
        <v>599</v>
      </c>
      <c r="AA669" s="18">
        <v>0</v>
      </c>
      <c r="AB669" s="57" t="s">
        <v>257</v>
      </c>
      <c r="AC669" s="18" t="s">
        <v>984</v>
      </c>
      <c r="AD669" s="18" t="s">
        <v>257</v>
      </c>
      <c r="AE669" s="18" t="s">
        <v>257</v>
      </c>
      <c r="AF669" s="18" t="s">
        <v>257</v>
      </c>
      <c r="AG669" s="18" t="s">
        <v>257</v>
      </c>
      <c r="AH669" s="18" t="s">
        <v>257</v>
      </c>
      <c r="AI669" s="18">
        <v>22</v>
      </c>
      <c r="AJ669" s="18" t="s">
        <v>476</v>
      </c>
      <c r="AK669" s="18">
        <f t="shared" si="149"/>
        <v>0.91666666666666663</v>
      </c>
      <c r="AL669" s="18" t="s">
        <v>985</v>
      </c>
      <c r="AM669" s="18" t="s">
        <v>323</v>
      </c>
      <c r="AN669" s="63">
        <v>0.68400000000000005</v>
      </c>
      <c r="AO669" s="18" t="s">
        <v>986</v>
      </c>
      <c r="AP669" s="18" t="s">
        <v>479</v>
      </c>
      <c r="AQ669" s="69" t="s">
        <v>987</v>
      </c>
      <c r="AR669" s="3" t="s">
        <v>988</v>
      </c>
      <c r="AS669" s="63">
        <f t="shared" si="154"/>
        <v>0.65700000000000014</v>
      </c>
      <c r="AT669" s="18">
        <v>0.71099999999999997</v>
      </c>
      <c r="AU669" s="63">
        <f t="shared" si="141"/>
        <v>2.6999999999999913E-2</v>
      </c>
      <c r="AV669" s="63">
        <f t="shared" si="142"/>
        <v>2.6999999999999913E-2</v>
      </c>
      <c r="AW669" s="18" t="s">
        <v>557</v>
      </c>
      <c r="AX669" s="18">
        <v>22</v>
      </c>
      <c r="AY669" s="18" t="s">
        <v>958</v>
      </c>
      <c r="AZ669" s="18" t="s">
        <v>257</v>
      </c>
      <c r="BA669" s="18" t="s">
        <v>257</v>
      </c>
      <c r="BB669" s="18" t="s">
        <v>989</v>
      </c>
      <c r="BC669" s="18"/>
      <c r="BD669" s="55"/>
      <c r="BE669" s="18"/>
      <c r="BF669" s="18"/>
      <c r="BG669" s="69"/>
      <c r="BH669" s="18"/>
      <c r="BI669" s="55"/>
      <c r="BJ669" s="55"/>
      <c r="BK669" s="55"/>
      <c r="BL669" s="55"/>
      <c r="BM669" s="18"/>
      <c r="BN669" s="18"/>
      <c r="BO669" s="18"/>
      <c r="BP669" s="18"/>
      <c r="BQ669" s="18"/>
      <c r="BR669" s="18"/>
      <c r="BS669" s="18"/>
      <c r="BT669" s="55"/>
      <c r="BU669" s="18"/>
      <c r="BV669" s="18"/>
      <c r="BW669" s="18"/>
      <c r="BX669" s="18"/>
      <c r="BY669" s="55"/>
      <c r="BZ669" s="18"/>
      <c r="CA669" s="55"/>
      <c r="CB669" s="55"/>
      <c r="CC669" s="18"/>
      <c r="CD669" s="18"/>
      <c r="CE669" s="18"/>
      <c r="CF669" s="18"/>
      <c r="CG669" s="18"/>
      <c r="CH669" s="18"/>
      <c r="CI669" s="18"/>
      <c r="CJ669" s="18"/>
      <c r="CK669" s="18"/>
      <c r="CL669" s="18"/>
      <c r="CM669" s="18"/>
      <c r="CN669" s="18"/>
      <c r="CO669" s="18"/>
      <c r="CP669" s="18"/>
      <c r="CQ669" s="18"/>
      <c r="CR669" s="18"/>
      <c r="CS669" s="18"/>
      <c r="CT669" s="18"/>
      <c r="CU669" s="18"/>
      <c r="CV669" s="18"/>
      <c r="CW669" s="18"/>
      <c r="CX669" s="18"/>
      <c r="CY669" s="18"/>
      <c r="CZ669" s="18"/>
      <c r="DA669" s="18"/>
      <c r="DB669" s="18"/>
      <c r="DC669" s="18"/>
      <c r="DD669" s="18"/>
      <c r="DE669" s="18"/>
      <c r="DF669" s="18"/>
      <c r="DG669" s="18"/>
      <c r="DH669" s="18"/>
      <c r="DI669" s="18"/>
      <c r="DJ669" s="18"/>
      <c r="DK669" s="18"/>
      <c r="DL669" s="18"/>
      <c r="DM669" s="18"/>
      <c r="DN669" s="18"/>
      <c r="DO669" s="18"/>
      <c r="DP669" s="18"/>
      <c r="DQ669" s="18"/>
      <c r="DR669" s="18"/>
      <c r="DS669" s="18"/>
      <c r="DT669" s="18"/>
      <c r="DU669" s="18"/>
      <c r="DV669" s="18">
        <v>0</v>
      </c>
      <c r="DW669" s="18"/>
      <c r="DX669" s="18"/>
      <c r="DY669" s="18"/>
      <c r="DZ669" s="18"/>
      <c r="EA669" s="18"/>
      <c r="EB669" s="18"/>
      <c r="EC669" s="18"/>
      <c r="ED669" s="18"/>
      <c r="EE669" s="18"/>
      <c r="EF669" s="18"/>
      <c r="EG669" s="18"/>
      <c r="EH669" s="18" t="s">
        <v>990</v>
      </c>
      <c r="EI669" s="18" cm="1">
        <f t="array" ref="EI669">IF(SUMPRODUCT(--(DO669:DS669&lt;&gt;""))=0, 0,1)</f>
        <v>0</v>
      </c>
      <c r="EJ669" s="18" cm="1">
        <f t="array" ref="EJ669">IF(SUMPRODUCT(--(DT669:EG669&lt;&gt;""))=0, 0,1)</f>
        <v>1</v>
      </c>
      <c r="EK669" s="18" cm="1">
        <f t="array" ref="EK669">IF(SUMPRODUCT(--(EC669:EG669&lt;&gt;""))=0, 0,1)</f>
        <v>0</v>
      </c>
      <c r="EL669" s="18" cm="1">
        <f t="array" ref="EL669">IF(SUMPRODUCT(--(EE669:EG669&lt;&gt;""))=0, 0,1)</f>
        <v>0</v>
      </c>
      <c r="EM669" s="18">
        <f t="shared" si="135"/>
        <v>0</v>
      </c>
      <c r="EN669" s="18" t="str">
        <f t="shared" si="136"/>
        <v>NA</v>
      </c>
      <c r="EO669" s="18">
        <f t="shared" si="137"/>
        <v>0</v>
      </c>
      <c r="EP669" s="18" t="str">
        <f t="shared" si="138"/>
        <v>NA</v>
      </c>
      <c r="EQ669" s="18" t="str">
        <f t="shared" si="139"/>
        <v>NA</v>
      </c>
      <c r="ER669" s="58" t="s">
        <v>2080</v>
      </c>
      <c r="ES669" s="59">
        <v>43640</v>
      </c>
      <c r="ET669" s="18" t="s">
        <v>991</v>
      </c>
      <c r="EU669" s="18" t="s">
        <v>949</v>
      </c>
    </row>
    <row r="670" spans="1:151" ht="15.75" customHeight="1" x14ac:dyDescent="0.2">
      <c r="A670" s="5" t="s">
        <v>976</v>
      </c>
      <c r="B670" s="24" t="s">
        <v>948</v>
      </c>
      <c r="C670" s="26">
        <v>1</v>
      </c>
      <c r="D670" s="18" t="s">
        <v>994</v>
      </c>
      <c r="E670" s="18" t="s">
        <v>993</v>
      </c>
      <c r="F670" s="18" t="s">
        <v>553</v>
      </c>
      <c r="G670" s="18" t="s">
        <v>742</v>
      </c>
      <c r="H670" s="18" t="s">
        <v>762</v>
      </c>
      <c r="I670" s="18" t="s">
        <v>363</v>
      </c>
      <c r="J670" s="18" t="s">
        <v>363</v>
      </c>
      <c r="K670" s="18" t="s">
        <v>363</v>
      </c>
      <c r="L670" s="18" t="s">
        <v>363</v>
      </c>
      <c r="M670" s="18" t="s">
        <v>253</v>
      </c>
      <c r="N670" s="56">
        <v>74</v>
      </c>
      <c r="O670" s="18" t="s">
        <v>996</v>
      </c>
      <c r="P670" s="18" t="s">
        <v>261</v>
      </c>
      <c r="Q670" s="18" t="s">
        <v>254</v>
      </c>
      <c r="R670" s="24" t="s">
        <v>257</v>
      </c>
      <c r="S670" s="24" t="s">
        <v>257</v>
      </c>
      <c r="T670" s="26" t="s">
        <v>980</v>
      </c>
      <c r="U670" s="61">
        <v>36923</v>
      </c>
      <c r="V670" s="26" t="s">
        <v>998</v>
      </c>
      <c r="W670" s="26" t="s">
        <v>999</v>
      </c>
      <c r="X670" s="18" t="s">
        <v>983</v>
      </c>
      <c r="Y670" s="18">
        <v>200</v>
      </c>
      <c r="Z670" s="18" t="s">
        <v>599</v>
      </c>
      <c r="AA670" s="18">
        <v>200</v>
      </c>
      <c r="AB670" s="57" t="s">
        <v>257</v>
      </c>
      <c r="AC670" s="18" t="s">
        <v>984</v>
      </c>
      <c r="AD670" s="18" t="s">
        <v>257</v>
      </c>
      <c r="AE670" s="18" t="s">
        <v>257</v>
      </c>
      <c r="AF670" s="18" t="s">
        <v>257</v>
      </c>
      <c r="AG670" s="18" t="s">
        <v>257</v>
      </c>
      <c r="AH670" s="18" t="s">
        <v>257</v>
      </c>
      <c r="AI670" s="18">
        <v>22</v>
      </c>
      <c r="AJ670" s="18" t="s">
        <v>476</v>
      </c>
      <c r="AK670" s="18">
        <f t="shared" si="149"/>
        <v>0.91666666666666663</v>
      </c>
      <c r="AL670" s="18" t="s">
        <v>985</v>
      </c>
      <c r="AM670" s="18" t="s">
        <v>323</v>
      </c>
      <c r="AN670" s="63">
        <v>0.60899999999999999</v>
      </c>
      <c r="AO670" s="18" t="s">
        <v>986</v>
      </c>
      <c r="AP670" s="18" t="s">
        <v>479</v>
      </c>
      <c r="AQ670" s="69" t="s">
        <v>987</v>
      </c>
      <c r="AR670" s="3" t="s">
        <v>988</v>
      </c>
      <c r="AS670" s="63">
        <f t="shared" si="154"/>
        <v>0.56599999999999995</v>
      </c>
      <c r="AT670" s="18">
        <v>0.65200000000000002</v>
      </c>
      <c r="AU670" s="63">
        <f t="shared" si="141"/>
        <v>4.3000000000000038E-2</v>
      </c>
      <c r="AV670" s="63">
        <f t="shared" si="142"/>
        <v>4.3000000000000038E-2</v>
      </c>
      <c r="AW670" s="18" t="s">
        <v>557</v>
      </c>
      <c r="AX670" s="18">
        <v>22</v>
      </c>
      <c r="AY670" s="18" t="s">
        <v>958</v>
      </c>
      <c r="AZ670" s="18" t="s">
        <v>257</v>
      </c>
      <c r="BA670" s="18" t="s">
        <v>257</v>
      </c>
      <c r="BB670" s="18" t="s">
        <v>989</v>
      </c>
      <c r="BC670" s="18"/>
      <c r="BD670" s="55"/>
      <c r="BE670" s="18"/>
      <c r="BF670" s="18"/>
      <c r="BG670" s="69"/>
      <c r="BH670" s="18"/>
      <c r="BI670" s="55"/>
      <c r="BJ670" s="55"/>
      <c r="BK670" s="55"/>
      <c r="BL670" s="55"/>
      <c r="BM670" s="18"/>
      <c r="BN670" s="18"/>
      <c r="BO670" s="18"/>
      <c r="BP670" s="18"/>
      <c r="BQ670" s="18"/>
      <c r="BR670" s="18"/>
      <c r="BS670" s="18"/>
      <c r="BT670" s="55"/>
      <c r="BU670" s="18"/>
      <c r="BV670" s="18"/>
      <c r="BW670" s="18"/>
      <c r="BX670" s="18"/>
      <c r="BY670" s="55"/>
      <c r="BZ670" s="18"/>
      <c r="CA670" s="55"/>
      <c r="CB670" s="55"/>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v>0</v>
      </c>
      <c r="DW670" s="18"/>
      <c r="DX670" s="18"/>
      <c r="DY670" s="18"/>
      <c r="DZ670" s="18"/>
      <c r="EA670" s="18"/>
      <c r="EB670" s="18"/>
      <c r="EC670" s="18"/>
      <c r="ED670" s="18"/>
      <c r="EE670" s="18"/>
      <c r="EF670" s="18"/>
      <c r="EG670" s="18"/>
      <c r="EH670" s="18" t="s">
        <v>990</v>
      </c>
      <c r="EI670" s="18" cm="1">
        <f t="array" ref="EI670">IF(SUMPRODUCT(--(DO670:DS670&lt;&gt;""))=0, 0,1)</f>
        <v>0</v>
      </c>
      <c r="EJ670" s="18" cm="1">
        <f t="array" ref="EJ670">IF(SUMPRODUCT(--(DT670:EG670&lt;&gt;""))=0, 0,1)</f>
        <v>1</v>
      </c>
      <c r="EK670" s="18" cm="1">
        <f t="array" ref="EK670">IF(SUMPRODUCT(--(EC670:EG670&lt;&gt;""))=0, 0,1)</f>
        <v>0</v>
      </c>
      <c r="EL670" s="18" cm="1">
        <f t="array" ref="EL670">IF(SUMPRODUCT(--(EE670:EG670&lt;&gt;""))=0, 0,1)</f>
        <v>0</v>
      </c>
      <c r="EM670" s="18">
        <f t="shared" si="135"/>
        <v>0</v>
      </c>
      <c r="EN670" s="18" t="str">
        <f t="shared" si="136"/>
        <v>NA</v>
      </c>
      <c r="EO670" s="18">
        <f t="shared" si="137"/>
        <v>0</v>
      </c>
      <c r="EP670" s="18" t="str">
        <f t="shared" si="138"/>
        <v>NA</v>
      </c>
      <c r="EQ670" s="18" t="str">
        <f t="shared" si="139"/>
        <v>NA</v>
      </c>
      <c r="ER670" s="58" t="s">
        <v>2080</v>
      </c>
      <c r="ES670" s="59">
        <v>43640</v>
      </c>
      <c r="ET670" s="18" t="s">
        <v>991</v>
      </c>
      <c r="EU670" s="18" t="s">
        <v>949</v>
      </c>
    </row>
    <row r="671" spans="1:151" ht="15.75" customHeight="1" x14ac:dyDescent="0.2">
      <c r="A671" s="5" t="s">
        <v>976</v>
      </c>
      <c r="B671" s="24" t="s">
        <v>948</v>
      </c>
      <c r="C671" s="26">
        <v>1</v>
      </c>
      <c r="D671" s="18" t="s">
        <v>979</v>
      </c>
      <c r="E671" s="18" t="s">
        <v>952</v>
      </c>
      <c r="F671" s="18" t="s">
        <v>553</v>
      </c>
      <c r="G671" s="18" t="s">
        <v>609</v>
      </c>
      <c r="H671" s="18" t="s">
        <v>717</v>
      </c>
      <c r="I671" s="18" t="s">
        <v>363</v>
      </c>
      <c r="J671" s="18" t="s">
        <v>363</v>
      </c>
      <c r="K671" s="18" t="s">
        <v>363</v>
      </c>
      <c r="L671" s="18" t="s">
        <v>363</v>
      </c>
      <c r="M671" s="18" t="s">
        <v>253</v>
      </c>
      <c r="N671" s="56">
        <v>74</v>
      </c>
      <c r="O671" s="18" t="s">
        <v>1000</v>
      </c>
      <c r="P671" s="18" t="s">
        <v>261</v>
      </c>
      <c r="Q671" s="18" t="s">
        <v>254</v>
      </c>
      <c r="R671" s="24" t="s">
        <v>257</v>
      </c>
      <c r="S671" s="24" t="s">
        <v>257</v>
      </c>
      <c r="T671" s="26" t="s">
        <v>980</v>
      </c>
      <c r="U671" s="61">
        <v>36923</v>
      </c>
      <c r="V671" s="26" t="s">
        <v>1001</v>
      </c>
      <c r="W671" s="26" t="s">
        <v>1002</v>
      </c>
      <c r="X671" s="18" t="s">
        <v>983</v>
      </c>
      <c r="Y671" s="18">
        <v>0</v>
      </c>
      <c r="Z671" s="18" t="s">
        <v>599</v>
      </c>
      <c r="AA671" s="18">
        <v>0</v>
      </c>
      <c r="AB671" s="57" t="s">
        <v>257</v>
      </c>
      <c r="AC671" s="18" t="s">
        <v>984</v>
      </c>
      <c r="AD671" s="18" t="s">
        <v>257</v>
      </c>
      <c r="AE671" s="18" t="s">
        <v>257</v>
      </c>
      <c r="AF671" s="18" t="s">
        <v>257</v>
      </c>
      <c r="AG671" s="18" t="s">
        <v>257</v>
      </c>
      <c r="AH671" s="18" t="s">
        <v>257</v>
      </c>
      <c r="AI671" s="18">
        <v>0</v>
      </c>
      <c r="AJ671" s="18" t="s">
        <v>476</v>
      </c>
      <c r="AK671" s="18">
        <f t="shared" si="149"/>
        <v>0</v>
      </c>
      <c r="AL671" s="18" t="s">
        <v>985</v>
      </c>
      <c r="AM671" s="18" t="s">
        <v>323</v>
      </c>
      <c r="AN671" s="63">
        <v>0.59099999999999997</v>
      </c>
      <c r="AO671" s="18" t="s">
        <v>986</v>
      </c>
      <c r="AP671" s="18" t="s">
        <v>479</v>
      </c>
      <c r="AQ671" s="69" t="s">
        <v>987</v>
      </c>
      <c r="AR671" s="3" t="s">
        <v>988</v>
      </c>
      <c r="AS671" s="63">
        <f t="shared" si="154"/>
        <v>0.57499999999999996</v>
      </c>
      <c r="AT671" s="18">
        <v>0.60699999999999998</v>
      </c>
      <c r="AU671" s="63">
        <f t="shared" si="141"/>
        <v>1.6000000000000014E-2</v>
      </c>
      <c r="AV671" s="63">
        <f t="shared" si="142"/>
        <v>1.6000000000000014E-2</v>
      </c>
      <c r="AW671" s="18" t="s">
        <v>557</v>
      </c>
      <c r="AX671" s="18">
        <v>0</v>
      </c>
      <c r="AY671" s="18" t="s">
        <v>958</v>
      </c>
      <c r="AZ671" s="18" t="s">
        <v>257</v>
      </c>
      <c r="BA671" s="18" t="s">
        <v>257</v>
      </c>
      <c r="BB671" s="18" t="s">
        <v>989</v>
      </c>
      <c r="BC671" s="18"/>
      <c r="BD671" s="55"/>
      <c r="BE671" s="18"/>
      <c r="BF671" s="18"/>
      <c r="BG671" s="69"/>
      <c r="BH671" s="18"/>
      <c r="BI671" s="55"/>
      <c r="BJ671" s="55"/>
      <c r="BK671" s="55"/>
      <c r="BL671" s="55"/>
      <c r="BM671" s="18"/>
      <c r="BN671" s="18"/>
      <c r="BO671" s="18"/>
      <c r="BP671" s="18"/>
      <c r="BQ671" s="18"/>
      <c r="BR671" s="18"/>
      <c r="BS671" s="18"/>
      <c r="BT671" s="55"/>
      <c r="BU671" s="18"/>
      <c r="BV671" s="18"/>
      <c r="BW671" s="18"/>
      <c r="BX671" s="18"/>
      <c r="BY671" s="55"/>
      <c r="BZ671" s="18"/>
      <c r="CA671" s="55"/>
      <c r="CB671" s="55"/>
      <c r="CC671" s="18"/>
      <c r="CD671" s="18"/>
      <c r="CE671" s="18"/>
      <c r="CF671" s="18"/>
      <c r="CG671" s="18"/>
      <c r="CH671" s="18"/>
      <c r="CI671" s="18"/>
      <c r="CJ671" s="18"/>
      <c r="CK671" s="18"/>
      <c r="CL671" s="18"/>
      <c r="CM671" s="18"/>
      <c r="CN671" s="18"/>
      <c r="CO671" s="18"/>
      <c r="CP671" s="18"/>
      <c r="CQ671" s="18"/>
      <c r="CR671" s="18"/>
      <c r="CS671" s="18"/>
      <c r="CT671" s="18"/>
      <c r="CU671" s="18"/>
      <c r="CV671" s="18"/>
      <c r="CW671" s="18"/>
      <c r="CX671" s="18"/>
      <c r="CY671" s="18"/>
      <c r="CZ671" s="18"/>
      <c r="DA671" s="18"/>
      <c r="DB671" s="18"/>
      <c r="DC671" s="18"/>
      <c r="DD671" s="18"/>
      <c r="DE671" s="18"/>
      <c r="DF671" s="18"/>
      <c r="DG671" s="18"/>
      <c r="DH671" s="18"/>
      <c r="DI671" s="18"/>
      <c r="DJ671" s="18"/>
      <c r="DK671" s="18"/>
      <c r="DL671" s="18"/>
      <c r="DM671" s="18"/>
      <c r="DN671" s="18"/>
      <c r="DO671" s="18"/>
      <c r="DP671" s="18"/>
      <c r="DQ671" s="18"/>
      <c r="DR671" s="18">
        <v>0</v>
      </c>
      <c r="DS671" s="18">
        <v>0</v>
      </c>
      <c r="DT671" s="18"/>
      <c r="DU671" s="18"/>
      <c r="DV671" s="18">
        <v>0</v>
      </c>
      <c r="DW671" s="18"/>
      <c r="DX671" s="18"/>
      <c r="DY671" s="18"/>
      <c r="DZ671" s="18"/>
      <c r="EA671" s="18"/>
      <c r="EB671" s="18"/>
      <c r="EC671" s="18"/>
      <c r="ED671" s="18"/>
      <c r="EE671" s="18"/>
      <c r="EF671" s="18"/>
      <c r="EG671" s="18"/>
      <c r="EH671" s="18" t="s">
        <v>990</v>
      </c>
      <c r="EI671" s="18" cm="1">
        <f t="array" ref="EI671">IF(SUMPRODUCT(--(DO671:DS671&lt;&gt;""))=0, 0,1)</f>
        <v>1</v>
      </c>
      <c r="EJ671" s="18" cm="1">
        <f t="array" ref="EJ671">IF(SUMPRODUCT(--(DT671:EG671&lt;&gt;""))=0, 0,1)</f>
        <v>1</v>
      </c>
      <c r="EK671" s="18" cm="1">
        <f t="array" ref="EK671">IF(SUMPRODUCT(--(EC671:EG671&lt;&gt;""))=0, 0,1)</f>
        <v>0</v>
      </c>
      <c r="EL671" s="18" cm="1">
        <f t="array" ref="EL671">IF(SUMPRODUCT(--(EE671:EG671&lt;&gt;""))=0, 0,1)</f>
        <v>0</v>
      </c>
      <c r="EM671" s="18">
        <f t="shared" si="135"/>
        <v>0</v>
      </c>
      <c r="EN671" s="18">
        <f t="shared" si="136"/>
        <v>0</v>
      </c>
      <c r="EO671" s="18">
        <f t="shared" si="137"/>
        <v>0</v>
      </c>
      <c r="EP671" s="18" t="str">
        <f t="shared" si="138"/>
        <v>NA</v>
      </c>
      <c r="EQ671" s="18" t="str">
        <f t="shared" si="139"/>
        <v>NA</v>
      </c>
      <c r="ER671" s="58" t="s">
        <v>2080</v>
      </c>
      <c r="ES671" s="59">
        <v>43640</v>
      </c>
      <c r="ET671" s="18" t="s">
        <v>991</v>
      </c>
      <c r="EU671" s="18" t="s">
        <v>949</v>
      </c>
    </row>
    <row r="672" spans="1:151" ht="15.75" customHeight="1" x14ac:dyDescent="0.2">
      <c r="A672" s="5" t="s">
        <v>976</v>
      </c>
      <c r="B672" s="24" t="s">
        <v>948</v>
      </c>
      <c r="C672" s="26">
        <v>1</v>
      </c>
      <c r="D672" s="18" t="s">
        <v>992</v>
      </c>
      <c r="E672" s="18" t="s">
        <v>993</v>
      </c>
      <c r="F672" s="18" t="s">
        <v>553</v>
      </c>
      <c r="G672" s="18" t="s">
        <v>609</v>
      </c>
      <c r="H672" s="18" t="s">
        <v>717</v>
      </c>
      <c r="I672" s="18" t="s">
        <v>363</v>
      </c>
      <c r="J672" s="18" t="s">
        <v>363</v>
      </c>
      <c r="K672" s="18" t="s">
        <v>363</v>
      </c>
      <c r="L672" s="18" t="s">
        <v>363</v>
      </c>
      <c r="M672" s="18" t="s">
        <v>253</v>
      </c>
      <c r="N672" s="56">
        <v>74</v>
      </c>
      <c r="O672" s="18" t="s">
        <v>1000</v>
      </c>
      <c r="P672" s="18" t="s">
        <v>261</v>
      </c>
      <c r="Q672" s="18" t="s">
        <v>254</v>
      </c>
      <c r="R672" s="24" t="s">
        <v>257</v>
      </c>
      <c r="S672" s="24" t="s">
        <v>257</v>
      </c>
      <c r="T672" s="26" t="s">
        <v>980</v>
      </c>
      <c r="U672" s="61">
        <v>36923</v>
      </c>
      <c r="V672" s="26" t="s">
        <v>1001</v>
      </c>
      <c r="W672" s="26" t="s">
        <v>1002</v>
      </c>
      <c r="X672" s="18" t="s">
        <v>983</v>
      </c>
      <c r="Y672" s="18">
        <v>0</v>
      </c>
      <c r="Z672" s="18" t="s">
        <v>599</v>
      </c>
      <c r="AA672" s="18">
        <v>0</v>
      </c>
      <c r="AB672" s="57" t="s">
        <v>257</v>
      </c>
      <c r="AC672" s="18" t="s">
        <v>984</v>
      </c>
      <c r="AD672" s="18" t="s">
        <v>257</v>
      </c>
      <c r="AE672" s="18" t="s">
        <v>257</v>
      </c>
      <c r="AF672" s="18" t="s">
        <v>257</v>
      </c>
      <c r="AG672" s="18" t="s">
        <v>257</v>
      </c>
      <c r="AH672" s="18" t="s">
        <v>257</v>
      </c>
      <c r="AI672" s="18">
        <v>22</v>
      </c>
      <c r="AJ672" s="18" t="s">
        <v>476</v>
      </c>
      <c r="AK672" s="18">
        <f t="shared" si="149"/>
        <v>0.91666666666666663</v>
      </c>
      <c r="AL672" s="18" t="s">
        <v>985</v>
      </c>
      <c r="AM672" s="18" t="s">
        <v>323</v>
      </c>
      <c r="AN672" s="63">
        <v>0.59099999999999997</v>
      </c>
      <c r="AO672" s="18" t="s">
        <v>986</v>
      </c>
      <c r="AP672" s="18" t="s">
        <v>479</v>
      </c>
      <c r="AQ672" s="69" t="s">
        <v>987</v>
      </c>
      <c r="AR672" s="3" t="s">
        <v>988</v>
      </c>
      <c r="AS672" s="63">
        <f t="shared" si="154"/>
        <v>0.59099999999999997</v>
      </c>
      <c r="AT672" s="18">
        <v>0.59099999999999997</v>
      </c>
      <c r="AU672" s="63">
        <f t="shared" si="141"/>
        <v>0</v>
      </c>
      <c r="AV672" s="63">
        <f t="shared" si="142"/>
        <v>0</v>
      </c>
      <c r="AW672" s="18" t="s">
        <v>557</v>
      </c>
      <c r="AX672" s="18">
        <v>22</v>
      </c>
      <c r="AY672" s="18" t="s">
        <v>958</v>
      </c>
      <c r="AZ672" s="18" t="s">
        <v>257</v>
      </c>
      <c r="BA672" s="18" t="s">
        <v>257</v>
      </c>
      <c r="BB672" s="18" t="s">
        <v>989</v>
      </c>
      <c r="BC672" s="18"/>
      <c r="BD672" s="55"/>
      <c r="BE672" s="18"/>
      <c r="BF672" s="18"/>
      <c r="BG672" s="69"/>
      <c r="BH672" s="18"/>
      <c r="BI672" s="55"/>
      <c r="BJ672" s="55"/>
      <c r="BK672" s="55"/>
      <c r="BL672" s="55"/>
      <c r="BM672" s="18"/>
      <c r="BN672" s="18"/>
      <c r="BO672" s="18"/>
      <c r="BP672" s="18"/>
      <c r="BQ672" s="18"/>
      <c r="BR672" s="18"/>
      <c r="BS672" s="18"/>
      <c r="BT672" s="55"/>
      <c r="BU672" s="18"/>
      <c r="BV672" s="18"/>
      <c r="BW672" s="18"/>
      <c r="BX672" s="18"/>
      <c r="BY672" s="55"/>
      <c r="BZ672" s="18"/>
      <c r="CA672" s="55"/>
      <c r="CB672" s="55"/>
      <c r="CC672" s="18"/>
      <c r="CD672" s="18"/>
      <c r="CE672" s="18"/>
      <c r="CF672" s="18"/>
      <c r="CG672" s="18"/>
      <c r="CH672" s="18"/>
      <c r="CI672" s="18"/>
      <c r="CJ672" s="18"/>
      <c r="CK672" s="18"/>
      <c r="CL672" s="18"/>
      <c r="CM672" s="18"/>
      <c r="CN672" s="18"/>
      <c r="CO672" s="18"/>
      <c r="CP672" s="18"/>
      <c r="CQ672" s="18"/>
      <c r="CR672" s="18"/>
      <c r="CS672" s="18"/>
      <c r="CT672" s="18"/>
      <c r="CU672" s="18"/>
      <c r="CV672" s="18"/>
      <c r="CW672" s="18"/>
      <c r="CX672" s="18"/>
      <c r="CY672" s="18"/>
      <c r="CZ672" s="18"/>
      <c r="DA672" s="18"/>
      <c r="DB672" s="18"/>
      <c r="DC672" s="18"/>
      <c r="DD672" s="18"/>
      <c r="DE672" s="18"/>
      <c r="DF672" s="18"/>
      <c r="DG672" s="18"/>
      <c r="DH672" s="18"/>
      <c r="DI672" s="18"/>
      <c r="DJ672" s="18"/>
      <c r="DK672" s="18"/>
      <c r="DL672" s="18"/>
      <c r="DM672" s="18"/>
      <c r="DN672" s="18"/>
      <c r="DO672" s="18"/>
      <c r="DP672" s="18"/>
      <c r="DQ672" s="18"/>
      <c r="DR672" s="18">
        <v>0</v>
      </c>
      <c r="DS672" s="18">
        <v>0</v>
      </c>
      <c r="DT672" s="18"/>
      <c r="DU672" s="18"/>
      <c r="DV672" s="18">
        <v>0</v>
      </c>
      <c r="DW672" s="18"/>
      <c r="DX672" s="18"/>
      <c r="DY672" s="18"/>
      <c r="DZ672" s="18"/>
      <c r="EA672" s="18"/>
      <c r="EB672" s="18"/>
      <c r="EC672" s="18"/>
      <c r="ED672" s="18"/>
      <c r="EE672" s="18"/>
      <c r="EF672" s="18"/>
      <c r="EG672" s="18"/>
      <c r="EH672" s="18" t="s">
        <v>990</v>
      </c>
      <c r="EI672" s="18" cm="1">
        <f t="array" ref="EI672">IF(SUMPRODUCT(--(DO672:DS672&lt;&gt;""))=0, 0,1)</f>
        <v>1</v>
      </c>
      <c r="EJ672" s="18" cm="1">
        <f t="array" ref="EJ672">IF(SUMPRODUCT(--(DT672:EG672&lt;&gt;""))=0, 0,1)</f>
        <v>1</v>
      </c>
      <c r="EK672" s="18" cm="1">
        <f t="array" ref="EK672">IF(SUMPRODUCT(--(EC672:EG672&lt;&gt;""))=0, 0,1)</f>
        <v>0</v>
      </c>
      <c r="EL672" s="18" cm="1">
        <f t="array" ref="EL672">IF(SUMPRODUCT(--(EE672:EG672&lt;&gt;""))=0, 0,1)</f>
        <v>0</v>
      </c>
      <c r="EM672" s="18">
        <f t="shared" si="135"/>
        <v>0</v>
      </c>
      <c r="EN672" s="18">
        <f t="shared" si="136"/>
        <v>0</v>
      </c>
      <c r="EO672" s="18">
        <f t="shared" si="137"/>
        <v>0</v>
      </c>
      <c r="EP672" s="18" t="str">
        <f t="shared" si="138"/>
        <v>NA</v>
      </c>
      <c r="EQ672" s="18" t="str">
        <f t="shared" si="139"/>
        <v>NA</v>
      </c>
      <c r="ER672" s="58" t="s">
        <v>2080</v>
      </c>
      <c r="ES672" s="59">
        <v>43640</v>
      </c>
      <c r="ET672" s="18" t="s">
        <v>991</v>
      </c>
      <c r="EU672" s="18" t="s">
        <v>949</v>
      </c>
    </row>
    <row r="673" spans="1:151" ht="15.75" customHeight="1" x14ac:dyDescent="0.2">
      <c r="A673" s="5" t="s">
        <v>976</v>
      </c>
      <c r="B673" s="24" t="s">
        <v>948</v>
      </c>
      <c r="C673" s="26">
        <v>1</v>
      </c>
      <c r="D673" s="18" t="s">
        <v>994</v>
      </c>
      <c r="E673" s="18" t="s">
        <v>993</v>
      </c>
      <c r="F673" s="18" t="s">
        <v>553</v>
      </c>
      <c r="G673" s="18" t="s">
        <v>609</v>
      </c>
      <c r="H673" s="18" t="s">
        <v>717</v>
      </c>
      <c r="I673" s="18" t="s">
        <v>363</v>
      </c>
      <c r="J673" s="18" t="s">
        <v>363</v>
      </c>
      <c r="K673" s="18" t="s">
        <v>363</v>
      </c>
      <c r="L673" s="18" t="s">
        <v>363</v>
      </c>
      <c r="M673" s="18" t="s">
        <v>253</v>
      </c>
      <c r="N673" s="56">
        <v>74</v>
      </c>
      <c r="O673" s="18" t="s">
        <v>1000</v>
      </c>
      <c r="P673" s="18" t="s">
        <v>261</v>
      </c>
      <c r="Q673" s="18" t="s">
        <v>254</v>
      </c>
      <c r="R673" s="24" t="s">
        <v>257</v>
      </c>
      <c r="S673" s="24" t="s">
        <v>257</v>
      </c>
      <c r="T673" s="26" t="s">
        <v>980</v>
      </c>
      <c r="U673" s="61">
        <v>36923</v>
      </c>
      <c r="V673" s="26" t="s">
        <v>1001</v>
      </c>
      <c r="W673" s="26" t="s">
        <v>1002</v>
      </c>
      <c r="X673" s="18" t="s">
        <v>983</v>
      </c>
      <c r="Y673" s="18">
        <v>200</v>
      </c>
      <c r="Z673" s="18" t="s">
        <v>599</v>
      </c>
      <c r="AA673" s="18">
        <v>200</v>
      </c>
      <c r="AB673" s="57" t="s">
        <v>257</v>
      </c>
      <c r="AC673" s="18" t="s">
        <v>984</v>
      </c>
      <c r="AD673" s="18" t="s">
        <v>257</v>
      </c>
      <c r="AE673" s="18" t="s">
        <v>257</v>
      </c>
      <c r="AF673" s="18" t="s">
        <v>257</v>
      </c>
      <c r="AG673" s="18" t="s">
        <v>257</v>
      </c>
      <c r="AH673" s="18" t="s">
        <v>257</v>
      </c>
      <c r="AI673" s="18">
        <v>22</v>
      </c>
      <c r="AJ673" s="18" t="s">
        <v>476</v>
      </c>
      <c r="AK673" s="18">
        <f t="shared" si="149"/>
        <v>0.91666666666666663</v>
      </c>
      <c r="AL673" s="18" t="s">
        <v>985</v>
      </c>
      <c r="AM673" s="18" t="s">
        <v>323</v>
      </c>
      <c r="AN673" s="63">
        <v>0.26600000000000001</v>
      </c>
      <c r="AO673" s="18" t="s">
        <v>986</v>
      </c>
      <c r="AP673" s="18" t="s">
        <v>479</v>
      </c>
      <c r="AQ673" s="69" t="s">
        <v>987</v>
      </c>
      <c r="AR673" s="3" t="s">
        <v>988</v>
      </c>
      <c r="AS673" s="63">
        <f t="shared" si="154"/>
        <v>0.252</v>
      </c>
      <c r="AT673" s="63">
        <v>0.28000000000000003</v>
      </c>
      <c r="AU673" s="63">
        <f t="shared" si="141"/>
        <v>1.4000000000000012E-2</v>
      </c>
      <c r="AV673" s="63">
        <f t="shared" si="142"/>
        <v>1.4000000000000012E-2</v>
      </c>
      <c r="AW673" s="18" t="s">
        <v>557</v>
      </c>
      <c r="AX673" s="18">
        <v>22</v>
      </c>
      <c r="AY673" s="18" t="s">
        <v>958</v>
      </c>
      <c r="AZ673" s="18" t="s">
        <v>257</v>
      </c>
      <c r="BA673" s="18" t="s">
        <v>257</v>
      </c>
      <c r="BB673" s="18" t="s">
        <v>995</v>
      </c>
      <c r="BC673" s="18"/>
      <c r="BD673" s="55"/>
      <c r="BE673" s="18"/>
      <c r="BF673" s="18"/>
      <c r="BG673" s="69"/>
      <c r="BH673" s="18"/>
      <c r="BI673" s="55"/>
      <c r="BJ673" s="55"/>
      <c r="BK673" s="55"/>
      <c r="BL673" s="55"/>
      <c r="BM673" s="18"/>
      <c r="BN673" s="18"/>
      <c r="BO673" s="18"/>
      <c r="BP673" s="18"/>
      <c r="BQ673" s="18"/>
      <c r="BR673" s="18"/>
      <c r="BS673" s="18"/>
      <c r="BT673" s="55"/>
      <c r="BU673" s="18"/>
      <c r="BV673" s="18"/>
      <c r="BW673" s="18"/>
      <c r="BX673" s="18"/>
      <c r="BY673" s="55"/>
      <c r="BZ673" s="18"/>
      <c r="CA673" s="55"/>
      <c r="CB673" s="55"/>
      <c r="CC673" s="18"/>
      <c r="CD673" s="18"/>
      <c r="CE673" s="18"/>
      <c r="CF673" s="18"/>
      <c r="CG673" s="18"/>
      <c r="CH673" s="18"/>
      <c r="CI673" s="18"/>
      <c r="CJ673" s="18"/>
      <c r="CK673" s="18"/>
      <c r="CL673" s="18"/>
      <c r="CM673" s="18"/>
      <c r="CN673" s="18"/>
      <c r="CO673" s="18"/>
      <c r="CP673" s="18"/>
      <c r="CQ673" s="18"/>
      <c r="CR673" s="18"/>
      <c r="CS673" s="18"/>
      <c r="CT673" s="18"/>
      <c r="CU673" s="18"/>
      <c r="CV673" s="18"/>
      <c r="CW673" s="18"/>
      <c r="CX673" s="18"/>
      <c r="CY673" s="18"/>
      <c r="CZ673" s="18"/>
      <c r="DA673" s="18"/>
      <c r="DB673" s="18"/>
      <c r="DC673" s="18"/>
      <c r="DD673" s="18"/>
      <c r="DE673" s="18"/>
      <c r="DF673" s="18"/>
      <c r="DG673" s="18"/>
      <c r="DH673" s="18"/>
      <c r="DI673" s="18"/>
      <c r="DJ673" s="18"/>
      <c r="DK673" s="18"/>
      <c r="DL673" s="18"/>
      <c r="DM673" s="18"/>
      <c r="DN673" s="18"/>
      <c r="DO673" s="18"/>
      <c r="DP673" s="18"/>
      <c r="DQ673" s="18"/>
      <c r="DR673" s="18">
        <v>1</v>
      </c>
      <c r="DS673" s="18">
        <v>1</v>
      </c>
      <c r="DT673" s="18"/>
      <c r="DU673" s="18"/>
      <c r="DV673" s="18">
        <v>1</v>
      </c>
      <c r="DW673" s="18"/>
      <c r="DX673" s="18"/>
      <c r="DY673" s="18"/>
      <c r="DZ673" s="18"/>
      <c r="EA673" s="18"/>
      <c r="EB673" s="18"/>
      <c r="EC673" s="18"/>
      <c r="ED673" s="18"/>
      <c r="EE673" s="18"/>
      <c r="EF673" s="18"/>
      <c r="EG673" s="18"/>
      <c r="EH673" s="18" t="s">
        <v>990</v>
      </c>
      <c r="EI673" s="18" cm="1">
        <f t="array" ref="EI673">IF(SUMPRODUCT(--(DO673:DS673&lt;&gt;""))=0, 0,1)</f>
        <v>1</v>
      </c>
      <c r="EJ673" s="18" cm="1">
        <f t="array" ref="EJ673">IF(SUMPRODUCT(--(DT673:EG673&lt;&gt;""))=0, 0,1)</f>
        <v>1</v>
      </c>
      <c r="EK673" s="18" cm="1">
        <f t="array" ref="EK673">IF(SUMPRODUCT(--(EC673:EG673&lt;&gt;""))=0, 0,1)</f>
        <v>0</v>
      </c>
      <c r="EL673" s="18" cm="1">
        <f t="array" ref="EL673">IF(SUMPRODUCT(--(EE673:EG673&lt;&gt;""))=0, 0,1)</f>
        <v>0</v>
      </c>
      <c r="EM673" s="18">
        <f t="shared" si="135"/>
        <v>1</v>
      </c>
      <c r="EN673" s="18">
        <f t="shared" si="136"/>
        <v>1</v>
      </c>
      <c r="EO673" s="18">
        <f t="shared" si="137"/>
        <v>1</v>
      </c>
      <c r="EP673" s="18" t="str">
        <f t="shared" si="138"/>
        <v>NA</v>
      </c>
      <c r="EQ673" s="18" t="str">
        <f t="shared" si="139"/>
        <v>NA</v>
      </c>
      <c r="ER673" s="58" t="s">
        <v>2080</v>
      </c>
      <c r="ES673" s="59">
        <v>43640</v>
      </c>
      <c r="ET673" s="18" t="s">
        <v>991</v>
      </c>
      <c r="EU673" s="18" t="s">
        <v>949</v>
      </c>
    </row>
    <row r="674" spans="1:151" ht="15.75" customHeight="1" x14ac:dyDescent="0.2">
      <c r="A674" s="5" t="s">
        <v>976</v>
      </c>
      <c r="B674" s="24" t="s">
        <v>948</v>
      </c>
      <c r="C674" s="26">
        <v>1</v>
      </c>
      <c r="D674" s="18" t="s">
        <v>979</v>
      </c>
      <c r="E674" s="18" t="s">
        <v>952</v>
      </c>
      <c r="F674" s="18" t="s">
        <v>553</v>
      </c>
      <c r="G674" s="18" t="s">
        <v>609</v>
      </c>
      <c r="H674" s="18" t="s">
        <v>1004</v>
      </c>
      <c r="I674" s="18" t="s">
        <v>363</v>
      </c>
      <c r="J674" s="18" t="s">
        <v>363</v>
      </c>
      <c r="K674" s="18" t="s">
        <v>363</v>
      </c>
      <c r="L674" s="18" t="s">
        <v>363</v>
      </c>
      <c r="M674" s="18" t="s">
        <v>253</v>
      </c>
      <c r="N674" s="56">
        <v>74</v>
      </c>
      <c r="O674" s="18" t="s">
        <v>1003</v>
      </c>
      <c r="P674" s="18" t="s">
        <v>261</v>
      </c>
      <c r="Q674" s="18" t="s">
        <v>254</v>
      </c>
      <c r="R674" s="24" t="s">
        <v>257</v>
      </c>
      <c r="S674" s="24" t="s">
        <v>257</v>
      </c>
      <c r="T674" s="26" t="s">
        <v>980</v>
      </c>
      <c r="U674" s="61">
        <v>36923</v>
      </c>
      <c r="V674" s="26" t="s">
        <v>1005</v>
      </c>
      <c r="W674" s="26" t="s">
        <v>1006</v>
      </c>
      <c r="X674" s="18" t="s">
        <v>983</v>
      </c>
      <c r="Y674" s="18">
        <v>0</v>
      </c>
      <c r="Z674" s="18" t="s">
        <v>599</v>
      </c>
      <c r="AA674" s="18">
        <v>0</v>
      </c>
      <c r="AB674" s="57" t="s">
        <v>257</v>
      </c>
      <c r="AC674" s="18" t="s">
        <v>984</v>
      </c>
      <c r="AD674" s="18" t="s">
        <v>257</v>
      </c>
      <c r="AE674" s="18" t="s">
        <v>257</v>
      </c>
      <c r="AF674" s="18" t="s">
        <v>257</v>
      </c>
      <c r="AG674" s="18" t="s">
        <v>257</v>
      </c>
      <c r="AH674" s="18" t="s">
        <v>257</v>
      </c>
      <c r="AI674" s="18">
        <v>0</v>
      </c>
      <c r="AJ674" s="18" t="s">
        <v>476</v>
      </c>
      <c r="AK674" s="18">
        <f t="shared" si="149"/>
        <v>0</v>
      </c>
      <c r="AL674" s="18" t="s">
        <v>985</v>
      </c>
      <c r="AM674" s="18" t="s">
        <v>323</v>
      </c>
      <c r="AN674" s="63">
        <v>0.58899999999999997</v>
      </c>
      <c r="AO674" s="18" t="s">
        <v>986</v>
      </c>
      <c r="AP674" s="18" t="s">
        <v>479</v>
      </c>
      <c r="AQ674" s="69" t="s">
        <v>987</v>
      </c>
      <c r="AR674" s="3" t="s">
        <v>988</v>
      </c>
      <c r="AS674" s="63">
        <f t="shared" si="154"/>
        <v>0.57999999999999996</v>
      </c>
      <c r="AT674" s="18">
        <v>0.59799999999999998</v>
      </c>
      <c r="AU674" s="63">
        <f t="shared" si="141"/>
        <v>9.000000000000008E-3</v>
      </c>
      <c r="AV674" s="63">
        <f t="shared" si="142"/>
        <v>9.000000000000008E-3</v>
      </c>
      <c r="AW674" s="18" t="s">
        <v>557</v>
      </c>
      <c r="AX674" s="18">
        <v>0</v>
      </c>
      <c r="AY674" s="18" t="s">
        <v>958</v>
      </c>
      <c r="AZ674" s="18" t="s">
        <v>257</v>
      </c>
      <c r="BA674" s="18" t="s">
        <v>257</v>
      </c>
      <c r="BB674" s="18" t="s">
        <v>989</v>
      </c>
      <c r="BC674" s="18"/>
      <c r="BD674" s="55"/>
      <c r="BE674" s="18"/>
      <c r="BF674" s="18"/>
      <c r="BG674" s="69"/>
      <c r="BH674" s="18"/>
      <c r="BI674" s="55"/>
      <c r="BJ674" s="55"/>
      <c r="BK674" s="55"/>
      <c r="BL674" s="55"/>
      <c r="BM674" s="18"/>
      <c r="BN674" s="18"/>
      <c r="BO674" s="18"/>
      <c r="BP674" s="18"/>
      <c r="BQ674" s="18"/>
      <c r="BR674" s="18"/>
      <c r="BS674" s="18"/>
      <c r="BT674" s="55"/>
      <c r="BU674" s="18"/>
      <c r="BV674" s="18"/>
      <c r="BW674" s="18"/>
      <c r="BX674" s="18"/>
      <c r="BY674" s="55"/>
      <c r="BZ674" s="18"/>
      <c r="CA674" s="55"/>
      <c r="CB674" s="55"/>
      <c r="CC674" s="18"/>
      <c r="CD674" s="18"/>
      <c r="CE674" s="18"/>
      <c r="CF674" s="18"/>
      <c r="CG674" s="18"/>
      <c r="CH674" s="18"/>
      <c r="CI674" s="18"/>
      <c r="CJ674" s="18"/>
      <c r="CK674" s="18"/>
      <c r="CL674" s="18"/>
      <c r="CM674" s="18"/>
      <c r="CN674" s="18"/>
      <c r="CO674" s="18"/>
      <c r="CP674" s="18"/>
      <c r="CQ674" s="18"/>
      <c r="CR674" s="18"/>
      <c r="CS674" s="18"/>
      <c r="CT674" s="18"/>
      <c r="CU674" s="18"/>
      <c r="CV674" s="18"/>
      <c r="CW674" s="18"/>
      <c r="CX674" s="18"/>
      <c r="CY674" s="18"/>
      <c r="CZ674" s="18"/>
      <c r="DA674" s="18"/>
      <c r="DB674" s="18"/>
      <c r="DC674" s="18"/>
      <c r="DD674" s="18"/>
      <c r="DE674" s="18"/>
      <c r="DF674" s="18"/>
      <c r="DG674" s="18"/>
      <c r="DH674" s="18"/>
      <c r="DI674" s="18"/>
      <c r="DJ674" s="18"/>
      <c r="DK674" s="18"/>
      <c r="DL674" s="18"/>
      <c r="DM674" s="18"/>
      <c r="DN674" s="18"/>
      <c r="DO674" s="18"/>
      <c r="DP674" s="18"/>
      <c r="DQ674" s="18"/>
      <c r="DR674" s="18"/>
      <c r="DS674" s="18"/>
      <c r="DT674" s="18"/>
      <c r="DU674" s="18"/>
      <c r="DV674" s="18">
        <v>0</v>
      </c>
      <c r="DW674" s="18"/>
      <c r="DX674" s="18"/>
      <c r="DY674" s="18"/>
      <c r="DZ674" s="18"/>
      <c r="EA674" s="18"/>
      <c r="EB674" s="18"/>
      <c r="EC674" s="18"/>
      <c r="ED674" s="18"/>
      <c r="EE674" s="18"/>
      <c r="EF674" s="18"/>
      <c r="EG674" s="18"/>
      <c r="EH674" s="18" t="s">
        <v>990</v>
      </c>
      <c r="EI674" s="18" cm="1">
        <f t="array" ref="EI674">IF(SUMPRODUCT(--(DO674:DS674&lt;&gt;""))=0, 0,1)</f>
        <v>0</v>
      </c>
      <c r="EJ674" s="18" cm="1">
        <f t="array" ref="EJ674">IF(SUMPRODUCT(--(DT674:EG674&lt;&gt;""))=0, 0,1)</f>
        <v>1</v>
      </c>
      <c r="EK674" s="18" cm="1">
        <f t="array" ref="EK674">IF(SUMPRODUCT(--(EC674:EG674&lt;&gt;""))=0, 0,1)</f>
        <v>0</v>
      </c>
      <c r="EL674" s="18" cm="1">
        <f t="array" ref="EL674">IF(SUMPRODUCT(--(EE674:EG674&lt;&gt;""))=0, 0,1)</f>
        <v>0</v>
      </c>
      <c r="EM674" s="18">
        <f t="shared" si="135"/>
        <v>0</v>
      </c>
      <c r="EN674" s="18" t="str">
        <f t="shared" si="136"/>
        <v>NA</v>
      </c>
      <c r="EO674" s="18">
        <f t="shared" si="137"/>
        <v>0</v>
      </c>
      <c r="EP674" s="18" t="str">
        <f t="shared" si="138"/>
        <v>NA</v>
      </c>
      <c r="EQ674" s="18" t="str">
        <f t="shared" si="139"/>
        <v>NA</v>
      </c>
      <c r="ER674" s="58" t="s">
        <v>2080</v>
      </c>
      <c r="ES674" s="59">
        <v>43640</v>
      </c>
      <c r="ET674" s="18" t="s">
        <v>991</v>
      </c>
      <c r="EU674" s="18" t="s">
        <v>949</v>
      </c>
    </row>
    <row r="675" spans="1:151" ht="15.75" customHeight="1" x14ac:dyDescent="0.2">
      <c r="A675" s="5" t="s">
        <v>976</v>
      </c>
      <c r="B675" s="24" t="s">
        <v>948</v>
      </c>
      <c r="C675" s="26">
        <v>1</v>
      </c>
      <c r="D675" s="18" t="s">
        <v>992</v>
      </c>
      <c r="E675" s="18" t="s">
        <v>993</v>
      </c>
      <c r="F675" s="18" t="s">
        <v>553</v>
      </c>
      <c r="G675" s="18" t="s">
        <v>609</v>
      </c>
      <c r="H675" s="18" t="s">
        <v>1004</v>
      </c>
      <c r="I675" s="18" t="s">
        <v>363</v>
      </c>
      <c r="J675" s="18" t="s">
        <v>363</v>
      </c>
      <c r="K675" s="18" t="s">
        <v>363</v>
      </c>
      <c r="L675" s="18" t="s">
        <v>363</v>
      </c>
      <c r="M675" s="18" t="s">
        <v>253</v>
      </c>
      <c r="N675" s="56">
        <v>74</v>
      </c>
      <c r="O675" s="18" t="s">
        <v>1003</v>
      </c>
      <c r="P675" s="18" t="s">
        <v>261</v>
      </c>
      <c r="Q675" s="18" t="s">
        <v>254</v>
      </c>
      <c r="R675" s="24" t="s">
        <v>257</v>
      </c>
      <c r="S675" s="24" t="s">
        <v>257</v>
      </c>
      <c r="T675" s="26" t="s">
        <v>980</v>
      </c>
      <c r="U675" s="61">
        <v>36923</v>
      </c>
      <c r="V675" s="26" t="s">
        <v>1005</v>
      </c>
      <c r="W675" s="26" t="s">
        <v>1006</v>
      </c>
      <c r="X675" s="18" t="s">
        <v>983</v>
      </c>
      <c r="Y675" s="18">
        <v>0</v>
      </c>
      <c r="Z675" s="18" t="s">
        <v>599</v>
      </c>
      <c r="AA675" s="18">
        <v>0</v>
      </c>
      <c r="AB675" s="57" t="s">
        <v>257</v>
      </c>
      <c r="AC675" s="18" t="s">
        <v>984</v>
      </c>
      <c r="AD675" s="18" t="s">
        <v>257</v>
      </c>
      <c r="AE675" s="18" t="s">
        <v>257</v>
      </c>
      <c r="AF675" s="18" t="s">
        <v>257</v>
      </c>
      <c r="AG675" s="18" t="s">
        <v>257</v>
      </c>
      <c r="AH675" s="18" t="s">
        <v>257</v>
      </c>
      <c r="AI675" s="18">
        <v>22</v>
      </c>
      <c r="AJ675" s="18" t="s">
        <v>476</v>
      </c>
      <c r="AK675" s="18">
        <f t="shared" si="149"/>
        <v>0.91666666666666663</v>
      </c>
      <c r="AL675" s="18" t="s">
        <v>985</v>
      </c>
      <c r="AM675" s="18" t="s">
        <v>323</v>
      </c>
      <c r="AN675" s="63">
        <v>0.61799999999999999</v>
      </c>
      <c r="AO675" s="18" t="s">
        <v>986</v>
      </c>
      <c r="AP675" s="18" t="s">
        <v>479</v>
      </c>
      <c r="AQ675" s="69" t="s">
        <v>987</v>
      </c>
      <c r="AR675" s="3" t="s">
        <v>988</v>
      </c>
      <c r="AS675" s="63">
        <f t="shared" si="154"/>
        <v>0.61799999999999999</v>
      </c>
      <c r="AT675" s="18">
        <v>0.61799999999999999</v>
      </c>
      <c r="AU675" s="63">
        <f t="shared" si="141"/>
        <v>0</v>
      </c>
      <c r="AV675" s="63">
        <f t="shared" si="142"/>
        <v>0</v>
      </c>
      <c r="AW675" s="18" t="s">
        <v>557</v>
      </c>
      <c r="AX675" s="18">
        <v>22</v>
      </c>
      <c r="AY675" s="18" t="s">
        <v>958</v>
      </c>
      <c r="AZ675" s="18" t="s">
        <v>257</v>
      </c>
      <c r="BA675" s="18" t="s">
        <v>257</v>
      </c>
      <c r="BB675" s="18" t="s">
        <v>989</v>
      </c>
      <c r="BC675" s="18"/>
      <c r="BD675" s="55"/>
      <c r="BE675" s="18"/>
      <c r="BF675" s="18"/>
      <c r="BG675" s="69"/>
      <c r="BH675" s="18"/>
      <c r="BI675" s="55"/>
      <c r="BJ675" s="55"/>
      <c r="BK675" s="55"/>
      <c r="BL675" s="55"/>
      <c r="BM675" s="18"/>
      <c r="BN675" s="18"/>
      <c r="BO675" s="18"/>
      <c r="BP675" s="18"/>
      <c r="BQ675" s="18"/>
      <c r="BR675" s="18"/>
      <c r="BS675" s="18"/>
      <c r="BT675" s="55"/>
      <c r="BU675" s="18"/>
      <c r="BV675" s="18"/>
      <c r="BW675" s="18"/>
      <c r="BX675" s="18"/>
      <c r="BY675" s="55"/>
      <c r="BZ675" s="18"/>
      <c r="CA675" s="55"/>
      <c r="CB675" s="55"/>
      <c r="CC675" s="18"/>
      <c r="CD675" s="18"/>
      <c r="CE675" s="18"/>
      <c r="CF675" s="18"/>
      <c r="CG675" s="18"/>
      <c r="CH675" s="18"/>
      <c r="CI675" s="18"/>
      <c r="CJ675" s="18"/>
      <c r="CK675" s="18"/>
      <c r="CL675" s="18"/>
      <c r="CM675" s="18"/>
      <c r="CN675" s="18"/>
      <c r="CO675" s="18"/>
      <c r="CP675" s="18"/>
      <c r="CQ675" s="18"/>
      <c r="CR675" s="18"/>
      <c r="CS675" s="18"/>
      <c r="CT675" s="18"/>
      <c r="CU675" s="18"/>
      <c r="CV675" s="18"/>
      <c r="CW675" s="18"/>
      <c r="CX675" s="18"/>
      <c r="CY675" s="18"/>
      <c r="CZ675" s="18"/>
      <c r="DA675" s="18"/>
      <c r="DB675" s="18"/>
      <c r="DC675" s="18"/>
      <c r="DD675" s="18"/>
      <c r="DE675" s="18"/>
      <c r="DF675" s="18"/>
      <c r="DG675" s="18"/>
      <c r="DH675" s="18"/>
      <c r="DI675" s="18"/>
      <c r="DJ675" s="18"/>
      <c r="DK675" s="18"/>
      <c r="DL675" s="18"/>
      <c r="DM675" s="18"/>
      <c r="DN675" s="18"/>
      <c r="DO675" s="18"/>
      <c r="DP675" s="18"/>
      <c r="DQ675" s="18"/>
      <c r="DR675" s="18"/>
      <c r="DS675" s="18"/>
      <c r="DT675" s="18"/>
      <c r="DU675" s="18"/>
      <c r="DV675" s="18">
        <v>0</v>
      </c>
      <c r="DW675" s="18"/>
      <c r="DX675" s="18"/>
      <c r="DY675" s="18"/>
      <c r="DZ675" s="18"/>
      <c r="EA675" s="18"/>
      <c r="EB675" s="18"/>
      <c r="EC675" s="18"/>
      <c r="ED675" s="18"/>
      <c r="EE675" s="18"/>
      <c r="EF675" s="18"/>
      <c r="EG675" s="18"/>
      <c r="EH675" s="18" t="s">
        <v>990</v>
      </c>
      <c r="EI675" s="18" cm="1">
        <f t="array" ref="EI675">IF(SUMPRODUCT(--(DO675:DS675&lt;&gt;""))=0, 0,1)</f>
        <v>0</v>
      </c>
      <c r="EJ675" s="18" cm="1">
        <f t="array" ref="EJ675">IF(SUMPRODUCT(--(DT675:EG675&lt;&gt;""))=0, 0,1)</f>
        <v>1</v>
      </c>
      <c r="EK675" s="18" cm="1">
        <f t="array" ref="EK675">IF(SUMPRODUCT(--(EC675:EG675&lt;&gt;""))=0, 0,1)</f>
        <v>0</v>
      </c>
      <c r="EL675" s="18" cm="1">
        <f t="array" ref="EL675">IF(SUMPRODUCT(--(EE675:EG675&lt;&gt;""))=0, 0,1)</f>
        <v>0</v>
      </c>
      <c r="EM675" s="18">
        <f t="shared" si="135"/>
        <v>0</v>
      </c>
      <c r="EN675" s="18" t="str">
        <f t="shared" si="136"/>
        <v>NA</v>
      </c>
      <c r="EO675" s="18">
        <f t="shared" si="137"/>
        <v>0</v>
      </c>
      <c r="EP675" s="18" t="str">
        <f t="shared" si="138"/>
        <v>NA</v>
      </c>
      <c r="EQ675" s="18" t="str">
        <f t="shared" si="139"/>
        <v>NA</v>
      </c>
      <c r="ER675" s="58" t="s">
        <v>2080</v>
      </c>
      <c r="ES675" s="59">
        <v>43640</v>
      </c>
      <c r="ET675" s="18" t="s">
        <v>991</v>
      </c>
      <c r="EU675" s="18" t="s">
        <v>949</v>
      </c>
    </row>
    <row r="676" spans="1:151" ht="15.75" customHeight="1" x14ac:dyDescent="0.2">
      <c r="A676" s="5" t="s">
        <v>976</v>
      </c>
      <c r="B676" s="24" t="s">
        <v>948</v>
      </c>
      <c r="C676" s="26">
        <v>1</v>
      </c>
      <c r="D676" s="18" t="s">
        <v>994</v>
      </c>
      <c r="E676" s="18" t="s">
        <v>993</v>
      </c>
      <c r="F676" s="18" t="s">
        <v>553</v>
      </c>
      <c r="G676" s="18" t="s">
        <v>609</v>
      </c>
      <c r="H676" s="18" t="s">
        <v>1004</v>
      </c>
      <c r="I676" s="18" t="s">
        <v>363</v>
      </c>
      <c r="J676" s="18" t="s">
        <v>363</v>
      </c>
      <c r="K676" s="18" t="s">
        <v>363</v>
      </c>
      <c r="L676" s="18" t="s">
        <v>363</v>
      </c>
      <c r="M676" s="18" t="s">
        <v>253</v>
      </c>
      <c r="N676" s="56">
        <v>74</v>
      </c>
      <c r="O676" s="18" t="s">
        <v>1003</v>
      </c>
      <c r="P676" s="18" t="s">
        <v>261</v>
      </c>
      <c r="Q676" s="18" t="s">
        <v>254</v>
      </c>
      <c r="R676" s="24" t="s">
        <v>257</v>
      </c>
      <c r="S676" s="24" t="s">
        <v>257</v>
      </c>
      <c r="T676" s="26" t="s">
        <v>980</v>
      </c>
      <c r="U676" s="61">
        <v>36923</v>
      </c>
      <c r="V676" s="26" t="s">
        <v>1005</v>
      </c>
      <c r="W676" s="26" t="s">
        <v>1006</v>
      </c>
      <c r="X676" s="18" t="s">
        <v>983</v>
      </c>
      <c r="Y676" s="18">
        <v>200</v>
      </c>
      <c r="Z676" s="18" t="s">
        <v>599</v>
      </c>
      <c r="AA676" s="18">
        <v>200</v>
      </c>
      <c r="AB676" s="57" t="s">
        <v>257</v>
      </c>
      <c r="AC676" s="18" t="s">
        <v>984</v>
      </c>
      <c r="AD676" s="18" t="s">
        <v>257</v>
      </c>
      <c r="AE676" s="18" t="s">
        <v>257</v>
      </c>
      <c r="AF676" s="18" t="s">
        <v>257</v>
      </c>
      <c r="AG676" s="18" t="s">
        <v>257</v>
      </c>
      <c r="AH676" s="18" t="s">
        <v>257</v>
      </c>
      <c r="AI676" s="18">
        <v>22</v>
      </c>
      <c r="AJ676" s="18" t="s">
        <v>476</v>
      </c>
      <c r="AK676" s="18">
        <f t="shared" si="149"/>
        <v>0.91666666666666663</v>
      </c>
      <c r="AL676" s="18" t="s">
        <v>985</v>
      </c>
      <c r="AM676" s="18" t="s">
        <v>323</v>
      </c>
      <c r="AN676" s="63">
        <v>0.47299999999999998</v>
      </c>
      <c r="AO676" s="18" t="s">
        <v>986</v>
      </c>
      <c r="AP676" s="18" t="s">
        <v>479</v>
      </c>
      <c r="AQ676" s="69" t="s">
        <v>987</v>
      </c>
      <c r="AR676" s="3" t="s">
        <v>988</v>
      </c>
      <c r="AS676" s="63">
        <f t="shared" si="154"/>
        <v>0.44999999999999996</v>
      </c>
      <c r="AT676" s="18">
        <v>0.496</v>
      </c>
      <c r="AU676" s="63">
        <f t="shared" si="141"/>
        <v>2.300000000000002E-2</v>
      </c>
      <c r="AV676" s="63">
        <f t="shared" si="142"/>
        <v>2.300000000000002E-2</v>
      </c>
      <c r="AW676" s="18" t="s">
        <v>557</v>
      </c>
      <c r="AX676" s="18">
        <v>22</v>
      </c>
      <c r="AY676" s="18" t="s">
        <v>958</v>
      </c>
      <c r="AZ676" s="18" t="s">
        <v>257</v>
      </c>
      <c r="BA676" s="18" t="s">
        <v>257</v>
      </c>
      <c r="BB676" s="18" t="s">
        <v>989</v>
      </c>
      <c r="BC676" s="18"/>
      <c r="BD676" s="55"/>
      <c r="BE676" s="18"/>
      <c r="BF676" s="18"/>
      <c r="BG676" s="69"/>
      <c r="BH676" s="18"/>
      <c r="BI676" s="55"/>
      <c r="BJ676" s="55"/>
      <c r="BK676" s="55"/>
      <c r="BL676" s="55"/>
      <c r="BM676" s="18"/>
      <c r="BN676" s="18"/>
      <c r="BO676" s="18"/>
      <c r="BP676" s="18"/>
      <c r="BQ676" s="18"/>
      <c r="BR676" s="18"/>
      <c r="BS676" s="18"/>
      <c r="BT676" s="55"/>
      <c r="BU676" s="18"/>
      <c r="BV676" s="18"/>
      <c r="BW676" s="18"/>
      <c r="BX676" s="18"/>
      <c r="BY676" s="55"/>
      <c r="BZ676" s="18"/>
      <c r="CA676" s="55"/>
      <c r="CB676" s="55"/>
      <c r="CC676" s="18"/>
      <c r="CD676" s="18"/>
      <c r="CE676" s="18"/>
      <c r="CF676" s="18"/>
      <c r="CG676" s="18"/>
      <c r="CH676" s="18"/>
      <c r="CI676" s="18"/>
      <c r="CJ676" s="18"/>
      <c r="CK676" s="18"/>
      <c r="CL676" s="18"/>
      <c r="CM676" s="18"/>
      <c r="CN676" s="18"/>
      <c r="CO676" s="18"/>
      <c r="CP676" s="18"/>
      <c r="CQ676" s="18"/>
      <c r="CR676" s="18"/>
      <c r="CS676" s="18"/>
      <c r="CT676" s="18"/>
      <c r="CU676" s="18"/>
      <c r="CV676" s="18"/>
      <c r="CW676" s="18"/>
      <c r="CX676" s="18"/>
      <c r="CY676" s="18"/>
      <c r="CZ676" s="18"/>
      <c r="DA676" s="18"/>
      <c r="DB676" s="18"/>
      <c r="DC676" s="18"/>
      <c r="DD676" s="18"/>
      <c r="DE676" s="18"/>
      <c r="DF676" s="18"/>
      <c r="DG676" s="18"/>
      <c r="DH676" s="18"/>
      <c r="DI676" s="18"/>
      <c r="DJ676" s="18"/>
      <c r="DK676" s="18"/>
      <c r="DL676" s="18"/>
      <c r="DM676" s="18"/>
      <c r="DN676" s="18"/>
      <c r="DO676" s="18"/>
      <c r="DP676" s="18"/>
      <c r="DQ676" s="18"/>
      <c r="DR676" s="18"/>
      <c r="DS676" s="18"/>
      <c r="DT676" s="18"/>
      <c r="DU676" s="18"/>
      <c r="DV676" s="18">
        <v>1</v>
      </c>
      <c r="DW676" s="18"/>
      <c r="DX676" s="18"/>
      <c r="DY676" s="18"/>
      <c r="DZ676" s="18"/>
      <c r="EA676" s="18"/>
      <c r="EB676" s="18"/>
      <c r="EC676" s="18"/>
      <c r="ED676" s="18"/>
      <c r="EE676" s="18"/>
      <c r="EF676" s="18"/>
      <c r="EG676" s="18"/>
      <c r="EH676" s="18" t="s">
        <v>990</v>
      </c>
      <c r="EI676" s="18" cm="1">
        <f t="array" ref="EI676">IF(SUMPRODUCT(--(DO676:DS676&lt;&gt;""))=0, 0,1)</f>
        <v>0</v>
      </c>
      <c r="EJ676" s="18" cm="1">
        <f t="array" ref="EJ676">IF(SUMPRODUCT(--(DT676:EG676&lt;&gt;""))=0, 0,1)</f>
        <v>1</v>
      </c>
      <c r="EK676" s="18" cm="1">
        <f t="array" ref="EK676">IF(SUMPRODUCT(--(EC676:EG676&lt;&gt;""))=0, 0,1)</f>
        <v>0</v>
      </c>
      <c r="EL676" s="18" cm="1">
        <f t="array" ref="EL676">IF(SUMPRODUCT(--(EE676:EG676&lt;&gt;""))=0, 0,1)</f>
        <v>0</v>
      </c>
      <c r="EM676" s="18">
        <f t="shared" si="135"/>
        <v>1</v>
      </c>
      <c r="EN676" s="18" t="str">
        <f t="shared" si="136"/>
        <v>NA</v>
      </c>
      <c r="EO676" s="18">
        <f t="shared" si="137"/>
        <v>1</v>
      </c>
      <c r="EP676" s="18" t="str">
        <f t="shared" si="138"/>
        <v>NA</v>
      </c>
      <c r="EQ676" s="18" t="str">
        <f t="shared" si="139"/>
        <v>NA</v>
      </c>
      <c r="ER676" s="58" t="s">
        <v>2080</v>
      </c>
      <c r="ES676" s="59">
        <v>43640</v>
      </c>
      <c r="ET676" s="18" t="s">
        <v>991</v>
      </c>
      <c r="EU676" s="18" t="s">
        <v>949</v>
      </c>
    </row>
    <row r="677" spans="1:151" ht="15.75" customHeight="1" x14ac:dyDescent="0.2">
      <c r="A677" s="5" t="s">
        <v>976</v>
      </c>
      <c r="B677" s="24" t="s">
        <v>948</v>
      </c>
      <c r="C677" s="26">
        <v>1</v>
      </c>
      <c r="D677" s="18" t="s">
        <v>979</v>
      </c>
      <c r="E677" s="18" t="s">
        <v>952</v>
      </c>
      <c r="F677" s="18" t="s">
        <v>553</v>
      </c>
      <c r="G677" s="18" t="s">
        <v>609</v>
      </c>
      <c r="H677" s="18" t="s">
        <v>1008</v>
      </c>
      <c r="I677" s="18" t="s">
        <v>363</v>
      </c>
      <c r="J677" s="18" t="s">
        <v>363</v>
      </c>
      <c r="K677" s="18" t="s">
        <v>363</v>
      </c>
      <c r="L677" s="18" t="s">
        <v>363</v>
      </c>
      <c r="M677" s="18" t="s">
        <v>253</v>
      </c>
      <c r="N677" s="56">
        <v>74</v>
      </c>
      <c r="O677" s="18" t="s">
        <v>1007</v>
      </c>
      <c r="P677" s="18" t="s">
        <v>261</v>
      </c>
      <c r="Q677" s="18" t="s">
        <v>254</v>
      </c>
      <c r="R677" s="24" t="s">
        <v>257</v>
      </c>
      <c r="S677" s="24" t="s">
        <v>257</v>
      </c>
      <c r="T677" s="26" t="s">
        <v>980</v>
      </c>
      <c r="U677" s="61">
        <v>36923</v>
      </c>
      <c r="V677" s="26" t="s">
        <v>1009</v>
      </c>
      <c r="W677" s="26" t="s">
        <v>1010</v>
      </c>
      <c r="X677" s="18" t="s">
        <v>983</v>
      </c>
      <c r="Y677" s="18">
        <v>0</v>
      </c>
      <c r="Z677" s="18" t="s">
        <v>599</v>
      </c>
      <c r="AA677" s="18">
        <v>0</v>
      </c>
      <c r="AB677" s="57" t="s">
        <v>257</v>
      </c>
      <c r="AC677" s="18" t="s">
        <v>984</v>
      </c>
      <c r="AD677" s="18" t="s">
        <v>257</v>
      </c>
      <c r="AE677" s="18" t="s">
        <v>257</v>
      </c>
      <c r="AF677" s="18" t="s">
        <v>257</v>
      </c>
      <c r="AG677" s="18" t="s">
        <v>257</v>
      </c>
      <c r="AH677" s="18" t="s">
        <v>257</v>
      </c>
      <c r="AI677" s="18">
        <v>0</v>
      </c>
      <c r="AJ677" s="18" t="s">
        <v>476</v>
      </c>
      <c r="AK677" s="18">
        <f t="shared" si="149"/>
        <v>0</v>
      </c>
      <c r="AL677" s="18" t="s">
        <v>985</v>
      </c>
      <c r="AM677" s="18" t="s">
        <v>323</v>
      </c>
      <c r="AN677" s="63">
        <v>0.67100000000000004</v>
      </c>
      <c r="AO677" s="18" t="s">
        <v>986</v>
      </c>
      <c r="AP677" s="18" t="s">
        <v>479</v>
      </c>
      <c r="AQ677" s="69" t="s">
        <v>987</v>
      </c>
      <c r="AR677" s="3" t="s">
        <v>988</v>
      </c>
      <c r="AS677" s="63">
        <f t="shared" si="154"/>
        <v>0.64000000000000012</v>
      </c>
      <c r="AT677" s="18">
        <v>0.70199999999999996</v>
      </c>
      <c r="AU677" s="63">
        <f t="shared" si="141"/>
        <v>3.0999999999999917E-2</v>
      </c>
      <c r="AV677" s="63">
        <f t="shared" si="142"/>
        <v>3.0999999999999917E-2</v>
      </c>
      <c r="AW677" s="18" t="s">
        <v>557</v>
      </c>
      <c r="AX677" s="18">
        <v>0</v>
      </c>
      <c r="AY677" s="18" t="s">
        <v>958</v>
      </c>
      <c r="AZ677" s="18" t="s">
        <v>257</v>
      </c>
      <c r="BA677" s="18" t="s">
        <v>257</v>
      </c>
      <c r="BB677" s="18" t="s">
        <v>989</v>
      </c>
      <c r="BC677" s="18"/>
      <c r="BD677" s="55"/>
      <c r="BE677" s="18"/>
      <c r="BF677" s="18"/>
      <c r="BG677" s="69"/>
      <c r="BH677" s="18"/>
      <c r="BI677" s="55"/>
      <c r="BJ677" s="55"/>
      <c r="BK677" s="55"/>
      <c r="BL677" s="55"/>
      <c r="BM677" s="18"/>
      <c r="BN677" s="18"/>
      <c r="BO677" s="18"/>
      <c r="BP677" s="18"/>
      <c r="BQ677" s="18"/>
      <c r="BR677" s="18"/>
      <c r="BS677" s="18"/>
      <c r="BT677" s="55"/>
      <c r="BU677" s="18"/>
      <c r="BV677" s="18"/>
      <c r="BW677" s="18"/>
      <c r="BX677" s="18"/>
      <c r="BY677" s="55"/>
      <c r="BZ677" s="18"/>
      <c r="CA677" s="55"/>
      <c r="CB677" s="55"/>
      <c r="CC677" s="18"/>
      <c r="CD677" s="18"/>
      <c r="CE677" s="18"/>
      <c r="CF677" s="18"/>
      <c r="CG677" s="18"/>
      <c r="CH677" s="18"/>
      <c r="CI677" s="18"/>
      <c r="CJ677" s="18"/>
      <c r="CK677" s="18"/>
      <c r="CL677" s="18"/>
      <c r="CM677" s="18"/>
      <c r="CN677" s="18"/>
      <c r="CO677" s="18"/>
      <c r="CP677" s="18"/>
      <c r="CQ677" s="18"/>
      <c r="CR677" s="18"/>
      <c r="CS677" s="18"/>
      <c r="CT677" s="18"/>
      <c r="CU677" s="18"/>
      <c r="CV677" s="18"/>
      <c r="CW677" s="18"/>
      <c r="CX677" s="18"/>
      <c r="CY677" s="18"/>
      <c r="CZ677" s="18"/>
      <c r="DA677" s="18"/>
      <c r="DB677" s="18"/>
      <c r="DC677" s="18"/>
      <c r="DD677" s="18"/>
      <c r="DE677" s="18"/>
      <c r="DF677" s="18"/>
      <c r="DG677" s="18"/>
      <c r="DH677" s="18"/>
      <c r="DI677" s="18"/>
      <c r="DJ677" s="18"/>
      <c r="DK677" s="18"/>
      <c r="DL677" s="18"/>
      <c r="DM677" s="18"/>
      <c r="DN677" s="18"/>
      <c r="DO677" s="18"/>
      <c r="DP677" s="18"/>
      <c r="DQ677" s="18"/>
      <c r="DR677" s="18"/>
      <c r="DS677" s="18"/>
      <c r="DT677" s="18"/>
      <c r="DU677" s="18"/>
      <c r="DV677" s="18">
        <v>0</v>
      </c>
      <c r="DW677" s="18"/>
      <c r="DX677" s="18"/>
      <c r="DY677" s="18"/>
      <c r="DZ677" s="18"/>
      <c r="EA677" s="18"/>
      <c r="EB677" s="18"/>
      <c r="EC677" s="18"/>
      <c r="ED677" s="18"/>
      <c r="EE677" s="18"/>
      <c r="EF677" s="18"/>
      <c r="EG677" s="18"/>
      <c r="EH677" s="18" t="s">
        <v>990</v>
      </c>
      <c r="EI677" s="18" cm="1">
        <f t="array" ref="EI677">IF(SUMPRODUCT(--(DO677:DS677&lt;&gt;""))=0, 0,1)</f>
        <v>0</v>
      </c>
      <c r="EJ677" s="18" cm="1">
        <f t="array" ref="EJ677">IF(SUMPRODUCT(--(DT677:EG677&lt;&gt;""))=0, 0,1)</f>
        <v>1</v>
      </c>
      <c r="EK677" s="18" cm="1">
        <f t="array" ref="EK677">IF(SUMPRODUCT(--(EC677:EG677&lt;&gt;""))=0, 0,1)</f>
        <v>0</v>
      </c>
      <c r="EL677" s="18" cm="1">
        <f t="array" ref="EL677">IF(SUMPRODUCT(--(EE677:EG677&lt;&gt;""))=0, 0,1)</f>
        <v>0</v>
      </c>
      <c r="EM677" s="18">
        <f t="shared" si="135"/>
        <v>0</v>
      </c>
      <c r="EN677" s="18" t="str">
        <f t="shared" si="136"/>
        <v>NA</v>
      </c>
      <c r="EO677" s="18">
        <f t="shared" si="137"/>
        <v>0</v>
      </c>
      <c r="EP677" s="18" t="str">
        <f t="shared" si="138"/>
        <v>NA</v>
      </c>
      <c r="EQ677" s="18" t="str">
        <f t="shared" si="139"/>
        <v>NA</v>
      </c>
      <c r="ER677" s="58" t="s">
        <v>2080</v>
      </c>
      <c r="ES677" s="59">
        <v>43640</v>
      </c>
      <c r="ET677" s="18" t="s">
        <v>991</v>
      </c>
      <c r="EU677" s="18" t="s">
        <v>949</v>
      </c>
    </row>
    <row r="678" spans="1:151" ht="15.75" customHeight="1" x14ac:dyDescent="0.2">
      <c r="A678" s="5" t="s">
        <v>976</v>
      </c>
      <c r="B678" s="24" t="s">
        <v>948</v>
      </c>
      <c r="C678" s="26">
        <v>1</v>
      </c>
      <c r="D678" s="18" t="s">
        <v>992</v>
      </c>
      <c r="E678" s="18" t="s">
        <v>993</v>
      </c>
      <c r="F678" s="18" t="s">
        <v>553</v>
      </c>
      <c r="G678" s="18" t="s">
        <v>609</v>
      </c>
      <c r="H678" s="18" t="s">
        <v>1008</v>
      </c>
      <c r="I678" s="18" t="s">
        <v>363</v>
      </c>
      <c r="J678" s="18" t="s">
        <v>363</v>
      </c>
      <c r="K678" s="18" t="s">
        <v>363</v>
      </c>
      <c r="L678" s="18" t="s">
        <v>363</v>
      </c>
      <c r="M678" s="18" t="s">
        <v>253</v>
      </c>
      <c r="N678" s="56">
        <v>74</v>
      </c>
      <c r="O678" s="18" t="s">
        <v>1007</v>
      </c>
      <c r="P678" s="18" t="s">
        <v>261</v>
      </c>
      <c r="Q678" s="18" t="s">
        <v>254</v>
      </c>
      <c r="R678" s="24" t="s">
        <v>257</v>
      </c>
      <c r="S678" s="24" t="s">
        <v>257</v>
      </c>
      <c r="T678" s="26" t="s">
        <v>980</v>
      </c>
      <c r="U678" s="61">
        <v>36923</v>
      </c>
      <c r="V678" s="26" t="s">
        <v>1009</v>
      </c>
      <c r="W678" s="26" t="s">
        <v>1010</v>
      </c>
      <c r="X678" s="18" t="s">
        <v>983</v>
      </c>
      <c r="Y678" s="18">
        <v>0</v>
      </c>
      <c r="Z678" s="18" t="s">
        <v>599</v>
      </c>
      <c r="AA678" s="18">
        <v>0</v>
      </c>
      <c r="AB678" s="57" t="s">
        <v>257</v>
      </c>
      <c r="AC678" s="18" t="s">
        <v>984</v>
      </c>
      <c r="AD678" s="18" t="s">
        <v>257</v>
      </c>
      <c r="AE678" s="18" t="s">
        <v>257</v>
      </c>
      <c r="AF678" s="18" t="s">
        <v>257</v>
      </c>
      <c r="AG678" s="18" t="s">
        <v>257</v>
      </c>
      <c r="AH678" s="18" t="s">
        <v>257</v>
      </c>
      <c r="AI678" s="18">
        <v>22</v>
      </c>
      <c r="AJ678" s="18" t="s">
        <v>476</v>
      </c>
      <c r="AK678" s="18">
        <f t="shared" si="149"/>
        <v>0.91666666666666663</v>
      </c>
      <c r="AL678" s="18" t="s">
        <v>985</v>
      </c>
      <c r="AM678" s="18" t="s">
        <v>323</v>
      </c>
      <c r="AN678" s="63">
        <v>0.68899999999999995</v>
      </c>
      <c r="AO678" s="18" t="s">
        <v>986</v>
      </c>
      <c r="AP678" s="18" t="s">
        <v>479</v>
      </c>
      <c r="AQ678" s="69" t="s">
        <v>987</v>
      </c>
      <c r="AR678" s="3" t="s">
        <v>988</v>
      </c>
      <c r="AS678" s="63">
        <f t="shared" si="154"/>
        <v>0.65499999999999992</v>
      </c>
      <c r="AT678" s="18">
        <v>0.72299999999999998</v>
      </c>
      <c r="AU678" s="63">
        <f t="shared" si="141"/>
        <v>3.400000000000003E-2</v>
      </c>
      <c r="AV678" s="63">
        <f t="shared" si="142"/>
        <v>3.400000000000003E-2</v>
      </c>
      <c r="AW678" s="18" t="s">
        <v>557</v>
      </c>
      <c r="AX678" s="18">
        <v>22</v>
      </c>
      <c r="AY678" s="18" t="s">
        <v>958</v>
      </c>
      <c r="AZ678" s="18" t="s">
        <v>257</v>
      </c>
      <c r="BA678" s="18" t="s">
        <v>257</v>
      </c>
      <c r="BB678" s="18" t="s">
        <v>989</v>
      </c>
      <c r="BC678" s="18"/>
      <c r="BD678" s="55"/>
      <c r="BE678" s="18"/>
      <c r="BF678" s="18"/>
      <c r="BG678" s="69"/>
      <c r="BH678" s="18"/>
      <c r="BI678" s="55"/>
      <c r="BJ678" s="55"/>
      <c r="BK678" s="55"/>
      <c r="BL678" s="55"/>
      <c r="BM678" s="18"/>
      <c r="BN678" s="18"/>
      <c r="BO678" s="18"/>
      <c r="BP678" s="18"/>
      <c r="BQ678" s="18"/>
      <c r="BR678" s="18"/>
      <c r="BS678" s="18"/>
      <c r="BT678" s="55"/>
      <c r="BU678" s="18"/>
      <c r="BV678" s="18"/>
      <c r="BW678" s="18"/>
      <c r="BX678" s="18"/>
      <c r="BY678" s="55"/>
      <c r="BZ678" s="18"/>
      <c r="CA678" s="55"/>
      <c r="CB678" s="55"/>
      <c r="CC678" s="18"/>
      <c r="CD678" s="18"/>
      <c r="CE678" s="18"/>
      <c r="CF678" s="18"/>
      <c r="CG678" s="18"/>
      <c r="CH678" s="18"/>
      <c r="CI678" s="18"/>
      <c r="CJ678" s="18"/>
      <c r="CK678" s="18"/>
      <c r="CL678" s="18"/>
      <c r="CM678" s="18"/>
      <c r="CN678" s="18"/>
      <c r="CO678" s="18"/>
      <c r="CP678" s="18"/>
      <c r="CQ678" s="18"/>
      <c r="CR678" s="18"/>
      <c r="CS678" s="18"/>
      <c r="CT678" s="18"/>
      <c r="CU678" s="18"/>
      <c r="CV678" s="18"/>
      <c r="CW678" s="18"/>
      <c r="CX678" s="18"/>
      <c r="CY678" s="18"/>
      <c r="CZ678" s="18"/>
      <c r="DA678" s="18"/>
      <c r="DB678" s="18"/>
      <c r="DC678" s="18"/>
      <c r="DD678" s="18"/>
      <c r="DE678" s="18"/>
      <c r="DF678" s="18"/>
      <c r="DG678" s="18"/>
      <c r="DH678" s="18"/>
      <c r="DI678" s="18"/>
      <c r="DJ678" s="18"/>
      <c r="DK678" s="18"/>
      <c r="DL678" s="18"/>
      <c r="DM678" s="18"/>
      <c r="DN678" s="18"/>
      <c r="DO678" s="18"/>
      <c r="DP678" s="18"/>
      <c r="DQ678" s="18"/>
      <c r="DR678" s="18"/>
      <c r="DS678" s="18"/>
      <c r="DT678" s="18"/>
      <c r="DU678" s="18"/>
      <c r="DV678" s="18">
        <v>0</v>
      </c>
      <c r="DW678" s="18"/>
      <c r="DX678" s="18"/>
      <c r="DY678" s="18"/>
      <c r="DZ678" s="18"/>
      <c r="EA678" s="18"/>
      <c r="EB678" s="18"/>
      <c r="EC678" s="18"/>
      <c r="ED678" s="18"/>
      <c r="EE678" s="18"/>
      <c r="EF678" s="18"/>
      <c r="EG678" s="18"/>
      <c r="EH678" s="18" t="s">
        <v>990</v>
      </c>
      <c r="EI678" s="18" cm="1">
        <f t="array" ref="EI678">IF(SUMPRODUCT(--(DO678:DS678&lt;&gt;""))=0, 0,1)</f>
        <v>0</v>
      </c>
      <c r="EJ678" s="18" cm="1">
        <f t="array" ref="EJ678">IF(SUMPRODUCT(--(DT678:EG678&lt;&gt;""))=0, 0,1)</f>
        <v>1</v>
      </c>
      <c r="EK678" s="18" cm="1">
        <f t="array" ref="EK678">IF(SUMPRODUCT(--(EC678:EG678&lt;&gt;""))=0, 0,1)</f>
        <v>0</v>
      </c>
      <c r="EL678" s="18" cm="1">
        <f t="array" ref="EL678">IF(SUMPRODUCT(--(EE678:EG678&lt;&gt;""))=0, 0,1)</f>
        <v>0</v>
      </c>
      <c r="EM678" s="18">
        <f t="shared" si="135"/>
        <v>0</v>
      </c>
      <c r="EN678" s="18" t="str">
        <f t="shared" si="136"/>
        <v>NA</v>
      </c>
      <c r="EO678" s="18">
        <f t="shared" si="137"/>
        <v>0</v>
      </c>
      <c r="EP678" s="18" t="str">
        <f t="shared" si="138"/>
        <v>NA</v>
      </c>
      <c r="EQ678" s="18" t="str">
        <f t="shared" si="139"/>
        <v>NA</v>
      </c>
      <c r="ER678" s="58" t="s">
        <v>2080</v>
      </c>
      <c r="ES678" s="59">
        <v>43640</v>
      </c>
      <c r="ET678" s="18" t="s">
        <v>991</v>
      </c>
      <c r="EU678" s="18" t="s">
        <v>949</v>
      </c>
    </row>
    <row r="679" spans="1:151" ht="15.75" customHeight="1" x14ac:dyDescent="0.2">
      <c r="A679" s="5" t="s">
        <v>976</v>
      </c>
      <c r="B679" s="24" t="s">
        <v>948</v>
      </c>
      <c r="C679" s="26">
        <v>1</v>
      </c>
      <c r="D679" s="18" t="s">
        <v>994</v>
      </c>
      <c r="E679" s="18" t="s">
        <v>993</v>
      </c>
      <c r="F679" s="18" t="s">
        <v>553</v>
      </c>
      <c r="G679" s="18" t="s">
        <v>609</v>
      </c>
      <c r="H679" s="18" t="s">
        <v>1008</v>
      </c>
      <c r="I679" s="18" t="s">
        <v>363</v>
      </c>
      <c r="J679" s="18" t="s">
        <v>363</v>
      </c>
      <c r="K679" s="18" t="s">
        <v>363</v>
      </c>
      <c r="L679" s="18" t="s">
        <v>363</v>
      </c>
      <c r="M679" s="18" t="s">
        <v>253</v>
      </c>
      <c r="N679" s="56">
        <v>74</v>
      </c>
      <c r="O679" s="18" t="s">
        <v>1007</v>
      </c>
      <c r="P679" s="18" t="s">
        <v>261</v>
      </c>
      <c r="Q679" s="18" t="s">
        <v>254</v>
      </c>
      <c r="R679" s="24" t="s">
        <v>257</v>
      </c>
      <c r="S679" s="24" t="s">
        <v>257</v>
      </c>
      <c r="T679" s="26" t="s">
        <v>980</v>
      </c>
      <c r="U679" s="61">
        <v>36923</v>
      </c>
      <c r="V679" s="26" t="s">
        <v>1009</v>
      </c>
      <c r="W679" s="26" t="s">
        <v>1010</v>
      </c>
      <c r="X679" s="18" t="s">
        <v>983</v>
      </c>
      <c r="Y679" s="18">
        <v>200</v>
      </c>
      <c r="Z679" s="18" t="s">
        <v>599</v>
      </c>
      <c r="AA679" s="18">
        <v>200</v>
      </c>
      <c r="AB679" s="57" t="s">
        <v>257</v>
      </c>
      <c r="AC679" s="18" t="s">
        <v>984</v>
      </c>
      <c r="AD679" s="18" t="s">
        <v>257</v>
      </c>
      <c r="AE679" s="18" t="s">
        <v>257</v>
      </c>
      <c r="AF679" s="18" t="s">
        <v>257</v>
      </c>
      <c r="AG679" s="18" t="s">
        <v>257</v>
      </c>
      <c r="AH679" s="18" t="s">
        <v>257</v>
      </c>
      <c r="AI679" s="18">
        <v>22</v>
      </c>
      <c r="AJ679" s="18" t="s">
        <v>476</v>
      </c>
      <c r="AK679" s="18">
        <f t="shared" si="149"/>
        <v>0.91666666666666663</v>
      </c>
      <c r="AL679" s="18" t="s">
        <v>985</v>
      </c>
      <c r="AM679" s="18" t="s">
        <v>323</v>
      </c>
      <c r="AN679" s="63">
        <v>0.377</v>
      </c>
      <c r="AO679" s="18" t="s">
        <v>986</v>
      </c>
      <c r="AP679" s="18" t="s">
        <v>479</v>
      </c>
      <c r="AQ679" s="69" t="s">
        <v>987</v>
      </c>
      <c r="AR679" s="3" t="s">
        <v>988</v>
      </c>
      <c r="AS679" s="63">
        <f t="shared" si="154"/>
        <v>0.36499999999999999</v>
      </c>
      <c r="AT679" s="18">
        <v>0.38900000000000001</v>
      </c>
      <c r="AU679" s="63">
        <f t="shared" si="141"/>
        <v>1.2000000000000011E-2</v>
      </c>
      <c r="AV679" s="63">
        <f t="shared" si="142"/>
        <v>1.2000000000000011E-2</v>
      </c>
      <c r="AW679" s="18" t="s">
        <v>557</v>
      </c>
      <c r="AX679" s="18">
        <v>22</v>
      </c>
      <c r="AY679" s="18" t="s">
        <v>958</v>
      </c>
      <c r="AZ679" s="18" t="s">
        <v>257</v>
      </c>
      <c r="BA679" s="18" t="s">
        <v>257</v>
      </c>
      <c r="BB679" s="18" t="s">
        <v>989</v>
      </c>
      <c r="BC679" s="18"/>
      <c r="BD679" s="55"/>
      <c r="BE679" s="18"/>
      <c r="BF679" s="18"/>
      <c r="BG679" s="69"/>
      <c r="BH679" s="18"/>
      <c r="BI679" s="55"/>
      <c r="BJ679" s="55"/>
      <c r="BK679" s="55"/>
      <c r="BL679" s="55"/>
      <c r="BM679" s="18"/>
      <c r="BN679" s="18"/>
      <c r="BO679" s="18"/>
      <c r="BP679" s="18"/>
      <c r="BQ679" s="18"/>
      <c r="BR679" s="18"/>
      <c r="BS679" s="18"/>
      <c r="BT679" s="55"/>
      <c r="BU679" s="18"/>
      <c r="BV679" s="18"/>
      <c r="BW679" s="18"/>
      <c r="BX679" s="18"/>
      <c r="BY679" s="55"/>
      <c r="BZ679" s="18"/>
      <c r="CA679" s="55"/>
      <c r="CB679" s="55"/>
      <c r="CC679" s="18"/>
      <c r="CD679" s="18"/>
      <c r="CE679" s="18"/>
      <c r="CF679" s="18"/>
      <c r="CG679" s="18"/>
      <c r="CH679" s="18"/>
      <c r="CI679" s="18"/>
      <c r="CJ679" s="18"/>
      <c r="CK679" s="18"/>
      <c r="CL679" s="18"/>
      <c r="CM679" s="18"/>
      <c r="CN679" s="18"/>
      <c r="CO679" s="18"/>
      <c r="CP679" s="18"/>
      <c r="CQ679" s="18"/>
      <c r="CR679" s="18"/>
      <c r="CS679" s="18"/>
      <c r="CT679" s="18"/>
      <c r="CU679" s="18"/>
      <c r="CV679" s="18"/>
      <c r="CW679" s="18"/>
      <c r="CX679" s="18"/>
      <c r="CY679" s="18"/>
      <c r="CZ679" s="18"/>
      <c r="DA679" s="18"/>
      <c r="DB679" s="18"/>
      <c r="DC679" s="18"/>
      <c r="DD679" s="18"/>
      <c r="DE679" s="18"/>
      <c r="DF679" s="18"/>
      <c r="DG679" s="18"/>
      <c r="DH679" s="18"/>
      <c r="DI679" s="18"/>
      <c r="DJ679" s="18"/>
      <c r="DK679" s="18"/>
      <c r="DL679" s="18"/>
      <c r="DM679" s="18"/>
      <c r="DN679" s="18"/>
      <c r="DO679" s="18"/>
      <c r="DP679" s="18"/>
      <c r="DQ679" s="18"/>
      <c r="DR679" s="18"/>
      <c r="DS679" s="18"/>
      <c r="DT679" s="18"/>
      <c r="DU679" s="18"/>
      <c r="DV679" s="18">
        <v>1</v>
      </c>
      <c r="DW679" s="18"/>
      <c r="DX679" s="18"/>
      <c r="DY679" s="18"/>
      <c r="DZ679" s="18"/>
      <c r="EA679" s="18"/>
      <c r="EB679" s="18"/>
      <c r="EC679" s="18"/>
      <c r="ED679" s="18"/>
      <c r="EE679" s="18"/>
      <c r="EF679" s="18"/>
      <c r="EG679" s="18"/>
      <c r="EH679" s="18" t="s">
        <v>990</v>
      </c>
      <c r="EI679" s="18" cm="1">
        <f t="array" ref="EI679">IF(SUMPRODUCT(--(DO679:DS679&lt;&gt;""))=0, 0,1)</f>
        <v>0</v>
      </c>
      <c r="EJ679" s="18" cm="1">
        <f t="array" ref="EJ679">IF(SUMPRODUCT(--(DT679:EG679&lt;&gt;""))=0, 0,1)</f>
        <v>1</v>
      </c>
      <c r="EK679" s="18" cm="1">
        <f t="array" ref="EK679">IF(SUMPRODUCT(--(EC679:EG679&lt;&gt;""))=0, 0,1)</f>
        <v>0</v>
      </c>
      <c r="EL679" s="18" cm="1">
        <f t="array" ref="EL679">IF(SUMPRODUCT(--(EE679:EG679&lt;&gt;""))=0, 0,1)</f>
        <v>0</v>
      </c>
      <c r="EM679" s="18">
        <f t="shared" si="135"/>
        <v>1</v>
      </c>
      <c r="EN679" s="18" t="str">
        <f t="shared" si="136"/>
        <v>NA</v>
      </c>
      <c r="EO679" s="18">
        <f t="shared" si="137"/>
        <v>1</v>
      </c>
      <c r="EP679" s="18" t="str">
        <f t="shared" si="138"/>
        <v>NA</v>
      </c>
      <c r="EQ679" s="18" t="str">
        <f t="shared" si="139"/>
        <v>NA</v>
      </c>
      <c r="ER679" s="58" t="s">
        <v>2080</v>
      </c>
      <c r="ES679" s="59">
        <v>43640</v>
      </c>
      <c r="ET679" s="18" t="s">
        <v>991</v>
      </c>
      <c r="EU679" s="18" t="s">
        <v>949</v>
      </c>
    </row>
    <row r="680" spans="1:151" ht="15.75" customHeight="1" x14ac:dyDescent="0.2">
      <c r="A680" s="5" t="s">
        <v>976</v>
      </c>
      <c r="B680" s="24" t="s">
        <v>948</v>
      </c>
      <c r="C680" s="26">
        <v>1</v>
      </c>
      <c r="D680" s="18" t="s">
        <v>979</v>
      </c>
      <c r="E680" s="18" t="s">
        <v>952</v>
      </c>
      <c r="F680" s="18" t="s">
        <v>553</v>
      </c>
      <c r="G680" s="18" t="s">
        <v>728</v>
      </c>
      <c r="H680" s="18" t="s">
        <v>729</v>
      </c>
      <c r="I680" s="18" t="s">
        <v>363</v>
      </c>
      <c r="J680" s="18" t="s">
        <v>363</v>
      </c>
      <c r="K680" s="18" t="s">
        <v>363</v>
      </c>
      <c r="L680" s="18" t="s">
        <v>363</v>
      </c>
      <c r="M680" s="18" t="s">
        <v>253</v>
      </c>
      <c r="N680" s="56">
        <v>74</v>
      </c>
      <c r="O680" s="18" t="s">
        <v>1000</v>
      </c>
      <c r="P680" s="18" t="s">
        <v>261</v>
      </c>
      <c r="Q680" s="18" t="s">
        <v>254</v>
      </c>
      <c r="R680" s="24" t="s">
        <v>257</v>
      </c>
      <c r="S680" s="24" t="s">
        <v>257</v>
      </c>
      <c r="T680" s="26" t="s">
        <v>980</v>
      </c>
      <c r="U680" s="61">
        <v>36923</v>
      </c>
      <c r="V680" s="26" t="s">
        <v>1001</v>
      </c>
      <c r="W680" s="26" t="s">
        <v>1002</v>
      </c>
      <c r="X680" s="18" t="s">
        <v>983</v>
      </c>
      <c r="Y680" s="18">
        <v>0</v>
      </c>
      <c r="Z680" s="18" t="s">
        <v>599</v>
      </c>
      <c r="AA680" s="18">
        <v>0</v>
      </c>
      <c r="AB680" s="57" t="s">
        <v>257</v>
      </c>
      <c r="AC680" s="18" t="s">
        <v>984</v>
      </c>
      <c r="AD680" s="18" t="s">
        <v>257</v>
      </c>
      <c r="AE680" s="18" t="s">
        <v>257</v>
      </c>
      <c r="AF680" s="18" t="s">
        <v>257</v>
      </c>
      <c r="AG680" s="18" t="s">
        <v>257</v>
      </c>
      <c r="AH680" s="18" t="s">
        <v>257</v>
      </c>
      <c r="AI680" s="18">
        <v>0</v>
      </c>
      <c r="AJ680" s="18" t="s">
        <v>476</v>
      </c>
      <c r="AK680" s="18">
        <f t="shared" si="149"/>
        <v>0</v>
      </c>
      <c r="AL680" s="18" t="s">
        <v>985</v>
      </c>
      <c r="AM680" s="18" t="s">
        <v>323</v>
      </c>
      <c r="AN680" s="63">
        <v>0.60499999999999998</v>
      </c>
      <c r="AO680" s="18" t="s">
        <v>986</v>
      </c>
      <c r="AP680" s="18" t="s">
        <v>479</v>
      </c>
      <c r="AQ680" s="69" t="s">
        <v>987</v>
      </c>
      <c r="AR680" s="3" t="s">
        <v>988</v>
      </c>
      <c r="AS680" s="63">
        <f t="shared" si="154"/>
        <v>0.59899999999999998</v>
      </c>
      <c r="AT680" s="18">
        <v>0.61099999999999999</v>
      </c>
      <c r="AU680" s="63">
        <f t="shared" si="141"/>
        <v>6.0000000000000053E-3</v>
      </c>
      <c r="AV680" s="63">
        <f t="shared" si="142"/>
        <v>6.0000000000000053E-3</v>
      </c>
      <c r="AW680" s="18" t="s">
        <v>557</v>
      </c>
      <c r="AX680" s="18">
        <v>0</v>
      </c>
      <c r="AY680" s="18" t="s">
        <v>958</v>
      </c>
      <c r="AZ680" s="18" t="s">
        <v>257</v>
      </c>
      <c r="BA680" s="18" t="s">
        <v>257</v>
      </c>
      <c r="BB680" s="18" t="s">
        <v>989</v>
      </c>
      <c r="BC680" s="18"/>
      <c r="BD680" s="55"/>
      <c r="BE680" s="18"/>
      <c r="BF680" s="18"/>
      <c r="BG680" s="69"/>
      <c r="BH680" s="18"/>
      <c r="BI680" s="55"/>
      <c r="BJ680" s="55"/>
      <c r="BK680" s="55"/>
      <c r="BL680" s="55"/>
      <c r="BM680" s="18"/>
      <c r="BN680" s="18"/>
      <c r="BO680" s="18"/>
      <c r="BP680" s="18"/>
      <c r="BQ680" s="18"/>
      <c r="BR680" s="18"/>
      <c r="BS680" s="18"/>
      <c r="BT680" s="55"/>
      <c r="BU680" s="18"/>
      <c r="BV680" s="18"/>
      <c r="BW680" s="18"/>
      <c r="BX680" s="18"/>
      <c r="BY680" s="55"/>
      <c r="BZ680" s="18"/>
      <c r="CA680" s="55"/>
      <c r="CB680" s="55"/>
      <c r="CC680" s="18"/>
      <c r="CD680" s="18"/>
      <c r="CE680" s="18"/>
      <c r="CF680" s="18"/>
      <c r="CG680" s="18"/>
      <c r="CH680" s="18"/>
      <c r="CI680" s="18"/>
      <c r="CJ680" s="18"/>
      <c r="CK680" s="18"/>
      <c r="CL680" s="18"/>
      <c r="CM680" s="18"/>
      <c r="CN680" s="18"/>
      <c r="CO680" s="18"/>
      <c r="CP680" s="18"/>
      <c r="CQ680" s="18"/>
      <c r="CR680" s="18"/>
      <c r="CS680" s="18"/>
      <c r="CT680" s="18"/>
      <c r="CU680" s="18"/>
      <c r="CV680" s="18"/>
      <c r="CW680" s="18"/>
      <c r="CX680" s="18"/>
      <c r="CY680" s="18"/>
      <c r="CZ680" s="18"/>
      <c r="DA680" s="18"/>
      <c r="DB680" s="18"/>
      <c r="DC680" s="18"/>
      <c r="DD680" s="18"/>
      <c r="DE680" s="18"/>
      <c r="DF680" s="18"/>
      <c r="DG680" s="18"/>
      <c r="DH680" s="18"/>
      <c r="DI680" s="18"/>
      <c r="DJ680" s="18"/>
      <c r="DK680" s="18"/>
      <c r="DL680" s="18"/>
      <c r="DM680" s="18"/>
      <c r="DN680" s="18"/>
      <c r="DO680" s="18"/>
      <c r="DP680" s="18"/>
      <c r="DQ680" s="18"/>
      <c r="DR680" s="18"/>
      <c r="DS680" s="18"/>
      <c r="DT680" s="18"/>
      <c r="DU680" s="18"/>
      <c r="DV680" s="18">
        <v>0</v>
      </c>
      <c r="DW680" s="18"/>
      <c r="DX680" s="18"/>
      <c r="DY680" s="18"/>
      <c r="DZ680" s="18">
        <v>0</v>
      </c>
      <c r="EA680" s="18"/>
      <c r="EB680" s="18"/>
      <c r="EC680" s="18"/>
      <c r="ED680" s="18"/>
      <c r="EE680" s="18">
        <v>0</v>
      </c>
      <c r="EF680" s="18"/>
      <c r="EG680" s="18"/>
      <c r="EH680" s="18" t="s">
        <v>990</v>
      </c>
      <c r="EI680" s="18" cm="1">
        <f t="array" ref="EI680">IF(SUMPRODUCT(--(DO680:DS680&lt;&gt;""))=0, 0,1)</f>
        <v>0</v>
      </c>
      <c r="EJ680" s="18" cm="1">
        <f t="array" ref="EJ680">IF(SUMPRODUCT(--(DT680:EG680&lt;&gt;""))=0, 0,1)</f>
        <v>1</v>
      </c>
      <c r="EK680" s="18" cm="1">
        <f t="array" ref="EK680">IF(SUMPRODUCT(--(EC680:EG680&lt;&gt;""))=0, 0,1)</f>
        <v>1</v>
      </c>
      <c r="EL680" s="18" cm="1">
        <f t="array" ref="EL680">IF(SUMPRODUCT(--(EE680:EG680&lt;&gt;""))=0, 0,1)</f>
        <v>1</v>
      </c>
      <c r="EM680" s="18">
        <f t="shared" si="135"/>
        <v>0</v>
      </c>
      <c r="EN680" s="18" t="str">
        <f t="shared" si="136"/>
        <v>NA</v>
      </c>
      <c r="EO680" s="18">
        <f t="shared" si="137"/>
        <v>0</v>
      </c>
      <c r="EP680" s="18">
        <f t="shared" si="138"/>
        <v>0</v>
      </c>
      <c r="EQ680" s="18">
        <f t="shared" si="139"/>
        <v>0</v>
      </c>
      <c r="ER680" s="58" t="s">
        <v>2080</v>
      </c>
      <c r="ES680" s="59">
        <v>43640</v>
      </c>
      <c r="ET680" s="18" t="s">
        <v>991</v>
      </c>
      <c r="EU680" s="18" t="s">
        <v>949</v>
      </c>
    </row>
    <row r="681" spans="1:151" ht="15.75" customHeight="1" x14ac:dyDescent="0.2">
      <c r="A681" s="5" t="s">
        <v>976</v>
      </c>
      <c r="B681" s="24" t="s">
        <v>948</v>
      </c>
      <c r="C681" s="26">
        <v>1</v>
      </c>
      <c r="D681" s="18" t="s">
        <v>992</v>
      </c>
      <c r="E681" s="18" t="s">
        <v>993</v>
      </c>
      <c r="F681" s="18" t="s">
        <v>553</v>
      </c>
      <c r="G681" s="18" t="s">
        <v>728</v>
      </c>
      <c r="H681" s="18" t="s">
        <v>729</v>
      </c>
      <c r="I681" s="18" t="s">
        <v>363</v>
      </c>
      <c r="J681" s="18" t="s">
        <v>363</v>
      </c>
      <c r="K681" s="18" t="s">
        <v>363</v>
      </c>
      <c r="L681" s="18" t="s">
        <v>363</v>
      </c>
      <c r="M681" s="18" t="s">
        <v>253</v>
      </c>
      <c r="N681" s="56">
        <v>74</v>
      </c>
      <c r="O681" s="18" t="s">
        <v>1000</v>
      </c>
      <c r="P681" s="18" t="s">
        <v>261</v>
      </c>
      <c r="Q681" s="18" t="s">
        <v>254</v>
      </c>
      <c r="R681" s="24" t="s">
        <v>257</v>
      </c>
      <c r="S681" s="24" t="s">
        <v>257</v>
      </c>
      <c r="T681" s="26" t="s">
        <v>980</v>
      </c>
      <c r="U681" s="61">
        <v>36923</v>
      </c>
      <c r="V681" s="26" t="s">
        <v>1001</v>
      </c>
      <c r="W681" s="26" t="s">
        <v>1002</v>
      </c>
      <c r="X681" s="18" t="s">
        <v>983</v>
      </c>
      <c r="Y681" s="18">
        <v>0</v>
      </c>
      <c r="Z681" s="18" t="s">
        <v>599</v>
      </c>
      <c r="AA681" s="18">
        <v>0</v>
      </c>
      <c r="AB681" s="57" t="s">
        <v>257</v>
      </c>
      <c r="AC681" s="18" t="s">
        <v>984</v>
      </c>
      <c r="AD681" s="18" t="s">
        <v>257</v>
      </c>
      <c r="AE681" s="18" t="s">
        <v>257</v>
      </c>
      <c r="AF681" s="18" t="s">
        <v>257</v>
      </c>
      <c r="AG681" s="18" t="s">
        <v>257</v>
      </c>
      <c r="AH681" s="18" t="s">
        <v>257</v>
      </c>
      <c r="AI681" s="18">
        <v>22</v>
      </c>
      <c r="AJ681" s="18" t="s">
        <v>476</v>
      </c>
      <c r="AK681" s="18">
        <f t="shared" si="149"/>
        <v>0.91666666666666663</v>
      </c>
      <c r="AL681" s="18" t="s">
        <v>985</v>
      </c>
      <c r="AM681" s="18" t="s">
        <v>323</v>
      </c>
      <c r="AN681" s="63">
        <v>0.61099999999999999</v>
      </c>
      <c r="AO681" s="18" t="s">
        <v>986</v>
      </c>
      <c r="AP681" s="18" t="s">
        <v>479</v>
      </c>
      <c r="AQ681" s="69" t="s">
        <v>987</v>
      </c>
      <c r="AR681" s="3" t="s">
        <v>988</v>
      </c>
      <c r="AS681" s="63">
        <f t="shared" si="154"/>
        <v>0.61099999999999999</v>
      </c>
      <c r="AT681" s="18">
        <v>0.61099999999999999</v>
      </c>
      <c r="AU681" s="63">
        <f t="shared" si="141"/>
        <v>0</v>
      </c>
      <c r="AV681" s="63">
        <f t="shared" si="142"/>
        <v>0</v>
      </c>
      <c r="AW681" s="18" t="s">
        <v>557</v>
      </c>
      <c r="AX681" s="18">
        <v>22</v>
      </c>
      <c r="AY681" s="18" t="s">
        <v>958</v>
      </c>
      <c r="AZ681" s="18" t="s">
        <v>257</v>
      </c>
      <c r="BA681" s="18" t="s">
        <v>257</v>
      </c>
      <c r="BB681" s="18" t="s">
        <v>989</v>
      </c>
      <c r="BC681" s="18"/>
      <c r="BD681" s="55"/>
      <c r="BE681" s="18"/>
      <c r="BF681" s="18"/>
      <c r="BG681" s="69"/>
      <c r="BH681" s="18"/>
      <c r="BI681" s="55"/>
      <c r="BJ681" s="55"/>
      <c r="BK681" s="55"/>
      <c r="BL681" s="55"/>
      <c r="BM681" s="18"/>
      <c r="BN681" s="18"/>
      <c r="BO681" s="18"/>
      <c r="BP681" s="18"/>
      <c r="BQ681" s="18"/>
      <c r="BR681" s="18"/>
      <c r="BS681" s="18"/>
      <c r="BT681" s="55"/>
      <c r="BU681" s="18"/>
      <c r="BV681" s="18"/>
      <c r="BW681" s="18"/>
      <c r="BX681" s="18"/>
      <c r="BY681" s="55"/>
      <c r="BZ681" s="18"/>
      <c r="CA681" s="55"/>
      <c r="CB681" s="55"/>
      <c r="CC681" s="18"/>
      <c r="CD681" s="18"/>
      <c r="CE681" s="18"/>
      <c r="CF681" s="18"/>
      <c r="CG681" s="18"/>
      <c r="CH681" s="18"/>
      <c r="CI681" s="18"/>
      <c r="CJ681" s="18"/>
      <c r="CK681" s="18"/>
      <c r="CL681" s="18"/>
      <c r="CM681" s="18"/>
      <c r="CN681" s="18"/>
      <c r="CO681" s="18"/>
      <c r="CP681" s="18"/>
      <c r="CQ681" s="18"/>
      <c r="CR681" s="18"/>
      <c r="CS681" s="18"/>
      <c r="CT681" s="18"/>
      <c r="CU681" s="18"/>
      <c r="CV681" s="18"/>
      <c r="CW681" s="18"/>
      <c r="CX681" s="18"/>
      <c r="CY681" s="18"/>
      <c r="CZ681" s="18"/>
      <c r="DA681" s="18"/>
      <c r="DB681" s="18"/>
      <c r="DC681" s="18"/>
      <c r="DD681" s="18"/>
      <c r="DE681" s="18"/>
      <c r="DF681" s="18"/>
      <c r="DG681" s="18"/>
      <c r="DH681" s="18"/>
      <c r="DI681" s="18"/>
      <c r="DJ681" s="18"/>
      <c r="DK681" s="18"/>
      <c r="DL681" s="18"/>
      <c r="DM681" s="18"/>
      <c r="DN681" s="18"/>
      <c r="DO681" s="18"/>
      <c r="DP681" s="18"/>
      <c r="DQ681" s="18"/>
      <c r="DR681" s="18"/>
      <c r="DS681" s="18"/>
      <c r="DT681" s="18"/>
      <c r="DU681" s="18"/>
      <c r="DV681" s="18">
        <v>0</v>
      </c>
      <c r="DW681" s="18"/>
      <c r="DX681" s="18"/>
      <c r="DY681" s="18"/>
      <c r="DZ681" s="18">
        <v>0</v>
      </c>
      <c r="EA681" s="18"/>
      <c r="EB681" s="18"/>
      <c r="EC681" s="18"/>
      <c r="ED681" s="18"/>
      <c r="EE681" s="18">
        <v>0</v>
      </c>
      <c r="EF681" s="18"/>
      <c r="EG681" s="18"/>
      <c r="EH681" s="18" t="s">
        <v>990</v>
      </c>
      <c r="EI681" s="18" cm="1">
        <f t="array" ref="EI681">IF(SUMPRODUCT(--(DO681:DS681&lt;&gt;""))=0, 0,1)</f>
        <v>0</v>
      </c>
      <c r="EJ681" s="18" cm="1">
        <f t="array" ref="EJ681">IF(SUMPRODUCT(--(DT681:EG681&lt;&gt;""))=0, 0,1)</f>
        <v>1</v>
      </c>
      <c r="EK681" s="18" cm="1">
        <f t="array" ref="EK681">IF(SUMPRODUCT(--(EC681:EG681&lt;&gt;""))=0, 0,1)</f>
        <v>1</v>
      </c>
      <c r="EL681" s="18" cm="1">
        <f t="array" ref="EL681">IF(SUMPRODUCT(--(EE681:EG681&lt;&gt;""))=0, 0,1)</f>
        <v>1</v>
      </c>
      <c r="EM681" s="18">
        <f t="shared" si="135"/>
        <v>0</v>
      </c>
      <c r="EN681" s="18" t="str">
        <f t="shared" si="136"/>
        <v>NA</v>
      </c>
      <c r="EO681" s="18">
        <f t="shared" si="137"/>
        <v>0</v>
      </c>
      <c r="EP681" s="18">
        <f t="shared" si="138"/>
        <v>0</v>
      </c>
      <c r="EQ681" s="18">
        <f t="shared" si="139"/>
        <v>0</v>
      </c>
      <c r="ER681" s="58" t="s">
        <v>2080</v>
      </c>
      <c r="ES681" s="59">
        <v>43640</v>
      </c>
      <c r="ET681" s="18" t="s">
        <v>991</v>
      </c>
      <c r="EU681" s="18" t="s">
        <v>949</v>
      </c>
    </row>
    <row r="682" spans="1:151" ht="15.75" customHeight="1" x14ac:dyDescent="0.2">
      <c r="A682" s="5" t="s">
        <v>976</v>
      </c>
      <c r="B682" s="24" t="s">
        <v>948</v>
      </c>
      <c r="C682" s="26">
        <v>1</v>
      </c>
      <c r="D682" s="18" t="s">
        <v>994</v>
      </c>
      <c r="E682" s="18" t="s">
        <v>993</v>
      </c>
      <c r="F682" s="18" t="s">
        <v>553</v>
      </c>
      <c r="G682" s="18" t="s">
        <v>728</v>
      </c>
      <c r="H682" s="18" t="s">
        <v>729</v>
      </c>
      <c r="I682" s="18" t="s">
        <v>363</v>
      </c>
      <c r="J682" s="18" t="s">
        <v>363</v>
      </c>
      <c r="K682" s="18" t="s">
        <v>363</v>
      </c>
      <c r="L682" s="18" t="s">
        <v>363</v>
      </c>
      <c r="M682" s="18" t="s">
        <v>253</v>
      </c>
      <c r="N682" s="56">
        <v>74</v>
      </c>
      <c r="O682" s="18" t="s">
        <v>1000</v>
      </c>
      <c r="P682" s="18" t="s">
        <v>261</v>
      </c>
      <c r="Q682" s="18" t="s">
        <v>254</v>
      </c>
      <c r="R682" s="24" t="s">
        <v>257</v>
      </c>
      <c r="S682" s="24" t="s">
        <v>257</v>
      </c>
      <c r="T682" s="26" t="s">
        <v>980</v>
      </c>
      <c r="U682" s="61">
        <v>36923</v>
      </c>
      <c r="V682" s="26" t="s">
        <v>1001</v>
      </c>
      <c r="W682" s="26" t="s">
        <v>1002</v>
      </c>
      <c r="X682" s="18" t="s">
        <v>983</v>
      </c>
      <c r="Y682" s="18">
        <v>200</v>
      </c>
      <c r="Z682" s="18" t="s">
        <v>599</v>
      </c>
      <c r="AA682" s="18">
        <v>200</v>
      </c>
      <c r="AB682" s="57" t="s">
        <v>257</v>
      </c>
      <c r="AC682" s="18" t="s">
        <v>984</v>
      </c>
      <c r="AD682" s="18" t="s">
        <v>257</v>
      </c>
      <c r="AE682" s="18" t="s">
        <v>257</v>
      </c>
      <c r="AF682" s="18" t="s">
        <v>257</v>
      </c>
      <c r="AG682" s="18" t="s">
        <v>257</v>
      </c>
      <c r="AH682" s="18" t="s">
        <v>257</v>
      </c>
      <c r="AI682" s="18">
        <v>22</v>
      </c>
      <c r="AJ682" s="18" t="s">
        <v>476</v>
      </c>
      <c r="AK682" s="18">
        <f t="shared" si="149"/>
        <v>0.91666666666666663</v>
      </c>
      <c r="AL682" s="18" t="s">
        <v>985</v>
      </c>
      <c r="AM682" s="18" t="s">
        <v>323</v>
      </c>
      <c r="AN682" s="63">
        <v>0.38200000000000001</v>
      </c>
      <c r="AO682" s="18" t="s">
        <v>986</v>
      </c>
      <c r="AP682" s="18" t="s">
        <v>479</v>
      </c>
      <c r="AQ682" s="69" t="s">
        <v>987</v>
      </c>
      <c r="AR682" s="3" t="s">
        <v>988</v>
      </c>
      <c r="AS682" s="63">
        <f t="shared" si="154"/>
        <v>0.32300000000000001</v>
      </c>
      <c r="AT682" s="18">
        <v>0.441</v>
      </c>
      <c r="AU682" s="63">
        <f t="shared" si="141"/>
        <v>5.8999999999999997E-2</v>
      </c>
      <c r="AV682" s="63">
        <f t="shared" si="142"/>
        <v>5.8999999999999997E-2</v>
      </c>
      <c r="AW682" s="18" t="s">
        <v>557</v>
      </c>
      <c r="AX682" s="18">
        <v>22</v>
      </c>
      <c r="AY682" s="18" t="s">
        <v>958</v>
      </c>
      <c r="AZ682" s="18" t="s">
        <v>257</v>
      </c>
      <c r="BA682" s="18" t="s">
        <v>257</v>
      </c>
      <c r="BB682" s="18" t="s">
        <v>989</v>
      </c>
      <c r="BC682" s="18"/>
      <c r="BD682" s="55"/>
      <c r="BE682" s="18"/>
      <c r="BF682" s="18"/>
      <c r="BG682" s="69"/>
      <c r="BH682" s="18"/>
      <c r="BI682" s="55"/>
      <c r="BJ682" s="55"/>
      <c r="BK682" s="55"/>
      <c r="BL682" s="55"/>
      <c r="BM682" s="18"/>
      <c r="BN682" s="18"/>
      <c r="BO682" s="18"/>
      <c r="BP682" s="18"/>
      <c r="BQ682" s="18"/>
      <c r="BR682" s="18"/>
      <c r="BS682" s="18"/>
      <c r="BT682" s="55"/>
      <c r="BU682" s="18"/>
      <c r="BV682" s="18"/>
      <c r="BW682" s="18"/>
      <c r="BX682" s="18"/>
      <c r="BY682" s="55"/>
      <c r="BZ682" s="18"/>
      <c r="CA682" s="55"/>
      <c r="CB682" s="55"/>
      <c r="CC682" s="18"/>
      <c r="CD682" s="18"/>
      <c r="CE682" s="18"/>
      <c r="CF682" s="18"/>
      <c r="CG682" s="18"/>
      <c r="CH682" s="18"/>
      <c r="CI682" s="18"/>
      <c r="CJ682" s="18"/>
      <c r="CK682" s="18"/>
      <c r="CL682" s="18"/>
      <c r="CM682" s="18"/>
      <c r="CN682" s="18"/>
      <c r="CO682" s="18"/>
      <c r="CP682" s="18"/>
      <c r="CQ682" s="18"/>
      <c r="CR682" s="18"/>
      <c r="CS682" s="18"/>
      <c r="CT682" s="18"/>
      <c r="CU682" s="18"/>
      <c r="CV682" s="18"/>
      <c r="CW682" s="18"/>
      <c r="CX682" s="18"/>
      <c r="CY682" s="18"/>
      <c r="CZ682" s="18"/>
      <c r="DA682" s="18"/>
      <c r="DB682" s="18"/>
      <c r="DC682" s="18"/>
      <c r="DD682" s="18"/>
      <c r="DE682" s="18"/>
      <c r="DF682" s="18"/>
      <c r="DG682" s="18"/>
      <c r="DH682" s="18"/>
      <c r="DI682" s="18"/>
      <c r="DJ682" s="18"/>
      <c r="DK682" s="18"/>
      <c r="DL682" s="18"/>
      <c r="DM682" s="18"/>
      <c r="DN682" s="18"/>
      <c r="DO682" s="18"/>
      <c r="DP682" s="18"/>
      <c r="DQ682" s="18"/>
      <c r="DR682" s="18"/>
      <c r="DS682" s="18"/>
      <c r="DT682" s="18"/>
      <c r="DU682" s="18"/>
      <c r="DV682" s="18">
        <v>1</v>
      </c>
      <c r="DW682" s="18"/>
      <c r="DX682" s="18"/>
      <c r="DY682" s="18"/>
      <c r="DZ682" s="18">
        <v>1</v>
      </c>
      <c r="EA682" s="18"/>
      <c r="EB682" s="18"/>
      <c r="EC682" s="18"/>
      <c r="ED682" s="18"/>
      <c r="EE682" s="18">
        <v>1</v>
      </c>
      <c r="EF682" s="18"/>
      <c r="EG682" s="18"/>
      <c r="EH682" s="18" t="s">
        <v>990</v>
      </c>
      <c r="EI682" s="18" cm="1">
        <f t="array" ref="EI682">IF(SUMPRODUCT(--(DO682:DS682&lt;&gt;""))=0, 0,1)</f>
        <v>0</v>
      </c>
      <c r="EJ682" s="18" cm="1">
        <f t="array" ref="EJ682">IF(SUMPRODUCT(--(DT682:EG682&lt;&gt;""))=0, 0,1)</f>
        <v>1</v>
      </c>
      <c r="EK682" s="18" cm="1">
        <f t="array" ref="EK682">IF(SUMPRODUCT(--(EC682:EG682&lt;&gt;""))=0, 0,1)</f>
        <v>1</v>
      </c>
      <c r="EL682" s="18" cm="1">
        <f t="array" ref="EL682">IF(SUMPRODUCT(--(EE682:EG682&lt;&gt;""))=0, 0,1)</f>
        <v>1</v>
      </c>
      <c r="EM682" s="18">
        <f t="shared" si="135"/>
        <v>1</v>
      </c>
      <c r="EN682" s="18" t="str">
        <f t="shared" si="136"/>
        <v>NA</v>
      </c>
      <c r="EO682" s="18">
        <f t="shared" si="137"/>
        <v>1</v>
      </c>
      <c r="EP682" s="18">
        <f t="shared" si="138"/>
        <v>1</v>
      </c>
      <c r="EQ682" s="18">
        <f t="shared" si="139"/>
        <v>1</v>
      </c>
      <c r="ER682" s="58" t="s">
        <v>2080</v>
      </c>
      <c r="ES682" s="59">
        <v>43640</v>
      </c>
      <c r="ET682" s="18" t="s">
        <v>991</v>
      </c>
      <c r="EU682" s="18" t="s">
        <v>949</v>
      </c>
    </row>
    <row r="683" spans="1:151" ht="15.75" customHeight="1" x14ac:dyDescent="0.2">
      <c r="A683" s="5" t="s">
        <v>976</v>
      </c>
      <c r="B683" s="24" t="s">
        <v>948</v>
      </c>
      <c r="C683" s="26">
        <v>1</v>
      </c>
      <c r="D683" s="18" t="s">
        <v>979</v>
      </c>
      <c r="E683" s="18" t="s">
        <v>952</v>
      </c>
      <c r="F683" s="18" t="s">
        <v>553</v>
      </c>
      <c r="G683" s="18" t="s">
        <v>771</v>
      </c>
      <c r="H683" s="18" t="s">
        <v>807</v>
      </c>
      <c r="I683" s="18" t="s">
        <v>363</v>
      </c>
      <c r="J683" s="18" t="s">
        <v>363</v>
      </c>
      <c r="K683" s="18" t="s">
        <v>363</v>
      </c>
      <c r="L683" s="18" t="s">
        <v>363</v>
      </c>
      <c r="M683" s="18" t="s">
        <v>253</v>
      </c>
      <c r="N683" s="56">
        <v>74</v>
      </c>
      <c r="O683" s="18" t="s">
        <v>1011</v>
      </c>
      <c r="P683" s="18" t="s">
        <v>261</v>
      </c>
      <c r="Q683" s="18" t="s">
        <v>254</v>
      </c>
      <c r="R683" s="24" t="s">
        <v>257</v>
      </c>
      <c r="S683" s="24" t="s">
        <v>257</v>
      </c>
      <c r="T683" s="26" t="s">
        <v>980</v>
      </c>
      <c r="U683" s="61">
        <v>36923</v>
      </c>
      <c r="V683" s="26" t="s">
        <v>1012</v>
      </c>
      <c r="W683" s="26" t="s">
        <v>1013</v>
      </c>
      <c r="X683" s="18" t="s">
        <v>983</v>
      </c>
      <c r="Y683" s="18">
        <v>0</v>
      </c>
      <c r="Z683" s="18" t="s">
        <v>599</v>
      </c>
      <c r="AA683" s="18">
        <v>0</v>
      </c>
      <c r="AB683" s="57" t="s">
        <v>257</v>
      </c>
      <c r="AC683" s="18" t="s">
        <v>984</v>
      </c>
      <c r="AD683" s="18" t="s">
        <v>257</v>
      </c>
      <c r="AE683" s="18" t="s">
        <v>257</v>
      </c>
      <c r="AF683" s="18" t="s">
        <v>257</v>
      </c>
      <c r="AG683" s="18" t="s">
        <v>257</v>
      </c>
      <c r="AH683" s="18" t="s">
        <v>257</v>
      </c>
      <c r="AI683" s="18">
        <v>0</v>
      </c>
      <c r="AJ683" s="18" t="s">
        <v>476</v>
      </c>
      <c r="AK683" s="18">
        <f t="shared" si="149"/>
        <v>0</v>
      </c>
      <c r="AL683" s="18" t="s">
        <v>985</v>
      </c>
      <c r="AM683" s="18" t="s">
        <v>323</v>
      </c>
      <c r="AN683" s="63">
        <v>0.623</v>
      </c>
      <c r="AO683" s="18" t="s">
        <v>986</v>
      </c>
      <c r="AP683" s="18" t="s">
        <v>479</v>
      </c>
      <c r="AQ683" s="69" t="s">
        <v>987</v>
      </c>
      <c r="AR683" s="3" t="s">
        <v>988</v>
      </c>
      <c r="AS683" s="63">
        <f t="shared" si="154"/>
        <v>0.61199999999999999</v>
      </c>
      <c r="AT683" s="18">
        <v>0.63400000000000001</v>
      </c>
      <c r="AU683" s="63">
        <f t="shared" si="141"/>
        <v>1.100000000000001E-2</v>
      </c>
      <c r="AV683" s="63">
        <f t="shared" si="142"/>
        <v>1.100000000000001E-2</v>
      </c>
      <c r="AW683" s="18" t="s">
        <v>557</v>
      </c>
      <c r="AX683" s="18">
        <v>0</v>
      </c>
      <c r="AY683" s="18" t="s">
        <v>958</v>
      </c>
      <c r="AZ683" s="18" t="s">
        <v>257</v>
      </c>
      <c r="BA683" s="18" t="s">
        <v>257</v>
      </c>
      <c r="BB683" s="18" t="s">
        <v>989</v>
      </c>
      <c r="BC683" s="18"/>
      <c r="BD683" s="55"/>
      <c r="BE683" s="18"/>
      <c r="BF683" s="18"/>
      <c r="BG683" s="69"/>
      <c r="BH683" s="18"/>
      <c r="BI683" s="55"/>
      <c r="BJ683" s="55"/>
      <c r="BK683" s="55"/>
      <c r="BL683" s="55"/>
      <c r="BM683" s="18"/>
      <c r="BN683" s="18"/>
      <c r="BO683" s="18"/>
      <c r="BP683" s="18"/>
      <c r="BQ683" s="18"/>
      <c r="BR683" s="18"/>
      <c r="BS683" s="18"/>
      <c r="BT683" s="55"/>
      <c r="BU683" s="18"/>
      <c r="BV683" s="18"/>
      <c r="BW683" s="18"/>
      <c r="BX683" s="18"/>
      <c r="BY683" s="55"/>
      <c r="BZ683" s="18"/>
      <c r="CA683" s="55"/>
      <c r="CB683" s="55"/>
      <c r="CC683" s="18"/>
      <c r="CD683" s="18"/>
      <c r="CE683" s="18"/>
      <c r="CF683" s="18"/>
      <c r="CG683" s="18"/>
      <c r="CH683" s="18"/>
      <c r="CI683" s="18"/>
      <c r="CJ683" s="18"/>
      <c r="CK683" s="18"/>
      <c r="CL683" s="18"/>
      <c r="CM683" s="18"/>
      <c r="CN683" s="18"/>
      <c r="CO683" s="18"/>
      <c r="CP683" s="18"/>
      <c r="CQ683" s="18"/>
      <c r="CR683" s="18"/>
      <c r="CS683" s="18"/>
      <c r="CT683" s="18"/>
      <c r="CU683" s="18"/>
      <c r="CV683" s="18"/>
      <c r="CW683" s="18"/>
      <c r="CX683" s="18"/>
      <c r="CY683" s="18"/>
      <c r="CZ683" s="18"/>
      <c r="DA683" s="18"/>
      <c r="DB683" s="18"/>
      <c r="DC683" s="18"/>
      <c r="DD683" s="18"/>
      <c r="DE683" s="18"/>
      <c r="DF683" s="18"/>
      <c r="DG683" s="18"/>
      <c r="DH683" s="18"/>
      <c r="DI683" s="18"/>
      <c r="DJ683" s="18"/>
      <c r="DK683" s="18"/>
      <c r="DL683" s="18"/>
      <c r="DM683" s="18"/>
      <c r="DN683" s="18"/>
      <c r="DO683" s="18"/>
      <c r="DP683" s="18"/>
      <c r="DQ683" s="18"/>
      <c r="DR683" s="18"/>
      <c r="DS683" s="18"/>
      <c r="DT683" s="18"/>
      <c r="DU683" s="18"/>
      <c r="DV683" s="18">
        <v>0</v>
      </c>
      <c r="DW683" s="18"/>
      <c r="DX683" s="18"/>
      <c r="DY683" s="18"/>
      <c r="DZ683" s="18"/>
      <c r="EA683" s="18"/>
      <c r="EB683" s="18"/>
      <c r="EC683" s="18"/>
      <c r="ED683" s="18"/>
      <c r="EE683" s="18"/>
      <c r="EF683" s="18"/>
      <c r="EG683" s="18"/>
      <c r="EH683" s="18" t="s">
        <v>990</v>
      </c>
      <c r="EI683" s="18" cm="1">
        <f t="array" ref="EI683">IF(SUMPRODUCT(--(DO683:DS683&lt;&gt;""))=0, 0,1)</f>
        <v>0</v>
      </c>
      <c r="EJ683" s="18" cm="1">
        <f t="array" ref="EJ683">IF(SUMPRODUCT(--(DT683:EG683&lt;&gt;""))=0, 0,1)</f>
        <v>1</v>
      </c>
      <c r="EK683" s="18" cm="1">
        <f t="array" ref="EK683">IF(SUMPRODUCT(--(EC683:EG683&lt;&gt;""))=0, 0,1)</f>
        <v>0</v>
      </c>
      <c r="EL683" s="18" cm="1">
        <f t="array" ref="EL683">IF(SUMPRODUCT(--(EE683:EG683&lt;&gt;""))=0, 0,1)</f>
        <v>0</v>
      </c>
      <c r="EM683" s="18">
        <f t="shared" si="135"/>
        <v>0</v>
      </c>
      <c r="EN683" s="18" t="str">
        <f t="shared" si="136"/>
        <v>NA</v>
      </c>
      <c r="EO683" s="18">
        <f t="shared" si="137"/>
        <v>0</v>
      </c>
      <c r="EP683" s="18" t="str">
        <f t="shared" si="138"/>
        <v>NA</v>
      </c>
      <c r="EQ683" s="18" t="str">
        <f t="shared" si="139"/>
        <v>NA</v>
      </c>
      <c r="ER683" s="58" t="s">
        <v>2080</v>
      </c>
      <c r="ES683" s="59">
        <v>43640</v>
      </c>
      <c r="ET683" s="18" t="s">
        <v>991</v>
      </c>
      <c r="EU683" s="18" t="s">
        <v>949</v>
      </c>
    </row>
    <row r="684" spans="1:151" ht="15.75" customHeight="1" x14ac:dyDescent="0.2">
      <c r="A684" s="5" t="s">
        <v>976</v>
      </c>
      <c r="B684" s="24" t="s">
        <v>948</v>
      </c>
      <c r="C684" s="26">
        <v>1</v>
      </c>
      <c r="D684" s="18" t="s">
        <v>992</v>
      </c>
      <c r="E684" s="18" t="s">
        <v>993</v>
      </c>
      <c r="F684" s="18" t="s">
        <v>553</v>
      </c>
      <c r="G684" s="18" t="s">
        <v>771</v>
      </c>
      <c r="H684" s="18" t="s">
        <v>807</v>
      </c>
      <c r="I684" s="18" t="s">
        <v>363</v>
      </c>
      <c r="J684" s="18" t="s">
        <v>363</v>
      </c>
      <c r="K684" s="18" t="s">
        <v>363</v>
      </c>
      <c r="L684" s="18" t="s">
        <v>363</v>
      </c>
      <c r="M684" s="18" t="s">
        <v>253</v>
      </c>
      <c r="N684" s="56">
        <v>74</v>
      </c>
      <c r="O684" s="18" t="s">
        <v>1011</v>
      </c>
      <c r="P684" s="18" t="s">
        <v>261</v>
      </c>
      <c r="Q684" s="18" t="s">
        <v>254</v>
      </c>
      <c r="R684" s="24" t="s">
        <v>257</v>
      </c>
      <c r="S684" s="24" t="s">
        <v>257</v>
      </c>
      <c r="T684" s="26" t="s">
        <v>980</v>
      </c>
      <c r="U684" s="61">
        <v>36923</v>
      </c>
      <c r="V684" s="26" t="s">
        <v>1012</v>
      </c>
      <c r="W684" s="26" t="s">
        <v>1013</v>
      </c>
      <c r="X684" s="18" t="s">
        <v>983</v>
      </c>
      <c r="Y684" s="18">
        <v>0</v>
      </c>
      <c r="Z684" s="18" t="s">
        <v>599</v>
      </c>
      <c r="AA684" s="18">
        <v>0</v>
      </c>
      <c r="AB684" s="57" t="s">
        <v>257</v>
      </c>
      <c r="AC684" s="18" t="s">
        <v>984</v>
      </c>
      <c r="AD684" s="18" t="s">
        <v>257</v>
      </c>
      <c r="AE684" s="18" t="s">
        <v>257</v>
      </c>
      <c r="AF684" s="18" t="s">
        <v>257</v>
      </c>
      <c r="AG684" s="18" t="s">
        <v>257</v>
      </c>
      <c r="AH684" s="18" t="s">
        <v>257</v>
      </c>
      <c r="AI684" s="18">
        <v>22</v>
      </c>
      <c r="AJ684" s="18" t="s">
        <v>476</v>
      </c>
      <c r="AK684" s="18">
        <f t="shared" si="149"/>
        <v>0.91666666666666663</v>
      </c>
      <c r="AL684" s="18" t="s">
        <v>985</v>
      </c>
      <c r="AM684" s="18" t="s">
        <v>323</v>
      </c>
      <c r="AN684" s="63">
        <v>0.63</v>
      </c>
      <c r="AO684" s="18" t="s">
        <v>986</v>
      </c>
      <c r="AP684" s="18" t="s">
        <v>479</v>
      </c>
      <c r="AQ684" s="69" t="s">
        <v>987</v>
      </c>
      <c r="AR684" s="3" t="s">
        <v>988</v>
      </c>
      <c r="AS684" s="63">
        <f t="shared" si="154"/>
        <v>0.624</v>
      </c>
      <c r="AT684" s="18">
        <v>0.63600000000000001</v>
      </c>
      <c r="AU684" s="63">
        <f t="shared" si="141"/>
        <v>6.0000000000000053E-3</v>
      </c>
      <c r="AV684" s="63">
        <f t="shared" si="142"/>
        <v>6.0000000000000053E-3</v>
      </c>
      <c r="AW684" s="18" t="s">
        <v>557</v>
      </c>
      <c r="AX684" s="18">
        <v>22</v>
      </c>
      <c r="AY684" s="18" t="s">
        <v>958</v>
      </c>
      <c r="AZ684" s="18" t="s">
        <v>257</v>
      </c>
      <c r="BA684" s="18" t="s">
        <v>257</v>
      </c>
      <c r="BB684" s="18" t="s">
        <v>989</v>
      </c>
      <c r="BC684" s="18"/>
      <c r="BD684" s="55"/>
      <c r="BE684" s="18"/>
      <c r="BF684" s="18"/>
      <c r="BG684" s="69"/>
      <c r="BH684" s="18"/>
      <c r="BI684" s="55"/>
      <c r="BJ684" s="55"/>
      <c r="BK684" s="55"/>
      <c r="BL684" s="55"/>
      <c r="BM684" s="18"/>
      <c r="BN684" s="18"/>
      <c r="BO684" s="18"/>
      <c r="BP684" s="18"/>
      <c r="BQ684" s="18"/>
      <c r="BR684" s="18"/>
      <c r="BS684" s="18"/>
      <c r="BT684" s="55"/>
      <c r="BU684" s="18"/>
      <c r="BV684" s="18"/>
      <c r="BW684" s="18"/>
      <c r="BX684" s="18"/>
      <c r="BY684" s="55"/>
      <c r="BZ684" s="18"/>
      <c r="CA684" s="55"/>
      <c r="CB684" s="55"/>
      <c r="CC684" s="18"/>
      <c r="CD684" s="18"/>
      <c r="CE684" s="18"/>
      <c r="CF684" s="18"/>
      <c r="CG684" s="18"/>
      <c r="CH684" s="18"/>
      <c r="CI684" s="18"/>
      <c r="CJ684" s="18"/>
      <c r="CK684" s="18"/>
      <c r="CL684" s="18"/>
      <c r="CM684" s="18"/>
      <c r="CN684" s="18"/>
      <c r="CO684" s="18"/>
      <c r="CP684" s="18"/>
      <c r="CQ684" s="18"/>
      <c r="CR684" s="18"/>
      <c r="CS684" s="18"/>
      <c r="CT684" s="18"/>
      <c r="CU684" s="18"/>
      <c r="CV684" s="18"/>
      <c r="CW684" s="18"/>
      <c r="CX684" s="18"/>
      <c r="CY684" s="18"/>
      <c r="CZ684" s="18"/>
      <c r="DA684" s="18"/>
      <c r="DB684" s="18"/>
      <c r="DC684" s="18"/>
      <c r="DD684" s="18"/>
      <c r="DE684" s="18"/>
      <c r="DF684" s="18"/>
      <c r="DG684" s="18"/>
      <c r="DH684" s="18"/>
      <c r="DI684" s="18"/>
      <c r="DJ684" s="18"/>
      <c r="DK684" s="18"/>
      <c r="DL684" s="18"/>
      <c r="DM684" s="18"/>
      <c r="DN684" s="18"/>
      <c r="DO684" s="18"/>
      <c r="DP684" s="18"/>
      <c r="DQ684" s="18"/>
      <c r="DR684" s="18"/>
      <c r="DS684" s="18"/>
      <c r="DT684" s="18"/>
      <c r="DU684" s="18"/>
      <c r="DV684" s="18">
        <v>0</v>
      </c>
      <c r="DW684" s="18"/>
      <c r="DX684" s="18"/>
      <c r="DY684" s="18"/>
      <c r="DZ684" s="18"/>
      <c r="EA684" s="18"/>
      <c r="EB684" s="18"/>
      <c r="EC684" s="18"/>
      <c r="ED684" s="18"/>
      <c r="EE684" s="18"/>
      <c r="EF684" s="18"/>
      <c r="EG684" s="18"/>
      <c r="EH684" s="18" t="s">
        <v>990</v>
      </c>
      <c r="EI684" s="18" cm="1">
        <f t="array" ref="EI684">IF(SUMPRODUCT(--(DO684:DS684&lt;&gt;""))=0, 0,1)</f>
        <v>0</v>
      </c>
      <c r="EJ684" s="18" cm="1">
        <f t="array" ref="EJ684">IF(SUMPRODUCT(--(DT684:EG684&lt;&gt;""))=0, 0,1)</f>
        <v>1</v>
      </c>
      <c r="EK684" s="18" cm="1">
        <f t="array" ref="EK684">IF(SUMPRODUCT(--(EC684:EG684&lt;&gt;""))=0, 0,1)</f>
        <v>0</v>
      </c>
      <c r="EL684" s="18" cm="1">
        <f t="array" ref="EL684">IF(SUMPRODUCT(--(EE684:EG684&lt;&gt;""))=0, 0,1)</f>
        <v>0</v>
      </c>
      <c r="EM684" s="18">
        <f t="shared" si="135"/>
        <v>0</v>
      </c>
      <c r="EN684" s="18" t="str">
        <f t="shared" si="136"/>
        <v>NA</v>
      </c>
      <c r="EO684" s="18">
        <f t="shared" si="137"/>
        <v>0</v>
      </c>
      <c r="EP684" s="18" t="str">
        <f t="shared" si="138"/>
        <v>NA</v>
      </c>
      <c r="EQ684" s="18" t="str">
        <f t="shared" si="139"/>
        <v>NA</v>
      </c>
      <c r="ER684" s="58" t="s">
        <v>2080</v>
      </c>
      <c r="ES684" s="59">
        <v>43640</v>
      </c>
      <c r="ET684" s="18" t="s">
        <v>991</v>
      </c>
      <c r="EU684" s="18" t="s">
        <v>949</v>
      </c>
    </row>
    <row r="685" spans="1:151" ht="15.75" customHeight="1" x14ac:dyDescent="0.2">
      <c r="A685" s="5" t="s">
        <v>976</v>
      </c>
      <c r="B685" s="24" t="s">
        <v>948</v>
      </c>
      <c r="C685" s="26">
        <v>1</v>
      </c>
      <c r="D685" s="18" t="s">
        <v>994</v>
      </c>
      <c r="E685" s="18" t="s">
        <v>993</v>
      </c>
      <c r="F685" s="18" t="s">
        <v>553</v>
      </c>
      <c r="G685" s="18" t="s">
        <v>771</v>
      </c>
      <c r="H685" s="18" t="s">
        <v>807</v>
      </c>
      <c r="I685" s="18" t="s">
        <v>363</v>
      </c>
      <c r="J685" s="18" t="s">
        <v>363</v>
      </c>
      <c r="K685" s="18" t="s">
        <v>363</v>
      </c>
      <c r="L685" s="18" t="s">
        <v>363</v>
      </c>
      <c r="M685" s="18" t="s">
        <v>253</v>
      </c>
      <c r="N685" s="56">
        <v>74</v>
      </c>
      <c r="O685" s="18" t="s">
        <v>1011</v>
      </c>
      <c r="P685" s="18" t="s">
        <v>261</v>
      </c>
      <c r="Q685" s="18" t="s">
        <v>254</v>
      </c>
      <c r="R685" s="24" t="s">
        <v>257</v>
      </c>
      <c r="S685" s="24" t="s">
        <v>257</v>
      </c>
      <c r="T685" s="26" t="s">
        <v>980</v>
      </c>
      <c r="U685" s="61">
        <v>36923</v>
      </c>
      <c r="V685" s="26" t="s">
        <v>1012</v>
      </c>
      <c r="W685" s="26" t="s">
        <v>1013</v>
      </c>
      <c r="X685" s="18" t="s">
        <v>983</v>
      </c>
      <c r="Y685" s="18">
        <v>200</v>
      </c>
      <c r="Z685" s="18" t="s">
        <v>599</v>
      </c>
      <c r="AA685" s="18">
        <v>200</v>
      </c>
      <c r="AB685" s="57" t="s">
        <v>257</v>
      </c>
      <c r="AC685" s="18" t="s">
        <v>984</v>
      </c>
      <c r="AD685" s="18" t="s">
        <v>257</v>
      </c>
      <c r="AE685" s="18" t="s">
        <v>257</v>
      </c>
      <c r="AF685" s="18" t="s">
        <v>257</v>
      </c>
      <c r="AG685" s="18" t="s">
        <v>257</v>
      </c>
      <c r="AH685" s="18" t="s">
        <v>257</v>
      </c>
      <c r="AI685" s="18">
        <v>22</v>
      </c>
      <c r="AJ685" s="18" t="s">
        <v>476</v>
      </c>
      <c r="AK685" s="18">
        <f t="shared" si="149"/>
        <v>0.91666666666666663</v>
      </c>
      <c r="AL685" s="18" t="s">
        <v>985</v>
      </c>
      <c r="AM685" s="18" t="s">
        <v>323</v>
      </c>
      <c r="AN685" s="63">
        <v>0.35199999999999998</v>
      </c>
      <c r="AO685" s="18" t="s">
        <v>986</v>
      </c>
      <c r="AP685" s="18" t="s">
        <v>479</v>
      </c>
      <c r="AQ685" s="69" t="s">
        <v>987</v>
      </c>
      <c r="AR685" s="3" t="s">
        <v>988</v>
      </c>
      <c r="AS685" s="63">
        <f t="shared" si="154"/>
        <v>0.32399999999999995</v>
      </c>
      <c r="AT685" s="63">
        <v>0.38</v>
      </c>
      <c r="AU685" s="63">
        <f t="shared" si="141"/>
        <v>2.8000000000000025E-2</v>
      </c>
      <c r="AV685" s="63">
        <f t="shared" si="142"/>
        <v>2.8000000000000025E-2</v>
      </c>
      <c r="AW685" s="18" t="s">
        <v>557</v>
      </c>
      <c r="AX685" s="18">
        <v>22</v>
      </c>
      <c r="AY685" s="18" t="s">
        <v>958</v>
      </c>
      <c r="AZ685" s="18" t="s">
        <v>257</v>
      </c>
      <c r="BA685" s="18" t="s">
        <v>257</v>
      </c>
      <c r="BB685" s="18" t="s">
        <v>989</v>
      </c>
      <c r="BC685" s="18"/>
      <c r="BD685" s="55"/>
      <c r="BE685" s="18"/>
      <c r="BF685" s="18"/>
      <c r="BG685" s="69"/>
      <c r="BH685" s="18"/>
      <c r="BI685" s="55"/>
      <c r="BJ685" s="55"/>
      <c r="BK685" s="55"/>
      <c r="BL685" s="55"/>
      <c r="BM685" s="18"/>
      <c r="BN685" s="18"/>
      <c r="BO685" s="18"/>
      <c r="BP685" s="18"/>
      <c r="BQ685" s="18"/>
      <c r="BR685" s="18"/>
      <c r="BS685" s="18"/>
      <c r="BT685" s="55"/>
      <c r="BU685" s="18"/>
      <c r="BV685" s="18"/>
      <c r="BW685" s="18"/>
      <c r="BX685" s="18"/>
      <c r="BY685" s="55"/>
      <c r="BZ685" s="18"/>
      <c r="CA685" s="55"/>
      <c r="CB685" s="55"/>
      <c r="CC685" s="18"/>
      <c r="CD685" s="18"/>
      <c r="CE685" s="18"/>
      <c r="CF685" s="18"/>
      <c r="CG685" s="18"/>
      <c r="CH685" s="18"/>
      <c r="CI685" s="18"/>
      <c r="CJ685" s="18"/>
      <c r="CK685" s="18"/>
      <c r="CL685" s="18"/>
      <c r="CM685" s="18"/>
      <c r="CN685" s="18"/>
      <c r="CO685" s="18"/>
      <c r="CP685" s="18"/>
      <c r="CQ685" s="18"/>
      <c r="CR685" s="18"/>
      <c r="CS685" s="18"/>
      <c r="CT685" s="18"/>
      <c r="CU685" s="18"/>
      <c r="CV685" s="18"/>
      <c r="CW685" s="18"/>
      <c r="CX685" s="18"/>
      <c r="CY685" s="18"/>
      <c r="CZ685" s="18"/>
      <c r="DA685" s="18"/>
      <c r="DB685" s="18"/>
      <c r="DC685" s="18"/>
      <c r="DD685" s="18"/>
      <c r="DE685" s="18"/>
      <c r="DF685" s="18"/>
      <c r="DG685" s="18"/>
      <c r="DH685" s="18"/>
      <c r="DI685" s="18"/>
      <c r="DJ685" s="18"/>
      <c r="DK685" s="18"/>
      <c r="DL685" s="18"/>
      <c r="DM685" s="18"/>
      <c r="DN685" s="18"/>
      <c r="DO685" s="18"/>
      <c r="DP685" s="18"/>
      <c r="DQ685" s="18"/>
      <c r="DR685" s="18"/>
      <c r="DS685" s="18"/>
      <c r="DT685" s="18"/>
      <c r="DU685" s="18"/>
      <c r="DV685" s="18">
        <v>1</v>
      </c>
      <c r="DW685" s="18"/>
      <c r="DX685" s="18"/>
      <c r="DY685" s="18"/>
      <c r="DZ685" s="18"/>
      <c r="EA685" s="18"/>
      <c r="EB685" s="18"/>
      <c r="EC685" s="18"/>
      <c r="ED685" s="18"/>
      <c r="EE685" s="18"/>
      <c r="EF685" s="18"/>
      <c r="EG685" s="18"/>
      <c r="EH685" s="18" t="s">
        <v>990</v>
      </c>
      <c r="EI685" s="18" cm="1">
        <f t="array" ref="EI685">IF(SUMPRODUCT(--(DO685:DS685&lt;&gt;""))=0, 0,1)</f>
        <v>0</v>
      </c>
      <c r="EJ685" s="18" cm="1">
        <f t="array" ref="EJ685">IF(SUMPRODUCT(--(DT685:EG685&lt;&gt;""))=0, 0,1)</f>
        <v>1</v>
      </c>
      <c r="EK685" s="18" cm="1">
        <f t="array" ref="EK685">IF(SUMPRODUCT(--(EC685:EG685&lt;&gt;""))=0, 0,1)</f>
        <v>0</v>
      </c>
      <c r="EL685" s="18" cm="1">
        <f t="array" ref="EL685">IF(SUMPRODUCT(--(EE685:EG685&lt;&gt;""))=0, 0,1)</f>
        <v>0</v>
      </c>
      <c r="EM685" s="18">
        <f t="shared" si="135"/>
        <v>1</v>
      </c>
      <c r="EN685" s="18" t="str">
        <f t="shared" si="136"/>
        <v>NA</v>
      </c>
      <c r="EO685" s="18">
        <f t="shared" si="137"/>
        <v>1</v>
      </c>
      <c r="EP685" s="18" t="str">
        <f t="shared" si="138"/>
        <v>NA</v>
      </c>
      <c r="EQ685" s="18" t="str">
        <f t="shared" si="139"/>
        <v>NA</v>
      </c>
      <c r="ER685" s="58" t="s">
        <v>2080</v>
      </c>
      <c r="ES685" s="59">
        <v>43640</v>
      </c>
      <c r="ET685" s="18" t="s">
        <v>991</v>
      </c>
      <c r="EU685" s="18" t="s">
        <v>949</v>
      </c>
    </row>
    <row r="686" spans="1:151" ht="15.75" customHeight="1" x14ac:dyDescent="0.2">
      <c r="A686" s="5" t="s">
        <v>976</v>
      </c>
      <c r="B686" s="24" t="s">
        <v>948</v>
      </c>
      <c r="C686" s="26">
        <v>1</v>
      </c>
      <c r="D686" s="18" t="s">
        <v>979</v>
      </c>
      <c r="E686" s="18" t="s">
        <v>952</v>
      </c>
      <c r="F686" s="18" t="s">
        <v>553</v>
      </c>
      <c r="G686" s="18" t="s">
        <v>775</v>
      </c>
      <c r="H686" s="18" t="s">
        <v>776</v>
      </c>
      <c r="I686" s="18" t="s">
        <v>363</v>
      </c>
      <c r="J686" s="18" t="s">
        <v>363</v>
      </c>
      <c r="K686" s="18" t="s">
        <v>363</v>
      </c>
      <c r="L686" s="18" t="s">
        <v>363</v>
      </c>
      <c r="M686" s="18" t="s">
        <v>253</v>
      </c>
      <c r="N686" s="56">
        <v>74</v>
      </c>
      <c r="O686" s="18" t="s">
        <v>1000</v>
      </c>
      <c r="P686" s="18" t="s">
        <v>261</v>
      </c>
      <c r="Q686" s="18" t="s">
        <v>254</v>
      </c>
      <c r="R686" s="24" t="s">
        <v>257</v>
      </c>
      <c r="S686" s="24" t="s">
        <v>257</v>
      </c>
      <c r="T686" s="26" t="s">
        <v>980</v>
      </c>
      <c r="U686" s="61">
        <v>36923</v>
      </c>
      <c r="V686" s="26" t="s">
        <v>1001</v>
      </c>
      <c r="W686" s="26" t="s">
        <v>1002</v>
      </c>
      <c r="X686" s="18" t="s">
        <v>983</v>
      </c>
      <c r="Y686" s="18">
        <v>0</v>
      </c>
      <c r="Z686" s="18" t="s">
        <v>599</v>
      </c>
      <c r="AA686" s="18">
        <v>0</v>
      </c>
      <c r="AB686" s="57" t="s">
        <v>257</v>
      </c>
      <c r="AC686" s="18" t="s">
        <v>984</v>
      </c>
      <c r="AD686" s="18" t="s">
        <v>257</v>
      </c>
      <c r="AE686" s="18" t="s">
        <v>257</v>
      </c>
      <c r="AF686" s="18" t="s">
        <v>257</v>
      </c>
      <c r="AG686" s="18" t="s">
        <v>257</v>
      </c>
      <c r="AH686" s="18" t="s">
        <v>257</v>
      </c>
      <c r="AI686" s="18">
        <v>0</v>
      </c>
      <c r="AJ686" s="18" t="s">
        <v>476</v>
      </c>
      <c r="AK686" s="18">
        <f t="shared" si="149"/>
        <v>0</v>
      </c>
      <c r="AL686" s="18" t="s">
        <v>985</v>
      </c>
      <c r="AM686" s="18" t="s">
        <v>323</v>
      </c>
      <c r="AN686" s="63">
        <v>0.61599999999999999</v>
      </c>
      <c r="AO686" s="18" t="s">
        <v>986</v>
      </c>
      <c r="AP686" s="18" t="s">
        <v>479</v>
      </c>
      <c r="AQ686" s="69" t="s">
        <v>987</v>
      </c>
      <c r="AR686" s="3" t="s">
        <v>988</v>
      </c>
      <c r="AS686" s="63">
        <f t="shared" si="154"/>
        <v>0.59799999999999998</v>
      </c>
      <c r="AT686" s="18">
        <v>0.63400000000000001</v>
      </c>
      <c r="AU686" s="63">
        <f t="shared" si="141"/>
        <v>1.8000000000000016E-2</v>
      </c>
      <c r="AV686" s="63">
        <f t="shared" si="142"/>
        <v>1.8000000000000016E-2</v>
      </c>
      <c r="AW686" s="18" t="s">
        <v>557</v>
      </c>
      <c r="AX686" s="18">
        <v>0</v>
      </c>
      <c r="AY686" s="18" t="s">
        <v>958</v>
      </c>
      <c r="AZ686" s="18" t="s">
        <v>257</v>
      </c>
      <c r="BA686" s="18" t="s">
        <v>257</v>
      </c>
      <c r="BB686" s="18" t="s">
        <v>989</v>
      </c>
      <c r="BC686" s="18"/>
      <c r="BD686" s="55"/>
      <c r="BE686" s="18"/>
      <c r="BF686" s="18"/>
      <c r="BG686" s="69"/>
      <c r="BH686" s="18"/>
      <c r="BI686" s="55"/>
      <c r="BJ686" s="55"/>
      <c r="BK686" s="55"/>
      <c r="BL686" s="55"/>
      <c r="BM686" s="18"/>
      <c r="BN686" s="18"/>
      <c r="BO686" s="18"/>
      <c r="BP686" s="18"/>
      <c r="BQ686" s="18"/>
      <c r="BR686" s="18"/>
      <c r="BS686" s="18"/>
      <c r="BT686" s="55"/>
      <c r="BU686" s="18"/>
      <c r="BV686" s="18"/>
      <c r="BW686" s="18"/>
      <c r="BX686" s="18"/>
      <c r="BY686" s="55"/>
      <c r="BZ686" s="18"/>
      <c r="CA686" s="55"/>
      <c r="CB686" s="55"/>
      <c r="CC686" s="18"/>
      <c r="CD686" s="18"/>
      <c r="CE686" s="18"/>
      <c r="CF686" s="18"/>
      <c r="CG686" s="18"/>
      <c r="CH686" s="18"/>
      <c r="CI686" s="18"/>
      <c r="CJ686" s="18"/>
      <c r="CK686" s="18"/>
      <c r="CL686" s="18"/>
      <c r="CM686" s="18"/>
      <c r="CN686" s="18"/>
      <c r="CO686" s="18"/>
      <c r="CP686" s="18"/>
      <c r="CQ686" s="18"/>
      <c r="CR686" s="18"/>
      <c r="CS686" s="18"/>
      <c r="CT686" s="18"/>
      <c r="CU686" s="18"/>
      <c r="CV686" s="18"/>
      <c r="CW686" s="18"/>
      <c r="CX686" s="18"/>
      <c r="CY686" s="18"/>
      <c r="CZ686" s="18"/>
      <c r="DA686" s="18"/>
      <c r="DB686" s="18"/>
      <c r="DC686" s="18"/>
      <c r="DD686" s="18"/>
      <c r="DE686" s="18"/>
      <c r="DF686" s="18"/>
      <c r="DG686" s="18"/>
      <c r="DH686" s="18"/>
      <c r="DI686" s="18"/>
      <c r="DJ686" s="18"/>
      <c r="DK686" s="18"/>
      <c r="DL686" s="18"/>
      <c r="DM686" s="18"/>
      <c r="DN686" s="18"/>
      <c r="DO686" s="18"/>
      <c r="DP686" s="18">
        <v>0</v>
      </c>
      <c r="DQ686" s="18"/>
      <c r="DR686" s="18"/>
      <c r="DS686" s="18"/>
      <c r="DT686" s="18"/>
      <c r="DU686" s="18"/>
      <c r="DV686" s="18">
        <v>0</v>
      </c>
      <c r="DW686" s="18"/>
      <c r="DX686" s="18"/>
      <c r="DY686" s="18"/>
      <c r="DZ686" s="18"/>
      <c r="EA686" s="18"/>
      <c r="EB686" s="18"/>
      <c r="EC686" s="18"/>
      <c r="ED686" s="18"/>
      <c r="EE686" s="18"/>
      <c r="EF686" s="18"/>
      <c r="EG686" s="18"/>
      <c r="EH686" s="18" t="s">
        <v>990</v>
      </c>
      <c r="EI686" s="18" cm="1">
        <f t="array" ref="EI686">IF(SUMPRODUCT(--(DO686:DS686&lt;&gt;""))=0, 0,1)</f>
        <v>1</v>
      </c>
      <c r="EJ686" s="18" cm="1">
        <f t="array" ref="EJ686">IF(SUMPRODUCT(--(DT686:EG686&lt;&gt;""))=0, 0,1)</f>
        <v>1</v>
      </c>
      <c r="EK686" s="18" cm="1">
        <f t="array" ref="EK686">IF(SUMPRODUCT(--(EC686:EG686&lt;&gt;""))=0, 0,1)</f>
        <v>0</v>
      </c>
      <c r="EL686" s="18" cm="1">
        <f t="array" ref="EL686">IF(SUMPRODUCT(--(EE686:EG686&lt;&gt;""))=0, 0,1)</f>
        <v>0</v>
      </c>
      <c r="EM686" s="18">
        <f t="shared" si="135"/>
        <v>0</v>
      </c>
      <c r="EN686" s="18">
        <f t="shared" si="136"/>
        <v>0</v>
      </c>
      <c r="EO686" s="18">
        <f t="shared" si="137"/>
        <v>0</v>
      </c>
      <c r="EP686" s="18" t="str">
        <f t="shared" si="138"/>
        <v>NA</v>
      </c>
      <c r="EQ686" s="18" t="str">
        <f t="shared" si="139"/>
        <v>NA</v>
      </c>
      <c r="ER686" s="58" t="s">
        <v>2080</v>
      </c>
      <c r="ES686" s="59">
        <v>43640</v>
      </c>
      <c r="ET686" s="18" t="s">
        <v>991</v>
      </c>
      <c r="EU686" s="18" t="s">
        <v>949</v>
      </c>
    </row>
    <row r="687" spans="1:151" ht="15.75" customHeight="1" x14ac:dyDescent="0.2">
      <c r="A687" s="5" t="s">
        <v>976</v>
      </c>
      <c r="B687" s="24" t="s">
        <v>948</v>
      </c>
      <c r="C687" s="26">
        <v>1</v>
      </c>
      <c r="D687" s="18" t="s">
        <v>992</v>
      </c>
      <c r="E687" s="18" t="s">
        <v>993</v>
      </c>
      <c r="F687" s="18" t="s">
        <v>553</v>
      </c>
      <c r="G687" s="18" t="s">
        <v>775</v>
      </c>
      <c r="H687" s="18" t="s">
        <v>776</v>
      </c>
      <c r="I687" s="18" t="s">
        <v>363</v>
      </c>
      <c r="J687" s="18" t="s">
        <v>363</v>
      </c>
      <c r="K687" s="18" t="s">
        <v>363</v>
      </c>
      <c r="L687" s="18" t="s">
        <v>363</v>
      </c>
      <c r="M687" s="18" t="s">
        <v>253</v>
      </c>
      <c r="N687" s="56">
        <v>74</v>
      </c>
      <c r="O687" s="18" t="s">
        <v>1000</v>
      </c>
      <c r="P687" s="18" t="s">
        <v>261</v>
      </c>
      <c r="Q687" s="18" t="s">
        <v>254</v>
      </c>
      <c r="R687" s="24" t="s">
        <v>257</v>
      </c>
      <c r="S687" s="24" t="s">
        <v>257</v>
      </c>
      <c r="T687" s="26" t="s">
        <v>980</v>
      </c>
      <c r="U687" s="61">
        <v>36923</v>
      </c>
      <c r="V687" s="26" t="s">
        <v>1001</v>
      </c>
      <c r="W687" s="26" t="s">
        <v>1002</v>
      </c>
      <c r="X687" s="18" t="s">
        <v>983</v>
      </c>
      <c r="Y687" s="18">
        <v>0</v>
      </c>
      <c r="Z687" s="18" t="s">
        <v>599</v>
      </c>
      <c r="AA687" s="18">
        <v>0</v>
      </c>
      <c r="AB687" s="57" t="s">
        <v>257</v>
      </c>
      <c r="AC687" s="18" t="s">
        <v>984</v>
      </c>
      <c r="AD687" s="18" t="s">
        <v>257</v>
      </c>
      <c r="AE687" s="18" t="s">
        <v>257</v>
      </c>
      <c r="AF687" s="18" t="s">
        <v>257</v>
      </c>
      <c r="AG687" s="18" t="s">
        <v>257</v>
      </c>
      <c r="AH687" s="18" t="s">
        <v>257</v>
      </c>
      <c r="AI687" s="18">
        <v>22</v>
      </c>
      <c r="AJ687" s="18" t="s">
        <v>476</v>
      </c>
      <c r="AK687" s="18">
        <f t="shared" si="149"/>
        <v>0.91666666666666663</v>
      </c>
      <c r="AL687" s="18" t="s">
        <v>985</v>
      </c>
      <c r="AM687" s="18" t="s">
        <v>323</v>
      </c>
      <c r="AN687" s="63">
        <v>0.61599999999999999</v>
      </c>
      <c r="AO687" s="18" t="s">
        <v>986</v>
      </c>
      <c r="AP687" s="18" t="s">
        <v>479</v>
      </c>
      <c r="AQ687" s="69" t="s">
        <v>987</v>
      </c>
      <c r="AR687" s="3" t="s">
        <v>988</v>
      </c>
      <c r="AS687" s="63">
        <f t="shared" si="154"/>
        <v>0.6</v>
      </c>
      <c r="AT687" s="18">
        <v>0.63200000000000001</v>
      </c>
      <c r="AU687" s="63">
        <f t="shared" si="141"/>
        <v>1.6000000000000014E-2</v>
      </c>
      <c r="AV687" s="63">
        <f t="shared" si="142"/>
        <v>1.6000000000000014E-2</v>
      </c>
      <c r="AW687" s="18" t="s">
        <v>557</v>
      </c>
      <c r="AX687" s="18">
        <v>22</v>
      </c>
      <c r="AY687" s="18" t="s">
        <v>958</v>
      </c>
      <c r="AZ687" s="18" t="s">
        <v>257</v>
      </c>
      <c r="BA687" s="18" t="s">
        <v>257</v>
      </c>
      <c r="BB687" s="18" t="s">
        <v>989</v>
      </c>
      <c r="BC687" s="18"/>
      <c r="BD687" s="55"/>
      <c r="BE687" s="18"/>
      <c r="BF687" s="18"/>
      <c r="BG687" s="69"/>
      <c r="BH687" s="18"/>
      <c r="BI687" s="55"/>
      <c r="BJ687" s="55"/>
      <c r="BK687" s="55"/>
      <c r="BL687" s="55"/>
      <c r="BM687" s="18"/>
      <c r="BN687" s="18"/>
      <c r="BO687" s="18"/>
      <c r="BP687" s="18"/>
      <c r="BQ687" s="18"/>
      <c r="BR687" s="18"/>
      <c r="BS687" s="18"/>
      <c r="BT687" s="55"/>
      <c r="BU687" s="18"/>
      <c r="BV687" s="18"/>
      <c r="BW687" s="18"/>
      <c r="BX687" s="18"/>
      <c r="BY687" s="55"/>
      <c r="BZ687" s="18"/>
      <c r="CA687" s="55"/>
      <c r="CB687" s="55"/>
      <c r="CC687" s="18"/>
      <c r="CD687" s="18"/>
      <c r="CE687" s="18"/>
      <c r="CF687" s="18"/>
      <c r="CG687" s="18"/>
      <c r="CH687" s="18"/>
      <c r="CI687" s="18"/>
      <c r="CJ687" s="18"/>
      <c r="CK687" s="18"/>
      <c r="CL687" s="18"/>
      <c r="CM687" s="18"/>
      <c r="CN687" s="18"/>
      <c r="CO687" s="18"/>
      <c r="CP687" s="18"/>
      <c r="CQ687" s="18"/>
      <c r="CR687" s="18"/>
      <c r="CS687" s="18"/>
      <c r="CT687" s="18"/>
      <c r="CU687" s="18"/>
      <c r="CV687" s="18"/>
      <c r="CW687" s="18"/>
      <c r="CX687" s="18"/>
      <c r="CY687" s="18"/>
      <c r="CZ687" s="18"/>
      <c r="DA687" s="18"/>
      <c r="DB687" s="18"/>
      <c r="DC687" s="18"/>
      <c r="DD687" s="18"/>
      <c r="DE687" s="18"/>
      <c r="DF687" s="18"/>
      <c r="DG687" s="18"/>
      <c r="DH687" s="18"/>
      <c r="DI687" s="18"/>
      <c r="DJ687" s="18"/>
      <c r="DK687" s="18"/>
      <c r="DL687" s="18"/>
      <c r="DM687" s="18"/>
      <c r="DN687" s="18"/>
      <c r="DO687" s="18"/>
      <c r="DP687" s="18">
        <v>0</v>
      </c>
      <c r="DQ687" s="18"/>
      <c r="DR687" s="18"/>
      <c r="DS687" s="18"/>
      <c r="DT687" s="18"/>
      <c r="DU687" s="18"/>
      <c r="DV687" s="18">
        <v>0</v>
      </c>
      <c r="DW687" s="18"/>
      <c r="DX687" s="18"/>
      <c r="DY687" s="18"/>
      <c r="DZ687" s="18"/>
      <c r="EA687" s="18"/>
      <c r="EB687" s="18"/>
      <c r="EC687" s="18"/>
      <c r="ED687" s="18"/>
      <c r="EE687" s="18"/>
      <c r="EF687" s="18"/>
      <c r="EG687" s="18"/>
      <c r="EH687" s="18" t="s">
        <v>990</v>
      </c>
      <c r="EI687" s="18" cm="1">
        <f t="array" ref="EI687">IF(SUMPRODUCT(--(DO687:DS687&lt;&gt;""))=0, 0,1)</f>
        <v>1</v>
      </c>
      <c r="EJ687" s="18" cm="1">
        <f t="array" ref="EJ687">IF(SUMPRODUCT(--(DT687:EG687&lt;&gt;""))=0, 0,1)</f>
        <v>1</v>
      </c>
      <c r="EK687" s="18" cm="1">
        <f t="array" ref="EK687">IF(SUMPRODUCT(--(EC687:EG687&lt;&gt;""))=0, 0,1)</f>
        <v>0</v>
      </c>
      <c r="EL687" s="18" cm="1">
        <f t="array" ref="EL687">IF(SUMPRODUCT(--(EE687:EG687&lt;&gt;""))=0, 0,1)</f>
        <v>0</v>
      </c>
      <c r="EM687" s="18">
        <f t="shared" si="135"/>
        <v>0</v>
      </c>
      <c r="EN687" s="18">
        <f t="shared" si="136"/>
        <v>0</v>
      </c>
      <c r="EO687" s="18">
        <f t="shared" si="137"/>
        <v>0</v>
      </c>
      <c r="EP687" s="18" t="str">
        <f t="shared" si="138"/>
        <v>NA</v>
      </c>
      <c r="EQ687" s="18" t="str">
        <f t="shared" si="139"/>
        <v>NA</v>
      </c>
      <c r="ER687" s="58" t="s">
        <v>2080</v>
      </c>
      <c r="ES687" s="59">
        <v>43640</v>
      </c>
      <c r="ET687" s="18" t="s">
        <v>991</v>
      </c>
      <c r="EU687" s="18" t="s">
        <v>949</v>
      </c>
    </row>
    <row r="688" spans="1:151" ht="15.75" customHeight="1" x14ac:dyDescent="0.2">
      <c r="A688" s="5" t="s">
        <v>976</v>
      </c>
      <c r="B688" s="24" t="s">
        <v>948</v>
      </c>
      <c r="C688" s="26">
        <v>1</v>
      </c>
      <c r="D688" s="18" t="s">
        <v>994</v>
      </c>
      <c r="E688" s="18" t="s">
        <v>993</v>
      </c>
      <c r="F688" s="18" t="s">
        <v>553</v>
      </c>
      <c r="G688" s="18" t="s">
        <v>775</v>
      </c>
      <c r="H688" s="18" t="s">
        <v>776</v>
      </c>
      <c r="I688" s="18" t="s">
        <v>363</v>
      </c>
      <c r="J688" s="18" t="s">
        <v>363</v>
      </c>
      <c r="K688" s="18" t="s">
        <v>363</v>
      </c>
      <c r="L688" s="18" t="s">
        <v>363</v>
      </c>
      <c r="M688" s="18" t="s">
        <v>253</v>
      </c>
      <c r="N688" s="56">
        <v>74</v>
      </c>
      <c r="O688" s="18" t="s">
        <v>1000</v>
      </c>
      <c r="P688" s="18" t="s">
        <v>261</v>
      </c>
      <c r="Q688" s="18" t="s">
        <v>254</v>
      </c>
      <c r="R688" s="24" t="s">
        <v>257</v>
      </c>
      <c r="S688" s="24" t="s">
        <v>257</v>
      </c>
      <c r="T688" s="26" t="s">
        <v>980</v>
      </c>
      <c r="U688" s="61">
        <v>36923</v>
      </c>
      <c r="V688" s="26" t="s">
        <v>1001</v>
      </c>
      <c r="W688" s="26" t="s">
        <v>1002</v>
      </c>
      <c r="X688" s="18" t="s">
        <v>983</v>
      </c>
      <c r="Y688" s="18">
        <v>200</v>
      </c>
      <c r="Z688" s="18" t="s">
        <v>599</v>
      </c>
      <c r="AA688" s="18">
        <v>200</v>
      </c>
      <c r="AB688" s="57" t="s">
        <v>257</v>
      </c>
      <c r="AC688" s="18" t="s">
        <v>984</v>
      </c>
      <c r="AD688" s="18" t="s">
        <v>257</v>
      </c>
      <c r="AE688" s="18" t="s">
        <v>257</v>
      </c>
      <c r="AF688" s="18" t="s">
        <v>257</v>
      </c>
      <c r="AG688" s="18" t="s">
        <v>257</v>
      </c>
      <c r="AH688" s="18" t="s">
        <v>257</v>
      </c>
      <c r="AI688" s="18">
        <v>22</v>
      </c>
      <c r="AJ688" s="18" t="s">
        <v>476</v>
      </c>
      <c r="AK688" s="18">
        <f t="shared" si="149"/>
        <v>0.91666666666666663</v>
      </c>
      <c r="AL688" s="18" t="s">
        <v>985</v>
      </c>
      <c r="AM688" s="18" t="s">
        <v>323</v>
      </c>
      <c r="AN688" s="63">
        <v>0.51600000000000001</v>
      </c>
      <c r="AO688" s="18" t="s">
        <v>986</v>
      </c>
      <c r="AP688" s="18" t="s">
        <v>479</v>
      </c>
      <c r="AQ688" s="69" t="s">
        <v>987</v>
      </c>
      <c r="AR688" s="3" t="s">
        <v>988</v>
      </c>
      <c r="AS688" s="63">
        <f t="shared" si="154"/>
        <v>0.47299999999999998</v>
      </c>
      <c r="AT688" s="18">
        <v>0.55900000000000005</v>
      </c>
      <c r="AU688" s="63">
        <f t="shared" si="141"/>
        <v>4.3000000000000038E-2</v>
      </c>
      <c r="AV688" s="63">
        <f t="shared" si="142"/>
        <v>4.3000000000000038E-2</v>
      </c>
      <c r="AW688" s="18" t="s">
        <v>557</v>
      </c>
      <c r="AX688" s="18">
        <v>22</v>
      </c>
      <c r="AY688" s="18" t="s">
        <v>958</v>
      </c>
      <c r="AZ688" s="18" t="s">
        <v>257</v>
      </c>
      <c r="BA688" s="18" t="s">
        <v>257</v>
      </c>
      <c r="BB688" s="18" t="s">
        <v>989</v>
      </c>
      <c r="BC688" s="18"/>
      <c r="BD688" s="55"/>
      <c r="BE688" s="18"/>
      <c r="BF688" s="18"/>
      <c r="BG688" s="69"/>
      <c r="BH688" s="18"/>
      <c r="BI688" s="55"/>
      <c r="BJ688" s="55"/>
      <c r="BK688" s="55"/>
      <c r="BL688" s="55"/>
      <c r="BM688" s="18"/>
      <c r="BN688" s="18"/>
      <c r="BO688" s="18"/>
      <c r="BP688" s="18"/>
      <c r="BQ688" s="18"/>
      <c r="BR688" s="18"/>
      <c r="BS688" s="18"/>
      <c r="BT688" s="55"/>
      <c r="BU688" s="18"/>
      <c r="BV688" s="18"/>
      <c r="BW688" s="18"/>
      <c r="BX688" s="18"/>
      <c r="BY688" s="55"/>
      <c r="BZ688" s="18"/>
      <c r="CA688" s="55"/>
      <c r="CB688" s="55"/>
      <c r="CC688" s="18"/>
      <c r="CD688" s="18"/>
      <c r="CE688" s="18"/>
      <c r="CF688" s="18"/>
      <c r="CG688" s="18"/>
      <c r="CH688" s="18"/>
      <c r="CI688" s="18"/>
      <c r="CJ688" s="18"/>
      <c r="CK688" s="18"/>
      <c r="CL688" s="18"/>
      <c r="CM688" s="18"/>
      <c r="CN688" s="18"/>
      <c r="CO688" s="18"/>
      <c r="CP688" s="18"/>
      <c r="CQ688" s="18"/>
      <c r="CR688" s="18"/>
      <c r="CS688" s="18"/>
      <c r="CT688" s="18"/>
      <c r="CU688" s="18"/>
      <c r="CV688" s="18"/>
      <c r="CW688" s="18"/>
      <c r="CX688" s="18"/>
      <c r="CY688" s="18"/>
      <c r="CZ688" s="18"/>
      <c r="DA688" s="18"/>
      <c r="DB688" s="18"/>
      <c r="DC688" s="18"/>
      <c r="DD688" s="18"/>
      <c r="DE688" s="18"/>
      <c r="DF688" s="18"/>
      <c r="DG688" s="18"/>
      <c r="DH688" s="18"/>
      <c r="DI688" s="18"/>
      <c r="DJ688" s="18"/>
      <c r="DK688" s="18"/>
      <c r="DL688" s="18"/>
      <c r="DM688" s="18"/>
      <c r="DN688" s="18"/>
      <c r="DO688" s="18"/>
      <c r="DP688" s="18">
        <v>1</v>
      </c>
      <c r="DQ688" s="18"/>
      <c r="DR688" s="18"/>
      <c r="DS688" s="18"/>
      <c r="DT688" s="18"/>
      <c r="DU688" s="18"/>
      <c r="DV688" s="18">
        <v>0</v>
      </c>
      <c r="DW688" s="18"/>
      <c r="DX688" s="18"/>
      <c r="DY688" s="18"/>
      <c r="DZ688" s="18"/>
      <c r="EA688" s="18"/>
      <c r="EB688" s="18"/>
      <c r="EC688" s="18"/>
      <c r="ED688" s="18"/>
      <c r="EE688" s="18"/>
      <c r="EF688" s="18"/>
      <c r="EG688" s="18"/>
      <c r="EH688" s="18" t="s">
        <v>990</v>
      </c>
      <c r="EI688" s="18" cm="1">
        <f t="array" ref="EI688">IF(SUMPRODUCT(--(DO688:DS688&lt;&gt;""))=0, 0,1)</f>
        <v>1</v>
      </c>
      <c r="EJ688" s="18" cm="1">
        <f t="array" ref="EJ688">IF(SUMPRODUCT(--(DT688:EG688&lt;&gt;""))=0, 0,1)</f>
        <v>1</v>
      </c>
      <c r="EK688" s="18" cm="1">
        <f t="array" ref="EK688">IF(SUMPRODUCT(--(EC688:EG688&lt;&gt;""))=0, 0,1)</f>
        <v>0</v>
      </c>
      <c r="EL688" s="18" cm="1">
        <f t="array" ref="EL688">IF(SUMPRODUCT(--(EE688:EG688&lt;&gt;""))=0, 0,1)</f>
        <v>0</v>
      </c>
      <c r="EM688" s="18">
        <f t="shared" si="135"/>
        <v>1</v>
      </c>
      <c r="EN688" s="18">
        <f t="shared" si="136"/>
        <v>1</v>
      </c>
      <c r="EO688" s="18">
        <f t="shared" si="137"/>
        <v>0</v>
      </c>
      <c r="EP688" s="18" t="str">
        <f t="shared" si="138"/>
        <v>NA</v>
      </c>
      <c r="EQ688" s="18" t="str">
        <f t="shared" si="139"/>
        <v>NA</v>
      </c>
      <c r="ER688" s="58" t="s">
        <v>2080</v>
      </c>
      <c r="ES688" s="59">
        <v>43640</v>
      </c>
      <c r="ET688" s="18" t="s">
        <v>991</v>
      </c>
      <c r="EU688" s="18" t="s">
        <v>949</v>
      </c>
    </row>
    <row r="689" spans="1:151" ht="15.75" customHeight="1" x14ac:dyDescent="0.2">
      <c r="A689" s="5" t="s">
        <v>976</v>
      </c>
      <c r="B689" s="24" t="s">
        <v>948</v>
      </c>
      <c r="C689" s="26">
        <v>1</v>
      </c>
      <c r="D689" s="18" t="s">
        <v>979</v>
      </c>
      <c r="E689" s="18" t="s">
        <v>952</v>
      </c>
      <c r="F689" s="18" t="s">
        <v>553</v>
      </c>
      <c r="G689" s="18" t="s">
        <v>575</v>
      </c>
      <c r="H689" s="18" t="s">
        <v>1015</v>
      </c>
      <c r="I689" s="18" t="s">
        <v>577</v>
      </c>
      <c r="J689" s="18" t="s">
        <v>363</v>
      </c>
      <c r="K689" s="18" t="s">
        <v>363</v>
      </c>
      <c r="L689" s="18" t="s">
        <v>363</v>
      </c>
      <c r="M689" s="18" t="s">
        <v>253</v>
      </c>
      <c r="N689" s="56">
        <v>74</v>
      </c>
      <c r="O689" s="18" t="s">
        <v>1014</v>
      </c>
      <c r="P689" s="18" t="s">
        <v>261</v>
      </c>
      <c r="Q689" s="18" t="s">
        <v>254</v>
      </c>
      <c r="R689" s="24" t="s">
        <v>257</v>
      </c>
      <c r="S689" s="24" t="s">
        <v>257</v>
      </c>
      <c r="T689" s="26" t="s">
        <v>980</v>
      </c>
      <c r="U689" s="61">
        <v>36923</v>
      </c>
      <c r="V689" s="26" t="s">
        <v>1016</v>
      </c>
      <c r="W689" s="26" t="s">
        <v>1017</v>
      </c>
      <c r="X689" s="18" t="s">
        <v>983</v>
      </c>
      <c r="Y689" s="18">
        <v>0</v>
      </c>
      <c r="Z689" s="18" t="s">
        <v>599</v>
      </c>
      <c r="AA689" s="18">
        <v>0</v>
      </c>
      <c r="AB689" s="57" t="s">
        <v>257</v>
      </c>
      <c r="AC689" s="18" t="s">
        <v>984</v>
      </c>
      <c r="AD689" s="18" t="s">
        <v>257</v>
      </c>
      <c r="AE689" s="18" t="s">
        <v>257</v>
      </c>
      <c r="AF689" s="18" t="s">
        <v>257</v>
      </c>
      <c r="AG689" s="18" t="s">
        <v>257</v>
      </c>
      <c r="AH689" s="18" t="s">
        <v>257</v>
      </c>
      <c r="AI689" s="18">
        <v>0</v>
      </c>
      <c r="AJ689" s="18" t="s">
        <v>476</v>
      </c>
      <c r="AK689" s="18">
        <f t="shared" si="149"/>
        <v>0</v>
      </c>
      <c r="AL689" s="18" t="s">
        <v>985</v>
      </c>
      <c r="AM689" s="18" t="s">
        <v>323</v>
      </c>
      <c r="AN689" s="63">
        <v>0.63200000000000001</v>
      </c>
      <c r="AO689" s="18" t="s">
        <v>986</v>
      </c>
      <c r="AP689" s="18" t="s">
        <v>479</v>
      </c>
      <c r="AQ689" s="69" t="s">
        <v>987</v>
      </c>
      <c r="AR689" s="3" t="s">
        <v>988</v>
      </c>
      <c r="AS689" s="63">
        <f t="shared" si="154"/>
        <v>0.623</v>
      </c>
      <c r="AT689" s="18">
        <v>0.64100000000000001</v>
      </c>
      <c r="AU689" s="63">
        <f t="shared" si="141"/>
        <v>9.000000000000008E-3</v>
      </c>
      <c r="AV689" s="63">
        <f t="shared" si="142"/>
        <v>9.000000000000008E-3</v>
      </c>
      <c r="AW689" s="18" t="s">
        <v>557</v>
      </c>
      <c r="AX689" s="18">
        <v>0</v>
      </c>
      <c r="AY689" s="18" t="s">
        <v>958</v>
      </c>
      <c r="AZ689" s="18" t="s">
        <v>257</v>
      </c>
      <c r="BA689" s="18" t="s">
        <v>257</v>
      </c>
      <c r="BB689" s="18" t="s">
        <v>989</v>
      </c>
      <c r="BC689" s="18"/>
      <c r="BD689" s="55"/>
      <c r="BE689" s="18"/>
      <c r="BF689" s="18"/>
      <c r="BG689" s="69"/>
      <c r="BH689" s="18"/>
      <c r="BI689" s="55"/>
      <c r="BJ689" s="55"/>
      <c r="BK689" s="55"/>
      <c r="BL689" s="55"/>
      <c r="BM689" s="18"/>
      <c r="BN689" s="18"/>
      <c r="BO689" s="18"/>
      <c r="BP689" s="18"/>
      <c r="BQ689" s="18"/>
      <c r="BR689" s="18"/>
      <c r="BS689" s="18"/>
      <c r="BT689" s="55"/>
      <c r="BU689" s="18"/>
      <c r="BV689" s="18"/>
      <c r="BW689" s="18"/>
      <c r="BX689" s="18"/>
      <c r="BY689" s="55"/>
      <c r="BZ689" s="18"/>
      <c r="CA689" s="55"/>
      <c r="CB689" s="55"/>
      <c r="CC689" s="18"/>
      <c r="CD689" s="18"/>
      <c r="CE689" s="18"/>
      <c r="CF689" s="18"/>
      <c r="CG689" s="18"/>
      <c r="CH689" s="18"/>
      <c r="CI689" s="18"/>
      <c r="CJ689" s="18"/>
      <c r="CK689" s="18"/>
      <c r="CL689" s="18"/>
      <c r="CM689" s="18"/>
      <c r="CN689" s="18"/>
      <c r="CO689" s="18"/>
      <c r="CP689" s="18"/>
      <c r="CQ689" s="18"/>
      <c r="CR689" s="18"/>
      <c r="CS689" s="18"/>
      <c r="CT689" s="18"/>
      <c r="CU689" s="18"/>
      <c r="CV689" s="18"/>
      <c r="CW689" s="18"/>
      <c r="CX689" s="18"/>
      <c r="CY689" s="18"/>
      <c r="CZ689" s="18"/>
      <c r="DA689" s="18"/>
      <c r="DB689" s="18"/>
      <c r="DC689" s="18"/>
      <c r="DD689" s="18"/>
      <c r="DE689" s="18"/>
      <c r="DF689" s="18"/>
      <c r="DG689" s="18"/>
      <c r="DH689" s="18"/>
      <c r="DI689" s="18"/>
      <c r="DJ689" s="18"/>
      <c r="DK689" s="18"/>
      <c r="DL689" s="18"/>
      <c r="DM689" s="18"/>
      <c r="DN689" s="18"/>
      <c r="DO689" s="18"/>
      <c r="DP689" s="18"/>
      <c r="DQ689" s="18"/>
      <c r="DR689" s="18"/>
      <c r="DS689" s="18"/>
      <c r="DT689" s="18"/>
      <c r="DU689" s="18"/>
      <c r="DV689" s="18">
        <v>0</v>
      </c>
      <c r="DW689" s="18"/>
      <c r="DX689" s="18"/>
      <c r="DY689" s="18"/>
      <c r="DZ689" s="18">
        <v>0</v>
      </c>
      <c r="EA689" s="18"/>
      <c r="EB689" s="18"/>
      <c r="EC689" s="18"/>
      <c r="ED689" s="18"/>
      <c r="EE689" s="18">
        <v>0</v>
      </c>
      <c r="EF689" s="18"/>
      <c r="EG689" s="18"/>
      <c r="EH689" s="18" t="s">
        <v>990</v>
      </c>
      <c r="EI689" s="18" cm="1">
        <f t="array" ref="EI689">IF(SUMPRODUCT(--(DO689:DS689&lt;&gt;""))=0, 0,1)</f>
        <v>0</v>
      </c>
      <c r="EJ689" s="18" cm="1">
        <f t="array" ref="EJ689">IF(SUMPRODUCT(--(DT689:EG689&lt;&gt;""))=0, 0,1)</f>
        <v>1</v>
      </c>
      <c r="EK689" s="18" cm="1">
        <f t="array" ref="EK689">IF(SUMPRODUCT(--(EC689:EG689&lt;&gt;""))=0, 0,1)</f>
        <v>1</v>
      </c>
      <c r="EL689" s="18" cm="1">
        <f t="array" ref="EL689">IF(SUMPRODUCT(--(EE689:EG689&lt;&gt;""))=0, 0,1)</f>
        <v>1</v>
      </c>
      <c r="EM689" s="18">
        <f t="shared" si="135"/>
        <v>0</v>
      </c>
      <c r="EN689" s="18" t="str">
        <f t="shared" si="136"/>
        <v>NA</v>
      </c>
      <c r="EO689" s="18">
        <f t="shared" si="137"/>
        <v>0</v>
      </c>
      <c r="EP689" s="18">
        <f t="shared" si="138"/>
        <v>0</v>
      </c>
      <c r="EQ689" s="18">
        <f t="shared" si="139"/>
        <v>0</v>
      </c>
      <c r="ER689" s="58" t="s">
        <v>2080</v>
      </c>
      <c r="ES689" s="59">
        <v>43640</v>
      </c>
      <c r="ET689" s="18" t="s">
        <v>991</v>
      </c>
      <c r="EU689" s="18" t="s">
        <v>949</v>
      </c>
    </row>
    <row r="690" spans="1:151" ht="15.75" customHeight="1" x14ac:dyDescent="0.2">
      <c r="A690" s="5" t="s">
        <v>976</v>
      </c>
      <c r="B690" s="24" t="s">
        <v>948</v>
      </c>
      <c r="C690" s="26">
        <v>1</v>
      </c>
      <c r="D690" s="18" t="s">
        <v>992</v>
      </c>
      <c r="E690" s="18" t="s">
        <v>993</v>
      </c>
      <c r="F690" s="18" t="s">
        <v>553</v>
      </c>
      <c r="G690" s="18" t="s">
        <v>575</v>
      </c>
      <c r="H690" s="18" t="s">
        <v>1015</v>
      </c>
      <c r="I690" s="18" t="s">
        <v>577</v>
      </c>
      <c r="J690" s="18" t="s">
        <v>363</v>
      </c>
      <c r="K690" s="18" t="s">
        <v>363</v>
      </c>
      <c r="L690" s="18" t="s">
        <v>363</v>
      </c>
      <c r="M690" s="18" t="s">
        <v>253</v>
      </c>
      <c r="N690" s="56">
        <v>74</v>
      </c>
      <c r="O690" s="18" t="s">
        <v>1014</v>
      </c>
      <c r="P690" s="18" t="s">
        <v>261</v>
      </c>
      <c r="Q690" s="18" t="s">
        <v>254</v>
      </c>
      <c r="R690" s="24" t="s">
        <v>257</v>
      </c>
      <c r="S690" s="24" t="s">
        <v>257</v>
      </c>
      <c r="T690" s="26" t="s">
        <v>980</v>
      </c>
      <c r="U690" s="61">
        <v>36923</v>
      </c>
      <c r="V690" s="26" t="s">
        <v>1016</v>
      </c>
      <c r="W690" s="26" t="s">
        <v>1017</v>
      </c>
      <c r="X690" s="18" t="s">
        <v>983</v>
      </c>
      <c r="Y690" s="18">
        <v>0</v>
      </c>
      <c r="Z690" s="18" t="s">
        <v>599</v>
      </c>
      <c r="AA690" s="18">
        <v>0</v>
      </c>
      <c r="AB690" s="57" t="s">
        <v>257</v>
      </c>
      <c r="AC690" s="18" t="s">
        <v>984</v>
      </c>
      <c r="AD690" s="18" t="s">
        <v>257</v>
      </c>
      <c r="AE690" s="18" t="s">
        <v>257</v>
      </c>
      <c r="AF690" s="18" t="s">
        <v>257</v>
      </c>
      <c r="AG690" s="18" t="s">
        <v>257</v>
      </c>
      <c r="AH690" s="18" t="s">
        <v>257</v>
      </c>
      <c r="AI690" s="18">
        <v>22</v>
      </c>
      <c r="AJ690" s="18" t="s">
        <v>476</v>
      </c>
      <c r="AK690" s="18">
        <f t="shared" si="149"/>
        <v>0.91666666666666663</v>
      </c>
      <c r="AL690" s="18" t="s">
        <v>985</v>
      </c>
      <c r="AM690" s="18" t="s">
        <v>323</v>
      </c>
      <c r="AN690" s="63">
        <v>0.63</v>
      </c>
      <c r="AO690" s="18" t="s">
        <v>986</v>
      </c>
      <c r="AP690" s="18" t="s">
        <v>479</v>
      </c>
      <c r="AQ690" s="69" t="s">
        <v>987</v>
      </c>
      <c r="AR690" s="3" t="s">
        <v>988</v>
      </c>
      <c r="AS690" s="63">
        <f t="shared" si="154"/>
        <v>0.621</v>
      </c>
      <c r="AT690" s="18">
        <v>0.63900000000000001</v>
      </c>
      <c r="AU690" s="63">
        <f t="shared" si="141"/>
        <v>9.000000000000008E-3</v>
      </c>
      <c r="AV690" s="63">
        <f t="shared" si="142"/>
        <v>9.000000000000008E-3</v>
      </c>
      <c r="AW690" s="18" t="s">
        <v>557</v>
      </c>
      <c r="AX690" s="18">
        <v>22</v>
      </c>
      <c r="AY690" s="18" t="s">
        <v>958</v>
      </c>
      <c r="AZ690" s="18" t="s">
        <v>257</v>
      </c>
      <c r="BA690" s="18" t="s">
        <v>257</v>
      </c>
      <c r="BB690" s="18" t="s">
        <v>989</v>
      </c>
      <c r="BC690" s="18"/>
      <c r="BD690" s="55"/>
      <c r="BE690" s="18"/>
      <c r="BF690" s="18"/>
      <c r="BG690" s="69"/>
      <c r="BH690" s="18"/>
      <c r="BI690" s="55"/>
      <c r="BJ690" s="55"/>
      <c r="BK690" s="55"/>
      <c r="BL690" s="55"/>
      <c r="BM690" s="18"/>
      <c r="BN690" s="18"/>
      <c r="BO690" s="18"/>
      <c r="BP690" s="18"/>
      <c r="BQ690" s="18"/>
      <c r="BR690" s="18"/>
      <c r="BS690" s="18"/>
      <c r="BT690" s="55"/>
      <c r="BU690" s="18"/>
      <c r="BV690" s="18"/>
      <c r="BW690" s="18"/>
      <c r="BX690" s="18"/>
      <c r="BY690" s="55"/>
      <c r="BZ690" s="18"/>
      <c r="CA690" s="55"/>
      <c r="CB690" s="55"/>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v>0</v>
      </c>
      <c r="DW690" s="18"/>
      <c r="DX690" s="18"/>
      <c r="DY690" s="18"/>
      <c r="DZ690" s="18">
        <v>0</v>
      </c>
      <c r="EA690" s="18"/>
      <c r="EB690" s="18"/>
      <c r="EC690" s="18"/>
      <c r="ED690" s="18"/>
      <c r="EE690" s="18">
        <v>0</v>
      </c>
      <c r="EF690" s="18"/>
      <c r="EG690" s="18"/>
      <c r="EH690" s="18" t="s">
        <v>990</v>
      </c>
      <c r="EI690" s="18" cm="1">
        <f t="array" ref="EI690">IF(SUMPRODUCT(--(DO690:DS690&lt;&gt;""))=0, 0,1)</f>
        <v>0</v>
      </c>
      <c r="EJ690" s="18" cm="1">
        <f t="array" ref="EJ690">IF(SUMPRODUCT(--(DT690:EG690&lt;&gt;""))=0, 0,1)</f>
        <v>1</v>
      </c>
      <c r="EK690" s="18" cm="1">
        <f t="array" ref="EK690">IF(SUMPRODUCT(--(EC690:EG690&lt;&gt;""))=0, 0,1)</f>
        <v>1</v>
      </c>
      <c r="EL690" s="18" cm="1">
        <f t="array" ref="EL690">IF(SUMPRODUCT(--(EE690:EG690&lt;&gt;""))=0, 0,1)</f>
        <v>1</v>
      </c>
      <c r="EM690" s="18">
        <f t="shared" si="135"/>
        <v>0</v>
      </c>
      <c r="EN690" s="18" t="str">
        <f t="shared" si="136"/>
        <v>NA</v>
      </c>
      <c r="EO690" s="18">
        <f t="shared" si="137"/>
        <v>0</v>
      </c>
      <c r="EP690" s="18">
        <f t="shared" si="138"/>
        <v>0</v>
      </c>
      <c r="EQ690" s="18">
        <f t="shared" si="139"/>
        <v>0</v>
      </c>
      <c r="ER690" s="58" t="s">
        <v>2080</v>
      </c>
      <c r="ES690" s="59">
        <v>43640</v>
      </c>
      <c r="ET690" s="18" t="s">
        <v>991</v>
      </c>
      <c r="EU690" s="18" t="s">
        <v>949</v>
      </c>
    </row>
    <row r="691" spans="1:151" ht="15.75" customHeight="1" x14ac:dyDescent="0.2">
      <c r="A691" s="5" t="s">
        <v>976</v>
      </c>
      <c r="B691" s="24" t="s">
        <v>948</v>
      </c>
      <c r="C691" s="26">
        <v>1</v>
      </c>
      <c r="D691" s="18" t="s">
        <v>994</v>
      </c>
      <c r="E691" s="18" t="s">
        <v>993</v>
      </c>
      <c r="F691" s="18" t="s">
        <v>553</v>
      </c>
      <c r="G691" s="18" t="s">
        <v>575</v>
      </c>
      <c r="H691" s="18" t="s">
        <v>1015</v>
      </c>
      <c r="I691" s="18" t="s">
        <v>577</v>
      </c>
      <c r="J691" s="18" t="s">
        <v>363</v>
      </c>
      <c r="K691" s="18" t="s">
        <v>363</v>
      </c>
      <c r="L691" s="18" t="s">
        <v>363</v>
      </c>
      <c r="M691" s="18" t="s">
        <v>253</v>
      </c>
      <c r="N691" s="56">
        <v>74</v>
      </c>
      <c r="O691" s="18" t="s">
        <v>1014</v>
      </c>
      <c r="P691" s="18" t="s">
        <v>261</v>
      </c>
      <c r="Q691" s="18" t="s">
        <v>254</v>
      </c>
      <c r="R691" s="24" t="s">
        <v>257</v>
      </c>
      <c r="S691" s="24" t="s">
        <v>257</v>
      </c>
      <c r="T691" s="26" t="s">
        <v>980</v>
      </c>
      <c r="U691" s="61">
        <v>36923</v>
      </c>
      <c r="V691" s="26" t="s">
        <v>1016</v>
      </c>
      <c r="W691" s="26" t="s">
        <v>1017</v>
      </c>
      <c r="X691" s="18" t="s">
        <v>983</v>
      </c>
      <c r="Y691" s="18">
        <v>200</v>
      </c>
      <c r="Z691" s="18" t="s">
        <v>599</v>
      </c>
      <c r="AA691" s="18">
        <v>200</v>
      </c>
      <c r="AB691" s="57" t="s">
        <v>257</v>
      </c>
      <c r="AC691" s="18" t="s">
        <v>984</v>
      </c>
      <c r="AD691" s="18" t="s">
        <v>257</v>
      </c>
      <c r="AE691" s="18" t="s">
        <v>257</v>
      </c>
      <c r="AF691" s="18" t="s">
        <v>257</v>
      </c>
      <c r="AG691" s="18" t="s">
        <v>257</v>
      </c>
      <c r="AH691" s="18" t="s">
        <v>257</v>
      </c>
      <c r="AI691" s="18">
        <v>22</v>
      </c>
      <c r="AJ691" s="18" t="s">
        <v>476</v>
      </c>
      <c r="AK691" s="18">
        <f t="shared" si="149"/>
        <v>0.91666666666666663</v>
      </c>
      <c r="AL691" s="18" t="s">
        <v>985</v>
      </c>
      <c r="AM691" s="18" t="s">
        <v>323</v>
      </c>
      <c r="AN691" s="63">
        <v>0.253</v>
      </c>
      <c r="AO691" s="18" t="s">
        <v>986</v>
      </c>
      <c r="AP691" s="18" t="s">
        <v>479</v>
      </c>
      <c r="AQ691" s="69" t="s">
        <v>987</v>
      </c>
      <c r="AR691" s="3" t="s">
        <v>988</v>
      </c>
      <c r="AS691" s="63">
        <f t="shared" si="154"/>
        <v>0.17299999999999999</v>
      </c>
      <c r="AT691" s="18">
        <v>0.33300000000000002</v>
      </c>
      <c r="AU691" s="63">
        <f t="shared" si="141"/>
        <v>8.0000000000000016E-2</v>
      </c>
      <c r="AV691" s="63">
        <f t="shared" si="142"/>
        <v>8.0000000000000016E-2</v>
      </c>
      <c r="AW691" s="18" t="s">
        <v>557</v>
      </c>
      <c r="AX691" s="18">
        <v>22</v>
      </c>
      <c r="AY691" s="18" t="s">
        <v>958</v>
      </c>
      <c r="AZ691" s="18" t="s">
        <v>257</v>
      </c>
      <c r="BA691" s="18" t="s">
        <v>257</v>
      </c>
      <c r="BB691" s="18" t="s">
        <v>995</v>
      </c>
      <c r="BC691" s="18"/>
      <c r="BD691" s="55"/>
      <c r="BE691" s="18"/>
      <c r="BF691" s="18"/>
      <c r="BG691" s="69"/>
      <c r="BH691" s="18"/>
      <c r="BI691" s="55"/>
      <c r="BJ691" s="55"/>
      <c r="BK691" s="55"/>
      <c r="BL691" s="55"/>
      <c r="BM691" s="18"/>
      <c r="BN691" s="18"/>
      <c r="BO691" s="18"/>
      <c r="BP691" s="18"/>
      <c r="BQ691" s="18"/>
      <c r="BR691" s="18"/>
      <c r="BS691" s="18"/>
      <c r="BT691" s="55"/>
      <c r="BU691" s="18"/>
      <c r="BV691" s="18"/>
      <c r="BW691" s="18"/>
      <c r="BX691" s="18"/>
      <c r="BY691" s="55"/>
      <c r="BZ691" s="18"/>
      <c r="CA691" s="55"/>
      <c r="CB691" s="55"/>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v>1</v>
      </c>
      <c r="DW691" s="18"/>
      <c r="DX691" s="18"/>
      <c r="DY691" s="18"/>
      <c r="DZ691" s="18">
        <v>1</v>
      </c>
      <c r="EA691" s="18"/>
      <c r="EB691" s="18"/>
      <c r="EC691" s="18"/>
      <c r="ED691" s="18"/>
      <c r="EE691" s="18">
        <v>1</v>
      </c>
      <c r="EF691" s="18"/>
      <c r="EG691" s="18"/>
      <c r="EH691" s="18" t="s">
        <v>990</v>
      </c>
      <c r="EI691" s="18" cm="1">
        <f t="array" ref="EI691">IF(SUMPRODUCT(--(DO691:DS691&lt;&gt;""))=0, 0,1)</f>
        <v>0</v>
      </c>
      <c r="EJ691" s="18" cm="1">
        <f t="array" ref="EJ691">IF(SUMPRODUCT(--(DT691:EG691&lt;&gt;""))=0, 0,1)</f>
        <v>1</v>
      </c>
      <c r="EK691" s="18" cm="1">
        <f t="array" ref="EK691">IF(SUMPRODUCT(--(EC691:EG691&lt;&gt;""))=0, 0,1)</f>
        <v>1</v>
      </c>
      <c r="EL691" s="18" cm="1">
        <f t="array" ref="EL691">IF(SUMPRODUCT(--(EE691:EG691&lt;&gt;""))=0, 0,1)</f>
        <v>1</v>
      </c>
      <c r="EM691" s="18">
        <f t="shared" si="135"/>
        <v>1</v>
      </c>
      <c r="EN691" s="18" t="str">
        <f t="shared" si="136"/>
        <v>NA</v>
      </c>
      <c r="EO691" s="18">
        <f t="shared" si="137"/>
        <v>1</v>
      </c>
      <c r="EP691" s="18">
        <f t="shared" si="138"/>
        <v>1</v>
      </c>
      <c r="EQ691" s="18">
        <f t="shared" si="139"/>
        <v>1</v>
      </c>
      <c r="ER691" s="58" t="s">
        <v>2080</v>
      </c>
      <c r="ES691" s="59">
        <v>43640</v>
      </c>
      <c r="ET691" s="18" t="s">
        <v>991</v>
      </c>
      <c r="EU691" s="18" t="s">
        <v>949</v>
      </c>
    </row>
    <row r="692" spans="1:151" ht="15.75" customHeight="1" x14ac:dyDescent="0.2">
      <c r="A692" s="5" t="s">
        <v>976</v>
      </c>
      <c r="B692" s="24" t="s">
        <v>948</v>
      </c>
      <c r="C692" s="26">
        <v>1</v>
      </c>
      <c r="D692" s="18" t="s">
        <v>979</v>
      </c>
      <c r="E692" s="18" t="s">
        <v>952</v>
      </c>
      <c r="F692" s="18" t="s">
        <v>553</v>
      </c>
      <c r="G692" s="18" t="s">
        <v>582</v>
      </c>
      <c r="H692" s="18" t="s">
        <v>781</v>
      </c>
      <c r="I692" s="18" t="s">
        <v>363</v>
      </c>
      <c r="J692" s="18" t="s">
        <v>363</v>
      </c>
      <c r="K692" s="18" t="s">
        <v>363</v>
      </c>
      <c r="L692" s="18" t="s">
        <v>363</v>
      </c>
      <c r="M692" s="18" t="s">
        <v>253</v>
      </c>
      <c r="N692" s="56">
        <v>74</v>
      </c>
      <c r="O692" s="18" t="s">
        <v>1018</v>
      </c>
      <c r="P692" s="18" t="s">
        <v>261</v>
      </c>
      <c r="Q692" s="18" t="s">
        <v>254</v>
      </c>
      <c r="R692" s="24" t="s">
        <v>257</v>
      </c>
      <c r="S692" s="24" t="s">
        <v>257</v>
      </c>
      <c r="T692" s="26" t="s">
        <v>980</v>
      </c>
      <c r="U692" s="61">
        <v>36923</v>
      </c>
      <c r="V692" s="26" t="s">
        <v>1019</v>
      </c>
      <c r="W692" s="26" t="s">
        <v>1020</v>
      </c>
      <c r="X692" s="18" t="s">
        <v>983</v>
      </c>
      <c r="Y692" s="18">
        <v>0</v>
      </c>
      <c r="Z692" s="18" t="s">
        <v>599</v>
      </c>
      <c r="AA692" s="18">
        <v>0</v>
      </c>
      <c r="AB692" s="57" t="s">
        <v>257</v>
      </c>
      <c r="AC692" s="18" t="s">
        <v>984</v>
      </c>
      <c r="AD692" s="18" t="s">
        <v>257</v>
      </c>
      <c r="AE692" s="18" t="s">
        <v>257</v>
      </c>
      <c r="AF692" s="18" t="s">
        <v>257</v>
      </c>
      <c r="AG692" s="18" t="s">
        <v>257</v>
      </c>
      <c r="AH692" s="18" t="s">
        <v>257</v>
      </c>
      <c r="AI692" s="18">
        <v>0</v>
      </c>
      <c r="AJ692" s="18" t="s">
        <v>476</v>
      </c>
      <c r="AK692" s="18">
        <f t="shared" si="149"/>
        <v>0</v>
      </c>
      <c r="AL692" s="18" t="s">
        <v>985</v>
      </c>
      <c r="AM692" s="18" t="s">
        <v>323</v>
      </c>
      <c r="AN692" s="63">
        <v>0.64600000000000002</v>
      </c>
      <c r="AO692" s="18" t="s">
        <v>986</v>
      </c>
      <c r="AP692" s="18" t="s">
        <v>479</v>
      </c>
      <c r="AQ692" s="69" t="s">
        <v>987</v>
      </c>
      <c r="AR692" s="3" t="s">
        <v>988</v>
      </c>
      <c r="AS692" s="70">
        <v>0</v>
      </c>
      <c r="AT692" s="3">
        <v>0.65900000000000003</v>
      </c>
      <c r="AU692" s="70">
        <v>0</v>
      </c>
      <c r="AV692" s="70">
        <v>0</v>
      </c>
      <c r="AW692" s="3" t="s">
        <v>557</v>
      </c>
      <c r="AX692" s="18">
        <v>0</v>
      </c>
      <c r="AY692" s="18" t="s">
        <v>958</v>
      </c>
      <c r="AZ692" s="18" t="s">
        <v>257</v>
      </c>
      <c r="BA692" s="18" t="s">
        <v>257</v>
      </c>
      <c r="BB692" s="18" t="s">
        <v>989</v>
      </c>
      <c r="BC692" s="18"/>
      <c r="BD692" s="18"/>
      <c r="BE692" s="18"/>
      <c r="BF692" s="18"/>
      <c r="BG692" s="18"/>
      <c r="BH692" s="18"/>
      <c r="BI692" s="18"/>
      <c r="BJ692" s="18"/>
      <c r="BK692" s="18"/>
      <c r="BL692" s="18"/>
      <c r="BM692" s="18"/>
      <c r="BN692" s="18"/>
      <c r="BO692" s="18"/>
      <c r="BP692" s="18"/>
      <c r="BQ692" s="18"/>
      <c r="BR692" s="18"/>
      <c r="BS692" s="18"/>
      <c r="BT692" s="18"/>
      <c r="BU692" s="18"/>
      <c r="BV692" s="18"/>
      <c r="BW692" s="18"/>
      <c r="BX692" s="18"/>
      <c r="BY692" s="18"/>
      <c r="BZ692" s="18"/>
      <c r="CA692" s="18"/>
      <c r="CB692" s="18"/>
      <c r="CC692" s="18"/>
      <c r="CD692" s="18"/>
      <c r="CE692" s="18"/>
      <c r="CF692" s="18"/>
      <c r="CG692" s="18"/>
      <c r="CH692" s="18"/>
      <c r="CI692" s="18"/>
      <c r="CJ692" s="18"/>
      <c r="CK692" s="18"/>
      <c r="CL692" s="18"/>
      <c r="CM692" s="18"/>
      <c r="CN692" s="18"/>
      <c r="CO692" s="18"/>
      <c r="CP692" s="18"/>
      <c r="CQ692" s="18"/>
      <c r="CR692" s="18"/>
      <c r="CS692" s="18"/>
      <c r="CT692" s="18"/>
      <c r="CU692" s="18"/>
      <c r="CV692" s="18"/>
      <c r="CW692" s="18"/>
      <c r="CX692" s="18"/>
      <c r="CY692" s="18"/>
      <c r="CZ692" s="18"/>
      <c r="DA692" s="18"/>
      <c r="DB692" s="18"/>
      <c r="DC692" s="18"/>
      <c r="DD692" s="18"/>
      <c r="DE692" s="18"/>
      <c r="DF692" s="18"/>
      <c r="DG692" s="18"/>
      <c r="DH692" s="18"/>
      <c r="DI692" s="18"/>
      <c r="DJ692" s="18"/>
      <c r="DK692" s="18"/>
      <c r="DL692" s="18"/>
      <c r="DM692" s="18"/>
      <c r="DN692" s="18"/>
      <c r="DO692" s="18"/>
      <c r="DP692" s="18"/>
      <c r="DQ692" s="18"/>
      <c r="DR692" s="18"/>
      <c r="DS692" s="18"/>
      <c r="DT692" s="18"/>
      <c r="DU692" s="18"/>
      <c r="DV692" s="18">
        <v>0</v>
      </c>
      <c r="DW692" s="18"/>
      <c r="DX692" s="18"/>
      <c r="DY692" s="18"/>
      <c r="DZ692" s="18"/>
      <c r="EA692" s="18"/>
      <c r="EB692" s="18"/>
      <c r="EC692" s="18"/>
      <c r="ED692" s="18"/>
      <c r="EE692" s="18"/>
      <c r="EF692" s="18"/>
      <c r="EG692" s="18"/>
      <c r="EH692" s="18" t="s">
        <v>990</v>
      </c>
      <c r="EI692" s="18" cm="1">
        <f t="array" ref="EI692">IF(SUMPRODUCT(--(DO692:DS692&lt;&gt;""))=0, 0,1)</f>
        <v>0</v>
      </c>
      <c r="EJ692" s="18" cm="1">
        <f t="array" ref="EJ692">IF(SUMPRODUCT(--(DT692:EG692&lt;&gt;""))=0, 0,1)</f>
        <v>1</v>
      </c>
      <c r="EK692" s="18" cm="1">
        <f t="array" ref="EK692">IF(SUMPRODUCT(--(EC692:EG692&lt;&gt;""))=0, 0,1)</f>
        <v>0</v>
      </c>
      <c r="EL692" s="18" cm="1">
        <f t="array" ref="EL692">IF(SUMPRODUCT(--(EE692:EG692&lt;&gt;""))=0, 0,1)</f>
        <v>0</v>
      </c>
      <c r="EM692" s="18">
        <f t="shared" si="135"/>
        <v>0</v>
      </c>
      <c r="EN692" s="18" t="str">
        <f t="shared" si="136"/>
        <v>NA</v>
      </c>
      <c r="EO692" s="18">
        <f t="shared" si="137"/>
        <v>0</v>
      </c>
      <c r="EP692" s="18" t="str">
        <f t="shared" si="138"/>
        <v>NA</v>
      </c>
      <c r="EQ692" s="18" t="str">
        <f t="shared" si="139"/>
        <v>NA</v>
      </c>
      <c r="ER692" s="58" t="s">
        <v>2080</v>
      </c>
      <c r="ES692" s="59">
        <v>43640</v>
      </c>
      <c r="ET692" s="18" t="s">
        <v>991</v>
      </c>
      <c r="EU692" s="18" t="s">
        <v>949</v>
      </c>
    </row>
    <row r="693" spans="1:151" ht="15.75" customHeight="1" x14ac:dyDescent="0.2">
      <c r="A693" s="5" t="s">
        <v>976</v>
      </c>
      <c r="B693" s="24" t="s">
        <v>948</v>
      </c>
      <c r="C693" s="26">
        <v>1</v>
      </c>
      <c r="D693" s="18" t="s">
        <v>992</v>
      </c>
      <c r="E693" s="18" t="s">
        <v>993</v>
      </c>
      <c r="F693" s="18" t="s">
        <v>553</v>
      </c>
      <c r="G693" s="18" t="s">
        <v>582</v>
      </c>
      <c r="H693" s="18" t="s">
        <v>781</v>
      </c>
      <c r="I693" s="18" t="s">
        <v>363</v>
      </c>
      <c r="J693" s="18" t="s">
        <v>363</v>
      </c>
      <c r="K693" s="18" t="s">
        <v>363</v>
      </c>
      <c r="L693" s="18" t="s">
        <v>363</v>
      </c>
      <c r="M693" s="18" t="s">
        <v>253</v>
      </c>
      <c r="N693" s="56">
        <v>74</v>
      </c>
      <c r="O693" s="18" t="s">
        <v>1018</v>
      </c>
      <c r="P693" s="18" t="s">
        <v>261</v>
      </c>
      <c r="Q693" s="18" t="s">
        <v>254</v>
      </c>
      <c r="R693" s="24" t="s">
        <v>257</v>
      </c>
      <c r="S693" s="24" t="s">
        <v>257</v>
      </c>
      <c r="T693" s="26" t="s">
        <v>980</v>
      </c>
      <c r="U693" s="61">
        <v>36923</v>
      </c>
      <c r="V693" s="26" t="s">
        <v>1019</v>
      </c>
      <c r="W693" s="26" t="s">
        <v>1020</v>
      </c>
      <c r="X693" s="18" t="s">
        <v>983</v>
      </c>
      <c r="Y693" s="18">
        <v>0</v>
      </c>
      <c r="Z693" s="18" t="s">
        <v>599</v>
      </c>
      <c r="AA693" s="18">
        <v>0</v>
      </c>
      <c r="AB693" s="57" t="s">
        <v>257</v>
      </c>
      <c r="AC693" s="18" t="s">
        <v>984</v>
      </c>
      <c r="AD693" s="18" t="s">
        <v>257</v>
      </c>
      <c r="AE693" s="18" t="s">
        <v>257</v>
      </c>
      <c r="AF693" s="18" t="s">
        <v>257</v>
      </c>
      <c r="AG693" s="18" t="s">
        <v>257</v>
      </c>
      <c r="AH693" s="18" t="s">
        <v>257</v>
      </c>
      <c r="AI693" s="18">
        <v>22</v>
      </c>
      <c r="AJ693" s="18" t="s">
        <v>476</v>
      </c>
      <c r="AK693" s="18">
        <f t="shared" si="149"/>
        <v>0.91666666666666663</v>
      </c>
      <c r="AL693" s="18" t="s">
        <v>985</v>
      </c>
      <c r="AM693" s="18" t="s">
        <v>323</v>
      </c>
      <c r="AN693" s="63">
        <v>0.65200000000000002</v>
      </c>
      <c r="AO693" s="18" t="s">
        <v>986</v>
      </c>
      <c r="AP693" s="18" t="s">
        <v>479</v>
      </c>
      <c r="AQ693" s="69" t="s">
        <v>987</v>
      </c>
      <c r="AR693" s="3" t="s">
        <v>988</v>
      </c>
      <c r="AS693" s="70">
        <v>0</v>
      </c>
      <c r="AT693" s="3">
        <v>0.67300000000000004</v>
      </c>
      <c r="AU693" s="70">
        <v>0</v>
      </c>
      <c r="AV693" s="70">
        <v>0</v>
      </c>
      <c r="AW693" s="3" t="s">
        <v>557</v>
      </c>
      <c r="AX693" s="18">
        <v>22</v>
      </c>
      <c r="AY693" s="18" t="s">
        <v>958</v>
      </c>
      <c r="AZ693" s="18" t="s">
        <v>257</v>
      </c>
      <c r="BA693" s="18" t="s">
        <v>257</v>
      </c>
      <c r="BB693" s="18" t="s">
        <v>989</v>
      </c>
      <c r="BC693" s="18"/>
      <c r="BD693" s="18"/>
      <c r="BE693" s="18"/>
      <c r="BF693" s="18"/>
      <c r="BG693" s="18"/>
      <c r="BH693" s="18"/>
      <c r="BI693" s="18"/>
      <c r="BJ693" s="18"/>
      <c r="BK693" s="18"/>
      <c r="BL693" s="18"/>
      <c r="BM693" s="18"/>
      <c r="BN693" s="18"/>
      <c r="BO693" s="18"/>
      <c r="BP693" s="18"/>
      <c r="BQ693" s="18"/>
      <c r="BR693" s="18"/>
      <c r="BS693" s="18"/>
      <c r="BT693" s="18"/>
      <c r="BU693" s="18"/>
      <c r="BV693" s="18"/>
      <c r="BW693" s="18"/>
      <c r="BX693" s="18"/>
      <c r="BY693" s="18"/>
      <c r="BZ693" s="18"/>
      <c r="CA693" s="18"/>
      <c r="CB693" s="18"/>
      <c r="CC693" s="18"/>
      <c r="CD693" s="18"/>
      <c r="CE693" s="18"/>
      <c r="CF693" s="18"/>
      <c r="CG693" s="18"/>
      <c r="CH693" s="18"/>
      <c r="CI693" s="18"/>
      <c r="CJ693" s="18"/>
      <c r="CK693" s="18"/>
      <c r="CL693" s="18"/>
      <c r="CM693" s="18"/>
      <c r="CN693" s="18"/>
      <c r="CO693" s="18"/>
      <c r="CP693" s="18"/>
      <c r="CQ693" s="18"/>
      <c r="CR693" s="18"/>
      <c r="CS693" s="18"/>
      <c r="CT693" s="18"/>
      <c r="CU693" s="18"/>
      <c r="CV693" s="18"/>
      <c r="CW693" s="18"/>
      <c r="CX693" s="18"/>
      <c r="CY693" s="18"/>
      <c r="CZ693" s="18"/>
      <c r="DA693" s="18"/>
      <c r="DB693" s="18"/>
      <c r="DC693" s="18"/>
      <c r="DD693" s="18"/>
      <c r="DE693" s="18"/>
      <c r="DF693" s="18"/>
      <c r="DG693" s="18"/>
      <c r="DH693" s="18"/>
      <c r="DI693" s="18"/>
      <c r="DJ693" s="18"/>
      <c r="DK693" s="18"/>
      <c r="DL693" s="18"/>
      <c r="DM693" s="18"/>
      <c r="DN693" s="18"/>
      <c r="DO693" s="18"/>
      <c r="DP693" s="18"/>
      <c r="DQ693" s="18"/>
      <c r="DR693" s="18"/>
      <c r="DS693" s="18"/>
      <c r="DT693" s="18"/>
      <c r="DU693" s="18"/>
      <c r="DV693" s="18">
        <v>0</v>
      </c>
      <c r="DW693" s="18"/>
      <c r="DX693" s="18"/>
      <c r="DY693" s="18"/>
      <c r="DZ693" s="18"/>
      <c r="EA693" s="18"/>
      <c r="EB693" s="18"/>
      <c r="EC693" s="18"/>
      <c r="ED693" s="18"/>
      <c r="EE693" s="18"/>
      <c r="EF693" s="18"/>
      <c r="EG693" s="18"/>
      <c r="EH693" s="18" t="s">
        <v>990</v>
      </c>
      <c r="EI693" s="18" cm="1">
        <f t="array" ref="EI693">IF(SUMPRODUCT(--(DO693:DS693&lt;&gt;""))=0, 0,1)</f>
        <v>0</v>
      </c>
      <c r="EJ693" s="18" cm="1">
        <f t="array" ref="EJ693">IF(SUMPRODUCT(--(DT693:EG693&lt;&gt;""))=0, 0,1)</f>
        <v>1</v>
      </c>
      <c r="EK693" s="18" cm="1">
        <f t="array" ref="EK693">IF(SUMPRODUCT(--(EC693:EG693&lt;&gt;""))=0, 0,1)</f>
        <v>0</v>
      </c>
      <c r="EL693" s="18" cm="1">
        <f t="array" ref="EL693">IF(SUMPRODUCT(--(EE693:EG693&lt;&gt;""))=0, 0,1)</f>
        <v>0</v>
      </c>
      <c r="EM693" s="18">
        <f t="shared" si="135"/>
        <v>0</v>
      </c>
      <c r="EN693" s="18" t="str">
        <f t="shared" si="136"/>
        <v>NA</v>
      </c>
      <c r="EO693" s="18">
        <f t="shared" si="137"/>
        <v>0</v>
      </c>
      <c r="EP693" s="18" t="str">
        <f t="shared" si="138"/>
        <v>NA</v>
      </c>
      <c r="EQ693" s="18" t="str">
        <f t="shared" si="139"/>
        <v>NA</v>
      </c>
      <c r="ER693" s="58" t="s">
        <v>2080</v>
      </c>
      <c r="ES693" s="59">
        <v>43640</v>
      </c>
      <c r="ET693" s="18" t="s">
        <v>991</v>
      </c>
      <c r="EU693" s="18" t="s">
        <v>949</v>
      </c>
    </row>
    <row r="694" spans="1:151" ht="15.75" customHeight="1" x14ac:dyDescent="0.2">
      <c r="A694" s="5" t="s">
        <v>976</v>
      </c>
      <c r="B694" s="24" t="s">
        <v>948</v>
      </c>
      <c r="C694" s="26">
        <v>1</v>
      </c>
      <c r="D694" s="18" t="s">
        <v>994</v>
      </c>
      <c r="E694" s="18" t="s">
        <v>993</v>
      </c>
      <c r="F694" s="18" t="s">
        <v>553</v>
      </c>
      <c r="G694" s="18" t="s">
        <v>582</v>
      </c>
      <c r="H694" s="18" t="s">
        <v>781</v>
      </c>
      <c r="I694" s="18" t="s">
        <v>363</v>
      </c>
      <c r="J694" s="18" t="s">
        <v>363</v>
      </c>
      <c r="K694" s="18" t="s">
        <v>363</v>
      </c>
      <c r="L694" s="18" t="s">
        <v>363</v>
      </c>
      <c r="M694" s="18" t="s">
        <v>253</v>
      </c>
      <c r="N694" s="56">
        <v>74</v>
      </c>
      <c r="O694" s="18" t="s">
        <v>1018</v>
      </c>
      <c r="P694" s="18" t="s">
        <v>261</v>
      </c>
      <c r="Q694" s="18" t="s">
        <v>254</v>
      </c>
      <c r="R694" s="24" t="s">
        <v>257</v>
      </c>
      <c r="S694" s="24" t="s">
        <v>257</v>
      </c>
      <c r="T694" s="26" t="s">
        <v>980</v>
      </c>
      <c r="U694" s="61">
        <v>36923</v>
      </c>
      <c r="V694" s="26" t="s">
        <v>1019</v>
      </c>
      <c r="W694" s="26" t="s">
        <v>1020</v>
      </c>
      <c r="X694" s="18" t="s">
        <v>983</v>
      </c>
      <c r="Y694" s="18">
        <v>200</v>
      </c>
      <c r="Z694" s="18" t="s">
        <v>599</v>
      </c>
      <c r="AA694" s="18">
        <v>200</v>
      </c>
      <c r="AB694" s="57" t="s">
        <v>257</v>
      </c>
      <c r="AC694" s="18" t="s">
        <v>984</v>
      </c>
      <c r="AD694" s="18" t="s">
        <v>257</v>
      </c>
      <c r="AE694" s="18" t="s">
        <v>257</v>
      </c>
      <c r="AF694" s="18" t="s">
        <v>257</v>
      </c>
      <c r="AG694" s="18" t="s">
        <v>257</v>
      </c>
      <c r="AH694" s="18" t="s">
        <v>257</v>
      </c>
      <c r="AI694" s="18">
        <v>22</v>
      </c>
      <c r="AJ694" s="18" t="s">
        <v>476</v>
      </c>
      <c r="AK694" s="18">
        <f t="shared" si="149"/>
        <v>0.91666666666666663</v>
      </c>
      <c r="AL694" s="18" t="s">
        <v>985</v>
      </c>
      <c r="AM694" s="18" t="s">
        <v>323</v>
      </c>
      <c r="AN694" s="63">
        <v>0.48</v>
      </c>
      <c r="AO694" s="18" t="s">
        <v>986</v>
      </c>
      <c r="AP694" s="18" t="s">
        <v>479</v>
      </c>
      <c r="AQ694" s="69" t="s">
        <v>987</v>
      </c>
      <c r="AR694" s="3" t="s">
        <v>988</v>
      </c>
      <c r="AS694" s="70">
        <v>0</v>
      </c>
      <c r="AT694" s="70">
        <v>0.53</v>
      </c>
      <c r="AU694" s="70">
        <v>0</v>
      </c>
      <c r="AV694" s="70">
        <v>0</v>
      </c>
      <c r="AW694" s="3" t="s">
        <v>557</v>
      </c>
      <c r="AX694" s="18">
        <v>22</v>
      </c>
      <c r="AY694" s="18" t="s">
        <v>958</v>
      </c>
      <c r="AZ694" s="18" t="s">
        <v>257</v>
      </c>
      <c r="BA694" s="18" t="s">
        <v>257</v>
      </c>
      <c r="BB694" s="18" t="s">
        <v>989</v>
      </c>
      <c r="BC694" s="18"/>
      <c r="BD694" s="18"/>
      <c r="BE694" s="18"/>
      <c r="BF694" s="18"/>
      <c r="BG694" s="18"/>
      <c r="BH694" s="18"/>
      <c r="BI694" s="18"/>
      <c r="BJ694" s="18"/>
      <c r="BK694" s="18"/>
      <c r="BL694" s="18"/>
      <c r="BM694" s="18"/>
      <c r="BN694" s="18"/>
      <c r="BO694" s="18"/>
      <c r="BP694" s="18"/>
      <c r="BQ694" s="18"/>
      <c r="BR694" s="18"/>
      <c r="BS694" s="18"/>
      <c r="BT694" s="18"/>
      <c r="BU694" s="18"/>
      <c r="BV694" s="18"/>
      <c r="BW694" s="18"/>
      <c r="BX694" s="18"/>
      <c r="BY694" s="18"/>
      <c r="BZ694" s="18"/>
      <c r="CA694" s="18"/>
      <c r="CB694" s="18"/>
      <c r="CC694" s="18"/>
      <c r="CD694" s="18"/>
      <c r="CE694" s="18"/>
      <c r="CF694" s="18"/>
      <c r="CG694" s="18"/>
      <c r="CH694" s="18"/>
      <c r="CI694" s="18"/>
      <c r="CJ694" s="18"/>
      <c r="CK694" s="18"/>
      <c r="CL694" s="18"/>
      <c r="CM694" s="18"/>
      <c r="CN694" s="18"/>
      <c r="CO694" s="18"/>
      <c r="CP694" s="18"/>
      <c r="CQ694" s="18"/>
      <c r="CR694" s="18"/>
      <c r="CS694" s="18"/>
      <c r="CT694" s="18"/>
      <c r="CU694" s="18"/>
      <c r="CV694" s="18"/>
      <c r="CW694" s="18"/>
      <c r="CX694" s="18"/>
      <c r="CY694" s="18"/>
      <c r="CZ694" s="18"/>
      <c r="DA694" s="18"/>
      <c r="DB694" s="18"/>
      <c r="DC694" s="18"/>
      <c r="DD694" s="18"/>
      <c r="DE694" s="18"/>
      <c r="DF694" s="18"/>
      <c r="DG694" s="18"/>
      <c r="DH694" s="18"/>
      <c r="DI694" s="18"/>
      <c r="DJ694" s="18"/>
      <c r="DK694" s="18"/>
      <c r="DL694" s="18"/>
      <c r="DM694" s="18"/>
      <c r="DN694" s="18"/>
      <c r="DO694" s="18"/>
      <c r="DP694" s="18"/>
      <c r="DQ694" s="18"/>
      <c r="DR694" s="18"/>
      <c r="DS694" s="18"/>
      <c r="DT694" s="18"/>
      <c r="DU694" s="18"/>
      <c r="DV694" s="18">
        <v>1</v>
      </c>
      <c r="DW694" s="18"/>
      <c r="DX694" s="18"/>
      <c r="DY694" s="18"/>
      <c r="DZ694" s="18"/>
      <c r="EA694" s="18"/>
      <c r="EB694" s="18"/>
      <c r="EC694" s="18"/>
      <c r="ED694" s="18"/>
      <c r="EE694" s="18"/>
      <c r="EF694" s="18"/>
      <c r="EG694" s="18"/>
      <c r="EH694" s="18" t="s">
        <v>990</v>
      </c>
      <c r="EI694" s="18" cm="1">
        <f t="array" ref="EI694">IF(SUMPRODUCT(--(DO694:DS694&lt;&gt;""))=0, 0,1)</f>
        <v>0</v>
      </c>
      <c r="EJ694" s="18" cm="1">
        <f t="array" ref="EJ694">IF(SUMPRODUCT(--(DT694:EG694&lt;&gt;""))=0, 0,1)</f>
        <v>1</v>
      </c>
      <c r="EK694" s="18" cm="1">
        <f t="array" ref="EK694">IF(SUMPRODUCT(--(EC694:EG694&lt;&gt;""))=0, 0,1)</f>
        <v>0</v>
      </c>
      <c r="EL694" s="18" cm="1">
        <f t="array" ref="EL694">IF(SUMPRODUCT(--(EE694:EG694&lt;&gt;""))=0, 0,1)</f>
        <v>0</v>
      </c>
      <c r="EM694" s="18">
        <f t="shared" si="135"/>
        <v>1</v>
      </c>
      <c r="EN694" s="18" t="str">
        <f t="shared" si="136"/>
        <v>NA</v>
      </c>
      <c r="EO694" s="18">
        <f t="shared" si="137"/>
        <v>1</v>
      </c>
      <c r="EP694" s="18" t="str">
        <f t="shared" si="138"/>
        <v>NA</v>
      </c>
      <c r="EQ694" s="18" t="str">
        <f t="shared" si="139"/>
        <v>NA</v>
      </c>
      <c r="ER694" s="58" t="s">
        <v>2080</v>
      </c>
      <c r="ES694" s="59">
        <v>43640</v>
      </c>
      <c r="ET694" s="18" t="s">
        <v>991</v>
      </c>
      <c r="EU694" s="18" t="s">
        <v>949</v>
      </c>
    </row>
    <row r="695" spans="1:151" ht="15.75" customHeight="1" x14ac:dyDescent="0.2">
      <c r="A695" s="5" t="s">
        <v>976</v>
      </c>
      <c r="B695" s="24" t="s">
        <v>948</v>
      </c>
      <c r="C695" s="26">
        <v>1</v>
      </c>
      <c r="D695" s="18" t="s">
        <v>979</v>
      </c>
      <c r="E695" s="18" t="s">
        <v>952</v>
      </c>
      <c r="F695" s="18" t="s">
        <v>553</v>
      </c>
      <c r="G695" s="18" t="s">
        <v>582</v>
      </c>
      <c r="H695" s="18" t="s">
        <v>583</v>
      </c>
      <c r="I695" s="18" t="s">
        <v>363</v>
      </c>
      <c r="J695" s="18" t="s">
        <v>363</v>
      </c>
      <c r="K695" s="18" t="s">
        <v>363</v>
      </c>
      <c r="L695" s="18" t="s">
        <v>363</v>
      </c>
      <c r="M695" s="18" t="s">
        <v>253</v>
      </c>
      <c r="N695" s="56">
        <v>74</v>
      </c>
      <c r="O695" s="18" t="s">
        <v>1021</v>
      </c>
      <c r="P695" s="18" t="s">
        <v>261</v>
      </c>
      <c r="Q695" s="18" t="s">
        <v>254</v>
      </c>
      <c r="R695" s="24" t="s">
        <v>257</v>
      </c>
      <c r="S695" s="24" t="s">
        <v>257</v>
      </c>
      <c r="T695" s="26" t="s">
        <v>980</v>
      </c>
      <c r="U695" s="61">
        <v>36923</v>
      </c>
      <c r="V695" s="26" t="s">
        <v>1022</v>
      </c>
      <c r="W695" s="26" t="s">
        <v>1023</v>
      </c>
      <c r="X695" s="18" t="s">
        <v>983</v>
      </c>
      <c r="Y695" s="18">
        <v>0</v>
      </c>
      <c r="Z695" s="18" t="s">
        <v>599</v>
      </c>
      <c r="AA695" s="18">
        <v>0</v>
      </c>
      <c r="AB695" s="57" t="s">
        <v>257</v>
      </c>
      <c r="AC695" s="18" t="s">
        <v>984</v>
      </c>
      <c r="AD695" s="18" t="s">
        <v>257</v>
      </c>
      <c r="AE695" s="18" t="s">
        <v>257</v>
      </c>
      <c r="AF695" s="18" t="s">
        <v>257</v>
      </c>
      <c r="AG695" s="18" t="s">
        <v>257</v>
      </c>
      <c r="AH695" s="18" t="s">
        <v>257</v>
      </c>
      <c r="AI695" s="18">
        <v>0</v>
      </c>
      <c r="AJ695" s="18" t="s">
        <v>476</v>
      </c>
      <c r="AK695" s="18">
        <f t="shared" si="149"/>
        <v>0</v>
      </c>
      <c r="AL695" s="18" t="s">
        <v>985</v>
      </c>
      <c r="AM695" s="18" t="s">
        <v>323</v>
      </c>
      <c r="AN695" s="63">
        <v>0.58199999999999996</v>
      </c>
      <c r="AO695" s="18" t="s">
        <v>986</v>
      </c>
      <c r="AP695" s="18" t="s">
        <v>479</v>
      </c>
      <c r="AQ695" s="69" t="s">
        <v>987</v>
      </c>
      <c r="AR695" s="3" t="s">
        <v>988</v>
      </c>
      <c r="AS695" s="70">
        <v>0</v>
      </c>
      <c r="AT695" s="3">
        <v>0.60199999999999998</v>
      </c>
      <c r="AU695" s="70">
        <v>0</v>
      </c>
      <c r="AV695" s="70">
        <v>0</v>
      </c>
      <c r="AW695" s="3" t="s">
        <v>557</v>
      </c>
      <c r="AX695" s="18">
        <v>0</v>
      </c>
      <c r="AY695" s="18" t="s">
        <v>958</v>
      </c>
      <c r="AZ695" s="18" t="s">
        <v>257</v>
      </c>
      <c r="BA695" s="18" t="s">
        <v>257</v>
      </c>
      <c r="BB695" s="18" t="s">
        <v>989</v>
      </c>
      <c r="BC695" s="18"/>
      <c r="BD695" s="18"/>
      <c r="BE695" s="18"/>
      <c r="BF695" s="18"/>
      <c r="BG695" s="18"/>
      <c r="BH695" s="18"/>
      <c r="BI695" s="18"/>
      <c r="BJ695" s="18"/>
      <c r="BK695" s="18"/>
      <c r="BL695" s="18"/>
      <c r="BM695" s="18"/>
      <c r="BN695" s="18"/>
      <c r="BO695" s="18"/>
      <c r="BP695" s="18"/>
      <c r="BQ695" s="18"/>
      <c r="BR695" s="18"/>
      <c r="BS695" s="18"/>
      <c r="BT695" s="18"/>
      <c r="BU695" s="18"/>
      <c r="BV695" s="18"/>
      <c r="BW695" s="18"/>
      <c r="BX695" s="18"/>
      <c r="BY695" s="18"/>
      <c r="BZ695" s="18"/>
      <c r="CA695" s="18"/>
      <c r="CB695" s="18"/>
      <c r="CC695" s="18"/>
      <c r="CD695" s="18"/>
      <c r="CE695" s="18"/>
      <c r="CF695" s="18"/>
      <c r="CG695" s="18"/>
      <c r="CH695" s="18"/>
      <c r="CI695" s="18"/>
      <c r="CJ695" s="18"/>
      <c r="CK695" s="18"/>
      <c r="CL695" s="18"/>
      <c r="CM695" s="18"/>
      <c r="CN695" s="18"/>
      <c r="CO695" s="18"/>
      <c r="CP695" s="18"/>
      <c r="CQ695" s="18"/>
      <c r="CR695" s="18"/>
      <c r="CS695" s="18"/>
      <c r="CT695" s="18"/>
      <c r="CU695" s="18"/>
      <c r="CV695" s="18"/>
      <c r="CW695" s="18"/>
      <c r="CX695" s="18"/>
      <c r="CY695" s="18"/>
      <c r="CZ695" s="18"/>
      <c r="DA695" s="18"/>
      <c r="DB695" s="18"/>
      <c r="DC695" s="18"/>
      <c r="DD695" s="18"/>
      <c r="DE695" s="18"/>
      <c r="DF695" s="18"/>
      <c r="DG695" s="18"/>
      <c r="DH695" s="18"/>
      <c r="DI695" s="18"/>
      <c r="DJ695" s="18"/>
      <c r="DK695" s="18"/>
      <c r="DL695" s="18"/>
      <c r="DM695" s="18"/>
      <c r="DN695" s="18"/>
      <c r="DO695" s="18"/>
      <c r="DP695" s="18"/>
      <c r="DQ695" s="18"/>
      <c r="DR695" s="18"/>
      <c r="DS695" s="18"/>
      <c r="DT695" s="18"/>
      <c r="DU695" s="18"/>
      <c r="DV695" s="18">
        <v>0</v>
      </c>
      <c r="DW695" s="18"/>
      <c r="DX695" s="18"/>
      <c r="DY695" s="18"/>
      <c r="DZ695" s="18"/>
      <c r="EA695" s="18"/>
      <c r="EB695" s="18"/>
      <c r="EC695" s="18"/>
      <c r="ED695" s="18"/>
      <c r="EE695" s="18"/>
      <c r="EF695" s="18"/>
      <c r="EG695" s="18"/>
      <c r="EH695" s="18" t="s">
        <v>990</v>
      </c>
      <c r="EI695" s="18" cm="1">
        <f t="array" ref="EI695">IF(SUMPRODUCT(--(DO695:DS695&lt;&gt;""))=0, 0,1)</f>
        <v>0</v>
      </c>
      <c r="EJ695" s="18" cm="1">
        <f t="array" ref="EJ695">IF(SUMPRODUCT(--(DT695:EG695&lt;&gt;""))=0, 0,1)</f>
        <v>1</v>
      </c>
      <c r="EK695" s="18" cm="1">
        <f t="array" ref="EK695">IF(SUMPRODUCT(--(EC695:EG695&lt;&gt;""))=0, 0,1)</f>
        <v>0</v>
      </c>
      <c r="EL695" s="18" cm="1">
        <f t="array" ref="EL695">IF(SUMPRODUCT(--(EE695:EG695&lt;&gt;""))=0, 0,1)</f>
        <v>0</v>
      </c>
      <c r="EM695" s="18">
        <f t="shared" si="135"/>
        <v>0</v>
      </c>
      <c r="EN695" s="18" t="str">
        <f t="shared" si="136"/>
        <v>NA</v>
      </c>
      <c r="EO695" s="18">
        <f t="shared" si="137"/>
        <v>0</v>
      </c>
      <c r="EP695" s="18" t="str">
        <f t="shared" si="138"/>
        <v>NA</v>
      </c>
      <c r="EQ695" s="18" t="str">
        <f t="shared" si="139"/>
        <v>NA</v>
      </c>
      <c r="ER695" s="58" t="s">
        <v>2080</v>
      </c>
      <c r="ES695" s="59">
        <v>43640</v>
      </c>
      <c r="ET695" s="18" t="s">
        <v>991</v>
      </c>
      <c r="EU695" s="18" t="s">
        <v>949</v>
      </c>
    </row>
    <row r="696" spans="1:151" ht="15.75" customHeight="1" x14ac:dyDescent="0.2">
      <c r="A696" s="5" t="s">
        <v>976</v>
      </c>
      <c r="B696" s="24" t="s">
        <v>948</v>
      </c>
      <c r="C696" s="26">
        <v>1</v>
      </c>
      <c r="D696" s="18" t="s">
        <v>992</v>
      </c>
      <c r="E696" s="18" t="s">
        <v>993</v>
      </c>
      <c r="F696" s="18" t="s">
        <v>553</v>
      </c>
      <c r="G696" s="18" t="s">
        <v>582</v>
      </c>
      <c r="H696" s="18" t="s">
        <v>583</v>
      </c>
      <c r="I696" s="18" t="s">
        <v>363</v>
      </c>
      <c r="J696" s="18" t="s">
        <v>363</v>
      </c>
      <c r="K696" s="18" t="s">
        <v>363</v>
      </c>
      <c r="L696" s="18" t="s">
        <v>363</v>
      </c>
      <c r="M696" s="18" t="s">
        <v>253</v>
      </c>
      <c r="N696" s="56">
        <v>74</v>
      </c>
      <c r="O696" s="18" t="s">
        <v>1021</v>
      </c>
      <c r="P696" s="18" t="s">
        <v>261</v>
      </c>
      <c r="Q696" s="18" t="s">
        <v>254</v>
      </c>
      <c r="R696" s="24" t="s">
        <v>257</v>
      </c>
      <c r="S696" s="24" t="s">
        <v>257</v>
      </c>
      <c r="T696" s="26" t="s">
        <v>980</v>
      </c>
      <c r="U696" s="61">
        <v>36923</v>
      </c>
      <c r="V696" s="26" t="s">
        <v>1022</v>
      </c>
      <c r="W696" s="26" t="s">
        <v>1023</v>
      </c>
      <c r="X696" s="18" t="s">
        <v>983</v>
      </c>
      <c r="Y696" s="18">
        <v>0</v>
      </c>
      <c r="Z696" s="18" t="s">
        <v>599</v>
      </c>
      <c r="AA696" s="18">
        <v>0</v>
      </c>
      <c r="AB696" s="57" t="s">
        <v>257</v>
      </c>
      <c r="AC696" s="18" t="s">
        <v>984</v>
      </c>
      <c r="AD696" s="18" t="s">
        <v>257</v>
      </c>
      <c r="AE696" s="18" t="s">
        <v>257</v>
      </c>
      <c r="AF696" s="18" t="s">
        <v>257</v>
      </c>
      <c r="AG696" s="18" t="s">
        <v>257</v>
      </c>
      <c r="AH696" s="18" t="s">
        <v>257</v>
      </c>
      <c r="AI696" s="18">
        <v>22</v>
      </c>
      <c r="AJ696" s="18" t="s">
        <v>476</v>
      </c>
      <c r="AK696" s="18">
        <f t="shared" si="149"/>
        <v>0.91666666666666663</v>
      </c>
      <c r="AL696" s="18" t="s">
        <v>985</v>
      </c>
      <c r="AM696" s="18" t="s">
        <v>323</v>
      </c>
      <c r="AN696" s="63">
        <v>0.56599999999999995</v>
      </c>
      <c r="AO696" s="18" t="s">
        <v>986</v>
      </c>
      <c r="AP696" s="18" t="s">
        <v>479</v>
      </c>
      <c r="AQ696" s="69" t="s">
        <v>987</v>
      </c>
      <c r="AR696" s="3" t="s">
        <v>988</v>
      </c>
      <c r="AS696" s="70">
        <v>0</v>
      </c>
      <c r="AT696" s="3">
        <v>0.59099999999999997</v>
      </c>
      <c r="AU696" s="70">
        <v>0</v>
      </c>
      <c r="AV696" s="70">
        <v>0</v>
      </c>
      <c r="AW696" s="3" t="s">
        <v>557</v>
      </c>
      <c r="AX696" s="18">
        <v>22</v>
      </c>
      <c r="AY696" s="18" t="s">
        <v>958</v>
      </c>
      <c r="AZ696" s="18" t="s">
        <v>257</v>
      </c>
      <c r="BA696" s="18" t="s">
        <v>257</v>
      </c>
      <c r="BB696" s="18" t="s">
        <v>989</v>
      </c>
      <c r="BC696" s="18"/>
      <c r="BD696" s="18"/>
      <c r="BE696" s="18"/>
      <c r="BF696" s="18"/>
      <c r="BG696" s="18"/>
      <c r="BH696" s="18"/>
      <c r="BI696" s="18"/>
      <c r="BJ696" s="18"/>
      <c r="BK696" s="18"/>
      <c r="BL696" s="18"/>
      <c r="BM696" s="18"/>
      <c r="BN696" s="18"/>
      <c r="BO696" s="18"/>
      <c r="BP696" s="18"/>
      <c r="BQ696" s="18"/>
      <c r="BR696" s="18"/>
      <c r="BS696" s="18"/>
      <c r="BT696" s="18"/>
      <c r="BU696" s="18"/>
      <c r="BV696" s="18"/>
      <c r="BW696" s="18"/>
      <c r="BX696" s="18"/>
      <c r="BY696" s="18"/>
      <c r="BZ696" s="18"/>
      <c r="CA696" s="18"/>
      <c r="CB696" s="18"/>
      <c r="CC696" s="18"/>
      <c r="CD696" s="18"/>
      <c r="CE696" s="18"/>
      <c r="CF696" s="18"/>
      <c r="CG696" s="18"/>
      <c r="CH696" s="18"/>
      <c r="CI696" s="18"/>
      <c r="CJ696" s="18"/>
      <c r="CK696" s="18"/>
      <c r="CL696" s="18"/>
      <c r="CM696" s="18"/>
      <c r="CN696" s="18"/>
      <c r="CO696" s="18"/>
      <c r="CP696" s="18"/>
      <c r="CQ696" s="18"/>
      <c r="CR696" s="18"/>
      <c r="CS696" s="18"/>
      <c r="CT696" s="18"/>
      <c r="CU696" s="18"/>
      <c r="CV696" s="18"/>
      <c r="CW696" s="18"/>
      <c r="CX696" s="18"/>
      <c r="CY696" s="18"/>
      <c r="CZ696" s="18"/>
      <c r="DA696" s="18"/>
      <c r="DB696" s="18"/>
      <c r="DC696" s="18"/>
      <c r="DD696" s="18"/>
      <c r="DE696" s="18"/>
      <c r="DF696" s="18"/>
      <c r="DG696" s="18"/>
      <c r="DH696" s="18"/>
      <c r="DI696" s="18"/>
      <c r="DJ696" s="18"/>
      <c r="DK696" s="18"/>
      <c r="DL696" s="18"/>
      <c r="DM696" s="18"/>
      <c r="DN696" s="18"/>
      <c r="DO696" s="18"/>
      <c r="DP696" s="18"/>
      <c r="DQ696" s="18"/>
      <c r="DR696" s="18"/>
      <c r="DS696" s="18"/>
      <c r="DT696" s="18"/>
      <c r="DU696" s="18"/>
      <c r="DV696" s="18">
        <v>0</v>
      </c>
      <c r="DW696" s="18"/>
      <c r="DX696" s="18"/>
      <c r="DY696" s="18"/>
      <c r="DZ696" s="18"/>
      <c r="EA696" s="18"/>
      <c r="EB696" s="18"/>
      <c r="EC696" s="18"/>
      <c r="ED696" s="18"/>
      <c r="EE696" s="18"/>
      <c r="EF696" s="18"/>
      <c r="EG696" s="18"/>
      <c r="EH696" s="18" t="s">
        <v>990</v>
      </c>
      <c r="EI696" s="18" cm="1">
        <f t="array" ref="EI696">IF(SUMPRODUCT(--(DO696:DS696&lt;&gt;""))=0, 0,1)</f>
        <v>0</v>
      </c>
      <c r="EJ696" s="18" cm="1">
        <f t="array" ref="EJ696">IF(SUMPRODUCT(--(DT696:EG696&lt;&gt;""))=0, 0,1)</f>
        <v>1</v>
      </c>
      <c r="EK696" s="18" cm="1">
        <f t="array" ref="EK696">IF(SUMPRODUCT(--(EC696:EG696&lt;&gt;""))=0, 0,1)</f>
        <v>0</v>
      </c>
      <c r="EL696" s="18" cm="1">
        <f t="array" ref="EL696">IF(SUMPRODUCT(--(EE696:EG696&lt;&gt;""))=0, 0,1)</f>
        <v>0</v>
      </c>
      <c r="EM696" s="18">
        <f t="shared" si="135"/>
        <v>0</v>
      </c>
      <c r="EN696" s="18" t="str">
        <f t="shared" si="136"/>
        <v>NA</v>
      </c>
      <c r="EO696" s="18">
        <f t="shared" si="137"/>
        <v>0</v>
      </c>
      <c r="EP696" s="18" t="str">
        <f t="shared" si="138"/>
        <v>NA</v>
      </c>
      <c r="EQ696" s="18" t="str">
        <f t="shared" si="139"/>
        <v>NA</v>
      </c>
      <c r="ER696" s="58" t="s">
        <v>2080</v>
      </c>
      <c r="ES696" s="59">
        <v>43640</v>
      </c>
      <c r="ET696" s="18" t="s">
        <v>991</v>
      </c>
      <c r="EU696" s="18" t="s">
        <v>949</v>
      </c>
    </row>
    <row r="697" spans="1:151" ht="15.75" customHeight="1" x14ac:dyDescent="0.2">
      <c r="A697" s="5" t="s">
        <v>976</v>
      </c>
      <c r="B697" s="24" t="s">
        <v>948</v>
      </c>
      <c r="C697" s="26">
        <v>1</v>
      </c>
      <c r="D697" s="18" t="s">
        <v>994</v>
      </c>
      <c r="E697" s="18" t="s">
        <v>993</v>
      </c>
      <c r="F697" s="18" t="s">
        <v>553</v>
      </c>
      <c r="G697" s="18" t="s">
        <v>582</v>
      </c>
      <c r="H697" s="18" t="s">
        <v>583</v>
      </c>
      <c r="I697" s="18" t="s">
        <v>363</v>
      </c>
      <c r="J697" s="18" t="s">
        <v>363</v>
      </c>
      <c r="K697" s="18" t="s">
        <v>363</v>
      </c>
      <c r="L697" s="18" t="s">
        <v>363</v>
      </c>
      <c r="M697" s="18" t="s">
        <v>253</v>
      </c>
      <c r="N697" s="56">
        <v>74</v>
      </c>
      <c r="O697" s="18" t="s">
        <v>1021</v>
      </c>
      <c r="P697" s="18" t="s">
        <v>261</v>
      </c>
      <c r="Q697" s="18" t="s">
        <v>254</v>
      </c>
      <c r="R697" s="24" t="s">
        <v>257</v>
      </c>
      <c r="S697" s="24" t="s">
        <v>257</v>
      </c>
      <c r="T697" s="26" t="s">
        <v>980</v>
      </c>
      <c r="U697" s="61">
        <v>36923</v>
      </c>
      <c r="V697" s="26" t="s">
        <v>1022</v>
      </c>
      <c r="W697" s="26" t="s">
        <v>1023</v>
      </c>
      <c r="X697" s="18" t="s">
        <v>983</v>
      </c>
      <c r="Y697" s="18">
        <v>200</v>
      </c>
      <c r="Z697" s="18" t="s">
        <v>599</v>
      </c>
      <c r="AA697" s="18">
        <v>200</v>
      </c>
      <c r="AB697" s="57" t="s">
        <v>257</v>
      </c>
      <c r="AC697" s="18" t="s">
        <v>984</v>
      </c>
      <c r="AD697" s="18" t="s">
        <v>257</v>
      </c>
      <c r="AE697" s="18" t="s">
        <v>257</v>
      </c>
      <c r="AF697" s="18" t="s">
        <v>257</v>
      </c>
      <c r="AG697" s="18" t="s">
        <v>257</v>
      </c>
      <c r="AH697" s="18" t="s">
        <v>257</v>
      </c>
      <c r="AI697" s="18">
        <v>22</v>
      </c>
      <c r="AJ697" s="18" t="s">
        <v>476</v>
      </c>
      <c r="AK697" s="18">
        <f t="shared" si="149"/>
        <v>0.91666666666666663</v>
      </c>
      <c r="AL697" s="18" t="s">
        <v>985</v>
      </c>
      <c r="AM697" s="18" t="s">
        <v>323</v>
      </c>
      <c r="AN697" s="63">
        <v>0.24099999999999999</v>
      </c>
      <c r="AO697" s="18" t="s">
        <v>986</v>
      </c>
      <c r="AP697" s="18" t="s">
        <v>479</v>
      </c>
      <c r="AQ697" s="69" t="s">
        <v>987</v>
      </c>
      <c r="AR697" s="3" t="s">
        <v>988</v>
      </c>
      <c r="AS697" s="63">
        <f t="shared" ref="AS697:AS727" si="155">AN697-AU697</f>
        <v>0.12</v>
      </c>
      <c r="AT697" s="18">
        <v>0.36199999999999999</v>
      </c>
      <c r="AU697" s="63">
        <f t="shared" ref="AU697:AU727" si="156">AV697</f>
        <v>0.121</v>
      </c>
      <c r="AV697" s="63">
        <f t="shared" ref="AV697:AV727" si="157">AT697-AN697</f>
        <v>0.121</v>
      </c>
      <c r="AW697" s="18" t="s">
        <v>557</v>
      </c>
      <c r="AX697" s="18">
        <v>22</v>
      </c>
      <c r="AY697" s="18" t="s">
        <v>958</v>
      </c>
      <c r="AZ697" s="18" t="s">
        <v>257</v>
      </c>
      <c r="BA697" s="18" t="s">
        <v>257</v>
      </c>
      <c r="BB697" s="18" t="s">
        <v>995</v>
      </c>
      <c r="BC697" s="18"/>
      <c r="BD697" s="18"/>
      <c r="BE697" s="18"/>
      <c r="BF697" s="18"/>
      <c r="BG697" s="18"/>
      <c r="BH697" s="18"/>
      <c r="BI697" s="18"/>
      <c r="BJ697" s="18"/>
      <c r="BK697" s="18"/>
      <c r="BL697" s="18"/>
      <c r="BM697" s="18"/>
      <c r="BN697" s="18"/>
      <c r="BO697" s="18"/>
      <c r="BP697" s="18"/>
      <c r="BQ697" s="18"/>
      <c r="BR697" s="18"/>
      <c r="BS697" s="18"/>
      <c r="BT697" s="18"/>
      <c r="BU697" s="18"/>
      <c r="BV697" s="18"/>
      <c r="BW697" s="18"/>
      <c r="BX697" s="18"/>
      <c r="BY697" s="18"/>
      <c r="BZ697" s="18"/>
      <c r="CA697" s="18"/>
      <c r="CB697" s="18"/>
      <c r="CC697" s="18"/>
      <c r="CD697" s="18"/>
      <c r="CE697" s="18"/>
      <c r="CF697" s="18"/>
      <c r="CG697" s="18"/>
      <c r="CH697" s="18"/>
      <c r="CI697" s="18"/>
      <c r="CJ697" s="18"/>
      <c r="CK697" s="18"/>
      <c r="CL697" s="18"/>
      <c r="CM697" s="18"/>
      <c r="CN697" s="18"/>
      <c r="CO697" s="18"/>
      <c r="CP697" s="18"/>
      <c r="CQ697" s="18"/>
      <c r="CR697" s="18"/>
      <c r="CS697" s="18"/>
      <c r="CT697" s="18"/>
      <c r="CU697" s="18"/>
      <c r="CV697" s="18"/>
      <c r="CW697" s="18"/>
      <c r="CX697" s="18"/>
      <c r="CY697" s="18"/>
      <c r="CZ697" s="18"/>
      <c r="DA697" s="18"/>
      <c r="DB697" s="18"/>
      <c r="DC697" s="18"/>
      <c r="DD697" s="18"/>
      <c r="DE697" s="18"/>
      <c r="DF697" s="18"/>
      <c r="DG697" s="18"/>
      <c r="DH697" s="18"/>
      <c r="DI697" s="18"/>
      <c r="DJ697" s="18"/>
      <c r="DK697" s="18"/>
      <c r="DL697" s="18"/>
      <c r="DM697" s="18"/>
      <c r="DN697" s="18"/>
      <c r="DO697" s="18"/>
      <c r="DP697" s="18"/>
      <c r="DQ697" s="18"/>
      <c r="DR697" s="18"/>
      <c r="DS697" s="18"/>
      <c r="DT697" s="18"/>
      <c r="DU697" s="18"/>
      <c r="DV697" s="18">
        <v>1</v>
      </c>
      <c r="DW697" s="18"/>
      <c r="DX697" s="18"/>
      <c r="DY697" s="18"/>
      <c r="DZ697" s="18"/>
      <c r="EA697" s="18"/>
      <c r="EB697" s="18"/>
      <c r="EC697" s="18"/>
      <c r="ED697" s="18"/>
      <c r="EE697" s="18"/>
      <c r="EF697" s="18"/>
      <c r="EG697" s="18"/>
      <c r="EH697" s="18" t="s">
        <v>990</v>
      </c>
      <c r="EI697" s="18" cm="1">
        <f t="array" ref="EI697">IF(SUMPRODUCT(--(DO697:DS697&lt;&gt;""))=0, 0,1)</f>
        <v>0</v>
      </c>
      <c r="EJ697" s="18" cm="1">
        <f t="array" ref="EJ697">IF(SUMPRODUCT(--(DT697:EG697&lt;&gt;""))=0, 0,1)</f>
        <v>1</v>
      </c>
      <c r="EK697" s="18" cm="1">
        <f t="array" ref="EK697">IF(SUMPRODUCT(--(EC697:EG697&lt;&gt;""))=0, 0,1)</f>
        <v>0</v>
      </c>
      <c r="EL697" s="18" cm="1">
        <f t="array" ref="EL697">IF(SUMPRODUCT(--(EE697:EG697&lt;&gt;""))=0, 0,1)</f>
        <v>0</v>
      </c>
      <c r="EM697" s="18">
        <f t="shared" si="135"/>
        <v>1</v>
      </c>
      <c r="EN697" s="18" t="str">
        <f t="shared" si="136"/>
        <v>NA</v>
      </c>
      <c r="EO697" s="18">
        <f t="shared" si="137"/>
        <v>1</v>
      </c>
      <c r="EP697" s="18" t="str">
        <f t="shared" si="138"/>
        <v>NA</v>
      </c>
      <c r="EQ697" s="18" t="str">
        <f t="shared" si="139"/>
        <v>NA</v>
      </c>
      <c r="ER697" s="58" t="s">
        <v>2080</v>
      </c>
      <c r="ES697" s="59">
        <v>43640</v>
      </c>
      <c r="ET697" s="18" t="s">
        <v>991</v>
      </c>
      <c r="EU697" s="18" t="s">
        <v>949</v>
      </c>
    </row>
    <row r="698" spans="1:151" ht="15.75" customHeight="1" x14ac:dyDescent="0.2">
      <c r="A698" s="32" t="s">
        <v>328</v>
      </c>
      <c r="B698" s="24" t="s">
        <v>1024</v>
      </c>
      <c r="C698" s="26">
        <v>1</v>
      </c>
      <c r="D698" s="18" t="s">
        <v>1028</v>
      </c>
      <c r="E698" s="18" t="s">
        <v>1029</v>
      </c>
      <c r="F698" s="18" t="s">
        <v>553</v>
      </c>
      <c r="G698" s="18" t="s">
        <v>609</v>
      </c>
      <c r="H698" s="18" t="s">
        <v>1027</v>
      </c>
      <c r="I698" s="18" t="s">
        <v>363</v>
      </c>
      <c r="J698" s="18" t="s">
        <v>363</v>
      </c>
      <c r="K698" s="18" t="s">
        <v>363</v>
      </c>
      <c r="L698" s="18" t="s">
        <v>363</v>
      </c>
      <c r="M698" s="18" t="s">
        <v>253</v>
      </c>
      <c r="N698" s="56">
        <v>113</v>
      </c>
      <c r="O698" s="18" t="s">
        <v>1026</v>
      </c>
      <c r="P698" s="18" t="s">
        <v>466</v>
      </c>
      <c r="Q698" s="18" t="s">
        <v>254</v>
      </c>
      <c r="R698" s="24" t="s">
        <v>257</v>
      </c>
      <c r="S698" s="24" t="s">
        <v>257</v>
      </c>
      <c r="T698" s="26" t="s">
        <v>1030</v>
      </c>
      <c r="U698" s="26" t="s">
        <v>257</v>
      </c>
      <c r="V698" s="26" t="s">
        <v>257</v>
      </c>
      <c r="W698" s="26" t="s">
        <v>257</v>
      </c>
      <c r="X698" s="18" t="s">
        <v>1031</v>
      </c>
      <c r="Y698" s="18">
        <v>0</v>
      </c>
      <c r="Z698" s="18" t="s">
        <v>599</v>
      </c>
      <c r="AA698" s="18">
        <f t="shared" ref="AA698:AA699" si="158">Y698</f>
        <v>0</v>
      </c>
      <c r="AB698" s="57" t="s">
        <v>257</v>
      </c>
      <c r="AC698" s="18" t="s">
        <v>257</v>
      </c>
      <c r="AD698" s="18" t="s">
        <v>257</v>
      </c>
      <c r="AE698" s="18" t="s">
        <v>257</v>
      </c>
      <c r="AF698" s="18" t="s">
        <v>257</v>
      </c>
      <c r="AG698" s="18" t="s">
        <v>257</v>
      </c>
      <c r="AH698" s="18" t="s">
        <v>257</v>
      </c>
      <c r="AI698" s="18">
        <v>6</v>
      </c>
      <c r="AJ698" s="18" t="s">
        <v>476</v>
      </c>
      <c r="AK698" s="18">
        <f t="shared" si="149"/>
        <v>0.25</v>
      </c>
      <c r="AL698" s="18" t="s">
        <v>1032</v>
      </c>
      <c r="AM698" s="18" t="s">
        <v>322</v>
      </c>
      <c r="AN698" s="55">
        <v>0.65</v>
      </c>
      <c r="AO698" s="18" t="s">
        <v>563</v>
      </c>
      <c r="AP698" s="18" t="s">
        <v>479</v>
      </c>
      <c r="AQ698" s="18">
        <v>3</v>
      </c>
      <c r="AR698" s="18" t="s">
        <v>672</v>
      </c>
      <c r="AS698" s="55">
        <f t="shared" si="155"/>
        <v>0.57000000000000006</v>
      </c>
      <c r="AT698" s="55">
        <v>0.73</v>
      </c>
      <c r="AU698" s="55">
        <f t="shared" si="156"/>
        <v>7.999999999999996E-2</v>
      </c>
      <c r="AV698" s="55">
        <f t="shared" si="157"/>
        <v>7.999999999999996E-2</v>
      </c>
      <c r="AW698" s="18" t="s">
        <v>501</v>
      </c>
      <c r="AX698" s="18">
        <v>6</v>
      </c>
      <c r="AY698" s="18" t="s">
        <v>958</v>
      </c>
      <c r="AZ698" s="18" t="s">
        <v>257</v>
      </c>
      <c r="BA698" s="18" t="s">
        <v>257</v>
      </c>
      <c r="BB698" s="18" t="s">
        <v>1033</v>
      </c>
      <c r="BC698" s="18"/>
      <c r="BD698" s="18"/>
      <c r="BE698" s="18"/>
      <c r="BF698" s="18"/>
      <c r="BG698" s="18"/>
      <c r="BH698" s="18"/>
      <c r="BI698" s="18"/>
      <c r="BJ698" s="18"/>
      <c r="BK698" s="18"/>
      <c r="BL698" s="18"/>
      <c r="BM698" s="18"/>
      <c r="BN698" s="18"/>
      <c r="BO698" s="18"/>
      <c r="BP698" s="18"/>
      <c r="BQ698" s="18"/>
      <c r="BR698" s="18"/>
      <c r="BS698" s="18"/>
      <c r="BT698" s="18"/>
      <c r="BU698" s="18"/>
      <c r="BV698" s="18"/>
      <c r="BW698" s="18"/>
      <c r="BX698" s="18"/>
      <c r="BY698" s="18"/>
      <c r="BZ698" s="18"/>
      <c r="CA698" s="18"/>
      <c r="CB698" s="18"/>
      <c r="CC698" s="18"/>
      <c r="CD698" s="18"/>
      <c r="CE698" s="18"/>
      <c r="CF698" s="18"/>
      <c r="CG698" s="18"/>
      <c r="CH698" s="18"/>
      <c r="CI698" s="18"/>
      <c r="CJ698" s="18"/>
      <c r="CK698" s="18"/>
      <c r="CL698" s="18"/>
      <c r="CM698" s="18"/>
      <c r="CN698" s="18"/>
      <c r="CO698" s="18"/>
      <c r="CP698" s="18"/>
      <c r="CQ698" s="18"/>
      <c r="CR698" s="18"/>
      <c r="CS698" s="18"/>
      <c r="CT698" s="18"/>
      <c r="CU698" s="18"/>
      <c r="CV698" s="18"/>
      <c r="CW698" s="18"/>
      <c r="CX698" s="18"/>
      <c r="CY698" s="18"/>
      <c r="CZ698" s="18"/>
      <c r="DA698" s="18"/>
      <c r="DB698" s="18"/>
      <c r="DC698" s="18"/>
      <c r="DD698" s="18"/>
      <c r="DE698" s="18"/>
      <c r="DF698" s="18"/>
      <c r="DG698" s="18"/>
      <c r="DH698" s="18"/>
      <c r="DI698" s="18"/>
      <c r="DJ698" s="18"/>
      <c r="DK698" s="18"/>
      <c r="DL698" s="18"/>
      <c r="DM698" s="18"/>
      <c r="DN698" s="18"/>
      <c r="DO698" s="18"/>
      <c r="DP698" s="18"/>
      <c r="DQ698" s="18"/>
      <c r="DR698" s="18"/>
      <c r="DS698" s="18"/>
      <c r="DT698" s="18"/>
      <c r="DU698" s="18"/>
      <c r="DV698" s="18">
        <v>0</v>
      </c>
      <c r="DW698" s="18"/>
      <c r="DX698" s="18"/>
      <c r="DY698" s="18"/>
      <c r="DZ698" s="18">
        <v>0</v>
      </c>
      <c r="EA698" s="18"/>
      <c r="EB698" s="18"/>
      <c r="EC698" s="18"/>
      <c r="ED698" s="18"/>
      <c r="EE698" s="18">
        <v>0</v>
      </c>
      <c r="EF698" s="18">
        <v>0</v>
      </c>
      <c r="EG698" s="18">
        <v>0</v>
      </c>
      <c r="EH698" s="18" t="s">
        <v>1034</v>
      </c>
      <c r="EI698" s="18" cm="1">
        <f t="array" ref="EI698">IF(SUMPRODUCT(--(DO698:DS698&lt;&gt;""))=0, 0,1)</f>
        <v>0</v>
      </c>
      <c r="EJ698" s="18" cm="1">
        <f t="array" ref="EJ698">IF(SUMPRODUCT(--(DT698:EG698&lt;&gt;""))=0, 0,1)</f>
        <v>1</v>
      </c>
      <c r="EK698" s="18" cm="1">
        <f t="array" ref="EK698">IF(SUMPRODUCT(--(EC698:EG698&lt;&gt;""))=0, 0,1)</f>
        <v>1</v>
      </c>
      <c r="EL698" s="18" cm="1">
        <f t="array" ref="EL698">IF(SUMPRODUCT(--(EE698:EG698&lt;&gt;""))=0, 0,1)</f>
        <v>1</v>
      </c>
      <c r="EM698" s="18">
        <f t="shared" si="135"/>
        <v>0</v>
      </c>
      <c r="EN698" s="18" t="str">
        <f t="shared" si="136"/>
        <v>NA</v>
      </c>
      <c r="EO698" s="18">
        <f t="shared" si="137"/>
        <v>0</v>
      </c>
      <c r="EP698" s="18">
        <f t="shared" si="138"/>
        <v>0</v>
      </c>
      <c r="EQ698" s="18">
        <f t="shared" si="139"/>
        <v>0</v>
      </c>
      <c r="ER698" s="58" t="s">
        <v>2080</v>
      </c>
      <c r="ES698" s="59">
        <v>43640</v>
      </c>
      <c r="ET698" s="18" t="s">
        <v>1035</v>
      </c>
      <c r="EU698" s="18" t="s">
        <v>1025</v>
      </c>
    </row>
    <row r="699" spans="1:151" ht="15.75" customHeight="1" x14ac:dyDescent="0.2">
      <c r="A699" s="32" t="s">
        <v>328</v>
      </c>
      <c r="B699" s="24" t="s">
        <v>1024</v>
      </c>
      <c r="C699" s="26">
        <v>1</v>
      </c>
      <c r="D699" s="18" t="s">
        <v>1036</v>
      </c>
      <c r="E699" s="18" t="s">
        <v>1029</v>
      </c>
      <c r="F699" s="18" t="s">
        <v>553</v>
      </c>
      <c r="G699" s="18" t="s">
        <v>609</v>
      </c>
      <c r="H699" s="18" t="s">
        <v>1027</v>
      </c>
      <c r="I699" s="18" t="s">
        <v>363</v>
      </c>
      <c r="J699" s="18" t="s">
        <v>363</v>
      </c>
      <c r="K699" s="18" t="s">
        <v>363</v>
      </c>
      <c r="L699" s="18" t="s">
        <v>363</v>
      </c>
      <c r="M699" s="18" t="s">
        <v>253</v>
      </c>
      <c r="N699" s="56">
        <v>113</v>
      </c>
      <c r="O699" s="18" t="s">
        <v>1026</v>
      </c>
      <c r="P699" s="18" t="s">
        <v>466</v>
      </c>
      <c r="Q699" s="18" t="s">
        <v>254</v>
      </c>
      <c r="R699" s="24" t="s">
        <v>257</v>
      </c>
      <c r="S699" s="24" t="s">
        <v>257</v>
      </c>
      <c r="T699" s="26" t="s">
        <v>1030</v>
      </c>
      <c r="U699" s="26" t="s">
        <v>257</v>
      </c>
      <c r="V699" s="26" t="s">
        <v>257</v>
      </c>
      <c r="W699" s="26" t="s">
        <v>257</v>
      </c>
      <c r="X699" s="18" t="s">
        <v>1037</v>
      </c>
      <c r="Y699" s="18">
        <v>301</v>
      </c>
      <c r="Z699" s="18" t="s">
        <v>599</v>
      </c>
      <c r="AA699" s="18">
        <f t="shared" si="158"/>
        <v>301</v>
      </c>
      <c r="AB699" s="57" t="s">
        <v>257</v>
      </c>
      <c r="AC699" s="18" t="s">
        <v>479</v>
      </c>
      <c r="AD699" s="18">
        <v>12</v>
      </c>
      <c r="AE699" s="18" t="s">
        <v>1038</v>
      </c>
      <c r="AF699" s="18">
        <v>235</v>
      </c>
      <c r="AG699" s="18">
        <f t="shared" ref="AG699:AG700" si="159">AF699</f>
        <v>235</v>
      </c>
      <c r="AH699" s="18" t="s">
        <v>1039</v>
      </c>
      <c r="AI699" s="18">
        <v>6</v>
      </c>
      <c r="AJ699" s="18" t="s">
        <v>476</v>
      </c>
      <c r="AK699" s="18">
        <f t="shared" si="149"/>
        <v>0.25</v>
      </c>
      <c r="AL699" s="18" t="s">
        <v>1032</v>
      </c>
      <c r="AM699" s="18" t="s">
        <v>322</v>
      </c>
      <c r="AN699" s="55">
        <v>0.47</v>
      </c>
      <c r="AO699" s="18" t="s">
        <v>563</v>
      </c>
      <c r="AP699" s="18" t="s">
        <v>479</v>
      </c>
      <c r="AQ699" s="18">
        <v>3</v>
      </c>
      <c r="AR699" s="18" t="s">
        <v>672</v>
      </c>
      <c r="AS699" s="55">
        <f t="shared" si="155"/>
        <v>0.3899999999999999</v>
      </c>
      <c r="AT699" s="55">
        <v>0.55000000000000004</v>
      </c>
      <c r="AU699" s="55">
        <f t="shared" si="156"/>
        <v>8.0000000000000071E-2</v>
      </c>
      <c r="AV699" s="55">
        <f t="shared" si="157"/>
        <v>8.0000000000000071E-2</v>
      </c>
      <c r="AW699" s="18" t="s">
        <v>501</v>
      </c>
      <c r="AX699" s="18">
        <v>6</v>
      </c>
      <c r="AY699" s="18" t="s">
        <v>958</v>
      </c>
      <c r="AZ699" s="18" t="s">
        <v>257</v>
      </c>
      <c r="BA699" s="18" t="s">
        <v>257</v>
      </c>
      <c r="BB699" s="18" t="s">
        <v>1033</v>
      </c>
      <c r="BC699" s="18"/>
      <c r="BD699" s="18"/>
      <c r="BE699" s="18"/>
      <c r="BF699" s="18"/>
      <c r="BG699" s="18"/>
      <c r="BH699" s="18"/>
      <c r="BI699" s="18"/>
      <c r="BJ699" s="18"/>
      <c r="BK699" s="18"/>
      <c r="BL699" s="18"/>
      <c r="BM699" s="18"/>
      <c r="BN699" s="18"/>
      <c r="BO699" s="18"/>
      <c r="BP699" s="18"/>
      <c r="BQ699" s="18"/>
      <c r="BR699" s="18"/>
      <c r="BS699" s="18"/>
      <c r="BT699" s="18"/>
      <c r="BU699" s="18"/>
      <c r="BV699" s="18"/>
      <c r="BW699" s="18"/>
      <c r="BX699" s="18"/>
      <c r="BY699" s="18"/>
      <c r="BZ699" s="18"/>
      <c r="CA699" s="18"/>
      <c r="CB699" s="18"/>
      <c r="CC699" s="18"/>
      <c r="CD699" s="18"/>
      <c r="CE699" s="18"/>
      <c r="CF699" s="18"/>
      <c r="CG699" s="18"/>
      <c r="CH699" s="18"/>
      <c r="CI699" s="18"/>
      <c r="CJ699" s="18"/>
      <c r="CK699" s="18"/>
      <c r="CL699" s="18"/>
      <c r="CM699" s="18"/>
      <c r="CN699" s="18"/>
      <c r="CO699" s="18"/>
      <c r="CP699" s="18"/>
      <c r="CQ699" s="18"/>
      <c r="CR699" s="18"/>
      <c r="CS699" s="18"/>
      <c r="CT699" s="18"/>
      <c r="CU699" s="18"/>
      <c r="CV699" s="18"/>
      <c r="CW699" s="18"/>
      <c r="CX699" s="18"/>
      <c r="CY699" s="18"/>
      <c r="CZ699" s="18"/>
      <c r="DA699" s="18"/>
      <c r="DB699" s="18"/>
      <c r="DC699" s="18"/>
      <c r="DD699" s="18"/>
      <c r="DE699" s="18"/>
      <c r="DF699" s="18"/>
      <c r="DG699" s="18"/>
      <c r="DH699" s="18"/>
      <c r="DI699" s="18"/>
      <c r="DJ699" s="18"/>
      <c r="DK699" s="18"/>
      <c r="DL699" s="18"/>
      <c r="DM699" s="18"/>
      <c r="DN699" s="18"/>
      <c r="DO699" s="18"/>
      <c r="DP699" s="18"/>
      <c r="DQ699" s="18"/>
      <c r="DR699" s="18"/>
      <c r="DS699" s="18"/>
      <c r="DT699" s="18"/>
      <c r="DU699" s="18"/>
      <c r="DV699" s="18">
        <v>0</v>
      </c>
      <c r="DW699" s="18"/>
      <c r="DX699" s="18"/>
      <c r="DY699" s="18"/>
      <c r="DZ699" s="18">
        <v>0</v>
      </c>
      <c r="EA699" s="18"/>
      <c r="EB699" s="18"/>
      <c r="EC699" s="18"/>
      <c r="ED699" s="18"/>
      <c r="EE699" s="18">
        <v>0</v>
      </c>
      <c r="EF699" s="18">
        <v>0</v>
      </c>
      <c r="EG699" s="18">
        <v>0</v>
      </c>
      <c r="EH699" s="18" t="s">
        <v>1034</v>
      </c>
      <c r="EI699" s="18" cm="1">
        <f t="array" ref="EI699">IF(SUMPRODUCT(--(DO699:DS699&lt;&gt;""))=0, 0,1)</f>
        <v>0</v>
      </c>
      <c r="EJ699" s="18" cm="1">
        <f t="array" ref="EJ699">IF(SUMPRODUCT(--(DT699:EG699&lt;&gt;""))=0, 0,1)</f>
        <v>1</v>
      </c>
      <c r="EK699" s="18" cm="1">
        <f t="array" ref="EK699">IF(SUMPRODUCT(--(EC699:EG699&lt;&gt;""))=0, 0,1)</f>
        <v>1</v>
      </c>
      <c r="EL699" s="18" cm="1">
        <f t="array" ref="EL699">IF(SUMPRODUCT(--(EE699:EG699&lt;&gt;""))=0, 0,1)</f>
        <v>1</v>
      </c>
      <c r="EM699" s="18">
        <f t="shared" si="135"/>
        <v>0</v>
      </c>
      <c r="EN699" s="18" t="str">
        <f t="shared" si="136"/>
        <v>NA</v>
      </c>
      <c r="EO699" s="18">
        <f t="shared" si="137"/>
        <v>0</v>
      </c>
      <c r="EP699" s="18">
        <f t="shared" si="138"/>
        <v>0</v>
      </c>
      <c r="EQ699" s="18">
        <f t="shared" si="139"/>
        <v>0</v>
      </c>
      <c r="ER699" s="58" t="s">
        <v>2080</v>
      </c>
      <c r="ES699" s="59">
        <v>43640</v>
      </c>
      <c r="ET699" s="18" t="s">
        <v>1035</v>
      </c>
      <c r="EU699" s="18" t="s">
        <v>1025</v>
      </c>
    </row>
    <row r="700" spans="1:151" ht="15.75" customHeight="1" x14ac:dyDescent="0.2">
      <c r="A700" s="32" t="s">
        <v>328</v>
      </c>
      <c r="B700" s="24" t="s">
        <v>1024</v>
      </c>
      <c r="C700" s="26">
        <v>1</v>
      </c>
      <c r="D700" s="18" t="s">
        <v>448</v>
      </c>
      <c r="E700" s="18" t="s">
        <v>1029</v>
      </c>
      <c r="F700" s="18" t="s">
        <v>553</v>
      </c>
      <c r="G700" s="18" t="s">
        <v>609</v>
      </c>
      <c r="H700" s="18" t="s">
        <v>1027</v>
      </c>
      <c r="I700" s="18" t="s">
        <v>363</v>
      </c>
      <c r="J700" s="18" t="s">
        <v>363</v>
      </c>
      <c r="K700" s="18" t="s">
        <v>363</v>
      </c>
      <c r="L700" s="18" t="s">
        <v>363</v>
      </c>
      <c r="M700" s="18" t="s">
        <v>253</v>
      </c>
      <c r="N700" s="56">
        <v>113</v>
      </c>
      <c r="O700" s="18" t="s">
        <v>1026</v>
      </c>
      <c r="P700" s="18" t="s">
        <v>466</v>
      </c>
      <c r="Q700" s="18" t="s">
        <v>254</v>
      </c>
      <c r="R700" s="24" t="s">
        <v>257</v>
      </c>
      <c r="S700" s="24" t="s">
        <v>257</v>
      </c>
      <c r="T700" s="26" t="s">
        <v>1030</v>
      </c>
      <c r="U700" s="26" t="s">
        <v>257</v>
      </c>
      <c r="V700" s="26" t="s">
        <v>257</v>
      </c>
      <c r="W700" s="26" t="s">
        <v>257</v>
      </c>
      <c r="X700" s="18" t="s">
        <v>1040</v>
      </c>
      <c r="Y700" s="18">
        <v>509</v>
      </c>
      <c r="Z700" s="18" t="s">
        <v>599</v>
      </c>
      <c r="AA700" s="18">
        <v>509</v>
      </c>
      <c r="AB700" s="57" t="s">
        <v>257</v>
      </c>
      <c r="AC700" s="18" t="s">
        <v>479</v>
      </c>
      <c r="AD700" s="18">
        <v>12</v>
      </c>
      <c r="AE700" s="18" t="s">
        <v>1038</v>
      </c>
      <c r="AF700" s="18">
        <v>199</v>
      </c>
      <c r="AG700" s="18">
        <f t="shared" si="159"/>
        <v>199</v>
      </c>
      <c r="AH700" s="18" t="s">
        <v>1039</v>
      </c>
      <c r="AI700" s="18">
        <v>6</v>
      </c>
      <c r="AJ700" s="18" t="s">
        <v>476</v>
      </c>
      <c r="AK700" s="18">
        <f t="shared" si="149"/>
        <v>0.25</v>
      </c>
      <c r="AL700" s="18" t="s">
        <v>1032</v>
      </c>
      <c r="AM700" s="18" t="s">
        <v>322</v>
      </c>
      <c r="AN700" s="55">
        <v>0.59</v>
      </c>
      <c r="AO700" s="18" t="s">
        <v>563</v>
      </c>
      <c r="AP700" s="18" t="s">
        <v>479</v>
      </c>
      <c r="AQ700" s="18">
        <v>3</v>
      </c>
      <c r="AR700" s="18" t="s">
        <v>672</v>
      </c>
      <c r="AS700" s="55">
        <f t="shared" si="155"/>
        <v>0.54999999999999993</v>
      </c>
      <c r="AT700" s="55">
        <v>0.63</v>
      </c>
      <c r="AU700" s="55">
        <f t="shared" si="156"/>
        <v>4.0000000000000036E-2</v>
      </c>
      <c r="AV700" s="55">
        <f t="shared" si="157"/>
        <v>4.0000000000000036E-2</v>
      </c>
      <c r="AW700" s="18" t="s">
        <v>501</v>
      </c>
      <c r="AX700" s="18">
        <v>6</v>
      </c>
      <c r="AY700" s="18" t="s">
        <v>958</v>
      </c>
      <c r="AZ700" s="18" t="s">
        <v>257</v>
      </c>
      <c r="BA700" s="18" t="s">
        <v>257</v>
      </c>
      <c r="BB700" s="18" t="s">
        <v>1033</v>
      </c>
      <c r="BC700" s="18"/>
      <c r="BD700" s="18"/>
      <c r="BE700" s="18"/>
      <c r="BF700" s="18"/>
      <c r="BG700" s="18"/>
      <c r="BH700" s="18"/>
      <c r="BI700" s="18"/>
      <c r="BJ700" s="18"/>
      <c r="BK700" s="18"/>
      <c r="BL700" s="18"/>
      <c r="BM700" s="18"/>
      <c r="BN700" s="18"/>
      <c r="BO700" s="18"/>
      <c r="BP700" s="18"/>
      <c r="BQ700" s="18"/>
      <c r="BR700" s="18"/>
      <c r="BS700" s="18"/>
      <c r="BT700" s="18"/>
      <c r="BU700" s="18"/>
      <c r="BV700" s="18"/>
      <c r="BW700" s="18"/>
      <c r="BX700" s="18"/>
      <c r="BY700" s="18"/>
      <c r="BZ700" s="18"/>
      <c r="CA700" s="18"/>
      <c r="CB700" s="18"/>
      <c r="CC700" s="18"/>
      <c r="CD700" s="18"/>
      <c r="CE700" s="18"/>
      <c r="CF700" s="18"/>
      <c r="CG700" s="18"/>
      <c r="CH700" s="18"/>
      <c r="CI700" s="18"/>
      <c r="CJ700" s="18"/>
      <c r="CK700" s="18"/>
      <c r="CL700" s="18"/>
      <c r="CM700" s="18"/>
      <c r="CN700" s="18"/>
      <c r="CO700" s="18"/>
      <c r="CP700" s="18"/>
      <c r="CQ700" s="18"/>
      <c r="CR700" s="18"/>
      <c r="CS700" s="18"/>
      <c r="CT700" s="18"/>
      <c r="CU700" s="18"/>
      <c r="CV700" s="18"/>
      <c r="CW700" s="18"/>
      <c r="CX700" s="18"/>
      <c r="CY700" s="18"/>
      <c r="CZ700" s="18"/>
      <c r="DA700" s="18"/>
      <c r="DB700" s="18"/>
      <c r="DC700" s="18"/>
      <c r="DD700" s="18"/>
      <c r="DE700" s="18"/>
      <c r="DF700" s="18"/>
      <c r="DG700" s="18"/>
      <c r="DH700" s="18"/>
      <c r="DI700" s="18"/>
      <c r="DJ700" s="18"/>
      <c r="DK700" s="18"/>
      <c r="DL700" s="18"/>
      <c r="DM700" s="18"/>
      <c r="DN700" s="18"/>
      <c r="DO700" s="18"/>
      <c r="DP700" s="18"/>
      <c r="DQ700" s="18"/>
      <c r="DR700" s="18"/>
      <c r="DS700" s="18"/>
      <c r="DT700" s="18"/>
      <c r="DU700" s="18"/>
      <c r="DV700" s="18">
        <v>0</v>
      </c>
      <c r="DW700" s="18"/>
      <c r="DX700" s="18"/>
      <c r="DY700" s="18"/>
      <c r="DZ700" s="18">
        <v>0</v>
      </c>
      <c r="EA700" s="18"/>
      <c r="EB700" s="18"/>
      <c r="EC700" s="18"/>
      <c r="ED700" s="18"/>
      <c r="EE700" s="18">
        <v>0</v>
      </c>
      <c r="EF700" s="18">
        <v>0</v>
      </c>
      <c r="EG700" s="18">
        <v>0</v>
      </c>
      <c r="EH700" s="18" t="s">
        <v>1034</v>
      </c>
      <c r="EI700" s="18" cm="1">
        <f t="array" ref="EI700">IF(SUMPRODUCT(--(DO700:DS700&lt;&gt;""))=0, 0,1)</f>
        <v>0</v>
      </c>
      <c r="EJ700" s="18" cm="1">
        <f t="array" ref="EJ700">IF(SUMPRODUCT(--(DT700:EG700&lt;&gt;""))=0, 0,1)</f>
        <v>1</v>
      </c>
      <c r="EK700" s="18" cm="1">
        <f t="array" ref="EK700">IF(SUMPRODUCT(--(EC700:EG700&lt;&gt;""))=0, 0,1)</f>
        <v>1</v>
      </c>
      <c r="EL700" s="18" cm="1">
        <f t="array" ref="EL700">IF(SUMPRODUCT(--(EE700:EG700&lt;&gt;""))=0, 0,1)</f>
        <v>1</v>
      </c>
      <c r="EM700" s="18">
        <f t="shared" si="135"/>
        <v>0</v>
      </c>
      <c r="EN700" s="18" t="str">
        <f t="shared" si="136"/>
        <v>NA</v>
      </c>
      <c r="EO700" s="18">
        <f t="shared" si="137"/>
        <v>0</v>
      </c>
      <c r="EP700" s="18">
        <f t="shared" si="138"/>
        <v>0</v>
      </c>
      <c r="EQ700" s="18">
        <f t="shared" si="139"/>
        <v>0</v>
      </c>
      <c r="ER700" s="58" t="s">
        <v>2080</v>
      </c>
      <c r="ES700" s="59">
        <v>43640</v>
      </c>
      <c r="ET700" s="18" t="s">
        <v>1035</v>
      </c>
      <c r="EU700" s="18" t="s">
        <v>1025</v>
      </c>
    </row>
    <row r="701" spans="1:151" ht="15.75" customHeight="1" x14ac:dyDescent="0.2">
      <c r="A701" s="32" t="s">
        <v>328</v>
      </c>
      <c r="B701" s="24" t="s">
        <v>1024</v>
      </c>
      <c r="C701" s="26">
        <v>1</v>
      </c>
      <c r="D701" s="18" t="s">
        <v>1028</v>
      </c>
      <c r="E701" s="18" t="s">
        <v>1041</v>
      </c>
      <c r="F701" s="18" t="s">
        <v>553</v>
      </c>
      <c r="G701" s="18" t="s">
        <v>609</v>
      </c>
      <c r="H701" s="18" t="s">
        <v>1027</v>
      </c>
      <c r="I701" s="18" t="s">
        <v>363</v>
      </c>
      <c r="J701" s="18" t="s">
        <v>363</v>
      </c>
      <c r="K701" s="18" t="s">
        <v>363</v>
      </c>
      <c r="L701" s="18" t="s">
        <v>363</v>
      </c>
      <c r="M701" s="18" t="s">
        <v>253</v>
      </c>
      <c r="N701" s="56">
        <v>113</v>
      </c>
      <c r="O701" s="18" t="s">
        <v>1026</v>
      </c>
      <c r="P701" s="18" t="s">
        <v>466</v>
      </c>
      <c r="Q701" s="18" t="s">
        <v>254</v>
      </c>
      <c r="R701" s="24" t="s">
        <v>257</v>
      </c>
      <c r="S701" s="24" t="s">
        <v>257</v>
      </c>
      <c r="T701" s="26" t="s">
        <v>1030</v>
      </c>
      <c r="U701" s="26" t="s">
        <v>257</v>
      </c>
      <c r="V701" s="26" t="s">
        <v>257</v>
      </c>
      <c r="W701" s="26" t="s">
        <v>257</v>
      </c>
      <c r="X701" s="18" t="s">
        <v>1031</v>
      </c>
      <c r="Y701" s="18">
        <v>0</v>
      </c>
      <c r="Z701" s="18" t="s">
        <v>599</v>
      </c>
      <c r="AA701" s="18">
        <f t="shared" ref="AA701:AA702" si="160">Y701</f>
        <v>0</v>
      </c>
      <c r="AB701" s="57" t="s">
        <v>257</v>
      </c>
      <c r="AC701" s="18" t="s">
        <v>257</v>
      </c>
      <c r="AD701" s="18" t="s">
        <v>257</v>
      </c>
      <c r="AE701" s="18" t="s">
        <v>257</v>
      </c>
      <c r="AF701" s="18" t="s">
        <v>257</v>
      </c>
      <c r="AG701" s="18" t="s">
        <v>257</v>
      </c>
      <c r="AH701" s="18" t="s">
        <v>257</v>
      </c>
      <c r="AI701" s="18">
        <v>21</v>
      </c>
      <c r="AJ701" s="18" t="s">
        <v>476</v>
      </c>
      <c r="AK701" s="18">
        <f t="shared" si="149"/>
        <v>0.875</v>
      </c>
      <c r="AL701" s="18" t="s">
        <v>1032</v>
      </c>
      <c r="AM701" s="18" t="s">
        <v>322</v>
      </c>
      <c r="AN701" s="55">
        <v>0.61</v>
      </c>
      <c r="AO701" s="18" t="s">
        <v>563</v>
      </c>
      <c r="AP701" s="18" t="s">
        <v>479</v>
      </c>
      <c r="AQ701" s="18">
        <v>3</v>
      </c>
      <c r="AR701" s="18" t="s">
        <v>672</v>
      </c>
      <c r="AS701" s="55">
        <f t="shared" si="155"/>
        <v>0.61</v>
      </c>
      <c r="AT701" s="55">
        <v>0.61</v>
      </c>
      <c r="AU701" s="55">
        <f t="shared" si="156"/>
        <v>0</v>
      </c>
      <c r="AV701" s="55">
        <f t="shared" si="157"/>
        <v>0</v>
      </c>
      <c r="AW701" s="18" t="s">
        <v>501</v>
      </c>
      <c r="AX701" s="18">
        <v>21</v>
      </c>
      <c r="AY701" s="18" t="s">
        <v>958</v>
      </c>
      <c r="AZ701" s="18" t="s">
        <v>257</v>
      </c>
      <c r="BA701" s="18" t="s">
        <v>257</v>
      </c>
      <c r="BB701" s="18" t="s">
        <v>1033</v>
      </c>
      <c r="BC701" s="18"/>
      <c r="BD701" s="18"/>
      <c r="BE701" s="18"/>
      <c r="BF701" s="18"/>
      <c r="BG701" s="18"/>
      <c r="BH701" s="18"/>
      <c r="BI701" s="18"/>
      <c r="BJ701" s="18"/>
      <c r="BK701" s="18"/>
      <c r="BL701" s="18"/>
      <c r="BM701" s="18"/>
      <c r="BN701" s="18"/>
      <c r="BO701" s="18"/>
      <c r="BP701" s="18"/>
      <c r="BQ701" s="18"/>
      <c r="BR701" s="18"/>
      <c r="BS701" s="18"/>
      <c r="BT701" s="18"/>
      <c r="BU701" s="18"/>
      <c r="BV701" s="18"/>
      <c r="BW701" s="18"/>
      <c r="BX701" s="18"/>
      <c r="BY701" s="18"/>
      <c r="BZ701" s="18"/>
      <c r="CA701" s="18"/>
      <c r="CB701" s="18"/>
      <c r="CC701" s="18"/>
      <c r="CD701" s="18"/>
      <c r="CE701" s="18"/>
      <c r="CF701" s="18"/>
      <c r="CG701" s="18"/>
      <c r="CH701" s="18"/>
      <c r="CI701" s="18"/>
      <c r="CJ701" s="18"/>
      <c r="CK701" s="18"/>
      <c r="CL701" s="18"/>
      <c r="CM701" s="18"/>
      <c r="CN701" s="18"/>
      <c r="CO701" s="18"/>
      <c r="CP701" s="18"/>
      <c r="CQ701" s="18"/>
      <c r="CR701" s="18"/>
      <c r="CS701" s="18"/>
      <c r="CT701" s="18"/>
      <c r="CU701" s="18"/>
      <c r="CV701" s="18"/>
      <c r="CW701" s="18"/>
      <c r="CX701" s="18"/>
      <c r="CY701" s="18"/>
      <c r="CZ701" s="18"/>
      <c r="DA701" s="18"/>
      <c r="DB701" s="18"/>
      <c r="DC701" s="18"/>
      <c r="DD701" s="18"/>
      <c r="DE701" s="18"/>
      <c r="DF701" s="18"/>
      <c r="DG701" s="18"/>
      <c r="DH701" s="18"/>
      <c r="DI701" s="18"/>
      <c r="DJ701" s="18"/>
      <c r="DK701" s="18"/>
      <c r="DL701" s="18"/>
      <c r="DM701" s="18"/>
      <c r="DN701" s="18"/>
      <c r="DO701" s="18"/>
      <c r="DP701" s="18"/>
      <c r="DQ701" s="18"/>
      <c r="DR701" s="18"/>
      <c r="DS701" s="18"/>
      <c r="DT701" s="18"/>
      <c r="DU701" s="18"/>
      <c r="DV701" s="18">
        <v>0</v>
      </c>
      <c r="DW701" s="18"/>
      <c r="DX701" s="18"/>
      <c r="DY701" s="18"/>
      <c r="DZ701" s="18">
        <v>0</v>
      </c>
      <c r="EA701" s="18"/>
      <c r="EB701" s="18"/>
      <c r="EC701" s="18"/>
      <c r="ED701" s="18"/>
      <c r="EE701" s="18">
        <v>0</v>
      </c>
      <c r="EF701" s="18">
        <v>0</v>
      </c>
      <c r="EG701" s="18">
        <v>0</v>
      </c>
      <c r="EH701" s="18" t="s">
        <v>1034</v>
      </c>
      <c r="EI701" s="18" cm="1">
        <f t="array" ref="EI701">IF(SUMPRODUCT(--(DO701:DS701&lt;&gt;""))=0, 0,1)</f>
        <v>0</v>
      </c>
      <c r="EJ701" s="18" cm="1">
        <f t="array" ref="EJ701">IF(SUMPRODUCT(--(DT701:EG701&lt;&gt;""))=0, 0,1)</f>
        <v>1</v>
      </c>
      <c r="EK701" s="18" cm="1">
        <f t="array" ref="EK701">IF(SUMPRODUCT(--(EC701:EG701&lt;&gt;""))=0, 0,1)</f>
        <v>1</v>
      </c>
      <c r="EL701" s="18" cm="1">
        <f t="array" ref="EL701">IF(SUMPRODUCT(--(EE701:EG701&lt;&gt;""))=0, 0,1)</f>
        <v>1</v>
      </c>
      <c r="EM701" s="18">
        <f t="shared" si="135"/>
        <v>0</v>
      </c>
      <c r="EN701" s="18" t="str">
        <f t="shared" si="136"/>
        <v>NA</v>
      </c>
      <c r="EO701" s="18">
        <f t="shared" si="137"/>
        <v>0</v>
      </c>
      <c r="EP701" s="18">
        <f t="shared" si="138"/>
        <v>0</v>
      </c>
      <c r="EQ701" s="18">
        <f t="shared" si="139"/>
        <v>0</v>
      </c>
      <c r="ER701" s="58" t="s">
        <v>2080</v>
      </c>
      <c r="ES701" s="59">
        <v>43640</v>
      </c>
      <c r="ET701" s="18" t="s">
        <v>1035</v>
      </c>
      <c r="EU701" s="18" t="s">
        <v>1025</v>
      </c>
    </row>
    <row r="702" spans="1:151" ht="15.75" customHeight="1" x14ac:dyDescent="0.2">
      <c r="A702" s="32" t="s">
        <v>328</v>
      </c>
      <c r="B702" s="24" t="s">
        <v>1024</v>
      </c>
      <c r="C702" s="26">
        <v>1</v>
      </c>
      <c r="D702" s="18" t="s">
        <v>1036</v>
      </c>
      <c r="E702" s="18" t="s">
        <v>1041</v>
      </c>
      <c r="F702" s="18" t="s">
        <v>553</v>
      </c>
      <c r="G702" s="18" t="s">
        <v>609</v>
      </c>
      <c r="H702" s="18" t="s">
        <v>1027</v>
      </c>
      <c r="I702" s="18" t="s">
        <v>363</v>
      </c>
      <c r="J702" s="18" t="s">
        <v>363</v>
      </c>
      <c r="K702" s="18" t="s">
        <v>363</v>
      </c>
      <c r="L702" s="18" t="s">
        <v>363</v>
      </c>
      <c r="M702" s="18" t="s">
        <v>253</v>
      </c>
      <c r="N702" s="56">
        <v>113</v>
      </c>
      <c r="O702" s="18" t="s">
        <v>1026</v>
      </c>
      <c r="P702" s="18" t="s">
        <v>466</v>
      </c>
      <c r="Q702" s="18" t="s">
        <v>254</v>
      </c>
      <c r="R702" s="24" t="s">
        <v>257</v>
      </c>
      <c r="S702" s="24" t="s">
        <v>257</v>
      </c>
      <c r="T702" s="26" t="s">
        <v>1030</v>
      </c>
      <c r="U702" s="26" t="s">
        <v>257</v>
      </c>
      <c r="V702" s="26" t="s">
        <v>257</v>
      </c>
      <c r="W702" s="26" t="s">
        <v>257</v>
      </c>
      <c r="X702" s="18" t="s">
        <v>1037</v>
      </c>
      <c r="Y702" s="18">
        <v>301</v>
      </c>
      <c r="Z702" s="18" t="s">
        <v>599</v>
      </c>
      <c r="AA702" s="18">
        <f t="shared" si="160"/>
        <v>301</v>
      </c>
      <c r="AB702" s="57" t="s">
        <v>257</v>
      </c>
      <c r="AC702" s="18" t="s">
        <v>479</v>
      </c>
      <c r="AD702" s="18">
        <v>12</v>
      </c>
      <c r="AE702" s="18" t="s">
        <v>1038</v>
      </c>
      <c r="AF702" s="18">
        <v>235</v>
      </c>
      <c r="AG702" s="18">
        <f t="shared" ref="AG702:AG703" si="161">AF702</f>
        <v>235</v>
      </c>
      <c r="AH702" s="18" t="s">
        <v>1039</v>
      </c>
      <c r="AI702" s="18">
        <v>21</v>
      </c>
      <c r="AJ702" s="18" t="s">
        <v>476</v>
      </c>
      <c r="AK702" s="18">
        <f t="shared" si="149"/>
        <v>0.875</v>
      </c>
      <c r="AL702" s="18" t="s">
        <v>1032</v>
      </c>
      <c r="AM702" s="18" t="s">
        <v>322</v>
      </c>
      <c r="AN702" s="55">
        <v>0.59</v>
      </c>
      <c r="AO702" s="18" t="s">
        <v>563</v>
      </c>
      <c r="AP702" s="18" t="s">
        <v>479</v>
      </c>
      <c r="AQ702" s="18">
        <v>3</v>
      </c>
      <c r="AR702" s="18" t="s">
        <v>672</v>
      </c>
      <c r="AS702" s="55">
        <f t="shared" si="155"/>
        <v>0.57999999999999996</v>
      </c>
      <c r="AT702" s="55">
        <v>0.6</v>
      </c>
      <c r="AU702" s="55">
        <f t="shared" si="156"/>
        <v>1.0000000000000009E-2</v>
      </c>
      <c r="AV702" s="55">
        <f t="shared" si="157"/>
        <v>1.0000000000000009E-2</v>
      </c>
      <c r="AW702" s="18" t="s">
        <v>501</v>
      </c>
      <c r="AX702" s="18">
        <v>21</v>
      </c>
      <c r="AY702" s="18" t="s">
        <v>958</v>
      </c>
      <c r="AZ702" s="18" t="s">
        <v>257</v>
      </c>
      <c r="BA702" s="18" t="s">
        <v>257</v>
      </c>
      <c r="BB702" s="18" t="s">
        <v>1033</v>
      </c>
      <c r="BC702" s="18"/>
      <c r="BD702" s="18"/>
      <c r="BE702" s="18"/>
      <c r="BF702" s="18"/>
      <c r="BG702" s="18"/>
      <c r="BH702" s="18"/>
      <c r="BI702" s="18"/>
      <c r="BJ702" s="18"/>
      <c r="BK702" s="18"/>
      <c r="BL702" s="18"/>
      <c r="BM702" s="18"/>
      <c r="BN702" s="18"/>
      <c r="BO702" s="18"/>
      <c r="BP702" s="18"/>
      <c r="BQ702" s="18"/>
      <c r="BR702" s="18"/>
      <c r="BS702" s="18"/>
      <c r="BT702" s="18"/>
      <c r="BU702" s="18"/>
      <c r="BV702" s="18"/>
      <c r="BW702" s="18"/>
      <c r="BX702" s="18"/>
      <c r="BY702" s="18"/>
      <c r="BZ702" s="18"/>
      <c r="CA702" s="18"/>
      <c r="CB702" s="18"/>
      <c r="CC702" s="18"/>
      <c r="CD702" s="18"/>
      <c r="CE702" s="18"/>
      <c r="CF702" s="18"/>
      <c r="CG702" s="18"/>
      <c r="CH702" s="18"/>
      <c r="CI702" s="18"/>
      <c r="CJ702" s="18"/>
      <c r="CK702" s="18"/>
      <c r="CL702" s="18"/>
      <c r="CM702" s="18"/>
      <c r="CN702" s="18"/>
      <c r="CO702" s="18"/>
      <c r="CP702" s="18"/>
      <c r="CQ702" s="18"/>
      <c r="CR702" s="18"/>
      <c r="CS702" s="18"/>
      <c r="CT702" s="18"/>
      <c r="CU702" s="18"/>
      <c r="CV702" s="18"/>
      <c r="CW702" s="18"/>
      <c r="CX702" s="18"/>
      <c r="CY702" s="18"/>
      <c r="CZ702" s="18"/>
      <c r="DA702" s="18"/>
      <c r="DB702" s="18"/>
      <c r="DC702" s="18"/>
      <c r="DD702" s="18"/>
      <c r="DE702" s="18"/>
      <c r="DF702" s="18"/>
      <c r="DG702" s="18"/>
      <c r="DH702" s="18"/>
      <c r="DI702" s="18"/>
      <c r="DJ702" s="18"/>
      <c r="DK702" s="18"/>
      <c r="DL702" s="18"/>
      <c r="DM702" s="18"/>
      <c r="DN702" s="18"/>
      <c r="DO702" s="18"/>
      <c r="DP702" s="18"/>
      <c r="DQ702" s="18"/>
      <c r="DR702" s="18"/>
      <c r="DS702" s="18"/>
      <c r="DT702" s="18"/>
      <c r="DU702" s="18"/>
      <c r="DV702" s="18">
        <v>0</v>
      </c>
      <c r="DW702" s="18"/>
      <c r="DX702" s="18"/>
      <c r="DY702" s="18"/>
      <c r="DZ702" s="18">
        <v>0</v>
      </c>
      <c r="EA702" s="18"/>
      <c r="EB702" s="18"/>
      <c r="EC702" s="18"/>
      <c r="ED702" s="18"/>
      <c r="EE702" s="18">
        <v>0</v>
      </c>
      <c r="EF702" s="18">
        <v>0</v>
      </c>
      <c r="EG702" s="18">
        <v>0</v>
      </c>
      <c r="EH702" s="18" t="s">
        <v>1034</v>
      </c>
      <c r="EI702" s="18" cm="1">
        <f t="array" ref="EI702">IF(SUMPRODUCT(--(DO702:DS702&lt;&gt;""))=0, 0,1)</f>
        <v>0</v>
      </c>
      <c r="EJ702" s="18" cm="1">
        <f t="array" ref="EJ702">IF(SUMPRODUCT(--(DT702:EG702&lt;&gt;""))=0, 0,1)</f>
        <v>1</v>
      </c>
      <c r="EK702" s="18" cm="1">
        <f t="array" ref="EK702">IF(SUMPRODUCT(--(EC702:EG702&lt;&gt;""))=0, 0,1)</f>
        <v>1</v>
      </c>
      <c r="EL702" s="18" cm="1">
        <f t="array" ref="EL702">IF(SUMPRODUCT(--(EE702:EG702&lt;&gt;""))=0, 0,1)</f>
        <v>1</v>
      </c>
      <c r="EM702" s="18">
        <f t="shared" si="135"/>
        <v>0</v>
      </c>
      <c r="EN702" s="18" t="str">
        <f t="shared" si="136"/>
        <v>NA</v>
      </c>
      <c r="EO702" s="18">
        <f t="shared" si="137"/>
        <v>0</v>
      </c>
      <c r="EP702" s="18">
        <f t="shared" si="138"/>
        <v>0</v>
      </c>
      <c r="EQ702" s="18">
        <f t="shared" si="139"/>
        <v>0</v>
      </c>
      <c r="ER702" s="58" t="s">
        <v>2080</v>
      </c>
      <c r="ES702" s="59">
        <v>43640</v>
      </c>
      <c r="ET702" s="18" t="s">
        <v>1035</v>
      </c>
      <c r="EU702" s="18" t="s">
        <v>1025</v>
      </c>
    </row>
    <row r="703" spans="1:151" ht="15.75" customHeight="1" x14ac:dyDescent="0.2">
      <c r="A703" s="32" t="s">
        <v>328</v>
      </c>
      <c r="B703" s="24" t="s">
        <v>1024</v>
      </c>
      <c r="C703" s="26">
        <v>1</v>
      </c>
      <c r="D703" s="18" t="s">
        <v>448</v>
      </c>
      <c r="E703" s="18" t="s">
        <v>1041</v>
      </c>
      <c r="F703" s="18" t="s">
        <v>553</v>
      </c>
      <c r="G703" s="18" t="s">
        <v>609</v>
      </c>
      <c r="H703" s="18" t="s">
        <v>1027</v>
      </c>
      <c r="I703" s="18" t="s">
        <v>363</v>
      </c>
      <c r="J703" s="18" t="s">
        <v>363</v>
      </c>
      <c r="K703" s="18" t="s">
        <v>363</v>
      </c>
      <c r="L703" s="18" t="s">
        <v>363</v>
      </c>
      <c r="M703" s="18" t="s">
        <v>253</v>
      </c>
      <c r="N703" s="56">
        <v>113</v>
      </c>
      <c r="O703" s="18" t="s">
        <v>1026</v>
      </c>
      <c r="P703" s="18" t="s">
        <v>466</v>
      </c>
      <c r="Q703" s="18" t="s">
        <v>254</v>
      </c>
      <c r="R703" s="24" t="s">
        <v>257</v>
      </c>
      <c r="S703" s="24" t="s">
        <v>257</v>
      </c>
      <c r="T703" s="26" t="s">
        <v>1030</v>
      </c>
      <c r="U703" s="26" t="s">
        <v>257</v>
      </c>
      <c r="V703" s="26" t="s">
        <v>257</v>
      </c>
      <c r="W703" s="26" t="s">
        <v>257</v>
      </c>
      <c r="X703" s="18" t="s">
        <v>1040</v>
      </c>
      <c r="Y703" s="18">
        <v>509</v>
      </c>
      <c r="Z703" s="18" t="s">
        <v>599</v>
      </c>
      <c r="AA703" s="18">
        <v>509</v>
      </c>
      <c r="AB703" s="57" t="s">
        <v>257</v>
      </c>
      <c r="AC703" s="18" t="s">
        <v>479</v>
      </c>
      <c r="AD703" s="18">
        <v>12</v>
      </c>
      <c r="AE703" s="18" t="s">
        <v>1038</v>
      </c>
      <c r="AF703" s="18">
        <v>199</v>
      </c>
      <c r="AG703" s="18">
        <f t="shared" si="161"/>
        <v>199</v>
      </c>
      <c r="AH703" s="18" t="s">
        <v>1039</v>
      </c>
      <c r="AI703" s="18">
        <v>21</v>
      </c>
      <c r="AJ703" s="18" t="s">
        <v>476</v>
      </c>
      <c r="AK703" s="18">
        <f t="shared" si="149"/>
        <v>0.875</v>
      </c>
      <c r="AL703" s="18" t="s">
        <v>1032</v>
      </c>
      <c r="AM703" s="18" t="s">
        <v>322</v>
      </c>
      <c r="AN703" s="55">
        <v>0.55000000000000004</v>
      </c>
      <c r="AO703" s="18" t="s">
        <v>563</v>
      </c>
      <c r="AP703" s="18" t="s">
        <v>479</v>
      </c>
      <c r="AQ703" s="18">
        <v>3</v>
      </c>
      <c r="AR703" s="18" t="s">
        <v>672</v>
      </c>
      <c r="AS703" s="55">
        <f t="shared" si="155"/>
        <v>0.53000000000000014</v>
      </c>
      <c r="AT703" s="55">
        <v>0.56999999999999995</v>
      </c>
      <c r="AU703" s="55">
        <f t="shared" si="156"/>
        <v>1.9999999999999907E-2</v>
      </c>
      <c r="AV703" s="55">
        <f t="shared" si="157"/>
        <v>1.9999999999999907E-2</v>
      </c>
      <c r="AW703" s="18" t="s">
        <v>501</v>
      </c>
      <c r="AX703" s="18">
        <v>21</v>
      </c>
      <c r="AY703" s="18" t="s">
        <v>958</v>
      </c>
      <c r="AZ703" s="18" t="s">
        <v>257</v>
      </c>
      <c r="BA703" s="18" t="s">
        <v>257</v>
      </c>
      <c r="BB703" s="18" t="s">
        <v>1033</v>
      </c>
      <c r="BC703" s="18"/>
      <c r="BD703" s="18"/>
      <c r="BE703" s="18"/>
      <c r="BF703" s="18"/>
      <c r="BG703" s="18"/>
      <c r="BH703" s="18"/>
      <c r="BI703" s="18"/>
      <c r="BJ703" s="18"/>
      <c r="BK703" s="18"/>
      <c r="BL703" s="18"/>
      <c r="BM703" s="18"/>
      <c r="BN703" s="18"/>
      <c r="BO703" s="18"/>
      <c r="BP703" s="18"/>
      <c r="BQ703" s="18"/>
      <c r="BR703" s="18"/>
      <c r="BS703" s="18"/>
      <c r="BT703" s="18"/>
      <c r="BU703" s="18"/>
      <c r="BV703" s="18"/>
      <c r="BW703" s="18"/>
      <c r="BX703" s="18"/>
      <c r="BY703" s="18"/>
      <c r="BZ703" s="18"/>
      <c r="CA703" s="18"/>
      <c r="CB703" s="18"/>
      <c r="CC703" s="18"/>
      <c r="CD703" s="18"/>
      <c r="CE703" s="18"/>
      <c r="CF703" s="18"/>
      <c r="CG703" s="18"/>
      <c r="CH703" s="18"/>
      <c r="CI703" s="18"/>
      <c r="CJ703" s="18"/>
      <c r="CK703" s="18"/>
      <c r="CL703" s="18"/>
      <c r="CM703" s="18"/>
      <c r="CN703" s="18"/>
      <c r="CO703" s="18"/>
      <c r="CP703" s="18"/>
      <c r="CQ703" s="18"/>
      <c r="CR703" s="18"/>
      <c r="CS703" s="18"/>
      <c r="CT703" s="18"/>
      <c r="CU703" s="18"/>
      <c r="CV703" s="18"/>
      <c r="CW703" s="18"/>
      <c r="CX703" s="18"/>
      <c r="CY703" s="18"/>
      <c r="CZ703" s="18"/>
      <c r="DA703" s="18"/>
      <c r="DB703" s="18"/>
      <c r="DC703" s="18"/>
      <c r="DD703" s="18"/>
      <c r="DE703" s="18"/>
      <c r="DF703" s="18"/>
      <c r="DG703" s="18"/>
      <c r="DH703" s="18"/>
      <c r="DI703" s="18"/>
      <c r="DJ703" s="18"/>
      <c r="DK703" s="18"/>
      <c r="DL703" s="18"/>
      <c r="DM703" s="18"/>
      <c r="DN703" s="18"/>
      <c r="DO703" s="18"/>
      <c r="DP703" s="18"/>
      <c r="DQ703" s="18"/>
      <c r="DR703" s="18"/>
      <c r="DS703" s="18"/>
      <c r="DT703" s="18"/>
      <c r="DU703" s="18"/>
      <c r="DV703" s="18">
        <v>0</v>
      </c>
      <c r="DW703" s="18"/>
      <c r="DX703" s="18"/>
      <c r="DY703" s="18"/>
      <c r="DZ703" s="18">
        <v>0</v>
      </c>
      <c r="EA703" s="18"/>
      <c r="EB703" s="18"/>
      <c r="EC703" s="18"/>
      <c r="ED703" s="18"/>
      <c r="EE703" s="18">
        <v>0</v>
      </c>
      <c r="EF703" s="18">
        <v>0</v>
      </c>
      <c r="EG703" s="18">
        <v>0</v>
      </c>
      <c r="EH703" s="18" t="s">
        <v>1034</v>
      </c>
      <c r="EI703" s="18" cm="1">
        <f t="array" ref="EI703">IF(SUMPRODUCT(--(DO703:DS703&lt;&gt;""))=0, 0,1)</f>
        <v>0</v>
      </c>
      <c r="EJ703" s="18" cm="1">
        <f t="array" ref="EJ703">IF(SUMPRODUCT(--(DT703:EG703&lt;&gt;""))=0, 0,1)</f>
        <v>1</v>
      </c>
      <c r="EK703" s="18" cm="1">
        <f t="array" ref="EK703">IF(SUMPRODUCT(--(EC703:EG703&lt;&gt;""))=0, 0,1)</f>
        <v>1</v>
      </c>
      <c r="EL703" s="18" cm="1">
        <f t="array" ref="EL703">IF(SUMPRODUCT(--(EE703:EG703&lt;&gt;""))=0, 0,1)</f>
        <v>1</v>
      </c>
      <c r="EM703" s="18">
        <f t="shared" si="135"/>
        <v>0</v>
      </c>
      <c r="EN703" s="18" t="str">
        <f t="shared" si="136"/>
        <v>NA</v>
      </c>
      <c r="EO703" s="18">
        <f t="shared" si="137"/>
        <v>0</v>
      </c>
      <c r="EP703" s="18">
        <f t="shared" si="138"/>
        <v>0</v>
      </c>
      <c r="EQ703" s="18">
        <f t="shared" si="139"/>
        <v>0</v>
      </c>
      <c r="ER703" s="58" t="s">
        <v>2080</v>
      </c>
      <c r="ES703" s="59">
        <v>43640</v>
      </c>
      <c r="ET703" s="18" t="s">
        <v>1035</v>
      </c>
      <c r="EU703" s="18" t="s">
        <v>1025</v>
      </c>
    </row>
    <row r="704" spans="1:151" ht="15.75" customHeight="1" x14ac:dyDescent="0.2">
      <c r="A704" s="32" t="s">
        <v>328</v>
      </c>
      <c r="B704" s="24" t="s">
        <v>1024</v>
      </c>
      <c r="C704" s="26">
        <v>1</v>
      </c>
      <c r="D704" s="18" t="s">
        <v>1028</v>
      </c>
      <c r="E704" s="18" t="s">
        <v>1042</v>
      </c>
      <c r="F704" s="18" t="s">
        <v>553</v>
      </c>
      <c r="G704" s="18" t="s">
        <v>609</v>
      </c>
      <c r="H704" s="18" t="s">
        <v>1027</v>
      </c>
      <c r="I704" s="18" t="s">
        <v>363</v>
      </c>
      <c r="J704" s="18" t="s">
        <v>363</v>
      </c>
      <c r="K704" s="18" t="s">
        <v>363</v>
      </c>
      <c r="L704" s="18" t="s">
        <v>363</v>
      </c>
      <c r="M704" s="18" t="s">
        <v>253</v>
      </c>
      <c r="N704" s="56">
        <v>113</v>
      </c>
      <c r="O704" s="18" t="s">
        <v>1026</v>
      </c>
      <c r="P704" s="18" t="s">
        <v>466</v>
      </c>
      <c r="Q704" s="18" t="s">
        <v>254</v>
      </c>
      <c r="R704" s="24" t="s">
        <v>257</v>
      </c>
      <c r="S704" s="24" t="s">
        <v>257</v>
      </c>
      <c r="T704" s="26" t="s">
        <v>1030</v>
      </c>
      <c r="U704" s="26" t="s">
        <v>257</v>
      </c>
      <c r="V704" s="26" t="s">
        <v>257</v>
      </c>
      <c r="W704" s="26" t="s">
        <v>257</v>
      </c>
      <c r="X704" s="18" t="s">
        <v>1031</v>
      </c>
      <c r="Y704" s="18">
        <v>0</v>
      </c>
      <c r="Z704" s="18" t="s">
        <v>599</v>
      </c>
      <c r="AA704" s="18">
        <f t="shared" ref="AA704:AA705" si="162">Y704</f>
        <v>0</v>
      </c>
      <c r="AB704" s="57" t="s">
        <v>257</v>
      </c>
      <c r="AC704" s="18" t="s">
        <v>257</v>
      </c>
      <c r="AD704" s="18" t="s">
        <v>257</v>
      </c>
      <c r="AE704" s="18" t="s">
        <v>257</v>
      </c>
      <c r="AF704" s="18" t="s">
        <v>257</v>
      </c>
      <c r="AG704" s="18" t="s">
        <v>257</v>
      </c>
      <c r="AH704" s="18" t="s">
        <v>257</v>
      </c>
      <c r="AI704" s="18">
        <v>30</v>
      </c>
      <c r="AJ704" s="18" t="s">
        <v>476</v>
      </c>
      <c r="AK704" s="18">
        <f t="shared" si="149"/>
        <v>1.25</v>
      </c>
      <c r="AL704" s="18" t="s">
        <v>1032</v>
      </c>
      <c r="AM704" s="18" t="s">
        <v>322</v>
      </c>
      <c r="AN704" s="55">
        <v>0.61</v>
      </c>
      <c r="AO704" s="18" t="s">
        <v>563</v>
      </c>
      <c r="AP704" s="18" t="s">
        <v>479</v>
      </c>
      <c r="AQ704" s="18">
        <v>3</v>
      </c>
      <c r="AR704" s="18" t="s">
        <v>672</v>
      </c>
      <c r="AS704" s="55">
        <f t="shared" si="155"/>
        <v>0.59</v>
      </c>
      <c r="AT704" s="55">
        <v>0.63</v>
      </c>
      <c r="AU704" s="55">
        <f t="shared" si="156"/>
        <v>2.0000000000000018E-2</v>
      </c>
      <c r="AV704" s="55">
        <f t="shared" si="157"/>
        <v>2.0000000000000018E-2</v>
      </c>
      <c r="AW704" s="18" t="s">
        <v>501</v>
      </c>
      <c r="AX704" s="18">
        <v>30</v>
      </c>
      <c r="AY704" s="18" t="s">
        <v>958</v>
      </c>
      <c r="AZ704" s="18" t="s">
        <v>257</v>
      </c>
      <c r="BA704" s="18" t="s">
        <v>257</v>
      </c>
      <c r="BB704" s="18" t="s">
        <v>1033</v>
      </c>
      <c r="BC704" s="18"/>
      <c r="BD704" s="18"/>
      <c r="BE704" s="18"/>
      <c r="BF704" s="18"/>
      <c r="BG704" s="18"/>
      <c r="BH704" s="18"/>
      <c r="BI704" s="18"/>
      <c r="BJ704" s="18"/>
      <c r="BK704" s="18"/>
      <c r="BL704" s="18"/>
      <c r="BM704" s="18"/>
      <c r="BN704" s="18"/>
      <c r="BO704" s="18"/>
      <c r="BP704" s="18"/>
      <c r="BQ704" s="18"/>
      <c r="BR704" s="18"/>
      <c r="BS704" s="18"/>
      <c r="BT704" s="18"/>
      <c r="BU704" s="18"/>
      <c r="BV704" s="18"/>
      <c r="BW704" s="18"/>
      <c r="BX704" s="18"/>
      <c r="BY704" s="18"/>
      <c r="BZ704" s="18"/>
      <c r="CA704" s="18"/>
      <c r="CB704" s="18"/>
      <c r="CC704" s="18"/>
      <c r="CD704" s="18"/>
      <c r="CE704" s="18"/>
      <c r="CF704" s="18"/>
      <c r="CG704" s="18"/>
      <c r="CH704" s="18"/>
      <c r="CI704" s="18"/>
      <c r="CJ704" s="18"/>
      <c r="CK704" s="18"/>
      <c r="CL704" s="18"/>
      <c r="CM704" s="18"/>
      <c r="CN704" s="18"/>
      <c r="CO704" s="18"/>
      <c r="CP704" s="18"/>
      <c r="CQ704" s="18"/>
      <c r="CR704" s="18"/>
      <c r="CS704" s="18"/>
      <c r="CT704" s="18"/>
      <c r="CU704" s="18"/>
      <c r="CV704" s="18"/>
      <c r="CW704" s="18"/>
      <c r="CX704" s="18"/>
      <c r="CY704" s="18"/>
      <c r="CZ704" s="18"/>
      <c r="DA704" s="18"/>
      <c r="DB704" s="18"/>
      <c r="DC704" s="18"/>
      <c r="DD704" s="18"/>
      <c r="DE704" s="18"/>
      <c r="DF704" s="18"/>
      <c r="DG704" s="18"/>
      <c r="DH704" s="18"/>
      <c r="DI704" s="18"/>
      <c r="DJ704" s="18"/>
      <c r="DK704" s="18"/>
      <c r="DL704" s="18"/>
      <c r="DM704" s="18"/>
      <c r="DN704" s="18"/>
      <c r="DO704" s="18"/>
      <c r="DP704" s="18"/>
      <c r="DQ704" s="18"/>
      <c r="DR704" s="18"/>
      <c r="DS704" s="18"/>
      <c r="DT704" s="18"/>
      <c r="DU704" s="18"/>
      <c r="DV704" s="18">
        <v>0</v>
      </c>
      <c r="DW704" s="18"/>
      <c r="DX704" s="18"/>
      <c r="DY704" s="18"/>
      <c r="DZ704" s="18">
        <v>0</v>
      </c>
      <c r="EA704" s="18"/>
      <c r="EB704" s="18"/>
      <c r="EC704" s="18"/>
      <c r="ED704" s="18"/>
      <c r="EE704" s="18">
        <v>0</v>
      </c>
      <c r="EF704" s="18">
        <v>0</v>
      </c>
      <c r="EG704" s="18">
        <v>0</v>
      </c>
      <c r="EH704" s="18" t="s">
        <v>1034</v>
      </c>
      <c r="EI704" s="18" cm="1">
        <f t="array" ref="EI704">IF(SUMPRODUCT(--(DO704:DS704&lt;&gt;""))=0, 0,1)</f>
        <v>0</v>
      </c>
      <c r="EJ704" s="18" cm="1">
        <f t="array" ref="EJ704">IF(SUMPRODUCT(--(DT704:EG704&lt;&gt;""))=0, 0,1)</f>
        <v>1</v>
      </c>
      <c r="EK704" s="18" cm="1">
        <f t="array" ref="EK704">IF(SUMPRODUCT(--(EC704:EG704&lt;&gt;""))=0, 0,1)</f>
        <v>1</v>
      </c>
      <c r="EL704" s="18" cm="1">
        <f t="array" ref="EL704">IF(SUMPRODUCT(--(EE704:EG704&lt;&gt;""))=0, 0,1)</f>
        <v>1</v>
      </c>
      <c r="EM704" s="18">
        <f t="shared" si="135"/>
        <v>0</v>
      </c>
      <c r="EN704" s="18" t="str">
        <f t="shared" si="136"/>
        <v>NA</v>
      </c>
      <c r="EO704" s="18">
        <f t="shared" si="137"/>
        <v>0</v>
      </c>
      <c r="EP704" s="18">
        <f t="shared" si="138"/>
        <v>0</v>
      </c>
      <c r="EQ704" s="18">
        <f t="shared" si="139"/>
        <v>0</v>
      </c>
      <c r="ER704" s="58" t="s">
        <v>2080</v>
      </c>
      <c r="ES704" s="59">
        <v>43640</v>
      </c>
      <c r="ET704" s="18" t="s">
        <v>1035</v>
      </c>
      <c r="EU704" s="18" t="s">
        <v>1025</v>
      </c>
    </row>
    <row r="705" spans="1:151" ht="15.75" customHeight="1" x14ac:dyDescent="0.2">
      <c r="A705" s="32" t="s">
        <v>328</v>
      </c>
      <c r="B705" s="24" t="s">
        <v>1024</v>
      </c>
      <c r="C705" s="26">
        <v>1</v>
      </c>
      <c r="D705" s="18" t="s">
        <v>1036</v>
      </c>
      <c r="E705" s="18" t="s">
        <v>1042</v>
      </c>
      <c r="F705" s="18" t="s">
        <v>553</v>
      </c>
      <c r="G705" s="18" t="s">
        <v>609</v>
      </c>
      <c r="H705" s="18" t="s">
        <v>1027</v>
      </c>
      <c r="I705" s="18" t="s">
        <v>363</v>
      </c>
      <c r="J705" s="18" t="s">
        <v>363</v>
      </c>
      <c r="K705" s="18" t="s">
        <v>363</v>
      </c>
      <c r="L705" s="18" t="s">
        <v>363</v>
      </c>
      <c r="M705" s="18" t="s">
        <v>253</v>
      </c>
      <c r="N705" s="56">
        <v>113</v>
      </c>
      <c r="O705" s="18" t="s">
        <v>1026</v>
      </c>
      <c r="P705" s="18" t="s">
        <v>466</v>
      </c>
      <c r="Q705" s="18" t="s">
        <v>254</v>
      </c>
      <c r="R705" s="24" t="s">
        <v>257</v>
      </c>
      <c r="S705" s="24" t="s">
        <v>257</v>
      </c>
      <c r="T705" s="26" t="s">
        <v>1030</v>
      </c>
      <c r="U705" s="26" t="s">
        <v>257</v>
      </c>
      <c r="V705" s="26" t="s">
        <v>257</v>
      </c>
      <c r="W705" s="26" t="s">
        <v>257</v>
      </c>
      <c r="X705" s="18" t="s">
        <v>1037</v>
      </c>
      <c r="Y705" s="18">
        <v>301</v>
      </c>
      <c r="Z705" s="18" t="s">
        <v>599</v>
      </c>
      <c r="AA705" s="18">
        <f t="shared" si="162"/>
        <v>301</v>
      </c>
      <c r="AB705" s="57" t="s">
        <v>257</v>
      </c>
      <c r="AC705" s="18" t="s">
        <v>479</v>
      </c>
      <c r="AD705" s="18">
        <v>12</v>
      </c>
      <c r="AE705" s="18" t="s">
        <v>1038</v>
      </c>
      <c r="AF705" s="18">
        <v>235</v>
      </c>
      <c r="AG705" s="18">
        <f t="shared" ref="AG705:AG706" si="163">AF705</f>
        <v>235</v>
      </c>
      <c r="AH705" s="18" t="s">
        <v>1039</v>
      </c>
      <c r="AI705" s="18">
        <v>30</v>
      </c>
      <c r="AJ705" s="18" t="s">
        <v>476</v>
      </c>
      <c r="AK705" s="18">
        <f t="shared" si="149"/>
        <v>1.25</v>
      </c>
      <c r="AL705" s="18" t="s">
        <v>1032</v>
      </c>
      <c r="AM705" s="18" t="s">
        <v>322</v>
      </c>
      <c r="AN705" s="55">
        <v>0.41</v>
      </c>
      <c r="AO705" s="18" t="s">
        <v>563</v>
      </c>
      <c r="AP705" s="18" t="s">
        <v>479</v>
      </c>
      <c r="AQ705" s="18">
        <v>3</v>
      </c>
      <c r="AR705" s="18" t="s">
        <v>672</v>
      </c>
      <c r="AS705" s="55">
        <f t="shared" si="155"/>
        <v>0.33999999999999997</v>
      </c>
      <c r="AT705" s="55">
        <v>0.48</v>
      </c>
      <c r="AU705" s="55">
        <f t="shared" si="156"/>
        <v>7.0000000000000007E-2</v>
      </c>
      <c r="AV705" s="55">
        <f t="shared" si="157"/>
        <v>7.0000000000000007E-2</v>
      </c>
      <c r="AW705" s="18" t="s">
        <v>501</v>
      </c>
      <c r="AX705" s="18">
        <v>30</v>
      </c>
      <c r="AY705" s="18" t="s">
        <v>958</v>
      </c>
      <c r="AZ705" s="18" t="s">
        <v>257</v>
      </c>
      <c r="BA705" s="18" t="s">
        <v>257</v>
      </c>
      <c r="BB705" s="18" t="s">
        <v>1033</v>
      </c>
      <c r="BC705" s="18"/>
      <c r="BD705" s="18"/>
      <c r="BE705" s="18"/>
      <c r="BF705" s="18"/>
      <c r="BG705" s="18"/>
      <c r="BH705" s="18"/>
      <c r="BI705" s="18"/>
      <c r="BJ705" s="18"/>
      <c r="BK705" s="18"/>
      <c r="BL705" s="18"/>
      <c r="BM705" s="18"/>
      <c r="BN705" s="18"/>
      <c r="BO705" s="18"/>
      <c r="BP705" s="18"/>
      <c r="BQ705" s="18"/>
      <c r="BR705" s="18"/>
      <c r="BS705" s="18"/>
      <c r="BT705" s="18"/>
      <c r="BU705" s="18"/>
      <c r="BV705" s="18"/>
      <c r="BW705" s="18"/>
      <c r="BX705" s="18"/>
      <c r="BY705" s="18"/>
      <c r="BZ705" s="18"/>
      <c r="CA705" s="18"/>
      <c r="CB705" s="18"/>
      <c r="CC705" s="18"/>
      <c r="CD705" s="18"/>
      <c r="CE705" s="18"/>
      <c r="CF705" s="18"/>
      <c r="CG705" s="18"/>
      <c r="CH705" s="18"/>
      <c r="CI705" s="18"/>
      <c r="CJ705" s="18"/>
      <c r="CK705" s="18"/>
      <c r="CL705" s="18"/>
      <c r="CM705" s="18"/>
      <c r="CN705" s="18"/>
      <c r="CO705" s="18"/>
      <c r="CP705" s="18"/>
      <c r="CQ705" s="18"/>
      <c r="CR705" s="18"/>
      <c r="CS705" s="18"/>
      <c r="CT705" s="18"/>
      <c r="CU705" s="18"/>
      <c r="CV705" s="18"/>
      <c r="CW705" s="18"/>
      <c r="CX705" s="18"/>
      <c r="CY705" s="18"/>
      <c r="CZ705" s="18"/>
      <c r="DA705" s="18"/>
      <c r="DB705" s="18"/>
      <c r="DC705" s="18"/>
      <c r="DD705" s="18"/>
      <c r="DE705" s="18"/>
      <c r="DF705" s="18"/>
      <c r="DG705" s="18"/>
      <c r="DH705" s="18"/>
      <c r="DI705" s="18"/>
      <c r="DJ705" s="18"/>
      <c r="DK705" s="18"/>
      <c r="DL705" s="18"/>
      <c r="DM705" s="18"/>
      <c r="DN705" s="18"/>
      <c r="DO705" s="18"/>
      <c r="DP705" s="18"/>
      <c r="DQ705" s="18"/>
      <c r="DR705" s="18"/>
      <c r="DS705" s="18"/>
      <c r="DT705" s="18"/>
      <c r="DU705" s="18"/>
      <c r="DV705" s="18">
        <v>1</v>
      </c>
      <c r="DW705" s="18"/>
      <c r="DX705" s="18"/>
      <c r="DY705" s="18"/>
      <c r="DZ705" s="18">
        <v>0</v>
      </c>
      <c r="EA705" s="18"/>
      <c r="EB705" s="18"/>
      <c r="EC705" s="18"/>
      <c r="ED705" s="18"/>
      <c r="EE705" s="18">
        <v>0</v>
      </c>
      <c r="EF705" s="18">
        <v>0</v>
      </c>
      <c r="EG705" s="18">
        <v>0</v>
      </c>
      <c r="EH705" s="18" t="s">
        <v>1034</v>
      </c>
      <c r="EI705" s="18" cm="1">
        <f t="array" ref="EI705">IF(SUMPRODUCT(--(DO705:DS705&lt;&gt;""))=0, 0,1)</f>
        <v>0</v>
      </c>
      <c r="EJ705" s="18" cm="1">
        <f t="array" ref="EJ705">IF(SUMPRODUCT(--(DT705:EG705&lt;&gt;""))=0, 0,1)</f>
        <v>1</v>
      </c>
      <c r="EK705" s="18" cm="1">
        <f t="array" ref="EK705">IF(SUMPRODUCT(--(EC705:EG705&lt;&gt;""))=0, 0,1)</f>
        <v>1</v>
      </c>
      <c r="EL705" s="18" cm="1">
        <f t="array" ref="EL705">IF(SUMPRODUCT(--(EE705:EG705&lt;&gt;""))=0, 0,1)</f>
        <v>1</v>
      </c>
      <c r="EM705" s="18">
        <f t="shared" si="135"/>
        <v>1</v>
      </c>
      <c r="EN705" s="18" t="str">
        <f t="shared" si="136"/>
        <v>NA</v>
      </c>
      <c r="EO705" s="18">
        <f t="shared" si="137"/>
        <v>1</v>
      </c>
      <c r="EP705" s="18">
        <f t="shared" si="138"/>
        <v>0</v>
      </c>
      <c r="EQ705" s="18">
        <f t="shared" si="139"/>
        <v>0</v>
      </c>
      <c r="ER705" s="58" t="s">
        <v>2080</v>
      </c>
      <c r="ES705" s="59">
        <v>43640</v>
      </c>
      <c r="ET705" s="18" t="s">
        <v>1035</v>
      </c>
      <c r="EU705" s="18" t="s">
        <v>1025</v>
      </c>
    </row>
    <row r="706" spans="1:151" ht="15.75" customHeight="1" x14ac:dyDescent="0.2">
      <c r="A706" s="32" t="s">
        <v>328</v>
      </c>
      <c r="B706" s="24" t="s">
        <v>1024</v>
      </c>
      <c r="C706" s="26">
        <v>1</v>
      </c>
      <c r="D706" s="18" t="s">
        <v>448</v>
      </c>
      <c r="E706" s="18" t="s">
        <v>1042</v>
      </c>
      <c r="F706" s="18" t="s">
        <v>553</v>
      </c>
      <c r="G706" s="18" t="s">
        <v>609</v>
      </c>
      <c r="H706" s="18" t="s">
        <v>1027</v>
      </c>
      <c r="I706" s="18" t="s">
        <v>363</v>
      </c>
      <c r="J706" s="18" t="s">
        <v>363</v>
      </c>
      <c r="K706" s="18" t="s">
        <v>363</v>
      </c>
      <c r="L706" s="18" t="s">
        <v>363</v>
      </c>
      <c r="M706" s="18" t="s">
        <v>253</v>
      </c>
      <c r="N706" s="56">
        <v>113</v>
      </c>
      <c r="O706" s="18" t="s">
        <v>1026</v>
      </c>
      <c r="P706" s="18" t="s">
        <v>466</v>
      </c>
      <c r="Q706" s="18" t="s">
        <v>254</v>
      </c>
      <c r="R706" s="24" t="s">
        <v>257</v>
      </c>
      <c r="S706" s="24" t="s">
        <v>257</v>
      </c>
      <c r="T706" s="26" t="s">
        <v>1030</v>
      </c>
      <c r="U706" s="26" t="s">
        <v>257</v>
      </c>
      <c r="V706" s="26" t="s">
        <v>257</v>
      </c>
      <c r="W706" s="26" t="s">
        <v>257</v>
      </c>
      <c r="X706" s="18" t="s">
        <v>1040</v>
      </c>
      <c r="Y706" s="18">
        <v>509</v>
      </c>
      <c r="Z706" s="18" t="s">
        <v>599</v>
      </c>
      <c r="AA706" s="18">
        <v>509</v>
      </c>
      <c r="AB706" s="57" t="s">
        <v>257</v>
      </c>
      <c r="AC706" s="18" t="s">
        <v>479</v>
      </c>
      <c r="AD706" s="18">
        <v>12</v>
      </c>
      <c r="AE706" s="18" t="s">
        <v>1038</v>
      </c>
      <c r="AF706" s="18">
        <v>199</v>
      </c>
      <c r="AG706" s="18">
        <f t="shared" si="163"/>
        <v>199</v>
      </c>
      <c r="AH706" s="18" t="s">
        <v>1039</v>
      </c>
      <c r="AI706" s="18">
        <v>30</v>
      </c>
      <c r="AJ706" s="18" t="s">
        <v>476</v>
      </c>
      <c r="AK706" s="18">
        <f t="shared" si="149"/>
        <v>1.25</v>
      </c>
      <c r="AL706" s="18" t="s">
        <v>1032</v>
      </c>
      <c r="AM706" s="18" t="s">
        <v>322</v>
      </c>
      <c r="AN706" s="55">
        <v>0.37</v>
      </c>
      <c r="AO706" s="18" t="s">
        <v>563</v>
      </c>
      <c r="AP706" s="18" t="s">
        <v>479</v>
      </c>
      <c r="AQ706" s="18">
        <v>3</v>
      </c>
      <c r="AR706" s="18" t="s">
        <v>672</v>
      </c>
      <c r="AS706" s="55">
        <f t="shared" si="155"/>
        <v>0.26</v>
      </c>
      <c r="AT706" s="55">
        <v>0.48</v>
      </c>
      <c r="AU706" s="55">
        <f t="shared" si="156"/>
        <v>0.10999999999999999</v>
      </c>
      <c r="AV706" s="55">
        <f t="shared" si="157"/>
        <v>0.10999999999999999</v>
      </c>
      <c r="AW706" s="18" t="s">
        <v>501</v>
      </c>
      <c r="AX706" s="18">
        <v>30</v>
      </c>
      <c r="AY706" s="18" t="s">
        <v>958</v>
      </c>
      <c r="AZ706" s="18" t="s">
        <v>257</v>
      </c>
      <c r="BA706" s="18" t="s">
        <v>257</v>
      </c>
      <c r="BB706" s="18" t="s">
        <v>1033</v>
      </c>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v>1</v>
      </c>
      <c r="DW706" s="18"/>
      <c r="DX706" s="18"/>
      <c r="DY706" s="18"/>
      <c r="DZ706" s="18">
        <v>0</v>
      </c>
      <c r="EA706" s="18"/>
      <c r="EB706" s="18"/>
      <c r="EC706" s="18"/>
      <c r="ED706" s="18"/>
      <c r="EE706" s="18">
        <v>0</v>
      </c>
      <c r="EF706" s="18">
        <v>0</v>
      </c>
      <c r="EG706" s="18">
        <v>0</v>
      </c>
      <c r="EH706" s="18" t="s">
        <v>1034</v>
      </c>
      <c r="EI706" s="18" cm="1">
        <f t="array" ref="EI706">IF(SUMPRODUCT(--(DO706:DS706&lt;&gt;""))=0, 0,1)</f>
        <v>0</v>
      </c>
      <c r="EJ706" s="18" cm="1">
        <f t="array" ref="EJ706">IF(SUMPRODUCT(--(DT706:EG706&lt;&gt;""))=0, 0,1)</f>
        <v>1</v>
      </c>
      <c r="EK706" s="18" cm="1">
        <f t="array" ref="EK706">IF(SUMPRODUCT(--(EC706:EG706&lt;&gt;""))=0, 0,1)</f>
        <v>1</v>
      </c>
      <c r="EL706" s="18" cm="1">
        <f t="array" ref="EL706">IF(SUMPRODUCT(--(EE706:EG706&lt;&gt;""))=0, 0,1)</f>
        <v>1</v>
      </c>
      <c r="EM706" s="18">
        <f t="shared" si="135"/>
        <v>1</v>
      </c>
      <c r="EN706" s="18" t="str">
        <f t="shared" si="136"/>
        <v>NA</v>
      </c>
      <c r="EO706" s="18">
        <f t="shared" si="137"/>
        <v>1</v>
      </c>
      <c r="EP706" s="18">
        <f t="shared" si="138"/>
        <v>0</v>
      </c>
      <c r="EQ706" s="18">
        <f t="shared" si="139"/>
        <v>0</v>
      </c>
      <c r="ER706" s="58" t="s">
        <v>2080</v>
      </c>
      <c r="ES706" s="59">
        <v>43640</v>
      </c>
      <c r="ET706" s="18" t="s">
        <v>1035</v>
      </c>
      <c r="EU706" s="18" t="s">
        <v>1025</v>
      </c>
    </row>
    <row r="707" spans="1:151" ht="15.75" customHeight="1" x14ac:dyDescent="0.2">
      <c r="A707" s="32" t="s">
        <v>328</v>
      </c>
      <c r="B707" s="24" t="s">
        <v>1024</v>
      </c>
      <c r="C707" s="26">
        <v>1</v>
      </c>
      <c r="D707" s="18" t="s">
        <v>1028</v>
      </c>
      <c r="E707" s="18" t="s">
        <v>1043</v>
      </c>
      <c r="F707" s="18" t="s">
        <v>553</v>
      </c>
      <c r="G707" s="18" t="s">
        <v>609</v>
      </c>
      <c r="H707" s="18" t="s">
        <v>1027</v>
      </c>
      <c r="I707" s="18" t="s">
        <v>363</v>
      </c>
      <c r="J707" s="18" t="s">
        <v>363</v>
      </c>
      <c r="K707" s="18" t="s">
        <v>363</v>
      </c>
      <c r="L707" s="18" t="s">
        <v>363</v>
      </c>
      <c r="M707" s="18" t="s">
        <v>253</v>
      </c>
      <c r="N707" s="56">
        <v>113</v>
      </c>
      <c r="O707" s="18" t="s">
        <v>1026</v>
      </c>
      <c r="P707" s="18" t="s">
        <v>466</v>
      </c>
      <c r="Q707" s="18" t="s">
        <v>254</v>
      </c>
      <c r="R707" s="24" t="s">
        <v>257</v>
      </c>
      <c r="S707" s="24" t="s">
        <v>257</v>
      </c>
      <c r="T707" s="26" t="s">
        <v>1030</v>
      </c>
      <c r="U707" s="26" t="s">
        <v>257</v>
      </c>
      <c r="V707" s="26" t="s">
        <v>257</v>
      </c>
      <c r="W707" s="26" t="s">
        <v>257</v>
      </c>
      <c r="X707" s="18" t="s">
        <v>1031</v>
      </c>
      <c r="Y707" s="18">
        <v>0</v>
      </c>
      <c r="Z707" s="18" t="s">
        <v>599</v>
      </c>
      <c r="AA707" s="18">
        <f t="shared" ref="AA707:AA708" si="164">Y707</f>
        <v>0</v>
      </c>
      <c r="AB707" s="57" t="s">
        <v>257</v>
      </c>
      <c r="AC707" s="18" t="s">
        <v>257</v>
      </c>
      <c r="AD707" s="18" t="s">
        <v>257</v>
      </c>
      <c r="AE707" s="18" t="s">
        <v>257</v>
      </c>
      <c r="AF707" s="18" t="s">
        <v>257</v>
      </c>
      <c r="AG707" s="18" t="s">
        <v>257</v>
      </c>
      <c r="AH707" s="18" t="s">
        <v>257</v>
      </c>
      <c r="AI707" s="18">
        <v>45</v>
      </c>
      <c r="AJ707" s="18" t="s">
        <v>476</v>
      </c>
      <c r="AK707" s="18">
        <f t="shared" si="149"/>
        <v>1.875</v>
      </c>
      <c r="AL707" s="18" t="s">
        <v>1032</v>
      </c>
      <c r="AM707" s="18" t="s">
        <v>322</v>
      </c>
      <c r="AN707" s="55">
        <v>0.6</v>
      </c>
      <c r="AO707" s="18" t="s">
        <v>563</v>
      </c>
      <c r="AP707" s="18" t="s">
        <v>479</v>
      </c>
      <c r="AQ707" s="18">
        <v>3</v>
      </c>
      <c r="AR707" s="18" t="s">
        <v>672</v>
      </c>
      <c r="AS707" s="55">
        <f t="shared" si="155"/>
        <v>0.6</v>
      </c>
      <c r="AT707" s="55">
        <v>0.6</v>
      </c>
      <c r="AU707" s="55">
        <f t="shared" si="156"/>
        <v>0</v>
      </c>
      <c r="AV707" s="55">
        <f t="shared" si="157"/>
        <v>0</v>
      </c>
      <c r="AW707" s="18" t="s">
        <v>501</v>
      </c>
      <c r="AX707" s="18">
        <v>45</v>
      </c>
      <c r="AY707" s="18" t="s">
        <v>958</v>
      </c>
      <c r="AZ707" s="18" t="s">
        <v>257</v>
      </c>
      <c r="BA707" s="18" t="s">
        <v>257</v>
      </c>
      <c r="BB707" s="18" t="s">
        <v>1033</v>
      </c>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v>0</v>
      </c>
      <c r="DW707" s="18"/>
      <c r="DX707" s="18"/>
      <c r="DY707" s="18"/>
      <c r="DZ707" s="18">
        <v>0</v>
      </c>
      <c r="EA707" s="18"/>
      <c r="EB707" s="18"/>
      <c r="EC707" s="18"/>
      <c r="ED707" s="18"/>
      <c r="EE707" s="18">
        <v>0</v>
      </c>
      <c r="EF707" s="18">
        <v>0</v>
      </c>
      <c r="EG707" s="18">
        <v>0</v>
      </c>
      <c r="EH707" s="18" t="s">
        <v>1034</v>
      </c>
      <c r="EI707" s="18" cm="1">
        <f t="array" ref="EI707">IF(SUMPRODUCT(--(DO707:DS707&lt;&gt;""))=0, 0,1)</f>
        <v>0</v>
      </c>
      <c r="EJ707" s="18" cm="1">
        <f t="array" ref="EJ707">IF(SUMPRODUCT(--(DT707:EG707&lt;&gt;""))=0, 0,1)</f>
        <v>1</v>
      </c>
      <c r="EK707" s="18" cm="1">
        <f t="array" ref="EK707">IF(SUMPRODUCT(--(EC707:EG707&lt;&gt;""))=0, 0,1)</f>
        <v>1</v>
      </c>
      <c r="EL707" s="18" cm="1">
        <f t="array" ref="EL707">IF(SUMPRODUCT(--(EE707:EG707&lt;&gt;""))=0, 0,1)</f>
        <v>1</v>
      </c>
      <c r="EM707" s="18">
        <f t="shared" si="135"/>
        <v>0</v>
      </c>
      <c r="EN707" s="18" t="str">
        <f t="shared" si="136"/>
        <v>NA</v>
      </c>
      <c r="EO707" s="18">
        <f t="shared" si="137"/>
        <v>0</v>
      </c>
      <c r="EP707" s="18">
        <f t="shared" si="138"/>
        <v>0</v>
      </c>
      <c r="EQ707" s="18">
        <f t="shared" si="139"/>
        <v>0</v>
      </c>
      <c r="ER707" s="58" t="s">
        <v>2080</v>
      </c>
      <c r="ES707" s="59">
        <v>43640</v>
      </c>
      <c r="ET707" s="18" t="s">
        <v>1035</v>
      </c>
      <c r="EU707" s="18" t="s">
        <v>1025</v>
      </c>
    </row>
    <row r="708" spans="1:151" ht="15.75" customHeight="1" x14ac:dyDescent="0.2">
      <c r="A708" s="32" t="s">
        <v>328</v>
      </c>
      <c r="B708" s="24" t="s">
        <v>1024</v>
      </c>
      <c r="C708" s="26">
        <v>1</v>
      </c>
      <c r="D708" s="18" t="s">
        <v>1036</v>
      </c>
      <c r="E708" s="18" t="s">
        <v>1043</v>
      </c>
      <c r="F708" s="18" t="s">
        <v>553</v>
      </c>
      <c r="G708" s="18" t="s">
        <v>609</v>
      </c>
      <c r="H708" s="18" t="s">
        <v>1027</v>
      </c>
      <c r="I708" s="18" t="s">
        <v>363</v>
      </c>
      <c r="J708" s="18" t="s">
        <v>363</v>
      </c>
      <c r="K708" s="18" t="s">
        <v>363</v>
      </c>
      <c r="L708" s="18" t="s">
        <v>363</v>
      </c>
      <c r="M708" s="18" t="s">
        <v>253</v>
      </c>
      <c r="N708" s="56">
        <v>113</v>
      </c>
      <c r="O708" s="18" t="s">
        <v>1026</v>
      </c>
      <c r="P708" s="18" t="s">
        <v>466</v>
      </c>
      <c r="Q708" s="18" t="s">
        <v>254</v>
      </c>
      <c r="R708" s="24" t="s">
        <v>257</v>
      </c>
      <c r="S708" s="24" t="s">
        <v>257</v>
      </c>
      <c r="T708" s="26" t="s">
        <v>1030</v>
      </c>
      <c r="U708" s="26" t="s">
        <v>257</v>
      </c>
      <c r="V708" s="26" t="s">
        <v>257</v>
      </c>
      <c r="W708" s="26" t="s">
        <v>257</v>
      </c>
      <c r="X708" s="18" t="s">
        <v>1037</v>
      </c>
      <c r="Y708" s="18">
        <v>301</v>
      </c>
      <c r="Z708" s="18" t="s">
        <v>599</v>
      </c>
      <c r="AA708" s="18">
        <f t="shared" si="164"/>
        <v>301</v>
      </c>
      <c r="AB708" s="57" t="s">
        <v>257</v>
      </c>
      <c r="AC708" s="18" t="s">
        <v>479</v>
      </c>
      <c r="AD708" s="18">
        <v>12</v>
      </c>
      <c r="AE708" s="18" t="s">
        <v>1038</v>
      </c>
      <c r="AF708" s="18">
        <v>235</v>
      </c>
      <c r="AG708" s="18">
        <f t="shared" ref="AG708:AG709" si="165">AF708</f>
        <v>235</v>
      </c>
      <c r="AH708" s="18" t="s">
        <v>1039</v>
      </c>
      <c r="AI708" s="18">
        <v>45</v>
      </c>
      <c r="AJ708" s="18" t="s">
        <v>476</v>
      </c>
      <c r="AK708" s="18">
        <f t="shared" si="149"/>
        <v>1.875</v>
      </c>
      <c r="AL708" s="18" t="s">
        <v>1032</v>
      </c>
      <c r="AM708" s="18" t="s">
        <v>322</v>
      </c>
      <c r="AN708" s="55">
        <v>0.16</v>
      </c>
      <c r="AO708" s="18" t="s">
        <v>563</v>
      </c>
      <c r="AP708" s="18" t="s">
        <v>479</v>
      </c>
      <c r="AQ708" s="18">
        <v>3</v>
      </c>
      <c r="AR708" s="18" t="s">
        <v>672</v>
      </c>
      <c r="AS708" s="55">
        <f t="shared" si="155"/>
        <v>0.1</v>
      </c>
      <c r="AT708" s="55">
        <v>0.22</v>
      </c>
      <c r="AU708" s="55">
        <f t="shared" si="156"/>
        <v>0.06</v>
      </c>
      <c r="AV708" s="55">
        <f t="shared" si="157"/>
        <v>0.06</v>
      </c>
      <c r="AW708" s="18" t="s">
        <v>501</v>
      </c>
      <c r="AX708" s="18">
        <v>45</v>
      </c>
      <c r="AY708" s="18" t="s">
        <v>958</v>
      </c>
      <c r="AZ708" s="18" t="s">
        <v>257</v>
      </c>
      <c r="BA708" s="18" t="s">
        <v>257</v>
      </c>
      <c r="BB708" s="18" t="s">
        <v>1033</v>
      </c>
      <c r="BC708" s="18"/>
      <c r="BD708" s="18"/>
      <c r="BE708" s="18"/>
      <c r="BF708" s="18"/>
      <c r="BG708" s="18"/>
      <c r="BH708" s="18"/>
      <c r="BI708" s="18"/>
      <c r="BJ708" s="18"/>
      <c r="BK708" s="18"/>
      <c r="BL708" s="18"/>
      <c r="BM708" s="18"/>
      <c r="BN708" s="18"/>
      <c r="BO708" s="18"/>
      <c r="BP708" s="18"/>
      <c r="BQ708" s="18"/>
      <c r="BR708" s="18"/>
      <c r="BS708" s="18"/>
      <c r="BT708" s="18"/>
      <c r="BU708" s="18"/>
      <c r="BV708" s="18"/>
      <c r="BW708" s="18"/>
      <c r="BX708" s="18"/>
      <c r="BY708" s="18"/>
      <c r="BZ708" s="18"/>
      <c r="CA708" s="18"/>
      <c r="CB708" s="18"/>
      <c r="CC708" s="18"/>
      <c r="CD708" s="18"/>
      <c r="CE708" s="18"/>
      <c r="CF708" s="18"/>
      <c r="CG708" s="18"/>
      <c r="CH708" s="18"/>
      <c r="CI708" s="18"/>
      <c r="CJ708" s="18"/>
      <c r="CK708" s="18"/>
      <c r="CL708" s="18"/>
      <c r="CM708" s="18"/>
      <c r="CN708" s="18"/>
      <c r="CO708" s="18"/>
      <c r="CP708" s="18"/>
      <c r="CQ708" s="18"/>
      <c r="CR708" s="18"/>
      <c r="CS708" s="18"/>
      <c r="CT708" s="18"/>
      <c r="CU708" s="18"/>
      <c r="CV708" s="18"/>
      <c r="CW708" s="18"/>
      <c r="CX708" s="18"/>
      <c r="CY708" s="18"/>
      <c r="CZ708" s="18"/>
      <c r="DA708" s="18"/>
      <c r="DB708" s="18"/>
      <c r="DC708" s="18"/>
      <c r="DD708" s="18"/>
      <c r="DE708" s="18"/>
      <c r="DF708" s="18"/>
      <c r="DG708" s="18"/>
      <c r="DH708" s="18"/>
      <c r="DI708" s="18"/>
      <c r="DJ708" s="18"/>
      <c r="DK708" s="18"/>
      <c r="DL708" s="18"/>
      <c r="DM708" s="18"/>
      <c r="DN708" s="18"/>
      <c r="DO708" s="18"/>
      <c r="DP708" s="18"/>
      <c r="DQ708" s="18"/>
      <c r="DR708" s="18"/>
      <c r="DS708" s="18"/>
      <c r="DT708" s="18"/>
      <c r="DU708" s="18"/>
      <c r="DV708" s="18">
        <v>1</v>
      </c>
      <c r="DW708" s="18"/>
      <c r="DX708" s="18"/>
      <c r="DY708" s="18"/>
      <c r="DZ708" s="18">
        <v>1</v>
      </c>
      <c r="EA708" s="18"/>
      <c r="EB708" s="18"/>
      <c r="EC708" s="18"/>
      <c r="ED708" s="18"/>
      <c r="EE708" s="18">
        <v>1</v>
      </c>
      <c r="EF708" s="18">
        <v>0</v>
      </c>
      <c r="EG708" s="18">
        <v>0</v>
      </c>
      <c r="EH708" s="18" t="s">
        <v>1034</v>
      </c>
      <c r="EI708" s="18" cm="1">
        <f t="array" ref="EI708">IF(SUMPRODUCT(--(DO708:DS708&lt;&gt;""))=0, 0,1)</f>
        <v>0</v>
      </c>
      <c r="EJ708" s="18" cm="1">
        <f t="array" ref="EJ708">IF(SUMPRODUCT(--(DT708:EG708&lt;&gt;""))=0, 0,1)</f>
        <v>1</v>
      </c>
      <c r="EK708" s="18" cm="1">
        <f t="array" ref="EK708">IF(SUMPRODUCT(--(EC708:EG708&lt;&gt;""))=0, 0,1)</f>
        <v>1</v>
      </c>
      <c r="EL708" s="18" cm="1">
        <f t="array" ref="EL708">IF(SUMPRODUCT(--(EE708:EG708&lt;&gt;""))=0, 0,1)</f>
        <v>1</v>
      </c>
      <c r="EM708" s="18">
        <f t="shared" ref="EM708:EM771" si="166">IF(COUNTIF(DO708:EG708, 1), 1,0)</f>
        <v>1</v>
      </c>
      <c r="EN708" s="18" t="str">
        <f t="shared" ref="EN708:EN771" si="167">IF(EI708=0, "NA", IF(COUNTIF(DO708:DS708, 1), 1,0))</f>
        <v>NA</v>
      </c>
      <c r="EO708" s="18">
        <f t="shared" ref="EO708:EO771" si="168">IF(EJ708=0, "NA", IF(COUNTIF(DT708:EG708, 1), 1,0))</f>
        <v>1</v>
      </c>
      <c r="EP708" s="18">
        <f t="shared" ref="EP708:EP771" si="169">IF(EK708=0, "NA", IF(COUNTIF(EC708:EG708, 1), 1,0))</f>
        <v>1</v>
      </c>
      <c r="EQ708" s="18">
        <f t="shared" ref="EQ708:EQ771" si="170">IF(EL708=0, "NA", IF(COUNTIF(EE708:EG708, 1), 1,0))</f>
        <v>1</v>
      </c>
      <c r="ER708" s="58" t="s">
        <v>2080</v>
      </c>
      <c r="ES708" s="59">
        <v>43640</v>
      </c>
      <c r="ET708" s="18" t="s">
        <v>1035</v>
      </c>
      <c r="EU708" s="18" t="s">
        <v>1025</v>
      </c>
    </row>
    <row r="709" spans="1:151" ht="15.75" customHeight="1" x14ac:dyDescent="0.2">
      <c r="A709" s="32" t="s">
        <v>328</v>
      </c>
      <c r="B709" s="24" t="s">
        <v>1024</v>
      </c>
      <c r="C709" s="26">
        <v>1</v>
      </c>
      <c r="D709" s="18" t="s">
        <v>448</v>
      </c>
      <c r="E709" s="18" t="s">
        <v>1043</v>
      </c>
      <c r="F709" s="18" t="s">
        <v>553</v>
      </c>
      <c r="G709" s="18" t="s">
        <v>609</v>
      </c>
      <c r="H709" s="18" t="s">
        <v>1027</v>
      </c>
      <c r="I709" s="18" t="s">
        <v>363</v>
      </c>
      <c r="J709" s="18" t="s">
        <v>363</v>
      </c>
      <c r="K709" s="18" t="s">
        <v>363</v>
      </c>
      <c r="L709" s="18" t="s">
        <v>363</v>
      </c>
      <c r="M709" s="18" t="s">
        <v>253</v>
      </c>
      <c r="N709" s="56">
        <v>113</v>
      </c>
      <c r="O709" s="18" t="s">
        <v>1026</v>
      </c>
      <c r="P709" s="18" t="s">
        <v>466</v>
      </c>
      <c r="Q709" s="18" t="s">
        <v>254</v>
      </c>
      <c r="R709" s="24" t="s">
        <v>257</v>
      </c>
      <c r="S709" s="24" t="s">
        <v>257</v>
      </c>
      <c r="T709" s="26" t="s">
        <v>1030</v>
      </c>
      <c r="U709" s="26" t="s">
        <v>257</v>
      </c>
      <c r="V709" s="26" t="s">
        <v>257</v>
      </c>
      <c r="W709" s="26" t="s">
        <v>257</v>
      </c>
      <c r="X709" s="18" t="s">
        <v>1040</v>
      </c>
      <c r="Y709" s="18">
        <v>509</v>
      </c>
      <c r="Z709" s="18" t="s">
        <v>599</v>
      </c>
      <c r="AA709" s="18">
        <v>509</v>
      </c>
      <c r="AB709" s="57" t="s">
        <v>257</v>
      </c>
      <c r="AC709" s="18" t="s">
        <v>479</v>
      </c>
      <c r="AD709" s="18">
        <v>12</v>
      </c>
      <c r="AE709" s="18" t="s">
        <v>1038</v>
      </c>
      <c r="AF709" s="18">
        <v>199</v>
      </c>
      <c r="AG709" s="18">
        <f t="shared" si="165"/>
        <v>199</v>
      </c>
      <c r="AH709" s="18" t="s">
        <v>1039</v>
      </c>
      <c r="AI709" s="18">
        <v>45</v>
      </c>
      <c r="AJ709" s="18" t="s">
        <v>476</v>
      </c>
      <c r="AK709" s="18">
        <f t="shared" si="149"/>
        <v>1.875</v>
      </c>
      <c r="AL709" s="18" t="s">
        <v>1032</v>
      </c>
      <c r="AM709" s="18" t="s">
        <v>322</v>
      </c>
      <c r="AN709" s="55">
        <v>0.11</v>
      </c>
      <c r="AO709" s="18" t="s">
        <v>563</v>
      </c>
      <c r="AP709" s="18" t="s">
        <v>479</v>
      </c>
      <c r="AQ709" s="18">
        <v>3</v>
      </c>
      <c r="AR709" s="18" t="s">
        <v>672</v>
      </c>
      <c r="AS709" s="55">
        <f t="shared" si="155"/>
        <v>0.03</v>
      </c>
      <c r="AT709" s="55">
        <v>0.19</v>
      </c>
      <c r="AU709" s="55">
        <f t="shared" si="156"/>
        <v>0.08</v>
      </c>
      <c r="AV709" s="55">
        <f t="shared" si="157"/>
        <v>0.08</v>
      </c>
      <c r="AW709" s="18" t="s">
        <v>501</v>
      </c>
      <c r="AX709" s="18">
        <v>45</v>
      </c>
      <c r="AY709" s="18" t="s">
        <v>958</v>
      </c>
      <c r="AZ709" s="18" t="s">
        <v>257</v>
      </c>
      <c r="BA709" s="18" t="s">
        <v>257</v>
      </c>
      <c r="BB709" s="18" t="s">
        <v>1033</v>
      </c>
      <c r="BC709" s="18"/>
      <c r="BD709" s="18"/>
      <c r="BE709" s="18"/>
      <c r="BF709" s="18"/>
      <c r="BG709" s="18"/>
      <c r="BH709" s="18"/>
      <c r="BI709" s="18"/>
      <c r="BJ709" s="18"/>
      <c r="BK709" s="18"/>
      <c r="BL709" s="18"/>
      <c r="BM709" s="18"/>
      <c r="BN709" s="18"/>
      <c r="BO709" s="18"/>
      <c r="BP709" s="18"/>
      <c r="BQ709" s="18"/>
      <c r="BR709" s="18"/>
      <c r="BS709" s="18"/>
      <c r="BT709" s="18"/>
      <c r="BU709" s="18"/>
      <c r="BV709" s="18"/>
      <c r="BW709" s="18"/>
      <c r="BX709" s="18"/>
      <c r="BY709" s="18"/>
      <c r="BZ709" s="18"/>
      <c r="CA709" s="18"/>
      <c r="CB709" s="18"/>
      <c r="CC709" s="18"/>
      <c r="CD709" s="18"/>
      <c r="CE709" s="18"/>
      <c r="CF709" s="18"/>
      <c r="CG709" s="18"/>
      <c r="CH709" s="18"/>
      <c r="CI709" s="18"/>
      <c r="CJ709" s="18"/>
      <c r="CK709" s="18"/>
      <c r="CL709" s="18"/>
      <c r="CM709" s="18"/>
      <c r="CN709" s="18"/>
      <c r="CO709" s="18"/>
      <c r="CP709" s="18"/>
      <c r="CQ709" s="18"/>
      <c r="CR709" s="18"/>
      <c r="CS709" s="18"/>
      <c r="CT709" s="18"/>
      <c r="CU709" s="18"/>
      <c r="CV709" s="18"/>
      <c r="CW709" s="18"/>
      <c r="CX709" s="18"/>
      <c r="CY709" s="18"/>
      <c r="CZ709" s="18"/>
      <c r="DA709" s="18"/>
      <c r="DB709" s="18"/>
      <c r="DC709" s="18"/>
      <c r="DD709" s="18"/>
      <c r="DE709" s="18"/>
      <c r="DF709" s="18"/>
      <c r="DG709" s="18"/>
      <c r="DH709" s="18"/>
      <c r="DI709" s="18"/>
      <c r="DJ709" s="18"/>
      <c r="DK709" s="18"/>
      <c r="DL709" s="18"/>
      <c r="DM709" s="18"/>
      <c r="DN709" s="18"/>
      <c r="DO709" s="18"/>
      <c r="DP709" s="18"/>
      <c r="DQ709" s="18"/>
      <c r="DR709" s="18"/>
      <c r="DS709" s="18"/>
      <c r="DT709" s="18"/>
      <c r="DU709" s="18"/>
      <c r="DV709" s="18">
        <v>1</v>
      </c>
      <c r="DW709" s="18"/>
      <c r="DX709" s="18"/>
      <c r="DY709" s="18"/>
      <c r="DZ709" s="18">
        <v>0</v>
      </c>
      <c r="EA709" s="18"/>
      <c r="EB709" s="18"/>
      <c r="EC709" s="18"/>
      <c r="ED709" s="18"/>
      <c r="EE709" s="18">
        <v>0</v>
      </c>
      <c r="EF709" s="18">
        <v>0</v>
      </c>
      <c r="EG709" s="18">
        <v>0</v>
      </c>
      <c r="EH709" s="18" t="s">
        <v>1034</v>
      </c>
      <c r="EI709" s="18" cm="1">
        <f t="array" ref="EI709">IF(SUMPRODUCT(--(DO709:DS709&lt;&gt;""))=0, 0,1)</f>
        <v>0</v>
      </c>
      <c r="EJ709" s="18" cm="1">
        <f t="array" ref="EJ709">IF(SUMPRODUCT(--(DT709:EG709&lt;&gt;""))=0, 0,1)</f>
        <v>1</v>
      </c>
      <c r="EK709" s="18" cm="1">
        <f t="array" ref="EK709">IF(SUMPRODUCT(--(EC709:EG709&lt;&gt;""))=0, 0,1)</f>
        <v>1</v>
      </c>
      <c r="EL709" s="18" cm="1">
        <f t="array" ref="EL709">IF(SUMPRODUCT(--(EE709:EG709&lt;&gt;""))=0, 0,1)</f>
        <v>1</v>
      </c>
      <c r="EM709" s="18">
        <f t="shared" si="166"/>
        <v>1</v>
      </c>
      <c r="EN709" s="18" t="str">
        <f t="shared" si="167"/>
        <v>NA</v>
      </c>
      <c r="EO709" s="18">
        <f t="shared" si="168"/>
        <v>1</v>
      </c>
      <c r="EP709" s="18">
        <f t="shared" si="169"/>
        <v>0</v>
      </c>
      <c r="EQ709" s="18">
        <f t="shared" si="170"/>
        <v>0</v>
      </c>
      <c r="ER709" s="58" t="s">
        <v>2080</v>
      </c>
      <c r="ES709" s="59">
        <v>43640</v>
      </c>
      <c r="ET709" s="18" t="s">
        <v>1035</v>
      </c>
      <c r="EU709" s="18" t="s">
        <v>1025</v>
      </c>
    </row>
    <row r="710" spans="1:151" ht="15.75" customHeight="1" x14ac:dyDescent="0.2">
      <c r="A710" s="32" t="s">
        <v>328</v>
      </c>
      <c r="B710" s="24" t="s">
        <v>1024</v>
      </c>
      <c r="C710" s="26">
        <v>1</v>
      </c>
      <c r="D710" s="18" t="s">
        <v>1028</v>
      </c>
      <c r="E710" s="18" t="s">
        <v>1029</v>
      </c>
      <c r="F710" s="18" t="s">
        <v>553</v>
      </c>
      <c r="G710" s="18" t="s">
        <v>575</v>
      </c>
      <c r="H710" s="18" t="s">
        <v>686</v>
      </c>
      <c r="I710" s="18" t="s">
        <v>363</v>
      </c>
      <c r="J710" s="18" t="s">
        <v>363</v>
      </c>
      <c r="K710" s="18" t="s">
        <v>363</v>
      </c>
      <c r="L710" s="18" t="s">
        <v>363</v>
      </c>
      <c r="M710" s="18" t="s">
        <v>253</v>
      </c>
      <c r="N710" s="56">
        <v>113</v>
      </c>
      <c r="O710" s="18" t="s">
        <v>1026</v>
      </c>
      <c r="P710" s="18" t="s">
        <v>466</v>
      </c>
      <c r="Q710" s="18" t="s">
        <v>254</v>
      </c>
      <c r="R710" s="24" t="s">
        <v>257</v>
      </c>
      <c r="S710" s="24" t="s">
        <v>257</v>
      </c>
      <c r="T710" s="26" t="s">
        <v>1030</v>
      </c>
      <c r="U710" s="26" t="s">
        <v>257</v>
      </c>
      <c r="V710" s="26" t="s">
        <v>257</v>
      </c>
      <c r="W710" s="26" t="s">
        <v>257</v>
      </c>
      <c r="X710" s="18" t="s">
        <v>1031</v>
      </c>
      <c r="Y710" s="18">
        <v>0</v>
      </c>
      <c r="Z710" s="18" t="s">
        <v>599</v>
      </c>
      <c r="AA710" s="18">
        <f>Y710</f>
        <v>0</v>
      </c>
      <c r="AB710" s="57" t="s">
        <v>257</v>
      </c>
      <c r="AC710" s="18" t="s">
        <v>257</v>
      </c>
      <c r="AD710" s="18" t="s">
        <v>257</v>
      </c>
      <c r="AE710" s="18" t="s">
        <v>257</v>
      </c>
      <c r="AF710" s="18" t="s">
        <v>257</v>
      </c>
      <c r="AG710" s="18" t="s">
        <v>257</v>
      </c>
      <c r="AH710" s="18" t="s">
        <v>257</v>
      </c>
      <c r="AI710" s="18">
        <v>6</v>
      </c>
      <c r="AJ710" s="18" t="s">
        <v>476</v>
      </c>
      <c r="AK710" s="18">
        <f t="shared" si="149"/>
        <v>0.25</v>
      </c>
      <c r="AL710" s="18" t="s">
        <v>1032</v>
      </c>
      <c r="AM710" s="18" t="s">
        <v>322</v>
      </c>
      <c r="AN710" s="55">
        <v>0.64</v>
      </c>
      <c r="AO710" s="18" t="s">
        <v>563</v>
      </c>
      <c r="AP710" s="18" t="s">
        <v>479</v>
      </c>
      <c r="AQ710" s="18">
        <v>3</v>
      </c>
      <c r="AR710" s="18" t="s">
        <v>672</v>
      </c>
      <c r="AS710" s="55">
        <f t="shared" si="155"/>
        <v>0.59000000000000008</v>
      </c>
      <c r="AT710" s="55">
        <v>0.69</v>
      </c>
      <c r="AU710" s="55">
        <f t="shared" si="156"/>
        <v>4.9999999999999933E-2</v>
      </c>
      <c r="AV710" s="55">
        <f t="shared" si="157"/>
        <v>4.9999999999999933E-2</v>
      </c>
      <c r="AW710" s="18" t="s">
        <v>501</v>
      </c>
      <c r="AX710" s="18">
        <v>6</v>
      </c>
      <c r="AY710" s="18" t="s">
        <v>958</v>
      </c>
      <c r="AZ710" s="18" t="s">
        <v>257</v>
      </c>
      <c r="BA710" s="18" t="s">
        <v>257</v>
      </c>
      <c r="BB710" s="18" t="s">
        <v>1044</v>
      </c>
      <c r="BC710" s="18"/>
      <c r="BD710" s="18"/>
      <c r="BE710" s="18"/>
      <c r="BF710" s="18"/>
      <c r="BG710" s="18"/>
      <c r="BH710" s="18"/>
      <c r="BI710" s="18"/>
      <c r="BJ710" s="18"/>
      <c r="BK710" s="18"/>
      <c r="BL710" s="18"/>
      <c r="BM710" s="18"/>
      <c r="BN710" s="18"/>
      <c r="BO710" s="18"/>
      <c r="BP710" s="18"/>
      <c r="BQ710" s="18"/>
      <c r="BR710" s="18"/>
      <c r="BS710" s="18"/>
      <c r="BT710" s="18"/>
      <c r="BU710" s="18"/>
      <c r="BV710" s="18"/>
      <c r="BW710" s="18"/>
      <c r="BX710" s="18"/>
      <c r="BY710" s="18"/>
      <c r="BZ710" s="18"/>
      <c r="CA710" s="18"/>
      <c r="CB710" s="18"/>
      <c r="CC710" s="18"/>
      <c r="CD710" s="18"/>
      <c r="CE710" s="18"/>
      <c r="CF710" s="18"/>
      <c r="CG710" s="18"/>
      <c r="CH710" s="18"/>
      <c r="CI710" s="18"/>
      <c r="CJ710" s="18"/>
      <c r="CK710" s="18"/>
      <c r="CL710" s="18"/>
      <c r="CM710" s="18"/>
      <c r="CN710" s="18"/>
      <c r="CO710" s="18"/>
      <c r="CP710" s="18"/>
      <c r="CQ710" s="18"/>
      <c r="CR710" s="18"/>
      <c r="CS710" s="18"/>
      <c r="CT710" s="18"/>
      <c r="CU710" s="18"/>
      <c r="CV710" s="18"/>
      <c r="CW710" s="18"/>
      <c r="CX710" s="18"/>
      <c r="CY710" s="18"/>
      <c r="CZ710" s="18"/>
      <c r="DA710" s="18"/>
      <c r="DB710" s="18"/>
      <c r="DC710" s="18"/>
      <c r="DD710" s="18"/>
      <c r="DE710" s="18"/>
      <c r="DF710" s="18"/>
      <c r="DG710" s="18"/>
      <c r="DH710" s="18"/>
      <c r="DI710" s="18"/>
      <c r="DJ710" s="18"/>
      <c r="DK710" s="18"/>
      <c r="DL710" s="18"/>
      <c r="DM710" s="18"/>
      <c r="DN710" s="18"/>
      <c r="DO710" s="18"/>
      <c r="DP710" s="18"/>
      <c r="DQ710" s="18"/>
      <c r="DR710" s="18"/>
      <c r="DS710" s="18"/>
      <c r="DT710" s="18"/>
      <c r="DU710" s="18"/>
      <c r="DV710" s="18">
        <v>0</v>
      </c>
      <c r="DW710" s="18"/>
      <c r="DX710" s="18"/>
      <c r="DY710" s="18"/>
      <c r="DZ710" s="18">
        <v>0</v>
      </c>
      <c r="EA710" s="18"/>
      <c r="EB710" s="18"/>
      <c r="EC710" s="18"/>
      <c r="ED710" s="18"/>
      <c r="EE710" s="18">
        <v>0</v>
      </c>
      <c r="EF710" s="18">
        <v>0</v>
      </c>
      <c r="EG710" s="18">
        <v>0</v>
      </c>
      <c r="EH710" s="18" t="s">
        <v>1034</v>
      </c>
      <c r="EI710" s="18" cm="1">
        <f t="array" ref="EI710">IF(SUMPRODUCT(--(DO710:DS710&lt;&gt;""))=0, 0,1)</f>
        <v>0</v>
      </c>
      <c r="EJ710" s="18" cm="1">
        <f t="array" ref="EJ710">IF(SUMPRODUCT(--(DT710:EG710&lt;&gt;""))=0, 0,1)</f>
        <v>1</v>
      </c>
      <c r="EK710" s="18" cm="1">
        <f t="array" ref="EK710">IF(SUMPRODUCT(--(EC710:EG710&lt;&gt;""))=0, 0,1)</f>
        <v>1</v>
      </c>
      <c r="EL710" s="18" cm="1">
        <f t="array" ref="EL710">IF(SUMPRODUCT(--(EE710:EG710&lt;&gt;""))=0, 0,1)</f>
        <v>1</v>
      </c>
      <c r="EM710" s="18">
        <f t="shared" si="166"/>
        <v>0</v>
      </c>
      <c r="EN710" s="18" t="str">
        <f t="shared" si="167"/>
        <v>NA</v>
      </c>
      <c r="EO710" s="18">
        <f t="shared" si="168"/>
        <v>0</v>
      </c>
      <c r="EP710" s="18">
        <f t="shared" si="169"/>
        <v>0</v>
      </c>
      <c r="EQ710" s="18">
        <f t="shared" si="170"/>
        <v>0</v>
      </c>
      <c r="ER710" s="58" t="s">
        <v>2080</v>
      </c>
      <c r="ES710" s="59">
        <v>43640</v>
      </c>
      <c r="ET710" s="18" t="s">
        <v>1035</v>
      </c>
      <c r="EU710" s="18" t="s">
        <v>1025</v>
      </c>
    </row>
    <row r="711" spans="1:151" ht="15.75" customHeight="1" x14ac:dyDescent="0.2">
      <c r="A711" s="32" t="s">
        <v>328</v>
      </c>
      <c r="B711" s="24" t="s">
        <v>1024</v>
      </c>
      <c r="C711" s="26">
        <v>1</v>
      </c>
      <c r="D711" s="18" t="s">
        <v>1036</v>
      </c>
      <c r="E711" s="18" t="s">
        <v>1029</v>
      </c>
      <c r="F711" s="18" t="s">
        <v>553</v>
      </c>
      <c r="G711" s="18" t="s">
        <v>575</v>
      </c>
      <c r="H711" s="18" t="s">
        <v>686</v>
      </c>
      <c r="I711" s="18" t="s">
        <v>363</v>
      </c>
      <c r="J711" s="18" t="s">
        <v>363</v>
      </c>
      <c r="K711" s="18" t="s">
        <v>363</v>
      </c>
      <c r="L711" s="18" t="s">
        <v>363</v>
      </c>
      <c r="M711" s="18" t="s">
        <v>253</v>
      </c>
      <c r="N711" s="56">
        <v>113</v>
      </c>
      <c r="O711" s="18" t="s">
        <v>1026</v>
      </c>
      <c r="P711" s="18" t="s">
        <v>466</v>
      </c>
      <c r="Q711" s="18" t="s">
        <v>254</v>
      </c>
      <c r="R711" s="24" t="s">
        <v>257</v>
      </c>
      <c r="S711" s="24" t="s">
        <v>257</v>
      </c>
      <c r="T711" s="26" t="s">
        <v>1030</v>
      </c>
      <c r="U711" s="26" t="s">
        <v>257</v>
      </c>
      <c r="V711" s="26" t="s">
        <v>257</v>
      </c>
      <c r="W711" s="26" t="s">
        <v>257</v>
      </c>
      <c r="X711" s="18" t="s">
        <v>1037</v>
      </c>
      <c r="Y711" s="18">
        <v>137</v>
      </c>
      <c r="Z711" s="18" t="s">
        <v>599</v>
      </c>
      <c r="AA711" s="18">
        <v>137</v>
      </c>
      <c r="AB711" s="57" t="s">
        <v>257</v>
      </c>
      <c r="AC711" s="18" t="s">
        <v>479</v>
      </c>
      <c r="AD711" s="18">
        <v>12</v>
      </c>
      <c r="AE711" s="18" t="s">
        <v>1038</v>
      </c>
      <c r="AF711" s="18">
        <v>83</v>
      </c>
      <c r="AG711" s="18">
        <f t="shared" ref="AG711:AG712" si="171">AF711</f>
        <v>83</v>
      </c>
      <c r="AH711" s="18" t="s">
        <v>1039</v>
      </c>
      <c r="AI711" s="18">
        <v>6</v>
      </c>
      <c r="AJ711" s="18" t="s">
        <v>476</v>
      </c>
      <c r="AK711" s="18">
        <f t="shared" si="149"/>
        <v>0.25</v>
      </c>
      <c r="AL711" s="18" t="s">
        <v>1032</v>
      </c>
      <c r="AM711" s="18" t="s">
        <v>322</v>
      </c>
      <c r="AN711" s="55">
        <v>0.53</v>
      </c>
      <c r="AO711" s="18" t="s">
        <v>563</v>
      </c>
      <c r="AP711" s="18" t="s">
        <v>479</v>
      </c>
      <c r="AQ711" s="18">
        <v>3</v>
      </c>
      <c r="AR711" s="18" t="s">
        <v>672</v>
      </c>
      <c r="AS711" s="55">
        <f t="shared" si="155"/>
        <v>0.48000000000000009</v>
      </c>
      <c r="AT711" s="55">
        <v>0.57999999999999996</v>
      </c>
      <c r="AU711" s="55">
        <f t="shared" si="156"/>
        <v>4.9999999999999933E-2</v>
      </c>
      <c r="AV711" s="55">
        <f t="shared" si="157"/>
        <v>4.9999999999999933E-2</v>
      </c>
      <c r="AW711" s="18" t="s">
        <v>501</v>
      </c>
      <c r="AX711" s="18">
        <v>6</v>
      </c>
      <c r="AY711" s="18" t="s">
        <v>958</v>
      </c>
      <c r="AZ711" s="18" t="s">
        <v>257</v>
      </c>
      <c r="BA711" s="18" t="s">
        <v>257</v>
      </c>
      <c r="BB711" s="18" t="s">
        <v>1044</v>
      </c>
      <c r="BC711" s="18"/>
      <c r="BD711" s="18"/>
      <c r="BE711" s="18"/>
      <c r="BF711" s="18"/>
      <c r="BG711" s="18"/>
      <c r="BH711" s="18"/>
      <c r="BI711" s="18"/>
      <c r="BJ711" s="18"/>
      <c r="BK711" s="18"/>
      <c r="BL711" s="18"/>
      <c r="BM711" s="18"/>
      <c r="BN711" s="18"/>
      <c r="BO711" s="18"/>
      <c r="BP711" s="18"/>
      <c r="BQ711" s="18"/>
      <c r="BR711" s="18"/>
      <c r="BS711" s="18"/>
      <c r="BT711" s="18"/>
      <c r="BU711" s="18"/>
      <c r="BV711" s="18"/>
      <c r="BW711" s="18"/>
      <c r="BX711" s="18"/>
      <c r="BY711" s="18"/>
      <c r="BZ711" s="18"/>
      <c r="CA711" s="18"/>
      <c r="CB711" s="18"/>
      <c r="CC711" s="18"/>
      <c r="CD711" s="18"/>
      <c r="CE711" s="18"/>
      <c r="CF711" s="18"/>
      <c r="CG711" s="18"/>
      <c r="CH711" s="18"/>
      <c r="CI711" s="18"/>
      <c r="CJ711" s="18"/>
      <c r="CK711" s="18"/>
      <c r="CL711" s="18"/>
      <c r="CM711" s="18"/>
      <c r="CN711" s="18"/>
      <c r="CO711" s="18"/>
      <c r="CP711" s="18"/>
      <c r="CQ711" s="18"/>
      <c r="CR711" s="18"/>
      <c r="CS711" s="18"/>
      <c r="CT711" s="18"/>
      <c r="CU711" s="18"/>
      <c r="CV711" s="18"/>
      <c r="CW711" s="18"/>
      <c r="CX711" s="18"/>
      <c r="CY711" s="18"/>
      <c r="CZ711" s="18"/>
      <c r="DA711" s="18"/>
      <c r="DB711" s="18"/>
      <c r="DC711" s="18"/>
      <c r="DD711" s="18"/>
      <c r="DE711" s="18"/>
      <c r="DF711" s="18"/>
      <c r="DG711" s="18"/>
      <c r="DH711" s="18"/>
      <c r="DI711" s="18"/>
      <c r="DJ711" s="18"/>
      <c r="DK711" s="18"/>
      <c r="DL711" s="18"/>
      <c r="DM711" s="18"/>
      <c r="DN711" s="18"/>
      <c r="DO711" s="18"/>
      <c r="DP711" s="18"/>
      <c r="DQ711" s="18"/>
      <c r="DR711" s="18"/>
      <c r="DS711" s="18"/>
      <c r="DT711" s="18"/>
      <c r="DU711" s="18"/>
      <c r="DV711" s="18">
        <v>0</v>
      </c>
      <c r="DW711" s="18"/>
      <c r="DX711" s="18"/>
      <c r="DY711" s="18"/>
      <c r="DZ711" s="18">
        <v>0</v>
      </c>
      <c r="EA711" s="18"/>
      <c r="EB711" s="18"/>
      <c r="EC711" s="18"/>
      <c r="ED711" s="18"/>
      <c r="EE711" s="18">
        <v>0</v>
      </c>
      <c r="EF711" s="18">
        <v>0</v>
      </c>
      <c r="EG711" s="18">
        <v>0</v>
      </c>
      <c r="EH711" s="18" t="s">
        <v>1034</v>
      </c>
      <c r="EI711" s="18" cm="1">
        <f t="array" ref="EI711">IF(SUMPRODUCT(--(DO711:DS711&lt;&gt;""))=0, 0,1)</f>
        <v>0</v>
      </c>
      <c r="EJ711" s="18" cm="1">
        <f t="array" ref="EJ711">IF(SUMPRODUCT(--(DT711:EG711&lt;&gt;""))=0, 0,1)</f>
        <v>1</v>
      </c>
      <c r="EK711" s="18" cm="1">
        <f t="array" ref="EK711">IF(SUMPRODUCT(--(EC711:EG711&lt;&gt;""))=0, 0,1)</f>
        <v>1</v>
      </c>
      <c r="EL711" s="18" cm="1">
        <f t="array" ref="EL711">IF(SUMPRODUCT(--(EE711:EG711&lt;&gt;""))=0, 0,1)</f>
        <v>1</v>
      </c>
      <c r="EM711" s="18">
        <f t="shared" si="166"/>
        <v>0</v>
      </c>
      <c r="EN711" s="18" t="str">
        <f t="shared" si="167"/>
        <v>NA</v>
      </c>
      <c r="EO711" s="18">
        <f t="shared" si="168"/>
        <v>0</v>
      </c>
      <c r="EP711" s="18">
        <f t="shared" si="169"/>
        <v>0</v>
      </c>
      <c r="EQ711" s="18">
        <f t="shared" si="170"/>
        <v>0</v>
      </c>
      <c r="ER711" s="58" t="s">
        <v>2080</v>
      </c>
      <c r="ES711" s="59">
        <v>43640</v>
      </c>
      <c r="ET711" s="18" t="s">
        <v>1035</v>
      </c>
      <c r="EU711" s="18" t="s">
        <v>1025</v>
      </c>
    </row>
    <row r="712" spans="1:151" ht="15.75" customHeight="1" x14ac:dyDescent="0.2">
      <c r="A712" s="32" t="s">
        <v>328</v>
      </c>
      <c r="B712" s="24" t="s">
        <v>1024</v>
      </c>
      <c r="C712" s="26">
        <v>1</v>
      </c>
      <c r="D712" s="18" t="s">
        <v>448</v>
      </c>
      <c r="E712" s="18" t="s">
        <v>1029</v>
      </c>
      <c r="F712" s="18" t="s">
        <v>553</v>
      </c>
      <c r="G712" s="18" t="s">
        <v>575</v>
      </c>
      <c r="H712" s="18" t="s">
        <v>686</v>
      </c>
      <c r="I712" s="18" t="s">
        <v>363</v>
      </c>
      <c r="J712" s="18" t="s">
        <v>363</v>
      </c>
      <c r="K712" s="18" t="s">
        <v>363</v>
      </c>
      <c r="L712" s="18" t="s">
        <v>363</v>
      </c>
      <c r="M712" s="18" t="s">
        <v>253</v>
      </c>
      <c r="N712" s="56">
        <v>113</v>
      </c>
      <c r="O712" s="18" t="s">
        <v>1026</v>
      </c>
      <c r="P712" s="18" t="s">
        <v>466</v>
      </c>
      <c r="Q712" s="18" t="s">
        <v>254</v>
      </c>
      <c r="R712" s="24" t="s">
        <v>257</v>
      </c>
      <c r="S712" s="24" t="s">
        <v>257</v>
      </c>
      <c r="T712" s="26" t="s">
        <v>1030</v>
      </c>
      <c r="U712" s="26" t="s">
        <v>257</v>
      </c>
      <c r="V712" s="26" t="s">
        <v>257</v>
      </c>
      <c r="W712" s="26" t="s">
        <v>257</v>
      </c>
      <c r="X712" s="18" t="s">
        <v>1040</v>
      </c>
      <c r="Y712" s="18">
        <v>68</v>
      </c>
      <c r="Z712" s="18" t="s">
        <v>599</v>
      </c>
      <c r="AA712" s="18">
        <v>68</v>
      </c>
      <c r="AB712" s="57" t="s">
        <v>257</v>
      </c>
      <c r="AC712" s="18" t="s">
        <v>479</v>
      </c>
      <c r="AD712" s="18">
        <v>12</v>
      </c>
      <c r="AE712" s="18" t="s">
        <v>1038</v>
      </c>
      <c r="AF712" s="18">
        <v>38</v>
      </c>
      <c r="AG712" s="18">
        <f t="shared" si="171"/>
        <v>38</v>
      </c>
      <c r="AH712" s="18" t="s">
        <v>1039</v>
      </c>
      <c r="AI712" s="18">
        <v>6</v>
      </c>
      <c r="AJ712" s="18" t="s">
        <v>476</v>
      </c>
      <c r="AK712" s="18">
        <f t="shared" si="149"/>
        <v>0.25</v>
      </c>
      <c r="AL712" s="18" t="s">
        <v>1032</v>
      </c>
      <c r="AM712" s="18" t="s">
        <v>322</v>
      </c>
      <c r="AN712" s="55">
        <v>0.6</v>
      </c>
      <c r="AO712" s="18" t="s">
        <v>563</v>
      </c>
      <c r="AP712" s="18" t="s">
        <v>479</v>
      </c>
      <c r="AQ712" s="18">
        <v>3</v>
      </c>
      <c r="AR712" s="18" t="s">
        <v>672</v>
      </c>
      <c r="AS712" s="55">
        <f t="shared" si="155"/>
        <v>0.6</v>
      </c>
      <c r="AT712" s="55">
        <v>0.6</v>
      </c>
      <c r="AU712" s="55">
        <f t="shared" si="156"/>
        <v>0</v>
      </c>
      <c r="AV712" s="55">
        <f t="shared" si="157"/>
        <v>0</v>
      </c>
      <c r="AW712" s="18" t="s">
        <v>501</v>
      </c>
      <c r="AX712" s="18">
        <v>6</v>
      </c>
      <c r="AY712" s="18" t="s">
        <v>958</v>
      </c>
      <c r="AZ712" s="18" t="s">
        <v>257</v>
      </c>
      <c r="BA712" s="18" t="s">
        <v>257</v>
      </c>
      <c r="BB712" s="18" t="s">
        <v>1044</v>
      </c>
      <c r="BC712" s="18"/>
      <c r="BD712" s="18"/>
      <c r="BE712" s="18"/>
      <c r="BF712" s="18"/>
      <c r="BG712" s="18"/>
      <c r="BH712" s="18"/>
      <c r="BI712" s="18"/>
      <c r="BJ712" s="18"/>
      <c r="BK712" s="18"/>
      <c r="BL712" s="18"/>
      <c r="BM712" s="18"/>
      <c r="BN712" s="18"/>
      <c r="BO712" s="18"/>
      <c r="BP712" s="18"/>
      <c r="BQ712" s="18"/>
      <c r="BR712" s="18"/>
      <c r="BS712" s="18"/>
      <c r="BT712" s="18"/>
      <c r="BU712" s="18"/>
      <c r="BV712" s="18"/>
      <c r="BW712" s="18"/>
      <c r="BX712" s="18"/>
      <c r="BY712" s="18"/>
      <c r="BZ712" s="18"/>
      <c r="CA712" s="18"/>
      <c r="CB712" s="18"/>
      <c r="CC712" s="18"/>
      <c r="CD712" s="18"/>
      <c r="CE712" s="18"/>
      <c r="CF712" s="18"/>
      <c r="CG712" s="18"/>
      <c r="CH712" s="18"/>
      <c r="CI712" s="18"/>
      <c r="CJ712" s="18"/>
      <c r="CK712" s="18"/>
      <c r="CL712" s="18"/>
      <c r="CM712" s="18"/>
      <c r="CN712" s="18"/>
      <c r="CO712" s="18"/>
      <c r="CP712" s="18"/>
      <c r="CQ712" s="18"/>
      <c r="CR712" s="18"/>
      <c r="CS712" s="18"/>
      <c r="CT712" s="18"/>
      <c r="CU712" s="18"/>
      <c r="CV712" s="18"/>
      <c r="CW712" s="18"/>
      <c r="CX712" s="18"/>
      <c r="CY712" s="18"/>
      <c r="CZ712" s="18"/>
      <c r="DA712" s="18"/>
      <c r="DB712" s="18"/>
      <c r="DC712" s="18"/>
      <c r="DD712" s="18"/>
      <c r="DE712" s="18"/>
      <c r="DF712" s="18"/>
      <c r="DG712" s="18"/>
      <c r="DH712" s="18"/>
      <c r="DI712" s="18"/>
      <c r="DJ712" s="18"/>
      <c r="DK712" s="18"/>
      <c r="DL712" s="18"/>
      <c r="DM712" s="18"/>
      <c r="DN712" s="18"/>
      <c r="DO712" s="18"/>
      <c r="DP712" s="18"/>
      <c r="DQ712" s="18"/>
      <c r="DR712" s="18"/>
      <c r="DS712" s="18"/>
      <c r="DT712" s="18"/>
      <c r="DU712" s="18"/>
      <c r="DV712" s="18">
        <v>0</v>
      </c>
      <c r="DW712" s="18"/>
      <c r="DX712" s="18"/>
      <c r="DY712" s="18"/>
      <c r="DZ712" s="18">
        <v>0</v>
      </c>
      <c r="EA712" s="18"/>
      <c r="EB712" s="18"/>
      <c r="EC712" s="18"/>
      <c r="ED712" s="18"/>
      <c r="EE712" s="18">
        <v>0</v>
      </c>
      <c r="EF712" s="18">
        <v>0</v>
      </c>
      <c r="EG712" s="18">
        <v>0</v>
      </c>
      <c r="EH712" s="18" t="s">
        <v>1034</v>
      </c>
      <c r="EI712" s="18" cm="1">
        <f t="array" ref="EI712">IF(SUMPRODUCT(--(DO712:DS712&lt;&gt;""))=0, 0,1)</f>
        <v>0</v>
      </c>
      <c r="EJ712" s="18" cm="1">
        <f t="array" ref="EJ712">IF(SUMPRODUCT(--(DT712:EG712&lt;&gt;""))=0, 0,1)</f>
        <v>1</v>
      </c>
      <c r="EK712" s="18" cm="1">
        <f t="array" ref="EK712">IF(SUMPRODUCT(--(EC712:EG712&lt;&gt;""))=0, 0,1)</f>
        <v>1</v>
      </c>
      <c r="EL712" s="18" cm="1">
        <f t="array" ref="EL712">IF(SUMPRODUCT(--(EE712:EG712&lt;&gt;""))=0, 0,1)</f>
        <v>1</v>
      </c>
      <c r="EM712" s="18">
        <f t="shared" si="166"/>
        <v>0</v>
      </c>
      <c r="EN712" s="18" t="str">
        <f t="shared" si="167"/>
        <v>NA</v>
      </c>
      <c r="EO712" s="18">
        <f t="shared" si="168"/>
        <v>0</v>
      </c>
      <c r="EP712" s="18">
        <f t="shared" si="169"/>
        <v>0</v>
      </c>
      <c r="EQ712" s="18">
        <f t="shared" si="170"/>
        <v>0</v>
      </c>
      <c r="ER712" s="58" t="s">
        <v>2080</v>
      </c>
      <c r="ES712" s="59">
        <v>43640</v>
      </c>
      <c r="ET712" s="18" t="s">
        <v>1035</v>
      </c>
      <c r="EU712" s="18" t="s">
        <v>1025</v>
      </c>
    </row>
    <row r="713" spans="1:151" ht="15.75" customHeight="1" x14ac:dyDescent="0.2">
      <c r="A713" s="32" t="s">
        <v>328</v>
      </c>
      <c r="B713" s="24" t="s">
        <v>1024</v>
      </c>
      <c r="C713" s="26">
        <v>1</v>
      </c>
      <c r="D713" s="18" t="s">
        <v>1028</v>
      </c>
      <c r="E713" s="18" t="s">
        <v>1041</v>
      </c>
      <c r="F713" s="18" t="s">
        <v>553</v>
      </c>
      <c r="G713" s="18" t="s">
        <v>575</v>
      </c>
      <c r="H713" s="18" t="s">
        <v>686</v>
      </c>
      <c r="I713" s="18" t="s">
        <v>363</v>
      </c>
      <c r="J713" s="18" t="s">
        <v>363</v>
      </c>
      <c r="K713" s="18" t="s">
        <v>363</v>
      </c>
      <c r="L713" s="18" t="s">
        <v>363</v>
      </c>
      <c r="M713" s="18" t="s">
        <v>253</v>
      </c>
      <c r="N713" s="56">
        <v>113</v>
      </c>
      <c r="O713" s="18" t="s">
        <v>1026</v>
      </c>
      <c r="P713" s="18" t="s">
        <v>466</v>
      </c>
      <c r="Q713" s="18" t="s">
        <v>254</v>
      </c>
      <c r="R713" s="24" t="s">
        <v>257</v>
      </c>
      <c r="S713" s="24" t="s">
        <v>257</v>
      </c>
      <c r="T713" s="26" t="s">
        <v>1030</v>
      </c>
      <c r="U713" s="26" t="s">
        <v>257</v>
      </c>
      <c r="V713" s="26" t="s">
        <v>257</v>
      </c>
      <c r="W713" s="26" t="s">
        <v>257</v>
      </c>
      <c r="X713" s="18" t="s">
        <v>1031</v>
      </c>
      <c r="Y713" s="18">
        <v>0</v>
      </c>
      <c r="Z713" s="18" t="s">
        <v>599</v>
      </c>
      <c r="AA713" s="18">
        <f>Y713</f>
        <v>0</v>
      </c>
      <c r="AB713" s="57" t="s">
        <v>257</v>
      </c>
      <c r="AC713" s="18" t="s">
        <v>257</v>
      </c>
      <c r="AD713" s="18" t="s">
        <v>257</v>
      </c>
      <c r="AE713" s="18" t="s">
        <v>257</v>
      </c>
      <c r="AF713" s="18" t="s">
        <v>257</v>
      </c>
      <c r="AG713" s="18" t="s">
        <v>257</v>
      </c>
      <c r="AH713" s="18" t="s">
        <v>257</v>
      </c>
      <c r="AI713" s="18">
        <v>21</v>
      </c>
      <c r="AJ713" s="18" t="s">
        <v>476</v>
      </c>
      <c r="AK713" s="18">
        <f t="shared" si="149"/>
        <v>0.875</v>
      </c>
      <c r="AL713" s="18" t="s">
        <v>1032</v>
      </c>
      <c r="AM713" s="18" t="s">
        <v>322</v>
      </c>
      <c r="AN713" s="55">
        <v>0.61</v>
      </c>
      <c r="AO713" s="18" t="s">
        <v>563</v>
      </c>
      <c r="AP713" s="18" t="s">
        <v>479</v>
      </c>
      <c r="AQ713" s="18">
        <v>3</v>
      </c>
      <c r="AR713" s="18" t="s">
        <v>672</v>
      </c>
      <c r="AS713" s="55">
        <f t="shared" si="155"/>
        <v>0.57999999999999996</v>
      </c>
      <c r="AT713" s="55">
        <v>0.64</v>
      </c>
      <c r="AU713" s="55">
        <f t="shared" si="156"/>
        <v>3.0000000000000027E-2</v>
      </c>
      <c r="AV713" s="55">
        <f t="shared" si="157"/>
        <v>3.0000000000000027E-2</v>
      </c>
      <c r="AW713" s="18" t="s">
        <v>501</v>
      </c>
      <c r="AX713" s="18">
        <v>21</v>
      </c>
      <c r="AY713" s="18" t="s">
        <v>958</v>
      </c>
      <c r="AZ713" s="18" t="s">
        <v>257</v>
      </c>
      <c r="BA713" s="18" t="s">
        <v>257</v>
      </c>
      <c r="BB713" s="18" t="s">
        <v>1044</v>
      </c>
      <c r="BC713" s="18"/>
      <c r="BD713" s="18"/>
      <c r="BE713" s="18"/>
      <c r="BF713" s="18"/>
      <c r="BG713" s="18"/>
      <c r="BH713" s="18"/>
      <c r="BI713" s="18"/>
      <c r="BJ713" s="18"/>
      <c r="BK713" s="18"/>
      <c r="BL713" s="18"/>
      <c r="BM713" s="18"/>
      <c r="BN713" s="18"/>
      <c r="BO713" s="18"/>
      <c r="BP713" s="18"/>
      <c r="BQ713" s="18"/>
      <c r="BR713" s="18"/>
      <c r="BS713" s="18"/>
      <c r="BT713" s="18"/>
      <c r="BU713" s="18"/>
      <c r="BV713" s="18"/>
      <c r="BW713" s="18"/>
      <c r="BX713" s="18"/>
      <c r="BY713" s="18"/>
      <c r="BZ713" s="18"/>
      <c r="CA713" s="18"/>
      <c r="CB713" s="18"/>
      <c r="CC713" s="18"/>
      <c r="CD713" s="18"/>
      <c r="CE713" s="18"/>
      <c r="CF713" s="18"/>
      <c r="CG713" s="18"/>
      <c r="CH713" s="18"/>
      <c r="CI713" s="18"/>
      <c r="CJ713" s="18"/>
      <c r="CK713" s="18"/>
      <c r="CL713" s="18"/>
      <c r="CM713" s="18"/>
      <c r="CN713" s="18"/>
      <c r="CO713" s="18"/>
      <c r="CP713" s="18"/>
      <c r="CQ713" s="18"/>
      <c r="CR713" s="18"/>
      <c r="CS713" s="18"/>
      <c r="CT713" s="18"/>
      <c r="CU713" s="18"/>
      <c r="CV713" s="18"/>
      <c r="CW713" s="18"/>
      <c r="CX713" s="18"/>
      <c r="CY713" s="18"/>
      <c r="CZ713" s="18"/>
      <c r="DA713" s="18"/>
      <c r="DB713" s="18"/>
      <c r="DC713" s="18"/>
      <c r="DD713" s="18"/>
      <c r="DE713" s="18"/>
      <c r="DF713" s="18"/>
      <c r="DG713" s="18"/>
      <c r="DH713" s="18"/>
      <c r="DI713" s="18"/>
      <c r="DJ713" s="18"/>
      <c r="DK713" s="18"/>
      <c r="DL713" s="18"/>
      <c r="DM713" s="18"/>
      <c r="DN713" s="18"/>
      <c r="DO713" s="18"/>
      <c r="DP713" s="18"/>
      <c r="DQ713" s="18"/>
      <c r="DR713" s="18"/>
      <c r="DS713" s="18"/>
      <c r="DT713" s="18"/>
      <c r="DU713" s="18"/>
      <c r="DV713" s="18">
        <v>0</v>
      </c>
      <c r="DW713" s="18"/>
      <c r="DX713" s="18"/>
      <c r="DY713" s="18"/>
      <c r="DZ713" s="18">
        <v>0</v>
      </c>
      <c r="EA713" s="18"/>
      <c r="EB713" s="18"/>
      <c r="EC713" s="18"/>
      <c r="ED713" s="18"/>
      <c r="EE713" s="18">
        <v>0</v>
      </c>
      <c r="EF713" s="18">
        <v>0</v>
      </c>
      <c r="EG713" s="18">
        <v>0</v>
      </c>
      <c r="EH713" s="18" t="s">
        <v>1034</v>
      </c>
      <c r="EI713" s="18" cm="1">
        <f t="array" ref="EI713">IF(SUMPRODUCT(--(DO713:DS713&lt;&gt;""))=0, 0,1)</f>
        <v>0</v>
      </c>
      <c r="EJ713" s="18" cm="1">
        <f t="array" ref="EJ713">IF(SUMPRODUCT(--(DT713:EG713&lt;&gt;""))=0, 0,1)</f>
        <v>1</v>
      </c>
      <c r="EK713" s="18" cm="1">
        <f t="array" ref="EK713">IF(SUMPRODUCT(--(EC713:EG713&lt;&gt;""))=0, 0,1)</f>
        <v>1</v>
      </c>
      <c r="EL713" s="18" cm="1">
        <f t="array" ref="EL713">IF(SUMPRODUCT(--(EE713:EG713&lt;&gt;""))=0, 0,1)</f>
        <v>1</v>
      </c>
      <c r="EM713" s="18">
        <f t="shared" si="166"/>
        <v>0</v>
      </c>
      <c r="EN713" s="18" t="str">
        <f t="shared" si="167"/>
        <v>NA</v>
      </c>
      <c r="EO713" s="18">
        <f t="shared" si="168"/>
        <v>0</v>
      </c>
      <c r="EP713" s="18">
        <f t="shared" si="169"/>
        <v>0</v>
      </c>
      <c r="EQ713" s="18">
        <f t="shared" si="170"/>
        <v>0</v>
      </c>
      <c r="ER713" s="58" t="s">
        <v>2080</v>
      </c>
      <c r="ES713" s="59">
        <v>43640</v>
      </c>
      <c r="ET713" s="18" t="s">
        <v>1035</v>
      </c>
      <c r="EU713" s="18" t="s">
        <v>1025</v>
      </c>
    </row>
    <row r="714" spans="1:151" ht="15.75" customHeight="1" x14ac:dyDescent="0.2">
      <c r="A714" s="32" t="s">
        <v>328</v>
      </c>
      <c r="B714" s="24" t="s">
        <v>1024</v>
      </c>
      <c r="C714" s="26">
        <v>1</v>
      </c>
      <c r="D714" s="18" t="s">
        <v>1036</v>
      </c>
      <c r="E714" s="18" t="s">
        <v>1041</v>
      </c>
      <c r="F714" s="18" t="s">
        <v>553</v>
      </c>
      <c r="G714" s="18" t="s">
        <v>575</v>
      </c>
      <c r="H714" s="18" t="s">
        <v>686</v>
      </c>
      <c r="I714" s="18" t="s">
        <v>363</v>
      </c>
      <c r="J714" s="18" t="s">
        <v>363</v>
      </c>
      <c r="K714" s="18" t="s">
        <v>363</v>
      </c>
      <c r="L714" s="18" t="s">
        <v>363</v>
      </c>
      <c r="M714" s="18" t="s">
        <v>253</v>
      </c>
      <c r="N714" s="56">
        <v>113</v>
      </c>
      <c r="O714" s="18" t="s">
        <v>1026</v>
      </c>
      <c r="P714" s="18" t="s">
        <v>466</v>
      </c>
      <c r="Q714" s="18" t="s">
        <v>254</v>
      </c>
      <c r="R714" s="24" t="s">
        <v>257</v>
      </c>
      <c r="S714" s="24" t="s">
        <v>257</v>
      </c>
      <c r="T714" s="26" t="s">
        <v>1030</v>
      </c>
      <c r="U714" s="26" t="s">
        <v>257</v>
      </c>
      <c r="V714" s="26" t="s">
        <v>257</v>
      </c>
      <c r="W714" s="26" t="s">
        <v>257</v>
      </c>
      <c r="X714" s="18" t="s">
        <v>1037</v>
      </c>
      <c r="Y714" s="18">
        <v>137</v>
      </c>
      <c r="Z714" s="18" t="s">
        <v>599</v>
      </c>
      <c r="AA714" s="18">
        <v>137</v>
      </c>
      <c r="AB714" s="57" t="s">
        <v>257</v>
      </c>
      <c r="AC714" s="18" t="s">
        <v>479</v>
      </c>
      <c r="AD714" s="18">
        <v>12</v>
      </c>
      <c r="AE714" s="18" t="s">
        <v>1038</v>
      </c>
      <c r="AF714" s="18">
        <v>83</v>
      </c>
      <c r="AG714" s="18">
        <f t="shared" ref="AG714:AG715" si="172">AF714</f>
        <v>83</v>
      </c>
      <c r="AH714" s="18" t="s">
        <v>1039</v>
      </c>
      <c r="AI714" s="18">
        <v>21</v>
      </c>
      <c r="AJ714" s="18" t="s">
        <v>476</v>
      </c>
      <c r="AK714" s="18">
        <f t="shared" si="149"/>
        <v>0.875</v>
      </c>
      <c r="AL714" s="18" t="s">
        <v>1032</v>
      </c>
      <c r="AM714" s="18" t="s">
        <v>322</v>
      </c>
      <c r="AN714" s="55">
        <v>0.42</v>
      </c>
      <c r="AO714" s="18" t="s">
        <v>563</v>
      </c>
      <c r="AP714" s="18" t="s">
        <v>479</v>
      </c>
      <c r="AQ714" s="18">
        <v>3</v>
      </c>
      <c r="AR714" s="18" t="s">
        <v>672</v>
      </c>
      <c r="AS714" s="55">
        <f t="shared" si="155"/>
        <v>0.37999999999999995</v>
      </c>
      <c r="AT714" s="55">
        <v>0.46</v>
      </c>
      <c r="AU714" s="55">
        <f t="shared" si="156"/>
        <v>4.0000000000000036E-2</v>
      </c>
      <c r="AV714" s="55">
        <f t="shared" si="157"/>
        <v>4.0000000000000036E-2</v>
      </c>
      <c r="AW714" s="18" t="s">
        <v>501</v>
      </c>
      <c r="AX714" s="18">
        <v>21</v>
      </c>
      <c r="AY714" s="18" t="s">
        <v>958</v>
      </c>
      <c r="AZ714" s="18" t="s">
        <v>257</v>
      </c>
      <c r="BA714" s="18" t="s">
        <v>257</v>
      </c>
      <c r="BB714" s="18" t="s">
        <v>1044</v>
      </c>
      <c r="BC714" s="18"/>
      <c r="BD714" s="18"/>
      <c r="BE714" s="18"/>
      <c r="BF714" s="18"/>
      <c r="BG714" s="18"/>
      <c r="BH714" s="18"/>
      <c r="BI714" s="18"/>
      <c r="BJ714" s="18"/>
      <c r="BK714" s="18"/>
      <c r="BL714" s="18"/>
      <c r="BM714" s="18"/>
      <c r="BN714" s="18"/>
      <c r="BO714" s="18"/>
      <c r="BP714" s="18"/>
      <c r="BQ714" s="18"/>
      <c r="BR714" s="18"/>
      <c r="BS714" s="18"/>
      <c r="BT714" s="18"/>
      <c r="BU714" s="18"/>
      <c r="BV714" s="18"/>
      <c r="BW714" s="18"/>
      <c r="BX714" s="18"/>
      <c r="BY714" s="18"/>
      <c r="BZ714" s="18"/>
      <c r="CA714" s="18"/>
      <c r="CB714" s="18"/>
      <c r="CC714" s="18"/>
      <c r="CD714" s="18"/>
      <c r="CE714" s="18"/>
      <c r="CF714" s="18"/>
      <c r="CG714" s="18"/>
      <c r="CH714" s="18"/>
      <c r="CI714" s="18"/>
      <c r="CJ714" s="18"/>
      <c r="CK714" s="18"/>
      <c r="CL714" s="18"/>
      <c r="CM714" s="18"/>
      <c r="CN714" s="18"/>
      <c r="CO714" s="18"/>
      <c r="CP714" s="18"/>
      <c r="CQ714" s="18"/>
      <c r="CR714" s="18"/>
      <c r="CS714" s="18"/>
      <c r="CT714" s="18"/>
      <c r="CU714" s="18"/>
      <c r="CV714" s="18"/>
      <c r="CW714" s="18"/>
      <c r="CX714" s="18"/>
      <c r="CY714" s="18"/>
      <c r="CZ714" s="18"/>
      <c r="DA714" s="18"/>
      <c r="DB714" s="18"/>
      <c r="DC714" s="18"/>
      <c r="DD714" s="18"/>
      <c r="DE714" s="18"/>
      <c r="DF714" s="18"/>
      <c r="DG714" s="18"/>
      <c r="DH714" s="18"/>
      <c r="DI714" s="18"/>
      <c r="DJ714" s="18"/>
      <c r="DK714" s="18"/>
      <c r="DL714" s="18"/>
      <c r="DM714" s="18"/>
      <c r="DN714" s="18"/>
      <c r="DO714" s="18"/>
      <c r="DP714" s="18"/>
      <c r="DQ714" s="18"/>
      <c r="DR714" s="18"/>
      <c r="DS714" s="18"/>
      <c r="DT714" s="18"/>
      <c r="DU714" s="18"/>
      <c r="DV714" s="18">
        <v>0</v>
      </c>
      <c r="DW714" s="18"/>
      <c r="DX714" s="18"/>
      <c r="DY714" s="18"/>
      <c r="DZ714" s="18">
        <v>0</v>
      </c>
      <c r="EA714" s="18"/>
      <c r="EB714" s="18"/>
      <c r="EC714" s="18"/>
      <c r="ED714" s="18"/>
      <c r="EE714" s="18">
        <v>0</v>
      </c>
      <c r="EF714" s="18">
        <v>0</v>
      </c>
      <c r="EG714" s="18">
        <v>0</v>
      </c>
      <c r="EH714" s="18" t="s">
        <v>1034</v>
      </c>
      <c r="EI714" s="18" cm="1">
        <f t="array" ref="EI714">IF(SUMPRODUCT(--(DO714:DS714&lt;&gt;""))=0, 0,1)</f>
        <v>0</v>
      </c>
      <c r="EJ714" s="18" cm="1">
        <f t="array" ref="EJ714">IF(SUMPRODUCT(--(DT714:EG714&lt;&gt;""))=0, 0,1)</f>
        <v>1</v>
      </c>
      <c r="EK714" s="18" cm="1">
        <f t="array" ref="EK714">IF(SUMPRODUCT(--(EC714:EG714&lt;&gt;""))=0, 0,1)</f>
        <v>1</v>
      </c>
      <c r="EL714" s="18" cm="1">
        <f t="array" ref="EL714">IF(SUMPRODUCT(--(EE714:EG714&lt;&gt;""))=0, 0,1)</f>
        <v>1</v>
      </c>
      <c r="EM714" s="18">
        <f t="shared" si="166"/>
        <v>0</v>
      </c>
      <c r="EN714" s="18" t="str">
        <f t="shared" si="167"/>
        <v>NA</v>
      </c>
      <c r="EO714" s="18">
        <f t="shared" si="168"/>
        <v>0</v>
      </c>
      <c r="EP714" s="18">
        <f t="shared" si="169"/>
        <v>0</v>
      </c>
      <c r="EQ714" s="18">
        <f t="shared" si="170"/>
        <v>0</v>
      </c>
      <c r="ER714" s="58" t="s">
        <v>2080</v>
      </c>
      <c r="ES714" s="59">
        <v>43640</v>
      </c>
      <c r="ET714" s="18" t="s">
        <v>1035</v>
      </c>
      <c r="EU714" s="18" t="s">
        <v>1025</v>
      </c>
    </row>
    <row r="715" spans="1:151" ht="15.75" customHeight="1" x14ac:dyDescent="0.2">
      <c r="A715" s="32" t="s">
        <v>328</v>
      </c>
      <c r="B715" s="24" t="s">
        <v>1024</v>
      </c>
      <c r="C715" s="26">
        <v>1</v>
      </c>
      <c r="D715" s="18" t="s">
        <v>448</v>
      </c>
      <c r="E715" s="18" t="s">
        <v>1041</v>
      </c>
      <c r="F715" s="18" t="s">
        <v>553</v>
      </c>
      <c r="G715" s="18" t="s">
        <v>575</v>
      </c>
      <c r="H715" s="18" t="s">
        <v>686</v>
      </c>
      <c r="I715" s="18" t="s">
        <v>363</v>
      </c>
      <c r="J715" s="18" t="s">
        <v>363</v>
      </c>
      <c r="K715" s="18" t="s">
        <v>363</v>
      </c>
      <c r="L715" s="18" t="s">
        <v>363</v>
      </c>
      <c r="M715" s="18" t="s">
        <v>253</v>
      </c>
      <c r="N715" s="56">
        <v>113</v>
      </c>
      <c r="O715" s="18" t="s">
        <v>1026</v>
      </c>
      <c r="P715" s="18" t="s">
        <v>466</v>
      </c>
      <c r="Q715" s="18" t="s">
        <v>254</v>
      </c>
      <c r="R715" s="24" t="s">
        <v>257</v>
      </c>
      <c r="S715" s="24" t="s">
        <v>257</v>
      </c>
      <c r="T715" s="26" t="s">
        <v>1030</v>
      </c>
      <c r="U715" s="26" t="s">
        <v>257</v>
      </c>
      <c r="V715" s="26" t="s">
        <v>257</v>
      </c>
      <c r="W715" s="26" t="s">
        <v>257</v>
      </c>
      <c r="X715" s="18" t="s">
        <v>1040</v>
      </c>
      <c r="Y715" s="18">
        <v>68</v>
      </c>
      <c r="Z715" s="18" t="s">
        <v>599</v>
      </c>
      <c r="AA715" s="18">
        <v>68</v>
      </c>
      <c r="AB715" s="57" t="s">
        <v>257</v>
      </c>
      <c r="AC715" s="18" t="s">
        <v>479</v>
      </c>
      <c r="AD715" s="18">
        <v>12</v>
      </c>
      <c r="AE715" s="18" t="s">
        <v>1038</v>
      </c>
      <c r="AF715" s="18">
        <v>38</v>
      </c>
      <c r="AG715" s="18">
        <f t="shared" si="172"/>
        <v>38</v>
      </c>
      <c r="AH715" s="18" t="s">
        <v>1039</v>
      </c>
      <c r="AI715" s="18">
        <v>21</v>
      </c>
      <c r="AJ715" s="18" t="s">
        <v>476</v>
      </c>
      <c r="AK715" s="18">
        <f t="shared" si="149"/>
        <v>0.875</v>
      </c>
      <c r="AL715" s="18" t="s">
        <v>1032</v>
      </c>
      <c r="AM715" s="18" t="s">
        <v>322</v>
      </c>
      <c r="AN715" s="55">
        <v>0.55000000000000004</v>
      </c>
      <c r="AO715" s="18" t="s">
        <v>563</v>
      </c>
      <c r="AP715" s="18" t="s">
        <v>479</v>
      </c>
      <c r="AQ715" s="18">
        <v>3</v>
      </c>
      <c r="AR715" s="18" t="s">
        <v>672</v>
      </c>
      <c r="AS715" s="55">
        <f t="shared" si="155"/>
        <v>0.53000000000000014</v>
      </c>
      <c r="AT715" s="55">
        <v>0.56999999999999995</v>
      </c>
      <c r="AU715" s="55">
        <f t="shared" si="156"/>
        <v>1.9999999999999907E-2</v>
      </c>
      <c r="AV715" s="55">
        <f t="shared" si="157"/>
        <v>1.9999999999999907E-2</v>
      </c>
      <c r="AW715" s="18" t="s">
        <v>501</v>
      </c>
      <c r="AX715" s="18">
        <v>21</v>
      </c>
      <c r="AY715" s="18" t="s">
        <v>958</v>
      </c>
      <c r="AZ715" s="18" t="s">
        <v>257</v>
      </c>
      <c r="BA715" s="18" t="s">
        <v>257</v>
      </c>
      <c r="BB715" s="18" t="s">
        <v>1044</v>
      </c>
      <c r="BC715" s="18"/>
      <c r="BD715" s="18"/>
      <c r="BE715" s="18"/>
      <c r="BF715" s="18"/>
      <c r="BG715" s="18"/>
      <c r="BH715" s="18"/>
      <c r="BI715" s="18"/>
      <c r="BJ715" s="18"/>
      <c r="BK715" s="18"/>
      <c r="BL715" s="18"/>
      <c r="BM715" s="18"/>
      <c r="BN715" s="18"/>
      <c r="BO715" s="18"/>
      <c r="BP715" s="18"/>
      <c r="BQ715" s="18"/>
      <c r="BR715" s="18"/>
      <c r="BS715" s="18"/>
      <c r="BT715" s="18"/>
      <c r="BU715" s="18"/>
      <c r="BV715" s="18"/>
      <c r="BW715" s="18"/>
      <c r="BX715" s="18"/>
      <c r="BY715" s="18"/>
      <c r="BZ715" s="18"/>
      <c r="CA715" s="18"/>
      <c r="CB715" s="18"/>
      <c r="CC715" s="18"/>
      <c r="CD715" s="18"/>
      <c r="CE715" s="18"/>
      <c r="CF715" s="18"/>
      <c r="CG715" s="18"/>
      <c r="CH715" s="18"/>
      <c r="CI715" s="18"/>
      <c r="CJ715" s="18"/>
      <c r="CK715" s="18"/>
      <c r="CL715" s="18"/>
      <c r="CM715" s="18"/>
      <c r="CN715" s="18"/>
      <c r="CO715" s="18"/>
      <c r="CP715" s="18"/>
      <c r="CQ715" s="18"/>
      <c r="CR715" s="18"/>
      <c r="CS715" s="18"/>
      <c r="CT715" s="18"/>
      <c r="CU715" s="18"/>
      <c r="CV715" s="18"/>
      <c r="CW715" s="18"/>
      <c r="CX715" s="18"/>
      <c r="CY715" s="18"/>
      <c r="CZ715" s="18"/>
      <c r="DA715" s="18"/>
      <c r="DB715" s="18"/>
      <c r="DC715" s="18"/>
      <c r="DD715" s="18"/>
      <c r="DE715" s="18"/>
      <c r="DF715" s="18"/>
      <c r="DG715" s="18"/>
      <c r="DH715" s="18"/>
      <c r="DI715" s="18"/>
      <c r="DJ715" s="18"/>
      <c r="DK715" s="18"/>
      <c r="DL715" s="18"/>
      <c r="DM715" s="18"/>
      <c r="DN715" s="18"/>
      <c r="DO715" s="18"/>
      <c r="DP715" s="18"/>
      <c r="DQ715" s="18"/>
      <c r="DR715" s="18"/>
      <c r="DS715" s="18"/>
      <c r="DT715" s="18"/>
      <c r="DU715" s="18"/>
      <c r="DV715" s="18">
        <v>0</v>
      </c>
      <c r="DW715" s="18"/>
      <c r="DX715" s="18"/>
      <c r="DY715" s="18"/>
      <c r="DZ715" s="18">
        <v>0</v>
      </c>
      <c r="EA715" s="18"/>
      <c r="EB715" s="18"/>
      <c r="EC715" s="18"/>
      <c r="ED715" s="18"/>
      <c r="EE715" s="18">
        <v>0</v>
      </c>
      <c r="EF715" s="18">
        <v>0</v>
      </c>
      <c r="EG715" s="18">
        <v>0</v>
      </c>
      <c r="EH715" s="18" t="s">
        <v>1034</v>
      </c>
      <c r="EI715" s="18" cm="1">
        <f t="array" ref="EI715">IF(SUMPRODUCT(--(DO715:DS715&lt;&gt;""))=0, 0,1)</f>
        <v>0</v>
      </c>
      <c r="EJ715" s="18" cm="1">
        <f t="array" ref="EJ715">IF(SUMPRODUCT(--(DT715:EG715&lt;&gt;""))=0, 0,1)</f>
        <v>1</v>
      </c>
      <c r="EK715" s="18" cm="1">
        <f t="array" ref="EK715">IF(SUMPRODUCT(--(EC715:EG715&lt;&gt;""))=0, 0,1)</f>
        <v>1</v>
      </c>
      <c r="EL715" s="18" cm="1">
        <f t="array" ref="EL715">IF(SUMPRODUCT(--(EE715:EG715&lt;&gt;""))=0, 0,1)</f>
        <v>1</v>
      </c>
      <c r="EM715" s="18">
        <f t="shared" si="166"/>
        <v>0</v>
      </c>
      <c r="EN715" s="18" t="str">
        <f t="shared" si="167"/>
        <v>NA</v>
      </c>
      <c r="EO715" s="18">
        <f t="shared" si="168"/>
        <v>0</v>
      </c>
      <c r="EP715" s="18">
        <f t="shared" si="169"/>
        <v>0</v>
      </c>
      <c r="EQ715" s="18">
        <f t="shared" si="170"/>
        <v>0</v>
      </c>
      <c r="ER715" s="58" t="s">
        <v>2080</v>
      </c>
      <c r="ES715" s="59">
        <v>43640</v>
      </c>
      <c r="ET715" s="18" t="s">
        <v>1035</v>
      </c>
      <c r="EU715" s="18" t="s">
        <v>1025</v>
      </c>
    </row>
    <row r="716" spans="1:151" ht="15.75" customHeight="1" x14ac:dyDescent="0.2">
      <c r="A716" s="32" t="s">
        <v>328</v>
      </c>
      <c r="B716" s="24" t="s">
        <v>1024</v>
      </c>
      <c r="C716" s="26">
        <v>1</v>
      </c>
      <c r="D716" s="18" t="s">
        <v>1028</v>
      </c>
      <c r="E716" s="18" t="s">
        <v>1042</v>
      </c>
      <c r="F716" s="18" t="s">
        <v>553</v>
      </c>
      <c r="G716" s="18" t="s">
        <v>575</v>
      </c>
      <c r="H716" s="18" t="s">
        <v>686</v>
      </c>
      <c r="I716" s="18" t="s">
        <v>363</v>
      </c>
      <c r="J716" s="18" t="s">
        <v>363</v>
      </c>
      <c r="K716" s="18" t="s">
        <v>363</v>
      </c>
      <c r="L716" s="18" t="s">
        <v>363</v>
      </c>
      <c r="M716" s="18" t="s">
        <v>253</v>
      </c>
      <c r="N716" s="56">
        <v>113</v>
      </c>
      <c r="O716" s="18" t="s">
        <v>1026</v>
      </c>
      <c r="P716" s="18" t="s">
        <v>466</v>
      </c>
      <c r="Q716" s="18" t="s">
        <v>254</v>
      </c>
      <c r="R716" s="24" t="s">
        <v>257</v>
      </c>
      <c r="S716" s="24" t="s">
        <v>257</v>
      </c>
      <c r="T716" s="26" t="s">
        <v>1030</v>
      </c>
      <c r="U716" s="26" t="s">
        <v>257</v>
      </c>
      <c r="V716" s="26" t="s">
        <v>257</v>
      </c>
      <c r="W716" s="26" t="s">
        <v>257</v>
      </c>
      <c r="X716" s="18" t="s">
        <v>1031</v>
      </c>
      <c r="Y716" s="18">
        <v>0</v>
      </c>
      <c r="Z716" s="18" t="s">
        <v>599</v>
      </c>
      <c r="AA716" s="18">
        <f>Y716</f>
        <v>0</v>
      </c>
      <c r="AB716" s="57" t="s">
        <v>257</v>
      </c>
      <c r="AC716" s="18" t="s">
        <v>257</v>
      </c>
      <c r="AD716" s="18" t="s">
        <v>257</v>
      </c>
      <c r="AE716" s="18" t="s">
        <v>257</v>
      </c>
      <c r="AF716" s="18" t="s">
        <v>257</v>
      </c>
      <c r="AG716" s="18" t="s">
        <v>257</v>
      </c>
      <c r="AH716" s="18" t="s">
        <v>257</v>
      </c>
      <c r="AI716" s="18">
        <v>30</v>
      </c>
      <c r="AJ716" s="18" t="s">
        <v>476</v>
      </c>
      <c r="AK716" s="18">
        <f t="shared" si="149"/>
        <v>1.25</v>
      </c>
      <c r="AL716" s="18" t="s">
        <v>1032</v>
      </c>
      <c r="AM716" s="18" t="s">
        <v>322</v>
      </c>
      <c r="AN716" s="55">
        <v>0.56999999999999995</v>
      </c>
      <c r="AO716" s="18" t="s">
        <v>563</v>
      </c>
      <c r="AP716" s="18" t="s">
        <v>479</v>
      </c>
      <c r="AQ716" s="18">
        <v>3</v>
      </c>
      <c r="AR716" s="18" t="s">
        <v>672</v>
      </c>
      <c r="AS716" s="55">
        <f t="shared" si="155"/>
        <v>0.51999999999999991</v>
      </c>
      <c r="AT716" s="55">
        <v>0.62</v>
      </c>
      <c r="AU716" s="55">
        <f t="shared" si="156"/>
        <v>5.0000000000000044E-2</v>
      </c>
      <c r="AV716" s="55">
        <f t="shared" si="157"/>
        <v>5.0000000000000044E-2</v>
      </c>
      <c r="AW716" s="18" t="s">
        <v>501</v>
      </c>
      <c r="AX716" s="18">
        <v>30</v>
      </c>
      <c r="AY716" s="18" t="s">
        <v>958</v>
      </c>
      <c r="AZ716" s="18" t="s">
        <v>257</v>
      </c>
      <c r="BA716" s="18" t="s">
        <v>257</v>
      </c>
      <c r="BB716" s="18" t="s">
        <v>1044</v>
      </c>
      <c r="BC716" s="18"/>
      <c r="BD716" s="18"/>
      <c r="BE716" s="18"/>
      <c r="BF716" s="18"/>
      <c r="BG716" s="18"/>
      <c r="BH716" s="18"/>
      <c r="BI716" s="18"/>
      <c r="BJ716" s="18"/>
      <c r="BK716" s="18"/>
      <c r="BL716" s="18"/>
      <c r="BM716" s="18"/>
      <c r="BN716" s="18"/>
      <c r="BO716" s="18"/>
      <c r="BP716" s="18"/>
      <c r="BQ716" s="18"/>
      <c r="BR716" s="18"/>
      <c r="BS716" s="18"/>
      <c r="BT716" s="18"/>
      <c r="BU716" s="18"/>
      <c r="BV716" s="18"/>
      <c r="BW716" s="18"/>
      <c r="BX716" s="18"/>
      <c r="BY716" s="18"/>
      <c r="BZ716" s="18"/>
      <c r="CA716" s="18"/>
      <c r="CB716" s="18"/>
      <c r="CC716" s="18"/>
      <c r="CD716" s="18"/>
      <c r="CE716" s="18"/>
      <c r="CF716" s="18"/>
      <c r="CG716" s="18"/>
      <c r="CH716" s="18"/>
      <c r="CI716" s="18"/>
      <c r="CJ716" s="18"/>
      <c r="CK716" s="18"/>
      <c r="CL716" s="18"/>
      <c r="CM716" s="18"/>
      <c r="CN716" s="18"/>
      <c r="CO716" s="18"/>
      <c r="CP716" s="18"/>
      <c r="CQ716" s="18"/>
      <c r="CR716" s="18"/>
      <c r="CS716" s="18"/>
      <c r="CT716" s="18"/>
      <c r="CU716" s="18"/>
      <c r="CV716" s="18"/>
      <c r="CW716" s="18"/>
      <c r="CX716" s="18"/>
      <c r="CY716" s="18"/>
      <c r="CZ716" s="18"/>
      <c r="DA716" s="18"/>
      <c r="DB716" s="18"/>
      <c r="DC716" s="18"/>
      <c r="DD716" s="18"/>
      <c r="DE716" s="18"/>
      <c r="DF716" s="18"/>
      <c r="DG716" s="18"/>
      <c r="DH716" s="18"/>
      <c r="DI716" s="18"/>
      <c r="DJ716" s="18"/>
      <c r="DK716" s="18"/>
      <c r="DL716" s="18"/>
      <c r="DM716" s="18"/>
      <c r="DN716" s="18"/>
      <c r="DO716" s="18"/>
      <c r="DP716" s="18"/>
      <c r="DQ716" s="18"/>
      <c r="DR716" s="18"/>
      <c r="DS716" s="18"/>
      <c r="DT716" s="18"/>
      <c r="DU716" s="18"/>
      <c r="DV716" s="18">
        <v>0</v>
      </c>
      <c r="DW716" s="18"/>
      <c r="DX716" s="18"/>
      <c r="DY716" s="18"/>
      <c r="DZ716" s="18">
        <v>0</v>
      </c>
      <c r="EA716" s="18"/>
      <c r="EB716" s="18"/>
      <c r="EC716" s="18"/>
      <c r="ED716" s="18"/>
      <c r="EE716" s="18">
        <v>0</v>
      </c>
      <c r="EF716" s="18">
        <v>0</v>
      </c>
      <c r="EG716" s="18">
        <v>0</v>
      </c>
      <c r="EH716" s="18" t="s">
        <v>1034</v>
      </c>
      <c r="EI716" s="18" cm="1">
        <f t="array" ref="EI716">IF(SUMPRODUCT(--(DO716:DS716&lt;&gt;""))=0, 0,1)</f>
        <v>0</v>
      </c>
      <c r="EJ716" s="18" cm="1">
        <f t="array" ref="EJ716">IF(SUMPRODUCT(--(DT716:EG716&lt;&gt;""))=0, 0,1)</f>
        <v>1</v>
      </c>
      <c r="EK716" s="18" cm="1">
        <f t="array" ref="EK716">IF(SUMPRODUCT(--(EC716:EG716&lt;&gt;""))=0, 0,1)</f>
        <v>1</v>
      </c>
      <c r="EL716" s="18" cm="1">
        <f t="array" ref="EL716">IF(SUMPRODUCT(--(EE716:EG716&lt;&gt;""))=0, 0,1)</f>
        <v>1</v>
      </c>
      <c r="EM716" s="18">
        <f t="shared" si="166"/>
        <v>0</v>
      </c>
      <c r="EN716" s="18" t="str">
        <f t="shared" si="167"/>
        <v>NA</v>
      </c>
      <c r="EO716" s="18">
        <f t="shared" si="168"/>
        <v>0</v>
      </c>
      <c r="EP716" s="18">
        <f t="shared" si="169"/>
        <v>0</v>
      </c>
      <c r="EQ716" s="18">
        <f t="shared" si="170"/>
        <v>0</v>
      </c>
      <c r="ER716" s="58" t="s">
        <v>2080</v>
      </c>
      <c r="ES716" s="59">
        <v>43640</v>
      </c>
      <c r="ET716" s="18" t="s">
        <v>1035</v>
      </c>
      <c r="EU716" s="18" t="s">
        <v>1025</v>
      </c>
    </row>
    <row r="717" spans="1:151" ht="15.75" customHeight="1" x14ac:dyDescent="0.2">
      <c r="A717" s="32" t="s">
        <v>328</v>
      </c>
      <c r="B717" s="24" t="s">
        <v>1024</v>
      </c>
      <c r="C717" s="26">
        <v>1</v>
      </c>
      <c r="D717" s="18" t="s">
        <v>1036</v>
      </c>
      <c r="E717" s="18" t="s">
        <v>1042</v>
      </c>
      <c r="F717" s="18" t="s">
        <v>553</v>
      </c>
      <c r="G717" s="18" t="s">
        <v>575</v>
      </c>
      <c r="H717" s="18" t="s">
        <v>686</v>
      </c>
      <c r="I717" s="18" t="s">
        <v>363</v>
      </c>
      <c r="J717" s="18" t="s">
        <v>363</v>
      </c>
      <c r="K717" s="18" t="s">
        <v>363</v>
      </c>
      <c r="L717" s="18" t="s">
        <v>363</v>
      </c>
      <c r="M717" s="18" t="s">
        <v>253</v>
      </c>
      <c r="N717" s="56">
        <v>113</v>
      </c>
      <c r="O717" s="18" t="s">
        <v>1026</v>
      </c>
      <c r="P717" s="18" t="s">
        <v>466</v>
      </c>
      <c r="Q717" s="18" t="s">
        <v>254</v>
      </c>
      <c r="R717" s="24" t="s">
        <v>257</v>
      </c>
      <c r="S717" s="24" t="s">
        <v>257</v>
      </c>
      <c r="T717" s="26" t="s">
        <v>1030</v>
      </c>
      <c r="U717" s="26" t="s">
        <v>257</v>
      </c>
      <c r="V717" s="26" t="s">
        <v>257</v>
      </c>
      <c r="W717" s="26" t="s">
        <v>257</v>
      </c>
      <c r="X717" s="18" t="s">
        <v>1037</v>
      </c>
      <c r="Y717" s="18">
        <v>137</v>
      </c>
      <c r="Z717" s="18" t="s">
        <v>599</v>
      </c>
      <c r="AA717" s="18">
        <v>137</v>
      </c>
      <c r="AB717" s="57" t="s">
        <v>257</v>
      </c>
      <c r="AC717" s="18" t="s">
        <v>479</v>
      </c>
      <c r="AD717" s="18">
        <v>12</v>
      </c>
      <c r="AE717" s="18" t="s">
        <v>1038</v>
      </c>
      <c r="AF717" s="18">
        <v>83</v>
      </c>
      <c r="AG717" s="18">
        <f t="shared" ref="AG717:AG718" si="173">AF717</f>
        <v>83</v>
      </c>
      <c r="AH717" s="18" t="s">
        <v>1039</v>
      </c>
      <c r="AI717" s="18">
        <v>30</v>
      </c>
      <c r="AJ717" s="18" t="s">
        <v>476</v>
      </c>
      <c r="AK717" s="18">
        <f t="shared" ref="AK717:AK721" si="174">AI717/24</f>
        <v>1.25</v>
      </c>
      <c r="AL717" s="18" t="s">
        <v>1032</v>
      </c>
      <c r="AM717" s="18" t="s">
        <v>322</v>
      </c>
      <c r="AN717" s="55">
        <v>0.46</v>
      </c>
      <c r="AO717" s="18" t="s">
        <v>563</v>
      </c>
      <c r="AP717" s="18" t="s">
        <v>479</v>
      </c>
      <c r="AQ717" s="18">
        <v>3</v>
      </c>
      <c r="AR717" s="18" t="s">
        <v>672</v>
      </c>
      <c r="AS717" s="55">
        <f t="shared" si="155"/>
        <v>0.37</v>
      </c>
      <c r="AT717" s="55">
        <v>0.55000000000000004</v>
      </c>
      <c r="AU717" s="55">
        <f t="shared" si="156"/>
        <v>9.0000000000000024E-2</v>
      </c>
      <c r="AV717" s="55">
        <f t="shared" si="157"/>
        <v>9.0000000000000024E-2</v>
      </c>
      <c r="AW717" s="18" t="s">
        <v>501</v>
      </c>
      <c r="AX717" s="18">
        <v>30</v>
      </c>
      <c r="AY717" s="18" t="s">
        <v>958</v>
      </c>
      <c r="AZ717" s="18" t="s">
        <v>257</v>
      </c>
      <c r="BA717" s="18" t="s">
        <v>257</v>
      </c>
      <c r="BB717" s="18" t="s">
        <v>1044</v>
      </c>
      <c r="BC717" s="18"/>
      <c r="BD717" s="18"/>
      <c r="BE717" s="18"/>
      <c r="BF717" s="18"/>
      <c r="BG717" s="18"/>
      <c r="BH717" s="18"/>
      <c r="BI717" s="18"/>
      <c r="BJ717" s="18"/>
      <c r="BK717" s="18"/>
      <c r="BL717" s="18"/>
      <c r="BM717" s="18"/>
      <c r="BN717" s="18"/>
      <c r="BO717" s="18"/>
      <c r="BP717" s="18"/>
      <c r="BQ717" s="18"/>
      <c r="BR717" s="18"/>
      <c r="BS717" s="18"/>
      <c r="BT717" s="18"/>
      <c r="BU717" s="18"/>
      <c r="BV717" s="18"/>
      <c r="BW717" s="18"/>
      <c r="BX717" s="18"/>
      <c r="BY717" s="18"/>
      <c r="BZ717" s="18"/>
      <c r="CA717" s="18"/>
      <c r="CB717" s="18"/>
      <c r="CC717" s="18"/>
      <c r="CD717" s="18"/>
      <c r="CE717" s="18"/>
      <c r="CF717" s="18"/>
      <c r="CG717" s="18"/>
      <c r="CH717" s="18"/>
      <c r="CI717" s="18"/>
      <c r="CJ717" s="18"/>
      <c r="CK717" s="18"/>
      <c r="CL717" s="18"/>
      <c r="CM717" s="18"/>
      <c r="CN717" s="18"/>
      <c r="CO717" s="18"/>
      <c r="CP717" s="18"/>
      <c r="CQ717" s="18"/>
      <c r="CR717" s="18"/>
      <c r="CS717" s="18"/>
      <c r="CT717" s="18"/>
      <c r="CU717" s="18"/>
      <c r="CV717" s="18"/>
      <c r="CW717" s="18"/>
      <c r="CX717" s="18"/>
      <c r="CY717" s="18"/>
      <c r="CZ717" s="18"/>
      <c r="DA717" s="18"/>
      <c r="DB717" s="18"/>
      <c r="DC717" s="18"/>
      <c r="DD717" s="18"/>
      <c r="DE717" s="18"/>
      <c r="DF717" s="18"/>
      <c r="DG717" s="18"/>
      <c r="DH717" s="18"/>
      <c r="DI717" s="18"/>
      <c r="DJ717" s="18"/>
      <c r="DK717" s="18"/>
      <c r="DL717" s="18"/>
      <c r="DM717" s="18"/>
      <c r="DN717" s="18"/>
      <c r="DO717" s="18"/>
      <c r="DP717" s="18"/>
      <c r="DQ717" s="18"/>
      <c r="DR717" s="18"/>
      <c r="DS717" s="18"/>
      <c r="DT717" s="18"/>
      <c r="DU717" s="18"/>
      <c r="DV717" s="18">
        <v>0</v>
      </c>
      <c r="DW717" s="18"/>
      <c r="DX717" s="18"/>
      <c r="DY717" s="18"/>
      <c r="DZ717" s="18">
        <v>0</v>
      </c>
      <c r="EA717" s="18"/>
      <c r="EB717" s="18"/>
      <c r="EC717" s="18"/>
      <c r="ED717" s="18"/>
      <c r="EE717" s="18">
        <v>0</v>
      </c>
      <c r="EF717" s="18">
        <v>0</v>
      </c>
      <c r="EG717" s="18">
        <v>0</v>
      </c>
      <c r="EH717" s="18" t="s">
        <v>1034</v>
      </c>
      <c r="EI717" s="18" cm="1">
        <f t="array" ref="EI717">IF(SUMPRODUCT(--(DO717:DS717&lt;&gt;""))=0, 0,1)</f>
        <v>0</v>
      </c>
      <c r="EJ717" s="18" cm="1">
        <f t="array" ref="EJ717">IF(SUMPRODUCT(--(DT717:EG717&lt;&gt;""))=0, 0,1)</f>
        <v>1</v>
      </c>
      <c r="EK717" s="18" cm="1">
        <f t="array" ref="EK717">IF(SUMPRODUCT(--(EC717:EG717&lt;&gt;""))=0, 0,1)</f>
        <v>1</v>
      </c>
      <c r="EL717" s="18" cm="1">
        <f t="array" ref="EL717">IF(SUMPRODUCT(--(EE717:EG717&lt;&gt;""))=0, 0,1)</f>
        <v>1</v>
      </c>
      <c r="EM717" s="18">
        <f t="shared" si="166"/>
        <v>0</v>
      </c>
      <c r="EN717" s="18" t="str">
        <f t="shared" si="167"/>
        <v>NA</v>
      </c>
      <c r="EO717" s="18">
        <f t="shared" si="168"/>
        <v>0</v>
      </c>
      <c r="EP717" s="18">
        <f t="shared" si="169"/>
        <v>0</v>
      </c>
      <c r="EQ717" s="18">
        <f t="shared" si="170"/>
        <v>0</v>
      </c>
      <c r="ER717" s="58" t="s">
        <v>2080</v>
      </c>
      <c r="ES717" s="59">
        <v>43640</v>
      </c>
      <c r="ET717" s="18" t="s">
        <v>1035</v>
      </c>
      <c r="EU717" s="18" t="s">
        <v>1025</v>
      </c>
    </row>
    <row r="718" spans="1:151" ht="15.75" customHeight="1" x14ac:dyDescent="0.2">
      <c r="A718" s="32" t="s">
        <v>328</v>
      </c>
      <c r="B718" s="24" t="s">
        <v>1024</v>
      </c>
      <c r="C718" s="26">
        <v>1</v>
      </c>
      <c r="D718" s="18" t="s">
        <v>448</v>
      </c>
      <c r="E718" s="18" t="s">
        <v>1042</v>
      </c>
      <c r="F718" s="18" t="s">
        <v>553</v>
      </c>
      <c r="G718" s="18" t="s">
        <v>575</v>
      </c>
      <c r="H718" s="18" t="s">
        <v>686</v>
      </c>
      <c r="I718" s="18" t="s">
        <v>363</v>
      </c>
      <c r="J718" s="18" t="s">
        <v>363</v>
      </c>
      <c r="K718" s="18" t="s">
        <v>363</v>
      </c>
      <c r="L718" s="18" t="s">
        <v>363</v>
      </c>
      <c r="M718" s="18" t="s">
        <v>253</v>
      </c>
      <c r="N718" s="56">
        <v>113</v>
      </c>
      <c r="O718" s="18" t="s">
        <v>1026</v>
      </c>
      <c r="P718" s="18" t="s">
        <v>466</v>
      </c>
      <c r="Q718" s="18" t="s">
        <v>254</v>
      </c>
      <c r="R718" s="24" t="s">
        <v>257</v>
      </c>
      <c r="S718" s="24" t="s">
        <v>257</v>
      </c>
      <c r="T718" s="26" t="s">
        <v>1030</v>
      </c>
      <c r="U718" s="26" t="s">
        <v>257</v>
      </c>
      <c r="V718" s="26" t="s">
        <v>257</v>
      </c>
      <c r="W718" s="26" t="s">
        <v>257</v>
      </c>
      <c r="X718" s="18" t="s">
        <v>1040</v>
      </c>
      <c r="Y718" s="18">
        <v>68</v>
      </c>
      <c r="Z718" s="18" t="s">
        <v>599</v>
      </c>
      <c r="AA718" s="18">
        <v>68</v>
      </c>
      <c r="AB718" s="57" t="s">
        <v>257</v>
      </c>
      <c r="AC718" s="18" t="s">
        <v>479</v>
      </c>
      <c r="AD718" s="18">
        <v>12</v>
      </c>
      <c r="AE718" s="18" t="s">
        <v>1038</v>
      </c>
      <c r="AF718" s="18">
        <v>38</v>
      </c>
      <c r="AG718" s="18">
        <f t="shared" si="173"/>
        <v>38</v>
      </c>
      <c r="AH718" s="18" t="s">
        <v>1039</v>
      </c>
      <c r="AI718" s="18">
        <v>30</v>
      </c>
      <c r="AJ718" s="18" t="s">
        <v>476</v>
      </c>
      <c r="AK718" s="18">
        <f t="shared" si="174"/>
        <v>1.25</v>
      </c>
      <c r="AL718" s="18" t="s">
        <v>1032</v>
      </c>
      <c r="AM718" s="18" t="s">
        <v>322</v>
      </c>
      <c r="AN718" s="55">
        <v>0.46</v>
      </c>
      <c r="AO718" s="18" t="s">
        <v>563</v>
      </c>
      <c r="AP718" s="18" t="s">
        <v>479</v>
      </c>
      <c r="AQ718" s="18">
        <v>3</v>
      </c>
      <c r="AR718" s="18" t="s">
        <v>672</v>
      </c>
      <c r="AS718" s="55">
        <f t="shared" si="155"/>
        <v>0.37</v>
      </c>
      <c r="AT718" s="55">
        <v>0.55000000000000004</v>
      </c>
      <c r="AU718" s="55">
        <f t="shared" si="156"/>
        <v>9.0000000000000024E-2</v>
      </c>
      <c r="AV718" s="55">
        <f t="shared" si="157"/>
        <v>9.0000000000000024E-2</v>
      </c>
      <c r="AW718" s="18" t="s">
        <v>501</v>
      </c>
      <c r="AX718" s="18">
        <v>30</v>
      </c>
      <c r="AY718" s="18" t="s">
        <v>958</v>
      </c>
      <c r="AZ718" s="18" t="s">
        <v>257</v>
      </c>
      <c r="BA718" s="18" t="s">
        <v>257</v>
      </c>
      <c r="BB718" s="18" t="s">
        <v>1044</v>
      </c>
      <c r="BC718" s="18"/>
      <c r="BD718" s="18"/>
      <c r="BE718" s="18"/>
      <c r="BF718" s="18"/>
      <c r="BG718" s="18"/>
      <c r="BH718" s="18"/>
      <c r="BI718" s="18"/>
      <c r="BJ718" s="18"/>
      <c r="BK718" s="18"/>
      <c r="BL718" s="18"/>
      <c r="BM718" s="18"/>
      <c r="BN718" s="18"/>
      <c r="BO718" s="18"/>
      <c r="BP718" s="18"/>
      <c r="BQ718" s="18"/>
      <c r="BR718" s="18"/>
      <c r="BS718" s="18"/>
      <c r="BT718" s="18"/>
      <c r="BU718" s="18"/>
      <c r="BV718" s="18"/>
      <c r="BW718" s="18"/>
      <c r="BX718" s="18"/>
      <c r="BY718" s="18"/>
      <c r="BZ718" s="18"/>
      <c r="CA718" s="18"/>
      <c r="CB718" s="18"/>
      <c r="CC718" s="18"/>
      <c r="CD718" s="18"/>
      <c r="CE718" s="18"/>
      <c r="CF718" s="18"/>
      <c r="CG718" s="18"/>
      <c r="CH718" s="18"/>
      <c r="CI718" s="18"/>
      <c r="CJ718" s="18"/>
      <c r="CK718" s="18"/>
      <c r="CL718" s="18"/>
      <c r="CM718" s="18"/>
      <c r="CN718" s="18"/>
      <c r="CO718" s="18"/>
      <c r="CP718" s="18"/>
      <c r="CQ718" s="18"/>
      <c r="CR718" s="18"/>
      <c r="CS718" s="18"/>
      <c r="CT718" s="18"/>
      <c r="CU718" s="18"/>
      <c r="CV718" s="18"/>
      <c r="CW718" s="18"/>
      <c r="CX718" s="18"/>
      <c r="CY718" s="18"/>
      <c r="CZ718" s="18"/>
      <c r="DA718" s="18"/>
      <c r="DB718" s="18"/>
      <c r="DC718" s="18"/>
      <c r="DD718" s="18"/>
      <c r="DE718" s="18"/>
      <c r="DF718" s="18"/>
      <c r="DG718" s="18"/>
      <c r="DH718" s="18"/>
      <c r="DI718" s="18"/>
      <c r="DJ718" s="18"/>
      <c r="DK718" s="18"/>
      <c r="DL718" s="18"/>
      <c r="DM718" s="18"/>
      <c r="DN718" s="18"/>
      <c r="DO718" s="18"/>
      <c r="DP718" s="18"/>
      <c r="DQ718" s="18"/>
      <c r="DR718" s="18"/>
      <c r="DS718" s="18"/>
      <c r="DT718" s="18"/>
      <c r="DU718" s="18"/>
      <c r="DV718" s="18">
        <v>0</v>
      </c>
      <c r="DW718" s="18"/>
      <c r="DX718" s="18"/>
      <c r="DY718" s="18"/>
      <c r="DZ718" s="18">
        <v>0</v>
      </c>
      <c r="EA718" s="18"/>
      <c r="EB718" s="18"/>
      <c r="EC718" s="18"/>
      <c r="ED718" s="18"/>
      <c r="EE718" s="18">
        <v>0</v>
      </c>
      <c r="EF718" s="18">
        <v>0</v>
      </c>
      <c r="EG718" s="18">
        <v>0</v>
      </c>
      <c r="EH718" s="18" t="s">
        <v>1034</v>
      </c>
      <c r="EI718" s="18" cm="1">
        <f t="array" ref="EI718">IF(SUMPRODUCT(--(DO718:DS718&lt;&gt;""))=0, 0,1)</f>
        <v>0</v>
      </c>
      <c r="EJ718" s="18" cm="1">
        <f t="array" ref="EJ718">IF(SUMPRODUCT(--(DT718:EG718&lt;&gt;""))=0, 0,1)</f>
        <v>1</v>
      </c>
      <c r="EK718" s="18" cm="1">
        <f t="array" ref="EK718">IF(SUMPRODUCT(--(EC718:EG718&lt;&gt;""))=0, 0,1)</f>
        <v>1</v>
      </c>
      <c r="EL718" s="18" cm="1">
        <f t="array" ref="EL718">IF(SUMPRODUCT(--(EE718:EG718&lt;&gt;""))=0, 0,1)</f>
        <v>1</v>
      </c>
      <c r="EM718" s="18">
        <f t="shared" si="166"/>
        <v>0</v>
      </c>
      <c r="EN718" s="18" t="str">
        <f t="shared" si="167"/>
        <v>NA</v>
      </c>
      <c r="EO718" s="18">
        <f t="shared" si="168"/>
        <v>0</v>
      </c>
      <c r="EP718" s="18">
        <f t="shared" si="169"/>
        <v>0</v>
      </c>
      <c r="EQ718" s="18">
        <f t="shared" si="170"/>
        <v>0</v>
      </c>
      <c r="ER718" s="58" t="s">
        <v>2080</v>
      </c>
      <c r="ES718" s="59">
        <v>43640</v>
      </c>
      <c r="ET718" s="18" t="s">
        <v>1035</v>
      </c>
      <c r="EU718" s="18" t="s">
        <v>1025</v>
      </c>
    </row>
    <row r="719" spans="1:151" ht="15.75" customHeight="1" x14ac:dyDescent="0.2">
      <c r="A719" s="32" t="s">
        <v>328</v>
      </c>
      <c r="B719" s="24" t="s">
        <v>1024</v>
      </c>
      <c r="C719" s="26">
        <v>1</v>
      </c>
      <c r="D719" s="18" t="s">
        <v>1028</v>
      </c>
      <c r="E719" s="18" t="s">
        <v>1043</v>
      </c>
      <c r="F719" s="18" t="s">
        <v>553</v>
      </c>
      <c r="G719" s="18" t="s">
        <v>575</v>
      </c>
      <c r="H719" s="18" t="s">
        <v>686</v>
      </c>
      <c r="I719" s="18" t="s">
        <v>363</v>
      </c>
      <c r="J719" s="18" t="s">
        <v>363</v>
      </c>
      <c r="K719" s="18" t="s">
        <v>363</v>
      </c>
      <c r="L719" s="18" t="s">
        <v>363</v>
      </c>
      <c r="M719" s="18" t="s">
        <v>253</v>
      </c>
      <c r="N719" s="56">
        <v>113</v>
      </c>
      <c r="O719" s="18" t="s">
        <v>1026</v>
      </c>
      <c r="P719" s="18" t="s">
        <v>466</v>
      </c>
      <c r="Q719" s="18" t="s">
        <v>254</v>
      </c>
      <c r="R719" s="24" t="s">
        <v>257</v>
      </c>
      <c r="S719" s="24" t="s">
        <v>257</v>
      </c>
      <c r="T719" s="26" t="s">
        <v>1030</v>
      </c>
      <c r="U719" s="26" t="s">
        <v>257</v>
      </c>
      <c r="V719" s="26" t="s">
        <v>257</v>
      </c>
      <c r="W719" s="26" t="s">
        <v>257</v>
      </c>
      <c r="X719" s="18" t="s">
        <v>1031</v>
      </c>
      <c r="Y719" s="18">
        <v>0</v>
      </c>
      <c r="Z719" s="18" t="s">
        <v>599</v>
      </c>
      <c r="AA719" s="18">
        <f>Y719</f>
        <v>0</v>
      </c>
      <c r="AB719" s="57" t="s">
        <v>257</v>
      </c>
      <c r="AC719" s="18" t="s">
        <v>257</v>
      </c>
      <c r="AD719" s="18" t="s">
        <v>257</v>
      </c>
      <c r="AE719" s="18" t="s">
        <v>257</v>
      </c>
      <c r="AF719" s="18" t="s">
        <v>257</v>
      </c>
      <c r="AG719" s="18" t="s">
        <v>257</v>
      </c>
      <c r="AH719" s="18" t="s">
        <v>257</v>
      </c>
      <c r="AI719" s="18">
        <v>45</v>
      </c>
      <c r="AJ719" s="18" t="s">
        <v>476</v>
      </c>
      <c r="AK719" s="18">
        <f t="shared" si="174"/>
        <v>1.875</v>
      </c>
      <c r="AL719" s="18" t="s">
        <v>1032</v>
      </c>
      <c r="AM719" s="18" t="s">
        <v>322</v>
      </c>
      <c r="AN719" s="55">
        <v>0.56999999999999995</v>
      </c>
      <c r="AO719" s="18" t="s">
        <v>563</v>
      </c>
      <c r="AP719" s="18" t="s">
        <v>479</v>
      </c>
      <c r="AQ719" s="18">
        <v>3</v>
      </c>
      <c r="AR719" s="18" t="s">
        <v>672</v>
      </c>
      <c r="AS719" s="55">
        <f t="shared" si="155"/>
        <v>0.53999999999999992</v>
      </c>
      <c r="AT719" s="55">
        <v>0.6</v>
      </c>
      <c r="AU719" s="55">
        <f t="shared" si="156"/>
        <v>3.0000000000000027E-2</v>
      </c>
      <c r="AV719" s="55">
        <f t="shared" si="157"/>
        <v>3.0000000000000027E-2</v>
      </c>
      <c r="AW719" s="18" t="s">
        <v>501</v>
      </c>
      <c r="AX719" s="18">
        <v>45</v>
      </c>
      <c r="AY719" s="18" t="s">
        <v>958</v>
      </c>
      <c r="AZ719" s="18" t="s">
        <v>257</v>
      </c>
      <c r="BA719" s="18" t="s">
        <v>257</v>
      </c>
      <c r="BB719" s="18" t="s">
        <v>1044</v>
      </c>
      <c r="BC719" s="18"/>
      <c r="BD719" s="18"/>
      <c r="BE719" s="18"/>
      <c r="BF719" s="18"/>
      <c r="BG719" s="18"/>
      <c r="BH719" s="18"/>
      <c r="BI719" s="18"/>
      <c r="BJ719" s="18"/>
      <c r="BK719" s="18"/>
      <c r="BL719" s="18"/>
      <c r="BM719" s="18"/>
      <c r="BN719" s="18"/>
      <c r="BO719" s="18"/>
      <c r="BP719" s="18"/>
      <c r="BQ719" s="18"/>
      <c r="BR719" s="18"/>
      <c r="BS719" s="18"/>
      <c r="BT719" s="18"/>
      <c r="BU719" s="18"/>
      <c r="BV719" s="18"/>
      <c r="BW719" s="18"/>
      <c r="BX719" s="18"/>
      <c r="BY719" s="18"/>
      <c r="BZ719" s="18"/>
      <c r="CA719" s="18"/>
      <c r="CB719" s="18"/>
      <c r="CC719" s="18"/>
      <c r="CD719" s="18"/>
      <c r="CE719" s="18"/>
      <c r="CF719" s="18"/>
      <c r="CG719" s="18"/>
      <c r="CH719" s="18"/>
      <c r="CI719" s="18"/>
      <c r="CJ719" s="18"/>
      <c r="CK719" s="18"/>
      <c r="CL719" s="18"/>
      <c r="CM719" s="18"/>
      <c r="CN719" s="18"/>
      <c r="CO719" s="18"/>
      <c r="CP719" s="18"/>
      <c r="CQ719" s="18"/>
      <c r="CR719" s="18"/>
      <c r="CS719" s="18"/>
      <c r="CT719" s="18"/>
      <c r="CU719" s="18"/>
      <c r="CV719" s="18"/>
      <c r="CW719" s="18"/>
      <c r="CX719" s="18"/>
      <c r="CY719" s="18"/>
      <c r="CZ719" s="18"/>
      <c r="DA719" s="18"/>
      <c r="DB719" s="18"/>
      <c r="DC719" s="18"/>
      <c r="DD719" s="18"/>
      <c r="DE719" s="18"/>
      <c r="DF719" s="18"/>
      <c r="DG719" s="18"/>
      <c r="DH719" s="18"/>
      <c r="DI719" s="18"/>
      <c r="DJ719" s="18"/>
      <c r="DK719" s="18"/>
      <c r="DL719" s="18"/>
      <c r="DM719" s="18"/>
      <c r="DN719" s="18"/>
      <c r="DO719" s="18"/>
      <c r="DP719" s="18"/>
      <c r="DQ719" s="18"/>
      <c r="DR719" s="18"/>
      <c r="DS719" s="18"/>
      <c r="DT719" s="18"/>
      <c r="DU719" s="18"/>
      <c r="DV719" s="18">
        <v>0</v>
      </c>
      <c r="DW719" s="18"/>
      <c r="DX719" s="18"/>
      <c r="DY719" s="18"/>
      <c r="DZ719" s="18">
        <v>0</v>
      </c>
      <c r="EA719" s="18"/>
      <c r="EB719" s="18"/>
      <c r="EC719" s="18"/>
      <c r="ED719" s="18"/>
      <c r="EE719" s="18">
        <v>0</v>
      </c>
      <c r="EF719" s="18">
        <v>0</v>
      </c>
      <c r="EG719" s="18">
        <v>0</v>
      </c>
      <c r="EH719" s="18" t="s">
        <v>1034</v>
      </c>
      <c r="EI719" s="18" cm="1">
        <f t="array" ref="EI719">IF(SUMPRODUCT(--(DO719:DS719&lt;&gt;""))=0, 0,1)</f>
        <v>0</v>
      </c>
      <c r="EJ719" s="18" cm="1">
        <f t="array" ref="EJ719">IF(SUMPRODUCT(--(DT719:EG719&lt;&gt;""))=0, 0,1)</f>
        <v>1</v>
      </c>
      <c r="EK719" s="18" cm="1">
        <f t="array" ref="EK719">IF(SUMPRODUCT(--(EC719:EG719&lt;&gt;""))=0, 0,1)</f>
        <v>1</v>
      </c>
      <c r="EL719" s="18" cm="1">
        <f t="array" ref="EL719">IF(SUMPRODUCT(--(EE719:EG719&lt;&gt;""))=0, 0,1)</f>
        <v>1</v>
      </c>
      <c r="EM719" s="18">
        <f t="shared" si="166"/>
        <v>0</v>
      </c>
      <c r="EN719" s="18" t="str">
        <f t="shared" si="167"/>
        <v>NA</v>
      </c>
      <c r="EO719" s="18">
        <f t="shared" si="168"/>
        <v>0</v>
      </c>
      <c r="EP719" s="18">
        <f t="shared" si="169"/>
        <v>0</v>
      </c>
      <c r="EQ719" s="18">
        <f t="shared" si="170"/>
        <v>0</v>
      </c>
      <c r="ER719" s="58" t="s">
        <v>2080</v>
      </c>
      <c r="ES719" s="59">
        <v>43640</v>
      </c>
      <c r="ET719" s="18" t="s">
        <v>1035</v>
      </c>
      <c r="EU719" s="18" t="s">
        <v>1025</v>
      </c>
    </row>
    <row r="720" spans="1:151" ht="15.75" customHeight="1" x14ac:dyDescent="0.2">
      <c r="A720" s="32" t="s">
        <v>328</v>
      </c>
      <c r="B720" s="24" t="s">
        <v>1024</v>
      </c>
      <c r="C720" s="26">
        <v>1</v>
      </c>
      <c r="D720" s="18" t="s">
        <v>1036</v>
      </c>
      <c r="E720" s="18" t="s">
        <v>1043</v>
      </c>
      <c r="F720" s="18" t="s">
        <v>553</v>
      </c>
      <c r="G720" s="18" t="s">
        <v>575</v>
      </c>
      <c r="H720" s="18" t="s">
        <v>686</v>
      </c>
      <c r="I720" s="18" t="s">
        <v>363</v>
      </c>
      <c r="J720" s="18" t="s">
        <v>363</v>
      </c>
      <c r="K720" s="18" t="s">
        <v>363</v>
      </c>
      <c r="L720" s="18" t="s">
        <v>363</v>
      </c>
      <c r="M720" s="18" t="s">
        <v>253</v>
      </c>
      <c r="N720" s="56">
        <v>113</v>
      </c>
      <c r="O720" s="18" t="s">
        <v>1026</v>
      </c>
      <c r="P720" s="18" t="s">
        <v>466</v>
      </c>
      <c r="Q720" s="18" t="s">
        <v>254</v>
      </c>
      <c r="R720" s="24" t="s">
        <v>257</v>
      </c>
      <c r="S720" s="24" t="s">
        <v>257</v>
      </c>
      <c r="T720" s="26" t="s">
        <v>1030</v>
      </c>
      <c r="U720" s="26" t="s">
        <v>257</v>
      </c>
      <c r="V720" s="26" t="s">
        <v>257</v>
      </c>
      <c r="W720" s="26" t="s">
        <v>257</v>
      </c>
      <c r="X720" s="18" t="s">
        <v>1037</v>
      </c>
      <c r="Y720" s="18">
        <v>137</v>
      </c>
      <c r="Z720" s="18" t="s">
        <v>599</v>
      </c>
      <c r="AA720" s="18">
        <v>137</v>
      </c>
      <c r="AB720" s="57" t="s">
        <v>257</v>
      </c>
      <c r="AC720" s="18" t="s">
        <v>479</v>
      </c>
      <c r="AD720" s="18">
        <v>12</v>
      </c>
      <c r="AE720" s="18" t="s">
        <v>1038</v>
      </c>
      <c r="AF720" s="18">
        <v>83</v>
      </c>
      <c r="AG720" s="18">
        <f t="shared" ref="AG720:AG721" si="175">AF720</f>
        <v>83</v>
      </c>
      <c r="AH720" s="18" t="s">
        <v>1039</v>
      </c>
      <c r="AI720" s="18">
        <v>45</v>
      </c>
      <c r="AJ720" s="18" t="s">
        <v>476</v>
      </c>
      <c r="AK720" s="18">
        <f t="shared" si="174"/>
        <v>1.875</v>
      </c>
      <c r="AL720" s="18" t="s">
        <v>1032</v>
      </c>
      <c r="AM720" s="18" t="s">
        <v>322</v>
      </c>
      <c r="AN720" s="55">
        <v>0.23</v>
      </c>
      <c r="AO720" s="18" t="s">
        <v>563</v>
      </c>
      <c r="AP720" s="18" t="s">
        <v>479</v>
      </c>
      <c r="AQ720" s="18">
        <v>3</v>
      </c>
      <c r="AR720" s="18" t="s">
        <v>672</v>
      </c>
      <c r="AS720" s="55">
        <f t="shared" si="155"/>
        <v>0.12</v>
      </c>
      <c r="AT720" s="55">
        <v>0.34</v>
      </c>
      <c r="AU720" s="55">
        <f t="shared" si="156"/>
        <v>0.11000000000000001</v>
      </c>
      <c r="AV720" s="55">
        <f t="shared" si="157"/>
        <v>0.11000000000000001</v>
      </c>
      <c r="AW720" s="18" t="s">
        <v>501</v>
      </c>
      <c r="AX720" s="18">
        <v>45</v>
      </c>
      <c r="AY720" s="18" t="s">
        <v>958</v>
      </c>
      <c r="AZ720" s="18" t="s">
        <v>257</v>
      </c>
      <c r="BA720" s="18" t="s">
        <v>257</v>
      </c>
      <c r="BB720" s="18" t="s">
        <v>1044</v>
      </c>
      <c r="BC720" s="18"/>
      <c r="BD720" s="18"/>
      <c r="BE720" s="18"/>
      <c r="BF720" s="18"/>
      <c r="BG720" s="18"/>
      <c r="BH720" s="18"/>
      <c r="BI720" s="18"/>
      <c r="BJ720" s="18"/>
      <c r="BK720" s="18"/>
      <c r="BL720" s="18"/>
      <c r="BM720" s="18"/>
      <c r="BN720" s="18"/>
      <c r="BO720" s="18"/>
      <c r="BP720" s="18"/>
      <c r="BQ720" s="18"/>
      <c r="BR720" s="18"/>
      <c r="BS720" s="18"/>
      <c r="BT720" s="18"/>
      <c r="BU720" s="18"/>
      <c r="BV720" s="18"/>
      <c r="BW720" s="18"/>
      <c r="BX720" s="18"/>
      <c r="BY720" s="18"/>
      <c r="BZ720" s="18"/>
      <c r="CA720" s="18"/>
      <c r="CB720" s="18"/>
      <c r="CC720" s="18"/>
      <c r="CD720" s="18"/>
      <c r="CE720" s="18"/>
      <c r="CF720" s="18"/>
      <c r="CG720" s="18"/>
      <c r="CH720" s="18"/>
      <c r="CI720" s="18"/>
      <c r="CJ720" s="18"/>
      <c r="CK720" s="18"/>
      <c r="CL720" s="18"/>
      <c r="CM720" s="18"/>
      <c r="CN720" s="18"/>
      <c r="CO720" s="18"/>
      <c r="CP720" s="18"/>
      <c r="CQ720" s="18"/>
      <c r="CR720" s="18"/>
      <c r="CS720" s="18"/>
      <c r="CT720" s="18"/>
      <c r="CU720" s="18"/>
      <c r="CV720" s="18"/>
      <c r="CW720" s="18"/>
      <c r="CX720" s="18"/>
      <c r="CY720" s="18"/>
      <c r="CZ720" s="18"/>
      <c r="DA720" s="18"/>
      <c r="DB720" s="18"/>
      <c r="DC720" s="18"/>
      <c r="DD720" s="18"/>
      <c r="DE720" s="18"/>
      <c r="DF720" s="18"/>
      <c r="DG720" s="18"/>
      <c r="DH720" s="18"/>
      <c r="DI720" s="18"/>
      <c r="DJ720" s="18"/>
      <c r="DK720" s="18"/>
      <c r="DL720" s="18"/>
      <c r="DM720" s="18"/>
      <c r="DN720" s="18"/>
      <c r="DO720" s="18"/>
      <c r="DP720" s="18"/>
      <c r="DQ720" s="18"/>
      <c r="DR720" s="18"/>
      <c r="DS720" s="18"/>
      <c r="DT720" s="18"/>
      <c r="DU720" s="18"/>
      <c r="DV720" s="18">
        <v>1</v>
      </c>
      <c r="DW720" s="18"/>
      <c r="DX720" s="18"/>
      <c r="DY720" s="18"/>
      <c r="DZ720" s="18">
        <v>0</v>
      </c>
      <c r="EA720" s="18"/>
      <c r="EB720" s="18"/>
      <c r="EC720" s="18"/>
      <c r="ED720" s="18"/>
      <c r="EE720" s="18">
        <v>0</v>
      </c>
      <c r="EF720" s="18">
        <v>0</v>
      </c>
      <c r="EG720" s="18">
        <v>0</v>
      </c>
      <c r="EH720" s="18" t="s">
        <v>1034</v>
      </c>
      <c r="EI720" s="18" cm="1">
        <f t="array" ref="EI720">IF(SUMPRODUCT(--(DO720:DS720&lt;&gt;""))=0, 0,1)</f>
        <v>0</v>
      </c>
      <c r="EJ720" s="18" cm="1">
        <f t="array" ref="EJ720">IF(SUMPRODUCT(--(DT720:EG720&lt;&gt;""))=0, 0,1)</f>
        <v>1</v>
      </c>
      <c r="EK720" s="18" cm="1">
        <f t="array" ref="EK720">IF(SUMPRODUCT(--(EC720:EG720&lt;&gt;""))=0, 0,1)</f>
        <v>1</v>
      </c>
      <c r="EL720" s="18" cm="1">
        <f t="array" ref="EL720">IF(SUMPRODUCT(--(EE720:EG720&lt;&gt;""))=0, 0,1)</f>
        <v>1</v>
      </c>
      <c r="EM720" s="18">
        <f t="shared" si="166"/>
        <v>1</v>
      </c>
      <c r="EN720" s="18" t="str">
        <f t="shared" si="167"/>
        <v>NA</v>
      </c>
      <c r="EO720" s="18">
        <f t="shared" si="168"/>
        <v>1</v>
      </c>
      <c r="EP720" s="18">
        <f t="shared" si="169"/>
        <v>0</v>
      </c>
      <c r="EQ720" s="18">
        <f t="shared" si="170"/>
        <v>0</v>
      </c>
      <c r="ER720" s="58" t="s">
        <v>2080</v>
      </c>
      <c r="ES720" s="59">
        <v>43640</v>
      </c>
      <c r="ET720" s="18" t="s">
        <v>1035</v>
      </c>
      <c r="EU720" s="18" t="s">
        <v>1025</v>
      </c>
    </row>
    <row r="721" spans="1:151" ht="15.75" customHeight="1" x14ac:dyDescent="0.2">
      <c r="A721" s="32" t="s">
        <v>328</v>
      </c>
      <c r="B721" s="24" t="s">
        <v>1024</v>
      </c>
      <c r="C721" s="26">
        <v>1</v>
      </c>
      <c r="D721" s="18" t="s">
        <v>448</v>
      </c>
      <c r="E721" s="18" t="s">
        <v>1043</v>
      </c>
      <c r="F721" s="18" t="s">
        <v>553</v>
      </c>
      <c r="G721" s="18" t="s">
        <v>575</v>
      </c>
      <c r="H721" s="18" t="s">
        <v>686</v>
      </c>
      <c r="I721" s="18" t="s">
        <v>363</v>
      </c>
      <c r="J721" s="18" t="s">
        <v>363</v>
      </c>
      <c r="K721" s="18" t="s">
        <v>363</v>
      </c>
      <c r="L721" s="18" t="s">
        <v>363</v>
      </c>
      <c r="M721" s="18" t="s">
        <v>253</v>
      </c>
      <c r="N721" s="56">
        <v>113</v>
      </c>
      <c r="O721" s="18" t="s">
        <v>1026</v>
      </c>
      <c r="P721" s="18" t="s">
        <v>466</v>
      </c>
      <c r="Q721" s="18" t="s">
        <v>254</v>
      </c>
      <c r="R721" s="24" t="s">
        <v>257</v>
      </c>
      <c r="S721" s="24" t="s">
        <v>257</v>
      </c>
      <c r="T721" s="26" t="s">
        <v>1030</v>
      </c>
      <c r="U721" s="26" t="s">
        <v>257</v>
      </c>
      <c r="V721" s="26" t="s">
        <v>257</v>
      </c>
      <c r="W721" s="26" t="s">
        <v>257</v>
      </c>
      <c r="X721" s="18" t="s">
        <v>1040</v>
      </c>
      <c r="Y721" s="18">
        <v>68</v>
      </c>
      <c r="Z721" s="18" t="s">
        <v>599</v>
      </c>
      <c r="AA721" s="18">
        <v>68</v>
      </c>
      <c r="AB721" s="57" t="s">
        <v>257</v>
      </c>
      <c r="AC721" s="18" t="s">
        <v>479</v>
      </c>
      <c r="AD721" s="18">
        <v>12</v>
      </c>
      <c r="AE721" s="18" t="s">
        <v>1038</v>
      </c>
      <c r="AF721" s="18">
        <v>38</v>
      </c>
      <c r="AG721" s="18">
        <f t="shared" si="175"/>
        <v>38</v>
      </c>
      <c r="AH721" s="18" t="s">
        <v>1039</v>
      </c>
      <c r="AI721" s="18">
        <v>45</v>
      </c>
      <c r="AJ721" s="18" t="s">
        <v>476</v>
      </c>
      <c r="AK721" s="18">
        <f t="shared" si="174"/>
        <v>1.875</v>
      </c>
      <c r="AL721" s="18" t="s">
        <v>1032</v>
      </c>
      <c r="AM721" s="18" t="s">
        <v>322</v>
      </c>
      <c r="AN721" s="55">
        <v>0.56999999999999995</v>
      </c>
      <c r="AO721" s="18" t="s">
        <v>563</v>
      </c>
      <c r="AP721" s="18" t="s">
        <v>479</v>
      </c>
      <c r="AQ721" s="18">
        <v>3</v>
      </c>
      <c r="AR721" s="18" t="s">
        <v>672</v>
      </c>
      <c r="AS721" s="55">
        <f t="shared" si="155"/>
        <v>0.53999999999999992</v>
      </c>
      <c r="AT721" s="55">
        <v>0.6</v>
      </c>
      <c r="AU721" s="55">
        <f t="shared" si="156"/>
        <v>3.0000000000000027E-2</v>
      </c>
      <c r="AV721" s="55">
        <f t="shared" si="157"/>
        <v>3.0000000000000027E-2</v>
      </c>
      <c r="AW721" s="18" t="s">
        <v>501</v>
      </c>
      <c r="AX721" s="18">
        <v>45</v>
      </c>
      <c r="AY721" s="18" t="s">
        <v>958</v>
      </c>
      <c r="AZ721" s="18" t="s">
        <v>257</v>
      </c>
      <c r="BA721" s="18" t="s">
        <v>257</v>
      </c>
      <c r="BB721" s="18" t="s">
        <v>1044</v>
      </c>
      <c r="BC721" s="18"/>
      <c r="BD721" s="18"/>
      <c r="BE721" s="18"/>
      <c r="BF721" s="18"/>
      <c r="BG721" s="18"/>
      <c r="BH721" s="18"/>
      <c r="BI721" s="18"/>
      <c r="BJ721" s="18"/>
      <c r="BK721" s="18"/>
      <c r="BL721" s="18"/>
      <c r="BM721" s="18"/>
      <c r="BN721" s="18"/>
      <c r="BO721" s="18"/>
      <c r="BP721" s="18"/>
      <c r="BQ721" s="18"/>
      <c r="BR721" s="18"/>
      <c r="BS721" s="18"/>
      <c r="BT721" s="18"/>
      <c r="BU721" s="18"/>
      <c r="BV721" s="18"/>
      <c r="BW721" s="18"/>
      <c r="BX721" s="18"/>
      <c r="BY721" s="18"/>
      <c r="BZ721" s="18"/>
      <c r="CA721" s="18"/>
      <c r="CB721" s="18"/>
      <c r="CC721" s="18"/>
      <c r="CD721" s="18"/>
      <c r="CE721" s="18"/>
      <c r="CF721" s="18"/>
      <c r="CG721" s="18"/>
      <c r="CH721" s="18"/>
      <c r="CI721" s="18"/>
      <c r="CJ721" s="18"/>
      <c r="CK721" s="18"/>
      <c r="CL721" s="18"/>
      <c r="CM721" s="18"/>
      <c r="CN721" s="18"/>
      <c r="CO721" s="18"/>
      <c r="CP721" s="18"/>
      <c r="CQ721" s="18"/>
      <c r="CR721" s="18"/>
      <c r="CS721" s="18"/>
      <c r="CT721" s="18"/>
      <c r="CU721" s="18"/>
      <c r="CV721" s="18"/>
      <c r="CW721" s="18"/>
      <c r="CX721" s="18"/>
      <c r="CY721" s="18"/>
      <c r="CZ721" s="18"/>
      <c r="DA721" s="18"/>
      <c r="DB721" s="18"/>
      <c r="DC721" s="18"/>
      <c r="DD721" s="18"/>
      <c r="DE721" s="18"/>
      <c r="DF721" s="18"/>
      <c r="DG721" s="18"/>
      <c r="DH721" s="18"/>
      <c r="DI721" s="18"/>
      <c r="DJ721" s="18"/>
      <c r="DK721" s="18"/>
      <c r="DL721" s="18"/>
      <c r="DM721" s="18"/>
      <c r="DN721" s="18"/>
      <c r="DO721" s="18"/>
      <c r="DP721" s="18"/>
      <c r="DQ721" s="18"/>
      <c r="DR721" s="18"/>
      <c r="DS721" s="18"/>
      <c r="DT721" s="18"/>
      <c r="DU721" s="18"/>
      <c r="DV721" s="18">
        <v>0</v>
      </c>
      <c r="DW721" s="18"/>
      <c r="DX721" s="18"/>
      <c r="DY721" s="18"/>
      <c r="DZ721" s="18">
        <v>0</v>
      </c>
      <c r="EA721" s="18"/>
      <c r="EB721" s="18"/>
      <c r="EC721" s="18"/>
      <c r="ED721" s="18"/>
      <c r="EE721" s="18">
        <v>0</v>
      </c>
      <c r="EF721" s="18">
        <v>0</v>
      </c>
      <c r="EG721" s="18">
        <v>0</v>
      </c>
      <c r="EH721" s="18" t="s">
        <v>1034</v>
      </c>
      <c r="EI721" s="18" cm="1">
        <f t="array" ref="EI721">IF(SUMPRODUCT(--(DO721:DS721&lt;&gt;""))=0, 0,1)</f>
        <v>0</v>
      </c>
      <c r="EJ721" s="18" cm="1">
        <f t="array" ref="EJ721">IF(SUMPRODUCT(--(DT721:EG721&lt;&gt;""))=0, 0,1)</f>
        <v>1</v>
      </c>
      <c r="EK721" s="18" cm="1">
        <f t="array" ref="EK721">IF(SUMPRODUCT(--(EC721:EG721&lt;&gt;""))=0, 0,1)</f>
        <v>1</v>
      </c>
      <c r="EL721" s="18" cm="1">
        <f t="array" ref="EL721">IF(SUMPRODUCT(--(EE721:EG721&lt;&gt;""))=0, 0,1)</f>
        <v>1</v>
      </c>
      <c r="EM721" s="18">
        <f t="shared" si="166"/>
        <v>0</v>
      </c>
      <c r="EN721" s="18" t="str">
        <f t="shared" si="167"/>
        <v>NA</v>
      </c>
      <c r="EO721" s="18">
        <f t="shared" si="168"/>
        <v>0</v>
      </c>
      <c r="EP721" s="18">
        <f t="shared" si="169"/>
        <v>0</v>
      </c>
      <c r="EQ721" s="18">
        <f t="shared" si="170"/>
        <v>0</v>
      </c>
      <c r="ER721" s="58" t="s">
        <v>2080</v>
      </c>
      <c r="ES721" s="59">
        <v>43640</v>
      </c>
      <c r="ET721" s="18" t="s">
        <v>1035</v>
      </c>
      <c r="EU721" s="18" t="s">
        <v>1025</v>
      </c>
    </row>
    <row r="722" spans="1:151" ht="15.75" customHeight="1" x14ac:dyDescent="0.2">
      <c r="A722" s="32" t="s">
        <v>331</v>
      </c>
      <c r="B722" s="24" t="s">
        <v>1045</v>
      </c>
      <c r="C722" s="26">
        <v>1</v>
      </c>
      <c r="D722" s="18" t="s">
        <v>1048</v>
      </c>
      <c r="E722" s="18" t="s">
        <v>1049</v>
      </c>
      <c r="F722" s="18" t="s">
        <v>553</v>
      </c>
      <c r="G722" s="18" t="s">
        <v>641</v>
      </c>
      <c r="H722" s="18" t="s">
        <v>642</v>
      </c>
      <c r="I722" s="18" t="s">
        <v>363</v>
      </c>
      <c r="J722" s="18" t="s">
        <v>363</v>
      </c>
      <c r="K722" s="18" t="s">
        <v>363</v>
      </c>
      <c r="L722" s="18" t="s">
        <v>363</v>
      </c>
      <c r="M722" s="18" t="s">
        <v>253</v>
      </c>
      <c r="N722" s="56">
        <v>113</v>
      </c>
      <c r="O722" s="18" t="s">
        <v>1047</v>
      </c>
      <c r="P722" s="18" t="s">
        <v>261</v>
      </c>
      <c r="Q722" s="18" t="s">
        <v>254</v>
      </c>
      <c r="R722" s="24" t="s">
        <v>257</v>
      </c>
      <c r="S722" s="24" t="s">
        <v>257</v>
      </c>
      <c r="T722" s="26" t="s">
        <v>917</v>
      </c>
      <c r="U722" s="18" t="s">
        <v>1050</v>
      </c>
      <c r="V722" s="26" t="s">
        <v>1051</v>
      </c>
      <c r="W722" s="26" t="s">
        <v>1052</v>
      </c>
      <c r="X722" s="18" t="s">
        <v>1053</v>
      </c>
      <c r="Y722" s="57">
        <v>149.25</v>
      </c>
      <c r="Z722" s="18" t="s">
        <v>474</v>
      </c>
      <c r="AA722" s="57">
        <v>149.25</v>
      </c>
      <c r="AB722" s="57" t="s">
        <v>257</v>
      </c>
      <c r="AC722" s="18" t="s">
        <v>479</v>
      </c>
      <c r="AD722" s="56">
        <v>3</v>
      </c>
      <c r="AE722" s="18" t="s">
        <v>1054</v>
      </c>
      <c r="AF722" s="57">
        <v>5.2</v>
      </c>
      <c r="AG722" s="57">
        <v>5.2</v>
      </c>
      <c r="AH722" s="18" t="s">
        <v>501</v>
      </c>
      <c r="AI722" s="18">
        <v>53</v>
      </c>
      <c r="AJ722" s="18" t="s">
        <v>522</v>
      </c>
      <c r="AK722" s="18">
        <v>53</v>
      </c>
      <c r="AL722" s="18" t="s">
        <v>1055</v>
      </c>
      <c r="AM722" s="18" t="s">
        <v>302</v>
      </c>
      <c r="AN722" s="18">
        <v>-8.6999999999999993</v>
      </c>
      <c r="AO722" s="18" t="s">
        <v>1056</v>
      </c>
      <c r="AP722" s="18" t="s">
        <v>479</v>
      </c>
      <c r="AQ722" s="18">
        <v>24</v>
      </c>
      <c r="AR722" s="18" t="s">
        <v>672</v>
      </c>
      <c r="AS722" s="18">
        <f t="shared" si="155"/>
        <v>-11.099999999999998</v>
      </c>
      <c r="AT722" s="18">
        <v>-6.3</v>
      </c>
      <c r="AU722" s="18">
        <f t="shared" si="156"/>
        <v>2.3999999999999995</v>
      </c>
      <c r="AV722" s="18">
        <f t="shared" si="157"/>
        <v>2.3999999999999995</v>
      </c>
      <c r="AW722" s="18" t="s">
        <v>501</v>
      </c>
      <c r="AX722" s="18">
        <v>53</v>
      </c>
      <c r="AY722" s="18" t="s">
        <v>522</v>
      </c>
      <c r="AZ722" s="18" t="s">
        <v>257</v>
      </c>
      <c r="BA722" s="18" t="s">
        <v>257</v>
      </c>
      <c r="BB722" s="18" t="s">
        <v>1057</v>
      </c>
      <c r="BC722" s="18" t="s">
        <v>302</v>
      </c>
      <c r="BD722" s="57">
        <v>-0.4</v>
      </c>
      <c r="BE722" s="18" t="s">
        <v>1058</v>
      </c>
      <c r="BF722" s="18" t="s">
        <v>479</v>
      </c>
      <c r="BG722" s="18">
        <v>24</v>
      </c>
      <c r="BH722" s="18" t="s">
        <v>672</v>
      </c>
      <c r="BI722" s="57">
        <f t="shared" ref="BI722:BI727" si="176">BD722-BK722</f>
        <v>-0.5</v>
      </c>
      <c r="BJ722" s="57">
        <v>-0.3</v>
      </c>
      <c r="BK722" s="57">
        <f t="shared" ref="BK722:BK727" si="177">BL722</f>
        <v>0.10000000000000003</v>
      </c>
      <c r="BL722" s="57">
        <f t="shared" ref="BL722:BL727" si="178">BJ722-BD722</f>
        <v>0.10000000000000003</v>
      </c>
      <c r="BM722" s="18" t="s">
        <v>501</v>
      </c>
      <c r="BN722" s="18">
        <v>53</v>
      </c>
      <c r="BO722" s="18" t="s">
        <v>522</v>
      </c>
      <c r="BP722" s="18" t="s">
        <v>257</v>
      </c>
      <c r="BQ722" s="18" t="s">
        <v>257</v>
      </c>
      <c r="BR722" s="18" t="s">
        <v>1059</v>
      </c>
      <c r="BS722" s="18" t="s">
        <v>286</v>
      </c>
      <c r="BT722" s="57">
        <v>8.3000000000000007</v>
      </c>
      <c r="BU722" s="18" t="s">
        <v>1060</v>
      </c>
      <c r="BV722" s="18" t="s">
        <v>257</v>
      </c>
      <c r="BW722" s="18">
        <v>24</v>
      </c>
      <c r="BX722" s="18" t="s">
        <v>672</v>
      </c>
      <c r="BY722" s="18" t="s">
        <v>257</v>
      </c>
      <c r="BZ722" s="18" t="s">
        <v>257</v>
      </c>
      <c r="CA722" s="18" t="s">
        <v>257</v>
      </c>
      <c r="CB722" s="18" t="s">
        <v>257</v>
      </c>
      <c r="CC722" s="18" t="s">
        <v>257</v>
      </c>
      <c r="CD722" s="18">
        <v>53</v>
      </c>
      <c r="CE722" s="18" t="s">
        <v>522</v>
      </c>
      <c r="CF722" s="18" t="s">
        <v>257</v>
      </c>
      <c r="CG722" s="18" t="s">
        <v>257</v>
      </c>
      <c r="CH722" s="18" t="s">
        <v>1061</v>
      </c>
      <c r="CI722" s="18" t="s">
        <v>287</v>
      </c>
      <c r="CJ722" s="57">
        <v>4.2</v>
      </c>
      <c r="CK722" s="18" t="s">
        <v>1062</v>
      </c>
      <c r="CL722" s="18" t="s">
        <v>257</v>
      </c>
      <c r="CM722" s="18">
        <v>24</v>
      </c>
      <c r="CN722" s="18" t="s">
        <v>672</v>
      </c>
      <c r="CO722" s="18" t="s">
        <v>257</v>
      </c>
      <c r="CP722" s="18" t="s">
        <v>257</v>
      </c>
      <c r="CQ722" s="18" t="s">
        <v>257</v>
      </c>
      <c r="CR722" s="18" t="s">
        <v>257</v>
      </c>
      <c r="CS722" s="18" t="s">
        <v>257</v>
      </c>
      <c r="CT722" s="18">
        <v>53</v>
      </c>
      <c r="CU722" s="18" t="s">
        <v>522</v>
      </c>
      <c r="CV722" s="18" t="s">
        <v>257</v>
      </c>
      <c r="CW722" s="18" t="s">
        <v>257</v>
      </c>
      <c r="CX722" s="18" t="s">
        <v>1061</v>
      </c>
      <c r="CY722" s="18"/>
      <c r="CZ722" s="18"/>
      <c r="DA722" s="18"/>
      <c r="DB722" s="18"/>
      <c r="DC722" s="18"/>
      <c r="DD722" s="18"/>
      <c r="DE722" s="18"/>
      <c r="DF722" s="18"/>
      <c r="DG722" s="18"/>
      <c r="DH722" s="18"/>
      <c r="DI722" s="18"/>
      <c r="DJ722" s="18"/>
      <c r="DK722" s="18"/>
      <c r="DL722" s="18"/>
      <c r="DM722" s="18"/>
      <c r="DN722" s="18"/>
      <c r="DO722" s="18"/>
      <c r="DP722" s="18"/>
      <c r="DQ722" s="57"/>
      <c r="DR722" s="18"/>
      <c r="DS722" s="57"/>
      <c r="DT722" s="18"/>
      <c r="DU722" s="18"/>
      <c r="DV722" s="18"/>
      <c r="DW722" s="18">
        <v>1</v>
      </c>
      <c r="DX722" s="18"/>
      <c r="DY722" s="18"/>
      <c r="DZ722" s="18"/>
      <c r="EA722" s="18"/>
      <c r="EB722" s="18"/>
      <c r="EC722" s="18"/>
      <c r="ED722" s="18"/>
      <c r="EE722" s="18">
        <v>1</v>
      </c>
      <c r="EF722" s="18">
        <v>1</v>
      </c>
      <c r="EG722" s="18">
        <v>1</v>
      </c>
      <c r="EH722" s="18" t="s">
        <v>1063</v>
      </c>
      <c r="EI722" s="18" cm="1">
        <f t="array" ref="EI722">IF(SUMPRODUCT(--(DO722:DS722&lt;&gt;""))=0, 0,1)</f>
        <v>0</v>
      </c>
      <c r="EJ722" s="18" cm="1">
        <f t="array" ref="EJ722">IF(SUMPRODUCT(--(DT722:EG722&lt;&gt;""))=0, 0,1)</f>
        <v>1</v>
      </c>
      <c r="EK722" s="18" cm="1">
        <f t="array" ref="EK722">IF(SUMPRODUCT(--(EC722:EG722&lt;&gt;""))=0, 0,1)</f>
        <v>1</v>
      </c>
      <c r="EL722" s="18" cm="1">
        <f t="array" ref="EL722">IF(SUMPRODUCT(--(EE722:EG722&lt;&gt;""))=0, 0,1)</f>
        <v>1</v>
      </c>
      <c r="EM722" s="18">
        <f t="shared" si="166"/>
        <v>1</v>
      </c>
      <c r="EN722" s="18" t="str">
        <f t="shared" si="167"/>
        <v>NA</v>
      </c>
      <c r="EO722" s="18">
        <f t="shared" si="168"/>
        <v>1</v>
      </c>
      <c r="EP722" s="18">
        <f t="shared" si="169"/>
        <v>1</v>
      </c>
      <c r="EQ722" s="18">
        <f t="shared" si="170"/>
        <v>1</v>
      </c>
      <c r="ER722" s="58" t="s">
        <v>2080</v>
      </c>
      <c r="ES722" s="59">
        <v>43643</v>
      </c>
      <c r="ET722" s="18" t="s">
        <v>1064</v>
      </c>
      <c r="EU722" s="18" t="s">
        <v>1046</v>
      </c>
    </row>
    <row r="723" spans="1:151" ht="15.75" customHeight="1" x14ac:dyDescent="0.2">
      <c r="A723" s="32" t="s">
        <v>331</v>
      </c>
      <c r="B723" s="24" t="s">
        <v>1045</v>
      </c>
      <c r="C723" s="26">
        <v>1</v>
      </c>
      <c r="D723" s="18" t="s">
        <v>1065</v>
      </c>
      <c r="E723" s="18" t="s">
        <v>1049</v>
      </c>
      <c r="F723" s="18" t="s">
        <v>553</v>
      </c>
      <c r="G723" s="18" t="s">
        <v>641</v>
      </c>
      <c r="H723" s="18" t="s">
        <v>642</v>
      </c>
      <c r="I723" s="18" t="s">
        <v>363</v>
      </c>
      <c r="J723" s="18" t="s">
        <v>363</v>
      </c>
      <c r="K723" s="18" t="s">
        <v>363</v>
      </c>
      <c r="L723" s="18" t="s">
        <v>363</v>
      </c>
      <c r="M723" s="18" t="s">
        <v>253</v>
      </c>
      <c r="N723" s="56">
        <v>113</v>
      </c>
      <c r="O723" s="18" t="s">
        <v>1047</v>
      </c>
      <c r="P723" s="18" t="s">
        <v>261</v>
      </c>
      <c r="Q723" s="18" t="s">
        <v>254</v>
      </c>
      <c r="R723" s="24" t="s">
        <v>257</v>
      </c>
      <c r="S723" s="24" t="s">
        <v>257</v>
      </c>
      <c r="T723" s="26" t="s">
        <v>917</v>
      </c>
      <c r="U723" s="18" t="s">
        <v>1050</v>
      </c>
      <c r="V723" s="26" t="s">
        <v>1066</v>
      </c>
      <c r="W723" s="26" t="s">
        <v>1067</v>
      </c>
      <c r="X723" s="18" t="s">
        <v>1068</v>
      </c>
      <c r="Y723" s="57">
        <v>38.35</v>
      </c>
      <c r="Z723" s="18" t="s">
        <v>474</v>
      </c>
      <c r="AA723" s="57">
        <v>38.35</v>
      </c>
      <c r="AB723" s="57" t="s">
        <v>257</v>
      </c>
      <c r="AC723" s="18" t="s">
        <v>479</v>
      </c>
      <c r="AD723" s="56">
        <v>3</v>
      </c>
      <c r="AE723" s="18" t="s">
        <v>1054</v>
      </c>
      <c r="AF723" s="57">
        <v>7.8999999999999968</v>
      </c>
      <c r="AG723" s="57">
        <v>7.8999999999999968</v>
      </c>
      <c r="AH723" s="18" t="s">
        <v>501</v>
      </c>
      <c r="AI723" s="18">
        <v>53</v>
      </c>
      <c r="AJ723" s="18" t="s">
        <v>522</v>
      </c>
      <c r="AK723" s="18">
        <v>53</v>
      </c>
      <c r="AL723" s="18" t="s">
        <v>1055</v>
      </c>
      <c r="AM723" s="18" t="s">
        <v>302</v>
      </c>
      <c r="AN723" s="18">
        <v>53.9</v>
      </c>
      <c r="AO723" s="18" t="s">
        <v>1056</v>
      </c>
      <c r="AP723" s="18" t="s">
        <v>479</v>
      </c>
      <c r="AQ723" s="18">
        <v>24</v>
      </c>
      <c r="AR723" s="18" t="s">
        <v>672</v>
      </c>
      <c r="AS723" s="18">
        <f t="shared" si="155"/>
        <v>49.099999999999994</v>
      </c>
      <c r="AT723" s="18">
        <v>58.7</v>
      </c>
      <c r="AU723" s="18">
        <f t="shared" si="156"/>
        <v>4.8000000000000043</v>
      </c>
      <c r="AV723" s="18">
        <f t="shared" si="157"/>
        <v>4.8000000000000043</v>
      </c>
      <c r="AW723" s="18" t="s">
        <v>501</v>
      </c>
      <c r="AX723" s="18">
        <v>53</v>
      </c>
      <c r="AY723" s="18" t="s">
        <v>522</v>
      </c>
      <c r="AZ723" s="18" t="s">
        <v>257</v>
      </c>
      <c r="BA723" s="18" t="s">
        <v>257</v>
      </c>
      <c r="BB723" s="18" t="s">
        <v>1057</v>
      </c>
      <c r="BC723" s="18" t="s">
        <v>302</v>
      </c>
      <c r="BD723" s="57">
        <v>3</v>
      </c>
      <c r="BE723" s="18" t="s">
        <v>1058</v>
      </c>
      <c r="BF723" s="18" t="s">
        <v>479</v>
      </c>
      <c r="BG723" s="18">
        <v>24</v>
      </c>
      <c r="BH723" s="18" t="s">
        <v>672</v>
      </c>
      <c r="BI723" s="57">
        <f t="shared" si="176"/>
        <v>2.7</v>
      </c>
      <c r="BJ723" s="57">
        <v>3.3</v>
      </c>
      <c r="BK723" s="57">
        <f t="shared" si="177"/>
        <v>0.29999999999999982</v>
      </c>
      <c r="BL723" s="57">
        <f t="shared" si="178"/>
        <v>0.29999999999999982</v>
      </c>
      <c r="BM723" s="18" t="s">
        <v>501</v>
      </c>
      <c r="BN723" s="18">
        <v>53</v>
      </c>
      <c r="BO723" s="18" t="s">
        <v>522</v>
      </c>
      <c r="BP723" s="18" t="s">
        <v>257</v>
      </c>
      <c r="BQ723" s="18" t="s">
        <v>257</v>
      </c>
      <c r="BR723" s="18" t="s">
        <v>1059</v>
      </c>
      <c r="BS723" s="18" t="s">
        <v>286</v>
      </c>
      <c r="BT723" s="57">
        <v>0</v>
      </c>
      <c r="BU723" s="18" t="s">
        <v>1060</v>
      </c>
      <c r="BV723" s="18" t="s">
        <v>257</v>
      </c>
      <c r="BW723" s="18">
        <v>24</v>
      </c>
      <c r="BX723" s="18" t="s">
        <v>672</v>
      </c>
      <c r="BY723" s="18" t="s">
        <v>257</v>
      </c>
      <c r="BZ723" s="18" t="s">
        <v>257</v>
      </c>
      <c r="CA723" s="18" t="s">
        <v>257</v>
      </c>
      <c r="CB723" s="18" t="s">
        <v>257</v>
      </c>
      <c r="CC723" s="18" t="s">
        <v>257</v>
      </c>
      <c r="CD723" s="18">
        <v>53</v>
      </c>
      <c r="CE723" s="18" t="s">
        <v>522</v>
      </c>
      <c r="CF723" s="18" t="s">
        <v>257</v>
      </c>
      <c r="CG723" s="18" t="s">
        <v>257</v>
      </c>
      <c r="CH723" s="18" t="s">
        <v>1069</v>
      </c>
      <c r="CI723" s="18" t="s">
        <v>287</v>
      </c>
      <c r="CJ723" s="57">
        <v>0</v>
      </c>
      <c r="CK723" s="18" t="s">
        <v>1062</v>
      </c>
      <c r="CL723" s="18" t="s">
        <v>257</v>
      </c>
      <c r="CM723" s="18">
        <v>24</v>
      </c>
      <c r="CN723" s="18" t="s">
        <v>672</v>
      </c>
      <c r="CO723" s="18" t="s">
        <v>257</v>
      </c>
      <c r="CP723" s="18" t="s">
        <v>257</v>
      </c>
      <c r="CQ723" s="18" t="s">
        <v>257</v>
      </c>
      <c r="CR723" s="18" t="s">
        <v>257</v>
      </c>
      <c r="CS723" s="18" t="s">
        <v>257</v>
      </c>
      <c r="CT723" s="18">
        <v>53</v>
      </c>
      <c r="CU723" s="18" t="s">
        <v>522</v>
      </c>
      <c r="CV723" s="18" t="s">
        <v>257</v>
      </c>
      <c r="CW723" s="18" t="s">
        <v>257</v>
      </c>
      <c r="CX723" s="18" t="s">
        <v>1069</v>
      </c>
      <c r="CY723" s="18"/>
      <c r="CZ723" s="18"/>
      <c r="DA723" s="18"/>
      <c r="DB723" s="18"/>
      <c r="DC723" s="18"/>
      <c r="DD723" s="18"/>
      <c r="DE723" s="18"/>
      <c r="DF723" s="18"/>
      <c r="DG723" s="18"/>
      <c r="DH723" s="18"/>
      <c r="DI723" s="18"/>
      <c r="DJ723" s="18"/>
      <c r="DK723" s="18"/>
      <c r="DL723" s="18"/>
      <c r="DM723" s="18"/>
      <c r="DN723" s="18"/>
      <c r="DO723" s="18"/>
      <c r="DP723" s="18"/>
      <c r="DQ723" s="57"/>
      <c r="DR723" s="18"/>
      <c r="DS723" s="57"/>
      <c r="DT723" s="18"/>
      <c r="DU723" s="18"/>
      <c r="DV723" s="18"/>
      <c r="DW723" s="18">
        <v>0</v>
      </c>
      <c r="DX723" s="18"/>
      <c r="DY723" s="18"/>
      <c r="DZ723" s="18"/>
      <c r="EA723" s="18"/>
      <c r="EB723" s="18"/>
      <c r="EC723" s="18"/>
      <c r="ED723" s="18"/>
      <c r="EE723" s="18">
        <v>0</v>
      </c>
      <c r="EF723" s="18">
        <v>0</v>
      </c>
      <c r="EG723" s="18">
        <v>0</v>
      </c>
      <c r="EH723" s="18" t="s">
        <v>1063</v>
      </c>
      <c r="EI723" s="18" cm="1">
        <f t="array" ref="EI723">IF(SUMPRODUCT(--(DO723:DS723&lt;&gt;""))=0, 0,1)</f>
        <v>0</v>
      </c>
      <c r="EJ723" s="18" cm="1">
        <f t="array" ref="EJ723">IF(SUMPRODUCT(--(DT723:EG723&lt;&gt;""))=0, 0,1)</f>
        <v>1</v>
      </c>
      <c r="EK723" s="18" cm="1">
        <f t="array" ref="EK723">IF(SUMPRODUCT(--(EC723:EG723&lt;&gt;""))=0, 0,1)</f>
        <v>1</v>
      </c>
      <c r="EL723" s="18" cm="1">
        <f t="array" ref="EL723">IF(SUMPRODUCT(--(EE723:EG723&lt;&gt;""))=0, 0,1)</f>
        <v>1</v>
      </c>
      <c r="EM723" s="18">
        <f t="shared" si="166"/>
        <v>0</v>
      </c>
      <c r="EN723" s="18" t="str">
        <f t="shared" si="167"/>
        <v>NA</v>
      </c>
      <c r="EO723" s="18">
        <f t="shared" si="168"/>
        <v>0</v>
      </c>
      <c r="EP723" s="18">
        <f t="shared" si="169"/>
        <v>0</v>
      </c>
      <c r="EQ723" s="18">
        <f t="shared" si="170"/>
        <v>0</v>
      </c>
      <c r="ER723" s="58" t="s">
        <v>2080</v>
      </c>
      <c r="ES723" s="59">
        <v>43643</v>
      </c>
      <c r="ET723" s="18" t="s">
        <v>1064</v>
      </c>
      <c r="EU723" s="18" t="s">
        <v>1046</v>
      </c>
    </row>
    <row r="724" spans="1:151" ht="15.75" customHeight="1" x14ac:dyDescent="0.2">
      <c r="A724" s="32" t="s">
        <v>331</v>
      </c>
      <c r="B724" s="24" t="s">
        <v>1045</v>
      </c>
      <c r="C724" s="26">
        <v>1</v>
      </c>
      <c r="D724" s="18" t="s">
        <v>1070</v>
      </c>
      <c r="E724" s="18" t="s">
        <v>1049</v>
      </c>
      <c r="F724" s="18" t="s">
        <v>553</v>
      </c>
      <c r="G724" s="18" t="s">
        <v>641</v>
      </c>
      <c r="H724" s="18" t="s">
        <v>642</v>
      </c>
      <c r="I724" s="18" t="s">
        <v>363</v>
      </c>
      <c r="J724" s="18" t="s">
        <v>363</v>
      </c>
      <c r="K724" s="18" t="s">
        <v>363</v>
      </c>
      <c r="L724" s="18" t="s">
        <v>363</v>
      </c>
      <c r="M724" s="18" t="s">
        <v>253</v>
      </c>
      <c r="N724" s="56">
        <v>113</v>
      </c>
      <c r="O724" s="18" t="s">
        <v>1047</v>
      </c>
      <c r="P724" s="18" t="s">
        <v>261</v>
      </c>
      <c r="Q724" s="18" t="s">
        <v>254</v>
      </c>
      <c r="R724" s="24" t="s">
        <v>257</v>
      </c>
      <c r="S724" s="24" t="s">
        <v>257</v>
      </c>
      <c r="T724" s="26" t="s">
        <v>917</v>
      </c>
      <c r="U724" s="18" t="s">
        <v>1050</v>
      </c>
      <c r="V724" s="26" t="s">
        <v>1071</v>
      </c>
      <c r="W724" s="26" t="s">
        <v>1072</v>
      </c>
      <c r="X724" s="18" t="s">
        <v>1068</v>
      </c>
      <c r="Y724" s="57">
        <v>76.349999999999994</v>
      </c>
      <c r="Z724" s="18" t="s">
        <v>474</v>
      </c>
      <c r="AA724" s="57">
        <v>76.349999999999994</v>
      </c>
      <c r="AB724" s="57" t="s">
        <v>257</v>
      </c>
      <c r="AC724" s="18" t="s">
        <v>479</v>
      </c>
      <c r="AD724" s="56">
        <v>3</v>
      </c>
      <c r="AE724" s="18" t="s">
        <v>1054</v>
      </c>
      <c r="AF724" s="57">
        <v>23.7</v>
      </c>
      <c r="AG724" s="57">
        <v>23.7</v>
      </c>
      <c r="AH724" s="18" t="s">
        <v>501</v>
      </c>
      <c r="AI724" s="18">
        <v>53</v>
      </c>
      <c r="AJ724" s="18" t="s">
        <v>522</v>
      </c>
      <c r="AK724" s="18">
        <v>53</v>
      </c>
      <c r="AL724" s="18" t="s">
        <v>1055</v>
      </c>
      <c r="AM724" s="18" t="s">
        <v>302</v>
      </c>
      <c r="AN724" s="18">
        <v>-58.3</v>
      </c>
      <c r="AO724" s="18" t="s">
        <v>1056</v>
      </c>
      <c r="AP724" s="18" t="s">
        <v>479</v>
      </c>
      <c r="AQ724" s="18">
        <v>24</v>
      </c>
      <c r="AR724" s="18" t="s">
        <v>672</v>
      </c>
      <c r="AS724" s="57">
        <f t="shared" si="155"/>
        <v>-67.599999999999994</v>
      </c>
      <c r="AT724" s="57">
        <v>-49</v>
      </c>
      <c r="AU724" s="57">
        <f t="shared" si="156"/>
        <v>9.2999999999999972</v>
      </c>
      <c r="AV724" s="57">
        <f t="shared" si="157"/>
        <v>9.2999999999999972</v>
      </c>
      <c r="AW724" s="18" t="s">
        <v>501</v>
      </c>
      <c r="AX724" s="18">
        <v>53</v>
      </c>
      <c r="AY724" s="18" t="s">
        <v>522</v>
      </c>
      <c r="AZ724" s="18" t="s">
        <v>257</v>
      </c>
      <c r="BA724" s="18" t="s">
        <v>257</v>
      </c>
      <c r="BB724" s="18" t="s">
        <v>1057</v>
      </c>
      <c r="BC724" s="18" t="s">
        <v>302</v>
      </c>
      <c r="BD724" s="57">
        <v>-3</v>
      </c>
      <c r="BE724" s="18" t="s">
        <v>1058</v>
      </c>
      <c r="BF724" s="18" t="s">
        <v>479</v>
      </c>
      <c r="BG724" s="18">
        <v>24</v>
      </c>
      <c r="BH724" s="18" t="s">
        <v>672</v>
      </c>
      <c r="BI724" s="57">
        <f t="shared" si="176"/>
        <v>-3.4</v>
      </c>
      <c r="BJ724" s="57">
        <v>-2.6</v>
      </c>
      <c r="BK724" s="57">
        <f t="shared" si="177"/>
        <v>0.39999999999999991</v>
      </c>
      <c r="BL724" s="57">
        <f t="shared" si="178"/>
        <v>0.39999999999999991</v>
      </c>
      <c r="BM724" s="18" t="s">
        <v>501</v>
      </c>
      <c r="BN724" s="18">
        <v>53</v>
      </c>
      <c r="BO724" s="18" t="s">
        <v>522</v>
      </c>
      <c r="BP724" s="18" t="s">
        <v>257</v>
      </c>
      <c r="BQ724" s="18" t="s">
        <v>257</v>
      </c>
      <c r="BR724" s="18" t="s">
        <v>1059</v>
      </c>
      <c r="BS724" s="18" t="s">
        <v>286</v>
      </c>
      <c r="BT724" s="57">
        <v>29.2</v>
      </c>
      <c r="BU724" s="18" t="s">
        <v>1060</v>
      </c>
      <c r="BV724" s="18" t="s">
        <v>257</v>
      </c>
      <c r="BW724" s="18">
        <v>24</v>
      </c>
      <c r="BX724" s="18" t="s">
        <v>672</v>
      </c>
      <c r="BY724" s="18" t="s">
        <v>257</v>
      </c>
      <c r="BZ724" s="18" t="s">
        <v>257</v>
      </c>
      <c r="CA724" s="18" t="s">
        <v>257</v>
      </c>
      <c r="CB724" s="18" t="s">
        <v>257</v>
      </c>
      <c r="CC724" s="18" t="s">
        <v>257</v>
      </c>
      <c r="CD724" s="18">
        <v>53</v>
      </c>
      <c r="CE724" s="18" t="s">
        <v>522</v>
      </c>
      <c r="CF724" s="18" t="s">
        <v>257</v>
      </c>
      <c r="CG724" s="18" t="s">
        <v>257</v>
      </c>
      <c r="CH724" s="18" t="s">
        <v>1073</v>
      </c>
      <c r="CI724" s="18" t="s">
        <v>287</v>
      </c>
      <c r="CJ724" s="57">
        <v>70.8</v>
      </c>
      <c r="CK724" s="18" t="s">
        <v>1062</v>
      </c>
      <c r="CL724" s="18" t="s">
        <v>257</v>
      </c>
      <c r="CM724" s="18">
        <v>24</v>
      </c>
      <c r="CN724" s="18" t="s">
        <v>672</v>
      </c>
      <c r="CO724" s="18" t="s">
        <v>257</v>
      </c>
      <c r="CP724" s="18" t="s">
        <v>257</v>
      </c>
      <c r="CQ724" s="18" t="s">
        <v>257</v>
      </c>
      <c r="CR724" s="18" t="s">
        <v>257</v>
      </c>
      <c r="CS724" s="18" t="s">
        <v>257</v>
      </c>
      <c r="CT724" s="18">
        <v>53</v>
      </c>
      <c r="CU724" s="18" t="s">
        <v>522</v>
      </c>
      <c r="CV724" s="18" t="s">
        <v>257</v>
      </c>
      <c r="CW724" s="18" t="s">
        <v>257</v>
      </c>
      <c r="CX724" s="18" t="s">
        <v>1073</v>
      </c>
      <c r="CY724" s="18"/>
      <c r="CZ724" s="18"/>
      <c r="DA724" s="18"/>
      <c r="DB724" s="18"/>
      <c r="DC724" s="18"/>
      <c r="DD724" s="18"/>
      <c r="DE724" s="18"/>
      <c r="DF724" s="18"/>
      <c r="DG724" s="18"/>
      <c r="DH724" s="18"/>
      <c r="DI724" s="18"/>
      <c r="DJ724" s="18"/>
      <c r="DK724" s="18"/>
      <c r="DL724" s="18"/>
      <c r="DM724" s="18"/>
      <c r="DN724" s="18"/>
      <c r="DO724" s="18"/>
      <c r="DP724" s="18"/>
      <c r="DQ724" s="57"/>
      <c r="DR724" s="18"/>
      <c r="DS724" s="57"/>
      <c r="DT724" s="18"/>
      <c r="DU724" s="18"/>
      <c r="DV724" s="18"/>
      <c r="DW724" s="18">
        <v>1</v>
      </c>
      <c r="DX724" s="18"/>
      <c r="DY724" s="18"/>
      <c r="DZ724" s="18"/>
      <c r="EA724" s="18"/>
      <c r="EB724" s="18"/>
      <c r="EC724" s="18"/>
      <c r="ED724" s="18"/>
      <c r="EE724" s="18">
        <v>1</v>
      </c>
      <c r="EF724" s="18">
        <v>1</v>
      </c>
      <c r="EG724" s="18">
        <v>1</v>
      </c>
      <c r="EH724" s="18" t="s">
        <v>1063</v>
      </c>
      <c r="EI724" s="18" cm="1">
        <f t="array" ref="EI724">IF(SUMPRODUCT(--(DO724:DS724&lt;&gt;""))=0, 0,1)</f>
        <v>0</v>
      </c>
      <c r="EJ724" s="18" cm="1">
        <f t="array" ref="EJ724">IF(SUMPRODUCT(--(DT724:EG724&lt;&gt;""))=0, 0,1)</f>
        <v>1</v>
      </c>
      <c r="EK724" s="18" cm="1">
        <f t="array" ref="EK724">IF(SUMPRODUCT(--(EC724:EG724&lt;&gt;""))=0, 0,1)</f>
        <v>1</v>
      </c>
      <c r="EL724" s="18" cm="1">
        <f t="array" ref="EL724">IF(SUMPRODUCT(--(EE724:EG724&lt;&gt;""))=0, 0,1)</f>
        <v>1</v>
      </c>
      <c r="EM724" s="18">
        <f t="shared" si="166"/>
        <v>1</v>
      </c>
      <c r="EN724" s="18" t="str">
        <f t="shared" si="167"/>
        <v>NA</v>
      </c>
      <c r="EO724" s="18">
        <f t="shared" si="168"/>
        <v>1</v>
      </c>
      <c r="EP724" s="18">
        <f t="shared" si="169"/>
        <v>1</v>
      </c>
      <c r="EQ724" s="18">
        <f t="shared" si="170"/>
        <v>1</v>
      </c>
      <c r="ER724" s="58" t="s">
        <v>2080</v>
      </c>
      <c r="ES724" s="59">
        <v>43643</v>
      </c>
      <c r="ET724" s="18" t="s">
        <v>1064</v>
      </c>
      <c r="EU724" s="18" t="s">
        <v>1046</v>
      </c>
    </row>
    <row r="725" spans="1:151" ht="15.75" customHeight="1" x14ac:dyDescent="0.2">
      <c r="A725" s="32" t="s">
        <v>331</v>
      </c>
      <c r="B725" s="24" t="s">
        <v>1045</v>
      </c>
      <c r="C725" s="26">
        <v>1</v>
      </c>
      <c r="D725" s="18" t="s">
        <v>1074</v>
      </c>
      <c r="E725" s="18" t="s">
        <v>1049</v>
      </c>
      <c r="F725" s="18" t="s">
        <v>553</v>
      </c>
      <c r="G725" s="18" t="s">
        <v>641</v>
      </c>
      <c r="H725" s="18" t="s">
        <v>642</v>
      </c>
      <c r="I725" s="18" t="s">
        <v>363</v>
      </c>
      <c r="J725" s="18" t="s">
        <v>363</v>
      </c>
      <c r="K725" s="18" t="s">
        <v>363</v>
      </c>
      <c r="L725" s="18" t="s">
        <v>363</v>
      </c>
      <c r="M725" s="18" t="s">
        <v>253</v>
      </c>
      <c r="N725" s="56">
        <v>113</v>
      </c>
      <c r="O725" s="18" t="s">
        <v>1047</v>
      </c>
      <c r="P725" s="18" t="s">
        <v>261</v>
      </c>
      <c r="Q725" s="18" t="s">
        <v>254</v>
      </c>
      <c r="R725" s="24" t="s">
        <v>257</v>
      </c>
      <c r="S725" s="24" t="s">
        <v>257</v>
      </c>
      <c r="T725" s="26" t="s">
        <v>917</v>
      </c>
      <c r="U725" s="18" t="s">
        <v>1050</v>
      </c>
      <c r="V725" s="26" t="s">
        <v>1075</v>
      </c>
      <c r="W725" s="26" t="s">
        <v>1076</v>
      </c>
      <c r="X725" s="18" t="s">
        <v>1077</v>
      </c>
      <c r="Y725" s="57">
        <v>383.2</v>
      </c>
      <c r="Z725" s="18" t="s">
        <v>474</v>
      </c>
      <c r="AA725" s="57">
        <v>383.2</v>
      </c>
      <c r="AB725" s="57" t="s">
        <v>257</v>
      </c>
      <c r="AC725" s="18" t="s">
        <v>479</v>
      </c>
      <c r="AD725" s="56">
        <v>3</v>
      </c>
      <c r="AE725" s="18" t="s">
        <v>1054</v>
      </c>
      <c r="AF725" s="57">
        <v>73.599999999999994</v>
      </c>
      <c r="AG725" s="57">
        <v>73.599999999999994</v>
      </c>
      <c r="AH725" s="18" t="s">
        <v>501</v>
      </c>
      <c r="AI725" s="18">
        <v>53</v>
      </c>
      <c r="AJ725" s="18" t="s">
        <v>522</v>
      </c>
      <c r="AK725" s="18">
        <v>53</v>
      </c>
      <c r="AL725" s="18" t="s">
        <v>1055</v>
      </c>
      <c r="AM725" s="18" t="s">
        <v>302</v>
      </c>
      <c r="AN725" s="18">
        <v>67.5</v>
      </c>
      <c r="AO725" s="18" t="s">
        <v>1056</v>
      </c>
      <c r="AP725" s="18" t="s">
        <v>479</v>
      </c>
      <c r="AQ725" s="18">
        <v>24</v>
      </c>
      <c r="AR725" s="18" t="s">
        <v>672</v>
      </c>
      <c r="AS725" s="57">
        <f t="shared" si="155"/>
        <v>53</v>
      </c>
      <c r="AT725" s="57">
        <v>82</v>
      </c>
      <c r="AU725" s="57">
        <f t="shared" si="156"/>
        <v>14.5</v>
      </c>
      <c r="AV725" s="57">
        <f t="shared" si="157"/>
        <v>14.5</v>
      </c>
      <c r="AW725" s="18" t="s">
        <v>501</v>
      </c>
      <c r="AX725" s="18">
        <v>53</v>
      </c>
      <c r="AY725" s="18" t="s">
        <v>522</v>
      </c>
      <c r="AZ725" s="18" t="s">
        <v>257</v>
      </c>
      <c r="BA725" s="18" t="s">
        <v>257</v>
      </c>
      <c r="BB725" s="18" t="s">
        <v>1057</v>
      </c>
      <c r="BC725" s="18" t="s">
        <v>302</v>
      </c>
      <c r="BD725" s="57">
        <v>3.4</v>
      </c>
      <c r="BE725" s="18" t="s">
        <v>1058</v>
      </c>
      <c r="BF725" s="18" t="s">
        <v>479</v>
      </c>
      <c r="BG725" s="18">
        <v>24</v>
      </c>
      <c r="BH725" s="18" t="s">
        <v>672</v>
      </c>
      <c r="BI725" s="57">
        <f t="shared" si="176"/>
        <v>3.0999999999999996</v>
      </c>
      <c r="BJ725" s="57">
        <v>3.7</v>
      </c>
      <c r="BK725" s="57">
        <f t="shared" si="177"/>
        <v>0.30000000000000027</v>
      </c>
      <c r="BL725" s="57">
        <f t="shared" si="178"/>
        <v>0.30000000000000027</v>
      </c>
      <c r="BM725" s="18" t="s">
        <v>501</v>
      </c>
      <c r="BN725" s="18">
        <v>53</v>
      </c>
      <c r="BO725" s="18" t="s">
        <v>522</v>
      </c>
      <c r="BP725" s="18" t="s">
        <v>257</v>
      </c>
      <c r="BQ725" s="18" t="s">
        <v>257</v>
      </c>
      <c r="BR725" s="18" t="s">
        <v>1059</v>
      </c>
      <c r="BS725" s="18" t="s">
        <v>286</v>
      </c>
      <c r="BT725" s="57">
        <v>0</v>
      </c>
      <c r="BU725" s="18" t="s">
        <v>1060</v>
      </c>
      <c r="BV725" s="18" t="s">
        <v>257</v>
      </c>
      <c r="BW725" s="18">
        <v>24</v>
      </c>
      <c r="BX725" s="18" t="s">
        <v>672</v>
      </c>
      <c r="BY725" s="18" t="s">
        <v>257</v>
      </c>
      <c r="BZ725" s="18" t="s">
        <v>257</v>
      </c>
      <c r="CA725" s="18" t="s">
        <v>257</v>
      </c>
      <c r="CB725" s="18" t="s">
        <v>257</v>
      </c>
      <c r="CC725" s="18" t="s">
        <v>257</v>
      </c>
      <c r="CD725" s="18">
        <v>53</v>
      </c>
      <c r="CE725" s="18" t="s">
        <v>522</v>
      </c>
      <c r="CF725" s="18" t="s">
        <v>257</v>
      </c>
      <c r="CG725" s="18" t="s">
        <v>257</v>
      </c>
      <c r="CH725" s="18" t="s">
        <v>1069</v>
      </c>
      <c r="CI725" s="18" t="s">
        <v>287</v>
      </c>
      <c r="CJ725" s="57">
        <v>0</v>
      </c>
      <c r="CK725" s="18" t="s">
        <v>1062</v>
      </c>
      <c r="CL725" s="18" t="s">
        <v>257</v>
      </c>
      <c r="CM725" s="18">
        <v>24</v>
      </c>
      <c r="CN725" s="18" t="s">
        <v>672</v>
      </c>
      <c r="CO725" s="18" t="s">
        <v>257</v>
      </c>
      <c r="CP725" s="18" t="s">
        <v>257</v>
      </c>
      <c r="CQ725" s="18" t="s">
        <v>257</v>
      </c>
      <c r="CR725" s="18" t="s">
        <v>257</v>
      </c>
      <c r="CS725" s="18" t="s">
        <v>257</v>
      </c>
      <c r="CT725" s="18">
        <v>53</v>
      </c>
      <c r="CU725" s="18" t="s">
        <v>522</v>
      </c>
      <c r="CV725" s="18" t="s">
        <v>257</v>
      </c>
      <c r="CW725" s="18" t="s">
        <v>257</v>
      </c>
      <c r="CX725" s="18" t="s">
        <v>1069</v>
      </c>
      <c r="CY725" s="18"/>
      <c r="CZ725" s="18"/>
      <c r="DA725" s="18"/>
      <c r="DB725" s="18"/>
      <c r="DC725" s="18"/>
      <c r="DD725" s="18"/>
      <c r="DE725" s="18"/>
      <c r="DF725" s="18"/>
      <c r="DG725" s="18"/>
      <c r="DH725" s="18"/>
      <c r="DI725" s="18"/>
      <c r="DJ725" s="18"/>
      <c r="DK725" s="18"/>
      <c r="DL725" s="18"/>
      <c r="DM725" s="18"/>
      <c r="DN725" s="18"/>
      <c r="DO725" s="18"/>
      <c r="DP725" s="18"/>
      <c r="DQ725" s="57"/>
      <c r="DR725" s="18"/>
      <c r="DS725" s="57"/>
      <c r="DT725" s="18"/>
      <c r="DU725" s="18"/>
      <c r="DV725" s="18"/>
      <c r="DW725" s="18">
        <v>0</v>
      </c>
      <c r="DX725" s="18"/>
      <c r="DY725" s="18"/>
      <c r="DZ725" s="18"/>
      <c r="EA725" s="18"/>
      <c r="EB725" s="18"/>
      <c r="EC725" s="18"/>
      <c r="ED725" s="18"/>
      <c r="EE725" s="18">
        <v>0</v>
      </c>
      <c r="EF725" s="18">
        <v>0</v>
      </c>
      <c r="EG725" s="18">
        <v>0</v>
      </c>
      <c r="EH725" s="18" t="s">
        <v>1063</v>
      </c>
      <c r="EI725" s="18" cm="1">
        <f t="array" ref="EI725">IF(SUMPRODUCT(--(DO725:DS725&lt;&gt;""))=0, 0,1)</f>
        <v>0</v>
      </c>
      <c r="EJ725" s="18" cm="1">
        <f t="array" ref="EJ725">IF(SUMPRODUCT(--(DT725:EG725&lt;&gt;""))=0, 0,1)</f>
        <v>1</v>
      </c>
      <c r="EK725" s="18" cm="1">
        <f t="array" ref="EK725">IF(SUMPRODUCT(--(EC725:EG725&lt;&gt;""))=0, 0,1)</f>
        <v>1</v>
      </c>
      <c r="EL725" s="18" cm="1">
        <f t="array" ref="EL725">IF(SUMPRODUCT(--(EE725:EG725&lt;&gt;""))=0, 0,1)</f>
        <v>1</v>
      </c>
      <c r="EM725" s="18">
        <f t="shared" si="166"/>
        <v>0</v>
      </c>
      <c r="EN725" s="18" t="str">
        <f t="shared" si="167"/>
        <v>NA</v>
      </c>
      <c r="EO725" s="18">
        <f t="shared" si="168"/>
        <v>0</v>
      </c>
      <c r="EP725" s="18">
        <f t="shared" si="169"/>
        <v>0</v>
      </c>
      <c r="EQ725" s="18">
        <f t="shared" si="170"/>
        <v>0</v>
      </c>
      <c r="ER725" s="58" t="s">
        <v>2080</v>
      </c>
      <c r="ES725" s="59">
        <v>43643</v>
      </c>
      <c r="ET725" s="18" t="s">
        <v>1064</v>
      </c>
      <c r="EU725" s="18" t="s">
        <v>1046</v>
      </c>
    </row>
    <row r="726" spans="1:151" ht="15.75" customHeight="1" x14ac:dyDescent="0.2">
      <c r="A726" s="32" t="s">
        <v>331</v>
      </c>
      <c r="B726" s="24" t="s">
        <v>1045</v>
      </c>
      <c r="C726" s="26">
        <v>1</v>
      </c>
      <c r="D726" s="18" t="s">
        <v>1048</v>
      </c>
      <c r="E726" s="18" t="s">
        <v>1078</v>
      </c>
      <c r="F726" s="18" t="s">
        <v>553</v>
      </c>
      <c r="G726" s="18" t="s">
        <v>641</v>
      </c>
      <c r="H726" s="18" t="s">
        <v>642</v>
      </c>
      <c r="I726" s="18" t="s">
        <v>363</v>
      </c>
      <c r="J726" s="18" t="s">
        <v>363</v>
      </c>
      <c r="K726" s="18" t="s">
        <v>363</v>
      </c>
      <c r="L726" s="18" t="s">
        <v>363</v>
      </c>
      <c r="M726" s="18" t="s">
        <v>253</v>
      </c>
      <c r="N726" s="56">
        <v>113</v>
      </c>
      <c r="O726" s="18" t="s">
        <v>1047</v>
      </c>
      <c r="P726" s="18" t="s">
        <v>261</v>
      </c>
      <c r="Q726" s="18" t="s">
        <v>254</v>
      </c>
      <c r="R726" s="24" t="s">
        <v>257</v>
      </c>
      <c r="S726" s="24" t="s">
        <v>257</v>
      </c>
      <c r="T726" s="26" t="s">
        <v>917</v>
      </c>
      <c r="U726" s="18" t="s">
        <v>1079</v>
      </c>
      <c r="V726" s="26" t="s">
        <v>1051</v>
      </c>
      <c r="W726" s="26" t="s">
        <v>1052</v>
      </c>
      <c r="X726" s="18" t="s">
        <v>1053</v>
      </c>
      <c r="Y726" s="57">
        <v>125.23333333333333</v>
      </c>
      <c r="Z726" s="18" t="s">
        <v>474</v>
      </c>
      <c r="AA726" s="57">
        <v>125.23333333333333</v>
      </c>
      <c r="AB726" s="57" t="s">
        <v>257</v>
      </c>
      <c r="AC726" s="18" t="s">
        <v>479</v>
      </c>
      <c r="AD726" s="56">
        <v>3</v>
      </c>
      <c r="AE726" s="18" t="s">
        <v>1054</v>
      </c>
      <c r="AF726" s="57">
        <v>20.9</v>
      </c>
      <c r="AG726" s="57">
        <v>20.9</v>
      </c>
      <c r="AH726" s="18" t="s">
        <v>501</v>
      </c>
      <c r="AI726" s="18">
        <v>127</v>
      </c>
      <c r="AJ726" s="18" t="s">
        <v>522</v>
      </c>
      <c r="AK726" s="18">
        <v>127</v>
      </c>
      <c r="AL726" s="18" t="s">
        <v>1055</v>
      </c>
      <c r="AM726" s="18" t="s">
        <v>302</v>
      </c>
      <c r="AN726" s="18">
        <v>3.9</v>
      </c>
      <c r="AO726" s="18" t="s">
        <v>1056</v>
      </c>
      <c r="AP726" s="18" t="s">
        <v>479</v>
      </c>
      <c r="AQ726" s="18">
        <v>24</v>
      </c>
      <c r="AR726" s="18" t="s">
        <v>672</v>
      </c>
      <c r="AS726" s="18">
        <f t="shared" si="155"/>
        <v>2</v>
      </c>
      <c r="AT726" s="18">
        <v>5.8</v>
      </c>
      <c r="AU726" s="18">
        <f t="shared" si="156"/>
        <v>1.9</v>
      </c>
      <c r="AV726" s="18">
        <f t="shared" si="157"/>
        <v>1.9</v>
      </c>
      <c r="AW726" s="18" t="s">
        <v>501</v>
      </c>
      <c r="AX726" s="18">
        <v>127</v>
      </c>
      <c r="AY726" s="18" t="s">
        <v>522</v>
      </c>
      <c r="AZ726" s="18" t="s">
        <v>257</v>
      </c>
      <c r="BA726" s="18" t="s">
        <v>257</v>
      </c>
      <c r="BB726" s="18" t="s">
        <v>1057</v>
      </c>
      <c r="BC726" s="18" t="s">
        <v>302</v>
      </c>
      <c r="BD726" s="57">
        <v>0.3</v>
      </c>
      <c r="BE726" s="18" t="s">
        <v>1058</v>
      </c>
      <c r="BF726" s="18" t="s">
        <v>479</v>
      </c>
      <c r="BG726" s="18">
        <v>24</v>
      </c>
      <c r="BH726" s="18" t="s">
        <v>672</v>
      </c>
      <c r="BI726" s="57">
        <f t="shared" si="176"/>
        <v>0.3</v>
      </c>
      <c r="BJ726" s="57">
        <v>0.3</v>
      </c>
      <c r="BK726" s="57">
        <f t="shared" si="177"/>
        <v>0</v>
      </c>
      <c r="BL726" s="57">
        <f t="shared" si="178"/>
        <v>0</v>
      </c>
      <c r="BM726" s="18" t="s">
        <v>501</v>
      </c>
      <c r="BN726" s="18">
        <v>127</v>
      </c>
      <c r="BO726" s="18" t="s">
        <v>522</v>
      </c>
      <c r="BP726" s="18" t="s">
        <v>257</v>
      </c>
      <c r="BQ726" s="18" t="s">
        <v>257</v>
      </c>
      <c r="BR726" s="18" t="s">
        <v>1059</v>
      </c>
      <c r="BS726" s="18" t="s">
        <v>286</v>
      </c>
      <c r="BT726" s="57">
        <v>29.2</v>
      </c>
      <c r="BU726" s="18" t="s">
        <v>1060</v>
      </c>
      <c r="BV726" s="18" t="s">
        <v>257</v>
      </c>
      <c r="BW726" s="18">
        <v>24</v>
      </c>
      <c r="BX726" s="18" t="s">
        <v>672</v>
      </c>
      <c r="BY726" s="18" t="s">
        <v>257</v>
      </c>
      <c r="BZ726" s="18" t="s">
        <v>257</v>
      </c>
      <c r="CA726" s="18" t="s">
        <v>257</v>
      </c>
      <c r="CB726" s="18" t="s">
        <v>257</v>
      </c>
      <c r="CC726" s="18" t="s">
        <v>257</v>
      </c>
      <c r="CD726" s="18">
        <v>127</v>
      </c>
      <c r="CE726" s="18" t="s">
        <v>522</v>
      </c>
      <c r="CF726" s="18" t="s">
        <v>257</v>
      </c>
      <c r="CG726" s="18" t="s">
        <v>257</v>
      </c>
      <c r="CH726" s="18" t="s">
        <v>1061</v>
      </c>
      <c r="CI726" s="18" t="s">
        <v>287</v>
      </c>
      <c r="CJ726" s="57">
        <v>33</v>
      </c>
      <c r="CK726" s="18" t="s">
        <v>1062</v>
      </c>
      <c r="CL726" s="18" t="s">
        <v>257</v>
      </c>
      <c r="CM726" s="18">
        <v>24</v>
      </c>
      <c r="CN726" s="18" t="s">
        <v>672</v>
      </c>
      <c r="CO726" s="18" t="s">
        <v>257</v>
      </c>
      <c r="CP726" s="18" t="s">
        <v>257</v>
      </c>
      <c r="CQ726" s="18" t="s">
        <v>257</v>
      </c>
      <c r="CR726" s="18" t="s">
        <v>257</v>
      </c>
      <c r="CS726" s="18" t="s">
        <v>257</v>
      </c>
      <c r="CT726" s="18">
        <v>127</v>
      </c>
      <c r="CU726" s="18" t="s">
        <v>522</v>
      </c>
      <c r="CV726" s="18" t="s">
        <v>257</v>
      </c>
      <c r="CW726" s="18" t="s">
        <v>257</v>
      </c>
      <c r="CX726" s="18" t="s">
        <v>1061</v>
      </c>
      <c r="CY726" s="18"/>
      <c r="CZ726" s="18"/>
      <c r="DA726" s="18"/>
      <c r="DB726" s="18"/>
      <c r="DC726" s="18"/>
      <c r="DD726" s="18"/>
      <c r="DE726" s="18"/>
      <c r="DF726" s="18"/>
      <c r="DG726" s="18"/>
      <c r="DH726" s="18"/>
      <c r="DI726" s="18"/>
      <c r="DJ726" s="18"/>
      <c r="DK726" s="18"/>
      <c r="DL726" s="18"/>
      <c r="DM726" s="18"/>
      <c r="DN726" s="18"/>
      <c r="DO726" s="18"/>
      <c r="DP726" s="18"/>
      <c r="DQ726" s="57"/>
      <c r="DR726" s="18"/>
      <c r="DS726" s="57"/>
      <c r="DT726" s="18"/>
      <c r="DU726" s="18"/>
      <c r="DV726" s="18"/>
      <c r="DW726" s="18">
        <v>0</v>
      </c>
      <c r="DX726" s="18"/>
      <c r="DY726" s="18"/>
      <c r="DZ726" s="18"/>
      <c r="EA726" s="18"/>
      <c r="EB726" s="18"/>
      <c r="EC726" s="18"/>
      <c r="ED726" s="18"/>
      <c r="EE726" s="18">
        <v>1</v>
      </c>
      <c r="EF726" s="18">
        <v>1</v>
      </c>
      <c r="EG726" s="18">
        <v>1</v>
      </c>
      <c r="EH726" s="18" t="s">
        <v>1063</v>
      </c>
      <c r="EI726" s="18" cm="1">
        <f t="array" ref="EI726">IF(SUMPRODUCT(--(DO726:DS726&lt;&gt;""))=0, 0,1)</f>
        <v>0</v>
      </c>
      <c r="EJ726" s="18" cm="1">
        <f t="array" ref="EJ726">IF(SUMPRODUCT(--(DT726:EG726&lt;&gt;""))=0, 0,1)</f>
        <v>1</v>
      </c>
      <c r="EK726" s="18" cm="1">
        <f t="array" ref="EK726">IF(SUMPRODUCT(--(EC726:EG726&lt;&gt;""))=0, 0,1)</f>
        <v>1</v>
      </c>
      <c r="EL726" s="18" cm="1">
        <f t="array" ref="EL726">IF(SUMPRODUCT(--(EE726:EG726&lt;&gt;""))=0, 0,1)</f>
        <v>1</v>
      </c>
      <c r="EM726" s="18">
        <f t="shared" si="166"/>
        <v>1</v>
      </c>
      <c r="EN726" s="18" t="str">
        <f t="shared" si="167"/>
        <v>NA</v>
      </c>
      <c r="EO726" s="18">
        <f t="shared" si="168"/>
        <v>1</v>
      </c>
      <c r="EP726" s="18">
        <f t="shared" si="169"/>
        <v>1</v>
      </c>
      <c r="EQ726" s="18">
        <f t="shared" si="170"/>
        <v>1</v>
      </c>
      <c r="ER726" s="58" t="s">
        <v>2080</v>
      </c>
      <c r="ES726" s="59">
        <v>43643</v>
      </c>
      <c r="ET726" s="18" t="s">
        <v>1064</v>
      </c>
      <c r="EU726" s="18" t="s">
        <v>1046</v>
      </c>
    </row>
    <row r="727" spans="1:151" ht="15.75" customHeight="1" x14ac:dyDescent="0.2">
      <c r="A727" s="32" t="s">
        <v>331</v>
      </c>
      <c r="B727" s="24" t="s">
        <v>1045</v>
      </c>
      <c r="C727" s="26">
        <v>1</v>
      </c>
      <c r="D727" s="18" t="s">
        <v>1065</v>
      </c>
      <c r="E727" s="18" t="s">
        <v>1078</v>
      </c>
      <c r="F727" s="18" t="s">
        <v>553</v>
      </c>
      <c r="G727" s="18" t="s">
        <v>641</v>
      </c>
      <c r="H727" s="18" t="s">
        <v>642</v>
      </c>
      <c r="I727" s="18" t="s">
        <v>363</v>
      </c>
      <c r="J727" s="18" t="s">
        <v>363</v>
      </c>
      <c r="K727" s="18" t="s">
        <v>363</v>
      </c>
      <c r="L727" s="18" t="s">
        <v>363</v>
      </c>
      <c r="M727" s="18" t="s">
        <v>253</v>
      </c>
      <c r="N727" s="56">
        <v>113</v>
      </c>
      <c r="O727" s="18" t="s">
        <v>1047</v>
      </c>
      <c r="P727" s="18" t="s">
        <v>261</v>
      </c>
      <c r="Q727" s="18" t="s">
        <v>254</v>
      </c>
      <c r="R727" s="24" t="s">
        <v>257</v>
      </c>
      <c r="S727" s="24" t="s">
        <v>257</v>
      </c>
      <c r="T727" s="26" t="s">
        <v>917</v>
      </c>
      <c r="U727" s="18" t="s">
        <v>1079</v>
      </c>
      <c r="V727" s="26" t="s">
        <v>1066</v>
      </c>
      <c r="W727" s="26" t="s">
        <v>1067</v>
      </c>
      <c r="X727" s="18" t="s">
        <v>1068</v>
      </c>
      <c r="Y727" s="57">
        <v>95.133333333333326</v>
      </c>
      <c r="Z727" s="18" t="s">
        <v>474</v>
      </c>
      <c r="AA727" s="57">
        <v>95.133333333333326</v>
      </c>
      <c r="AB727" s="57" t="s">
        <v>257</v>
      </c>
      <c r="AC727" s="18" t="s">
        <v>479</v>
      </c>
      <c r="AD727" s="56">
        <v>3</v>
      </c>
      <c r="AE727" s="18" t="s">
        <v>1054</v>
      </c>
      <c r="AF727" s="57">
        <v>10.6</v>
      </c>
      <c r="AG727" s="57">
        <v>10.6</v>
      </c>
      <c r="AH727" s="18" t="s">
        <v>501</v>
      </c>
      <c r="AI727" s="18">
        <v>127</v>
      </c>
      <c r="AJ727" s="18" t="s">
        <v>522</v>
      </c>
      <c r="AK727" s="18">
        <v>127</v>
      </c>
      <c r="AL727" s="18" t="s">
        <v>1055</v>
      </c>
      <c r="AM727" s="18" t="s">
        <v>302</v>
      </c>
      <c r="AN727" s="18">
        <v>49.5</v>
      </c>
      <c r="AO727" s="18" t="s">
        <v>1056</v>
      </c>
      <c r="AP727" s="18" t="s">
        <v>479</v>
      </c>
      <c r="AQ727" s="18">
        <v>24</v>
      </c>
      <c r="AR727" s="18" t="s">
        <v>672</v>
      </c>
      <c r="AS727" s="18">
        <f t="shared" si="155"/>
        <v>46.1</v>
      </c>
      <c r="AT727" s="18">
        <v>52.9</v>
      </c>
      <c r="AU727" s="18">
        <f t="shared" si="156"/>
        <v>3.3999999999999986</v>
      </c>
      <c r="AV727" s="18">
        <f t="shared" si="157"/>
        <v>3.3999999999999986</v>
      </c>
      <c r="AW727" s="18" t="s">
        <v>501</v>
      </c>
      <c r="AX727" s="18">
        <v>127</v>
      </c>
      <c r="AY727" s="18" t="s">
        <v>522</v>
      </c>
      <c r="AZ727" s="18" t="s">
        <v>257</v>
      </c>
      <c r="BA727" s="18" t="s">
        <v>257</v>
      </c>
      <c r="BB727" s="18" t="s">
        <v>1057</v>
      </c>
      <c r="BC727" s="18" t="s">
        <v>302</v>
      </c>
      <c r="BD727" s="57">
        <v>2</v>
      </c>
      <c r="BE727" s="18" t="s">
        <v>1058</v>
      </c>
      <c r="BF727" s="18" t="s">
        <v>479</v>
      </c>
      <c r="BG727" s="18">
        <v>24</v>
      </c>
      <c r="BH727" s="18" t="s">
        <v>672</v>
      </c>
      <c r="BI727" s="57">
        <f t="shared" si="176"/>
        <v>1.9</v>
      </c>
      <c r="BJ727" s="57">
        <v>2.1</v>
      </c>
      <c r="BK727" s="57">
        <f t="shared" si="177"/>
        <v>0.10000000000000009</v>
      </c>
      <c r="BL727" s="57">
        <f t="shared" si="178"/>
        <v>0.10000000000000009</v>
      </c>
      <c r="BM727" s="18" t="s">
        <v>501</v>
      </c>
      <c r="BN727" s="18">
        <v>127</v>
      </c>
      <c r="BO727" s="18" t="s">
        <v>522</v>
      </c>
      <c r="BP727" s="18" t="s">
        <v>257</v>
      </c>
      <c r="BQ727" s="18" t="s">
        <v>257</v>
      </c>
      <c r="BR727" s="18" t="s">
        <v>1059</v>
      </c>
      <c r="BS727" s="18" t="s">
        <v>286</v>
      </c>
      <c r="BT727" s="57">
        <v>0</v>
      </c>
      <c r="BU727" s="18" t="s">
        <v>1060</v>
      </c>
      <c r="BV727" s="18" t="s">
        <v>257</v>
      </c>
      <c r="BW727" s="18">
        <v>24</v>
      </c>
      <c r="BX727" s="18" t="s">
        <v>672</v>
      </c>
      <c r="BY727" s="18" t="s">
        <v>257</v>
      </c>
      <c r="BZ727" s="18" t="s">
        <v>257</v>
      </c>
      <c r="CA727" s="18" t="s">
        <v>257</v>
      </c>
      <c r="CB727" s="18" t="s">
        <v>257</v>
      </c>
      <c r="CC727" s="18" t="s">
        <v>257</v>
      </c>
      <c r="CD727" s="18">
        <v>127</v>
      </c>
      <c r="CE727" s="18" t="s">
        <v>522</v>
      </c>
      <c r="CF727" s="18" t="s">
        <v>257</v>
      </c>
      <c r="CG727" s="18" t="s">
        <v>257</v>
      </c>
      <c r="CH727" s="18" t="s">
        <v>1069</v>
      </c>
      <c r="CI727" s="18" t="s">
        <v>287</v>
      </c>
      <c r="CJ727" s="57">
        <v>0</v>
      </c>
      <c r="CK727" s="18" t="s">
        <v>1062</v>
      </c>
      <c r="CL727" s="18" t="s">
        <v>257</v>
      </c>
      <c r="CM727" s="18">
        <v>24</v>
      </c>
      <c r="CN727" s="18" t="s">
        <v>672</v>
      </c>
      <c r="CO727" s="18" t="s">
        <v>257</v>
      </c>
      <c r="CP727" s="18" t="s">
        <v>257</v>
      </c>
      <c r="CQ727" s="18" t="s">
        <v>257</v>
      </c>
      <c r="CR727" s="18" t="s">
        <v>257</v>
      </c>
      <c r="CS727" s="18" t="s">
        <v>257</v>
      </c>
      <c r="CT727" s="18">
        <v>127</v>
      </c>
      <c r="CU727" s="18" t="s">
        <v>522</v>
      </c>
      <c r="CV727" s="18" t="s">
        <v>257</v>
      </c>
      <c r="CW727" s="18" t="s">
        <v>257</v>
      </c>
      <c r="CX727" s="18" t="s">
        <v>1069</v>
      </c>
      <c r="CY727" s="18"/>
      <c r="CZ727" s="18"/>
      <c r="DA727" s="18"/>
      <c r="DB727" s="18"/>
      <c r="DC727" s="18"/>
      <c r="DD727" s="18"/>
      <c r="DE727" s="18"/>
      <c r="DF727" s="18"/>
      <c r="DG727" s="18"/>
      <c r="DH727" s="18"/>
      <c r="DI727" s="18"/>
      <c r="DJ727" s="18"/>
      <c r="DK727" s="18"/>
      <c r="DL727" s="18"/>
      <c r="DM727" s="18"/>
      <c r="DN727" s="18"/>
      <c r="DO727" s="18"/>
      <c r="DP727" s="18"/>
      <c r="DQ727" s="57"/>
      <c r="DR727" s="18"/>
      <c r="DS727" s="57"/>
      <c r="DT727" s="18"/>
      <c r="DU727" s="18"/>
      <c r="DV727" s="18"/>
      <c r="DW727" s="18">
        <v>0</v>
      </c>
      <c r="DX727" s="18"/>
      <c r="DY727" s="18"/>
      <c r="DZ727" s="18"/>
      <c r="EA727" s="18"/>
      <c r="EB727" s="18"/>
      <c r="EC727" s="18"/>
      <c r="ED727" s="18"/>
      <c r="EE727" s="18">
        <v>0</v>
      </c>
      <c r="EF727" s="18">
        <v>0</v>
      </c>
      <c r="EG727" s="18">
        <v>0</v>
      </c>
      <c r="EH727" s="18" t="s">
        <v>1063</v>
      </c>
      <c r="EI727" s="18" cm="1">
        <f t="array" ref="EI727">IF(SUMPRODUCT(--(DO727:DS727&lt;&gt;""))=0, 0,1)</f>
        <v>0</v>
      </c>
      <c r="EJ727" s="18" cm="1">
        <f t="array" ref="EJ727">IF(SUMPRODUCT(--(DT727:EG727&lt;&gt;""))=0, 0,1)</f>
        <v>1</v>
      </c>
      <c r="EK727" s="18" cm="1">
        <f t="array" ref="EK727">IF(SUMPRODUCT(--(EC727:EG727&lt;&gt;""))=0, 0,1)</f>
        <v>1</v>
      </c>
      <c r="EL727" s="18" cm="1">
        <f t="array" ref="EL727">IF(SUMPRODUCT(--(EE727:EG727&lt;&gt;""))=0, 0,1)</f>
        <v>1</v>
      </c>
      <c r="EM727" s="18">
        <f t="shared" si="166"/>
        <v>0</v>
      </c>
      <c r="EN727" s="18" t="str">
        <f t="shared" si="167"/>
        <v>NA</v>
      </c>
      <c r="EO727" s="18">
        <f t="shared" si="168"/>
        <v>0</v>
      </c>
      <c r="EP727" s="18">
        <f t="shared" si="169"/>
        <v>0</v>
      </c>
      <c r="EQ727" s="18">
        <f t="shared" si="170"/>
        <v>0</v>
      </c>
      <c r="ER727" s="58" t="s">
        <v>2080</v>
      </c>
      <c r="ES727" s="59">
        <v>43643</v>
      </c>
      <c r="ET727" s="18" t="s">
        <v>1064</v>
      </c>
      <c r="EU727" s="18" t="s">
        <v>1046</v>
      </c>
    </row>
    <row r="728" spans="1:151" ht="15.75" customHeight="1" x14ac:dyDescent="0.2">
      <c r="A728" s="32" t="s">
        <v>331</v>
      </c>
      <c r="B728" s="24" t="s">
        <v>1045</v>
      </c>
      <c r="C728" s="26">
        <v>1</v>
      </c>
      <c r="D728" s="18" t="s">
        <v>1070</v>
      </c>
      <c r="E728" s="18" t="s">
        <v>1078</v>
      </c>
      <c r="F728" s="18" t="s">
        <v>553</v>
      </c>
      <c r="G728" s="18" t="s">
        <v>641</v>
      </c>
      <c r="H728" s="18" t="s">
        <v>642</v>
      </c>
      <c r="I728" s="18" t="s">
        <v>363</v>
      </c>
      <c r="J728" s="18" t="s">
        <v>363</v>
      </c>
      <c r="K728" s="18" t="s">
        <v>363</v>
      </c>
      <c r="L728" s="18" t="s">
        <v>363</v>
      </c>
      <c r="M728" s="18" t="s">
        <v>253</v>
      </c>
      <c r="N728" s="56">
        <v>113</v>
      </c>
      <c r="O728" s="18" t="s">
        <v>1047</v>
      </c>
      <c r="P728" s="18" t="s">
        <v>261</v>
      </c>
      <c r="Q728" s="18" t="s">
        <v>254</v>
      </c>
      <c r="R728" s="24" t="s">
        <v>257</v>
      </c>
      <c r="S728" s="24" t="s">
        <v>257</v>
      </c>
      <c r="T728" s="26" t="s">
        <v>917</v>
      </c>
      <c r="U728" s="18" t="s">
        <v>1079</v>
      </c>
      <c r="V728" s="26" t="s">
        <v>1071</v>
      </c>
      <c r="W728" s="26" t="s">
        <v>1072</v>
      </c>
      <c r="X728" s="18" t="s">
        <v>1068</v>
      </c>
      <c r="Y728" s="57">
        <v>68.433333333333337</v>
      </c>
      <c r="Z728" s="18" t="s">
        <v>474</v>
      </c>
      <c r="AA728" s="57">
        <v>68.433333333333337</v>
      </c>
      <c r="AB728" s="57" t="s">
        <v>257</v>
      </c>
      <c r="AC728" s="18" t="s">
        <v>479</v>
      </c>
      <c r="AD728" s="56">
        <v>3</v>
      </c>
      <c r="AE728" s="18" t="s">
        <v>1054</v>
      </c>
      <c r="AF728" s="57">
        <v>2.6</v>
      </c>
      <c r="AG728" s="57">
        <v>2.6</v>
      </c>
      <c r="AH728" s="18" t="s">
        <v>501</v>
      </c>
      <c r="AI728" s="18">
        <v>127</v>
      </c>
      <c r="AJ728" s="18" t="s">
        <v>522</v>
      </c>
      <c r="AK728" s="18">
        <v>127</v>
      </c>
      <c r="AL728" s="18" t="s">
        <v>1055</v>
      </c>
      <c r="AM728" s="18" t="s">
        <v>302</v>
      </c>
      <c r="AN728" s="18" t="s">
        <v>257</v>
      </c>
      <c r="AO728" s="18" t="s">
        <v>257</v>
      </c>
      <c r="AP728" s="18" t="s">
        <v>257</v>
      </c>
      <c r="AQ728" s="18" t="s">
        <v>257</v>
      </c>
      <c r="AR728" s="18" t="s">
        <v>257</v>
      </c>
      <c r="AS728" s="18" t="s">
        <v>257</v>
      </c>
      <c r="AT728" s="18" t="s">
        <v>257</v>
      </c>
      <c r="AU728" s="18" t="s">
        <v>257</v>
      </c>
      <c r="AV728" s="18" t="s">
        <v>257</v>
      </c>
      <c r="AW728" s="18" t="s">
        <v>257</v>
      </c>
      <c r="AX728" s="57" t="s">
        <v>257</v>
      </c>
      <c r="AY728" s="57" t="s">
        <v>257</v>
      </c>
      <c r="AZ728" s="18" t="s">
        <v>257</v>
      </c>
      <c r="BA728" s="18" t="s">
        <v>257</v>
      </c>
      <c r="BB728" s="18" t="s">
        <v>1057</v>
      </c>
      <c r="BC728" s="18" t="s">
        <v>302</v>
      </c>
      <c r="BD728" s="57" t="s">
        <v>257</v>
      </c>
      <c r="BE728" s="57" t="s">
        <v>257</v>
      </c>
      <c r="BF728" s="57" t="s">
        <v>257</v>
      </c>
      <c r="BG728" s="57" t="s">
        <v>257</v>
      </c>
      <c r="BH728" s="57" t="s">
        <v>257</v>
      </c>
      <c r="BI728" s="57" t="s">
        <v>257</v>
      </c>
      <c r="BJ728" s="57" t="s">
        <v>257</v>
      </c>
      <c r="BK728" s="57" t="s">
        <v>257</v>
      </c>
      <c r="BL728" s="57" t="s">
        <v>257</v>
      </c>
      <c r="BM728" s="57" t="s">
        <v>257</v>
      </c>
      <c r="BN728" s="57" t="s">
        <v>257</v>
      </c>
      <c r="BO728" s="57" t="s">
        <v>257</v>
      </c>
      <c r="BP728" s="18" t="s">
        <v>257</v>
      </c>
      <c r="BQ728" s="18" t="s">
        <v>257</v>
      </c>
      <c r="BR728" s="18" t="s">
        <v>1059</v>
      </c>
      <c r="BS728" s="18" t="s">
        <v>286</v>
      </c>
      <c r="BT728" s="57">
        <v>50</v>
      </c>
      <c r="BU728" s="18" t="s">
        <v>1060</v>
      </c>
      <c r="BV728" s="18" t="s">
        <v>257</v>
      </c>
      <c r="BW728" s="18">
        <v>24</v>
      </c>
      <c r="BX728" s="18" t="s">
        <v>672</v>
      </c>
      <c r="BY728" s="18" t="s">
        <v>257</v>
      </c>
      <c r="BZ728" s="18" t="s">
        <v>257</v>
      </c>
      <c r="CA728" s="18" t="s">
        <v>257</v>
      </c>
      <c r="CB728" s="18" t="s">
        <v>257</v>
      </c>
      <c r="CC728" s="18" t="s">
        <v>257</v>
      </c>
      <c r="CD728" s="18">
        <v>127</v>
      </c>
      <c r="CE728" s="18" t="s">
        <v>522</v>
      </c>
      <c r="CF728" s="18" t="s">
        <v>257</v>
      </c>
      <c r="CG728" s="18" t="s">
        <v>257</v>
      </c>
      <c r="CH728" s="18" t="s">
        <v>1080</v>
      </c>
      <c r="CI728" s="18" t="s">
        <v>287</v>
      </c>
      <c r="CJ728" s="57">
        <v>50</v>
      </c>
      <c r="CK728" s="18" t="s">
        <v>1062</v>
      </c>
      <c r="CL728" s="18" t="s">
        <v>257</v>
      </c>
      <c r="CM728" s="18">
        <v>24</v>
      </c>
      <c r="CN728" s="18" t="s">
        <v>672</v>
      </c>
      <c r="CO728" s="18" t="s">
        <v>257</v>
      </c>
      <c r="CP728" s="18" t="s">
        <v>257</v>
      </c>
      <c r="CQ728" s="18" t="s">
        <v>257</v>
      </c>
      <c r="CR728" s="18" t="s">
        <v>257</v>
      </c>
      <c r="CS728" s="18" t="s">
        <v>257</v>
      </c>
      <c r="CT728" s="18">
        <v>127</v>
      </c>
      <c r="CU728" s="18" t="s">
        <v>522</v>
      </c>
      <c r="CV728" s="18" t="s">
        <v>257</v>
      </c>
      <c r="CW728" s="18" t="s">
        <v>257</v>
      </c>
      <c r="CX728" s="18" t="s">
        <v>1080</v>
      </c>
      <c r="CY728" s="18"/>
      <c r="CZ728" s="18"/>
      <c r="DA728" s="18"/>
      <c r="DB728" s="18"/>
      <c r="DC728" s="18"/>
      <c r="DD728" s="18"/>
      <c r="DE728" s="18"/>
      <c r="DF728" s="18"/>
      <c r="DG728" s="18"/>
      <c r="DH728" s="18"/>
      <c r="DI728" s="18"/>
      <c r="DJ728" s="18"/>
      <c r="DK728" s="18"/>
      <c r="DL728" s="18"/>
      <c r="DM728" s="18"/>
      <c r="DN728" s="18"/>
      <c r="DO728" s="18"/>
      <c r="DP728" s="18"/>
      <c r="DQ728" s="57"/>
      <c r="DR728" s="57"/>
      <c r="DS728" s="57"/>
      <c r="DT728" s="18"/>
      <c r="DU728" s="18"/>
      <c r="DV728" s="18"/>
      <c r="DW728" s="18"/>
      <c r="DX728" s="18"/>
      <c r="DY728" s="18"/>
      <c r="DZ728" s="18"/>
      <c r="EA728" s="18"/>
      <c r="EB728" s="18"/>
      <c r="EC728" s="18"/>
      <c r="ED728" s="18"/>
      <c r="EE728" s="18">
        <v>1</v>
      </c>
      <c r="EF728" s="18">
        <v>1</v>
      </c>
      <c r="EG728" s="18">
        <v>1</v>
      </c>
      <c r="EH728" s="18" t="s">
        <v>1063</v>
      </c>
      <c r="EI728" s="18" cm="1">
        <f t="array" ref="EI728">IF(SUMPRODUCT(--(DO728:DS728&lt;&gt;""))=0, 0,1)</f>
        <v>0</v>
      </c>
      <c r="EJ728" s="18" cm="1">
        <f t="array" ref="EJ728">IF(SUMPRODUCT(--(DT728:EG728&lt;&gt;""))=0, 0,1)</f>
        <v>1</v>
      </c>
      <c r="EK728" s="18" cm="1">
        <f t="array" ref="EK728">IF(SUMPRODUCT(--(EC728:EG728&lt;&gt;""))=0, 0,1)</f>
        <v>1</v>
      </c>
      <c r="EL728" s="18" cm="1">
        <f t="array" ref="EL728">IF(SUMPRODUCT(--(EE728:EG728&lt;&gt;""))=0, 0,1)</f>
        <v>1</v>
      </c>
      <c r="EM728" s="18">
        <f t="shared" si="166"/>
        <v>1</v>
      </c>
      <c r="EN728" s="18" t="str">
        <f t="shared" si="167"/>
        <v>NA</v>
      </c>
      <c r="EO728" s="18">
        <f t="shared" si="168"/>
        <v>1</v>
      </c>
      <c r="EP728" s="18">
        <f t="shared" si="169"/>
        <v>1</v>
      </c>
      <c r="EQ728" s="18">
        <f t="shared" si="170"/>
        <v>1</v>
      </c>
      <c r="ER728" s="58" t="s">
        <v>2080</v>
      </c>
      <c r="ES728" s="59">
        <v>43643</v>
      </c>
      <c r="ET728" s="18" t="s">
        <v>1064</v>
      </c>
      <c r="EU728" s="18" t="s">
        <v>1046</v>
      </c>
    </row>
    <row r="729" spans="1:151" ht="15.75" customHeight="1" x14ac:dyDescent="0.2">
      <c r="A729" s="32" t="s">
        <v>331</v>
      </c>
      <c r="B729" s="24" t="s">
        <v>1045</v>
      </c>
      <c r="C729" s="26">
        <v>1</v>
      </c>
      <c r="D729" s="18" t="s">
        <v>1074</v>
      </c>
      <c r="E729" s="18" t="s">
        <v>1078</v>
      </c>
      <c r="F729" s="18" t="s">
        <v>553</v>
      </c>
      <c r="G729" s="18" t="s">
        <v>641</v>
      </c>
      <c r="H729" s="18" t="s">
        <v>642</v>
      </c>
      <c r="I729" s="18" t="s">
        <v>363</v>
      </c>
      <c r="J729" s="18" t="s">
        <v>363</v>
      </c>
      <c r="K729" s="18" t="s">
        <v>363</v>
      </c>
      <c r="L729" s="18" t="s">
        <v>363</v>
      </c>
      <c r="M729" s="18" t="s">
        <v>253</v>
      </c>
      <c r="N729" s="56">
        <v>113</v>
      </c>
      <c r="O729" s="18" t="s">
        <v>1047</v>
      </c>
      <c r="P729" s="18" t="s">
        <v>261</v>
      </c>
      <c r="Q729" s="18" t="s">
        <v>254</v>
      </c>
      <c r="R729" s="24" t="s">
        <v>257</v>
      </c>
      <c r="S729" s="24" t="s">
        <v>257</v>
      </c>
      <c r="T729" s="26" t="s">
        <v>917</v>
      </c>
      <c r="U729" s="18" t="s">
        <v>1079</v>
      </c>
      <c r="V729" s="26" t="s">
        <v>1075</v>
      </c>
      <c r="W729" s="26" t="s">
        <v>1076</v>
      </c>
      <c r="X729" s="18" t="s">
        <v>1077</v>
      </c>
      <c r="Y729" s="57">
        <v>349.1</v>
      </c>
      <c r="Z729" s="18" t="s">
        <v>474</v>
      </c>
      <c r="AA729" s="57">
        <v>349.1</v>
      </c>
      <c r="AB729" s="57" t="s">
        <v>257</v>
      </c>
      <c r="AC729" s="18" t="s">
        <v>479</v>
      </c>
      <c r="AD729" s="56">
        <v>3</v>
      </c>
      <c r="AE729" s="18" t="s">
        <v>1054</v>
      </c>
      <c r="AF729" s="57">
        <v>47.266666666666673</v>
      </c>
      <c r="AG729" s="57">
        <v>47.266666666666673</v>
      </c>
      <c r="AH729" s="18" t="s">
        <v>501</v>
      </c>
      <c r="AI729" s="18">
        <v>127</v>
      </c>
      <c r="AJ729" s="18" t="s">
        <v>522</v>
      </c>
      <c r="AK729" s="18">
        <v>127</v>
      </c>
      <c r="AL729" s="18" t="s">
        <v>1055</v>
      </c>
      <c r="AM729" s="18" t="s">
        <v>302</v>
      </c>
      <c r="AN729" s="18" t="s">
        <v>257</v>
      </c>
      <c r="AO729" s="18" t="s">
        <v>257</v>
      </c>
      <c r="AP729" s="18" t="s">
        <v>257</v>
      </c>
      <c r="AQ729" s="18" t="s">
        <v>257</v>
      </c>
      <c r="AR729" s="18" t="s">
        <v>257</v>
      </c>
      <c r="AS729" s="18" t="s">
        <v>257</v>
      </c>
      <c r="AT729" s="18" t="s">
        <v>257</v>
      </c>
      <c r="AU729" s="18" t="s">
        <v>257</v>
      </c>
      <c r="AV729" s="18" t="s">
        <v>257</v>
      </c>
      <c r="AW729" s="18" t="s">
        <v>257</v>
      </c>
      <c r="AX729" s="57" t="s">
        <v>257</v>
      </c>
      <c r="AY729" s="57" t="s">
        <v>257</v>
      </c>
      <c r="AZ729" s="18" t="s">
        <v>257</v>
      </c>
      <c r="BA729" s="18" t="s">
        <v>257</v>
      </c>
      <c r="BB729" s="18" t="s">
        <v>1057</v>
      </c>
      <c r="BC729" s="18" t="s">
        <v>302</v>
      </c>
      <c r="BD729" s="57" t="s">
        <v>257</v>
      </c>
      <c r="BE729" s="57" t="s">
        <v>257</v>
      </c>
      <c r="BF729" s="57" t="s">
        <v>257</v>
      </c>
      <c r="BG729" s="57" t="s">
        <v>257</v>
      </c>
      <c r="BH729" s="57" t="s">
        <v>257</v>
      </c>
      <c r="BI729" s="57" t="s">
        <v>257</v>
      </c>
      <c r="BJ729" s="57" t="s">
        <v>257</v>
      </c>
      <c r="BK729" s="57" t="s">
        <v>257</v>
      </c>
      <c r="BL729" s="57" t="s">
        <v>257</v>
      </c>
      <c r="BM729" s="57" t="s">
        <v>257</v>
      </c>
      <c r="BN729" s="57" t="s">
        <v>257</v>
      </c>
      <c r="BO729" s="57" t="s">
        <v>257</v>
      </c>
      <c r="BP729" s="18" t="s">
        <v>257</v>
      </c>
      <c r="BQ729" s="18" t="s">
        <v>257</v>
      </c>
      <c r="BR729" s="18" t="s">
        <v>1059</v>
      </c>
      <c r="BS729" s="18" t="s">
        <v>286</v>
      </c>
      <c r="BT729" s="57">
        <v>0</v>
      </c>
      <c r="BU729" s="18" t="s">
        <v>1060</v>
      </c>
      <c r="BV729" s="18" t="s">
        <v>257</v>
      </c>
      <c r="BW729" s="18">
        <v>24</v>
      </c>
      <c r="BX729" s="18" t="s">
        <v>672</v>
      </c>
      <c r="BY729" s="18" t="s">
        <v>257</v>
      </c>
      <c r="BZ729" s="18" t="s">
        <v>257</v>
      </c>
      <c r="CA729" s="18" t="s">
        <v>257</v>
      </c>
      <c r="CB729" s="18" t="s">
        <v>257</v>
      </c>
      <c r="CC729" s="18" t="s">
        <v>257</v>
      </c>
      <c r="CD729" s="18">
        <v>127</v>
      </c>
      <c r="CE729" s="18" t="s">
        <v>522</v>
      </c>
      <c r="CF729" s="18" t="s">
        <v>257</v>
      </c>
      <c r="CG729" s="18" t="s">
        <v>257</v>
      </c>
      <c r="CH729" s="18" t="s">
        <v>1081</v>
      </c>
      <c r="CI729" s="18" t="s">
        <v>287</v>
      </c>
      <c r="CJ729" s="57">
        <v>100</v>
      </c>
      <c r="CK729" s="18" t="s">
        <v>1062</v>
      </c>
      <c r="CL729" s="18" t="s">
        <v>257</v>
      </c>
      <c r="CM729" s="18">
        <v>24</v>
      </c>
      <c r="CN729" s="18" t="s">
        <v>672</v>
      </c>
      <c r="CO729" s="18" t="s">
        <v>257</v>
      </c>
      <c r="CP729" s="18" t="s">
        <v>257</v>
      </c>
      <c r="CQ729" s="18" t="s">
        <v>257</v>
      </c>
      <c r="CR729" s="18" t="s">
        <v>257</v>
      </c>
      <c r="CS729" s="18" t="s">
        <v>257</v>
      </c>
      <c r="CT729" s="18">
        <v>127</v>
      </c>
      <c r="CU729" s="18" t="s">
        <v>522</v>
      </c>
      <c r="CV729" s="18" t="s">
        <v>257</v>
      </c>
      <c r="CW729" s="18" t="s">
        <v>257</v>
      </c>
      <c r="CX729" s="18" t="s">
        <v>1081</v>
      </c>
      <c r="CY729" s="18"/>
      <c r="CZ729" s="18"/>
      <c r="DA729" s="18"/>
      <c r="DB729" s="18"/>
      <c r="DC729" s="18"/>
      <c r="DD729" s="18"/>
      <c r="DE729" s="18"/>
      <c r="DF729" s="18"/>
      <c r="DG729" s="18"/>
      <c r="DH729" s="18"/>
      <c r="DI729" s="18"/>
      <c r="DJ729" s="18"/>
      <c r="DK729" s="18"/>
      <c r="DL729" s="18"/>
      <c r="DM729" s="18"/>
      <c r="DN729" s="18"/>
      <c r="DO729" s="18"/>
      <c r="DP729" s="18"/>
      <c r="DQ729" s="57"/>
      <c r="DR729" s="57"/>
      <c r="DS729" s="57"/>
      <c r="DT729" s="18"/>
      <c r="DU729" s="18"/>
      <c r="DV729" s="18"/>
      <c r="DW729" s="18"/>
      <c r="DX729" s="18"/>
      <c r="DY729" s="18"/>
      <c r="DZ729" s="18"/>
      <c r="EA729" s="18"/>
      <c r="EB729" s="18"/>
      <c r="EC729" s="18"/>
      <c r="ED729" s="18"/>
      <c r="EE729" s="18">
        <v>1</v>
      </c>
      <c r="EF729" s="18">
        <v>1</v>
      </c>
      <c r="EG729" s="18">
        <v>1</v>
      </c>
      <c r="EH729" s="18" t="s">
        <v>1063</v>
      </c>
      <c r="EI729" s="18" cm="1">
        <f t="array" ref="EI729">IF(SUMPRODUCT(--(DO729:DS729&lt;&gt;""))=0, 0,1)</f>
        <v>0</v>
      </c>
      <c r="EJ729" s="18" cm="1">
        <f t="array" ref="EJ729">IF(SUMPRODUCT(--(DT729:EG729&lt;&gt;""))=0, 0,1)</f>
        <v>1</v>
      </c>
      <c r="EK729" s="18" cm="1">
        <f t="array" ref="EK729">IF(SUMPRODUCT(--(EC729:EG729&lt;&gt;""))=0, 0,1)</f>
        <v>1</v>
      </c>
      <c r="EL729" s="18" cm="1">
        <f t="array" ref="EL729">IF(SUMPRODUCT(--(EE729:EG729&lt;&gt;""))=0, 0,1)</f>
        <v>1</v>
      </c>
      <c r="EM729" s="18">
        <f t="shared" si="166"/>
        <v>1</v>
      </c>
      <c r="EN729" s="18" t="str">
        <f t="shared" si="167"/>
        <v>NA</v>
      </c>
      <c r="EO729" s="18">
        <f t="shared" si="168"/>
        <v>1</v>
      </c>
      <c r="EP729" s="18">
        <f t="shared" si="169"/>
        <v>1</v>
      </c>
      <c r="EQ729" s="18">
        <f t="shared" si="170"/>
        <v>1</v>
      </c>
      <c r="ER729" s="58" t="s">
        <v>2080</v>
      </c>
      <c r="ES729" s="59">
        <v>43643</v>
      </c>
      <c r="ET729" s="18" t="s">
        <v>1064</v>
      </c>
      <c r="EU729" s="18" t="s">
        <v>1046</v>
      </c>
    </row>
    <row r="730" spans="1:151" ht="15.75" customHeight="1" x14ac:dyDescent="0.2">
      <c r="A730" s="32" t="s">
        <v>331</v>
      </c>
      <c r="B730" s="24" t="s">
        <v>1045</v>
      </c>
      <c r="C730" s="26">
        <v>1</v>
      </c>
      <c r="D730" s="18" t="s">
        <v>1048</v>
      </c>
      <c r="E730" s="18" t="s">
        <v>1082</v>
      </c>
      <c r="F730" s="18" t="s">
        <v>553</v>
      </c>
      <c r="G730" s="18" t="s">
        <v>641</v>
      </c>
      <c r="H730" s="18" t="s">
        <v>642</v>
      </c>
      <c r="I730" s="18" t="s">
        <v>363</v>
      </c>
      <c r="J730" s="18" t="s">
        <v>363</v>
      </c>
      <c r="K730" s="18" t="s">
        <v>363</v>
      </c>
      <c r="L730" s="18" t="s">
        <v>363</v>
      </c>
      <c r="M730" s="18" t="s">
        <v>253</v>
      </c>
      <c r="N730" s="56">
        <v>113</v>
      </c>
      <c r="O730" s="18" t="s">
        <v>1047</v>
      </c>
      <c r="P730" s="18" t="s">
        <v>261</v>
      </c>
      <c r="Q730" s="18" t="s">
        <v>254</v>
      </c>
      <c r="R730" s="24" t="s">
        <v>257</v>
      </c>
      <c r="S730" s="24" t="s">
        <v>257</v>
      </c>
      <c r="T730" s="26" t="s">
        <v>917</v>
      </c>
      <c r="U730" s="18" t="s">
        <v>1083</v>
      </c>
      <c r="V730" s="26" t="s">
        <v>1051</v>
      </c>
      <c r="W730" s="26" t="s">
        <v>1052</v>
      </c>
      <c r="X730" s="18" t="s">
        <v>1053</v>
      </c>
      <c r="Y730" s="57">
        <v>154.64999999999998</v>
      </c>
      <c r="Z730" s="18" t="s">
        <v>474</v>
      </c>
      <c r="AA730" s="57">
        <v>154.64999999999998</v>
      </c>
      <c r="AB730" s="57" t="s">
        <v>257</v>
      </c>
      <c r="AC730" s="18" t="s">
        <v>479</v>
      </c>
      <c r="AD730" s="56">
        <v>3</v>
      </c>
      <c r="AE730" s="18" t="s">
        <v>1054</v>
      </c>
      <c r="AF730" s="57">
        <v>20.9</v>
      </c>
      <c r="AG730" s="57">
        <v>20.9</v>
      </c>
      <c r="AH730" s="18" t="s">
        <v>501</v>
      </c>
      <c r="AI730" s="18">
        <v>57</v>
      </c>
      <c r="AJ730" s="18" t="s">
        <v>522</v>
      </c>
      <c r="AK730" s="18">
        <v>57</v>
      </c>
      <c r="AL730" s="18" t="s">
        <v>1055</v>
      </c>
      <c r="AM730" s="18" t="s">
        <v>302</v>
      </c>
      <c r="AN730" s="18">
        <v>8.3000000000000007</v>
      </c>
      <c r="AO730" s="18" t="s">
        <v>1056</v>
      </c>
      <c r="AP730" s="18" t="s">
        <v>479</v>
      </c>
      <c r="AQ730" s="18">
        <v>24</v>
      </c>
      <c r="AR730" s="18" t="s">
        <v>672</v>
      </c>
      <c r="AS730" s="18">
        <f t="shared" ref="AS730:AS799" si="179">AN730-AU730</f>
        <v>7.4000000000000021</v>
      </c>
      <c r="AT730" s="18">
        <v>9.1999999999999993</v>
      </c>
      <c r="AU730" s="18">
        <f t="shared" ref="AU730:AU807" si="180">AV730</f>
        <v>0.89999999999999858</v>
      </c>
      <c r="AV730" s="18">
        <f t="shared" ref="AV730:AV799" si="181">AT730-AN730</f>
        <v>0.89999999999999858</v>
      </c>
      <c r="AW730" s="18" t="s">
        <v>501</v>
      </c>
      <c r="AX730" s="18">
        <v>57</v>
      </c>
      <c r="AY730" s="18" t="s">
        <v>522</v>
      </c>
      <c r="AZ730" s="18" t="s">
        <v>257</v>
      </c>
      <c r="BA730" s="18" t="s">
        <v>257</v>
      </c>
      <c r="BB730" s="18" t="s">
        <v>1057</v>
      </c>
      <c r="BC730" s="18" t="s">
        <v>302</v>
      </c>
      <c r="BD730" s="57">
        <v>0.9</v>
      </c>
      <c r="BE730" s="18" t="s">
        <v>1058</v>
      </c>
      <c r="BF730" s="18" t="s">
        <v>479</v>
      </c>
      <c r="BG730" s="18">
        <v>24</v>
      </c>
      <c r="BH730" s="18" t="s">
        <v>672</v>
      </c>
      <c r="BI730" s="57">
        <f t="shared" ref="BI730:BI737" si="182">BD730-BK730</f>
        <v>0.7</v>
      </c>
      <c r="BJ730" s="57">
        <v>1.1000000000000001</v>
      </c>
      <c r="BK730" s="57">
        <f t="shared" ref="BK730:BK737" si="183">BL730</f>
        <v>0.20000000000000007</v>
      </c>
      <c r="BL730" s="57">
        <f t="shared" ref="BL730:BL737" si="184">BJ730-BD730</f>
        <v>0.20000000000000007</v>
      </c>
      <c r="BM730" s="18" t="s">
        <v>501</v>
      </c>
      <c r="BN730" s="18">
        <v>57</v>
      </c>
      <c r="BO730" s="18" t="s">
        <v>522</v>
      </c>
      <c r="BP730" s="18" t="s">
        <v>257</v>
      </c>
      <c r="BQ730" s="18" t="s">
        <v>257</v>
      </c>
      <c r="BR730" s="18" t="s">
        <v>1059</v>
      </c>
      <c r="BS730" s="18" t="s">
        <v>286</v>
      </c>
      <c r="BT730" s="57">
        <v>58.3</v>
      </c>
      <c r="BU730" s="18" t="s">
        <v>1060</v>
      </c>
      <c r="BV730" s="18" t="s">
        <v>257</v>
      </c>
      <c r="BW730" s="18">
        <v>24</v>
      </c>
      <c r="BX730" s="18" t="s">
        <v>672</v>
      </c>
      <c r="BY730" s="18" t="s">
        <v>257</v>
      </c>
      <c r="BZ730" s="18" t="s">
        <v>257</v>
      </c>
      <c r="CA730" s="18" t="s">
        <v>257</v>
      </c>
      <c r="CB730" s="18" t="s">
        <v>257</v>
      </c>
      <c r="CC730" s="18" t="s">
        <v>257</v>
      </c>
      <c r="CD730" s="18">
        <v>57</v>
      </c>
      <c r="CE730" s="18" t="s">
        <v>522</v>
      </c>
      <c r="CF730" s="18" t="s">
        <v>257</v>
      </c>
      <c r="CG730" s="18" t="s">
        <v>257</v>
      </c>
      <c r="CH730" s="18" t="s">
        <v>1061</v>
      </c>
      <c r="CI730" s="18" t="s">
        <v>287</v>
      </c>
      <c r="CJ730" s="57">
        <v>0</v>
      </c>
      <c r="CK730" s="18" t="s">
        <v>1062</v>
      </c>
      <c r="CL730" s="18" t="s">
        <v>257</v>
      </c>
      <c r="CM730" s="18">
        <v>24</v>
      </c>
      <c r="CN730" s="18" t="s">
        <v>672</v>
      </c>
      <c r="CO730" s="18" t="s">
        <v>257</v>
      </c>
      <c r="CP730" s="18" t="s">
        <v>257</v>
      </c>
      <c r="CQ730" s="18" t="s">
        <v>257</v>
      </c>
      <c r="CR730" s="18" t="s">
        <v>257</v>
      </c>
      <c r="CS730" s="18" t="s">
        <v>257</v>
      </c>
      <c r="CT730" s="18">
        <v>57</v>
      </c>
      <c r="CU730" s="18" t="s">
        <v>522</v>
      </c>
      <c r="CV730" s="18" t="s">
        <v>257</v>
      </c>
      <c r="CW730" s="18" t="s">
        <v>257</v>
      </c>
      <c r="CX730" s="18" t="s">
        <v>1061</v>
      </c>
      <c r="CY730" s="18"/>
      <c r="CZ730" s="18"/>
      <c r="DA730" s="18"/>
      <c r="DB730" s="18"/>
      <c r="DC730" s="18"/>
      <c r="DD730" s="18"/>
      <c r="DE730" s="18"/>
      <c r="DF730" s="18"/>
      <c r="DG730" s="18"/>
      <c r="DH730" s="18"/>
      <c r="DI730" s="18"/>
      <c r="DJ730" s="18"/>
      <c r="DK730" s="18"/>
      <c r="DL730" s="18"/>
      <c r="DM730" s="18"/>
      <c r="DN730" s="18"/>
      <c r="DO730" s="18"/>
      <c r="DP730" s="18"/>
      <c r="DQ730" s="57"/>
      <c r="DR730" s="18"/>
      <c r="DS730" s="57"/>
      <c r="DT730" s="18"/>
      <c r="DU730" s="18"/>
      <c r="DV730" s="18"/>
      <c r="DW730" s="18">
        <v>0</v>
      </c>
      <c r="DX730" s="18"/>
      <c r="DY730" s="18"/>
      <c r="DZ730" s="18"/>
      <c r="EA730" s="18"/>
      <c r="EB730" s="18"/>
      <c r="EC730" s="18"/>
      <c r="ED730" s="18"/>
      <c r="EE730" s="18">
        <v>1</v>
      </c>
      <c r="EF730" s="18">
        <v>1</v>
      </c>
      <c r="EG730" s="18">
        <v>0</v>
      </c>
      <c r="EH730" s="18" t="s">
        <v>1063</v>
      </c>
      <c r="EI730" s="18" cm="1">
        <f t="array" ref="EI730">IF(SUMPRODUCT(--(DO730:DS730&lt;&gt;""))=0, 0,1)</f>
        <v>0</v>
      </c>
      <c r="EJ730" s="18" cm="1">
        <f t="array" ref="EJ730">IF(SUMPRODUCT(--(DT730:EG730&lt;&gt;""))=0, 0,1)</f>
        <v>1</v>
      </c>
      <c r="EK730" s="18" cm="1">
        <f t="array" ref="EK730">IF(SUMPRODUCT(--(EC730:EG730&lt;&gt;""))=0, 0,1)</f>
        <v>1</v>
      </c>
      <c r="EL730" s="18" cm="1">
        <f t="array" ref="EL730">IF(SUMPRODUCT(--(EE730:EG730&lt;&gt;""))=0, 0,1)</f>
        <v>1</v>
      </c>
      <c r="EM730" s="18">
        <f t="shared" si="166"/>
        <v>1</v>
      </c>
      <c r="EN730" s="18" t="str">
        <f t="shared" si="167"/>
        <v>NA</v>
      </c>
      <c r="EO730" s="18">
        <f t="shared" si="168"/>
        <v>1</v>
      </c>
      <c r="EP730" s="18">
        <f t="shared" si="169"/>
        <v>1</v>
      </c>
      <c r="EQ730" s="18">
        <f t="shared" si="170"/>
        <v>1</v>
      </c>
      <c r="ER730" s="58" t="s">
        <v>2080</v>
      </c>
      <c r="ES730" s="59">
        <v>43643</v>
      </c>
      <c r="ET730" s="18" t="s">
        <v>1064</v>
      </c>
      <c r="EU730" s="18" t="s">
        <v>1046</v>
      </c>
    </row>
    <row r="731" spans="1:151" ht="15.75" customHeight="1" x14ac:dyDescent="0.2">
      <c r="A731" s="32" t="s">
        <v>331</v>
      </c>
      <c r="B731" s="24" t="s">
        <v>1045</v>
      </c>
      <c r="C731" s="26">
        <v>1</v>
      </c>
      <c r="D731" s="18" t="s">
        <v>1065</v>
      </c>
      <c r="E731" s="18" t="s">
        <v>1082</v>
      </c>
      <c r="F731" s="18" t="s">
        <v>553</v>
      </c>
      <c r="G731" s="18" t="s">
        <v>641</v>
      </c>
      <c r="H731" s="18" t="s">
        <v>642</v>
      </c>
      <c r="I731" s="18" t="s">
        <v>363</v>
      </c>
      <c r="J731" s="18" t="s">
        <v>363</v>
      </c>
      <c r="K731" s="18" t="s">
        <v>363</v>
      </c>
      <c r="L731" s="18" t="s">
        <v>363</v>
      </c>
      <c r="M731" s="18" t="s">
        <v>253</v>
      </c>
      <c r="N731" s="56">
        <v>113</v>
      </c>
      <c r="O731" s="18" t="s">
        <v>1047</v>
      </c>
      <c r="P731" s="18" t="s">
        <v>261</v>
      </c>
      <c r="Q731" s="18" t="s">
        <v>254</v>
      </c>
      <c r="R731" s="24" t="s">
        <v>257</v>
      </c>
      <c r="S731" s="24" t="s">
        <v>257</v>
      </c>
      <c r="T731" s="26" t="s">
        <v>917</v>
      </c>
      <c r="U731" s="18" t="s">
        <v>1083</v>
      </c>
      <c r="V731" s="26" t="s">
        <v>1066</v>
      </c>
      <c r="W731" s="26" t="s">
        <v>1067</v>
      </c>
      <c r="X731" s="18" t="s">
        <v>1068</v>
      </c>
      <c r="Y731" s="57">
        <v>192.95</v>
      </c>
      <c r="Z731" s="18" t="s">
        <v>474</v>
      </c>
      <c r="AA731" s="57">
        <v>192.95</v>
      </c>
      <c r="AB731" s="57" t="s">
        <v>257</v>
      </c>
      <c r="AC731" s="18" t="s">
        <v>479</v>
      </c>
      <c r="AD731" s="56">
        <v>3</v>
      </c>
      <c r="AE731" s="18" t="s">
        <v>1054</v>
      </c>
      <c r="AF731" s="57">
        <v>44.9</v>
      </c>
      <c r="AG731" s="57">
        <v>44.9</v>
      </c>
      <c r="AH731" s="18" t="s">
        <v>501</v>
      </c>
      <c r="AI731" s="18">
        <v>57</v>
      </c>
      <c r="AJ731" s="18" t="s">
        <v>522</v>
      </c>
      <c r="AK731" s="18">
        <v>57</v>
      </c>
      <c r="AL731" s="18" t="s">
        <v>1055</v>
      </c>
      <c r="AM731" s="18" t="s">
        <v>302</v>
      </c>
      <c r="AN731" s="18">
        <v>28.2</v>
      </c>
      <c r="AO731" s="18" t="s">
        <v>1056</v>
      </c>
      <c r="AP731" s="18" t="s">
        <v>479</v>
      </c>
      <c r="AQ731" s="18">
        <v>24</v>
      </c>
      <c r="AR731" s="18" t="s">
        <v>672</v>
      </c>
      <c r="AS731" s="18">
        <f t="shared" si="179"/>
        <v>23.9</v>
      </c>
      <c r="AT731" s="18">
        <v>32.5</v>
      </c>
      <c r="AU731" s="18">
        <f t="shared" si="180"/>
        <v>4.3000000000000007</v>
      </c>
      <c r="AV731" s="18">
        <f t="shared" si="181"/>
        <v>4.3000000000000007</v>
      </c>
      <c r="AW731" s="18" t="s">
        <v>501</v>
      </c>
      <c r="AX731" s="18">
        <v>57</v>
      </c>
      <c r="AY731" s="18" t="s">
        <v>522</v>
      </c>
      <c r="AZ731" s="18" t="s">
        <v>257</v>
      </c>
      <c r="BA731" s="18" t="s">
        <v>257</v>
      </c>
      <c r="BB731" s="18" t="s">
        <v>1057</v>
      </c>
      <c r="BC731" s="18" t="s">
        <v>302</v>
      </c>
      <c r="BD731" s="57">
        <v>2.7</v>
      </c>
      <c r="BE731" s="18" t="s">
        <v>1058</v>
      </c>
      <c r="BF731" s="18" t="s">
        <v>479</v>
      </c>
      <c r="BG731" s="18">
        <v>24</v>
      </c>
      <c r="BH731" s="18" t="s">
        <v>672</v>
      </c>
      <c r="BI731" s="57">
        <f t="shared" si="182"/>
        <v>2.3000000000000003</v>
      </c>
      <c r="BJ731" s="57">
        <v>3.1</v>
      </c>
      <c r="BK731" s="57">
        <f t="shared" si="183"/>
        <v>0.39999999999999991</v>
      </c>
      <c r="BL731" s="57">
        <f t="shared" si="184"/>
        <v>0.39999999999999991</v>
      </c>
      <c r="BM731" s="18" t="s">
        <v>501</v>
      </c>
      <c r="BN731" s="18">
        <v>57</v>
      </c>
      <c r="BO731" s="18" t="s">
        <v>522</v>
      </c>
      <c r="BP731" s="18" t="s">
        <v>257</v>
      </c>
      <c r="BQ731" s="18" t="s">
        <v>257</v>
      </c>
      <c r="BR731" s="18" t="s">
        <v>1059</v>
      </c>
      <c r="BS731" s="18" t="s">
        <v>286</v>
      </c>
      <c r="BT731" s="57">
        <v>0</v>
      </c>
      <c r="BU731" s="18" t="s">
        <v>1060</v>
      </c>
      <c r="BV731" s="18" t="s">
        <v>257</v>
      </c>
      <c r="BW731" s="18">
        <v>24</v>
      </c>
      <c r="BX731" s="18" t="s">
        <v>672</v>
      </c>
      <c r="BY731" s="18" t="s">
        <v>257</v>
      </c>
      <c r="BZ731" s="18" t="s">
        <v>257</v>
      </c>
      <c r="CA731" s="18" t="s">
        <v>257</v>
      </c>
      <c r="CB731" s="18" t="s">
        <v>257</v>
      </c>
      <c r="CC731" s="18" t="s">
        <v>257</v>
      </c>
      <c r="CD731" s="18">
        <v>57</v>
      </c>
      <c r="CE731" s="18" t="s">
        <v>522</v>
      </c>
      <c r="CF731" s="18" t="s">
        <v>257</v>
      </c>
      <c r="CG731" s="18" t="s">
        <v>257</v>
      </c>
      <c r="CH731" s="18" t="s">
        <v>1069</v>
      </c>
      <c r="CI731" s="18" t="s">
        <v>287</v>
      </c>
      <c r="CJ731" s="57">
        <v>0</v>
      </c>
      <c r="CK731" s="18" t="s">
        <v>1062</v>
      </c>
      <c r="CL731" s="18" t="s">
        <v>257</v>
      </c>
      <c r="CM731" s="18">
        <v>24</v>
      </c>
      <c r="CN731" s="18" t="s">
        <v>672</v>
      </c>
      <c r="CO731" s="18" t="s">
        <v>257</v>
      </c>
      <c r="CP731" s="18" t="s">
        <v>257</v>
      </c>
      <c r="CQ731" s="18" t="s">
        <v>257</v>
      </c>
      <c r="CR731" s="18" t="s">
        <v>257</v>
      </c>
      <c r="CS731" s="18" t="s">
        <v>257</v>
      </c>
      <c r="CT731" s="18">
        <v>57</v>
      </c>
      <c r="CU731" s="18" t="s">
        <v>522</v>
      </c>
      <c r="CV731" s="18" t="s">
        <v>257</v>
      </c>
      <c r="CW731" s="18" t="s">
        <v>257</v>
      </c>
      <c r="CX731" s="18" t="s">
        <v>1069</v>
      </c>
      <c r="CY731" s="18"/>
      <c r="CZ731" s="18"/>
      <c r="DA731" s="18"/>
      <c r="DB731" s="18"/>
      <c r="DC731" s="18"/>
      <c r="DD731" s="18"/>
      <c r="DE731" s="18"/>
      <c r="DF731" s="18"/>
      <c r="DG731" s="18"/>
      <c r="DH731" s="18"/>
      <c r="DI731" s="18"/>
      <c r="DJ731" s="18"/>
      <c r="DK731" s="18"/>
      <c r="DL731" s="18"/>
      <c r="DM731" s="18"/>
      <c r="DN731" s="18"/>
      <c r="DO731" s="18"/>
      <c r="DP731" s="18"/>
      <c r="DQ731" s="57"/>
      <c r="DR731" s="18"/>
      <c r="DS731" s="57"/>
      <c r="DT731" s="18"/>
      <c r="DU731" s="18"/>
      <c r="DV731" s="18"/>
      <c r="DW731" s="18">
        <v>0</v>
      </c>
      <c r="DX731" s="18"/>
      <c r="DY731" s="18"/>
      <c r="DZ731" s="18"/>
      <c r="EA731" s="18"/>
      <c r="EB731" s="18"/>
      <c r="EC731" s="18"/>
      <c r="ED731" s="18"/>
      <c r="EE731" s="18">
        <v>0</v>
      </c>
      <c r="EF731" s="18">
        <v>0</v>
      </c>
      <c r="EG731" s="18">
        <v>0</v>
      </c>
      <c r="EH731" s="18" t="s">
        <v>1063</v>
      </c>
      <c r="EI731" s="18" cm="1">
        <f t="array" ref="EI731">IF(SUMPRODUCT(--(DO731:DS731&lt;&gt;""))=0, 0,1)</f>
        <v>0</v>
      </c>
      <c r="EJ731" s="18" cm="1">
        <f t="array" ref="EJ731">IF(SUMPRODUCT(--(DT731:EG731&lt;&gt;""))=0, 0,1)</f>
        <v>1</v>
      </c>
      <c r="EK731" s="18" cm="1">
        <f t="array" ref="EK731">IF(SUMPRODUCT(--(EC731:EG731&lt;&gt;""))=0, 0,1)</f>
        <v>1</v>
      </c>
      <c r="EL731" s="18" cm="1">
        <f t="array" ref="EL731">IF(SUMPRODUCT(--(EE731:EG731&lt;&gt;""))=0, 0,1)</f>
        <v>1</v>
      </c>
      <c r="EM731" s="18">
        <f t="shared" si="166"/>
        <v>0</v>
      </c>
      <c r="EN731" s="18" t="str">
        <f t="shared" si="167"/>
        <v>NA</v>
      </c>
      <c r="EO731" s="18">
        <f t="shared" si="168"/>
        <v>0</v>
      </c>
      <c r="EP731" s="18">
        <f t="shared" si="169"/>
        <v>0</v>
      </c>
      <c r="EQ731" s="18">
        <f t="shared" si="170"/>
        <v>0</v>
      </c>
      <c r="ER731" s="58" t="s">
        <v>2080</v>
      </c>
      <c r="ES731" s="59">
        <v>43643</v>
      </c>
      <c r="ET731" s="18" t="s">
        <v>1064</v>
      </c>
      <c r="EU731" s="18" t="s">
        <v>1046</v>
      </c>
    </row>
    <row r="732" spans="1:151" ht="15.75" customHeight="1" x14ac:dyDescent="0.2">
      <c r="A732" s="32" t="s">
        <v>331</v>
      </c>
      <c r="B732" s="24" t="s">
        <v>1045</v>
      </c>
      <c r="C732" s="26">
        <v>1</v>
      </c>
      <c r="D732" s="18" t="s">
        <v>1070</v>
      </c>
      <c r="E732" s="18" t="s">
        <v>1082</v>
      </c>
      <c r="F732" s="18" t="s">
        <v>553</v>
      </c>
      <c r="G732" s="18" t="s">
        <v>641</v>
      </c>
      <c r="H732" s="18" t="s">
        <v>642</v>
      </c>
      <c r="I732" s="18" t="s">
        <v>363</v>
      </c>
      <c r="J732" s="18" t="s">
        <v>363</v>
      </c>
      <c r="K732" s="18" t="s">
        <v>363</v>
      </c>
      <c r="L732" s="18" t="s">
        <v>363</v>
      </c>
      <c r="M732" s="18" t="s">
        <v>253</v>
      </c>
      <c r="N732" s="56">
        <v>113</v>
      </c>
      <c r="O732" s="18" t="s">
        <v>1047</v>
      </c>
      <c r="P732" s="18" t="s">
        <v>261</v>
      </c>
      <c r="Q732" s="18" t="s">
        <v>254</v>
      </c>
      <c r="R732" s="24" t="s">
        <v>257</v>
      </c>
      <c r="S732" s="24" t="s">
        <v>257</v>
      </c>
      <c r="T732" s="26" t="s">
        <v>917</v>
      </c>
      <c r="U732" s="18" t="s">
        <v>1083</v>
      </c>
      <c r="V732" s="26" t="s">
        <v>1071</v>
      </c>
      <c r="W732" s="26" t="s">
        <v>1072</v>
      </c>
      <c r="X732" s="18" t="s">
        <v>1068</v>
      </c>
      <c r="Y732" s="57">
        <v>126.35</v>
      </c>
      <c r="Z732" s="18" t="s">
        <v>474</v>
      </c>
      <c r="AA732" s="57">
        <v>126.35</v>
      </c>
      <c r="AB732" s="57" t="s">
        <v>257</v>
      </c>
      <c r="AC732" s="18" t="s">
        <v>479</v>
      </c>
      <c r="AD732" s="56">
        <v>3</v>
      </c>
      <c r="AE732" s="18" t="s">
        <v>1054</v>
      </c>
      <c r="AF732" s="57">
        <v>3.9</v>
      </c>
      <c r="AG732" s="57">
        <v>3.9</v>
      </c>
      <c r="AH732" s="18" t="s">
        <v>501</v>
      </c>
      <c r="AI732" s="18">
        <v>57</v>
      </c>
      <c r="AJ732" s="18" t="s">
        <v>522</v>
      </c>
      <c r="AK732" s="18">
        <v>57</v>
      </c>
      <c r="AL732" s="18" t="s">
        <v>1055</v>
      </c>
      <c r="AM732" s="18" t="s">
        <v>302</v>
      </c>
      <c r="AN732" s="18">
        <v>-45.6</v>
      </c>
      <c r="AO732" s="18" t="s">
        <v>1056</v>
      </c>
      <c r="AP732" s="18" t="s">
        <v>479</v>
      </c>
      <c r="AQ732" s="18">
        <v>24</v>
      </c>
      <c r="AR732" s="18" t="s">
        <v>672</v>
      </c>
      <c r="AS732" s="18">
        <f t="shared" si="179"/>
        <v>-55.300000000000004</v>
      </c>
      <c r="AT732" s="18">
        <v>-35.9</v>
      </c>
      <c r="AU732" s="18">
        <f t="shared" si="180"/>
        <v>9.7000000000000028</v>
      </c>
      <c r="AV732" s="18">
        <f t="shared" si="181"/>
        <v>9.7000000000000028</v>
      </c>
      <c r="AW732" s="18" t="s">
        <v>501</v>
      </c>
      <c r="AX732" s="18">
        <v>57</v>
      </c>
      <c r="AY732" s="18" t="s">
        <v>522</v>
      </c>
      <c r="AZ732" s="18" t="s">
        <v>257</v>
      </c>
      <c r="BA732" s="18" t="s">
        <v>257</v>
      </c>
      <c r="BB732" s="18" t="s">
        <v>1057</v>
      </c>
      <c r="BC732" s="18" t="s">
        <v>302</v>
      </c>
      <c r="BD732" s="57">
        <v>-3.5</v>
      </c>
      <c r="BE732" s="18" t="s">
        <v>1058</v>
      </c>
      <c r="BF732" s="18" t="s">
        <v>479</v>
      </c>
      <c r="BG732" s="18">
        <v>24</v>
      </c>
      <c r="BH732" s="18" t="s">
        <v>672</v>
      </c>
      <c r="BI732" s="57">
        <f t="shared" si="182"/>
        <v>-4</v>
      </c>
      <c r="BJ732" s="57">
        <v>-3</v>
      </c>
      <c r="BK732" s="57">
        <f t="shared" si="183"/>
        <v>0.5</v>
      </c>
      <c r="BL732" s="57">
        <f t="shared" si="184"/>
        <v>0.5</v>
      </c>
      <c r="BM732" s="18" t="s">
        <v>501</v>
      </c>
      <c r="BN732" s="18">
        <v>57</v>
      </c>
      <c r="BO732" s="18" t="s">
        <v>522</v>
      </c>
      <c r="BP732" s="18" t="s">
        <v>257</v>
      </c>
      <c r="BQ732" s="18" t="s">
        <v>257</v>
      </c>
      <c r="BR732" s="18" t="s">
        <v>1059</v>
      </c>
      <c r="BS732" s="18" t="s">
        <v>286</v>
      </c>
      <c r="BT732" s="57">
        <v>45.8</v>
      </c>
      <c r="BU732" s="18" t="s">
        <v>1060</v>
      </c>
      <c r="BV732" s="18" t="s">
        <v>257</v>
      </c>
      <c r="BW732" s="18">
        <v>24</v>
      </c>
      <c r="BX732" s="18" t="s">
        <v>672</v>
      </c>
      <c r="BY732" s="18" t="s">
        <v>257</v>
      </c>
      <c r="BZ732" s="18" t="s">
        <v>257</v>
      </c>
      <c r="CA732" s="18" t="s">
        <v>257</v>
      </c>
      <c r="CB732" s="18" t="s">
        <v>257</v>
      </c>
      <c r="CC732" s="18" t="s">
        <v>257</v>
      </c>
      <c r="CD732" s="18">
        <v>57</v>
      </c>
      <c r="CE732" s="18" t="s">
        <v>522</v>
      </c>
      <c r="CF732" s="18" t="s">
        <v>257</v>
      </c>
      <c r="CG732" s="18" t="s">
        <v>257</v>
      </c>
      <c r="CH732" s="18" t="s">
        <v>1080</v>
      </c>
      <c r="CI732" s="18" t="s">
        <v>287</v>
      </c>
      <c r="CJ732" s="57">
        <v>54.2</v>
      </c>
      <c r="CK732" s="18" t="s">
        <v>1062</v>
      </c>
      <c r="CL732" s="18" t="s">
        <v>257</v>
      </c>
      <c r="CM732" s="18">
        <v>24</v>
      </c>
      <c r="CN732" s="18" t="s">
        <v>672</v>
      </c>
      <c r="CO732" s="18" t="s">
        <v>257</v>
      </c>
      <c r="CP732" s="18" t="s">
        <v>257</v>
      </c>
      <c r="CQ732" s="18" t="s">
        <v>257</v>
      </c>
      <c r="CR732" s="18" t="s">
        <v>257</v>
      </c>
      <c r="CS732" s="18" t="s">
        <v>257</v>
      </c>
      <c r="CT732" s="18">
        <v>57</v>
      </c>
      <c r="CU732" s="18" t="s">
        <v>522</v>
      </c>
      <c r="CV732" s="18" t="s">
        <v>257</v>
      </c>
      <c r="CW732" s="18" t="s">
        <v>257</v>
      </c>
      <c r="CX732" s="18" t="s">
        <v>1080</v>
      </c>
      <c r="CY732" s="18"/>
      <c r="CZ732" s="18"/>
      <c r="DA732" s="18"/>
      <c r="DB732" s="18"/>
      <c r="DC732" s="18"/>
      <c r="DD732" s="18"/>
      <c r="DE732" s="18"/>
      <c r="DF732" s="18"/>
      <c r="DG732" s="18"/>
      <c r="DH732" s="18"/>
      <c r="DI732" s="18"/>
      <c r="DJ732" s="18"/>
      <c r="DK732" s="18"/>
      <c r="DL732" s="18"/>
      <c r="DM732" s="18"/>
      <c r="DN732" s="18"/>
      <c r="DO732" s="18"/>
      <c r="DP732" s="18"/>
      <c r="DQ732" s="57"/>
      <c r="DR732" s="18"/>
      <c r="DS732" s="57"/>
      <c r="DT732" s="18"/>
      <c r="DU732" s="18"/>
      <c r="DV732" s="18"/>
      <c r="DW732" s="18">
        <v>1</v>
      </c>
      <c r="DX732" s="18"/>
      <c r="DY732" s="18"/>
      <c r="DZ732" s="18"/>
      <c r="EA732" s="18"/>
      <c r="EB732" s="18"/>
      <c r="EC732" s="18"/>
      <c r="ED732" s="18"/>
      <c r="EE732" s="18">
        <v>1</v>
      </c>
      <c r="EF732" s="18">
        <v>1</v>
      </c>
      <c r="EG732" s="18">
        <v>1</v>
      </c>
      <c r="EH732" s="18" t="s">
        <v>1063</v>
      </c>
      <c r="EI732" s="18" cm="1">
        <f t="array" ref="EI732">IF(SUMPRODUCT(--(DO732:DS732&lt;&gt;""))=0, 0,1)</f>
        <v>0</v>
      </c>
      <c r="EJ732" s="18" cm="1">
        <f t="array" ref="EJ732">IF(SUMPRODUCT(--(DT732:EG732&lt;&gt;""))=0, 0,1)</f>
        <v>1</v>
      </c>
      <c r="EK732" s="18" cm="1">
        <f t="array" ref="EK732">IF(SUMPRODUCT(--(EC732:EG732&lt;&gt;""))=0, 0,1)</f>
        <v>1</v>
      </c>
      <c r="EL732" s="18" cm="1">
        <f t="array" ref="EL732">IF(SUMPRODUCT(--(EE732:EG732&lt;&gt;""))=0, 0,1)</f>
        <v>1</v>
      </c>
      <c r="EM732" s="18">
        <f t="shared" si="166"/>
        <v>1</v>
      </c>
      <c r="EN732" s="18" t="str">
        <f t="shared" si="167"/>
        <v>NA</v>
      </c>
      <c r="EO732" s="18">
        <f t="shared" si="168"/>
        <v>1</v>
      </c>
      <c r="EP732" s="18">
        <f t="shared" si="169"/>
        <v>1</v>
      </c>
      <c r="EQ732" s="18">
        <f t="shared" si="170"/>
        <v>1</v>
      </c>
      <c r="ER732" s="58" t="s">
        <v>2080</v>
      </c>
      <c r="ES732" s="59">
        <v>43643</v>
      </c>
      <c r="ET732" s="18" t="s">
        <v>1064</v>
      </c>
      <c r="EU732" s="18" t="s">
        <v>1046</v>
      </c>
    </row>
    <row r="733" spans="1:151" ht="15.75" customHeight="1" x14ac:dyDescent="0.2">
      <c r="A733" s="32" t="s">
        <v>331</v>
      </c>
      <c r="B733" s="24" t="s">
        <v>1045</v>
      </c>
      <c r="C733" s="26">
        <v>1</v>
      </c>
      <c r="D733" s="3" t="s">
        <v>1074</v>
      </c>
      <c r="E733" s="18" t="s">
        <v>1082</v>
      </c>
      <c r="F733" s="18" t="s">
        <v>553</v>
      </c>
      <c r="G733" s="18" t="s">
        <v>641</v>
      </c>
      <c r="H733" s="18" t="s">
        <v>642</v>
      </c>
      <c r="I733" s="18" t="s">
        <v>363</v>
      </c>
      <c r="J733" s="18" t="s">
        <v>363</v>
      </c>
      <c r="K733" s="18" t="s">
        <v>363</v>
      </c>
      <c r="L733" s="18" t="s">
        <v>363</v>
      </c>
      <c r="M733" s="18" t="s">
        <v>253</v>
      </c>
      <c r="N733" s="56">
        <v>113</v>
      </c>
      <c r="O733" s="18" t="s">
        <v>1047</v>
      </c>
      <c r="P733" s="18" t="s">
        <v>261</v>
      </c>
      <c r="Q733" s="18" t="s">
        <v>254</v>
      </c>
      <c r="R733" s="24" t="s">
        <v>257</v>
      </c>
      <c r="S733" s="24" t="s">
        <v>257</v>
      </c>
      <c r="T733" s="26" t="s">
        <v>917</v>
      </c>
      <c r="U733" s="18" t="s">
        <v>1083</v>
      </c>
      <c r="V733" s="26" t="s">
        <v>1075</v>
      </c>
      <c r="W733" s="26" t="s">
        <v>1076</v>
      </c>
      <c r="X733" s="18" t="s">
        <v>1077</v>
      </c>
      <c r="Y733" s="57">
        <v>426.8</v>
      </c>
      <c r="Z733" s="18" t="s">
        <v>474</v>
      </c>
      <c r="AA733" s="57">
        <v>426.8</v>
      </c>
      <c r="AB733" s="57" t="s">
        <v>257</v>
      </c>
      <c r="AC733" s="18" t="s">
        <v>479</v>
      </c>
      <c r="AD733" s="56">
        <v>3</v>
      </c>
      <c r="AE733" s="18" t="s">
        <v>1054</v>
      </c>
      <c r="AF733" s="57">
        <v>91.399999999999977</v>
      </c>
      <c r="AG733" s="57">
        <v>91.399999999999977</v>
      </c>
      <c r="AH733" s="18" t="s">
        <v>501</v>
      </c>
      <c r="AI733" s="18">
        <v>57</v>
      </c>
      <c r="AJ733" s="18" t="s">
        <v>522</v>
      </c>
      <c r="AK733" s="18">
        <v>57</v>
      </c>
      <c r="AL733" s="18" t="s">
        <v>1055</v>
      </c>
      <c r="AM733" s="18" t="s">
        <v>302</v>
      </c>
      <c r="AN733" s="18">
        <v>-8.6999999999999993</v>
      </c>
      <c r="AO733" s="18" t="s">
        <v>1056</v>
      </c>
      <c r="AP733" s="18" t="s">
        <v>479</v>
      </c>
      <c r="AQ733" s="18">
        <v>24</v>
      </c>
      <c r="AR733" s="18" t="s">
        <v>672</v>
      </c>
      <c r="AS733" s="57">
        <f t="shared" si="179"/>
        <v>-18.399999999999999</v>
      </c>
      <c r="AT733" s="57">
        <v>1</v>
      </c>
      <c r="AU733" s="57">
        <f t="shared" si="180"/>
        <v>9.6999999999999993</v>
      </c>
      <c r="AV733" s="57">
        <f t="shared" si="181"/>
        <v>9.6999999999999993</v>
      </c>
      <c r="AW733" s="18" t="s">
        <v>501</v>
      </c>
      <c r="AX733" s="18">
        <v>57</v>
      </c>
      <c r="AY733" s="18" t="s">
        <v>522</v>
      </c>
      <c r="AZ733" s="18" t="s">
        <v>257</v>
      </c>
      <c r="BA733" s="18" t="s">
        <v>257</v>
      </c>
      <c r="BB733" s="18" t="s">
        <v>1057</v>
      </c>
      <c r="BC733" s="18" t="s">
        <v>302</v>
      </c>
      <c r="BD733" s="57">
        <v>-0.6</v>
      </c>
      <c r="BE733" s="18" t="s">
        <v>1058</v>
      </c>
      <c r="BF733" s="18" t="s">
        <v>479</v>
      </c>
      <c r="BG733" s="18">
        <v>24</v>
      </c>
      <c r="BH733" s="18" t="s">
        <v>672</v>
      </c>
      <c r="BI733" s="57">
        <f t="shared" si="182"/>
        <v>-0.89999999999999991</v>
      </c>
      <c r="BJ733" s="57">
        <v>-0.3</v>
      </c>
      <c r="BK733" s="57">
        <f t="shared" si="183"/>
        <v>0.3</v>
      </c>
      <c r="BL733" s="57">
        <f t="shared" si="184"/>
        <v>0.3</v>
      </c>
      <c r="BM733" s="18" t="s">
        <v>501</v>
      </c>
      <c r="BN733" s="18">
        <v>57</v>
      </c>
      <c r="BO733" s="18" t="s">
        <v>522</v>
      </c>
      <c r="BP733" s="18" t="s">
        <v>257</v>
      </c>
      <c r="BQ733" s="18" t="s">
        <v>257</v>
      </c>
      <c r="BR733" s="18" t="s">
        <v>1059</v>
      </c>
      <c r="BS733" s="18" t="s">
        <v>286</v>
      </c>
      <c r="BT733" s="57">
        <v>37.5</v>
      </c>
      <c r="BU733" s="18" t="s">
        <v>1060</v>
      </c>
      <c r="BV733" s="18" t="s">
        <v>257</v>
      </c>
      <c r="BW733" s="18">
        <v>24</v>
      </c>
      <c r="BX733" s="18" t="s">
        <v>672</v>
      </c>
      <c r="BY733" s="18" t="s">
        <v>257</v>
      </c>
      <c r="BZ733" s="18" t="s">
        <v>257</v>
      </c>
      <c r="CA733" s="18" t="s">
        <v>257</v>
      </c>
      <c r="CB733" s="18" t="s">
        <v>257</v>
      </c>
      <c r="CC733" s="18" t="s">
        <v>257</v>
      </c>
      <c r="CD733" s="18">
        <v>57</v>
      </c>
      <c r="CE733" s="18" t="s">
        <v>522</v>
      </c>
      <c r="CF733" s="18" t="s">
        <v>257</v>
      </c>
      <c r="CG733" s="18" t="s">
        <v>257</v>
      </c>
      <c r="CH733" s="18" t="s">
        <v>1081</v>
      </c>
      <c r="CI733" s="18" t="s">
        <v>287</v>
      </c>
      <c r="CJ733" s="57">
        <v>62.5</v>
      </c>
      <c r="CK733" s="18" t="s">
        <v>1062</v>
      </c>
      <c r="CL733" s="18" t="s">
        <v>257</v>
      </c>
      <c r="CM733" s="18">
        <v>24</v>
      </c>
      <c r="CN733" s="18" t="s">
        <v>672</v>
      </c>
      <c r="CO733" s="18" t="s">
        <v>257</v>
      </c>
      <c r="CP733" s="18" t="s">
        <v>257</v>
      </c>
      <c r="CQ733" s="18" t="s">
        <v>257</v>
      </c>
      <c r="CR733" s="18" t="s">
        <v>257</v>
      </c>
      <c r="CS733" s="18" t="s">
        <v>257</v>
      </c>
      <c r="CT733" s="18">
        <v>57</v>
      </c>
      <c r="CU733" s="18" t="s">
        <v>522</v>
      </c>
      <c r="CV733" s="18" t="s">
        <v>257</v>
      </c>
      <c r="CW733" s="18" t="s">
        <v>257</v>
      </c>
      <c r="CX733" s="18" t="s">
        <v>1081</v>
      </c>
      <c r="CY733" s="18"/>
      <c r="CZ733" s="18"/>
      <c r="DA733" s="18"/>
      <c r="DB733" s="18"/>
      <c r="DC733" s="18"/>
      <c r="DD733" s="18"/>
      <c r="DE733" s="18"/>
      <c r="DF733" s="18"/>
      <c r="DG733" s="18"/>
      <c r="DH733" s="18"/>
      <c r="DI733" s="18"/>
      <c r="DJ733" s="18"/>
      <c r="DK733" s="18"/>
      <c r="DL733" s="18"/>
      <c r="DM733" s="18"/>
      <c r="DN733" s="18"/>
      <c r="DO733" s="3"/>
      <c r="DP733" s="18"/>
      <c r="DQ733" s="57"/>
      <c r="DR733" s="18"/>
      <c r="DS733" s="57"/>
      <c r="DT733" s="18"/>
      <c r="DU733" s="18"/>
      <c r="DV733" s="18"/>
      <c r="DW733" s="18">
        <v>1</v>
      </c>
      <c r="DX733" s="18"/>
      <c r="DY733" s="18"/>
      <c r="DZ733" s="18"/>
      <c r="EA733" s="18"/>
      <c r="EB733" s="18"/>
      <c r="EC733" s="18"/>
      <c r="ED733" s="18"/>
      <c r="EE733" s="18">
        <v>1</v>
      </c>
      <c r="EF733" s="18">
        <v>1</v>
      </c>
      <c r="EG733" s="18">
        <v>1</v>
      </c>
      <c r="EH733" s="18" t="s">
        <v>1063</v>
      </c>
      <c r="EI733" s="18" cm="1">
        <f t="array" ref="EI733">IF(SUMPRODUCT(--(DO733:DS733&lt;&gt;""))=0, 0,1)</f>
        <v>0</v>
      </c>
      <c r="EJ733" s="18" cm="1">
        <f t="array" ref="EJ733">IF(SUMPRODUCT(--(DT733:EG733&lt;&gt;""))=0, 0,1)</f>
        <v>1</v>
      </c>
      <c r="EK733" s="18" cm="1">
        <f t="array" ref="EK733">IF(SUMPRODUCT(--(EC733:EG733&lt;&gt;""))=0, 0,1)</f>
        <v>1</v>
      </c>
      <c r="EL733" s="18" cm="1">
        <f t="array" ref="EL733">IF(SUMPRODUCT(--(EE733:EG733&lt;&gt;""))=0, 0,1)</f>
        <v>1</v>
      </c>
      <c r="EM733" s="18">
        <f t="shared" si="166"/>
        <v>1</v>
      </c>
      <c r="EN733" s="18" t="str">
        <f t="shared" si="167"/>
        <v>NA</v>
      </c>
      <c r="EO733" s="18">
        <f t="shared" si="168"/>
        <v>1</v>
      </c>
      <c r="EP733" s="18">
        <f t="shared" si="169"/>
        <v>1</v>
      </c>
      <c r="EQ733" s="18">
        <f t="shared" si="170"/>
        <v>1</v>
      </c>
      <c r="ER733" s="58" t="s">
        <v>2080</v>
      </c>
      <c r="ES733" s="59">
        <v>43643</v>
      </c>
      <c r="ET733" s="18" t="s">
        <v>1064</v>
      </c>
      <c r="EU733" s="18" t="s">
        <v>1046</v>
      </c>
    </row>
    <row r="734" spans="1:151" ht="15.75" customHeight="1" x14ac:dyDescent="0.2">
      <c r="A734" s="32" t="s">
        <v>331</v>
      </c>
      <c r="B734" s="24" t="s">
        <v>1045</v>
      </c>
      <c r="C734" s="26">
        <v>1</v>
      </c>
      <c r="D734" s="18" t="s">
        <v>1048</v>
      </c>
      <c r="E734" s="18" t="s">
        <v>1084</v>
      </c>
      <c r="F734" s="18" t="s">
        <v>553</v>
      </c>
      <c r="G734" s="18" t="s">
        <v>641</v>
      </c>
      <c r="H734" s="18" t="s">
        <v>642</v>
      </c>
      <c r="I734" s="18" t="s">
        <v>363</v>
      </c>
      <c r="J734" s="18" t="s">
        <v>363</v>
      </c>
      <c r="K734" s="18" t="s">
        <v>363</v>
      </c>
      <c r="L734" s="18" t="s">
        <v>363</v>
      </c>
      <c r="M734" s="18" t="s">
        <v>253</v>
      </c>
      <c r="N734" s="56">
        <v>113</v>
      </c>
      <c r="O734" s="18" t="s">
        <v>1047</v>
      </c>
      <c r="P734" s="18" t="s">
        <v>261</v>
      </c>
      <c r="Q734" s="18" t="s">
        <v>254</v>
      </c>
      <c r="R734" s="24" t="s">
        <v>257</v>
      </c>
      <c r="S734" s="24" t="s">
        <v>257</v>
      </c>
      <c r="T734" s="26" t="s">
        <v>917</v>
      </c>
      <c r="U734" s="18" t="s">
        <v>1085</v>
      </c>
      <c r="V734" s="26" t="s">
        <v>1051</v>
      </c>
      <c r="W734" s="26" t="s">
        <v>1052</v>
      </c>
      <c r="X734" s="18" t="s">
        <v>1053</v>
      </c>
      <c r="Y734" s="57">
        <v>149.6</v>
      </c>
      <c r="Z734" s="18" t="s">
        <v>474</v>
      </c>
      <c r="AA734" s="57">
        <v>149.6</v>
      </c>
      <c r="AB734" s="57" t="s">
        <v>257</v>
      </c>
      <c r="AC734" s="18" t="s">
        <v>479</v>
      </c>
      <c r="AD734" s="56">
        <v>3</v>
      </c>
      <c r="AE734" s="18" t="s">
        <v>1054</v>
      </c>
      <c r="AF734" s="57">
        <v>28.7</v>
      </c>
      <c r="AG734" s="57">
        <v>28.7</v>
      </c>
      <c r="AH734" s="18" t="s">
        <v>501</v>
      </c>
      <c r="AI734" s="18">
        <v>91</v>
      </c>
      <c r="AJ734" s="18" t="s">
        <v>522</v>
      </c>
      <c r="AK734" s="18">
        <v>91</v>
      </c>
      <c r="AL734" s="18" t="s">
        <v>1055</v>
      </c>
      <c r="AM734" s="18" t="s">
        <v>302</v>
      </c>
      <c r="AN734" s="18">
        <v>3.4</v>
      </c>
      <c r="AO734" s="18" t="s">
        <v>1056</v>
      </c>
      <c r="AP734" s="18" t="s">
        <v>479</v>
      </c>
      <c r="AQ734" s="18">
        <v>24</v>
      </c>
      <c r="AR734" s="18" t="s">
        <v>672</v>
      </c>
      <c r="AS734" s="18">
        <f t="shared" si="179"/>
        <v>1.8999999999999995</v>
      </c>
      <c r="AT734" s="18">
        <v>4.9000000000000004</v>
      </c>
      <c r="AU734" s="18">
        <f t="shared" si="180"/>
        <v>1.5000000000000004</v>
      </c>
      <c r="AV734" s="18">
        <f t="shared" si="181"/>
        <v>1.5000000000000004</v>
      </c>
      <c r="AW734" s="18" t="s">
        <v>501</v>
      </c>
      <c r="AX734" s="18">
        <v>91</v>
      </c>
      <c r="AY734" s="18" t="s">
        <v>522</v>
      </c>
      <c r="AZ734" s="18" t="s">
        <v>257</v>
      </c>
      <c r="BA734" s="18" t="s">
        <v>257</v>
      </c>
      <c r="BB734" s="18" t="s">
        <v>1057</v>
      </c>
      <c r="BC734" s="18" t="s">
        <v>302</v>
      </c>
      <c r="BD734" s="57">
        <v>0.3</v>
      </c>
      <c r="BE734" s="18" t="s">
        <v>1058</v>
      </c>
      <c r="BF734" s="18" t="s">
        <v>479</v>
      </c>
      <c r="BG734" s="18">
        <v>24</v>
      </c>
      <c r="BH734" s="18" t="s">
        <v>672</v>
      </c>
      <c r="BI734" s="57">
        <f t="shared" si="182"/>
        <v>0.19999999999999996</v>
      </c>
      <c r="BJ734" s="57">
        <v>0.4</v>
      </c>
      <c r="BK734" s="57">
        <f t="shared" si="183"/>
        <v>0.10000000000000003</v>
      </c>
      <c r="BL734" s="57">
        <f t="shared" si="184"/>
        <v>0.10000000000000003</v>
      </c>
      <c r="BM734" s="18" t="s">
        <v>501</v>
      </c>
      <c r="BN734" s="18">
        <v>91</v>
      </c>
      <c r="BO734" s="18" t="s">
        <v>522</v>
      </c>
      <c r="BP734" s="18" t="s">
        <v>257</v>
      </c>
      <c r="BQ734" s="18" t="s">
        <v>257</v>
      </c>
      <c r="BR734" s="18" t="s">
        <v>1059</v>
      </c>
      <c r="BS734" s="18" t="s">
        <v>286</v>
      </c>
      <c r="BT734" s="57">
        <v>45.8</v>
      </c>
      <c r="BU734" s="18" t="s">
        <v>1060</v>
      </c>
      <c r="BV734" s="18" t="s">
        <v>257</v>
      </c>
      <c r="BW734" s="18">
        <v>24</v>
      </c>
      <c r="BX734" s="18" t="s">
        <v>672</v>
      </c>
      <c r="BY734" s="18" t="s">
        <v>257</v>
      </c>
      <c r="BZ734" s="18" t="s">
        <v>257</v>
      </c>
      <c r="CA734" s="18" t="s">
        <v>257</v>
      </c>
      <c r="CB734" s="18" t="s">
        <v>257</v>
      </c>
      <c r="CC734" s="18" t="s">
        <v>257</v>
      </c>
      <c r="CD734" s="18">
        <v>91</v>
      </c>
      <c r="CE734" s="18" t="s">
        <v>522</v>
      </c>
      <c r="CF734" s="18" t="s">
        <v>257</v>
      </c>
      <c r="CG734" s="18" t="s">
        <v>257</v>
      </c>
      <c r="CH734" s="18" t="s">
        <v>1061</v>
      </c>
      <c r="CI734" s="18" t="s">
        <v>287</v>
      </c>
      <c r="CJ734" s="57">
        <v>41.7</v>
      </c>
      <c r="CK734" s="18" t="s">
        <v>1062</v>
      </c>
      <c r="CL734" s="18" t="s">
        <v>257</v>
      </c>
      <c r="CM734" s="18">
        <v>24</v>
      </c>
      <c r="CN734" s="18" t="s">
        <v>672</v>
      </c>
      <c r="CO734" s="18" t="s">
        <v>257</v>
      </c>
      <c r="CP734" s="18" t="s">
        <v>257</v>
      </c>
      <c r="CQ734" s="18" t="s">
        <v>257</v>
      </c>
      <c r="CR734" s="18" t="s">
        <v>257</v>
      </c>
      <c r="CS734" s="18" t="s">
        <v>257</v>
      </c>
      <c r="CT734" s="18">
        <v>91</v>
      </c>
      <c r="CU734" s="18" t="s">
        <v>522</v>
      </c>
      <c r="CV734" s="18" t="s">
        <v>257</v>
      </c>
      <c r="CW734" s="18" t="s">
        <v>257</v>
      </c>
      <c r="CX734" s="18" t="s">
        <v>1061</v>
      </c>
      <c r="CY734" s="18"/>
      <c r="CZ734" s="18"/>
      <c r="DA734" s="18"/>
      <c r="DB734" s="18"/>
      <c r="DC734" s="18"/>
      <c r="DD734" s="18"/>
      <c r="DE734" s="18"/>
      <c r="DF734" s="18"/>
      <c r="DG734" s="18"/>
      <c r="DH734" s="18"/>
      <c r="DI734" s="18"/>
      <c r="DJ734" s="18"/>
      <c r="DK734" s="18"/>
      <c r="DL734" s="18"/>
      <c r="DM734" s="18"/>
      <c r="DN734" s="18"/>
      <c r="DO734" s="18"/>
      <c r="DP734" s="18"/>
      <c r="DQ734" s="57"/>
      <c r="DR734" s="18"/>
      <c r="DS734" s="57"/>
      <c r="DT734" s="18"/>
      <c r="DU734" s="18"/>
      <c r="DV734" s="18"/>
      <c r="DW734" s="18">
        <v>0</v>
      </c>
      <c r="DX734" s="18"/>
      <c r="DY734" s="18"/>
      <c r="DZ734" s="18"/>
      <c r="EA734" s="18"/>
      <c r="EB734" s="18"/>
      <c r="EC734" s="18"/>
      <c r="ED734" s="18"/>
      <c r="EE734" s="18">
        <v>1</v>
      </c>
      <c r="EF734" s="18">
        <v>1</v>
      </c>
      <c r="EG734" s="18">
        <v>1</v>
      </c>
      <c r="EH734" s="18" t="s">
        <v>1063</v>
      </c>
      <c r="EI734" s="18" cm="1">
        <f t="array" ref="EI734">IF(SUMPRODUCT(--(DO734:DS734&lt;&gt;""))=0, 0,1)</f>
        <v>0</v>
      </c>
      <c r="EJ734" s="18" cm="1">
        <f t="array" ref="EJ734">IF(SUMPRODUCT(--(DT734:EG734&lt;&gt;""))=0, 0,1)</f>
        <v>1</v>
      </c>
      <c r="EK734" s="18" cm="1">
        <f t="array" ref="EK734">IF(SUMPRODUCT(--(EC734:EG734&lt;&gt;""))=0, 0,1)</f>
        <v>1</v>
      </c>
      <c r="EL734" s="18" cm="1">
        <f t="array" ref="EL734">IF(SUMPRODUCT(--(EE734:EG734&lt;&gt;""))=0, 0,1)</f>
        <v>1</v>
      </c>
      <c r="EM734" s="18">
        <f t="shared" si="166"/>
        <v>1</v>
      </c>
      <c r="EN734" s="18" t="str">
        <f t="shared" si="167"/>
        <v>NA</v>
      </c>
      <c r="EO734" s="18">
        <f t="shared" si="168"/>
        <v>1</v>
      </c>
      <c r="EP734" s="18">
        <f t="shared" si="169"/>
        <v>1</v>
      </c>
      <c r="EQ734" s="18">
        <f t="shared" si="170"/>
        <v>1</v>
      </c>
      <c r="ER734" s="58" t="s">
        <v>2080</v>
      </c>
      <c r="ES734" s="59">
        <v>43643</v>
      </c>
      <c r="ET734" s="18" t="s">
        <v>1064</v>
      </c>
      <c r="EU734" s="18" t="s">
        <v>1046</v>
      </c>
    </row>
    <row r="735" spans="1:151" ht="15.75" customHeight="1" x14ac:dyDescent="0.2">
      <c r="A735" s="32" t="s">
        <v>331</v>
      </c>
      <c r="B735" s="24" t="s">
        <v>1045</v>
      </c>
      <c r="C735" s="26">
        <v>1</v>
      </c>
      <c r="D735" s="18" t="s">
        <v>1065</v>
      </c>
      <c r="E735" s="18" t="s">
        <v>1084</v>
      </c>
      <c r="F735" s="18" t="s">
        <v>553</v>
      </c>
      <c r="G735" s="18" t="s">
        <v>641</v>
      </c>
      <c r="H735" s="18" t="s">
        <v>642</v>
      </c>
      <c r="I735" s="18" t="s">
        <v>363</v>
      </c>
      <c r="J735" s="18" t="s">
        <v>363</v>
      </c>
      <c r="K735" s="18" t="s">
        <v>363</v>
      </c>
      <c r="L735" s="18" t="s">
        <v>363</v>
      </c>
      <c r="M735" s="18" t="s">
        <v>253</v>
      </c>
      <c r="N735" s="56">
        <v>113</v>
      </c>
      <c r="O735" s="18" t="s">
        <v>1047</v>
      </c>
      <c r="P735" s="18" t="s">
        <v>261</v>
      </c>
      <c r="Q735" s="18" t="s">
        <v>254</v>
      </c>
      <c r="R735" s="24" t="s">
        <v>257</v>
      </c>
      <c r="S735" s="24" t="s">
        <v>257</v>
      </c>
      <c r="T735" s="26" t="s">
        <v>917</v>
      </c>
      <c r="U735" s="18" t="s">
        <v>1085</v>
      </c>
      <c r="V735" s="26" t="s">
        <v>1066</v>
      </c>
      <c r="W735" s="26" t="s">
        <v>1067</v>
      </c>
      <c r="X735" s="18" t="s">
        <v>1068</v>
      </c>
      <c r="Y735" s="57">
        <v>277.5</v>
      </c>
      <c r="Z735" s="18" t="s">
        <v>474</v>
      </c>
      <c r="AA735" s="57">
        <v>277.5</v>
      </c>
      <c r="AB735" s="57" t="s">
        <v>257</v>
      </c>
      <c r="AC735" s="18" t="s">
        <v>479</v>
      </c>
      <c r="AD735" s="56">
        <v>3</v>
      </c>
      <c r="AE735" s="18" t="s">
        <v>1054</v>
      </c>
      <c r="AF735" s="57">
        <v>17.3</v>
      </c>
      <c r="AG735" s="57">
        <v>17.3</v>
      </c>
      <c r="AH735" s="18" t="s">
        <v>501</v>
      </c>
      <c r="AI735" s="18">
        <v>91</v>
      </c>
      <c r="AJ735" s="18" t="s">
        <v>522</v>
      </c>
      <c r="AK735" s="18">
        <v>91</v>
      </c>
      <c r="AL735" s="18" t="s">
        <v>1055</v>
      </c>
      <c r="AM735" s="18" t="s">
        <v>302</v>
      </c>
      <c r="AN735" s="18">
        <v>69.400000000000006</v>
      </c>
      <c r="AO735" s="18" t="s">
        <v>1056</v>
      </c>
      <c r="AP735" s="18" t="s">
        <v>479</v>
      </c>
      <c r="AQ735" s="18">
        <v>24</v>
      </c>
      <c r="AR735" s="18" t="s">
        <v>672</v>
      </c>
      <c r="AS735" s="18">
        <f t="shared" si="179"/>
        <v>64.500000000000014</v>
      </c>
      <c r="AT735" s="18">
        <v>74.3</v>
      </c>
      <c r="AU735" s="18">
        <f t="shared" si="180"/>
        <v>4.8999999999999915</v>
      </c>
      <c r="AV735" s="18">
        <f t="shared" si="181"/>
        <v>4.8999999999999915</v>
      </c>
      <c r="AW735" s="18" t="s">
        <v>501</v>
      </c>
      <c r="AX735" s="18">
        <v>91</v>
      </c>
      <c r="AY735" s="18" t="s">
        <v>522</v>
      </c>
      <c r="AZ735" s="18" t="s">
        <v>257</v>
      </c>
      <c r="BA735" s="18" t="s">
        <v>257</v>
      </c>
      <c r="BB735" s="18" t="s">
        <v>1057</v>
      </c>
      <c r="BC735" s="18" t="s">
        <v>302</v>
      </c>
      <c r="BD735" s="57">
        <v>5.7</v>
      </c>
      <c r="BE735" s="18" t="s">
        <v>1058</v>
      </c>
      <c r="BF735" s="18" t="s">
        <v>479</v>
      </c>
      <c r="BG735" s="18">
        <v>24</v>
      </c>
      <c r="BH735" s="18" t="s">
        <v>672</v>
      </c>
      <c r="BI735" s="57">
        <f t="shared" si="182"/>
        <v>5.5</v>
      </c>
      <c r="BJ735" s="57">
        <v>5.9</v>
      </c>
      <c r="BK735" s="57">
        <f t="shared" si="183"/>
        <v>0.20000000000000018</v>
      </c>
      <c r="BL735" s="57">
        <f t="shared" si="184"/>
        <v>0.20000000000000018</v>
      </c>
      <c r="BM735" s="18" t="s">
        <v>501</v>
      </c>
      <c r="BN735" s="18">
        <v>91</v>
      </c>
      <c r="BO735" s="18" t="s">
        <v>522</v>
      </c>
      <c r="BP735" s="18" t="s">
        <v>257</v>
      </c>
      <c r="BQ735" s="18" t="s">
        <v>257</v>
      </c>
      <c r="BR735" s="18" t="s">
        <v>1059</v>
      </c>
      <c r="BS735" s="18" t="s">
        <v>286</v>
      </c>
      <c r="BT735" s="57">
        <v>0</v>
      </c>
      <c r="BU735" s="18" t="s">
        <v>1060</v>
      </c>
      <c r="BV735" s="18" t="s">
        <v>257</v>
      </c>
      <c r="BW735" s="18">
        <v>24</v>
      </c>
      <c r="BX735" s="18" t="s">
        <v>672</v>
      </c>
      <c r="BY735" s="18" t="s">
        <v>257</v>
      </c>
      <c r="BZ735" s="18" t="s">
        <v>257</v>
      </c>
      <c r="CA735" s="18" t="s">
        <v>257</v>
      </c>
      <c r="CB735" s="18" t="s">
        <v>257</v>
      </c>
      <c r="CC735" s="18" t="s">
        <v>257</v>
      </c>
      <c r="CD735" s="18">
        <v>91</v>
      </c>
      <c r="CE735" s="18" t="s">
        <v>522</v>
      </c>
      <c r="CF735" s="18" t="s">
        <v>257</v>
      </c>
      <c r="CG735" s="18" t="s">
        <v>257</v>
      </c>
      <c r="CH735" s="18" t="s">
        <v>1061</v>
      </c>
      <c r="CI735" s="18" t="s">
        <v>287</v>
      </c>
      <c r="CJ735" s="57">
        <v>12.5</v>
      </c>
      <c r="CK735" s="18" t="s">
        <v>1062</v>
      </c>
      <c r="CL735" s="18" t="s">
        <v>257</v>
      </c>
      <c r="CM735" s="18">
        <v>24</v>
      </c>
      <c r="CN735" s="18" t="s">
        <v>672</v>
      </c>
      <c r="CO735" s="18" t="s">
        <v>257</v>
      </c>
      <c r="CP735" s="18" t="s">
        <v>257</v>
      </c>
      <c r="CQ735" s="18" t="s">
        <v>257</v>
      </c>
      <c r="CR735" s="18" t="s">
        <v>257</v>
      </c>
      <c r="CS735" s="18" t="s">
        <v>257</v>
      </c>
      <c r="CT735" s="18">
        <v>91</v>
      </c>
      <c r="CU735" s="18" t="s">
        <v>522</v>
      </c>
      <c r="CV735" s="18" t="s">
        <v>257</v>
      </c>
      <c r="CW735" s="18" t="s">
        <v>257</v>
      </c>
      <c r="CX735" s="18" t="s">
        <v>1061</v>
      </c>
      <c r="CY735" s="18"/>
      <c r="CZ735" s="18"/>
      <c r="DA735" s="18"/>
      <c r="DB735" s="18"/>
      <c r="DC735" s="18"/>
      <c r="DD735" s="18"/>
      <c r="DE735" s="18"/>
      <c r="DF735" s="18"/>
      <c r="DG735" s="18"/>
      <c r="DH735" s="18"/>
      <c r="DI735" s="18"/>
      <c r="DJ735" s="18"/>
      <c r="DK735" s="18"/>
      <c r="DL735" s="18"/>
      <c r="DM735" s="18"/>
      <c r="DN735" s="18"/>
      <c r="DO735" s="18"/>
      <c r="DP735" s="18"/>
      <c r="DQ735" s="57"/>
      <c r="DR735" s="18"/>
      <c r="DS735" s="57"/>
      <c r="DT735" s="18"/>
      <c r="DU735" s="18"/>
      <c r="DV735" s="18"/>
      <c r="DW735" s="18">
        <v>0</v>
      </c>
      <c r="DX735" s="18"/>
      <c r="DY735" s="18"/>
      <c r="DZ735" s="18"/>
      <c r="EA735" s="18"/>
      <c r="EB735" s="18"/>
      <c r="EC735" s="18"/>
      <c r="ED735" s="18"/>
      <c r="EE735" s="18">
        <v>0</v>
      </c>
      <c r="EF735" s="18">
        <v>1</v>
      </c>
      <c r="EG735" s="18">
        <v>1</v>
      </c>
      <c r="EH735" s="18" t="s">
        <v>1063</v>
      </c>
      <c r="EI735" s="18" cm="1">
        <f t="array" ref="EI735">IF(SUMPRODUCT(--(DO735:DS735&lt;&gt;""))=0, 0,1)</f>
        <v>0</v>
      </c>
      <c r="EJ735" s="18" cm="1">
        <f t="array" ref="EJ735">IF(SUMPRODUCT(--(DT735:EG735&lt;&gt;""))=0, 0,1)</f>
        <v>1</v>
      </c>
      <c r="EK735" s="18" cm="1">
        <f t="array" ref="EK735">IF(SUMPRODUCT(--(EC735:EG735&lt;&gt;""))=0, 0,1)</f>
        <v>1</v>
      </c>
      <c r="EL735" s="18" cm="1">
        <f t="array" ref="EL735">IF(SUMPRODUCT(--(EE735:EG735&lt;&gt;""))=0, 0,1)</f>
        <v>1</v>
      </c>
      <c r="EM735" s="18">
        <f t="shared" si="166"/>
        <v>1</v>
      </c>
      <c r="EN735" s="18" t="str">
        <f t="shared" si="167"/>
        <v>NA</v>
      </c>
      <c r="EO735" s="18">
        <f t="shared" si="168"/>
        <v>1</v>
      </c>
      <c r="EP735" s="18">
        <f t="shared" si="169"/>
        <v>1</v>
      </c>
      <c r="EQ735" s="18">
        <f t="shared" si="170"/>
        <v>1</v>
      </c>
      <c r="ER735" s="58" t="s">
        <v>2080</v>
      </c>
      <c r="ES735" s="59">
        <v>43643</v>
      </c>
      <c r="ET735" s="18" t="s">
        <v>1064</v>
      </c>
      <c r="EU735" s="18" t="s">
        <v>1046</v>
      </c>
    </row>
    <row r="736" spans="1:151" ht="15.75" customHeight="1" x14ac:dyDescent="0.2">
      <c r="A736" s="32" t="s">
        <v>331</v>
      </c>
      <c r="B736" s="24" t="s">
        <v>1045</v>
      </c>
      <c r="C736" s="26">
        <v>1</v>
      </c>
      <c r="D736" s="18" t="s">
        <v>1070</v>
      </c>
      <c r="E736" s="18" t="s">
        <v>1084</v>
      </c>
      <c r="F736" s="18" t="s">
        <v>553</v>
      </c>
      <c r="G736" s="18" t="s">
        <v>641</v>
      </c>
      <c r="H736" s="18" t="s">
        <v>642</v>
      </c>
      <c r="I736" s="18" t="s">
        <v>363</v>
      </c>
      <c r="J736" s="18" t="s">
        <v>363</v>
      </c>
      <c r="K736" s="18" t="s">
        <v>363</v>
      </c>
      <c r="L736" s="18" t="s">
        <v>363</v>
      </c>
      <c r="M736" s="18" t="s">
        <v>253</v>
      </c>
      <c r="N736" s="56">
        <v>113</v>
      </c>
      <c r="O736" s="18" t="s">
        <v>1047</v>
      </c>
      <c r="P736" s="18" t="s">
        <v>261</v>
      </c>
      <c r="Q736" s="18" t="s">
        <v>254</v>
      </c>
      <c r="R736" s="24" t="s">
        <v>257</v>
      </c>
      <c r="S736" s="24" t="s">
        <v>257</v>
      </c>
      <c r="T736" s="26" t="s">
        <v>917</v>
      </c>
      <c r="U736" s="18" t="s">
        <v>1085</v>
      </c>
      <c r="V736" s="26" t="s">
        <v>1071</v>
      </c>
      <c r="W736" s="26" t="s">
        <v>1072</v>
      </c>
      <c r="X736" s="18" t="s">
        <v>1068</v>
      </c>
      <c r="Y736" s="57">
        <v>160.55000000000001</v>
      </c>
      <c r="Z736" s="18" t="s">
        <v>474</v>
      </c>
      <c r="AA736" s="57">
        <v>160.55000000000001</v>
      </c>
      <c r="AB736" s="57" t="s">
        <v>257</v>
      </c>
      <c r="AC736" s="18" t="s">
        <v>479</v>
      </c>
      <c r="AD736" s="56">
        <v>3</v>
      </c>
      <c r="AE736" s="18" t="s">
        <v>1054</v>
      </c>
      <c r="AF736" s="57">
        <v>22.4</v>
      </c>
      <c r="AG736" s="57">
        <v>22.4</v>
      </c>
      <c r="AH736" s="18" t="s">
        <v>501</v>
      </c>
      <c r="AI736" s="18">
        <v>91</v>
      </c>
      <c r="AJ736" s="18" t="s">
        <v>522</v>
      </c>
      <c r="AK736" s="18">
        <v>91</v>
      </c>
      <c r="AL736" s="18" t="s">
        <v>1055</v>
      </c>
      <c r="AM736" s="18" t="s">
        <v>302</v>
      </c>
      <c r="AN736" s="18">
        <v>-8.3000000000000007</v>
      </c>
      <c r="AO736" s="18" t="s">
        <v>1056</v>
      </c>
      <c r="AP736" s="18" t="s">
        <v>479</v>
      </c>
      <c r="AQ736" s="18">
        <v>24</v>
      </c>
      <c r="AR736" s="18" t="s">
        <v>672</v>
      </c>
      <c r="AS736" s="18">
        <f t="shared" si="179"/>
        <v>-10.8</v>
      </c>
      <c r="AT736" s="18">
        <v>-5.8</v>
      </c>
      <c r="AU736" s="18">
        <f t="shared" si="180"/>
        <v>2.5000000000000009</v>
      </c>
      <c r="AV736" s="18">
        <f t="shared" si="181"/>
        <v>2.5000000000000009</v>
      </c>
      <c r="AW736" s="18" t="s">
        <v>501</v>
      </c>
      <c r="AX736" s="18">
        <v>91</v>
      </c>
      <c r="AY736" s="18" t="s">
        <v>522</v>
      </c>
      <c r="AZ736" s="18" t="s">
        <v>257</v>
      </c>
      <c r="BA736" s="18" t="s">
        <v>257</v>
      </c>
      <c r="BB736" s="18" t="s">
        <v>1057</v>
      </c>
      <c r="BC736" s="18" t="s">
        <v>302</v>
      </c>
      <c r="BD736" s="57">
        <v>-0.7</v>
      </c>
      <c r="BE736" s="18" t="s">
        <v>1058</v>
      </c>
      <c r="BF736" s="18" t="s">
        <v>479</v>
      </c>
      <c r="BG736" s="18">
        <v>24</v>
      </c>
      <c r="BH736" s="18" t="s">
        <v>672</v>
      </c>
      <c r="BI736" s="57">
        <f t="shared" si="182"/>
        <v>-0.79999999999999993</v>
      </c>
      <c r="BJ736" s="57">
        <v>-0.6</v>
      </c>
      <c r="BK736" s="57">
        <f t="shared" si="183"/>
        <v>9.9999999999999978E-2</v>
      </c>
      <c r="BL736" s="57">
        <f t="shared" si="184"/>
        <v>9.9999999999999978E-2</v>
      </c>
      <c r="BM736" s="18" t="s">
        <v>501</v>
      </c>
      <c r="BN736" s="18">
        <v>91</v>
      </c>
      <c r="BO736" s="18" t="s">
        <v>522</v>
      </c>
      <c r="BP736" s="18" t="s">
        <v>257</v>
      </c>
      <c r="BQ736" s="18" t="s">
        <v>257</v>
      </c>
      <c r="BR736" s="18" t="s">
        <v>1059</v>
      </c>
      <c r="BS736" s="18" t="s">
        <v>286</v>
      </c>
      <c r="BT736" s="57">
        <v>16.7</v>
      </c>
      <c r="BU736" s="18" t="s">
        <v>1060</v>
      </c>
      <c r="BV736" s="18" t="s">
        <v>257</v>
      </c>
      <c r="BW736" s="18">
        <v>24</v>
      </c>
      <c r="BX736" s="18" t="s">
        <v>672</v>
      </c>
      <c r="BY736" s="18" t="s">
        <v>257</v>
      </c>
      <c r="BZ736" s="18" t="s">
        <v>257</v>
      </c>
      <c r="CA736" s="18" t="s">
        <v>257</v>
      </c>
      <c r="CB736" s="18" t="s">
        <v>257</v>
      </c>
      <c r="CC736" s="18" t="s">
        <v>257</v>
      </c>
      <c r="CD736" s="18">
        <v>91</v>
      </c>
      <c r="CE736" s="18" t="s">
        <v>522</v>
      </c>
      <c r="CF736" s="18" t="s">
        <v>257</v>
      </c>
      <c r="CG736" s="18" t="s">
        <v>257</v>
      </c>
      <c r="CH736" s="18" t="s">
        <v>1080</v>
      </c>
      <c r="CI736" s="18" t="s">
        <v>287</v>
      </c>
      <c r="CJ736" s="57">
        <v>83.3</v>
      </c>
      <c r="CK736" s="18" t="s">
        <v>1062</v>
      </c>
      <c r="CL736" s="18" t="s">
        <v>257</v>
      </c>
      <c r="CM736" s="18">
        <v>24</v>
      </c>
      <c r="CN736" s="18" t="s">
        <v>672</v>
      </c>
      <c r="CO736" s="18" t="s">
        <v>257</v>
      </c>
      <c r="CP736" s="18" t="s">
        <v>257</v>
      </c>
      <c r="CQ736" s="18" t="s">
        <v>257</v>
      </c>
      <c r="CR736" s="18" t="s">
        <v>257</v>
      </c>
      <c r="CS736" s="18" t="s">
        <v>257</v>
      </c>
      <c r="CT736" s="18">
        <v>91</v>
      </c>
      <c r="CU736" s="18" t="s">
        <v>522</v>
      </c>
      <c r="CV736" s="18" t="s">
        <v>257</v>
      </c>
      <c r="CW736" s="18" t="s">
        <v>257</v>
      </c>
      <c r="CX736" s="18" t="s">
        <v>1080</v>
      </c>
      <c r="CY736" s="18"/>
      <c r="CZ736" s="18"/>
      <c r="DA736" s="18"/>
      <c r="DB736" s="18"/>
      <c r="DC736" s="18"/>
      <c r="DD736" s="18"/>
      <c r="DE736" s="18"/>
      <c r="DF736" s="18"/>
      <c r="DG736" s="18"/>
      <c r="DH736" s="18"/>
      <c r="DI736" s="18"/>
      <c r="DJ736" s="18"/>
      <c r="DK736" s="18"/>
      <c r="DL736" s="18"/>
      <c r="DM736" s="18"/>
      <c r="DN736" s="18"/>
      <c r="DO736" s="18"/>
      <c r="DP736" s="18"/>
      <c r="DQ736" s="57"/>
      <c r="DR736" s="18"/>
      <c r="DS736" s="57"/>
      <c r="DT736" s="18"/>
      <c r="DU736" s="18"/>
      <c r="DV736" s="18"/>
      <c r="DW736" s="18">
        <v>1</v>
      </c>
      <c r="DX736" s="18"/>
      <c r="DY736" s="18"/>
      <c r="DZ736" s="18"/>
      <c r="EA736" s="18"/>
      <c r="EB736" s="18"/>
      <c r="EC736" s="18"/>
      <c r="ED736" s="18"/>
      <c r="EE736" s="18">
        <v>1</v>
      </c>
      <c r="EF736" s="18">
        <v>1</v>
      </c>
      <c r="EG736" s="18">
        <v>1</v>
      </c>
      <c r="EH736" s="18" t="s">
        <v>1063</v>
      </c>
      <c r="EI736" s="18" cm="1">
        <f t="array" ref="EI736">IF(SUMPRODUCT(--(DO736:DS736&lt;&gt;""))=0, 0,1)</f>
        <v>0</v>
      </c>
      <c r="EJ736" s="18" cm="1">
        <f t="array" ref="EJ736">IF(SUMPRODUCT(--(DT736:EG736&lt;&gt;""))=0, 0,1)</f>
        <v>1</v>
      </c>
      <c r="EK736" s="18" cm="1">
        <f t="array" ref="EK736">IF(SUMPRODUCT(--(EC736:EG736&lt;&gt;""))=0, 0,1)</f>
        <v>1</v>
      </c>
      <c r="EL736" s="18" cm="1">
        <f t="array" ref="EL736">IF(SUMPRODUCT(--(EE736:EG736&lt;&gt;""))=0, 0,1)</f>
        <v>1</v>
      </c>
      <c r="EM736" s="18">
        <f t="shared" si="166"/>
        <v>1</v>
      </c>
      <c r="EN736" s="18" t="str">
        <f t="shared" si="167"/>
        <v>NA</v>
      </c>
      <c r="EO736" s="18">
        <f t="shared" si="168"/>
        <v>1</v>
      </c>
      <c r="EP736" s="18">
        <f t="shared" si="169"/>
        <v>1</v>
      </c>
      <c r="EQ736" s="18">
        <f t="shared" si="170"/>
        <v>1</v>
      </c>
      <c r="ER736" s="58" t="s">
        <v>2080</v>
      </c>
      <c r="ES736" s="59">
        <v>43643</v>
      </c>
      <c r="ET736" s="18" t="s">
        <v>1064</v>
      </c>
      <c r="EU736" s="18" t="s">
        <v>1046</v>
      </c>
    </row>
    <row r="737" spans="1:151" ht="15.75" customHeight="1" x14ac:dyDescent="0.2">
      <c r="A737" s="32" t="s">
        <v>331</v>
      </c>
      <c r="B737" s="24" t="s">
        <v>1045</v>
      </c>
      <c r="C737" s="26">
        <v>1</v>
      </c>
      <c r="D737" s="3" t="s">
        <v>1074</v>
      </c>
      <c r="E737" s="18" t="s">
        <v>1084</v>
      </c>
      <c r="F737" s="18" t="s">
        <v>553</v>
      </c>
      <c r="G737" s="18" t="s">
        <v>641</v>
      </c>
      <c r="H737" s="18" t="s">
        <v>642</v>
      </c>
      <c r="I737" s="18" t="s">
        <v>363</v>
      </c>
      <c r="J737" s="18" t="s">
        <v>363</v>
      </c>
      <c r="K737" s="18" t="s">
        <v>363</v>
      </c>
      <c r="L737" s="18" t="s">
        <v>363</v>
      </c>
      <c r="M737" s="18" t="s">
        <v>253</v>
      </c>
      <c r="N737" s="56">
        <v>113</v>
      </c>
      <c r="O737" s="18" t="s">
        <v>1047</v>
      </c>
      <c r="P737" s="18" t="s">
        <v>261</v>
      </c>
      <c r="Q737" s="18" t="s">
        <v>254</v>
      </c>
      <c r="R737" s="24" t="s">
        <v>257</v>
      </c>
      <c r="S737" s="24" t="s">
        <v>257</v>
      </c>
      <c r="T737" s="26" t="s">
        <v>917</v>
      </c>
      <c r="U737" s="18" t="s">
        <v>1085</v>
      </c>
      <c r="V737" s="26" t="s">
        <v>1075</v>
      </c>
      <c r="W737" s="26" t="s">
        <v>1076</v>
      </c>
      <c r="X737" s="18" t="s">
        <v>1077</v>
      </c>
      <c r="Y737" s="57">
        <v>327.25</v>
      </c>
      <c r="Z737" s="18" t="s">
        <v>474</v>
      </c>
      <c r="AA737" s="57">
        <v>327.25</v>
      </c>
      <c r="AB737" s="57" t="s">
        <v>257</v>
      </c>
      <c r="AC737" s="18" t="s">
        <v>479</v>
      </c>
      <c r="AD737" s="56">
        <v>3</v>
      </c>
      <c r="AE737" s="18" t="s">
        <v>1054</v>
      </c>
      <c r="AF737" s="57">
        <v>55.949999999999989</v>
      </c>
      <c r="AG737" s="57">
        <v>55.949999999999989</v>
      </c>
      <c r="AH737" s="18" t="s">
        <v>501</v>
      </c>
      <c r="AI737" s="18">
        <v>91</v>
      </c>
      <c r="AJ737" s="18" t="s">
        <v>522</v>
      </c>
      <c r="AK737" s="18">
        <v>91</v>
      </c>
      <c r="AL737" s="18" t="s">
        <v>1055</v>
      </c>
      <c r="AM737" s="18" t="s">
        <v>302</v>
      </c>
      <c r="AN737" s="18">
        <v>1.9</v>
      </c>
      <c r="AO737" s="18" t="s">
        <v>1056</v>
      </c>
      <c r="AP737" s="18" t="s">
        <v>479</v>
      </c>
      <c r="AQ737" s="18">
        <v>24</v>
      </c>
      <c r="AR737" s="18" t="s">
        <v>672</v>
      </c>
      <c r="AS737" s="18">
        <f t="shared" si="179"/>
        <v>-1.5</v>
      </c>
      <c r="AT737" s="18">
        <v>5.3</v>
      </c>
      <c r="AU737" s="18">
        <f t="shared" si="180"/>
        <v>3.4</v>
      </c>
      <c r="AV737" s="18">
        <f t="shared" si="181"/>
        <v>3.4</v>
      </c>
      <c r="AW737" s="18" t="s">
        <v>501</v>
      </c>
      <c r="AX737" s="18">
        <v>91</v>
      </c>
      <c r="AY737" s="18" t="s">
        <v>522</v>
      </c>
      <c r="AZ737" s="18" t="s">
        <v>257</v>
      </c>
      <c r="BA737" s="18" t="s">
        <v>257</v>
      </c>
      <c r="BB737" s="18" t="s">
        <v>1057</v>
      </c>
      <c r="BC737" s="18" t="s">
        <v>302</v>
      </c>
      <c r="BD737" s="57">
        <v>0.3</v>
      </c>
      <c r="BE737" s="18" t="s">
        <v>1058</v>
      </c>
      <c r="BF737" s="18" t="s">
        <v>479</v>
      </c>
      <c r="BG737" s="18">
        <v>24</v>
      </c>
      <c r="BH737" s="18" t="s">
        <v>672</v>
      </c>
      <c r="BI737" s="57">
        <f t="shared" si="182"/>
        <v>0.19999999999999996</v>
      </c>
      <c r="BJ737" s="57">
        <v>0.4</v>
      </c>
      <c r="BK737" s="57">
        <f t="shared" si="183"/>
        <v>0.10000000000000003</v>
      </c>
      <c r="BL737" s="57">
        <f t="shared" si="184"/>
        <v>0.10000000000000003</v>
      </c>
      <c r="BM737" s="18" t="s">
        <v>501</v>
      </c>
      <c r="BN737" s="18">
        <v>91</v>
      </c>
      <c r="BO737" s="18" t="s">
        <v>522</v>
      </c>
      <c r="BP737" s="18" t="s">
        <v>257</v>
      </c>
      <c r="BQ737" s="18" t="s">
        <v>257</v>
      </c>
      <c r="BR737" s="18" t="s">
        <v>1059</v>
      </c>
      <c r="BS737" s="18" t="s">
        <v>286</v>
      </c>
      <c r="BT737" s="57">
        <v>25</v>
      </c>
      <c r="BU737" s="18" t="s">
        <v>1060</v>
      </c>
      <c r="BV737" s="18" t="s">
        <v>257</v>
      </c>
      <c r="BW737" s="18">
        <v>24</v>
      </c>
      <c r="BX737" s="18" t="s">
        <v>672</v>
      </c>
      <c r="BY737" s="18" t="s">
        <v>257</v>
      </c>
      <c r="BZ737" s="18" t="s">
        <v>257</v>
      </c>
      <c r="CA737" s="18" t="s">
        <v>257</v>
      </c>
      <c r="CB737" s="18" t="s">
        <v>257</v>
      </c>
      <c r="CC737" s="18" t="s">
        <v>257</v>
      </c>
      <c r="CD737" s="18">
        <v>91</v>
      </c>
      <c r="CE737" s="18" t="s">
        <v>522</v>
      </c>
      <c r="CF737" s="18" t="s">
        <v>257</v>
      </c>
      <c r="CG737" s="18" t="s">
        <v>257</v>
      </c>
      <c r="CH737" s="18" t="s">
        <v>1081</v>
      </c>
      <c r="CI737" s="18" t="s">
        <v>287</v>
      </c>
      <c r="CJ737" s="57">
        <v>37.5</v>
      </c>
      <c r="CK737" s="18" t="s">
        <v>1062</v>
      </c>
      <c r="CL737" s="18" t="s">
        <v>257</v>
      </c>
      <c r="CM737" s="18">
        <v>24</v>
      </c>
      <c r="CN737" s="18" t="s">
        <v>672</v>
      </c>
      <c r="CO737" s="18" t="s">
        <v>257</v>
      </c>
      <c r="CP737" s="18" t="s">
        <v>257</v>
      </c>
      <c r="CQ737" s="18" t="s">
        <v>257</v>
      </c>
      <c r="CR737" s="18" t="s">
        <v>257</v>
      </c>
      <c r="CS737" s="18" t="s">
        <v>257</v>
      </c>
      <c r="CT737" s="18">
        <v>91</v>
      </c>
      <c r="CU737" s="18" t="s">
        <v>522</v>
      </c>
      <c r="CV737" s="18" t="s">
        <v>257</v>
      </c>
      <c r="CW737" s="18" t="s">
        <v>257</v>
      </c>
      <c r="CX737" s="18" t="s">
        <v>1081</v>
      </c>
      <c r="CY737" s="18"/>
      <c r="CZ737" s="18"/>
      <c r="DA737" s="18"/>
      <c r="DB737" s="18"/>
      <c r="DC737" s="18"/>
      <c r="DD737" s="18"/>
      <c r="DE737" s="18"/>
      <c r="DF737" s="18"/>
      <c r="DG737" s="18"/>
      <c r="DH737" s="18"/>
      <c r="DI737" s="18"/>
      <c r="DJ737" s="18"/>
      <c r="DK737" s="18"/>
      <c r="DL737" s="18"/>
      <c r="DM737" s="18"/>
      <c r="DN737" s="18"/>
      <c r="DO737" s="3"/>
      <c r="DP737" s="18"/>
      <c r="DQ737" s="57"/>
      <c r="DR737" s="18"/>
      <c r="DS737" s="57"/>
      <c r="DT737" s="18"/>
      <c r="DU737" s="18"/>
      <c r="DV737" s="18"/>
      <c r="DW737" s="18">
        <v>0</v>
      </c>
      <c r="DX737" s="18"/>
      <c r="DY737" s="18"/>
      <c r="DZ737" s="18"/>
      <c r="EA737" s="18"/>
      <c r="EB737" s="18"/>
      <c r="EC737" s="18"/>
      <c r="ED737" s="18"/>
      <c r="EE737" s="18">
        <v>1</v>
      </c>
      <c r="EF737" s="18">
        <v>1</v>
      </c>
      <c r="EG737" s="18">
        <v>1</v>
      </c>
      <c r="EH737" s="18" t="s">
        <v>1063</v>
      </c>
      <c r="EI737" s="18" cm="1">
        <f t="array" ref="EI737">IF(SUMPRODUCT(--(DO737:DS737&lt;&gt;""))=0, 0,1)</f>
        <v>0</v>
      </c>
      <c r="EJ737" s="18" cm="1">
        <f t="array" ref="EJ737">IF(SUMPRODUCT(--(DT737:EG737&lt;&gt;""))=0, 0,1)</f>
        <v>1</v>
      </c>
      <c r="EK737" s="18" cm="1">
        <f t="array" ref="EK737">IF(SUMPRODUCT(--(EC737:EG737&lt;&gt;""))=0, 0,1)</f>
        <v>1</v>
      </c>
      <c r="EL737" s="18" cm="1">
        <f t="array" ref="EL737">IF(SUMPRODUCT(--(EE737:EG737&lt;&gt;""))=0, 0,1)</f>
        <v>1</v>
      </c>
      <c r="EM737" s="18">
        <f t="shared" si="166"/>
        <v>1</v>
      </c>
      <c r="EN737" s="18" t="str">
        <f t="shared" si="167"/>
        <v>NA</v>
      </c>
      <c r="EO737" s="18">
        <f t="shared" si="168"/>
        <v>1</v>
      </c>
      <c r="EP737" s="18">
        <f t="shared" si="169"/>
        <v>1</v>
      </c>
      <c r="EQ737" s="18">
        <f t="shared" si="170"/>
        <v>1</v>
      </c>
      <c r="ER737" s="58" t="s">
        <v>2080</v>
      </c>
      <c r="ES737" s="59">
        <v>43643</v>
      </c>
      <c r="ET737" s="18" t="s">
        <v>1064</v>
      </c>
      <c r="EU737" s="18" t="s">
        <v>1046</v>
      </c>
    </row>
    <row r="738" spans="1:151" ht="15.75" customHeight="1" x14ac:dyDescent="0.2">
      <c r="A738" s="5" t="s">
        <v>335</v>
      </c>
      <c r="B738" s="24" t="s">
        <v>1086</v>
      </c>
      <c r="C738" s="26">
        <v>1</v>
      </c>
      <c r="D738" s="18" t="s">
        <v>1089</v>
      </c>
      <c r="E738" s="18" t="s">
        <v>1090</v>
      </c>
      <c r="F738" s="18" t="s">
        <v>2297</v>
      </c>
      <c r="G738" s="18" t="s">
        <v>467</v>
      </c>
      <c r="H738" s="18" t="s">
        <v>468</v>
      </c>
      <c r="I738" s="18" t="s">
        <v>363</v>
      </c>
      <c r="J738" s="18" t="s">
        <v>363</v>
      </c>
      <c r="K738" s="18" t="s">
        <v>363</v>
      </c>
      <c r="L738" s="55" t="s">
        <v>1088</v>
      </c>
      <c r="M738" s="18" t="s">
        <v>253</v>
      </c>
      <c r="N738" s="71">
        <v>74</v>
      </c>
      <c r="O738" s="3" t="s">
        <v>551</v>
      </c>
      <c r="P738" s="18" t="s">
        <v>466</v>
      </c>
      <c r="Q738" s="18" t="s">
        <v>254</v>
      </c>
      <c r="R738" s="24" t="s">
        <v>257</v>
      </c>
      <c r="S738" s="24" t="s">
        <v>257</v>
      </c>
      <c r="T738" s="26" t="s">
        <v>257</v>
      </c>
      <c r="U738" s="26" t="s">
        <v>257</v>
      </c>
      <c r="V738" s="26" t="s">
        <v>257</v>
      </c>
      <c r="W738" s="26" t="s">
        <v>257</v>
      </c>
      <c r="X738" s="18" t="s">
        <v>1091</v>
      </c>
      <c r="Y738" s="55">
        <v>0</v>
      </c>
      <c r="Z738" s="18" t="s">
        <v>599</v>
      </c>
      <c r="AA738" s="55">
        <v>0</v>
      </c>
      <c r="AB738" s="57" t="s">
        <v>257</v>
      </c>
      <c r="AC738" s="18" t="s">
        <v>479</v>
      </c>
      <c r="AD738" s="18">
        <v>5</v>
      </c>
      <c r="AE738" s="18" t="s">
        <v>1092</v>
      </c>
      <c r="AF738" s="55">
        <v>0</v>
      </c>
      <c r="AG738" s="55">
        <v>0</v>
      </c>
      <c r="AH738" s="18" t="s">
        <v>557</v>
      </c>
      <c r="AI738" s="18">
        <v>24</v>
      </c>
      <c r="AJ738" s="18" t="s">
        <v>476</v>
      </c>
      <c r="AK738" s="18">
        <v>1</v>
      </c>
      <c r="AL738" s="18" t="s">
        <v>1093</v>
      </c>
      <c r="AM738" s="18" t="s">
        <v>256</v>
      </c>
      <c r="AN738" s="57">
        <v>38.200000000000003</v>
      </c>
      <c r="AO738" s="18" t="s">
        <v>1094</v>
      </c>
      <c r="AP738" s="26" t="s">
        <v>479</v>
      </c>
      <c r="AQ738" s="18">
        <v>5</v>
      </c>
      <c r="AR738" s="18" t="s">
        <v>1092</v>
      </c>
      <c r="AS738" s="57">
        <f t="shared" si="179"/>
        <v>32.360000000000007</v>
      </c>
      <c r="AT738" s="57">
        <v>44.04</v>
      </c>
      <c r="AU738" s="57">
        <f t="shared" si="180"/>
        <v>5.8399999999999963</v>
      </c>
      <c r="AV738" s="57">
        <f t="shared" si="181"/>
        <v>5.8399999999999963</v>
      </c>
      <c r="AW738" s="26" t="s">
        <v>557</v>
      </c>
      <c r="AX738" s="68">
        <v>24</v>
      </c>
      <c r="AY738" s="26" t="s">
        <v>958</v>
      </c>
      <c r="AZ738" s="18" t="s">
        <v>257</v>
      </c>
      <c r="BA738" s="18" t="s">
        <v>257</v>
      </c>
      <c r="BB738" s="18" t="s">
        <v>1095</v>
      </c>
      <c r="BC738" s="18"/>
      <c r="BD738" s="18"/>
      <c r="BE738" s="18"/>
      <c r="BF738" s="18"/>
      <c r="BG738" s="18"/>
      <c r="BH738" s="18"/>
      <c r="BI738" s="18"/>
      <c r="BJ738" s="18"/>
      <c r="BK738" s="18"/>
      <c r="BL738" s="18"/>
      <c r="BM738" s="18"/>
      <c r="BN738" s="18"/>
      <c r="BO738" s="18"/>
      <c r="BP738" s="18"/>
      <c r="BQ738" s="18"/>
      <c r="BR738" s="18"/>
      <c r="BS738" s="18"/>
      <c r="BT738" s="18"/>
      <c r="BU738" s="18"/>
      <c r="BV738" s="18"/>
      <c r="BW738" s="18"/>
      <c r="BX738" s="18"/>
      <c r="BY738" s="18"/>
      <c r="BZ738" s="18"/>
      <c r="CA738" s="18"/>
      <c r="CB738" s="18"/>
      <c r="CC738" s="18"/>
      <c r="CD738" s="18"/>
      <c r="CE738" s="18"/>
      <c r="CF738" s="18"/>
      <c r="CG738" s="18"/>
      <c r="CH738" s="18"/>
      <c r="CI738" s="18"/>
      <c r="CJ738" s="18"/>
      <c r="CK738" s="18"/>
      <c r="CL738" s="18"/>
      <c r="CM738" s="18"/>
      <c r="CN738" s="18"/>
      <c r="CO738" s="18"/>
      <c r="CP738" s="18"/>
      <c r="CQ738" s="18"/>
      <c r="CR738" s="18"/>
      <c r="CS738" s="18"/>
      <c r="CT738" s="18"/>
      <c r="CU738" s="18"/>
      <c r="CV738" s="18"/>
      <c r="CW738" s="18"/>
      <c r="CX738" s="18"/>
      <c r="CY738" s="18"/>
      <c r="CZ738" s="18"/>
      <c r="DA738" s="18"/>
      <c r="DB738" s="18"/>
      <c r="DC738" s="18"/>
      <c r="DD738" s="18"/>
      <c r="DE738" s="18"/>
      <c r="DF738" s="18"/>
      <c r="DG738" s="18"/>
      <c r="DH738" s="18"/>
      <c r="DI738" s="18"/>
      <c r="DJ738" s="18"/>
      <c r="DK738" s="18"/>
      <c r="DL738" s="18"/>
      <c r="DM738" s="18"/>
      <c r="DN738" s="18"/>
      <c r="DO738" s="18"/>
      <c r="DP738" s="18"/>
      <c r="DQ738" s="18"/>
      <c r="DR738" s="18"/>
      <c r="DS738" s="18"/>
      <c r="DT738" s="18"/>
      <c r="DU738" s="55"/>
      <c r="DV738" s="55"/>
      <c r="DW738" s="55"/>
      <c r="DX738" s="55"/>
      <c r="DY738" s="18">
        <v>0</v>
      </c>
      <c r="DZ738" s="18"/>
      <c r="EA738" s="18"/>
      <c r="EB738" s="18"/>
      <c r="EC738" s="18"/>
      <c r="ED738" s="18"/>
      <c r="EE738" s="18"/>
      <c r="EF738" s="18"/>
      <c r="EG738" s="18"/>
      <c r="EH738" s="18" t="s">
        <v>1096</v>
      </c>
      <c r="EI738" s="18" cm="1">
        <f t="array" ref="EI738">IF(SUMPRODUCT(--(DO738:DS738&lt;&gt;""))=0, 0,1)</f>
        <v>0</v>
      </c>
      <c r="EJ738" s="18" cm="1">
        <f t="array" ref="EJ738">IF(SUMPRODUCT(--(DT738:EG738&lt;&gt;""))=0, 0,1)</f>
        <v>1</v>
      </c>
      <c r="EK738" s="18" cm="1">
        <f t="array" ref="EK738">IF(SUMPRODUCT(--(EC738:EG738&lt;&gt;""))=0, 0,1)</f>
        <v>0</v>
      </c>
      <c r="EL738" s="18" cm="1">
        <f t="array" ref="EL738">IF(SUMPRODUCT(--(EE738:EG738&lt;&gt;""))=0, 0,1)</f>
        <v>0</v>
      </c>
      <c r="EM738" s="18">
        <f t="shared" si="166"/>
        <v>0</v>
      </c>
      <c r="EN738" s="18" t="str">
        <f t="shared" si="167"/>
        <v>NA</v>
      </c>
      <c r="EO738" s="18">
        <f t="shared" si="168"/>
        <v>0</v>
      </c>
      <c r="EP738" s="18" t="str">
        <f t="shared" si="169"/>
        <v>NA</v>
      </c>
      <c r="EQ738" s="18" t="str">
        <f t="shared" si="170"/>
        <v>NA</v>
      </c>
      <c r="ER738" s="58" t="s">
        <v>2080</v>
      </c>
      <c r="ES738" s="59">
        <v>43801</v>
      </c>
      <c r="ET738" s="18" t="s">
        <v>1087</v>
      </c>
      <c r="EU738" s="18" t="s">
        <v>1087</v>
      </c>
    </row>
    <row r="739" spans="1:151" ht="15.75" customHeight="1" x14ac:dyDescent="0.2">
      <c r="A739" s="5" t="s">
        <v>335</v>
      </c>
      <c r="B739" s="24" t="s">
        <v>1086</v>
      </c>
      <c r="C739" s="26">
        <v>1</v>
      </c>
      <c r="D739" s="18" t="s">
        <v>1097</v>
      </c>
      <c r="E739" s="18" t="s">
        <v>1090</v>
      </c>
      <c r="F739" s="18" t="s">
        <v>2297</v>
      </c>
      <c r="G739" s="18" t="s">
        <v>467</v>
      </c>
      <c r="H739" s="18" t="s">
        <v>468</v>
      </c>
      <c r="I739" s="18" t="s">
        <v>363</v>
      </c>
      <c r="J739" s="18" t="s">
        <v>363</v>
      </c>
      <c r="K739" s="18" t="s">
        <v>363</v>
      </c>
      <c r="L739" s="55" t="s">
        <v>1088</v>
      </c>
      <c r="M739" s="18" t="s">
        <v>253</v>
      </c>
      <c r="N739" s="71">
        <v>74</v>
      </c>
      <c r="O739" s="3" t="s">
        <v>551</v>
      </c>
      <c r="P739" s="18" t="s">
        <v>466</v>
      </c>
      <c r="Q739" s="18" t="s">
        <v>254</v>
      </c>
      <c r="R739" s="24" t="s">
        <v>257</v>
      </c>
      <c r="S739" s="24" t="s">
        <v>257</v>
      </c>
      <c r="T739" s="26" t="s">
        <v>257</v>
      </c>
      <c r="U739" s="26" t="s">
        <v>257</v>
      </c>
      <c r="V739" s="26" t="s">
        <v>257</v>
      </c>
      <c r="W739" s="26" t="s">
        <v>257</v>
      </c>
      <c r="X739" s="18" t="s">
        <v>1091</v>
      </c>
      <c r="Y739" s="55">
        <v>1.51</v>
      </c>
      <c r="Z739" s="18" t="s">
        <v>599</v>
      </c>
      <c r="AA739" s="55">
        <v>1.51</v>
      </c>
      <c r="AB739" s="57" t="s">
        <v>257</v>
      </c>
      <c r="AC739" s="18" t="s">
        <v>479</v>
      </c>
      <c r="AD739" s="18">
        <v>5</v>
      </c>
      <c r="AE739" s="18" t="s">
        <v>1092</v>
      </c>
      <c r="AF739" s="55">
        <v>0.32000000000000006</v>
      </c>
      <c r="AG739" s="55">
        <v>0.3600000000000001</v>
      </c>
      <c r="AH739" s="18" t="s">
        <v>557</v>
      </c>
      <c r="AI739" s="18">
        <v>24</v>
      </c>
      <c r="AJ739" s="18" t="s">
        <v>476</v>
      </c>
      <c r="AK739" s="18">
        <v>1</v>
      </c>
      <c r="AL739" s="18" t="s">
        <v>1093</v>
      </c>
      <c r="AM739" s="18" t="s">
        <v>256</v>
      </c>
      <c r="AN739" s="57">
        <v>30.5</v>
      </c>
      <c r="AO739" s="18" t="s">
        <v>1094</v>
      </c>
      <c r="AP739" s="26" t="s">
        <v>479</v>
      </c>
      <c r="AQ739" s="18">
        <v>5</v>
      </c>
      <c r="AR739" s="18" t="s">
        <v>1092</v>
      </c>
      <c r="AS739" s="57">
        <f t="shared" si="179"/>
        <v>27.299999999999997</v>
      </c>
      <c r="AT739" s="57">
        <v>33.700000000000003</v>
      </c>
      <c r="AU739" s="57">
        <f t="shared" si="180"/>
        <v>3.2000000000000028</v>
      </c>
      <c r="AV739" s="57">
        <f t="shared" si="181"/>
        <v>3.2000000000000028</v>
      </c>
      <c r="AW739" s="26" t="s">
        <v>557</v>
      </c>
      <c r="AX739" s="68">
        <v>24</v>
      </c>
      <c r="AY739" s="26" t="s">
        <v>958</v>
      </c>
      <c r="AZ739" s="18" t="s">
        <v>257</v>
      </c>
      <c r="BA739" s="18" t="s">
        <v>257</v>
      </c>
      <c r="BB739" s="18" t="s">
        <v>1095</v>
      </c>
      <c r="BC739" s="18"/>
      <c r="BD739" s="18"/>
      <c r="BE739" s="18"/>
      <c r="BF739" s="18"/>
      <c r="BG739" s="18"/>
      <c r="BH739" s="18"/>
      <c r="BI739" s="18"/>
      <c r="BJ739" s="18"/>
      <c r="BK739" s="18"/>
      <c r="BL739" s="18"/>
      <c r="BM739" s="18"/>
      <c r="BN739" s="18"/>
      <c r="BO739" s="18"/>
      <c r="BP739" s="18"/>
      <c r="BQ739" s="18"/>
      <c r="BR739" s="18"/>
      <c r="BS739" s="18"/>
      <c r="BT739" s="18"/>
      <c r="BU739" s="18"/>
      <c r="BV739" s="18"/>
      <c r="BW739" s="18"/>
      <c r="BX739" s="18"/>
      <c r="BY739" s="18"/>
      <c r="BZ739" s="18"/>
      <c r="CA739" s="18"/>
      <c r="CB739" s="18"/>
      <c r="CC739" s="18"/>
      <c r="CD739" s="18"/>
      <c r="CE739" s="18"/>
      <c r="CF739" s="18"/>
      <c r="CG739" s="18"/>
      <c r="CH739" s="18"/>
      <c r="CI739" s="18"/>
      <c r="CJ739" s="18"/>
      <c r="CK739" s="18"/>
      <c r="CL739" s="18"/>
      <c r="CM739" s="18"/>
      <c r="CN739" s="18"/>
      <c r="CO739" s="18"/>
      <c r="CP739" s="18"/>
      <c r="CQ739" s="18"/>
      <c r="CR739" s="18"/>
      <c r="CS739" s="18"/>
      <c r="CT739" s="18"/>
      <c r="CU739" s="18"/>
      <c r="CV739" s="18"/>
      <c r="CW739" s="18"/>
      <c r="CX739" s="18"/>
      <c r="CY739" s="18"/>
      <c r="CZ739" s="18"/>
      <c r="DA739" s="18"/>
      <c r="DB739" s="18"/>
      <c r="DC739" s="18"/>
      <c r="DD739" s="18"/>
      <c r="DE739" s="18"/>
      <c r="DF739" s="18"/>
      <c r="DG739" s="18"/>
      <c r="DH739" s="18"/>
      <c r="DI739" s="18"/>
      <c r="DJ739" s="18"/>
      <c r="DK739" s="18"/>
      <c r="DL739" s="18"/>
      <c r="DM739" s="18"/>
      <c r="DN739" s="18"/>
      <c r="DO739" s="18"/>
      <c r="DP739" s="18"/>
      <c r="DQ739" s="18"/>
      <c r="DR739" s="18"/>
      <c r="DS739" s="18"/>
      <c r="DT739" s="18"/>
      <c r="DU739" s="55"/>
      <c r="DV739" s="55"/>
      <c r="DW739" s="55"/>
      <c r="DX739" s="55"/>
      <c r="DY739" s="18">
        <v>0</v>
      </c>
      <c r="DZ739" s="18"/>
      <c r="EA739" s="18"/>
      <c r="EB739" s="18"/>
      <c r="EC739" s="18"/>
      <c r="ED739" s="18"/>
      <c r="EE739" s="18"/>
      <c r="EF739" s="18"/>
      <c r="EG739" s="18"/>
      <c r="EH739" s="18" t="s">
        <v>1096</v>
      </c>
      <c r="EI739" s="18" cm="1">
        <f t="array" ref="EI739">IF(SUMPRODUCT(--(DO739:DS739&lt;&gt;""))=0, 0,1)</f>
        <v>0</v>
      </c>
      <c r="EJ739" s="18" cm="1">
        <f t="array" ref="EJ739">IF(SUMPRODUCT(--(DT739:EG739&lt;&gt;""))=0, 0,1)</f>
        <v>1</v>
      </c>
      <c r="EK739" s="18" cm="1">
        <f t="array" ref="EK739">IF(SUMPRODUCT(--(EC739:EG739&lt;&gt;""))=0, 0,1)</f>
        <v>0</v>
      </c>
      <c r="EL739" s="18" cm="1">
        <f t="array" ref="EL739">IF(SUMPRODUCT(--(EE739:EG739&lt;&gt;""))=0, 0,1)</f>
        <v>0</v>
      </c>
      <c r="EM739" s="18">
        <f t="shared" si="166"/>
        <v>0</v>
      </c>
      <c r="EN739" s="18" t="str">
        <f t="shared" si="167"/>
        <v>NA</v>
      </c>
      <c r="EO739" s="18">
        <f t="shared" si="168"/>
        <v>0</v>
      </c>
      <c r="EP739" s="18" t="str">
        <f t="shared" si="169"/>
        <v>NA</v>
      </c>
      <c r="EQ739" s="18" t="str">
        <f t="shared" si="170"/>
        <v>NA</v>
      </c>
      <c r="ER739" s="58" t="s">
        <v>2080</v>
      </c>
      <c r="ES739" s="59">
        <v>43801</v>
      </c>
      <c r="ET739" s="18" t="s">
        <v>1087</v>
      </c>
      <c r="EU739" s="18" t="s">
        <v>1087</v>
      </c>
    </row>
    <row r="740" spans="1:151" ht="15.75" customHeight="1" x14ac:dyDescent="0.2">
      <c r="A740" s="5" t="s">
        <v>335</v>
      </c>
      <c r="B740" s="24" t="s">
        <v>1086</v>
      </c>
      <c r="C740" s="26">
        <v>1</v>
      </c>
      <c r="D740" s="18" t="s">
        <v>1098</v>
      </c>
      <c r="E740" s="18" t="s">
        <v>1090</v>
      </c>
      <c r="F740" s="18" t="s">
        <v>2297</v>
      </c>
      <c r="G740" s="18" t="s">
        <v>467</v>
      </c>
      <c r="H740" s="18" t="s">
        <v>468</v>
      </c>
      <c r="I740" s="18" t="s">
        <v>363</v>
      </c>
      <c r="J740" s="18" t="s">
        <v>363</v>
      </c>
      <c r="K740" s="18" t="s">
        <v>363</v>
      </c>
      <c r="L740" s="55" t="s">
        <v>1088</v>
      </c>
      <c r="M740" s="18" t="s">
        <v>253</v>
      </c>
      <c r="N740" s="71">
        <v>74</v>
      </c>
      <c r="O740" s="3" t="s">
        <v>551</v>
      </c>
      <c r="P740" s="18" t="s">
        <v>466</v>
      </c>
      <c r="Q740" s="18" t="s">
        <v>254</v>
      </c>
      <c r="R740" s="24" t="s">
        <v>257</v>
      </c>
      <c r="S740" s="24" t="s">
        <v>257</v>
      </c>
      <c r="T740" s="26" t="s">
        <v>257</v>
      </c>
      <c r="U740" s="26" t="s">
        <v>257</v>
      </c>
      <c r="V740" s="26" t="s">
        <v>257</v>
      </c>
      <c r="W740" s="26" t="s">
        <v>257</v>
      </c>
      <c r="X740" s="18" t="s">
        <v>1091</v>
      </c>
      <c r="Y740" s="55">
        <v>12.4</v>
      </c>
      <c r="Z740" s="18" t="s">
        <v>599</v>
      </c>
      <c r="AA740" s="55">
        <v>12.4</v>
      </c>
      <c r="AB740" s="57" t="s">
        <v>257</v>
      </c>
      <c r="AC740" s="18" t="s">
        <v>479</v>
      </c>
      <c r="AD740" s="18">
        <v>5</v>
      </c>
      <c r="AE740" s="18" t="s">
        <v>1092</v>
      </c>
      <c r="AF740" s="55">
        <v>0.72000000000000064</v>
      </c>
      <c r="AG740" s="55">
        <v>0.53999999999999915</v>
      </c>
      <c r="AH740" s="18" t="s">
        <v>557</v>
      </c>
      <c r="AI740" s="18">
        <v>24</v>
      </c>
      <c r="AJ740" s="18" t="s">
        <v>476</v>
      </c>
      <c r="AK740" s="18">
        <v>1</v>
      </c>
      <c r="AL740" s="18" t="s">
        <v>1093</v>
      </c>
      <c r="AM740" s="18" t="s">
        <v>256</v>
      </c>
      <c r="AN740" s="57">
        <v>33</v>
      </c>
      <c r="AO740" s="18" t="s">
        <v>1094</v>
      </c>
      <c r="AP740" s="26" t="s">
        <v>479</v>
      </c>
      <c r="AQ740" s="18">
        <v>5</v>
      </c>
      <c r="AR740" s="18" t="s">
        <v>1092</v>
      </c>
      <c r="AS740" s="57">
        <f t="shared" si="179"/>
        <v>31.14</v>
      </c>
      <c r="AT740" s="57">
        <v>34.86</v>
      </c>
      <c r="AU740" s="57">
        <f t="shared" si="180"/>
        <v>1.8599999999999994</v>
      </c>
      <c r="AV740" s="57">
        <f t="shared" si="181"/>
        <v>1.8599999999999994</v>
      </c>
      <c r="AW740" s="26" t="s">
        <v>557</v>
      </c>
      <c r="AX740" s="68">
        <v>24</v>
      </c>
      <c r="AY740" s="26" t="s">
        <v>958</v>
      </c>
      <c r="AZ740" s="18" t="s">
        <v>257</v>
      </c>
      <c r="BA740" s="18" t="s">
        <v>257</v>
      </c>
      <c r="BB740" s="18" t="s">
        <v>1095</v>
      </c>
      <c r="BC740" s="18"/>
      <c r="BD740" s="18"/>
      <c r="BE740" s="18"/>
      <c r="BF740" s="18"/>
      <c r="BG740" s="18"/>
      <c r="BH740" s="18"/>
      <c r="BI740" s="18"/>
      <c r="BJ740" s="18"/>
      <c r="BK740" s="18"/>
      <c r="BL740" s="18"/>
      <c r="BM740" s="18"/>
      <c r="BN740" s="18"/>
      <c r="BO740" s="18"/>
      <c r="BP740" s="18"/>
      <c r="BQ740" s="18"/>
      <c r="BR740" s="18"/>
      <c r="BS740" s="18"/>
      <c r="BT740" s="18"/>
      <c r="BU740" s="18"/>
      <c r="BV740" s="18"/>
      <c r="BW740" s="18"/>
      <c r="BX740" s="18"/>
      <c r="BY740" s="18"/>
      <c r="BZ740" s="18"/>
      <c r="CA740" s="18"/>
      <c r="CB740" s="18"/>
      <c r="CC740" s="18"/>
      <c r="CD740" s="18"/>
      <c r="CE740" s="18"/>
      <c r="CF740" s="18"/>
      <c r="CG740" s="18"/>
      <c r="CH740" s="18"/>
      <c r="CI740" s="18"/>
      <c r="CJ740" s="18"/>
      <c r="CK740" s="18"/>
      <c r="CL740" s="18"/>
      <c r="CM740" s="18"/>
      <c r="CN740" s="18"/>
      <c r="CO740" s="18"/>
      <c r="CP740" s="18"/>
      <c r="CQ740" s="18"/>
      <c r="CR740" s="18"/>
      <c r="CS740" s="18"/>
      <c r="CT740" s="18"/>
      <c r="CU740" s="18"/>
      <c r="CV740" s="18"/>
      <c r="CW740" s="18"/>
      <c r="CX740" s="18"/>
      <c r="CY740" s="18"/>
      <c r="CZ740" s="18"/>
      <c r="DA740" s="18"/>
      <c r="DB740" s="18"/>
      <c r="DC740" s="18"/>
      <c r="DD740" s="18"/>
      <c r="DE740" s="18"/>
      <c r="DF740" s="18"/>
      <c r="DG740" s="18"/>
      <c r="DH740" s="18"/>
      <c r="DI740" s="18"/>
      <c r="DJ740" s="18"/>
      <c r="DK740" s="18"/>
      <c r="DL740" s="18"/>
      <c r="DM740" s="18"/>
      <c r="DN740" s="18"/>
      <c r="DO740" s="18"/>
      <c r="DP740" s="18"/>
      <c r="DQ740" s="18"/>
      <c r="DR740" s="18"/>
      <c r="DS740" s="18"/>
      <c r="DT740" s="18"/>
      <c r="DU740" s="55"/>
      <c r="DV740" s="55"/>
      <c r="DW740" s="55"/>
      <c r="DX740" s="55"/>
      <c r="DY740" s="18">
        <v>0</v>
      </c>
      <c r="DZ740" s="18"/>
      <c r="EA740" s="18"/>
      <c r="EB740" s="18"/>
      <c r="EC740" s="18"/>
      <c r="ED740" s="18"/>
      <c r="EE740" s="18"/>
      <c r="EF740" s="18"/>
      <c r="EG740" s="18"/>
      <c r="EH740" s="18" t="s">
        <v>1096</v>
      </c>
      <c r="EI740" s="18" cm="1">
        <f t="array" ref="EI740">IF(SUMPRODUCT(--(DO740:DS740&lt;&gt;""))=0, 0,1)</f>
        <v>0</v>
      </c>
      <c r="EJ740" s="18" cm="1">
        <f t="array" ref="EJ740">IF(SUMPRODUCT(--(DT740:EG740&lt;&gt;""))=0, 0,1)</f>
        <v>1</v>
      </c>
      <c r="EK740" s="18" cm="1">
        <f t="array" ref="EK740">IF(SUMPRODUCT(--(EC740:EG740&lt;&gt;""))=0, 0,1)</f>
        <v>0</v>
      </c>
      <c r="EL740" s="18" cm="1">
        <f t="array" ref="EL740">IF(SUMPRODUCT(--(EE740:EG740&lt;&gt;""))=0, 0,1)</f>
        <v>0</v>
      </c>
      <c r="EM740" s="18">
        <f t="shared" si="166"/>
        <v>0</v>
      </c>
      <c r="EN740" s="18" t="str">
        <f t="shared" si="167"/>
        <v>NA</v>
      </c>
      <c r="EO740" s="18">
        <f t="shared" si="168"/>
        <v>0</v>
      </c>
      <c r="EP740" s="18" t="str">
        <f t="shared" si="169"/>
        <v>NA</v>
      </c>
      <c r="EQ740" s="18" t="str">
        <f t="shared" si="170"/>
        <v>NA</v>
      </c>
      <c r="ER740" s="58" t="s">
        <v>2080</v>
      </c>
      <c r="ES740" s="59">
        <v>43801</v>
      </c>
      <c r="ET740" s="18" t="s">
        <v>1087</v>
      </c>
      <c r="EU740" s="18" t="s">
        <v>1087</v>
      </c>
    </row>
    <row r="741" spans="1:151" ht="15.75" customHeight="1" x14ac:dyDescent="0.2">
      <c r="A741" s="5" t="s">
        <v>335</v>
      </c>
      <c r="B741" s="24" t="s">
        <v>1086</v>
      </c>
      <c r="C741" s="26">
        <v>1</v>
      </c>
      <c r="D741" s="18" t="s">
        <v>1099</v>
      </c>
      <c r="E741" s="18" t="s">
        <v>1090</v>
      </c>
      <c r="F741" s="18" t="s">
        <v>2297</v>
      </c>
      <c r="G741" s="18" t="s">
        <v>467</v>
      </c>
      <c r="H741" s="18" t="s">
        <v>468</v>
      </c>
      <c r="I741" s="18" t="s">
        <v>363</v>
      </c>
      <c r="J741" s="18" t="s">
        <v>363</v>
      </c>
      <c r="K741" s="18" t="s">
        <v>363</v>
      </c>
      <c r="L741" s="55" t="s">
        <v>1088</v>
      </c>
      <c r="M741" s="18" t="s">
        <v>253</v>
      </c>
      <c r="N741" s="71">
        <v>74</v>
      </c>
      <c r="O741" s="3" t="s">
        <v>551</v>
      </c>
      <c r="P741" s="18" t="s">
        <v>466</v>
      </c>
      <c r="Q741" s="18" t="s">
        <v>254</v>
      </c>
      <c r="R741" s="24" t="s">
        <v>257</v>
      </c>
      <c r="S741" s="24" t="s">
        <v>257</v>
      </c>
      <c r="T741" s="26" t="s">
        <v>257</v>
      </c>
      <c r="U741" s="26" t="s">
        <v>257</v>
      </c>
      <c r="V741" s="26" t="s">
        <v>257</v>
      </c>
      <c r="W741" s="26" t="s">
        <v>257</v>
      </c>
      <c r="X741" s="18" t="s">
        <v>1091</v>
      </c>
      <c r="Y741" s="55">
        <v>32.770000000000003</v>
      </c>
      <c r="Z741" s="18" t="s">
        <v>599</v>
      </c>
      <c r="AA741" s="55">
        <v>32.770000000000003</v>
      </c>
      <c r="AB741" s="57" t="s">
        <v>257</v>
      </c>
      <c r="AC741" s="18" t="s">
        <v>479</v>
      </c>
      <c r="AD741" s="18">
        <v>5</v>
      </c>
      <c r="AE741" s="18" t="s">
        <v>1092</v>
      </c>
      <c r="AF741" s="55">
        <v>4.1900000000000048</v>
      </c>
      <c r="AG741" s="55">
        <v>4.1699999999999946</v>
      </c>
      <c r="AH741" s="18" t="s">
        <v>557</v>
      </c>
      <c r="AI741" s="18">
        <v>24</v>
      </c>
      <c r="AJ741" s="18" t="s">
        <v>476</v>
      </c>
      <c r="AK741" s="18">
        <v>1</v>
      </c>
      <c r="AL741" s="18" t="s">
        <v>1093</v>
      </c>
      <c r="AM741" s="18" t="s">
        <v>256</v>
      </c>
      <c r="AN741" s="57">
        <v>27</v>
      </c>
      <c r="AO741" s="18" t="s">
        <v>1094</v>
      </c>
      <c r="AP741" s="26" t="s">
        <v>479</v>
      </c>
      <c r="AQ741" s="18">
        <v>5</v>
      </c>
      <c r="AR741" s="18" t="s">
        <v>1092</v>
      </c>
      <c r="AS741" s="57">
        <f t="shared" si="179"/>
        <v>21.700000000000003</v>
      </c>
      <c r="AT741" s="57">
        <v>32.299999999999997</v>
      </c>
      <c r="AU741" s="57">
        <f t="shared" si="180"/>
        <v>5.2999999999999972</v>
      </c>
      <c r="AV741" s="57">
        <f t="shared" si="181"/>
        <v>5.2999999999999972</v>
      </c>
      <c r="AW741" s="26" t="s">
        <v>557</v>
      </c>
      <c r="AX741" s="68">
        <v>24</v>
      </c>
      <c r="AY741" s="26" t="s">
        <v>958</v>
      </c>
      <c r="AZ741" s="18" t="s">
        <v>257</v>
      </c>
      <c r="BA741" s="18" t="s">
        <v>257</v>
      </c>
      <c r="BB741" s="18" t="s">
        <v>1095</v>
      </c>
      <c r="BC741" s="18"/>
      <c r="BD741" s="18"/>
      <c r="BE741" s="18"/>
      <c r="BF741" s="18"/>
      <c r="BG741" s="18"/>
      <c r="BH741" s="18"/>
      <c r="BI741" s="18"/>
      <c r="BJ741" s="18"/>
      <c r="BK741" s="18"/>
      <c r="BL741" s="18"/>
      <c r="BM741" s="18"/>
      <c r="BN741" s="18"/>
      <c r="BO741" s="18"/>
      <c r="BP741" s="18"/>
      <c r="BQ741" s="18"/>
      <c r="BR741" s="18"/>
      <c r="BS741" s="18"/>
      <c r="BT741" s="18"/>
      <c r="BU741" s="18"/>
      <c r="BV741" s="18"/>
      <c r="BW741" s="18"/>
      <c r="BX741" s="18"/>
      <c r="BY741" s="18"/>
      <c r="BZ741" s="18"/>
      <c r="CA741" s="18"/>
      <c r="CB741" s="18"/>
      <c r="CC741" s="18"/>
      <c r="CD741" s="18"/>
      <c r="CE741" s="18"/>
      <c r="CF741" s="18"/>
      <c r="CG741" s="18"/>
      <c r="CH741" s="18"/>
      <c r="CI741" s="18"/>
      <c r="CJ741" s="18"/>
      <c r="CK741" s="18"/>
      <c r="CL741" s="18"/>
      <c r="CM741" s="18"/>
      <c r="CN741" s="18"/>
      <c r="CO741" s="18"/>
      <c r="CP741" s="18"/>
      <c r="CQ741" s="18"/>
      <c r="CR741" s="18"/>
      <c r="CS741" s="18"/>
      <c r="CT741" s="18"/>
      <c r="CU741" s="18"/>
      <c r="CV741" s="18"/>
      <c r="CW741" s="18"/>
      <c r="CX741" s="18"/>
      <c r="CY741" s="18"/>
      <c r="CZ741" s="18"/>
      <c r="DA741" s="18"/>
      <c r="DB741" s="18"/>
      <c r="DC741" s="18"/>
      <c r="DD741" s="18"/>
      <c r="DE741" s="18"/>
      <c r="DF741" s="18"/>
      <c r="DG741" s="18"/>
      <c r="DH741" s="18"/>
      <c r="DI741" s="18"/>
      <c r="DJ741" s="18"/>
      <c r="DK741" s="18"/>
      <c r="DL741" s="18"/>
      <c r="DM741" s="18"/>
      <c r="DN741" s="18"/>
      <c r="DO741" s="18"/>
      <c r="DP741" s="18"/>
      <c r="DQ741" s="18"/>
      <c r="DR741" s="18"/>
      <c r="DS741" s="18"/>
      <c r="DT741" s="18"/>
      <c r="DU741" s="55"/>
      <c r="DV741" s="55"/>
      <c r="DW741" s="55"/>
      <c r="DX741" s="55"/>
      <c r="DY741" s="18">
        <v>0</v>
      </c>
      <c r="DZ741" s="18"/>
      <c r="EA741" s="18"/>
      <c r="EB741" s="18"/>
      <c r="EC741" s="18"/>
      <c r="ED741" s="18"/>
      <c r="EE741" s="18"/>
      <c r="EF741" s="18"/>
      <c r="EG741" s="18"/>
      <c r="EH741" s="18" t="s">
        <v>1096</v>
      </c>
      <c r="EI741" s="18" cm="1">
        <f t="array" ref="EI741">IF(SUMPRODUCT(--(DO741:DS741&lt;&gt;""))=0, 0,1)</f>
        <v>0</v>
      </c>
      <c r="EJ741" s="18" cm="1">
        <f t="array" ref="EJ741">IF(SUMPRODUCT(--(DT741:EG741&lt;&gt;""))=0, 0,1)</f>
        <v>1</v>
      </c>
      <c r="EK741" s="18" cm="1">
        <f t="array" ref="EK741">IF(SUMPRODUCT(--(EC741:EG741&lt;&gt;""))=0, 0,1)</f>
        <v>0</v>
      </c>
      <c r="EL741" s="18" cm="1">
        <f t="array" ref="EL741">IF(SUMPRODUCT(--(EE741:EG741&lt;&gt;""))=0, 0,1)</f>
        <v>0</v>
      </c>
      <c r="EM741" s="18">
        <f t="shared" si="166"/>
        <v>0</v>
      </c>
      <c r="EN741" s="18" t="str">
        <f t="shared" si="167"/>
        <v>NA</v>
      </c>
      <c r="EO741" s="18">
        <f t="shared" si="168"/>
        <v>0</v>
      </c>
      <c r="EP741" s="18" t="str">
        <f t="shared" si="169"/>
        <v>NA</v>
      </c>
      <c r="EQ741" s="18" t="str">
        <f t="shared" si="170"/>
        <v>NA</v>
      </c>
      <c r="ER741" s="58" t="s">
        <v>2080</v>
      </c>
      <c r="ES741" s="59">
        <v>43801</v>
      </c>
      <c r="ET741" s="18" t="s">
        <v>1087</v>
      </c>
      <c r="EU741" s="18" t="s">
        <v>1087</v>
      </c>
    </row>
    <row r="742" spans="1:151" ht="15.75" customHeight="1" x14ac:dyDescent="0.2">
      <c r="A742" s="5" t="s">
        <v>335</v>
      </c>
      <c r="B742" s="24" t="s">
        <v>1086</v>
      </c>
      <c r="C742" s="26">
        <v>1</v>
      </c>
      <c r="D742" s="18" t="s">
        <v>1100</v>
      </c>
      <c r="E742" s="18" t="s">
        <v>1090</v>
      </c>
      <c r="F742" s="18" t="s">
        <v>2297</v>
      </c>
      <c r="G742" s="18" t="s">
        <v>467</v>
      </c>
      <c r="H742" s="18" t="s">
        <v>468</v>
      </c>
      <c r="I742" s="18" t="s">
        <v>363</v>
      </c>
      <c r="J742" s="18" t="s">
        <v>363</v>
      </c>
      <c r="K742" s="18" t="s">
        <v>363</v>
      </c>
      <c r="L742" s="55" t="s">
        <v>1088</v>
      </c>
      <c r="M742" s="18" t="s">
        <v>253</v>
      </c>
      <c r="N742" s="71">
        <v>74</v>
      </c>
      <c r="O742" s="3" t="s">
        <v>551</v>
      </c>
      <c r="P742" s="18" t="s">
        <v>466</v>
      </c>
      <c r="Q742" s="18" t="s">
        <v>254</v>
      </c>
      <c r="R742" s="24" t="s">
        <v>257</v>
      </c>
      <c r="S742" s="24" t="s">
        <v>257</v>
      </c>
      <c r="T742" s="26" t="s">
        <v>257</v>
      </c>
      <c r="U742" s="26" t="s">
        <v>257</v>
      </c>
      <c r="V742" s="26" t="s">
        <v>257</v>
      </c>
      <c r="W742" s="26" t="s">
        <v>257</v>
      </c>
      <c r="X742" s="18" t="s">
        <v>1091</v>
      </c>
      <c r="Y742" s="55">
        <v>86.38</v>
      </c>
      <c r="Z742" s="18" t="s">
        <v>599</v>
      </c>
      <c r="AA742" s="55">
        <v>86.38</v>
      </c>
      <c r="AB742" s="57" t="s">
        <v>257</v>
      </c>
      <c r="AC742" s="18" t="s">
        <v>479</v>
      </c>
      <c r="AD742" s="18">
        <v>5</v>
      </c>
      <c r="AE742" s="18" t="s">
        <v>1092</v>
      </c>
      <c r="AF742" s="55">
        <v>7.0799999999999983</v>
      </c>
      <c r="AG742" s="55">
        <v>6.9200000000000017</v>
      </c>
      <c r="AH742" s="18" t="s">
        <v>557</v>
      </c>
      <c r="AI742" s="18">
        <v>24</v>
      </c>
      <c r="AJ742" s="18" t="s">
        <v>476</v>
      </c>
      <c r="AK742" s="18">
        <v>1</v>
      </c>
      <c r="AL742" s="18" t="s">
        <v>1093</v>
      </c>
      <c r="AM742" s="18" t="s">
        <v>256</v>
      </c>
      <c r="AN742" s="57">
        <v>24.3</v>
      </c>
      <c r="AO742" s="18" t="s">
        <v>1094</v>
      </c>
      <c r="AP742" s="26" t="s">
        <v>479</v>
      </c>
      <c r="AQ742" s="18">
        <v>5</v>
      </c>
      <c r="AR742" s="18" t="s">
        <v>1092</v>
      </c>
      <c r="AS742" s="57">
        <f t="shared" si="179"/>
        <v>20.8</v>
      </c>
      <c r="AT742" s="57">
        <v>27.8</v>
      </c>
      <c r="AU742" s="57">
        <f t="shared" si="180"/>
        <v>3.5</v>
      </c>
      <c r="AV742" s="57">
        <f t="shared" si="181"/>
        <v>3.5</v>
      </c>
      <c r="AW742" s="26" t="s">
        <v>557</v>
      </c>
      <c r="AX742" s="68">
        <v>24</v>
      </c>
      <c r="AY742" s="26" t="s">
        <v>958</v>
      </c>
      <c r="AZ742" s="18" t="s">
        <v>257</v>
      </c>
      <c r="BA742" s="18" t="s">
        <v>257</v>
      </c>
      <c r="BB742" s="18" t="s">
        <v>1095</v>
      </c>
      <c r="BC742" s="18"/>
      <c r="BD742" s="18"/>
      <c r="BE742" s="18"/>
      <c r="BF742" s="18"/>
      <c r="BG742" s="18"/>
      <c r="BH742" s="18"/>
      <c r="BI742" s="18"/>
      <c r="BJ742" s="18"/>
      <c r="BK742" s="18"/>
      <c r="BL742" s="18"/>
      <c r="BM742" s="18"/>
      <c r="BN742" s="18"/>
      <c r="BO742" s="18"/>
      <c r="BP742" s="18"/>
      <c r="BQ742" s="18"/>
      <c r="BR742" s="18"/>
      <c r="BS742" s="18"/>
      <c r="BT742" s="18"/>
      <c r="BU742" s="18"/>
      <c r="BV742" s="18"/>
      <c r="BW742" s="18"/>
      <c r="BX742" s="18"/>
      <c r="BY742" s="18"/>
      <c r="BZ742" s="18"/>
      <c r="CA742" s="18"/>
      <c r="CB742" s="18"/>
      <c r="CC742" s="18"/>
      <c r="CD742" s="18"/>
      <c r="CE742" s="18"/>
      <c r="CF742" s="18"/>
      <c r="CG742" s="18"/>
      <c r="CH742" s="18"/>
      <c r="CI742" s="18"/>
      <c r="CJ742" s="18"/>
      <c r="CK742" s="18"/>
      <c r="CL742" s="18"/>
      <c r="CM742" s="18"/>
      <c r="CN742" s="18"/>
      <c r="CO742" s="18"/>
      <c r="CP742" s="18"/>
      <c r="CQ742" s="18"/>
      <c r="CR742" s="18"/>
      <c r="CS742" s="18"/>
      <c r="CT742" s="18"/>
      <c r="CU742" s="18"/>
      <c r="CV742" s="18"/>
      <c r="CW742" s="18"/>
      <c r="CX742" s="18"/>
      <c r="CY742" s="18"/>
      <c r="CZ742" s="18"/>
      <c r="DA742" s="18"/>
      <c r="DB742" s="18"/>
      <c r="DC742" s="18"/>
      <c r="DD742" s="18"/>
      <c r="DE742" s="18"/>
      <c r="DF742" s="18"/>
      <c r="DG742" s="18"/>
      <c r="DH742" s="18"/>
      <c r="DI742" s="18"/>
      <c r="DJ742" s="18"/>
      <c r="DK742" s="18"/>
      <c r="DL742" s="18"/>
      <c r="DM742" s="18"/>
      <c r="DN742" s="18"/>
      <c r="DO742" s="18"/>
      <c r="DP742" s="18"/>
      <c r="DQ742" s="18"/>
      <c r="DR742" s="18"/>
      <c r="DS742" s="18"/>
      <c r="DT742" s="18"/>
      <c r="DU742" s="55"/>
      <c r="DV742" s="55"/>
      <c r="DW742" s="55"/>
      <c r="DX742" s="55"/>
      <c r="DY742" s="18">
        <v>1</v>
      </c>
      <c r="DZ742" s="18"/>
      <c r="EA742" s="18"/>
      <c r="EB742" s="18"/>
      <c r="EC742" s="18"/>
      <c r="ED742" s="18"/>
      <c r="EE742" s="18"/>
      <c r="EF742" s="18"/>
      <c r="EG742" s="18"/>
      <c r="EH742" s="18" t="s">
        <v>1096</v>
      </c>
      <c r="EI742" s="18" cm="1">
        <f t="array" ref="EI742">IF(SUMPRODUCT(--(DO742:DS742&lt;&gt;""))=0, 0,1)</f>
        <v>0</v>
      </c>
      <c r="EJ742" s="18" cm="1">
        <f t="array" ref="EJ742">IF(SUMPRODUCT(--(DT742:EG742&lt;&gt;""))=0, 0,1)</f>
        <v>1</v>
      </c>
      <c r="EK742" s="18" cm="1">
        <f t="array" ref="EK742">IF(SUMPRODUCT(--(EC742:EG742&lt;&gt;""))=0, 0,1)</f>
        <v>0</v>
      </c>
      <c r="EL742" s="18" cm="1">
        <f t="array" ref="EL742">IF(SUMPRODUCT(--(EE742:EG742&lt;&gt;""))=0, 0,1)</f>
        <v>0</v>
      </c>
      <c r="EM742" s="18">
        <f t="shared" si="166"/>
        <v>1</v>
      </c>
      <c r="EN742" s="18" t="str">
        <f t="shared" si="167"/>
        <v>NA</v>
      </c>
      <c r="EO742" s="18">
        <f t="shared" si="168"/>
        <v>1</v>
      </c>
      <c r="EP742" s="18" t="str">
        <f t="shared" si="169"/>
        <v>NA</v>
      </c>
      <c r="EQ742" s="18" t="str">
        <f t="shared" si="170"/>
        <v>NA</v>
      </c>
      <c r="ER742" s="58" t="s">
        <v>2080</v>
      </c>
      <c r="ES742" s="59">
        <v>43801</v>
      </c>
      <c r="ET742" s="18" t="s">
        <v>1087</v>
      </c>
      <c r="EU742" s="18" t="s">
        <v>1087</v>
      </c>
    </row>
    <row r="743" spans="1:151" ht="15.75" customHeight="1" x14ac:dyDescent="0.2">
      <c r="A743" s="5" t="s">
        <v>335</v>
      </c>
      <c r="B743" s="24" t="s">
        <v>1086</v>
      </c>
      <c r="C743" s="26">
        <v>1</v>
      </c>
      <c r="D743" s="18" t="s">
        <v>1101</v>
      </c>
      <c r="E743" s="18" t="s">
        <v>1090</v>
      </c>
      <c r="F743" s="18" t="s">
        <v>2297</v>
      </c>
      <c r="G743" s="18" t="s">
        <v>467</v>
      </c>
      <c r="H743" s="18" t="s">
        <v>468</v>
      </c>
      <c r="I743" s="18" t="s">
        <v>363</v>
      </c>
      <c r="J743" s="18" t="s">
        <v>363</v>
      </c>
      <c r="K743" s="18" t="s">
        <v>363</v>
      </c>
      <c r="L743" s="55" t="s">
        <v>1088</v>
      </c>
      <c r="M743" s="18" t="s">
        <v>253</v>
      </c>
      <c r="N743" s="71">
        <v>74</v>
      </c>
      <c r="O743" s="3" t="s">
        <v>551</v>
      </c>
      <c r="P743" s="18" t="s">
        <v>466</v>
      </c>
      <c r="Q743" s="18" t="s">
        <v>254</v>
      </c>
      <c r="R743" s="24" t="s">
        <v>257</v>
      </c>
      <c r="S743" s="24" t="s">
        <v>257</v>
      </c>
      <c r="T743" s="26" t="s">
        <v>257</v>
      </c>
      <c r="U743" s="26" t="s">
        <v>257</v>
      </c>
      <c r="V743" s="26" t="s">
        <v>257</v>
      </c>
      <c r="W743" s="26" t="s">
        <v>257</v>
      </c>
      <c r="X743" s="18" t="s">
        <v>1091</v>
      </c>
      <c r="Y743" s="55">
        <v>174.19</v>
      </c>
      <c r="Z743" s="18" t="s">
        <v>599</v>
      </c>
      <c r="AA743" s="55">
        <v>174.19</v>
      </c>
      <c r="AB743" s="57" t="s">
        <v>257</v>
      </c>
      <c r="AC743" s="18" t="s">
        <v>479</v>
      </c>
      <c r="AD743" s="18">
        <v>5</v>
      </c>
      <c r="AE743" s="18" t="s">
        <v>1092</v>
      </c>
      <c r="AF743" s="55">
        <v>14.27000000000001</v>
      </c>
      <c r="AG743" s="55">
        <v>13.969999999999999</v>
      </c>
      <c r="AH743" s="18" t="s">
        <v>557</v>
      </c>
      <c r="AI743" s="18">
        <v>24</v>
      </c>
      <c r="AJ743" s="18" t="s">
        <v>476</v>
      </c>
      <c r="AK743" s="18">
        <v>1</v>
      </c>
      <c r="AL743" s="18" t="s">
        <v>1093</v>
      </c>
      <c r="AM743" s="18" t="s">
        <v>256</v>
      </c>
      <c r="AN743" s="57">
        <v>2.2000000000000002</v>
      </c>
      <c r="AO743" s="18" t="s">
        <v>1094</v>
      </c>
      <c r="AP743" s="26" t="s">
        <v>479</v>
      </c>
      <c r="AQ743" s="18">
        <v>5</v>
      </c>
      <c r="AR743" s="18" t="s">
        <v>1092</v>
      </c>
      <c r="AS743" s="57">
        <f t="shared" si="179"/>
        <v>1.8000000000000003</v>
      </c>
      <c r="AT743" s="57">
        <v>2.6</v>
      </c>
      <c r="AU743" s="57">
        <f t="shared" si="180"/>
        <v>0.39999999999999991</v>
      </c>
      <c r="AV743" s="57">
        <f t="shared" si="181"/>
        <v>0.39999999999999991</v>
      </c>
      <c r="AW743" s="26" t="s">
        <v>557</v>
      </c>
      <c r="AX743" s="68">
        <v>24</v>
      </c>
      <c r="AY743" s="26" t="s">
        <v>958</v>
      </c>
      <c r="AZ743" s="18" t="s">
        <v>257</v>
      </c>
      <c r="BA743" s="18" t="s">
        <v>257</v>
      </c>
      <c r="BB743" s="18" t="s">
        <v>1095</v>
      </c>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55"/>
      <c r="DV743" s="55"/>
      <c r="DW743" s="55"/>
      <c r="DX743" s="55"/>
      <c r="DY743" s="18">
        <v>1</v>
      </c>
      <c r="DZ743" s="18"/>
      <c r="EA743" s="18"/>
      <c r="EB743" s="18"/>
      <c r="EC743" s="18"/>
      <c r="ED743" s="18"/>
      <c r="EE743" s="18"/>
      <c r="EF743" s="18"/>
      <c r="EG743" s="18"/>
      <c r="EH743" s="18" t="s">
        <v>1096</v>
      </c>
      <c r="EI743" s="18" cm="1">
        <f t="array" ref="EI743">IF(SUMPRODUCT(--(DO743:DS743&lt;&gt;""))=0, 0,1)</f>
        <v>0</v>
      </c>
      <c r="EJ743" s="18" cm="1">
        <f t="array" ref="EJ743">IF(SUMPRODUCT(--(DT743:EG743&lt;&gt;""))=0, 0,1)</f>
        <v>1</v>
      </c>
      <c r="EK743" s="18" cm="1">
        <f t="array" ref="EK743">IF(SUMPRODUCT(--(EC743:EG743&lt;&gt;""))=0, 0,1)</f>
        <v>0</v>
      </c>
      <c r="EL743" s="18" cm="1">
        <f t="array" ref="EL743">IF(SUMPRODUCT(--(EE743:EG743&lt;&gt;""))=0, 0,1)</f>
        <v>0</v>
      </c>
      <c r="EM743" s="18">
        <f t="shared" si="166"/>
        <v>1</v>
      </c>
      <c r="EN743" s="18" t="str">
        <f t="shared" si="167"/>
        <v>NA</v>
      </c>
      <c r="EO743" s="18">
        <f t="shared" si="168"/>
        <v>1</v>
      </c>
      <c r="EP743" s="18" t="str">
        <f t="shared" si="169"/>
        <v>NA</v>
      </c>
      <c r="EQ743" s="18" t="str">
        <f t="shared" si="170"/>
        <v>NA</v>
      </c>
      <c r="ER743" s="58" t="s">
        <v>2080</v>
      </c>
      <c r="ES743" s="59">
        <v>43801</v>
      </c>
      <c r="ET743" s="18" t="s">
        <v>1087</v>
      </c>
      <c r="EU743" s="18" t="s">
        <v>1087</v>
      </c>
    </row>
    <row r="744" spans="1:151" ht="15.75" customHeight="1" x14ac:dyDescent="0.2">
      <c r="A744" s="5" t="s">
        <v>335</v>
      </c>
      <c r="B744" s="24" t="s">
        <v>1086</v>
      </c>
      <c r="C744" s="26">
        <v>1</v>
      </c>
      <c r="D744" s="18" t="s">
        <v>1089</v>
      </c>
      <c r="E744" s="18" t="s">
        <v>1090</v>
      </c>
      <c r="F744" s="18" t="s">
        <v>2297</v>
      </c>
      <c r="G744" s="18" t="s">
        <v>467</v>
      </c>
      <c r="H744" s="18" t="s">
        <v>468</v>
      </c>
      <c r="I744" s="18" t="s">
        <v>363</v>
      </c>
      <c r="J744" s="18" t="s">
        <v>363</v>
      </c>
      <c r="K744" s="18" t="s">
        <v>363</v>
      </c>
      <c r="L744" s="55" t="s">
        <v>1102</v>
      </c>
      <c r="M744" s="18" t="s">
        <v>253</v>
      </c>
      <c r="N744" s="71">
        <v>74</v>
      </c>
      <c r="O744" s="3" t="s">
        <v>551</v>
      </c>
      <c r="P744" s="18" t="s">
        <v>466</v>
      </c>
      <c r="Q744" s="18" t="s">
        <v>254</v>
      </c>
      <c r="R744" s="24" t="s">
        <v>257</v>
      </c>
      <c r="S744" s="24" t="s">
        <v>257</v>
      </c>
      <c r="T744" s="26" t="s">
        <v>257</v>
      </c>
      <c r="U744" s="26" t="s">
        <v>257</v>
      </c>
      <c r="V744" s="26" t="s">
        <v>257</v>
      </c>
      <c r="W744" s="26" t="s">
        <v>257</v>
      </c>
      <c r="X744" s="18" t="s">
        <v>1091</v>
      </c>
      <c r="Y744" s="57">
        <v>0</v>
      </c>
      <c r="Z744" s="18" t="s">
        <v>599</v>
      </c>
      <c r="AA744" s="57">
        <v>0</v>
      </c>
      <c r="AB744" s="57" t="s">
        <v>257</v>
      </c>
      <c r="AC744" s="18" t="s">
        <v>479</v>
      </c>
      <c r="AD744" s="18">
        <v>5</v>
      </c>
      <c r="AE744" s="18" t="s">
        <v>1103</v>
      </c>
      <c r="AF744" s="57">
        <v>0</v>
      </c>
      <c r="AG744" s="57">
        <v>0</v>
      </c>
      <c r="AH744" s="18" t="s">
        <v>363</v>
      </c>
      <c r="AI744" s="18">
        <v>24</v>
      </c>
      <c r="AJ744" s="18" t="s">
        <v>476</v>
      </c>
      <c r="AK744" s="18">
        <v>1</v>
      </c>
      <c r="AL744" s="18" t="s">
        <v>1104</v>
      </c>
      <c r="AM744" s="18" t="s">
        <v>256</v>
      </c>
      <c r="AN744" s="57">
        <v>19.8</v>
      </c>
      <c r="AO744" s="18" t="s">
        <v>1094</v>
      </c>
      <c r="AP744" s="26" t="s">
        <v>479</v>
      </c>
      <c r="AQ744" s="18">
        <v>5</v>
      </c>
      <c r="AR744" s="18" t="s">
        <v>1103</v>
      </c>
      <c r="AS744" s="66">
        <f t="shared" si="179"/>
        <v>17.700000000000003</v>
      </c>
      <c r="AT744" s="66">
        <v>21.9</v>
      </c>
      <c r="AU744" s="66">
        <f t="shared" si="180"/>
        <v>2.0999999999999979</v>
      </c>
      <c r="AV744" s="66">
        <f t="shared" si="181"/>
        <v>2.0999999999999979</v>
      </c>
      <c r="AW744" s="26" t="s">
        <v>363</v>
      </c>
      <c r="AX744" s="68">
        <v>24</v>
      </c>
      <c r="AY744" s="26" t="s">
        <v>958</v>
      </c>
      <c r="AZ744" s="18" t="s">
        <v>257</v>
      </c>
      <c r="BA744" s="18" t="s">
        <v>257</v>
      </c>
      <c r="BB744" s="18" t="s">
        <v>1105</v>
      </c>
      <c r="BC744" s="18"/>
      <c r="BD744" s="18"/>
      <c r="BE744" s="18"/>
      <c r="BF744" s="18"/>
      <c r="BG744" s="18"/>
      <c r="BH744" s="18"/>
      <c r="BI744" s="18"/>
      <c r="BJ744" s="18"/>
      <c r="BK744" s="18"/>
      <c r="BL744" s="18"/>
      <c r="BM744" s="18"/>
      <c r="BN744" s="18"/>
      <c r="BO744" s="18"/>
      <c r="BP744" s="18"/>
      <c r="BQ744" s="18"/>
      <c r="BR744" s="18"/>
      <c r="BS744" s="18"/>
      <c r="BT744" s="18"/>
      <c r="BU744" s="18"/>
      <c r="BV744" s="18"/>
      <c r="BW744" s="18"/>
      <c r="BX744" s="18"/>
      <c r="BY744" s="18"/>
      <c r="BZ744" s="18"/>
      <c r="CA744" s="18"/>
      <c r="CB744" s="18"/>
      <c r="CC744" s="18"/>
      <c r="CD744" s="18"/>
      <c r="CE744" s="18"/>
      <c r="CF744" s="18"/>
      <c r="CG744" s="18"/>
      <c r="CH744" s="18"/>
      <c r="CI744" s="18"/>
      <c r="CJ744" s="18"/>
      <c r="CK744" s="18"/>
      <c r="CL744" s="18"/>
      <c r="CM744" s="18"/>
      <c r="CN744" s="18"/>
      <c r="CO744" s="18"/>
      <c r="CP744" s="18"/>
      <c r="CQ744" s="18"/>
      <c r="CR744" s="18"/>
      <c r="CS744" s="18"/>
      <c r="CT744" s="18"/>
      <c r="CU744" s="18"/>
      <c r="CV744" s="18"/>
      <c r="CW744" s="18"/>
      <c r="CX744" s="18"/>
      <c r="CY744" s="18"/>
      <c r="CZ744" s="18"/>
      <c r="DA744" s="18"/>
      <c r="DB744" s="18"/>
      <c r="DC744" s="18"/>
      <c r="DD744" s="18"/>
      <c r="DE744" s="18"/>
      <c r="DF744" s="18"/>
      <c r="DG744" s="18"/>
      <c r="DH744" s="18"/>
      <c r="DI744" s="18"/>
      <c r="DJ744" s="18"/>
      <c r="DK744" s="18"/>
      <c r="DL744" s="18"/>
      <c r="DM744" s="18"/>
      <c r="DN744" s="18"/>
      <c r="DO744" s="18"/>
      <c r="DP744" s="18"/>
      <c r="DQ744" s="18"/>
      <c r="DR744" s="18"/>
      <c r="DS744" s="18"/>
      <c r="DT744" s="18"/>
      <c r="DU744" s="18"/>
      <c r="DV744" s="18"/>
      <c r="DW744" s="18"/>
      <c r="DX744" s="18"/>
      <c r="DY744" s="3">
        <v>0</v>
      </c>
      <c r="DZ744" s="18"/>
      <c r="EA744" s="18"/>
      <c r="EB744" s="18"/>
      <c r="EC744" s="18"/>
      <c r="ED744" s="18"/>
      <c r="EE744" s="18"/>
      <c r="EF744" s="18"/>
      <c r="EG744" s="18"/>
      <c r="EH744" s="18" t="s">
        <v>1096</v>
      </c>
      <c r="EI744" s="18" cm="1">
        <f t="array" ref="EI744">IF(SUMPRODUCT(--(DO744:DS744&lt;&gt;""))=0, 0,1)</f>
        <v>0</v>
      </c>
      <c r="EJ744" s="18" cm="1">
        <f t="array" ref="EJ744">IF(SUMPRODUCT(--(DT744:EG744&lt;&gt;""))=0, 0,1)</f>
        <v>1</v>
      </c>
      <c r="EK744" s="18" cm="1">
        <f t="array" ref="EK744">IF(SUMPRODUCT(--(EC744:EG744&lt;&gt;""))=0, 0,1)</f>
        <v>0</v>
      </c>
      <c r="EL744" s="18" cm="1">
        <f t="array" ref="EL744">IF(SUMPRODUCT(--(EE744:EG744&lt;&gt;""))=0, 0,1)</f>
        <v>0</v>
      </c>
      <c r="EM744" s="18">
        <f t="shared" si="166"/>
        <v>0</v>
      </c>
      <c r="EN744" s="18" t="str">
        <f t="shared" si="167"/>
        <v>NA</v>
      </c>
      <c r="EO744" s="18">
        <f t="shared" si="168"/>
        <v>0</v>
      </c>
      <c r="EP744" s="18" t="str">
        <f t="shared" si="169"/>
        <v>NA</v>
      </c>
      <c r="EQ744" s="18" t="str">
        <f t="shared" si="170"/>
        <v>NA</v>
      </c>
      <c r="ER744" s="58" t="s">
        <v>2080</v>
      </c>
      <c r="ES744" s="59">
        <v>43801</v>
      </c>
      <c r="ET744" s="18" t="s">
        <v>1087</v>
      </c>
      <c r="EU744" s="18" t="s">
        <v>1087</v>
      </c>
    </row>
    <row r="745" spans="1:151" ht="15.75" customHeight="1" x14ac:dyDescent="0.2">
      <c r="A745" s="5" t="s">
        <v>335</v>
      </c>
      <c r="B745" s="24" t="s">
        <v>1086</v>
      </c>
      <c r="C745" s="26">
        <v>1</v>
      </c>
      <c r="D745" s="18" t="s">
        <v>1097</v>
      </c>
      <c r="E745" s="18" t="s">
        <v>1090</v>
      </c>
      <c r="F745" s="18" t="s">
        <v>2297</v>
      </c>
      <c r="G745" s="18" t="s">
        <v>467</v>
      </c>
      <c r="H745" s="18" t="s">
        <v>468</v>
      </c>
      <c r="I745" s="18" t="s">
        <v>363</v>
      </c>
      <c r="J745" s="18" t="s">
        <v>363</v>
      </c>
      <c r="K745" s="18" t="s">
        <v>363</v>
      </c>
      <c r="L745" s="55" t="s">
        <v>1102</v>
      </c>
      <c r="M745" s="18" t="s">
        <v>253</v>
      </c>
      <c r="N745" s="71">
        <v>74</v>
      </c>
      <c r="O745" s="3" t="s">
        <v>551</v>
      </c>
      <c r="P745" s="18" t="s">
        <v>466</v>
      </c>
      <c r="Q745" s="18" t="s">
        <v>254</v>
      </c>
      <c r="R745" s="24" t="s">
        <v>257</v>
      </c>
      <c r="S745" s="24" t="s">
        <v>257</v>
      </c>
      <c r="T745" s="26" t="s">
        <v>257</v>
      </c>
      <c r="U745" s="26" t="s">
        <v>257</v>
      </c>
      <c r="V745" s="26" t="s">
        <v>257</v>
      </c>
      <c r="W745" s="26" t="s">
        <v>257</v>
      </c>
      <c r="X745" s="18" t="s">
        <v>1091</v>
      </c>
      <c r="Y745" s="57">
        <v>5.5</v>
      </c>
      <c r="Z745" s="18" t="s">
        <v>599</v>
      </c>
      <c r="AA745" s="57">
        <v>5.5</v>
      </c>
      <c r="AB745" s="57" t="s">
        <v>257</v>
      </c>
      <c r="AC745" s="18" t="s">
        <v>479</v>
      </c>
      <c r="AD745" s="18">
        <v>5</v>
      </c>
      <c r="AE745" s="18" t="s">
        <v>1103</v>
      </c>
      <c r="AF745" s="57">
        <v>0</v>
      </c>
      <c r="AG745" s="57">
        <v>0</v>
      </c>
      <c r="AH745" s="18" t="s">
        <v>363</v>
      </c>
      <c r="AI745" s="18">
        <v>24</v>
      </c>
      <c r="AJ745" s="18" t="s">
        <v>476</v>
      </c>
      <c r="AK745" s="18">
        <v>1</v>
      </c>
      <c r="AL745" s="18" t="s">
        <v>1104</v>
      </c>
      <c r="AM745" s="18" t="s">
        <v>256</v>
      </c>
      <c r="AN745" s="57">
        <v>14.5</v>
      </c>
      <c r="AO745" s="18" t="s">
        <v>1094</v>
      </c>
      <c r="AP745" s="26" t="s">
        <v>479</v>
      </c>
      <c r="AQ745" s="18">
        <v>5</v>
      </c>
      <c r="AR745" s="18" t="s">
        <v>1103</v>
      </c>
      <c r="AS745" s="66">
        <f t="shared" si="179"/>
        <v>11.7</v>
      </c>
      <c r="AT745" s="66">
        <v>17.3</v>
      </c>
      <c r="AU745" s="66">
        <f t="shared" si="180"/>
        <v>2.8000000000000007</v>
      </c>
      <c r="AV745" s="66">
        <f t="shared" si="181"/>
        <v>2.8000000000000007</v>
      </c>
      <c r="AW745" s="26" t="s">
        <v>363</v>
      </c>
      <c r="AX745" s="68">
        <v>24</v>
      </c>
      <c r="AY745" s="26" t="s">
        <v>958</v>
      </c>
      <c r="AZ745" s="18" t="s">
        <v>257</v>
      </c>
      <c r="BA745" s="18" t="s">
        <v>257</v>
      </c>
      <c r="BB745" s="18" t="s">
        <v>1105</v>
      </c>
      <c r="BC745" s="18"/>
      <c r="BD745" s="18"/>
      <c r="BE745" s="18"/>
      <c r="BF745" s="18"/>
      <c r="BG745" s="18"/>
      <c r="BH745" s="18"/>
      <c r="BI745" s="18"/>
      <c r="BJ745" s="18"/>
      <c r="BK745" s="18"/>
      <c r="BL745" s="18"/>
      <c r="BM745" s="18"/>
      <c r="BN745" s="18"/>
      <c r="BO745" s="18"/>
      <c r="BP745" s="18"/>
      <c r="BQ745" s="18"/>
      <c r="BR745" s="18"/>
      <c r="BS745" s="18"/>
      <c r="BT745" s="18"/>
      <c r="BU745" s="18"/>
      <c r="BV745" s="18"/>
      <c r="BW745" s="18"/>
      <c r="BX745" s="18"/>
      <c r="BY745" s="18"/>
      <c r="BZ745" s="18"/>
      <c r="CA745" s="18"/>
      <c r="CB745" s="18"/>
      <c r="CC745" s="18"/>
      <c r="CD745" s="18"/>
      <c r="CE745" s="18"/>
      <c r="CF745" s="18"/>
      <c r="CG745" s="18"/>
      <c r="CH745" s="18"/>
      <c r="CI745" s="18"/>
      <c r="CJ745" s="18"/>
      <c r="CK745" s="18"/>
      <c r="CL745" s="18"/>
      <c r="CM745" s="18"/>
      <c r="CN745" s="18"/>
      <c r="CO745" s="18"/>
      <c r="CP745" s="18"/>
      <c r="CQ745" s="18"/>
      <c r="CR745" s="18"/>
      <c r="CS745" s="18"/>
      <c r="CT745" s="18"/>
      <c r="CU745" s="18"/>
      <c r="CV745" s="18"/>
      <c r="CW745" s="18"/>
      <c r="CX745" s="18"/>
      <c r="CY745" s="18"/>
      <c r="CZ745" s="18"/>
      <c r="DA745" s="18"/>
      <c r="DB745" s="18"/>
      <c r="DC745" s="18"/>
      <c r="DD745" s="18"/>
      <c r="DE745" s="18"/>
      <c r="DF745" s="18"/>
      <c r="DG745" s="18"/>
      <c r="DH745" s="18"/>
      <c r="DI745" s="18"/>
      <c r="DJ745" s="18"/>
      <c r="DK745" s="18"/>
      <c r="DL745" s="18"/>
      <c r="DM745" s="18"/>
      <c r="DN745" s="18"/>
      <c r="DO745" s="18"/>
      <c r="DP745" s="18"/>
      <c r="DQ745" s="18"/>
      <c r="DR745" s="18"/>
      <c r="DS745" s="18"/>
      <c r="DT745" s="18"/>
      <c r="DU745" s="18"/>
      <c r="DV745" s="18"/>
      <c r="DW745" s="18"/>
      <c r="DX745" s="18"/>
      <c r="DY745" s="3">
        <v>0</v>
      </c>
      <c r="DZ745" s="18"/>
      <c r="EA745" s="18"/>
      <c r="EB745" s="18"/>
      <c r="EC745" s="18"/>
      <c r="ED745" s="18"/>
      <c r="EE745" s="18"/>
      <c r="EF745" s="18"/>
      <c r="EG745" s="18"/>
      <c r="EH745" s="18" t="s">
        <v>1096</v>
      </c>
      <c r="EI745" s="18" cm="1">
        <f t="array" ref="EI745">IF(SUMPRODUCT(--(DO745:DS745&lt;&gt;""))=0, 0,1)</f>
        <v>0</v>
      </c>
      <c r="EJ745" s="18" cm="1">
        <f t="array" ref="EJ745">IF(SUMPRODUCT(--(DT745:EG745&lt;&gt;""))=0, 0,1)</f>
        <v>1</v>
      </c>
      <c r="EK745" s="18" cm="1">
        <f t="array" ref="EK745">IF(SUMPRODUCT(--(EC745:EG745&lt;&gt;""))=0, 0,1)</f>
        <v>0</v>
      </c>
      <c r="EL745" s="18" cm="1">
        <f t="array" ref="EL745">IF(SUMPRODUCT(--(EE745:EG745&lt;&gt;""))=0, 0,1)</f>
        <v>0</v>
      </c>
      <c r="EM745" s="18">
        <f t="shared" si="166"/>
        <v>0</v>
      </c>
      <c r="EN745" s="18" t="str">
        <f t="shared" si="167"/>
        <v>NA</v>
      </c>
      <c r="EO745" s="18">
        <f t="shared" si="168"/>
        <v>0</v>
      </c>
      <c r="EP745" s="18" t="str">
        <f t="shared" si="169"/>
        <v>NA</v>
      </c>
      <c r="EQ745" s="18" t="str">
        <f t="shared" si="170"/>
        <v>NA</v>
      </c>
      <c r="ER745" s="58" t="s">
        <v>2080</v>
      </c>
      <c r="ES745" s="59">
        <v>43801</v>
      </c>
      <c r="ET745" s="18" t="s">
        <v>1087</v>
      </c>
      <c r="EU745" s="18" t="s">
        <v>1087</v>
      </c>
    </row>
    <row r="746" spans="1:151" ht="15.75" customHeight="1" x14ac:dyDescent="0.2">
      <c r="A746" s="5" t="s">
        <v>335</v>
      </c>
      <c r="B746" s="24" t="s">
        <v>1086</v>
      </c>
      <c r="C746" s="26">
        <v>1</v>
      </c>
      <c r="D746" s="18" t="s">
        <v>1098</v>
      </c>
      <c r="E746" s="18" t="s">
        <v>1090</v>
      </c>
      <c r="F746" s="18" t="s">
        <v>2297</v>
      </c>
      <c r="G746" s="18" t="s">
        <v>467</v>
      </c>
      <c r="H746" s="18" t="s">
        <v>468</v>
      </c>
      <c r="I746" s="18" t="s">
        <v>363</v>
      </c>
      <c r="J746" s="18" t="s">
        <v>363</v>
      </c>
      <c r="K746" s="18" t="s">
        <v>363</v>
      </c>
      <c r="L746" s="55" t="s">
        <v>1102</v>
      </c>
      <c r="M746" s="18" t="s">
        <v>253</v>
      </c>
      <c r="N746" s="71">
        <v>74</v>
      </c>
      <c r="O746" s="3" t="s">
        <v>551</v>
      </c>
      <c r="P746" s="18" t="s">
        <v>466</v>
      </c>
      <c r="Q746" s="18" t="s">
        <v>254</v>
      </c>
      <c r="R746" s="24" t="s">
        <v>257</v>
      </c>
      <c r="S746" s="24" t="s">
        <v>257</v>
      </c>
      <c r="T746" s="26" t="s">
        <v>257</v>
      </c>
      <c r="U746" s="26" t="s">
        <v>257</v>
      </c>
      <c r="V746" s="26" t="s">
        <v>257</v>
      </c>
      <c r="W746" s="26" t="s">
        <v>257</v>
      </c>
      <c r="X746" s="18" t="s">
        <v>1091</v>
      </c>
      <c r="Y746" s="57">
        <v>21.2</v>
      </c>
      <c r="Z746" s="18" t="s">
        <v>599</v>
      </c>
      <c r="AA746" s="57">
        <v>21.2</v>
      </c>
      <c r="AB746" s="57" t="s">
        <v>257</v>
      </c>
      <c r="AC746" s="18" t="s">
        <v>479</v>
      </c>
      <c r="AD746" s="18">
        <v>5</v>
      </c>
      <c r="AE746" s="18" t="s">
        <v>1103</v>
      </c>
      <c r="AF746" s="57">
        <v>0</v>
      </c>
      <c r="AG746" s="57">
        <v>0</v>
      </c>
      <c r="AH746" s="18" t="s">
        <v>363</v>
      </c>
      <c r="AI746" s="18">
        <v>24</v>
      </c>
      <c r="AJ746" s="18" t="s">
        <v>476</v>
      </c>
      <c r="AK746" s="18">
        <v>1</v>
      </c>
      <c r="AL746" s="18" t="s">
        <v>1104</v>
      </c>
      <c r="AM746" s="18" t="s">
        <v>256</v>
      </c>
      <c r="AN746" s="57">
        <v>15.2</v>
      </c>
      <c r="AO746" s="18" t="s">
        <v>1094</v>
      </c>
      <c r="AP746" s="26" t="s">
        <v>479</v>
      </c>
      <c r="AQ746" s="18">
        <v>5</v>
      </c>
      <c r="AR746" s="18" t="s">
        <v>1103</v>
      </c>
      <c r="AS746" s="66">
        <f t="shared" si="179"/>
        <v>12.2</v>
      </c>
      <c r="AT746" s="66">
        <v>18.2</v>
      </c>
      <c r="AU746" s="66">
        <f t="shared" si="180"/>
        <v>3</v>
      </c>
      <c r="AV746" s="66">
        <f t="shared" si="181"/>
        <v>3</v>
      </c>
      <c r="AW746" s="26" t="s">
        <v>363</v>
      </c>
      <c r="AX746" s="68">
        <v>24</v>
      </c>
      <c r="AY746" s="26" t="s">
        <v>958</v>
      </c>
      <c r="AZ746" s="18" t="s">
        <v>257</v>
      </c>
      <c r="BA746" s="18" t="s">
        <v>257</v>
      </c>
      <c r="BB746" s="18" t="s">
        <v>1105</v>
      </c>
      <c r="BC746" s="18"/>
      <c r="BD746" s="18"/>
      <c r="BE746" s="18"/>
      <c r="BF746" s="18"/>
      <c r="BG746" s="18"/>
      <c r="BH746" s="18"/>
      <c r="BI746" s="18"/>
      <c r="BJ746" s="18"/>
      <c r="BK746" s="18"/>
      <c r="BL746" s="18"/>
      <c r="BM746" s="18"/>
      <c r="BN746" s="18"/>
      <c r="BO746" s="18"/>
      <c r="BP746" s="18"/>
      <c r="BQ746" s="18"/>
      <c r="BR746" s="18"/>
      <c r="BS746" s="18"/>
      <c r="BT746" s="18"/>
      <c r="BU746" s="18"/>
      <c r="BV746" s="18"/>
      <c r="BW746" s="18"/>
      <c r="BX746" s="18"/>
      <c r="BY746" s="18"/>
      <c r="BZ746" s="18"/>
      <c r="CA746" s="18"/>
      <c r="CB746" s="18"/>
      <c r="CC746" s="18"/>
      <c r="CD746" s="18"/>
      <c r="CE746" s="18"/>
      <c r="CF746" s="18"/>
      <c r="CG746" s="18"/>
      <c r="CH746" s="18"/>
      <c r="CI746" s="18"/>
      <c r="CJ746" s="18"/>
      <c r="CK746" s="18"/>
      <c r="CL746" s="18"/>
      <c r="CM746" s="18"/>
      <c r="CN746" s="18"/>
      <c r="CO746" s="18"/>
      <c r="CP746" s="18"/>
      <c r="CQ746" s="18"/>
      <c r="CR746" s="18"/>
      <c r="CS746" s="18"/>
      <c r="CT746" s="18"/>
      <c r="CU746" s="18"/>
      <c r="CV746" s="18"/>
      <c r="CW746" s="18"/>
      <c r="CX746" s="18"/>
      <c r="CY746" s="18"/>
      <c r="CZ746" s="18"/>
      <c r="DA746" s="18"/>
      <c r="DB746" s="18"/>
      <c r="DC746" s="18"/>
      <c r="DD746" s="18"/>
      <c r="DE746" s="18"/>
      <c r="DF746" s="18"/>
      <c r="DG746" s="18"/>
      <c r="DH746" s="18"/>
      <c r="DI746" s="18"/>
      <c r="DJ746" s="18"/>
      <c r="DK746" s="18"/>
      <c r="DL746" s="18"/>
      <c r="DM746" s="18"/>
      <c r="DN746" s="18"/>
      <c r="DO746" s="18"/>
      <c r="DP746" s="18"/>
      <c r="DQ746" s="18"/>
      <c r="DR746" s="18"/>
      <c r="DS746" s="18"/>
      <c r="DT746" s="18"/>
      <c r="DU746" s="18"/>
      <c r="DV746" s="18"/>
      <c r="DW746" s="18"/>
      <c r="DX746" s="18"/>
      <c r="DY746" s="3">
        <v>0</v>
      </c>
      <c r="DZ746" s="18"/>
      <c r="EA746" s="18"/>
      <c r="EB746" s="18"/>
      <c r="EC746" s="18"/>
      <c r="ED746" s="18"/>
      <c r="EE746" s="18"/>
      <c r="EF746" s="18"/>
      <c r="EG746" s="18"/>
      <c r="EH746" s="18" t="s">
        <v>1096</v>
      </c>
      <c r="EI746" s="18" cm="1">
        <f t="array" ref="EI746">IF(SUMPRODUCT(--(DO746:DS746&lt;&gt;""))=0, 0,1)</f>
        <v>0</v>
      </c>
      <c r="EJ746" s="18" cm="1">
        <f t="array" ref="EJ746">IF(SUMPRODUCT(--(DT746:EG746&lt;&gt;""))=0, 0,1)</f>
        <v>1</v>
      </c>
      <c r="EK746" s="18" cm="1">
        <f t="array" ref="EK746">IF(SUMPRODUCT(--(EC746:EG746&lt;&gt;""))=0, 0,1)</f>
        <v>0</v>
      </c>
      <c r="EL746" s="18" cm="1">
        <f t="array" ref="EL746">IF(SUMPRODUCT(--(EE746:EG746&lt;&gt;""))=0, 0,1)</f>
        <v>0</v>
      </c>
      <c r="EM746" s="18">
        <f t="shared" si="166"/>
        <v>0</v>
      </c>
      <c r="EN746" s="18" t="str">
        <f t="shared" si="167"/>
        <v>NA</v>
      </c>
      <c r="EO746" s="18">
        <f t="shared" si="168"/>
        <v>0</v>
      </c>
      <c r="EP746" s="18" t="str">
        <f t="shared" si="169"/>
        <v>NA</v>
      </c>
      <c r="EQ746" s="18" t="str">
        <f t="shared" si="170"/>
        <v>NA</v>
      </c>
      <c r="ER746" s="58" t="s">
        <v>2080</v>
      </c>
      <c r="ES746" s="59">
        <v>43801</v>
      </c>
      <c r="ET746" s="18" t="s">
        <v>1087</v>
      </c>
      <c r="EU746" s="18" t="s">
        <v>1087</v>
      </c>
    </row>
    <row r="747" spans="1:151" ht="15.75" customHeight="1" x14ac:dyDescent="0.2">
      <c r="A747" s="5" t="s">
        <v>335</v>
      </c>
      <c r="B747" s="24" t="s">
        <v>1086</v>
      </c>
      <c r="C747" s="26">
        <v>1</v>
      </c>
      <c r="D747" s="18" t="s">
        <v>1099</v>
      </c>
      <c r="E747" s="18" t="s">
        <v>1090</v>
      </c>
      <c r="F747" s="18" t="s">
        <v>2297</v>
      </c>
      <c r="G747" s="18" t="s">
        <v>467</v>
      </c>
      <c r="H747" s="18" t="s">
        <v>468</v>
      </c>
      <c r="I747" s="18" t="s">
        <v>363</v>
      </c>
      <c r="J747" s="18" t="s">
        <v>363</v>
      </c>
      <c r="K747" s="18" t="s">
        <v>363</v>
      </c>
      <c r="L747" s="55" t="s">
        <v>1102</v>
      </c>
      <c r="M747" s="18" t="s">
        <v>253</v>
      </c>
      <c r="N747" s="71">
        <v>74</v>
      </c>
      <c r="O747" s="3" t="s">
        <v>551</v>
      </c>
      <c r="P747" s="18" t="s">
        <v>466</v>
      </c>
      <c r="Q747" s="18" t="s">
        <v>254</v>
      </c>
      <c r="R747" s="24" t="s">
        <v>257</v>
      </c>
      <c r="S747" s="24" t="s">
        <v>257</v>
      </c>
      <c r="T747" s="26" t="s">
        <v>257</v>
      </c>
      <c r="U747" s="26" t="s">
        <v>257</v>
      </c>
      <c r="V747" s="26" t="s">
        <v>257</v>
      </c>
      <c r="W747" s="26" t="s">
        <v>257</v>
      </c>
      <c r="X747" s="18" t="s">
        <v>1091</v>
      </c>
      <c r="Y747" s="57">
        <v>47.3</v>
      </c>
      <c r="Z747" s="18" t="s">
        <v>599</v>
      </c>
      <c r="AA747" s="57">
        <v>47.3</v>
      </c>
      <c r="AB747" s="57" t="s">
        <v>257</v>
      </c>
      <c r="AC747" s="18" t="s">
        <v>479</v>
      </c>
      <c r="AD747" s="18">
        <v>5</v>
      </c>
      <c r="AE747" s="18" t="s">
        <v>1103</v>
      </c>
      <c r="AF747" s="57">
        <v>0</v>
      </c>
      <c r="AG747" s="57">
        <v>0</v>
      </c>
      <c r="AH747" s="18" t="s">
        <v>363</v>
      </c>
      <c r="AI747" s="18">
        <v>24</v>
      </c>
      <c r="AJ747" s="18" t="s">
        <v>476</v>
      </c>
      <c r="AK747" s="18">
        <v>1</v>
      </c>
      <c r="AL747" s="18" t="s">
        <v>1104</v>
      </c>
      <c r="AM747" s="18" t="s">
        <v>256</v>
      </c>
      <c r="AN747" s="57">
        <v>9</v>
      </c>
      <c r="AO747" s="18" t="s">
        <v>1094</v>
      </c>
      <c r="AP747" s="26" t="s">
        <v>479</v>
      </c>
      <c r="AQ747" s="18">
        <v>5</v>
      </c>
      <c r="AR747" s="18" t="s">
        <v>1103</v>
      </c>
      <c r="AS747" s="66">
        <f t="shared" si="179"/>
        <v>7</v>
      </c>
      <c r="AT747" s="66">
        <v>11</v>
      </c>
      <c r="AU747" s="66">
        <f t="shared" si="180"/>
        <v>2</v>
      </c>
      <c r="AV747" s="66">
        <f t="shared" si="181"/>
        <v>2</v>
      </c>
      <c r="AW747" s="26" t="s">
        <v>363</v>
      </c>
      <c r="AX747" s="68">
        <v>24</v>
      </c>
      <c r="AY747" s="26" t="s">
        <v>958</v>
      </c>
      <c r="AZ747" s="18" t="s">
        <v>257</v>
      </c>
      <c r="BA747" s="18" t="s">
        <v>257</v>
      </c>
      <c r="BB747" s="18" t="s">
        <v>1105</v>
      </c>
      <c r="BC747" s="18"/>
      <c r="BD747" s="18"/>
      <c r="BE747" s="18"/>
      <c r="BF747" s="18"/>
      <c r="BG747" s="18"/>
      <c r="BH747" s="18"/>
      <c r="BI747" s="18"/>
      <c r="BJ747" s="18"/>
      <c r="BK747" s="18"/>
      <c r="BL747" s="18"/>
      <c r="BM747" s="18"/>
      <c r="BN747" s="18"/>
      <c r="BO747" s="18"/>
      <c r="BP747" s="18"/>
      <c r="BQ747" s="18"/>
      <c r="BR747" s="18"/>
      <c r="BS747" s="18"/>
      <c r="BT747" s="18"/>
      <c r="BU747" s="18"/>
      <c r="BV747" s="18"/>
      <c r="BW747" s="18"/>
      <c r="BX747" s="18"/>
      <c r="BY747" s="18"/>
      <c r="BZ747" s="18"/>
      <c r="CA747" s="18"/>
      <c r="CB747" s="18"/>
      <c r="CC747" s="18"/>
      <c r="CD747" s="18"/>
      <c r="CE747" s="18"/>
      <c r="CF747" s="18"/>
      <c r="CG747" s="18"/>
      <c r="CH747" s="18"/>
      <c r="CI747" s="18"/>
      <c r="CJ747" s="18"/>
      <c r="CK747" s="18"/>
      <c r="CL747" s="18"/>
      <c r="CM747" s="18"/>
      <c r="CN747" s="18"/>
      <c r="CO747" s="18"/>
      <c r="CP747" s="18"/>
      <c r="CQ747" s="18"/>
      <c r="CR747" s="18"/>
      <c r="CS747" s="18"/>
      <c r="CT747" s="18"/>
      <c r="CU747" s="18"/>
      <c r="CV747" s="18"/>
      <c r="CW747" s="18"/>
      <c r="CX747" s="18"/>
      <c r="CY747" s="18"/>
      <c r="CZ747" s="18"/>
      <c r="DA747" s="18"/>
      <c r="DB747" s="18"/>
      <c r="DC747" s="18"/>
      <c r="DD747" s="18"/>
      <c r="DE747" s="18"/>
      <c r="DF747" s="18"/>
      <c r="DG747" s="18"/>
      <c r="DH747" s="18"/>
      <c r="DI747" s="18"/>
      <c r="DJ747" s="18"/>
      <c r="DK747" s="18"/>
      <c r="DL747" s="18"/>
      <c r="DM747" s="18"/>
      <c r="DN747" s="18"/>
      <c r="DO747" s="18"/>
      <c r="DP747" s="18"/>
      <c r="DQ747" s="18"/>
      <c r="DR747" s="18"/>
      <c r="DS747" s="18"/>
      <c r="DT747" s="18"/>
      <c r="DU747" s="18"/>
      <c r="DV747" s="18"/>
      <c r="DW747" s="18"/>
      <c r="DX747" s="18"/>
      <c r="DY747" s="3">
        <v>0</v>
      </c>
      <c r="DZ747" s="18"/>
      <c r="EA747" s="18"/>
      <c r="EB747" s="18"/>
      <c r="EC747" s="18"/>
      <c r="ED747" s="18"/>
      <c r="EE747" s="18"/>
      <c r="EF747" s="18"/>
      <c r="EG747" s="18"/>
      <c r="EH747" s="18" t="s">
        <v>1096</v>
      </c>
      <c r="EI747" s="18" cm="1">
        <f t="array" ref="EI747">IF(SUMPRODUCT(--(DO747:DS747&lt;&gt;""))=0, 0,1)</f>
        <v>0</v>
      </c>
      <c r="EJ747" s="18" cm="1">
        <f t="array" ref="EJ747">IF(SUMPRODUCT(--(DT747:EG747&lt;&gt;""))=0, 0,1)</f>
        <v>1</v>
      </c>
      <c r="EK747" s="18" cm="1">
        <f t="array" ref="EK747">IF(SUMPRODUCT(--(EC747:EG747&lt;&gt;""))=0, 0,1)</f>
        <v>0</v>
      </c>
      <c r="EL747" s="18" cm="1">
        <f t="array" ref="EL747">IF(SUMPRODUCT(--(EE747:EG747&lt;&gt;""))=0, 0,1)</f>
        <v>0</v>
      </c>
      <c r="EM747" s="18">
        <f t="shared" si="166"/>
        <v>0</v>
      </c>
      <c r="EN747" s="18" t="str">
        <f t="shared" si="167"/>
        <v>NA</v>
      </c>
      <c r="EO747" s="18">
        <f t="shared" si="168"/>
        <v>0</v>
      </c>
      <c r="EP747" s="18" t="str">
        <f t="shared" si="169"/>
        <v>NA</v>
      </c>
      <c r="EQ747" s="18" t="str">
        <f t="shared" si="170"/>
        <v>NA</v>
      </c>
      <c r="ER747" s="58" t="s">
        <v>2080</v>
      </c>
      <c r="ES747" s="59">
        <v>43801</v>
      </c>
      <c r="ET747" s="18" t="s">
        <v>1087</v>
      </c>
      <c r="EU747" s="18" t="s">
        <v>1087</v>
      </c>
    </row>
    <row r="748" spans="1:151" ht="15.75" customHeight="1" x14ac:dyDescent="0.2">
      <c r="A748" s="5" t="s">
        <v>335</v>
      </c>
      <c r="B748" s="24" t="s">
        <v>1086</v>
      </c>
      <c r="C748" s="26">
        <v>1</v>
      </c>
      <c r="D748" s="18" t="s">
        <v>1100</v>
      </c>
      <c r="E748" s="18" t="s">
        <v>1090</v>
      </c>
      <c r="F748" s="18" t="s">
        <v>2297</v>
      </c>
      <c r="G748" s="18" t="s">
        <v>467</v>
      </c>
      <c r="H748" s="18" t="s">
        <v>468</v>
      </c>
      <c r="I748" s="18" t="s">
        <v>363</v>
      </c>
      <c r="J748" s="18" t="s">
        <v>363</v>
      </c>
      <c r="K748" s="18" t="s">
        <v>363</v>
      </c>
      <c r="L748" s="55" t="s">
        <v>1102</v>
      </c>
      <c r="M748" s="18" t="s">
        <v>253</v>
      </c>
      <c r="N748" s="71">
        <v>74</v>
      </c>
      <c r="O748" s="3" t="s">
        <v>551</v>
      </c>
      <c r="P748" s="18" t="s">
        <v>466</v>
      </c>
      <c r="Q748" s="18" t="s">
        <v>254</v>
      </c>
      <c r="R748" s="24" t="s">
        <v>257</v>
      </c>
      <c r="S748" s="24" t="s">
        <v>257</v>
      </c>
      <c r="T748" s="26" t="s">
        <v>257</v>
      </c>
      <c r="U748" s="26" t="s">
        <v>257</v>
      </c>
      <c r="V748" s="26" t="s">
        <v>257</v>
      </c>
      <c r="W748" s="26" t="s">
        <v>257</v>
      </c>
      <c r="X748" s="18" t="s">
        <v>1091</v>
      </c>
      <c r="Y748" s="57">
        <v>52</v>
      </c>
      <c r="Z748" s="18" t="s">
        <v>599</v>
      </c>
      <c r="AA748" s="57">
        <v>52</v>
      </c>
      <c r="AB748" s="57" t="s">
        <v>257</v>
      </c>
      <c r="AC748" s="18" t="s">
        <v>479</v>
      </c>
      <c r="AD748" s="18">
        <v>5</v>
      </c>
      <c r="AE748" s="18" t="s">
        <v>1103</v>
      </c>
      <c r="AF748" s="57">
        <v>8.9</v>
      </c>
      <c r="AG748" s="18">
        <v>8.9</v>
      </c>
      <c r="AH748" s="18" t="s">
        <v>363</v>
      </c>
      <c r="AI748" s="18">
        <v>24</v>
      </c>
      <c r="AJ748" s="18" t="s">
        <v>476</v>
      </c>
      <c r="AK748" s="18">
        <v>1</v>
      </c>
      <c r="AL748" s="18" t="s">
        <v>1104</v>
      </c>
      <c r="AM748" s="18" t="s">
        <v>256</v>
      </c>
      <c r="AN748" s="57">
        <v>6.3</v>
      </c>
      <c r="AO748" s="18" t="s">
        <v>1094</v>
      </c>
      <c r="AP748" s="26" t="s">
        <v>479</v>
      </c>
      <c r="AQ748" s="18">
        <v>5</v>
      </c>
      <c r="AR748" s="18" t="s">
        <v>1103</v>
      </c>
      <c r="AS748" s="66">
        <f t="shared" si="179"/>
        <v>5.1999999999999993</v>
      </c>
      <c r="AT748" s="66">
        <v>7.4</v>
      </c>
      <c r="AU748" s="66">
        <f t="shared" si="180"/>
        <v>1.1000000000000005</v>
      </c>
      <c r="AV748" s="66">
        <f t="shared" si="181"/>
        <v>1.1000000000000005</v>
      </c>
      <c r="AW748" s="26" t="s">
        <v>363</v>
      </c>
      <c r="AX748" s="68">
        <v>24</v>
      </c>
      <c r="AY748" s="26" t="s">
        <v>958</v>
      </c>
      <c r="AZ748" s="18" t="s">
        <v>257</v>
      </c>
      <c r="BA748" s="18" t="s">
        <v>257</v>
      </c>
      <c r="BB748" s="18" t="s">
        <v>1105</v>
      </c>
      <c r="BC748" s="18"/>
      <c r="BD748" s="18"/>
      <c r="BE748" s="18"/>
      <c r="BF748" s="18"/>
      <c r="BG748" s="18"/>
      <c r="BH748" s="18"/>
      <c r="BI748" s="18"/>
      <c r="BJ748" s="18"/>
      <c r="BK748" s="18"/>
      <c r="BL748" s="18"/>
      <c r="BM748" s="18"/>
      <c r="BN748" s="18"/>
      <c r="BO748" s="18"/>
      <c r="BP748" s="18"/>
      <c r="BQ748" s="18"/>
      <c r="BR748" s="18"/>
      <c r="BS748" s="18"/>
      <c r="BT748" s="18"/>
      <c r="BU748" s="18"/>
      <c r="BV748" s="18"/>
      <c r="BW748" s="18"/>
      <c r="BX748" s="18"/>
      <c r="BY748" s="18"/>
      <c r="BZ748" s="18"/>
      <c r="CA748" s="18"/>
      <c r="CB748" s="18"/>
      <c r="CC748" s="18"/>
      <c r="CD748" s="18"/>
      <c r="CE748" s="18"/>
      <c r="CF748" s="18"/>
      <c r="CG748" s="18"/>
      <c r="CH748" s="18"/>
      <c r="CI748" s="18"/>
      <c r="CJ748" s="18"/>
      <c r="CK748" s="18"/>
      <c r="CL748" s="18"/>
      <c r="CM748" s="18"/>
      <c r="CN748" s="18"/>
      <c r="CO748" s="18"/>
      <c r="CP748" s="18"/>
      <c r="CQ748" s="18"/>
      <c r="CR748" s="18"/>
      <c r="CS748" s="18"/>
      <c r="CT748" s="18"/>
      <c r="CU748" s="18"/>
      <c r="CV748" s="18"/>
      <c r="CW748" s="18"/>
      <c r="CX748" s="18"/>
      <c r="CY748" s="18"/>
      <c r="CZ748" s="18"/>
      <c r="DA748" s="18"/>
      <c r="DB748" s="18"/>
      <c r="DC748" s="18"/>
      <c r="DD748" s="18"/>
      <c r="DE748" s="18"/>
      <c r="DF748" s="18"/>
      <c r="DG748" s="18"/>
      <c r="DH748" s="18"/>
      <c r="DI748" s="18"/>
      <c r="DJ748" s="18"/>
      <c r="DK748" s="18"/>
      <c r="DL748" s="18"/>
      <c r="DM748" s="18"/>
      <c r="DN748" s="18"/>
      <c r="DO748" s="18"/>
      <c r="DP748" s="18"/>
      <c r="DQ748" s="18"/>
      <c r="DR748" s="18"/>
      <c r="DS748" s="18"/>
      <c r="DT748" s="18"/>
      <c r="DU748" s="18"/>
      <c r="DV748" s="18"/>
      <c r="DW748" s="18"/>
      <c r="DX748" s="18"/>
      <c r="DY748" s="3">
        <v>0</v>
      </c>
      <c r="DZ748" s="18"/>
      <c r="EA748" s="18"/>
      <c r="EB748" s="18"/>
      <c r="EC748" s="18"/>
      <c r="ED748" s="18"/>
      <c r="EE748" s="18"/>
      <c r="EF748" s="18"/>
      <c r="EG748" s="18"/>
      <c r="EH748" s="18" t="s">
        <v>1096</v>
      </c>
      <c r="EI748" s="18" cm="1">
        <f t="array" ref="EI748">IF(SUMPRODUCT(--(DO748:DS748&lt;&gt;""))=0, 0,1)</f>
        <v>0</v>
      </c>
      <c r="EJ748" s="18" cm="1">
        <f t="array" ref="EJ748">IF(SUMPRODUCT(--(DT748:EG748&lt;&gt;""))=0, 0,1)</f>
        <v>1</v>
      </c>
      <c r="EK748" s="18" cm="1">
        <f t="array" ref="EK748">IF(SUMPRODUCT(--(EC748:EG748&lt;&gt;""))=0, 0,1)</f>
        <v>0</v>
      </c>
      <c r="EL748" s="18" cm="1">
        <f t="array" ref="EL748">IF(SUMPRODUCT(--(EE748:EG748&lt;&gt;""))=0, 0,1)</f>
        <v>0</v>
      </c>
      <c r="EM748" s="18">
        <f t="shared" si="166"/>
        <v>0</v>
      </c>
      <c r="EN748" s="18" t="str">
        <f t="shared" si="167"/>
        <v>NA</v>
      </c>
      <c r="EO748" s="18">
        <f t="shared" si="168"/>
        <v>0</v>
      </c>
      <c r="EP748" s="18" t="str">
        <f t="shared" si="169"/>
        <v>NA</v>
      </c>
      <c r="EQ748" s="18" t="str">
        <f t="shared" si="170"/>
        <v>NA</v>
      </c>
      <c r="ER748" s="58" t="s">
        <v>2080</v>
      </c>
      <c r="ES748" s="59">
        <v>43801</v>
      </c>
      <c r="ET748" s="18" t="s">
        <v>1087</v>
      </c>
      <c r="EU748" s="18" t="s">
        <v>1087</v>
      </c>
    </row>
    <row r="749" spans="1:151" ht="15.75" customHeight="1" x14ac:dyDescent="0.2">
      <c r="A749" s="5" t="s">
        <v>335</v>
      </c>
      <c r="B749" s="24" t="s">
        <v>1086</v>
      </c>
      <c r="C749" s="26">
        <v>1</v>
      </c>
      <c r="D749" s="18" t="s">
        <v>1101</v>
      </c>
      <c r="E749" s="18" t="s">
        <v>1090</v>
      </c>
      <c r="F749" s="18" t="s">
        <v>2297</v>
      </c>
      <c r="G749" s="18" t="s">
        <v>467</v>
      </c>
      <c r="H749" s="18" t="s">
        <v>468</v>
      </c>
      <c r="I749" s="18" t="s">
        <v>363</v>
      </c>
      <c r="J749" s="18" t="s">
        <v>363</v>
      </c>
      <c r="K749" s="18" t="s">
        <v>363</v>
      </c>
      <c r="L749" s="55" t="s">
        <v>1102</v>
      </c>
      <c r="M749" s="18" t="s">
        <v>253</v>
      </c>
      <c r="N749" s="71">
        <v>74</v>
      </c>
      <c r="O749" s="3" t="s">
        <v>551</v>
      </c>
      <c r="P749" s="18" t="s">
        <v>466</v>
      </c>
      <c r="Q749" s="18" t="s">
        <v>254</v>
      </c>
      <c r="R749" s="24" t="s">
        <v>257</v>
      </c>
      <c r="S749" s="24" t="s">
        <v>257</v>
      </c>
      <c r="T749" s="26" t="s">
        <v>257</v>
      </c>
      <c r="U749" s="26" t="s">
        <v>257</v>
      </c>
      <c r="V749" s="26" t="s">
        <v>257</v>
      </c>
      <c r="W749" s="26" t="s">
        <v>257</v>
      </c>
      <c r="X749" s="18" t="s">
        <v>1091</v>
      </c>
      <c r="Y749" s="57">
        <v>64.099999999999994</v>
      </c>
      <c r="Z749" s="18" t="s">
        <v>599</v>
      </c>
      <c r="AA749" s="57">
        <v>64.099999999999994</v>
      </c>
      <c r="AB749" s="57" t="s">
        <v>257</v>
      </c>
      <c r="AC749" s="18" t="s">
        <v>479</v>
      </c>
      <c r="AD749" s="18">
        <v>5</v>
      </c>
      <c r="AE749" s="18" t="s">
        <v>1103</v>
      </c>
      <c r="AF749" s="57">
        <v>4.0999999999999996</v>
      </c>
      <c r="AG749" s="18">
        <v>4.0999999999999996</v>
      </c>
      <c r="AH749" s="18" t="s">
        <v>363</v>
      </c>
      <c r="AI749" s="18">
        <v>24</v>
      </c>
      <c r="AJ749" s="18" t="s">
        <v>476</v>
      </c>
      <c r="AK749" s="18">
        <v>1</v>
      </c>
      <c r="AL749" s="18" t="s">
        <v>1104</v>
      </c>
      <c r="AM749" s="18" t="s">
        <v>256</v>
      </c>
      <c r="AN749" s="57">
        <v>7.6</v>
      </c>
      <c r="AO749" s="18" t="s">
        <v>1094</v>
      </c>
      <c r="AP749" s="26" t="s">
        <v>479</v>
      </c>
      <c r="AQ749" s="18">
        <v>5</v>
      </c>
      <c r="AR749" s="18" t="s">
        <v>1103</v>
      </c>
      <c r="AS749" s="66">
        <f t="shared" si="179"/>
        <v>5.5</v>
      </c>
      <c r="AT749" s="66">
        <v>9.6999999999999993</v>
      </c>
      <c r="AU749" s="66">
        <f t="shared" si="180"/>
        <v>2.0999999999999996</v>
      </c>
      <c r="AV749" s="66">
        <f t="shared" si="181"/>
        <v>2.0999999999999996</v>
      </c>
      <c r="AW749" s="26" t="s">
        <v>363</v>
      </c>
      <c r="AX749" s="68">
        <v>24</v>
      </c>
      <c r="AY749" s="26" t="s">
        <v>958</v>
      </c>
      <c r="AZ749" s="18" t="s">
        <v>257</v>
      </c>
      <c r="BA749" s="18" t="s">
        <v>257</v>
      </c>
      <c r="BB749" s="18" t="s">
        <v>1105</v>
      </c>
      <c r="BC749" s="18"/>
      <c r="BD749" s="18"/>
      <c r="BE749" s="18"/>
      <c r="BF749" s="18"/>
      <c r="BG749" s="18"/>
      <c r="BH749" s="18"/>
      <c r="BI749" s="18"/>
      <c r="BJ749" s="18"/>
      <c r="BK749" s="18"/>
      <c r="BL749" s="18"/>
      <c r="BM749" s="18"/>
      <c r="BN749" s="18"/>
      <c r="BO749" s="18"/>
      <c r="BP749" s="18"/>
      <c r="BQ749" s="18"/>
      <c r="BR749" s="18"/>
      <c r="BS749" s="18"/>
      <c r="BT749" s="18"/>
      <c r="BU749" s="18"/>
      <c r="BV749" s="18"/>
      <c r="BW749" s="18"/>
      <c r="BX749" s="18"/>
      <c r="BY749" s="18"/>
      <c r="BZ749" s="18"/>
      <c r="CA749" s="18"/>
      <c r="CB749" s="18"/>
      <c r="CC749" s="18"/>
      <c r="CD749" s="18"/>
      <c r="CE749" s="18"/>
      <c r="CF749" s="18"/>
      <c r="CG749" s="18"/>
      <c r="CH749" s="18"/>
      <c r="CI749" s="18"/>
      <c r="CJ749" s="18"/>
      <c r="CK749" s="18"/>
      <c r="CL749" s="18"/>
      <c r="CM749" s="18"/>
      <c r="CN749" s="18"/>
      <c r="CO749" s="18"/>
      <c r="CP749" s="18"/>
      <c r="CQ749" s="18"/>
      <c r="CR749" s="18"/>
      <c r="CS749" s="18"/>
      <c r="CT749" s="18"/>
      <c r="CU749" s="18"/>
      <c r="CV749" s="18"/>
      <c r="CW749" s="18"/>
      <c r="CX749" s="18"/>
      <c r="CY749" s="18"/>
      <c r="CZ749" s="18"/>
      <c r="DA749" s="18"/>
      <c r="DB749" s="18"/>
      <c r="DC749" s="18"/>
      <c r="DD749" s="18"/>
      <c r="DE749" s="18"/>
      <c r="DF749" s="18"/>
      <c r="DG749" s="18"/>
      <c r="DH749" s="18"/>
      <c r="DI749" s="18"/>
      <c r="DJ749" s="18"/>
      <c r="DK749" s="18"/>
      <c r="DL749" s="18"/>
      <c r="DM749" s="18"/>
      <c r="DN749" s="18"/>
      <c r="DO749" s="18"/>
      <c r="DP749" s="18"/>
      <c r="DQ749" s="18"/>
      <c r="DR749" s="18"/>
      <c r="DS749" s="18"/>
      <c r="DT749" s="18"/>
      <c r="DU749" s="18"/>
      <c r="DV749" s="18"/>
      <c r="DW749" s="18"/>
      <c r="DX749" s="18"/>
      <c r="DY749" s="3">
        <v>0</v>
      </c>
      <c r="DZ749" s="18"/>
      <c r="EA749" s="18"/>
      <c r="EB749" s="18"/>
      <c r="EC749" s="18"/>
      <c r="ED749" s="18"/>
      <c r="EE749" s="18"/>
      <c r="EF749" s="18"/>
      <c r="EG749" s="18"/>
      <c r="EH749" s="18" t="s">
        <v>1096</v>
      </c>
      <c r="EI749" s="18" cm="1">
        <f t="array" ref="EI749">IF(SUMPRODUCT(--(DO749:DS749&lt;&gt;""))=0, 0,1)</f>
        <v>0</v>
      </c>
      <c r="EJ749" s="18" cm="1">
        <f t="array" ref="EJ749">IF(SUMPRODUCT(--(DT749:EG749&lt;&gt;""))=0, 0,1)</f>
        <v>1</v>
      </c>
      <c r="EK749" s="18" cm="1">
        <f t="array" ref="EK749">IF(SUMPRODUCT(--(EC749:EG749&lt;&gt;""))=0, 0,1)</f>
        <v>0</v>
      </c>
      <c r="EL749" s="18" cm="1">
        <f t="array" ref="EL749">IF(SUMPRODUCT(--(EE749:EG749&lt;&gt;""))=0, 0,1)</f>
        <v>0</v>
      </c>
      <c r="EM749" s="18">
        <f t="shared" si="166"/>
        <v>0</v>
      </c>
      <c r="EN749" s="18" t="str">
        <f t="shared" si="167"/>
        <v>NA</v>
      </c>
      <c r="EO749" s="18">
        <f t="shared" si="168"/>
        <v>0</v>
      </c>
      <c r="EP749" s="18" t="str">
        <f t="shared" si="169"/>
        <v>NA</v>
      </c>
      <c r="EQ749" s="18" t="str">
        <f t="shared" si="170"/>
        <v>NA</v>
      </c>
      <c r="ER749" s="58" t="s">
        <v>2080</v>
      </c>
      <c r="ES749" s="59">
        <v>43801</v>
      </c>
      <c r="ET749" s="18" t="s">
        <v>1087</v>
      </c>
      <c r="EU749" s="18" t="s">
        <v>1087</v>
      </c>
    </row>
    <row r="750" spans="1:151" ht="15.75" customHeight="1" x14ac:dyDescent="0.2">
      <c r="A750" s="5" t="s">
        <v>335</v>
      </c>
      <c r="B750" s="24" t="s">
        <v>1086</v>
      </c>
      <c r="C750" s="26">
        <v>1</v>
      </c>
      <c r="D750" s="18" t="s">
        <v>1089</v>
      </c>
      <c r="E750" s="18" t="s">
        <v>1090</v>
      </c>
      <c r="F750" s="18" t="s">
        <v>2297</v>
      </c>
      <c r="G750" s="18" t="s">
        <v>467</v>
      </c>
      <c r="H750" s="18" t="s">
        <v>468</v>
      </c>
      <c r="I750" s="18" t="s">
        <v>363</v>
      </c>
      <c r="J750" s="18" t="s">
        <v>363</v>
      </c>
      <c r="K750" s="18" t="s">
        <v>363</v>
      </c>
      <c r="L750" s="55" t="s">
        <v>1106</v>
      </c>
      <c r="M750" s="18" t="s">
        <v>253</v>
      </c>
      <c r="N750" s="71">
        <v>74</v>
      </c>
      <c r="O750" s="3" t="s">
        <v>551</v>
      </c>
      <c r="P750" s="18" t="s">
        <v>466</v>
      </c>
      <c r="Q750" s="18" t="s">
        <v>254</v>
      </c>
      <c r="R750" s="24" t="s">
        <v>257</v>
      </c>
      <c r="S750" s="24" t="s">
        <v>257</v>
      </c>
      <c r="T750" s="26" t="s">
        <v>257</v>
      </c>
      <c r="U750" s="26" t="s">
        <v>257</v>
      </c>
      <c r="V750" s="26" t="s">
        <v>257</v>
      </c>
      <c r="W750" s="26" t="s">
        <v>257</v>
      </c>
      <c r="X750" s="18" t="s">
        <v>1091</v>
      </c>
      <c r="Y750" s="57">
        <v>0</v>
      </c>
      <c r="Z750" s="18" t="s">
        <v>599</v>
      </c>
      <c r="AA750" s="57">
        <v>0</v>
      </c>
      <c r="AB750" s="57" t="s">
        <v>257</v>
      </c>
      <c r="AC750" s="18" t="s">
        <v>479</v>
      </c>
      <c r="AD750" s="18">
        <v>5</v>
      </c>
      <c r="AE750" s="18" t="s">
        <v>1107</v>
      </c>
      <c r="AF750" s="57">
        <v>0</v>
      </c>
      <c r="AG750" s="57">
        <v>0</v>
      </c>
      <c r="AH750" s="18" t="s">
        <v>363</v>
      </c>
      <c r="AI750" s="18">
        <v>24</v>
      </c>
      <c r="AJ750" s="18" t="s">
        <v>476</v>
      </c>
      <c r="AK750" s="18">
        <v>1</v>
      </c>
      <c r="AL750" s="18" t="s">
        <v>1104</v>
      </c>
      <c r="AM750" s="18" t="s">
        <v>256</v>
      </c>
      <c r="AN750" s="57">
        <v>4.8</v>
      </c>
      <c r="AO750" s="18" t="s">
        <v>1094</v>
      </c>
      <c r="AP750" s="26" t="s">
        <v>479</v>
      </c>
      <c r="AQ750" s="18">
        <v>5</v>
      </c>
      <c r="AR750" s="18" t="s">
        <v>1107</v>
      </c>
      <c r="AS750" s="66">
        <f t="shared" si="179"/>
        <v>4.8</v>
      </c>
      <c r="AT750" s="66">
        <v>4.8</v>
      </c>
      <c r="AU750" s="66">
        <f t="shared" si="180"/>
        <v>0</v>
      </c>
      <c r="AV750" s="66">
        <f t="shared" si="181"/>
        <v>0</v>
      </c>
      <c r="AW750" s="26" t="s">
        <v>363</v>
      </c>
      <c r="AX750" s="68">
        <v>24</v>
      </c>
      <c r="AY750" s="26" t="s">
        <v>958</v>
      </c>
      <c r="AZ750" s="18" t="s">
        <v>257</v>
      </c>
      <c r="BA750" s="18" t="s">
        <v>257</v>
      </c>
      <c r="BB750" s="18" t="s">
        <v>1105</v>
      </c>
      <c r="BC750" s="18"/>
      <c r="BD750" s="18"/>
      <c r="BE750" s="18"/>
      <c r="BF750" s="18"/>
      <c r="BG750" s="18"/>
      <c r="BH750" s="18"/>
      <c r="BI750" s="18"/>
      <c r="BJ750" s="18"/>
      <c r="BK750" s="18"/>
      <c r="BL750" s="18"/>
      <c r="BM750" s="18"/>
      <c r="BN750" s="18"/>
      <c r="BO750" s="18"/>
      <c r="BP750" s="18"/>
      <c r="BQ750" s="18"/>
      <c r="BR750" s="18"/>
      <c r="BS750" s="18"/>
      <c r="BT750" s="18"/>
      <c r="BU750" s="18"/>
      <c r="BV750" s="18"/>
      <c r="BW750" s="18"/>
      <c r="BX750" s="18"/>
      <c r="BY750" s="18"/>
      <c r="BZ750" s="18"/>
      <c r="CA750" s="18"/>
      <c r="CB750" s="18"/>
      <c r="CC750" s="18"/>
      <c r="CD750" s="18"/>
      <c r="CE750" s="18"/>
      <c r="CF750" s="18"/>
      <c r="CG750" s="18"/>
      <c r="CH750" s="18"/>
      <c r="CI750" s="18"/>
      <c r="CJ750" s="18"/>
      <c r="CK750" s="18"/>
      <c r="CL750" s="18"/>
      <c r="CM750" s="18"/>
      <c r="CN750" s="18"/>
      <c r="CO750" s="18"/>
      <c r="CP750" s="18"/>
      <c r="CQ750" s="18"/>
      <c r="CR750" s="18"/>
      <c r="CS750" s="18"/>
      <c r="CT750" s="18"/>
      <c r="CU750" s="18"/>
      <c r="CV750" s="18"/>
      <c r="CW750" s="18"/>
      <c r="CX750" s="18"/>
      <c r="CY750" s="18"/>
      <c r="CZ750" s="18"/>
      <c r="DA750" s="18"/>
      <c r="DB750" s="18"/>
      <c r="DC750" s="18"/>
      <c r="DD750" s="18"/>
      <c r="DE750" s="18"/>
      <c r="DF750" s="18"/>
      <c r="DG750" s="18"/>
      <c r="DH750" s="18"/>
      <c r="DI750" s="18"/>
      <c r="DJ750" s="18"/>
      <c r="DK750" s="18"/>
      <c r="DL750" s="18"/>
      <c r="DM750" s="18"/>
      <c r="DN750" s="18"/>
      <c r="DO750" s="18"/>
      <c r="DP750" s="18"/>
      <c r="DQ750" s="18"/>
      <c r="DR750" s="18"/>
      <c r="DS750" s="18"/>
      <c r="DT750" s="18"/>
      <c r="DU750" s="18"/>
      <c r="DV750" s="18"/>
      <c r="DW750" s="18"/>
      <c r="DX750" s="18"/>
      <c r="DY750" s="3">
        <v>0</v>
      </c>
      <c r="DZ750" s="18"/>
      <c r="EA750" s="18"/>
      <c r="EB750" s="18"/>
      <c r="EC750" s="18"/>
      <c r="ED750" s="18"/>
      <c r="EE750" s="18"/>
      <c r="EF750" s="18"/>
      <c r="EG750" s="18"/>
      <c r="EH750" s="18" t="s">
        <v>1096</v>
      </c>
      <c r="EI750" s="18" cm="1">
        <f t="array" ref="EI750">IF(SUMPRODUCT(--(DO750:DS750&lt;&gt;""))=0, 0,1)</f>
        <v>0</v>
      </c>
      <c r="EJ750" s="18" cm="1">
        <f t="array" ref="EJ750">IF(SUMPRODUCT(--(DT750:EG750&lt;&gt;""))=0, 0,1)</f>
        <v>1</v>
      </c>
      <c r="EK750" s="18" cm="1">
        <f t="array" ref="EK750">IF(SUMPRODUCT(--(EC750:EG750&lt;&gt;""))=0, 0,1)</f>
        <v>0</v>
      </c>
      <c r="EL750" s="18" cm="1">
        <f t="array" ref="EL750">IF(SUMPRODUCT(--(EE750:EG750&lt;&gt;""))=0, 0,1)</f>
        <v>0</v>
      </c>
      <c r="EM750" s="18">
        <f t="shared" si="166"/>
        <v>0</v>
      </c>
      <c r="EN750" s="18" t="str">
        <f t="shared" si="167"/>
        <v>NA</v>
      </c>
      <c r="EO750" s="18">
        <f t="shared" si="168"/>
        <v>0</v>
      </c>
      <c r="EP750" s="18" t="str">
        <f t="shared" si="169"/>
        <v>NA</v>
      </c>
      <c r="EQ750" s="18" t="str">
        <f t="shared" si="170"/>
        <v>NA</v>
      </c>
      <c r="ER750" s="58" t="s">
        <v>2080</v>
      </c>
      <c r="ES750" s="59">
        <v>43801</v>
      </c>
      <c r="ET750" s="18" t="s">
        <v>1087</v>
      </c>
      <c r="EU750" s="18" t="s">
        <v>1087</v>
      </c>
    </row>
    <row r="751" spans="1:151" ht="15.75" customHeight="1" x14ac:dyDescent="0.2">
      <c r="A751" s="5" t="s">
        <v>335</v>
      </c>
      <c r="B751" s="24" t="s">
        <v>1086</v>
      </c>
      <c r="C751" s="26">
        <v>1</v>
      </c>
      <c r="D751" s="18" t="s">
        <v>1097</v>
      </c>
      <c r="E751" s="18" t="s">
        <v>1090</v>
      </c>
      <c r="F751" s="18" t="s">
        <v>2297</v>
      </c>
      <c r="G751" s="18" t="s">
        <v>467</v>
      </c>
      <c r="H751" s="18" t="s">
        <v>468</v>
      </c>
      <c r="I751" s="18" t="s">
        <v>363</v>
      </c>
      <c r="J751" s="18" t="s">
        <v>363</v>
      </c>
      <c r="K751" s="18" t="s">
        <v>363</v>
      </c>
      <c r="L751" s="55" t="s">
        <v>1106</v>
      </c>
      <c r="M751" s="18" t="s">
        <v>253</v>
      </c>
      <c r="N751" s="71">
        <v>74</v>
      </c>
      <c r="O751" s="3" t="s">
        <v>551</v>
      </c>
      <c r="P751" s="18" t="s">
        <v>466</v>
      </c>
      <c r="Q751" s="18" t="s">
        <v>254</v>
      </c>
      <c r="R751" s="24" t="s">
        <v>257</v>
      </c>
      <c r="S751" s="24" t="s">
        <v>257</v>
      </c>
      <c r="T751" s="26" t="s">
        <v>257</v>
      </c>
      <c r="U751" s="26" t="s">
        <v>257</v>
      </c>
      <c r="V751" s="26" t="s">
        <v>257</v>
      </c>
      <c r="W751" s="26" t="s">
        <v>257</v>
      </c>
      <c r="X751" s="18" t="s">
        <v>1091</v>
      </c>
      <c r="Y751" s="57">
        <v>0.5</v>
      </c>
      <c r="Z751" s="18" t="s">
        <v>599</v>
      </c>
      <c r="AA751" s="57">
        <v>0.5</v>
      </c>
      <c r="AB751" s="57" t="s">
        <v>257</v>
      </c>
      <c r="AC751" s="18" t="s">
        <v>479</v>
      </c>
      <c r="AD751" s="18">
        <v>5</v>
      </c>
      <c r="AE751" s="18" t="s">
        <v>1107</v>
      </c>
      <c r="AF751" s="57">
        <v>0</v>
      </c>
      <c r="AG751" s="57">
        <v>0</v>
      </c>
      <c r="AH751" s="18" t="s">
        <v>363</v>
      </c>
      <c r="AI751" s="18">
        <v>24</v>
      </c>
      <c r="AJ751" s="18" t="s">
        <v>476</v>
      </c>
      <c r="AK751" s="18">
        <v>1</v>
      </c>
      <c r="AL751" s="18" t="s">
        <v>1104</v>
      </c>
      <c r="AM751" s="18" t="s">
        <v>256</v>
      </c>
      <c r="AN751" s="57">
        <v>5.6</v>
      </c>
      <c r="AO751" s="18" t="s">
        <v>1094</v>
      </c>
      <c r="AP751" s="26" t="s">
        <v>479</v>
      </c>
      <c r="AQ751" s="18">
        <v>5</v>
      </c>
      <c r="AR751" s="18" t="s">
        <v>1107</v>
      </c>
      <c r="AS751" s="66">
        <f t="shared" si="179"/>
        <v>3.7999999999999989</v>
      </c>
      <c r="AT751" s="66">
        <v>7.4</v>
      </c>
      <c r="AU751" s="66">
        <f t="shared" si="180"/>
        <v>1.8000000000000007</v>
      </c>
      <c r="AV751" s="66">
        <f t="shared" si="181"/>
        <v>1.8000000000000007</v>
      </c>
      <c r="AW751" s="26" t="s">
        <v>363</v>
      </c>
      <c r="AX751" s="68">
        <v>24</v>
      </c>
      <c r="AY751" s="26" t="s">
        <v>958</v>
      </c>
      <c r="AZ751" s="18" t="s">
        <v>257</v>
      </c>
      <c r="BA751" s="18" t="s">
        <v>257</v>
      </c>
      <c r="BB751" s="18" t="s">
        <v>1105</v>
      </c>
      <c r="BC751" s="18"/>
      <c r="BD751" s="18"/>
      <c r="BE751" s="18"/>
      <c r="BF751" s="18"/>
      <c r="BG751" s="18"/>
      <c r="BH751" s="18"/>
      <c r="BI751" s="18"/>
      <c r="BJ751" s="18"/>
      <c r="BK751" s="18"/>
      <c r="BL751" s="18"/>
      <c r="BM751" s="18"/>
      <c r="BN751" s="18"/>
      <c r="BO751" s="18"/>
      <c r="BP751" s="18"/>
      <c r="BQ751" s="18"/>
      <c r="BR751" s="18"/>
      <c r="BS751" s="18"/>
      <c r="BT751" s="18"/>
      <c r="BU751" s="18"/>
      <c r="BV751" s="18"/>
      <c r="BW751" s="18"/>
      <c r="BX751" s="18"/>
      <c r="BY751" s="18"/>
      <c r="BZ751" s="18"/>
      <c r="CA751" s="18"/>
      <c r="CB751" s="18"/>
      <c r="CC751" s="18"/>
      <c r="CD751" s="18"/>
      <c r="CE751" s="18"/>
      <c r="CF751" s="18"/>
      <c r="CG751" s="18"/>
      <c r="CH751" s="18"/>
      <c r="CI751" s="18"/>
      <c r="CJ751" s="18"/>
      <c r="CK751" s="18"/>
      <c r="CL751" s="18"/>
      <c r="CM751" s="18"/>
      <c r="CN751" s="18"/>
      <c r="CO751" s="18"/>
      <c r="CP751" s="18"/>
      <c r="CQ751" s="18"/>
      <c r="CR751" s="18"/>
      <c r="CS751" s="18"/>
      <c r="CT751" s="18"/>
      <c r="CU751" s="18"/>
      <c r="CV751" s="18"/>
      <c r="CW751" s="18"/>
      <c r="CX751" s="18"/>
      <c r="CY751" s="18"/>
      <c r="CZ751" s="18"/>
      <c r="DA751" s="18"/>
      <c r="DB751" s="18"/>
      <c r="DC751" s="18"/>
      <c r="DD751" s="18"/>
      <c r="DE751" s="18"/>
      <c r="DF751" s="18"/>
      <c r="DG751" s="18"/>
      <c r="DH751" s="18"/>
      <c r="DI751" s="18"/>
      <c r="DJ751" s="18"/>
      <c r="DK751" s="18"/>
      <c r="DL751" s="18"/>
      <c r="DM751" s="18"/>
      <c r="DN751" s="18"/>
      <c r="DO751" s="18"/>
      <c r="DP751" s="18"/>
      <c r="DQ751" s="18"/>
      <c r="DR751" s="18"/>
      <c r="DS751" s="18"/>
      <c r="DT751" s="18"/>
      <c r="DU751" s="18"/>
      <c r="DV751" s="18"/>
      <c r="DW751" s="18"/>
      <c r="DX751" s="18"/>
      <c r="DY751" s="3">
        <v>0</v>
      </c>
      <c r="DZ751" s="18"/>
      <c r="EA751" s="18"/>
      <c r="EB751" s="18"/>
      <c r="EC751" s="18"/>
      <c r="ED751" s="18"/>
      <c r="EE751" s="18"/>
      <c r="EF751" s="18"/>
      <c r="EG751" s="18"/>
      <c r="EH751" s="18" t="s">
        <v>1096</v>
      </c>
      <c r="EI751" s="18" cm="1">
        <f t="array" ref="EI751">IF(SUMPRODUCT(--(DO751:DS751&lt;&gt;""))=0, 0,1)</f>
        <v>0</v>
      </c>
      <c r="EJ751" s="18" cm="1">
        <f t="array" ref="EJ751">IF(SUMPRODUCT(--(DT751:EG751&lt;&gt;""))=0, 0,1)</f>
        <v>1</v>
      </c>
      <c r="EK751" s="18" cm="1">
        <f t="array" ref="EK751">IF(SUMPRODUCT(--(EC751:EG751&lt;&gt;""))=0, 0,1)</f>
        <v>0</v>
      </c>
      <c r="EL751" s="18" cm="1">
        <f t="array" ref="EL751">IF(SUMPRODUCT(--(EE751:EG751&lt;&gt;""))=0, 0,1)</f>
        <v>0</v>
      </c>
      <c r="EM751" s="18">
        <f t="shared" si="166"/>
        <v>0</v>
      </c>
      <c r="EN751" s="18" t="str">
        <f t="shared" si="167"/>
        <v>NA</v>
      </c>
      <c r="EO751" s="18">
        <f t="shared" si="168"/>
        <v>0</v>
      </c>
      <c r="EP751" s="18" t="str">
        <f t="shared" si="169"/>
        <v>NA</v>
      </c>
      <c r="EQ751" s="18" t="str">
        <f t="shared" si="170"/>
        <v>NA</v>
      </c>
      <c r="ER751" s="58" t="s">
        <v>2080</v>
      </c>
      <c r="ES751" s="59">
        <v>43801</v>
      </c>
      <c r="ET751" s="18" t="s">
        <v>1087</v>
      </c>
      <c r="EU751" s="18" t="s">
        <v>1087</v>
      </c>
    </row>
    <row r="752" spans="1:151" ht="15.75" customHeight="1" x14ac:dyDescent="0.2">
      <c r="A752" s="5" t="s">
        <v>335</v>
      </c>
      <c r="B752" s="24" t="s">
        <v>1086</v>
      </c>
      <c r="C752" s="26">
        <v>1</v>
      </c>
      <c r="D752" s="18" t="s">
        <v>1098</v>
      </c>
      <c r="E752" s="18" t="s">
        <v>1090</v>
      </c>
      <c r="F752" s="18" t="s">
        <v>2297</v>
      </c>
      <c r="G752" s="18" t="s">
        <v>467</v>
      </c>
      <c r="H752" s="18" t="s">
        <v>468</v>
      </c>
      <c r="I752" s="18" t="s">
        <v>363</v>
      </c>
      <c r="J752" s="18" t="s">
        <v>363</v>
      </c>
      <c r="K752" s="18" t="s">
        <v>363</v>
      </c>
      <c r="L752" s="55" t="s">
        <v>1106</v>
      </c>
      <c r="M752" s="18" t="s">
        <v>253</v>
      </c>
      <c r="N752" s="71">
        <v>74</v>
      </c>
      <c r="O752" s="3" t="s">
        <v>551</v>
      </c>
      <c r="P752" s="18" t="s">
        <v>466</v>
      </c>
      <c r="Q752" s="18" t="s">
        <v>254</v>
      </c>
      <c r="R752" s="24" t="s">
        <v>257</v>
      </c>
      <c r="S752" s="24" t="s">
        <v>257</v>
      </c>
      <c r="T752" s="26" t="s">
        <v>257</v>
      </c>
      <c r="U752" s="26" t="s">
        <v>257</v>
      </c>
      <c r="V752" s="26" t="s">
        <v>257</v>
      </c>
      <c r="W752" s="26" t="s">
        <v>257</v>
      </c>
      <c r="X752" s="18" t="s">
        <v>1091</v>
      </c>
      <c r="Y752" s="57">
        <v>1.9</v>
      </c>
      <c r="Z752" s="18" t="s">
        <v>599</v>
      </c>
      <c r="AA752" s="57">
        <v>1.9</v>
      </c>
      <c r="AB752" s="57" t="s">
        <v>257</v>
      </c>
      <c r="AC752" s="18" t="s">
        <v>479</v>
      </c>
      <c r="AD752" s="18">
        <v>5</v>
      </c>
      <c r="AE752" s="18" t="s">
        <v>1107</v>
      </c>
      <c r="AF752" s="57">
        <v>0</v>
      </c>
      <c r="AG752" s="57">
        <v>0</v>
      </c>
      <c r="AH752" s="18" t="s">
        <v>363</v>
      </c>
      <c r="AI752" s="18">
        <v>24</v>
      </c>
      <c r="AJ752" s="18" t="s">
        <v>476</v>
      </c>
      <c r="AK752" s="18">
        <v>1</v>
      </c>
      <c r="AL752" s="18" t="s">
        <v>1104</v>
      </c>
      <c r="AM752" s="18" t="s">
        <v>256</v>
      </c>
      <c r="AN752" s="57">
        <v>6.8</v>
      </c>
      <c r="AO752" s="18" t="s">
        <v>1094</v>
      </c>
      <c r="AP752" s="26" t="s">
        <v>479</v>
      </c>
      <c r="AQ752" s="18">
        <v>5</v>
      </c>
      <c r="AR752" s="18" t="s">
        <v>1107</v>
      </c>
      <c r="AS752" s="66">
        <f t="shared" si="179"/>
        <v>4.4000000000000004</v>
      </c>
      <c r="AT752" s="66">
        <v>9.1999999999999993</v>
      </c>
      <c r="AU752" s="66">
        <f t="shared" si="180"/>
        <v>2.3999999999999995</v>
      </c>
      <c r="AV752" s="66">
        <f t="shared" si="181"/>
        <v>2.3999999999999995</v>
      </c>
      <c r="AW752" s="26" t="s">
        <v>363</v>
      </c>
      <c r="AX752" s="68">
        <v>24</v>
      </c>
      <c r="AY752" s="26" t="s">
        <v>958</v>
      </c>
      <c r="AZ752" s="18" t="s">
        <v>257</v>
      </c>
      <c r="BA752" s="18" t="s">
        <v>257</v>
      </c>
      <c r="BB752" s="18" t="s">
        <v>1105</v>
      </c>
      <c r="BC752" s="18"/>
      <c r="BD752" s="18"/>
      <c r="BE752" s="18"/>
      <c r="BF752" s="18"/>
      <c r="BG752" s="18"/>
      <c r="BH752" s="18"/>
      <c r="BI752" s="18"/>
      <c r="BJ752" s="18"/>
      <c r="BK752" s="18"/>
      <c r="BL752" s="18"/>
      <c r="BM752" s="18"/>
      <c r="BN752" s="18"/>
      <c r="BO752" s="18"/>
      <c r="BP752" s="18"/>
      <c r="BQ752" s="18"/>
      <c r="BR752" s="18"/>
      <c r="BS752" s="18"/>
      <c r="BT752" s="18"/>
      <c r="BU752" s="18"/>
      <c r="BV752" s="18"/>
      <c r="BW752" s="18"/>
      <c r="BX752" s="18"/>
      <c r="BY752" s="18"/>
      <c r="BZ752" s="18"/>
      <c r="CA752" s="18"/>
      <c r="CB752" s="18"/>
      <c r="CC752" s="18"/>
      <c r="CD752" s="18"/>
      <c r="CE752" s="18"/>
      <c r="CF752" s="18"/>
      <c r="CG752" s="18"/>
      <c r="CH752" s="18"/>
      <c r="CI752" s="18"/>
      <c r="CJ752" s="18"/>
      <c r="CK752" s="18"/>
      <c r="CL752" s="18"/>
      <c r="CM752" s="18"/>
      <c r="CN752" s="18"/>
      <c r="CO752" s="18"/>
      <c r="CP752" s="18"/>
      <c r="CQ752" s="18"/>
      <c r="CR752" s="18"/>
      <c r="CS752" s="18"/>
      <c r="CT752" s="18"/>
      <c r="CU752" s="18"/>
      <c r="CV752" s="18"/>
      <c r="CW752" s="18"/>
      <c r="CX752" s="18"/>
      <c r="CY752" s="18"/>
      <c r="CZ752" s="18"/>
      <c r="DA752" s="18"/>
      <c r="DB752" s="18"/>
      <c r="DC752" s="18"/>
      <c r="DD752" s="18"/>
      <c r="DE752" s="18"/>
      <c r="DF752" s="18"/>
      <c r="DG752" s="18"/>
      <c r="DH752" s="18"/>
      <c r="DI752" s="18"/>
      <c r="DJ752" s="18"/>
      <c r="DK752" s="18"/>
      <c r="DL752" s="18"/>
      <c r="DM752" s="18"/>
      <c r="DN752" s="18"/>
      <c r="DO752" s="18"/>
      <c r="DP752" s="18"/>
      <c r="DQ752" s="18"/>
      <c r="DR752" s="18"/>
      <c r="DS752" s="18"/>
      <c r="DT752" s="18"/>
      <c r="DU752" s="18"/>
      <c r="DV752" s="18"/>
      <c r="DW752" s="18"/>
      <c r="DX752" s="18"/>
      <c r="DY752" s="3">
        <v>0</v>
      </c>
      <c r="DZ752" s="18"/>
      <c r="EA752" s="18"/>
      <c r="EB752" s="18"/>
      <c r="EC752" s="18"/>
      <c r="ED752" s="18"/>
      <c r="EE752" s="18"/>
      <c r="EF752" s="18"/>
      <c r="EG752" s="18"/>
      <c r="EH752" s="18" t="s">
        <v>1096</v>
      </c>
      <c r="EI752" s="18" cm="1">
        <f t="array" ref="EI752">IF(SUMPRODUCT(--(DO752:DS752&lt;&gt;""))=0, 0,1)</f>
        <v>0</v>
      </c>
      <c r="EJ752" s="18" cm="1">
        <f t="array" ref="EJ752">IF(SUMPRODUCT(--(DT752:EG752&lt;&gt;""))=0, 0,1)</f>
        <v>1</v>
      </c>
      <c r="EK752" s="18" cm="1">
        <f t="array" ref="EK752">IF(SUMPRODUCT(--(EC752:EG752&lt;&gt;""))=0, 0,1)</f>
        <v>0</v>
      </c>
      <c r="EL752" s="18" cm="1">
        <f t="array" ref="EL752">IF(SUMPRODUCT(--(EE752:EG752&lt;&gt;""))=0, 0,1)</f>
        <v>0</v>
      </c>
      <c r="EM752" s="18">
        <f t="shared" si="166"/>
        <v>0</v>
      </c>
      <c r="EN752" s="18" t="str">
        <f t="shared" si="167"/>
        <v>NA</v>
      </c>
      <c r="EO752" s="18">
        <f t="shared" si="168"/>
        <v>0</v>
      </c>
      <c r="EP752" s="18" t="str">
        <f t="shared" si="169"/>
        <v>NA</v>
      </c>
      <c r="EQ752" s="18" t="str">
        <f t="shared" si="170"/>
        <v>NA</v>
      </c>
      <c r="ER752" s="58" t="s">
        <v>2080</v>
      </c>
      <c r="ES752" s="59">
        <v>43801</v>
      </c>
      <c r="ET752" s="18" t="s">
        <v>1087</v>
      </c>
      <c r="EU752" s="18" t="s">
        <v>1087</v>
      </c>
    </row>
    <row r="753" spans="1:151" ht="15.75" customHeight="1" x14ac:dyDescent="0.2">
      <c r="A753" s="5" t="s">
        <v>335</v>
      </c>
      <c r="B753" s="24" t="s">
        <v>1086</v>
      </c>
      <c r="C753" s="26">
        <v>1</v>
      </c>
      <c r="D753" s="18" t="s">
        <v>1099</v>
      </c>
      <c r="E753" s="18" t="s">
        <v>1090</v>
      </c>
      <c r="F753" s="18" t="s">
        <v>2297</v>
      </c>
      <c r="G753" s="18" t="s">
        <v>467</v>
      </c>
      <c r="H753" s="18" t="s">
        <v>468</v>
      </c>
      <c r="I753" s="18" t="s">
        <v>363</v>
      </c>
      <c r="J753" s="18" t="s">
        <v>363</v>
      </c>
      <c r="K753" s="18" t="s">
        <v>363</v>
      </c>
      <c r="L753" s="55" t="s">
        <v>1106</v>
      </c>
      <c r="M753" s="18" t="s">
        <v>253</v>
      </c>
      <c r="N753" s="71">
        <v>74</v>
      </c>
      <c r="O753" s="3" t="s">
        <v>551</v>
      </c>
      <c r="P753" s="18" t="s">
        <v>466</v>
      </c>
      <c r="Q753" s="18" t="s">
        <v>254</v>
      </c>
      <c r="R753" s="24" t="s">
        <v>257</v>
      </c>
      <c r="S753" s="24" t="s">
        <v>257</v>
      </c>
      <c r="T753" s="26" t="s">
        <v>257</v>
      </c>
      <c r="U753" s="26" t="s">
        <v>257</v>
      </c>
      <c r="V753" s="26" t="s">
        <v>257</v>
      </c>
      <c r="W753" s="26" t="s">
        <v>257</v>
      </c>
      <c r="X753" s="18" t="s">
        <v>1091</v>
      </c>
      <c r="Y753" s="57">
        <v>3.6</v>
      </c>
      <c r="Z753" s="18" t="s">
        <v>599</v>
      </c>
      <c r="AA753" s="57">
        <v>3.6</v>
      </c>
      <c r="AB753" s="57" t="s">
        <v>257</v>
      </c>
      <c r="AC753" s="18" t="s">
        <v>479</v>
      </c>
      <c r="AD753" s="18">
        <v>5</v>
      </c>
      <c r="AE753" s="18" t="s">
        <v>1107</v>
      </c>
      <c r="AF753" s="57">
        <v>0</v>
      </c>
      <c r="AG753" s="57">
        <v>0</v>
      </c>
      <c r="AH753" s="18" t="s">
        <v>363</v>
      </c>
      <c r="AI753" s="18">
        <v>24</v>
      </c>
      <c r="AJ753" s="18" t="s">
        <v>476</v>
      </c>
      <c r="AK753" s="18">
        <v>1</v>
      </c>
      <c r="AL753" s="18" t="s">
        <v>1104</v>
      </c>
      <c r="AM753" s="18" t="s">
        <v>256</v>
      </c>
      <c r="AN753" s="57">
        <v>3.6</v>
      </c>
      <c r="AO753" s="18" t="s">
        <v>1094</v>
      </c>
      <c r="AP753" s="26" t="s">
        <v>479</v>
      </c>
      <c r="AQ753" s="18">
        <v>5</v>
      </c>
      <c r="AR753" s="18" t="s">
        <v>1107</v>
      </c>
      <c r="AS753" s="66">
        <f t="shared" si="179"/>
        <v>3.6</v>
      </c>
      <c r="AT753" s="66">
        <v>3.6</v>
      </c>
      <c r="AU753" s="66">
        <f t="shared" si="180"/>
        <v>0</v>
      </c>
      <c r="AV753" s="66">
        <f t="shared" si="181"/>
        <v>0</v>
      </c>
      <c r="AW753" s="26" t="s">
        <v>363</v>
      </c>
      <c r="AX753" s="68">
        <v>24</v>
      </c>
      <c r="AY753" s="26" t="s">
        <v>958</v>
      </c>
      <c r="AZ753" s="18" t="s">
        <v>257</v>
      </c>
      <c r="BA753" s="18" t="s">
        <v>257</v>
      </c>
      <c r="BB753" s="18" t="s">
        <v>1105</v>
      </c>
      <c r="BC753" s="18"/>
      <c r="BD753" s="18"/>
      <c r="BE753" s="18"/>
      <c r="BF753" s="18"/>
      <c r="BG753" s="18"/>
      <c r="BH753" s="18"/>
      <c r="BI753" s="18"/>
      <c r="BJ753" s="18"/>
      <c r="BK753" s="18"/>
      <c r="BL753" s="18"/>
      <c r="BM753" s="18"/>
      <c r="BN753" s="18"/>
      <c r="BO753" s="18"/>
      <c r="BP753" s="18"/>
      <c r="BQ753" s="18"/>
      <c r="BR753" s="18"/>
      <c r="BS753" s="18"/>
      <c r="BT753" s="18"/>
      <c r="BU753" s="18"/>
      <c r="BV753" s="18"/>
      <c r="BW753" s="18"/>
      <c r="BX753" s="18"/>
      <c r="BY753" s="18"/>
      <c r="BZ753" s="18"/>
      <c r="CA753" s="18"/>
      <c r="CB753" s="18"/>
      <c r="CC753" s="18"/>
      <c r="CD753" s="18"/>
      <c r="CE753" s="18"/>
      <c r="CF753" s="18"/>
      <c r="CG753" s="18"/>
      <c r="CH753" s="18"/>
      <c r="CI753" s="18"/>
      <c r="CJ753" s="18"/>
      <c r="CK753" s="18"/>
      <c r="CL753" s="18"/>
      <c r="CM753" s="18"/>
      <c r="CN753" s="18"/>
      <c r="CO753" s="18"/>
      <c r="CP753" s="18"/>
      <c r="CQ753" s="18"/>
      <c r="CR753" s="18"/>
      <c r="CS753" s="18"/>
      <c r="CT753" s="18"/>
      <c r="CU753" s="18"/>
      <c r="CV753" s="18"/>
      <c r="CW753" s="18"/>
      <c r="CX753" s="18"/>
      <c r="CY753" s="18"/>
      <c r="CZ753" s="18"/>
      <c r="DA753" s="18"/>
      <c r="DB753" s="18"/>
      <c r="DC753" s="18"/>
      <c r="DD753" s="18"/>
      <c r="DE753" s="18"/>
      <c r="DF753" s="18"/>
      <c r="DG753" s="18"/>
      <c r="DH753" s="18"/>
      <c r="DI753" s="18"/>
      <c r="DJ753" s="18"/>
      <c r="DK753" s="18"/>
      <c r="DL753" s="18"/>
      <c r="DM753" s="18"/>
      <c r="DN753" s="18"/>
      <c r="DO753" s="18"/>
      <c r="DP753" s="18"/>
      <c r="DQ753" s="18"/>
      <c r="DR753" s="18"/>
      <c r="DS753" s="18"/>
      <c r="DT753" s="18"/>
      <c r="DU753" s="18"/>
      <c r="DV753" s="18"/>
      <c r="DW753" s="18"/>
      <c r="DX753" s="18"/>
      <c r="DY753" s="3">
        <v>0</v>
      </c>
      <c r="DZ753" s="18"/>
      <c r="EA753" s="18"/>
      <c r="EB753" s="18"/>
      <c r="EC753" s="18"/>
      <c r="ED753" s="18"/>
      <c r="EE753" s="18"/>
      <c r="EF753" s="18"/>
      <c r="EG753" s="18"/>
      <c r="EH753" s="18" t="s">
        <v>1096</v>
      </c>
      <c r="EI753" s="18" cm="1">
        <f t="array" ref="EI753">IF(SUMPRODUCT(--(DO753:DS753&lt;&gt;""))=0, 0,1)</f>
        <v>0</v>
      </c>
      <c r="EJ753" s="18" cm="1">
        <f t="array" ref="EJ753">IF(SUMPRODUCT(--(DT753:EG753&lt;&gt;""))=0, 0,1)</f>
        <v>1</v>
      </c>
      <c r="EK753" s="18" cm="1">
        <f t="array" ref="EK753">IF(SUMPRODUCT(--(EC753:EG753&lt;&gt;""))=0, 0,1)</f>
        <v>0</v>
      </c>
      <c r="EL753" s="18" cm="1">
        <f t="array" ref="EL753">IF(SUMPRODUCT(--(EE753:EG753&lt;&gt;""))=0, 0,1)</f>
        <v>0</v>
      </c>
      <c r="EM753" s="18">
        <f t="shared" si="166"/>
        <v>0</v>
      </c>
      <c r="EN753" s="18" t="str">
        <f t="shared" si="167"/>
        <v>NA</v>
      </c>
      <c r="EO753" s="18">
        <f t="shared" si="168"/>
        <v>0</v>
      </c>
      <c r="EP753" s="18" t="str">
        <f t="shared" si="169"/>
        <v>NA</v>
      </c>
      <c r="EQ753" s="18" t="str">
        <f t="shared" si="170"/>
        <v>NA</v>
      </c>
      <c r="ER753" s="58" t="s">
        <v>2080</v>
      </c>
      <c r="ES753" s="59">
        <v>43801</v>
      </c>
      <c r="ET753" s="18" t="s">
        <v>1087</v>
      </c>
      <c r="EU753" s="18" t="s">
        <v>1087</v>
      </c>
    </row>
    <row r="754" spans="1:151" ht="15.75" customHeight="1" x14ac:dyDescent="0.2">
      <c r="A754" s="5" t="s">
        <v>335</v>
      </c>
      <c r="B754" s="24" t="s">
        <v>1086</v>
      </c>
      <c r="C754" s="26">
        <v>1</v>
      </c>
      <c r="D754" s="18" t="s">
        <v>1100</v>
      </c>
      <c r="E754" s="18" t="s">
        <v>1090</v>
      </c>
      <c r="F754" s="18" t="s">
        <v>2297</v>
      </c>
      <c r="G754" s="18" t="s">
        <v>467</v>
      </c>
      <c r="H754" s="18" t="s">
        <v>468</v>
      </c>
      <c r="I754" s="18" t="s">
        <v>363</v>
      </c>
      <c r="J754" s="18" t="s">
        <v>363</v>
      </c>
      <c r="K754" s="18" t="s">
        <v>363</v>
      </c>
      <c r="L754" s="55" t="s">
        <v>1106</v>
      </c>
      <c r="M754" s="18" t="s">
        <v>253</v>
      </c>
      <c r="N754" s="71">
        <v>74</v>
      </c>
      <c r="O754" s="3" t="s">
        <v>551</v>
      </c>
      <c r="P754" s="18" t="s">
        <v>466</v>
      </c>
      <c r="Q754" s="18" t="s">
        <v>254</v>
      </c>
      <c r="R754" s="24" t="s">
        <v>257</v>
      </c>
      <c r="S754" s="24" t="s">
        <v>257</v>
      </c>
      <c r="T754" s="26" t="s">
        <v>257</v>
      </c>
      <c r="U754" s="26" t="s">
        <v>257</v>
      </c>
      <c r="V754" s="26" t="s">
        <v>257</v>
      </c>
      <c r="W754" s="26" t="s">
        <v>257</v>
      </c>
      <c r="X754" s="18" t="s">
        <v>1091</v>
      </c>
      <c r="Y754" s="57">
        <v>6.7</v>
      </c>
      <c r="Z754" s="18" t="s">
        <v>599</v>
      </c>
      <c r="AA754" s="57">
        <v>6.7</v>
      </c>
      <c r="AB754" s="57" t="s">
        <v>257</v>
      </c>
      <c r="AC754" s="18" t="s">
        <v>479</v>
      </c>
      <c r="AD754" s="18">
        <v>5</v>
      </c>
      <c r="AE754" s="18" t="s">
        <v>1107</v>
      </c>
      <c r="AF754" s="57">
        <v>0</v>
      </c>
      <c r="AG754" s="57">
        <v>0</v>
      </c>
      <c r="AH754" s="18" t="s">
        <v>363</v>
      </c>
      <c r="AI754" s="18">
        <v>24</v>
      </c>
      <c r="AJ754" s="18" t="s">
        <v>476</v>
      </c>
      <c r="AK754" s="18">
        <v>1</v>
      </c>
      <c r="AL754" s="18" t="s">
        <v>1104</v>
      </c>
      <c r="AM754" s="18" t="s">
        <v>256</v>
      </c>
      <c r="AN754" s="57">
        <v>3.6</v>
      </c>
      <c r="AO754" s="18" t="s">
        <v>1094</v>
      </c>
      <c r="AP754" s="26" t="s">
        <v>479</v>
      </c>
      <c r="AQ754" s="18">
        <v>5</v>
      </c>
      <c r="AR754" s="18" t="s">
        <v>1107</v>
      </c>
      <c r="AS754" s="66">
        <f t="shared" si="179"/>
        <v>3.6</v>
      </c>
      <c r="AT754" s="66">
        <v>3.6</v>
      </c>
      <c r="AU754" s="66">
        <f t="shared" si="180"/>
        <v>0</v>
      </c>
      <c r="AV754" s="66">
        <f t="shared" si="181"/>
        <v>0</v>
      </c>
      <c r="AW754" s="26" t="s">
        <v>363</v>
      </c>
      <c r="AX754" s="68">
        <v>24</v>
      </c>
      <c r="AY754" s="26" t="s">
        <v>958</v>
      </c>
      <c r="AZ754" s="18" t="s">
        <v>257</v>
      </c>
      <c r="BA754" s="18" t="s">
        <v>257</v>
      </c>
      <c r="BB754" s="18" t="s">
        <v>1105</v>
      </c>
      <c r="BC754" s="18"/>
      <c r="BD754" s="18"/>
      <c r="BE754" s="18"/>
      <c r="BF754" s="18"/>
      <c r="BG754" s="18"/>
      <c r="BH754" s="18"/>
      <c r="BI754" s="18"/>
      <c r="BJ754" s="18"/>
      <c r="BK754" s="18"/>
      <c r="BL754" s="18"/>
      <c r="BM754" s="18"/>
      <c r="BN754" s="18"/>
      <c r="BO754" s="18"/>
      <c r="BP754" s="18"/>
      <c r="BQ754" s="18"/>
      <c r="BR754" s="18"/>
      <c r="BS754" s="18"/>
      <c r="BT754" s="18"/>
      <c r="BU754" s="18"/>
      <c r="BV754" s="18"/>
      <c r="BW754" s="18"/>
      <c r="BX754" s="18"/>
      <c r="BY754" s="18"/>
      <c r="BZ754" s="18"/>
      <c r="CA754" s="18"/>
      <c r="CB754" s="18"/>
      <c r="CC754" s="18"/>
      <c r="CD754" s="18"/>
      <c r="CE754" s="18"/>
      <c r="CF754" s="18"/>
      <c r="CG754" s="18"/>
      <c r="CH754" s="18"/>
      <c r="CI754" s="18"/>
      <c r="CJ754" s="18"/>
      <c r="CK754" s="18"/>
      <c r="CL754" s="18"/>
      <c r="CM754" s="18"/>
      <c r="CN754" s="18"/>
      <c r="CO754" s="18"/>
      <c r="CP754" s="18"/>
      <c r="CQ754" s="18"/>
      <c r="CR754" s="18"/>
      <c r="CS754" s="18"/>
      <c r="CT754" s="18"/>
      <c r="CU754" s="18"/>
      <c r="CV754" s="18"/>
      <c r="CW754" s="18"/>
      <c r="CX754" s="18"/>
      <c r="CY754" s="18"/>
      <c r="CZ754" s="18"/>
      <c r="DA754" s="18"/>
      <c r="DB754" s="18"/>
      <c r="DC754" s="18"/>
      <c r="DD754" s="18"/>
      <c r="DE754" s="18"/>
      <c r="DF754" s="18"/>
      <c r="DG754" s="18"/>
      <c r="DH754" s="18"/>
      <c r="DI754" s="18"/>
      <c r="DJ754" s="18"/>
      <c r="DK754" s="18"/>
      <c r="DL754" s="18"/>
      <c r="DM754" s="18"/>
      <c r="DN754" s="18"/>
      <c r="DO754" s="18"/>
      <c r="DP754" s="18"/>
      <c r="DQ754" s="18"/>
      <c r="DR754" s="18"/>
      <c r="DS754" s="18"/>
      <c r="DT754" s="18"/>
      <c r="DU754" s="18"/>
      <c r="DV754" s="18"/>
      <c r="DW754" s="18"/>
      <c r="DX754" s="18"/>
      <c r="DY754" s="3">
        <v>0</v>
      </c>
      <c r="DZ754" s="18"/>
      <c r="EA754" s="18"/>
      <c r="EB754" s="18"/>
      <c r="EC754" s="18"/>
      <c r="ED754" s="18"/>
      <c r="EE754" s="18"/>
      <c r="EF754" s="18"/>
      <c r="EG754" s="18"/>
      <c r="EH754" s="18" t="s">
        <v>1096</v>
      </c>
      <c r="EI754" s="18" cm="1">
        <f t="array" ref="EI754">IF(SUMPRODUCT(--(DO754:DS754&lt;&gt;""))=0, 0,1)</f>
        <v>0</v>
      </c>
      <c r="EJ754" s="18" cm="1">
        <f t="array" ref="EJ754">IF(SUMPRODUCT(--(DT754:EG754&lt;&gt;""))=0, 0,1)</f>
        <v>1</v>
      </c>
      <c r="EK754" s="18" cm="1">
        <f t="array" ref="EK754">IF(SUMPRODUCT(--(EC754:EG754&lt;&gt;""))=0, 0,1)</f>
        <v>0</v>
      </c>
      <c r="EL754" s="18" cm="1">
        <f t="array" ref="EL754">IF(SUMPRODUCT(--(EE754:EG754&lt;&gt;""))=0, 0,1)</f>
        <v>0</v>
      </c>
      <c r="EM754" s="18">
        <f t="shared" si="166"/>
        <v>0</v>
      </c>
      <c r="EN754" s="18" t="str">
        <f t="shared" si="167"/>
        <v>NA</v>
      </c>
      <c r="EO754" s="18">
        <f t="shared" si="168"/>
        <v>0</v>
      </c>
      <c r="EP754" s="18" t="str">
        <f t="shared" si="169"/>
        <v>NA</v>
      </c>
      <c r="EQ754" s="18" t="str">
        <f t="shared" si="170"/>
        <v>NA</v>
      </c>
      <c r="ER754" s="58" t="s">
        <v>2080</v>
      </c>
      <c r="ES754" s="59">
        <v>43801</v>
      </c>
      <c r="ET754" s="18" t="s">
        <v>1087</v>
      </c>
      <c r="EU754" s="18" t="s">
        <v>1087</v>
      </c>
    </row>
    <row r="755" spans="1:151" ht="15.75" customHeight="1" x14ac:dyDescent="0.2">
      <c r="A755" s="5" t="s">
        <v>335</v>
      </c>
      <c r="B755" s="24" t="s">
        <v>1086</v>
      </c>
      <c r="C755" s="26">
        <v>1</v>
      </c>
      <c r="D755" s="18" t="s">
        <v>1101</v>
      </c>
      <c r="E755" s="18" t="s">
        <v>1090</v>
      </c>
      <c r="F755" s="18" t="s">
        <v>2297</v>
      </c>
      <c r="G755" s="18" t="s">
        <v>467</v>
      </c>
      <c r="H755" s="18" t="s">
        <v>468</v>
      </c>
      <c r="I755" s="18" t="s">
        <v>363</v>
      </c>
      <c r="J755" s="18" t="s">
        <v>363</v>
      </c>
      <c r="K755" s="18" t="s">
        <v>363</v>
      </c>
      <c r="L755" s="55" t="s">
        <v>1106</v>
      </c>
      <c r="M755" s="18" t="s">
        <v>253</v>
      </c>
      <c r="N755" s="71">
        <v>74</v>
      </c>
      <c r="O755" s="3" t="s">
        <v>551</v>
      </c>
      <c r="P755" s="18" t="s">
        <v>466</v>
      </c>
      <c r="Q755" s="18" t="s">
        <v>254</v>
      </c>
      <c r="R755" s="24" t="s">
        <v>257</v>
      </c>
      <c r="S755" s="24" t="s">
        <v>257</v>
      </c>
      <c r="T755" s="26" t="s">
        <v>257</v>
      </c>
      <c r="U755" s="26" t="s">
        <v>257</v>
      </c>
      <c r="V755" s="26" t="s">
        <v>257</v>
      </c>
      <c r="W755" s="26" t="s">
        <v>257</v>
      </c>
      <c r="X755" s="18" t="s">
        <v>1091</v>
      </c>
      <c r="Y755" s="57">
        <v>12.8</v>
      </c>
      <c r="Z755" s="18" t="s">
        <v>599</v>
      </c>
      <c r="AA755" s="57">
        <v>12.8</v>
      </c>
      <c r="AB755" s="57" t="s">
        <v>257</v>
      </c>
      <c r="AC755" s="18" t="s">
        <v>479</v>
      </c>
      <c r="AD755" s="18">
        <v>5</v>
      </c>
      <c r="AE755" s="18" t="s">
        <v>1107</v>
      </c>
      <c r="AF755" s="57">
        <v>3.4</v>
      </c>
      <c r="AG755" s="18">
        <v>3.4</v>
      </c>
      <c r="AH755" s="18" t="s">
        <v>363</v>
      </c>
      <c r="AI755" s="18">
        <v>24</v>
      </c>
      <c r="AJ755" s="18" t="s">
        <v>476</v>
      </c>
      <c r="AK755" s="18">
        <v>1</v>
      </c>
      <c r="AL755" s="18" t="s">
        <v>1104</v>
      </c>
      <c r="AM755" s="18" t="s">
        <v>256</v>
      </c>
      <c r="AN755" s="57">
        <v>5.3</v>
      </c>
      <c r="AO755" s="18" t="s">
        <v>1094</v>
      </c>
      <c r="AP755" s="26" t="s">
        <v>479</v>
      </c>
      <c r="AQ755" s="18">
        <v>5</v>
      </c>
      <c r="AR755" s="18" t="s">
        <v>1107</v>
      </c>
      <c r="AS755" s="66">
        <f t="shared" si="179"/>
        <v>4.1999999999999993</v>
      </c>
      <c r="AT755" s="66">
        <v>6.4</v>
      </c>
      <c r="AU755" s="66">
        <f t="shared" si="180"/>
        <v>1.1000000000000005</v>
      </c>
      <c r="AV755" s="66">
        <f t="shared" si="181"/>
        <v>1.1000000000000005</v>
      </c>
      <c r="AW755" s="26" t="s">
        <v>363</v>
      </c>
      <c r="AX755" s="68">
        <v>24</v>
      </c>
      <c r="AY755" s="26" t="s">
        <v>958</v>
      </c>
      <c r="AZ755" s="18" t="s">
        <v>257</v>
      </c>
      <c r="BA755" s="18" t="s">
        <v>257</v>
      </c>
      <c r="BB755" s="18" t="s">
        <v>1105</v>
      </c>
      <c r="BC755" s="18"/>
      <c r="BD755" s="18"/>
      <c r="BE755" s="18"/>
      <c r="BF755" s="18"/>
      <c r="BG755" s="18"/>
      <c r="BH755" s="18"/>
      <c r="BI755" s="18"/>
      <c r="BJ755" s="18"/>
      <c r="BK755" s="18"/>
      <c r="BL755" s="18"/>
      <c r="BM755" s="18"/>
      <c r="BN755" s="18"/>
      <c r="BO755" s="18"/>
      <c r="BP755" s="18"/>
      <c r="BQ755" s="18"/>
      <c r="BR755" s="18"/>
      <c r="BS755" s="18"/>
      <c r="BT755" s="18"/>
      <c r="BU755" s="18"/>
      <c r="BV755" s="18"/>
      <c r="BW755" s="18"/>
      <c r="BX755" s="18"/>
      <c r="BY755" s="18"/>
      <c r="BZ755" s="18"/>
      <c r="CA755" s="18"/>
      <c r="CB755" s="18"/>
      <c r="CC755" s="18"/>
      <c r="CD755" s="18"/>
      <c r="CE755" s="18"/>
      <c r="CF755" s="18"/>
      <c r="CG755" s="18"/>
      <c r="CH755" s="18"/>
      <c r="CI755" s="18"/>
      <c r="CJ755" s="18"/>
      <c r="CK755" s="18"/>
      <c r="CL755" s="18"/>
      <c r="CM755" s="18"/>
      <c r="CN755" s="18"/>
      <c r="CO755" s="18"/>
      <c r="CP755" s="18"/>
      <c r="CQ755" s="18"/>
      <c r="CR755" s="18"/>
      <c r="CS755" s="18"/>
      <c r="CT755" s="18"/>
      <c r="CU755" s="18"/>
      <c r="CV755" s="18"/>
      <c r="CW755" s="18"/>
      <c r="CX755" s="18"/>
      <c r="CY755" s="18"/>
      <c r="CZ755" s="18"/>
      <c r="DA755" s="18"/>
      <c r="DB755" s="18"/>
      <c r="DC755" s="18"/>
      <c r="DD755" s="18"/>
      <c r="DE755" s="18"/>
      <c r="DF755" s="18"/>
      <c r="DG755" s="18"/>
      <c r="DH755" s="18"/>
      <c r="DI755" s="18"/>
      <c r="DJ755" s="18"/>
      <c r="DK755" s="18"/>
      <c r="DL755" s="18"/>
      <c r="DM755" s="18"/>
      <c r="DN755" s="18"/>
      <c r="DO755" s="18"/>
      <c r="DP755" s="18"/>
      <c r="DQ755" s="18"/>
      <c r="DR755" s="18"/>
      <c r="DS755" s="18"/>
      <c r="DT755" s="18"/>
      <c r="DU755" s="18"/>
      <c r="DV755" s="18"/>
      <c r="DW755" s="18"/>
      <c r="DX755" s="18"/>
      <c r="DY755" s="3">
        <v>0</v>
      </c>
      <c r="DZ755" s="18"/>
      <c r="EA755" s="18"/>
      <c r="EB755" s="18"/>
      <c r="EC755" s="18"/>
      <c r="ED755" s="18"/>
      <c r="EE755" s="18"/>
      <c r="EF755" s="18"/>
      <c r="EG755" s="18"/>
      <c r="EH755" s="18" t="s">
        <v>1096</v>
      </c>
      <c r="EI755" s="18" cm="1">
        <f t="array" ref="EI755">IF(SUMPRODUCT(--(DO755:DS755&lt;&gt;""))=0, 0,1)</f>
        <v>0</v>
      </c>
      <c r="EJ755" s="18" cm="1">
        <f t="array" ref="EJ755">IF(SUMPRODUCT(--(DT755:EG755&lt;&gt;""))=0, 0,1)</f>
        <v>1</v>
      </c>
      <c r="EK755" s="18" cm="1">
        <f t="array" ref="EK755">IF(SUMPRODUCT(--(EC755:EG755&lt;&gt;""))=0, 0,1)</f>
        <v>0</v>
      </c>
      <c r="EL755" s="18" cm="1">
        <f t="array" ref="EL755">IF(SUMPRODUCT(--(EE755:EG755&lt;&gt;""))=0, 0,1)</f>
        <v>0</v>
      </c>
      <c r="EM755" s="18">
        <f t="shared" si="166"/>
        <v>0</v>
      </c>
      <c r="EN755" s="18" t="str">
        <f t="shared" si="167"/>
        <v>NA</v>
      </c>
      <c r="EO755" s="18">
        <f t="shared" si="168"/>
        <v>0</v>
      </c>
      <c r="EP755" s="18" t="str">
        <f t="shared" si="169"/>
        <v>NA</v>
      </c>
      <c r="EQ755" s="18" t="str">
        <f t="shared" si="170"/>
        <v>NA</v>
      </c>
      <c r="ER755" s="58" t="s">
        <v>2080</v>
      </c>
      <c r="ES755" s="59">
        <v>43801</v>
      </c>
      <c r="ET755" s="18" t="s">
        <v>1087</v>
      </c>
      <c r="EU755" s="18" t="s">
        <v>1087</v>
      </c>
    </row>
    <row r="756" spans="1:151" ht="15.75" customHeight="1" x14ac:dyDescent="0.2">
      <c r="A756" s="5" t="s">
        <v>335</v>
      </c>
      <c r="B756" s="24" t="s">
        <v>1086</v>
      </c>
      <c r="C756" s="26">
        <v>1</v>
      </c>
      <c r="D756" s="18" t="s">
        <v>1089</v>
      </c>
      <c r="E756" s="18" t="s">
        <v>1090</v>
      </c>
      <c r="F756" s="18" t="s">
        <v>2297</v>
      </c>
      <c r="G756" s="18" t="s">
        <v>467</v>
      </c>
      <c r="H756" s="18" t="s">
        <v>468</v>
      </c>
      <c r="I756" s="18" t="s">
        <v>363</v>
      </c>
      <c r="J756" s="18" t="s">
        <v>363</v>
      </c>
      <c r="K756" s="18" t="s">
        <v>363</v>
      </c>
      <c r="L756" s="55" t="s">
        <v>1108</v>
      </c>
      <c r="M756" s="18" t="s">
        <v>253</v>
      </c>
      <c r="N756" s="71">
        <v>74</v>
      </c>
      <c r="O756" s="3" t="s">
        <v>551</v>
      </c>
      <c r="P756" s="18" t="s">
        <v>466</v>
      </c>
      <c r="Q756" s="18" t="s">
        <v>254</v>
      </c>
      <c r="R756" s="24" t="s">
        <v>257</v>
      </c>
      <c r="S756" s="24" t="s">
        <v>257</v>
      </c>
      <c r="T756" s="26" t="s">
        <v>257</v>
      </c>
      <c r="U756" s="26" t="s">
        <v>257</v>
      </c>
      <c r="V756" s="26" t="s">
        <v>257</v>
      </c>
      <c r="W756" s="26" t="s">
        <v>257</v>
      </c>
      <c r="X756" s="18" t="s">
        <v>1091</v>
      </c>
      <c r="Y756" s="57">
        <v>0</v>
      </c>
      <c r="Z756" s="18" t="s">
        <v>599</v>
      </c>
      <c r="AA756" s="57">
        <v>0</v>
      </c>
      <c r="AB756" s="57" t="s">
        <v>257</v>
      </c>
      <c r="AC756" s="18" t="s">
        <v>479</v>
      </c>
      <c r="AD756" s="18">
        <v>5</v>
      </c>
      <c r="AE756" s="18" t="s">
        <v>1109</v>
      </c>
      <c r="AF756" s="57">
        <v>0</v>
      </c>
      <c r="AG756" s="57">
        <v>0</v>
      </c>
      <c r="AH756" s="18" t="s">
        <v>363</v>
      </c>
      <c r="AI756" s="18">
        <v>24</v>
      </c>
      <c r="AJ756" s="18" t="s">
        <v>476</v>
      </c>
      <c r="AK756" s="18">
        <v>1</v>
      </c>
      <c r="AL756" s="18" t="s">
        <v>1104</v>
      </c>
      <c r="AM756" s="18" t="s">
        <v>256</v>
      </c>
      <c r="AN756" s="57">
        <v>8</v>
      </c>
      <c r="AO756" s="18" t="s">
        <v>1094</v>
      </c>
      <c r="AP756" s="26" t="s">
        <v>479</v>
      </c>
      <c r="AQ756" s="18">
        <v>5</v>
      </c>
      <c r="AR756" s="18" t="s">
        <v>1109</v>
      </c>
      <c r="AS756" s="66">
        <f t="shared" si="179"/>
        <v>6.6999999999999993</v>
      </c>
      <c r="AT756" s="66">
        <v>9.3000000000000007</v>
      </c>
      <c r="AU756" s="66">
        <f t="shared" si="180"/>
        <v>1.3000000000000007</v>
      </c>
      <c r="AV756" s="66">
        <f t="shared" si="181"/>
        <v>1.3000000000000007</v>
      </c>
      <c r="AW756" s="26" t="s">
        <v>363</v>
      </c>
      <c r="AX756" s="68">
        <v>24</v>
      </c>
      <c r="AY756" s="26" t="s">
        <v>958</v>
      </c>
      <c r="AZ756" s="18" t="s">
        <v>257</v>
      </c>
      <c r="BA756" s="18" t="s">
        <v>257</v>
      </c>
      <c r="BB756" s="18" t="s">
        <v>1105</v>
      </c>
      <c r="BC756" s="18"/>
      <c r="BD756" s="18"/>
      <c r="BE756" s="18"/>
      <c r="BF756" s="18"/>
      <c r="BG756" s="18"/>
      <c r="BH756" s="18"/>
      <c r="BI756" s="18"/>
      <c r="BJ756" s="18"/>
      <c r="BK756" s="18"/>
      <c r="BL756" s="18"/>
      <c r="BM756" s="18"/>
      <c r="BN756" s="18"/>
      <c r="BO756" s="18"/>
      <c r="BP756" s="18"/>
      <c r="BQ756" s="18"/>
      <c r="BR756" s="18"/>
      <c r="BS756" s="18"/>
      <c r="BT756" s="18"/>
      <c r="BU756" s="18"/>
      <c r="BV756" s="18"/>
      <c r="BW756" s="18"/>
      <c r="BX756" s="18"/>
      <c r="BY756" s="18"/>
      <c r="BZ756" s="18"/>
      <c r="CA756" s="18"/>
      <c r="CB756" s="18"/>
      <c r="CC756" s="18"/>
      <c r="CD756" s="18"/>
      <c r="CE756" s="18"/>
      <c r="CF756" s="18"/>
      <c r="CG756" s="18"/>
      <c r="CH756" s="18"/>
      <c r="CI756" s="18"/>
      <c r="CJ756" s="18"/>
      <c r="CK756" s="18"/>
      <c r="CL756" s="18"/>
      <c r="CM756" s="18"/>
      <c r="CN756" s="18"/>
      <c r="CO756" s="18"/>
      <c r="CP756" s="18"/>
      <c r="CQ756" s="18"/>
      <c r="CR756" s="18"/>
      <c r="CS756" s="18"/>
      <c r="CT756" s="18"/>
      <c r="CU756" s="18"/>
      <c r="CV756" s="18"/>
      <c r="CW756" s="18"/>
      <c r="CX756" s="18"/>
      <c r="CY756" s="18"/>
      <c r="CZ756" s="18"/>
      <c r="DA756" s="18"/>
      <c r="DB756" s="18"/>
      <c r="DC756" s="18"/>
      <c r="DD756" s="18"/>
      <c r="DE756" s="18"/>
      <c r="DF756" s="18"/>
      <c r="DG756" s="18"/>
      <c r="DH756" s="18"/>
      <c r="DI756" s="18"/>
      <c r="DJ756" s="18"/>
      <c r="DK756" s="18"/>
      <c r="DL756" s="18"/>
      <c r="DM756" s="18"/>
      <c r="DN756" s="18"/>
      <c r="DO756" s="18"/>
      <c r="DP756" s="18"/>
      <c r="DQ756" s="18"/>
      <c r="DR756" s="18"/>
      <c r="DS756" s="18"/>
      <c r="DT756" s="18"/>
      <c r="DU756" s="18"/>
      <c r="DV756" s="18"/>
      <c r="DW756" s="18"/>
      <c r="DX756" s="18"/>
      <c r="DY756" s="3">
        <v>0</v>
      </c>
      <c r="DZ756" s="18"/>
      <c r="EA756" s="18"/>
      <c r="EB756" s="18"/>
      <c r="EC756" s="18"/>
      <c r="ED756" s="18"/>
      <c r="EE756" s="18"/>
      <c r="EF756" s="18"/>
      <c r="EG756" s="18"/>
      <c r="EH756" s="18" t="s">
        <v>1096</v>
      </c>
      <c r="EI756" s="18" cm="1">
        <f t="array" ref="EI756">IF(SUMPRODUCT(--(DO756:DS756&lt;&gt;""))=0, 0,1)</f>
        <v>0</v>
      </c>
      <c r="EJ756" s="18" cm="1">
        <f t="array" ref="EJ756">IF(SUMPRODUCT(--(DT756:EG756&lt;&gt;""))=0, 0,1)</f>
        <v>1</v>
      </c>
      <c r="EK756" s="18" cm="1">
        <f t="array" ref="EK756">IF(SUMPRODUCT(--(EC756:EG756&lt;&gt;""))=0, 0,1)</f>
        <v>0</v>
      </c>
      <c r="EL756" s="18" cm="1">
        <f t="array" ref="EL756">IF(SUMPRODUCT(--(EE756:EG756&lt;&gt;""))=0, 0,1)</f>
        <v>0</v>
      </c>
      <c r="EM756" s="18">
        <f t="shared" si="166"/>
        <v>0</v>
      </c>
      <c r="EN756" s="18" t="str">
        <f t="shared" si="167"/>
        <v>NA</v>
      </c>
      <c r="EO756" s="18">
        <f t="shared" si="168"/>
        <v>0</v>
      </c>
      <c r="EP756" s="18" t="str">
        <f t="shared" si="169"/>
        <v>NA</v>
      </c>
      <c r="EQ756" s="18" t="str">
        <f t="shared" si="170"/>
        <v>NA</v>
      </c>
      <c r="ER756" s="58" t="s">
        <v>2080</v>
      </c>
      <c r="ES756" s="59">
        <v>43801</v>
      </c>
      <c r="ET756" s="18" t="s">
        <v>1087</v>
      </c>
      <c r="EU756" s="18" t="s">
        <v>1087</v>
      </c>
    </row>
    <row r="757" spans="1:151" ht="15.75" customHeight="1" x14ac:dyDescent="0.2">
      <c r="A757" s="5" t="s">
        <v>335</v>
      </c>
      <c r="B757" s="24" t="s">
        <v>1086</v>
      </c>
      <c r="C757" s="26">
        <v>1</v>
      </c>
      <c r="D757" s="18" t="s">
        <v>1097</v>
      </c>
      <c r="E757" s="18" t="s">
        <v>1090</v>
      </c>
      <c r="F757" s="18" t="s">
        <v>2297</v>
      </c>
      <c r="G757" s="18" t="s">
        <v>467</v>
      </c>
      <c r="H757" s="18" t="s">
        <v>468</v>
      </c>
      <c r="I757" s="18" t="s">
        <v>363</v>
      </c>
      <c r="J757" s="18" t="s">
        <v>363</v>
      </c>
      <c r="K757" s="18" t="s">
        <v>363</v>
      </c>
      <c r="L757" s="55" t="s">
        <v>1108</v>
      </c>
      <c r="M757" s="18" t="s">
        <v>253</v>
      </c>
      <c r="N757" s="71">
        <v>74</v>
      </c>
      <c r="O757" s="3" t="s">
        <v>551</v>
      </c>
      <c r="P757" s="18" t="s">
        <v>466</v>
      </c>
      <c r="Q757" s="18" t="s">
        <v>254</v>
      </c>
      <c r="R757" s="24" t="s">
        <v>257</v>
      </c>
      <c r="S757" s="24" t="s">
        <v>257</v>
      </c>
      <c r="T757" s="26" t="s">
        <v>257</v>
      </c>
      <c r="U757" s="26" t="s">
        <v>257</v>
      </c>
      <c r="V757" s="26" t="s">
        <v>257</v>
      </c>
      <c r="W757" s="26" t="s">
        <v>257</v>
      </c>
      <c r="X757" s="18" t="s">
        <v>1091</v>
      </c>
      <c r="Y757" s="57">
        <v>0</v>
      </c>
      <c r="Z757" s="18" t="s">
        <v>599</v>
      </c>
      <c r="AA757" s="57">
        <v>0</v>
      </c>
      <c r="AB757" s="57" t="s">
        <v>257</v>
      </c>
      <c r="AC757" s="18" t="s">
        <v>479</v>
      </c>
      <c r="AD757" s="18">
        <v>5</v>
      </c>
      <c r="AE757" s="18" t="s">
        <v>1109</v>
      </c>
      <c r="AF757" s="57">
        <v>0</v>
      </c>
      <c r="AG757" s="57">
        <v>0</v>
      </c>
      <c r="AH757" s="18" t="s">
        <v>363</v>
      </c>
      <c r="AI757" s="18">
        <v>24</v>
      </c>
      <c r="AJ757" s="18" t="s">
        <v>476</v>
      </c>
      <c r="AK757" s="18">
        <v>1</v>
      </c>
      <c r="AL757" s="18" t="s">
        <v>1104</v>
      </c>
      <c r="AM757" s="18" t="s">
        <v>256</v>
      </c>
      <c r="AN757" s="57">
        <v>8.6</v>
      </c>
      <c r="AO757" s="18" t="s">
        <v>1094</v>
      </c>
      <c r="AP757" s="26" t="s">
        <v>479</v>
      </c>
      <c r="AQ757" s="18">
        <v>5</v>
      </c>
      <c r="AR757" s="18" t="s">
        <v>1109</v>
      </c>
      <c r="AS757" s="66">
        <f t="shared" si="179"/>
        <v>7.1</v>
      </c>
      <c r="AT757" s="66">
        <v>10.1</v>
      </c>
      <c r="AU757" s="66">
        <f t="shared" si="180"/>
        <v>1.5</v>
      </c>
      <c r="AV757" s="66">
        <f t="shared" si="181"/>
        <v>1.5</v>
      </c>
      <c r="AW757" s="26" t="s">
        <v>363</v>
      </c>
      <c r="AX757" s="68">
        <v>24</v>
      </c>
      <c r="AY757" s="26" t="s">
        <v>958</v>
      </c>
      <c r="AZ757" s="18" t="s">
        <v>257</v>
      </c>
      <c r="BA757" s="18" t="s">
        <v>257</v>
      </c>
      <c r="BB757" s="18" t="s">
        <v>1105</v>
      </c>
      <c r="BC757" s="18"/>
      <c r="BD757" s="18"/>
      <c r="BE757" s="18"/>
      <c r="BF757" s="18"/>
      <c r="BG757" s="18"/>
      <c r="BH757" s="18"/>
      <c r="BI757" s="18"/>
      <c r="BJ757" s="18"/>
      <c r="BK757" s="18"/>
      <c r="BL757" s="18"/>
      <c r="BM757" s="18"/>
      <c r="BN757" s="18"/>
      <c r="BO757" s="18"/>
      <c r="BP757" s="18"/>
      <c r="BQ757" s="18"/>
      <c r="BR757" s="18"/>
      <c r="BS757" s="18"/>
      <c r="BT757" s="18"/>
      <c r="BU757" s="18"/>
      <c r="BV757" s="18"/>
      <c r="BW757" s="18"/>
      <c r="BX757" s="18"/>
      <c r="BY757" s="18"/>
      <c r="BZ757" s="18"/>
      <c r="CA757" s="18"/>
      <c r="CB757" s="18"/>
      <c r="CC757" s="18"/>
      <c r="CD757" s="18"/>
      <c r="CE757" s="18"/>
      <c r="CF757" s="18"/>
      <c r="CG757" s="18"/>
      <c r="CH757" s="18"/>
      <c r="CI757" s="18"/>
      <c r="CJ757" s="18"/>
      <c r="CK757" s="18"/>
      <c r="CL757" s="18"/>
      <c r="CM757" s="18"/>
      <c r="CN757" s="18"/>
      <c r="CO757" s="18"/>
      <c r="CP757" s="18"/>
      <c r="CQ757" s="18"/>
      <c r="CR757" s="18"/>
      <c r="CS757" s="18"/>
      <c r="CT757" s="18"/>
      <c r="CU757" s="18"/>
      <c r="CV757" s="18"/>
      <c r="CW757" s="18"/>
      <c r="CX757" s="18"/>
      <c r="CY757" s="18"/>
      <c r="CZ757" s="18"/>
      <c r="DA757" s="18"/>
      <c r="DB757" s="18"/>
      <c r="DC757" s="18"/>
      <c r="DD757" s="18"/>
      <c r="DE757" s="18"/>
      <c r="DF757" s="18"/>
      <c r="DG757" s="18"/>
      <c r="DH757" s="18"/>
      <c r="DI757" s="18"/>
      <c r="DJ757" s="18"/>
      <c r="DK757" s="18"/>
      <c r="DL757" s="18"/>
      <c r="DM757" s="18"/>
      <c r="DN757" s="18"/>
      <c r="DO757" s="18"/>
      <c r="DP757" s="18"/>
      <c r="DQ757" s="18"/>
      <c r="DR757" s="18"/>
      <c r="DS757" s="18"/>
      <c r="DT757" s="18"/>
      <c r="DU757" s="18"/>
      <c r="DV757" s="18"/>
      <c r="DW757" s="18"/>
      <c r="DX757" s="18"/>
      <c r="DY757" s="3">
        <v>0</v>
      </c>
      <c r="DZ757" s="18"/>
      <c r="EA757" s="18"/>
      <c r="EB757" s="18"/>
      <c r="EC757" s="18"/>
      <c r="ED757" s="18"/>
      <c r="EE757" s="18"/>
      <c r="EF757" s="18"/>
      <c r="EG757" s="18"/>
      <c r="EH757" s="18" t="s">
        <v>1096</v>
      </c>
      <c r="EI757" s="18" cm="1">
        <f t="array" ref="EI757">IF(SUMPRODUCT(--(DO757:DS757&lt;&gt;""))=0, 0,1)</f>
        <v>0</v>
      </c>
      <c r="EJ757" s="18" cm="1">
        <f t="array" ref="EJ757">IF(SUMPRODUCT(--(DT757:EG757&lt;&gt;""))=0, 0,1)</f>
        <v>1</v>
      </c>
      <c r="EK757" s="18" cm="1">
        <f t="array" ref="EK757">IF(SUMPRODUCT(--(EC757:EG757&lt;&gt;""))=0, 0,1)</f>
        <v>0</v>
      </c>
      <c r="EL757" s="18" cm="1">
        <f t="array" ref="EL757">IF(SUMPRODUCT(--(EE757:EG757&lt;&gt;""))=0, 0,1)</f>
        <v>0</v>
      </c>
      <c r="EM757" s="18">
        <f t="shared" si="166"/>
        <v>0</v>
      </c>
      <c r="EN757" s="18" t="str">
        <f t="shared" si="167"/>
        <v>NA</v>
      </c>
      <c r="EO757" s="18">
        <f t="shared" si="168"/>
        <v>0</v>
      </c>
      <c r="EP757" s="18" t="str">
        <f t="shared" si="169"/>
        <v>NA</v>
      </c>
      <c r="EQ757" s="18" t="str">
        <f t="shared" si="170"/>
        <v>NA</v>
      </c>
      <c r="ER757" s="58" t="s">
        <v>2080</v>
      </c>
      <c r="ES757" s="59">
        <v>43801</v>
      </c>
      <c r="ET757" s="18" t="s">
        <v>1087</v>
      </c>
      <c r="EU757" s="18" t="s">
        <v>1087</v>
      </c>
    </row>
    <row r="758" spans="1:151" ht="15.75" customHeight="1" x14ac:dyDescent="0.2">
      <c r="A758" s="5" t="s">
        <v>335</v>
      </c>
      <c r="B758" s="24" t="s">
        <v>1086</v>
      </c>
      <c r="C758" s="26">
        <v>1</v>
      </c>
      <c r="D758" s="18" t="s">
        <v>1098</v>
      </c>
      <c r="E758" s="18" t="s">
        <v>1090</v>
      </c>
      <c r="F758" s="18" t="s">
        <v>2297</v>
      </c>
      <c r="G758" s="18" t="s">
        <v>467</v>
      </c>
      <c r="H758" s="18" t="s">
        <v>468</v>
      </c>
      <c r="I758" s="18" t="s">
        <v>363</v>
      </c>
      <c r="J758" s="18" t="s">
        <v>363</v>
      </c>
      <c r="K758" s="18" t="s">
        <v>363</v>
      </c>
      <c r="L758" s="55" t="s">
        <v>1108</v>
      </c>
      <c r="M758" s="18" t="s">
        <v>253</v>
      </c>
      <c r="N758" s="71">
        <v>74</v>
      </c>
      <c r="O758" s="3" t="s">
        <v>551</v>
      </c>
      <c r="P758" s="18" t="s">
        <v>466</v>
      </c>
      <c r="Q758" s="18" t="s">
        <v>254</v>
      </c>
      <c r="R758" s="24" t="s">
        <v>257</v>
      </c>
      <c r="S758" s="24" t="s">
        <v>257</v>
      </c>
      <c r="T758" s="26" t="s">
        <v>257</v>
      </c>
      <c r="U758" s="26" t="s">
        <v>257</v>
      </c>
      <c r="V758" s="26" t="s">
        <v>257</v>
      </c>
      <c r="W758" s="26" t="s">
        <v>257</v>
      </c>
      <c r="X758" s="18" t="s">
        <v>1091</v>
      </c>
      <c r="Y758" s="57">
        <v>0</v>
      </c>
      <c r="Z758" s="18" t="s">
        <v>599</v>
      </c>
      <c r="AA758" s="57">
        <v>0</v>
      </c>
      <c r="AB758" s="57" t="s">
        <v>257</v>
      </c>
      <c r="AC758" s="18" t="s">
        <v>479</v>
      </c>
      <c r="AD758" s="18">
        <v>5</v>
      </c>
      <c r="AE758" s="18" t="s">
        <v>1109</v>
      </c>
      <c r="AF758" s="57">
        <v>0</v>
      </c>
      <c r="AG758" s="57">
        <v>0</v>
      </c>
      <c r="AH758" s="18" t="s">
        <v>363</v>
      </c>
      <c r="AI758" s="18">
        <v>24</v>
      </c>
      <c r="AJ758" s="18" t="s">
        <v>476</v>
      </c>
      <c r="AK758" s="18">
        <v>1</v>
      </c>
      <c r="AL758" s="18" t="s">
        <v>1104</v>
      </c>
      <c r="AM758" s="18" t="s">
        <v>256</v>
      </c>
      <c r="AN758" s="57">
        <v>12.6</v>
      </c>
      <c r="AO758" s="18" t="s">
        <v>1094</v>
      </c>
      <c r="AP758" s="26" t="s">
        <v>479</v>
      </c>
      <c r="AQ758" s="18">
        <v>5</v>
      </c>
      <c r="AR758" s="18" t="s">
        <v>1109</v>
      </c>
      <c r="AS758" s="66">
        <f t="shared" si="179"/>
        <v>10.199999999999999</v>
      </c>
      <c r="AT758" s="66">
        <v>15</v>
      </c>
      <c r="AU758" s="66">
        <f t="shared" si="180"/>
        <v>2.4000000000000004</v>
      </c>
      <c r="AV758" s="66">
        <f t="shared" si="181"/>
        <v>2.4000000000000004</v>
      </c>
      <c r="AW758" s="26" t="s">
        <v>363</v>
      </c>
      <c r="AX758" s="68">
        <v>24</v>
      </c>
      <c r="AY758" s="26" t="s">
        <v>958</v>
      </c>
      <c r="AZ758" s="18" t="s">
        <v>257</v>
      </c>
      <c r="BA758" s="18" t="s">
        <v>257</v>
      </c>
      <c r="BB758" s="18" t="s">
        <v>1105</v>
      </c>
      <c r="BC758" s="18"/>
      <c r="BD758" s="18"/>
      <c r="BE758" s="18"/>
      <c r="BF758" s="18"/>
      <c r="BG758" s="18"/>
      <c r="BH758" s="18"/>
      <c r="BI758" s="18"/>
      <c r="BJ758" s="18"/>
      <c r="BK758" s="18"/>
      <c r="BL758" s="18"/>
      <c r="BM758" s="18"/>
      <c r="BN758" s="18"/>
      <c r="BO758" s="18"/>
      <c r="BP758" s="18"/>
      <c r="BQ758" s="18"/>
      <c r="BR758" s="18"/>
      <c r="BS758" s="18"/>
      <c r="BT758" s="18"/>
      <c r="BU758" s="18"/>
      <c r="BV758" s="18"/>
      <c r="BW758" s="18"/>
      <c r="BX758" s="18"/>
      <c r="BY758" s="18"/>
      <c r="BZ758" s="18"/>
      <c r="CA758" s="18"/>
      <c r="CB758" s="18"/>
      <c r="CC758" s="18"/>
      <c r="CD758" s="18"/>
      <c r="CE758" s="18"/>
      <c r="CF758" s="18"/>
      <c r="CG758" s="18"/>
      <c r="CH758" s="18"/>
      <c r="CI758" s="18"/>
      <c r="CJ758" s="18"/>
      <c r="CK758" s="18"/>
      <c r="CL758" s="18"/>
      <c r="CM758" s="18"/>
      <c r="CN758" s="18"/>
      <c r="CO758" s="18"/>
      <c r="CP758" s="18"/>
      <c r="CQ758" s="18"/>
      <c r="CR758" s="18"/>
      <c r="CS758" s="18"/>
      <c r="CT758" s="18"/>
      <c r="CU758" s="18"/>
      <c r="CV758" s="18"/>
      <c r="CW758" s="18"/>
      <c r="CX758" s="18"/>
      <c r="CY758" s="18"/>
      <c r="CZ758" s="18"/>
      <c r="DA758" s="18"/>
      <c r="DB758" s="18"/>
      <c r="DC758" s="18"/>
      <c r="DD758" s="18"/>
      <c r="DE758" s="18"/>
      <c r="DF758" s="18"/>
      <c r="DG758" s="18"/>
      <c r="DH758" s="18"/>
      <c r="DI758" s="18"/>
      <c r="DJ758" s="18"/>
      <c r="DK758" s="18"/>
      <c r="DL758" s="18"/>
      <c r="DM758" s="18"/>
      <c r="DN758" s="18"/>
      <c r="DO758" s="18"/>
      <c r="DP758" s="18"/>
      <c r="DQ758" s="18"/>
      <c r="DR758" s="18"/>
      <c r="DS758" s="18"/>
      <c r="DT758" s="18"/>
      <c r="DU758" s="18"/>
      <c r="DV758" s="18"/>
      <c r="DW758" s="18"/>
      <c r="DX758" s="18"/>
      <c r="DY758" s="3">
        <v>0</v>
      </c>
      <c r="DZ758" s="18"/>
      <c r="EA758" s="18"/>
      <c r="EB758" s="18"/>
      <c r="EC758" s="18"/>
      <c r="ED758" s="18"/>
      <c r="EE758" s="18"/>
      <c r="EF758" s="18"/>
      <c r="EG758" s="18"/>
      <c r="EH758" s="18" t="s">
        <v>1096</v>
      </c>
      <c r="EI758" s="18" cm="1">
        <f t="array" ref="EI758">IF(SUMPRODUCT(--(DO758:DS758&lt;&gt;""))=0, 0,1)</f>
        <v>0</v>
      </c>
      <c r="EJ758" s="18" cm="1">
        <f t="array" ref="EJ758">IF(SUMPRODUCT(--(DT758:EG758&lt;&gt;""))=0, 0,1)</f>
        <v>1</v>
      </c>
      <c r="EK758" s="18" cm="1">
        <f t="array" ref="EK758">IF(SUMPRODUCT(--(EC758:EG758&lt;&gt;""))=0, 0,1)</f>
        <v>0</v>
      </c>
      <c r="EL758" s="18" cm="1">
        <f t="array" ref="EL758">IF(SUMPRODUCT(--(EE758:EG758&lt;&gt;""))=0, 0,1)</f>
        <v>0</v>
      </c>
      <c r="EM758" s="18">
        <f t="shared" si="166"/>
        <v>0</v>
      </c>
      <c r="EN758" s="18" t="str">
        <f t="shared" si="167"/>
        <v>NA</v>
      </c>
      <c r="EO758" s="18">
        <f t="shared" si="168"/>
        <v>0</v>
      </c>
      <c r="EP758" s="18" t="str">
        <f t="shared" si="169"/>
        <v>NA</v>
      </c>
      <c r="EQ758" s="18" t="str">
        <f t="shared" si="170"/>
        <v>NA</v>
      </c>
      <c r="ER758" s="58" t="s">
        <v>2080</v>
      </c>
      <c r="ES758" s="59">
        <v>43801</v>
      </c>
      <c r="ET758" s="18" t="s">
        <v>1087</v>
      </c>
      <c r="EU758" s="18" t="s">
        <v>1087</v>
      </c>
    </row>
    <row r="759" spans="1:151" ht="15.75" customHeight="1" x14ac:dyDescent="0.2">
      <c r="A759" s="5" t="s">
        <v>335</v>
      </c>
      <c r="B759" s="24" t="s">
        <v>1086</v>
      </c>
      <c r="C759" s="26">
        <v>1</v>
      </c>
      <c r="D759" s="18" t="s">
        <v>1099</v>
      </c>
      <c r="E759" s="18" t="s">
        <v>1090</v>
      </c>
      <c r="F759" s="18" t="s">
        <v>2297</v>
      </c>
      <c r="G759" s="18" t="s">
        <v>467</v>
      </c>
      <c r="H759" s="18" t="s">
        <v>468</v>
      </c>
      <c r="I759" s="18" t="s">
        <v>363</v>
      </c>
      <c r="J759" s="18" t="s">
        <v>363</v>
      </c>
      <c r="K759" s="18" t="s">
        <v>363</v>
      </c>
      <c r="L759" s="55" t="s">
        <v>1108</v>
      </c>
      <c r="M759" s="18" t="s">
        <v>253</v>
      </c>
      <c r="N759" s="71">
        <v>74</v>
      </c>
      <c r="O759" s="3" t="s">
        <v>551</v>
      </c>
      <c r="P759" s="18" t="s">
        <v>466</v>
      </c>
      <c r="Q759" s="18" t="s">
        <v>254</v>
      </c>
      <c r="R759" s="24" t="s">
        <v>257</v>
      </c>
      <c r="S759" s="24" t="s">
        <v>257</v>
      </c>
      <c r="T759" s="26" t="s">
        <v>257</v>
      </c>
      <c r="U759" s="26" t="s">
        <v>257</v>
      </c>
      <c r="V759" s="26" t="s">
        <v>257</v>
      </c>
      <c r="W759" s="26" t="s">
        <v>257</v>
      </c>
      <c r="X759" s="18" t="s">
        <v>1091</v>
      </c>
      <c r="Y759" s="57">
        <v>0</v>
      </c>
      <c r="Z759" s="18" t="s">
        <v>599</v>
      </c>
      <c r="AA759" s="57">
        <v>0</v>
      </c>
      <c r="AB759" s="57" t="s">
        <v>257</v>
      </c>
      <c r="AC759" s="18" t="s">
        <v>479</v>
      </c>
      <c r="AD759" s="18">
        <v>5</v>
      </c>
      <c r="AE759" s="18" t="s">
        <v>1109</v>
      </c>
      <c r="AF759" s="57">
        <v>0</v>
      </c>
      <c r="AG759" s="57">
        <v>0</v>
      </c>
      <c r="AH759" s="18" t="s">
        <v>363</v>
      </c>
      <c r="AI759" s="18">
        <v>24</v>
      </c>
      <c r="AJ759" s="18" t="s">
        <v>476</v>
      </c>
      <c r="AK759" s="18">
        <v>1</v>
      </c>
      <c r="AL759" s="18" t="s">
        <v>1104</v>
      </c>
      <c r="AM759" s="18" t="s">
        <v>256</v>
      </c>
      <c r="AN759" s="57">
        <v>14.4</v>
      </c>
      <c r="AO759" s="18" t="s">
        <v>1094</v>
      </c>
      <c r="AP759" s="26" t="s">
        <v>479</v>
      </c>
      <c r="AQ759" s="18">
        <v>5</v>
      </c>
      <c r="AR759" s="18" t="s">
        <v>1109</v>
      </c>
      <c r="AS759" s="66">
        <f t="shared" si="179"/>
        <v>10.400000000000002</v>
      </c>
      <c r="AT759" s="66">
        <v>18.399999999999999</v>
      </c>
      <c r="AU759" s="66">
        <f t="shared" si="180"/>
        <v>3.9999999999999982</v>
      </c>
      <c r="AV759" s="66">
        <f t="shared" si="181"/>
        <v>3.9999999999999982</v>
      </c>
      <c r="AW759" s="26" t="s">
        <v>363</v>
      </c>
      <c r="AX759" s="68">
        <v>24</v>
      </c>
      <c r="AY759" s="26" t="s">
        <v>958</v>
      </c>
      <c r="AZ759" s="18" t="s">
        <v>257</v>
      </c>
      <c r="BA759" s="18" t="s">
        <v>257</v>
      </c>
      <c r="BB759" s="18" t="s">
        <v>1105</v>
      </c>
      <c r="BC759" s="18"/>
      <c r="BD759" s="18"/>
      <c r="BE759" s="18"/>
      <c r="BF759" s="18"/>
      <c r="BG759" s="18"/>
      <c r="BH759" s="18"/>
      <c r="BI759" s="18"/>
      <c r="BJ759" s="18"/>
      <c r="BK759" s="18"/>
      <c r="BL759" s="18"/>
      <c r="BM759" s="18"/>
      <c r="BN759" s="18"/>
      <c r="BO759" s="18"/>
      <c r="BP759" s="18"/>
      <c r="BQ759" s="18"/>
      <c r="BR759" s="18"/>
      <c r="BS759" s="18"/>
      <c r="BT759" s="18"/>
      <c r="BU759" s="18"/>
      <c r="BV759" s="18"/>
      <c r="BW759" s="18"/>
      <c r="BX759" s="18"/>
      <c r="BY759" s="18"/>
      <c r="BZ759" s="18"/>
      <c r="CA759" s="18"/>
      <c r="CB759" s="18"/>
      <c r="CC759" s="18"/>
      <c r="CD759" s="18"/>
      <c r="CE759" s="18"/>
      <c r="CF759" s="18"/>
      <c r="CG759" s="18"/>
      <c r="CH759" s="18"/>
      <c r="CI759" s="18"/>
      <c r="CJ759" s="18"/>
      <c r="CK759" s="18"/>
      <c r="CL759" s="18"/>
      <c r="CM759" s="18"/>
      <c r="CN759" s="18"/>
      <c r="CO759" s="18"/>
      <c r="CP759" s="18"/>
      <c r="CQ759" s="18"/>
      <c r="CR759" s="18"/>
      <c r="CS759" s="18"/>
      <c r="CT759" s="18"/>
      <c r="CU759" s="18"/>
      <c r="CV759" s="18"/>
      <c r="CW759" s="18"/>
      <c r="CX759" s="18"/>
      <c r="CY759" s="18"/>
      <c r="CZ759" s="18"/>
      <c r="DA759" s="18"/>
      <c r="DB759" s="18"/>
      <c r="DC759" s="18"/>
      <c r="DD759" s="18"/>
      <c r="DE759" s="18"/>
      <c r="DF759" s="18"/>
      <c r="DG759" s="18"/>
      <c r="DH759" s="18"/>
      <c r="DI759" s="18"/>
      <c r="DJ759" s="18"/>
      <c r="DK759" s="18"/>
      <c r="DL759" s="18"/>
      <c r="DM759" s="18"/>
      <c r="DN759" s="18"/>
      <c r="DO759" s="18"/>
      <c r="DP759" s="18"/>
      <c r="DQ759" s="18"/>
      <c r="DR759" s="18"/>
      <c r="DS759" s="18"/>
      <c r="DT759" s="18"/>
      <c r="DU759" s="18"/>
      <c r="DV759" s="18"/>
      <c r="DW759" s="18"/>
      <c r="DX759" s="18"/>
      <c r="DY759" s="3">
        <v>0</v>
      </c>
      <c r="DZ759" s="18"/>
      <c r="EA759" s="18"/>
      <c r="EB759" s="18"/>
      <c r="EC759" s="18"/>
      <c r="ED759" s="18"/>
      <c r="EE759" s="18"/>
      <c r="EF759" s="18"/>
      <c r="EG759" s="18"/>
      <c r="EH759" s="18" t="s">
        <v>1096</v>
      </c>
      <c r="EI759" s="18" cm="1">
        <f t="array" ref="EI759">IF(SUMPRODUCT(--(DO759:DS759&lt;&gt;""))=0, 0,1)</f>
        <v>0</v>
      </c>
      <c r="EJ759" s="18" cm="1">
        <f t="array" ref="EJ759">IF(SUMPRODUCT(--(DT759:EG759&lt;&gt;""))=0, 0,1)</f>
        <v>1</v>
      </c>
      <c r="EK759" s="18" cm="1">
        <f t="array" ref="EK759">IF(SUMPRODUCT(--(EC759:EG759&lt;&gt;""))=0, 0,1)</f>
        <v>0</v>
      </c>
      <c r="EL759" s="18" cm="1">
        <f t="array" ref="EL759">IF(SUMPRODUCT(--(EE759:EG759&lt;&gt;""))=0, 0,1)</f>
        <v>0</v>
      </c>
      <c r="EM759" s="18">
        <f t="shared" si="166"/>
        <v>0</v>
      </c>
      <c r="EN759" s="18" t="str">
        <f t="shared" si="167"/>
        <v>NA</v>
      </c>
      <c r="EO759" s="18">
        <f t="shared" si="168"/>
        <v>0</v>
      </c>
      <c r="EP759" s="18" t="str">
        <f t="shared" si="169"/>
        <v>NA</v>
      </c>
      <c r="EQ759" s="18" t="str">
        <f t="shared" si="170"/>
        <v>NA</v>
      </c>
      <c r="ER759" s="58" t="s">
        <v>2080</v>
      </c>
      <c r="ES759" s="59">
        <v>43801</v>
      </c>
      <c r="ET759" s="18" t="s">
        <v>1087</v>
      </c>
      <c r="EU759" s="18" t="s">
        <v>1087</v>
      </c>
    </row>
    <row r="760" spans="1:151" ht="15.75" customHeight="1" x14ac:dyDescent="0.2">
      <c r="A760" s="5" t="s">
        <v>335</v>
      </c>
      <c r="B760" s="24" t="s">
        <v>1086</v>
      </c>
      <c r="C760" s="26">
        <v>1</v>
      </c>
      <c r="D760" s="18" t="s">
        <v>1100</v>
      </c>
      <c r="E760" s="18" t="s">
        <v>1090</v>
      </c>
      <c r="F760" s="18" t="s">
        <v>2297</v>
      </c>
      <c r="G760" s="18" t="s">
        <v>467</v>
      </c>
      <c r="H760" s="18" t="s">
        <v>468</v>
      </c>
      <c r="I760" s="18" t="s">
        <v>363</v>
      </c>
      <c r="J760" s="18" t="s">
        <v>363</v>
      </c>
      <c r="K760" s="18" t="s">
        <v>363</v>
      </c>
      <c r="L760" s="55" t="s">
        <v>1108</v>
      </c>
      <c r="M760" s="18" t="s">
        <v>253</v>
      </c>
      <c r="N760" s="71">
        <v>74</v>
      </c>
      <c r="O760" s="3" t="s">
        <v>551</v>
      </c>
      <c r="P760" s="18" t="s">
        <v>466</v>
      </c>
      <c r="Q760" s="18" t="s">
        <v>254</v>
      </c>
      <c r="R760" s="24" t="s">
        <v>257</v>
      </c>
      <c r="S760" s="24" t="s">
        <v>257</v>
      </c>
      <c r="T760" s="26" t="s">
        <v>257</v>
      </c>
      <c r="U760" s="26" t="s">
        <v>257</v>
      </c>
      <c r="V760" s="26" t="s">
        <v>257</v>
      </c>
      <c r="W760" s="26" t="s">
        <v>257</v>
      </c>
      <c r="X760" s="18" t="s">
        <v>1091</v>
      </c>
      <c r="Y760" s="57">
        <v>0</v>
      </c>
      <c r="Z760" s="18" t="s">
        <v>599</v>
      </c>
      <c r="AA760" s="57">
        <v>0</v>
      </c>
      <c r="AB760" s="57" t="s">
        <v>257</v>
      </c>
      <c r="AC760" s="18" t="s">
        <v>479</v>
      </c>
      <c r="AD760" s="18">
        <v>5</v>
      </c>
      <c r="AE760" s="18" t="s">
        <v>1109</v>
      </c>
      <c r="AF760" s="57">
        <v>0</v>
      </c>
      <c r="AG760" s="57">
        <v>0</v>
      </c>
      <c r="AH760" s="18" t="s">
        <v>363</v>
      </c>
      <c r="AI760" s="18">
        <v>24</v>
      </c>
      <c r="AJ760" s="18" t="s">
        <v>476</v>
      </c>
      <c r="AK760" s="18">
        <v>1</v>
      </c>
      <c r="AL760" s="18" t="s">
        <v>1104</v>
      </c>
      <c r="AM760" s="18" t="s">
        <v>256</v>
      </c>
      <c r="AN760" s="57">
        <v>21.2</v>
      </c>
      <c r="AO760" s="18" t="s">
        <v>1094</v>
      </c>
      <c r="AP760" s="26" t="s">
        <v>479</v>
      </c>
      <c r="AQ760" s="18">
        <v>5</v>
      </c>
      <c r="AR760" s="18" t="s">
        <v>1109</v>
      </c>
      <c r="AS760" s="66">
        <f t="shared" si="179"/>
        <v>18.399999999999999</v>
      </c>
      <c r="AT760" s="66">
        <v>24</v>
      </c>
      <c r="AU760" s="66">
        <f t="shared" si="180"/>
        <v>2.8000000000000007</v>
      </c>
      <c r="AV760" s="66">
        <f t="shared" si="181"/>
        <v>2.8000000000000007</v>
      </c>
      <c r="AW760" s="26" t="s">
        <v>363</v>
      </c>
      <c r="AX760" s="68">
        <v>24</v>
      </c>
      <c r="AY760" s="26" t="s">
        <v>958</v>
      </c>
      <c r="AZ760" s="18" t="s">
        <v>257</v>
      </c>
      <c r="BA760" s="18" t="s">
        <v>257</v>
      </c>
      <c r="BB760" s="18" t="s">
        <v>1105</v>
      </c>
      <c r="BC760" s="18"/>
      <c r="BD760" s="18"/>
      <c r="BE760" s="18"/>
      <c r="BF760" s="18"/>
      <c r="BG760" s="18"/>
      <c r="BH760" s="18"/>
      <c r="BI760" s="18"/>
      <c r="BJ760" s="18"/>
      <c r="BK760" s="18"/>
      <c r="BL760" s="18"/>
      <c r="BM760" s="18"/>
      <c r="BN760" s="18"/>
      <c r="BO760" s="18"/>
      <c r="BP760" s="18"/>
      <c r="BQ760" s="18"/>
      <c r="BR760" s="18"/>
      <c r="BS760" s="18"/>
      <c r="BT760" s="18"/>
      <c r="BU760" s="18"/>
      <c r="BV760" s="18"/>
      <c r="BW760" s="18"/>
      <c r="BX760" s="18"/>
      <c r="BY760" s="18"/>
      <c r="BZ760" s="18"/>
      <c r="CA760" s="18"/>
      <c r="CB760" s="18"/>
      <c r="CC760" s="18"/>
      <c r="CD760" s="18"/>
      <c r="CE760" s="18"/>
      <c r="CF760" s="18"/>
      <c r="CG760" s="18"/>
      <c r="CH760" s="18"/>
      <c r="CI760" s="18"/>
      <c r="CJ760" s="18"/>
      <c r="CK760" s="18"/>
      <c r="CL760" s="18"/>
      <c r="CM760" s="18"/>
      <c r="CN760" s="18"/>
      <c r="CO760" s="18"/>
      <c r="CP760" s="18"/>
      <c r="CQ760" s="18"/>
      <c r="CR760" s="18"/>
      <c r="CS760" s="18"/>
      <c r="CT760" s="18"/>
      <c r="CU760" s="18"/>
      <c r="CV760" s="18"/>
      <c r="CW760" s="18"/>
      <c r="CX760" s="18"/>
      <c r="CY760" s="18"/>
      <c r="CZ760" s="18"/>
      <c r="DA760" s="18"/>
      <c r="DB760" s="18"/>
      <c r="DC760" s="18"/>
      <c r="DD760" s="18"/>
      <c r="DE760" s="18"/>
      <c r="DF760" s="18"/>
      <c r="DG760" s="18"/>
      <c r="DH760" s="18"/>
      <c r="DI760" s="18"/>
      <c r="DJ760" s="18"/>
      <c r="DK760" s="18"/>
      <c r="DL760" s="18"/>
      <c r="DM760" s="18"/>
      <c r="DN760" s="18"/>
      <c r="DO760" s="18"/>
      <c r="DP760" s="18"/>
      <c r="DQ760" s="18"/>
      <c r="DR760" s="18"/>
      <c r="DS760" s="18"/>
      <c r="DT760" s="18"/>
      <c r="DU760" s="18"/>
      <c r="DV760" s="18"/>
      <c r="DW760" s="18"/>
      <c r="DX760" s="18"/>
      <c r="DY760" s="3">
        <v>0</v>
      </c>
      <c r="DZ760" s="18"/>
      <c r="EA760" s="18"/>
      <c r="EB760" s="18"/>
      <c r="EC760" s="18"/>
      <c r="ED760" s="18"/>
      <c r="EE760" s="18"/>
      <c r="EF760" s="18"/>
      <c r="EG760" s="18"/>
      <c r="EH760" s="18" t="s">
        <v>1096</v>
      </c>
      <c r="EI760" s="18" cm="1">
        <f t="array" ref="EI760">IF(SUMPRODUCT(--(DO760:DS760&lt;&gt;""))=0, 0,1)</f>
        <v>0</v>
      </c>
      <c r="EJ760" s="18" cm="1">
        <f t="array" ref="EJ760">IF(SUMPRODUCT(--(DT760:EG760&lt;&gt;""))=0, 0,1)</f>
        <v>1</v>
      </c>
      <c r="EK760" s="18" cm="1">
        <f t="array" ref="EK760">IF(SUMPRODUCT(--(EC760:EG760&lt;&gt;""))=0, 0,1)</f>
        <v>0</v>
      </c>
      <c r="EL760" s="18" cm="1">
        <f t="array" ref="EL760">IF(SUMPRODUCT(--(EE760:EG760&lt;&gt;""))=0, 0,1)</f>
        <v>0</v>
      </c>
      <c r="EM760" s="18">
        <f t="shared" si="166"/>
        <v>0</v>
      </c>
      <c r="EN760" s="18" t="str">
        <f t="shared" si="167"/>
        <v>NA</v>
      </c>
      <c r="EO760" s="18">
        <f t="shared" si="168"/>
        <v>0</v>
      </c>
      <c r="EP760" s="18" t="str">
        <f t="shared" si="169"/>
        <v>NA</v>
      </c>
      <c r="EQ760" s="18" t="str">
        <f t="shared" si="170"/>
        <v>NA</v>
      </c>
      <c r="ER760" s="58" t="s">
        <v>2080</v>
      </c>
      <c r="ES760" s="59">
        <v>43801</v>
      </c>
      <c r="ET760" s="18" t="s">
        <v>1087</v>
      </c>
      <c r="EU760" s="18" t="s">
        <v>1087</v>
      </c>
    </row>
    <row r="761" spans="1:151" ht="15.75" customHeight="1" x14ac:dyDescent="0.2">
      <c r="A761" s="5" t="s">
        <v>335</v>
      </c>
      <c r="B761" s="24" t="s">
        <v>1086</v>
      </c>
      <c r="C761" s="26">
        <v>1</v>
      </c>
      <c r="D761" s="18" t="s">
        <v>1101</v>
      </c>
      <c r="E761" s="18" t="s">
        <v>1090</v>
      </c>
      <c r="F761" s="18" t="s">
        <v>2297</v>
      </c>
      <c r="G761" s="18" t="s">
        <v>467</v>
      </c>
      <c r="H761" s="18" t="s">
        <v>468</v>
      </c>
      <c r="I761" s="18" t="s">
        <v>363</v>
      </c>
      <c r="J761" s="18" t="s">
        <v>363</v>
      </c>
      <c r="K761" s="18" t="s">
        <v>363</v>
      </c>
      <c r="L761" s="55" t="s">
        <v>1108</v>
      </c>
      <c r="M761" s="18" t="s">
        <v>253</v>
      </c>
      <c r="N761" s="71">
        <v>74</v>
      </c>
      <c r="O761" s="3" t="s">
        <v>551</v>
      </c>
      <c r="P761" s="18" t="s">
        <v>466</v>
      </c>
      <c r="Q761" s="18" t="s">
        <v>254</v>
      </c>
      <c r="R761" s="24" t="s">
        <v>257</v>
      </c>
      <c r="S761" s="24" t="s">
        <v>257</v>
      </c>
      <c r="T761" s="26" t="s">
        <v>257</v>
      </c>
      <c r="U761" s="26" t="s">
        <v>257</v>
      </c>
      <c r="V761" s="26" t="s">
        <v>257</v>
      </c>
      <c r="W761" s="26" t="s">
        <v>257</v>
      </c>
      <c r="X761" s="18" t="s">
        <v>1091</v>
      </c>
      <c r="Y761" s="57">
        <v>0</v>
      </c>
      <c r="Z761" s="18" t="s">
        <v>599</v>
      </c>
      <c r="AA761" s="57">
        <v>0</v>
      </c>
      <c r="AB761" s="57" t="s">
        <v>257</v>
      </c>
      <c r="AC761" s="18" t="s">
        <v>479</v>
      </c>
      <c r="AD761" s="18">
        <v>5</v>
      </c>
      <c r="AE761" s="18" t="s">
        <v>1109</v>
      </c>
      <c r="AF761" s="57">
        <v>0</v>
      </c>
      <c r="AG761" s="57">
        <v>0</v>
      </c>
      <c r="AH761" s="18" t="s">
        <v>363</v>
      </c>
      <c r="AI761" s="18">
        <v>24</v>
      </c>
      <c r="AJ761" s="18" t="s">
        <v>476</v>
      </c>
      <c r="AK761" s="18">
        <v>1</v>
      </c>
      <c r="AL761" s="18" t="s">
        <v>1104</v>
      </c>
      <c r="AM761" s="18" t="s">
        <v>256</v>
      </c>
      <c r="AN761" s="57">
        <v>24.2</v>
      </c>
      <c r="AO761" s="18" t="s">
        <v>1094</v>
      </c>
      <c r="AP761" s="26" t="s">
        <v>479</v>
      </c>
      <c r="AQ761" s="18">
        <v>5</v>
      </c>
      <c r="AR761" s="18" t="s">
        <v>1109</v>
      </c>
      <c r="AS761" s="66">
        <f t="shared" si="179"/>
        <v>19.5</v>
      </c>
      <c r="AT761" s="66">
        <v>28.9</v>
      </c>
      <c r="AU761" s="66">
        <f t="shared" si="180"/>
        <v>4.6999999999999993</v>
      </c>
      <c r="AV761" s="66">
        <f t="shared" si="181"/>
        <v>4.6999999999999993</v>
      </c>
      <c r="AW761" s="26" t="s">
        <v>363</v>
      </c>
      <c r="AX761" s="68">
        <v>24</v>
      </c>
      <c r="AY761" s="26" t="s">
        <v>958</v>
      </c>
      <c r="AZ761" s="18" t="s">
        <v>257</v>
      </c>
      <c r="BA761" s="18" t="s">
        <v>257</v>
      </c>
      <c r="BB761" s="18" t="s">
        <v>1105</v>
      </c>
      <c r="BC761" s="18"/>
      <c r="BD761" s="18"/>
      <c r="BE761" s="18"/>
      <c r="BF761" s="18"/>
      <c r="BG761" s="18"/>
      <c r="BH761" s="18"/>
      <c r="BI761" s="18"/>
      <c r="BJ761" s="18"/>
      <c r="BK761" s="18"/>
      <c r="BL761" s="18"/>
      <c r="BM761" s="18"/>
      <c r="BN761" s="18"/>
      <c r="BO761" s="18"/>
      <c r="BP761" s="18"/>
      <c r="BQ761" s="18"/>
      <c r="BR761" s="18"/>
      <c r="BS761" s="18"/>
      <c r="BT761" s="18"/>
      <c r="BU761" s="18"/>
      <c r="BV761" s="18"/>
      <c r="BW761" s="18"/>
      <c r="BX761" s="18"/>
      <c r="BY761" s="18"/>
      <c r="BZ761" s="18"/>
      <c r="CA761" s="18"/>
      <c r="CB761" s="18"/>
      <c r="CC761" s="18"/>
      <c r="CD761" s="18"/>
      <c r="CE761" s="18"/>
      <c r="CF761" s="18"/>
      <c r="CG761" s="18"/>
      <c r="CH761" s="18"/>
      <c r="CI761" s="18"/>
      <c r="CJ761" s="18"/>
      <c r="CK761" s="18"/>
      <c r="CL761" s="18"/>
      <c r="CM761" s="18"/>
      <c r="CN761" s="18"/>
      <c r="CO761" s="18"/>
      <c r="CP761" s="18"/>
      <c r="CQ761" s="18"/>
      <c r="CR761" s="18"/>
      <c r="CS761" s="18"/>
      <c r="CT761" s="18"/>
      <c r="CU761" s="18"/>
      <c r="CV761" s="18"/>
      <c r="CW761" s="18"/>
      <c r="CX761" s="18"/>
      <c r="CY761" s="18"/>
      <c r="CZ761" s="18"/>
      <c r="DA761" s="18"/>
      <c r="DB761" s="18"/>
      <c r="DC761" s="18"/>
      <c r="DD761" s="18"/>
      <c r="DE761" s="18"/>
      <c r="DF761" s="18"/>
      <c r="DG761" s="18"/>
      <c r="DH761" s="18"/>
      <c r="DI761" s="18"/>
      <c r="DJ761" s="18"/>
      <c r="DK761" s="18"/>
      <c r="DL761" s="18"/>
      <c r="DM761" s="18"/>
      <c r="DN761" s="18"/>
      <c r="DO761" s="18"/>
      <c r="DP761" s="18"/>
      <c r="DQ761" s="18"/>
      <c r="DR761" s="18"/>
      <c r="DS761" s="18"/>
      <c r="DT761" s="18"/>
      <c r="DU761" s="18"/>
      <c r="DV761" s="18"/>
      <c r="DW761" s="18"/>
      <c r="DX761" s="18"/>
      <c r="DY761" s="3">
        <v>0</v>
      </c>
      <c r="DZ761" s="18"/>
      <c r="EA761" s="18"/>
      <c r="EB761" s="18"/>
      <c r="EC761" s="18"/>
      <c r="ED761" s="18"/>
      <c r="EE761" s="18"/>
      <c r="EF761" s="18"/>
      <c r="EG761" s="18"/>
      <c r="EH761" s="18" t="s">
        <v>1096</v>
      </c>
      <c r="EI761" s="18" cm="1">
        <f t="array" ref="EI761">IF(SUMPRODUCT(--(DO761:DS761&lt;&gt;""))=0, 0,1)</f>
        <v>0</v>
      </c>
      <c r="EJ761" s="18" cm="1">
        <f t="array" ref="EJ761">IF(SUMPRODUCT(--(DT761:EG761&lt;&gt;""))=0, 0,1)</f>
        <v>1</v>
      </c>
      <c r="EK761" s="18" cm="1">
        <f t="array" ref="EK761">IF(SUMPRODUCT(--(EC761:EG761&lt;&gt;""))=0, 0,1)</f>
        <v>0</v>
      </c>
      <c r="EL761" s="18" cm="1">
        <f t="array" ref="EL761">IF(SUMPRODUCT(--(EE761:EG761&lt;&gt;""))=0, 0,1)</f>
        <v>0</v>
      </c>
      <c r="EM761" s="18">
        <f t="shared" si="166"/>
        <v>0</v>
      </c>
      <c r="EN761" s="18" t="str">
        <f t="shared" si="167"/>
        <v>NA</v>
      </c>
      <c r="EO761" s="18">
        <f t="shared" si="168"/>
        <v>0</v>
      </c>
      <c r="EP761" s="18" t="str">
        <f t="shared" si="169"/>
        <v>NA</v>
      </c>
      <c r="EQ761" s="18" t="str">
        <f t="shared" si="170"/>
        <v>NA</v>
      </c>
      <c r="ER761" s="58" t="s">
        <v>2080</v>
      </c>
      <c r="ES761" s="59">
        <v>43801</v>
      </c>
      <c r="ET761" s="18" t="s">
        <v>1087</v>
      </c>
      <c r="EU761" s="18" t="s">
        <v>1087</v>
      </c>
    </row>
    <row r="762" spans="1:151" ht="15.75" customHeight="1" x14ac:dyDescent="0.2">
      <c r="A762" s="5" t="s">
        <v>335</v>
      </c>
      <c r="B762" s="24" t="s">
        <v>1086</v>
      </c>
      <c r="C762" s="26">
        <v>1</v>
      </c>
      <c r="D762" s="18" t="s">
        <v>1089</v>
      </c>
      <c r="E762" s="18" t="s">
        <v>1090</v>
      </c>
      <c r="F762" s="18" t="s">
        <v>2297</v>
      </c>
      <c r="G762" s="18" t="s">
        <v>467</v>
      </c>
      <c r="H762" s="18" t="s">
        <v>468</v>
      </c>
      <c r="I762" s="18" t="s">
        <v>363</v>
      </c>
      <c r="J762" s="18" t="s">
        <v>363</v>
      </c>
      <c r="K762" s="18" t="s">
        <v>363</v>
      </c>
      <c r="L762" s="55" t="s">
        <v>1110</v>
      </c>
      <c r="M762" s="18" t="s">
        <v>253</v>
      </c>
      <c r="N762" s="71">
        <v>74</v>
      </c>
      <c r="O762" s="3" t="s">
        <v>551</v>
      </c>
      <c r="P762" s="18" t="s">
        <v>466</v>
      </c>
      <c r="Q762" s="18" t="s">
        <v>254</v>
      </c>
      <c r="R762" s="24" t="s">
        <v>257</v>
      </c>
      <c r="S762" s="24" t="s">
        <v>257</v>
      </c>
      <c r="T762" s="26" t="s">
        <v>257</v>
      </c>
      <c r="U762" s="26" t="s">
        <v>257</v>
      </c>
      <c r="V762" s="26" t="s">
        <v>257</v>
      </c>
      <c r="W762" s="26" t="s">
        <v>257</v>
      </c>
      <c r="X762" s="18" t="s">
        <v>1091</v>
      </c>
      <c r="Y762" s="57">
        <v>0</v>
      </c>
      <c r="Z762" s="18" t="s">
        <v>599</v>
      </c>
      <c r="AA762" s="57">
        <v>0</v>
      </c>
      <c r="AB762" s="57" t="s">
        <v>257</v>
      </c>
      <c r="AC762" s="18" t="s">
        <v>479</v>
      </c>
      <c r="AD762" s="18">
        <v>5</v>
      </c>
      <c r="AE762" s="18" t="s">
        <v>1111</v>
      </c>
      <c r="AF762" s="57">
        <v>0</v>
      </c>
      <c r="AG762" s="57">
        <v>0</v>
      </c>
      <c r="AH762" s="18" t="s">
        <v>363</v>
      </c>
      <c r="AI762" s="18">
        <v>24</v>
      </c>
      <c r="AJ762" s="18" t="s">
        <v>476</v>
      </c>
      <c r="AK762" s="18">
        <v>1</v>
      </c>
      <c r="AL762" s="18" t="s">
        <v>1104</v>
      </c>
      <c r="AM762" s="18" t="s">
        <v>256</v>
      </c>
      <c r="AN762" s="57">
        <v>11.6</v>
      </c>
      <c r="AO762" s="18" t="s">
        <v>1094</v>
      </c>
      <c r="AP762" s="26" t="s">
        <v>479</v>
      </c>
      <c r="AQ762" s="18">
        <v>5</v>
      </c>
      <c r="AR762" s="18" t="s">
        <v>1111</v>
      </c>
      <c r="AS762" s="66">
        <f t="shared" si="179"/>
        <v>8.7999999999999989</v>
      </c>
      <c r="AT762" s="66">
        <v>14.4</v>
      </c>
      <c r="AU762" s="66">
        <f t="shared" si="180"/>
        <v>2.8000000000000007</v>
      </c>
      <c r="AV762" s="66">
        <f t="shared" si="181"/>
        <v>2.8000000000000007</v>
      </c>
      <c r="AW762" s="26" t="s">
        <v>363</v>
      </c>
      <c r="AX762" s="68">
        <v>24</v>
      </c>
      <c r="AY762" s="26" t="s">
        <v>958</v>
      </c>
      <c r="AZ762" s="18" t="s">
        <v>257</v>
      </c>
      <c r="BA762" s="18" t="s">
        <v>257</v>
      </c>
      <c r="BB762" s="18" t="s">
        <v>1105</v>
      </c>
      <c r="BC762" s="18"/>
      <c r="BD762" s="18"/>
      <c r="BE762" s="18"/>
      <c r="BF762" s="18"/>
      <c r="BG762" s="18"/>
      <c r="BH762" s="18"/>
      <c r="BI762" s="18"/>
      <c r="BJ762" s="18"/>
      <c r="BK762" s="18"/>
      <c r="BL762" s="18"/>
      <c r="BM762" s="18"/>
      <c r="BN762" s="18"/>
      <c r="BO762" s="18"/>
      <c r="BP762" s="18"/>
      <c r="BQ762" s="18"/>
      <c r="BR762" s="18"/>
      <c r="BS762" s="18"/>
      <c r="BT762" s="18"/>
      <c r="BU762" s="18"/>
      <c r="BV762" s="18"/>
      <c r="BW762" s="18"/>
      <c r="BX762" s="18"/>
      <c r="BY762" s="18"/>
      <c r="BZ762" s="18"/>
      <c r="CA762" s="18"/>
      <c r="CB762" s="18"/>
      <c r="CC762" s="18"/>
      <c r="CD762" s="18"/>
      <c r="CE762" s="18"/>
      <c r="CF762" s="18"/>
      <c r="CG762" s="18"/>
      <c r="CH762" s="18"/>
      <c r="CI762" s="18"/>
      <c r="CJ762" s="18"/>
      <c r="CK762" s="18"/>
      <c r="CL762" s="18"/>
      <c r="CM762" s="18"/>
      <c r="CN762" s="18"/>
      <c r="CO762" s="18"/>
      <c r="CP762" s="18"/>
      <c r="CQ762" s="18"/>
      <c r="CR762" s="18"/>
      <c r="CS762" s="18"/>
      <c r="CT762" s="18"/>
      <c r="CU762" s="18"/>
      <c r="CV762" s="18"/>
      <c r="CW762" s="18"/>
      <c r="CX762" s="18"/>
      <c r="CY762" s="18"/>
      <c r="CZ762" s="18"/>
      <c r="DA762" s="18"/>
      <c r="DB762" s="18"/>
      <c r="DC762" s="18"/>
      <c r="DD762" s="18"/>
      <c r="DE762" s="18"/>
      <c r="DF762" s="18"/>
      <c r="DG762" s="18"/>
      <c r="DH762" s="18"/>
      <c r="DI762" s="18"/>
      <c r="DJ762" s="18"/>
      <c r="DK762" s="18"/>
      <c r="DL762" s="18"/>
      <c r="DM762" s="18"/>
      <c r="DN762" s="18"/>
      <c r="DO762" s="18"/>
      <c r="DP762" s="18"/>
      <c r="DQ762" s="18"/>
      <c r="DR762" s="18"/>
      <c r="DS762" s="18"/>
      <c r="DT762" s="18"/>
      <c r="DU762" s="18"/>
      <c r="DV762" s="18"/>
      <c r="DW762" s="18"/>
      <c r="DX762" s="18"/>
      <c r="DY762" s="3">
        <v>0</v>
      </c>
      <c r="DZ762" s="18"/>
      <c r="EA762" s="18"/>
      <c r="EB762" s="18"/>
      <c r="EC762" s="18"/>
      <c r="ED762" s="18"/>
      <c r="EE762" s="18"/>
      <c r="EF762" s="18"/>
      <c r="EG762" s="18"/>
      <c r="EH762" s="18" t="s">
        <v>1096</v>
      </c>
      <c r="EI762" s="18" cm="1">
        <f t="array" ref="EI762">IF(SUMPRODUCT(--(DO762:DS762&lt;&gt;""))=0, 0,1)</f>
        <v>0</v>
      </c>
      <c r="EJ762" s="18" cm="1">
        <f t="array" ref="EJ762">IF(SUMPRODUCT(--(DT762:EG762&lt;&gt;""))=0, 0,1)</f>
        <v>1</v>
      </c>
      <c r="EK762" s="18" cm="1">
        <f t="array" ref="EK762">IF(SUMPRODUCT(--(EC762:EG762&lt;&gt;""))=0, 0,1)</f>
        <v>0</v>
      </c>
      <c r="EL762" s="18" cm="1">
        <f t="array" ref="EL762">IF(SUMPRODUCT(--(EE762:EG762&lt;&gt;""))=0, 0,1)</f>
        <v>0</v>
      </c>
      <c r="EM762" s="18">
        <f t="shared" si="166"/>
        <v>0</v>
      </c>
      <c r="EN762" s="18" t="str">
        <f t="shared" si="167"/>
        <v>NA</v>
      </c>
      <c r="EO762" s="18">
        <f t="shared" si="168"/>
        <v>0</v>
      </c>
      <c r="EP762" s="18" t="str">
        <f t="shared" si="169"/>
        <v>NA</v>
      </c>
      <c r="EQ762" s="18" t="str">
        <f t="shared" si="170"/>
        <v>NA</v>
      </c>
      <c r="ER762" s="58" t="s">
        <v>2080</v>
      </c>
      <c r="ES762" s="59">
        <v>43801</v>
      </c>
      <c r="ET762" s="18" t="s">
        <v>1087</v>
      </c>
      <c r="EU762" s="18" t="s">
        <v>1087</v>
      </c>
    </row>
    <row r="763" spans="1:151" ht="15.75" customHeight="1" x14ac:dyDescent="0.2">
      <c r="A763" s="5" t="s">
        <v>335</v>
      </c>
      <c r="B763" s="24" t="s">
        <v>1086</v>
      </c>
      <c r="C763" s="26">
        <v>1</v>
      </c>
      <c r="D763" s="18" t="s">
        <v>1097</v>
      </c>
      <c r="E763" s="18" t="s">
        <v>1090</v>
      </c>
      <c r="F763" s="18" t="s">
        <v>2297</v>
      </c>
      <c r="G763" s="18" t="s">
        <v>467</v>
      </c>
      <c r="H763" s="18" t="s">
        <v>468</v>
      </c>
      <c r="I763" s="18" t="s">
        <v>363</v>
      </c>
      <c r="J763" s="18" t="s">
        <v>363</v>
      </c>
      <c r="K763" s="18" t="s">
        <v>363</v>
      </c>
      <c r="L763" s="55" t="s">
        <v>1110</v>
      </c>
      <c r="M763" s="18" t="s">
        <v>253</v>
      </c>
      <c r="N763" s="71">
        <v>74</v>
      </c>
      <c r="O763" s="3" t="s">
        <v>551</v>
      </c>
      <c r="P763" s="18" t="s">
        <v>466</v>
      </c>
      <c r="Q763" s="18" t="s">
        <v>254</v>
      </c>
      <c r="R763" s="24" t="s">
        <v>257</v>
      </c>
      <c r="S763" s="24" t="s">
        <v>257</v>
      </c>
      <c r="T763" s="26" t="s">
        <v>257</v>
      </c>
      <c r="U763" s="26" t="s">
        <v>257</v>
      </c>
      <c r="V763" s="26" t="s">
        <v>257</v>
      </c>
      <c r="W763" s="26" t="s">
        <v>257</v>
      </c>
      <c r="X763" s="18" t="s">
        <v>1091</v>
      </c>
      <c r="Y763" s="57">
        <v>0</v>
      </c>
      <c r="Z763" s="18" t="s">
        <v>599</v>
      </c>
      <c r="AA763" s="57">
        <v>0</v>
      </c>
      <c r="AB763" s="57" t="s">
        <v>257</v>
      </c>
      <c r="AC763" s="18" t="s">
        <v>479</v>
      </c>
      <c r="AD763" s="18">
        <v>5</v>
      </c>
      <c r="AE763" s="18" t="s">
        <v>1111</v>
      </c>
      <c r="AF763" s="57">
        <v>0</v>
      </c>
      <c r="AG763" s="57">
        <v>0</v>
      </c>
      <c r="AH763" s="18" t="s">
        <v>363</v>
      </c>
      <c r="AI763" s="18">
        <v>24</v>
      </c>
      <c r="AJ763" s="18" t="s">
        <v>476</v>
      </c>
      <c r="AK763" s="18">
        <v>1</v>
      </c>
      <c r="AL763" s="18" t="s">
        <v>1104</v>
      </c>
      <c r="AM763" s="18" t="s">
        <v>256</v>
      </c>
      <c r="AN763" s="57">
        <v>12.3</v>
      </c>
      <c r="AO763" s="18" t="s">
        <v>1094</v>
      </c>
      <c r="AP763" s="26" t="s">
        <v>479</v>
      </c>
      <c r="AQ763" s="18">
        <v>5</v>
      </c>
      <c r="AR763" s="18" t="s">
        <v>1111</v>
      </c>
      <c r="AS763" s="66">
        <f t="shared" si="179"/>
        <v>8.3000000000000007</v>
      </c>
      <c r="AT763" s="66">
        <v>16.3</v>
      </c>
      <c r="AU763" s="66">
        <f t="shared" si="180"/>
        <v>4</v>
      </c>
      <c r="AV763" s="66">
        <f t="shared" si="181"/>
        <v>4</v>
      </c>
      <c r="AW763" s="26" t="s">
        <v>363</v>
      </c>
      <c r="AX763" s="68">
        <v>24</v>
      </c>
      <c r="AY763" s="26" t="s">
        <v>958</v>
      </c>
      <c r="AZ763" s="18" t="s">
        <v>257</v>
      </c>
      <c r="BA763" s="18" t="s">
        <v>257</v>
      </c>
      <c r="BB763" s="18" t="s">
        <v>1105</v>
      </c>
      <c r="BC763" s="18"/>
      <c r="BD763" s="18"/>
      <c r="BE763" s="18"/>
      <c r="BF763" s="18"/>
      <c r="BG763" s="18"/>
      <c r="BH763" s="18"/>
      <c r="BI763" s="18"/>
      <c r="BJ763" s="18"/>
      <c r="BK763" s="18"/>
      <c r="BL763" s="18"/>
      <c r="BM763" s="18"/>
      <c r="BN763" s="18"/>
      <c r="BO763" s="18"/>
      <c r="BP763" s="18"/>
      <c r="BQ763" s="18"/>
      <c r="BR763" s="18"/>
      <c r="BS763" s="18"/>
      <c r="BT763" s="18"/>
      <c r="BU763" s="18"/>
      <c r="BV763" s="18"/>
      <c r="BW763" s="18"/>
      <c r="BX763" s="18"/>
      <c r="BY763" s="18"/>
      <c r="BZ763" s="18"/>
      <c r="CA763" s="18"/>
      <c r="CB763" s="18"/>
      <c r="CC763" s="18"/>
      <c r="CD763" s="18"/>
      <c r="CE763" s="18"/>
      <c r="CF763" s="18"/>
      <c r="CG763" s="18"/>
      <c r="CH763" s="18"/>
      <c r="CI763" s="18"/>
      <c r="CJ763" s="18"/>
      <c r="CK763" s="18"/>
      <c r="CL763" s="18"/>
      <c r="CM763" s="18"/>
      <c r="CN763" s="18"/>
      <c r="CO763" s="18"/>
      <c r="CP763" s="18"/>
      <c r="CQ763" s="18"/>
      <c r="CR763" s="18"/>
      <c r="CS763" s="18"/>
      <c r="CT763" s="18"/>
      <c r="CU763" s="18"/>
      <c r="CV763" s="18"/>
      <c r="CW763" s="18"/>
      <c r="CX763" s="18"/>
      <c r="CY763" s="18"/>
      <c r="CZ763" s="18"/>
      <c r="DA763" s="18"/>
      <c r="DB763" s="18"/>
      <c r="DC763" s="18"/>
      <c r="DD763" s="18"/>
      <c r="DE763" s="18"/>
      <c r="DF763" s="18"/>
      <c r="DG763" s="18"/>
      <c r="DH763" s="18"/>
      <c r="DI763" s="18"/>
      <c r="DJ763" s="18"/>
      <c r="DK763" s="18"/>
      <c r="DL763" s="18"/>
      <c r="DM763" s="18"/>
      <c r="DN763" s="18"/>
      <c r="DO763" s="18"/>
      <c r="DP763" s="18"/>
      <c r="DQ763" s="18"/>
      <c r="DR763" s="18"/>
      <c r="DS763" s="18"/>
      <c r="DT763" s="18"/>
      <c r="DU763" s="18"/>
      <c r="DV763" s="18"/>
      <c r="DW763" s="18"/>
      <c r="DX763" s="18"/>
      <c r="DY763" s="3">
        <v>0</v>
      </c>
      <c r="DZ763" s="18"/>
      <c r="EA763" s="18"/>
      <c r="EB763" s="18"/>
      <c r="EC763" s="18"/>
      <c r="ED763" s="18"/>
      <c r="EE763" s="18"/>
      <c r="EF763" s="18"/>
      <c r="EG763" s="18"/>
      <c r="EH763" s="18" t="s">
        <v>1096</v>
      </c>
      <c r="EI763" s="18" cm="1">
        <f t="array" ref="EI763">IF(SUMPRODUCT(--(DO763:DS763&lt;&gt;""))=0, 0,1)</f>
        <v>0</v>
      </c>
      <c r="EJ763" s="18" cm="1">
        <f t="array" ref="EJ763">IF(SUMPRODUCT(--(DT763:EG763&lt;&gt;""))=0, 0,1)</f>
        <v>1</v>
      </c>
      <c r="EK763" s="18" cm="1">
        <f t="array" ref="EK763">IF(SUMPRODUCT(--(EC763:EG763&lt;&gt;""))=0, 0,1)</f>
        <v>0</v>
      </c>
      <c r="EL763" s="18" cm="1">
        <f t="array" ref="EL763">IF(SUMPRODUCT(--(EE763:EG763&lt;&gt;""))=0, 0,1)</f>
        <v>0</v>
      </c>
      <c r="EM763" s="18">
        <f t="shared" si="166"/>
        <v>0</v>
      </c>
      <c r="EN763" s="18" t="str">
        <f t="shared" si="167"/>
        <v>NA</v>
      </c>
      <c r="EO763" s="18">
        <f t="shared" si="168"/>
        <v>0</v>
      </c>
      <c r="EP763" s="18" t="str">
        <f t="shared" si="169"/>
        <v>NA</v>
      </c>
      <c r="EQ763" s="18" t="str">
        <f t="shared" si="170"/>
        <v>NA</v>
      </c>
      <c r="ER763" s="58" t="s">
        <v>2080</v>
      </c>
      <c r="ES763" s="59">
        <v>43801</v>
      </c>
      <c r="ET763" s="18" t="s">
        <v>1087</v>
      </c>
      <c r="EU763" s="18" t="s">
        <v>1087</v>
      </c>
    </row>
    <row r="764" spans="1:151" ht="15.75" customHeight="1" x14ac:dyDescent="0.2">
      <c r="A764" s="5" t="s">
        <v>335</v>
      </c>
      <c r="B764" s="24" t="s">
        <v>1086</v>
      </c>
      <c r="C764" s="26">
        <v>1</v>
      </c>
      <c r="D764" s="18" t="s">
        <v>1098</v>
      </c>
      <c r="E764" s="18" t="s">
        <v>1090</v>
      </c>
      <c r="F764" s="18" t="s">
        <v>2297</v>
      </c>
      <c r="G764" s="18" t="s">
        <v>467</v>
      </c>
      <c r="H764" s="18" t="s">
        <v>468</v>
      </c>
      <c r="I764" s="18" t="s">
        <v>363</v>
      </c>
      <c r="J764" s="18" t="s">
        <v>363</v>
      </c>
      <c r="K764" s="18" t="s">
        <v>363</v>
      </c>
      <c r="L764" s="55" t="s">
        <v>1110</v>
      </c>
      <c r="M764" s="18" t="s">
        <v>253</v>
      </c>
      <c r="N764" s="71">
        <v>74</v>
      </c>
      <c r="O764" s="3" t="s">
        <v>551</v>
      </c>
      <c r="P764" s="18" t="s">
        <v>466</v>
      </c>
      <c r="Q764" s="18" t="s">
        <v>254</v>
      </c>
      <c r="R764" s="24" t="s">
        <v>257</v>
      </c>
      <c r="S764" s="24" t="s">
        <v>257</v>
      </c>
      <c r="T764" s="26" t="s">
        <v>257</v>
      </c>
      <c r="U764" s="26" t="s">
        <v>257</v>
      </c>
      <c r="V764" s="26" t="s">
        <v>257</v>
      </c>
      <c r="W764" s="26" t="s">
        <v>257</v>
      </c>
      <c r="X764" s="18" t="s">
        <v>1091</v>
      </c>
      <c r="Y764" s="57">
        <v>0</v>
      </c>
      <c r="Z764" s="18" t="s">
        <v>599</v>
      </c>
      <c r="AA764" s="57">
        <v>0</v>
      </c>
      <c r="AB764" s="57" t="s">
        <v>257</v>
      </c>
      <c r="AC764" s="18" t="s">
        <v>479</v>
      </c>
      <c r="AD764" s="18">
        <v>5</v>
      </c>
      <c r="AE764" s="18" t="s">
        <v>1111</v>
      </c>
      <c r="AF764" s="57">
        <v>0</v>
      </c>
      <c r="AG764" s="57">
        <v>0</v>
      </c>
      <c r="AH764" s="18" t="s">
        <v>363</v>
      </c>
      <c r="AI764" s="18">
        <v>24</v>
      </c>
      <c r="AJ764" s="18" t="s">
        <v>476</v>
      </c>
      <c r="AK764" s="18">
        <v>1</v>
      </c>
      <c r="AL764" s="18" t="s">
        <v>1104</v>
      </c>
      <c r="AM764" s="18" t="s">
        <v>256</v>
      </c>
      <c r="AN764" s="57">
        <v>14.8</v>
      </c>
      <c r="AO764" s="18" t="s">
        <v>1094</v>
      </c>
      <c r="AP764" s="26" t="s">
        <v>479</v>
      </c>
      <c r="AQ764" s="18">
        <v>5</v>
      </c>
      <c r="AR764" s="18" t="s">
        <v>1111</v>
      </c>
      <c r="AS764" s="66">
        <f t="shared" si="179"/>
        <v>10.100000000000001</v>
      </c>
      <c r="AT764" s="66">
        <v>19.5</v>
      </c>
      <c r="AU764" s="66">
        <f t="shared" si="180"/>
        <v>4.6999999999999993</v>
      </c>
      <c r="AV764" s="66">
        <f t="shared" si="181"/>
        <v>4.6999999999999993</v>
      </c>
      <c r="AW764" s="26" t="s">
        <v>363</v>
      </c>
      <c r="AX764" s="68">
        <v>24</v>
      </c>
      <c r="AY764" s="26" t="s">
        <v>958</v>
      </c>
      <c r="AZ764" s="18" t="s">
        <v>257</v>
      </c>
      <c r="BA764" s="18" t="s">
        <v>257</v>
      </c>
      <c r="BB764" s="18" t="s">
        <v>1105</v>
      </c>
      <c r="BC764" s="18"/>
      <c r="BD764" s="18"/>
      <c r="BE764" s="18"/>
      <c r="BF764" s="18"/>
      <c r="BG764" s="18"/>
      <c r="BH764" s="18"/>
      <c r="BI764" s="18"/>
      <c r="BJ764" s="18"/>
      <c r="BK764" s="18"/>
      <c r="BL764" s="18"/>
      <c r="BM764" s="18"/>
      <c r="BN764" s="18"/>
      <c r="BO764" s="18"/>
      <c r="BP764" s="18"/>
      <c r="BQ764" s="18"/>
      <c r="BR764" s="18"/>
      <c r="BS764" s="18"/>
      <c r="BT764" s="18"/>
      <c r="BU764" s="18"/>
      <c r="BV764" s="18"/>
      <c r="BW764" s="18"/>
      <c r="BX764" s="18"/>
      <c r="BY764" s="18"/>
      <c r="BZ764" s="18"/>
      <c r="CA764" s="18"/>
      <c r="CB764" s="18"/>
      <c r="CC764" s="18"/>
      <c r="CD764" s="18"/>
      <c r="CE764" s="18"/>
      <c r="CF764" s="18"/>
      <c r="CG764" s="18"/>
      <c r="CH764" s="18"/>
      <c r="CI764" s="18"/>
      <c r="CJ764" s="18"/>
      <c r="CK764" s="18"/>
      <c r="CL764" s="18"/>
      <c r="CM764" s="18"/>
      <c r="CN764" s="18"/>
      <c r="CO764" s="18"/>
      <c r="CP764" s="18"/>
      <c r="CQ764" s="18"/>
      <c r="CR764" s="18"/>
      <c r="CS764" s="18"/>
      <c r="CT764" s="18"/>
      <c r="CU764" s="18"/>
      <c r="CV764" s="18"/>
      <c r="CW764" s="18"/>
      <c r="CX764" s="18"/>
      <c r="CY764" s="18"/>
      <c r="CZ764" s="18"/>
      <c r="DA764" s="18"/>
      <c r="DB764" s="18"/>
      <c r="DC764" s="18"/>
      <c r="DD764" s="18"/>
      <c r="DE764" s="18"/>
      <c r="DF764" s="18"/>
      <c r="DG764" s="18"/>
      <c r="DH764" s="18"/>
      <c r="DI764" s="18"/>
      <c r="DJ764" s="18"/>
      <c r="DK764" s="18"/>
      <c r="DL764" s="18"/>
      <c r="DM764" s="18"/>
      <c r="DN764" s="18"/>
      <c r="DO764" s="18"/>
      <c r="DP764" s="18"/>
      <c r="DQ764" s="18"/>
      <c r="DR764" s="18"/>
      <c r="DS764" s="18"/>
      <c r="DT764" s="18"/>
      <c r="DU764" s="18"/>
      <c r="DV764" s="18"/>
      <c r="DW764" s="18"/>
      <c r="DX764" s="18"/>
      <c r="DY764" s="3">
        <v>0</v>
      </c>
      <c r="DZ764" s="18"/>
      <c r="EA764" s="18"/>
      <c r="EB764" s="18"/>
      <c r="EC764" s="18"/>
      <c r="ED764" s="18"/>
      <c r="EE764" s="18"/>
      <c r="EF764" s="18"/>
      <c r="EG764" s="18"/>
      <c r="EH764" s="18" t="s">
        <v>1096</v>
      </c>
      <c r="EI764" s="18" cm="1">
        <f t="array" ref="EI764">IF(SUMPRODUCT(--(DO764:DS764&lt;&gt;""))=0, 0,1)</f>
        <v>0</v>
      </c>
      <c r="EJ764" s="18" cm="1">
        <f t="array" ref="EJ764">IF(SUMPRODUCT(--(DT764:EG764&lt;&gt;""))=0, 0,1)</f>
        <v>1</v>
      </c>
      <c r="EK764" s="18" cm="1">
        <f t="array" ref="EK764">IF(SUMPRODUCT(--(EC764:EG764&lt;&gt;""))=0, 0,1)</f>
        <v>0</v>
      </c>
      <c r="EL764" s="18" cm="1">
        <f t="array" ref="EL764">IF(SUMPRODUCT(--(EE764:EG764&lt;&gt;""))=0, 0,1)</f>
        <v>0</v>
      </c>
      <c r="EM764" s="18">
        <f t="shared" si="166"/>
        <v>0</v>
      </c>
      <c r="EN764" s="18" t="str">
        <f t="shared" si="167"/>
        <v>NA</v>
      </c>
      <c r="EO764" s="18">
        <f t="shared" si="168"/>
        <v>0</v>
      </c>
      <c r="EP764" s="18" t="str">
        <f t="shared" si="169"/>
        <v>NA</v>
      </c>
      <c r="EQ764" s="18" t="str">
        <f t="shared" si="170"/>
        <v>NA</v>
      </c>
      <c r="ER764" s="58" t="s">
        <v>2080</v>
      </c>
      <c r="ES764" s="59">
        <v>43801</v>
      </c>
      <c r="ET764" s="18" t="s">
        <v>1087</v>
      </c>
      <c r="EU764" s="18" t="s">
        <v>1087</v>
      </c>
    </row>
    <row r="765" spans="1:151" ht="15.75" customHeight="1" x14ac:dyDescent="0.2">
      <c r="A765" s="5" t="s">
        <v>335</v>
      </c>
      <c r="B765" s="24" t="s">
        <v>1086</v>
      </c>
      <c r="C765" s="26">
        <v>1</v>
      </c>
      <c r="D765" s="18" t="s">
        <v>1099</v>
      </c>
      <c r="E765" s="18" t="s">
        <v>1090</v>
      </c>
      <c r="F765" s="18" t="s">
        <v>2297</v>
      </c>
      <c r="G765" s="18" t="s">
        <v>467</v>
      </c>
      <c r="H765" s="18" t="s">
        <v>468</v>
      </c>
      <c r="I765" s="18" t="s">
        <v>363</v>
      </c>
      <c r="J765" s="18" t="s">
        <v>363</v>
      </c>
      <c r="K765" s="18" t="s">
        <v>363</v>
      </c>
      <c r="L765" s="55" t="s">
        <v>1110</v>
      </c>
      <c r="M765" s="18" t="s">
        <v>253</v>
      </c>
      <c r="N765" s="71">
        <v>74</v>
      </c>
      <c r="O765" s="3" t="s">
        <v>551</v>
      </c>
      <c r="P765" s="18" t="s">
        <v>466</v>
      </c>
      <c r="Q765" s="18" t="s">
        <v>254</v>
      </c>
      <c r="R765" s="24" t="s">
        <v>257</v>
      </c>
      <c r="S765" s="24" t="s">
        <v>257</v>
      </c>
      <c r="T765" s="26" t="s">
        <v>257</v>
      </c>
      <c r="U765" s="26" t="s">
        <v>257</v>
      </c>
      <c r="V765" s="26" t="s">
        <v>257</v>
      </c>
      <c r="W765" s="26" t="s">
        <v>257</v>
      </c>
      <c r="X765" s="18" t="s">
        <v>1091</v>
      </c>
      <c r="Y765" s="57">
        <v>0</v>
      </c>
      <c r="Z765" s="18" t="s">
        <v>599</v>
      </c>
      <c r="AA765" s="57">
        <v>0</v>
      </c>
      <c r="AB765" s="57" t="s">
        <v>257</v>
      </c>
      <c r="AC765" s="18" t="s">
        <v>479</v>
      </c>
      <c r="AD765" s="18">
        <v>5</v>
      </c>
      <c r="AE765" s="18" t="s">
        <v>1111</v>
      </c>
      <c r="AF765" s="57">
        <v>0</v>
      </c>
      <c r="AG765" s="57">
        <v>0</v>
      </c>
      <c r="AH765" s="18" t="s">
        <v>363</v>
      </c>
      <c r="AI765" s="18">
        <v>24</v>
      </c>
      <c r="AJ765" s="18" t="s">
        <v>476</v>
      </c>
      <c r="AK765" s="18">
        <v>1</v>
      </c>
      <c r="AL765" s="18" t="s">
        <v>1104</v>
      </c>
      <c r="AM765" s="18" t="s">
        <v>256</v>
      </c>
      <c r="AN765" s="57">
        <v>29.3</v>
      </c>
      <c r="AO765" s="18" t="s">
        <v>1094</v>
      </c>
      <c r="AP765" s="26" t="s">
        <v>479</v>
      </c>
      <c r="AQ765" s="18">
        <v>5</v>
      </c>
      <c r="AR765" s="18" t="s">
        <v>1111</v>
      </c>
      <c r="AS765" s="66">
        <f t="shared" si="179"/>
        <v>23.4</v>
      </c>
      <c r="AT765" s="66">
        <v>35.200000000000003</v>
      </c>
      <c r="AU765" s="66">
        <f t="shared" si="180"/>
        <v>5.9000000000000021</v>
      </c>
      <c r="AV765" s="66">
        <f t="shared" si="181"/>
        <v>5.9000000000000021</v>
      </c>
      <c r="AW765" s="26" t="s">
        <v>363</v>
      </c>
      <c r="AX765" s="68">
        <v>24</v>
      </c>
      <c r="AY765" s="26" t="s">
        <v>958</v>
      </c>
      <c r="AZ765" s="18" t="s">
        <v>257</v>
      </c>
      <c r="BA765" s="18" t="s">
        <v>257</v>
      </c>
      <c r="BB765" s="18" t="s">
        <v>1105</v>
      </c>
      <c r="BC765" s="18"/>
      <c r="BD765" s="18"/>
      <c r="BE765" s="18"/>
      <c r="BF765" s="18"/>
      <c r="BG765" s="18"/>
      <c r="BH765" s="18"/>
      <c r="BI765" s="18"/>
      <c r="BJ765" s="18"/>
      <c r="BK765" s="18"/>
      <c r="BL765" s="18"/>
      <c r="BM765" s="18"/>
      <c r="BN765" s="18"/>
      <c r="BO765" s="18"/>
      <c r="BP765" s="18"/>
      <c r="BQ765" s="18"/>
      <c r="BR765" s="18"/>
      <c r="BS765" s="18"/>
      <c r="BT765" s="18"/>
      <c r="BU765" s="18"/>
      <c r="BV765" s="18"/>
      <c r="BW765" s="18"/>
      <c r="BX765" s="18"/>
      <c r="BY765" s="18"/>
      <c r="BZ765" s="18"/>
      <c r="CA765" s="18"/>
      <c r="CB765" s="18"/>
      <c r="CC765" s="18"/>
      <c r="CD765" s="18"/>
      <c r="CE765" s="18"/>
      <c r="CF765" s="18"/>
      <c r="CG765" s="18"/>
      <c r="CH765" s="18"/>
      <c r="CI765" s="18"/>
      <c r="CJ765" s="18"/>
      <c r="CK765" s="18"/>
      <c r="CL765" s="18"/>
      <c r="CM765" s="18"/>
      <c r="CN765" s="18"/>
      <c r="CO765" s="18"/>
      <c r="CP765" s="18"/>
      <c r="CQ765" s="18"/>
      <c r="CR765" s="18"/>
      <c r="CS765" s="18"/>
      <c r="CT765" s="18"/>
      <c r="CU765" s="18"/>
      <c r="CV765" s="18"/>
      <c r="CW765" s="18"/>
      <c r="CX765" s="18"/>
      <c r="CY765" s="18"/>
      <c r="CZ765" s="18"/>
      <c r="DA765" s="18"/>
      <c r="DB765" s="18"/>
      <c r="DC765" s="18"/>
      <c r="DD765" s="18"/>
      <c r="DE765" s="18"/>
      <c r="DF765" s="18"/>
      <c r="DG765" s="18"/>
      <c r="DH765" s="18"/>
      <c r="DI765" s="18"/>
      <c r="DJ765" s="18"/>
      <c r="DK765" s="18"/>
      <c r="DL765" s="18"/>
      <c r="DM765" s="18"/>
      <c r="DN765" s="18"/>
      <c r="DO765" s="18"/>
      <c r="DP765" s="18"/>
      <c r="DQ765" s="18"/>
      <c r="DR765" s="18"/>
      <c r="DS765" s="18"/>
      <c r="DT765" s="18"/>
      <c r="DU765" s="18"/>
      <c r="DV765" s="18"/>
      <c r="DW765" s="18"/>
      <c r="DX765" s="18"/>
      <c r="DY765" s="3">
        <v>0</v>
      </c>
      <c r="DZ765" s="18"/>
      <c r="EA765" s="18"/>
      <c r="EB765" s="18"/>
      <c r="EC765" s="18"/>
      <c r="ED765" s="18"/>
      <c r="EE765" s="18"/>
      <c r="EF765" s="18"/>
      <c r="EG765" s="18"/>
      <c r="EH765" s="18" t="s">
        <v>1096</v>
      </c>
      <c r="EI765" s="18" cm="1">
        <f t="array" ref="EI765">IF(SUMPRODUCT(--(DO765:DS765&lt;&gt;""))=0, 0,1)</f>
        <v>0</v>
      </c>
      <c r="EJ765" s="18" cm="1">
        <f t="array" ref="EJ765">IF(SUMPRODUCT(--(DT765:EG765&lt;&gt;""))=0, 0,1)</f>
        <v>1</v>
      </c>
      <c r="EK765" s="18" cm="1">
        <f t="array" ref="EK765">IF(SUMPRODUCT(--(EC765:EG765&lt;&gt;""))=0, 0,1)</f>
        <v>0</v>
      </c>
      <c r="EL765" s="18" cm="1">
        <f t="array" ref="EL765">IF(SUMPRODUCT(--(EE765:EG765&lt;&gt;""))=0, 0,1)</f>
        <v>0</v>
      </c>
      <c r="EM765" s="18">
        <f t="shared" si="166"/>
        <v>0</v>
      </c>
      <c r="EN765" s="18" t="str">
        <f t="shared" si="167"/>
        <v>NA</v>
      </c>
      <c r="EO765" s="18">
        <f t="shared" si="168"/>
        <v>0</v>
      </c>
      <c r="EP765" s="18" t="str">
        <f t="shared" si="169"/>
        <v>NA</v>
      </c>
      <c r="EQ765" s="18" t="str">
        <f t="shared" si="170"/>
        <v>NA</v>
      </c>
      <c r="ER765" s="58" t="s">
        <v>2080</v>
      </c>
      <c r="ES765" s="59">
        <v>43801</v>
      </c>
      <c r="ET765" s="18" t="s">
        <v>1087</v>
      </c>
      <c r="EU765" s="18" t="s">
        <v>1087</v>
      </c>
    </row>
    <row r="766" spans="1:151" ht="15.75" customHeight="1" x14ac:dyDescent="0.2">
      <c r="A766" s="5" t="s">
        <v>335</v>
      </c>
      <c r="B766" s="24" t="s">
        <v>1086</v>
      </c>
      <c r="C766" s="26">
        <v>1</v>
      </c>
      <c r="D766" s="18" t="s">
        <v>1100</v>
      </c>
      <c r="E766" s="18" t="s">
        <v>1090</v>
      </c>
      <c r="F766" s="18" t="s">
        <v>2297</v>
      </c>
      <c r="G766" s="18" t="s">
        <v>467</v>
      </c>
      <c r="H766" s="18" t="s">
        <v>468</v>
      </c>
      <c r="I766" s="18" t="s">
        <v>363</v>
      </c>
      <c r="J766" s="18" t="s">
        <v>363</v>
      </c>
      <c r="K766" s="18" t="s">
        <v>363</v>
      </c>
      <c r="L766" s="55" t="s">
        <v>1110</v>
      </c>
      <c r="M766" s="18" t="s">
        <v>253</v>
      </c>
      <c r="N766" s="71">
        <v>74</v>
      </c>
      <c r="O766" s="3" t="s">
        <v>551</v>
      </c>
      <c r="P766" s="18" t="s">
        <v>466</v>
      </c>
      <c r="Q766" s="18" t="s">
        <v>254</v>
      </c>
      <c r="R766" s="24" t="s">
        <v>257</v>
      </c>
      <c r="S766" s="24" t="s">
        <v>257</v>
      </c>
      <c r="T766" s="26" t="s">
        <v>257</v>
      </c>
      <c r="U766" s="26" t="s">
        <v>257</v>
      </c>
      <c r="V766" s="26" t="s">
        <v>257</v>
      </c>
      <c r="W766" s="26" t="s">
        <v>257</v>
      </c>
      <c r="X766" s="18" t="s">
        <v>1091</v>
      </c>
      <c r="Y766" s="57">
        <v>0</v>
      </c>
      <c r="Z766" s="18" t="s">
        <v>599</v>
      </c>
      <c r="AA766" s="57">
        <v>0</v>
      </c>
      <c r="AB766" s="57" t="s">
        <v>257</v>
      </c>
      <c r="AC766" s="18" t="s">
        <v>479</v>
      </c>
      <c r="AD766" s="18">
        <v>5</v>
      </c>
      <c r="AE766" s="18" t="s">
        <v>1111</v>
      </c>
      <c r="AF766" s="57">
        <v>0</v>
      </c>
      <c r="AG766" s="57">
        <v>0</v>
      </c>
      <c r="AH766" s="18" t="s">
        <v>363</v>
      </c>
      <c r="AI766" s="18">
        <v>24</v>
      </c>
      <c r="AJ766" s="18" t="s">
        <v>476</v>
      </c>
      <c r="AK766" s="18">
        <v>1</v>
      </c>
      <c r="AL766" s="18" t="s">
        <v>1104</v>
      </c>
      <c r="AM766" s="18" t="s">
        <v>256</v>
      </c>
      <c r="AN766" s="57">
        <v>29.8</v>
      </c>
      <c r="AO766" s="18" t="s">
        <v>1094</v>
      </c>
      <c r="AP766" s="26" t="s">
        <v>479</v>
      </c>
      <c r="AQ766" s="18">
        <v>5</v>
      </c>
      <c r="AR766" s="18" t="s">
        <v>1111</v>
      </c>
      <c r="AS766" s="66">
        <f t="shared" si="179"/>
        <v>26.5</v>
      </c>
      <c r="AT766" s="66">
        <v>33.1</v>
      </c>
      <c r="AU766" s="66">
        <f t="shared" si="180"/>
        <v>3.3000000000000007</v>
      </c>
      <c r="AV766" s="66">
        <f t="shared" si="181"/>
        <v>3.3000000000000007</v>
      </c>
      <c r="AW766" s="26" t="s">
        <v>363</v>
      </c>
      <c r="AX766" s="68">
        <v>24</v>
      </c>
      <c r="AY766" s="26" t="s">
        <v>958</v>
      </c>
      <c r="AZ766" s="18" t="s">
        <v>257</v>
      </c>
      <c r="BA766" s="18" t="s">
        <v>257</v>
      </c>
      <c r="BB766" s="18" t="s">
        <v>1105</v>
      </c>
      <c r="BC766" s="18"/>
      <c r="BD766" s="18"/>
      <c r="BE766" s="18"/>
      <c r="BF766" s="18"/>
      <c r="BG766" s="18"/>
      <c r="BH766" s="18"/>
      <c r="BI766" s="18"/>
      <c r="BJ766" s="18"/>
      <c r="BK766" s="18"/>
      <c r="BL766" s="18"/>
      <c r="BM766" s="18"/>
      <c r="BN766" s="18"/>
      <c r="BO766" s="18"/>
      <c r="BP766" s="18"/>
      <c r="BQ766" s="18"/>
      <c r="BR766" s="18"/>
      <c r="BS766" s="18"/>
      <c r="BT766" s="18"/>
      <c r="BU766" s="18"/>
      <c r="BV766" s="18"/>
      <c r="BW766" s="18"/>
      <c r="BX766" s="18"/>
      <c r="BY766" s="18"/>
      <c r="BZ766" s="18"/>
      <c r="CA766" s="18"/>
      <c r="CB766" s="18"/>
      <c r="CC766" s="18"/>
      <c r="CD766" s="18"/>
      <c r="CE766" s="18"/>
      <c r="CF766" s="18"/>
      <c r="CG766" s="18"/>
      <c r="CH766" s="18"/>
      <c r="CI766" s="18"/>
      <c r="CJ766" s="18"/>
      <c r="CK766" s="18"/>
      <c r="CL766" s="18"/>
      <c r="CM766" s="18"/>
      <c r="CN766" s="18"/>
      <c r="CO766" s="18"/>
      <c r="CP766" s="18"/>
      <c r="CQ766" s="18"/>
      <c r="CR766" s="18"/>
      <c r="CS766" s="18"/>
      <c r="CT766" s="18"/>
      <c r="CU766" s="18"/>
      <c r="CV766" s="18"/>
      <c r="CW766" s="18"/>
      <c r="CX766" s="18"/>
      <c r="CY766" s="18"/>
      <c r="CZ766" s="18"/>
      <c r="DA766" s="18"/>
      <c r="DB766" s="18"/>
      <c r="DC766" s="18"/>
      <c r="DD766" s="18"/>
      <c r="DE766" s="18"/>
      <c r="DF766" s="18"/>
      <c r="DG766" s="18"/>
      <c r="DH766" s="18"/>
      <c r="DI766" s="18"/>
      <c r="DJ766" s="18"/>
      <c r="DK766" s="18"/>
      <c r="DL766" s="18"/>
      <c r="DM766" s="18"/>
      <c r="DN766" s="18"/>
      <c r="DO766" s="18"/>
      <c r="DP766" s="18"/>
      <c r="DQ766" s="18"/>
      <c r="DR766" s="18"/>
      <c r="DS766" s="18"/>
      <c r="DT766" s="18"/>
      <c r="DU766" s="18"/>
      <c r="DV766" s="18"/>
      <c r="DW766" s="18"/>
      <c r="DX766" s="18"/>
      <c r="DY766" s="3">
        <v>0</v>
      </c>
      <c r="DZ766" s="18"/>
      <c r="EA766" s="18"/>
      <c r="EB766" s="18"/>
      <c r="EC766" s="18"/>
      <c r="ED766" s="18"/>
      <c r="EE766" s="18"/>
      <c r="EF766" s="18"/>
      <c r="EG766" s="18"/>
      <c r="EH766" s="18" t="s">
        <v>1096</v>
      </c>
      <c r="EI766" s="18" cm="1">
        <f t="array" ref="EI766">IF(SUMPRODUCT(--(DO766:DS766&lt;&gt;""))=0, 0,1)</f>
        <v>0</v>
      </c>
      <c r="EJ766" s="18" cm="1">
        <f t="array" ref="EJ766">IF(SUMPRODUCT(--(DT766:EG766&lt;&gt;""))=0, 0,1)</f>
        <v>1</v>
      </c>
      <c r="EK766" s="18" cm="1">
        <f t="array" ref="EK766">IF(SUMPRODUCT(--(EC766:EG766&lt;&gt;""))=0, 0,1)</f>
        <v>0</v>
      </c>
      <c r="EL766" s="18" cm="1">
        <f t="array" ref="EL766">IF(SUMPRODUCT(--(EE766:EG766&lt;&gt;""))=0, 0,1)</f>
        <v>0</v>
      </c>
      <c r="EM766" s="18">
        <f t="shared" si="166"/>
        <v>0</v>
      </c>
      <c r="EN766" s="18" t="str">
        <f t="shared" si="167"/>
        <v>NA</v>
      </c>
      <c r="EO766" s="18">
        <f t="shared" si="168"/>
        <v>0</v>
      </c>
      <c r="EP766" s="18" t="str">
        <f t="shared" si="169"/>
        <v>NA</v>
      </c>
      <c r="EQ766" s="18" t="str">
        <f t="shared" si="170"/>
        <v>NA</v>
      </c>
      <c r="ER766" s="58" t="s">
        <v>2080</v>
      </c>
      <c r="ES766" s="59">
        <v>43801</v>
      </c>
      <c r="ET766" s="18" t="s">
        <v>1087</v>
      </c>
      <c r="EU766" s="18" t="s">
        <v>1087</v>
      </c>
    </row>
    <row r="767" spans="1:151" ht="15.75" customHeight="1" x14ac:dyDescent="0.2">
      <c r="A767" s="5" t="s">
        <v>335</v>
      </c>
      <c r="B767" s="24" t="s">
        <v>1086</v>
      </c>
      <c r="C767" s="26">
        <v>1</v>
      </c>
      <c r="D767" s="18" t="s">
        <v>1101</v>
      </c>
      <c r="E767" s="18" t="s">
        <v>1090</v>
      </c>
      <c r="F767" s="18" t="s">
        <v>2297</v>
      </c>
      <c r="G767" s="18" t="s">
        <v>467</v>
      </c>
      <c r="H767" s="18" t="s">
        <v>468</v>
      </c>
      <c r="I767" s="18" t="s">
        <v>363</v>
      </c>
      <c r="J767" s="18" t="s">
        <v>363</v>
      </c>
      <c r="K767" s="18" t="s">
        <v>363</v>
      </c>
      <c r="L767" s="55" t="s">
        <v>1110</v>
      </c>
      <c r="M767" s="18" t="s">
        <v>253</v>
      </c>
      <c r="N767" s="71">
        <v>74</v>
      </c>
      <c r="O767" s="3" t="s">
        <v>551</v>
      </c>
      <c r="P767" s="18" t="s">
        <v>466</v>
      </c>
      <c r="Q767" s="18" t="s">
        <v>254</v>
      </c>
      <c r="R767" s="24" t="s">
        <v>257</v>
      </c>
      <c r="S767" s="24" t="s">
        <v>257</v>
      </c>
      <c r="T767" s="26" t="s">
        <v>257</v>
      </c>
      <c r="U767" s="26" t="s">
        <v>257</v>
      </c>
      <c r="V767" s="26" t="s">
        <v>257</v>
      </c>
      <c r="W767" s="26" t="s">
        <v>257</v>
      </c>
      <c r="X767" s="18" t="s">
        <v>1091</v>
      </c>
      <c r="Y767" s="57">
        <v>0</v>
      </c>
      <c r="Z767" s="18" t="s">
        <v>599</v>
      </c>
      <c r="AA767" s="57">
        <v>0</v>
      </c>
      <c r="AB767" s="57" t="s">
        <v>257</v>
      </c>
      <c r="AC767" s="18" t="s">
        <v>479</v>
      </c>
      <c r="AD767" s="18">
        <v>5</v>
      </c>
      <c r="AE767" s="18" t="s">
        <v>1111</v>
      </c>
      <c r="AF767" s="57">
        <v>0</v>
      </c>
      <c r="AG767" s="57">
        <v>0</v>
      </c>
      <c r="AH767" s="18" t="s">
        <v>363</v>
      </c>
      <c r="AI767" s="18">
        <v>24</v>
      </c>
      <c r="AJ767" s="18" t="s">
        <v>476</v>
      </c>
      <c r="AK767" s="18">
        <v>1</v>
      </c>
      <c r="AL767" s="18" t="s">
        <v>1104</v>
      </c>
      <c r="AM767" s="18" t="s">
        <v>256</v>
      </c>
      <c r="AN767" s="57">
        <v>34.4</v>
      </c>
      <c r="AO767" s="18" t="s">
        <v>1094</v>
      </c>
      <c r="AP767" s="26" t="s">
        <v>479</v>
      </c>
      <c r="AQ767" s="18">
        <v>5</v>
      </c>
      <c r="AR767" s="18" t="s">
        <v>1111</v>
      </c>
      <c r="AS767" s="66">
        <f t="shared" si="179"/>
        <v>28.5</v>
      </c>
      <c r="AT767" s="66">
        <v>40.299999999999997</v>
      </c>
      <c r="AU767" s="66">
        <f t="shared" si="180"/>
        <v>5.8999999999999986</v>
      </c>
      <c r="AV767" s="66">
        <f t="shared" si="181"/>
        <v>5.8999999999999986</v>
      </c>
      <c r="AW767" s="26" t="s">
        <v>363</v>
      </c>
      <c r="AX767" s="68">
        <v>24</v>
      </c>
      <c r="AY767" s="26" t="s">
        <v>958</v>
      </c>
      <c r="AZ767" s="18" t="s">
        <v>257</v>
      </c>
      <c r="BA767" s="18" t="s">
        <v>257</v>
      </c>
      <c r="BB767" s="18" t="s">
        <v>1105</v>
      </c>
      <c r="BC767" s="18"/>
      <c r="BD767" s="18"/>
      <c r="BE767" s="18"/>
      <c r="BF767" s="18"/>
      <c r="BG767" s="18"/>
      <c r="BH767" s="18"/>
      <c r="BI767" s="18"/>
      <c r="BJ767" s="18"/>
      <c r="BK767" s="18"/>
      <c r="BL767" s="18"/>
      <c r="BM767" s="18"/>
      <c r="BN767" s="18"/>
      <c r="BO767" s="18"/>
      <c r="BP767" s="18"/>
      <c r="BQ767" s="18"/>
      <c r="BR767" s="18"/>
      <c r="BS767" s="18"/>
      <c r="BT767" s="18"/>
      <c r="BU767" s="18"/>
      <c r="BV767" s="18"/>
      <c r="BW767" s="18"/>
      <c r="BX767" s="18"/>
      <c r="BY767" s="18"/>
      <c r="BZ767" s="18"/>
      <c r="CA767" s="18"/>
      <c r="CB767" s="18"/>
      <c r="CC767" s="18"/>
      <c r="CD767" s="18"/>
      <c r="CE767" s="18"/>
      <c r="CF767" s="18"/>
      <c r="CG767" s="18"/>
      <c r="CH767" s="18"/>
      <c r="CI767" s="18"/>
      <c r="CJ767" s="18"/>
      <c r="CK767" s="18"/>
      <c r="CL767" s="18"/>
      <c r="CM767" s="18"/>
      <c r="CN767" s="18"/>
      <c r="CO767" s="18"/>
      <c r="CP767" s="18"/>
      <c r="CQ767" s="18"/>
      <c r="CR767" s="18"/>
      <c r="CS767" s="18"/>
      <c r="CT767" s="18"/>
      <c r="CU767" s="18"/>
      <c r="CV767" s="18"/>
      <c r="CW767" s="18"/>
      <c r="CX767" s="18"/>
      <c r="CY767" s="18"/>
      <c r="CZ767" s="18"/>
      <c r="DA767" s="18"/>
      <c r="DB767" s="18"/>
      <c r="DC767" s="18"/>
      <c r="DD767" s="18"/>
      <c r="DE767" s="18"/>
      <c r="DF767" s="18"/>
      <c r="DG767" s="18"/>
      <c r="DH767" s="18"/>
      <c r="DI767" s="18"/>
      <c r="DJ767" s="18"/>
      <c r="DK767" s="18"/>
      <c r="DL767" s="18"/>
      <c r="DM767" s="18"/>
      <c r="DN767" s="18"/>
      <c r="DO767" s="18"/>
      <c r="DP767" s="18"/>
      <c r="DQ767" s="18"/>
      <c r="DR767" s="18"/>
      <c r="DS767" s="18"/>
      <c r="DT767" s="18"/>
      <c r="DU767" s="18"/>
      <c r="DV767" s="18"/>
      <c r="DW767" s="18"/>
      <c r="DX767" s="18"/>
      <c r="DY767" s="3">
        <v>0</v>
      </c>
      <c r="DZ767" s="18"/>
      <c r="EA767" s="18"/>
      <c r="EB767" s="18"/>
      <c r="EC767" s="18"/>
      <c r="ED767" s="18"/>
      <c r="EE767" s="18"/>
      <c r="EF767" s="18"/>
      <c r="EG767" s="18"/>
      <c r="EH767" s="18" t="s">
        <v>1096</v>
      </c>
      <c r="EI767" s="18" cm="1">
        <f t="array" ref="EI767">IF(SUMPRODUCT(--(DO767:DS767&lt;&gt;""))=0, 0,1)</f>
        <v>0</v>
      </c>
      <c r="EJ767" s="18" cm="1">
        <f t="array" ref="EJ767">IF(SUMPRODUCT(--(DT767:EG767&lt;&gt;""))=0, 0,1)</f>
        <v>1</v>
      </c>
      <c r="EK767" s="18" cm="1">
        <f t="array" ref="EK767">IF(SUMPRODUCT(--(EC767:EG767&lt;&gt;""))=0, 0,1)</f>
        <v>0</v>
      </c>
      <c r="EL767" s="18" cm="1">
        <f t="array" ref="EL767">IF(SUMPRODUCT(--(EE767:EG767&lt;&gt;""))=0, 0,1)</f>
        <v>0</v>
      </c>
      <c r="EM767" s="18">
        <f t="shared" si="166"/>
        <v>0</v>
      </c>
      <c r="EN767" s="18" t="str">
        <f t="shared" si="167"/>
        <v>NA</v>
      </c>
      <c r="EO767" s="18">
        <f t="shared" si="168"/>
        <v>0</v>
      </c>
      <c r="EP767" s="18" t="str">
        <f t="shared" si="169"/>
        <v>NA</v>
      </c>
      <c r="EQ767" s="18" t="str">
        <f t="shared" si="170"/>
        <v>NA</v>
      </c>
      <c r="ER767" s="58" t="s">
        <v>2080</v>
      </c>
      <c r="ES767" s="59">
        <v>43801</v>
      </c>
      <c r="ET767" s="18" t="s">
        <v>1087</v>
      </c>
      <c r="EU767" s="18" t="s">
        <v>1087</v>
      </c>
    </row>
    <row r="768" spans="1:151" ht="15.75" customHeight="1" x14ac:dyDescent="0.2">
      <c r="A768" s="5" t="s">
        <v>335</v>
      </c>
      <c r="B768" s="24" t="s">
        <v>1086</v>
      </c>
      <c r="C768" s="26">
        <v>1</v>
      </c>
      <c r="D768" s="18" t="s">
        <v>1112</v>
      </c>
      <c r="E768" s="18" t="s">
        <v>1113</v>
      </c>
      <c r="F768" s="18" t="s">
        <v>2297</v>
      </c>
      <c r="G768" s="18" t="s">
        <v>467</v>
      </c>
      <c r="H768" s="18" t="s">
        <v>468</v>
      </c>
      <c r="I768" s="18" t="s">
        <v>363</v>
      </c>
      <c r="J768" s="18" t="s">
        <v>363</v>
      </c>
      <c r="K768" s="18" t="s">
        <v>363</v>
      </c>
      <c r="L768" s="55" t="s">
        <v>1088</v>
      </c>
      <c r="M768" s="18" t="s">
        <v>253</v>
      </c>
      <c r="N768" s="71">
        <v>74</v>
      </c>
      <c r="O768" s="3" t="s">
        <v>551</v>
      </c>
      <c r="P768" s="18" t="s">
        <v>466</v>
      </c>
      <c r="Q768" s="18" t="s">
        <v>254</v>
      </c>
      <c r="R768" s="24" t="s">
        <v>257</v>
      </c>
      <c r="S768" s="24" t="s">
        <v>257</v>
      </c>
      <c r="T768" s="26" t="s">
        <v>257</v>
      </c>
      <c r="U768" s="26" t="s">
        <v>257</v>
      </c>
      <c r="V768" s="26" t="s">
        <v>257</v>
      </c>
      <c r="W768" s="26" t="s">
        <v>257</v>
      </c>
      <c r="X768" s="18" t="s">
        <v>1114</v>
      </c>
      <c r="Y768" s="18">
        <v>0</v>
      </c>
      <c r="Z768" s="18" t="s">
        <v>599</v>
      </c>
      <c r="AA768" s="18">
        <v>0</v>
      </c>
      <c r="AB768" s="57" t="s">
        <v>257</v>
      </c>
      <c r="AC768" s="18" t="s">
        <v>595</v>
      </c>
      <c r="AD768" s="18" t="s">
        <v>257</v>
      </c>
      <c r="AE768" s="18" t="s">
        <v>257</v>
      </c>
      <c r="AF768" s="18" t="s">
        <v>257</v>
      </c>
      <c r="AG768" s="18" t="s">
        <v>257</v>
      </c>
      <c r="AH768" s="18" t="s">
        <v>257</v>
      </c>
      <c r="AI768" s="18">
        <v>24</v>
      </c>
      <c r="AJ768" s="18" t="s">
        <v>476</v>
      </c>
      <c r="AK768" s="18">
        <v>1</v>
      </c>
      <c r="AL768" s="18" t="s">
        <v>1115</v>
      </c>
      <c r="AM768" s="18" t="s">
        <v>256</v>
      </c>
      <c r="AN768" s="57">
        <v>88.1</v>
      </c>
      <c r="AO768" s="18" t="s">
        <v>1116</v>
      </c>
      <c r="AP768" s="26" t="s">
        <v>479</v>
      </c>
      <c r="AQ768" s="18">
        <v>5</v>
      </c>
      <c r="AR768" s="18" t="s">
        <v>1117</v>
      </c>
      <c r="AS768" s="66">
        <f t="shared" si="179"/>
        <v>83.1</v>
      </c>
      <c r="AT768" s="66">
        <v>93.1</v>
      </c>
      <c r="AU768" s="66">
        <f t="shared" si="180"/>
        <v>5</v>
      </c>
      <c r="AV768" s="66">
        <f t="shared" si="181"/>
        <v>5</v>
      </c>
      <c r="AW768" s="26" t="s">
        <v>557</v>
      </c>
      <c r="AX768" s="68">
        <v>24</v>
      </c>
      <c r="AY768" s="26" t="s">
        <v>958</v>
      </c>
      <c r="AZ768" s="18" t="s">
        <v>257</v>
      </c>
      <c r="BA768" s="18" t="s">
        <v>257</v>
      </c>
      <c r="BB768" s="18" t="s">
        <v>1118</v>
      </c>
      <c r="BC768" s="18"/>
      <c r="BD768" s="18"/>
      <c r="BE768" s="18"/>
      <c r="BF768" s="18"/>
      <c r="BG768" s="18"/>
      <c r="BH768" s="18"/>
      <c r="BI768" s="18"/>
      <c r="BJ768" s="18"/>
      <c r="BK768" s="18"/>
      <c r="BL768" s="18"/>
      <c r="BM768" s="18"/>
      <c r="BN768" s="18"/>
      <c r="BO768" s="18"/>
      <c r="BP768" s="18"/>
      <c r="BQ768" s="18"/>
      <c r="BR768" s="18"/>
      <c r="BS768" s="18"/>
      <c r="BT768" s="18"/>
      <c r="BU768" s="18"/>
      <c r="BV768" s="18"/>
      <c r="BW768" s="18"/>
      <c r="BX768" s="18"/>
      <c r="BY768" s="18"/>
      <c r="BZ768" s="18"/>
      <c r="CA768" s="18"/>
      <c r="CB768" s="18"/>
      <c r="CC768" s="18"/>
      <c r="CD768" s="18"/>
      <c r="CE768" s="18"/>
      <c r="CF768" s="18"/>
      <c r="CG768" s="18"/>
      <c r="CH768" s="18"/>
      <c r="CI768" s="18"/>
      <c r="CJ768" s="18"/>
      <c r="CK768" s="18"/>
      <c r="CL768" s="18"/>
      <c r="CM768" s="18"/>
      <c r="CN768" s="18"/>
      <c r="CO768" s="18"/>
      <c r="CP768" s="18"/>
      <c r="CQ768" s="18"/>
      <c r="CR768" s="18"/>
      <c r="CS768" s="18"/>
      <c r="CT768" s="18"/>
      <c r="CU768" s="18"/>
      <c r="CV768" s="18"/>
      <c r="CW768" s="18"/>
      <c r="CX768" s="18"/>
      <c r="CY768" s="18"/>
      <c r="CZ768" s="18"/>
      <c r="DA768" s="18"/>
      <c r="DB768" s="18"/>
      <c r="DC768" s="18"/>
      <c r="DD768" s="18"/>
      <c r="DE768" s="18"/>
      <c r="DF768" s="18"/>
      <c r="DG768" s="18"/>
      <c r="DH768" s="18"/>
      <c r="DI768" s="18"/>
      <c r="DJ768" s="18"/>
      <c r="DK768" s="18"/>
      <c r="DL768" s="18"/>
      <c r="DM768" s="18"/>
      <c r="DN768" s="18"/>
      <c r="DO768" s="18"/>
      <c r="DP768" s="18"/>
      <c r="DQ768" s="18"/>
      <c r="DR768" s="18"/>
      <c r="DS768" s="18"/>
      <c r="DT768" s="18"/>
      <c r="DU768" s="18"/>
      <c r="DV768" s="18"/>
      <c r="DW768" s="18"/>
      <c r="DX768" s="18"/>
      <c r="DY768" s="18">
        <v>0</v>
      </c>
      <c r="DZ768" s="18"/>
      <c r="EA768" s="18"/>
      <c r="EB768" s="18"/>
      <c r="EC768" s="18"/>
      <c r="ED768" s="18"/>
      <c r="EE768" s="18"/>
      <c r="EF768" s="18"/>
      <c r="EG768" s="18"/>
      <c r="EH768" s="18" t="s">
        <v>1119</v>
      </c>
      <c r="EI768" s="18" cm="1">
        <f t="array" ref="EI768">IF(SUMPRODUCT(--(DO768:DS768&lt;&gt;""))=0, 0,1)</f>
        <v>0</v>
      </c>
      <c r="EJ768" s="18" cm="1">
        <f t="array" ref="EJ768">IF(SUMPRODUCT(--(DT768:EG768&lt;&gt;""))=0, 0,1)</f>
        <v>1</v>
      </c>
      <c r="EK768" s="18" cm="1">
        <f t="array" ref="EK768">IF(SUMPRODUCT(--(EC768:EG768&lt;&gt;""))=0, 0,1)</f>
        <v>0</v>
      </c>
      <c r="EL768" s="18" cm="1">
        <f t="array" ref="EL768">IF(SUMPRODUCT(--(EE768:EG768&lt;&gt;""))=0, 0,1)</f>
        <v>0</v>
      </c>
      <c r="EM768" s="18">
        <f t="shared" si="166"/>
        <v>0</v>
      </c>
      <c r="EN768" s="18" t="str">
        <f t="shared" si="167"/>
        <v>NA</v>
      </c>
      <c r="EO768" s="18">
        <f t="shared" si="168"/>
        <v>0</v>
      </c>
      <c r="EP768" s="18" t="str">
        <f t="shared" si="169"/>
        <v>NA</v>
      </c>
      <c r="EQ768" s="18" t="str">
        <f t="shared" si="170"/>
        <v>NA</v>
      </c>
      <c r="ER768" s="58" t="s">
        <v>2080</v>
      </c>
      <c r="ES768" s="59">
        <v>43801</v>
      </c>
      <c r="ET768" s="18" t="s">
        <v>1087</v>
      </c>
      <c r="EU768" s="18" t="s">
        <v>1087</v>
      </c>
    </row>
    <row r="769" spans="1:151" ht="15.75" customHeight="1" x14ac:dyDescent="0.2">
      <c r="A769" s="5" t="s">
        <v>335</v>
      </c>
      <c r="B769" s="24" t="s">
        <v>1086</v>
      </c>
      <c r="C769" s="26">
        <v>1</v>
      </c>
      <c r="D769" s="18" t="s">
        <v>1120</v>
      </c>
      <c r="E769" s="18" t="s">
        <v>1113</v>
      </c>
      <c r="F769" s="18" t="s">
        <v>2297</v>
      </c>
      <c r="G769" s="18" t="s">
        <v>467</v>
      </c>
      <c r="H769" s="18" t="s">
        <v>468</v>
      </c>
      <c r="I769" s="18" t="s">
        <v>363</v>
      </c>
      <c r="J769" s="18" t="s">
        <v>363</v>
      </c>
      <c r="K769" s="18" t="s">
        <v>363</v>
      </c>
      <c r="L769" s="55" t="s">
        <v>1088</v>
      </c>
      <c r="M769" s="18" t="s">
        <v>253</v>
      </c>
      <c r="N769" s="71">
        <v>74</v>
      </c>
      <c r="O769" s="3" t="s">
        <v>551</v>
      </c>
      <c r="P769" s="18" t="s">
        <v>466</v>
      </c>
      <c r="Q769" s="18" t="s">
        <v>254</v>
      </c>
      <c r="R769" s="24" t="s">
        <v>257</v>
      </c>
      <c r="S769" s="24" t="s">
        <v>257</v>
      </c>
      <c r="T769" s="26" t="s">
        <v>257</v>
      </c>
      <c r="U769" s="26" t="s">
        <v>257</v>
      </c>
      <c r="V769" s="26" t="s">
        <v>257</v>
      </c>
      <c r="W769" s="26" t="s">
        <v>257</v>
      </c>
      <c r="X769" s="18" t="s">
        <v>1114</v>
      </c>
      <c r="Y769" s="18">
        <v>0.3</v>
      </c>
      <c r="Z769" s="18" t="s">
        <v>599</v>
      </c>
      <c r="AA769" s="18">
        <v>0.3</v>
      </c>
      <c r="AB769" s="57" t="s">
        <v>257</v>
      </c>
      <c r="AC769" s="18" t="s">
        <v>595</v>
      </c>
      <c r="AD769" s="18" t="s">
        <v>257</v>
      </c>
      <c r="AE769" s="18" t="s">
        <v>257</v>
      </c>
      <c r="AF769" s="18" t="s">
        <v>257</v>
      </c>
      <c r="AG769" s="18" t="s">
        <v>257</v>
      </c>
      <c r="AH769" s="18" t="s">
        <v>257</v>
      </c>
      <c r="AI769" s="18">
        <v>24</v>
      </c>
      <c r="AJ769" s="18" t="s">
        <v>476</v>
      </c>
      <c r="AK769" s="18">
        <v>1</v>
      </c>
      <c r="AL769" s="18" t="s">
        <v>1115</v>
      </c>
      <c r="AM769" s="18" t="s">
        <v>256</v>
      </c>
      <c r="AN769" s="57">
        <v>80.3</v>
      </c>
      <c r="AO769" s="18" t="s">
        <v>1116</v>
      </c>
      <c r="AP769" s="26" t="s">
        <v>479</v>
      </c>
      <c r="AQ769" s="18">
        <v>5</v>
      </c>
      <c r="AR769" s="18" t="s">
        <v>1117</v>
      </c>
      <c r="AS769" s="66">
        <f t="shared" si="179"/>
        <v>73.3</v>
      </c>
      <c r="AT769" s="66">
        <v>87.3</v>
      </c>
      <c r="AU769" s="66">
        <f t="shared" si="180"/>
        <v>7</v>
      </c>
      <c r="AV769" s="66">
        <f t="shared" si="181"/>
        <v>7</v>
      </c>
      <c r="AW769" s="26" t="s">
        <v>557</v>
      </c>
      <c r="AX769" s="68">
        <v>24</v>
      </c>
      <c r="AY769" s="26" t="s">
        <v>958</v>
      </c>
      <c r="AZ769" s="18" t="s">
        <v>257</v>
      </c>
      <c r="BA769" s="18" t="s">
        <v>257</v>
      </c>
      <c r="BB769" s="18" t="s">
        <v>1118</v>
      </c>
      <c r="BC769" s="18"/>
      <c r="BD769" s="18"/>
      <c r="BE769" s="18"/>
      <c r="BF769" s="18"/>
      <c r="BG769" s="18"/>
      <c r="BH769" s="18"/>
      <c r="BI769" s="18"/>
      <c r="BJ769" s="18"/>
      <c r="BK769" s="18"/>
      <c r="BL769" s="18"/>
      <c r="BM769" s="18"/>
      <c r="BN769" s="18"/>
      <c r="BO769" s="18"/>
      <c r="BP769" s="18"/>
      <c r="BQ769" s="18"/>
      <c r="BR769" s="18"/>
      <c r="BS769" s="18"/>
      <c r="BT769" s="18"/>
      <c r="BU769" s="18"/>
      <c r="BV769" s="18"/>
      <c r="BW769" s="18"/>
      <c r="BX769" s="18"/>
      <c r="BY769" s="18"/>
      <c r="BZ769" s="18"/>
      <c r="CA769" s="18"/>
      <c r="CB769" s="18"/>
      <c r="CC769" s="18"/>
      <c r="CD769" s="18"/>
      <c r="CE769" s="18"/>
      <c r="CF769" s="18"/>
      <c r="CG769" s="18"/>
      <c r="CH769" s="18"/>
      <c r="CI769" s="18"/>
      <c r="CJ769" s="18"/>
      <c r="CK769" s="18"/>
      <c r="CL769" s="18"/>
      <c r="CM769" s="18"/>
      <c r="CN769" s="18"/>
      <c r="CO769" s="18"/>
      <c r="CP769" s="18"/>
      <c r="CQ769" s="18"/>
      <c r="CR769" s="18"/>
      <c r="CS769" s="18"/>
      <c r="CT769" s="18"/>
      <c r="CU769" s="18"/>
      <c r="CV769" s="18"/>
      <c r="CW769" s="18"/>
      <c r="CX769" s="18"/>
      <c r="CY769" s="18"/>
      <c r="CZ769" s="18"/>
      <c r="DA769" s="18"/>
      <c r="DB769" s="18"/>
      <c r="DC769" s="18"/>
      <c r="DD769" s="18"/>
      <c r="DE769" s="18"/>
      <c r="DF769" s="18"/>
      <c r="DG769" s="18"/>
      <c r="DH769" s="18"/>
      <c r="DI769" s="18"/>
      <c r="DJ769" s="18"/>
      <c r="DK769" s="18"/>
      <c r="DL769" s="18"/>
      <c r="DM769" s="18"/>
      <c r="DN769" s="18"/>
      <c r="DO769" s="18"/>
      <c r="DP769" s="18"/>
      <c r="DQ769" s="18"/>
      <c r="DR769" s="18"/>
      <c r="DS769" s="18"/>
      <c r="DT769" s="18"/>
      <c r="DU769" s="18"/>
      <c r="DV769" s="18"/>
      <c r="DW769" s="18"/>
      <c r="DX769" s="18"/>
      <c r="DY769" s="18">
        <v>0</v>
      </c>
      <c r="DZ769" s="18"/>
      <c r="EA769" s="18"/>
      <c r="EB769" s="18"/>
      <c r="EC769" s="18"/>
      <c r="ED769" s="18"/>
      <c r="EE769" s="18"/>
      <c r="EF769" s="18"/>
      <c r="EG769" s="18"/>
      <c r="EH769" s="18" t="s">
        <v>1119</v>
      </c>
      <c r="EI769" s="18" cm="1">
        <f t="array" ref="EI769">IF(SUMPRODUCT(--(DO769:DS769&lt;&gt;""))=0, 0,1)</f>
        <v>0</v>
      </c>
      <c r="EJ769" s="18" cm="1">
        <f t="array" ref="EJ769">IF(SUMPRODUCT(--(DT769:EG769&lt;&gt;""))=0, 0,1)</f>
        <v>1</v>
      </c>
      <c r="EK769" s="18" cm="1">
        <f t="array" ref="EK769">IF(SUMPRODUCT(--(EC769:EG769&lt;&gt;""))=0, 0,1)</f>
        <v>0</v>
      </c>
      <c r="EL769" s="18" cm="1">
        <f t="array" ref="EL769">IF(SUMPRODUCT(--(EE769:EG769&lt;&gt;""))=0, 0,1)</f>
        <v>0</v>
      </c>
      <c r="EM769" s="18">
        <f t="shared" si="166"/>
        <v>0</v>
      </c>
      <c r="EN769" s="18" t="str">
        <f t="shared" si="167"/>
        <v>NA</v>
      </c>
      <c r="EO769" s="18">
        <f t="shared" si="168"/>
        <v>0</v>
      </c>
      <c r="EP769" s="18" t="str">
        <f t="shared" si="169"/>
        <v>NA</v>
      </c>
      <c r="EQ769" s="18" t="str">
        <f t="shared" si="170"/>
        <v>NA</v>
      </c>
      <c r="ER769" s="58" t="s">
        <v>2080</v>
      </c>
      <c r="ES769" s="59">
        <v>43801</v>
      </c>
      <c r="ET769" s="18" t="s">
        <v>1087</v>
      </c>
      <c r="EU769" s="18" t="s">
        <v>1087</v>
      </c>
    </row>
    <row r="770" spans="1:151" ht="15.75" customHeight="1" x14ac:dyDescent="0.2">
      <c r="A770" s="5" t="s">
        <v>335</v>
      </c>
      <c r="B770" s="24" t="s">
        <v>1086</v>
      </c>
      <c r="C770" s="26">
        <v>1</v>
      </c>
      <c r="D770" s="18" t="s">
        <v>1121</v>
      </c>
      <c r="E770" s="18" t="s">
        <v>1113</v>
      </c>
      <c r="F770" s="18" t="s">
        <v>2297</v>
      </c>
      <c r="G770" s="18" t="s">
        <v>467</v>
      </c>
      <c r="H770" s="18" t="s">
        <v>468</v>
      </c>
      <c r="I770" s="18" t="s">
        <v>363</v>
      </c>
      <c r="J770" s="18" t="s">
        <v>363</v>
      </c>
      <c r="K770" s="18" t="s">
        <v>363</v>
      </c>
      <c r="L770" s="55" t="s">
        <v>1088</v>
      </c>
      <c r="M770" s="18" t="s">
        <v>253</v>
      </c>
      <c r="N770" s="71">
        <v>74</v>
      </c>
      <c r="O770" s="3" t="s">
        <v>551</v>
      </c>
      <c r="P770" s="18" t="s">
        <v>466</v>
      </c>
      <c r="Q770" s="18" t="s">
        <v>254</v>
      </c>
      <c r="R770" s="24" t="s">
        <v>257</v>
      </c>
      <c r="S770" s="24" t="s">
        <v>257</v>
      </c>
      <c r="T770" s="26" t="s">
        <v>257</v>
      </c>
      <c r="U770" s="26" t="s">
        <v>257</v>
      </c>
      <c r="V770" s="26" t="s">
        <v>257</v>
      </c>
      <c r="W770" s="26" t="s">
        <v>257</v>
      </c>
      <c r="X770" s="18" t="s">
        <v>1114</v>
      </c>
      <c r="Y770" s="18">
        <v>1</v>
      </c>
      <c r="Z770" s="18" t="s">
        <v>599</v>
      </c>
      <c r="AA770" s="18">
        <v>1</v>
      </c>
      <c r="AB770" s="57" t="s">
        <v>257</v>
      </c>
      <c r="AC770" s="18" t="s">
        <v>595</v>
      </c>
      <c r="AD770" s="18" t="s">
        <v>257</v>
      </c>
      <c r="AE770" s="18" t="s">
        <v>257</v>
      </c>
      <c r="AF770" s="18" t="s">
        <v>257</v>
      </c>
      <c r="AG770" s="18" t="s">
        <v>257</v>
      </c>
      <c r="AH770" s="18" t="s">
        <v>257</v>
      </c>
      <c r="AI770" s="18">
        <v>24</v>
      </c>
      <c r="AJ770" s="18" t="s">
        <v>476</v>
      </c>
      <c r="AK770" s="18">
        <v>1</v>
      </c>
      <c r="AL770" s="18" t="s">
        <v>1115</v>
      </c>
      <c r="AM770" s="18" t="s">
        <v>256</v>
      </c>
      <c r="AN770" s="57">
        <v>82</v>
      </c>
      <c r="AO770" s="18" t="s">
        <v>1116</v>
      </c>
      <c r="AP770" s="26" t="s">
        <v>479</v>
      </c>
      <c r="AQ770" s="18">
        <v>5</v>
      </c>
      <c r="AR770" s="18" t="s">
        <v>1117</v>
      </c>
      <c r="AS770" s="66">
        <f t="shared" si="179"/>
        <v>76.2</v>
      </c>
      <c r="AT770" s="66">
        <v>87.8</v>
      </c>
      <c r="AU770" s="66">
        <f t="shared" si="180"/>
        <v>5.7999999999999972</v>
      </c>
      <c r="AV770" s="66">
        <f t="shared" si="181"/>
        <v>5.7999999999999972</v>
      </c>
      <c r="AW770" s="26" t="s">
        <v>557</v>
      </c>
      <c r="AX770" s="68">
        <v>24</v>
      </c>
      <c r="AY770" s="26" t="s">
        <v>958</v>
      </c>
      <c r="AZ770" s="18" t="s">
        <v>257</v>
      </c>
      <c r="BA770" s="18" t="s">
        <v>257</v>
      </c>
      <c r="BB770" s="18" t="s">
        <v>1118</v>
      </c>
      <c r="BC770" s="18"/>
      <c r="BD770" s="18"/>
      <c r="BE770" s="18"/>
      <c r="BF770" s="18"/>
      <c r="BG770" s="18"/>
      <c r="BH770" s="18"/>
      <c r="BI770" s="18"/>
      <c r="BJ770" s="18"/>
      <c r="BK770" s="18"/>
      <c r="BL770" s="18"/>
      <c r="BM770" s="18"/>
      <c r="BN770" s="18"/>
      <c r="BO770" s="18"/>
      <c r="BP770" s="18"/>
      <c r="BQ770" s="18"/>
      <c r="BR770" s="18"/>
      <c r="BS770" s="18"/>
      <c r="BT770" s="18"/>
      <c r="BU770" s="18"/>
      <c r="BV770" s="18"/>
      <c r="BW770" s="18"/>
      <c r="BX770" s="18"/>
      <c r="BY770" s="18"/>
      <c r="BZ770" s="18"/>
      <c r="CA770" s="18"/>
      <c r="CB770" s="18"/>
      <c r="CC770" s="18"/>
      <c r="CD770" s="18"/>
      <c r="CE770" s="18"/>
      <c r="CF770" s="18"/>
      <c r="CG770" s="18"/>
      <c r="CH770" s="18"/>
      <c r="CI770" s="18"/>
      <c r="CJ770" s="18"/>
      <c r="CK770" s="18"/>
      <c r="CL770" s="18"/>
      <c r="CM770" s="18"/>
      <c r="CN770" s="18"/>
      <c r="CO770" s="18"/>
      <c r="CP770" s="18"/>
      <c r="CQ770" s="18"/>
      <c r="CR770" s="18"/>
      <c r="CS770" s="18"/>
      <c r="CT770" s="18"/>
      <c r="CU770" s="18"/>
      <c r="CV770" s="18"/>
      <c r="CW770" s="18"/>
      <c r="CX770" s="18"/>
      <c r="CY770" s="18"/>
      <c r="CZ770" s="18"/>
      <c r="DA770" s="18"/>
      <c r="DB770" s="18"/>
      <c r="DC770" s="18"/>
      <c r="DD770" s="18"/>
      <c r="DE770" s="18"/>
      <c r="DF770" s="18"/>
      <c r="DG770" s="18"/>
      <c r="DH770" s="18"/>
      <c r="DI770" s="18"/>
      <c r="DJ770" s="18"/>
      <c r="DK770" s="18"/>
      <c r="DL770" s="18"/>
      <c r="DM770" s="18"/>
      <c r="DN770" s="18"/>
      <c r="DO770" s="18"/>
      <c r="DP770" s="18"/>
      <c r="DQ770" s="18"/>
      <c r="DR770" s="18"/>
      <c r="DS770" s="18"/>
      <c r="DT770" s="18"/>
      <c r="DU770" s="18"/>
      <c r="DV770" s="18"/>
      <c r="DW770" s="18"/>
      <c r="DX770" s="18"/>
      <c r="DY770" s="18">
        <v>0</v>
      </c>
      <c r="DZ770" s="18"/>
      <c r="EA770" s="18"/>
      <c r="EB770" s="18"/>
      <c r="EC770" s="18"/>
      <c r="ED770" s="18"/>
      <c r="EE770" s="18"/>
      <c r="EF770" s="18"/>
      <c r="EG770" s="18"/>
      <c r="EH770" s="18" t="s">
        <v>1119</v>
      </c>
      <c r="EI770" s="18" cm="1">
        <f t="array" ref="EI770">IF(SUMPRODUCT(--(DO770:DS770&lt;&gt;""))=0, 0,1)</f>
        <v>0</v>
      </c>
      <c r="EJ770" s="18" cm="1">
        <f t="array" ref="EJ770">IF(SUMPRODUCT(--(DT770:EG770&lt;&gt;""))=0, 0,1)</f>
        <v>1</v>
      </c>
      <c r="EK770" s="18" cm="1">
        <f t="array" ref="EK770">IF(SUMPRODUCT(--(EC770:EG770&lt;&gt;""))=0, 0,1)</f>
        <v>0</v>
      </c>
      <c r="EL770" s="18" cm="1">
        <f t="array" ref="EL770">IF(SUMPRODUCT(--(EE770:EG770&lt;&gt;""))=0, 0,1)</f>
        <v>0</v>
      </c>
      <c r="EM770" s="18">
        <f t="shared" si="166"/>
        <v>0</v>
      </c>
      <c r="EN770" s="18" t="str">
        <f t="shared" si="167"/>
        <v>NA</v>
      </c>
      <c r="EO770" s="18">
        <f t="shared" si="168"/>
        <v>0</v>
      </c>
      <c r="EP770" s="18" t="str">
        <f t="shared" si="169"/>
        <v>NA</v>
      </c>
      <c r="EQ770" s="18" t="str">
        <f t="shared" si="170"/>
        <v>NA</v>
      </c>
      <c r="ER770" s="58" t="s">
        <v>2080</v>
      </c>
      <c r="ES770" s="59">
        <v>43801</v>
      </c>
      <c r="ET770" s="18" t="s">
        <v>1087</v>
      </c>
      <c r="EU770" s="18" t="s">
        <v>1087</v>
      </c>
    </row>
    <row r="771" spans="1:151" ht="15.75" customHeight="1" x14ac:dyDescent="0.2">
      <c r="A771" s="5" t="s">
        <v>335</v>
      </c>
      <c r="B771" s="24" t="s">
        <v>1086</v>
      </c>
      <c r="C771" s="26">
        <v>1</v>
      </c>
      <c r="D771" s="18" t="s">
        <v>1122</v>
      </c>
      <c r="E771" s="18" t="s">
        <v>1113</v>
      </c>
      <c r="F771" s="18" t="s">
        <v>2297</v>
      </c>
      <c r="G771" s="18" t="s">
        <v>467</v>
      </c>
      <c r="H771" s="18" t="s">
        <v>468</v>
      </c>
      <c r="I771" s="18" t="s">
        <v>363</v>
      </c>
      <c r="J771" s="18" t="s">
        <v>363</v>
      </c>
      <c r="K771" s="18" t="s">
        <v>363</v>
      </c>
      <c r="L771" s="55" t="s">
        <v>1088</v>
      </c>
      <c r="M771" s="18" t="s">
        <v>253</v>
      </c>
      <c r="N771" s="71">
        <v>74</v>
      </c>
      <c r="O771" s="3" t="s">
        <v>551</v>
      </c>
      <c r="P771" s="18" t="s">
        <v>466</v>
      </c>
      <c r="Q771" s="18" t="s">
        <v>254</v>
      </c>
      <c r="R771" s="24" t="s">
        <v>257</v>
      </c>
      <c r="S771" s="24" t="s">
        <v>257</v>
      </c>
      <c r="T771" s="26" t="s">
        <v>257</v>
      </c>
      <c r="U771" s="26" t="s">
        <v>257</v>
      </c>
      <c r="V771" s="26" t="s">
        <v>257</v>
      </c>
      <c r="W771" s="26" t="s">
        <v>257</v>
      </c>
      <c r="X771" s="18" t="s">
        <v>1114</v>
      </c>
      <c r="Y771" s="18">
        <v>3</v>
      </c>
      <c r="Z771" s="18" t="s">
        <v>599</v>
      </c>
      <c r="AA771" s="18">
        <v>3</v>
      </c>
      <c r="AB771" s="57" t="s">
        <v>257</v>
      </c>
      <c r="AC771" s="18" t="s">
        <v>595</v>
      </c>
      <c r="AD771" s="18" t="s">
        <v>257</v>
      </c>
      <c r="AE771" s="18" t="s">
        <v>257</v>
      </c>
      <c r="AF771" s="18" t="s">
        <v>257</v>
      </c>
      <c r="AG771" s="18" t="s">
        <v>257</v>
      </c>
      <c r="AH771" s="18" t="s">
        <v>257</v>
      </c>
      <c r="AI771" s="18">
        <v>24</v>
      </c>
      <c r="AJ771" s="18" t="s">
        <v>476</v>
      </c>
      <c r="AK771" s="18">
        <v>1</v>
      </c>
      <c r="AL771" s="18" t="s">
        <v>1115</v>
      </c>
      <c r="AM771" s="18" t="s">
        <v>256</v>
      </c>
      <c r="AN771" s="57">
        <v>72</v>
      </c>
      <c r="AO771" s="18" t="s">
        <v>1116</v>
      </c>
      <c r="AP771" s="26" t="s">
        <v>479</v>
      </c>
      <c r="AQ771" s="18">
        <v>5</v>
      </c>
      <c r="AR771" s="18" t="s">
        <v>1117</v>
      </c>
      <c r="AS771" s="66">
        <f t="shared" si="179"/>
        <v>69.8</v>
      </c>
      <c r="AT771" s="66">
        <v>74.2</v>
      </c>
      <c r="AU771" s="66">
        <f t="shared" si="180"/>
        <v>2.2000000000000028</v>
      </c>
      <c r="AV771" s="66">
        <f t="shared" si="181"/>
        <v>2.2000000000000028</v>
      </c>
      <c r="AW771" s="26" t="s">
        <v>557</v>
      </c>
      <c r="AX771" s="68">
        <v>24</v>
      </c>
      <c r="AY771" s="26" t="s">
        <v>958</v>
      </c>
      <c r="AZ771" s="18" t="s">
        <v>257</v>
      </c>
      <c r="BA771" s="18" t="s">
        <v>257</v>
      </c>
      <c r="BB771" s="18" t="s">
        <v>1118</v>
      </c>
      <c r="BC771" s="18"/>
      <c r="BD771" s="18"/>
      <c r="BE771" s="18"/>
      <c r="BF771" s="18"/>
      <c r="BG771" s="18"/>
      <c r="BH771" s="18"/>
      <c r="BI771" s="18"/>
      <c r="BJ771" s="18"/>
      <c r="BK771" s="18"/>
      <c r="BL771" s="18"/>
      <c r="BM771" s="18"/>
      <c r="BN771" s="18"/>
      <c r="BO771" s="18"/>
      <c r="BP771" s="18"/>
      <c r="BQ771" s="18"/>
      <c r="BR771" s="18"/>
      <c r="BS771" s="18"/>
      <c r="BT771" s="18"/>
      <c r="BU771" s="18"/>
      <c r="BV771" s="18"/>
      <c r="BW771" s="18"/>
      <c r="BX771" s="18"/>
      <c r="BY771" s="18"/>
      <c r="BZ771" s="18"/>
      <c r="CA771" s="18"/>
      <c r="CB771" s="18"/>
      <c r="CC771" s="18"/>
      <c r="CD771" s="18"/>
      <c r="CE771" s="18"/>
      <c r="CF771" s="18"/>
      <c r="CG771" s="18"/>
      <c r="CH771" s="18"/>
      <c r="CI771" s="18"/>
      <c r="CJ771" s="18"/>
      <c r="CK771" s="18"/>
      <c r="CL771" s="18"/>
      <c r="CM771" s="18"/>
      <c r="CN771" s="18"/>
      <c r="CO771" s="18"/>
      <c r="CP771" s="18"/>
      <c r="CQ771" s="18"/>
      <c r="CR771" s="18"/>
      <c r="CS771" s="18"/>
      <c r="CT771" s="18"/>
      <c r="CU771" s="18"/>
      <c r="CV771" s="18"/>
      <c r="CW771" s="18"/>
      <c r="CX771" s="18"/>
      <c r="CY771" s="18"/>
      <c r="CZ771" s="18"/>
      <c r="DA771" s="18"/>
      <c r="DB771" s="18"/>
      <c r="DC771" s="18"/>
      <c r="DD771" s="18"/>
      <c r="DE771" s="18"/>
      <c r="DF771" s="18"/>
      <c r="DG771" s="18"/>
      <c r="DH771" s="18"/>
      <c r="DI771" s="18"/>
      <c r="DJ771" s="18"/>
      <c r="DK771" s="18"/>
      <c r="DL771" s="18"/>
      <c r="DM771" s="18"/>
      <c r="DN771" s="18"/>
      <c r="DO771" s="18"/>
      <c r="DP771" s="18"/>
      <c r="DQ771" s="18"/>
      <c r="DR771" s="18"/>
      <c r="DS771" s="18"/>
      <c r="DT771" s="18"/>
      <c r="DU771" s="18"/>
      <c r="DV771" s="18"/>
      <c r="DW771" s="18"/>
      <c r="DX771" s="18"/>
      <c r="DY771" s="18">
        <v>1</v>
      </c>
      <c r="DZ771" s="18"/>
      <c r="EA771" s="18"/>
      <c r="EB771" s="18"/>
      <c r="EC771" s="18"/>
      <c r="ED771" s="18"/>
      <c r="EE771" s="18"/>
      <c r="EF771" s="18"/>
      <c r="EG771" s="18"/>
      <c r="EH771" s="18" t="s">
        <v>1119</v>
      </c>
      <c r="EI771" s="18" cm="1">
        <f t="array" ref="EI771">IF(SUMPRODUCT(--(DO771:DS771&lt;&gt;""))=0, 0,1)</f>
        <v>0</v>
      </c>
      <c r="EJ771" s="18" cm="1">
        <f t="array" ref="EJ771">IF(SUMPRODUCT(--(DT771:EG771&lt;&gt;""))=0, 0,1)</f>
        <v>1</v>
      </c>
      <c r="EK771" s="18" cm="1">
        <f t="array" ref="EK771">IF(SUMPRODUCT(--(EC771:EG771&lt;&gt;""))=0, 0,1)</f>
        <v>0</v>
      </c>
      <c r="EL771" s="18" cm="1">
        <f t="array" ref="EL771">IF(SUMPRODUCT(--(EE771:EG771&lt;&gt;""))=0, 0,1)</f>
        <v>0</v>
      </c>
      <c r="EM771" s="18">
        <f t="shared" si="166"/>
        <v>1</v>
      </c>
      <c r="EN771" s="18" t="str">
        <f t="shared" si="167"/>
        <v>NA</v>
      </c>
      <c r="EO771" s="18">
        <f t="shared" si="168"/>
        <v>1</v>
      </c>
      <c r="EP771" s="18" t="str">
        <f t="shared" si="169"/>
        <v>NA</v>
      </c>
      <c r="EQ771" s="18" t="str">
        <f t="shared" si="170"/>
        <v>NA</v>
      </c>
      <c r="ER771" s="58" t="s">
        <v>2080</v>
      </c>
      <c r="ES771" s="59">
        <v>43801</v>
      </c>
      <c r="ET771" s="18" t="s">
        <v>1087</v>
      </c>
      <c r="EU771" s="18" t="s">
        <v>1087</v>
      </c>
    </row>
    <row r="772" spans="1:151" ht="15.75" customHeight="1" x14ac:dyDescent="0.2">
      <c r="A772" s="5" t="s">
        <v>335</v>
      </c>
      <c r="B772" s="24" t="s">
        <v>1086</v>
      </c>
      <c r="C772" s="26">
        <v>1</v>
      </c>
      <c r="D772" s="18" t="s">
        <v>1123</v>
      </c>
      <c r="E772" s="18" t="s">
        <v>1113</v>
      </c>
      <c r="F772" s="18" t="s">
        <v>2297</v>
      </c>
      <c r="G772" s="18" t="s">
        <v>467</v>
      </c>
      <c r="H772" s="18" t="s">
        <v>468</v>
      </c>
      <c r="I772" s="18" t="s">
        <v>363</v>
      </c>
      <c r="J772" s="18" t="s">
        <v>363</v>
      </c>
      <c r="K772" s="18" t="s">
        <v>363</v>
      </c>
      <c r="L772" s="55" t="s">
        <v>1088</v>
      </c>
      <c r="M772" s="18" t="s">
        <v>253</v>
      </c>
      <c r="N772" s="71">
        <v>74</v>
      </c>
      <c r="O772" s="3" t="s">
        <v>551</v>
      </c>
      <c r="P772" s="18" t="s">
        <v>466</v>
      </c>
      <c r="Q772" s="18" t="s">
        <v>254</v>
      </c>
      <c r="R772" s="24" t="s">
        <v>257</v>
      </c>
      <c r="S772" s="24" t="s">
        <v>257</v>
      </c>
      <c r="T772" s="26" t="s">
        <v>257</v>
      </c>
      <c r="U772" s="26" t="s">
        <v>257</v>
      </c>
      <c r="V772" s="26" t="s">
        <v>257</v>
      </c>
      <c r="W772" s="26" t="s">
        <v>257</v>
      </c>
      <c r="X772" s="18" t="s">
        <v>1114</v>
      </c>
      <c r="Y772" s="18">
        <v>10</v>
      </c>
      <c r="Z772" s="18" t="s">
        <v>599</v>
      </c>
      <c r="AA772" s="18">
        <v>10</v>
      </c>
      <c r="AB772" s="57" t="s">
        <v>257</v>
      </c>
      <c r="AC772" s="18" t="s">
        <v>595</v>
      </c>
      <c r="AD772" s="18" t="s">
        <v>257</v>
      </c>
      <c r="AE772" s="18" t="s">
        <v>257</v>
      </c>
      <c r="AF772" s="18" t="s">
        <v>257</v>
      </c>
      <c r="AG772" s="18" t="s">
        <v>257</v>
      </c>
      <c r="AH772" s="18" t="s">
        <v>257</v>
      </c>
      <c r="AI772" s="18">
        <v>24</v>
      </c>
      <c r="AJ772" s="18" t="s">
        <v>476</v>
      </c>
      <c r="AK772" s="18">
        <v>1</v>
      </c>
      <c r="AL772" s="18" t="s">
        <v>1115</v>
      </c>
      <c r="AM772" s="18" t="s">
        <v>256</v>
      </c>
      <c r="AN772" s="57">
        <v>38.200000000000003</v>
      </c>
      <c r="AO772" s="18" t="s">
        <v>1116</v>
      </c>
      <c r="AP772" s="26" t="s">
        <v>479</v>
      </c>
      <c r="AQ772" s="18">
        <v>5</v>
      </c>
      <c r="AR772" s="18" t="s">
        <v>1117</v>
      </c>
      <c r="AS772" s="66">
        <f t="shared" si="179"/>
        <v>29.600000000000009</v>
      </c>
      <c r="AT772" s="66">
        <v>46.8</v>
      </c>
      <c r="AU772" s="66">
        <f t="shared" si="180"/>
        <v>8.5999999999999943</v>
      </c>
      <c r="AV772" s="66">
        <f t="shared" si="181"/>
        <v>8.5999999999999943</v>
      </c>
      <c r="AW772" s="26" t="s">
        <v>557</v>
      </c>
      <c r="AX772" s="68">
        <v>24</v>
      </c>
      <c r="AY772" s="26" t="s">
        <v>958</v>
      </c>
      <c r="AZ772" s="18" t="s">
        <v>257</v>
      </c>
      <c r="BA772" s="18" t="s">
        <v>257</v>
      </c>
      <c r="BB772" s="18" t="s">
        <v>1118</v>
      </c>
      <c r="BC772" s="18"/>
      <c r="BD772" s="18"/>
      <c r="BE772" s="18"/>
      <c r="BF772" s="18"/>
      <c r="BG772" s="18"/>
      <c r="BH772" s="18"/>
      <c r="BI772" s="18"/>
      <c r="BJ772" s="18"/>
      <c r="BK772" s="18"/>
      <c r="BL772" s="18"/>
      <c r="BM772" s="18"/>
      <c r="BN772" s="18"/>
      <c r="BO772" s="18"/>
      <c r="BP772" s="18"/>
      <c r="BQ772" s="18"/>
      <c r="BR772" s="18"/>
      <c r="BS772" s="18"/>
      <c r="BT772" s="18"/>
      <c r="BU772" s="18"/>
      <c r="BV772" s="18"/>
      <c r="BW772" s="18"/>
      <c r="BX772" s="18"/>
      <c r="BY772" s="18"/>
      <c r="BZ772" s="18"/>
      <c r="CA772" s="18"/>
      <c r="CB772" s="18"/>
      <c r="CC772" s="18"/>
      <c r="CD772" s="18"/>
      <c r="CE772" s="18"/>
      <c r="CF772" s="18"/>
      <c r="CG772" s="18"/>
      <c r="CH772" s="18"/>
      <c r="CI772" s="18"/>
      <c r="CJ772" s="18"/>
      <c r="CK772" s="18"/>
      <c r="CL772" s="18"/>
      <c r="CM772" s="18"/>
      <c r="CN772" s="18"/>
      <c r="CO772" s="18"/>
      <c r="CP772" s="18"/>
      <c r="CQ772" s="18"/>
      <c r="CR772" s="18"/>
      <c r="CS772" s="18"/>
      <c r="CT772" s="18"/>
      <c r="CU772" s="18"/>
      <c r="CV772" s="18"/>
      <c r="CW772" s="18"/>
      <c r="CX772" s="18"/>
      <c r="CY772" s="18"/>
      <c r="CZ772" s="18"/>
      <c r="DA772" s="18"/>
      <c r="DB772" s="18"/>
      <c r="DC772" s="18"/>
      <c r="DD772" s="18"/>
      <c r="DE772" s="18"/>
      <c r="DF772" s="18"/>
      <c r="DG772" s="18"/>
      <c r="DH772" s="18"/>
      <c r="DI772" s="18"/>
      <c r="DJ772" s="18"/>
      <c r="DK772" s="18"/>
      <c r="DL772" s="18"/>
      <c r="DM772" s="18"/>
      <c r="DN772" s="18"/>
      <c r="DO772" s="18"/>
      <c r="DP772" s="18"/>
      <c r="DQ772" s="18"/>
      <c r="DR772" s="18"/>
      <c r="DS772" s="18"/>
      <c r="DT772" s="18"/>
      <c r="DU772" s="18"/>
      <c r="DV772" s="18"/>
      <c r="DW772" s="18"/>
      <c r="DX772" s="18"/>
      <c r="DY772" s="18">
        <v>1</v>
      </c>
      <c r="DZ772" s="18"/>
      <c r="EA772" s="18"/>
      <c r="EB772" s="18"/>
      <c r="EC772" s="18"/>
      <c r="ED772" s="18"/>
      <c r="EE772" s="18"/>
      <c r="EF772" s="18"/>
      <c r="EG772" s="18"/>
      <c r="EH772" s="18" t="s">
        <v>1119</v>
      </c>
      <c r="EI772" s="18" cm="1">
        <f t="array" ref="EI772">IF(SUMPRODUCT(--(DO772:DS772&lt;&gt;""))=0, 0,1)</f>
        <v>0</v>
      </c>
      <c r="EJ772" s="18" cm="1">
        <f t="array" ref="EJ772">IF(SUMPRODUCT(--(DT772:EG772&lt;&gt;""))=0, 0,1)</f>
        <v>1</v>
      </c>
      <c r="EK772" s="18" cm="1">
        <f t="array" ref="EK772">IF(SUMPRODUCT(--(EC772:EG772&lt;&gt;""))=0, 0,1)</f>
        <v>0</v>
      </c>
      <c r="EL772" s="18" cm="1">
        <f t="array" ref="EL772">IF(SUMPRODUCT(--(EE772:EG772&lt;&gt;""))=0, 0,1)</f>
        <v>0</v>
      </c>
      <c r="EM772" s="18">
        <f t="shared" ref="EM772:EM835" si="185">IF(COUNTIF(DO772:EG772, 1), 1,0)</f>
        <v>1</v>
      </c>
      <c r="EN772" s="18" t="str">
        <f t="shared" ref="EN772:EN835" si="186">IF(EI772=0, "NA", IF(COUNTIF(DO772:DS772, 1), 1,0))</f>
        <v>NA</v>
      </c>
      <c r="EO772" s="18">
        <f t="shared" ref="EO772:EO835" si="187">IF(EJ772=0, "NA", IF(COUNTIF(DT772:EG772, 1), 1,0))</f>
        <v>1</v>
      </c>
      <c r="EP772" s="18" t="str">
        <f t="shared" ref="EP772:EP835" si="188">IF(EK772=0, "NA", IF(COUNTIF(EC772:EG772, 1), 1,0))</f>
        <v>NA</v>
      </c>
      <c r="EQ772" s="18" t="str">
        <f t="shared" ref="EQ772:EQ835" si="189">IF(EL772=0, "NA", IF(COUNTIF(EE772:EG772, 1), 1,0))</f>
        <v>NA</v>
      </c>
      <c r="ER772" s="58" t="s">
        <v>2080</v>
      </c>
      <c r="ES772" s="59">
        <v>43801</v>
      </c>
      <c r="ET772" s="18" t="s">
        <v>1087</v>
      </c>
      <c r="EU772" s="18" t="s">
        <v>1087</v>
      </c>
    </row>
    <row r="773" spans="1:151" ht="15.75" customHeight="1" x14ac:dyDescent="0.2">
      <c r="A773" s="5" t="s">
        <v>335</v>
      </c>
      <c r="B773" s="24" t="s">
        <v>1086</v>
      </c>
      <c r="C773" s="26">
        <v>1</v>
      </c>
      <c r="D773" s="18" t="s">
        <v>1124</v>
      </c>
      <c r="E773" s="18" t="s">
        <v>1113</v>
      </c>
      <c r="F773" s="18" t="s">
        <v>2297</v>
      </c>
      <c r="G773" s="18" t="s">
        <v>467</v>
      </c>
      <c r="H773" s="18" t="s">
        <v>468</v>
      </c>
      <c r="I773" s="18" t="s">
        <v>363</v>
      </c>
      <c r="J773" s="18" t="s">
        <v>363</v>
      </c>
      <c r="K773" s="18" t="s">
        <v>363</v>
      </c>
      <c r="L773" s="55" t="s">
        <v>1088</v>
      </c>
      <c r="M773" s="18" t="s">
        <v>253</v>
      </c>
      <c r="N773" s="71">
        <v>74</v>
      </c>
      <c r="O773" s="3" t="s">
        <v>551</v>
      </c>
      <c r="P773" s="18" t="s">
        <v>466</v>
      </c>
      <c r="Q773" s="18" t="s">
        <v>254</v>
      </c>
      <c r="R773" s="24" t="s">
        <v>257</v>
      </c>
      <c r="S773" s="24" t="s">
        <v>257</v>
      </c>
      <c r="T773" s="26" t="s">
        <v>257</v>
      </c>
      <c r="U773" s="26" t="s">
        <v>257</v>
      </c>
      <c r="V773" s="26" t="s">
        <v>257</v>
      </c>
      <c r="W773" s="26" t="s">
        <v>257</v>
      </c>
      <c r="X773" s="18" t="s">
        <v>1114</v>
      </c>
      <c r="Y773" s="18">
        <v>30</v>
      </c>
      <c r="Z773" s="18" t="s">
        <v>599</v>
      </c>
      <c r="AA773" s="18">
        <v>30</v>
      </c>
      <c r="AB773" s="57" t="s">
        <v>257</v>
      </c>
      <c r="AC773" s="18" t="s">
        <v>595</v>
      </c>
      <c r="AD773" s="18" t="s">
        <v>257</v>
      </c>
      <c r="AE773" s="18" t="s">
        <v>257</v>
      </c>
      <c r="AF773" s="18" t="s">
        <v>257</v>
      </c>
      <c r="AG773" s="18" t="s">
        <v>257</v>
      </c>
      <c r="AH773" s="18" t="s">
        <v>257</v>
      </c>
      <c r="AI773" s="18">
        <v>24</v>
      </c>
      <c r="AJ773" s="18" t="s">
        <v>476</v>
      </c>
      <c r="AK773" s="18">
        <v>1</v>
      </c>
      <c r="AL773" s="18" t="s">
        <v>1115</v>
      </c>
      <c r="AM773" s="18" t="s">
        <v>256</v>
      </c>
      <c r="AN773" s="57">
        <v>28.3</v>
      </c>
      <c r="AO773" s="18" t="s">
        <v>1116</v>
      </c>
      <c r="AP773" s="26" t="s">
        <v>479</v>
      </c>
      <c r="AQ773" s="18">
        <v>5</v>
      </c>
      <c r="AR773" s="18" t="s">
        <v>1117</v>
      </c>
      <c r="AS773" s="66">
        <f t="shared" si="179"/>
        <v>16.399999999999999</v>
      </c>
      <c r="AT773" s="66">
        <v>40.200000000000003</v>
      </c>
      <c r="AU773" s="66">
        <f t="shared" si="180"/>
        <v>11.900000000000002</v>
      </c>
      <c r="AV773" s="66">
        <f t="shared" si="181"/>
        <v>11.900000000000002</v>
      </c>
      <c r="AW773" s="26" t="s">
        <v>557</v>
      </c>
      <c r="AX773" s="68">
        <v>24</v>
      </c>
      <c r="AY773" s="26" t="s">
        <v>958</v>
      </c>
      <c r="AZ773" s="18" t="s">
        <v>257</v>
      </c>
      <c r="BA773" s="18" t="s">
        <v>257</v>
      </c>
      <c r="BB773" s="18" t="s">
        <v>1118</v>
      </c>
      <c r="BC773" s="18"/>
      <c r="BD773" s="18"/>
      <c r="BE773" s="18"/>
      <c r="BF773" s="18"/>
      <c r="BG773" s="18"/>
      <c r="BH773" s="18"/>
      <c r="BI773" s="18"/>
      <c r="BJ773" s="18"/>
      <c r="BK773" s="18"/>
      <c r="BL773" s="18"/>
      <c r="BM773" s="18"/>
      <c r="BN773" s="18"/>
      <c r="BO773" s="18"/>
      <c r="BP773" s="18"/>
      <c r="BQ773" s="18"/>
      <c r="BR773" s="18"/>
      <c r="BS773" s="18"/>
      <c r="BT773" s="18"/>
      <c r="BU773" s="18"/>
      <c r="BV773" s="18"/>
      <c r="BW773" s="18"/>
      <c r="BX773" s="18"/>
      <c r="BY773" s="18"/>
      <c r="BZ773" s="18"/>
      <c r="CA773" s="18"/>
      <c r="CB773" s="18"/>
      <c r="CC773" s="18"/>
      <c r="CD773" s="18"/>
      <c r="CE773" s="18"/>
      <c r="CF773" s="18"/>
      <c r="CG773" s="18"/>
      <c r="CH773" s="18"/>
      <c r="CI773" s="18"/>
      <c r="CJ773" s="18"/>
      <c r="CK773" s="18"/>
      <c r="CL773" s="18"/>
      <c r="CM773" s="18"/>
      <c r="CN773" s="18"/>
      <c r="CO773" s="18"/>
      <c r="CP773" s="18"/>
      <c r="CQ773" s="18"/>
      <c r="CR773" s="18"/>
      <c r="CS773" s="18"/>
      <c r="CT773" s="18"/>
      <c r="CU773" s="18"/>
      <c r="CV773" s="18"/>
      <c r="CW773" s="18"/>
      <c r="CX773" s="18"/>
      <c r="CY773" s="18"/>
      <c r="CZ773" s="18"/>
      <c r="DA773" s="18"/>
      <c r="DB773" s="18"/>
      <c r="DC773" s="18"/>
      <c r="DD773" s="18"/>
      <c r="DE773" s="18"/>
      <c r="DF773" s="18"/>
      <c r="DG773" s="18"/>
      <c r="DH773" s="18"/>
      <c r="DI773" s="18"/>
      <c r="DJ773" s="18"/>
      <c r="DK773" s="18"/>
      <c r="DL773" s="18"/>
      <c r="DM773" s="18"/>
      <c r="DN773" s="18"/>
      <c r="DO773" s="18"/>
      <c r="DP773" s="18"/>
      <c r="DQ773" s="18"/>
      <c r="DR773" s="18"/>
      <c r="DS773" s="18"/>
      <c r="DT773" s="18"/>
      <c r="DU773" s="18"/>
      <c r="DV773" s="18"/>
      <c r="DW773" s="18"/>
      <c r="DX773" s="18"/>
      <c r="DY773" s="18">
        <v>1</v>
      </c>
      <c r="DZ773" s="18"/>
      <c r="EA773" s="18"/>
      <c r="EB773" s="18"/>
      <c r="EC773" s="18"/>
      <c r="ED773" s="18"/>
      <c r="EE773" s="18"/>
      <c r="EF773" s="18"/>
      <c r="EG773" s="18"/>
      <c r="EH773" s="18" t="s">
        <v>1119</v>
      </c>
      <c r="EI773" s="18" cm="1">
        <f t="array" ref="EI773">IF(SUMPRODUCT(--(DO773:DS773&lt;&gt;""))=0, 0,1)</f>
        <v>0</v>
      </c>
      <c r="EJ773" s="18" cm="1">
        <f t="array" ref="EJ773">IF(SUMPRODUCT(--(DT773:EG773&lt;&gt;""))=0, 0,1)</f>
        <v>1</v>
      </c>
      <c r="EK773" s="18" cm="1">
        <f t="array" ref="EK773">IF(SUMPRODUCT(--(EC773:EG773&lt;&gt;""))=0, 0,1)</f>
        <v>0</v>
      </c>
      <c r="EL773" s="18" cm="1">
        <f t="array" ref="EL773">IF(SUMPRODUCT(--(EE773:EG773&lt;&gt;""))=0, 0,1)</f>
        <v>0</v>
      </c>
      <c r="EM773" s="18">
        <f t="shared" si="185"/>
        <v>1</v>
      </c>
      <c r="EN773" s="18" t="str">
        <f t="shared" si="186"/>
        <v>NA</v>
      </c>
      <c r="EO773" s="18">
        <f t="shared" si="187"/>
        <v>1</v>
      </c>
      <c r="EP773" s="18" t="str">
        <f t="shared" si="188"/>
        <v>NA</v>
      </c>
      <c r="EQ773" s="18" t="str">
        <f t="shared" si="189"/>
        <v>NA</v>
      </c>
      <c r="ER773" s="58" t="s">
        <v>2080</v>
      </c>
      <c r="ES773" s="59">
        <v>43801</v>
      </c>
      <c r="ET773" s="18" t="s">
        <v>1087</v>
      </c>
      <c r="EU773" s="18" t="s">
        <v>1087</v>
      </c>
    </row>
    <row r="774" spans="1:151" ht="15.75" customHeight="1" x14ac:dyDescent="0.2">
      <c r="A774" s="5" t="s">
        <v>335</v>
      </c>
      <c r="B774" s="24" t="s">
        <v>1086</v>
      </c>
      <c r="C774" s="26">
        <v>1</v>
      </c>
      <c r="D774" s="18" t="s">
        <v>1125</v>
      </c>
      <c r="E774" s="18" t="s">
        <v>1113</v>
      </c>
      <c r="F774" s="18" t="s">
        <v>2297</v>
      </c>
      <c r="G774" s="18" t="s">
        <v>467</v>
      </c>
      <c r="H774" s="18" t="s">
        <v>468</v>
      </c>
      <c r="I774" s="18" t="s">
        <v>363</v>
      </c>
      <c r="J774" s="18" t="s">
        <v>363</v>
      </c>
      <c r="K774" s="18" t="s">
        <v>363</v>
      </c>
      <c r="L774" s="55" t="s">
        <v>1088</v>
      </c>
      <c r="M774" s="18" t="s">
        <v>253</v>
      </c>
      <c r="N774" s="71">
        <v>74</v>
      </c>
      <c r="O774" s="3" t="s">
        <v>551</v>
      </c>
      <c r="P774" s="18" t="s">
        <v>466</v>
      </c>
      <c r="Q774" s="18" t="s">
        <v>254</v>
      </c>
      <c r="R774" s="24" t="s">
        <v>257</v>
      </c>
      <c r="S774" s="24" t="s">
        <v>257</v>
      </c>
      <c r="T774" s="26" t="s">
        <v>257</v>
      </c>
      <c r="U774" s="26" t="s">
        <v>257</v>
      </c>
      <c r="V774" s="26" t="s">
        <v>257</v>
      </c>
      <c r="W774" s="26" t="s">
        <v>257</v>
      </c>
      <c r="X774" s="18" t="s">
        <v>1114</v>
      </c>
      <c r="Y774" s="18">
        <v>100</v>
      </c>
      <c r="Z774" s="18" t="s">
        <v>599</v>
      </c>
      <c r="AA774" s="18">
        <v>100</v>
      </c>
      <c r="AB774" s="57" t="s">
        <v>257</v>
      </c>
      <c r="AC774" s="18" t="s">
        <v>595</v>
      </c>
      <c r="AD774" s="18" t="s">
        <v>257</v>
      </c>
      <c r="AE774" s="18" t="s">
        <v>257</v>
      </c>
      <c r="AF774" s="18" t="s">
        <v>257</v>
      </c>
      <c r="AG774" s="18" t="s">
        <v>257</v>
      </c>
      <c r="AH774" s="18" t="s">
        <v>257</v>
      </c>
      <c r="AI774" s="18">
        <v>24</v>
      </c>
      <c r="AJ774" s="18" t="s">
        <v>476</v>
      </c>
      <c r="AK774" s="18">
        <v>1</v>
      </c>
      <c r="AL774" s="18" t="s">
        <v>1115</v>
      </c>
      <c r="AM774" s="18" t="s">
        <v>256</v>
      </c>
      <c r="AN774" s="57">
        <v>6.1</v>
      </c>
      <c r="AO774" s="18" t="s">
        <v>1116</v>
      </c>
      <c r="AP774" s="26" t="s">
        <v>479</v>
      </c>
      <c r="AQ774" s="18">
        <v>5</v>
      </c>
      <c r="AR774" s="18" t="s">
        <v>1117</v>
      </c>
      <c r="AS774" s="66">
        <f t="shared" si="179"/>
        <v>2</v>
      </c>
      <c r="AT774" s="66">
        <v>10.199999999999999</v>
      </c>
      <c r="AU774" s="66">
        <f t="shared" si="180"/>
        <v>4.0999999999999996</v>
      </c>
      <c r="AV774" s="66">
        <f t="shared" si="181"/>
        <v>4.0999999999999996</v>
      </c>
      <c r="AW774" s="26" t="s">
        <v>557</v>
      </c>
      <c r="AX774" s="68">
        <v>24</v>
      </c>
      <c r="AY774" s="26" t="s">
        <v>958</v>
      </c>
      <c r="AZ774" s="18" t="s">
        <v>257</v>
      </c>
      <c r="BA774" s="18" t="s">
        <v>257</v>
      </c>
      <c r="BB774" s="18" t="s">
        <v>1118</v>
      </c>
      <c r="BC774" s="18"/>
      <c r="BD774" s="18"/>
      <c r="BE774" s="18"/>
      <c r="BF774" s="18"/>
      <c r="BG774" s="18"/>
      <c r="BH774" s="18"/>
      <c r="BI774" s="18"/>
      <c r="BJ774" s="18"/>
      <c r="BK774" s="18"/>
      <c r="BL774" s="18"/>
      <c r="BM774" s="18"/>
      <c r="BN774" s="18"/>
      <c r="BO774" s="18"/>
      <c r="BP774" s="18"/>
      <c r="BQ774" s="18"/>
      <c r="BR774" s="18"/>
      <c r="BS774" s="18"/>
      <c r="BT774" s="18"/>
      <c r="BU774" s="18"/>
      <c r="BV774" s="18"/>
      <c r="BW774" s="18"/>
      <c r="BX774" s="18"/>
      <c r="BY774" s="18"/>
      <c r="BZ774" s="18"/>
      <c r="CA774" s="18"/>
      <c r="CB774" s="18"/>
      <c r="CC774" s="18"/>
      <c r="CD774" s="18"/>
      <c r="CE774" s="18"/>
      <c r="CF774" s="18"/>
      <c r="CG774" s="18"/>
      <c r="CH774" s="18"/>
      <c r="CI774" s="18"/>
      <c r="CJ774" s="18"/>
      <c r="CK774" s="18"/>
      <c r="CL774" s="18"/>
      <c r="CM774" s="18"/>
      <c r="CN774" s="18"/>
      <c r="CO774" s="18"/>
      <c r="CP774" s="18"/>
      <c r="CQ774" s="18"/>
      <c r="CR774" s="18"/>
      <c r="CS774" s="18"/>
      <c r="CT774" s="18"/>
      <c r="CU774" s="18"/>
      <c r="CV774" s="18"/>
      <c r="CW774" s="18"/>
      <c r="CX774" s="18"/>
      <c r="CY774" s="18"/>
      <c r="CZ774" s="18"/>
      <c r="DA774" s="18"/>
      <c r="DB774" s="18"/>
      <c r="DC774" s="18"/>
      <c r="DD774" s="18"/>
      <c r="DE774" s="18"/>
      <c r="DF774" s="18"/>
      <c r="DG774" s="18"/>
      <c r="DH774" s="18"/>
      <c r="DI774" s="18"/>
      <c r="DJ774" s="18"/>
      <c r="DK774" s="18"/>
      <c r="DL774" s="18"/>
      <c r="DM774" s="18"/>
      <c r="DN774" s="18"/>
      <c r="DO774" s="18"/>
      <c r="DP774" s="18"/>
      <c r="DQ774" s="18"/>
      <c r="DR774" s="18"/>
      <c r="DS774" s="18"/>
      <c r="DT774" s="18"/>
      <c r="DU774" s="18"/>
      <c r="DV774" s="18"/>
      <c r="DW774" s="18"/>
      <c r="DX774" s="18"/>
      <c r="DY774" s="18">
        <v>1</v>
      </c>
      <c r="DZ774" s="18"/>
      <c r="EA774" s="18"/>
      <c r="EB774" s="18"/>
      <c r="EC774" s="18"/>
      <c r="ED774" s="18"/>
      <c r="EE774" s="18"/>
      <c r="EF774" s="18"/>
      <c r="EG774" s="18"/>
      <c r="EH774" s="18" t="s">
        <v>1119</v>
      </c>
      <c r="EI774" s="18" cm="1">
        <f t="array" ref="EI774">IF(SUMPRODUCT(--(DO774:DS774&lt;&gt;""))=0, 0,1)</f>
        <v>0</v>
      </c>
      <c r="EJ774" s="18" cm="1">
        <f t="array" ref="EJ774">IF(SUMPRODUCT(--(DT774:EG774&lt;&gt;""))=0, 0,1)</f>
        <v>1</v>
      </c>
      <c r="EK774" s="18" cm="1">
        <f t="array" ref="EK774">IF(SUMPRODUCT(--(EC774:EG774&lt;&gt;""))=0, 0,1)</f>
        <v>0</v>
      </c>
      <c r="EL774" s="18" cm="1">
        <f t="array" ref="EL774">IF(SUMPRODUCT(--(EE774:EG774&lt;&gt;""))=0, 0,1)</f>
        <v>0</v>
      </c>
      <c r="EM774" s="18">
        <f t="shared" si="185"/>
        <v>1</v>
      </c>
      <c r="EN774" s="18" t="str">
        <f t="shared" si="186"/>
        <v>NA</v>
      </c>
      <c r="EO774" s="18">
        <f t="shared" si="187"/>
        <v>1</v>
      </c>
      <c r="EP774" s="18" t="str">
        <f t="shared" si="188"/>
        <v>NA</v>
      </c>
      <c r="EQ774" s="18" t="str">
        <f t="shared" si="189"/>
        <v>NA</v>
      </c>
      <c r="ER774" s="58" t="s">
        <v>2080</v>
      </c>
      <c r="ES774" s="59">
        <v>43801</v>
      </c>
      <c r="ET774" s="18" t="s">
        <v>1087</v>
      </c>
      <c r="EU774" s="18" t="s">
        <v>1087</v>
      </c>
    </row>
    <row r="775" spans="1:151" ht="15.75" customHeight="1" x14ac:dyDescent="0.2">
      <c r="A775" s="5" t="s">
        <v>335</v>
      </c>
      <c r="B775" s="24" t="s">
        <v>1086</v>
      </c>
      <c r="C775" s="26">
        <v>1</v>
      </c>
      <c r="D775" s="18" t="s">
        <v>1126</v>
      </c>
      <c r="E775" s="18" t="s">
        <v>1113</v>
      </c>
      <c r="F775" s="18" t="s">
        <v>2297</v>
      </c>
      <c r="G775" s="18" t="s">
        <v>467</v>
      </c>
      <c r="H775" s="18" t="s">
        <v>468</v>
      </c>
      <c r="I775" s="18" t="s">
        <v>363</v>
      </c>
      <c r="J775" s="18" t="s">
        <v>363</v>
      </c>
      <c r="K775" s="18" t="s">
        <v>363</v>
      </c>
      <c r="L775" s="55" t="s">
        <v>1088</v>
      </c>
      <c r="M775" s="18" t="s">
        <v>253</v>
      </c>
      <c r="N775" s="71">
        <v>74</v>
      </c>
      <c r="O775" s="3" t="s">
        <v>551</v>
      </c>
      <c r="P775" s="18" t="s">
        <v>466</v>
      </c>
      <c r="Q775" s="18" t="s">
        <v>254</v>
      </c>
      <c r="R775" s="24" t="s">
        <v>257</v>
      </c>
      <c r="S775" s="24" t="s">
        <v>257</v>
      </c>
      <c r="T775" s="26" t="s">
        <v>257</v>
      </c>
      <c r="U775" s="26" t="s">
        <v>257</v>
      </c>
      <c r="V775" s="26" t="s">
        <v>257</v>
      </c>
      <c r="W775" s="26" t="s">
        <v>257</v>
      </c>
      <c r="X775" s="18" t="s">
        <v>1114</v>
      </c>
      <c r="Y775" s="18">
        <v>300</v>
      </c>
      <c r="Z775" s="18" t="s">
        <v>599</v>
      </c>
      <c r="AA775" s="18">
        <v>300</v>
      </c>
      <c r="AB775" s="57" t="s">
        <v>257</v>
      </c>
      <c r="AC775" s="18" t="s">
        <v>595</v>
      </c>
      <c r="AD775" s="18" t="s">
        <v>257</v>
      </c>
      <c r="AE775" s="18" t="s">
        <v>257</v>
      </c>
      <c r="AF775" s="18" t="s">
        <v>257</v>
      </c>
      <c r="AG775" s="18" t="s">
        <v>257</v>
      </c>
      <c r="AH775" s="18" t="s">
        <v>257</v>
      </c>
      <c r="AI775" s="18">
        <v>24</v>
      </c>
      <c r="AJ775" s="18" t="s">
        <v>476</v>
      </c>
      <c r="AK775" s="18">
        <v>1</v>
      </c>
      <c r="AL775" s="18" t="s">
        <v>1115</v>
      </c>
      <c r="AM775" s="18" t="s">
        <v>256</v>
      </c>
      <c r="AN775" s="57">
        <v>0</v>
      </c>
      <c r="AO775" s="18" t="s">
        <v>1116</v>
      </c>
      <c r="AP775" s="26" t="s">
        <v>479</v>
      </c>
      <c r="AQ775" s="18">
        <v>5</v>
      </c>
      <c r="AR775" s="18" t="s">
        <v>1117</v>
      </c>
      <c r="AS775" s="66">
        <f t="shared" si="179"/>
        <v>0</v>
      </c>
      <c r="AT775" s="66">
        <v>0</v>
      </c>
      <c r="AU775" s="66">
        <f t="shared" si="180"/>
        <v>0</v>
      </c>
      <c r="AV775" s="66">
        <f t="shared" si="181"/>
        <v>0</v>
      </c>
      <c r="AW775" s="26" t="s">
        <v>557</v>
      </c>
      <c r="AX775" s="68">
        <v>24</v>
      </c>
      <c r="AY775" s="26" t="s">
        <v>958</v>
      </c>
      <c r="AZ775" s="18" t="s">
        <v>257</v>
      </c>
      <c r="BA775" s="18" t="s">
        <v>257</v>
      </c>
      <c r="BB775" s="18" t="s">
        <v>1118</v>
      </c>
      <c r="BC775" s="18"/>
      <c r="BD775" s="18"/>
      <c r="BE775" s="18"/>
      <c r="BF775" s="18"/>
      <c r="BG775" s="18"/>
      <c r="BH775" s="18"/>
      <c r="BI775" s="18"/>
      <c r="BJ775" s="18"/>
      <c r="BK775" s="18"/>
      <c r="BL775" s="18"/>
      <c r="BM775" s="18"/>
      <c r="BN775" s="18"/>
      <c r="BO775" s="18"/>
      <c r="BP775" s="18"/>
      <c r="BQ775" s="18"/>
      <c r="BR775" s="18"/>
      <c r="BS775" s="18"/>
      <c r="BT775" s="18"/>
      <c r="BU775" s="18"/>
      <c r="BV775" s="18"/>
      <c r="BW775" s="18"/>
      <c r="BX775" s="18"/>
      <c r="BY775" s="18"/>
      <c r="BZ775" s="18"/>
      <c r="CA775" s="18"/>
      <c r="CB775" s="18"/>
      <c r="CC775" s="18"/>
      <c r="CD775" s="18"/>
      <c r="CE775" s="18"/>
      <c r="CF775" s="18"/>
      <c r="CG775" s="18"/>
      <c r="CH775" s="18"/>
      <c r="CI775" s="18"/>
      <c r="CJ775" s="18"/>
      <c r="CK775" s="18"/>
      <c r="CL775" s="18"/>
      <c r="CM775" s="18"/>
      <c r="CN775" s="18"/>
      <c r="CO775" s="18"/>
      <c r="CP775" s="18"/>
      <c r="CQ775" s="18"/>
      <c r="CR775" s="18"/>
      <c r="CS775" s="18"/>
      <c r="CT775" s="18"/>
      <c r="CU775" s="18"/>
      <c r="CV775" s="18"/>
      <c r="CW775" s="18"/>
      <c r="CX775" s="18"/>
      <c r="CY775" s="18"/>
      <c r="CZ775" s="18"/>
      <c r="DA775" s="18"/>
      <c r="DB775" s="18"/>
      <c r="DC775" s="18"/>
      <c r="DD775" s="18"/>
      <c r="DE775" s="18"/>
      <c r="DF775" s="18"/>
      <c r="DG775" s="18"/>
      <c r="DH775" s="18"/>
      <c r="DI775" s="18"/>
      <c r="DJ775" s="18"/>
      <c r="DK775" s="18"/>
      <c r="DL775" s="18"/>
      <c r="DM775" s="18"/>
      <c r="DN775" s="18"/>
      <c r="DO775" s="18"/>
      <c r="DP775" s="18"/>
      <c r="DQ775" s="18"/>
      <c r="DR775" s="18"/>
      <c r="DS775" s="18"/>
      <c r="DT775" s="18"/>
      <c r="DU775" s="18"/>
      <c r="DV775" s="18"/>
      <c r="DW775" s="18"/>
      <c r="DX775" s="18"/>
      <c r="DY775" s="18">
        <v>1</v>
      </c>
      <c r="DZ775" s="18"/>
      <c r="EA775" s="18"/>
      <c r="EB775" s="18"/>
      <c r="EC775" s="18"/>
      <c r="ED775" s="18"/>
      <c r="EE775" s="18"/>
      <c r="EF775" s="18"/>
      <c r="EG775" s="18"/>
      <c r="EH775" s="18" t="s">
        <v>1119</v>
      </c>
      <c r="EI775" s="18" cm="1">
        <f t="array" ref="EI775">IF(SUMPRODUCT(--(DO775:DS775&lt;&gt;""))=0, 0,1)</f>
        <v>0</v>
      </c>
      <c r="EJ775" s="18" cm="1">
        <f t="array" ref="EJ775">IF(SUMPRODUCT(--(DT775:EG775&lt;&gt;""))=0, 0,1)</f>
        <v>1</v>
      </c>
      <c r="EK775" s="18" cm="1">
        <f t="array" ref="EK775">IF(SUMPRODUCT(--(EC775:EG775&lt;&gt;""))=0, 0,1)</f>
        <v>0</v>
      </c>
      <c r="EL775" s="18" cm="1">
        <f t="array" ref="EL775">IF(SUMPRODUCT(--(EE775:EG775&lt;&gt;""))=0, 0,1)</f>
        <v>0</v>
      </c>
      <c r="EM775" s="18">
        <f t="shared" si="185"/>
        <v>1</v>
      </c>
      <c r="EN775" s="18" t="str">
        <f t="shared" si="186"/>
        <v>NA</v>
      </c>
      <c r="EO775" s="18">
        <f t="shared" si="187"/>
        <v>1</v>
      </c>
      <c r="EP775" s="18" t="str">
        <f t="shared" si="188"/>
        <v>NA</v>
      </c>
      <c r="EQ775" s="18" t="str">
        <f t="shared" si="189"/>
        <v>NA</v>
      </c>
      <c r="ER775" s="58" t="s">
        <v>2080</v>
      </c>
      <c r="ES775" s="59">
        <v>43801</v>
      </c>
      <c r="ET775" s="18" t="s">
        <v>1087</v>
      </c>
      <c r="EU775" s="18" t="s">
        <v>1087</v>
      </c>
    </row>
    <row r="776" spans="1:151" ht="15.75" customHeight="1" x14ac:dyDescent="0.2">
      <c r="A776" s="5" t="s">
        <v>335</v>
      </c>
      <c r="B776" s="24" t="s">
        <v>1086</v>
      </c>
      <c r="C776" s="26">
        <v>1</v>
      </c>
      <c r="D776" s="18" t="s">
        <v>1127</v>
      </c>
      <c r="E776" s="18" t="s">
        <v>1113</v>
      </c>
      <c r="F776" s="18" t="s">
        <v>2297</v>
      </c>
      <c r="G776" s="18" t="s">
        <v>467</v>
      </c>
      <c r="H776" s="18" t="s">
        <v>468</v>
      </c>
      <c r="I776" s="18" t="s">
        <v>363</v>
      </c>
      <c r="J776" s="18" t="s">
        <v>363</v>
      </c>
      <c r="K776" s="18" t="s">
        <v>363</v>
      </c>
      <c r="L776" s="55" t="s">
        <v>1088</v>
      </c>
      <c r="M776" s="18" t="s">
        <v>253</v>
      </c>
      <c r="N776" s="71">
        <v>74</v>
      </c>
      <c r="O776" s="3" t="s">
        <v>551</v>
      </c>
      <c r="P776" s="18" t="s">
        <v>466</v>
      </c>
      <c r="Q776" s="18" t="s">
        <v>254</v>
      </c>
      <c r="R776" s="24" t="s">
        <v>257</v>
      </c>
      <c r="S776" s="24" t="s">
        <v>257</v>
      </c>
      <c r="T776" s="26" t="s">
        <v>257</v>
      </c>
      <c r="U776" s="26" t="s">
        <v>257</v>
      </c>
      <c r="V776" s="26" t="s">
        <v>257</v>
      </c>
      <c r="W776" s="26" t="s">
        <v>257</v>
      </c>
      <c r="X776" s="18" t="s">
        <v>1091</v>
      </c>
      <c r="Y776" s="18">
        <v>0</v>
      </c>
      <c r="Z776" s="18" t="s">
        <v>599</v>
      </c>
      <c r="AA776" s="18">
        <v>0</v>
      </c>
      <c r="AB776" s="57" t="s">
        <v>257</v>
      </c>
      <c r="AC776" s="18" t="s">
        <v>595</v>
      </c>
      <c r="AD776" s="18" t="s">
        <v>257</v>
      </c>
      <c r="AE776" s="18" t="s">
        <v>257</v>
      </c>
      <c r="AF776" s="18" t="s">
        <v>257</v>
      </c>
      <c r="AG776" s="18" t="s">
        <v>257</v>
      </c>
      <c r="AH776" s="18" t="s">
        <v>257</v>
      </c>
      <c r="AI776" s="18">
        <v>24</v>
      </c>
      <c r="AJ776" s="18" t="s">
        <v>476</v>
      </c>
      <c r="AK776" s="18">
        <v>1</v>
      </c>
      <c r="AL776" s="18" t="s">
        <v>1115</v>
      </c>
      <c r="AM776" s="18" t="s">
        <v>256</v>
      </c>
      <c r="AN776" s="57">
        <v>90.3</v>
      </c>
      <c r="AO776" s="18" t="s">
        <v>1116</v>
      </c>
      <c r="AP776" s="26" t="s">
        <v>479</v>
      </c>
      <c r="AQ776" s="18">
        <v>5</v>
      </c>
      <c r="AR776" s="18" t="s">
        <v>1117</v>
      </c>
      <c r="AS776" s="66">
        <f t="shared" si="179"/>
        <v>85.899999999999991</v>
      </c>
      <c r="AT776" s="66">
        <v>94.7</v>
      </c>
      <c r="AU776" s="66">
        <f t="shared" si="180"/>
        <v>4.4000000000000057</v>
      </c>
      <c r="AV776" s="66">
        <f t="shared" si="181"/>
        <v>4.4000000000000057</v>
      </c>
      <c r="AW776" s="26" t="s">
        <v>557</v>
      </c>
      <c r="AX776" s="68">
        <v>24</v>
      </c>
      <c r="AY776" s="26" t="s">
        <v>958</v>
      </c>
      <c r="AZ776" s="18" t="s">
        <v>257</v>
      </c>
      <c r="BA776" s="18" t="s">
        <v>257</v>
      </c>
      <c r="BB776" s="18" t="s">
        <v>1118</v>
      </c>
      <c r="BC776" s="18"/>
      <c r="BD776" s="18"/>
      <c r="BE776" s="18"/>
      <c r="BF776" s="18"/>
      <c r="BG776" s="18"/>
      <c r="BH776" s="18"/>
      <c r="BI776" s="18"/>
      <c r="BJ776" s="18"/>
      <c r="BK776" s="18"/>
      <c r="BL776" s="18"/>
      <c r="BM776" s="18"/>
      <c r="BN776" s="18"/>
      <c r="BO776" s="18"/>
      <c r="BP776" s="18"/>
      <c r="BQ776" s="18"/>
      <c r="BR776" s="18"/>
      <c r="BS776" s="18"/>
      <c r="BT776" s="18"/>
      <c r="BU776" s="18"/>
      <c r="BV776" s="18"/>
      <c r="BW776" s="18"/>
      <c r="BX776" s="18"/>
      <c r="BY776" s="18"/>
      <c r="BZ776" s="18"/>
      <c r="CA776" s="18"/>
      <c r="CB776" s="18"/>
      <c r="CC776" s="18"/>
      <c r="CD776" s="18"/>
      <c r="CE776" s="18"/>
      <c r="CF776" s="18"/>
      <c r="CG776" s="18"/>
      <c r="CH776" s="18"/>
      <c r="CI776" s="18"/>
      <c r="CJ776" s="18"/>
      <c r="CK776" s="18"/>
      <c r="CL776" s="18"/>
      <c r="CM776" s="18"/>
      <c r="CN776" s="18"/>
      <c r="CO776" s="18"/>
      <c r="CP776" s="18"/>
      <c r="CQ776" s="18"/>
      <c r="CR776" s="18"/>
      <c r="CS776" s="18"/>
      <c r="CT776" s="18"/>
      <c r="CU776" s="18"/>
      <c r="CV776" s="18"/>
      <c r="CW776" s="18"/>
      <c r="CX776" s="18"/>
      <c r="CY776" s="18"/>
      <c r="CZ776" s="18"/>
      <c r="DA776" s="18"/>
      <c r="DB776" s="18"/>
      <c r="DC776" s="18"/>
      <c r="DD776" s="18"/>
      <c r="DE776" s="18"/>
      <c r="DF776" s="18"/>
      <c r="DG776" s="18"/>
      <c r="DH776" s="18"/>
      <c r="DI776" s="18"/>
      <c r="DJ776" s="18"/>
      <c r="DK776" s="18"/>
      <c r="DL776" s="18"/>
      <c r="DM776" s="18"/>
      <c r="DN776" s="18"/>
      <c r="DO776" s="18"/>
      <c r="DP776" s="18"/>
      <c r="DQ776" s="18"/>
      <c r="DR776" s="18"/>
      <c r="DS776" s="18"/>
      <c r="DT776" s="18"/>
      <c r="DU776" s="18"/>
      <c r="DV776" s="18"/>
      <c r="DW776" s="18"/>
      <c r="DX776" s="18"/>
      <c r="DY776" s="18">
        <v>0</v>
      </c>
      <c r="DZ776" s="18"/>
      <c r="EA776" s="18"/>
      <c r="EB776" s="18"/>
      <c r="EC776" s="18"/>
      <c r="ED776" s="18"/>
      <c r="EE776" s="18"/>
      <c r="EF776" s="18"/>
      <c r="EG776" s="18"/>
      <c r="EH776" s="18" t="s">
        <v>1119</v>
      </c>
      <c r="EI776" s="18" cm="1">
        <f t="array" ref="EI776">IF(SUMPRODUCT(--(DO776:DS776&lt;&gt;""))=0, 0,1)</f>
        <v>0</v>
      </c>
      <c r="EJ776" s="18" cm="1">
        <f t="array" ref="EJ776">IF(SUMPRODUCT(--(DT776:EG776&lt;&gt;""))=0, 0,1)</f>
        <v>1</v>
      </c>
      <c r="EK776" s="18" cm="1">
        <f t="array" ref="EK776">IF(SUMPRODUCT(--(EC776:EG776&lt;&gt;""))=0, 0,1)</f>
        <v>0</v>
      </c>
      <c r="EL776" s="18" cm="1">
        <f t="array" ref="EL776">IF(SUMPRODUCT(--(EE776:EG776&lt;&gt;""))=0, 0,1)</f>
        <v>0</v>
      </c>
      <c r="EM776" s="18">
        <f t="shared" si="185"/>
        <v>0</v>
      </c>
      <c r="EN776" s="18" t="str">
        <f t="shared" si="186"/>
        <v>NA</v>
      </c>
      <c r="EO776" s="18">
        <f t="shared" si="187"/>
        <v>0</v>
      </c>
      <c r="EP776" s="18" t="str">
        <f t="shared" si="188"/>
        <v>NA</v>
      </c>
      <c r="EQ776" s="18" t="str">
        <f t="shared" si="189"/>
        <v>NA</v>
      </c>
      <c r="ER776" s="58" t="s">
        <v>2080</v>
      </c>
      <c r="ES776" s="59">
        <v>43801</v>
      </c>
      <c r="ET776" s="18" t="s">
        <v>1087</v>
      </c>
      <c r="EU776" s="18" t="s">
        <v>1087</v>
      </c>
    </row>
    <row r="777" spans="1:151" ht="15.75" customHeight="1" x14ac:dyDescent="0.2">
      <c r="A777" s="5" t="s">
        <v>335</v>
      </c>
      <c r="B777" s="24" t="s">
        <v>1086</v>
      </c>
      <c r="C777" s="26">
        <v>1</v>
      </c>
      <c r="D777" s="18" t="s">
        <v>1128</v>
      </c>
      <c r="E777" s="18" t="s">
        <v>1113</v>
      </c>
      <c r="F777" s="18" t="s">
        <v>2297</v>
      </c>
      <c r="G777" s="18" t="s">
        <v>467</v>
      </c>
      <c r="H777" s="18" t="s">
        <v>468</v>
      </c>
      <c r="I777" s="18" t="s">
        <v>363</v>
      </c>
      <c r="J777" s="18" t="s">
        <v>363</v>
      </c>
      <c r="K777" s="18" t="s">
        <v>363</v>
      </c>
      <c r="L777" s="55" t="s">
        <v>1088</v>
      </c>
      <c r="M777" s="18" t="s">
        <v>253</v>
      </c>
      <c r="N777" s="71">
        <v>74</v>
      </c>
      <c r="O777" s="3" t="s">
        <v>551</v>
      </c>
      <c r="P777" s="18" t="s">
        <v>466</v>
      </c>
      <c r="Q777" s="18" t="s">
        <v>254</v>
      </c>
      <c r="R777" s="24" t="s">
        <v>257</v>
      </c>
      <c r="S777" s="24" t="s">
        <v>257</v>
      </c>
      <c r="T777" s="26" t="s">
        <v>257</v>
      </c>
      <c r="U777" s="26" t="s">
        <v>257</v>
      </c>
      <c r="V777" s="26" t="s">
        <v>257</v>
      </c>
      <c r="W777" s="26" t="s">
        <v>257</v>
      </c>
      <c r="X777" s="18" t="s">
        <v>1091</v>
      </c>
      <c r="Y777" s="18">
        <v>0.3</v>
      </c>
      <c r="Z777" s="18" t="s">
        <v>599</v>
      </c>
      <c r="AA777" s="18">
        <v>0.3</v>
      </c>
      <c r="AB777" s="57" t="s">
        <v>257</v>
      </c>
      <c r="AC777" s="18" t="s">
        <v>595</v>
      </c>
      <c r="AD777" s="18" t="s">
        <v>257</v>
      </c>
      <c r="AE777" s="18" t="s">
        <v>257</v>
      </c>
      <c r="AF777" s="18" t="s">
        <v>257</v>
      </c>
      <c r="AG777" s="18" t="s">
        <v>257</v>
      </c>
      <c r="AH777" s="18" t="s">
        <v>257</v>
      </c>
      <c r="AI777" s="18">
        <v>24</v>
      </c>
      <c r="AJ777" s="18" t="s">
        <v>476</v>
      </c>
      <c r="AK777" s="18">
        <v>1</v>
      </c>
      <c r="AL777" s="18" t="s">
        <v>1115</v>
      </c>
      <c r="AM777" s="18" t="s">
        <v>256</v>
      </c>
      <c r="AN777" s="57">
        <v>86.4</v>
      </c>
      <c r="AO777" s="18" t="s">
        <v>1116</v>
      </c>
      <c r="AP777" s="26" t="s">
        <v>479</v>
      </c>
      <c r="AQ777" s="18">
        <v>5</v>
      </c>
      <c r="AR777" s="18" t="s">
        <v>1117</v>
      </c>
      <c r="AS777" s="66">
        <f t="shared" si="179"/>
        <v>81.700000000000017</v>
      </c>
      <c r="AT777" s="66">
        <v>91.1</v>
      </c>
      <c r="AU777" s="66">
        <f t="shared" si="180"/>
        <v>4.6999999999999886</v>
      </c>
      <c r="AV777" s="66">
        <f t="shared" si="181"/>
        <v>4.6999999999999886</v>
      </c>
      <c r="AW777" s="26" t="s">
        <v>557</v>
      </c>
      <c r="AX777" s="68">
        <v>24</v>
      </c>
      <c r="AY777" s="26" t="s">
        <v>958</v>
      </c>
      <c r="AZ777" s="18" t="s">
        <v>257</v>
      </c>
      <c r="BA777" s="18" t="s">
        <v>257</v>
      </c>
      <c r="BB777" s="18" t="s">
        <v>1118</v>
      </c>
      <c r="BC777" s="18"/>
      <c r="BD777" s="18"/>
      <c r="BE777" s="18"/>
      <c r="BF777" s="18"/>
      <c r="BG777" s="18"/>
      <c r="BH777" s="18"/>
      <c r="BI777" s="18"/>
      <c r="BJ777" s="18"/>
      <c r="BK777" s="18"/>
      <c r="BL777" s="18"/>
      <c r="BM777" s="18"/>
      <c r="BN777" s="18"/>
      <c r="BO777" s="18"/>
      <c r="BP777" s="18"/>
      <c r="BQ777" s="18"/>
      <c r="BR777" s="18"/>
      <c r="BS777" s="18"/>
      <c r="BT777" s="18"/>
      <c r="BU777" s="18"/>
      <c r="BV777" s="18"/>
      <c r="BW777" s="18"/>
      <c r="BX777" s="18"/>
      <c r="BY777" s="18"/>
      <c r="BZ777" s="18"/>
      <c r="CA777" s="18"/>
      <c r="CB777" s="18"/>
      <c r="CC777" s="18"/>
      <c r="CD777" s="18"/>
      <c r="CE777" s="18"/>
      <c r="CF777" s="18"/>
      <c r="CG777" s="18"/>
      <c r="CH777" s="18"/>
      <c r="CI777" s="18"/>
      <c r="CJ777" s="18"/>
      <c r="CK777" s="18"/>
      <c r="CL777" s="18"/>
      <c r="CM777" s="18"/>
      <c r="CN777" s="18"/>
      <c r="CO777" s="18"/>
      <c r="CP777" s="18"/>
      <c r="CQ777" s="18"/>
      <c r="CR777" s="18"/>
      <c r="CS777" s="18"/>
      <c r="CT777" s="18"/>
      <c r="CU777" s="18"/>
      <c r="CV777" s="18"/>
      <c r="CW777" s="18"/>
      <c r="CX777" s="18"/>
      <c r="CY777" s="18"/>
      <c r="CZ777" s="18"/>
      <c r="DA777" s="18"/>
      <c r="DB777" s="18"/>
      <c r="DC777" s="18"/>
      <c r="DD777" s="18"/>
      <c r="DE777" s="18"/>
      <c r="DF777" s="18"/>
      <c r="DG777" s="18"/>
      <c r="DH777" s="18"/>
      <c r="DI777" s="18"/>
      <c r="DJ777" s="18"/>
      <c r="DK777" s="18"/>
      <c r="DL777" s="18"/>
      <c r="DM777" s="18"/>
      <c r="DN777" s="18"/>
      <c r="DO777" s="18"/>
      <c r="DP777" s="18"/>
      <c r="DQ777" s="18"/>
      <c r="DR777" s="18"/>
      <c r="DS777" s="18"/>
      <c r="DT777" s="18"/>
      <c r="DU777" s="18"/>
      <c r="DV777" s="18"/>
      <c r="DW777" s="18"/>
      <c r="DX777" s="18"/>
      <c r="DY777" s="18">
        <v>0</v>
      </c>
      <c r="DZ777" s="18"/>
      <c r="EA777" s="18"/>
      <c r="EB777" s="18"/>
      <c r="EC777" s="18"/>
      <c r="ED777" s="18"/>
      <c r="EE777" s="18"/>
      <c r="EF777" s="18"/>
      <c r="EG777" s="18"/>
      <c r="EH777" s="18" t="s">
        <v>1119</v>
      </c>
      <c r="EI777" s="18" cm="1">
        <f t="array" ref="EI777">IF(SUMPRODUCT(--(DO777:DS777&lt;&gt;""))=0, 0,1)</f>
        <v>0</v>
      </c>
      <c r="EJ777" s="18" cm="1">
        <f t="array" ref="EJ777">IF(SUMPRODUCT(--(DT777:EG777&lt;&gt;""))=0, 0,1)</f>
        <v>1</v>
      </c>
      <c r="EK777" s="18" cm="1">
        <f t="array" ref="EK777">IF(SUMPRODUCT(--(EC777:EG777&lt;&gt;""))=0, 0,1)</f>
        <v>0</v>
      </c>
      <c r="EL777" s="18" cm="1">
        <f t="array" ref="EL777">IF(SUMPRODUCT(--(EE777:EG777&lt;&gt;""))=0, 0,1)</f>
        <v>0</v>
      </c>
      <c r="EM777" s="18">
        <f t="shared" si="185"/>
        <v>0</v>
      </c>
      <c r="EN777" s="18" t="str">
        <f t="shared" si="186"/>
        <v>NA</v>
      </c>
      <c r="EO777" s="18">
        <f t="shared" si="187"/>
        <v>0</v>
      </c>
      <c r="EP777" s="18" t="str">
        <f t="shared" si="188"/>
        <v>NA</v>
      </c>
      <c r="EQ777" s="18" t="str">
        <f t="shared" si="189"/>
        <v>NA</v>
      </c>
      <c r="ER777" s="58" t="s">
        <v>2080</v>
      </c>
      <c r="ES777" s="59">
        <v>43801</v>
      </c>
      <c r="ET777" s="18" t="s">
        <v>1087</v>
      </c>
      <c r="EU777" s="18" t="s">
        <v>1087</v>
      </c>
    </row>
    <row r="778" spans="1:151" ht="15.75" customHeight="1" x14ac:dyDescent="0.2">
      <c r="A778" s="5" t="s">
        <v>335</v>
      </c>
      <c r="B778" s="24" t="s">
        <v>1086</v>
      </c>
      <c r="C778" s="26">
        <v>1</v>
      </c>
      <c r="D778" s="18" t="s">
        <v>1129</v>
      </c>
      <c r="E778" s="18" t="s">
        <v>1113</v>
      </c>
      <c r="F778" s="18" t="s">
        <v>2297</v>
      </c>
      <c r="G778" s="18" t="s">
        <v>467</v>
      </c>
      <c r="H778" s="18" t="s">
        <v>468</v>
      </c>
      <c r="I778" s="18" t="s">
        <v>363</v>
      </c>
      <c r="J778" s="18" t="s">
        <v>363</v>
      </c>
      <c r="K778" s="18" t="s">
        <v>363</v>
      </c>
      <c r="L778" s="55" t="s">
        <v>1088</v>
      </c>
      <c r="M778" s="18" t="s">
        <v>253</v>
      </c>
      <c r="N778" s="71">
        <v>74</v>
      </c>
      <c r="O778" s="3" t="s">
        <v>551</v>
      </c>
      <c r="P778" s="18" t="s">
        <v>466</v>
      </c>
      <c r="Q778" s="18" t="s">
        <v>254</v>
      </c>
      <c r="R778" s="24" t="s">
        <v>257</v>
      </c>
      <c r="S778" s="24" t="s">
        <v>257</v>
      </c>
      <c r="T778" s="26" t="s">
        <v>257</v>
      </c>
      <c r="U778" s="26" t="s">
        <v>257</v>
      </c>
      <c r="V778" s="26" t="s">
        <v>257</v>
      </c>
      <c r="W778" s="26" t="s">
        <v>257</v>
      </c>
      <c r="X778" s="18" t="s">
        <v>1091</v>
      </c>
      <c r="Y778" s="18">
        <v>1</v>
      </c>
      <c r="Z778" s="18" t="s">
        <v>599</v>
      </c>
      <c r="AA778" s="18">
        <v>1</v>
      </c>
      <c r="AB778" s="57" t="s">
        <v>257</v>
      </c>
      <c r="AC778" s="18" t="s">
        <v>595</v>
      </c>
      <c r="AD778" s="18" t="s">
        <v>257</v>
      </c>
      <c r="AE778" s="18" t="s">
        <v>257</v>
      </c>
      <c r="AF778" s="18" t="s">
        <v>257</v>
      </c>
      <c r="AG778" s="18" t="s">
        <v>257</v>
      </c>
      <c r="AH778" s="18" t="s">
        <v>257</v>
      </c>
      <c r="AI778" s="18">
        <v>24</v>
      </c>
      <c r="AJ778" s="18" t="s">
        <v>476</v>
      </c>
      <c r="AK778" s="18">
        <v>1</v>
      </c>
      <c r="AL778" s="18" t="s">
        <v>1115</v>
      </c>
      <c r="AM778" s="18" t="s">
        <v>256</v>
      </c>
      <c r="AN778" s="57">
        <v>82.2</v>
      </c>
      <c r="AO778" s="18" t="s">
        <v>1116</v>
      </c>
      <c r="AP778" s="26" t="s">
        <v>479</v>
      </c>
      <c r="AQ778" s="18">
        <v>5</v>
      </c>
      <c r="AR778" s="18" t="s">
        <v>1117</v>
      </c>
      <c r="AS778" s="66">
        <f t="shared" si="179"/>
        <v>76.300000000000011</v>
      </c>
      <c r="AT778" s="66">
        <v>88.1</v>
      </c>
      <c r="AU778" s="66">
        <f t="shared" si="180"/>
        <v>5.8999999999999915</v>
      </c>
      <c r="AV778" s="66">
        <f t="shared" si="181"/>
        <v>5.8999999999999915</v>
      </c>
      <c r="AW778" s="26" t="s">
        <v>557</v>
      </c>
      <c r="AX778" s="68">
        <v>24</v>
      </c>
      <c r="AY778" s="26" t="s">
        <v>958</v>
      </c>
      <c r="AZ778" s="18" t="s">
        <v>257</v>
      </c>
      <c r="BA778" s="18" t="s">
        <v>257</v>
      </c>
      <c r="BB778" s="18" t="s">
        <v>1118</v>
      </c>
      <c r="BC778" s="18"/>
      <c r="BD778" s="18"/>
      <c r="BE778" s="18"/>
      <c r="BF778" s="18"/>
      <c r="BG778" s="18"/>
      <c r="BH778" s="18"/>
      <c r="BI778" s="18"/>
      <c r="BJ778" s="18"/>
      <c r="BK778" s="18"/>
      <c r="BL778" s="18"/>
      <c r="BM778" s="18"/>
      <c r="BN778" s="18"/>
      <c r="BO778" s="18"/>
      <c r="BP778" s="18"/>
      <c r="BQ778" s="18"/>
      <c r="BR778" s="18"/>
      <c r="BS778" s="18"/>
      <c r="BT778" s="18"/>
      <c r="BU778" s="18"/>
      <c r="BV778" s="18"/>
      <c r="BW778" s="18"/>
      <c r="BX778" s="18"/>
      <c r="BY778" s="18"/>
      <c r="BZ778" s="18"/>
      <c r="CA778" s="18"/>
      <c r="CB778" s="18"/>
      <c r="CC778" s="18"/>
      <c r="CD778" s="18"/>
      <c r="CE778" s="18"/>
      <c r="CF778" s="18"/>
      <c r="CG778" s="18"/>
      <c r="CH778" s="18"/>
      <c r="CI778" s="18"/>
      <c r="CJ778" s="18"/>
      <c r="CK778" s="18"/>
      <c r="CL778" s="18"/>
      <c r="CM778" s="18"/>
      <c r="CN778" s="18"/>
      <c r="CO778" s="18"/>
      <c r="CP778" s="18"/>
      <c r="CQ778" s="18"/>
      <c r="CR778" s="18"/>
      <c r="CS778" s="18"/>
      <c r="CT778" s="18"/>
      <c r="CU778" s="18"/>
      <c r="CV778" s="18"/>
      <c r="CW778" s="18"/>
      <c r="CX778" s="18"/>
      <c r="CY778" s="18"/>
      <c r="CZ778" s="18"/>
      <c r="DA778" s="18"/>
      <c r="DB778" s="18"/>
      <c r="DC778" s="18"/>
      <c r="DD778" s="18"/>
      <c r="DE778" s="18"/>
      <c r="DF778" s="18"/>
      <c r="DG778" s="18"/>
      <c r="DH778" s="18"/>
      <c r="DI778" s="18"/>
      <c r="DJ778" s="18"/>
      <c r="DK778" s="18"/>
      <c r="DL778" s="18"/>
      <c r="DM778" s="18"/>
      <c r="DN778" s="18"/>
      <c r="DO778" s="18"/>
      <c r="DP778" s="18"/>
      <c r="DQ778" s="18"/>
      <c r="DR778" s="18"/>
      <c r="DS778" s="18"/>
      <c r="DT778" s="18"/>
      <c r="DU778" s="18"/>
      <c r="DV778" s="18"/>
      <c r="DW778" s="18"/>
      <c r="DX778" s="18"/>
      <c r="DY778" s="18">
        <v>0</v>
      </c>
      <c r="DZ778" s="18"/>
      <c r="EA778" s="18"/>
      <c r="EB778" s="18"/>
      <c r="EC778" s="18"/>
      <c r="ED778" s="18"/>
      <c r="EE778" s="18"/>
      <c r="EF778" s="18"/>
      <c r="EG778" s="18"/>
      <c r="EH778" s="18" t="s">
        <v>1119</v>
      </c>
      <c r="EI778" s="18" cm="1">
        <f t="array" ref="EI778">IF(SUMPRODUCT(--(DO778:DS778&lt;&gt;""))=0, 0,1)</f>
        <v>0</v>
      </c>
      <c r="EJ778" s="18" cm="1">
        <f t="array" ref="EJ778">IF(SUMPRODUCT(--(DT778:EG778&lt;&gt;""))=0, 0,1)</f>
        <v>1</v>
      </c>
      <c r="EK778" s="18" cm="1">
        <f t="array" ref="EK778">IF(SUMPRODUCT(--(EC778:EG778&lt;&gt;""))=0, 0,1)</f>
        <v>0</v>
      </c>
      <c r="EL778" s="18" cm="1">
        <f t="array" ref="EL778">IF(SUMPRODUCT(--(EE778:EG778&lt;&gt;""))=0, 0,1)</f>
        <v>0</v>
      </c>
      <c r="EM778" s="18">
        <f t="shared" si="185"/>
        <v>0</v>
      </c>
      <c r="EN778" s="18" t="str">
        <f t="shared" si="186"/>
        <v>NA</v>
      </c>
      <c r="EO778" s="18">
        <f t="shared" si="187"/>
        <v>0</v>
      </c>
      <c r="EP778" s="18" t="str">
        <f t="shared" si="188"/>
        <v>NA</v>
      </c>
      <c r="EQ778" s="18" t="str">
        <f t="shared" si="189"/>
        <v>NA</v>
      </c>
      <c r="ER778" s="58" t="s">
        <v>2080</v>
      </c>
      <c r="ES778" s="59">
        <v>43801</v>
      </c>
      <c r="ET778" s="18" t="s">
        <v>1087</v>
      </c>
      <c r="EU778" s="18" t="s">
        <v>1087</v>
      </c>
    </row>
    <row r="779" spans="1:151" ht="15.75" customHeight="1" x14ac:dyDescent="0.2">
      <c r="A779" s="5" t="s">
        <v>335</v>
      </c>
      <c r="B779" s="24" t="s">
        <v>1086</v>
      </c>
      <c r="C779" s="26">
        <v>1</v>
      </c>
      <c r="D779" s="18" t="s">
        <v>1130</v>
      </c>
      <c r="E779" s="18" t="s">
        <v>1113</v>
      </c>
      <c r="F779" s="18" t="s">
        <v>2297</v>
      </c>
      <c r="G779" s="18" t="s">
        <v>467</v>
      </c>
      <c r="H779" s="18" t="s">
        <v>468</v>
      </c>
      <c r="I779" s="18" t="s">
        <v>363</v>
      </c>
      <c r="J779" s="18" t="s">
        <v>363</v>
      </c>
      <c r="K779" s="18" t="s">
        <v>363</v>
      </c>
      <c r="L779" s="55" t="s">
        <v>1088</v>
      </c>
      <c r="M779" s="18" t="s">
        <v>253</v>
      </c>
      <c r="N779" s="71">
        <v>74</v>
      </c>
      <c r="O779" s="3" t="s">
        <v>551</v>
      </c>
      <c r="P779" s="18" t="s">
        <v>466</v>
      </c>
      <c r="Q779" s="18" t="s">
        <v>254</v>
      </c>
      <c r="R779" s="24" t="s">
        <v>257</v>
      </c>
      <c r="S779" s="24" t="s">
        <v>257</v>
      </c>
      <c r="T779" s="26" t="s">
        <v>257</v>
      </c>
      <c r="U779" s="26" t="s">
        <v>257</v>
      </c>
      <c r="V779" s="26" t="s">
        <v>257</v>
      </c>
      <c r="W779" s="26" t="s">
        <v>257</v>
      </c>
      <c r="X779" s="18" t="s">
        <v>1091</v>
      </c>
      <c r="Y779" s="18">
        <v>3</v>
      </c>
      <c r="Z779" s="18" t="s">
        <v>599</v>
      </c>
      <c r="AA779" s="18">
        <v>3</v>
      </c>
      <c r="AB779" s="57" t="s">
        <v>257</v>
      </c>
      <c r="AC779" s="18" t="s">
        <v>595</v>
      </c>
      <c r="AD779" s="18" t="s">
        <v>257</v>
      </c>
      <c r="AE779" s="18" t="s">
        <v>257</v>
      </c>
      <c r="AF779" s="18" t="s">
        <v>257</v>
      </c>
      <c r="AG779" s="18" t="s">
        <v>257</v>
      </c>
      <c r="AH779" s="18" t="s">
        <v>257</v>
      </c>
      <c r="AI779" s="18">
        <v>24</v>
      </c>
      <c r="AJ779" s="18" t="s">
        <v>476</v>
      </c>
      <c r="AK779" s="18">
        <v>1</v>
      </c>
      <c r="AL779" s="18" t="s">
        <v>1115</v>
      </c>
      <c r="AM779" s="18" t="s">
        <v>256</v>
      </c>
      <c r="AN779" s="57">
        <v>72.3</v>
      </c>
      <c r="AO779" s="18" t="s">
        <v>1116</v>
      </c>
      <c r="AP779" s="26" t="s">
        <v>479</v>
      </c>
      <c r="AQ779" s="18">
        <v>5</v>
      </c>
      <c r="AR779" s="18" t="s">
        <v>1117</v>
      </c>
      <c r="AS779" s="66">
        <f t="shared" si="179"/>
        <v>63.699999999999989</v>
      </c>
      <c r="AT779" s="66">
        <v>80.900000000000006</v>
      </c>
      <c r="AU779" s="66">
        <f t="shared" si="180"/>
        <v>8.6000000000000085</v>
      </c>
      <c r="AV779" s="66">
        <f t="shared" si="181"/>
        <v>8.6000000000000085</v>
      </c>
      <c r="AW779" s="26" t="s">
        <v>557</v>
      </c>
      <c r="AX779" s="68">
        <v>24</v>
      </c>
      <c r="AY779" s="26" t="s">
        <v>958</v>
      </c>
      <c r="AZ779" s="18" t="s">
        <v>257</v>
      </c>
      <c r="BA779" s="18" t="s">
        <v>257</v>
      </c>
      <c r="BB779" s="18" t="s">
        <v>1118</v>
      </c>
      <c r="BC779" s="18"/>
      <c r="BD779" s="18"/>
      <c r="BE779" s="18"/>
      <c r="BF779" s="18"/>
      <c r="BG779" s="18"/>
      <c r="BH779" s="18"/>
      <c r="BI779" s="18"/>
      <c r="BJ779" s="18"/>
      <c r="BK779" s="18"/>
      <c r="BL779" s="18"/>
      <c r="BM779" s="18"/>
      <c r="BN779" s="18"/>
      <c r="BO779" s="18"/>
      <c r="BP779" s="18"/>
      <c r="BQ779" s="18"/>
      <c r="BR779" s="18"/>
      <c r="BS779" s="18"/>
      <c r="BT779" s="18"/>
      <c r="BU779" s="18"/>
      <c r="BV779" s="18"/>
      <c r="BW779" s="18"/>
      <c r="BX779" s="18"/>
      <c r="BY779" s="18"/>
      <c r="BZ779" s="18"/>
      <c r="CA779" s="18"/>
      <c r="CB779" s="18"/>
      <c r="CC779" s="18"/>
      <c r="CD779" s="18"/>
      <c r="CE779" s="18"/>
      <c r="CF779" s="18"/>
      <c r="CG779" s="18"/>
      <c r="CH779" s="18"/>
      <c r="CI779" s="18"/>
      <c r="CJ779" s="18"/>
      <c r="CK779" s="18"/>
      <c r="CL779" s="18"/>
      <c r="CM779" s="18"/>
      <c r="CN779" s="18"/>
      <c r="CO779" s="18"/>
      <c r="CP779" s="18"/>
      <c r="CQ779" s="18"/>
      <c r="CR779" s="18"/>
      <c r="CS779" s="18"/>
      <c r="CT779" s="18"/>
      <c r="CU779" s="18"/>
      <c r="CV779" s="18"/>
      <c r="CW779" s="18"/>
      <c r="CX779" s="18"/>
      <c r="CY779" s="18"/>
      <c r="CZ779" s="18"/>
      <c r="DA779" s="18"/>
      <c r="DB779" s="18"/>
      <c r="DC779" s="18"/>
      <c r="DD779" s="18"/>
      <c r="DE779" s="18"/>
      <c r="DF779" s="18"/>
      <c r="DG779" s="18"/>
      <c r="DH779" s="18"/>
      <c r="DI779" s="18"/>
      <c r="DJ779" s="18"/>
      <c r="DK779" s="18"/>
      <c r="DL779" s="18"/>
      <c r="DM779" s="18"/>
      <c r="DN779" s="18"/>
      <c r="DO779" s="18"/>
      <c r="DP779" s="18"/>
      <c r="DQ779" s="18"/>
      <c r="DR779" s="18"/>
      <c r="DS779" s="18"/>
      <c r="DT779" s="18"/>
      <c r="DU779" s="18"/>
      <c r="DV779" s="18"/>
      <c r="DW779" s="18"/>
      <c r="DX779" s="18"/>
      <c r="DY779" s="18">
        <v>1</v>
      </c>
      <c r="DZ779" s="18"/>
      <c r="EA779" s="18"/>
      <c r="EB779" s="18"/>
      <c r="EC779" s="18"/>
      <c r="ED779" s="18"/>
      <c r="EE779" s="18"/>
      <c r="EF779" s="18"/>
      <c r="EG779" s="18"/>
      <c r="EH779" s="18" t="s">
        <v>1119</v>
      </c>
      <c r="EI779" s="18" cm="1">
        <f t="array" ref="EI779">IF(SUMPRODUCT(--(DO779:DS779&lt;&gt;""))=0, 0,1)</f>
        <v>0</v>
      </c>
      <c r="EJ779" s="18" cm="1">
        <f t="array" ref="EJ779">IF(SUMPRODUCT(--(DT779:EG779&lt;&gt;""))=0, 0,1)</f>
        <v>1</v>
      </c>
      <c r="EK779" s="18" cm="1">
        <f t="array" ref="EK779">IF(SUMPRODUCT(--(EC779:EG779&lt;&gt;""))=0, 0,1)</f>
        <v>0</v>
      </c>
      <c r="EL779" s="18" cm="1">
        <f t="array" ref="EL779">IF(SUMPRODUCT(--(EE779:EG779&lt;&gt;""))=0, 0,1)</f>
        <v>0</v>
      </c>
      <c r="EM779" s="18">
        <f t="shared" si="185"/>
        <v>1</v>
      </c>
      <c r="EN779" s="18" t="str">
        <f t="shared" si="186"/>
        <v>NA</v>
      </c>
      <c r="EO779" s="18">
        <f t="shared" si="187"/>
        <v>1</v>
      </c>
      <c r="EP779" s="18" t="str">
        <f t="shared" si="188"/>
        <v>NA</v>
      </c>
      <c r="EQ779" s="18" t="str">
        <f t="shared" si="189"/>
        <v>NA</v>
      </c>
      <c r="ER779" s="58" t="s">
        <v>2080</v>
      </c>
      <c r="ES779" s="59">
        <v>43801</v>
      </c>
      <c r="ET779" s="18" t="s">
        <v>1087</v>
      </c>
      <c r="EU779" s="18" t="s">
        <v>1087</v>
      </c>
    </row>
    <row r="780" spans="1:151" ht="15.75" customHeight="1" x14ac:dyDescent="0.2">
      <c r="A780" s="5" t="s">
        <v>335</v>
      </c>
      <c r="B780" s="24" t="s">
        <v>1086</v>
      </c>
      <c r="C780" s="26">
        <v>1</v>
      </c>
      <c r="D780" s="18" t="s">
        <v>1131</v>
      </c>
      <c r="E780" s="18" t="s">
        <v>1113</v>
      </c>
      <c r="F780" s="18" t="s">
        <v>2297</v>
      </c>
      <c r="G780" s="18" t="s">
        <v>467</v>
      </c>
      <c r="H780" s="18" t="s">
        <v>468</v>
      </c>
      <c r="I780" s="18" t="s">
        <v>363</v>
      </c>
      <c r="J780" s="18" t="s">
        <v>363</v>
      </c>
      <c r="K780" s="18" t="s">
        <v>363</v>
      </c>
      <c r="L780" s="55" t="s">
        <v>1088</v>
      </c>
      <c r="M780" s="18" t="s">
        <v>253</v>
      </c>
      <c r="N780" s="71">
        <v>74</v>
      </c>
      <c r="O780" s="3" t="s">
        <v>551</v>
      </c>
      <c r="P780" s="18" t="s">
        <v>466</v>
      </c>
      <c r="Q780" s="18" t="s">
        <v>254</v>
      </c>
      <c r="R780" s="24" t="s">
        <v>257</v>
      </c>
      <c r="S780" s="24" t="s">
        <v>257</v>
      </c>
      <c r="T780" s="26" t="s">
        <v>257</v>
      </c>
      <c r="U780" s="26" t="s">
        <v>257</v>
      </c>
      <c r="V780" s="26" t="s">
        <v>257</v>
      </c>
      <c r="W780" s="26" t="s">
        <v>257</v>
      </c>
      <c r="X780" s="18" t="s">
        <v>1091</v>
      </c>
      <c r="Y780" s="18">
        <v>10</v>
      </c>
      <c r="Z780" s="18" t="s">
        <v>599</v>
      </c>
      <c r="AA780" s="18">
        <v>10</v>
      </c>
      <c r="AB780" s="57" t="s">
        <v>257</v>
      </c>
      <c r="AC780" s="18" t="s">
        <v>595</v>
      </c>
      <c r="AD780" s="18" t="s">
        <v>257</v>
      </c>
      <c r="AE780" s="18" t="s">
        <v>257</v>
      </c>
      <c r="AF780" s="18" t="s">
        <v>257</v>
      </c>
      <c r="AG780" s="18" t="s">
        <v>257</v>
      </c>
      <c r="AH780" s="18" t="s">
        <v>257</v>
      </c>
      <c r="AI780" s="18">
        <v>24</v>
      </c>
      <c r="AJ780" s="18" t="s">
        <v>476</v>
      </c>
      <c r="AK780" s="18">
        <v>1</v>
      </c>
      <c r="AL780" s="18" t="s">
        <v>1115</v>
      </c>
      <c r="AM780" s="18" t="s">
        <v>256</v>
      </c>
      <c r="AN780" s="57">
        <v>50.1</v>
      </c>
      <c r="AO780" s="18" t="s">
        <v>1116</v>
      </c>
      <c r="AP780" s="26" t="s">
        <v>479</v>
      </c>
      <c r="AQ780" s="18">
        <v>5</v>
      </c>
      <c r="AR780" s="18" t="s">
        <v>1117</v>
      </c>
      <c r="AS780" s="66">
        <f t="shared" si="179"/>
        <v>44.5</v>
      </c>
      <c r="AT780" s="66">
        <v>55.7</v>
      </c>
      <c r="AU780" s="66">
        <f t="shared" si="180"/>
        <v>5.6000000000000014</v>
      </c>
      <c r="AV780" s="66">
        <f t="shared" si="181"/>
        <v>5.6000000000000014</v>
      </c>
      <c r="AW780" s="26" t="s">
        <v>557</v>
      </c>
      <c r="AX780" s="68">
        <v>24</v>
      </c>
      <c r="AY780" s="26" t="s">
        <v>958</v>
      </c>
      <c r="AZ780" s="18" t="s">
        <v>257</v>
      </c>
      <c r="BA780" s="18" t="s">
        <v>257</v>
      </c>
      <c r="BB780" s="18" t="s">
        <v>1118</v>
      </c>
      <c r="BC780" s="18"/>
      <c r="BD780" s="18"/>
      <c r="BE780" s="18"/>
      <c r="BF780" s="18"/>
      <c r="BG780" s="18"/>
      <c r="BH780" s="18"/>
      <c r="BI780" s="18"/>
      <c r="BJ780" s="18"/>
      <c r="BK780" s="18"/>
      <c r="BL780" s="18"/>
      <c r="BM780" s="18"/>
      <c r="BN780" s="18"/>
      <c r="BO780" s="18"/>
      <c r="BP780" s="18"/>
      <c r="BQ780" s="18"/>
      <c r="BR780" s="18"/>
      <c r="BS780" s="18"/>
      <c r="BT780" s="18"/>
      <c r="BU780" s="18"/>
      <c r="BV780" s="18"/>
      <c r="BW780" s="18"/>
      <c r="BX780" s="18"/>
      <c r="BY780" s="18"/>
      <c r="BZ780" s="18"/>
      <c r="CA780" s="18"/>
      <c r="CB780" s="18"/>
      <c r="CC780" s="18"/>
      <c r="CD780" s="18"/>
      <c r="CE780" s="18"/>
      <c r="CF780" s="18"/>
      <c r="CG780" s="18"/>
      <c r="CH780" s="18"/>
      <c r="CI780" s="18"/>
      <c r="CJ780" s="18"/>
      <c r="CK780" s="18"/>
      <c r="CL780" s="18"/>
      <c r="CM780" s="18"/>
      <c r="CN780" s="18"/>
      <c r="CO780" s="18"/>
      <c r="CP780" s="18"/>
      <c r="CQ780" s="18"/>
      <c r="CR780" s="18"/>
      <c r="CS780" s="18"/>
      <c r="CT780" s="18"/>
      <c r="CU780" s="18"/>
      <c r="CV780" s="18"/>
      <c r="CW780" s="18"/>
      <c r="CX780" s="18"/>
      <c r="CY780" s="18"/>
      <c r="CZ780" s="18"/>
      <c r="DA780" s="18"/>
      <c r="DB780" s="18"/>
      <c r="DC780" s="18"/>
      <c r="DD780" s="18"/>
      <c r="DE780" s="18"/>
      <c r="DF780" s="18"/>
      <c r="DG780" s="18"/>
      <c r="DH780" s="18"/>
      <c r="DI780" s="18"/>
      <c r="DJ780" s="18"/>
      <c r="DK780" s="18"/>
      <c r="DL780" s="18"/>
      <c r="DM780" s="18"/>
      <c r="DN780" s="18"/>
      <c r="DO780" s="18"/>
      <c r="DP780" s="18"/>
      <c r="DQ780" s="18"/>
      <c r="DR780" s="18"/>
      <c r="DS780" s="18"/>
      <c r="DT780" s="18"/>
      <c r="DU780" s="18"/>
      <c r="DV780" s="18"/>
      <c r="DW780" s="18"/>
      <c r="DX780" s="18"/>
      <c r="DY780" s="18">
        <v>1</v>
      </c>
      <c r="DZ780" s="18"/>
      <c r="EA780" s="18"/>
      <c r="EB780" s="18"/>
      <c r="EC780" s="18"/>
      <c r="ED780" s="18"/>
      <c r="EE780" s="18"/>
      <c r="EF780" s="18"/>
      <c r="EG780" s="18"/>
      <c r="EH780" s="18" t="s">
        <v>1119</v>
      </c>
      <c r="EI780" s="18" cm="1">
        <f t="array" ref="EI780">IF(SUMPRODUCT(--(DO780:DS780&lt;&gt;""))=0, 0,1)</f>
        <v>0</v>
      </c>
      <c r="EJ780" s="18" cm="1">
        <f t="array" ref="EJ780">IF(SUMPRODUCT(--(DT780:EG780&lt;&gt;""))=0, 0,1)</f>
        <v>1</v>
      </c>
      <c r="EK780" s="18" cm="1">
        <f t="array" ref="EK780">IF(SUMPRODUCT(--(EC780:EG780&lt;&gt;""))=0, 0,1)</f>
        <v>0</v>
      </c>
      <c r="EL780" s="18" cm="1">
        <f t="array" ref="EL780">IF(SUMPRODUCT(--(EE780:EG780&lt;&gt;""))=0, 0,1)</f>
        <v>0</v>
      </c>
      <c r="EM780" s="18">
        <f t="shared" si="185"/>
        <v>1</v>
      </c>
      <c r="EN780" s="18" t="str">
        <f t="shared" si="186"/>
        <v>NA</v>
      </c>
      <c r="EO780" s="18">
        <f t="shared" si="187"/>
        <v>1</v>
      </c>
      <c r="EP780" s="18" t="str">
        <f t="shared" si="188"/>
        <v>NA</v>
      </c>
      <c r="EQ780" s="18" t="str">
        <f t="shared" si="189"/>
        <v>NA</v>
      </c>
      <c r="ER780" s="58" t="s">
        <v>2080</v>
      </c>
      <c r="ES780" s="59">
        <v>43801</v>
      </c>
      <c r="ET780" s="18" t="s">
        <v>1087</v>
      </c>
      <c r="EU780" s="18" t="s">
        <v>1087</v>
      </c>
    </row>
    <row r="781" spans="1:151" ht="15.75" customHeight="1" x14ac:dyDescent="0.2">
      <c r="A781" s="5" t="s">
        <v>335</v>
      </c>
      <c r="B781" s="24" t="s">
        <v>1086</v>
      </c>
      <c r="C781" s="26">
        <v>1</v>
      </c>
      <c r="D781" s="18" t="s">
        <v>1132</v>
      </c>
      <c r="E781" s="18" t="s">
        <v>1113</v>
      </c>
      <c r="F781" s="18" t="s">
        <v>2297</v>
      </c>
      <c r="G781" s="18" t="s">
        <v>467</v>
      </c>
      <c r="H781" s="18" t="s">
        <v>468</v>
      </c>
      <c r="I781" s="18" t="s">
        <v>363</v>
      </c>
      <c r="J781" s="18" t="s">
        <v>363</v>
      </c>
      <c r="K781" s="18" t="s">
        <v>363</v>
      </c>
      <c r="L781" s="55" t="s">
        <v>1088</v>
      </c>
      <c r="M781" s="18" t="s">
        <v>253</v>
      </c>
      <c r="N781" s="71">
        <v>74</v>
      </c>
      <c r="O781" s="3" t="s">
        <v>551</v>
      </c>
      <c r="P781" s="18" t="s">
        <v>466</v>
      </c>
      <c r="Q781" s="18" t="s">
        <v>254</v>
      </c>
      <c r="R781" s="24" t="s">
        <v>257</v>
      </c>
      <c r="S781" s="24" t="s">
        <v>257</v>
      </c>
      <c r="T781" s="26" t="s">
        <v>257</v>
      </c>
      <c r="U781" s="26" t="s">
        <v>257</v>
      </c>
      <c r="V781" s="26" t="s">
        <v>257</v>
      </c>
      <c r="W781" s="26" t="s">
        <v>257</v>
      </c>
      <c r="X781" s="18" t="s">
        <v>1091</v>
      </c>
      <c r="Y781" s="18">
        <v>30</v>
      </c>
      <c r="Z781" s="18" t="s">
        <v>599</v>
      </c>
      <c r="AA781" s="18">
        <v>30</v>
      </c>
      <c r="AB781" s="57" t="s">
        <v>257</v>
      </c>
      <c r="AC781" s="18" t="s">
        <v>595</v>
      </c>
      <c r="AD781" s="18" t="s">
        <v>257</v>
      </c>
      <c r="AE781" s="18" t="s">
        <v>257</v>
      </c>
      <c r="AF781" s="18" t="s">
        <v>257</v>
      </c>
      <c r="AG781" s="18" t="s">
        <v>257</v>
      </c>
      <c r="AH781" s="18" t="s">
        <v>257</v>
      </c>
      <c r="AI781" s="18">
        <v>24</v>
      </c>
      <c r="AJ781" s="18" t="s">
        <v>476</v>
      </c>
      <c r="AK781" s="18">
        <v>1</v>
      </c>
      <c r="AL781" s="18" t="s">
        <v>1115</v>
      </c>
      <c r="AM781" s="18" t="s">
        <v>256</v>
      </c>
      <c r="AN781" s="57">
        <v>10</v>
      </c>
      <c r="AO781" s="18" t="s">
        <v>1116</v>
      </c>
      <c r="AP781" s="26" t="s">
        <v>479</v>
      </c>
      <c r="AQ781" s="18">
        <v>5</v>
      </c>
      <c r="AR781" s="18" t="s">
        <v>1117</v>
      </c>
      <c r="AS781" s="66">
        <f t="shared" si="179"/>
        <v>4.1999999999999993</v>
      </c>
      <c r="AT781" s="66">
        <v>15.8</v>
      </c>
      <c r="AU781" s="66">
        <f t="shared" si="180"/>
        <v>5.8000000000000007</v>
      </c>
      <c r="AV781" s="66">
        <f t="shared" si="181"/>
        <v>5.8000000000000007</v>
      </c>
      <c r="AW781" s="26" t="s">
        <v>557</v>
      </c>
      <c r="AX781" s="68">
        <v>24</v>
      </c>
      <c r="AY781" s="26" t="s">
        <v>958</v>
      </c>
      <c r="AZ781" s="18" t="s">
        <v>257</v>
      </c>
      <c r="BA781" s="18" t="s">
        <v>257</v>
      </c>
      <c r="BB781" s="18" t="s">
        <v>1118</v>
      </c>
      <c r="BC781" s="18"/>
      <c r="BD781" s="18"/>
      <c r="BE781" s="18"/>
      <c r="BF781" s="18"/>
      <c r="BG781" s="18"/>
      <c r="BH781" s="18"/>
      <c r="BI781" s="18"/>
      <c r="BJ781" s="18"/>
      <c r="BK781" s="18"/>
      <c r="BL781" s="18"/>
      <c r="BM781" s="18"/>
      <c r="BN781" s="18"/>
      <c r="BO781" s="18"/>
      <c r="BP781" s="18"/>
      <c r="BQ781" s="18"/>
      <c r="BR781" s="18"/>
      <c r="BS781" s="18"/>
      <c r="BT781" s="18"/>
      <c r="BU781" s="18"/>
      <c r="BV781" s="18"/>
      <c r="BW781" s="18"/>
      <c r="BX781" s="18"/>
      <c r="BY781" s="18"/>
      <c r="BZ781" s="18"/>
      <c r="CA781" s="18"/>
      <c r="CB781" s="18"/>
      <c r="CC781" s="18"/>
      <c r="CD781" s="18"/>
      <c r="CE781" s="18"/>
      <c r="CF781" s="18"/>
      <c r="CG781" s="18"/>
      <c r="CH781" s="18"/>
      <c r="CI781" s="18"/>
      <c r="CJ781" s="18"/>
      <c r="CK781" s="18"/>
      <c r="CL781" s="18"/>
      <c r="CM781" s="18"/>
      <c r="CN781" s="18"/>
      <c r="CO781" s="18"/>
      <c r="CP781" s="18"/>
      <c r="CQ781" s="18"/>
      <c r="CR781" s="18"/>
      <c r="CS781" s="18"/>
      <c r="CT781" s="18"/>
      <c r="CU781" s="18"/>
      <c r="CV781" s="18"/>
      <c r="CW781" s="18"/>
      <c r="CX781" s="18"/>
      <c r="CY781" s="18"/>
      <c r="CZ781" s="18"/>
      <c r="DA781" s="18"/>
      <c r="DB781" s="18"/>
      <c r="DC781" s="18"/>
      <c r="DD781" s="18"/>
      <c r="DE781" s="18"/>
      <c r="DF781" s="18"/>
      <c r="DG781" s="18"/>
      <c r="DH781" s="18"/>
      <c r="DI781" s="18"/>
      <c r="DJ781" s="18"/>
      <c r="DK781" s="18"/>
      <c r="DL781" s="18"/>
      <c r="DM781" s="18"/>
      <c r="DN781" s="18"/>
      <c r="DO781" s="18"/>
      <c r="DP781" s="18"/>
      <c r="DQ781" s="18"/>
      <c r="DR781" s="18"/>
      <c r="DS781" s="18"/>
      <c r="DT781" s="18"/>
      <c r="DU781" s="18"/>
      <c r="DV781" s="18"/>
      <c r="DW781" s="18"/>
      <c r="DX781" s="18"/>
      <c r="DY781" s="18">
        <v>1</v>
      </c>
      <c r="DZ781" s="18"/>
      <c r="EA781" s="18"/>
      <c r="EB781" s="18"/>
      <c r="EC781" s="18"/>
      <c r="ED781" s="18"/>
      <c r="EE781" s="18"/>
      <c r="EF781" s="18"/>
      <c r="EG781" s="18"/>
      <c r="EH781" s="18" t="s">
        <v>1119</v>
      </c>
      <c r="EI781" s="18" cm="1">
        <f t="array" ref="EI781">IF(SUMPRODUCT(--(DO781:DS781&lt;&gt;""))=0, 0,1)</f>
        <v>0</v>
      </c>
      <c r="EJ781" s="18" cm="1">
        <f t="array" ref="EJ781">IF(SUMPRODUCT(--(DT781:EG781&lt;&gt;""))=0, 0,1)</f>
        <v>1</v>
      </c>
      <c r="EK781" s="18" cm="1">
        <f t="array" ref="EK781">IF(SUMPRODUCT(--(EC781:EG781&lt;&gt;""))=0, 0,1)</f>
        <v>0</v>
      </c>
      <c r="EL781" s="18" cm="1">
        <f t="array" ref="EL781">IF(SUMPRODUCT(--(EE781:EG781&lt;&gt;""))=0, 0,1)</f>
        <v>0</v>
      </c>
      <c r="EM781" s="18">
        <f t="shared" si="185"/>
        <v>1</v>
      </c>
      <c r="EN781" s="18" t="str">
        <f t="shared" si="186"/>
        <v>NA</v>
      </c>
      <c r="EO781" s="18">
        <f t="shared" si="187"/>
        <v>1</v>
      </c>
      <c r="EP781" s="18" t="str">
        <f t="shared" si="188"/>
        <v>NA</v>
      </c>
      <c r="EQ781" s="18" t="str">
        <f t="shared" si="189"/>
        <v>NA</v>
      </c>
      <c r="ER781" s="58" t="s">
        <v>2080</v>
      </c>
      <c r="ES781" s="59">
        <v>43801</v>
      </c>
      <c r="ET781" s="18" t="s">
        <v>1087</v>
      </c>
      <c r="EU781" s="18" t="s">
        <v>1087</v>
      </c>
    </row>
    <row r="782" spans="1:151" ht="15.75" customHeight="1" x14ac:dyDescent="0.2">
      <c r="A782" s="5" t="s">
        <v>335</v>
      </c>
      <c r="B782" s="24" t="s">
        <v>1086</v>
      </c>
      <c r="C782" s="26">
        <v>1</v>
      </c>
      <c r="D782" s="18" t="s">
        <v>1133</v>
      </c>
      <c r="E782" s="18" t="s">
        <v>1113</v>
      </c>
      <c r="F782" s="18" t="s">
        <v>2297</v>
      </c>
      <c r="G782" s="18" t="s">
        <v>467</v>
      </c>
      <c r="H782" s="18" t="s">
        <v>468</v>
      </c>
      <c r="I782" s="18" t="s">
        <v>363</v>
      </c>
      <c r="J782" s="18" t="s">
        <v>363</v>
      </c>
      <c r="K782" s="18" t="s">
        <v>363</v>
      </c>
      <c r="L782" s="55" t="s">
        <v>1088</v>
      </c>
      <c r="M782" s="18" t="s">
        <v>253</v>
      </c>
      <c r="N782" s="71">
        <v>74</v>
      </c>
      <c r="O782" s="3" t="s">
        <v>551</v>
      </c>
      <c r="P782" s="18" t="s">
        <v>466</v>
      </c>
      <c r="Q782" s="18" t="s">
        <v>254</v>
      </c>
      <c r="R782" s="24" t="s">
        <v>257</v>
      </c>
      <c r="S782" s="24" t="s">
        <v>257</v>
      </c>
      <c r="T782" s="26" t="s">
        <v>257</v>
      </c>
      <c r="U782" s="26" t="s">
        <v>257</v>
      </c>
      <c r="V782" s="26" t="s">
        <v>257</v>
      </c>
      <c r="W782" s="26" t="s">
        <v>257</v>
      </c>
      <c r="X782" s="18" t="s">
        <v>1091</v>
      </c>
      <c r="Y782" s="18">
        <v>100</v>
      </c>
      <c r="Z782" s="18" t="s">
        <v>599</v>
      </c>
      <c r="AA782" s="18">
        <v>100</v>
      </c>
      <c r="AB782" s="57" t="s">
        <v>257</v>
      </c>
      <c r="AC782" s="18" t="s">
        <v>595</v>
      </c>
      <c r="AD782" s="18" t="s">
        <v>257</v>
      </c>
      <c r="AE782" s="18" t="s">
        <v>257</v>
      </c>
      <c r="AF782" s="18" t="s">
        <v>257</v>
      </c>
      <c r="AG782" s="18" t="s">
        <v>257</v>
      </c>
      <c r="AH782" s="18" t="s">
        <v>257</v>
      </c>
      <c r="AI782" s="18">
        <v>24</v>
      </c>
      <c r="AJ782" s="18" t="s">
        <v>476</v>
      </c>
      <c r="AK782" s="18">
        <v>1</v>
      </c>
      <c r="AL782" s="18" t="s">
        <v>1115</v>
      </c>
      <c r="AM782" s="18" t="s">
        <v>256</v>
      </c>
      <c r="AN782" s="57">
        <v>0</v>
      </c>
      <c r="AO782" s="18" t="s">
        <v>1116</v>
      </c>
      <c r="AP782" s="26" t="s">
        <v>479</v>
      </c>
      <c r="AQ782" s="18">
        <v>5</v>
      </c>
      <c r="AR782" s="18" t="s">
        <v>1117</v>
      </c>
      <c r="AS782" s="66">
        <f t="shared" si="179"/>
        <v>0</v>
      </c>
      <c r="AT782" s="66">
        <v>0</v>
      </c>
      <c r="AU782" s="66">
        <f t="shared" si="180"/>
        <v>0</v>
      </c>
      <c r="AV782" s="66">
        <f t="shared" si="181"/>
        <v>0</v>
      </c>
      <c r="AW782" s="26" t="s">
        <v>557</v>
      </c>
      <c r="AX782" s="68">
        <v>24</v>
      </c>
      <c r="AY782" s="26" t="s">
        <v>958</v>
      </c>
      <c r="AZ782" s="18" t="s">
        <v>257</v>
      </c>
      <c r="BA782" s="18" t="s">
        <v>257</v>
      </c>
      <c r="BB782" s="18" t="s">
        <v>1118</v>
      </c>
      <c r="BC782" s="18"/>
      <c r="BD782" s="18"/>
      <c r="BE782" s="18"/>
      <c r="BF782" s="18"/>
      <c r="BG782" s="18"/>
      <c r="BH782" s="18"/>
      <c r="BI782" s="18"/>
      <c r="BJ782" s="18"/>
      <c r="BK782" s="18"/>
      <c r="BL782" s="18"/>
      <c r="BM782" s="18"/>
      <c r="BN782" s="18"/>
      <c r="BO782" s="18"/>
      <c r="BP782" s="18"/>
      <c r="BQ782" s="18"/>
      <c r="BR782" s="18"/>
      <c r="BS782" s="18"/>
      <c r="BT782" s="18"/>
      <c r="BU782" s="18"/>
      <c r="BV782" s="18"/>
      <c r="BW782" s="18"/>
      <c r="BX782" s="18"/>
      <c r="BY782" s="18"/>
      <c r="BZ782" s="18"/>
      <c r="CA782" s="18"/>
      <c r="CB782" s="18"/>
      <c r="CC782" s="18"/>
      <c r="CD782" s="18"/>
      <c r="CE782" s="18"/>
      <c r="CF782" s="18"/>
      <c r="CG782" s="18"/>
      <c r="CH782" s="18"/>
      <c r="CI782" s="18"/>
      <c r="CJ782" s="18"/>
      <c r="CK782" s="18"/>
      <c r="CL782" s="18"/>
      <c r="CM782" s="18"/>
      <c r="CN782" s="18"/>
      <c r="CO782" s="18"/>
      <c r="CP782" s="18"/>
      <c r="CQ782" s="18"/>
      <c r="CR782" s="18"/>
      <c r="CS782" s="18"/>
      <c r="CT782" s="18"/>
      <c r="CU782" s="18"/>
      <c r="CV782" s="18"/>
      <c r="CW782" s="18"/>
      <c r="CX782" s="18"/>
      <c r="CY782" s="18"/>
      <c r="CZ782" s="18"/>
      <c r="DA782" s="18"/>
      <c r="DB782" s="18"/>
      <c r="DC782" s="18"/>
      <c r="DD782" s="18"/>
      <c r="DE782" s="18"/>
      <c r="DF782" s="18"/>
      <c r="DG782" s="18"/>
      <c r="DH782" s="18"/>
      <c r="DI782" s="18"/>
      <c r="DJ782" s="18"/>
      <c r="DK782" s="18"/>
      <c r="DL782" s="18"/>
      <c r="DM782" s="18"/>
      <c r="DN782" s="18"/>
      <c r="DO782" s="18"/>
      <c r="DP782" s="18"/>
      <c r="DQ782" s="18"/>
      <c r="DR782" s="18"/>
      <c r="DS782" s="18"/>
      <c r="DT782" s="18"/>
      <c r="DU782" s="18"/>
      <c r="DV782" s="18"/>
      <c r="DW782" s="18"/>
      <c r="DX782" s="18"/>
      <c r="DY782" s="18">
        <v>1</v>
      </c>
      <c r="DZ782" s="18"/>
      <c r="EA782" s="18"/>
      <c r="EB782" s="18"/>
      <c r="EC782" s="18"/>
      <c r="ED782" s="18"/>
      <c r="EE782" s="18"/>
      <c r="EF782" s="18"/>
      <c r="EG782" s="18"/>
      <c r="EH782" s="18" t="s">
        <v>1119</v>
      </c>
      <c r="EI782" s="18" cm="1">
        <f t="array" ref="EI782">IF(SUMPRODUCT(--(DO782:DS782&lt;&gt;""))=0, 0,1)</f>
        <v>0</v>
      </c>
      <c r="EJ782" s="18" cm="1">
        <f t="array" ref="EJ782">IF(SUMPRODUCT(--(DT782:EG782&lt;&gt;""))=0, 0,1)</f>
        <v>1</v>
      </c>
      <c r="EK782" s="18" cm="1">
        <f t="array" ref="EK782">IF(SUMPRODUCT(--(EC782:EG782&lt;&gt;""))=0, 0,1)</f>
        <v>0</v>
      </c>
      <c r="EL782" s="18" cm="1">
        <f t="array" ref="EL782">IF(SUMPRODUCT(--(EE782:EG782&lt;&gt;""))=0, 0,1)</f>
        <v>0</v>
      </c>
      <c r="EM782" s="18">
        <f t="shared" si="185"/>
        <v>1</v>
      </c>
      <c r="EN782" s="18" t="str">
        <f t="shared" si="186"/>
        <v>NA</v>
      </c>
      <c r="EO782" s="18">
        <f t="shared" si="187"/>
        <v>1</v>
      </c>
      <c r="EP782" s="18" t="str">
        <f t="shared" si="188"/>
        <v>NA</v>
      </c>
      <c r="EQ782" s="18" t="str">
        <f t="shared" si="189"/>
        <v>NA</v>
      </c>
      <c r="ER782" s="58" t="s">
        <v>2080</v>
      </c>
      <c r="ES782" s="59">
        <v>43801</v>
      </c>
      <c r="ET782" s="18" t="s">
        <v>1087</v>
      </c>
      <c r="EU782" s="18" t="s">
        <v>1087</v>
      </c>
    </row>
    <row r="783" spans="1:151" ht="15.75" customHeight="1" x14ac:dyDescent="0.2">
      <c r="A783" s="5" t="s">
        <v>335</v>
      </c>
      <c r="B783" s="24" t="s">
        <v>1086</v>
      </c>
      <c r="C783" s="26">
        <v>1</v>
      </c>
      <c r="D783" s="18" t="s">
        <v>1134</v>
      </c>
      <c r="E783" s="18" t="s">
        <v>1113</v>
      </c>
      <c r="F783" s="18" t="s">
        <v>2297</v>
      </c>
      <c r="G783" s="18" t="s">
        <v>467</v>
      </c>
      <c r="H783" s="18" t="s">
        <v>468</v>
      </c>
      <c r="I783" s="18" t="s">
        <v>363</v>
      </c>
      <c r="J783" s="18" t="s">
        <v>363</v>
      </c>
      <c r="K783" s="18" t="s">
        <v>363</v>
      </c>
      <c r="L783" s="55" t="s">
        <v>1088</v>
      </c>
      <c r="M783" s="18" t="s">
        <v>253</v>
      </c>
      <c r="N783" s="71">
        <v>74</v>
      </c>
      <c r="O783" s="3" t="s">
        <v>551</v>
      </c>
      <c r="P783" s="18" t="s">
        <v>466</v>
      </c>
      <c r="Q783" s="18" t="s">
        <v>254</v>
      </c>
      <c r="R783" s="24" t="s">
        <v>257</v>
      </c>
      <c r="S783" s="24" t="s">
        <v>257</v>
      </c>
      <c r="T783" s="26" t="s">
        <v>257</v>
      </c>
      <c r="U783" s="26" t="s">
        <v>257</v>
      </c>
      <c r="V783" s="26" t="s">
        <v>257</v>
      </c>
      <c r="W783" s="26" t="s">
        <v>257</v>
      </c>
      <c r="X783" s="18" t="s">
        <v>1091</v>
      </c>
      <c r="Y783" s="18">
        <v>300</v>
      </c>
      <c r="Z783" s="18" t="s">
        <v>599</v>
      </c>
      <c r="AA783" s="18">
        <v>300</v>
      </c>
      <c r="AB783" s="57" t="s">
        <v>257</v>
      </c>
      <c r="AC783" s="18" t="s">
        <v>595</v>
      </c>
      <c r="AD783" s="18" t="s">
        <v>257</v>
      </c>
      <c r="AE783" s="18" t="s">
        <v>257</v>
      </c>
      <c r="AF783" s="18" t="s">
        <v>257</v>
      </c>
      <c r="AG783" s="18" t="s">
        <v>257</v>
      </c>
      <c r="AH783" s="18" t="s">
        <v>257</v>
      </c>
      <c r="AI783" s="18">
        <v>24</v>
      </c>
      <c r="AJ783" s="18" t="s">
        <v>476</v>
      </c>
      <c r="AK783" s="18">
        <v>1</v>
      </c>
      <c r="AL783" s="18" t="s">
        <v>1115</v>
      </c>
      <c r="AM783" s="18" t="s">
        <v>256</v>
      </c>
      <c r="AN783" s="57">
        <v>0</v>
      </c>
      <c r="AO783" s="18" t="s">
        <v>1116</v>
      </c>
      <c r="AP783" s="26" t="s">
        <v>479</v>
      </c>
      <c r="AQ783" s="18">
        <v>5</v>
      </c>
      <c r="AR783" s="18" t="s">
        <v>1117</v>
      </c>
      <c r="AS783" s="66">
        <f t="shared" si="179"/>
        <v>0</v>
      </c>
      <c r="AT783" s="66">
        <v>0</v>
      </c>
      <c r="AU783" s="66">
        <f t="shared" si="180"/>
        <v>0</v>
      </c>
      <c r="AV783" s="66">
        <f t="shared" si="181"/>
        <v>0</v>
      </c>
      <c r="AW783" s="26" t="s">
        <v>557</v>
      </c>
      <c r="AX783" s="68">
        <v>24</v>
      </c>
      <c r="AY783" s="26" t="s">
        <v>958</v>
      </c>
      <c r="AZ783" s="18" t="s">
        <v>257</v>
      </c>
      <c r="BA783" s="18" t="s">
        <v>257</v>
      </c>
      <c r="BB783" s="18" t="s">
        <v>1118</v>
      </c>
      <c r="BC783" s="18"/>
      <c r="BD783" s="18"/>
      <c r="BE783" s="18"/>
      <c r="BF783" s="18"/>
      <c r="BG783" s="18"/>
      <c r="BH783" s="18"/>
      <c r="BI783" s="18"/>
      <c r="BJ783" s="18"/>
      <c r="BK783" s="18"/>
      <c r="BL783" s="18"/>
      <c r="BM783" s="18"/>
      <c r="BN783" s="18"/>
      <c r="BO783" s="18"/>
      <c r="BP783" s="18"/>
      <c r="BQ783" s="18"/>
      <c r="BR783" s="18"/>
      <c r="BS783" s="18"/>
      <c r="BT783" s="18"/>
      <c r="BU783" s="18"/>
      <c r="BV783" s="18"/>
      <c r="BW783" s="18"/>
      <c r="BX783" s="18"/>
      <c r="BY783" s="18"/>
      <c r="BZ783" s="18"/>
      <c r="CA783" s="18"/>
      <c r="CB783" s="18"/>
      <c r="CC783" s="18"/>
      <c r="CD783" s="18"/>
      <c r="CE783" s="18"/>
      <c r="CF783" s="18"/>
      <c r="CG783" s="18"/>
      <c r="CH783" s="18"/>
      <c r="CI783" s="18"/>
      <c r="CJ783" s="18"/>
      <c r="CK783" s="18"/>
      <c r="CL783" s="18"/>
      <c r="CM783" s="18"/>
      <c r="CN783" s="18"/>
      <c r="CO783" s="18"/>
      <c r="CP783" s="18"/>
      <c r="CQ783" s="18"/>
      <c r="CR783" s="18"/>
      <c r="CS783" s="18"/>
      <c r="CT783" s="18"/>
      <c r="CU783" s="18"/>
      <c r="CV783" s="18"/>
      <c r="CW783" s="18"/>
      <c r="CX783" s="18"/>
      <c r="CY783" s="18"/>
      <c r="CZ783" s="18"/>
      <c r="DA783" s="18"/>
      <c r="DB783" s="18"/>
      <c r="DC783" s="18"/>
      <c r="DD783" s="18"/>
      <c r="DE783" s="18"/>
      <c r="DF783" s="18"/>
      <c r="DG783" s="18"/>
      <c r="DH783" s="18"/>
      <c r="DI783" s="18"/>
      <c r="DJ783" s="18"/>
      <c r="DK783" s="18"/>
      <c r="DL783" s="18"/>
      <c r="DM783" s="18"/>
      <c r="DN783" s="18"/>
      <c r="DO783" s="18"/>
      <c r="DP783" s="18"/>
      <c r="DQ783" s="18"/>
      <c r="DR783" s="18"/>
      <c r="DS783" s="18"/>
      <c r="DT783" s="18"/>
      <c r="DU783" s="18"/>
      <c r="DV783" s="18"/>
      <c r="DW783" s="18"/>
      <c r="DX783" s="18"/>
      <c r="DY783" s="18">
        <v>1</v>
      </c>
      <c r="DZ783" s="18"/>
      <c r="EA783" s="18"/>
      <c r="EB783" s="18"/>
      <c r="EC783" s="18"/>
      <c r="ED783" s="18"/>
      <c r="EE783" s="18"/>
      <c r="EF783" s="18"/>
      <c r="EG783" s="18"/>
      <c r="EH783" s="18" t="s">
        <v>1119</v>
      </c>
      <c r="EI783" s="18" cm="1">
        <f t="array" ref="EI783">IF(SUMPRODUCT(--(DO783:DS783&lt;&gt;""))=0, 0,1)</f>
        <v>0</v>
      </c>
      <c r="EJ783" s="18" cm="1">
        <f t="array" ref="EJ783">IF(SUMPRODUCT(--(DT783:EG783&lt;&gt;""))=0, 0,1)</f>
        <v>1</v>
      </c>
      <c r="EK783" s="18" cm="1">
        <f t="array" ref="EK783">IF(SUMPRODUCT(--(EC783:EG783&lt;&gt;""))=0, 0,1)</f>
        <v>0</v>
      </c>
      <c r="EL783" s="18" cm="1">
        <f t="array" ref="EL783">IF(SUMPRODUCT(--(EE783:EG783&lt;&gt;""))=0, 0,1)</f>
        <v>0</v>
      </c>
      <c r="EM783" s="18">
        <f t="shared" si="185"/>
        <v>1</v>
      </c>
      <c r="EN783" s="18" t="str">
        <f t="shared" si="186"/>
        <v>NA</v>
      </c>
      <c r="EO783" s="18">
        <f t="shared" si="187"/>
        <v>1</v>
      </c>
      <c r="EP783" s="18" t="str">
        <f t="shared" si="188"/>
        <v>NA</v>
      </c>
      <c r="EQ783" s="18" t="str">
        <f t="shared" si="189"/>
        <v>NA</v>
      </c>
      <c r="ER783" s="58" t="s">
        <v>2080</v>
      </c>
      <c r="ES783" s="59">
        <v>43801</v>
      </c>
      <c r="ET783" s="18" t="s">
        <v>1087</v>
      </c>
      <c r="EU783" s="18" t="s">
        <v>1087</v>
      </c>
    </row>
    <row r="784" spans="1:151" ht="15.75" customHeight="1" x14ac:dyDescent="0.2">
      <c r="A784" s="5" t="s">
        <v>335</v>
      </c>
      <c r="B784" s="24" t="s">
        <v>1086</v>
      </c>
      <c r="C784" s="26">
        <v>1</v>
      </c>
      <c r="D784" s="18" t="s">
        <v>1135</v>
      </c>
      <c r="E784" s="18" t="s">
        <v>1113</v>
      </c>
      <c r="F784" s="18" t="s">
        <v>2297</v>
      </c>
      <c r="G784" s="18" t="s">
        <v>467</v>
      </c>
      <c r="H784" s="18" t="s">
        <v>468</v>
      </c>
      <c r="I784" s="18" t="s">
        <v>363</v>
      </c>
      <c r="J784" s="18" t="s">
        <v>363</v>
      </c>
      <c r="K784" s="18" t="s">
        <v>363</v>
      </c>
      <c r="L784" s="55" t="s">
        <v>1088</v>
      </c>
      <c r="M784" s="18" t="s">
        <v>253</v>
      </c>
      <c r="N784" s="71">
        <v>74</v>
      </c>
      <c r="O784" s="3" t="s">
        <v>551</v>
      </c>
      <c r="P784" s="18" t="s">
        <v>466</v>
      </c>
      <c r="Q784" s="18" t="s">
        <v>254</v>
      </c>
      <c r="R784" s="24" t="s">
        <v>257</v>
      </c>
      <c r="S784" s="24" t="s">
        <v>257</v>
      </c>
      <c r="T784" s="26" t="s">
        <v>257</v>
      </c>
      <c r="U784" s="26" t="s">
        <v>257</v>
      </c>
      <c r="V784" s="26" t="s">
        <v>257</v>
      </c>
      <c r="W784" s="26" t="s">
        <v>257</v>
      </c>
      <c r="X784" s="18" t="s">
        <v>1136</v>
      </c>
      <c r="Y784" s="18">
        <v>0</v>
      </c>
      <c r="Z784" s="18" t="s">
        <v>599</v>
      </c>
      <c r="AA784" s="18">
        <v>0</v>
      </c>
      <c r="AB784" s="57" t="s">
        <v>257</v>
      </c>
      <c r="AC784" s="18" t="s">
        <v>595</v>
      </c>
      <c r="AD784" s="18" t="s">
        <v>257</v>
      </c>
      <c r="AE784" s="18" t="s">
        <v>257</v>
      </c>
      <c r="AF784" s="18" t="s">
        <v>257</v>
      </c>
      <c r="AG784" s="18" t="s">
        <v>257</v>
      </c>
      <c r="AH784" s="18" t="s">
        <v>257</v>
      </c>
      <c r="AI784" s="18">
        <v>24</v>
      </c>
      <c r="AJ784" s="18" t="s">
        <v>476</v>
      </c>
      <c r="AK784" s="18">
        <v>1</v>
      </c>
      <c r="AL784" s="18" t="s">
        <v>1115</v>
      </c>
      <c r="AM784" s="18" t="s">
        <v>256</v>
      </c>
      <c r="AN784" s="57">
        <v>87.8</v>
      </c>
      <c r="AO784" s="18" t="s">
        <v>1116</v>
      </c>
      <c r="AP784" s="26" t="s">
        <v>479</v>
      </c>
      <c r="AQ784" s="18">
        <v>5</v>
      </c>
      <c r="AR784" s="18" t="s">
        <v>1117</v>
      </c>
      <c r="AS784" s="66">
        <f t="shared" si="179"/>
        <v>82.8</v>
      </c>
      <c r="AT784" s="66">
        <v>92.8</v>
      </c>
      <c r="AU784" s="66">
        <f t="shared" si="180"/>
        <v>5</v>
      </c>
      <c r="AV784" s="66">
        <f t="shared" si="181"/>
        <v>5</v>
      </c>
      <c r="AW784" s="26" t="s">
        <v>557</v>
      </c>
      <c r="AX784" s="68">
        <v>24</v>
      </c>
      <c r="AY784" s="26" t="s">
        <v>958</v>
      </c>
      <c r="AZ784" s="18" t="s">
        <v>257</v>
      </c>
      <c r="BA784" s="18" t="s">
        <v>257</v>
      </c>
      <c r="BB784" s="18" t="s">
        <v>1118</v>
      </c>
      <c r="BC784" s="18"/>
      <c r="BD784" s="18"/>
      <c r="BE784" s="18"/>
      <c r="BF784" s="18"/>
      <c r="BG784" s="18"/>
      <c r="BH784" s="18"/>
      <c r="BI784" s="18"/>
      <c r="BJ784" s="18"/>
      <c r="BK784" s="18"/>
      <c r="BL784" s="18"/>
      <c r="BM784" s="18"/>
      <c r="BN784" s="18"/>
      <c r="BO784" s="18"/>
      <c r="BP784" s="18"/>
      <c r="BQ784" s="18"/>
      <c r="BR784" s="18"/>
      <c r="BS784" s="18"/>
      <c r="BT784" s="18"/>
      <c r="BU784" s="18"/>
      <c r="BV784" s="18"/>
      <c r="BW784" s="18"/>
      <c r="BX784" s="18"/>
      <c r="BY784" s="18"/>
      <c r="BZ784" s="18"/>
      <c r="CA784" s="18"/>
      <c r="CB784" s="18"/>
      <c r="CC784" s="18"/>
      <c r="CD784" s="18"/>
      <c r="CE784" s="18"/>
      <c r="CF784" s="18"/>
      <c r="CG784" s="18"/>
      <c r="CH784" s="18"/>
      <c r="CI784" s="18"/>
      <c r="CJ784" s="18"/>
      <c r="CK784" s="18"/>
      <c r="CL784" s="18"/>
      <c r="CM784" s="18"/>
      <c r="CN784" s="18"/>
      <c r="CO784" s="18"/>
      <c r="CP784" s="18"/>
      <c r="CQ784" s="18"/>
      <c r="CR784" s="18"/>
      <c r="CS784" s="18"/>
      <c r="CT784" s="18"/>
      <c r="CU784" s="18"/>
      <c r="CV784" s="18"/>
      <c r="CW784" s="18"/>
      <c r="CX784" s="18"/>
      <c r="CY784" s="18"/>
      <c r="CZ784" s="18"/>
      <c r="DA784" s="18"/>
      <c r="DB784" s="18"/>
      <c r="DC784" s="18"/>
      <c r="DD784" s="18"/>
      <c r="DE784" s="18"/>
      <c r="DF784" s="18"/>
      <c r="DG784" s="18"/>
      <c r="DH784" s="18"/>
      <c r="DI784" s="18"/>
      <c r="DJ784" s="18"/>
      <c r="DK784" s="18"/>
      <c r="DL784" s="18"/>
      <c r="DM784" s="18"/>
      <c r="DN784" s="18"/>
      <c r="DO784" s="18"/>
      <c r="DP784" s="18"/>
      <c r="DQ784" s="18"/>
      <c r="DR784" s="18"/>
      <c r="DS784" s="18"/>
      <c r="DT784" s="18"/>
      <c r="DU784" s="18"/>
      <c r="DV784" s="18"/>
      <c r="DW784" s="18"/>
      <c r="DX784" s="18"/>
      <c r="DY784" s="18">
        <v>0</v>
      </c>
      <c r="DZ784" s="18"/>
      <c r="EA784" s="18"/>
      <c r="EB784" s="18"/>
      <c r="EC784" s="18"/>
      <c r="ED784" s="18"/>
      <c r="EE784" s="18"/>
      <c r="EF784" s="18"/>
      <c r="EG784" s="18"/>
      <c r="EH784" s="18" t="s">
        <v>1119</v>
      </c>
      <c r="EI784" s="18" cm="1">
        <f t="array" ref="EI784">IF(SUMPRODUCT(--(DO784:DS784&lt;&gt;""))=0, 0,1)</f>
        <v>0</v>
      </c>
      <c r="EJ784" s="18" cm="1">
        <f t="array" ref="EJ784">IF(SUMPRODUCT(--(DT784:EG784&lt;&gt;""))=0, 0,1)</f>
        <v>1</v>
      </c>
      <c r="EK784" s="18" cm="1">
        <f t="array" ref="EK784">IF(SUMPRODUCT(--(EC784:EG784&lt;&gt;""))=0, 0,1)</f>
        <v>0</v>
      </c>
      <c r="EL784" s="18" cm="1">
        <f t="array" ref="EL784">IF(SUMPRODUCT(--(EE784:EG784&lt;&gt;""))=0, 0,1)</f>
        <v>0</v>
      </c>
      <c r="EM784" s="18">
        <f t="shared" si="185"/>
        <v>0</v>
      </c>
      <c r="EN784" s="18" t="str">
        <f t="shared" si="186"/>
        <v>NA</v>
      </c>
      <c r="EO784" s="18">
        <f t="shared" si="187"/>
        <v>0</v>
      </c>
      <c r="EP784" s="18" t="str">
        <f t="shared" si="188"/>
        <v>NA</v>
      </c>
      <c r="EQ784" s="18" t="str">
        <f t="shared" si="189"/>
        <v>NA</v>
      </c>
      <c r="ER784" s="58" t="s">
        <v>2080</v>
      </c>
      <c r="ES784" s="59">
        <v>43801</v>
      </c>
      <c r="ET784" s="18" t="s">
        <v>1087</v>
      </c>
      <c r="EU784" s="18" t="s">
        <v>1087</v>
      </c>
    </row>
    <row r="785" spans="1:151" ht="15.75" customHeight="1" x14ac:dyDescent="0.2">
      <c r="A785" s="5" t="s">
        <v>335</v>
      </c>
      <c r="B785" s="24" t="s">
        <v>1086</v>
      </c>
      <c r="C785" s="26">
        <v>1</v>
      </c>
      <c r="D785" s="18" t="s">
        <v>1137</v>
      </c>
      <c r="E785" s="18" t="s">
        <v>1113</v>
      </c>
      <c r="F785" s="18" t="s">
        <v>2297</v>
      </c>
      <c r="G785" s="18" t="s">
        <v>467</v>
      </c>
      <c r="H785" s="18" t="s">
        <v>468</v>
      </c>
      <c r="I785" s="18" t="s">
        <v>363</v>
      </c>
      <c r="J785" s="18" t="s">
        <v>363</v>
      </c>
      <c r="K785" s="18" t="s">
        <v>363</v>
      </c>
      <c r="L785" s="55" t="s">
        <v>1088</v>
      </c>
      <c r="M785" s="18" t="s">
        <v>253</v>
      </c>
      <c r="N785" s="71">
        <v>74</v>
      </c>
      <c r="O785" s="3" t="s">
        <v>551</v>
      </c>
      <c r="P785" s="18" t="s">
        <v>466</v>
      </c>
      <c r="Q785" s="18" t="s">
        <v>254</v>
      </c>
      <c r="R785" s="24" t="s">
        <v>257</v>
      </c>
      <c r="S785" s="24" t="s">
        <v>257</v>
      </c>
      <c r="T785" s="26" t="s">
        <v>257</v>
      </c>
      <c r="U785" s="26" t="s">
        <v>257</v>
      </c>
      <c r="V785" s="26" t="s">
        <v>257</v>
      </c>
      <c r="W785" s="26" t="s">
        <v>257</v>
      </c>
      <c r="X785" s="18" t="s">
        <v>1136</v>
      </c>
      <c r="Y785" s="18">
        <v>0.3</v>
      </c>
      <c r="Z785" s="18" t="s">
        <v>599</v>
      </c>
      <c r="AA785" s="18">
        <v>0.3</v>
      </c>
      <c r="AB785" s="57" t="s">
        <v>257</v>
      </c>
      <c r="AC785" s="18" t="s">
        <v>595</v>
      </c>
      <c r="AD785" s="18" t="s">
        <v>257</v>
      </c>
      <c r="AE785" s="18" t="s">
        <v>257</v>
      </c>
      <c r="AF785" s="18" t="s">
        <v>257</v>
      </c>
      <c r="AG785" s="18" t="s">
        <v>257</v>
      </c>
      <c r="AH785" s="18" t="s">
        <v>257</v>
      </c>
      <c r="AI785" s="18">
        <v>24</v>
      </c>
      <c r="AJ785" s="18" t="s">
        <v>476</v>
      </c>
      <c r="AK785" s="18">
        <v>1</v>
      </c>
      <c r="AL785" s="18" t="s">
        <v>1115</v>
      </c>
      <c r="AM785" s="18" t="s">
        <v>256</v>
      </c>
      <c r="AN785" s="57">
        <v>84</v>
      </c>
      <c r="AO785" s="18" t="s">
        <v>1116</v>
      </c>
      <c r="AP785" s="26" t="s">
        <v>479</v>
      </c>
      <c r="AQ785" s="18">
        <v>5</v>
      </c>
      <c r="AR785" s="18" t="s">
        <v>1117</v>
      </c>
      <c r="AS785" s="66">
        <f t="shared" si="179"/>
        <v>79</v>
      </c>
      <c r="AT785" s="66">
        <v>89</v>
      </c>
      <c r="AU785" s="66">
        <f t="shared" si="180"/>
        <v>5</v>
      </c>
      <c r="AV785" s="66">
        <f t="shared" si="181"/>
        <v>5</v>
      </c>
      <c r="AW785" s="26" t="s">
        <v>557</v>
      </c>
      <c r="AX785" s="68">
        <v>24</v>
      </c>
      <c r="AY785" s="26" t="s">
        <v>958</v>
      </c>
      <c r="AZ785" s="18" t="s">
        <v>257</v>
      </c>
      <c r="BA785" s="18" t="s">
        <v>257</v>
      </c>
      <c r="BB785" s="18" t="s">
        <v>1118</v>
      </c>
      <c r="BC785" s="18"/>
      <c r="BD785" s="18"/>
      <c r="BE785" s="18"/>
      <c r="BF785" s="18"/>
      <c r="BG785" s="18"/>
      <c r="BH785" s="18"/>
      <c r="BI785" s="18"/>
      <c r="BJ785" s="18"/>
      <c r="BK785" s="18"/>
      <c r="BL785" s="18"/>
      <c r="BM785" s="18"/>
      <c r="BN785" s="18"/>
      <c r="BO785" s="18"/>
      <c r="BP785" s="18"/>
      <c r="BQ785" s="18"/>
      <c r="BR785" s="18"/>
      <c r="BS785" s="18"/>
      <c r="BT785" s="18"/>
      <c r="BU785" s="18"/>
      <c r="BV785" s="18"/>
      <c r="BW785" s="18"/>
      <c r="BX785" s="18"/>
      <c r="BY785" s="18"/>
      <c r="BZ785" s="18"/>
      <c r="CA785" s="18"/>
      <c r="CB785" s="18"/>
      <c r="CC785" s="18"/>
      <c r="CD785" s="18"/>
      <c r="CE785" s="18"/>
      <c r="CF785" s="18"/>
      <c r="CG785" s="18"/>
      <c r="CH785" s="18"/>
      <c r="CI785" s="18"/>
      <c r="CJ785" s="18"/>
      <c r="CK785" s="18"/>
      <c r="CL785" s="18"/>
      <c r="CM785" s="18"/>
      <c r="CN785" s="18"/>
      <c r="CO785" s="18"/>
      <c r="CP785" s="18"/>
      <c r="CQ785" s="18"/>
      <c r="CR785" s="18"/>
      <c r="CS785" s="18"/>
      <c r="CT785" s="18"/>
      <c r="CU785" s="18"/>
      <c r="CV785" s="18"/>
      <c r="CW785" s="18"/>
      <c r="CX785" s="18"/>
      <c r="CY785" s="18"/>
      <c r="CZ785" s="18"/>
      <c r="DA785" s="18"/>
      <c r="DB785" s="18"/>
      <c r="DC785" s="18"/>
      <c r="DD785" s="18"/>
      <c r="DE785" s="18"/>
      <c r="DF785" s="18"/>
      <c r="DG785" s="18"/>
      <c r="DH785" s="18"/>
      <c r="DI785" s="18"/>
      <c r="DJ785" s="18"/>
      <c r="DK785" s="18"/>
      <c r="DL785" s="18"/>
      <c r="DM785" s="18"/>
      <c r="DN785" s="18"/>
      <c r="DO785" s="18"/>
      <c r="DP785" s="18"/>
      <c r="DQ785" s="18"/>
      <c r="DR785" s="18"/>
      <c r="DS785" s="18"/>
      <c r="DT785" s="18"/>
      <c r="DU785" s="18"/>
      <c r="DV785" s="18"/>
      <c r="DW785" s="18"/>
      <c r="DX785" s="18"/>
      <c r="DY785" s="18">
        <v>0</v>
      </c>
      <c r="DZ785" s="18"/>
      <c r="EA785" s="18"/>
      <c r="EB785" s="18"/>
      <c r="EC785" s="18"/>
      <c r="ED785" s="18"/>
      <c r="EE785" s="18"/>
      <c r="EF785" s="18"/>
      <c r="EG785" s="18"/>
      <c r="EH785" s="18" t="s">
        <v>1119</v>
      </c>
      <c r="EI785" s="18" cm="1">
        <f t="array" ref="EI785">IF(SUMPRODUCT(--(DO785:DS785&lt;&gt;""))=0, 0,1)</f>
        <v>0</v>
      </c>
      <c r="EJ785" s="18" cm="1">
        <f t="array" ref="EJ785">IF(SUMPRODUCT(--(DT785:EG785&lt;&gt;""))=0, 0,1)</f>
        <v>1</v>
      </c>
      <c r="EK785" s="18" cm="1">
        <f t="array" ref="EK785">IF(SUMPRODUCT(--(EC785:EG785&lt;&gt;""))=0, 0,1)</f>
        <v>0</v>
      </c>
      <c r="EL785" s="18" cm="1">
        <f t="array" ref="EL785">IF(SUMPRODUCT(--(EE785:EG785&lt;&gt;""))=0, 0,1)</f>
        <v>0</v>
      </c>
      <c r="EM785" s="18">
        <f t="shared" si="185"/>
        <v>0</v>
      </c>
      <c r="EN785" s="18" t="str">
        <f t="shared" si="186"/>
        <v>NA</v>
      </c>
      <c r="EO785" s="18">
        <f t="shared" si="187"/>
        <v>0</v>
      </c>
      <c r="EP785" s="18" t="str">
        <f t="shared" si="188"/>
        <v>NA</v>
      </c>
      <c r="EQ785" s="18" t="str">
        <f t="shared" si="189"/>
        <v>NA</v>
      </c>
      <c r="ER785" s="58" t="s">
        <v>2080</v>
      </c>
      <c r="ES785" s="59">
        <v>43801</v>
      </c>
      <c r="ET785" s="18" t="s">
        <v>1087</v>
      </c>
      <c r="EU785" s="18" t="s">
        <v>1087</v>
      </c>
    </row>
    <row r="786" spans="1:151" ht="15.75" customHeight="1" x14ac:dyDescent="0.2">
      <c r="A786" s="5" t="s">
        <v>335</v>
      </c>
      <c r="B786" s="24" t="s">
        <v>1086</v>
      </c>
      <c r="C786" s="26">
        <v>1</v>
      </c>
      <c r="D786" s="18" t="s">
        <v>1138</v>
      </c>
      <c r="E786" s="18" t="s">
        <v>1113</v>
      </c>
      <c r="F786" s="18" t="s">
        <v>2297</v>
      </c>
      <c r="G786" s="18" t="s">
        <v>467</v>
      </c>
      <c r="H786" s="18" t="s">
        <v>468</v>
      </c>
      <c r="I786" s="18" t="s">
        <v>363</v>
      </c>
      <c r="J786" s="18" t="s">
        <v>363</v>
      </c>
      <c r="K786" s="18" t="s">
        <v>363</v>
      </c>
      <c r="L786" s="55" t="s">
        <v>1088</v>
      </c>
      <c r="M786" s="18" t="s">
        <v>253</v>
      </c>
      <c r="N786" s="71">
        <v>74</v>
      </c>
      <c r="O786" s="3" t="s">
        <v>551</v>
      </c>
      <c r="P786" s="18" t="s">
        <v>466</v>
      </c>
      <c r="Q786" s="18" t="s">
        <v>254</v>
      </c>
      <c r="R786" s="24" t="s">
        <v>257</v>
      </c>
      <c r="S786" s="24" t="s">
        <v>257</v>
      </c>
      <c r="T786" s="26" t="s">
        <v>257</v>
      </c>
      <c r="U786" s="26" t="s">
        <v>257</v>
      </c>
      <c r="V786" s="26" t="s">
        <v>257</v>
      </c>
      <c r="W786" s="26" t="s">
        <v>257</v>
      </c>
      <c r="X786" s="18" t="s">
        <v>1136</v>
      </c>
      <c r="Y786" s="18">
        <v>1</v>
      </c>
      <c r="Z786" s="18" t="s">
        <v>599</v>
      </c>
      <c r="AA786" s="18">
        <v>1</v>
      </c>
      <c r="AB786" s="57" t="s">
        <v>257</v>
      </c>
      <c r="AC786" s="18" t="s">
        <v>595</v>
      </c>
      <c r="AD786" s="18" t="s">
        <v>257</v>
      </c>
      <c r="AE786" s="18" t="s">
        <v>257</v>
      </c>
      <c r="AF786" s="18" t="s">
        <v>257</v>
      </c>
      <c r="AG786" s="18" t="s">
        <v>257</v>
      </c>
      <c r="AH786" s="18" t="s">
        <v>257</v>
      </c>
      <c r="AI786" s="18">
        <v>24</v>
      </c>
      <c r="AJ786" s="18" t="s">
        <v>476</v>
      </c>
      <c r="AK786" s="18">
        <v>1</v>
      </c>
      <c r="AL786" s="18" t="s">
        <v>1115</v>
      </c>
      <c r="AM786" s="18" t="s">
        <v>256</v>
      </c>
      <c r="AN786" s="57">
        <v>84</v>
      </c>
      <c r="AO786" s="18" t="s">
        <v>1116</v>
      </c>
      <c r="AP786" s="26" t="s">
        <v>479</v>
      </c>
      <c r="AQ786" s="18">
        <v>5</v>
      </c>
      <c r="AR786" s="18" t="s">
        <v>1117</v>
      </c>
      <c r="AS786" s="66">
        <f t="shared" si="179"/>
        <v>77.400000000000006</v>
      </c>
      <c r="AT786" s="66">
        <v>90.6</v>
      </c>
      <c r="AU786" s="66">
        <f t="shared" si="180"/>
        <v>6.5999999999999943</v>
      </c>
      <c r="AV786" s="66">
        <f t="shared" si="181"/>
        <v>6.5999999999999943</v>
      </c>
      <c r="AW786" s="26" t="s">
        <v>557</v>
      </c>
      <c r="AX786" s="68">
        <v>24</v>
      </c>
      <c r="AY786" s="26" t="s">
        <v>958</v>
      </c>
      <c r="AZ786" s="18" t="s">
        <v>257</v>
      </c>
      <c r="BA786" s="18" t="s">
        <v>257</v>
      </c>
      <c r="BB786" s="18" t="s">
        <v>1118</v>
      </c>
      <c r="BC786" s="18"/>
      <c r="BD786" s="18"/>
      <c r="BE786" s="18"/>
      <c r="BF786" s="18"/>
      <c r="BG786" s="18"/>
      <c r="BH786" s="18"/>
      <c r="BI786" s="18"/>
      <c r="BJ786" s="18"/>
      <c r="BK786" s="18"/>
      <c r="BL786" s="18"/>
      <c r="BM786" s="18"/>
      <c r="BN786" s="18"/>
      <c r="BO786" s="18"/>
      <c r="BP786" s="18"/>
      <c r="BQ786" s="18"/>
      <c r="BR786" s="18"/>
      <c r="BS786" s="18"/>
      <c r="BT786" s="18"/>
      <c r="BU786" s="18"/>
      <c r="BV786" s="18"/>
      <c r="BW786" s="18"/>
      <c r="BX786" s="18"/>
      <c r="BY786" s="18"/>
      <c r="BZ786" s="18"/>
      <c r="CA786" s="18"/>
      <c r="CB786" s="18"/>
      <c r="CC786" s="18"/>
      <c r="CD786" s="18"/>
      <c r="CE786" s="18"/>
      <c r="CF786" s="18"/>
      <c r="CG786" s="18"/>
      <c r="CH786" s="18"/>
      <c r="CI786" s="18"/>
      <c r="CJ786" s="18"/>
      <c r="CK786" s="18"/>
      <c r="CL786" s="18"/>
      <c r="CM786" s="18"/>
      <c r="CN786" s="18"/>
      <c r="CO786" s="18"/>
      <c r="CP786" s="18"/>
      <c r="CQ786" s="18"/>
      <c r="CR786" s="18"/>
      <c r="CS786" s="18"/>
      <c r="CT786" s="18"/>
      <c r="CU786" s="18"/>
      <c r="CV786" s="18"/>
      <c r="CW786" s="18"/>
      <c r="CX786" s="18"/>
      <c r="CY786" s="18"/>
      <c r="CZ786" s="18"/>
      <c r="DA786" s="18"/>
      <c r="DB786" s="18"/>
      <c r="DC786" s="18"/>
      <c r="DD786" s="18"/>
      <c r="DE786" s="18"/>
      <c r="DF786" s="18"/>
      <c r="DG786" s="18"/>
      <c r="DH786" s="18"/>
      <c r="DI786" s="18"/>
      <c r="DJ786" s="18"/>
      <c r="DK786" s="18"/>
      <c r="DL786" s="18"/>
      <c r="DM786" s="18"/>
      <c r="DN786" s="18"/>
      <c r="DO786" s="18"/>
      <c r="DP786" s="18"/>
      <c r="DQ786" s="18"/>
      <c r="DR786" s="18"/>
      <c r="DS786" s="18"/>
      <c r="DT786" s="18"/>
      <c r="DU786" s="18"/>
      <c r="DV786" s="18"/>
      <c r="DW786" s="18"/>
      <c r="DX786" s="18"/>
      <c r="DY786" s="18">
        <v>0</v>
      </c>
      <c r="DZ786" s="18"/>
      <c r="EA786" s="18"/>
      <c r="EB786" s="18"/>
      <c r="EC786" s="18"/>
      <c r="ED786" s="18"/>
      <c r="EE786" s="18"/>
      <c r="EF786" s="18"/>
      <c r="EG786" s="18"/>
      <c r="EH786" s="18" t="s">
        <v>1119</v>
      </c>
      <c r="EI786" s="18" cm="1">
        <f t="array" ref="EI786">IF(SUMPRODUCT(--(DO786:DS786&lt;&gt;""))=0, 0,1)</f>
        <v>0</v>
      </c>
      <c r="EJ786" s="18" cm="1">
        <f t="array" ref="EJ786">IF(SUMPRODUCT(--(DT786:EG786&lt;&gt;""))=0, 0,1)</f>
        <v>1</v>
      </c>
      <c r="EK786" s="18" cm="1">
        <f t="array" ref="EK786">IF(SUMPRODUCT(--(EC786:EG786&lt;&gt;""))=0, 0,1)</f>
        <v>0</v>
      </c>
      <c r="EL786" s="18" cm="1">
        <f t="array" ref="EL786">IF(SUMPRODUCT(--(EE786:EG786&lt;&gt;""))=0, 0,1)</f>
        <v>0</v>
      </c>
      <c r="EM786" s="18">
        <f t="shared" si="185"/>
        <v>0</v>
      </c>
      <c r="EN786" s="18" t="str">
        <f t="shared" si="186"/>
        <v>NA</v>
      </c>
      <c r="EO786" s="18">
        <f t="shared" si="187"/>
        <v>0</v>
      </c>
      <c r="EP786" s="18" t="str">
        <f t="shared" si="188"/>
        <v>NA</v>
      </c>
      <c r="EQ786" s="18" t="str">
        <f t="shared" si="189"/>
        <v>NA</v>
      </c>
      <c r="ER786" s="58" t="s">
        <v>2080</v>
      </c>
      <c r="ES786" s="59">
        <v>43801</v>
      </c>
      <c r="ET786" s="18" t="s">
        <v>1087</v>
      </c>
      <c r="EU786" s="18" t="s">
        <v>1087</v>
      </c>
    </row>
    <row r="787" spans="1:151" ht="15.75" customHeight="1" x14ac:dyDescent="0.2">
      <c r="A787" s="5" t="s">
        <v>335</v>
      </c>
      <c r="B787" s="24" t="s">
        <v>1086</v>
      </c>
      <c r="C787" s="26">
        <v>1</v>
      </c>
      <c r="D787" s="18" t="s">
        <v>1139</v>
      </c>
      <c r="E787" s="18" t="s">
        <v>1113</v>
      </c>
      <c r="F787" s="18" t="s">
        <v>2297</v>
      </c>
      <c r="G787" s="18" t="s">
        <v>467</v>
      </c>
      <c r="H787" s="18" t="s">
        <v>468</v>
      </c>
      <c r="I787" s="18" t="s">
        <v>363</v>
      </c>
      <c r="J787" s="18" t="s">
        <v>363</v>
      </c>
      <c r="K787" s="18" t="s">
        <v>363</v>
      </c>
      <c r="L787" s="55" t="s">
        <v>1088</v>
      </c>
      <c r="M787" s="18" t="s">
        <v>253</v>
      </c>
      <c r="N787" s="71">
        <v>74</v>
      </c>
      <c r="O787" s="3" t="s">
        <v>551</v>
      </c>
      <c r="P787" s="18" t="s">
        <v>466</v>
      </c>
      <c r="Q787" s="18" t="s">
        <v>254</v>
      </c>
      <c r="R787" s="24" t="s">
        <v>257</v>
      </c>
      <c r="S787" s="24" t="s">
        <v>257</v>
      </c>
      <c r="T787" s="26" t="s">
        <v>257</v>
      </c>
      <c r="U787" s="26" t="s">
        <v>257</v>
      </c>
      <c r="V787" s="26" t="s">
        <v>257</v>
      </c>
      <c r="W787" s="26" t="s">
        <v>257</v>
      </c>
      <c r="X787" s="18" t="s">
        <v>1136</v>
      </c>
      <c r="Y787" s="18">
        <v>3</v>
      </c>
      <c r="Z787" s="18" t="s">
        <v>599</v>
      </c>
      <c r="AA787" s="18">
        <v>3</v>
      </c>
      <c r="AB787" s="57" t="s">
        <v>257</v>
      </c>
      <c r="AC787" s="18" t="s">
        <v>595</v>
      </c>
      <c r="AD787" s="18" t="s">
        <v>257</v>
      </c>
      <c r="AE787" s="18" t="s">
        <v>257</v>
      </c>
      <c r="AF787" s="18" t="s">
        <v>257</v>
      </c>
      <c r="AG787" s="18" t="s">
        <v>257</v>
      </c>
      <c r="AH787" s="18" t="s">
        <v>257</v>
      </c>
      <c r="AI787" s="18">
        <v>24</v>
      </c>
      <c r="AJ787" s="18" t="s">
        <v>476</v>
      </c>
      <c r="AK787" s="18">
        <v>1</v>
      </c>
      <c r="AL787" s="18" t="s">
        <v>1115</v>
      </c>
      <c r="AM787" s="18" t="s">
        <v>256</v>
      </c>
      <c r="AN787" s="57">
        <v>84</v>
      </c>
      <c r="AO787" s="18" t="s">
        <v>1116</v>
      </c>
      <c r="AP787" s="26" t="s">
        <v>479</v>
      </c>
      <c r="AQ787" s="18">
        <v>5</v>
      </c>
      <c r="AR787" s="18" t="s">
        <v>1117</v>
      </c>
      <c r="AS787" s="66">
        <f t="shared" si="179"/>
        <v>79</v>
      </c>
      <c r="AT787" s="66">
        <v>89</v>
      </c>
      <c r="AU787" s="66">
        <f t="shared" si="180"/>
        <v>5</v>
      </c>
      <c r="AV787" s="66">
        <f t="shared" si="181"/>
        <v>5</v>
      </c>
      <c r="AW787" s="26" t="s">
        <v>557</v>
      </c>
      <c r="AX787" s="68">
        <v>24</v>
      </c>
      <c r="AY787" s="26" t="s">
        <v>958</v>
      </c>
      <c r="AZ787" s="18" t="s">
        <v>257</v>
      </c>
      <c r="BA787" s="18" t="s">
        <v>257</v>
      </c>
      <c r="BB787" s="18" t="s">
        <v>1118</v>
      </c>
      <c r="BC787" s="18"/>
      <c r="BD787" s="18"/>
      <c r="BE787" s="18"/>
      <c r="BF787" s="18"/>
      <c r="BG787" s="18"/>
      <c r="BH787" s="18"/>
      <c r="BI787" s="18"/>
      <c r="BJ787" s="18"/>
      <c r="BK787" s="18"/>
      <c r="BL787" s="18"/>
      <c r="BM787" s="18"/>
      <c r="BN787" s="18"/>
      <c r="BO787" s="18"/>
      <c r="BP787" s="18"/>
      <c r="BQ787" s="18"/>
      <c r="BR787" s="18"/>
      <c r="BS787" s="18"/>
      <c r="BT787" s="18"/>
      <c r="BU787" s="18"/>
      <c r="BV787" s="18"/>
      <c r="BW787" s="18"/>
      <c r="BX787" s="18"/>
      <c r="BY787" s="18"/>
      <c r="BZ787" s="18"/>
      <c r="CA787" s="18"/>
      <c r="CB787" s="18"/>
      <c r="CC787" s="18"/>
      <c r="CD787" s="18"/>
      <c r="CE787" s="18"/>
      <c r="CF787" s="18"/>
      <c r="CG787" s="18"/>
      <c r="CH787" s="18"/>
      <c r="CI787" s="18"/>
      <c r="CJ787" s="18"/>
      <c r="CK787" s="18"/>
      <c r="CL787" s="18"/>
      <c r="CM787" s="18"/>
      <c r="CN787" s="18"/>
      <c r="CO787" s="18"/>
      <c r="CP787" s="18"/>
      <c r="CQ787" s="18"/>
      <c r="CR787" s="18"/>
      <c r="CS787" s="18"/>
      <c r="CT787" s="18"/>
      <c r="CU787" s="18"/>
      <c r="CV787" s="18"/>
      <c r="CW787" s="18"/>
      <c r="CX787" s="18"/>
      <c r="CY787" s="18"/>
      <c r="CZ787" s="18"/>
      <c r="DA787" s="18"/>
      <c r="DB787" s="18"/>
      <c r="DC787" s="18"/>
      <c r="DD787" s="18"/>
      <c r="DE787" s="18"/>
      <c r="DF787" s="18"/>
      <c r="DG787" s="18"/>
      <c r="DH787" s="18"/>
      <c r="DI787" s="18"/>
      <c r="DJ787" s="18"/>
      <c r="DK787" s="18"/>
      <c r="DL787" s="18"/>
      <c r="DM787" s="18"/>
      <c r="DN787" s="18"/>
      <c r="DO787" s="18"/>
      <c r="DP787" s="18"/>
      <c r="DQ787" s="18"/>
      <c r="DR787" s="18"/>
      <c r="DS787" s="18"/>
      <c r="DT787" s="18"/>
      <c r="DU787" s="18"/>
      <c r="DV787" s="18"/>
      <c r="DW787" s="18"/>
      <c r="DX787" s="18"/>
      <c r="DY787" s="18">
        <v>0</v>
      </c>
      <c r="DZ787" s="18"/>
      <c r="EA787" s="18"/>
      <c r="EB787" s="18"/>
      <c r="EC787" s="18"/>
      <c r="ED787" s="18"/>
      <c r="EE787" s="18"/>
      <c r="EF787" s="18"/>
      <c r="EG787" s="18"/>
      <c r="EH787" s="18" t="s">
        <v>1119</v>
      </c>
      <c r="EI787" s="18" cm="1">
        <f t="array" ref="EI787">IF(SUMPRODUCT(--(DO787:DS787&lt;&gt;""))=0, 0,1)</f>
        <v>0</v>
      </c>
      <c r="EJ787" s="18" cm="1">
        <f t="array" ref="EJ787">IF(SUMPRODUCT(--(DT787:EG787&lt;&gt;""))=0, 0,1)</f>
        <v>1</v>
      </c>
      <c r="EK787" s="18" cm="1">
        <f t="array" ref="EK787">IF(SUMPRODUCT(--(EC787:EG787&lt;&gt;""))=0, 0,1)</f>
        <v>0</v>
      </c>
      <c r="EL787" s="18" cm="1">
        <f t="array" ref="EL787">IF(SUMPRODUCT(--(EE787:EG787&lt;&gt;""))=0, 0,1)</f>
        <v>0</v>
      </c>
      <c r="EM787" s="18">
        <f t="shared" si="185"/>
        <v>0</v>
      </c>
      <c r="EN787" s="18" t="str">
        <f t="shared" si="186"/>
        <v>NA</v>
      </c>
      <c r="EO787" s="18">
        <f t="shared" si="187"/>
        <v>0</v>
      </c>
      <c r="EP787" s="18" t="str">
        <f t="shared" si="188"/>
        <v>NA</v>
      </c>
      <c r="EQ787" s="18" t="str">
        <f t="shared" si="189"/>
        <v>NA</v>
      </c>
      <c r="ER787" s="58" t="s">
        <v>2080</v>
      </c>
      <c r="ES787" s="59">
        <v>43801</v>
      </c>
      <c r="ET787" s="18" t="s">
        <v>1087</v>
      </c>
      <c r="EU787" s="18" t="s">
        <v>1087</v>
      </c>
    </row>
    <row r="788" spans="1:151" ht="15.75" customHeight="1" x14ac:dyDescent="0.2">
      <c r="A788" s="5" t="s">
        <v>335</v>
      </c>
      <c r="B788" s="24" t="s">
        <v>1086</v>
      </c>
      <c r="C788" s="26">
        <v>1</v>
      </c>
      <c r="D788" s="18" t="s">
        <v>1140</v>
      </c>
      <c r="E788" s="18" t="s">
        <v>1113</v>
      </c>
      <c r="F788" s="18" t="s">
        <v>2297</v>
      </c>
      <c r="G788" s="18" t="s">
        <v>467</v>
      </c>
      <c r="H788" s="18" t="s">
        <v>468</v>
      </c>
      <c r="I788" s="18" t="s">
        <v>363</v>
      </c>
      <c r="J788" s="18" t="s">
        <v>363</v>
      </c>
      <c r="K788" s="18" t="s">
        <v>363</v>
      </c>
      <c r="L788" s="55" t="s">
        <v>1088</v>
      </c>
      <c r="M788" s="18" t="s">
        <v>253</v>
      </c>
      <c r="N788" s="71">
        <v>74</v>
      </c>
      <c r="O788" s="3" t="s">
        <v>551</v>
      </c>
      <c r="P788" s="18" t="s">
        <v>466</v>
      </c>
      <c r="Q788" s="18" t="s">
        <v>254</v>
      </c>
      <c r="R788" s="24" t="s">
        <v>257</v>
      </c>
      <c r="S788" s="24" t="s">
        <v>257</v>
      </c>
      <c r="T788" s="26" t="s">
        <v>257</v>
      </c>
      <c r="U788" s="26" t="s">
        <v>257</v>
      </c>
      <c r="V788" s="26" t="s">
        <v>257</v>
      </c>
      <c r="W788" s="26" t="s">
        <v>257</v>
      </c>
      <c r="X788" s="18" t="s">
        <v>1136</v>
      </c>
      <c r="Y788" s="18">
        <v>10</v>
      </c>
      <c r="Z788" s="18" t="s">
        <v>599</v>
      </c>
      <c r="AA788" s="18">
        <v>10</v>
      </c>
      <c r="AB788" s="57" t="s">
        <v>257</v>
      </c>
      <c r="AC788" s="18" t="s">
        <v>595</v>
      </c>
      <c r="AD788" s="18" t="s">
        <v>257</v>
      </c>
      <c r="AE788" s="18" t="s">
        <v>257</v>
      </c>
      <c r="AF788" s="18" t="s">
        <v>257</v>
      </c>
      <c r="AG788" s="18" t="s">
        <v>257</v>
      </c>
      <c r="AH788" s="18" t="s">
        <v>257</v>
      </c>
      <c r="AI788" s="18">
        <v>24</v>
      </c>
      <c r="AJ788" s="18" t="s">
        <v>476</v>
      </c>
      <c r="AK788" s="18">
        <v>1</v>
      </c>
      <c r="AL788" s="18" t="s">
        <v>1115</v>
      </c>
      <c r="AM788" s="18" t="s">
        <v>256</v>
      </c>
      <c r="AN788" s="57">
        <v>51.9</v>
      </c>
      <c r="AO788" s="18" t="s">
        <v>1116</v>
      </c>
      <c r="AP788" s="26" t="s">
        <v>479</v>
      </c>
      <c r="AQ788" s="18">
        <v>5</v>
      </c>
      <c r="AR788" s="18" t="s">
        <v>1117</v>
      </c>
      <c r="AS788" s="66">
        <f t="shared" si="179"/>
        <v>45.8</v>
      </c>
      <c r="AT788" s="66">
        <v>58</v>
      </c>
      <c r="AU788" s="66">
        <f t="shared" si="180"/>
        <v>6.1000000000000014</v>
      </c>
      <c r="AV788" s="66">
        <f t="shared" si="181"/>
        <v>6.1000000000000014</v>
      </c>
      <c r="AW788" s="26" t="s">
        <v>557</v>
      </c>
      <c r="AX788" s="68">
        <v>24</v>
      </c>
      <c r="AY788" s="26" t="s">
        <v>958</v>
      </c>
      <c r="AZ788" s="18" t="s">
        <v>257</v>
      </c>
      <c r="BA788" s="18" t="s">
        <v>257</v>
      </c>
      <c r="BB788" s="18" t="s">
        <v>1118</v>
      </c>
      <c r="BC788" s="18"/>
      <c r="BD788" s="18"/>
      <c r="BE788" s="18"/>
      <c r="BF788" s="18"/>
      <c r="BG788" s="18"/>
      <c r="BH788" s="18"/>
      <c r="BI788" s="18"/>
      <c r="BJ788" s="18"/>
      <c r="BK788" s="18"/>
      <c r="BL788" s="18"/>
      <c r="BM788" s="18"/>
      <c r="BN788" s="18"/>
      <c r="BO788" s="18"/>
      <c r="BP788" s="18"/>
      <c r="BQ788" s="18"/>
      <c r="BR788" s="18"/>
      <c r="BS788" s="18"/>
      <c r="BT788" s="18"/>
      <c r="BU788" s="18"/>
      <c r="BV788" s="18"/>
      <c r="BW788" s="18"/>
      <c r="BX788" s="18"/>
      <c r="BY788" s="18"/>
      <c r="BZ788" s="18"/>
      <c r="CA788" s="18"/>
      <c r="CB788" s="18"/>
      <c r="CC788" s="18"/>
      <c r="CD788" s="18"/>
      <c r="CE788" s="18"/>
      <c r="CF788" s="18"/>
      <c r="CG788" s="18"/>
      <c r="CH788" s="18"/>
      <c r="CI788" s="18"/>
      <c r="CJ788" s="18"/>
      <c r="CK788" s="18"/>
      <c r="CL788" s="18"/>
      <c r="CM788" s="18"/>
      <c r="CN788" s="18"/>
      <c r="CO788" s="18"/>
      <c r="CP788" s="18"/>
      <c r="CQ788" s="18"/>
      <c r="CR788" s="18"/>
      <c r="CS788" s="18"/>
      <c r="CT788" s="18"/>
      <c r="CU788" s="18"/>
      <c r="CV788" s="18"/>
      <c r="CW788" s="18"/>
      <c r="CX788" s="18"/>
      <c r="CY788" s="18"/>
      <c r="CZ788" s="18"/>
      <c r="DA788" s="18"/>
      <c r="DB788" s="18"/>
      <c r="DC788" s="18"/>
      <c r="DD788" s="18"/>
      <c r="DE788" s="18"/>
      <c r="DF788" s="18"/>
      <c r="DG788" s="18"/>
      <c r="DH788" s="18"/>
      <c r="DI788" s="18"/>
      <c r="DJ788" s="18"/>
      <c r="DK788" s="18"/>
      <c r="DL788" s="18"/>
      <c r="DM788" s="18"/>
      <c r="DN788" s="18"/>
      <c r="DO788" s="18"/>
      <c r="DP788" s="18"/>
      <c r="DQ788" s="18"/>
      <c r="DR788" s="18"/>
      <c r="DS788" s="18"/>
      <c r="DT788" s="18"/>
      <c r="DU788" s="18"/>
      <c r="DV788" s="18"/>
      <c r="DW788" s="18"/>
      <c r="DX788" s="18"/>
      <c r="DY788" s="18">
        <v>1</v>
      </c>
      <c r="DZ788" s="18"/>
      <c r="EA788" s="18"/>
      <c r="EB788" s="18"/>
      <c r="EC788" s="18"/>
      <c r="ED788" s="18"/>
      <c r="EE788" s="18"/>
      <c r="EF788" s="18"/>
      <c r="EG788" s="18"/>
      <c r="EH788" s="18" t="s">
        <v>1119</v>
      </c>
      <c r="EI788" s="18" cm="1">
        <f t="array" ref="EI788">IF(SUMPRODUCT(--(DO788:DS788&lt;&gt;""))=0, 0,1)</f>
        <v>0</v>
      </c>
      <c r="EJ788" s="18" cm="1">
        <f t="array" ref="EJ788">IF(SUMPRODUCT(--(DT788:EG788&lt;&gt;""))=0, 0,1)</f>
        <v>1</v>
      </c>
      <c r="EK788" s="18" cm="1">
        <f t="array" ref="EK788">IF(SUMPRODUCT(--(EC788:EG788&lt;&gt;""))=0, 0,1)</f>
        <v>0</v>
      </c>
      <c r="EL788" s="18" cm="1">
        <f t="array" ref="EL788">IF(SUMPRODUCT(--(EE788:EG788&lt;&gt;""))=0, 0,1)</f>
        <v>0</v>
      </c>
      <c r="EM788" s="18">
        <f t="shared" si="185"/>
        <v>1</v>
      </c>
      <c r="EN788" s="18" t="str">
        <f t="shared" si="186"/>
        <v>NA</v>
      </c>
      <c r="EO788" s="18">
        <f t="shared" si="187"/>
        <v>1</v>
      </c>
      <c r="EP788" s="18" t="str">
        <f t="shared" si="188"/>
        <v>NA</v>
      </c>
      <c r="EQ788" s="18" t="str">
        <f t="shared" si="189"/>
        <v>NA</v>
      </c>
      <c r="ER788" s="58" t="s">
        <v>2080</v>
      </c>
      <c r="ES788" s="59">
        <v>43801</v>
      </c>
      <c r="ET788" s="18" t="s">
        <v>1087</v>
      </c>
      <c r="EU788" s="18" t="s">
        <v>1087</v>
      </c>
    </row>
    <row r="789" spans="1:151" ht="15.75" customHeight="1" x14ac:dyDescent="0.2">
      <c r="A789" s="5" t="s">
        <v>335</v>
      </c>
      <c r="B789" s="24" t="s">
        <v>1086</v>
      </c>
      <c r="C789" s="26">
        <v>1</v>
      </c>
      <c r="D789" s="18" t="s">
        <v>1141</v>
      </c>
      <c r="E789" s="18" t="s">
        <v>1113</v>
      </c>
      <c r="F789" s="18" t="s">
        <v>2297</v>
      </c>
      <c r="G789" s="18" t="s">
        <v>467</v>
      </c>
      <c r="H789" s="18" t="s">
        <v>468</v>
      </c>
      <c r="I789" s="18" t="s">
        <v>363</v>
      </c>
      <c r="J789" s="18" t="s">
        <v>363</v>
      </c>
      <c r="K789" s="18" t="s">
        <v>363</v>
      </c>
      <c r="L789" s="55" t="s">
        <v>1088</v>
      </c>
      <c r="M789" s="18" t="s">
        <v>253</v>
      </c>
      <c r="N789" s="71">
        <v>74</v>
      </c>
      <c r="O789" s="3" t="s">
        <v>551</v>
      </c>
      <c r="P789" s="18" t="s">
        <v>466</v>
      </c>
      <c r="Q789" s="18" t="s">
        <v>254</v>
      </c>
      <c r="R789" s="24" t="s">
        <v>257</v>
      </c>
      <c r="S789" s="24" t="s">
        <v>257</v>
      </c>
      <c r="T789" s="26" t="s">
        <v>257</v>
      </c>
      <c r="U789" s="26" t="s">
        <v>257</v>
      </c>
      <c r="V789" s="26" t="s">
        <v>257</v>
      </c>
      <c r="W789" s="26" t="s">
        <v>257</v>
      </c>
      <c r="X789" s="18" t="s">
        <v>1136</v>
      </c>
      <c r="Y789" s="18">
        <v>30</v>
      </c>
      <c r="Z789" s="18" t="s">
        <v>599</v>
      </c>
      <c r="AA789" s="18">
        <v>30</v>
      </c>
      <c r="AB789" s="57" t="s">
        <v>257</v>
      </c>
      <c r="AC789" s="18" t="s">
        <v>595</v>
      </c>
      <c r="AD789" s="18" t="s">
        <v>257</v>
      </c>
      <c r="AE789" s="18" t="s">
        <v>257</v>
      </c>
      <c r="AF789" s="18" t="s">
        <v>257</v>
      </c>
      <c r="AG789" s="18" t="s">
        <v>257</v>
      </c>
      <c r="AH789" s="18" t="s">
        <v>257</v>
      </c>
      <c r="AI789" s="18">
        <v>24</v>
      </c>
      <c r="AJ789" s="18" t="s">
        <v>476</v>
      </c>
      <c r="AK789" s="18">
        <v>1</v>
      </c>
      <c r="AL789" s="18" t="s">
        <v>1115</v>
      </c>
      <c r="AM789" s="18" t="s">
        <v>256</v>
      </c>
      <c r="AN789" s="57">
        <v>14.4</v>
      </c>
      <c r="AO789" s="18" t="s">
        <v>1116</v>
      </c>
      <c r="AP789" s="26" t="s">
        <v>479</v>
      </c>
      <c r="AQ789" s="18">
        <v>5</v>
      </c>
      <c r="AR789" s="18" t="s">
        <v>1117</v>
      </c>
      <c r="AS789" s="66">
        <f t="shared" si="179"/>
        <v>7.3000000000000007</v>
      </c>
      <c r="AT789" s="66">
        <v>21.5</v>
      </c>
      <c r="AU789" s="66">
        <f t="shared" si="180"/>
        <v>7.1</v>
      </c>
      <c r="AV789" s="66">
        <f t="shared" si="181"/>
        <v>7.1</v>
      </c>
      <c r="AW789" s="26" t="s">
        <v>557</v>
      </c>
      <c r="AX789" s="68">
        <v>24</v>
      </c>
      <c r="AY789" s="26" t="s">
        <v>958</v>
      </c>
      <c r="AZ789" s="18" t="s">
        <v>257</v>
      </c>
      <c r="BA789" s="18" t="s">
        <v>257</v>
      </c>
      <c r="BB789" s="18" t="s">
        <v>1118</v>
      </c>
      <c r="BC789" s="18"/>
      <c r="BD789" s="18"/>
      <c r="BE789" s="18"/>
      <c r="BF789" s="18"/>
      <c r="BG789" s="18"/>
      <c r="BH789" s="18"/>
      <c r="BI789" s="18"/>
      <c r="BJ789" s="18"/>
      <c r="BK789" s="18"/>
      <c r="BL789" s="18"/>
      <c r="BM789" s="18"/>
      <c r="BN789" s="18"/>
      <c r="BO789" s="18"/>
      <c r="BP789" s="18"/>
      <c r="BQ789" s="18"/>
      <c r="BR789" s="18"/>
      <c r="BS789" s="18"/>
      <c r="BT789" s="18"/>
      <c r="BU789" s="18"/>
      <c r="BV789" s="18"/>
      <c r="BW789" s="18"/>
      <c r="BX789" s="18"/>
      <c r="BY789" s="18"/>
      <c r="BZ789" s="18"/>
      <c r="CA789" s="18"/>
      <c r="CB789" s="18"/>
      <c r="CC789" s="18"/>
      <c r="CD789" s="18"/>
      <c r="CE789" s="18"/>
      <c r="CF789" s="18"/>
      <c r="CG789" s="18"/>
      <c r="CH789" s="18"/>
      <c r="CI789" s="18"/>
      <c r="CJ789" s="18"/>
      <c r="CK789" s="18"/>
      <c r="CL789" s="18"/>
      <c r="CM789" s="18"/>
      <c r="CN789" s="18"/>
      <c r="CO789" s="18"/>
      <c r="CP789" s="18"/>
      <c r="CQ789" s="18"/>
      <c r="CR789" s="18"/>
      <c r="CS789" s="18"/>
      <c r="CT789" s="18"/>
      <c r="CU789" s="18"/>
      <c r="CV789" s="18"/>
      <c r="CW789" s="18"/>
      <c r="CX789" s="18"/>
      <c r="CY789" s="18"/>
      <c r="CZ789" s="18"/>
      <c r="DA789" s="18"/>
      <c r="DB789" s="18"/>
      <c r="DC789" s="18"/>
      <c r="DD789" s="18"/>
      <c r="DE789" s="18"/>
      <c r="DF789" s="18"/>
      <c r="DG789" s="18"/>
      <c r="DH789" s="18"/>
      <c r="DI789" s="18"/>
      <c r="DJ789" s="18"/>
      <c r="DK789" s="18"/>
      <c r="DL789" s="18"/>
      <c r="DM789" s="18"/>
      <c r="DN789" s="18"/>
      <c r="DO789" s="18"/>
      <c r="DP789" s="18"/>
      <c r="DQ789" s="18"/>
      <c r="DR789" s="18"/>
      <c r="DS789" s="18"/>
      <c r="DT789" s="18"/>
      <c r="DU789" s="18"/>
      <c r="DV789" s="18"/>
      <c r="DW789" s="18"/>
      <c r="DX789" s="18"/>
      <c r="DY789" s="18">
        <v>1</v>
      </c>
      <c r="DZ789" s="18"/>
      <c r="EA789" s="18"/>
      <c r="EB789" s="18"/>
      <c r="EC789" s="18"/>
      <c r="ED789" s="18"/>
      <c r="EE789" s="18"/>
      <c r="EF789" s="18"/>
      <c r="EG789" s="18"/>
      <c r="EH789" s="18" t="s">
        <v>1119</v>
      </c>
      <c r="EI789" s="18" cm="1">
        <f t="array" ref="EI789">IF(SUMPRODUCT(--(DO789:DS789&lt;&gt;""))=0, 0,1)</f>
        <v>0</v>
      </c>
      <c r="EJ789" s="18" cm="1">
        <f t="array" ref="EJ789">IF(SUMPRODUCT(--(DT789:EG789&lt;&gt;""))=0, 0,1)</f>
        <v>1</v>
      </c>
      <c r="EK789" s="18" cm="1">
        <f t="array" ref="EK789">IF(SUMPRODUCT(--(EC789:EG789&lt;&gt;""))=0, 0,1)</f>
        <v>0</v>
      </c>
      <c r="EL789" s="18" cm="1">
        <f t="array" ref="EL789">IF(SUMPRODUCT(--(EE789:EG789&lt;&gt;""))=0, 0,1)</f>
        <v>0</v>
      </c>
      <c r="EM789" s="18">
        <f t="shared" si="185"/>
        <v>1</v>
      </c>
      <c r="EN789" s="18" t="str">
        <f t="shared" si="186"/>
        <v>NA</v>
      </c>
      <c r="EO789" s="18">
        <f t="shared" si="187"/>
        <v>1</v>
      </c>
      <c r="EP789" s="18" t="str">
        <f t="shared" si="188"/>
        <v>NA</v>
      </c>
      <c r="EQ789" s="18" t="str">
        <f t="shared" si="189"/>
        <v>NA</v>
      </c>
      <c r="ER789" s="58" t="s">
        <v>2080</v>
      </c>
      <c r="ES789" s="59">
        <v>43801</v>
      </c>
      <c r="ET789" s="18" t="s">
        <v>1087</v>
      </c>
      <c r="EU789" s="18" t="s">
        <v>1087</v>
      </c>
    </row>
    <row r="790" spans="1:151" ht="15.75" customHeight="1" x14ac:dyDescent="0.2">
      <c r="A790" s="5" t="s">
        <v>335</v>
      </c>
      <c r="B790" s="24" t="s">
        <v>1086</v>
      </c>
      <c r="C790" s="26">
        <v>1</v>
      </c>
      <c r="D790" s="18" t="s">
        <v>1142</v>
      </c>
      <c r="E790" s="18" t="s">
        <v>1113</v>
      </c>
      <c r="F790" s="18" t="s">
        <v>2297</v>
      </c>
      <c r="G790" s="18" t="s">
        <v>467</v>
      </c>
      <c r="H790" s="18" t="s">
        <v>468</v>
      </c>
      <c r="I790" s="18" t="s">
        <v>363</v>
      </c>
      <c r="J790" s="18" t="s">
        <v>363</v>
      </c>
      <c r="K790" s="18" t="s">
        <v>363</v>
      </c>
      <c r="L790" s="55" t="s">
        <v>1088</v>
      </c>
      <c r="M790" s="18" t="s">
        <v>253</v>
      </c>
      <c r="N790" s="71">
        <v>74</v>
      </c>
      <c r="O790" s="3" t="s">
        <v>551</v>
      </c>
      <c r="P790" s="18" t="s">
        <v>466</v>
      </c>
      <c r="Q790" s="18" t="s">
        <v>254</v>
      </c>
      <c r="R790" s="24" t="s">
        <v>257</v>
      </c>
      <c r="S790" s="24" t="s">
        <v>257</v>
      </c>
      <c r="T790" s="26" t="s">
        <v>257</v>
      </c>
      <c r="U790" s="26" t="s">
        <v>257</v>
      </c>
      <c r="V790" s="26" t="s">
        <v>257</v>
      </c>
      <c r="W790" s="26" t="s">
        <v>257</v>
      </c>
      <c r="X790" s="18" t="s">
        <v>1136</v>
      </c>
      <c r="Y790" s="18">
        <v>100</v>
      </c>
      <c r="Z790" s="18" t="s">
        <v>599</v>
      </c>
      <c r="AA790" s="18">
        <v>100</v>
      </c>
      <c r="AB790" s="57" t="s">
        <v>257</v>
      </c>
      <c r="AC790" s="18" t="s">
        <v>595</v>
      </c>
      <c r="AD790" s="18" t="s">
        <v>257</v>
      </c>
      <c r="AE790" s="18" t="s">
        <v>257</v>
      </c>
      <c r="AF790" s="18" t="s">
        <v>257</v>
      </c>
      <c r="AG790" s="18" t="s">
        <v>257</v>
      </c>
      <c r="AH790" s="18" t="s">
        <v>257</v>
      </c>
      <c r="AI790" s="18">
        <v>24</v>
      </c>
      <c r="AJ790" s="18" t="s">
        <v>476</v>
      </c>
      <c r="AK790" s="18">
        <v>1</v>
      </c>
      <c r="AL790" s="18" t="s">
        <v>1115</v>
      </c>
      <c r="AM790" s="18" t="s">
        <v>256</v>
      </c>
      <c r="AN790" s="57">
        <v>0</v>
      </c>
      <c r="AO790" s="18" t="s">
        <v>1116</v>
      </c>
      <c r="AP790" s="26" t="s">
        <v>479</v>
      </c>
      <c r="AQ790" s="18">
        <v>5</v>
      </c>
      <c r="AR790" s="18" t="s">
        <v>1117</v>
      </c>
      <c r="AS790" s="66">
        <f t="shared" si="179"/>
        <v>0</v>
      </c>
      <c r="AT790" s="66">
        <v>0</v>
      </c>
      <c r="AU790" s="66">
        <f t="shared" si="180"/>
        <v>0</v>
      </c>
      <c r="AV790" s="66">
        <f t="shared" si="181"/>
        <v>0</v>
      </c>
      <c r="AW790" s="26" t="s">
        <v>557</v>
      </c>
      <c r="AX790" s="68">
        <v>24</v>
      </c>
      <c r="AY790" s="26" t="s">
        <v>958</v>
      </c>
      <c r="AZ790" s="18" t="s">
        <v>257</v>
      </c>
      <c r="BA790" s="18" t="s">
        <v>257</v>
      </c>
      <c r="BB790" s="18" t="s">
        <v>1118</v>
      </c>
      <c r="BC790" s="18"/>
      <c r="BD790" s="18"/>
      <c r="BE790" s="18"/>
      <c r="BF790" s="18"/>
      <c r="BG790" s="18"/>
      <c r="BH790" s="18"/>
      <c r="BI790" s="18"/>
      <c r="BJ790" s="18"/>
      <c r="BK790" s="18"/>
      <c r="BL790" s="18"/>
      <c r="BM790" s="18"/>
      <c r="BN790" s="18"/>
      <c r="BO790" s="18"/>
      <c r="BP790" s="18"/>
      <c r="BQ790" s="18"/>
      <c r="BR790" s="18"/>
      <c r="BS790" s="18"/>
      <c r="BT790" s="18"/>
      <c r="BU790" s="18"/>
      <c r="BV790" s="18"/>
      <c r="BW790" s="18"/>
      <c r="BX790" s="18"/>
      <c r="BY790" s="18"/>
      <c r="BZ790" s="18"/>
      <c r="CA790" s="18"/>
      <c r="CB790" s="18"/>
      <c r="CC790" s="18"/>
      <c r="CD790" s="18"/>
      <c r="CE790" s="18"/>
      <c r="CF790" s="18"/>
      <c r="CG790" s="18"/>
      <c r="CH790" s="18"/>
      <c r="CI790" s="18"/>
      <c r="CJ790" s="18"/>
      <c r="CK790" s="18"/>
      <c r="CL790" s="18"/>
      <c r="CM790" s="18"/>
      <c r="CN790" s="18"/>
      <c r="CO790" s="18"/>
      <c r="CP790" s="18"/>
      <c r="CQ790" s="18"/>
      <c r="CR790" s="18"/>
      <c r="CS790" s="18"/>
      <c r="CT790" s="18"/>
      <c r="CU790" s="18"/>
      <c r="CV790" s="18"/>
      <c r="CW790" s="18"/>
      <c r="CX790" s="18"/>
      <c r="CY790" s="18"/>
      <c r="CZ790" s="18"/>
      <c r="DA790" s="18"/>
      <c r="DB790" s="18"/>
      <c r="DC790" s="18"/>
      <c r="DD790" s="18"/>
      <c r="DE790" s="18"/>
      <c r="DF790" s="18"/>
      <c r="DG790" s="18"/>
      <c r="DH790" s="18"/>
      <c r="DI790" s="18"/>
      <c r="DJ790" s="18"/>
      <c r="DK790" s="18"/>
      <c r="DL790" s="18"/>
      <c r="DM790" s="18"/>
      <c r="DN790" s="18"/>
      <c r="DO790" s="18"/>
      <c r="DP790" s="18"/>
      <c r="DQ790" s="18"/>
      <c r="DR790" s="18"/>
      <c r="DS790" s="18"/>
      <c r="DT790" s="18"/>
      <c r="DU790" s="18"/>
      <c r="DV790" s="18"/>
      <c r="DW790" s="18"/>
      <c r="DX790" s="18"/>
      <c r="DY790" s="18">
        <v>1</v>
      </c>
      <c r="DZ790" s="18"/>
      <c r="EA790" s="18"/>
      <c r="EB790" s="18"/>
      <c r="EC790" s="18"/>
      <c r="ED790" s="18"/>
      <c r="EE790" s="18"/>
      <c r="EF790" s="18"/>
      <c r="EG790" s="18"/>
      <c r="EH790" s="18" t="s">
        <v>1119</v>
      </c>
      <c r="EI790" s="18" cm="1">
        <f t="array" ref="EI790">IF(SUMPRODUCT(--(DO790:DS790&lt;&gt;""))=0, 0,1)</f>
        <v>0</v>
      </c>
      <c r="EJ790" s="18" cm="1">
        <f t="array" ref="EJ790">IF(SUMPRODUCT(--(DT790:EG790&lt;&gt;""))=0, 0,1)</f>
        <v>1</v>
      </c>
      <c r="EK790" s="18" cm="1">
        <f t="array" ref="EK790">IF(SUMPRODUCT(--(EC790:EG790&lt;&gt;""))=0, 0,1)</f>
        <v>0</v>
      </c>
      <c r="EL790" s="18" cm="1">
        <f t="array" ref="EL790">IF(SUMPRODUCT(--(EE790:EG790&lt;&gt;""))=0, 0,1)</f>
        <v>0</v>
      </c>
      <c r="EM790" s="18">
        <f t="shared" si="185"/>
        <v>1</v>
      </c>
      <c r="EN790" s="18" t="str">
        <f t="shared" si="186"/>
        <v>NA</v>
      </c>
      <c r="EO790" s="18">
        <f t="shared" si="187"/>
        <v>1</v>
      </c>
      <c r="EP790" s="18" t="str">
        <f t="shared" si="188"/>
        <v>NA</v>
      </c>
      <c r="EQ790" s="18" t="str">
        <f t="shared" si="189"/>
        <v>NA</v>
      </c>
      <c r="ER790" s="58" t="s">
        <v>2080</v>
      </c>
      <c r="ES790" s="59">
        <v>43801</v>
      </c>
      <c r="ET790" s="18" t="s">
        <v>1087</v>
      </c>
      <c r="EU790" s="18" t="s">
        <v>1087</v>
      </c>
    </row>
    <row r="791" spans="1:151" ht="15.75" customHeight="1" x14ac:dyDescent="0.2">
      <c r="A791" s="5" t="s">
        <v>335</v>
      </c>
      <c r="B791" s="24" t="s">
        <v>1086</v>
      </c>
      <c r="C791" s="26">
        <v>1</v>
      </c>
      <c r="D791" s="18" t="s">
        <v>1143</v>
      </c>
      <c r="E791" s="18" t="s">
        <v>1113</v>
      </c>
      <c r="F791" s="18" t="s">
        <v>2297</v>
      </c>
      <c r="G791" s="18" t="s">
        <v>467</v>
      </c>
      <c r="H791" s="18" t="s">
        <v>468</v>
      </c>
      <c r="I791" s="18" t="s">
        <v>363</v>
      </c>
      <c r="J791" s="18" t="s">
        <v>363</v>
      </c>
      <c r="K791" s="18" t="s">
        <v>363</v>
      </c>
      <c r="L791" s="55" t="s">
        <v>1088</v>
      </c>
      <c r="M791" s="18" t="s">
        <v>253</v>
      </c>
      <c r="N791" s="71">
        <v>74</v>
      </c>
      <c r="O791" s="3" t="s">
        <v>551</v>
      </c>
      <c r="P791" s="18" t="s">
        <v>466</v>
      </c>
      <c r="Q791" s="18" t="s">
        <v>254</v>
      </c>
      <c r="R791" s="24" t="s">
        <v>257</v>
      </c>
      <c r="S791" s="24" t="s">
        <v>257</v>
      </c>
      <c r="T791" s="26" t="s">
        <v>257</v>
      </c>
      <c r="U791" s="26" t="s">
        <v>257</v>
      </c>
      <c r="V791" s="26" t="s">
        <v>257</v>
      </c>
      <c r="W791" s="26" t="s">
        <v>257</v>
      </c>
      <c r="X791" s="18" t="s">
        <v>1136</v>
      </c>
      <c r="Y791" s="18">
        <v>300</v>
      </c>
      <c r="Z791" s="18" t="s">
        <v>599</v>
      </c>
      <c r="AA791" s="18">
        <v>300</v>
      </c>
      <c r="AB791" s="57" t="s">
        <v>257</v>
      </c>
      <c r="AC791" s="18" t="s">
        <v>595</v>
      </c>
      <c r="AD791" s="18" t="s">
        <v>257</v>
      </c>
      <c r="AE791" s="18" t="s">
        <v>257</v>
      </c>
      <c r="AF791" s="18" t="s">
        <v>257</v>
      </c>
      <c r="AG791" s="18" t="s">
        <v>257</v>
      </c>
      <c r="AH791" s="18" t="s">
        <v>257</v>
      </c>
      <c r="AI791" s="18">
        <v>24</v>
      </c>
      <c r="AJ791" s="18" t="s">
        <v>476</v>
      </c>
      <c r="AK791" s="18">
        <v>1</v>
      </c>
      <c r="AL791" s="18" t="s">
        <v>1115</v>
      </c>
      <c r="AM791" s="18" t="s">
        <v>256</v>
      </c>
      <c r="AN791" s="57">
        <v>0</v>
      </c>
      <c r="AO791" s="18" t="s">
        <v>1116</v>
      </c>
      <c r="AP791" s="26" t="s">
        <v>479</v>
      </c>
      <c r="AQ791" s="18">
        <v>5</v>
      </c>
      <c r="AR791" s="18" t="s">
        <v>1117</v>
      </c>
      <c r="AS791" s="66">
        <f t="shared" si="179"/>
        <v>0</v>
      </c>
      <c r="AT791" s="66">
        <v>0</v>
      </c>
      <c r="AU791" s="66">
        <f t="shared" si="180"/>
        <v>0</v>
      </c>
      <c r="AV791" s="66">
        <f t="shared" si="181"/>
        <v>0</v>
      </c>
      <c r="AW791" s="26" t="s">
        <v>557</v>
      </c>
      <c r="AX791" s="68">
        <v>24</v>
      </c>
      <c r="AY791" s="26" t="s">
        <v>958</v>
      </c>
      <c r="AZ791" s="18" t="s">
        <v>257</v>
      </c>
      <c r="BA791" s="18" t="s">
        <v>257</v>
      </c>
      <c r="BB791" s="18" t="s">
        <v>1118</v>
      </c>
      <c r="BC791" s="18"/>
      <c r="BD791" s="18"/>
      <c r="BE791" s="18"/>
      <c r="BF791" s="18"/>
      <c r="BG791" s="18"/>
      <c r="BH791" s="18"/>
      <c r="BI791" s="18"/>
      <c r="BJ791" s="18"/>
      <c r="BK791" s="18"/>
      <c r="BL791" s="18"/>
      <c r="BM791" s="18"/>
      <c r="BN791" s="18"/>
      <c r="BO791" s="18"/>
      <c r="BP791" s="18"/>
      <c r="BQ791" s="18"/>
      <c r="BR791" s="18"/>
      <c r="BS791" s="18"/>
      <c r="BT791" s="18"/>
      <c r="BU791" s="18"/>
      <c r="BV791" s="18"/>
      <c r="BW791" s="18"/>
      <c r="BX791" s="18"/>
      <c r="BY791" s="18"/>
      <c r="BZ791" s="18"/>
      <c r="CA791" s="18"/>
      <c r="CB791" s="18"/>
      <c r="CC791" s="18"/>
      <c r="CD791" s="18"/>
      <c r="CE791" s="18"/>
      <c r="CF791" s="18"/>
      <c r="CG791" s="18"/>
      <c r="CH791" s="18"/>
      <c r="CI791" s="18"/>
      <c r="CJ791" s="18"/>
      <c r="CK791" s="18"/>
      <c r="CL791" s="18"/>
      <c r="CM791" s="18"/>
      <c r="CN791" s="18"/>
      <c r="CO791" s="18"/>
      <c r="CP791" s="18"/>
      <c r="CQ791" s="18"/>
      <c r="CR791" s="18"/>
      <c r="CS791" s="18"/>
      <c r="CT791" s="18"/>
      <c r="CU791" s="18"/>
      <c r="CV791" s="18"/>
      <c r="CW791" s="18"/>
      <c r="CX791" s="18"/>
      <c r="CY791" s="18"/>
      <c r="CZ791" s="18"/>
      <c r="DA791" s="18"/>
      <c r="DB791" s="18"/>
      <c r="DC791" s="18"/>
      <c r="DD791" s="18"/>
      <c r="DE791" s="18"/>
      <c r="DF791" s="18"/>
      <c r="DG791" s="18"/>
      <c r="DH791" s="18"/>
      <c r="DI791" s="18"/>
      <c r="DJ791" s="18"/>
      <c r="DK791" s="18"/>
      <c r="DL791" s="18"/>
      <c r="DM791" s="18"/>
      <c r="DN791" s="18"/>
      <c r="DO791" s="18"/>
      <c r="DP791" s="18"/>
      <c r="DQ791" s="18"/>
      <c r="DR791" s="18"/>
      <c r="DS791" s="18"/>
      <c r="DT791" s="18"/>
      <c r="DU791" s="18"/>
      <c r="DV791" s="18"/>
      <c r="DW791" s="18"/>
      <c r="DX791" s="18"/>
      <c r="DY791" s="18">
        <v>1</v>
      </c>
      <c r="DZ791" s="18"/>
      <c r="EA791" s="18"/>
      <c r="EB791" s="18"/>
      <c r="EC791" s="18"/>
      <c r="ED791" s="18"/>
      <c r="EE791" s="18"/>
      <c r="EF791" s="18"/>
      <c r="EG791" s="18"/>
      <c r="EH791" s="18" t="s">
        <v>1119</v>
      </c>
      <c r="EI791" s="18" cm="1">
        <f t="array" ref="EI791">IF(SUMPRODUCT(--(DO791:DS791&lt;&gt;""))=0, 0,1)</f>
        <v>0</v>
      </c>
      <c r="EJ791" s="18" cm="1">
        <f t="array" ref="EJ791">IF(SUMPRODUCT(--(DT791:EG791&lt;&gt;""))=0, 0,1)</f>
        <v>1</v>
      </c>
      <c r="EK791" s="18" cm="1">
        <f t="array" ref="EK791">IF(SUMPRODUCT(--(EC791:EG791&lt;&gt;""))=0, 0,1)</f>
        <v>0</v>
      </c>
      <c r="EL791" s="18" cm="1">
        <f t="array" ref="EL791">IF(SUMPRODUCT(--(EE791:EG791&lt;&gt;""))=0, 0,1)</f>
        <v>0</v>
      </c>
      <c r="EM791" s="18">
        <f t="shared" si="185"/>
        <v>1</v>
      </c>
      <c r="EN791" s="18" t="str">
        <f t="shared" si="186"/>
        <v>NA</v>
      </c>
      <c r="EO791" s="18">
        <f t="shared" si="187"/>
        <v>1</v>
      </c>
      <c r="EP791" s="18" t="str">
        <f t="shared" si="188"/>
        <v>NA</v>
      </c>
      <c r="EQ791" s="18" t="str">
        <f t="shared" si="189"/>
        <v>NA</v>
      </c>
      <c r="ER791" s="58" t="s">
        <v>2080</v>
      </c>
      <c r="ES791" s="59">
        <v>43801</v>
      </c>
      <c r="ET791" s="18" t="s">
        <v>1087</v>
      </c>
      <c r="EU791" s="18" t="s">
        <v>1087</v>
      </c>
    </row>
    <row r="792" spans="1:151" ht="15.75" customHeight="1" x14ac:dyDescent="0.2">
      <c r="A792" s="5" t="s">
        <v>335</v>
      </c>
      <c r="B792" s="24" t="s">
        <v>1086</v>
      </c>
      <c r="C792" s="26">
        <v>1</v>
      </c>
      <c r="D792" s="18" t="s">
        <v>1144</v>
      </c>
      <c r="E792" s="18" t="s">
        <v>1113</v>
      </c>
      <c r="F792" s="18" t="s">
        <v>2297</v>
      </c>
      <c r="G792" s="18" t="s">
        <v>467</v>
      </c>
      <c r="H792" s="18" t="s">
        <v>468</v>
      </c>
      <c r="I792" s="18" t="s">
        <v>363</v>
      </c>
      <c r="J792" s="18" t="s">
        <v>363</v>
      </c>
      <c r="K792" s="18" t="s">
        <v>363</v>
      </c>
      <c r="L792" s="55" t="s">
        <v>1088</v>
      </c>
      <c r="M792" s="18" t="s">
        <v>253</v>
      </c>
      <c r="N792" s="71">
        <v>74</v>
      </c>
      <c r="O792" s="3" t="s">
        <v>551</v>
      </c>
      <c r="P792" s="18" t="s">
        <v>466</v>
      </c>
      <c r="Q792" s="18" t="s">
        <v>254</v>
      </c>
      <c r="R792" s="24" t="s">
        <v>257</v>
      </c>
      <c r="S792" s="24" t="s">
        <v>257</v>
      </c>
      <c r="T792" s="26" t="s">
        <v>257</v>
      </c>
      <c r="U792" s="26" t="s">
        <v>257</v>
      </c>
      <c r="V792" s="26" t="s">
        <v>257</v>
      </c>
      <c r="W792" s="26" t="s">
        <v>257</v>
      </c>
      <c r="X792" s="18" t="s">
        <v>1145</v>
      </c>
      <c r="Y792" s="18">
        <v>0</v>
      </c>
      <c r="Z792" s="18" t="s">
        <v>599</v>
      </c>
      <c r="AA792" s="18">
        <v>0</v>
      </c>
      <c r="AB792" s="57" t="s">
        <v>257</v>
      </c>
      <c r="AC792" s="18" t="s">
        <v>595</v>
      </c>
      <c r="AD792" s="18" t="s">
        <v>257</v>
      </c>
      <c r="AE792" s="18" t="s">
        <v>257</v>
      </c>
      <c r="AF792" s="18" t="s">
        <v>257</v>
      </c>
      <c r="AG792" s="18" t="s">
        <v>257</v>
      </c>
      <c r="AH792" s="18" t="s">
        <v>257</v>
      </c>
      <c r="AI792" s="18">
        <v>24</v>
      </c>
      <c r="AJ792" s="18" t="s">
        <v>476</v>
      </c>
      <c r="AK792" s="18">
        <v>1</v>
      </c>
      <c r="AL792" s="18" t="s">
        <v>1115</v>
      </c>
      <c r="AM792" s="18" t="s">
        <v>256</v>
      </c>
      <c r="AN792" s="57">
        <v>90.1</v>
      </c>
      <c r="AO792" s="18" t="s">
        <v>1116</v>
      </c>
      <c r="AP792" s="26" t="s">
        <v>479</v>
      </c>
      <c r="AQ792" s="18">
        <v>5</v>
      </c>
      <c r="AR792" s="18" t="s">
        <v>1117</v>
      </c>
      <c r="AS792" s="66">
        <f t="shared" si="179"/>
        <v>85.699999999999989</v>
      </c>
      <c r="AT792" s="66">
        <v>94.5</v>
      </c>
      <c r="AU792" s="66">
        <f t="shared" si="180"/>
        <v>4.4000000000000057</v>
      </c>
      <c r="AV792" s="66">
        <f t="shared" si="181"/>
        <v>4.4000000000000057</v>
      </c>
      <c r="AW792" s="26" t="s">
        <v>557</v>
      </c>
      <c r="AX792" s="68">
        <v>24</v>
      </c>
      <c r="AY792" s="26" t="s">
        <v>958</v>
      </c>
      <c r="AZ792" s="18" t="s">
        <v>257</v>
      </c>
      <c r="BA792" s="18" t="s">
        <v>257</v>
      </c>
      <c r="BB792" s="18" t="s">
        <v>1118</v>
      </c>
      <c r="BC792" s="18"/>
      <c r="BD792" s="18"/>
      <c r="BE792" s="18"/>
      <c r="BF792" s="18"/>
      <c r="BG792" s="18"/>
      <c r="BH792" s="18"/>
      <c r="BI792" s="18"/>
      <c r="BJ792" s="18"/>
      <c r="BK792" s="18"/>
      <c r="BL792" s="18"/>
      <c r="BM792" s="18"/>
      <c r="BN792" s="18"/>
      <c r="BO792" s="18"/>
      <c r="BP792" s="18"/>
      <c r="BQ792" s="18"/>
      <c r="BR792" s="18"/>
      <c r="BS792" s="18"/>
      <c r="BT792" s="18"/>
      <c r="BU792" s="18"/>
      <c r="BV792" s="18"/>
      <c r="BW792" s="18"/>
      <c r="BX792" s="18"/>
      <c r="BY792" s="18"/>
      <c r="BZ792" s="18"/>
      <c r="CA792" s="18"/>
      <c r="CB792" s="18"/>
      <c r="CC792" s="18"/>
      <c r="CD792" s="18"/>
      <c r="CE792" s="18"/>
      <c r="CF792" s="18"/>
      <c r="CG792" s="18"/>
      <c r="CH792" s="18"/>
      <c r="CI792" s="18"/>
      <c r="CJ792" s="18"/>
      <c r="CK792" s="18"/>
      <c r="CL792" s="18"/>
      <c r="CM792" s="18"/>
      <c r="CN792" s="18"/>
      <c r="CO792" s="18"/>
      <c r="CP792" s="18"/>
      <c r="CQ792" s="18"/>
      <c r="CR792" s="18"/>
      <c r="CS792" s="18"/>
      <c r="CT792" s="18"/>
      <c r="CU792" s="18"/>
      <c r="CV792" s="18"/>
      <c r="CW792" s="18"/>
      <c r="CX792" s="18"/>
      <c r="CY792" s="18"/>
      <c r="CZ792" s="18"/>
      <c r="DA792" s="18"/>
      <c r="DB792" s="18"/>
      <c r="DC792" s="18"/>
      <c r="DD792" s="18"/>
      <c r="DE792" s="18"/>
      <c r="DF792" s="18"/>
      <c r="DG792" s="18"/>
      <c r="DH792" s="18"/>
      <c r="DI792" s="18"/>
      <c r="DJ792" s="18"/>
      <c r="DK792" s="18"/>
      <c r="DL792" s="18"/>
      <c r="DM792" s="18"/>
      <c r="DN792" s="18"/>
      <c r="DO792" s="18"/>
      <c r="DP792" s="18"/>
      <c r="DQ792" s="18"/>
      <c r="DR792" s="18"/>
      <c r="DS792" s="18"/>
      <c r="DT792" s="18"/>
      <c r="DU792" s="18"/>
      <c r="DV792" s="18"/>
      <c r="DW792" s="18"/>
      <c r="DX792" s="18"/>
      <c r="DY792" s="3">
        <v>0</v>
      </c>
      <c r="DZ792" s="18"/>
      <c r="EA792" s="18"/>
      <c r="EB792" s="18"/>
      <c r="EC792" s="18"/>
      <c r="ED792" s="18"/>
      <c r="EE792" s="18"/>
      <c r="EF792" s="18"/>
      <c r="EG792" s="18"/>
      <c r="EH792" s="18" t="s">
        <v>1119</v>
      </c>
      <c r="EI792" s="18" cm="1">
        <f t="array" ref="EI792">IF(SUMPRODUCT(--(DO792:DS792&lt;&gt;""))=0, 0,1)</f>
        <v>0</v>
      </c>
      <c r="EJ792" s="18" cm="1">
        <f t="array" ref="EJ792">IF(SUMPRODUCT(--(DT792:EG792&lt;&gt;""))=0, 0,1)</f>
        <v>1</v>
      </c>
      <c r="EK792" s="18" cm="1">
        <f t="array" ref="EK792">IF(SUMPRODUCT(--(EC792:EG792&lt;&gt;""))=0, 0,1)</f>
        <v>0</v>
      </c>
      <c r="EL792" s="18" cm="1">
        <f t="array" ref="EL792">IF(SUMPRODUCT(--(EE792:EG792&lt;&gt;""))=0, 0,1)</f>
        <v>0</v>
      </c>
      <c r="EM792" s="18">
        <f t="shared" si="185"/>
        <v>0</v>
      </c>
      <c r="EN792" s="18" t="str">
        <f t="shared" si="186"/>
        <v>NA</v>
      </c>
      <c r="EO792" s="18">
        <f t="shared" si="187"/>
        <v>0</v>
      </c>
      <c r="EP792" s="18" t="str">
        <f t="shared" si="188"/>
        <v>NA</v>
      </c>
      <c r="EQ792" s="18" t="str">
        <f t="shared" si="189"/>
        <v>NA</v>
      </c>
      <c r="ER792" s="58" t="s">
        <v>2080</v>
      </c>
      <c r="ES792" s="59">
        <v>43801</v>
      </c>
      <c r="ET792" s="18" t="s">
        <v>1087</v>
      </c>
      <c r="EU792" s="18" t="s">
        <v>1087</v>
      </c>
    </row>
    <row r="793" spans="1:151" ht="15.75" customHeight="1" x14ac:dyDescent="0.2">
      <c r="A793" s="5" t="s">
        <v>335</v>
      </c>
      <c r="B793" s="24" t="s">
        <v>1086</v>
      </c>
      <c r="C793" s="26">
        <v>1</v>
      </c>
      <c r="D793" s="18" t="s">
        <v>1146</v>
      </c>
      <c r="E793" s="18" t="s">
        <v>1113</v>
      </c>
      <c r="F793" s="18" t="s">
        <v>2297</v>
      </c>
      <c r="G793" s="18" t="s">
        <v>467</v>
      </c>
      <c r="H793" s="18" t="s">
        <v>468</v>
      </c>
      <c r="I793" s="18" t="s">
        <v>363</v>
      </c>
      <c r="J793" s="18" t="s">
        <v>363</v>
      </c>
      <c r="K793" s="18" t="s">
        <v>363</v>
      </c>
      <c r="L793" s="55" t="s">
        <v>1088</v>
      </c>
      <c r="M793" s="18" t="s">
        <v>253</v>
      </c>
      <c r="N793" s="71">
        <v>74</v>
      </c>
      <c r="O793" s="3" t="s">
        <v>551</v>
      </c>
      <c r="P793" s="18" t="s">
        <v>466</v>
      </c>
      <c r="Q793" s="18" t="s">
        <v>254</v>
      </c>
      <c r="R793" s="24" t="s">
        <v>257</v>
      </c>
      <c r="S793" s="24" t="s">
        <v>257</v>
      </c>
      <c r="T793" s="26" t="s">
        <v>257</v>
      </c>
      <c r="U793" s="26" t="s">
        <v>257</v>
      </c>
      <c r="V793" s="26" t="s">
        <v>257</v>
      </c>
      <c r="W793" s="26" t="s">
        <v>257</v>
      </c>
      <c r="X793" s="18" t="s">
        <v>1145</v>
      </c>
      <c r="Y793" s="18">
        <v>0.3</v>
      </c>
      <c r="Z793" s="18" t="s">
        <v>599</v>
      </c>
      <c r="AA793" s="18">
        <v>0.3</v>
      </c>
      <c r="AB793" s="57" t="s">
        <v>257</v>
      </c>
      <c r="AC793" s="18" t="s">
        <v>595</v>
      </c>
      <c r="AD793" s="18" t="s">
        <v>257</v>
      </c>
      <c r="AE793" s="18" t="s">
        <v>257</v>
      </c>
      <c r="AF793" s="18" t="s">
        <v>257</v>
      </c>
      <c r="AG793" s="18" t="s">
        <v>257</v>
      </c>
      <c r="AH793" s="18" t="s">
        <v>257</v>
      </c>
      <c r="AI793" s="18">
        <v>24</v>
      </c>
      <c r="AJ793" s="18" t="s">
        <v>476</v>
      </c>
      <c r="AK793" s="18">
        <v>1</v>
      </c>
      <c r="AL793" s="18" t="s">
        <v>1115</v>
      </c>
      <c r="AM793" s="18" t="s">
        <v>256</v>
      </c>
      <c r="AN793" s="57">
        <v>77.900000000000006</v>
      </c>
      <c r="AO793" s="18" t="s">
        <v>1116</v>
      </c>
      <c r="AP793" s="26" t="s">
        <v>479</v>
      </c>
      <c r="AQ793" s="18">
        <v>5</v>
      </c>
      <c r="AR793" s="18" t="s">
        <v>1117</v>
      </c>
      <c r="AS793" s="66">
        <f t="shared" si="179"/>
        <v>70.200000000000017</v>
      </c>
      <c r="AT793" s="66">
        <v>85.6</v>
      </c>
      <c r="AU793" s="66">
        <f t="shared" si="180"/>
        <v>7.6999999999999886</v>
      </c>
      <c r="AV793" s="66">
        <f t="shared" si="181"/>
        <v>7.6999999999999886</v>
      </c>
      <c r="AW793" s="26" t="s">
        <v>557</v>
      </c>
      <c r="AX793" s="68">
        <v>24</v>
      </c>
      <c r="AY793" s="26" t="s">
        <v>958</v>
      </c>
      <c r="AZ793" s="18" t="s">
        <v>257</v>
      </c>
      <c r="BA793" s="18" t="s">
        <v>257</v>
      </c>
      <c r="BB793" s="18" t="s">
        <v>1118</v>
      </c>
      <c r="BC793" s="18"/>
      <c r="BD793" s="18"/>
      <c r="BE793" s="18"/>
      <c r="BF793" s="18"/>
      <c r="BG793" s="18"/>
      <c r="BH793" s="18"/>
      <c r="BI793" s="18"/>
      <c r="BJ793" s="18"/>
      <c r="BK793" s="18"/>
      <c r="BL793" s="18"/>
      <c r="BM793" s="18"/>
      <c r="BN793" s="18"/>
      <c r="BO793" s="18"/>
      <c r="BP793" s="18"/>
      <c r="BQ793" s="18"/>
      <c r="BR793" s="18"/>
      <c r="BS793" s="18"/>
      <c r="BT793" s="18"/>
      <c r="BU793" s="18"/>
      <c r="BV793" s="18"/>
      <c r="BW793" s="18"/>
      <c r="BX793" s="18"/>
      <c r="BY793" s="18"/>
      <c r="BZ793" s="18"/>
      <c r="CA793" s="18"/>
      <c r="CB793" s="18"/>
      <c r="CC793" s="18"/>
      <c r="CD793" s="18"/>
      <c r="CE793" s="18"/>
      <c r="CF793" s="18"/>
      <c r="CG793" s="18"/>
      <c r="CH793" s="18"/>
      <c r="CI793" s="18"/>
      <c r="CJ793" s="18"/>
      <c r="CK793" s="18"/>
      <c r="CL793" s="18"/>
      <c r="CM793" s="18"/>
      <c r="CN793" s="18"/>
      <c r="CO793" s="18"/>
      <c r="CP793" s="18"/>
      <c r="CQ793" s="18"/>
      <c r="CR793" s="18"/>
      <c r="CS793" s="18"/>
      <c r="CT793" s="18"/>
      <c r="CU793" s="18"/>
      <c r="CV793" s="18"/>
      <c r="CW793" s="18"/>
      <c r="CX793" s="18"/>
      <c r="CY793" s="18"/>
      <c r="CZ793" s="18"/>
      <c r="DA793" s="18"/>
      <c r="DB793" s="18"/>
      <c r="DC793" s="18"/>
      <c r="DD793" s="18"/>
      <c r="DE793" s="18"/>
      <c r="DF793" s="18"/>
      <c r="DG793" s="18"/>
      <c r="DH793" s="18"/>
      <c r="DI793" s="18"/>
      <c r="DJ793" s="18"/>
      <c r="DK793" s="18"/>
      <c r="DL793" s="18"/>
      <c r="DM793" s="18"/>
      <c r="DN793" s="18"/>
      <c r="DO793" s="18"/>
      <c r="DP793" s="18"/>
      <c r="DQ793" s="18"/>
      <c r="DR793" s="18"/>
      <c r="DS793" s="18"/>
      <c r="DT793" s="18"/>
      <c r="DU793" s="18"/>
      <c r="DV793" s="18"/>
      <c r="DW793" s="18"/>
      <c r="DX793" s="18"/>
      <c r="DY793" s="3">
        <v>0</v>
      </c>
      <c r="DZ793" s="18"/>
      <c r="EA793" s="18"/>
      <c r="EB793" s="18"/>
      <c r="EC793" s="18"/>
      <c r="ED793" s="18"/>
      <c r="EE793" s="18"/>
      <c r="EF793" s="18"/>
      <c r="EG793" s="18"/>
      <c r="EH793" s="18" t="s">
        <v>1119</v>
      </c>
      <c r="EI793" s="18" cm="1">
        <f t="array" ref="EI793">IF(SUMPRODUCT(--(DO793:DS793&lt;&gt;""))=0, 0,1)</f>
        <v>0</v>
      </c>
      <c r="EJ793" s="18" cm="1">
        <f t="array" ref="EJ793">IF(SUMPRODUCT(--(DT793:EG793&lt;&gt;""))=0, 0,1)</f>
        <v>1</v>
      </c>
      <c r="EK793" s="18" cm="1">
        <f t="array" ref="EK793">IF(SUMPRODUCT(--(EC793:EG793&lt;&gt;""))=0, 0,1)</f>
        <v>0</v>
      </c>
      <c r="EL793" s="18" cm="1">
        <f t="array" ref="EL793">IF(SUMPRODUCT(--(EE793:EG793&lt;&gt;""))=0, 0,1)</f>
        <v>0</v>
      </c>
      <c r="EM793" s="18">
        <f t="shared" si="185"/>
        <v>0</v>
      </c>
      <c r="EN793" s="18" t="str">
        <f t="shared" si="186"/>
        <v>NA</v>
      </c>
      <c r="EO793" s="18">
        <f t="shared" si="187"/>
        <v>0</v>
      </c>
      <c r="EP793" s="18" t="str">
        <f t="shared" si="188"/>
        <v>NA</v>
      </c>
      <c r="EQ793" s="18" t="str">
        <f t="shared" si="189"/>
        <v>NA</v>
      </c>
      <c r="ER793" s="58" t="s">
        <v>2080</v>
      </c>
      <c r="ES793" s="59">
        <v>43801</v>
      </c>
      <c r="ET793" s="18" t="s">
        <v>1087</v>
      </c>
      <c r="EU793" s="18" t="s">
        <v>1087</v>
      </c>
    </row>
    <row r="794" spans="1:151" ht="15.75" customHeight="1" x14ac:dyDescent="0.2">
      <c r="A794" s="5" t="s">
        <v>335</v>
      </c>
      <c r="B794" s="24" t="s">
        <v>1086</v>
      </c>
      <c r="C794" s="26">
        <v>1</v>
      </c>
      <c r="D794" s="18" t="s">
        <v>1147</v>
      </c>
      <c r="E794" s="18" t="s">
        <v>1113</v>
      </c>
      <c r="F794" s="18" t="s">
        <v>2297</v>
      </c>
      <c r="G794" s="18" t="s">
        <v>467</v>
      </c>
      <c r="H794" s="18" t="s">
        <v>468</v>
      </c>
      <c r="I794" s="18" t="s">
        <v>363</v>
      </c>
      <c r="J794" s="18" t="s">
        <v>363</v>
      </c>
      <c r="K794" s="18" t="s">
        <v>363</v>
      </c>
      <c r="L794" s="55" t="s">
        <v>1088</v>
      </c>
      <c r="M794" s="18" t="s">
        <v>253</v>
      </c>
      <c r="N794" s="71">
        <v>74</v>
      </c>
      <c r="O794" s="3" t="s">
        <v>551</v>
      </c>
      <c r="P794" s="18" t="s">
        <v>466</v>
      </c>
      <c r="Q794" s="18" t="s">
        <v>254</v>
      </c>
      <c r="R794" s="24" t="s">
        <v>257</v>
      </c>
      <c r="S794" s="24" t="s">
        <v>257</v>
      </c>
      <c r="T794" s="26" t="s">
        <v>257</v>
      </c>
      <c r="U794" s="26" t="s">
        <v>257</v>
      </c>
      <c r="V794" s="26" t="s">
        <v>257</v>
      </c>
      <c r="W794" s="26" t="s">
        <v>257</v>
      </c>
      <c r="X794" s="18" t="s">
        <v>1145</v>
      </c>
      <c r="Y794" s="18">
        <v>1</v>
      </c>
      <c r="Z794" s="18" t="s">
        <v>599</v>
      </c>
      <c r="AA794" s="18">
        <v>1</v>
      </c>
      <c r="AB794" s="57" t="s">
        <v>257</v>
      </c>
      <c r="AC794" s="18" t="s">
        <v>595</v>
      </c>
      <c r="AD794" s="18" t="s">
        <v>257</v>
      </c>
      <c r="AE794" s="18" t="s">
        <v>257</v>
      </c>
      <c r="AF794" s="18" t="s">
        <v>257</v>
      </c>
      <c r="AG794" s="18" t="s">
        <v>257</v>
      </c>
      <c r="AH794" s="18" t="s">
        <v>257</v>
      </c>
      <c r="AI794" s="18">
        <v>24</v>
      </c>
      <c r="AJ794" s="18" t="s">
        <v>476</v>
      </c>
      <c r="AK794" s="18">
        <v>1</v>
      </c>
      <c r="AL794" s="18" t="s">
        <v>1115</v>
      </c>
      <c r="AM794" s="18" t="s">
        <v>256</v>
      </c>
      <c r="AN794" s="57">
        <v>62.4</v>
      </c>
      <c r="AO794" s="18" t="s">
        <v>1116</v>
      </c>
      <c r="AP794" s="26" t="s">
        <v>479</v>
      </c>
      <c r="AQ794" s="18">
        <v>5</v>
      </c>
      <c r="AR794" s="18" t="s">
        <v>1117</v>
      </c>
      <c r="AS794" s="66">
        <f t="shared" si="179"/>
        <v>55.7</v>
      </c>
      <c r="AT794" s="66">
        <v>69.099999999999994</v>
      </c>
      <c r="AU794" s="66">
        <f t="shared" si="180"/>
        <v>6.6999999999999957</v>
      </c>
      <c r="AV794" s="66">
        <f t="shared" si="181"/>
        <v>6.6999999999999957</v>
      </c>
      <c r="AW794" s="26" t="s">
        <v>557</v>
      </c>
      <c r="AX794" s="68">
        <v>24</v>
      </c>
      <c r="AY794" s="26" t="s">
        <v>958</v>
      </c>
      <c r="AZ794" s="18" t="s">
        <v>257</v>
      </c>
      <c r="BA794" s="18" t="s">
        <v>257</v>
      </c>
      <c r="BB794" s="18" t="s">
        <v>1118</v>
      </c>
      <c r="BC794" s="18"/>
      <c r="BD794" s="18"/>
      <c r="BE794" s="18"/>
      <c r="BF794" s="18"/>
      <c r="BG794" s="18"/>
      <c r="BH794" s="18"/>
      <c r="BI794" s="18"/>
      <c r="BJ794" s="18"/>
      <c r="BK794" s="18"/>
      <c r="BL794" s="18"/>
      <c r="BM794" s="18"/>
      <c r="BN794" s="18"/>
      <c r="BO794" s="18"/>
      <c r="BP794" s="18"/>
      <c r="BQ794" s="18"/>
      <c r="BR794" s="18"/>
      <c r="BS794" s="18"/>
      <c r="BT794" s="18"/>
      <c r="BU794" s="18"/>
      <c r="BV794" s="18"/>
      <c r="BW794" s="18"/>
      <c r="BX794" s="18"/>
      <c r="BY794" s="18"/>
      <c r="BZ794" s="18"/>
      <c r="CA794" s="18"/>
      <c r="CB794" s="18"/>
      <c r="CC794" s="18"/>
      <c r="CD794" s="18"/>
      <c r="CE794" s="18"/>
      <c r="CF794" s="18"/>
      <c r="CG794" s="18"/>
      <c r="CH794" s="18"/>
      <c r="CI794" s="18"/>
      <c r="CJ794" s="18"/>
      <c r="CK794" s="18"/>
      <c r="CL794" s="18"/>
      <c r="CM794" s="18"/>
      <c r="CN794" s="18"/>
      <c r="CO794" s="18"/>
      <c r="CP794" s="18"/>
      <c r="CQ794" s="18"/>
      <c r="CR794" s="18"/>
      <c r="CS794" s="18"/>
      <c r="CT794" s="18"/>
      <c r="CU794" s="18"/>
      <c r="CV794" s="18"/>
      <c r="CW794" s="18"/>
      <c r="CX794" s="18"/>
      <c r="CY794" s="18"/>
      <c r="CZ794" s="18"/>
      <c r="DA794" s="18"/>
      <c r="DB794" s="18"/>
      <c r="DC794" s="18"/>
      <c r="DD794" s="18"/>
      <c r="DE794" s="18"/>
      <c r="DF794" s="18"/>
      <c r="DG794" s="18"/>
      <c r="DH794" s="18"/>
      <c r="DI794" s="18"/>
      <c r="DJ794" s="18"/>
      <c r="DK794" s="18"/>
      <c r="DL794" s="18"/>
      <c r="DM794" s="18"/>
      <c r="DN794" s="18"/>
      <c r="DO794" s="18"/>
      <c r="DP794" s="18"/>
      <c r="DQ794" s="18"/>
      <c r="DR794" s="18"/>
      <c r="DS794" s="18"/>
      <c r="DT794" s="18"/>
      <c r="DU794" s="18"/>
      <c r="DV794" s="18"/>
      <c r="DW794" s="18"/>
      <c r="DX794" s="18"/>
      <c r="DY794" s="3">
        <v>1</v>
      </c>
      <c r="DZ794" s="18"/>
      <c r="EA794" s="18"/>
      <c r="EB794" s="18"/>
      <c r="EC794" s="18"/>
      <c r="ED794" s="18"/>
      <c r="EE794" s="18"/>
      <c r="EF794" s="18"/>
      <c r="EG794" s="18"/>
      <c r="EH794" s="18" t="s">
        <v>1119</v>
      </c>
      <c r="EI794" s="18" cm="1">
        <f t="array" ref="EI794">IF(SUMPRODUCT(--(DO794:DS794&lt;&gt;""))=0, 0,1)</f>
        <v>0</v>
      </c>
      <c r="EJ794" s="18" cm="1">
        <f t="array" ref="EJ794">IF(SUMPRODUCT(--(DT794:EG794&lt;&gt;""))=0, 0,1)</f>
        <v>1</v>
      </c>
      <c r="EK794" s="18" cm="1">
        <f t="array" ref="EK794">IF(SUMPRODUCT(--(EC794:EG794&lt;&gt;""))=0, 0,1)</f>
        <v>0</v>
      </c>
      <c r="EL794" s="18" cm="1">
        <f t="array" ref="EL794">IF(SUMPRODUCT(--(EE794:EG794&lt;&gt;""))=0, 0,1)</f>
        <v>0</v>
      </c>
      <c r="EM794" s="18">
        <f t="shared" si="185"/>
        <v>1</v>
      </c>
      <c r="EN794" s="18" t="str">
        <f t="shared" si="186"/>
        <v>NA</v>
      </c>
      <c r="EO794" s="18">
        <f t="shared" si="187"/>
        <v>1</v>
      </c>
      <c r="EP794" s="18" t="str">
        <f t="shared" si="188"/>
        <v>NA</v>
      </c>
      <c r="EQ794" s="18" t="str">
        <f t="shared" si="189"/>
        <v>NA</v>
      </c>
      <c r="ER794" s="58" t="s">
        <v>2080</v>
      </c>
      <c r="ES794" s="59">
        <v>43801</v>
      </c>
      <c r="ET794" s="18" t="s">
        <v>1087</v>
      </c>
      <c r="EU794" s="18" t="s">
        <v>1087</v>
      </c>
    </row>
    <row r="795" spans="1:151" ht="15.75" customHeight="1" x14ac:dyDescent="0.2">
      <c r="A795" s="5" t="s">
        <v>335</v>
      </c>
      <c r="B795" s="24" t="s">
        <v>1086</v>
      </c>
      <c r="C795" s="26">
        <v>1</v>
      </c>
      <c r="D795" s="18" t="s">
        <v>1148</v>
      </c>
      <c r="E795" s="18" t="s">
        <v>1113</v>
      </c>
      <c r="F795" s="18" t="s">
        <v>2297</v>
      </c>
      <c r="G795" s="18" t="s">
        <v>467</v>
      </c>
      <c r="H795" s="18" t="s">
        <v>468</v>
      </c>
      <c r="I795" s="18" t="s">
        <v>363</v>
      </c>
      <c r="J795" s="18" t="s">
        <v>363</v>
      </c>
      <c r="K795" s="18" t="s">
        <v>363</v>
      </c>
      <c r="L795" s="55" t="s">
        <v>1088</v>
      </c>
      <c r="M795" s="18" t="s">
        <v>253</v>
      </c>
      <c r="N795" s="71">
        <v>74</v>
      </c>
      <c r="O795" s="3" t="s">
        <v>551</v>
      </c>
      <c r="P795" s="18" t="s">
        <v>466</v>
      </c>
      <c r="Q795" s="18" t="s">
        <v>254</v>
      </c>
      <c r="R795" s="24" t="s">
        <v>257</v>
      </c>
      <c r="S795" s="24" t="s">
        <v>257</v>
      </c>
      <c r="T795" s="26" t="s">
        <v>257</v>
      </c>
      <c r="U795" s="26" t="s">
        <v>257</v>
      </c>
      <c r="V795" s="26" t="s">
        <v>257</v>
      </c>
      <c r="W795" s="26" t="s">
        <v>257</v>
      </c>
      <c r="X795" s="18" t="s">
        <v>1145</v>
      </c>
      <c r="Y795" s="18">
        <v>3</v>
      </c>
      <c r="Z795" s="18" t="s">
        <v>599</v>
      </c>
      <c r="AA795" s="18">
        <v>3</v>
      </c>
      <c r="AB795" s="57" t="s">
        <v>257</v>
      </c>
      <c r="AC795" s="18" t="s">
        <v>595</v>
      </c>
      <c r="AD795" s="18" t="s">
        <v>257</v>
      </c>
      <c r="AE795" s="18" t="s">
        <v>257</v>
      </c>
      <c r="AF795" s="18" t="s">
        <v>257</v>
      </c>
      <c r="AG795" s="18" t="s">
        <v>257</v>
      </c>
      <c r="AH795" s="18" t="s">
        <v>257</v>
      </c>
      <c r="AI795" s="18">
        <v>24</v>
      </c>
      <c r="AJ795" s="18" t="s">
        <v>476</v>
      </c>
      <c r="AK795" s="18">
        <v>1</v>
      </c>
      <c r="AL795" s="18" t="s">
        <v>1115</v>
      </c>
      <c r="AM795" s="18" t="s">
        <v>256</v>
      </c>
      <c r="AN795" s="57">
        <v>70.2</v>
      </c>
      <c r="AO795" s="18" t="s">
        <v>1116</v>
      </c>
      <c r="AP795" s="26" t="s">
        <v>479</v>
      </c>
      <c r="AQ795" s="18">
        <v>5</v>
      </c>
      <c r="AR795" s="18" t="s">
        <v>1117</v>
      </c>
      <c r="AS795" s="66">
        <f t="shared" si="179"/>
        <v>58.100000000000009</v>
      </c>
      <c r="AT795" s="66">
        <v>82.3</v>
      </c>
      <c r="AU795" s="66">
        <f t="shared" si="180"/>
        <v>12.099999999999994</v>
      </c>
      <c r="AV795" s="66">
        <f t="shared" si="181"/>
        <v>12.099999999999994</v>
      </c>
      <c r="AW795" s="26" t="s">
        <v>557</v>
      </c>
      <c r="AX795" s="68">
        <v>24</v>
      </c>
      <c r="AY795" s="26" t="s">
        <v>958</v>
      </c>
      <c r="AZ795" s="18" t="s">
        <v>257</v>
      </c>
      <c r="BA795" s="18" t="s">
        <v>257</v>
      </c>
      <c r="BB795" s="18" t="s">
        <v>1118</v>
      </c>
      <c r="BC795" s="18"/>
      <c r="BD795" s="18"/>
      <c r="BE795" s="18"/>
      <c r="BF795" s="18"/>
      <c r="BG795" s="18"/>
      <c r="BH795" s="18"/>
      <c r="BI795" s="18"/>
      <c r="BJ795" s="18"/>
      <c r="BK795" s="18"/>
      <c r="BL795" s="18"/>
      <c r="BM795" s="18"/>
      <c r="BN795" s="18"/>
      <c r="BO795" s="18"/>
      <c r="BP795" s="18"/>
      <c r="BQ795" s="18"/>
      <c r="BR795" s="18"/>
      <c r="BS795" s="18"/>
      <c r="BT795" s="18"/>
      <c r="BU795" s="18"/>
      <c r="BV795" s="18"/>
      <c r="BW795" s="18"/>
      <c r="BX795" s="18"/>
      <c r="BY795" s="18"/>
      <c r="BZ795" s="18"/>
      <c r="CA795" s="18"/>
      <c r="CB795" s="18"/>
      <c r="CC795" s="18"/>
      <c r="CD795" s="18"/>
      <c r="CE795" s="18"/>
      <c r="CF795" s="18"/>
      <c r="CG795" s="18"/>
      <c r="CH795" s="18"/>
      <c r="CI795" s="18"/>
      <c r="CJ795" s="18"/>
      <c r="CK795" s="18"/>
      <c r="CL795" s="18"/>
      <c r="CM795" s="18"/>
      <c r="CN795" s="18"/>
      <c r="CO795" s="18"/>
      <c r="CP795" s="18"/>
      <c r="CQ795" s="18"/>
      <c r="CR795" s="18"/>
      <c r="CS795" s="18"/>
      <c r="CT795" s="18"/>
      <c r="CU795" s="18"/>
      <c r="CV795" s="18"/>
      <c r="CW795" s="18"/>
      <c r="CX795" s="18"/>
      <c r="CY795" s="18"/>
      <c r="CZ795" s="18"/>
      <c r="DA795" s="18"/>
      <c r="DB795" s="18"/>
      <c r="DC795" s="18"/>
      <c r="DD795" s="18"/>
      <c r="DE795" s="18"/>
      <c r="DF795" s="18"/>
      <c r="DG795" s="18"/>
      <c r="DH795" s="18"/>
      <c r="DI795" s="18"/>
      <c r="DJ795" s="18"/>
      <c r="DK795" s="18"/>
      <c r="DL795" s="18"/>
      <c r="DM795" s="18"/>
      <c r="DN795" s="18"/>
      <c r="DO795" s="18"/>
      <c r="DP795" s="18"/>
      <c r="DQ795" s="18"/>
      <c r="DR795" s="18"/>
      <c r="DS795" s="18"/>
      <c r="DT795" s="18"/>
      <c r="DU795" s="18"/>
      <c r="DV795" s="18"/>
      <c r="DW795" s="18"/>
      <c r="DX795" s="18"/>
      <c r="DY795" s="3">
        <v>1</v>
      </c>
      <c r="DZ795" s="18"/>
      <c r="EA795" s="18"/>
      <c r="EB795" s="18"/>
      <c r="EC795" s="18"/>
      <c r="ED795" s="18"/>
      <c r="EE795" s="18"/>
      <c r="EF795" s="18"/>
      <c r="EG795" s="18"/>
      <c r="EH795" s="18" t="s">
        <v>1119</v>
      </c>
      <c r="EI795" s="18" cm="1">
        <f t="array" ref="EI795">IF(SUMPRODUCT(--(DO795:DS795&lt;&gt;""))=0, 0,1)</f>
        <v>0</v>
      </c>
      <c r="EJ795" s="18" cm="1">
        <f t="array" ref="EJ795">IF(SUMPRODUCT(--(DT795:EG795&lt;&gt;""))=0, 0,1)</f>
        <v>1</v>
      </c>
      <c r="EK795" s="18" cm="1">
        <f t="array" ref="EK795">IF(SUMPRODUCT(--(EC795:EG795&lt;&gt;""))=0, 0,1)</f>
        <v>0</v>
      </c>
      <c r="EL795" s="18" cm="1">
        <f t="array" ref="EL795">IF(SUMPRODUCT(--(EE795:EG795&lt;&gt;""))=0, 0,1)</f>
        <v>0</v>
      </c>
      <c r="EM795" s="18">
        <f t="shared" si="185"/>
        <v>1</v>
      </c>
      <c r="EN795" s="18" t="str">
        <f t="shared" si="186"/>
        <v>NA</v>
      </c>
      <c r="EO795" s="18">
        <f t="shared" si="187"/>
        <v>1</v>
      </c>
      <c r="EP795" s="18" t="str">
        <f t="shared" si="188"/>
        <v>NA</v>
      </c>
      <c r="EQ795" s="18" t="str">
        <f t="shared" si="189"/>
        <v>NA</v>
      </c>
      <c r="ER795" s="58" t="s">
        <v>2080</v>
      </c>
      <c r="ES795" s="59">
        <v>43801</v>
      </c>
      <c r="ET795" s="18" t="s">
        <v>1087</v>
      </c>
      <c r="EU795" s="18" t="s">
        <v>1087</v>
      </c>
    </row>
    <row r="796" spans="1:151" ht="15.75" customHeight="1" x14ac:dyDescent="0.2">
      <c r="A796" s="5" t="s">
        <v>335</v>
      </c>
      <c r="B796" s="24" t="s">
        <v>1086</v>
      </c>
      <c r="C796" s="26">
        <v>1</v>
      </c>
      <c r="D796" s="18" t="s">
        <v>1149</v>
      </c>
      <c r="E796" s="18" t="s">
        <v>1113</v>
      </c>
      <c r="F796" s="18" t="s">
        <v>2297</v>
      </c>
      <c r="G796" s="18" t="s">
        <v>467</v>
      </c>
      <c r="H796" s="18" t="s">
        <v>468</v>
      </c>
      <c r="I796" s="18" t="s">
        <v>363</v>
      </c>
      <c r="J796" s="18" t="s">
        <v>363</v>
      </c>
      <c r="K796" s="18" t="s">
        <v>363</v>
      </c>
      <c r="L796" s="55" t="s">
        <v>1088</v>
      </c>
      <c r="M796" s="18" t="s">
        <v>253</v>
      </c>
      <c r="N796" s="71">
        <v>74</v>
      </c>
      <c r="O796" s="3" t="s">
        <v>551</v>
      </c>
      <c r="P796" s="18" t="s">
        <v>466</v>
      </c>
      <c r="Q796" s="18" t="s">
        <v>254</v>
      </c>
      <c r="R796" s="24" t="s">
        <v>257</v>
      </c>
      <c r="S796" s="24" t="s">
        <v>257</v>
      </c>
      <c r="T796" s="26" t="s">
        <v>257</v>
      </c>
      <c r="U796" s="26" t="s">
        <v>257</v>
      </c>
      <c r="V796" s="26" t="s">
        <v>257</v>
      </c>
      <c r="W796" s="26" t="s">
        <v>257</v>
      </c>
      <c r="X796" s="18" t="s">
        <v>1145</v>
      </c>
      <c r="Y796" s="18">
        <v>10</v>
      </c>
      <c r="Z796" s="18" t="s">
        <v>599</v>
      </c>
      <c r="AA796" s="18">
        <v>10</v>
      </c>
      <c r="AB796" s="57" t="s">
        <v>257</v>
      </c>
      <c r="AC796" s="18" t="s">
        <v>595</v>
      </c>
      <c r="AD796" s="18" t="s">
        <v>257</v>
      </c>
      <c r="AE796" s="18" t="s">
        <v>257</v>
      </c>
      <c r="AF796" s="18" t="s">
        <v>257</v>
      </c>
      <c r="AG796" s="18" t="s">
        <v>257</v>
      </c>
      <c r="AH796" s="18" t="s">
        <v>257</v>
      </c>
      <c r="AI796" s="18">
        <v>24</v>
      </c>
      <c r="AJ796" s="18" t="s">
        <v>476</v>
      </c>
      <c r="AK796" s="18">
        <v>1</v>
      </c>
      <c r="AL796" s="18" t="s">
        <v>1115</v>
      </c>
      <c r="AM796" s="18" t="s">
        <v>256</v>
      </c>
      <c r="AN796" s="57">
        <v>30.4</v>
      </c>
      <c r="AO796" s="18" t="s">
        <v>1116</v>
      </c>
      <c r="AP796" s="26" t="s">
        <v>479</v>
      </c>
      <c r="AQ796" s="18">
        <v>5</v>
      </c>
      <c r="AR796" s="18" t="s">
        <v>1117</v>
      </c>
      <c r="AS796" s="66">
        <f t="shared" si="179"/>
        <v>21.599999999999994</v>
      </c>
      <c r="AT796" s="66">
        <v>39.200000000000003</v>
      </c>
      <c r="AU796" s="66">
        <f t="shared" si="180"/>
        <v>8.8000000000000043</v>
      </c>
      <c r="AV796" s="66">
        <f t="shared" si="181"/>
        <v>8.8000000000000043</v>
      </c>
      <c r="AW796" s="26" t="s">
        <v>557</v>
      </c>
      <c r="AX796" s="68">
        <v>24</v>
      </c>
      <c r="AY796" s="26" t="s">
        <v>958</v>
      </c>
      <c r="AZ796" s="18" t="s">
        <v>257</v>
      </c>
      <c r="BA796" s="18" t="s">
        <v>257</v>
      </c>
      <c r="BB796" s="18" t="s">
        <v>1118</v>
      </c>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3">
        <v>1</v>
      </c>
      <c r="DZ796" s="18"/>
      <c r="EA796" s="18"/>
      <c r="EB796" s="18"/>
      <c r="EC796" s="18"/>
      <c r="ED796" s="18"/>
      <c r="EE796" s="18"/>
      <c r="EF796" s="18"/>
      <c r="EG796" s="18"/>
      <c r="EH796" s="18" t="s">
        <v>1119</v>
      </c>
      <c r="EI796" s="18" cm="1">
        <f t="array" ref="EI796">IF(SUMPRODUCT(--(DO796:DS796&lt;&gt;""))=0, 0,1)</f>
        <v>0</v>
      </c>
      <c r="EJ796" s="18" cm="1">
        <f t="array" ref="EJ796">IF(SUMPRODUCT(--(DT796:EG796&lt;&gt;""))=0, 0,1)</f>
        <v>1</v>
      </c>
      <c r="EK796" s="18" cm="1">
        <f t="array" ref="EK796">IF(SUMPRODUCT(--(EC796:EG796&lt;&gt;""))=0, 0,1)</f>
        <v>0</v>
      </c>
      <c r="EL796" s="18" cm="1">
        <f t="array" ref="EL796">IF(SUMPRODUCT(--(EE796:EG796&lt;&gt;""))=0, 0,1)</f>
        <v>0</v>
      </c>
      <c r="EM796" s="18">
        <f t="shared" si="185"/>
        <v>1</v>
      </c>
      <c r="EN796" s="18" t="str">
        <f t="shared" si="186"/>
        <v>NA</v>
      </c>
      <c r="EO796" s="18">
        <f t="shared" si="187"/>
        <v>1</v>
      </c>
      <c r="EP796" s="18" t="str">
        <f t="shared" si="188"/>
        <v>NA</v>
      </c>
      <c r="EQ796" s="18" t="str">
        <f t="shared" si="189"/>
        <v>NA</v>
      </c>
      <c r="ER796" s="58" t="s">
        <v>2080</v>
      </c>
      <c r="ES796" s="59">
        <v>43801</v>
      </c>
      <c r="ET796" s="18" t="s">
        <v>1087</v>
      </c>
      <c r="EU796" s="18" t="s">
        <v>1087</v>
      </c>
    </row>
    <row r="797" spans="1:151" ht="15.75" customHeight="1" x14ac:dyDescent="0.2">
      <c r="A797" s="5" t="s">
        <v>335</v>
      </c>
      <c r="B797" s="24" t="s">
        <v>1086</v>
      </c>
      <c r="C797" s="26">
        <v>1</v>
      </c>
      <c r="D797" s="18" t="s">
        <v>1150</v>
      </c>
      <c r="E797" s="18" t="s">
        <v>1113</v>
      </c>
      <c r="F797" s="18" t="s">
        <v>2297</v>
      </c>
      <c r="G797" s="18" t="s">
        <v>467</v>
      </c>
      <c r="H797" s="18" t="s">
        <v>468</v>
      </c>
      <c r="I797" s="18" t="s">
        <v>363</v>
      </c>
      <c r="J797" s="18" t="s">
        <v>363</v>
      </c>
      <c r="K797" s="18" t="s">
        <v>363</v>
      </c>
      <c r="L797" s="55" t="s">
        <v>1088</v>
      </c>
      <c r="M797" s="18" t="s">
        <v>253</v>
      </c>
      <c r="N797" s="71">
        <v>74</v>
      </c>
      <c r="O797" s="3" t="s">
        <v>551</v>
      </c>
      <c r="P797" s="18" t="s">
        <v>466</v>
      </c>
      <c r="Q797" s="18" t="s">
        <v>254</v>
      </c>
      <c r="R797" s="24" t="s">
        <v>257</v>
      </c>
      <c r="S797" s="24" t="s">
        <v>257</v>
      </c>
      <c r="T797" s="26" t="s">
        <v>257</v>
      </c>
      <c r="U797" s="26" t="s">
        <v>257</v>
      </c>
      <c r="V797" s="26" t="s">
        <v>257</v>
      </c>
      <c r="W797" s="26" t="s">
        <v>257</v>
      </c>
      <c r="X797" s="18" t="s">
        <v>1145</v>
      </c>
      <c r="Y797" s="18">
        <v>30</v>
      </c>
      <c r="Z797" s="18" t="s">
        <v>599</v>
      </c>
      <c r="AA797" s="18">
        <v>30</v>
      </c>
      <c r="AB797" s="57" t="s">
        <v>257</v>
      </c>
      <c r="AC797" s="18" t="s">
        <v>595</v>
      </c>
      <c r="AD797" s="18" t="s">
        <v>257</v>
      </c>
      <c r="AE797" s="18" t="s">
        <v>257</v>
      </c>
      <c r="AF797" s="18" t="s">
        <v>257</v>
      </c>
      <c r="AG797" s="18" t="s">
        <v>257</v>
      </c>
      <c r="AH797" s="18" t="s">
        <v>257</v>
      </c>
      <c r="AI797" s="18">
        <v>24</v>
      </c>
      <c r="AJ797" s="18" t="s">
        <v>476</v>
      </c>
      <c r="AK797" s="18">
        <v>1</v>
      </c>
      <c r="AL797" s="18" t="s">
        <v>1115</v>
      </c>
      <c r="AM797" s="18" t="s">
        <v>256</v>
      </c>
      <c r="AN797" s="57">
        <v>18.2</v>
      </c>
      <c r="AO797" s="18" t="s">
        <v>1116</v>
      </c>
      <c r="AP797" s="26" t="s">
        <v>479</v>
      </c>
      <c r="AQ797" s="18">
        <v>5</v>
      </c>
      <c r="AR797" s="18" t="s">
        <v>1117</v>
      </c>
      <c r="AS797" s="66">
        <f t="shared" si="179"/>
        <v>13.7</v>
      </c>
      <c r="AT797" s="66">
        <v>22.7</v>
      </c>
      <c r="AU797" s="66">
        <f t="shared" si="180"/>
        <v>4.5</v>
      </c>
      <c r="AV797" s="66">
        <f t="shared" si="181"/>
        <v>4.5</v>
      </c>
      <c r="AW797" s="26" t="s">
        <v>557</v>
      </c>
      <c r="AX797" s="68">
        <v>24</v>
      </c>
      <c r="AY797" s="26" t="s">
        <v>958</v>
      </c>
      <c r="AZ797" s="18" t="s">
        <v>257</v>
      </c>
      <c r="BA797" s="18" t="s">
        <v>257</v>
      </c>
      <c r="BB797" s="18" t="s">
        <v>1118</v>
      </c>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3">
        <v>1</v>
      </c>
      <c r="DZ797" s="18"/>
      <c r="EA797" s="18"/>
      <c r="EB797" s="18"/>
      <c r="EC797" s="18"/>
      <c r="ED797" s="18"/>
      <c r="EE797" s="18"/>
      <c r="EF797" s="18"/>
      <c r="EG797" s="18"/>
      <c r="EH797" s="18" t="s">
        <v>1119</v>
      </c>
      <c r="EI797" s="18" cm="1">
        <f t="array" ref="EI797">IF(SUMPRODUCT(--(DO797:DS797&lt;&gt;""))=0, 0,1)</f>
        <v>0</v>
      </c>
      <c r="EJ797" s="18" cm="1">
        <f t="array" ref="EJ797">IF(SUMPRODUCT(--(DT797:EG797&lt;&gt;""))=0, 0,1)</f>
        <v>1</v>
      </c>
      <c r="EK797" s="18" cm="1">
        <f t="array" ref="EK797">IF(SUMPRODUCT(--(EC797:EG797&lt;&gt;""))=0, 0,1)</f>
        <v>0</v>
      </c>
      <c r="EL797" s="18" cm="1">
        <f t="array" ref="EL797">IF(SUMPRODUCT(--(EE797:EG797&lt;&gt;""))=0, 0,1)</f>
        <v>0</v>
      </c>
      <c r="EM797" s="18">
        <f t="shared" si="185"/>
        <v>1</v>
      </c>
      <c r="EN797" s="18" t="str">
        <f t="shared" si="186"/>
        <v>NA</v>
      </c>
      <c r="EO797" s="18">
        <f t="shared" si="187"/>
        <v>1</v>
      </c>
      <c r="EP797" s="18" t="str">
        <f t="shared" si="188"/>
        <v>NA</v>
      </c>
      <c r="EQ797" s="18" t="str">
        <f t="shared" si="189"/>
        <v>NA</v>
      </c>
      <c r="ER797" s="58" t="s">
        <v>2080</v>
      </c>
      <c r="ES797" s="59">
        <v>43801</v>
      </c>
      <c r="ET797" s="18" t="s">
        <v>1087</v>
      </c>
      <c r="EU797" s="18" t="s">
        <v>1087</v>
      </c>
    </row>
    <row r="798" spans="1:151" ht="15.75" customHeight="1" x14ac:dyDescent="0.2">
      <c r="A798" s="5" t="s">
        <v>335</v>
      </c>
      <c r="B798" s="24" t="s">
        <v>1086</v>
      </c>
      <c r="C798" s="26">
        <v>1</v>
      </c>
      <c r="D798" s="18" t="s">
        <v>1151</v>
      </c>
      <c r="E798" s="18" t="s">
        <v>1113</v>
      </c>
      <c r="F798" s="18" t="s">
        <v>2297</v>
      </c>
      <c r="G798" s="18" t="s">
        <v>467</v>
      </c>
      <c r="H798" s="18" t="s">
        <v>468</v>
      </c>
      <c r="I798" s="18" t="s">
        <v>363</v>
      </c>
      <c r="J798" s="18" t="s">
        <v>363</v>
      </c>
      <c r="K798" s="18" t="s">
        <v>363</v>
      </c>
      <c r="L798" s="55" t="s">
        <v>1088</v>
      </c>
      <c r="M798" s="18" t="s">
        <v>253</v>
      </c>
      <c r="N798" s="71">
        <v>74</v>
      </c>
      <c r="O798" s="3" t="s">
        <v>551</v>
      </c>
      <c r="P798" s="18" t="s">
        <v>466</v>
      </c>
      <c r="Q798" s="18" t="s">
        <v>254</v>
      </c>
      <c r="R798" s="24" t="s">
        <v>257</v>
      </c>
      <c r="S798" s="24" t="s">
        <v>257</v>
      </c>
      <c r="T798" s="26" t="s">
        <v>257</v>
      </c>
      <c r="U798" s="26" t="s">
        <v>257</v>
      </c>
      <c r="V798" s="26" t="s">
        <v>257</v>
      </c>
      <c r="W798" s="26" t="s">
        <v>257</v>
      </c>
      <c r="X798" s="18" t="s">
        <v>1145</v>
      </c>
      <c r="Y798" s="18">
        <v>100</v>
      </c>
      <c r="Z798" s="18" t="s">
        <v>599</v>
      </c>
      <c r="AA798" s="18">
        <v>100</v>
      </c>
      <c r="AB798" s="57" t="s">
        <v>257</v>
      </c>
      <c r="AC798" s="18" t="s">
        <v>595</v>
      </c>
      <c r="AD798" s="18" t="s">
        <v>257</v>
      </c>
      <c r="AE798" s="18" t="s">
        <v>257</v>
      </c>
      <c r="AF798" s="18" t="s">
        <v>257</v>
      </c>
      <c r="AG798" s="18" t="s">
        <v>257</v>
      </c>
      <c r="AH798" s="18" t="s">
        <v>257</v>
      </c>
      <c r="AI798" s="18">
        <v>24</v>
      </c>
      <c r="AJ798" s="18" t="s">
        <v>476</v>
      </c>
      <c r="AK798" s="18">
        <v>1</v>
      </c>
      <c r="AL798" s="18" t="s">
        <v>1115</v>
      </c>
      <c r="AM798" s="18" t="s">
        <v>256</v>
      </c>
      <c r="AN798" s="57">
        <v>0</v>
      </c>
      <c r="AO798" s="18" t="s">
        <v>1116</v>
      </c>
      <c r="AP798" s="26" t="s">
        <v>479</v>
      </c>
      <c r="AQ798" s="18">
        <v>5</v>
      </c>
      <c r="AR798" s="18" t="s">
        <v>1117</v>
      </c>
      <c r="AS798" s="66">
        <f t="shared" si="179"/>
        <v>0</v>
      </c>
      <c r="AT798" s="66">
        <v>0</v>
      </c>
      <c r="AU798" s="66">
        <f t="shared" si="180"/>
        <v>0</v>
      </c>
      <c r="AV798" s="66">
        <f t="shared" si="181"/>
        <v>0</v>
      </c>
      <c r="AW798" s="26" t="s">
        <v>557</v>
      </c>
      <c r="AX798" s="68">
        <v>24</v>
      </c>
      <c r="AY798" s="26" t="s">
        <v>958</v>
      </c>
      <c r="AZ798" s="18" t="s">
        <v>257</v>
      </c>
      <c r="BA798" s="18" t="s">
        <v>257</v>
      </c>
      <c r="BB798" s="18" t="s">
        <v>1118</v>
      </c>
      <c r="BC798" s="18"/>
      <c r="BD798" s="18"/>
      <c r="BE798" s="18"/>
      <c r="BF798" s="18"/>
      <c r="BG798" s="18"/>
      <c r="BH798" s="18"/>
      <c r="BI798" s="18"/>
      <c r="BJ798" s="18"/>
      <c r="BK798" s="18"/>
      <c r="BL798" s="18"/>
      <c r="BM798" s="18"/>
      <c r="BN798" s="18"/>
      <c r="BO798" s="18"/>
      <c r="BP798" s="18"/>
      <c r="BQ798" s="18"/>
      <c r="BR798" s="18"/>
      <c r="BS798" s="18"/>
      <c r="BT798" s="18"/>
      <c r="BU798" s="18"/>
      <c r="BV798" s="18"/>
      <c r="BW798" s="18"/>
      <c r="BX798" s="18"/>
      <c r="BY798" s="18"/>
      <c r="BZ798" s="18"/>
      <c r="CA798" s="18"/>
      <c r="CB798" s="18"/>
      <c r="CC798" s="18"/>
      <c r="CD798" s="18"/>
      <c r="CE798" s="18"/>
      <c r="CF798" s="18"/>
      <c r="CG798" s="18"/>
      <c r="CH798" s="18"/>
      <c r="CI798" s="18"/>
      <c r="CJ798" s="18"/>
      <c r="CK798" s="18"/>
      <c r="CL798" s="18"/>
      <c r="CM798" s="18"/>
      <c r="CN798" s="18"/>
      <c r="CO798" s="18"/>
      <c r="CP798" s="18"/>
      <c r="CQ798" s="18"/>
      <c r="CR798" s="18"/>
      <c r="CS798" s="18"/>
      <c r="CT798" s="18"/>
      <c r="CU798" s="18"/>
      <c r="CV798" s="18"/>
      <c r="CW798" s="18"/>
      <c r="CX798" s="18"/>
      <c r="CY798" s="18"/>
      <c r="CZ798" s="18"/>
      <c r="DA798" s="18"/>
      <c r="DB798" s="18"/>
      <c r="DC798" s="18"/>
      <c r="DD798" s="18"/>
      <c r="DE798" s="18"/>
      <c r="DF798" s="18"/>
      <c r="DG798" s="18"/>
      <c r="DH798" s="18"/>
      <c r="DI798" s="18"/>
      <c r="DJ798" s="18"/>
      <c r="DK798" s="18"/>
      <c r="DL798" s="18"/>
      <c r="DM798" s="18"/>
      <c r="DN798" s="18"/>
      <c r="DO798" s="18"/>
      <c r="DP798" s="18"/>
      <c r="DQ798" s="18"/>
      <c r="DR798" s="18"/>
      <c r="DS798" s="18"/>
      <c r="DT798" s="18"/>
      <c r="DU798" s="18"/>
      <c r="DV798" s="18"/>
      <c r="DW798" s="18"/>
      <c r="DX798" s="18"/>
      <c r="DY798" s="3">
        <v>1</v>
      </c>
      <c r="DZ798" s="18"/>
      <c r="EA798" s="18"/>
      <c r="EB798" s="18"/>
      <c r="EC798" s="18"/>
      <c r="ED798" s="18"/>
      <c r="EE798" s="18"/>
      <c r="EF798" s="18"/>
      <c r="EG798" s="18"/>
      <c r="EH798" s="18" t="s">
        <v>1119</v>
      </c>
      <c r="EI798" s="18" cm="1">
        <f t="array" ref="EI798">IF(SUMPRODUCT(--(DO798:DS798&lt;&gt;""))=0, 0,1)</f>
        <v>0</v>
      </c>
      <c r="EJ798" s="18" cm="1">
        <f t="array" ref="EJ798">IF(SUMPRODUCT(--(DT798:EG798&lt;&gt;""))=0, 0,1)</f>
        <v>1</v>
      </c>
      <c r="EK798" s="18" cm="1">
        <f t="array" ref="EK798">IF(SUMPRODUCT(--(EC798:EG798&lt;&gt;""))=0, 0,1)</f>
        <v>0</v>
      </c>
      <c r="EL798" s="18" cm="1">
        <f t="array" ref="EL798">IF(SUMPRODUCT(--(EE798:EG798&lt;&gt;""))=0, 0,1)</f>
        <v>0</v>
      </c>
      <c r="EM798" s="18">
        <f t="shared" si="185"/>
        <v>1</v>
      </c>
      <c r="EN798" s="18" t="str">
        <f t="shared" si="186"/>
        <v>NA</v>
      </c>
      <c r="EO798" s="18">
        <f t="shared" si="187"/>
        <v>1</v>
      </c>
      <c r="EP798" s="18" t="str">
        <f t="shared" si="188"/>
        <v>NA</v>
      </c>
      <c r="EQ798" s="18" t="str">
        <f t="shared" si="189"/>
        <v>NA</v>
      </c>
      <c r="ER798" s="58" t="s">
        <v>2080</v>
      </c>
      <c r="ES798" s="59">
        <v>43801</v>
      </c>
      <c r="ET798" s="18" t="s">
        <v>1087</v>
      </c>
      <c r="EU798" s="18" t="s">
        <v>1087</v>
      </c>
    </row>
    <row r="799" spans="1:151" ht="15.75" customHeight="1" x14ac:dyDescent="0.2">
      <c r="A799" s="5" t="s">
        <v>335</v>
      </c>
      <c r="B799" s="24" t="s">
        <v>1086</v>
      </c>
      <c r="C799" s="26">
        <v>1</v>
      </c>
      <c r="D799" s="18" t="s">
        <v>1152</v>
      </c>
      <c r="E799" s="18" t="s">
        <v>1113</v>
      </c>
      <c r="F799" s="18" t="s">
        <v>2297</v>
      </c>
      <c r="G799" s="18" t="s">
        <v>467</v>
      </c>
      <c r="H799" s="18" t="s">
        <v>468</v>
      </c>
      <c r="I799" s="18" t="s">
        <v>363</v>
      </c>
      <c r="J799" s="18" t="s">
        <v>363</v>
      </c>
      <c r="K799" s="18" t="s">
        <v>363</v>
      </c>
      <c r="L799" s="55" t="s">
        <v>1088</v>
      </c>
      <c r="M799" s="18" t="s">
        <v>253</v>
      </c>
      <c r="N799" s="71">
        <v>74</v>
      </c>
      <c r="O799" s="3" t="s">
        <v>551</v>
      </c>
      <c r="P799" s="18" t="s">
        <v>466</v>
      </c>
      <c r="Q799" s="18" t="s">
        <v>254</v>
      </c>
      <c r="R799" s="24" t="s">
        <v>257</v>
      </c>
      <c r="S799" s="24" t="s">
        <v>257</v>
      </c>
      <c r="T799" s="26" t="s">
        <v>257</v>
      </c>
      <c r="U799" s="26" t="s">
        <v>257</v>
      </c>
      <c r="V799" s="26" t="s">
        <v>257</v>
      </c>
      <c r="W799" s="26" t="s">
        <v>257</v>
      </c>
      <c r="X799" s="18" t="s">
        <v>1145</v>
      </c>
      <c r="Y799" s="18">
        <v>300</v>
      </c>
      <c r="Z799" s="18" t="s">
        <v>599</v>
      </c>
      <c r="AA799" s="18">
        <v>300</v>
      </c>
      <c r="AB799" s="57" t="s">
        <v>257</v>
      </c>
      <c r="AC799" s="18" t="s">
        <v>595</v>
      </c>
      <c r="AD799" s="18" t="s">
        <v>257</v>
      </c>
      <c r="AE799" s="18" t="s">
        <v>257</v>
      </c>
      <c r="AF799" s="18" t="s">
        <v>257</v>
      </c>
      <c r="AG799" s="18" t="s">
        <v>257</v>
      </c>
      <c r="AH799" s="18" t="s">
        <v>257</v>
      </c>
      <c r="AI799" s="18">
        <v>24</v>
      </c>
      <c r="AJ799" s="18" t="s">
        <v>476</v>
      </c>
      <c r="AK799" s="18">
        <v>1</v>
      </c>
      <c r="AL799" s="18" t="s">
        <v>1115</v>
      </c>
      <c r="AM799" s="18" t="s">
        <v>256</v>
      </c>
      <c r="AN799" s="57">
        <v>0</v>
      </c>
      <c r="AO799" s="18" t="s">
        <v>1116</v>
      </c>
      <c r="AP799" s="26" t="s">
        <v>479</v>
      </c>
      <c r="AQ799" s="18">
        <v>5</v>
      </c>
      <c r="AR799" s="18" t="s">
        <v>1117</v>
      </c>
      <c r="AS799" s="66">
        <f t="shared" si="179"/>
        <v>0</v>
      </c>
      <c r="AT799" s="66">
        <v>0</v>
      </c>
      <c r="AU799" s="66">
        <f t="shared" si="180"/>
        <v>0</v>
      </c>
      <c r="AV799" s="66">
        <f t="shared" si="181"/>
        <v>0</v>
      </c>
      <c r="AW799" s="26" t="s">
        <v>557</v>
      </c>
      <c r="AX799" s="68">
        <v>24</v>
      </c>
      <c r="AY799" s="26" t="s">
        <v>958</v>
      </c>
      <c r="AZ799" s="18" t="s">
        <v>257</v>
      </c>
      <c r="BA799" s="18" t="s">
        <v>257</v>
      </c>
      <c r="BB799" s="18" t="s">
        <v>1118</v>
      </c>
      <c r="BC799" s="18"/>
      <c r="BD799" s="18"/>
      <c r="BE799" s="18"/>
      <c r="BF799" s="18"/>
      <c r="BG799" s="18"/>
      <c r="BH799" s="18"/>
      <c r="BI799" s="18"/>
      <c r="BJ799" s="18"/>
      <c r="BK799" s="18"/>
      <c r="BL799" s="18"/>
      <c r="BM799" s="18"/>
      <c r="BN799" s="18"/>
      <c r="BO799" s="18"/>
      <c r="BP799" s="18"/>
      <c r="BQ799" s="18"/>
      <c r="BR799" s="18"/>
      <c r="BS799" s="18"/>
      <c r="BT799" s="18"/>
      <c r="BU799" s="18"/>
      <c r="BV799" s="18"/>
      <c r="BW799" s="18"/>
      <c r="BX799" s="18"/>
      <c r="BY799" s="18"/>
      <c r="BZ799" s="18"/>
      <c r="CA799" s="18"/>
      <c r="CB799" s="18"/>
      <c r="CC799" s="18"/>
      <c r="CD799" s="18"/>
      <c r="CE799" s="18"/>
      <c r="CF799" s="18"/>
      <c r="CG799" s="18"/>
      <c r="CH799" s="18"/>
      <c r="CI799" s="18"/>
      <c r="CJ799" s="18"/>
      <c r="CK799" s="18"/>
      <c r="CL799" s="18"/>
      <c r="CM799" s="18"/>
      <c r="CN799" s="18"/>
      <c r="CO799" s="18"/>
      <c r="CP799" s="18"/>
      <c r="CQ799" s="18"/>
      <c r="CR799" s="18"/>
      <c r="CS799" s="18"/>
      <c r="CT799" s="18"/>
      <c r="CU799" s="18"/>
      <c r="CV799" s="18"/>
      <c r="CW799" s="18"/>
      <c r="CX799" s="18"/>
      <c r="CY799" s="18"/>
      <c r="CZ799" s="18"/>
      <c r="DA799" s="18"/>
      <c r="DB799" s="18"/>
      <c r="DC799" s="18"/>
      <c r="DD799" s="18"/>
      <c r="DE799" s="18"/>
      <c r="DF799" s="18"/>
      <c r="DG799" s="18"/>
      <c r="DH799" s="18"/>
      <c r="DI799" s="18"/>
      <c r="DJ799" s="18"/>
      <c r="DK799" s="18"/>
      <c r="DL799" s="18"/>
      <c r="DM799" s="18"/>
      <c r="DN799" s="18"/>
      <c r="DO799" s="18"/>
      <c r="DP799" s="18"/>
      <c r="DQ799" s="18"/>
      <c r="DR799" s="18"/>
      <c r="DS799" s="18"/>
      <c r="DT799" s="18"/>
      <c r="DU799" s="18"/>
      <c r="DV799" s="18"/>
      <c r="DW799" s="18"/>
      <c r="DX799" s="18"/>
      <c r="DY799" s="3">
        <v>1</v>
      </c>
      <c r="DZ799" s="18"/>
      <c r="EA799" s="18"/>
      <c r="EB799" s="18"/>
      <c r="EC799" s="18"/>
      <c r="ED799" s="18"/>
      <c r="EE799" s="18"/>
      <c r="EF799" s="18"/>
      <c r="EG799" s="18"/>
      <c r="EH799" s="18" t="s">
        <v>1119</v>
      </c>
      <c r="EI799" s="18" cm="1">
        <f t="array" ref="EI799">IF(SUMPRODUCT(--(DO799:DS799&lt;&gt;""))=0, 0,1)</f>
        <v>0</v>
      </c>
      <c r="EJ799" s="18" cm="1">
        <f t="array" ref="EJ799">IF(SUMPRODUCT(--(DT799:EG799&lt;&gt;""))=0, 0,1)</f>
        <v>1</v>
      </c>
      <c r="EK799" s="18" cm="1">
        <f t="array" ref="EK799">IF(SUMPRODUCT(--(EC799:EG799&lt;&gt;""))=0, 0,1)</f>
        <v>0</v>
      </c>
      <c r="EL799" s="18" cm="1">
        <f t="array" ref="EL799">IF(SUMPRODUCT(--(EE799:EG799&lt;&gt;""))=0, 0,1)</f>
        <v>0</v>
      </c>
      <c r="EM799" s="18">
        <f t="shared" si="185"/>
        <v>1</v>
      </c>
      <c r="EN799" s="18" t="str">
        <f t="shared" si="186"/>
        <v>NA</v>
      </c>
      <c r="EO799" s="18">
        <f t="shared" si="187"/>
        <v>1</v>
      </c>
      <c r="EP799" s="18" t="str">
        <f t="shared" si="188"/>
        <v>NA</v>
      </c>
      <c r="EQ799" s="18" t="str">
        <f t="shared" si="189"/>
        <v>NA</v>
      </c>
      <c r="ER799" s="58" t="s">
        <v>2080</v>
      </c>
      <c r="ES799" s="59">
        <v>43801</v>
      </c>
      <c r="ET799" s="18" t="s">
        <v>1087</v>
      </c>
      <c r="EU799" s="18" t="s">
        <v>1087</v>
      </c>
    </row>
    <row r="800" spans="1:151" ht="15.75" customHeight="1" x14ac:dyDescent="0.2">
      <c r="A800" s="5" t="s">
        <v>339</v>
      </c>
      <c r="B800" s="24" t="s">
        <v>1153</v>
      </c>
      <c r="C800" s="26">
        <v>1</v>
      </c>
      <c r="D800" s="18" t="s">
        <v>1089</v>
      </c>
      <c r="E800" s="18" t="s">
        <v>1157</v>
      </c>
      <c r="F800" s="18" t="s">
        <v>553</v>
      </c>
      <c r="G800" s="18" t="s">
        <v>712</v>
      </c>
      <c r="H800" s="18" t="s">
        <v>758</v>
      </c>
      <c r="I800" s="18" t="s">
        <v>363</v>
      </c>
      <c r="J800" s="18" t="s">
        <v>363</v>
      </c>
      <c r="K800" s="18" t="s">
        <v>1156</v>
      </c>
      <c r="L800" s="18" t="s">
        <v>363</v>
      </c>
      <c r="M800" s="18" t="s">
        <v>341</v>
      </c>
      <c r="N800" s="56">
        <v>12</v>
      </c>
      <c r="O800" s="18" t="s">
        <v>1155</v>
      </c>
      <c r="P800" s="18" t="s">
        <v>466</v>
      </c>
      <c r="Q800" s="18" t="s">
        <v>254</v>
      </c>
      <c r="R800" s="24" t="s">
        <v>257</v>
      </c>
      <c r="S800" s="24" t="s">
        <v>257</v>
      </c>
      <c r="T800" s="26" t="s">
        <v>257</v>
      </c>
      <c r="U800" s="26" t="s">
        <v>257</v>
      </c>
      <c r="V800" s="26" t="s">
        <v>257</v>
      </c>
      <c r="W800" s="26" t="s">
        <v>257</v>
      </c>
      <c r="X800" s="18" t="s">
        <v>1158</v>
      </c>
      <c r="Y800" s="18">
        <v>0</v>
      </c>
      <c r="Z800" s="18" t="s">
        <v>599</v>
      </c>
      <c r="AA800" s="18">
        <v>0</v>
      </c>
      <c r="AB800" s="57" t="s">
        <v>257</v>
      </c>
      <c r="AC800" s="18" t="s">
        <v>595</v>
      </c>
      <c r="AD800" s="18" t="s">
        <v>595</v>
      </c>
      <c r="AE800" s="18" t="s">
        <v>595</v>
      </c>
      <c r="AF800" s="18" t="s">
        <v>595</v>
      </c>
      <c r="AG800" s="18" t="s">
        <v>595</v>
      </c>
      <c r="AH800" s="18" t="s">
        <v>595</v>
      </c>
      <c r="AI800" s="18" t="s">
        <v>595</v>
      </c>
      <c r="AJ800" s="18" t="s">
        <v>595</v>
      </c>
      <c r="AK800" s="18" t="s">
        <v>595</v>
      </c>
      <c r="AL800" s="18" t="s">
        <v>1159</v>
      </c>
      <c r="AM800" s="18" t="s">
        <v>342</v>
      </c>
      <c r="AN800" s="66">
        <v>67.900000000000006</v>
      </c>
      <c r="AO800" s="18" t="s">
        <v>1160</v>
      </c>
      <c r="AP800" s="26" t="s">
        <v>479</v>
      </c>
      <c r="AQ800" s="18">
        <v>20</v>
      </c>
      <c r="AR800" s="18" t="s">
        <v>1161</v>
      </c>
      <c r="AS800" s="18" t="s">
        <v>257</v>
      </c>
      <c r="AT800" s="18" t="s">
        <v>257</v>
      </c>
      <c r="AU800" s="66">
        <f t="shared" si="180"/>
        <v>20.2</v>
      </c>
      <c r="AV800" s="66">
        <v>20.2</v>
      </c>
      <c r="AW800" s="26" t="s">
        <v>501</v>
      </c>
      <c r="AX800" s="5" t="s">
        <v>363</v>
      </c>
      <c r="AY800" s="5" t="s">
        <v>363</v>
      </c>
      <c r="AZ800" s="5" t="s">
        <v>363</v>
      </c>
      <c r="BA800" s="5" t="s">
        <v>363</v>
      </c>
      <c r="BB800" s="18" t="s">
        <v>1162</v>
      </c>
      <c r="BC800" s="18" t="s">
        <v>296</v>
      </c>
      <c r="BD800" s="66">
        <v>40.700000000000003</v>
      </c>
      <c r="BE800" s="18" t="s">
        <v>1160</v>
      </c>
      <c r="BF800" s="26" t="s">
        <v>479</v>
      </c>
      <c r="BG800" s="18">
        <v>20</v>
      </c>
      <c r="BH800" s="18" t="s">
        <v>1161</v>
      </c>
      <c r="BI800" s="18" t="s">
        <v>257</v>
      </c>
      <c r="BJ800" s="18" t="s">
        <v>257</v>
      </c>
      <c r="BK800" s="66">
        <f t="shared" ref="BK800:BK807" si="190">BL800</f>
        <v>14.2</v>
      </c>
      <c r="BL800" s="66">
        <v>14.2</v>
      </c>
      <c r="BM800" s="26" t="s">
        <v>501</v>
      </c>
      <c r="BN800" s="5" t="s">
        <v>363</v>
      </c>
      <c r="BO800" s="5" t="s">
        <v>363</v>
      </c>
      <c r="BP800" s="5" t="s">
        <v>363</v>
      </c>
      <c r="BQ800" s="5" t="s">
        <v>363</v>
      </c>
      <c r="BR800" s="18" t="s">
        <v>1162</v>
      </c>
      <c r="BS800" s="18" t="s">
        <v>1163</v>
      </c>
      <c r="BT800" s="55">
        <v>0.19</v>
      </c>
      <c r="BU800" s="18" t="s">
        <v>1164</v>
      </c>
      <c r="BV800" s="18" t="s">
        <v>363</v>
      </c>
      <c r="BW800" s="72" t="s">
        <v>1165</v>
      </c>
      <c r="BX800" s="18" t="s">
        <v>1166</v>
      </c>
      <c r="BY800" s="18" t="s">
        <v>257</v>
      </c>
      <c r="BZ800" s="18" t="s">
        <v>257</v>
      </c>
      <c r="CA800" s="18" t="s">
        <v>257</v>
      </c>
      <c r="CB800" s="18" t="s">
        <v>257</v>
      </c>
      <c r="CC800" s="18" t="s">
        <v>257</v>
      </c>
      <c r="CD800" s="18">
        <v>3</v>
      </c>
      <c r="CE800" s="18" t="s">
        <v>476</v>
      </c>
      <c r="CF800" s="18">
        <v>24</v>
      </c>
      <c r="CG800" s="18" t="s">
        <v>476</v>
      </c>
      <c r="CH800" s="18" t="s">
        <v>1167</v>
      </c>
      <c r="CI800" s="18"/>
      <c r="CJ800" s="18"/>
      <c r="CK800" s="18"/>
      <c r="CL800" s="18"/>
      <c r="CM800" s="18"/>
      <c r="CN800" s="18"/>
      <c r="CO800" s="18"/>
      <c r="CP800" s="18"/>
      <c r="CQ800" s="18"/>
      <c r="CR800" s="18"/>
      <c r="CS800" s="18"/>
      <c r="CT800" s="18"/>
      <c r="CU800" s="18"/>
      <c r="CV800" s="18"/>
      <c r="CW800" s="18"/>
      <c r="CX800" s="18"/>
      <c r="CY800" s="18"/>
      <c r="CZ800" s="18"/>
      <c r="DA800" s="18"/>
      <c r="DB800" s="18"/>
      <c r="DC800" s="18"/>
      <c r="DD800" s="18"/>
      <c r="DE800" s="18"/>
      <c r="DF800" s="18"/>
      <c r="DG800" s="18"/>
      <c r="DH800" s="18"/>
      <c r="DI800" s="18"/>
      <c r="DJ800" s="18"/>
      <c r="DK800" s="18"/>
      <c r="DL800" s="18"/>
      <c r="DM800" s="18"/>
      <c r="DN800" s="18"/>
      <c r="DO800" s="18"/>
      <c r="DP800" s="18"/>
      <c r="DQ800" s="18"/>
      <c r="DR800" s="18">
        <v>0</v>
      </c>
      <c r="DS800" s="18">
        <v>0</v>
      </c>
      <c r="DT800" s="18"/>
      <c r="DU800" s="18">
        <v>0</v>
      </c>
      <c r="DV800" s="18"/>
      <c r="DW800" s="18"/>
      <c r="DX800" s="18"/>
      <c r="DY800" s="18"/>
      <c r="DZ800" s="18"/>
      <c r="EA800" s="18"/>
      <c r="EB800" s="18"/>
      <c r="EC800" s="18"/>
      <c r="ED800" s="18"/>
      <c r="EE800" s="18"/>
      <c r="EF800" s="18"/>
      <c r="EG800" s="18"/>
      <c r="EH800" s="18" t="s">
        <v>1168</v>
      </c>
      <c r="EI800" s="18" cm="1">
        <f t="array" ref="EI800">IF(SUMPRODUCT(--(DO800:DS800&lt;&gt;""))=0, 0,1)</f>
        <v>1</v>
      </c>
      <c r="EJ800" s="18" cm="1">
        <f t="array" ref="EJ800">IF(SUMPRODUCT(--(DT800:EG800&lt;&gt;""))=0, 0,1)</f>
        <v>1</v>
      </c>
      <c r="EK800" s="18" cm="1">
        <f t="array" ref="EK800">IF(SUMPRODUCT(--(EC800:EG800&lt;&gt;""))=0, 0,1)</f>
        <v>0</v>
      </c>
      <c r="EL800" s="18" cm="1">
        <f t="array" ref="EL800">IF(SUMPRODUCT(--(EE800:EG800&lt;&gt;""))=0, 0,1)</f>
        <v>0</v>
      </c>
      <c r="EM800" s="18">
        <f t="shared" si="185"/>
        <v>0</v>
      </c>
      <c r="EN800" s="18">
        <f t="shared" si="186"/>
        <v>0</v>
      </c>
      <c r="EO800" s="18">
        <f t="shared" si="187"/>
        <v>0</v>
      </c>
      <c r="EP800" s="18" t="str">
        <f t="shared" si="188"/>
        <v>NA</v>
      </c>
      <c r="EQ800" s="18" t="str">
        <f t="shared" si="189"/>
        <v>NA</v>
      </c>
      <c r="ER800" s="58" t="s">
        <v>2080</v>
      </c>
      <c r="ES800" s="59">
        <v>43796</v>
      </c>
      <c r="ET800" s="18" t="s">
        <v>1169</v>
      </c>
      <c r="EU800" s="18" t="s">
        <v>1154</v>
      </c>
    </row>
    <row r="801" spans="1:151" ht="15.75" customHeight="1" x14ac:dyDescent="0.2">
      <c r="A801" s="5" t="s">
        <v>339</v>
      </c>
      <c r="B801" s="24" t="s">
        <v>1153</v>
      </c>
      <c r="C801" s="26">
        <v>1</v>
      </c>
      <c r="D801" s="18" t="s">
        <v>1170</v>
      </c>
      <c r="E801" s="18" t="s">
        <v>1157</v>
      </c>
      <c r="F801" s="18" t="s">
        <v>553</v>
      </c>
      <c r="G801" s="18" t="s">
        <v>712</v>
      </c>
      <c r="H801" s="18" t="s">
        <v>758</v>
      </c>
      <c r="I801" s="18" t="s">
        <v>363</v>
      </c>
      <c r="J801" s="18" t="s">
        <v>363</v>
      </c>
      <c r="K801" s="18" t="s">
        <v>1156</v>
      </c>
      <c r="L801" s="18" t="s">
        <v>363</v>
      </c>
      <c r="M801" s="18" t="s">
        <v>341</v>
      </c>
      <c r="N801" s="56">
        <v>12</v>
      </c>
      <c r="O801" s="18" t="s">
        <v>1155</v>
      </c>
      <c r="P801" s="18" t="s">
        <v>466</v>
      </c>
      <c r="Q801" s="18" t="s">
        <v>254</v>
      </c>
      <c r="R801" s="24" t="s">
        <v>257</v>
      </c>
      <c r="S801" s="24" t="s">
        <v>257</v>
      </c>
      <c r="T801" s="26" t="s">
        <v>257</v>
      </c>
      <c r="U801" s="26" t="s">
        <v>257</v>
      </c>
      <c r="V801" s="26" t="s">
        <v>257</v>
      </c>
      <c r="W801" s="26" t="s">
        <v>257</v>
      </c>
      <c r="X801" s="18" t="s">
        <v>1158</v>
      </c>
      <c r="Y801" s="18">
        <v>200</v>
      </c>
      <c r="Z801" s="18" t="s">
        <v>599</v>
      </c>
      <c r="AA801" s="18">
        <v>200</v>
      </c>
      <c r="AB801" s="57" t="s">
        <v>257</v>
      </c>
      <c r="AC801" s="18" t="s">
        <v>595</v>
      </c>
      <c r="AD801" s="18" t="s">
        <v>595</v>
      </c>
      <c r="AE801" s="18" t="s">
        <v>595</v>
      </c>
      <c r="AF801" s="18" t="s">
        <v>595</v>
      </c>
      <c r="AG801" s="18" t="s">
        <v>595</v>
      </c>
      <c r="AH801" s="18" t="s">
        <v>595</v>
      </c>
      <c r="AI801" s="18" t="s">
        <v>595</v>
      </c>
      <c r="AJ801" s="18" t="s">
        <v>595</v>
      </c>
      <c r="AK801" s="18" t="s">
        <v>595</v>
      </c>
      <c r="AL801" s="18" t="s">
        <v>1159</v>
      </c>
      <c r="AM801" s="18" t="s">
        <v>342</v>
      </c>
      <c r="AN801" s="66">
        <v>41.5</v>
      </c>
      <c r="AO801" s="18" t="s">
        <v>1160</v>
      </c>
      <c r="AP801" s="26" t="s">
        <v>479</v>
      </c>
      <c r="AQ801" s="18">
        <v>20</v>
      </c>
      <c r="AR801" s="18" t="s">
        <v>1161</v>
      </c>
      <c r="AS801" s="18" t="s">
        <v>257</v>
      </c>
      <c r="AT801" s="18" t="s">
        <v>257</v>
      </c>
      <c r="AU801" s="66">
        <f t="shared" si="180"/>
        <v>13.3</v>
      </c>
      <c r="AV801" s="66">
        <v>13.3</v>
      </c>
      <c r="AW801" s="26" t="s">
        <v>501</v>
      </c>
      <c r="AX801" s="5" t="s">
        <v>363</v>
      </c>
      <c r="AY801" s="5" t="s">
        <v>363</v>
      </c>
      <c r="AZ801" s="5" t="s">
        <v>363</v>
      </c>
      <c r="BA801" s="5" t="s">
        <v>363</v>
      </c>
      <c r="BB801" s="18" t="s">
        <v>1162</v>
      </c>
      <c r="BC801" s="18" t="s">
        <v>296</v>
      </c>
      <c r="BD801" s="66">
        <v>35.799999999999997</v>
      </c>
      <c r="BE801" s="18" t="s">
        <v>1160</v>
      </c>
      <c r="BF801" s="26" t="s">
        <v>479</v>
      </c>
      <c r="BG801" s="18">
        <v>20</v>
      </c>
      <c r="BH801" s="18" t="s">
        <v>1161</v>
      </c>
      <c r="BI801" s="18" t="s">
        <v>257</v>
      </c>
      <c r="BJ801" s="18" t="s">
        <v>257</v>
      </c>
      <c r="BK801" s="66">
        <f t="shared" si="190"/>
        <v>10.5</v>
      </c>
      <c r="BL801" s="66">
        <v>10.5</v>
      </c>
      <c r="BM801" s="26" t="s">
        <v>501</v>
      </c>
      <c r="BN801" s="5" t="s">
        <v>363</v>
      </c>
      <c r="BO801" s="5" t="s">
        <v>363</v>
      </c>
      <c r="BP801" s="5" t="s">
        <v>363</v>
      </c>
      <c r="BQ801" s="5" t="s">
        <v>363</v>
      </c>
      <c r="BR801" s="18" t="s">
        <v>1162</v>
      </c>
      <c r="BS801" s="18" t="s">
        <v>1163</v>
      </c>
      <c r="BT801" s="55">
        <v>0.3</v>
      </c>
      <c r="BU801" s="18" t="s">
        <v>1164</v>
      </c>
      <c r="BV801" s="18" t="s">
        <v>363</v>
      </c>
      <c r="BW801" s="72" t="s">
        <v>1165</v>
      </c>
      <c r="BX801" s="18" t="s">
        <v>1166</v>
      </c>
      <c r="BY801" s="18" t="s">
        <v>257</v>
      </c>
      <c r="BZ801" s="18" t="s">
        <v>257</v>
      </c>
      <c r="CA801" s="18" t="s">
        <v>257</v>
      </c>
      <c r="CB801" s="18" t="s">
        <v>257</v>
      </c>
      <c r="CC801" s="18" t="s">
        <v>257</v>
      </c>
      <c r="CD801" s="18">
        <v>3</v>
      </c>
      <c r="CE801" s="18" t="s">
        <v>476</v>
      </c>
      <c r="CF801" s="18">
        <v>24</v>
      </c>
      <c r="CG801" s="18" t="s">
        <v>476</v>
      </c>
      <c r="CH801" s="18" t="s">
        <v>1167</v>
      </c>
      <c r="CI801" s="18"/>
      <c r="CJ801" s="18"/>
      <c r="CK801" s="18"/>
      <c r="CL801" s="18"/>
      <c r="CM801" s="18"/>
      <c r="CN801" s="18"/>
      <c r="CO801" s="18"/>
      <c r="CP801" s="18"/>
      <c r="CQ801" s="18"/>
      <c r="CR801" s="18"/>
      <c r="CS801" s="18"/>
      <c r="CT801" s="18"/>
      <c r="CU801" s="18"/>
      <c r="CV801" s="18"/>
      <c r="CW801" s="18"/>
      <c r="CX801" s="18"/>
      <c r="CY801" s="18"/>
      <c r="CZ801" s="18"/>
      <c r="DA801" s="18"/>
      <c r="DB801" s="18"/>
      <c r="DC801" s="18"/>
      <c r="DD801" s="18"/>
      <c r="DE801" s="18"/>
      <c r="DF801" s="18"/>
      <c r="DG801" s="18"/>
      <c r="DH801" s="18"/>
      <c r="DI801" s="18"/>
      <c r="DJ801" s="18"/>
      <c r="DK801" s="18"/>
      <c r="DL801" s="18"/>
      <c r="DM801" s="18"/>
      <c r="DN801" s="18"/>
      <c r="DO801" s="18"/>
      <c r="DP801" s="18"/>
      <c r="DQ801" s="18"/>
      <c r="DR801" s="18">
        <v>1</v>
      </c>
      <c r="DS801" s="18">
        <v>1</v>
      </c>
      <c r="DT801" s="18"/>
      <c r="DU801" s="18">
        <v>1</v>
      </c>
      <c r="DV801" s="18"/>
      <c r="DW801" s="18"/>
      <c r="DX801" s="18"/>
      <c r="DY801" s="18"/>
      <c r="DZ801" s="18"/>
      <c r="EA801" s="18"/>
      <c r="EB801" s="18"/>
      <c r="EC801" s="18"/>
      <c r="ED801" s="18"/>
      <c r="EE801" s="18"/>
      <c r="EF801" s="18"/>
      <c r="EG801" s="18"/>
      <c r="EH801" s="18" t="s">
        <v>1168</v>
      </c>
      <c r="EI801" s="18" cm="1">
        <f t="array" ref="EI801">IF(SUMPRODUCT(--(DO801:DS801&lt;&gt;""))=0, 0,1)</f>
        <v>1</v>
      </c>
      <c r="EJ801" s="18" cm="1">
        <f t="array" ref="EJ801">IF(SUMPRODUCT(--(DT801:EG801&lt;&gt;""))=0, 0,1)</f>
        <v>1</v>
      </c>
      <c r="EK801" s="18" cm="1">
        <f t="array" ref="EK801">IF(SUMPRODUCT(--(EC801:EG801&lt;&gt;""))=0, 0,1)</f>
        <v>0</v>
      </c>
      <c r="EL801" s="18" cm="1">
        <f t="array" ref="EL801">IF(SUMPRODUCT(--(EE801:EG801&lt;&gt;""))=0, 0,1)</f>
        <v>0</v>
      </c>
      <c r="EM801" s="18">
        <f t="shared" si="185"/>
        <v>1</v>
      </c>
      <c r="EN801" s="18">
        <f t="shared" si="186"/>
        <v>1</v>
      </c>
      <c r="EO801" s="18">
        <f t="shared" si="187"/>
        <v>1</v>
      </c>
      <c r="EP801" s="18" t="str">
        <f t="shared" si="188"/>
        <v>NA</v>
      </c>
      <c r="EQ801" s="18" t="str">
        <f t="shared" si="189"/>
        <v>NA</v>
      </c>
      <c r="ER801" s="58" t="s">
        <v>2080</v>
      </c>
      <c r="ES801" s="59">
        <v>43796</v>
      </c>
      <c r="ET801" s="18" t="s">
        <v>1169</v>
      </c>
      <c r="EU801" s="18" t="s">
        <v>1154</v>
      </c>
    </row>
    <row r="802" spans="1:151" ht="15.75" customHeight="1" x14ac:dyDescent="0.2">
      <c r="A802" s="5" t="s">
        <v>339</v>
      </c>
      <c r="B802" s="24" t="s">
        <v>1153</v>
      </c>
      <c r="C802" s="26">
        <v>1</v>
      </c>
      <c r="D802" s="18" t="s">
        <v>1089</v>
      </c>
      <c r="E802" s="18" t="s">
        <v>1157</v>
      </c>
      <c r="F802" s="18" t="s">
        <v>553</v>
      </c>
      <c r="G802" s="18" t="s">
        <v>738</v>
      </c>
      <c r="H802" s="18" t="s">
        <v>1171</v>
      </c>
      <c r="I802" s="18" t="s">
        <v>363</v>
      </c>
      <c r="J802" s="18" t="s">
        <v>363</v>
      </c>
      <c r="K802" s="18" t="s">
        <v>1156</v>
      </c>
      <c r="L802" s="18" t="s">
        <v>363</v>
      </c>
      <c r="M802" s="18" t="s">
        <v>341</v>
      </c>
      <c r="N802" s="56">
        <v>12</v>
      </c>
      <c r="O802" s="18" t="s">
        <v>1155</v>
      </c>
      <c r="P802" s="18" t="s">
        <v>466</v>
      </c>
      <c r="Q802" s="18" t="s">
        <v>254</v>
      </c>
      <c r="R802" s="24" t="s">
        <v>257</v>
      </c>
      <c r="S802" s="24" t="s">
        <v>257</v>
      </c>
      <c r="T802" s="26" t="s">
        <v>257</v>
      </c>
      <c r="U802" s="26" t="s">
        <v>257</v>
      </c>
      <c r="V802" s="26" t="s">
        <v>257</v>
      </c>
      <c r="W802" s="26" t="s">
        <v>257</v>
      </c>
      <c r="X802" s="18" t="s">
        <v>1158</v>
      </c>
      <c r="Y802" s="18">
        <v>0</v>
      </c>
      <c r="Z802" s="18" t="s">
        <v>599</v>
      </c>
      <c r="AA802" s="18">
        <v>0</v>
      </c>
      <c r="AB802" s="57" t="s">
        <v>257</v>
      </c>
      <c r="AC802" s="18" t="s">
        <v>595</v>
      </c>
      <c r="AD802" s="18" t="s">
        <v>595</v>
      </c>
      <c r="AE802" s="18" t="s">
        <v>595</v>
      </c>
      <c r="AF802" s="18" t="s">
        <v>595</v>
      </c>
      <c r="AG802" s="18" t="s">
        <v>595</v>
      </c>
      <c r="AH802" s="18" t="s">
        <v>595</v>
      </c>
      <c r="AI802" s="18" t="s">
        <v>595</v>
      </c>
      <c r="AJ802" s="18" t="s">
        <v>595</v>
      </c>
      <c r="AK802" s="18" t="s">
        <v>595</v>
      </c>
      <c r="AL802" s="18" t="s">
        <v>1159</v>
      </c>
      <c r="AM802" s="18" t="s">
        <v>342</v>
      </c>
      <c r="AN802" s="66">
        <v>64.400000000000006</v>
      </c>
      <c r="AO802" s="18" t="s">
        <v>1160</v>
      </c>
      <c r="AP802" s="26" t="s">
        <v>479</v>
      </c>
      <c r="AQ802" s="18">
        <v>20</v>
      </c>
      <c r="AR802" s="18" t="s">
        <v>1161</v>
      </c>
      <c r="AS802" s="18" t="s">
        <v>257</v>
      </c>
      <c r="AT802" s="18" t="s">
        <v>257</v>
      </c>
      <c r="AU802" s="66">
        <f t="shared" si="180"/>
        <v>14.7</v>
      </c>
      <c r="AV802" s="66">
        <v>14.7</v>
      </c>
      <c r="AW802" s="26" t="s">
        <v>501</v>
      </c>
      <c r="AX802" s="5" t="s">
        <v>363</v>
      </c>
      <c r="AY802" s="5" t="s">
        <v>363</v>
      </c>
      <c r="AZ802" s="5" t="s">
        <v>363</v>
      </c>
      <c r="BA802" s="5" t="s">
        <v>363</v>
      </c>
      <c r="BB802" s="18" t="s">
        <v>1162</v>
      </c>
      <c r="BC802" s="18" t="s">
        <v>296</v>
      </c>
      <c r="BD802" s="66">
        <v>47.7</v>
      </c>
      <c r="BE802" s="18" t="s">
        <v>1160</v>
      </c>
      <c r="BF802" s="26" t="s">
        <v>479</v>
      </c>
      <c r="BG802" s="18">
        <v>20</v>
      </c>
      <c r="BH802" s="18" t="s">
        <v>1161</v>
      </c>
      <c r="BI802" s="18" t="s">
        <v>257</v>
      </c>
      <c r="BJ802" s="18" t="s">
        <v>257</v>
      </c>
      <c r="BK802" s="66">
        <f t="shared" si="190"/>
        <v>32.5</v>
      </c>
      <c r="BL802" s="66">
        <v>32.5</v>
      </c>
      <c r="BM802" s="26" t="s">
        <v>501</v>
      </c>
      <c r="BN802" s="5" t="s">
        <v>363</v>
      </c>
      <c r="BO802" s="5" t="s">
        <v>363</v>
      </c>
      <c r="BP802" s="5" t="s">
        <v>363</v>
      </c>
      <c r="BQ802" s="5" t="s">
        <v>363</v>
      </c>
      <c r="BR802" s="18" t="s">
        <v>1162</v>
      </c>
      <c r="BS802" s="18" t="s">
        <v>1163</v>
      </c>
      <c r="BT802" s="55">
        <v>0.16</v>
      </c>
      <c r="BU802" s="18" t="s">
        <v>1164</v>
      </c>
      <c r="BV802" s="18" t="s">
        <v>363</v>
      </c>
      <c r="BW802" s="72" t="s">
        <v>1165</v>
      </c>
      <c r="BX802" s="18" t="s">
        <v>1166</v>
      </c>
      <c r="BY802" s="18" t="s">
        <v>257</v>
      </c>
      <c r="BZ802" s="18" t="s">
        <v>257</v>
      </c>
      <c r="CA802" s="18" t="s">
        <v>257</v>
      </c>
      <c r="CB802" s="18" t="s">
        <v>257</v>
      </c>
      <c r="CC802" s="18" t="s">
        <v>257</v>
      </c>
      <c r="CD802" s="18">
        <v>3</v>
      </c>
      <c r="CE802" s="18" t="s">
        <v>476</v>
      </c>
      <c r="CF802" s="18">
        <v>24</v>
      </c>
      <c r="CG802" s="18" t="s">
        <v>476</v>
      </c>
      <c r="CH802" s="18" t="s">
        <v>1167</v>
      </c>
      <c r="CI802" s="18"/>
      <c r="CJ802" s="18"/>
      <c r="CK802" s="18"/>
      <c r="CL802" s="18"/>
      <c r="CM802" s="18"/>
      <c r="CN802" s="18"/>
      <c r="CO802" s="18"/>
      <c r="CP802" s="18"/>
      <c r="CQ802" s="18"/>
      <c r="CR802" s="18"/>
      <c r="CS802" s="18"/>
      <c r="CT802" s="18"/>
      <c r="CU802" s="18"/>
      <c r="CV802" s="18"/>
      <c r="CW802" s="18"/>
      <c r="CX802" s="18"/>
      <c r="CY802" s="18"/>
      <c r="CZ802" s="18"/>
      <c r="DA802" s="18"/>
      <c r="DB802" s="18"/>
      <c r="DC802" s="18"/>
      <c r="DD802" s="18"/>
      <c r="DE802" s="18"/>
      <c r="DF802" s="18"/>
      <c r="DG802" s="18"/>
      <c r="DH802" s="18"/>
      <c r="DI802" s="18"/>
      <c r="DJ802" s="18"/>
      <c r="DK802" s="18"/>
      <c r="DL802" s="18"/>
      <c r="DM802" s="18"/>
      <c r="DN802" s="18"/>
      <c r="DO802" s="18"/>
      <c r="DP802" s="18"/>
      <c r="DQ802" s="18"/>
      <c r="DR802" s="18">
        <v>0</v>
      </c>
      <c r="DS802" s="18">
        <v>0</v>
      </c>
      <c r="DT802" s="18"/>
      <c r="DU802" s="18">
        <v>0</v>
      </c>
      <c r="DV802" s="18"/>
      <c r="DW802" s="18"/>
      <c r="DX802" s="18"/>
      <c r="DY802" s="18"/>
      <c r="DZ802" s="18"/>
      <c r="EA802" s="18"/>
      <c r="EB802" s="18"/>
      <c r="EC802" s="18"/>
      <c r="ED802" s="18"/>
      <c r="EE802" s="18"/>
      <c r="EF802" s="18"/>
      <c r="EG802" s="18"/>
      <c r="EH802" s="18" t="s">
        <v>1168</v>
      </c>
      <c r="EI802" s="18" cm="1">
        <f t="array" ref="EI802">IF(SUMPRODUCT(--(DO802:DS802&lt;&gt;""))=0, 0,1)</f>
        <v>1</v>
      </c>
      <c r="EJ802" s="18" cm="1">
        <f t="array" ref="EJ802">IF(SUMPRODUCT(--(DT802:EG802&lt;&gt;""))=0, 0,1)</f>
        <v>1</v>
      </c>
      <c r="EK802" s="18" cm="1">
        <f t="array" ref="EK802">IF(SUMPRODUCT(--(EC802:EG802&lt;&gt;""))=0, 0,1)</f>
        <v>0</v>
      </c>
      <c r="EL802" s="18" cm="1">
        <f t="array" ref="EL802">IF(SUMPRODUCT(--(EE802:EG802&lt;&gt;""))=0, 0,1)</f>
        <v>0</v>
      </c>
      <c r="EM802" s="18">
        <f t="shared" si="185"/>
        <v>0</v>
      </c>
      <c r="EN802" s="18">
        <f t="shared" si="186"/>
        <v>0</v>
      </c>
      <c r="EO802" s="18">
        <f t="shared" si="187"/>
        <v>0</v>
      </c>
      <c r="EP802" s="18" t="str">
        <f t="shared" si="188"/>
        <v>NA</v>
      </c>
      <c r="EQ802" s="18" t="str">
        <f t="shared" si="189"/>
        <v>NA</v>
      </c>
      <c r="ER802" s="58" t="s">
        <v>2080</v>
      </c>
      <c r="ES802" s="59">
        <v>43796</v>
      </c>
      <c r="ET802" s="18" t="s">
        <v>1169</v>
      </c>
      <c r="EU802" s="18" t="s">
        <v>1154</v>
      </c>
    </row>
    <row r="803" spans="1:151" ht="15.75" customHeight="1" x14ac:dyDescent="0.2">
      <c r="A803" s="5" t="s">
        <v>339</v>
      </c>
      <c r="B803" s="24" t="s">
        <v>1153</v>
      </c>
      <c r="C803" s="26">
        <v>1</v>
      </c>
      <c r="D803" s="18" t="s">
        <v>1170</v>
      </c>
      <c r="E803" s="18" t="s">
        <v>1157</v>
      </c>
      <c r="F803" s="18" t="s">
        <v>553</v>
      </c>
      <c r="G803" s="18" t="s">
        <v>738</v>
      </c>
      <c r="H803" s="18" t="s">
        <v>1171</v>
      </c>
      <c r="I803" s="18" t="s">
        <v>363</v>
      </c>
      <c r="J803" s="18" t="s">
        <v>363</v>
      </c>
      <c r="K803" s="18" t="s">
        <v>1156</v>
      </c>
      <c r="L803" s="18" t="s">
        <v>363</v>
      </c>
      <c r="M803" s="18" t="s">
        <v>341</v>
      </c>
      <c r="N803" s="56">
        <v>12</v>
      </c>
      <c r="O803" s="18" t="s">
        <v>1155</v>
      </c>
      <c r="P803" s="18" t="s">
        <v>466</v>
      </c>
      <c r="Q803" s="18" t="s">
        <v>254</v>
      </c>
      <c r="R803" s="24" t="s">
        <v>257</v>
      </c>
      <c r="S803" s="24" t="s">
        <v>257</v>
      </c>
      <c r="T803" s="26" t="s">
        <v>257</v>
      </c>
      <c r="U803" s="26" t="s">
        <v>257</v>
      </c>
      <c r="V803" s="26" t="s">
        <v>257</v>
      </c>
      <c r="W803" s="26" t="s">
        <v>257</v>
      </c>
      <c r="X803" s="18" t="s">
        <v>1158</v>
      </c>
      <c r="Y803" s="18">
        <v>200</v>
      </c>
      <c r="Z803" s="18" t="s">
        <v>599</v>
      </c>
      <c r="AA803" s="18">
        <v>200</v>
      </c>
      <c r="AB803" s="57" t="s">
        <v>257</v>
      </c>
      <c r="AC803" s="18" t="s">
        <v>595</v>
      </c>
      <c r="AD803" s="18" t="s">
        <v>595</v>
      </c>
      <c r="AE803" s="18" t="s">
        <v>595</v>
      </c>
      <c r="AF803" s="18" t="s">
        <v>595</v>
      </c>
      <c r="AG803" s="18" t="s">
        <v>595</v>
      </c>
      <c r="AH803" s="18" t="s">
        <v>595</v>
      </c>
      <c r="AI803" s="18" t="s">
        <v>595</v>
      </c>
      <c r="AJ803" s="18" t="s">
        <v>595</v>
      </c>
      <c r="AK803" s="18" t="s">
        <v>595</v>
      </c>
      <c r="AL803" s="18" t="s">
        <v>1159</v>
      </c>
      <c r="AM803" s="18" t="s">
        <v>342</v>
      </c>
      <c r="AN803" s="66">
        <v>35.799999999999997</v>
      </c>
      <c r="AO803" s="18" t="s">
        <v>1160</v>
      </c>
      <c r="AP803" s="26" t="s">
        <v>479</v>
      </c>
      <c r="AQ803" s="18">
        <v>20</v>
      </c>
      <c r="AR803" s="18" t="s">
        <v>1161</v>
      </c>
      <c r="AS803" s="18" t="s">
        <v>257</v>
      </c>
      <c r="AT803" s="18" t="s">
        <v>257</v>
      </c>
      <c r="AU803" s="66">
        <f t="shared" si="180"/>
        <v>20</v>
      </c>
      <c r="AV803" s="66">
        <v>20</v>
      </c>
      <c r="AW803" s="26" t="s">
        <v>501</v>
      </c>
      <c r="AX803" s="5" t="s">
        <v>363</v>
      </c>
      <c r="AY803" s="5" t="s">
        <v>363</v>
      </c>
      <c r="AZ803" s="5" t="s">
        <v>363</v>
      </c>
      <c r="BA803" s="5" t="s">
        <v>363</v>
      </c>
      <c r="BB803" s="18" t="s">
        <v>1162</v>
      </c>
      <c r="BC803" s="18" t="s">
        <v>296</v>
      </c>
      <c r="BD803" s="66">
        <v>33</v>
      </c>
      <c r="BE803" s="18" t="s">
        <v>1160</v>
      </c>
      <c r="BF803" s="26" t="s">
        <v>479</v>
      </c>
      <c r="BG803" s="18">
        <v>20</v>
      </c>
      <c r="BH803" s="18" t="s">
        <v>1161</v>
      </c>
      <c r="BI803" s="18" t="s">
        <v>257</v>
      </c>
      <c r="BJ803" s="18" t="s">
        <v>257</v>
      </c>
      <c r="BK803" s="66">
        <f t="shared" si="190"/>
        <v>22.5</v>
      </c>
      <c r="BL803" s="66">
        <v>22.5</v>
      </c>
      <c r="BM803" s="26" t="s">
        <v>501</v>
      </c>
      <c r="BN803" s="5" t="s">
        <v>363</v>
      </c>
      <c r="BO803" s="5" t="s">
        <v>363</v>
      </c>
      <c r="BP803" s="5" t="s">
        <v>363</v>
      </c>
      <c r="BQ803" s="5" t="s">
        <v>363</v>
      </c>
      <c r="BR803" s="18" t="s">
        <v>1162</v>
      </c>
      <c r="BS803" s="18" t="s">
        <v>1163</v>
      </c>
      <c r="BT803" s="55">
        <v>0.32</v>
      </c>
      <c r="BU803" s="18" t="s">
        <v>1164</v>
      </c>
      <c r="BV803" s="18" t="s">
        <v>363</v>
      </c>
      <c r="BW803" s="72" t="s">
        <v>1165</v>
      </c>
      <c r="BX803" s="18" t="s">
        <v>1166</v>
      </c>
      <c r="BY803" s="18" t="s">
        <v>257</v>
      </c>
      <c r="BZ803" s="18" t="s">
        <v>257</v>
      </c>
      <c r="CA803" s="18" t="s">
        <v>257</v>
      </c>
      <c r="CB803" s="18" t="s">
        <v>257</v>
      </c>
      <c r="CC803" s="18" t="s">
        <v>257</v>
      </c>
      <c r="CD803" s="18">
        <v>3</v>
      </c>
      <c r="CE803" s="18" t="s">
        <v>476</v>
      </c>
      <c r="CF803" s="18">
        <v>24</v>
      </c>
      <c r="CG803" s="18" t="s">
        <v>476</v>
      </c>
      <c r="CH803" s="18" t="s">
        <v>1167</v>
      </c>
      <c r="CI803" s="18"/>
      <c r="CJ803" s="18"/>
      <c r="CK803" s="18"/>
      <c r="CL803" s="18"/>
      <c r="CM803" s="18"/>
      <c r="CN803" s="18"/>
      <c r="CO803" s="18"/>
      <c r="CP803" s="18"/>
      <c r="CQ803" s="18"/>
      <c r="CR803" s="18"/>
      <c r="CS803" s="18"/>
      <c r="CT803" s="18"/>
      <c r="CU803" s="18"/>
      <c r="CV803" s="18"/>
      <c r="CW803" s="18"/>
      <c r="CX803" s="18"/>
      <c r="CY803" s="18"/>
      <c r="CZ803" s="18"/>
      <c r="DA803" s="18"/>
      <c r="DB803" s="18"/>
      <c r="DC803" s="18"/>
      <c r="DD803" s="18"/>
      <c r="DE803" s="18"/>
      <c r="DF803" s="18"/>
      <c r="DG803" s="18"/>
      <c r="DH803" s="18"/>
      <c r="DI803" s="18"/>
      <c r="DJ803" s="18"/>
      <c r="DK803" s="18"/>
      <c r="DL803" s="18"/>
      <c r="DM803" s="18"/>
      <c r="DN803" s="18"/>
      <c r="DO803" s="18"/>
      <c r="DP803" s="18"/>
      <c r="DQ803" s="18"/>
      <c r="DR803" s="18">
        <v>1</v>
      </c>
      <c r="DS803" s="18">
        <v>1</v>
      </c>
      <c r="DT803" s="18"/>
      <c r="DU803" s="18">
        <v>1</v>
      </c>
      <c r="DV803" s="18"/>
      <c r="DW803" s="18"/>
      <c r="DX803" s="18"/>
      <c r="DY803" s="18"/>
      <c r="DZ803" s="18"/>
      <c r="EA803" s="18"/>
      <c r="EB803" s="18"/>
      <c r="EC803" s="18"/>
      <c r="ED803" s="18"/>
      <c r="EE803" s="18"/>
      <c r="EF803" s="18"/>
      <c r="EG803" s="18"/>
      <c r="EH803" s="18" t="s">
        <v>1168</v>
      </c>
      <c r="EI803" s="18" cm="1">
        <f t="array" ref="EI803">IF(SUMPRODUCT(--(DO803:DS803&lt;&gt;""))=0, 0,1)</f>
        <v>1</v>
      </c>
      <c r="EJ803" s="18" cm="1">
        <f t="array" ref="EJ803">IF(SUMPRODUCT(--(DT803:EG803&lt;&gt;""))=0, 0,1)</f>
        <v>1</v>
      </c>
      <c r="EK803" s="18" cm="1">
        <f t="array" ref="EK803">IF(SUMPRODUCT(--(EC803:EG803&lt;&gt;""))=0, 0,1)</f>
        <v>0</v>
      </c>
      <c r="EL803" s="18" cm="1">
        <f t="array" ref="EL803">IF(SUMPRODUCT(--(EE803:EG803&lt;&gt;""))=0, 0,1)</f>
        <v>0</v>
      </c>
      <c r="EM803" s="18">
        <f t="shared" si="185"/>
        <v>1</v>
      </c>
      <c r="EN803" s="18">
        <f t="shared" si="186"/>
        <v>1</v>
      </c>
      <c r="EO803" s="18">
        <f t="shared" si="187"/>
        <v>1</v>
      </c>
      <c r="EP803" s="18" t="str">
        <f t="shared" si="188"/>
        <v>NA</v>
      </c>
      <c r="EQ803" s="18" t="str">
        <f t="shared" si="189"/>
        <v>NA</v>
      </c>
      <c r="ER803" s="58" t="s">
        <v>2080</v>
      </c>
      <c r="ES803" s="59">
        <v>43796</v>
      </c>
      <c r="ET803" s="18" t="s">
        <v>1169</v>
      </c>
      <c r="EU803" s="18" t="s">
        <v>1154</v>
      </c>
    </row>
    <row r="804" spans="1:151" ht="15.75" customHeight="1" x14ac:dyDescent="0.2">
      <c r="A804" s="5" t="s">
        <v>339</v>
      </c>
      <c r="B804" s="24" t="s">
        <v>1153</v>
      </c>
      <c r="C804" s="26">
        <v>1</v>
      </c>
      <c r="D804" s="18" t="s">
        <v>1089</v>
      </c>
      <c r="E804" s="18" t="s">
        <v>1157</v>
      </c>
      <c r="F804" s="18" t="s">
        <v>553</v>
      </c>
      <c r="G804" s="18" t="s">
        <v>1172</v>
      </c>
      <c r="H804" s="18" t="s">
        <v>1173</v>
      </c>
      <c r="I804" s="18" t="s">
        <v>363</v>
      </c>
      <c r="J804" s="18" t="s">
        <v>363</v>
      </c>
      <c r="K804" s="18" t="s">
        <v>1156</v>
      </c>
      <c r="L804" s="18" t="s">
        <v>363</v>
      </c>
      <c r="M804" s="18" t="s">
        <v>341</v>
      </c>
      <c r="N804" s="56">
        <v>12</v>
      </c>
      <c r="O804" s="18" t="s">
        <v>1155</v>
      </c>
      <c r="P804" s="18" t="s">
        <v>466</v>
      </c>
      <c r="Q804" s="18" t="s">
        <v>254</v>
      </c>
      <c r="R804" s="24" t="s">
        <v>257</v>
      </c>
      <c r="S804" s="24" t="s">
        <v>257</v>
      </c>
      <c r="T804" s="26" t="s">
        <v>257</v>
      </c>
      <c r="U804" s="26" t="s">
        <v>257</v>
      </c>
      <c r="V804" s="26" t="s">
        <v>257</v>
      </c>
      <c r="W804" s="26" t="s">
        <v>257</v>
      </c>
      <c r="X804" s="18" t="s">
        <v>1158</v>
      </c>
      <c r="Y804" s="18">
        <v>0</v>
      </c>
      <c r="Z804" s="18" t="s">
        <v>599</v>
      </c>
      <c r="AA804" s="18">
        <v>0</v>
      </c>
      <c r="AB804" s="57" t="s">
        <v>257</v>
      </c>
      <c r="AC804" s="18" t="s">
        <v>595</v>
      </c>
      <c r="AD804" s="18" t="s">
        <v>595</v>
      </c>
      <c r="AE804" s="18" t="s">
        <v>595</v>
      </c>
      <c r="AF804" s="18" t="s">
        <v>595</v>
      </c>
      <c r="AG804" s="18" t="s">
        <v>595</v>
      </c>
      <c r="AH804" s="18" t="s">
        <v>595</v>
      </c>
      <c r="AI804" s="18" t="s">
        <v>595</v>
      </c>
      <c r="AJ804" s="18" t="s">
        <v>595</v>
      </c>
      <c r="AK804" s="18" t="s">
        <v>595</v>
      </c>
      <c r="AL804" s="18" t="s">
        <v>1159</v>
      </c>
      <c r="AM804" s="18" t="s">
        <v>342</v>
      </c>
      <c r="AN804" s="66">
        <v>69.3</v>
      </c>
      <c r="AO804" s="18" t="s">
        <v>1160</v>
      </c>
      <c r="AP804" s="26" t="s">
        <v>479</v>
      </c>
      <c r="AQ804" s="18">
        <v>20</v>
      </c>
      <c r="AR804" s="18" t="s">
        <v>1161</v>
      </c>
      <c r="AS804" s="18" t="s">
        <v>257</v>
      </c>
      <c r="AT804" s="18" t="s">
        <v>257</v>
      </c>
      <c r="AU804" s="66">
        <f t="shared" si="180"/>
        <v>26.1</v>
      </c>
      <c r="AV804" s="66">
        <v>26.1</v>
      </c>
      <c r="AW804" s="26" t="s">
        <v>501</v>
      </c>
      <c r="AX804" s="5" t="s">
        <v>363</v>
      </c>
      <c r="AY804" s="5" t="s">
        <v>363</v>
      </c>
      <c r="AZ804" s="5" t="s">
        <v>363</v>
      </c>
      <c r="BA804" s="5" t="s">
        <v>363</v>
      </c>
      <c r="BB804" s="18" t="s">
        <v>1162</v>
      </c>
      <c r="BC804" s="18" t="s">
        <v>296</v>
      </c>
      <c r="BD804" s="66">
        <v>34.1</v>
      </c>
      <c r="BE804" s="18" t="s">
        <v>1160</v>
      </c>
      <c r="BF804" s="26" t="s">
        <v>479</v>
      </c>
      <c r="BG804" s="18">
        <v>20</v>
      </c>
      <c r="BH804" s="18" t="s">
        <v>1161</v>
      </c>
      <c r="BI804" s="18" t="s">
        <v>257</v>
      </c>
      <c r="BJ804" s="18" t="s">
        <v>257</v>
      </c>
      <c r="BK804" s="66">
        <f t="shared" si="190"/>
        <v>8.5</v>
      </c>
      <c r="BL804" s="66">
        <v>8.5</v>
      </c>
      <c r="BM804" s="26" t="s">
        <v>501</v>
      </c>
      <c r="BN804" s="5" t="s">
        <v>363</v>
      </c>
      <c r="BO804" s="5" t="s">
        <v>363</v>
      </c>
      <c r="BP804" s="5" t="s">
        <v>363</v>
      </c>
      <c r="BQ804" s="5" t="s">
        <v>363</v>
      </c>
      <c r="BR804" s="18" t="s">
        <v>1162</v>
      </c>
      <c r="BS804" s="18" t="s">
        <v>1163</v>
      </c>
      <c r="BT804" s="55">
        <v>7.0000000000000007E-2</v>
      </c>
      <c r="BU804" s="18" t="s">
        <v>1164</v>
      </c>
      <c r="BV804" s="18" t="s">
        <v>363</v>
      </c>
      <c r="BW804" s="72" t="s">
        <v>1165</v>
      </c>
      <c r="BX804" s="18" t="s">
        <v>1166</v>
      </c>
      <c r="BY804" s="18" t="s">
        <v>257</v>
      </c>
      <c r="BZ804" s="18" t="s">
        <v>257</v>
      </c>
      <c r="CA804" s="18" t="s">
        <v>257</v>
      </c>
      <c r="CB804" s="18" t="s">
        <v>257</v>
      </c>
      <c r="CC804" s="18" t="s">
        <v>257</v>
      </c>
      <c r="CD804" s="18">
        <v>3</v>
      </c>
      <c r="CE804" s="18" t="s">
        <v>476</v>
      </c>
      <c r="CF804" s="18">
        <v>24</v>
      </c>
      <c r="CG804" s="18" t="s">
        <v>476</v>
      </c>
      <c r="CH804" s="18" t="s">
        <v>1167</v>
      </c>
      <c r="CI804" s="18"/>
      <c r="CJ804" s="18"/>
      <c r="CK804" s="18"/>
      <c r="CL804" s="18"/>
      <c r="CM804" s="18"/>
      <c r="CN804" s="18"/>
      <c r="CO804" s="18"/>
      <c r="CP804" s="18"/>
      <c r="CQ804" s="18"/>
      <c r="CR804" s="18"/>
      <c r="CS804" s="18"/>
      <c r="CT804" s="18"/>
      <c r="CU804" s="18"/>
      <c r="CV804" s="18"/>
      <c r="CW804" s="18"/>
      <c r="CX804" s="18"/>
      <c r="CY804" s="18"/>
      <c r="CZ804" s="18"/>
      <c r="DA804" s="18"/>
      <c r="DB804" s="18"/>
      <c r="DC804" s="18"/>
      <c r="DD804" s="18"/>
      <c r="DE804" s="18"/>
      <c r="DF804" s="18"/>
      <c r="DG804" s="18"/>
      <c r="DH804" s="18"/>
      <c r="DI804" s="18"/>
      <c r="DJ804" s="18"/>
      <c r="DK804" s="18"/>
      <c r="DL804" s="18"/>
      <c r="DM804" s="18"/>
      <c r="DN804" s="18"/>
      <c r="DO804" s="18"/>
      <c r="DP804" s="18"/>
      <c r="DQ804" s="18"/>
      <c r="DR804" s="18">
        <v>0</v>
      </c>
      <c r="DS804" s="18">
        <v>0</v>
      </c>
      <c r="DT804" s="18"/>
      <c r="DU804" s="18">
        <v>0</v>
      </c>
      <c r="DV804" s="18"/>
      <c r="DW804" s="18"/>
      <c r="DX804" s="18"/>
      <c r="DY804" s="18"/>
      <c r="DZ804" s="18"/>
      <c r="EA804" s="18"/>
      <c r="EB804" s="18"/>
      <c r="EC804" s="18"/>
      <c r="ED804" s="18"/>
      <c r="EE804" s="18"/>
      <c r="EF804" s="18"/>
      <c r="EG804" s="18"/>
      <c r="EH804" s="18" t="s">
        <v>1168</v>
      </c>
      <c r="EI804" s="18" cm="1">
        <f t="array" ref="EI804">IF(SUMPRODUCT(--(DO804:DS804&lt;&gt;""))=0, 0,1)</f>
        <v>1</v>
      </c>
      <c r="EJ804" s="18" cm="1">
        <f t="array" ref="EJ804">IF(SUMPRODUCT(--(DT804:EG804&lt;&gt;""))=0, 0,1)</f>
        <v>1</v>
      </c>
      <c r="EK804" s="18" cm="1">
        <f t="array" ref="EK804">IF(SUMPRODUCT(--(EC804:EG804&lt;&gt;""))=0, 0,1)</f>
        <v>0</v>
      </c>
      <c r="EL804" s="18" cm="1">
        <f t="array" ref="EL804">IF(SUMPRODUCT(--(EE804:EG804&lt;&gt;""))=0, 0,1)</f>
        <v>0</v>
      </c>
      <c r="EM804" s="18">
        <f t="shared" si="185"/>
        <v>0</v>
      </c>
      <c r="EN804" s="18">
        <f t="shared" si="186"/>
        <v>0</v>
      </c>
      <c r="EO804" s="18">
        <f t="shared" si="187"/>
        <v>0</v>
      </c>
      <c r="EP804" s="18" t="str">
        <f t="shared" si="188"/>
        <v>NA</v>
      </c>
      <c r="EQ804" s="18" t="str">
        <f t="shared" si="189"/>
        <v>NA</v>
      </c>
      <c r="ER804" s="58" t="s">
        <v>2080</v>
      </c>
      <c r="ES804" s="59">
        <v>43796</v>
      </c>
      <c r="ET804" s="18" t="s">
        <v>1169</v>
      </c>
      <c r="EU804" s="18" t="s">
        <v>1154</v>
      </c>
    </row>
    <row r="805" spans="1:151" ht="15.75" customHeight="1" x14ac:dyDescent="0.2">
      <c r="A805" s="5" t="s">
        <v>339</v>
      </c>
      <c r="B805" s="24" t="s">
        <v>1153</v>
      </c>
      <c r="C805" s="26">
        <v>1</v>
      </c>
      <c r="D805" s="18" t="s">
        <v>1170</v>
      </c>
      <c r="E805" s="18" t="s">
        <v>1157</v>
      </c>
      <c r="F805" s="18" t="s">
        <v>553</v>
      </c>
      <c r="G805" s="18" t="s">
        <v>1172</v>
      </c>
      <c r="H805" s="18" t="s">
        <v>1173</v>
      </c>
      <c r="I805" s="18" t="s">
        <v>363</v>
      </c>
      <c r="J805" s="18" t="s">
        <v>363</v>
      </c>
      <c r="K805" s="18" t="s">
        <v>1156</v>
      </c>
      <c r="L805" s="18" t="s">
        <v>363</v>
      </c>
      <c r="M805" s="18" t="s">
        <v>341</v>
      </c>
      <c r="N805" s="56">
        <v>12</v>
      </c>
      <c r="O805" s="18" t="s">
        <v>1155</v>
      </c>
      <c r="P805" s="18" t="s">
        <v>466</v>
      </c>
      <c r="Q805" s="18" t="s">
        <v>254</v>
      </c>
      <c r="R805" s="24" t="s">
        <v>257</v>
      </c>
      <c r="S805" s="24" t="s">
        <v>257</v>
      </c>
      <c r="T805" s="26" t="s">
        <v>257</v>
      </c>
      <c r="U805" s="26" t="s">
        <v>257</v>
      </c>
      <c r="V805" s="26" t="s">
        <v>257</v>
      </c>
      <c r="W805" s="26" t="s">
        <v>257</v>
      </c>
      <c r="X805" s="18" t="s">
        <v>1158</v>
      </c>
      <c r="Y805" s="18">
        <v>200</v>
      </c>
      <c r="Z805" s="18" t="s">
        <v>599</v>
      </c>
      <c r="AA805" s="18">
        <v>200</v>
      </c>
      <c r="AB805" s="57" t="s">
        <v>257</v>
      </c>
      <c r="AC805" s="18" t="s">
        <v>595</v>
      </c>
      <c r="AD805" s="18" t="s">
        <v>595</v>
      </c>
      <c r="AE805" s="18" t="s">
        <v>595</v>
      </c>
      <c r="AF805" s="18" t="s">
        <v>595</v>
      </c>
      <c r="AG805" s="18" t="s">
        <v>595</v>
      </c>
      <c r="AH805" s="18" t="s">
        <v>595</v>
      </c>
      <c r="AI805" s="18" t="s">
        <v>595</v>
      </c>
      <c r="AJ805" s="18" t="s">
        <v>595</v>
      </c>
      <c r="AK805" s="18" t="s">
        <v>595</v>
      </c>
      <c r="AL805" s="18" t="s">
        <v>1159</v>
      </c>
      <c r="AM805" s="18" t="s">
        <v>342</v>
      </c>
      <c r="AN805" s="66">
        <v>41.9</v>
      </c>
      <c r="AO805" s="18" t="s">
        <v>1160</v>
      </c>
      <c r="AP805" s="26" t="s">
        <v>479</v>
      </c>
      <c r="AQ805" s="18">
        <v>20</v>
      </c>
      <c r="AR805" s="18" t="s">
        <v>1161</v>
      </c>
      <c r="AS805" s="18" t="s">
        <v>257</v>
      </c>
      <c r="AT805" s="18" t="s">
        <v>257</v>
      </c>
      <c r="AU805" s="66">
        <f t="shared" si="180"/>
        <v>18.3</v>
      </c>
      <c r="AV805" s="66">
        <v>18.3</v>
      </c>
      <c r="AW805" s="26" t="s">
        <v>501</v>
      </c>
      <c r="AX805" s="5" t="s">
        <v>363</v>
      </c>
      <c r="AY805" s="5" t="s">
        <v>363</v>
      </c>
      <c r="AZ805" s="5" t="s">
        <v>363</v>
      </c>
      <c r="BA805" s="5" t="s">
        <v>363</v>
      </c>
      <c r="BB805" s="18" t="s">
        <v>1162</v>
      </c>
      <c r="BC805" s="18" t="s">
        <v>296</v>
      </c>
      <c r="BD805" s="66">
        <v>23.7</v>
      </c>
      <c r="BE805" s="18" t="s">
        <v>1160</v>
      </c>
      <c r="BF805" s="26" t="s">
        <v>479</v>
      </c>
      <c r="BG805" s="18">
        <v>20</v>
      </c>
      <c r="BH805" s="18" t="s">
        <v>1161</v>
      </c>
      <c r="BI805" s="18" t="s">
        <v>257</v>
      </c>
      <c r="BJ805" s="18" t="s">
        <v>257</v>
      </c>
      <c r="BK805" s="66">
        <f t="shared" si="190"/>
        <v>11.9</v>
      </c>
      <c r="BL805" s="66">
        <v>11.9</v>
      </c>
      <c r="BM805" s="26" t="s">
        <v>501</v>
      </c>
      <c r="BN805" s="5" t="s">
        <v>363</v>
      </c>
      <c r="BO805" s="5" t="s">
        <v>363</v>
      </c>
      <c r="BP805" s="5" t="s">
        <v>363</v>
      </c>
      <c r="BQ805" s="5" t="s">
        <v>363</v>
      </c>
      <c r="BR805" s="18" t="s">
        <v>1162</v>
      </c>
      <c r="BS805" s="18" t="s">
        <v>1163</v>
      </c>
      <c r="BT805" s="55">
        <v>0.06</v>
      </c>
      <c r="BU805" s="18" t="s">
        <v>1164</v>
      </c>
      <c r="BV805" s="18" t="s">
        <v>363</v>
      </c>
      <c r="BW805" s="72" t="s">
        <v>1165</v>
      </c>
      <c r="BX805" s="18" t="s">
        <v>1166</v>
      </c>
      <c r="BY805" s="18" t="s">
        <v>257</v>
      </c>
      <c r="BZ805" s="18" t="s">
        <v>257</v>
      </c>
      <c r="CA805" s="18" t="s">
        <v>257</v>
      </c>
      <c r="CB805" s="18" t="s">
        <v>257</v>
      </c>
      <c r="CC805" s="18" t="s">
        <v>257</v>
      </c>
      <c r="CD805" s="18">
        <v>3</v>
      </c>
      <c r="CE805" s="18" t="s">
        <v>476</v>
      </c>
      <c r="CF805" s="18">
        <v>24</v>
      </c>
      <c r="CG805" s="18" t="s">
        <v>476</v>
      </c>
      <c r="CH805" s="18" t="s">
        <v>1167</v>
      </c>
      <c r="CI805" s="18"/>
      <c r="CJ805" s="18"/>
      <c r="CK805" s="18"/>
      <c r="CL805" s="18"/>
      <c r="CM805" s="18"/>
      <c r="CN805" s="18"/>
      <c r="CO805" s="18"/>
      <c r="CP805" s="18"/>
      <c r="CQ805" s="18"/>
      <c r="CR805" s="18"/>
      <c r="CS805" s="18"/>
      <c r="CT805" s="18"/>
      <c r="CU805" s="18"/>
      <c r="CV805" s="18"/>
      <c r="CW805" s="18"/>
      <c r="CX805" s="18"/>
      <c r="CY805" s="18"/>
      <c r="CZ805" s="18"/>
      <c r="DA805" s="18"/>
      <c r="DB805" s="18"/>
      <c r="DC805" s="18"/>
      <c r="DD805" s="18"/>
      <c r="DE805" s="18"/>
      <c r="DF805" s="18"/>
      <c r="DG805" s="18"/>
      <c r="DH805" s="18"/>
      <c r="DI805" s="18"/>
      <c r="DJ805" s="18"/>
      <c r="DK805" s="18"/>
      <c r="DL805" s="18"/>
      <c r="DM805" s="18"/>
      <c r="DN805" s="18"/>
      <c r="DO805" s="18"/>
      <c r="DP805" s="18"/>
      <c r="DQ805" s="18"/>
      <c r="DR805" s="18">
        <v>0</v>
      </c>
      <c r="DS805" s="18">
        <v>0</v>
      </c>
      <c r="DT805" s="18"/>
      <c r="DU805" s="18">
        <v>1</v>
      </c>
      <c r="DV805" s="18"/>
      <c r="DW805" s="18"/>
      <c r="DX805" s="18"/>
      <c r="DY805" s="18"/>
      <c r="DZ805" s="18"/>
      <c r="EA805" s="18"/>
      <c r="EB805" s="18"/>
      <c r="EC805" s="18"/>
      <c r="ED805" s="18"/>
      <c r="EE805" s="18"/>
      <c r="EF805" s="18"/>
      <c r="EG805" s="18"/>
      <c r="EH805" s="18" t="s">
        <v>1168</v>
      </c>
      <c r="EI805" s="18" cm="1">
        <f t="array" ref="EI805">IF(SUMPRODUCT(--(DO805:DS805&lt;&gt;""))=0, 0,1)</f>
        <v>1</v>
      </c>
      <c r="EJ805" s="18" cm="1">
        <f t="array" ref="EJ805">IF(SUMPRODUCT(--(DT805:EG805&lt;&gt;""))=0, 0,1)</f>
        <v>1</v>
      </c>
      <c r="EK805" s="18" cm="1">
        <f t="array" ref="EK805">IF(SUMPRODUCT(--(EC805:EG805&lt;&gt;""))=0, 0,1)</f>
        <v>0</v>
      </c>
      <c r="EL805" s="18" cm="1">
        <f t="array" ref="EL805">IF(SUMPRODUCT(--(EE805:EG805&lt;&gt;""))=0, 0,1)</f>
        <v>0</v>
      </c>
      <c r="EM805" s="18">
        <f t="shared" si="185"/>
        <v>1</v>
      </c>
      <c r="EN805" s="18">
        <f t="shared" si="186"/>
        <v>0</v>
      </c>
      <c r="EO805" s="18">
        <f t="shared" si="187"/>
        <v>1</v>
      </c>
      <c r="EP805" s="18" t="str">
        <f t="shared" si="188"/>
        <v>NA</v>
      </c>
      <c r="EQ805" s="18" t="str">
        <f t="shared" si="189"/>
        <v>NA</v>
      </c>
      <c r="ER805" s="58" t="s">
        <v>2080</v>
      </c>
      <c r="ES805" s="59">
        <v>43796</v>
      </c>
      <c r="ET805" s="18" t="s">
        <v>1169</v>
      </c>
      <c r="EU805" s="18" t="s">
        <v>1154</v>
      </c>
    </row>
    <row r="806" spans="1:151" ht="15.75" customHeight="1" x14ac:dyDescent="0.2">
      <c r="A806" s="5" t="s">
        <v>339</v>
      </c>
      <c r="B806" s="24" t="s">
        <v>1153</v>
      </c>
      <c r="C806" s="26">
        <v>1</v>
      </c>
      <c r="D806" s="18" t="s">
        <v>1089</v>
      </c>
      <c r="E806" s="18" t="s">
        <v>1157</v>
      </c>
      <c r="F806" s="18" t="s">
        <v>553</v>
      </c>
      <c r="G806" s="18" t="s">
        <v>1174</v>
      </c>
      <c r="H806" s="18" t="s">
        <v>1175</v>
      </c>
      <c r="I806" s="18" t="s">
        <v>363</v>
      </c>
      <c r="J806" s="18" t="s">
        <v>363</v>
      </c>
      <c r="K806" s="18" t="s">
        <v>1156</v>
      </c>
      <c r="L806" s="18" t="s">
        <v>363</v>
      </c>
      <c r="M806" s="18" t="s">
        <v>341</v>
      </c>
      <c r="N806" s="56">
        <v>12</v>
      </c>
      <c r="O806" s="18" t="s">
        <v>1155</v>
      </c>
      <c r="P806" s="18" t="s">
        <v>466</v>
      </c>
      <c r="Q806" s="18" t="s">
        <v>254</v>
      </c>
      <c r="R806" s="24" t="s">
        <v>257</v>
      </c>
      <c r="S806" s="24" t="s">
        <v>257</v>
      </c>
      <c r="T806" s="26" t="s">
        <v>257</v>
      </c>
      <c r="U806" s="26" t="s">
        <v>257</v>
      </c>
      <c r="V806" s="26" t="s">
        <v>257</v>
      </c>
      <c r="W806" s="26" t="s">
        <v>257</v>
      </c>
      <c r="X806" s="18" t="s">
        <v>1158</v>
      </c>
      <c r="Y806" s="18">
        <v>0</v>
      </c>
      <c r="Z806" s="18" t="s">
        <v>599</v>
      </c>
      <c r="AA806" s="18">
        <v>0</v>
      </c>
      <c r="AB806" s="57" t="s">
        <v>257</v>
      </c>
      <c r="AC806" s="18" t="s">
        <v>595</v>
      </c>
      <c r="AD806" s="18" t="s">
        <v>595</v>
      </c>
      <c r="AE806" s="18" t="s">
        <v>595</v>
      </c>
      <c r="AF806" s="18" t="s">
        <v>595</v>
      </c>
      <c r="AG806" s="18" t="s">
        <v>595</v>
      </c>
      <c r="AH806" s="18" t="s">
        <v>595</v>
      </c>
      <c r="AI806" s="18" t="s">
        <v>595</v>
      </c>
      <c r="AJ806" s="18" t="s">
        <v>595</v>
      </c>
      <c r="AK806" s="18" t="s">
        <v>595</v>
      </c>
      <c r="AL806" s="18" t="s">
        <v>1159</v>
      </c>
      <c r="AM806" s="18" t="s">
        <v>342</v>
      </c>
      <c r="AN806" s="66">
        <v>66.2</v>
      </c>
      <c r="AO806" s="18" t="s">
        <v>1160</v>
      </c>
      <c r="AP806" s="26" t="s">
        <v>479</v>
      </c>
      <c r="AQ806" s="18">
        <v>20</v>
      </c>
      <c r="AR806" s="18" t="s">
        <v>1161</v>
      </c>
      <c r="AS806" s="18" t="s">
        <v>257</v>
      </c>
      <c r="AT806" s="18" t="s">
        <v>257</v>
      </c>
      <c r="AU806" s="66">
        <f t="shared" si="180"/>
        <v>12.9</v>
      </c>
      <c r="AV806" s="66">
        <v>12.9</v>
      </c>
      <c r="AW806" s="26" t="s">
        <v>501</v>
      </c>
      <c r="AX806" s="5" t="s">
        <v>363</v>
      </c>
      <c r="AY806" s="5" t="s">
        <v>363</v>
      </c>
      <c r="AZ806" s="5" t="s">
        <v>363</v>
      </c>
      <c r="BA806" s="5" t="s">
        <v>363</v>
      </c>
      <c r="BB806" s="18" t="s">
        <v>1162</v>
      </c>
      <c r="BC806" s="18" t="s">
        <v>296</v>
      </c>
      <c r="BD806" s="66">
        <v>28.8</v>
      </c>
      <c r="BE806" s="18" t="s">
        <v>1160</v>
      </c>
      <c r="BF806" s="26" t="s">
        <v>479</v>
      </c>
      <c r="BG806" s="18">
        <v>20</v>
      </c>
      <c r="BH806" s="18" t="s">
        <v>1161</v>
      </c>
      <c r="BI806" s="18" t="s">
        <v>257</v>
      </c>
      <c r="BJ806" s="18" t="s">
        <v>257</v>
      </c>
      <c r="BK806" s="66">
        <f t="shared" si="190"/>
        <v>21.6</v>
      </c>
      <c r="BL806" s="66">
        <v>21.6</v>
      </c>
      <c r="BM806" s="26" t="s">
        <v>501</v>
      </c>
      <c r="BN806" s="5" t="s">
        <v>363</v>
      </c>
      <c r="BO806" s="5" t="s">
        <v>363</v>
      </c>
      <c r="BP806" s="5" t="s">
        <v>363</v>
      </c>
      <c r="BQ806" s="5" t="s">
        <v>363</v>
      </c>
      <c r="BR806" s="18" t="s">
        <v>1162</v>
      </c>
      <c r="BS806" s="18" t="s">
        <v>1163</v>
      </c>
      <c r="BT806" s="55">
        <v>0.12</v>
      </c>
      <c r="BU806" s="18" t="s">
        <v>1164</v>
      </c>
      <c r="BV806" s="18" t="s">
        <v>363</v>
      </c>
      <c r="BW806" s="72" t="s">
        <v>1165</v>
      </c>
      <c r="BX806" s="18" t="s">
        <v>1166</v>
      </c>
      <c r="BY806" s="18" t="s">
        <v>257</v>
      </c>
      <c r="BZ806" s="18" t="s">
        <v>257</v>
      </c>
      <c r="CA806" s="18" t="s">
        <v>257</v>
      </c>
      <c r="CB806" s="18" t="s">
        <v>257</v>
      </c>
      <c r="CC806" s="18" t="s">
        <v>257</v>
      </c>
      <c r="CD806" s="18">
        <v>3</v>
      </c>
      <c r="CE806" s="18" t="s">
        <v>476</v>
      </c>
      <c r="CF806" s="18">
        <v>24</v>
      </c>
      <c r="CG806" s="18" t="s">
        <v>476</v>
      </c>
      <c r="CH806" s="18" t="s">
        <v>1167</v>
      </c>
      <c r="CI806" s="18"/>
      <c r="CJ806" s="18"/>
      <c r="CK806" s="18"/>
      <c r="CL806" s="18"/>
      <c r="CM806" s="18"/>
      <c r="CN806" s="18"/>
      <c r="CO806" s="18"/>
      <c r="CP806" s="18"/>
      <c r="CQ806" s="18"/>
      <c r="CR806" s="18"/>
      <c r="CS806" s="18"/>
      <c r="CT806" s="18"/>
      <c r="CU806" s="18"/>
      <c r="CV806" s="18"/>
      <c r="CW806" s="18"/>
      <c r="CX806" s="18"/>
      <c r="CY806" s="18"/>
      <c r="CZ806" s="18"/>
      <c r="DA806" s="18"/>
      <c r="DB806" s="18"/>
      <c r="DC806" s="18"/>
      <c r="DD806" s="18"/>
      <c r="DE806" s="18"/>
      <c r="DF806" s="18"/>
      <c r="DG806" s="18"/>
      <c r="DH806" s="18"/>
      <c r="DI806" s="18"/>
      <c r="DJ806" s="18"/>
      <c r="DK806" s="18"/>
      <c r="DL806" s="18"/>
      <c r="DM806" s="18"/>
      <c r="DN806" s="18"/>
      <c r="DO806" s="18"/>
      <c r="DP806" s="18"/>
      <c r="DQ806" s="18"/>
      <c r="DR806" s="18">
        <v>0</v>
      </c>
      <c r="DS806" s="18">
        <v>0</v>
      </c>
      <c r="DT806" s="18"/>
      <c r="DU806" s="18">
        <v>0</v>
      </c>
      <c r="DV806" s="18"/>
      <c r="DW806" s="18"/>
      <c r="DX806" s="18"/>
      <c r="DY806" s="18"/>
      <c r="DZ806" s="18"/>
      <c r="EA806" s="18"/>
      <c r="EB806" s="18"/>
      <c r="EC806" s="18"/>
      <c r="ED806" s="18"/>
      <c r="EE806" s="18"/>
      <c r="EF806" s="18"/>
      <c r="EG806" s="18"/>
      <c r="EH806" s="18" t="s">
        <v>1168</v>
      </c>
      <c r="EI806" s="18" cm="1">
        <f t="array" ref="EI806">IF(SUMPRODUCT(--(DO806:DS806&lt;&gt;""))=0, 0,1)</f>
        <v>1</v>
      </c>
      <c r="EJ806" s="18" cm="1">
        <f t="array" ref="EJ806">IF(SUMPRODUCT(--(DT806:EG806&lt;&gt;""))=0, 0,1)</f>
        <v>1</v>
      </c>
      <c r="EK806" s="18" cm="1">
        <f t="array" ref="EK806">IF(SUMPRODUCT(--(EC806:EG806&lt;&gt;""))=0, 0,1)</f>
        <v>0</v>
      </c>
      <c r="EL806" s="18" cm="1">
        <f t="array" ref="EL806">IF(SUMPRODUCT(--(EE806:EG806&lt;&gt;""))=0, 0,1)</f>
        <v>0</v>
      </c>
      <c r="EM806" s="18">
        <f t="shared" si="185"/>
        <v>0</v>
      </c>
      <c r="EN806" s="18">
        <f t="shared" si="186"/>
        <v>0</v>
      </c>
      <c r="EO806" s="18">
        <f t="shared" si="187"/>
        <v>0</v>
      </c>
      <c r="EP806" s="18" t="str">
        <f t="shared" si="188"/>
        <v>NA</v>
      </c>
      <c r="EQ806" s="18" t="str">
        <f t="shared" si="189"/>
        <v>NA</v>
      </c>
      <c r="ER806" s="58" t="s">
        <v>2080</v>
      </c>
      <c r="ES806" s="59">
        <v>43796</v>
      </c>
      <c r="ET806" s="18" t="s">
        <v>1169</v>
      </c>
      <c r="EU806" s="18" t="s">
        <v>1154</v>
      </c>
    </row>
    <row r="807" spans="1:151" ht="15.75" customHeight="1" x14ac:dyDescent="0.2">
      <c r="A807" s="5" t="s">
        <v>339</v>
      </c>
      <c r="B807" s="24" t="s">
        <v>1153</v>
      </c>
      <c r="C807" s="26">
        <v>1</v>
      </c>
      <c r="D807" s="18" t="s">
        <v>1170</v>
      </c>
      <c r="E807" s="18" t="s">
        <v>1157</v>
      </c>
      <c r="F807" s="18" t="s">
        <v>553</v>
      </c>
      <c r="G807" s="18" t="s">
        <v>1174</v>
      </c>
      <c r="H807" s="18" t="s">
        <v>1175</v>
      </c>
      <c r="I807" s="18" t="s">
        <v>363</v>
      </c>
      <c r="J807" s="18" t="s">
        <v>363</v>
      </c>
      <c r="K807" s="18" t="s">
        <v>1156</v>
      </c>
      <c r="L807" s="18" t="s">
        <v>363</v>
      </c>
      <c r="M807" s="18" t="s">
        <v>341</v>
      </c>
      <c r="N807" s="56">
        <v>12</v>
      </c>
      <c r="O807" s="18" t="s">
        <v>1155</v>
      </c>
      <c r="P807" s="18" t="s">
        <v>466</v>
      </c>
      <c r="Q807" s="18" t="s">
        <v>254</v>
      </c>
      <c r="R807" s="24" t="s">
        <v>257</v>
      </c>
      <c r="S807" s="24" t="s">
        <v>257</v>
      </c>
      <c r="T807" s="26" t="s">
        <v>257</v>
      </c>
      <c r="U807" s="26" t="s">
        <v>257</v>
      </c>
      <c r="V807" s="26" t="s">
        <v>257</v>
      </c>
      <c r="W807" s="26" t="s">
        <v>257</v>
      </c>
      <c r="X807" s="18" t="s">
        <v>1158</v>
      </c>
      <c r="Y807" s="18">
        <v>200</v>
      </c>
      <c r="Z807" s="18" t="s">
        <v>599</v>
      </c>
      <c r="AA807" s="18">
        <v>200</v>
      </c>
      <c r="AB807" s="57" t="s">
        <v>257</v>
      </c>
      <c r="AC807" s="18" t="s">
        <v>595</v>
      </c>
      <c r="AD807" s="18" t="s">
        <v>595</v>
      </c>
      <c r="AE807" s="18" t="s">
        <v>595</v>
      </c>
      <c r="AF807" s="18" t="s">
        <v>595</v>
      </c>
      <c r="AG807" s="18" t="s">
        <v>595</v>
      </c>
      <c r="AH807" s="18" t="s">
        <v>595</v>
      </c>
      <c r="AI807" s="18" t="s">
        <v>595</v>
      </c>
      <c r="AJ807" s="18" t="s">
        <v>595</v>
      </c>
      <c r="AK807" s="18" t="s">
        <v>595</v>
      </c>
      <c r="AL807" s="18" t="s">
        <v>1159</v>
      </c>
      <c r="AM807" s="18" t="s">
        <v>342</v>
      </c>
      <c r="AN807" s="66">
        <v>40.700000000000003</v>
      </c>
      <c r="AO807" s="18" t="s">
        <v>1160</v>
      </c>
      <c r="AP807" s="26" t="s">
        <v>479</v>
      </c>
      <c r="AQ807" s="18">
        <v>20</v>
      </c>
      <c r="AR807" s="18" t="s">
        <v>1161</v>
      </c>
      <c r="AS807" s="18" t="s">
        <v>257</v>
      </c>
      <c r="AT807" s="18" t="s">
        <v>257</v>
      </c>
      <c r="AU807" s="66">
        <f t="shared" si="180"/>
        <v>14.8</v>
      </c>
      <c r="AV807" s="66">
        <v>14.8</v>
      </c>
      <c r="AW807" s="26" t="s">
        <v>501</v>
      </c>
      <c r="AX807" s="5" t="s">
        <v>363</v>
      </c>
      <c r="AY807" s="5" t="s">
        <v>363</v>
      </c>
      <c r="AZ807" s="5" t="s">
        <v>363</v>
      </c>
      <c r="BA807" s="5" t="s">
        <v>363</v>
      </c>
      <c r="BB807" s="18" t="s">
        <v>1162</v>
      </c>
      <c r="BC807" s="18" t="s">
        <v>296</v>
      </c>
      <c r="BD807" s="66">
        <v>33.799999999999997</v>
      </c>
      <c r="BE807" s="18" t="s">
        <v>1160</v>
      </c>
      <c r="BF807" s="26" t="s">
        <v>479</v>
      </c>
      <c r="BG807" s="18">
        <v>20</v>
      </c>
      <c r="BH807" s="18" t="s">
        <v>1161</v>
      </c>
      <c r="BI807" s="18" t="s">
        <v>257</v>
      </c>
      <c r="BJ807" s="18" t="s">
        <v>257</v>
      </c>
      <c r="BK807" s="66">
        <f t="shared" si="190"/>
        <v>7.3</v>
      </c>
      <c r="BL807" s="66">
        <v>7.3</v>
      </c>
      <c r="BM807" s="26" t="s">
        <v>501</v>
      </c>
      <c r="BN807" s="5" t="s">
        <v>363</v>
      </c>
      <c r="BO807" s="5" t="s">
        <v>363</v>
      </c>
      <c r="BP807" s="5" t="s">
        <v>363</v>
      </c>
      <c r="BQ807" s="5" t="s">
        <v>363</v>
      </c>
      <c r="BR807" s="18" t="s">
        <v>1162</v>
      </c>
      <c r="BS807" s="18" t="s">
        <v>1163</v>
      </c>
      <c r="BT807" s="55">
        <v>0.25</v>
      </c>
      <c r="BU807" s="18" t="s">
        <v>1164</v>
      </c>
      <c r="BV807" s="18" t="s">
        <v>363</v>
      </c>
      <c r="BW807" s="72" t="s">
        <v>1165</v>
      </c>
      <c r="BX807" s="18" t="s">
        <v>1166</v>
      </c>
      <c r="BY807" s="18" t="s">
        <v>257</v>
      </c>
      <c r="BZ807" s="18" t="s">
        <v>257</v>
      </c>
      <c r="CA807" s="18" t="s">
        <v>257</v>
      </c>
      <c r="CB807" s="18" t="s">
        <v>257</v>
      </c>
      <c r="CC807" s="18" t="s">
        <v>257</v>
      </c>
      <c r="CD807" s="18">
        <v>3</v>
      </c>
      <c r="CE807" s="18" t="s">
        <v>476</v>
      </c>
      <c r="CF807" s="18">
        <v>24</v>
      </c>
      <c r="CG807" s="18" t="s">
        <v>476</v>
      </c>
      <c r="CH807" s="18" t="s">
        <v>1167</v>
      </c>
      <c r="CI807" s="18"/>
      <c r="CJ807" s="18"/>
      <c r="CK807" s="18"/>
      <c r="CL807" s="18"/>
      <c r="CM807" s="18"/>
      <c r="CN807" s="18"/>
      <c r="CO807" s="18"/>
      <c r="CP807" s="18"/>
      <c r="CQ807" s="18"/>
      <c r="CR807" s="18"/>
      <c r="CS807" s="18"/>
      <c r="CT807" s="18"/>
      <c r="CU807" s="18"/>
      <c r="CV807" s="18"/>
      <c r="CW807" s="18"/>
      <c r="CX807" s="18"/>
      <c r="CY807" s="18"/>
      <c r="CZ807" s="18"/>
      <c r="DA807" s="18"/>
      <c r="DB807" s="18"/>
      <c r="DC807" s="18"/>
      <c r="DD807" s="18"/>
      <c r="DE807" s="18"/>
      <c r="DF807" s="18"/>
      <c r="DG807" s="18"/>
      <c r="DH807" s="18"/>
      <c r="DI807" s="18"/>
      <c r="DJ807" s="18"/>
      <c r="DK807" s="18"/>
      <c r="DL807" s="18"/>
      <c r="DM807" s="18"/>
      <c r="DN807" s="18"/>
      <c r="DO807" s="18"/>
      <c r="DP807" s="18"/>
      <c r="DQ807" s="18"/>
      <c r="DR807" s="18">
        <v>1</v>
      </c>
      <c r="DS807" s="18">
        <v>1</v>
      </c>
      <c r="DT807" s="18"/>
      <c r="DU807" s="18">
        <v>1</v>
      </c>
      <c r="DV807" s="18"/>
      <c r="DW807" s="18"/>
      <c r="DX807" s="18"/>
      <c r="DY807" s="18"/>
      <c r="DZ807" s="18"/>
      <c r="EA807" s="18"/>
      <c r="EB807" s="18"/>
      <c r="EC807" s="18"/>
      <c r="ED807" s="18"/>
      <c r="EE807" s="18"/>
      <c r="EF807" s="18"/>
      <c r="EG807" s="18"/>
      <c r="EH807" s="18" t="s">
        <v>1168</v>
      </c>
      <c r="EI807" s="18" cm="1">
        <f t="array" ref="EI807">IF(SUMPRODUCT(--(DO807:DS807&lt;&gt;""))=0, 0,1)</f>
        <v>1</v>
      </c>
      <c r="EJ807" s="18" cm="1">
        <f t="array" ref="EJ807">IF(SUMPRODUCT(--(DT807:EG807&lt;&gt;""))=0, 0,1)</f>
        <v>1</v>
      </c>
      <c r="EK807" s="18" cm="1">
        <f t="array" ref="EK807">IF(SUMPRODUCT(--(EC807:EG807&lt;&gt;""))=0, 0,1)</f>
        <v>0</v>
      </c>
      <c r="EL807" s="18" cm="1">
        <f t="array" ref="EL807">IF(SUMPRODUCT(--(EE807:EG807&lt;&gt;""))=0, 0,1)</f>
        <v>0</v>
      </c>
      <c r="EM807" s="18">
        <f t="shared" si="185"/>
        <v>1</v>
      </c>
      <c r="EN807" s="18">
        <f t="shared" si="186"/>
        <v>1</v>
      </c>
      <c r="EO807" s="18">
        <f t="shared" si="187"/>
        <v>1</v>
      </c>
      <c r="EP807" s="18" t="str">
        <f t="shared" si="188"/>
        <v>NA</v>
      </c>
      <c r="EQ807" s="18" t="str">
        <f t="shared" si="189"/>
        <v>NA</v>
      </c>
      <c r="ER807" s="58" t="s">
        <v>2080</v>
      </c>
      <c r="ES807" s="59">
        <v>43796</v>
      </c>
      <c r="ET807" s="18" t="s">
        <v>1169</v>
      </c>
      <c r="EU807" s="18" t="s">
        <v>1154</v>
      </c>
    </row>
    <row r="808" spans="1:151" ht="15.75" customHeight="1" x14ac:dyDescent="0.2">
      <c r="A808" s="5" t="s">
        <v>345</v>
      </c>
      <c r="B808" s="24" t="s">
        <v>1176</v>
      </c>
      <c r="C808" s="26">
        <v>1</v>
      </c>
      <c r="D808" s="18" t="s">
        <v>1179</v>
      </c>
      <c r="E808" s="18" t="s">
        <v>257</v>
      </c>
      <c r="F808" s="18" t="s">
        <v>553</v>
      </c>
      <c r="G808" s="18" t="s">
        <v>467</v>
      </c>
      <c r="H808" s="18" t="s">
        <v>624</v>
      </c>
      <c r="I808" s="18" t="s">
        <v>363</v>
      </c>
      <c r="J808" s="18" t="s">
        <v>363</v>
      </c>
      <c r="K808" s="18" t="s">
        <v>363</v>
      </c>
      <c r="L808" s="18" t="s">
        <v>363</v>
      </c>
      <c r="M808" s="18" t="s">
        <v>276</v>
      </c>
      <c r="N808" s="56">
        <v>127</v>
      </c>
      <c r="O808" s="18" t="s">
        <v>1178</v>
      </c>
      <c r="P808" s="18" t="s">
        <v>261</v>
      </c>
      <c r="Q808" s="18" t="s">
        <v>254</v>
      </c>
      <c r="R808" s="24" t="s">
        <v>257</v>
      </c>
      <c r="S808" s="24" t="s">
        <v>257</v>
      </c>
      <c r="T808" s="18" t="s">
        <v>1180</v>
      </c>
      <c r="U808" s="26" t="s">
        <v>1181</v>
      </c>
      <c r="V808" s="26" t="s">
        <v>1182</v>
      </c>
      <c r="W808" s="26" t="s">
        <v>1183</v>
      </c>
      <c r="X808" s="18" t="s">
        <v>1184</v>
      </c>
      <c r="Y808" s="18">
        <v>200</v>
      </c>
      <c r="Z808" s="18" t="s">
        <v>599</v>
      </c>
      <c r="AA808" s="18">
        <v>200</v>
      </c>
      <c r="AB808" s="57" t="s">
        <v>257</v>
      </c>
      <c r="AC808" s="18" t="s">
        <v>595</v>
      </c>
      <c r="AD808" s="18" t="s">
        <v>595</v>
      </c>
      <c r="AE808" s="18" t="s">
        <v>595</v>
      </c>
      <c r="AF808" s="18" t="s">
        <v>595</v>
      </c>
      <c r="AG808" s="18" t="s">
        <v>595</v>
      </c>
      <c r="AH808" s="18" t="s">
        <v>595</v>
      </c>
      <c r="AI808" s="18">
        <v>45</v>
      </c>
      <c r="AJ808" s="18" t="s">
        <v>522</v>
      </c>
      <c r="AK808" s="18">
        <v>45</v>
      </c>
      <c r="AL808" s="18" t="s">
        <v>1185</v>
      </c>
      <c r="AM808" s="18" t="s">
        <v>302</v>
      </c>
      <c r="AN808" s="57">
        <v>8</v>
      </c>
      <c r="AO808" s="18" t="s">
        <v>1186</v>
      </c>
      <c r="AP808" s="18" t="s">
        <v>479</v>
      </c>
      <c r="AQ808" s="18">
        <v>9</v>
      </c>
      <c r="AR808" s="18" t="s">
        <v>1187</v>
      </c>
      <c r="AS808" s="18" t="s">
        <v>257</v>
      </c>
      <c r="AT808" s="18" t="s">
        <v>257</v>
      </c>
      <c r="AU808" s="18">
        <v>2.2999999999999998</v>
      </c>
      <c r="AV808" s="18">
        <v>2.2999999999999998</v>
      </c>
      <c r="AW808" s="18" t="s">
        <v>363</v>
      </c>
      <c r="AX808" s="18">
        <v>45</v>
      </c>
      <c r="AY808" s="18" t="s">
        <v>522</v>
      </c>
      <c r="AZ808" s="18" t="s">
        <v>257</v>
      </c>
      <c r="BA808" s="18" t="s">
        <v>257</v>
      </c>
      <c r="BB808" s="18" t="s">
        <v>1188</v>
      </c>
      <c r="BC808" s="18"/>
      <c r="BD808" s="18"/>
      <c r="BE808" s="18"/>
      <c r="BF808" s="18"/>
      <c r="BG808" s="18"/>
      <c r="BH808" s="18"/>
      <c r="BI808" s="18"/>
      <c r="BJ808" s="18"/>
      <c r="BK808" s="18"/>
      <c r="BL808" s="18"/>
      <c r="BM808" s="18"/>
      <c r="BN808" s="18"/>
      <c r="BO808" s="18"/>
      <c r="BP808" s="18"/>
      <c r="BQ808" s="18"/>
      <c r="BR808" s="18"/>
      <c r="BS808" s="18"/>
      <c r="BT808" s="18"/>
      <c r="BU808" s="18"/>
      <c r="BV808" s="18"/>
      <c r="BW808" s="18"/>
      <c r="BX808" s="18"/>
      <c r="BY808" s="18"/>
      <c r="BZ808" s="18"/>
      <c r="CA808" s="18"/>
      <c r="CB808" s="18"/>
      <c r="CC808" s="18"/>
      <c r="CD808" s="18"/>
      <c r="CE808" s="18"/>
      <c r="CF808" s="18"/>
      <c r="CG808" s="18"/>
      <c r="CH808" s="18"/>
      <c r="CI808" s="18"/>
      <c r="CJ808" s="18"/>
      <c r="CK808" s="18"/>
      <c r="CL808" s="18"/>
      <c r="CM808" s="18"/>
      <c r="CN808" s="18"/>
      <c r="CO808" s="18"/>
      <c r="CP808" s="18"/>
      <c r="CQ808" s="18"/>
      <c r="CR808" s="18"/>
      <c r="CS808" s="18"/>
      <c r="CT808" s="18"/>
      <c r="CU808" s="18"/>
      <c r="CV808" s="18"/>
      <c r="CW808" s="18"/>
      <c r="CX808" s="18"/>
      <c r="CY808" s="18"/>
      <c r="CZ808" s="18"/>
      <c r="DA808" s="18"/>
      <c r="DB808" s="18"/>
      <c r="DC808" s="18"/>
      <c r="DD808" s="18"/>
      <c r="DE808" s="18"/>
      <c r="DF808" s="18"/>
      <c r="DG808" s="18"/>
      <c r="DH808" s="18"/>
      <c r="DI808" s="18"/>
      <c r="DJ808" s="18"/>
      <c r="DK808" s="18"/>
      <c r="DL808" s="18"/>
      <c r="DM808" s="18"/>
      <c r="DN808" s="18"/>
      <c r="DO808" s="18"/>
      <c r="DP808" s="18"/>
      <c r="DQ808" s="18"/>
      <c r="DR808" s="18"/>
      <c r="DS808" s="18"/>
      <c r="DT808" s="18"/>
      <c r="DU808" s="18"/>
      <c r="DV808" s="18"/>
      <c r="DW808" s="18">
        <v>0</v>
      </c>
      <c r="DX808" s="18"/>
      <c r="DY808" s="18"/>
      <c r="DZ808" s="18">
        <v>0</v>
      </c>
      <c r="EA808" s="18"/>
      <c r="EB808" s="18"/>
      <c r="EC808" s="18"/>
      <c r="ED808" s="18"/>
      <c r="EE808" s="18">
        <v>0</v>
      </c>
      <c r="EF808" s="18"/>
      <c r="EG808" s="18">
        <v>0</v>
      </c>
      <c r="EH808" s="18" t="s">
        <v>1189</v>
      </c>
      <c r="EI808" s="18" cm="1">
        <f t="array" ref="EI808">IF(SUMPRODUCT(--(DO808:DS808&lt;&gt;""))=0, 0,1)</f>
        <v>0</v>
      </c>
      <c r="EJ808" s="18" cm="1">
        <f t="array" ref="EJ808">IF(SUMPRODUCT(--(DT808:EG808&lt;&gt;""))=0, 0,1)</f>
        <v>1</v>
      </c>
      <c r="EK808" s="18" cm="1">
        <f t="array" ref="EK808">IF(SUMPRODUCT(--(EC808:EG808&lt;&gt;""))=0, 0,1)</f>
        <v>1</v>
      </c>
      <c r="EL808" s="18" cm="1">
        <f t="array" ref="EL808">IF(SUMPRODUCT(--(EE808:EG808&lt;&gt;""))=0, 0,1)</f>
        <v>1</v>
      </c>
      <c r="EM808" s="18">
        <f t="shared" si="185"/>
        <v>0</v>
      </c>
      <c r="EN808" s="18" t="str">
        <f t="shared" si="186"/>
        <v>NA</v>
      </c>
      <c r="EO808" s="18">
        <f t="shared" si="187"/>
        <v>0</v>
      </c>
      <c r="EP808" s="18">
        <f t="shared" si="188"/>
        <v>0</v>
      </c>
      <c r="EQ808" s="18">
        <f t="shared" si="189"/>
        <v>0</v>
      </c>
      <c r="ER808" s="58" t="s">
        <v>2080</v>
      </c>
      <c r="ES808" s="59">
        <v>43648</v>
      </c>
      <c r="ET808" s="18" t="s">
        <v>1190</v>
      </c>
      <c r="EU808" s="18" t="s">
        <v>1177</v>
      </c>
    </row>
    <row r="809" spans="1:151" ht="15.75" customHeight="1" x14ac:dyDescent="0.2">
      <c r="A809" s="5" t="s">
        <v>345</v>
      </c>
      <c r="B809" s="24" t="s">
        <v>1176</v>
      </c>
      <c r="C809" s="26">
        <v>1</v>
      </c>
      <c r="D809" s="18" t="s">
        <v>1191</v>
      </c>
      <c r="E809" s="18" t="s">
        <v>257</v>
      </c>
      <c r="F809" s="18" t="s">
        <v>553</v>
      </c>
      <c r="G809" s="18" t="s">
        <v>467</v>
      </c>
      <c r="H809" s="18" t="s">
        <v>624</v>
      </c>
      <c r="I809" s="18" t="s">
        <v>363</v>
      </c>
      <c r="J809" s="18" t="s">
        <v>363</v>
      </c>
      <c r="K809" s="18" t="s">
        <v>363</v>
      </c>
      <c r="L809" s="18" t="s">
        <v>363</v>
      </c>
      <c r="M809" s="18" t="s">
        <v>276</v>
      </c>
      <c r="N809" s="56">
        <v>127</v>
      </c>
      <c r="O809" s="18" t="s">
        <v>1178</v>
      </c>
      <c r="P809" s="18" t="s">
        <v>261</v>
      </c>
      <c r="Q809" s="18" t="s">
        <v>254</v>
      </c>
      <c r="R809" s="24" t="s">
        <v>257</v>
      </c>
      <c r="S809" s="24" t="s">
        <v>257</v>
      </c>
      <c r="T809" s="18" t="s">
        <v>1180</v>
      </c>
      <c r="U809" s="26" t="s">
        <v>1181</v>
      </c>
      <c r="V809" s="26" t="s">
        <v>1182</v>
      </c>
      <c r="W809" s="26" t="s">
        <v>1183</v>
      </c>
      <c r="X809" s="18" t="s">
        <v>1184</v>
      </c>
      <c r="Y809" s="18">
        <v>200</v>
      </c>
      <c r="Z809" s="18" t="s">
        <v>599</v>
      </c>
      <c r="AA809" s="57">
        <f>200/7</f>
        <v>28.571428571428573</v>
      </c>
      <c r="AB809" s="57" t="s">
        <v>257</v>
      </c>
      <c r="AC809" s="18" t="s">
        <v>595</v>
      </c>
      <c r="AD809" s="18" t="s">
        <v>595</v>
      </c>
      <c r="AE809" s="18" t="s">
        <v>595</v>
      </c>
      <c r="AF809" s="18" t="s">
        <v>595</v>
      </c>
      <c r="AG809" s="18" t="s">
        <v>595</v>
      </c>
      <c r="AH809" s="18" t="s">
        <v>595</v>
      </c>
      <c r="AI809" s="18">
        <v>45</v>
      </c>
      <c r="AJ809" s="18" t="s">
        <v>522</v>
      </c>
      <c r="AK809" s="18">
        <v>45</v>
      </c>
      <c r="AL809" s="18" t="s">
        <v>1185</v>
      </c>
      <c r="AM809" s="18" t="s">
        <v>302</v>
      </c>
      <c r="AN809" s="57">
        <v>7.8</v>
      </c>
      <c r="AO809" s="18" t="s">
        <v>1186</v>
      </c>
      <c r="AP809" s="18" t="s">
        <v>479</v>
      </c>
      <c r="AQ809" s="18">
        <v>9</v>
      </c>
      <c r="AR809" s="18" t="s">
        <v>1187</v>
      </c>
      <c r="AS809" s="18" t="s">
        <v>257</v>
      </c>
      <c r="AT809" s="18" t="s">
        <v>257</v>
      </c>
      <c r="AU809" s="18">
        <v>1.1000000000000001</v>
      </c>
      <c r="AV809" s="18">
        <v>1.1000000000000001</v>
      </c>
      <c r="AW809" s="18" t="s">
        <v>363</v>
      </c>
      <c r="AX809" s="18">
        <v>45</v>
      </c>
      <c r="AY809" s="18" t="s">
        <v>522</v>
      </c>
      <c r="AZ809" s="18" t="s">
        <v>257</v>
      </c>
      <c r="BA809" s="18" t="s">
        <v>257</v>
      </c>
      <c r="BB809" s="18" t="s">
        <v>1188</v>
      </c>
      <c r="BC809" s="18"/>
      <c r="BD809" s="18"/>
      <c r="BE809" s="18"/>
      <c r="BF809" s="18"/>
      <c r="BG809" s="18"/>
      <c r="BH809" s="18"/>
      <c r="BI809" s="18"/>
      <c r="BJ809" s="18"/>
      <c r="BK809" s="18"/>
      <c r="BL809" s="18"/>
      <c r="BM809" s="18"/>
      <c r="BN809" s="18"/>
      <c r="BO809" s="18"/>
      <c r="BP809" s="18"/>
      <c r="BQ809" s="18"/>
      <c r="BR809" s="18"/>
      <c r="BS809" s="18"/>
      <c r="BT809" s="18"/>
      <c r="BU809" s="18"/>
      <c r="BV809" s="18"/>
      <c r="BW809" s="18"/>
      <c r="BX809" s="18"/>
      <c r="BY809" s="18"/>
      <c r="BZ809" s="18"/>
      <c r="CA809" s="18"/>
      <c r="CB809" s="18"/>
      <c r="CC809" s="18"/>
      <c r="CD809" s="18"/>
      <c r="CE809" s="18"/>
      <c r="CF809" s="18"/>
      <c r="CG809" s="18"/>
      <c r="CH809" s="18"/>
      <c r="CI809" s="18"/>
      <c r="CJ809" s="18"/>
      <c r="CK809" s="18"/>
      <c r="CL809" s="18"/>
      <c r="CM809" s="18"/>
      <c r="CN809" s="18"/>
      <c r="CO809" s="18"/>
      <c r="CP809" s="18"/>
      <c r="CQ809" s="18"/>
      <c r="CR809" s="18"/>
      <c r="CS809" s="18"/>
      <c r="CT809" s="18"/>
      <c r="CU809" s="18"/>
      <c r="CV809" s="18"/>
      <c r="CW809" s="18"/>
      <c r="CX809" s="18"/>
      <c r="CY809" s="18"/>
      <c r="CZ809" s="18"/>
      <c r="DA809" s="18"/>
      <c r="DB809" s="18"/>
      <c r="DC809" s="18"/>
      <c r="DD809" s="18"/>
      <c r="DE809" s="18"/>
      <c r="DF809" s="18"/>
      <c r="DG809" s="18"/>
      <c r="DH809" s="18"/>
      <c r="DI809" s="18"/>
      <c r="DJ809" s="18"/>
      <c r="DK809" s="18"/>
      <c r="DL809" s="18"/>
      <c r="DM809" s="18"/>
      <c r="DN809" s="18"/>
      <c r="DO809" s="18"/>
      <c r="DP809" s="18"/>
      <c r="DQ809" s="18"/>
      <c r="DR809" s="18"/>
      <c r="DS809" s="18"/>
      <c r="DT809" s="18"/>
      <c r="DU809" s="18"/>
      <c r="DV809" s="18"/>
      <c r="DW809" s="18">
        <v>0</v>
      </c>
      <c r="DX809" s="18"/>
      <c r="DY809" s="18"/>
      <c r="DZ809" s="18">
        <v>0</v>
      </c>
      <c r="EA809" s="18"/>
      <c r="EB809" s="18"/>
      <c r="EC809" s="18"/>
      <c r="ED809" s="18"/>
      <c r="EE809" s="18">
        <v>0</v>
      </c>
      <c r="EF809" s="18"/>
      <c r="EG809" s="18">
        <v>0</v>
      </c>
      <c r="EH809" s="18" t="s">
        <v>1189</v>
      </c>
      <c r="EI809" s="18" cm="1">
        <f t="array" ref="EI809">IF(SUMPRODUCT(--(DO809:DS809&lt;&gt;""))=0, 0,1)</f>
        <v>0</v>
      </c>
      <c r="EJ809" s="18" cm="1">
        <f t="array" ref="EJ809">IF(SUMPRODUCT(--(DT809:EG809&lt;&gt;""))=0, 0,1)</f>
        <v>1</v>
      </c>
      <c r="EK809" s="18" cm="1">
        <f t="array" ref="EK809">IF(SUMPRODUCT(--(EC809:EG809&lt;&gt;""))=0, 0,1)</f>
        <v>1</v>
      </c>
      <c r="EL809" s="18" cm="1">
        <f t="array" ref="EL809">IF(SUMPRODUCT(--(EE809:EG809&lt;&gt;""))=0, 0,1)</f>
        <v>1</v>
      </c>
      <c r="EM809" s="18">
        <f t="shared" si="185"/>
        <v>0</v>
      </c>
      <c r="EN809" s="18" t="str">
        <f t="shared" si="186"/>
        <v>NA</v>
      </c>
      <c r="EO809" s="18">
        <f t="shared" si="187"/>
        <v>0</v>
      </c>
      <c r="EP809" s="18">
        <f t="shared" si="188"/>
        <v>0</v>
      </c>
      <c r="EQ809" s="18">
        <f t="shared" si="189"/>
        <v>0</v>
      </c>
      <c r="ER809" s="58" t="s">
        <v>2080</v>
      </c>
      <c r="ES809" s="59">
        <v>43648</v>
      </c>
      <c r="ET809" s="18" t="s">
        <v>1190</v>
      </c>
      <c r="EU809" s="18" t="s">
        <v>1177</v>
      </c>
    </row>
    <row r="810" spans="1:151" ht="15.75" customHeight="1" x14ac:dyDescent="0.2">
      <c r="A810" s="5" t="s">
        <v>345</v>
      </c>
      <c r="B810" s="24" t="s">
        <v>1176</v>
      </c>
      <c r="C810" s="26">
        <v>1</v>
      </c>
      <c r="D810" s="18" t="s">
        <v>1192</v>
      </c>
      <c r="E810" s="18" t="s">
        <v>257</v>
      </c>
      <c r="F810" s="18" t="s">
        <v>553</v>
      </c>
      <c r="G810" s="18" t="s">
        <v>467</v>
      </c>
      <c r="H810" s="18" t="s">
        <v>624</v>
      </c>
      <c r="I810" s="18" t="s">
        <v>363</v>
      </c>
      <c r="J810" s="18" t="s">
        <v>363</v>
      </c>
      <c r="K810" s="18" t="s">
        <v>363</v>
      </c>
      <c r="L810" s="18" t="s">
        <v>363</v>
      </c>
      <c r="M810" s="18" t="s">
        <v>276</v>
      </c>
      <c r="N810" s="56">
        <v>127</v>
      </c>
      <c r="O810" s="18" t="s">
        <v>1178</v>
      </c>
      <c r="P810" s="18" t="s">
        <v>261</v>
      </c>
      <c r="Q810" s="18" t="s">
        <v>254</v>
      </c>
      <c r="R810" s="24" t="s">
        <v>257</v>
      </c>
      <c r="S810" s="24" t="s">
        <v>257</v>
      </c>
      <c r="T810" s="18" t="s">
        <v>1180</v>
      </c>
      <c r="U810" s="26" t="s">
        <v>1181</v>
      </c>
      <c r="V810" s="26" t="s">
        <v>1182</v>
      </c>
      <c r="W810" s="26" t="s">
        <v>1183</v>
      </c>
      <c r="X810" s="18" t="s">
        <v>1184</v>
      </c>
      <c r="Y810" s="18">
        <v>200</v>
      </c>
      <c r="Z810" s="18" t="s">
        <v>599</v>
      </c>
      <c r="AA810" s="57">
        <f>200/45</f>
        <v>4.4444444444444446</v>
      </c>
      <c r="AB810" s="57" t="s">
        <v>257</v>
      </c>
      <c r="AC810" s="18" t="s">
        <v>595</v>
      </c>
      <c r="AD810" s="18" t="s">
        <v>595</v>
      </c>
      <c r="AE810" s="18" t="s">
        <v>595</v>
      </c>
      <c r="AF810" s="18" t="s">
        <v>595</v>
      </c>
      <c r="AG810" s="18" t="s">
        <v>595</v>
      </c>
      <c r="AH810" s="18" t="s">
        <v>595</v>
      </c>
      <c r="AI810" s="18">
        <v>45</v>
      </c>
      <c r="AJ810" s="18" t="s">
        <v>522</v>
      </c>
      <c r="AK810" s="18">
        <v>45</v>
      </c>
      <c r="AL810" s="18" t="s">
        <v>1185</v>
      </c>
      <c r="AM810" s="18" t="s">
        <v>302</v>
      </c>
      <c r="AN810" s="57">
        <v>8.5</v>
      </c>
      <c r="AO810" s="18" t="s">
        <v>1186</v>
      </c>
      <c r="AP810" s="18" t="s">
        <v>479</v>
      </c>
      <c r="AQ810" s="18">
        <v>9</v>
      </c>
      <c r="AR810" s="18" t="s">
        <v>1187</v>
      </c>
      <c r="AS810" s="18" t="s">
        <v>257</v>
      </c>
      <c r="AT810" s="18" t="s">
        <v>257</v>
      </c>
      <c r="AU810" s="18">
        <v>1.7</v>
      </c>
      <c r="AV810" s="18">
        <v>1.7</v>
      </c>
      <c r="AW810" s="18" t="s">
        <v>363</v>
      </c>
      <c r="AX810" s="18">
        <v>45</v>
      </c>
      <c r="AY810" s="18" t="s">
        <v>522</v>
      </c>
      <c r="AZ810" s="18" t="s">
        <v>257</v>
      </c>
      <c r="BA810" s="18" t="s">
        <v>257</v>
      </c>
      <c r="BB810" s="18" t="s">
        <v>1188</v>
      </c>
      <c r="BC810" s="18"/>
      <c r="BD810" s="18"/>
      <c r="BE810" s="18"/>
      <c r="BF810" s="18"/>
      <c r="BG810" s="18"/>
      <c r="BH810" s="18"/>
      <c r="BI810" s="18"/>
      <c r="BJ810" s="18"/>
      <c r="BK810" s="18"/>
      <c r="BL810" s="18"/>
      <c r="BM810" s="18"/>
      <c r="BN810" s="18"/>
      <c r="BO810" s="18"/>
      <c r="BP810" s="18"/>
      <c r="BQ810" s="18"/>
      <c r="BR810" s="18"/>
      <c r="BS810" s="18"/>
      <c r="BT810" s="18"/>
      <c r="BU810" s="18"/>
      <c r="BV810" s="18"/>
      <c r="BW810" s="18"/>
      <c r="BX810" s="18"/>
      <c r="BY810" s="18"/>
      <c r="BZ810" s="18"/>
      <c r="CA810" s="18"/>
      <c r="CB810" s="18"/>
      <c r="CC810" s="18"/>
      <c r="CD810" s="18"/>
      <c r="CE810" s="18"/>
      <c r="CF810" s="18"/>
      <c r="CG810" s="18"/>
      <c r="CH810" s="18"/>
      <c r="CI810" s="18"/>
      <c r="CJ810" s="18"/>
      <c r="CK810" s="18"/>
      <c r="CL810" s="18"/>
      <c r="CM810" s="18"/>
      <c r="CN810" s="18"/>
      <c r="CO810" s="18"/>
      <c r="CP810" s="18"/>
      <c r="CQ810" s="18"/>
      <c r="CR810" s="18"/>
      <c r="CS810" s="18"/>
      <c r="CT810" s="18"/>
      <c r="CU810" s="18"/>
      <c r="CV810" s="18"/>
      <c r="CW810" s="18"/>
      <c r="CX810" s="18"/>
      <c r="CY810" s="18"/>
      <c r="CZ810" s="18"/>
      <c r="DA810" s="18"/>
      <c r="DB810" s="18"/>
      <c r="DC810" s="18"/>
      <c r="DD810" s="18"/>
      <c r="DE810" s="18"/>
      <c r="DF810" s="18"/>
      <c r="DG810" s="18"/>
      <c r="DH810" s="18"/>
      <c r="DI810" s="18"/>
      <c r="DJ810" s="18"/>
      <c r="DK810" s="18"/>
      <c r="DL810" s="18"/>
      <c r="DM810" s="18"/>
      <c r="DN810" s="18"/>
      <c r="DO810" s="18"/>
      <c r="DP810" s="18"/>
      <c r="DQ810" s="18"/>
      <c r="DR810" s="18"/>
      <c r="DS810" s="18"/>
      <c r="DT810" s="18"/>
      <c r="DU810" s="18"/>
      <c r="DV810" s="18"/>
      <c r="DW810" s="18">
        <v>0</v>
      </c>
      <c r="DX810" s="18"/>
      <c r="DY810" s="18"/>
      <c r="DZ810" s="18">
        <v>0</v>
      </c>
      <c r="EA810" s="18"/>
      <c r="EB810" s="18"/>
      <c r="EC810" s="18"/>
      <c r="ED810" s="18"/>
      <c r="EE810" s="18">
        <v>0</v>
      </c>
      <c r="EF810" s="18"/>
      <c r="EG810" s="18">
        <v>0</v>
      </c>
      <c r="EH810" s="18" t="s">
        <v>1189</v>
      </c>
      <c r="EI810" s="18" cm="1">
        <f t="array" ref="EI810">IF(SUMPRODUCT(--(DO810:DS810&lt;&gt;""))=0, 0,1)</f>
        <v>0</v>
      </c>
      <c r="EJ810" s="18" cm="1">
        <f t="array" ref="EJ810">IF(SUMPRODUCT(--(DT810:EG810&lt;&gt;""))=0, 0,1)</f>
        <v>1</v>
      </c>
      <c r="EK810" s="18" cm="1">
        <f t="array" ref="EK810">IF(SUMPRODUCT(--(EC810:EG810&lt;&gt;""))=0, 0,1)</f>
        <v>1</v>
      </c>
      <c r="EL810" s="18" cm="1">
        <f t="array" ref="EL810">IF(SUMPRODUCT(--(EE810:EG810&lt;&gt;""))=0, 0,1)</f>
        <v>1</v>
      </c>
      <c r="EM810" s="18">
        <f t="shared" si="185"/>
        <v>0</v>
      </c>
      <c r="EN810" s="18" t="str">
        <f t="shared" si="186"/>
        <v>NA</v>
      </c>
      <c r="EO810" s="18">
        <f t="shared" si="187"/>
        <v>0</v>
      </c>
      <c r="EP810" s="18">
        <f t="shared" si="188"/>
        <v>0</v>
      </c>
      <c r="EQ810" s="18">
        <f t="shared" si="189"/>
        <v>0</v>
      </c>
      <c r="ER810" s="58" t="s">
        <v>2080</v>
      </c>
      <c r="ES810" s="59">
        <v>43648</v>
      </c>
      <c r="ET810" s="18" t="s">
        <v>1190</v>
      </c>
      <c r="EU810" s="18" t="s">
        <v>1177</v>
      </c>
    </row>
    <row r="811" spans="1:151" ht="15.75" customHeight="1" x14ac:dyDescent="0.2">
      <c r="A811" s="5" t="s">
        <v>345</v>
      </c>
      <c r="B811" s="24" t="s">
        <v>1176</v>
      </c>
      <c r="C811" s="26">
        <v>1</v>
      </c>
      <c r="D811" s="18" t="s">
        <v>1193</v>
      </c>
      <c r="E811" s="18" t="s">
        <v>257</v>
      </c>
      <c r="F811" s="18" t="s">
        <v>553</v>
      </c>
      <c r="G811" s="18" t="s">
        <v>467</v>
      </c>
      <c r="H811" s="18" t="s">
        <v>624</v>
      </c>
      <c r="I811" s="18" t="s">
        <v>363</v>
      </c>
      <c r="J811" s="18" t="s">
        <v>363</v>
      </c>
      <c r="K811" s="18" t="s">
        <v>363</v>
      </c>
      <c r="L811" s="18" t="s">
        <v>363</v>
      </c>
      <c r="M811" s="18" t="s">
        <v>276</v>
      </c>
      <c r="N811" s="56">
        <v>127</v>
      </c>
      <c r="O811" s="18" t="s">
        <v>1178</v>
      </c>
      <c r="P811" s="18" t="s">
        <v>261</v>
      </c>
      <c r="Q811" s="18" t="s">
        <v>254</v>
      </c>
      <c r="R811" s="24" t="s">
        <v>257</v>
      </c>
      <c r="S811" s="24" t="s">
        <v>257</v>
      </c>
      <c r="T811" s="18" t="s">
        <v>1180</v>
      </c>
      <c r="U811" s="26" t="s">
        <v>1181</v>
      </c>
      <c r="V811" s="26" t="s">
        <v>1182</v>
      </c>
      <c r="W811" s="26" t="s">
        <v>1183</v>
      </c>
      <c r="X811" s="18" t="s">
        <v>1184</v>
      </c>
      <c r="Y811" s="18">
        <v>0</v>
      </c>
      <c r="Z811" s="18" t="s">
        <v>599</v>
      </c>
      <c r="AA811" s="18">
        <v>0</v>
      </c>
      <c r="AB811" s="57" t="s">
        <v>257</v>
      </c>
      <c r="AC811" s="18" t="s">
        <v>595</v>
      </c>
      <c r="AD811" s="18" t="s">
        <v>595</v>
      </c>
      <c r="AE811" s="18" t="s">
        <v>595</v>
      </c>
      <c r="AF811" s="18" t="s">
        <v>595</v>
      </c>
      <c r="AG811" s="18" t="s">
        <v>595</v>
      </c>
      <c r="AH811" s="18" t="s">
        <v>595</v>
      </c>
      <c r="AI811" s="18">
        <v>45</v>
      </c>
      <c r="AJ811" s="18" t="s">
        <v>522</v>
      </c>
      <c r="AK811" s="18">
        <v>45</v>
      </c>
      <c r="AL811" s="18" t="s">
        <v>1185</v>
      </c>
      <c r="AM811" s="18" t="s">
        <v>302</v>
      </c>
      <c r="AN811" s="57">
        <v>6.2</v>
      </c>
      <c r="AO811" s="18" t="s">
        <v>1186</v>
      </c>
      <c r="AP811" s="18" t="s">
        <v>479</v>
      </c>
      <c r="AQ811" s="18">
        <v>9</v>
      </c>
      <c r="AR811" s="18" t="s">
        <v>1187</v>
      </c>
      <c r="AS811" s="18" t="s">
        <v>257</v>
      </c>
      <c r="AT811" s="18" t="s">
        <v>257</v>
      </c>
      <c r="AU811" s="18">
        <v>4.5</v>
      </c>
      <c r="AV811" s="18">
        <v>4.5</v>
      </c>
      <c r="AW811" s="18" t="s">
        <v>363</v>
      </c>
      <c r="AX811" s="18">
        <v>45</v>
      </c>
      <c r="AY811" s="18" t="s">
        <v>522</v>
      </c>
      <c r="AZ811" s="18" t="s">
        <v>257</v>
      </c>
      <c r="BA811" s="18" t="s">
        <v>257</v>
      </c>
      <c r="BB811" s="18" t="s">
        <v>1188</v>
      </c>
      <c r="BC811" s="18"/>
      <c r="BD811" s="18"/>
      <c r="BE811" s="18"/>
      <c r="BF811" s="18"/>
      <c r="BG811" s="18"/>
      <c r="BH811" s="18"/>
      <c r="BI811" s="18"/>
      <c r="BJ811" s="18"/>
      <c r="BK811" s="18"/>
      <c r="BL811" s="18"/>
      <c r="BM811" s="18"/>
      <c r="BN811" s="18"/>
      <c r="BO811" s="18"/>
      <c r="BP811" s="18"/>
      <c r="BQ811" s="18"/>
      <c r="BR811" s="18"/>
      <c r="BS811" s="18"/>
      <c r="BT811" s="18"/>
      <c r="BU811" s="18"/>
      <c r="BV811" s="18"/>
      <c r="BW811" s="18"/>
      <c r="BX811" s="18"/>
      <c r="BY811" s="18"/>
      <c r="BZ811" s="18"/>
      <c r="CA811" s="18"/>
      <c r="CB811" s="18"/>
      <c r="CC811" s="18"/>
      <c r="CD811" s="18"/>
      <c r="CE811" s="18"/>
      <c r="CF811" s="18"/>
      <c r="CG811" s="18"/>
      <c r="CH811" s="18"/>
      <c r="CI811" s="18"/>
      <c r="CJ811" s="18"/>
      <c r="CK811" s="18"/>
      <c r="CL811" s="18"/>
      <c r="CM811" s="18"/>
      <c r="CN811" s="18"/>
      <c r="CO811" s="18"/>
      <c r="CP811" s="18"/>
      <c r="CQ811" s="18"/>
      <c r="CR811" s="18"/>
      <c r="CS811" s="18"/>
      <c r="CT811" s="18"/>
      <c r="CU811" s="18"/>
      <c r="CV811" s="18"/>
      <c r="CW811" s="18"/>
      <c r="CX811" s="18"/>
      <c r="CY811" s="18"/>
      <c r="CZ811" s="18"/>
      <c r="DA811" s="18"/>
      <c r="DB811" s="18"/>
      <c r="DC811" s="18"/>
      <c r="DD811" s="18"/>
      <c r="DE811" s="18"/>
      <c r="DF811" s="18"/>
      <c r="DG811" s="18"/>
      <c r="DH811" s="18"/>
      <c r="DI811" s="18"/>
      <c r="DJ811" s="18"/>
      <c r="DK811" s="18"/>
      <c r="DL811" s="18"/>
      <c r="DM811" s="18"/>
      <c r="DN811" s="18"/>
      <c r="DO811" s="18"/>
      <c r="DP811" s="18"/>
      <c r="DQ811" s="18"/>
      <c r="DR811" s="18"/>
      <c r="DS811" s="18"/>
      <c r="DT811" s="18"/>
      <c r="DU811" s="18"/>
      <c r="DV811" s="18"/>
      <c r="DW811" s="18">
        <v>0</v>
      </c>
      <c r="DX811" s="18"/>
      <c r="DY811" s="18"/>
      <c r="DZ811" s="18">
        <v>0</v>
      </c>
      <c r="EA811" s="18"/>
      <c r="EB811" s="18"/>
      <c r="EC811" s="18"/>
      <c r="ED811" s="18"/>
      <c r="EE811" s="18">
        <v>0</v>
      </c>
      <c r="EF811" s="18"/>
      <c r="EG811" s="18">
        <v>0</v>
      </c>
      <c r="EH811" s="18" t="s">
        <v>1189</v>
      </c>
      <c r="EI811" s="18" cm="1">
        <f t="array" ref="EI811">IF(SUMPRODUCT(--(DO811:DS811&lt;&gt;""))=0, 0,1)</f>
        <v>0</v>
      </c>
      <c r="EJ811" s="18" cm="1">
        <f t="array" ref="EJ811">IF(SUMPRODUCT(--(DT811:EG811&lt;&gt;""))=0, 0,1)</f>
        <v>1</v>
      </c>
      <c r="EK811" s="18" cm="1">
        <f t="array" ref="EK811">IF(SUMPRODUCT(--(EC811:EG811&lt;&gt;""))=0, 0,1)</f>
        <v>1</v>
      </c>
      <c r="EL811" s="18" cm="1">
        <f t="array" ref="EL811">IF(SUMPRODUCT(--(EE811:EG811&lt;&gt;""))=0, 0,1)</f>
        <v>1</v>
      </c>
      <c r="EM811" s="18">
        <f t="shared" si="185"/>
        <v>0</v>
      </c>
      <c r="EN811" s="18" t="str">
        <f t="shared" si="186"/>
        <v>NA</v>
      </c>
      <c r="EO811" s="18">
        <f t="shared" si="187"/>
        <v>0</v>
      </c>
      <c r="EP811" s="18">
        <f t="shared" si="188"/>
        <v>0</v>
      </c>
      <c r="EQ811" s="18">
        <f t="shared" si="189"/>
        <v>0</v>
      </c>
      <c r="ER811" s="58" t="s">
        <v>2080</v>
      </c>
      <c r="ES811" s="59">
        <v>43648</v>
      </c>
      <c r="ET811" s="18" t="s">
        <v>1190</v>
      </c>
      <c r="EU811" s="18" t="s">
        <v>1177</v>
      </c>
    </row>
    <row r="812" spans="1:151" ht="15.75" customHeight="1" x14ac:dyDescent="0.2">
      <c r="A812" s="5" t="s">
        <v>349</v>
      </c>
      <c r="B812" s="24" t="s">
        <v>1196</v>
      </c>
      <c r="C812" s="26">
        <v>1</v>
      </c>
      <c r="D812" s="18" t="s">
        <v>1200</v>
      </c>
      <c r="E812" s="26" t="s">
        <v>257</v>
      </c>
      <c r="F812" s="18" t="s">
        <v>553</v>
      </c>
      <c r="G812" s="18" t="s">
        <v>467</v>
      </c>
      <c r="H812" s="18" t="s">
        <v>1199</v>
      </c>
      <c r="I812" s="18" t="s">
        <v>363</v>
      </c>
      <c r="J812" s="18" t="s">
        <v>363</v>
      </c>
      <c r="K812" s="18" t="s">
        <v>363</v>
      </c>
      <c r="L812" s="18" t="s">
        <v>363</v>
      </c>
      <c r="M812" s="18" t="s">
        <v>341</v>
      </c>
      <c r="N812" s="56">
        <v>2</v>
      </c>
      <c r="O812" s="18" t="s">
        <v>1198</v>
      </c>
      <c r="P812" s="18" t="s">
        <v>466</v>
      </c>
      <c r="Q812" s="18" t="s">
        <v>254</v>
      </c>
      <c r="R812" s="24" t="s">
        <v>257</v>
      </c>
      <c r="S812" s="24" t="s">
        <v>257</v>
      </c>
      <c r="T812" s="26" t="s">
        <v>257</v>
      </c>
      <c r="U812" s="26" t="s">
        <v>257</v>
      </c>
      <c r="V812" s="26" t="s">
        <v>257</v>
      </c>
      <c r="W812" s="26" t="s">
        <v>257</v>
      </c>
      <c r="X812" s="18" t="s">
        <v>1201</v>
      </c>
      <c r="Y812" s="18">
        <v>5</v>
      </c>
      <c r="Z812" s="18" t="s">
        <v>474</v>
      </c>
      <c r="AA812" s="18">
        <v>5</v>
      </c>
      <c r="AB812" s="57" t="s">
        <v>257</v>
      </c>
      <c r="AC812" s="18" t="s">
        <v>595</v>
      </c>
      <c r="AD812" s="18" t="s">
        <v>257</v>
      </c>
      <c r="AE812" s="18" t="s">
        <v>257</v>
      </c>
      <c r="AF812" s="18" t="s">
        <v>257</v>
      </c>
      <c r="AG812" s="18" t="s">
        <v>257</v>
      </c>
      <c r="AH812" s="18" t="s">
        <v>257</v>
      </c>
      <c r="AI812" s="18">
        <v>48</v>
      </c>
      <c r="AJ812" s="18" t="s">
        <v>476</v>
      </c>
      <c r="AK812" s="18">
        <f>AI812/24</f>
        <v>2</v>
      </c>
      <c r="AL812" s="18" t="s">
        <v>1202</v>
      </c>
      <c r="AM812" s="18" t="s">
        <v>343</v>
      </c>
      <c r="AN812" s="57">
        <v>5.5</v>
      </c>
      <c r="AO812" s="18" t="s">
        <v>1203</v>
      </c>
      <c r="AP812" s="26" t="s">
        <v>479</v>
      </c>
      <c r="AQ812" s="18">
        <v>4</v>
      </c>
      <c r="AR812" s="18" t="s">
        <v>561</v>
      </c>
      <c r="AS812" s="57">
        <f t="shared" ref="AS812:AS864" si="191">AN812-AU812</f>
        <v>2.4000000000000004</v>
      </c>
      <c r="AT812" s="57">
        <v>8.6</v>
      </c>
      <c r="AU812" s="57">
        <f t="shared" ref="AU812:AU864" si="192">AV812</f>
        <v>3.0999999999999996</v>
      </c>
      <c r="AV812" s="66">
        <f t="shared" ref="AV812:AV864" si="193">AT812-AN812</f>
        <v>3.0999999999999996</v>
      </c>
      <c r="AW812" s="26" t="s">
        <v>501</v>
      </c>
      <c r="AX812" s="68">
        <v>48</v>
      </c>
      <c r="AY812" s="26" t="s">
        <v>476</v>
      </c>
      <c r="AZ812" s="68">
        <v>24</v>
      </c>
      <c r="BA812" s="26" t="s">
        <v>476</v>
      </c>
      <c r="BB812" s="18" t="s">
        <v>1204</v>
      </c>
      <c r="BC812" s="18"/>
      <c r="BD812" s="18"/>
      <c r="BE812" s="18"/>
      <c r="BF812" s="18"/>
      <c r="BG812" s="18"/>
      <c r="BH812" s="18"/>
      <c r="BI812" s="18"/>
      <c r="BJ812" s="18"/>
      <c r="BK812" s="18"/>
      <c r="BL812" s="18"/>
      <c r="BM812" s="18"/>
      <c r="BN812" s="18"/>
      <c r="BO812" s="18"/>
      <c r="BP812" s="18"/>
      <c r="BQ812" s="18"/>
      <c r="BR812" s="18"/>
      <c r="BS812" s="18"/>
      <c r="BT812" s="18"/>
      <c r="BU812" s="18"/>
      <c r="BV812" s="18"/>
      <c r="BW812" s="18"/>
      <c r="BX812" s="18"/>
      <c r="BY812" s="18"/>
      <c r="BZ812" s="18"/>
      <c r="CA812" s="18"/>
      <c r="CB812" s="18"/>
      <c r="CC812" s="18"/>
      <c r="CD812" s="18"/>
      <c r="CE812" s="18"/>
      <c r="CF812" s="18"/>
      <c r="CG812" s="18"/>
      <c r="CH812" s="18"/>
      <c r="CI812" s="18"/>
      <c r="CJ812" s="18"/>
      <c r="CK812" s="18"/>
      <c r="CL812" s="18"/>
      <c r="CM812" s="18"/>
      <c r="CN812" s="18"/>
      <c r="CO812" s="18"/>
      <c r="CP812" s="18"/>
      <c r="CQ812" s="18"/>
      <c r="CR812" s="18"/>
      <c r="CS812" s="18"/>
      <c r="CT812" s="18"/>
      <c r="CU812" s="18"/>
      <c r="CV812" s="18"/>
      <c r="CW812" s="18"/>
      <c r="CX812" s="18"/>
      <c r="CY812" s="18"/>
      <c r="CZ812" s="18"/>
      <c r="DA812" s="18"/>
      <c r="DB812" s="18"/>
      <c r="DC812" s="18"/>
      <c r="DD812" s="18"/>
      <c r="DE812" s="18"/>
      <c r="DF812" s="18"/>
      <c r="DG812" s="18"/>
      <c r="DH812" s="18"/>
      <c r="DI812" s="18"/>
      <c r="DJ812" s="18"/>
      <c r="DK812" s="18"/>
      <c r="DL812" s="18"/>
      <c r="DM812" s="18"/>
      <c r="DN812" s="18"/>
      <c r="DO812" s="18"/>
      <c r="DP812" s="18"/>
      <c r="DQ812" s="18"/>
      <c r="DR812" s="18">
        <v>0</v>
      </c>
      <c r="DS812" s="18"/>
      <c r="DT812" s="18"/>
      <c r="DU812" s="18"/>
      <c r="DV812" s="18"/>
      <c r="DW812" s="18"/>
      <c r="DX812" s="18"/>
      <c r="DY812" s="18"/>
      <c r="DZ812" s="18"/>
      <c r="EA812" s="18"/>
      <c r="EB812" s="18"/>
      <c r="EC812" s="18"/>
      <c r="ED812" s="18"/>
      <c r="EE812" s="18"/>
      <c r="EF812" s="18"/>
      <c r="EG812" s="18"/>
      <c r="EH812" s="18" t="s">
        <v>1205</v>
      </c>
      <c r="EI812" s="18" cm="1">
        <f t="array" ref="EI812">IF(SUMPRODUCT(--(DO812:DS812&lt;&gt;""))=0, 0,1)</f>
        <v>1</v>
      </c>
      <c r="EJ812" s="18" cm="1">
        <f t="array" ref="EJ812">IF(SUMPRODUCT(--(DT812:EG812&lt;&gt;""))=0, 0,1)</f>
        <v>0</v>
      </c>
      <c r="EK812" s="18" cm="1">
        <f t="array" ref="EK812">IF(SUMPRODUCT(--(EC812:EG812&lt;&gt;""))=0, 0,1)</f>
        <v>0</v>
      </c>
      <c r="EL812" s="18" cm="1">
        <f t="array" ref="EL812">IF(SUMPRODUCT(--(EE812:EG812&lt;&gt;""))=0, 0,1)</f>
        <v>0</v>
      </c>
      <c r="EM812" s="18">
        <f t="shared" si="185"/>
        <v>0</v>
      </c>
      <c r="EN812" s="18">
        <f t="shared" si="186"/>
        <v>0</v>
      </c>
      <c r="EO812" s="18" t="str">
        <f t="shared" si="187"/>
        <v>NA</v>
      </c>
      <c r="EP812" s="18" t="str">
        <f t="shared" si="188"/>
        <v>NA</v>
      </c>
      <c r="EQ812" s="18" t="str">
        <f t="shared" si="189"/>
        <v>NA</v>
      </c>
      <c r="ER812" s="58" t="s">
        <v>2080</v>
      </c>
      <c r="ES812" s="59">
        <v>43802</v>
      </c>
      <c r="ET812" s="18" t="s">
        <v>1206</v>
      </c>
      <c r="EU812" s="18" t="s">
        <v>1197</v>
      </c>
    </row>
    <row r="813" spans="1:151" ht="15.75" customHeight="1" x14ac:dyDescent="0.2">
      <c r="A813" s="5" t="s">
        <v>349</v>
      </c>
      <c r="B813" s="24" t="s">
        <v>1196</v>
      </c>
      <c r="C813" s="26">
        <v>1</v>
      </c>
      <c r="D813" s="18" t="s">
        <v>1207</v>
      </c>
      <c r="E813" s="26" t="s">
        <v>257</v>
      </c>
      <c r="F813" s="18" t="s">
        <v>553</v>
      </c>
      <c r="G813" s="18" t="s">
        <v>467</v>
      </c>
      <c r="H813" s="18" t="s">
        <v>1199</v>
      </c>
      <c r="I813" s="18" t="s">
        <v>363</v>
      </c>
      <c r="J813" s="18" t="s">
        <v>363</v>
      </c>
      <c r="K813" s="18" t="s">
        <v>363</v>
      </c>
      <c r="L813" s="18" t="s">
        <v>363</v>
      </c>
      <c r="M813" s="18" t="s">
        <v>341</v>
      </c>
      <c r="N813" s="56">
        <v>2</v>
      </c>
      <c r="O813" s="18" t="s">
        <v>1198</v>
      </c>
      <c r="P813" s="18" t="s">
        <v>466</v>
      </c>
      <c r="Q813" s="18" t="s">
        <v>254</v>
      </c>
      <c r="R813" s="24" t="s">
        <v>257</v>
      </c>
      <c r="S813" s="24" t="s">
        <v>257</v>
      </c>
      <c r="T813" s="26" t="s">
        <v>257</v>
      </c>
      <c r="U813" s="26" t="s">
        <v>257</v>
      </c>
      <c r="V813" s="26" t="s">
        <v>257</v>
      </c>
      <c r="W813" s="26" t="s">
        <v>257</v>
      </c>
      <c r="X813" s="18" t="s">
        <v>1201</v>
      </c>
      <c r="Y813" s="18">
        <v>10</v>
      </c>
      <c r="Z813" s="18" t="s">
        <v>474</v>
      </c>
      <c r="AA813" s="18">
        <v>10</v>
      </c>
      <c r="AB813" s="57" t="s">
        <v>257</v>
      </c>
      <c r="AC813" s="18" t="s">
        <v>595</v>
      </c>
      <c r="AD813" s="18" t="s">
        <v>257</v>
      </c>
      <c r="AE813" s="18" t="s">
        <v>257</v>
      </c>
      <c r="AF813" s="18" t="s">
        <v>257</v>
      </c>
      <c r="AG813" s="18" t="s">
        <v>257</v>
      </c>
      <c r="AH813" s="18" t="s">
        <v>257</v>
      </c>
      <c r="AI813" s="18">
        <v>48</v>
      </c>
      <c r="AJ813" s="18" t="s">
        <v>476</v>
      </c>
      <c r="AK813" s="18">
        <f t="shared" ref="AK813:AK866" si="194">AI813/24</f>
        <v>2</v>
      </c>
      <c r="AL813" s="18" t="s">
        <v>1202</v>
      </c>
      <c r="AM813" s="18" t="s">
        <v>343</v>
      </c>
      <c r="AN813" s="57">
        <v>7.4</v>
      </c>
      <c r="AO813" s="18" t="s">
        <v>1203</v>
      </c>
      <c r="AP813" s="26" t="s">
        <v>479</v>
      </c>
      <c r="AQ813" s="18">
        <v>4</v>
      </c>
      <c r="AR813" s="18" t="s">
        <v>561</v>
      </c>
      <c r="AS813" s="57">
        <f t="shared" si="191"/>
        <v>3.9000000000000004</v>
      </c>
      <c r="AT813" s="57">
        <v>10.9</v>
      </c>
      <c r="AU813" s="57">
        <f t="shared" si="192"/>
        <v>3.5</v>
      </c>
      <c r="AV813" s="66">
        <f t="shared" si="193"/>
        <v>3.5</v>
      </c>
      <c r="AW813" s="26" t="s">
        <v>501</v>
      </c>
      <c r="AX813" s="68">
        <v>48</v>
      </c>
      <c r="AY813" s="26" t="s">
        <v>476</v>
      </c>
      <c r="AZ813" s="68">
        <v>24</v>
      </c>
      <c r="BA813" s="26" t="s">
        <v>476</v>
      </c>
      <c r="BB813" s="18" t="s">
        <v>1204</v>
      </c>
      <c r="BC813" s="18"/>
      <c r="BD813" s="18"/>
      <c r="BE813" s="18"/>
      <c r="BF813" s="18"/>
      <c r="BG813" s="18"/>
      <c r="BH813" s="18"/>
      <c r="BI813" s="18"/>
      <c r="BJ813" s="18"/>
      <c r="BK813" s="18"/>
      <c r="BL813" s="18"/>
      <c r="BM813" s="18"/>
      <c r="BN813" s="18"/>
      <c r="BO813" s="18"/>
      <c r="BP813" s="18"/>
      <c r="BQ813" s="18"/>
      <c r="BR813" s="18"/>
      <c r="BS813" s="18"/>
      <c r="BT813" s="18"/>
      <c r="BU813" s="18"/>
      <c r="BV813" s="18"/>
      <c r="BW813" s="18"/>
      <c r="BX813" s="18"/>
      <c r="BY813" s="18"/>
      <c r="BZ813" s="18"/>
      <c r="CA813" s="18"/>
      <c r="CB813" s="18"/>
      <c r="CC813" s="18"/>
      <c r="CD813" s="18"/>
      <c r="CE813" s="18"/>
      <c r="CF813" s="18"/>
      <c r="CG813" s="18"/>
      <c r="CH813" s="18"/>
      <c r="CI813" s="18"/>
      <c r="CJ813" s="18"/>
      <c r="CK813" s="18"/>
      <c r="CL813" s="18"/>
      <c r="CM813" s="18"/>
      <c r="CN813" s="18"/>
      <c r="CO813" s="18"/>
      <c r="CP813" s="18"/>
      <c r="CQ813" s="18"/>
      <c r="CR813" s="18"/>
      <c r="CS813" s="18"/>
      <c r="CT813" s="18"/>
      <c r="CU813" s="18"/>
      <c r="CV813" s="18"/>
      <c r="CW813" s="18"/>
      <c r="CX813" s="18"/>
      <c r="CY813" s="18"/>
      <c r="CZ813" s="18"/>
      <c r="DA813" s="18"/>
      <c r="DB813" s="18"/>
      <c r="DC813" s="18"/>
      <c r="DD813" s="18"/>
      <c r="DE813" s="18"/>
      <c r="DF813" s="18"/>
      <c r="DG813" s="18"/>
      <c r="DH813" s="18"/>
      <c r="DI813" s="18"/>
      <c r="DJ813" s="18"/>
      <c r="DK813" s="18"/>
      <c r="DL813" s="18"/>
      <c r="DM813" s="18"/>
      <c r="DN813" s="18"/>
      <c r="DO813" s="18"/>
      <c r="DP813" s="18"/>
      <c r="DQ813" s="18"/>
      <c r="DR813" s="18">
        <v>0</v>
      </c>
      <c r="DS813" s="18"/>
      <c r="DT813" s="18"/>
      <c r="DU813" s="18"/>
      <c r="DV813" s="18"/>
      <c r="DW813" s="18"/>
      <c r="DX813" s="18"/>
      <c r="DY813" s="18"/>
      <c r="DZ813" s="18"/>
      <c r="EA813" s="18"/>
      <c r="EB813" s="18"/>
      <c r="EC813" s="18"/>
      <c r="ED813" s="18"/>
      <c r="EE813" s="18"/>
      <c r="EF813" s="18"/>
      <c r="EG813" s="18"/>
      <c r="EH813" s="18" t="s">
        <v>1205</v>
      </c>
      <c r="EI813" s="18" cm="1">
        <f t="array" ref="EI813">IF(SUMPRODUCT(--(DO813:DS813&lt;&gt;""))=0, 0,1)</f>
        <v>1</v>
      </c>
      <c r="EJ813" s="18" cm="1">
        <f t="array" ref="EJ813">IF(SUMPRODUCT(--(DT813:EG813&lt;&gt;""))=0, 0,1)</f>
        <v>0</v>
      </c>
      <c r="EK813" s="18" cm="1">
        <f t="array" ref="EK813">IF(SUMPRODUCT(--(EC813:EG813&lt;&gt;""))=0, 0,1)</f>
        <v>0</v>
      </c>
      <c r="EL813" s="18" cm="1">
        <f t="array" ref="EL813">IF(SUMPRODUCT(--(EE813:EG813&lt;&gt;""))=0, 0,1)</f>
        <v>0</v>
      </c>
      <c r="EM813" s="18">
        <f t="shared" si="185"/>
        <v>0</v>
      </c>
      <c r="EN813" s="18">
        <f t="shared" si="186"/>
        <v>0</v>
      </c>
      <c r="EO813" s="18" t="str">
        <f t="shared" si="187"/>
        <v>NA</v>
      </c>
      <c r="EP813" s="18" t="str">
        <f t="shared" si="188"/>
        <v>NA</v>
      </c>
      <c r="EQ813" s="18" t="str">
        <f t="shared" si="189"/>
        <v>NA</v>
      </c>
      <c r="ER813" s="58" t="s">
        <v>2080</v>
      </c>
      <c r="ES813" s="59">
        <v>43802</v>
      </c>
      <c r="ET813" s="18" t="s">
        <v>1206</v>
      </c>
      <c r="EU813" s="18" t="s">
        <v>1197</v>
      </c>
    </row>
    <row r="814" spans="1:151" ht="15.75" customHeight="1" x14ac:dyDescent="0.2">
      <c r="A814" s="5" t="s">
        <v>349</v>
      </c>
      <c r="B814" s="24" t="s">
        <v>1196</v>
      </c>
      <c r="C814" s="26">
        <v>1</v>
      </c>
      <c r="D814" s="18" t="s">
        <v>1208</v>
      </c>
      <c r="E814" s="26" t="s">
        <v>257</v>
      </c>
      <c r="F814" s="18" t="s">
        <v>553</v>
      </c>
      <c r="G814" s="18" t="s">
        <v>467</v>
      </c>
      <c r="H814" s="18" t="s">
        <v>1199</v>
      </c>
      <c r="I814" s="18" t="s">
        <v>363</v>
      </c>
      <c r="J814" s="18" t="s">
        <v>363</v>
      </c>
      <c r="K814" s="18" t="s">
        <v>363</v>
      </c>
      <c r="L814" s="18" t="s">
        <v>363</v>
      </c>
      <c r="M814" s="18" t="s">
        <v>341</v>
      </c>
      <c r="N814" s="56">
        <v>2</v>
      </c>
      <c r="O814" s="18" t="s">
        <v>1198</v>
      </c>
      <c r="P814" s="18" t="s">
        <v>466</v>
      </c>
      <c r="Q814" s="18" t="s">
        <v>254</v>
      </c>
      <c r="R814" s="24" t="s">
        <v>257</v>
      </c>
      <c r="S814" s="24" t="s">
        <v>257</v>
      </c>
      <c r="T814" s="26" t="s">
        <v>257</v>
      </c>
      <c r="U814" s="26" t="s">
        <v>257</v>
      </c>
      <c r="V814" s="26" t="s">
        <v>257</v>
      </c>
      <c r="W814" s="26" t="s">
        <v>257</v>
      </c>
      <c r="X814" s="18" t="s">
        <v>1201</v>
      </c>
      <c r="Y814" s="18">
        <v>20</v>
      </c>
      <c r="Z814" s="18" t="s">
        <v>474</v>
      </c>
      <c r="AA814" s="18">
        <v>20</v>
      </c>
      <c r="AB814" s="57" t="s">
        <v>257</v>
      </c>
      <c r="AC814" s="18" t="s">
        <v>595</v>
      </c>
      <c r="AD814" s="18" t="s">
        <v>257</v>
      </c>
      <c r="AE814" s="18" t="s">
        <v>257</v>
      </c>
      <c r="AF814" s="18" t="s">
        <v>257</v>
      </c>
      <c r="AG814" s="18" t="s">
        <v>257</v>
      </c>
      <c r="AH814" s="18" t="s">
        <v>257</v>
      </c>
      <c r="AI814" s="18">
        <v>48</v>
      </c>
      <c r="AJ814" s="18" t="s">
        <v>476</v>
      </c>
      <c r="AK814" s="18">
        <f t="shared" si="194"/>
        <v>2</v>
      </c>
      <c r="AL814" s="18" t="s">
        <v>1202</v>
      </c>
      <c r="AM814" s="18" t="s">
        <v>343</v>
      </c>
      <c r="AN814" s="57">
        <v>9.6999999999999993</v>
      </c>
      <c r="AO814" s="18" t="s">
        <v>1203</v>
      </c>
      <c r="AP814" s="26" t="s">
        <v>479</v>
      </c>
      <c r="AQ814" s="18">
        <v>4</v>
      </c>
      <c r="AR814" s="18" t="s">
        <v>561</v>
      </c>
      <c r="AS814" s="57">
        <f t="shared" si="191"/>
        <v>2.6999999999999993</v>
      </c>
      <c r="AT814" s="57">
        <v>16.7</v>
      </c>
      <c r="AU814" s="57">
        <f t="shared" si="192"/>
        <v>7</v>
      </c>
      <c r="AV814" s="66">
        <f t="shared" si="193"/>
        <v>7</v>
      </c>
      <c r="AW814" s="26" t="s">
        <v>501</v>
      </c>
      <c r="AX814" s="68">
        <v>48</v>
      </c>
      <c r="AY814" s="26" t="s">
        <v>476</v>
      </c>
      <c r="AZ814" s="68">
        <v>24</v>
      </c>
      <c r="BA814" s="26" t="s">
        <v>476</v>
      </c>
      <c r="BB814" s="18" t="s">
        <v>1204</v>
      </c>
      <c r="BC814" s="18"/>
      <c r="BD814" s="18"/>
      <c r="BE814" s="18"/>
      <c r="BF814" s="18"/>
      <c r="BG814" s="18"/>
      <c r="BH814" s="18"/>
      <c r="BI814" s="18"/>
      <c r="BJ814" s="18"/>
      <c r="BK814" s="18"/>
      <c r="BL814" s="18"/>
      <c r="BM814" s="18"/>
      <c r="BN814" s="18"/>
      <c r="BO814" s="18"/>
      <c r="BP814" s="18"/>
      <c r="BQ814" s="18"/>
      <c r="BR814" s="18"/>
      <c r="BS814" s="18"/>
      <c r="BT814" s="18"/>
      <c r="BU814" s="18"/>
      <c r="BV814" s="18"/>
      <c r="BW814" s="18"/>
      <c r="BX814" s="18"/>
      <c r="BY814" s="18"/>
      <c r="BZ814" s="18"/>
      <c r="CA814" s="18"/>
      <c r="CB814" s="18"/>
      <c r="CC814" s="18"/>
      <c r="CD814" s="18"/>
      <c r="CE814" s="18"/>
      <c r="CF814" s="18"/>
      <c r="CG814" s="18"/>
      <c r="CH814" s="18"/>
      <c r="CI814" s="18"/>
      <c r="CJ814" s="18"/>
      <c r="CK814" s="18"/>
      <c r="CL814" s="18"/>
      <c r="CM814" s="18"/>
      <c r="CN814" s="18"/>
      <c r="CO814" s="18"/>
      <c r="CP814" s="18"/>
      <c r="CQ814" s="18"/>
      <c r="CR814" s="18"/>
      <c r="CS814" s="18"/>
      <c r="CT814" s="18"/>
      <c r="CU814" s="18"/>
      <c r="CV814" s="18"/>
      <c r="CW814" s="18"/>
      <c r="CX814" s="18"/>
      <c r="CY814" s="18"/>
      <c r="CZ814" s="18"/>
      <c r="DA814" s="18"/>
      <c r="DB814" s="18"/>
      <c r="DC814" s="18"/>
      <c r="DD814" s="18"/>
      <c r="DE814" s="18"/>
      <c r="DF814" s="18"/>
      <c r="DG814" s="18"/>
      <c r="DH814" s="18"/>
      <c r="DI814" s="18"/>
      <c r="DJ814" s="18"/>
      <c r="DK814" s="18"/>
      <c r="DL814" s="18"/>
      <c r="DM814" s="18"/>
      <c r="DN814" s="18"/>
      <c r="DO814" s="18"/>
      <c r="DP814" s="18"/>
      <c r="DQ814" s="18"/>
      <c r="DR814" s="18">
        <v>1</v>
      </c>
      <c r="DS814" s="18"/>
      <c r="DT814" s="18"/>
      <c r="DU814" s="18"/>
      <c r="DV814" s="18"/>
      <c r="DW814" s="18"/>
      <c r="DX814" s="18"/>
      <c r="DY814" s="18"/>
      <c r="DZ814" s="18"/>
      <c r="EA814" s="18"/>
      <c r="EB814" s="18"/>
      <c r="EC814" s="18"/>
      <c r="ED814" s="18"/>
      <c r="EE814" s="18"/>
      <c r="EF814" s="18"/>
      <c r="EG814" s="18"/>
      <c r="EH814" s="18" t="s">
        <v>1205</v>
      </c>
      <c r="EI814" s="18" cm="1">
        <f t="array" ref="EI814">IF(SUMPRODUCT(--(DO814:DS814&lt;&gt;""))=0, 0,1)</f>
        <v>1</v>
      </c>
      <c r="EJ814" s="18" cm="1">
        <f t="array" ref="EJ814">IF(SUMPRODUCT(--(DT814:EG814&lt;&gt;""))=0, 0,1)</f>
        <v>0</v>
      </c>
      <c r="EK814" s="18" cm="1">
        <f t="array" ref="EK814">IF(SUMPRODUCT(--(EC814:EG814&lt;&gt;""))=0, 0,1)</f>
        <v>0</v>
      </c>
      <c r="EL814" s="18" cm="1">
        <f t="array" ref="EL814">IF(SUMPRODUCT(--(EE814:EG814&lt;&gt;""))=0, 0,1)</f>
        <v>0</v>
      </c>
      <c r="EM814" s="18">
        <f t="shared" si="185"/>
        <v>1</v>
      </c>
      <c r="EN814" s="18">
        <f t="shared" si="186"/>
        <v>1</v>
      </c>
      <c r="EO814" s="18" t="str">
        <f t="shared" si="187"/>
        <v>NA</v>
      </c>
      <c r="EP814" s="18" t="str">
        <f t="shared" si="188"/>
        <v>NA</v>
      </c>
      <c r="EQ814" s="18" t="str">
        <f t="shared" si="189"/>
        <v>NA</v>
      </c>
      <c r="ER814" s="58" t="s">
        <v>2080</v>
      </c>
      <c r="ES814" s="59">
        <v>43802</v>
      </c>
      <c r="ET814" s="18" t="s">
        <v>1206</v>
      </c>
      <c r="EU814" s="18" t="s">
        <v>1197</v>
      </c>
    </row>
    <row r="815" spans="1:151" ht="15.75" customHeight="1" x14ac:dyDescent="0.2">
      <c r="A815" s="5" t="s">
        <v>349</v>
      </c>
      <c r="B815" s="24" t="s">
        <v>1196</v>
      </c>
      <c r="C815" s="26">
        <v>1</v>
      </c>
      <c r="D815" s="18" t="s">
        <v>1209</v>
      </c>
      <c r="E815" s="26" t="s">
        <v>257</v>
      </c>
      <c r="F815" s="18" t="s">
        <v>553</v>
      </c>
      <c r="G815" s="18" t="s">
        <v>467</v>
      </c>
      <c r="H815" s="18" t="s">
        <v>1199</v>
      </c>
      <c r="I815" s="18" t="s">
        <v>363</v>
      </c>
      <c r="J815" s="18" t="s">
        <v>363</v>
      </c>
      <c r="K815" s="18" t="s">
        <v>363</v>
      </c>
      <c r="L815" s="18" t="s">
        <v>363</v>
      </c>
      <c r="M815" s="18" t="s">
        <v>341</v>
      </c>
      <c r="N815" s="56">
        <v>2</v>
      </c>
      <c r="O815" s="18" t="s">
        <v>1198</v>
      </c>
      <c r="P815" s="18" t="s">
        <v>466</v>
      </c>
      <c r="Q815" s="18" t="s">
        <v>254</v>
      </c>
      <c r="R815" s="24" t="s">
        <v>257</v>
      </c>
      <c r="S815" s="24" t="s">
        <v>257</v>
      </c>
      <c r="T815" s="26" t="s">
        <v>257</v>
      </c>
      <c r="U815" s="26" t="s">
        <v>257</v>
      </c>
      <c r="V815" s="26" t="s">
        <v>257</v>
      </c>
      <c r="W815" s="26" t="s">
        <v>257</v>
      </c>
      <c r="X815" s="18" t="s">
        <v>1201</v>
      </c>
      <c r="Y815" s="18">
        <v>30</v>
      </c>
      <c r="Z815" s="18" t="s">
        <v>474</v>
      </c>
      <c r="AA815" s="18">
        <v>30</v>
      </c>
      <c r="AB815" s="57" t="s">
        <v>257</v>
      </c>
      <c r="AC815" s="18" t="s">
        <v>595</v>
      </c>
      <c r="AD815" s="18" t="s">
        <v>257</v>
      </c>
      <c r="AE815" s="18" t="s">
        <v>257</v>
      </c>
      <c r="AF815" s="18" t="s">
        <v>257</v>
      </c>
      <c r="AG815" s="18" t="s">
        <v>257</v>
      </c>
      <c r="AH815" s="18" t="s">
        <v>257</v>
      </c>
      <c r="AI815" s="18">
        <v>48</v>
      </c>
      <c r="AJ815" s="18" t="s">
        <v>476</v>
      </c>
      <c r="AK815" s="18">
        <f t="shared" si="194"/>
        <v>2</v>
      </c>
      <c r="AL815" s="18" t="s">
        <v>1202</v>
      </c>
      <c r="AM815" s="18" t="s">
        <v>343</v>
      </c>
      <c r="AN815" s="57">
        <v>11.1</v>
      </c>
      <c r="AO815" s="18" t="s">
        <v>1203</v>
      </c>
      <c r="AP815" s="26" t="s">
        <v>479</v>
      </c>
      <c r="AQ815" s="18">
        <v>4</v>
      </c>
      <c r="AR815" s="18" t="s">
        <v>561</v>
      </c>
      <c r="AS815" s="57">
        <f t="shared" si="191"/>
        <v>5.8000000000000007</v>
      </c>
      <c r="AT815" s="57">
        <v>16.399999999999999</v>
      </c>
      <c r="AU815" s="57">
        <f t="shared" si="192"/>
        <v>5.2999999999999989</v>
      </c>
      <c r="AV815" s="66">
        <f t="shared" si="193"/>
        <v>5.2999999999999989</v>
      </c>
      <c r="AW815" s="26" t="s">
        <v>501</v>
      </c>
      <c r="AX815" s="68">
        <v>48</v>
      </c>
      <c r="AY815" s="26" t="s">
        <v>476</v>
      </c>
      <c r="AZ815" s="68">
        <v>24</v>
      </c>
      <c r="BA815" s="26" t="s">
        <v>476</v>
      </c>
      <c r="BB815" s="18" t="s">
        <v>1204</v>
      </c>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v>1</v>
      </c>
      <c r="DS815" s="18"/>
      <c r="DT815" s="18"/>
      <c r="DU815" s="18"/>
      <c r="DV815" s="18"/>
      <c r="DW815" s="18"/>
      <c r="DX815" s="18"/>
      <c r="DY815" s="18"/>
      <c r="DZ815" s="18"/>
      <c r="EA815" s="18"/>
      <c r="EB815" s="18"/>
      <c r="EC815" s="18"/>
      <c r="ED815" s="18"/>
      <c r="EE815" s="18"/>
      <c r="EF815" s="18"/>
      <c r="EG815" s="18"/>
      <c r="EH815" s="18" t="s">
        <v>1205</v>
      </c>
      <c r="EI815" s="18" cm="1">
        <f t="array" ref="EI815">IF(SUMPRODUCT(--(DO815:DS815&lt;&gt;""))=0, 0,1)</f>
        <v>1</v>
      </c>
      <c r="EJ815" s="18" cm="1">
        <f t="array" ref="EJ815">IF(SUMPRODUCT(--(DT815:EG815&lt;&gt;""))=0, 0,1)</f>
        <v>0</v>
      </c>
      <c r="EK815" s="18" cm="1">
        <f t="array" ref="EK815">IF(SUMPRODUCT(--(EC815:EG815&lt;&gt;""))=0, 0,1)</f>
        <v>0</v>
      </c>
      <c r="EL815" s="18" cm="1">
        <f t="array" ref="EL815">IF(SUMPRODUCT(--(EE815:EG815&lt;&gt;""))=0, 0,1)</f>
        <v>0</v>
      </c>
      <c r="EM815" s="18">
        <f t="shared" si="185"/>
        <v>1</v>
      </c>
      <c r="EN815" s="18">
        <f t="shared" si="186"/>
        <v>1</v>
      </c>
      <c r="EO815" s="18" t="str">
        <f t="shared" si="187"/>
        <v>NA</v>
      </c>
      <c r="EP815" s="18" t="str">
        <f t="shared" si="188"/>
        <v>NA</v>
      </c>
      <c r="EQ815" s="18" t="str">
        <f t="shared" si="189"/>
        <v>NA</v>
      </c>
      <c r="ER815" s="58" t="s">
        <v>2080</v>
      </c>
      <c r="ES815" s="59">
        <v>43802</v>
      </c>
      <c r="ET815" s="18" t="s">
        <v>1206</v>
      </c>
      <c r="EU815" s="18" t="s">
        <v>1197</v>
      </c>
    </row>
    <row r="816" spans="1:151" ht="15.75" customHeight="1" x14ac:dyDescent="0.2">
      <c r="A816" s="5" t="s">
        <v>349</v>
      </c>
      <c r="B816" s="24" t="s">
        <v>1196</v>
      </c>
      <c r="C816" s="26">
        <v>1</v>
      </c>
      <c r="D816" s="18" t="s">
        <v>1200</v>
      </c>
      <c r="E816" s="26" t="s">
        <v>257</v>
      </c>
      <c r="F816" s="18" t="s">
        <v>553</v>
      </c>
      <c r="G816" s="18" t="s">
        <v>802</v>
      </c>
      <c r="H816" s="18" t="s">
        <v>803</v>
      </c>
      <c r="I816" s="18" t="s">
        <v>363</v>
      </c>
      <c r="J816" s="18" t="s">
        <v>363</v>
      </c>
      <c r="K816" s="18" t="s">
        <v>363</v>
      </c>
      <c r="L816" s="18" t="s">
        <v>363</v>
      </c>
      <c r="M816" s="18" t="s">
        <v>341</v>
      </c>
      <c r="N816" s="56">
        <v>2</v>
      </c>
      <c r="O816" s="18" t="s">
        <v>1198</v>
      </c>
      <c r="P816" s="18" t="s">
        <v>466</v>
      </c>
      <c r="Q816" s="18" t="s">
        <v>254</v>
      </c>
      <c r="R816" s="24" t="s">
        <v>257</v>
      </c>
      <c r="S816" s="24" t="s">
        <v>257</v>
      </c>
      <c r="T816" s="26" t="s">
        <v>257</v>
      </c>
      <c r="U816" s="26" t="s">
        <v>257</v>
      </c>
      <c r="V816" s="26" t="s">
        <v>257</v>
      </c>
      <c r="W816" s="26" t="s">
        <v>257</v>
      </c>
      <c r="X816" s="18" t="s">
        <v>1201</v>
      </c>
      <c r="Y816" s="18">
        <v>5</v>
      </c>
      <c r="Z816" s="18" t="s">
        <v>474</v>
      </c>
      <c r="AA816" s="18">
        <v>5</v>
      </c>
      <c r="AB816" s="57" t="s">
        <v>257</v>
      </c>
      <c r="AC816" s="18" t="s">
        <v>595</v>
      </c>
      <c r="AD816" s="18" t="s">
        <v>257</v>
      </c>
      <c r="AE816" s="18" t="s">
        <v>257</v>
      </c>
      <c r="AF816" s="18" t="s">
        <v>257</v>
      </c>
      <c r="AG816" s="18" t="s">
        <v>257</v>
      </c>
      <c r="AH816" s="18" t="s">
        <v>257</v>
      </c>
      <c r="AI816" s="18">
        <v>48</v>
      </c>
      <c r="AJ816" s="18" t="s">
        <v>476</v>
      </c>
      <c r="AK816" s="18">
        <f t="shared" si="194"/>
        <v>2</v>
      </c>
      <c r="AL816" s="18" t="s">
        <v>1202</v>
      </c>
      <c r="AM816" s="18" t="s">
        <v>343</v>
      </c>
      <c r="AN816" s="57">
        <v>3.8</v>
      </c>
      <c r="AO816" s="18" t="s">
        <v>1203</v>
      </c>
      <c r="AP816" s="26" t="s">
        <v>479</v>
      </c>
      <c r="AQ816" s="18">
        <v>4</v>
      </c>
      <c r="AR816" s="18" t="s">
        <v>561</v>
      </c>
      <c r="AS816" s="57">
        <f t="shared" si="191"/>
        <v>0.69999999999999929</v>
      </c>
      <c r="AT816" s="57">
        <v>6.9</v>
      </c>
      <c r="AU816" s="57">
        <f t="shared" si="192"/>
        <v>3.1000000000000005</v>
      </c>
      <c r="AV816" s="66">
        <f t="shared" si="193"/>
        <v>3.1000000000000005</v>
      </c>
      <c r="AW816" s="26" t="s">
        <v>501</v>
      </c>
      <c r="AX816" s="68">
        <v>48</v>
      </c>
      <c r="AY816" s="26" t="s">
        <v>476</v>
      </c>
      <c r="AZ816" s="68">
        <v>24</v>
      </c>
      <c r="BA816" s="26" t="s">
        <v>476</v>
      </c>
      <c r="BB816" s="18" t="s">
        <v>1204</v>
      </c>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v>0</v>
      </c>
      <c r="DS816" s="18"/>
      <c r="DT816" s="18"/>
      <c r="DU816" s="18"/>
      <c r="DV816" s="18"/>
      <c r="DW816" s="18"/>
      <c r="DX816" s="18"/>
      <c r="DY816" s="18"/>
      <c r="DZ816" s="18"/>
      <c r="EA816" s="18"/>
      <c r="EB816" s="18"/>
      <c r="EC816" s="18"/>
      <c r="ED816" s="18"/>
      <c r="EE816" s="18"/>
      <c r="EF816" s="18"/>
      <c r="EG816" s="18"/>
      <c r="EH816" s="18" t="s">
        <v>1205</v>
      </c>
      <c r="EI816" s="18" cm="1">
        <f t="array" ref="EI816">IF(SUMPRODUCT(--(DO816:DS816&lt;&gt;""))=0, 0,1)</f>
        <v>1</v>
      </c>
      <c r="EJ816" s="18" cm="1">
        <f t="array" ref="EJ816">IF(SUMPRODUCT(--(DT816:EG816&lt;&gt;""))=0, 0,1)</f>
        <v>0</v>
      </c>
      <c r="EK816" s="18" cm="1">
        <f t="array" ref="EK816">IF(SUMPRODUCT(--(EC816:EG816&lt;&gt;""))=0, 0,1)</f>
        <v>0</v>
      </c>
      <c r="EL816" s="18" cm="1">
        <f t="array" ref="EL816">IF(SUMPRODUCT(--(EE816:EG816&lt;&gt;""))=0, 0,1)</f>
        <v>0</v>
      </c>
      <c r="EM816" s="18">
        <f t="shared" si="185"/>
        <v>0</v>
      </c>
      <c r="EN816" s="18">
        <f t="shared" si="186"/>
        <v>0</v>
      </c>
      <c r="EO816" s="18" t="str">
        <f t="shared" si="187"/>
        <v>NA</v>
      </c>
      <c r="EP816" s="18" t="str">
        <f t="shared" si="188"/>
        <v>NA</v>
      </c>
      <c r="EQ816" s="18" t="str">
        <f t="shared" si="189"/>
        <v>NA</v>
      </c>
      <c r="ER816" s="58" t="s">
        <v>2080</v>
      </c>
      <c r="ES816" s="59">
        <v>43802</v>
      </c>
      <c r="ET816" s="18" t="s">
        <v>1206</v>
      </c>
      <c r="EU816" s="18" t="s">
        <v>1197</v>
      </c>
    </row>
    <row r="817" spans="1:151" ht="15.75" customHeight="1" x14ac:dyDescent="0.2">
      <c r="A817" s="5" t="s">
        <v>349</v>
      </c>
      <c r="B817" s="24" t="s">
        <v>1196</v>
      </c>
      <c r="C817" s="26">
        <v>1</v>
      </c>
      <c r="D817" s="18" t="s">
        <v>1207</v>
      </c>
      <c r="E817" s="26" t="s">
        <v>257</v>
      </c>
      <c r="F817" s="18" t="s">
        <v>553</v>
      </c>
      <c r="G817" s="18" t="s">
        <v>802</v>
      </c>
      <c r="H817" s="18" t="s">
        <v>803</v>
      </c>
      <c r="I817" s="18" t="s">
        <v>363</v>
      </c>
      <c r="J817" s="18" t="s">
        <v>363</v>
      </c>
      <c r="K817" s="18" t="s">
        <v>363</v>
      </c>
      <c r="L817" s="18" t="s">
        <v>363</v>
      </c>
      <c r="M817" s="18" t="s">
        <v>341</v>
      </c>
      <c r="N817" s="56">
        <v>2</v>
      </c>
      <c r="O817" s="18" t="s">
        <v>1198</v>
      </c>
      <c r="P817" s="18" t="s">
        <v>466</v>
      </c>
      <c r="Q817" s="18" t="s">
        <v>254</v>
      </c>
      <c r="R817" s="24" t="s">
        <v>257</v>
      </c>
      <c r="S817" s="24" t="s">
        <v>257</v>
      </c>
      <c r="T817" s="26" t="s">
        <v>257</v>
      </c>
      <c r="U817" s="26" t="s">
        <v>257</v>
      </c>
      <c r="V817" s="26" t="s">
        <v>257</v>
      </c>
      <c r="W817" s="26" t="s">
        <v>257</v>
      </c>
      <c r="X817" s="18" t="s">
        <v>1201</v>
      </c>
      <c r="Y817" s="18">
        <v>10</v>
      </c>
      <c r="Z817" s="18" t="s">
        <v>474</v>
      </c>
      <c r="AA817" s="18">
        <v>10</v>
      </c>
      <c r="AB817" s="57" t="s">
        <v>257</v>
      </c>
      <c r="AC817" s="18" t="s">
        <v>595</v>
      </c>
      <c r="AD817" s="18" t="s">
        <v>257</v>
      </c>
      <c r="AE817" s="18" t="s">
        <v>257</v>
      </c>
      <c r="AF817" s="18" t="s">
        <v>257</v>
      </c>
      <c r="AG817" s="18" t="s">
        <v>257</v>
      </c>
      <c r="AH817" s="18" t="s">
        <v>257</v>
      </c>
      <c r="AI817" s="18">
        <v>48</v>
      </c>
      <c r="AJ817" s="18" t="s">
        <v>476</v>
      </c>
      <c r="AK817" s="18">
        <f t="shared" si="194"/>
        <v>2</v>
      </c>
      <c r="AL817" s="18" t="s">
        <v>1202</v>
      </c>
      <c r="AM817" s="60" t="s">
        <v>343</v>
      </c>
      <c r="AN817" s="57">
        <v>6.6</v>
      </c>
      <c r="AO817" s="18" t="s">
        <v>1203</v>
      </c>
      <c r="AP817" s="26" t="s">
        <v>479</v>
      </c>
      <c r="AQ817" s="18">
        <v>4</v>
      </c>
      <c r="AR817" s="18" t="s">
        <v>561</v>
      </c>
      <c r="AS817" s="57">
        <f t="shared" si="191"/>
        <v>3.6999999999999993</v>
      </c>
      <c r="AT817" s="57">
        <v>9.5</v>
      </c>
      <c r="AU817" s="57">
        <f t="shared" si="192"/>
        <v>2.9000000000000004</v>
      </c>
      <c r="AV817" s="66">
        <f t="shared" si="193"/>
        <v>2.9000000000000004</v>
      </c>
      <c r="AW817" s="26" t="s">
        <v>501</v>
      </c>
      <c r="AX817" s="68">
        <v>48</v>
      </c>
      <c r="AY817" s="26" t="s">
        <v>476</v>
      </c>
      <c r="AZ817" s="68">
        <v>24</v>
      </c>
      <c r="BA817" s="26" t="s">
        <v>476</v>
      </c>
      <c r="BB817" s="18" t="s">
        <v>1204</v>
      </c>
      <c r="BC817" s="18"/>
      <c r="BD817" s="18"/>
      <c r="BE817" s="18"/>
      <c r="BF817" s="18"/>
      <c r="BG817" s="18"/>
      <c r="BH817" s="18"/>
      <c r="BI817" s="18"/>
      <c r="BJ817" s="18"/>
      <c r="BK817" s="18"/>
      <c r="BL817" s="18"/>
      <c r="BM817" s="18"/>
      <c r="BN817" s="18"/>
      <c r="BO817" s="18"/>
      <c r="BP817" s="18"/>
      <c r="BQ817" s="18"/>
      <c r="BR817" s="18"/>
      <c r="BS817" s="18"/>
      <c r="BT817" s="18"/>
      <c r="BU817" s="18"/>
      <c r="BV817" s="18"/>
      <c r="BW817" s="18"/>
      <c r="BX817" s="18"/>
      <c r="BY817" s="18"/>
      <c r="BZ817" s="18"/>
      <c r="CA817" s="18"/>
      <c r="CB817" s="18"/>
      <c r="CC817" s="18"/>
      <c r="CD817" s="18"/>
      <c r="CE817" s="18"/>
      <c r="CF817" s="18"/>
      <c r="CG817" s="18"/>
      <c r="CH817" s="18"/>
      <c r="CI817" s="18"/>
      <c r="CJ817" s="18"/>
      <c r="CK817" s="18"/>
      <c r="CL817" s="18"/>
      <c r="CM817" s="18"/>
      <c r="CN817" s="18"/>
      <c r="CO817" s="18"/>
      <c r="CP817" s="18"/>
      <c r="CQ817" s="18"/>
      <c r="CR817" s="18"/>
      <c r="CS817" s="18"/>
      <c r="CT817" s="18"/>
      <c r="CU817" s="18"/>
      <c r="CV817" s="18"/>
      <c r="CW817" s="18"/>
      <c r="CX817" s="18"/>
      <c r="CY817" s="18"/>
      <c r="CZ817" s="18"/>
      <c r="DA817" s="18"/>
      <c r="DB817" s="18"/>
      <c r="DC817" s="18"/>
      <c r="DD817" s="18"/>
      <c r="DE817" s="18"/>
      <c r="DF817" s="18"/>
      <c r="DG817" s="18"/>
      <c r="DH817" s="18"/>
      <c r="DI817" s="18"/>
      <c r="DJ817" s="18"/>
      <c r="DK817" s="18"/>
      <c r="DL817" s="18"/>
      <c r="DM817" s="18"/>
      <c r="DN817" s="18"/>
      <c r="DO817" s="18"/>
      <c r="DP817" s="18"/>
      <c r="DQ817" s="18"/>
      <c r="DR817" s="18">
        <v>0</v>
      </c>
      <c r="DS817" s="18"/>
      <c r="DT817" s="18"/>
      <c r="DU817" s="18"/>
      <c r="DV817" s="18"/>
      <c r="DW817" s="18"/>
      <c r="DX817" s="18"/>
      <c r="DY817" s="18"/>
      <c r="DZ817" s="18"/>
      <c r="EA817" s="18"/>
      <c r="EB817" s="18"/>
      <c r="EC817" s="18"/>
      <c r="ED817" s="18"/>
      <c r="EE817" s="18"/>
      <c r="EF817" s="18"/>
      <c r="EG817" s="18"/>
      <c r="EH817" s="18" t="s">
        <v>1205</v>
      </c>
      <c r="EI817" s="18" cm="1">
        <f t="array" ref="EI817">IF(SUMPRODUCT(--(DO817:DS817&lt;&gt;""))=0, 0,1)</f>
        <v>1</v>
      </c>
      <c r="EJ817" s="18" cm="1">
        <f t="array" ref="EJ817">IF(SUMPRODUCT(--(DT817:EG817&lt;&gt;""))=0, 0,1)</f>
        <v>0</v>
      </c>
      <c r="EK817" s="18" cm="1">
        <f t="array" ref="EK817">IF(SUMPRODUCT(--(EC817:EG817&lt;&gt;""))=0, 0,1)</f>
        <v>0</v>
      </c>
      <c r="EL817" s="18" cm="1">
        <f t="array" ref="EL817">IF(SUMPRODUCT(--(EE817:EG817&lt;&gt;""))=0, 0,1)</f>
        <v>0</v>
      </c>
      <c r="EM817" s="18">
        <f t="shared" si="185"/>
        <v>0</v>
      </c>
      <c r="EN817" s="18">
        <f t="shared" si="186"/>
        <v>0</v>
      </c>
      <c r="EO817" s="18" t="str">
        <f t="shared" si="187"/>
        <v>NA</v>
      </c>
      <c r="EP817" s="18" t="str">
        <f t="shared" si="188"/>
        <v>NA</v>
      </c>
      <c r="EQ817" s="18" t="str">
        <f t="shared" si="189"/>
        <v>NA</v>
      </c>
      <c r="ER817" s="58" t="s">
        <v>2080</v>
      </c>
      <c r="ES817" s="59">
        <v>43802</v>
      </c>
      <c r="ET817" s="18" t="s">
        <v>1206</v>
      </c>
      <c r="EU817" s="18" t="s">
        <v>1197</v>
      </c>
    </row>
    <row r="818" spans="1:151" ht="15.75" customHeight="1" x14ac:dyDescent="0.2">
      <c r="A818" s="5" t="s">
        <v>349</v>
      </c>
      <c r="B818" s="24" t="s">
        <v>1196</v>
      </c>
      <c r="C818" s="26">
        <v>1</v>
      </c>
      <c r="D818" s="18" t="s">
        <v>1208</v>
      </c>
      <c r="E818" s="26" t="s">
        <v>257</v>
      </c>
      <c r="F818" s="18" t="s">
        <v>553</v>
      </c>
      <c r="G818" s="18" t="s">
        <v>802</v>
      </c>
      <c r="H818" s="18" t="s">
        <v>803</v>
      </c>
      <c r="I818" s="18" t="s">
        <v>363</v>
      </c>
      <c r="J818" s="18" t="s">
        <v>363</v>
      </c>
      <c r="K818" s="18" t="s">
        <v>363</v>
      </c>
      <c r="L818" s="18" t="s">
        <v>363</v>
      </c>
      <c r="M818" s="18" t="s">
        <v>341</v>
      </c>
      <c r="N818" s="56">
        <v>2</v>
      </c>
      <c r="O818" s="18" t="s">
        <v>1198</v>
      </c>
      <c r="P818" s="18" t="s">
        <v>466</v>
      </c>
      <c r="Q818" s="18" t="s">
        <v>254</v>
      </c>
      <c r="R818" s="24" t="s">
        <v>257</v>
      </c>
      <c r="S818" s="24" t="s">
        <v>257</v>
      </c>
      <c r="T818" s="26" t="s">
        <v>257</v>
      </c>
      <c r="U818" s="26" t="s">
        <v>257</v>
      </c>
      <c r="V818" s="26" t="s">
        <v>257</v>
      </c>
      <c r="W818" s="26" t="s">
        <v>257</v>
      </c>
      <c r="X818" s="18" t="s">
        <v>1201</v>
      </c>
      <c r="Y818" s="18">
        <v>20</v>
      </c>
      <c r="Z818" s="18" t="s">
        <v>474</v>
      </c>
      <c r="AA818" s="18">
        <v>20</v>
      </c>
      <c r="AB818" s="57" t="s">
        <v>257</v>
      </c>
      <c r="AC818" s="18" t="s">
        <v>595</v>
      </c>
      <c r="AD818" s="18" t="s">
        <v>257</v>
      </c>
      <c r="AE818" s="18" t="s">
        <v>257</v>
      </c>
      <c r="AF818" s="18" t="s">
        <v>257</v>
      </c>
      <c r="AG818" s="18" t="s">
        <v>257</v>
      </c>
      <c r="AH818" s="18" t="s">
        <v>257</v>
      </c>
      <c r="AI818" s="18">
        <v>48</v>
      </c>
      <c r="AJ818" s="18" t="s">
        <v>476</v>
      </c>
      <c r="AK818" s="18">
        <f t="shared" si="194"/>
        <v>2</v>
      </c>
      <c r="AL818" s="18" t="s">
        <v>1202</v>
      </c>
      <c r="AM818" s="18" t="s">
        <v>343</v>
      </c>
      <c r="AN818" s="57">
        <v>8.1</v>
      </c>
      <c r="AO818" s="18" t="s">
        <v>1203</v>
      </c>
      <c r="AP818" s="26" t="s">
        <v>479</v>
      </c>
      <c r="AQ818" s="18">
        <v>4</v>
      </c>
      <c r="AR818" s="18" t="s">
        <v>561</v>
      </c>
      <c r="AS818" s="57">
        <f t="shared" si="191"/>
        <v>4.0999999999999996</v>
      </c>
      <c r="AT818" s="57">
        <v>12.1</v>
      </c>
      <c r="AU818" s="57">
        <f t="shared" si="192"/>
        <v>4</v>
      </c>
      <c r="AV818" s="66">
        <f t="shared" si="193"/>
        <v>4</v>
      </c>
      <c r="AW818" s="26" t="s">
        <v>501</v>
      </c>
      <c r="AX818" s="68">
        <v>48</v>
      </c>
      <c r="AY818" s="26" t="s">
        <v>476</v>
      </c>
      <c r="AZ818" s="68">
        <v>24</v>
      </c>
      <c r="BA818" s="26" t="s">
        <v>476</v>
      </c>
      <c r="BB818" s="18" t="s">
        <v>1204</v>
      </c>
      <c r="BC818" s="18"/>
      <c r="BD818" s="18"/>
      <c r="BE818" s="18"/>
      <c r="BF818" s="18"/>
      <c r="BG818" s="18"/>
      <c r="BH818" s="18"/>
      <c r="BI818" s="18"/>
      <c r="BJ818" s="18"/>
      <c r="BK818" s="18"/>
      <c r="BL818" s="18"/>
      <c r="BM818" s="18"/>
      <c r="BN818" s="18"/>
      <c r="BO818" s="18"/>
      <c r="BP818" s="18"/>
      <c r="BQ818" s="18"/>
      <c r="BR818" s="18"/>
      <c r="BS818" s="18"/>
      <c r="BT818" s="18"/>
      <c r="BU818" s="18"/>
      <c r="BV818" s="18"/>
      <c r="BW818" s="18"/>
      <c r="BX818" s="18"/>
      <c r="BY818" s="18"/>
      <c r="BZ818" s="18"/>
      <c r="CA818" s="18"/>
      <c r="CB818" s="18"/>
      <c r="CC818" s="18"/>
      <c r="CD818" s="18"/>
      <c r="CE818" s="18"/>
      <c r="CF818" s="18"/>
      <c r="CG818" s="18"/>
      <c r="CH818" s="18"/>
      <c r="CI818" s="18"/>
      <c r="CJ818" s="18"/>
      <c r="CK818" s="18"/>
      <c r="CL818" s="18"/>
      <c r="CM818" s="18"/>
      <c r="CN818" s="18"/>
      <c r="CO818" s="18"/>
      <c r="CP818" s="18"/>
      <c r="CQ818" s="18"/>
      <c r="CR818" s="18"/>
      <c r="CS818" s="18"/>
      <c r="CT818" s="18"/>
      <c r="CU818" s="18"/>
      <c r="CV818" s="18"/>
      <c r="CW818" s="18"/>
      <c r="CX818" s="18"/>
      <c r="CY818" s="18"/>
      <c r="CZ818" s="18"/>
      <c r="DA818" s="18"/>
      <c r="DB818" s="18"/>
      <c r="DC818" s="18"/>
      <c r="DD818" s="18"/>
      <c r="DE818" s="18"/>
      <c r="DF818" s="18"/>
      <c r="DG818" s="18"/>
      <c r="DH818" s="18"/>
      <c r="DI818" s="18"/>
      <c r="DJ818" s="18"/>
      <c r="DK818" s="18"/>
      <c r="DL818" s="18"/>
      <c r="DM818" s="18"/>
      <c r="DN818" s="18"/>
      <c r="DO818" s="18"/>
      <c r="DP818" s="18"/>
      <c r="DQ818" s="18"/>
      <c r="DR818" s="18">
        <v>1</v>
      </c>
      <c r="DS818" s="18"/>
      <c r="DT818" s="18"/>
      <c r="DU818" s="18"/>
      <c r="DV818" s="18"/>
      <c r="DW818" s="18"/>
      <c r="DX818" s="18"/>
      <c r="DY818" s="18"/>
      <c r="DZ818" s="18"/>
      <c r="EA818" s="18"/>
      <c r="EB818" s="18"/>
      <c r="EC818" s="18"/>
      <c r="ED818" s="18"/>
      <c r="EE818" s="18"/>
      <c r="EF818" s="18"/>
      <c r="EG818" s="18"/>
      <c r="EH818" s="18" t="s">
        <v>1205</v>
      </c>
      <c r="EI818" s="18" cm="1">
        <f t="array" ref="EI818">IF(SUMPRODUCT(--(DO818:DS818&lt;&gt;""))=0, 0,1)</f>
        <v>1</v>
      </c>
      <c r="EJ818" s="18" cm="1">
        <f t="array" ref="EJ818">IF(SUMPRODUCT(--(DT818:EG818&lt;&gt;""))=0, 0,1)</f>
        <v>0</v>
      </c>
      <c r="EK818" s="18" cm="1">
        <f t="array" ref="EK818">IF(SUMPRODUCT(--(EC818:EG818&lt;&gt;""))=0, 0,1)</f>
        <v>0</v>
      </c>
      <c r="EL818" s="18" cm="1">
        <f t="array" ref="EL818">IF(SUMPRODUCT(--(EE818:EG818&lt;&gt;""))=0, 0,1)</f>
        <v>0</v>
      </c>
      <c r="EM818" s="18">
        <f t="shared" si="185"/>
        <v>1</v>
      </c>
      <c r="EN818" s="18">
        <f t="shared" si="186"/>
        <v>1</v>
      </c>
      <c r="EO818" s="18" t="str">
        <f t="shared" si="187"/>
        <v>NA</v>
      </c>
      <c r="EP818" s="18" t="str">
        <f t="shared" si="188"/>
        <v>NA</v>
      </c>
      <c r="EQ818" s="18" t="str">
        <f t="shared" si="189"/>
        <v>NA</v>
      </c>
      <c r="ER818" s="58" t="s">
        <v>2080</v>
      </c>
      <c r="ES818" s="59">
        <v>43802</v>
      </c>
      <c r="ET818" s="18" t="s">
        <v>1206</v>
      </c>
      <c r="EU818" s="18" t="s">
        <v>1197</v>
      </c>
    </row>
    <row r="819" spans="1:151" ht="15.75" customHeight="1" x14ac:dyDescent="0.2">
      <c r="A819" s="5" t="s">
        <v>349</v>
      </c>
      <c r="B819" s="24" t="s">
        <v>1196</v>
      </c>
      <c r="C819" s="26">
        <v>1</v>
      </c>
      <c r="D819" s="18" t="s">
        <v>1209</v>
      </c>
      <c r="E819" s="26" t="s">
        <v>257</v>
      </c>
      <c r="F819" s="18" t="s">
        <v>553</v>
      </c>
      <c r="G819" s="18" t="s">
        <v>802</v>
      </c>
      <c r="H819" s="18" t="s">
        <v>803</v>
      </c>
      <c r="I819" s="18" t="s">
        <v>363</v>
      </c>
      <c r="J819" s="18" t="s">
        <v>363</v>
      </c>
      <c r="K819" s="18" t="s">
        <v>363</v>
      </c>
      <c r="L819" s="18" t="s">
        <v>363</v>
      </c>
      <c r="M819" s="18" t="s">
        <v>341</v>
      </c>
      <c r="N819" s="56">
        <v>2</v>
      </c>
      <c r="O819" s="18" t="s">
        <v>1198</v>
      </c>
      <c r="P819" s="18" t="s">
        <v>466</v>
      </c>
      <c r="Q819" s="18" t="s">
        <v>254</v>
      </c>
      <c r="R819" s="24" t="s">
        <v>257</v>
      </c>
      <c r="S819" s="24" t="s">
        <v>257</v>
      </c>
      <c r="T819" s="26" t="s">
        <v>257</v>
      </c>
      <c r="U819" s="26" t="s">
        <v>257</v>
      </c>
      <c r="V819" s="26" t="s">
        <v>257</v>
      </c>
      <c r="W819" s="26" t="s">
        <v>257</v>
      </c>
      <c r="X819" s="18" t="s">
        <v>1201</v>
      </c>
      <c r="Y819" s="18">
        <v>30</v>
      </c>
      <c r="Z819" s="18" t="s">
        <v>474</v>
      </c>
      <c r="AA819" s="18">
        <v>30</v>
      </c>
      <c r="AB819" s="57" t="s">
        <v>257</v>
      </c>
      <c r="AC819" s="18" t="s">
        <v>595</v>
      </c>
      <c r="AD819" s="18" t="s">
        <v>257</v>
      </c>
      <c r="AE819" s="18" t="s">
        <v>257</v>
      </c>
      <c r="AF819" s="18" t="s">
        <v>257</v>
      </c>
      <c r="AG819" s="18" t="s">
        <v>257</v>
      </c>
      <c r="AH819" s="18" t="s">
        <v>257</v>
      </c>
      <c r="AI819" s="18">
        <v>48</v>
      </c>
      <c r="AJ819" s="18" t="s">
        <v>476</v>
      </c>
      <c r="AK819" s="18">
        <f t="shared" si="194"/>
        <v>2</v>
      </c>
      <c r="AL819" s="18" t="s">
        <v>1202</v>
      </c>
      <c r="AM819" s="18" t="s">
        <v>343</v>
      </c>
      <c r="AN819" s="57">
        <v>9.1999999999999993</v>
      </c>
      <c r="AO819" s="18" t="s">
        <v>1203</v>
      </c>
      <c r="AP819" s="26" t="s">
        <v>479</v>
      </c>
      <c r="AQ819" s="18">
        <v>4</v>
      </c>
      <c r="AR819" s="18" t="s">
        <v>561</v>
      </c>
      <c r="AS819" s="57">
        <f t="shared" si="191"/>
        <v>4.3999999999999986</v>
      </c>
      <c r="AT819" s="57">
        <v>14</v>
      </c>
      <c r="AU819" s="57">
        <f t="shared" si="192"/>
        <v>4.8000000000000007</v>
      </c>
      <c r="AV819" s="66">
        <f t="shared" si="193"/>
        <v>4.8000000000000007</v>
      </c>
      <c r="AW819" s="26" t="s">
        <v>501</v>
      </c>
      <c r="AX819" s="68">
        <v>48</v>
      </c>
      <c r="AY819" s="26" t="s">
        <v>476</v>
      </c>
      <c r="AZ819" s="68">
        <v>24</v>
      </c>
      <c r="BA819" s="26" t="s">
        <v>476</v>
      </c>
      <c r="BB819" s="18" t="s">
        <v>1204</v>
      </c>
      <c r="BC819" s="18"/>
      <c r="BD819" s="18"/>
      <c r="BE819" s="18"/>
      <c r="BF819" s="18"/>
      <c r="BG819" s="18"/>
      <c r="BH819" s="18"/>
      <c r="BI819" s="18"/>
      <c r="BJ819" s="18"/>
      <c r="BK819" s="18"/>
      <c r="BL819" s="18"/>
      <c r="BM819" s="18"/>
      <c r="BN819" s="18"/>
      <c r="BO819" s="18"/>
      <c r="BP819" s="18"/>
      <c r="BQ819" s="18"/>
      <c r="BR819" s="18"/>
      <c r="BS819" s="18"/>
      <c r="BT819" s="18"/>
      <c r="BU819" s="18"/>
      <c r="BV819" s="18"/>
      <c r="BW819" s="18"/>
      <c r="BX819" s="18"/>
      <c r="BY819" s="18"/>
      <c r="BZ819" s="18"/>
      <c r="CA819" s="18"/>
      <c r="CB819" s="18"/>
      <c r="CC819" s="18"/>
      <c r="CD819" s="18"/>
      <c r="CE819" s="18"/>
      <c r="CF819" s="18"/>
      <c r="CG819" s="18"/>
      <c r="CH819" s="18"/>
      <c r="CI819" s="18"/>
      <c r="CJ819" s="18"/>
      <c r="CK819" s="18"/>
      <c r="CL819" s="18"/>
      <c r="CM819" s="18"/>
      <c r="CN819" s="18"/>
      <c r="CO819" s="18"/>
      <c r="CP819" s="18"/>
      <c r="CQ819" s="18"/>
      <c r="CR819" s="18"/>
      <c r="CS819" s="18"/>
      <c r="CT819" s="18"/>
      <c r="CU819" s="18"/>
      <c r="CV819" s="18"/>
      <c r="CW819" s="18"/>
      <c r="CX819" s="18"/>
      <c r="CY819" s="18"/>
      <c r="CZ819" s="18"/>
      <c r="DA819" s="18"/>
      <c r="DB819" s="18"/>
      <c r="DC819" s="18"/>
      <c r="DD819" s="18"/>
      <c r="DE819" s="18"/>
      <c r="DF819" s="18"/>
      <c r="DG819" s="18"/>
      <c r="DH819" s="18"/>
      <c r="DI819" s="18"/>
      <c r="DJ819" s="18"/>
      <c r="DK819" s="18"/>
      <c r="DL819" s="18"/>
      <c r="DM819" s="18"/>
      <c r="DN819" s="18"/>
      <c r="DO819" s="18"/>
      <c r="DP819" s="18"/>
      <c r="DQ819" s="18"/>
      <c r="DR819" s="18">
        <v>1</v>
      </c>
      <c r="DS819" s="18"/>
      <c r="DT819" s="18"/>
      <c r="DU819" s="18"/>
      <c r="DV819" s="18"/>
      <c r="DW819" s="18"/>
      <c r="DX819" s="18"/>
      <c r="DY819" s="18"/>
      <c r="DZ819" s="18"/>
      <c r="EA819" s="18"/>
      <c r="EB819" s="18"/>
      <c r="EC819" s="18"/>
      <c r="ED819" s="18"/>
      <c r="EE819" s="18"/>
      <c r="EF819" s="18"/>
      <c r="EG819" s="18"/>
      <c r="EH819" s="18" t="s">
        <v>1205</v>
      </c>
      <c r="EI819" s="18" cm="1">
        <f t="array" ref="EI819">IF(SUMPRODUCT(--(DO819:DS819&lt;&gt;""))=0, 0,1)</f>
        <v>1</v>
      </c>
      <c r="EJ819" s="18" cm="1">
        <f t="array" ref="EJ819">IF(SUMPRODUCT(--(DT819:EG819&lt;&gt;""))=0, 0,1)</f>
        <v>0</v>
      </c>
      <c r="EK819" s="18" cm="1">
        <f t="array" ref="EK819">IF(SUMPRODUCT(--(EC819:EG819&lt;&gt;""))=0, 0,1)</f>
        <v>0</v>
      </c>
      <c r="EL819" s="18" cm="1">
        <f t="array" ref="EL819">IF(SUMPRODUCT(--(EE819:EG819&lt;&gt;""))=0, 0,1)</f>
        <v>0</v>
      </c>
      <c r="EM819" s="18">
        <f t="shared" si="185"/>
        <v>1</v>
      </c>
      <c r="EN819" s="18">
        <f t="shared" si="186"/>
        <v>1</v>
      </c>
      <c r="EO819" s="18" t="str">
        <f t="shared" si="187"/>
        <v>NA</v>
      </c>
      <c r="EP819" s="18" t="str">
        <f t="shared" si="188"/>
        <v>NA</v>
      </c>
      <c r="EQ819" s="18" t="str">
        <f t="shared" si="189"/>
        <v>NA</v>
      </c>
      <c r="ER819" s="58" t="s">
        <v>2080</v>
      </c>
      <c r="ES819" s="59">
        <v>43802</v>
      </c>
      <c r="ET819" s="18" t="s">
        <v>1206</v>
      </c>
      <c r="EU819" s="18" t="s">
        <v>1197</v>
      </c>
    </row>
    <row r="820" spans="1:151" ht="15.75" customHeight="1" x14ac:dyDescent="0.2">
      <c r="A820" s="5" t="s">
        <v>349</v>
      </c>
      <c r="B820" s="24" t="s">
        <v>1196</v>
      </c>
      <c r="C820" s="26">
        <v>1</v>
      </c>
      <c r="D820" s="18" t="s">
        <v>1200</v>
      </c>
      <c r="E820" s="26" t="s">
        <v>257</v>
      </c>
      <c r="F820" s="18" t="s">
        <v>553</v>
      </c>
      <c r="G820" s="18" t="s">
        <v>641</v>
      </c>
      <c r="H820" s="18" t="s">
        <v>642</v>
      </c>
      <c r="I820" s="18" t="s">
        <v>363</v>
      </c>
      <c r="J820" s="18" t="s">
        <v>363</v>
      </c>
      <c r="K820" s="18" t="s">
        <v>363</v>
      </c>
      <c r="L820" s="18" t="s">
        <v>363</v>
      </c>
      <c r="M820" s="18" t="s">
        <v>341</v>
      </c>
      <c r="N820" s="56">
        <v>2</v>
      </c>
      <c r="O820" s="18" t="s">
        <v>1198</v>
      </c>
      <c r="P820" s="18" t="s">
        <v>466</v>
      </c>
      <c r="Q820" s="18" t="s">
        <v>254</v>
      </c>
      <c r="R820" s="24" t="s">
        <v>257</v>
      </c>
      <c r="S820" s="24" t="s">
        <v>257</v>
      </c>
      <c r="T820" s="26" t="s">
        <v>257</v>
      </c>
      <c r="U820" s="26" t="s">
        <v>257</v>
      </c>
      <c r="V820" s="26" t="s">
        <v>257</v>
      </c>
      <c r="W820" s="26" t="s">
        <v>257</v>
      </c>
      <c r="X820" s="18" t="s">
        <v>1201</v>
      </c>
      <c r="Y820" s="18">
        <v>5</v>
      </c>
      <c r="Z820" s="18" t="s">
        <v>474</v>
      </c>
      <c r="AA820" s="18">
        <v>5</v>
      </c>
      <c r="AB820" s="57" t="s">
        <v>257</v>
      </c>
      <c r="AC820" s="18" t="s">
        <v>595</v>
      </c>
      <c r="AD820" s="18" t="s">
        <v>257</v>
      </c>
      <c r="AE820" s="18" t="s">
        <v>257</v>
      </c>
      <c r="AF820" s="18" t="s">
        <v>257</v>
      </c>
      <c r="AG820" s="18" t="s">
        <v>257</v>
      </c>
      <c r="AH820" s="18" t="s">
        <v>257</v>
      </c>
      <c r="AI820" s="18">
        <v>48</v>
      </c>
      <c r="AJ820" s="18" t="s">
        <v>476</v>
      </c>
      <c r="AK820" s="18">
        <f t="shared" si="194"/>
        <v>2</v>
      </c>
      <c r="AL820" s="18" t="s">
        <v>1202</v>
      </c>
      <c r="AM820" s="18" t="s">
        <v>343</v>
      </c>
      <c r="AN820" s="57">
        <v>5.5</v>
      </c>
      <c r="AO820" s="18" t="s">
        <v>1203</v>
      </c>
      <c r="AP820" s="26" t="s">
        <v>479</v>
      </c>
      <c r="AQ820" s="18">
        <v>4</v>
      </c>
      <c r="AR820" s="18" t="s">
        <v>561</v>
      </c>
      <c r="AS820" s="57">
        <f t="shared" si="191"/>
        <v>2.0999999999999996</v>
      </c>
      <c r="AT820" s="57">
        <v>8.9</v>
      </c>
      <c r="AU820" s="57">
        <f t="shared" si="192"/>
        <v>3.4000000000000004</v>
      </c>
      <c r="AV820" s="66">
        <f t="shared" si="193"/>
        <v>3.4000000000000004</v>
      </c>
      <c r="AW820" s="26" t="s">
        <v>501</v>
      </c>
      <c r="AX820" s="68">
        <v>48</v>
      </c>
      <c r="AY820" s="26" t="s">
        <v>476</v>
      </c>
      <c r="AZ820" s="68">
        <v>24</v>
      </c>
      <c r="BA820" s="26" t="s">
        <v>476</v>
      </c>
      <c r="BB820" s="18" t="s">
        <v>1204</v>
      </c>
      <c r="BC820" s="18"/>
      <c r="BD820" s="18"/>
      <c r="BE820" s="18"/>
      <c r="BF820" s="18"/>
      <c r="BG820" s="18"/>
      <c r="BH820" s="18"/>
      <c r="BI820" s="18"/>
      <c r="BJ820" s="18"/>
      <c r="BK820" s="18"/>
      <c r="BL820" s="18"/>
      <c r="BM820" s="18"/>
      <c r="BN820" s="18"/>
      <c r="BO820" s="18"/>
      <c r="BP820" s="18"/>
      <c r="BQ820" s="18"/>
      <c r="BR820" s="18"/>
      <c r="BS820" s="18"/>
      <c r="BT820" s="18"/>
      <c r="BU820" s="18"/>
      <c r="BV820" s="18"/>
      <c r="BW820" s="18"/>
      <c r="BX820" s="18"/>
      <c r="BY820" s="18"/>
      <c r="BZ820" s="18"/>
      <c r="CA820" s="18"/>
      <c r="CB820" s="18"/>
      <c r="CC820" s="18"/>
      <c r="CD820" s="18"/>
      <c r="CE820" s="18"/>
      <c r="CF820" s="18"/>
      <c r="CG820" s="18"/>
      <c r="CH820" s="18"/>
      <c r="CI820" s="18"/>
      <c r="CJ820" s="18"/>
      <c r="CK820" s="18"/>
      <c r="CL820" s="18"/>
      <c r="CM820" s="18"/>
      <c r="CN820" s="18"/>
      <c r="CO820" s="18"/>
      <c r="CP820" s="18"/>
      <c r="CQ820" s="18"/>
      <c r="CR820" s="18"/>
      <c r="CS820" s="18"/>
      <c r="CT820" s="18"/>
      <c r="CU820" s="18"/>
      <c r="CV820" s="18"/>
      <c r="CW820" s="18"/>
      <c r="CX820" s="18"/>
      <c r="CY820" s="18"/>
      <c r="CZ820" s="18"/>
      <c r="DA820" s="18"/>
      <c r="DB820" s="18"/>
      <c r="DC820" s="18"/>
      <c r="DD820" s="18"/>
      <c r="DE820" s="18"/>
      <c r="DF820" s="18"/>
      <c r="DG820" s="18"/>
      <c r="DH820" s="18"/>
      <c r="DI820" s="18"/>
      <c r="DJ820" s="18"/>
      <c r="DK820" s="18"/>
      <c r="DL820" s="18"/>
      <c r="DM820" s="18"/>
      <c r="DN820" s="18"/>
      <c r="DO820" s="18"/>
      <c r="DP820" s="18"/>
      <c r="DQ820" s="18"/>
      <c r="DR820" s="18">
        <v>0</v>
      </c>
      <c r="DS820" s="18"/>
      <c r="DT820" s="18"/>
      <c r="DU820" s="18"/>
      <c r="DV820" s="18"/>
      <c r="DW820" s="18"/>
      <c r="DX820" s="18"/>
      <c r="DY820" s="18"/>
      <c r="DZ820" s="18"/>
      <c r="EA820" s="18"/>
      <c r="EB820" s="18"/>
      <c r="EC820" s="18"/>
      <c r="ED820" s="18"/>
      <c r="EE820" s="18"/>
      <c r="EF820" s="18"/>
      <c r="EG820" s="18"/>
      <c r="EH820" s="18" t="s">
        <v>1205</v>
      </c>
      <c r="EI820" s="18" cm="1">
        <f t="array" ref="EI820">IF(SUMPRODUCT(--(DO820:DS820&lt;&gt;""))=0, 0,1)</f>
        <v>1</v>
      </c>
      <c r="EJ820" s="18" cm="1">
        <f t="array" ref="EJ820">IF(SUMPRODUCT(--(DT820:EG820&lt;&gt;""))=0, 0,1)</f>
        <v>0</v>
      </c>
      <c r="EK820" s="18" cm="1">
        <f t="array" ref="EK820">IF(SUMPRODUCT(--(EC820:EG820&lt;&gt;""))=0, 0,1)</f>
        <v>0</v>
      </c>
      <c r="EL820" s="18" cm="1">
        <f t="array" ref="EL820">IF(SUMPRODUCT(--(EE820:EG820&lt;&gt;""))=0, 0,1)</f>
        <v>0</v>
      </c>
      <c r="EM820" s="18">
        <f t="shared" si="185"/>
        <v>0</v>
      </c>
      <c r="EN820" s="18">
        <f t="shared" si="186"/>
        <v>0</v>
      </c>
      <c r="EO820" s="18" t="str">
        <f t="shared" si="187"/>
        <v>NA</v>
      </c>
      <c r="EP820" s="18" t="str">
        <f t="shared" si="188"/>
        <v>NA</v>
      </c>
      <c r="EQ820" s="18" t="str">
        <f t="shared" si="189"/>
        <v>NA</v>
      </c>
      <c r="ER820" s="58" t="s">
        <v>2080</v>
      </c>
      <c r="ES820" s="59">
        <v>43802</v>
      </c>
      <c r="ET820" s="18" t="s">
        <v>1206</v>
      </c>
      <c r="EU820" s="18" t="s">
        <v>1197</v>
      </c>
    </row>
    <row r="821" spans="1:151" ht="15.75" customHeight="1" x14ac:dyDescent="0.2">
      <c r="A821" s="5" t="s">
        <v>349</v>
      </c>
      <c r="B821" s="24" t="s">
        <v>1196</v>
      </c>
      <c r="C821" s="26">
        <v>1</v>
      </c>
      <c r="D821" s="18" t="s">
        <v>1207</v>
      </c>
      <c r="E821" s="26" t="s">
        <v>257</v>
      </c>
      <c r="F821" s="18" t="s">
        <v>553</v>
      </c>
      <c r="G821" s="18" t="s">
        <v>641</v>
      </c>
      <c r="H821" s="18" t="s">
        <v>642</v>
      </c>
      <c r="I821" s="18" t="s">
        <v>363</v>
      </c>
      <c r="J821" s="18" t="s">
        <v>363</v>
      </c>
      <c r="K821" s="18" t="s">
        <v>363</v>
      </c>
      <c r="L821" s="18" t="s">
        <v>363</v>
      </c>
      <c r="M821" s="18" t="s">
        <v>341</v>
      </c>
      <c r="N821" s="56">
        <v>2</v>
      </c>
      <c r="O821" s="18" t="s">
        <v>1198</v>
      </c>
      <c r="P821" s="18" t="s">
        <v>466</v>
      </c>
      <c r="Q821" s="18" t="s">
        <v>254</v>
      </c>
      <c r="R821" s="24" t="s">
        <v>257</v>
      </c>
      <c r="S821" s="24" t="s">
        <v>257</v>
      </c>
      <c r="T821" s="26" t="s">
        <v>257</v>
      </c>
      <c r="U821" s="26" t="s">
        <v>257</v>
      </c>
      <c r="V821" s="26" t="s">
        <v>257</v>
      </c>
      <c r="W821" s="26" t="s">
        <v>257</v>
      </c>
      <c r="X821" s="18" t="s">
        <v>1201</v>
      </c>
      <c r="Y821" s="18">
        <v>10</v>
      </c>
      <c r="Z821" s="18" t="s">
        <v>474</v>
      </c>
      <c r="AA821" s="18">
        <v>10</v>
      </c>
      <c r="AB821" s="57" t="s">
        <v>257</v>
      </c>
      <c r="AC821" s="18" t="s">
        <v>595</v>
      </c>
      <c r="AD821" s="18" t="s">
        <v>257</v>
      </c>
      <c r="AE821" s="18" t="s">
        <v>257</v>
      </c>
      <c r="AF821" s="18" t="s">
        <v>257</v>
      </c>
      <c r="AG821" s="18" t="s">
        <v>257</v>
      </c>
      <c r="AH821" s="18" t="s">
        <v>257</v>
      </c>
      <c r="AI821" s="18">
        <v>48</v>
      </c>
      <c r="AJ821" s="18" t="s">
        <v>476</v>
      </c>
      <c r="AK821" s="18">
        <f t="shared" si="194"/>
        <v>2</v>
      </c>
      <c r="AL821" s="18" t="s">
        <v>1202</v>
      </c>
      <c r="AM821" s="18" t="s">
        <v>343</v>
      </c>
      <c r="AN821" s="57">
        <v>8.4</v>
      </c>
      <c r="AO821" s="18" t="s">
        <v>1203</v>
      </c>
      <c r="AP821" s="26" t="s">
        <v>479</v>
      </c>
      <c r="AQ821" s="18">
        <v>4</v>
      </c>
      <c r="AR821" s="18" t="s">
        <v>561</v>
      </c>
      <c r="AS821" s="57">
        <f t="shared" si="191"/>
        <v>2.7000000000000011</v>
      </c>
      <c r="AT821" s="57">
        <v>14.1</v>
      </c>
      <c r="AU821" s="57">
        <f t="shared" si="192"/>
        <v>5.6999999999999993</v>
      </c>
      <c r="AV821" s="66">
        <f t="shared" si="193"/>
        <v>5.6999999999999993</v>
      </c>
      <c r="AW821" s="26" t="s">
        <v>501</v>
      </c>
      <c r="AX821" s="68">
        <v>48</v>
      </c>
      <c r="AY821" s="26" t="s">
        <v>476</v>
      </c>
      <c r="AZ821" s="68">
        <v>24</v>
      </c>
      <c r="BA821" s="26" t="s">
        <v>476</v>
      </c>
      <c r="BB821" s="18" t="s">
        <v>1204</v>
      </c>
      <c r="BC821" s="18"/>
      <c r="BD821" s="18"/>
      <c r="BE821" s="18"/>
      <c r="BF821" s="18"/>
      <c r="BG821" s="18"/>
      <c r="BH821" s="18"/>
      <c r="BI821" s="18"/>
      <c r="BJ821" s="18"/>
      <c r="BK821" s="18"/>
      <c r="BL821" s="18"/>
      <c r="BM821" s="18"/>
      <c r="BN821" s="18"/>
      <c r="BO821" s="18"/>
      <c r="BP821" s="18"/>
      <c r="BQ821" s="18"/>
      <c r="BR821" s="18"/>
      <c r="BS821" s="18"/>
      <c r="BT821" s="18"/>
      <c r="BU821" s="18"/>
      <c r="BV821" s="18"/>
      <c r="BW821" s="18"/>
      <c r="BX821" s="18"/>
      <c r="BY821" s="18"/>
      <c r="BZ821" s="18"/>
      <c r="CA821" s="18"/>
      <c r="CB821" s="18"/>
      <c r="CC821" s="18"/>
      <c r="CD821" s="18"/>
      <c r="CE821" s="18"/>
      <c r="CF821" s="18"/>
      <c r="CG821" s="18"/>
      <c r="CH821" s="18"/>
      <c r="CI821" s="18"/>
      <c r="CJ821" s="18"/>
      <c r="CK821" s="18"/>
      <c r="CL821" s="18"/>
      <c r="CM821" s="18"/>
      <c r="CN821" s="18"/>
      <c r="CO821" s="18"/>
      <c r="CP821" s="18"/>
      <c r="CQ821" s="18"/>
      <c r="CR821" s="18"/>
      <c r="CS821" s="18"/>
      <c r="CT821" s="18"/>
      <c r="CU821" s="18"/>
      <c r="CV821" s="18"/>
      <c r="CW821" s="18"/>
      <c r="CX821" s="18"/>
      <c r="CY821" s="18"/>
      <c r="CZ821" s="18"/>
      <c r="DA821" s="18"/>
      <c r="DB821" s="18"/>
      <c r="DC821" s="18"/>
      <c r="DD821" s="18"/>
      <c r="DE821" s="18"/>
      <c r="DF821" s="18"/>
      <c r="DG821" s="18"/>
      <c r="DH821" s="18"/>
      <c r="DI821" s="18"/>
      <c r="DJ821" s="18"/>
      <c r="DK821" s="18"/>
      <c r="DL821" s="18"/>
      <c r="DM821" s="18"/>
      <c r="DN821" s="18"/>
      <c r="DO821" s="18"/>
      <c r="DP821" s="18"/>
      <c r="DQ821" s="18"/>
      <c r="DR821" s="18">
        <v>0</v>
      </c>
      <c r="DS821" s="18"/>
      <c r="DT821" s="18"/>
      <c r="DU821" s="18"/>
      <c r="DV821" s="18"/>
      <c r="DW821" s="18"/>
      <c r="DX821" s="18"/>
      <c r="DY821" s="18"/>
      <c r="DZ821" s="18"/>
      <c r="EA821" s="18"/>
      <c r="EB821" s="18"/>
      <c r="EC821" s="18"/>
      <c r="ED821" s="18"/>
      <c r="EE821" s="18"/>
      <c r="EF821" s="18"/>
      <c r="EG821" s="18"/>
      <c r="EH821" s="18" t="s">
        <v>1205</v>
      </c>
      <c r="EI821" s="18" cm="1">
        <f t="array" ref="EI821">IF(SUMPRODUCT(--(DO821:DS821&lt;&gt;""))=0, 0,1)</f>
        <v>1</v>
      </c>
      <c r="EJ821" s="18" cm="1">
        <f t="array" ref="EJ821">IF(SUMPRODUCT(--(DT821:EG821&lt;&gt;""))=0, 0,1)</f>
        <v>0</v>
      </c>
      <c r="EK821" s="18" cm="1">
        <f t="array" ref="EK821">IF(SUMPRODUCT(--(EC821:EG821&lt;&gt;""))=0, 0,1)</f>
        <v>0</v>
      </c>
      <c r="EL821" s="18" cm="1">
        <f t="array" ref="EL821">IF(SUMPRODUCT(--(EE821:EG821&lt;&gt;""))=0, 0,1)</f>
        <v>0</v>
      </c>
      <c r="EM821" s="18">
        <f t="shared" si="185"/>
        <v>0</v>
      </c>
      <c r="EN821" s="18">
        <f t="shared" si="186"/>
        <v>0</v>
      </c>
      <c r="EO821" s="18" t="str">
        <f t="shared" si="187"/>
        <v>NA</v>
      </c>
      <c r="EP821" s="18" t="str">
        <f t="shared" si="188"/>
        <v>NA</v>
      </c>
      <c r="EQ821" s="18" t="str">
        <f t="shared" si="189"/>
        <v>NA</v>
      </c>
      <c r="ER821" s="58" t="s">
        <v>2080</v>
      </c>
      <c r="ES821" s="59">
        <v>43802</v>
      </c>
      <c r="ET821" s="18" t="s">
        <v>1206</v>
      </c>
      <c r="EU821" s="18" t="s">
        <v>1197</v>
      </c>
    </row>
    <row r="822" spans="1:151" ht="15.75" customHeight="1" x14ac:dyDescent="0.2">
      <c r="A822" s="5" t="s">
        <v>349</v>
      </c>
      <c r="B822" s="24" t="s">
        <v>1196</v>
      </c>
      <c r="C822" s="26">
        <v>1</v>
      </c>
      <c r="D822" s="18" t="s">
        <v>1208</v>
      </c>
      <c r="E822" s="26" t="s">
        <v>257</v>
      </c>
      <c r="F822" s="18" t="s">
        <v>553</v>
      </c>
      <c r="G822" s="18" t="s">
        <v>641</v>
      </c>
      <c r="H822" s="18" t="s">
        <v>642</v>
      </c>
      <c r="I822" s="18" t="s">
        <v>363</v>
      </c>
      <c r="J822" s="18" t="s">
        <v>363</v>
      </c>
      <c r="K822" s="18" t="s">
        <v>363</v>
      </c>
      <c r="L822" s="18" t="s">
        <v>363</v>
      </c>
      <c r="M822" s="18" t="s">
        <v>341</v>
      </c>
      <c r="N822" s="56">
        <v>2</v>
      </c>
      <c r="O822" s="18" t="s">
        <v>1198</v>
      </c>
      <c r="P822" s="18" t="s">
        <v>466</v>
      </c>
      <c r="Q822" s="18" t="s">
        <v>254</v>
      </c>
      <c r="R822" s="24" t="s">
        <v>257</v>
      </c>
      <c r="S822" s="24" t="s">
        <v>257</v>
      </c>
      <c r="T822" s="26" t="s">
        <v>257</v>
      </c>
      <c r="U822" s="26" t="s">
        <v>257</v>
      </c>
      <c r="V822" s="26" t="s">
        <v>257</v>
      </c>
      <c r="W822" s="26" t="s">
        <v>257</v>
      </c>
      <c r="X822" s="18" t="s">
        <v>1201</v>
      </c>
      <c r="Y822" s="18">
        <v>20</v>
      </c>
      <c r="Z822" s="18" t="s">
        <v>474</v>
      </c>
      <c r="AA822" s="18">
        <v>20</v>
      </c>
      <c r="AB822" s="57" t="s">
        <v>257</v>
      </c>
      <c r="AC822" s="18" t="s">
        <v>595</v>
      </c>
      <c r="AD822" s="18" t="s">
        <v>257</v>
      </c>
      <c r="AE822" s="18" t="s">
        <v>257</v>
      </c>
      <c r="AF822" s="18" t="s">
        <v>257</v>
      </c>
      <c r="AG822" s="18" t="s">
        <v>257</v>
      </c>
      <c r="AH822" s="18" t="s">
        <v>257</v>
      </c>
      <c r="AI822" s="18">
        <v>48</v>
      </c>
      <c r="AJ822" s="18" t="s">
        <v>476</v>
      </c>
      <c r="AK822" s="18">
        <f t="shared" si="194"/>
        <v>2</v>
      </c>
      <c r="AL822" s="18" t="s">
        <v>1202</v>
      </c>
      <c r="AM822" s="18" t="s">
        <v>343</v>
      </c>
      <c r="AN822" s="57">
        <v>12.2</v>
      </c>
      <c r="AO822" s="18" t="s">
        <v>1203</v>
      </c>
      <c r="AP822" s="26" t="s">
        <v>479</v>
      </c>
      <c r="AQ822" s="18">
        <v>4</v>
      </c>
      <c r="AR822" s="18" t="s">
        <v>561</v>
      </c>
      <c r="AS822" s="57">
        <f t="shared" si="191"/>
        <v>5.3999999999999986</v>
      </c>
      <c r="AT822" s="57">
        <v>19</v>
      </c>
      <c r="AU822" s="57">
        <f t="shared" si="192"/>
        <v>6.8000000000000007</v>
      </c>
      <c r="AV822" s="66">
        <f t="shared" si="193"/>
        <v>6.8000000000000007</v>
      </c>
      <c r="AW822" s="26" t="s">
        <v>501</v>
      </c>
      <c r="AX822" s="68">
        <v>48</v>
      </c>
      <c r="AY822" s="26" t="s">
        <v>476</v>
      </c>
      <c r="AZ822" s="68">
        <v>24</v>
      </c>
      <c r="BA822" s="26" t="s">
        <v>476</v>
      </c>
      <c r="BB822" s="18" t="s">
        <v>1204</v>
      </c>
      <c r="BC822" s="18"/>
      <c r="BD822" s="18"/>
      <c r="BE822" s="18"/>
      <c r="BF822" s="18"/>
      <c r="BG822" s="18"/>
      <c r="BH822" s="18"/>
      <c r="BI822" s="18"/>
      <c r="BJ822" s="18"/>
      <c r="BK822" s="18"/>
      <c r="BL822" s="18"/>
      <c r="BM822" s="18"/>
      <c r="BN822" s="18"/>
      <c r="BO822" s="18"/>
      <c r="BP822" s="18"/>
      <c r="BQ822" s="18"/>
      <c r="BR822" s="18"/>
      <c r="BS822" s="18"/>
      <c r="BT822" s="18"/>
      <c r="BU822" s="18"/>
      <c r="BV822" s="18"/>
      <c r="BW822" s="18"/>
      <c r="BX822" s="18"/>
      <c r="BY822" s="18"/>
      <c r="BZ822" s="18"/>
      <c r="CA822" s="18"/>
      <c r="CB822" s="18"/>
      <c r="CC822" s="18"/>
      <c r="CD822" s="18"/>
      <c r="CE822" s="18"/>
      <c r="CF822" s="18"/>
      <c r="CG822" s="18"/>
      <c r="CH822" s="18"/>
      <c r="CI822" s="18"/>
      <c r="CJ822" s="18"/>
      <c r="CK822" s="18"/>
      <c r="CL822" s="18"/>
      <c r="CM822" s="18"/>
      <c r="CN822" s="18"/>
      <c r="CO822" s="18"/>
      <c r="CP822" s="18"/>
      <c r="CQ822" s="18"/>
      <c r="CR822" s="18"/>
      <c r="CS822" s="18"/>
      <c r="CT822" s="18"/>
      <c r="CU822" s="18"/>
      <c r="CV822" s="18"/>
      <c r="CW822" s="18"/>
      <c r="CX822" s="18"/>
      <c r="CY822" s="18"/>
      <c r="CZ822" s="18"/>
      <c r="DA822" s="18"/>
      <c r="DB822" s="18"/>
      <c r="DC822" s="18"/>
      <c r="DD822" s="18"/>
      <c r="DE822" s="18"/>
      <c r="DF822" s="18"/>
      <c r="DG822" s="18"/>
      <c r="DH822" s="18"/>
      <c r="DI822" s="18"/>
      <c r="DJ822" s="18"/>
      <c r="DK822" s="18"/>
      <c r="DL822" s="18"/>
      <c r="DM822" s="18"/>
      <c r="DN822" s="18"/>
      <c r="DO822" s="18"/>
      <c r="DP822" s="18"/>
      <c r="DQ822" s="18"/>
      <c r="DR822" s="18">
        <v>1</v>
      </c>
      <c r="DS822" s="18"/>
      <c r="DT822" s="18"/>
      <c r="DU822" s="18"/>
      <c r="DV822" s="18"/>
      <c r="DW822" s="18"/>
      <c r="DX822" s="18"/>
      <c r="DY822" s="18"/>
      <c r="DZ822" s="18"/>
      <c r="EA822" s="18"/>
      <c r="EB822" s="18"/>
      <c r="EC822" s="18"/>
      <c r="ED822" s="18"/>
      <c r="EE822" s="18"/>
      <c r="EF822" s="18"/>
      <c r="EG822" s="18"/>
      <c r="EH822" s="18" t="s">
        <v>1205</v>
      </c>
      <c r="EI822" s="18" cm="1">
        <f t="array" ref="EI822">IF(SUMPRODUCT(--(DO822:DS822&lt;&gt;""))=0, 0,1)</f>
        <v>1</v>
      </c>
      <c r="EJ822" s="18" cm="1">
        <f t="array" ref="EJ822">IF(SUMPRODUCT(--(DT822:EG822&lt;&gt;""))=0, 0,1)</f>
        <v>0</v>
      </c>
      <c r="EK822" s="18" cm="1">
        <f t="array" ref="EK822">IF(SUMPRODUCT(--(EC822:EG822&lt;&gt;""))=0, 0,1)</f>
        <v>0</v>
      </c>
      <c r="EL822" s="18" cm="1">
        <f t="array" ref="EL822">IF(SUMPRODUCT(--(EE822:EG822&lt;&gt;""))=0, 0,1)</f>
        <v>0</v>
      </c>
      <c r="EM822" s="18">
        <f t="shared" si="185"/>
        <v>1</v>
      </c>
      <c r="EN822" s="18">
        <f t="shared" si="186"/>
        <v>1</v>
      </c>
      <c r="EO822" s="18" t="str">
        <f t="shared" si="187"/>
        <v>NA</v>
      </c>
      <c r="EP822" s="18" t="str">
        <f t="shared" si="188"/>
        <v>NA</v>
      </c>
      <c r="EQ822" s="18" t="str">
        <f t="shared" si="189"/>
        <v>NA</v>
      </c>
      <c r="ER822" s="58" t="s">
        <v>2080</v>
      </c>
      <c r="ES822" s="59">
        <v>43802</v>
      </c>
      <c r="ET822" s="18" t="s">
        <v>1206</v>
      </c>
      <c r="EU822" s="18" t="s">
        <v>1197</v>
      </c>
    </row>
    <row r="823" spans="1:151" ht="15.75" customHeight="1" x14ac:dyDescent="0.2">
      <c r="A823" s="5" t="s">
        <v>349</v>
      </c>
      <c r="B823" s="24" t="s">
        <v>1196</v>
      </c>
      <c r="C823" s="26">
        <v>1</v>
      </c>
      <c r="D823" s="18" t="s">
        <v>1209</v>
      </c>
      <c r="E823" s="26" t="s">
        <v>257</v>
      </c>
      <c r="F823" s="18" t="s">
        <v>553</v>
      </c>
      <c r="G823" s="18" t="s">
        <v>641</v>
      </c>
      <c r="H823" s="18" t="s">
        <v>642</v>
      </c>
      <c r="I823" s="18" t="s">
        <v>363</v>
      </c>
      <c r="J823" s="18" t="s">
        <v>363</v>
      </c>
      <c r="K823" s="18" t="s">
        <v>363</v>
      </c>
      <c r="L823" s="18" t="s">
        <v>363</v>
      </c>
      <c r="M823" s="18" t="s">
        <v>341</v>
      </c>
      <c r="N823" s="56">
        <v>2</v>
      </c>
      <c r="O823" s="18" t="s">
        <v>1198</v>
      </c>
      <c r="P823" s="18" t="s">
        <v>466</v>
      </c>
      <c r="Q823" s="18" t="s">
        <v>254</v>
      </c>
      <c r="R823" s="24" t="s">
        <v>257</v>
      </c>
      <c r="S823" s="24" t="s">
        <v>257</v>
      </c>
      <c r="T823" s="26" t="s">
        <v>257</v>
      </c>
      <c r="U823" s="26" t="s">
        <v>257</v>
      </c>
      <c r="V823" s="26" t="s">
        <v>257</v>
      </c>
      <c r="W823" s="26" t="s">
        <v>257</v>
      </c>
      <c r="X823" s="18" t="s">
        <v>1201</v>
      </c>
      <c r="Y823" s="18">
        <v>30</v>
      </c>
      <c r="Z823" s="18" t="s">
        <v>474</v>
      </c>
      <c r="AA823" s="18">
        <v>30</v>
      </c>
      <c r="AB823" s="57" t="s">
        <v>257</v>
      </c>
      <c r="AC823" s="18" t="s">
        <v>595</v>
      </c>
      <c r="AD823" s="18" t="s">
        <v>257</v>
      </c>
      <c r="AE823" s="18" t="s">
        <v>257</v>
      </c>
      <c r="AF823" s="18" t="s">
        <v>257</v>
      </c>
      <c r="AG823" s="18" t="s">
        <v>257</v>
      </c>
      <c r="AH823" s="18" t="s">
        <v>257</v>
      </c>
      <c r="AI823" s="18">
        <v>48</v>
      </c>
      <c r="AJ823" s="18" t="s">
        <v>476</v>
      </c>
      <c r="AK823" s="18">
        <f t="shared" si="194"/>
        <v>2</v>
      </c>
      <c r="AL823" s="18" t="s">
        <v>1202</v>
      </c>
      <c r="AM823" s="18" t="s">
        <v>343</v>
      </c>
      <c r="AN823" s="57">
        <v>11.5</v>
      </c>
      <c r="AO823" s="18" t="s">
        <v>1203</v>
      </c>
      <c r="AP823" s="26" t="s">
        <v>479</v>
      </c>
      <c r="AQ823" s="18">
        <v>4</v>
      </c>
      <c r="AR823" s="18" t="s">
        <v>561</v>
      </c>
      <c r="AS823" s="57">
        <f t="shared" si="191"/>
        <v>5.8999999999999986</v>
      </c>
      <c r="AT823" s="57">
        <v>17.100000000000001</v>
      </c>
      <c r="AU823" s="57">
        <f t="shared" si="192"/>
        <v>5.6000000000000014</v>
      </c>
      <c r="AV823" s="66">
        <f t="shared" si="193"/>
        <v>5.6000000000000014</v>
      </c>
      <c r="AW823" s="26" t="s">
        <v>501</v>
      </c>
      <c r="AX823" s="68">
        <v>48</v>
      </c>
      <c r="AY823" s="26" t="s">
        <v>476</v>
      </c>
      <c r="AZ823" s="68">
        <v>24</v>
      </c>
      <c r="BA823" s="26" t="s">
        <v>476</v>
      </c>
      <c r="BB823" s="18" t="s">
        <v>1204</v>
      </c>
      <c r="BC823" s="18"/>
      <c r="BD823" s="18"/>
      <c r="BE823" s="18"/>
      <c r="BF823" s="18"/>
      <c r="BG823" s="18"/>
      <c r="BH823" s="18"/>
      <c r="BI823" s="18"/>
      <c r="BJ823" s="18"/>
      <c r="BK823" s="18"/>
      <c r="BL823" s="18"/>
      <c r="BM823" s="18"/>
      <c r="BN823" s="18"/>
      <c r="BO823" s="18"/>
      <c r="BP823" s="18"/>
      <c r="BQ823" s="18"/>
      <c r="BR823" s="18"/>
      <c r="BS823" s="18"/>
      <c r="BT823" s="18"/>
      <c r="BU823" s="18"/>
      <c r="BV823" s="18"/>
      <c r="BW823" s="18"/>
      <c r="BX823" s="18"/>
      <c r="BY823" s="18"/>
      <c r="BZ823" s="18"/>
      <c r="CA823" s="18"/>
      <c r="CB823" s="18"/>
      <c r="CC823" s="18"/>
      <c r="CD823" s="18"/>
      <c r="CE823" s="18"/>
      <c r="CF823" s="18"/>
      <c r="CG823" s="18"/>
      <c r="CH823" s="18"/>
      <c r="CI823" s="18"/>
      <c r="CJ823" s="18"/>
      <c r="CK823" s="18"/>
      <c r="CL823" s="18"/>
      <c r="CM823" s="18"/>
      <c r="CN823" s="18"/>
      <c r="CO823" s="18"/>
      <c r="CP823" s="18"/>
      <c r="CQ823" s="18"/>
      <c r="CR823" s="18"/>
      <c r="CS823" s="18"/>
      <c r="CT823" s="18"/>
      <c r="CU823" s="18"/>
      <c r="CV823" s="18"/>
      <c r="CW823" s="18"/>
      <c r="CX823" s="18"/>
      <c r="CY823" s="18"/>
      <c r="CZ823" s="18"/>
      <c r="DA823" s="18"/>
      <c r="DB823" s="18"/>
      <c r="DC823" s="18"/>
      <c r="DD823" s="18"/>
      <c r="DE823" s="18"/>
      <c r="DF823" s="18"/>
      <c r="DG823" s="18"/>
      <c r="DH823" s="18"/>
      <c r="DI823" s="18"/>
      <c r="DJ823" s="18"/>
      <c r="DK823" s="18"/>
      <c r="DL823" s="18"/>
      <c r="DM823" s="18"/>
      <c r="DN823" s="18"/>
      <c r="DO823" s="18"/>
      <c r="DP823" s="18"/>
      <c r="DQ823" s="18"/>
      <c r="DR823" s="18">
        <v>1</v>
      </c>
      <c r="DS823" s="18"/>
      <c r="DT823" s="18"/>
      <c r="DU823" s="18"/>
      <c r="DV823" s="18"/>
      <c r="DW823" s="18"/>
      <c r="DX823" s="18"/>
      <c r="DY823" s="18"/>
      <c r="DZ823" s="18"/>
      <c r="EA823" s="18"/>
      <c r="EB823" s="18"/>
      <c r="EC823" s="18"/>
      <c r="ED823" s="18"/>
      <c r="EE823" s="18"/>
      <c r="EF823" s="18"/>
      <c r="EG823" s="18"/>
      <c r="EH823" s="18" t="s">
        <v>1205</v>
      </c>
      <c r="EI823" s="18" cm="1">
        <f t="array" ref="EI823">IF(SUMPRODUCT(--(DO823:DS823&lt;&gt;""))=0, 0,1)</f>
        <v>1</v>
      </c>
      <c r="EJ823" s="18" cm="1">
        <f t="array" ref="EJ823">IF(SUMPRODUCT(--(DT823:EG823&lt;&gt;""))=0, 0,1)</f>
        <v>0</v>
      </c>
      <c r="EK823" s="18" cm="1">
        <f t="array" ref="EK823">IF(SUMPRODUCT(--(EC823:EG823&lt;&gt;""))=0, 0,1)</f>
        <v>0</v>
      </c>
      <c r="EL823" s="18" cm="1">
        <f t="array" ref="EL823">IF(SUMPRODUCT(--(EE823:EG823&lt;&gt;""))=0, 0,1)</f>
        <v>0</v>
      </c>
      <c r="EM823" s="18">
        <f t="shared" si="185"/>
        <v>1</v>
      </c>
      <c r="EN823" s="18">
        <f t="shared" si="186"/>
        <v>1</v>
      </c>
      <c r="EO823" s="18" t="str">
        <f t="shared" si="187"/>
        <v>NA</v>
      </c>
      <c r="EP823" s="18" t="str">
        <f t="shared" si="188"/>
        <v>NA</v>
      </c>
      <c r="EQ823" s="18" t="str">
        <f t="shared" si="189"/>
        <v>NA</v>
      </c>
      <c r="ER823" s="58" t="s">
        <v>2080</v>
      </c>
      <c r="ES823" s="59">
        <v>43802</v>
      </c>
      <c r="ET823" s="18" t="s">
        <v>1206</v>
      </c>
      <c r="EU823" s="18" t="s">
        <v>1197</v>
      </c>
    </row>
    <row r="824" spans="1:151" ht="15.75" customHeight="1" x14ac:dyDescent="0.2">
      <c r="A824" s="5" t="s">
        <v>349</v>
      </c>
      <c r="B824" s="24" t="s">
        <v>1196</v>
      </c>
      <c r="C824" s="26">
        <v>1</v>
      </c>
      <c r="D824" s="18" t="s">
        <v>1210</v>
      </c>
      <c r="E824" s="26" t="s">
        <v>257</v>
      </c>
      <c r="F824" s="18" t="s">
        <v>553</v>
      </c>
      <c r="G824" s="18" t="s">
        <v>467</v>
      </c>
      <c r="H824" s="18" t="s">
        <v>1199</v>
      </c>
      <c r="I824" s="18" t="s">
        <v>363</v>
      </c>
      <c r="J824" s="18" t="s">
        <v>363</v>
      </c>
      <c r="K824" s="18" t="s">
        <v>363</v>
      </c>
      <c r="L824" s="18" t="s">
        <v>363</v>
      </c>
      <c r="M824" s="18" t="s">
        <v>341</v>
      </c>
      <c r="N824" s="56">
        <v>2</v>
      </c>
      <c r="O824" s="18" t="s">
        <v>1198</v>
      </c>
      <c r="P824" s="18" t="s">
        <v>466</v>
      </c>
      <c r="Q824" s="18" t="s">
        <v>254</v>
      </c>
      <c r="R824" s="24" t="s">
        <v>257</v>
      </c>
      <c r="S824" s="24" t="s">
        <v>257</v>
      </c>
      <c r="T824" s="26" t="s">
        <v>257</v>
      </c>
      <c r="U824" s="26" t="s">
        <v>257</v>
      </c>
      <c r="V824" s="26" t="s">
        <v>257</v>
      </c>
      <c r="W824" s="26" t="s">
        <v>257</v>
      </c>
      <c r="X824" s="18" t="s">
        <v>1201</v>
      </c>
      <c r="Y824" s="18">
        <v>0</v>
      </c>
      <c r="Z824" s="18" t="s">
        <v>474</v>
      </c>
      <c r="AA824" s="18">
        <v>0</v>
      </c>
      <c r="AB824" s="57" t="s">
        <v>257</v>
      </c>
      <c r="AC824" s="18" t="s">
        <v>595</v>
      </c>
      <c r="AD824" s="18" t="s">
        <v>257</v>
      </c>
      <c r="AE824" s="18" t="s">
        <v>257</v>
      </c>
      <c r="AF824" s="18" t="s">
        <v>257</v>
      </c>
      <c r="AG824" s="18" t="s">
        <v>257</v>
      </c>
      <c r="AH824" s="18" t="s">
        <v>257</v>
      </c>
      <c r="AI824" s="18">
        <v>48</v>
      </c>
      <c r="AJ824" s="18" t="s">
        <v>476</v>
      </c>
      <c r="AK824" s="18">
        <f t="shared" si="194"/>
        <v>2</v>
      </c>
      <c r="AL824" s="18" t="s">
        <v>1202</v>
      </c>
      <c r="AM824" s="18" t="s">
        <v>324</v>
      </c>
      <c r="AN824" s="56">
        <v>1707000</v>
      </c>
      <c r="AO824" s="18" t="s">
        <v>1211</v>
      </c>
      <c r="AP824" s="26" t="s">
        <v>479</v>
      </c>
      <c r="AQ824" s="18">
        <v>4</v>
      </c>
      <c r="AR824" s="18" t="s">
        <v>561</v>
      </c>
      <c r="AS824" s="56">
        <f t="shared" si="191"/>
        <v>1298000</v>
      </c>
      <c r="AT824" s="56">
        <v>2116000</v>
      </c>
      <c r="AU824" s="56">
        <f t="shared" si="192"/>
        <v>409000</v>
      </c>
      <c r="AV824" s="73">
        <f t="shared" si="193"/>
        <v>409000</v>
      </c>
      <c r="AW824" s="26" t="s">
        <v>501</v>
      </c>
      <c r="AX824" s="68">
        <v>0</v>
      </c>
      <c r="AY824" s="26" t="s">
        <v>628</v>
      </c>
      <c r="AZ824" s="68" t="s">
        <v>257</v>
      </c>
      <c r="BA824" s="26" t="s">
        <v>257</v>
      </c>
      <c r="BB824" s="18" t="s">
        <v>1212</v>
      </c>
      <c r="BC824" s="18"/>
      <c r="BD824" s="18"/>
      <c r="BE824" s="18"/>
      <c r="BF824" s="18"/>
      <c r="BG824" s="18"/>
      <c r="BH824" s="18"/>
      <c r="BI824" s="18"/>
      <c r="BJ824" s="18"/>
      <c r="BK824" s="18"/>
      <c r="BL824" s="18"/>
      <c r="BM824" s="18"/>
      <c r="BN824" s="18"/>
      <c r="BO824" s="18"/>
      <c r="BP824" s="18"/>
      <c r="BQ824" s="18"/>
      <c r="BR824" s="18"/>
      <c r="BS824" s="18"/>
      <c r="BT824" s="18"/>
      <c r="BU824" s="18"/>
      <c r="BV824" s="18"/>
      <c r="BW824" s="18"/>
      <c r="BX824" s="18"/>
      <c r="BY824" s="18"/>
      <c r="BZ824" s="18"/>
      <c r="CA824" s="18"/>
      <c r="CB824" s="18"/>
      <c r="CC824" s="18"/>
      <c r="CD824" s="18"/>
      <c r="CE824" s="18"/>
      <c r="CF824" s="18"/>
      <c r="CG824" s="18"/>
      <c r="CH824" s="18"/>
      <c r="CI824" s="18"/>
      <c r="CJ824" s="18"/>
      <c r="CK824" s="18"/>
      <c r="CL824" s="18"/>
      <c r="CM824" s="18"/>
      <c r="CN824" s="18"/>
      <c r="CO824" s="18"/>
      <c r="CP824" s="18"/>
      <c r="CQ824" s="18"/>
      <c r="CR824" s="18"/>
      <c r="CS824" s="18"/>
      <c r="CT824" s="18"/>
      <c r="CU824" s="18"/>
      <c r="CV824" s="18"/>
      <c r="CW824" s="18"/>
      <c r="CX824" s="18"/>
      <c r="CY824" s="18"/>
      <c r="CZ824" s="18"/>
      <c r="DA824" s="18"/>
      <c r="DB824" s="18"/>
      <c r="DC824" s="18"/>
      <c r="DD824" s="18"/>
      <c r="DE824" s="18"/>
      <c r="DF824" s="18"/>
      <c r="DG824" s="18"/>
      <c r="DH824" s="18"/>
      <c r="DI824" s="18"/>
      <c r="DJ824" s="18"/>
      <c r="DK824" s="18"/>
      <c r="DL824" s="18"/>
      <c r="DM824" s="18"/>
      <c r="DN824" s="18"/>
      <c r="DO824" s="18"/>
      <c r="DP824" s="18"/>
      <c r="DQ824" s="18"/>
      <c r="DR824" s="18"/>
      <c r="DS824" s="18"/>
      <c r="DT824" s="18"/>
      <c r="DU824" s="18"/>
      <c r="DV824" s="18"/>
      <c r="DW824" s="18"/>
      <c r="DX824" s="18"/>
      <c r="DY824" s="26"/>
      <c r="DZ824" s="18"/>
      <c r="EA824" s="18"/>
      <c r="EB824" s="18"/>
      <c r="EC824" s="18"/>
      <c r="ED824" s="18"/>
      <c r="EE824" s="18"/>
      <c r="EF824" s="18"/>
      <c r="EG824" s="18"/>
      <c r="EH824" s="18" t="s">
        <v>1213</v>
      </c>
      <c r="EI824" s="18" cm="1">
        <f t="array" ref="EI824">IF(SUMPRODUCT(--(DO824:DS824&lt;&gt;""))=0, 0,1)</f>
        <v>0</v>
      </c>
      <c r="EJ824" s="18" cm="1">
        <f t="array" ref="EJ824">IF(SUMPRODUCT(--(DT824:EG824&lt;&gt;""))=0, 0,1)</f>
        <v>0</v>
      </c>
      <c r="EK824" s="18" cm="1">
        <f t="array" ref="EK824">IF(SUMPRODUCT(--(EC824:EG824&lt;&gt;""))=0, 0,1)</f>
        <v>0</v>
      </c>
      <c r="EL824" s="18" cm="1">
        <f t="array" ref="EL824">IF(SUMPRODUCT(--(EE824:EG824&lt;&gt;""))=0, 0,1)</f>
        <v>0</v>
      </c>
      <c r="EM824" s="18">
        <f t="shared" si="185"/>
        <v>0</v>
      </c>
      <c r="EN824" s="18" t="str">
        <f t="shared" si="186"/>
        <v>NA</v>
      </c>
      <c r="EO824" s="18" t="str">
        <f t="shared" si="187"/>
        <v>NA</v>
      </c>
      <c r="EP824" s="18" t="str">
        <f t="shared" si="188"/>
        <v>NA</v>
      </c>
      <c r="EQ824" s="18" t="str">
        <f t="shared" si="189"/>
        <v>NA</v>
      </c>
      <c r="ER824" s="58" t="s">
        <v>2080</v>
      </c>
      <c r="ES824" s="59">
        <v>43802</v>
      </c>
      <c r="ET824" s="18" t="s">
        <v>1206</v>
      </c>
      <c r="EU824" s="18" t="s">
        <v>1197</v>
      </c>
    </row>
    <row r="825" spans="1:151" ht="15.75" customHeight="1" x14ac:dyDescent="0.2">
      <c r="A825" s="5" t="s">
        <v>349</v>
      </c>
      <c r="B825" s="24" t="s">
        <v>1196</v>
      </c>
      <c r="C825" s="26">
        <v>1</v>
      </c>
      <c r="D825" s="18" t="s">
        <v>1200</v>
      </c>
      <c r="E825" s="26" t="s">
        <v>1214</v>
      </c>
      <c r="F825" s="18" t="s">
        <v>553</v>
      </c>
      <c r="G825" s="18" t="s">
        <v>467</v>
      </c>
      <c r="H825" s="18" t="s">
        <v>1199</v>
      </c>
      <c r="I825" s="18" t="s">
        <v>363</v>
      </c>
      <c r="J825" s="18" t="s">
        <v>363</v>
      </c>
      <c r="K825" s="18" t="s">
        <v>363</v>
      </c>
      <c r="L825" s="18" t="s">
        <v>363</v>
      </c>
      <c r="M825" s="18" t="s">
        <v>341</v>
      </c>
      <c r="N825" s="56">
        <v>2</v>
      </c>
      <c r="O825" s="18" t="s">
        <v>1198</v>
      </c>
      <c r="P825" s="18" t="s">
        <v>466</v>
      </c>
      <c r="Q825" s="18" t="s">
        <v>254</v>
      </c>
      <c r="R825" s="24" t="s">
        <v>257</v>
      </c>
      <c r="S825" s="24" t="s">
        <v>257</v>
      </c>
      <c r="T825" s="26" t="s">
        <v>257</v>
      </c>
      <c r="U825" s="26" t="s">
        <v>257</v>
      </c>
      <c r="V825" s="26" t="s">
        <v>257</v>
      </c>
      <c r="W825" s="26" t="s">
        <v>257</v>
      </c>
      <c r="X825" s="18" t="s">
        <v>1201</v>
      </c>
      <c r="Y825" s="18">
        <v>5</v>
      </c>
      <c r="Z825" s="18" t="s">
        <v>474</v>
      </c>
      <c r="AA825" s="18">
        <v>5</v>
      </c>
      <c r="AB825" s="57" t="s">
        <v>257</v>
      </c>
      <c r="AC825" s="18" t="s">
        <v>595</v>
      </c>
      <c r="AD825" s="18" t="s">
        <v>257</v>
      </c>
      <c r="AE825" s="18" t="s">
        <v>257</v>
      </c>
      <c r="AF825" s="18" t="s">
        <v>257</v>
      </c>
      <c r="AG825" s="18" t="s">
        <v>257</v>
      </c>
      <c r="AH825" s="18" t="s">
        <v>257</v>
      </c>
      <c r="AI825" s="18">
        <v>48</v>
      </c>
      <c r="AJ825" s="18" t="s">
        <v>476</v>
      </c>
      <c r="AK825" s="18">
        <f t="shared" si="194"/>
        <v>2</v>
      </c>
      <c r="AL825" s="18" t="s">
        <v>1202</v>
      </c>
      <c r="AM825" s="18" t="s">
        <v>324</v>
      </c>
      <c r="AN825" s="56">
        <v>1470000</v>
      </c>
      <c r="AO825" s="18" t="s">
        <v>1211</v>
      </c>
      <c r="AP825" s="26" t="s">
        <v>479</v>
      </c>
      <c r="AQ825" s="18">
        <v>4</v>
      </c>
      <c r="AR825" s="18" t="s">
        <v>561</v>
      </c>
      <c r="AS825" s="56">
        <f t="shared" si="191"/>
        <v>980000</v>
      </c>
      <c r="AT825" s="56">
        <v>1960000</v>
      </c>
      <c r="AU825" s="56">
        <f t="shared" si="192"/>
        <v>490000</v>
      </c>
      <c r="AV825" s="73">
        <f t="shared" si="193"/>
        <v>490000</v>
      </c>
      <c r="AW825" s="26" t="s">
        <v>501</v>
      </c>
      <c r="AX825" s="68">
        <v>1</v>
      </c>
      <c r="AY825" s="26" t="s">
        <v>628</v>
      </c>
      <c r="AZ825" s="68" t="s">
        <v>257</v>
      </c>
      <c r="BA825" s="26" t="s">
        <v>257</v>
      </c>
      <c r="BB825" s="18" t="s">
        <v>1212</v>
      </c>
      <c r="BC825" s="18"/>
      <c r="BD825" s="18"/>
      <c r="BE825" s="18"/>
      <c r="BF825" s="18"/>
      <c r="BG825" s="18"/>
      <c r="BH825" s="18"/>
      <c r="BI825" s="18"/>
      <c r="BJ825" s="18"/>
      <c r="BK825" s="18"/>
      <c r="BL825" s="18"/>
      <c r="BM825" s="18"/>
      <c r="BN825" s="18"/>
      <c r="BO825" s="18"/>
      <c r="BP825" s="18"/>
      <c r="BQ825" s="18"/>
      <c r="BR825" s="18"/>
      <c r="BS825" s="18"/>
      <c r="BT825" s="18"/>
      <c r="BU825" s="18"/>
      <c r="BV825" s="18"/>
      <c r="BW825" s="18"/>
      <c r="BX825" s="18"/>
      <c r="BY825" s="18"/>
      <c r="BZ825" s="18"/>
      <c r="CA825" s="18"/>
      <c r="CB825" s="18"/>
      <c r="CC825" s="18"/>
      <c r="CD825" s="18"/>
      <c r="CE825" s="18"/>
      <c r="CF825" s="18"/>
      <c r="CG825" s="18"/>
      <c r="CH825" s="18"/>
      <c r="CI825" s="18"/>
      <c r="CJ825" s="18"/>
      <c r="CK825" s="18"/>
      <c r="CL825" s="18"/>
      <c r="CM825" s="18"/>
      <c r="CN825" s="18"/>
      <c r="CO825" s="18"/>
      <c r="CP825" s="18"/>
      <c r="CQ825" s="18"/>
      <c r="CR825" s="18"/>
      <c r="CS825" s="18"/>
      <c r="CT825" s="18"/>
      <c r="CU825" s="18"/>
      <c r="CV825" s="18"/>
      <c r="CW825" s="18"/>
      <c r="CX825" s="18"/>
      <c r="CY825" s="18"/>
      <c r="CZ825" s="18"/>
      <c r="DA825" s="18"/>
      <c r="DB825" s="18"/>
      <c r="DC825" s="18"/>
      <c r="DD825" s="18"/>
      <c r="DE825" s="18"/>
      <c r="DF825" s="18"/>
      <c r="DG825" s="18"/>
      <c r="DH825" s="18"/>
      <c r="DI825" s="18"/>
      <c r="DJ825" s="18"/>
      <c r="DK825" s="18"/>
      <c r="DL825" s="18"/>
      <c r="DM825" s="18"/>
      <c r="DN825" s="18"/>
      <c r="DO825" s="18"/>
      <c r="DP825" s="18"/>
      <c r="DQ825" s="18"/>
      <c r="DR825" s="18"/>
      <c r="DS825" s="18"/>
      <c r="DT825" s="18"/>
      <c r="DU825" s="18"/>
      <c r="DV825" s="18"/>
      <c r="DW825" s="18"/>
      <c r="DX825" s="18"/>
      <c r="DY825" s="26"/>
      <c r="DZ825" s="18"/>
      <c r="EA825" s="18"/>
      <c r="EB825" s="18"/>
      <c r="EC825" s="18"/>
      <c r="ED825" s="18"/>
      <c r="EE825" s="18"/>
      <c r="EF825" s="18"/>
      <c r="EG825" s="18"/>
      <c r="EH825" s="18" t="s">
        <v>1215</v>
      </c>
      <c r="EI825" s="18" cm="1">
        <f t="array" ref="EI825">IF(SUMPRODUCT(--(DO825:DS825&lt;&gt;""))=0, 0,1)</f>
        <v>0</v>
      </c>
      <c r="EJ825" s="18" cm="1">
        <f t="array" ref="EJ825">IF(SUMPRODUCT(--(DT825:EG825&lt;&gt;""))=0, 0,1)</f>
        <v>0</v>
      </c>
      <c r="EK825" s="18" cm="1">
        <f t="array" ref="EK825">IF(SUMPRODUCT(--(EC825:EG825&lt;&gt;""))=0, 0,1)</f>
        <v>0</v>
      </c>
      <c r="EL825" s="18" cm="1">
        <f t="array" ref="EL825">IF(SUMPRODUCT(--(EE825:EG825&lt;&gt;""))=0, 0,1)</f>
        <v>0</v>
      </c>
      <c r="EM825" s="18">
        <f t="shared" si="185"/>
        <v>0</v>
      </c>
      <c r="EN825" s="18" t="str">
        <f t="shared" si="186"/>
        <v>NA</v>
      </c>
      <c r="EO825" s="18" t="str">
        <f t="shared" si="187"/>
        <v>NA</v>
      </c>
      <c r="EP825" s="18" t="str">
        <f t="shared" si="188"/>
        <v>NA</v>
      </c>
      <c r="EQ825" s="18" t="str">
        <f t="shared" si="189"/>
        <v>NA</v>
      </c>
      <c r="ER825" s="58" t="s">
        <v>2080</v>
      </c>
      <c r="ES825" s="59">
        <v>43802</v>
      </c>
      <c r="ET825" s="18" t="s">
        <v>1206</v>
      </c>
      <c r="EU825" s="18" t="s">
        <v>1197</v>
      </c>
    </row>
    <row r="826" spans="1:151" ht="15.75" customHeight="1" x14ac:dyDescent="0.2">
      <c r="A826" s="5" t="s">
        <v>349</v>
      </c>
      <c r="B826" s="24" t="s">
        <v>1196</v>
      </c>
      <c r="C826" s="26">
        <v>1</v>
      </c>
      <c r="D826" s="18" t="s">
        <v>1200</v>
      </c>
      <c r="E826" s="26" t="s">
        <v>1216</v>
      </c>
      <c r="F826" s="18" t="s">
        <v>553</v>
      </c>
      <c r="G826" s="18" t="s">
        <v>467</v>
      </c>
      <c r="H826" s="18" t="s">
        <v>1199</v>
      </c>
      <c r="I826" s="18" t="s">
        <v>363</v>
      </c>
      <c r="J826" s="18" t="s">
        <v>363</v>
      </c>
      <c r="K826" s="18" t="s">
        <v>363</v>
      </c>
      <c r="L826" s="18" t="s">
        <v>363</v>
      </c>
      <c r="M826" s="18" t="s">
        <v>341</v>
      </c>
      <c r="N826" s="56">
        <v>2</v>
      </c>
      <c r="O826" s="18" t="s">
        <v>1198</v>
      </c>
      <c r="P826" s="18" t="s">
        <v>466</v>
      </c>
      <c r="Q826" s="18" t="s">
        <v>254</v>
      </c>
      <c r="R826" s="24" t="s">
        <v>257</v>
      </c>
      <c r="S826" s="24" t="s">
        <v>257</v>
      </c>
      <c r="T826" s="26" t="s">
        <v>257</v>
      </c>
      <c r="U826" s="26" t="s">
        <v>257</v>
      </c>
      <c r="V826" s="26" t="s">
        <v>257</v>
      </c>
      <c r="W826" s="26" t="s">
        <v>257</v>
      </c>
      <c r="X826" s="18" t="s">
        <v>1201</v>
      </c>
      <c r="Y826" s="18">
        <v>5</v>
      </c>
      <c r="Z826" s="18" t="s">
        <v>474</v>
      </c>
      <c r="AA826" s="18">
        <v>5</v>
      </c>
      <c r="AB826" s="57" t="s">
        <v>257</v>
      </c>
      <c r="AC826" s="18" t="s">
        <v>595</v>
      </c>
      <c r="AD826" s="18" t="s">
        <v>257</v>
      </c>
      <c r="AE826" s="18" t="s">
        <v>257</v>
      </c>
      <c r="AF826" s="18" t="s">
        <v>257</v>
      </c>
      <c r="AG826" s="18" t="s">
        <v>257</v>
      </c>
      <c r="AH826" s="18" t="s">
        <v>257</v>
      </c>
      <c r="AI826" s="18">
        <v>48</v>
      </c>
      <c r="AJ826" s="18" t="s">
        <v>476</v>
      </c>
      <c r="AK826" s="18">
        <f t="shared" si="194"/>
        <v>2</v>
      </c>
      <c r="AL826" s="18" t="s">
        <v>1202</v>
      </c>
      <c r="AM826" s="18" t="s">
        <v>324</v>
      </c>
      <c r="AN826" s="56">
        <v>1438000</v>
      </c>
      <c r="AO826" s="18" t="s">
        <v>1211</v>
      </c>
      <c r="AP826" s="26" t="s">
        <v>479</v>
      </c>
      <c r="AQ826" s="18">
        <v>4</v>
      </c>
      <c r="AR826" s="18" t="s">
        <v>561</v>
      </c>
      <c r="AS826" s="56">
        <f t="shared" si="191"/>
        <v>1088000</v>
      </c>
      <c r="AT826" s="56">
        <v>1788000</v>
      </c>
      <c r="AU826" s="56">
        <f t="shared" si="192"/>
        <v>350000</v>
      </c>
      <c r="AV826" s="73">
        <f t="shared" si="193"/>
        <v>350000</v>
      </c>
      <c r="AW826" s="26" t="s">
        <v>501</v>
      </c>
      <c r="AX826" s="68">
        <v>2</v>
      </c>
      <c r="AY826" s="26" t="s">
        <v>628</v>
      </c>
      <c r="AZ826" s="68" t="s">
        <v>257</v>
      </c>
      <c r="BA826" s="26" t="s">
        <v>257</v>
      </c>
      <c r="BB826" s="18" t="s">
        <v>1212</v>
      </c>
      <c r="BC826" s="18"/>
      <c r="BD826" s="18"/>
      <c r="BE826" s="18"/>
      <c r="BF826" s="18"/>
      <c r="BG826" s="18"/>
      <c r="BH826" s="18"/>
      <c r="BI826" s="18"/>
      <c r="BJ826" s="18"/>
      <c r="BK826" s="18"/>
      <c r="BL826" s="18"/>
      <c r="BM826" s="18"/>
      <c r="BN826" s="18"/>
      <c r="BO826" s="18"/>
      <c r="BP826" s="18"/>
      <c r="BQ826" s="18"/>
      <c r="BR826" s="18"/>
      <c r="BS826" s="18"/>
      <c r="BT826" s="18"/>
      <c r="BU826" s="18"/>
      <c r="BV826" s="18"/>
      <c r="BW826" s="18"/>
      <c r="BX826" s="18"/>
      <c r="BY826" s="18"/>
      <c r="BZ826" s="18"/>
      <c r="CA826" s="18"/>
      <c r="CB826" s="18"/>
      <c r="CC826" s="18"/>
      <c r="CD826" s="18"/>
      <c r="CE826" s="18"/>
      <c r="CF826" s="18"/>
      <c r="CG826" s="18"/>
      <c r="CH826" s="18"/>
      <c r="CI826" s="18"/>
      <c r="CJ826" s="18"/>
      <c r="CK826" s="18"/>
      <c r="CL826" s="18"/>
      <c r="CM826" s="18"/>
      <c r="CN826" s="18"/>
      <c r="CO826" s="18"/>
      <c r="CP826" s="18"/>
      <c r="CQ826" s="18"/>
      <c r="CR826" s="18"/>
      <c r="CS826" s="18"/>
      <c r="CT826" s="18"/>
      <c r="CU826" s="18"/>
      <c r="CV826" s="18"/>
      <c r="CW826" s="18"/>
      <c r="CX826" s="18"/>
      <c r="CY826" s="18"/>
      <c r="CZ826" s="18"/>
      <c r="DA826" s="18"/>
      <c r="DB826" s="18"/>
      <c r="DC826" s="18"/>
      <c r="DD826" s="18"/>
      <c r="DE826" s="18"/>
      <c r="DF826" s="18"/>
      <c r="DG826" s="18"/>
      <c r="DH826" s="18"/>
      <c r="DI826" s="18"/>
      <c r="DJ826" s="18"/>
      <c r="DK826" s="18"/>
      <c r="DL826" s="18"/>
      <c r="DM826" s="18"/>
      <c r="DN826" s="18"/>
      <c r="DO826" s="18"/>
      <c r="DP826" s="18"/>
      <c r="DQ826" s="18"/>
      <c r="DR826" s="18"/>
      <c r="DS826" s="18"/>
      <c r="DT826" s="18"/>
      <c r="DU826" s="18"/>
      <c r="DV826" s="18"/>
      <c r="DW826" s="18"/>
      <c r="DX826" s="18"/>
      <c r="DY826" s="26"/>
      <c r="DZ826" s="18"/>
      <c r="EA826" s="18"/>
      <c r="EB826" s="18"/>
      <c r="EC826" s="18"/>
      <c r="ED826" s="18"/>
      <c r="EE826" s="18"/>
      <c r="EF826" s="18"/>
      <c r="EG826" s="18"/>
      <c r="EH826" s="18" t="s">
        <v>1217</v>
      </c>
      <c r="EI826" s="18" cm="1">
        <f t="array" ref="EI826">IF(SUMPRODUCT(--(DO826:DS826&lt;&gt;""))=0, 0,1)</f>
        <v>0</v>
      </c>
      <c r="EJ826" s="18" cm="1">
        <f t="array" ref="EJ826">IF(SUMPRODUCT(--(DT826:EG826&lt;&gt;""))=0, 0,1)</f>
        <v>0</v>
      </c>
      <c r="EK826" s="18" cm="1">
        <f t="array" ref="EK826">IF(SUMPRODUCT(--(EC826:EG826&lt;&gt;""))=0, 0,1)</f>
        <v>0</v>
      </c>
      <c r="EL826" s="18" cm="1">
        <f t="array" ref="EL826">IF(SUMPRODUCT(--(EE826:EG826&lt;&gt;""))=0, 0,1)</f>
        <v>0</v>
      </c>
      <c r="EM826" s="18">
        <f t="shared" si="185"/>
        <v>0</v>
      </c>
      <c r="EN826" s="18" t="str">
        <f t="shared" si="186"/>
        <v>NA</v>
      </c>
      <c r="EO826" s="18" t="str">
        <f t="shared" si="187"/>
        <v>NA</v>
      </c>
      <c r="EP826" s="18" t="str">
        <f t="shared" si="188"/>
        <v>NA</v>
      </c>
      <c r="EQ826" s="18" t="str">
        <f t="shared" si="189"/>
        <v>NA</v>
      </c>
      <c r="ER826" s="58" t="s">
        <v>2080</v>
      </c>
      <c r="ES826" s="59">
        <v>43802</v>
      </c>
      <c r="ET826" s="18" t="s">
        <v>1206</v>
      </c>
      <c r="EU826" s="18" t="s">
        <v>1197</v>
      </c>
    </row>
    <row r="827" spans="1:151" ht="15.75" customHeight="1" x14ac:dyDescent="0.2">
      <c r="A827" s="5" t="s">
        <v>349</v>
      </c>
      <c r="B827" s="24" t="s">
        <v>1196</v>
      </c>
      <c r="C827" s="26">
        <v>1</v>
      </c>
      <c r="D827" s="18" t="s">
        <v>1200</v>
      </c>
      <c r="E827" s="26" t="s">
        <v>1218</v>
      </c>
      <c r="F827" s="18" t="s">
        <v>553</v>
      </c>
      <c r="G827" s="18" t="s">
        <v>467</v>
      </c>
      <c r="H827" s="18" t="s">
        <v>1199</v>
      </c>
      <c r="I827" s="18" t="s">
        <v>363</v>
      </c>
      <c r="J827" s="18" t="s">
        <v>363</v>
      </c>
      <c r="K827" s="18" t="s">
        <v>363</v>
      </c>
      <c r="L827" s="18" t="s">
        <v>363</v>
      </c>
      <c r="M827" s="18" t="s">
        <v>341</v>
      </c>
      <c r="N827" s="56">
        <v>2</v>
      </c>
      <c r="O827" s="18" t="s">
        <v>1198</v>
      </c>
      <c r="P827" s="18" t="s">
        <v>466</v>
      </c>
      <c r="Q827" s="18" t="s">
        <v>254</v>
      </c>
      <c r="R827" s="24" t="s">
        <v>257</v>
      </c>
      <c r="S827" s="24" t="s">
        <v>257</v>
      </c>
      <c r="T827" s="26" t="s">
        <v>257</v>
      </c>
      <c r="U827" s="26" t="s">
        <v>257</v>
      </c>
      <c r="V827" s="26" t="s">
        <v>257</v>
      </c>
      <c r="W827" s="26" t="s">
        <v>257</v>
      </c>
      <c r="X827" s="18" t="s">
        <v>1201</v>
      </c>
      <c r="Y827" s="18">
        <v>5</v>
      </c>
      <c r="Z827" s="18" t="s">
        <v>474</v>
      </c>
      <c r="AA827" s="18">
        <v>5</v>
      </c>
      <c r="AB827" s="57" t="s">
        <v>257</v>
      </c>
      <c r="AC827" s="18" t="s">
        <v>595</v>
      </c>
      <c r="AD827" s="18" t="s">
        <v>257</v>
      </c>
      <c r="AE827" s="18" t="s">
        <v>257</v>
      </c>
      <c r="AF827" s="18" t="s">
        <v>257</v>
      </c>
      <c r="AG827" s="18" t="s">
        <v>257</v>
      </c>
      <c r="AH827" s="18" t="s">
        <v>257</v>
      </c>
      <c r="AI827" s="18">
        <v>48</v>
      </c>
      <c r="AJ827" s="18" t="s">
        <v>476</v>
      </c>
      <c r="AK827" s="18">
        <f t="shared" si="194"/>
        <v>2</v>
      </c>
      <c r="AL827" s="18" t="s">
        <v>1202</v>
      </c>
      <c r="AM827" s="18" t="s">
        <v>324</v>
      </c>
      <c r="AN827" s="56">
        <v>1378000</v>
      </c>
      <c r="AO827" s="18" t="s">
        <v>1211</v>
      </c>
      <c r="AP827" s="26" t="s">
        <v>479</v>
      </c>
      <c r="AQ827" s="18">
        <v>4</v>
      </c>
      <c r="AR827" s="18" t="s">
        <v>561</v>
      </c>
      <c r="AS827" s="56">
        <f t="shared" si="191"/>
        <v>1054000</v>
      </c>
      <c r="AT827" s="56">
        <v>1702000</v>
      </c>
      <c r="AU827" s="56">
        <f t="shared" si="192"/>
        <v>324000</v>
      </c>
      <c r="AV827" s="73">
        <f t="shared" si="193"/>
        <v>324000</v>
      </c>
      <c r="AW827" s="26" t="s">
        <v>501</v>
      </c>
      <c r="AX827" s="68">
        <v>4</v>
      </c>
      <c r="AY827" s="26" t="s">
        <v>628</v>
      </c>
      <c r="AZ827" s="68" t="s">
        <v>257</v>
      </c>
      <c r="BA827" s="26" t="s">
        <v>257</v>
      </c>
      <c r="BB827" s="18" t="s">
        <v>1212</v>
      </c>
      <c r="BC827" s="18"/>
      <c r="BD827" s="18"/>
      <c r="BE827" s="18"/>
      <c r="BF827" s="18"/>
      <c r="BG827" s="18"/>
      <c r="BH827" s="18"/>
      <c r="BI827" s="18"/>
      <c r="BJ827" s="18"/>
      <c r="BK827" s="18"/>
      <c r="BL827" s="18"/>
      <c r="BM827" s="18"/>
      <c r="BN827" s="18"/>
      <c r="BO827" s="18"/>
      <c r="BP827" s="18"/>
      <c r="BQ827" s="18"/>
      <c r="BR827" s="18"/>
      <c r="BS827" s="18"/>
      <c r="BT827" s="18"/>
      <c r="BU827" s="18"/>
      <c r="BV827" s="18"/>
      <c r="BW827" s="18"/>
      <c r="BX827" s="18"/>
      <c r="BY827" s="18"/>
      <c r="BZ827" s="18"/>
      <c r="CA827" s="18"/>
      <c r="CB827" s="18"/>
      <c r="CC827" s="18"/>
      <c r="CD827" s="18"/>
      <c r="CE827" s="18"/>
      <c r="CF827" s="18"/>
      <c r="CG827" s="18"/>
      <c r="CH827" s="18"/>
      <c r="CI827" s="18"/>
      <c r="CJ827" s="18"/>
      <c r="CK827" s="18"/>
      <c r="CL827" s="18"/>
      <c r="CM827" s="18"/>
      <c r="CN827" s="18"/>
      <c r="CO827" s="18"/>
      <c r="CP827" s="18"/>
      <c r="CQ827" s="18"/>
      <c r="CR827" s="18"/>
      <c r="CS827" s="18"/>
      <c r="CT827" s="18"/>
      <c r="CU827" s="18"/>
      <c r="CV827" s="18"/>
      <c r="CW827" s="18"/>
      <c r="CX827" s="18"/>
      <c r="CY827" s="18"/>
      <c r="CZ827" s="18"/>
      <c r="DA827" s="18"/>
      <c r="DB827" s="18"/>
      <c r="DC827" s="18"/>
      <c r="DD827" s="18"/>
      <c r="DE827" s="18"/>
      <c r="DF827" s="18"/>
      <c r="DG827" s="18"/>
      <c r="DH827" s="18"/>
      <c r="DI827" s="18"/>
      <c r="DJ827" s="18"/>
      <c r="DK827" s="18"/>
      <c r="DL827" s="18"/>
      <c r="DM827" s="18"/>
      <c r="DN827" s="18"/>
      <c r="DO827" s="18"/>
      <c r="DP827" s="18"/>
      <c r="DQ827" s="18"/>
      <c r="DR827" s="18"/>
      <c r="DS827" s="18"/>
      <c r="DT827" s="18"/>
      <c r="DU827" s="18"/>
      <c r="DV827" s="18"/>
      <c r="DW827" s="18"/>
      <c r="DX827" s="18"/>
      <c r="DY827" s="26"/>
      <c r="DZ827" s="18"/>
      <c r="EA827" s="18"/>
      <c r="EB827" s="18"/>
      <c r="EC827" s="18"/>
      <c r="ED827" s="18"/>
      <c r="EE827" s="18"/>
      <c r="EF827" s="18"/>
      <c r="EG827" s="18"/>
      <c r="EH827" s="18" t="s">
        <v>1219</v>
      </c>
      <c r="EI827" s="18" cm="1">
        <f t="array" ref="EI827">IF(SUMPRODUCT(--(DO827:DS827&lt;&gt;""))=0, 0,1)</f>
        <v>0</v>
      </c>
      <c r="EJ827" s="18" cm="1">
        <f t="array" ref="EJ827">IF(SUMPRODUCT(--(DT827:EG827&lt;&gt;""))=0, 0,1)</f>
        <v>0</v>
      </c>
      <c r="EK827" s="18" cm="1">
        <f t="array" ref="EK827">IF(SUMPRODUCT(--(EC827:EG827&lt;&gt;""))=0, 0,1)</f>
        <v>0</v>
      </c>
      <c r="EL827" s="18" cm="1">
        <f t="array" ref="EL827">IF(SUMPRODUCT(--(EE827:EG827&lt;&gt;""))=0, 0,1)</f>
        <v>0</v>
      </c>
      <c r="EM827" s="18">
        <f t="shared" si="185"/>
        <v>0</v>
      </c>
      <c r="EN827" s="18" t="str">
        <f t="shared" si="186"/>
        <v>NA</v>
      </c>
      <c r="EO827" s="18" t="str">
        <f t="shared" si="187"/>
        <v>NA</v>
      </c>
      <c r="EP827" s="18" t="str">
        <f t="shared" si="188"/>
        <v>NA</v>
      </c>
      <c r="EQ827" s="18" t="str">
        <f t="shared" si="189"/>
        <v>NA</v>
      </c>
      <c r="ER827" s="58" t="s">
        <v>2080</v>
      </c>
      <c r="ES827" s="59">
        <v>43802</v>
      </c>
      <c r="ET827" s="18" t="s">
        <v>1206</v>
      </c>
      <c r="EU827" s="18" t="s">
        <v>1197</v>
      </c>
    </row>
    <row r="828" spans="1:151" ht="15.75" customHeight="1" x14ac:dyDescent="0.2">
      <c r="A828" s="5" t="s">
        <v>349</v>
      </c>
      <c r="B828" s="24" t="s">
        <v>1196</v>
      </c>
      <c r="C828" s="26">
        <v>1</v>
      </c>
      <c r="D828" s="18" t="s">
        <v>1207</v>
      </c>
      <c r="E828" s="26" t="s">
        <v>1214</v>
      </c>
      <c r="F828" s="18" t="s">
        <v>553</v>
      </c>
      <c r="G828" s="18" t="s">
        <v>467</v>
      </c>
      <c r="H828" s="18" t="s">
        <v>1199</v>
      </c>
      <c r="I828" s="18" t="s">
        <v>363</v>
      </c>
      <c r="J828" s="18" t="s">
        <v>363</v>
      </c>
      <c r="K828" s="18" t="s">
        <v>363</v>
      </c>
      <c r="L828" s="18" t="s">
        <v>363</v>
      </c>
      <c r="M828" s="18" t="s">
        <v>341</v>
      </c>
      <c r="N828" s="56">
        <v>2</v>
      </c>
      <c r="O828" s="18" t="s">
        <v>1198</v>
      </c>
      <c r="P828" s="18" t="s">
        <v>466</v>
      </c>
      <c r="Q828" s="18" t="s">
        <v>254</v>
      </c>
      <c r="R828" s="24" t="s">
        <v>257</v>
      </c>
      <c r="S828" s="24" t="s">
        <v>257</v>
      </c>
      <c r="T828" s="26" t="s">
        <v>257</v>
      </c>
      <c r="U828" s="26" t="s">
        <v>257</v>
      </c>
      <c r="V828" s="26" t="s">
        <v>257</v>
      </c>
      <c r="W828" s="26" t="s">
        <v>257</v>
      </c>
      <c r="X828" s="18" t="s">
        <v>1201</v>
      </c>
      <c r="Y828" s="18">
        <v>10</v>
      </c>
      <c r="Z828" s="18" t="s">
        <v>474</v>
      </c>
      <c r="AA828" s="18">
        <v>10</v>
      </c>
      <c r="AB828" s="57" t="s">
        <v>257</v>
      </c>
      <c r="AC828" s="18" t="s">
        <v>595</v>
      </c>
      <c r="AD828" s="18" t="s">
        <v>257</v>
      </c>
      <c r="AE828" s="18" t="s">
        <v>257</v>
      </c>
      <c r="AF828" s="18" t="s">
        <v>257</v>
      </c>
      <c r="AG828" s="18" t="s">
        <v>257</v>
      </c>
      <c r="AH828" s="18" t="s">
        <v>257</v>
      </c>
      <c r="AI828" s="18">
        <v>48</v>
      </c>
      <c r="AJ828" s="18" t="s">
        <v>476</v>
      </c>
      <c r="AK828" s="18">
        <f t="shared" si="194"/>
        <v>2</v>
      </c>
      <c r="AL828" s="18" t="s">
        <v>1202</v>
      </c>
      <c r="AM828" s="18" t="s">
        <v>324</v>
      </c>
      <c r="AN828" s="56">
        <v>1443000</v>
      </c>
      <c r="AO828" s="18" t="s">
        <v>1211</v>
      </c>
      <c r="AP828" s="26" t="s">
        <v>479</v>
      </c>
      <c r="AQ828" s="18">
        <v>4</v>
      </c>
      <c r="AR828" s="18" t="s">
        <v>561</v>
      </c>
      <c r="AS828" s="56">
        <f t="shared" si="191"/>
        <v>942000</v>
      </c>
      <c r="AT828" s="56">
        <v>1944000</v>
      </c>
      <c r="AU828" s="56">
        <f t="shared" si="192"/>
        <v>501000</v>
      </c>
      <c r="AV828" s="73">
        <f t="shared" si="193"/>
        <v>501000</v>
      </c>
      <c r="AW828" s="26" t="s">
        <v>501</v>
      </c>
      <c r="AX828" s="68">
        <v>1</v>
      </c>
      <c r="AY828" s="26" t="s">
        <v>628</v>
      </c>
      <c r="AZ828" s="68" t="s">
        <v>257</v>
      </c>
      <c r="BA828" s="26" t="s">
        <v>257</v>
      </c>
      <c r="BB828" s="18" t="s">
        <v>1212</v>
      </c>
      <c r="BC828" s="18"/>
      <c r="BD828" s="18"/>
      <c r="BE828" s="18"/>
      <c r="BF828" s="18"/>
      <c r="BG828" s="18"/>
      <c r="BH828" s="18"/>
      <c r="BI828" s="18"/>
      <c r="BJ828" s="18"/>
      <c r="BK828" s="18"/>
      <c r="BL828" s="18"/>
      <c r="BM828" s="18"/>
      <c r="BN828" s="18"/>
      <c r="BO828" s="18"/>
      <c r="BP828" s="18"/>
      <c r="BQ828" s="18"/>
      <c r="BR828" s="18"/>
      <c r="BS828" s="18"/>
      <c r="BT828" s="18"/>
      <c r="BU828" s="18"/>
      <c r="BV828" s="18"/>
      <c r="BW828" s="18"/>
      <c r="BX828" s="18"/>
      <c r="BY828" s="18"/>
      <c r="BZ828" s="18"/>
      <c r="CA828" s="18"/>
      <c r="CB828" s="18"/>
      <c r="CC828" s="18"/>
      <c r="CD828" s="18"/>
      <c r="CE828" s="18"/>
      <c r="CF828" s="18"/>
      <c r="CG828" s="18"/>
      <c r="CH828" s="18"/>
      <c r="CI828" s="18"/>
      <c r="CJ828" s="18"/>
      <c r="CK828" s="18"/>
      <c r="CL828" s="18"/>
      <c r="CM828" s="18"/>
      <c r="CN828" s="18"/>
      <c r="CO828" s="18"/>
      <c r="CP828" s="18"/>
      <c r="CQ828" s="18"/>
      <c r="CR828" s="18"/>
      <c r="CS828" s="18"/>
      <c r="CT828" s="18"/>
      <c r="CU828" s="18"/>
      <c r="CV828" s="18"/>
      <c r="CW828" s="18"/>
      <c r="CX828" s="18"/>
      <c r="CY828" s="18"/>
      <c r="CZ828" s="18"/>
      <c r="DA828" s="18"/>
      <c r="DB828" s="18"/>
      <c r="DC828" s="18"/>
      <c r="DD828" s="18"/>
      <c r="DE828" s="18"/>
      <c r="DF828" s="18"/>
      <c r="DG828" s="18"/>
      <c r="DH828" s="18"/>
      <c r="DI828" s="18"/>
      <c r="DJ828" s="18"/>
      <c r="DK828" s="18"/>
      <c r="DL828" s="18"/>
      <c r="DM828" s="18"/>
      <c r="DN828" s="18"/>
      <c r="DO828" s="18"/>
      <c r="DP828" s="18"/>
      <c r="DQ828" s="18"/>
      <c r="DR828" s="18"/>
      <c r="DS828" s="18"/>
      <c r="DT828" s="18"/>
      <c r="DU828" s="18"/>
      <c r="DV828" s="18"/>
      <c r="DW828" s="18"/>
      <c r="DX828" s="18"/>
      <c r="DY828" s="26"/>
      <c r="DZ828" s="18"/>
      <c r="EA828" s="18"/>
      <c r="EB828" s="18"/>
      <c r="EC828" s="18"/>
      <c r="ED828" s="18"/>
      <c r="EE828" s="18"/>
      <c r="EF828" s="18"/>
      <c r="EG828" s="18"/>
      <c r="EH828" s="18" t="s">
        <v>1220</v>
      </c>
      <c r="EI828" s="18" cm="1">
        <f t="array" ref="EI828">IF(SUMPRODUCT(--(DO828:DS828&lt;&gt;""))=0, 0,1)</f>
        <v>0</v>
      </c>
      <c r="EJ828" s="18" cm="1">
        <f t="array" ref="EJ828">IF(SUMPRODUCT(--(DT828:EG828&lt;&gt;""))=0, 0,1)</f>
        <v>0</v>
      </c>
      <c r="EK828" s="18" cm="1">
        <f t="array" ref="EK828">IF(SUMPRODUCT(--(EC828:EG828&lt;&gt;""))=0, 0,1)</f>
        <v>0</v>
      </c>
      <c r="EL828" s="18" cm="1">
        <f t="array" ref="EL828">IF(SUMPRODUCT(--(EE828:EG828&lt;&gt;""))=0, 0,1)</f>
        <v>0</v>
      </c>
      <c r="EM828" s="18">
        <f t="shared" si="185"/>
        <v>0</v>
      </c>
      <c r="EN828" s="18" t="str">
        <f t="shared" si="186"/>
        <v>NA</v>
      </c>
      <c r="EO828" s="18" t="str">
        <f t="shared" si="187"/>
        <v>NA</v>
      </c>
      <c r="EP828" s="18" t="str">
        <f t="shared" si="188"/>
        <v>NA</v>
      </c>
      <c r="EQ828" s="18" t="str">
        <f t="shared" si="189"/>
        <v>NA</v>
      </c>
      <c r="ER828" s="58" t="s">
        <v>2080</v>
      </c>
      <c r="ES828" s="59">
        <v>43802</v>
      </c>
      <c r="ET828" s="18" t="s">
        <v>1206</v>
      </c>
      <c r="EU828" s="18" t="s">
        <v>1197</v>
      </c>
    </row>
    <row r="829" spans="1:151" ht="15.75" customHeight="1" x14ac:dyDescent="0.2">
      <c r="A829" s="5" t="s">
        <v>349</v>
      </c>
      <c r="B829" s="24" t="s">
        <v>1196</v>
      </c>
      <c r="C829" s="26">
        <v>1</v>
      </c>
      <c r="D829" s="18" t="s">
        <v>1207</v>
      </c>
      <c r="E829" s="26" t="s">
        <v>1216</v>
      </c>
      <c r="F829" s="18" t="s">
        <v>553</v>
      </c>
      <c r="G829" s="18" t="s">
        <v>467</v>
      </c>
      <c r="H829" s="18" t="s">
        <v>1199</v>
      </c>
      <c r="I829" s="18" t="s">
        <v>363</v>
      </c>
      <c r="J829" s="18" t="s">
        <v>363</v>
      </c>
      <c r="K829" s="18" t="s">
        <v>363</v>
      </c>
      <c r="L829" s="18" t="s">
        <v>363</v>
      </c>
      <c r="M829" s="18" t="s">
        <v>341</v>
      </c>
      <c r="N829" s="56">
        <v>2</v>
      </c>
      <c r="O829" s="18" t="s">
        <v>1198</v>
      </c>
      <c r="P829" s="18" t="s">
        <v>466</v>
      </c>
      <c r="Q829" s="18" t="s">
        <v>254</v>
      </c>
      <c r="R829" s="24" t="s">
        <v>257</v>
      </c>
      <c r="S829" s="24" t="s">
        <v>257</v>
      </c>
      <c r="T829" s="26" t="s">
        <v>257</v>
      </c>
      <c r="U829" s="26" t="s">
        <v>257</v>
      </c>
      <c r="V829" s="26" t="s">
        <v>257</v>
      </c>
      <c r="W829" s="26" t="s">
        <v>257</v>
      </c>
      <c r="X829" s="18" t="s">
        <v>1201</v>
      </c>
      <c r="Y829" s="18">
        <v>10</v>
      </c>
      <c r="Z829" s="18" t="s">
        <v>474</v>
      </c>
      <c r="AA829" s="18">
        <v>10</v>
      </c>
      <c r="AB829" s="57" t="s">
        <v>257</v>
      </c>
      <c r="AC829" s="18" t="s">
        <v>595</v>
      </c>
      <c r="AD829" s="18" t="s">
        <v>257</v>
      </c>
      <c r="AE829" s="18" t="s">
        <v>257</v>
      </c>
      <c r="AF829" s="18" t="s">
        <v>257</v>
      </c>
      <c r="AG829" s="18" t="s">
        <v>257</v>
      </c>
      <c r="AH829" s="18" t="s">
        <v>257</v>
      </c>
      <c r="AI829" s="18">
        <v>48</v>
      </c>
      <c r="AJ829" s="18" t="s">
        <v>476</v>
      </c>
      <c r="AK829" s="18">
        <f t="shared" si="194"/>
        <v>2</v>
      </c>
      <c r="AL829" s="18" t="s">
        <v>1202</v>
      </c>
      <c r="AM829" s="18" t="s">
        <v>324</v>
      </c>
      <c r="AN829" s="56">
        <v>1422000</v>
      </c>
      <c r="AO829" s="18" t="s">
        <v>1211</v>
      </c>
      <c r="AP829" s="26" t="s">
        <v>479</v>
      </c>
      <c r="AQ829" s="18">
        <v>4</v>
      </c>
      <c r="AR829" s="18" t="s">
        <v>561</v>
      </c>
      <c r="AS829" s="56">
        <f t="shared" si="191"/>
        <v>986000</v>
      </c>
      <c r="AT829" s="56">
        <v>1858000</v>
      </c>
      <c r="AU829" s="56">
        <f t="shared" si="192"/>
        <v>436000</v>
      </c>
      <c r="AV829" s="73">
        <f t="shared" si="193"/>
        <v>436000</v>
      </c>
      <c r="AW829" s="26" t="s">
        <v>501</v>
      </c>
      <c r="AX829" s="68">
        <v>2</v>
      </c>
      <c r="AY829" s="26" t="s">
        <v>628</v>
      </c>
      <c r="AZ829" s="68" t="s">
        <v>257</v>
      </c>
      <c r="BA829" s="26" t="s">
        <v>257</v>
      </c>
      <c r="BB829" s="18" t="s">
        <v>1212</v>
      </c>
      <c r="BC829" s="18"/>
      <c r="BD829" s="18"/>
      <c r="BE829" s="18"/>
      <c r="BF829" s="18"/>
      <c r="BG829" s="18"/>
      <c r="BH829" s="18"/>
      <c r="BI829" s="18"/>
      <c r="BJ829" s="18"/>
      <c r="BK829" s="18"/>
      <c r="BL829" s="18"/>
      <c r="BM829" s="18"/>
      <c r="BN829" s="18"/>
      <c r="BO829" s="18"/>
      <c r="BP829" s="18"/>
      <c r="BQ829" s="18"/>
      <c r="BR829" s="18"/>
      <c r="BS829" s="18"/>
      <c r="BT829" s="18"/>
      <c r="BU829" s="18"/>
      <c r="BV829" s="18"/>
      <c r="BW829" s="18"/>
      <c r="BX829" s="18"/>
      <c r="BY829" s="18"/>
      <c r="BZ829" s="18"/>
      <c r="CA829" s="18"/>
      <c r="CB829" s="18"/>
      <c r="CC829" s="18"/>
      <c r="CD829" s="18"/>
      <c r="CE829" s="18"/>
      <c r="CF829" s="18"/>
      <c r="CG829" s="18"/>
      <c r="CH829" s="18"/>
      <c r="CI829" s="18"/>
      <c r="CJ829" s="18"/>
      <c r="CK829" s="18"/>
      <c r="CL829" s="18"/>
      <c r="CM829" s="18"/>
      <c r="CN829" s="18"/>
      <c r="CO829" s="18"/>
      <c r="CP829" s="18"/>
      <c r="CQ829" s="18"/>
      <c r="CR829" s="18"/>
      <c r="CS829" s="18"/>
      <c r="CT829" s="18"/>
      <c r="CU829" s="18"/>
      <c r="CV829" s="18"/>
      <c r="CW829" s="18"/>
      <c r="CX829" s="18"/>
      <c r="CY829" s="18"/>
      <c r="CZ829" s="18"/>
      <c r="DA829" s="18"/>
      <c r="DB829" s="18"/>
      <c r="DC829" s="18"/>
      <c r="DD829" s="18"/>
      <c r="DE829" s="18"/>
      <c r="DF829" s="18"/>
      <c r="DG829" s="18"/>
      <c r="DH829" s="18"/>
      <c r="DI829" s="18"/>
      <c r="DJ829" s="18"/>
      <c r="DK829" s="18"/>
      <c r="DL829" s="18"/>
      <c r="DM829" s="18"/>
      <c r="DN829" s="18"/>
      <c r="DO829" s="18"/>
      <c r="DP829" s="18"/>
      <c r="DQ829" s="18"/>
      <c r="DR829" s="18"/>
      <c r="DS829" s="18"/>
      <c r="DT829" s="18"/>
      <c r="DU829" s="18"/>
      <c r="DV829" s="18"/>
      <c r="DW829" s="18"/>
      <c r="DX829" s="18"/>
      <c r="DY829" s="26"/>
      <c r="DZ829" s="18"/>
      <c r="EA829" s="18"/>
      <c r="EB829" s="18"/>
      <c r="EC829" s="18"/>
      <c r="ED829" s="18"/>
      <c r="EE829" s="18"/>
      <c r="EF829" s="18"/>
      <c r="EG829" s="18"/>
      <c r="EH829" s="18" t="s">
        <v>1221</v>
      </c>
      <c r="EI829" s="18" cm="1">
        <f t="array" ref="EI829">IF(SUMPRODUCT(--(DO829:DS829&lt;&gt;""))=0, 0,1)</f>
        <v>0</v>
      </c>
      <c r="EJ829" s="18" cm="1">
        <f t="array" ref="EJ829">IF(SUMPRODUCT(--(DT829:EG829&lt;&gt;""))=0, 0,1)</f>
        <v>0</v>
      </c>
      <c r="EK829" s="18" cm="1">
        <f t="array" ref="EK829">IF(SUMPRODUCT(--(EC829:EG829&lt;&gt;""))=0, 0,1)</f>
        <v>0</v>
      </c>
      <c r="EL829" s="18" cm="1">
        <f t="array" ref="EL829">IF(SUMPRODUCT(--(EE829:EG829&lt;&gt;""))=0, 0,1)</f>
        <v>0</v>
      </c>
      <c r="EM829" s="18">
        <f t="shared" si="185"/>
        <v>0</v>
      </c>
      <c r="EN829" s="18" t="str">
        <f t="shared" si="186"/>
        <v>NA</v>
      </c>
      <c r="EO829" s="18" t="str">
        <f t="shared" si="187"/>
        <v>NA</v>
      </c>
      <c r="EP829" s="18" t="str">
        <f t="shared" si="188"/>
        <v>NA</v>
      </c>
      <c r="EQ829" s="18" t="str">
        <f t="shared" si="189"/>
        <v>NA</v>
      </c>
      <c r="ER829" s="58" t="s">
        <v>2080</v>
      </c>
      <c r="ES829" s="59">
        <v>43802</v>
      </c>
      <c r="ET829" s="18" t="s">
        <v>1206</v>
      </c>
      <c r="EU829" s="18" t="s">
        <v>1197</v>
      </c>
    </row>
    <row r="830" spans="1:151" ht="15.75" customHeight="1" x14ac:dyDescent="0.2">
      <c r="A830" s="5" t="s">
        <v>349</v>
      </c>
      <c r="B830" s="24" t="s">
        <v>1196</v>
      </c>
      <c r="C830" s="26">
        <v>1</v>
      </c>
      <c r="D830" s="18" t="s">
        <v>1207</v>
      </c>
      <c r="E830" s="26" t="s">
        <v>1218</v>
      </c>
      <c r="F830" s="18" t="s">
        <v>553</v>
      </c>
      <c r="G830" s="18" t="s">
        <v>467</v>
      </c>
      <c r="H830" s="18" t="s">
        <v>1199</v>
      </c>
      <c r="I830" s="18" t="s">
        <v>363</v>
      </c>
      <c r="J830" s="18" t="s">
        <v>363</v>
      </c>
      <c r="K830" s="18" t="s">
        <v>363</v>
      </c>
      <c r="L830" s="18" t="s">
        <v>363</v>
      </c>
      <c r="M830" s="18" t="s">
        <v>341</v>
      </c>
      <c r="N830" s="56">
        <v>2</v>
      </c>
      <c r="O830" s="18" t="s">
        <v>1198</v>
      </c>
      <c r="P830" s="18" t="s">
        <v>466</v>
      </c>
      <c r="Q830" s="18" t="s">
        <v>254</v>
      </c>
      <c r="R830" s="24" t="s">
        <v>257</v>
      </c>
      <c r="S830" s="24" t="s">
        <v>257</v>
      </c>
      <c r="T830" s="26" t="s">
        <v>257</v>
      </c>
      <c r="U830" s="26" t="s">
        <v>257</v>
      </c>
      <c r="V830" s="26" t="s">
        <v>257</v>
      </c>
      <c r="W830" s="26" t="s">
        <v>257</v>
      </c>
      <c r="X830" s="18" t="s">
        <v>1201</v>
      </c>
      <c r="Y830" s="18">
        <v>10</v>
      </c>
      <c r="Z830" s="18" t="s">
        <v>474</v>
      </c>
      <c r="AA830" s="18">
        <v>10</v>
      </c>
      <c r="AB830" s="57" t="s">
        <v>257</v>
      </c>
      <c r="AC830" s="18" t="s">
        <v>595</v>
      </c>
      <c r="AD830" s="18" t="s">
        <v>257</v>
      </c>
      <c r="AE830" s="18" t="s">
        <v>257</v>
      </c>
      <c r="AF830" s="18" t="s">
        <v>257</v>
      </c>
      <c r="AG830" s="18" t="s">
        <v>257</v>
      </c>
      <c r="AH830" s="18" t="s">
        <v>257</v>
      </c>
      <c r="AI830" s="18">
        <v>48</v>
      </c>
      <c r="AJ830" s="18" t="s">
        <v>476</v>
      </c>
      <c r="AK830" s="18">
        <f t="shared" si="194"/>
        <v>2</v>
      </c>
      <c r="AL830" s="18" t="s">
        <v>1202</v>
      </c>
      <c r="AM830" s="18" t="s">
        <v>324</v>
      </c>
      <c r="AN830" s="56">
        <v>1325000</v>
      </c>
      <c r="AO830" s="18" t="s">
        <v>1211</v>
      </c>
      <c r="AP830" s="26" t="s">
        <v>479</v>
      </c>
      <c r="AQ830" s="18">
        <v>4</v>
      </c>
      <c r="AR830" s="18" t="s">
        <v>561</v>
      </c>
      <c r="AS830" s="56">
        <f t="shared" si="191"/>
        <v>916000</v>
      </c>
      <c r="AT830" s="56">
        <v>1734000</v>
      </c>
      <c r="AU830" s="56">
        <f t="shared" si="192"/>
        <v>409000</v>
      </c>
      <c r="AV830" s="73">
        <f t="shared" si="193"/>
        <v>409000</v>
      </c>
      <c r="AW830" s="26" t="s">
        <v>501</v>
      </c>
      <c r="AX830" s="68">
        <v>4</v>
      </c>
      <c r="AY830" s="26" t="s">
        <v>628</v>
      </c>
      <c r="AZ830" s="68" t="s">
        <v>257</v>
      </c>
      <c r="BA830" s="26" t="s">
        <v>257</v>
      </c>
      <c r="BB830" s="18" t="s">
        <v>1212</v>
      </c>
      <c r="BC830" s="18"/>
      <c r="BD830" s="18"/>
      <c r="BE830" s="18"/>
      <c r="BF830" s="18"/>
      <c r="BG830" s="18"/>
      <c r="BH830" s="18"/>
      <c r="BI830" s="18"/>
      <c r="BJ830" s="18"/>
      <c r="BK830" s="18"/>
      <c r="BL830" s="18"/>
      <c r="BM830" s="18"/>
      <c r="BN830" s="18"/>
      <c r="BO830" s="18"/>
      <c r="BP830" s="18"/>
      <c r="BQ830" s="18"/>
      <c r="BR830" s="18"/>
      <c r="BS830" s="18"/>
      <c r="BT830" s="18"/>
      <c r="BU830" s="18"/>
      <c r="BV830" s="18"/>
      <c r="BW830" s="18"/>
      <c r="BX830" s="18"/>
      <c r="BY830" s="18"/>
      <c r="BZ830" s="18"/>
      <c r="CA830" s="18"/>
      <c r="CB830" s="18"/>
      <c r="CC830" s="18"/>
      <c r="CD830" s="18"/>
      <c r="CE830" s="18"/>
      <c r="CF830" s="18"/>
      <c r="CG830" s="18"/>
      <c r="CH830" s="18"/>
      <c r="CI830" s="18"/>
      <c r="CJ830" s="18"/>
      <c r="CK830" s="18"/>
      <c r="CL830" s="18"/>
      <c r="CM830" s="18"/>
      <c r="CN830" s="18"/>
      <c r="CO830" s="18"/>
      <c r="CP830" s="18"/>
      <c r="CQ830" s="18"/>
      <c r="CR830" s="18"/>
      <c r="CS830" s="18"/>
      <c r="CT830" s="18"/>
      <c r="CU830" s="18"/>
      <c r="CV830" s="18"/>
      <c r="CW830" s="18"/>
      <c r="CX830" s="18"/>
      <c r="CY830" s="18"/>
      <c r="CZ830" s="18"/>
      <c r="DA830" s="18"/>
      <c r="DB830" s="18"/>
      <c r="DC830" s="18"/>
      <c r="DD830" s="18"/>
      <c r="DE830" s="18"/>
      <c r="DF830" s="18"/>
      <c r="DG830" s="18"/>
      <c r="DH830" s="18"/>
      <c r="DI830" s="18"/>
      <c r="DJ830" s="18"/>
      <c r="DK830" s="18"/>
      <c r="DL830" s="18"/>
      <c r="DM830" s="18"/>
      <c r="DN830" s="18"/>
      <c r="DO830" s="18"/>
      <c r="DP830" s="18"/>
      <c r="DQ830" s="18"/>
      <c r="DR830" s="18"/>
      <c r="DS830" s="18"/>
      <c r="DT830" s="18"/>
      <c r="DU830" s="18"/>
      <c r="DV830" s="18"/>
      <c r="DW830" s="18"/>
      <c r="DX830" s="18"/>
      <c r="DY830" s="26"/>
      <c r="DZ830" s="18"/>
      <c r="EA830" s="18"/>
      <c r="EB830" s="18"/>
      <c r="EC830" s="18"/>
      <c r="ED830" s="18"/>
      <c r="EE830" s="18"/>
      <c r="EF830" s="18"/>
      <c r="EG830" s="18"/>
      <c r="EH830" s="18" t="s">
        <v>1222</v>
      </c>
      <c r="EI830" s="18" cm="1">
        <f t="array" ref="EI830">IF(SUMPRODUCT(--(DO830:DS830&lt;&gt;""))=0, 0,1)</f>
        <v>0</v>
      </c>
      <c r="EJ830" s="18" cm="1">
        <f t="array" ref="EJ830">IF(SUMPRODUCT(--(DT830:EG830&lt;&gt;""))=0, 0,1)</f>
        <v>0</v>
      </c>
      <c r="EK830" s="18" cm="1">
        <f t="array" ref="EK830">IF(SUMPRODUCT(--(EC830:EG830&lt;&gt;""))=0, 0,1)</f>
        <v>0</v>
      </c>
      <c r="EL830" s="18" cm="1">
        <f t="array" ref="EL830">IF(SUMPRODUCT(--(EE830:EG830&lt;&gt;""))=0, 0,1)</f>
        <v>0</v>
      </c>
      <c r="EM830" s="18">
        <f t="shared" si="185"/>
        <v>0</v>
      </c>
      <c r="EN830" s="18" t="str">
        <f t="shared" si="186"/>
        <v>NA</v>
      </c>
      <c r="EO830" s="18" t="str">
        <f t="shared" si="187"/>
        <v>NA</v>
      </c>
      <c r="EP830" s="18" t="str">
        <f t="shared" si="188"/>
        <v>NA</v>
      </c>
      <c r="EQ830" s="18" t="str">
        <f t="shared" si="189"/>
        <v>NA</v>
      </c>
      <c r="ER830" s="58" t="s">
        <v>2080</v>
      </c>
      <c r="ES830" s="59">
        <v>43802</v>
      </c>
      <c r="ET830" s="18" t="s">
        <v>1206</v>
      </c>
      <c r="EU830" s="18" t="s">
        <v>1197</v>
      </c>
    </row>
    <row r="831" spans="1:151" ht="15.75" customHeight="1" x14ac:dyDescent="0.2">
      <c r="A831" s="5" t="s">
        <v>349</v>
      </c>
      <c r="B831" s="24" t="s">
        <v>1196</v>
      </c>
      <c r="C831" s="26">
        <v>1</v>
      </c>
      <c r="D831" s="18" t="s">
        <v>1208</v>
      </c>
      <c r="E831" s="26" t="s">
        <v>1214</v>
      </c>
      <c r="F831" s="18" t="s">
        <v>553</v>
      </c>
      <c r="G831" s="18" t="s">
        <v>467</v>
      </c>
      <c r="H831" s="18" t="s">
        <v>1199</v>
      </c>
      <c r="I831" s="18" t="s">
        <v>363</v>
      </c>
      <c r="J831" s="18" t="s">
        <v>363</v>
      </c>
      <c r="K831" s="18" t="s">
        <v>363</v>
      </c>
      <c r="L831" s="18" t="s">
        <v>363</v>
      </c>
      <c r="M831" s="18" t="s">
        <v>341</v>
      </c>
      <c r="N831" s="56">
        <v>2</v>
      </c>
      <c r="O831" s="18" t="s">
        <v>1198</v>
      </c>
      <c r="P831" s="18" t="s">
        <v>466</v>
      </c>
      <c r="Q831" s="18" t="s">
        <v>254</v>
      </c>
      <c r="R831" s="24" t="s">
        <v>257</v>
      </c>
      <c r="S831" s="24" t="s">
        <v>257</v>
      </c>
      <c r="T831" s="26" t="s">
        <v>257</v>
      </c>
      <c r="U831" s="26" t="s">
        <v>257</v>
      </c>
      <c r="V831" s="26" t="s">
        <v>257</v>
      </c>
      <c r="W831" s="26" t="s">
        <v>257</v>
      </c>
      <c r="X831" s="18" t="s">
        <v>1201</v>
      </c>
      <c r="Y831" s="18">
        <v>20</v>
      </c>
      <c r="Z831" s="18" t="s">
        <v>474</v>
      </c>
      <c r="AA831" s="18">
        <v>20</v>
      </c>
      <c r="AB831" s="57" t="s">
        <v>257</v>
      </c>
      <c r="AC831" s="18" t="s">
        <v>595</v>
      </c>
      <c r="AD831" s="18" t="s">
        <v>257</v>
      </c>
      <c r="AE831" s="18" t="s">
        <v>257</v>
      </c>
      <c r="AF831" s="18" t="s">
        <v>257</v>
      </c>
      <c r="AG831" s="18" t="s">
        <v>257</v>
      </c>
      <c r="AH831" s="18" t="s">
        <v>257</v>
      </c>
      <c r="AI831" s="18">
        <v>48</v>
      </c>
      <c r="AJ831" s="18" t="s">
        <v>476</v>
      </c>
      <c r="AK831" s="18">
        <f t="shared" si="194"/>
        <v>2</v>
      </c>
      <c r="AL831" s="18" t="s">
        <v>1202</v>
      </c>
      <c r="AM831" s="18" t="s">
        <v>324</v>
      </c>
      <c r="AN831" s="56">
        <v>1271000</v>
      </c>
      <c r="AO831" s="18" t="s">
        <v>1211</v>
      </c>
      <c r="AP831" s="26" t="s">
        <v>479</v>
      </c>
      <c r="AQ831" s="18">
        <v>4</v>
      </c>
      <c r="AR831" s="18" t="s">
        <v>561</v>
      </c>
      <c r="AS831" s="56">
        <f t="shared" si="191"/>
        <v>937000</v>
      </c>
      <c r="AT831" s="56">
        <v>1605000</v>
      </c>
      <c r="AU831" s="56">
        <f t="shared" si="192"/>
        <v>334000</v>
      </c>
      <c r="AV831" s="73">
        <f t="shared" si="193"/>
        <v>334000</v>
      </c>
      <c r="AW831" s="26" t="s">
        <v>501</v>
      </c>
      <c r="AX831" s="68">
        <v>1</v>
      </c>
      <c r="AY831" s="26" t="s">
        <v>628</v>
      </c>
      <c r="AZ831" s="68" t="s">
        <v>257</v>
      </c>
      <c r="BA831" s="26" t="s">
        <v>257</v>
      </c>
      <c r="BB831" s="18" t="s">
        <v>1212</v>
      </c>
      <c r="BC831" s="18"/>
      <c r="BD831" s="18"/>
      <c r="BE831" s="18"/>
      <c r="BF831" s="18"/>
      <c r="BG831" s="18"/>
      <c r="BH831" s="18"/>
      <c r="BI831" s="18"/>
      <c r="BJ831" s="18"/>
      <c r="BK831" s="18"/>
      <c r="BL831" s="18"/>
      <c r="BM831" s="18"/>
      <c r="BN831" s="18"/>
      <c r="BO831" s="18"/>
      <c r="BP831" s="18"/>
      <c r="BQ831" s="18"/>
      <c r="BR831" s="18"/>
      <c r="BS831" s="18"/>
      <c r="BT831" s="18"/>
      <c r="BU831" s="18"/>
      <c r="BV831" s="18"/>
      <c r="BW831" s="18"/>
      <c r="BX831" s="18"/>
      <c r="BY831" s="18"/>
      <c r="BZ831" s="18"/>
      <c r="CA831" s="18"/>
      <c r="CB831" s="18"/>
      <c r="CC831" s="18"/>
      <c r="CD831" s="18"/>
      <c r="CE831" s="18"/>
      <c r="CF831" s="18"/>
      <c r="CG831" s="18"/>
      <c r="CH831" s="18"/>
      <c r="CI831" s="18"/>
      <c r="CJ831" s="18"/>
      <c r="CK831" s="18"/>
      <c r="CL831" s="18"/>
      <c r="CM831" s="18"/>
      <c r="CN831" s="18"/>
      <c r="CO831" s="18"/>
      <c r="CP831" s="18"/>
      <c r="CQ831" s="18"/>
      <c r="CR831" s="18"/>
      <c r="CS831" s="18"/>
      <c r="CT831" s="18"/>
      <c r="CU831" s="18"/>
      <c r="CV831" s="18"/>
      <c r="CW831" s="18"/>
      <c r="CX831" s="18"/>
      <c r="CY831" s="18"/>
      <c r="CZ831" s="18"/>
      <c r="DA831" s="18"/>
      <c r="DB831" s="18"/>
      <c r="DC831" s="18"/>
      <c r="DD831" s="18"/>
      <c r="DE831" s="18"/>
      <c r="DF831" s="18"/>
      <c r="DG831" s="18"/>
      <c r="DH831" s="18"/>
      <c r="DI831" s="18"/>
      <c r="DJ831" s="18"/>
      <c r="DK831" s="18"/>
      <c r="DL831" s="18"/>
      <c r="DM831" s="18"/>
      <c r="DN831" s="18"/>
      <c r="DO831" s="18"/>
      <c r="DP831" s="18"/>
      <c r="DQ831" s="18"/>
      <c r="DR831" s="18"/>
      <c r="DS831" s="18"/>
      <c r="DT831" s="18"/>
      <c r="DU831" s="18"/>
      <c r="DV831" s="18"/>
      <c r="DW831" s="18"/>
      <c r="DX831" s="18"/>
      <c r="DY831" s="26"/>
      <c r="DZ831" s="18"/>
      <c r="EA831" s="18"/>
      <c r="EB831" s="18"/>
      <c r="EC831" s="18"/>
      <c r="ED831" s="18"/>
      <c r="EE831" s="18"/>
      <c r="EF831" s="18"/>
      <c r="EG831" s="18"/>
      <c r="EH831" s="18" t="s">
        <v>1223</v>
      </c>
      <c r="EI831" s="18" cm="1">
        <f t="array" ref="EI831">IF(SUMPRODUCT(--(DO831:DS831&lt;&gt;""))=0, 0,1)</f>
        <v>0</v>
      </c>
      <c r="EJ831" s="18" cm="1">
        <f t="array" ref="EJ831">IF(SUMPRODUCT(--(DT831:EG831&lt;&gt;""))=0, 0,1)</f>
        <v>0</v>
      </c>
      <c r="EK831" s="18" cm="1">
        <f t="array" ref="EK831">IF(SUMPRODUCT(--(EC831:EG831&lt;&gt;""))=0, 0,1)</f>
        <v>0</v>
      </c>
      <c r="EL831" s="18" cm="1">
        <f t="array" ref="EL831">IF(SUMPRODUCT(--(EE831:EG831&lt;&gt;""))=0, 0,1)</f>
        <v>0</v>
      </c>
      <c r="EM831" s="18">
        <f t="shared" si="185"/>
        <v>0</v>
      </c>
      <c r="EN831" s="18" t="str">
        <f t="shared" si="186"/>
        <v>NA</v>
      </c>
      <c r="EO831" s="18" t="str">
        <f t="shared" si="187"/>
        <v>NA</v>
      </c>
      <c r="EP831" s="18" t="str">
        <f t="shared" si="188"/>
        <v>NA</v>
      </c>
      <c r="EQ831" s="18" t="str">
        <f t="shared" si="189"/>
        <v>NA</v>
      </c>
      <c r="ER831" s="58" t="s">
        <v>2080</v>
      </c>
      <c r="ES831" s="59">
        <v>43802</v>
      </c>
      <c r="ET831" s="18" t="s">
        <v>1206</v>
      </c>
      <c r="EU831" s="18" t="s">
        <v>1197</v>
      </c>
    </row>
    <row r="832" spans="1:151" ht="15.75" customHeight="1" x14ac:dyDescent="0.2">
      <c r="A832" s="5" t="s">
        <v>349</v>
      </c>
      <c r="B832" s="24" t="s">
        <v>1196</v>
      </c>
      <c r="C832" s="26">
        <v>1</v>
      </c>
      <c r="D832" s="18" t="s">
        <v>1208</v>
      </c>
      <c r="E832" s="26" t="s">
        <v>1216</v>
      </c>
      <c r="F832" s="18" t="s">
        <v>553</v>
      </c>
      <c r="G832" s="18" t="s">
        <v>467</v>
      </c>
      <c r="H832" s="18" t="s">
        <v>1199</v>
      </c>
      <c r="I832" s="18" t="s">
        <v>363</v>
      </c>
      <c r="J832" s="18" t="s">
        <v>363</v>
      </c>
      <c r="K832" s="18" t="s">
        <v>363</v>
      </c>
      <c r="L832" s="18" t="s">
        <v>363</v>
      </c>
      <c r="M832" s="18" t="s">
        <v>341</v>
      </c>
      <c r="N832" s="56">
        <v>2</v>
      </c>
      <c r="O832" s="18" t="s">
        <v>1198</v>
      </c>
      <c r="P832" s="18" t="s">
        <v>466</v>
      </c>
      <c r="Q832" s="18" t="s">
        <v>254</v>
      </c>
      <c r="R832" s="24" t="s">
        <v>257</v>
      </c>
      <c r="S832" s="24" t="s">
        <v>257</v>
      </c>
      <c r="T832" s="26" t="s">
        <v>257</v>
      </c>
      <c r="U832" s="26" t="s">
        <v>257</v>
      </c>
      <c r="V832" s="26" t="s">
        <v>257</v>
      </c>
      <c r="W832" s="26" t="s">
        <v>257</v>
      </c>
      <c r="X832" s="18" t="s">
        <v>1201</v>
      </c>
      <c r="Y832" s="18">
        <v>20</v>
      </c>
      <c r="Z832" s="18" t="s">
        <v>474</v>
      </c>
      <c r="AA832" s="18">
        <v>20</v>
      </c>
      <c r="AB832" s="57" t="s">
        <v>257</v>
      </c>
      <c r="AC832" s="18" t="s">
        <v>595</v>
      </c>
      <c r="AD832" s="18" t="s">
        <v>257</v>
      </c>
      <c r="AE832" s="18" t="s">
        <v>257</v>
      </c>
      <c r="AF832" s="18" t="s">
        <v>257</v>
      </c>
      <c r="AG832" s="18" t="s">
        <v>257</v>
      </c>
      <c r="AH832" s="18" t="s">
        <v>257</v>
      </c>
      <c r="AI832" s="18">
        <v>48</v>
      </c>
      <c r="AJ832" s="18" t="s">
        <v>476</v>
      </c>
      <c r="AK832" s="18">
        <f t="shared" si="194"/>
        <v>2</v>
      </c>
      <c r="AL832" s="18" t="s">
        <v>1202</v>
      </c>
      <c r="AM832" s="18" t="s">
        <v>324</v>
      </c>
      <c r="AN832" s="56">
        <v>1158000</v>
      </c>
      <c r="AO832" s="18" t="s">
        <v>1211</v>
      </c>
      <c r="AP832" s="26" t="s">
        <v>479</v>
      </c>
      <c r="AQ832" s="18">
        <v>4</v>
      </c>
      <c r="AR832" s="18" t="s">
        <v>561</v>
      </c>
      <c r="AS832" s="56">
        <f t="shared" si="191"/>
        <v>868000</v>
      </c>
      <c r="AT832" s="56">
        <v>1448000</v>
      </c>
      <c r="AU832" s="56">
        <f t="shared" si="192"/>
        <v>290000</v>
      </c>
      <c r="AV832" s="73">
        <f t="shared" si="193"/>
        <v>290000</v>
      </c>
      <c r="AW832" s="26" t="s">
        <v>501</v>
      </c>
      <c r="AX832" s="68">
        <v>2</v>
      </c>
      <c r="AY832" s="26" t="s">
        <v>628</v>
      </c>
      <c r="AZ832" s="68" t="s">
        <v>257</v>
      </c>
      <c r="BA832" s="26" t="s">
        <v>257</v>
      </c>
      <c r="BB832" s="18" t="s">
        <v>1212</v>
      </c>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26"/>
      <c r="DZ832" s="18"/>
      <c r="EA832" s="18"/>
      <c r="EB832" s="18"/>
      <c r="EC832" s="18"/>
      <c r="ED832" s="18"/>
      <c r="EE832" s="18"/>
      <c r="EF832" s="18"/>
      <c r="EG832" s="18"/>
      <c r="EH832" s="18" t="s">
        <v>1224</v>
      </c>
      <c r="EI832" s="18" cm="1">
        <f t="array" ref="EI832">IF(SUMPRODUCT(--(DO832:DS832&lt;&gt;""))=0, 0,1)</f>
        <v>0</v>
      </c>
      <c r="EJ832" s="18" cm="1">
        <f t="array" ref="EJ832">IF(SUMPRODUCT(--(DT832:EG832&lt;&gt;""))=0, 0,1)</f>
        <v>0</v>
      </c>
      <c r="EK832" s="18" cm="1">
        <f t="array" ref="EK832">IF(SUMPRODUCT(--(EC832:EG832&lt;&gt;""))=0, 0,1)</f>
        <v>0</v>
      </c>
      <c r="EL832" s="18" cm="1">
        <f t="array" ref="EL832">IF(SUMPRODUCT(--(EE832:EG832&lt;&gt;""))=0, 0,1)</f>
        <v>0</v>
      </c>
      <c r="EM832" s="18">
        <f t="shared" si="185"/>
        <v>0</v>
      </c>
      <c r="EN832" s="18" t="str">
        <f t="shared" si="186"/>
        <v>NA</v>
      </c>
      <c r="EO832" s="18" t="str">
        <f t="shared" si="187"/>
        <v>NA</v>
      </c>
      <c r="EP832" s="18" t="str">
        <f t="shared" si="188"/>
        <v>NA</v>
      </c>
      <c r="EQ832" s="18" t="str">
        <f t="shared" si="189"/>
        <v>NA</v>
      </c>
      <c r="ER832" s="58" t="s">
        <v>2080</v>
      </c>
      <c r="ES832" s="59">
        <v>43802</v>
      </c>
      <c r="ET832" s="18" t="s">
        <v>1206</v>
      </c>
      <c r="EU832" s="18" t="s">
        <v>1197</v>
      </c>
    </row>
    <row r="833" spans="1:151" ht="15.75" customHeight="1" x14ac:dyDescent="0.2">
      <c r="A833" s="5" t="s">
        <v>349</v>
      </c>
      <c r="B833" s="24" t="s">
        <v>1196</v>
      </c>
      <c r="C833" s="26">
        <v>1</v>
      </c>
      <c r="D833" s="18" t="s">
        <v>1208</v>
      </c>
      <c r="E833" s="26" t="s">
        <v>1218</v>
      </c>
      <c r="F833" s="18" t="s">
        <v>553</v>
      </c>
      <c r="G833" s="18" t="s">
        <v>467</v>
      </c>
      <c r="H833" s="18" t="s">
        <v>1199</v>
      </c>
      <c r="I833" s="18" t="s">
        <v>363</v>
      </c>
      <c r="J833" s="18" t="s">
        <v>363</v>
      </c>
      <c r="K833" s="18" t="s">
        <v>363</v>
      </c>
      <c r="L833" s="18" t="s">
        <v>363</v>
      </c>
      <c r="M833" s="18" t="s">
        <v>341</v>
      </c>
      <c r="N833" s="56">
        <v>2</v>
      </c>
      <c r="O833" s="18" t="s">
        <v>1198</v>
      </c>
      <c r="P833" s="18" t="s">
        <v>466</v>
      </c>
      <c r="Q833" s="18" t="s">
        <v>254</v>
      </c>
      <c r="R833" s="24" t="s">
        <v>257</v>
      </c>
      <c r="S833" s="24" t="s">
        <v>257</v>
      </c>
      <c r="T833" s="26" t="s">
        <v>257</v>
      </c>
      <c r="U833" s="26" t="s">
        <v>257</v>
      </c>
      <c r="V833" s="26" t="s">
        <v>257</v>
      </c>
      <c r="W833" s="26" t="s">
        <v>257</v>
      </c>
      <c r="X833" s="18" t="s">
        <v>1201</v>
      </c>
      <c r="Y833" s="18">
        <v>20</v>
      </c>
      <c r="Z833" s="18" t="s">
        <v>474</v>
      </c>
      <c r="AA833" s="18">
        <v>20</v>
      </c>
      <c r="AB833" s="57" t="s">
        <v>257</v>
      </c>
      <c r="AC833" s="18" t="s">
        <v>595</v>
      </c>
      <c r="AD833" s="18" t="s">
        <v>257</v>
      </c>
      <c r="AE833" s="18" t="s">
        <v>257</v>
      </c>
      <c r="AF833" s="18" t="s">
        <v>257</v>
      </c>
      <c r="AG833" s="18" t="s">
        <v>257</v>
      </c>
      <c r="AH833" s="18" t="s">
        <v>257</v>
      </c>
      <c r="AI833" s="18">
        <v>48</v>
      </c>
      <c r="AJ833" s="18" t="s">
        <v>476</v>
      </c>
      <c r="AK833" s="18">
        <f t="shared" si="194"/>
        <v>2</v>
      </c>
      <c r="AL833" s="18" t="s">
        <v>1202</v>
      </c>
      <c r="AM833" s="18" t="s">
        <v>324</v>
      </c>
      <c r="AN833" s="56">
        <v>1050000</v>
      </c>
      <c r="AO833" s="18" t="s">
        <v>1211</v>
      </c>
      <c r="AP833" s="26" t="s">
        <v>479</v>
      </c>
      <c r="AQ833" s="18">
        <v>4</v>
      </c>
      <c r="AR833" s="18" t="s">
        <v>561</v>
      </c>
      <c r="AS833" s="56">
        <f t="shared" si="191"/>
        <v>754000</v>
      </c>
      <c r="AT833" s="56">
        <v>1346000</v>
      </c>
      <c r="AU833" s="56">
        <f t="shared" si="192"/>
        <v>296000</v>
      </c>
      <c r="AV833" s="73">
        <f t="shared" si="193"/>
        <v>296000</v>
      </c>
      <c r="AW833" s="26" t="s">
        <v>501</v>
      </c>
      <c r="AX833" s="68">
        <v>4</v>
      </c>
      <c r="AY833" s="26" t="s">
        <v>628</v>
      </c>
      <c r="AZ833" s="68" t="s">
        <v>257</v>
      </c>
      <c r="BA833" s="26" t="s">
        <v>257</v>
      </c>
      <c r="BB833" s="18" t="s">
        <v>1212</v>
      </c>
      <c r="BC833" s="18"/>
      <c r="BD833" s="18"/>
      <c r="BE833" s="18"/>
      <c r="BF833" s="18"/>
      <c r="BG833" s="18"/>
      <c r="BH833" s="18"/>
      <c r="BI833" s="18"/>
      <c r="BJ833" s="18"/>
      <c r="BK833" s="18"/>
      <c r="BL833" s="18"/>
      <c r="BM833" s="18"/>
      <c r="BN833" s="18"/>
      <c r="BO833" s="18"/>
      <c r="BP833" s="18"/>
      <c r="BQ833" s="18"/>
      <c r="BR833" s="18"/>
      <c r="BS833" s="18"/>
      <c r="BT833" s="18"/>
      <c r="BU833" s="18"/>
      <c r="BV833" s="18"/>
      <c r="BW833" s="18"/>
      <c r="BX833" s="18"/>
      <c r="BY833" s="18"/>
      <c r="BZ833" s="18"/>
      <c r="CA833" s="18"/>
      <c r="CB833" s="18"/>
      <c r="CC833" s="18"/>
      <c r="CD833" s="18"/>
      <c r="CE833" s="18"/>
      <c r="CF833" s="18"/>
      <c r="CG833" s="18"/>
      <c r="CH833" s="18"/>
      <c r="CI833" s="18"/>
      <c r="CJ833" s="18"/>
      <c r="CK833" s="18"/>
      <c r="CL833" s="18"/>
      <c r="CM833" s="18"/>
      <c r="CN833" s="18"/>
      <c r="CO833" s="18"/>
      <c r="CP833" s="18"/>
      <c r="CQ833" s="18"/>
      <c r="CR833" s="18"/>
      <c r="CS833" s="18"/>
      <c r="CT833" s="18"/>
      <c r="CU833" s="18"/>
      <c r="CV833" s="18"/>
      <c r="CW833" s="18"/>
      <c r="CX833" s="18"/>
      <c r="CY833" s="18"/>
      <c r="CZ833" s="18"/>
      <c r="DA833" s="18"/>
      <c r="DB833" s="18"/>
      <c r="DC833" s="18"/>
      <c r="DD833" s="18"/>
      <c r="DE833" s="18"/>
      <c r="DF833" s="18"/>
      <c r="DG833" s="18"/>
      <c r="DH833" s="18"/>
      <c r="DI833" s="18"/>
      <c r="DJ833" s="18"/>
      <c r="DK833" s="18"/>
      <c r="DL833" s="18"/>
      <c r="DM833" s="18"/>
      <c r="DN833" s="18"/>
      <c r="DO833" s="18"/>
      <c r="DP833" s="18"/>
      <c r="DQ833" s="18"/>
      <c r="DR833" s="18"/>
      <c r="DS833" s="18"/>
      <c r="DT833" s="18"/>
      <c r="DU833" s="18"/>
      <c r="DV833" s="18"/>
      <c r="DW833" s="18"/>
      <c r="DX833" s="18"/>
      <c r="DY833" s="26"/>
      <c r="DZ833" s="18"/>
      <c r="EA833" s="18"/>
      <c r="EB833" s="18"/>
      <c r="EC833" s="18"/>
      <c r="ED833" s="18"/>
      <c r="EE833" s="18"/>
      <c r="EF833" s="18"/>
      <c r="EG833" s="18"/>
      <c r="EH833" s="18" t="s">
        <v>1225</v>
      </c>
      <c r="EI833" s="18" cm="1">
        <f t="array" ref="EI833">IF(SUMPRODUCT(--(DO833:DS833&lt;&gt;""))=0, 0,1)</f>
        <v>0</v>
      </c>
      <c r="EJ833" s="18" cm="1">
        <f t="array" ref="EJ833">IF(SUMPRODUCT(--(DT833:EG833&lt;&gt;""))=0, 0,1)</f>
        <v>0</v>
      </c>
      <c r="EK833" s="18" cm="1">
        <f t="array" ref="EK833">IF(SUMPRODUCT(--(EC833:EG833&lt;&gt;""))=0, 0,1)</f>
        <v>0</v>
      </c>
      <c r="EL833" s="18" cm="1">
        <f t="array" ref="EL833">IF(SUMPRODUCT(--(EE833:EG833&lt;&gt;""))=0, 0,1)</f>
        <v>0</v>
      </c>
      <c r="EM833" s="18">
        <f t="shared" si="185"/>
        <v>0</v>
      </c>
      <c r="EN833" s="18" t="str">
        <f t="shared" si="186"/>
        <v>NA</v>
      </c>
      <c r="EO833" s="18" t="str">
        <f t="shared" si="187"/>
        <v>NA</v>
      </c>
      <c r="EP833" s="18" t="str">
        <f t="shared" si="188"/>
        <v>NA</v>
      </c>
      <c r="EQ833" s="18" t="str">
        <f t="shared" si="189"/>
        <v>NA</v>
      </c>
      <c r="ER833" s="58" t="s">
        <v>2080</v>
      </c>
      <c r="ES833" s="59">
        <v>43802</v>
      </c>
      <c r="ET833" s="18" t="s">
        <v>1206</v>
      </c>
      <c r="EU833" s="18" t="s">
        <v>1197</v>
      </c>
    </row>
    <row r="834" spans="1:151" ht="15.75" customHeight="1" x14ac:dyDescent="0.2">
      <c r="A834" s="5" t="s">
        <v>349</v>
      </c>
      <c r="B834" s="24" t="s">
        <v>1196</v>
      </c>
      <c r="C834" s="26">
        <v>1</v>
      </c>
      <c r="D834" s="18" t="s">
        <v>1209</v>
      </c>
      <c r="E834" s="26" t="s">
        <v>1214</v>
      </c>
      <c r="F834" s="18" t="s">
        <v>553</v>
      </c>
      <c r="G834" s="18" t="s">
        <v>467</v>
      </c>
      <c r="H834" s="18" t="s">
        <v>1199</v>
      </c>
      <c r="I834" s="18" t="s">
        <v>363</v>
      </c>
      <c r="J834" s="18" t="s">
        <v>363</v>
      </c>
      <c r="K834" s="18" t="s">
        <v>363</v>
      </c>
      <c r="L834" s="18" t="s">
        <v>363</v>
      </c>
      <c r="M834" s="18" t="s">
        <v>341</v>
      </c>
      <c r="N834" s="56">
        <v>2</v>
      </c>
      <c r="O834" s="18" t="s">
        <v>1198</v>
      </c>
      <c r="P834" s="18" t="s">
        <v>466</v>
      </c>
      <c r="Q834" s="18" t="s">
        <v>254</v>
      </c>
      <c r="R834" s="24" t="s">
        <v>257</v>
      </c>
      <c r="S834" s="24" t="s">
        <v>257</v>
      </c>
      <c r="T834" s="26" t="s">
        <v>257</v>
      </c>
      <c r="U834" s="26" t="s">
        <v>257</v>
      </c>
      <c r="V834" s="26" t="s">
        <v>257</v>
      </c>
      <c r="W834" s="26" t="s">
        <v>257</v>
      </c>
      <c r="X834" s="18" t="s">
        <v>1201</v>
      </c>
      <c r="Y834" s="18">
        <v>30</v>
      </c>
      <c r="Z834" s="18" t="s">
        <v>474</v>
      </c>
      <c r="AA834" s="18">
        <v>30</v>
      </c>
      <c r="AB834" s="57" t="s">
        <v>257</v>
      </c>
      <c r="AC834" s="18" t="s">
        <v>595</v>
      </c>
      <c r="AD834" s="18" t="s">
        <v>257</v>
      </c>
      <c r="AE834" s="18" t="s">
        <v>257</v>
      </c>
      <c r="AF834" s="18" t="s">
        <v>257</v>
      </c>
      <c r="AG834" s="18" t="s">
        <v>257</v>
      </c>
      <c r="AH834" s="18" t="s">
        <v>257</v>
      </c>
      <c r="AI834" s="18">
        <v>48</v>
      </c>
      <c r="AJ834" s="18" t="s">
        <v>476</v>
      </c>
      <c r="AK834" s="18">
        <f t="shared" si="194"/>
        <v>2</v>
      </c>
      <c r="AL834" s="18" t="s">
        <v>1202</v>
      </c>
      <c r="AM834" s="18" t="s">
        <v>324</v>
      </c>
      <c r="AN834" s="56">
        <v>1228000</v>
      </c>
      <c r="AO834" s="18" t="s">
        <v>1211</v>
      </c>
      <c r="AP834" s="26" t="s">
        <v>479</v>
      </c>
      <c r="AQ834" s="18">
        <v>4</v>
      </c>
      <c r="AR834" s="18" t="s">
        <v>561</v>
      </c>
      <c r="AS834" s="56">
        <f t="shared" si="191"/>
        <v>857000</v>
      </c>
      <c r="AT834" s="56">
        <v>1599000</v>
      </c>
      <c r="AU834" s="56">
        <f t="shared" si="192"/>
        <v>371000</v>
      </c>
      <c r="AV834" s="73">
        <f t="shared" si="193"/>
        <v>371000</v>
      </c>
      <c r="AW834" s="26" t="s">
        <v>501</v>
      </c>
      <c r="AX834" s="68">
        <v>1</v>
      </c>
      <c r="AY834" s="26" t="s">
        <v>628</v>
      </c>
      <c r="AZ834" s="68" t="s">
        <v>257</v>
      </c>
      <c r="BA834" s="26" t="s">
        <v>257</v>
      </c>
      <c r="BB834" s="18" t="s">
        <v>1212</v>
      </c>
      <c r="BC834" s="18"/>
      <c r="BD834" s="18"/>
      <c r="BE834" s="18"/>
      <c r="BF834" s="18"/>
      <c r="BG834" s="18"/>
      <c r="BH834" s="18"/>
      <c r="BI834" s="18"/>
      <c r="BJ834" s="18"/>
      <c r="BK834" s="18"/>
      <c r="BL834" s="18"/>
      <c r="BM834" s="18"/>
      <c r="BN834" s="18"/>
      <c r="BO834" s="18"/>
      <c r="BP834" s="18"/>
      <c r="BQ834" s="18"/>
      <c r="BR834" s="18"/>
      <c r="BS834" s="18"/>
      <c r="BT834" s="18"/>
      <c r="BU834" s="18"/>
      <c r="BV834" s="18"/>
      <c r="BW834" s="18"/>
      <c r="BX834" s="18"/>
      <c r="BY834" s="18"/>
      <c r="BZ834" s="18"/>
      <c r="CA834" s="18"/>
      <c r="CB834" s="18"/>
      <c r="CC834" s="18"/>
      <c r="CD834" s="18"/>
      <c r="CE834" s="18"/>
      <c r="CF834" s="18"/>
      <c r="CG834" s="18"/>
      <c r="CH834" s="18"/>
      <c r="CI834" s="18"/>
      <c r="CJ834" s="18"/>
      <c r="CK834" s="18"/>
      <c r="CL834" s="18"/>
      <c r="CM834" s="18"/>
      <c r="CN834" s="18"/>
      <c r="CO834" s="18"/>
      <c r="CP834" s="18"/>
      <c r="CQ834" s="18"/>
      <c r="CR834" s="18"/>
      <c r="CS834" s="18"/>
      <c r="CT834" s="18"/>
      <c r="CU834" s="18"/>
      <c r="CV834" s="18"/>
      <c r="CW834" s="18"/>
      <c r="CX834" s="18"/>
      <c r="CY834" s="18"/>
      <c r="CZ834" s="18"/>
      <c r="DA834" s="18"/>
      <c r="DB834" s="18"/>
      <c r="DC834" s="18"/>
      <c r="DD834" s="18"/>
      <c r="DE834" s="18"/>
      <c r="DF834" s="18"/>
      <c r="DG834" s="18"/>
      <c r="DH834" s="18"/>
      <c r="DI834" s="18"/>
      <c r="DJ834" s="18"/>
      <c r="DK834" s="18"/>
      <c r="DL834" s="18"/>
      <c r="DM834" s="18"/>
      <c r="DN834" s="18"/>
      <c r="DO834" s="18"/>
      <c r="DP834" s="18"/>
      <c r="DQ834" s="18"/>
      <c r="DR834" s="18"/>
      <c r="DS834" s="18"/>
      <c r="DT834" s="18"/>
      <c r="DU834" s="18"/>
      <c r="DV834" s="18"/>
      <c r="DW834" s="18"/>
      <c r="DX834" s="18"/>
      <c r="DY834" s="26"/>
      <c r="DZ834" s="18"/>
      <c r="EA834" s="18"/>
      <c r="EB834" s="18"/>
      <c r="EC834" s="18"/>
      <c r="ED834" s="18"/>
      <c r="EE834" s="18"/>
      <c r="EF834" s="18"/>
      <c r="EG834" s="18"/>
      <c r="EH834" s="18" t="s">
        <v>1226</v>
      </c>
      <c r="EI834" s="18" cm="1">
        <f t="array" ref="EI834">IF(SUMPRODUCT(--(DO834:DS834&lt;&gt;""))=0, 0,1)</f>
        <v>0</v>
      </c>
      <c r="EJ834" s="18" cm="1">
        <f t="array" ref="EJ834">IF(SUMPRODUCT(--(DT834:EG834&lt;&gt;""))=0, 0,1)</f>
        <v>0</v>
      </c>
      <c r="EK834" s="18" cm="1">
        <f t="array" ref="EK834">IF(SUMPRODUCT(--(EC834:EG834&lt;&gt;""))=0, 0,1)</f>
        <v>0</v>
      </c>
      <c r="EL834" s="18" cm="1">
        <f t="array" ref="EL834">IF(SUMPRODUCT(--(EE834:EG834&lt;&gt;""))=0, 0,1)</f>
        <v>0</v>
      </c>
      <c r="EM834" s="18">
        <f t="shared" si="185"/>
        <v>0</v>
      </c>
      <c r="EN834" s="18" t="str">
        <f t="shared" si="186"/>
        <v>NA</v>
      </c>
      <c r="EO834" s="18" t="str">
        <f t="shared" si="187"/>
        <v>NA</v>
      </c>
      <c r="EP834" s="18" t="str">
        <f t="shared" si="188"/>
        <v>NA</v>
      </c>
      <c r="EQ834" s="18" t="str">
        <f t="shared" si="189"/>
        <v>NA</v>
      </c>
      <c r="ER834" s="58" t="s">
        <v>2080</v>
      </c>
      <c r="ES834" s="59">
        <v>43802</v>
      </c>
      <c r="ET834" s="18" t="s">
        <v>1206</v>
      </c>
      <c r="EU834" s="18" t="s">
        <v>1197</v>
      </c>
    </row>
    <row r="835" spans="1:151" ht="15.75" customHeight="1" x14ac:dyDescent="0.2">
      <c r="A835" s="5" t="s">
        <v>349</v>
      </c>
      <c r="B835" s="24" t="s">
        <v>1196</v>
      </c>
      <c r="C835" s="26">
        <v>1</v>
      </c>
      <c r="D835" s="18" t="s">
        <v>1209</v>
      </c>
      <c r="E835" s="26" t="s">
        <v>1216</v>
      </c>
      <c r="F835" s="18" t="s">
        <v>553</v>
      </c>
      <c r="G835" s="18" t="s">
        <v>467</v>
      </c>
      <c r="H835" s="18" t="s">
        <v>1199</v>
      </c>
      <c r="I835" s="18" t="s">
        <v>363</v>
      </c>
      <c r="J835" s="18" t="s">
        <v>363</v>
      </c>
      <c r="K835" s="18" t="s">
        <v>363</v>
      </c>
      <c r="L835" s="18" t="s">
        <v>363</v>
      </c>
      <c r="M835" s="18" t="s">
        <v>341</v>
      </c>
      <c r="N835" s="56">
        <v>2</v>
      </c>
      <c r="O835" s="18" t="s">
        <v>1198</v>
      </c>
      <c r="P835" s="18" t="s">
        <v>466</v>
      </c>
      <c r="Q835" s="18" t="s">
        <v>254</v>
      </c>
      <c r="R835" s="24" t="s">
        <v>257</v>
      </c>
      <c r="S835" s="24" t="s">
        <v>257</v>
      </c>
      <c r="T835" s="26" t="s">
        <v>257</v>
      </c>
      <c r="U835" s="26" t="s">
        <v>257</v>
      </c>
      <c r="V835" s="26" t="s">
        <v>257</v>
      </c>
      <c r="W835" s="26" t="s">
        <v>257</v>
      </c>
      <c r="X835" s="18" t="s">
        <v>1201</v>
      </c>
      <c r="Y835" s="18">
        <v>30</v>
      </c>
      <c r="Z835" s="18" t="s">
        <v>474</v>
      </c>
      <c r="AA835" s="18">
        <v>30</v>
      </c>
      <c r="AB835" s="57" t="s">
        <v>257</v>
      </c>
      <c r="AC835" s="18" t="s">
        <v>595</v>
      </c>
      <c r="AD835" s="18" t="s">
        <v>257</v>
      </c>
      <c r="AE835" s="18" t="s">
        <v>257</v>
      </c>
      <c r="AF835" s="18" t="s">
        <v>257</v>
      </c>
      <c r="AG835" s="18" t="s">
        <v>257</v>
      </c>
      <c r="AH835" s="18" t="s">
        <v>257</v>
      </c>
      <c r="AI835" s="18">
        <v>48</v>
      </c>
      <c r="AJ835" s="18" t="s">
        <v>476</v>
      </c>
      <c r="AK835" s="18">
        <f t="shared" si="194"/>
        <v>2</v>
      </c>
      <c r="AL835" s="18" t="s">
        <v>1202</v>
      </c>
      <c r="AM835" s="18" t="s">
        <v>324</v>
      </c>
      <c r="AN835" s="56">
        <v>1034000</v>
      </c>
      <c r="AO835" s="18" t="s">
        <v>1211</v>
      </c>
      <c r="AP835" s="26" t="s">
        <v>479</v>
      </c>
      <c r="AQ835" s="18">
        <v>4</v>
      </c>
      <c r="AR835" s="18" t="s">
        <v>561</v>
      </c>
      <c r="AS835" s="56">
        <f t="shared" si="191"/>
        <v>770000</v>
      </c>
      <c r="AT835" s="56">
        <v>1298000</v>
      </c>
      <c r="AU835" s="56">
        <f t="shared" si="192"/>
        <v>264000</v>
      </c>
      <c r="AV835" s="73">
        <f t="shared" si="193"/>
        <v>264000</v>
      </c>
      <c r="AW835" s="26" t="s">
        <v>501</v>
      </c>
      <c r="AX835" s="68">
        <v>2</v>
      </c>
      <c r="AY835" s="26" t="s">
        <v>628</v>
      </c>
      <c r="AZ835" s="68" t="s">
        <v>257</v>
      </c>
      <c r="BA835" s="26" t="s">
        <v>257</v>
      </c>
      <c r="BB835" s="18" t="s">
        <v>1212</v>
      </c>
      <c r="BC835" s="18"/>
      <c r="BD835" s="18"/>
      <c r="BE835" s="18"/>
      <c r="BF835" s="18"/>
      <c r="BG835" s="18"/>
      <c r="BH835" s="18"/>
      <c r="BI835" s="18"/>
      <c r="BJ835" s="18"/>
      <c r="BK835" s="18"/>
      <c r="BL835" s="18"/>
      <c r="BM835" s="18"/>
      <c r="BN835" s="18"/>
      <c r="BO835" s="18"/>
      <c r="BP835" s="18"/>
      <c r="BQ835" s="18"/>
      <c r="BR835" s="18"/>
      <c r="BS835" s="18"/>
      <c r="BT835" s="18"/>
      <c r="BU835" s="18"/>
      <c r="BV835" s="18"/>
      <c r="BW835" s="18"/>
      <c r="BX835" s="18"/>
      <c r="BY835" s="18"/>
      <c r="BZ835" s="18"/>
      <c r="CA835" s="18"/>
      <c r="CB835" s="18"/>
      <c r="CC835" s="18"/>
      <c r="CD835" s="18"/>
      <c r="CE835" s="18"/>
      <c r="CF835" s="18"/>
      <c r="CG835" s="18"/>
      <c r="CH835" s="18"/>
      <c r="CI835" s="18"/>
      <c r="CJ835" s="18"/>
      <c r="CK835" s="18"/>
      <c r="CL835" s="18"/>
      <c r="CM835" s="18"/>
      <c r="CN835" s="18"/>
      <c r="CO835" s="18"/>
      <c r="CP835" s="18"/>
      <c r="CQ835" s="18"/>
      <c r="CR835" s="18"/>
      <c r="CS835" s="18"/>
      <c r="CT835" s="18"/>
      <c r="CU835" s="18"/>
      <c r="CV835" s="18"/>
      <c r="CW835" s="18"/>
      <c r="CX835" s="18"/>
      <c r="CY835" s="18"/>
      <c r="CZ835" s="18"/>
      <c r="DA835" s="18"/>
      <c r="DB835" s="18"/>
      <c r="DC835" s="18"/>
      <c r="DD835" s="18"/>
      <c r="DE835" s="18"/>
      <c r="DF835" s="18"/>
      <c r="DG835" s="18"/>
      <c r="DH835" s="18"/>
      <c r="DI835" s="18"/>
      <c r="DJ835" s="18"/>
      <c r="DK835" s="18"/>
      <c r="DL835" s="18"/>
      <c r="DM835" s="18"/>
      <c r="DN835" s="18"/>
      <c r="DO835" s="18"/>
      <c r="DP835" s="18"/>
      <c r="DQ835" s="18"/>
      <c r="DR835" s="18"/>
      <c r="DS835" s="18"/>
      <c r="DT835" s="18"/>
      <c r="DU835" s="18"/>
      <c r="DV835" s="18"/>
      <c r="DW835" s="18"/>
      <c r="DX835" s="18"/>
      <c r="DY835" s="26"/>
      <c r="DZ835" s="18"/>
      <c r="EA835" s="18"/>
      <c r="EB835" s="18"/>
      <c r="EC835" s="18"/>
      <c r="ED835" s="18"/>
      <c r="EE835" s="18"/>
      <c r="EF835" s="18"/>
      <c r="EG835" s="18"/>
      <c r="EH835" s="18" t="s">
        <v>1227</v>
      </c>
      <c r="EI835" s="18" cm="1">
        <f t="array" ref="EI835">IF(SUMPRODUCT(--(DO835:DS835&lt;&gt;""))=0, 0,1)</f>
        <v>0</v>
      </c>
      <c r="EJ835" s="18" cm="1">
        <f t="array" ref="EJ835">IF(SUMPRODUCT(--(DT835:EG835&lt;&gt;""))=0, 0,1)</f>
        <v>0</v>
      </c>
      <c r="EK835" s="18" cm="1">
        <f t="array" ref="EK835">IF(SUMPRODUCT(--(EC835:EG835&lt;&gt;""))=0, 0,1)</f>
        <v>0</v>
      </c>
      <c r="EL835" s="18" cm="1">
        <f t="array" ref="EL835">IF(SUMPRODUCT(--(EE835:EG835&lt;&gt;""))=0, 0,1)</f>
        <v>0</v>
      </c>
      <c r="EM835" s="18">
        <f t="shared" si="185"/>
        <v>0</v>
      </c>
      <c r="EN835" s="18" t="str">
        <f t="shared" si="186"/>
        <v>NA</v>
      </c>
      <c r="EO835" s="18" t="str">
        <f t="shared" si="187"/>
        <v>NA</v>
      </c>
      <c r="EP835" s="18" t="str">
        <f t="shared" si="188"/>
        <v>NA</v>
      </c>
      <c r="EQ835" s="18" t="str">
        <f t="shared" si="189"/>
        <v>NA</v>
      </c>
      <c r="ER835" s="58" t="s">
        <v>2080</v>
      </c>
      <c r="ES835" s="59">
        <v>43802</v>
      </c>
      <c r="ET835" s="18" t="s">
        <v>1206</v>
      </c>
      <c r="EU835" s="18" t="s">
        <v>1197</v>
      </c>
    </row>
    <row r="836" spans="1:151" ht="15.75" customHeight="1" x14ac:dyDescent="0.2">
      <c r="A836" s="5" t="s">
        <v>349</v>
      </c>
      <c r="B836" s="24" t="s">
        <v>1196</v>
      </c>
      <c r="C836" s="26">
        <v>1</v>
      </c>
      <c r="D836" s="18" t="s">
        <v>1209</v>
      </c>
      <c r="E836" s="26" t="s">
        <v>1218</v>
      </c>
      <c r="F836" s="18" t="s">
        <v>553</v>
      </c>
      <c r="G836" s="18" t="s">
        <v>467</v>
      </c>
      <c r="H836" s="18" t="s">
        <v>1199</v>
      </c>
      <c r="I836" s="18" t="s">
        <v>363</v>
      </c>
      <c r="J836" s="18" t="s">
        <v>363</v>
      </c>
      <c r="K836" s="18" t="s">
        <v>363</v>
      </c>
      <c r="L836" s="18" t="s">
        <v>363</v>
      </c>
      <c r="M836" s="18" t="s">
        <v>341</v>
      </c>
      <c r="N836" s="56">
        <v>2</v>
      </c>
      <c r="O836" s="18" t="s">
        <v>1198</v>
      </c>
      <c r="P836" s="18" t="s">
        <v>466</v>
      </c>
      <c r="Q836" s="18" t="s">
        <v>254</v>
      </c>
      <c r="R836" s="24" t="s">
        <v>257</v>
      </c>
      <c r="S836" s="24" t="s">
        <v>257</v>
      </c>
      <c r="T836" s="26" t="s">
        <v>257</v>
      </c>
      <c r="U836" s="26" t="s">
        <v>257</v>
      </c>
      <c r="V836" s="26" t="s">
        <v>257</v>
      </c>
      <c r="W836" s="26" t="s">
        <v>257</v>
      </c>
      <c r="X836" s="18" t="s">
        <v>1201</v>
      </c>
      <c r="Y836" s="18">
        <v>30</v>
      </c>
      <c r="Z836" s="18" t="s">
        <v>474</v>
      </c>
      <c r="AA836" s="18">
        <v>30</v>
      </c>
      <c r="AB836" s="57" t="s">
        <v>257</v>
      </c>
      <c r="AC836" s="18" t="s">
        <v>595</v>
      </c>
      <c r="AD836" s="18" t="s">
        <v>257</v>
      </c>
      <c r="AE836" s="18" t="s">
        <v>257</v>
      </c>
      <c r="AF836" s="18" t="s">
        <v>257</v>
      </c>
      <c r="AG836" s="18" t="s">
        <v>257</v>
      </c>
      <c r="AH836" s="18" t="s">
        <v>257</v>
      </c>
      <c r="AI836" s="18">
        <v>48</v>
      </c>
      <c r="AJ836" s="18" t="s">
        <v>476</v>
      </c>
      <c r="AK836" s="18">
        <f t="shared" si="194"/>
        <v>2</v>
      </c>
      <c r="AL836" s="18" t="s">
        <v>1202</v>
      </c>
      <c r="AM836" s="18" t="s">
        <v>324</v>
      </c>
      <c r="AN836" s="56">
        <v>808000</v>
      </c>
      <c r="AO836" s="18" t="s">
        <v>1211</v>
      </c>
      <c r="AP836" s="26" t="s">
        <v>479</v>
      </c>
      <c r="AQ836" s="18">
        <v>4</v>
      </c>
      <c r="AR836" s="18" t="s">
        <v>561</v>
      </c>
      <c r="AS836" s="56">
        <f t="shared" si="191"/>
        <v>588000</v>
      </c>
      <c r="AT836" s="56">
        <v>1028000</v>
      </c>
      <c r="AU836" s="56">
        <f t="shared" si="192"/>
        <v>220000</v>
      </c>
      <c r="AV836" s="73">
        <f t="shared" si="193"/>
        <v>220000</v>
      </c>
      <c r="AW836" s="26" t="s">
        <v>501</v>
      </c>
      <c r="AX836" s="68">
        <v>4</v>
      </c>
      <c r="AY836" s="26" t="s">
        <v>628</v>
      </c>
      <c r="AZ836" s="68" t="s">
        <v>257</v>
      </c>
      <c r="BA836" s="26" t="s">
        <v>257</v>
      </c>
      <c r="BB836" s="18" t="s">
        <v>1212</v>
      </c>
      <c r="BC836" s="18"/>
      <c r="BD836" s="18"/>
      <c r="BE836" s="18"/>
      <c r="BF836" s="18"/>
      <c r="BG836" s="18"/>
      <c r="BH836" s="18"/>
      <c r="BI836" s="18"/>
      <c r="BJ836" s="18"/>
      <c r="BK836" s="18"/>
      <c r="BL836" s="18"/>
      <c r="BM836" s="18"/>
      <c r="BN836" s="18"/>
      <c r="BO836" s="18"/>
      <c r="BP836" s="18"/>
      <c r="BQ836" s="18"/>
      <c r="BR836" s="18"/>
      <c r="BS836" s="18"/>
      <c r="BT836" s="18"/>
      <c r="BU836" s="18"/>
      <c r="BV836" s="18"/>
      <c r="BW836" s="18"/>
      <c r="BX836" s="18"/>
      <c r="BY836" s="18"/>
      <c r="BZ836" s="18"/>
      <c r="CA836" s="18"/>
      <c r="CB836" s="18"/>
      <c r="CC836" s="18"/>
      <c r="CD836" s="18"/>
      <c r="CE836" s="18"/>
      <c r="CF836" s="18"/>
      <c r="CG836" s="18"/>
      <c r="CH836" s="18"/>
      <c r="CI836" s="18"/>
      <c r="CJ836" s="18"/>
      <c r="CK836" s="18"/>
      <c r="CL836" s="18"/>
      <c r="CM836" s="18"/>
      <c r="CN836" s="18"/>
      <c r="CO836" s="18"/>
      <c r="CP836" s="18"/>
      <c r="CQ836" s="18"/>
      <c r="CR836" s="18"/>
      <c r="CS836" s="18"/>
      <c r="CT836" s="18"/>
      <c r="CU836" s="18"/>
      <c r="CV836" s="18"/>
      <c r="CW836" s="18"/>
      <c r="CX836" s="18"/>
      <c r="CY836" s="18"/>
      <c r="CZ836" s="18"/>
      <c r="DA836" s="18"/>
      <c r="DB836" s="18"/>
      <c r="DC836" s="18"/>
      <c r="DD836" s="18"/>
      <c r="DE836" s="18"/>
      <c r="DF836" s="18"/>
      <c r="DG836" s="18"/>
      <c r="DH836" s="18"/>
      <c r="DI836" s="18"/>
      <c r="DJ836" s="18"/>
      <c r="DK836" s="18"/>
      <c r="DL836" s="18"/>
      <c r="DM836" s="18"/>
      <c r="DN836" s="18"/>
      <c r="DO836" s="18"/>
      <c r="DP836" s="18"/>
      <c r="DQ836" s="18"/>
      <c r="DR836" s="18"/>
      <c r="DS836" s="18"/>
      <c r="DT836" s="18"/>
      <c r="DU836" s="18"/>
      <c r="DV836" s="18"/>
      <c r="DW836" s="18"/>
      <c r="DX836" s="18"/>
      <c r="DY836" s="26"/>
      <c r="DZ836" s="18"/>
      <c r="EA836" s="18"/>
      <c r="EB836" s="18"/>
      <c r="EC836" s="18"/>
      <c r="ED836" s="18"/>
      <c r="EE836" s="18"/>
      <c r="EF836" s="18"/>
      <c r="EG836" s="18"/>
      <c r="EH836" s="18" t="s">
        <v>1228</v>
      </c>
      <c r="EI836" s="18" cm="1">
        <f t="array" ref="EI836">IF(SUMPRODUCT(--(DO836:DS836&lt;&gt;""))=0, 0,1)</f>
        <v>0</v>
      </c>
      <c r="EJ836" s="18" cm="1">
        <f t="array" ref="EJ836">IF(SUMPRODUCT(--(DT836:EG836&lt;&gt;""))=0, 0,1)</f>
        <v>0</v>
      </c>
      <c r="EK836" s="18" cm="1">
        <f t="array" ref="EK836">IF(SUMPRODUCT(--(EC836:EG836&lt;&gt;""))=0, 0,1)</f>
        <v>0</v>
      </c>
      <c r="EL836" s="18" cm="1">
        <f t="array" ref="EL836">IF(SUMPRODUCT(--(EE836:EG836&lt;&gt;""))=0, 0,1)</f>
        <v>0</v>
      </c>
      <c r="EM836" s="18">
        <f t="shared" ref="EM836:EM899" si="195">IF(COUNTIF(DO836:EG836, 1), 1,0)</f>
        <v>0</v>
      </c>
      <c r="EN836" s="18" t="str">
        <f t="shared" ref="EN836:EN899" si="196">IF(EI836=0, "NA", IF(COUNTIF(DO836:DS836, 1), 1,0))</f>
        <v>NA</v>
      </c>
      <c r="EO836" s="18" t="str">
        <f t="shared" ref="EO836:EO899" si="197">IF(EJ836=0, "NA", IF(COUNTIF(DT836:EG836, 1), 1,0))</f>
        <v>NA</v>
      </c>
      <c r="EP836" s="18" t="str">
        <f t="shared" ref="EP836:EP899" si="198">IF(EK836=0, "NA", IF(COUNTIF(EC836:EG836, 1), 1,0))</f>
        <v>NA</v>
      </c>
      <c r="EQ836" s="18" t="str">
        <f t="shared" ref="EQ836:EQ899" si="199">IF(EL836=0, "NA", IF(COUNTIF(EE836:EG836, 1), 1,0))</f>
        <v>NA</v>
      </c>
      <c r="ER836" s="58" t="s">
        <v>2080</v>
      </c>
      <c r="ES836" s="59">
        <v>43802</v>
      </c>
      <c r="ET836" s="18" t="s">
        <v>1206</v>
      </c>
      <c r="EU836" s="18" t="s">
        <v>1197</v>
      </c>
    </row>
    <row r="837" spans="1:151" ht="15.75" customHeight="1" x14ac:dyDescent="0.2">
      <c r="A837" s="5" t="s">
        <v>349</v>
      </c>
      <c r="B837" s="24" t="s">
        <v>1196</v>
      </c>
      <c r="C837" s="26">
        <v>1</v>
      </c>
      <c r="D837" s="18" t="s">
        <v>1210</v>
      </c>
      <c r="E837" s="26" t="s">
        <v>257</v>
      </c>
      <c r="F837" s="18" t="s">
        <v>553</v>
      </c>
      <c r="G837" s="18" t="s">
        <v>802</v>
      </c>
      <c r="H837" s="18" t="s">
        <v>803</v>
      </c>
      <c r="I837" s="18" t="s">
        <v>363</v>
      </c>
      <c r="J837" s="18" t="s">
        <v>363</v>
      </c>
      <c r="K837" s="18" t="s">
        <v>363</v>
      </c>
      <c r="L837" s="18" t="s">
        <v>363</v>
      </c>
      <c r="M837" s="18" t="s">
        <v>341</v>
      </c>
      <c r="N837" s="56">
        <v>2</v>
      </c>
      <c r="O837" s="18" t="s">
        <v>1198</v>
      </c>
      <c r="P837" s="18" t="s">
        <v>466</v>
      </c>
      <c r="Q837" s="18" t="s">
        <v>254</v>
      </c>
      <c r="R837" s="24" t="s">
        <v>257</v>
      </c>
      <c r="S837" s="24" t="s">
        <v>257</v>
      </c>
      <c r="T837" s="26" t="s">
        <v>257</v>
      </c>
      <c r="U837" s="26" t="s">
        <v>257</v>
      </c>
      <c r="V837" s="26" t="s">
        <v>257</v>
      </c>
      <c r="W837" s="26" t="s">
        <v>257</v>
      </c>
      <c r="X837" s="18" t="s">
        <v>1201</v>
      </c>
      <c r="Y837" s="18">
        <v>0</v>
      </c>
      <c r="Z837" s="18" t="s">
        <v>474</v>
      </c>
      <c r="AA837" s="18">
        <v>0</v>
      </c>
      <c r="AB837" s="57" t="s">
        <v>257</v>
      </c>
      <c r="AC837" s="18" t="s">
        <v>595</v>
      </c>
      <c r="AD837" s="18" t="s">
        <v>257</v>
      </c>
      <c r="AE837" s="18" t="s">
        <v>257</v>
      </c>
      <c r="AF837" s="18" t="s">
        <v>257</v>
      </c>
      <c r="AG837" s="18" t="s">
        <v>257</v>
      </c>
      <c r="AH837" s="18" t="s">
        <v>257</v>
      </c>
      <c r="AI837" s="18">
        <v>48</v>
      </c>
      <c r="AJ837" s="18" t="s">
        <v>476</v>
      </c>
      <c r="AK837" s="18">
        <f t="shared" si="194"/>
        <v>2</v>
      </c>
      <c r="AL837" s="18" t="s">
        <v>1202</v>
      </c>
      <c r="AM837" s="18" t="s">
        <v>324</v>
      </c>
      <c r="AN837" s="56">
        <v>1952000</v>
      </c>
      <c r="AO837" s="18" t="s">
        <v>1211</v>
      </c>
      <c r="AP837" s="26" t="s">
        <v>479</v>
      </c>
      <c r="AQ837" s="18">
        <v>4</v>
      </c>
      <c r="AR837" s="18" t="s">
        <v>561</v>
      </c>
      <c r="AS837" s="56">
        <f t="shared" si="191"/>
        <v>1553000</v>
      </c>
      <c r="AT837" s="56">
        <v>2351000</v>
      </c>
      <c r="AU837" s="56">
        <f t="shared" si="192"/>
        <v>399000</v>
      </c>
      <c r="AV837" s="73">
        <f t="shared" si="193"/>
        <v>399000</v>
      </c>
      <c r="AW837" s="26" t="s">
        <v>501</v>
      </c>
      <c r="AX837" s="68">
        <v>0</v>
      </c>
      <c r="AY837" s="26" t="s">
        <v>628</v>
      </c>
      <c r="AZ837" s="68" t="s">
        <v>257</v>
      </c>
      <c r="BA837" s="26" t="s">
        <v>257</v>
      </c>
      <c r="BB837" s="18" t="s">
        <v>1229</v>
      </c>
      <c r="BC837" s="18"/>
      <c r="BD837" s="18"/>
      <c r="BE837" s="18"/>
      <c r="BF837" s="18"/>
      <c r="BG837" s="18"/>
      <c r="BH837" s="18"/>
      <c r="BI837" s="18"/>
      <c r="BJ837" s="18"/>
      <c r="BK837" s="18"/>
      <c r="BL837" s="18"/>
      <c r="BM837" s="18"/>
      <c r="BN837" s="18"/>
      <c r="BO837" s="18"/>
      <c r="BP837" s="18"/>
      <c r="BQ837" s="18"/>
      <c r="BR837" s="18"/>
      <c r="BS837" s="18"/>
      <c r="BT837" s="18"/>
      <c r="BU837" s="18"/>
      <c r="BV837" s="18"/>
      <c r="BW837" s="18"/>
      <c r="BX837" s="18"/>
      <c r="BY837" s="18"/>
      <c r="BZ837" s="18"/>
      <c r="CA837" s="18"/>
      <c r="CB837" s="18"/>
      <c r="CC837" s="18"/>
      <c r="CD837" s="18"/>
      <c r="CE837" s="18"/>
      <c r="CF837" s="18"/>
      <c r="CG837" s="18"/>
      <c r="CH837" s="18"/>
      <c r="CI837" s="18"/>
      <c r="CJ837" s="18"/>
      <c r="CK837" s="18"/>
      <c r="CL837" s="18"/>
      <c r="CM837" s="18"/>
      <c r="CN837" s="18"/>
      <c r="CO837" s="18"/>
      <c r="CP837" s="18"/>
      <c r="CQ837" s="18"/>
      <c r="CR837" s="18"/>
      <c r="CS837" s="18"/>
      <c r="CT837" s="18"/>
      <c r="CU837" s="18"/>
      <c r="CV837" s="18"/>
      <c r="CW837" s="18"/>
      <c r="CX837" s="18"/>
      <c r="CY837" s="18"/>
      <c r="CZ837" s="18"/>
      <c r="DA837" s="18"/>
      <c r="DB837" s="18"/>
      <c r="DC837" s="18"/>
      <c r="DD837" s="18"/>
      <c r="DE837" s="18"/>
      <c r="DF837" s="18"/>
      <c r="DG837" s="18"/>
      <c r="DH837" s="18"/>
      <c r="DI837" s="18"/>
      <c r="DJ837" s="18"/>
      <c r="DK837" s="18"/>
      <c r="DL837" s="18"/>
      <c r="DM837" s="18"/>
      <c r="DN837" s="18"/>
      <c r="DO837" s="18"/>
      <c r="DP837" s="18"/>
      <c r="DQ837" s="18"/>
      <c r="DR837" s="18"/>
      <c r="DS837" s="18"/>
      <c r="DT837" s="18"/>
      <c r="DU837" s="18"/>
      <c r="DV837" s="18"/>
      <c r="DW837" s="18"/>
      <c r="DX837" s="18"/>
      <c r="DY837" s="26"/>
      <c r="DZ837" s="18"/>
      <c r="EA837" s="18"/>
      <c r="EB837" s="18"/>
      <c r="EC837" s="18"/>
      <c r="ED837" s="18"/>
      <c r="EE837" s="18"/>
      <c r="EF837" s="18"/>
      <c r="EG837" s="18"/>
      <c r="EH837" s="18" t="s">
        <v>1230</v>
      </c>
      <c r="EI837" s="18" cm="1">
        <f t="array" ref="EI837">IF(SUMPRODUCT(--(DO837:DS837&lt;&gt;""))=0, 0,1)</f>
        <v>0</v>
      </c>
      <c r="EJ837" s="18" cm="1">
        <f t="array" ref="EJ837">IF(SUMPRODUCT(--(DT837:EG837&lt;&gt;""))=0, 0,1)</f>
        <v>0</v>
      </c>
      <c r="EK837" s="18" cm="1">
        <f t="array" ref="EK837">IF(SUMPRODUCT(--(EC837:EG837&lt;&gt;""))=0, 0,1)</f>
        <v>0</v>
      </c>
      <c r="EL837" s="18" cm="1">
        <f t="array" ref="EL837">IF(SUMPRODUCT(--(EE837:EG837&lt;&gt;""))=0, 0,1)</f>
        <v>0</v>
      </c>
      <c r="EM837" s="18">
        <f t="shared" si="195"/>
        <v>0</v>
      </c>
      <c r="EN837" s="18" t="str">
        <f t="shared" si="196"/>
        <v>NA</v>
      </c>
      <c r="EO837" s="18" t="str">
        <f t="shared" si="197"/>
        <v>NA</v>
      </c>
      <c r="EP837" s="18" t="str">
        <f t="shared" si="198"/>
        <v>NA</v>
      </c>
      <c r="EQ837" s="18" t="str">
        <f t="shared" si="199"/>
        <v>NA</v>
      </c>
      <c r="ER837" s="58" t="s">
        <v>2080</v>
      </c>
      <c r="ES837" s="59">
        <v>43802</v>
      </c>
      <c r="ET837" s="18" t="s">
        <v>1206</v>
      </c>
      <c r="EU837" s="18" t="s">
        <v>1197</v>
      </c>
    </row>
    <row r="838" spans="1:151" ht="15.75" customHeight="1" x14ac:dyDescent="0.2">
      <c r="A838" s="5" t="s">
        <v>349</v>
      </c>
      <c r="B838" s="24" t="s">
        <v>1196</v>
      </c>
      <c r="C838" s="26">
        <v>1</v>
      </c>
      <c r="D838" s="18" t="s">
        <v>1200</v>
      </c>
      <c r="E838" s="26" t="s">
        <v>1214</v>
      </c>
      <c r="F838" s="18" t="s">
        <v>553</v>
      </c>
      <c r="G838" s="18" t="s">
        <v>802</v>
      </c>
      <c r="H838" s="18" t="s">
        <v>803</v>
      </c>
      <c r="I838" s="18" t="s">
        <v>363</v>
      </c>
      <c r="J838" s="18" t="s">
        <v>363</v>
      </c>
      <c r="K838" s="18" t="s">
        <v>363</v>
      </c>
      <c r="L838" s="18" t="s">
        <v>363</v>
      </c>
      <c r="M838" s="18" t="s">
        <v>341</v>
      </c>
      <c r="N838" s="56">
        <v>2</v>
      </c>
      <c r="O838" s="18" t="s">
        <v>1198</v>
      </c>
      <c r="P838" s="18" t="s">
        <v>466</v>
      </c>
      <c r="Q838" s="18" t="s">
        <v>254</v>
      </c>
      <c r="R838" s="24" t="s">
        <v>257</v>
      </c>
      <c r="S838" s="24" t="s">
        <v>257</v>
      </c>
      <c r="T838" s="26" t="s">
        <v>257</v>
      </c>
      <c r="U838" s="26" t="s">
        <v>257</v>
      </c>
      <c r="V838" s="26" t="s">
        <v>257</v>
      </c>
      <c r="W838" s="26" t="s">
        <v>257</v>
      </c>
      <c r="X838" s="18" t="s">
        <v>1201</v>
      </c>
      <c r="Y838" s="18">
        <v>5</v>
      </c>
      <c r="Z838" s="18" t="s">
        <v>474</v>
      </c>
      <c r="AA838" s="18">
        <v>5</v>
      </c>
      <c r="AB838" s="57" t="s">
        <v>257</v>
      </c>
      <c r="AC838" s="18" t="s">
        <v>595</v>
      </c>
      <c r="AD838" s="18" t="s">
        <v>257</v>
      </c>
      <c r="AE838" s="18" t="s">
        <v>257</v>
      </c>
      <c r="AF838" s="18" t="s">
        <v>257</v>
      </c>
      <c r="AG838" s="18" t="s">
        <v>257</v>
      </c>
      <c r="AH838" s="18" t="s">
        <v>257</v>
      </c>
      <c r="AI838" s="18">
        <v>48</v>
      </c>
      <c r="AJ838" s="18" t="s">
        <v>476</v>
      </c>
      <c r="AK838" s="18">
        <f t="shared" si="194"/>
        <v>2</v>
      </c>
      <c r="AL838" s="18" t="s">
        <v>1202</v>
      </c>
      <c r="AM838" s="18" t="s">
        <v>324</v>
      </c>
      <c r="AN838" s="56">
        <v>1747000</v>
      </c>
      <c r="AO838" s="18" t="s">
        <v>1211</v>
      </c>
      <c r="AP838" s="26" t="s">
        <v>479</v>
      </c>
      <c r="AQ838" s="18">
        <v>4</v>
      </c>
      <c r="AR838" s="18" t="s">
        <v>561</v>
      </c>
      <c r="AS838" s="56">
        <f t="shared" si="191"/>
        <v>1436000</v>
      </c>
      <c r="AT838" s="56">
        <v>2058000</v>
      </c>
      <c r="AU838" s="56">
        <f t="shared" si="192"/>
        <v>311000</v>
      </c>
      <c r="AV838" s="73">
        <f t="shared" si="193"/>
        <v>311000</v>
      </c>
      <c r="AW838" s="26" t="s">
        <v>501</v>
      </c>
      <c r="AX838" s="68">
        <v>1</v>
      </c>
      <c r="AY838" s="26" t="s">
        <v>628</v>
      </c>
      <c r="AZ838" s="68" t="s">
        <v>257</v>
      </c>
      <c r="BA838" s="26" t="s">
        <v>257</v>
      </c>
      <c r="BB838" s="18" t="s">
        <v>1229</v>
      </c>
      <c r="BC838" s="18"/>
      <c r="BD838" s="18"/>
      <c r="BE838" s="18"/>
      <c r="BF838" s="18"/>
      <c r="BG838" s="18"/>
      <c r="BH838" s="18"/>
      <c r="BI838" s="18"/>
      <c r="BJ838" s="18"/>
      <c r="BK838" s="18"/>
      <c r="BL838" s="18"/>
      <c r="BM838" s="18"/>
      <c r="BN838" s="18"/>
      <c r="BO838" s="18"/>
      <c r="BP838" s="18"/>
      <c r="BQ838" s="18"/>
      <c r="BR838" s="18"/>
      <c r="BS838" s="18"/>
      <c r="BT838" s="18"/>
      <c r="BU838" s="18"/>
      <c r="BV838" s="18"/>
      <c r="BW838" s="18"/>
      <c r="BX838" s="18"/>
      <c r="BY838" s="18"/>
      <c r="BZ838" s="18"/>
      <c r="CA838" s="18"/>
      <c r="CB838" s="18"/>
      <c r="CC838" s="18"/>
      <c r="CD838" s="18"/>
      <c r="CE838" s="18"/>
      <c r="CF838" s="18"/>
      <c r="CG838" s="18"/>
      <c r="CH838" s="18"/>
      <c r="CI838" s="18"/>
      <c r="CJ838" s="18"/>
      <c r="CK838" s="18"/>
      <c r="CL838" s="18"/>
      <c r="CM838" s="18"/>
      <c r="CN838" s="18"/>
      <c r="CO838" s="18"/>
      <c r="CP838" s="18"/>
      <c r="CQ838" s="18"/>
      <c r="CR838" s="18"/>
      <c r="CS838" s="18"/>
      <c r="CT838" s="18"/>
      <c r="CU838" s="18"/>
      <c r="CV838" s="18"/>
      <c r="CW838" s="18"/>
      <c r="CX838" s="18"/>
      <c r="CY838" s="18"/>
      <c r="CZ838" s="18"/>
      <c r="DA838" s="18"/>
      <c r="DB838" s="18"/>
      <c r="DC838" s="18"/>
      <c r="DD838" s="18"/>
      <c r="DE838" s="18"/>
      <c r="DF838" s="18"/>
      <c r="DG838" s="18"/>
      <c r="DH838" s="18"/>
      <c r="DI838" s="18"/>
      <c r="DJ838" s="18"/>
      <c r="DK838" s="18"/>
      <c r="DL838" s="18"/>
      <c r="DM838" s="18"/>
      <c r="DN838" s="18"/>
      <c r="DO838" s="18"/>
      <c r="DP838" s="18"/>
      <c r="DQ838" s="18"/>
      <c r="DR838" s="18"/>
      <c r="DS838" s="18"/>
      <c r="DT838" s="18"/>
      <c r="DU838" s="18"/>
      <c r="DV838" s="18"/>
      <c r="DW838" s="18"/>
      <c r="DX838" s="18"/>
      <c r="DY838" s="26"/>
      <c r="DZ838" s="18"/>
      <c r="EA838" s="18"/>
      <c r="EB838" s="18"/>
      <c r="EC838" s="18"/>
      <c r="ED838" s="18"/>
      <c r="EE838" s="18"/>
      <c r="EF838" s="18"/>
      <c r="EG838" s="18"/>
      <c r="EH838" s="18" t="s">
        <v>1231</v>
      </c>
      <c r="EI838" s="18" cm="1">
        <f t="array" ref="EI838">IF(SUMPRODUCT(--(DO838:DS838&lt;&gt;""))=0, 0,1)</f>
        <v>0</v>
      </c>
      <c r="EJ838" s="18" cm="1">
        <f t="array" ref="EJ838">IF(SUMPRODUCT(--(DT838:EG838&lt;&gt;""))=0, 0,1)</f>
        <v>0</v>
      </c>
      <c r="EK838" s="18" cm="1">
        <f t="array" ref="EK838">IF(SUMPRODUCT(--(EC838:EG838&lt;&gt;""))=0, 0,1)</f>
        <v>0</v>
      </c>
      <c r="EL838" s="18" cm="1">
        <f t="array" ref="EL838">IF(SUMPRODUCT(--(EE838:EG838&lt;&gt;""))=0, 0,1)</f>
        <v>0</v>
      </c>
      <c r="EM838" s="18">
        <f t="shared" si="195"/>
        <v>0</v>
      </c>
      <c r="EN838" s="18" t="str">
        <f t="shared" si="196"/>
        <v>NA</v>
      </c>
      <c r="EO838" s="18" t="str">
        <f t="shared" si="197"/>
        <v>NA</v>
      </c>
      <c r="EP838" s="18" t="str">
        <f t="shared" si="198"/>
        <v>NA</v>
      </c>
      <c r="EQ838" s="18" t="str">
        <f t="shared" si="199"/>
        <v>NA</v>
      </c>
      <c r="ER838" s="58" t="s">
        <v>2080</v>
      </c>
      <c r="ES838" s="59">
        <v>43802</v>
      </c>
      <c r="ET838" s="18" t="s">
        <v>1206</v>
      </c>
      <c r="EU838" s="18" t="s">
        <v>1197</v>
      </c>
    </row>
    <row r="839" spans="1:151" ht="15.75" customHeight="1" x14ac:dyDescent="0.2">
      <c r="A839" s="5" t="s">
        <v>349</v>
      </c>
      <c r="B839" s="24" t="s">
        <v>1196</v>
      </c>
      <c r="C839" s="26">
        <v>1</v>
      </c>
      <c r="D839" s="18" t="s">
        <v>1200</v>
      </c>
      <c r="E839" s="26" t="s">
        <v>1216</v>
      </c>
      <c r="F839" s="18" t="s">
        <v>553</v>
      </c>
      <c r="G839" s="18" t="s">
        <v>802</v>
      </c>
      <c r="H839" s="18" t="s">
        <v>803</v>
      </c>
      <c r="I839" s="18" t="s">
        <v>363</v>
      </c>
      <c r="J839" s="18" t="s">
        <v>363</v>
      </c>
      <c r="K839" s="18" t="s">
        <v>363</v>
      </c>
      <c r="L839" s="18" t="s">
        <v>363</v>
      </c>
      <c r="M839" s="18" t="s">
        <v>341</v>
      </c>
      <c r="N839" s="56">
        <v>2</v>
      </c>
      <c r="O839" s="18" t="s">
        <v>1198</v>
      </c>
      <c r="P839" s="18" t="s">
        <v>466</v>
      </c>
      <c r="Q839" s="18" t="s">
        <v>254</v>
      </c>
      <c r="R839" s="24" t="s">
        <v>257</v>
      </c>
      <c r="S839" s="24" t="s">
        <v>257</v>
      </c>
      <c r="T839" s="26" t="s">
        <v>257</v>
      </c>
      <c r="U839" s="26" t="s">
        <v>257</v>
      </c>
      <c r="V839" s="26" t="s">
        <v>257</v>
      </c>
      <c r="W839" s="26" t="s">
        <v>257</v>
      </c>
      <c r="X839" s="18" t="s">
        <v>1201</v>
      </c>
      <c r="Y839" s="18">
        <v>5</v>
      </c>
      <c r="Z839" s="18" t="s">
        <v>474</v>
      </c>
      <c r="AA839" s="18">
        <v>5</v>
      </c>
      <c r="AB839" s="57" t="s">
        <v>257</v>
      </c>
      <c r="AC839" s="18" t="s">
        <v>595</v>
      </c>
      <c r="AD839" s="18" t="s">
        <v>257</v>
      </c>
      <c r="AE839" s="18" t="s">
        <v>257</v>
      </c>
      <c r="AF839" s="18" t="s">
        <v>257</v>
      </c>
      <c r="AG839" s="18" t="s">
        <v>257</v>
      </c>
      <c r="AH839" s="18" t="s">
        <v>257</v>
      </c>
      <c r="AI839" s="18">
        <v>48</v>
      </c>
      <c r="AJ839" s="18" t="s">
        <v>476</v>
      </c>
      <c r="AK839" s="18">
        <f t="shared" si="194"/>
        <v>2</v>
      </c>
      <c r="AL839" s="18" t="s">
        <v>1202</v>
      </c>
      <c r="AM839" s="18" t="s">
        <v>324</v>
      </c>
      <c r="AN839" s="56">
        <v>1751000</v>
      </c>
      <c r="AO839" s="18" t="s">
        <v>1211</v>
      </c>
      <c r="AP839" s="26" t="s">
        <v>479</v>
      </c>
      <c r="AQ839" s="18">
        <v>4</v>
      </c>
      <c r="AR839" s="18" t="s">
        <v>561</v>
      </c>
      <c r="AS839" s="56">
        <f t="shared" si="191"/>
        <v>1450000</v>
      </c>
      <c r="AT839" s="56">
        <v>2052000</v>
      </c>
      <c r="AU839" s="56">
        <f t="shared" si="192"/>
        <v>301000</v>
      </c>
      <c r="AV839" s="73">
        <f t="shared" si="193"/>
        <v>301000</v>
      </c>
      <c r="AW839" s="26" t="s">
        <v>501</v>
      </c>
      <c r="AX839" s="68">
        <v>2</v>
      </c>
      <c r="AY839" s="26" t="s">
        <v>628</v>
      </c>
      <c r="AZ839" s="68" t="s">
        <v>257</v>
      </c>
      <c r="BA839" s="26" t="s">
        <v>257</v>
      </c>
      <c r="BB839" s="18" t="s">
        <v>1229</v>
      </c>
      <c r="BC839" s="18"/>
      <c r="BD839" s="18"/>
      <c r="BE839" s="18"/>
      <c r="BF839" s="18"/>
      <c r="BG839" s="18"/>
      <c r="BH839" s="18"/>
      <c r="BI839" s="18"/>
      <c r="BJ839" s="18"/>
      <c r="BK839" s="18"/>
      <c r="BL839" s="18"/>
      <c r="BM839" s="18"/>
      <c r="BN839" s="18"/>
      <c r="BO839" s="18"/>
      <c r="BP839" s="18"/>
      <c r="BQ839" s="18"/>
      <c r="BR839" s="18"/>
      <c r="BS839" s="18"/>
      <c r="BT839" s="18"/>
      <c r="BU839" s="18"/>
      <c r="BV839" s="18"/>
      <c r="BW839" s="18"/>
      <c r="BX839" s="18"/>
      <c r="BY839" s="18"/>
      <c r="BZ839" s="18"/>
      <c r="CA839" s="18"/>
      <c r="CB839" s="18"/>
      <c r="CC839" s="18"/>
      <c r="CD839" s="18"/>
      <c r="CE839" s="18"/>
      <c r="CF839" s="18"/>
      <c r="CG839" s="18"/>
      <c r="CH839" s="18"/>
      <c r="CI839" s="18"/>
      <c r="CJ839" s="18"/>
      <c r="CK839" s="18"/>
      <c r="CL839" s="18"/>
      <c r="CM839" s="18"/>
      <c r="CN839" s="18"/>
      <c r="CO839" s="18"/>
      <c r="CP839" s="18"/>
      <c r="CQ839" s="18"/>
      <c r="CR839" s="18"/>
      <c r="CS839" s="18"/>
      <c r="CT839" s="18"/>
      <c r="CU839" s="18"/>
      <c r="CV839" s="18"/>
      <c r="CW839" s="18"/>
      <c r="CX839" s="18"/>
      <c r="CY839" s="18"/>
      <c r="CZ839" s="18"/>
      <c r="DA839" s="18"/>
      <c r="DB839" s="18"/>
      <c r="DC839" s="18"/>
      <c r="DD839" s="18"/>
      <c r="DE839" s="18"/>
      <c r="DF839" s="18"/>
      <c r="DG839" s="18"/>
      <c r="DH839" s="18"/>
      <c r="DI839" s="18"/>
      <c r="DJ839" s="18"/>
      <c r="DK839" s="18"/>
      <c r="DL839" s="18"/>
      <c r="DM839" s="18"/>
      <c r="DN839" s="18"/>
      <c r="DO839" s="18"/>
      <c r="DP839" s="18"/>
      <c r="DQ839" s="18"/>
      <c r="DR839" s="18"/>
      <c r="DS839" s="18"/>
      <c r="DT839" s="18"/>
      <c r="DU839" s="18"/>
      <c r="DV839" s="18"/>
      <c r="DW839" s="18"/>
      <c r="DX839" s="18"/>
      <c r="DY839" s="26"/>
      <c r="DZ839" s="18"/>
      <c r="EA839" s="18"/>
      <c r="EB839" s="18"/>
      <c r="EC839" s="18"/>
      <c r="ED839" s="18"/>
      <c r="EE839" s="18"/>
      <c r="EF839" s="18"/>
      <c r="EG839" s="18"/>
      <c r="EH839" s="18" t="s">
        <v>1232</v>
      </c>
      <c r="EI839" s="18" cm="1">
        <f t="array" ref="EI839">IF(SUMPRODUCT(--(DO839:DS839&lt;&gt;""))=0, 0,1)</f>
        <v>0</v>
      </c>
      <c r="EJ839" s="18" cm="1">
        <f t="array" ref="EJ839">IF(SUMPRODUCT(--(DT839:EG839&lt;&gt;""))=0, 0,1)</f>
        <v>0</v>
      </c>
      <c r="EK839" s="18" cm="1">
        <f t="array" ref="EK839">IF(SUMPRODUCT(--(EC839:EG839&lt;&gt;""))=0, 0,1)</f>
        <v>0</v>
      </c>
      <c r="EL839" s="18" cm="1">
        <f t="array" ref="EL839">IF(SUMPRODUCT(--(EE839:EG839&lt;&gt;""))=0, 0,1)</f>
        <v>0</v>
      </c>
      <c r="EM839" s="18">
        <f t="shared" si="195"/>
        <v>0</v>
      </c>
      <c r="EN839" s="18" t="str">
        <f t="shared" si="196"/>
        <v>NA</v>
      </c>
      <c r="EO839" s="18" t="str">
        <f t="shared" si="197"/>
        <v>NA</v>
      </c>
      <c r="EP839" s="18" t="str">
        <f t="shared" si="198"/>
        <v>NA</v>
      </c>
      <c r="EQ839" s="18" t="str">
        <f t="shared" si="199"/>
        <v>NA</v>
      </c>
      <c r="ER839" s="58" t="s">
        <v>2080</v>
      </c>
      <c r="ES839" s="59">
        <v>43802</v>
      </c>
      <c r="ET839" s="18" t="s">
        <v>1206</v>
      </c>
      <c r="EU839" s="18" t="s">
        <v>1197</v>
      </c>
    </row>
    <row r="840" spans="1:151" ht="15.75" customHeight="1" x14ac:dyDescent="0.2">
      <c r="A840" s="5" t="s">
        <v>349</v>
      </c>
      <c r="B840" s="24" t="s">
        <v>1196</v>
      </c>
      <c r="C840" s="26">
        <v>1</v>
      </c>
      <c r="D840" s="18" t="s">
        <v>1200</v>
      </c>
      <c r="E840" s="26" t="s">
        <v>1218</v>
      </c>
      <c r="F840" s="18" t="s">
        <v>553</v>
      </c>
      <c r="G840" s="18" t="s">
        <v>802</v>
      </c>
      <c r="H840" s="18" t="s">
        <v>803</v>
      </c>
      <c r="I840" s="18" t="s">
        <v>363</v>
      </c>
      <c r="J840" s="18" t="s">
        <v>363</v>
      </c>
      <c r="K840" s="18" t="s">
        <v>363</v>
      </c>
      <c r="L840" s="18" t="s">
        <v>363</v>
      </c>
      <c r="M840" s="18" t="s">
        <v>341</v>
      </c>
      <c r="N840" s="56">
        <v>2</v>
      </c>
      <c r="O840" s="18" t="s">
        <v>1198</v>
      </c>
      <c r="P840" s="18" t="s">
        <v>466</v>
      </c>
      <c r="Q840" s="18" t="s">
        <v>254</v>
      </c>
      <c r="R840" s="24" t="s">
        <v>257</v>
      </c>
      <c r="S840" s="24" t="s">
        <v>257</v>
      </c>
      <c r="T840" s="26" t="s">
        <v>257</v>
      </c>
      <c r="U840" s="26" t="s">
        <v>257</v>
      </c>
      <c r="V840" s="26" t="s">
        <v>257</v>
      </c>
      <c r="W840" s="26" t="s">
        <v>257</v>
      </c>
      <c r="X840" s="18" t="s">
        <v>1201</v>
      </c>
      <c r="Y840" s="18">
        <v>5</v>
      </c>
      <c r="Z840" s="18" t="s">
        <v>474</v>
      </c>
      <c r="AA840" s="18">
        <v>5</v>
      </c>
      <c r="AB840" s="57" t="s">
        <v>257</v>
      </c>
      <c r="AC840" s="18" t="s">
        <v>595</v>
      </c>
      <c r="AD840" s="18" t="s">
        <v>257</v>
      </c>
      <c r="AE840" s="18" t="s">
        <v>257</v>
      </c>
      <c r="AF840" s="18" t="s">
        <v>257</v>
      </c>
      <c r="AG840" s="18" t="s">
        <v>257</v>
      </c>
      <c r="AH840" s="18" t="s">
        <v>257</v>
      </c>
      <c r="AI840" s="18">
        <v>48</v>
      </c>
      <c r="AJ840" s="18" t="s">
        <v>476</v>
      </c>
      <c r="AK840" s="18">
        <f t="shared" si="194"/>
        <v>2</v>
      </c>
      <c r="AL840" s="18" t="s">
        <v>1202</v>
      </c>
      <c r="AM840" s="18" t="s">
        <v>324</v>
      </c>
      <c r="AN840" s="56">
        <v>1449000</v>
      </c>
      <c r="AO840" s="18" t="s">
        <v>1211</v>
      </c>
      <c r="AP840" s="26" t="s">
        <v>479</v>
      </c>
      <c r="AQ840" s="18">
        <v>4</v>
      </c>
      <c r="AR840" s="18" t="s">
        <v>561</v>
      </c>
      <c r="AS840" s="56">
        <f t="shared" si="191"/>
        <v>1026000</v>
      </c>
      <c r="AT840" s="56">
        <v>1872000</v>
      </c>
      <c r="AU840" s="56">
        <f t="shared" si="192"/>
        <v>423000</v>
      </c>
      <c r="AV840" s="73">
        <f t="shared" si="193"/>
        <v>423000</v>
      </c>
      <c r="AW840" s="26" t="s">
        <v>501</v>
      </c>
      <c r="AX840" s="68">
        <v>4</v>
      </c>
      <c r="AY840" s="26" t="s">
        <v>628</v>
      </c>
      <c r="AZ840" s="68" t="s">
        <v>257</v>
      </c>
      <c r="BA840" s="26" t="s">
        <v>257</v>
      </c>
      <c r="BB840" s="18" t="s">
        <v>1229</v>
      </c>
      <c r="BC840" s="18"/>
      <c r="BD840" s="18"/>
      <c r="BE840" s="18"/>
      <c r="BF840" s="18"/>
      <c r="BG840" s="18"/>
      <c r="BH840" s="18"/>
      <c r="BI840" s="18"/>
      <c r="BJ840" s="18"/>
      <c r="BK840" s="18"/>
      <c r="BL840" s="18"/>
      <c r="BM840" s="18"/>
      <c r="BN840" s="18"/>
      <c r="BO840" s="18"/>
      <c r="BP840" s="18"/>
      <c r="BQ840" s="18"/>
      <c r="BR840" s="18"/>
      <c r="BS840" s="18"/>
      <c r="BT840" s="18"/>
      <c r="BU840" s="18"/>
      <c r="BV840" s="18"/>
      <c r="BW840" s="18"/>
      <c r="BX840" s="18"/>
      <c r="BY840" s="18"/>
      <c r="BZ840" s="18"/>
      <c r="CA840" s="18"/>
      <c r="CB840" s="18"/>
      <c r="CC840" s="18"/>
      <c r="CD840" s="18"/>
      <c r="CE840" s="18"/>
      <c r="CF840" s="18"/>
      <c r="CG840" s="18"/>
      <c r="CH840" s="18"/>
      <c r="CI840" s="18"/>
      <c r="CJ840" s="18"/>
      <c r="CK840" s="18"/>
      <c r="CL840" s="18"/>
      <c r="CM840" s="18"/>
      <c r="CN840" s="18"/>
      <c r="CO840" s="18"/>
      <c r="CP840" s="18"/>
      <c r="CQ840" s="18"/>
      <c r="CR840" s="18"/>
      <c r="CS840" s="18"/>
      <c r="CT840" s="18"/>
      <c r="CU840" s="18"/>
      <c r="CV840" s="18"/>
      <c r="CW840" s="18"/>
      <c r="CX840" s="18"/>
      <c r="CY840" s="18"/>
      <c r="CZ840" s="18"/>
      <c r="DA840" s="18"/>
      <c r="DB840" s="18"/>
      <c r="DC840" s="18"/>
      <c r="DD840" s="18"/>
      <c r="DE840" s="18"/>
      <c r="DF840" s="18"/>
      <c r="DG840" s="18"/>
      <c r="DH840" s="18"/>
      <c r="DI840" s="18"/>
      <c r="DJ840" s="18"/>
      <c r="DK840" s="18"/>
      <c r="DL840" s="18"/>
      <c r="DM840" s="18"/>
      <c r="DN840" s="18"/>
      <c r="DO840" s="18"/>
      <c r="DP840" s="18"/>
      <c r="DQ840" s="18"/>
      <c r="DR840" s="18"/>
      <c r="DS840" s="18"/>
      <c r="DT840" s="18"/>
      <c r="DU840" s="18"/>
      <c r="DV840" s="18"/>
      <c r="DW840" s="18"/>
      <c r="DX840" s="18"/>
      <c r="DY840" s="26"/>
      <c r="DZ840" s="18"/>
      <c r="EA840" s="18"/>
      <c r="EB840" s="18"/>
      <c r="EC840" s="18"/>
      <c r="ED840" s="18"/>
      <c r="EE840" s="18"/>
      <c r="EF840" s="18"/>
      <c r="EG840" s="18"/>
      <c r="EH840" s="18" t="s">
        <v>1233</v>
      </c>
      <c r="EI840" s="18" cm="1">
        <f t="array" ref="EI840">IF(SUMPRODUCT(--(DO840:DS840&lt;&gt;""))=0, 0,1)</f>
        <v>0</v>
      </c>
      <c r="EJ840" s="18" cm="1">
        <f t="array" ref="EJ840">IF(SUMPRODUCT(--(DT840:EG840&lt;&gt;""))=0, 0,1)</f>
        <v>0</v>
      </c>
      <c r="EK840" s="18" cm="1">
        <f t="array" ref="EK840">IF(SUMPRODUCT(--(EC840:EG840&lt;&gt;""))=0, 0,1)</f>
        <v>0</v>
      </c>
      <c r="EL840" s="18" cm="1">
        <f t="array" ref="EL840">IF(SUMPRODUCT(--(EE840:EG840&lt;&gt;""))=0, 0,1)</f>
        <v>0</v>
      </c>
      <c r="EM840" s="18">
        <f t="shared" si="195"/>
        <v>0</v>
      </c>
      <c r="EN840" s="18" t="str">
        <f t="shared" si="196"/>
        <v>NA</v>
      </c>
      <c r="EO840" s="18" t="str">
        <f t="shared" si="197"/>
        <v>NA</v>
      </c>
      <c r="EP840" s="18" t="str">
        <f t="shared" si="198"/>
        <v>NA</v>
      </c>
      <c r="EQ840" s="18" t="str">
        <f t="shared" si="199"/>
        <v>NA</v>
      </c>
      <c r="ER840" s="58" t="s">
        <v>2080</v>
      </c>
      <c r="ES840" s="59">
        <v>43802</v>
      </c>
      <c r="ET840" s="18" t="s">
        <v>1206</v>
      </c>
      <c r="EU840" s="18" t="s">
        <v>1197</v>
      </c>
    </row>
    <row r="841" spans="1:151" ht="15.75" customHeight="1" x14ac:dyDescent="0.2">
      <c r="A841" s="5" t="s">
        <v>349</v>
      </c>
      <c r="B841" s="24" t="s">
        <v>1196</v>
      </c>
      <c r="C841" s="26">
        <v>1</v>
      </c>
      <c r="D841" s="18" t="s">
        <v>1207</v>
      </c>
      <c r="E841" s="26" t="s">
        <v>1214</v>
      </c>
      <c r="F841" s="18" t="s">
        <v>553</v>
      </c>
      <c r="G841" s="18" t="s">
        <v>802</v>
      </c>
      <c r="H841" s="18" t="s">
        <v>803</v>
      </c>
      <c r="I841" s="18" t="s">
        <v>363</v>
      </c>
      <c r="J841" s="18" t="s">
        <v>363</v>
      </c>
      <c r="K841" s="18" t="s">
        <v>363</v>
      </c>
      <c r="L841" s="18" t="s">
        <v>363</v>
      </c>
      <c r="M841" s="18" t="s">
        <v>341</v>
      </c>
      <c r="N841" s="56">
        <v>2</v>
      </c>
      <c r="O841" s="18" t="s">
        <v>1198</v>
      </c>
      <c r="P841" s="18" t="s">
        <v>466</v>
      </c>
      <c r="Q841" s="18" t="s">
        <v>254</v>
      </c>
      <c r="R841" s="24" t="s">
        <v>257</v>
      </c>
      <c r="S841" s="24" t="s">
        <v>257</v>
      </c>
      <c r="T841" s="26" t="s">
        <v>257</v>
      </c>
      <c r="U841" s="26" t="s">
        <v>257</v>
      </c>
      <c r="V841" s="26" t="s">
        <v>257</v>
      </c>
      <c r="W841" s="26" t="s">
        <v>257</v>
      </c>
      <c r="X841" s="18" t="s">
        <v>1201</v>
      </c>
      <c r="Y841" s="18">
        <v>10</v>
      </c>
      <c r="Z841" s="18" t="s">
        <v>474</v>
      </c>
      <c r="AA841" s="18">
        <v>10</v>
      </c>
      <c r="AB841" s="57" t="s">
        <v>257</v>
      </c>
      <c r="AC841" s="18" t="s">
        <v>595</v>
      </c>
      <c r="AD841" s="18" t="s">
        <v>257</v>
      </c>
      <c r="AE841" s="18" t="s">
        <v>257</v>
      </c>
      <c r="AF841" s="18" t="s">
        <v>257</v>
      </c>
      <c r="AG841" s="18" t="s">
        <v>257</v>
      </c>
      <c r="AH841" s="18" t="s">
        <v>257</v>
      </c>
      <c r="AI841" s="18">
        <v>48</v>
      </c>
      <c r="AJ841" s="18" t="s">
        <v>476</v>
      </c>
      <c r="AK841" s="18">
        <f t="shared" si="194"/>
        <v>2</v>
      </c>
      <c r="AL841" s="18" t="s">
        <v>1202</v>
      </c>
      <c r="AM841" s="18" t="s">
        <v>324</v>
      </c>
      <c r="AN841" s="56">
        <v>1318000</v>
      </c>
      <c r="AO841" s="18" t="s">
        <v>1211</v>
      </c>
      <c r="AP841" s="26" t="s">
        <v>479</v>
      </c>
      <c r="AQ841" s="18">
        <v>4</v>
      </c>
      <c r="AR841" s="18" t="s">
        <v>561</v>
      </c>
      <c r="AS841" s="56">
        <f t="shared" si="191"/>
        <v>1044000</v>
      </c>
      <c r="AT841" s="56">
        <v>1592000</v>
      </c>
      <c r="AU841" s="56">
        <f t="shared" si="192"/>
        <v>274000</v>
      </c>
      <c r="AV841" s="73">
        <f t="shared" si="193"/>
        <v>274000</v>
      </c>
      <c r="AW841" s="26" t="s">
        <v>501</v>
      </c>
      <c r="AX841" s="68">
        <v>1</v>
      </c>
      <c r="AY841" s="26" t="s">
        <v>628</v>
      </c>
      <c r="AZ841" s="68" t="s">
        <v>257</v>
      </c>
      <c r="BA841" s="26" t="s">
        <v>257</v>
      </c>
      <c r="BB841" s="18" t="s">
        <v>1229</v>
      </c>
      <c r="BC841" s="18"/>
      <c r="BD841" s="18"/>
      <c r="BE841" s="18"/>
      <c r="BF841" s="18"/>
      <c r="BG841" s="18"/>
      <c r="BH841" s="18"/>
      <c r="BI841" s="18"/>
      <c r="BJ841" s="18"/>
      <c r="BK841" s="18"/>
      <c r="BL841" s="18"/>
      <c r="BM841" s="18"/>
      <c r="BN841" s="18"/>
      <c r="BO841" s="18"/>
      <c r="BP841" s="18"/>
      <c r="BQ841" s="18"/>
      <c r="BR841" s="18"/>
      <c r="BS841" s="18"/>
      <c r="BT841" s="18"/>
      <c r="BU841" s="18"/>
      <c r="BV841" s="18"/>
      <c r="BW841" s="18"/>
      <c r="BX841" s="18"/>
      <c r="BY841" s="18"/>
      <c r="BZ841" s="18"/>
      <c r="CA841" s="18"/>
      <c r="CB841" s="18"/>
      <c r="CC841" s="18"/>
      <c r="CD841" s="18"/>
      <c r="CE841" s="18"/>
      <c r="CF841" s="18"/>
      <c r="CG841" s="18"/>
      <c r="CH841" s="18"/>
      <c r="CI841" s="18"/>
      <c r="CJ841" s="18"/>
      <c r="CK841" s="18"/>
      <c r="CL841" s="18"/>
      <c r="CM841" s="18"/>
      <c r="CN841" s="18"/>
      <c r="CO841" s="18"/>
      <c r="CP841" s="18"/>
      <c r="CQ841" s="18"/>
      <c r="CR841" s="18"/>
      <c r="CS841" s="18"/>
      <c r="CT841" s="18"/>
      <c r="CU841" s="18"/>
      <c r="CV841" s="18"/>
      <c r="CW841" s="18"/>
      <c r="CX841" s="18"/>
      <c r="CY841" s="18"/>
      <c r="CZ841" s="18"/>
      <c r="DA841" s="18"/>
      <c r="DB841" s="18"/>
      <c r="DC841" s="18"/>
      <c r="DD841" s="18"/>
      <c r="DE841" s="18"/>
      <c r="DF841" s="18"/>
      <c r="DG841" s="18"/>
      <c r="DH841" s="18"/>
      <c r="DI841" s="18"/>
      <c r="DJ841" s="18"/>
      <c r="DK841" s="18"/>
      <c r="DL841" s="18"/>
      <c r="DM841" s="18"/>
      <c r="DN841" s="18"/>
      <c r="DO841" s="18"/>
      <c r="DP841" s="18"/>
      <c r="DQ841" s="18"/>
      <c r="DR841" s="18"/>
      <c r="DS841" s="18"/>
      <c r="DT841" s="18"/>
      <c r="DU841" s="18"/>
      <c r="DV841" s="18"/>
      <c r="DW841" s="18"/>
      <c r="DX841" s="18"/>
      <c r="DY841" s="26"/>
      <c r="DZ841" s="18"/>
      <c r="EA841" s="18"/>
      <c r="EB841" s="18"/>
      <c r="EC841" s="18"/>
      <c r="ED841" s="18"/>
      <c r="EE841" s="18"/>
      <c r="EF841" s="18"/>
      <c r="EG841" s="18"/>
      <c r="EH841" s="18" t="s">
        <v>1234</v>
      </c>
      <c r="EI841" s="18" cm="1">
        <f t="array" ref="EI841">IF(SUMPRODUCT(--(DO841:DS841&lt;&gt;""))=0, 0,1)</f>
        <v>0</v>
      </c>
      <c r="EJ841" s="18" cm="1">
        <f t="array" ref="EJ841">IF(SUMPRODUCT(--(DT841:EG841&lt;&gt;""))=0, 0,1)</f>
        <v>0</v>
      </c>
      <c r="EK841" s="18" cm="1">
        <f t="array" ref="EK841">IF(SUMPRODUCT(--(EC841:EG841&lt;&gt;""))=0, 0,1)</f>
        <v>0</v>
      </c>
      <c r="EL841" s="18" cm="1">
        <f t="array" ref="EL841">IF(SUMPRODUCT(--(EE841:EG841&lt;&gt;""))=0, 0,1)</f>
        <v>0</v>
      </c>
      <c r="EM841" s="18">
        <f t="shared" si="195"/>
        <v>0</v>
      </c>
      <c r="EN841" s="18" t="str">
        <f t="shared" si="196"/>
        <v>NA</v>
      </c>
      <c r="EO841" s="18" t="str">
        <f t="shared" si="197"/>
        <v>NA</v>
      </c>
      <c r="EP841" s="18" t="str">
        <f t="shared" si="198"/>
        <v>NA</v>
      </c>
      <c r="EQ841" s="18" t="str">
        <f t="shared" si="199"/>
        <v>NA</v>
      </c>
      <c r="ER841" s="58" t="s">
        <v>2080</v>
      </c>
      <c r="ES841" s="59">
        <v>43802</v>
      </c>
      <c r="ET841" s="18" t="s">
        <v>1206</v>
      </c>
      <c r="EU841" s="18" t="s">
        <v>1197</v>
      </c>
    </row>
    <row r="842" spans="1:151" ht="15.75" customHeight="1" x14ac:dyDescent="0.2">
      <c r="A842" s="5" t="s">
        <v>349</v>
      </c>
      <c r="B842" s="24" t="s">
        <v>1196</v>
      </c>
      <c r="C842" s="26">
        <v>1</v>
      </c>
      <c r="D842" s="18" t="s">
        <v>1207</v>
      </c>
      <c r="E842" s="26" t="s">
        <v>1216</v>
      </c>
      <c r="F842" s="18" t="s">
        <v>553</v>
      </c>
      <c r="G842" s="18" t="s">
        <v>802</v>
      </c>
      <c r="H842" s="18" t="s">
        <v>803</v>
      </c>
      <c r="I842" s="18" t="s">
        <v>363</v>
      </c>
      <c r="J842" s="18" t="s">
        <v>363</v>
      </c>
      <c r="K842" s="18" t="s">
        <v>363</v>
      </c>
      <c r="L842" s="18" t="s">
        <v>363</v>
      </c>
      <c r="M842" s="18" t="s">
        <v>341</v>
      </c>
      <c r="N842" s="56">
        <v>2</v>
      </c>
      <c r="O842" s="18" t="s">
        <v>1198</v>
      </c>
      <c r="P842" s="18" t="s">
        <v>466</v>
      </c>
      <c r="Q842" s="18" t="s">
        <v>254</v>
      </c>
      <c r="R842" s="24" t="s">
        <v>257</v>
      </c>
      <c r="S842" s="24" t="s">
        <v>257</v>
      </c>
      <c r="T842" s="26" t="s">
        <v>257</v>
      </c>
      <c r="U842" s="26" t="s">
        <v>257</v>
      </c>
      <c r="V842" s="26" t="s">
        <v>257</v>
      </c>
      <c r="W842" s="26" t="s">
        <v>257</v>
      </c>
      <c r="X842" s="18" t="s">
        <v>1201</v>
      </c>
      <c r="Y842" s="18">
        <v>10</v>
      </c>
      <c r="Z842" s="18" t="s">
        <v>474</v>
      </c>
      <c r="AA842" s="18">
        <v>10</v>
      </c>
      <c r="AB842" s="57" t="s">
        <v>257</v>
      </c>
      <c r="AC842" s="18" t="s">
        <v>595</v>
      </c>
      <c r="AD842" s="18" t="s">
        <v>257</v>
      </c>
      <c r="AE842" s="18" t="s">
        <v>257</v>
      </c>
      <c r="AF842" s="18" t="s">
        <v>257</v>
      </c>
      <c r="AG842" s="18" t="s">
        <v>257</v>
      </c>
      <c r="AH842" s="18" t="s">
        <v>257</v>
      </c>
      <c r="AI842" s="18">
        <v>48</v>
      </c>
      <c r="AJ842" s="18" t="s">
        <v>476</v>
      </c>
      <c r="AK842" s="18">
        <f t="shared" si="194"/>
        <v>2</v>
      </c>
      <c r="AL842" s="18" t="s">
        <v>1202</v>
      </c>
      <c r="AM842" s="18" t="s">
        <v>324</v>
      </c>
      <c r="AN842" s="56">
        <v>1275000</v>
      </c>
      <c r="AO842" s="18" t="s">
        <v>1211</v>
      </c>
      <c r="AP842" s="26" t="s">
        <v>479</v>
      </c>
      <c r="AQ842" s="18">
        <v>4</v>
      </c>
      <c r="AR842" s="18" t="s">
        <v>561</v>
      </c>
      <c r="AS842" s="56">
        <f t="shared" si="191"/>
        <v>952000</v>
      </c>
      <c r="AT842" s="56">
        <v>1598000</v>
      </c>
      <c r="AU842" s="56">
        <f t="shared" si="192"/>
        <v>323000</v>
      </c>
      <c r="AV842" s="73">
        <f t="shared" si="193"/>
        <v>323000</v>
      </c>
      <c r="AW842" s="26" t="s">
        <v>501</v>
      </c>
      <c r="AX842" s="68">
        <v>2</v>
      </c>
      <c r="AY842" s="26" t="s">
        <v>628</v>
      </c>
      <c r="AZ842" s="68" t="s">
        <v>257</v>
      </c>
      <c r="BA842" s="26" t="s">
        <v>257</v>
      </c>
      <c r="BB842" s="18" t="s">
        <v>1229</v>
      </c>
      <c r="BC842" s="18"/>
      <c r="BD842" s="18"/>
      <c r="BE842" s="18"/>
      <c r="BF842" s="18"/>
      <c r="BG842" s="18"/>
      <c r="BH842" s="18"/>
      <c r="BI842" s="18"/>
      <c r="BJ842" s="18"/>
      <c r="BK842" s="18"/>
      <c r="BL842" s="18"/>
      <c r="BM842" s="18"/>
      <c r="BN842" s="18"/>
      <c r="BO842" s="18"/>
      <c r="BP842" s="18"/>
      <c r="BQ842" s="18"/>
      <c r="BR842" s="18"/>
      <c r="BS842" s="18"/>
      <c r="BT842" s="18"/>
      <c r="BU842" s="18"/>
      <c r="BV842" s="18"/>
      <c r="BW842" s="18"/>
      <c r="BX842" s="18"/>
      <c r="BY842" s="18"/>
      <c r="BZ842" s="18"/>
      <c r="CA842" s="18"/>
      <c r="CB842" s="18"/>
      <c r="CC842" s="18"/>
      <c r="CD842" s="18"/>
      <c r="CE842" s="18"/>
      <c r="CF842" s="18"/>
      <c r="CG842" s="18"/>
      <c r="CH842" s="18"/>
      <c r="CI842" s="18"/>
      <c r="CJ842" s="18"/>
      <c r="CK842" s="18"/>
      <c r="CL842" s="18"/>
      <c r="CM842" s="18"/>
      <c r="CN842" s="18"/>
      <c r="CO842" s="18"/>
      <c r="CP842" s="18"/>
      <c r="CQ842" s="18"/>
      <c r="CR842" s="18"/>
      <c r="CS842" s="18"/>
      <c r="CT842" s="18"/>
      <c r="CU842" s="18"/>
      <c r="CV842" s="18"/>
      <c r="CW842" s="18"/>
      <c r="CX842" s="18"/>
      <c r="CY842" s="18"/>
      <c r="CZ842" s="18"/>
      <c r="DA842" s="18"/>
      <c r="DB842" s="18"/>
      <c r="DC842" s="18"/>
      <c r="DD842" s="18"/>
      <c r="DE842" s="18"/>
      <c r="DF842" s="18"/>
      <c r="DG842" s="18"/>
      <c r="DH842" s="18"/>
      <c r="DI842" s="18"/>
      <c r="DJ842" s="18"/>
      <c r="DK842" s="18"/>
      <c r="DL842" s="18"/>
      <c r="DM842" s="18"/>
      <c r="DN842" s="18"/>
      <c r="DO842" s="18"/>
      <c r="DP842" s="18"/>
      <c r="DQ842" s="18"/>
      <c r="DR842" s="18"/>
      <c r="DS842" s="18"/>
      <c r="DT842" s="18"/>
      <c r="DU842" s="18"/>
      <c r="DV842" s="18"/>
      <c r="DW842" s="18"/>
      <c r="DX842" s="18"/>
      <c r="DY842" s="26"/>
      <c r="DZ842" s="18"/>
      <c r="EA842" s="18"/>
      <c r="EB842" s="18"/>
      <c r="EC842" s="18"/>
      <c r="ED842" s="18"/>
      <c r="EE842" s="18"/>
      <c r="EF842" s="18"/>
      <c r="EG842" s="18"/>
      <c r="EH842" s="18" t="s">
        <v>1235</v>
      </c>
      <c r="EI842" s="18" cm="1">
        <f t="array" ref="EI842">IF(SUMPRODUCT(--(DO842:DS842&lt;&gt;""))=0, 0,1)</f>
        <v>0</v>
      </c>
      <c r="EJ842" s="18" cm="1">
        <f t="array" ref="EJ842">IF(SUMPRODUCT(--(DT842:EG842&lt;&gt;""))=0, 0,1)</f>
        <v>0</v>
      </c>
      <c r="EK842" s="18" cm="1">
        <f t="array" ref="EK842">IF(SUMPRODUCT(--(EC842:EG842&lt;&gt;""))=0, 0,1)</f>
        <v>0</v>
      </c>
      <c r="EL842" s="18" cm="1">
        <f t="array" ref="EL842">IF(SUMPRODUCT(--(EE842:EG842&lt;&gt;""))=0, 0,1)</f>
        <v>0</v>
      </c>
      <c r="EM842" s="18">
        <f t="shared" si="195"/>
        <v>0</v>
      </c>
      <c r="EN842" s="18" t="str">
        <f t="shared" si="196"/>
        <v>NA</v>
      </c>
      <c r="EO842" s="18" t="str">
        <f t="shared" si="197"/>
        <v>NA</v>
      </c>
      <c r="EP842" s="18" t="str">
        <f t="shared" si="198"/>
        <v>NA</v>
      </c>
      <c r="EQ842" s="18" t="str">
        <f t="shared" si="199"/>
        <v>NA</v>
      </c>
      <c r="ER842" s="58" t="s">
        <v>2080</v>
      </c>
      <c r="ES842" s="59">
        <v>43802</v>
      </c>
      <c r="ET842" s="18" t="s">
        <v>1206</v>
      </c>
      <c r="EU842" s="18" t="s">
        <v>1197</v>
      </c>
    </row>
    <row r="843" spans="1:151" ht="15.75" customHeight="1" x14ac:dyDescent="0.2">
      <c r="A843" s="5" t="s">
        <v>349</v>
      </c>
      <c r="B843" s="24" t="s">
        <v>1196</v>
      </c>
      <c r="C843" s="26">
        <v>1</v>
      </c>
      <c r="D843" s="18" t="s">
        <v>1207</v>
      </c>
      <c r="E843" s="26" t="s">
        <v>1218</v>
      </c>
      <c r="F843" s="18" t="s">
        <v>553</v>
      </c>
      <c r="G843" s="18" t="s">
        <v>802</v>
      </c>
      <c r="H843" s="18" t="s">
        <v>803</v>
      </c>
      <c r="I843" s="18" t="s">
        <v>363</v>
      </c>
      <c r="J843" s="18" t="s">
        <v>363</v>
      </c>
      <c r="K843" s="18" t="s">
        <v>363</v>
      </c>
      <c r="L843" s="18" t="s">
        <v>363</v>
      </c>
      <c r="M843" s="18" t="s">
        <v>341</v>
      </c>
      <c r="N843" s="56">
        <v>2</v>
      </c>
      <c r="O843" s="18" t="s">
        <v>1198</v>
      </c>
      <c r="P843" s="18" t="s">
        <v>466</v>
      </c>
      <c r="Q843" s="18" t="s">
        <v>254</v>
      </c>
      <c r="R843" s="24" t="s">
        <v>257</v>
      </c>
      <c r="S843" s="24" t="s">
        <v>257</v>
      </c>
      <c r="T843" s="26" t="s">
        <v>257</v>
      </c>
      <c r="U843" s="26" t="s">
        <v>257</v>
      </c>
      <c r="V843" s="26" t="s">
        <v>257</v>
      </c>
      <c r="W843" s="26" t="s">
        <v>257</v>
      </c>
      <c r="X843" s="18" t="s">
        <v>1201</v>
      </c>
      <c r="Y843" s="18">
        <v>10</v>
      </c>
      <c r="Z843" s="18" t="s">
        <v>474</v>
      </c>
      <c r="AA843" s="18">
        <v>10</v>
      </c>
      <c r="AB843" s="57" t="s">
        <v>257</v>
      </c>
      <c r="AC843" s="18" t="s">
        <v>595</v>
      </c>
      <c r="AD843" s="18" t="s">
        <v>257</v>
      </c>
      <c r="AE843" s="18" t="s">
        <v>257</v>
      </c>
      <c r="AF843" s="18" t="s">
        <v>257</v>
      </c>
      <c r="AG843" s="18" t="s">
        <v>257</v>
      </c>
      <c r="AH843" s="18" t="s">
        <v>257</v>
      </c>
      <c r="AI843" s="18">
        <v>48</v>
      </c>
      <c r="AJ843" s="18" t="s">
        <v>476</v>
      </c>
      <c r="AK843" s="18">
        <f t="shared" si="194"/>
        <v>2</v>
      </c>
      <c r="AL843" s="18" t="s">
        <v>1202</v>
      </c>
      <c r="AM843" s="18" t="s">
        <v>324</v>
      </c>
      <c r="AN843" s="56">
        <v>1212000</v>
      </c>
      <c r="AO843" s="18" t="s">
        <v>1211</v>
      </c>
      <c r="AP843" s="26" t="s">
        <v>479</v>
      </c>
      <c r="AQ843" s="18">
        <v>4</v>
      </c>
      <c r="AR843" s="18" t="s">
        <v>561</v>
      </c>
      <c r="AS843" s="56">
        <f t="shared" si="191"/>
        <v>907000</v>
      </c>
      <c r="AT843" s="56">
        <v>1517000</v>
      </c>
      <c r="AU843" s="56">
        <f t="shared" si="192"/>
        <v>305000</v>
      </c>
      <c r="AV843" s="73">
        <f t="shared" si="193"/>
        <v>305000</v>
      </c>
      <c r="AW843" s="26" t="s">
        <v>501</v>
      </c>
      <c r="AX843" s="68">
        <v>4</v>
      </c>
      <c r="AY843" s="26" t="s">
        <v>628</v>
      </c>
      <c r="AZ843" s="68" t="s">
        <v>257</v>
      </c>
      <c r="BA843" s="26" t="s">
        <v>257</v>
      </c>
      <c r="BB843" s="18" t="s">
        <v>1229</v>
      </c>
      <c r="BC843" s="18"/>
      <c r="BD843" s="18"/>
      <c r="BE843" s="18"/>
      <c r="BF843" s="18"/>
      <c r="BG843" s="18"/>
      <c r="BH843" s="18"/>
      <c r="BI843" s="18"/>
      <c r="BJ843" s="18"/>
      <c r="BK843" s="18"/>
      <c r="BL843" s="18"/>
      <c r="BM843" s="18"/>
      <c r="BN843" s="18"/>
      <c r="BO843" s="18"/>
      <c r="BP843" s="18"/>
      <c r="BQ843" s="18"/>
      <c r="BR843" s="18"/>
      <c r="BS843" s="18"/>
      <c r="BT843" s="18"/>
      <c r="BU843" s="18"/>
      <c r="BV843" s="18"/>
      <c r="BW843" s="18"/>
      <c r="BX843" s="18"/>
      <c r="BY843" s="18"/>
      <c r="BZ843" s="18"/>
      <c r="CA843" s="18"/>
      <c r="CB843" s="18"/>
      <c r="CC843" s="18"/>
      <c r="CD843" s="18"/>
      <c r="CE843" s="18"/>
      <c r="CF843" s="18"/>
      <c r="CG843" s="18"/>
      <c r="CH843" s="18"/>
      <c r="CI843" s="18"/>
      <c r="CJ843" s="18"/>
      <c r="CK843" s="18"/>
      <c r="CL843" s="18"/>
      <c r="CM843" s="18"/>
      <c r="CN843" s="18"/>
      <c r="CO843" s="18"/>
      <c r="CP843" s="18"/>
      <c r="CQ843" s="18"/>
      <c r="CR843" s="18"/>
      <c r="CS843" s="18"/>
      <c r="CT843" s="18"/>
      <c r="CU843" s="18"/>
      <c r="CV843" s="18"/>
      <c r="CW843" s="18"/>
      <c r="CX843" s="18"/>
      <c r="CY843" s="18"/>
      <c r="CZ843" s="18"/>
      <c r="DA843" s="18"/>
      <c r="DB843" s="18"/>
      <c r="DC843" s="18"/>
      <c r="DD843" s="18"/>
      <c r="DE843" s="18"/>
      <c r="DF843" s="18"/>
      <c r="DG843" s="18"/>
      <c r="DH843" s="18"/>
      <c r="DI843" s="18"/>
      <c r="DJ843" s="18"/>
      <c r="DK843" s="18"/>
      <c r="DL843" s="18"/>
      <c r="DM843" s="18"/>
      <c r="DN843" s="18"/>
      <c r="DO843" s="18"/>
      <c r="DP843" s="18"/>
      <c r="DQ843" s="18"/>
      <c r="DR843" s="18"/>
      <c r="DS843" s="18"/>
      <c r="DT843" s="18"/>
      <c r="DU843" s="18"/>
      <c r="DV843" s="18"/>
      <c r="DW843" s="18"/>
      <c r="DX843" s="18"/>
      <c r="DY843" s="26"/>
      <c r="DZ843" s="18"/>
      <c r="EA843" s="18"/>
      <c r="EB843" s="18"/>
      <c r="EC843" s="18"/>
      <c r="ED843" s="18"/>
      <c r="EE843" s="18"/>
      <c r="EF843" s="18"/>
      <c r="EG843" s="18"/>
      <c r="EH843" s="18" t="s">
        <v>1236</v>
      </c>
      <c r="EI843" s="18" cm="1">
        <f t="array" ref="EI843">IF(SUMPRODUCT(--(DO843:DS843&lt;&gt;""))=0, 0,1)</f>
        <v>0</v>
      </c>
      <c r="EJ843" s="18" cm="1">
        <f t="array" ref="EJ843">IF(SUMPRODUCT(--(DT843:EG843&lt;&gt;""))=0, 0,1)</f>
        <v>0</v>
      </c>
      <c r="EK843" s="18" cm="1">
        <f t="array" ref="EK843">IF(SUMPRODUCT(--(EC843:EG843&lt;&gt;""))=0, 0,1)</f>
        <v>0</v>
      </c>
      <c r="EL843" s="18" cm="1">
        <f t="array" ref="EL843">IF(SUMPRODUCT(--(EE843:EG843&lt;&gt;""))=0, 0,1)</f>
        <v>0</v>
      </c>
      <c r="EM843" s="18">
        <f t="shared" si="195"/>
        <v>0</v>
      </c>
      <c r="EN843" s="18" t="str">
        <f t="shared" si="196"/>
        <v>NA</v>
      </c>
      <c r="EO843" s="18" t="str">
        <f t="shared" si="197"/>
        <v>NA</v>
      </c>
      <c r="EP843" s="18" t="str">
        <f t="shared" si="198"/>
        <v>NA</v>
      </c>
      <c r="EQ843" s="18" t="str">
        <f t="shared" si="199"/>
        <v>NA</v>
      </c>
      <c r="ER843" s="58" t="s">
        <v>2080</v>
      </c>
      <c r="ES843" s="59">
        <v>43802</v>
      </c>
      <c r="ET843" s="18" t="s">
        <v>1206</v>
      </c>
      <c r="EU843" s="18" t="s">
        <v>1197</v>
      </c>
    </row>
    <row r="844" spans="1:151" ht="15.75" customHeight="1" x14ac:dyDescent="0.2">
      <c r="A844" s="5" t="s">
        <v>349</v>
      </c>
      <c r="B844" s="24" t="s">
        <v>1196</v>
      </c>
      <c r="C844" s="26">
        <v>1</v>
      </c>
      <c r="D844" s="18" t="s">
        <v>1208</v>
      </c>
      <c r="E844" s="26" t="s">
        <v>1214</v>
      </c>
      <c r="F844" s="18" t="s">
        <v>553</v>
      </c>
      <c r="G844" s="18" t="s">
        <v>802</v>
      </c>
      <c r="H844" s="18" t="s">
        <v>803</v>
      </c>
      <c r="I844" s="18" t="s">
        <v>363</v>
      </c>
      <c r="J844" s="18" t="s">
        <v>363</v>
      </c>
      <c r="K844" s="18" t="s">
        <v>363</v>
      </c>
      <c r="L844" s="18" t="s">
        <v>363</v>
      </c>
      <c r="M844" s="18" t="s">
        <v>341</v>
      </c>
      <c r="N844" s="56">
        <v>2</v>
      </c>
      <c r="O844" s="18" t="s">
        <v>1198</v>
      </c>
      <c r="P844" s="18" t="s">
        <v>466</v>
      </c>
      <c r="Q844" s="18" t="s">
        <v>254</v>
      </c>
      <c r="R844" s="24" t="s">
        <v>257</v>
      </c>
      <c r="S844" s="24" t="s">
        <v>257</v>
      </c>
      <c r="T844" s="26" t="s">
        <v>257</v>
      </c>
      <c r="U844" s="26" t="s">
        <v>257</v>
      </c>
      <c r="V844" s="26" t="s">
        <v>257</v>
      </c>
      <c r="W844" s="26" t="s">
        <v>257</v>
      </c>
      <c r="X844" s="18" t="s">
        <v>1201</v>
      </c>
      <c r="Y844" s="18">
        <v>20</v>
      </c>
      <c r="Z844" s="18" t="s">
        <v>474</v>
      </c>
      <c r="AA844" s="18">
        <v>20</v>
      </c>
      <c r="AB844" s="57" t="s">
        <v>257</v>
      </c>
      <c r="AC844" s="18" t="s">
        <v>595</v>
      </c>
      <c r="AD844" s="18" t="s">
        <v>257</v>
      </c>
      <c r="AE844" s="18" t="s">
        <v>257</v>
      </c>
      <c r="AF844" s="18" t="s">
        <v>257</v>
      </c>
      <c r="AG844" s="18" t="s">
        <v>257</v>
      </c>
      <c r="AH844" s="18" t="s">
        <v>257</v>
      </c>
      <c r="AI844" s="18">
        <v>48</v>
      </c>
      <c r="AJ844" s="18" t="s">
        <v>476</v>
      </c>
      <c r="AK844" s="18">
        <f t="shared" si="194"/>
        <v>2</v>
      </c>
      <c r="AL844" s="18" t="s">
        <v>1202</v>
      </c>
      <c r="AM844" s="18" t="s">
        <v>324</v>
      </c>
      <c r="AN844" s="56">
        <v>1293000</v>
      </c>
      <c r="AO844" s="18" t="s">
        <v>1211</v>
      </c>
      <c r="AP844" s="26" t="s">
        <v>479</v>
      </c>
      <c r="AQ844" s="18">
        <v>4</v>
      </c>
      <c r="AR844" s="18" t="s">
        <v>561</v>
      </c>
      <c r="AS844" s="56">
        <f t="shared" si="191"/>
        <v>895000</v>
      </c>
      <c r="AT844" s="56">
        <v>1691000</v>
      </c>
      <c r="AU844" s="56">
        <f t="shared" si="192"/>
        <v>398000</v>
      </c>
      <c r="AV844" s="73">
        <f t="shared" si="193"/>
        <v>398000</v>
      </c>
      <c r="AW844" s="26" t="s">
        <v>501</v>
      </c>
      <c r="AX844" s="68">
        <v>1</v>
      </c>
      <c r="AY844" s="26" t="s">
        <v>628</v>
      </c>
      <c r="AZ844" s="68" t="s">
        <v>257</v>
      </c>
      <c r="BA844" s="26" t="s">
        <v>257</v>
      </c>
      <c r="BB844" s="18" t="s">
        <v>1229</v>
      </c>
      <c r="BC844" s="18"/>
      <c r="BD844" s="18"/>
      <c r="BE844" s="18"/>
      <c r="BF844" s="18"/>
      <c r="BG844" s="18"/>
      <c r="BH844" s="18"/>
      <c r="BI844" s="18"/>
      <c r="BJ844" s="18"/>
      <c r="BK844" s="18"/>
      <c r="BL844" s="18"/>
      <c r="BM844" s="18"/>
      <c r="BN844" s="18"/>
      <c r="BO844" s="18"/>
      <c r="BP844" s="18"/>
      <c r="BQ844" s="18"/>
      <c r="BR844" s="18"/>
      <c r="BS844" s="18"/>
      <c r="BT844" s="18"/>
      <c r="BU844" s="18"/>
      <c r="BV844" s="18"/>
      <c r="BW844" s="18"/>
      <c r="BX844" s="18"/>
      <c r="BY844" s="18"/>
      <c r="BZ844" s="18"/>
      <c r="CA844" s="18"/>
      <c r="CB844" s="18"/>
      <c r="CC844" s="18"/>
      <c r="CD844" s="18"/>
      <c r="CE844" s="18"/>
      <c r="CF844" s="18"/>
      <c r="CG844" s="18"/>
      <c r="CH844" s="18"/>
      <c r="CI844" s="18"/>
      <c r="CJ844" s="18"/>
      <c r="CK844" s="18"/>
      <c r="CL844" s="18"/>
      <c r="CM844" s="18"/>
      <c r="CN844" s="18"/>
      <c r="CO844" s="18"/>
      <c r="CP844" s="18"/>
      <c r="CQ844" s="18"/>
      <c r="CR844" s="18"/>
      <c r="CS844" s="18"/>
      <c r="CT844" s="18"/>
      <c r="CU844" s="18"/>
      <c r="CV844" s="18"/>
      <c r="CW844" s="18"/>
      <c r="CX844" s="18"/>
      <c r="CY844" s="18"/>
      <c r="CZ844" s="18"/>
      <c r="DA844" s="18"/>
      <c r="DB844" s="18"/>
      <c r="DC844" s="18"/>
      <c r="DD844" s="18"/>
      <c r="DE844" s="18"/>
      <c r="DF844" s="18"/>
      <c r="DG844" s="18"/>
      <c r="DH844" s="18"/>
      <c r="DI844" s="18"/>
      <c r="DJ844" s="18"/>
      <c r="DK844" s="18"/>
      <c r="DL844" s="18"/>
      <c r="DM844" s="18"/>
      <c r="DN844" s="18"/>
      <c r="DO844" s="18"/>
      <c r="DP844" s="18"/>
      <c r="DQ844" s="18"/>
      <c r="DR844" s="18"/>
      <c r="DS844" s="18"/>
      <c r="DT844" s="18"/>
      <c r="DU844" s="18"/>
      <c r="DV844" s="18"/>
      <c r="DW844" s="18"/>
      <c r="DX844" s="18"/>
      <c r="DY844" s="26"/>
      <c r="DZ844" s="18"/>
      <c r="EA844" s="18"/>
      <c r="EB844" s="18"/>
      <c r="EC844" s="18"/>
      <c r="ED844" s="18"/>
      <c r="EE844" s="18"/>
      <c r="EF844" s="18"/>
      <c r="EG844" s="18"/>
      <c r="EH844" s="18" t="s">
        <v>1237</v>
      </c>
      <c r="EI844" s="18" cm="1">
        <f t="array" ref="EI844">IF(SUMPRODUCT(--(DO844:DS844&lt;&gt;""))=0, 0,1)</f>
        <v>0</v>
      </c>
      <c r="EJ844" s="18" cm="1">
        <f t="array" ref="EJ844">IF(SUMPRODUCT(--(DT844:EG844&lt;&gt;""))=0, 0,1)</f>
        <v>0</v>
      </c>
      <c r="EK844" s="18" cm="1">
        <f t="array" ref="EK844">IF(SUMPRODUCT(--(EC844:EG844&lt;&gt;""))=0, 0,1)</f>
        <v>0</v>
      </c>
      <c r="EL844" s="18" cm="1">
        <f t="array" ref="EL844">IF(SUMPRODUCT(--(EE844:EG844&lt;&gt;""))=0, 0,1)</f>
        <v>0</v>
      </c>
      <c r="EM844" s="18">
        <f t="shared" si="195"/>
        <v>0</v>
      </c>
      <c r="EN844" s="18" t="str">
        <f t="shared" si="196"/>
        <v>NA</v>
      </c>
      <c r="EO844" s="18" t="str">
        <f t="shared" si="197"/>
        <v>NA</v>
      </c>
      <c r="EP844" s="18" t="str">
        <f t="shared" si="198"/>
        <v>NA</v>
      </c>
      <c r="EQ844" s="18" t="str">
        <f t="shared" si="199"/>
        <v>NA</v>
      </c>
      <c r="ER844" s="58" t="s">
        <v>2080</v>
      </c>
      <c r="ES844" s="59">
        <v>43802</v>
      </c>
      <c r="ET844" s="18" t="s">
        <v>1206</v>
      </c>
      <c r="EU844" s="18" t="s">
        <v>1197</v>
      </c>
    </row>
    <row r="845" spans="1:151" ht="15.75" customHeight="1" x14ac:dyDescent="0.2">
      <c r="A845" s="5" t="s">
        <v>349</v>
      </c>
      <c r="B845" s="24" t="s">
        <v>1196</v>
      </c>
      <c r="C845" s="26">
        <v>1</v>
      </c>
      <c r="D845" s="18" t="s">
        <v>1208</v>
      </c>
      <c r="E845" s="26" t="s">
        <v>1216</v>
      </c>
      <c r="F845" s="18" t="s">
        <v>553</v>
      </c>
      <c r="G845" s="18" t="s">
        <v>802</v>
      </c>
      <c r="H845" s="18" t="s">
        <v>803</v>
      </c>
      <c r="I845" s="18" t="s">
        <v>363</v>
      </c>
      <c r="J845" s="18" t="s">
        <v>363</v>
      </c>
      <c r="K845" s="18" t="s">
        <v>363</v>
      </c>
      <c r="L845" s="18" t="s">
        <v>363</v>
      </c>
      <c r="M845" s="18" t="s">
        <v>341</v>
      </c>
      <c r="N845" s="56">
        <v>2</v>
      </c>
      <c r="O845" s="18" t="s">
        <v>1198</v>
      </c>
      <c r="P845" s="18" t="s">
        <v>466</v>
      </c>
      <c r="Q845" s="18" t="s">
        <v>254</v>
      </c>
      <c r="R845" s="24" t="s">
        <v>257</v>
      </c>
      <c r="S845" s="24" t="s">
        <v>257</v>
      </c>
      <c r="T845" s="26" t="s">
        <v>257</v>
      </c>
      <c r="U845" s="26" t="s">
        <v>257</v>
      </c>
      <c r="V845" s="26" t="s">
        <v>257</v>
      </c>
      <c r="W845" s="26" t="s">
        <v>257</v>
      </c>
      <c r="X845" s="18" t="s">
        <v>1201</v>
      </c>
      <c r="Y845" s="18">
        <v>20</v>
      </c>
      <c r="Z845" s="18" t="s">
        <v>474</v>
      </c>
      <c r="AA845" s="18">
        <v>20</v>
      </c>
      <c r="AB845" s="57" t="s">
        <v>257</v>
      </c>
      <c r="AC845" s="18" t="s">
        <v>595</v>
      </c>
      <c r="AD845" s="18" t="s">
        <v>257</v>
      </c>
      <c r="AE845" s="18" t="s">
        <v>257</v>
      </c>
      <c r="AF845" s="18" t="s">
        <v>257</v>
      </c>
      <c r="AG845" s="18" t="s">
        <v>257</v>
      </c>
      <c r="AH845" s="18" t="s">
        <v>257</v>
      </c>
      <c r="AI845" s="18">
        <v>48</v>
      </c>
      <c r="AJ845" s="18" t="s">
        <v>476</v>
      </c>
      <c r="AK845" s="18">
        <f t="shared" si="194"/>
        <v>2</v>
      </c>
      <c r="AL845" s="18" t="s">
        <v>1202</v>
      </c>
      <c r="AM845" s="18" t="s">
        <v>324</v>
      </c>
      <c r="AN845" s="56">
        <v>914000</v>
      </c>
      <c r="AO845" s="18" t="s">
        <v>1211</v>
      </c>
      <c r="AP845" s="26" t="s">
        <v>479</v>
      </c>
      <c r="AQ845" s="18">
        <v>4</v>
      </c>
      <c r="AR845" s="18" t="s">
        <v>561</v>
      </c>
      <c r="AS845" s="56">
        <f t="shared" si="191"/>
        <v>622000</v>
      </c>
      <c r="AT845" s="56">
        <v>1206000</v>
      </c>
      <c r="AU845" s="56">
        <f t="shared" si="192"/>
        <v>292000</v>
      </c>
      <c r="AV845" s="73">
        <f t="shared" si="193"/>
        <v>292000</v>
      </c>
      <c r="AW845" s="26" t="s">
        <v>501</v>
      </c>
      <c r="AX845" s="68">
        <v>2</v>
      </c>
      <c r="AY845" s="26" t="s">
        <v>628</v>
      </c>
      <c r="AZ845" s="68" t="s">
        <v>257</v>
      </c>
      <c r="BA845" s="26" t="s">
        <v>257</v>
      </c>
      <c r="BB845" s="18" t="s">
        <v>1229</v>
      </c>
      <c r="BC845" s="18"/>
      <c r="BD845" s="18"/>
      <c r="BE845" s="18"/>
      <c r="BF845" s="18"/>
      <c r="BG845" s="18"/>
      <c r="BH845" s="18"/>
      <c r="BI845" s="18"/>
      <c r="BJ845" s="18"/>
      <c r="BK845" s="18"/>
      <c r="BL845" s="18"/>
      <c r="BM845" s="18"/>
      <c r="BN845" s="18"/>
      <c r="BO845" s="18"/>
      <c r="BP845" s="18"/>
      <c r="BQ845" s="18"/>
      <c r="BR845" s="18"/>
      <c r="BS845" s="18"/>
      <c r="BT845" s="18"/>
      <c r="BU845" s="18"/>
      <c r="BV845" s="18"/>
      <c r="BW845" s="18"/>
      <c r="BX845" s="18"/>
      <c r="BY845" s="18"/>
      <c r="BZ845" s="18"/>
      <c r="CA845" s="18"/>
      <c r="CB845" s="18"/>
      <c r="CC845" s="18"/>
      <c r="CD845" s="18"/>
      <c r="CE845" s="18"/>
      <c r="CF845" s="18"/>
      <c r="CG845" s="18"/>
      <c r="CH845" s="18"/>
      <c r="CI845" s="18"/>
      <c r="CJ845" s="18"/>
      <c r="CK845" s="18"/>
      <c r="CL845" s="18"/>
      <c r="CM845" s="18"/>
      <c r="CN845" s="18"/>
      <c r="CO845" s="18"/>
      <c r="CP845" s="18"/>
      <c r="CQ845" s="18"/>
      <c r="CR845" s="18"/>
      <c r="CS845" s="18"/>
      <c r="CT845" s="18"/>
      <c r="CU845" s="18"/>
      <c r="CV845" s="18"/>
      <c r="CW845" s="18"/>
      <c r="CX845" s="18"/>
      <c r="CY845" s="18"/>
      <c r="CZ845" s="18"/>
      <c r="DA845" s="18"/>
      <c r="DB845" s="18"/>
      <c r="DC845" s="18"/>
      <c r="DD845" s="18"/>
      <c r="DE845" s="18"/>
      <c r="DF845" s="18"/>
      <c r="DG845" s="18"/>
      <c r="DH845" s="18"/>
      <c r="DI845" s="18"/>
      <c r="DJ845" s="18"/>
      <c r="DK845" s="18"/>
      <c r="DL845" s="18"/>
      <c r="DM845" s="18"/>
      <c r="DN845" s="18"/>
      <c r="DO845" s="18"/>
      <c r="DP845" s="18"/>
      <c r="DQ845" s="18"/>
      <c r="DR845" s="18"/>
      <c r="DS845" s="18"/>
      <c r="DT845" s="18"/>
      <c r="DU845" s="18"/>
      <c r="DV845" s="18"/>
      <c r="DW845" s="18"/>
      <c r="DX845" s="18"/>
      <c r="DY845" s="26"/>
      <c r="DZ845" s="18"/>
      <c r="EA845" s="18"/>
      <c r="EB845" s="18"/>
      <c r="EC845" s="18"/>
      <c r="ED845" s="18"/>
      <c r="EE845" s="18"/>
      <c r="EF845" s="18"/>
      <c r="EG845" s="18"/>
      <c r="EH845" s="18" t="s">
        <v>1238</v>
      </c>
      <c r="EI845" s="18" cm="1">
        <f t="array" ref="EI845">IF(SUMPRODUCT(--(DO845:DS845&lt;&gt;""))=0, 0,1)</f>
        <v>0</v>
      </c>
      <c r="EJ845" s="18" cm="1">
        <f t="array" ref="EJ845">IF(SUMPRODUCT(--(DT845:EG845&lt;&gt;""))=0, 0,1)</f>
        <v>0</v>
      </c>
      <c r="EK845" s="18" cm="1">
        <f t="array" ref="EK845">IF(SUMPRODUCT(--(EC845:EG845&lt;&gt;""))=0, 0,1)</f>
        <v>0</v>
      </c>
      <c r="EL845" s="18" cm="1">
        <f t="array" ref="EL845">IF(SUMPRODUCT(--(EE845:EG845&lt;&gt;""))=0, 0,1)</f>
        <v>0</v>
      </c>
      <c r="EM845" s="18">
        <f t="shared" si="195"/>
        <v>0</v>
      </c>
      <c r="EN845" s="18" t="str">
        <f t="shared" si="196"/>
        <v>NA</v>
      </c>
      <c r="EO845" s="18" t="str">
        <f t="shared" si="197"/>
        <v>NA</v>
      </c>
      <c r="EP845" s="18" t="str">
        <f t="shared" si="198"/>
        <v>NA</v>
      </c>
      <c r="EQ845" s="18" t="str">
        <f t="shared" si="199"/>
        <v>NA</v>
      </c>
      <c r="ER845" s="58" t="s">
        <v>2080</v>
      </c>
      <c r="ES845" s="59">
        <v>43802</v>
      </c>
      <c r="ET845" s="18" t="s">
        <v>1206</v>
      </c>
      <c r="EU845" s="18" t="s">
        <v>1197</v>
      </c>
    </row>
    <row r="846" spans="1:151" ht="15.75" customHeight="1" x14ac:dyDescent="0.2">
      <c r="A846" s="5" t="s">
        <v>349</v>
      </c>
      <c r="B846" s="24" t="s">
        <v>1196</v>
      </c>
      <c r="C846" s="26">
        <v>1</v>
      </c>
      <c r="D846" s="18" t="s">
        <v>1208</v>
      </c>
      <c r="E846" s="26" t="s">
        <v>1218</v>
      </c>
      <c r="F846" s="18" t="s">
        <v>553</v>
      </c>
      <c r="G846" s="18" t="s">
        <v>802</v>
      </c>
      <c r="H846" s="18" t="s">
        <v>803</v>
      </c>
      <c r="I846" s="18" t="s">
        <v>363</v>
      </c>
      <c r="J846" s="18" t="s">
        <v>363</v>
      </c>
      <c r="K846" s="18" t="s">
        <v>363</v>
      </c>
      <c r="L846" s="18" t="s">
        <v>363</v>
      </c>
      <c r="M846" s="18" t="s">
        <v>341</v>
      </c>
      <c r="N846" s="56">
        <v>2</v>
      </c>
      <c r="O846" s="18" t="s">
        <v>1198</v>
      </c>
      <c r="P846" s="18" t="s">
        <v>466</v>
      </c>
      <c r="Q846" s="18" t="s">
        <v>254</v>
      </c>
      <c r="R846" s="24" t="s">
        <v>257</v>
      </c>
      <c r="S846" s="24" t="s">
        <v>257</v>
      </c>
      <c r="T846" s="26" t="s">
        <v>257</v>
      </c>
      <c r="U846" s="26" t="s">
        <v>257</v>
      </c>
      <c r="V846" s="26" t="s">
        <v>257</v>
      </c>
      <c r="W846" s="26" t="s">
        <v>257</v>
      </c>
      <c r="X846" s="18" t="s">
        <v>1201</v>
      </c>
      <c r="Y846" s="18">
        <v>20</v>
      </c>
      <c r="Z846" s="18" t="s">
        <v>474</v>
      </c>
      <c r="AA846" s="18">
        <v>20</v>
      </c>
      <c r="AB846" s="57" t="s">
        <v>257</v>
      </c>
      <c r="AC846" s="18" t="s">
        <v>595</v>
      </c>
      <c r="AD846" s="18" t="s">
        <v>257</v>
      </c>
      <c r="AE846" s="18" t="s">
        <v>257</v>
      </c>
      <c r="AF846" s="18" t="s">
        <v>257</v>
      </c>
      <c r="AG846" s="18" t="s">
        <v>257</v>
      </c>
      <c r="AH846" s="18" t="s">
        <v>257</v>
      </c>
      <c r="AI846" s="18">
        <v>48</v>
      </c>
      <c r="AJ846" s="18" t="s">
        <v>476</v>
      </c>
      <c r="AK846" s="18">
        <f t="shared" si="194"/>
        <v>2</v>
      </c>
      <c r="AL846" s="18" t="s">
        <v>1202</v>
      </c>
      <c r="AM846" s="18" t="s">
        <v>324</v>
      </c>
      <c r="AN846" s="56">
        <v>833000</v>
      </c>
      <c r="AO846" s="18" t="s">
        <v>1211</v>
      </c>
      <c r="AP846" s="26" t="s">
        <v>479</v>
      </c>
      <c r="AQ846" s="18">
        <v>4</v>
      </c>
      <c r="AR846" s="18" t="s">
        <v>561</v>
      </c>
      <c r="AS846" s="56">
        <f t="shared" si="191"/>
        <v>553000</v>
      </c>
      <c r="AT846" s="56">
        <v>1113000</v>
      </c>
      <c r="AU846" s="56">
        <f t="shared" si="192"/>
        <v>280000</v>
      </c>
      <c r="AV846" s="73">
        <f t="shared" si="193"/>
        <v>280000</v>
      </c>
      <c r="AW846" s="26" t="s">
        <v>501</v>
      </c>
      <c r="AX846" s="68">
        <v>4</v>
      </c>
      <c r="AY846" s="26" t="s">
        <v>628</v>
      </c>
      <c r="AZ846" s="68" t="s">
        <v>257</v>
      </c>
      <c r="BA846" s="26" t="s">
        <v>257</v>
      </c>
      <c r="BB846" s="18" t="s">
        <v>1229</v>
      </c>
      <c r="BC846" s="18"/>
      <c r="BD846" s="18"/>
      <c r="BE846" s="18"/>
      <c r="BF846" s="18"/>
      <c r="BG846" s="18"/>
      <c r="BH846" s="18"/>
      <c r="BI846" s="18"/>
      <c r="BJ846" s="18"/>
      <c r="BK846" s="18"/>
      <c r="BL846" s="18"/>
      <c r="BM846" s="18"/>
      <c r="BN846" s="18"/>
      <c r="BO846" s="18"/>
      <c r="BP846" s="18"/>
      <c r="BQ846" s="18"/>
      <c r="BR846" s="18"/>
      <c r="BS846" s="18"/>
      <c r="BT846" s="18"/>
      <c r="BU846" s="18"/>
      <c r="BV846" s="18"/>
      <c r="BW846" s="18"/>
      <c r="BX846" s="18"/>
      <c r="BY846" s="18"/>
      <c r="BZ846" s="18"/>
      <c r="CA846" s="18"/>
      <c r="CB846" s="18"/>
      <c r="CC846" s="18"/>
      <c r="CD846" s="18"/>
      <c r="CE846" s="18"/>
      <c r="CF846" s="18"/>
      <c r="CG846" s="18"/>
      <c r="CH846" s="18"/>
      <c r="CI846" s="18"/>
      <c r="CJ846" s="18"/>
      <c r="CK846" s="18"/>
      <c r="CL846" s="18"/>
      <c r="CM846" s="18"/>
      <c r="CN846" s="18"/>
      <c r="CO846" s="18"/>
      <c r="CP846" s="18"/>
      <c r="CQ846" s="18"/>
      <c r="CR846" s="18"/>
      <c r="CS846" s="18"/>
      <c r="CT846" s="18"/>
      <c r="CU846" s="18"/>
      <c r="CV846" s="18"/>
      <c r="CW846" s="18"/>
      <c r="CX846" s="18"/>
      <c r="CY846" s="18"/>
      <c r="CZ846" s="18"/>
      <c r="DA846" s="18"/>
      <c r="DB846" s="18"/>
      <c r="DC846" s="18"/>
      <c r="DD846" s="18"/>
      <c r="DE846" s="18"/>
      <c r="DF846" s="18"/>
      <c r="DG846" s="18"/>
      <c r="DH846" s="18"/>
      <c r="DI846" s="18"/>
      <c r="DJ846" s="18"/>
      <c r="DK846" s="18"/>
      <c r="DL846" s="18"/>
      <c r="DM846" s="18"/>
      <c r="DN846" s="18"/>
      <c r="DO846" s="18"/>
      <c r="DP846" s="18"/>
      <c r="DQ846" s="18"/>
      <c r="DR846" s="18"/>
      <c r="DS846" s="18"/>
      <c r="DT846" s="18"/>
      <c r="DU846" s="18"/>
      <c r="DV846" s="18"/>
      <c r="DW846" s="18"/>
      <c r="DX846" s="18"/>
      <c r="DY846" s="26"/>
      <c r="DZ846" s="18"/>
      <c r="EA846" s="18"/>
      <c r="EB846" s="18"/>
      <c r="EC846" s="18"/>
      <c r="ED846" s="18"/>
      <c r="EE846" s="18"/>
      <c r="EF846" s="18"/>
      <c r="EG846" s="18"/>
      <c r="EH846" s="18" t="s">
        <v>1239</v>
      </c>
      <c r="EI846" s="18" cm="1">
        <f t="array" ref="EI846">IF(SUMPRODUCT(--(DO846:DS846&lt;&gt;""))=0, 0,1)</f>
        <v>0</v>
      </c>
      <c r="EJ846" s="18" cm="1">
        <f t="array" ref="EJ846">IF(SUMPRODUCT(--(DT846:EG846&lt;&gt;""))=0, 0,1)</f>
        <v>0</v>
      </c>
      <c r="EK846" s="18" cm="1">
        <f t="array" ref="EK846">IF(SUMPRODUCT(--(EC846:EG846&lt;&gt;""))=0, 0,1)</f>
        <v>0</v>
      </c>
      <c r="EL846" s="18" cm="1">
        <f t="array" ref="EL846">IF(SUMPRODUCT(--(EE846:EG846&lt;&gt;""))=0, 0,1)</f>
        <v>0</v>
      </c>
      <c r="EM846" s="18">
        <f t="shared" si="195"/>
        <v>0</v>
      </c>
      <c r="EN846" s="18" t="str">
        <f t="shared" si="196"/>
        <v>NA</v>
      </c>
      <c r="EO846" s="18" t="str">
        <f t="shared" si="197"/>
        <v>NA</v>
      </c>
      <c r="EP846" s="18" t="str">
        <f t="shared" si="198"/>
        <v>NA</v>
      </c>
      <c r="EQ846" s="18" t="str">
        <f t="shared" si="199"/>
        <v>NA</v>
      </c>
      <c r="ER846" s="58" t="s">
        <v>2080</v>
      </c>
      <c r="ES846" s="59">
        <v>43802</v>
      </c>
      <c r="ET846" s="18" t="s">
        <v>1206</v>
      </c>
      <c r="EU846" s="18" t="s">
        <v>1197</v>
      </c>
    </row>
    <row r="847" spans="1:151" ht="15.75" customHeight="1" x14ac:dyDescent="0.2">
      <c r="A847" s="5" t="s">
        <v>349</v>
      </c>
      <c r="B847" s="24" t="s">
        <v>1196</v>
      </c>
      <c r="C847" s="26">
        <v>1</v>
      </c>
      <c r="D847" s="18" t="s">
        <v>1209</v>
      </c>
      <c r="E847" s="26" t="s">
        <v>1214</v>
      </c>
      <c r="F847" s="18" t="s">
        <v>553</v>
      </c>
      <c r="G847" s="18" t="s">
        <v>802</v>
      </c>
      <c r="H847" s="18" t="s">
        <v>803</v>
      </c>
      <c r="I847" s="18" t="s">
        <v>363</v>
      </c>
      <c r="J847" s="18" t="s">
        <v>363</v>
      </c>
      <c r="K847" s="18" t="s">
        <v>363</v>
      </c>
      <c r="L847" s="18" t="s">
        <v>363</v>
      </c>
      <c r="M847" s="18" t="s">
        <v>341</v>
      </c>
      <c r="N847" s="56">
        <v>2</v>
      </c>
      <c r="O847" s="18" t="s">
        <v>1198</v>
      </c>
      <c r="P847" s="18" t="s">
        <v>466</v>
      </c>
      <c r="Q847" s="18" t="s">
        <v>254</v>
      </c>
      <c r="R847" s="24" t="s">
        <v>257</v>
      </c>
      <c r="S847" s="24" t="s">
        <v>257</v>
      </c>
      <c r="T847" s="26" t="s">
        <v>257</v>
      </c>
      <c r="U847" s="26" t="s">
        <v>257</v>
      </c>
      <c r="V847" s="26" t="s">
        <v>257</v>
      </c>
      <c r="W847" s="26" t="s">
        <v>257</v>
      </c>
      <c r="X847" s="18" t="s">
        <v>1201</v>
      </c>
      <c r="Y847" s="18">
        <v>30</v>
      </c>
      <c r="Z847" s="18" t="s">
        <v>474</v>
      </c>
      <c r="AA847" s="18">
        <v>30</v>
      </c>
      <c r="AB847" s="57" t="s">
        <v>257</v>
      </c>
      <c r="AC847" s="18" t="s">
        <v>595</v>
      </c>
      <c r="AD847" s="18" t="s">
        <v>257</v>
      </c>
      <c r="AE847" s="18" t="s">
        <v>257</v>
      </c>
      <c r="AF847" s="18" t="s">
        <v>257</v>
      </c>
      <c r="AG847" s="18" t="s">
        <v>257</v>
      </c>
      <c r="AH847" s="18" t="s">
        <v>257</v>
      </c>
      <c r="AI847" s="18">
        <v>48</v>
      </c>
      <c r="AJ847" s="18" t="s">
        <v>476</v>
      </c>
      <c r="AK847" s="18">
        <f t="shared" si="194"/>
        <v>2</v>
      </c>
      <c r="AL847" s="18" t="s">
        <v>1202</v>
      </c>
      <c r="AM847" s="18" t="s">
        <v>324</v>
      </c>
      <c r="AN847" s="56">
        <v>1256000</v>
      </c>
      <c r="AO847" s="18" t="s">
        <v>1211</v>
      </c>
      <c r="AP847" s="26" t="s">
        <v>479</v>
      </c>
      <c r="AQ847" s="18">
        <v>4</v>
      </c>
      <c r="AR847" s="18" t="s">
        <v>561</v>
      </c>
      <c r="AS847" s="56">
        <f t="shared" si="191"/>
        <v>858000</v>
      </c>
      <c r="AT847" s="56">
        <v>1654000</v>
      </c>
      <c r="AU847" s="56">
        <f t="shared" si="192"/>
        <v>398000</v>
      </c>
      <c r="AV847" s="73">
        <f t="shared" si="193"/>
        <v>398000</v>
      </c>
      <c r="AW847" s="26" t="s">
        <v>501</v>
      </c>
      <c r="AX847" s="68">
        <v>1</v>
      </c>
      <c r="AY847" s="26" t="s">
        <v>628</v>
      </c>
      <c r="AZ847" s="68" t="s">
        <v>257</v>
      </c>
      <c r="BA847" s="26" t="s">
        <v>257</v>
      </c>
      <c r="BB847" s="18" t="s">
        <v>1229</v>
      </c>
      <c r="BC847" s="18"/>
      <c r="BD847" s="18"/>
      <c r="BE847" s="18"/>
      <c r="BF847" s="18"/>
      <c r="BG847" s="18"/>
      <c r="BH847" s="18"/>
      <c r="BI847" s="18"/>
      <c r="BJ847" s="18"/>
      <c r="BK847" s="18"/>
      <c r="BL847" s="18"/>
      <c r="BM847" s="18"/>
      <c r="BN847" s="18"/>
      <c r="BO847" s="18"/>
      <c r="BP847" s="18"/>
      <c r="BQ847" s="18"/>
      <c r="BR847" s="18"/>
      <c r="BS847" s="18"/>
      <c r="BT847" s="18"/>
      <c r="BU847" s="18"/>
      <c r="BV847" s="18"/>
      <c r="BW847" s="18"/>
      <c r="BX847" s="18"/>
      <c r="BY847" s="18"/>
      <c r="BZ847" s="18"/>
      <c r="CA847" s="18"/>
      <c r="CB847" s="18"/>
      <c r="CC847" s="18"/>
      <c r="CD847" s="18"/>
      <c r="CE847" s="18"/>
      <c r="CF847" s="18"/>
      <c r="CG847" s="18"/>
      <c r="CH847" s="18"/>
      <c r="CI847" s="18"/>
      <c r="CJ847" s="18"/>
      <c r="CK847" s="18"/>
      <c r="CL847" s="18"/>
      <c r="CM847" s="18"/>
      <c r="CN847" s="18"/>
      <c r="CO847" s="18"/>
      <c r="CP847" s="18"/>
      <c r="CQ847" s="18"/>
      <c r="CR847" s="18"/>
      <c r="CS847" s="18"/>
      <c r="CT847" s="18"/>
      <c r="CU847" s="18"/>
      <c r="CV847" s="18"/>
      <c r="CW847" s="18"/>
      <c r="CX847" s="18"/>
      <c r="CY847" s="18"/>
      <c r="CZ847" s="18"/>
      <c r="DA847" s="18"/>
      <c r="DB847" s="18"/>
      <c r="DC847" s="18"/>
      <c r="DD847" s="18"/>
      <c r="DE847" s="18"/>
      <c r="DF847" s="18"/>
      <c r="DG847" s="18"/>
      <c r="DH847" s="18"/>
      <c r="DI847" s="18"/>
      <c r="DJ847" s="18"/>
      <c r="DK847" s="18"/>
      <c r="DL847" s="18"/>
      <c r="DM847" s="18"/>
      <c r="DN847" s="18"/>
      <c r="DO847" s="18"/>
      <c r="DP847" s="18"/>
      <c r="DQ847" s="18"/>
      <c r="DR847" s="18"/>
      <c r="DS847" s="18"/>
      <c r="DT847" s="18"/>
      <c r="DU847" s="18"/>
      <c r="DV847" s="18"/>
      <c r="DW847" s="18"/>
      <c r="DX847" s="18"/>
      <c r="DY847" s="26"/>
      <c r="DZ847" s="18"/>
      <c r="EA847" s="18"/>
      <c r="EB847" s="18"/>
      <c r="EC847" s="18"/>
      <c r="ED847" s="18"/>
      <c r="EE847" s="18"/>
      <c r="EF847" s="18"/>
      <c r="EG847" s="18"/>
      <c r="EH847" s="60" t="s">
        <v>1240</v>
      </c>
      <c r="EI847" s="18" cm="1">
        <f t="array" ref="EI847">IF(SUMPRODUCT(--(DO847:DS847&lt;&gt;""))=0, 0,1)</f>
        <v>0</v>
      </c>
      <c r="EJ847" s="18" cm="1">
        <f t="array" ref="EJ847">IF(SUMPRODUCT(--(DT847:EG847&lt;&gt;""))=0, 0,1)</f>
        <v>0</v>
      </c>
      <c r="EK847" s="18" cm="1">
        <f t="array" ref="EK847">IF(SUMPRODUCT(--(EC847:EG847&lt;&gt;""))=0, 0,1)</f>
        <v>0</v>
      </c>
      <c r="EL847" s="18" cm="1">
        <f t="array" ref="EL847">IF(SUMPRODUCT(--(EE847:EG847&lt;&gt;""))=0, 0,1)</f>
        <v>0</v>
      </c>
      <c r="EM847" s="18">
        <f t="shared" si="195"/>
        <v>0</v>
      </c>
      <c r="EN847" s="18" t="str">
        <f t="shared" si="196"/>
        <v>NA</v>
      </c>
      <c r="EO847" s="18" t="str">
        <f t="shared" si="197"/>
        <v>NA</v>
      </c>
      <c r="EP847" s="18" t="str">
        <f t="shared" si="198"/>
        <v>NA</v>
      </c>
      <c r="EQ847" s="18" t="str">
        <f t="shared" si="199"/>
        <v>NA</v>
      </c>
      <c r="ER847" s="58" t="s">
        <v>2080</v>
      </c>
      <c r="ES847" s="59">
        <v>43802</v>
      </c>
      <c r="ET847" s="18" t="s">
        <v>1206</v>
      </c>
      <c r="EU847" s="18" t="s">
        <v>1197</v>
      </c>
    </row>
    <row r="848" spans="1:151" ht="15.75" customHeight="1" x14ac:dyDescent="0.2">
      <c r="A848" s="5" t="s">
        <v>349</v>
      </c>
      <c r="B848" s="24" t="s">
        <v>1196</v>
      </c>
      <c r="C848" s="26">
        <v>1</v>
      </c>
      <c r="D848" s="18" t="s">
        <v>1209</v>
      </c>
      <c r="E848" s="26" t="s">
        <v>1216</v>
      </c>
      <c r="F848" s="18" t="s">
        <v>553</v>
      </c>
      <c r="G848" s="18" t="s">
        <v>802</v>
      </c>
      <c r="H848" s="18" t="s">
        <v>803</v>
      </c>
      <c r="I848" s="18" t="s">
        <v>363</v>
      </c>
      <c r="J848" s="18" t="s">
        <v>363</v>
      </c>
      <c r="K848" s="18" t="s">
        <v>363</v>
      </c>
      <c r="L848" s="18" t="s">
        <v>363</v>
      </c>
      <c r="M848" s="18" t="s">
        <v>341</v>
      </c>
      <c r="N848" s="56">
        <v>2</v>
      </c>
      <c r="O848" s="18" t="s">
        <v>1198</v>
      </c>
      <c r="P848" s="18" t="s">
        <v>466</v>
      </c>
      <c r="Q848" s="18" t="s">
        <v>254</v>
      </c>
      <c r="R848" s="24" t="s">
        <v>257</v>
      </c>
      <c r="S848" s="24" t="s">
        <v>257</v>
      </c>
      <c r="T848" s="26" t="s">
        <v>257</v>
      </c>
      <c r="U848" s="26" t="s">
        <v>257</v>
      </c>
      <c r="V848" s="26" t="s">
        <v>257</v>
      </c>
      <c r="W848" s="26" t="s">
        <v>257</v>
      </c>
      <c r="X848" s="18" t="s">
        <v>1201</v>
      </c>
      <c r="Y848" s="18">
        <v>30</v>
      </c>
      <c r="Z848" s="18" t="s">
        <v>474</v>
      </c>
      <c r="AA848" s="18">
        <v>30</v>
      </c>
      <c r="AB848" s="57" t="s">
        <v>257</v>
      </c>
      <c r="AC848" s="18" t="s">
        <v>595</v>
      </c>
      <c r="AD848" s="18" t="s">
        <v>257</v>
      </c>
      <c r="AE848" s="18" t="s">
        <v>257</v>
      </c>
      <c r="AF848" s="18" t="s">
        <v>257</v>
      </c>
      <c r="AG848" s="18" t="s">
        <v>257</v>
      </c>
      <c r="AH848" s="18" t="s">
        <v>257</v>
      </c>
      <c r="AI848" s="18">
        <v>48</v>
      </c>
      <c r="AJ848" s="18" t="s">
        <v>476</v>
      </c>
      <c r="AK848" s="18">
        <f t="shared" si="194"/>
        <v>2</v>
      </c>
      <c r="AL848" s="18" t="s">
        <v>1202</v>
      </c>
      <c r="AM848" s="18" t="s">
        <v>324</v>
      </c>
      <c r="AN848" s="56">
        <v>846000</v>
      </c>
      <c r="AO848" s="18" t="s">
        <v>1211</v>
      </c>
      <c r="AP848" s="26" t="s">
        <v>479</v>
      </c>
      <c r="AQ848" s="18">
        <v>4</v>
      </c>
      <c r="AR848" s="18" t="s">
        <v>561</v>
      </c>
      <c r="AS848" s="56">
        <f t="shared" si="191"/>
        <v>573000</v>
      </c>
      <c r="AT848" s="56">
        <v>1119000</v>
      </c>
      <c r="AU848" s="56">
        <f t="shared" si="192"/>
        <v>273000</v>
      </c>
      <c r="AV848" s="73">
        <f t="shared" si="193"/>
        <v>273000</v>
      </c>
      <c r="AW848" s="26" t="s">
        <v>501</v>
      </c>
      <c r="AX848" s="68">
        <v>2</v>
      </c>
      <c r="AY848" s="26" t="s">
        <v>628</v>
      </c>
      <c r="AZ848" s="68" t="s">
        <v>257</v>
      </c>
      <c r="BA848" s="26" t="s">
        <v>257</v>
      </c>
      <c r="BB848" s="18" t="s">
        <v>1229</v>
      </c>
      <c r="BC848" s="18"/>
      <c r="BD848" s="18"/>
      <c r="BE848" s="18"/>
      <c r="BF848" s="18"/>
      <c r="BG848" s="18"/>
      <c r="BH848" s="18"/>
      <c r="BI848" s="18"/>
      <c r="BJ848" s="18"/>
      <c r="BK848" s="18"/>
      <c r="BL848" s="18"/>
      <c r="BM848" s="18"/>
      <c r="BN848" s="18"/>
      <c r="BO848" s="18"/>
      <c r="BP848" s="18"/>
      <c r="BQ848" s="18"/>
      <c r="BR848" s="18"/>
      <c r="BS848" s="18"/>
      <c r="BT848" s="18"/>
      <c r="BU848" s="18"/>
      <c r="BV848" s="18"/>
      <c r="BW848" s="18"/>
      <c r="BX848" s="18"/>
      <c r="BY848" s="18"/>
      <c r="BZ848" s="18"/>
      <c r="CA848" s="18"/>
      <c r="CB848" s="18"/>
      <c r="CC848" s="18"/>
      <c r="CD848" s="18"/>
      <c r="CE848" s="18"/>
      <c r="CF848" s="18"/>
      <c r="CG848" s="18"/>
      <c r="CH848" s="18"/>
      <c r="CI848" s="18"/>
      <c r="CJ848" s="18"/>
      <c r="CK848" s="18"/>
      <c r="CL848" s="18"/>
      <c r="CM848" s="18"/>
      <c r="CN848" s="18"/>
      <c r="CO848" s="18"/>
      <c r="CP848" s="18"/>
      <c r="CQ848" s="18"/>
      <c r="CR848" s="18"/>
      <c r="CS848" s="18"/>
      <c r="CT848" s="18"/>
      <c r="CU848" s="18"/>
      <c r="CV848" s="18"/>
      <c r="CW848" s="18"/>
      <c r="CX848" s="18"/>
      <c r="CY848" s="18"/>
      <c r="CZ848" s="18"/>
      <c r="DA848" s="18"/>
      <c r="DB848" s="18"/>
      <c r="DC848" s="18"/>
      <c r="DD848" s="18"/>
      <c r="DE848" s="18"/>
      <c r="DF848" s="18"/>
      <c r="DG848" s="18"/>
      <c r="DH848" s="18"/>
      <c r="DI848" s="18"/>
      <c r="DJ848" s="18"/>
      <c r="DK848" s="18"/>
      <c r="DL848" s="18"/>
      <c r="DM848" s="18"/>
      <c r="DN848" s="18"/>
      <c r="DO848" s="18"/>
      <c r="DP848" s="18"/>
      <c r="DQ848" s="18"/>
      <c r="DR848" s="18"/>
      <c r="DS848" s="18"/>
      <c r="DT848" s="18"/>
      <c r="DU848" s="18"/>
      <c r="DV848" s="18"/>
      <c r="DW848" s="18"/>
      <c r="DX848" s="18"/>
      <c r="DY848" s="26"/>
      <c r="DZ848" s="18"/>
      <c r="EA848" s="18"/>
      <c r="EB848" s="18"/>
      <c r="EC848" s="18"/>
      <c r="ED848" s="18"/>
      <c r="EE848" s="18"/>
      <c r="EF848" s="18"/>
      <c r="EG848" s="18"/>
      <c r="EH848" s="18" t="s">
        <v>1241</v>
      </c>
      <c r="EI848" s="18" cm="1">
        <f t="array" ref="EI848">IF(SUMPRODUCT(--(DO848:DS848&lt;&gt;""))=0, 0,1)</f>
        <v>0</v>
      </c>
      <c r="EJ848" s="18" cm="1">
        <f t="array" ref="EJ848">IF(SUMPRODUCT(--(DT848:EG848&lt;&gt;""))=0, 0,1)</f>
        <v>0</v>
      </c>
      <c r="EK848" s="18" cm="1">
        <f t="array" ref="EK848">IF(SUMPRODUCT(--(EC848:EG848&lt;&gt;""))=0, 0,1)</f>
        <v>0</v>
      </c>
      <c r="EL848" s="18" cm="1">
        <f t="array" ref="EL848">IF(SUMPRODUCT(--(EE848:EG848&lt;&gt;""))=0, 0,1)</f>
        <v>0</v>
      </c>
      <c r="EM848" s="18">
        <f t="shared" si="195"/>
        <v>0</v>
      </c>
      <c r="EN848" s="18" t="str">
        <f t="shared" si="196"/>
        <v>NA</v>
      </c>
      <c r="EO848" s="18" t="str">
        <f t="shared" si="197"/>
        <v>NA</v>
      </c>
      <c r="EP848" s="18" t="str">
        <f t="shared" si="198"/>
        <v>NA</v>
      </c>
      <c r="EQ848" s="18" t="str">
        <f t="shared" si="199"/>
        <v>NA</v>
      </c>
      <c r="ER848" s="58" t="s">
        <v>2080</v>
      </c>
      <c r="ES848" s="59">
        <v>43802</v>
      </c>
      <c r="ET848" s="18" t="s">
        <v>1206</v>
      </c>
      <c r="EU848" s="18" t="s">
        <v>1197</v>
      </c>
    </row>
    <row r="849" spans="1:151" ht="15.75" customHeight="1" x14ac:dyDescent="0.2">
      <c r="A849" s="5" t="s">
        <v>349</v>
      </c>
      <c r="B849" s="24" t="s">
        <v>1196</v>
      </c>
      <c r="C849" s="26">
        <v>1</v>
      </c>
      <c r="D849" s="18" t="s">
        <v>1209</v>
      </c>
      <c r="E849" s="26" t="s">
        <v>1218</v>
      </c>
      <c r="F849" s="18" t="s">
        <v>553</v>
      </c>
      <c r="G849" s="18" t="s">
        <v>802</v>
      </c>
      <c r="H849" s="18" t="s">
        <v>803</v>
      </c>
      <c r="I849" s="18" t="s">
        <v>363</v>
      </c>
      <c r="J849" s="18" t="s">
        <v>363</v>
      </c>
      <c r="K849" s="18" t="s">
        <v>363</v>
      </c>
      <c r="L849" s="18" t="s">
        <v>363</v>
      </c>
      <c r="M849" s="18" t="s">
        <v>341</v>
      </c>
      <c r="N849" s="56">
        <v>2</v>
      </c>
      <c r="O849" s="18" t="s">
        <v>1198</v>
      </c>
      <c r="P849" s="18" t="s">
        <v>466</v>
      </c>
      <c r="Q849" s="18" t="s">
        <v>254</v>
      </c>
      <c r="R849" s="24" t="s">
        <v>257</v>
      </c>
      <c r="S849" s="24" t="s">
        <v>257</v>
      </c>
      <c r="T849" s="26" t="s">
        <v>257</v>
      </c>
      <c r="U849" s="26" t="s">
        <v>257</v>
      </c>
      <c r="V849" s="26" t="s">
        <v>257</v>
      </c>
      <c r="W849" s="26" t="s">
        <v>257</v>
      </c>
      <c r="X849" s="18" t="s">
        <v>1201</v>
      </c>
      <c r="Y849" s="18">
        <v>30</v>
      </c>
      <c r="Z849" s="18" t="s">
        <v>474</v>
      </c>
      <c r="AA849" s="18">
        <v>30</v>
      </c>
      <c r="AB849" s="57" t="s">
        <v>257</v>
      </c>
      <c r="AC849" s="18" t="s">
        <v>595</v>
      </c>
      <c r="AD849" s="18" t="s">
        <v>257</v>
      </c>
      <c r="AE849" s="18" t="s">
        <v>257</v>
      </c>
      <c r="AF849" s="18" t="s">
        <v>257</v>
      </c>
      <c r="AG849" s="18" t="s">
        <v>257</v>
      </c>
      <c r="AH849" s="18" t="s">
        <v>257</v>
      </c>
      <c r="AI849" s="18">
        <v>48</v>
      </c>
      <c r="AJ849" s="18" t="s">
        <v>476</v>
      </c>
      <c r="AK849" s="18">
        <f t="shared" si="194"/>
        <v>2</v>
      </c>
      <c r="AL849" s="18" t="s">
        <v>1202</v>
      </c>
      <c r="AM849" s="18" t="s">
        <v>324</v>
      </c>
      <c r="AN849" s="56">
        <v>628000</v>
      </c>
      <c r="AO849" s="18" t="s">
        <v>1211</v>
      </c>
      <c r="AP849" s="26" t="s">
        <v>479</v>
      </c>
      <c r="AQ849" s="18">
        <v>4</v>
      </c>
      <c r="AR849" s="18" t="s">
        <v>561</v>
      </c>
      <c r="AS849" s="56">
        <f t="shared" si="191"/>
        <v>417000</v>
      </c>
      <c r="AT849" s="56">
        <v>839000</v>
      </c>
      <c r="AU849" s="56">
        <f t="shared" si="192"/>
        <v>211000</v>
      </c>
      <c r="AV849" s="73">
        <f t="shared" si="193"/>
        <v>211000</v>
      </c>
      <c r="AW849" s="26" t="s">
        <v>501</v>
      </c>
      <c r="AX849" s="68">
        <v>4</v>
      </c>
      <c r="AY849" s="26" t="s">
        <v>628</v>
      </c>
      <c r="AZ849" s="68" t="s">
        <v>257</v>
      </c>
      <c r="BA849" s="26" t="s">
        <v>257</v>
      </c>
      <c r="BB849" s="18" t="s">
        <v>1229</v>
      </c>
      <c r="BC849" s="18"/>
      <c r="BD849" s="18"/>
      <c r="BE849" s="18"/>
      <c r="BF849" s="18"/>
      <c r="BG849" s="18"/>
      <c r="BH849" s="18"/>
      <c r="BI849" s="18"/>
      <c r="BJ849" s="18"/>
      <c r="BK849" s="18"/>
      <c r="BL849" s="18"/>
      <c r="BM849" s="18"/>
      <c r="BN849" s="18"/>
      <c r="BO849" s="18"/>
      <c r="BP849" s="18"/>
      <c r="BQ849" s="18"/>
      <c r="BR849" s="18"/>
      <c r="BS849" s="18"/>
      <c r="BT849" s="18"/>
      <c r="BU849" s="18"/>
      <c r="BV849" s="18"/>
      <c r="BW849" s="18"/>
      <c r="BX849" s="18"/>
      <c r="BY849" s="18"/>
      <c r="BZ849" s="18"/>
      <c r="CA849" s="18"/>
      <c r="CB849" s="18"/>
      <c r="CC849" s="18"/>
      <c r="CD849" s="18"/>
      <c r="CE849" s="18"/>
      <c r="CF849" s="18"/>
      <c r="CG849" s="18"/>
      <c r="CH849" s="18"/>
      <c r="CI849" s="18"/>
      <c r="CJ849" s="18"/>
      <c r="CK849" s="18"/>
      <c r="CL849" s="18"/>
      <c r="CM849" s="18"/>
      <c r="CN849" s="18"/>
      <c r="CO849" s="18"/>
      <c r="CP849" s="18"/>
      <c r="CQ849" s="18"/>
      <c r="CR849" s="18"/>
      <c r="CS849" s="18"/>
      <c r="CT849" s="18"/>
      <c r="CU849" s="18"/>
      <c r="CV849" s="18"/>
      <c r="CW849" s="18"/>
      <c r="CX849" s="18"/>
      <c r="CY849" s="18"/>
      <c r="CZ849" s="18"/>
      <c r="DA849" s="18"/>
      <c r="DB849" s="18"/>
      <c r="DC849" s="18"/>
      <c r="DD849" s="18"/>
      <c r="DE849" s="18"/>
      <c r="DF849" s="18"/>
      <c r="DG849" s="18"/>
      <c r="DH849" s="18"/>
      <c r="DI849" s="18"/>
      <c r="DJ849" s="18"/>
      <c r="DK849" s="18"/>
      <c r="DL849" s="18"/>
      <c r="DM849" s="18"/>
      <c r="DN849" s="18"/>
      <c r="DO849" s="18"/>
      <c r="DP849" s="18"/>
      <c r="DQ849" s="18"/>
      <c r="DR849" s="18"/>
      <c r="DS849" s="18"/>
      <c r="DT849" s="18"/>
      <c r="DU849" s="18"/>
      <c r="DV849" s="18"/>
      <c r="DW849" s="18"/>
      <c r="DX849" s="18"/>
      <c r="DY849" s="26"/>
      <c r="DZ849" s="18"/>
      <c r="EA849" s="18"/>
      <c r="EB849" s="18"/>
      <c r="EC849" s="18"/>
      <c r="ED849" s="18"/>
      <c r="EE849" s="18"/>
      <c r="EF849" s="18"/>
      <c r="EG849" s="18"/>
      <c r="EH849" s="18" t="s">
        <v>1242</v>
      </c>
      <c r="EI849" s="18" cm="1">
        <f t="array" ref="EI849">IF(SUMPRODUCT(--(DO849:DS849&lt;&gt;""))=0, 0,1)</f>
        <v>0</v>
      </c>
      <c r="EJ849" s="18" cm="1">
        <f t="array" ref="EJ849">IF(SUMPRODUCT(--(DT849:EG849&lt;&gt;""))=0, 0,1)</f>
        <v>0</v>
      </c>
      <c r="EK849" s="18" cm="1">
        <f t="array" ref="EK849">IF(SUMPRODUCT(--(EC849:EG849&lt;&gt;""))=0, 0,1)</f>
        <v>0</v>
      </c>
      <c r="EL849" s="18" cm="1">
        <f t="array" ref="EL849">IF(SUMPRODUCT(--(EE849:EG849&lt;&gt;""))=0, 0,1)</f>
        <v>0</v>
      </c>
      <c r="EM849" s="18">
        <f t="shared" si="195"/>
        <v>0</v>
      </c>
      <c r="EN849" s="18" t="str">
        <f t="shared" si="196"/>
        <v>NA</v>
      </c>
      <c r="EO849" s="18" t="str">
        <f t="shared" si="197"/>
        <v>NA</v>
      </c>
      <c r="EP849" s="18" t="str">
        <f t="shared" si="198"/>
        <v>NA</v>
      </c>
      <c r="EQ849" s="18" t="str">
        <f t="shared" si="199"/>
        <v>NA</v>
      </c>
      <c r="ER849" s="58" t="s">
        <v>2080</v>
      </c>
      <c r="ES849" s="59">
        <v>43802</v>
      </c>
      <c r="ET849" s="18" t="s">
        <v>1206</v>
      </c>
      <c r="EU849" s="18" t="s">
        <v>1197</v>
      </c>
    </row>
    <row r="850" spans="1:151" ht="15.75" customHeight="1" x14ac:dyDescent="0.2">
      <c r="A850" s="5" t="s">
        <v>349</v>
      </c>
      <c r="B850" s="24" t="s">
        <v>1196</v>
      </c>
      <c r="C850" s="26">
        <v>1</v>
      </c>
      <c r="D850" s="18" t="s">
        <v>1210</v>
      </c>
      <c r="E850" s="26" t="s">
        <v>257</v>
      </c>
      <c r="F850" s="18" t="s">
        <v>553</v>
      </c>
      <c r="G850" s="18" t="s">
        <v>641</v>
      </c>
      <c r="H850" s="18" t="s">
        <v>642</v>
      </c>
      <c r="I850" s="18" t="s">
        <v>363</v>
      </c>
      <c r="J850" s="18" t="s">
        <v>363</v>
      </c>
      <c r="K850" s="18" t="s">
        <v>363</v>
      </c>
      <c r="L850" s="18" t="s">
        <v>363</v>
      </c>
      <c r="M850" s="18" t="s">
        <v>341</v>
      </c>
      <c r="N850" s="56">
        <v>2</v>
      </c>
      <c r="O850" s="18" t="s">
        <v>1198</v>
      </c>
      <c r="P850" s="18" t="s">
        <v>466</v>
      </c>
      <c r="Q850" s="18" t="s">
        <v>254</v>
      </c>
      <c r="R850" s="24" t="s">
        <v>257</v>
      </c>
      <c r="S850" s="24" t="s">
        <v>257</v>
      </c>
      <c r="T850" s="26" t="s">
        <v>257</v>
      </c>
      <c r="U850" s="26" t="s">
        <v>257</v>
      </c>
      <c r="V850" s="26" t="s">
        <v>257</v>
      </c>
      <c r="W850" s="26" t="s">
        <v>257</v>
      </c>
      <c r="X850" s="18" t="s">
        <v>1201</v>
      </c>
      <c r="Y850" s="18">
        <v>0</v>
      </c>
      <c r="Z850" s="18" t="s">
        <v>474</v>
      </c>
      <c r="AA850" s="18">
        <v>0</v>
      </c>
      <c r="AB850" s="57" t="s">
        <v>257</v>
      </c>
      <c r="AC850" s="18" t="s">
        <v>595</v>
      </c>
      <c r="AD850" s="18" t="s">
        <v>257</v>
      </c>
      <c r="AE850" s="18" t="s">
        <v>257</v>
      </c>
      <c r="AF850" s="18" t="s">
        <v>257</v>
      </c>
      <c r="AG850" s="18" t="s">
        <v>257</v>
      </c>
      <c r="AH850" s="18" t="s">
        <v>257</v>
      </c>
      <c r="AI850" s="18">
        <v>48</v>
      </c>
      <c r="AJ850" s="18" t="s">
        <v>476</v>
      </c>
      <c r="AK850" s="18">
        <f t="shared" si="194"/>
        <v>2</v>
      </c>
      <c r="AL850" s="18" t="s">
        <v>1202</v>
      </c>
      <c r="AM850" s="18" t="s">
        <v>324</v>
      </c>
      <c r="AN850" s="56">
        <v>1108000</v>
      </c>
      <c r="AO850" s="18" t="s">
        <v>1211</v>
      </c>
      <c r="AP850" s="26" t="s">
        <v>479</v>
      </c>
      <c r="AQ850" s="18">
        <v>4</v>
      </c>
      <c r="AR850" s="18" t="s">
        <v>561</v>
      </c>
      <c r="AS850" s="56">
        <f t="shared" si="191"/>
        <v>621000</v>
      </c>
      <c r="AT850" s="56">
        <v>1595000</v>
      </c>
      <c r="AU850" s="56">
        <f t="shared" si="192"/>
        <v>487000</v>
      </c>
      <c r="AV850" s="73">
        <f t="shared" si="193"/>
        <v>487000</v>
      </c>
      <c r="AW850" s="26" t="s">
        <v>501</v>
      </c>
      <c r="AX850" s="68">
        <v>0</v>
      </c>
      <c r="AY850" s="26" t="s">
        <v>628</v>
      </c>
      <c r="AZ850" s="68" t="s">
        <v>257</v>
      </c>
      <c r="BA850" s="26" t="s">
        <v>257</v>
      </c>
      <c r="BB850" s="18" t="s">
        <v>1243</v>
      </c>
      <c r="BC850" s="18"/>
      <c r="BD850" s="18"/>
      <c r="BE850" s="18"/>
      <c r="BF850" s="18"/>
      <c r="BG850" s="18"/>
      <c r="BH850" s="18"/>
      <c r="BI850" s="18"/>
      <c r="BJ850" s="18"/>
      <c r="BK850" s="18"/>
      <c r="BL850" s="18"/>
      <c r="BM850" s="18"/>
      <c r="BN850" s="18"/>
      <c r="BO850" s="18"/>
      <c r="BP850" s="18"/>
      <c r="BQ850" s="18"/>
      <c r="BR850" s="18"/>
      <c r="BS850" s="18"/>
      <c r="BT850" s="18"/>
      <c r="BU850" s="18"/>
      <c r="BV850" s="18"/>
      <c r="BW850" s="18"/>
      <c r="BX850" s="18"/>
      <c r="BY850" s="18"/>
      <c r="BZ850" s="18"/>
      <c r="CA850" s="18"/>
      <c r="CB850" s="18"/>
      <c r="CC850" s="18"/>
      <c r="CD850" s="18"/>
      <c r="CE850" s="18"/>
      <c r="CF850" s="18"/>
      <c r="CG850" s="18"/>
      <c r="CH850" s="18"/>
      <c r="CI850" s="18"/>
      <c r="CJ850" s="18"/>
      <c r="CK850" s="18"/>
      <c r="CL850" s="18"/>
      <c r="CM850" s="18"/>
      <c r="CN850" s="18"/>
      <c r="CO850" s="18"/>
      <c r="CP850" s="18"/>
      <c r="CQ850" s="18"/>
      <c r="CR850" s="18"/>
      <c r="CS850" s="18"/>
      <c r="CT850" s="18"/>
      <c r="CU850" s="18"/>
      <c r="CV850" s="18"/>
      <c r="CW850" s="18"/>
      <c r="CX850" s="18"/>
      <c r="CY850" s="18"/>
      <c r="CZ850" s="18"/>
      <c r="DA850" s="18"/>
      <c r="DB850" s="18"/>
      <c r="DC850" s="18"/>
      <c r="DD850" s="18"/>
      <c r="DE850" s="18"/>
      <c r="DF850" s="18"/>
      <c r="DG850" s="18"/>
      <c r="DH850" s="18"/>
      <c r="DI850" s="18"/>
      <c r="DJ850" s="18"/>
      <c r="DK850" s="18"/>
      <c r="DL850" s="18"/>
      <c r="DM850" s="18"/>
      <c r="DN850" s="18"/>
      <c r="DO850" s="18"/>
      <c r="DP850" s="18"/>
      <c r="DQ850" s="18"/>
      <c r="DR850" s="18"/>
      <c r="DS850" s="18"/>
      <c r="DT850" s="18"/>
      <c r="DU850" s="18"/>
      <c r="DV850" s="18"/>
      <c r="DW850" s="18"/>
      <c r="DX850" s="18"/>
      <c r="DY850" s="26"/>
      <c r="DZ850" s="18">
        <v>0</v>
      </c>
      <c r="EA850" s="18"/>
      <c r="EB850" s="18"/>
      <c r="EC850" s="18"/>
      <c r="ED850" s="18"/>
      <c r="EE850" s="18"/>
      <c r="EF850" s="18"/>
      <c r="EG850" s="18"/>
      <c r="EH850" s="18" t="s">
        <v>1244</v>
      </c>
      <c r="EI850" s="18" cm="1">
        <f t="array" ref="EI850">IF(SUMPRODUCT(--(DO850:DS850&lt;&gt;""))=0, 0,1)</f>
        <v>0</v>
      </c>
      <c r="EJ850" s="18" cm="1">
        <f t="array" ref="EJ850">IF(SUMPRODUCT(--(DT850:EG850&lt;&gt;""))=0, 0,1)</f>
        <v>1</v>
      </c>
      <c r="EK850" s="18" cm="1">
        <f t="array" ref="EK850">IF(SUMPRODUCT(--(EC850:EG850&lt;&gt;""))=0, 0,1)</f>
        <v>0</v>
      </c>
      <c r="EL850" s="18" cm="1">
        <f t="array" ref="EL850">IF(SUMPRODUCT(--(EE850:EG850&lt;&gt;""))=0, 0,1)</f>
        <v>0</v>
      </c>
      <c r="EM850" s="18">
        <f t="shared" si="195"/>
        <v>0</v>
      </c>
      <c r="EN850" s="18" t="str">
        <f t="shared" si="196"/>
        <v>NA</v>
      </c>
      <c r="EO850" s="18">
        <f t="shared" si="197"/>
        <v>0</v>
      </c>
      <c r="EP850" s="18" t="str">
        <f t="shared" si="198"/>
        <v>NA</v>
      </c>
      <c r="EQ850" s="18" t="str">
        <f t="shared" si="199"/>
        <v>NA</v>
      </c>
      <c r="ER850" s="58" t="s">
        <v>2080</v>
      </c>
      <c r="ES850" s="59">
        <v>43802</v>
      </c>
      <c r="ET850" s="18" t="s">
        <v>1206</v>
      </c>
      <c r="EU850" s="18" t="s">
        <v>1197</v>
      </c>
    </row>
    <row r="851" spans="1:151" ht="15.75" customHeight="1" x14ac:dyDescent="0.2">
      <c r="A851" s="5" t="s">
        <v>349</v>
      </c>
      <c r="B851" s="24" t="s">
        <v>1196</v>
      </c>
      <c r="C851" s="26">
        <v>1</v>
      </c>
      <c r="D851" s="18" t="s">
        <v>1200</v>
      </c>
      <c r="E851" s="26" t="s">
        <v>1214</v>
      </c>
      <c r="F851" s="18" t="s">
        <v>553</v>
      </c>
      <c r="G851" s="18" t="s">
        <v>641</v>
      </c>
      <c r="H851" s="18" t="s">
        <v>642</v>
      </c>
      <c r="I851" s="18" t="s">
        <v>363</v>
      </c>
      <c r="J851" s="18" t="s">
        <v>363</v>
      </c>
      <c r="K851" s="18" t="s">
        <v>363</v>
      </c>
      <c r="L851" s="18" t="s">
        <v>363</v>
      </c>
      <c r="M851" s="18" t="s">
        <v>341</v>
      </c>
      <c r="N851" s="56">
        <v>2</v>
      </c>
      <c r="O851" s="18" t="s">
        <v>1198</v>
      </c>
      <c r="P851" s="18" t="s">
        <v>466</v>
      </c>
      <c r="Q851" s="18" t="s">
        <v>254</v>
      </c>
      <c r="R851" s="24" t="s">
        <v>257</v>
      </c>
      <c r="S851" s="24" t="s">
        <v>257</v>
      </c>
      <c r="T851" s="26" t="s">
        <v>257</v>
      </c>
      <c r="U851" s="26" t="s">
        <v>257</v>
      </c>
      <c r="V851" s="26" t="s">
        <v>257</v>
      </c>
      <c r="W851" s="26" t="s">
        <v>257</v>
      </c>
      <c r="X851" s="18" t="s">
        <v>1201</v>
      </c>
      <c r="Y851" s="18">
        <v>5</v>
      </c>
      <c r="Z851" s="18" t="s">
        <v>474</v>
      </c>
      <c r="AA851" s="18">
        <v>5</v>
      </c>
      <c r="AB851" s="57" t="s">
        <v>257</v>
      </c>
      <c r="AC851" s="18" t="s">
        <v>595</v>
      </c>
      <c r="AD851" s="18" t="s">
        <v>257</v>
      </c>
      <c r="AE851" s="18" t="s">
        <v>257</v>
      </c>
      <c r="AF851" s="18" t="s">
        <v>257</v>
      </c>
      <c r="AG851" s="18" t="s">
        <v>257</v>
      </c>
      <c r="AH851" s="18" t="s">
        <v>257</v>
      </c>
      <c r="AI851" s="18">
        <v>48</v>
      </c>
      <c r="AJ851" s="18" t="s">
        <v>476</v>
      </c>
      <c r="AK851" s="18">
        <f t="shared" si="194"/>
        <v>2</v>
      </c>
      <c r="AL851" s="18" t="s">
        <v>1202</v>
      </c>
      <c r="AM851" s="18" t="s">
        <v>324</v>
      </c>
      <c r="AN851" s="56">
        <v>1086000</v>
      </c>
      <c r="AO851" s="18" t="s">
        <v>1211</v>
      </c>
      <c r="AP851" s="26" t="s">
        <v>479</v>
      </c>
      <c r="AQ851" s="18">
        <v>4</v>
      </c>
      <c r="AR851" s="18" t="s">
        <v>561</v>
      </c>
      <c r="AS851" s="56">
        <f t="shared" si="191"/>
        <v>795000</v>
      </c>
      <c r="AT851" s="56">
        <v>1377000</v>
      </c>
      <c r="AU851" s="56">
        <f t="shared" si="192"/>
        <v>291000</v>
      </c>
      <c r="AV851" s="73">
        <f t="shared" si="193"/>
        <v>291000</v>
      </c>
      <c r="AW851" s="26" t="s">
        <v>501</v>
      </c>
      <c r="AX851" s="68">
        <v>1</v>
      </c>
      <c r="AY851" s="26" t="s">
        <v>628</v>
      </c>
      <c r="AZ851" s="68" t="s">
        <v>257</v>
      </c>
      <c r="BA851" s="26" t="s">
        <v>257</v>
      </c>
      <c r="BB851" s="18" t="s">
        <v>1243</v>
      </c>
      <c r="BC851" s="18"/>
      <c r="BD851" s="18"/>
      <c r="BE851" s="18"/>
      <c r="BF851" s="18"/>
      <c r="BG851" s="18"/>
      <c r="BH851" s="18"/>
      <c r="BI851" s="18"/>
      <c r="BJ851" s="18"/>
      <c r="BK851" s="18"/>
      <c r="BL851" s="18"/>
      <c r="BM851" s="18"/>
      <c r="BN851" s="18"/>
      <c r="BO851" s="18"/>
      <c r="BP851" s="18"/>
      <c r="BQ851" s="18"/>
      <c r="BR851" s="18"/>
      <c r="BS851" s="18"/>
      <c r="BT851" s="18"/>
      <c r="BU851" s="18"/>
      <c r="BV851" s="18"/>
      <c r="BW851" s="18"/>
      <c r="BX851" s="18"/>
      <c r="BY851" s="18"/>
      <c r="BZ851" s="18"/>
      <c r="CA851" s="18"/>
      <c r="CB851" s="18"/>
      <c r="CC851" s="18"/>
      <c r="CD851" s="18"/>
      <c r="CE851" s="18"/>
      <c r="CF851" s="18"/>
      <c r="CG851" s="18"/>
      <c r="CH851" s="18"/>
      <c r="CI851" s="18"/>
      <c r="CJ851" s="18"/>
      <c r="CK851" s="18"/>
      <c r="CL851" s="18"/>
      <c r="CM851" s="18"/>
      <c r="CN851" s="18"/>
      <c r="CO851" s="18"/>
      <c r="CP851" s="18"/>
      <c r="CQ851" s="18"/>
      <c r="CR851" s="18"/>
      <c r="CS851" s="18"/>
      <c r="CT851" s="18"/>
      <c r="CU851" s="18"/>
      <c r="CV851" s="18"/>
      <c r="CW851" s="18"/>
      <c r="CX851" s="18"/>
      <c r="CY851" s="18"/>
      <c r="CZ851" s="18"/>
      <c r="DA851" s="18"/>
      <c r="DB851" s="18"/>
      <c r="DC851" s="18"/>
      <c r="DD851" s="18"/>
      <c r="DE851" s="18"/>
      <c r="DF851" s="18"/>
      <c r="DG851" s="18"/>
      <c r="DH851" s="18"/>
      <c r="DI851" s="18"/>
      <c r="DJ851" s="18"/>
      <c r="DK851" s="18"/>
      <c r="DL851" s="18"/>
      <c r="DM851" s="18"/>
      <c r="DN851" s="18"/>
      <c r="DO851" s="18"/>
      <c r="DP851" s="18"/>
      <c r="DQ851" s="18"/>
      <c r="DR851" s="18"/>
      <c r="DS851" s="18"/>
      <c r="DT851" s="18"/>
      <c r="DU851" s="18"/>
      <c r="DV851" s="18"/>
      <c r="DW851" s="18"/>
      <c r="DX851" s="18"/>
      <c r="DY851" s="26"/>
      <c r="DZ851" s="18"/>
      <c r="EA851" s="18"/>
      <c r="EB851" s="18"/>
      <c r="EC851" s="18"/>
      <c r="ED851" s="18"/>
      <c r="EE851" s="18"/>
      <c r="EF851" s="18"/>
      <c r="EG851" s="18"/>
      <c r="EH851" s="18" t="s">
        <v>1245</v>
      </c>
      <c r="EI851" s="18" cm="1">
        <f t="array" ref="EI851">IF(SUMPRODUCT(--(DO851:DS851&lt;&gt;""))=0, 0,1)</f>
        <v>0</v>
      </c>
      <c r="EJ851" s="18" cm="1">
        <f t="array" ref="EJ851">IF(SUMPRODUCT(--(DT851:EG851&lt;&gt;""))=0, 0,1)</f>
        <v>0</v>
      </c>
      <c r="EK851" s="18" cm="1">
        <f t="array" ref="EK851">IF(SUMPRODUCT(--(EC851:EG851&lt;&gt;""))=0, 0,1)</f>
        <v>0</v>
      </c>
      <c r="EL851" s="18" cm="1">
        <f t="array" ref="EL851">IF(SUMPRODUCT(--(EE851:EG851&lt;&gt;""))=0, 0,1)</f>
        <v>0</v>
      </c>
      <c r="EM851" s="18">
        <f t="shared" si="195"/>
        <v>0</v>
      </c>
      <c r="EN851" s="18" t="str">
        <f t="shared" si="196"/>
        <v>NA</v>
      </c>
      <c r="EO851" s="18" t="str">
        <f t="shared" si="197"/>
        <v>NA</v>
      </c>
      <c r="EP851" s="18" t="str">
        <f t="shared" si="198"/>
        <v>NA</v>
      </c>
      <c r="EQ851" s="18" t="str">
        <f t="shared" si="199"/>
        <v>NA</v>
      </c>
      <c r="ER851" s="58" t="s">
        <v>2080</v>
      </c>
      <c r="ES851" s="59">
        <v>43802</v>
      </c>
      <c r="ET851" s="18" t="s">
        <v>1206</v>
      </c>
      <c r="EU851" s="18" t="s">
        <v>1197</v>
      </c>
    </row>
    <row r="852" spans="1:151" ht="15.75" customHeight="1" x14ac:dyDescent="0.2">
      <c r="A852" s="5" t="s">
        <v>349</v>
      </c>
      <c r="B852" s="24" t="s">
        <v>1196</v>
      </c>
      <c r="C852" s="26">
        <v>1</v>
      </c>
      <c r="D852" s="18" t="s">
        <v>1200</v>
      </c>
      <c r="E852" s="26" t="s">
        <v>1216</v>
      </c>
      <c r="F852" s="18" t="s">
        <v>553</v>
      </c>
      <c r="G852" s="18" t="s">
        <v>641</v>
      </c>
      <c r="H852" s="18" t="s">
        <v>642</v>
      </c>
      <c r="I852" s="18" t="s">
        <v>363</v>
      </c>
      <c r="J852" s="18" t="s">
        <v>363</v>
      </c>
      <c r="K852" s="18" t="s">
        <v>363</v>
      </c>
      <c r="L852" s="18" t="s">
        <v>363</v>
      </c>
      <c r="M852" s="18" t="s">
        <v>341</v>
      </c>
      <c r="N852" s="56">
        <v>2</v>
      </c>
      <c r="O852" s="18" t="s">
        <v>1198</v>
      </c>
      <c r="P852" s="18" t="s">
        <v>466</v>
      </c>
      <c r="Q852" s="18" t="s">
        <v>254</v>
      </c>
      <c r="R852" s="24" t="s">
        <v>257</v>
      </c>
      <c r="S852" s="24" t="s">
        <v>257</v>
      </c>
      <c r="T852" s="26" t="s">
        <v>257</v>
      </c>
      <c r="U852" s="26" t="s">
        <v>257</v>
      </c>
      <c r="V852" s="26" t="s">
        <v>257</v>
      </c>
      <c r="W852" s="26" t="s">
        <v>257</v>
      </c>
      <c r="X852" s="18" t="s">
        <v>1201</v>
      </c>
      <c r="Y852" s="18">
        <v>5</v>
      </c>
      <c r="Z852" s="18" t="s">
        <v>474</v>
      </c>
      <c r="AA852" s="18">
        <v>5</v>
      </c>
      <c r="AB852" s="57" t="s">
        <v>257</v>
      </c>
      <c r="AC852" s="18" t="s">
        <v>595</v>
      </c>
      <c r="AD852" s="18" t="s">
        <v>257</v>
      </c>
      <c r="AE852" s="18" t="s">
        <v>257</v>
      </c>
      <c r="AF852" s="18" t="s">
        <v>257</v>
      </c>
      <c r="AG852" s="18" t="s">
        <v>257</v>
      </c>
      <c r="AH852" s="18" t="s">
        <v>257</v>
      </c>
      <c r="AI852" s="18">
        <v>48</v>
      </c>
      <c r="AJ852" s="18" t="s">
        <v>476</v>
      </c>
      <c r="AK852" s="18">
        <f t="shared" si="194"/>
        <v>2</v>
      </c>
      <c r="AL852" s="18" t="s">
        <v>1202</v>
      </c>
      <c r="AM852" s="18" t="s">
        <v>324</v>
      </c>
      <c r="AN852" s="56">
        <v>1060000</v>
      </c>
      <c r="AO852" s="18" t="s">
        <v>1211</v>
      </c>
      <c r="AP852" s="26" t="s">
        <v>479</v>
      </c>
      <c r="AQ852" s="18">
        <v>4</v>
      </c>
      <c r="AR852" s="18" t="s">
        <v>561</v>
      </c>
      <c r="AS852" s="56">
        <f t="shared" si="191"/>
        <v>769000</v>
      </c>
      <c r="AT852" s="56">
        <v>1351000</v>
      </c>
      <c r="AU852" s="56">
        <f t="shared" si="192"/>
        <v>291000</v>
      </c>
      <c r="AV852" s="73">
        <f t="shared" si="193"/>
        <v>291000</v>
      </c>
      <c r="AW852" s="26" t="s">
        <v>501</v>
      </c>
      <c r="AX852" s="68">
        <v>2</v>
      </c>
      <c r="AY852" s="26" t="s">
        <v>628</v>
      </c>
      <c r="AZ852" s="68" t="s">
        <v>257</v>
      </c>
      <c r="BA852" s="26" t="s">
        <v>257</v>
      </c>
      <c r="BB852" s="18" t="s">
        <v>1243</v>
      </c>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26"/>
      <c r="DZ852" s="18"/>
      <c r="EA852" s="18"/>
      <c r="EB852" s="18"/>
      <c r="EC852" s="18"/>
      <c r="ED852" s="18"/>
      <c r="EE852" s="18"/>
      <c r="EF852" s="18"/>
      <c r="EG852" s="18"/>
      <c r="EH852" s="18" t="s">
        <v>1246</v>
      </c>
      <c r="EI852" s="18" cm="1">
        <f t="array" ref="EI852">IF(SUMPRODUCT(--(DO852:DS852&lt;&gt;""))=0, 0,1)</f>
        <v>0</v>
      </c>
      <c r="EJ852" s="18" cm="1">
        <f t="array" ref="EJ852">IF(SUMPRODUCT(--(DT852:EG852&lt;&gt;""))=0, 0,1)</f>
        <v>0</v>
      </c>
      <c r="EK852" s="18" cm="1">
        <f t="array" ref="EK852">IF(SUMPRODUCT(--(EC852:EG852&lt;&gt;""))=0, 0,1)</f>
        <v>0</v>
      </c>
      <c r="EL852" s="18" cm="1">
        <f t="array" ref="EL852">IF(SUMPRODUCT(--(EE852:EG852&lt;&gt;""))=0, 0,1)</f>
        <v>0</v>
      </c>
      <c r="EM852" s="18">
        <f t="shared" si="195"/>
        <v>0</v>
      </c>
      <c r="EN852" s="18" t="str">
        <f t="shared" si="196"/>
        <v>NA</v>
      </c>
      <c r="EO852" s="18" t="str">
        <f t="shared" si="197"/>
        <v>NA</v>
      </c>
      <c r="EP852" s="18" t="str">
        <f t="shared" si="198"/>
        <v>NA</v>
      </c>
      <c r="EQ852" s="18" t="str">
        <f t="shared" si="199"/>
        <v>NA</v>
      </c>
      <c r="ER852" s="58" t="s">
        <v>2080</v>
      </c>
      <c r="ES852" s="59">
        <v>43802</v>
      </c>
      <c r="ET852" s="18" t="s">
        <v>1206</v>
      </c>
      <c r="EU852" s="18" t="s">
        <v>1197</v>
      </c>
    </row>
    <row r="853" spans="1:151" ht="15.75" customHeight="1" x14ac:dyDescent="0.2">
      <c r="A853" s="5" t="s">
        <v>349</v>
      </c>
      <c r="B853" s="24" t="s">
        <v>1196</v>
      </c>
      <c r="C853" s="26">
        <v>1</v>
      </c>
      <c r="D853" s="18" t="s">
        <v>1200</v>
      </c>
      <c r="E853" s="26" t="s">
        <v>1218</v>
      </c>
      <c r="F853" s="18" t="s">
        <v>553</v>
      </c>
      <c r="G853" s="18" t="s">
        <v>641</v>
      </c>
      <c r="H853" s="18" t="s">
        <v>642</v>
      </c>
      <c r="I853" s="18" t="s">
        <v>363</v>
      </c>
      <c r="J853" s="18" t="s">
        <v>363</v>
      </c>
      <c r="K853" s="18" t="s">
        <v>363</v>
      </c>
      <c r="L853" s="18" t="s">
        <v>363</v>
      </c>
      <c r="M853" s="18" t="s">
        <v>341</v>
      </c>
      <c r="N853" s="56">
        <v>2</v>
      </c>
      <c r="O853" s="18" t="s">
        <v>1198</v>
      </c>
      <c r="P853" s="18" t="s">
        <v>466</v>
      </c>
      <c r="Q853" s="18" t="s">
        <v>254</v>
      </c>
      <c r="R853" s="24" t="s">
        <v>257</v>
      </c>
      <c r="S853" s="24" t="s">
        <v>257</v>
      </c>
      <c r="T853" s="26" t="s">
        <v>257</v>
      </c>
      <c r="U853" s="26" t="s">
        <v>257</v>
      </c>
      <c r="V853" s="26" t="s">
        <v>257</v>
      </c>
      <c r="W853" s="26" t="s">
        <v>257</v>
      </c>
      <c r="X853" s="18" t="s">
        <v>1201</v>
      </c>
      <c r="Y853" s="18">
        <v>5</v>
      </c>
      <c r="Z853" s="18" t="s">
        <v>474</v>
      </c>
      <c r="AA853" s="18">
        <v>5</v>
      </c>
      <c r="AB853" s="57" t="s">
        <v>257</v>
      </c>
      <c r="AC853" s="18" t="s">
        <v>595</v>
      </c>
      <c r="AD853" s="18" t="s">
        <v>257</v>
      </c>
      <c r="AE853" s="18" t="s">
        <v>257</v>
      </c>
      <c r="AF853" s="18" t="s">
        <v>257</v>
      </c>
      <c r="AG853" s="18" t="s">
        <v>257</v>
      </c>
      <c r="AH853" s="18" t="s">
        <v>257</v>
      </c>
      <c r="AI853" s="18">
        <v>48</v>
      </c>
      <c r="AJ853" s="18" t="s">
        <v>476</v>
      </c>
      <c r="AK853" s="18">
        <f t="shared" si="194"/>
        <v>2</v>
      </c>
      <c r="AL853" s="18" t="s">
        <v>1202</v>
      </c>
      <c r="AM853" s="18" t="s">
        <v>324</v>
      </c>
      <c r="AN853" s="56">
        <v>994000</v>
      </c>
      <c r="AO853" s="18" t="s">
        <v>1211</v>
      </c>
      <c r="AP853" s="26" t="s">
        <v>479</v>
      </c>
      <c r="AQ853" s="18">
        <v>4</v>
      </c>
      <c r="AR853" s="18" t="s">
        <v>561</v>
      </c>
      <c r="AS853" s="56">
        <f t="shared" si="191"/>
        <v>722000</v>
      </c>
      <c r="AT853" s="56">
        <v>1266000</v>
      </c>
      <c r="AU853" s="56">
        <f t="shared" si="192"/>
        <v>272000</v>
      </c>
      <c r="AV853" s="73">
        <f t="shared" si="193"/>
        <v>272000</v>
      </c>
      <c r="AW853" s="26" t="s">
        <v>501</v>
      </c>
      <c r="AX853" s="68">
        <v>4</v>
      </c>
      <c r="AY853" s="26" t="s">
        <v>628</v>
      </c>
      <c r="AZ853" s="68" t="s">
        <v>257</v>
      </c>
      <c r="BA853" s="26" t="s">
        <v>257</v>
      </c>
      <c r="BB853" s="18" t="s">
        <v>1243</v>
      </c>
      <c r="BC853" s="18"/>
      <c r="BD853" s="18"/>
      <c r="BE853" s="18"/>
      <c r="BF853" s="18"/>
      <c r="BG853" s="18"/>
      <c r="BH853" s="18"/>
      <c r="BI853" s="18"/>
      <c r="BJ853" s="18"/>
      <c r="BK853" s="18"/>
      <c r="BL853" s="18"/>
      <c r="BM853" s="18"/>
      <c r="BN853" s="18"/>
      <c r="BO853" s="18"/>
      <c r="BP853" s="18"/>
      <c r="BQ853" s="18"/>
      <c r="BR853" s="18"/>
      <c r="BS853" s="18"/>
      <c r="BT853" s="18"/>
      <c r="BU853" s="18"/>
      <c r="BV853" s="18"/>
      <c r="BW853" s="18"/>
      <c r="BX853" s="18"/>
      <c r="BY853" s="18"/>
      <c r="BZ853" s="18"/>
      <c r="CA853" s="18"/>
      <c r="CB853" s="18"/>
      <c r="CC853" s="18"/>
      <c r="CD853" s="18"/>
      <c r="CE853" s="18"/>
      <c r="CF853" s="18"/>
      <c r="CG853" s="18"/>
      <c r="CH853" s="18"/>
      <c r="CI853" s="18"/>
      <c r="CJ853" s="18"/>
      <c r="CK853" s="18"/>
      <c r="CL853" s="18"/>
      <c r="CM853" s="18"/>
      <c r="CN853" s="18"/>
      <c r="CO853" s="18"/>
      <c r="CP853" s="18"/>
      <c r="CQ853" s="18"/>
      <c r="CR853" s="18"/>
      <c r="CS853" s="18"/>
      <c r="CT853" s="18"/>
      <c r="CU853" s="18"/>
      <c r="CV853" s="18"/>
      <c r="CW853" s="18"/>
      <c r="CX853" s="18"/>
      <c r="CY853" s="18"/>
      <c r="CZ853" s="18"/>
      <c r="DA853" s="18"/>
      <c r="DB853" s="18"/>
      <c r="DC853" s="18"/>
      <c r="DD853" s="18"/>
      <c r="DE853" s="18"/>
      <c r="DF853" s="18"/>
      <c r="DG853" s="18"/>
      <c r="DH853" s="18"/>
      <c r="DI853" s="18"/>
      <c r="DJ853" s="18"/>
      <c r="DK853" s="18"/>
      <c r="DL853" s="18"/>
      <c r="DM853" s="18"/>
      <c r="DN853" s="18"/>
      <c r="DO853" s="18"/>
      <c r="DP853" s="18"/>
      <c r="DQ853" s="18"/>
      <c r="DR853" s="18"/>
      <c r="DS853" s="18"/>
      <c r="DT853" s="18"/>
      <c r="DU853" s="18"/>
      <c r="DV853" s="18"/>
      <c r="DW853" s="18"/>
      <c r="DX853" s="18"/>
      <c r="DY853" s="26"/>
      <c r="DZ853" s="18"/>
      <c r="EA853" s="18"/>
      <c r="EB853" s="18"/>
      <c r="EC853" s="18"/>
      <c r="ED853" s="18"/>
      <c r="EE853" s="18"/>
      <c r="EF853" s="18"/>
      <c r="EG853" s="18"/>
      <c r="EH853" s="18" t="s">
        <v>1247</v>
      </c>
      <c r="EI853" s="18" cm="1">
        <f t="array" ref="EI853">IF(SUMPRODUCT(--(DO853:DS853&lt;&gt;""))=0, 0,1)</f>
        <v>0</v>
      </c>
      <c r="EJ853" s="18" cm="1">
        <f t="array" ref="EJ853">IF(SUMPRODUCT(--(DT853:EG853&lt;&gt;""))=0, 0,1)</f>
        <v>0</v>
      </c>
      <c r="EK853" s="18" cm="1">
        <f t="array" ref="EK853">IF(SUMPRODUCT(--(EC853:EG853&lt;&gt;""))=0, 0,1)</f>
        <v>0</v>
      </c>
      <c r="EL853" s="18" cm="1">
        <f t="array" ref="EL853">IF(SUMPRODUCT(--(EE853:EG853&lt;&gt;""))=0, 0,1)</f>
        <v>0</v>
      </c>
      <c r="EM853" s="18">
        <f t="shared" si="195"/>
        <v>0</v>
      </c>
      <c r="EN853" s="18" t="str">
        <f t="shared" si="196"/>
        <v>NA</v>
      </c>
      <c r="EO853" s="18" t="str">
        <f t="shared" si="197"/>
        <v>NA</v>
      </c>
      <c r="EP853" s="18" t="str">
        <f t="shared" si="198"/>
        <v>NA</v>
      </c>
      <c r="EQ853" s="18" t="str">
        <f t="shared" si="199"/>
        <v>NA</v>
      </c>
      <c r="ER853" s="58" t="s">
        <v>2080</v>
      </c>
      <c r="ES853" s="59">
        <v>43802</v>
      </c>
      <c r="ET853" s="18" t="s">
        <v>1206</v>
      </c>
      <c r="EU853" s="18" t="s">
        <v>1197</v>
      </c>
    </row>
    <row r="854" spans="1:151" ht="15.75" customHeight="1" x14ac:dyDescent="0.2">
      <c r="A854" s="5" t="s">
        <v>349</v>
      </c>
      <c r="B854" s="24" t="s">
        <v>1196</v>
      </c>
      <c r="C854" s="26">
        <v>1</v>
      </c>
      <c r="D854" s="18" t="s">
        <v>1207</v>
      </c>
      <c r="E854" s="26" t="s">
        <v>1214</v>
      </c>
      <c r="F854" s="18" t="s">
        <v>553</v>
      </c>
      <c r="G854" s="18" t="s">
        <v>641</v>
      </c>
      <c r="H854" s="18" t="s">
        <v>642</v>
      </c>
      <c r="I854" s="18" t="s">
        <v>363</v>
      </c>
      <c r="J854" s="18" t="s">
        <v>363</v>
      </c>
      <c r="K854" s="18" t="s">
        <v>363</v>
      </c>
      <c r="L854" s="18" t="s">
        <v>363</v>
      </c>
      <c r="M854" s="18" t="s">
        <v>341</v>
      </c>
      <c r="N854" s="56">
        <v>2</v>
      </c>
      <c r="O854" s="18" t="s">
        <v>1198</v>
      </c>
      <c r="P854" s="18" t="s">
        <v>466</v>
      </c>
      <c r="Q854" s="18" t="s">
        <v>254</v>
      </c>
      <c r="R854" s="24" t="s">
        <v>257</v>
      </c>
      <c r="S854" s="24" t="s">
        <v>257</v>
      </c>
      <c r="T854" s="26" t="s">
        <v>257</v>
      </c>
      <c r="U854" s="26" t="s">
        <v>257</v>
      </c>
      <c r="V854" s="26" t="s">
        <v>257</v>
      </c>
      <c r="W854" s="26" t="s">
        <v>257</v>
      </c>
      <c r="X854" s="18" t="s">
        <v>1201</v>
      </c>
      <c r="Y854" s="18">
        <v>10</v>
      </c>
      <c r="Z854" s="18" t="s">
        <v>474</v>
      </c>
      <c r="AA854" s="18">
        <v>10</v>
      </c>
      <c r="AB854" s="57" t="s">
        <v>257</v>
      </c>
      <c r="AC854" s="18" t="s">
        <v>595</v>
      </c>
      <c r="AD854" s="18" t="s">
        <v>257</v>
      </c>
      <c r="AE854" s="18" t="s">
        <v>257</v>
      </c>
      <c r="AF854" s="18" t="s">
        <v>257</v>
      </c>
      <c r="AG854" s="18" t="s">
        <v>257</v>
      </c>
      <c r="AH854" s="18" t="s">
        <v>257</v>
      </c>
      <c r="AI854" s="18">
        <v>48</v>
      </c>
      <c r="AJ854" s="18" t="s">
        <v>476</v>
      </c>
      <c r="AK854" s="18">
        <f t="shared" si="194"/>
        <v>2</v>
      </c>
      <c r="AL854" s="18" t="s">
        <v>1202</v>
      </c>
      <c r="AM854" s="18" t="s">
        <v>324</v>
      </c>
      <c r="AN854" s="56">
        <v>1103000</v>
      </c>
      <c r="AO854" s="18" t="s">
        <v>1211</v>
      </c>
      <c r="AP854" s="26" t="s">
        <v>479</v>
      </c>
      <c r="AQ854" s="18">
        <v>4</v>
      </c>
      <c r="AR854" s="18" t="s">
        <v>561</v>
      </c>
      <c r="AS854" s="56">
        <f t="shared" si="191"/>
        <v>819000</v>
      </c>
      <c r="AT854" s="56">
        <v>1387000</v>
      </c>
      <c r="AU854" s="56">
        <f t="shared" si="192"/>
        <v>284000</v>
      </c>
      <c r="AV854" s="73">
        <f t="shared" si="193"/>
        <v>284000</v>
      </c>
      <c r="AW854" s="26" t="s">
        <v>501</v>
      </c>
      <c r="AX854" s="68">
        <v>1</v>
      </c>
      <c r="AY854" s="26" t="s">
        <v>628</v>
      </c>
      <c r="AZ854" s="68" t="s">
        <v>257</v>
      </c>
      <c r="BA854" s="26" t="s">
        <v>257</v>
      </c>
      <c r="BB854" s="18" t="s">
        <v>1243</v>
      </c>
      <c r="BC854" s="18"/>
      <c r="BD854" s="18"/>
      <c r="BE854" s="18"/>
      <c r="BF854" s="18"/>
      <c r="BG854" s="18"/>
      <c r="BH854" s="18"/>
      <c r="BI854" s="18"/>
      <c r="BJ854" s="18"/>
      <c r="BK854" s="18"/>
      <c r="BL854" s="18"/>
      <c r="BM854" s="18"/>
      <c r="BN854" s="18"/>
      <c r="BO854" s="18"/>
      <c r="BP854" s="18"/>
      <c r="BQ854" s="18"/>
      <c r="BR854" s="18"/>
      <c r="BS854" s="18"/>
      <c r="BT854" s="18"/>
      <c r="BU854" s="18"/>
      <c r="BV854" s="18"/>
      <c r="BW854" s="18"/>
      <c r="BX854" s="18"/>
      <c r="BY854" s="18"/>
      <c r="BZ854" s="18"/>
      <c r="CA854" s="18"/>
      <c r="CB854" s="18"/>
      <c r="CC854" s="18"/>
      <c r="CD854" s="18"/>
      <c r="CE854" s="18"/>
      <c r="CF854" s="18"/>
      <c r="CG854" s="18"/>
      <c r="CH854" s="18"/>
      <c r="CI854" s="18"/>
      <c r="CJ854" s="18"/>
      <c r="CK854" s="18"/>
      <c r="CL854" s="18"/>
      <c r="CM854" s="18"/>
      <c r="CN854" s="18"/>
      <c r="CO854" s="18"/>
      <c r="CP854" s="18"/>
      <c r="CQ854" s="18"/>
      <c r="CR854" s="18"/>
      <c r="CS854" s="18"/>
      <c r="CT854" s="18"/>
      <c r="CU854" s="18"/>
      <c r="CV854" s="18"/>
      <c r="CW854" s="18"/>
      <c r="CX854" s="18"/>
      <c r="CY854" s="18"/>
      <c r="CZ854" s="18"/>
      <c r="DA854" s="18"/>
      <c r="DB854" s="18"/>
      <c r="DC854" s="18"/>
      <c r="DD854" s="18"/>
      <c r="DE854" s="18"/>
      <c r="DF854" s="18"/>
      <c r="DG854" s="18"/>
      <c r="DH854" s="18"/>
      <c r="DI854" s="18"/>
      <c r="DJ854" s="18"/>
      <c r="DK854" s="18"/>
      <c r="DL854" s="18"/>
      <c r="DM854" s="18"/>
      <c r="DN854" s="18"/>
      <c r="DO854" s="18"/>
      <c r="DP854" s="18"/>
      <c r="DQ854" s="18"/>
      <c r="DR854" s="18"/>
      <c r="DS854" s="18"/>
      <c r="DT854" s="18"/>
      <c r="DU854" s="18"/>
      <c r="DV854" s="18"/>
      <c r="DW854" s="18"/>
      <c r="DX854" s="18"/>
      <c r="DY854" s="26"/>
      <c r="DZ854" s="18"/>
      <c r="EA854" s="18"/>
      <c r="EB854" s="18"/>
      <c r="EC854" s="18"/>
      <c r="ED854" s="18"/>
      <c r="EE854" s="18"/>
      <c r="EF854" s="18"/>
      <c r="EG854" s="18"/>
      <c r="EH854" s="18" t="s">
        <v>1248</v>
      </c>
      <c r="EI854" s="18" cm="1">
        <f t="array" ref="EI854">IF(SUMPRODUCT(--(DO854:DS854&lt;&gt;""))=0, 0,1)</f>
        <v>0</v>
      </c>
      <c r="EJ854" s="18" cm="1">
        <f t="array" ref="EJ854">IF(SUMPRODUCT(--(DT854:EG854&lt;&gt;""))=0, 0,1)</f>
        <v>0</v>
      </c>
      <c r="EK854" s="18" cm="1">
        <f t="array" ref="EK854">IF(SUMPRODUCT(--(EC854:EG854&lt;&gt;""))=0, 0,1)</f>
        <v>0</v>
      </c>
      <c r="EL854" s="18" cm="1">
        <f t="array" ref="EL854">IF(SUMPRODUCT(--(EE854:EG854&lt;&gt;""))=0, 0,1)</f>
        <v>0</v>
      </c>
      <c r="EM854" s="18">
        <f t="shared" si="195"/>
        <v>0</v>
      </c>
      <c r="EN854" s="18" t="str">
        <f t="shared" si="196"/>
        <v>NA</v>
      </c>
      <c r="EO854" s="18" t="str">
        <f t="shared" si="197"/>
        <v>NA</v>
      </c>
      <c r="EP854" s="18" t="str">
        <f t="shared" si="198"/>
        <v>NA</v>
      </c>
      <c r="EQ854" s="18" t="str">
        <f t="shared" si="199"/>
        <v>NA</v>
      </c>
      <c r="ER854" s="58" t="s">
        <v>2080</v>
      </c>
      <c r="ES854" s="59">
        <v>43802</v>
      </c>
      <c r="ET854" s="18" t="s">
        <v>1206</v>
      </c>
      <c r="EU854" s="18" t="s">
        <v>1197</v>
      </c>
    </row>
    <row r="855" spans="1:151" ht="15.75" customHeight="1" x14ac:dyDescent="0.2">
      <c r="A855" s="5" t="s">
        <v>349</v>
      </c>
      <c r="B855" s="24" t="s">
        <v>1196</v>
      </c>
      <c r="C855" s="26">
        <v>1</v>
      </c>
      <c r="D855" s="18" t="s">
        <v>1207</v>
      </c>
      <c r="E855" s="26" t="s">
        <v>1216</v>
      </c>
      <c r="F855" s="18" t="s">
        <v>553</v>
      </c>
      <c r="G855" s="18" t="s">
        <v>641</v>
      </c>
      <c r="H855" s="18" t="s">
        <v>642</v>
      </c>
      <c r="I855" s="18" t="s">
        <v>363</v>
      </c>
      <c r="J855" s="18" t="s">
        <v>363</v>
      </c>
      <c r="K855" s="18" t="s">
        <v>363</v>
      </c>
      <c r="L855" s="18" t="s">
        <v>363</v>
      </c>
      <c r="M855" s="18" t="s">
        <v>341</v>
      </c>
      <c r="N855" s="56">
        <v>2</v>
      </c>
      <c r="O855" s="18" t="s">
        <v>1198</v>
      </c>
      <c r="P855" s="18" t="s">
        <v>466</v>
      </c>
      <c r="Q855" s="18" t="s">
        <v>254</v>
      </c>
      <c r="R855" s="24" t="s">
        <v>257</v>
      </c>
      <c r="S855" s="24" t="s">
        <v>257</v>
      </c>
      <c r="T855" s="26" t="s">
        <v>257</v>
      </c>
      <c r="U855" s="26" t="s">
        <v>257</v>
      </c>
      <c r="V855" s="26" t="s">
        <v>257</v>
      </c>
      <c r="W855" s="26" t="s">
        <v>257</v>
      </c>
      <c r="X855" s="18" t="s">
        <v>1201</v>
      </c>
      <c r="Y855" s="18">
        <v>10</v>
      </c>
      <c r="Z855" s="18" t="s">
        <v>474</v>
      </c>
      <c r="AA855" s="18">
        <v>10</v>
      </c>
      <c r="AB855" s="57" t="s">
        <v>257</v>
      </c>
      <c r="AC855" s="18" t="s">
        <v>595</v>
      </c>
      <c r="AD855" s="18" t="s">
        <v>257</v>
      </c>
      <c r="AE855" s="18" t="s">
        <v>257</v>
      </c>
      <c r="AF855" s="18" t="s">
        <v>257</v>
      </c>
      <c r="AG855" s="18" t="s">
        <v>257</v>
      </c>
      <c r="AH855" s="18" t="s">
        <v>257</v>
      </c>
      <c r="AI855" s="18">
        <v>48</v>
      </c>
      <c r="AJ855" s="18" t="s">
        <v>476</v>
      </c>
      <c r="AK855" s="18">
        <f t="shared" si="194"/>
        <v>2</v>
      </c>
      <c r="AL855" s="18" t="s">
        <v>1202</v>
      </c>
      <c r="AM855" s="18" t="s">
        <v>324</v>
      </c>
      <c r="AN855" s="56">
        <v>975000</v>
      </c>
      <c r="AO855" s="18" t="s">
        <v>1211</v>
      </c>
      <c r="AP855" s="26" t="s">
        <v>479</v>
      </c>
      <c r="AQ855" s="18">
        <v>4</v>
      </c>
      <c r="AR855" s="18" t="s">
        <v>561</v>
      </c>
      <c r="AS855" s="56">
        <f t="shared" si="191"/>
        <v>750000</v>
      </c>
      <c r="AT855" s="56">
        <v>1200000</v>
      </c>
      <c r="AU855" s="56">
        <f t="shared" si="192"/>
        <v>225000</v>
      </c>
      <c r="AV855" s="73">
        <f t="shared" si="193"/>
        <v>225000</v>
      </c>
      <c r="AW855" s="26" t="s">
        <v>501</v>
      </c>
      <c r="AX855" s="68">
        <v>2</v>
      </c>
      <c r="AY855" s="26" t="s">
        <v>628</v>
      </c>
      <c r="AZ855" s="68" t="s">
        <v>257</v>
      </c>
      <c r="BA855" s="26" t="s">
        <v>257</v>
      </c>
      <c r="BB855" s="18" t="s">
        <v>1243</v>
      </c>
      <c r="BC855" s="18"/>
      <c r="BD855" s="18"/>
      <c r="BE855" s="18"/>
      <c r="BF855" s="18"/>
      <c r="BG855" s="18"/>
      <c r="BH855" s="18"/>
      <c r="BI855" s="18"/>
      <c r="BJ855" s="18"/>
      <c r="BK855" s="18"/>
      <c r="BL855" s="18"/>
      <c r="BM855" s="18"/>
      <c r="BN855" s="18"/>
      <c r="BO855" s="18"/>
      <c r="BP855" s="18"/>
      <c r="BQ855" s="18"/>
      <c r="BR855" s="18"/>
      <c r="BS855" s="18"/>
      <c r="BT855" s="18"/>
      <c r="BU855" s="18"/>
      <c r="BV855" s="18"/>
      <c r="BW855" s="18"/>
      <c r="BX855" s="18"/>
      <c r="BY855" s="18"/>
      <c r="BZ855" s="18"/>
      <c r="CA855" s="18"/>
      <c r="CB855" s="18"/>
      <c r="CC855" s="18"/>
      <c r="CD855" s="18"/>
      <c r="CE855" s="18"/>
      <c r="CF855" s="18"/>
      <c r="CG855" s="18"/>
      <c r="CH855" s="18"/>
      <c r="CI855" s="18"/>
      <c r="CJ855" s="18"/>
      <c r="CK855" s="18"/>
      <c r="CL855" s="18"/>
      <c r="CM855" s="18"/>
      <c r="CN855" s="18"/>
      <c r="CO855" s="18"/>
      <c r="CP855" s="18"/>
      <c r="CQ855" s="18"/>
      <c r="CR855" s="18"/>
      <c r="CS855" s="18"/>
      <c r="CT855" s="18"/>
      <c r="CU855" s="18"/>
      <c r="CV855" s="18"/>
      <c r="CW855" s="18"/>
      <c r="CX855" s="18"/>
      <c r="CY855" s="18"/>
      <c r="CZ855" s="18"/>
      <c r="DA855" s="18"/>
      <c r="DB855" s="18"/>
      <c r="DC855" s="18"/>
      <c r="DD855" s="18"/>
      <c r="DE855" s="18"/>
      <c r="DF855" s="18"/>
      <c r="DG855" s="18"/>
      <c r="DH855" s="18"/>
      <c r="DI855" s="18"/>
      <c r="DJ855" s="18"/>
      <c r="DK855" s="18"/>
      <c r="DL855" s="18"/>
      <c r="DM855" s="18"/>
      <c r="DN855" s="18"/>
      <c r="DO855" s="18"/>
      <c r="DP855" s="18"/>
      <c r="DQ855" s="18"/>
      <c r="DR855" s="18"/>
      <c r="DS855" s="18"/>
      <c r="DT855" s="18"/>
      <c r="DU855" s="18"/>
      <c r="DV855" s="18"/>
      <c r="DW855" s="18"/>
      <c r="DX855" s="18"/>
      <c r="DY855" s="26"/>
      <c r="DZ855" s="18"/>
      <c r="EA855" s="18"/>
      <c r="EB855" s="18"/>
      <c r="EC855" s="18"/>
      <c r="ED855" s="18"/>
      <c r="EE855" s="18"/>
      <c r="EF855" s="18"/>
      <c r="EG855" s="18"/>
      <c r="EH855" s="18" t="s">
        <v>1249</v>
      </c>
      <c r="EI855" s="18" cm="1">
        <f t="array" ref="EI855">IF(SUMPRODUCT(--(DO855:DS855&lt;&gt;""))=0, 0,1)</f>
        <v>0</v>
      </c>
      <c r="EJ855" s="18" cm="1">
        <f t="array" ref="EJ855">IF(SUMPRODUCT(--(DT855:EG855&lt;&gt;""))=0, 0,1)</f>
        <v>0</v>
      </c>
      <c r="EK855" s="18" cm="1">
        <f t="array" ref="EK855">IF(SUMPRODUCT(--(EC855:EG855&lt;&gt;""))=0, 0,1)</f>
        <v>0</v>
      </c>
      <c r="EL855" s="18" cm="1">
        <f t="array" ref="EL855">IF(SUMPRODUCT(--(EE855:EG855&lt;&gt;""))=0, 0,1)</f>
        <v>0</v>
      </c>
      <c r="EM855" s="18">
        <f t="shared" si="195"/>
        <v>0</v>
      </c>
      <c r="EN855" s="18" t="str">
        <f t="shared" si="196"/>
        <v>NA</v>
      </c>
      <c r="EO855" s="18" t="str">
        <f t="shared" si="197"/>
        <v>NA</v>
      </c>
      <c r="EP855" s="18" t="str">
        <f t="shared" si="198"/>
        <v>NA</v>
      </c>
      <c r="EQ855" s="18" t="str">
        <f t="shared" si="199"/>
        <v>NA</v>
      </c>
      <c r="ER855" s="58" t="s">
        <v>2080</v>
      </c>
      <c r="ES855" s="59">
        <v>43802</v>
      </c>
      <c r="ET855" s="18" t="s">
        <v>1206</v>
      </c>
      <c r="EU855" s="18" t="s">
        <v>1197</v>
      </c>
    </row>
    <row r="856" spans="1:151" ht="15.75" customHeight="1" x14ac:dyDescent="0.2">
      <c r="A856" s="5" t="s">
        <v>349</v>
      </c>
      <c r="B856" s="24" t="s">
        <v>1196</v>
      </c>
      <c r="C856" s="26">
        <v>1</v>
      </c>
      <c r="D856" s="18" t="s">
        <v>1207</v>
      </c>
      <c r="E856" s="26" t="s">
        <v>1218</v>
      </c>
      <c r="F856" s="18" t="s">
        <v>553</v>
      </c>
      <c r="G856" s="18" t="s">
        <v>641</v>
      </c>
      <c r="H856" s="18" t="s">
        <v>642</v>
      </c>
      <c r="I856" s="18" t="s">
        <v>363</v>
      </c>
      <c r="J856" s="18" t="s">
        <v>363</v>
      </c>
      <c r="K856" s="18" t="s">
        <v>363</v>
      </c>
      <c r="L856" s="18" t="s">
        <v>363</v>
      </c>
      <c r="M856" s="18" t="s">
        <v>341</v>
      </c>
      <c r="N856" s="56">
        <v>2</v>
      </c>
      <c r="O856" s="18" t="s">
        <v>1198</v>
      </c>
      <c r="P856" s="18" t="s">
        <v>466</v>
      </c>
      <c r="Q856" s="18" t="s">
        <v>254</v>
      </c>
      <c r="R856" s="24" t="s">
        <v>257</v>
      </c>
      <c r="S856" s="24" t="s">
        <v>257</v>
      </c>
      <c r="T856" s="26" t="s">
        <v>257</v>
      </c>
      <c r="U856" s="26" t="s">
        <v>257</v>
      </c>
      <c r="V856" s="26" t="s">
        <v>257</v>
      </c>
      <c r="W856" s="26" t="s">
        <v>257</v>
      </c>
      <c r="X856" s="18" t="s">
        <v>1201</v>
      </c>
      <c r="Y856" s="18">
        <v>10</v>
      </c>
      <c r="Z856" s="18" t="s">
        <v>474</v>
      </c>
      <c r="AA856" s="18">
        <v>10</v>
      </c>
      <c r="AB856" s="57" t="s">
        <v>257</v>
      </c>
      <c r="AC856" s="18" t="s">
        <v>595</v>
      </c>
      <c r="AD856" s="18" t="s">
        <v>257</v>
      </c>
      <c r="AE856" s="18" t="s">
        <v>257</v>
      </c>
      <c r="AF856" s="18" t="s">
        <v>257</v>
      </c>
      <c r="AG856" s="18" t="s">
        <v>257</v>
      </c>
      <c r="AH856" s="18" t="s">
        <v>257</v>
      </c>
      <c r="AI856" s="18">
        <v>48</v>
      </c>
      <c r="AJ856" s="18" t="s">
        <v>476</v>
      </c>
      <c r="AK856" s="18">
        <f t="shared" si="194"/>
        <v>2</v>
      </c>
      <c r="AL856" s="18" t="s">
        <v>1202</v>
      </c>
      <c r="AM856" s="18" t="s">
        <v>324</v>
      </c>
      <c r="AN856" s="56">
        <v>702000</v>
      </c>
      <c r="AO856" s="18" t="s">
        <v>1211</v>
      </c>
      <c r="AP856" s="26" t="s">
        <v>479</v>
      </c>
      <c r="AQ856" s="18">
        <v>4</v>
      </c>
      <c r="AR856" s="18" t="s">
        <v>561</v>
      </c>
      <c r="AS856" s="56">
        <f t="shared" si="191"/>
        <v>513000</v>
      </c>
      <c r="AT856" s="56">
        <v>891000</v>
      </c>
      <c r="AU856" s="56">
        <f t="shared" si="192"/>
        <v>189000</v>
      </c>
      <c r="AV856" s="73">
        <f t="shared" si="193"/>
        <v>189000</v>
      </c>
      <c r="AW856" s="26" t="s">
        <v>501</v>
      </c>
      <c r="AX856" s="68">
        <v>4</v>
      </c>
      <c r="AY856" s="26" t="s">
        <v>628</v>
      </c>
      <c r="AZ856" s="68" t="s">
        <v>257</v>
      </c>
      <c r="BA856" s="26" t="s">
        <v>257</v>
      </c>
      <c r="BB856" s="18" t="s">
        <v>1243</v>
      </c>
      <c r="BC856" s="18"/>
      <c r="BD856" s="18"/>
      <c r="BE856" s="18"/>
      <c r="BF856" s="18"/>
      <c r="BG856" s="18"/>
      <c r="BH856" s="18"/>
      <c r="BI856" s="18"/>
      <c r="BJ856" s="18"/>
      <c r="BK856" s="18"/>
      <c r="BL856" s="18"/>
      <c r="BM856" s="18"/>
      <c r="BN856" s="18"/>
      <c r="BO856" s="18"/>
      <c r="BP856" s="18"/>
      <c r="BQ856" s="18"/>
      <c r="BR856" s="18"/>
      <c r="BS856" s="18"/>
      <c r="BT856" s="18"/>
      <c r="BU856" s="18"/>
      <c r="BV856" s="18"/>
      <c r="BW856" s="18"/>
      <c r="BX856" s="18"/>
      <c r="BY856" s="18"/>
      <c r="BZ856" s="18"/>
      <c r="CA856" s="18"/>
      <c r="CB856" s="18"/>
      <c r="CC856" s="18"/>
      <c r="CD856" s="18"/>
      <c r="CE856" s="18"/>
      <c r="CF856" s="18"/>
      <c r="CG856" s="18"/>
      <c r="CH856" s="18"/>
      <c r="CI856" s="18"/>
      <c r="CJ856" s="18"/>
      <c r="CK856" s="18"/>
      <c r="CL856" s="18"/>
      <c r="CM856" s="18"/>
      <c r="CN856" s="18"/>
      <c r="CO856" s="18"/>
      <c r="CP856" s="18"/>
      <c r="CQ856" s="18"/>
      <c r="CR856" s="18"/>
      <c r="CS856" s="18"/>
      <c r="CT856" s="18"/>
      <c r="CU856" s="18"/>
      <c r="CV856" s="18"/>
      <c r="CW856" s="18"/>
      <c r="CX856" s="18"/>
      <c r="CY856" s="18"/>
      <c r="CZ856" s="18"/>
      <c r="DA856" s="18"/>
      <c r="DB856" s="18"/>
      <c r="DC856" s="18"/>
      <c r="DD856" s="18"/>
      <c r="DE856" s="18"/>
      <c r="DF856" s="18"/>
      <c r="DG856" s="18"/>
      <c r="DH856" s="18"/>
      <c r="DI856" s="18"/>
      <c r="DJ856" s="18"/>
      <c r="DK856" s="18"/>
      <c r="DL856" s="18"/>
      <c r="DM856" s="18"/>
      <c r="DN856" s="18"/>
      <c r="DO856" s="18"/>
      <c r="DP856" s="18"/>
      <c r="DQ856" s="18"/>
      <c r="DR856" s="18"/>
      <c r="DS856" s="18"/>
      <c r="DT856" s="18"/>
      <c r="DU856" s="18"/>
      <c r="DV856" s="18"/>
      <c r="DW856" s="18"/>
      <c r="DX856" s="18"/>
      <c r="DY856" s="26"/>
      <c r="DZ856" s="18"/>
      <c r="EA856" s="18"/>
      <c r="EB856" s="18"/>
      <c r="EC856" s="18"/>
      <c r="ED856" s="18"/>
      <c r="EE856" s="18"/>
      <c r="EF856" s="18"/>
      <c r="EG856" s="18"/>
      <c r="EH856" s="18" t="s">
        <v>1250</v>
      </c>
      <c r="EI856" s="18" cm="1">
        <f t="array" ref="EI856">IF(SUMPRODUCT(--(DO856:DS856&lt;&gt;""))=0, 0,1)</f>
        <v>0</v>
      </c>
      <c r="EJ856" s="18" cm="1">
        <f t="array" ref="EJ856">IF(SUMPRODUCT(--(DT856:EG856&lt;&gt;""))=0, 0,1)</f>
        <v>0</v>
      </c>
      <c r="EK856" s="18" cm="1">
        <f t="array" ref="EK856">IF(SUMPRODUCT(--(EC856:EG856&lt;&gt;""))=0, 0,1)</f>
        <v>0</v>
      </c>
      <c r="EL856" s="18" cm="1">
        <f t="array" ref="EL856">IF(SUMPRODUCT(--(EE856:EG856&lt;&gt;""))=0, 0,1)</f>
        <v>0</v>
      </c>
      <c r="EM856" s="18">
        <f t="shared" si="195"/>
        <v>0</v>
      </c>
      <c r="EN856" s="18" t="str">
        <f t="shared" si="196"/>
        <v>NA</v>
      </c>
      <c r="EO856" s="18" t="str">
        <f t="shared" si="197"/>
        <v>NA</v>
      </c>
      <c r="EP856" s="18" t="str">
        <f t="shared" si="198"/>
        <v>NA</v>
      </c>
      <c r="EQ856" s="18" t="str">
        <f t="shared" si="199"/>
        <v>NA</v>
      </c>
      <c r="ER856" s="58" t="s">
        <v>2080</v>
      </c>
      <c r="ES856" s="59">
        <v>43802</v>
      </c>
      <c r="ET856" s="18" t="s">
        <v>1206</v>
      </c>
      <c r="EU856" s="18" t="s">
        <v>1197</v>
      </c>
    </row>
    <row r="857" spans="1:151" ht="15.75" customHeight="1" x14ac:dyDescent="0.2">
      <c r="A857" s="5" t="s">
        <v>349</v>
      </c>
      <c r="B857" s="24" t="s">
        <v>1196</v>
      </c>
      <c r="C857" s="26">
        <v>1</v>
      </c>
      <c r="D857" s="18" t="s">
        <v>1208</v>
      </c>
      <c r="E857" s="26" t="s">
        <v>1214</v>
      </c>
      <c r="F857" s="18" t="s">
        <v>553</v>
      </c>
      <c r="G857" s="18" t="s">
        <v>641</v>
      </c>
      <c r="H857" s="18" t="s">
        <v>642</v>
      </c>
      <c r="I857" s="18" t="s">
        <v>363</v>
      </c>
      <c r="J857" s="18" t="s">
        <v>363</v>
      </c>
      <c r="K857" s="18" t="s">
        <v>363</v>
      </c>
      <c r="L857" s="18" t="s">
        <v>363</v>
      </c>
      <c r="M857" s="18" t="s">
        <v>341</v>
      </c>
      <c r="N857" s="56">
        <v>2</v>
      </c>
      <c r="O857" s="18" t="s">
        <v>1198</v>
      </c>
      <c r="P857" s="18" t="s">
        <v>466</v>
      </c>
      <c r="Q857" s="18" t="s">
        <v>254</v>
      </c>
      <c r="R857" s="24" t="s">
        <v>257</v>
      </c>
      <c r="S857" s="24" t="s">
        <v>257</v>
      </c>
      <c r="T857" s="26" t="s">
        <v>257</v>
      </c>
      <c r="U857" s="26" t="s">
        <v>257</v>
      </c>
      <c r="V857" s="26" t="s">
        <v>257</v>
      </c>
      <c r="W857" s="26" t="s">
        <v>257</v>
      </c>
      <c r="X857" s="18" t="s">
        <v>1201</v>
      </c>
      <c r="Y857" s="18">
        <v>20</v>
      </c>
      <c r="Z857" s="18" t="s">
        <v>474</v>
      </c>
      <c r="AA857" s="18">
        <v>20</v>
      </c>
      <c r="AB857" s="57" t="s">
        <v>257</v>
      </c>
      <c r="AC857" s="18" t="s">
        <v>595</v>
      </c>
      <c r="AD857" s="18" t="s">
        <v>257</v>
      </c>
      <c r="AE857" s="18" t="s">
        <v>257</v>
      </c>
      <c r="AF857" s="18" t="s">
        <v>257</v>
      </c>
      <c r="AG857" s="18" t="s">
        <v>257</v>
      </c>
      <c r="AH857" s="18" t="s">
        <v>257</v>
      </c>
      <c r="AI857" s="18">
        <v>48</v>
      </c>
      <c r="AJ857" s="18" t="s">
        <v>476</v>
      </c>
      <c r="AK857" s="18">
        <f t="shared" si="194"/>
        <v>2</v>
      </c>
      <c r="AL857" s="18" t="s">
        <v>1202</v>
      </c>
      <c r="AM857" s="18" t="s">
        <v>324</v>
      </c>
      <c r="AN857" s="56">
        <v>1109000</v>
      </c>
      <c r="AO857" s="18" t="s">
        <v>1211</v>
      </c>
      <c r="AP857" s="26" t="s">
        <v>479</v>
      </c>
      <c r="AQ857" s="18">
        <v>4</v>
      </c>
      <c r="AR857" s="18" t="s">
        <v>561</v>
      </c>
      <c r="AS857" s="56">
        <f t="shared" si="191"/>
        <v>866000</v>
      </c>
      <c r="AT857" s="56">
        <v>1352000</v>
      </c>
      <c r="AU857" s="56">
        <f t="shared" si="192"/>
        <v>243000</v>
      </c>
      <c r="AV857" s="73">
        <f t="shared" si="193"/>
        <v>243000</v>
      </c>
      <c r="AW857" s="26" t="s">
        <v>501</v>
      </c>
      <c r="AX857" s="68">
        <v>1</v>
      </c>
      <c r="AY857" s="26" t="s">
        <v>628</v>
      </c>
      <c r="AZ857" s="68" t="s">
        <v>257</v>
      </c>
      <c r="BA857" s="26" t="s">
        <v>257</v>
      </c>
      <c r="BB857" s="18" t="s">
        <v>1243</v>
      </c>
      <c r="BC857" s="18"/>
      <c r="BD857" s="18"/>
      <c r="BE857" s="18"/>
      <c r="BF857" s="18"/>
      <c r="BG857" s="18"/>
      <c r="BH857" s="18"/>
      <c r="BI857" s="18"/>
      <c r="BJ857" s="18"/>
      <c r="BK857" s="18"/>
      <c r="BL857" s="18"/>
      <c r="BM857" s="18"/>
      <c r="BN857" s="18"/>
      <c r="BO857" s="18"/>
      <c r="BP857" s="18"/>
      <c r="BQ857" s="18"/>
      <c r="BR857" s="18"/>
      <c r="BS857" s="18"/>
      <c r="BT857" s="18"/>
      <c r="BU857" s="18"/>
      <c r="BV857" s="18"/>
      <c r="BW857" s="18"/>
      <c r="BX857" s="18"/>
      <c r="BY857" s="18"/>
      <c r="BZ857" s="18"/>
      <c r="CA857" s="18"/>
      <c r="CB857" s="18"/>
      <c r="CC857" s="18"/>
      <c r="CD857" s="18"/>
      <c r="CE857" s="18"/>
      <c r="CF857" s="18"/>
      <c r="CG857" s="18"/>
      <c r="CH857" s="18"/>
      <c r="CI857" s="18"/>
      <c r="CJ857" s="18"/>
      <c r="CK857" s="18"/>
      <c r="CL857" s="18"/>
      <c r="CM857" s="18"/>
      <c r="CN857" s="18"/>
      <c r="CO857" s="18"/>
      <c r="CP857" s="18"/>
      <c r="CQ857" s="18"/>
      <c r="CR857" s="18"/>
      <c r="CS857" s="18"/>
      <c r="CT857" s="18"/>
      <c r="CU857" s="18"/>
      <c r="CV857" s="18"/>
      <c r="CW857" s="18"/>
      <c r="CX857" s="18"/>
      <c r="CY857" s="18"/>
      <c r="CZ857" s="18"/>
      <c r="DA857" s="18"/>
      <c r="DB857" s="18"/>
      <c r="DC857" s="18"/>
      <c r="DD857" s="18"/>
      <c r="DE857" s="18"/>
      <c r="DF857" s="18"/>
      <c r="DG857" s="18"/>
      <c r="DH857" s="18"/>
      <c r="DI857" s="18"/>
      <c r="DJ857" s="18"/>
      <c r="DK857" s="18"/>
      <c r="DL857" s="18"/>
      <c r="DM857" s="18"/>
      <c r="DN857" s="18"/>
      <c r="DO857" s="18"/>
      <c r="DP857" s="18"/>
      <c r="DQ857" s="18"/>
      <c r="DR857" s="18"/>
      <c r="DS857" s="18"/>
      <c r="DT857" s="18"/>
      <c r="DU857" s="18"/>
      <c r="DV857" s="18"/>
      <c r="DW857" s="18"/>
      <c r="DX857" s="18"/>
      <c r="DY857" s="26"/>
      <c r="DZ857" s="18"/>
      <c r="EA857" s="18"/>
      <c r="EB857" s="18"/>
      <c r="EC857" s="18"/>
      <c r="ED857" s="18"/>
      <c r="EE857" s="18"/>
      <c r="EF857" s="18"/>
      <c r="EG857" s="18"/>
      <c r="EH857" s="18" t="s">
        <v>1251</v>
      </c>
      <c r="EI857" s="18" cm="1">
        <f t="array" ref="EI857">IF(SUMPRODUCT(--(DO857:DS857&lt;&gt;""))=0, 0,1)</f>
        <v>0</v>
      </c>
      <c r="EJ857" s="18" cm="1">
        <f t="array" ref="EJ857">IF(SUMPRODUCT(--(DT857:EG857&lt;&gt;""))=0, 0,1)</f>
        <v>0</v>
      </c>
      <c r="EK857" s="18" cm="1">
        <f t="array" ref="EK857">IF(SUMPRODUCT(--(EC857:EG857&lt;&gt;""))=0, 0,1)</f>
        <v>0</v>
      </c>
      <c r="EL857" s="18" cm="1">
        <f t="array" ref="EL857">IF(SUMPRODUCT(--(EE857:EG857&lt;&gt;""))=0, 0,1)</f>
        <v>0</v>
      </c>
      <c r="EM857" s="18">
        <f t="shared" si="195"/>
        <v>0</v>
      </c>
      <c r="EN857" s="18" t="str">
        <f t="shared" si="196"/>
        <v>NA</v>
      </c>
      <c r="EO857" s="18" t="str">
        <f t="shared" si="197"/>
        <v>NA</v>
      </c>
      <c r="EP857" s="18" t="str">
        <f t="shared" si="198"/>
        <v>NA</v>
      </c>
      <c r="EQ857" s="18" t="str">
        <f t="shared" si="199"/>
        <v>NA</v>
      </c>
      <c r="ER857" s="58" t="s">
        <v>2080</v>
      </c>
      <c r="ES857" s="59">
        <v>43802</v>
      </c>
      <c r="ET857" s="18" t="s">
        <v>1206</v>
      </c>
      <c r="EU857" s="18" t="s">
        <v>1197</v>
      </c>
    </row>
    <row r="858" spans="1:151" ht="15.75" customHeight="1" x14ac:dyDescent="0.2">
      <c r="A858" s="5" t="s">
        <v>349</v>
      </c>
      <c r="B858" s="24" t="s">
        <v>1196</v>
      </c>
      <c r="C858" s="26">
        <v>1</v>
      </c>
      <c r="D858" s="18" t="s">
        <v>1208</v>
      </c>
      <c r="E858" s="26" t="s">
        <v>1216</v>
      </c>
      <c r="F858" s="18" t="s">
        <v>553</v>
      </c>
      <c r="G858" s="18" t="s">
        <v>641</v>
      </c>
      <c r="H858" s="18" t="s">
        <v>642</v>
      </c>
      <c r="I858" s="18" t="s">
        <v>363</v>
      </c>
      <c r="J858" s="18" t="s">
        <v>363</v>
      </c>
      <c r="K858" s="18" t="s">
        <v>363</v>
      </c>
      <c r="L858" s="18" t="s">
        <v>363</v>
      </c>
      <c r="M858" s="18" t="s">
        <v>341</v>
      </c>
      <c r="N858" s="56">
        <v>2</v>
      </c>
      <c r="O858" s="18" t="s">
        <v>1198</v>
      </c>
      <c r="P858" s="18" t="s">
        <v>466</v>
      </c>
      <c r="Q858" s="18" t="s">
        <v>254</v>
      </c>
      <c r="R858" s="24" t="s">
        <v>257</v>
      </c>
      <c r="S858" s="24" t="s">
        <v>257</v>
      </c>
      <c r="T858" s="26" t="s">
        <v>257</v>
      </c>
      <c r="U858" s="26" t="s">
        <v>257</v>
      </c>
      <c r="V858" s="26" t="s">
        <v>257</v>
      </c>
      <c r="W858" s="26" t="s">
        <v>257</v>
      </c>
      <c r="X858" s="18" t="s">
        <v>1201</v>
      </c>
      <c r="Y858" s="18">
        <v>20</v>
      </c>
      <c r="Z858" s="18" t="s">
        <v>474</v>
      </c>
      <c r="AA858" s="18">
        <v>20</v>
      </c>
      <c r="AB858" s="57" t="s">
        <v>257</v>
      </c>
      <c r="AC858" s="18" t="s">
        <v>595</v>
      </c>
      <c r="AD858" s="18" t="s">
        <v>257</v>
      </c>
      <c r="AE858" s="18" t="s">
        <v>257</v>
      </c>
      <c r="AF858" s="18" t="s">
        <v>257</v>
      </c>
      <c r="AG858" s="18" t="s">
        <v>257</v>
      </c>
      <c r="AH858" s="18" t="s">
        <v>257</v>
      </c>
      <c r="AI858" s="18">
        <v>48</v>
      </c>
      <c r="AJ858" s="18" t="s">
        <v>476</v>
      </c>
      <c r="AK858" s="18">
        <f t="shared" si="194"/>
        <v>2</v>
      </c>
      <c r="AL858" s="18" t="s">
        <v>1202</v>
      </c>
      <c r="AM858" s="18" t="s">
        <v>324</v>
      </c>
      <c r="AN858" s="56">
        <v>689000</v>
      </c>
      <c r="AO858" s="18" t="s">
        <v>1211</v>
      </c>
      <c r="AP858" s="26" t="s">
        <v>479</v>
      </c>
      <c r="AQ858" s="18">
        <v>4</v>
      </c>
      <c r="AR858" s="18" t="s">
        <v>561</v>
      </c>
      <c r="AS858" s="56">
        <f t="shared" si="191"/>
        <v>479000</v>
      </c>
      <c r="AT858" s="56">
        <v>899000</v>
      </c>
      <c r="AU858" s="56">
        <f t="shared" si="192"/>
        <v>210000</v>
      </c>
      <c r="AV858" s="73">
        <f t="shared" si="193"/>
        <v>210000</v>
      </c>
      <c r="AW858" s="26" t="s">
        <v>501</v>
      </c>
      <c r="AX858" s="68">
        <v>2</v>
      </c>
      <c r="AY858" s="26" t="s">
        <v>628</v>
      </c>
      <c r="AZ858" s="68" t="s">
        <v>257</v>
      </c>
      <c r="BA858" s="26" t="s">
        <v>257</v>
      </c>
      <c r="BB858" s="18" t="s">
        <v>1243</v>
      </c>
      <c r="BC858" s="18"/>
      <c r="BD858" s="18"/>
      <c r="BE858" s="18"/>
      <c r="BF858" s="18"/>
      <c r="BG858" s="18"/>
      <c r="BH858" s="18"/>
      <c r="BI858" s="18"/>
      <c r="BJ858" s="18"/>
      <c r="BK858" s="18"/>
      <c r="BL858" s="18"/>
      <c r="BM858" s="18"/>
      <c r="BN858" s="18"/>
      <c r="BO858" s="18"/>
      <c r="BP858" s="18"/>
      <c r="BQ858" s="18"/>
      <c r="BR858" s="18"/>
      <c r="BS858" s="18"/>
      <c r="BT858" s="18"/>
      <c r="BU858" s="18"/>
      <c r="BV858" s="18"/>
      <c r="BW858" s="18"/>
      <c r="BX858" s="18"/>
      <c r="BY858" s="18"/>
      <c r="BZ858" s="18"/>
      <c r="CA858" s="18"/>
      <c r="CB858" s="18"/>
      <c r="CC858" s="18"/>
      <c r="CD858" s="18"/>
      <c r="CE858" s="18"/>
      <c r="CF858" s="18"/>
      <c r="CG858" s="18"/>
      <c r="CH858" s="18"/>
      <c r="CI858" s="18"/>
      <c r="CJ858" s="18"/>
      <c r="CK858" s="18"/>
      <c r="CL858" s="18"/>
      <c r="CM858" s="18"/>
      <c r="CN858" s="18"/>
      <c r="CO858" s="18"/>
      <c r="CP858" s="18"/>
      <c r="CQ858" s="18"/>
      <c r="CR858" s="18"/>
      <c r="CS858" s="18"/>
      <c r="CT858" s="18"/>
      <c r="CU858" s="18"/>
      <c r="CV858" s="18"/>
      <c r="CW858" s="18"/>
      <c r="CX858" s="18"/>
      <c r="CY858" s="18"/>
      <c r="CZ858" s="18"/>
      <c r="DA858" s="18"/>
      <c r="DB858" s="18"/>
      <c r="DC858" s="18"/>
      <c r="DD858" s="18"/>
      <c r="DE858" s="18"/>
      <c r="DF858" s="18"/>
      <c r="DG858" s="18"/>
      <c r="DH858" s="18"/>
      <c r="DI858" s="18"/>
      <c r="DJ858" s="18"/>
      <c r="DK858" s="18"/>
      <c r="DL858" s="18"/>
      <c r="DM858" s="18"/>
      <c r="DN858" s="18"/>
      <c r="DO858" s="18"/>
      <c r="DP858" s="18"/>
      <c r="DQ858" s="18"/>
      <c r="DR858" s="18"/>
      <c r="DS858" s="18"/>
      <c r="DT858" s="18"/>
      <c r="DU858" s="18"/>
      <c r="DV858" s="18"/>
      <c r="DW858" s="18"/>
      <c r="DX858" s="18"/>
      <c r="DY858" s="26"/>
      <c r="DZ858" s="18"/>
      <c r="EA858" s="18"/>
      <c r="EB858" s="18"/>
      <c r="EC858" s="18"/>
      <c r="ED858" s="18"/>
      <c r="EE858" s="18"/>
      <c r="EF858" s="18"/>
      <c r="EG858" s="18"/>
      <c r="EH858" s="18" t="s">
        <v>1252</v>
      </c>
      <c r="EI858" s="18" cm="1">
        <f t="array" ref="EI858">IF(SUMPRODUCT(--(DO858:DS858&lt;&gt;""))=0, 0,1)</f>
        <v>0</v>
      </c>
      <c r="EJ858" s="18" cm="1">
        <f t="array" ref="EJ858">IF(SUMPRODUCT(--(DT858:EG858&lt;&gt;""))=0, 0,1)</f>
        <v>0</v>
      </c>
      <c r="EK858" s="18" cm="1">
        <f t="array" ref="EK858">IF(SUMPRODUCT(--(EC858:EG858&lt;&gt;""))=0, 0,1)</f>
        <v>0</v>
      </c>
      <c r="EL858" s="18" cm="1">
        <f t="array" ref="EL858">IF(SUMPRODUCT(--(EE858:EG858&lt;&gt;""))=0, 0,1)</f>
        <v>0</v>
      </c>
      <c r="EM858" s="18">
        <f t="shared" si="195"/>
        <v>0</v>
      </c>
      <c r="EN858" s="18" t="str">
        <f t="shared" si="196"/>
        <v>NA</v>
      </c>
      <c r="EO858" s="18" t="str">
        <f t="shared" si="197"/>
        <v>NA</v>
      </c>
      <c r="EP858" s="18" t="str">
        <f t="shared" si="198"/>
        <v>NA</v>
      </c>
      <c r="EQ858" s="18" t="str">
        <f t="shared" si="199"/>
        <v>NA</v>
      </c>
      <c r="ER858" s="58" t="s">
        <v>2080</v>
      </c>
      <c r="ES858" s="59">
        <v>43802</v>
      </c>
      <c r="ET858" s="18" t="s">
        <v>1206</v>
      </c>
      <c r="EU858" s="18" t="s">
        <v>1197</v>
      </c>
    </row>
    <row r="859" spans="1:151" ht="15.75" customHeight="1" x14ac:dyDescent="0.2">
      <c r="A859" s="5" t="s">
        <v>349</v>
      </c>
      <c r="B859" s="24" t="s">
        <v>1196</v>
      </c>
      <c r="C859" s="26">
        <v>1</v>
      </c>
      <c r="D859" s="18" t="s">
        <v>1208</v>
      </c>
      <c r="E859" s="26" t="s">
        <v>1218</v>
      </c>
      <c r="F859" s="18" t="s">
        <v>553</v>
      </c>
      <c r="G859" s="18" t="s">
        <v>641</v>
      </c>
      <c r="H859" s="18" t="s">
        <v>642</v>
      </c>
      <c r="I859" s="18" t="s">
        <v>363</v>
      </c>
      <c r="J859" s="18" t="s">
        <v>363</v>
      </c>
      <c r="K859" s="18" t="s">
        <v>363</v>
      </c>
      <c r="L859" s="18" t="s">
        <v>363</v>
      </c>
      <c r="M859" s="18" t="s">
        <v>341</v>
      </c>
      <c r="N859" s="56">
        <v>2</v>
      </c>
      <c r="O859" s="18" t="s">
        <v>1198</v>
      </c>
      <c r="P859" s="18" t="s">
        <v>466</v>
      </c>
      <c r="Q859" s="18" t="s">
        <v>254</v>
      </c>
      <c r="R859" s="24" t="s">
        <v>257</v>
      </c>
      <c r="S859" s="24" t="s">
        <v>257</v>
      </c>
      <c r="T859" s="26" t="s">
        <v>257</v>
      </c>
      <c r="U859" s="26" t="s">
        <v>257</v>
      </c>
      <c r="V859" s="26" t="s">
        <v>257</v>
      </c>
      <c r="W859" s="26" t="s">
        <v>257</v>
      </c>
      <c r="X859" s="18" t="s">
        <v>1201</v>
      </c>
      <c r="Y859" s="18">
        <v>20</v>
      </c>
      <c r="Z859" s="18" t="s">
        <v>474</v>
      </c>
      <c r="AA859" s="18">
        <v>20</v>
      </c>
      <c r="AB859" s="57" t="s">
        <v>257</v>
      </c>
      <c r="AC859" s="18" t="s">
        <v>595</v>
      </c>
      <c r="AD859" s="18" t="s">
        <v>257</v>
      </c>
      <c r="AE859" s="18" t="s">
        <v>257</v>
      </c>
      <c r="AF859" s="18" t="s">
        <v>257</v>
      </c>
      <c r="AG859" s="18" t="s">
        <v>257</v>
      </c>
      <c r="AH859" s="18" t="s">
        <v>257</v>
      </c>
      <c r="AI859" s="18">
        <v>48</v>
      </c>
      <c r="AJ859" s="18" t="s">
        <v>476</v>
      </c>
      <c r="AK859" s="18">
        <f t="shared" si="194"/>
        <v>2</v>
      </c>
      <c r="AL859" s="18" t="s">
        <v>1202</v>
      </c>
      <c r="AM859" s="18" t="s">
        <v>324</v>
      </c>
      <c r="AN859" s="56">
        <v>515000</v>
      </c>
      <c r="AO859" s="18" t="s">
        <v>1211</v>
      </c>
      <c r="AP859" s="26" t="s">
        <v>479</v>
      </c>
      <c r="AQ859" s="18">
        <v>4</v>
      </c>
      <c r="AR859" s="18" t="s">
        <v>561</v>
      </c>
      <c r="AS859" s="56">
        <f t="shared" si="191"/>
        <v>345000</v>
      </c>
      <c r="AT859" s="56">
        <v>685000</v>
      </c>
      <c r="AU859" s="56">
        <f t="shared" si="192"/>
        <v>170000</v>
      </c>
      <c r="AV859" s="73">
        <f t="shared" si="193"/>
        <v>170000</v>
      </c>
      <c r="AW859" s="26" t="s">
        <v>501</v>
      </c>
      <c r="AX859" s="68">
        <v>4</v>
      </c>
      <c r="AY859" s="26" t="s">
        <v>628</v>
      </c>
      <c r="AZ859" s="68" t="s">
        <v>257</v>
      </c>
      <c r="BA859" s="26" t="s">
        <v>257</v>
      </c>
      <c r="BB859" s="18" t="s">
        <v>1243</v>
      </c>
      <c r="BC859" s="18"/>
      <c r="BD859" s="18"/>
      <c r="BE859" s="18"/>
      <c r="BF859" s="18"/>
      <c r="BG859" s="18"/>
      <c r="BH859" s="18"/>
      <c r="BI859" s="18"/>
      <c r="BJ859" s="18"/>
      <c r="BK859" s="18"/>
      <c r="BL859" s="18"/>
      <c r="BM859" s="18"/>
      <c r="BN859" s="18"/>
      <c r="BO859" s="18"/>
      <c r="BP859" s="18"/>
      <c r="BQ859" s="18"/>
      <c r="BR859" s="18"/>
      <c r="BS859" s="18"/>
      <c r="BT859" s="18"/>
      <c r="BU859" s="18"/>
      <c r="BV859" s="18"/>
      <c r="BW859" s="18"/>
      <c r="BX859" s="18"/>
      <c r="BY859" s="18"/>
      <c r="BZ859" s="18"/>
      <c r="CA859" s="18"/>
      <c r="CB859" s="18"/>
      <c r="CC859" s="18"/>
      <c r="CD859" s="18"/>
      <c r="CE859" s="18"/>
      <c r="CF859" s="18"/>
      <c r="CG859" s="18"/>
      <c r="CH859" s="18"/>
      <c r="CI859" s="18"/>
      <c r="CJ859" s="18"/>
      <c r="CK859" s="18"/>
      <c r="CL859" s="18"/>
      <c r="CM859" s="18"/>
      <c r="CN859" s="18"/>
      <c r="CO859" s="18"/>
      <c r="CP859" s="18"/>
      <c r="CQ859" s="18"/>
      <c r="CR859" s="18"/>
      <c r="CS859" s="18"/>
      <c r="CT859" s="18"/>
      <c r="CU859" s="18"/>
      <c r="CV859" s="18"/>
      <c r="CW859" s="18"/>
      <c r="CX859" s="18"/>
      <c r="CY859" s="18"/>
      <c r="CZ859" s="18"/>
      <c r="DA859" s="18"/>
      <c r="DB859" s="18"/>
      <c r="DC859" s="18"/>
      <c r="DD859" s="18"/>
      <c r="DE859" s="18"/>
      <c r="DF859" s="18"/>
      <c r="DG859" s="18"/>
      <c r="DH859" s="18"/>
      <c r="DI859" s="18"/>
      <c r="DJ859" s="18"/>
      <c r="DK859" s="18"/>
      <c r="DL859" s="18"/>
      <c r="DM859" s="18"/>
      <c r="DN859" s="18"/>
      <c r="DO859" s="18"/>
      <c r="DP859" s="18"/>
      <c r="DQ859" s="18"/>
      <c r="DR859" s="18"/>
      <c r="DS859" s="18"/>
      <c r="DT859" s="18"/>
      <c r="DU859" s="18"/>
      <c r="DV859" s="18"/>
      <c r="DW859" s="18"/>
      <c r="DX859" s="18"/>
      <c r="DY859" s="26"/>
      <c r="DZ859" s="18"/>
      <c r="EA859" s="18"/>
      <c r="EB859" s="18"/>
      <c r="EC859" s="18"/>
      <c r="ED859" s="18"/>
      <c r="EE859" s="18"/>
      <c r="EF859" s="18"/>
      <c r="EG859" s="18"/>
      <c r="EH859" s="18" t="s">
        <v>1253</v>
      </c>
      <c r="EI859" s="18" cm="1">
        <f t="array" ref="EI859">IF(SUMPRODUCT(--(DO859:DS859&lt;&gt;""))=0, 0,1)</f>
        <v>0</v>
      </c>
      <c r="EJ859" s="18" cm="1">
        <f t="array" ref="EJ859">IF(SUMPRODUCT(--(DT859:EG859&lt;&gt;""))=0, 0,1)</f>
        <v>0</v>
      </c>
      <c r="EK859" s="18" cm="1">
        <f t="array" ref="EK859">IF(SUMPRODUCT(--(EC859:EG859&lt;&gt;""))=0, 0,1)</f>
        <v>0</v>
      </c>
      <c r="EL859" s="18" cm="1">
        <f t="array" ref="EL859">IF(SUMPRODUCT(--(EE859:EG859&lt;&gt;""))=0, 0,1)</f>
        <v>0</v>
      </c>
      <c r="EM859" s="18">
        <f t="shared" si="195"/>
        <v>0</v>
      </c>
      <c r="EN859" s="18" t="str">
        <f t="shared" si="196"/>
        <v>NA</v>
      </c>
      <c r="EO859" s="18" t="str">
        <f t="shared" si="197"/>
        <v>NA</v>
      </c>
      <c r="EP859" s="18" t="str">
        <f t="shared" si="198"/>
        <v>NA</v>
      </c>
      <c r="EQ859" s="18" t="str">
        <f t="shared" si="199"/>
        <v>NA</v>
      </c>
      <c r="ER859" s="58" t="s">
        <v>2080</v>
      </c>
      <c r="ES859" s="59">
        <v>43802</v>
      </c>
      <c r="ET859" s="18" t="s">
        <v>1206</v>
      </c>
      <c r="EU859" s="18" t="s">
        <v>1197</v>
      </c>
    </row>
    <row r="860" spans="1:151" ht="15.75" customHeight="1" x14ac:dyDescent="0.2">
      <c r="A860" s="5" t="s">
        <v>349</v>
      </c>
      <c r="B860" s="24" t="s">
        <v>1196</v>
      </c>
      <c r="C860" s="26">
        <v>1</v>
      </c>
      <c r="D860" s="18" t="s">
        <v>1209</v>
      </c>
      <c r="E860" s="26" t="s">
        <v>1214</v>
      </c>
      <c r="F860" s="18" t="s">
        <v>553</v>
      </c>
      <c r="G860" s="18" t="s">
        <v>641</v>
      </c>
      <c r="H860" s="18" t="s">
        <v>642</v>
      </c>
      <c r="I860" s="18" t="s">
        <v>363</v>
      </c>
      <c r="J860" s="18" t="s">
        <v>363</v>
      </c>
      <c r="K860" s="18" t="s">
        <v>363</v>
      </c>
      <c r="L860" s="18" t="s">
        <v>363</v>
      </c>
      <c r="M860" s="18" t="s">
        <v>341</v>
      </c>
      <c r="N860" s="56">
        <v>2</v>
      </c>
      <c r="O860" s="18" t="s">
        <v>1198</v>
      </c>
      <c r="P860" s="18" t="s">
        <v>466</v>
      </c>
      <c r="Q860" s="18" t="s">
        <v>254</v>
      </c>
      <c r="R860" s="24" t="s">
        <v>257</v>
      </c>
      <c r="S860" s="24" t="s">
        <v>257</v>
      </c>
      <c r="T860" s="26" t="s">
        <v>257</v>
      </c>
      <c r="U860" s="26" t="s">
        <v>257</v>
      </c>
      <c r="V860" s="26" t="s">
        <v>257</v>
      </c>
      <c r="W860" s="26" t="s">
        <v>257</v>
      </c>
      <c r="X860" s="18" t="s">
        <v>1201</v>
      </c>
      <c r="Y860" s="18">
        <v>30</v>
      </c>
      <c r="Z860" s="18" t="s">
        <v>474</v>
      </c>
      <c r="AA860" s="18">
        <v>30</v>
      </c>
      <c r="AB860" s="57" t="s">
        <v>257</v>
      </c>
      <c r="AC860" s="18" t="s">
        <v>595</v>
      </c>
      <c r="AD860" s="18" t="s">
        <v>257</v>
      </c>
      <c r="AE860" s="18" t="s">
        <v>257</v>
      </c>
      <c r="AF860" s="18" t="s">
        <v>257</v>
      </c>
      <c r="AG860" s="18" t="s">
        <v>257</v>
      </c>
      <c r="AH860" s="18" t="s">
        <v>257</v>
      </c>
      <c r="AI860" s="18">
        <v>48</v>
      </c>
      <c r="AJ860" s="18" t="s">
        <v>476</v>
      </c>
      <c r="AK860" s="18">
        <f t="shared" si="194"/>
        <v>2</v>
      </c>
      <c r="AL860" s="18" t="s">
        <v>1202</v>
      </c>
      <c r="AM860" s="18" t="s">
        <v>324</v>
      </c>
      <c r="AN860" s="56">
        <v>1079000</v>
      </c>
      <c r="AO860" s="18" t="s">
        <v>1211</v>
      </c>
      <c r="AP860" s="26" t="s">
        <v>479</v>
      </c>
      <c r="AQ860" s="18">
        <v>4</v>
      </c>
      <c r="AR860" s="18" t="s">
        <v>561</v>
      </c>
      <c r="AS860" s="56">
        <f t="shared" si="191"/>
        <v>887000</v>
      </c>
      <c r="AT860" s="56">
        <v>1271000</v>
      </c>
      <c r="AU860" s="56">
        <f t="shared" si="192"/>
        <v>192000</v>
      </c>
      <c r="AV860" s="73">
        <f t="shared" si="193"/>
        <v>192000</v>
      </c>
      <c r="AW860" s="26" t="s">
        <v>501</v>
      </c>
      <c r="AX860" s="68">
        <v>1</v>
      </c>
      <c r="AY860" s="26" t="s">
        <v>628</v>
      </c>
      <c r="AZ860" s="68" t="s">
        <v>257</v>
      </c>
      <c r="BA860" s="26" t="s">
        <v>257</v>
      </c>
      <c r="BB860" s="18" t="s">
        <v>1243</v>
      </c>
      <c r="BC860" s="18"/>
      <c r="BD860" s="18"/>
      <c r="BE860" s="18"/>
      <c r="BF860" s="18"/>
      <c r="BG860" s="18"/>
      <c r="BH860" s="18"/>
      <c r="BI860" s="18"/>
      <c r="BJ860" s="18"/>
      <c r="BK860" s="18"/>
      <c r="BL860" s="18"/>
      <c r="BM860" s="18"/>
      <c r="BN860" s="18"/>
      <c r="BO860" s="18"/>
      <c r="BP860" s="18"/>
      <c r="BQ860" s="18"/>
      <c r="BR860" s="18"/>
      <c r="BS860" s="18"/>
      <c r="BT860" s="18"/>
      <c r="BU860" s="18"/>
      <c r="BV860" s="18"/>
      <c r="BW860" s="18"/>
      <c r="BX860" s="18"/>
      <c r="BY860" s="18"/>
      <c r="BZ860" s="18"/>
      <c r="CA860" s="18"/>
      <c r="CB860" s="18"/>
      <c r="CC860" s="18"/>
      <c r="CD860" s="18"/>
      <c r="CE860" s="18"/>
      <c r="CF860" s="18"/>
      <c r="CG860" s="18"/>
      <c r="CH860" s="18"/>
      <c r="CI860" s="18"/>
      <c r="CJ860" s="18"/>
      <c r="CK860" s="18"/>
      <c r="CL860" s="18"/>
      <c r="CM860" s="18"/>
      <c r="CN860" s="18"/>
      <c r="CO860" s="18"/>
      <c r="CP860" s="18"/>
      <c r="CQ860" s="18"/>
      <c r="CR860" s="18"/>
      <c r="CS860" s="18"/>
      <c r="CT860" s="18"/>
      <c r="CU860" s="18"/>
      <c r="CV860" s="18"/>
      <c r="CW860" s="18"/>
      <c r="CX860" s="18"/>
      <c r="CY860" s="18"/>
      <c r="CZ860" s="18"/>
      <c r="DA860" s="18"/>
      <c r="DB860" s="18"/>
      <c r="DC860" s="18"/>
      <c r="DD860" s="18"/>
      <c r="DE860" s="18"/>
      <c r="DF860" s="18"/>
      <c r="DG860" s="18"/>
      <c r="DH860" s="18"/>
      <c r="DI860" s="18"/>
      <c r="DJ860" s="18"/>
      <c r="DK860" s="18"/>
      <c r="DL860" s="18"/>
      <c r="DM860" s="18"/>
      <c r="DN860" s="18"/>
      <c r="DO860" s="18"/>
      <c r="DP860" s="18"/>
      <c r="DQ860" s="18"/>
      <c r="DR860" s="18"/>
      <c r="DS860" s="18"/>
      <c r="DT860" s="18"/>
      <c r="DU860" s="18"/>
      <c r="DV860" s="18"/>
      <c r="DW860" s="18"/>
      <c r="DX860" s="18"/>
      <c r="DY860" s="26"/>
      <c r="DZ860" s="18"/>
      <c r="EA860" s="18"/>
      <c r="EB860" s="18"/>
      <c r="EC860" s="18"/>
      <c r="ED860" s="18"/>
      <c r="EE860" s="18"/>
      <c r="EF860" s="18"/>
      <c r="EG860" s="18"/>
      <c r="EH860" s="18" t="s">
        <v>1254</v>
      </c>
      <c r="EI860" s="18" cm="1">
        <f t="array" ref="EI860">IF(SUMPRODUCT(--(DO860:DS860&lt;&gt;""))=0, 0,1)</f>
        <v>0</v>
      </c>
      <c r="EJ860" s="18" cm="1">
        <f t="array" ref="EJ860">IF(SUMPRODUCT(--(DT860:EG860&lt;&gt;""))=0, 0,1)</f>
        <v>0</v>
      </c>
      <c r="EK860" s="18" cm="1">
        <f t="array" ref="EK860">IF(SUMPRODUCT(--(EC860:EG860&lt;&gt;""))=0, 0,1)</f>
        <v>0</v>
      </c>
      <c r="EL860" s="18" cm="1">
        <f t="array" ref="EL860">IF(SUMPRODUCT(--(EE860:EG860&lt;&gt;""))=0, 0,1)</f>
        <v>0</v>
      </c>
      <c r="EM860" s="18">
        <f t="shared" si="195"/>
        <v>0</v>
      </c>
      <c r="EN860" s="18" t="str">
        <f t="shared" si="196"/>
        <v>NA</v>
      </c>
      <c r="EO860" s="18" t="str">
        <f t="shared" si="197"/>
        <v>NA</v>
      </c>
      <c r="EP860" s="18" t="str">
        <f t="shared" si="198"/>
        <v>NA</v>
      </c>
      <c r="EQ860" s="18" t="str">
        <f t="shared" si="199"/>
        <v>NA</v>
      </c>
      <c r="ER860" s="58" t="s">
        <v>2080</v>
      </c>
      <c r="ES860" s="59">
        <v>43802</v>
      </c>
      <c r="ET860" s="18" t="s">
        <v>1206</v>
      </c>
      <c r="EU860" s="18" t="s">
        <v>1197</v>
      </c>
    </row>
    <row r="861" spans="1:151" ht="15.75" customHeight="1" x14ac:dyDescent="0.2">
      <c r="A861" s="5" t="s">
        <v>349</v>
      </c>
      <c r="B861" s="24" t="s">
        <v>1196</v>
      </c>
      <c r="C861" s="26">
        <v>1</v>
      </c>
      <c r="D861" s="18" t="s">
        <v>1209</v>
      </c>
      <c r="E861" s="26" t="s">
        <v>1216</v>
      </c>
      <c r="F861" s="18" t="s">
        <v>553</v>
      </c>
      <c r="G861" s="18" t="s">
        <v>641</v>
      </c>
      <c r="H861" s="18" t="s">
        <v>642</v>
      </c>
      <c r="I861" s="18" t="s">
        <v>363</v>
      </c>
      <c r="J861" s="18" t="s">
        <v>363</v>
      </c>
      <c r="K861" s="18" t="s">
        <v>363</v>
      </c>
      <c r="L861" s="18" t="s">
        <v>363</v>
      </c>
      <c r="M861" s="18" t="s">
        <v>341</v>
      </c>
      <c r="N861" s="56">
        <v>2</v>
      </c>
      <c r="O861" s="18" t="s">
        <v>1198</v>
      </c>
      <c r="P861" s="18" t="s">
        <v>466</v>
      </c>
      <c r="Q861" s="18" t="s">
        <v>254</v>
      </c>
      <c r="R861" s="24" t="s">
        <v>257</v>
      </c>
      <c r="S861" s="24" t="s">
        <v>257</v>
      </c>
      <c r="T861" s="26" t="s">
        <v>257</v>
      </c>
      <c r="U861" s="26" t="s">
        <v>257</v>
      </c>
      <c r="V861" s="26" t="s">
        <v>257</v>
      </c>
      <c r="W861" s="26" t="s">
        <v>257</v>
      </c>
      <c r="X861" s="18" t="s">
        <v>1201</v>
      </c>
      <c r="Y861" s="18">
        <v>30</v>
      </c>
      <c r="Z861" s="18" t="s">
        <v>474</v>
      </c>
      <c r="AA861" s="18">
        <v>30</v>
      </c>
      <c r="AB861" s="57" t="s">
        <v>257</v>
      </c>
      <c r="AC861" s="18" t="s">
        <v>595</v>
      </c>
      <c r="AD861" s="18" t="s">
        <v>257</v>
      </c>
      <c r="AE861" s="18" t="s">
        <v>257</v>
      </c>
      <c r="AF861" s="18" t="s">
        <v>257</v>
      </c>
      <c r="AG861" s="18" t="s">
        <v>257</v>
      </c>
      <c r="AH861" s="18" t="s">
        <v>257</v>
      </c>
      <c r="AI861" s="18">
        <v>48</v>
      </c>
      <c r="AJ861" s="18" t="s">
        <v>476</v>
      </c>
      <c r="AK861" s="18">
        <f t="shared" si="194"/>
        <v>2</v>
      </c>
      <c r="AL861" s="18" t="s">
        <v>1202</v>
      </c>
      <c r="AM861" s="18" t="s">
        <v>324</v>
      </c>
      <c r="AN861" s="56">
        <v>613000</v>
      </c>
      <c r="AO861" s="18" t="s">
        <v>1211</v>
      </c>
      <c r="AP861" s="26" t="s">
        <v>479</v>
      </c>
      <c r="AQ861" s="18">
        <v>4</v>
      </c>
      <c r="AR861" s="18" t="s">
        <v>561</v>
      </c>
      <c r="AS861" s="56">
        <f t="shared" si="191"/>
        <v>409000</v>
      </c>
      <c r="AT861" s="56">
        <v>817000</v>
      </c>
      <c r="AU861" s="56">
        <f t="shared" si="192"/>
        <v>204000</v>
      </c>
      <c r="AV861" s="73">
        <f t="shared" si="193"/>
        <v>204000</v>
      </c>
      <c r="AW861" s="26" t="s">
        <v>501</v>
      </c>
      <c r="AX861" s="68">
        <v>2</v>
      </c>
      <c r="AY861" s="26" t="s">
        <v>628</v>
      </c>
      <c r="AZ861" s="68" t="s">
        <v>257</v>
      </c>
      <c r="BA861" s="26" t="s">
        <v>257</v>
      </c>
      <c r="BB861" s="18" t="s">
        <v>1243</v>
      </c>
      <c r="BC861" s="18"/>
      <c r="BD861" s="18"/>
      <c r="BE861" s="18"/>
      <c r="BF861" s="18"/>
      <c r="BG861" s="18"/>
      <c r="BH861" s="18"/>
      <c r="BI861" s="18"/>
      <c r="BJ861" s="18"/>
      <c r="BK861" s="18"/>
      <c r="BL861" s="18"/>
      <c r="BM861" s="18"/>
      <c r="BN861" s="18"/>
      <c r="BO861" s="18"/>
      <c r="BP861" s="18"/>
      <c r="BQ861" s="18"/>
      <c r="BR861" s="18"/>
      <c r="BS861" s="18"/>
      <c r="BT861" s="18"/>
      <c r="BU861" s="18"/>
      <c r="BV861" s="18"/>
      <c r="BW861" s="18"/>
      <c r="BX861" s="18"/>
      <c r="BY861" s="18"/>
      <c r="BZ861" s="18"/>
      <c r="CA861" s="18"/>
      <c r="CB861" s="18"/>
      <c r="CC861" s="18"/>
      <c r="CD861" s="18"/>
      <c r="CE861" s="18"/>
      <c r="CF861" s="18"/>
      <c r="CG861" s="18"/>
      <c r="CH861" s="18"/>
      <c r="CI861" s="18"/>
      <c r="CJ861" s="18"/>
      <c r="CK861" s="18"/>
      <c r="CL861" s="18"/>
      <c r="CM861" s="18"/>
      <c r="CN861" s="18"/>
      <c r="CO861" s="18"/>
      <c r="CP861" s="18"/>
      <c r="CQ861" s="18"/>
      <c r="CR861" s="18"/>
      <c r="CS861" s="18"/>
      <c r="CT861" s="18"/>
      <c r="CU861" s="18"/>
      <c r="CV861" s="18"/>
      <c r="CW861" s="18"/>
      <c r="CX861" s="18"/>
      <c r="CY861" s="18"/>
      <c r="CZ861" s="18"/>
      <c r="DA861" s="18"/>
      <c r="DB861" s="18"/>
      <c r="DC861" s="18"/>
      <c r="DD861" s="18"/>
      <c r="DE861" s="18"/>
      <c r="DF861" s="18"/>
      <c r="DG861" s="18"/>
      <c r="DH861" s="18"/>
      <c r="DI861" s="18"/>
      <c r="DJ861" s="18"/>
      <c r="DK861" s="18"/>
      <c r="DL861" s="18"/>
      <c r="DM861" s="18"/>
      <c r="DN861" s="18"/>
      <c r="DO861" s="18"/>
      <c r="DP861" s="18"/>
      <c r="DQ861" s="18"/>
      <c r="DR861" s="18"/>
      <c r="DS861" s="18"/>
      <c r="DT861" s="18"/>
      <c r="DU861" s="18"/>
      <c r="DV861" s="18"/>
      <c r="DW861" s="18"/>
      <c r="DX861" s="18"/>
      <c r="DY861" s="26"/>
      <c r="DZ861" s="18"/>
      <c r="EA861" s="18"/>
      <c r="EB861" s="18"/>
      <c r="EC861" s="18"/>
      <c r="ED861" s="18"/>
      <c r="EE861" s="18"/>
      <c r="EF861" s="18"/>
      <c r="EG861" s="18"/>
      <c r="EH861" s="18" t="s">
        <v>1255</v>
      </c>
      <c r="EI861" s="18" cm="1">
        <f t="array" ref="EI861">IF(SUMPRODUCT(--(DO861:DS861&lt;&gt;""))=0, 0,1)</f>
        <v>0</v>
      </c>
      <c r="EJ861" s="18" cm="1">
        <f t="array" ref="EJ861">IF(SUMPRODUCT(--(DT861:EG861&lt;&gt;""))=0, 0,1)</f>
        <v>0</v>
      </c>
      <c r="EK861" s="18" cm="1">
        <f t="array" ref="EK861">IF(SUMPRODUCT(--(EC861:EG861&lt;&gt;""))=0, 0,1)</f>
        <v>0</v>
      </c>
      <c r="EL861" s="18" cm="1">
        <f t="array" ref="EL861">IF(SUMPRODUCT(--(EE861:EG861&lt;&gt;""))=0, 0,1)</f>
        <v>0</v>
      </c>
      <c r="EM861" s="18">
        <f t="shared" si="195"/>
        <v>0</v>
      </c>
      <c r="EN861" s="18" t="str">
        <f t="shared" si="196"/>
        <v>NA</v>
      </c>
      <c r="EO861" s="18" t="str">
        <f t="shared" si="197"/>
        <v>NA</v>
      </c>
      <c r="EP861" s="18" t="str">
        <f t="shared" si="198"/>
        <v>NA</v>
      </c>
      <c r="EQ861" s="18" t="str">
        <f t="shared" si="199"/>
        <v>NA</v>
      </c>
      <c r="ER861" s="58" t="s">
        <v>2080</v>
      </c>
      <c r="ES861" s="59">
        <v>43802</v>
      </c>
      <c r="ET861" s="18" t="s">
        <v>1206</v>
      </c>
      <c r="EU861" s="18" t="s">
        <v>1197</v>
      </c>
    </row>
    <row r="862" spans="1:151" ht="15.75" customHeight="1" x14ac:dyDescent="0.2">
      <c r="A862" s="5" t="s">
        <v>349</v>
      </c>
      <c r="B862" s="24" t="s">
        <v>1196</v>
      </c>
      <c r="C862" s="26">
        <v>1</v>
      </c>
      <c r="D862" s="18" t="s">
        <v>1209</v>
      </c>
      <c r="E862" s="26" t="s">
        <v>1218</v>
      </c>
      <c r="F862" s="18" t="s">
        <v>553</v>
      </c>
      <c r="G862" s="18" t="s">
        <v>641</v>
      </c>
      <c r="H862" s="18" t="s">
        <v>642</v>
      </c>
      <c r="I862" s="18" t="s">
        <v>363</v>
      </c>
      <c r="J862" s="18" t="s">
        <v>363</v>
      </c>
      <c r="K862" s="18" t="s">
        <v>363</v>
      </c>
      <c r="L862" s="18" t="s">
        <v>363</v>
      </c>
      <c r="M862" s="18" t="s">
        <v>341</v>
      </c>
      <c r="N862" s="56">
        <v>2</v>
      </c>
      <c r="O862" s="18" t="s">
        <v>1198</v>
      </c>
      <c r="P862" s="18" t="s">
        <v>466</v>
      </c>
      <c r="Q862" s="18" t="s">
        <v>254</v>
      </c>
      <c r="R862" s="24" t="s">
        <v>257</v>
      </c>
      <c r="S862" s="24" t="s">
        <v>257</v>
      </c>
      <c r="T862" s="26" t="s">
        <v>257</v>
      </c>
      <c r="U862" s="26" t="s">
        <v>257</v>
      </c>
      <c r="V862" s="26" t="s">
        <v>257</v>
      </c>
      <c r="W862" s="26" t="s">
        <v>257</v>
      </c>
      <c r="X862" s="18" t="s">
        <v>1201</v>
      </c>
      <c r="Y862" s="18">
        <v>30</v>
      </c>
      <c r="Z862" s="18" t="s">
        <v>474</v>
      </c>
      <c r="AA862" s="18">
        <v>30</v>
      </c>
      <c r="AB862" s="57" t="s">
        <v>257</v>
      </c>
      <c r="AC862" s="18" t="s">
        <v>595</v>
      </c>
      <c r="AD862" s="18" t="s">
        <v>257</v>
      </c>
      <c r="AE862" s="18" t="s">
        <v>257</v>
      </c>
      <c r="AF862" s="18" t="s">
        <v>257</v>
      </c>
      <c r="AG862" s="18" t="s">
        <v>257</v>
      </c>
      <c r="AH862" s="18" t="s">
        <v>257</v>
      </c>
      <c r="AI862" s="18">
        <v>48</v>
      </c>
      <c r="AJ862" s="18" t="s">
        <v>476</v>
      </c>
      <c r="AK862" s="18">
        <f t="shared" si="194"/>
        <v>2</v>
      </c>
      <c r="AL862" s="18" t="s">
        <v>1202</v>
      </c>
      <c r="AM862" s="18" t="s">
        <v>324</v>
      </c>
      <c r="AN862" s="56">
        <v>0</v>
      </c>
      <c r="AO862" s="18" t="s">
        <v>1211</v>
      </c>
      <c r="AP862" s="26" t="s">
        <v>479</v>
      </c>
      <c r="AQ862" s="18">
        <v>4</v>
      </c>
      <c r="AR862" s="18" t="s">
        <v>561</v>
      </c>
      <c r="AS862" s="56">
        <f t="shared" si="191"/>
        <v>0</v>
      </c>
      <c r="AT862" s="56">
        <v>0</v>
      </c>
      <c r="AU862" s="56">
        <f t="shared" si="192"/>
        <v>0</v>
      </c>
      <c r="AV862" s="73">
        <f t="shared" si="193"/>
        <v>0</v>
      </c>
      <c r="AW862" s="26" t="s">
        <v>501</v>
      </c>
      <c r="AX862" s="68">
        <v>4</v>
      </c>
      <c r="AY862" s="26" t="s">
        <v>628</v>
      </c>
      <c r="AZ862" s="68" t="s">
        <v>257</v>
      </c>
      <c r="BA862" s="26" t="s">
        <v>257</v>
      </c>
      <c r="BB862" s="18" t="s">
        <v>1243</v>
      </c>
      <c r="BC862" s="18"/>
      <c r="BD862" s="18"/>
      <c r="BE862" s="18"/>
      <c r="BF862" s="18"/>
      <c r="BG862" s="18"/>
      <c r="BH862" s="18"/>
      <c r="BI862" s="18"/>
      <c r="BJ862" s="18"/>
      <c r="BK862" s="18"/>
      <c r="BL862" s="18"/>
      <c r="BM862" s="18"/>
      <c r="BN862" s="18"/>
      <c r="BO862" s="18"/>
      <c r="BP862" s="18"/>
      <c r="BQ862" s="18"/>
      <c r="BR862" s="18"/>
      <c r="BS862" s="18"/>
      <c r="BT862" s="18"/>
      <c r="BU862" s="18"/>
      <c r="BV862" s="18"/>
      <c r="BW862" s="18"/>
      <c r="BX862" s="18"/>
      <c r="BY862" s="18"/>
      <c r="BZ862" s="18"/>
      <c r="CA862" s="18"/>
      <c r="CB862" s="18"/>
      <c r="CC862" s="18"/>
      <c r="CD862" s="18"/>
      <c r="CE862" s="18"/>
      <c r="CF862" s="18"/>
      <c r="CG862" s="18"/>
      <c r="CH862" s="18"/>
      <c r="CI862" s="18"/>
      <c r="CJ862" s="18"/>
      <c r="CK862" s="18"/>
      <c r="CL862" s="18"/>
      <c r="CM862" s="18"/>
      <c r="CN862" s="18"/>
      <c r="CO862" s="18"/>
      <c r="CP862" s="18"/>
      <c r="CQ862" s="18"/>
      <c r="CR862" s="18"/>
      <c r="CS862" s="18"/>
      <c r="CT862" s="18"/>
      <c r="CU862" s="18"/>
      <c r="CV862" s="18"/>
      <c r="CW862" s="18"/>
      <c r="CX862" s="18"/>
      <c r="CY862" s="18"/>
      <c r="CZ862" s="18"/>
      <c r="DA862" s="18"/>
      <c r="DB862" s="18"/>
      <c r="DC862" s="18"/>
      <c r="DD862" s="18"/>
      <c r="DE862" s="18"/>
      <c r="DF862" s="18"/>
      <c r="DG862" s="18"/>
      <c r="DH862" s="18"/>
      <c r="DI862" s="18"/>
      <c r="DJ862" s="18"/>
      <c r="DK862" s="18"/>
      <c r="DL862" s="18"/>
      <c r="DM862" s="18"/>
      <c r="DN862" s="18"/>
      <c r="DO862" s="18"/>
      <c r="DP862" s="18"/>
      <c r="DQ862" s="18"/>
      <c r="DR862" s="18"/>
      <c r="DS862" s="18"/>
      <c r="DT862" s="18"/>
      <c r="DU862" s="18"/>
      <c r="DV862" s="18"/>
      <c r="DW862" s="18"/>
      <c r="DX862" s="18"/>
      <c r="DY862" s="26"/>
      <c r="DZ862" s="18">
        <v>1</v>
      </c>
      <c r="EA862" s="18"/>
      <c r="EB862" s="18"/>
      <c r="EC862" s="18"/>
      <c r="ED862" s="18"/>
      <c r="EE862" s="18"/>
      <c r="EF862" s="18"/>
      <c r="EG862" s="18">
        <v>1</v>
      </c>
      <c r="EH862" s="18" t="s">
        <v>1256</v>
      </c>
      <c r="EI862" s="18" cm="1">
        <f t="array" ref="EI862">IF(SUMPRODUCT(--(DO862:DS862&lt;&gt;""))=0, 0,1)</f>
        <v>0</v>
      </c>
      <c r="EJ862" s="18" cm="1">
        <f t="array" ref="EJ862">IF(SUMPRODUCT(--(DT862:EG862&lt;&gt;""))=0, 0,1)</f>
        <v>1</v>
      </c>
      <c r="EK862" s="18" cm="1">
        <f t="array" ref="EK862">IF(SUMPRODUCT(--(EC862:EG862&lt;&gt;""))=0, 0,1)</f>
        <v>1</v>
      </c>
      <c r="EL862" s="18" cm="1">
        <f t="array" ref="EL862">IF(SUMPRODUCT(--(EE862:EG862&lt;&gt;""))=0, 0,1)</f>
        <v>1</v>
      </c>
      <c r="EM862" s="18">
        <f t="shared" si="195"/>
        <v>1</v>
      </c>
      <c r="EN862" s="18" t="str">
        <f t="shared" si="196"/>
        <v>NA</v>
      </c>
      <c r="EO862" s="18">
        <f t="shared" si="197"/>
        <v>1</v>
      </c>
      <c r="EP862" s="18">
        <f t="shared" si="198"/>
        <v>1</v>
      </c>
      <c r="EQ862" s="18">
        <f t="shared" si="199"/>
        <v>1</v>
      </c>
      <c r="ER862" s="58" t="s">
        <v>2080</v>
      </c>
      <c r="ES862" s="59">
        <v>43802</v>
      </c>
      <c r="ET862" s="18" t="s">
        <v>1206</v>
      </c>
      <c r="EU862" s="18" t="s">
        <v>1197</v>
      </c>
    </row>
    <row r="863" spans="1:151" ht="15.75" customHeight="1" x14ac:dyDescent="0.2">
      <c r="A863" s="5" t="s">
        <v>354</v>
      </c>
      <c r="B863" s="24" t="s">
        <v>1257</v>
      </c>
      <c r="C863" s="26">
        <v>1</v>
      </c>
      <c r="D863" s="18" t="s">
        <v>515</v>
      </c>
      <c r="E863" s="18" t="s">
        <v>1261</v>
      </c>
      <c r="F863" s="18" t="s">
        <v>553</v>
      </c>
      <c r="G863" s="18" t="s">
        <v>609</v>
      </c>
      <c r="H863" s="18" t="s">
        <v>1260</v>
      </c>
      <c r="I863" s="18" t="s">
        <v>363</v>
      </c>
      <c r="J863" s="18" t="s">
        <v>363</v>
      </c>
      <c r="K863" s="18" t="s">
        <v>363</v>
      </c>
      <c r="L863" s="18" t="s">
        <v>363</v>
      </c>
      <c r="M863" s="18" t="s">
        <v>341</v>
      </c>
      <c r="N863" s="56">
        <v>16</v>
      </c>
      <c r="O863" s="60" t="s">
        <v>1259</v>
      </c>
      <c r="P863" s="18" t="s">
        <v>466</v>
      </c>
      <c r="Q863" s="18" t="s">
        <v>254</v>
      </c>
      <c r="R863" s="24" t="s">
        <v>257</v>
      </c>
      <c r="S863" s="24" t="s">
        <v>257</v>
      </c>
      <c r="T863" s="26" t="s">
        <v>257</v>
      </c>
      <c r="U863" s="26" t="s">
        <v>257</v>
      </c>
      <c r="V863" s="26" t="s">
        <v>257</v>
      </c>
      <c r="W863" s="26" t="s">
        <v>257</v>
      </c>
      <c r="X863" s="18" t="s">
        <v>1262</v>
      </c>
      <c r="Y863" s="18">
        <v>0</v>
      </c>
      <c r="Z863" s="18" t="s">
        <v>474</v>
      </c>
      <c r="AA863" s="18">
        <v>0</v>
      </c>
      <c r="AB863" s="57" t="s">
        <v>257</v>
      </c>
      <c r="AC863" s="18" t="s">
        <v>595</v>
      </c>
      <c r="AD863" s="18" t="s">
        <v>257</v>
      </c>
      <c r="AE863" s="18" t="s">
        <v>257</v>
      </c>
      <c r="AF863" s="18" t="s">
        <v>257</v>
      </c>
      <c r="AG863" s="18" t="s">
        <v>257</v>
      </c>
      <c r="AH863" s="18" t="s">
        <v>257</v>
      </c>
      <c r="AI863" s="18">
        <v>24</v>
      </c>
      <c r="AJ863" s="18" t="s">
        <v>476</v>
      </c>
      <c r="AK863" s="18">
        <f t="shared" si="194"/>
        <v>1</v>
      </c>
      <c r="AL863" s="18" t="s">
        <v>1263</v>
      </c>
      <c r="AM863" s="18" t="s">
        <v>1264</v>
      </c>
      <c r="AN863" s="63">
        <v>4.6699999999999998E-2</v>
      </c>
      <c r="AO863" s="18" t="s">
        <v>1265</v>
      </c>
      <c r="AP863" s="26" t="s">
        <v>479</v>
      </c>
      <c r="AQ863" s="18">
        <v>4</v>
      </c>
      <c r="AR863" s="18" t="s">
        <v>561</v>
      </c>
      <c r="AS863" s="63">
        <f t="shared" si="191"/>
        <v>2.2699999999999998E-2</v>
      </c>
      <c r="AT863" s="63">
        <v>7.0699999999999999E-2</v>
      </c>
      <c r="AU863" s="63">
        <f t="shared" si="192"/>
        <v>2.4E-2</v>
      </c>
      <c r="AV863" s="63">
        <f t="shared" si="193"/>
        <v>2.4E-2</v>
      </c>
      <c r="AW863" s="26" t="s">
        <v>557</v>
      </c>
      <c r="AX863" s="18">
        <v>24</v>
      </c>
      <c r="AY863" s="26" t="s">
        <v>476</v>
      </c>
      <c r="AZ863" s="18" t="s">
        <v>257</v>
      </c>
      <c r="BA863" s="18" t="s">
        <v>257</v>
      </c>
      <c r="BB863" s="18" t="s">
        <v>683</v>
      </c>
      <c r="BC863" s="18" t="s">
        <v>1266</v>
      </c>
      <c r="BD863" s="63">
        <v>2.87E-2</v>
      </c>
      <c r="BE863" s="18" t="s">
        <v>1267</v>
      </c>
      <c r="BF863" s="26" t="s">
        <v>479</v>
      </c>
      <c r="BG863" s="18">
        <v>4</v>
      </c>
      <c r="BH863" s="18" t="s">
        <v>561</v>
      </c>
      <c r="BI863" s="63">
        <f t="shared" ref="BI863:BI864" si="200">BD863-BK863</f>
        <v>1.9099999999999999E-2</v>
      </c>
      <c r="BJ863" s="63">
        <v>3.8300000000000001E-2</v>
      </c>
      <c r="BK863" s="63">
        <f t="shared" ref="BK863:BK864" si="201">BL863</f>
        <v>9.6000000000000009E-3</v>
      </c>
      <c r="BL863" s="63">
        <f t="shared" ref="BL863:BL864" si="202">BJ863-BD863</f>
        <v>9.6000000000000009E-3</v>
      </c>
      <c r="BM863" s="26" t="s">
        <v>557</v>
      </c>
      <c r="BN863" s="18">
        <v>24</v>
      </c>
      <c r="BO863" s="26" t="s">
        <v>476</v>
      </c>
      <c r="BP863" s="18" t="s">
        <v>257</v>
      </c>
      <c r="BQ863" s="18" t="s">
        <v>257</v>
      </c>
      <c r="BR863" s="18" t="s">
        <v>1268</v>
      </c>
      <c r="BS863" s="18" t="s">
        <v>1269</v>
      </c>
      <c r="BT863" s="63">
        <v>1.038</v>
      </c>
      <c r="BU863" s="18" t="s">
        <v>1270</v>
      </c>
      <c r="BV863" s="26" t="s">
        <v>1271</v>
      </c>
      <c r="BW863" s="18">
        <v>4</v>
      </c>
      <c r="BX863" s="18" t="s">
        <v>561</v>
      </c>
      <c r="BY863" s="63" t="s">
        <v>257</v>
      </c>
      <c r="BZ863" s="63" t="s">
        <v>257</v>
      </c>
      <c r="CA863" s="63" t="s">
        <v>257</v>
      </c>
      <c r="CB863" s="63" t="s">
        <v>257</v>
      </c>
      <c r="CC863" s="63" t="s">
        <v>257</v>
      </c>
      <c r="CD863" s="18">
        <v>24</v>
      </c>
      <c r="CE863" s="26" t="s">
        <v>476</v>
      </c>
      <c r="CF863" s="18" t="s">
        <v>257</v>
      </c>
      <c r="CG863" s="18" t="s">
        <v>257</v>
      </c>
      <c r="CH863" s="18" t="s">
        <v>1272</v>
      </c>
      <c r="CI863" s="18" t="s">
        <v>294</v>
      </c>
      <c r="CJ863" s="63">
        <v>1.4</v>
      </c>
      <c r="CK863" s="18" t="s">
        <v>821</v>
      </c>
      <c r="CL863" s="26" t="s">
        <v>1271</v>
      </c>
      <c r="CM863" s="18">
        <v>4</v>
      </c>
      <c r="CN863" s="18" t="s">
        <v>561</v>
      </c>
      <c r="CO863" s="63">
        <v>1.25</v>
      </c>
      <c r="CP863" s="63">
        <v>1.44</v>
      </c>
      <c r="CQ863" s="63">
        <f t="shared" ref="CQ863:CQ864" si="203">CJ863-CO863</f>
        <v>0.14999999999999991</v>
      </c>
      <c r="CR863" s="63">
        <f t="shared" ref="CR863:CR864" si="204">CP863-CJ863</f>
        <v>4.0000000000000036E-2</v>
      </c>
      <c r="CS863" s="26" t="s">
        <v>1273</v>
      </c>
      <c r="CT863" s="18">
        <v>24</v>
      </c>
      <c r="CU863" s="26" t="s">
        <v>476</v>
      </c>
      <c r="CV863" s="18" t="s">
        <v>257</v>
      </c>
      <c r="CW863" s="18" t="s">
        <v>257</v>
      </c>
      <c r="CX863" s="18" t="s">
        <v>1274</v>
      </c>
      <c r="CY863" s="18" t="s">
        <v>1275</v>
      </c>
      <c r="CZ863" s="57">
        <v>13.5</v>
      </c>
      <c r="DA863" s="18" t="s">
        <v>1267</v>
      </c>
      <c r="DB863" s="26" t="s">
        <v>479</v>
      </c>
      <c r="DC863" s="18">
        <v>4</v>
      </c>
      <c r="DD863" s="18" t="s">
        <v>561</v>
      </c>
      <c r="DE863" s="57">
        <f t="shared" ref="DE863:DE864" si="205">CZ863-DG863</f>
        <v>11.3</v>
      </c>
      <c r="DF863" s="57">
        <v>15.7</v>
      </c>
      <c r="DG863" s="57">
        <f t="shared" ref="DG863:DG864" si="206">DH863</f>
        <v>2.1999999999999993</v>
      </c>
      <c r="DH863" s="57">
        <f t="shared" ref="DH863:DH864" si="207">DF863-CZ863</f>
        <v>2.1999999999999993</v>
      </c>
      <c r="DI863" s="26" t="s">
        <v>557</v>
      </c>
      <c r="DJ863" s="18">
        <v>24</v>
      </c>
      <c r="DK863" s="26" t="s">
        <v>476</v>
      </c>
      <c r="DL863" s="18" t="s">
        <v>257</v>
      </c>
      <c r="DM863" s="18" t="s">
        <v>257</v>
      </c>
      <c r="DN863" s="18" t="s">
        <v>1276</v>
      </c>
      <c r="DO863" s="18"/>
      <c r="DP863" s="18"/>
      <c r="DQ863" s="18"/>
      <c r="DR863" s="18"/>
      <c r="DS863" s="18"/>
      <c r="DT863" s="18"/>
      <c r="DU863" s="18">
        <v>0</v>
      </c>
      <c r="DV863" s="18"/>
      <c r="DW863" s="18"/>
      <c r="DX863" s="18"/>
      <c r="DY863" s="18"/>
      <c r="DZ863" s="18"/>
      <c r="EA863" s="18"/>
      <c r="EB863" s="18"/>
      <c r="EC863" s="18"/>
      <c r="ED863" s="18"/>
      <c r="EE863" s="18"/>
      <c r="EF863" s="18"/>
      <c r="EG863" s="18"/>
      <c r="EH863" s="18" t="s">
        <v>1277</v>
      </c>
      <c r="EI863" s="18" cm="1">
        <f t="array" ref="EI863">IF(SUMPRODUCT(--(DO863:DS863&lt;&gt;""))=0, 0,1)</f>
        <v>0</v>
      </c>
      <c r="EJ863" s="18" cm="1">
        <f t="array" ref="EJ863">IF(SUMPRODUCT(--(DT863:EG863&lt;&gt;""))=0, 0,1)</f>
        <v>1</v>
      </c>
      <c r="EK863" s="18" cm="1">
        <f t="array" ref="EK863">IF(SUMPRODUCT(--(EC863:EG863&lt;&gt;""))=0, 0,1)</f>
        <v>0</v>
      </c>
      <c r="EL863" s="18" cm="1">
        <f t="array" ref="EL863">IF(SUMPRODUCT(--(EE863:EG863&lt;&gt;""))=0, 0,1)</f>
        <v>0</v>
      </c>
      <c r="EM863" s="18">
        <f t="shared" si="195"/>
        <v>0</v>
      </c>
      <c r="EN863" s="18" t="str">
        <f t="shared" si="196"/>
        <v>NA</v>
      </c>
      <c r="EO863" s="18">
        <f t="shared" si="197"/>
        <v>0</v>
      </c>
      <c r="EP863" s="18" t="str">
        <f t="shared" si="198"/>
        <v>NA</v>
      </c>
      <c r="EQ863" s="18" t="str">
        <f t="shared" si="199"/>
        <v>NA</v>
      </c>
      <c r="ER863" s="58" t="s">
        <v>2080</v>
      </c>
      <c r="ES863" s="59">
        <v>43801</v>
      </c>
      <c r="ET863" s="18" t="s">
        <v>1258</v>
      </c>
      <c r="EU863" s="3" t="s">
        <v>1258</v>
      </c>
    </row>
    <row r="864" spans="1:151" ht="15.75" customHeight="1" x14ac:dyDescent="0.2">
      <c r="A864" s="5" t="s">
        <v>354</v>
      </c>
      <c r="B864" s="24" t="s">
        <v>1257</v>
      </c>
      <c r="C864" s="26">
        <v>1</v>
      </c>
      <c r="D864" s="18" t="s">
        <v>1278</v>
      </c>
      <c r="E864" s="18" t="s">
        <v>1261</v>
      </c>
      <c r="F864" s="18" t="s">
        <v>553</v>
      </c>
      <c r="G864" s="18" t="s">
        <v>609</v>
      </c>
      <c r="H864" s="18" t="s">
        <v>1260</v>
      </c>
      <c r="I864" s="18" t="s">
        <v>363</v>
      </c>
      <c r="J864" s="18" t="s">
        <v>363</v>
      </c>
      <c r="K864" s="18" t="s">
        <v>363</v>
      </c>
      <c r="L864" s="18" t="s">
        <v>363</v>
      </c>
      <c r="M864" s="18" t="s">
        <v>341</v>
      </c>
      <c r="N864" s="56">
        <v>16</v>
      </c>
      <c r="O864" s="18" t="s">
        <v>1259</v>
      </c>
      <c r="P864" s="18" t="s">
        <v>466</v>
      </c>
      <c r="Q864" s="18" t="s">
        <v>254</v>
      </c>
      <c r="R864" s="24" t="s">
        <v>257</v>
      </c>
      <c r="S864" s="24" t="s">
        <v>257</v>
      </c>
      <c r="T864" s="26" t="s">
        <v>257</v>
      </c>
      <c r="U864" s="26" t="s">
        <v>257</v>
      </c>
      <c r="V864" s="26" t="s">
        <v>257</v>
      </c>
      <c r="W864" s="26" t="s">
        <v>257</v>
      </c>
      <c r="X864" s="18" t="s">
        <v>1262</v>
      </c>
      <c r="Y864" s="18">
        <v>62</v>
      </c>
      <c r="Z864" s="18" t="s">
        <v>474</v>
      </c>
      <c r="AA864" s="18">
        <v>62</v>
      </c>
      <c r="AB864" s="57" t="s">
        <v>257</v>
      </c>
      <c r="AC864" s="18" t="s">
        <v>595</v>
      </c>
      <c r="AD864" s="18" t="s">
        <v>257</v>
      </c>
      <c r="AE864" s="18" t="s">
        <v>257</v>
      </c>
      <c r="AF864" s="18" t="s">
        <v>257</v>
      </c>
      <c r="AG864" s="18" t="s">
        <v>257</v>
      </c>
      <c r="AH864" s="18" t="s">
        <v>257</v>
      </c>
      <c r="AI864" s="18">
        <v>24</v>
      </c>
      <c r="AJ864" s="18" t="s">
        <v>476</v>
      </c>
      <c r="AK864" s="18">
        <f t="shared" si="194"/>
        <v>1</v>
      </c>
      <c r="AL864" s="18" t="s">
        <v>1263</v>
      </c>
      <c r="AM864" s="18" t="s">
        <v>1264</v>
      </c>
      <c r="AN864" s="63">
        <v>0.1401</v>
      </c>
      <c r="AO864" s="18" t="s">
        <v>1265</v>
      </c>
      <c r="AP864" s="26" t="s">
        <v>479</v>
      </c>
      <c r="AQ864" s="18">
        <v>4</v>
      </c>
      <c r="AR864" s="18" t="s">
        <v>561</v>
      </c>
      <c r="AS864" s="63">
        <f t="shared" si="191"/>
        <v>0.11169999999999999</v>
      </c>
      <c r="AT864" s="63">
        <v>0.16850000000000001</v>
      </c>
      <c r="AU864" s="63">
        <f t="shared" si="192"/>
        <v>2.8400000000000009E-2</v>
      </c>
      <c r="AV864" s="63">
        <f t="shared" si="193"/>
        <v>2.8400000000000009E-2</v>
      </c>
      <c r="AW864" s="26" t="s">
        <v>557</v>
      </c>
      <c r="AX864" s="18">
        <v>24</v>
      </c>
      <c r="AY864" s="26" t="s">
        <v>476</v>
      </c>
      <c r="AZ864" s="18" t="s">
        <v>257</v>
      </c>
      <c r="BA864" s="18" t="s">
        <v>257</v>
      </c>
      <c r="BB864" s="18" t="s">
        <v>683</v>
      </c>
      <c r="BC864" s="18" t="s">
        <v>1266</v>
      </c>
      <c r="BD864" s="63">
        <v>0.129</v>
      </c>
      <c r="BE864" s="18" t="s">
        <v>1267</v>
      </c>
      <c r="BF864" s="26" t="s">
        <v>479</v>
      </c>
      <c r="BG864" s="18">
        <v>4</v>
      </c>
      <c r="BH864" s="18" t="s">
        <v>561</v>
      </c>
      <c r="BI864" s="63">
        <f t="shared" si="200"/>
        <v>0.10250000000000001</v>
      </c>
      <c r="BJ864" s="63">
        <v>0.1555</v>
      </c>
      <c r="BK864" s="63">
        <f t="shared" si="201"/>
        <v>2.6499999999999996E-2</v>
      </c>
      <c r="BL864" s="63">
        <f t="shared" si="202"/>
        <v>2.6499999999999996E-2</v>
      </c>
      <c r="BM864" s="26" t="s">
        <v>557</v>
      </c>
      <c r="BN864" s="18">
        <v>24</v>
      </c>
      <c r="BO864" s="26" t="s">
        <v>476</v>
      </c>
      <c r="BP864" s="18" t="s">
        <v>257</v>
      </c>
      <c r="BQ864" s="18" t="s">
        <v>257</v>
      </c>
      <c r="BR864" s="18" t="s">
        <v>1268</v>
      </c>
      <c r="BS864" s="18" t="s">
        <v>1269</v>
      </c>
      <c r="BT864" s="63">
        <v>0.96799999999999997</v>
      </c>
      <c r="BU864" s="18" t="s">
        <v>1270</v>
      </c>
      <c r="BV864" s="26" t="s">
        <v>1271</v>
      </c>
      <c r="BW864" s="18">
        <v>4</v>
      </c>
      <c r="BX864" s="18" t="s">
        <v>561</v>
      </c>
      <c r="BY864" s="63" t="s">
        <v>257</v>
      </c>
      <c r="BZ864" s="63" t="s">
        <v>257</v>
      </c>
      <c r="CA864" s="63" t="s">
        <v>257</v>
      </c>
      <c r="CB864" s="63" t="s">
        <v>257</v>
      </c>
      <c r="CC864" s="63" t="s">
        <v>257</v>
      </c>
      <c r="CD864" s="18">
        <v>24</v>
      </c>
      <c r="CE864" s="26" t="s">
        <v>476</v>
      </c>
      <c r="CF864" s="18" t="s">
        <v>257</v>
      </c>
      <c r="CG864" s="18" t="s">
        <v>257</v>
      </c>
      <c r="CH864" s="18" t="s">
        <v>1272</v>
      </c>
      <c r="CI864" s="18" t="s">
        <v>294</v>
      </c>
      <c r="CJ864" s="63">
        <v>1.35</v>
      </c>
      <c r="CK864" s="18" t="s">
        <v>821</v>
      </c>
      <c r="CL864" s="26" t="s">
        <v>1271</v>
      </c>
      <c r="CM864" s="18">
        <v>4</v>
      </c>
      <c r="CN864" s="18" t="s">
        <v>561</v>
      </c>
      <c r="CO864" s="63">
        <v>1.2609999999999999</v>
      </c>
      <c r="CP864" s="63">
        <v>1.3859999999999999</v>
      </c>
      <c r="CQ864" s="63">
        <f t="shared" si="203"/>
        <v>8.900000000000019E-2</v>
      </c>
      <c r="CR864" s="63">
        <f t="shared" si="204"/>
        <v>3.599999999999981E-2</v>
      </c>
      <c r="CS864" s="26" t="s">
        <v>1273</v>
      </c>
      <c r="CT864" s="18">
        <v>24</v>
      </c>
      <c r="CU864" s="26" t="s">
        <v>476</v>
      </c>
      <c r="CV864" s="18" t="s">
        <v>257</v>
      </c>
      <c r="CW864" s="18" t="s">
        <v>257</v>
      </c>
      <c r="CX864" s="18" t="s">
        <v>1274</v>
      </c>
      <c r="CY864" s="18" t="s">
        <v>1275</v>
      </c>
      <c r="CZ864" s="57">
        <v>2.1</v>
      </c>
      <c r="DA864" s="18" t="s">
        <v>1267</v>
      </c>
      <c r="DB864" s="26" t="s">
        <v>479</v>
      </c>
      <c r="DC864" s="18">
        <v>4</v>
      </c>
      <c r="DD864" s="18" t="s">
        <v>561</v>
      </c>
      <c r="DE864" s="57">
        <f t="shared" si="205"/>
        <v>1.6</v>
      </c>
      <c r="DF864" s="57">
        <v>2.6</v>
      </c>
      <c r="DG864" s="57">
        <f t="shared" si="206"/>
        <v>0.5</v>
      </c>
      <c r="DH864" s="57">
        <f t="shared" si="207"/>
        <v>0.5</v>
      </c>
      <c r="DI864" s="26" t="s">
        <v>557</v>
      </c>
      <c r="DJ864" s="18">
        <v>24</v>
      </c>
      <c r="DK864" s="26" t="s">
        <v>476</v>
      </c>
      <c r="DL864" s="18" t="s">
        <v>257</v>
      </c>
      <c r="DM864" s="18" t="s">
        <v>257</v>
      </c>
      <c r="DN864" s="18" t="s">
        <v>1276</v>
      </c>
      <c r="DO864" s="18"/>
      <c r="DP864" s="18"/>
      <c r="DQ864" s="18"/>
      <c r="DR864" s="18"/>
      <c r="DS864" s="18"/>
      <c r="DT864" s="18"/>
      <c r="DU864" s="18">
        <v>0</v>
      </c>
      <c r="DV864" s="18"/>
      <c r="DW864" s="18"/>
      <c r="DX864" s="18"/>
      <c r="DY864" s="18"/>
      <c r="DZ864" s="18"/>
      <c r="EA864" s="18"/>
      <c r="EB864" s="18"/>
      <c r="EC864" s="18"/>
      <c r="ED864" s="18"/>
      <c r="EE864" s="18"/>
      <c r="EF864" s="18"/>
      <c r="EG864" s="18"/>
      <c r="EH864" s="18" t="s">
        <v>1277</v>
      </c>
      <c r="EI864" s="18" cm="1">
        <f t="array" ref="EI864">IF(SUMPRODUCT(--(DO864:DS864&lt;&gt;""))=0, 0,1)</f>
        <v>0</v>
      </c>
      <c r="EJ864" s="18" cm="1">
        <f t="array" ref="EJ864">IF(SUMPRODUCT(--(DT864:EG864&lt;&gt;""))=0, 0,1)</f>
        <v>1</v>
      </c>
      <c r="EK864" s="18" cm="1">
        <f t="array" ref="EK864">IF(SUMPRODUCT(--(EC864:EG864&lt;&gt;""))=0, 0,1)</f>
        <v>0</v>
      </c>
      <c r="EL864" s="18" cm="1">
        <f t="array" ref="EL864">IF(SUMPRODUCT(--(EE864:EG864&lt;&gt;""))=0, 0,1)</f>
        <v>0</v>
      </c>
      <c r="EM864" s="18">
        <f t="shared" si="195"/>
        <v>0</v>
      </c>
      <c r="EN864" s="18" t="str">
        <f t="shared" si="196"/>
        <v>NA</v>
      </c>
      <c r="EO864" s="18">
        <f t="shared" si="197"/>
        <v>0</v>
      </c>
      <c r="EP864" s="18" t="str">
        <f t="shared" si="198"/>
        <v>NA</v>
      </c>
      <c r="EQ864" s="18" t="str">
        <f t="shared" si="199"/>
        <v>NA</v>
      </c>
      <c r="ER864" s="58" t="s">
        <v>2080</v>
      </c>
      <c r="ES864" s="59">
        <v>43801</v>
      </c>
      <c r="ET864" s="18" t="s">
        <v>1258</v>
      </c>
      <c r="EU864" s="3" t="s">
        <v>1258</v>
      </c>
    </row>
    <row r="865" spans="1:151" ht="15.75" customHeight="1" x14ac:dyDescent="0.2">
      <c r="A865" s="5" t="s">
        <v>354</v>
      </c>
      <c r="B865" s="24" t="s">
        <v>1257</v>
      </c>
      <c r="C865" s="26">
        <v>1</v>
      </c>
      <c r="D865" s="18" t="s">
        <v>515</v>
      </c>
      <c r="E865" s="18" t="s">
        <v>1279</v>
      </c>
      <c r="F865" s="18" t="s">
        <v>553</v>
      </c>
      <c r="G865" s="18" t="s">
        <v>609</v>
      </c>
      <c r="H865" s="18" t="s">
        <v>1260</v>
      </c>
      <c r="I865" s="18" t="s">
        <v>363</v>
      </c>
      <c r="J865" s="18" t="s">
        <v>363</v>
      </c>
      <c r="K865" s="18" t="s">
        <v>363</v>
      </c>
      <c r="L865" s="18" t="s">
        <v>363</v>
      </c>
      <c r="M865" s="18" t="s">
        <v>341</v>
      </c>
      <c r="N865" s="56">
        <v>16</v>
      </c>
      <c r="O865" s="18" t="s">
        <v>1259</v>
      </c>
      <c r="P865" s="18" t="s">
        <v>466</v>
      </c>
      <c r="Q865" s="18" t="s">
        <v>254</v>
      </c>
      <c r="R865" s="24" t="s">
        <v>257</v>
      </c>
      <c r="S865" s="24" t="s">
        <v>257</v>
      </c>
      <c r="T865" s="26" t="s">
        <v>257</v>
      </c>
      <c r="U865" s="26" t="s">
        <v>257</v>
      </c>
      <c r="V865" s="26" t="s">
        <v>257</v>
      </c>
      <c r="W865" s="26" t="s">
        <v>257</v>
      </c>
      <c r="X865" s="18" t="s">
        <v>1262</v>
      </c>
      <c r="Y865" s="18">
        <v>0</v>
      </c>
      <c r="Z865" s="18" t="s">
        <v>474</v>
      </c>
      <c r="AA865" s="18">
        <v>0</v>
      </c>
      <c r="AB865" s="57" t="s">
        <v>257</v>
      </c>
      <c r="AC865" s="18" t="s">
        <v>595</v>
      </c>
      <c r="AD865" s="18" t="s">
        <v>257</v>
      </c>
      <c r="AE865" s="18" t="s">
        <v>257</v>
      </c>
      <c r="AF865" s="18" t="s">
        <v>257</v>
      </c>
      <c r="AG865" s="18" t="s">
        <v>257</v>
      </c>
      <c r="AH865" s="18" t="s">
        <v>257</v>
      </c>
      <c r="AI865" s="18">
        <v>24</v>
      </c>
      <c r="AJ865" s="18" t="s">
        <v>476</v>
      </c>
      <c r="AK865" s="18">
        <f t="shared" si="194"/>
        <v>1</v>
      </c>
      <c r="AL865" s="18" t="s">
        <v>1263</v>
      </c>
      <c r="AM865" s="18"/>
      <c r="AN865" s="57"/>
      <c r="AO865" s="18"/>
      <c r="AP865" s="26"/>
      <c r="AQ865" s="18"/>
      <c r="AR865" s="18"/>
      <c r="AS865" s="18"/>
      <c r="AT865" s="18"/>
      <c r="AU865" s="18"/>
      <c r="AV865" s="5"/>
      <c r="AW865" s="5"/>
      <c r="AX865" s="5"/>
      <c r="AY865" s="5"/>
      <c r="AZ865" s="5"/>
      <c r="BA865" s="5"/>
      <c r="BB865" s="18"/>
      <c r="BC865" s="18"/>
      <c r="BD865" s="18"/>
      <c r="BE865" s="18"/>
      <c r="BF865" s="18"/>
      <c r="BG865" s="18"/>
      <c r="BH865" s="18"/>
      <c r="BI865" s="18"/>
      <c r="BJ865" s="18"/>
      <c r="BK865" s="18"/>
      <c r="BL865" s="18"/>
      <c r="BM865" s="18"/>
      <c r="BN865" s="18"/>
      <c r="BO865" s="18"/>
      <c r="BP865" s="18"/>
      <c r="BQ865" s="18"/>
      <c r="BR865" s="18"/>
      <c r="BS865" s="18" t="s">
        <v>1269</v>
      </c>
      <c r="BT865" s="18">
        <v>0.98499999999999999</v>
      </c>
      <c r="BU865" s="18" t="s">
        <v>1270</v>
      </c>
      <c r="BV865" s="26" t="s">
        <v>1271</v>
      </c>
      <c r="BW865" s="18">
        <v>4</v>
      </c>
      <c r="BX865" s="18" t="s">
        <v>561</v>
      </c>
      <c r="BY865" s="63" t="s">
        <v>257</v>
      </c>
      <c r="BZ865" s="63" t="s">
        <v>257</v>
      </c>
      <c r="CA865" s="63" t="s">
        <v>257</v>
      </c>
      <c r="CB865" s="63" t="s">
        <v>257</v>
      </c>
      <c r="CC865" s="63" t="s">
        <v>257</v>
      </c>
      <c r="CD865" s="18">
        <v>24</v>
      </c>
      <c r="CE865" s="26" t="s">
        <v>476</v>
      </c>
      <c r="CF865" s="18" t="s">
        <v>257</v>
      </c>
      <c r="CG865" s="18" t="s">
        <v>257</v>
      </c>
      <c r="CH865" s="18" t="s">
        <v>1272</v>
      </c>
      <c r="CI865" s="18"/>
      <c r="CJ865" s="18"/>
      <c r="CK865" s="18"/>
      <c r="CL865" s="18"/>
      <c r="CM865" s="18"/>
      <c r="CN865" s="18"/>
      <c r="CO865" s="18"/>
      <c r="CP865" s="18"/>
      <c r="CQ865" s="18"/>
      <c r="CR865" s="18"/>
      <c r="CS865" s="18"/>
      <c r="CT865" s="18"/>
      <c r="CU865" s="18"/>
      <c r="CV865" s="18"/>
      <c r="CW865" s="18"/>
      <c r="CX865" s="18"/>
      <c r="CY865" s="18"/>
      <c r="CZ865" s="18"/>
      <c r="DA865" s="18"/>
      <c r="DB865" s="18"/>
      <c r="DC865" s="18"/>
      <c r="DD865" s="18"/>
      <c r="DE865" s="18"/>
      <c r="DF865" s="18"/>
      <c r="DG865" s="18"/>
      <c r="DH865" s="18"/>
      <c r="DI865" s="18"/>
      <c r="DJ865" s="18"/>
      <c r="DK865" s="18"/>
      <c r="DL865" s="18"/>
      <c r="DM865" s="18"/>
      <c r="DN865" s="18"/>
      <c r="DO865" s="18"/>
      <c r="DP865" s="18"/>
      <c r="DQ865" s="18"/>
      <c r="DR865" s="18"/>
      <c r="DS865" s="18"/>
      <c r="DT865" s="18"/>
      <c r="DU865" s="18">
        <v>0</v>
      </c>
      <c r="DV865" s="18"/>
      <c r="DW865" s="18"/>
      <c r="DX865" s="18"/>
      <c r="DY865" s="18"/>
      <c r="DZ865" s="18"/>
      <c r="EA865" s="18"/>
      <c r="EB865" s="18"/>
      <c r="EC865" s="18"/>
      <c r="ED865" s="18"/>
      <c r="EE865" s="18"/>
      <c r="EF865" s="18"/>
      <c r="EG865" s="18"/>
      <c r="EH865" s="18" t="s">
        <v>1277</v>
      </c>
      <c r="EI865" s="18" cm="1">
        <f t="array" ref="EI865">IF(SUMPRODUCT(--(DO865:DS865&lt;&gt;""))=0, 0,1)</f>
        <v>0</v>
      </c>
      <c r="EJ865" s="18" cm="1">
        <f t="array" ref="EJ865">IF(SUMPRODUCT(--(DT865:EG865&lt;&gt;""))=0, 0,1)</f>
        <v>1</v>
      </c>
      <c r="EK865" s="18" cm="1">
        <f t="array" ref="EK865">IF(SUMPRODUCT(--(EC865:EG865&lt;&gt;""))=0, 0,1)</f>
        <v>0</v>
      </c>
      <c r="EL865" s="18" cm="1">
        <f t="array" ref="EL865">IF(SUMPRODUCT(--(EE865:EG865&lt;&gt;""))=0, 0,1)</f>
        <v>0</v>
      </c>
      <c r="EM865" s="18">
        <f t="shared" si="195"/>
        <v>0</v>
      </c>
      <c r="EN865" s="18" t="str">
        <f t="shared" si="196"/>
        <v>NA</v>
      </c>
      <c r="EO865" s="18">
        <f t="shared" si="197"/>
        <v>0</v>
      </c>
      <c r="EP865" s="18" t="str">
        <f t="shared" si="198"/>
        <v>NA</v>
      </c>
      <c r="EQ865" s="18" t="str">
        <f t="shared" si="199"/>
        <v>NA</v>
      </c>
      <c r="ER865" s="58" t="s">
        <v>2080</v>
      </c>
      <c r="ES865" s="59">
        <v>43801</v>
      </c>
      <c r="ET865" s="18" t="s">
        <v>1258</v>
      </c>
      <c r="EU865" s="3" t="s">
        <v>1258</v>
      </c>
    </row>
    <row r="866" spans="1:151" ht="15.75" customHeight="1" x14ac:dyDescent="0.2">
      <c r="A866" s="5" t="s">
        <v>354</v>
      </c>
      <c r="B866" s="24" t="s">
        <v>1257</v>
      </c>
      <c r="C866" s="26">
        <v>1</v>
      </c>
      <c r="D866" s="18" t="s">
        <v>1278</v>
      </c>
      <c r="E866" s="18" t="s">
        <v>1279</v>
      </c>
      <c r="F866" s="18" t="s">
        <v>553</v>
      </c>
      <c r="G866" s="18" t="s">
        <v>609</v>
      </c>
      <c r="H866" s="18" t="s">
        <v>1260</v>
      </c>
      <c r="I866" s="18" t="s">
        <v>363</v>
      </c>
      <c r="J866" s="18" t="s">
        <v>363</v>
      </c>
      <c r="K866" s="18" t="s">
        <v>363</v>
      </c>
      <c r="L866" s="18" t="s">
        <v>363</v>
      </c>
      <c r="M866" s="18" t="s">
        <v>341</v>
      </c>
      <c r="N866" s="56">
        <v>16</v>
      </c>
      <c r="O866" s="18" t="s">
        <v>1259</v>
      </c>
      <c r="P866" s="18" t="s">
        <v>466</v>
      </c>
      <c r="Q866" s="18" t="s">
        <v>254</v>
      </c>
      <c r="R866" s="24" t="s">
        <v>257</v>
      </c>
      <c r="S866" s="24" t="s">
        <v>257</v>
      </c>
      <c r="T866" s="26" t="s">
        <v>257</v>
      </c>
      <c r="U866" s="26" t="s">
        <v>257</v>
      </c>
      <c r="V866" s="26" t="s">
        <v>257</v>
      </c>
      <c r="W866" s="26" t="s">
        <v>257</v>
      </c>
      <c r="X866" s="18" t="s">
        <v>1262</v>
      </c>
      <c r="Y866" s="18">
        <v>62</v>
      </c>
      <c r="Z866" s="18" t="s">
        <v>474</v>
      </c>
      <c r="AA866" s="18">
        <v>62</v>
      </c>
      <c r="AB866" s="57" t="s">
        <v>257</v>
      </c>
      <c r="AC866" s="18" t="s">
        <v>595</v>
      </c>
      <c r="AD866" s="18" t="s">
        <v>257</v>
      </c>
      <c r="AE866" s="18" t="s">
        <v>257</v>
      </c>
      <c r="AF866" s="18" t="s">
        <v>257</v>
      </c>
      <c r="AG866" s="18" t="s">
        <v>257</v>
      </c>
      <c r="AH866" s="18" t="s">
        <v>257</v>
      </c>
      <c r="AI866" s="18">
        <v>24</v>
      </c>
      <c r="AJ866" s="18" t="s">
        <v>476</v>
      </c>
      <c r="AK866" s="18">
        <f t="shared" si="194"/>
        <v>1</v>
      </c>
      <c r="AL866" s="18" t="s">
        <v>1263</v>
      </c>
      <c r="AM866" s="18"/>
      <c r="AN866" s="57"/>
      <c r="AO866" s="18"/>
      <c r="AP866" s="26"/>
      <c r="AQ866" s="18"/>
      <c r="AR866" s="18"/>
      <c r="AS866" s="18"/>
      <c r="AT866" s="18"/>
      <c r="AU866" s="18"/>
      <c r="AV866" s="5"/>
      <c r="AW866" s="5"/>
      <c r="AX866" s="5"/>
      <c r="AY866" s="5"/>
      <c r="AZ866" s="5"/>
      <c r="BA866" s="5"/>
      <c r="BB866" s="18"/>
      <c r="BC866" s="18"/>
      <c r="BD866" s="18"/>
      <c r="BE866" s="18"/>
      <c r="BF866" s="18"/>
      <c r="BG866" s="18"/>
      <c r="BH866" s="18"/>
      <c r="BI866" s="18"/>
      <c r="BJ866" s="18"/>
      <c r="BK866" s="18"/>
      <c r="BL866" s="18"/>
      <c r="BM866" s="18"/>
      <c r="BN866" s="18"/>
      <c r="BO866" s="18"/>
      <c r="BP866" s="18"/>
      <c r="BQ866" s="18"/>
      <c r="BR866" s="18"/>
      <c r="BS866" s="18" t="s">
        <v>1269</v>
      </c>
      <c r="BT866" s="18">
        <v>0.94599999999999995</v>
      </c>
      <c r="BU866" s="18" t="s">
        <v>1270</v>
      </c>
      <c r="BV866" s="26" t="s">
        <v>1271</v>
      </c>
      <c r="BW866" s="18">
        <v>4</v>
      </c>
      <c r="BX866" s="18" t="s">
        <v>561</v>
      </c>
      <c r="BY866" s="63" t="s">
        <v>257</v>
      </c>
      <c r="BZ866" s="63" t="s">
        <v>257</v>
      </c>
      <c r="CA866" s="63" t="s">
        <v>257</v>
      </c>
      <c r="CB866" s="63" t="s">
        <v>257</v>
      </c>
      <c r="CC866" s="63" t="s">
        <v>257</v>
      </c>
      <c r="CD866" s="18">
        <v>24</v>
      </c>
      <c r="CE866" s="26" t="s">
        <v>476</v>
      </c>
      <c r="CF866" s="18" t="s">
        <v>257</v>
      </c>
      <c r="CG866" s="18" t="s">
        <v>257</v>
      </c>
      <c r="CH866" s="18" t="s">
        <v>1272</v>
      </c>
      <c r="CI866" s="18"/>
      <c r="CJ866" s="18"/>
      <c r="CK866" s="18"/>
      <c r="CL866" s="18"/>
      <c r="CM866" s="18"/>
      <c r="CN866" s="18"/>
      <c r="CO866" s="18"/>
      <c r="CP866" s="18"/>
      <c r="CQ866" s="18"/>
      <c r="CR866" s="18"/>
      <c r="CS866" s="18"/>
      <c r="CT866" s="18"/>
      <c r="CU866" s="18"/>
      <c r="CV866" s="18"/>
      <c r="CW866" s="18"/>
      <c r="CX866" s="18"/>
      <c r="CY866" s="18"/>
      <c r="CZ866" s="18"/>
      <c r="DA866" s="18"/>
      <c r="DB866" s="18"/>
      <c r="DC866" s="18"/>
      <c r="DD866" s="18"/>
      <c r="DE866" s="18"/>
      <c r="DF866" s="18"/>
      <c r="DG866" s="18"/>
      <c r="DH866" s="18"/>
      <c r="DI866" s="18"/>
      <c r="DJ866" s="18"/>
      <c r="DK866" s="18"/>
      <c r="DL866" s="18"/>
      <c r="DM866" s="18"/>
      <c r="DN866" s="18"/>
      <c r="DO866" s="18"/>
      <c r="DP866" s="18"/>
      <c r="DQ866" s="18"/>
      <c r="DR866" s="18"/>
      <c r="DS866" s="18"/>
      <c r="DT866" s="18"/>
      <c r="DU866" s="18">
        <v>0</v>
      </c>
      <c r="DV866" s="18"/>
      <c r="DW866" s="18"/>
      <c r="DX866" s="18"/>
      <c r="DY866" s="18"/>
      <c r="DZ866" s="18"/>
      <c r="EA866" s="18"/>
      <c r="EB866" s="18"/>
      <c r="EC866" s="18"/>
      <c r="ED866" s="18"/>
      <c r="EE866" s="18"/>
      <c r="EF866" s="18"/>
      <c r="EG866" s="18"/>
      <c r="EH866" s="18" t="s">
        <v>1277</v>
      </c>
      <c r="EI866" s="18" cm="1">
        <f t="array" ref="EI866">IF(SUMPRODUCT(--(DO866:DS866&lt;&gt;""))=0, 0,1)</f>
        <v>0</v>
      </c>
      <c r="EJ866" s="18" cm="1">
        <f t="array" ref="EJ866">IF(SUMPRODUCT(--(DT866:EG866&lt;&gt;""))=0, 0,1)</f>
        <v>1</v>
      </c>
      <c r="EK866" s="18" cm="1">
        <f t="array" ref="EK866">IF(SUMPRODUCT(--(EC866:EG866&lt;&gt;""))=0, 0,1)</f>
        <v>0</v>
      </c>
      <c r="EL866" s="18" cm="1">
        <f t="array" ref="EL866">IF(SUMPRODUCT(--(EE866:EG866&lt;&gt;""))=0, 0,1)</f>
        <v>0</v>
      </c>
      <c r="EM866" s="18">
        <f t="shared" si="195"/>
        <v>0</v>
      </c>
      <c r="EN866" s="18" t="str">
        <f t="shared" si="196"/>
        <v>NA</v>
      </c>
      <c r="EO866" s="18">
        <f t="shared" si="197"/>
        <v>0</v>
      </c>
      <c r="EP866" s="18" t="str">
        <f t="shared" si="198"/>
        <v>NA</v>
      </c>
      <c r="EQ866" s="18" t="str">
        <f t="shared" si="199"/>
        <v>NA</v>
      </c>
      <c r="ER866" s="58" t="s">
        <v>2080</v>
      </c>
      <c r="ES866" s="59">
        <v>43801</v>
      </c>
      <c r="ET866" s="18" t="s">
        <v>1258</v>
      </c>
      <c r="EU866" s="3" t="s">
        <v>1258</v>
      </c>
    </row>
    <row r="867" spans="1:151" ht="15.75" customHeight="1" x14ac:dyDescent="0.2">
      <c r="A867" s="5" t="s">
        <v>357</v>
      </c>
      <c r="B867" s="24" t="s">
        <v>1280</v>
      </c>
      <c r="C867" s="26">
        <v>1</v>
      </c>
      <c r="D867" s="18" t="s">
        <v>1282</v>
      </c>
      <c r="E867" s="18" t="s">
        <v>257</v>
      </c>
      <c r="F867" s="18" t="s">
        <v>553</v>
      </c>
      <c r="G867" s="18" t="s">
        <v>609</v>
      </c>
      <c r="H867" s="18" t="s">
        <v>1027</v>
      </c>
      <c r="I867" s="18" t="s">
        <v>363</v>
      </c>
      <c r="J867" s="18" t="s">
        <v>363</v>
      </c>
      <c r="K867" s="18" t="s">
        <v>363</v>
      </c>
      <c r="L867" s="18" t="s">
        <v>363</v>
      </c>
      <c r="M867" s="18" t="s">
        <v>253</v>
      </c>
      <c r="N867" s="56">
        <v>113</v>
      </c>
      <c r="O867" s="18" t="s">
        <v>681</v>
      </c>
      <c r="P867" s="18" t="s">
        <v>466</v>
      </c>
      <c r="Q867" s="18" t="s">
        <v>254</v>
      </c>
      <c r="R867" s="24" t="s">
        <v>257</v>
      </c>
      <c r="S867" s="24" t="s">
        <v>257</v>
      </c>
      <c r="T867" s="26" t="s">
        <v>257</v>
      </c>
      <c r="U867" s="26" t="s">
        <v>257</v>
      </c>
      <c r="V867" s="26" t="s">
        <v>257</v>
      </c>
      <c r="W867" s="26" t="s">
        <v>257</v>
      </c>
      <c r="X867" s="18" t="s">
        <v>1283</v>
      </c>
      <c r="Y867" s="18">
        <v>0</v>
      </c>
      <c r="Z867" s="18" t="s">
        <v>1284</v>
      </c>
      <c r="AA867" s="56">
        <v>0</v>
      </c>
      <c r="AB867" s="57" t="s">
        <v>257</v>
      </c>
      <c r="AC867" s="18" t="s">
        <v>595</v>
      </c>
      <c r="AD867" s="18" t="s">
        <v>595</v>
      </c>
      <c r="AE867" s="18" t="s">
        <v>595</v>
      </c>
      <c r="AF867" s="18" t="s">
        <v>595</v>
      </c>
      <c r="AG867" s="18" t="s">
        <v>595</v>
      </c>
      <c r="AH867" s="18" t="s">
        <v>595</v>
      </c>
      <c r="AI867" s="18">
        <v>1</v>
      </c>
      <c r="AJ867" s="18" t="s">
        <v>596</v>
      </c>
      <c r="AK867" s="18">
        <v>1</v>
      </c>
      <c r="AL867" s="18" t="s">
        <v>1285</v>
      </c>
      <c r="AM867" s="18" t="s">
        <v>348</v>
      </c>
      <c r="AN867" s="57">
        <v>0</v>
      </c>
      <c r="AO867" s="18" t="s">
        <v>1267</v>
      </c>
      <c r="AP867" s="26" t="s">
        <v>1286</v>
      </c>
      <c r="AQ867" s="18">
        <v>8</v>
      </c>
      <c r="AR867" s="18" t="s">
        <v>561</v>
      </c>
      <c r="AS867" s="57">
        <v>0</v>
      </c>
      <c r="AT867" s="57">
        <v>0</v>
      </c>
      <c r="AU867" s="57">
        <v>0</v>
      </c>
      <c r="AV867" s="57">
        <v>0</v>
      </c>
      <c r="AW867" s="18" t="s">
        <v>557</v>
      </c>
      <c r="AX867" s="18">
        <v>35</v>
      </c>
      <c r="AY867" s="18" t="s">
        <v>522</v>
      </c>
      <c r="AZ867" s="18" t="s">
        <v>257</v>
      </c>
      <c r="BA867" s="18" t="s">
        <v>257</v>
      </c>
      <c r="BB867" s="18" t="s">
        <v>1287</v>
      </c>
      <c r="BC867" s="18"/>
      <c r="BD867" s="18"/>
      <c r="BE867" s="18"/>
      <c r="BF867" s="18"/>
      <c r="BG867" s="18"/>
      <c r="BH867" s="18"/>
      <c r="BI867" s="18"/>
      <c r="BJ867" s="18"/>
      <c r="BK867" s="18"/>
      <c r="BL867" s="18"/>
      <c r="BM867" s="18"/>
      <c r="BN867" s="18"/>
      <c r="BO867" s="18"/>
      <c r="BP867" s="18"/>
      <c r="BQ867" s="18"/>
      <c r="BR867" s="18"/>
      <c r="BS867" s="18"/>
      <c r="BT867" s="18"/>
      <c r="BU867" s="18"/>
      <c r="BV867" s="18"/>
      <c r="BW867" s="18"/>
      <c r="BX867" s="18"/>
      <c r="BY867" s="18"/>
      <c r="BZ867" s="18"/>
      <c r="CA867" s="18"/>
      <c r="CB867" s="18"/>
      <c r="CC867" s="18"/>
      <c r="CD867" s="18"/>
      <c r="CE867" s="18"/>
      <c r="CF867" s="18"/>
      <c r="CG867" s="18"/>
      <c r="CH867" s="18"/>
      <c r="CI867" s="18"/>
      <c r="CJ867" s="18"/>
      <c r="CK867" s="18"/>
      <c r="CL867" s="18"/>
      <c r="CM867" s="18"/>
      <c r="CN867" s="18"/>
      <c r="CO867" s="18"/>
      <c r="CP867" s="18"/>
      <c r="CQ867" s="18"/>
      <c r="CR867" s="18"/>
      <c r="CS867" s="18"/>
      <c r="CT867" s="18"/>
      <c r="CU867" s="18"/>
      <c r="CV867" s="18"/>
      <c r="CW867" s="18"/>
      <c r="CX867" s="18"/>
      <c r="CY867" s="18"/>
      <c r="CZ867" s="18"/>
      <c r="DA867" s="18"/>
      <c r="DB867" s="18"/>
      <c r="DC867" s="18"/>
      <c r="DD867" s="18"/>
      <c r="DE867" s="18"/>
      <c r="DF867" s="18"/>
      <c r="DG867" s="18"/>
      <c r="DH867" s="18"/>
      <c r="DI867" s="18"/>
      <c r="DJ867" s="18"/>
      <c r="DK867" s="18"/>
      <c r="DL867" s="18"/>
      <c r="DM867" s="18"/>
      <c r="DN867" s="18"/>
      <c r="DO867" s="18"/>
      <c r="DP867" s="18"/>
      <c r="DQ867" s="18"/>
      <c r="DR867" s="18"/>
      <c r="DS867" s="18"/>
      <c r="DT867" s="18"/>
      <c r="DU867" s="18"/>
      <c r="DV867" s="18"/>
      <c r="DW867" s="18"/>
      <c r="DX867" s="18"/>
      <c r="DY867" s="18"/>
      <c r="DZ867" s="18"/>
      <c r="EA867" s="18"/>
      <c r="EB867" s="18"/>
      <c r="EC867" s="18"/>
      <c r="ED867" s="18"/>
      <c r="EE867" s="18">
        <v>0</v>
      </c>
      <c r="EF867" s="18">
        <v>0</v>
      </c>
      <c r="EG867" s="18">
        <v>0</v>
      </c>
      <c r="EH867" s="18" t="s">
        <v>1288</v>
      </c>
      <c r="EI867" s="18" cm="1">
        <f t="array" ref="EI867">IF(SUMPRODUCT(--(DO867:DS867&lt;&gt;""))=0, 0,1)</f>
        <v>0</v>
      </c>
      <c r="EJ867" s="18" cm="1">
        <f t="array" ref="EJ867">IF(SUMPRODUCT(--(DT867:EG867&lt;&gt;""))=0, 0,1)</f>
        <v>1</v>
      </c>
      <c r="EK867" s="18" cm="1">
        <f t="array" ref="EK867">IF(SUMPRODUCT(--(EC867:EG867&lt;&gt;""))=0, 0,1)</f>
        <v>1</v>
      </c>
      <c r="EL867" s="18" cm="1">
        <f t="array" ref="EL867">IF(SUMPRODUCT(--(EE867:EG867&lt;&gt;""))=0, 0,1)</f>
        <v>1</v>
      </c>
      <c r="EM867" s="18">
        <f t="shared" si="195"/>
        <v>0</v>
      </c>
      <c r="EN867" s="18" t="str">
        <f t="shared" si="196"/>
        <v>NA</v>
      </c>
      <c r="EO867" s="18">
        <f t="shared" si="197"/>
        <v>0</v>
      </c>
      <c r="EP867" s="18">
        <f t="shared" si="198"/>
        <v>0</v>
      </c>
      <c r="EQ867" s="18">
        <f t="shared" si="199"/>
        <v>0</v>
      </c>
      <c r="ER867" s="58" t="s">
        <v>2080</v>
      </c>
      <c r="ES867" s="59">
        <v>43789</v>
      </c>
      <c r="ET867" s="18" t="s">
        <v>1289</v>
      </c>
      <c r="EU867" s="18" t="s">
        <v>1281</v>
      </c>
    </row>
    <row r="868" spans="1:151" ht="15.75" customHeight="1" x14ac:dyDescent="0.2">
      <c r="A868" s="5" t="s">
        <v>357</v>
      </c>
      <c r="B868" s="24" t="s">
        <v>1280</v>
      </c>
      <c r="C868" s="26">
        <v>1</v>
      </c>
      <c r="D868" s="18" t="s">
        <v>1290</v>
      </c>
      <c r="E868" s="18" t="s">
        <v>257</v>
      </c>
      <c r="F868" s="18" t="s">
        <v>553</v>
      </c>
      <c r="G868" s="18" t="s">
        <v>609</v>
      </c>
      <c r="H868" s="18" t="s">
        <v>1027</v>
      </c>
      <c r="I868" s="18" t="s">
        <v>363</v>
      </c>
      <c r="J868" s="18" t="s">
        <v>363</v>
      </c>
      <c r="K868" s="18" t="s">
        <v>363</v>
      </c>
      <c r="L868" s="18" t="s">
        <v>363</v>
      </c>
      <c r="M868" s="18" t="s">
        <v>253</v>
      </c>
      <c r="N868" s="56">
        <v>113</v>
      </c>
      <c r="O868" s="18" t="s">
        <v>681</v>
      </c>
      <c r="P868" s="18" t="s">
        <v>466</v>
      </c>
      <c r="Q868" s="18" t="s">
        <v>254</v>
      </c>
      <c r="R868" s="24" t="s">
        <v>257</v>
      </c>
      <c r="S868" s="24" t="s">
        <v>257</v>
      </c>
      <c r="T868" s="26" t="s">
        <v>257</v>
      </c>
      <c r="U868" s="26" t="s">
        <v>257</v>
      </c>
      <c r="V868" s="26" t="s">
        <v>257</v>
      </c>
      <c r="W868" s="26" t="s">
        <v>257</v>
      </c>
      <c r="X868" s="18" t="s">
        <v>1283</v>
      </c>
      <c r="Y868" s="18">
        <v>1000</v>
      </c>
      <c r="Z868" s="18" t="s">
        <v>1284</v>
      </c>
      <c r="AA868" s="56">
        <v>100</v>
      </c>
      <c r="AB868" s="57" t="s">
        <v>257</v>
      </c>
      <c r="AC868" s="18" t="s">
        <v>595</v>
      </c>
      <c r="AD868" s="18" t="s">
        <v>595</v>
      </c>
      <c r="AE868" s="18" t="s">
        <v>595</v>
      </c>
      <c r="AF868" s="18" t="s">
        <v>595</v>
      </c>
      <c r="AG868" s="18" t="s">
        <v>595</v>
      </c>
      <c r="AH868" s="18" t="s">
        <v>595</v>
      </c>
      <c r="AI868" s="18">
        <v>1</v>
      </c>
      <c r="AJ868" s="18" t="s">
        <v>596</v>
      </c>
      <c r="AK868" s="18">
        <v>1</v>
      </c>
      <c r="AL868" s="18" t="s">
        <v>1285</v>
      </c>
      <c r="AM868" s="18" t="s">
        <v>348</v>
      </c>
      <c r="AN868" s="57">
        <v>0</v>
      </c>
      <c r="AO868" s="18" t="s">
        <v>1267</v>
      </c>
      <c r="AP868" s="26" t="s">
        <v>1286</v>
      </c>
      <c r="AQ868" s="18">
        <v>8</v>
      </c>
      <c r="AR868" s="18" t="s">
        <v>561</v>
      </c>
      <c r="AS868" s="57">
        <v>0</v>
      </c>
      <c r="AT868" s="57">
        <v>0</v>
      </c>
      <c r="AU868" s="57">
        <v>0</v>
      </c>
      <c r="AV868" s="57">
        <v>0</v>
      </c>
      <c r="AW868" s="18" t="s">
        <v>557</v>
      </c>
      <c r="AX868" s="18">
        <v>35</v>
      </c>
      <c r="AY868" s="18" t="s">
        <v>522</v>
      </c>
      <c r="AZ868" s="18" t="s">
        <v>257</v>
      </c>
      <c r="BA868" s="18" t="s">
        <v>257</v>
      </c>
      <c r="BB868" s="18" t="s">
        <v>1287</v>
      </c>
      <c r="BC868" s="18"/>
      <c r="BD868" s="18"/>
      <c r="BE868" s="18"/>
      <c r="BF868" s="18"/>
      <c r="BG868" s="18"/>
      <c r="BH868" s="18"/>
      <c r="BI868" s="18"/>
      <c r="BJ868" s="18"/>
      <c r="BK868" s="18"/>
      <c r="BL868" s="18"/>
      <c r="BM868" s="18"/>
      <c r="BN868" s="18"/>
      <c r="BO868" s="18"/>
      <c r="BP868" s="18"/>
      <c r="BQ868" s="18"/>
      <c r="BR868" s="18"/>
      <c r="BS868" s="18"/>
      <c r="BT868" s="18"/>
      <c r="BU868" s="18"/>
      <c r="BV868" s="18"/>
      <c r="BW868" s="18"/>
      <c r="BX868" s="18"/>
      <c r="BY868" s="18"/>
      <c r="BZ868" s="18"/>
      <c r="CA868" s="18"/>
      <c r="CB868" s="18"/>
      <c r="CC868" s="18"/>
      <c r="CD868" s="18"/>
      <c r="CE868" s="18"/>
      <c r="CF868" s="18"/>
      <c r="CG868" s="18"/>
      <c r="CH868" s="18"/>
      <c r="CI868" s="18"/>
      <c r="CJ868" s="18"/>
      <c r="CK868" s="18"/>
      <c r="CL868" s="18"/>
      <c r="CM868" s="18"/>
      <c r="CN868" s="18"/>
      <c r="CO868" s="18"/>
      <c r="CP868" s="18"/>
      <c r="CQ868" s="18"/>
      <c r="CR868" s="18"/>
      <c r="CS868" s="18"/>
      <c r="CT868" s="18"/>
      <c r="CU868" s="18"/>
      <c r="CV868" s="18"/>
      <c r="CW868" s="18"/>
      <c r="CX868" s="18"/>
      <c r="CY868" s="18"/>
      <c r="CZ868" s="18"/>
      <c r="DA868" s="18"/>
      <c r="DB868" s="18"/>
      <c r="DC868" s="18"/>
      <c r="DD868" s="18"/>
      <c r="DE868" s="18"/>
      <c r="DF868" s="18"/>
      <c r="DG868" s="18"/>
      <c r="DH868" s="18"/>
      <c r="DI868" s="18"/>
      <c r="DJ868" s="18"/>
      <c r="DK868" s="18"/>
      <c r="DL868" s="18"/>
      <c r="DM868" s="18"/>
      <c r="DN868" s="18"/>
      <c r="DO868" s="18"/>
      <c r="DP868" s="18"/>
      <c r="DQ868" s="18"/>
      <c r="DR868" s="18"/>
      <c r="DS868" s="18"/>
      <c r="DT868" s="18"/>
      <c r="DU868" s="18"/>
      <c r="DV868" s="18"/>
      <c r="DW868" s="18"/>
      <c r="DX868" s="18"/>
      <c r="DY868" s="18"/>
      <c r="DZ868" s="18"/>
      <c r="EA868" s="18"/>
      <c r="EB868" s="18"/>
      <c r="EC868" s="18"/>
      <c r="ED868" s="18"/>
      <c r="EE868" s="18">
        <v>0</v>
      </c>
      <c r="EF868" s="18">
        <v>0</v>
      </c>
      <c r="EG868" s="18">
        <v>0</v>
      </c>
      <c r="EH868" s="18" t="s">
        <v>1288</v>
      </c>
      <c r="EI868" s="18" cm="1">
        <f t="array" ref="EI868">IF(SUMPRODUCT(--(DO868:DS868&lt;&gt;""))=0, 0,1)</f>
        <v>0</v>
      </c>
      <c r="EJ868" s="18" cm="1">
        <f t="array" ref="EJ868">IF(SUMPRODUCT(--(DT868:EG868&lt;&gt;""))=0, 0,1)</f>
        <v>1</v>
      </c>
      <c r="EK868" s="18" cm="1">
        <f t="array" ref="EK868">IF(SUMPRODUCT(--(EC868:EG868&lt;&gt;""))=0, 0,1)</f>
        <v>1</v>
      </c>
      <c r="EL868" s="18" cm="1">
        <f t="array" ref="EL868">IF(SUMPRODUCT(--(EE868:EG868&lt;&gt;""))=0, 0,1)</f>
        <v>1</v>
      </c>
      <c r="EM868" s="18">
        <f t="shared" si="195"/>
        <v>0</v>
      </c>
      <c r="EN868" s="18" t="str">
        <f t="shared" si="196"/>
        <v>NA</v>
      </c>
      <c r="EO868" s="18">
        <f t="shared" si="197"/>
        <v>0</v>
      </c>
      <c r="EP868" s="18">
        <f t="shared" si="198"/>
        <v>0</v>
      </c>
      <c r="EQ868" s="18">
        <f t="shared" si="199"/>
        <v>0</v>
      </c>
      <c r="ER868" s="58" t="s">
        <v>2080</v>
      </c>
      <c r="ES868" s="59">
        <v>43789</v>
      </c>
      <c r="ET868" s="18" t="s">
        <v>1289</v>
      </c>
      <c r="EU868" s="18" t="s">
        <v>1281</v>
      </c>
    </row>
    <row r="869" spans="1:151" ht="15.75" customHeight="1" x14ac:dyDescent="0.2">
      <c r="A869" s="5" t="s">
        <v>361</v>
      </c>
      <c r="B869" s="24" t="s">
        <v>3096</v>
      </c>
      <c r="C869" s="26">
        <v>1</v>
      </c>
      <c r="D869" s="18" t="s">
        <v>1294</v>
      </c>
      <c r="E869" s="18" t="s">
        <v>1295</v>
      </c>
      <c r="F869" s="18" t="s">
        <v>553</v>
      </c>
      <c r="G869" s="18" t="s">
        <v>582</v>
      </c>
      <c r="H869" s="18" t="s">
        <v>1293</v>
      </c>
      <c r="I869" s="18" t="s">
        <v>363</v>
      </c>
      <c r="J869" s="18" t="s">
        <v>363</v>
      </c>
      <c r="K869" s="18" t="s">
        <v>363</v>
      </c>
      <c r="L869" s="18" t="s">
        <v>363</v>
      </c>
      <c r="M869" s="18" t="s">
        <v>253</v>
      </c>
      <c r="N869" s="56">
        <v>74</v>
      </c>
      <c r="O869" s="18" t="s">
        <v>1292</v>
      </c>
      <c r="P869" s="18" t="s">
        <v>466</v>
      </c>
      <c r="Q869" s="18" t="s">
        <v>254</v>
      </c>
      <c r="R869" s="24" t="s">
        <v>257</v>
      </c>
      <c r="S869" s="24" t="s">
        <v>257</v>
      </c>
      <c r="T869" s="18" t="s">
        <v>1295</v>
      </c>
      <c r="U869" s="26" t="s">
        <v>257</v>
      </c>
      <c r="V869" s="26" t="s">
        <v>257</v>
      </c>
      <c r="W869" s="26" t="s">
        <v>257</v>
      </c>
      <c r="X869" s="18" t="s">
        <v>1296</v>
      </c>
      <c r="Y869" s="18">
        <v>0.5</v>
      </c>
      <c r="Z869" s="18" t="s">
        <v>474</v>
      </c>
      <c r="AA869" s="18">
        <v>0.5</v>
      </c>
      <c r="AB869" s="57" t="s">
        <v>257</v>
      </c>
      <c r="AC869" s="18" t="s">
        <v>479</v>
      </c>
      <c r="AD869" s="18">
        <v>36</v>
      </c>
      <c r="AE869" s="18" t="s">
        <v>556</v>
      </c>
      <c r="AF869" s="18">
        <v>0.2</v>
      </c>
      <c r="AG869" s="18">
        <v>0.2</v>
      </c>
      <c r="AH869" s="18" t="s">
        <v>557</v>
      </c>
      <c r="AI869" s="18">
        <v>15</v>
      </c>
      <c r="AJ869" s="18" t="s">
        <v>522</v>
      </c>
      <c r="AK869" s="18">
        <v>15</v>
      </c>
      <c r="AL869" s="18" t="s">
        <v>1297</v>
      </c>
      <c r="AM869" s="18" t="s">
        <v>364</v>
      </c>
      <c r="AN869" s="55">
        <v>1.76</v>
      </c>
      <c r="AO869" s="18" t="s">
        <v>1298</v>
      </c>
      <c r="AP869" s="26" t="s">
        <v>479</v>
      </c>
      <c r="AQ869" s="18">
        <v>9</v>
      </c>
      <c r="AR869" s="18" t="s">
        <v>672</v>
      </c>
      <c r="AS869" s="55">
        <f t="shared" ref="AS869:AS874" si="208">AN869-AU869</f>
        <v>1.6300000000000001</v>
      </c>
      <c r="AT869" s="55">
        <v>1.89</v>
      </c>
      <c r="AU869" s="55">
        <f t="shared" ref="AU869:AU913" si="209">AV869</f>
        <v>0.12999999999999989</v>
      </c>
      <c r="AV869" s="62">
        <f t="shared" ref="AV869:AV874" si="210">AT869-AN869</f>
        <v>0.12999999999999989</v>
      </c>
      <c r="AW869" s="26" t="s">
        <v>557</v>
      </c>
      <c r="AX869" s="68">
        <v>15</v>
      </c>
      <c r="AY869" s="26" t="s">
        <v>522</v>
      </c>
      <c r="AZ869" s="18" t="s">
        <v>257</v>
      </c>
      <c r="BA869" s="18" t="s">
        <v>257</v>
      </c>
      <c r="BB869" s="18" t="s">
        <v>1299</v>
      </c>
      <c r="BC869" s="18" t="s">
        <v>1300</v>
      </c>
      <c r="BD869" s="18">
        <v>9.31</v>
      </c>
      <c r="BE869" s="18" t="s">
        <v>1301</v>
      </c>
      <c r="BF869" s="18" t="s">
        <v>479</v>
      </c>
      <c r="BG869" s="18">
        <v>9</v>
      </c>
      <c r="BH869" s="18" t="s">
        <v>672</v>
      </c>
      <c r="BI869" s="55">
        <f t="shared" ref="BI869:BI874" si="211">BD869-BK869</f>
        <v>9.0100000000000016</v>
      </c>
      <c r="BJ869" s="55">
        <v>9.61</v>
      </c>
      <c r="BK869" s="55">
        <f t="shared" ref="BK869:BK874" si="212">BL869</f>
        <v>0.29999999999999893</v>
      </c>
      <c r="BL869" s="62">
        <f t="shared" ref="BL869:BL874" si="213">BJ869-BD869</f>
        <v>0.29999999999999893</v>
      </c>
      <c r="BM869" s="26" t="s">
        <v>557</v>
      </c>
      <c r="BN869" s="68">
        <v>15</v>
      </c>
      <c r="BO869" s="26" t="s">
        <v>522</v>
      </c>
      <c r="BP869" s="18" t="s">
        <v>257</v>
      </c>
      <c r="BQ869" s="18" t="s">
        <v>257</v>
      </c>
      <c r="BR869" s="18" t="s">
        <v>1299</v>
      </c>
      <c r="BS869" s="18" t="s">
        <v>1302</v>
      </c>
      <c r="BT869" s="18">
        <v>128.9</v>
      </c>
      <c r="BU869" s="18" t="s">
        <v>1303</v>
      </c>
      <c r="BV869" s="18" t="s">
        <v>479</v>
      </c>
      <c r="BW869" s="18">
        <v>9</v>
      </c>
      <c r="BX869" s="18" t="s">
        <v>672</v>
      </c>
      <c r="BY869" s="57">
        <f t="shared" ref="BY869:BY874" si="214">BT869-CA869</f>
        <v>120.5</v>
      </c>
      <c r="BZ869" s="57">
        <v>137.30000000000001</v>
      </c>
      <c r="CA869" s="57">
        <f t="shared" ref="CA869:CA874" si="215">CB869</f>
        <v>8.4000000000000057</v>
      </c>
      <c r="CB869" s="66">
        <f t="shared" ref="CB869:CB874" si="216">BZ869-BT869</f>
        <v>8.4000000000000057</v>
      </c>
      <c r="CC869" s="26" t="s">
        <v>557</v>
      </c>
      <c r="CD869" s="68">
        <v>15</v>
      </c>
      <c r="CE869" s="26" t="s">
        <v>522</v>
      </c>
      <c r="CF869" s="18" t="s">
        <v>257</v>
      </c>
      <c r="CG869" s="18" t="s">
        <v>257</v>
      </c>
      <c r="CH869" s="18" t="s">
        <v>1299</v>
      </c>
      <c r="CI869" s="18"/>
      <c r="CJ869" s="18"/>
      <c r="CK869" s="18"/>
      <c r="CL869" s="18"/>
      <c r="CM869" s="18"/>
      <c r="CN869" s="18"/>
      <c r="CO869" s="18"/>
      <c r="CP869" s="18"/>
      <c r="CQ869" s="18"/>
      <c r="CR869" s="18"/>
      <c r="CS869" s="18"/>
      <c r="CT869" s="18"/>
      <c r="CU869" s="18"/>
      <c r="CV869" s="18"/>
      <c r="CW869" s="18"/>
      <c r="CX869" s="18"/>
      <c r="CY869" s="18"/>
      <c r="CZ869" s="18"/>
      <c r="DA869" s="18"/>
      <c r="DB869" s="18"/>
      <c r="DC869" s="18"/>
      <c r="DD869" s="18"/>
      <c r="DE869" s="18"/>
      <c r="DF869" s="18"/>
      <c r="DG869" s="18"/>
      <c r="DH869" s="18"/>
      <c r="DI869" s="18"/>
      <c r="DJ869" s="18"/>
      <c r="DK869" s="18"/>
      <c r="DL869" s="18"/>
      <c r="DM869" s="18"/>
      <c r="DN869" s="18"/>
      <c r="DO869" s="18"/>
      <c r="DP869" s="18"/>
      <c r="DQ869" s="18"/>
      <c r="DR869" s="18"/>
      <c r="DS869" s="18"/>
      <c r="DT869" s="18"/>
      <c r="DU869" s="18"/>
      <c r="DV869" s="18"/>
      <c r="DW869" s="18">
        <v>0</v>
      </c>
      <c r="DX869" s="18"/>
      <c r="DY869" s="18"/>
      <c r="DZ869" s="18">
        <v>0</v>
      </c>
      <c r="EA869" s="18"/>
      <c r="EB869" s="18"/>
      <c r="EC869" s="18"/>
      <c r="ED869" s="18"/>
      <c r="EE869" s="18"/>
      <c r="EF869" s="18"/>
      <c r="EG869" s="18">
        <v>0</v>
      </c>
      <c r="EH869" s="18" t="s">
        <v>1304</v>
      </c>
      <c r="EI869" s="18" cm="1">
        <f t="array" ref="EI869">IF(SUMPRODUCT(--(DO869:DS869&lt;&gt;""))=0, 0,1)</f>
        <v>0</v>
      </c>
      <c r="EJ869" s="18" cm="1">
        <f t="array" ref="EJ869">IF(SUMPRODUCT(--(DT869:EG869&lt;&gt;""))=0, 0,1)</f>
        <v>1</v>
      </c>
      <c r="EK869" s="18" cm="1">
        <f t="array" ref="EK869">IF(SUMPRODUCT(--(EC869:EG869&lt;&gt;""))=0, 0,1)</f>
        <v>1</v>
      </c>
      <c r="EL869" s="18" cm="1">
        <f t="array" ref="EL869">IF(SUMPRODUCT(--(EE869:EG869&lt;&gt;""))=0, 0,1)</f>
        <v>1</v>
      </c>
      <c r="EM869" s="18">
        <f t="shared" si="195"/>
        <v>0</v>
      </c>
      <c r="EN869" s="18" t="str">
        <f t="shared" si="196"/>
        <v>NA</v>
      </c>
      <c r="EO869" s="18">
        <f t="shared" si="197"/>
        <v>0</v>
      </c>
      <c r="EP869" s="18">
        <f t="shared" si="198"/>
        <v>0</v>
      </c>
      <c r="EQ869" s="18">
        <f t="shared" si="199"/>
        <v>0</v>
      </c>
      <c r="ER869" s="58" t="s">
        <v>2080</v>
      </c>
      <c r="ES869" s="59">
        <v>43794</v>
      </c>
      <c r="ET869" s="18" t="s">
        <v>1291</v>
      </c>
      <c r="EU869" s="18" t="s">
        <v>1291</v>
      </c>
    </row>
    <row r="870" spans="1:151" ht="15.75" customHeight="1" x14ac:dyDescent="0.2">
      <c r="A870" s="5" t="s">
        <v>361</v>
      </c>
      <c r="B870" s="24" t="s">
        <v>3096</v>
      </c>
      <c r="C870" s="26">
        <v>1</v>
      </c>
      <c r="D870" s="18" t="s">
        <v>1305</v>
      </c>
      <c r="E870" s="18" t="s">
        <v>1295</v>
      </c>
      <c r="F870" s="18" t="s">
        <v>553</v>
      </c>
      <c r="G870" s="18" t="s">
        <v>582</v>
      </c>
      <c r="H870" s="18" t="s">
        <v>1293</v>
      </c>
      <c r="I870" s="18" t="s">
        <v>363</v>
      </c>
      <c r="J870" s="18" t="s">
        <v>363</v>
      </c>
      <c r="K870" s="18" t="s">
        <v>363</v>
      </c>
      <c r="L870" s="18" t="s">
        <v>363</v>
      </c>
      <c r="M870" s="18" t="s">
        <v>253</v>
      </c>
      <c r="N870" s="56">
        <v>74</v>
      </c>
      <c r="O870" s="18" t="s">
        <v>1292</v>
      </c>
      <c r="P870" s="18" t="s">
        <v>466</v>
      </c>
      <c r="Q870" s="18" t="s">
        <v>254</v>
      </c>
      <c r="R870" s="24" t="s">
        <v>257</v>
      </c>
      <c r="S870" s="24" t="s">
        <v>257</v>
      </c>
      <c r="T870" s="18" t="s">
        <v>1295</v>
      </c>
      <c r="U870" s="26" t="s">
        <v>257</v>
      </c>
      <c r="V870" s="26" t="s">
        <v>257</v>
      </c>
      <c r="W870" s="26" t="s">
        <v>257</v>
      </c>
      <c r="X870" s="18" t="s">
        <v>1296</v>
      </c>
      <c r="Y870" s="18">
        <v>126.7</v>
      </c>
      <c r="Z870" s="18" t="s">
        <v>474</v>
      </c>
      <c r="AA870" s="18">
        <v>126.7</v>
      </c>
      <c r="AB870" s="57" t="s">
        <v>257</v>
      </c>
      <c r="AC870" s="18" t="s">
        <v>479</v>
      </c>
      <c r="AD870" s="18">
        <v>36</v>
      </c>
      <c r="AE870" s="18" t="s">
        <v>556</v>
      </c>
      <c r="AF870" s="18">
        <v>29.8</v>
      </c>
      <c r="AG870" s="18">
        <v>29.8</v>
      </c>
      <c r="AH870" s="18" t="s">
        <v>557</v>
      </c>
      <c r="AI870" s="18">
        <v>15</v>
      </c>
      <c r="AJ870" s="18" t="s">
        <v>522</v>
      </c>
      <c r="AK870" s="18">
        <v>15</v>
      </c>
      <c r="AL870" s="18" t="s">
        <v>1297</v>
      </c>
      <c r="AM870" s="18" t="s">
        <v>364</v>
      </c>
      <c r="AN870" s="55">
        <v>0.73</v>
      </c>
      <c r="AO870" s="18" t="s">
        <v>1298</v>
      </c>
      <c r="AP870" s="26" t="s">
        <v>479</v>
      </c>
      <c r="AQ870" s="18">
        <v>9</v>
      </c>
      <c r="AR870" s="18" t="s">
        <v>672</v>
      </c>
      <c r="AS870" s="55">
        <f t="shared" si="208"/>
        <v>0.44999999999999996</v>
      </c>
      <c r="AT870" s="55">
        <v>1.01</v>
      </c>
      <c r="AU870" s="55">
        <f t="shared" si="209"/>
        <v>0.28000000000000003</v>
      </c>
      <c r="AV870" s="62">
        <f t="shared" si="210"/>
        <v>0.28000000000000003</v>
      </c>
      <c r="AW870" s="26" t="s">
        <v>557</v>
      </c>
      <c r="AX870" s="68">
        <v>15</v>
      </c>
      <c r="AY870" s="26" t="s">
        <v>522</v>
      </c>
      <c r="AZ870" s="18" t="s">
        <v>257</v>
      </c>
      <c r="BA870" s="18" t="s">
        <v>257</v>
      </c>
      <c r="BB870" s="18" t="s">
        <v>1299</v>
      </c>
      <c r="BC870" s="18" t="s">
        <v>1300</v>
      </c>
      <c r="BD870" s="18">
        <v>8.1199999999999992</v>
      </c>
      <c r="BE870" s="18" t="s">
        <v>1301</v>
      </c>
      <c r="BF870" s="18" t="s">
        <v>479</v>
      </c>
      <c r="BG870" s="18">
        <v>9</v>
      </c>
      <c r="BH870" s="18" t="s">
        <v>672</v>
      </c>
      <c r="BI870" s="55">
        <f t="shared" si="211"/>
        <v>7.4599999999999991</v>
      </c>
      <c r="BJ870" s="55">
        <v>8.7799999999999994</v>
      </c>
      <c r="BK870" s="55">
        <f t="shared" si="212"/>
        <v>0.66000000000000014</v>
      </c>
      <c r="BL870" s="62">
        <f t="shared" si="213"/>
        <v>0.66000000000000014</v>
      </c>
      <c r="BM870" s="26" t="s">
        <v>557</v>
      </c>
      <c r="BN870" s="68">
        <v>15</v>
      </c>
      <c r="BO870" s="26" t="s">
        <v>522</v>
      </c>
      <c r="BP870" s="18" t="s">
        <v>257</v>
      </c>
      <c r="BQ870" s="18" t="s">
        <v>257</v>
      </c>
      <c r="BR870" s="18" t="s">
        <v>1299</v>
      </c>
      <c r="BS870" s="18" t="s">
        <v>1302</v>
      </c>
      <c r="BT870" s="18">
        <v>115.7</v>
      </c>
      <c r="BU870" s="18" t="s">
        <v>1303</v>
      </c>
      <c r="BV870" s="18" t="s">
        <v>479</v>
      </c>
      <c r="BW870" s="18">
        <v>9</v>
      </c>
      <c r="BX870" s="18" t="s">
        <v>672</v>
      </c>
      <c r="BY870" s="57">
        <f t="shared" si="214"/>
        <v>99.800000000000011</v>
      </c>
      <c r="BZ870" s="57">
        <v>131.6</v>
      </c>
      <c r="CA870" s="57">
        <f t="shared" si="215"/>
        <v>15.899999999999991</v>
      </c>
      <c r="CB870" s="66">
        <f t="shared" si="216"/>
        <v>15.899999999999991</v>
      </c>
      <c r="CC870" s="26" t="s">
        <v>557</v>
      </c>
      <c r="CD870" s="68">
        <v>15</v>
      </c>
      <c r="CE870" s="26" t="s">
        <v>522</v>
      </c>
      <c r="CF870" s="18" t="s">
        <v>257</v>
      </c>
      <c r="CG870" s="18" t="s">
        <v>257</v>
      </c>
      <c r="CH870" s="18" t="s">
        <v>1299</v>
      </c>
      <c r="CI870" s="18"/>
      <c r="CJ870" s="18"/>
      <c r="CK870" s="18"/>
      <c r="CL870" s="18"/>
      <c r="CM870" s="18"/>
      <c r="CN870" s="18"/>
      <c r="CO870" s="18"/>
      <c r="CP870" s="18"/>
      <c r="CQ870" s="18"/>
      <c r="CR870" s="18"/>
      <c r="CS870" s="18"/>
      <c r="CT870" s="18"/>
      <c r="CU870" s="18"/>
      <c r="CV870" s="18"/>
      <c r="CW870" s="18"/>
      <c r="CX870" s="18"/>
      <c r="CY870" s="18"/>
      <c r="CZ870" s="18"/>
      <c r="DA870" s="18"/>
      <c r="DB870" s="18"/>
      <c r="DC870" s="18"/>
      <c r="DD870" s="18"/>
      <c r="DE870" s="18"/>
      <c r="DF870" s="18"/>
      <c r="DG870" s="18"/>
      <c r="DH870" s="18"/>
      <c r="DI870" s="18"/>
      <c r="DJ870" s="18"/>
      <c r="DK870" s="18"/>
      <c r="DL870" s="18"/>
      <c r="DM870" s="18"/>
      <c r="DN870" s="18"/>
      <c r="DO870" s="18"/>
      <c r="DP870" s="18"/>
      <c r="DQ870" s="18"/>
      <c r="DR870" s="18"/>
      <c r="DS870" s="18"/>
      <c r="DT870" s="18"/>
      <c r="DU870" s="18"/>
      <c r="DV870" s="18"/>
      <c r="DW870" s="18">
        <v>0</v>
      </c>
      <c r="DX870" s="18"/>
      <c r="DY870" s="18"/>
      <c r="DZ870" s="18">
        <v>0</v>
      </c>
      <c r="EA870" s="18"/>
      <c r="EB870" s="18"/>
      <c r="EC870" s="18"/>
      <c r="ED870" s="18"/>
      <c r="EE870" s="18"/>
      <c r="EF870" s="18"/>
      <c r="EG870" s="18">
        <v>0</v>
      </c>
      <c r="EH870" s="18" t="s">
        <v>1304</v>
      </c>
      <c r="EI870" s="18" cm="1">
        <f t="array" ref="EI870">IF(SUMPRODUCT(--(DO870:DS870&lt;&gt;""))=0, 0,1)</f>
        <v>0</v>
      </c>
      <c r="EJ870" s="18" cm="1">
        <f t="array" ref="EJ870">IF(SUMPRODUCT(--(DT870:EG870&lt;&gt;""))=0, 0,1)</f>
        <v>1</v>
      </c>
      <c r="EK870" s="18" cm="1">
        <f t="array" ref="EK870">IF(SUMPRODUCT(--(EC870:EG870&lt;&gt;""))=0, 0,1)</f>
        <v>1</v>
      </c>
      <c r="EL870" s="18" cm="1">
        <f t="array" ref="EL870">IF(SUMPRODUCT(--(EE870:EG870&lt;&gt;""))=0, 0,1)</f>
        <v>1</v>
      </c>
      <c r="EM870" s="18">
        <f t="shared" si="195"/>
        <v>0</v>
      </c>
      <c r="EN870" s="18" t="str">
        <f t="shared" si="196"/>
        <v>NA</v>
      </c>
      <c r="EO870" s="18">
        <f t="shared" si="197"/>
        <v>0</v>
      </c>
      <c r="EP870" s="18">
        <f t="shared" si="198"/>
        <v>0</v>
      </c>
      <c r="EQ870" s="18">
        <f t="shared" si="199"/>
        <v>0</v>
      </c>
      <c r="ER870" s="58" t="s">
        <v>2080</v>
      </c>
      <c r="ES870" s="59">
        <v>43794</v>
      </c>
      <c r="ET870" s="18" t="s">
        <v>1291</v>
      </c>
      <c r="EU870" s="18" t="s">
        <v>1291</v>
      </c>
    </row>
    <row r="871" spans="1:151" ht="15.75" customHeight="1" x14ac:dyDescent="0.2">
      <c r="A871" s="5" t="s">
        <v>361</v>
      </c>
      <c r="B871" s="24" t="s">
        <v>3096</v>
      </c>
      <c r="C871" s="26">
        <v>1</v>
      </c>
      <c r="D871" s="18" t="s">
        <v>1306</v>
      </c>
      <c r="E871" s="18" t="s">
        <v>1295</v>
      </c>
      <c r="F871" s="18" t="s">
        <v>553</v>
      </c>
      <c r="G871" s="18" t="s">
        <v>582</v>
      </c>
      <c r="H871" s="18" t="s">
        <v>1293</v>
      </c>
      <c r="I871" s="18" t="s">
        <v>363</v>
      </c>
      <c r="J871" s="18" t="s">
        <v>363</v>
      </c>
      <c r="K871" s="18" t="s">
        <v>363</v>
      </c>
      <c r="L871" s="18" t="s">
        <v>363</v>
      </c>
      <c r="M871" s="18" t="s">
        <v>253</v>
      </c>
      <c r="N871" s="56">
        <v>74</v>
      </c>
      <c r="O871" s="18" t="s">
        <v>1292</v>
      </c>
      <c r="P871" s="18" t="s">
        <v>466</v>
      </c>
      <c r="Q871" s="18" t="s">
        <v>254</v>
      </c>
      <c r="R871" s="24" t="s">
        <v>257</v>
      </c>
      <c r="S871" s="24" t="s">
        <v>257</v>
      </c>
      <c r="T871" s="18" t="s">
        <v>1295</v>
      </c>
      <c r="U871" s="26" t="s">
        <v>257</v>
      </c>
      <c r="V871" s="26" t="s">
        <v>257</v>
      </c>
      <c r="W871" s="26" t="s">
        <v>257</v>
      </c>
      <c r="X871" s="18" t="s">
        <v>1296</v>
      </c>
      <c r="Y871" s="18">
        <v>246.3</v>
      </c>
      <c r="Z871" s="18" t="s">
        <v>474</v>
      </c>
      <c r="AA871" s="18">
        <v>246.3</v>
      </c>
      <c r="AB871" s="57" t="s">
        <v>257</v>
      </c>
      <c r="AC871" s="18" t="s">
        <v>479</v>
      </c>
      <c r="AD871" s="18">
        <v>36</v>
      </c>
      <c r="AE871" s="18" t="s">
        <v>556</v>
      </c>
      <c r="AF871" s="18">
        <v>47.4</v>
      </c>
      <c r="AG871" s="18">
        <v>47.4</v>
      </c>
      <c r="AH871" s="18" t="s">
        <v>557</v>
      </c>
      <c r="AI871" s="18">
        <v>15</v>
      </c>
      <c r="AJ871" s="18" t="s">
        <v>522</v>
      </c>
      <c r="AK871" s="18">
        <v>15</v>
      </c>
      <c r="AL871" s="18" t="s">
        <v>1297</v>
      </c>
      <c r="AM871" s="18" t="s">
        <v>364</v>
      </c>
      <c r="AN871" s="55">
        <v>0.66</v>
      </c>
      <c r="AO871" s="18" t="s">
        <v>1298</v>
      </c>
      <c r="AP871" s="26" t="s">
        <v>479</v>
      </c>
      <c r="AQ871" s="18">
        <v>9</v>
      </c>
      <c r="AR871" s="18" t="s">
        <v>672</v>
      </c>
      <c r="AS871" s="55">
        <f t="shared" si="208"/>
        <v>9.000000000000008E-2</v>
      </c>
      <c r="AT871" s="55">
        <v>1.23</v>
      </c>
      <c r="AU871" s="55">
        <f t="shared" si="209"/>
        <v>0.56999999999999995</v>
      </c>
      <c r="AV871" s="62">
        <f t="shared" si="210"/>
        <v>0.56999999999999995</v>
      </c>
      <c r="AW871" s="26" t="s">
        <v>557</v>
      </c>
      <c r="AX871" s="68">
        <v>15</v>
      </c>
      <c r="AY871" s="26" t="s">
        <v>522</v>
      </c>
      <c r="AZ871" s="18" t="s">
        <v>257</v>
      </c>
      <c r="BA871" s="18" t="s">
        <v>257</v>
      </c>
      <c r="BB871" s="18" t="s">
        <v>1299</v>
      </c>
      <c r="BC871" s="18" t="s">
        <v>1300</v>
      </c>
      <c r="BD871" s="18">
        <v>8.68</v>
      </c>
      <c r="BE871" s="18" t="s">
        <v>1301</v>
      </c>
      <c r="BF871" s="18" t="s">
        <v>479</v>
      </c>
      <c r="BG871" s="18">
        <v>9</v>
      </c>
      <c r="BH871" s="18" t="s">
        <v>672</v>
      </c>
      <c r="BI871" s="55">
        <f t="shared" si="211"/>
        <v>8.32</v>
      </c>
      <c r="BJ871" s="55">
        <v>9.0399999999999991</v>
      </c>
      <c r="BK871" s="55">
        <f t="shared" si="212"/>
        <v>0.35999999999999943</v>
      </c>
      <c r="BL871" s="62">
        <f t="shared" si="213"/>
        <v>0.35999999999999943</v>
      </c>
      <c r="BM871" s="26" t="s">
        <v>557</v>
      </c>
      <c r="BN871" s="68">
        <v>15</v>
      </c>
      <c r="BO871" s="26" t="s">
        <v>522</v>
      </c>
      <c r="BP871" s="18" t="s">
        <v>257</v>
      </c>
      <c r="BQ871" s="18" t="s">
        <v>257</v>
      </c>
      <c r="BR871" s="18" t="s">
        <v>1299</v>
      </c>
      <c r="BS871" s="18" t="s">
        <v>1302</v>
      </c>
      <c r="BT871" s="18">
        <v>103.4</v>
      </c>
      <c r="BU871" s="18" t="s">
        <v>1303</v>
      </c>
      <c r="BV871" s="18" t="s">
        <v>479</v>
      </c>
      <c r="BW871" s="18">
        <v>9</v>
      </c>
      <c r="BX871" s="18" t="s">
        <v>672</v>
      </c>
      <c r="BY871" s="57">
        <f t="shared" si="214"/>
        <v>92.600000000000009</v>
      </c>
      <c r="BZ871" s="57">
        <v>114.2</v>
      </c>
      <c r="CA871" s="57">
        <f t="shared" si="215"/>
        <v>10.799999999999997</v>
      </c>
      <c r="CB871" s="66">
        <f t="shared" si="216"/>
        <v>10.799999999999997</v>
      </c>
      <c r="CC871" s="26" t="s">
        <v>557</v>
      </c>
      <c r="CD871" s="68">
        <v>15</v>
      </c>
      <c r="CE871" s="26" t="s">
        <v>522</v>
      </c>
      <c r="CF871" s="18" t="s">
        <v>257</v>
      </c>
      <c r="CG871" s="18" t="s">
        <v>257</v>
      </c>
      <c r="CH871" s="18" t="s">
        <v>1299</v>
      </c>
      <c r="CI871" s="18"/>
      <c r="CJ871" s="18"/>
      <c r="CK871" s="18"/>
      <c r="CL871" s="18"/>
      <c r="CM871" s="18"/>
      <c r="CN871" s="18"/>
      <c r="CO871" s="18"/>
      <c r="CP871" s="18"/>
      <c r="CQ871" s="18"/>
      <c r="CR871" s="18"/>
      <c r="CS871" s="18"/>
      <c r="CT871" s="18"/>
      <c r="CU871" s="18"/>
      <c r="CV871" s="18"/>
      <c r="CW871" s="18"/>
      <c r="CX871" s="18"/>
      <c r="CY871" s="18"/>
      <c r="CZ871" s="18"/>
      <c r="DA871" s="18"/>
      <c r="DB871" s="18"/>
      <c r="DC871" s="18"/>
      <c r="DD871" s="18"/>
      <c r="DE871" s="18"/>
      <c r="DF871" s="18"/>
      <c r="DG871" s="18"/>
      <c r="DH871" s="18"/>
      <c r="DI871" s="18"/>
      <c r="DJ871" s="18"/>
      <c r="DK871" s="18"/>
      <c r="DL871" s="18"/>
      <c r="DM871" s="18"/>
      <c r="DN871" s="18"/>
      <c r="DO871" s="18"/>
      <c r="DP871" s="18"/>
      <c r="DQ871" s="18"/>
      <c r="DR871" s="18"/>
      <c r="DS871" s="18"/>
      <c r="DT871" s="18"/>
      <c r="DU871" s="18"/>
      <c r="DV871" s="18"/>
      <c r="DW871" s="18">
        <v>0</v>
      </c>
      <c r="DX871" s="18"/>
      <c r="DY871" s="18"/>
      <c r="DZ871" s="18">
        <v>0</v>
      </c>
      <c r="EA871" s="18"/>
      <c r="EB871" s="18"/>
      <c r="EC871" s="18"/>
      <c r="ED871" s="18"/>
      <c r="EE871" s="18"/>
      <c r="EF871" s="18"/>
      <c r="EG871" s="18">
        <v>0</v>
      </c>
      <c r="EH871" s="18" t="s">
        <v>1304</v>
      </c>
      <c r="EI871" s="18" cm="1">
        <f t="array" ref="EI871">IF(SUMPRODUCT(--(DO871:DS871&lt;&gt;""))=0, 0,1)</f>
        <v>0</v>
      </c>
      <c r="EJ871" s="18" cm="1">
        <f t="array" ref="EJ871">IF(SUMPRODUCT(--(DT871:EG871&lt;&gt;""))=0, 0,1)</f>
        <v>1</v>
      </c>
      <c r="EK871" s="18" cm="1">
        <f t="array" ref="EK871">IF(SUMPRODUCT(--(EC871:EG871&lt;&gt;""))=0, 0,1)</f>
        <v>1</v>
      </c>
      <c r="EL871" s="18" cm="1">
        <f t="array" ref="EL871">IF(SUMPRODUCT(--(EE871:EG871&lt;&gt;""))=0, 0,1)</f>
        <v>1</v>
      </c>
      <c r="EM871" s="18">
        <f t="shared" si="195"/>
        <v>0</v>
      </c>
      <c r="EN871" s="18" t="str">
        <f t="shared" si="196"/>
        <v>NA</v>
      </c>
      <c r="EO871" s="18">
        <f t="shared" si="197"/>
        <v>0</v>
      </c>
      <c r="EP871" s="18">
        <f t="shared" si="198"/>
        <v>0</v>
      </c>
      <c r="EQ871" s="18">
        <f t="shared" si="199"/>
        <v>0</v>
      </c>
      <c r="ER871" s="58" t="s">
        <v>2080</v>
      </c>
      <c r="ES871" s="59">
        <v>43794</v>
      </c>
      <c r="ET871" s="18" t="s">
        <v>1291</v>
      </c>
      <c r="EU871" s="18" t="s">
        <v>1291</v>
      </c>
    </row>
    <row r="872" spans="1:151" ht="15.75" customHeight="1" x14ac:dyDescent="0.2">
      <c r="A872" s="5" t="s">
        <v>361</v>
      </c>
      <c r="B872" s="24" t="s">
        <v>3096</v>
      </c>
      <c r="C872" s="26">
        <v>1</v>
      </c>
      <c r="D872" s="18" t="s">
        <v>1294</v>
      </c>
      <c r="E872" s="18" t="s">
        <v>1295</v>
      </c>
      <c r="F872" s="18" t="s">
        <v>553</v>
      </c>
      <c r="G872" s="18" t="s">
        <v>609</v>
      </c>
      <c r="H872" s="18" t="s">
        <v>1307</v>
      </c>
      <c r="I872" s="18" t="s">
        <v>363</v>
      </c>
      <c r="J872" s="18" t="s">
        <v>363</v>
      </c>
      <c r="K872" s="18" t="s">
        <v>363</v>
      </c>
      <c r="L872" s="18" t="s">
        <v>363</v>
      </c>
      <c r="M872" s="18" t="s">
        <v>253</v>
      </c>
      <c r="N872" s="56">
        <v>74</v>
      </c>
      <c r="O872" s="18" t="s">
        <v>1292</v>
      </c>
      <c r="P872" s="18" t="s">
        <v>466</v>
      </c>
      <c r="Q872" s="18" t="s">
        <v>254</v>
      </c>
      <c r="R872" s="24" t="s">
        <v>257</v>
      </c>
      <c r="S872" s="24" t="s">
        <v>257</v>
      </c>
      <c r="T872" s="18" t="s">
        <v>1295</v>
      </c>
      <c r="U872" s="26" t="s">
        <v>257</v>
      </c>
      <c r="V872" s="26" t="s">
        <v>257</v>
      </c>
      <c r="W872" s="26" t="s">
        <v>257</v>
      </c>
      <c r="X872" s="18" t="s">
        <v>1296</v>
      </c>
      <c r="Y872" s="18">
        <v>0.5</v>
      </c>
      <c r="Z872" s="18" t="s">
        <v>474</v>
      </c>
      <c r="AA872" s="18">
        <v>0.5</v>
      </c>
      <c r="AB872" s="57" t="s">
        <v>257</v>
      </c>
      <c r="AC872" s="18" t="s">
        <v>479</v>
      </c>
      <c r="AD872" s="18">
        <v>36</v>
      </c>
      <c r="AE872" s="18" t="s">
        <v>556</v>
      </c>
      <c r="AF872" s="18">
        <v>0.2</v>
      </c>
      <c r="AG872" s="18">
        <v>0.2</v>
      </c>
      <c r="AH872" s="18" t="s">
        <v>557</v>
      </c>
      <c r="AI872" s="18">
        <v>15</v>
      </c>
      <c r="AJ872" s="18" t="s">
        <v>522</v>
      </c>
      <c r="AK872" s="18">
        <v>15</v>
      </c>
      <c r="AL872" s="18" t="s">
        <v>1297</v>
      </c>
      <c r="AM872" s="18" t="s">
        <v>364</v>
      </c>
      <c r="AN872" s="55">
        <v>2.06</v>
      </c>
      <c r="AO872" s="18" t="s">
        <v>1298</v>
      </c>
      <c r="AP872" s="26" t="s">
        <v>479</v>
      </c>
      <c r="AQ872" s="18">
        <v>9</v>
      </c>
      <c r="AR872" s="18" t="s">
        <v>672</v>
      </c>
      <c r="AS872" s="55">
        <f t="shared" si="208"/>
        <v>1.62</v>
      </c>
      <c r="AT872" s="55">
        <v>2.5</v>
      </c>
      <c r="AU872" s="55">
        <f t="shared" si="209"/>
        <v>0.43999999999999995</v>
      </c>
      <c r="AV872" s="62">
        <f t="shared" si="210"/>
        <v>0.43999999999999995</v>
      </c>
      <c r="AW872" s="26" t="s">
        <v>557</v>
      </c>
      <c r="AX872" s="68">
        <v>15</v>
      </c>
      <c r="AY872" s="26" t="s">
        <v>522</v>
      </c>
      <c r="AZ872" s="18" t="s">
        <v>257</v>
      </c>
      <c r="BA872" s="18" t="s">
        <v>257</v>
      </c>
      <c r="BB872" s="18" t="s">
        <v>1299</v>
      </c>
      <c r="BC872" s="18" t="s">
        <v>1300</v>
      </c>
      <c r="BD872" s="18">
        <v>4.8600000000000003</v>
      </c>
      <c r="BE872" s="18" t="s">
        <v>1301</v>
      </c>
      <c r="BF872" s="18" t="s">
        <v>479</v>
      </c>
      <c r="BG872" s="18">
        <v>9</v>
      </c>
      <c r="BH872" s="18" t="s">
        <v>672</v>
      </c>
      <c r="BI872" s="55">
        <f t="shared" si="211"/>
        <v>3.9500000000000011</v>
      </c>
      <c r="BJ872" s="55">
        <v>5.77</v>
      </c>
      <c r="BK872" s="55">
        <f t="shared" si="212"/>
        <v>0.90999999999999925</v>
      </c>
      <c r="BL872" s="62">
        <f t="shared" si="213"/>
        <v>0.90999999999999925</v>
      </c>
      <c r="BM872" s="26" t="s">
        <v>557</v>
      </c>
      <c r="BN872" s="68">
        <v>15</v>
      </c>
      <c r="BO872" s="26" t="s">
        <v>522</v>
      </c>
      <c r="BP872" s="18" t="s">
        <v>257</v>
      </c>
      <c r="BQ872" s="18" t="s">
        <v>257</v>
      </c>
      <c r="BR872" s="18" t="s">
        <v>1299</v>
      </c>
      <c r="BS872" s="18" t="s">
        <v>1302</v>
      </c>
      <c r="BT872" s="18">
        <v>82.6</v>
      </c>
      <c r="BU872" s="18" t="s">
        <v>1303</v>
      </c>
      <c r="BV872" s="18" t="s">
        <v>479</v>
      </c>
      <c r="BW872" s="18">
        <v>9</v>
      </c>
      <c r="BX872" s="18" t="s">
        <v>672</v>
      </c>
      <c r="BY872" s="57">
        <f t="shared" si="214"/>
        <v>63.699999999999989</v>
      </c>
      <c r="BZ872" s="57">
        <v>101.5</v>
      </c>
      <c r="CA872" s="57">
        <f t="shared" si="215"/>
        <v>18.900000000000006</v>
      </c>
      <c r="CB872" s="66">
        <f t="shared" si="216"/>
        <v>18.900000000000006</v>
      </c>
      <c r="CC872" s="26" t="s">
        <v>557</v>
      </c>
      <c r="CD872" s="68">
        <v>15</v>
      </c>
      <c r="CE872" s="26" t="s">
        <v>522</v>
      </c>
      <c r="CF872" s="18" t="s">
        <v>257</v>
      </c>
      <c r="CG872" s="18" t="s">
        <v>257</v>
      </c>
      <c r="CH872" s="18" t="s">
        <v>1299</v>
      </c>
      <c r="CI872" s="18"/>
      <c r="CJ872" s="18"/>
      <c r="CK872" s="18"/>
      <c r="CL872" s="18"/>
      <c r="CM872" s="18"/>
      <c r="CN872" s="18"/>
      <c r="CO872" s="18"/>
      <c r="CP872" s="18"/>
      <c r="CQ872" s="18"/>
      <c r="CR872" s="18"/>
      <c r="CS872" s="18"/>
      <c r="CT872" s="18"/>
      <c r="CU872" s="18"/>
      <c r="CV872" s="18"/>
      <c r="CW872" s="18"/>
      <c r="CX872" s="18"/>
      <c r="CY872" s="18"/>
      <c r="CZ872" s="18"/>
      <c r="DA872" s="18"/>
      <c r="DB872" s="18"/>
      <c r="DC872" s="18"/>
      <c r="DD872" s="18"/>
      <c r="DE872" s="18"/>
      <c r="DF872" s="18"/>
      <c r="DG872" s="18"/>
      <c r="DH872" s="18"/>
      <c r="DI872" s="18"/>
      <c r="DJ872" s="18"/>
      <c r="DK872" s="18"/>
      <c r="DL872" s="18"/>
      <c r="DM872" s="18"/>
      <c r="DN872" s="18"/>
      <c r="DO872" s="18"/>
      <c r="DP872" s="18"/>
      <c r="DQ872" s="18"/>
      <c r="DR872" s="18"/>
      <c r="DS872" s="18"/>
      <c r="DT872" s="18"/>
      <c r="DU872" s="18"/>
      <c r="DV872" s="18"/>
      <c r="DW872" s="18">
        <v>0</v>
      </c>
      <c r="DX872" s="18"/>
      <c r="DY872" s="18"/>
      <c r="DZ872" s="18">
        <v>0</v>
      </c>
      <c r="EA872" s="18"/>
      <c r="EB872" s="18"/>
      <c r="EC872" s="18"/>
      <c r="ED872" s="18"/>
      <c r="EE872" s="18"/>
      <c r="EF872" s="18"/>
      <c r="EG872" s="18">
        <v>0</v>
      </c>
      <c r="EH872" s="18" t="s">
        <v>1304</v>
      </c>
      <c r="EI872" s="18" cm="1">
        <f t="array" ref="EI872">IF(SUMPRODUCT(--(DO872:DS872&lt;&gt;""))=0, 0,1)</f>
        <v>0</v>
      </c>
      <c r="EJ872" s="18" cm="1">
        <f t="array" ref="EJ872">IF(SUMPRODUCT(--(DT872:EG872&lt;&gt;""))=0, 0,1)</f>
        <v>1</v>
      </c>
      <c r="EK872" s="18" cm="1">
        <f t="array" ref="EK872">IF(SUMPRODUCT(--(EC872:EG872&lt;&gt;""))=0, 0,1)</f>
        <v>1</v>
      </c>
      <c r="EL872" s="18" cm="1">
        <f t="array" ref="EL872">IF(SUMPRODUCT(--(EE872:EG872&lt;&gt;""))=0, 0,1)</f>
        <v>1</v>
      </c>
      <c r="EM872" s="18">
        <f t="shared" si="195"/>
        <v>0</v>
      </c>
      <c r="EN872" s="18" t="str">
        <f t="shared" si="196"/>
        <v>NA</v>
      </c>
      <c r="EO872" s="18">
        <f t="shared" si="197"/>
        <v>0</v>
      </c>
      <c r="EP872" s="18">
        <f t="shared" si="198"/>
        <v>0</v>
      </c>
      <c r="EQ872" s="18">
        <f t="shared" si="199"/>
        <v>0</v>
      </c>
      <c r="ER872" s="58" t="s">
        <v>2080</v>
      </c>
      <c r="ES872" s="59">
        <v>43794</v>
      </c>
      <c r="ET872" s="18" t="s">
        <v>1291</v>
      </c>
      <c r="EU872" s="18" t="s">
        <v>1291</v>
      </c>
    </row>
    <row r="873" spans="1:151" ht="15.75" customHeight="1" x14ac:dyDescent="0.2">
      <c r="A873" s="5" t="s">
        <v>361</v>
      </c>
      <c r="B873" s="24" t="s">
        <v>3096</v>
      </c>
      <c r="C873" s="26">
        <v>1</v>
      </c>
      <c r="D873" s="18" t="s">
        <v>1305</v>
      </c>
      <c r="E873" s="18" t="s">
        <v>1295</v>
      </c>
      <c r="F873" s="18" t="s">
        <v>553</v>
      </c>
      <c r="G873" s="18" t="s">
        <v>609</v>
      </c>
      <c r="H873" s="18" t="s">
        <v>1307</v>
      </c>
      <c r="I873" s="18" t="s">
        <v>363</v>
      </c>
      <c r="J873" s="18" t="s">
        <v>363</v>
      </c>
      <c r="K873" s="18" t="s">
        <v>363</v>
      </c>
      <c r="L873" s="18" t="s">
        <v>363</v>
      </c>
      <c r="M873" s="18" t="s">
        <v>253</v>
      </c>
      <c r="N873" s="56">
        <v>74</v>
      </c>
      <c r="O873" s="18" t="s">
        <v>1292</v>
      </c>
      <c r="P873" s="18" t="s">
        <v>466</v>
      </c>
      <c r="Q873" s="18" t="s">
        <v>254</v>
      </c>
      <c r="R873" s="24" t="s">
        <v>257</v>
      </c>
      <c r="S873" s="24" t="s">
        <v>257</v>
      </c>
      <c r="T873" s="18" t="s">
        <v>1295</v>
      </c>
      <c r="U873" s="26" t="s">
        <v>257</v>
      </c>
      <c r="V873" s="26" t="s">
        <v>257</v>
      </c>
      <c r="W873" s="26" t="s">
        <v>257</v>
      </c>
      <c r="X873" s="18" t="s">
        <v>1296</v>
      </c>
      <c r="Y873" s="18">
        <v>126.7</v>
      </c>
      <c r="Z873" s="18" t="s">
        <v>474</v>
      </c>
      <c r="AA873" s="18">
        <v>126.7</v>
      </c>
      <c r="AB873" s="57" t="s">
        <v>257</v>
      </c>
      <c r="AC873" s="18" t="s">
        <v>479</v>
      </c>
      <c r="AD873" s="18">
        <v>36</v>
      </c>
      <c r="AE873" s="18" t="s">
        <v>556</v>
      </c>
      <c r="AF873" s="18">
        <v>29.8</v>
      </c>
      <c r="AG873" s="18">
        <v>29.8</v>
      </c>
      <c r="AH873" s="18" t="s">
        <v>557</v>
      </c>
      <c r="AI873" s="18">
        <v>15</v>
      </c>
      <c r="AJ873" s="18" t="s">
        <v>522</v>
      </c>
      <c r="AK873" s="18">
        <v>15</v>
      </c>
      <c r="AL873" s="18" t="s">
        <v>1297</v>
      </c>
      <c r="AM873" s="18" t="s">
        <v>364</v>
      </c>
      <c r="AN873" s="55">
        <v>1.69</v>
      </c>
      <c r="AO873" s="18" t="s">
        <v>1298</v>
      </c>
      <c r="AP873" s="26" t="s">
        <v>479</v>
      </c>
      <c r="AQ873" s="18">
        <v>9</v>
      </c>
      <c r="AR873" s="18" t="s">
        <v>672</v>
      </c>
      <c r="AS873" s="55">
        <f t="shared" si="208"/>
        <v>1.47</v>
      </c>
      <c r="AT873" s="55">
        <v>1.91</v>
      </c>
      <c r="AU873" s="55">
        <f t="shared" si="209"/>
        <v>0.21999999999999997</v>
      </c>
      <c r="AV873" s="62">
        <f t="shared" si="210"/>
        <v>0.21999999999999997</v>
      </c>
      <c r="AW873" s="26" t="s">
        <v>557</v>
      </c>
      <c r="AX873" s="68">
        <v>15</v>
      </c>
      <c r="AY873" s="26" t="s">
        <v>522</v>
      </c>
      <c r="AZ873" s="18" t="s">
        <v>257</v>
      </c>
      <c r="BA873" s="18" t="s">
        <v>257</v>
      </c>
      <c r="BB873" s="18" t="s">
        <v>1299</v>
      </c>
      <c r="BC873" s="18" t="s">
        <v>1300</v>
      </c>
      <c r="BD873" s="18">
        <v>5.71</v>
      </c>
      <c r="BE873" s="18" t="s">
        <v>1301</v>
      </c>
      <c r="BF873" s="18" t="s">
        <v>479</v>
      </c>
      <c r="BG873" s="18">
        <v>9</v>
      </c>
      <c r="BH873" s="18" t="s">
        <v>672</v>
      </c>
      <c r="BI873" s="55">
        <f t="shared" si="211"/>
        <v>4.1399999999999997</v>
      </c>
      <c r="BJ873" s="55">
        <v>7.28</v>
      </c>
      <c r="BK873" s="55">
        <f t="shared" si="212"/>
        <v>1.5700000000000003</v>
      </c>
      <c r="BL873" s="62">
        <f t="shared" si="213"/>
        <v>1.5700000000000003</v>
      </c>
      <c r="BM873" s="26" t="s">
        <v>557</v>
      </c>
      <c r="BN873" s="68">
        <v>15</v>
      </c>
      <c r="BO873" s="26" t="s">
        <v>522</v>
      </c>
      <c r="BP873" s="18" t="s">
        <v>257</v>
      </c>
      <c r="BQ873" s="18" t="s">
        <v>257</v>
      </c>
      <c r="BR873" s="18" t="s">
        <v>1299</v>
      </c>
      <c r="BS873" s="18" t="s">
        <v>1302</v>
      </c>
      <c r="BT873" s="18">
        <v>67.5</v>
      </c>
      <c r="BU873" s="18" t="s">
        <v>1303</v>
      </c>
      <c r="BV873" s="18" t="s">
        <v>479</v>
      </c>
      <c r="BW873" s="18">
        <v>9</v>
      </c>
      <c r="BX873" s="18" t="s">
        <v>672</v>
      </c>
      <c r="BY873" s="57">
        <f t="shared" si="214"/>
        <v>55.5</v>
      </c>
      <c r="BZ873" s="57">
        <v>79.5</v>
      </c>
      <c r="CA873" s="57">
        <f t="shared" si="215"/>
        <v>12</v>
      </c>
      <c r="CB873" s="66">
        <f t="shared" si="216"/>
        <v>12</v>
      </c>
      <c r="CC873" s="26" t="s">
        <v>557</v>
      </c>
      <c r="CD873" s="68">
        <v>15</v>
      </c>
      <c r="CE873" s="26" t="s">
        <v>522</v>
      </c>
      <c r="CF873" s="18" t="s">
        <v>257</v>
      </c>
      <c r="CG873" s="18" t="s">
        <v>257</v>
      </c>
      <c r="CH873" s="18" t="s">
        <v>1299</v>
      </c>
      <c r="CI873" s="18"/>
      <c r="CJ873" s="18"/>
      <c r="CK873" s="18"/>
      <c r="CL873" s="18"/>
      <c r="CM873" s="18"/>
      <c r="CN873" s="18"/>
      <c r="CO873" s="18"/>
      <c r="CP873" s="18"/>
      <c r="CQ873" s="18"/>
      <c r="CR873" s="18"/>
      <c r="CS873" s="18"/>
      <c r="CT873" s="18"/>
      <c r="CU873" s="18"/>
      <c r="CV873" s="18"/>
      <c r="CW873" s="18"/>
      <c r="CX873" s="18"/>
      <c r="CY873" s="18"/>
      <c r="CZ873" s="18"/>
      <c r="DA873" s="18"/>
      <c r="DB873" s="18"/>
      <c r="DC873" s="18"/>
      <c r="DD873" s="18"/>
      <c r="DE873" s="18"/>
      <c r="DF873" s="18"/>
      <c r="DG873" s="18"/>
      <c r="DH873" s="18"/>
      <c r="DI873" s="18"/>
      <c r="DJ873" s="18"/>
      <c r="DK873" s="18"/>
      <c r="DL873" s="18"/>
      <c r="DM873" s="18"/>
      <c r="DN873" s="18"/>
      <c r="DO873" s="18"/>
      <c r="DP873" s="18"/>
      <c r="DQ873" s="18"/>
      <c r="DR873" s="18"/>
      <c r="DS873" s="18"/>
      <c r="DT873" s="18"/>
      <c r="DU873" s="18"/>
      <c r="DV873" s="18"/>
      <c r="DW873" s="18">
        <v>0</v>
      </c>
      <c r="DX873" s="18"/>
      <c r="DY873" s="18"/>
      <c r="DZ873" s="18">
        <v>0</v>
      </c>
      <c r="EA873" s="18"/>
      <c r="EB873" s="18"/>
      <c r="EC873" s="18"/>
      <c r="ED873" s="18"/>
      <c r="EE873" s="18"/>
      <c r="EF873" s="18"/>
      <c r="EG873" s="18">
        <v>0</v>
      </c>
      <c r="EH873" s="18" t="s">
        <v>1304</v>
      </c>
      <c r="EI873" s="18" cm="1">
        <f t="array" ref="EI873">IF(SUMPRODUCT(--(DO873:DS873&lt;&gt;""))=0, 0,1)</f>
        <v>0</v>
      </c>
      <c r="EJ873" s="18" cm="1">
        <f t="array" ref="EJ873">IF(SUMPRODUCT(--(DT873:EG873&lt;&gt;""))=0, 0,1)</f>
        <v>1</v>
      </c>
      <c r="EK873" s="18" cm="1">
        <f t="array" ref="EK873">IF(SUMPRODUCT(--(EC873:EG873&lt;&gt;""))=0, 0,1)</f>
        <v>1</v>
      </c>
      <c r="EL873" s="18" cm="1">
        <f t="array" ref="EL873">IF(SUMPRODUCT(--(EE873:EG873&lt;&gt;""))=0, 0,1)</f>
        <v>1</v>
      </c>
      <c r="EM873" s="18">
        <f t="shared" si="195"/>
        <v>0</v>
      </c>
      <c r="EN873" s="18" t="str">
        <f t="shared" si="196"/>
        <v>NA</v>
      </c>
      <c r="EO873" s="18">
        <f t="shared" si="197"/>
        <v>0</v>
      </c>
      <c r="EP873" s="18">
        <f t="shared" si="198"/>
        <v>0</v>
      </c>
      <c r="EQ873" s="18">
        <f t="shared" si="199"/>
        <v>0</v>
      </c>
      <c r="ER873" s="58" t="s">
        <v>2080</v>
      </c>
      <c r="ES873" s="59">
        <v>43794</v>
      </c>
      <c r="ET873" s="18" t="s">
        <v>1291</v>
      </c>
      <c r="EU873" s="18" t="s">
        <v>1291</v>
      </c>
    </row>
    <row r="874" spans="1:151" ht="15.75" customHeight="1" x14ac:dyDescent="0.2">
      <c r="A874" s="5" t="s">
        <v>361</v>
      </c>
      <c r="B874" s="24" t="s">
        <v>3096</v>
      </c>
      <c r="C874" s="26">
        <v>1</v>
      </c>
      <c r="D874" s="18" t="s">
        <v>1306</v>
      </c>
      <c r="E874" s="18" t="s">
        <v>1295</v>
      </c>
      <c r="F874" s="18" t="s">
        <v>553</v>
      </c>
      <c r="G874" s="18" t="s">
        <v>609</v>
      </c>
      <c r="H874" s="18" t="s">
        <v>1307</v>
      </c>
      <c r="I874" s="18" t="s">
        <v>363</v>
      </c>
      <c r="J874" s="18" t="s">
        <v>363</v>
      </c>
      <c r="K874" s="18" t="s">
        <v>363</v>
      </c>
      <c r="L874" s="18" t="s">
        <v>363</v>
      </c>
      <c r="M874" s="18" t="s">
        <v>253</v>
      </c>
      <c r="N874" s="56">
        <v>74</v>
      </c>
      <c r="O874" s="18" t="s">
        <v>1292</v>
      </c>
      <c r="P874" s="18" t="s">
        <v>466</v>
      </c>
      <c r="Q874" s="18" t="s">
        <v>254</v>
      </c>
      <c r="R874" s="24" t="s">
        <v>257</v>
      </c>
      <c r="S874" s="24" t="s">
        <v>257</v>
      </c>
      <c r="T874" s="18" t="s">
        <v>1295</v>
      </c>
      <c r="U874" s="26" t="s">
        <v>257</v>
      </c>
      <c r="V874" s="26" t="s">
        <v>257</v>
      </c>
      <c r="W874" s="26" t="s">
        <v>257</v>
      </c>
      <c r="X874" s="18" t="s">
        <v>1296</v>
      </c>
      <c r="Y874" s="18">
        <v>246.3</v>
      </c>
      <c r="Z874" s="18" t="s">
        <v>474</v>
      </c>
      <c r="AA874" s="18">
        <v>246.3</v>
      </c>
      <c r="AB874" s="57" t="s">
        <v>257</v>
      </c>
      <c r="AC874" s="18" t="s">
        <v>479</v>
      </c>
      <c r="AD874" s="18">
        <v>36</v>
      </c>
      <c r="AE874" s="18" t="s">
        <v>556</v>
      </c>
      <c r="AF874" s="18">
        <v>47.4</v>
      </c>
      <c r="AG874" s="18">
        <v>47.4</v>
      </c>
      <c r="AH874" s="18" t="s">
        <v>557</v>
      </c>
      <c r="AI874" s="18">
        <v>15</v>
      </c>
      <c r="AJ874" s="18" t="s">
        <v>522</v>
      </c>
      <c r="AK874" s="18">
        <v>15</v>
      </c>
      <c r="AL874" s="18" t="s">
        <v>1297</v>
      </c>
      <c r="AM874" s="18" t="s">
        <v>364</v>
      </c>
      <c r="AN874" s="55">
        <v>0.73</v>
      </c>
      <c r="AO874" s="18" t="s">
        <v>1298</v>
      </c>
      <c r="AP874" s="26" t="s">
        <v>479</v>
      </c>
      <c r="AQ874" s="18">
        <v>9</v>
      </c>
      <c r="AR874" s="18" t="s">
        <v>672</v>
      </c>
      <c r="AS874" s="55">
        <f t="shared" si="208"/>
        <v>2.0000000000000018E-2</v>
      </c>
      <c r="AT874" s="55">
        <v>1.44</v>
      </c>
      <c r="AU874" s="55">
        <f t="shared" si="209"/>
        <v>0.71</v>
      </c>
      <c r="AV874" s="62">
        <f t="shared" si="210"/>
        <v>0.71</v>
      </c>
      <c r="AW874" s="26" t="s">
        <v>557</v>
      </c>
      <c r="AX874" s="68">
        <v>15</v>
      </c>
      <c r="AY874" s="26" t="s">
        <v>522</v>
      </c>
      <c r="AZ874" s="18" t="s">
        <v>257</v>
      </c>
      <c r="BA874" s="18" t="s">
        <v>257</v>
      </c>
      <c r="BB874" s="18" t="s">
        <v>1299</v>
      </c>
      <c r="BC874" s="18" t="s">
        <v>1300</v>
      </c>
      <c r="BD874" s="18">
        <v>5.66</v>
      </c>
      <c r="BE874" s="18" t="s">
        <v>1301</v>
      </c>
      <c r="BF874" s="18" t="s">
        <v>479</v>
      </c>
      <c r="BG874" s="18">
        <v>9</v>
      </c>
      <c r="BH874" s="18" t="s">
        <v>672</v>
      </c>
      <c r="BI874" s="55">
        <f t="shared" si="211"/>
        <v>4.7</v>
      </c>
      <c r="BJ874" s="55">
        <v>6.62</v>
      </c>
      <c r="BK874" s="55">
        <f t="shared" si="212"/>
        <v>0.96</v>
      </c>
      <c r="BL874" s="62">
        <f t="shared" si="213"/>
        <v>0.96</v>
      </c>
      <c r="BM874" s="26" t="s">
        <v>557</v>
      </c>
      <c r="BN874" s="68">
        <v>15</v>
      </c>
      <c r="BO874" s="26" t="s">
        <v>522</v>
      </c>
      <c r="BP874" s="18" t="s">
        <v>257</v>
      </c>
      <c r="BQ874" s="18" t="s">
        <v>257</v>
      </c>
      <c r="BR874" s="18" t="s">
        <v>1299</v>
      </c>
      <c r="BS874" s="18" t="s">
        <v>1302</v>
      </c>
      <c r="BT874" s="18">
        <v>81.2</v>
      </c>
      <c r="BU874" s="18" t="s">
        <v>1303</v>
      </c>
      <c r="BV874" s="18" t="s">
        <v>479</v>
      </c>
      <c r="BW874" s="18">
        <v>9</v>
      </c>
      <c r="BX874" s="18" t="s">
        <v>672</v>
      </c>
      <c r="BY874" s="57">
        <f t="shared" si="214"/>
        <v>67.900000000000006</v>
      </c>
      <c r="BZ874" s="57">
        <v>94.5</v>
      </c>
      <c r="CA874" s="57">
        <f t="shared" si="215"/>
        <v>13.299999999999997</v>
      </c>
      <c r="CB874" s="66">
        <f t="shared" si="216"/>
        <v>13.299999999999997</v>
      </c>
      <c r="CC874" s="26" t="s">
        <v>557</v>
      </c>
      <c r="CD874" s="68">
        <v>15</v>
      </c>
      <c r="CE874" s="26" t="s">
        <v>522</v>
      </c>
      <c r="CF874" s="18" t="s">
        <v>257</v>
      </c>
      <c r="CG874" s="18" t="s">
        <v>257</v>
      </c>
      <c r="CH874" s="18" t="s">
        <v>1299</v>
      </c>
      <c r="CI874" s="18"/>
      <c r="CJ874" s="18"/>
      <c r="CK874" s="18"/>
      <c r="CL874" s="18"/>
      <c r="CM874" s="18"/>
      <c r="CN874" s="18"/>
      <c r="CO874" s="18"/>
      <c r="CP874" s="18"/>
      <c r="CQ874" s="18"/>
      <c r="CR874" s="18"/>
      <c r="CS874" s="18"/>
      <c r="CT874" s="18"/>
      <c r="CU874" s="18"/>
      <c r="CV874" s="18"/>
      <c r="CW874" s="18"/>
      <c r="CX874" s="18"/>
      <c r="CY874" s="18"/>
      <c r="CZ874" s="18"/>
      <c r="DA874" s="18"/>
      <c r="DB874" s="18"/>
      <c r="DC874" s="18"/>
      <c r="DD874" s="18"/>
      <c r="DE874" s="18"/>
      <c r="DF874" s="18"/>
      <c r="DG874" s="18"/>
      <c r="DH874" s="18"/>
      <c r="DI874" s="18"/>
      <c r="DJ874" s="18"/>
      <c r="DK874" s="18"/>
      <c r="DL874" s="18"/>
      <c r="DM874" s="18"/>
      <c r="DN874" s="18"/>
      <c r="DO874" s="18"/>
      <c r="DP874" s="18"/>
      <c r="DQ874" s="18"/>
      <c r="DR874" s="18"/>
      <c r="DS874" s="18"/>
      <c r="DT874" s="18"/>
      <c r="DU874" s="18"/>
      <c r="DV874" s="18"/>
      <c r="DW874" s="18">
        <v>0</v>
      </c>
      <c r="DX874" s="18"/>
      <c r="DY874" s="18"/>
      <c r="DZ874" s="18">
        <v>0</v>
      </c>
      <c r="EA874" s="18"/>
      <c r="EB874" s="18"/>
      <c r="EC874" s="18"/>
      <c r="ED874" s="18"/>
      <c r="EE874" s="18"/>
      <c r="EF874" s="18"/>
      <c r="EG874" s="18">
        <v>0</v>
      </c>
      <c r="EH874" s="18" t="s">
        <v>1304</v>
      </c>
      <c r="EI874" s="18" cm="1">
        <f t="array" ref="EI874">IF(SUMPRODUCT(--(DO874:DS874&lt;&gt;""))=0, 0,1)</f>
        <v>0</v>
      </c>
      <c r="EJ874" s="18" cm="1">
        <f t="array" ref="EJ874">IF(SUMPRODUCT(--(DT874:EG874&lt;&gt;""))=0, 0,1)</f>
        <v>1</v>
      </c>
      <c r="EK874" s="18" cm="1">
        <f t="array" ref="EK874">IF(SUMPRODUCT(--(EC874:EG874&lt;&gt;""))=0, 0,1)</f>
        <v>1</v>
      </c>
      <c r="EL874" s="18" cm="1">
        <f t="array" ref="EL874">IF(SUMPRODUCT(--(EE874:EG874&lt;&gt;""))=0, 0,1)</f>
        <v>1</v>
      </c>
      <c r="EM874" s="18">
        <f t="shared" si="195"/>
        <v>0</v>
      </c>
      <c r="EN874" s="18" t="str">
        <f t="shared" si="196"/>
        <v>NA</v>
      </c>
      <c r="EO874" s="18">
        <f t="shared" si="197"/>
        <v>0</v>
      </c>
      <c r="EP874" s="18">
        <f t="shared" si="198"/>
        <v>0</v>
      </c>
      <c r="EQ874" s="18">
        <f t="shared" si="199"/>
        <v>0</v>
      </c>
      <c r="ER874" s="58" t="s">
        <v>2080</v>
      </c>
      <c r="ES874" s="59">
        <v>43794</v>
      </c>
      <c r="ET874" s="18" t="s">
        <v>1291</v>
      </c>
      <c r="EU874" s="18" t="s">
        <v>1291</v>
      </c>
    </row>
    <row r="875" spans="1:151" ht="15.75" customHeight="1" x14ac:dyDescent="0.2">
      <c r="A875" s="5" t="s">
        <v>367</v>
      </c>
      <c r="B875" s="24" t="s">
        <v>3097</v>
      </c>
      <c r="C875" s="26">
        <v>1</v>
      </c>
      <c r="D875" s="18" t="s">
        <v>1311</v>
      </c>
      <c r="E875" s="18" t="s">
        <v>257</v>
      </c>
      <c r="F875" s="18" t="s">
        <v>553</v>
      </c>
      <c r="G875" s="18" t="s">
        <v>467</v>
      </c>
      <c r="H875" s="18" t="s">
        <v>1310</v>
      </c>
      <c r="I875" s="18" t="s">
        <v>552</v>
      </c>
      <c r="J875" s="18" t="s">
        <v>363</v>
      </c>
      <c r="K875" s="18" t="s">
        <v>363</v>
      </c>
      <c r="L875" s="18" t="s">
        <v>363</v>
      </c>
      <c r="M875" s="18" t="s">
        <v>253</v>
      </c>
      <c r="N875" s="56">
        <v>74</v>
      </c>
      <c r="O875" s="18" t="s">
        <v>1309</v>
      </c>
      <c r="P875" s="18" t="s">
        <v>261</v>
      </c>
      <c r="Q875" s="18" t="s">
        <v>254</v>
      </c>
      <c r="R875" s="24" t="s">
        <v>257</v>
      </c>
      <c r="S875" s="24" t="s">
        <v>257</v>
      </c>
      <c r="T875" s="26" t="s">
        <v>917</v>
      </c>
      <c r="U875" s="26" t="s">
        <v>595</v>
      </c>
      <c r="V875" s="26" t="s">
        <v>1312</v>
      </c>
      <c r="W875" s="26" t="s">
        <v>1313</v>
      </c>
      <c r="X875" s="18" t="s">
        <v>1314</v>
      </c>
      <c r="Y875" s="18">
        <v>8.4</v>
      </c>
      <c r="Z875" s="18" t="s">
        <v>474</v>
      </c>
      <c r="AA875" s="18">
        <v>8.4</v>
      </c>
      <c r="AB875" s="57" t="s">
        <v>257</v>
      </c>
      <c r="AC875" s="18" t="s">
        <v>1315</v>
      </c>
      <c r="AD875" s="18" t="s">
        <v>257</v>
      </c>
      <c r="AE875" s="18" t="s">
        <v>257</v>
      </c>
      <c r="AF875" s="18" t="s">
        <v>257</v>
      </c>
      <c r="AG875" s="18" t="s">
        <v>257</v>
      </c>
      <c r="AH875" s="18" t="s">
        <v>257</v>
      </c>
      <c r="AI875" s="18">
        <v>15</v>
      </c>
      <c r="AJ875" s="18" t="s">
        <v>522</v>
      </c>
      <c r="AK875" s="18">
        <v>15</v>
      </c>
      <c r="AL875" s="18" t="s">
        <v>1316</v>
      </c>
      <c r="AM875" s="18" t="s">
        <v>376</v>
      </c>
      <c r="AN875" s="57">
        <v>97.75</v>
      </c>
      <c r="AO875" s="18" t="s">
        <v>1317</v>
      </c>
      <c r="AP875" s="26" t="s">
        <v>479</v>
      </c>
      <c r="AQ875" s="18">
        <v>4</v>
      </c>
      <c r="AR875" s="18" t="s">
        <v>672</v>
      </c>
      <c r="AS875" s="57" t="s">
        <v>257</v>
      </c>
      <c r="AT875" s="18" t="s">
        <v>257</v>
      </c>
      <c r="AU875" s="57">
        <f t="shared" si="209"/>
        <v>0.43</v>
      </c>
      <c r="AV875" s="66">
        <v>0.43</v>
      </c>
      <c r="AW875" s="26" t="s">
        <v>557</v>
      </c>
      <c r="AX875" s="68">
        <v>15</v>
      </c>
      <c r="AY875" s="26" t="s">
        <v>522</v>
      </c>
      <c r="AZ875" s="18" t="s">
        <v>257</v>
      </c>
      <c r="BA875" s="18" t="s">
        <v>257</v>
      </c>
      <c r="BB875" s="18" t="s">
        <v>1318</v>
      </c>
      <c r="BC875" s="18"/>
      <c r="BD875" s="18"/>
      <c r="BE875" s="18"/>
      <c r="BF875" s="18"/>
      <c r="BG875" s="18"/>
      <c r="BH875" s="18"/>
      <c r="BI875" s="18"/>
      <c r="BJ875" s="18"/>
      <c r="BK875" s="18"/>
      <c r="BL875" s="18"/>
      <c r="BM875" s="18"/>
      <c r="BN875" s="18"/>
      <c r="BO875" s="18"/>
      <c r="BP875" s="18"/>
      <c r="BQ875" s="18"/>
      <c r="BR875" s="18"/>
      <c r="BS875" s="18"/>
      <c r="BT875" s="18"/>
      <c r="BU875" s="18"/>
      <c r="BV875" s="18"/>
      <c r="BW875" s="18"/>
      <c r="BX875" s="18"/>
      <c r="BY875" s="18"/>
      <c r="BZ875" s="18"/>
      <c r="CA875" s="18"/>
      <c r="CB875" s="18"/>
      <c r="CC875" s="18"/>
      <c r="CD875" s="18"/>
      <c r="CE875" s="18"/>
      <c r="CF875" s="18"/>
      <c r="CG875" s="18"/>
      <c r="CH875" s="18"/>
      <c r="CI875" s="18"/>
      <c r="CJ875" s="18"/>
      <c r="CK875" s="18"/>
      <c r="CL875" s="18"/>
      <c r="CM875" s="18"/>
      <c r="CN875" s="18"/>
      <c r="CO875" s="18"/>
      <c r="CP875" s="18"/>
      <c r="CQ875" s="18"/>
      <c r="CR875" s="18"/>
      <c r="CS875" s="18"/>
      <c r="CT875" s="18"/>
      <c r="CU875" s="18"/>
      <c r="CV875" s="18"/>
      <c r="CW875" s="18"/>
      <c r="CX875" s="18"/>
      <c r="CY875" s="18"/>
      <c r="CZ875" s="18"/>
      <c r="DA875" s="18"/>
      <c r="DB875" s="18"/>
      <c r="DC875" s="18"/>
      <c r="DD875" s="18"/>
      <c r="DE875" s="18"/>
      <c r="DF875" s="18"/>
      <c r="DG875" s="18"/>
      <c r="DH875" s="18"/>
      <c r="DI875" s="18"/>
      <c r="DJ875" s="18"/>
      <c r="DK875" s="18"/>
      <c r="DL875" s="18"/>
      <c r="DM875" s="18"/>
      <c r="DN875" s="18"/>
      <c r="DO875" s="18"/>
      <c r="DP875" s="18"/>
      <c r="DQ875" s="18"/>
      <c r="DR875" s="18"/>
      <c r="DS875" s="18"/>
      <c r="DT875" s="18"/>
      <c r="DU875" s="18"/>
      <c r="DV875" s="18"/>
      <c r="DW875" s="18"/>
      <c r="DX875" s="18"/>
      <c r="DY875" s="57"/>
      <c r="DZ875" s="18">
        <v>0</v>
      </c>
      <c r="EA875" s="18"/>
      <c r="EB875" s="18"/>
      <c r="EC875" s="18"/>
      <c r="ED875" s="18"/>
      <c r="EE875" s="18"/>
      <c r="EF875" s="18"/>
      <c r="EG875" s="18"/>
      <c r="EH875" s="18" t="s">
        <v>1319</v>
      </c>
      <c r="EI875" s="18" cm="1">
        <f t="array" ref="EI875">IF(SUMPRODUCT(--(DO875:DS875&lt;&gt;""))=0, 0,1)</f>
        <v>0</v>
      </c>
      <c r="EJ875" s="18" cm="1">
        <f t="array" ref="EJ875">IF(SUMPRODUCT(--(DT875:EG875&lt;&gt;""))=0, 0,1)</f>
        <v>1</v>
      </c>
      <c r="EK875" s="18" cm="1">
        <f t="array" ref="EK875">IF(SUMPRODUCT(--(EC875:EG875&lt;&gt;""))=0, 0,1)</f>
        <v>0</v>
      </c>
      <c r="EL875" s="18" cm="1">
        <f t="array" ref="EL875">IF(SUMPRODUCT(--(EE875:EG875&lt;&gt;""))=0, 0,1)</f>
        <v>0</v>
      </c>
      <c r="EM875" s="18">
        <f t="shared" si="195"/>
        <v>0</v>
      </c>
      <c r="EN875" s="18" t="str">
        <f t="shared" si="196"/>
        <v>NA</v>
      </c>
      <c r="EO875" s="18">
        <f t="shared" si="197"/>
        <v>0</v>
      </c>
      <c r="EP875" s="18" t="str">
        <f t="shared" si="198"/>
        <v>NA</v>
      </c>
      <c r="EQ875" s="18" t="str">
        <f t="shared" si="199"/>
        <v>NA</v>
      </c>
      <c r="ER875" s="58" t="s">
        <v>2080</v>
      </c>
      <c r="ES875" s="59">
        <v>43794</v>
      </c>
      <c r="ET875" s="18" t="s">
        <v>1320</v>
      </c>
      <c r="EU875" s="18" t="s">
        <v>1308</v>
      </c>
    </row>
    <row r="876" spans="1:151" ht="15.75" customHeight="1" x14ac:dyDescent="0.2">
      <c r="A876" s="5" t="s">
        <v>367</v>
      </c>
      <c r="B876" s="24" t="s">
        <v>3097</v>
      </c>
      <c r="C876" s="26">
        <v>1</v>
      </c>
      <c r="D876" s="18" t="s">
        <v>1321</v>
      </c>
      <c r="E876" s="18" t="s">
        <v>257</v>
      </c>
      <c r="F876" s="18" t="s">
        <v>553</v>
      </c>
      <c r="G876" s="18" t="s">
        <v>467</v>
      </c>
      <c r="H876" s="18" t="s">
        <v>1310</v>
      </c>
      <c r="I876" s="18" t="s">
        <v>552</v>
      </c>
      <c r="J876" s="18" t="s">
        <v>363</v>
      </c>
      <c r="K876" s="18" t="s">
        <v>363</v>
      </c>
      <c r="L876" s="18" t="s">
        <v>363</v>
      </c>
      <c r="M876" s="18" t="s">
        <v>253</v>
      </c>
      <c r="N876" s="56">
        <v>74</v>
      </c>
      <c r="O876" s="18" t="s">
        <v>1309</v>
      </c>
      <c r="P876" s="18" t="s">
        <v>261</v>
      </c>
      <c r="Q876" s="18" t="s">
        <v>254</v>
      </c>
      <c r="R876" s="24" t="s">
        <v>257</v>
      </c>
      <c r="S876" s="24" t="s">
        <v>257</v>
      </c>
      <c r="T876" s="26" t="s">
        <v>917</v>
      </c>
      <c r="U876" s="26" t="s">
        <v>595</v>
      </c>
      <c r="V876" s="26" t="s">
        <v>1312</v>
      </c>
      <c r="W876" s="26" t="s">
        <v>1313</v>
      </c>
      <c r="X876" s="18" t="s">
        <v>1314</v>
      </c>
      <c r="Y876" s="18">
        <v>11.2</v>
      </c>
      <c r="Z876" s="18" t="s">
        <v>474</v>
      </c>
      <c r="AA876" s="18">
        <v>11.2</v>
      </c>
      <c r="AB876" s="57" t="s">
        <v>257</v>
      </c>
      <c r="AC876" s="18" t="s">
        <v>1315</v>
      </c>
      <c r="AD876" s="18" t="s">
        <v>257</v>
      </c>
      <c r="AE876" s="18" t="s">
        <v>257</v>
      </c>
      <c r="AF876" s="18" t="s">
        <v>257</v>
      </c>
      <c r="AG876" s="18" t="s">
        <v>257</v>
      </c>
      <c r="AH876" s="18" t="s">
        <v>257</v>
      </c>
      <c r="AI876" s="18">
        <v>15</v>
      </c>
      <c r="AJ876" s="18" t="s">
        <v>522</v>
      </c>
      <c r="AK876" s="18">
        <v>15</v>
      </c>
      <c r="AL876" s="18" t="s">
        <v>1322</v>
      </c>
      <c r="AM876" s="18" t="s">
        <v>376</v>
      </c>
      <c r="AN876" s="57">
        <v>100</v>
      </c>
      <c r="AO876" s="18" t="s">
        <v>1317</v>
      </c>
      <c r="AP876" s="26" t="s">
        <v>479</v>
      </c>
      <c r="AQ876" s="18">
        <v>1</v>
      </c>
      <c r="AR876" s="18" t="s">
        <v>672</v>
      </c>
      <c r="AS876" s="57" t="s">
        <v>257</v>
      </c>
      <c r="AT876" s="18" t="s">
        <v>257</v>
      </c>
      <c r="AU876" s="57">
        <f t="shared" si="209"/>
        <v>0</v>
      </c>
      <c r="AV876" s="66">
        <v>0</v>
      </c>
      <c r="AW876" s="26" t="s">
        <v>557</v>
      </c>
      <c r="AX876" s="68">
        <v>15</v>
      </c>
      <c r="AY876" s="26" t="s">
        <v>522</v>
      </c>
      <c r="AZ876" s="18" t="s">
        <v>257</v>
      </c>
      <c r="BA876" s="18" t="s">
        <v>257</v>
      </c>
      <c r="BB876" s="18" t="s">
        <v>1318</v>
      </c>
      <c r="BC876" s="18"/>
      <c r="BD876" s="18"/>
      <c r="BE876" s="18"/>
      <c r="BF876" s="18"/>
      <c r="BG876" s="18"/>
      <c r="BH876" s="18"/>
      <c r="BI876" s="18"/>
      <c r="BJ876" s="18"/>
      <c r="BK876" s="18"/>
      <c r="BL876" s="18"/>
      <c r="BM876" s="18"/>
      <c r="BN876" s="18"/>
      <c r="BO876" s="18"/>
      <c r="BP876" s="18"/>
      <c r="BQ876" s="18"/>
      <c r="BR876" s="18"/>
      <c r="BS876" s="18"/>
      <c r="BT876" s="18"/>
      <c r="BU876" s="18"/>
      <c r="BV876" s="18"/>
      <c r="BW876" s="18"/>
      <c r="BX876" s="18"/>
      <c r="BY876" s="18"/>
      <c r="BZ876" s="18"/>
      <c r="CA876" s="18"/>
      <c r="CB876" s="18"/>
      <c r="CC876" s="18"/>
      <c r="CD876" s="18"/>
      <c r="CE876" s="18"/>
      <c r="CF876" s="18"/>
      <c r="CG876" s="18"/>
      <c r="CH876" s="18"/>
      <c r="CI876" s="18"/>
      <c r="CJ876" s="18"/>
      <c r="CK876" s="18"/>
      <c r="CL876" s="18"/>
      <c r="CM876" s="18"/>
      <c r="CN876" s="18"/>
      <c r="CO876" s="18"/>
      <c r="CP876" s="18"/>
      <c r="CQ876" s="18"/>
      <c r="CR876" s="18"/>
      <c r="CS876" s="18"/>
      <c r="CT876" s="18"/>
      <c r="CU876" s="18"/>
      <c r="CV876" s="18"/>
      <c r="CW876" s="18"/>
      <c r="CX876" s="18"/>
      <c r="CY876" s="18"/>
      <c r="CZ876" s="18"/>
      <c r="DA876" s="18"/>
      <c r="DB876" s="18"/>
      <c r="DC876" s="18"/>
      <c r="DD876" s="18"/>
      <c r="DE876" s="18"/>
      <c r="DF876" s="18"/>
      <c r="DG876" s="18"/>
      <c r="DH876" s="18"/>
      <c r="DI876" s="18"/>
      <c r="DJ876" s="18"/>
      <c r="DK876" s="18"/>
      <c r="DL876" s="18"/>
      <c r="DM876" s="18"/>
      <c r="DN876" s="18"/>
      <c r="DO876" s="18"/>
      <c r="DP876" s="18"/>
      <c r="DQ876" s="18"/>
      <c r="DR876" s="18"/>
      <c r="DS876" s="18"/>
      <c r="DT876" s="18"/>
      <c r="DU876" s="18"/>
      <c r="DV876" s="18"/>
      <c r="DW876" s="18"/>
      <c r="DX876" s="18"/>
      <c r="DY876" s="57"/>
      <c r="DZ876" s="18">
        <v>0</v>
      </c>
      <c r="EA876" s="18"/>
      <c r="EB876" s="18"/>
      <c r="EC876" s="18"/>
      <c r="ED876" s="18"/>
      <c r="EE876" s="18"/>
      <c r="EF876" s="18"/>
      <c r="EG876" s="18"/>
      <c r="EH876" s="18" t="s">
        <v>1319</v>
      </c>
      <c r="EI876" s="18" cm="1">
        <f t="array" ref="EI876">IF(SUMPRODUCT(--(DO876:DS876&lt;&gt;""))=0, 0,1)</f>
        <v>0</v>
      </c>
      <c r="EJ876" s="18" cm="1">
        <f t="array" ref="EJ876">IF(SUMPRODUCT(--(DT876:EG876&lt;&gt;""))=0, 0,1)</f>
        <v>1</v>
      </c>
      <c r="EK876" s="18" cm="1">
        <f t="array" ref="EK876">IF(SUMPRODUCT(--(EC876:EG876&lt;&gt;""))=0, 0,1)</f>
        <v>0</v>
      </c>
      <c r="EL876" s="18" cm="1">
        <f t="array" ref="EL876">IF(SUMPRODUCT(--(EE876:EG876&lt;&gt;""))=0, 0,1)</f>
        <v>0</v>
      </c>
      <c r="EM876" s="18">
        <f t="shared" si="195"/>
        <v>0</v>
      </c>
      <c r="EN876" s="18" t="str">
        <f t="shared" si="196"/>
        <v>NA</v>
      </c>
      <c r="EO876" s="18">
        <f t="shared" si="197"/>
        <v>0</v>
      </c>
      <c r="EP876" s="18" t="str">
        <f t="shared" si="198"/>
        <v>NA</v>
      </c>
      <c r="EQ876" s="18" t="str">
        <f t="shared" si="199"/>
        <v>NA</v>
      </c>
      <c r="ER876" s="58" t="s">
        <v>2080</v>
      </c>
      <c r="ES876" s="59">
        <v>43794</v>
      </c>
      <c r="ET876" s="18" t="s">
        <v>1320</v>
      </c>
      <c r="EU876" s="18" t="s">
        <v>1308</v>
      </c>
    </row>
    <row r="877" spans="1:151" ht="15.75" customHeight="1" x14ac:dyDescent="0.2">
      <c r="A877" s="5" t="s">
        <v>367</v>
      </c>
      <c r="B877" s="24" t="s">
        <v>3097</v>
      </c>
      <c r="C877" s="26">
        <v>1</v>
      </c>
      <c r="D877" s="18" t="s">
        <v>1323</v>
      </c>
      <c r="E877" s="18" t="s">
        <v>257</v>
      </c>
      <c r="F877" s="18" t="s">
        <v>553</v>
      </c>
      <c r="G877" s="18" t="s">
        <v>467</v>
      </c>
      <c r="H877" s="18" t="s">
        <v>1310</v>
      </c>
      <c r="I877" s="18" t="s">
        <v>552</v>
      </c>
      <c r="J877" s="18" t="s">
        <v>363</v>
      </c>
      <c r="K877" s="18" t="s">
        <v>363</v>
      </c>
      <c r="L877" s="18" t="s">
        <v>363</v>
      </c>
      <c r="M877" s="18" t="s">
        <v>253</v>
      </c>
      <c r="N877" s="56">
        <v>74</v>
      </c>
      <c r="O877" s="18" t="s">
        <v>1309</v>
      </c>
      <c r="P877" s="18" t="s">
        <v>261</v>
      </c>
      <c r="Q877" s="18" t="s">
        <v>254</v>
      </c>
      <c r="R877" s="24" t="s">
        <v>257</v>
      </c>
      <c r="S877" s="24" t="s">
        <v>257</v>
      </c>
      <c r="T877" s="26" t="s">
        <v>917</v>
      </c>
      <c r="U877" s="26" t="s">
        <v>595</v>
      </c>
      <c r="V877" s="26" t="s">
        <v>1312</v>
      </c>
      <c r="W877" s="26" t="s">
        <v>1313</v>
      </c>
      <c r="X877" s="18" t="s">
        <v>1314</v>
      </c>
      <c r="Y877" s="18">
        <v>14.6</v>
      </c>
      <c r="Z877" s="18" t="s">
        <v>474</v>
      </c>
      <c r="AA877" s="18">
        <v>14.6</v>
      </c>
      <c r="AB877" s="57" t="s">
        <v>257</v>
      </c>
      <c r="AC877" s="18" t="s">
        <v>1315</v>
      </c>
      <c r="AD877" s="18" t="s">
        <v>257</v>
      </c>
      <c r="AE877" s="18" t="s">
        <v>257</v>
      </c>
      <c r="AF877" s="18" t="s">
        <v>257</v>
      </c>
      <c r="AG877" s="18" t="s">
        <v>257</v>
      </c>
      <c r="AH877" s="18" t="s">
        <v>257</v>
      </c>
      <c r="AI877" s="18">
        <v>15</v>
      </c>
      <c r="AJ877" s="18" t="s">
        <v>522</v>
      </c>
      <c r="AK877" s="18">
        <v>15</v>
      </c>
      <c r="AL877" s="18" t="s">
        <v>1324</v>
      </c>
      <c r="AM877" s="18" t="s">
        <v>376</v>
      </c>
      <c r="AN877" s="57">
        <v>98.5</v>
      </c>
      <c r="AO877" s="18" t="s">
        <v>1317</v>
      </c>
      <c r="AP877" s="26" t="s">
        <v>479</v>
      </c>
      <c r="AQ877" s="18">
        <v>2</v>
      </c>
      <c r="AR877" s="18" t="s">
        <v>672</v>
      </c>
      <c r="AS877" s="57" t="s">
        <v>257</v>
      </c>
      <c r="AT877" s="18" t="s">
        <v>257</v>
      </c>
      <c r="AU877" s="57">
        <f t="shared" si="209"/>
        <v>1.06</v>
      </c>
      <c r="AV877" s="66">
        <v>1.06</v>
      </c>
      <c r="AW877" s="26" t="s">
        <v>557</v>
      </c>
      <c r="AX877" s="68">
        <v>15</v>
      </c>
      <c r="AY877" s="26" t="s">
        <v>522</v>
      </c>
      <c r="AZ877" s="18" t="s">
        <v>257</v>
      </c>
      <c r="BA877" s="18" t="s">
        <v>257</v>
      </c>
      <c r="BB877" s="18" t="s">
        <v>1318</v>
      </c>
      <c r="BC877" s="18"/>
      <c r="BD877" s="18"/>
      <c r="BE877" s="18"/>
      <c r="BF877" s="18"/>
      <c r="BG877" s="18"/>
      <c r="BH877" s="18"/>
      <c r="BI877" s="18"/>
      <c r="BJ877" s="18"/>
      <c r="BK877" s="18"/>
      <c r="BL877" s="18"/>
      <c r="BM877" s="18"/>
      <c r="BN877" s="18"/>
      <c r="BO877" s="18"/>
      <c r="BP877" s="18"/>
      <c r="BQ877" s="18"/>
      <c r="BR877" s="18"/>
      <c r="BS877" s="18"/>
      <c r="BT877" s="18"/>
      <c r="BU877" s="18"/>
      <c r="BV877" s="18"/>
      <c r="BW877" s="18"/>
      <c r="BX877" s="18"/>
      <c r="BY877" s="18"/>
      <c r="BZ877" s="18"/>
      <c r="CA877" s="18"/>
      <c r="CB877" s="18"/>
      <c r="CC877" s="18"/>
      <c r="CD877" s="18"/>
      <c r="CE877" s="18"/>
      <c r="CF877" s="18"/>
      <c r="CG877" s="18"/>
      <c r="CH877" s="18"/>
      <c r="CI877" s="18"/>
      <c r="CJ877" s="18"/>
      <c r="CK877" s="18"/>
      <c r="CL877" s="18"/>
      <c r="CM877" s="18"/>
      <c r="CN877" s="18"/>
      <c r="CO877" s="18"/>
      <c r="CP877" s="18"/>
      <c r="CQ877" s="18"/>
      <c r="CR877" s="18"/>
      <c r="CS877" s="18"/>
      <c r="CT877" s="18"/>
      <c r="CU877" s="18"/>
      <c r="CV877" s="18"/>
      <c r="CW877" s="18"/>
      <c r="CX877" s="18"/>
      <c r="CY877" s="18"/>
      <c r="CZ877" s="18"/>
      <c r="DA877" s="18"/>
      <c r="DB877" s="18"/>
      <c r="DC877" s="18"/>
      <c r="DD877" s="18"/>
      <c r="DE877" s="18"/>
      <c r="DF877" s="18"/>
      <c r="DG877" s="18"/>
      <c r="DH877" s="18"/>
      <c r="DI877" s="18"/>
      <c r="DJ877" s="18"/>
      <c r="DK877" s="18"/>
      <c r="DL877" s="18"/>
      <c r="DM877" s="18"/>
      <c r="DN877" s="18"/>
      <c r="DO877" s="18"/>
      <c r="DP877" s="18"/>
      <c r="DQ877" s="18"/>
      <c r="DR877" s="18"/>
      <c r="DS877" s="18"/>
      <c r="DT877" s="18"/>
      <c r="DU877" s="18"/>
      <c r="DV877" s="18"/>
      <c r="DW877" s="18"/>
      <c r="DX877" s="18"/>
      <c r="DY877" s="57"/>
      <c r="DZ877" s="18">
        <v>0</v>
      </c>
      <c r="EA877" s="18"/>
      <c r="EB877" s="18"/>
      <c r="EC877" s="18"/>
      <c r="ED877" s="18"/>
      <c r="EE877" s="18"/>
      <c r="EF877" s="18"/>
      <c r="EG877" s="18"/>
      <c r="EH877" s="18" t="s">
        <v>1319</v>
      </c>
      <c r="EI877" s="18" cm="1">
        <f t="array" ref="EI877">IF(SUMPRODUCT(--(DO877:DS877&lt;&gt;""))=0, 0,1)</f>
        <v>0</v>
      </c>
      <c r="EJ877" s="18" cm="1">
        <f t="array" ref="EJ877">IF(SUMPRODUCT(--(DT877:EG877&lt;&gt;""))=0, 0,1)</f>
        <v>1</v>
      </c>
      <c r="EK877" s="18" cm="1">
        <f t="array" ref="EK877">IF(SUMPRODUCT(--(EC877:EG877&lt;&gt;""))=0, 0,1)</f>
        <v>0</v>
      </c>
      <c r="EL877" s="18" cm="1">
        <f t="array" ref="EL877">IF(SUMPRODUCT(--(EE877:EG877&lt;&gt;""))=0, 0,1)</f>
        <v>0</v>
      </c>
      <c r="EM877" s="18">
        <f t="shared" si="195"/>
        <v>0</v>
      </c>
      <c r="EN877" s="18" t="str">
        <f t="shared" si="196"/>
        <v>NA</v>
      </c>
      <c r="EO877" s="18">
        <f t="shared" si="197"/>
        <v>0</v>
      </c>
      <c r="EP877" s="18" t="str">
        <f t="shared" si="198"/>
        <v>NA</v>
      </c>
      <c r="EQ877" s="18" t="str">
        <f t="shared" si="199"/>
        <v>NA</v>
      </c>
      <c r="ER877" s="58" t="s">
        <v>2080</v>
      </c>
      <c r="ES877" s="59">
        <v>43794</v>
      </c>
      <c r="ET877" s="18" t="s">
        <v>1320</v>
      </c>
      <c r="EU877" s="18" t="s">
        <v>1308</v>
      </c>
    </row>
    <row r="878" spans="1:151" ht="15.75" customHeight="1" x14ac:dyDescent="0.2">
      <c r="A878" s="5" t="s">
        <v>367</v>
      </c>
      <c r="B878" s="24" t="s">
        <v>3097</v>
      </c>
      <c r="C878" s="26">
        <v>1</v>
      </c>
      <c r="D878" s="18" t="s">
        <v>1325</v>
      </c>
      <c r="E878" s="18" t="s">
        <v>257</v>
      </c>
      <c r="F878" s="18" t="s">
        <v>553</v>
      </c>
      <c r="G878" s="18" t="s">
        <v>467</v>
      </c>
      <c r="H878" s="18" t="s">
        <v>1310</v>
      </c>
      <c r="I878" s="18" t="s">
        <v>552</v>
      </c>
      <c r="J878" s="18" t="s">
        <v>363</v>
      </c>
      <c r="K878" s="18" t="s">
        <v>363</v>
      </c>
      <c r="L878" s="18" t="s">
        <v>363</v>
      </c>
      <c r="M878" s="18" t="s">
        <v>253</v>
      </c>
      <c r="N878" s="56">
        <v>74</v>
      </c>
      <c r="O878" s="18" t="s">
        <v>1309</v>
      </c>
      <c r="P878" s="18" t="s">
        <v>261</v>
      </c>
      <c r="Q878" s="18" t="s">
        <v>254</v>
      </c>
      <c r="R878" s="24" t="s">
        <v>257</v>
      </c>
      <c r="S878" s="24" t="s">
        <v>257</v>
      </c>
      <c r="T878" s="26" t="s">
        <v>917</v>
      </c>
      <c r="U878" s="26" t="s">
        <v>595</v>
      </c>
      <c r="V878" s="26" t="s">
        <v>1312</v>
      </c>
      <c r="W878" s="26" t="s">
        <v>1313</v>
      </c>
      <c r="X878" s="18" t="s">
        <v>1314</v>
      </c>
      <c r="Y878" s="18">
        <v>18.899999999999999</v>
      </c>
      <c r="Z878" s="18" t="s">
        <v>474</v>
      </c>
      <c r="AA878" s="18">
        <v>18.899999999999999</v>
      </c>
      <c r="AB878" s="57" t="s">
        <v>257</v>
      </c>
      <c r="AC878" s="18" t="s">
        <v>1315</v>
      </c>
      <c r="AD878" s="18" t="s">
        <v>257</v>
      </c>
      <c r="AE878" s="18" t="s">
        <v>257</v>
      </c>
      <c r="AF878" s="18" t="s">
        <v>257</v>
      </c>
      <c r="AG878" s="18" t="s">
        <v>257</v>
      </c>
      <c r="AH878" s="18" t="s">
        <v>257</v>
      </c>
      <c r="AI878" s="18">
        <v>15</v>
      </c>
      <c r="AJ878" s="18" t="s">
        <v>522</v>
      </c>
      <c r="AK878" s="18">
        <v>15</v>
      </c>
      <c r="AL878" s="18" t="s">
        <v>1326</v>
      </c>
      <c r="AM878" s="18" t="s">
        <v>376</v>
      </c>
      <c r="AN878" s="57">
        <v>98</v>
      </c>
      <c r="AO878" s="18" t="s">
        <v>1317</v>
      </c>
      <c r="AP878" s="26" t="s">
        <v>479</v>
      </c>
      <c r="AQ878" s="18">
        <v>1</v>
      </c>
      <c r="AR878" s="18" t="s">
        <v>672</v>
      </c>
      <c r="AS878" s="57" t="s">
        <v>257</v>
      </c>
      <c r="AT878" s="18" t="s">
        <v>257</v>
      </c>
      <c r="AU878" s="57">
        <f t="shared" si="209"/>
        <v>0</v>
      </c>
      <c r="AV878" s="66">
        <v>0</v>
      </c>
      <c r="AW878" s="26" t="s">
        <v>557</v>
      </c>
      <c r="AX878" s="68">
        <v>15</v>
      </c>
      <c r="AY878" s="26" t="s">
        <v>522</v>
      </c>
      <c r="AZ878" s="18" t="s">
        <v>257</v>
      </c>
      <c r="BA878" s="18" t="s">
        <v>257</v>
      </c>
      <c r="BB878" s="18" t="s">
        <v>1318</v>
      </c>
      <c r="BC878" s="18"/>
      <c r="BD878" s="18"/>
      <c r="BE878" s="18"/>
      <c r="BF878" s="18"/>
      <c r="BG878" s="18"/>
      <c r="BH878" s="18"/>
      <c r="BI878" s="18"/>
      <c r="BJ878" s="18"/>
      <c r="BK878" s="18"/>
      <c r="BL878" s="18"/>
      <c r="BM878" s="18"/>
      <c r="BN878" s="18"/>
      <c r="BO878" s="18"/>
      <c r="BP878" s="18"/>
      <c r="BQ878" s="18"/>
      <c r="BR878" s="18"/>
      <c r="BS878" s="18"/>
      <c r="BT878" s="18"/>
      <c r="BU878" s="18"/>
      <c r="BV878" s="18"/>
      <c r="BW878" s="18"/>
      <c r="BX878" s="18"/>
      <c r="BY878" s="18"/>
      <c r="BZ878" s="18"/>
      <c r="CA878" s="18"/>
      <c r="CB878" s="18"/>
      <c r="CC878" s="18"/>
      <c r="CD878" s="18"/>
      <c r="CE878" s="18"/>
      <c r="CF878" s="18"/>
      <c r="CG878" s="18"/>
      <c r="CH878" s="18"/>
      <c r="CI878" s="18"/>
      <c r="CJ878" s="18"/>
      <c r="CK878" s="18"/>
      <c r="CL878" s="18"/>
      <c r="CM878" s="18"/>
      <c r="CN878" s="18"/>
      <c r="CO878" s="18"/>
      <c r="CP878" s="18"/>
      <c r="CQ878" s="18"/>
      <c r="CR878" s="18"/>
      <c r="CS878" s="18"/>
      <c r="CT878" s="18"/>
      <c r="CU878" s="18"/>
      <c r="CV878" s="18"/>
      <c r="CW878" s="18"/>
      <c r="CX878" s="18"/>
      <c r="CY878" s="18"/>
      <c r="CZ878" s="18"/>
      <c r="DA878" s="18"/>
      <c r="DB878" s="18"/>
      <c r="DC878" s="18"/>
      <c r="DD878" s="18"/>
      <c r="DE878" s="18"/>
      <c r="DF878" s="18"/>
      <c r="DG878" s="18"/>
      <c r="DH878" s="18"/>
      <c r="DI878" s="18"/>
      <c r="DJ878" s="18"/>
      <c r="DK878" s="18"/>
      <c r="DL878" s="18"/>
      <c r="DM878" s="18"/>
      <c r="DN878" s="18"/>
      <c r="DO878" s="18"/>
      <c r="DP878" s="18"/>
      <c r="DQ878" s="18"/>
      <c r="DR878" s="18"/>
      <c r="DS878" s="18"/>
      <c r="DT878" s="18"/>
      <c r="DU878" s="18"/>
      <c r="DV878" s="18"/>
      <c r="DW878" s="18"/>
      <c r="DX878" s="18"/>
      <c r="DY878" s="57"/>
      <c r="DZ878" s="18">
        <v>0</v>
      </c>
      <c r="EA878" s="18"/>
      <c r="EB878" s="18"/>
      <c r="EC878" s="18"/>
      <c r="ED878" s="18"/>
      <c r="EE878" s="18"/>
      <c r="EF878" s="18"/>
      <c r="EG878" s="18"/>
      <c r="EH878" s="18" t="s">
        <v>1319</v>
      </c>
      <c r="EI878" s="18" cm="1">
        <f t="array" ref="EI878">IF(SUMPRODUCT(--(DO878:DS878&lt;&gt;""))=0, 0,1)</f>
        <v>0</v>
      </c>
      <c r="EJ878" s="18" cm="1">
        <f t="array" ref="EJ878">IF(SUMPRODUCT(--(DT878:EG878&lt;&gt;""))=0, 0,1)</f>
        <v>1</v>
      </c>
      <c r="EK878" s="18" cm="1">
        <f t="array" ref="EK878">IF(SUMPRODUCT(--(EC878:EG878&lt;&gt;""))=0, 0,1)</f>
        <v>0</v>
      </c>
      <c r="EL878" s="18" cm="1">
        <f t="array" ref="EL878">IF(SUMPRODUCT(--(EE878:EG878&lt;&gt;""))=0, 0,1)</f>
        <v>0</v>
      </c>
      <c r="EM878" s="18">
        <f t="shared" si="195"/>
        <v>0</v>
      </c>
      <c r="EN878" s="18" t="str">
        <f t="shared" si="196"/>
        <v>NA</v>
      </c>
      <c r="EO878" s="18">
        <f t="shared" si="197"/>
        <v>0</v>
      </c>
      <c r="EP878" s="18" t="str">
        <f t="shared" si="198"/>
        <v>NA</v>
      </c>
      <c r="EQ878" s="18" t="str">
        <f t="shared" si="199"/>
        <v>NA</v>
      </c>
      <c r="ER878" s="58" t="s">
        <v>2080</v>
      </c>
      <c r="ES878" s="59">
        <v>43794</v>
      </c>
      <c r="ET878" s="18" t="s">
        <v>1320</v>
      </c>
      <c r="EU878" s="18" t="s">
        <v>1308</v>
      </c>
    </row>
    <row r="879" spans="1:151" ht="15.75" customHeight="1" x14ac:dyDescent="0.2">
      <c r="A879" s="5" t="s">
        <v>367</v>
      </c>
      <c r="B879" s="24" t="s">
        <v>3097</v>
      </c>
      <c r="C879" s="26">
        <v>1</v>
      </c>
      <c r="D879" s="18" t="s">
        <v>1327</v>
      </c>
      <c r="E879" s="18" t="s">
        <v>257</v>
      </c>
      <c r="F879" s="18" t="s">
        <v>553</v>
      </c>
      <c r="G879" s="18" t="s">
        <v>467</v>
      </c>
      <c r="H879" s="18" t="s">
        <v>1310</v>
      </c>
      <c r="I879" s="18" t="s">
        <v>552</v>
      </c>
      <c r="J879" s="18" t="s">
        <v>363</v>
      </c>
      <c r="K879" s="18" t="s">
        <v>363</v>
      </c>
      <c r="L879" s="18" t="s">
        <v>363</v>
      </c>
      <c r="M879" s="18" t="s">
        <v>253</v>
      </c>
      <c r="N879" s="56">
        <v>74</v>
      </c>
      <c r="O879" s="18" t="s">
        <v>1309</v>
      </c>
      <c r="P879" s="18" t="s">
        <v>261</v>
      </c>
      <c r="Q879" s="18" t="s">
        <v>254</v>
      </c>
      <c r="R879" s="24" t="s">
        <v>257</v>
      </c>
      <c r="S879" s="24" t="s">
        <v>257</v>
      </c>
      <c r="T879" s="26" t="s">
        <v>917</v>
      </c>
      <c r="U879" s="26" t="s">
        <v>595</v>
      </c>
      <c r="V879" s="26" t="s">
        <v>1312</v>
      </c>
      <c r="W879" s="26" t="s">
        <v>1313</v>
      </c>
      <c r="X879" s="18" t="s">
        <v>1314</v>
      </c>
      <c r="Y879" s="18">
        <v>24.8</v>
      </c>
      <c r="Z879" s="18" t="s">
        <v>474</v>
      </c>
      <c r="AA879" s="18">
        <v>24.8</v>
      </c>
      <c r="AB879" s="57" t="s">
        <v>257</v>
      </c>
      <c r="AC879" s="18" t="s">
        <v>1315</v>
      </c>
      <c r="AD879" s="18" t="s">
        <v>257</v>
      </c>
      <c r="AE879" s="18" t="s">
        <v>257</v>
      </c>
      <c r="AF879" s="18" t="s">
        <v>257</v>
      </c>
      <c r="AG879" s="18" t="s">
        <v>257</v>
      </c>
      <c r="AH879" s="18" t="s">
        <v>257</v>
      </c>
      <c r="AI879" s="18">
        <v>15</v>
      </c>
      <c r="AJ879" s="18" t="s">
        <v>522</v>
      </c>
      <c r="AK879" s="18">
        <v>15</v>
      </c>
      <c r="AL879" s="18" t="s">
        <v>1328</v>
      </c>
      <c r="AM879" s="18" t="s">
        <v>376</v>
      </c>
      <c r="AN879" s="57">
        <v>94.3</v>
      </c>
      <c r="AO879" s="18" t="s">
        <v>1317</v>
      </c>
      <c r="AP879" s="26" t="s">
        <v>479</v>
      </c>
      <c r="AQ879" s="18">
        <v>3</v>
      </c>
      <c r="AR879" s="18" t="s">
        <v>672</v>
      </c>
      <c r="AS879" s="57" t="s">
        <v>257</v>
      </c>
      <c r="AT879" s="18" t="s">
        <v>257</v>
      </c>
      <c r="AU879" s="57">
        <f t="shared" si="209"/>
        <v>2.46</v>
      </c>
      <c r="AV879" s="66">
        <v>2.46</v>
      </c>
      <c r="AW879" s="26" t="s">
        <v>557</v>
      </c>
      <c r="AX879" s="68">
        <v>15</v>
      </c>
      <c r="AY879" s="26" t="s">
        <v>522</v>
      </c>
      <c r="AZ879" s="18" t="s">
        <v>257</v>
      </c>
      <c r="BA879" s="18" t="s">
        <v>257</v>
      </c>
      <c r="BB879" s="18" t="s">
        <v>1318</v>
      </c>
      <c r="BC879" s="18"/>
      <c r="BD879" s="18"/>
      <c r="BE879" s="18"/>
      <c r="BF879" s="18"/>
      <c r="BG879" s="18"/>
      <c r="BH879" s="18"/>
      <c r="BI879" s="18"/>
      <c r="BJ879" s="18"/>
      <c r="BK879" s="18"/>
      <c r="BL879" s="18"/>
      <c r="BM879" s="18"/>
      <c r="BN879" s="18"/>
      <c r="BO879" s="18"/>
      <c r="BP879" s="18"/>
      <c r="BQ879" s="18"/>
      <c r="BR879" s="18"/>
      <c r="BS879" s="18"/>
      <c r="BT879" s="18"/>
      <c r="BU879" s="18"/>
      <c r="BV879" s="18"/>
      <c r="BW879" s="18"/>
      <c r="BX879" s="18"/>
      <c r="BY879" s="18"/>
      <c r="BZ879" s="18"/>
      <c r="CA879" s="18"/>
      <c r="CB879" s="18"/>
      <c r="CC879" s="18"/>
      <c r="CD879" s="18"/>
      <c r="CE879" s="18"/>
      <c r="CF879" s="18"/>
      <c r="CG879" s="18"/>
      <c r="CH879" s="18"/>
      <c r="CI879" s="18"/>
      <c r="CJ879" s="18"/>
      <c r="CK879" s="18"/>
      <c r="CL879" s="18"/>
      <c r="CM879" s="18"/>
      <c r="CN879" s="18"/>
      <c r="CO879" s="18"/>
      <c r="CP879" s="18"/>
      <c r="CQ879" s="18"/>
      <c r="CR879" s="18"/>
      <c r="CS879" s="18"/>
      <c r="CT879" s="18"/>
      <c r="CU879" s="18"/>
      <c r="CV879" s="18"/>
      <c r="CW879" s="18"/>
      <c r="CX879" s="18"/>
      <c r="CY879" s="18"/>
      <c r="CZ879" s="18"/>
      <c r="DA879" s="18"/>
      <c r="DB879" s="18"/>
      <c r="DC879" s="18"/>
      <c r="DD879" s="18"/>
      <c r="DE879" s="18"/>
      <c r="DF879" s="18"/>
      <c r="DG879" s="18"/>
      <c r="DH879" s="18"/>
      <c r="DI879" s="18"/>
      <c r="DJ879" s="18"/>
      <c r="DK879" s="18"/>
      <c r="DL879" s="18"/>
      <c r="DM879" s="18"/>
      <c r="DN879" s="18"/>
      <c r="DO879" s="18"/>
      <c r="DP879" s="18"/>
      <c r="DQ879" s="18"/>
      <c r="DR879" s="18"/>
      <c r="DS879" s="18"/>
      <c r="DT879" s="18"/>
      <c r="DU879" s="18"/>
      <c r="DV879" s="18"/>
      <c r="DW879" s="18"/>
      <c r="DX879" s="18"/>
      <c r="DY879" s="57"/>
      <c r="DZ879" s="18">
        <v>1</v>
      </c>
      <c r="EA879" s="18"/>
      <c r="EB879" s="18"/>
      <c r="EC879" s="18"/>
      <c r="ED879" s="18"/>
      <c r="EE879" s="18"/>
      <c r="EF879" s="18"/>
      <c r="EG879" s="18"/>
      <c r="EH879" s="18" t="s">
        <v>1319</v>
      </c>
      <c r="EI879" s="18" cm="1">
        <f t="array" ref="EI879">IF(SUMPRODUCT(--(DO879:DS879&lt;&gt;""))=0, 0,1)</f>
        <v>0</v>
      </c>
      <c r="EJ879" s="18" cm="1">
        <f t="array" ref="EJ879">IF(SUMPRODUCT(--(DT879:EG879&lt;&gt;""))=0, 0,1)</f>
        <v>1</v>
      </c>
      <c r="EK879" s="18" cm="1">
        <f t="array" ref="EK879">IF(SUMPRODUCT(--(EC879:EG879&lt;&gt;""))=0, 0,1)</f>
        <v>0</v>
      </c>
      <c r="EL879" s="18" cm="1">
        <f t="array" ref="EL879">IF(SUMPRODUCT(--(EE879:EG879&lt;&gt;""))=0, 0,1)</f>
        <v>0</v>
      </c>
      <c r="EM879" s="18">
        <f t="shared" si="195"/>
        <v>1</v>
      </c>
      <c r="EN879" s="18" t="str">
        <f t="shared" si="196"/>
        <v>NA</v>
      </c>
      <c r="EO879" s="18">
        <f t="shared" si="197"/>
        <v>1</v>
      </c>
      <c r="EP879" s="18" t="str">
        <f t="shared" si="198"/>
        <v>NA</v>
      </c>
      <c r="EQ879" s="18" t="str">
        <f t="shared" si="199"/>
        <v>NA</v>
      </c>
      <c r="ER879" s="58" t="s">
        <v>2080</v>
      </c>
      <c r="ES879" s="59">
        <v>43794</v>
      </c>
      <c r="ET879" s="18" t="s">
        <v>1320</v>
      </c>
      <c r="EU879" s="18" t="s">
        <v>1308</v>
      </c>
    </row>
    <row r="880" spans="1:151" ht="15.75" customHeight="1" x14ac:dyDescent="0.2">
      <c r="A880" s="5" t="s">
        <v>367</v>
      </c>
      <c r="B880" s="24" t="s">
        <v>3097</v>
      </c>
      <c r="C880" s="26">
        <v>1</v>
      </c>
      <c r="D880" s="18" t="s">
        <v>1329</v>
      </c>
      <c r="E880" s="18" t="s">
        <v>257</v>
      </c>
      <c r="F880" s="18" t="s">
        <v>553</v>
      </c>
      <c r="G880" s="18" t="s">
        <v>467</v>
      </c>
      <c r="H880" s="18" t="s">
        <v>1310</v>
      </c>
      <c r="I880" s="18" t="s">
        <v>552</v>
      </c>
      <c r="J880" s="18" t="s">
        <v>363</v>
      </c>
      <c r="K880" s="18" t="s">
        <v>363</v>
      </c>
      <c r="L880" s="18" t="s">
        <v>363</v>
      </c>
      <c r="M880" s="18" t="s">
        <v>253</v>
      </c>
      <c r="N880" s="56">
        <v>74</v>
      </c>
      <c r="O880" s="18" t="s">
        <v>1309</v>
      </c>
      <c r="P880" s="18" t="s">
        <v>261</v>
      </c>
      <c r="Q880" s="18" t="s">
        <v>254</v>
      </c>
      <c r="R880" s="24" t="s">
        <v>257</v>
      </c>
      <c r="S880" s="24" t="s">
        <v>257</v>
      </c>
      <c r="T880" s="26" t="s">
        <v>917</v>
      </c>
      <c r="U880" s="26" t="s">
        <v>595</v>
      </c>
      <c r="V880" s="26" t="s">
        <v>1312</v>
      </c>
      <c r="W880" s="26" t="s">
        <v>1313</v>
      </c>
      <c r="X880" s="18" t="s">
        <v>1314</v>
      </c>
      <c r="Y880" s="18">
        <v>32.4</v>
      </c>
      <c r="Z880" s="18" t="s">
        <v>474</v>
      </c>
      <c r="AA880" s="18">
        <v>32.4</v>
      </c>
      <c r="AB880" s="57" t="s">
        <v>257</v>
      </c>
      <c r="AC880" s="18" t="s">
        <v>1315</v>
      </c>
      <c r="AD880" s="18" t="s">
        <v>257</v>
      </c>
      <c r="AE880" s="18" t="s">
        <v>257</v>
      </c>
      <c r="AF880" s="18" t="s">
        <v>257</v>
      </c>
      <c r="AG880" s="18" t="s">
        <v>257</v>
      </c>
      <c r="AH880" s="18" t="s">
        <v>257</v>
      </c>
      <c r="AI880" s="18">
        <v>15</v>
      </c>
      <c r="AJ880" s="18" t="s">
        <v>522</v>
      </c>
      <c r="AK880" s="18">
        <v>15</v>
      </c>
      <c r="AL880" s="18" t="s">
        <v>1330</v>
      </c>
      <c r="AM880" s="18" t="s">
        <v>376</v>
      </c>
      <c r="AN880" s="57">
        <v>99</v>
      </c>
      <c r="AO880" s="18" t="s">
        <v>1317</v>
      </c>
      <c r="AP880" s="26" t="s">
        <v>479</v>
      </c>
      <c r="AQ880" s="18">
        <v>1</v>
      </c>
      <c r="AR880" s="18" t="s">
        <v>672</v>
      </c>
      <c r="AS880" s="57" t="s">
        <v>257</v>
      </c>
      <c r="AT880" s="18" t="s">
        <v>257</v>
      </c>
      <c r="AU880" s="57">
        <f t="shared" si="209"/>
        <v>0</v>
      </c>
      <c r="AV880" s="66">
        <v>0</v>
      </c>
      <c r="AW880" s="26" t="s">
        <v>557</v>
      </c>
      <c r="AX880" s="68">
        <v>15</v>
      </c>
      <c r="AY880" s="26" t="s">
        <v>522</v>
      </c>
      <c r="AZ880" s="18" t="s">
        <v>257</v>
      </c>
      <c r="BA880" s="18" t="s">
        <v>257</v>
      </c>
      <c r="BB880" s="18" t="s">
        <v>1318</v>
      </c>
      <c r="BC880" s="18"/>
      <c r="BD880" s="18"/>
      <c r="BE880" s="18"/>
      <c r="BF880" s="18"/>
      <c r="BG880" s="18"/>
      <c r="BH880" s="18"/>
      <c r="BI880" s="18"/>
      <c r="BJ880" s="18"/>
      <c r="BK880" s="18"/>
      <c r="BL880" s="18"/>
      <c r="BM880" s="18"/>
      <c r="BN880" s="18"/>
      <c r="BO880" s="18"/>
      <c r="BP880" s="18"/>
      <c r="BQ880" s="18"/>
      <c r="BR880" s="18"/>
      <c r="BS880" s="18"/>
      <c r="BT880" s="18"/>
      <c r="BU880" s="18"/>
      <c r="BV880" s="18"/>
      <c r="BW880" s="18"/>
      <c r="BX880" s="18"/>
      <c r="BY880" s="18"/>
      <c r="BZ880" s="18"/>
      <c r="CA880" s="18"/>
      <c r="CB880" s="18"/>
      <c r="CC880" s="18"/>
      <c r="CD880" s="18"/>
      <c r="CE880" s="18"/>
      <c r="CF880" s="18"/>
      <c r="CG880" s="18"/>
      <c r="CH880" s="18"/>
      <c r="CI880" s="18"/>
      <c r="CJ880" s="18"/>
      <c r="CK880" s="18"/>
      <c r="CL880" s="18"/>
      <c r="CM880" s="18"/>
      <c r="CN880" s="18"/>
      <c r="CO880" s="18"/>
      <c r="CP880" s="18"/>
      <c r="CQ880" s="18"/>
      <c r="CR880" s="18"/>
      <c r="CS880" s="18"/>
      <c r="CT880" s="18"/>
      <c r="CU880" s="18"/>
      <c r="CV880" s="18"/>
      <c r="CW880" s="18"/>
      <c r="CX880" s="18"/>
      <c r="CY880" s="18"/>
      <c r="CZ880" s="18"/>
      <c r="DA880" s="18"/>
      <c r="DB880" s="18"/>
      <c r="DC880" s="18"/>
      <c r="DD880" s="18"/>
      <c r="DE880" s="18"/>
      <c r="DF880" s="18"/>
      <c r="DG880" s="18"/>
      <c r="DH880" s="18"/>
      <c r="DI880" s="18"/>
      <c r="DJ880" s="18"/>
      <c r="DK880" s="18"/>
      <c r="DL880" s="18"/>
      <c r="DM880" s="18"/>
      <c r="DN880" s="18"/>
      <c r="DO880" s="18"/>
      <c r="DP880" s="18"/>
      <c r="DQ880" s="18"/>
      <c r="DR880" s="18"/>
      <c r="DS880" s="18"/>
      <c r="DT880" s="18"/>
      <c r="DU880" s="18"/>
      <c r="DV880" s="18"/>
      <c r="DW880" s="18"/>
      <c r="DX880" s="18"/>
      <c r="DY880" s="57"/>
      <c r="DZ880" s="18">
        <v>0</v>
      </c>
      <c r="EA880" s="18"/>
      <c r="EB880" s="18"/>
      <c r="EC880" s="18"/>
      <c r="ED880" s="18"/>
      <c r="EE880" s="18"/>
      <c r="EF880" s="18"/>
      <c r="EG880" s="18"/>
      <c r="EH880" s="18" t="s">
        <v>1319</v>
      </c>
      <c r="EI880" s="18" cm="1">
        <f t="array" ref="EI880">IF(SUMPRODUCT(--(DO880:DS880&lt;&gt;""))=0, 0,1)</f>
        <v>0</v>
      </c>
      <c r="EJ880" s="18" cm="1">
        <f t="array" ref="EJ880">IF(SUMPRODUCT(--(DT880:EG880&lt;&gt;""))=0, 0,1)</f>
        <v>1</v>
      </c>
      <c r="EK880" s="18" cm="1">
        <f t="array" ref="EK880">IF(SUMPRODUCT(--(EC880:EG880&lt;&gt;""))=0, 0,1)</f>
        <v>0</v>
      </c>
      <c r="EL880" s="18" cm="1">
        <f t="array" ref="EL880">IF(SUMPRODUCT(--(EE880:EG880&lt;&gt;""))=0, 0,1)</f>
        <v>0</v>
      </c>
      <c r="EM880" s="18">
        <f t="shared" si="195"/>
        <v>0</v>
      </c>
      <c r="EN880" s="18" t="str">
        <f t="shared" si="196"/>
        <v>NA</v>
      </c>
      <c r="EO880" s="18">
        <f t="shared" si="197"/>
        <v>0</v>
      </c>
      <c r="EP880" s="18" t="str">
        <f t="shared" si="198"/>
        <v>NA</v>
      </c>
      <c r="EQ880" s="18" t="str">
        <f t="shared" si="199"/>
        <v>NA</v>
      </c>
      <c r="ER880" s="58" t="s">
        <v>2080</v>
      </c>
      <c r="ES880" s="59">
        <v>43794</v>
      </c>
      <c r="ET880" s="18" t="s">
        <v>1320</v>
      </c>
      <c r="EU880" s="18" t="s">
        <v>1308</v>
      </c>
    </row>
    <row r="881" spans="1:151" ht="15.75" customHeight="1" x14ac:dyDescent="0.2">
      <c r="A881" s="5" t="s">
        <v>367</v>
      </c>
      <c r="B881" s="24" t="s">
        <v>3097</v>
      </c>
      <c r="C881" s="26">
        <v>1</v>
      </c>
      <c r="D881" s="18" t="s">
        <v>1331</v>
      </c>
      <c r="E881" s="18" t="s">
        <v>257</v>
      </c>
      <c r="F881" s="18" t="s">
        <v>553</v>
      </c>
      <c r="G881" s="18" t="s">
        <v>467</v>
      </c>
      <c r="H881" s="18" t="s">
        <v>1310</v>
      </c>
      <c r="I881" s="18" t="s">
        <v>552</v>
      </c>
      <c r="J881" s="18" t="s">
        <v>363</v>
      </c>
      <c r="K881" s="18" t="s">
        <v>363</v>
      </c>
      <c r="L881" s="18" t="s">
        <v>363</v>
      </c>
      <c r="M881" s="18" t="s">
        <v>253</v>
      </c>
      <c r="N881" s="56">
        <v>74</v>
      </c>
      <c r="O881" s="18" t="s">
        <v>1309</v>
      </c>
      <c r="P881" s="18" t="s">
        <v>261</v>
      </c>
      <c r="Q881" s="18" t="s">
        <v>254</v>
      </c>
      <c r="R881" s="24" t="s">
        <v>257</v>
      </c>
      <c r="S881" s="24" t="s">
        <v>257</v>
      </c>
      <c r="T881" s="26" t="s">
        <v>917</v>
      </c>
      <c r="U881" s="26" t="s">
        <v>595</v>
      </c>
      <c r="V881" s="26" t="s">
        <v>1312</v>
      </c>
      <c r="W881" s="26" t="s">
        <v>1313</v>
      </c>
      <c r="X881" s="18" t="s">
        <v>1314</v>
      </c>
      <c r="Y881" s="18">
        <v>42.5</v>
      </c>
      <c r="Z881" s="18" t="s">
        <v>474</v>
      </c>
      <c r="AA881" s="18">
        <v>42.5</v>
      </c>
      <c r="AB881" s="57" t="s">
        <v>257</v>
      </c>
      <c r="AC881" s="18" t="s">
        <v>1315</v>
      </c>
      <c r="AD881" s="18" t="s">
        <v>257</v>
      </c>
      <c r="AE881" s="18" t="s">
        <v>257</v>
      </c>
      <c r="AF881" s="18" t="s">
        <v>257</v>
      </c>
      <c r="AG881" s="18" t="s">
        <v>257</v>
      </c>
      <c r="AH881" s="18" t="s">
        <v>257</v>
      </c>
      <c r="AI881" s="18">
        <v>15</v>
      </c>
      <c r="AJ881" s="18" t="s">
        <v>522</v>
      </c>
      <c r="AK881" s="18">
        <v>15</v>
      </c>
      <c r="AL881" s="18" t="s">
        <v>1332</v>
      </c>
      <c r="AM881" s="18" t="s">
        <v>376</v>
      </c>
      <c r="AN881" s="57">
        <v>97</v>
      </c>
      <c r="AO881" s="18" t="s">
        <v>1317</v>
      </c>
      <c r="AP881" s="26" t="s">
        <v>479</v>
      </c>
      <c r="AQ881" s="18">
        <v>3</v>
      </c>
      <c r="AR881" s="18" t="s">
        <v>672</v>
      </c>
      <c r="AS881" s="57" t="s">
        <v>257</v>
      </c>
      <c r="AT881" s="18" t="s">
        <v>257</v>
      </c>
      <c r="AU881" s="57">
        <f t="shared" si="209"/>
        <v>1</v>
      </c>
      <c r="AV881" s="66">
        <v>1</v>
      </c>
      <c r="AW881" s="26" t="s">
        <v>557</v>
      </c>
      <c r="AX881" s="68">
        <v>15</v>
      </c>
      <c r="AY881" s="26" t="s">
        <v>522</v>
      </c>
      <c r="AZ881" s="18" t="s">
        <v>257</v>
      </c>
      <c r="BA881" s="18" t="s">
        <v>257</v>
      </c>
      <c r="BB881" s="18" t="s">
        <v>1318</v>
      </c>
      <c r="BC881" s="18"/>
      <c r="BD881" s="18"/>
      <c r="BE881" s="18"/>
      <c r="BF881" s="18"/>
      <c r="BG881" s="18"/>
      <c r="BH881" s="18"/>
      <c r="BI881" s="18"/>
      <c r="BJ881" s="18"/>
      <c r="BK881" s="18"/>
      <c r="BL881" s="18"/>
      <c r="BM881" s="18"/>
      <c r="BN881" s="18"/>
      <c r="BO881" s="18"/>
      <c r="BP881" s="18"/>
      <c r="BQ881" s="18"/>
      <c r="BR881" s="18"/>
      <c r="BS881" s="18"/>
      <c r="BT881" s="18"/>
      <c r="BU881" s="18"/>
      <c r="BV881" s="18"/>
      <c r="BW881" s="18"/>
      <c r="BX881" s="18"/>
      <c r="BY881" s="18"/>
      <c r="BZ881" s="18"/>
      <c r="CA881" s="18"/>
      <c r="CB881" s="18"/>
      <c r="CC881" s="18"/>
      <c r="CD881" s="18"/>
      <c r="CE881" s="18"/>
      <c r="CF881" s="18"/>
      <c r="CG881" s="18"/>
      <c r="CH881" s="18"/>
      <c r="CI881" s="18"/>
      <c r="CJ881" s="18"/>
      <c r="CK881" s="18"/>
      <c r="CL881" s="18"/>
      <c r="CM881" s="18"/>
      <c r="CN881" s="18"/>
      <c r="CO881" s="18"/>
      <c r="CP881" s="18"/>
      <c r="CQ881" s="18"/>
      <c r="CR881" s="18"/>
      <c r="CS881" s="18"/>
      <c r="CT881" s="18"/>
      <c r="CU881" s="18"/>
      <c r="CV881" s="18"/>
      <c r="CW881" s="18"/>
      <c r="CX881" s="18"/>
      <c r="CY881" s="18"/>
      <c r="CZ881" s="18"/>
      <c r="DA881" s="18"/>
      <c r="DB881" s="18"/>
      <c r="DC881" s="18"/>
      <c r="DD881" s="18"/>
      <c r="DE881" s="18"/>
      <c r="DF881" s="18"/>
      <c r="DG881" s="18"/>
      <c r="DH881" s="18"/>
      <c r="DI881" s="18"/>
      <c r="DJ881" s="18"/>
      <c r="DK881" s="18"/>
      <c r="DL881" s="18"/>
      <c r="DM881" s="18"/>
      <c r="DN881" s="18"/>
      <c r="DO881" s="18"/>
      <c r="DP881" s="18"/>
      <c r="DQ881" s="18"/>
      <c r="DR881" s="18"/>
      <c r="DS881" s="18"/>
      <c r="DT881" s="18"/>
      <c r="DU881" s="18"/>
      <c r="DV881" s="18"/>
      <c r="DW881" s="18"/>
      <c r="DX881" s="18"/>
      <c r="DY881" s="57"/>
      <c r="DZ881" s="18">
        <v>0</v>
      </c>
      <c r="EA881" s="18"/>
      <c r="EB881" s="18"/>
      <c r="EC881" s="18"/>
      <c r="ED881" s="18"/>
      <c r="EE881" s="18"/>
      <c r="EF881" s="18"/>
      <c r="EG881" s="18"/>
      <c r="EH881" s="18" t="s">
        <v>1319</v>
      </c>
      <c r="EI881" s="18" cm="1">
        <f t="array" ref="EI881">IF(SUMPRODUCT(--(DO881:DS881&lt;&gt;""))=0, 0,1)</f>
        <v>0</v>
      </c>
      <c r="EJ881" s="18" cm="1">
        <f t="array" ref="EJ881">IF(SUMPRODUCT(--(DT881:EG881&lt;&gt;""))=0, 0,1)</f>
        <v>1</v>
      </c>
      <c r="EK881" s="18" cm="1">
        <f t="array" ref="EK881">IF(SUMPRODUCT(--(EC881:EG881&lt;&gt;""))=0, 0,1)</f>
        <v>0</v>
      </c>
      <c r="EL881" s="18" cm="1">
        <f t="array" ref="EL881">IF(SUMPRODUCT(--(EE881:EG881&lt;&gt;""))=0, 0,1)</f>
        <v>0</v>
      </c>
      <c r="EM881" s="18">
        <f t="shared" si="195"/>
        <v>0</v>
      </c>
      <c r="EN881" s="18" t="str">
        <f t="shared" si="196"/>
        <v>NA</v>
      </c>
      <c r="EO881" s="18">
        <f t="shared" si="197"/>
        <v>0</v>
      </c>
      <c r="EP881" s="18" t="str">
        <f t="shared" si="198"/>
        <v>NA</v>
      </c>
      <c r="EQ881" s="18" t="str">
        <f t="shared" si="199"/>
        <v>NA</v>
      </c>
      <c r="ER881" s="58" t="s">
        <v>2080</v>
      </c>
      <c r="ES881" s="59">
        <v>43794</v>
      </c>
      <c r="ET881" s="18" t="s">
        <v>1320</v>
      </c>
      <c r="EU881" s="18" t="s">
        <v>1308</v>
      </c>
    </row>
    <row r="882" spans="1:151" ht="15.75" customHeight="1" x14ac:dyDescent="0.2">
      <c r="A882" s="5" t="s">
        <v>367</v>
      </c>
      <c r="B882" s="24" t="s">
        <v>3097</v>
      </c>
      <c r="C882" s="26">
        <v>1</v>
      </c>
      <c r="D882" s="18" t="s">
        <v>1333</v>
      </c>
      <c r="E882" s="18" t="s">
        <v>257</v>
      </c>
      <c r="F882" s="18" t="s">
        <v>553</v>
      </c>
      <c r="G882" s="18" t="s">
        <v>467</v>
      </c>
      <c r="H882" s="18" t="s">
        <v>1310</v>
      </c>
      <c r="I882" s="18" t="s">
        <v>552</v>
      </c>
      <c r="J882" s="18" t="s">
        <v>363</v>
      </c>
      <c r="K882" s="18" t="s">
        <v>363</v>
      </c>
      <c r="L882" s="18" t="s">
        <v>363</v>
      </c>
      <c r="M882" s="18" t="s">
        <v>253</v>
      </c>
      <c r="N882" s="56">
        <v>74</v>
      </c>
      <c r="O882" s="18" t="s">
        <v>1309</v>
      </c>
      <c r="P882" s="18" t="s">
        <v>261</v>
      </c>
      <c r="Q882" s="18" t="s">
        <v>254</v>
      </c>
      <c r="R882" s="24" t="s">
        <v>257</v>
      </c>
      <c r="S882" s="24" t="s">
        <v>257</v>
      </c>
      <c r="T882" s="26" t="s">
        <v>917</v>
      </c>
      <c r="U882" s="26" t="s">
        <v>595</v>
      </c>
      <c r="V882" s="26" t="s">
        <v>1312</v>
      </c>
      <c r="W882" s="26" t="s">
        <v>1313</v>
      </c>
      <c r="X882" s="18" t="s">
        <v>1314</v>
      </c>
      <c r="Y882" s="18">
        <v>55.8</v>
      </c>
      <c r="Z882" s="18" t="s">
        <v>474</v>
      </c>
      <c r="AA882" s="18">
        <v>55.8</v>
      </c>
      <c r="AB882" s="57" t="s">
        <v>257</v>
      </c>
      <c r="AC882" s="18" t="s">
        <v>1315</v>
      </c>
      <c r="AD882" s="18" t="s">
        <v>257</v>
      </c>
      <c r="AE882" s="18" t="s">
        <v>257</v>
      </c>
      <c r="AF882" s="18" t="s">
        <v>257</v>
      </c>
      <c r="AG882" s="18" t="s">
        <v>257</v>
      </c>
      <c r="AH882" s="18" t="s">
        <v>257</v>
      </c>
      <c r="AI882" s="18">
        <v>15</v>
      </c>
      <c r="AJ882" s="18" t="s">
        <v>522</v>
      </c>
      <c r="AK882" s="18">
        <v>15</v>
      </c>
      <c r="AL882" s="18" t="s">
        <v>1334</v>
      </c>
      <c r="AM882" s="18" t="s">
        <v>376</v>
      </c>
      <c r="AN882" s="57">
        <v>97</v>
      </c>
      <c r="AO882" s="18" t="s">
        <v>1317</v>
      </c>
      <c r="AP882" s="26" t="s">
        <v>479</v>
      </c>
      <c r="AQ882" s="18">
        <v>2</v>
      </c>
      <c r="AR882" s="18" t="s">
        <v>672</v>
      </c>
      <c r="AS882" s="57" t="s">
        <v>257</v>
      </c>
      <c r="AT882" s="18" t="s">
        <v>257</v>
      </c>
      <c r="AU882" s="57">
        <f t="shared" si="209"/>
        <v>1.41</v>
      </c>
      <c r="AV882" s="66">
        <v>1.41</v>
      </c>
      <c r="AW882" s="26" t="s">
        <v>557</v>
      </c>
      <c r="AX882" s="68">
        <v>15</v>
      </c>
      <c r="AY882" s="26" t="s">
        <v>522</v>
      </c>
      <c r="AZ882" s="18" t="s">
        <v>257</v>
      </c>
      <c r="BA882" s="18" t="s">
        <v>257</v>
      </c>
      <c r="BB882" s="18" t="s">
        <v>1318</v>
      </c>
      <c r="BC882" s="18"/>
      <c r="BD882" s="18"/>
      <c r="BE882" s="18"/>
      <c r="BF882" s="18"/>
      <c r="BG882" s="18"/>
      <c r="BH882" s="18"/>
      <c r="BI882" s="18"/>
      <c r="BJ882" s="18"/>
      <c r="BK882" s="18"/>
      <c r="BL882" s="18"/>
      <c r="BM882" s="18"/>
      <c r="BN882" s="18"/>
      <c r="BO882" s="18"/>
      <c r="BP882" s="18"/>
      <c r="BQ882" s="18"/>
      <c r="BR882" s="18"/>
      <c r="BS882" s="18"/>
      <c r="BT882" s="18"/>
      <c r="BU882" s="18"/>
      <c r="BV882" s="18"/>
      <c r="BW882" s="18"/>
      <c r="BX882" s="18"/>
      <c r="BY882" s="18"/>
      <c r="BZ882" s="18"/>
      <c r="CA882" s="18"/>
      <c r="CB882" s="18"/>
      <c r="CC882" s="18"/>
      <c r="CD882" s="18"/>
      <c r="CE882" s="18"/>
      <c r="CF882" s="18"/>
      <c r="CG882" s="18"/>
      <c r="CH882" s="18"/>
      <c r="CI882" s="18"/>
      <c r="CJ882" s="18"/>
      <c r="CK882" s="18"/>
      <c r="CL882" s="18"/>
      <c r="CM882" s="18"/>
      <c r="CN882" s="18"/>
      <c r="CO882" s="18"/>
      <c r="CP882" s="18"/>
      <c r="CQ882" s="18"/>
      <c r="CR882" s="18"/>
      <c r="CS882" s="18"/>
      <c r="CT882" s="18"/>
      <c r="CU882" s="18"/>
      <c r="CV882" s="18"/>
      <c r="CW882" s="18"/>
      <c r="CX882" s="18"/>
      <c r="CY882" s="18"/>
      <c r="CZ882" s="18"/>
      <c r="DA882" s="18"/>
      <c r="DB882" s="18"/>
      <c r="DC882" s="18"/>
      <c r="DD882" s="18"/>
      <c r="DE882" s="18"/>
      <c r="DF882" s="18"/>
      <c r="DG882" s="18"/>
      <c r="DH882" s="18"/>
      <c r="DI882" s="18"/>
      <c r="DJ882" s="18"/>
      <c r="DK882" s="18"/>
      <c r="DL882" s="18"/>
      <c r="DM882" s="18"/>
      <c r="DN882" s="18"/>
      <c r="DO882" s="18"/>
      <c r="DP882" s="18"/>
      <c r="DQ882" s="18"/>
      <c r="DR882" s="18"/>
      <c r="DS882" s="18"/>
      <c r="DT882" s="18"/>
      <c r="DU882" s="18"/>
      <c r="DV882" s="18"/>
      <c r="DW882" s="18"/>
      <c r="DX882" s="18"/>
      <c r="DY882" s="57"/>
      <c r="DZ882" s="18">
        <v>0</v>
      </c>
      <c r="EA882" s="18"/>
      <c r="EB882" s="18"/>
      <c r="EC882" s="18"/>
      <c r="ED882" s="18"/>
      <c r="EE882" s="18"/>
      <c r="EF882" s="18"/>
      <c r="EG882" s="18"/>
      <c r="EH882" s="18" t="s">
        <v>1319</v>
      </c>
      <c r="EI882" s="18" cm="1">
        <f t="array" ref="EI882">IF(SUMPRODUCT(--(DO882:DS882&lt;&gt;""))=0, 0,1)</f>
        <v>0</v>
      </c>
      <c r="EJ882" s="18" cm="1">
        <f t="array" ref="EJ882">IF(SUMPRODUCT(--(DT882:EG882&lt;&gt;""))=0, 0,1)</f>
        <v>1</v>
      </c>
      <c r="EK882" s="18" cm="1">
        <f t="array" ref="EK882">IF(SUMPRODUCT(--(EC882:EG882&lt;&gt;""))=0, 0,1)</f>
        <v>0</v>
      </c>
      <c r="EL882" s="18" cm="1">
        <f t="array" ref="EL882">IF(SUMPRODUCT(--(EE882:EG882&lt;&gt;""))=0, 0,1)</f>
        <v>0</v>
      </c>
      <c r="EM882" s="18">
        <f t="shared" si="195"/>
        <v>0</v>
      </c>
      <c r="EN882" s="18" t="str">
        <f t="shared" si="196"/>
        <v>NA</v>
      </c>
      <c r="EO882" s="18">
        <f t="shared" si="197"/>
        <v>0</v>
      </c>
      <c r="EP882" s="18" t="str">
        <f t="shared" si="198"/>
        <v>NA</v>
      </c>
      <c r="EQ882" s="18" t="str">
        <f t="shared" si="199"/>
        <v>NA</v>
      </c>
      <c r="ER882" s="58" t="s">
        <v>2080</v>
      </c>
      <c r="ES882" s="59">
        <v>43794</v>
      </c>
      <c r="ET882" s="18" t="s">
        <v>1320</v>
      </c>
      <c r="EU882" s="18" t="s">
        <v>1308</v>
      </c>
    </row>
    <row r="883" spans="1:151" ht="15.75" customHeight="1" x14ac:dyDescent="0.2">
      <c r="A883" s="5" t="s">
        <v>367</v>
      </c>
      <c r="B883" s="24" t="s">
        <v>3097</v>
      </c>
      <c r="C883" s="26">
        <v>1</v>
      </c>
      <c r="D883" s="18" t="s">
        <v>1335</v>
      </c>
      <c r="E883" s="18" t="s">
        <v>257</v>
      </c>
      <c r="F883" s="18" t="s">
        <v>553</v>
      </c>
      <c r="G883" s="18" t="s">
        <v>467</v>
      </c>
      <c r="H883" s="18" t="s">
        <v>1310</v>
      </c>
      <c r="I883" s="18" t="s">
        <v>552</v>
      </c>
      <c r="J883" s="18" t="s">
        <v>363</v>
      </c>
      <c r="K883" s="18" t="s">
        <v>363</v>
      </c>
      <c r="L883" s="18" t="s">
        <v>363</v>
      </c>
      <c r="M883" s="18" t="s">
        <v>253</v>
      </c>
      <c r="N883" s="56">
        <v>74</v>
      </c>
      <c r="O883" s="18" t="s">
        <v>1309</v>
      </c>
      <c r="P883" s="18" t="s">
        <v>261</v>
      </c>
      <c r="Q883" s="18" t="s">
        <v>254</v>
      </c>
      <c r="R883" s="24" t="s">
        <v>257</v>
      </c>
      <c r="S883" s="24" t="s">
        <v>257</v>
      </c>
      <c r="T883" s="26" t="s">
        <v>917</v>
      </c>
      <c r="U883" s="26" t="s">
        <v>595</v>
      </c>
      <c r="V883" s="26" t="s">
        <v>1312</v>
      </c>
      <c r="W883" s="26" t="s">
        <v>1313</v>
      </c>
      <c r="X883" s="18" t="s">
        <v>1314</v>
      </c>
      <c r="Y883" s="18">
        <v>73.099999999999994</v>
      </c>
      <c r="Z883" s="18" t="s">
        <v>474</v>
      </c>
      <c r="AA883" s="18">
        <v>73.099999999999994</v>
      </c>
      <c r="AB883" s="57" t="s">
        <v>257</v>
      </c>
      <c r="AC883" s="18" t="s">
        <v>1315</v>
      </c>
      <c r="AD883" s="18" t="s">
        <v>257</v>
      </c>
      <c r="AE883" s="18" t="s">
        <v>257</v>
      </c>
      <c r="AF883" s="18" t="s">
        <v>257</v>
      </c>
      <c r="AG883" s="18" t="s">
        <v>257</v>
      </c>
      <c r="AH883" s="18" t="s">
        <v>257</v>
      </c>
      <c r="AI883" s="18">
        <v>15</v>
      </c>
      <c r="AJ883" s="18" t="s">
        <v>522</v>
      </c>
      <c r="AK883" s="18">
        <v>15</v>
      </c>
      <c r="AL883" s="18" t="s">
        <v>1336</v>
      </c>
      <c r="AM883" s="18" t="s">
        <v>376</v>
      </c>
      <c r="AN883" s="57">
        <v>96.5</v>
      </c>
      <c r="AO883" s="18" t="s">
        <v>1317</v>
      </c>
      <c r="AP883" s="26" t="s">
        <v>479</v>
      </c>
      <c r="AQ883" s="18">
        <v>4</v>
      </c>
      <c r="AR883" s="18" t="s">
        <v>672</v>
      </c>
      <c r="AS883" s="57" t="s">
        <v>257</v>
      </c>
      <c r="AT883" s="18" t="s">
        <v>257</v>
      </c>
      <c r="AU883" s="57">
        <f t="shared" si="209"/>
        <v>0.66</v>
      </c>
      <c r="AV883" s="66">
        <v>0.66</v>
      </c>
      <c r="AW883" s="26" t="s">
        <v>557</v>
      </c>
      <c r="AX883" s="68">
        <v>15</v>
      </c>
      <c r="AY883" s="26" t="s">
        <v>522</v>
      </c>
      <c r="AZ883" s="18" t="s">
        <v>257</v>
      </c>
      <c r="BA883" s="18" t="s">
        <v>257</v>
      </c>
      <c r="BB883" s="18" t="s">
        <v>1318</v>
      </c>
      <c r="BC883" s="18"/>
      <c r="BD883" s="18"/>
      <c r="BE883" s="18"/>
      <c r="BF883" s="18"/>
      <c r="BG883" s="18"/>
      <c r="BH883" s="18"/>
      <c r="BI883" s="18"/>
      <c r="BJ883" s="18"/>
      <c r="BK883" s="18"/>
      <c r="BL883" s="18"/>
      <c r="BM883" s="18"/>
      <c r="BN883" s="18"/>
      <c r="BO883" s="18"/>
      <c r="BP883" s="18"/>
      <c r="BQ883" s="18"/>
      <c r="BR883" s="18"/>
      <c r="BS883" s="18"/>
      <c r="BT883" s="18"/>
      <c r="BU883" s="18"/>
      <c r="BV883" s="18"/>
      <c r="BW883" s="18"/>
      <c r="BX883" s="18"/>
      <c r="BY883" s="18"/>
      <c r="BZ883" s="18"/>
      <c r="CA883" s="18"/>
      <c r="CB883" s="18"/>
      <c r="CC883" s="18"/>
      <c r="CD883" s="18"/>
      <c r="CE883" s="18"/>
      <c r="CF883" s="18"/>
      <c r="CG883" s="18"/>
      <c r="CH883" s="18"/>
      <c r="CI883" s="18"/>
      <c r="CJ883" s="18"/>
      <c r="CK883" s="18"/>
      <c r="CL883" s="18"/>
      <c r="CM883" s="18"/>
      <c r="CN883" s="18"/>
      <c r="CO883" s="18"/>
      <c r="CP883" s="18"/>
      <c r="CQ883" s="18"/>
      <c r="CR883" s="18"/>
      <c r="CS883" s="18"/>
      <c r="CT883" s="18"/>
      <c r="CU883" s="18"/>
      <c r="CV883" s="18"/>
      <c r="CW883" s="18"/>
      <c r="CX883" s="18"/>
      <c r="CY883" s="18"/>
      <c r="CZ883" s="18"/>
      <c r="DA883" s="18"/>
      <c r="DB883" s="18"/>
      <c r="DC883" s="18"/>
      <c r="DD883" s="18"/>
      <c r="DE883" s="18"/>
      <c r="DF883" s="18"/>
      <c r="DG883" s="18"/>
      <c r="DH883" s="18"/>
      <c r="DI883" s="18"/>
      <c r="DJ883" s="18"/>
      <c r="DK883" s="18"/>
      <c r="DL883" s="18"/>
      <c r="DM883" s="18"/>
      <c r="DN883" s="18"/>
      <c r="DO883" s="18"/>
      <c r="DP883" s="18"/>
      <c r="DQ883" s="18"/>
      <c r="DR883" s="18"/>
      <c r="DS883" s="18"/>
      <c r="DT883" s="18"/>
      <c r="DU883" s="18"/>
      <c r="DV883" s="18"/>
      <c r="DW883" s="18"/>
      <c r="DX883" s="18"/>
      <c r="DY883" s="57"/>
      <c r="DZ883" s="18">
        <v>0</v>
      </c>
      <c r="EA883" s="18"/>
      <c r="EB883" s="18"/>
      <c r="EC883" s="18"/>
      <c r="ED883" s="18"/>
      <c r="EE883" s="18"/>
      <c r="EF883" s="18"/>
      <c r="EG883" s="18"/>
      <c r="EH883" s="18" t="s">
        <v>1319</v>
      </c>
      <c r="EI883" s="18" cm="1">
        <f t="array" ref="EI883">IF(SUMPRODUCT(--(DO883:DS883&lt;&gt;""))=0, 0,1)</f>
        <v>0</v>
      </c>
      <c r="EJ883" s="18" cm="1">
        <f t="array" ref="EJ883">IF(SUMPRODUCT(--(DT883:EG883&lt;&gt;""))=0, 0,1)</f>
        <v>1</v>
      </c>
      <c r="EK883" s="18" cm="1">
        <f t="array" ref="EK883">IF(SUMPRODUCT(--(EC883:EG883&lt;&gt;""))=0, 0,1)</f>
        <v>0</v>
      </c>
      <c r="EL883" s="18" cm="1">
        <f t="array" ref="EL883">IF(SUMPRODUCT(--(EE883:EG883&lt;&gt;""))=0, 0,1)</f>
        <v>0</v>
      </c>
      <c r="EM883" s="18">
        <f t="shared" si="195"/>
        <v>0</v>
      </c>
      <c r="EN883" s="18" t="str">
        <f t="shared" si="196"/>
        <v>NA</v>
      </c>
      <c r="EO883" s="18">
        <f t="shared" si="197"/>
        <v>0</v>
      </c>
      <c r="EP883" s="18" t="str">
        <f t="shared" si="198"/>
        <v>NA</v>
      </c>
      <c r="EQ883" s="18" t="str">
        <f t="shared" si="199"/>
        <v>NA</v>
      </c>
      <c r="ER883" s="58" t="s">
        <v>2080</v>
      </c>
      <c r="ES883" s="59">
        <v>43794</v>
      </c>
      <c r="ET883" s="18" t="s">
        <v>1320</v>
      </c>
      <c r="EU883" s="18" t="s">
        <v>1308</v>
      </c>
    </row>
    <row r="884" spans="1:151" ht="15.75" customHeight="1" x14ac:dyDescent="0.2">
      <c r="A884" s="5" t="s">
        <v>367</v>
      </c>
      <c r="B884" s="24" t="s">
        <v>3097</v>
      </c>
      <c r="C884" s="26">
        <v>1</v>
      </c>
      <c r="D884" s="18" t="s">
        <v>1337</v>
      </c>
      <c r="E884" s="18" t="s">
        <v>257</v>
      </c>
      <c r="F884" s="18" t="s">
        <v>553</v>
      </c>
      <c r="G884" s="18" t="s">
        <v>467</v>
      </c>
      <c r="H884" s="18" t="s">
        <v>1310</v>
      </c>
      <c r="I884" s="18" t="s">
        <v>552</v>
      </c>
      <c r="J884" s="18" t="s">
        <v>363</v>
      </c>
      <c r="K884" s="18" t="s">
        <v>363</v>
      </c>
      <c r="L884" s="18" t="s">
        <v>363</v>
      </c>
      <c r="M884" s="18" t="s">
        <v>253</v>
      </c>
      <c r="N884" s="56">
        <v>74</v>
      </c>
      <c r="O884" s="18" t="s">
        <v>1309</v>
      </c>
      <c r="P884" s="18" t="s">
        <v>261</v>
      </c>
      <c r="Q884" s="18" t="s">
        <v>254</v>
      </c>
      <c r="R884" s="24" t="s">
        <v>257</v>
      </c>
      <c r="S884" s="24" t="s">
        <v>257</v>
      </c>
      <c r="T884" s="26" t="s">
        <v>917</v>
      </c>
      <c r="U884" s="26" t="s">
        <v>595</v>
      </c>
      <c r="V884" s="26" t="s">
        <v>1312</v>
      </c>
      <c r="W884" s="26" t="s">
        <v>1313</v>
      </c>
      <c r="X884" s="18" t="s">
        <v>1314</v>
      </c>
      <c r="Y884" s="18">
        <v>95.9</v>
      </c>
      <c r="Z884" s="18" t="s">
        <v>474</v>
      </c>
      <c r="AA884" s="18">
        <v>95.9</v>
      </c>
      <c r="AB884" s="57" t="s">
        <v>257</v>
      </c>
      <c r="AC884" s="18" t="s">
        <v>1315</v>
      </c>
      <c r="AD884" s="18" t="s">
        <v>257</v>
      </c>
      <c r="AE884" s="18" t="s">
        <v>257</v>
      </c>
      <c r="AF884" s="18" t="s">
        <v>257</v>
      </c>
      <c r="AG884" s="18" t="s">
        <v>257</v>
      </c>
      <c r="AH884" s="18" t="s">
        <v>257</v>
      </c>
      <c r="AI884" s="18">
        <v>15</v>
      </c>
      <c r="AJ884" s="18" t="s">
        <v>522</v>
      </c>
      <c r="AK884" s="18">
        <v>15</v>
      </c>
      <c r="AL884" s="18" t="s">
        <v>1338</v>
      </c>
      <c r="AM884" s="18" t="s">
        <v>376</v>
      </c>
      <c r="AN884" s="57">
        <v>96.5</v>
      </c>
      <c r="AO884" s="18" t="s">
        <v>1317</v>
      </c>
      <c r="AP884" s="26" t="s">
        <v>479</v>
      </c>
      <c r="AQ884" s="18">
        <v>2</v>
      </c>
      <c r="AR884" s="18" t="s">
        <v>672</v>
      </c>
      <c r="AS884" s="57" t="s">
        <v>257</v>
      </c>
      <c r="AT884" s="18" t="s">
        <v>257</v>
      </c>
      <c r="AU884" s="57">
        <f t="shared" si="209"/>
        <v>1.06</v>
      </c>
      <c r="AV884" s="66">
        <v>1.06</v>
      </c>
      <c r="AW884" s="26" t="s">
        <v>557</v>
      </c>
      <c r="AX884" s="68">
        <v>15</v>
      </c>
      <c r="AY884" s="26" t="s">
        <v>522</v>
      </c>
      <c r="AZ884" s="18" t="s">
        <v>257</v>
      </c>
      <c r="BA884" s="18" t="s">
        <v>257</v>
      </c>
      <c r="BB884" s="18" t="s">
        <v>1318</v>
      </c>
      <c r="BC884" s="18"/>
      <c r="BD884" s="18"/>
      <c r="BE884" s="18"/>
      <c r="BF884" s="18"/>
      <c r="BG884" s="18"/>
      <c r="BH884" s="18"/>
      <c r="BI884" s="18"/>
      <c r="BJ884" s="18"/>
      <c r="BK884" s="18"/>
      <c r="BL884" s="18"/>
      <c r="BM884" s="18"/>
      <c r="BN884" s="18"/>
      <c r="BO884" s="18"/>
      <c r="BP884" s="18"/>
      <c r="BQ884" s="18"/>
      <c r="BR884" s="18"/>
      <c r="BS884" s="18"/>
      <c r="BT884" s="18"/>
      <c r="BU884" s="18"/>
      <c r="BV884" s="18"/>
      <c r="BW884" s="18"/>
      <c r="BX884" s="18"/>
      <c r="BY884" s="18"/>
      <c r="BZ884" s="18"/>
      <c r="CA884" s="18"/>
      <c r="CB884" s="18"/>
      <c r="CC884" s="18"/>
      <c r="CD884" s="18"/>
      <c r="CE884" s="18"/>
      <c r="CF884" s="18"/>
      <c r="CG884" s="18"/>
      <c r="CH884" s="18"/>
      <c r="CI884" s="18"/>
      <c r="CJ884" s="18"/>
      <c r="CK884" s="18"/>
      <c r="CL884" s="18"/>
      <c r="CM884" s="18"/>
      <c r="CN884" s="18"/>
      <c r="CO884" s="18"/>
      <c r="CP884" s="18"/>
      <c r="CQ884" s="18"/>
      <c r="CR884" s="18"/>
      <c r="CS884" s="18"/>
      <c r="CT884" s="18"/>
      <c r="CU884" s="18"/>
      <c r="CV884" s="18"/>
      <c r="CW884" s="18"/>
      <c r="CX884" s="18"/>
      <c r="CY884" s="18"/>
      <c r="CZ884" s="18"/>
      <c r="DA884" s="18"/>
      <c r="DB884" s="18"/>
      <c r="DC884" s="18"/>
      <c r="DD884" s="18"/>
      <c r="DE884" s="18"/>
      <c r="DF884" s="18"/>
      <c r="DG884" s="18"/>
      <c r="DH884" s="18"/>
      <c r="DI884" s="18"/>
      <c r="DJ884" s="18"/>
      <c r="DK884" s="18"/>
      <c r="DL884" s="18"/>
      <c r="DM884" s="18"/>
      <c r="DN884" s="18"/>
      <c r="DO884" s="18"/>
      <c r="DP884" s="18"/>
      <c r="DQ884" s="18"/>
      <c r="DR884" s="18"/>
      <c r="DS884" s="18"/>
      <c r="DT884" s="18"/>
      <c r="DU884" s="18"/>
      <c r="DV884" s="18"/>
      <c r="DW884" s="18"/>
      <c r="DX884" s="18"/>
      <c r="DY884" s="57"/>
      <c r="DZ884" s="18">
        <v>0</v>
      </c>
      <c r="EA884" s="18"/>
      <c r="EB884" s="18"/>
      <c r="EC884" s="18"/>
      <c r="ED884" s="18"/>
      <c r="EE884" s="18"/>
      <c r="EF884" s="18"/>
      <c r="EG884" s="18"/>
      <c r="EH884" s="18" t="s">
        <v>1319</v>
      </c>
      <c r="EI884" s="18" cm="1">
        <f t="array" ref="EI884">IF(SUMPRODUCT(--(DO884:DS884&lt;&gt;""))=0, 0,1)</f>
        <v>0</v>
      </c>
      <c r="EJ884" s="18" cm="1">
        <f t="array" ref="EJ884">IF(SUMPRODUCT(--(DT884:EG884&lt;&gt;""))=0, 0,1)</f>
        <v>1</v>
      </c>
      <c r="EK884" s="18" cm="1">
        <f t="array" ref="EK884">IF(SUMPRODUCT(--(EC884:EG884&lt;&gt;""))=0, 0,1)</f>
        <v>0</v>
      </c>
      <c r="EL884" s="18" cm="1">
        <f t="array" ref="EL884">IF(SUMPRODUCT(--(EE884:EG884&lt;&gt;""))=0, 0,1)</f>
        <v>0</v>
      </c>
      <c r="EM884" s="18">
        <f t="shared" si="195"/>
        <v>0</v>
      </c>
      <c r="EN884" s="18" t="str">
        <f t="shared" si="196"/>
        <v>NA</v>
      </c>
      <c r="EO884" s="18">
        <f t="shared" si="197"/>
        <v>0</v>
      </c>
      <c r="EP884" s="18" t="str">
        <f t="shared" si="198"/>
        <v>NA</v>
      </c>
      <c r="EQ884" s="18" t="str">
        <f t="shared" si="199"/>
        <v>NA</v>
      </c>
      <c r="ER884" s="58" t="s">
        <v>2080</v>
      </c>
      <c r="ES884" s="59">
        <v>43794</v>
      </c>
      <c r="ET884" s="18" t="s">
        <v>1320</v>
      </c>
      <c r="EU884" s="18" t="s">
        <v>1308</v>
      </c>
    </row>
    <row r="885" spans="1:151" ht="15.75" customHeight="1" x14ac:dyDescent="0.2">
      <c r="A885" s="5" t="s">
        <v>367</v>
      </c>
      <c r="B885" s="24" t="s">
        <v>3097</v>
      </c>
      <c r="C885" s="26">
        <v>1</v>
      </c>
      <c r="D885" s="18" t="s">
        <v>1311</v>
      </c>
      <c r="E885" s="18" t="s">
        <v>257</v>
      </c>
      <c r="F885" s="18" t="s">
        <v>553</v>
      </c>
      <c r="G885" s="18" t="s">
        <v>609</v>
      </c>
      <c r="H885" s="18" t="s">
        <v>1008</v>
      </c>
      <c r="I885" s="18" t="s">
        <v>1339</v>
      </c>
      <c r="J885" s="18" t="s">
        <v>363</v>
      </c>
      <c r="K885" s="18" t="s">
        <v>363</v>
      </c>
      <c r="L885" s="18" t="s">
        <v>363</v>
      </c>
      <c r="M885" s="18" t="s">
        <v>253</v>
      </c>
      <c r="N885" s="56">
        <v>74</v>
      </c>
      <c r="O885" s="18" t="s">
        <v>1309</v>
      </c>
      <c r="P885" s="18" t="s">
        <v>261</v>
      </c>
      <c r="Q885" s="18" t="s">
        <v>254</v>
      </c>
      <c r="R885" s="24" t="s">
        <v>257</v>
      </c>
      <c r="S885" s="24" t="s">
        <v>257</v>
      </c>
      <c r="T885" s="26" t="s">
        <v>917</v>
      </c>
      <c r="U885" s="26" t="s">
        <v>595</v>
      </c>
      <c r="V885" s="26" t="s">
        <v>1312</v>
      </c>
      <c r="W885" s="26" t="s">
        <v>1313</v>
      </c>
      <c r="X885" s="18" t="s">
        <v>1314</v>
      </c>
      <c r="Y885" s="18">
        <v>2.4</v>
      </c>
      <c r="Z885" s="18" t="s">
        <v>474</v>
      </c>
      <c r="AA885" s="18">
        <v>2.4</v>
      </c>
      <c r="AB885" s="57" t="s">
        <v>257</v>
      </c>
      <c r="AC885" s="18" t="s">
        <v>1315</v>
      </c>
      <c r="AD885" s="18" t="s">
        <v>257</v>
      </c>
      <c r="AE885" s="18" t="s">
        <v>257</v>
      </c>
      <c r="AF885" s="18" t="s">
        <v>257</v>
      </c>
      <c r="AG885" s="18" t="s">
        <v>257</v>
      </c>
      <c r="AH885" s="18" t="s">
        <v>257</v>
      </c>
      <c r="AI885" s="18">
        <v>15</v>
      </c>
      <c r="AJ885" s="18" t="s">
        <v>522</v>
      </c>
      <c r="AK885" s="18">
        <v>15</v>
      </c>
      <c r="AL885" s="18" t="s">
        <v>1340</v>
      </c>
      <c r="AM885" s="18" t="s">
        <v>376</v>
      </c>
      <c r="AN885" s="57">
        <v>98</v>
      </c>
      <c r="AO885" s="18" t="s">
        <v>1317</v>
      </c>
      <c r="AP885" s="26" t="s">
        <v>479</v>
      </c>
      <c r="AQ885" s="18">
        <v>1</v>
      </c>
      <c r="AR885" s="18" t="s">
        <v>672</v>
      </c>
      <c r="AS885" s="57" t="s">
        <v>257</v>
      </c>
      <c r="AT885" s="18" t="s">
        <v>257</v>
      </c>
      <c r="AU885" s="57">
        <f t="shared" si="209"/>
        <v>0</v>
      </c>
      <c r="AV885" s="66">
        <v>0</v>
      </c>
      <c r="AW885" s="26" t="s">
        <v>557</v>
      </c>
      <c r="AX885" s="68">
        <v>15</v>
      </c>
      <c r="AY885" s="26" t="s">
        <v>522</v>
      </c>
      <c r="AZ885" s="18" t="s">
        <v>257</v>
      </c>
      <c r="BA885" s="18" t="s">
        <v>257</v>
      </c>
      <c r="BB885" s="18" t="s">
        <v>1318</v>
      </c>
      <c r="BC885" s="18"/>
      <c r="BD885" s="18"/>
      <c r="BE885" s="18"/>
      <c r="BF885" s="18"/>
      <c r="BG885" s="18"/>
      <c r="BH885" s="18"/>
      <c r="BI885" s="18"/>
      <c r="BJ885" s="18"/>
      <c r="BK885" s="18"/>
      <c r="BL885" s="18"/>
      <c r="BM885" s="18"/>
      <c r="BN885" s="18"/>
      <c r="BO885" s="18"/>
      <c r="BP885" s="18"/>
      <c r="BQ885" s="18"/>
      <c r="BR885" s="18"/>
      <c r="BS885" s="18"/>
      <c r="BT885" s="18"/>
      <c r="BU885" s="18"/>
      <c r="BV885" s="18"/>
      <c r="BW885" s="18"/>
      <c r="BX885" s="18"/>
      <c r="BY885" s="18"/>
      <c r="BZ885" s="18"/>
      <c r="CA885" s="18"/>
      <c r="CB885" s="18"/>
      <c r="CC885" s="18"/>
      <c r="CD885" s="18"/>
      <c r="CE885" s="18"/>
      <c r="CF885" s="18"/>
      <c r="CG885" s="18"/>
      <c r="CH885" s="18"/>
      <c r="CI885" s="18"/>
      <c r="CJ885" s="18"/>
      <c r="CK885" s="18"/>
      <c r="CL885" s="18"/>
      <c r="CM885" s="18"/>
      <c r="CN885" s="18"/>
      <c r="CO885" s="18"/>
      <c r="CP885" s="18"/>
      <c r="CQ885" s="18"/>
      <c r="CR885" s="18"/>
      <c r="CS885" s="18"/>
      <c r="CT885" s="18"/>
      <c r="CU885" s="18"/>
      <c r="CV885" s="18"/>
      <c r="CW885" s="18"/>
      <c r="CX885" s="18"/>
      <c r="CY885" s="18"/>
      <c r="CZ885" s="18"/>
      <c r="DA885" s="18"/>
      <c r="DB885" s="18"/>
      <c r="DC885" s="18"/>
      <c r="DD885" s="18"/>
      <c r="DE885" s="18"/>
      <c r="DF885" s="18"/>
      <c r="DG885" s="18"/>
      <c r="DH885" s="18"/>
      <c r="DI885" s="18"/>
      <c r="DJ885" s="18"/>
      <c r="DK885" s="18"/>
      <c r="DL885" s="18"/>
      <c r="DM885" s="18"/>
      <c r="DN885" s="18"/>
      <c r="DO885" s="18"/>
      <c r="DP885" s="18"/>
      <c r="DQ885" s="18">
        <v>0</v>
      </c>
      <c r="DR885" s="18">
        <v>0</v>
      </c>
      <c r="DS885" s="18"/>
      <c r="DT885" s="18"/>
      <c r="DU885" s="18"/>
      <c r="DV885" s="18"/>
      <c r="DW885" s="18"/>
      <c r="DX885" s="18"/>
      <c r="DY885" s="57"/>
      <c r="DZ885" s="18">
        <v>0</v>
      </c>
      <c r="EA885" s="18"/>
      <c r="EB885" s="18"/>
      <c r="EC885" s="18"/>
      <c r="ED885" s="18"/>
      <c r="EE885" s="18">
        <v>0</v>
      </c>
      <c r="EF885" s="18">
        <v>0</v>
      </c>
      <c r="EG885" s="18"/>
      <c r="EH885" s="18" t="s">
        <v>1319</v>
      </c>
      <c r="EI885" s="18" cm="1">
        <f t="array" ref="EI885">IF(SUMPRODUCT(--(DO885:DS885&lt;&gt;""))=0, 0,1)</f>
        <v>1</v>
      </c>
      <c r="EJ885" s="18" cm="1">
        <f t="array" ref="EJ885">IF(SUMPRODUCT(--(DT885:EG885&lt;&gt;""))=0, 0,1)</f>
        <v>1</v>
      </c>
      <c r="EK885" s="18" cm="1">
        <f t="array" ref="EK885">IF(SUMPRODUCT(--(EC885:EG885&lt;&gt;""))=0, 0,1)</f>
        <v>1</v>
      </c>
      <c r="EL885" s="18" cm="1">
        <f t="array" ref="EL885">IF(SUMPRODUCT(--(EE885:EG885&lt;&gt;""))=0, 0,1)</f>
        <v>1</v>
      </c>
      <c r="EM885" s="18">
        <f t="shared" si="195"/>
        <v>0</v>
      </c>
      <c r="EN885" s="18">
        <f t="shared" si="196"/>
        <v>0</v>
      </c>
      <c r="EO885" s="18">
        <f t="shared" si="197"/>
        <v>0</v>
      </c>
      <c r="EP885" s="18">
        <f t="shared" si="198"/>
        <v>0</v>
      </c>
      <c r="EQ885" s="18">
        <f t="shared" si="199"/>
        <v>0</v>
      </c>
      <c r="ER885" s="58" t="s">
        <v>2080</v>
      </c>
      <c r="ES885" s="59">
        <v>43794</v>
      </c>
      <c r="ET885" s="18" t="s">
        <v>1320</v>
      </c>
      <c r="EU885" s="18" t="s">
        <v>1308</v>
      </c>
    </row>
    <row r="886" spans="1:151" ht="15.75" customHeight="1" x14ac:dyDescent="0.2">
      <c r="A886" s="5" t="s">
        <v>367</v>
      </c>
      <c r="B886" s="24" t="s">
        <v>3097</v>
      </c>
      <c r="C886" s="26">
        <v>1</v>
      </c>
      <c r="D886" s="18" t="s">
        <v>1321</v>
      </c>
      <c r="E886" s="18" t="s">
        <v>257</v>
      </c>
      <c r="F886" s="18" t="s">
        <v>553</v>
      </c>
      <c r="G886" s="18" t="s">
        <v>609</v>
      </c>
      <c r="H886" s="18" t="s">
        <v>1008</v>
      </c>
      <c r="I886" s="18" t="s">
        <v>1339</v>
      </c>
      <c r="J886" s="18" t="s">
        <v>363</v>
      </c>
      <c r="K886" s="18" t="s">
        <v>363</v>
      </c>
      <c r="L886" s="18" t="s">
        <v>363</v>
      </c>
      <c r="M886" s="18" t="s">
        <v>253</v>
      </c>
      <c r="N886" s="56">
        <v>74</v>
      </c>
      <c r="O886" s="18" t="s">
        <v>1309</v>
      </c>
      <c r="P886" s="18" t="s">
        <v>261</v>
      </c>
      <c r="Q886" s="18" t="s">
        <v>254</v>
      </c>
      <c r="R886" s="24" t="s">
        <v>257</v>
      </c>
      <c r="S886" s="24" t="s">
        <v>257</v>
      </c>
      <c r="T886" s="26" t="s">
        <v>917</v>
      </c>
      <c r="U886" s="26" t="s">
        <v>595</v>
      </c>
      <c r="V886" s="26" t="s">
        <v>1312</v>
      </c>
      <c r="W886" s="26" t="s">
        <v>1313</v>
      </c>
      <c r="X886" s="18" t="s">
        <v>1314</v>
      </c>
      <c r="Y886" s="18">
        <v>4.9000000000000004</v>
      </c>
      <c r="Z886" s="18" t="s">
        <v>474</v>
      </c>
      <c r="AA886" s="18">
        <v>4.9000000000000004</v>
      </c>
      <c r="AB886" s="57" t="s">
        <v>257</v>
      </c>
      <c r="AC886" s="18" t="s">
        <v>1315</v>
      </c>
      <c r="AD886" s="18" t="s">
        <v>257</v>
      </c>
      <c r="AE886" s="18" t="s">
        <v>257</v>
      </c>
      <c r="AF886" s="18" t="s">
        <v>257</v>
      </c>
      <c r="AG886" s="18" t="s">
        <v>257</v>
      </c>
      <c r="AH886" s="18" t="s">
        <v>257</v>
      </c>
      <c r="AI886" s="18">
        <v>15</v>
      </c>
      <c r="AJ886" s="18" t="s">
        <v>522</v>
      </c>
      <c r="AK886" s="18">
        <v>15</v>
      </c>
      <c r="AL886" s="18" t="s">
        <v>1341</v>
      </c>
      <c r="AM886" s="18" t="s">
        <v>376</v>
      </c>
      <c r="AN886" s="57">
        <v>86</v>
      </c>
      <c r="AO886" s="18" t="s">
        <v>1317</v>
      </c>
      <c r="AP886" s="26" t="s">
        <v>479</v>
      </c>
      <c r="AQ886" s="18">
        <v>1</v>
      </c>
      <c r="AR886" s="18" t="s">
        <v>672</v>
      </c>
      <c r="AS886" s="57" t="s">
        <v>257</v>
      </c>
      <c r="AT886" s="18" t="s">
        <v>257</v>
      </c>
      <c r="AU886" s="57">
        <f t="shared" si="209"/>
        <v>0</v>
      </c>
      <c r="AV886" s="66">
        <v>0</v>
      </c>
      <c r="AW886" s="26" t="s">
        <v>557</v>
      </c>
      <c r="AX886" s="68">
        <v>15</v>
      </c>
      <c r="AY886" s="26" t="s">
        <v>522</v>
      </c>
      <c r="AZ886" s="18" t="s">
        <v>257</v>
      </c>
      <c r="BA886" s="18" t="s">
        <v>257</v>
      </c>
      <c r="BB886" s="18" t="s">
        <v>1318</v>
      </c>
      <c r="BC886" s="18"/>
      <c r="BD886" s="18"/>
      <c r="BE886" s="18"/>
      <c r="BF886" s="18"/>
      <c r="BG886" s="18"/>
      <c r="BH886" s="18"/>
      <c r="BI886" s="18"/>
      <c r="BJ886" s="18"/>
      <c r="BK886" s="18"/>
      <c r="BL886" s="18"/>
      <c r="BM886" s="18"/>
      <c r="BN886" s="18"/>
      <c r="BO886" s="18"/>
      <c r="BP886" s="18"/>
      <c r="BQ886" s="18"/>
      <c r="BR886" s="18"/>
      <c r="BS886" s="18"/>
      <c r="BT886" s="18"/>
      <c r="BU886" s="18"/>
      <c r="BV886" s="18"/>
      <c r="BW886" s="18"/>
      <c r="BX886" s="18"/>
      <c r="BY886" s="18"/>
      <c r="BZ886" s="18"/>
      <c r="CA886" s="18"/>
      <c r="CB886" s="18"/>
      <c r="CC886" s="18"/>
      <c r="CD886" s="18"/>
      <c r="CE886" s="18"/>
      <c r="CF886" s="18"/>
      <c r="CG886" s="18"/>
      <c r="CH886" s="18"/>
      <c r="CI886" s="18"/>
      <c r="CJ886" s="18"/>
      <c r="CK886" s="18"/>
      <c r="CL886" s="18"/>
      <c r="CM886" s="18"/>
      <c r="CN886" s="18"/>
      <c r="CO886" s="18"/>
      <c r="CP886" s="18"/>
      <c r="CQ886" s="18"/>
      <c r="CR886" s="18"/>
      <c r="CS886" s="18"/>
      <c r="CT886" s="18"/>
      <c r="CU886" s="18"/>
      <c r="CV886" s="18"/>
      <c r="CW886" s="18"/>
      <c r="CX886" s="18"/>
      <c r="CY886" s="18"/>
      <c r="CZ886" s="18"/>
      <c r="DA886" s="18"/>
      <c r="DB886" s="18"/>
      <c r="DC886" s="18"/>
      <c r="DD886" s="18"/>
      <c r="DE886" s="18"/>
      <c r="DF886" s="18"/>
      <c r="DG886" s="18"/>
      <c r="DH886" s="18"/>
      <c r="DI886" s="18"/>
      <c r="DJ886" s="18"/>
      <c r="DK886" s="18"/>
      <c r="DL886" s="18"/>
      <c r="DM886" s="18"/>
      <c r="DN886" s="18"/>
      <c r="DO886" s="18"/>
      <c r="DP886" s="18"/>
      <c r="DQ886" s="18">
        <v>0</v>
      </c>
      <c r="DR886" s="18">
        <v>0</v>
      </c>
      <c r="DS886" s="18"/>
      <c r="DT886" s="18"/>
      <c r="DU886" s="18"/>
      <c r="DV886" s="18"/>
      <c r="DW886" s="18"/>
      <c r="DX886" s="18"/>
      <c r="DY886" s="57"/>
      <c r="DZ886" s="18">
        <v>1</v>
      </c>
      <c r="EA886" s="18"/>
      <c r="EB886" s="18"/>
      <c r="EC886" s="18"/>
      <c r="ED886" s="18"/>
      <c r="EE886" s="18">
        <v>1</v>
      </c>
      <c r="EF886" s="18">
        <v>0</v>
      </c>
      <c r="EG886" s="18"/>
      <c r="EH886" s="18" t="s">
        <v>1319</v>
      </c>
      <c r="EI886" s="18" cm="1">
        <f t="array" ref="EI886">IF(SUMPRODUCT(--(DO886:DS886&lt;&gt;""))=0, 0,1)</f>
        <v>1</v>
      </c>
      <c r="EJ886" s="18" cm="1">
        <f t="array" ref="EJ886">IF(SUMPRODUCT(--(DT886:EG886&lt;&gt;""))=0, 0,1)</f>
        <v>1</v>
      </c>
      <c r="EK886" s="18" cm="1">
        <f t="array" ref="EK886">IF(SUMPRODUCT(--(EC886:EG886&lt;&gt;""))=0, 0,1)</f>
        <v>1</v>
      </c>
      <c r="EL886" s="18" cm="1">
        <f t="array" ref="EL886">IF(SUMPRODUCT(--(EE886:EG886&lt;&gt;""))=0, 0,1)</f>
        <v>1</v>
      </c>
      <c r="EM886" s="18">
        <f t="shared" si="195"/>
        <v>1</v>
      </c>
      <c r="EN886" s="18">
        <f t="shared" si="196"/>
        <v>0</v>
      </c>
      <c r="EO886" s="18">
        <f t="shared" si="197"/>
        <v>1</v>
      </c>
      <c r="EP886" s="18">
        <f t="shared" si="198"/>
        <v>1</v>
      </c>
      <c r="EQ886" s="18">
        <f t="shared" si="199"/>
        <v>1</v>
      </c>
      <c r="ER886" s="58" t="s">
        <v>2080</v>
      </c>
      <c r="ES886" s="59">
        <v>43794</v>
      </c>
      <c r="ET886" s="18" t="s">
        <v>1320</v>
      </c>
      <c r="EU886" s="18" t="s">
        <v>1308</v>
      </c>
    </row>
    <row r="887" spans="1:151" ht="15.75" customHeight="1" x14ac:dyDescent="0.2">
      <c r="A887" s="5" t="s">
        <v>367</v>
      </c>
      <c r="B887" s="24" t="s">
        <v>3097</v>
      </c>
      <c r="C887" s="26">
        <v>1</v>
      </c>
      <c r="D887" s="18" t="s">
        <v>1323</v>
      </c>
      <c r="E887" s="18" t="s">
        <v>257</v>
      </c>
      <c r="F887" s="18" t="s">
        <v>553</v>
      </c>
      <c r="G887" s="18" t="s">
        <v>609</v>
      </c>
      <c r="H887" s="18" t="s">
        <v>1008</v>
      </c>
      <c r="I887" s="18" t="s">
        <v>1339</v>
      </c>
      <c r="J887" s="18" t="s">
        <v>363</v>
      </c>
      <c r="K887" s="18" t="s">
        <v>363</v>
      </c>
      <c r="L887" s="18" t="s">
        <v>363</v>
      </c>
      <c r="M887" s="18" t="s">
        <v>253</v>
      </c>
      <c r="N887" s="56">
        <v>74</v>
      </c>
      <c r="O887" s="18" t="s">
        <v>1309</v>
      </c>
      <c r="P887" s="18" t="s">
        <v>261</v>
      </c>
      <c r="Q887" s="18" t="s">
        <v>254</v>
      </c>
      <c r="R887" s="24" t="s">
        <v>257</v>
      </c>
      <c r="S887" s="24" t="s">
        <v>257</v>
      </c>
      <c r="T887" s="26" t="s">
        <v>917</v>
      </c>
      <c r="U887" s="26" t="s">
        <v>595</v>
      </c>
      <c r="V887" s="26" t="s">
        <v>1312</v>
      </c>
      <c r="W887" s="26" t="s">
        <v>1313</v>
      </c>
      <c r="X887" s="18" t="s">
        <v>1314</v>
      </c>
      <c r="Y887" s="18">
        <v>8.4</v>
      </c>
      <c r="Z887" s="18" t="s">
        <v>474</v>
      </c>
      <c r="AA887" s="18">
        <v>8.4</v>
      </c>
      <c r="AB887" s="57" t="s">
        <v>257</v>
      </c>
      <c r="AC887" s="18" t="s">
        <v>1315</v>
      </c>
      <c r="AD887" s="18" t="s">
        <v>257</v>
      </c>
      <c r="AE887" s="18" t="s">
        <v>257</v>
      </c>
      <c r="AF887" s="18" t="s">
        <v>257</v>
      </c>
      <c r="AG887" s="18" t="s">
        <v>257</v>
      </c>
      <c r="AH887" s="18" t="s">
        <v>257</v>
      </c>
      <c r="AI887" s="18">
        <v>15</v>
      </c>
      <c r="AJ887" s="18" t="s">
        <v>522</v>
      </c>
      <c r="AK887" s="18">
        <v>15</v>
      </c>
      <c r="AL887" s="18" t="s">
        <v>1342</v>
      </c>
      <c r="AM887" s="18" t="s">
        <v>376</v>
      </c>
      <c r="AN887" s="57">
        <v>92.5</v>
      </c>
      <c r="AO887" s="18" t="s">
        <v>1317</v>
      </c>
      <c r="AP887" s="26" t="s">
        <v>479</v>
      </c>
      <c r="AQ887" s="18">
        <v>2</v>
      </c>
      <c r="AR887" s="18" t="s">
        <v>672</v>
      </c>
      <c r="AS887" s="57" t="s">
        <v>257</v>
      </c>
      <c r="AT887" s="18" t="s">
        <v>257</v>
      </c>
      <c r="AU887" s="57">
        <f t="shared" si="209"/>
        <v>2.4700000000000002</v>
      </c>
      <c r="AV887" s="66">
        <v>2.4700000000000002</v>
      </c>
      <c r="AW887" s="26" t="s">
        <v>557</v>
      </c>
      <c r="AX887" s="68">
        <v>15</v>
      </c>
      <c r="AY887" s="26" t="s">
        <v>522</v>
      </c>
      <c r="AZ887" s="18" t="s">
        <v>257</v>
      </c>
      <c r="BA887" s="18" t="s">
        <v>257</v>
      </c>
      <c r="BB887" s="18" t="s">
        <v>1318</v>
      </c>
      <c r="BC887" s="18"/>
      <c r="BD887" s="18"/>
      <c r="BE887" s="18"/>
      <c r="BF887" s="18"/>
      <c r="BG887" s="18"/>
      <c r="BH887" s="18"/>
      <c r="BI887" s="18"/>
      <c r="BJ887" s="18"/>
      <c r="BK887" s="18"/>
      <c r="BL887" s="18"/>
      <c r="BM887" s="18"/>
      <c r="BN887" s="18"/>
      <c r="BO887" s="18"/>
      <c r="BP887" s="18"/>
      <c r="BQ887" s="18"/>
      <c r="BR887" s="18"/>
      <c r="BS887" s="18"/>
      <c r="BT887" s="18"/>
      <c r="BU887" s="18"/>
      <c r="BV887" s="18"/>
      <c r="BW887" s="18"/>
      <c r="BX887" s="18"/>
      <c r="BY887" s="18"/>
      <c r="BZ887" s="18"/>
      <c r="CA887" s="18"/>
      <c r="CB887" s="18"/>
      <c r="CC887" s="18"/>
      <c r="CD887" s="18"/>
      <c r="CE887" s="18"/>
      <c r="CF887" s="18"/>
      <c r="CG887" s="18"/>
      <c r="CH887" s="18"/>
      <c r="CI887" s="18"/>
      <c r="CJ887" s="18"/>
      <c r="CK887" s="18"/>
      <c r="CL887" s="18"/>
      <c r="CM887" s="18"/>
      <c r="CN887" s="18"/>
      <c r="CO887" s="18"/>
      <c r="CP887" s="18"/>
      <c r="CQ887" s="18"/>
      <c r="CR887" s="18"/>
      <c r="CS887" s="18"/>
      <c r="CT887" s="18"/>
      <c r="CU887" s="18"/>
      <c r="CV887" s="18"/>
      <c r="CW887" s="18"/>
      <c r="CX887" s="18"/>
      <c r="CY887" s="18"/>
      <c r="CZ887" s="18"/>
      <c r="DA887" s="18"/>
      <c r="DB887" s="18"/>
      <c r="DC887" s="18"/>
      <c r="DD887" s="18"/>
      <c r="DE887" s="18"/>
      <c r="DF887" s="18"/>
      <c r="DG887" s="18"/>
      <c r="DH887" s="18"/>
      <c r="DI887" s="18"/>
      <c r="DJ887" s="18"/>
      <c r="DK887" s="18"/>
      <c r="DL887" s="18"/>
      <c r="DM887" s="18"/>
      <c r="DN887" s="18"/>
      <c r="DO887" s="18"/>
      <c r="DP887" s="18"/>
      <c r="DQ887" s="18">
        <v>0</v>
      </c>
      <c r="DR887" s="18">
        <v>0</v>
      </c>
      <c r="DS887" s="18"/>
      <c r="DT887" s="18"/>
      <c r="DU887" s="18"/>
      <c r="DV887" s="18"/>
      <c r="DW887" s="18"/>
      <c r="DX887" s="18"/>
      <c r="DY887" s="57"/>
      <c r="DZ887" s="18">
        <v>1</v>
      </c>
      <c r="EA887" s="18"/>
      <c r="EB887" s="18"/>
      <c r="EC887" s="18"/>
      <c r="ED887" s="18"/>
      <c r="EE887" s="18">
        <v>1</v>
      </c>
      <c r="EF887" s="18">
        <v>0</v>
      </c>
      <c r="EG887" s="18"/>
      <c r="EH887" s="18" t="s">
        <v>1319</v>
      </c>
      <c r="EI887" s="18" cm="1">
        <f t="array" ref="EI887">IF(SUMPRODUCT(--(DO887:DS887&lt;&gt;""))=0, 0,1)</f>
        <v>1</v>
      </c>
      <c r="EJ887" s="18" cm="1">
        <f t="array" ref="EJ887">IF(SUMPRODUCT(--(DT887:EG887&lt;&gt;""))=0, 0,1)</f>
        <v>1</v>
      </c>
      <c r="EK887" s="18" cm="1">
        <f t="array" ref="EK887">IF(SUMPRODUCT(--(EC887:EG887&lt;&gt;""))=0, 0,1)</f>
        <v>1</v>
      </c>
      <c r="EL887" s="18" cm="1">
        <f t="array" ref="EL887">IF(SUMPRODUCT(--(EE887:EG887&lt;&gt;""))=0, 0,1)</f>
        <v>1</v>
      </c>
      <c r="EM887" s="18">
        <f t="shared" si="195"/>
        <v>1</v>
      </c>
      <c r="EN887" s="18">
        <f t="shared" si="196"/>
        <v>0</v>
      </c>
      <c r="EO887" s="18">
        <f t="shared" si="197"/>
        <v>1</v>
      </c>
      <c r="EP887" s="18">
        <f t="shared" si="198"/>
        <v>1</v>
      </c>
      <c r="EQ887" s="18">
        <f t="shared" si="199"/>
        <v>1</v>
      </c>
      <c r="ER887" s="58" t="s">
        <v>2080</v>
      </c>
      <c r="ES887" s="59">
        <v>43794</v>
      </c>
      <c r="ET887" s="18" t="s">
        <v>1320</v>
      </c>
      <c r="EU887" s="18" t="s">
        <v>1308</v>
      </c>
    </row>
    <row r="888" spans="1:151" ht="15.75" customHeight="1" x14ac:dyDescent="0.2">
      <c r="A888" s="5" t="s">
        <v>367</v>
      </c>
      <c r="B888" s="24" t="s">
        <v>3097</v>
      </c>
      <c r="C888" s="26">
        <v>1</v>
      </c>
      <c r="D888" s="18" t="s">
        <v>1325</v>
      </c>
      <c r="E888" s="18" t="s">
        <v>257</v>
      </c>
      <c r="F888" s="18" t="s">
        <v>553</v>
      </c>
      <c r="G888" s="18" t="s">
        <v>609</v>
      </c>
      <c r="H888" s="18" t="s">
        <v>1008</v>
      </c>
      <c r="I888" s="18" t="s">
        <v>1339</v>
      </c>
      <c r="J888" s="18" t="s">
        <v>363</v>
      </c>
      <c r="K888" s="18" t="s">
        <v>363</v>
      </c>
      <c r="L888" s="18" t="s">
        <v>363</v>
      </c>
      <c r="M888" s="18" t="s">
        <v>253</v>
      </c>
      <c r="N888" s="56">
        <v>74</v>
      </c>
      <c r="O888" s="18" t="s">
        <v>1309</v>
      </c>
      <c r="P888" s="18" t="s">
        <v>261</v>
      </c>
      <c r="Q888" s="18" t="s">
        <v>254</v>
      </c>
      <c r="R888" s="24" t="s">
        <v>257</v>
      </c>
      <c r="S888" s="24" t="s">
        <v>257</v>
      </c>
      <c r="T888" s="26" t="s">
        <v>917</v>
      </c>
      <c r="U888" s="26" t="s">
        <v>595</v>
      </c>
      <c r="V888" s="26" t="s">
        <v>1312</v>
      </c>
      <c r="W888" s="26" t="s">
        <v>1313</v>
      </c>
      <c r="X888" s="18" t="s">
        <v>1314</v>
      </c>
      <c r="Y888" s="18">
        <v>11.2</v>
      </c>
      <c r="Z888" s="18" t="s">
        <v>474</v>
      </c>
      <c r="AA888" s="18">
        <v>11.2</v>
      </c>
      <c r="AB888" s="57" t="s">
        <v>257</v>
      </c>
      <c r="AC888" s="18" t="s">
        <v>1315</v>
      </c>
      <c r="AD888" s="18" t="s">
        <v>257</v>
      </c>
      <c r="AE888" s="18" t="s">
        <v>257</v>
      </c>
      <c r="AF888" s="18" t="s">
        <v>257</v>
      </c>
      <c r="AG888" s="18" t="s">
        <v>257</v>
      </c>
      <c r="AH888" s="18" t="s">
        <v>257</v>
      </c>
      <c r="AI888" s="18">
        <v>15</v>
      </c>
      <c r="AJ888" s="18" t="s">
        <v>522</v>
      </c>
      <c r="AK888" s="18">
        <v>15</v>
      </c>
      <c r="AL888" s="18" t="s">
        <v>1343</v>
      </c>
      <c r="AM888" s="18" t="s">
        <v>376</v>
      </c>
      <c r="AN888" s="57">
        <v>93.7</v>
      </c>
      <c r="AO888" s="18" t="s">
        <v>1317</v>
      </c>
      <c r="AP888" s="26" t="s">
        <v>479</v>
      </c>
      <c r="AQ888" s="18">
        <v>3</v>
      </c>
      <c r="AR888" s="18" t="s">
        <v>672</v>
      </c>
      <c r="AS888" s="57" t="s">
        <v>257</v>
      </c>
      <c r="AT888" s="18" t="s">
        <v>257</v>
      </c>
      <c r="AU888" s="57">
        <f t="shared" si="209"/>
        <v>1.387</v>
      </c>
      <c r="AV888" s="66">
        <v>1.387</v>
      </c>
      <c r="AW888" s="26" t="s">
        <v>557</v>
      </c>
      <c r="AX888" s="68">
        <v>15</v>
      </c>
      <c r="AY888" s="26" t="s">
        <v>522</v>
      </c>
      <c r="AZ888" s="18" t="s">
        <v>257</v>
      </c>
      <c r="BA888" s="18" t="s">
        <v>257</v>
      </c>
      <c r="BB888" s="18" t="s">
        <v>1318</v>
      </c>
      <c r="BC888" s="18"/>
      <c r="BD888" s="18"/>
      <c r="BE888" s="18"/>
      <c r="BF888" s="18"/>
      <c r="BG888" s="18"/>
      <c r="BH888" s="18"/>
      <c r="BI888" s="18"/>
      <c r="BJ888" s="18"/>
      <c r="BK888" s="18"/>
      <c r="BL888" s="18"/>
      <c r="BM888" s="18"/>
      <c r="BN888" s="18"/>
      <c r="BO888" s="18"/>
      <c r="BP888" s="18"/>
      <c r="BQ888" s="18"/>
      <c r="BR888" s="18"/>
      <c r="BS888" s="18"/>
      <c r="BT888" s="18"/>
      <c r="BU888" s="18"/>
      <c r="BV888" s="18"/>
      <c r="BW888" s="18"/>
      <c r="BX888" s="18"/>
      <c r="BY888" s="18"/>
      <c r="BZ888" s="18"/>
      <c r="CA888" s="18"/>
      <c r="CB888" s="18"/>
      <c r="CC888" s="18"/>
      <c r="CD888" s="18"/>
      <c r="CE888" s="18"/>
      <c r="CF888" s="18"/>
      <c r="CG888" s="18"/>
      <c r="CH888" s="18"/>
      <c r="CI888" s="18"/>
      <c r="CJ888" s="18"/>
      <c r="CK888" s="18"/>
      <c r="CL888" s="18"/>
      <c r="CM888" s="18"/>
      <c r="CN888" s="18"/>
      <c r="CO888" s="18"/>
      <c r="CP888" s="18"/>
      <c r="CQ888" s="18"/>
      <c r="CR888" s="18"/>
      <c r="CS888" s="18"/>
      <c r="CT888" s="18"/>
      <c r="CU888" s="18"/>
      <c r="CV888" s="18"/>
      <c r="CW888" s="18"/>
      <c r="CX888" s="18"/>
      <c r="CY888" s="18"/>
      <c r="CZ888" s="18"/>
      <c r="DA888" s="18"/>
      <c r="DB888" s="18"/>
      <c r="DC888" s="18"/>
      <c r="DD888" s="18"/>
      <c r="DE888" s="18"/>
      <c r="DF888" s="18"/>
      <c r="DG888" s="18"/>
      <c r="DH888" s="18"/>
      <c r="DI888" s="18"/>
      <c r="DJ888" s="18"/>
      <c r="DK888" s="18"/>
      <c r="DL888" s="18"/>
      <c r="DM888" s="18"/>
      <c r="DN888" s="18"/>
      <c r="DO888" s="18"/>
      <c r="DP888" s="18"/>
      <c r="DQ888" s="18">
        <v>0</v>
      </c>
      <c r="DR888" s="18">
        <v>0</v>
      </c>
      <c r="DS888" s="18"/>
      <c r="DT888" s="18"/>
      <c r="DU888" s="18"/>
      <c r="DV888" s="18"/>
      <c r="DW888" s="18"/>
      <c r="DX888" s="18"/>
      <c r="DY888" s="57"/>
      <c r="DZ888" s="18">
        <v>1</v>
      </c>
      <c r="EA888" s="18"/>
      <c r="EB888" s="18"/>
      <c r="EC888" s="18"/>
      <c r="ED888" s="18"/>
      <c r="EE888" s="18">
        <v>1</v>
      </c>
      <c r="EF888" s="18">
        <v>0</v>
      </c>
      <c r="EG888" s="18"/>
      <c r="EH888" s="18" t="s">
        <v>1319</v>
      </c>
      <c r="EI888" s="18" cm="1">
        <f t="array" ref="EI888">IF(SUMPRODUCT(--(DO888:DS888&lt;&gt;""))=0, 0,1)</f>
        <v>1</v>
      </c>
      <c r="EJ888" s="18" cm="1">
        <f t="array" ref="EJ888">IF(SUMPRODUCT(--(DT888:EG888&lt;&gt;""))=0, 0,1)</f>
        <v>1</v>
      </c>
      <c r="EK888" s="18" cm="1">
        <f t="array" ref="EK888">IF(SUMPRODUCT(--(EC888:EG888&lt;&gt;""))=0, 0,1)</f>
        <v>1</v>
      </c>
      <c r="EL888" s="18" cm="1">
        <f t="array" ref="EL888">IF(SUMPRODUCT(--(EE888:EG888&lt;&gt;""))=0, 0,1)</f>
        <v>1</v>
      </c>
      <c r="EM888" s="18">
        <f t="shared" si="195"/>
        <v>1</v>
      </c>
      <c r="EN888" s="18">
        <f t="shared" si="196"/>
        <v>0</v>
      </c>
      <c r="EO888" s="18">
        <f t="shared" si="197"/>
        <v>1</v>
      </c>
      <c r="EP888" s="18">
        <f t="shared" si="198"/>
        <v>1</v>
      </c>
      <c r="EQ888" s="18">
        <f t="shared" si="199"/>
        <v>1</v>
      </c>
      <c r="ER888" s="58" t="s">
        <v>2080</v>
      </c>
      <c r="ES888" s="59">
        <v>43794</v>
      </c>
      <c r="ET888" s="18" t="s">
        <v>1320</v>
      </c>
      <c r="EU888" s="18" t="s">
        <v>1308</v>
      </c>
    </row>
    <row r="889" spans="1:151" ht="15.75" customHeight="1" x14ac:dyDescent="0.2">
      <c r="A889" s="5" t="s">
        <v>367</v>
      </c>
      <c r="B889" s="24" t="s">
        <v>3097</v>
      </c>
      <c r="C889" s="26">
        <v>1</v>
      </c>
      <c r="D889" s="18" t="s">
        <v>1327</v>
      </c>
      <c r="E889" s="18" t="s">
        <v>257</v>
      </c>
      <c r="F889" s="18" t="s">
        <v>553</v>
      </c>
      <c r="G889" s="18" t="s">
        <v>609</v>
      </c>
      <c r="H889" s="18" t="s">
        <v>1008</v>
      </c>
      <c r="I889" s="18" t="s">
        <v>1339</v>
      </c>
      <c r="J889" s="18" t="s">
        <v>363</v>
      </c>
      <c r="K889" s="18" t="s">
        <v>363</v>
      </c>
      <c r="L889" s="18" t="s">
        <v>363</v>
      </c>
      <c r="M889" s="18" t="s">
        <v>253</v>
      </c>
      <c r="N889" s="56">
        <v>74</v>
      </c>
      <c r="O889" s="18" t="s">
        <v>1309</v>
      </c>
      <c r="P889" s="18" t="s">
        <v>261</v>
      </c>
      <c r="Q889" s="18" t="s">
        <v>254</v>
      </c>
      <c r="R889" s="24" t="s">
        <v>257</v>
      </c>
      <c r="S889" s="24" t="s">
        <v>257</v>
      </c>
      <c r="T889" s="26" t="s">
        <v>917</v>
      </c>
      <c r="U889" s="26" t="s">
        <v>595</v>
      </c>
      <c r="V889" s="26" t="s">
        <v>1312</v>
      </c>
      <c r="W889" s="26" t="s">
        <v>1313</v>
      </c>
      <c r="X889" s="18" t="s">
        <v>1314</v>
      </c>
      <c r="Y889" s="18">
        <v>14.6</v>
      </c>
      <c r="Z889" s="18" t="s">
        <v>474</v>
      </c>
      <c r="AA889" s="18">
        <v>14.6</v>
      </c>
      <c r="AB889" s="57" t="s">
        <v>257</v>
      </c>
      <c r="AC889" s="18" t="s">
        <v>1315</v>
      </c>
      <c r="AD889" s="18" t="s">
        <v>257</v>
      </c>
      <c r="AE889" s="18" t="s">
        <v>257</v>
      </c>
      <c r="AF889" s="18" t="s">
        <v>257</v>
      </c>
      <c r="AG889" s="18" t="s">
        <v>257</v>
      </c>
      <c r="AH889" s="18" t="s">
        <v>257</v>
      </c>
      <c r="AI889" s="18">
        <v>15</v>
      </c>
      <c r="AJ889" s="18" t="s">
        <v>522</v>
      </c>
      <c r="AK889" s="18">
        <v>15</v>
      </c>
      <c r="AL889" s="18" t="s">
        <v>1344</v>
      </c>
      <c r="AM889" s="18" t="s">
        <v>376</v>
      </c>
      <c r="AN889" s="57">
        <v>89</v>
      </c>
      <c r="AO889" s="18" t="s">
        <v>1317</v>
      </c>
      <c r="AP889" s="26" t="s">
        <v>479</v>
      </c>
      <c r="AQ889" s="18">
        <v>3</v>
      </c>
      <c r="AR889" s="18" t="s">
        <v>672</v>
      </c>
      <c r="AS889" s="57" t="s">
        <v>257</v>
      </c>
      <c r="AT889" s="18" t="s">
        <v>257</v>
      </c>
      <c r="AU889" s="57">
        <f t="shared" si="209"/>
        <v>4.3600000000000003</v>
      </c>
      <c r="AV889" s="66">
        <v>4.3600000000000003</v>
      </c>
      <c r="AW889" s="26" t="s">
        <v>557</v>
      </c>
      <c r="AX889" s="68">
        <v>15</v>
      </c>
      <c r="AY889" s="26" t="s">
        <v>522</v>
      </c>
      <c r="AZ889" s="18" t="s">
        <v>257</v>
      </c>
      <c r="BA889" s="18" t="s">
        <v>257</v>
      </c>
      <c r="BB889" s="18" t="s">
        <v>1318</v>
      </c>
      <c r="BC889" s="18"/>
      <c r="BD889" s="18"/>
      <c r="BE889" s="18"/>
      <c r="BF889" s="18"/>
      <c r="BG889" s="18"/>
      <c r="BH889" s="18"/>
      <c r="BI889" s="18"/>
      <c r="BJ889" s="18"/>
      <c r="BK889" s="18"/>
      <c r="BL889" s="18"/>
      <c r="BM889" s="18"/>
      <c r="BN889" s="18"/>
      <c r="BO889" s="18"/>
      <c r="BP889" s="18"/>
      <c r="BQ889" s="18"/>
      <c r="BR889" s="18"/>
      <c r="BS889" s="18"/>
      <c r="BT889" s="18"/>
      <c r="BU889" s="18"/>
      <c r="BV889" s="18"/>
      <c r="BW889" s="18"/>
      <c r="BX889" s="18"/>
      <c r="BY889" s="18"/>
      <c r="BZ889" s="18"/>
      <c r="CA889" s="18"/>
      <c r="CB889" s="18"/>
      <c r="CC889" s="18"/>
      <c r="CD889" s="18"/>
      <c r="CE889" s="18"/>
      <c r="CF889" s="18"/>
      <c r="CG889" s="18"/>
      <c r="CH889" s="18"/>
      <c r="CI889" s="18"/>
      <c r="CJ889" s="18"/>
      <c r="CK889" s="18"/>
      <c r="CL889" s="18"/>
      <c r="CM889" s="18"/>
      <c r="CN889" s="18"/>
      <c r="CO889" s="18"/>
      <c r="CP889" s="18"/>
      <c r="CQ889" s="18"/>
      <c r="CR889" s="18"/>
      <c r="CS889" s="18"/>
      <c r="CT889" s="18"/>
      <c r="CU889" s="18"/>
      <c r="CV889" s="18"/>
      <c r="CW889" s="18"/>
      <c r="CX889" s="18"/>
      <c r="CY889" s="18"/>
      <c r="CZ889" s="18"/>
      <c r="DA889" s="18"/>
      <c r="DB889" s="18"/>
      <c r="DC889" s="18"/>
      <c r="DD889" s="18"/>
      <c r="DE889" s="18"/>
      <c r="DF889" s="18"/>
      <c r="DG889" s="18"/>
      <c r="DH889" s="18"/>
      <c r="DI889" s="18"/>
      <c r="DJ889" s="18"/>
      <c r="DK889" s="18"/>
      <c r="DL889" s="18"/>
      <c r="DM889" s="18"/>
      <c r="DN889" s="18"/>
      <c r="DO889" s="18"/>
      <c r="DP889" s="18"/>
      <c r="DQ889" s="18">
        <v>0</v>
      </c>
      <c r="DR889" s="18">
        <v>0</v>
      </c>
      <c r="DS889" s="18"/>
      <c r="DT889" s="18"/>
      <c r="DU889" s="18"/>
      <c r="DV889" s="18"/>
      <c r="DW889" s="18"/>
      <c r="DX889" s="18"/>
      <c r="DY889" s="57"/>
      <c r="DZ889" s="18">
        <v>1</v>
      </c>
      <c r="EA889" s="18"/>
      <c r="EB889" s="18"/>
      <c r="EC889" s="18"/>
      <c r="ED889" s="18"/>
      <c r="EE889" s="18">
        <v>1</v>
      </c>
      <c r="EF889" s="18">
        <v>0</v>
      </c>
      <c r="EG889" s="18"/>
      <c r="EH889" s="18" t="s">
        <v>1319</v>
      </c>
      <c r="EI889" s="18" cm="1">
        <f t="array" ref="EI889">IF(SUMPRODUCT(--(DO889:DS889&lt;&gt;""))=0, 0,1)</f>
        <v>1</v>
      </c>
      <c r="EJ889" s="18" cm="1">
        <f t="array" ref="EJ889">IF(SUMPRODUCT(--(DT889:EG889&lt;&gt;""))=0, 0,1)</f>
        <v>1</v>
      </c>
      <c r="EK889" s="18" cm="1">
        <f t="array" ref="EK889">IF(SUMPRODUCT(--(EC889:EG889&lt;&gt;""))=0, 0,1)</f>
        <v>1</v>
      </c>
      <c r="EL889" s="18" cm="1">
        <f t="array" ref="EL889">IF(SUMPRODUCT(--(EE889:EG889&lt;&gt;""))=0, 0,1)</f>
        <v>1</v>
      </c>
      <c r="EM889" s="18">
        <f t="shared" si="195"/>
        <v>1</v>
      </c>
      <c r="EN889" s="18">
        <f t="shared" si="196"/>
        <v>0</v>
      </c>
      <c r="EO889" s="18">
        <f t="shared" si="197"/>
        <v>1</v>
      </c>
      <c r="EP889" s="18">
        <f t="shared" si="198"/>
        <v>1</v>
      </c>
      <c r="EQ889" s="18">
        <f t="shared" si="199"/>
        <v>1</v>
      </c>
      <c r="ER889" s="58" t="s">
        <v>2080</v>
      </c>
      <c r="ES889" s="59">
        <v>43794</v>
      </c>
      <c r="ET889" s="18" t="s">
        <v>1320</v>
      </c>
      <c r="EU889" s="18" t="s">
        <v>1308</v>
      </c>
    </row>
    <row r="890" spans="1:151" ht="15.75" customHeight="1" x14ac:dyDescent="0.2">
      <c r="A890" s="5" t="s">
        <v>367</v>
      </c>
      <c r="B890" s="24" t="s">
        <v>3097</v>
      </c>
      <c r="C890" s="26">
        <v>1</v>
      </c>
      <c r="D890" s="18" t="s">
        <v>1329</v>
      </c>
      <c r="E890" s="18" t="s">
        <v>257</v>
      </c>
      <c r="F890" s="18" t="s">
        <v>553</v>
      </c>
      <c r="G890" s="18" t="s">
        <v>609</v>
      </c>
      <c r="H890" s="18" t="s">
        <v>1008</v>
      </c>
      <c r="I890" s="18" t="s">
        <v>1339</v>
      </c>
      <c r="J890" s="18" t="s">
        <v>363</v>
      </c>
      <c r="K890" s="18" t="s">
        <v>363</v>
      </c>
      <c r="L890" s="18" t="s">
        <v>363</v>
      </c>
      <c r="M890" s="18" t="s">
        <v>253</v>
      </c>
      <c r="N890" s="56">
        <v>74</v>
      </c>
      <c r="O890" s="18" t="s">
        <v>1309</v>
      </c>
      <c r="P890" s="18" t="s">
        <v>261</v>
      </c>
      <c r="Q890" s="18" t="s">
        <v>254</v>
      </c>
      <c r="R890" s="24" t="s">
        <v>257</v>
      </c>
      <c r="S890" s="24" t="s">
        <v>257</v>
      </c>
      <c r="T890" s="26" t="s">
        <v>917</v>
      </c>
      <c r="U890" s="26" t="s">
        <v>595</v>
      </c>
      <c r="V890" s="26" t="s">
        <v>1312</v>
      </c>
      <c r="W890" s="26" t="s">
        <v>1313</v>
      </c>
      <c r="X890" s="18" t="s">
        <v>1314</v>
      </c>
      <c r="Y890" s="18">
        <v>18.899999999999999</v>
      </c>
      <c r="Z890" s="18" t="s">
        <v>474</v>
      </c>
      <c r="AA890" s="18">
        <v>18.899999999999999</v>
      </c>
      <c r="AB890" s="57" t="s">
        <v>257</v>
      </c>
      <c r="AC890" s="18" t="s">
        <v>1315</v>
      </c>
      <c r="AD890" s="18" t="s">
        <v>257</v>
      </c>
      <c r="AE890" s="18" t="s">
        <v>257</v>
      </c>
      <c r="AF890" s="18" t="s">
        <v>257</v>
      </c>
      <c r="AG890" s="18" t="s">
        <v>257</v>
      </c>
      <c r="AH890" s="18" t="s">
        <v>257</v>
      </c>
      <c r="AI890" s="18">
        <v>15</v>
      </c>
      <c r="AJ890" s="18" t="s">
        <v>522</v>
      </c>
      <c r="AK890" s="18">
        <v>15</v>
      </c>
      <c r="AL890" s="18" t="s">
        <v>1345</v>
      </c>
      <c r="AM890" s="18" t="s">
        <v>376</v>
      </c>
      <c r="AN890" s="57">
        <v>82</v>
      </c>
      <c r="AO890" s="18" t="s">
        <v>1317</v>
      </c>
      <c r="AP890" s="26" t="s">
        <v>479</v>
      </c>
      <c r="AQ890" s="18">
        <v>1</v>
      </c>
      <c r="AR890" s="18" t="s">
        <v>672</v>
      </c>
      <c r="AS890" s="57" t="s">
        <v>257</v>
      </c>
      <c r="AT890" s="18" t="s">
        <v>257</v>
      </c>
      <c r="AU890" s="57">
        <f t="shared" si="209"/>
        <v>0</v>
      </c>
      <c r="AV890" s="66">
        <v>0</v>
      </c>
      <c r="AW890" s="26" t="s">
        <v>557</v>
      </c>
      <c r="AX890" s="68">
        <v>15</v>
      </c>
      <c r="AY890" s="26" t="s">
        <v>522</v>
      </c>
      <c r="AZ890" s="18" t="s">
        <v>257</v>
      </c>
      <c r="BA890" s="18" t="s">
        <v>257</v>
      </c>
      <c r="BB890" s="18" t="s">
        <v>1318</v>
      </c>
      <c r="BC890" s="18"/>
      <c r="BD890" s="18"/>
      <c r="BE890" s="18"/>
      <c r="BF890" s="18"/>
      <c r="BG890" s="18"/>
      <c r="BH890" s="18"/>
      <c r="BI890" s="18"/>
      <c r="BJ890" s="18"/>
      <c r="BK890" s="18"/>
      <c r="BL890" s="18"/>
      <c r="BM890" s="18"/>
      <c r="BN890" s="18"/>
      <c r="BO890" s="18"/>
      <c r="BP890" s="18"/>
      <c r="BQ890" s="18"/>
      <c r="BR890" s="18"/>
      <c r="BS890" s="18"/>
      <c r="BT890" s="18"/>
      <c r="BU890" s="18"/>
      <c r="BV890" s="18"/>
      <c r="BW890" s="18"/>
      <c r="BX890" s="18"/>
      <c r="BY890" s="18"/>
      <c r="BZ890" s="18"/>
      <c r="CA890" s="18"/>
      <c r="CB890" s="18"/>
      <c r="CC890" s="18"/>
      <c r="CD890" s="18"/>
      <c r="CE890" s="18"/>
      <c r="CF890" s="18"/>
      <c r="CG890" s="18"/>
      <c r="CH890" s="18"/>
      <c r="CI890" s="18"/>
      <c r="CJ890" s="18"/>
      <c r="CK890" s="18"/>
      <c r="CL890" s="18"/>
      <c r="CM890" s="18"/>
      <c r="CN890" s="18"/>
      <c r="CO890" s="18"/>
      <c r="CP890" s="18"/>
      <c r="CQ890" s="18"/>
      <c r="CR890" s="18"/>
      <c r="CS890" s="18"/>
      <c r="CT890" s="18"/>
      <c r="CU890" s="18"/>
      <c r="CV890" s="18"/>
      <c r="CW890" s="18"/>
      <c r="CX890" s="18"/>
      <c r="CY890" s="18"/>
      <c r="CZ890" s="18"/>
      <c r="DA890" s="18"/>
      <c r="DB890" s="18"/>
      <c r="DC890" s="18"/>
      <c r="DD890" s="18"/>
      <c r="DE890" s="18"/>
      <c r="DF890" s="18"/>
      <c r="DG890" s="18"/>
      <c r="DH890" s="18"/>
      <c r="DI890" s="18"/>
      <c r="DJ890" s="18"/>
      <c r="DK890" s="18"/>
      <c r="DL890" s="18"/>
      <c r="DM890" s="18"/>
      <c r="DN890" s="18"/>
      <c r="DO890" s="18"/>
      <c r="DP890" s="18"/>
      <c r="DQ890" s="18">
        <v>0</v>
      </c>
      <c r="DR890" s="18">
        <v>0</v>
      </c>
      <c r="DS890" s="18"/>
      <c r="DT890" s="18"/>
      <c r="DU890" s="18"/>
      <c r="DV890" s="18"/>
      <c r="DW890" s="18"/>
      <c r="DX890" s="18"/>
      <c r="DY890" s="57"/>
      <c r="DZ890" s="18">
        <v>1</v>
      </c>
      <c r="EA890" s="18"/>
      <c r="EB890" s="18"/>
      <c r="EC890" s="18"/>
      <c r="ED890" s="18"/>
      <c r="EE890" s="18">
        <v>1</v>
      </c>
      <c r="EF890" s="18">
        <v>0</v>
      </c>
      <c r="EG890" s="18"/>
      <c r="EH890" s="18" t="s">
        <v>1319</v>
      </c>
      <c r="EI890" s="18" cm="1">
        <f t="array" ref="EI890">IF(SUMPRODUCT(--(DO890:DS890&lt;&gt;""))=0, 0,1)</f>
        <v>1</v>
      </c>
      <c r="EJ890" s="18" cm="1">
        <f t="array" ref="EJ890">IF(SUMPRODUCT(--(DT890:EG890&lt;&gt;""))=0, 0,1)</f>
        <v>1</v>
      </c>
      <c r="EK890" s="18" cm="1">
        <f t="array" ref="EK890">IF(SUMPRODUCT(--(EC890:EG890&lt;&gt;""))=0, 0,1)</f>
        <v>1</v>
      </c>
      <c r="EL890" s="18" cm="1">
        <f t="array" ref="EL890">IF(SUMPRODUCT(--(EE890:EG890&lt;&gt;""))=0, 0,1)</f>
        <v>1</v>
      </c>
      <c r="EM890" s="18">
        <f t="shared" si="195"/>
        <v>1</v>
      </c>
      <c r="EN890" s="18">
        <f t="shared" si="196"/>
        <v>0</v>
      </c>
      <c r="EO890" s="18">
        <f t="shared" si="197"/>
        <v>1</v>
      </c>
      <c r="EP890" s="18">
        <f t="shared" si="198"/>
        <v>1</v>
      </c>
      <c r="EQ890" s="18">
        <f t="shared" si="199"/>
        <v>1</v>
      </c>
      <c r="ER890" s="58" t="s">
        <v>2080</v>
      </c>
      <c r="ES890" s="59">
        <v>43794</v>
      </c>
      <c r="ET890" s="18" t="s">
        <v>1320</v>
      </c>
      <c r="EU890" s="18" t="s">
        <v>1308</v>
      </c>
    </row>
    <row r="891" spans="1:151" ht="15.75" customHeight="1" x14ac:dyDescent="0.2">
      <c r="A891" s="5" t="s">
        <v>367</v>
      </c>
      <c r="B891" s="24" t="s">
        <v>3097</v>
      </c>
      <c r="C891" s="26">
        <v>1</v>
      </c>
      <c r="D891" s="18" t="s">
        <v>1331</v>
      </c>
      <c r="E891" s="18" t="s">
        <v>257</v>
      </c>
      <c r="F891" s="18" t="s">
        <v>553</v>
      </c>
      <c r="G891" s="18" t="s">
        <v>609</v>
      </c>
      <c r="H891" s="18" t="s">
        <v>1008</v>
      </c>
      <c r="I891" s="18" t="s">
        <v>1339</v>
      </c>
      <c r="J891" s="18" t="s">
        <v>363</v>
      </c>
      <c r="K891" s="18" t="s">
        <v>363</v>
      </c>
      <c r="L891" s="18" t="s">
        <v>363</v>
      </c>
      <c r="M891" s="18" t="s">
        <v>253</v>
      </c>
      <c r="N891" s="56">
        <v>74</v>
      </c>
      <c r="O891" s="18" t="s">
        <v>1309</v>
      </c>
      <c r="P891" s="18" t="s">
        <v>261</v>
      </c>
      <c r="Q891" s="18" t="s">
        <v>254</v>
      </c>
      <c r="R891" s="24" t="s">
        <v>257</v>
      </c>
      <c r="S891" s="24" t="s">
        <v>257</v>
      </c>
      <c r="T891" s="26" t="s">
        <v>917</v>
      </c>
      <c r="U891" s="26" t="s">
        <v>595</v>
      </c>
      <c r="V891" s="26" t="s">
        <v>1312</v>
      </c>
      <c r="W891" s="26" t="s">
        <v>1313</v>
      </c>
      <c r="X891" s="18" t="s">
        <v>1314</v>
      </c>
      <c r="Y891" s="18">
        <v>24.8</v>
      </c>
      <c r="Z891" s="18" t="s">
        <v>474</v>
      </c>
      <c r="AA891" s="18">
        <v>24.8</v>
      </c>
      <c r="AB891" s="57" t="s">
        <v>257</v>
      </c>
      <c r="AC891" s="18" t="s">
        <v>1315</v>
      </c>
      <c r="AD891" s="18" t="s">
        <v>257</v>
      </c>
      <c r="AE891" s="18" t="s">
        <v>257</v>
      </c>
      <c r="AF891" s="18" t="s">
        <v>257</v>
      </c>
      <c r="AG891" s="18" t="s">
        <v>257</v>
      </c>
      <c r="AH891" s="18" t="s">
        <v>257</v>
      </c>
      <c r="AI891" s="18">
        <v>15</v>
      </c>
      <c r="AJ891" s="18" t="s">
        <v>522</v>
      </c>
      <c r="AK891" s="18">
        <v>15</v>
      </c>
      <c r="AL891" s="18" t="s">
        <v>1346</v>
      </c>
      <c r="AM891" s="18" t="s">
        <v>376</v>
      </c>
      <c r="AN891" s="57">
        <v>96</v>
      </c>
      <c r="AO891" s="18" t="s">
        <v>1317</v>
      </c>
      <c r="AP891" s="26" t="s">
        <v>479</v>
      </c>
      <c r="AQ891" s="18">
        <v>1</v>
      </c>
      <c r="AR891" s="18" t="s">
        <v>672</v>
      </c>
      <c r="AS891" s="57" t="s">
        <v>257</v>
      </c>
      <c r="AT891" s="18" t="s">
        <v>257</v>
      </c>
      <c r="AU891" s="57">
        <f t="shared" si="209"/>
        <v>0</v>
      </c>
      <c r="AV891" s="66">
        <v>0</v>
      </c>
      <c r="AW891" s="26" t="s">
        <v>557</v>
      </c>
      <c r="AX891" s="68">
        <v>15</v>
      </c>
      <c r="AY891" s="26" t="s">
        <v>522</v>
      </c>
      <c r="AZ891" s="18" t="s">
        <v>257</v>
      </c>
      <c r="BA891" s="18" t="s">
        <v>257</v>
      </c>
      <c r="BB891" s="18" t="s">
        <v>1318</v>
      </c>
      <c r="BC891" s="18"/>
      <c r="BD891" s="18"/>
      <c r="BE891" s="18"/>
      <c r="BF891" s="18"/>
      <c r="BG891" s="18"/>
      <c r="BH891" s="18"/>
      <c r="BI891" s="18"/>
      <c r="BJ891" s="18"/>
      <c r="BK891" s="18"/>
      <c r="BL891" s="18"/>
      <c r="BM891" s="18"/>
      <c r="BN891" s="18"/>
      <c r="BO891" s="18"/>
      <c r="BP891" s="18"/>
      <c r="BQ891" s="18"/>
      <c r="BR891" s="18"/>
      <c r="BS891" s="18"/>
      <c r="BT891" s="18"/>
      <c r="BU891" s="18"/>
      <c r="BV891" s="18"/>
      <c r="BW891" s="18"/>
      <c r="BX891" s="18"/>
      <c r="BY891" s="18"/>
      <c r="BZ891" s="18"/>
      <c r="CA891" s="18"/>
      <c r="CB891" s="18"/>
      <c r="CC891" s="18"/>
      <c r="CD891" s="18"/>
      <c r="CE891" s="18"/>
      <c r="CF891" s="18"/>
      <c r="CG891" s="18"/>
      <c r="CH891" s="18"/>
      <c r="CI891" s="18"/>
      <c r="CJ891" s="18"/>
      <c r="CK891" s="18"/>
      <c r="CL891" s="18"/>
      <c r="CM891" s="18"/>
      <c r="CN891" s="18"/>
      <c r="CO891" s="18"/>
      <c r="CP891" s="18"/>
      <c r="CQ891" s="18"/>
      <c r="CR891" s="18"/>
      <c r="CS891" s="18"/>
      <c r="CT891" s="18"/>
      <c r="CU891" s="18"/>
      <c r="CV891" s="18"/>
      <c r="CW891" s="18"/>
      <c r="CX891" s="18"/>
      <c r="CY891" s="18"/>
      <c r="CZ891" s="18"/>
      <c r="DA891" s="18"/>
      <c r="DB891" s="18"/>
      <c r="DC891" s="18"/>
      <c r="DD891" s="18"/>
      <c r="DE891" s="18"/>
      <c r="DF891" s="18"/>
      <c r="DG891" s="18"/>
      <c r="DH891" s="18"/>
      <c r="DI891" s="18"/>
      <c r="DJ891" s="18"/>
      <c r="DK891" s="18"/>
      <c r="DL891" s="18"/>
      <c r="DM891" s="18"/>
      <c r="DN891" s="18"/>
      <c r="DO891" s="18"/>
      <c r="DP891" s="18"/>
      <c r="DQ891" s="18">
        <v>0</v>
      </c>
      <c r="DR891" s="18">
        <v>0</v>
      </c>
      <c r="DS891" s="18"/>
      <c r="DT891" s="18"/>
      <c r="DU891" s="18"/>
      <c r="DV891" s="18"/>
      <c r="DW891" s="18"/>
      <c r="DX891" s="18"/>
      <c r="DY891" s="57"/>
      <c r="DZ891" s="18">
        <v>0</v>
      </c>
      <c r="EA891" s="18"/>
      <c r="EB891" s="18"/>
      <c r="EC891" s="18"/>
      <c r="ED891" s="18"/>
      <c r="EE891" s="18">
        <v>0</v>
      </c>
      <c r="EF891" s="18">
        <v>0</v>
      </c>
      <c r="EG891" s="18"/>
      <c r="EH891" s="18" t="s">
        <v>1319</v>
      </c>
      <c r="EI891" s="18" cm="1">
        <f t="array" ref="EI891">IF(SUMPRODUCT(--(DO891:DS891&lt;&gt;""))=0, 0,1)</f>
        <v>1</v>
      </c>
      <c r="EJ891" s="18" cm="1">
        <f t="array" ref="EJ891">IF(SUMPRODUCT(--(DT891:EG891&lt;&gt;""))=0, 0,1)</f>
        <v>1</v>
      </c>
      <c r="EK891" s="18" cm="1">
        <f t="array" ref="EK891">IF(SUMPRODUCT(--(EC891:EG891&lt;&gt;""))=0, 0,1)</f>
        <v>1</v>
      </c>
      <c r="EL891" s="18" cm="1">
        <f t="array" ref="EL891">IF(SUMPRODUCT(--(EE891:EG891&lt;&gt;""))=0, 0,1)</f>
        <v>1</v>
      </c>
      <c r="EM891" s="18">
        <f t="shared" si="195"/>
        <v>0</v>
      </c>
      <c r="EN891" s="18">
        <f t="shared" si="196"/>
        <v>0</v>
      </c>
      <c r="EO891" s="18">
        <f t="shared" si="197"/>
        <v>0</v>
      </c>
      <c r="EP891" s="18">
        <f t="shared" si="198"/>
        <v>0</v>
      </c>
      <c r="EQ891" s="18">
        <f t="shared" si="199"/>
        <v>0</v>
      </c>
      <c r="ER891" s="58" t="s">
        <v>2080</v>
      </c>
      <c r="ES891" s="59">
        <v>43794</v>
      </c>
      <c r="ET891" s="18" t="s">
        <v>1320</v>
      </c>
      <c r="EU891" s="18" t="s">
        <v>1308</v>
      </c>
    </row>
    <row r="892" spans="1:151" ht="15.75" customHeight="1" x14ac:dyDescent="0.2">
      <c r="A892" s="5" t="s">
        <v>367</v>
      </c>
      <c r="B892" s="24" t="s">
        <v>3097</v>
      </c>
      <c r="C892" s="26">
        <v>1</v>
      </c>
      <c r="D892" s="18" t="s">
        <v>1333</v>
      </c>
      <c r="E892" s="18" t="s">
        <v>257</v>
      </c>
      <c r="F892" s="18" t="s">
        <v>553</v>
      </c>
      <c r="G892" s="18" t="s">
        <v>609</v>
      </c>
      <c r="H892" s="18" t="s">
        <v>1008</v>
      </c>
      <c r="I892" s="18" t="s">
        <v>1339</v>
      </c>
      <c r="J892" s="18" t="s">
        <v>363</v>
      </c>
      <c r="K892" s="18" t="s">
        <v>363</v>
      </c>
      <c r="L892" s="18" t="s">
        <v>363</v>
      </c>
      <c r="M892" s="18" t="s">
        <v>253</v>
      </c>
      <c r="N892" s="56">
        <v>74</v>
      </c>
      <c r="O892" s="18" t="s">
        <v>1309</v>
      </c>
      <c r="P892" s="18" t="s">
        <v>261</v>
      </c>
      <c r="Q892" s="18" t="s">
        <v>254</v>
      </c>
      <c r="R892" s="24" t="s">
        <v>257</v>
      </c>
      <c r="S892" s="24" t="s">
        <v>257</v>
      </c>
      <c r="T892" s="26" t="s">
        <v>917</v>
      </c>
      <c r="U892" s="26" t="s">
        <v>595</v>
      </c>
      <c r="V892" s="26" t="s">
        <v>1312</v>
      </c>
      <c r="W892" s="26" t="s">
        <v>1313</v>
      </c>
      <c r="X892" s="18" t="s">
        <v>1314</v>
      </c>
      <c r="Y892" s="18">
        <v>32.4</v>
      </c>
      <c r="Z892" s="18" t="s">
        <v>474</v>
      </c>
      <c r="AA892" s="18">
        <v>32.4</v>
      </c>
      <c r="AB892" s="57" t="s">
        <v>257</v>
      </c>
      <c r="AC892" s="18" t="s">
        <v>1315</v>
      </c>
      <c r="AD892" s="18" t="s">
        <v>257</v>
      </c>
      <c r="AE892" s="18" t="s">
        <v>257</v>
      </c>
      <c r="AF892" s="18" t="s">
        <v>257</v>
      </c>
      <c r="AG892" s="18" t="s">
        <v>257</v>
      </c>
      <c r="AH892" s="18" t="s">
        <v>257</v>
      </c>
      <c r="AI892" s="18">
        <v>15</v>
      </c>
      <c r="AJ892" s="18" t="s">
        <v>522</v>
      </c>
      <c r="AK892" s="18">
        <v>15</v>
      </c>
      <c r="AL892" s="18" t="s">
        <v>1347</v>
      </c>
      <c r="AM892" s="18" t="s">
        <v>376</v>
      </c>
      <c r="AN892" s="57">
        <v>79.67</v>
      </c>
      <c r="AO892" s="18" t="s">
        <v>1317</v>
      </c>
      <c r="AP892" s="26" t="s">
        <v>479</v>
      </c>
      <c r="AQ892" s="18">
        <v>6</v>
      </c>
      <c r="AR892" s="18" t="s">
        <v>672</v>
      </c>
      <c r="AS892" s="57" t="s">
        <v>257</v>
      </c>
      <c r="AT892" s="18" t="s">
        <v>257</v>
      </c>
      <c r="AU892" s="57">
        <f t="shared" si="209"/>
        <v>2.17</v>
      </c>
      <c r="AV892" s="66">
        <v>2.17</v>
      </c>
      <c r="AW892" s="26" t="s">
        <v>557</v>
      </c>
      <c r="AX892" s="68">
        <v>15</v>
      </c>
      <c r="AY892" s="26" t="s">
        <v>522</v>
      </c>
      <c r="AZ892" s="18" t="s">
        <v>257</v>
      </c>
      <c r="BA892" s="18" t="s">
        <v>257</v>
      </c>
      <c r="BB892" s="18" t="s">
        <v>1318</v>
      </c>
      <c r="BC892" s="18"/>
      <c r="BD892" s="18"/>
      <c r="BE892" s="18"/>
      <c r="BF892" s="18"/>
      <c r="BG892" s="18"/>
      <c r="BH892" s="18"/>
      <c r="BI892" s="18"/>
      <c r="BJ892" s="18"/>
      <c r="BK892" s="18"/>
      <c r="BL892" s="18"/>
      <c r="BM892" s="18"/>
      <c r="BN892" s="18"/>
      <c r="BO892" s="18"/>
      <c r="BP892" s="18"/>
      <c r="BQ892" s="18"/>
      <c r="BR892" s="18"/>
      <c r="BS892" s="18"/>
      <c r="BT892" s="18"/>
      <c r="BU892" s="18"/>
      <c r="BV892" s="18"/>
      <c r="BW892" s="18"/>
      <c r="BX892" s="18"/>
      <c r="BY892" s="18"/>
      <c r="BZ892" s="18"/>
      <c r="CA892" s="18"/>
      <c r="CB892" s="18"/>
      <c r="CC892" s="18"/>
      <c r="CD892" s="18"/>
      <c r="CE892" s="18"/>
      <c r="CF892" s="18"/>
      <c r="CG892" s="18"/>
      <c r="CH892" s="18"/>
      <c r="CI892" s="18"/>
      <c r="CJ892" s="18"/>
      <c r="CK892" s="18"/>
      <c r="CL892" s="18"/>
      <c r="CM892" s="18"/>
      <c r="CN892" s="18"/>
      <c r="CO892" s="18"/>
      <c r="CP892" s="18"/>
      <c r="CQ892" s="18"/>
      <c r="CR892" s="18"/>
      <c r="CS892" s="18"/>
      <c r="CT892" s="18"/>
      <c r="CU892" s="18"/>
      <c r="CV892" s="18"/>
      <c r="CW892" s="18"/>
      <c r="CX892" s="18"/>
      <c r="CY892" s="18"/>
      <c r="CZ892" s="18"/>
      <c r="DA892" s="18"/>
      <c r="DB892" s="18"/>
      <c r="DC892" s="18"/>
      <c r="DD892" s="18"/>
      <c r="DE892" s="18"/>
      <c r="DF892" s="18"/>
      <c r="DG892" s="18"/>
      <c r="DH892" s="18"/>
      <c r="DI892" s="18"/>
      <c r="DJ892" s="18"/>
      <c r="DK892" s="18"/>
      <c r="DL892" s="18"/>
      <c r="DM892" s="18"/>
      <c r="DN892" s="18"/>
      <c r="DO892" s="18"/>
      <c r="DP892" s="18"/>
      <c r="DQ892" s="18">
        <v>0</v>
      </c>
      <c r="DR892" s="18">
        <v>0</v>
      </c>
      <c r="DS892" s="18"/>
      <c r="DT892" s="18"/>
      <c r="DU892" s="18"/>
      <c r="DV892" s="18"/>
      <c r="DW892" s="18"/>
      <c r="DX892" s="18"/>
      <c r="DY892" s="57"/>
      <c r="DZ892" s="18">
        <v>1</v>
      </c>
      <c r="EA892" s="18"/>
      <c r="EB892" s="18"/>
      <c r="EC892" s="18"/>
      <c r="ED892" s="18"/>
      <c r="EE892" s="18">
        <v>1</v>
      </c>
      <c r="EF892" s="18">
        <v>0</v>
      </c>
      <c r="EG892" s="18"/>
      <c r="EH892" s="18" t="s">
        <v>1319</v>
      </c>
      <c r="EI892" s="18" cm="1">
        <f t="array" ref="EI892">IF(SUMPRODUCT(--(DO892:DS892&lt;&gt;""))=0, 0,1)</f>
        <v>1</v>
      </c>
      <c r="EJ892" s="18" cm="1">
        <f t="array" ref="EJ892">IF(SUMPRODUCT(--(DT892:EG892&lt;&gt;""))=0, 0,1)</f>
        <v>1</v>
      </c>
      <c r="EK892" s="18" cm="1">
        <f t="array" ref="EK892">IF(SUMPRODUCT(--(EC892:EG892&lt;&gt;""))=0, 0,1)</f>
        <v>1</v>
      </c>
      <c r="EL892" s="18" cm="1">
        <f t="array" ref="EL892">IF(SUMPRODUCT(--(EE892:EG892&lt;&gt;""))=0, 0,1)</f>
        <v>1</v>
      </c>
      <c r="EM892" s="18">
        <f t="shared" si="195"/>
        <v>1</v>
      </c>
      <c r="EN892" s="18">
        <f t="shared" si="196"/>
        <v>0</v>
      </c>
      <c r="EO892" s="18">
        <f t="shared" si="197"/>
        <v>1</v>
      </c>
      <c r="EP892" s="18">
        <f t="shared" si="198"/>
        <v>1</v>
      </c>
      <c r="EQ892" s="18">
        <f t="shared" si="199"/>
        <v>1</v>
      </c>
      <c r="ER892" s="58" t="s">
        <v>2080</v>
      </c>
      <c r="ES892" s="59">
        <v>43794</v>
      </c>
      <c r="ET892" s="18" t="s">
        <v>1320</v>
      </c>
      <c r="EU892" s="18" t="s">
        <v>1308</v>
      </c>
    </row>
    <row r="893" spans="1:151" ht="15.75" customHeight="1" x14ac:dyDescent="0.2">
      <c r="A893" s="5" t="s">
        <v>367</v>
      </c>
      <c r="B893" s="24" t="s">
        <v>3097</v>
      </c>
      <c r="C893" s="26">
        <v>1</v>
      </c>
      <c r="D893" s="18" t="s">
        <v>1335</v>
      </c>
      <c r="E893" s="18" t="s">
        <v>257</v>
      </c>
      <c r="F893" s="18" t="s">
        <v>553</v>
      </c>
      <c r="G893" s="18" t="s">
        <v>609</v>
      </c>
      <c r="H893" s="18" t="s">
        <v>1008</v>
      </c>
      <c r="I893" s="18" t="s">
        <v>1339</v>
      </c>
      <c r="J893" s="18" t="s">
        <v>363</v>
      </c>
      <c r="K893" s="18" t="s">
        <v>363</v>
      </c>
      <c r="L893" s="18" t="s">
        <v>363</v>
      </c>
      <c r="M893" s="18" t="s">
        <v>253</v>
      </c>
      <c r="N893" s="56">
        <v>74</v>
      </c>
      <c r="O893" s="18" t="s">
        <v>1309</v>
      </c>
      <c r="P893" s="18" t="s">
        <v>261</v>
      </c>
      <c r="Q893" s="18" t="s">
        <v>254</v>
      </c>
      <c r="R893" s="24" t="s">
        <v>257</v>
      </c>
      <c r="S893" s="24" t="s">
        <v>257</v>
      </c>
      <c r="T893" s="26" t="s">
        <v>917</v>
      </c>
      <c r="U893" s="26" t="s">
        <v>595</v>
      </c>
      <c r="V893" s="26" t="s">
        <v>1312</v>
      </c>
      <c r="W893" s="26" t="s">
        <v>1313</v>
      </c>
      <c r="X893" s="18" t="s">
        <v>1314</v>
      </c>
      <c r="Y893" s="18">
        <v>42.5</v>
      </c>
      <c r="Z893" s="18" t="s">
        <v>474</v>
      </c>
      <c r="AA893" s="18">
        <v>42.5</v>
      </c>
      <c r="AB893" s="57" t="s">
        <v>257</v>
      </c>
      <c r="AC893" s="18" t="s">
        <v>1315</v>
      </c>
      <c r="AD893" s="18" t="s">
        <v>257</v>
      </c>
      <c r="AE893" s="18" t="s">
        <v>257</v>
      </c>
      <c r="AF893" s="18" t="s">
        <v>257</v>
      </c>
      <c r="AG893" s="18" t="s">
        <v>257</v>
      </c>
      <c r="AH893" s="18" t="s">
        <v>257</v>
      </c>
      <c r="AI893" s="18">
        <v>15</v>
      </c>
      <c r="AJ893" s="18" t="s">
        <v>522</v>
      </c>
      <c r="AK893" s="18">
        <v>15</v>
      </c>
      <c r="AL893" s="18" t="s">
        <v>1348</v>
      </c>
      <c r="AM893" s="18" t="s">
        <v>376</v>
      </c>
      <c r="AN893" s="57">
        <v>73</v>
      </c>
      <c r="AO893" s="18" t="s">
        <v>1317</v>
      </c>
      <c r="AP893" s="26" t="s">
        <v>479</v>
      </c>
      <c r="AQ893" s="18">
        <v>3</v>
      </c>
      <c r="AR893" s="18" t="s">
        <v>672</v>
      </c>
      <c r="AS893" s="57" t="s">
        <v>257</v>
      </c>
      <c r="AT893" s="18" t="s">
        <v>257</v>
      </c>
      <c r="AU893" s="57">
        <f t="shared" si="209"/>
        <v>3.48</v>
      </c>
      <c r="AV893" s="66">
        <v>3.48</v>
      </c>
      <c r="AW893" s="26" t="s">
        <v>557</v>
      </c>
      <c r="AX893" s="68">
        <v>15</v>
      </c>
      <c r="AY893" s="26" t="s">
        <v>522</v>
      </c>
      <c r="AZ893" s="18" t="s">
        <v>257</v>
      </c>
      <c r="BA893" s="18" t="s">
        <v>257</v>
      </c>
      <c r="BB893" s="18" t="s">
        <v>1318</v>
      </c>
      <c r="BC893" s="18"/>
      <c r="BD893" s="18"/>
      <c r="BE893" s="18"/>
      <c r="BF893" s="18"/>
      <c r="BG893" s="18"/>
      <c r="BH893" s="18"/>
      <c r="BI893" s="18"/>
      <c r="BJ893" s="18"/>
      <c r="BK893" s="18"/>
      <c r="BL893" s="18"/>
      <c r="BM893" s="18"/>
      <c r="BN893" s="18"/>
      <c r="BO893" s="18"/>
      <c r="BP893" s="18"/>
      <c r="BQ893" s="18"/>
      <c r="BR893" s="18"/>
      <c r="BS893" s="18"/>
      <c r="BT893" s="18"/>
      <c r="BU893" s="18"/>
      <c r="BV893" s="18"/>
      <c r="BW893" s="18"/>
      <c r="BX893" s="18"/>
      <c r="BY893" s="18"/>
      <c r="BZ893" s="18"/>
      <c r="CA893" s="18"/>
      <c r="CB893" s="18"/>
      <c r="CC893" s="18"/>
      <c r="CD893" s="18"/>
      <c r="CE893" s="18"/>
      <c r="CF893" s="18"/>
      <c r="CG893" s="18"/>
      <c r="CH893" s="18"/>
      <c r="CI893" s="18"/>
      <c r="CJ893" s="18"/>
      <c r="CK893" s="18"/>
      <c r="CL893" s="18"/>
      <c r="CM893" s="18"/>
      <c r="CN893" s="18"/>
      <c r="CO893" s="18"/>
      <c r="CP893" s="18"/>
      <c r="CQ893" s="18"/>
      <c r="CR893" s="18"/>
      <c r="CS893" s="18"/>
      <c r="CT893" s="18"/>
      <c r="CU893" s="18"/>
      <c r="CV893" s="18"/>
      <c r="CW893" s="18"/>
      <c r="CX893" s="18"/>
      <c r="CY893" s="18"/>
      <c r="CZ893" s="18"/>
      <c r="DA893" s="18"/>
      <c r="DB893" s="18"/>
      <c r="DC893" s="18"/>
      <c r="DD893" s="18"/>
      <c r="DE893" s="18"/>
      <c r="DF893" s="18"/>
      <c r="DG893" s="18"/>
      <c r="DH893" s="18"/>
      <c r="DI893" s="18"/>
      <c r="DJ893" s="18"/>
      <c r="DK893" s="18"/>
      <c r="DL893" s="18"/>
      <c r="DM893" s="18"/>
      <c r="DN893" s="18"/>
      <c r="DO893" s="18"/>
      <c r="DP893" s="18"/>
      <c r="DQ893" s="18">
        <v>0</v>
      </c>
      <c r="DR893" s="18">
        <v>0</v>
      </c>
      <c r="DS893" s="18"/>
      <c r="DT893" s="18"/>
      <c r="DU893" s="18"/>
      <c r="DV893" s="18"/>
      <c r="DW893" s="18"/>
      <c r="DX893" s="18"/>
      <c r="DY893" s="57"/>
      <c r="DZ893" s="18">
        <v>1</v>
      </c>
      <c r="EA893" s="18"/>
      <c r="EB893" s="18"/>
      <c r="EC893" s="18"/>
      <c r="ED893" s="18"/>
      <c r="EE893" s="18">
        <v>1</v>
      </c>
      <c r="EF893" s="18">
        <v>0</v>
      </c>
      <c r="EG893" s="18"/>
      <c r="EH893" s="18" t="s">
        <v>1319</v>
      </c>
      <c r="EI893" s="18" cm="1">
        <f t="array" ref="EI893">IF(SUMPRODUCT(--(DO893:DS893&lt;&gt;""))=0, 0,1)</f>
        <v>1</v>
      </c>
      <c r="EJ893" s="18" cm="1">
        <f t="array" ref="EJ893">IF(SUMPRODUCT(--(DT893:EG893&lt;&gt;""))=0, 0,1)</f>
        <v>1</v>
      </c>
      <c r="EK893" s="18" cm="1">
        <f t="array" ref="EK893">IF(SUMPRODUCT(--(EC893:EG893&lt;&gt;""))=0, 0,1)</f>
        <v>1</v>
      </c>
      <c r="EL893" s="18" cm="1">
        <f t="array" ref="EL893">IF(SUMPRODUCT(--(EE893:EG893&lt;&gt;""))=0, 0,1)</f>
        <v>1</v>
      </c>
      <c r="EM893" s="18">
        <f t="shared" si="195"/>
        <v>1</v>
      </c>
      <c r="EN893" s="18">
        <f t="shared" si="196"/>
        <v>0</v>
      </c>
      <c r="EO893" s="18">
        <f t="shared" si="197"/>
        <v>1</v>
      </c>
      <c r="EP893" s="18">
        <f t="shared" si="198"/>
        <v>1</v>
      </c>
      <c r="EQ893" s="18">
        <f t="shared" si="199"/>
        <v>1</v>
      </c>
      <c r="ER893" s="58" t="s">
        <v>2080</v>
      </c>
      <c r="ES893" s="59">
        <v>43794</v>
      </c>
      <c r="ET893" s="18" t="s">
        <v>1320</v>
      </c>
      <c r="EU893" s="18" t="s">
        <v>1308</v>
      </c>
    </row>
    <row r="894" spans="1:151" ht="15.75" customHeight="1" x14ac:dyDescent="0.2">
      <c r="A894" s="5" t="s">
        <v>367</v>
      </c>
      <c r="B894" s="24" t="s">
        <v>3097</v>
      </c>
      <c r="C894" s="26">
        <v>1</v>
      </c>
      <c r="D894" s="18" t="s">
        <v>1337</v>
      </c>
      <c r="E894" s="18" t="s">
        <v>257</v>
      </c>
      <c r="F894" s="18" t="s">
        <v>553</v>
      </c>
      <c r="G894" s="18" t="s">
        <v>609</v>
      </c>
      <c r="H894" s="18" t="s">
        <v>1008</v>
      </c>
      <c r="I894" s="18" t="s">
        <v>1339</v>
      </c>
      <c r="J894" s="18" t="s">
        <v>363</v>
      </c>
      <c r="K894" s="18" t="s">
        <v>363</v>
      </c>
      <c r="L894" s="18" t="s">
        <v>363</v>
      </c>
      <c r="M894" s="18" t="s">
        <v>253</v>
      </c>
      <c r="N894" s="56">
        <v>74</v>
      </c>
      <c r="O894" s="18" t="s">
        <v>1309</v>
      </c>
      <c r="P894" s="18" t="s">
        <v>261</v>
      </c>
      <c r="Q894" s="18" t="s">
        <v>254</v>
      </c>
      <c r="R894" s="24" t="s">
        <v>257</v>
      </c>
      <c r="S894" s="24" t="s">
        <v>257</v>
      </c>
      <c r="T894" s="26" t="s">
        <v>917</v>
      </c>
      <c r="U894" s="26" t="s">
        <v>595</v>
      </c>
      <c r="V894" s="26" t="s">
        <v>1312</v>
      </c>
      <c r="W894" s="26" t="s">
        <v>1313</v>
      </c>
      <c r="X894" s="18" t="s">
        <v>1314</v>
      </c>
      <c r="Y894" s="18">
        <v>55.8</v>
      </c>
      <c r="Z894" s="18" t="s">
        <v>474</v>
      </c>
      <c r="AA894" s="18">
        <v>55.8</v>
      </c>
      <c r="AB894" s="57" t="s">
        <v>257</v>
      </c>
      <c r="AC894" s="18" t="s">
        <v>1315</v>
      </c>
      <c r="AD894" s="18" t="s">
        <v>257</v>
      </c>
      <c r="AE894" s="18" t="s">
        <v>257</v>
      </c>
      <c r="AF894" s="18" t="s">
        <v>257</v>
      </c>
      <c r="AG894" s="18" t="s">
        <v>257</v>
      </c>
      <c r="AH894" s="18" t="s">
        <v>257</v>
      </c>
      <c r="AI894" s="18">
        <v>15</v>
      </c>
      <c r="AJ894" s="18" t="s">
        <v>522</v>
      </c>
      <c r="AK894" s="18">
        <v>15</v>
      </c>
      <c r="AL894" s="18" t="s">
        <v>1349</v>
      </c>
      <c r="AM894" s="18" t="s">
        <v>376</v>
      </c>
      <c r="AN894" s="57">
        <v>71.5</v>
      </c>
      <c r="AO894" s="18" t="s">
        <v>1317</v>
      </c>
      <c r="AP894" s="26" t="s">
        <v>479</v>
      </c>
      <c r="AQ894" s="18">
        <v>2</v>
      </c>
      <c r="AR894" s="18" t="s">
        <v>672</v>
      </c>
      <c r="AS894" s="57" t="s">
        <v>257</v>
      </c>
      <c r="AT894" s="18" t="s">
        <v>257</v>
      </c>
      <c r="AU894" s="57">
        <f t="shared" si="209"/>
        <v>1.06</v>
      </c>
      <c r="AV894" s="66">
        <v>1.06</v>
      </c>
      <c r="AW894" s="26" t="s">
        <v>557</v>
      </c>
      <c r="AX894" s="68">
        <v>15</v>
      </c>
      <c r="AY894" s="26" t="s">
        <v>522</v>
      </c>
      <c r="AZ894" s="18" t="s">
        <v>257</v>
      </c>
      <c r="BA894" s="18" t="s">
        <v>257</v>
      </c>
      <c r="BB894" s="18" t="s">
        <v>1318</v>
      </c>
      <c r="BC894" s="18"/>
      <c r="BD894" s="18"/>
      <c r="BE894" s="18"/>
      <c r="BF894" s="18"/>
      <c r="BG894" s="18"/>
      <c r="BH894" s="18"/>
      <c r="BI894" s="18"/>
      <c r="BJ894" s="18"/>
      <c r="BK894" s="18"/>
      <c r="BL894" s="18"/>
      <c r="BM894" s="18"/>
      <c r="BN894" s="18"/>
      <c r="BO894" s="18"/>
      <c r="BP894" s="18"/>
      <c r="BQ894" s="18"/>
      <c r="BR894" s="18"/>
      <c r="BS894" s="18"/>
      <c r="BT894" s="18"/>
      <c r="BU894" s="18"/>
      <c r="BV894" s="18"/>
      <c r="BW894" s="18"/>
      <c r="BX894" s="18"/>
      <c r="BY894" s="18"/>
      <c r="BZ894" s="18"/>
      <c r="CA894" s="18"/>
      <c r="CB894" s="18"/>
      <c r="CC894" s="18"/>
      <c r="CD894" s="18"/>
      <c r="CE894" s="18"/>
      <c r="CF894" s="18"/>
      <c r="CG894" s="18"/>
      <c r="CH894" s="18"/>
      <c r="CI894" s="18"/>
      <c r="CJ894" s="18"/>
      <c r="CK894" s="18"/>
      <c r="CL894" s="18"/>
      <c r="CM894" s="18"/>
      <c r="CN894" s="18"/>
      <c r="CO894" s="18"/>
      <c r="CP894" s="18"/>
      <c r="CQ894" s="18"/>
      <c r="CR894" s="18"/>
      <c r="CS894" s="18"/>
      <c r="CT894" s="18"/>
      <c r="CU894" s="18"/>
      <c r="CV894" s="18"/>
      <c r="CW894" s="18"/>
      <c r="CX894" s="18"/>
      <c r="CY894" s="18"/>
      <c r="CZ894" s="18"/>
      <c r="DA894" s="18"/>
      <c r="DB894" s="18"/>
      <c r="DC894" s="18"/>
      <c r="DD894" s="18"/>
      <c r="DE894" s="18"/>
      <c r="DF894" s="18"/>
      <c r="DG894" s="18"/>
      <c r="DH894" s="18"/>
      <c r="DI894" s="18"/>
      <c r="DJ894" s="18"/>
      <c r="DK894" s="18"/>
      <c r="DL894" s="18"/>
      <c r="DM894" s="18"/>
      <c r="DN894" s="18"/>
      <c r="DO894" s="18"/>
      <c r="DP894" s="18"/>
      <c r="DQ894" s="18">
        <v>0</v>
      </c>
      <c r="DR894" s="18">
        <v>0</v>
      </c>
      <c r="DS894" s="18"/>
      <c r="DT894" s="18"/>
      <c r="DU894" s="18"/>
      <c r="DV894" s="18"/>
      <c r="DW894" s="18"/>
      <c r="DX894" s="18"/>
      <c r="DY894" s="57"/>
      <c r="DZ894" s="18">
        <v>1</v>
      </c>
      <c r="EA894" s="18"/>
      <c r="EB894" s="18"/>
      <c r="EC894" s="18"/>
      <c r="ED894" s="18"/>
      <c r="EE894" s="18">
        <v>1</v>
      </c>
      <c r="EF894" s="18">
        <v>0</v>
      </c>
      <c r="EG894" s="18"/>
      <c r="EH894" s="18" t="s">
        <v>1319</v>
      </c>
      <c r="EI894" s="18" cm="1">
        <f t="array" ref="EI894">IF(SUMPRODUCT(--(DO894:DS894&lt;&gt;""))=0, 0,1)</f>
        <v>1</v>
      </c>
      <c r="EJ894" s="18" cm="1">
        <f t="array" ref="EJ894">IF(SUMPRODUCT(--(DT894:EG894&lt;&gt;""))=0, 0,1)</f>
        <v>1</v>
      </c>
      <c r="EK894" s="18" cm="1">
        <f t="array" ref="EK894">IF(SUMPRODUCT(--(EC894:EG894&lt;&gt;""))=0, 0,1)</f>
        <v>1</v>
      </c>
      <c r="EL894" s="18" cm="1">
        <f t="array" ref="EL894">IF(SUMPRODUCT(--(EE894:EG894&lt;&gt;""))=0, 0,1)</f>
        <v>1</v>
      </c>
      <c r="EM894" s="18">
        <f t="shared" si="195"/>
        <v>1</v>
      </c>
      <c r="EN894" s="18">
        <f t="shared" si="196"/>
        <v>0</v>
      </c>
      <c r="EO894" s="18">
        <f t="shared" si="197"/>
        <v>1</v>
      </c>
      <c r="EP894" s="18">
        <f t="shared" si="198"/>
        <v>1</v>
      </c>
      <c r="EQ894" s="18">
        <f t="shared" si="199"/>
        <v>1</v>
      </c>
      <c r="ER894" s="58" t="s">
        <v>2080</v>
      </c>
      <c r="ES894" s="59">
        <v>43794</v>
      </c>
      <c r="ET894" s="18" t="s">
        <v>1320</v>
      </c>
      <c r="EU894" s="18" t="s">
        <v>1308</v>
      </c>
    </row>
    <row r="895" spans="1:151" ht="15.75" customHeight="1" x14ac:dyDescent="0.2">
      <c r="A895" s="5" t="s">
        <v>367</v>
      </c>
      <c r="B895" s="24" t="s">
        <v>3097</v>
      </c>
      <c r="C895" s="26">
        <v>1</v>
      </c>
      <c r="D895" s="18" t="s">
        <v>1350</v>
      </c>
      <c r="E895" s="18" t="s">
        <v>257</v>
      </c>
      <c r="F895" s="18" t="s">
        <v>553</v>
      </c>
      <c r="G895" s="18" t="s">
        <v>609</v>
      </c>
      <c r="H895" s="18" t="s">
        <v>1008</v>
      </c>
      <c r="I895" s="18" t="s">
        <v>1339</v>
      </c>
      <c r="J895" s="18" t="s">
        <v>363</v>
      </c>
      <c r="K895" s="18" t="s">
        <v>363</v>
      </c>
      <c r="L895" s="18" t="s">
        <v>363</v>
      </c>
      <c r="M895" s="18" t="s">
        <v>253</v>
      </c>
      <c r="N895" s="56">
        <v>74</v>
      </c>
      <c r="O895" s="18" t="s">
        <v>1309</v>
      </c>
      <c r="P895" s="18" t="s">
        <v>261</v>
      </c>
      <c r="Q895" s="18" t="s">
        <v>254</v>
      </c>
      <c r="R895" s="24" t="s">
        <v>257</v>
      </c>
      <c r="S895" s="24" t="s">
        <v>257</v>
      </c>
      <c r="T895" s="26" t="s">
        <v>917</v>
      </c>
      <c r="U895" s="26" t="s">
        <v>595</v>
      </c>
      <c r="V895" s="26" t="s">
        <v>1312</v>
      </c>
      <c r="W895" s="26" t="s">
        <v>1313</v>
      </c>
      <c r="X895" s="18" t="s">
        <v>1314</v>
      </c>
      <c r="Y895" s="18">
        <v>73.099999999999994</v>
      </c>
      <c r="Z895" s="18" t="s">
        <v>474</v>
      </c>
      <c r="AA895" s="18">
        <v>73.099999999999994</v>
      </c>
      <c r="AB895" s="57" t="s">
        <v>257</v>
      </c>
      <c r="AC895" s="18" t="s">
        <v>1315</v>
      </c>
      <c r="AD895" s="18" t="s">
        <v>257</v>
      </c>
      <c r="AE895" s="18" t="s">
        <v>257</v>
      </c>
      <c r="AF895" s="18" t="s">
        <v>257</v>
      </c>
      <c r="AG895" s="18" t="s">
        <v>257</v>
      </c>
      <c r="AH895" s="18" t="s">
        <v>257</v>
      </c>
      <c r="AI895" s="18">
        <v>15</v>
      </c>
      <c r="AJ895" s="18" t="s">
        <v>522</v>
      </c>
      <c r="AK895" s="18">
        <v>15</v>
      </c>
      <c r="AL895" s="18" t="s">
        <v>1351</v>
      </c>
      <c r="AM895" s="18" t="s">
        <v>376</v>
      </c>
      <c r="AN895" s="57">
        <v>71</v>
      </c>
      <c r="AO895" s="18" t="s">
        <v>1317</v>
      </c>
      <c r="AP895" s="26" t="s">
        <v>479</v>
      </c>
      <c r="AQ895" s="18">
        <v>2</v>
      </c>
      <c r="AR895" s="18" t="s">
        <v>672</v>
      </c>
      <c r="AS895" s="57" t="s">
        <v>257</v>
      </c>
      <c r="AT895" s="18" t="s">
        <v>257</v>
      </c>
      <c r="AU895" s="57">
        <f t="shared" si="209"/>
        <v>9.9</v>
      </c>
      <c r="AV895" s="66">
        <v>9.9</v>
      </c>
      <c r="AW895" s="26" t="s">
        <v>557</v>
      </c>
      <c r="AX895" s="68">
        <v>15</v>
      </c>
      <c r="AY895" s="26" t="s">
        <v>522</v>
      </c>
      <c r="AZ895" s="18" t="s">
        <v>257</v>
      </c>
      <c r="BA895" s="18" t="s">
        <v>257</v>
      </c>
      <c r="BB895" s="18" t="s">
        <v>1318</v>
      </c>
      <c r="BC895" s="18"/>
      <c r="BD895" s="18"/>
      <c r="BE895" s="18"/>
      <c r="BF895" s="18"/>
      <c r="BG895" s="18"/>
      <c r="BH895" s="18"/>
      <c r="BI895" s="18"/>
      <c r="BJ895" s="18"/>
      <c r="BK895" s="18"/>
      <c r="BL895" s="18"/>
      <c r="BM895" s="18"/>
      <c r="BN895" s="18"/>
      <c r="BO895" s="18"/>
      <c r="BP895" s="18"/>
      <c r="BQ895" s="18"/>
      <c r="BR895" s="18"/>
      <c r="BS895" s="18"/>
      <c r="BT895" s="18"/>
      <c r="BU895" s="18"/>
      <c r="BV895" s="18"/>
      <c r="BW895" s="18"/>
      <c r="BX895" s="18"/>
      <c r="BY895" s="18"/>
      <c r="BZ895" s="18"/>
      <c r="CA895" s="18"/>
      <c r="CB895" s="18"/>
      <c r="CC895" s="18"/>
      <c r="CD895" s="18"/>
      <c r="CE895" s="18"/>
      <c r="CF895" s="18"/>
      <c r="CG895" s="18"/>
      <c r="CH895" s="18"/>
      <c r="CI895" s="18"/>
      <c r="CJ895" s="18"/>
      <c r="CK895" s="18"/>
      <c r="CL895" s="18"/>
      <c r="CM895" s="18"/>
      <c r="CN895" s="18"/>
      <c r="CO895" s="18"/>
      <c r="CP895" s="18"/>
      <c r="CQ895" s="18"/>
      <c r="CR895" s="18"/>
      <c r="CS895" s="18"/>
      <c r="CT895" s="18"/>
      <c r="CU895" s="18"/>
      <c r="CV895" s="18"/>
      <c r="CW895" s="18"/>
      <c r="CX895" s="18"/>
      <c r="CY895" s="18"/>
      <c r="CZ895" s="18"/>
      <c r="DA895" s="18"/>
      <c r="DB895" s="18"/>
      <c r="DC895" s="18"/>
      <c r="DD895" s="18"/>
      <c r="DE895" s="18"/>
      <c r="DF895" s="18"/>
      <c r="DG895" s="18"/>
      <c r="DH895" s="18"/>
      <c r="DI895" s="18"/>
      <c r="DJ895" s="18"/>
      <c r="DK895" s="18"/>
      <c r="DL895" s="18"/>
      <c r="DM895" s="18"/>
      <c r="DN895" s="18"/>
      <c r="DO895" s="18"/>
      <c r="DP895" s="18"/>
      <c r="DQ895" s="18">
        <v>0</v>
      </c>
      <c r="DR895" s="18">
        <v>0</v>
      </c>
      <c r="DS895" s="18"/>
      <c r="DT895" s="18"/>
      <c r="DU895" s="18"/>
      <c r="DV895" s="18"/>
      <c r="DW895" s="18"/>
      <c r="DX895" s="18"/>
      <c r="DY895" s="57"/>
      <c r="DZ895" s="18">
        <v>1</v>
      </c>
      <c r="EA895" s="18"/>
      <c r="EB895" s="18"/>
      <c r="EC895" s="18"/>
      <c r="ED895" s="18"/>
      <c r="EE895" s="18">
        <v>1</v>
      </c>
      <c r="EF895" s="18">
        <v>0</v>
      </c>
      <c r="EG895" s="18"/>
      <c r="EH895" s="18" t="s">
        <v>1319</v>
      </c>
      <c r="EI895" s="18" cm="1">
        <f t="array" ref="EI895">IF(SUMPRODUCT(--(DO895:DS895&lt;&gt;""))=0, 0,1)</f>
        <v>1</v>
      </c>
      <c r="EJ895" s="18" cm="1">
        <f t="array" ref="EJ895">IF(SUMPRODUCT(--(DT895:EG895&lt;&gt;""))=0, 0,1)</f>
        <v>1</v>
      </c>
      <c r="EK895" s="18" cm="1">
        <f t="array" ref="EK895">IF(SUMPRODUCT(--(EC895:EG895&lt;&gt;""))=0, 0,1)</f>
        <v>1</v>
      </c>
      <c r="EL895" s="18" cm="1">
        <f t="array" ref="EL895">IF(SUMPRODUCT(--(EE895:EG895&lt;&gt;""))=0, 0,1)</f>
        <v>1</v>
      </c>
      <c r="EM895" s="18">
        <f t="shared" si="195"/>
        <v>1</v>
      </c>
      <c r="EN895" s="18">
        <f t="shared" si="196"/>
        <v>0</v>
      </c>
      <c r="EO895" s="18">
        <f t="shared" si="197"/>
        <v>1</v>
      </c>
      <c r="EP895" s="18">
        <f t="shared" si="198"/>
        <v>1</v>
      </c>
      <c r="EQ895" s="18">
        <f t="shared" si="199"/>
        <v>1</v>
      </c>
      <c r="ER895" s="58" t="s">
        <v>2080</v>
      </c>
      <c r="ES895" s="59">
        <v>43794</v>
      </c>
      <c r="ET895" s="18" t="s">
        <v>1320</v>
      </c>
      <c r="EU895" s="18" t="s">
        <v>1308</v>
      </c>
    </row>
    <row r="896" spans="1:151" ht="15.75" customHeight="1" x14ac:dyDescent="0.2">
      <c r="A896" s="5" t="s">
        <v>367</v>
      </c>
      <c r="B896" s="24" t="s">
        <v>3097</v>
      </c>
      <c r="C896" s="26">
        <v>1</v>
      </c>
      <c r="D896" s="18" t="s">
        <v>1352</v>
      </c>
      <c r="E896" s="18" t="s">
        <v>257</v>
      </c>
      <c r="F896" s="18" t="s">
        <v>553</v>
      </c>
      <c r="G896" s="18" t="s">
        <v>609</v>
      </c>
      <c r="H896" s="18" t="s">
        <v>1008</v>
      </c>
      <c r="I896" s="18" t="s">
        <v>1339</v>
      </c>
      <c r="J896" s="18" t="s">
        <v>363</v>
      </c>
      <c r="K896" s="18" t="s">
        <v>363</v>
      </c>
      <c r="L896" s="18" t="s">
        <v>363</v>
      </c>
      <c r="M896" s="18" t="s">
        <v>253</v>
      </c>
      <c r="N896" s="56">
        <v>74</v>
      </c>
      <c r="O896" s="18" t="s">
        <v>1309</v>
      </c>
      <c r="P896" s="18" t="s">
        <v>261</v>
      </c>
      <c r="Q896" s="18" t="s">
        <v>254</v>
      </c>
      <c r="R896" s="24" t="s">
        <v>257</v>
      </c>
      <c r="S896" s="24" t="s">
        <v>257</v>
      </c>
      <c r="T896" s="26" t="s">
        <v>917</v>
      </c>
      <c r="U896" s="26" t="s">
        <v>595</v>
      </c>
      <c r="V896" s="26" t="s">
        <v>1312</v>
      </c>
      <c r="W896" s="26" t="s">
        <v>1313</v>
      </c>
      <c r="X896" s="18" t="s">
        <v>1314</v>
      </c>
      <c r="Y896" s="18">
        <v>95.9</v>
      </c>
      <c r="Z896" s="18" t="s">
        <v>474</v>
      </c>
      <c r="AA896" s="18">
        <v>95.9</v>
      </c>
      <c r="AB896" s="57" t="s">
        <v>257</v>
      </c>
      <c r="AC896" s="18" t="s">
        <v>1315</v>
      </c>
      <c r="AD896" s="18" t="s">
        <v>257</v>
      </c>
      <c r="AE896" s="18" t="s">
        <v>257</v>
      </c>
      <c r="AF896" s="18" t="s">
        <v>257</v>
      </c>
      <c r="AG896" s="18" t="s">
        <v>257</v>
      </c>
      <c r="AH896" s="18" t="s">
        <v>257</v>
      </c>
      <c r="AI896" s="18">
        <v>15</v>
      </c>
      <c r="AJ896" s="18" t="s">
        <v>522</v>
      </c>
      <c r="AK896" s="18">
        <v>15</v>
      </c>
      <c r="AL896" s="18" t="s">
        <v>1353</v>
      </c>
      <c r="AM896" s="18" t="s">
        <v>376</v>
      </c>
      <c r="AN896" s="57">
        <v>88</v>
      </c>
      <c r="AO896" s="18" t="s">
        <v>1317</v>
      </c>
      <c r="AP896" s="26" t="s">
        <v>479</v>
      </c>
      <c r="AQ896" s="18">
        <v>3</v>
      </c>
      <c r="AR896" s="18" t="s">
        <v>672</v>
      </c>
      <c r="AS896" s="57" t="s">
        <v>257</v>
      </c>
      <c r="AT896" s="18" t="s">
        <v>257</v>
      </c>
      <c r="AU896" s="57">
        <f t="shared" si="209"/>
        <v>1.76</v>
      </c>
      <c r="AV896" s="66">
        <v>1.76</v>
      </c>
      <c r="AW896" s="26" t="s">
        <v>557</v>
      </c>
      <c r="AX896" s="68">
        <v>15</v>
      </c>
      <c r="AY896" s="26" t="s">
        <v>522</v>
      </c>
      <c r="AZ896" s="18" t="s">
        <v>257</v>
      </c>
      <c r="BA896" s="18" t="s">
        <v>257</v>
      </c>
      <c r="BB896" s="18" t="s">
        <v>1318</v>
      </c>
      <c r="BC896" s="18"/>
      <c r="BD896" s="18"/>
      <c r="BE896" s="18"/>
      <c r="BF896" s="18"/>
      <c r="BG896" s="18"/>
      <c r="BH896" s="18"/>
      <c r="BI896" s="18"/>
      <c r="BJ896" s="18"/>
      <c r="BK896" s="18"/>
      <c r="BL896" s="18"/>
      <c r="BM896" s="18"/>
      <c r="BN896" s="18"/>
      <c r="BO896" s="18"/>
      <c r="BP896" s="18"/>
      <c r="BQ896" s="18"/>
      <c r="BR896" s="18"/>
      <c r="BS896" s="18"/>
      <c r="BT896" s="18"/>
      <c r="BU896" s="18"/>
      <c r="BV896" s="18"/>
      <c r="BW896" s="18"/>
      <c r="BX896" s="18"/>
      <c r="BY896" s="18"/>
      <c r="BZ896" s="18"/>
      <c r="CA896" s="18"/>
      <c r="CB896" s="18"/>
      <c r="CC896" s="18"/>
      <c r="CD896" s="18"/>
      <c r="CE896" s="18"/>
      <c r="CF896" s="18"/>
      <c r="CG896" s="18"/>
      <c r="CH896" s="18"/>
      <c r="CI896" s="18"/>
      <c r="CJ896" s="18"/>
      <c r="CK896" s="18"/>
      <c r="CL896" s="18"/>
      <c r="CM896" s="18"/>
      <c r="CN896" s="18"/>
      <c r="CO896" s="18"/>
      <c r="CP896" s="18"/>
      <c r="CQ896" s="18"/>
      <c r="CR896" s="18"/>
      <c r="CS896" s="18"/>
      <c r="CT896" s="18"/>
      <c r="CU896" s="18"/>
      <c r="CV896" s="18"/>
      <c r="CW896" s="18"/>
      <c r="CX896" s="18"/>
      <c r="CY896" s="18"/>
      <c r="CZ896" s="18"/>
      <c r="DA896" s="18"/>
      <c r="DB896" s="18"/>
      <c r="DC896" s="18"/>
      <c r="DD896" s="18"/>
      <c r="DE896" s="18"/>
      <c r="DF896" s="18"/>
      <c r="DG896" s="18"/>
      <c r="DH896" s="18"/>
      <c r="DI896" s="18"/>
      <c r="DJ896" s="18"/>
      <c r="DK896" s="18"/>
      <c r="DL896" s="18"/>
      <c r="DM896" s="18"/>
      <c r="DN896" s="18"/>
      <c r="DO896" s="18"/>
      <c r="DP896" s="18"/>
      <c r="DQ896" s="18">
        <v>0</v>
      </c>
      <c r="DR896" s="18">
        <v>0</v>
      </c>
      <c r="DS896" s="18"/>
      <c r="DT896" s="18"/>
      <c r="DU896" s="18"/>
      <c r="DV896" s="18"/>
      <c r="DW896" s="18"/>
      <c r="DX896" s="18"/>
      <c r="DY896" s="57"/>
      <c r="DZ896" s="18">
        <v>1</v>
      </c>
      <c r="EA896" s="18"/>
      <c r="EB896" s="18"/>
      <c r="EC896" s="18"/>
      <c r="ED896" s="18"/>
      <c r="EE896" s="18">
        <v>1</v>
      </c>
      <c r="EF896" s="18">
        <v>0</v>
      </c>
      <c r="EG896" s="18"/>
      <c r="EH896" s="18" t="s">
        <v>1319</v>
      </c>
      <c r="EI896" s="18" cm="1">
        <f t="array" ref="EI896">IF(SUMPRODUCT(--(DO896:DS896&lt;&gt;""))=0, 0,1)</f>
        <v>1</v>
      </c>
      <c r="EJ896" s="18" cm="1">
        <f t="array" ref="EJ896">IF(SUMPRODUCT(--(DT896:EG896&lt;&gt;""))=0, 0,1)</f>
        <v>1</v>
      </c>
      <c r="EK896" s="18" cm="1">
        <f t="array" ref="EK896">IF(SUMPRODUCT(--(EC896:EG896&lt;&gt;""))=0, 0,1)</f>
        <v>1</v>
      </c>
      <c r="EL896" s="18" cm="1">
        <f t="array" ref="EL896">IF(SUMPRODUCT(--(EE896:EG896&lt;&gt;""))=0, 0,1)</f>
        <v>1</v>
      </c>
      <c r="EM896" s="18">
        <f t="shared" si="195"/>
        <v>1</v>
      </c>
      <c r="EN896" s="18">
        <f t="shared" si="196"/>
        <v>0</v>
      </c>
      <c r="EO896" s="18">
        <f t="shared" si="197"/>
        <v>1</v>
      </c>
      <c r="EP896" s="18">
        <f t="shared" si="198"/>
        <v>1</v>
      </c>
      <c r="EQ896" s="18">
        <f t="shared" si="199"/>
        <v>1</v>
      </c>
      <c r="ER896" s="58" t="s">
        <v>2080</v>
      </c>
      <c r="ES896" s="59">
        <v>43794</v>
      </c>
      <c r="ET896" s="18" t="s">
        <v>1320</v>
      </c>
      <c r="EU896" s="18" t="s">
        <v>1308</v>
      </c>
    </row>
    <row r="897" spans="1:151" ht="15.75" customHeight="1" x14ac:dyDescent="0.2">
      <c r="A897" s="5" t="s">
        <v>367</v>
      </c>
      <c r="B897" s="24" t="s">
        <v>3097</v>
      </c>
      <c r="C897" s="26">
        <v>1</v>
      </c>
      <c r="D897" s="18" t="s">
        <v>1354</v>
      </c>
      <c r="E897" s="18" t="s">
        <v>257</v>
      </c>
      <c r="F897" s="18" t="s">
        <v>553</v>
      </c>
      <c r="G897" s="18" t="s">
        <v>609</v>
      </c>
      <c r="H897" s="18" t="s">
        <v>1008</v>
      </c>
      <c r="I897" s="18" t="s">
        <v>1339</v>
      </c>
      <c r="J897" s="18" t="s">
        <v>363</v>
      </c>
      <c r="K897" s="18" t="s">
        <v>363</v>
      </c>
      <c r="L897" s="18" t="s">
        <v>363</v>
      </c>
      <c r="M897" s="18" t="s">
        <v>253</v>
      </c>
      <c r="N897" s="56">
        <v>74</v>
      </c>
      <c r="O897" s="18" t="s">
        <v>1309</v>
      </c>
      <c r="P897" s="18" t="s">
        <v>261</v>
      </c>
      <c r="Q897" s="18" t="s">
        <v>254</v>
      </c>
      <c r="R897" s="24" t="s">
        <v>257</v>
      </c>
      <c r="S897" s="24" t="s">
        <v>257</v>
      </c>
      <c r="T897" s="26" t="s">
        <v>917</v>
      </c>
      <c r="U897" s="26" t="s">
        <v>595</v>
      </c>
      <c r="V897" s="26" t="s">
        <v>1312</v>
      </c>
      <c r="W897" s="26" t="s">
        <v>1313</v>
      </c>
      <c r="X897" s="18" t="s">
        <v>1314</v>
      </c>
      <c r="Y897" s="18">
        <v>125.4</v>
      </c>
      <c r="Z897" s="18" t="s">
        <v>474</v>
      </c>
      <c r="AA897" s="18">
        <v>125.4</v>
      </c>
      <c r="AB897" s="57" t="s">
        <v>257</v>
      </c>
      <c r="AC897" s="18" t="s">
        <v>1315</v>
      </c>
      <c r="AD897" s="18" t="s">
        <v>257</v>
      </c>
      <c r="AE897" s="18" t="s">
        <v>257</v>
      </c>
      <c r="AF897" s="18" t="s">
        <v>257</v>
      </c>
      <c r="AG897" s="18" t="s">
        <v>257</v>
      </c>
      <c r="AH897" s="18" t="s">
        <v>257</v>
      </c>
      <c r="AI897" s="18">
        <v>15</v>
      </c>
      <c r="AJ897" s="18" t="s">
        <v>522</v>
      </c>
      <c r="AK897" s="18">
        <v>15</v>
      </c>
      <c r="AL897" s="18" t="s">
        <v>1355</v>
      </c>
      <c r="AM897" s="18" t="s">
        <v>376</v>
      </c>
      <c r="AN897" s="57">
        <v>53</v>
      </c>
      <c r="AO897" s="18" t="s">
        <v>1317</v>
      </c>
      <c r="AP897" s="26" t="s">
        <v>479</v>
      </c>
      <c r="AQ897" s="18">
        <v>2</v>
      </c>
      <c r="AR897" s="18" t="s">
        <v>672</v>
      </c>
      <c r="AS897" s="57" t="s">
        <v>257</v>
      </c>
      <c r="AT897" s="18" t="s">
        <v>257</v>
      </c>
      <c r="AU897" s="57">
        <f t="shared" si="209"/>
        <v>4.95</v>
      </c>
      <c r="AV897" s="66">
        <v>4.95</v>
      </c>
      <c r="AW897" s="26" t="s">
        <v>557</v>
      </c>
      <c r="AX897" s="68">
        <v>15</v>
      </c>
      <c r="AY897" s="26" t="s">
        <v>522</v>
      </c>
      <c r="AZ897" s="18" t="s">
        <v>257</v>
      </c>
      <c r="BA897" s="18" t="s">
        <v>257</v>
      </c>
      <c r="BB897" s="18" t="s">
        <v>1318</v>
      </c>
      <c r="BC897" s="18"/>
      <c r="BD897" s="18"/>
      <c r="BE897" s="18"/>
      <c r="BF897" s="18"/>
      <c r="BG897" s="18"/>
      <c r="BH897" s="18"/>
      <c r="BI897" s="18"/>
      <c r="BJ897" s="18"/>
      <c r="BK897" s="18"/>
      <c r="BL897" s="18"/>
      <c r="BM897" s="18"/>
      <c r="BN897" s="18"/>
      <c r="BO897" s="18"/>
      <c r="BP897" s="18"/>
      <c r="BQ897" s="18"/>
      <c r="BR897" s="18"/>
      <c r="BS897" s="18"/>
      <c r="BT897" s="18"/>
      <c r="BU897" s="18"/>
      <c r="BV897" s="18"/>
      <c r="BW897" s="18"/>
      <c r="BX897" s="18"/>
      <c r="BY897" s="18"/>
      <c r="BZ897" s="18"/>
      <c r="CA897" s="18"/>
      <c r="CB897" s="18"/>
      <c r="CC897" s="18"/>
      <c r="CD897" s="18"/>
      <c r="CE897" s="18"/>
      <c r="CF897" s="18"/>
      <c r="CG897" s="18"/>
      <c r="CH897" s="18"/>
      <c r="CI897" s="18"/>
      <c r="CJ897" s="18"/>
      <c r="CK897" s="18"/>
      <c r="CL897" s="18"/>
      <c r="CM897" s="18"/>
      <c r="CN897" s="18"/>
      <c r="CO897" s="18"/>
      <c r="CP897" s="18"/>
      <c r="CQ897" s="18"/>
      <c r="CR897" s="18"/>
      <c r="CS897" s="18"/>
      <c r="CT897" s="18"/>
      <c r="CU897" s="18"/>
      <c r="CV897" s="18"/>
      <c r="CW897" s="18"/>
      <c r="CX897" s="18"/>
      <c r="CY897" s="18"/>
      <c r="CZ897" s="18"/>
      <c r="DA897" s="18"/>
      <c r="DB897" s="18"/>
      <c r="DC897" s="18"/>
      <c r="DD897" s="18"/>
      <c r="DE897" s="18"/>
      <c r="DF897" s="18"/>
      <c r="DG897" s="18"/>
      <c r="DH897" s="18"/>
      <c r="DI897" s="18"/>
      <c r="DJ897" s="18"/>
      <c r="DK897" s="18"/>
      <c r="DL897" s="18"/>
      <c r="DM897" s="18"/>
      <c r="DN897" s="18"/>
      <c r="DO897" s="18"/>
      <c r="DP897" s="18"/>
      <c r="DQ897" s="18">
        <v>0</v>
      </c>
      <c r="DR897" s="18">
        <v>0</v>
      </c>
      <c r="DS897" s="18"/>
      <c r="DT897" s="18"/>
      <c r="DU897" s="18"/>
      <c r="DV897" s="18"/>
      <c r="DW897" s="18"/>
      <c r="DX897" s="18"/>
      <c r="DY897" s="57"/>
      <c r="DZ897" s="18">
        <v>1</v>
      </c>
      <c r="EA897" s="18"/>
      <c r="EB897" s="18"/>
      <c r="EC897" s="18"/>
      <c r="ED897" s="18"/>
      <c r="EE897" s="18">
        <v>1</v>
      </c>
      <c r="EF897" s="18">
        <v>0</v>
      </c>
      <c r="EG897" s="18"/>
      <c r="EH897" s="18" t="s">
        <v>1319</v>
      </c>
      <c r="EI897" s="18" cm="1">
        <f t="array" ref="EI897">IF(SUMPRODUCT(--(DO897:DS897&lt;&gt;""))=0, 0,1)</f>
        <v>1</v>
      </c>
      <c r="EJ897" s="18" cm="1">
        <f t="array" ref="EJ897">IF(SUMPRODUCT(--(DT897:EG897&lt;&gt;""))=0, 0,1)</f>
        <v>1</v>
      </c>
      <c r="EK897" s="18" cm="1">
        <f t="array" ref="EK897">IF(SUMPRODUCT(--(EC897:EG897&lt;&gt;""))=0, 0,1)</f>
        <v>1</v>
      </c>
      <c r="EL897" s="18" cm="1">
        <f t="array" ref="EL897">IF(SUMPRODUCT(--(EE897:EG897&lt;&gt;""))=0, 0,1)</f>
        <v>1</v>
      </c>
      <c r="EM897" s="18">
        <f t="shared" si="195"/>
        <v>1</v>
      </c>
      <c r="EN897" s="18">
        <f t="shared" si="196"/>
        <v>0</v>
      </c>
      <c r="EO897" s="18">
        <f t="shared" si="197"/>
        <v>1</v>
      </c>
      <c r="EP897" s="18">
        <f t="shared" si="198"/>
        <v>1</v>
      </c>
      <c r="EQ897" s="18">
        <f t="shared" si="199"/>
        <v>1</v>
      </c>
      <c r="ER897" s="58" t="s">
        <v>2080</v>
      </c>
      <c r="ES897" s="59">
        <v>43794</v>
      </c>
      <c r="ET897" s="18" t="s">
        <v>1320</v>
      </c>
      <c r="EU897" s="18" t="s">
        <v>1308</v>
      </c>
    </row>
    <row r="898" spans="1:151" ht="15.75" customHeight="1" x14ac:dyDescent="0.2">
      <c r="A898" s="5" t="s">
        <v>367</v>
      </c>
      <c r="B898" s="24" t="s">
        <v>3097</v>
      </c>
      <c r="C898" s="26">
        <v>1</v>
      </c>
      <c r="D898" s="18" t="s">
        <v>1356</v>
      </c>
      <c r="E898" s="18" t="s">
        <v>257</v>
      </c>
      <c r="F898" s="18" t="s">
        <v>553</v>
      </c>
      <c r="G898" s="18" t="s">
        <v>609</v>
      </c>
      <c r="H898" s="18" t="s">
        <v>1008</v>
      </c>
      <c r="I898" s="18" t="s">
        <v>1339</v>
      </c>
      <c r="J898" s="18" t="s">
        <v>363</v>
      </c>
      <c r="K898" s="18" t="s">
        <v>363</v>
      </c>
      <c r="L898" s="18" t="s">
        <v>363</v>
      </c>
      <c r="M898" s="18" t="s">
        <v>253</v>
      </c>
      <c r="N898" s="56">
        <v>74</v>
      </c>
      <c r="O898" s="18" t="s">
        <v>1309</v>
      </c>
      <c r="P898" s="18" t="s">
        <v>261</v>
      </c>
      <c r="Q898" s="18" t="s">
        <v>254</v>
      </c>
      <c r="R898" s="24" t="s">
        <v>257</v>
      </c>
      <c r="S898" s="24" t="s">
        <v>257</v>
      </c>
      <c r="T898" s="26" t="s">
        <v>917</v>
      </c>
      <c r="U898" s="26" t="s">
        <v>595</v>
      </c>
      <c r="V898" s="26" t="s">
        <v>1312</v>
      </c>
      <c r="W898" s="26" t="s">
        <v>1313</v>
      </c>
      <c r="X898" s="18" t="s">
        <v>1314</v>
      </c>
      <c r="Y898" s="18">
        <v>164.3</v>
      </c>
      <c r="Z898" s="18" t="s">
        <v>474</v>
      </c>
      <c r="AA898" s="18">
        <v>164.3</v>
      </c>
      <c r="AB898" s="57" t="s">
        <v>257</v>
      </c>
      <c r="AC898" s="18" t="s">
        <v>1315</v>
      </c>
      <c r="AD898" s="18" t="s">
        <v>257</v>
      </c>
      <c r="AE898" s="18" t="s">
        <v>257</v>
      </c>
      <c r="AF898" s="18" t="s">
        <v>257</v>
      </c>
      <c r="AG898" s="18" t="s">
        <v>257</v>
      </c>
      <c r="AH898" s="18" t="s">
        <v>257</v>
      </c>
      <c r="AI898" s="18">
        <v>15</v>
      </c>
      <c r="AJ898" s="18" t="s">
        <v>522</v>
      </c>
      <c r="AK898" s="18">
        <v>15</v>
      </c>
      <c r="AL898" s="18" t="s">
        <v>1357</v>
      </c>
      <c r="AM898" s="18" t="s">
        <v>376</v>
      </c>
      <c r="AN898" s="57">
        <v>60</v>
      </c>
      <c r="AO898" s="18" t="s">
        <v>1317</v>
      </c>
      <c r="AP898" s="26" t="s">
        <v>479</v>
      </c>
      <c r="AQ898" s="18">
        <v>1</v>
      </c>
      <c r="AR898" s="18" t="s">
        <v>672</v>
      </c>
      <c r="AS898" s="57" t="s">
        <v>257</v>
      </c>
      <c r="AT898" s="18" t="s">
        <v>257</v>
      </c>
      <c r="AU898" s="57">
        <f t="shared" si="209"/>
        <v>0</v>
      </c>
      <c r="AV898" s="66">
        <v>0</v>
      </c>
      <c r="AW898" s="26" t="s">
        <v>557</v>
      </c>
      <c r="AX898" s="68">
        <v>15</v>
      </c>
      <c r="AY898" s="26" t="s">
        <v>522</v>
      </c>
      <c r="AZ898" s="18" t="s">
        <v>257</v>
      </c>
      <c r="BA898" s="18" t="s">
        <v>257</v>
      </c>
      <c r="BB898" s="18" t="s">
        <v>1318</v>
      </c>
      <c r="BC898" s="18"/>
      <c r="BD898" s="18"/>
      <c r="BE898" s="18"/>
      <c r="BF898" s="18"/>
      <c r="BG898" s="18"/>
      <c r="BH898" s="18"/>
      <c r="BI898" s="18"/>
      <c r="BJ898" s="18"/>
      <c r="BK898" s="18"/>
      <c r="BL898" s="18"/>
      <c r="BM898" s="18"/>
      <c r="BN898" s="18"/>
      <c r="BO898" s="18"/>
      <c r="BP898" s="18"/>
      <c r="BQ898" s="18"/>
      <c r="BR898" s="18"/>
      <c r="BS898" s="18"/>
      <c r="BT898" s="18"/>
      <c r="BU898" s="18"/>
      <c r="BV898" s="18"/>
      <c r="BW898" s="18"/>
      <c r="BX898" s="18"/>
      <c r="BY898" s="18"/>
      <c r="BZ898" s="18"/>
      <c r="CA898" s="18"/>
      <c r="CB898" s="18"/>
      <c r="CC898" s="18"/>
      <c r="CD898" s="18"/>
      <c r="CE898" s="18"/>
      <c r="CF898" s="18"/>
      <c r="CG898" s="18"/>
      <c r="CH898" s="18"/>
      <c r="CI898" s="18"/>
      <c r="CJ898" s="18"/>
      <c r="CK898" s="18"/>
      <c r="CL898" s="18"/>
      <c r="CM898" s="18"/>
      <c r="CN898" s="18"/>
      <c r="CO898" s="18"/>
      <c r="CP898" s="18"/>
      <c r="CQ898" s="18"/>
      <c r="CR898" s="18"/>
      <c r="CS898" s="18"/>
      <c r="CT898" s="18"/>
      <c r="CU898" s="18"/>
      <c r="CV898" s="18"/>
      <c r="CW898" s="18"/>
      <c r="CX898" s="18"/>
      <c r="CY898" s="18"/>
      <c r="CZ898" s="18"/>
      <c r="DA898" s="18"/>
      <c r="DB898" s="18"/>
      <c r="DC898" s="18"/>
      <c r="DD898" s="18"/>
      <c r="DE898" s="18"/>
      <c r="DF898" s="18"/>
      <c r="DG898" s="18"/>
      <c r="DH898" s="18"/>
      <c r="DI898" s="18"/>
      <c r="DJ898" s="18"/>
      <c r="DK898" s="18"/>
      <c r="DL898" s="18"/>
      <c r="DM898" s="18"/>
      <c r="DN898" s="18"/>
      <c r="DO898" s="18"/>
      <c r="DP898" s="18"/>
      <c r="DQ898" s="18">
        <v>0</v>
      </c>
      <c r="DR898" s="18">
        <v>0</v>
      </c>
      <c r="DS898" s="18"/>
      <c r="DT898" s="18"/>
      <c r="DU898" s="18"/>
      <c r="DV898" s="18"/>
      <c r="DW898" s="18"/>
      <c r="DX898" s="18"/>
      <c r="DY898" s="57"/>
      <c r="DZ898" s="18">
        <v>1</v>
      </c>
      <c r="EA898" s="18"/>
      <c r="EB898" s="18"/>
      <c r="EC898" s="18"/>
      <c r="ED898" s="18"/>
      <c r="EE898" s="18">
        <v>1</v>
      </c>
      <c r="EF898" s="18">
        <v>0</v>
      </c>
      <c r="EG898" s="18"/>
      <c r="EH898" s="18" t="s">
        <v>1319</v>
      </c>
      <c r="EI898" s="18" cm="1">
        <f t="array" ref="EI898">IF(SUMPRODUCT(--(DO898:DS898&lt;&gt;""))=0, 0,1)</f>
        <v>1</v>
      </c>
      <c r="EJ898" s="18" cm="1">
        <f t="array" ref="EJ898">IF(SUMPRODUCT(--(DT898:EG898&lt;&gt;""))=0, 0,1)</f>
        <v>1</v>
      </c>
      <c r="EK898" s="18" cm="1">
        <f t="array" ref="EK898">IF(SUMPRODUCT(--(EC898:EG898&lt;&gt;""))=0, 0,1)</f>
        <v>1</v>
      </c>
      <c r="EL898" s="18" cm="1">
        <f t="array" ref="EL898">IF(SUMPRODUCT(--(EE898:EG898&lt;&gt;""))=0, 0,1)</f>
        <v>1</v>
      </c>
      <c r="EM898" s="18">
        <f t="shared" si="195"/>
        <v>1</v>
      </c>
      <c r="EN898" s="18">
        <f t="shared" si="196"/>
        <v>0</v>
      </c>
      <c r="EO898" s="18">
        <f t="shared" si="197"/>
        <v>1</v>
      </c>
      <c r="EP898" s="18">
        <f t="shared" si="198"/>
        <v>1</v>
      </c>
      <c r="EQ898" s="18">
        <f t="shared" si="199"/>
        <v>1</v>
      </c>
      <c r="ER898" s="58" t="s">
        <v>2080</v>
      </c>
      <c r="ES898" s="59">
        <v>43794</v>
      </c>
      <c r="ET898" s="18" t="s">
        <v>1320</v>
      </c>
      <c r="EU898" s="18" t="s">
        <v>1308</v>
      </c>
    </row>
    <row r="899" spans="1:151" ht="15.75" customHeight="1" x14ac:dyDescent="0.2">
      <c r="A899" s="5" t="s">
        <v>367</v>
      </c>
      <c r="B899" s="24" t="s">
        <v>3097</v>
      </c>
      <c r="C899" s="26">
        <v>1</v>
      </c>
      <c r="D899" s="18" t="s">
        <v>1358</v>
      </c>
      <c r="E899" s="18" t="s">
        <v>257</v>
      </c>
      <c r="F899" s="18" t="s">
        <v>553</v>
      </c>
      <c r="G899" s="18" t="s">
        <v>609</v>
      </c>
      <c r="H899" s="18" t="s">
        <v>1008</v>
      </c>
      <c r="I899" s="18" t="s">
        <v>1339</v>
      </c>
      <c r="J899" s="18" t="s">
        <v>363</v>
      </c>
      <c r="K899" s="18" t="s">
        <v>363</v>
      </c>
      <c r="L899" s="18" t="s">
        <v>363</v>
      </c>
      <c r="M899" s="18" t="s">
        <v>253</v>
      </c>
      <c r="N899" s="56">
        <v>74</v>
      </c>
      <c r="O899" s="18" t="s">
        <v>1309</v>
      </c>
      <c r="P899" s="18" t="s">
        <v>261</v>
      </c>
      <c r="Q899" s="18" t="s">
        <v>254</v>
      </c>
      <c r="R899" s="24" t="s">
        <v>257</v>
      </c>
      <c r="S899" s="24" t="s">
        <v>257</v>
      </c>
      <c r="T899" s="26" t="s">
        <v>917</v>
      </c>
      <c r="U899" s="26" t="s">
        <v>595</v>
      </c>
      <c r="V899" s="26" t="s">
        <v>1312</v>
      </c>
      <c r="W899" s="26" t="s">
        <v>1313</v>
      </c>
      <c r="X899" s="18" t="s">
        <v>1314</v>
      </c>
      <c r="Y899" s="18">
        <v>215.4</v>
      </c>
      <c r="Z899" s="18" t="s">
        <v>474</v>
      </c>
      <c r="AA899" s="18">
        <v>215.4</v>
      </c>
      <c r="AB899" s="57" t="s">
        <v>257</v>
      </c>
      <c r="AC899" s="18" t="s">
        <v>1315</v>
      </c>
      <c r="AD899" s="18" t="s">
        <v>257</v>
      </c>
      <c r="AE899" s="18" t="s">
        <v>257</v>
      </c>
      <c r="AF899" s="18" t="s">
        <v>257</v>
      </c>
      <c r="AG899" s="18" t="s">
        <v>257</v>
      </c>
      <c r="AH899" s="18" t="s">
        <v>257</v>
      </c>
      <c r="AI899" s="18">
        <v>15</v>
      </c>
      <c r="AJ899" s="18" t="s">
        <v>522</v>
      </c>
      <c r="AK899" s="18">
        <v>15</v>
      </c>
      <c r="AL899" s="18" t="s">
        <v>1359</v>
      </c>
      <c r="AM899" s="18" t="s">
        <v>376</v>
      </c>
      <c r="AN899" s="57">
        <v>64</v>
      </c>
      <c r="AO899" s="18" t="s">
        <v>1317</v>
      </c>
      <c r="AP899" s="26" t="s">
        <v>479</v>
      </c>
      <c r="AQ899" s="18">
        <v>1</v>
      </c>
      <c r="AR899" s="18" t="s">
        <v>672</v>
      </c>
      <c r="AS899" s="57" t="s">
        <v>257</v>
      </c>
      <c r="AT899" s="18" t="s">
        <v>257</v>
      </c>
      <c r="AU899" s="57">
        <f t="shared" si="209"/>
        <v>0</v>
      </c>
      <c r="AV899" s="66">
        <v>0</v>
      </c>
      <c r="AW899" s="26" t="s">
        <v>557</v>
      </c>
      <c r="AX899" s="68">
        <v>15</v>
      </c>
      <c r="AY899" s="26" t="s">
        <v>522</v>
      </c>
      <c r="AZ899" s="18" t="s">
        <v>257</v>
      </c>
      <c r="BA899" s="18" t="s">
        <v>257</v>
      </c>
      <c r="BB899" s="18" t="s">
        <v>1318</v>
      </c>
      <c r="BC899" s="18"/>
      <c r="BD899" s="18"/>
      <c r="BE899" s="18"/>
      <c r="BF899" s="18"/>
      <c r="BG899" s="18"/>
      <c r="BH899" s="18"/>
      <c r="BI899" s="18"/>
      <c r="BJ899" s="18"/>
      <c r="BK899" s="18"/>
      <c r="BL899" s="18"/>
      <c r="BM899" s="18"/>
      <c r="BN899" s="18"/>
      <c r="BO899" s="18"/>
      <c r="BP899" s="18"/>
      <c r="BQ899" s="18"/>
      <c r="BR899" s="18"/>
      <c r="BS899" s="18"/>
      <c r="BT899" s="18"/>
      <c r="BU899" s="18"/>
      <c r="BV899" s="18"/>
      <c r="BW899" s="18"/>
      <c r="BX899" s="18"/>
      <c r="BY899" s="18"/>
      <c r="BZ899" s="18"/>
      <c r="CA899" s="18"/>
      <c r="CB899" s="18"/>
      <c r="CC899" s="18"/>
      <c r="CD899" s="18"/>
      <c r="CE899" s="18"/>
      <c r="CF899" s="18"/>
      <c r="CG899" s="18"/>
      <c r="CH899" s="18"/>
      <c r="CI899" s="18"/>
      <c r="CJ899" s="18"/>
      <c r="CK899" s="18"/>
      <c r="CL899" s="18"/>
      <c r="CM899" s="18"/>
      <c r="CN899" s="18"/>
      <c r="CO899" s="18"/>
      <c r="CP899" s="18"/>
      <c r="CQ899" s="18"/>
      <c r="CR899" s="18"/>
      <c r="CS899" s="18"/>
      <c r="CT899" s="18"/>
      <c r="CU899" s="18"/>
      <c r="CV899" s="18"/>
      <c r="CW899" s="18"/>
      <c r="CX899" s="18"/>
      <c r="CY899" s="18"/>
      <c r="CZ899" s="18"/>
      <c r="DA899" s="18"/>
      <c r="DB899" s="18"/>
      <c r="DC899" s="18"/>
      <c r="DD899" s="18"/>
      <c r="DE899" s="18"/>
      <c r="DF899" s="18"/>
      <c r="DG899" s="18"/>
      <c r="DH899" s="18"/>
      <c r="DI899" s="18"/>
      <c r="DJ899" s="18"/>
      <c r="DK899" s="18"/>
      <c r="DL899" s="18"/>
      <c r="DM899" s="18"/>
      <c r="DN899" s="18"/>
      <c r="DO899" s="18"/>
      <c r="DP899" s="18"/>
      <c r="DQ899" s="18">
        <v>0</v>
      </c>
      <c r="DR899" s="18">
        <v>0</v>
      </c>
      <c r="DS899" s="18"/>
      <c r="DT899" s="18"/>
      <c r="DU899" s="18"/>
      <c r="DV899" s="18"/>
      <c r="DW899" s="18"/>
      <c r="DX899" s="18"/>
      <c r="DY899" s="57"/>
      <c r="DZ899" s="18">
        <v>1</v>
      </c>
      <c r="EA899" s="18"/>
      <c r="EB899" s="18"/>
      <c r="EC899" s="18"/>
      <c r="ED899" s="18"/>
      <c r="EE899" s="18">
        <v>1</v>
      </c>
      <c r="EF899" s="18">
        <v>0</v>
      </c>
      <c r="EG899" s="18"/>
      <c r="EH899" s="18" t="s">
        <v>1319</v>
      </c>
      <c r="EI899" s="18" cm="1">
        <f t="array" ref="EI899">IF(SUMPRODUCT(--(DO899:DS899&lt;&gt;""))=0, 0,1)</f>
        <v>1</v>
      </c>
      <c r="EJ899" s="18" cm="1">
        <f t="array" ref="EJ899">IF(SUMPRODUCT(--(DT899:EG899&lt;&gt;""))=0, 0,1)</f>
        <v>1</v>
      </c>
      <c r="EK899" s="18" cm="1">
        <f t="array" ref="EK899">IF(SUMPRODUCT(--(EC899:EG899&lt;&gt;""))=0, 0,1)</f>
        <v>1</v>
      </c>
      <c r="EL899" s="18" cm="1">
        <f t="array" ref="EL899">IF(SUMPRODUCT(--(EE899:EG899&lt;&gt;""))=0, 0,1)</f>
        <v>1</v>
      </c>
      <c r="EM899" s="18">
        <f t="shared" si="195"/>
        <v>1</v>
      </c>
      <c r="EN899" s="18">
        <f t="shared" si="196"/>
        <v>0</v>
      </c>
      <c r="EO899" s="18">
        <f t="shared" si="197"/>
        <v>1</v>
      </c>
      <c r="EP899" s="18">
        <f t="shared" si="198"/>
        <v>1</v>
      </c>
      <c r="EQ899" s="18">
        <f t="shared" si="199"/>
        <v>1</v>
      </c>
      <c r="ER899" s="58" t="s">
        <v>2080</v>
      </c>
      <c r="ES899" s="59">
        <v>43794</v>
      </c>
      <c r="ET899" s="18" t="s">
        <v>1320</v>
      </c>
      <c r="EU899" s="18" t="s">
        <v>1308</v>
      </c>
    </row>
    <row r="900" spans="1:151" ht="15.75" customHeight="1" x14ac:dyDescent="0.2">
      <c r="A900" s="5" t="s">
        <v>367</v>
      </c>
      <c r="B900" s="24" t="s">
        <v>3097</v>
      </c>
      <c r="C900" s="26">
        <v>1</v>
      </c>
      <c r="D900" s="18" t="s">
        <v>1360</v>
      </c>
      <c r="E900" s="18" t="s">
        <v>257</v>
      </c>
      <c r="F900" s="18" t="s">
        <v>553</v>
      </c>
      <c r="G900" s="18" t="s">
        <v>609</v>
      </c>
      <c r="H900" s="18" t="s">
        <v>1008</v>
      </c>
      <c r="I900" s="18" t="s">
        <v>1339</v>
      </c>
      <c r="J900" s="18" t="s">
        <v>363</v>
      </c>
      <c r="K900" s="18" t="s">
        <v>363</v>
      </c>
      <c r="L900" s="18" t="s">
        <v>363</v>
      </c>
      <c r="M900" s="18" t="s">
        <v>253</v>
      </c>
      <c r="N900" s="56">
        <v>74</v>
      </c>
      <c r="O900" s="18" t="s">
        <v>1309</v>
      </c>
      <c r="P900" s="18" t="s">
        <v>261</v>
      </c>
      <c r="Q900" s="18" t="s">
        <v>254</v>
      </c>
      <c r="R900" s="24" t="s">
        <v>257</v>
      </c>
      <c r="S900" s="24" t="s">
        <v>257</v>
      </c>
      <c r="T900" s="26" t="s">
        <v>917</v>
      </c>
      <c r="U900" s="26" t="s">
        <v>595</v>
      </c>
      <c r="V900" s="26" t="s">
        <v>1312</v>
      </c>
      <c r="W900" s="26" t="s">
        <v>1313</v>
      </c>
      <c r="X900" s="18" t="s">
        <v>1314</v>
      </c>
      <c r="Y900" s="18">
        <v>281.7</v>
      </c>
      <c r="Z900" s="18" t="s">
        <v>474</v>
      </c>
      <c r="AA900" s="18">
        <v>281.7</v>
      </c>
      <c r="AB900" s="57" t="s">
        <v>257</v>
      </c>
      <c r="AC900" s="18" t="s">
        <v>1315</v>
      </c>
      <c r="AD900" s="18" t="s">
        <v>257</v>
      </c>
      <c r="AE900" s="18" t="s">
        <v>257</v>
      </c>
      <c r="AF900" s="18" t="s">
        <v>257</v>
      </c>
      <c r="AG900" s="18" t="s">
        <v>257</v>
      </c>
      <c r="AH900" s="18" t="s">
        <v>257</v>
      </c>
      <c r="AI900" s="18">
        <v>15</v>
      </c>
      <c r="AJ900" s="18" t="s">
        <v>522</v>
      </c>
      <c r="AK900" s="18">
        <v>15</v>
      </c>
      <c r="AL900" s="18" t="s">
        <v>1361</v>
      </c>
      <c r="AM900" s="18" t="s">
        <v>376</v>
      </c>
      <c r="AN900" s="57">
        <v>41.5</v>
      </c>
      <c r="AO900" s="18" t="s">
        <v>1317</v>
      </c>
      <c r="AP900" s="26" t="s">
        <v>479</v>
      </c>
      <c r="AQ900" s="18">
        <v>2</v>
      </c>
      <c r="AR900" s="18" t="s">
        <v>672</v>
      </c>
      <c r="AS900" s="57" t="s">
        <v>257</v>
      </c>
      <c r="AT900" s="18" t="s">
        <v>257</v>
      </c>
      <c r="AU900" s="57">
        <f t="shared" si="209"/>
        <v>14.5</v>
      </c>
      <c r="AV900" s="66">
        <v>14.5</v>
      </c>
      <c r="AW900" s="26" t="s">
        <v>557</v>
      </c>
      <c r="AX900" s="68">
        <v>15</v>
      </c>
      <c r="AY900" s="26" t="s">
        <v>522</v>
      </c>
      <c r="AZ900" s="18" t="s">
        <v>257</v>
      </c>
      <c r="BA900" s="18" t="s">
        <v>257</v>
      </c>
      <c r="BB900" s="18" t="s">
        <v>1318</v>
      </c>
      <c r="BC900" s="18"/>
      <c r="BD900" s="18"/>
      <c r="BE900" s="18"/>
      <c r="BF900" s="18"/>
      <c r="BG900" s="18"/>
      <c r="BH900" s="18"/>
      <c r="BI900" s="18"/>
      <c r="BJ900" s="18"/>
      <c r="BK900" s="18"/>
      <c r="BL900" s="18"/>
      <c r="BM900" s="18"/>
      <c r="BN900" s="18"/>
      <c r="BO900" s="18"/>
      <c r="BP900" s="18"/>
      <c r="BQ900" s="18"/>
      <c r="BR900" s="18"/>
      <c r="BS900" s="18"/>
      <c r="BT900" s="18"/>
      <c r="BU900" s="18"/>
      <c r="BV900" s="18"/>
      <c r="BW900" s="18"/>
      <c r="BX900" s="18"/>
      <c r="BY900" s="18"/>
      <c r="BZ900" s="18"/>
      <c r="CA900" s="18"/>
      <c r="CB900" s="18"/>
      <c r="CC900" s="18"/>
      <c r="CD900" s="18"/>
      <c r="CE900" s="18"/>
      <c r="CF900" s="18"/>
      <c r="CG900" s="18"/>
      <c r="CH900" s="18"/>
      <c r="CI900" s="18"/>
      <c r="CJ900" s="18"/>
      <c r="CK900" s="18"/>
      <c r="CL900" s="18"/>
      <c r="CM900" s="18"/>
      <c r="CN900" s="18"/>
      <c r="CO900" s="18"/>
      <c r="CP900" s="18"/>
      <c r="CQ900" s="18"/>
      <c r="CR900" s="18"/>
      <c r="CS900" s="18"/>
      <c r="CT900" s="18"/>
      <c r="CU900" s="18"/>
      <c r="CV900" s="18"/>
      <c r="CW900" s="18"/>
      <c r="CX900" s="18"/>
      <c r="CY900" s="18"/>
      <c r="CZ900" s="18"/>
      <c r="DA900" s="18"/>
      <c r="DB900" s="18"/>
      <c r="DC900" s="18"/>
      <c r="DD900" s="18"/>
      <c r="DE900" s="18"/>
      <c r="DF900" s="18"/>
      <c r="DG900" s="18"/>
      <c r="DH900" s="18"/>
      <c r="DI900" s="18"/>
      <c r="DJ900" s="18"/>
      <c r="DK900" s="18"/>
      <c r="DL900" s="18"/>
      <c r="DM900" s="18"/>
      <c r="DN900" s="18"/>
      <c r="DO900" s="18"/>
      <c r="DP900" s="18"/>
      <c r="DQ900" s="18">
        <v>0</v>
      </c>
      <c r="DR900" s="18">
        <v>0</v>
      </c>
      <c r="DS900" s="18"/>
      <c r="DT900" s="18"/>
      <c r="DU900" s="18"/>
      <c r="DV900" s="18"/>
      <c r="DW900" s="18"/>
      <c r="DX900" s="18"/>
      <c r="DY900" s="57"/>
      <c r="DZ900" s="18">
        <v>1</v>
      </c>
      <c r="EA900" s="18"/>
      <c r="EB900" s="18"/>
      <c r="EC900" s="18"/>
      <c r="ED900" s="18"/>
      <c r="EE900" s="18">
        <v>1</v>
      </c>
      <c r="EF900" s="18">
        <v>1</v>
      </c>
      <c r="EG900" s="18"/>
      <c r="EH900" s="18" t="s">
        <v>1319</v>
      </c>
      <c r="EI900" s="18" cm="1">
        <f t="array" ref="EI900">IF(SUMPRODUCT(--(DO900:DS900&lt;&gt;""))=0, 0,1)</f>
        <v>1</v>
      </c>
      <c r="EJ900" s="18" cm="1">
        <f t="array" ref="EJ900">IF(SUMPRODUCT(--(DT900:EG900&lt;&gt;""))=0, 0,1)</f>
        <v>1</v>
      </c>
      <c r="EK900" s="18" cm="1">
        <f t="array" ref="EK900">IF(SUMPRODUCT(--(EC900:EG900&lt;&gt;""))=0, 0,1)</f>
        <v>1</v>
      </c>
      <c r="EL900" s="18" cm="1">
        <f t="array" ref="EL900">IF(SUMPRODUCT(--(EE900:EG900&lt;&gt;""))=0, 0,1)</f>
        <v>1</v>
      </c>
      <c r="EM900" s="18">
        <f t="shared" ref="EM900:EM963" si="217">IF(COUNTIF(DO900:EG900, 1), 1,0)</f>
        <v>1</v>
      </c>
      <c r="EN900" s="18">
        <f t="shared" ref="EN900:EN963" si="218">IF(EI900=0, "NA", IF(COUNTIF(DO900:DS900, 1), 1,0))</f>
        <v>0</v>
      </c>
      <c r="EO900" s="18">
        <f t="shared" ref="EO900:EO963" si="219">IF(EJ900=0, "NA", IF(COUNTIF(DT900:EG900, 1), 1,0))</f>
        <v>1</v>
      </c>
      <c r="EP900" s="18">
        <f t="shared" ref="EP900:EP963" si="220">IF(EK900=0, "NA", IF(COUNTIF(EC900:EG900, 1), 1,0))</f>
        <v>1</v>
      </c>
      <c r="EQ900" s="18">
        <f t="shared" ref="EQ900:EQ963" si="221">IF(EL900=0, "NA", IF(COUNTIF(EE900:EG900, 1), 1,0))</f>
        <v>1</v>
      </c>
      <c r="ER900" s="58" t="s">
        <v>2080</v>
      </c>
      <c r="ES900" s="59">
        <v>43794</v>
      </c>
      <c r="ET900" s="18" t="s">
        <v>1320</v>
      </c>
      <c r="EU900" s="18" t="s">
        <v>1308</v>
      </c>
    </row>
    <row r="901" spans="1:151" ht="15.75" customHeight="1" x14ac:dyDescent="0.2">
      <c r="A901" s="5" t="s">
        <v>367</v>
      </c>
      <c r="B901" s="24" t="s">
        <v>3097</v>
      </c>
      <c r="C901" s="26">
        <v>1</v>
      </c>
      <c r="D901" s="18" t="s">
        <v>1311</v>
      </c>
      <c r="E901" s="18" t="s">
        <v>257</v>
      </c>
      <c r="F901" s="18" t="s">
        <v>553</v>
      </c>
      <c r="G901" s="18" t="s">
        <v>575</v>
      </c>
      <c r="H901" s="18" t="s">
        <v>1362</v>
      </c>
      <c r="I901" s="18" t="s">
        <v>552</v>
      </c>
      <c r="J901" s="18" t="s">
        <v>363</v>
      </c>
      <c r="K901" s="18" t="s">
        <v>363</v>
      </c>
      <c r="L901" s="18" t="s">
        <v>363</v>
      </c>
      <c r="M901" s="18" t="s">
        <v>253</v>
      </c>
      <c r="N901" s="56">
        <v>74</v>
      </c>
      <c r="O901" s="18" t="s">
        <v>1309</v>
      </c>
      <c r="P901" s="18" t="s">
        <v>261</v>
      </c>
      <c r="Q901" s="18" t="s">
        <v>254</v>
      </c>
      <c r="R901" s="24" t="s">
        <v>257</v>
      </c>
      <c r="S901" s="24" t="s">
        <v>257</v>
      </c>
      <c r="T901" s="26" t="s">
        <v>917</v>
      </c>
      <c r="U901" s="26" t="s">
        <v>595</v>
      </c>
      <c r="V901" s="26" t="s">
        <v>1312</v>
      </c>
      <c r="W901" s="26" t="s">
        <v>1313</v>
      </c>
      <c r="X901" s="18" t="s">
        <v>1314</v>
      </c>
      <c r="Y901" s="18">
        <v>4.9000000000000004</v>
      </c>
      <c r="Z901" s="18" t="s">
        <v>474</v>
      </c>
      <c r="AA901" s="18">
        <v>4.9000000000000004</v>
      </c>
      <c r="AB901" s="57" t="s">
        <v>257</v>
      </c>
      <c r="AC901" s="18" t="s">
        <v>1315</v>
      </c>
      <c r="AD901" s="18" t="s">
        <v>257</v>
      </c>
      <c r="AE901" s="18" t="s">
        <v>257</v>
      </c>
      <c r="AF901" s="18" t="s">
        <v>257</v>
      </c>
      <c r="AG901" s="18" t="s">
        <v>257</v>
      </c>
      <c r="AH901" s="18" t="s">
        <v>257</v>
      </c>
      <c r="AI901" s="18">
        <v>15</v>
      </c>
      <c r="AJ901" s="18" t="s">
        <v>522</v>
      </c>
      <c r="AK901" s="18">
        <v>15</v>
      </c>
      <c r="AL901" s="18" t="s">
        <v>1363</v>
      </c>
      <c r="AM901" s="18" t="s">
        <v>376</v>
      </c>
      <c r="AN901" s="57">
        <v>99.5</v>
      </c>
      <c r="AO901" s="18" t="s">
        <v>1317</v>
      </c>
      <c r="AP901" s="26" t="s">
        <v>479</v>
      </c>
      <c r="AQ901" s="18">
        <v>2</v>
      </c>
      <c r="AR901" s="18" t="s">
        <v>672</v>
      </c>
      <c r="AS901" s="57" t="s">
        <v>257</v>
      </c>
      <c r="AT901" s="18" t="s">
        <v>257</v>
      </c>
      <c r="AU901" s="62">
        <f t="shared" si="209"/>
        <v>0.35</v>
      </c>
      <c r="AV901" s="62">
        <v>0.35</v>
      </c>
      <c r="AW901" s="26" t="s">
        <v>557</v>
      </c>
      <c r="AX901" s="68">
        <v>15</v>
      </c>
      <c r="AY901" s="26" t="s">
        <v>522</v>
      </c>
      <c r="AZ901" s="18" t="s">
        <v>257</v>
      </c>
      <c r="BA901" s="18" t="s">
        <v>257</v>
      </c>
      <c r="BB901" s="18" t="s">
        <v>1318</v>
      </c>
      <c r="BC901" s="18"/>
      <c r="BD901" s="18"/>
      <c r="BE901" s="18"/>
      <c r="BF901" s="18"/>
      <c r="BG901" s="18"/>
      <c r="BH901" s="18"/>
      <c r="BI901" s="18"/>
      <c r="BJ901" s="18"/>
      <c r="BK901" s="18"/>
      <c r="BL901" s="18"/>
      <c r="BM901" s="18"/>
      <c r="BN901" s="18"/>
      <c r="BO901" s="18"/>
      <c r="BP901" s="18"/>
      <c r="BQ901" s="18"/>
      <c r="BR901" s="18"/>
      <c r="BS901" s="18"/>
      <c r="BT901" s="18"/>
      <c r="BU901" s="18"/>
      <c r="BV901" s="18"/>
      <c r="BW901" s="18"/>
      <c r="BX901" s="18"/>
      <c r="BY901" s="18"/>
      <c r="BZ901" s="18"/>
      <c r="CA901" s="18"/>
      <c r="CB901" s="18"/>
      <c r="CC901" s="18"/>
      <c r="CD901" s="18"/>
      <c r="CE901" s="18"/>
      <c r="CF901" s="18"/>
      <c r="CG901" s="18"/>
      <c r="CH901" s="18"/>
      <c r="CI901" s="18"/>
      <c r="CJ901" s="18"/>
      <c r="CK901" s="18"/>
      <c r="CL901" s="18"/>
      <c r="CM901" s="18"/>
      <c r="CN901" s="18"/>
      <c r="CO901" s="18"/>
      <c r="CP901" s="18"/>
      <c r="CQ901" s="18"/>
      <c r="CR901" s="18"/>
      <c r="CS901" s="18"/>
      <c r="CT901" s="18"/>
      <c r="CU901" s="18"/>
      <c r="CV901" s="18"/>
      <c r="CW901" s="18"/>
      <c r="CX901" s="18"/>
      <c r="CY901" s="18"/>
      <c r="CZ901" s="18"/>
      <c r="DA901" s="18"/>
      <c r="DB901" s="18"/>
      <c r="DC901" s="18"/>
      <c r="DD901" s="18"/>
      <c r="DE901" s="18"/>
      <c r="DF901" s="18"/>
      <c r="DG901" s="18"/>
      <c r="DH901" s="18"/>
      <c r="DI901" s="18"/>
      <c r="DJ901" s="18"/>
      <c r="DK901" s="18"/>
      <c r="DL901" s="18"/>
      <c r="DM901" s="18"/>
      <c r="DN901" s="18"/>
      <c r="DO901" s="18"/>
      <c r="DP901" s="18"/>
      <c r="DQ901" s="18"/>
      <c r="DR901" s="18"/>
      <c r="DS901" s="18"/>
      <c r="DT901" s="18"/>
      <c r="DU901" s="18"/>
      <c r="DV901" s="18"/>
      <c r="DW901" s="18"/>
      <c r="DX901" s="18"/>
      <c r="DY901" s="57"/>
      <c r="DZ901" s="18">
        <v>0</v>
      </c>
      <c r="EA901" s="18"/>
      <c r="EB901" s="18"/>
      <c r="EC901" s="18"/>
      <c r="ED901" s="18"/>
      <c r="EE901" s="18"/>
      <c r="EF901" s="18"/>
      <c r="EG901" s="18"/>
      <c r="EH901" s="18" t="s">
        <v>1319</v>
      </c>
      <c r="EI901" s="18" cm="1">
        <f t="array" ref="EI901">IF(SUMPRODUCT(--(DO901:DS901&lt;&gt;""))=0, 0,1)</f>
        <v>0</v>
      </c>
      <c r="EJ901" s="18" cm="1">
        <f t="array" ref="EJ901">IF(SUMPRODUCT(--(DT901:EG901&lt;&gt;""))=0, 0,1)</f>
        <v>1</v>
      </c>
      <c r="EK901" s="18" cm="1">
        <f t="array" ref="EK901">IF(SUMPRODUCT(--(EC901:EG901&lt;&gt;""))=0, 0,1)</f>
        <v>0</v>
      </c>
      <c r="EL901" s="18" cm="1">
        <f t="array" ref="EL901">IF(SUMPRODUCT(--(EE901:EG901&lt;&gt;""))=0, 0,1)</f>
        <v>0</v>
      </c>
      <c r="EM901" s="18">
        <f t="shared" si="217"/>
        <v>0</v>
      </c>
      <c r="EN901" s="18" t="str">
        <f t="shared" si="218"/>
        <v>NA</v>
      </c>
      <c r="EO901" s="18">
        <f t="shared" si="219"/>
        <v>0</v>
      </c>
      <c r="EP901" s="18" t="str">
        <f t="shared" si="220"/>
        <v>NA</v>
      </c>
      <c r="EQ901" s="18" t="str">
        <f t="shared" si="221"/>
        <v>NA</v>
      </c>
      <c r="ER901" s="58" t="s">
        <v>2080</v>
      </c>
      <c r="ES901" s="59">
        <v>43794</v>
      </c>
      <c r="ET901" s="18" t="s">
        <v>1320</v>
      </c>
      <c r="EU901" s="18" t="s">
        <v>1308</v>
      </c>
    </row>
    <row r="902" spans="1:151" ht="15.75" customHeight="1" x14ac:dyDescent="0.2">
      <c r="A902" s="5" t="s">
        <v>367</v>
      </c>
      <c r="B902" s="24" t="s">
        <v>3097</v>
      </c>
      <c r="C902" s="26">
        <v>1</v>
      </c>
      <c r="D902" s="18" t="s">
        <v>1321</v>
      </c>
      <c r="E902" s="18" t="s">
        <v>257</v>
      </c>
      <c r="F902" s="18" t="s">
        <v>553</v>
      </c>
      <c r="G902" s="18" t="s">
        <v>575</v>
      </c>
      <c r="H902" s="18" t="s">
        <v>1362</v>
      </c>
      <c r="I902" s="18" t="s">
        <v>552</v>
      </c>
      <c r="J902" s="18" t="s">
        <v>363</v>
      </c>
      <c r="K902" s="18" t="s">
        <v>363</v>
      </c>
      <c r="L902" s="18" t="s">
        <v>363</v>
      </c>
      <c r="M902" s="18" t="s">
        <v>253</v>
      </c>
      <c r="N902" s="56">
        <v>74</v>
      </c>
      <c r="O902" s="18" t="s">
        <v>1309</v>
      </c>
      <c r="P902" s="18" t="s">
        <v>261</v>
      </c>
      <c r="Q902" s="18" t="s">
        <v>254</v>
      </c>
      <c r="R902" s="24" t="s">
        <v>257</v>
      </c>
      <c r="S902" s="24" t="s">
        <v>257</v>
      </c>
      <c r="T902" s="26" t="s">
        <v>917</v>
      </c>
      <c r="U902" s="26" t="s">
        <v>595</v>
      </c>
      <c r="V902" s="26" t="s">
        <v>1312</v>
      </c>
      <c r="W902" s="26" t="s">
        <v>1313</v>
      </c>
      <c r="X902" s="18" t="s">
        <v>1314</v>
      </c>
      <c r="Y902" s="18">
        <v>8.4</v>
      </c>
      <c r="Z902" s="18" t="s">
        <v>474</v>
      </c>
      <c r="AA902" s="18">
        <v>8.4</v>
      </c>
      <c r="AB902" s="57" t="s">
        <v>257</v>
      </c>
      <c r="AC902" s="18" t="s">
        <v>1315</v>
      </c>
      <c r="AD902" s="18" t="s">
        <v>257</v>
      </c>
      <c r="AE902" s="18" t="s">
        <v>257</v>
      </c>
      <c r="AF902" s="18" t="s">
        <v>257</v>
      </c>
      <c r="AG902" s="18" t="s">
        <v>257</v>
      </c>
      <c r="AH902" s="18" t="s">
        <v>257</v>
      </c>
      <c r="AI902" s="18">
        <v>15</v>
      </c>
      <c r="AJ902" s="18" t="s">
        <v>522</v>
      </c>
      <c r="AK902" s="18">
        <v>15</v>
      </c>
      <c r="AL902" s="18" t="s">
        <v>1364</v>
      </c>
      <c r="AM902" s="18" t="s">
        <v>376</v>
      </c>
      <c r="AN902" s="57">
        <v>100</v>
      </c>
      <c r="AO902" s="18" t="s">
        <v>1317</v>
      </c>
      <c r="AP902" s="26" t="s">
        <v>479</v>
      </c>
      <c r="AQ902" s="18">
        <v>1</v>
      </c>
      <c r="AR902" s="18" t="s">
        <v>672</v>
      </c>
      <c r="AS902" s="57" t="s">
        <v>257</v>
      </c>
      <c r="AT902" s="18" t="s">
        <v>257</v>
      </c>
      <c r="AU902" s="62">
        <f t="shared" si="209"/>
        <v>0</v>
      </c>
      <c r="AV902" s="62">
        <v>0</v>
      </c>
      <c r="AW902" s="26" t="s">
        <v>557</v>
      </c>
      <c r="AX902" s="68">
        <v>15</v>
      </c>
      <c r="AY902" s="26" t="s">
        <v>522</v>
      </c>
      <c r="AZ902" s="18" t="s">
        <v>257</v>
      </c>
      <c r="BA902" s="18" t="s">
        <v>257</v>
      </c>
      <c r="BB902" s="18" t="s">
        <v>1318</v>
      </c>
      <c r="BC902" s="18"/>
      <c r="BD902" s="18"/>
      <c r="BE902" s="18"/>
      <c r="BF902" s="18"/>
      <c r="BG902" s="18"/>
      <c r="BH902" s="18"/>
      <c r="BI902" s="18"/>
      <c r="BJ902" s="18"/>
      <c r="BK902" s="18"/>
      <c r="BL902" s="18"/>
      <c r="BM902" s="18"/>
      <c r="BN902" s="18"/>
      <c r="BO902" s="18"/>
      <c r="BP902" s="18"/>
      <c r="BQ902" s="18"/>
      <c r="BR902" s="18"/>
      <c r="BS902" s="18"/>
      <c r="BT902" s="18"/>
      <c r="BU902" s="18"/>
      <c r="BV902" s="18"/>
      <c r="BW902" s="18"/>
      <c r="BX902" s="18"/>
      <c r="BY902" s="18"/>
      <c r="BZ902" s="18"/>
      <c r="CA902" s="18"/>
      <c r="CB902" s="18"/>
      <c r="CC902" s="18"/>
      <c r="CD902" s="18"/>
      <c r="CE902" s="18"/>
      <c r="CF902" s="18"/>
      <c r="CG902" s="18"/>
      <c r="CH902" s="18"/>
      <c r="CI902" s="18"/>
      <c r="CJ902" s="18"/>
      <c r="CK902" s="18"/>
      <c r="CL902" s="18"/>
      <c r="CM902" s="18"/>
      <c r="CN902" s="18"/>
      <c r="CO902" s="18"/>
      <c r="CP902" s="18"/>
      <c r="CQ902" s="18"/>
      <c r="CR902" s="18"/>
      <c r="CS902" s="18"/>
      <c r="CT902" s="18"/>
      <c r="CU902" s="18"/>
      <c r="CV902" s="18"/>
      <c r="CW902" s="18"/>
      <c r="CX902" s="18"/>
      <c r="CY902" s="18"/>
      <c r="CZ902" s="18"/>
      <c r="DA902" s="18"/>
      <c r="DB902" s="18"/>
      <c r="DC902" s="18"/>
      <c r="DD902" s="18"/>
      <c r="DE902" s="18"/>
      <c r="DF902" s="18"/>
      <c r="DG902" s="18"/>
      <c r="DH902" s="18"/>
      <c r="DI902" s="18"/>
      <c r="DJ902" s="18"/>
      <c r="DK902" s="18"/>
      <c r="DL902" s="18"/>
      <c r="DM902" s="18"/>
      <c r="DN902" s="18"/>
      <c r="DO902" s="18"/>
      <c r="DP902" s="18"/>
      <c r="DQ902" s="18"/>
      <c r="DR902" s="18"/>
      <c r="DS902" s="18"/>
      <c r="DT902" s="18"/>
      <c r="DU902" s="18"/>
      <c r="DV902" s="18"/>
      <c r="DW902" s="18"/>
      <c r="DX902" s="18"/>
      <c r="DY902" s="57"/>
      <c r="DZ902" s="18">
        <v>0</v>
      </c>
      <c r="EA902" s="18"/>
      <c r="EB902" s="18"/>
      <c r="EC902" s="18"/>
      <c r="ED902" s="18"/>
      <c r="EE902" s="18"/>
      <c r="EF902" s="18"/>
      <c r="EG902" s="18"/>
      <c r="EH902" s="18" t="s">
        <v>1319</v>
      </c>
      <c r="EI902" s="18" cm="1">
        <f t="array" ref="EI902">IF(SUMPRODUCT(--(DO902:DS902&lt;&gt;""))=0, 0,1)</f>
        <v>0</v>
      </c>
      <c r="EJ902" s="18" cm="1">
        <f t="array" ref="EJ902">IF(SUMPRODUCT(--(DT902:EG902&lt;&gt;""))=0, 0,1)</f>
        <v>1</v>
      </c>
      <c r="EK902" s="18" cm="1">
        <f t="array" ref="EK902">IF(SUMPRODUCT(--(EC902:EG902&lt;&gt;""))=0, 0,1)</f>
        <v>0</v>
      </c>
      <c r="EL902" s="18" cm="1">
        <f t="array" ref="EL902">IF(SUMPRODUCT(--(EE902:EG902&lt;&gt;""))=0, 0,1)</f>
        <v>0</v>
      </c>
      <c r="EM902" s="18">
        <f t="shared" si="217"/>
        <v>0</v>
      </c>
      <c r="EN902" s="18" t="str">
        <f t="shared" si="218"/>
        <v>NA</v>
      </c>
      <c r="EO902" s="18">
        <f t="shared" si="219"/>
        <v>0</v>
      </c>
      <c r="EP902" s="18" t="str">
        <f t="shared" si="220"/>
        <v>NA</v>
      </c>
      <c r="EQ902" s="18" t="str">
        <f t="shared" si="221"/>
        <v>NA</v>
      </c>
      <c r="ER902" s="58" t="s">
        <v>2080</v>
      </c>
      <c r="ES902" s="59">
        <v>43794</v>
      </c>
      <c r="ET902" s="18" t="s">
        <v>1320</v>
      </c>
      <c r="EU902" s="18" t="s">
        <v>1308</v>
      </c>
    </row>
    <row r="903" spans="1:151" ht="15.75" customHeight="1" x14ac:dyDescent="0.2">
      <c r="A903" s="5" t="s">
        <v>367</v>
      </c>
      <c r="B903" s="24" t="s">
        <v>3097</v>
      </c>
      <c r="C903" s="26">
        <v>1</v>
      </c>
      <c r="D903" s="18" t="s">
        <v>1323</v>
      </c>
      <c r="E903" s="18" t="s">
        <v>257</v>
      </c>
      <c r="F903" s="18" t="s">
        <v>553</v>
      </c>
      <c r="G903" s="18" t="s">
        <v>575</v>
      </c>
      <c r="H903" s="18" t="s">
        <v>1362</v>
      </c>
      <c r="I903" s="18" t="s">
        <v>552</v>
      </c>
      <c r="J903" s="18" t="s">
        <v>363</v>
      </c>
      <c r="K903" s="18" t="s">
        <v>363</v>
      </c>
      <c r="L903" s="18" t="s">
        <v>363</v>
      </c>
      <c r="M903" s="18" t="s">
        <v>253</v>
      </c>
      <c r="N903" s="56">
        <v>74</v>
      </c>
      <c r="O903" s="18" t="s">
        <v>1309</v>
      </c>
      <c r="P903" s="18" t="s">
        <v>261</v>
      </c>
      <c r="Q903" s="18" t="s">
        <v>254</v>
      </c>
      <c r="R903" s="24" t="s">
        <v>257</v>
      </c>
      <c r="S903" s="24" t="s">
        <v>257</v>
      </c>
      <c r="T903" s="26" t="s">
        <v>917</v>
      </c>
      <c r="U903" s="26" t="s">
        <v>595</v>
      </c>
      <c r="V903" s="26" t="s">
        <v>1312</v>
      </c>
      <c r="W903" s="26" t="s">
        <v>1313</v>
      </c>
      <c r="X903" s="18" t="s">
        <v>1314</v>
      </c>
      <c r="Y903" s="18">
        <v>11.2</v>
      </c>
      <c r="Z903" s="18" t="s">
        <v>474</v>
      </c>
      <c r="AA903" s="18">
        <v>11.2</v>
      </c>
      <c r="AB903" s="57" t="s">
        <v>257</v>
      </c>
      <c r="AC903" s="18" t="s">
        <v>1315</v>
      </c>
      <c r="AD903" s="18" t="s">
        <v>257</v>
      </c>
      <c r="AE903" s="18" t="s">
        <v>257</v>
      </c>
      <c r="AF903" s="18" t="s">
        <v>257</v>
      </c>
      <c r="AG903" s="18" t="s">
        <v>257</v>
      </c>
      <c r="AH903" s="18" t="s">
        <v>257</v>
      </c>
      <c r="AI903" s="18">
        <v>15</v>
      </c>
      <c r="AJ903" s="18" t="s">
        <v>522</v>
      </c>
      <c r="AK903" s="18">
        <v>15</v>
      </c>
      <c r="AL903" s="18" t="s">
        <v>1365</v>
      </c>
      <c r="AM903" s="18" t="s">
        <v>376</v>
      </c>
      <c r="AN903" s="57">
        <v>99</v>
      </c>
      <c r="AO903" s="18" t="s">
        <v>1317</v>
      </c>
      <c r="AP903" s="26" t="s">
        <v>479</v>
      </c>
      <c r="AQ903" s="18">
        <v>1</v>
      </c>
      <c r="AR903" s="18" t="s">
        <v>672</v>
      </c>
      <c r="AS903" s="57" t="s">
        <v>257</v>
      </c>
      <c r="AT903" s="18" t="s">
        <v>257</v>
      </c>
      <c r="AU903" s="62">
        <f t="shared" si="209"/>
        <v>0</v>
      </c>
      <c r="AV903" s="62">
        <v>0</v>
      </c>
      <c r="AW903" s="26" t="s">
        <v>557</v>
      </c>
      <c r="AX903" s="68">
        <v>15</v>
      </c>
      <c r="AY903" s="26" t="s">
        <v>522</v>
      </c>
      <c r="AZ903" s="18" t="s">
        <v>257</v>
      </c>
      <c r="BA903" s="18" t="s">
        <v>257</v>
      </c>
      <c r="BB903" s="18" t="s">
        <v>1318</v>
      </c>
      <c r="BC903" s="18"/>
      <c r="BD903" s="18"/>
      <c r="BE903" s="18"/>
      <c r="BF903" s="18"/>
      <c r="BG903" s="18"/>
      <c r="BH903" s="18"/>
      <c r="BI903" s="18"/>
      <c r="BJ903" s="18"/>
      <c r="BK903" s="18"/>
      <c r="BL903" s="18"/>
      <c r="BM903" s="18"/>
      <c r="BN903" s="18"/>
      <c r="BO903" s="18"/>
      <c r="BP903" s="18"/>
      <c r="BQ903" s="18"/>
      <c r="BR903" s="18"/>
      <c r="BS903" s="18"/>
      <c r="BT903" s="18"/>
      <c r="BU903" s="18"/>
      <c r="BV903" s="18"/>
      <c r="BW903" s="18"/>
      <c r="BX903" s="18"/>
      <c r="BY903" s="18"/>
      <c r="BZ903" s="18"/>
      <c r="CA903" s="18"/>
      <c r="CB903" s="18"/>
      <c r="CC903" s="18"/>
      <c r="CD903" s="18"/>
      <c r="CE903" s="18"/>
      <c r="CF903" s="18"/>
      <c r="CG903" s="18"/>
      <c r="CH903" s="18"/>
      <c r="CI903" s="18"/>
      <c r="CJ903" s="18"/>
      <c r="CK903" s="18"/>
      <c r="CL903" s="18"/>
      <c r="CM903" s="18"/>
      <c r="CN903" s="18"/>
      <c r="CO903" s="18"/>
      <c r="CP903" s="18"/>
      <c r="CQ903" s="18"/>
      <c r="CR903" s="18"/>
      <c r="CS903" s="18"/>
      <c r="CT903" s="18"/>
      <c r="CU903" s="18"/>
      <c r="CV903" s="18"/>
      <c r="CW903" s="18"/>
      <c r="CX903" s="18"/>
      <c r="CY903" s="18"/>
      <c r="CZ903" s="18"/>
      <c r="DA903" s="18"/>
      <c r="DB903" s="18"/>
      <c r="DC903" s="18"/>
      <c r="DD903" s="18"/>
      <c r="DE903" s="18"/>
      <c r="DF903" s="18"/>
      <c r="DG903" s="18"/>
      <c r="DH903" s="18"/>
      <c r="DI903" s="18"/>
      <c r="DJ903" s="18"/>
      <c r="DK903" s="18"/>
      <c r="DL903" s="18"/>
      <c r="DM903" s="18"/>
      <c r="DN903" s="18"/>
      <c r="DO903" s="18"/>
      <c r="DP903" s="18"/>
      <c r="DQ903" s="18"/>
      <c r="DR903" s="18"/>
      <c r="DS903" s="18"/>
      <c r="DT903" s="18"/>
      <c r="DU903" s="18"/>
      <c r="DV903" s="18"/>
      <c r="DW903" s="18"/>
      <c r="DX903" s="18"/>
      <c r="DY903" s="57"/>
      <c r="DZ903" s="18">
        <v>0</v>
      </c>
      <c r="EA903" s="18"/>
      <c r="EB903" s="18"/>
      <c r="EC903" s="18"/>
      <c r="ED903" s="18"/>
      <c r="EE903" s="18"/>
      <c r="EF903" s="18"/>
      <c r="EG903" s="18"/>
      <c r="EH903" s="18" t="s">
        <v>1319</v>
      </c>
      <c r="EI903" s="18" cm="1">
        <f t="array" ref="EI903">IF(SUMPRODUCT(--(DO903:DS903&lt;&gt;""))=0, 0,1)</f>
        <v>0</v>
      </c>
      <c r="EJ903" s="18" cm="1">
        <f t="array" ref="EJ903">IF(SUMPRODUCT(--(DT903:EG903&lt;&gt;""))=0, 0,1)</f>
        <v>1</v>
      </c>
      <c r="EK903" s="18" cm="1">
        <f t="array" ref="EK903">IF(SUMPRODUCT(--(EC903:EG903&lt;&gt;""))=0, 0,1)</f>
        <v>0</v>
      </c>
      <c r="EL903" s="18" cm="1">
        <f t="array" ref="EL903">IF(SUMPRODUCT(--(EE903:EG903&lt;&gt;""))=0, 0,1)</f>
        <v>0</v>
      </c>
      <c r="EM903" s="18">
        <f t="shared" si="217"/>
        <v>0</v>
      </c>
      <c r="EN903" s="18" t="str">
        <f t="shared" si="218"/>
        <v>NA</v>
      </c>
      <c r="EO903" s="18">
        <f t="shared" si="219"/>
        <v>0</v>
      </c>
      <c r="EP903" s="18" t="str">
        <f t="shared" si="220"/>
        <v>NA</v>
      </c>
      <c r="EQ903" s="18" t="str">
        <f t="shared" si="221"/>
        <v>NA</v>
      </c>
      <c r="ER903" s="58" t="s">
        <v>2080</v>
      </c>
      <c r="ES903" s="59">
        <v>43794</v>
      </c>
      <c r="ET903" s="18" t="s">
        <v>1320</v>
      </c>
      <c r="EU903" s="18" t="s">
        <v>1308</v>
      </c>
    </row>
    <row r="904" spans="1:151" ht="15.75" customHeight="1" x14ac:dyDescent="0.2">
      <c r="A904" s="5" t="s">
        <v>367</v>
      </c>
      <c r="B904" s="24" t="s">
        <v>3097</v>
      </c>
      <c r="C904" s="26">
        <v>1</v>
      </c>
      <c r="D904" s="18" t="s">
        <v>1325</v>
      </c>
      <c r="E904" s="18" t="s">
        <v>257</v>
      </c>
      <c r="F904" s="18" t="s">
        <v>553</v>
      </c>
      <c r="G904" s="18" t="s">
        <v>575</v>
      </c>
      <c r="H904" s="18" t="s">
        <v>1362</v>
      </c>
      <c r="I904" s="18" t="s">
        <v>552</v>
      </c>
      <c r="J904" s="18" t="s">
        <v>363</v>
      </c>
      <c r="K904" s="18" t="s">
        <v>363</v>
      </c>
      <c r="L904" s="18" t="s">
        <v>363</v>
      </c>
      <c r="M904" s="18" t="s">
        <v>253</v>
      </c>
      <c r="N904" s="56">
        <v>74</v>
      </c>
      <c r="O904" s="18" t="s">
        <v>1309</v>
      </c>
      <c r="P904" s="18" t="s">
        <v>261</v>
      </c>
      <c r="Q904" s="18" t="s">
        <v>254</v>
      </c>
      <c r="R904" s="24" t="s">
        <v>257</v>
      </c>
      <c r="S904" s="24" t="s">
        <v>257</v>
      </c>
      <c r="T904" s="26" t="s">
        <v>917</v>
      </c>
      <c r="U904" s="26" t="s">
        <v>595</v>
      </c>
      <c r="V904" s="26" t="s">
        <v>1312</v>
      </c>
      <c r="W904" s="26" t="s">
        <v>1313</v>
      </c>
      <c r="X904" s="18" t="s">
        <v>1314</v>
      </c>
      <c r="Y904" s="18">
        <v>14.6</v>
      </c>
      <c r="Z904" s="18" t="s">
        <v>474</v>
      </c>
      <c r="AA904" s="18">
        <v>14.6</v>
      </c>
      <c r="AB904" s="57" t="s">
        <v>257</v>
      </c>
      <c r="AC904" s="18" t="s">
        <v>1315</v>
      </c>
      <c r="AD904" s="18" t="s">
        <v>257</v>
      </c>
      <c r="AE904" s="18" t="s">
        <v>257</v>
      </c>
      <c r="AF904" s="18" t="s">
        <v>257</v>
      </c>
      <c r="AG904" s="18" t="s">
        <v>257</v>
      </c>
      <c r="AH904" s="18" t="s">
        <v>257</v>
      </c>
      <c r="AI904" s="18">
        <v>15</v>
      </c>
      <c r="AJ904" s="18" t="s">
        <v>522</v>
      </c>
      <c r="AK904" s="18">
        <v>15</v>
      </c>
      <c r="AL904" s="18" t="s">
        <v>1366</v>
      </c>
      <c r="AM904" s="18" t="s">
        <v>376</v>
      </c>
      <c r="AN904" s="57">
        <v>100</v>
      </c>
      <c r="AO904" s="18" t="s">
        <v>1317</v>
      </c>
      <c r="AP904" s="26" t="s">
        <v>479</v>
      </c>
      <c r="AQ904" s="18">
        <v>1</v>
      </c>
      <c r="AR904" s="18" t="s">
        <v>672</v>
      </c>
      <c r="AS904" s="57" t="s">
        <v>257</v>
      </c>
      <c r="AT904" s="18" t="s">
        <v>257</v>
      </c>
      <c r="AU904" s="62">
        <f t="shared" si="209"/>
        <v>0</v>
      </c>
      <c r="AV904" s="62">
        <v>0</v>
      </c>
      <c r="AW904" s="26" t="s">
        <v>557</v>
      </c>
      <c r="AX904" s="68">
        <v>15</v>
      </c>
      <c r="AY904" s="26" t="s">
        <v>522</v>
      </c>
      <c r="AZ904" s="18" t="s">
        <v>257</v>
      </c>
      <c r="BA904" s="18" t="s">
        <v>257</v>
      </c>
      <c r="BB904" s="18" t="s">
        <v>1318</v>
      </c>
      <c r="BC904" s="18"/>
      <c r="BD904" s="18"/>
      <c r="BE904" s="18"/>
      <c r="BF904" s="18"/>
      <c r="BG904" s="18"/>
      <c r="BH904" s="18"/>
      <c r="BI904" s="18"/>
      <c r="BJ904" s="18"/>
      <c r="BK904" s="18"/>
      <c r="BL904" s="18"/>
      <c r="BM904" s="18"/>
      <c r="BN904" s="18"/>
      <c r="BO904" s="18"/>
      <c r="BP904" s="18"/>
      <c r="BQ904" s="18"/>
      <c r="BR904" s="18"/>
      <c r="BS904" s="18"/>
      <c r="BT904" s="18"/>
      <c r="BU904" s="18"/>
      <c r="BV904" s="18"/>
      <c r="BW904" s="18"/>
      <c r="BX904" s="18"/>
      <c r="BY904" s="18"/>
      <c r="BZ904" s="18"/>
      <c r="CA904" s="18"/>
      <c r="CB904" s="18"/>
      <c r="CC904" s="18"/>
      <c r="CD904" s="18"/>
      <c r="CE904" s="18"/>
      <c r="CF904" s="18"/>
      <c r="CG904" s="18"/>
      <c r="CH904" s="18"/>
      <c r="CI904" s="18"/>
      <c r="CJ904" s="18"/>
      <c r="CK904" s="18"/>
      <c r="CL904" s="18"/>
      <c r="CM904" s="18"/>
      <c r="CN904" s="18"/>
      <c r="CO904" s="18"/>
      <c r="CP904" s="18"/>
      <c r="CQ904" s="18"/>
      <c r="CR904" s="18"/>
      <c r="CS904" s="18"/>
      <c r="CT904" s="18"/>
      <c r="CU904" s="18"/>
      <c r="CV904" s="18"/>
      <c r="CW904" s="18"/>
      <c r="CX904" s="18"/>
      <c r="CY904" s="18"/>
      <c r="CZ904" s="18"/>
      <c r="DA904" s="18"/>
      <c r="DB904" s="18"/>
      <c r="DC904" s="18"/>
      <c r="DD904" s="18"/>
      <c r="DE904" s="18"/>
      <c r="DF904" s="18"/>
      <c r="DG904" s="18"/>
      <c r="DH904" s="18"/>
      <c r="DI904" s="18"/>
      <c r="DJ904" s="18"/>
      <c r="DK904" s="18"/>
      <c r="DL904" s="18"/>
      <c r="DM904" s="18"/>
      <c r="DN904" s="18"/>
      <c r="DO904" s="18"/>
      <c r="DP904" s="18"/>
      <c r="DQ904" s="18"/>
      <c r="DR904" s="18"/>
      <c r="DS904" s="18"/>
      <c r="DT904" s="18"/>
      <c r="DU904" s="18"/>
      <c r="DV904" s="18"/>
      <c r="DW904" s="18"/>
      <c r="DX904" s="18"/>
      <c r="DY904" s="57"/>
      <c r="DZ904" s="18">
        <v>0</v>
      </c>
      <c r="EA904" s="18"/>
      <c r="EB904" s="18"/>
      <c r="EC904" s="18"/>
      <c r="ED904" s="18"/>
      <c r="EE904" s="18"/>
      <c r="EF904" s="18"/>
      <c r="EG904" s="18"/>
      <c r="EH904" s="18" t="s">
        <v>1319</v>
      </c>
      <c r="EI904" s="18" cm="1">
        <f t="array" ref="EI904">IF(SUMPRODUCT(--(DO904:DS904&lt;&gt;""))=0, 0,1)</f>
        <v>0</v>
      </c>
      <c r="EJ904" s="18" cm="1">
        <f t="array" ref="EJ904">IF(SUMPRODUCT(--(DT904:EG904&lt;&gt;""))=0, 0,1)</f>
        <v>1</v>
      </c>
      <c r="EK904" s="18" cm="1">
        <f t="array" ref="EK904">IF(SUMPRODUCT(--(EC904:EG904&lt;&gt;""))=0, 0,1)</f>
        <v>0</v>
      </c>
      <c r="EL904" s="18" cm="1">
        <f t="array" ref="EL904">IF(SUMPRODUCT(--(EE904:EG904&lt;&gt;""))=0, 0,1)</f>
        <v>0</v>
      </c>
      <c r="EM904" s="18">
        <f t="shared" si="217"/>
        <v>0</v>
      </c>
      <c r="EN904" s="18" t="str">
        <f t="shared" si="218"/>
        <v>NA</v>
      </c>
      <c r="EO904" s="18">
        <f t="shared" si="219"/>
        <v>0</v>
      </c>
      <c r="EP904" s="18" t="str">
        <f t="shared" si="220"/>
        <v>NA</v>
      </c>
      <c r="EQ904" s="18" t="str">
        <f t="shared" si="221"/>
        <v>NA</v>
      </c>
      <c r="ER904" s="58" t="s">
        <v>2080</v>
      </c>
      <c r="ES904" s="59">
        <v>43794</v>
      </c>
      <c r="ET904" s="18" t="s">
        <v>1320</v>
      </c>
      <c r="EU904" s="18" t="s">
        <v>1308</v>
      </c>
    </row>
    <row r="905" spans="1:151" ht="15.75" customHeight="1" x14ac:dyDescent="0.2">
      <c r="A905" s="5" t="s">
        <v>367</v>
      </c>
      <c r="B905" s="24" t="s">
        <v>3097</v>
      </c>
      <c r="C905" s="26">
        <v>1</v>
      </c>
      <c r="D905" s="18" t="s">
        <v>1327</v>
      </c>
      <c r="E905" s="18" t="s">
        <v>257</v>
      </c>
      <c r="F905" s="18" t="s">
        <v>553</v>
      </c>
      <c r="G905" s="18" t="s">
        <v>575</v>
      </c>
      <c r="H905" s="18" t="s">
        <v>1362</v>
      </c>
      <c r="I905" s="18" t="s">
        <v>552</v>
      </c>
      <c r="J905" s="18" t="s">
        <v>363</v>
      </c>
      <c r="K905" s="18" t="s">
        <v>363</v>
      </c>
      <c r="L905" s="18" t="s">
        <v>363</v>
      </c>
      <c r="M905" s="18" t="s">
        <v>253</v>
      </c>
      <c r="N905" s="56">
        <v>74</v>
      </c>
      <c r="O905" s="18" t="s">
        <v>1309</v>
      </c>
      <c r="P905" s="18" t="s">
        <v>261</v>
      </c>
      <c r="Q905" s="18" t="s">
        <v>254</v>
      </c>
      <c r="R905" s="24" t="s">
        <v>257</v>
      </c>
      <c r="S905" s="24" t="s">
        <v>257</v>
      </c>
      <c r="T905" s="26" t="s">
        <v>917</v>
      </c>
      <c r="U905" s="26" t="s">
        <v>595</v>
      </c>
      <c r="V905" s="26" t="s">
        <v>1312</v>
      </c>
      <c r="W905" s="26" t="s">
        <v>1313</v>
      </c>
      <c r="X905" s="18" t="s">
        <v>1314</v>
      </c>
      <c r="Y905" s="18">
        <v>18.899999999999999</v>
      </c>
      <c r="Z905" s="18" t="s">
        <v>474</v>
      </c>
      <c r="AA905" s="18">
        <v>18.899999999999999</v>
      </c>
      <c r="AB905" s="57" t="s">
        <v>257</v>
      </c>
      <c r="AC905" s="18" t="s">
        <v>1315</v>
      </c>
      <c r="AD905" s="18" t="s">
        <v>257</v>
      </c>
      <c r="AE905" s="18" t="s">
        <v>257</v>
      </c>
      <c r="AF905" s="18" t="s">
        <v>257</v>
      </c>
      <c r="AG905" s="18" t="s">
        <v>257</v>
      </c>
      <c r="AH905" s="18" t="s">
        <v>257</v>
      </c>
      <c r="AI905" s="18">
        <v>15</v>
      </c>
      <c r="AJ905" s="18" t="s">
        <v>522</v>
      </c>
      <c r="AK905" s="18">
        <v>15</v>
      </c>
      <c r="AL905" s="18" t="s">
        <v>1367</v>
      </c>
      <c r="AM905" s="18" t="s">
        <v>376</v>
      </c>
      <c r="AN905" s="57">
        <v>99</v>
      </c>
      <c r="AO905" s="18" t="s">
        <v>1317</v>
      </c>
      <c r="AP905" s="26" t="s">
        <v>479</v>
      </c>
      <c r="AQ905" s="18">
        <v>2</v>
      </c>
      <c r="AR905" s="18" t="s">
        <v>672</v>
      </c>
      <c r="AS905" s="57" t="s">
        <v>257</v>
      </c>
      <c r="AT905" s="18" t="s">
        <v>257</v>
      </c>
      <c r="AU905" s="62">
        <f t="shared" si="209"/>
        <v>0.71</v>
      </c>
      <c r="AV905" s="62">
        <v>0.71</v>
      </c>
      <c r="AW905" s="26" t="s">
        <v>557</v>
      </c>
      <c r="AX905" s="68">
        <v>15</v>
      </c>
      <c r="AY905" s="26" t="s">
        <v>522</v>
      </c>
      <c r="AZ905" s="18" t="s">
        <v>257</v>
      </c>
      <c r="BA905" s="18" t="s">
        <v>257</v>
      </c>
      <c r="BB905" s="18" t="s">
        <v>1318</v>
      </c>
      <c r="BC905" s="18"/>
      <c r="BD905" s="18"/>
      <c r="BE905" s="18"/>
      <c r="BF905" s="18"/>
      <c r="BG905" s="18"/>
      <c r="BH905" s="18"/>
      <c r="BI905" s="18"/>
      <c r="BJ905" s="18"/>
      <c r="BK905" s="18"/>
      <c r="BL905" s="18"/>
      <c r="BM905" s="18"/>
      <c r="BN905" s="18"/>
      <c r="BO905" s="18"/>
      <c r="BP905" s="18"/>
      <c r="BQ905" s="18"/>
      <c r="BR905" s="18"/>
      <c r="BS905" s="18"/>
      <c r="BT905" s="18"/>
      <c r="BU905" s="18"/>
      <c r="BV905" s="18"/>
      <c r="BW905" s="18"/>
      <c r="BX905" s="18"/>
      <c r="BY905" s="18"/>
      <c r="BZ905" s="18"/>
      <c r="CA905" s="18"/>
      <c r="CB905" s="18"/>
      <c r="CC905" s="18"/>
      <c r="CD905" s="18"/>
      <c r="CE905" s="18"/>
      <c r="CF905" s="18"/>
      <c r="CG905" s="18"/>
      <c r="CH905" s="18"/>
      <c r="CI905" s="18"/>
      <c r="CJ905" s="18"/>
      <c r="CK905" s="18"/>
      <c r="CL905" s="18"/>
      <c r="CM905" s="18"/>
      <c r="CN905" s="18"/>
      <c r="CO905" s="18"/>
      <c r="CP905" s="18"/>
      <c r="CQ905" s="18"/>
      <c r="CR905" s="18"/>
      <c r="CS905" s="18"/>
      <c r="CT905" s="18"/>
      <c r="CU905" s="18"/>
      <c r="CV905" s="18"/>
      <c r="CW905" s="18"/>
      <c r="CX905" s="18"/>
      <c r="CY905" s="18"/>
      <c r="CZ905" s="18"/>
      <c r="DA905" s="18"/>
      <c r="DB905" s="18"/>
      <c r="DC905" s="18"/>
      <c r="DD905" s="18"/>
      <c r="DE905" s="18"/>
      <c r="DF905" s="18"/>
      <c r="DG905" s="18"/>
      <c r="DH905" s="18"/>
      <c r="DI905" s="18"/>
      <c r="DJ905" s="18"/>
      <c r="DK905" s="18"/>
      <c r="DL905" s="18"/>
      <c r="DM905" s="18"/>
      <c r="DN905" s="18"/>
      <c r="DO905" s="18"/>
      <c r="DP905" s="18"/>
      <c r="DQ905" s="18"/>
      <c r="DR905" s="18"/>
      <c r="DS905" s="18"/>
      <c r="DT905" s="18"/>
      <c r="DU905" s="18"/>
      <c r="DV905" s="18"/>
      <c r="DW905" s="18"/>
      <c r="DX905" s="18"/>
      <c r="DY905" s="57"/>
      <c r="DZ905" s="18">
        <v>0</v>
      </c>
      <c r="EA905" s="18"/>
      <c r="EB905" s="18"/>
      <c r="EC905" s="18"/>
      <c r="ED905" s="18"/>
      <c r="EE905" s="18"/>
      <c r="EF905" s="18"/>
      <c r="EG905" s="18"/>
      <c r="EH905" s="18" t="s">
        <v>1319</v>
      </c>
      <c r="EI905" s="18" cm="1">
        <f t="array" ref="EI905">IF(SUMPRODUCT(--(DO905:DS905&lt;&gt;""))=0, 0,1)</f>
        <v>0</v>
      </c>
      <c r="EJ905" s="18" cm="1">
        <f t="array" ref="EJ905">IF(SUMPRODUCT(--(DT905:EG905&lt;&gt;""))=0, 0,1)</f>
        <v>1</v>
      </c>
      <c r="EK905" s="18" cm="1">
        <f t="array" ref="EK905">IF(SUMPRODUCT(--(EC905:EG905&lt;&gt;""))=0, 0,1)</f>
        <v>0</v>
      </c>
      <c r="EL905" s="18" cm="1">
        <f t="array" ref="EL905">IF(SUMPRODUCT(--(EE905:EG905&lt;&gt;""))=0, 0,1)</f>
        <v>0</v>
      </c>
      <c r="EM905" s="18">
        <f t="shared" si="217"/>
        <v>0</v>
      </c>
      <c r="EN905" s="18" t="str">
        <f t="shared" si="218"/>
        <v>NA</v>
      </c>
      <c r="EO905" s="18">
        <f t="shared" si="219"/>
        <v>0</v>
      </c>
      <c r="EP905" s="18" t="str">
        <f t="shared" si="220"/>
        <v>NA</v>
      </c>
      <c r="EQ905" s="18" t="str">
        <f t="shared" si="221"/>
        <v>NA</v>
      </c>
      <c r="ER905" s="58" t="s">
        <v>2080</v>
      </c>
      <c r="ES905" s="59">
        <v>43794</v>
      </c>
      <c r="ET905" s="18" t="s">
        <v>1320</v>
      </c>
      <c r="EU905" s="18" t="s">
        <v>1308</v>
      </c>
    </row>
    <row r="906" spans="1:151" ht="15.75" customHeight="1" x14ac:dyDescent="0.2">
      <c r="A906" s="5" t="s">
        <v>367</v>
      </c>
      <c r="B906" s="24" t="s">
        <v>3097</v>
      </c>
      <c r="C906" s="26">
        <v>1</v>
      </c>
      <c r="D906" s="18" t="s">
        <v>1329</v>
      </c>
      <c r="E906" s="18" t="s">
        <v>257</v>
      </c>
      <c r="F906" s="18" t="s">
        <v>553</v>
      </c>
      <c r="G906" s="18" t="s">
        <v>575</v>
      </c>
      <c r="H906" s="18" t="s">
        <v>1362</v>
      </c>
      <c r="I906" s="18" t="s">
        <v>552</v>
      </c>
      <c r="J906" s="18" t="s">
        <v>363</v>
      </c>
      <c r="K906" s="18" t="s">
        <v>363</v>
      </c>
      <c r="L906" s="18" t="s">
        <v>363</v>
      </c>
      <c r="M906" s="18" t="s">
        <v>253</v>
      </c>
      <c r="N906" s="56">
        <v>74</v>
      </c>
      <c r="O906" s="18" t="s">
        <v>1309</v>
      </c>
      <c r="P906" s="18" t="s">
        <v>261</v>
      </c>
      <c r="Q906" s="18" t="s">
        <v>254</v>
      </c>
      <c r="R906" s="24" t="s">
        <v>257</v>
      </c>
      <c r="S906" s="24" t="s">
        <v>257</v>
      </c>
      <c r="T906" s="26" t="s">
        <v>917</v>
      </c>
      <c r="U906" s="26" t="s">
        <v>595</v>
      </c>
      <c r="V906" s="26" t="s">
        <v>1312</v>
      </c>
      <c r="W906" s="26" t="s">
        <v>1313</v>
      </c>
      <c r="X906" s="18" t="s">
        <v>1314</v>
      </c>
      <c r="Y906" s="18">
        <v>24.8</v>
      </c>
      <c r="Z906" s="18" t="s">
        <v>474</v>
      </c>
      <c r="AA906" s="18">
        <v>24.8</v>
      </c>
      <c r="AB906" s="57" t="s">
        <v>257</v>
      </c>
      <c r="AC906" s="18" t="s">
        <v>1315</v>
      </c>
      <c r="AD906" s="18" t="s">
        <v>257</v>
      </c>
      <c r="AE906" s="18" t="s">
        <v>257</v>
      </c>
      <c r="AF906" s="18" t="s">
        <v>257</v>
      </c>
      <c r="AG906" s="18" t="s">
        <v>257</v>
      </c>
      <c r="AH906" s="18" t="s">
        <v>257</v>
      </c>
      <c r="AI906" s="18">
        <v>15</v>
      </c>
      <c r="AJ906" s="18" t="s">
        <v>522</v>
      </c>
      <c r="AK906" s="18">
        <v>15</v>
      </c>
      <c r="AL906" s="18" t="s">
        <v>1368</v>
      </c>
      <c r="AM906" s="18" t="s">
        <v>376</v>
      </c>
      <c r="AN906" s="57">
        <v>99</v>
      </c>
      <c r="AO906" s="18" t="s">
        <v>1317</v>
      </c>
      <c r="AP906" s="26" t="s">
        <v>479</v>
      </c>
      <c r="AQ906" s="18">
        <v>1</v>
      </c>
      <c r="AR906" s="18" t="s">
        <v>672</v>
      </c>
      <c r="AS906" s="57" t="s">
        <v>257</v>
      </c>
      <c r="AT906" s="18" t="s">
        <v>257</v>
      </c>
      <c r="AU906" s="62">
        <f t="shared" si="209"/>
        <v>0</v>
      </c>
      <c r="AV906" s="62">
        <v>0</v>
      </c>
      <c r="AW906" s="26" t="s">
        <v>557</v>
      </c>
      <c r="AX906" s="68">
        <v>15</v>
      </c>
      <c r="AY906" s="26" t="s">
        <v>522</v>
      </c>
      <c r="AZ906" s="18" t="s">
        <v>257</v>
      </c>
      <c r="BA906" s="18" t="s">
        <v>257</v>
      </c>
      <c r="BB906" s="18" t="s">
        <v>1318</v>
      </c>
      <c r="BC906" s="18"/>
      <c r="BD906" s="18"/>
      <c r="BE906" s="18"/>
      <c r="BF906" s="18"/>
      <c r="BG906" s="18"/>
      <c r="BH906" s="18"/>
      <c r="BI906" s="18"/>
      <c r="BJ906" s="18"/>
      <c r="BK906" s="18"/>
      <c r="BL906" s="18"/>
      <c r="BM906" s="18"/>
      <c r="BN906" s="18"/>
      <c r="BO906" s="18"/>
      <c r="BP906" s="18"/>
      <c r="BQ906" s="18"/>
      <c r="BR906" s="18"/>
      <c r="BS906" s="18"/>
      <c r="BT906" s="18"/>
      <c r="BU906" s="18"/>
      <c r="BV906" s="18"/>
      <c r="BW906" s="18"/>
      <c r="BX906" s="18"/>
      <c r="BY906" s="18"/>
      <c r="BZ906" s="18"/>
      <c r="CA906" s="18"/>
      <c r="CB906" s="18"/>
      <c r="CC906" s="18"/>
      <c r="CD906" s="18"/>
      <c r="CE906" s="18"/>
      <c r="CF906" s="18"/>
      <c r="CG906" s="18"/>
      <c r="CH906" s="18"/>
      <c r="CI906" s="18"/>
      <c r="CJ906" s="18"/>
      <c r="CK906" s="18"/>
      <c r="CL906" s="18"/>
      <c r="CM906" s="18"/>
      <c r="CN906" s="18"/>
      <c r="CO906" s="18"/>
      <c r="CP906" s="18"/>
      <c r="CQ906" s="18"/>
      <c r="CR906" s="18"/>
      <c r="CS906" s="18"/>
      <c r="CT906" s="18"/>
      <c r="CU906" s="18"/>
      <c r="CV906" s="18"/>
      <c r="CW906" s="18"/>
      <c r="CX906" s="18"/>
      <c r="CY906" s="18"/>
      <c r="CZ906" s="18"/>
      <c r="DA906" s="18"/>
      <c r="DB906" s="18"/>
      <c r="DC906" s="18"/>
      <c r="DD906" s="18"/>
      <c r="DE906" s="18"/>
      <c r="DF906" s="18"/>
      <c r="DG906" s="18"/>
      <c r="DH906" s="18"/>
      <c r="DI906" s="18"/>
      <c r="DJ906" s="18"/>
      <c r="DK906" s="18"/>
      <c r="DL906" s="18"/>
      <c r="DM906" s="18"/>
      <c r="DN906" s="18"/>
      <c r="DO906" s="18"/>
      <c r="DP906" s="18"/>
      <c r="DQ906" s="18"/>
      <c r="DR906" s="18"/>
      <c r="DS906" s="18"/>
      <c r="DT906" s="18"/>
      <c r="DU906" s="18"/>
      <c r="DV906" s="18"/>
      <c r="DW906" s="18"/>
      <c r="DX906" s="18"/>
      <c r="DY906" s="57"/>
      <c r="DZ906" s="18">
        <v>0</v>
      </c>
      <c r="EA906" s="18"/>
      <c r="EB906" s="18"/>
      <c r="EC906" s="18"/>
      <c r="ED906" s="18"/>
      <c r="EE906" s="18"/>
      <c r="EF906" s="18"/>
      <c r="EG906" s="18"/>
      <c r="EH906" s="18" t="s">
        <v>1319</v>
      </c>
      <c r="EI906" s="18" cm="1">
        <f t="array" ref="EI906">IF(SUMPRODUCT(--(DO906:DS906&lt;&gt;""))=0, 0,1)</f>
        <v>0</v>
      </c>
      <c r="EJ906" s="18" cm="1">
        <f t="array" ref="EJ906">IF(SUMPRODUCT(--(DT906:EG906&lt;&gt;""))=0, 0,1)</f>
        <v>1</v>
      </c>
      <c r="EK906" s="18" cm="1">
        <f t="array" ref="EK906">IF(SUMPRODUCT(--(EC906:EG906&lt;&gt;""))=0, 0,1)</f>
        <v>0</v>
      </c>
      <c r="EL906" s="18" cm="1">
        <f t="array" ref="EL906">IF(SUMPRODUCT(--(EE906:EG906&lt;&gt;""))=0, 0,1)</f>
        <v>0</v>
      </c>
      <c r="EM906" s="18">
        <f t="shared" si="217"/>
        <v>0</v>
      </c>
      <c r="EN906" s="18" t="str">
        <f t="shared" si="218"/>
        <v>NA</v>
      </c>
      <c r="EO906" s="18">
        <f t="shared" si="219"/>
        <v>0</v>
      </c>
      <c r="EP906" s="18" t="str">
        <f t="shared" si="220"/>
        <v>NA</v>
      </c>
      <c r="EQ906" s="18" t="str">
        <f t="shared" si="221"/>
        <v>NA</v>
      </c>
      <c r="ER906" s="58" t="s">
        <v>2080</v>
      </c>
      <c r="ES906" s="59">
        <v>43794</v>
      </c>
      <c r="ET906" s="18" t="s">
        <v>1320</v>
      </c>
      <c r="EU906" s="18" t="s">
        <v>1308</v>
      </c>
    </row>
    <row r="907" spans="1:151" ht="15.75" customHeight="1" x14ac:dyDescent="0.2">
      <c r="A907" s="5" t="s">
        <v>367</v>
      </c>
      <c r="B907" s="24" t="s">
        <v>3097</v>
      </c>
      <c r="C907" s="26">
        <v>1</v>
      </c>
      <c r="D907" s="18" t="s">
        <v>1331</v>
      </c>
      <c r="E907" s="18" t="s">
        <v>257</v>
      </c>
      <c r="F907" s="18" t="s">
        <v>553</v>
      </c>
      <c r="G907" s="18" t="s">
        <v>575</v>
      </c>
      <c r="H907" s="18" t="s">
        <v>1362</v>
      </c>
      <c r="I907" s="18" t="s">
        <v>552</v>
      </c>
      <c r="J907" s="18" t="s">
        <v>363</v>
      </c>
      <c r="K907" s="18" t="s">
        <v>363</v>
      </c>
      <c r="L907" s="18" t="s">
        <v>363</v>
      </c>
      <c r="M907" s="18" t="s">
        <v>253</v>
      </c>
      <c r="N907" s="56">
        <v>74</v>
      </c>
      <c r="O907" s="18" t="s">
        <v>1309</v>
      </c>
      <c r="P907" s="18" t="s">
        <v>261</v>
      </c>
      <c r="Q907" s="18" t="s">
        <v>254</v>
      </c>
      <c r="R907" s="24" t="s">
        <v>257</v>
      </c>
      <c r="S907" s="24" t="s">
        <v>257</v>
      </c>
      <c r="T907" s="26" t="s">
        <v>917</v>
      </c>
      <c r="U907" s="26" t="s">
        <v>595</v>
      </c>
      <c r="V907" s="26" t="s">
        <v>1312</v>
      </c>
      <c r="W907" s="26" t="s">
        <v>1313</v>
      </c>
      <c r="X907" s="18" t="s">
        <v>1314</v>
      </c>
      <c r="Y907" s="18">
        <v>32.4</v>
      </c>
      <c r="Z907" s="18" t="s">
        <v>474</v>
      </c>
      <c r="AA907" s="18">
        <v>32.4</v>
      </c>
      <c r="AB907" s="57" t="s">
        <v>257</v>
      </c>
      <c r="AC907" s="18" t="s">
        <v>1315</v>
      </c>
      <c r="AD907" s="18" t="s">
        <v>257</v>
      </c>
      <c r="AE907" s="18" t="s">
        <v>257</v>
      </c>
      <c r="AF907" s="18" t="s">
        <v>257</v>
      </c>
      <c r="AG907" s="18" t="s">
        <v>257</v>
      </c>
      <c r="AH907" s="18" t="s">
        <v>257</v>
      </c>
      <c r="AI907" s="18">
        <v>15</v>
      </c>
      <c r="AJ907" s="18" t="s">
        <v>522</v>
      </c>
      <c r="AK907" s="18">
        <v>15</v>
      </c>
      <c r="AL907" s="18" t="s">
        <v>1369</v>
      </c>
      <c r="AM907" s="18" t="s">
        <v>376</v>
      </c>
      <c r="AN907" s="57">
        <v>99</v>
      </c>
      <c r="AO907" s="18" t="s">
        <v>1317</v>
      </c>
      <c r="AP907" s="26" t="s">
        <v>479</v>
      </c>
      <c r="AQ907" s="18">
        <v>1</v>
      </c>
      <c r="AR907" s="18" t="s">
        <v>672</v>
      </c>
      <c r="AS907" s="57" t="s">
        <v>257</v>
      </c>
      <c r="AT907" s="18" t="s">
        <v>257</v>
      </c>
      <c r="AU907" s="62">
        <f t="shared" si="209"/>
        <v>0</v>
      </c>
      <c r="AV907" s="62">
        <v>0</v>
      </c>
      <c r="AW907" s="26" t="s">
        <v>557</v>
      </c>
      <c r="AX907" s="68">
        <v>15</v>
      </c>
      <c r="AY907" s="26" t="s">
        <v>522</v>
      </c>
      <c r="AZ907" s="18" t="s">
        <v>257</v>
      </c>
      <c r="BA907" s="18" t="s">
        <v>257</v>
      </c>
      <c r="BB907" s="18" t="s">
        <v>1318</v>
      </c>
      <c r="BC907" s="18"/>
      <c r="BD907" s="18"/>
      <c r="BE907" s="18"/>
      <c r="BF907" s="18"/>
      <c r="BG907" s="18"/>
      <c r="BH907" s="18"/>
      <c r="BI907" s="18"/>
      <c r="BJ907" s="18"/>
      <c r="BK907" s="18"/>
      <c r="BL907" s="18"/>
      <c r="BM907" s="18"/>
      <c r="BN907" s="18"/>
      <c r="BO907" s="18"/>
      <c r="BP907" s="18"/>
      <c r="BQ907" s="18"/>
      <c r="BR907" s="18"/>
      <c r="BS907" s="18"/>
      <c r="BT907" s="18"/>
      <c r="BU907" s="18"/>
      <c r="BV907" s="18"/>
      <c r="BW907" s="18"/>
      <c r="BX907" s="18"/>
      <c r="BY907" s="18"/>
      <c r="BZ907" s="18"/>
      <c r="CA907" s="18"/>
      <c r="CB907" s="18"/>
      <c r="CC907" s="18"/>
      <c r="CD907" s="18"/>
      <c r="CE907" s="18"/>
      <c r="CF907" s="18"/>
      <c r="CG907" s="18"/>
      <c r="CH907" s="18"/>
      <c r="CI907" s="18"/>
      <c r="CJ907" s="18"/>
      <c r="CK907" s="18"/>
      <c r="CL907" s="18"/>
      <c r="CM907" s="18"/>
      <c r="CN907" s="18"/>
      <c r="CO907" s="18"/>
      <c r="CP907" s="18"/>
      <c r="CQ907" s="18"/>
      <c r="CR907" s="18"/>
      <c r="CS907" s="18"/>
      <c r="CT907" s="18"/>
      <c r="CU907" s="18"/>
      <c r="CV907" s="18"/>
      <c r="CW907" s="18"/>
      <c r="CX907" s="18"/>
      <c r="CY907" s="18"/>
      <c r="CZ907" s="18"/>
      <c r="DA907" s="18"/>
      <c r="DB907" s="18"/>
      <c r="DC907" s="18"/>
      <c r="DD907" s="18"/>
      <c r="DE907" s="18"/>
      <c r="DF907" s="18"/>
      <c r="DG907" s="18"/>
      <c r="DH907" s="18"/>
      <c r="DI907" s="18"/>
      <c r="DJ907" s="18"/>
      <c r="DK907" s="18"/>
      <c r="DL907" s="18"/>
      <c r="DM907" s="18"/>
      <c r="DN907" s="18"/>
      <c r="DO907" s="18"/>
      <c r="DP907" s="18"/>
      <c r="DQ907" s="18"/>
      <c r="DR907" s="18"/>
      <c r="DS907" s="18"/>
      <c r="DT907" s="18"/>
      <c r="DU907" s="18"/>
      <c r="DV907" s="18"/>
      <c r="DW907" s="18"/>
      <c r="DX907" s="18"/>
      <c r="DY907" s="57"/>
      <c r="DZ907" s="18">
        <v>0</v>
      </c>
      <c r="EA907" s="18"/>
      <c r="EB907" s="18"/>
      <c r="EC907" s="18"/>
      <c r="ED907" s="18"/>
      <c r="EE907" s="18"/>
      <c r="EF907" s="18"/>
      <c r="EG907" s="18"/>
      <c r="EH907" s="18" t="s">
        <v>1319</v>
      </c>
      <c r="EI907" s="18" cm="1">
        <f t="array" ref="EI907">IF(SUMPRODUCT(--(DO907:DS907&lt;&gt;""))=0, 0,1)</f>
        <v>0</v>
      </c>
      <c r="EJ907" s="18" cm="1">
        <f t="array" ref="EJ907">IF(SUMPRODUCT(--(DT907:EG907&lt;&gt;""))=0, 0,1)</f>
        <v>1</v>
      </c>
      <c r="EK907" s="18" cm="1">
        <f t="array" ref="EK907">IF(SUMPRODUCT(--(EC907:EG907&lt;&gt;""))=0, 0,1)</f>
        <v>0</v>
      </c>
      <c r="EL907" s="18" cm="1">
        <f t="array" ref="EL907">IF(SUMPRODUCT(--(EE907:EG907&lt;&gt;""))=0, 0,1)</f>
        <v>0</v>
      </c>
      <c r="EM907" s="18">
        <f t="shared" si="217"/>
        <v>0</v>
      </c>
      <c r="EN907" s="18" t="str">
        <f t="shared" si="218"/>
        <v>NA</v>
      </c>
      <c r="EO907" s="18">
        <f t="shared" si="219"/>
        <v>0</v>
      </c>
      <c r="EP907" s="18" t="str">
        <f t="shared" si="220"/>
        <v>NA</v>
      </c>
      <c r="EQ907" s="18" t="str">
        <f t="shared" si="221"/>
        <v>NA</v>
      </c>
      <c r="ER907" s="58" t="s">
        <v>2080</v>
      </c>
      <c r="ES907" s="59">
        <v>43794</v>
      </c>
      <c r="ET907" s="18" t="s">
        <v>1320</v>
      </c>
      <c r="EU907" s="18" t="s">
        <v>1308</v>
      </c>
    </row>
    <row r="908" spans="1:151" ht="15.75" customHeight="1" x14ac:dyDescent="0.2">
      <c r="A908" s="5" t="s">
        <v>367</v>
      </c>
      <c r="B908" s="24" t="s">
        <v>3097</v>
      </c>
      <c r="C908" s="26">
        <v>1</v>
      </c>
      <c r="D908" s="18" t="s">
        <v>1333</v>
      </c>
      <c r="E908" s="18" t="s">
        <v>257</v>
      </c>
      <c r="F908" s="18" t="s">
        <v>553</v>
      </c>
      <c r="G908" s="18" t="s">
        <v>575</v>
      </c>
      <c r="H908" s="18" t="s">
        <v>1362</v>
      </c>
      <c r="I908" s="18" t="s">
        <v>552</v>
      </c>
      <c r="J908" s="18" t="s">
        <v>363</v>
      </c>
      <c r="K908" s="18" t="s">
        <v>363</v>
      </c>
      <c r="L908" s="18" t="s">
        <v>363</v>
      </c>
      <c r="M908" s="18" t="s">
        <v>253</v>
      </c>
      <c r="N908" s="56">
        <v>74</v>
      </c>
      <c r="O908" s="18" t="s">
        <v>1309</v>
      </c>
      <c r="P908" s="18" t="s">
        <v>261</v>
      </c>
      <c r="Q908" s="18" t="s">
        <v>254</v>
      </c>
      <c r="R908" s="24" t="s">
        <v>257</v>
      </c>
      <c r="S908" s="24" t="s">
        <v>257</v>
      </c>
      <c r="T908" s="26" t="s">
        <v>917</v>
      </c>
      <c r="U908" s="26" t="s">
        <v>595</v>
      </c>
      <c r="V908" s="26" t="s">
        <v>1312</v>
      </c>
      <c r="W908" s="26" t="s">
        <v>1313</v>
      </c>
      <c r="X908" s="18" t="s">
        <v>1314</v>
      </c>
      <c r="Y908" s="18">
        <v>42.5</v>
      </c>
      <c r="Z908" s="18" t="s">
        <v>474</v>
      </c>
      <c r="AA908" s="18">
        <v>42.5</v>
      </c>
      <c r="AB908" s="57" t="s">
        <v>257</v>
      </c>
      <c r="AC908" s="18" t="s">
        <v>1315</v>
      </c>
      <c r="AD908" s="18" t="s">
        <v>257</v>
      </c>
      <c r="AE908" s="18" t="s">
        <v>257</v>
      </c>
      <c r="AF908" s="18" t="s">
        <v>257</v>
      </c>
      <c r="AG908" s="18" t="s">
        <v>257</v>
      </c>
      <c r="AH908" s="18" t="s">
        <v>257</v>
      </c>
      <c r="AI908" s="18">
        <v>15</v>
      </c>
      <c r="AJ908" s="18" t="s">
        <v>522</v>
      </c>
      <c r="AK908" s="18">
        <v>15</v>
      </c>
      <c r="AL908" s="18" t="s">
        <v>1370</v>
      </c>
      <c r="AM908" s="18" t="s">
        <v>376</v>
      </c>
      <c r="AN908" s="57">
        <v>98.5</v>
      </c>
      <c r="AO908" s="18" t="s">
        <v>1317</v>
      </c>
      <c r="AP908" s="26" t="s">
        <v>479</v>
      </c>
      <c r="AQ908" s="18">
        <v>2</v>
      </c>
      <c r="AR908" s="18" t="s">
        <v>672</v>
      </c>
      <c r="AS908" s="57" t="s">
        <v>257</v>
      </c>
      <c r="AT908" s="18" t="s">
        <v>257</v>
      </c>
      <c r="AU908" s="62">
        <f t="shared" si="209"/>
        <v>0.35</v>
      </c>
      <c r="AV908" s="62">
        <v>0.35</v>
      </c>
      <c r="AW908" s="26" t="s">
        <v>557</v>
      </c>
      <c r="AX908" s="68">
        <v>15</v>
      </c>
      <c r="AY908" s="26" t="s">
        <v>522</v>
      </c>
      <c r="AZ908" s="18" t="s">
        <v>257</v>
      </c>
      <c r="BA908" s="18" t="s">
        <v>257</v>
      </c>
      <c r="BB908" s="18" t="s">
        <v>1318</v>
      </c>
      <c r="BC908" s="18"/>
      <c r="BD908" s="18"/>
      <c r="BE908" s="18"/>
      <c r="BF908" s="18"/>
      <c r="BG908" s="18"/>
      <c r="BH908" s="18"/>
      <c r="BI908" s="18"/>
      <c r="BJ908" s="18"/>
      <c r="BK908" s="18"/>
      <c r="BL908" s="18"/>
      <c r="BM908" s="18"/>
      <c r="BN908" s="18"/>
      <c r="BO908" s="18"/>
      <c r="BP908" s="18"/>
      <c r="BQ908" s="18"/>
      <c r="BR908" s="18"/>
      <c r="BS908" s="18"/>
      <c r="BT908" s="18"/>
      <c r="BU908" s="18"/>
      <c r="BV908" s="18"/>
      <c r="BW908" s="18"/>
      <c r="BX908" s="18"/>
      <c r="BY908" s="18"/>
      <c r="BZ908" s="18"/>
      <c r="CA908" s="18"/>
      <c r="CB908" s="18"/>
      <c r="CC908" s="18"/>
      <c r="CD908" s="18"/>
      <c r="CE908" s="18"/>
      <c r="CF908" s="18"/>
      <c r="CG908" s="18"/>
      <c r="CH908" s="18"/>
      <c r="CI908" s="18"/>
      <c r="CJ908" s="18"/>
      <c r="CK908" s="18"/>
      <c r="CL908" s="18"/>
      <c r="CM908" s="18"/>
      <c r="CN908" s="18"/>
      <c r="CO908" s="18"/>
      <c r="CP908" s="18"/>
      <c r="CQ908" s="18"/>
      <c r="CR908" s="18"/>
      <c r="CS908" s="18"/>
      <c r="CT908" s="18"/>
      <c r="CU908" s="18"/>
      <c r="CV908" s="18"/>
      <c r="CW908" s="18"/>
      <c r="CX908" s="18"/>
      <c r="CY908" s="18"/>
      <c r="CZ908" s="18"/>
      <c r="DA908" s="18"/>
      <c r="DB908" s="18"/>
      <c r="DC908" s="18"/>
      <c r="DD908" s="18"/>
      <c r="DE908" s="18"/>
      <c r="DF908" s="18"/>
      <c r="DG908" s="18"/>
      <c r="DH908" s="18"/>
      <c r="DI908" s="18"/>
      <c r="DJ908" s="18"/>
      <c r="DK908" s="18"/>
      <c r="DL908" s="18"/>
      <c r="DM908" s="18"/>
      <c r="DN908" s="18"/>
      <c r="DO908" s="18"/>
      <c r="DP908" s="18"/>
      <c r="DQ908" s="18"/>
      <c r="DR908" s="18"/>
      <c r="DS908" s="18"/>
      <c r="DT908" s="18"/>
      <c r="DU908" s="18"/>
      <c r="DV908" s="18"/>
      <c r="DW908" s="18"/>
      <c r="DX908" s="18"/>
      <c r="DY908" s="57"/>
      <c r="DZ908" s="18">
        <v>0</v>
      </c>
      <c r="EA908" s="18"/>
      <c r="EB908" s="18"/>
      <c r="EC908" s="18"/>
      <c r="ED908" s="18"/>
      <c r="EE908" s="18"/>
      <c r="EF908" s="18"/>
      <c r="EG908" s="18"/>
      <c r="EH908" s="18" t="s">
        <v>1319</v>
      </c>
      <c r="EI908" s="18" cm="1">
        <f t="array" ref="EI908">IF(SUMPRODUCT(--(DO908:DS908&lt;&gt;""))=0, 0,1)</f>
        <v>0</v>
      </c>
      <c r="EJ908" s="18" cm="1">
        <f t="array" ref="EJ908">IF(SUMPRODUCT(--(DT908:EG908&lt;&gt;""))=0, 0,1)</f>
        <v>1</v>
      </c>
      <c r="EK908" s="18" cm="1">
        <f t="array" ref="EK908">IF(SUMPRODUCT(--(EC908:EG908&lt;&gt;""))=0, 0,1)</f>
        <v>0</v>
      </c>
      <c r="EL908" s="18" cm="1">
        <f t="array" ref="EL908">IF(SUMPRODUCT(--(EE908:EG908&lt;&gt;""))=0, 0,1)</f>
        <v>0</v>
      </c>
      <c r="EM908" s="18">
        <f t="shared" si="217"/>
        <v>0</v>
      </c>
      <c r="EN908" s="18" t="str">
        <f t="shared" si="218"/>
        <v>NA</v>
      </c>
      <c r="EO908" s="18">
        <f t="shared" si="219"/>
        <v>0</v>
      </c>
      <c r="EP908" s="18" t="str">
        <f t="shared" si="220"/>
        <v>NA</v>
      </c>
      <c r="EQ908" s="18" t="str">
        <f t="shared" si="221"/>
        <v>NA</v>
      </c>
      <c r="ER908" s="58" t="s">
        <v>2080</v>
      </c>
      <c r="ES908" s="59">
        <v>43794</v>
      </c>
      <c r="ET908" s="18" t="s">
        <v>1320</v>
      </c>
      <c r="EU908" s="18" t="s">
        <v>1308</v>
      </c>
    </row>
    <row r="909" spans="1:151" ht="15.75" customHeight="1" x14ac:dyDescent="0.2">
      <c r="A909" s="5" t="s">
        <v>367</v>
      </c>
      <c r="B909" s="24" t="s">
        <v>3097</v>
      </c>
      <c r="C909" s="26">
        <v>1</v>
      </c>
      <c r="D909" s="18" t="s">
        <v>1335</v>
      </c>
      <c r="E909" s="18" t="s">
        <v>257</v>
      </c>
      <c r="F909" s="18" t="s">
        <v>553</v>
      </c>
      <c r="G909" s="60" t="s">
        <v>575</v>
      </c>
      <c r="H909" s="18" t="s">
        <v>1362</v>
      </c>
      <c r="I909" s="18" t="s">
        <v>552</v>
      </c>
      <c r="J909" s="18" t="s">
        <v>363</v>
      </c>
      <c r="K909" s="18" t="s">
        <v>363</v>
      </c>
      <c r="L909" s="18" t="s">
        <v>363</v>
      </c>
      <c r="M909" s="18" t="s">
        <v>253</v>
      </c>
      <c r="N909" s="56">
        <v>74</v>
      </c>
      <c r="O909" s="18" t="s">
        <v>1309</v>
      </c>
      <c r="P909" s="18" t="s">
        <v>261</v>
      </c>
      <c r="Q909" s="18" t="s">
        <v>254</v>
      </c>
      <c r="R909" s="24" t="s">
        <v>257</v>
      </c>
      <c r="S909" s="24" t="s">
        <v>257</v>
      </c>
      <c r="T909" s="26" t="s">
        <v>917</v>
      </c>
      <c r="U909" s="26" t="s">
        <v>595</v>
      </c>
      <c r="V909" s="26" t="s">
        <v>1312</v>
      </c>
      <c r="W909" s="26" t="s">
        <v>1313</v>
      </c>
      <c r="X909" s="18" t="s">
        <v>1314</v>
      </c>
      <c r="Y909" s="18">
        <v>55.8</v>
      </c>
      <c r="Z909" s="18" t="s">
        <v>474</v>
      </c>
      <c r="AA909" s="18">
        <v>55.8</v>
      </c>
      <c r="AB909" s="57" t="s">
        <v>257</v>
      </c>
      <c r="AC909" s="18" t="s">
        <v>1315</v>
      </c>
      <c r="AD909" s="18" t="s">
        <v>257</v>
      </c>
      <c r="AE909" s="18" t="s">
        <v>257</v>
      </c>
      <c r="AF909" s="18" t="s">
        <v>257</v>
      </c>
      <c r="AG909" s="18" t="s">
        <v>257</v>
      </c>
      <c r="AH909" s="18" t="s">
        <v>257</v>
      </c>
      <c r="AI909" s="18">
        <v>15</v>
      </c>
      <c r="AJ909" s="18" t="s">
        <v>522</v>
      </c>
      <c r="AK909" s="18">
        <v>15</v>
      </c>
      <c r="AL909" s="18" t="s">
        <v>1371</v>
      </c>
      <c r="AM909" s="18" t="s">
        <v>376</v>
      </c>
      <c r="AN909" s="57">
        <v>99</v>
      </c>
      <c r="AO909" s="18" t="s">
        <v>1317</v>
      </c>
      <c r="AP909" s="26" t="s">
        <v>479</v>
      </c>
      <c r="AQ909" s="18">
        <v>1</v>
      </c>
      <c r="AR909" s="18" t="s">
        <v>672</v>
      </c>
      <c r="AS909" s="57" t="s">
        <v>257</v>
      </c>
      <c r="AT909" s="18" t="s">
        <v>257</v>
      </c>
      <c r="AU909" s="62">
        <f t="shared" si="209"/>
        <v>0</v>
      </c>
      <c r="AV909" s="62">
        <v>0</v>
      </c>
      <c r="AW909" s="26" t="s">
        <v>557</v>
      </c>
      <c r="AX909" s="68">
        <v>15</v>
      </c>
      <c r="AY909" s="26" t="s">
        <v>522</v>
      </c>
      <c r="AZ909" s="18" t="s">
        <v>257</v>
      </c>
      <c r="BA909" s="18" t="s">
        <v>257</v>
      </c>
      <c r="BB909" s="18" t="s">
        <v>1318</v>
      </c>
      <c r="BC909" s="18"/>
      <c r="BD909" s="18"/>
      <c r="BE909" s="18"/>
      <c r="BF909" s="18"/>
      <c r="BG909" s="18"/>
      <c r="BH909" s="18"/>
      <c r="BI909" s="18"/>
      <c r="BJ909" s="18"/>
      <c r="BK909" s="18"/>
      <c r="BL909" s="18"/>
      <c r="BM909" s="18"/>
      <c r="BN909" s="18"/>
      <c r="BO909" s="18"/>
      <c r="BP909" s="18"/>
      <c r="BQ909" s="18"/>
      <c r="BR909" s="18"/>
      <c r="BS909" s="18"/>
      <c r="BT909" s="18"/>
      <c r="BU909" s="18"/>
      <c r="BV909" s="18"/>
      <c r="BW909" s="18"/>
      <c r="BX909" s="18"/>
      <c r="BY909" s="18"/>
      <c r="BZ909" s="18"/>
      <c r="CA909" s="18"/>
      <c r="CB909" s="18"/>
      <c r="CC909" s="18"/>
      <c r="CD909" s="18"/>
      <c r="CE909" s="18"/>
      <c r="CF909" s="18"/>
      <c r="CG909" s="18"/>
      <c r="CH909" s="18"/>
      <c r="CI909" s="18"/>
      <c r="CJ909" s="18"/>
      <c r="CK909" s="18"/>
      <c r="CL909" s="18"/>
      <c r="CM909" s="18"/>
      <c r="CN909" s="18"/>
      <c r="CO909" s="18"/>
      <c r="CP909" s="18"/>
      <c r="CQ909" s="18"/>
      <c r="CR909" s="18"/>
      <c r="CS909" s="18"/>
      <c r="CT909" s="18"/>
      <c r="CU909" s="18"/>
      <c r="CV909" s="18"/>
      <c r="CW909" s="18"/>
      <c r="CX909" s="18"/>
      <c r="CY909" s="18"/>
      <c r="CZ909" s="18"/>
      <c r="DA909" s="18"/>
      <c r="DB909" s="18"/>
      <c r="DC909" s="18"/>
      <c r="DD909" s="18"/>
      <c r="DE909" s="18"/>
      <c r="DF909" s="18"/>
      <c r="DG909" s="18"/>
      <c r="DH909" s="18"/>
      <c r="DI909" s="18"/>
      <c r="DJ909" s="18"/>
      <c r="DK909" s="18"/>
      <c r="DL909" s="18"/>
      <c r="DM909" s="18"/>
      <c r="DN909" s="18"/>
      <c r="DO909" s="18"/>
      <c r="DP909" s="18"/>
      <c r="DQ909" s="18"/>
      <c r="DR909" s="18"/>
      <c r="DS909" s="18"/>
      <c r="DT909" s="18"/>
      <c r="DU909" s="18"/>
      <c r="DV909" s="18"/>
      <c r="DW909" s="18"/>
      <c r="DX909" s="18"/>
      <c r="DY909" s="57"/>
      <c r="DZ909" s="18">
        <v>0</v>
      </c>
      <c r="EA909" s="18"/>
      <c r="EB909" s="18"/>
      <c r="EC909" s="18"/>
      <c r="ED909" s="18"/>
      <c r="EE909" s="18"/>
      <c r="EF909" s="18"/>
      <c r="EG909" s="18"/>
      <c r="EH909" s="18" t="s">
        <v>1319</v>
      </c>
      <c r="EI909" s="18" cm="1">
        <f t="array" ref="EI909">IF(SUMPRODUCT(--(DO909:DS909&lt;&gt;""))=0, 0,1)</f>
        <v>0</v>
      </c>
      <c r="EJ909" s="18" cm="1">
        <f t="array" ref="EJ909">IF(SUMPRODUCT(--(DT909:EG909&lt;&gt;""))=0, 0,1)</f>
        <v>1</v>
      </c>
      <c r="EK909" s="18" cm="1">
        <f t="array" ref="EK909">IF(SUMPRODUCT(--(EC909:EG909&lt;&gt;""))=0, 0,1)</f>
        <v>0</v>
      </c>
      <c r="EL909" s="18" cm="1">
        <f t="array" ref="EL909">IF(SUMPRODUCT(--(EE909:EG909&lt;&gt;""))=0, 0,1)</f>
        <v>0</v>
      </c>
      <c r="EM909" s="18">
        <f t="shared" si="217"/>
        <v>0</v>
      </c>
      <c r="EN909" s="18" t="str">
        <f t="shared" si="218"/>
        <v>NA</v>
      </c>
      <c r="EO909" s="18">
        <f t="shared" si="219"/>
        <v>0</v>
      </c>
      <c r="EP909" s="18" t="str">
        <f t="shared" si="220"/>
        <v>NA</v>
      </c>
      <c r="EQ909" s="18" t="str">
        <f t="shared" si="221"/>
        <v>NA</v>
      </c>
      <c r="ER909" s="58" t="s">
        <v>2080</v>
      </c>
      <c r="ES909" s="59">
        <v>43794</v>
      </c>
      <c r="ET909" s="18" t="s">
        <v>1320</v>
      </c>
      <c r="EU909" s="18" t="s">
        <v>1308</v>
      </c>
    </row>
    <row r="910" spans="1:151" ht="15.75" customHeight="1" x14ac:dyDescent="0.2">
      <c r="A910" s="5" t="s">
        <v>367</v>
      </c>
      <c r="B910" s="24" t="s">
        <v>3097</v>
      </c>
      <c r="C910" s="26">
        <v>1</v>
      </c>
      <c r="D910" s="18" t="s">
        <v>1337</v>
      </c>
      <c r="E910" s="18" t="s">
        <v>257</v>
      </c>
      <c r="F910" s="18" t="s">
        <v>553</v>
      </c>
      <c r="G910" s="18" t="s">
        <v>575</v>
      </c>
      <c r="H910" s="18" t="s">
        <v>1362</v>
      </c>
      <c r="I910" s="18" t="s">
        <v>552</v>
      </c>
      <c r="J910" s="18" t="s">
        <v>363</v>
      </c>
      <c r="K910" s="18" t="s">
        <v>363</v>
      </c>
      <c r="L910" s="18" t="s">
        <v>363</v>
      </c>
      <c r="M910" s="18" t="s">
        <v>253</v>
      </c>
      <c r="N910" s="56">
        <v>74</v>
      </c>
      <c r="O910" s="18" t="s">
        <v>1309</v>
      </c>
      <c r="P910" s="18" t="s">
        <v>261</v>
      </c>
      <c r="Q910" s="18" t="s">
        <v>254</v>
      </c>
      <c r="R910" s="24" t="s">
        <v>257</v>
      </c>
      <c r="S910" s="24" t="s">
        <v>257</v>
      </c>
      <c r="T910" s="26" t="s">
        <v>917</v>
      </c>
      <c r="U910" s="26" t="s">
        <v>595</v>
      </c>
      <c r="V910" s="26" t="s">
        <v>1312</v>
      </c>
      <c r="W910" s="26" t="s">
        <v>1313</v>
      </c>
      <c r="X910" s="18" t="s">
        <v>1314</v>
      </c>
      <c r="Y910" s="18">
        <v>73.099999999999994</v>
      </c>
      <c r="Z910" s="18" t="s">
        <v>474</v>
      </c>
      <c r="AA910" s="18">
        <v>73.099999999999994</v>
      </c>
      <c r="AB910" s="57" t="s">
        <v>257</v>
      </c>
      <c r="AC910" s="18" t="s">
        <v>1315</v>
      </c>
      <c r="AD910" s="18" t="s">
        <v>257</v>
      </c>
      <c r="AE910" s="18" t="s">
        <v>257</v>
      </c>
      <c r="AF910" s="18" t="s">
        <v>257</v>
      </c>
      <c r="AG910" s="18" t="s">
        <v>257</v>
      </c>
      <c r="AH910" s="18" t="s">
        <v>257</v>
      </c>
      <c r="AI910" s="18">
        <v>15</v>
      </c>
      <c r="AJ910" s="18" t="s">
        <v>522</v>
      </c>
      <c r="AK910" s="18">
        <v>15</v>
      </c>
      <c r="AL910" s="18" t="s">
        <v>1372</v>
      </c>
      <c r="AM910" s="18" t="s">
        <v>376</v>
      </c>
      <c r="AN910" s="57">
        <v>99</v>
      </c>
      <c r="AO910" s="18" t="s">
        <v>1317</v>
      </c>
      <c r="AP910" s="26" t="s">
        <v>479</v>
      </c>
      <c r="AQ910" s="18">
        <v>1</v>
      </c>
      <c r="AR910" s="18" t="s">
        <v>672</v>
      </c>
      <c r="AS910" s="57" t="s">
        <v>257</v>
      </c>
      <c r="AT910" s="18" t="s">
        <v>257</v>
      </c>
      <c r="AU910" s="62">
        <f t="shared" si="209"/>
        <v>0</v>
      </c>
      <c r="AV910" s="62">
        <v>0</v>
      </c>
      <c r="AW910" s="26" t="s">
        <v>557</v>
      </c>
      <c r="AX910" s="68">
        <v>15</v>
      </c>
      <c r="AY910" s="26" t="s">
        <v>522</v>
      </c>
      <c r="AZ910" s="18" t="s">
        <v>257</v>
      </c>
      <c r="BA910" s="18" t="s">
        <v>257</v>
      </c>
      <c r="BB910" s="18" t="s">
        <v>1318</v>
      </c>
      <c r="BC910" s="18"/>
      <c r="BD910" s="18"/>
      <c r="BE910" s="18"/>
      <c r="BF910" s="18"/>
      <c r="BG910" s="18"/>
      <c r="BH910" s="18"/>
      <c r="BI910" s="18"/>
      <c r="BJ910" s="18"/>
      <c r="BK910" s="18"/>
      <c r="BL910" s="18"/>
      <c r="BM910" s="18"/>
      <c r="BN910" s="18"/>
      <c r="BO910" s="18"/>
      <c r="BP910" s="18"/>
      <c r="BQ910" s="18"/>
      <c r="BR910" s="18"/>
      <c r="BS910" s="18"/>
      <c r="BT910" s="18"/>
      <c r="BU910" s="18"/>
      <c r="BV910" s="18"/>
      <c r="BW910" s="18"/>
      <c r="BX910" s="18"/>
      <c r="BY910" s="18"/>
      <c r="BZ910" s="18"/>
      <c r="CA910" s="18"/>
      <c r="CB910" s="18"/>
      <c r="CC910" s="18"/>
      <c r="CD910" s="18"/>
      <c r="CE910" s="18"/>
      <c r="CF910" s="18"/>
      <c r="CG910" s="18"/>
      <c r="CH910" s="18"/>
      <c r="CI910" s="18"/>
      <c r="CJ910" s="18"/>
      <c r="CK910" s="18"/>
      <c r="CL910" s="18"/>
      <c r="CM910" s="18"/>
      <c r="CN910" s="18"/>
      <c r="CO910" s="18"/>
      <c r="CP910" s="18"/>
      <c r="CQ910" s="18"/>
      <c r="CR910" s="18"/>
      <c r="CS910" s="18"/>
      <c r="CT910" s="18"/>
      <c r="CU910" s="18"/>
      <c r="CV910" s="18"/>
      <c r="CW910" s="18"/>
      <c r="CX910" s="18"/>
      <c r="CY910" s="18"/>
      <c r="CZ910" s="18"/>
      <c r="DA910" s="18"/>
      <c r="DB910" s="18"/>
      <c r="DC910" s="18"/>
      <c r="DD910" s="18"/>
      <c r="DE910" s="18"/>
      <c r="DF910" s="18"/>
      <c r="DG910" s="18"/>
      <c r="DH910" s="18"/>
      <c r="DI910" s="18"/>
      <c r="DJ910" s="18"/>
      <c r="DK910" s="18"/>
      <c r="DL910" s="18"/>
      <c r="DM910" s="18"/>
      <c r="DN910" s="18"/>
      <c r="DO910" s="18"/>
      <c r="DP910" s="18"/>
      <c r="DQ910" s="18"/>
      <c r="DR910" s="18"/>
      <c r="DS910" s="18"/>
      <c r="DT910" s="18"/>
      <c r="DU910" s="18"/>
      <c r="DV910" s="18"/>
      <c r="DW910" s="18"/>
      <c r="DX910" s="18"/>
      <c r="DY910" s="57"/>
      <c r="DZ910" s="18">
        <v>0</v>
      </c>
      <c r="EA910" s="18"/>
      <c r="EB910" s="18"/>
      <c r="EC910" s="18"/>
      <c r="ED910" s="18"/>
      <c r="EE910" s="18"/>
      <c r="EF910" s="18"/>
      <c r="EG910" s="18"/>
      <c r="EH910" s="18" t="s">
        <v>1319</v>
      </c>
      <c r="EI910" s="18" cm="1">
        <f t="array" ref="EI910">IF(SUMPRODUCT(--(DO910:DS910&lt;&gt;""))=0, 0,1)</f>
        <v>0</v>
      </c>
      <c r="EJ910" s="18" cm="1">
        <f t="array" ref="EJ910">IF(SUMPRODUCT(--(DT910:EG910&lt;&gt;""))=0, 0,1)</f>
        <v>1</v>
      </c>
      <c r="EK910" s="18" cm="1">
        <f t="array" ref="EK910">IF(SUMPRODUCT(--(EC910:EG910&lt;&gt;""))=0, 0,1)</f>
        <v>0</v>
      </c>
      <c r="EL910" s="18" cm="1">
        <f t="array" ref="EL910">IF(SUMPRODUCT(--(EE910:EG910&lt;&gt;""))=0, 0,1)</f>
        <v>0</v>
      </c>
      <c r="EM910" s="18">
        <f t="shared" si="217"/>
        <v>0</v>
      </c>
      <c r="EN910" s="18" t="str">
        <f t="shared" si="218"/>
        <v>NA</v>
      </c>
      <c r="EO910" s="18">
        <f t="shared" si="219"/>
        <v>0</v>
      </c>
      <c r="EP910" s="18" t="str">
        <f t="shared" si="220"/>
        <v>NA</v>
      </c>
      <c r="EQ910" s="18" t="str">
        <f t="shared" si="221"/>
        <v>NA</v>
      </c>
      <c r="ER910" s="58" t="s">
        <v>2080</v>
      </c>
      <c r="ES910" s="59">
        <v>43794</v>
      </c>
      <c r="ET910" s="18" t="s">
        <v>1320</v>
      </c>
      <c r="EU910" s="18" t="s">
        <v>1308</v>
      </c>
    </row>
    <row r="911" spans="1:151" ht="15.75" customHeight="1" x14ac:dyDescent="0.2">
      <c r="A911" s="5" t="s">
        <v>367</v>
      </c>
      <c r="B911" s="24" t="s">
        <v>3097</v>
      </c>
      <c r="C911" s="26">
        <v>1</v>
      </c>
      <c r="D911" s="18" t="s">
        <v>1350</v>
      </c>
      <c r="E911" s="18" t="s">
        <v>257</v>
      </c>
      <c r="F911" s="18" t="s">
        <v>553</v>
      </c>
      <c r="G911" s="18" t="s">
        <v>575</v>
      </c>
      <c r="H911" s="18" t="s">
        <v>1362</v>
      </c>
      <c r="I911" s="18" t="s">
        <v>552</v>
      </c>
      <c r="J911" s="18" t="s">
        <v>363</v>
      </c>
      <c r="K911" s="18" t="s">
        <v>363</v>
      </c>
      <c r="L911" s="18" t="s">
        <v>363</v>
      </c>
      <c r="M911" s="18" t="s">
        <v>253</v>
      </c>
      <c r="N911" s="56">
        <v>74</v>
      </c>
      <c r="O911" s="18" t="s">
        <v>1309</v>
      </c>
      <c r="P911" s="18" t="s">
        <v>261</v>
      </c>
      <c r="Q911" s="18" t="s">
        <v>254</v>
      </c>
      <c r="R911" s="24" t="s">
        <v>257</v>
      </c>
      <c r="S911" s="24" t="s">
        <v>257</v>
      </c>
      <c r="T911" s="26" t="s">
        <v>917</v>
      </c>
      <c r="U911" s="26" t="s">
        <v>595</v>
      </c>
      <c r="V911" s="26" t="s">
        <v>1312</v>
      </c>
      <c r="W911" s="26" t="s">
        <v>1313</v>
      </c>
      <c r="X911" s="18" t="s">
        <v>1314</v>
      </c>
      <c r="Y911" s="18">
        <v>95.9</v>
      </c>
      <c r="Z911" s="18" t="s">
        <v>474</v>
      </c>
      <c r="AA911" s="18">
        <v>95.9</v>
      </c>
      <c r="AB911" s="57" t="s">
        <v>257</v>
      </c>
      <c r="AC911" s="18" t="s">
        <v>1315</v>
      </c>
      <c r="AD911" s="18" t="s">
        <v>257</v>
      </c>
      <c r="AE911" s="18" t="s">
        <v>257</v>
      </c>
      <c r="AF911" s="18" t="s">
        <v>257</v>
      </c>
      <c r="AG911" s="18" t="s">
        <v>257</v>
      </c>
      <c r="AH911" s="18" t="s">
        <v>257</v>
      </c>
      <c r="AI911" s="18">
        <v>15</v>
      </c>
      <c r="AJ911" s="18" t="s">
        <v>522</v>
      </c>
      <c r="AK911" s="18">
        <v>15</v>
      </c>
      <c r="AL911" s="18" t="s">
        <v>1373</v>
      </c>
      <c r="AM911" s="18" t="s">
        <v>376</v>
      </c>
      <c r="AN911" s="57">
        <v>98.5</v>
      </c>
      <c r="AO911" s="18" t="s">
        <v>1317</v>
      </c>
      <c r="AP911" s="26" t="s">
        <v>479</v>
      </c>
      <c r="AQ911" s="18">
        <v>2</v>
      </c>
      <c r="AR911" s="18" t="s">
        <v>672</v>
      </c>
      <c r="AS911" s="57" t="s">
        <v>257</v>
      </c>
      <c r="AT911" s="18" t="s">
        <v>257</v>
      </c>
      <c r="AU911" s="62">
        <f t="shared" si="209"/>
        <v>1.06</v>
      </c>
      <c r="AV911" s="62">
        <v>1.06</v>
      </c>
      <c r="AW911" s="26" t="s">
        <v>557</v>
      </c>
      <c r="AX911" s="68">
        <v>15</v>
      </c>
      <c r="AY911" s="26" t="s">
        <v>522</v>
      </c>
      <c r="AZ911" s="18" t="s">
        <v>257</v>
      </c>
      <c r="BA911" s="18" t="s">
        <v>257</v>
      </c>
      <c r="BB911" s="18" t="s">
        <v>1318</v>
      </c>
      <c r="BC911" s="18"/>
      <c r="BD911" s="18"/>
      <c r="BE911" s="18"/>
      <c r="BF911" s="18"/>
      <c r="BG911" s="18"/>
      <c r="BH911" s="18"/>
      <c r="BI911" s="18"/>
      <c r="BJ911" s="18"/>
      <c r="BK911" s="18"/>
      <c r="BL911" s="18"/>
      <c r="BM911" s="18"/>
      <c r="BN911" s="18"/>
      <c r="BO911" s="18"/>
      <c r="BP911" s="18"/>
      <c r="BQ911" s="18"/>
      <c r="BR911" s="18"/>
      <c r="BS911" s="18"/>
      <c r="BT911" s="18"/>
      <c r="BU911" s="18"/>
      <c r="BV911" s="18"/>
      <c r="BW911" s="18"/>
      <c r="BX911" s="18"/>
      <c r="BY911" s="18"/>
      <c r="BZ911" s="18"/>
      <c r="CA911" s="18"/>
      <c r="CB911" s="18"/>
      <c r="CC911" s="18"/>
      <c r="CD911" s="18"/>
      <c r="CE911" s="18"/>
      <c r="CF911" s="18"/>
      <c r="CG911" s="18"/>
      <c r="CH911" s="18"/>
      <c r="CI911" s="18"/>
      <c r="CJ911" s="18"/>
      <c r="CK911" s="18"/>
      <c r="CL911" s="18"/>
      <c r="CM911" s="18"/>
      <c r="CN911" s="18"/>
      <c r="CO911" s="18"/>
      <c r="CP911" s="18"/>
      <c r="CQ911" s="18"/>
      <c r="CR911" s="18"/>
      <c r="CS911" s="18"/>
      <c r="CT911" s="18"/>
      <c r="CU911" s="18"/>
      <c r="CV911" s="18"/>
      <c r="CW911" s="18"/>
      <c r="CX911" s="18"/>
      <c r="CY911" s="18"/>
      <c r="CZ911" s="18"/>
      <c r="DA911" s="18"/>
      <c r="DB911" s="18"/>
      <c r="DC911" s="18"/>
      <c r="DD911" s="18"/>
      <c r="DE911" s="18"/>
      <c r="DF911" s="18"/>
      <c r="DG911" s="18"/>
      <c r="DH911" s="18"/>
      <c r="DI911" s="18"/>
      <c r="DJ911" s="18"/>
      <c r="DK911" s="18"/>
      <c r="DL911" s="18"/>
      <c r="DM911" s="18"/>
      <c r="DN911" s="18"/>
      <c r="DO911" s="18"/>
      <c r="DP911" s="18"/>
      <c r="DQ911" s="18"/>
      <c r="DR911" s="18"/>
      <c r="DS911" s="18"/>
      <c r="DT911" s="18"/>
      <c r="DU911" s="18"/>
      <c r="DV911" s="18"/>
      <c r="DW911" s="18"/>
      <c r="DX911" s="18"/>
      <c r="DY911" s="57"/>
      <c r="DZ911" s="18">
        <v>0</v>
      </c>
      <c r="EA911" s="18"/>
      <c r="EB911" s="18"/>
      <c r="EC911" s="18"/>
      <c r="ED911" s="18"/>
      <c r="EE911" s="18"/>
      <c r="EF911" s="18"/>
      <c r="EG911" s="18"/>
      <c r="EH911" s="18" t="s">
        <v>1319</v>
      </c>
      <c r="EI911" s="18" cm="1">
        <f t="array" ref="EI911">IF(SUMPRODUCT(--(DO911:DS911&lt;&gt;""))=0, 0,1)</f>
        <v>0</v>
      </c>
      <c r="EJ911" s="18" cm="1">
        <f t="array" ref="EJ911">IF(SUMPRODUCT(--(DT911:EG911&lt;&gt;""))=0, 0,1)</f>
        <v>1</v>
      </c>
      <c r="EK911" s="18" cm="1">
        <f t="array" ref="EK911">IF(SUMPRODUCT(--(EC911:EG911&lt;&gt;""))=0, 0,1)</f>
        <v>0</v>
      </c>
      <c r="EL911" s="18" cm="1">
        <f t="array" ref="EL911">IF(SUMPRODUCT(--(EE911:EG911&lt;&gt;""))=0, 0,1)</f>
        <v>0</v>
      </c>
      <c r="EM911" s="18">
        <f t="shared" si="217"/>
        <v>0</v>
      </c>
      <c r="EN911" s="18" t="str">
        <f t="shared" si="218"/>
        <v>NA</v>
      </c>
      <c r="EO911" s="18">
        <f t="shared" si="219"/>
        <v>0</v>
      </c>
      <c r="EP911" s="18" t="str">
        <f t="shared" si="220"/>
        <v>NA</v>
      </c>
      <c r="EQ911" s="18" t="str">
        <f t="shared" si="221"/>
        <v>NA</v>
      </c>
      <c r="ER911" s="58" t="s">
        <v>2080</v>
      </c>
      <c r="ES911" s="59">
        <v>43794</v>
      </c>
      <c r="ET911" s="18" t="s">
        <v>1320</v>
      </c>
      <c r="EU911" s="18" t="s">
        <v>1308</v>
      </c>
    </row>
    <row r="912" spans="1:151" ht="15.75" customHeight="1" x14ac:dyDescent="0.2">
      <c r="A912" s="5" t="s">
        <v>367</v>
      </c>
      <c r="B912" s="24" t="s">
        <v>3097</v>
      </c>
      <c r="C912" s="26">
        <v>1</v>
      </c>
      <c r="D912" s="18" t="s">
        <v>1352</v>
      </c>
      <c r="E912" s="18" t="s">
        <v>257</v>
      </c>
      <c r="F912" s="18" t="s">
        <v>553</v>
      </c>
      <c r="G912" s="18" t="s">
        <v>575</v>
      </c>
      <c r="H912" s="18" t="s">
        <v>1362</v>
      </c>
      <c r="I912" s="18" t="s">
        <v>552</v>
      </c>
      <c r="J912" s="18" t="s">
        <v>363</v>
      </c>
      <c r="K912" s="18" t="s">
        <v>363</v>
      </c>
      <c r="L912" s="18" t="s">
        <v>363</v>
      </c>
      <c r="M912" s="18" t="s">
        <v>253</v>
      </c>
      <c r="N912" s="56">
        <v>74</v>
      </c>
      <c r="O912" s="18" t="s">
        <v>1309</v>
      </c>
      <c r="P912" s="18" t="s">
        <v>261</v>
      </c>
      <c r="Q912" s="18" t="s">
        <v>254</v>
      </c>
      <c r="R912" s="24" t="s">
        <v>257</v>
      </c>
      <c r="S912" s="24" t="s">
        <v>257</v>
      </c>
      <c r="T912" s="26" t="s">
        <v>917</v>
      </c>
      <c r="U912" s="26" t="s">
        <v>595</v>
      </c>
      <c r="V912" s="26" t="s">
        <v>1312</v>
      </c>
      <c r="W912" s="26" t="s">
        <v>1313</v>
      </c>
      <c r="X912" s="18" t="s">
        <v>1314</v>
      </c>
      <c r="Y912" s="18">
        <v>125.4</v>
      </c>
      <c r="Z912" s="18" t="s">
        <v>474</v>
      </c>
      <c r="AA912" s="18">
        <v>125.4</v>
      </c>
      <c r="AB912" s="57" t="s">
        <v>257</v>
      </c>
      <c r="AC912" s="18" t="s">
        <v>1315</v>
      </c>
      <c r="AD912" s="18" t="s">
        <v>257</v>
      </c>
      <c r="AE912" s="18" t="s">
        <v>257</v>
      </c>
      <c r="AF912" s="18" t="s">
        <v>257</v>
      </c>
      <c r="AG912" s="18" t="s">
        <v>257</v>
      </c>
      <c r="AH912" s="18" t="s">
        <v>257</v>
      </c>
      <c r="AI912" s="18">
        <v>15</v>
      </c>
      <c r="AJ912" s="18" t="s">
        <v>522</v>
      </c>
      <c r="AK912" s="18">
        <v>15</v>
      </c>
      <c r="AL912" s="18" t="s">
        <v>1374</v>
      </c>
      <c r="AM912" s="18" t="s">
        <v>376</v>
      </c>
      <c r="AN912" s="57">
        <v>98</v>
      </c>
      <c r="AO912" s="18" t="s">
        <v>1317</v>
      </c>
      <c r="AP912" s="26" t="s">
        <v>479</v>
      </c>
      <c r="AQ912" s="18">
        <v>1</v>
      </c>
      <c r="AR912" s="18" t="s">
        <v>672</v>
      </c>
      <c r="AS912" s="57" t="s">
        <v>257</v>
      </c>
      <c r="AT912" s="18" t="s">
        <v>257</v>
      </c>
      <c r="AU912" s="62">
        <f t="shared" si="209"/>
        <v>0</v>
      </c>
      <c r="AV912" s="62">
        <v>0</v>
      </c>
      <c r="AW912" s="26" t="s">
        <v>557</v>
      </c>
      <c r="AX912" s="68">
        <v>15</v>
      </c>
      <c r="AY912" s="26" t="s">
        <v>522</v>
      </c>
      <c r="AZ912" s="18" t="s">
        <v>257</v>
      </c>
      <c r="BA912" s="18" t="s">
        <v>257</v>
      </c>
      <c r="BB912" s="18" t="s">
        <v>1318</v>
      </c>
      <c r="BC912" s="18"/>
      <c r="BD912" s="18"/>
      <c r="BE912" s="18"/>
      <c r="BF912" s="18"/>
      <c r="BG912" s="18"/>
      <c r="BH912" s="18"/>
      <c r="BI912" s="18"/>
      <c r="BJ912" s="18"/>
      <c r="BK912" s="18"/>
      <c r="BL912" s="18"/>
      <c r="BM912" s="18"/>
      <c r="BN912" s="18"/>
      <c r="BO912" s="18"/>
      <c r="BP912" s="18"/>
      <c r="BQ912" s="18"/>
      <c r="BR912" s="18"/>
      <c r="BS912" s="18"/>
      <c r="BT912" s="18"/>
      <c r="BU912" s="18"/>
      <c r="BV912" s="18"/>
      <c r="BW912" s="18"/>
      <c r="BX912" s="18"/>
      <c r="BY912" s="18"/>
      <c r="BZ912" s="18"/>
      <c r="CA912" s="18"/>
      <c r="CB912" s="18"/>
      <c r="CC912" s="18"/>
      <c r="CD912" s="18"/>
      <c r="CE912" s="18"/>
      <c r="CF912" s="18"/>
      <c r="CG912" s="18"/>
      <c r="CH912" s="18"/>
      <c r="CI912" s="18"/>
      <c r="CJ912" s="18"/>
      <c r="CK912" s="18"/>
      <c r="CL912" s="18"/>
      <c r="CM912" s="18"/>
      <c r="CN912" s="18"/>
      <c r="CO912" s="18"/>
      <c r="CP912" s="18"/>
      <c r="CQ912" s="18"/>
      <c r="CR912" s="18"/>
      <c r="CS912" s="18"/>
      <c r="CT912" s="18"/>
      <c r="CU912" s="18"/>
      <c r="CV912" s="18"/>
      <c r="CW912" s="18"/>
      <c r="CX912" s="18"/>
      <c r="CY912" s="18"/>
      <c r="CZ912" s="18"/>
      <c r="DA912" s="18"/>
      <c r="DB912" s="18"/>
      <c r="DC912" s="18"/>
      <c r="DD912" s="18"/>
      <c r="DE912" s="18"/>
      <c r="DF912" s="18"/>
      <c r="DG912" s="18"/>
      <c r="DH912" s="18"/>
      <c r="DI912" s="18"/>
      <c r="DJ912" s="18"/>
      <c r="DK912" s="18"/>
      <c r="DL912" s="18"/>
      <c r="DM912" s="18"/>
      <c r="DN912" s="18"/>
      <c r="DO912" s="18"/>
      <c r="DP912" s="18"/>
      <c r="DQ912" s="18"/>
      <c r="DR912" s="18"/>
      <c r="DS912" s="18"/>
      <c r="DT912" s="18"/>
      <c r="DU912" s="18"/>
      <c r="DV912" s="18"/>
      <c r="DW912" s="18"/>
      <c r="DX912" s="18"/>
      <c r="DY912" s="57"/>
      <c r="DZ912" s="18">
        <v>0</v>
      </c>
      <c r="EA912" s="18"/>
      <c r="EB912" s="18"/>
      <c r="EC912" s="18"/>
      <c r="ED912" s="18"/>
      <c r="EE912" s="18"/>
      <c r="EF912" s="18"/>
      <c r="EG912" s="18"/>
      <c r="EH912" s="18" t="s">
        <v>1319</v>
      </c>
      <c r="EI912" s="18" cm="1">
        <f t="array" ref="EI912">IF(SUMPRODUCT(--(DO912:DS912&lt;&gt;""))=0, 0,1)</f>
        <v>0</v>
      </c>
      <c r="EJ912" s="18" cm="1">
        <f t="array" ref="EJ912">IF(SUMPRODUCT(--(DT912:EG912&lt;&gt;""))=0, 0,1)</f>
        <v>1</v>
      </c>
      <c r="EK912" s="18" cm="1">
        <f t="array" ref="EK912">IF(SUMPRODUCT(--(EC912:EG912&lt;&gt;""))=0, 0,1)</f>
        <v>0</v>
      </c>
      <c r="EL912" s="18" cm="1">
        <f t="array" ref="EL912">IF(SUMPRODUCT(--(EE912:EG912&lt;&gt;""))=0, 0,1)</f>
        <v>0</v>
      </c>
      <c r="EM912" s="18">
        <f t="shared" si="217"/>
        <v>0</v>
      </c>
      <c r="EN912" s="18" t="str">
        <f t="shared" si="218"/>
        <v>NA</v>
      </c>
      <c r="EO912" s="18">
        <f t="shared" si="219"/>
        <v>0</v>
      </c>
      <c r="EP912" s="18" t="str">
        <f t="shared" si="220"/>
        <v>NA</v>
      </c>
      <c r="EQ912" s="18" t="str">
        <f t="shared" si="221"/>
        <v>NA</v>
      </c>
      <c r="ER912" s="58" t="s">
        <v>2080</v>
      </c>
      <c r="ES912" s="59">
        <v>43794</v>
      </c>
      <c r="ET912" s="18" t="s">
        <v>1320</v>
      </c>
      <c r="EU912" s="18" t="s">
        <v>1308</v>
      </c>
    </row>
    <row r="913" spans="1:151" ht="15.75" customHeight="1" x14ac:dyDescent="0.2">
      <c r="A913" s="5" t="s">
        <v>367</v>
      </c>
      <c r="B913" s="24" t="s">
        <v>3097</v>
      </c>
      <c r="C913" s="26">
        <v>1</v>
      </c>
      <c r="D913" s="18" t="s">
        <v>1354</v>
      </c>
      <c r="E913" s="18" t="s">
        <v>257</v>
      </c>
      <c r="F913" s="18" t="s">
        <v>553</v>
      </c>
      <c r="G913" s="18" t="s">
        <v>575</v>
      </c>
      <c r="H913" s="18" t="s">
        <v>1362</v>
      </c>
      <c r="I913" s="18" t="s">
        <v>552</v>
      </c>
      <c r="J913" s="18" t="s">
        <v>363</v>
      </c>
      <c r="K913" s="18" t="s">
        <v>363</v>
      </c>
      <c r="L913" s="18" t="s">
        <v>363</v>
      </c>
      <c r="M913" s="18" t="s">
        <v>253</v>
      </c>
      <c r="N913" s="56">
        <v>74</v>
      </c>
      <c r="O913" s="18" t="s">
        <v>1309</v>
      </c>
      <c r="P913" s="18" t="s">
        <v>261</v>
      </c>
      <c r="Q913" s="18" t="s">
        <v>254</v>
      </c>
      <c r="R913" s="24" t="s">
        <v>257</v>
      </c>
      <c r="S913" s="24" t="s">
        <v>257</v>
      </c>
      <c r="T913" s="26" t="s">
        <v>917</v>
      </c>
      <c r="U913" s="26" t="s">
        <v>595</v>
      </c>
      <c r="V913" s="26" t="s">
        <v>1312</v>
      </c>
      <c r="W913" s="26" t="s">
        <v>1313</v>
      </c>
      <c r="X913" s="18" t="s">
        <v>1314</v>
      </c>
      <c r="Y913" s="18">
        <v>164.3</v>
      </c>
      <c r="Z913" s="18" t="s">
        <v>474</v>
      </c>
      <c r="AA913" s="18">
        <v>164.3</v>
      </c>
      <c r="AB913" s="57" t="s">
        <v>257</v>
      </c>
      <c r="AC913" s="18" t="s">
        <v>1315</v>
      </c>
      <c r="AD913" s="18" t="s">
        <v>257</v>
      </c>
      <c r="AE913" s="18" t="s">
        <v>257</v>
      </c>
      <c r="AF913" s="18" t="s">
        <v>257</v>
      </c>
      <c r="AG913" s="18" t="s">
        <v>257</v>
      </c>
      <c r="AH913" s="18" t="s">
        <v>257</v>
      </c>
      <c r="AI913" s="18">
        <v>15</v>
      </c>
      <c r="AJ913" s="18" t="s">
        <v>522</v>
      </c>
      <c r="AK913" s="18">
        <v>15</v>
      </c>
      <c r="AL913" s="18" t="s">
        <v>1375</v>
      </c>
      <c r="AM913" s="18" t="s">
        <v>376</v>
      </c>
      <c r="AN913" s="57">
        <v>100</v>
      </c>
      <c r="AO913" s="18" t="s">
        <v>1317</v>
      </c>
      <c r="AP913" s="26" t="s">
        <v>479</v>
      </c>
      <c r="AQ913" s="18">
        <v>1</v>
      </c>
      <c r="AR913" s="18" t="s">
        <v>672</v>
      </c>
      <c r="AS913" s="57" t="s">
        <v>257</v>
      </c>
      <c r="AT913" s="18" t="s">
        <v>257</v>
      </c>
      <c r="AU913" s="62">
        <f t="shared" si="209"/>
        <v>0</v>
      </c>
      <c r="AV913" s="62">
        <v>0</v>
      </c>
      <c r="AW913" s="26" t="s">
        <v>557</v>
      </c>
      <c r="AX913" s="68">
        <v>15</v>
      </c>
      <c r="AY913" s="26" t="s">
        <v>522</v>
      </c>
      <c r="AZ913" s="18" t="s">
        <v>257</v>
      </c>
      <c r="BA913" s="18" t="s">
        <v>257</v>
      </c>
      <c r="BB913" s="18" t="s">
        <v>1318</v>
      </c>
      <c r="BC913" s="18"/>
      <c r="BD913" s="18"/>
      <c r="BE913" s="18"/>
      <c r="BF913" s="18"/>
      <c r="BG913" s="18"/>
      <c r="BH913" s="18"/>
      <c r="BI913" s="18"/>
      <c r="BJ913" s="18"/>
      <c r="BK913" s="18"/>
      <c r="BL913" s="18"/>
      <c r="BM913" s="18"/>
      <c r="BN913" s="18"/>
      <c r="BO913" s="18"/>
      <c r="BP913" s="18"/>
      <c r="BQ913" s="18"/>
      <c r="BR913" s="18"/>
      <c r="BS913" s="18"/>
      <c r="BT913" s="18"/>
      <c r="BU913" s="18"/>
      <c r="BV913" s="18"/>
      <c r="BW913" s="18"/>
      <c r="BX913" s="18"/>
      <c r="BY913" s="18"/>
      <c r="BZ913" s="18"/>
      <c r="CA913" s="18"/>
      <c r="CB913" s="18"/>
      <c r="CC913" s="18"/>
      <c r="CD913" s="18"/>
      <c r="CE913" s="18"/>
      <c r="CF913" s="18"/>
      <c r="CG913" s="18"/>
      <c r="CH913" s="18"/>
      <c r="CI913" s="18"/>
      <c r="CJ913" s="18"/>
      <c r="CK913" s="18"/>
      <c r="CL913" s="18"/>
      <c r="CM913" s="18"/>
      <c r="CN913" s="18"/>
      <c r="CO913" s="18"/>
      <c r="CP913" s="18"/>
      <c r="CQ913" s="18"/>
      <c r="CR913" s="18"/>
      <c r="CS913" s="18"/>
      <c r="CT913" s="18"/>
      <c r="CU913" s="18"/>
      <c r="CV913" s="18"/>
      <c r="CW913" s="18"/>
      <c r="CX913" s="18"/>
      <c r="CY913" s="18"/>
      <c r="CZ913" s="18"/>
      <c r="DA913" s="18"/>
      <c r="DB913" s="18"/>
      <c r="DC913" s="18"/>
      <c r="DD913" s="18"/>
      <c r="DE913" s="18"/>
      <c r="DF913" s="18"/>
      <c r="DG913" s="18"/>
      <c r="DH913" s="18"/>
      <c r="DI913" s="18"/>
      <c r="DJ913" s="18"/>
      <c r="DK913" s="18"/>
      <c r="DL913" s="18"/>
      <c r="DM913" s="18"/>
      <c r="DN913" s="18"/>
      <c r="DO913" s="18"/>
      <c r="DP913" s="18"/>
      <c r="DQ913" s="18"/>
      <c r="DR913" s="18"/>
      <c r="DS913" s="18"/>
      <c r="DT913" s="18"/>
      <c r="DU913" s="18"/>
      <c r="DV913" s="18"/>
      <c r="DW913" s="18"/>
      <c r="DX913" s="18"/>
      <c r="DY913" s="57"/>
      <c r="DZ913" s="18">
        <v>0</v>
      </c>
      <c r="EA913" s="18"/>
      <c r="EB913" s="18"/>
      <c r="EC913" s="18"/>
      <c r="ED913" s="18"/>
      <c r="EE913" s="18"/>
      <c r="EF913" s="18"/>
      <c r="EG913" s="18"/>
      <c r="EH913" s="18" t="s">
        <v>1319</v>
      </c>
      <c r="EI913" s="18" cm="1">
        <f t="array" ref="EI913">IF(SUMPRODUCT(--(DO913:DS913&lt;&gt;""))=0, 0,1)</f>
        <v>0</v>
      </c>
      <c r="EJ913" s="18" cm="1">
        <f t="array" ref="EJ913">IF(SUMPRODUCT(--(DT913:EG913&lt;&gt;""))=0, 0,1)</f>
        <v>1</v>
      </c>
      <c r="EK913" s="18" cm="1">
        <f t="array" ref="EK913">IF(SUMPRODUCT(--(EC913:EG913&lt;&gt;""))=0, 0,1)</f>
        <v>0</v>
      </c>
      <c r="EL913" s="18" cm="1">
        <f t="array" ref="EL913">IF(SUMPRODUCT(--(EE913:EG913&lt;&gt;""))=0, 0,1)</f>
        <v>0</v>
      </c>
      <c r="EM913" s="18">
        <f t="shared" si="217"/>
        <v>0</v>
      </c>
      <c r="EN913" s="18" t="str">
        <f t="shared" si="218"/>
        <v>NA</v>
      </c>
      <c r="EO913" s="18">
        <f t="shared" si="219"/>
        <v>0</v>
      </c>
      <c r="EP913" s="18" t="str">
        <f t="shared" si="220"/>
        <v>NA</v>
      </c>
      <c r="EQ913" s="18" t="str">
        <f t="shared" si="221"/>
        <v>NA</v>
      </c>
      <c r="ER913" s="58" t="s">
        <v>2080</v>
      </c>
      <c r="ES913" s="59">
        <v>43794</v>
      </c>
      <c r="ET913" s="18" t="s">
        <v>1320</v>
      </c>
      <c r="EU913" s="18" t="s">
        <v>1308</v>
      </c>
    </row>
    <row r="914" spans="1:151" ht="15.75" customHeight="1" x14ac:dyDescent="0.2">
      <c r="A914" s="5" t="s">
        <v>369</v>
      </c>
      <c r="B914" s="24" t="s">
        <v>1376</v>
      </c>
      <c r="C914" s="26">
        <v>1</v>
      </c>
      <c r="D914" s="18" t="s">
        <v>1377</v>
      </c>
      <c r="E914" s="18" t="s">
        <v>1378</v>
      </c>
      <c r="F914" s="18" t="s">
        <v>553</v>
      </c>
      <c r="G914" s="18" t="s">
        <v>582</v>
      </c>
      <c r="H914" s="18" t="s">
        <v>1293</v>
      </c>
      <c r="I914" s="18" t="s">
        <v>363</v>
      </c>
      <c r="J914" s="18" t="s">
        <v>363</v>
      </c>
      <c r="K914" s="18" t="s">
        <v>363</v>
      </c>
      <c r="L914" s="18" t="s">
        <v>363</v>
      </c>
      <c r="M914" s="18" t="s">
        <v>253</v>
      </c>
      <c r="N914" s="56">
        <v>74</v>
      </c>
      <c r="O914" s="18" t="s">
        <v>1292</v>
      </c>
      <c r="P914" s="18" t="s">
        <v>466</v>
      </c>
      <c r="Q914" s="18" t="s">
        <v>254</v>
      </c>
      <c r="R914" s="24" t="s">
        <v>257</v>
      </c>
      <c r="S914" s="24" t="s">
        <v>257</v>
      </c>
      <c r="T914" s="26" t="s">
        <v>1379</v>
      </c>
      <c r="U914" s="26" t="s">
        <v>257</v>
      </c>
      <c r="V914" s="26" t="s">
        <v>257</v>
      </c>
      <c r="W914" s="26" t="s">
        <v>257</v>
      </c>
      <c r="X914" s="18" t="s">
        <v>1380</v>
      </c>
      <c r="Y914" s="18">
        <v>0.8</v>
      </c>
      <c r="Z914" s="18" t="s">
        <v>599</v>
      </c>
      <c r="AA914" s="55">
        <f t="shared" ref="AA914" si="222">0.8/34</f>
        <v>2.3529411764705882E-2</v>
      </c>
      <c r="AB914" s="57" t="s">
        <v>257</v>
      </c>
      <c r="AC914" s="18" t="s">
        <v>479</v>
      </c>
      <c r="AD914" s="18">
        <v>3</v>
      </c>
      <c r="AE914" s="18" t="s">
        <v>500</v>
      </c>
      <c r="AF914" s="18" t="s">
        <v>257</v>
      </c>
      <c r="AG914" s="55">
        <f t="shared" ref="AG914" si="223">0.3/34</f>
        <v>8.8235294117647058E-3</v>
      </c>
      <c r="AH914" s="18" t="s">
        <v>557</v>
      </c>
      <c r="AI914" s="18">
        <v>34</v>
      </c>
      <c r="AJ914" s="18" t="s">
        <v>522</v>
      </c>
      <c r="AK914" s="18">
        <v>34</v>
      </c>
      <c r="AL914" s="18" t="s">
        <v>1381</v>
      </c>
      <c r="AM914" s="18" t="s">
        <v>302</v>
      </c>
      <c r="AN914" s="57">
        <v>3.7</v>
      </c>
      <c r="AO914" s="18" t="s">
        <v>1382</v>
      </c>
      <c r="AP914" s="18" t="s">
        <v>479</v>
      </c>
      <c r="AQ914" s="18">
        <v>12</v>
      </c>
      <c r="AR914" s="18" t="s">
        <v>1383</v>
      </c>
      <c r="AS914" s="18" t="s">
        <v>257</v>
      </c>
      <c r="AT914" s="18" t="s">
        <v>257</v>
      </c>
      <c r="AU914" s="18">
        <v>0.2</v>
      </c>
      <c r="AV914" s="18">
        <v>0.2</v>
      </c>
      <c r="AW914" s="18" t="s">
        <v>557</v>
      </c>
      <c r="AX914" s="18">
        <v>34</v>
      </c>
      <c r="AY914" s="18" t="s">
        <v>522</v>
      </c>
      <c r="AZ914" s="18" t="s">
        <v>257</v>
      </c>
      <c r="BA914" s="18" t="s">
        <v>257</v>
      </c>
      <c r="BB914" s="18" t="s">
        <v>1384</v>
      </c>
      <c r="BC914" s="18" t="s">
        <v>371</v>
      </c>
      <c r="BD914" s="57">
        <v>7.7</v>
      </c>
      <c r="BE914" s="18" t="s">
        <v>1385</v>
      </c>
      <c r="BF914" s="18" t="s">
        <v>479</v>
      </c>
      <c r="BG914" s="18">
        <v>11</v>
      </c>
      <c r="BH914" s="18" t="s">
        <v>1383</v>
      </c>
      <c r="BI914" s="18" t="s">
        <v>257</v>
      </c>
      <c r="BJ914" s="18" t="s">
        <v>257</v>
      </c>
      <c r="BK914" s="18" t="s">
        <v>257</v>
      </c>
      <c r="BL914" s="18">
        <v>0.6</v>
      </c>
      <c r="BM914" s="18" t="s">
        <v>557</v>
      </c>
      <c r="BN914" s="18">
        <v>34</v>
      </c>
      <c r="BO914" s="18" t="s">
        <v>522</v>
      </c>
      <c r="BP914" s="18" t="s">
        <v>257</v>
      </c>
      <c r="BQ914" s="18" t="s">
        <v>257</v>
      </c>
      <c r="BR914" s="18" t="s">
        <v>1384</v>
      </c>
      <c r="BS914" s="18" t="s">
        <v>322</v>
      </c>
      <c r="BT914" s="55">
        <v>0.59</v>
      </c>
      <c r="BU914" s="18" t="s">
        <v>563</v>
      </c>
      <c r="BV914" s="18" t="s">
        <v>479</v>
      </c>
      <c r="BW914" s="18">
        <v>36</v>
      </c>
      <c r="BX914" s="18" t="s">
        <v>363</v>
      </c>
      <c r="BY914" s="18" t="s">
        <v>257</v>
      </c>
      <c r="BZ914" s="18" t="s">
        <v>257</v>
      </c>
      <c r="CA914" s="18" t="s">
        <v>257</v>
      </c>
      <c r="CB914" s="18">
        <v>0.02</v>
      </c>
      <c r="CC914" s="18" t="s">
        <v>557</v>
      </c>
      <c r="CD914" s="18">
        <v>34</v>
      </c>
      <c r="CE914" s="18" t="s">
        <v>522</v>
      </c>
      <c r="CF914" s="18" t="s">
        <v>257</v>
      </c>
      <c r="CG914" s="18" t="s">
        <v>257</v>
      </c>
      <c r="CH914" s="18" t="s">
        <v>1384</v>
      </c>
      <c r="CI914" s="18"/>
      <c r="CJ914" s="18"/>
      <c r="CK914" s="18"/>
      <c r="CL914" s="18"/>
      <c r="CM914" s="18"/>
      <c r="CN914" s="18"/>
      <c r="CO914" s="18"/>
      <c r="CP914" s="18"/>
      <c r="CQ914" s="18"/>
      <c r="CR914" s="18"/>
      <c r="CS914" s="18"/>
      <c r="CT914" s="18"/>
      <c r="CU914" s="18"/>
      <c r="CV914" s="18"/>
      <c r="CW914" s="18"/>
      <c r="CX914" s="18"/>
      <c r="CY914" s="18"/>
      <c r="CZ914" s="18"/>
      <c r="DA914" s="18"/>
      <c r="DB914" s="18"/>
      <c r="DC914" s="18"/>
      <c r="DD914" s="18"/>
      <c r="DE914" s="18"/>
      <c r="DF914" s="18"/>
      <c r="DG914" s="18"/>
      <c r="DH914" s="18"/>
      <c r="DI914" s="18"/>
      <c r="DJ914" s="18"/>
      <c r="DK914" s="18"/>
      <c r="DL914" s="18"/>
      <c r="DM914" s="18"/>
      <c r="DN914" s="18"/>
      <c r="DO914" s="18"/>
      <c r="DP914" s="18"/>
      <c r="DQ914" s="18"/>
      <c r="DR914" s="18"/>
      <c r="DS914" s="18"/>
      <c r="DT914" s="18"/>
      <c r="DU914" s="18"/>
      <c r="DV914" s="18">
        <v>0</v>
      </c>
      <c r="DW914" s="18">
        <v>0</v>
      </c>
      <c r="DX914" s="18"/>
      <c r="DY914" s="18"/>
      <c r="DZ914" s="18"/>
      <c r="EA914" s="18"/>
      <c r="EB914" s="18"/>
      <c r="EC914" s="18"/>
      <c r="ED914" s="18"/>
      <c r="EE914" s="18"/>
      <c r="EF914" s="18"/>
      <c r="EG914" s="18">
        <v>0</v>
      </c>
      <c r="EH914" s="18" t="s">
        <v>1386</v>
      </c>
      <c r="EI914" s="18" cm="1">
        <f t="array" ref="EI914">IF(SUMPRODUCT(--(DO914:DS914&lt;&gt;""))=0, 0,1)</f>
        <v>0</v>
      </c>
      <c r="EJ914" s="18" cm="1">
        <f t="array" ref="EJ914">IF(SUMPRODUCT(--(DT914:EG914&lt;&gt;""))=0, 0,1)</f>
        <v>1</v>
      </c>
      <c r="EK914" s="18" cm="1">
        <f t="array" ref="EK914">IF(SUMPRODUCT(--(EC914:EG914&lt;&gt;""))=0, 0,1)</f>
        <v>1</v>
      </c>
      <c r="EL914" s="18" cm="1">
        <f t="array" ref="EL914">IF(SUMPRODUCT(--(EE914:EG914&lt;&gt;""))=0, 0,1)</f>
        <v>1</v>
      </c>
      <c r="EM914" s="18">
        <f t="shared" si="217"/>
        <v>0</v>
      </c>
      <c r="EN914" s="18" t="str">
        <f t="shared" si="218"/>
        <v>NA</v>
      </c>
      <c r="EO914" s="18">
        <f t="shared" si="219"/>
        <v>0</v>
      </c>
      <c r="EP914" s="18">
        <f t="shared" si="220"/>
        <v>0</v>
      </c>
      <c r="EQ914" s="18">
        <f t="shared" si="221"/>
        <v>0</v>
      </c>
      <c r="ER914" s="58" t="s">
        <v>2080</v>
      </c>
      <c r="ES914" s="59">
        <v>43809</v>
      </c>
      <c r="ET914" s="18" t="s">
        <v>1387</v>
      </c>
      <c r="EU914" s="18" t="s">
        <v>3011</v>
      </c>
    </row>
    <row r="915" spans="1:151" ht="15.75" customHeight="1" x14ac:dyDescent="0.2">
      <c r="A915" s="5" t="s">
        <v>369</v>
      </c>
      <c r="B915" s="24" t="s">
        <v>1376</v>
      </c>
      <c r="C915" s="26">
        <v>1</v>
      </c>
      <c r="D915" s="18" t="s">
        <v>1389</v>
      </c>
      <c r="E915" s="18" t="s">
        <v>1378</v>
      </c>
      <c r="F915" s="18" t="s">
        <v>553</v>
      </c>
      <c r="G915" s="18" t="s">
        <v>582</v>
      </c>
      <c r="H915" s="18" t="s">
        <v>1293</v>
      </c>
      <c r="I915" s="18" t="s">
        <v>363</v>
      </c>
      <c r="J915" s="18" t="s">
        <v>363</v>
      </c>
      <c r="K915" s="18" t="s">
        <v>363</v>
      </c>
      <c r="L915" s="18" t="s">
        <v>363</v>
      </c>
      <c r="M915" s="18" t="s">
        <v>253</v>
      </c>
      <c r="N915" s="56">
        <v>74</v>
      </c>
      <c r="O915" s="18" t="s">
        <v>1292</v>
      </c>
      <c r="P915" s="18" t="s">
        <v>466</v>
      </c>
      <c r="Q915" s="18" t="s">
        <v>254</v>
      </c>
      <c r="R915" s="24" t="s">
        <v>257</v>
      </c>
      <c r="S915" s="24" t="s">
        <v>257</v>
      </c>
      <c r="T915" s="26" t="s">
        <v>1379</v>
      </c>
      <c r="U915" s="26" t="s">
        <v>257</v>
      </c>
      <c r="V915" s="26" t="s">
        <v>257</v>
      </c>
      <c r="W915" s="26" t="s">
        <v>257</v>
      </c>
      <c r="X915" s="18" t="s">
        <v>1380</v>
      </c>
      <c r="Y915" s="18">
        <v>16</v>
      </c>
      <c r="Z915" s="18" t="s">
        <v>599</v>
      </c>
      <c r="AA915" s="55">
        <f t="shared" ref="AA915" si="224">16/34</f>
        <v>0.47058823529411764</v>
      </c>
      <c r="AB915" s="57" t="s">
        <v>257</v>
      </c>
      <c r="AC915" s="18" t="s">
        <v>479</v>
      </c>
      <c r="AD915" s="18">
        <v>3</v>
      </c>
      <c r="AE915" s="18" t="s">
        <v>500</v>
      </c>
      <c r="AF915" s="18" t="s">
        <v>257</v>
      </c>
      <c r="AG915" s="55">
        <f t="shared" ref="AG915" si="225">4/34</f>
        <v>0.11764705882352941</v>
      </c>
      <c r="AH915" s="18" t="s">
        <v>557</v>
      </c>
      <c r="AI915" s="18">
        <v>34</v>
      </c>
      <c r="AJ915" s="18" t="s">
        <v>522</v>
      </c>
      <c r="AK915" s="18">
        <v>34</v>
      </c>
      <c r="AL915" s="18" t="s">
        <v>1381</v>
      </c>
      <c r="AM915" s="18" t="s">
        <v>302</v>
      </c>
      <c r="AN915" s="57">
        <v>3.5</v>
      </c>
      <c r="AO915" s="18" t="s">
        <v>1382</v>
      </c>
      <c r="AP915" s="18" t="s">
        <v>479</v>
      </c>
      <c r="AQ915" s="18">
        <v>11</v>
      </c>
      <c r="AR915" s="18" t="s">
        <v>1383</v>
      </c>
      <c r="AS915" s="18" t="s">
        <v>257</v>
      </c>
      <c r="AT915" s="18" t="s">
        <v>257</v>
      </c>
      <c r="AU915" s="18">
        <v>0.2</v>
      </c>
      <c r="AV915" s="18">
        <v>0.2</v>
      </c>
      <c r="AW915" s="18" t="s">
        <v>557</v>
      </c>
      <c r="AX915" s="18">
        <v>34</v>
      </c>
      <c r="AY915" s="18" t="s">
        <v>522</v>
      </c>
      <c r="AZ915" s="18" t="s">
        <v>257</v>
      </c>
      <c r="BA915" s="18" t="s">
        <v>257</v>
      </c>
      <c r="BB915" s="18" t="s">
        <v>1384</v>
      </c>
      <c r="BC915" s="18" t="s">
        <v>371</v>
      </c>
      <c r="BD915" s="57">
        <v>8.5</v>
      </c>
      <c r="BE915" s="18" t="s">
        <v>1385</v>
      </c>
      <c r="BF915" s="18" t="s">
        <v>479</v>
      </c>
      <c r="BG915" s="18">
        <v>12</v>
      </c>
      <c r="BH915" s="18" t="s">
        <v>1383</v>
      </c>
      <c r="BI915" s="18" t="s">
        <v>257</v>
      </c>
      <c r="BJ915" s="18" t="s">
        <v>257</v>
      </c>
      <c r="BK915" s="18" t="s">
        <v>257</v>
      </c>
      <c r="BL915" s="18">
        <v>0.9</v>
      </c>
      <c r="BM915" s="18" t="s">
        <v>557</v>
      </c>
      <c r="BN915" s="18">
        <v>34</v>
      </c>
      <c r="BO915" s="18" t="s">
        <v>522</v>
      </c>
      <c r="BP915" s="18" t="s">
        <v>257</v>
      </c>
      <c r="BQ915" s="18" t="s">
        <v>257</v>
      </c>
      <c r="BR915" s="18" t="s">
        <v>1384</v>
      </c>
      <c r="BS915" s="18" t="s">
        <v>322</v>
      </c>
      <c r="BT915" s="55">
        <v>0.6</v>
      </c>
      <c r="BU915" s="18" t="s">
        <v>563</v>
      </c>
      <c r="BV915" s="18" t="s">
        <v>479</v>
      </c>
      <c r="BW915" s="18">
        <v>35</v>
      </c>
      <c r="BX915" s="18" t="s">
        <v>363</v>
      </c>
      <c r="BY915" s="18" t="s">
        <v>257</v>
      </c>
      <c r="BZ915" s="18" t="s">
        <v>257</v>
      </c>
      <c r="CA915" s="18" t="s">
        <v>257</v>
      </c>
      <c r="CB915" s="18">
        <v>0.01</v>
      </c>
      <c r="CC915" s="18" t="s">
        <v>557</v>
      </c>
      <c r="CD915" s="18">
        <v>34</v>
      </c>
      <c r="CE915" s="18" t="s">
        <v>522</v>
      </c>
      <c r="CF915" s="18" t="s">
        <v>257</v>
      </c>
      <c r="CG915" s="18" t="s">
        <v>257</v>
      </c>
      <c r="CH915" s="18" t="s">
        <v>1384</v>
      </c>
      <c r="CI915" s="18"/>
      <c r="CJ915" s="18"/>
      <c r="CK915" s="18"/>
      <c r="CL915" s="18"/>
      <c r="CM915" s="18"/>
      <c r="CN915" s="18"/>
      <c r="CO915" s="18"/>
      <c r="CP915" s="18"/>
      <c r="CQ915" s="18"/>
      <c r="CR915" s="18"/>
      <c r="CS915" s="18"/>
      <c r="CT915" s="18"/>
      <c r="CU915" s="18"/>
      <c r="CV915" s="18"/>
      <c r="CW915" s="18"/>
      <c r="CX915" s="18"/>
      <c r="CY915" s="18"/>
      <c r="CZ915" s="18"/>
      <c r="DA915" s="18"/>
      <c r="DB915" s="18"/>
      <c r="DC915" s="18"/>
      <c r="DD915" s="18"/>
      <c r="DE915" s="18"/>
      <c r="DF915" s="18"/>
      <c r="DG915" s="18"/>
      <c r="DH915" s="18"/>
      <c r="DI915" s="18"/>
      <c r="DJ915" s="18"/>
      <c r="DK915" s="18"/>
      <c r="DL915" s="18"/>
      <c r="DM915" s="18"/>
      <c r="DN915" s="18"/>
      <c r="DO915" s="18"/>
      <c r="DP915" s="18"/>
      <c r="DQ915" s="18"/>
      <c r="DR915" s="18"/>
      <c r="DS915" s="18"/>
      <c r="DT915" s="18"/>
      <c r="DU915" s="18"/>
      <c r="DV915" s="18">
        <v>0</v>
      </c>
      <c r="DW915" s="18">
        <v>0</v>
      </c>
      <c r="DX915" s="18"/>
      <c r="DY915" s="18"/>
      <c r="DZ915" s="18"/>
      <c r="EA915" s="18"/>
      <c r="EB915" s="18"/>
      <c r="EC915" s="18"/>
      <c r="ED915" s="18"/>
      <c r="EE915" s="18"/>
      <c r="EF915" s="18"/>
      <c r="EG915" s="18">
        <v>0</v>
      </c>
      <c r="EH915" s="18" t="s">
        <v>1386</v>
      </c>
      <c r="EI915" s="18" cm="1">
        <f t="array" ref="EI915">IF(SUMPRODUCT(--(DO915:DS915&lt;&gt;""))=0, 0,1)</f>
        <v>0</v>
      </c>
      <c r="EJ915" s="18" cm="1">
        <f t="array" ref="EJ915">IF(SUMPRODUCT(--(DT915:EG915&lt;&gt;""))=0, 0,1)</f>
        <v>1</v>
      </c>
      <c r="EK915" s="18" cm="1">
        <f t="array" ref="EK915">IF(SUMPRODUCT(--(EC915:EG915&lt;&gt;""))=0, 0,1)</f>
        <v>1</v>
      </c>
      <c r="EL915" s="18" cm="1">
        <f t="array" ref="EL915">IF(SUMPRODUCT(--(EE915:EG915&lt;&gt;""))=0, 0,1)</f>
        <v>1</v>
      </c>
      <c r="EM915" s="18">
        <f t="shared" si="217"/>
        <v>0</v>
      </c>
      <c r="EN915" s="18" t="str">
        <f t="shared" si="218"/>
        <v>NA</v>
      </c>
      <c r="EO915" s="18">
        <f t="shared" si="219"/>
        <v>0</v>
      </c>
      <c r="EP915" s="18">
        <f t="shared" si="220"/>
        <v>0</v>
      </c>
      <c r="EQ915" s="18">
        <f t="shared" si="221"/>
        <v>0</v>
      </c>
      <c r="ER915" s="58" t="s">
        <v>2080</v>
      </c>
      <c r="ES915" s="59">
        <v>43809</v>
      </c>
      <c r="ET915" s="18" t="s">
        <v>1387</v>
      </c>
      <c r="EU915" s="18" t="s">
        <v>1388</v>
      </c>
    </row>
    <row r="916" spans="1:151" ht="15.75" customHeight="1" x14ac:dyDescent="0.2">
      <c r="A916" s="5" t="s">
        <v>369</v>
      </c>
      <c r="B916" s="24" t="s">
        <v>1376</v>
      </c>
      <c r="C916" s="26">
        <v>1</v>
      </c>
      <c r="D916" s="18" t="s">
        <v>1390</v>
      </c>
      <c r="E916" s="18" t="s">
        <v>1378</v>
      </c>
      <c r="F916" s="18" t="s">
        <v>553</v>
      </c>
      <c r="G916" s="18" t="s">
        <v>582</v>
      </c>
      <c r="H916" s="18" t="s">
        <v>1293</v>
      </c>
      <c r="I916" s="18" t="s">
        <v>363</v>
      </c>
      <c r="J916" s="18" t="s">
        <v>363</v>
      </c>
      <c r="K916" s="18" t="s">
        <v>363</v>
      </c>
      <c r="L916" s="18" t="s">
        <v>363</v>
      </c>
      <c r="M916" s="18" t="s">
        <v>253</v>
      </c>
      <c r="N916" s="56">
        <v>74</v>
      </c>
      <c r="O916" s="18" t="s">
        <v>1292</v>
      </c>
      <c r="P916" s="18" t="s">
        <v>466</v>
      </c>
      <c r="Q916" s="18" t="s">
        <v>254</v>
      </c>
      <c r="R916" s="24" t="s">
        <v>257</v>
      </c>
      <c r="S916" s="24" t="s">
        <v>257</v>
      </c>
      <c r="T916" s="26" t="s">
        <v>1379</v>
      </c>
      <c r="U916" s="26" t="s">
        <v>257</v>
      </c>
      <c r="V916" s="26" t="s">
        <v>257</v>
      </c>
      <c r="W916" s="26" t="s">
        <v>257</v>
      </c>
      <c r="X916" s="18" t="s">
        <v>1380</v>
      </c>
      <c r="Y916" s="18">
        <v>110</v>
      </c>
      <c r="Z916" s="18" t="s">
        <v>599</v>
      </c>
      <c r="AA916" s="55">
        <f t="shared" ref="AA916" si="226">110/34</f>
        <v>3.2352941176470589</v>
      </c>
      <c r="AB916" s="57" t="s">
        <v>257</v>
      </c>
      <c r="AC916" s="18" t="s">
        <v>479</v>
      </c>
      <c r="AD916" s="18">
        <v>3</v>
      </c>
      <c r="AE916" s="18" t="s">
        <v>500</v>
      </c>
      <c r="AF916" s="18" t="s">
        <v>257</v>
      </c>
      <c r="AG916" s="55">
        <f t="shared" ref="AG916" si="227">27/34</f>
        <v>0.79411764705882348</v>
      </c>
      <c r="AH916" s="18" t="s">
        <v>557</v>
      </c>
      <c r="AI916" s="18">
        <v>34</v>
      </c>
      <c r="AJ916" s="18" t="s">
        <v>522</v>
      </c>
      <c r="AK916" s="18">
        <v>34</v>
      </c>
      <c r="AL916" s="18" t="s">
        <v>1381</v>
      </c>
      <c r="AM916" s="18" t="s">
        <v>302</v>
      </c>
      <c r="AN916" s="57">
        <v>3</v>
      </c>
      <c r="AO916" s="18" t="s">
        <v>1382</v>
      </c>
      <c r="AP916" s="18" t="s">
        <v>479</v>
      </c>
      <c r="AQ916" s="18">
        <v>12</v>
      </c>
      <c r="AR916" s="18" t="s">
        <v>1383</v>
      </c>
      <c r="AS916" s="18" t="s">
        <v>257</v>
      </c>
      <c r="AT916" s="18" t="s">
        <v>257</v>
      </c>
      <c r="AU916" s="18">
        <v>0.2</v>
      </c>
      <c r="AV916" s="18">
        <v>0.2</v>
      </c>
      <c r="AW916" s="18" t="s">
        <v>557</v>
      </c>
      <c r="AX916" s="18">
        <v>34</v>
      </c>
      <c r="AY916" s="18" t="s">
        <v>522</v>
      </c>
      <c r="AZ916" s="18" t="s">
        <v>257</v>
      </c>
      <c r="BA916" s="18" t="s">
        <v>257</v>
      </c>
      <c r="BB916" s="18" t="s">
        <v>1384</v>
      </c>
      <c r="BC916" s="18" t="s">
        <v>371</v>
      </c>
      <c r="BD916" s="57">
        <v>7.4</v>
      </c>
      <c r="BE916" s="18" t="s">
        <v>1385</v>
      </c>
      <c r="BF916" s="18" t="s">
        <v>479</v>
      </c>
      <c r="BG916" s="18">
        <v>12</v>
      </c>
      <c r="BH916" s="18" t="s">
        <v>1383</v>
      </c>
      <c r="BI916" s="18" t="s">
        <v>257</v>
      </c>
      <c r="BJ916" s="18" t="s">
        <v>257</v>
      </c>
      <c r="BK916" s="18" t="s">
        <v>257</v>
      </c>
      <c r="BL916" s="18">
        <v>0.6</v>
      </c>
      <c r="BM916" s="18" t="s">
        <v>557</v>
      </c>
      <c r="BN916" s="18">
        <v>34</v>
      </c>
      <c r="BO916" s="18" t="s">
        <v>522</v>
      </c>
      <c r="BP916" s="18" t="s">
        <v>257</v>
      </c>
      <c r="BQ916" s="18" t="s">
        <v>257</v>
      </c>
      <c r="BR916" s="18" t="s">
        <v>1384</v>
      </c>
      <c r="BS916" s="18" t="s">
        <v>322</v>
      </c>
      <c r="BT916" s="55">
        <v>0.6</v>
      </c>
      <c r="BU916" s="18" t="s">
        <v>563</v>
      </c>
      <c r="BV916" s="18" t="s">
        <v>479</v>
      </c>
      <c r="BW916" s="18">
        <v>34</v>
      </c>
      <c r="BX916" s="18" t="s">
        <v>363</v>
      </c>
      <c r="BY916" s="18" t="s">
        <v>257</v>
      </c>
      <c r="BZ916" s="18" t="s">
        <v>257</v>
      </c>
      <c r="CA916" s="18" t="s">
        <v>257</v>
      </c>
      <c r="CB916" s="18">
        <v>0.02</v>
      </c>
      <c r="CC916" s="18" t="s">
        <v>557</v>
      </c>
      <c r="CD916" s="18">
        <v>34</v>
      </c>
      <c r="CE916" s="18" t="s">
        <v>522</v>
      </c>
      <c r="CF916" s="18" t="s">
        <v>257</v>
      </c>
      <c r="CG916" s="18" t="s">
        <v>257</v>
      </c>
      <c r="CH916" s="18" t="s">
        <v>1384</v>
      </c>
      <c r="CI916" s="18"/>
      <c r="CJ916" s="18"/>
      <c r="CK916" s="18"/>
      <c r="CL916" s="18"/>
      <c r="CM916" s="18"/>
      <c r="CN916" s="18"/>
      <c r="CO916" s="18"/>
      <c r="CP916" s="18"/>
      <c r="CQ916" s="18"/>
      <c r="CR916" s="18"/>
      <c r="CS916" s="18"/>
      <c r="CT916" s="18"/>
      <c r="CU916" s="18"/>
      <c r="CV916" s="18"/>
      <c r="CW916" s="18"/>
      <c r="CX916" s="18"/>
      <c r="CY916" s="18"/>
      <c r="CZ916" s="18"/>
      <c r="DA916" s="18"/>
      <c r="DB916" s="18"/>
      <c r="DC916" s="18"/>
      <c r="DD916" s="18"/>
      <c r="DE916" s="18"/>
      <c r="DF916" s="18"/>
      <c r="DG916" s="18"/>
      <c r="DH916" s="18"/>
      <c r="DI916" s="18"/>
      <c r="DJ916" s="18"/>
      <c r="DK916" s="18"/>
      <c r="DL916" s="18"/>
      <c r="DM916" s="18"/>
      <c r="DN916" s="18"/>
      <c r="DO916" s="18"/>
      <c r="DP916" s="18"/>
      <c r="DQ916" s="18"/>
      <c r="DR916" s="18"/>
      <c r="DS916" s="18"/>
      <c r="DT916" s="18"/>
      <c r="DU916" s="18"/>
      <c r="DV916" s="18">
        <v>0</v>
      </c>
      <c r="DW916" s="18">
        <v>0</v>
      </c>
      <c r="DX916" s="18"/>
      <c r="DY916" s="18"/>
      <c r="DZ916" s="18"/>
      <c r="EA916" s="18"/>
      <c r="EB916" s="18"/>
      <c r="EC916" s="18"/>
      <c r="ED916" s="18"/>
      <c r="EE916" s="18"/>
      <c r="EF916" s="18"/>
      <c r="EG916" s="18">
        <v>0</v>
      </c>
      <c r="EH916" s="18" t="s">
        <v>1386</v>
      </c>
      <c r="EI916" s="18" cm="1">
        <f t="array" ref="EI916">IF(SUMPRODUCT(--(DO916:DS916&lt;&gt;""))=0, 0,1)</f>
        <v>0</v>
      </c>
      <c r="EJ916" s="18" cm="1">
        <f t="array" ref="EJ916">IF(SUMPRODUCT(--(DT916:EG916&lt;&gt;""))=0, 0,1)</f>
        <v>1</v>
      </c>
      <c r="EK916" s="18" cm="1">
        <f t="array" ref="EK916">IF(SUMPRODUCT(--(EC916:EG916&lt;&gt;""))=0, 0,1)</f>
        <v>1</v>
      </c>
      <c r="EL916" s="18" cm="1">
        <f t="array" ref="EL916">IF(SUMPRODUCT(--(EE916:EG916&lt;&gt;""))=0, 0,1)</f>
        <v>1</v>
      </c>
      <c r="EM916" s="18">
        <f t="shared" si="217"/>
        <v>0</v>
      </c>
      <c r="EN916" s="18" t="str">
        <f t="shared" si="218"/>
        <v>NA</v>
      </c>
      <c r="EO916" s="18">
        <f t="shared" si="219"/>
        <v>0</v>
      </c>
      <c r="EP916" s="18">
        <f t="shared" si="220"/>
        <v>0</v>
      </c>
      <c r="EQ916" s="18">
        <f t="shared" si="221"/>
        <v>0</v>
      </c>
      <c r="ER916" s="58" t="s">
        <v>2080</v>
      </c>
      <c r="ES916" s="59">
        <v>43809</v>
      </c>
      <c r="ET916" s="18" t="s">
        <v>1387</v>
      </c>
      <c r="EU916" s="18" t="s">
        <v>1388</v>
      </c>
    </row>
    <row r="917" spans="1:151" ht="15.75" customHeight="1" x14ac:dyDescent="0.2">
      <c r="A917" s="5" t="s">
        <v>369</v>
      </c>
      <c r="B917" s="24" t="s">
        <v>1376</v>
      </c>
      <c r="C917" s="26">
        <v>1</v>
      </c>
      <c r="D917" s="18" t="s">
        <v>1391</v>
      </c>
      <c r="E917" s="18" t="s">
        <v>1392</v>
      </c>
      <c r="F917" s="18" t="s">
        <v>553</v>
      </c>
      <c r="G917" s="18" t="s">
        <v>582</v>
      </c>
      <c r="H917" s="18" t="s">
        <v>1293</v>
      </c>
      <c r="I917" s="18" t="s">
        <v>363</v>
      </c>
      <c r="J917" s="18" t="s">
        <v>363</v>
      </c>
      <c r="K917" s="18" t="s">
        <v>363</v>
      </c>
      <c r="L917" s="18" t="s">
        <v>363</v>
      </c>
      <c r="M917" s="18" t="s">
        <v>253</v>
      </c>
      <c r="N917" s="56">
        <v>74</v>
      </c>
      <c r="O917" s="18" t="s">
        <v>1292</v>
      </c>
      <c r="P917" s="18" t="s">
        <v>466</v>
      </c>
      <c r="Q917" s="18" t="s">
        <v>254</v>
      </c>
      <c r="R917" s="24" t="s">
        <v>257</v>
      </c>
      <c r="S917" s="24" t="s">
        <v>257</v>
      </c>
      <c r="T917" s="26" t="s">
        <v>1393</v>
      </c>
      <c r="U917" s="26" t="s">
        <v>257</v>
      </c>
      <c r="V917" s="26" t="s">
        <v>257</v>
      </c>
      <c r="W917" s="26" t="s">
        <v>257</v>
      </c>
      <c r="X917" s="18" t="s">
        <v>1380</v>
      </c>
      <c r="Y917" s="57">
        <v>9.5</v>
      </c>
      <c r="Z917" s="18" t="s">
        <v>474</v>
      </c>
      <c r="AA917" s="57">
        <v>9.5</v>
      </c>
      <c r="AB917" s="57" t="s">
        <v>257</v>
      </c>
      <c r="AC917" s="18" t="s">
        <v>1394</v>
      </c>
      <c r="AD917" s="18">
        <v>6</v>
      </c>
      <c r="AE917" s="18" t="s">
        <v>500</v>
      </c>
      <c r="AF917" s="18">
        <v>2.5</v>
      </c>
      <c r="AG917" s="18">
        <v>2.5</v>
      </c>
      <c r="AH917" s="18" t="s">
        <v>1394</v>
      </c>
      <c r="AI917" s="18" t="s">
        <v>595</v>
      </c>
      <c r="AJ917" s="18" t="s">
        <v>595</v>
      </c>
      <c r="AK917" s="18" t="s">
        <v>595</v>
      </c>
      <c r="AL917" s="18" t="s">
        <v>1395</v>
      </c>
      <c r="AM917" s="18" t="s">
        <v>595</v>
      </c>
      <c r="AN917" s="18" t="s">
        <v>595</v>
      </c>
      <c r="AO917" s="18" t="s">
        <v>595</v>
      </c>
      <c r="AP917" s="18" t="s">
        <v>595</v>
      </c>
      <c r="AQ917" s="18" t="s">
        <v>595</v>
      </c>
      <c r="AR917" s="18" t="s">
        <v>595</v>
      </c>
      <c r="AS917" s="18" t="s">
        <v>595</v>
      </c>
      <c r="AT917" s="18" t="s">
        <v>595</v>
      </c>
      <c r="AU917" s="18" t="s">
        <v>595</v>
      </c>
      <c r="AV917" s="18" t="s">
        <v>595</v>
      </c>
      <c r="AW917" s="18" t="s">
        <v>595</v>
      </c>
      <c r="AX917" s="18" t="s">
        <v>595</v>
      </c>
      <c r="AY917" s="18" t="s">
        <v>595</v>
      </c>
      <c r="AZ917" s="18" t="s">
        <v>257</v>
      </c>
      <c r="BA917" s="18" t="s">
        <v>257</v>
      </c>
      <c r="BB917" s="18" t="s">
        <v>257</v>
      </c>
      <c r="BC917" s="18" t="s">
        <v>371</v>
      </c>
      <c r="BD917" s="57">
        <v>8.8000000000000007</v>
      </c>
      <c r="BE917" s="18" t="s">
        <v>1385</v>
      </c>
      <c r="BF917" s="18" t="s">
        <v>479</v>
      </c>
      <c r="BG917" s="18">
        <v>20</v>
      </c>
      <c r="BH917" s="18" t="s">
        <v>1396</v>
      </c>
      <c r="BI917" s="18" t="s">
        <v>257</v>
      </c>
      <c r="BJ917" s="18" t="s">
        <v>257</v>
      </c>
      <c r="BK917" s="18" t="s">
        <v>257</v>
      </c>
      <c r="BL917" s="18">
        <v>0.6</v>
      </c>
      <c r="BM917" s="18" t="s">
        <v>557</v>
      </c>
      <c r="BN917" s="18">
        <v>34</v>
      </c>
      <c r="BO917" s="18" t="s">
        <v>522</v>
      </c>
      <c r="BP917" s="18" t="s">
        <v>257</v>
      </c>
      <c r="BQ917" s="18" t="s">
        <v>257</v>
      </c>
      <c r="BR917" s="18" t="s">
        <v>1384</v>
      </c>
      <c r="BS917" s="18" t="s">
        <v>322</v>
      </c>
      <c r="BT917" s="55">
        <v>0.55000000000000004</v>
      </c>
      <c r="BU917" s="18" t="s">
        <v>563</v>
      </c>
      <c r="BV917" s="18" t="s">
        <v>479</v>
      </c>
      <c r="BW917" s="18">
        <v>80</v>
      </c>
      <c r="BX917" s="18" t="s">
        <v>363</v>
      </c>
      <c r="BY917" s="18" t="s">
        <v>257</v>
      </c>
      <c r="BZ917" s="18" t="s">
        <v>257</v>
      </c>
      <c r="CA917" s="18" t="s">
        <v>257</v>
      </c>
      <c r="CB917" s="18">
        <v>0.01</v>
      </c>
      <c r="CC917" s="18" t="s">
        <v>557</v>
      </c>
      <c r="CD917" s="18">
        <v>34</v>
      </c>
      <c r="CE917" s="18" t="s">
        <v>522</v>
      </c>
      <c r="CF917" s="18" t="s">
        <v>257</v>
      </c>
      <c r="CG917" s="18" t="s">
        <v>257</v>
      </c>
      <c r="CH917" s="18" t="s">
        <v>1384</v>
      </c>
      <c r="CI917" s="18"/>
      <c r="CJ917" s="18"/>
      <c r="CK917" s="18"/>
      <c r="CL917" s="18"/>
      <c r="CM917" s="18"/>
      <c r="CN917" s="18"/>
      <c r="CO917" s="18"/>
      <c r="CP917" s="18"/>
      <c r="CQ917" s="18"/>
      <c r="CR917" s="18"/>
      <c r="CS917" s="18"/>
      <c r="CT917" s="18"/>
      <c r="CU917" s="18"/>
      <c r="CV917" s="18"/>
      <c r="CW917" s="18"/>
      <c r="CX917" s="18"/>
      <c r="CY917" s="18"/>
      <c r="CZ917" s="18"/>
      <c r="DA917" s="18"/>
      <c r="DB917" s="18"/>
      <c r="DC917" s="18"/>
      <c r="DD917" s="18"/>
      <c r="DE917" s="18"/>
      <c r="DF917" s="18"/>
      <c r="DG917" s="18"/>
      <c r="DH917" s="18"/>
      <c r="DI917" s="18"/>
      <c r="DJ917" s="18"/>
      <c r="DK917" s="18"/>
      <c r="DL917" s="18"/>
      <c r="DM917" s="18"/>
      <c r="DN917" s="18"/>
      <c r="DO917" s="18"/>
      <c r="DP917" s="18"/>
      <c r="DQ917" s="18"/>
      <c r="DR917" s="18"/>
      <c r="DS917" s="18"/>
      <c r="DT917" s="18"/>
      <c r="DU917" s="18"/>
      <c r="DV917" s="18">
        <v>0</v>
      </c>
      <c r="DW917" s="18"/>
      <c r="DX917" s="18"/>
      <c r="DY917" s="18"/>
      <c r="DZ917" s="18"/>
      <c r="EA917" s="18"/>
      <c r="EB917" s="18"/>
      <c r="EC917" s="18"/>
      <c r="ED917" s="18"/>
      <c r="EE917" s="18"/>
      <c r="EF917" s="18"/>
      <c r="EG917" s="18">
        <v>0</v>
      </c>
      <c r="EH917" s="18" t="s">
        <v>1386</v>
      </c>
      <c r="EI917" s="18" cm="1">
        <f t="array" ref="EI917">IF(SUMPRODUCT(--(DO917:DS917&lt;&gt;""))=0, 0,1)</f>
        <v>0</v>
      </c>
      <c r="EJ917" s="18" cm="1">
        <f t="array" ref="EJ917">IF(SUMPRODUCT(--(DT917:EG917&lt;&gt;""))=0, 0,1)</f>
        <v>1</v>
      </c>
      <c r="EK917" s="18" cm="1">
        <f t="array" ref="EK917">IF(SUMPRODUCT(--(EC917:EG917&lt;&gt;""))=0, 0,1)</f>
        <v>1</v>
      </c>
      <c r="EL917" s="18" cm="1">
        <f t="array" ref="EL917">IF(SUMPRODUCT(--(EE917:EG917&lt;&gt;""))=0, 0,1)</f>
        <v>1</v>
      </c>
      <c r="EM917" s="18">
        <f t="shared" si="217"/>
        <v>0</v>
      </c>
      <c r="EN917" s="18" t="str">
        <f t="shared" si="218"/>
        <v>NA</v>
      </c>
      <c r="EO917" s="18">
        <f t="shared" si="219"/>
        <v>0</v>
      </c>
      <c r="EP917" s="18">
        <f t="shared" si="220"/>
        <v>0</v>
      </c>
      <c r="EQ917" s="18">
        <f t="shared" si="221"/>
        <v>0</v>
      </c>
      <c r="ER917" s="58" t="s">
        <v>2080</v>
      </c>
      <c r="ES917" s="59">
        <v>43809</v>
      </c>
      <c r="ET917" s="18" t="s">
        <v>1387</v>
      </c>
      <c r="EU917" s="18" t="s">
        <v>1388</v>
      </c>
    </row>
    <row r="918" spans="1:151" ht="15.75" customHeight="1" x14ac:dyDescent="0.2">
      <c r="A918" s="5" t="s">
        <v>374</v>
      </c>
      <c r="B918" s="24" t="s">
        <v>1397</v>
      </c>
      <c r="C918" s="26">
        <v>1</v>
      </c>
      <c r="D918" s="18" t="s">
        <v>1401</v>
      </c>
      <c r="E918" s="18" t="s">
        <v>257</v>
      </c>
      <c r="F918" s="18" t="s">
        <v>553</v>
      </c>
      <c r="G918" s="18" t="s">
        <v>467</v>
      </c>
      <c r="H918" s="18" t="s">
        <v>723</v>
      </c>
      <c r="I918" s="18" t="s">
        <v>1400</v>
      </c>
      <c r="J918" s="18" t="s">
        <v>363</v>
      </c>
      <c r="K918" s="18" t="s">
        <v>363</v>
      </c>
      <c r="L918" s="18" t="s">
        <v>363</v>
      </c>
      <c r="M918" s="18" t="s">
        <v>253</v>
      </c>
      <c r="N918" s="56">
        <v>74</v>
      </c>
      <c r="O918" s="18" t="s">
        <v>1399</v>
      </c>
      <c r="P918" s="18" t="s">
        <v>261</v>
      </c>
      <c r="Q918" s="18" t="s">
        <v>254</v>
      </c>
      <c r="R918" s="24" t="s">
        <v>257</v>
      </c>
      <c r="S918" s="24" t="s">
        <v>257</v>
      </c>
      <c r="T918" s="26" t="s">
        <v>1402</v>
      </c>
      <c r="U918" s="26" t="s">
        <v>1403</v>
      </c>
      <c r="V918" s="26" t="s">
        <v>1404</v>
      </c>
      <c r="W918" s="26" t="s">
        <v>1405</v>
      </c>
      <c r="X918" s="18" t="s">
        <v>1406</v>
      </c>
      <c r="Y918" s="18">
        <v>0</v>
      </c>
      <c r="Z918" s="18" t="s">
        <v>474</v>
      </c>
      <c r="AA918" s="18">
        <v>0</v>
      </c>
      <c r="AB918" s="57" t="s">
        <v>257</v>
      </c>
      <c r="AC918" s="18" t="s">
        <v>595</v>
      </c>
      <c r="AD918" s="18" t="s">
        <v>595</v>
      </c>
      <c r="AE918" s="18" t="s">
        <v>595</v>
      </c>
      <c r="AF918" s="18" t="s">
        <v>595</v>
      </c>
      <c r="AG918" s="18" t="s">
        <v>595</v>
      </c>
      <c r="AH918" s="18" t="s">
        <v>257</v>
      </c>
      <c r="AI918" s="18">
        <v>5</v>
      </c>
      <c r="AJ918" s="18" t="s">
        <v>522</v>
      </c>
      <c r="AK918" s="18">
        <v>5</v>
      </c>
      <c r="AL918" s="18" t="s">
        <v>1407</v>
      </c>
      <c r="AM918" s="18" t="s">
        <v>376</v>
      </c>
      <c r="AN918" s="56">
        <v>0</v>
      </c>
      <c r="AO918" s="18" t="s">
        <v>1408</v>
      </c>
      <c r="AP918" s="18" t="s">
        <v>1409</v>
      </c>
      <c r="AQ918" s="18">
        <v>10</v>
      </c>
      <c r="AR918" s="18" t="s">
        <v>672</v>
      </c>
      <c r="AS918" s="18" t="s">
        <v>257</v>
      </c>
      <c r="AT918" s="18" t="s">
        <v>257</v>
      </c>
      <c r="AU918" s="18" t="s">
        <v>257</v>
      </c>
      <c r="AV918" s="18" t="s">
        <v>257</v>
      </c>
      <c r="AW918" s="18" t="s">
        <v>257</v>
      </c>
      <c r="AX918" s="18">
        <v>5</v>
      </c>
      <c r="AY918" s="18" t="s">
        <v>1410</v>
      </c>
      <c r="AZ918" s="5" t="s">
        <v>257</v>
      </c>
      <c r="BA918" s="5" t="s">
        <v>257</v>
      </c>
      <c r="BB918" s="18" t="s">
        <v>1411</v>
      </c>
      <c r="BC918" s="18" t="s">
        <v>1412</v>
      </c>
      <c r="BD918" s="56">
        <v>0</v>
      </c>
      <c r="BE918" s="18" t="s">
        <v>1413</v>
      </c>
      <c r="BF918" s="18" t="s">
        <v>1409</v>
      </c>
      <c r="BG918" s="18">
        <v>10</v>
      </c>
      <c r="BH918" s="18" t="s">
        <v>672</v>
      </c>
      <c r="BI918" s="18" t="s">
        <v>257</v>
      </c>
      <c r="BJ918" s="18" t="s">
        <v>257</v>
      </c>
      <c r="BK918" s="18" t="s">
        <v>257</v>
      </c>
      <c r="BL918" s="18" t="s">
        <v>257</v>
      </c>
      <c r="BM918" s="18" t="s">
        <v>257</v>
      </c>
      <c r="BN918" s="18">
        <v>5</v>
      </c>
      <c r="BO918" s="18" t="s">
        <v>1410</v>
      </c>
      <c r="BP918" s="18" t="s">
        <v>257</v>
      </c>
      <c r="BQ918" s="18" t="s">
        <v>257</v>
      </c>
      <c r="BR918" s="18" t="s">
        <v>1414</v>
      </c>
      <c r="BS918" s="18" t="s">
        <v>1415</v>
      </c>
      <c r="BT918" s="55">
        <v>0</v>
      </c>
      <c r="BU918" s="18" t="s">
        <v>1416</v>
      </c>
      <c r="BV918" s="18" t="s">
        <v>479</v>
      </c>
      <c r="BW918" s="18">
        <v>10</v>
      </c>
      <c r="BX918" s="18" t="s">
        <v>672</v>
      </c>
      <c r="BY918" s="18" t="s">
        <v>257</v>
      </c>
      <c r="BZ918" s="18" t="s">
        <v>257</v>
      </c>
      <c r="CA918" s="18">
        <v>0</v>
      </c>
      <c r="CB918" s="18">
        <v>0</v>
      </c>
      <c r="CC918" s="18" t="s">
        <v>557</v>
      </c>
      <c r="CD918" s="18">
        <v>5</v>
      </c>
      <c r="CE918" s="18" t="s">
        <v>1410</v>
      </c>
      <c r="CF918" s="18" t="s">
        <v>257</v>
      </c>
      <c r="CG918" s="18" t="s">
        <v>257</v>
      </c>
      <c r="CH918" s="18" t="s">
        <v>1417</v>
      </c>
      <c r="CI918" s="18"/>
      <c r="CJ918" s="18"/>
      <c r="CK918" s="18"/>
      <c r="CL918" s="18"/>
      <c r="CM918" s="18"/>
      <c r="CN918" s="18"/>
      <c r="CO918" s="18"/>
      <c r="CP918" s="18"/>
      <c r="CQ918" s="18"/>
      <c r="CR918" s="18"/>
      <c r="CS918" s="18"/>
      <c r="CT918" s="18"/>
      <c r="CU918" s="18"/>
      <c r="CV918" s="18"/>
      <c r="CW918" s="18"/>
      <c r="CX918" s="18"/>
      <c r="CY918" s="18"/>
      <c r="CZ918" s="18"/>
      <c r="DA918" s="18"/>
      <c r="DB918" s="18"/>
      <c r="DC918" s="18"/>
      <c r="DD918" s="18"/>
      <c r="DE918" s="18"/>
      <c r="DF918" s="18"/>
      <c r="DG918" s="18"/>
      <c r="DH918" s="18"/>
      <c r="DI918" s="18"/>
      <c r="DJ918" s="18"/>
      <c r="DK918" s="18"/>
      <c r="DL918" s="18"/>
      <c r="DM918" s="18"/>
      <c r="DN918" s="18"/>
      <c r="DO918" s="18"/>
      <c r="DP918" s="18"/>
      <c r="DQ918" s="18"/>
      <c r="DR918" s="18"/>
      <c r="DS918" s="18"/>
      <c r="DT918" s="18"/>
      <c r="DU918" s="18"/>
      <c r="DV918" s="18"/>
      <c r="DW918" s="18"/>
      <c r="DX918" s="18"/>
      <c r="DY918" s="24"/>
      <c r="DZ918" s="18">
        <v>0</v>
      </c>
      <c r="EA918" s="18"/>
      <c r="EB918" s="18"/>
      <c r="EC918" s="18"/>
      <c r="ED918" s="18"/>
      <c r="EE918" s="18">
        <v>0</v>
      </c>
      <c r="EF918" s="18">
        <v>0</v>
      </c>
      <c r="EG918" s="18">
        <v>0</v>
      </c>
      <c r="EH918" s="18" t="s">
        <v>1418</v>
      </c>
      <c r="EI918" s="18" cm="1">
        <f t="array" ref="EI918">IF(SUMPRODUCT(--(DO918:DS918&lt;&gt;""))=0, 0,1)</f>
        <v>0</v>
      </c>
      <c r="EJ918" s="18" cm="1">
        <f t="array" ref="EJ918">IF(SUMPRODUCT(--(DT918:EG918&lt;&gt;""))=0, 0,1)</f>
        <v>1</v>
      </c>
      <c r="EK918" s="18" cm="1">
        <f t="array" ref="EK918">IF(SUMPRODUCT(--(EC918:EG918&lt;&gt;""))=0, 0,1)</f>
        <v>1</v>
      </c>
      <c r="EL918" s="18" cm="1">
        <f t="array" ref="EL918">IF(SUMPRODUCT(--(EE918:EG918&lt;&gt;""))=0, 0,1)</f>
        <v>1</v>
      </c>
      <c r="EM918" s="18">
        <f t="shared" si="217"/>
        <v>0</v>
      </c>
      <c r="EN918" s="18" t="str">
        <f t="shared" si="218"/>
        <v>NA</v>
      </c>
      <c r="EO918" s="18">
        <f t="shared" si="219"/>
        <v>0</v>
      </c>
      <c r="EP918" s="18">
        <f t="shared" si="220"/>
        <v>0</v>
      </c>
      <c r="EQ918" s="18">
        <f t="shared" si="221"/>
        <v>0</v>
      </c>
      <c r="ER918" s="58" t="s">
        <v>2080</v>
      </c>
      <c r="ES918" s="59">
        <v>43794</v>
      </c>
      <c r="ET918" s="18" t="s">
        <v>1398</v>
      </c>
      <c r="EU918" s="18" t="s">
        <v>1398</v>
      </c>
    </row>
    <row r="919" spans="1:151" ht="15.75" customHeight="1" x14ac:dyDescent="0.2">
      <c r="A919" s="5" t="s">
        <v>374</v>
      </c>
      <c r="B919" s="24" t="s">
        <v>1397</v>
      </c>
      <c r="C919" s="26">
        <v>1</v>
      </c>
      <c r="D919" s="18" t="s">
        <v>868</v>
      </c>
      <c r="E919" s="18" t="s">
        <v>257</v>
      </c>
      <c r="F919" s="18" t="s">
        <v>553</v>
      </c>
      <c r="G919" s="18" t="s">
        <v>467</v>
      </c>
      <c r="H919" s="18" t="s">
        <v>723</v>
      </c>
      <c r="I919" s="18" t="s">
        <v>1400</v>
      </c>
      <c r="J919" s="18" t="s">
        <v>363</v>
      </c>
      <c r="K919" s="18" t="s">
        <v>363</v>
      </c>
      <c r="L919" s="18" t="s">
        <v>363</v>
      </c>
      <c r="M919" s="18" t="s">
        <v>253</v>
      </c>
      <c r="N919" s="56">
        <v>74</v>
      </c>
      <c r="O919" s="18" t="s">
        <v>1399</v>
      </c>
      <c r="P919" s="18" t="s">
        <v>261</v>
      </c>
      <c r="Q919" s="18" t="s">
        <v>254</v>
      </c>
      <c r="R919" s="24" t="s">
        <v>257</v>
      </c>
      <c r="S919" s="24" t="s">
        <v>257</v>
      </c>
      <c r="T919" s="26" t="s">
        <v>1402</v>
      </c>
      <c r="U919" s="26" t="s">
        <v>1403</v>
      </c>
      <c r="V919" s="26" t="s">
        <v>1404</v>
      </c>
      <c r="W919" s="26" t="s">
        <v>1405</v>
      </c>
      <c r="X919" s="18" t="s">
        <v>1406</v>
      </c>
      <c r="Y919" s="18">
        <v>50</v>
      </c>
      <c r="Z919" s="18" t="s">
        <v>474</v>
      </c>
      <c r="AA919" s="18">
        <v>50</v>
      </c>
      <c r="AB919" s="57" t="s">
        <v>257</v>
      </c>
      <c r="AC919" s="18" t="s">
        <v>595</v>
      </c>
      <c r="AD919" s="18" t="s">
        <v>595</v>
      </c>
      <c r="AE919" s="18" t="s">
        <v>595</v>
      </c>
      <c r="AF919" s="18" t="s">
        <v>595</v>
      </c>
      <c r="AG919" s="18" t="s">
        <v>595</v>
      </c>
      <c r="AH919" s="18" t="s">
        <v>257</v>
      </c>
      <c r="AI919" s="18">
        <v>5</v>
      </c>
      <c r="AJ919" s="18" t="s">
        <v>522</v>
      </c>
      <c r="AK919" s="18">
        <v>5</v>
      </c>
      <c r="AL919" s="18" t="s">
        <v>1407</v>
      </c>
      <c r="AM919" s="18" t="s">
        <v>376</v>
      </c>
      <c r="AN919" s="56">
        <v>0</v>
      </c>
      <c r="AO919" s="18" t="s">
        <v>1408</v>
      </c>
      <c r="AP919" s="18" t="s">
        <v>1409</v>
      </c>
      <c r="AQ919" s="18">
        <v>10</v>
      </c>
      <c r="AR919" s="18" t="s">
        <v>672</v>
      </c>
      <c r="AS919" s="18" t="s">
        <v>257</v>
      </c>
      <c r="AT919" s="18" t="s">
        <v>257</v>
      </c>
      <c r="AU919" s="18" t="s">
        <v>257</v>
      </c>
      <c r="AV919" s="18" t="s">
        <v>257</v>
      </c>
      <c r="AW919" s="18" t="s">
        <v>257</v>
      </c>
      <c r="AX919" s="18">
        <v>5</v>
      </c>
      <c r="AY919" s="18" t="s">
        <v>1410</v>
      </c>
      <c r="AZ919" s="5" t="s">
        <v>257</v>
      </c>
      <c r="BA919" s="5" t="s">
        <v>257</v>
      </c>
      <c r="BB919" s="18" t="s">
        <v>1411</v>
      </c>
      <c r="BC919" s="18" t="s">
        <v>1412</v>
      </c>
      <c r="BD919" s="56">
        <v>0</v>
      </c>
      <c r="BE919" s="18" t="s">
        <v>1413</v>
      </c>
      <c r="BF919" s="18" t="s">
        <v>1409</v>
      </c>
      <c r="BG919" s="18">
        <v>10</v>
      </c>
      <c r="BH919" s="18" t="s">
        <v>672</v>
      </c>
      <c r="BI919" s="18" t="s">
        <v>257</v>
      </c>
      <c r="BJ919" s="18" t="s">
        <v>257</v>
      </c>
      <c r="BK919" s="18" t="s">
        <v>257</v>
      </c>
      <c r="BL919" s="18" t="s">
        <v>257</v>
      </c>
      <c r="BM919" s="18" t="s">
        <v>257</v>
      </c>
      <c r="BN919" s="18">
        <v>5</v>
      </c>
      <c r="BO919" s="18" t="s">
        <v>1410</v>
      </c>
      <c r="BP919" s="18" t="s">
        <v>257</v>
      </c>
      <c r="BQ919" s="18" t="s">
        <v>257</v>
      </c>
      <c r="BR919" s="18" t="s">
        <v>1414</v>
      </c>
      <c r="BS919" s="18" t="s">
        <v>1415</v>
      </c>
      <c r="BT919" s="55">
        <v>0</v>
      </c>
      <c r="BU919" s="18" t="s">
        <v>1416</v>
      </c>
      <c r="BV919" s="18" t="s">
        <v>479</v>
      </c>
      <c r="BW919" s="18">
        <v>10</v>
      </c>
      <c r="BX919" s="18" t="s">
        <v>672</v>
      </c>
      <c r="BY919" s="18" t="s">
        <v>257</v>
      </c>
      <c r="BZ919" s="18" t="s">
        <v>257</v>
      </c>
      <c r="CA919" s="18">
        <v>0</v>
      </c>
      <c r="CB919" s="18">
        <v>0</v>
      </c>
      <c r="CC919" s="18" t="s">
        <v>557</v>
      </c>
      <c r="CD919" s="18">
        <v>5</v>
      </c>
      <c r="CE919" s="18" t="s">
        <v>1410</v>
      </c>
      <c r="CF919" s="18" t="s">
        <v>257</v>
      </c>
      <c r="CG919" s="18" t="s">
        <v>257</v>
      </c>
      <c r="CH919" s="18" t="s">
        <v>1417</v>
      </c>
      <c r="CI919" s="18"/>
      <c r="CJ919" s="18"/>
      <c r="CK919" s="18"/>
      <c r="CL919" s="18"/>
      <c r="CM919" s="18"/>
      <c r="CN919" s="18"/>
      <c r="CO919" s="18"/>
      <c r="CP919" s="18"/>
      <c r="CQ919" s="18"/>
      <c r="CR919" s="18"/>
      <c r="CS919" s="18"/>
      <c r="CT919" s="18"/>
      <c r="CU919" s="18"/>
      <c r="CV919" s="18"/>
      <c r="CW919" s="18"/>
      <c r="CX919" s="18"/>
      <c r="CY919" s="18"/>
      <c r="CZ919" s="18"/>
      <c r="DA919" s="18"/>
      <c r="DB919" s="18"/>
      <c r="DC919" s="18"/>
      <c r="DD919" s="18"/>
      <c r="DE919" s="18"/>
      <c r="DF919" s="18"/>
      <c r="DG919" s="18"/>
      <c r="DH919" s="18"/>
      <c r="DI919" s="18"/>
      <c r="DJ919" s="18"/>
      <c r="DK919" s="18"/>
      <c r="DL919" s="18"/>
      <c r="DM919" s="18"/>
      <c r="DN919" s="18"/>
      <c r="DO919" s="18"/>
      <c r="DP919" s="18"/>
      <c r="DQ919" s="18"/>
      <c r="DR919" s="18"/>
      <c r="DS919" s="18"/>
      <c r="DT919" s="18"/>
      <c r="DU919" s="18"/>
      <c r="DV919" s="18"/>
      <c r="DW919" s="18"/>
      <c r="DX919" s="18"/>
      <c r="DY919" s="24"/>
      <c r="DZ919" s="18">
        <v>0</v>
      </c>
      <c r="EA919" s="18"/>
      <c r="EB919" s="18"/>
      <c r="EC919" s="18"/>
      <c r="ED919" s="18"/>
      <c r="EE919" s="18">
        <v>0</v>
      </c>
      <c r="EF919" s="18">
        <v>0</v>
      </c>
      <c r="EG919" s="18">
        <v>0</v>
      </c>
      <c r="EH919" s="18" t="s">
        <v>1418</v>
      </c>
      <c r="EI919" s="18" cm="1">
        <f t="array" ref="EI919">IF(SUMPRODUCT(--(DO919:DS919&lt;&gt;""))=0, 0,1)</f>
        <v>0</v>
      </c>
      <c r="EJ919" s="18" cm="1">
        <f t="array" ref="EJ919">IF(SUMPRODUCT(--(DT919:EG919&lt;&gt;""))=0, 0,1)</f>
        <v>1</v>
      </c>
      <c r="EK919" s="18" cm="1">
        <f t="array" ref="EK919">IF(SUMPRODUCT(--(EC919:EG919&lt;&gt;""))=0, 0,1)</f>
        <v>1</v>
      </c>
      <c r="EL919" s="18" cm="1">
        <f t="array" ref="EL919">IF(SUMPRODUCT(--(EE919:EG919&lt;&gt;""))=0, 0,1)</f>
        <v>1</v>
      </c>
      <c r="EM919" s="18">
        <f t="shared" si="217"/>
        <v>0</v>
      </c>
      <c r="EN919" s="18" t="str">
        <f t="shared" si="218"/>
        <v>NA</v>
      </c>
      <c r="EO919" s="18">
        <f t="shared" si="219"/>
        <v>0</v>
      </c>
      <c r="EP919" s="18">
        <f t="shared" si="220"/>
        <v>0</v>
      </c>
      <c r="EQ919" s="18">
        <f t="shared" si="221"/>
        <v>0</v>
      </c>
      <c r="ER919" s="58" t="s">
        <v>2080</v>
      </c>
      <c r="ES919" s="59">
        <v>43794</v>
      </c>
      <c r="ET919" s="18" t="s">
        <v>1398</v>
      </c>
      <c r="EU919" s="18" t="s">
        <v>1398</v>
      </c>
    </row>
    <row r="920" spans="1:151" ht="15.75" customHeight="1" x14ac:dyDescent="0.2">
      <c r="A920" s="5" t="s">
        <v>374</v>
      </c>
      <c r="B920" s="24" t="s">
        <v>1397</v>
      </c>
      <c r="C920" s="26">
        <v>1</v>
      </c>
      <c r="D920" s="18" t="s">
        <v>873</v>
      </c>
      <c r="E920" s="18" t="s">
        <v>257</v>
      </c>
      <c r="F920" s="18" t="s">
        <v>553</v>
      </c>
      <c r="G920" s="18" t="s">
        <v>467</v>
      </c>
      <c r="H920" s="18" t="s">
        <v>723</v>
      </c>
      <c r="I920" s="18" t="s">
        <v>1400</v>
      </c>
      <c r="J920" s="18" t="s">
        <v>363</v>
      </c>
      <c r="K920" s="18" t="s">
        <v>363</v>
      </c>
      <c r="L920" s="18" t="s">
        <v>363</v>
      </c>
      <c r="M920" s="18" t="s">
        <v>253</v>
      </c>
      <c r="N920" s="56">
        <v>74</v>
      </c>
      <c r="O920" s="18" t="s">
        <v>1399</v>
      </c>
      <c r="P920" s="18" t="s">
        <v>261</v>
      </c>
      <c r="Q920" s="18" t="s">
        <v>254</v>
      </c>
      <c r="R920" s="24" t="s">
        <v>257</v>
      </c>
      <c r="S920" s="24" t="s">
        <v>257</v>
      </c>
      <c r="T920" s="26" t="s">
        <v>1402</v>
      </c>
      <c r="U920" s="26" t="s">
        <v>1403</v>
      </c>
      <c r="V920" s="26" t="s">
        <v>1404</v>
      </c>
      <c r="W920" s="26" t="s">
        <v>1405</v>
      </c>
      <c r="X920" s="18" t="s">
        <v>1406</v>
      </c>
      <c r="Y920" s="18">
        <v>200</v>
      </c>
      <c r="Z920" s="18" t="s">
        <v>474</v>
      </c>
      <c r="AA920" s="18">
        <v>200</v>
      </c>
      <c r="AB920" s="57" t="s">
        <v>257</v>
      </c>
      <c r="AC920" s="18" t="s">
        <v>595</v>
      </c>
      <c r="AD920" s="18" t="s">
        <v>595</v>
      </c>
      <c r="AE920" s="18" t="s">
        <v>595</v>
      </c>
      <c r="AF920" s="18" t="s">
        <v>595</v>
      </c>
      <c r="AG920" s="18" t="s">
        <v>595</v>
      </c>
      <c r="AH920" s="18" t="s">
        <v>257</v>
      </c>
      <c r="AI920" s="18">
        <v>5</v>
      </c>
      <c r="AJ920" s="18" t="s">
        <v>522</v>
      </c>
      <c r="AK920" s="18">
        <v>5</v>
      </c>
      <c r="AL920" s="18" t="s">
        <v>1407</v>
      </c>
      <c r="AM920" s="18" t="s">
        <v>376</v>
      </c>
      <c r="AN920" s="56">
        <v>0</v>
      </c>
      <c r="AO920" s="18" t="s">
        <v>1408</v>
      </c>
      <c r="AP920" s="18" t="s">
        <v>1409</v>
      </c>
      <c r="AQ920" s="18">
        <v>10</v>
      </c>
      <c r="AR920" s="18" t="s">
        <v>672</v>
      </c>
      <c r="AS920" s="18" t="s">
        <v>257</v>
      </c>
      <c r="AT920" s="18" t="s">
        <v>257</v>
      </c>
      <c r="AU920" s="18" t="s">
        <v>257</v>
      </c>
      <c r="AV920" s="18" t="s">
        <v>257</v>
      </c>
      <c r="AW920" s="18" t="s">
        <v>257</v>
      </c>
      <c r="AX920" s="18">
        <v>5</v>
      </c>
      <c r="AY920" s="18" t="s">
        <v>1410</v>
      </c>
      <c r="AZ920" s="5" t="s">
        <v>257</v>
      </c>
      <c r="BA920" s="5" t="s">
        <v>257</v>
      </c>
      <c r="BB920" s="18" t="s">
        <v>1411</v>
      </c>
      <c r="BC920" s="18" t="s">
        <v>1412</v>
      </c>
      <c r="BD920" s="56">
        <v>0</v>
      </c>
      <c r="BE920" s="18" t="s">
        <v>1413</v>
      </c>
      <c r="BF920" s="18" t="s">
        <v>1409</v>
      </c>
      <c r="BG920" s="18">
        <v>10</v>
      </c>
      <c r="BH920" s="18" t="s">
        <v>672</v>
      </c>
      <c r="BI920" s="18" t="s">
        <v>257</v>
      </c>
      <c r="BJ920" s="18" t="s">
        <v>257</v>
      </c>
      <c r="BK920" s="18" t="s">
        <v>257</v>
      </c>
      <c r="BL920" s="18" t="s">
        <v>257</v>
      </c>
      <c r="BM920" s="18" t="s">
        <v>257</v>
      </c>
      <c r="BN920" s="18">
        <v>5</v>
      </c>
      <c r="BO920" s="18" t="s">
        <v>1410</v>
      </c>
      <c r="BP920" s="18" t="s">
        <v>257</v>
      </c>
      <c r="BQ920" s="18" t="s">
        <v>257</v>
      </c>
      <c r="BR920" s="18" t="s">
        <v>1414</v>
      </c>
      <c r="BS920" s="18" t="s">
        <v>1415</v>
      </c>
      <c r="BT920" s="55">
        <v>0</v>
      </c>
      <c r="BU920" s="18" t="s">
        <v>1416</v>
      </c>
      <c r="BV920" s="18" t="s">
        <v>479</v>
      </c>
      <c r="BW920" s="18">
        <v>10</v>
      </c>
      <c r="BX920" s="18" t="s">
        <v>672</v>
      </c>
      <c r="BY920" s="18" t="s">
        <v>257</v>
      </c>
      <c r="BZ920" s="18" t="s">
        <v>257</v>
      </c>
      <c r="CA920" s="18">
        <v>0</v>
      </c>
      <c r="CB920" s="18">
        <v>0</v>
      </c>
      <c r="CC920" s="18" t="s">
        <v>557</v>
      </c>
      <c r="CD920" s="18">
        <v>5</v>
      </c>
      <c r="CE920" s="18" t="s">
        <v>1410</v>
      </c>
      <c r="CF920" s="18" t="s">
        <v>257</v>
      </c>
      <c r="CG920" s="18" t="s">
        <v>257</v>
      </c>
      <c r="CH920" s="18" t="s">
        <v>1417</v>
      </c>
      <c r="CI920" s="18"/>
      <c r="CJ920" s="18"/>
      <c r="CK920" s="18"/>
      <c r="CL920" s="18"/>
      <c r="CM920" s="18"/>
      <c r="CN920" s="18"/>
      <c r="CO920" s="18"/>
      <c r="CP920" s="18"/>
      <c r="CQ920" s="18"/>
      <c r="CR920" s="18"/>
      <c r="CS920" s="18"/>
      <c r="CT920" s="18"/>
      <c r="CU920" s="18"/>
      <c r="CV920" s="18"/>
      <c r="CW920" s="18"/>
      <c r="CX920" s="18"/>
      <c r="CY920" s="18"/>
      <c r="CZ920" s="18"/>
      <c r="DA920" s="18"/>
      <c r="DB920" s="18"/>
      <c r="DC920" s="18"/>
      <c r="DD920" s="18"/>
      <c r="DE920" s="18"/>
      <c r="DF920" s="18"/>
      <c r="DG920" s="18"/>
      <c r="DH920" s="18"/>
      <c r="DI920" s="18"/>
      <c r="DJ920" s="18"/>
      <c r="DK920" s="18"/>
      <c r="DL920" s="18"/>
      <c r="DM920" s="18"/>
      <c r="DN920" s="18"/>
      <c r="DO920" s="18"/>
      <c r="DP920" s="18"/>
      <c r="DQ920" s="18"/>
      <c r="DR920" s="18"/>
      <c r="DS920" s="18"/>
      <c r="DT920" s="18"/>
      <c r="DU920" s="18"/>
      <c r="DV920" s="18"/>
      <c r="DW920" s="18"/>
      <c r="DX920" s="18"/>
      <c r="DY920" s="24"/>
      <c r="DZ920" s="18">
        <v>0</v>
      </c>
      <c r="EA920" s="18"/>
      <c r="EB920" s="18"/>
      <c r="EC920" s="18"/>
      <c r="ED920" s="18"/>
      <c r="EE920" s="18">
        <v>0</v>
      </c>
      <c r="EF920" s="18">
        <v>0</v>
      </c>
      <c r="EG920" s="18">
        <v>0</v>
      </c>
      <c r="EH920" s="18" t="s">
        <v>1418</v>
      </c>
      <c r="EI920" s="18" cm="1">
        <f t="array" ref="EI920">IF(SUMPRODUCT(--(DO920:DS920&lt;&gt;""))=0, 0,1)</f>
        <v>0</v>
      </c>
      <c r="EJ920" s="18" cm="1">
        <f t="array" ref="EJ920">IF(SUMPRODUCT(--(DT920:EG920&lt;&gt;""))=0, 0,1)</f>
        <v>1</v>
      </c>
      <c r="EK920" s="18" cm="1">
        <f t="array" ref="EK920">IF(SUMPRODUCT(--(EC920:EG920&lt;&gt;""))=0, 0,1)</f>
        <v>1</v>
      </c>
      <c r="EL920" s="18" cm="1">
        <f t="array" ref="EL920">IF(SUMPRODUCT(--(EE920:EG920&lt;&gt;""))=0, 0,1)</f>
        <v>1</v>
      </c>
      <c r="EM920" s="18">
        <f t="shared" si="217"/>
        <v>0</v>
      </c>
      <c r="EN920" s="18" t="str">
        <f t="shared" si="218"/>
        <v>NA</v>
      </c>
      <c r="EO920" s="18">
        <f t="shared" si="219"/>
        <v>0</v>
      </c>
      <c r="EP920" s="18">
        <f t="shared" si="220"/>
        <v>0</v>
      </c>
      <c r="EQ920" s="18">
        <f t="shared" si="221"/>
        <v>0</v>
      </c>
      <c r="ER920" s="58" t="s">
        <v>2080</v>
      </c>
      <c r="ES920" s="59">
        <v>43794</v>
      </c>
      <c r="ET920" s="18" t="s">
        <v>1398</v>
      </c>
      <c r="EU920" s="18" t="s">
        <v>1398</v>
      </c>
    </row>
    <row r="921" spans="1:151" ht="15.75" customHeight="1" x14ac:dyDescent="0.2">
      <c r="A921" s="5" t="s">
        <v>374</v>
      </c>
      <c r="B921" s="24" t="s">
        <v>1397</v>
      </c>
      <c r="C921" s="26">
        <v>1</v>
      </c>
      <c r="D921" s="18" t="s">
        <v>874</v>
      </c>
      <c r="E921" s="18" t="s">
        <v>257</v>
      </c>
      <c r="F921" s="18" t="s">
        <v>553</v>
      </c>
      <c r="G921" s="18" t="s">
        <v>467</v>
      </c>
      <c r="H921" s="18" t="s">
        <v>723</v>
      </c>
      <c r="I921" s="18" t="s">
        <v>1400</v>
      </c>
      <c r="J921" s="18" t="s">
        <v>363</v>
      </c>
      <c r="K921" s="18" t="s">
        <v>363</v>
      </c>
      <c r="L921" s="18" t="s">
        <v>363</v>
      </c>
      <c r="M921" s="18" t="s">
        <v>253</v>
      </c>
      <c r="N921" s="56">
        <v>74</v>
      </c>
      <c r="O921" s="18" t="s">
        <v>1399</v>
      </c>
      <c r="P921" s="18" t="s">
        <v>261</v>
      </c>
      <c r="Q921" s="18" t="s">
        <v>254</v>
      </c>
      <c r="R921" s="24" t="s">
        <v>257</v>
      </c>
      <c r="S921" s="24" t="s">
        <v>257</v>
      </c>
      <c r="T921" s="26" t="s">
        <v>1402</v>
      </c>
      <c r="U921" s="26" t="s">
        <v>1403</v>
      </c>
      <c r="V921" s="26" t="s">
        <v>1404</v>
      </c>
      <c r="W921" s="26" t="s">
        <v>1405</v>
      </c>
      <c r="X921" s="18" t="s">
        <v>1406</v>
      </c>
      <c r="Y921" s="18">
        <v>400</v>
      </c>
      <c r="Z921" s="18" t="s">
        <v>474</v>
      </c>
      <c r="AA921" s="18">
        <v>400</v>
      </c>
      <c r="AB921" s="57" t="s">
        <v>257</v>
      </c>
      <c r="AC921" s="18" t="s">
        <v>595</v>
      </c>
      <c r="AD921" s="18" t="s">
        <v>595</v>
      </c>
      <c r="AE921" s="18" t="s">
        <v>595</v>
      </c>
      <c r="AF921" s="18" t="s">
        <v>595</v>
      </c>
      <c r="AG921" s="18" t="s">
        <v>595</v>
      </c>
      <c r="AH921" s="18" t="s">
        <v>257</v>
      </c>
      <c r="AI921" s="18">
        <v>5</v>
      </c>
      <c r="AJ921" s="18" t="s">
        <v>522</v>
      </c>
      <c r="AK921" s="18">
        <v>5</v>
      </c>
      <c r="AL921" s="18" t="s">
        <v>1407</v>
      </c>
      <c r="AM921" s="18" t="s">
        <v>376</v>
      </c>
      <c r="AN921" s="56">
        <v>0</v>
      </c>
      <c r="AO921" s="18" t="s">
        <v>1408</v>
      </c>
      <c r="AP921" s="18" t="s">
        <v>1409</v>
      </c>
      <c r="AQ921" s="18">
        <v>10</v>
      </c>
      <c r="AR921" s="18" t="s">
        <v>672</v>
      </c>
      <c r="AS921" s="18" t="s">
        <v>257</v>
      </c>
      <c r="AT921" s="18" t="s">
        <v>257</v>
      </c>
      <c r="AU921" s="18" t="s">
        <v>257</v>
      </c>
      <c r="AV921" s="18" t="s">
        <v>257</v>
      </c>
      <c r="AW921" s="18" t="s">
        <v>257</v>
      </c>
      <c r="AX921" s="18">
        <v>5</v>
      </c>
      <c r="AY921" s="18" t="s">
        <v>1410</v>
      </c>
      <c r="AZ921" s="5" t="s">
        <v>257</v>
      </c>
      <c r="BA921" s="5" t="s">
        <v>257</v>
      </c>
      <c r="BB921" s="18" t="s">
        <v>1411</v>
      </c>
      <c r="BC921" s="18" t="s">
        <v>1412</v>
      </c>
      <c r="BD921" s="56">
        <v>0</v>
      </c>
      <c r="BE921" s="18" t="s">
        <v>1413</v>
      </c>
      <c r="BF921" s="18" t="s">
        <v>1409</v>
      </c>
      <c r="BG921" s="18">
        <v>10</v>
      </c>
      <c r="BH921" s="18" t="s">
        <v>672</v>
      </c>
      <c r="BI921" s="18" t="s">
        <v>257</v>
      </c>
      <c r="BJ921" s="18" t="s">
        <v>257</v>
      </c>
      <c r="BK921" s="18" t="s">
        <v>257</v>
      </c>
      <c r="BL921" s="18" t="s">
        <v>257</v>
      </c>
      <c r="BM921" s="18" t="s">
        <v>257</v>
      </c>
      <c r="BN921" s="18">
        <v>5</v>
      </c>
      <c r="BO921" s="18" t="s">
        <v>1410</v>
      </c>
      <c r="BP921" s="18" t="s">
        <v>257</v>
      </c>
      <c r="BQ921" s="18" t="s">
        <v>257</v>
      </c>
      <c r="BR921" s="18" t="s">
        <v>1414</v>
      </c>
      <c r="BS921" s="18" t="s">
        <v>1415</v>
      </c>
      <c r="BT921" s="55">
        <v>0</v>
      </c>
      <c r="BU921" s="18" t="s">
        <v>1416</v>
      </c>
      <c r="BV921" s="18" t="s">
        <v>479</v>
      </c>
      <c r="BW921" s="18">
        <v>10</v>
      </c>
      <c r="BX921" s="18" t="s">
        <v>672</v>
      </c>
      <c r="BY921" s="18" t="s">
        <v>257</v>
      </c>
      <c r="BZ921" s="18" t="s">
        <v>257</v>
      </c>
      <c r="CA921" s="18">
        <v>0</v>
      </c>
      <c r="CB921" s="18">
        <v>0</v>
      </c>
      <c r="CC921" s="18" t="s">
        <v>557</v>
      </c>
      <c r="CD921" s="18">
        <v>5</v>
      </c>
      <c r="CE921" s="18" t="s">
        <v>1410</v>
      </c>
      <c r="CF921" s="18" t="s">
        <v>257</v>
      </c>
      <c r="CG921" s="18" t="s">
        <v>257</v>
      </c>
      <c r="CH921" s="18" t="s">
        <v>1417</v>
      </c>
      <c r="CI921" s="18"/>
      <c r="CJ921" s="18"/>
      <c r="CK921" s="18"/>
      <c r="CL921" s="18"/>
      <c r="CM921" s="18"/>
      <c r="CN921" s="18"/>
      <c r="CO921" s="18"/>
      <c r="CP921" s="18"/>
      <c r="CQ921" s="18"/>
      <c r="CR921" s="18"/>
      <c r="CS921" s="18"/>
      <c r="CT921" s="18"/>
      <c r="CU921" s="18"/>
      <c r="CV921" s="18"/>
      <c r="CW921" s="18"/>
      <c r="CX921" s="18"/>
      <c r="CY921" s="18"/>
      <c r="CZ921" s="18"/>
      <c r="DA921" s="18"/>
      <c r="DB921" s="18"/>
      <c r="DC921" s="18"/>
      <c r="DD921" s="18"/>
      <c r="DE921" s="18"/>
      <c r="DF921" s="18"/>
      <c r="DG921" s="18"/>
      <c r="DH921" s="18"/>
      <c r="DI921" s="18"/>
      <c r="DJ921" s="18"/>
      <c r="DK921" s="18"/>
      <c r="DL921" s="18"/>
      <c r="DM921" s="18"/>
      <c r="DN921" s="18"/>
      <c r="DO921" s="18"/>
      <c r="DP921" s="18"/>
      <c r="DQ921" s="18"/>
      <c r="DR921" s="18"/>
      <c r="DS921" s="18"/>
      <c r="DT921" s="18"/>
      <c r="DU921" s="18"/>
      <c r="DV921" s="18"/>
      <c r="DW921" s="18"/>
      <c r="DX921" s="18"/>
      <c r="DY921" s="24"/>
      <c r="DZ921" s="18">
        <v>0</v>
      </c>
      <c r="EA921" s="18"/>
      <c r="EB921" s="18"/>
      <c r="EC921" s="18"/>
      <c r="ED921" s="18"/>
      <c r="EE921" s="18">
        <v>0</v>
      </c>
      <c r="EF921" s="18">
        <v>0</v>
      </c>
      <c r="EG921" s="18">
        <v>0</v>
      </c>
      <c r="EH921" s="18" t="s">
        <v>1418</v>
      </c>
      <c r="EI921" s="18" cm="1">
        <f t="array" ref="EI921">IF(SUMPRODUCT(--(DO921:DS921&lt;&gt;""))=0, 0,1)</f>
        <v>0</v>
      </c>
      <c r="EJ921" s="18" cm="1">
        <f t="array" ref="EJ921">IF(SUMPRODUCT(--(DT921:EG921&lt;&gt;""))=0, 0,1)</f>
        <v>1</v>
      </c>
      <c r="EK921" s="18" cm="1">
        <f t="array" ref="EK921">IF(SUMPRODUCT(--(EC921:EG921&lt;&gt;""))=0, 0,1)</f>
        <v>1</v>
      </c>
      <c r="EL921" s="18" cm="1">
        <f t="array" ref="EL921">IF(SUMPRODUCT(--(EE921:EG921&lt;&gt;""))=0, 0,1)</f>
        <v>1</v>
      </c>
      <c r="EM921" s="18">
        <f t="shared" si="217"/>
        <v>0</v>
      </c>
      <c r="EN921" s="18" t="str">
        <f t="shared" si="218"/>
        <v>NA</v>
      </c>
      <c r="EO921" s="18">
        <f t="shared" si="219"/>
        <v>0</v>
      </c>
      <c r="EP921" s="18">
        <f t="shared" si="220"/>
        <v>0</v>
      </c>
      <c r="EQ921" s="18">
        <f t="shared" si="221"/>
        <v>0</v>
      </c>
      <c r="ER921" s="58" t="s">
        <v>2080</v>
      </c>
      <c r="ES921" s="59">
        <v>43794</v>
      </c>
      <c r="ET921" s="18" t="s">
        <v>1398</v>
      </c>
      <c r="EU921" s="18" t="s">
        <v>1398</v>
      </c>
    </row>
    <row r="922" spans="1:151" ht="15.75" customHeight="1" x14ac:dyDescent="0.2">
      <c r="A922" s="5" t="s">
        <v>374</v>
      </c>
      <c r="B922" s="24" t="s">
        <v>1397</v>
      </c>
      <c r="C922" s="26">
        <v>1</v>
      </c>
      <c r="D922" s="18" t="s">
        <v>1401</v>
      </c>
      <c r="E922" s="18" t="s">
        <v>257</v>
      </c>
      <c r="F922" s="18" t="s">
        <v>553</v>
      </c>
      <c r="G922" s="18" t="s">
        <v>575</v>
      </c>
      <c r="H922" s="18" t="s">
        <v>1419</v>
      </c>
      <c r="I922" s="18" t="s">
        <v>1420</v>
      </c>
      <c r="J922" s="18" t="s">
        <v>363</v>
      </c>
      <c r="K922" s="18" t="s">
        <v>363</v>
      </c>
      <c r="L922" s="18" t="s">
        <v>363</v>
      </c>
      <c r="M922" s="18" t="s">
        <v>253</v>
      </c>
      <c r="N922" s="56">
        <v>74</v>
      </c>
      <c r="O922" s="18" t="s">
        <v>1399</v>
      </c>
      <c r="P922" s="18" t="s">
        <v>261</v>
      </c>
      <c r="Q922" s="18" t="s">
        <v>254</v>
      </c>
      <c r="R922" s="24" t="s">
        <v>257</v>
      </c>
      <c r="S922" s="24" t="s">
        <v>257</v>
      </c>
      <c r="T922" s="26" t="s">
        <v>1402</v>
      </c>
      <c r="U922" s="26" t="s">
        <v>1403</v>
      </c>
      <c r="V922" s="26" t="s">
        <v>1404</v>
      </c>
      <c r="W922" s="26" t="s">
        <v>1405</v>
      </c>
      <c r="X922" s="18" t="s">
        <v>1406</v>
      </c>
      <c r="Y922" s="18">
        <v>0</v>
      </c>
      <c r="Z922" s="18" t="s">
        <v>474</v>
      </c>
      <c r="AA922" s="18">
        <v>0</v>
      </c>
      <c r="AB922" s="57" t="s">
        <v>257</v>
      </c>
      <c r="AC922" s="18" t="s">
        <v>595</v>
      </c>
      <c r="AD922" s="18" t="s">
        <v>595</v>
      </c>
      <c r="AE922" s="18" t="s">
        <v>595</v>
      </c>
      <c r="AF922" s="18" t="s">
        <v>595</v>
      </c>
      <c r="AG922" s="18" t="s">
        <v>595</v>
      </c>
      <c r="AH922" s="18" t="s">
        <v>257</v>
      </c>
      <c r="AI922" s="18">
        <v>5</v>
      </c>
      <c r="AJ922" s="18" t="s">
        <v>522</v>
      </c>
      <c r="AK922" s="18">
        <v>5</v>
      </c>
      <c r="AL922" s="18" t="s">
        <v>1407</v>
      </c>
      <c r="AM922" s="18" t="s">
        <v>376</v>
      </c>
      <c r="AN922" s="56">
        <v>0</v>
      </c>
      <c r="AO922" s="18" t="s">
        <v>1408</v>
      </c>
      <c r="AP922" s="18" t="s">
        <v>1409</v>
      </c>
      <c r="AQ922" s="18">
        <v>10</v>
      </c>
      <c r="AR922" s="18" t="s">
        <v>672</v>
      </c>
      <c r="AS922" s="18" t="s">
        <v>257</v>
      </c>
      <c r="AT922" s="18" t="s">
        <v>257</v>
      </c>
      <c r="AU922" s="18" t="s">
        <v>257</v>
      </c>
      <c r="AV922" s="18" t="s">
        <v>257</v>
      </c>
      <c r="AW922" s="18" t="s">
        <v>257</v>
      </c>
      <c r="AX922" s="18">
        <v>5</v>
      </c>
      <c r="AY922" s="18" t="s">
        <v>1410</v>
      </c>
      <c r="AZ922" s="5" t="s">
        <v>257</v>
      </c>
      <c r="BA922" s="5" t="s">
        <v>257</v>
      </c>
      <c r="BB922" s="18" t="s">
        <v>1411</v>
      </c>
      <c r="BC922" s="18" t="s">
        <v>1412</v>
      </c>
      <c r="BD922" s="56">
        <v>0</v>
      </c>
      <c r="BE922" s="18" t="s">
        <v>1413</v>
      </c>
      <c r="BF922" s="18" t="s">
        <v>1409</v>
      </c>
      <c r="BG922" s="18">
        <v>10</v>
      </c>
      <c r="BH922" s="18" t="s">
        <v>672</v>
      </c>
      <c r="BI922" s="18" t="s">
        <v>257</v>
      </c>
      <c r="BJ922" s="18" t="s">
        <v>257</v>
      </c>
      <c r="BK922" s="18" t="s">
        <v>257</v>
      </c>
      <c r="BL922" s="18" t="s">
        <v>257</v>
      </c>
      <c r="BM922" s="18" t="s">
        <v>257</v>
      </c>
      <c r="BN922" s="18">
        <v>5</v>
      </c>
      <c r="BO922" s="18" t="s">
        <v>1410</v>
      </c>
      <c r="BP922" s="18" t="s">
        <v>257</v>
      </c>
      <c r="BQ922" s="18" t="s">
        <v>257</v>
      </c>
      <c r="BR922" s="18" t="s">
        <v>1414</v>
      </c>
      <c r="BS922" s="18" t="s">
        <v>1415</v>
      </c>
      <c r="BT922" s="55">
        <v>0</v>
      </c>
      <c r="BU922" s="18" t="s">
        <v>1416</v>
      </c>
      <c r="BV922" s="18" t="s">
        <v>479</v>
      </c>
      <c r="BW922" s="18">
        <v>10</v>
      </c>
      <c r="BX922" s="18" t="s">
        <v>672</v>
      </c>
      <c r="BY922" s="18" t="s">
        <v>257</v>
      </c>
      <c r="BZ922" s="18" t="s">
        <v>257</v>
      </c>
      <c r="CA922" s="18">
        <v>0</v>
      </c>
      <c r="CB922" s="18">
        <v>0</v>
      </c>
      <c r="CC922" s="18" t="s">
        <v>557</v>
      </c>
      <c r="CD922" s="18">
        <v>5</v>
      </c>
      <c r="CE922" s="18" t="s">
        <v>1410</v>
      </c>
      <c r="CF922" s="18" t="s">
        <v>257</v>
      </c>
      <c r="CG922" s="18" t="s">
        <v>257</v>
      </c>
      <c r="CH922" s="18" t="s">
        <v>1417</v>
      </c>
      <c r="CI922" s="18"/>
      <c r="CJ922" s="18"/>
      <c r="CK922" s="18"/>
      <c r="CL922" s="18"/>
      <c r="CM922" s="18"/>
      <c r="CN922" s="18"/>
      <c r="CO922" s="18"/>
      <c r="CP922" s="18"/>
      <c r="CQ922" s="18"/>
      <c r="CR922" s="18"/>
      <c r="CS922" s="18"/>
      <c r="CT922" s="18"/>
      <c r="CU922" s="18"/>
      <c r="CV922" s="18"/>
      <c r="CW922" s="18"/>
      <c r="CX922" s="18"/>
      <c r="CY922" s="18"/>
      <c r="CZ922" s="18"/>
      <c r="DA922" s="18"/>
      <c r="DB922" s="18"/>
      <c r="DC922" s="18"/>
      <c r="DD922" s="18"/>
      <c r="DE922" s="18"/>
      <c r="DF922" s="18"/>
      <c r="DG922" s="18"/>
      <c r="DH922" s="18"/>
      <c r="DI922" s="18"/>
      <c r="DJ922" s="18"/>
      <c r="DK922" s="18"/>
      <c r="DL922" s="18"/>
      <c r="DM922" s="18"/>
      <c r="DN922" s="18"/>
      <c r="DO922" s="18"/>
      <c r="DP922" s="18"/>
      <c r="DQ922" s="18"/>
      <c r="DR922" s="18"/>
      <c r="DS922" s="18"/>
      <c r="DT922" s="18"/>
      <c r="DU922" s="18"/>
      <c r="DV922" s="18"/>
      <c r="DW922" s="18"/>
      <c r="DX922" s="18"/>
      <c r="DY922" s="24"/>
      <c r="DZ922" s="18">
        <v>0</v>
      </c>
      <c r="EA922" s="18"/>
      <c r="EB922" s="18"/>
      <c r="EC922" s="18"/>
      <c r="ED922" s="18"/>
      <c r="EE922" s="18">
        <v>0</v>
      </c>
      <c r="EF922" s="18">
        <v>0</v>
      </c>
      <c r="EG922" s="18">
        <v>0</v>
      </c>
      <c r="EH922" s="18" t="s">
        <v>1418</v>
      </c>
      <c r="EI922" s="18" cm="1">
        <f t="array" ref="EI922">IF(SUMPRODUCT(--(DO922:DS922&lt;&gt;""))=0, 0,1)</f>
        <v>0</v>
      </c>
      <c r="EJ922" s="18" cm="1">
        <f t="array" ref="EJ922">IF(SUMPRODUCT(--(DT922:EG922&lt;&gt;""))=0, 0,1)</f>
        <v>1</v>
      </c>
      <c r="EK922" s="18" cm="1">
        <f t="array" ref="EK922">IF(SUMPRODUCT(--(EC922:EG922&lt;&gt;""))=0, 0,1)</f>
        <v>1</v>
      </c>
      <c r="EL922" s="18" cm="1">
        <f t="array" ref="EL922">IF(SUMPRODUCT(--(EE922:EG922&lt;&gt;""))=0, 0,1)</f>
        <v>1</v>
      </c>
      <c r="EM922" s="18">
        <f t="shared" si="217"/>
        <v>0</v>
      </c>
      <c r="EN922" s="18" t="str">
        <f t="shared" si="218"/>
        <v>NA</v>
      </c>
      <c r="EO922" s="18">
        <f t="shared" si="219"/>
        <v>0</v>
      </c>
      <c r="EP922" s="18">
        <f t="shared" si="220"/>
        <v>0</v>
      </c>
      <c r="EQ922" s="18">
        <f t="shared" si="221"/>
        <v>0</v>
      </c>
      <c r="ER922" s="58" t="s">
        <v>2080</v>
      </c>
      <c r="ES922" s="59">
        <v>43794</v>
      </c>
      <c r="ET922" s="18" t="s">
        <v>1398</v>
      </c>
      <c r="EU922" s="18" t="s">
        <v>1398</v>
      </c>
    </row>
    <row r="923" spans="1:151" ht="15.75" customHeight="1" x14ac:dyDescent="0.2">
      <c r="A923" s="5" t="s">
        <v>374</v>
      </c>
      <c r="B923" s="24" t="s">
        <v>1397</v>
      </c>
      <c r="C923" s="26">
        <v>1</v>
      </c>
      <c r="D923" s="18" t="s">
        <v>868</v>
      </c>
      <c r="E923" s="18" t="s">
        <v>257</v>
      </c>
      <c r="F923" s="18" t="s">
        <v>553</v>
      </c>
      <c r="G923" s="18" t="s">
        <v>575</v>
      </c>
      <c r="H923" s="18" t="s">
        <v>1419</v>
      </c>
      <c r="I923" s="18" t="s">
        <v>1420</v>
      </c>
      <c r="J923" s="18" t="s">
        <v>363</v>
      </c>
      <c r="K923" s="18" t="s">
        <v>363</v>
      </c>
      <c r="L923" s="18" t="s">
        <v>363</v>
      </c>
      <c r="M923" s="18" t="s">
        <v>253</v>
      </c>
      <c r="N923" s="56">
        <v>74</v>
      </c>
      <c r="O923" s="18" t="s">
        <v>1399</v>
      </c>
      <c r="P923" s="18" t="s">
        <v>261</v>
      </c>
      <c r="Q923" s="18" t="s">
        <v>254</v>
      </c>
      <c r="R923" s="24" t="s">
        <v>257</v>
      </c>
      <c r="S923" s="24" t="s">
        <v>257</v>
      </c>
      <c r="T923" s="26" t="s">
        <v>1402</v>
      </c>
      <c r="U923" s="26" t="s">
        <v>1403</v>
      </c>
      <c r="V923" s="26" t="s">
        <v>1404</v>
      </c>
      <c r="W923" s="26" t="s">
        <v>1405</v>
      </c>
      <c r="X923" s="18" t="s">
        <v>1406</v>
      </c>
      <c r="Y923" s="18">
        <v>50</v>
      </c>
      <c r="Z923" s="18" t="s">
        <v>474</v>
      </c>
      <c r="AA923" s="18">
        <v>50</v>
      </c>
      <c r="AB923" s="57" t="s">
        <v>257</v>
      </c>
      <c r="AC923" s="18" t="s">
        <v>595</v>
      </c>
      <c r="AD923" s="18" t="s">
        <v>595</v>
      </c>
      <c r="AE923" s="18" t="s">
        <v>595</v>
      </c>
      <c r="AF923" s="18" t="s">
        <v>595</v>
      </c>
      <c r="AG923" s="18" t="s">
        <v>595</v>
      </c>
      <c r="AH923" s="18" t="s">
        <v>257</v>
      </c>
      <c r="AI923" s="18">
        <v>5</v>
      </c>
      <c r="AJ923" s="18" t="s">
        <v>522</v>
      </c>
      <c r="AK923" s="18">
        <v>5</v>
      </c>
      <c r="AL923" s="18" t="s">
        <v>1407</v>
      </c>
      <c r="AM923" s="18" t="s">
        <v>376</v>
      </c>
      <c r="AN923" s="56">
        <v>70</v>
      </c>
      <c r="AO923" s="18" t="s">
        <v>1408</v>
      </c>
      <c r="AP923" s="18" t="s">
        <v>1409</v>
      </c>
      <c r="AQ923" s="18">
        <v>10</v>
      </c>
      <c r="AR923" s="18" t="s">
        <v>672</v>
      </c>
      <c r="AS923" s="18" t="s">
        <v>257</v>
      </c>
      <c r="AT923" s="18" t="s">
        <v>257</v>
      </c>
      <c r="AU923" s="18" t="s">
        <v>257</v>
      </c>
      <c r="AV923" s="18" t="s">
        <v>257</v>
      </c>
      <c r="AW923" s="18" t="s">
        <v>257</v>
      </c>
      <c r="AX923" s="18">
        <v>5</v>
      </c>
      <c r="AY923" s="18" t="s">
        <v>1410</v>
      </c>
      <c r="AZ923" s="5" t="s">
        <v>257</v>
      </c>
      <c r="BA923" s="5" t="s">
        <v>257</v>
      </c>
      <c r="BB923" s="18" t="s">
        <v>1411</v>
      </c>
      <c r="BC923" s="18" t="s">
        <v>1412</v>
      </c>
      <c r="BD923" s="56">
        <v>0</v>
      </c>
      <c r="BE923" s="18" t="s">
        <v>1413</v>
      </c>
      <c r="BF923" s="18" t="s">
        <v>1409</v>
      </c>
      <c r="BG923" s="18">
        <v>10</v>
      </c>
      <c r="BH923" s="18" t="s">
        <v>672</v>
      </c>
      <c r="BI923" s="18" t="s">
        <v>257</v>
      </c>
      <c r="BJ923" s="18" t="s">
        <v>257</v>
      </c>
      <c r="BK923" s="18" t="s">
        <v>257</v>
      </c>
      <c r="BL923" s="18" t="s">
        <v>257</v>
      </c>
      <c r="BM923" s="18" t="s">
        <v>257</v>
      </c>
      <c r="BN923" s="18">
        <v>5</v>
      </c>
      <c r="BO923" s="18" t="s">
        <v>1410</v>
      </c>
      <c r="BP923" s="18" t="s">
        <v>257</v>
      </c>
      <c r="BQ923" s="18" t="s">
        <v>257</v>
      </c>
      <c r="BR923" s="18" t="s">
        <v>1414</v>
      </c>
      <c r="BS923" s="18" t="s">
        <v>1415</v>
      </c>
      <c r="BT923" s="55">
        <v>0</v>
      </c>
      <c r="BU923" s="18" t="s">
        <v>1416</v>
      </c>
      <c r="BV923" s="18" t="s">
        <v>479</v>
      </c>
      <c r="BW923" s="18">
        <v>10</v>
      </c>
      <c r="BX923" s="18" t="s">
        <v>672</v>
      </c>
      <c r="BY923" s="18" t="s">
        <v>257</v>
      </c>
      <c r="BZ923" s="18" t="s">
        <v>257</v>
      </c>
      <c r="CA923" s="18">
        <v>0</v>
      </c>
      <c r="CB923" s="18">
        <v>0</v>
      </c>
      <c r="CC923" s="18" t="s">
        <v>557</v>
      </c>
      <c r="CD923" s="18">
        <v>5</v>
      </c>
      <c r="CE923" s="18" t="s">
        <v>1410</v>
      </c>
      <c r="CF923" s="18" t="s">
        <v>257</v>
      </c>
      <c r="CG923" s="18" t="s">
        <v>257</v>
      </c>
      <c r="CH923" s="18" t="s">
        <v>1417</v>
      </c>
      <c r="CI923" s="18"/>
      <c r="CJ923" s="18"/>
      <c r="CK923" s="18"/>
      <c r="CL923" s="18"/>
      <c r="CM923" s="18"/>
      <c r="CN923" s="18"/>
      <c r="CO923" s="18"/>
      <c r="CP923" s="18"/>
      <c r="CQ923" s="18"/>
      <c r="CR923" s="18"/>
      <c r="CS923" s="18"/>
      <c r="CT923" s="18"/>
      <c r="CU923" s="18"/>
      <c r="CV923" s="18"/>
      <c r="CW923" s="18"/>
      <c r="CX923" s="18"/>
      <c r="CY923" s="18"/>
      <c r="CZ923" s="18"/>
      <c r="DA923" s="18"/>
      <c r="DB923" s="18"/>
      <c r="DC923" s="18"/>
      <c r="DD923" s="18"/>
      <c r="DE923" s="18"/>
      <c r="DF923" s="18"/>
      <c r="DG923" s="18"/>
      <c r="DH923" s="18"/>
      <c r="DI923" s="18"/>
      <c r="DJ923" s="18"/>
      <c r="DK923" s="18"/>
      <c r="DL923" s="18"/>
      <c r="DM923" s="18"/>
      <c r="DN923" s="18"/>
      <c r="DO923" s="18"/>
      <c r="DP923" s="18"/>
      <c r="DQ923" s="18"/>
      <c r="DR923" s="18"/>
      <c r="DS923" s="18"/>
      <c r="DT923" s="18"/>
      <c r="DU923" s="18"/>
      <c r="DV923" s="18"/>
      <c r="DW923" s="18"/>
      <c r="DX923" s="18"/>
      <c r="DY923" s="24"/>
      <c r="DZ923" s="18">
        <v>1</v>
      </c>
      <c r="EA923" s="18"/>
      <c r="EB923" s="18"/>
      <c r="EC923" s="18"/>
      <c r="ED923" s="18"/>
      <c r="EE923" s="18">
        <v>0</v>
      </c>
      <c r="EF923" s="18">
        <v>0</v>
      </c>
      <c r="EG923" s="18">
        <v>0</v>
      </c>
      <c r="EH923" s="18" t="s">
        <v>1418</v>
      </c>
      <c r="EI923" s="18" cm="1">
        <f t="array" ref="EI923">IF(SUMPRODUCT(--(DO923:DS923&lt;&gt;""))=0, 0,1)</f>
        <v>0</v>
      </c>
      <c r="EJ923" s="18" cm="1">
        <f t="array" ref="EJ923">IF(SUMPRODUCT(--(DT923:EG923&lt;&gt;""))=0, 0,1)</f>
        <v>1</v>
      </c>
      <c r="EK923" s="18" cm="1">
        <f t="array" ref="EK923">IF(SUMPRODUCT(--(EC923:EG923&lt;&gt;""))=0, 0,1)</f>
        <v>1</v>
      </c>
      <c r="EL923" s="18" cm="1">
        <f t="array" ref="EL923">IF(SUMPRODUCT(--(EE923:EG923&lt;&gt;""))=0, 0,1)</f>
        <v>1</v>
      </c>
      <c r="EM923" s="18">
        <f t="shared" si="217"/>
        <v>1</v>
      </c>
      <c r="EN923" s="18" t="str">
        <f t="shared" si="218"/>
        <v>NA</v>
      </c>
      <c r="EO923" s="18">
        <f t="shared" si="219"/>
        <v>1</v>
      </c>
      <c r="EP923" s="18">
        <f t="shared" si="220"/>
        <v>0</v>
      </c>
      <c r="EQ923" s="18">
        <f t="shared" si="221"/>
        <v>0</v>
      </c>
      <c r="ER923" s="58" t="s">
        <v>2080</v>
      </c>
      <c r="ES923" s="59">
        <v>43794</v>
      </c>
      <c r="ET923" s="18" t="s">
        <v>1398</v>
      </c>
      <c r="EU923" s="18" t="s">
        <v>1398</v>
      </c>
    </row>
    <row r="924" spans="1:151" ht="15.75" customHeight="1" x14ac:dyDescent="0.2">
      <c r="A924" s="5" t="s">
        <v>374</v>
      </c>
      <c r="B924" s="24" t="s">
        <v>1397</v>
      </c>
      <c r="C924" s="26">
        <v>1</v>
      </c>
      <c r="D924" s="18" t="s">
        <v>873</v>
      </c>
      <c r="E924" s="18" t="s">
        <v>257</v>
      </c>
      <c r="F924" s="18" t="s">
        <v>553</v>
      </c>
      <c r="G924" s="18" t="s">
        <v>575</v>
      </c>
      <c r="H924" s="18" t="s">
        <v>1419</v>
      </c>
      <c r="I924" s="18" t="s">
        <v>1420</v>
      </c>
      <c r="J924" s="18" t="s">
        <v>363</v>
      </c>
      <c r="K924" s="18" t="s">
        <v>363</v>
      </c>
      <c r="L924" s="18" t="s">
        <v>363</v>
      </c>
      <c r="M924" s="18" t="s">
        <v>253</v>
      </c>
      <c r="N924" s="56">
        <v>74</v>
      </c>
      <c r="O924" s="18" t="s">
        <v>1399</v>
      </c>
      <c r="P924" s="18" t="s">
        <v>261</v>
      </c>
      <c r="Q924" s="18" t="s">
        <v>254</v>
      </c>
      <c r="R924" s="24" t="s">
        <v>257</v>
      </c>
      <c r="S924" s="24" t="s">
        <v>257</v>
      </c>
      <c r="T924" s="26" t="s">
        <v>1402</v>
      </c>
      <c r="U924" s="26" t="s">
        <v>1403</v>
      </c>
      <c r="V924" s="26" t="s">
        <v>1404</v>
      </c>
      <c r="W924" s="26" t="s">
        <v>1405</v>
      </c>
      <c r="X924" s="18" t="s">
        <v>1406</v>
      </c>
      <c r="Y924" s="18">
        <v>200</v>
      </c>
      <c r="Z924" s="18" t="s">
        <v>474</v>
      </c>
      <c r="AA924" s="18">
        <v>200</v>
      </c>
      <c r="AB924" s="57" t="s">
        <v>257</v>
      </c>
      <c r="AC924" s="18" t="s">
        <v>595</v>
      </c>
      <c r="AD924" s="18" t="s">
        <v>595</v>
      </c>
      <c r="AE924" s="18" t="s">
        <v>595</v>
      </c>
      <c r="AF924" s="18" t="s">
        <v>595</v>
      </c>
      <c r="AG924" s="18" t="s">
        <v>595</v>
      </c>
      <c r="AH924" s="18" t="s">
        <v>257</v>
      </c>
      <c r="AI924" s="18">
        <v>5</v>
      </c>
      <c r="AJ924" s="18" t="s">
        <v>522</v>
      </c>
      <c r="AK924" s="18">
        <v>5</v>
      </c>
      <c r="AL924" s="18" t="s">
        <v>1407</v>
      </c>
      <c r="AM924" s="18" t="s">
        <v>376</v>
      </c>
      <c r="AN924" s="56">
        <v>100</v>
      </c>
      <c r="AO924" s="18" t="s">
        <v>1408</v>
      </c>
      <c r="AP924" s="18" t="s">
        <v>1409</v>
      </c>
      <c r="AQ924" s="18">
        <v>10</v>
      </c>
      <c r="AR924" s="18" t="s">
        <v>672</v>
      </c>
      <c r="AS924" s="18" t="s">
        <v>257</v>
      </c>
      <c r="AT924" s="18" t="s">
        <v>257</v>
      </c>
      <c r="AU924" s="18" t="s">
        <v>257</v>
      </c>
      <c r="AV924" s="18" t="s">
        <v>257</v>
      </c>
      <c r="AW924" s="18" t="s">
        <v>257</v>
      </c>
      <c r="AX924" s="18">
        <v>5</v>
      </c>
      <c r="AY924" s="18" t="s">
        <v>1410</v>
      </c>
      <c r="AZ924" s="5" t="s">
        <v>257</v>
      </c>
      <c r="BA924" s="5" t="s">
        <v>257</v>
      </c>
      <c r="BB924" s="18" t="s">
        <v>1411</v>
      </c>
      <c r="BC924" s="18" t="s">
        <v>1412</v>
      </c>
      <c r="BD924" s="56">
        <v>0</v>
      </c>
      <c r="BE924" s="18" t="s">
        <v>1413</v>
      </c>
      <c r="BF924" s="18" t="s">
        <v>1409</v>
      </c>
      <c r="BG924" s="18">
        <v>10</v>
      </c>
      <c r="BH924" s="18" t="s">
        <v>672</v>
      </c>
      <c r="BI924" s="18" t="s">
        <v>257</v>
      </c>
      <c r="BJ924" s="18" t="s">
        <v>257</v>
      </c>
      <c r="BK924" s="18" t="s">
        <v>257</v>
      </c>
      <c r="BL924" s="18" t="s">
        <v>257</v>
      </c>
      <c r="BM924" s="18" t="s">
        <v>257</v>
      </c>
      <c r="BN924" s="18">
        <v>5</v>
      </c>
      <c r="BO924" s="18" t="s">
        <v>1410</v>
      </c>
      <c r="BP924" s="18" t="s">
        <v>257</v>
      </c>
      <c r="BQ924" s="18" t="s">
        <v>257</v>
      </c>
      <c r="BR924" s="18" t="s">
        <v>1414</v>
      </c>
      <c r="BS924" s="18" t="s">
        <v>1415</v>
      </c>
      <c r="BT924" s="55">
        <v>0</v>
      </c>
      <c r="BU924" s="18" t="s">
        <v>1416</v>
      </c>
      <c r="BV924" s="18" t="s">
        <v>479</v>
      </c>
      <c r="BW924" s="18">
        <v>10</v>
      </c>
      <c r="BX924" s="18" t="s">
        <v>672</v>
      </c>
      <c r="BY924" s="18" t="s">
        <v>257</v>
      </c>
      <c r="BZ924" s="18" t="s">
        <v>257</v>
      </c>
      <c r="CA924" s="18">
        <v>0</v>
      </c>
      <c r="CB924" s="18">
        <v>0</v>
      </c>
      <c r="CC924" s="18" t="s">
        <v>557</v>
      </c>
      <c r="CD924" s="18">
        <v>5</v>
      </c>
      <c r="CE924" s="18" t="s">
        <v>1410</v>
      </c>
      <c r="CF924" s="18" t="s">
        <v>257</v>
      </c>
      <c r="CG924" s="18" t="s">
        <v>257</v>
      </c>
      <c r="CH924" s="18" t="s">
        <v>1417</v>
      </c>
      <c r="CI924" s="18"/>
      <c r="CJ924" s="18"/>
      <c r="CK924" s="18"/>
      <c r="CL924" s="18"/>
      <c r="CM924" s="18"/>
      <c r="CN924" s="18"/>
      <c r="CO924" s="18"/>
      <c r="CP924" s="18"/>
      <c r="CQ924" s="18"/>
      <c r="CR924" s="18"/>
      <c r="CS924" s="18"/>
      <c r="CT924" s="18"/>
      <c r="CU924" s="18"/>
      <c r="CV924" s="18"/>
      <c r="CW924" s="18"/>
      <c r="CX924" s="18"/>
      <c r="CY924" s="18"/>
      <c r="CZ924" s="18"/>
      <c r="DA924" s="18"/>
      <c r="DB924" s="18"/>
      <c r="DC924" s="18"/>
      <c r="DD924" s="18"/>
      <c r="DE924" s="18"/>
      <c r="DF924" s="18"/>
      <c r="DG924" s="18"/>
      <c r="DH924" s="18"/>
      <c r="DI924" s="18"/>
      <c r="DJ924" s="18"/>
      <c r="DK924" s="18"/>
      <c r="DL924" s="18"/>
      <c r="DM924" s="18"/>
      <c r="DN924" s="18"/>
      <c r="DO924" s="18"/>
      <c r="DP924" s="18"/>
      <c r="DQ924" s="18"/>
      <c r="DR924" s="18"/>
      <c r="DS924" s="18"/>
      <c r="DT924" s="18"/>
      <c r="DU924" s="18"/>
      <c r="DV924" s="18"/>
      <c r="DW924" s="18"/>
      <c r="DX924" s="18"/>
      <c r="DY924" s="24"/>
      <c r="DZ924" s="18">
        <v>1</v>
      </c>
      <c r="EA924" s="18"/>
      <c r="EB924" s="18"/>
      <c r="EC924" s="18"/>
      <c r="ED924" s="18"/>
      <c r="EE924" s="18">
        <v>0</v>
      </c>
      <c r="EF924" s="18">
        <v>0</v>
      </c>
      <c r="EG924" s="18">
        <v>0</v>
      </c>
      <c r="EH924" s="18" t="s">
        <v>1418</v>
      </c>
      <c r="EI924" s="18" cm="1">
        <f t="array" ref="EI924">IF(SUMPRODUCT(--(DO924:DS924&lt;&gt;""))=0, 0,1)</f>
        <v>0</v>
      </c>
      <c r="EJ924" s="18" cm="1">
        <f t="array" ref="EJ924">IF(SUMPRODUCT(--(DT924:EG924&lt;&gt;""))=0, 0,1)</f>
        <v>1</v>
      </c>
      <c r="EK924" s="18" cm="1">
        <f t="array" ref="EK924">IF(SUMPRODUCT(--(EC924:EG924&lt;&gt;""))=0, 0,1)</f>
        <v>1</v>
      </c>
      <c r="EL924" s="18" cm="1">
        <f t="array" ref="EL924">IF(SUMPRODUCT(--(EE924:EG924&lt;&gt;""))=0, 0,1)</f>
        <v>1</v>
      </c>
      <c r="EM924" s="18">
        <f t="shared" si="217"/>
        <v>1</v>
      </c>
      <c r="EN924" s="18" t="str">
        <f t="shared" si="218"/>
        <v>NA</v>
      </c>
      <c r="EO924" s="18">
        <f t="shared" si="219"/>
        <v>1</v>
      </c>
      <c r="EP924" s="18">
        <f t="shared" si="220"/>
        <v>0</v>
      </c>
      <c r="EQ924" s="18">
        <f t="shared" si="221"/>
        <v>0</v>
      </c>
      <c r="ER924" s="58" t="s">
        <v>2080</v>
      </c>
      <c r="ES924" s="59">
        <v>43794</v>
      </c>
      <c r="ET924" s="18" t="s">
        <v>1398</v>
      </c>
      <c r="EU924" s="18" t="s">
        <v>1398</v>
      </c>
    </row>
    <row r="925" spans="1:151" ht="15.75" customHeight="1" x14ac:dyDescent="0.2">
      <c r="A925" s="5" t="s">
        <v>374</v>
      </c>
      <c r="B925" s="24" t="s">
        <v>1397</v>
      </c>
      <c r="C925" s="26">
        <v>1</v>
      </c>
      <c r="D925" s="18" t="s">
        <v>874</v>
      </c>
      <c r="E925" s="18" t="s">
        <v>257</v>
      </c>
      <c r="F925" s="18" t="s">
        <v>553</v>
      </c>
      <c r="G925" s="18" t="s">
        <v>575</v>
      </c>
      <c r="H925" s="18" t="s">
        <v>1419</v>
      </c>
      <c r="I925" s="18" t="s">
        <v>1420</v>
      </c>
      <c r="J925" s="18" t="s">
        <v>363</v>
      </c>
      <c r="K925" s="18" t="s">
        <v>363</v>
      </c>
      <c r="L925" s="18" t="s">
        <v>363</v>
      </c>
      <c r="M925" s="18" t="s">
        <v>253</v>
      </c>
      <c r="N925" s="56">
        <v>74</v>
      </c>
      <c r="O925" s="18" t="s">
        <v>1399</v>
      </c>
      <c r="P925" s="18" t="s">
        <v>261</v>
      </c>
      <c r="Q925" s="18" t="s">
        <v>254</v>
      </c>
      <c r="R925" s="24" t="s">
        <v>257</v>
      </c>
      <c r="S925" s="24" t="s">
        <v>257</v>
      </c>
      <c r="T925" s="26" t="s">
        <v>1402</v>
      </c>
      <c r="U925" s="26" t="s">
        <v>1403</v>
      </c>
      <c r="V925" s="26" t="s">
        <v>1404</v>
      </c>
      <c r="W925" s="26" t="s">
        <v>1405</v>
      </c>
      <c r="X925" s="18" t="s">
        <v>1406</v>
      </c>
      <c r="Y925" s="18">
        <v>400</v>
      </c>
      <c r="Z925" s="18" t="s">
        <v>474</v>
      </c>
      <c r="AA925" s="18">
        <v>400</v>
      </c>
      <c r="AB925" s="57" t="s">
        <v>257</v>
      </c>
      <c r="AC925" s="18" t="s">
        <v>595</v>
      </c>
      <c r="AD925" s="18" t="s">
        <v>595</v>
      </c>
      <c r="AE925" s="18" t="s">
        <v>595</v>
      </c>
      <c r="AF925" s="18" t="s">
        <v>595</v>
      </c>
      <c r="AG925" s="18" t="s">
        <v>595</v>
      </c>
      <c r="AH925" s="18" t="s">
        <v>257</v>
      </c>
      <c r="AI925" s="18">
        <v>5</v>
      </c>
      <c r="AJ925" s="18" t="s">
        <v>522</v>
      </c>
      <c r="AK925" s="18">
        <v>5</v>
      </c>
      <c r="AL925" s="18" t="s">
        <v>1407</v>
      </c>
      <c r="AM925" s="18" t="s">
        <v>376</v>
      </c>
      <c r="AN925" s="56">
        <v>90</v>
      </c>
      <c r="AO925" s="18" t="s">
        <v>1408</v>
      </c>
      <c r="AP925" s="18" t="s">
        <v>1409</v>
      </c>
      <c r="AQ925" s="18">
        <v>10</v>
      </c>
      <c r="AR925" s="18" t="s">
        <v>672</v>
      </c>
      <c r="AS925" s="18" t="s">
        <v>257</v>
      </c>
      <c r="AT925" s="18" t="s">
        <v>257</v>
      </c>
      <c r="AU925" s="18" t="s">
        <v>257</v>
      </c>
      <c r="AV925" s="18" t="s">
        <v>257</v>
      </c>
      <c r="AW925" s="18" t="s">
        <v>257</v>
      </c>
      <c r="AX925" s="18">
        <v>5</v>
      </c>
      <c r="AY925" s="18" t="s">
        <v>1410</v>
      </c>
      <c r="AZ925" s="5" t="s">
        <v>257</v>
      </c>
      <c r="BA925" s="5" t="s">
        <v>257</v>
      </c>
      <c r="BB925" s="18" t="s">
        <v>1411</v>
      </c>
      <c r="BC925" s="18" t="s">
        <v>1412</v>
      </c>
      <c r="BD925" s="56">
        <v>10</v>
      </c>
      <c r="BE925" s="18" t="s">
        <v>1413</v>
      </c>
      <c r="BF925" s="18" t="s">
        <v>1409</v>
      </c>
      <c r="BG925" s="18">
        <v>10</v>
      </c>
      <c r="BH925" s="18" t="s">
        <v>672</v>
      </c>
      <c r="BI925" s="18" t="s">
        <v>257</v>
      </c>
      <c r="BJ925" s="18" t="s">
        <v>257</v>
      </c>
      <c r="BK925" s="18" t="s">
        <v>257</v>
      </c>
      <c r="BL925" s="18" t="s">
        <v>257</v>
      </c>
      <c r="BM925" s="18" t="s">
        <v>257</v>
      </c>
      <c r="BN925" s="18">
        <v>5</v>
      </c>
      <c r="BO925" s="18" t="s">
        <v>1410</v>
      </c>
      <c r="BP925" s="18" t="s">
        <v>257</v>
      </c>
      <c r="BQ925" s="18" t="s">
        <v>257</v>
      </c>
      <c r="BR925" s="18" t="s">
        <v>1414</v>
      </c>
      <c r="BS925" s="18" t="s">
        <v>1415</v>
      </c>
      <c r="BT925" s="55">
        <v>0</v>
      </c>
      <c r="BU925" s="18" t="s">
        <v>1416</v>
      </c>
      <c r="BV925" s="18" t="s">
        <v>479</v>
      </c>
      <c r="BW925" s="18">
        <v>10</v>
      </c>
      <c r="BX925" s="18" t="s">
        <v>672</v>
      </c>
      <c r="BY925" s="18" t="s">
        <v>257</v>
      </c>
      <c r="BZ925" s="18" t="s">
        <v>257</v>
      </c>
      <c r="CA925" s="18">
        <v>0</v>
      </c>
      <c r="CB925" s="18">
        <v>0</v>
      </c>
      <c r="CC925" s="18" t="s">
        <v>557</v>
      </c>
      <c r="CD925" s="18">
        <v>5</v>
      </c>
      <c r="CE925" s="18" t="s">
        <v>1410</v>
      </c>
      <c r="CF925" s="18" t="s">
        <v>257</v>
      </c>
      <c r="CG925" s="18" t="s">
        <v>257</v>
      </c>
      <c r="CH925" s="18" t="s">
        <v>1417</v>
      </c>
      <c r="CI925" s="18"/>
      <c r="CJ925" s="18"/>
      <c r="CK925" s="18"/>
      <c r="CL925" s="18"/>
      <c r="CM925" s="18"/>
      <c r="CN925" s="18"/>
      <c r="CO925" s="18"/>
      <c r="CP925" s="18"/>
      <c r="CQ925" s="18"/>
      <c r="CR925" s="18"/>
      <c r="CS925" s="18"/>
      <c r="CT925" s="18"/>
      <c r="CU925" s="18"/>
      <c r="CV925" s="18"/>
      <c r="CW925" s="18"/>
      <c r="CX925" s="18"/>
      <c r="CY925" s="18"/>
      <c r="CZ925" s="18"/>
      <c r="DA925" s="18"/>
      <c r="DB925" s="18"/>
      <c r="DC925" s="18"/>
      <c r="DD925" s="18"/>
      <c r="DE925" s="18"/>
      <c r="DF925" s="18"/>
      <c r="DG925" s="18"/>
      <c r="DH925" s="18"/>
      <c r="DI925" s="18"/>
      <c r="DJ925" s="18"/>
      <c r="DK925" s="18"/>
      <c r="DL925" s="18"/>
      <c r="DM925" s="18"/>
      <c r="DN925" s="18"/>
      <c r="DO925" s="18"/>
      <c r="DP925" s="18"/>
      <c r="DQ925" s="18"/>
      <c r="DR925" s="18"/>
      <c r="DS925" s="18"/>
      <c r="DT925" s="18"/>
      <c r="DU925" s="18"/>
      <c r="DV925" s="18"/>
      <c r="DW925" s="18"/>
      <c r="DX925" s="18"/>
      <c r="DY925" s="24"/>
      <c r="DZ925" s="18">
        <v>1</v>
      </c>
      <c r="EA925" s="18"/>
      <c r="EB925" s="18"/>
      <c r="EC925" s="18"/>
      <c r="ED925" s="18"/>
      <c r="EE925" s="18">
        <v>0</v>
      </c>
      <c r="EF925" s="18">
        <v>0</v>
      </c>
      <c r="EG925" s="18">
        <v>0</v>
      </c>
      <c r="EH925" s="18" t="s">
        <v>1418</v>
      </c>
      <c r="EI925" s="18" cm="1">
        <f t="array" ref="EI925">IF(SUMPRODUCT(--(DO925:DS925&lt;&gt;""))=0, 0,1)</f>
        <v>0</v>
      </c>
      <c r="EJ925" s="18" cm="1">
        <f t="array" ref="EJ925">IF(SUMPRODUCT(--(DT925:EG925&lt;&gt;""))=0, 0,1)</f>
        <v>1</v>
      </c>
      <c r="EK925" s="18" cm="1">
        <f t="array" ref="EK925">IF(SUMPRODUCT(--(EC925:EG925&lt;&gt;""))=0, 0,1)</f>
        <v>1</v>
      </c>
      <c r="EL925" s="18" cm="1">
        <f t="array" ref="EL925">IF(SUMPRODUCT(--(EE925:EG925&lt;&gt;""))=0, 0,1)</f>
        <v>1</v>
      </c>
      <c r="EM925" s="18">
        <f t="shared" si="217"/>
        <v>1</v>
      </c>
      <c r="EN925" s="18" t="str">
        <f t="shared" si="218"/>
        <v>NA</v>
      </c>
      <c r="EO925" s="18">
        <f t="shared" si="219"/>
        <v>1</v>
      </c>
      <c r="EP925" s="18">
        <f t="shared" si="220"/>
        <v>0</v>
      </c>
      <c r="EQ925" s="18">
        <f t="shared" si="221"/>
        <v>0</v>
      </c>
      <c r="ER925" s="58" t="s">
        <v>2080</v>
      </c>
      <c r="ES925" s="59">
        <v>43794</v>
      </c>
      <c r="ET925" s="18" t="s">
        <v>1398</v>
      </c>
      <c r="EU925" s="18" t="s">
        <v>1398</v>
      </c>
    </row>
    <row r="926" spans="1:151" ht="15.75" customHeight="1" x14ac:dyDescent="0.2">
      <c r="A926" s="5" t="s">
        <v>374</v>
      </c>
      <c r="B926" s="24" t="s">
        <v>1397</v>
      </c>
      <c r="C926" s="26">
        <v>1</v>
      </c>
      <c r="D926" s="18" t="s">
        <v>1401</v>
      </c>
      <c r="E926" s="18" t="s">
        <v>257</v>
      </c>
      <c r="F926" s="18" t="s">
        <v>553</v>
      </c>
      <c r="G926" s="18" t="s">
        <v>759</v>
      </c>
      <c r="H926" s="18" t="s">
        <v>1421</v>
      </c>
      <c r="I926" s="18" t="s">
        <v>1422</v>
      </c>
      <c r="J926" s="18" t="s">
        <v>363</v>
      </c>
      <c r="K926" s="18" t="s">
        <v>363</v>
      </c>
      <c r="L926" s="18" t="s">
        <v>363</v>
      </c>
      <c r="M926" s="18" t="s">
        <v>253</v>
      </c>
      <c r="N926" s="56">
        <v>74</v>
      </c>
      <c r="O926" s="18" t="s">
        <v>1399</v>
      </c>
      <c r="P926" s="18" t="s">
        <v>261</v>
      </c>
      <c r="Q926" s="18" t="s">
        <v>254</v>
      </c>
      <c r="R926" s="24" t="s">
        <v>257</v>
      </c>
      <c r="S926" s="24" t="s">
        <v>257</v>
      </c>
      <c r="T926" s="26" t="s">
        <v>1402</v>
      </c>
      <c r="U926" s="26" t="s">
        <v>1403</v>
      </c>
      <c r="V926" s="26" t="s">
        <v>1404</v>
      </c>
      <c r="W926" s="26" t="s">
        <v>1405</v>
      </c>
      <c r="X926" s="18" t="s">
        <v>1406</v>
      </c>
      <c r="Y926" s="18">
        <v>0</v>
      </c>
      <c r="Z926" s="18" t="s">
        <v>474</v>
      </c>
      <c r="AA926" s="18">
        <v>0</v>
      </c>
      <c r="AB926" s="57" t="s">
        <v>257</v>
      </c>
      <c r="AC926" s="18" t="s">
        <v>595</v>
      </c>
      <c r="AD926" s="18" t="s">
        <v>595</v>
      </c>
      <c r="AE926" s="18" t="s">
        <v>595</v>
      </c>
      <c r="AF926" s="18" t="s">
        <v>595</v>
      </c>
      <c r="AG926" s="18" t="s">
        <v>595</v>
      </c>
      <c r="AH926" s="18" t="s">
        <v>257</v>
      </c>
      <c r="AI926" s="18">
        <v>5</v>
      </c>
      <c r="AJ926" s="18" t="s">
        <v>522</v>
      </c>
      <c r="AK926" s="18">
        <v>5</v>
      </c>
      <c r="AL926" s="18" t="s">
        <v>1407</v>
      </c>
      <c r="AM926" s="18" t="s">
        <v>376</v>
      </c>
      <c r="AN926" s="56">
        <v>0</v>
      </c>
      <c r="AO926" s="18" t="s">
        <v>1408</v>
      </c>
      <c r="AP926" s="18" t="s">
        <v>1409</v>
      </c>
      <c r="AQ926" s="18">
        <v>10</v>
      </c>
      <c r="AR926" s="18" t="s">
        <v>672</v>
      </c>
      <c r="AS926" s="18" t="s">
        <v>257</v>
      </c>
      <c r="AT926" s="18" t="s">
        <v>257</v>
      </c>
      <c r="AU926" s="18" t="s">
        <v>257</v>
      </c>
      <c r="AV926" s="18" t="s">
        <v>257</v>
      </c>
      <c r="AW926" s="18" t="s">
        <v>257</v>
      </c>
      <c r="AX926" s="18">
        <v>5</v>
      </c>
      <c r="AY926" s="18" t="s">
        <v>1410</v>
      </c>
      <c r="AZ926" s="5" t="s">
        <v>257</v>
      </c>
      <c r="BA926" s="5" t="s">
        <v>257</v>
      </c>
      <c r="BB926" s="18" t="s">
        <v>1411</v>
      </c>
      <c r="BC926" s="18" t="s">
        <v>1412</v>
      </c>
      <c r="BD926" s="56">
        <v>0</v>
      </c>
      <c r="BE926" s="18" t="s">
        <v>1413</v>
      </c>
      <c r="BF926" s="18" t="s">
        <v>1409</v>
      </c>
      <c r="BG926" s="18">
        <v>10</v>
      </c>
      <c r="BH926" s="18" t="s">
        <v>672</v>
      </c>
      <c r="BI926" s="18" t="s">
        <v>257</v>
      </c>
      <c r="BJ926" s="18" t="s">
        <v>257</v>
      </c>
      <c r="BK926" s="18" t="s">
        <v>257</v>
      </c>
      <c r="BL926" s="18" t="s">
        <v>257</v>
      </c>
      <c r="BM926" s="18" t="s">
        <v>257</v>
      </c>
      <c r="BN926" s="18">
        <v>5</v>
      </c>
      <c r="BO926" s="18" t="s">
        <v>1410</v>
      </c>
      <c r="BP926" s="18" t="s">
        <v>257</v>
      </c>
      <c r="BQ926" s="18" t="s">
        <v>257</v>
      </c>
      <c r="BR926" s="18" t="s">
        <v>1414</v>
      </c>
      <c r="BS926" s="18" t="s">
        <v>1415</v>
      </c>
      <c r="BT926" s="55">
        <v>0</v>
      </c>
      <c r="BU926" s="18" t="s">
        <v>1416</v>
      </c>
      <c r="BV926" s="18" t="s">
        <v>479</v>
      </c>
      <c r="BW926" s="18">
        <v>10</v>
      </c>
      <c r="BX926" s="18" t="s">
        <v>672</v>
      </c>
      <c r="BY926" s="18" t="s">
        <v>257</v>
      </c>
      <c r="BZ926" s="18" t="s">
        <v>257</v>
      </c>
      <c r="CA926" s="18">
        <v>0</v>
      </c>
      <c r="CB926" s="18">
        <v>0</v>
      </c>
      <c r="CC926" s="18" t="s">
        <v>557</v>
      </c>
      <c r="CD926" s="18">
        <v>5</v>
      </c>
      <c r="CE926" s="18" t="s">
        <v>1410</v>
      </c>
      <c r="CF926" s="18" t="s">
        <v>257</v>
      </c>
      <c r="CG926" s="18" t="s">
        <v>257</v>
      </c>
      <c r="CH926" s="18" t="s">
        <v>1417</v>
      </c>
      <c r="CI926" s="18"/>
      <c r="CJ926" s="18"/>
      <c r="CK926" s="18"/>
      <c r="CL926" s="18"/>
      <c r="CM926" s="18"/>
      <c r="CN926" s="18"/>
      <c r="CO926" s="18"/>
      <c r="CP926" s="18"/>
      <c r="CQ926" s="18"/>
      <c r="CR926" s="18"/>
      <c r="CS926" s="18"/>
      <c r="CT926" s="18"/>
      <c r="CU926" s="18"/>
      <c r="CV926" s="18"/>
      <c r="CW926" s="18"/>
      <c r="CX926" s="18"/>
      <c r="CY926" s="18"/>
      <c r="CZ926" s="18"/>
      <c r="DA926" s="18"/>
      <c r="DB926" s="18"/>
      <c r="DC926" s="18"/>
      <c r="DD926" s="18"/>
      <c r="DE926" s="18"/>
      <c r="DF926" s="18"/>
      <c r="DG926" s="18"/>
      <c r="DH926" s="18"/>
      <c r="DI926" s="18"/>
      <c r="DJ926" s="18"/>
      <c r="DK926" s="18"/>
      <c r="DL926" s="18"/>
      <c r="DM926" s="18"/>
      <c r="DN926" s="18"/>
      <c r="DO926" s="18"/>
      <c r="DP926" s="18"/>
      <c r="DQ926" s="18"/>
      <c r="DR926" s="18"/>
      <c r="DS926" s="18"/>
      <c r="DT926" s="18"/>
      <c r="DU926" s="18"/>
      <c r="DV926" s="18"/>
      <c r="DW926" s="18"/>
      <c r="DX926" s="18"/>
      <c r="DY926" s="24"/>
      <c r="DZ926" s="18">
        <v>0</v>
      </c>
      <c r="EA926" s="18"/>
      <c r="EB926" s="18"/>
      <c r="EC926" s="18"/>
      <c r="ED926" s="18"/>
      <c r="EE926" s="18">
        <v>0</v>
      </c>
      <c r="EF926" s="18">
        <v>0</v>
      </c>
      <c r="EG926" s="18">
        <v>0</v>
      </c>
      <c r="EH926" s="18" t="s">
        <v>1418</v>
      </c>
      <c r="EI926" s="18" cm="1">
        <f t="array" ref="EI926">IF(SUMPRODUCT(--(DO926:DS926&lt;&gt;""))=0, 0,1)</f>
        <v>0</v>
      </c>
      <c r="EJ926" s="18" cm="1">
        <f t="array" ref="EJ926">IF(SUMPRODUCT(--(DT926:EG926&lt;&gt;""))=0, 0,1)</f>
        <v>1</v>
      </c>
      <c r="EK926" s="18" cm="1">
        <f t="array" ref="EK926">IF(SUMPRODUCT(--(EC926:EG926&lt;&gt;""))=0, 0,1)</f>
        <v>1</v>
      </c>
      <c r="EL926" s="18" cm="1">
        <f t="array" ref="EL926">IF(SUMPRODUCT(--(EE926:EG926&lt;&gt;""))=0, 0,1)</f>
        <v>1</v>
      </c>
      <c r="EM926" s="18">
        <f t="shared" si="217"/>
        <v>0</v>
      </c>
      <c r="EN926" s="18" t="str">
        <f t="shared" si="218"/>
        <v>NA</v>
      </c>
      <c r="EO926" s="18">
        <f t="shared" si="219"/>
        <v>0</v>
      </c>
      <c r="EP926" s="18">
        <f t="shared" si="220"/>
        <v>0</v>
      </c>
      <c r="EQ926" s="18">
        <f t="shared" si="221"/>
        <v>0</v>
      </c>
      <c r="ER926" s="58" t="s">
        <v>2080</v>
      </c>
      <c r="ES926" s="59">
        <v>43794</v>
      </c>
      <c r="ET926" s="18" t="s">
        <v>1398</v>
      </c>
      <c r="EU926" s="18" t="s">
        <v>1398</v>
      </c>
    </row>
    <row r="927" spans="1:151" ht="15.75" customHeight="1" x14ac:dyDescent="0.2">
      <c r="A927" s="5" t="s">
        <v>374</v>
      </c>
      <c r="B927" s="24" t="s">
        <v>1397</v>
      </c>
      <c r="C927" s="26">
        <v>1</v>
      </c>
      <c r="D927" s="18" t="s">
        <v>868</v>
      </c>
      <c r="E927" s="18" t="s">
        <v>257</v>
      </c>
      <c r="F927" s="18" t="s">
        <v>553</v>
      </c>
      <c r="G927" s="18" t="s">
        <v>759</v>
      </c>
      <c r="H927" s="18" t="s">
        <v>1421</v>
      </c>
      <c r="I927" s="18" t="s">
        <v>1422</v>
      </c>
      <c r="J927" s="18" t="s">
        <v>363</v>
      </c>
      <c r="K927" s="18" t="s">
        <v>363</v>
      </c>
      <c r="L927" s="18" t="s">
        <v>363</v>
      </c>
      <c r="M927" s="18" t="s">
        <v>253</v>
      </c>
      <c r="N927" s="56">
        <v>74</v>
      </c>
      <c r="O927" s="18" t="s">
        <v>1399</v>
      </c>
      <c r="P927" s="18" t="s">
        <v>261</v>
      </c>
      <c r="Q927" s="18" t="s">
        <v>254</v>
      </c>
      <c r="R927" s="24" t="s">
        <v>257</v>
      </c>
      <c r="S927" s="24" t="s">
        <v>257</v>
      </c>
      <c r="T927" s="26" t="s">
        <v>1402</v>
      </c>
      <c r="U927" s="26" t="s">
        <v>1403</v>
      </c>
      <c r="V927" s="26" t="s">
        <v>1404</v>
      </c>
      <c r="W927" s="26" t="s">
        <v>1405</v>
      </c>
      <c r="X927" s="18" t="s">
        <v>1406</v>
      </c>
      <c r="Y927" s="18">
        <v>50</v>
      </c>
      <c r="Z927" s="18" t="s">
        <v>474</v>
      </c>
      <c r="AA927" s="18">
        <v>50</v>
      </c>
      <c r="AB927" s="57" t="s">
        <v>257</v>
      </c>
      <c r="AC927" s="18" t="s">
        <v>595</v>
      </c>
      <c r="AD927" s="18" t="s">
        <v>595</v>
      </c>
      <c r="AE927" s="18" t="s">
        <v>595</v>
      </c>
      <c r="AF927" s="18" t="s">
        <v>595</v>
      </c>
      <c r="AG927" s="18" t="s">
        <v>595</v>
      </c>
      <c r="AH927" s="18" t="s">
        <v>257</v>
      </c>
      <c r="AI927" s="18">
        <v>5</v>
      </c>
      <c r="AJ927" s="18" t="s">
        <v>522</v>
      </c>
      <c r="AK927" s="18">
        <v>5</v>
      </c>
      <c r="AL927" s="18" t="s">
        <v>1407</v>
      </c>
      <c r="AM927" s="18" t="s">
        <v>376</v>
      </c>
      <c r="AN927" s="56">
        <v>0</v>
      </c>
      <c r="AO927" s="18" t="s">
        <v>1408</v>
      </c>
      <c r="AP927" s="18" t="s">
        <v>1409</v>
      </c>
      <c r="AQ927" s="18">
        <v>10</v>
      </c>
      <c r="AR927" s="18" t="s">
        <v>672</v>
      </c>
      <c r="AS927" s="18" t="s">
        <v>257</v>
      </c>
      <c r="AT927" s="18" t="s">
        <v>257</v>
      </c>
      <c r="AU927" s="18" t="s">
        <v>257</v>
      </c>
      <c r="AV927" s="18" t="s">
        <v>257</v>
      </c>
      <c r="AW927" s="18" t="s">
        <v>257</v>
      </c>
      <c r="AX927" s="18">
        <v>5</v>
      </c>
      <c r="AY927" s="18" t="s">
        <v>1410</v>
      </c>
      <c r="AZ927" s="5" t="s">
        <v>257</v>
      </c>
      <c r="BA927" s="5" t="s">
        <v>257</v>
      </c>
      <c r="BB927" s="18" t="s">
        <v>1411</v>
      </c>
      <c r="BC927" s="18" t="s">
        <v>1412</v>
      </c>
      <c r="BD927" s="56">
        <v>0</v>
      </c>
      <c r="BE927" s="18" t="s">
        <v>1413</v>
      </c>
      <c r="BF927" s="18" t="s">
        <v>1409</v>
      </c>
      <c r="BG927" s="18">
        <v>10</v>
      </c>
      <c r="BH927" s="18" t="s">
        <v>672</v>
      </c>
      <c r="BI927" s="18" t="s">
        <v>257</v>
      </c>
      <c r="BJ927" s="18" t="s">
        <v>257</v>
      </c>
      <c r="BK927" s="18" t="s">
        <v>257</v>
      </c>
      <c r="BL927" s="18" t="s">
        <v>257</v>
      </c>
      <c r="BM927" s="18" t="s">
        <v>257</v>
      </c>
      <c r="BN927" s="18">
        <v>5</v>
      </c>
      <c r="BO927" s="18" t="s">
        <v>1410</v>
      </c>
      <c r="BP927" s="18" t="s">
        <v>257</v>
      </c>
      <c r="BQ927" s="18" t="s">
        <v>257</v>
      </c>
      <c r="BR927" s="18" t="s">
        <v>1414</v>
      </c>
      <c r="BS927" s="18" t="s">
        <v>1415</v>
      </c>
      <c r="BT927" s="55">
        <v>0</v>
      </c>
      <c r="BU927" s="18" t="s">
        <v>1416</v>
      </c>
      <c r="BV927" s="18" t="s">
        <v>479</v>
      </c>
      <c r="BW927" s="18">
        <v>10</v>
      </c>
      <c r="BX927" s="18" t="s">
        <v>672</v>
      </c>
      <c r="BY927" s="18" t="s">
        <v>257</v>
      </c>
      <c r="BZ927" s="18" t="s">
        <v>257</v>
      </c>
      <c r="CA927" s="18">
        <v>0</v>
      </c>
      <c r="CB927" s="18">
        <v>0</v>
      </c>
      <c r="CC927" s="18" t="s">
        <v>557</v>
      </c>
      <c r="CD927" s="18">
        <v>5</v>
      </c>
      <c r="CE927" s="18" t="s">
        <v>1410</v>
      </c>
      <c r="CF927" s="18" t="s">
        <v>257</v>
      </c>
      <c r="CG927" s="18" t="s">
        <v>257</v>
      </c>
      <c r="CH927" s="18" t="s">
        <v>1417</v>
      </c>
      <c r="CI927" s="18"/>
      <c r="CJ927" s="18"/>
      <c r="CK927" s="18"/>
      <c r="CL927" s="18"/>
      <c r="CM927" s="18"/>
      <c r="CN927" s="18"/>
      <c r="CO927" s="18"/>
      <c r="CP927" s="18"/>
      <c r="CQ927" s="18"/>
      <c r="CR927" s="18"/>
      <c r="CS927" s="18"/>
      <c r="CT927" s="18"/>
      <c r="CU927" s="18"/>
      <c r="CV927" s="18"/>
      <c r="CW927" s="18"/>
      <c r="CX927" s="18"/>
      <c r="CY927" s="18"/>
      <c r="CZ927" s="18"/>
      <c r="DA927" s="18"/>
      <c r="DB927" s="18"/>
      <c r="DC927" s="18"/>
      <c r="DD927" s="18"/>
      <c r="DE927" s="18"/>
      <c r="DF927" s="18"/>
      <c r="DG927" s="18"/>
      <c r="DH927" s="18"/>
      <c r="DI927" s="18"/>
      <c r="DJ927" s="18"/>
      <c r="DK927" s="18"/>
      <c r="DL927" s="18"/>
      <c r="DM927" s="18"/>
      <c r="DN927" s="18"/>
      <c r="DO927" s="18"/>
      <c r="DP927" s="18"/>
      <c r="DQ927" s="18"/>
      <c r="DR927" s="18"/>
      <c r="DS927" s="18"/>
      <c r="DT927" s="18"/>
      <c r="DU927" s="18"/>
      <c r="DV927" s="18"/>
      <c r="DW927" s="18"/>
      <c r="DX927" s="18"/>
      <c r="DY927" s="24"/>
      <c r="DZ927" s="18">
        <v>0</v>
      </c>
      <c r="EA927" s="18"/>
      <c r="EB927" s="18"/>
      <c r="EC927" s="18"/>
      <c r="ED927" s="18"/>
      <c r="EE927" s="18">
        <v>0</v>
      </c>
      <c r="EF927" s="18">
        <v>0</v>
      </c>
      <c r="EG927" s="18">
        <v>0</v>
      </c>
      <c r="EH927" s="18" t="s">
        <v>1418</v>
      </c>
      <c r="EI927" s="18" cm="1">
        <f t="array" ref="EI927">IF(SUMPRODUCT(--(DO927:DS927&lt;&gt;""))=0, 0,1)</f>
        <v>0</v>
      </c>
      <c r="EJ927" s="18" cm="1">
        <f t="array" ref="EJ927">IF(SUMPRODUCT(--(DT927:EG927&lt;&gt;""))=0, 0,1)</f>
        <v>1</v>
      </c>
      <c r="EK927" s="18" cm="1">
        <f t="array" ref="EK927">IF(SUMPRODUCT(--(EC927:EG927&lt;&gt;""))=0, 0,1)</f>
        <v>1</v>
      </c>
      <c r="EL927" s="18" cm="1">
        <f t="array" ref="EL927">IF(SUMPRODUCT(--(EE927:EG927&lt;&gt;""))=0, 0,1)</f>
        <v>1</v>
      </c>
      <c r="EM927" s="18">
        <f t="shared" si="217"/>
        <v>0</v>
      </c>
      <c r="EN927" s="18" t="str">
        <f t="shared" si="218"/>
        <v>NA</v>
      </c>
      <c r="EO927" s="18">
        <f t="shared" si="219"/>
        <v>0</v>
      </c>
      <c r="EP927" s="18">
        <f t="shared" si="220"/>
        <v>0</v>
      </c>
      <c r="EQ927" s="18">
        <f t="shared" si="221"/>
        <v>0</v>
      </c>
      <c r="ER927" s="58" t="s">
        <v>2080</v>
      </c>
      <c r="ES927" s="59">
        <v>43794</v>
      </c>
      <c r="ET927" s="18" t="s">
        <v>1398</v>
      </c>
      <c r="EU927" s="18" t="s">
        <v>1398</v>
      </c>
    </row>
    <row r="928" spans="1:151" ht="15.75" customHeight="1" x14ac:dyDescent="0.2">
      <c r="A928" s="5" t="s">
        <v>374</v>
      </c>
      <c r="B928" s="24" t="s">
        <v>1397</v>
      </c>
      <c r="C928" s="26">
        <v>1</v>
      </c>
      <c r="D928" s="18" t="s">
        <v>873</v>
      </c>
      <c r="E928" s="18" t="s">
        <v>257</v>
      </c>
      <c r="F928" s="18" t="s">
        <v>553</v>
      </c>
      <c r="G928" s="18" t="s">
        <v>759</v>
      </c>
      <c r="H928" s="18" t="s">
        <v>1421</v>
      </c>
      <c r="I928" s="18" t="s">
        <v>1422</v>
      </c>
      <c r="J928" s="18" t="s">
        <v>363</v>
      </c>
      <c r="K928" s="18" t="s">
        <v>363</v>
      </c>
      <c r="L928" s="18" t="s">
        <v>363</v>
      </c>
      <c r="M928" s="18" t="s">
        <v>253</v>
      </c>
      <c r="N928" s="56">
        <v>74</v>
      </c>
      <c r="O928" s="18" t="s">
        <v>1399</v>
      </c>
      <c r="P928" s="18" t="s">
        <v>261</v>
      </c>
      <c r="Q928" s="18" t="s">
        <v>254</v>
      </c>
      <c r="R928" s="24" t="s">
        <v>257</v>
      </c>
      <c r="S928" s="24" t="s">
        <v>257</v>
      </c>
      <c r="T928" s="26" t="s">
        <v>1402</v>
      </c>
      <c r="U928" s="26" t="s">
        <v>1403</v>
      </c>
      <c r="V928" s="26" t="s">
        <v>1404</v>
      </c>
      <c r="W928" s="26" t="s">
        <v>1405</v>
      </c>
      <c r="X928" s="18" t="s">
        <v>1406</v>
      </c>
      <c r="Y928" s="18">
        <v>200</v>
      </c>
      <c r="Z928" s="18" t="s">
        <v>474</v>
      </c>
      <c r="AA928" s="18">
        <v>200</v>
      </c>
      <c r="AB928" s="57" t="s">
        <v>257</v>
      </c>
      <c r="AC928" s="18" t="s">
        <v>595</v>
      </c>
      <c r="AD928" s="18" t="s">
        <v>595</v>
      </c>
      <c r="AE928" s="18" t="s">
        <v>595</v>
      </c>
      <c r="AF928" s="18" t="s">
        <v>595</v>
      </c>
      <c r="AG928" s="18" t="s">
        <v>595</v>
      </c>
      <c r="AH928" s="18" t="s">
        <v>257</v>
      </c>
      <c r="AI928" s="18">
        <v>5</v>
      </c>
      <c r="AJ928" s="18" t="s">
        <v>522</v>
      </c>
      <c r="AK928" s="18">
        <v>5</v>
      </c>
      <c r="AL928" s="18" t="s">
        <v>1407</v>
      </c>
      <c r="AM928" s="18" t="s">
        <v>376</v>
      </c>
      <c r="AN928" s="56">
        <v>0</v>
      </c>
      <c r="AO928" s="18" t="s">
        <v>1408</v>
      </c>
      <c r="AP928" s="18" t="s">
        <v>1409</v>
      </c>
      <c r="AQ928" s="18">
        <v>10</v>
      </c>
      <c r="AR928" s="18" t="s">
        <v>672</v>
      </c>
      <c r="AS928" s="18" t="s">
        <v>257</v>
      </c>
      <c r="AT928" s="18" t="s">
        <v>257</v>
      </c>
      <c r="AU928" s="18" t="s">
        <v>257</v>
      </c>
      <c r="AV928" s="18" t="s">
        <v>257</v>
      </c>
      <c r="AW928" s="18" t="s">
        <v>257</v>
      </c>
      <c r="AX928" s="18">
        <v>5</v>
      </c>
      <c r="AY928" s="18" t="s">
        <v>1410</v>
      </c>
      <c r="AZ928" s="5" t="s">
        <v>257</v>
      </c>
      <c r="BA928" s="5" t="s">
        <v>257</v>
      </c>
      <c r="BB928" s="18" t="s">
        <v>1411</v>
      </c>
      <c r="BC928" s="18" t="s">
        <v>1412</v>
      </c>
      <c r="BD928" s="56">
        <v>0</v>
      </c>
      <c r="BE928" s="18" t="s">
        <v>1413</v>
      </c>
      <c r="BF928" s="18" t="s">
        <v>1409</v>
      </c>
      <c r="BG928" s="18">
        <v>10</v>
      </c>
      <c r="BH928" s="18" t="s">
        <v>672</v>
      </c>
      <c r="BI928" s="18" t="s">
        <v>257</v>
      </c>
      <c r="BJ928" s="18" t="s">
        <v>257</v>
      </c>
      <c r="BK928" s="18" t="s">
        <v>257</v>
      </c>
      <c r="BL928" s="18" t="s">
        <v>257</v>
      </c>
      <c r="BM928" s="18" t="s">
        <v>257</v>
      </c>
      <c r="BN928" s="18">
        <v>5</v>
      </c>
      <c r="BO928" s="18" t="s">
        <v>1410</v>
      </c>
      <c r="BP928" s="18" t="s">
        <v>257</v>
      </c>
      <c r="BQ928" s="18" t="s">
        <v>257</v>
      </c>
      <c r="BR928" s="18" t="s">
        <v>1414</v>
      </c>
      <c r="BS928" s="18" t="s">
        <v>1415</v>
      </c>
      <c r="BT928" s="55">
        <v>0</v>
      </c>
      <c r="BU928" s="18" t="s">
        <v>1416</v>
      </c>
      <c r="BV928" s="18" t="s">
        <v>479</v>
      </c>
      <c r="BW928" s="18">
        <v>10</v>
      </c>
      <c r="BX928" s="18" t="s">
        <v>672</v>
      </c>
      <c r="BY928" s="18" t="s">
        <v>257</v>
      </c>
      <c r="BZ928" s="18" t="s">
        <v>257</v>
      </c>
      <c r="CA928" s="18">
        <v>0</v>
      </c>
      <c r="CB928" s="18">
        <v>0</v>
      </c>
      <c r="CC928" s="18" t="s">
        <v>557</v>
      </c>
      <c r="CD928" s="18">
        <v>5</v>
      </c>
      <c r="CE928" s="18" t="s">
        <v>1410</v>
      </c>
      <c r="CF928" s="18" t="s">
        <v>257</v>
      </c>
      <c r="CG928" s="18" t="s">
        <v>257</v>
      </c>
      <c r="CH928" s="18" t="s">
        <v>1417</v>
      </c>
      <c r="CI928" s="18"/>
      <c r="CJ928" s="18"/>
      <c r="CK928" s="18"/>
      <c r="CL928" s="18"/>
      <c r="CM928" s="18"/>
      <c r="CN928" s="18"/>
      <c r="CO928" s="18"/>
      <c r="CP928" s="18"/>
      <c r="CQ928" s="18"/>
      <c r="CR928" s="18"/>
      <c r="CS928" s="18"/>
      <c r="CT928" s="18"/>
      <c r="CU928" s="18"/>
      <c r="CV928" s="18"/>
      <c r="CW928" s="18"/>
      <c r="CX928" s="18"/>
      <c r="CY928" s="18"/>
      <c r="CZ928" s="18"/>
      <c r="DA928" s="18"/>
      <c r="DB928" s="18"/>
      <c r="DC928" s="18"/>
      <c r="DD928" s="18"/>
      <c r="DE928" s="18"/>
      <c r="DF928" s="18"/>
      <c r="DG928" s="18"/>
      <c r="DH928" s="18"/>
      <c r="DI928" s="18"/>
      <c r="DJ928" s="18"/>
      <c r="DK928" s="18"/>
      <c r="DL928" s="18"/>
      <c r="DM928" s="18"/>
      <c r="DN928" s="18"/>
      <c r="DO928" s="18"/>
      <c r="DP928" s="18"/>
      <c r="DQ928" s="18"/>
      <c r="DR928" s="18"/>
      <c r="DS928" s="18"/>
      <c r="DT928" s="18"/>
      <c r="DU928" s="18"/>
      <c r="DV928" s="18"/>
      <c r="DW928" s="18"/>
      <c r="DX928" s="18"/>
      <c r="DY928" s="24"/>
      <c r="DZ928" s="18">
        <v>0</v>
      </c>
      <c r="EA928" s="18"/>
      <c r="EB928" s="18"/>
      <c r="EC928" s="18"/>
      <c r="ED928" s="18"/>
      <c r="EE928" s="18">
        <v>0</v>
      </c>
      <c r="EF928" s="18">
        <v>0</v>
      </c>
      <c r="EG928" s="18">
        <v>0</v>
      </c>
      <c r="EH928" s="18" t="s">
        <v>1418</v>
      </c>
      <c r="EI928" s="18" cm="1">
        <f t="array" ref="EI928">IF(SUMPRODUCT(--(DO928:DS928&lt;&gt;""))=0, 0,1)</f>
        <v>0</v>
      </c>
      <c r="EJ928" s="18" cm="1">
        <f t="array" ref="EJ928">IF(SUMPRODUCT(--(DT928:EG928&lt;&gt;""))=0, 0,1)</f>
        <v>1</v>
      </c>
      <c r="EK928" s="18" cm="1">
        <f t="array" ref="EK928">IF(SUMPRODUCT(--(EC928:EG928&lt;&gt;""))=0, 0,1)</f>
        <v>1</v>
      </c>
      <c r="EL928" s="18" cm="1">
        <f t="array" ref="EL928">IF(SUMPRODUCT(--(EE928:EG928&lt;&gt;""))=0, 0,1)</f>
        <v>1</v>
      </c>
      <c r="EM928" s="18">
        <f t="shared" si="217"/>
        <v>0</v>
      </c>
      <c r="EN928" s="18" t="str">
        <f t="shared" si="218"/>
        <v>NA</v>
      </c>
      <c r="EO928" s="18">
        <f t="shared" si="219"/>
        <v>0</v>
      </c>
      <c r="EP928" s="18">
        <f t="shared" si="220"/>
        <v>0</v>
      </c>
      <c r="EQ928" s="18">
        <f t="shared" si="221"/>
        <v>0</v>
      </c>
      <c r="ER928" s="58" t="s">
        <v>2080</v>
      </c>
      <c r="ES928" s="59">
        <v>43794</v>
      </c>
      <c r="ET928" s="18" t="s">
        <v>1398</v>
      </c>
      <c r="EU928" s="18" t="s">
        <v>1398</v>
      </c>
    </row>
    <row r="929" spans="1:151" ht="15.75" customHeight="1" x14ac:dyDescent="0.2">
      <c r="A929" s="5" t="s">
        <v>374</v>
      </c>
      <c r="B929" s="24" t="s">
        <v>1397</v>
      </c>
      <c r="C929" s="26">
        <v>1</v>
      </c>
      <c r="D929" s="18" t="s">
        <v>874</v>
      </c>
      <c r="E929" s="18" t="s">
        <v>257</v>
      </c>
      <c r="F929" s="18" t="s">
        <v>553</v>
      </c>
      <c r="G929" s="18" t="s">
        <v>759</v>
      </c>
      <c r="H929" s="18" t="s">
        <v>1421</v>
      </c>
      <c r="I929" s="18" t="s">
        <v>1422</v>
      </c>
      <c r="J929" s="18" t="s">
        <v>363</v>
      </c>
      <c r="K929" s="18" t="s">
        <v>363</v>
      </c>
      <c r="L929" s="18" t="s">
        <v>363</v>
      </c>
      <c r="M929" s="18" t="s">
        <v>253</v>
      </c>
      <c r="N929" s="56">
        <v>74</v>
      </c>
      <c r="O929" s="18" t="s">
        <v>1399</v>
      </c>
      <c r="P929" s="18" t="s">
        <v>261</v>
      </c>
      <c r="Q929" s="18" t="s">
        <v>254</v>
      </c>
      <c r="R929" s="24" t="s">
        <v>257</v>
      </c>
      <c r="S929" s="24" t="s">
        <v>257</v>
      </c>
      <c r="T929" s="26" t="s">
        <v>1402</v>
      </c>
      <c r="U929" s="26" t="s">
        <v>1403</v>
      </c>
      <c r="V929" s="26" t="s">
        <v>1404</v>
      </c>
      <c r="W929" s="26" t="s">
        <v>1405</v>
      </c>
      <c r="X929" s="18" t="s">
        <v>1406</v>
      </c>
      <c r="Y929" s="18">
        <v>400</v>
      </c>
      <c r="Z929" s="18" t="s">
        <v>474</v>
      </c>
      <c r="AA929" s="18">
        <v>400</v>
      </c>
      <c r="AB929" s="57" t="s">
        <v>257</v>
      </c>
      <c r="AC929" s="18" t="s">
        <v>595</v>
      </c>
      <c r="AD929" s="18" t="s">
        <v>595</v>
      </c>
      <c r="AE929" s="18" t="s">
        <v>595</v>
      </c>
      <c r="AF929" s="18" t="s">
        <v>595</v>
      </c>
      <c r="AG929" s="18" t="s">
        <v>595</v>
      </c>
      <c r="AH929" s="18" t="s">
        <v>257</v>
      </c>
      <c r="AI929" s="18">
        <v>5</v>
      </c>
      <c r="AJ929" s="18" t="s">
        <v>522</v>
      </c>
      <c r="AK929" s="18">
        <v>5</v>
      </c>
      <c r="AL929" s="18" t="s">
        <v>1407</v>
      </c>
      <c r="AM929" s="18" t="s">
        <v>376</v>
      </c>
      <c r="AN929" s="56">
        <v>0</v>
      </c>
      <c r="AO929" s="18" t="s">
        <v>1408</v>
      </c>
      <c r="AP929" s="18" t="s">
        <v>1409</v>
      </c>
      <c r="AQ929" s="18">
        <v>10</v>
      </c>
      <c r="AR929" s="18" t="s">
        <v>672</v>
      </c>
      <c r="AS929" s="18" t="s">
        <v>257</v>
      </c>
      <c r="AT929" s="18" t="s">
        <v>257</v>
      </c>
      <c r="AU929" s="18" t="s">
        <v>257</v>
      </c>
      <c r="AV929" s="18" t="s">
        <v>257</v>
      </c>
      <c r="AW929" s="18" t="s">
        <v>257</v>
      </c>
      <c r="AX929" s="18">
        <v>5</v>
      </c>
      <c r="AY929" s="18" t="s">
        <v>1410</v>
      </c>
      <c r="AZ929" s="5" t="s">
        <v>257</v>
      </c>
      <c r="BA929" s="5" t="s">
        <v>257</v>
      </c>
      <c r="BB929" s="18" t="s">
        <v>1411</v>
      </c>
      <c r="BC929" s="18" t="s">
        <v>1412</v>
      </c>
      <c r="BD929" s="56">
        <v>0</v>
      </c>
      <c r="BE929" s="18" t="s">
        <v>1413</v>
      </c>
      <c r="BF929" s="18" t="s">
        <v>1409</v>
      </c>
      <c r="BG929" s="18">
        <v>10</v>
      </c>
      <c r="BH929" s="18" t="s">
        <v>672</v>
      </c>
      <c r="BI929" s="18" t="s">
        <v>257</v>
      </c>
      <c r="BJ929" s="18" t="s">
        <v>257</v>
      </c>
      <c r="BK929" s="18" t="s">
        <v>257</v>
      </c>
      <c r="BL929" s="18" t="s">
        <v>257</v>
      </c>
      <c r="BM929" s="18" t="s">
        <v>257</v>
      </c>
      <c r="BN929" s="18">
        <v>5</v>
      </c>
      <c r="BO929" s="18" t="s">
        <v>1410</v>
      </c>
      <c r="BP929" s="18" t="s">
        <v>257</v>
      </c>
      <c r="BQ929" s="18" t="s">
        <v>257</v>
      </c>
      <c r="BR929" s="18" t="s">
        <v>1414</v>
      </c>
      <c r="BS929" s="18" t="s">
        <v>1415</v>
      </c>
      <c r="BT929" s="55">
        <v>0</v>
      </c>
      <c r="BU929" s="18" t="s">
        <v>1416</v>
      </c>
      <c r="BV929" s="18" t="s">
        <v>479</v>
      </c>
      <c r="BW929" s="18">
        <v>10</v>
      </c>
      <c r="BX929" s="18" t="s">
        <v>672</v>
      </c>
      <c r="BY929" s="18" t="s">
        <v>257</v>
      </c>
      <c r="BZ929" s="18" t="s">
        <v>257</v>
      </c>
      <c r="CA929" s="18">
        <v>0</v>
      </c>
      <c r="CB929" s="18">
        <v>0</v>
      </c>
      <c r="CC929" s="18" t="s">
        <v>557</v>
      </c>
      <c r="CD929" s="18">
        <v>5</v>
      </c>
      <c r="CE929" s="18" t="s">
        <v>1410</v>
      </c>
      <c r="CF929" s="18" t="s">
        <v>257</v>
      </c>
      <c r="CG929" s="18" t="s">
        <v>257</v>
      </c>
      <c r="CH929" s="18" t="s">
        <v>1417</v>
      </c>
      <c r="CI929" s="18"/>
      <c r="CJ929" s="18"/>
      <c r="CK929" s="18"/>
      <c r="CL929" s="18"/>
      <c r="CM929" s="18"/>
      <c r="CN929" s="18"/>
      <c r="CO929" s="18"/>
      <c r="CP929" s="18"/>
      <c r="CQ929" s="18"/>
      <c r="CR929" s="18"/>
      <c r="CS929" s="18"/>
      <c r="CT929" s="18"/>
      <c r="CU929" s="18"/>
      <c r="CV929" s="18"/>
      <c r="CW929" s="18"/>
      <c r="CX929" s="18"/>
      <c r="CY929" s="18"/>
      <c r="CZ929" s="18"/>
      <c r="DA929" s="18"/>
      <c r="DB929" s="18"/>
      <c r="DC929" s="18"/>
      <c r="DD929" s="18"/>
      <c r="DE929" s="18"/>
      <c r="DF929" s="18"/>
      <c r="DG929" s="18"/>
      <c r="DH929" s="18"/>
      <c r="DI929" s="18"/>
      <c r="DJ929" s="18"/>
      <c r="DK929" s="18"/>
      <c r="DL929" s="18"/>
      <c r="DM929" s="18"/>
      <c r="DN929" s="18"/>
      <c r="DO929" s="18"/>
      <c r="DP929" s="18"/>
      <c r="DQ929" s="18"/>
      <c r="DR929" s="18"/>
      <c r="DS929" s="18"/>
      <c r="DT929" s="18"/>
      <c r="DU929" s="18"/>
      <c r="DV929" s="18"/>
      <c r="DW929" s="18"/>
      <c r="DX929" s="18"/>
      <c r="DY929" s="24"/>
      <c r="DZ929" s="18">
        <v>0</v>
      </c>
      <c r="EA929" s="18"/>
      <c r="EB929" s="18"/>
      <c r="EC929" s="18"/>
      <c r="ED929" s="18"/>
      <c r="EE929" s="18">
        <v>0</v>
      </c>
      <c r="EF929" s="18">
        <v>0</v>
      </c>
      <c r="EG929" s="18">
        <v>0</v>
      </c>
      <c r="EH929" s="18" t="s">
        <v>1418</v>
      </c>
      <c r="EI929" s="18" cm="1">
        <f t="array" ref="EI929">IF(SUMPRODUCT(--(DO929:DS929&lt;&gt;""))=0, 0,1)</f>
        <v>0</v>
      </c>
      <c r="EJ929" s="18" cm="1">
        <f t="array" ref="EJ929">IF(SUMPRODUCT(--(DT929:EG929&lt;&gt;""))=0, 0,1)</f>
        <v>1</v>
      </c>
      <c r="EK929" s="18" cm="1">
        <f t="array" ref="EK929">IF(SUMPRODUCT(--(EC929:EG929&lt;&gt;""))=0, 0,1)</f>
        <v>1</v>
      </c>
      <c r="EL929" s="18" cm="1">
        <f t="array" ref="EL929">IF(SUMPRODUCT(--(EE929:EG929&lt;&gt;""))=0, 0,1)</f>
        <v>1</v>
      </c>
      <c r="EM929" s="18">
        <f t="shared" si="217"/>
        <v>0</v>
      </c>
      <c r="EN929" s="18" t="str">
        <f t="shared" si="218"/>
        <v>NA</v>
      </c>
      <c r="EO929" s="18">
        <f t="shared" si="219"/>
        <v>0</v>
      </c>
      <c r="EP929" s="18">
        <f t="shared" si="220"/>
        <v>0</v>
      </c>
      <c r="EQ929" s="18">
        <f t="shared" si="221"/>
        <v>0</v>
      </c>
      <c r="ER929" s="58" t="s">
        <v>2080</v>
      </c>
      <c r="ES929" s="59">
        <v>43794</v>
      </c>
      <c r="ET929" s="18" t="s">
        <v>1398</v>
      </c>
      <c r="EU929" s="18" t="s">
        <v>1398</v>
      </c>
    </row>
    <row r="930" spans="1:151" ht="15.75" customHeight="1" x14ac:dyDescent="0.2">
      <c r="A930" s="5" t="s">
        <v>374</v>
      </c>
      <c r="B930" s="24" t="s">
        <v>1397</v>
      </c>
      <c r="C930" s="26">
        <v>1</v>
      </c>
      <c r="D930" s="18" t="s">
        <v>1401</v>
      </c>
      <c r="E930" s="18" t="s">
        <v>257</v>
      </c>
      <c r="F930" s="18" t="s">
        <v>553</v>
      </c>
      <c r="G930" s="18" t="s">
        <v>1423</v>
      </c>
      <c r="H930" s="18" t="s">
        <v>1424</v>
      </c>
      <c r="I930" s="18" t="s">
        <v>1425</v>
      </c>
      <c r="J930" s="18" t="s">
        <v>363</v>
      </c>
      <c r="K930" s="18" t="s">
        <v>363</v>
      </c>
      <c r="L930" s="18" t="s">
        <v>363</v>
      </c>
      <c r="M930" s="18" t="s">
        <v>253</v>
      </c>
      <c r="N930" s="56">
        <v>74</v>
      </c>
      <c r="O930" s="18" t="s">
        <v>1399</v>
      </c>
      <c r="P930" s="18" t="s">
        <v>261</v>
      </c>
      <c r="Q930" s="18" t="s">
        <v>254</v>
      </c>
      <c r="R930" s="24" t="s">
        <v>257</v>
      </c>
      <c r="S930" s="24" t="s">
        <v>257</v>
      </c>
      <c r="T930" s="26" t="s">
        <v>1402</v>
      </c>
      <c r="U930" s="26" t="s">
        <v>1403</v>
      </c>
      <c r="V930" s="26" t="s">
        <v>1404</v>
      </c>
      <c r="W930" s="26" t="s">
        <v>1405</v>
      </c>
      <c r="X930" s="18" t="s">
        <v>1406</v>
      </c>
      <c r="Y930" s="18">
        <v>0</v>
      </c>
      <c r="Z930" s="18" t="s">
        <v>474</v>
      </c>
      <c r="AA930" s="18">
        <v>0</v>
      </c>
      <c r="AB930" s="57" t="s">
        <v>257</v>
      </c>
      <c r="AC930" s="18" t="s">
        <v>595</v>
      </c>
      <c r="AD930" s="18" t="s">
        <v>595</v>
      </c>
      <c r="AE930" s="18" t="s">
        <v>595</v>
      </c>
      <c r="AF930" s="18" t="s">
        <v>595</v>
      </c>
      <c r="AG930" s="18" t="s">
        <v>595</v>
      </c>
      <c r="AH930" s="18" t="s">
        <v>257</v>
      </c>
      <c r="AI930" s="18">
        <v>5</v>
      </c>
      <c r="AJ930" s="18" t="s">
        <v>522</v>
      </c>
      <c r="AK930" s="18">
        <v>5</v>
      </c>
      <c r="AL930" s="18" t="s">
        <v>1407</v>
      </c>
      <c r="AM930" s="18" t="s">
        <v>376</v>
      </c>
      <c r="AN930" s="56">
        <v>0</v>
      </c>
      <c r="AO930" s="18" t="s">
        <v>1408</v>
      </c>
      <c r="AP930" s="18" t="s">
        <v>1409</v>
      </c>
      <c r="AQ930" s="18">
        <v>10</v>
      </c>
      <c r="AR930" s="18" t="s">
        <v>672</v>
      </c>
      <c r="AS930" s="18" t="s">
        <v>257</v>
      </c>
      <c r="AT930" s="18" t="s">
        <v>257</v>
      </c>
      <c r="AU930" s="18" t="s">
        <v>257</v>
      </c>
      <c r="AV930" s="18" t="s">
        <v>257</v>
      </c>
      <c r="AW930" s="18" t="s">
        <v>257</v>
      </c>
      <c r="AX930" s="18">
        <v>5</v>
      </c>
      <c r="AY930" s="18" t="s">
        <v>1410</v>
      </c>
      <c r="AZ930" s="5" t="s">
        <v>257</v>
      </c>
      <c r="BA930" s="5" t="s">
        <v>257</v>
      </c>
      <c r="BB930" s="18" t="s">
        <v>1411</v>
      </c>
      <c r="BC930" s="18" t="s">
        <v>1412</v>
      </c>
      <c r="BD930" s="56">
        <v>0</v>
      </c>
      <c r="BE930" s="18" t="s">
        <v>1413</v>
      </c>
      <c r="BF930" s="18" t="s">
        <v>1409</v>
      </c>
      <c r="BG930" s="18">
        <v>10</v>
      </c>
      <c r="BH930" s="18" t="s">
        <v>672</v>
      </c>
      <c r="BI930" s="18" t="s">
        <v>257</v>
      </c>
      <c r="BJ930" s="18" t="s">
        <v>257</v>
      </c>
      <c r="BK930" s="18" t="s">
        <v>257</v>
      </c>
      <c r="BL930" s="18" t="s">
        <v>257</v>
      </c>
      <c r="BM930" s="18" t="s">
        <v>257</v>
      </c>
      <c r="BN930" s="18">
        <v>5</v>
      </c>
      <c r="BO930" s="18" t="s">
        <v>1410</v>
      </c>
      <c r="BP930" s="18" t="s">
        <v>257</v>
      </c>
      <c r="BQ930" s="18" t="s">
        <v>257</v>
      </c>
      <c r="BR930" s="18" t="s">
        <v>1414</v>
      </c>
      <c r="BS930" s="18" t="s">
        <v>1415</v>
      </c>
      <c r="BT930" s="55">
        <v>0</v>
      </c>
      <c r="BU930" s="18" t="s">
        <v>1416</v>
      </c>
      <c r="BV930" s="18" t="s">
        <v>479</v>
      </c>
      <c r="BW930" s="18">
        <v>10</v>
      </c>
      <c r="BX930" s="18" t="s">
        <v>672</v>
      </c>
      <c r="BY930" s="18" t="s">
        <v>257</v>
      </c>
      <c r="BZ930" s="18" t="s">
        <v>257</v>
      </c>
      <c r="CA930" s="18">
        <v>0</v>
      </c>
      <c r="CB930" s="18">
        <v>0</v>
      </c>
      <c r="CC930" s="18" t="s">
        <v>557</v>
      </c>
      <c r="CD930" s="18">
        <v>5</v>
      </c>
      <c r="CE930" s="18" t="s">
        <v>1410</v>
      </c>
      <c r="CF930" s="18" t="s">
        <v>257</v>
      </c>
      <c r="CG930" s="18" t="s">
        <v>257</v>
      </c>
      <c r="CH930" s="18" t="s">
        <v>1417</v>
      </c>
      <c r="CI930" s="18"/>
      <c r="CJ930" s="18"/>
      <c r="CK930" s="18"/>
      <c r="CL930" s="18"/>
      <c r="CM930" s="18"/>
      <c r="CN930" s="18"/>
      <c r="CO930" s="18"/>
      <c r="CP930" s="18"/>
      <c r="CQ930" s="18"/>
      <c r="CR930" s="18"/>
      <c r="CS930" s="18"/>
      <c r="CT930" s="18"/>
      <c r="CU930" s="18"/>
      <c r="CV930" s="18"/>
      <c r="CW930" s="18"/>
      <c r="CX930" s="18"/>
      <c r="CY930" s="18"/>
      <c r="CZ930" s="18"/>
      <c r="DA930" s="18"/>
      <c r="DB930" s="18"/>
      <c r="DC930" s="18"/>
      <c r="DD930" s="18"/>
      <c r="DE930" s="18"/>
      <c r="DF930" s="18"/>
      <c r="DG930" s="18"/>
      <c r="DH930" s="18"/>
      <c r="DI930" s="18"/>
      <c r="DJ930" s="18"/>
      <c r="DK930" s="18"/>
      <c r="DL930" s="18"/>
      <c r="DM930" s="18"/>
      <c r="DN930" s="18"/>
      <c r="DO930" s="18"/>
      <c r="DP930" s="18"/>
      <c r="DQ930" s="18"/>
      <c r="DR930" s="18"/>
      <c r="DS930" s="18"/>
      <c r="DT930" s="18"/>
      <c r="DU930" s="18"/>
      <c r="DV930" s="18"/>
      <c r="DW930" s="18"/>
      <c r="DX930" s="18"/>
      <c r="DY930" s="24"/>
      <c r="DZ930" s="18">
        <v>0</v>
      </c>
      <c r="EA930" s="18"/>
      <c r="EB930" s="18"/>
      <c r="EC930" s="18"/>
      <c r="ED930" s="18"/>
      <c r="EE930" s="18">
        <v>0</v>
      </c>
      <c r="EF930" s="18">
        <v>0</v>
      </c>
      <c r="EG930" s="18">
        <v>0</v>
      </c>
      <c r="EH930" s="18" t="s">
        <v>1418</v>
      </c>
      <c r="EI930" s="18" cm="1">
        <f t="array" ref="EI930">IF(SUMPRODUCT(--(DO930:DS930&lt;&gt;""))=0, 0,1)</f>
        <v>0</v>
      </c>
      <c r="EJ930" s="18" cm="1">
        <f t="array" ref="EJ930">IF(SUMPRODUCT(--(DT930:EG930&lt;&gt;""))=0, 0,1)</f>
        <v>1</v>
      </c>
      <c r="EK930" s="18" cm="1">
        <f t="array" ref="EK930">IF(SUMPRODUCT(--(EC930:EG930&lt;&gt;""))=0, 0,1)</f>
        <v>1</v>
      </c>
      <c r="EL930" s="18" cm="1">
        <f t="array" ref="EL930">IF(SUMPRODUCT(--(EE930:EG930&lt;&gt;""))=0, 0,1)</f>
        <v>1</v>
      </c>
      <c r="EM930" s="18">
        <f t="shared" si="217"/>
        <v>0</v>
      </c>
      <c r="EN930" s="18" t="str">
        <f t="shared" si="218"/>
        <v>NA</v>
      </c>
      <c r="EO930" s="18">
        <f t="shared" si="219"/>
        <v>0</v>
      </c>
      <c r="EP930" s="18">
        <f t="shared" si="220"/>
        <v>0</v>
      </c>
      <c r="EQ930" s="18">
        <f t="shared" si="221"/>
        <v>0</v>
      </c>
      <c r="ER930" s="58" t="s">
        <v>2080</v>
      </c>
      <c r="ES930" s="59">
        <v>43794</v>
      </c>
      <c r="ET930" s="18" t="s">
        <v>1398</v>
      </c>
      <c r="EU930" s="18" t="s">
        <v>1398</v>
      </c>
    </row>
    <row r="931" spans="1:151" ht="15.75" customHeight="1" x14ac:dyDescent="0.2">
      <c r="A931" s="5" t="s">
        <v>374</v>
      </c>
      <c r="B931" s="24" t="s">
        <v>1397</v>
      </c>
      <c r="C931" s="26">
        <v>1</v>
      </c>
      <c r="D931" s="18" t="s">
        <v>868</v>
      </c>
      <c r="E931" s="18" t="s">
        <v>257</v>
      </c>
      <c r="F931" s="18" t="s">
        <v>553</v>
      </c>
      <c r="G931" s="18" t="s">
        <v>1423</v>
      </c>
      <c r="H931" s="18" t="s">
        <v>1424</v>
      </c>
      <c r="I931" s="18" t="s">
        <v>1425</v>
      </c>
      <c r="J931" s="18" t="s">
        <v>363</v>
      </c>
      <c r="K931" s="18" t="s">
        <v>363</v>
      </c>
      <c r="L931" s="18" t="s">
        <v>363</v>
      </c>
      <c r="M931" s="18" t="s">
        <v>253</v>
      </c>
      <c r="N931" s="56">
        <v>74</v>
      </c>
      <c r="O931" s="18" t="s">
        <v>1399</v>
      </c>
      <c r="P931" s="18" t="s">
        <v>261</v>
      </c>
      <c r="Q931" s="18" t="s">
        <v>254</v>
      </c>
      <c r="R931" s="24" t="s">
        <v>257</v>
      </c>
      <c r="S931" s="24" t="s">
        <v>257</v>
      </c>
      <c r="T931" s="26" t="s">
        <v>1402</v>
      </c>
      <c r="U931" s="26" t="s">
        <v>1403</v>
      </c>
      <c r="V931" s="26" t="s">
        <v>1404</v>
      </c>
      <c r="W931" s="26" t="s">
        <v>1405</v>
      </c>
      <c r="X931" s="18" t="s">
        <v>1406</v>
      </c>
      <c r="Y931" s="18">
        <v>50</v>
      </c>
      <c r="Z931" s="18" t="s">
        <v>474</v>
      </c>
      <c r="AA931" s="18">
        <v>50</v>
      </c>
      <c r="AB931" s="57" t="s">
        <v>257</v>
      </c>
      <c r="AC931" s="18" t="s">
        <v>595</v>
      </c>
      <c r="AD931" s="18" t="s">
        <v>595</v>
      </c>
      <c r="AE931" s="18" t="s">
        <v>595</v>
      </c>
      <c r="AF931" s="18" t="s">
        <v>595</v>
      </c>
      <c r="AG931" s="18" t="s">
        <v>595</v>
      </c>
      <c r="AH931" s="18" t="s">
        <v>257</v>
      </c>
      <c r="AI931" s="18">
        <v>5</v>
      </c>
      <c r="AJ931" s="18" t="s">
        <v>522</v>
      </c>
      <c r="AK931" s="18">
        <v>5</v>
      </c>
      <c r="AL931" s="18" t="s">
        <v>1407</v>
      </c>
      <c r="AM931" s="18" t="s">
        <v>376</v>
      </c>
      <c r="AN931" s="56">
        <v>0</v>
      </c>
      <c r="AO931" s="18" t="s">
        <v>1408</v>
      </c>
      <c r="AP931" s="18" t="s">
        <v>1409</v>
      </c>
      <c r="AQ931" s="18">
        <v>10</v>
      </c>
      <c r="AR931" s="18" t="s">
        <v>672</v>
      </c>
      <c r="AS931" s="18" t="s">
        <v>257</v>
      </c>
      <c r="AT931" s="18" t="s">
        <v>257</v>
      </c>
      <c r="AU931" s="18" t="s">
        <v>257</v>
      </c>
      <c r="AV931" s="18" t="s">
        <v>257</v>
      </c>
      <c r="AW931" s="18" t="s">
        <v>257</v>
      </c>
      <c r="AX931" s="18">
        <v>5</v>
      </c>
      <c r="AY931" s="18" t="s">
        <v>1410</v>
      </c>
      <c r="AZ931" s="5" t="s">
        <v>257</v>
      </c>
      <c r="BA931" s="5" t="s">
        <v>257</v>
      </c>
      <c r="BB931" s="18" t="s">
        <v>1411</v>
      </c>
      <c r="BC931" s="18" t="s">
        <v>1412</v>
      </c>
      <c r="BD931" s="56">
        <v>0</v>
      </c>
      <c r="BE931" s="18" t="s">
        <v>1413</v>
      </c>
      <c r="BF931" s="18" t="s">
        <v>1409</v>
      </c>
      <c r="BG931" s="18">
        <v>10</v>
      </c>
      <c r="BH931" s="18" t="s">
        <v>672</v>
      </c>
      <c r="BI931" s="18" t="s">
        <v>257</v>
      </c>
      <c r="BJ931" s="18" t="s">
        <v>257</v>
      </c>
      <c r="BK931" s="18" t="s">
        <v>257</v>
      </c>
      <c r="BL931" s="18" t="s">
        <v>257</v>
      </c>
      <c r="BM931" s="18" t="s">
        <v>257</v>
      </c>
      <c r="BN931" s="18">
        <v>5</v>
      </c>
      <c r="BO931" s="18" t="s">
        <v>1410</v>
      </c>
      <c r="BP931" s="18" t="s">
        <v>257</v>
      </c>
      <c r="BQ931" s="18" t="s">
        <v>257</v>
      </c>
      <c r="BR931" s="18" t="s">
        <v>1414</v>
      </c>
      <c r="BS931" s="18" t="s">
        <v>1415</v>
      </c>
      <c r="BT931" s="55">
        <v>0</v>
      </c>
      <c r="BU931" s="18" t="s">
        <v>1416</v>
      </c>
      <c r="BV931" s="18" t="s">
        <v>479</v>
      </c>
      <c r="BW931" s="18">
        <v>10</v>
      </c>
      <c r="BX931" s="18" t="s">
        <v>672</v>
      </c>
      <c r="BY931" s="18" t="s">
        <v>257</v>
      </c>
      <c r="BZ931" s="18" t="s">
        <v>257</v>
      </c>
      <c r="CA931" s="18">
        <v>0</v>
      </c>
      <c r="CB931" s="18">
        <v>0</v>
      </c>
      <c r="CC931" s="18" t="s">
        <v>557</v>
      </c>
      <c r="CD931" s="18">
        <v>5</v>
      </c>
      <c r="CE931" s="18" t="s">
        <v>1410</v>
      </c>
      <c r="CF931" s="18" t="s">
        <v>257</v>
      </c>
      <c r="CG931" s="18" t="s">
        <v>257</v>
      </c>
      <c r="CH931" s="18" t="s">
        <v>1417</v>
      </c>
      <c r="CI931" s="18"/>
      <c r="CJ931" s="18"/>
      <c r="CK931" s="18"/>
      <c r="CL931" s="18"/>
      <c r="CM931" s="18"/>
      <c r="CN931" s="18"/>
      <c r="CO931" s="18"/>
      <c r="CP931" s="18"/>
      <c r="CQ931" s="18"/>
      <c r="CR931" s="18"/>
      <c r="CS931" s="18"/>
      <c r="CT931" s="18"/>
      <c r="CU931" s="18"/>
      <c r="CV931" s="18"/>
      <c r="CW931" s="18"/>
      <c r="CX931" s="18"/>
      <c r="CY931" s="18"/>
      <c r="CZ931" s="18"/>
      <c r="DA931" s="18"/>
      <c r="DB931" s="18"/>
      <c r="DC931" s="18"/>
      <c r="DD931" s="18"/>
      <c r="DE931" s="18"/>
      <c r="DF931" s="18"/>
      <c r="DG931" s="18"/>
      <c r="DH931" s="18"/>
      <c r="DI931" s="18"/>
      <c r="DJ931" s="18"/>
      <c r="DK931" s="18"/>
      <c r="DL931" s="18"/>
      <c r="DM931" s="18"/>
      <c r="DN931" s="18"/>
      <c r="DO931" s="18"/>
      <c r="DP931" s="18"/>
      <c r="DQ931" s="18"/>
      <c r="DR931" s="18"/>
      <c r="DS931" s="18"/>
      <c r="DT931" s="18"/>
      <c r="DU931" s="18"/>
      <c r="DV931" s="18"/>
      <c r="DW931" s="18"/>
      <c r="DX931" s="18"/>
      <c r="DY931" s="24"/>
      <c r="DZ931" s="18">
        <v>0</v>
      </c>
      <c r="EA931" s="18"/>
      <c r="EB931" s="18"/>
      <c r="EC931" s="18"/>
      <c r="ED931" s="18"/>
      <c r="EE931" s="18">
        <v>0</v>
      </c>
      <c r="EF931" s="18">
        <v>0</v>
      </c>
      <c r="EG931" s="18">
        <v>0</v>
      </c>
      <c r="EH931" s="18" t="s">
        <v>1418</v>
      </c>
      <c r="EI931" s="18" cm="1">
        <f t="array" ref="EI931">IF(SUMPRODUCT(--(DO931:DS931&lt;&gt;""))=0, 0,1)</f>
        <v>0</v>
      </c>
      <c r="EJ931" s="18" cm="1">
        <f t="array" ref="EJ931">IF(SUMPRODUCT(--(DT931:EG931&lt;&gt;""))=0, 0,1)</f>
        <v>1</v>
      </c>
      <c r="EK931" s="18" cm="1">
        <f t="array" ref="EK931">IF(SUMPRODUCT(--(EC931:EG931&lt;&gt;""))=0, 0,1)</f>
        <v>1</v>
      </c>
      <c r="EL931" s="18" cm="1">
        <f t="array" ref="EL931">IF(SUMPRODUCT(--(EE931:EG931&lt;&gt;""))=0, 0,1)</f>
        <v>1</v>
      </c>
      <c r="EM931" s="18">
        <f t="shared" si="217"/>
        <v>0</v>
      </c>
      <c r="EN931" s="18" t="str">
        <f t="shared" si="218"/>
        <v>NA</v>
      </c>
      <c r="EO931" s="18">
        <f t="shared" si="219"/>
        <v>0</v>
      </c>
      <c r="EP931" s="18">
        <f t="shared" si="220"/>
        <v>0</v>
      </c>
      <c r="EQ931" s="18">
        <f t="shared" si="221"/>
        <v>0</v>
      </c>
      <c r="ER931" s="58" t="s">
        <v>2080</v>
      </c>
      <c r="ES931" s="59">
        <v>43794</v>
      </c>
      <c r="ET931" s="18" t="s">
        <v>1398</v>
      </c>
      <c r="EU931" s="18" t="s">
        <v>1398</v>
      </c>
    </row>
    <row r="932" spans="1:151" ht="15.75" customHeight="1" x14ac:dyDescent="0.2">
      <c r="A932" s="5" t="s">
        <v>374</v>
      </c>
      <c r="B932" s="24" t="s">
        <v>1397</v>
      </c>
      <c r="C932" s="26">
        <v>1</v>
      </c>
      <c r="D932" s="18" t="s">
        <v>873</v>
      </c>
      <c r="E932" s="18" t="s">
        <v>257</v>
      </c>
      <c r="F932" s="18" t="s">
        <v>553</v>
      </c>
      <c r="G932" s="18" t="s">
        <v>1423</v>
      </c>
      <c r="H932" s="18" t="s">
        <v>1424</v>
      </c>
      <c r="I932" s="18" t="s">
        <v>1425</v>
      </c>
      <c r="J932" s="18" t="s">
        <v>363</v>
      </c>
      <c r="K932" s="18" t="s">
        <v>363</v>
      </c>
      <c r="L932" s="18" t="s">
        <v>363</v>
      </c>
      <c r="M932" s="18" t="s">
        <v>253</v>
      </c>
      <c r="N932" s="56">
        <v>74</v>
      </c>
      <c r="O932" s="18" t="s">
        <v>1399</v>
      </c>
      <c r="P932" s="18" t="s">
        <v>261</v>
      </c>
      <c r="Q932" s="18" t="s">
        <v>254</v>
      </c>
      <c r="R932" s="24" t="s">
        <v>257</v>
      </c>
      <c r="S932" s="24" t="s">
        <v>257</v>
      </c>
      <c r="T932" s="26" t="s">
        <v>1402</v>
      </c>
      <c r="U932" s="26" t="s">
        <v>1403</v>
      </c>
      <c r="V932" s="26" t="s">
        <v>1404</v>
      </c>
      <c r="W932" s="26" t="s">
        <v>1405</v>
      </c>
      <c r="X932" s="18" t="s">
        <v>1406</v>
      </c>
      <c r="Y932" s="18">
        <v>200</v>
      </c>
      <c r="Z932" s="18" t="s">
        <v>474</v>
      </c>
      <c r="AA932" s="18">
        <v>200</v>
      </c>
      <c r="AB932" s="57" t="s">
        <v>257</v>
      </c>
      <c r="AC932" s="18" t="s">
        <v>595</v>
      </c>
      <c r="AD932" s="18" t="s">
        <v>595</v>
      </c>
      <c r="AE932" s="18" t="s">
        <v>595</v>
      </c>
      <c r="AF932" s="18" t="s">
        <v>595</v>
      </c>
      <c r="AG932" s="18" t="s">
        <v>595</v>
      </c>
      <c r="AH932" s="18" t="s">
        <v>257</v>
      </c>
      <c r="AI932" s="18">
        <v>5</v>
      </c>
      <c r="AJ932" s="18" t="s">
        <v>522</v>
      </c>
      <c r="AK932" s="18">
        <v>5</v>
      </c>
      <c r="AL932" s="18" t="s">
        <v>1407</v>
      </c>
      <c r="AM932" s="18" t="s">
        <v>376</v>
      </c>
      <c r="AN932" s="56">
        <v>0</v>
      </c>
      <c r="AO932" s="18" t="s">
        <v>1408</v>
      </c>
      <c r="AP932" s="18" t="s">
        <v>1409</v>
      </c>
      <c r="AQ932" s="18">
        <v>10</v>
      </c>
      <c r="AR932" s="18" t="s">
        <v>672</v>
      </c>
      <c r="AS932" s="18" t="s">
        <v>257</v>
      </c>
      <c r="AT932" s="18" t="s">
        <v>257</v>
      </c>
      <c r="AU932" s="18" t="s">
        <v>257</v>
      </c>
      <c r="AV932" s="18" t="s">
        <v>257</v>
      </c>
      <c r="AW932" s="18" t="s">
        <v>257</v>
      </c>
      <c r="AX932" s="18">
        <v>5</v>
      </c>
      <c r="AY932" s="18" t="s">
        <v>1410</v>
      </c>
      <c r="AZ932" s="5" t="s">
        <v>257</v>
      </c>
      <c r="BA932" s="5" t="s">
        <v>257</v>
      </c>
      <c r="BB932" s="18" t="s">
        <v>1411</v>
      </c>
      <c r="BC932" s="18" t="s">
        <v>1412</v>
      </c>
      <c r="BD932" s="56">
        <v>0</v>
      </c>
      <c r="BE932" s="18" t="s">
        <v>1413</v>
      </c>
      <c r="BF932" s="18" t="s">
        <v>1409</v>
      </c>
      <c r="BG932" s="18">
        <v>10</v>
      </c>
      <c r="BH932" s="18" t="s">
        <v>672</v>
      </c>
      <c r="BI932" s="18" t="s">
        <v>257</v>
      </c>
      <c r="BJ932" s="18" t="s">
        <v>257</v>
      </c>
      <c r="BK932" s="18" t="s">
        <v>257</v>
      </c>
      <c r="BL932" s="18" t="s">
        <v>257</v>
      </c>
      <c r="BM932" s="18" t="s">
        <v>257</v>
      </c>
      <c r="BN932" s="18">
        <v>5</v>
      </c>
      <c r="BO932" s="18" t="s">
        <v>1410</v>
      </c>
      <c r="BP932" s="18" t="s">
        <v>257</v>
      </c>
      <c r="BQ932" s="18" t="s">
        <v>257</v>
      </c>
      <c r="BR932" s="18" t="s">
        <v>1414</v>
      </c>
      <c r="BS932" s="18" t="s">
        <v>1415</v>
      </c>
      <c r="BT932" s="55">
        <v>0</v>
      </c>
      <c r="BU932" s="18" t="s">
        <v>1416</v>
      </c>
      <c r="BV932" s="18" t="s">
        <v>479</v>
      </c>
      <c r="BW932" s="18">
        <v>10</v>
      </c>
      <c r="BX932" s="18" t="s">
        <v>672</v>
      </c>
      <c r="BY932" s="18" t="s">
        <v>257</v>
      </c>
      <c r="BZ932" s="18" t="s">
        <v>257</v>
      </c>
      <c r="CA932" s="18">
        <v>0</v>
      </c>
      <c r="CB932" s="18">
        <v>0</v>
      </c>
      <c r="CC932" s="18" t="s">
        <v>557</v>
      </c>
      <c r="CD932" s="18">
        <v>5</v>
      </c>
      <c r="CE932" s="18" t="s">
        <v>1410</v>
      </c>
      <c r="CF932" s="18" t="s">
        <v>257</v>
      </c>
      <c r="CG932" s="18" t="s">
        <v>257</v>
      </c>
      <c r="CH932" s="18" t="s">
        <v>1417</v>
      </c>
      <c r="CI932" s="18"/>
      <c r="CJ932" s="18"/>
      <c r="CK932" s="18"/>
      <c r="CL932" s="18"/>
      <c r="CM932" s="18"/>
      <c r="CN932" s="18"/>
      <c r="CO932" s="18"/>
      <c r="CP932" s="18"/>
      <c r="CQ932" s="18"/>
      <c r="CR932" s="18"/>
      <c r="CS932" s="18"/>
      <c r="CT932" s="18"/>
      <c r="CU932" s="18"/>
      <c r="CV932" s="18"/>
      <c r="CW932" s="18"/>
      <c r="CX932" s="18"/>
      <c r="CY932" s="18"/>
      <c r="CZ932" s="18"/>
      <c r="DA932" s="18"/>
      <c r="DB932" s="18"/>
      <c r="DC932" s="18"/>
      <c r="DD932" s="18"/>
      <c r="DE932" s="18"/>
      <c r="DF932" s="18"/>
      <c r="DG932" s="18"/>
      <c r="DH932" s="18"/>
      <c r="DI932" s="18"/>
      <c r="DJ932" s="18"/>
      <c r="DK932" s="18"/>
      <c r="DL932" s="18"/>
      <c r="DM932" s="18"/>
      <c r="DN932" s="18"/>
      <c r="DO932" s="18"/>
      <c r="DP932" s="18"/>
      <c r="DQ932" s="18"/>
      <c r="DR932" s="18"/>
      <c r="DS932" s="18"/>
      <c r="DT932" s="18"/>
      <c r="DU932" s="18"/>
      <c r="DV932" s="18"/>
      <c r="DW932" s="18"/>
      <c r="DX932" s="18"/>
      <c r="DY932" s="24"/>
      <c r="DZ932" s="18">
        <v>0</v>
      </c>
      <c r="EA932" s="18"/>
      <c r="EB932" s="18"/>
      <c r="EC932" s="18"/>
      <c r="ED932" s="18"/>
      <c r="EE932" s="18">
        <v>0</v>
      </c>
      <c r="EF932" s="18">
        <v>0</v>
      </c>
      <c r="EG932" s="18">
        <v>0</v>
      </c>
      <c r="EH932" s="18" t="s">
        <v>1418</v>
      </c>
      <c r="EI932" s="18" cm="1">
        <f t="array" ref="EI932">IF(SUMPRODUCT(--(DO932:DS932&lt;&gt;""))=0, 0,1)</f>
        <v>0</v>
      </c>
      <c r="EJ932" s="18" cm="1">
        <f t="array" ref="EJ932">IF(SUMPRODUCT(--(DT932:EG932&lt;&gt;""))=0, 0,1)</f>
        <v>1</v>
      </c>
      <c r="EK932" s="18" cm="1">
        <f t="array" ref="EK932">IF(SUMPRODUCT(--(EC932:EG932&lt;&gt;""))=0, 0,1)</f>
        <v>1</v>
      </c>
      <c r="EL932" s="18" cm="1">
        <f t="array" ref="EL932">IF(SUMPRODUCT(--(EE932:EG932&lt;&gt;""))=0, 0,1)</f>
        <v>1</v>
      </c>
      <c r="EM932" s="18">
        <f t="shared" si="217"/>
        <v>0</v>
      </c>
      <c r="EN932" s="18" t="str">
        <f t="shared" si="218"/>
        <v>NA</v>
      </c>
      <c r="EO932" s="18">
        <f t="shared" si="219"/>
        <v>0</v>
      </c>
      <c r="EP932" s="18">
        <f t="shared" si="220"/>
        <v>0</v>
      </c>
      <c r="EQ932" s="18">
        <f t="shared" si="221"/>
        <v>0</v>
      </c>
      <c r="ER932" s="58" t="s">
        <v>2080</v>
      </c>
      <c r="ES932" s="59">
        <v>43794</v>
      </c>
      <c r="ET932" s="18" t="s">
        <v>1398</v>
      </c>
      <c r="EU932" s="18" t="s">
        <v>1398</v>
      </c>
    </row>
    <row r="933" spans="1:151" ht="15.75" customHeight="1" x14ac:dyDescent="0.2">
      <c r="A933" s="5" t="s">
        <v>374</v>
      </c>
      <c r="B933" s="24" t="s">
        <v>1397</v>
      </c>
      <c r="C933" s="26">
        <v>1</v>
      </c>
      <c r="D933" s="18" t="s">
        <v>874</v>
      </c>
      <c r="E933" s="18" t="s">
        <v>257</v>
      </c>
      <c r="F933" s="18" t="s">
        <v>553</v>
      </c>
      <c r="G933" s="18" t="s">
        <v>1423</v>
      </c>
      <c r="H933" s="18" t="s">
        <v>1424</v>
      </c>
      <c r="I933" s="18" t="s">
        <v>1425</v>
      </c>
      <c r="J933" s="18" t="s">
        <v>363</v>
      </c>
      <c r="K933" s="18" t="s">
        <v>363</v>
      </c>
      <c r="L933" s="18" t="s">
        <v>363</v>
      </c>
      <c r="M933" s="18" t="s">
        <v>253</v>
      </c>
      <c r="N933" s="56">
        <v>74</v>
      </c>
      <c r="O933" s="18" t="s">
        <v>1399</v>
      </c>
      <c r="P933" s="18" t="s">
        <v>261</v>
      </c>
      <c r="Q933" s="18" t="s">
        <v>254</v>
      </c>
      <c r="R933" s="24" t="s">
        <v>257</v>
      </c>
      <c r="S933" s="24" t="s">
        <v>257</v>
      </c>
      <c r="T933" s="26" t="s">
        <v>1402</v>
      </c>
      <c r="U933" s="26" t="s">
        <v>1403</v>
      </c>
      <c r="V933" s="26" t="s">
        <v>1404</v>
      </c>
      <c r="W933" s="26" t="s">
        <v>1405</v>
      </c>
      <c r="X933" s="18" t="s">
        <v>1406</v>
      </c>
      <c r="Y933" s="18">
        <v>400</v>
      </c>
      <c r="Z933" s="18" t="s">
        <v>474</v>
      </c>
      <c r="AA933" s="18">
        <v>400</v>
      </c>
      <c r="AB933" s="57" t="s">
        <v>257</v>
      </c>
      <c r="AC933" s="18" t="s">
        <v>595</v>
      </c>
      <c r="AD933" s="18" t="s">
        <v>595</v>
      </c>
      <c r="AE933" s="18" t="s">
        <v>595</v>
      </c>
      <c r="AF933" s="18" t="s">
        <v>595</v>
      </c>
      <c r="AG933" s="18" t="s">
        <v>595</v>
      </c>
      <c r="AH933" s="18" t="s">
        <v>257</v>
      </c>
      <c r="AI933" s="18">
        <v>5</v>
      </c>
      <c r="AJ933" s="18" t="s">
        <v>522</v>
      </c>
      <c r="AK933" s="18">
        <v>5</v>
      </c>
      <c r="AL933" s="18" t="s">
        <v>1407</v>
      </c>
      <c r="AM933" s="18" t="s">
        <v>376</v>
      </c>
      <c r="AN933" s="56">
        <v>0</v>
      </c>
      <c r="AO933" s="18" t="s">
        <v>1408</v>
      </c>
      <c r="AP933" s="18" t="s">
        <v>1409</v>
      </c>
      <c r="AQ933" s="18">
        <v>10</v>
      </c>
      <c r="AR933" s="18" t="s">
        <v>672</v>
      </c>
      <c r="AS933" s="18" t="s">
        <v>257</v>
      </c>
      <c r="AT933" s="18" t="s">
        <v>257</v>
      </c>
      <c r="AU933" s="18" t="s">
        <v>257</v>
      </c>
      <c r="AV933" s="18" t="s">
        <v>257</v>
      </c>
      <c r="AW933" s="18" t="s">
        <v>257</v>
      </c>
      <c r="AX933" s="18">
        <v>5</v>
      </c>
      <c r="AY933" s="18" t="s">
        <v>1410</v>
      </c>
      <c r="AZ933" s="5" t="s">
        <v>257</v>
      </c>
      <c r="BA933" s="5" t="s">
        <v>257</v>
      </c>
      <c r="BB933" s="18" t="s">
        <v>1411</v>
      </c>
      <c r="BC933" s="18" t="s">
        <v>1412</v>
      </c>
      <c r="BD933" s="56">
        <v>0</v>
      </c>
      <c r="BE933" s="18" t="s">
        <v>1413</v>
      </c>
      <c r="BF933" s="18" t="s">
        <v>1409</v>
      </c>
      <c r="BG933" s="18">
        <v>10</v>
      </c>
      <c r="BH933" s="18" t="s">
        <v>672</v>
      </c>
      <c r="BI933" s="18" t="s">
        <v>257</v>
      </c>
      <c r="BJ933" s="18" t="s">
        <v>257</v>
      </c>
      <c r="BK933" s="18" t="s">
        <v>257</v>
      </c>
      <c r="BL933" s="18" t="s">
        <v>257</v>
      </c>
      <c r="BM933" s="18" t="s">
        <v>257</v>
      </c>
      <c r="BN933" s="18">
        <v>5</v>
      </c>
      <c r="BO933" s="18" t="s">
        <v>1410</v>
      </c>
      <c r="BP933" s="18" t="s">
        <v>257</v>
      </c>
      <c r="BQ933" s="18" t="s">
        <v>257</v>
      </c>
      <c r="BR933" s="18" t="s">
        <v>1414</v>
      </c>
      <c r="BS933" s="18" t="s">
        <v>1415</v>
      </c>
      <c r="BT933" s="55">
        <v>0</v>
      </c>
      <c r="BU933" s="18" t="s">
        <v>1416</v>
      </c>
      <c r="BV933" s="18" t="s">
        <v>479</v>
      </c>
      <c r="BW933" s="18">
        <v>10</v>
      </c>
      <c r="BX933" s="18" t="s">
        <v>672</v>
      </c>
      <c r="BY933" s="18" t="s">
        <v>257</v>
      </c>
      <c r="BZ933" s="18" t="s">
        <v>257</v>
      </c>
      <c r="CA933" s="18">
        <v>0</v>
      </c>
      <c r="CB933" s="18">
        <v>0</v>
      </c>
      <c r="CC933" s="18" t="s">
        <v>557</v>
      </c>
      <c r="CD933" s="18">
        <v>5</v>
      </c>
      <c r="CE933" s="18" t="s">
        <v>1410</v>
      </c>
      <c r="CF933" s="18" t="s">
        <v>257</v>
      </c>
      <c r="CG933" s="18" t="s">
        <v>257</v>
      </c>
      <c r="CH933" s="18" t="s">
        <v>1417</v>
      </c>
      <c r="CI933" s="18"/>
      <c r="CJ933" s="18"/>
      <c r="CK933" s="18"/>
      <c r="CL933" s="18"/>
      <c r="CM933" s="18"/>
      <c r="CN933" s="18"/>
      <c r="CO933" s="18"/>
      <c r="CP933" s="18"/>
      <c r="CQ933" s="18"/>
      <c r="CR933" s="18"/>
      <c r="CS933" s="18"/>
      <c r="CT933" s="18"/>
      <c r="CU933" s="18"/>
      <c r="CV933" s="18"/>
      <c r="CW933" s="18"/>
      <c r="CX933" s="18"/>
      <c r="CY933" s="18"/>
      <c r="CZ933" s="18"/>
      <c r="DA933" s="18"/>
      <c r="DB933" s="18"/>
      <c r="DC933" s="18"/>
      <c r="DD933" s="18"/>
      <c r="DE933" s="18"/>
      <c r="DF933" s="18"/>
      <c r="DG933" s="18"/>
      <c r="DH933" s="18"/>
      <c r="DI933" s="18"/>
      <c r="DJ933" s="18"/>
      <c r="DK933" s="18"/>
      <c r="DL933" s="18"/>
      <c r="DM933" s="18"/>
      <c r="DN933" s="18"/>
      <c r="DO933" s="18"/>
      <c r="DP933" s="18"/>
      <c r="DQ933" s="18"/>
      <c r="DR933" s="18"/>
      <c r="DS933" s="18"/>
      <c r="DT933" s="18"/>
      <c r="DU933" s="18"/>
      <c r="DV933" s="18"/>
      <c r="DW933" s="18"/>
      <c r="DX933" s="18"/>
      <c r="DY933" s="24"/>
      <c r="DZ933" s="18">
        <v>0</v>
      </c>
      <c r="EA933" s="18"/>
      <c r="EB933" s="18"/>
      <c r="EC933" s="18"/>
      <c r="ED933" s="18"/>
      <c r="EE933" s="18">
        <v>0</v>
      </c>
      <c r="EF933" s="18">
        <v>0</v>
      </c>
      <c r="EG933" s="18">
        <v>0</v>
      </c>
      <c r="EH933" s="18" t="s">
        <v>1418</v>
      </c>
      <c r="EI933" s="18" cm="1">
        <f t="array" ref="EI933">IF(SUMPRODUCT(--(DO933:DS933&lt;&gt;""))=0, 0,1)</f>
        <v>0</v>
      </c>
      <c r="EJ933" s="18" cm="1">
        <f t="array" ref="EJ933">IF(SUMPRODUCT(--(DT933:EG933&lt;&gt;""))=0, 0,1)</f>
        <v>1</v>
      </c>
      <c r="EK933" s="18" cm="1">
        <f t="array" ref="EK933">IF(SUMPRODUCT(--(EC933:EG933&lt;&gt;""))=0, 0,1)</f>
        <v>1</v>
      </c>
      <c r="EL933" s="18" cm="1">
        <f t="array" ref="EL933">IF(SUMPRODUCT(--(EE933:EG933&lt;&gt;""))=0, 0,1)</f>
        <v>1</v>
      </c>
      <c r="EM933" s="18">
        <f t="shared" si="217"/>
        <v>0</v>
      </c>
      <c r="EN933" s="18" t="str">
        <f t="shared" si="218"/>
        <v>NA</v>
      </c>
      <c r="EO933" s="18">
        <f t="shared" si="219"/>
        <v>0</v>
      </c>
      <c r="EP933" s="18">
        <f t="shared" si="220"/>
        <v>0</v>
      </c>
      <c r="EQ933" s="18">
        <f t="shared" si="221"/>
        <v>0</v>
      </c>
      <c r="ER933" s="58" t="s">
        <v>2080</v>
      </c>
      <c r="ES933" s="59">
        <v>43794</v>
      </c>
      <c r="ET933" s="18" t="s">
        <v>1398</v>
      </c>
      <c r="EU933" s="18" t="s">
        <v>1398</v>
      </c>
    </row>
    <row r="934" spans="1:151" ht="15.75" customHeight="1" x14ac:dyDescent="0.2">
      <c r="A934" s="5" t="s">
        <v>374</v>
      </c>
      <c r="B934" s="24" t="s">
        <v>1397</v>
      </c>
      <c r="C934" s="26">
        <v>1</v>
      </c>
      <c r="D934" s="18" t="s">
        <v>1401</v>
      </c>
      <c r="E934" s="18" t="s">
        <v>257</v>
      </c>
      <c r="F934" s="18" t="s">
        <v>553</v>
      </c>
      <c r="G934" s="18" t="s">
        <v>748</v>
      </c>
      <c r="H934" s="18" t="s">
        <v>749</v>
      </c>
      <c r="I934" s="18" t="s">
        <v>1426</v>
      </c>
      <c r="J934" s="18" t="s">
        <v>363</v>
      </c>
      <c r="K934" s="18" t="s">
        <v>363</v>
      </c>
      <c r="L934" s="18" t="s">
        <v>363</v>
      </c>
      <c r="M934" s="18" t="s">
        <v>253</v>
      </c>
      <c r="N934" s="56">
        <v>74</v>
      </c>
      <c r="O934" s="18" t="s">
        <v>1399</v>
      </c>
      <c r="P934" s="18" t="s">
        <v>261</v>
      </c>
      <c r="Q934" s="18" t="s">
        <v>254</v>
      </c>
      <c r="R934" s="24" t="s">
        <v>257</v>
      </c>
      <c r="S934" s="24" t="s">
        <v>257</v>
      </c>
      <c r="T934" s="26" t="s">
        <v>1402</v>
      </c>
      <c r="U934" s="26" t="s">
        <v>1403</v>
      </c>
      <c r="V934" s="26" t="s">
        <v>1404</v>
      </c>
      <c r="W934" s="26" t="s">
        <v>1405</v>
      </c>
      <c r="X934" s="18" t="s">
        <v>1406</v>
      </c>
      <c r="Y934" s="18">
        <v>0</v>
      </c>
      <c r="Z934" s="18" t="s">
        <v>474</v>
      </c>
      <c r="AA934" s="18">
        <v>0</v>
      </c>
      <c r="AB934" s="57" t="s">
        <v>257</v>
      </c>
      <c r="AC934" s="18" t="s">
        <v>595</v>
      </c>
      <c r="AD934" s="18" t="s">
        <v>595</v>
      </c>
      <c r="AE934" s="18" t="s">
        <v>595</v>
      </c>
      <c r="AF934" s="18" t="s">
        <v>595</v>
      </c>
      <c r="AG934" s="18" t="s">
        <v>595</v>
      </c>
      <c r="AH934" s="18" t="s">
        <v>257</v>
      </c>
      <c r="AI934" s="18">
        <v>5</v>
      </c>
      <c r="AJ934" s="18" t="s">
        <v>522</v>
      </c>
      <c r="AK934" s="18">
        <v>5</v>
      </c>
      <c r="AL934" s="18" t="s">
        <v>1407</v>
      </c>
      <c r="AM934" s="18" t="s">
        <v>376</v>
      </c>
      <c r="AN934" s="56">
        <v>0</v>
      </c>
      <c r="AO934" s="18" t="s">
        <v>1408</v>
      </c>
      <c r="AP934" s="18" t="s">
        <v>1409</v>
      </c>
      <c r="AQ934" s="18">
        <v>10</v>
      </c>
      <c r="AR934" s="18" t="s">
        <v>672</v>
      </c>
      <c r="AS934" s="18" t="s">
        <v>257</v>
      </c>
      <c r="AT934" s="18" t="s">
        <v>257</v>
      </c>
      <c r="AU934" s="18" t="s">
        <v>257</v>
      </c>
      <c r="AV934" s="18" t="s">
        <v>257</v>
      </c>
      <c r="AW934" s="18" t="s">
        <v>257</v>
      </c>
      <c r="AX934" s="18">
        <v>5</v>
      </c>
      <c r="AY934" s="18" t="s">
        <v>1410</v>
      </c>
      <c r="AZ934" s="5" t="s">
        <v>257</v>
      </c>
      <c r="BA934" s="5" t="s">
        <v>257</v>
      </c>
      <c r="BB934" s="18" t="s">
        <v>1411</v>
      </c>
      <c r="BC934" s="18" t="s">
        <v>1412</v>
      </c>
      <c r="BD934" s="56">
        <v>0</v>
      </c>
      <c r="BE934" s="18" t="s">
        <v>1413</v>
      </c>
      <c r="BF934" s="18" t="s">
        <v>1409</v>
      </c>
      <c r="BG934" s="18">
        <v>10</v>
      </c>
      <c r="BH934" s="18" t="s">
        <v>672</v>
      </c>
      <c r="BI934" s="18" t="s">
        <v>257</v>
      </c>
      <c r="BJ934" s="18" t="s">
        <v>257</v>
      </c>
      <c r="BK934" s="18" t="s">
        <v>257</v>
      </c>
      <c r="BL934" s="18" t="s">
        <v>257</v>
      </c>
      <c r="BM934" s="18" t="s">
        <v>257</v>
      </c>
      <c r="BN934" s="18">
        <v>5</v>
      </c>
      <c r="BO934" s="18" t="s">
        <v>1410</v>
      </c>
      <c r="BP934" s="18" t="s">
        <v>257</v>
      </c>
      <c r="BQ934" s="18" t="s">
        <v>257</v>
      </c>
      <c r="BR934" s="18" t="s">
        <v>1414</v>
      </c>
      <c r="BS934" s="18" t="s">
        <v>1415</v>
      </c>
      <c r="BT934" s="55">
        <v>0</v>
      </c>
      <c r="BU934" s="18" t="s">
        <v>1416</v>
      </c>
      <c r="BV934" s="18" t="s">
        <v>479</v>
      </c>
      <c r="BW934" s="18">
        <v>10</v>
      </c>
      <c r="BX934" s="18" t="s">
        <v>672</v>
      </c>
      <c r="BY934" s="18" t="s">
        <v>257</v>
      </c>
      <c r="BZ934" s="18" t="s">
        <v>257</v>
      </c>
      <c r="CA934" s="18">
        <v>0</v>
      </c>
      <c r="CB934" s="18">
        <v>0</v>
      </c>
      <c r="CC934" s="18" t="s">
        <v>557</v>
      </c>
      <c r="CD934" s="18">
        <v>5</v>
      </c>
      <c r="CE934" s="18" t="s">
        <v>1410</v>
      </c>
      <c r="CF934" s="18" t="s">
        <v>257</v>
      </c>
      <c r="CG934" s="18" t="s">
        <v>257</v>
      </c>
      <c r="CH934" s="18" t="s">
        <v>1417</v>
      </c>
      <c r="CI934" s="18"/>
      <c r="CJ934" s="18"/>
      <c r="CK934" s="18"/>
      <c r="CL934" s="18"/>
      <c r="CM934" s="18"/>
      <c r="CN934" s="18"/>
      <c r="CO934" s="18"/>
      <c r="CP934" s="18"/>
      <c r="CQ934" s="18"/>
      <c r="CR934" s="18"/>
      <c r="CS934" s="18"/>
      <c r="CT934" s="18"/>
      <c r="CU934" s="18"/>
      <c r="CV934" s="18"/>
      <c r="CW934" s="18"/>
      <c r="CX934" s="18"/>
      <c r="CY934" s="18"/>
      <c r="CZ934" s="18"/>
      <c r="DA934" s="18"/>
      <c r="DB934" s="18"/>
      <c r="DC934" s="18"/>
      <c r="DD934" s="18"/>
      <c r="DE934" s="18"/>
      <c r="DF934" s="18"/>
      <c r="DG934" s="18"/>
      <c r="DH934" s="18"/>
      <c r="DI934" s="18"/>
      <c r="DJ934" s="18"/>
      <c r="DK934" s="18"/>
      <c r="DL934" s="18"/>
      <c r="DM934" s="18"/>
      <c r="DN934" s="18"/>
      <c r="DO934" s="18"/>
      <c r="DP934" s="18"/>
      <c r="DQ934" s="18"/>
      <c r="DR934" s="18"/>
      <c r="DS934" s="18"/>
      <c r="DT934" s="18"/>
      <c r="DU934" s="18"/>
      <c r="DV934" s="18"/>
      <c r="DW934" s="18"/>
      <c r="DX934" s="18"/>
      <c r="DY934" s="24"/>
      <c r="DZ934" s="18">
        <v>0</v>
      </c>
      <c r="EA934" s="18"/>
      <c r="EB934" s="18"/>
      <c r="EC934" s="18"/>
      <c r="ED934" s="18"/>
      <c r="EE934" s="18">
        <v>0</v>
      </c>
      <c r="EF934" s="18">
        <v>0</v>
      </c>
      <c r="EG934" s="18">
        <v>0</v>
      </c>
      <c r="EH934" s="18" t="s">
        <v>1418</v>
      </c>
      <c r="EI934" s="18" cm="1">
        <f t="array" ref="EI934">IF(SUMPRODUCT(--(DO934:DS934&lt;&gt;""))=0, 0,1)</f>
        <v>0</v>
      </c>
      <c r="EJ934" s="18" cm="1">
        <f t="array" ref="EJ934">IF(SUMPRODUCT(--(DT934:EG934&lt;&gt;""))=0, 0,1)</f>
        <v>1</v>
      </c>
      <c r="EK934" s="18" cm="1">
        <f t="array" ref="EK934">IF(SUMPRODUCT(--(EC934:EG934&lt;&gt;""))=0, 0,1)</f>
        <v>1</v>
      </c>
      <c r="EL934" s="18" cm="1">
        <f t="array" ref="EL934">IF(SUMPRODUCT(--(EE934:EG934&lt;&gt;""))=0, 0,1)</f>
        <v>1</v>
      </c>
      <c r="EM934" s="18">
        <f t="shared" si="217"/>
        <v>0</v>
      </c>
      <c r="EN934" s="18" t="str">
        <f t="shared" si="218"/>
        <v>NA</v>
      </c>
      <c r="EO934" s="18">
        <f t="shared" si="219"/>
        <v>0</v>
      </c>
      <c r="EP934" s="18">
        <f t="shared" si="220"/>
        <v>0</v>
      </c>
      <c r="EQ934" s="18">
        <f t="shared" si="221"/>
        <v>0</v>
      </c>
      <c r="ER934" s="58" t="s">
        <v>2080</v>
      </c>
      <c r="ES934" s="59">
        <v>43794</v>
      </c>
      <c r="ET934" s="18" t="s">
        <v>1398</v>
      </c>
      <c r="EU934" s="18" t="s">
        <v>1398</v>
      </c>
    </row>
    <row r="935" spans="1:151" ht="15.75" customHeight="1" x14ac:dyDescent="0.2">
      <c r="A935" s="5" t="s">
        <v>374</v>
      </c>
      <c r="B935" s="24" t="s">
        <v>1397</v>
      </c>
      <c r="C935" s="26">
        <v>1</v>
      </c>
      <c r="D935" s="18" t="s">
        <v>868</v>
      </c>
      <c r="E935" s="18" t="s">
        <v>257</v>
      </c>
      <c r="F935" s="18" t="s">
        <v>553</v>
      </c>
      <c r="G935" s="18" t="s">
        <v>748</v>
      </c>
      <c r="H935" s="18" t="s">
        <v>749</v>
      </c>
      <c r="I935" s="18" t="s">
        <v>1426</v>
      </c>
      <c r="J935" s="18" t="s">
        <v>363</v>
      </c>
      <c r="K935" s="18" t="s">
        <v>363</v>
      </c>
      <c r="L935" s="18" t="s">
        <v>363</v>
      </c>
      <c r="M935" s="18" t="s">
        <v>253</v>
      </c>
      <c r="N935" s="56">
        <v>74</v>
      </c>
      <c r="O935" s="18" t="s">
        <v>1399</v>
      </c>
      <c r="P935" s="18" t="s">
        <v>261</v>
      </c>
      <c r="Q935" s="18" t="s">
        <v>254</v>
      </c>
      <c r="R935" s="24" t="s">
        <v>257</v>
      </c>
      <c r="S935" s="24" t="s">
        <v>257</v>
      </c>
      <c r="T935" s="26" t="s">
        <v>1402</v>
      </c>
      <c r="U935" s="26" t="s">
        <v>1403</v>
      </c>
      <c r="V935" s="26" t="s">
        <v>1404</v>
      </c>
      <c r="W935" s="26" t="s">
        <v>1405</v>
      </c>
      <c r="X935" s="18" t="s">
        <v>1406</v>
      </c>
      <c r="Y935" s="18">
        <v>50</v>
      </c>
      <c r="Z935" s="18" t="s">
        <v>474</v>
      </c>
      <c r="AA935" s="18">
        <v>50</v>
      </c>
      <c r="AB935" s="57" t="s">
        <v>257</v>
      </c>
      <c r="AC935" s="18" t="s">
        <v>595</v>
      </c>
      <c r="AD935" s="18" t="s">
        <v>595</v>
      </c>
      <c r="AE935" s="18" t="s">
        <v>595</v>
      </c>
      <c r="AF935" s="18" t="s">
        <v>595</v>
      </c>
      <c r="AG935" s="18" t="s">
        <v>595</v>
      </c>
      <c r="AH935" s="18" t="s">
        <v>257</v>
      </c>
      <c r="AI935" s="18">
        <v>5</v>
      </c>
      <c r="AJ935" s="18" t="s">
        <v>522</v>
      </c>
      <c r="AK935" s="18">
        <v>5</v>
      </c>
      <c r="AL935" s="18" t="s">
        <v>1407</v>
      </c>
      <c r="AM935" s="18" t="s">
        <v>376</v>
      </c>
      <c r="AN935" s="56">
        <v>0</v>
      </c>
      <c r="AO935" s="18" t="s">
        <v>1408</v>
      </c>
      <c r="AP935" s="18" t="s">
        <v>1409</v>
      </c>
      <c r="AQ935" s="18">
        <v>10</v>
      </c>
      <c r="AR935" s="18" t="s">
        <v>672</v>
      </c>
      <c r="AS935" s="18" t="s">
        <v>257</v>
      </c>
      <c r="AT935" s="18" t="s">
        <v>257</v>
      </c>
      <c r="AU935" s="18" t="s">
        <v>257</v>
      </c>
      <c r="AV935" s="18" t="s">
        <v>257</v>
      </c>
      <c r="AW935" s="18" t="s">
        <v>257</v>
      </c>
      <c r="AX935" s="18">
        <v>5</v>
      </c>
      <c r="AY935" s="18" t="s">
        <v>1410</v>
      </c>
      <c r="AZ935" s="5" t="s">
        <v>257</v>
      </c>
      <c r="BA935" s="5" t="s">
        <v>257</v>
      </c>
      <c r="BB935" s="18" t="s">
        <v>1411</v>
      </c>
      <c r="BC935" s="18" t="s">
        <v>1412</v>
      </c>
      <c r="BD935" s="56">
        <v>10</v>
      </c>
      <c r="BE935" s="18" t="s">
        <v>1413</v>
      </c>
      <c r="BF935" s="18" t="s">
        <v>1409</v>
      </c>
      <c r="BG935" s="18">
        <v>10</v>
      </c>
      <c r="BH935" s="18" t="s">
        <v>672</v>
      </c>
      <c r="BI935" s="18" t="s">
        <v>257</v>
      </c>
      <c r="BJ935" s="18" t="s">
        <v>257</v>
      </c>
      <c r="BK935" s="18" t="s">
        <v>257</v>
      </c>
      <c r="BL935" s="18" t="s">
        <v>257</v>
      </c>
      <c r="BM935" s="18" t="s">
        <v>257</v>
      </c>
      <c r="BN935" s="18">
        <v>5</v>
      </c>
      <c r="BO935" s="18" t="s">
        <v>1410</v>
      </c>
      <c r="BP935" s="18" t="s">
        <v>257</v>
      </c>
      <c r="BQ935" s="18" t="s">
        <v>257</v>
      </c>
      <c r="BR935" s="18" t="s">
        <v>1414</v>
      </c>
      <c r="BS935" s="18" t="s">
        <v>1415</v>
      </c>
      <c r="BT935" s="55">
        <v>0.8</v>
      </c>
      <c r="BU935" s="18" t="s">
        <v>1416</v>
      </c>
      <c r="BV935" s="18" t="s">
        <v>479</v>
      </c>
      <c r="BW935" s="18">
        <v>1</v>
      </c>
      <c r="BX935" s="18" t="s">
        <v>672</v>
      </c>
      <c r="BY935" s="18" t="s">
        <v>257</v>
      </c>
      <c r="BZ935" s="18" t="s">
        <v>257</v>
      </c>
      <c r="CA935" s="18">
        <v>0</v>
      </c>
      <c r="CB935" s="18">
        <v>0</v>
      </c>
      <c r="CC935" s="18" t="s">
        <v>557</v>
      </c>
      <c r="CD935" s="18">
        <v>5</v>
      </c>
      <c r="CE935" s="18" t="s">
        <v>1410</v>
      </c>
      <c r="CF935" s="18" t="s">
        <v>257</v>
      </c>
      <c r="CG935" s="18" t="s">
        <v>257</v>
      </c>
      <c r="CH935" s="18" t="s">
        <v>1417</v>
      </c>
      <c r="CI935" s="18"/>
      <c r="CJ935" s="18"/>
      <c r="CK935" s="18"/>
      <c r="CL935" s="18"/>
      <c r="CM935" s="18"/>
      <c r="CN935" s="18"/>
      <c r="CO935" s="18"/>
      <c r="CP935" s="18"/>
      <c r="CQ935" s="18"/>
      <c r="CR935" s="18"/>
      <c r="CS935" s="18"/>
      <c r="CT935" s="18"/>
      <c r="CU935" s="18"/>
      <c r="CV935" s="18"/>
      <c r="CW935" s="18"/>
      <c r="CX935" s="18"/>
      <c r="CY935" s="18"/>
      <c r="CZ935" s="18"/>
      <c r="DA935" s="18"/>
      <c r="DB935" s="18"/>
      <c r="DC935" s="18"/>
      <c r="DD935" s="18"/>
      <c r="DE935" s="18"/>
      <c r="DF935" s="18"/>
      <c r="DG935" s="18"/>
      <c r="DH935" s="18"/>
      <c r="DI935" s="18"/>
      <c r="DJ935" s="18"/>
      <c r="DK935" s="18"/>
      <c r="DL935" s="18"/>
      <c r="DM935" s="18"/>
      <c r="DN935" s="18"/>
      <c r="DO935" s="18"/>
      <c r="DP935" s="18"/>
      <c r="DQ935" s="18"/>
      <c r="DR935" s="18"/>
      <c r="DS935" s="18"/>
      <c r="DT935" s="18"/>
      <c r="DU935" s="18"/>
      <c r="DV935" s="18"/>
      <c r="DW935" s="18"/>
      <c r="DX935" s="18"/>
      <c r="DY935" s="24"/>
      <c r="DZ935" s="18">
        <v>0</v>
      </c>
      <c r="EA935" s="18"/>
      <c r="EB935" s="18"/>
      <c r="EC935" s="18"/>
      <c r="ED935" s="18"/>
      <c r="EE935" s="18">
        <v>0</v>
      </c>
      <c r="EF935" s="18">
        <v>1</v>
      </c>
      <c r="EG935" s="18">
        <v>0</v>
      </c>
      <c r="EH935" s="18" t="s">
        <v>1418</v>
      </c>
      <c r="EI935" s="18" cm="1">
        <f t="array" ref="EI935">IF(SUMPRODUCT(--(DO935:DS935&lt;&gt;""))=0, 0,1)</f>
        <v>0</v>
      </c>
      <c r="EJ935" s="18" cm="1">
        <f t="array" ref="EJ935">IF(SUMPRODUCT(--(DT935:EG935&lt;&gt;""))=0, 0,1)</f>
        <v>1</v>
      </c>
      <c r="EK935" s="18" cm="1">
        <f t="array" ref="EK935">IF(SUMPRODUCT(--(EC935:EG935&lt;&gt;""))=0, 0,1)</f>
        <v>1</v>
      </c>
      <c r="EL935" s="18" cm="1">
        <f t="array" ref="EL935">IF(SUMPRODUCT(--(EE935:EG935&lt;&gt;""))=0, 0,1)</f>
        <v>1</v>
      </c>
      <c r="EM935" s="18">
        <f t="shared" si="217"/>
        <v>1</v>
      </c>
      <c r="EN935" s="18" t="str">
        <f t="shared" si="218"/>
        <v>NA</v>
      </c>
      <c r="EO935" s="18">
        <f t="shared" si="219"/>
        <v>1</v>
      </c>
      <c r="EP935" s="18">
        <f t="shared" si="220"/>
        <v>1</v>
      </c>
      <c r="EQ935" s="18">
        <f t="shared" si="221"/>
        <v>1</v>
      </c>
      <c r="ER935" s="58" t="s">
        <v>2080</v>
      </c>
      <c r="ES935" s="59">
        <v>43794</v>
      </c>
      <c r="ET935" s="18" t="s">
        <v>1398</v>
      </c>
      <c r="EU935" s="18" t="s">
        <v>1398</v>
      </c>
    </row>
    <row r="936" spans="1:151" ht="15.75" customHeight="1" x14ac:dyDescent="0.2">
      <c r="A936" s="5" t="s">
        <v>374</v>
      </c>
      <c r="B936" s="24" t="s">
        <v>1397</v>
      </c>
      <c r="C936" s="26">
        <v>1</v>
      </c>
      <c r="D936" s="18" t="s">
        <v>873</v>
      </c>
      <c r="E936" s="18" t="s">
        <v>257</v>
      </c>
      <c r="F936" s="18" t="s">
        <v>553</v>
      </c>
      <c r="G936" s="18" t="s">
        <v>748</v>
      </c>
      <c r="H936" s="18" t="s">
        <v>749</v>
      </c>
      <c r="I936" s="18" t="s">
        <v>1426</v>
      </c>
      <c r="J936" s="18" t="s">
        <v>363</v>
      </c>
      <c r="K936" s="18" t="s">
        <v>363</v>
      </c>
      <c r="L936" s="18" t="s">
        <v>363</v>
      </c>
      <c r="M936" s="18" t="s">
        <v>253</v>
      </c>
      <c r="N936" s="56">
        <v>74</v>
      </c>
      <c r="O936" s="18" t="s">
        <v>1399</v>
      </c>
      <c r="P936" s="18" t="s">
        <v>261</v>
      </c>
      <c r="Q936" s="18" t="s">
        <v>254</v>
      </c>
      <c r="R936" s="24" t="s">
        <v>257</v>
      </c>
      <c r="S936" s="24" t="s">
        <v>257</v>
      </c>
      <c r="T936" s="26" t="s">
        <v>1402</v>
      </c>
      <c r="U936" s="26" t="s">
        <v>1403</v>
      </c>
      <c r="V936" s="26" t="s">
        <v>1404</v>
      </c>
      <c r="W936" s="26" t="s">
        <v>1405</v>
      </c>
      <c r="X936" s="18" t="s">
        <v>1406</v>
      </c>
      <c r="Y936" s="18">
        <v>200</v>
      </c>
      <c r="Z936" s="18" t="s">
        <v>474</v>
      </c>
      <c r="AA936" s="18">
        <v>200</v>
      </c>
      <c r="AB936" s="57" t="s">
        <v>257</v>
      </c>
      <c r="AC936" s="18" t="s">
        <v>595</v>
      </c>
      <c r="AD936" s="18" t="s">
        <v>595</v>
      </c>
      <c r="AE936" s="18" t="s">
        <v>595</v>
      </c>
      <c r="AF936" s="18" t="s">
        <v>595</v>
      </c>
      <c r="AG936" s="18" t="s">
        <v>595</v>
      </c>
      <c r="AH936" s="18" t="s">
        <v>257</v>
      </c>
      <c r="AI936" s="18">
        <v>5</v>
      </c>
      <c r="AJ936" s="18" t="s">
        <v>522</v>
      </c>
      <c r="AK936" s="18">
        <v>5</v>
      </c>
      <c r="AL936" s="18" t="s">
        <v>1407</v>
      </c>
      <c r="AM936" s="18" t="s">
        <v>376</v>
      </c>
      <c r="AN936" s="56">
        <v>0</v>
      </c>
      <c r="AO936" s="18" t="s">
        <v>1408</v>
      </c>
      <c r="AP936" s="18" t="s">
        <v>1409</v>
      </c>
      <c r="AQ936" s="18">
        <v>10</v>
      </c>
      <c r="AR936" s="18" t="s">
        <v>672</v>
      </c>
      <c r="AS936" s="18" t="s">
        <v>257</v>
      </c>
      <c r="AT936" s="18" t="s">
        <v>257</v>
      </c>
      <c r="AU936" s="18" t="s">
        <v>257</v>
      </c>
      <c r="AV936" s="18" t="s">
        <v>257</v>
      </c>
      <c r="AW936" s="18" t="s">
        <v>257</v>
      </c>
      <c r="AX936" s="18">
        <v>5</v>
      </c>
      <c r="AY936" s="18" t="s">
        <v>1410</v>
      </c>
      <c r="AZ936" s="5" t="s">
        <v>257</v>
      </c>
      <c r="BA936" s="5" t="s">
        <v>257</v>
      </c>
      <c r="BB936" s="18" t="s">
        <v>1411</v>
      </c>
      <c r="BC936" s="18" t="s">
        <v>1412</v>
      </c>
      <c r="BD936" s="56">
        <v>20</v>
      </c>
      <c r="BE936" s="18" t="s">
        <v>1413</v>
      </c>
      <c r="BF936" s="18" t="s">
        <v>1409</v>
      </c>
      <c r="BG936" s="18">
        <v>10</v>
      </c>
      <c r="BH936" s="18" t="s">
        <v>672</v>
      </c>
      <c r="BI936" s="18" t="s">
        <v>257</v>
      </c>
      <c r="BJ936" s="18" t="s">
        <v>257</v>
      </c>
      <c r="BK936" s="18" t="s">
        <v>257</v>
      </c>
      <c r="BL936" s="18" t="s">
        <v>257</v>
      </c>
      <c r="BM936" s="18" t="s">
        <v>257</v>
      </c>
      <c r="BN936" s="18">
        <v>5</v>
      </c>
      <c r="BO936" s="18" t="s">
        <v>1410</v>
      </c>
      <c r="BP936" s="18" t="s">
        <v>257</v>
      </c>
      <c r="BQ936" s="18" t="s">
        <v>257</v>
      </c>
      <c r="BR936" s="18" t="s">
        <v>1414</v>
      </c>
      <c r="BS936" s="18" t="s">
        <v>1415</v>
      </c>
      <c r="BT936" s="55">
        <v>0.47</v>
      </c>
      <c r="BU936" s="18" t="s">
        <v>1416</v>
      </c>
      <c r="BV936" s="18" t="s">
        <v>479</v>
      </c>
      <c r="BW936" s="18">
        <v>3</v>
      </c>
      <c r="BX936" s="18" t="s">
        <v>672</v>
      </c>
      <c r="BY936" s="18" t="s">
        <v>257</v>
      </c>
      <c r="BZ936" s="18" t="s">
        <v>257</v>
      </c>
      <c r="CA936" s="18">
        <v>0.18</v>
      </c>
      <c r="CB936" s="18">
        <f>CA936</f>
        <v>0.18</v>
      </c>
      <c r="CC936" s="18" t="s">
        <v>557</v>
      </c>
      <c r="CD936" s="18">
        <v>5</v>
      </c>
      <c r="CE936" s="18" t="s">
        <v>1410</v>
      </c>
      <c r="CF936" s="18" t="s">
        <v>257</v>
      </c>
      <c r="CG936" s="18" t="s">
        <v>257</v>
      </c>
      <c r="CH936" s="18" t="s">
        <v>1417</v>
      </c>
      <c r="CI936" s="18"/>
      <c r="CJ936" s="18"/>
      <c r="CK936" s="18"/>
      <c r="CL936" s="18"/>
      <c r="CM936" s="18"/>
      <c r="CN936" s="18"/>
      <c r="CO936" s="18"/>
      <c r="CP936" s="18"/>
      <c r="CQ936" s="18"/>
      <c r="CR936" s="18"/>
      <c r="CS936" s="18"/>
      <c r="CT936" s="18"/>
      <c r="CU936" s="18"/>
      <c r="CV936" s="18"/>
      <c r="CW936" s="18"/>
      <c r="CX936" s="18"/>
      <c r="CY936" s="18"/>
      <c r="CZ936" s="18"/>
      <c r="DA936" s="18"/>
      <c r="DB936" s="18"/>
      <c r="DC936" s="18"/>
      <c r="DD936" s="18"/>
      <c r="DE936" s="18"/>
      <c r="DF936" s="18"/>
      <c r="DG936" s="18"/>
      <c r="DH936" s="18"/>
      <c r="DI936" s="18"/>
      <c r="DJ936" s="18"/>
      <c r="DK936" s="18"/>
      <c r="DL936" s="18"/>
      <c r="DM936" s="18"/>
      <c r="DN936" s="18"/>
      <c r="DO936" s="18"/>
      <c r="DP936" s="18"/>
      <c r="DQ936" s="18"/>
      <c r="DR936" s="18"/>
      <c r="DS936" s="18"/>
      <c r="DT936" s="18"/>
      <c r="DU936" s="18"/>
      <c r="DV936" s="18"/>
      <c r="DW936" s="18"/>
      <c r="DX936" s="18"/>
      <c r="DY936" s="24"/>
      <c r="DZ936" s="18">
        <v>0</v>
      </c>
      <c r="EA936" s="18"/>
      <c r="EB936" s="18"/>
      <c r="EC936" s="18"/>
      <c r="ED936" s="18"/>
      <c r="EE936" s="18">
        <v>1</v>
      </c>
      <c r="EF936" s="18">
        <v>1</v>
      </c>
      <c r="EG936" s="18">
        <v>0</v>
      </c>
      <c r="EH936" s="18" t="s">
        <v>1418</v>
      </c>
      <c r="EI936" s="18" cm="1">
        <f t="array" ref="EI936">IF(SUMPRODUCT(--(DO936:DS936&lt;&gt;""))=0, 0,1)</f>
        <v>0</v>
      </c>
      <c r="EJ936" s="18" cm="1">
        <f t="array" ref="EJ936">IF(SUMPRODUCT(--(DT936:EG936&lt;&gt;""))=0, 0,1)</f>
        <v>1</v>
      </c>
      <c r="EK936" s="18" cm="1">
        <f t="array" ref="EK936">IF(SUMPRODUCT(--(EC936:EG936&lt;&gt;""))=0, 0,1)</f>
        <v>1</v>
      </c>
      <c r="EL936" s="18" cm="1">
        <f t="array" ref="EL936">IF(SUMPRODUCT(--(EE936:EG936&lt;&gt;""))=0, 0,1)</f>
        <v>1</v>
      </c>
      <c r="EM936" s="18">
        <f t="shared" si="217"/>
        <v>1</v>
      </c>
      <c r="EN936" s="18" t="str">
        <f t="shared" si="218"/>
        <v>NA</v>
      </c>
      <c r="EO936" s="18">
        <f t="shared" si="219"/>
        <v>1</v>
      </c>
      <c r="EP936" s="18">
        <f t="shared" si="220"/>
        <v>1</v>
      </c>
      <c r="EQ936" s="18">
        <f t="shared" si="221"/>
        <v>1</v>
      </c>
      <c r="ER936" s="58" t="s">
        <v>2080</v>
      </c>
      <c r="ES936" s="59">
        <v>43794</v>
      </c>
      <c r="ET936" s="18" t="s">
        <v>1398</v>
      </c>
      <c r="EU936" s="18" t="s">
        <v>1398</v>
      </c>
    </row>
    <row r="937" spans="1:151" ht="15.75" customHeight="1" x14ac:dyDescent="0.2">
      <c r="A937" s="5" t="s">
        <v>374</v>
      </c>
      <c r="B937" s="24" t="s">
        <v>1397</v>
      </c>
      <c r="C937" s="26">
        <v>1</v>
      </c>
      <c r="D937" s="18" t="s">
        <v>874</v>
      </c>
      <c r="E937" s="18" t="s">
        <v>257</v>
      </c>
      <c r="F937" s="18" t="s">
        <v>553</v>
      </c>
      <c r="G937" s="18" t="s">
        <v>748</v>
      </c>
      <c r="H937" s="18" t="s">
        <v>749</v>
      </c>
      <c r="I937" s="18" t="s">
        <v>1426</v>
      </c>
      <c r="J937" s="18" t="s">
        <v>363</v>
      </c>
      <c r="K937" s="18" t="s">
        <v>363</v>
      </c>
      <c r="L937" s="18" t="s">
        <v>363</v>
      </c>
      <c r="M937" s="18" t="s">
        <v>253</v>
      </c>
      <c r="N937" s="56">
        <v>74</v>
      </c>
      <c r="O937" s="18" t="s">
        <v>1399</v>
      </c>
      <c r="P937" s="18" t="s">
        <v>261</v>
      </c>
      <c r="Q937" s="18" t="s">
        <v>254</v>
      </c>
      <c r="R937" s="24" t="s">
        <v>257</v>
      </c>
      <c r="S937" s="24" t="s">
        <v>257</v>
      </c>
      <c r="T937" s="26" t="s">
        <v>1402</v>
      </c>
      <c r="U937" s="26" t="s">
        <v>1403</v>
      </c>
      <c r="V937" s="26" t="s">
        <v>1404</v>
      </c>
      <c r="W937" s="26" t="s">
        <v>1405</v>
      </c>
      <c r="X937" s="18" t="s">
        <v>1406</v>
      </c>
      <c r="Y937" s="18">
        <v>400</v>
      </c>
      <c r="Z937" s="18" t="s">
        <v>474</v>
      </c>
      <c r="AA937" s="18">
        <v>400</v>
      </c>
      <c r="AB937" s="57" t="s">
        <v>257</v>
      </c>
      <c r="AC937" s="18" t="s">
        <v>595</v>
      </c>
      <c r="AD937" s="18" t="s">
        <v>595</v>
      </c>
      <c r="AE937" s="18" t="s">
        <v>595</v>
      </c>
      <c r="AF937" s="18" t="s">
        <v>595</v>
      </c>
      <c r="AG937" s="18" t="s">
        <v>595</v>
      </c>
      <c r="AH937" s="18" t="s">
        <v>257</v>
      </c>
      <c r="AI937" s="18">
        <v>5</v>
      </c>
      <c r="AJ937" s="18" t="s">
        <v>522</v>
      </c>
      <c r="AK937" s="18">
        <v>5</v>
      </c>
      <c r="AL937" s="18" t="s">
        <v>1407</v>
      </c>
      <c r="AM937" s="18" t="s">
        <v>376</v>
      </c>
      <c r="AN937" s="56">
        <v>0</v>
      </c>
      <c r="AO937" s="18" t="s">
        <v>1408</v>
      </c>
      <c r="AP937" s="18" t="s">
        <v>1409</v>
      </c>
      <c r="AQ937" s="18">
        <v>10</v>
      </c>
      <c r="AR937" s="18" t="s">
        <v>672</v>
      </c>
      <c r="AS937" s="18" t="s">
        <v>257</v>
      </c>
      <c r="AT937" s="18" t="s">
        <v>257</v>
      </c>
      <c r="AU937" s="18" t="s">
        <v>257</v>
      </c>
      <c r="AV937" s="18" t="s">
        <v>257</v>
      </c>
      <c r="AW937" s="18" t="s">
        <v>257</v>
      </c>
      <c r="AX937" s="18">
        <v>5</v>
      </c>
      <c r="AY937" s="18" t="s">
        <v>1410</v>
      </c>
      <c r="AZ937" s="5" t="s">
        <v>257</v>
      </c>
      <c r="BA937" s="5" t="s">
        <v>257</v>
      </c>
      <c r="BB937" s="18" t="s">
        <v>1411</v>
      </c>
      <c r="BC937" s="18" t="s">
        <v>1412</v>
      </c>
      <c r="BD937" s="56">
        <v>10</v>
      </c>
      <c r="BE937" s="18" t="s">
        <v>1413</v>
      </c>
      <c r="BF937" s="18" t="s">
        <v>1409</v>
      </c>
      <c r="BG937" s="18">
        <v>10</v>
      </c>
      <c r="BH937" s="18" t="s">
        <v>672</v>
      </c>
      <c r="BI937" s="18" t="s">
        <v>257</v>
      </c>
      <c r="BJ937" s="18" t="s">
        <v>257</v>
      </c>
      <c r="BK937" s="18" t="s">
        <v>257</v>
      </c>
      <c r="BL937" s="18" t="s">
        <v>257</v>
      </c>
      <c r="BM937" s="18" t="s">
        <v>257</v>
      </c>
      <c r="BN937" s="18">
        <v>5</v>
      </c>
      <c r="BO937" s="18" t="s">
        <v>1410</v>
      </c>
      <c r="BP937" s="18" t="s">
        <v>257</v>
      </c>
      <c r="BQ937" s="18" t="s">
        <v>257</v>
      </c>
      <c r="BR937" s="18" t="s">
        <v>1414</v>
      </c>
      <c r="BS937" s="18" t="s">
        <v>1415</v>
      </c>
      <c r="BT937" s="55">
        <v>0.6</v>
      </c>
      <c r="BU937" s="18" t="s">
        <v>1416</v>
      </c>
      <c r="BV937" s="18" t="s">
        <v>479</v>
      </c>
      <c r="BW937" s="18">
        <v>4</v>
      </c>
      <c r="BX937" s="18" t="s">
        <v>672</v>
      </c>
      <c r="BY937" s="18" t="s">
        <v>257</v>
      </c>
      <c r="BZ937" s="18" t="s">
        <v>257</v>
      </c>
      <c r="CA937" s="18">
        <v>0.18</v>
      </c>
      <c r="CB937" s="18">
        <v>0.18</v>
      </c>
      <c r="CC937" s="18" t="s">
        <v>557</v>
      </c>
      <c r="CD937" s="18">
        <v>5</v>
      </c>
      <c r="CE937" s="18" t="s">
        <v>1410</v>
      </c>
      <c r="CF937" s="18" t="s">
        <v>257</v>
      </c>
      <c r="CG937" s="18" t="s">
        <v>257</v>
      </c>
      <c r="CH937" s="18" t="s">
        <v>1417</v>
      </c>
      <c r="CI937" s="18"/>
      <c r="CJ937" s="18"/>
      <c r="CK937" s="18"/>
      <c r="CL937" s="18"/>
      <c r="CM937" s="18"/>
      <c r="CN937" s="18"/>
      <c r="CO937" s="18"/>
      <c r="CP937" s="18"/>
      <c r="CQ937" s="18"/>
      <c r="CR937" s="18"/>
      <c r="CS937" s="18"/>
      <c r="CT937" s="18"/>
      <c r="CU937" s="18"/>
      <c r="CV937" s="18"/>
      <c r="CW937" s="18"/>
      <c r="CX937" s="18"/>
      <c r="CY937" s="18"/>
      <c r="CZ937" s="18"/>
      <c r="DA937" s="18"/>
      <c r="DB937" s="18"/>
      <c r="DC937" s="18"/>
      <c r="DD937" s="18"/>
      <c r="DE937" s="18"/>
      <c r="DF937" s="18"/>
      <c r="DG937" s="18"/>
      <c r="DH937" s="18"/>
      <c r="DI937" s="18"/>
      <c r="DJ937" s="18"/>
      <c r="DK937" s="18"/>
      <c r="DL937" s="18"/>
      <c r="DM937" s="18"/>
      <c r="DN937" s="18"/>
      <c r="DO937" s="18"/>
      <c r="DP937" s="18"/>
      <c r="DQ937" s="18"/>
      <c r="DR937" s="18"/>
      <c r="DS937" s="18"/>
      <c r="DT937" s="18"/>
      <c r="DU937" s="18"/>
      <c r="DV937" s="18"/>
      <c r="DW937" s="18"/>
      <c r="DX937" s="18"/>
      <c r="DY937" s="24"/>
      <c r="DZ937" s="18">
        <v>0</v>
      </c>
      <c r="EA937" s="18"/>
      <c r="EB937" s="18"/>
      <c r="EC937" s="18"/>
      <c r="ED937" s="18"/>
      <c r="EE937" s="18">
        <v>1</v>
      </c>
      <c r="EF937" s="18">
        <v>1</v>
      </c>
      <c r="EG937" s="18">
        <v>1</v>
      </c>
      <c r="EH937" s="18" t="s">
        <v>1418</v>
      </c>
      <c r="EI937" s="18" cm="1">
        <f t="array" ref="EI937">IF(SUMPRODUCT(--(DO937:DS937&lt;&gt;""))=0, 0,1)</f>
        <v>0</v>
      </c>
      <c r="EJ937" s="18" cm="1">
        <f t="array" ref="EJ937">IF(SUMPRODUCT(--(DT937:EG937&lt;&gt;""))=0, 0,1)</f>
        <v>1</v>
      </c>
      <c r="EK937" s="18" cm="1">
        <f t="array" ref="EK937">IF(SUMPRODUCT(--(EC937:EG937&lt;&gt;""))=0, 0,1)</f>
        <v>1</v>
      </c>
      <c r="EL937" s="18" cm="1">
        <f t="array" ref="EL937">IF(SUMPRODUCT(--(EE937:EG937&lt;&gt;""))=0, 0,1)</f>
        <v>1</v>
      </c>
      <c r="EM937" s="18">
        <f t="shared" si="217"/>
        <v>1</v>
      </c>
      <c r="EN937" s="18" t="str">
        <f t="shared" si="218"/>
        <v>NA</v>
      </c>
      <c r="EO937" s="18">
        <f t="shared" si="219"/>
        <v>1</v>
      </c>
      <c r="EP937" s="18">
        <f t="shared" si="220"/>
        <v>1</v>
      </c>
      <c r="EQ937" s="18">
        <f t="shared" si="221"/>
        <v>1</v>
      </c>
      <c r="ER937" s="58" t="s">
        <v>2080</v>
      </c>
      <c r="ES937" s="59">
        <v>43794</v>
      </c>
      <c r="ET937" s="18" t="s">
        <v>1398</v>
      </c>
      <c r="EU937" s="18" t="s">
        <v>1398</v>
      </c>
    </row>
    <row r="938" spans="1:151" ht="15.75" customHeight="1" x14ac:dyDescent="0.2">
      <c r="A938" s="5" t="s">
        <v>374</v>
      </c>
      <c r="B938" s="24" t="s">
        <v>1397</v>
      </c>
      <c r="C938" s="26">
        <v>1</v>
      </c>
      <c r="D938" s="18" t="s">
        <v>1401</v>
      </c>
      <c r="E938" s="18" t="s">
        <v>257</v>
      </c>
      <c r="F938" s="18" t="s">
        <v>553</v>
      </c>
      <c r="G938" s="18" t="s">
        <v>775</v>
      </c>
      <c r="H938" s="18" t="s">
        <v>776</v>
      </c>
      <c r="I938" s="18" t="s">
        <v>1427</v>
      </c>
      <c r="J938" s="18" t="s">
        <v>363</v>
      </c>
      <c r="K938" s="18" t="s">
        <v>363</v>
      </c>
      <c r="L938" s="18" t="s">
        <v>363</v>
      </c>
      <c r="M938" s="18" t="s">
        <v>253</v>
      </c>
      <c r="N938" s="56">
        <v>74</v>
      </c>
      <c r="O938" s="18" t="s">
        <v>1399</v>
      </c>
      <c r="P938" s="18" t="s">
        <v>261</v>
      </c>
      <c r="Q938" s="18" t="s">
        <v>254</v>
      </c>
      <c r="R938" s="24" t="s">
        <v>257</v>
      </c>
      <c r="S938" s="24" t="s">
        <v>257</v>
      </c>
      <c r="T938" s="26" t="s">
        <v>1402</v>
      </c>
      <c r="U938" s="26" t="s">
        <v>1403</v>
      </c>
      <c r="V938" s="26" t="s">
        <v>1404</v>
      </c>
      <c r="W938" s="26" t="s">
        <v>1405</v>
      </c>
      <c r="X938" s="18" t="s">
        <v>1406</v>
      </c>
      <c r="Y938" s="18">
        <v>0</v>
      </c>
      <c r="Z938" s="18" t="s">
        <v>474</v>
      </c>
      <c r="AA938" s="18">
        <v>0</v>
      </c>
      <c r="AB938" s="57" t="s">
        <v>257</v>
      </c>
      <c r="AC938" s="18" t="s">
        <v>595</v>
      </c>
      <c r="AD938" s="18" t="s">
        <v>595</v>
      </c>
      <c r="AE938" s="18" t="s">
        <v>595</v>
      </c>
      <c r="AF938" s="18" t="s">
        <v>595</v>
      </c>
      <c r="AG938" s="18" t="s">
        <v>595</v>
      </c>
      <c r="AH938" s="18" t="s">
        <v>257</v>
      </c>
      <c r="AI938" s="18">
        <v>5</v>
      </c>
      <c r="AJ938" s="18" t="s">
        <v>522</v>
      </c>
      <c r="AK938" s="18">
        <v>5</v>
      </c>
      <c r="AL938" s="18" t="s">
        <v>1407</v>
      </c>
      <c r="AM938" s="18" t="s">
        <v>376</v>
      </c>
      <c r="AN938" s="56">
        <v>0</v>
      </c>
      <c r="AO938" s="18" t="s">
        <v>1408</v>
      </c>
      <c r="AP938" s="18" t="s">
        <v>1409</v>
      </c>
      <c r="AQ938" s="18">
        <v>10</v>
      </c>
      <c r="AR938" s="18" t="s">
        <v>672</v>
      </c>
      <c r="AS938" s="18" t="s">
        <v>257</v>
      </c>
      <c r="AT938" s="18" t="s">
        <v>257</v>
      </c>
      <c r="AU938" s="18" t="s">
        <v>257</v>
      </c>
      <c r="AV938" s="18" t="s">
        <v>257</v>
      </c>
      <c r="AW938" s="18" t="s">
        <v>257</v>
      </c>
      <c r="AX938" s="18">
        <v>5</v>
      </c>
      <c r="AY938" s="18" t="s">
        <v>1410</v>
      </c>
      <c r="AZ938" s="5" t="s">
        <v>257</v>
      </c>
      <c r="BA938" s="5" t="s">
        <v>257</v>
      </c>
      <c r="BB938" s="18" t="s">
        <v>1411</v>
      </c>
      <c r="BC938" s="18" t="s">
        <v>1412</v>
      </c>
      <c r="BD938" s="56">
        <v>0</v>
      </c>
      <c r="BE938" s="18" t="s">
        <v>1413</v>
      </c>
      <c r="BF938" s="18" t="s">
        <v>1409</v>
      </c>
      <c r="BG938" s="18">
        <v>10</v>
      </c>
      <c r="BH938" s="18" t="s">
        <v>672</v>
      </c>
      <c r="BI938" s="18" t="s">
        <v>257</v>
      </c>
      <c r="BJ938" s="18" t="s">
        <v>257</v>
      </c>
      <c r="BK938" s="18" t="s">
        <v>257</v>
      </c>
      <c r="BL938" s="18" t="s">
        <v>257</v>
      </c>
      <c r="BM938" s="18" t="s">
        <v>257</v>
      </c>
      <c r="BN938" s="18">
        <v>5</v>
      </c>
      <c r="BO938" s="18" t="s">
        <v>1410</v>
      </c>
      <c r="BP938" s="18" t="s">
        <v>257</v>
      </c>
      <c r="BQ938" s="18" t="s">
        <v>257</v>
      </c>
      <c r="BR938" s="18" t="s">
        <v>1414</v>
      </c>
      <c r="BS938" s="18" t="s">
        <v>1415</v>
      </c>
      <c r="BT938" s="55">
        <v>0</v>
      </c>
      <c r="BU938" s="18" t="s">
        <v>1416</v>
      </c>
      <c r="BV938" s="18" t="s">
        <v>479</v>
      </c>
      <c r="BW938" s="18">
        <v>0</v>
      </c>
      <c r="BX938" s="18" t="s">
        <v>672</v>
      </c>
      <c r="BY938" s="18" t="s">
        <v>257</v>
      </c>
      <c r="BZ938" s="18" t="s">
        <v>257</v>
      </c>
      <c r="CA938" s="18">
        <v>0</v>
      </c>
      <c r="CB938" s="18">
        <v>0</v>
      </c>
      <c r="CC938" s="18" t="s">
        <v>557</v>
      </c>
      <c r="CD938" s="18">
        <v>5</v>
      </c>
      <c r="CE938" s="18" t="s">
        <v>1410</v>
      </c>
      <c r="CF938" s="18" t="s">
        <v>257</v>
      </c>
      <c r="CG938" s="18" t="s">
        <v>257</v>
      </c>
      <c r="CH938" s="18" t="s">
        <v>1417</v>
      </c>
      <c r="CI938" s="18"/>
      <c r="CJ938" s="18"/>
      <c r="CK938" s="18"/>
      <c r="CL938" s="18"/>
      <c r="CM938" s="18"/>
      <c r="CN938" s="18"/>
      <c r="CO938" s="18"/>
      <c r="CP938" s="18"/>
      <c r="CQ938" s="18"/>
      <c r="CR938" s="18"/>
      <c r="CS938" s="18"/>
      <c r="CT938" s="18"/>
      <c r="CU938" s="18"/>
      <c r="CV938" s="18"/>
      <c r="CW938" s="18"/>
      <c r="CX938" s="18"/>
      <c r="CY938" s="18"/>
      <c r="CZ938" s="18"/>
      <c r="DA938" s="18"/>
      <c r="DB938" s="18"/>
      <c r="DC938" s="18"/>
      <c r="DD938" s="18"/>
      <c r="DE938" s="18"/>
      <c r="DF938" s="18"/>
      <c r="DG938" s="18"/>
      <c r="DH938" s="18"/>
      <c r="DI938" s="18"/>
      <c r="DJ938" s="18"/>
      <c r="DK938" s="18"/>
      <c r="DL938" s="18"/>
      <c r="DM938" s="18"/>
      <c r="DN938" s="18"/>
      <c r="DO938" s="18"/>
      <c r="DP938" s="18"/>
      <c r="DQ938" s="18"/>
      <c r="DR938" s="18"/>
      <c r="DS938" s="18"/>
      <c r="DT938" s="18"/>
      <c r="DU938" s="18"/>
      <c r="DV938" s="18"/>
      <c r="DW938" s="18"/>
      <c r="DX938" s="18"/>
      <c r="DY938" s="24"/>
      <c r="DZ938" s="18">
        <v>0</v>
      </c>
      <c r="EA938" s="18"/>
      <c r="EB938" s="18"/>
      <c r="EC938" s="18"/>
      <c r="ED938" s="18"/>
      <c r="EE938" s="18">
        <v>0</v>
      </c>
      <c r="EF938" s="18">
        <v>0</v>
      </c>
      <c r="EG938" s="18">
        <v>0</v>
      </c>
      <c r="EH938" s="18" t="s">
        <v>1418</v>
      </c>
      <c r="EI938" s="18" cm="1">
        <f t="array" ref="EI938">IF(SUMPRODUCT(--(DO938:DS938&lt;&gt;""))=0, 0,1)</f>
        <v>0</v>
      </c>
      <c r="EJ938" s="18" cm="1">
        <f t="array" ref="EJ938">IF(SUMPRODUCT(--(DT938:EG938&lt;&gt;""))=0, 0,1)</f>
        <v>1</v>
      </c>
      <c r="EK938" s="18" cm="1">
        <f t="array" ref="EK938">IF(SUMPRODUCT(--(EC938:EG938&lt;&gt;""))=0, 0,1)</f>
        <v>1</v>
      </c>
      <c r="EL938" s="18" cm="1">
        <f t="array" ref="EL938">IF(SUMPRODUCT(--(EE938:EG938&lt;&gt;""))=0, 0,1)</f>
        <v>1</v>
      </c>
      <c r="EM938" s="18">
        <f t="shared" si="217"/>
        <v>0</v>
      </c>
      <c r="EN938" s="18" t="str">
        <f t="shared" si="218"/>
        <v>NA</v>
      </c>
      <c r="EO938" s="18">
        <f t="shared" si="219"/>
        <v>0</v>
      </c>
      <c r="EP938" s="18">
        <f t="shared" si="220"/>
        <v>0</v>
      </c>
      <c r="EQ938" s="18">
        <f t="shared" si="221"/>
        <v>0</v>
      </c>
      <c r="ER938" s="58" t="s">
        <v>2080</v>
      </c>
      <c r="ES938" s="59">
        <v>43794</v>
      </c>
      <c r="ET938" s="18" t="s">
        <v>1398</v>
      </c>
      <c r="EU938" s="18" t="s">
        <v>1398</v>
      </c>
    </row>
    <row r="939" spans="1:151" ht="15.75" customHeight="1" x14ac:dyDescent="0.2">
      <c r="A939" s="5" t="s">
        <v>374</v>
      </c>
      <c r="B939" s="24" t="s">
        <v>1397</v>
      </c>
      <c r="C939" s="26">
        <v>1</v>
      </c>
      <c r="D939" s="18" t="s">
        <v>868</v>
      </c>
      <c r="E939" s="18" t="s">
        <v>257</v>
      </c>
      <c r="F939" s="18" t="s">
        <v>553</v>
      </c>
      <c r="G939" s="18" t="s">
        <v>775</v>
      </c>
      <c r="H939" s="18" t="s">
        <v>776</v>
      </c>
      <c r="I939" s="18" t="s">
        <v>1427</v>
      </c>
      <c r="J939" s="18" t="s">
        <v>363</v>
      </c>
      <c r="K939" s="18" t="s">
        <v>363</v>
      </c>
      <c r="L939" s="18" t="s">
        <v>363</v>
      </c>
      <c r="M939" s="18" t="s">
        <v>253</v>
      </c>
      <c r="N939" s="56">
        <v>74</v>
      </c>
      <c r="O939" s="18" t="s">
        <v>1399</v>
      </c>
      <c r="P939" s="18" t="s">
        <v>261</v>
      </c>
      <c r="Q939" s="18" t="s">
        <v>254</v>
      </c>
      <c r="R939" s="24" t="s">
        <v>257</v>
      </c>
      <c r="S939" s="24" t="s">
        <v>257</v>
      </c>
      <c r="T939" s="26" t="s">
        <v>1402</v>
      </c>
      <c r="U939" s="26" t="s">
        <v>1403</v>
      </c>
      <c r="V939" s="26" t="s">
        <v>1404</v>
      </c>
      <c r="W939" s="26" t="s">
        <v>1405</v>
      </c>
      <c r="X939" s="18" t="s">
        <v>1406</v>
      </c>
      <c r="Y939" s="18">
        <v>50</v>
      </c>
      <c r="Z939" s="18" t="s">
        <v>474</v>
      </c>
      <c r="AA939" s="18">
        <v>50</v>
      </c>
      <c r="AB939" s="57" t="s">
        <v>257</v>
      </c>
      <c r="AC939" s="18" t="s">
        <v>595</v>
      </c>
      <c r="AD939" s="18" t="s">
        <v>595</v>
      </c>
      <c r="AE939" s="18" t="s">
        <v>595</v>
      </c>
      <c r="AF939" s="18" t="s">
        <v>595</v>
      </c>
      <c r="AG939" s="18" t="s">
        <v>595</v>
      </c>
      <c r="AH939" s="18" t="s">
        <v>257</v>
      </c>
      <c r="AI939" s="18">
        <v>5</v>
      </c>
      <c r="AJ939" s="18" t="s">
        <v>522</v>
      </c>
      <c r="AK939" s="18">
        <v>5</v>
      </c>
      <c r="AL939" s="18" t="s">
        <v>1407</v>
      </c>
      <c r="AM939" s="18" t="s">
        <v>376</v>
      </c>
      <c r="AN939" s="56">
        <v>0</v>
      </c>
      <c r="AO939" s="18" t="s">
        <v>1408</v>
      </c>
      <c r="AP939" s="18" t="s">
        <v>1409</v>
      </c>
      <c r="AQ939" s="18">
        <v>10</v>
      </c>
      <c r="AR939" s="18" t="s">
        <v>672</v>
      </c>
      <c r="AS939" s="18" t="s">
        <v>257</v>
      </c>
      <c r="AT939" s="18" t="s">
        <v>257</v>
      </c>
      <c r="AU939" s="18" t="s">
        <v>257</v>
      </c>
      <c r="AV939" s="18" t="s">
        <v>257</v>
      </c>
      <c r="AW939" s="18" t="s">
        <v>257</v>
      </c>
      <c r="AX939" s="18">
        <v>5</v>
      </c>
      <c r="AY939" s="18" t="s">
        <v>1410</v>
      </c>
      <c r="AZ939" s="5" t="s">
        <v>257</v>
      </c>
      <c r="BA939" s="5" t="s">
        <v>257</v>
      </c>
      <c r="BB939" s="18" t="s">
        <v>1411</v>
      </c>
      <c r="BC939" s="18" t="s">
        <v>1412</v>
      </c>
      <c r="BD939" s="56">
        <v>0</v>
      </c>
      <c r="BE939" s="18" t="s">
        <v>1413</v>
      </c>
      <c r="BF939" s="18" t="s">
        <v>1409</v>
      </c>
      <c r="BG939" s="18">
        <v>10</v>
      </c>
      <c r="BH939" s="18" t="s">
        <v>672</v>
      </c>
      <c r="BI939" s="18" t="s">
        <v>257</v>
      </c>
      <c r="BJ939" s="18" t="s">
        <v>257</v>
      </c>
      <c r="BK939" s="18" t="s">
        <v>257</v>
      </c>
      <c r="BL939" s="18" t="s">
        <v>257</v>
      </c>
      <c r="BM939" s="18" t="s">
        <v>257</v>
      </c>
      <c r="BN939" s="18">
        <v>5</v>
      </c>
      <c r="BO939" s="18" t="s">
        <v>1410</v>
      </c>
      <c r="BP939" s="18" t="s">
        <v>257</v>
      </c>
      <c r="BQ939" s="18" t="s">
        <v>257</v>
      </c>
      <c r="BR939" s="18" t="s">
        <v>1414</v>
      </c>
      <c r="BS939" s="18" t="s">
        <v>1415</v>
      </c>
      <c r="BT939" s="55">
        <v>0</v>
      </c>
      <c r="BU939" s="18" t="s">
        <v>1416</v>
      </c>
      <c r="BV939" s="18" t="s">
        <v>479</v>
      </c>
      <c r="BW939" s="18">
        <v>0</v>
      </c>
      <c r="BX939" s="18" t="s">
        <v>672</v>
      </c>
      <c r="BY939" s="18" t="s">
        <v>257</v>
      </c>
      <c r="BZ939" s="18" t="s">
        <v>257</v>
      </c>
      <c r="CA939" s="18">
        <v>0</v>
      </c>
      <c r="CB939" s="18">
        <v>0</v>
      </c>
      <c r="CC939" s="18" t="s">
        <v>557</v>
      </c>
      <c r="CD939" s="18">
        <v>5</v>
      </c>
      <c r="CE939" s="18" t="s">
        <v>1410</v>
      </c>
      <c r="CF939" s="18" t="s">
        <v>257</v>
      </c>
      <c r="CG939" s="18" t="s">
        <v>257</v>
      </c>
      <c r="CH939" s="18" t="s">
        <v>1417</v>
      </c>
      <c r="CI939" s="18"/>
      <c r="CJ939" s="18"/>
      <c r="CK939" s="18"/>
      <c r="CL939" s="18"/>
      <c r="CM939" s="18"/>
      <c r="CN939" s="18"/>
      <c r="CO939" s="18"/>
      <c r="CP939" s="18"/>
      <c r="CQ939" s="18"/>
      <c r="CR939" s="18"/>
      <c r="CS939" s="18"/>
      <c r="CT939" s="18"/>
      <c r="CU939" s="18"/>
      <c r="CV939" s="18"/>
      <c r="CW939" s="18"/>
      <c r="CX939" s="18"/>
      <c r="CY939" s="18"/>
      <c r="CZ939" s="18"/>
      <c r="DA939" s="18"/>
      <c r="DB939" s="18"/>
      <c r="DC939" s="18"/>
      <c r="DD939" s="18"/>
      <c r="DE939" s="18"/>
      <c r="DF939" s="18"/>
      <c r="DG939" s="18"/>
      <c r="DH939" s="18"/>
      <c r="DI939" s="18"/>
      <c r="DJ939" s="18"/>
      <c r="DK939" s="18"/>
      <c r="DL939" s="18"/>
      <c r="DM939" s="18"/>
      <c r="DN939" s="18"/>
      <c r="DO939" s="18"/>
      <c r="DP939" s="18"/>
      <c r="DQ939" s="18"/>
      <c r="DR939" s="18"/>
      <c r="DS939" s="18"/>
      <c r="DT939" s="18"/>
      <c r="DU939" s="18"/>
      <c r="DV939" s="18"/>
      <c r="DW939" s="18"/>
      <c r="DX939" s="18"/>
      <c r="DY939" s="24"/>
      <c r="DZ939" s="18">
        <v>0</v>
      </c>
      <c r="EA939" s="18"/>
      <c r="EB939" s="18"/>
      <c r="EC939" s="18"/>
      <c r="ED939" s="18"/>
      <c r="EE939" s="18">
        <v>0</v>
      </c>
      <c r="EF939" s="18">
        <v>0</v>
      </c>
      <c r="EG939" s="18">
        <v>0</v>
      </c>
      <c r="EH939" s="18" t="s">
        <v>1418</v>
      </c>
      <c r="EI939" s="18" cm="1">
        <f t="array" ref="EI939">IF(SUMPRODUCT(--(DO939:DS939&lt;&gt;""))=0, 0,1)</f>
        <v>0</v>
      </c>
      <c r="EJ939" s="18" cm="1">
        <f t="array" ref="EJ939">IF(SUMPRODUCT(--(DT939:EG939&lt;&gt;""))=0, 0,1)</f>
        <v>1</v>
      </c>
      <c r="EK939" s="18" cm="1">
        <f t="array" ref="EK939">IF(SUMPRODUCT(--(EC939:EG939&lt;&gt;""))=0, 0,1)</f>
        <v>1</v>
      </c>
      <c r="EL939" s="18" cm="1">
        <f t="array" ref="EL939">IF(SUMPRODUCT(--(EE939:EG939&lt;&gt;""))=0, 0,1)</f>
        <v>1</v>
      </c>
      <c r="EM939" s="18">
        <f t="shared" si="217"/>
        <v>0</v>
      </c>
      <c r="EN939" s="18" t="str">
        <f t="shared" si="218"/>
        <v>NA</v>
      </c>
      <c r="EO939" s="18">
        <f t="shared" si="219"/>
        <v>0</v>
      </c>
      <c r="EP939" s="18">
        <f t="shared" si="220"/>
        <v>0</v>
      </c>
      <c r="EQ939" s="18">
        <f t="shared" si="221"/>
        <v>0</v>
      </c>
      <c r="ER939" s="58" t="s">
        <v>2080</v>
      </c>
      <c r="ES939" s="59">
        <v>43794</v>
      </c>
      <c r="ET939" s="18" t="s">
        <v>1398</v>
      </c>
      <c r="EU939" s="18" t="s">
        <v>1398</v>
      </c>
    </row>
    <row r="940" spans="1:151" ht="15.75" customHeight="1" x14ac:dyDescent="0.2">
      <c r="A940" s="5" t="s">
        <v>374</v>
      </c>
      <c r="B940" s="24" t="s">
        <v>1397</v>
      </c>
      <c r="C940" s="26">
        <v>1</v>
      </c>
      <c r="D940" s="18" t="s">
        <v>873</v>
      </c>
      <c r="E940" s="18" t="s">
        <v>257</v>
      </c>
      <c r="F940" s="18" t="s">
        <v>553</v>
      </c>
      <c r="G940" s="18" t="s">
        <v>775</v>
      </c>
      <c r="H940" s="18" t="s">
        <v>776</v>
      </c>
      <c r="I940" s="18" t="s">
        <v>1427</v>
      </c>
      <c r="J940" s="18" t="s">
        <v>363</v>
      </c>
      <c r="K940" s="18" t="s">
        <v>363</v>
      </c>
      <c r="L940" s="18" t="s">
        <v>363</v>
      </c>
      <c r="M940" s="18" t="s">
        <v>253</v>
      </c>
      <c r="N940" s="56">
        <v>74</v>
      </c>
      <c r="O940" s="18" t="s">
        <v>1399</v>
      </c>
      <c r="P940" s="18" t="s">
        <v>261</v>
      </c>
      <c r="Q940" s="18" t="s">
        <v>254</v>
      </c>
      <c r="R940" s="24" t="s">
        <v>257</v>
      </c>
      <c r="S940" s="24" t="s">
        <v>257</v>
      </c>
      <c r="T940" s="26" t="s">
        <v>1402</v>
      </c>
      <c r="U940" s="26" t="s">
        <v>1403</v>
      </c>
      <c r="V940" s="26" t="s">
        <v>1404</v>
      </c>
      <c r="W940" s="26" t="s">
        <v>1405</v>
      </c>
      <c r="X940" s="18" t="s">
        <v>1406</v>
      </c>
      <c r="Y940" s="18">
        <v>200</v>
      </c>
      <c r="Z940" s="18" t="s">
        <v>474</v>
      </c>
      <c r="AA940" s="18">
        <v>200</v>
      </c>
      <c r="AB940" s="57" t="s">
        <v>257</v>
      </c>
      <c r="AC940" s="18" t="s">
        <v>595</v>
      </c>
      <c r="AD940" s="18" t="s">
        <v>595</v>
      </c>
      <c r="AE940" s="18" t="s">
        <v>595</v>
      </c>
      <c r="AF940" s="18" t="s">
        <v>595</v>
      </c>
      <c r="AG940" s="18" t="s">
        <v>595</v>
      </c>
      <c r="AH940" s="18" t="s">
        <v>257</v>
      </c>
      <c r="AI940" s="18">
        <v>5</v>
      </c>
      <c r="AJ940" s="18" t="s">
        <v>522</v>
      </c>
      <c r="AK940" s="18">
        <v>5</v>
      </c>
      <c r="AL940" s="18" t="s">
        <v>1407</v>
      </c>
      <c r="AM940" s="18" t="s">
        <v>376</v>
      </c>
      <c r="AN940" s="56">
        <v>20</v>
      </c>
      <c r="AO940" s="18" t="s">
        <v>1408</v>
      </c>
      <c r="AP940" s="18" t="s">
        <v>1409</v>
      </c>
      <c r="AQ940" s="18">
        <v>10</v>
      </c>
      <c r="AR940" s="18" t="s">
        <v>672</v>
      </c>
      <c r="AS940" s="18" t="s">
        <v>257</v>
      </c>
      <c r="AT940" s="18" t="s">
        <v>257</v>
      </c>
      <c r="AU940" s="18" t="s">
        <v>257</v>
      </c>
      <c r="AV940" s="18" t="s">
        <v>257</v>
      </c>
      <c r="AW940" s="18" t="s">
        <v>257</v>
      </c>
      <c r="AX940" s="18">
        <v>5</v>
      </c>
      <c r="AY940" s="18" t="s">
        <v>1410</v>
      </c>
      <c r="AZ940" s="5" t="s">
        <v>257</v>
      </c>
      <c r="BA940" s="5" t="s">
        <v>257</v>
      </c>
      <c r="BB940" s="18" t="s">
        <v>1411</v>
      </c>
      <c r="BC940" s="18" t="s">
        <v>1412</v>
      </c>
      <c r="BD940" s="56">
        <v>0</v>
      </c>
      <c r="BE940" s="18" t="s">
        <v>1413</v>
      </c>
      <c r="BF940" s="18" t="s">
        <v>1409</v>
      </c>
      <c r="BG940" s="18">
        <v>10</v>
      </c>
      <c r="BH940" s="18" t="s">
        <v>672</v>
      </c>
      <c r="BI940" s="18" t="s">
        <v>257</v>
      </c>
      <c r="BJ940" s="18" t="s">
        <v>257</v>
      </c>
      <c r="BK940" s="18" t="s">
        <v>257</v>
      </c>
      <c r="BL940" s="18" t="s">
        <v>257</v>
      </c>
      <c r="BM940" s="18" t="s">
        <v>257</v>
      </c>
      <c r="BN940" s="18">
        <v>5</v>
      </c>
      <c r="BO940" s="18" t="s">
        <v>1410</v>
      </c>
      <c r="BP940" s="18" t="s">
        <v>257</v>
      </c>
      <c r="BQ940" s="18" t="s">
        <v>257</v>
      </c>
      <c r="BR940" s="18" t="s">
        <v>1414</v>
      </c>
      <c r="BS940" s="18" t="s">
        <v>1415</v>
      </c>
      <c r="BT940" s="55">
        <v>0.2</v>
      </c>
      <c r="BU940" s="18" t="s">
        <v>1416</v>
      </c>
      <c r="BV940" s="18" t="s">
        <v>479</v>
      </c>
      <c r="BW940" s="18">
        <v>1</v>
      </c>
      <c r="BX940" s="18" t="s">
        <v>672</v>
      </c>
      <c r="BY940" s="18" t="s">
        <v>257</v>
      </c>
      <c r="BZ940" s="18" t="s">
        <v>257</v>
      </c>
      <c r="CA940" s="18">
        <v>0</v>
      </c>
      <c r="CB940" s="18">
        <v>0</v>
      </c>
      <c r="CC940" s="18" t="s">
        <v>557</v>
      </c>
      <c r="CD940" s="18">
        <v>5</v>
      </c>
      <c r="CE940" s="18" t="s">
        <v>1410</v>
      </c>
      <c r="CF940" s="18" t="s">
        <v>257</v>
      </c>
      <c r="CG940" s="18" t="s">
        <v>257</v>
      </c>
      <c r="CH940" s="18" t="s">
        <v>1417</v>
      </c>
      <c r="CI940" s="18"/>
      <c r="CJ940" s="18"/>
      <c r="CK940" s="18"/>
      <c r="CL940" s="18"/>
      <c r="CM940" s="18"/>
      <c r="CN940" s="18"/>
      <c r="CO940" s="18"/>
      <c r="CP940" s="18"/>
      <c r="CQ940" s="18"/>
      <c r="CR940" s="18"/>
      <c r="CS940" s="18"/>
      <c r="CT940" s="18"/>
      <c r="CU940" s="18"/>
      <c r="CV940" s="18"/>
      <c r="CW940" s="18"/>
      <c r="CX940" s="18"/>
      <c r="CY940" s="18"/>
      <c r="CZ940" s="18"/>
      <c r="DA940" s="18"/>
      <c r="DB940" s="18"/>
      <c r="DC940" s="18"/>
      <c r="DD940" s="18"/>
      <c r="DE940" s="18"/>
      <c r="DF940" s="18"/>
      <c r="DG940" s="18"/>
      <c r="DH940" s="18"/>
      <c r="DI940" s="18"/>
      <c r="DJ940" s="18"/>
      <c r="DK940" s="18"/>
      <c r="DL940" s="18"/>
      <c r="DM940" s="18"/>
      <c r="DN940" s="18"/>
      <c r="DO940" s="18"/>
      <c r="DP940" s="18"/>
      <c r="DQ940" s="18"/>
      <c r="DR940" s="18"/>
      <c r="DS940" s="18"/>
      <c r="DT940" s="18"/>
      <c r="DU940" s="18"/>
      <c r="DV940" s="18"/>
      <c r="DW940" s="18"/>
      <c r="DX940" s="18"/>
      <c r="DY940" s="24"/>
      <c r="DZ940" s="18">
        <v>1</v>
      </c>
      <c r="EA940" s="18"/>
      <c r="EB940" s="18"/>
      <c r="EC940" s="18"/>
      <c r="ED940" s="18"/>
      <c r="EE940" s="18">
        <v>1</v>
      </c>
      <c r="EF940" s="18">
        <v>0</v>
      </c>
      <c r="EG940" s="18">
        <v>0</v>
      </c>
      <c r="EH940" s="18" t="s">
        <v>1418</v>
      </c>
      <c r="EI940" s="18" cm="1">
        <f t="array" ref="EI940">IF(SUMPRODUCT(--(DO940:DS940&lt;&gt;""))=0, 0,1)</f>
        <v>0</v>
      </c>
      <c r="EJ940" s="18" cm="1">
        <f t="array" ref="EJ940">IF(SUMPRODUCT(--(DT940:EG940&lt;&gt;""))=0, 0,1)</f>
        <v>1</v>
      </c>
      <c r="EK940" s="18" cm="1">
        <f t="array" ref="EK940">IF(SUMPRODUCT(--(EC940:EG940&lt;&gt;""))=0, 0,1)</f>
        <v>1</v>
      </c>
      <c r="EL940" s="18" cm="1">
        <f t="array" ref="EL940">IF(SUMPRODUCT(--(EE940:EG940&lt;&gt;""))=0, 0,1)</f>
        <v>1</v>
      </c>
      <c r="EM940" s="18">
        <f t="shared" si="217"/>
        <v>1</v>
      </c>
      <c r="EN940" s="18" t="str">
        <f t="shared" si="218"/>
        <v>NA</v>
      </c>
      <c r="EO940" s="18">
        <f t="shared" si="219"/>
        <v>1</v>
      </c>
      <c r="EP940" s="18">
        <f t="shared" si="220"/>
        <v>1</v>
      </c>
      <c r="EQ940" s="18">
        <f t="shared" si="221"/>
        <v>1</v>
      </c>
      <c r="ER940" s="58" t="s">
        <v>2080</v>
      </c>
      <c r="ES940" s="59">
        <v>43794</v>
      </c>
      <c r="ET940" s="18" t="s">
        <v>1398</v>
      </c>
      <c r="EU940" s="18" t="s">
        <v>1398</v>
      </c>
    </row>
    <row r="941" spans="1:151" ht="15.75" customHeight="1" x14ac:dyDescent="0.2">
      <c r="A941" s="5" t="s">
        <v>374</v>
      </c>
      <c r="B941" s="24" t="s">
        <v>1397</v>
      </c>
      <c r="C941" s="26">
        <v>1</v>
      </c>
      <c r="D941" s="18" t="s">
        <v>874</v>
      </c>
      <c r="E941" s="18" t="s">
        <v>257</v>
      </c>
      <c r="F941" s="18" t="s">
        <v>553</v>
      </c>
      <c r="G941" s="18" t="s">
        <v>775</v>
      </c>
      <c r="H941" s="18" t="s">
        <v>776</v>
      </c>
      <c r="I941" s="18" t="s">
        <v>1427</v>
      </c>
      <c r="J941" s="18" t="s">
        <v>363</v>
      </c>
      <c r="K941" s="18" t="s">
        <v>363</v>
      </c>
      <c r="L941" s="18" t="s">
        <v>363</v>
      </c>
      <c r="M941" s="18" t="s">
        <v>253</v>
      </c>
      <c r="N941" s="56">
        <v>74</v>
      </c>
      <c r="O941" s="18" t="s">
        <v>1399</v>
      </c>
      <c r="P941" s="18" t="s">
        <v>261</v>
      </c>
      <c r="Q941" s="18" t="s">
        <v>254</v>
      </c>
      <c r="R941" s="24" t="s">
        <v>257</v>
      </c>
      <c r="S941" s="24" t="s">
        <v>257</v>
      </c>
      <c r="T941" s="26" t="s">
        <v>1402</v>
      </c>
      <c r="U941" s="26" t="s">
        <v>1403</v>
      </c>
      <c r="V941" s="26" t="s">
        <v>1404</v>
      </c>
      <c r="W941" s="26" t="s">
        <v>1405</v>
      </c>
      <c r="X941" s="18" t="s">
        <v>1406</v>
      </c>
      <c r="Y941" s="18">
        <v>400</v>
      </c>
      <c r="Z941" s="18" t="s">
        <v>474</v>
      </c>
      <c r="AA941" s="18">
        <v>400</v>
      </c>
      <c r="AB941" s="57" t="s">
        <v>257</v>
      </c>
      <c r="AC941" s="18" t="s">
        <v>595</v>
      </c>
      <c r="AD941" s="18" t="s">
        <v>595</v>
      </c>
      <c r="AE941" s="18" t="s">
        <v>595</v>
      </c>
      <c r="AF941" s="18" t="s">
        <v>595</v>
      </c>
      <c r="AG941" s="18" t="s">
        <v>595</v>
      </c>
      <c r="AH941" s="18" t="s">
        <v>257</v>
      </c>
      <c r="AI941" s="18">
        <v>5</v>
      </c>
      <c r="AJ941" s="18" t="s">
        <v>522</v>
      </c>
      <c r="AK941" s="18">
        <v>5</v>
      </c>
      <c r="AL941" s="18" t="s">
        <v>1407</v>
      </c>
      <c r="AM941" s="18" t="s">
        <v>376</v>
      </c>
      <c r="AN941" s="56">
        <v>0</v>
      </c>
      <c r="AO941" s="18" t="s">
        <v>1408</v>
      </c>
      <c r="AP941" s="18" t="s">
        <v>1409</v>
      </c>
      <c r="AQ941" s="18">
        <v>10</v>
      </c>
      <c r="AR941" s="18" t="s">
        <v>672</v>
      </c>
      <c r="AS941" s="18" t="s">
        <v>257</v>
      </c>
      <c r="AT941" s="18" t="s">
        <v>257</v>
      </c>
      <c r="AU941" s="18" t="s">
        <v>257</v>
      </c>
      <c r="AV941" s="18" t="s">
        <v>257</v>
      </c>
      <c r="AW941" s="18" t="s">
        <v>257</v>
      </c>
      <c r="AX941" s="18">
        <v>5</v>
      </c>
      <c r="AY941" s="18" t="s">
        <v>1410</v>
      </c>
      <c r="AZ941" s="5" t="s">
        <v>257</v>
      </c>
      <c r="BA941" s="5" t="s">
        <v>257</v>
      </c>
      <c r="BB941" s="18" t="s">
        <v>1411</v>
      </c>
      <c r="BC941" s="18" t="s">
        <v>1412</v>
      </c>
      <c r="BD941" s="56">
        <v>0</v>
      </c>
      <c r="BE941" s="18" t="s">
        <v>1413</v>
      </c>
      <c r="BF941" s="18" t="s">
        <v>1409</v>
      </c>
      <c r="BG941" s="18">
        <v>10</v>
      </c>
      <c r="BH941" s="18" t="s">
        <v>672</v>
      </c>
      <c r="BI941" s="18" t="s">
        <v>257</v>
      </c>
      <c r="BJ941" s="18" t="s">
        <v>257</v>
      </c>
      <c r="BK941" s="18" t="s">
        <v>257</v>
      </c>
      <c r="BL941" s="18" t="s">
        <v>257</v>
      </c>
      <c r="BM941" s="18" t="s">
        <v>257</v>
      </c>
      <c r="BN941" s="18">
        <v>5</v>
      </c>
      <c r="BO941" s="18" t="s">
        <v>1410</v>
      </c>
      <c r="BP941" s="18" t="s">
        <v>257</v>
      </c>
      <c r="BQ941" s="18" t="s">
        <v>257</v>
      </c>
      <c r="BR941" s="18" t="s">
        <v>1414</v>
      </c>
      <c r="BS941" s="18" t="s">
        <v>1415</v>
      </c>
      <c r="BT941" s="55">
        <v>0.4</v>
      </c>
      <c r="BU941" s="18" t="s">
        <v>1416</v>
      </c>
      <c r="BV941" s="18" t="s">
        <v>479</v>
      </c>
      <c r="BW941" s="18">
        <v>1</v>
      </c>
      <c r="BX941" s="18" t="s">
        <v>672</v>
      </c>
      <c r="BY941" s="18" t="s">
        <v>257</v>
      </c>
      <c r="BZ941" s="18" t="s">
        <v>257</v>
      </c>
      <c r="CA941" s="18">
        <v>0</v>
      </c>
      <c r="CB941" s="18">
        <v>0</v>
      </c>
      <c r="CC941" s="18" t="s">
        <v>557</v>
      </c>
      <c r="CD941" s="18">
        <v>5</v>
      </c>
      <c r="CE941" s="18" t="s">
        <v>1410</v>
      </c>
      <c r="CF941" s="18" t="s">
        <v>257</v>
      </c>
      <c r="CG941" s="18" t="s">
        <v>257</v>
      </c>
      <c r="CH941" s="18" t="s">
        <v>1417</v>
      </c>
      <c r="CI941" s="18"/>
      <c r="CJ941" s="18"/>
      <c r="CK941" s="18"/>
      <c r="CL941" s="18"/>
      <c r="CM941" s="18"/>
      <c r="CN941" s="18"/>
      <c r="CO941" s="18"/>
      <c r="CP941" s="18"/>
      <c r="CQ941" s="18"/>
      <c r="CR941" s="18"/>
      <c r="CS941" s="18"/>
      <c r="CT941" s="18"/>
      <c r="CU941" s="18"/>
      <c r="CV941" s="18"/>
      <c r="CW941" s="18"/>
      <c r="CX941" s="18"/>
      <c r="CY941" s="18"/>
      <c r="CZ941" s="18"/>
      <c r="DA941" s="18"/>
      <c r="DB941" s="18"/>
      <c r="DC941" s="18"/>
      <c r="DD941" s="18"/>
      <c r="DE941" s="18"/>
      <c r="DF941" s="18"/>
      <c r="DG941" s="18"/>
      <c r="DH941" s="18"/>
      <c r="DI941" s="18"/>
      <c r="DJ941" s="18"/>
      <c r="DK941" s="18"/>
      <c r="DL941" s="18"/>
      <c r="DM941" s="18"/>
      <c r="DN941" s="18"/>
      <c r="DO941" s="18"/>
      <c r="DP941" s="18"/>
      <c r="DQ941" s="18"/>
      <c r="DR941" s="18"/>
      <c r="DS941" s="18"/>
      <c r="DT941" s="18"/>
      <c r="DU941" s="18"/>
      <c r="DV941" s="18"/>
      <c r="DW941" s="18"/>
      <c r="DX941" s="18"/>
      <c r="DY941" s="24"/>
      <c r="DZ941" s="18">
        <v>0</v>
      </c>
      <c r="EA941" s="18"/>
      <c r="EB941" s="18"/>
      <c r="EC941" s="18"/>
      <c r="ED941" s="18"/>
      <c r="EE941" s="18">
        <v>1</v>
      </c>
      <c r="EF941" s="18">
        <v>0</v>
      </c>
      <c r="EG941" s="18">
        <v>0</v>
      </c>
      <c r="EH941" s="18" t="s">
        <v>1418</v>
      </c>
      <c r="EI941" s="18" cm="1">
        <f t="array" ref="EI941">IF(SUMPRODUCT(--(DO941:DS941&lt;&gt;""))=0, 0,1)</f>
        <v>0</v>
      </c>
      <c r="EJ941" s="18" cm="1">
        <f t="array" ref="EJ941">IF(SUMPRODUCT(--(DT941:EG941&lt;&gt;""))=0, 0,1)</f>
        <v>1</v>
      </c>
      <c r="EK941" s="18" cm="1">
        <f t="array" ref="EK941">IF(SUMPRODUCT(--(EC941:EG941&lt;&gt;""))=0, 0,1)</f>
        <v>1</v>
      </c>
      <c r="EL941" s="18" cm="1">
        <f t="array" ref="EL941">IF(SUMPRODUCT(--(EE941:EG941&lt;&gt;""))=0, 0,1)</f>
        <v>1</v>
      </c>
      <c r="EM941" s="18">
        <f t="shared" si="217"/>
        <v>1</v>
      </c>
      <c r="EN941" s="18" t="str">
        <f t="shared" si="218"/>
        <v>NA</v>
      </c>
      <c r="EO941" s="18">
        <f t="shared" si="219"/>
        <v>1</v>
      </c>
      <c r="EP941" s="18">
        <f t="shared" si="220"/>
        <v>1</v>
      </c>
      <c r="EQ941" s="18">
        <f t="shared" si="221"/>
        <v>1</v>
      </c>
      <c r="ER941" s="58" t="s">
        <v>2080</v>
      </c>
      <c r="ES941" s="59">
        <v>43794</v>
      </c>
      <c r="ET941" s="18" t="s">
        <v>1398</v>
      </c>
      <c r="EU941" s="18" t="s">
        <v>1398</v>
      </c>
    </row>
    <row r="942" spans="1:151" ht="15.75" customHeight="1" x14ac:dyDescent="0.2">
      <c r="A942" s="5" t="s">
        <v>374</v>
      </c>
      <c r="B942" s="24" t="s">
        <v>1397</v>
      </c>
      <c r="C942" s="26">
        <v>1</v>
      </c>
      <c r="D942" s="18" t="s">
        <v>1401</v>
      </c>
      <c r="E942" s="18" t="s">
        <v>257</v>
      </c>
      <c r="F942" s="18" t="s">
        <v>553</v>
      </c>
      <c r="G942" s="18" t="s">
        <v>728</v>
      </c>
      <c r="H942" s="18" t="s">
        <v>1428</v>
      </c>
      <c r="I942" s="18" t="s">
        <v>1426</v>
      </c>
      <c r="J942" s="18" t="s">
        <v>363</v>
      </c>
      <c r="K942" s="18" t="s">
        <v>363</v>
      </c>
      <c r="L942" s="18" t="s">
        <v>363</v>
      </c>
      <c r="M942" s="18" t="s">
        <v>253</v>
      </c>
      <c r="N942" s="56">
        <v>74</v>
      </c>
      <c r="O942" s="18" t="s">
        <v>1399</v>
      </c>
      <c r="P942" s="18" t="s">
        <v>261</v>
      </c>
      <c r="Q942" s="18" t="s">
        <v>254</v>
      </c>
      <c r="R942" s="24" t="s">
        <v>257</v>
      </c>
      <c r="S942" s="24" t="s">
        <v>257</v>
      </c>
      <c r="T942" s="26" t="s">
        <v>1402</v>
      </c>
      <c r="U942" s="26" t="s">
        <v>1403</v>
      </c>
      <c r="V942" s="26" t="s">
        <v>1404</v>
      </c>
      <c r="W942" s="26" t="s">
        <v>1405</v>
      </c>
      <c r="X942" s="18" t="s">
        <v>1406</v>
      </c>
      <c r="Y942" s="18">
        <v>0</v>
      </c>
      <c r="Z942" s="18" t="s">
        <v>474</v>
      </c>
      <c r="AA942" s="18">
        <v>0</v>
      </c>
      <c r="AB942" s="57" t="s">
        <v>257</v>
      </c>
      <c r="AC942" s="18" t="s">
        <v>595</v>
      </c>
      <c r="AD942" s="18" t="s">
        <v>595</v>
      </c>
      <c r="AE942" s="18" t="s">
        <v>595</v>
      </c>
      <c r="AF942" s="18" t="s">
        <v>595</v>
      </c>
      <c r="AG942" s="18" t="s">
        <v>595</v>
      </c>
      <c r="AH942" s="18" t="s">
        <v>257</v>
      </c>
      <c r="AI942" s="18">
        <v>5</v>
      </c>
      <c r="AJ942" s="18" t="s">
        <v>522</v>
      </c>
      <c r="AK942" s="18">
        <v>5</v>
      </c>
      <c r="AL942" s="18" t="s">
        <v>1407</v>
      </c>
      <c r="AM942" s="18" t="s">
        <v>376</v>
      </c>
      <c r="AN942" s="56">
        <v>0</v>
      </c>
      <c r="AO942" s="18" t="s">
        <v>1408</v>
      </c>
      <c r="AP942" s="18" t="s">
        <v>1409</v>
      </c>
      <c r="AQ942" s="18">
        <v>10</v>
      </c>
      <c r="AR942" s="18" t="s">
        <v>672</v>
      </c>
      <c r="AS942" s="18" t="s">
        <v>257</v>
      </c>
      <c r="AT942" s="18" t="s">
        <v>257</v>
      </c>
      <c r="AU942" s="18" t="s">
        <v>257</v>
      </c>
      <c r="AV942" s="18" t="s">
        <v>257</v>
      </c>
      <c r="AW942" s="18" t="s">
        <v>257</v>
      </c>
      <c r="AX942" s="18">
        <v>5</v>
      </c>
      <c r="AY942" s="18" t="s">
        <v>1410</v>
      </c>
      <c r="AZ942" s="5" t="s">
        <v>257</v>
      </c>
      <c r="BA942" s="5" t="s">
        <v>257</v>
      </c>
      <c r="BB942" s="18" t="s">
        <v>1411</v>
      </c>
      <c r="BC942" s="18" t="s">
        <v>1412</v>
      </c>
      <c r="BD942" s="56">
        <v>0</v>
      </c>
      <c r="BE942" s="18" t="s">
        <v>1413</v>
      </c>
      <c r="BF942" s="18" t="s">
        <v>1409</v>
      </c>
      <c r="BG942" s="18">
        <v>10</v>
      </c>
      <c r="BH942" s="18" t="s">
        <v>672</v>
      </c>
      <c r="BI942" s="18" t="s">
        <v>257</v>
      </c>
      <c r="BJ942" s="18" t="s">
        <v>257</v>
      </c>
      <c r="BK942" s="18" t="s">
        <v>257</v>
      </c>
      <c r="BL942" s="18" t="s">
        <v>257</v>
      </c>
      <c r="BM942" s="18" t="s">
        <v>257</v>
      </c>
      <c r="BN942" s="18">
        <v>5</v>
      </c>
      <c r="BO942" s="18" t="s">
        <v>1410</v>
      </c>
      <c r="BP942" s="18" t="s">
        <v>257</v>
      </c>
      <c r="BQ942" s="18" t="s">
        <v>257</v>
      </c>
      <c r="BR942" s="18" t="s">
        <v>1414</v>
      </c>
      <c r="BS942" s="18" t="s">
        <v>1415</v>
      </c>
      <c r="BT942" s="55">
        <v>0</v>
      </c>
      <c r="BU942" s="18" t="s">
        <v>1416</v>
      </c>
      <c r="BV942" s="18" t="s">
        <v>479</v>
      </c>
      <c r="BW942" s="18">
        <v>0</v>
      </c>
      <c r="BX942" s="18" t="s">
        <v>672</v>
      </c>
      <c r="BY942" s="18" t="s">
        <v>257</v>
      </c>
      <c r="BZ942" s="18" t="s">
        <v>257</v>
      </c>
      <c r="CA942" s="18">
        <v>0</v>
      </c>
      <c r="CB942" s="18">
        <f t="shared" ref="CB942:CB949" si="228">CA942</f>
        <v>0</v>
      </c>
      <c r="CC942" s="18" t="s">
        <v>557</v>
      </c>
      <c r="CD942" s="18">
        <v>5</v>
      </c>
      <c r="CE942" s="18" t="s">
        <v>1410</v>
      </c>
      <c r="CF942" s="18" t="s">
        <v>257</v>
      </c>
      <c r="CG942" s="18" t="s">
        <v>257</v>
      </c>
      <c r="CH942" s="18" t="s">
        <v>1417</v>
      </c>
      <c r="CI942" s="18"/>
      <c r="CJ942" s="18"/>
      <c r="CK942" s="18"/>
      <c r="CL942" s="18"/>
      <c r="CM942" s="18"/>
      <c r="CN942" s="18"/>
      <c r="CO942" s="18"/>
      <c r="CP942" s="18"/>
      <c r="CQ942" s="18"/>
      <c r="CR942" s="18"/>
      <c r="CS942" s="18"/>
      <c r="CT942" s="18"/>
      <c r="CU942" s="18"/>
      <c r="CV942" s="18"/>
      <c r="CW942" s="18"/>
      <c r="CX942" s="18"/>
      <c r="CY942" s="18"/>
      <c r="CZ942" s="18"/>
      <c r="DA942" s="18"/>
      <c r="DB942" s="18"/>
      <c r="DC942" s="18"/>
      <c r="DD942" s="18"/>
      <c r="DE942" s="18"/>
      <c r="DF942" s="18"/>
      <c r="DG942" s="18"/>
      <c r="DH942" s="18"/>
      <c r="DI942" s="18"/>
      <c r="DJ942" s="18"/>
      <c r="DK942" s="18"/>
      <c r="DL942" s="18"/>
      <c r="DM942" s="18"/>
      <c r="DN942" s="18"/>
      <c r="DO942" s="18"/>
      <c r="DP942" s="18"/>
      <c r="DQ942" s="18"/>
      <c r="DR942" s="18"/>
      <c r="DS942" s="18"/>
      <c r="DT942" s="18"/>
      <c r="DU942" s="18"/>
      <c r="DV942" s="18"/>
      <c r="DW942" s="18"/>
      <c r="DX942" s="18"/>
      <c r="DY942" s="24"/>
      <c r="DZ942" s="18">
        <v>0</v>
      </c>
      <c r="EA942" s="18"/>
      <c r="EB942" s="18"/>
      <c r="EC942" s="18"/>
      <c r="ED942" s="18"/>
      <c r="EE942" s="18">
        <v>0</v>
      </c>
      <c r="EF942" s="18">
        <v>0</v>
      </c>
      <c r="EG942" s="18">
        <v>0</v>
      </c>
      <c r="EH942" s="18" t="s">
        <v>1418</v>
      </c>
      <c r="EI942" s="18" cm="1">
        <f t="array" ref="EI942">IF(SUMPRODUCT(--(DO942:DS942&lt;&gt;""))=0, 0,1)</f>
        <v>0</v>
      </c>
      <c r="EJ942" s="18" cm="1">
        <f t="array" ref="EJ942">IF(SUMPRODUCT(--(DT942:EG942&lt;&gt;""))=0, 0,1)</f>
        <v>1</v>
      </c>
      <c r="EK942" s="18" cm="1">
        <f t="array" ref="EK942">IF(SUMPRODUCT(--(EC942:EG942&lt;&gt;""))=0, 0,1)</f>
        <v>1</v>
      </c>
      <c r="EL942" s="18" cm="1">
        <f t="array" ref="EL942">IF(SUMPRODUCT(--(EE942:EG942&lt;&gt;""))=0, 0,1)</f>
        <v>1</v>
      </c>
      <c r="EM942" s="18">
        <f t="shared" si="217"/>
        <v>0</v>
      </c>
      <c r="EN942" s="18" t="str">
        <f t="shared" si="218"/>
        <v>NA</v>
      </c>
      <c r="EO942" s="18">
        <f t="shared" si="219"/>
        <v>0</v>
      </c>
      <c r="EP942" s="18">
        <f t="shared" si="220"/>
        <v>0</v>
      </c>
      <c r="EQ942" s="18">
        <f t="shared" si="221"/>
        <v>0</v>
      </c>
      <c r="ER942" s="58" t="s">
        <v>2080</v>
      </c>
      <c r="ES942" s="59">
        <v>43794</v>
      </c>
      <c r="ET942" s="18" t="s">
        <v>1398</v>
      </c>
      <c r="EU942" s="18" t="s">
        <v>1398</v>
      </c>
    </row>
    <row r="943" spans="1:151" ht="15.75" customHeight="1" x14ac:dyDescent="0.2">
      <c r="A943" s="5" t="s">
        <v>374</v>
      </c>
      <c r="B943" s="24" t="s">
        <v>1397</v>
      </c>
      <c r="C943" s="26">
        <v>1</v>
      </c>
      <c r="D943" s="18" t="s">
        <v>868</v>
      </c>
      <c r="E943" s="18" t="s">
        <v>257</v>
      </c>
      <c r="F943" s="18" t="s">
        <v>553</v>
      </c>
      <c r="G943" s="18" t="s">
        <v>728</v>
      </c>
      <c r="H943" s="18" t="s">
        <v>1428</v>
      </c>
      <c r="I943" s="18" t="s">
        <v>1426</v>
      </c>
      <c r="J943" s="18" t="s">
        <v>363</v>
      </c>
      <c r="K943" s="18" t="s">
        <v>363</v>
      </c>
      <c r="L943" s="18" t="s">
        <v>363</v>
      </c>
      <c r="M943" s="18" t="s">
        <v>253</v>
      </c>
      <c r="N943" s="56">
        <v>74</v>
      </c>
      <c r="O943" s="18" t="s">
        <v>1399</v>
      </c>
      <c r="P943" s="18" t="s">
        <v>261</v>
      </c>
      <c r="Q943" s="18" t="s">
        <v>254</v>
      </c>
      <c r="R943" s="24" t="s">
        <v>257</v>
      </c>
      <c r="S943" s="24" t="s">
        <v>257</v>
      </c>
      <c r="T943" s="26" t="s">
        <v>1402</v>
      </c>
      <c r="U943" s="26" t="s">
        <v>1403</v>
      </c>
      <c r="V943" s="26" t="s">
        <v>1404</v>
      </c>
      <c r="W943" s="26" t="s">
        <v>1405</v>
      </c>
      <c r="X943" s="18" t="s">
        <v>1406</v>
      </c>
      <c r="Y943" s="18">
        <v>50</v>
      </c>
      <c r="Z943" s="18" t="s">
        <v>474</v>
      </c>
      <c r="AA943" s="18">
        <v>50</v>
      </c>
      <c r="AB943" s="57" t="s">
        <v>257</v>
      </c>
      <c r="AC943" s="18" t="s">
        <v>595</v>
      </c>
      <c r="AD943" s="18" t="s">
        <v>595</v>
      </c>
      <c r="AE943" s="18" t="s">
        <v>595</v>
      </c>
      <c r="AF943" s="18" t="s">
        <v>595</v>
      </c>
      <c r="AG943" s="18" t="s">
        <v>595</v>
      </c>
      <c r="AH943" s="18" t="s">
        <v>257</v>
      </c>
      <c r="AI943" s="18">
        <v>5</v>
      </c>
      <c r="AJ943" s="18" t="s">
        <v>522</v>
      </c>
      <c r="AK943" s="18">
        <v>5</v>
      </c>
      <c r="AL943" s="18" t="s">
        <v>1407</v>
      </c>
      <c r="AM943" s="18" t="s">
        <v>376</v>
      </c>
      <c r="AN943" s="56">
        <v>0</v>
      </c>
      <c r="AO943" s="18" t="s">
        <v>1408</v>
      </c>
      <c r="AP943" s="18" t="s">
        <v>1409</v>
      </c>
      <c r="AQ943" s="18">
        <v>10</v>
      </c>
      <c r="AR943" s="18" t="s">
        <v>672</v>
      </c>
      <c r="AS943" s="18" t="s">
        <v>257</v>
      </c>
      <c r="AT943" s="18" t="s">
        <v>257</v>
      </c>
      <c r="AU943" s="18" t="s">
        <v>257</v>
      </c>
      <c r="AV943" s="18" t="s">
        <v>257</v>
      </c>
      <c r="AW943" s="18" t="s">
        <v>257</v>
      </c>
      <c r="AX943" s="18">
        <v>5</v>
      </c>
      <c r="AY943" s="18" t="s">
        <v>1410</v>
      </c>
      <c r="AZ943" s="5" t="s">
        <v>257</v>
      </c>
      <c r="BA943" s="5" t="s">
        <v>257</v>
      </c>
      <c r="BB943" s="18" t="s">
        <v>1411</v>
      </c>
      <c r="BC943" s="18" t="s">
        <v>1412</v>
      </c>
      <c r="BD943" s="56">
        <v>20</v>
      </c>
      <c r="BE943" s="18" t="s">
        <v>1413</v>
      </c>
      <c r="BF943" s="18" t="s">
        <v>1409</v>
      </c>
      <c r="BG943" s="18">
        <v>10</v>
      </c>
      <c r="BH943" s="18" t="s">
        <v>672</v>
      </c>
      <c r="BI943" s="18" t="s">
        <v>257</v>
      </c>
      <c r="BJ943" s="18" t="s">
        <v>257</v>
      </c>
      <c r="BK943" s="18" t="s">
        <v>257</v>
      </c>
      <c r="BL943" s="18" t="s">
        <v>257</v>
      </c>
      <c r="BM943" s="18" t="s">
        <v>257</v>
      </c>
      <c r="BN943" s="18">
        <v>5</v>
      </c>
      <c r="BO943" s="18" t="s">
        <v>1410</v>
      </c>
      <c r="BP943" s="18" t="s">
        <v>257</v>
      </c>
      <c r="BQ943" s="18" t="s">
        <v>257</v>
      </c>
      <c r="BR943" s="18" t="s">
        <v>1414</v>
      </c>
      <c r="BS943" s="18" t="s">
        <v>1415</v>
      </c>
      <c r="BT943" s="55">
        <v>0.27</v>
      </c>
      <c r="BU943" s="18" t="s">
        <v>1416</v>
      </c>
      <c r="BV943" s="18" t="s">
        <v>479</v>
      </c>
      <c r="BW943" s="18">
        <v>3</v>
      </c>
      <c r="BX943" s="18" t="s">
        <v>672</v>
      </c>
      <c r="BY943" s="18" t="s">
        <v>257</v>
      </c>
      <c r="BZ943" s="18" t="s">
        <v>257</v>
      </c>
      <c r="CA943" s="18">
        <v>7.0000000000000007E-2</v>
      </c>
      <c r="CB943" s="18">
        <f t="shared" si="228"/>
        <v>7.0000000000000007E-2</v>
      </c>
      <c r="CC943" s="18" t="s">
        <v>557</v>
      </c>
      <c r="CD943" s="18">
        <v>5</v>
      </c>
      <c r="CE943" s="18" t="s">
        <v>1410</v>
      </c>
      <c r="CF943" s="18" t="s">
        <v>257</v>
      </c>
      <c r="CG943" s="18" t="s">
        <v>257</v>
      </c>
      <c r="CH943" s="18" t="s">
        <v>1417</v>
      </c>
      <c r="CI943" s="18"/>
      <c r="CJ943" s="18"/>
      <c r="CK943" s="18"/>
      <c r="CL943" s="18"/>
      <c r="CM943" s="18"/>
      <c r="CN943" s="18"/>
      <c r="CO943" s="18"/>
      <c r="CP943" s="18"/>
      <c r="CQ943" s="18"/>
      <c r="CR943" s="18"/>
      <c r="CS943" s="18"/>
      <c r="CT943" s="18"/>
      <c r="CU943" s="18"/>
      <c r="CV943" s="18"/>
      <c r="CW943" s="18"/>
      <c r="CX943" s="18"/>
      <c r="CY943" s="18"/>
      <c r="CZ943" s="18"/>
      <c r="DA943" s="18"/>
      <c r="DB943" s="18"/>
      <c r="DC943" s="18"/>
      <c r="DD943" s="18"/>
      <c r="DE943" s="18"/>
      <c r="DF943" s="18"/>
      <c r="DG943" s="18"/>
      <c r="DH943" s="18"/>
      <c r="DI943" s="18"/>
      <c r="DJ943" s="18"/>
      <c r="DK943" s="18"/>
      <c r="DL943" s="18"/>
      <c r="DM943" s="18"/>
      <c r="DN943" s="18"/>
      <c r="DO943" s="18"/>
      <c r="DP943" s="18"/>
      <c r="DQ943" s="18"/>
      <c r="DR943" s="18"/>
      <c r="DS943" s="18"/>
      <c r="DT943" s="18"/>
      <c r="DU943" s="18"/>
      <c r="DV943" s="18"/>
      <c r="DW943" s="18"/>
      <c r="DX943" s="18"/>
      <c r="DY943" s="24"/>
      <c r="DZ943" s="18">
        <v>0</v>
      </c>
      <c r="EA943" s="18"/>
      <c r="EB943" s="18"/>
      <c r="EC943" s="18"/>
      <c r="ED943" s="18"/>
      <c r="EE943" s="18">
        <v>1</v>
      </c>
      <c r="EF943" s="18">
        <v>0</v>
      </c>
      <c r="EG943" s="18">
        <v>0</v>
      </c>
      <c r="EH943" s="18" t="s">
        <v>1418</v>
      </c>
      <c r="EI943" s="18" cm="1">
        <f t="array" ref="EI943">IF(SUMPRODUCT(--(DO943:DS943&lt;&gt;""))=0, 0,1)</f>
        <v>0</v>
      </c>
      <c r="EJ943" s="18" cm="1">
        <f t="array" ref="EJ943">IF(SUMPRODUCT(--(DT943:EG943&lt;&gt;""))=0, 0,1)</f>
        <v>1</v>
      </c>
      <c r="EK943" s="18" cm="1">
        <f t="array" ref="EK943">IF(SUMPRODUCT(--(EC943:EG943&lt;&gt;""))=0, 0,1)</f>
        <v>1</v>
      </c>
      <c r="EL943" s="18" cm="1">
        <f t="array" ref="EL943">IF(SUMPRODUCT(--(EE943:EG943&lt;&gt;""))=0, 0,1)</f>
        <v>1</v>
      </c>
      <c r="EM943" s="18">
        <f t="shared" si="217"/>
        <v>1</v>
      </c>
      <c r="EN943" s="18" t="str">
        <f t="shared" si="218"/>
        <v>NA</v>
      </c>
      <c r="EO943" s="18">
        <f t="shared" si="219"/>
        <v>1</v>
      </c>
      <c r="EP943" s="18">
        <f t="shared" si="220"/>
        <v>1</v>
      </c>
      <c r="EQ943" s="18">
        <f t="shared" si="221"/>
        <v>1</v>
      </c>
      <c r="ER943" s="58" t="s">
        <v>2080</v>
      </c>
      <c r="ES943" s="59">
        <v>43794</v>
      </c>
      <c r="ET943" s="18" t="s">
        <v>1398</v>
      </c>
      <c r="EU943" s="18" t="s">
        <v>1398</v>
      </c>
    </row>
    <row r="944" spans="1:151" ht="15.75" customHeight="1" x14ac:dyDescent="0.2">
      <c r="A944" s="5" t="s">
        <v>374</v>
      </c>
      <c r="B944" s="24" t="s">
        <v>1397</v>
      </c>
      <c r="C944" s="26">
        <v>1</v>
      </c>
      <c r="D944" s="18" t="s">
        <v>873</v>
      </c>
      <c r="E944" s="18" t="s">
        <v>257</v>
      </c>
      <c r="F944" s="18" t="s">
        <v>553</v>
      </c>
      <c r="G944" s="18" t="s">
        <v>728</v>
      </c>
      <c r="H944" s="18" t="s">
        <v>1428</v>
      </c>
      <c r="I944" s="18" t="s">
        <v>1426</v>
      </c>
      <c r="J944" s="18" t="s">
        <v>363</v>
      </c>
      <c r="K944" s="18" t="s">
        <v>363</v>
      </c>
      <c r="L944" s="18" t="s">
        <v>363</v>
      </c>
      <c r="M944" s="18" t="s">
        <v>253</v>
      </c>
      <c r="N944" s="56">
        <v>74</v>
      </c>
      <c r="O944" s="18" t="s">
        <v>1399</v>
      </c>
      <c r="P944" s="18" t="s">
        <v>261</v>
      </c>
      <c r="Q944" s="18" t="s">
        <v>254</v>
      </c>
      <c r="R944" s="24" t="s">
        <v>257</v>
      </c>
      <c r="S944" s="24" t="s">
        <v>257</v>
      </c>
      <c r="T944" s="26" t="s">
        <v>1402</v>
      </c>
      <c r="U944" s="26" t="s">
        <v>1403</v>
      </c>
      <c r="V944" s="26" t="s">
        <v>1404</v>
      </c>
      <c r="W944" s="26" t="s">
        <v>1405</v>
      </c>
      <c r="X944" s="18" t="s">
        <v>1406</v>
      </c>
      <c r="Y944" s="18">
        <v>200</v>
      </c>
      <c r="Z944" s="18" t="s">
        <v>474</v>
      </c>
      <c r="AA944" s="18">
        <v>200</v>
      </c>
      <c r="AB944" s="57" t="s">
        <v>257</v>
      </c>
      <c r="AC944" s="18" t="s">
        <v>595</v>
      </c>
      <c r="AD944" s="18" t="s">
        <v>595</v>
      </c>
      <c r="AE944" s="18" t="s">
        <v>595</v>
      </c>
      <c r="AF944" s="18" t="s">
        <v>595</v>
      </c>
      <c r="AG944" s="18" t="s">
        <v>595</v>
      </c>
      <c r="AH944" s="18" t="s">
        <v>257</v>
      </c>
      <c r="AI944" s="18">
        <v>5</v>
      </c>
      <c r="AJ944" s="18" t="s">
        <v>522</v>
      </c>
      <c r="AK944" s="18">
        <v>5</v>
      </c>
      <c r="AL944" s="18" t="s">
        <v>1407</v>
      </c>
      <c r="AM944" s="18" t="s">
        <v>376</v>
      </c>
      <c r="AN944" s="56">
        <v>0</v>
      </c>
      <c r="AO944" s="18" t="s">
        <v>1408</v>
      </c>
      <c r="AP944" s="18" t="s">
        <v>1409</v>
      </c>
      <c r="AQ944" s="18">
        <v>10</v>
      </c>
      <c r="AR944" s="18" t="s">
        <v>672</v>
      </c>
      <c r="AS944" s="18" t="s">
        <v>257</v>
      </c>
      <c r="AT944" s="18" t="s">
        <v>257</v>
      </c>
      <c r="AU944" s="18" t="s">
        <v>257</v>
      </c>
      <c r="AV944" s="18" t="s">
        <v>257</v>
      </c>
      <c r="AW944" s="18" t="s">
        <v>257</v>
      </c>
      <c r="AX944" s="18">
        <v>5</v>
      </c>
      <c r="AY944" s="18" t="s">
        <v>1410</v>
      </c>
      <c r="AZ944" s="5" t="s">
        <v>257</v>
      </c>
      <c r="BA944" s="5" t="s">
        <v>257</v>
      </c>
      <c r="BB944" s="18" t="s">
        <v>1411</v>
      </c>
      <c r="BC944" s="18" t="s">
        <v>1412</v>
      </c>
      <c r="BD944" s="56">
        <v>10</v>
      </c>
      <c r="BE944" s="18" t="s">
        <v>1413</v>
      </c>
      <c r="BF944" s="18" t="s">
        <v>1409</v>
      </c>
      <c r="BG944" s="18">
        <v>10</v>
      </c>
      <c r="BH944" s="18" t="s">
        <v>672</v>
      </c>
      <c r="BI944" s="18" t="s">
        <v>257</v>
      </c>
      <c r="BJ944" s="18" t="s">
        <v>257</v>
      </c>
      <c r="BK944" s="18" t="s">
        <v>257</v>
      </c>
      <c r="BL944" s="18" t="s">
        <v>257</v>
      </c>
      <c r="BM944" s="18" t="s">
        <v>257</v>
      </c>
      <c r="BN944" s="18">
        <v>5</v>
      </c>
      <c r="BO944" s="18" t="s">
        <v>1410</v>
      </c>
      <c r="BP944" s="18" t="s">
        <v>257</v>
      </c>
      <c r="BQ944" s="18" t="s">
        <v>257</v>
      </c>
      <c r="BR944" s="18" t="s">
        <v>1414</v>
      </c>
      <c r="BS944" s="18" t="s">
        <v>1415</v>
      </c>
      <c r="BT944" s="55">
        <v>0.48</v>
      </c>
      <c r="BU944" s="18" t="s">
        <v>1416</v>
      </c>
      <c r="BV944" s="18" t="s">
        <v>479</v>
      </c>
      <c r="BW944" s="18">
        <v>8</v>
      </c>
      <c r="BX944" s="18" t="s">
        <v>672</v>
      </c>
      <c r="BY944" s="18" t="s">
        <v>257</v>
      </c>
      <c r="BZ944" s="18" t="s">
        <v>257</v>
      </c>
      <c r="CA944" s="18">
        <v>0.1</v>
      </c>
      <c r="CB944" s="18">
        <f t="shared" si="228"/>
        <v>0.1</v>
      </c>
      <c r="CC944" s="18" t="s">
        <v>557</v>
      </c>
      <c r="CD944" s="18">
        <v>5</v>
      </c>
      <c r="CE944" s="18" t="s">
        <v>1410</v>
      </c>
      <c r="CF944" s="18" t="s">
        <v>257</v>
      </c>
      <c r="CG944" s="18" t="s">
        <v>257</v>
      </c>
      <c r="CH944" s="18" t="s">
        <v>1417</v>
      </c>
      <c r="CI944" s="18"/>
      <c r="CJ944" s="18"/>
      <c r="CK944" s="18"/>
      <c r="CL944" s="18"/>
      <c r="CM944" s="18"/>
      <c r="CN944" s="18"/>
      <c r="CO944" s="18"/>
      <c r="CP944" s="18"/>
      <c r="CQ944" s="18"/>
      <c r="CR944" s="18"/>
      <c r="CS944" s="18"/>
      <c r="CT944" s="18"/>
      <c r="CU944" s="18"/>
      <c r="CV944" s="18"/>
      <c r="CW944" s="18"/>
      <c r="CX944" s="18"/>
      <c r="CY944" s="18"/>
      <c r="CZ944" s="18"/>
      <c r="DA944" s="18"/>
      <c r="DB944" s="18"/>
      <c r="DC944" s="18"/>
      <c r="DD944" s="18"/>
      <c r="DE944" s="18"/>
      <c r="DF944" s="18"/>
      <c r="DG944" s="18"/>
      <c r="DH944" s="18"/>
      <c r="DI944" s="18"/>
      <c r="DJ944" s="18"/>
      <c r="DK944" s="18"/>
      <c r="DL944" s="18"/>
      <c r="DM944" s="18"/>
      <c r="DN944" s="18"/>
      <c r="DO944" s="18"/>
      <c r="DP944" s="18"/>
      <c r="DQ944" s="18"/>
      <c r="DR944" s="18"/>
      <c r="DS944" s="18"/>
      <c r="DT944" s="18"/>
      <c r="DU944" s="18"/>
      <c r="DV944" s="18"/>
      <c r="DW944" s="18"/>
      <c r="DX944" s="18"/>
      <c r="DY944" s="24"/>
      <c r="DZ944" s="18">
        <v>0</v>
      </c>
      <c r="EA944" s="18"/>
      <c r="EB944" s="18"/>
      <c r="EC944" s="18"/>
      <c r="ED944" s="18"/>
      <c r="EE944" s="18">
        <v>1</v>
      </c>
      <c r="EF944" s="18">
        <v>1</v>
      </c>
      <c r="EG944" s="18">
        <v>0</v>
      </c>
      <c r="EH944" s="18" t="s">
        <v>1418</v>
      </c>
      <c r="EI944" s="18" cm="1">
        <f t="array" ref="EI944">IF(SUMPRODUCT(--(DO944:DS944&lt;&gt;""))=0, 0,1)</f>
        <v>0</v>
      </c>
      <c r="EJ944" s="18" cm="1">
        <f t="array" ref="EJ944">IF(SUMPRODUCT(--(DT944:EG944&lt;&gt;""))=0, 0,1)</f>
        <v>1</v>
      </c>
      <c r="EK944" s="18" cm="1">
        <f t="array" ref="EK944">IF(SUMPRODUCT(--(EC944:EG944&lt;&gt;""))=0, 0,1)</f>
        <v>1</v>
      </c>
      <c r="EL944" s="18" cm="1">
        <f t="array" ref="EL944">IF(SUMPRODUCT(--(EE944:EG944&lt;&gt;""))=0, 0,1)</f>
        <v>1</v>
      </c>
      <c r="EM944" s="18">
        <f t="shared" si="217"/>
        <v>1</v>
      </c>
      <c r="EN944" s="18" t="str">
        <f t="shared" si="218"/>
        <v>NA</v>
      </c>
      <c r="EO944" s="18">
        <f t="shared" si="219"/>
        <v>1</v>
      </c>
      <c r="EP944" s="18">
        <f t="shared" si="220"/>
        <v>1</v>
      </c>
      <c r="EQ944" s="18">
        <f t="shared" si="221"/>
        <v>1</v>
      </c>
      <c r="ER944" s="58" t="s">
        <v>2080</v>
      </c>
      <c r="ES944" s="59">
        <v>43794</v>
      </c>
      <c r="ET944" s="18" t="s">
        <v>1398</v>
      </c>
      <c r="EU944" s="18" t="s">
        <v>1398</v>
      </c>
    </row>
    <row r="945" spans="1:151" ht="15.75" customHeight="1" x14ac:dyDescent="0.2">
      <c r="A945" s="5" t="s">
        <v>374</v>
      </c>
      <c r="B945" s="24" t="s">
        <v>1397</v>
      </c>
      <c r="C945" s="26">
        <v>1</v>
      </c>
      <c r="D945" s="18" t="s">
        <v>874</v>
      </c>
      <c r="E945" s="18" t="s">
        <v>257</v>
      </c>
      <c r="F945" s="18" t="s">
        <v>553</v>
      </c>
      <c r="G945" s="18" t="s">
        <v>728</v>
      </c>
      <c r="H945" s="18" t="s">
        <v>1428</v>
      </c>
      <c r="I945" s="18" t="s">
        <v>1426</v>
      </c>
      <c r="J945" s="18" t="s">
        <v>363</v>
      </c>
      <c r="K945" s="18" t="s">
        <v>363</v>
      </c>
      <c r="L945" s="18" t="s">
        <v>363</v>
      </c>
      <c r="M945" s="18" t="s">
        <v>253</v>
      </c>
      <c r="N945" s="56">
        <v>74</v>
      </c>
      <c r="O945" s="18" t="s">
        <v>1399</v>
      </c>
      <c r="P945" s="18" t="s">
        <v>261</v>
      </c>
      <c r="Q945" s="18" t="s">
        <v>254</v>
      </c>
      <c r="R945" s="24" t="s">
        <v>257</v>
      </c>
      <c r="S945" s="24" t="s">
        <v>257</v>
      </c>
      <c r="T945" s="26" t="s">
        <v>1402</v>
      </c>
      <c r="U945" s="26" t="s">
        <v>1403</v>
      </c>
      <c r="V945" s="26" t="s">
        <v>1404</v>
      </c>
      <c r="W945" s="26" t="s">
        <v>1405</v>
      </c>
      <c r="X945" s="18" t="s">
        <v>1406</v>
      </c>
      <c r="Y945" s="18">
        <v>400</v>
      </c>
      <c r="Z945" s="18" t="s">
        <v>474</v>
      </c>
      <c r="AA945" s="18">
        <v>400</v>
      </c>
      <c r="AB945" s="57" t="s">
        <v>257</v>
      </c>
      <c r="AC945" s="18" t="s">
        <v>595</v>
      </c>
      <c r="AD945" s="18" t="s">
        <v>595</v>
      </c>
      <c r="AE945" s="18" t="s">
        <v>595</v>
      </c>
      <c r="AF945" s="18" t="s">
        <v>595</v>
      </c>
      <c r="AG945" s="18" t="s">
        <v>595</v>
      </c>
      <c r="AH945" s="18" t="s">
        <v>257</v>
      </c>
      <c r="AI945" s="18">
        <v>5</v>
      </c>
      <c r="AJ945" s="18" t="s">
        <v>522</v>
      </c>
      <c r="AK945" s="18">
        <v>5</v>
      </c>
      <c r="AL945" s="18" t="s">
        <v>1407</v>
      </c>
      <c r="AM945" s="18" t="s">
        <v>376</v>
      </c>
      <c r="AN945" s="56">
        <v>0</v>
      </c>
      <c r="AO945" s="18" t="s">
        <v>1408</v>
      </c>
      <c r="AP945" s="18" t="s">
        <v>1409</v>
      </c>
      <c r="AQ945" s="18">
        <v>10</v>
      </c>
      <c r="AR945" s="18" t="s">
        <v>672</v>
      </c>
      <c r="AS945" s="18" t="s">
        <v>257</v>
      </c>
      <c r="AT945" s="18" t="s">
        <v>257</v>
      </c>
      <c r="AU945" s="18" t="s">
        <v>257</v>
      </c>
      <c r="AV945" s="18" t="s">
        <v>257</v>
      </c>
      <c r="AW945" s="18" t="s">
        <v>257</v>
      </c>
      <c r="AX945" s="18">
        <v>5</v>
      </c>
      <c r="AY945" s="18" t="s">
        <v>1410</v>
      </c>
      <c r="AZ945" s="5" t="s">
        <v>257</v>
      </c>
      <c r="BA945" s="5" t="s">
        <v>257</v>
      </c>
      <c r="BB945" s="18" t="s">
        <v>1411</v>
      </c>
      <c r="BC945" s="18" t="s">
        <v>1412</v>
      </c>
      <c r="BD945" s="56">
        <v>0</v>
      </c>
      <c r="BE945" s="18" t="s">
        <v>1413</v>
      </c>
      <c r="BF945" s="18" t="s">
        <v>1409</v>
      </c>
      <c r="BG945" s="18">
        <v>10</v>
      </c>
      <c r="BH945" s="18" t="s">
        <v>672</v>
      </c>
      <c r="BI945" s="18" t="s">
        <v>257</v>
      </c>
      <c r="BJ945" s="18" t="s">
        <v>257</v>
      </c>
      <c r="BK945" s="18" t="s">
        <v>257</v>
      </c>
      <c r="BL945" s="18" t="s">
        <v>257</v>
      </c>
      <c r="BM945" s="18" t="s">
        <v>257</v>
      </c>
      <c r="BN945" s="18">
        <v>5</v>
      </c>
      <c r="BO945" s="18" t="s">
        <v>1410</v>
      </c>
      <c r="BP945" s="18" t="s">
        <v>257</v>
      </c>
      <c r="BQ945" s="18" t="s">
        <v>257</v>
      </c>
      <c r="BR945" s="18" t="s">
        <v>1414</v>
      </c>
      <c r="BS945" s="18" t="s">
        <v>1415</v>
      </c>
      <c r="BT945" s="55">
        <v>0.6</v>
      </c>
      <c r="BU945" s="18" t="s">
        <v>1416</v>
      </c>
      <c r="BV945" s="18" t="s">
        <v>479</v>
      </c>
      <c r="BW945" s="18">
        <v>9</v>
      </c>
      <c r="BX945" s="18" t="s">
        <v>672</v>
      </c>
      <c r="BY945" s="18" t="s">
        <v>257</v>
      </c>
      <c r="BZ945" s="18" t="s">
        <v>257</v>
      </c>
      <c r="CA945" s="18">
        <v>0.12</v>
      </c>
      <c r="CB945" s="18">
        <f t="shared" si="228"/>
        <v>0.12</v>
      </c>
      <c r="CC945" s="18" t="s">
        <v>557</v>
      </c>
      <c r="CD945" s="18">
        <v>5</v>
      </c>
      <c r="CE945" s="18" t="s">
        <v>1410</v>
      </c>
      <c r="CF945" s="18" t="s">
        <v>257</v>
      </c>
      <c r="CG945" s="18" t="s">
        <v>257</v>
      </c>
      <c r="CH945" s="18" t="s">
        <v>1417</v>
      </c>
      <c r="CI945" s="18"/>
      <c r="CJ945" s="18"/>
      <c r="CK945" s="18"/>
      <c r="CL945" s="18"/>
      <c r="CM945" s="18"/>
      <c r="CN945" s="18"/>
      <c r="CO945" s="18"/>
      <c r="CP945" s="18"/>
      <c r="CQ945" s="18"/>
      <c r="CR945" s="18"/>
      <c r="CS945" s="18"/>
      <c r="CT945" s="18"/>
      <c r="CU945" s="18"/>
      <c r="CV945" s="18"/>
      <c r="CW945" s="18"/>
      <c r="CX945" s="18"/>
      <c r="CY945" s="18"/>
      <c r="CZ945" s="18"/>
      <c r="DA945" s="18"/>
      <c r="DB945" s="18"/>
      <c r="DC945" s="18"/>
      <c r="DD945" s="18"/>
      <c r="DE945" s="18"/>
      <c r="DF945" s="18"/>
      <c r="DG945" s="18"/>
      <c r="DH945" s="18"/>
      <c r="DI945" s="18"/>
      <c r="DJ945" s="18"/>
      <c r="DK945" s="18"/>
      <c r="DL945" s="18"/>
      <c r="DM945" s="18"/>
      <c r="DN945" s="18"/>
      <c r="DO945" s="18"/>
      <c r="DP945" s="18"/>
      <c r="DQ945" s="18"/>
      <c r="DR945" s="18"/>
      <c r="DS945" s="18"/>
      <c r="DT945" s="18"/>
      <c r="DU945" s="18"/>
      <c r="DV945" s="18"/>
      <c r="DW945" s="18"/>
      <c r="DX945" s="18"/>
      <c r="DY945" s="24"/>
      <c r="DZ945" s="18">
        <v>0</v>
      </c>
      <c r="EA945" s="18"/>
      <c r="EB945" s="18"/>
      <c r="EC945" s="18"/>
      <c r="ED945" s="18"/>
      <c r="EE945" s="18">
        <v>1</v>
      </c>
      <c r="EF945" s="18">
        <v>1</v>
      </c>
      <c r="EG945" s="18">
        <v>1</v>
      </c>
      <c r="EH945" s="18" t="s">
        <v>1418</v>
      </c>
      <c r="EI945" s="18" cm="1">
        <f t="array" ref="EI945">IF(SUMPRODUCT(--(DO945:DS945&lt;&gt;""))=0, 0,1)</f>
        <v>0</v>
      </c>
      <c r="EJ945" s="18" cm="1">
        <f t="array" ref="EJ945">IF(SUMPRODUCT(--(DT945:EG945&lt;&gt;""))=0, 0,1)</f>
        <v>1</v>
      </c>
      <c r="EK945" s="18" cm="1">
        <f t="array" ref="EK945">IF(SUMPRODUCT(--(EC945:EG945&lt;&gt;""))=0, 0,1)</f>
        <v>1</v>
      </c>
      <c r="EL945" s="18" cm="1">
        <f t="array" ref="EL945">IF(SUMPRODUCT(--(EE945:EG945&lt;&gt;""))=0, 0,1)</f>
        <v>1</v>
      </c>
      <c r="EM945" s="18">
        <f t="shared" si="217"/>
        <v>1</v>
      </c>
      <c r="EN945" s="18" t="str">
        <f t="shared" si="218"/>
        <v>NA</v>
      </c>
      <c r="EO945" s="18">
        <f t="shared" si="219"/>
        <v>1</v>
      </c>
      <c r="EP945" s="18">
        <f t="shared" si="220"/>
        <v>1</v>
      </c>
      <c r="EQ945" s="18">
        <f t="shared" si="221"/>
        <v>1</v>
      </c>
      <c r="ER945" s="58" t="s">
        <v>2080</v>
      </c>
      <c r="ES945" s="59">
        <v>43794</v>
      </c>
      <c r="ET945" s="18" t="s">
        <v>1398</v>
      </c>
      <c r="EU945" s="18" t="s">
        <v>1398</v>
      </c>
    </row>
    <row r="946" spans="1:151" ht="15.75" customHeight="1" x14ac:dyDescent="0.2">
      <c r="A946" s="5" t="s">
        <v>374</v>
      </c>
      <c r="B946" s="24" t="s">
        <v>1397</v>
      </c>
      <c r="C946" s="26">
        <v>1</v>
      </c>
      <c r="D946" s="18" t="s">
        <v>1401</v>
      </c>
      <c r="E946" s="18" t="s">
        <v>257</v>
      </c>
      <c r="F946" s="18" t="s">
        <v>553</v>
      </c>
      <c r="G946" s="18" t="s">
        <v>1429</v>
      </c>
      <c r="H946" s="18" t="s">
        <v>1430</v>
      </c>
      <c r="I946" s="18" t="s">
        <v>1420</v>
      </c>
      <c r="J946" s="18" t="s">
        <v>363</v>
      </c>
      <c r="K946" s="18" t="s">
        <v>363</v>
      </c>
      <c r="L946" s="18" t="s">
        <v>363</v>
      </c>
      <c r="M946" s="18" t="s">
        <v>253</v>
      </c>
      <c r="N946" s="56">
        <v>74</v>
      </c>
      <c r="O946" s="18" t="s">
        <v>1399</v>
      </c>
      <c r="P946" s="18" t="s">
        <v>261</v>
      </c>
      <c r="Q946" s="18" t="s">
        <v>254</v>
      </c>
      <c r="R946" s="24" t="s">
        <v>257</v>
      </c>
      <c r="S946" s="24" t="s">
        <v>257</v>
      </c>
      <c r="T946" s="26" t="s">
        <v>1402</v>
      </c>
      <c r="U946" s="26" t="s">
        <v>1403</v>
      </c>
      <c r="V946" s="26" t="s">
        <v>1404</v>
      </c>
      <c r="W946" s="26" t="s">
        <v>1405</v>
      </c>
      <c r="X946" s="18" t="s">
        <v>1406</v>
      </c>
      <c r="Y946" s="18">
        <v>0</v>
      </c>
      <c r="Z946" s="18" t="s">
        <v>474</v>
      </c>
      <c r="AA946" s="18">
        <v>0</v>
      </c>
      <c r="AB946" s="57" t="s">
        <v>257</v>
      </c>
      <c r="AC946" s="18" t="s">
        <v>595</v>
      </c>
      <c r="AD946" s="18" t="s">
        <v>595</v>
      </c>
      <c r="AE946" s="18" t="s">
        <v>595</v>
      </c>
      <c r="AF946" s="18" t="s">
        <v>595</v>
      </c>
      <c r="AG946" s="18" t="s">
        <v>595</v>
      </c>
      <c r="AH946" s="18" t="s">
        <v>257</v>
      </c>
      <c r="AI946" s="18">
        <v>5</v>
      </c>
      <c r="AJ946" s="18" t="s">
        <v>522</v>
      </c>
      <c r="AK946" s="18">
        <v>5</v>
      </c>
      <c r="AL946" s="18" t="s">
        <v>1407</v>
      </c>
      <c r="AM946" s="18" t="s">
        <v>376</v>
      </c>
      <c r="AN946" s="56">
        <v>0</v>
      </c>
      <c r="AO946" s="18" t="s">
        <v>1408</v>
      </c>
      <c r="AP946" s="18" t="s">
        <v>1409</v>
      </c>
      <c r="AQ946" s="18">
        <v>10</v>
      </c>
      <c r="AR946" s="18" t="s">
        <v>672</v>
      </c>
      <c r="AS946" s="18" t="s">
        <v>257</v>
      </c>
      <c r="AT946" s="18" t="s">
        <v>257</v>
      </c>
      <c r="AU946" s="18" t="s">
        <v>257</v>
      </c>
      <c r="AV946" s="18" t="s">
        <v>257</v>
      </c>
      <c r="AW946" s="18" t="s">
        <v>257</v>
      </c>
      <c r="AX946" s="18">
        <v>5</v>
      </c>
      <c r="AY946" s="18" t="s">
        <v>1410</v>
      </c>
      <c r="AZ946" s="5" t="s">
        <v>257</v>
      </c>
      <c r="BA946" s="5" t="s">
        <v>257</v>
      </c>
      <c r="BB946" s="18" t="s">
        <v>1411</v>
      </c>
      <c r="BC946" s="18" t="s">
        <v>1412</v>
      </c>
      <c r="BD946" s="56">
        <v>0</v>
      </c>
      <c r="BE946" s="18" t="s">
        <v>1413</v>
      </c>
      <c r="BF946" s="18" t="s">
        <v>1409</v>
      </c>
      <c r="BG946" s="18">
        <v>10</v>
      </c>
      <c r="BH946" s="18" t="s">
        <v>672</v>
      </c>
      <c r="BI946" s="18" t="s">
        <v>257</v>
      </c>
      <c r="BJ946" s="18" t="s">
        <v>257</v>
      </c>
      <c r="BK946" s="18" t="s">
        <v>257</v>
      </c>
      <c r="BL946" s="18" t="s">
        <v>257</v>
      </c>
      <c r="BM946" s="18" t="s">
        <v>257</v>
      </c>
      <c r="BN946" s="18">
        <v>5</v>
      </c>
      <c r="BO946" s="18" t="s">
        <v>1410</v>
      </c>
      <c r="BP946" s="18" t="s">
        <v>257</v>
      </c>
      <c r="BQ946" s="18" t="s">
        <v>257</v>
      </c>
      <c r="BR946" s="18" t="s">
        <v>1414</v>
      </c>
      <c r="BS946" s="18" t="s">
        <v>1415</v>
      </c>
      <c r="BT946" s="55">
        <v>0</v>
      </c>
      <c r="BU946" s="18" t="s">
        <v>1416</v>
      </c>
      <c r="BV946" s="18" t="s">
        <v>479</v>
      </c>
      <c r="BW946" s="18">
        <v>0</v>
      </c>
      <c r="BX946" s="18" t="s">
        <v>672</v>
      </c>
      <c r="BY946" s="18" t="s">
        <v>257</v>
      </c>
      <c r="BZ946" s="18" t="s">
        <v>257</v>
      </c>
      <c r="CA946" s="18">
        <v>0</v>
      </c>
      <c r="CB946" s="18">
        <f t="shared" si="228"/>
        <v>0</v>
      </c>
      <c r="CC946" s="18" t="s">
        <v>557</v>
      </c>
      <c r="CD946" s="18">
        <v>5</v>
      </c>
      <c r="CE946" s="18" t="s">
        <v>1410</v>
      </c>
      <c r="CF946" s="18" t="s">
        <v>257</v>
      </c>
      <c r="CG946" s="18" t="s">
        <v>257</v>
      </c>
      <c r="CH946" s="18" t="s">
        <v>1417</v>
      </c>
      <c r="CI946" s="18"/>
      <c r="CJ946" s="18"/>
      <c r="CK946" s="18"/>
      <c r="CL946" s="18"/>
      <c r="CM946" s="18"/>
      <c r="CN946" s="18"/>
      <c r="CO946" s="18"/>
      <c r="CP946" s="18"/>
      <c r="CQ946" s="18"/>
      <c r="CR946" s="18"/>
      <c r="CS946" s="18"/>
      <c r="CT946" s="18"/>
      <c r="CU946" s="18"/>
      <c r="CV946" s="18"/>
      <c r="CW946" s="18"/>
      <c r="CX946" s="18"/>
      <c r="CY946" s="18"/>
      <c r="CZ946" s="18"/>
      <c r="DA946" s="18"/>
      <c r="DB946" s="18"/>
      <c r="DC946" s="18"/>
      <c r="DD946" s="18"/>
      <c r="DE946" s="18"/>
      <c r="DF946" s="18"/>
      <c r="DG946" s="18"/>
      <c r="DH946" s="18"/>
      <c r="DI946" s="18"/>
      <c r="DJ946" s="18"/>
      <c r="DK946" s="18"/>
      <c r="DL946" s="18"/>
      <c r="DM946" s="18"/>
      <c r="DN946" s="18"/>
      <c r="DO946" s="18"/>
      <c r="DP946" s="18"/>
      <c r="DQ946" s="18"/>
      <c r="DR946" s="18"/>
      <c r="DS946" s="18"/>
      <c r="DT946" s="18"/>
      <c r="DU946" s="18"/>
      <c r="DV946" s="18"/>
      <c r="DW946" s="18"/>
      <c r="DX946" s="18"/>
      <c r="DY946" s="24"/>
      <c r="DZ946" s="18">
        <v>0</v>
      </c>
      <c r="EA946" s="18"/>
      <c r="EB946" s="18"/>
      <c r="EC946" s="18"/>
      <c r="ED946" s="18"/>
      <c r="EE946" s="18">
        <v>0</v>
      </c>
      <c r="EF946" s="18">
        <v>0</v>
      </c>
      <c r="EG946" s="18">
        <v>0</v>
      </c>
      <c r="EH946" s="18" t="s">
        <v>1418</v>
      </c>
      <c r="EI946" s="18" cm="1">
        <f t="array" ref="EI946">IF(SUMPRODUCT(--(DO946:DS946&lt;&gt;""))=0, 0,1)</f>
        <v>0</v>
      </c>
      <c r="EJ946" s="18" cm="1">
        <f t="array" ref="EJ946">IF(SUMPRODUCT(--(DT946:EG946&lt;&gt;""))=0, 0,1)</f>
        <v>1</v>
      </c>
      <c r="EK946" s="18" cm="1">
        <f t="array" ref="EK946">IF(SUMPRODUCT(--(EC946:EG946&lt;&gt;""))=0, 0,1)</f>
        <v>1</v>
      </c>
      <c r="EL946" s="18" cm="1">
        <f t="array" ref="EL946">IF(SUMPRODUCT(--(EE946:EG946&lt;&gt;""))=0, 0,1)</f>
        <v>1</v>
      </c>
      <c r="EM946" s="18">
        <f t="shared" si="217"/>
        <v>0</v>
      </c>
      <c r="EN946" s="18" t="str">
        <f t="shared" si="218"/>
        <v>NA</v>
      </c>
      <c r="EO946" s="18">
        <f t="shared" si="219"/>
        <v>0</v>
      </c>
      <c r="EP946" s="18">
        <f t="shared" si="220"/>
        <v>0</v>
      </c>
      <c r="EQ946" s="18">
        <f t="shared" si="221"/>
        <v>0</v>
      </c>
      <c r="ER946" s="58" t="s">
        <v>2080</v>
      </c>
      <c r="ES946" s="59">
        <v>43794</v>
      </c>
      <c r="ET946" s="18" t="s">
        <v>1398</v>
      </c>
      <c r="EU946" s="18" t="s">
        <v>1398</v>
      </c>
    </row>
    <row r="947" spans="1:151" ht="15.75" customHeight="1" x14ac:dyDescent="0.2">
      <c r="A947" s="5" t="s">
        <v>374</v>
      </c>
      <c r="B947" s="24" t="s">
        <v>1397</v>
      </c>
      <c r="C947" s="26">
        <v>1</v>
      </c>
      <c r="D947" s="18" t="s">
        <v>868</v>
      </c>
      <c r="E947" s="18" t="s">
        <v>257</v>
      </c>
      <c r="F947" s="18" t="s">
        <v>553</v>
      </c>
      <c r="G947" s="18" t="s">
        <v>1429</v>
      </c>
      <c r="H947" s="18" t="s">
        <v>1430</v>
      </c>
      <c r="I947" s="18" t="s">
        <v>1420</v>
      </c>
      <c r="J947" s="18" t="s">
        <v>363</v>
      </c>
      <c r="K947" s="18" t="s">
        <v>363</v>
      </c>
      <c r="L947" s="18" t="s">
        <v>363</v>
      </c>
      <c r="M947" s="18" t="s">
        <v>253</v>
      </c>
      <c r="N947" s="56">
        <v>74</v>
      </c>
      <c r="O947" s="18" t="s">
        <v>1399</v>
      </c>
      <c r="P947" s="18" t="s">
        <v>261</v>
      </c>
      <c r="Q947" s="18" t="s">
        <v>254</v>
      </c>
      <c r="R947" s="24" t="s">
        <v>257</v>
      </c>
      <c r="S947" s="24" t="s">
        <v>257</v>
      </c>
      <c r="T947" s="26" t="s">
        <v>1402</v>
      </c>
      <c r="U947" s="26" t="s">
        <v>1403</v>
      </c>
      <c r="V947" s="26" t="s">
        <v>1404</v>
      </c>
      <c r="W947" s="26" t="s">
        <v>1405</v>
      </c>
      <c r="X947" s="18" t="s">
        <v>1406</v>
      </c>
      <c r="Y947" s="18">
        <v>50</v>
      </c>
      <c r="Z947" s="18" t="s">
        <v>474</v>
      </c>
      <c r="AA947" s="18">
        <v>50</v>
      </c>
      <c r="AB947" s="57" t="s">
        <v>257</v>
      </c>
      <c r="AC947" s="18" t="s">
        <v>595</v>
      </c>
      <c r="AD947" s="18" t="s">
        <v>595</v>
      </c>
      <c r="AE947" s="18" t="s">
        <v>595</v>
      </c>
      <c r="AF947" s="18" t="s">
        <v>595</v>
      </c>
      <c r="AG947" s="18" t="s">
        <v>595</v>
      </c>
      <c r="AH947" s="18" t="s">
        <v>257</v>
      </c>
      <c r="AI947" s="18">
        <v>5</v>
      </c>
      <c r="AJ947" s="18" t="s">
        <v>522</v>
      </c>
      <c r="AK947" s="18">
        <v>5</v>
      </c>
      <c r="AL947" s="18" t="s">
        <v>1407</v>
      </c>
      <c r="AM947" s="18" t="s">
        <v>376</v>
      </c>
      <c r="AN947" s="56">
        <v>0</v>
      </c>
      <c r="AO947" s="18" t="s">
        <v>1408</v>
      </c>
      <c r="AP947" s="18" t="s">
        <v>1409</v>
      </c>
      <c r="AQ947" s="18">
        <v>10</v>
      </c>
      <c r="AR947" s="18" t="s">
        <v>672</v>
      </c>
      <c r="AS947" s="18" t="s">
        <v>257</v>
      </c>
      <c r="AT947" s="18" t="s">
        <v>257</v>
      </c>
      <c r="AU947" s="18" t="s">
        <v>257</v>
      </c>
      <c r="AV947" s="18" t="s">
        <v>257</v>
      </c>
      <c r="AW947" s="18" t="s">
        <v>257</v>
      </c>
      <c r="AX947" s="18">
        <v>5</v>
      </c>
      <c r="AY947" s="18" t="s">
        <v>1410</v>
      </c>
      <c r="AZ947" s="5" t="s">
        <v>257</v>
      </c>
      <c r="BA947" s="5" t="s">
        <v>257</v>
      </c>
      <c r="BB947" s="18" t="s">
        <v>1411</v>
      </c>
      <c r="BC947" s="18" t="s">
        <v>1412</v>
      </c>
      <c r="BD947" s="56">
        <v>10</v>
      </c>
      <c r="BE947" s="18" t="s">
        <v>1413</v>
      </c>
      <c r="BF947" s="18" t="s">
        <v>1409</v>
      </c>
      <c r="BG947" s="18">
        <v>10</v>
      </c>
      <c r="BH947" s="18" t="s">
        <v>672</v>
      </c>
      <c r="BI947" s="18" t="s">
        <v>257</v>
      </c>
      <c r="BJ947" s="18" t="s">
        <v>257</v>
      </c>
      <c r="BK947" s="18" t="s">
        <v>257</v>
      </c>
      <c r="BL947" s="18" t="s">
        <v>257</v>
      </c>
      <c r="BM947" s="18" t="s">
        <v>257</v>
      </c>
      <c r="BN947" s="18">
        <v>5</v>
      </c>
      <c r="BO947" s="18" t="s">
        <v>1410</v>
      </c>
      <c r="BP947" s="18" t="s">
        <v>257</v>
      </c>
      <c r="BQ947" s="18" t="s">
        <v>257</v>
      </c>
      <c r="BR947" s="18" t="s">
        <v>1414</v>
      </c>
      <c r="BS947" s="18" t="s">
        <v>1415</v>
      </c>
      <c r="BT947" s="55">
        <v>0.2</v>
      </c>
      <c r="BU947" s="18" t="s">
        <v>1416</v>
      </c>
      <c r="BV947" s="18" t="s">
        <v>479</v>
      </c>
      <c r="BW947" s="18">
        <v>1</v>
      </c>
      <c r="BX947" s="18" t="s">
        <v>672</v>
      </c>
      <c r="BY947" s="18" t="s">
        <v>257</v>
      </c>
      <c r="BZ947" s="18" t="s">
        <v>257</v>
      </c>
      <c r="CA947" s="18">
        <v>0</v>
      </c>
      <c r="CB947" s="18">
        <f t="shared" si="228"/>
        <v>0</v>
      </c>
      <c r="CC947" s="18" t="s">
        <v>557</v>
      </c>
      <c r="CD947" s="18">
        <v>5</v>
      </c>
      <c r="CE947" s="18" t="s">
        <v>1410</v>
      </c>
      <c r="CF947" s="18" t="s">
        <v>257</v>
      </c>
      <c r="CG947" s="18" t="s">
        <v>257</v>
      </c>
      <c r="CH947" s="18" t="s">
        <v>1417</v>
      </c>
      <c r="CI947" s="18"/>
      <c r="CJ947" s="18"/>
      <c r="CK947" s="18"/>
      <c r="CL947" s="18"/>
      <c r="CM947" s="18"/>
      <c r="CN947" s="18"/>
      <c r="CO947" s="18"/>
      <c r="CP947" s="18"/>
      <c r="CQ947" s="18"/>
      <c r="CR947" s="18"/>
      <c r="CS947" s="18"/>
      <c r="CT947" s="18"/>
      <c r="CU947" s="18"/>
      <c r="CV947" s="18"/>
      <c r="CW947" s="18"/>
      <c r="CX947" s="18"/>
      <c r="CY947" s="18"/>
      <c r="CZ947" s="18"/>
      <c r="DA947" s="18"/>
      <c r="DB947" s="18"/>
      <c r="DC947" s="18"/>
      <c r="DD947" s="18"/>
      <c r="DE947" s="18"/>
      <c r="DF947" s="18"/>
      <c r="DG947" s="18"/>
      <c r="DH947" s="18"/>
      <c r="DI947" s="18"/>
      <c r="DJ947" s="18"/>
      <c r="DK947" s="18"/>
      <c r="DL947" s="18"/>
      <c r="DM947" s="18"/>
      <c r="DN947" s="18"/>
      <c r="DO947" s="18"/>
      <c r="DP947" s="18"/>
      <c r="DQ947" s="18"/>
      <c r="DR947" s="18"/>
      <c r="DS947" s="18"/>
      <c r="DT947" s="18"/>
      <c r="DU947" s="18"/>
      <c r="DV947" s="18"/>
      <c r="DW947" s="18"/>
      <c r="DX947" s="18"/>
      <c r="DY947" s="24"/>
      <c r="DZ947" s="18">
        <v>0</v>
      </c>
      <c r="EA947" s="18"/>
      <c r="EB947" s="18"/>
      <c r="EC947" s="18"/>
      <c r="ED947" s="18"/>
      <c r="EE947" s="18">
        <v>1</v>
      </c>
      <c r="EF947" s="18">
        <v>0</v>
      </c>
      <c r="EG947" s="18">
        <v>0</v>
      </c>
      <c r="EH947" s="18" t="s">
        <v>1418</v>
      </c>
      <c r="EI947" s="18" cm="1">
        <f t="array" ref="EI947">IF(SUMPRODUCT(--(DO947:DS947&lt;&gt;""))=0, 0,1)</f>
        <v>0</v>
      </c>
      <c r="EJ947" s="18" cm="1">
        <f t="array" ref="EJ947">IF(SUMPRODUCT(--(DT947:EG947&lt;&gt;""))=0, 0,1)</f>
        <v>1</v>
      </c>
      <c r="EK947" s="18" cm="1">
        <f t="array" ref="EK947">IF(SUMPRODUCT(--(EC947:EG947&lt;&gt;""))=0, 0,1)</f>
        <v>1</v>
      </c>
      <c r="EL947" s="18" cm="1">
        <f t="array" ref="EL947">IF(SUMPRODUCT(--(EE947:EG947&lt;&gt;""))=0, 0,1)</f>
        <v>1</v>
      </c>
      <c r="EM947" s="18">
        <f t="shared" si="217"/>
        <v>1</v>
      </c>
      <c r="EN947" s="18" t="str">
        <f t="shared" si="218"/>
        <v>NA</v>
      </c>
      <c r="EO947" s="18">
        <f t="shared" si="219"/>
        <v>1</v>
      </c>
      <c r="EP947" s="18">
        <f t="shared" si="220"/>
        <v>1</v>
      </c>
      <c r="EQ947" s="18">
        <f t="shared" si="221"/>
        <v>1</v>
      </c>
      <c r="ER947" s="58" t="s">
        <v>2080</v>
      </c>
      <c r="ES947" s="59">
        <v>43794</v>
      </c>
      <c r="ET947" s="18" t="s">
        <v>1398</v>
      </c>
      <c r="EU947" s="18" t="s">
        <v>1398</v>
      </c>
    </row>
    <row r="948" spans="1:151" ht="15.75" customHeight="1" x14ac:dyDescent="0.2">
      <c r="A948" s="5" t="s">
        <v>374</v>
      </c>
      <c r="B948" s="24" t="s">
        <v>1397</v>
      </c>
      <c r="C948" s="26">
        <v>1</v>
      </c>
      <c r="D948" s="18" t="s">
        <v>873</v>
      </c>
      <c r="E948" s="18" t="s">
        <v>257</v>
      </c>
      <c r="F948" s="18" t="s">
        <v>553</v>
      </c>
      <c r="G948" s="18" t="s">
        <v>1429</v>
      </c>
      <c r="H948" s="18" t="s">
        <v>1430</v>
      </c>
      <c r="I948" s="18" t="s">
        <v>1420</v>
      </c>
      <c r="J948" s="18" t="s">
        <v>363</v>
      </c>
      <c r="K948" s="18" t="s">
        <v>363</v>
      </c>
      <c r="L948" s="18" t="s">
        <v>363</v>
      </c>
      <c r="M948" s="18" t="s">
        <v>253</v>
      </c>
      <c r="N948" s="56">
        <v>74</v>
      </c>
      <c r="O948" s="18" t="s">
        <v>1399</v>
      </c>
      <c r="P948" s="18" t="s">
        <v>261</v>
      </c>
      <c r="Q948" s="18" t="s">
        <v>254</v>
      </c>
      <c r="R948" s="24" t="s">
        <v>257</v>
      </c>
      <c r="S948" s="24" t="s">
        <v>257</v>
      </c>
      <c r="T948" s="26" t="s">
        <v>1402</v>
      </c>
      <c r="U948" s="26" t="s">
        <v>1403</v>
      </c>
      <c r="V948" s="26" t="s">
        <v>1404</v>
      </c>
      <c r="W948" s="26" t="s">
        <v>1405</v>
      </c>
      <c r="X948" s="18" t="s">
        <v>1406</v>
      </c>
      <c r="Y948" s="18">
        <v>200</v>
      </c>
      <c r="Z948" s="18" t="s">
        <v>474</v>
      </c>
      <c r="AA948" s="18">
        <v>200</v>
      </c>
      <c r="AB948" s="57" t="s">
        <v>257</v>
      </c>
      <c r="AC948" s="18" t="s">
        <v>595</v>
      </c>
      <c r="AD948" s="18" t="s">
        <v>595</v>
      </c>
      <c r="AE948" s="18" t="s">
        <v>595</v>
      </c>
      <c r="AF948" s="18" t="s">
        <v>595</v>
      </c>
      <c r="AG948" s="18" t="s">
        <v>595</v>
      </c>
      <c r="AH948" s="18" t="s">
        <v>257</v>
      </c>
      <c r="AI948" s="18">
        <v>5</v>
      </c>
      <c r="AJ948" s="18" t="s">
        <v>522</v>
      </c>
      <c r="AK948" s="18">
        <v>5</v>
      </c>
      <c r="AL948" s="18" t="s">
        <v>1407</v>
      </c>
      <c r="AM948" s="18" t="s">
        <v>376</v>
      </c>
      <c r="AN948" s="56">
        <v>0</v>
      </c>
      <c r="AO948" s="18" t="s">
        <v>1408</v>
      </c>
      <c r="AP948" s="18" t="s">
        <v>1409</v>
      </c>
      <c r="AQ948" s="18">
        <v>10</v>
      </c>
      <c r="AR948" s="18" t="s">
        <v>672</v>
      </c>
      <c r="AS948" s="18" t="s">
        <v>257</v>
      </c>
      <c r="AT948" s="18" t="s">
        <v>257</v>
      </c>
      <c r="AU948" s="18" t="s">
        <v>257</v>
      </c>
      <c r="AV948" s="18" t="s">
        <v>257</v>
      </c>
      <c r="AW948" s="18" t="s">
        <v>257</v>
      </c>
      <c r="AX948" s="18">
        <v>5</v>
      </c>
      <c r="AY948" s="18" t="s">
        <v>1410</v>
      </c>
      <c r="AZ948" s="5" t="s">
        <v>257</v>
      </c>
      <c r="BA948" s="5" t="s">
        <v>257</v>
      </c>
      <c r="BB948" s="18" t="s">
        <v>1411</v>
      </c>
      <c r="BC948" s="18" t="s">
        <v>1412</v>
      </c>
      <c r="BD948" s="56">
        <v>10</v>
      </c>
      <c r="BE948" s="18" t="s">
        <v>1413</v>
      </c>
      <c r="BF948" s="18" t="s">
        <v>1409</v>
      </c>
      <c r="BG948" s="18">
        <v>10</v>
      </c>
      <c r="BH948" s="18" t="s">
        <v>672</v>
      </c>
      <c r="BI948" s="18" t="s">
        <v>257</v>
      </c>
      <c r="BJ948" s="18" t="s">
        <v>257</v>
      </c>
      <c r="BK948" s="18" t="s">
        <v>257</v>
      </c>
      <c r="BL948" s="18" t="s">
        <v>257</v>
      </c>
      <c r="BM948" s="18" t="s">
        <v>257</v>
      </c>
      <c r="BN948" s="18">
        <v>5</v>
      </c>
      <c r="BO948" s="18" t="s">
        <v>1410</v>
      </c>
      <c r="BP948" s="18" t="s">
        <v>257</v>
      </c>
      <c r="BQ948" s="18" t="s">
        <v>257</v>
      </c>
      <c r="BR948" s="18" t="s">
        <v>1414</v>
      </c>
      <c r="BS948" s="18" t="s">
        <v>1415</v>
      </c>
      <c r="BT948" s="55">
        <v>0.16</v>
      </c>
      <c r="BU948" s="18" t="s">
        <v>1416</v>
      </c>
      <c r="BV948" s="18" t="s">
        <v>479</v>
      </c>
      <c r="BW948" s="18">
        <v>4</v>
      </c>
      <c r="BX948" s="18" t="s">
        <v>672</v>
      </c>
      <c r="BY948" s="18" t="s">
        <v>257</v>
      </c>
      <c r="BZ948" s="18" t="s">
        <v>257</v>
      </c>
      <c r="CA948" s="18">
        <v>0.04</v>
      </c>
      <c r="CB948" s="18">
        <f t="shared" si="228"/>
        <v>0.04</v>
      </c>
      <c r="CC948" s="18" t="s">
        <v>557</v>
      </c>
      <c r="CD948" s="18">
        <v>5</v>
      </c>
      <c r="CE948" s="18" t="s">
        <v>1410</v>
      </c>
      <c r="CF948" s="18" t="s">
        <v>257</v>
      </c>
      <c r="CG948" s="18" t="s">
        <v>257</v>
      </c>
      <c r="CH948" s="18" t="s">
        <v>1417</v>
      </c>
      <c r="CI948" s="18"/>
      <c r="CJ948" s="18"/>
      <c r="CK948" s="18"/>
      <c r="CL948" s="18"/>
      <c r="CM948" s="18"/>
      <c r="CN948" s="18"/>
      <c r="CO948" s="18"/>
      <c r="CP948" s="18"/>
      <c r="CQ948" s="18"/>
      <c r="CR948" s="18"/>
      <c r="CS948" s="18"/>
      <c r="CT948" s="18"/>
      <c r="CU948" s="18"/>
      <c r="CV948" s="18"/>
      <c r="CW948" s="18"/>
      <c r="CX948" s="18"/>
      <c r="CY948" s="18"/>
      <c r="CZ948" s="18"/>
      <c r="DA948" s="18"/>
      <c r="DB948" s="18"/>
      <c r="DC948" s="18"/>
      <c r="DD948" s="18"/>
      <c r="DE948" s="18"/>
      <c r="DF948" s="18"/>
      <c r="DG948" s="18"/>
      <c r="DH948" s="18"/>
      <c r="DI948" s="18"/>
      <c r="DJ948" s="18"/>
      <c r="DK948" s="18"/>
      <c r="DL948" s="18"/>
      <c r="DM948" s="18"/>
      <c r="DN948" s="18"/>
      <c r="DO948" s="18"/>
      <c r="DP948" s="18"/>
      <c r="DQ948" s="18"/>
      <c r="DR948" s="18"/>
      <c r="DS948" s="18"/>
      <c r="DT948" s="18"/>
      <c r="DU948" s="18"/>
      <c r="DV948" s="18"/>
      <c r="DW948" s="18"/>
      <c r="DX948" s="18"/>
      <c r="DY948" s="24"/>
      <c r="DZ948" s="18">
        <v>0</v>
      </c>
      <c r="EA948" s="18"/>
      <c r="EB948" s="18"/>
      <c r="EC948" s="18"/>
      <c r="ED948" s="18"/>
      <c r="EE948" s="18">
        <v>1</v>
      </c>
      <c r="EF948" s="18">
        <v>0</v>
      </c>
      <c r="EG948" s="18">
        <v>0</v>
      </c>
      <c r="EH948" s="18" t="s">
        <v>1418</v>
      </c>
      <c r="EI948" s="18" cm="1">
        <f t="array" ref="EI948">IF(SUMPRODUCT(--(DO948:DS948&lt;&gt;""))=0, 0,1)</f>
        <v>0</v>
      </c>
      <c r="EJ948" s="18" cm="1">
        <f t="array" ref="EJ948">IF(SUMPRODUCT(--(DT948:EG948&lt;&gt;""))=0, 0,1)</f>
        <v>1</v>
      </c>
      <c r="EK948" s="18" cm="1">
        <f t="array" ref="EK948">IF(SUMPRODUCT(--(EC948:EG948&lt;&gt;""))=0, 0,1)</f>
        <v>1</v>
      </c>
      <c r="EL948" s="18" cm="1">
        <f t="array" ref="EL948">IF(SUMPRODUCT(--(EE948:EG948&lt;&gt;""))=0, 0,1)</f>
        <v>1</v>
      </c>
      <c r="EM948" s="18">
        <f t="shared" si="217"/>
        <v>1</v>
      </c>
      <c r="EN948" s="18" t="str">
        <f t="shared" si="218"/>
        <v>NA</v>
      </c>
      <c r="EO948" s="18">
        <f t="shared" si="219"/>
        <v>1</v>
      </c>
      <c r="EP948" s="18">
        <f t="shared" si="220"/>
        <v>1</v>
      </c>
      <c r="EQ948" s="18">
        <f t="shared" si="221"/>
        <v>1</v>
      </c>
      <c r="ER948" s="58" t="s">
        <v>2080</v>
      </c>
      <c r="ES948" s="59">
        <v>43794</v>
      </c>
      <c r="ET948" s="18" t="s">
        <v>1398</v>
      </c>
      <c r="EU948" s="18" t="s">
        <v>1398</v>
      </c>
    </row>
    <row r="949" spans="1:151" ht="15.75" customHeight="1" x14ac:dyDescent="0.2">
      <c r="A949" s="5" t="s">
        <v>374</v>
      </c>
      <c r="B949" s="24" t="s">
        <v>1397</v>
      </c>
      <c r="C949" s="26">
        <v>1</v>
      </c>
      <c r="D949" s="18" t="s">
        <v>874</v>
      </c>
      <c r="E949" s="18" t="s">
        <v>257</v>
      </c>
      <c r="F949" s="18" t="s">
        <v>553</v>
      </c>
      <c r="G949" s="18" t="s">
        <v>1429</v>
      </c>
      <c r="H949" s="18" t="s">
        <v>1430</v>
      </c>
      <c r="I949" s="18" t="s">
        <v>1420</v>
      </c>
      <c r="J949" s="18" t="s">
        <v>363</v>
      </c>
      <c r="K949" s="18" t="s">
        <v>363</v>
      </c>
      <c r="L949" s="18" t="s">
        <v>363</v>
      </c>
      <c r="M949" s="18" t="s">
        <v>253</v>
      </c>
      <c r="N949" s="56">
        <v>74</v>
      </c>
      <c r="O949" s="18" t="s">
        <v>1399</v>
      </c>
      <c r="P949" s="18" t="s">
        <v>261</v>
      </c>
      <c r="Q949" s="18" t="s">
        <v>254</v>
      </c>
      <c r="R949" s="24" t="s">
        <v>257</v>
      </c>
      <c r="S949" s="24" t="s">
        <v>257</v>
      </c>
      <c r="T949" s="26" t="s">
        <v>1402</v>
      </c>
      <c r="U949" s="26" t="s">
        <v>1403</v>
      </c>
      <c r="V949" s="26" t="s">
        <v>1404</v>
      </c>
      <c r="W949" s="26" t="s">
        <v>1405</v>
      </c>
      <c r="X949" s="18" t="s">
        <v>1406</v>
      </c>
      <c r="Y949" s="18">
        <v>400</v>
      </c>
      <c r="Z949" s="18" t="s">
        <v>474</v>
      </c>
      <c r="AA949" s="18">
        <v>400</v>
      </c>
      <c r="AB949" s="57" t="s">
        <v>257</v>
      </c>
      <c r="AC949" s="18" t="s">
        <v>595</v>
      </c>
      <c r="AD949" s="18" t="s">
        <v>595</v>
      </c>
      <c r="AE949" s="18" t="s">
        <v>595</v>
      </c>
      <c r="AF949" s="18" t="s">
        <v>595</v>
      </c>
      <c r="AG949" s="18" t="s">
        <v>595</v>
      </c>
      <c r="AH949" s="18" t="s">
        <v>257</v>
      </c>
      <c r="AI949" s="18">
        <v>5</v>
      </c>
      <c r="AJ949" s="18" t="s">
        <v>522</v>
      </c>
      <c r="AK949" s="18">
        <v>5</v>
      </c>
      <c r="AL949" s="18" t="s">
        <v>1407</v>
      </c>
      <c r="AM949" s="18" t="s">
        <v>376</v>
      </c>
      <c r="AN949" s="56">
        <v>0</v>
      </c>
      <c r="AO949" s="18" t="s">
        <v>1408</v>
      </c>
      <c r="AP949" s="18" t="s">
        <v>1409</v>
      </c>
      <c r="AQ949" s="18">
        <v>10</v>
      </c>
      <c r="AR949" s="18" t="s">
        <v>672</v>
      </c>
      <c r="AS949" s="18" t="s">
        <v>257</v>
      </c>
      <c r="AT949" s="18" t="s">
        <v>257</v>
      </c>
      <c r="AU949" s="18" t="s">
        <v>257</v>
      </c>
      <c r="AV949" s="18" t="s">
        <v>257</v>
      </c>
      <c r="AW949" s="18" t="s">
        <v>257</v>
      </c>
      <c r="AX949" s="18">
        <v>5</v>
      </c>
      <c r="AY949" s="18" t="s">
        <v>1410</v>
      </c>
      <c r="AZ949" s="5" t="s">
        <v>257</v>
      </c>
      <c r="BA949" s="5" t="s">
        <v>257</v>
      </c>
      <c r="BB949" s="18" t="s">
        <v>1411</v>
      </c>
      <c r="BC949" s="18" t="s">
        <v>1412</v>
      </c>
      <c r="BD949" s="56">
        <v>30</v>
      </c>
      <c r="BE949" s="18" t="s">
        <v>1413</v>
      </c>
      <c r="BF949" s="18" t="s">
        <v>1409</v>
      </c>
      <c r="BG949" s="18">
        <v>10</v>
      </c>
      <c r="BH949" s="18" t="s">
        <v>672</v>
      </c>
      <c r="BI949" s="18" t="s">
        <v>257</v>
      </c>
      <c r="BJ949" s="18" t="s">
        <v>257</v>
      </c>
      <c r="BK949" s="18" t="s">
        <v>257</v>
      </c>
      <c r="BL949" s="18" t="s">
        <v>257</v>
      </c>
      <c r="BM949" s="18" t="s">
        <v>257</v>
      </c>
      <c r="BN949" s="18">
        <v>5</v>
      </c>
      <c r="BO949" s="18" t="s">
        <v>1410</v>
      </c>
      <c r="BP949" s="18" t="s">
        <v>257</v>
      </c>
      <c r="BQ949" s="18" t="s">
        <v>257</v>
      </c>
      <c r="BR949" s="18" t="s">
        <v>1414</v>
      </c>
      <c r="BS949" s="18" t="s">
        <v>1415</v>
      </c>
      <c r="BT949" s="55">
        <v>0.75</v>
      </c>
      <c r="BU949" s="18" t="s">
        <v>1416</v>
      </c>
      <c r="BV949" s="18" t="s">
        <v>479</v>
      </c>
      <c r="BW949" s="18">
        <v>4</v>
      </c>
      <c r="BX949" s="18" t="s">
        <v>672</v>
      </c>
      <c r="BY949" s="18" t="s">
        <v>257</v>
      </c>
      <c r="BZ949" s="18" t="s">
        <v>257</v>
      </c>
      <c r="CA949" s="18">
        <v>0.13</v>
      </c>
      <c r="CB949" s="18">
        <f t="shared" si="228"/>
        <v>0.13</v>
      </c>
      <c r="CC949" s="18" t="s">
        <v>557</v>
      </c>
      <c r="CD949" s="18">
        <v>5</v>
      </c>
      <c r="CE949" s="18" t="s">
        <v>1410</v>
      </c>
      <c r="CF949" s="18" t="s">
        <v>257</v>
      </c>
      <c r="CG949" s="18" t="s">
        <v>257</v>
      </c>
      <c r="CH949" s="18" t="s">
        <v>1417</v>
      </c>
      <c r="CI949" s="18"/>
      <c r="CJ949" s="18"/>
      <c r="CK949" s="18"/>
      <c r="CL949" s="18"/>
      <c r="CM949" s="18"/>
      <c r="CN949" s="18"/>
      <c r="CO949" s="18"/>
      <c r="CP949" s="18"/>
      <c r="CQ949" s="18"/>
      <c r="CR949" s="18"/>
      <c r="CS949" s="18"/>
      <c r="CT949" s="18"/>
      <c r="CU949" s="18"/>
      <c r="CV949" s="18"/>
      <c r="CW949" s="18"/>
      <c r="CX949" s="18"/>
      <c r="CY949" s="18"/>
      <c r="CZ949" s="18"/>
      <c r="DA949" s="18"/>
      <c r="DB949" s="18"/>
      <c r="DC949" s="18"/>
      <c r="DD949" s="18"/>
      <c r="DE949" s="18"/>
      <c r="DF949" s="18"/>
      <c r="DG949" s="18"/>
      <c r="DH949" s="18"/>
      <c r="DI949" s="18"/>
      <c r="DJ949" s="18"/>
      <c r="DK949" s="18"/>
      <c r="DL949" s="18"/>
      <c r="DM949" s="18"/>
      <c r="DN949" s="18"/>
      <c r="DO949" s="18"/>
      <c r="DP949" s="18"/>
      <c r="DQ949" s="18"/>
      <c r="DR949" s="18"/>
      <c r="DS949" s="18"/>
      <c r="DT949" s="18"/>
      <c r="DU949" s="18"/>
      <c r="DV949" s="18"/>
      <c r="DW949" s="18"/>
      <c r="DX949" s="18"/>
      <c r="DY949" s="24"/>
      <c r="DZ949" s="18">
        <v>0</v>
      </c>
      <c r="EA949" s="18"/>
      <c r="EB949" s="18"/>
      <c r="EC949" s="18"/>
      <c r="ED949" s="18"/>
      <c r="EE949" s="18">
        <v>1</v>
      </c>
      <c r="EF949" s="18">
        <v>1</v>
      </c>
      <c r="EG949" s="18">
        <v>1</v>
      </c>
      <c r="EH949" s="18" t="s">
        <v>1418</v>
      </c>
      <c r="EI949" s="18" cm="1">
        <f t="array" ref="EI949">IF(SUMPRODUCT(--(DO949:DS949&lt;&gt;""))=0, 0,1)</f>
        <v>0</v>
      </c>
      <c r="EJ949" s="18" cm="1">
        <f t="array" ref="EJ949">IF(SUMPRODUCT(--(DT949:EG949&lt;&gt;""))=0, 0,1)</f>
        <v>1</v>
      </c>
      <c r="EK949" s="18" cm="1">
        <f t="array" ref="EK949">IF(SUMPRODUCT(--(EC949:EG949&lt;&gt;""))=0, 0,1)</f>
        <v>1</v>
      </c>
      <c r="EL949" s="18" cm="1">
        <f t="array" ref="EL949">IF(SUMPRODUCT(--(EE949:EG949&lt;&gt;""))=0, 0,1)</f>
        <v>1</v>
      </c>
      <c r="EM949" s="18">
        <f t="shared" si="217"/>
        <v>1</v>
      </c>
      <c r="EN949" s="18" t="str">
        <f t="shared" si="218"/>
        <v>NA</v>
      </c>
      <c r="EO949" s="18">
        <f t="shared" si="219"/>
        <v>1</v>
      </c>
      <c r="EP949" s="18">
        <f t="shared" si="220"/>
        <v>1</v>
      </c>
      <c r="EQ949" s="18">
        <f t="shared" si="221"/>
        <v>1</v>
      </c>
      <c r="ER949" s="58" t="s">
        <v>2080</v>
      </c>
      <c r="ES949" s="59">
        <v>43794</v>
      </c>
      <c r="ET949" s="18" t="s">
        <v>1398</v>
      </c>
      <c r="EU949" s="18" t="s">
        <v>1398</v>
      </c>
    </row>
    <row r="950" spans="1:151" ht="15.75" customHeight="1" x14ac:dyDescent="0.2">
      <c r="A950" s="5" t="s">
        <v>374</v>
      </c>
      <c r="B950" s="24" t="s">
        <v>1397</v>
      </c>
      <c r="C950" s="26">
        <v>1</v>
      </c>
      <c r="D950" s="18" t="s">
        <v>1401</v>
      </c>
      <c r="E950" s="18" t="s">
        <v>257</v>
      </c>
      <c r="F950" s="18" t="s">
        <v>553</v>
      </c>
      <c r="G950" s="18" t="s">
        <v>1431</v>
      </c>
      <c r="H950" s="18" t="s">
        <v>1432</v>
      </c>
      <c r="I950" s="18" t="s">
        <v>1420</v>
      </c>
      <c r="J950" s="18" t="s">
        <v>363</v>
      </c>
      <c r="K950" s="18" t="s">
        <v>363</v>
      </c>
      <c r="L950" s="18" t="s">
        <v>363</v>
      </c>
      <c r="M950" s="18" t="s">
        <v>253</v>
      </c>
      <c r="N950" s="56">
        <v>74</v>
      </c>
      <c r="O950" s="18" t="s">
        <v>1399</v>
      </c>
      <c r="P950" s="18" t="s">
        <v>261</v>
      </c>
      <c r="Q950" s="18" t="s">
        <v>254</v>
      </c>
      <c r="R950" s="24" t="s">
        <v>257</v>
      </c>
      <c r="S950" s="24" t="s">
        <v>257</v>
      </c>
      <c r="T950" s="26" t="s">
        <v>1402</v>
      </c>
      <c r="U950" s="26" t="s">
        <v>1403</v>
      </c>
      <c r="V950" s="26" t="s">
        <v>1404</v>
      </c>
      <c r="W950" s="26" t="s">
        <v>1405</v>
      </c>
      <c r="X950" s="18" t="s">
        <v>1406</v>
      </c>
      <c r="Y950" s="18">
        <v>0</v>
      </c>
      <c r="Z950" s="18" t="s">
        <v>474</v>
      </c>
      <c r="AA950" s="18">
        <v>0</v>
      </c>
      <c r="AB950" s="57" t="s">
        <v>257</v>
      </c>
      <c r="AC950" s="18" t="s">
        <v>595</v>
      </c>
      <c r="AD950" s="18" t="s">
        <v>595</v>
      </c>
      <c r="AE950" s="18" t="s">
        <v>595</v>
      </c>
      <c r="AF950" s="18" t="s">
        <v>595</v>
      </c>
      <c r="AG950" s="18" t="s">
        <v>595</v>
      </c>
      <c r="AH950" s="18" t="s">
        <v>257</v>
      </c>
      <c r="AI950" s="18">
        <v>5</v>
      </c>
      <c r="AJ950" s="18" t="s">
        <v>522</v>
      </c>
      <c r="AK950" s="18">
        <v>5</v>
      </c>
      <c r="AL950" s="18" t="s">
        <v>1407</v>
      </c>
      <c r="AM950" s="18" t="s">
        <v>376</v>
      </c>
      <c r="AN950" s="56">
        <v>0</v>
      </c>
      <c r="AO950" s="18" t="s">
        <v>1408</v>
      </c>
      <c r="AP950" s="18" t="s">
        <v>1409</v>
      </c>
      <c r="AQ950" s="18">
        <v>10</v>
      </c>
      <c r="AR950" s="18" t="s">
        <v>672</v>
      </c>
      <c r="AS950" s="18" t="s">
        <v>257</v>
      </c>
      <c r="AT950" s="18" t="s">
        <v>257</v>
      </c>
      <c r="AU950" s="18" t="s">
        <v>257</v>
      </c>
      <c r="AV950" s="18" t="s">
        <v>257</v>
      </c>
      <c r="AW950" s="18" t="s">
        <v>257</v>
      </c>
      <c r="AX950" s="18">
        <v>5</v>
      </c>
      <c r="AY950" s="18" t="s">
        <v>1410</v>
      </c>
      <c r="AZ950" s="5" t="s">
        <v>257</v>
      </c>
      <c r="BA950" s="5" t="s">
        <v>257</v>
      </c>
      <c r="BB950" s="18" t="s">
        <v>1411</v>
      </c>
      <c r="BC950" s="18" t="s">
        <v>1412</v>
      </c>
      <c r="BD950" s="56">
        <v>0</v>
      </c>
      <c r="BE950" s="18" t="s">
        <v>1413</v>
      </c>
      <c r="BF950" s="18" t="s">
        <v>1409</v>
      </c>
      <c r="BG950" s="18">
        <v>10</v>
      </c>
      <c r="BH950" s="18" t="s">
        <v>672</v>
      </c>
      <c r="BI950" s="18" t="s">
        <v>257</v>
      </c>
      <c r="BJ950" s="18" t="s">
        <v>257</v>
      </c>
      <c r="BK950" s="18" t="s">
        <v>257</v>
      </c>
      <c r="BL950" s="18" t="s">
        <v>257</v>
      </c>
      <c r="BM950" s="18" t="s">
        <v>257</v>
      </c>
      <c r="BN950" s="18">
        <v>5</v>
      </c>
      <c r="BO950" s="18" t="s">
        <v>1410</v>
      </c>
      <c r="BP950" s="18" t="s">
        <v>257</v>
      </c>
      <c r="BQ950" s="18" t="s">
        <v>257</v>
      </c>
      <c r="BR950" s="18" t="s">
        <v>1414</v>
      </c>
      <c r="BS950" s="18" t="s">
        <v>1415</v>
      </c>
      <c r="BT950" s="55">
        <v>0</v>
      </c>
      <c r="BU950" s="18" t="s">
        <v>1416</v>
      </c>
      <c r="BV950" s="18" t="s">
        <v>479</v>
      </c>
      <c r="BW950" s="18">
        <v>0</v>
      </c>
      <c r="BX950" s="18" t="s">
        <v>672</v>
      </c>
      <c r="BY950" s="18" t="s">
        <v>257</v>
      </c>
      <c r="BZ950" s="18" t="s">
        <v>257</v>
      </c>
      <c r="CA950" s="18">
        <v>0</v>
      </c>
      <c r="CB950" s="18">
        <v>0</v>
      </c>
      <c r="CC950" s="18" t="s">
        <v>557</v>
      </c>
      <c r="CD950" s="18">
        <v>5</v>
      </c>
      <c r="CE950" s="18" t="s">
        <v>1410</v>
      </c>
      <c r="CF950" s="18" t="s">
        <v>257</v>
      </c>
      <c r="CG950" s="18" t="s">
        <v>257</v>
      </c>
      <c r="CH950" s="18" t="s">
        <v>1417</v>
      </c>
      <c r="CI950" s="18"/>
      <c r="CJ950" s="18"/>
      <c r="CK950" s="18"/>
      <c r="CL950" s="18"/>
      <c r="CM950" s="18"/>
      <c r="CN950" s="18"/>
      <c r="CO950" s="18"/>
      <c r="CP950" s="18"/>
      <c r="CQ950" s="18"/>
      <c r="CR950" s="18"/>
      <c r="CS950" s="18"/>
      <c r="CT950" s="18"/>
      <c r="CU950" s="18"/>
      <c r="CV950" s="18"/>
      <c r="CW950" s="18"/>
      <c r="CX950" s="18"/>
      <c r="CY950" s="18"/>
      <c r="CZ950" s="18"/>
      <c r="DA950" s="18"/>
      <c r="DB950" s="18"/>
      <c r="DC950" s="18"/>
      <c r="DD950" s="18"/>
      <c r="DE950" s="18"/>
      <c r="DF950" s="18"/>
      <c r="DG950" s="18"/>
      <c r="DH950" s="18"/>
      <c r="DI950" s="18"/>
      <c r="DJ950" s="18"/>
      <c r="DK950" s="18"/>
      <c r="DL950" s="18"/>
      <c r="DM950" s="18"/>
      <c r="DN950" s="18"/>
      <c r="DO950" s="18"/>
      <c r="DP950" s="18"/>
      <c r="DQ950" s="18"/>
      <c r="DR950" s="18"/>
      <c r="DS950" s="18"/>
      <c r="DT950" s="18"/>
      <c r="DU950" s="18"/>
      <c r="DV950" s="18"/>
      <c r="DW950" s="18"/>
      <c r="DX950" s="18"/>
      <c r="DY950" s="24"/>
      <c r="DZ950" s="18">
        <v>0</v>
      </c>
      <c r="EA950" s="18"/>
      <c r="EB950" s="18"/>
      <c r="EC950" s="18"/>
      <c r="ED950" s="18"/>
      <c r="EE950" s="18">
        <v>0</v>
      </c>
      <c r="EF950" s="18">
        <v>0</v>
      </c>
      <c r="EG950" s="18">
        <v>0</v>
      </c>
      <c r="EH950" s="18" t="s">
        <v>1418</v>
      </c>
      <c r="EI950" s="18" cm="1">
        <f t="array" ref="EI950">IF(SUMPRODUCT(--(DO950:DS950&lt;&gt;""))=0, 0,1)</f>
        <v>0</v>
      </c>
      <c r="EJ950" s="18" cm="1">
        <f t="array" ref="EJ950">IF(SUMPRODUCT(--(DT950:EG950&lt;&gt;""))=0, 0,1)</f>
        <v>1</v>
      </c>
      <c r="EK950" s="18" cm="1">
        <f t="array" ref="EK950">IF(SUMPRODUCT(--(EC950:EG950&lt;&gt;""))=0, 0,1)</f>
        <v>1</v>
      </c>
      <c r="EL950" s="18" cm="1">
        <f t="array" ref="EL950">IF(SUMPRODUCT(--(EE950:EG950&lt;&gt;""))=0, 0,1)</f>
        <v>1</v>
      </c>
      <c r="EM950" s="18">
        <f t="shared" si="217"/>
        <v>0</v>
      </c>
      <c r="EN950" s="18" t="str">
        <f t="shared" si="218"/>
        <v>NA</v>
      </c>
      <c r="EO950" s="18">
        <f t="shared" si="219"/>
        <v>0</v>
      </c>
      <c r="EP950" s="18">
        <f t="shared" si="220"/>
        <v>0</v>
      </c>
      <c r="EQ950" s="18">
        <f t="shared" si="221"/>
        <v>0</v>
      </c>
      <c r="ER950" s="58" t="s">
        <v>2080</v>
      </c>
      <c r="ES950" s="59">
        <v>43794</v>
      </c>
      <c r="ET950" s="18" t="s">
        <v>1398</v>
      </c>
      <c r="EU950" s="18" t="s">
        <v>1398</v>
      </c>
    </row>
    <row r="951" spans="1:151" ht="15.75" customHeight="1" x14ac:dyDescent="0.2">
      <c r="A951" s="5" t="s">
        <v>374</v>
      </c>
      <c r="B951" s="24" t="s">
        <v>1397</v>
      </c>
      <c r="C951" s="26">
        <v>1</v>
      </c>
      <c r="D951" s="18" t="s">
        <v>868</v>
      </c>
      <c r="E951" s="18" t="s">
        <v>257</v>
      </c>
      <c r="F951" s="18" t="s">
        <v>553</v>
      </c>
      <c r="G951" s="18" t="s">
        <v>1431</v>
      </c>
      <c r="H951" s="18" t="s">
        <v>1432</v>
      </c>
      <c r="I951" s="18" t="s">
        <v>1420</v>
      </c>
      <c r="J951" s="18" t="s">
        <v>363</v>
      </c>
      <c r="K951" s="18" t="s">
        <v>363</v>
      </c>
      <c r="L951" s="18" t="s">
        <v>363</v>
      </c>
      <c r="M951" s="18" t="s">
        <v>253</v>
      </c>
      <c r="N951" s="56">
        <v>74</v>
      </c>
      <c r="O951" s="18" t="s">
        <v>1399</v>
      </c>
      <c r="P951" s="18" t="s">
        <v>261</v>
      </c>
      <c r="Q951" s="18" t="s">
        <v>254</v>
      </c>
      <c r="R951" s="24" t="s">
        <v>257</v>
      </c>
      <c r="S951" s="24" t="s">
        <v>257</v>
      </c>
      <c r="T951" s="26" t="s">
        <v>1402</v>
      </c>
      <c r="U951" s="26" t="s">
        <v>1403</v>
      </c>
      <c r="V951" s="26" t="s">
        <v>1404</v>
      </c>
      <c r="W951" s="26" t="s">
        <v>1405</v>
      </c>
      <c r="X951" s="18" t="s">
        <v>1406</v>
      </c>
      <c r="Y951" s="18">
        <v>50</v>
      </c>
      <c r="Z951" s="18" t="s">
        <v>474</v>
      </c>
      <c r="AA951" s="18">
        <v>50</v>
      </c>
      <c r="AB951" s="57" t="s">
        <v>257</v>
      </c>
      <c r="AC951" s="18" t="s">
        <v>595</v>
      </c>
      <c r="AD951" s="18" t="s">
        <v>595</v>
      </c>
      <c r="AE951" s="18" t="s">
        <v>595</v>
      </c>
      <c r="AF951" s="18" t="s">
        <v>595</v>
      </c>
      <c r="AG951" s="18" t="s">
        <v>595</v>
      </c>
      <c r="AH951" s="18" t="s">
        <v>257</v>
      </c>
      <c r="AI951" s="18">
        <v>5</v>
      </c>
      <c r="AJ951" s="18" t="s">
        <v>522</v>
      </c>
      <c r="AK951" s="18">
        <v>5</v>
      </c>
      <c r="AL951" s="18" t="s">
        <v>1407</v>
      </c>
      <c r="AM951" s="18" t="s">
        <v>376</v>
      </c>
      <c r="AN951" s="56">
        <v>0</v>
      </c>
      <c r="AO951" s="18" t="s">
        <v>1408</v>
      </c>
      <c r="AP951" s="18" t="s">
        <v>1409</v>
      </c>
      <c r="AQ951" s="18">
        <v>10</v>
      </c>
      <c r="AR951" s="18" t="s">
        <v>672</v>
      </c>
      <c r="AS951" s="18" t="s">
        <v>257</v>
      </c>
      <c r="AT951" s="18" t="s">
        <v>257</v>
      </c>
      <c r="AU951" s="18" t="s">
        <v>257</v>
      </c>
      <c r="AV951" s="18" t="s">
        <v>257</v>
      </c>
      <c r="AW951" s="18" t="s">
        <v>257</v>
      </c>
      <c r="AX951" s="18">
        <v>5</v>
      </c>
      <c r="AY951" s="18" t="s">
        <v>1410</v>
      </c>
      <c r="AZ951" s="5" t="s">
        <v>257</v>
      </c>
      <c r="BA951" s="5" t="s">
        <v>257</v>
      </c>
      <c r="BB951" s="18" t="s">
        <v>1411</v>
      </c>
      <c r="BC951" s="18" t="s">
        <v>1412</v>
      </c>
      <c r="BD951" s="56">
        <v>0</v>
      </c>
      <c r="BE951" s="18" t="s">
        <v>1413</v>
      </c>
      <c r="BF951" s="18" t="s">
        <v>1409</v>
      </c>
      <c r="BG951" s="18">
        <v>10</v>
      </c>
      <c r="BH951" s="18" t="s">
        <v>672</v>
      </c>
      <c r="BI951" s="18" t="s">
        <v>257</v>
      </c>
      <c r="BJ951" s="18" t="s">
        <v>257</v>
      </c>
      <c r="BK951" s="18" t="s">
        <v>257</v>
      </c>
      <c r="BL951" s="18" t="s">
        <v>257</v>
      </c>
      <c r="BM951" s="18" t="s">
        <v>257</v>
      </c>
      <c r="BN951" s="18">
        <v>5</v>
      </c>
      <c r="BO951" s="18" t="s">
        <v>1410</v>
      </c>
      <c r="BP951" s="18" t="s">
        <v>257</v>
      </c>
      <c r="BQ951" s="18" t="s">
        <v>257</v>
      </c>
      <c r="BR951" s="18" t="s">
        <v>1414</v>
      </c>
      <c r="BS951" s="18" t="s">
        <v>1415</v>
      </c>
      <c r="BT951" s="55">
        <v>0</v>
      </c>
      <c r="BU951" s="18" t="s">
        <v>1416</v>
      </c>
      <c r="BV951" s="18" t="s">
        <v>479</v>
      </c>
      <c r="BW951" s="18">
        <v>3</v>
      </c>
      <c r="BX951" s="18" t="s">
        <v>672</v>
      </c>
      <c r="BY951" s="18" t="s">
        <v>257</v>
      </c>
      <c r="BZ951" s="18" t="s">
        <v>257</v>
      </c>
      <c r="CA951" s="18">
        <v>0</v>
      </c>
      <c r="CB951" s="18">
        <v>0</v>
      </c>
      <c r="CC951" s="18" t="s">
        <v>557</v>
      </c>
      <c r="CD951" s="18">
        <v>5</v>
      </c>
      <c r="CE951" s="18" t="s">
        <v>1410</v>
      </c>
      <c r="CF951" s="18" t="s">
        <v>257</v>
      </c>
      <c r="CG951" s="18" t="s">
        <v>257</v>
      </c>
      <c r="CH951" s="18" t="s">
        <v>1417</v>
      </c>
      <c r="CI951" s="18"/>
      <c r="CJ951" s="18"/>
      <c r="CK951" s="18"/>
      <c r="CL951" s="18"/>
      <c r="CM951" s="18"/>
      <c r="CN951" s="18"/>
      <c r="CO951" s="18"/>
      <c r="CP951" s="18"/>
      <c r="CQ951" s="18"/>
      <c r="CR951" s="18"/>
      <c r="CS951" s="18"/>
      <c r="CT951" s="18"/>
      <c r="CU951" s="18"/>
      <c r="CV951" s="18"/>
      <c r="CW951" s="18"/>
      <c r="CX951" s="18"/>
      <c r="CY951" s="18"/>
      <c r="CZ951" s="18"/>
      <c r="DA951" s="18"/>
      <c r="DB951" s="18"/>
      <c r="DC951" s="18"/>
      <c r="DD951" s="18"/>
      <c r="DE951" s="18"/>
      <c r="DF951" s="18"/>
      <c r="DG951" s="18"/>
      <c r="DH951" s="18"/>
      <c r="DI951" s="18"/>
      <c r="DJ951" s="18"/>
      <c r="DK951" s="18"/>
      <c r="DL951" s="18"/>
      <c r="DM951" s="18"/>
      <c r="DN951" s="18"/>
      <c r="DO951" s="18"/>
      <c r="DP951" s="18"/>
      <c r="DQ951" s="18"/>
      <c r="DR951" s="18"/>
      <c r="DS951" s="18"/>
      <c r="DT951" s="18"/>
      <c r="DU951" s="18"/>
      <c r="DV951" s="18"/>
      <c r="DW951" s="18"/>
      <c r="DX951" s="18"/>
      <c r="DY951" s="24"/>
      <c r="DZ951" s="18">
        <v>0</v>
      </c>
      <c r="EA951" s="18"/>
      <c r="EB951" s="18"/>
      <c r="EC951" s="18"/>
      <c r="ED951" s="18"/>
      <c r="EE951" s="18">
        <v>0</v>
      </c>
      <c r="EF951" s="18">
        <v>0</v>
      </c>
      <c r="EG951" s="18">
        <v>0</v>
      </c>
      <c r="EH951" s="18" t="s">
        <v>1418</v>
      </c>
      <c r="EI951" s="18" cm="1">
        <f t="array" ref="EI951">IF(SUMPRODUCT(--(DO951:DS951&lt;&gt;""))=0, 0,1)</f>
        <v>0</v>
      </c>
      <c r="EJ951" s="18" cm="1">
        <f t="array" ref="EJ951">IF(SUMPRODUCT(--(DT951:EG951&lt;&gt;""))=0, 0,1)</f>
        <v>1</v>
      </c>
      <c r="EK951" s="18" cm="1">
        <f t="array" ref="EK951">IF(SUMPRODUCT(--(EC951:EG951&lt;&gt;""))=0, 0,1)</f>
        <v>1</v>
      </c>
      <c r="EL951" s="18" cm="1">
        <f t="array" ref="EL951">IF(SUMPRODUCT(--(EE951:EG951&lt;&gt;""))=0, 0,1)</f>
        <v>1</v>
      </c>
      <c r="EM951" s="18">
        <f t="shared" si="217"/>
        <v>0</v>
      </c>
      <c r="EN951" s="18" t="str">
        <f t="shared" si="218"/>
        <v>NA</v>
      </c>
      <c r="EO951" s="18">
        <f t="shared" si="219"/>
        <v>0</v>
      </c>
      <c r="EP951" s="18">
        <f t="shared" si="220"/>
        <v>0</v>
      </c>
      <c r="EQ951" s="18">
        <f t="shared" si="221"/>
        <v>0</v>
      </c>
      <c r="ER951" s="58" t="s">
        <v>2080</v>
      </c>
      <c r="ES951" s="59">
        <v>43794</v>
      </c>
      <c r="ET951" s="18" t="s">
        <v>1398</v>
      </c>
      <c r="EU951" s="18" t="s">
        <v>1398</v>
      </c>
    </row>
    <row r="952" spans="1:151" ht="15.75" customHeight="1" x14ac:dyDescent="0.2">
      <c r="A952" s="5" t="s">
        <v>374</v>
      </c>
      <c r="B952" s="24" t="s">
        <v>1397</v>
      </c>
      <c r="C952" s="26">
        <v>1</v>
      </c>
      <c r="D952" s="18" t="s">
        <v>873</v>
      </c>
      <c r="E952" s="18" t="s">
        <v>257</v>
      </c>
      <c r="F952" s="18" t="s">
        <v>553</v>
      </c>
      <c r="G952" s="18" t="s">
        <v>1431</v>
      </c>
      <c r="H952" s="18" t="s">
        <v>1432</v>
      </c>
      <c r="I952" s="18" t="s">
        <v>1420</v>
      </c>
      <c r="J952" s="18" t="s">
        <v>363</v>
      </c>
      <c r="K952" s="18" t="s">
        <v>363</v>
      </c>
      <c r="L952" s="18" t="s">
        <v>363</v>
      </c>
      <c r="M952" s="18" t="s">
        <v>253</v>
      </c>
      <c r="N952" s="56">
        <v>74</v>
      </c>
      <c r="O952" s="18" t="s">
        <v>1399</v>
      </c>
      <c r="P952" s="18" t="s">
        <v>261</v>
      </c>
      <c r="Q952" s="18" t="s">
        <v>254</v>
      </c>
      <c r="R952" s="24" t="s">
        <v>257</v>
      </c>
      <c r="S952" s="24" t="s">
        <v>257</v>
      </c>
      <c r="T952" s="26" t="s">
        <v>1402</v>
      </c>
      <c r="U952" s="26" t="s">
        <v>1403</v>
      </c>
      <c r="V952" s="26" t="s">
        <v>1404</v>
      </c>
      <c r="W952" s="26" t="s">
        <v>1405</v>
      </c>
      <c r="X952" s="18" t="s">
        <v>1406</v>
      </c>
      <c r="Y952" s="18">
        <v>200</v>
      </c>
      <c r="Z952" s="18" t="s">
        <v>474</v>
      </c>
      <c r="AA952" s="18">
        <v>200</v>
      </c>
      <c r="AB952" s="57" t="s">
        <v>257</v>
      </c>
      <c r="AC952" s="18" t="s">
        <v>595</v>
      </c>
      <c r="AD952" s="18" t="s">
        <v>595</v>
      </c>
      <c r="AE952" s="18" t="s">
        <v>595</v>
      </c>
      <c r="AF952" s="18" t="s">
        <v>595</v>
      </c>
      <c r="AG952" s="18" t="s">
        <v>595</v>
      </c>
      <c r="AH952" s="18" t="s">
        <v>257</v>
      </c>
      <c r="AI952" s="18">
        <v>5</v>
      </c>
      <c r="AJ952" s="18" t="s">
        <v>522</v>
      </c>
      <c r="AK952" s="18">
        <v>5</v>
      </c>
      <c r="AL952" s="18" t="s">
        <v>1407</v>
      </c>
      <c r="AM952" s="18" t="s">
        <v>376</v>
      </c>
      <c r="AN952" s="56">
        <v>0</v>
      </c>
      <c r="AO952" s="18" t="s">
        <v>1408</v>
      </c>
      <c r="AP952" s="18" t="s">
        <v>1409</v>
      </c>
      <c r="AQ952" s="18">
        <v>10</v>
      </c>
      <c r="AR952" s="18" t="s">
        <v>672</v>
      </c>
      <c r="AS952" s="18" t="s">
        <v>257</v>
      </c>
      <c r="AT952" s="18" t="s">
        <v>257</v>
      </c>
      <c r="AU952" s="18" t="s">
        <v>257</v>
      </c>
      <c r="AV952" s="18" t="s">
        <v>257</v>
      </c>
      <c r="AW952" s="18" t="s">
        <v>257</v>
      </c>
      <c r="AX952" s="18">
        <v>5</v>
      </c>
      <c r="AY952" s="18" t="s">
        <v>1410</v>
      </c>
      <c r="AZ952" s="5" t="s">
        <v>257</v>
      </c>
      <c r="BA952" s="5" t="s">
        <v>257</v>
      </c>
      <c r="BB952" s="18" t="s">
        <v>1411</v>
      </c>
      <c r="BC952" s="18" t="s">
        <v>1412</v>
      </c>
      <c r="BD952" s="56">
        <v>0</v>
      </c>
      <c r="BE952" s="18" t="s">
        <v>1413</v>
      </c>
      <c r="BF952" s="18" t="s">
        <v>1409</v>
      </c>
      <c r="BG952" s="18">
        <v>10</v>
      </c>
      <c r="BH952" s="18" t="s">
        <v>672</v>
      </c>
      <c r="BI952" s="18" t="s">
        <v>257</v>
      </c>
      <c r="BJ952" s="18" t="s">
        <v>257</v>
      </c>
      <c r="BK952" s="18" t="s">
        <v>257</v>
      </c>
      <c r="BL952" s="18" t="s">
        <v>257</v>
      </c>
      <c r="BM952" s="18" t="s">
        <v>257</v>
      </c>
      <c r="BN952" s="18">
        <v>5</v>
      </c>
      <c r="BO952" s="18" t="s">
        <v>1410</v>
      </c>
      <c r="BP952" s="18" t="s">
        <v>257</v>
      </c>
      <c r="BQ952" s="18" t="s">
        <v>257</v>
      </c>
      <c r="BR952" s="18" t="s">
        <v>1414</v>
      </c>
      <c r="BS952" s="18" t="s">
        <v>1415</v>
      </c>
      <c r="BT952" s="55">
        <v>0</v>
      </c>
      <c r="BU952" s="18" t="s">
        <v>1416</v>
      </c>
      <c r="BV952" s="18" t="s">
        <v>479</v>
      </c>
      <c r="BW952" s="18">
        <v>8</v>
      </c>
      <c r="BX952" s="18" t="s">
        <v>672</v>
      </c>
      <c r="BY952" s="18" t="s">
        <v>257</v>
      </c>
      <c r="BZ952" s="18" t="s">
        <v>257</v>
      </c>
      <c r="CA952" s="18">
        <v>0</v>
      </c>
      <c r="CB952" s="18">
        <v>0</v>
      </c>
      <c r="CC952" s="18" t="s">
        <v>557</v>
      </c>
      <c r="CD952" s="18">
        <v>5</v>
      </c>
      <c r="CE952" s="18" t="s">
        <v>1410</v>
      </c>
      <c r="CF952" s="18" t="s">
        <v>257</v>
      </c>
      <c r="CG952" s="18" t="s">
        <v>257</v>
      </c>
      <c r="CH952" s="18" t="s">
        <v>1417</v>
      </c>
      <c r="CI952" s="18"/>
      <c r="CJ952" s="18"/>
      <c r="CK952" s="18"/>
      <c r="CL952" s="18"/>
      <c r="CM952" s="18"/>
      <c r="CN952" s="18"/>
      <c r="CO952" s="18"/>
      <c r="CP952" s="18"/>
      <c r="CQ952" s="18"/>
      <c r="CR952" s="18"/>
      <c r="CS952" s="18"/>
      <c r="CT952" s="18"/>
      <c r="CU952" s="18"/>
      <c r="CV952" s="18"/>
      <c r="CW952" s="18"/>
      <c r="CX952" s="18"/>
      <c r="CY952" s="18"/>
      <c r="CZ952" s="18"/>
      <c r="DA952" s="18"/>
      <c r="DB952" s="18"/>
      <c r="DC952" s="18"/>
      <c r="DD952" s="18"/>
      <c r="DE952" s="18"/>
      <c r="DF952" s="18"/>
      <c r="DG952" s="18"/>
      <c r="DH952" s="18"/>
      <c r="DI952" s="18"/>
      <c r="DJ952" s="18"/>
      <c r="DK952" s="18"/>
      <c r="DL952" s="18"/>
      <c r="DM952" s="18"/>
      <c r="DN952" s="18"/>
      <c r="DO952" s="18"/>
      <c r="DP952" s="18"/>
      <c r="DQ952" s="18"/>
      <c r="DR952" s="18"/>
      <c r="DS952" s="18"/>
      <c r="DT952" s="18"/>
      <c r="DU952" s="18"/>
      <c r="DV952" s="18"/>
      <c r="DW952" s="18"/>
      <c r="DX952" s="18"/>
      <c r="DY952" s="24"/>
      <c r="DZ952" s="18">
        <v>0</v>
      </c>
      <c r="EA952" s="18"/>
      <c r="EB952" s="18"/>
      <c r="EC952" s="18"/>
      <c r="ED952" s="18"/>
      <c r="EE952" s="18">
        <v>0</v>
      </c>
      <c r="EF952" s="18">
        <v>0</v>
      </c>
      <c r="EG952" s="18">
        <v>0</v>
      </c>
      <c r="EH952" s="18" t="s">
        <v>1418</v>
      </c>
      <c r="EI952" s="18" cm="1">
        <f t="array" ref="EI952">IF(SUMPRODUCT(--(DO952:DS952&lt;&gt;""))=0, 0,1)</f>
        <v>0</v>
      </c>
      <c r="EJ952" s="18" cm="1">
        <f t="array" ref="EJ952">IF(SUMPRODUCT(--(DT952:EG952&lt;&gt;""))=0, 0,1)</f>
        <v>1</v>
      </c>
      <c r="EK952" s="18" cm="1">
        <f t="array" ref="EK952">IF(SUMPRODUCT(--(EC952:EG952&lt;&gt;""))=0, 0,1)</f>
        <v>1</v>
      </c>
      <c r="EL952" s="18" cm="1">
        <f t="array" ref="EL952">IF(SUMPRODUCT(--(EE952:EG952&lt;&gt;""))=0, 0,1)</f>
        <v>1</v>
      </c>
      <c r="EM952" s="18">
        <f t="shared" si="217"/>
        <v>0</v>
      </c>
      <c r="EN952" s="18" t="str">
        <f t="shared" si="218"/>
        <v>NA</v>
      </c>
      <c r="EO952" s="18">
        <f t="shared" si="219"/>
        <v>0</v>
      </c>
      <c r="EP952" s="18">
        <f t="shared" si="220"/>
        <v>0</v>
      </c>
      <c r="EQ952" s="18">
        <f t="shared" si="221"/>
        <v>0</v>
      </c>
      <c r="ER952" s="58" t="s">
        <v>2080</v>
      </c>
      <c r="ES952" s="59">
        <v>43794</v>
      </c>
      <c r="ET952" s="18" t="s">
        <v>1398</v>
      </c>
      <c r="EU952" s="18" t="s">
        <v>1398</v>
      </c>
    </row>
    <row r="953" spans="1:151" ht="15.75" customHeight="1" x14ac:dyDescent="0.2">
      <c r="A953" s="5" t="s">
        <v>374</v>
      </c>
      <c r="B953" s="24" t="s">
        <v>1397</v>
      </c>
      <c r="C953" s="26">
        <v>1</v>
      </c>
      <c r="D953" s="18" t="s">
        <v>874</v>
      </c>
      <c r="E953" s="18" t="s">
        <v>257</v>
      </c>
      <c r="F953" s="18" t="s">
        <v>553</v>
      </c>
      <c r="G953" s="18" t="s">
        <v>1431</v>
      </c>
      <c r="H953" s="18" t="s">
        <v>1432</v>
      </c>
      <c r="I953" s="18" t="s">
        <v>1420</v>
      </c>
      <c r="J953" s="18" t="s">
        <v>363</v>
      </c>
      <c r="K953" s="18" t="s">
        <v>363</v>
      </c>
      <c r="L953" s="18" t="s">
        <v>363</v>
      </c>
      <c r="M953" s="18" t="s">
        <v>253</v>
      </c>
      <c r="N953" s="56">
        <v>74</v>
      </c>
      <c r="O953" s="18" t="s">
        <v>1399</v>
      </c>
      <c r="P953" s="18" t="s">
        <v>261</v>
      </c>
      <c r="Q953" s="18" t="s">
        <v>254</v>
      </c>
      <c r="R953" s="24" t="s">
        <v>257</v>
      </c>
      <c r="S953" s="24" t="s">
        <v>257</v>
      </c>
      <c r="T953" s="26" t="s">
        <v>1402</v>
      </c>
      <c r="U953" s="26" t="s">
        <v>1403</v>
      </c>
      <c r="V953" s="26" t="s">
        <v>1404</v>
      </c>
      <c r="W953" s="26" t="s">
        <v>1405</v>
      </c>
      <c r="X953" s="18" t="s">
        <v>1406</v>
      </c>
      <c r="Y953" s="18">
        <v>400</v>
      </c>
      <c r="Z953" s="18" t="s">
        <v>474</v>
      </c>
      <c r="AA953" s="18">
        <v>400</v>
      </c>
      <c r="AB953" s="57" t="s">
        <v>257</v>
      </c>
      <c r="AC953" s="18" t="s">
        <v>595</v>
      </c>
      <c r="AD953" s="18" t="s">
        <v>595</v>
      </c>
      <c r="AE953" s="18" t="s">
        <v>595</v>
      </c>
      <c r="AF953" s="18" t="s">
        <v>595</v>
      </c>
      <c r="AG953" s="18" t="s">
        <v>595</v>
      </c>
      <c r="AH953" s="18" t="s">
        <v>257</v>
      </c>
      <c r="AI953" s="18">
        <v>5</v>
      </c>
      <c r="AJ953" s="18" t="s">
        <v>522</v>
      </c>
      <c r="AK953" s="18">
        <v>5</v>
      </c>
      <c r="AL953" s="18" t="s">
        <v>1407</v>
      </c>
      <c r="AM953" s="18" t="s">
        <v>376</v>
      </c>
      <c r="AN953" s="56">
        <v>0</v>
      </c>
      <c r="AO953" s="18" t="s">
        <v>1408</v>
      </c>
      <c r="AP953" s="18" t="s">
        <v>1409</v>
      </c>
      <c r="AQ953" s="18">
        <v>10</v>
      </c>
      <c r="AR953" s="18" t="s">
        <v>672</v>
      </c>
      <c r="AS953" s="18" t="s">
        <v>257</v>
      </c>
      <c r="AT953" s="18" t="s">
        <v>257</v>
      </c>
      <c r="AU953" s="18" t="s">
        <v>257</v>
      </c>
      <c r="AV953" s="18" t="s">
        <v>257</v>
      </c>
      <c r="AW953" s="18" t="s">
        <v>257</v>
      </c>
      <c r="AX953" s="18">
        <v>5</v>
      </c>
      <c r="AY953" s="18" t="s">
        <v>1410</v>
      </c>
      <c r="AZ953" s="5" t="s">
        <v>257</v>
      </c>
      <c r="BA953" s="5" t="s">
        <v>257</v>
      </c>
      <c r="BB953" s="18" t="s">
        <v>1411</v>
      </c>
      <c r="BC953" s="18" t="s">
        <v>1412</v>
      </c>
      <c r="BD953" s="56">
        <v>10</v>
      </c>
      <c r="BE953" s="18" t="s">
        <v>1413</v>
      </c>
      <c r="BF953" s="18" t="s">
        <v>1409</v>
      </c>
      <c r="BG953" s="18">
        <v>10</v>
      </c>
      <c r="BH953" s="18" t="s">
        <v>672</v>
      </c>
      <c r="BI953" s="18" t="s">
        <v>257</v>
      </c>
      <c r="BJ953" s="18" t="s">
        <v>257</v>
      </c>
      <c r="BK953" s="18" t="s">
        <v>257</v>
      </c>
      <c r="BL953" s="18" t="s">
        <v>257</v>
      </c>
      <c r="BM953" s="18" t="s">
        <v>257</v>
      </c>
      <c r="BN953" s="18">
        <v>5</v>
      </c>
      <c r="BO953" s="18" t="s">
        <v>1410</v>
      </c>
      <c r="BP953" s="18" t="s">
        <v>257</v>
      </c>
      <c r="BQ953" s="18" t="s">
        <v>257</v>
      </c>
      <c r="BR953" s="18" t="s">
        <v>1414</v>
      </c>
      <c r="BS953" s="18" t="s">
        <v>1415</v>
      </c>
      <c r="BT953" s="55">
        <v>0</v>
      </c>
      <c r="BU953" s="18" t="s">
        <v>1416</v>
      </c>
      <c r="BV953" s="18" t="s">
        <v>479</v>
      </c>
      <c r="BW953" s="18">
        <v>9</v>
      </c>
      <c r="BX953" s="18" t="s">
        <v>672</v>
      </c>
      <c r="BY953" s="18" t="s">
        <v>257</v>
      </c>
      <c r="BZ953" s="18" t="s">
        <v>257</v>
      </c>
      <c r="CA953" s="18">
        <v>0</v>
      </c>
      <c r="CB953" s="18">
        <v>0</v>
      </c>
      <c r="CC953" s="18" t="s">
        <v>557</v>
      </c>
      <c r="CD953" s="18">
        <v>5</v>
      </c>
      <c r="CE953" s="18" t="s">
        <v>1410</v>
      </c>
      <c r="CF953" s="18" t="s">
        <v>257</v>
      </c>
      <c r="CG953" s="18" t="s">
        <v>257</v>
      </c>
      <c r="CH953" s="18" t="s">
        <v>1417</v>
      </c>
      <c r="CI953" s="18"/>
      <c r="CJ953" s="18"/>
      <c r="CK953" s="18"/>
      <c r="CL953" s="18"/>
      <c r="CM953" s="18"/>
      <c r="CN953" s="18"/>
      <c r="CO953" s="18"/>
      <c r="CP953" s="18"/>
      <c r="CQ953" s="18"/>
      <c r="CR953" s="18"/>
      <c r="CS953" s="18"/>
      <c r="CT953" s="18"/>
      <c r="CU953" s="18"/>
      <c r="CV953" s="18"/>
      <c r="CW953" s="18"/>
      <c r="CX953" s="18"/>
      <c r="CY953" s="18"/>
      <c r="CZ953" s="18"/>
      <c r="DA953" s="18"/>
      <c r="DB953" s="18"/>
      <c r="DC953" s="18"/>
      <c r="DD953" s="18"/>
      <c r="DE953" s="18"/>
      <c r="DF953" s="18"/>
      <c r="DG953" s="18"/>
      <c r="DH953" s="18"/>
      <c r="DI953" s="18"/>
      <c r="DJ953" s="18"/>
      <c r="DK953" s="18"/>
      <c r="DL953" s="18"/>
      <c r="DM953" s="18"/>
      <c r="DN953" s="18"/>
      <c r="DO953" s="18"/>
      <c r="DP953" s="18"/>
      <c r="DQ953" s="18"/>
      <c r="DR953" s="18"/>
      <c r="DS953" s="18"/>
      <c r="DT953" s="18"/>
      <c r="DU953" s="18"/>
      <c r="DV953" s="18"/>
      <c r="DW953" s="18"/>
      <c r="DX953" s="18"/>
      <c r="DY953" s="24"/>
      <c r="DZ953" s="18">
        <v>0</v>
      </c>
      <c r="EA953" s="18"/>
      <c r="EB953" s="18"/>
      <c r="EC953" s="18"/>
      <c r="ED953" s="18"/>
      <c r="EE953" s="18">
        <v>0</v>
      </c>
      <c r="EF953" s="18">
        <v>0</v>
      </c>
      <c r="EG953" s="18">
        <v>0</v>
      </c>
      <c r="EH953" s="18" t="s">
        <v>1418</v>
      </c>
      <c r="EI953" s="18" cm="1">
        <f t="array" ref="EI953">IF(SUMPRODUCT(--(DO953:DS953&lt;&gt;""))=0, 0,1)</f>
        <v>0</v>
      </c>
      <c r="EJ953" s="18" cm="1">
        <f t="array" ref="EJ953">IF(SUMPRODUCT(--(DT953:EG953&lt;&gt;""))=0, 0,1)</f>
        <v>1</v>
      </c>
      <c r="EK953" s="18" cm="1">
        <f t="array" ref="EK953">IF(SUMPRODUCT(--(EC953:EG953&lt;&gt;""))=0, 0,1)</f>
        <v>1</v>
      </c>
      <c r="EL953" s="18" cm="1">
        <f t="array" ref="EL953">IF(SUMPRODUCT(--(EE953:EG953&lt;&gt;""))=0, 0,1)</f>
        <v>1</v>
      </c>
      <c r="EM953" s="18">
        <f t="shared" si="217"/>
        <v>0</v>
      </c>
      <c r="EN953" s="18" t="str">
        <f t="shared" si="218"/>
        <v>NA</v>
      </c>
      <c r="EO953" s="18">
        <f t="shared" si="219"/>
        <v>0</v>
      </c>
      <c r="EP953" s="18">
        <f t="shared" si="220"/>
        <v>0</v>
      </c>
      <c r="EQ953" s="18">
        <f t="shared" si="221"/>
        <v>0</v>
      </c>
      <c r="ER953" s="58" t="s">
        <v>2080</v>
      </c>
      <c r="ES953" s="59">
        <v>43794</v>
      </c>
      <c r="ET953" s="18" t="s">
        <v>1398</v>
      </c>
      <c r="EU953" s="18" t="s">
        <v>1398</v>
      </c>
    </row>
    <row r="954" spans="1:151" ht="15.75" customHeight="1" x14ac:dyDescent="0.2">
      <c r="A954" s="5" t="s">
        <v>374</v>
      </c>
      <c r="B954" s="24" t="s">
        <v>1397</v>
      </c>
      <c r="C954" s="26">
        <v>1</v>
      </c>
      <c r="D954" s="18" t="s">
        <v>1401</v>
      </c>
      <c r="E954" s="18" t="s">
        <v>257</v>
      </c>
      <c r="F954" s="18" t="s">
        <v>553</v>
      </c>
      <c r="G954" s="18" t="s">
        <v>706</v>
      </c>
      <c r="H954" s="18" t="s">
        <v>978</v>
      </c>
      <c r="I954" s="18" t="s">
        <v>1427</v>
      </c>
      <c r="J954" s="18" t="s">
        <v>363</v>
      </c>
      <c r="K954" s="18" t="s">
        <v>363</v>
      </c>
      <c r="L954" s="18" t="s">
        <v>363</v>
      </c>
      <c r="M954" s="18" t="s">
        <v>253</v>
      </c>
      <c r="N954" s="56">
        <v>74</v>
      </c>
      <c r="O954" s="18" t="s">
        <v>1399</v>
      </c>
      <c r="P954" s="18" t="s">
        <v>261</v>
      </c>
      <c r="Q954" s="18" t="s">
        <v>254</v>
      </c>
      <c r="R954" s="24" t="s">
        <v>257</v>
      </c>
      <c r="S954" s="24" t="s">
        <v>257</v>
      </c>
      <c r="T954" s="26" t="s">
        <v>1402</v>
      </c>
      <c r="U954" s="26" t="s">
        <v>1403</v>
      </c>
      <c r="V954" s="26" t="s">
        <v>1404</v>
      </c>
      <c r="W954" s="26" t="s">
        <v>1405</v>
      </c>
      <c r="X954" s="18" t="s">
        <v>1406</v>
      </c>
      <c r="Y954" s="18">
        <v>0</v>
      </c>
      <c r="Z954" s="18" t="s">
        <v>474</v>
      </c>
      <c r="AA954" s="18">
        <v>0</v>
      </c>
      <c r="AB954" s="57" t="s">
        <v>257</v>
      </c>
      <c r="AC954" s="18" t="s">
        <v>595</v>
      </c>
      <c r="AD954" s="18" t="s">
        <v>595</v>
      </c>
      <c r="AE954" s="18" t="s">
        <v>595</v>
      </c>
      <c r="AF954" s="18" t="s">
        <v>595</v>
      </c>
      <c r="AG954" s="18" t="s">
        <v>595</v>
      </c>
      <c r="AH954" s="18" t="s">
        <v>257</v>
      </c>
      <c r="AI954" s="18">
        <v>5</v>
      </c>
      <c r="AJ954" s="18" t="s">
        <v>522</v>
      </c>
      <c r="AK954" s="18">
        <v>5</v>
      </c>
      <c r="AL954" s="18" t="s">
        <v>1407</v>
      </c>
      <c r="AM954" s="18" t="s">
        <v>376</v>
      </c>
      <c r="AN954" s="56">
        <v>0</v>
      </c>
      <c r="AO954" s="18" t="s">
        <v>1408</v>
      </c>
      <c r="AP954" s="18" t="s">
        <v>1409</v>
      </c>
      <c r="AQ954" s="18">
        <v>10</v>
      </c>
      <c r="AR954" s="18" t="s">
        <v>672</v>
      </c>
      <c r="AS954" s="18" t="s">
        <v>257</v>
      </c>
      <c r="AT954" s="18" t="s">
        <v>257</v>
      </c>
      <c r="AU954" s="18" t="s">
        <v>257</v>
      </c>
      <c r="AV954" s="18" t="s">
        <v>257</v>
      </c>
      <c r="AW954" s="18" t="s">
        <v>257</v>
      </c>
      <c r="AX954" s="18">
        <v>5</v>
      </c>
      <c r="AY954" s="18" t="s">
        <v>1410</v>
      </c>
      <c r="AZ954" s="5" t="s">
        <v>257</v>
      </c>
      <c r="BA954" s="5" t="s">
        <v>257</v>
      </c>
      <c r="BB954" s="18" t="s">
        <v>1411</v>
      </c>
      <c r="BC954" s="18" t="s">
        <v>1412</v>
      </c>
      <c r="BD954" s="56">
        <v>0</v>
      </c>
      <c r="BE954" s="18" t="s">
        <v>1413</v>
      </c>
      <c r="BF954" s="18" t="s">
        <v>1409</v>
      </c>
      <c r="BG954" s="18">
        <v>10</v>
      </c>
      <c r="BH954" s="18" t="s">
        <v>672</v>
      </c>
      <c r="BI954" s="18" t="s">
        <v>257</v>
      </c>
      <c r="BJ954" s="18" t="s">
        <v>257</v>
      </c>
      <c r="BK954" s="18" t="s">
        <v>257</v>
      </c>
      <c r="BL954" s="18" t="s">
        <v>257</v>
      </c>
      <c r="BM954" s="18" t="s">
        <v>257</v>
      </c>
      <c r="BN954" s="18">
        <v>5</v>
      </c>
      <c r="BO954" s="18" t="s">
        <v>1410</v>
      </c>
      <c r="BP954" s="18" t="s">
        <v>257</v>
      </c>
      <c r="BQ954" s="18" t="s">
        <v>257</v>
      </c>
      <c r="BR954" s="18" t="s">
        <v>1414</v>
      </c>
      <c r="BS954" s="18" t="s">
        <v>1415</v>
      </c>
      <c r="BT954" s="55">
        <v>0</v>
      </c>
      <c r="BU954" s="18" t="s">
        <v>1416</v>
      </c>
      <c r="BV954" s="18" t="s">
        <v>479</v>
      </c>
      <c r="BW954" s="18">
        <v>0</v>
      </c>
      <c r="BX954" s="18" t="s">
        <v>672</v>
      </c>
      <c r="BY954" s="18" t="s">
        <v>257</v>
      </c>
      <c r="BZ954" s="18" t="s">
        <v>257</v>
      </c>
      <c r="CA954" s="18">
        <v>0</v>
      </c>
      <c r="CB954" s="18">
        <v>0</v>
      </c>
      <c r="CC954" s="18" t="s">
        <v>557</v>
      </c>
      <c r="CD954" s="18">
        <v>5</v>
      </c>
      <c r="CE954" s="18" t="s">
        <v>1410</v>
      </c>
      <c r="CF954" s="18" t="s">
        <v>257</v>
      </c>
      <c r="CG954" s="18" t="s">
        <v>257</v>
      </c>
      <c r="CH954" s="18" t="s">
        <v>1417</v>
      </c>
      <c r="CI954" s="18"/>
      <c r="CJ954" s="18"/>
      <c r="CK954" s="18"/>
      <c r="CL954" s="18"/>
      <c r="CM954" s="18"/>
      <c r="CN954" s="18"/>
      <c r="CO954" s="18"/>
      <c r="CP954" s="18"/>
      <c r="CQ954" s="18"/>
      <c r="CR954" s="18"/>
      <c r="CS954" s="18"/>
      <c r="CT954" s="18"/>
      <c r="CU954" s="18"/>
      <c r="CV954" s="18"/>
      <c r="CW954" s="18"/>
      <c r="CX954" s="18"/>
      <c r="CY954" s="18"/>
      <c r="CZ954" s="18"/>
      <c r="DA954" s="18"/>
      <c r="DB954" s="18"/>
      <c r="DC954" s="18"/>
      <c r="DD954" s="18"/>
      <c r="DE954" s="18"/>
      <c r="DF954" s="18"/>
      <c r="DG954" s="18"/>
      <c r="DH954" s="18"/>
      <c r="DI954" s="18"/>
      <c r="DJ954" s="18"/>
      <c r="DK954" s="18"/>
      <c r="DL954" s="18"/>
      <c r="DM954" s="18"/>
      <c r="DN954" s="18"/>
      <c r="DO954" s="18"/>
      <c r="DP954" s="18"/>
      <c r="DQ954" s="18"/>
      <c r="DR954" s="18"/>
      <c r="DS954" s="18"/>
      <c r="DT954" s="18"/>
      <c r="DU954" s="18"/>
      <c r="DV954" s="18"/>
      <c r="DW954" s="18"/>
      <c r="DX954" s="18"/>
      <c r="DY954" s="24"/>
      <c r="DZ954" s="18">
        <v>0</v>
      </c>
      <c r="EA954" s="18"/>
      <c r="EB954" s="18"/>
      <c r="EC954" s="18"/>
      <c r="ED954" s="18"/>
      <c r="EE954" s="18">
        <v>0</v>
      </c>
      <c r="EF954" s="18">
        <v>0</v>
      </c>
      <c r="EG954" s="18">
        <v>0</v>
      </c>
      <c r="EH954" s="18" t="s">
        <v>1418</v>
      </c>
      <c r="EI954" s="18" cm="1">
        <f t="array" ref="EI954">IF(SUMPRODUCT(--(DO954:DS954&lt;&gt;""))=0, 0,1)</f>
        <v>0</v>
      </c>
      <c r="EJ954" s="18" cm="1">
        <f t="array" ref="EJ954">IF(SUMPRODUCT(--(DT954:EG954&lt;&gt;""))=0, 0,1)</f>
        <v>1</v>
      </c>
      <c r="EK954" s="18" cm="1">
        <f t="array" ref="EK954">IF(SUMPRODUCT(--(EC954:EG954&lt;&gt;""))=0, 0,1)</f>
        <v>1</v>
      </c>
      <c r="EL954" s="18" cm="1">
        <f t="array" ref="EL954">IF(SUMPRODUCT(--(EE954:EG954&lt;&gt;""))=0, 0,1)</f>
        <v>1</v>
      </c>
      <c r="EM954" s="18">
        <f t="shared" si="217"/>
        <v>0</v>
      </c>
      <c r="EN954" s="18" t="str">
        <f t="shared" si="218"/>
        <v>NA</v>
      </c>
      <c r="EO954" s="18">
        <f t="shared" si="219"/>
        <v>0</v>
      </c>
      <c r="EP954" s="18">
        <f t="shared" si="220"/>
        <v>0</v>
      </c>
      <c r="EQ954" s="18">
        <f t="shared" si="221"/>
        <v>0</v>
      </c>
      <c r="ER954" s="58" t="s">
        <v>2080</v>
      </c>
      <c r="ES954" s="59">
        <v>43794</v>
      </c>
      <c r="ET954" s="18" t="s">
        <v>1398</v>
      </c>
      <c r="EU954" s="18" t="s">
        <v>1398</v>
      </c>
    </row>
    <row r="955" spans="1:151" ht="15.75" customHeight="1" x14ac:dyDescent="0.2">
      <c r="A955" s="5" t="s">
        <v>374</v>
      </c>
      <c r="B955" s="24" t="s">
        <v>1397</v>
      </c>
      <c r="C955" s="26">
        <v>1</v>
      </c>
      <c r="D955" s="18" t="s">
        <v>868</v>
      </c>
      <c r="E955" s="18" t="s">
        <v>257</v>
      </c>
      <c r="F955" s="18" t="s">
        <v>553</v>
      </c>
      <c r="G955" s="18" t="s">
        <v>706</v>
      </c>
      <c r="H955" s="18" t="s">
        <v>978</v>
      </c>
      <c r="I955" s="18" t="s">
        <v>1427</v>
      </c>
      <c r="J955" s="18" t="s">
        <v>363</v>
      </c>
      <c r="K955" s="18" t="s">
        <v>363</v>
      </c>
      <c r="L955" s="18" t="s">
        <v>363</v>
      </c>
      <c r="M955" s="18" t="s">
        <v>253</v>
      </c>
      <c r="N955" s="56">
        <v>74</v>
      </c>
      <c r="O955" s="18" t="s">
        <v>1399</v>
      </c>
      <c r="P955" s="18" t="s">
        <v>261</v>
      </c>
      <c r="Q955" s="18" t="s">
        <v>254</v>
      </c>
      <c r="R955" s="24" t="s">
        <v>257</v>
      </c>
      <c r="S955" s="24" t="s">
        <v>257</v>
      </c>
      <c r="T955" s="26" t="s">
        <v>1402</v>
      </c>
      <c r="U955" s="26" t="s">
        <v>1403</v>
      </c>
      <c r="V955" s="26" t="s">
        <v>1404</v>
      </c>
      <c r="W955" s="26" t="s">
        <v>1405</v>
      </c>
      <c r="X955" s="18" t="s">
        <v>1406</v>
      </c>
      <c r="Y955" s="18">
        <v>50</v>
      </c>
      <c r="Z955" s="18" t="s">
        <v>474</v>
      </c>
      <c r="AA955" s="18">
        <v>50</v>
      </c>
      <c r="AB955" s="57" t="s">
        <v>257</v>
      </c>
      <c r="AC955" s="18" t="s">
        <v>595</v>
      </c>
      <c r="AD955" s="18" t="s">
        <v>595</v>
      </c>
      <c r="AE955" s="18" t="s">
        <v>595</v>
      </c>
      <c r="AF955" s="18" t="s">
        <v>595</v>
      </c>
      <c r="AG955" s="18" t="s">
        <v>595</v>
      </c>
      <c r="AH955" s="18" t="s">
        <v>257</v>
      </c>
      <c r="AI955" s="18">
        <v>5</v>
      </c>
      <c r="AJ955" s="18" t="s">
        <v>522</v>
      </c>
      <c r="AK955" s="18">
        <v>5</v>
      </c>
      <c r="AL955" s="18" t="s">
        <v>1407</v>
      </c>
      <c r="AM955" s="18" t="s">
        <v>376</v>
      </c>
      <c r="AN955" s="56">
        <v>0</v>
      </c>
      <c r="AO955" s="18" t="s">
        <v>1408</v>
      </c>
      <c r="AP955" s="18" t="s">
        <v>1409</v>
      </c>
      <c r="AQ955" s="18">
        <v>10</v>
      </c>
      <c r="AR955" s="18" t="s">
        <v>672</v>
      </c>
      <c r="AS955" s="18" t="s">
        <v>257</v>
      </c>
      <c r="AT955" s="18" t="s">
        <v>257</v>
      </c>
      <c r="AU955" s="18" t="s">
        <v>257</v>
      </c>
      <c r="AV955" s="18" t="s">
        <v>257</v>
      </c>
      <c r="AW955" s="18" t="s">
        <v>257</v>
      </c>
      <c r="AX955" s="18">
        <v>5</v>
      </c>
      <c r="AY955" s="18" t="s">
        <v>1410</v>
      </c>
      <c r="AZ955" s="5" t="s">
        <v>257</v>
      </c>
      <c r="BA955" s="5" t="s">
        <v>257</v>
      </c>
      <c r="BB955" s="18" t="s">
        <v>1411</v>
      </c>
      <c r="BC955" s="18" t="s">
        <v>1412</v>
      </c>
      <c r="BD955" s="56">
        <v>0</v>
      </c>
      <c r="BE955" s="18" t="s">
        <v>1413</v>
      </c>
      <c r="BF955" s="18" t="s">
        <v>1409</v>
      </c>
      <c r="BG955" s="18">
        <v>10</v>
      </c>
      <c r="BH955" s="18" t="s">
        <v>672</v>
      </c>
      <c r="BI955" s="18" t="s">
        <v>257</v>
      </c>
      <c r="BJ955" s="18" t="s">
        <v>257</v>
      </c>
      <c r="BK955" s="18" t="s">
        <v>257</v>
      </c>
      <c r="BL955" s="18" t="s">
        <v>257</v>
      </c>
      <c r="BM955" s="18" t="s">
        <v>257</v>
      </c>
      <c r="BN955" s="18">
        <v>5</v>
      </c>
      <c r="BO955" s="18" t="s">
        <v>1410</v>
      </c>
      <c r="BP955" s="18" t="s">
        <v>257</v>
      </c>
      <c r="BQ955" s="18" t="s">
        <v>257</v>
      </c>
      <c r="BR955" s="18" t="s">
        <v>1414</v>
      </c>
      <c r="BS955" s="18" t="s">
        <v>1415</v>
      </c>
      <c r="BT955" s="55">
        <v>0.26</v>
      </c>
      <c r="BU955" s="18" t="s">
        <v>1416</v>
      </c>
      <c r="BV955" s="18" t="s">
        <v>479</v>
      </c>
      <c r="BW955" s="18">
        <v>8</v>
      </c>
      <c r="BX955" s="18" t="s">
        <v>672</v>
      </c>
      <c r="BY955" s="18" t="s">
        <v>257</v>
      </c>
      <c r="BZ955" s="18" t="s">
        <v>257</v>
      </c>
      <c r="CA955" s="18">
        <v>0.09</v>
      </c>
      <c r="CB955" s="18">
        <f t="shared" ref="CB955:CB957" si="229">CA955</f>
        <v>0.09</v>
      </c>
      <c r="CC955" s="18" t="s">
        <v>557</v>
      </c>
      <c r="CD955" s="18">
        <v>5</v>
      </c>
      <c r="CE955" s="18" t="s">
        <v>1410</v>
      </c>
      <c r="CF955" s="18" t="s">
        <v>257</v>
      </c>
      <c r="CG955" s="18" t="s">
        <v>257</v>
      </c>
      <c r="CH955" s="18" t="s">
        <v>1417</v>
      </c>
      <c r="CI955" s="18"/>
      <c r="CJ955" s="18"/>
      <c r="CK955" s="18"/>
      <c r="CL955" s="18"/>
      <c r="CM955" s="18"/>
      <c r="CN955" s="18"/>
      <c r="CO955" s="18"/>
      <c r="CP955" s="18"/>
      <c r="CQ955" s="18"/>
      <c r="CR955" s="18"/>
      <c r="CS955" s="18"/>
      <c r="CT955" s="18"/>
      <c r="CU955" s="18"/>
      <c r="CV955" s="18"/>
      <c r="CW955" s="18"/>
      <c r="CX955" s="18"/>
      <c r="CY955" s="18"/>
      <c r="CZ955" s="18"/>
      <c r="DA955" s="18"/>
      <c r="DB955" s="18"/>
      <c r="DC955" s="18"/>
      <c r="DD955" s="18"/>
      <c r="DE955" s="18"/>
      <c r="DF955" s="18"/>
      <c r="DG955" s="18"/>
      <c r="DH955" s="18"/>
      <c r="DI955" s="18"/>
      <c r="DJ955" s="18"/>
      <c r="DK955" s="18"/>
      <c r="DL955" s="18"/>
      <c r="DM955" s="18"/>
      <c r="DN955" s="18"/>
      <c r="DO955" s="18"/>
      <c r="DP955" s="18"/>
      <c r="DQ955" s="18"/>
      <c r="DR955" s="18"/>
      <c r="DS955" s="18"/>
      <c r="DT955" s="18"/>
      <c r="DU955" s="18"/>
      <c r="DV955" s="18"/>
      <c r="DW955" s="18"/>
      <c r="DX955" s="18"/>
      <c r="DY955" s="24"/>
      <c r="DZ955" s="18">
        <v>0</v>
      </c>
      <c r="EA955" s="18"/>
      <c r="EB955" s="18"/>
      <c r="EC955" s="18"/>
      <c r="ED955" s="18"/>
      <c r="EE955" s="18">
        <v>1</v>
      </c>
      <c r="EF955" s="18">
        <v>1</v>
      </c>
      <c r="EG955" s="18">
        <v>0</v>
      </c>
      <c r="EH955" s="18" t="s">
        <v>1418</v>
      </c>
      <c r="EI955" s="18" cm="1">
        <f t="array" ref="EI955">IF(SUMPRODUCT(--(DO955:DS955&lt;&gt;""))=0, 0,1)</f>
        <v>0</v>
      </c>
      <c r="EJ955" s="18" cm="1">
        <f t="array" ref="EJ955">IF(SUMPRODUCT(--(DT955:EG955&lt;&gt;""))=0, 0,1)</f>
        <v>1</v>
      </c>
      <c r="EK955" s="18" cm="1">
        <f t="array" ref="EK955">IF(SUMPRODUCT(--(EC955:EG955&lt;&gt;""))=0, 0,1)</f>
        <v>1</v>
      </c>
      <c r="EL955" s="18" cm="1">
        <f t="array" ref="EL955">IF(SUMPRODUCT(--(EE955:EG955&lt;&gt;""))=0, 0,1)</f>
        <v>1</v>
      </c>
      <c r="EM955" s="18">
        <f t="shared" si="217"/>
        <v>1</v>
      </c>
      <c r="EN955" s="18" t="str">
        <f t="shared" si="218"/>
        <v>NA</v>
      </c>
      <c r="EO955" s="18">
        <f t="shared" si="219"/>
        <v>1</v>
      </c>
      <c r="EP955" s="18">
        <f t="shared" si="220"/>
        <v>1</v>
      </c>
      <c r="EQ955" s="18">
        <f t="shared" si="221"/>
        <v>1</v>
      </c>
      <c r="ER955" s="58" t="s">
        <v>2080</v>
      </c>
      <c r="ES955" s="59">
        <v>43794</v>
      </c>
      <c r="ET955" s="18" t="s">
        <v>1398</v>
      </c>
      <c r="EU955" s="18" t="s">
        <v>1398</v>
      </c>
    </row>
    <row r="956" spans="1:151" ht="15.75" customHeight="1" x14ac:dyDescent="0.2">
      <c r="A956" s="5" t="s">
        <v>374</v>
      </c>
      <c r="B956" s="24" t="s">
        <v>1397</v>
      </c>
      <c r="C956" s="26">
        <v>1</v>
      </c>
      <c r="D956" s="18" t="s">
        <v>873</v>
      </c>
      <c r="E956" s="18" t="s">
        <v>257</v>
      </c>
      <c r="F956" s="18" t="s">
        <v>553</v>
      </c>
      <c r="G956" s="18" t="s">
        <v>706</v>
      </c>
      <c r="H956" s="18" t="s">
        <v>978</v>
      </c>
      <c r="I956" s="18" t="s">
        <v>1427</v>
      </c>
      <c r="J956" s="18" t="s">
        <v>363</v>
      </c>
      <c r="K956" s="18" t="s">
        <v>363</v>
      </c>
      <c r="L956" s="18" t="s">
        <v>363</v>
      </c>
      <c r="M956" s="18" t="s">
        <v>253</v>
      </c>
      <c r="N956" s="56">
        <v>74</v>
      </c>
      <c r="O956" s="18" t="s">
        <v>1399</v>
      </c>
      <c r="P956" s="18" t="s">
        <v>261</v>
      </c>
      <c r="Q956" s="18" t="s">
        <v>254</v>
      </c>
      <c r="R956" s="24" t="s">
        <v>257</v>
      </c>
      <c r="S956" s="24" t="s">
        <v>257</v>
      </c>
      <c r="T956" s="26" t="s">
        <v>1402</v>
      </c>
      <c r="U956" s="26" t="s">
        <v>1403</v>
      </c>
      <c r="V956" s="26" t="s">
        <v>1404</v>
      </c>
      <c r="W956" s="26" t="s">
        <v>1405</v>
      </c>
      <c r="X956" s="18" t="s">
        <v>1406</v>
      </c>
      <c r="Y956" s="18">
        <v>200</v>
      </c>
      <c r="Z956" s="18" t="s">
        <v>474</v>
      </c>
      <c r="AA956" s="18">
        <v>200</v>
      </c>
      <c r="AB956" s="57" t="s">
        <v>257</v>
      </c>
      <c r="AC956" s="18" t="s">
        <v>595</v>
      </c>
      <c r="AD956" s="18" t="s">
        <v>595</v>
      </c>
      <c r="AE956" s="18" t="s">
        <v>595</v>
      </c>
      <c r="AF956" s="18" t="s">
        <v>595</v>
      </c>
      <c r="AG956" s="18" t="s">
        <v>595</v>
      </c>
      <c r="AH956" s="18" t="s">
        <v>257</v>
      </c>
      <c r="AI956" s="18">
        <v>5</v>
      </c>
      <c r="AJ956" s="18" t="s">
        <v>522</v>
      </c>
      <c r="AK956" s="18">
        <v>5</v>
      </c>
      <c r="AL956" s="18" t="s">
        <v>1407</v>
      </c>
      <c r="AM956" s="18" t="s">
        <v>376</v>
      </c>
      <c r="AN956" s="56">
        <v>0</v>
      </c>
      <c r="AO956" s="18" t="s">
        <v>1408</v>
      </c>
      <c r="AP956" s="18" t="s">
        <v>1409</v>
      </c>
      <c r="AQ956" s="18">
        <v>10</v>
      </c>
      <c r="AR956" s="18" t="s">
        <v>672</v>
      </c>
      <c r="AS956" s="18" t="s">
        <v>257</v>
      </c>
      <c r="AT956" s="18" t="s">
        <v>257</v>
      </c>
      <c r="AU956" s="18" t="s">
        <v>257</v>
      </c>
      <c r="AV956" s="18" t="s">
        <v>257</v>
      </c>
      <c r="AW956" s="18" t="s">
        <v>257</v>
      </c>
      <c r="AX956" s="18">
        <v>5</v>
      </c>
      <c r="AY956" s="18" t="s">
        <v>1410</v>
      </c>
      <c r="AZ956" s="5" t="s">
        <v>257</v>
      </c>
      <c r="BA956" s="5" t="s">
        <v>257</v>
      </c>
      <c r="BB956" s="18" t="s">
        <v>1411</v>
      </c>
      <c r="BC956" s="18" t="s">
        <v>1412</v>
      </c>
      <c r="BD956" s="56">
        <v>0</v>
      </c>
      <c r="BE956" s="18" t="s">
        <v>1413</v>
      </c>
      <c r="BF956" s="18" t="s">
        <v>1409</v>
      </c>
      <c r="BG956" s="18">
        <v>10</v>
      </c>
      <c r="BH956" s="18" t="s">
        <v>672</v>
      </c>
      <c r="BI956" s="18" t="s">
        <v>257</v>
      </c>
      <c r="BJ956" s="18" t="s">
        <v>257</v>
      </c>
      <c r="BK956" s="18" t="s">
        <v>257</v>
      </c>
      <c r="BL956" s="18" t="s">
        <v>257</v>
      </c>
      <c r="BM956" s="18" t="s">
        <v>257</v>
      </c>
      <c r="BN956" s="18">
        <v>5</v>
      </c>
      <c r="BO956" s="18" t="s">
        <v>1410</v>
      </c>
      <c r="BP956" s="18" t="s">
        <v>257</v>
      </c>
      <c r="BQ956" s="18" t="s">
        <v>257</v>
      </c>
      <c r="BR956" s="18" t="s">
        <v>1414</v>
      </c>
      <c r="BS956" s="18" t="s">
        <v>1415</v>
      </c>
      <c r="BT956" s="55">
        <v>0.7</v>
      </c>
      <c r="BU956" s="18" t="s">
        <v>1416</v>
      </c>
      <c r="BV956" s="18" t="s">
        <v>479</v>
      </c>
      <c r="BW956" s="18">
        <v>10</v>
      </c>
      <c r="BX956" s="18" t="s">
        <v>672</v>
      </c>
      <c r="BY956" s="18" t="s">
        <v>257</v>
      </c>
      <c r="BZ956" s="18" t="s">
        <v>257</v>
      </c>
      <c r="CA956" s="18">
        <v>0.1</v>
      </c>
      <c r="CB956" s="18">
        <f t="shared" si="229"/>
        <v>0.1</v>
      </c>
      <c r="CC956" s="18" t="s">
        <v>557</v>
      </c>
      <c r="CD956" s="18">
        <v>5</v>
      </c>
      <c r="CE956" s="18" t="s">
        <v>1410</v>
      </c>
      <c r="CF956" s="18" t="s">
        <v>257</v>
      </c>
      <c r="CG956" s="18" t="s">
        <v>257</v>
      </c>
      <c r="CH956" s="18" t="s">
        <v>1417</v>
      </c>
      <c r="CI956" s="18"/>
      <c r="CJ956" s="18"/>
      <c r="CK956" s="18"/>
      <c r="CL956" s="18"/>
      <c r="CM956" s="18"/>
      <c r="CN956" s="18"/>
      <c r="CO956" s="18"/>
      <c r="CP956" s="18"/>
      <c r="CQ956" s="18"/>
      <c r="CR956" s="18"/>
      <c r="CS956" s="18"/>
      <c r="CT956" s="18"/>
      <c r="CU956" s="18"/>
      <c r="CV956" s="18"/>
      <c r="CW956" s="18"/>
      <c r="CX956" s="18"/>
      <c r="CY956" s="18"/>
      <c r="CZ956" s="18"/>
      <c r="DA956" s="18"/>
      <c r="DB956" s="18"/>
      <c r="DC956" s="18"/>
      <c r="DD956" s="18"/>
      <c r="DE956" s="18"/>
      <c r="DF956" s="18"/>
      <c r="DG956" s="18"/>
      <c r="DH956" s="18"/>
      <c r="DI956" s="18"/>
      <c r="DJ956" s="18"/>
      <c r="DK956" s="18"/>
      <c r="DL956" s="18"/>
      <c r="DM956" s="18"/>
      <c r="DN956" s="18"/>
      <c r="DO956" s="18"/>
      <c r="DP956" s="18"/>
      <c r="DQ956" s="18"/>
      <c r="DR956" s="18"/>
      <c r="DS956" s="18"/>
      <c r="DT956" s="18"/>
      <c r="DU956" s="18"/>
      <c r="DV956" s="18"/>
      <c r="DW956" s="18"/>
      <c r="DX956" s="18"/>
      <c r="DY956" s="24"/>
      <c r="DZ956" s="18">
        <v>0</v>
      </c>
      <c r="EA956" s="18"/>
      <c r="EB956" s="18"/>
      <c r="EC956" s="18"/>
      <c r="ED956" s="18"/>
      <c r="EE956" s="18">
        <v>1</v>
      </c>
      <c r="EF956" s="18">
        <v>1</v>
      </c>
      <c r="EG956" s="18">
        <v>1</v>
      </c>
      <c r="EH956" s="18" t="s">
        <v>1418</v>
      </c>
      <c r="EI956" s="18" cm="1">
        <f t="array" ref="EI956">IF(SUMPRODUCT(--(DO956:DS956&lt;&gt;""))=0, 0,1)</f>
        <v>0</v>
      </c>
      <c r="EJ956" s="18" cm="1">
        <f t="array" ref="EJ956">IF(SUMPRODUCT(--(DT956:EG956&lt;&gt;""))=0, 0,1)</f>
        <v>1</v>
      </c>
      <c r="EK956" s="18" cm="1">
        <f t="array" ref="EK956">IF(SUMPRODUCT(--(EC956:EG956&lt;&gt;""))=0, 0,1)</f>
        <v>1</v>
      </c>
      <c r="EL956" s="18" cm="1">
        <f t="array" ref="EL956">IF(SUMPRODUCT(--(EE956:EG956&lt;&gt;""))=0, 0,1)</f>
        <v>1</v>
      </c>
      <c r="EM956" s="18">
        <f t="shared" si="217"/>
        <v>1</v>
      </c>
      <c r="EN956" s="18" t="str">
        <f t="shared" si="218"/>
        <v>NA</v>
      </c>
      <c r="EO956" s="18">
        <f t="shared" si="219"/>
        <v>1</v>
      </c>
      <c r="EP956" s="18">
        <f t="shared" si="220"/>
        <v>1</v>
      </c>
      <c r="EQ956" s="18">
        <f t="shared" si="221"/>
        <v>1</v>
      </c>
      <c r="ER956" s="58" t="s">
        <v>2080</v>
      </c>
      <c r="ES956" s="59">
        <v>43794</v>
      </c>
      <c r="ET956" s="18" t="s">
        <v>1398</v>
      </c>
      <c r="EU956" s="18" t="s">
        <v>1398</v>
      </c>
    </row>
    <row r="957" spans="1:151" ht="15.75" customHeight="1" x14ac:dyDescent="0.2">
      <c r="A957" s="5" t="s">
        <v>374</v>
      </c>
      <c r="B957" s="24" t="s">
        <v>1397</v>
      </c>
      <c r="C957" s="26">
        <v>1</v>
      </c>
      <c r="D957" s="18" t="s">
        <v>874</v>
      </c>
      <c r="E957" s="18" t="s">
        <v>257</v>
      </c>
      <c r="F957" s="18" t="s">
        <v>553</v>
      </c>
      <c r="G957" s="18" t="s">
        <v>706</v>
      </c>
      <c r="H957" s="18" t="s">
        <v>978</v>
      </c>
      <c r="I957" s="18" t="s">
        <v>1427</v>
      </c>
      <c r="J957" s="18" t="s">
        <v>363</v>
      </c>
      <c r="K957" s="18" t="s">
        <v>363</v>
      </c>
      <c r="L957" s="18" t="s">
        <v>363</v>
      </c>
      <c r="M957" s="18" t="s">
        <v>253</v>
      </c>
      <c r="N957" s="56">
        <v>74</v>
      </c>
      <c r="O957" s="18" t="s">
        <v>1399</v>
      </c>
      <c r="P957" s="18" t="s">
        <v>261</v>
      </c>
      <c r="Q957" s="18" t="s">
        <v>254</v>
      </c>
      <c r="R957" s="24" t="s">
        <v>257</v>
      </c>
      <c r="S957" s="24" t="s">
        <v>257</v>
      </c>
      <c r="T957" s="26" t="s">
        <v>1402</v>
      </c>
      <c r="U957" s="26" t="s">
        <v>1403</v>
      </c>
      <c r="V957" s="26" t="s">
        <v>1404</v>
      </c>
      <c r="W957" s="26" t="s">
        <v>1405</v>
      </c>
      <c r="X957" s="18" t="s">
        <v>1406</v>
      </c>
      <c r="Y957" s="18">
        <v>400</v>
      </c>
      <c r="Z957" s="18" t="s">
        <v>474</v>
      </c>
      <c r="AA957" s="18">
        <v>400</v>
      </c>
      <c r="AB957" s="57" t="s">
        <v>257</v>
      </c>
      <c r="AC957" s="18" t="s">
        <v>595</v>
      </c>
      <c r="AD957" s="18" t="s">
        <v>595</v>
      </c>
      <c r="AE957" s="18" t="s">
        <v>595</v>
      </c>
      <c r="AF957" s="18" t="s">
        <v>595</v>
      </c>
      <c r="AG957" s="18" t="s">
        <v>595</v>
      </c>
      <c r="AH957" s="18" t="s">
        <v>257</v>
      </c>
      <c r="AI957" s="18">
        <v>5</v>
      </c>
      <c r="AJ957" s="18" t="s">
        <v>522</v>
      </c>
      <c r="AK957" s="18">
        <v>5</v>
      </c>
      <c r="AL957" s="18" t="s">
        <v>1407</v>
      </c>
      <c r="AM957" s="18" t="s">
        <v>376</v>
      </c>
      <c r="AN957" s="56">
        <v>0</v>
      </c>
      <c r="AO957" s="18" t="s">
        <v>1408</v>
      </c>
      <c r="AP957" s="18" t="s">
        <v>1409</v>
      </c>
      <c r="AQ957" s="18">
        <v>10</v>
      </c>
      <c r="AR957" s="18" t="s">
        <v>672</v>
      </c>
      <c r="AS957" s="18" t="s">
        <v>257</v>
      </c>
      <c r="AT957" s="18" t="s">
        <v>257</v>
      </c>
      <c r="AU957" s="18" t="s">
        <v>257</v>
      </c>
      <c r="AV957" s="18" t="s">
        <v>257</v>
      </c>
      <c r="AW957" s="18" t="s">
        <v>257</v>
      </c>
      <c r="AX957" s="18">
        <v>5</v>
      </c>
      <c r="AY957" s="18" t="s">
        <v>1410</v>
      </c>
      <c r="AZ957" s="5" t="s">
        <v>257</v>
      </c>
      <c r="BA957" s="5" t="s">
        <v>257</v>
      </c>
      <c r="BB957" s="18" t="s">
        <v>1411</v>
      </c>
      <c r="BC957" s="18" t="s">
        <v>1412</v>
      </c>
      <c r="BD957" s="56">
        <v>0</v>
      </c>
      <c r="BE957" s="18" t="s">
        <v>1413</v>
      </c>
      <c r="BF957" s="18" t="s">
        <v>1409</v>
      </c>
      <c r="BG957" s="18">
        <v>10</v>
      </c>
      <c r="BH957" s="18" t="s">
        <v>672</v>
      </c>
      <c r="BI957" s="18" t="s">
        <v>257</v>
      </c>
      <c r="BJ957" s="18" t="s">
        <v>257</v>
      </c>
      <c r="BK957" s="18" t="s">
        <v>257</v>
      </c>
      <c r="BL957" s="18" t="s">
        <v>257</v>
      </c>
      <c r="BM957" s="18" t="s">
        <v>257</v>
      </c>
      <c r="BN957" s="18">
        <v>5</v>
      </c>
      <c r="BO957" s="18" t="s">
        <v>1410</v>
      </c>
      <c r="BP957" s="18" t="s">
        <v>257</v>
      </c>
      <c r="BQ957" s="18" t="s">
        <v>257</v>
      </c>
      <c r="BR957" s="18" t="s">
        <v>1414</v>
      </c>
      <c r="BS957" s="18" t="s">
        <v>1415</v>
      </c>
      <c r="BT957" s="55">
        <v>0.98</v>
      </c>
      <c r="BU957" s="18" t="s">
        <v>1416</v>
      </c>
      <c r="BV957" s="18" t="s">
        <v>479</v>
      </c>
      <c r="BW957" s="18">
        <v>10</v>
      </c>
      <c r="BX957" s="18" t="s">
        <v>672</v>
      </c>
      <c r="BY957" s="18" t="s">
        <v>257</v>
      </c>
      <c r="BZ957" s="18" t="s">
        <v>257</v>
      </c>
      <c r="CA957" s="18">
        <v>0.02</v>
      </c>
      <c r="CB957" s="18">
        <f t="shared" si="229"/>
        <v>0.02</v>
      </c>
      <c r="CC957" s="18" t="s">
        <v>557</v>
      </c>
      <c r="CD957" s="18">
        <v>5</v>
      </c>
      <c r="CE957" s="18" t="s">
        <v>1410</v>
      </c>
      <c r="CF957" s="18" t="s">
        <v>257</v>
      </c>
      <c r="CG957" s="18" t="s">
        <v>257</v>
      </c>
      <c r="CH957" s="18" t="s">
        <v>1417</v>
      </c>
      <c r="CI957" s="18"/>
      <c r="CJ957" s="18"/>
      <c r="CK957" s="18"/>
      <c r="CL957" s="18"/>
      <c r="CM957" s="18"/>
      <c r="CN957" s="18"/>
      <c r="CO957" s="18"/>
      <c r="CP957" s="18"/>
      <c r="CQ957" s="18"/>
      <c r="CR957" s="18"/>
      <c r="CS957" s="18"/>
      <c r="CT957" s="18"/>
      <c r="CU957" s="18"/>
      <c r="CV957" s="18"/>
      <c r="CW957" s="18"/>
      <c r="CX957" s="18"/>
      <c r="CY957" s="18"/>
      <c r="CZ957" s="18"/>
      <c r="DA957" s="18"/>
      <c r="DB957" s="18"/>
      <c r="DC957" s="18"/>
      <c r="DD957" s="18"/>
      <c r="DE957" s="18"/>
      <c r="DF957" s="18"/>
      <c r="DG957" s="18"/>
      <c r="DH957" s="18"/>
      <c r="DI957" s="18"/>
      <c r="DJ957" s="18"/>
      <c r="DK957" s="18"/>
      <c r="DL957" s="18"/>
      <c r="DM957" s="18"/>
      <c r="DN957" s="18"/>
      <c r="DO957" s="18"/>
      <c r="DP957" s="18"/>
      <c r="DQ957" s="18"/>
      <c r="DR957" s="18"/>
      <c r="DS957" s="18"/>
      <c r="DT957" s="18"/>
      <c r="DU957" s="18"/>
      <c r="DV957" s="18"/>
      <c r="DW957" s="18"/>
      <c r="DX957" s="18"/>
      <c r="DY957" s="24"/>
      <c r="DZ957" s="18">
        <v>0</v>
      </c>
      <c r="EA957" s="18"/>
      <c r="EB957" s="18"/>
      <c r="EC957" s="18"/>
      <c r="ED957" s="18"/>
      <c r="EE957" s="18">
        <v>0</v>
      </c>
      <c r="EF957" s="18">
        <v>1</v>
      </c>
      <c r="EG957" s="18">
        <v>1</v>
      </c>
      <c r="EH957" s="18" t="s">
        <v>1418</v>
      </c>
      <c r="EI957" s="18" cm="1">
        <f t="array" ref="EI957">IF(SUMPRODUCT(--(DO957:DS957&lt;&gt;""))=0, 0,1)</f>
        <v>0</v>
      </c>
      <c r="EJ957" s="18" cm="1">
        <f t="array" ref="EJ957">IF(SUMPRODUCT(--(DT957:EG957&lt;&gt;""))=0, 0,1)</f>
        <v>1</v>
      </c>
      <c r="EK957" s="18" cm="1">
        <f t="array" ref="EK957">IF(SUMPRODUCT(--(EC957:EG957&lt;&gt;""))=0, 0,1)</f>
        <v>1</v>
      </c>
      <c r="EL957" s="18" cm="1">
        <f t="array" ref="EL957">IF(SUMPRODUCT(--(EE957:EG957&lt;&gt;""))=0, 0,1)</f>
        <v>1</v>
      </c>
      <c r="EM957" s="18">
        <f t="shared" si="217"/>
        <v>1</v>
      </c>
      <c r="EN957" s="18" t="str">
        <f t="shared" si="218"/>
        <v>NA</v>
      </c>
      <c r="EO957" s="18">
        <f t="shared" si="219"/>
        <v>1</v>
      </c>
      <c r="EP957" s="18">
        <f t="shared" si="220"/>
        <v>1</v>
      </c>
      <c r="EQ957" s="18">
        <f t="shared" si="221"/>
        <v>1</v>
      </c>
      <c r="ER957" s="58" t="s">
        <v>2080</v>
      </c>
      <c r="ES957" s="59">
        <v>43794</v>
      </c>
      <c r="ET957" s="18" t="s">
        <v>1398</v>
      </c>
      <c r="EU957" s="18" t="s">
        <v>1398</v>
      </c>
    </row>
    <row r="958" spans="1:151" ht="15.75" customHeight="1" x14ac:dyDescent="0.2">
      <c r="A958" s="5" t="s">
        <v>378</v>
      </c>
      <c r="B958" s="24" t="s">
        <v>1433</v>
      </c>
      <c r="C958" s="26">
        <v>1</v>
      </c>
      <c r="D958" s="18" t="s">
        <v>515</v>
      </c>
      <c r="E958" s="18" t="s">
        <v>1436</v>
      </c>
      <c r="F958" s="18" t="s">
        <v>553</v>
      </c>
      <c r="G958" s="18" t="s">
        <v>1429</v>
      </c>
      <c r="H958" s="18" t="s">
        <v>1430</v>
      </c>
      <c r="I958" s="18" t="s">
        <v>363</v>
      </c>
      <c r="J958" s="18" t="s">
        <v>363</v>
      </c>
      <c r="K958" s="18" t="s">
        <v>363</v>
      </c>
      <c r="L958" s="18" t="s">
        <v>363</v>
      </c>
      <c r="M958" s="18" t="s">
        <v>253</v>
      </c>
      <c r="N958" s="56">
        <v>74</v>
      </c>
      <c r="O958" s="18" t="s">
        <v>1435</v>
      </c>
      <c r="P958" s="18" t="s">
        <v>466</v>
      </c>
      <c r="Q958" s="18" t="s">
        <v>254</v>
      </c>
      <c r="R958" s="24" t="s">
        <v>257</v>
      </c>
      <c r="S958" s="24" t="s">
        <v>257</v>
      </c>
      <c r="T958" s="26" t="s">
        <v>257</v>
      </c>
      <c r="U958" s="26" t="s">
        <v>257</v>
      </c>
      <c r="V958" s="26" t="s">
        <v>257</v>
      </c>
      <c r="W958" s="26" t="s">
        <v>257</v>
      </c>
      <c r="X958" s="18" t="s">
        <v>1437</v>
      </c>
      <c r="Y958" s="18">
        <v>0</v>
      </c>
      <c r="Z958" s="18" t="s">
        <v>474</v>
      </c>
      <c r="AA958" s="18">
        <v>0</v>
      </c>
      <c r="AB958" s="57" t="s">
        <v>257</v>
      </c>
      <c r="AC958" s="18" t="s">
        <v>475</v>
      </c>
      <c r="AD958" s="18" t="s">
        <v>595</v>
      </c>
      <c r="AE958" s="18" t="s">
        <v>257</v>
      </c>
      <c r="AF958" s="18" t="s">
        <v>257</v>
      </c>
      <c r="AG958" s="18" t="s">
        <v>257</v>
      </c>
      <c r="AH958" s="18" t="s">
        <v>257</v>
      </c>
      <c r="AI958" s="18">
        <v>0</v>
      </c>
      <c r="AJ958" s="18" t="s">
        <v>522</v>
      </c>
      <c r="AK958" s="18">
        <v>0</v>
      </c>
      <c r="AL958" s="18" t="s">
        <v>1438</v>
      </c>
      <c r="AM958" s="18"/>
      <c r="AN958" s="18"/>
      <c r="AO958" s="18"/>
      <c r="AP958" s="18"/>
      <c r="AQ958" s="18"/>
      <c r="AR958" s="18"/>
      <c r="AS958" s="18"/>
      <c r="AT958" s="18"/>
      <c r="AU958" s="18"/>
      <c r="AV958" s="18"/>
      <c r="AW958" s="18"/>
      <c r="AX958" s="18"/>
      <c r="AY958" s="18"/>
      <c r="AZ958" s="18"/>
      <c r="BA958" s="18"/>
      <c r="BB958" s="18"/>
      <c r="BC958" s="18"/>
      <c r="BD958" s="18"/>
      <c r="BE958" s="18"/>
      <c r="BF958" s="18"/>
      <c r="BG958" s="18"/>
      <c r="BH958" s="18"/>
      <c r="BI958" s="18"/>
      <c r="BJ958" s="18"/>
      <c r="BK958" s="18"/>
      <c r="BL958" s="18"/>
      <c r="BM958" s="18"/>
      <c r="BN958" s="18"/>
      <c r="BO958" s="18"/>
      <c r="BP958" s="18"/>
      <c r="BQ958" s="18"/>
      <c r="BR958" s="18"/>
      <c r="BS958" s="18"/>
      <c r="BT958" s="18"/>
      <c r="BU958" s="18"/>
      <c r="BV958" s="18"/>
      <c r="BW958" s="18"/>
      <c r="BX958" s="18"/>
      <c r="BY958" s="18"/>
      <c r="BZ958" s="18"/>
      <c r="CA958" s="18"/>
      <c r="CB958" s="18"/>
      <c r="CC958" s="18"/>
      <c r="CD958" s="18"/>
      <c r="CE958" s="18"/>
      <c r="CF958" s="18"/>
      <c r="CG958" s="18"/>
      <c r="CH958" s="18"/>
      <c r="CI958" s="18"/>
      <c r="CJ958" s="18"/>
      <c r="CK958" s="18"/>
      <c r="CL958" s="18"/>
      <c r="CM958" s="18"/>
      <c r="CN958" s="18"/>
      <c r="CO958" s="18"/>
      <c r="CP958" s="18"/>
      <c r="CQ958" s="18"/>
      <c r="CR958" s="18"/>
      <c r="CS958" s="18"/>
      <c r="CT958" s="18"/>
      <c r="CU958" s="18"/>
      <c r="CV958" s="18"/>
      <c r="CW958" s="18"/>
      <c r="CX958" s="18"/>
      <c r="CY958" s="18"/>
      <c r="CZ958" s="18"/>
      <c r="DA958" s="18"/>
      <c r="DB958" s="18"/>
      <c r="DC958" s="18"/>
      <c r="DD958" s="18"/>
      <c r="DE958" s="18"/>
      <c r="DF958" s="18"/>
      <c r="DG958" s="18"/>
      <c r="DH958" s="18"/>
      <c r="DI958" s="18"/>
      <c r="DJ958" s="18"/>
      <c r="DK958" s="18"/>
      <c r="DL958" s="18"/>
      <c r="DM958" s="18"/>
      <c r="DN958" s="18"/>
      <c r="DO958" s="18"/>
      <c r="DP958" s="18"/>
      <c r="DQ958" s="18"/>
      <c r="DR958" s="18"/>
      <c r="DS958" s="18"/>
      <c r="DT958" s="18"/>
      <c r="DU958" s="18"/>
      <c r="DV958" s="18"/>
      <c r="DW958" s="18"/>
      <c r="DX958" s="18"/>
      <c r="DY958" s="18"/>
      <c r="DZ958" s="18">
        <v>0</v>
      </c>
      <c r="EA958" s="18"/>
      <c r="EB958" s="18"/>
      <c r="EC958" s="18"/>
      <c r="ED958" s="18"/>
      <c r="EE958" s="18">
        <v>0</v>
      </c>
      <c r="EF958" s="18">
        <v>0</v>
      </c>
      <c r="EG958" s="18">
        <v>0</v>
      </c>
      <c r="EH958" s="18" t="s">
        <v>1439</v>
      </c>
      <c r="EI958" s="18" cm="1">
        <f t="array" ref="EI958">IF(SUMPRODUCT(--(DO958:DS958&lt;&gt;""))=0, 0,1)</f>
        <v>0</v>
      </c>
      <c r="EJ958" s="18" cm="1">
        <f t="array" ref="EJ958">IF(SUMPRODUCT(--(DT958:EG958&lt;&gt;""))=0, 0,1)</f>
        <v>1</v>
      </c>
      <c r="EK958" s="18" cm="1">
        <f t="array" ref="EK958">IF(SUMPRODUCT(--(EC958:EG958&lt;&gt;""))=0, 0,1)</f>
        <v>1</v>
      </c>
      <c r="EL958" s="18" cm="1">
        <f t="array" ref="EL958">IF(SUMPRODUCT(--(EE958:EG958&lt;&gt;""))=0, 0,1)</f>
        <v>1</v>
      </c>
      <c r="EM958" s="18">
        <f t="shared" si="217"/>
        <v>0</v>
      </c>
      <c r="EN958" s="18" t="str">
        <f t="shared" si="218"/>
        <v>NA</v>
      </c>
      <c r="EO958" s="18">
        <f t="shared" si="219"/>
        <v>0</v>
      </c>
      <c r="EP958" s="18">
        <f t="shared" si="220"/>
        <v>0</v>
      </c>
      <c r="EQ958" s="18">
        <f t="shared" si="221"/>
        <v>0</v>
      </c>
      <c r="ER958" s="58" t="s">
        <v>2080</v>
      </c>
      <c r="ES958" s="59">
        <v>43692</v>
      </c>
      <c r="ET958" s="18" t="s">
        <v>1440</v>
      </c>
      <c r="EU958" s="18" t="s">
        <v>1434</v>
      </c>
    </row>
    <row r="959" spans="1:151" ht="15.75" customHeight="1" x14ac:dyDescent="0.2">
      <c r="A959" s="5" t="s">
        <v>378</v>
      </c>
      <c r="B959" s="24" t="s">
        <v>1433</v>
      </c>
      <c r="C959" s="26">
        <v>1</v>
      </c>
      <c r="D959" s="18" t="s">
        <v>515</v>
      </c>
      <c r="E959" s="18" t="s">
        <v>1441</v>
      </c>
      <c r="F959" s="18" t="s">
        <v>553</v>
      </c>
      <c r="G959" s="18" t="s">
        <v>1429</v>
      </c>
      <c r="H959" s="18" t="s">
        <v>1430</v>
      </c>
      <c r="I959" s="18" t="s">
        <v>363</v>
      </c>
      <c r="J959" s="18" t="s">
        <v>363</v>
      </c>
      <c r="K959" s="18" t="s">
        <v>363</v>
      </c>
      <c r="L959" s="18" t="s">
        <v>363</v>
      </c>
      <c r="M959" s="18" t="s">
        <v>253</v>
      </c>
      <c r="N959" s="56">
        <v>74</v>
      </c>
      <c r="O959" s="18" t="s">
        <v>1435</v>
      </c>
      <c r="P959" s="18" t="s">
        <v>466</v>
      </c>
      <c r="Q959" s="18" t="s">
        <v>254</v>
      </c>
      <c r="R959" s="24" t="s">
        <v>257</v>
      </c>
      <c r="S959" s="24" t="s">
        <v>257</v>
      </c>
      <c r="T959" s="26" t="s">
        <v>257</v>
      </c>
      <c r="U959" s="26" t="s">
        <v>257</v>
      </c>
      <c r="V959" s="26" t="s">
        <v>257</v>
      </c>
      <c r="W959" s="26" t="s">
        <v>257</v>
      </c>
      <c r="X959" s="18" t="s">
        <v>1437</v>
      </c>
      <c r="Y959" s="18">
        <v>0</v>
      </c>
      <c r="Z959" s="18" t="s">
        <v>474</v>
      </c>
      <c r="AA959" s="18">
        <v>0</v>
      </c>
      <c r="AB959" s="57" t="s">
        <v>257</v>
      </c>
      <c r="AC959" s="18" t="s">
        <v>475</v>
      </c>
      <c r="AD959" s="18" t="s">
        <v>595</v>
      </c>
      <c r="AE959" s="18" t="s">
        <v>257</v>
      </c>
      <c r="AF959" s="18" t="s">
        <v>257</v>
      </c>
      <c r="AG959" s="18" t="s">
        <v>257</v>
      </c>
      <c r="AH959" s="18" t="s">
        <v>257</v>
      </c>
      <c r="AI959" s="18">
        <v>7</v>
      </c>
      <c r="AJ959" s="18" t="s">
        <v>522</v>
      </c>
      <c r="AK959" s="18">
        <v>7</v>
      </c>
      <c r="AL959" s="18" t="s">
        <v>1438</v>
      </c>
      <c r="AM959" s="18"/>
      <c r="AN959" s="18"/>
      <c r="AO959" s="18"/>
      <c r="AP959" s="18"/>
      <c r="AQ959" s="18"/>
      <c r="AR959" s="18"/>
      <c r="AS959" s="18"/>
      <c r="AT959" s="18"/>
      <c r="AU959" s="18"/>
      <c r="AV959" s="18"/>
      <c r="AW959" s="18"/>
      <c r="AX959" s="18"/>
      <c r="AY959" s="18"/>
      <c r="AZ959" s="18"/>
      <c r="BA959" s="18"/>
      <c r="BB959" s="18"/>
      <c r="BC959" s="18"/>
      <c r="BD959" s="18"/>
      <c r="BE959" s="18"/>
      <c r="BF959" s="18"/>
      <c r="BG959" s="18"/>
      <c r="BH959" s="18"/>
      <c r="BI959" s="18"/>
      <c r="BJ959" s="18"/>
      <c r="BK959" s="18"/>
      <c r="BL959" s="18"/>
      <c r="BM959" s="18"/>
      <c r="BN959" s="18"/>
      <c r="BO959" s="18"/>
      <c r="BP959" s="18"/>
      <c r="BQ959" s="18"/>
      <c r="BR959" s="18"/>
      <c r="BS959" s="18"/>
      <c r="BT959" s="18"/>
      <c r="BU959" s="18"/>
      <c r="BV959" s="18"/>
      <c r="BW959" s="18"/>
      <c r="BX959" s="18"/>
      <c r="BY959" s="18"/>
      <c r="BZ959" s="18"/>
      <c r="CA959" s="18"/>
      <c r="CB959" s="18"/>
      <c r="CC959" s="18"/>
      <c r="CD959" s="18"/>
      <c r="CE959" s="18"/>
      <c r="CF959" s="18"/>
      <c r="CG959" s="18"/>
      <c r="CH959" s="18"/>
      <c r="CI959" s="18"/>
      <c r="CJ959" s="18"/>
      <c r="CK959" s="18"/>
      <c r="CL959" s="18"/>
      <c r="CM959" s="18"/>
      <c r="CN959" s="18"/>
      <c r="CO959" s="18"/>
      <c r="CP959" s="18"/>
      <c r="CQ959" s="18"/>
      <c r="CR959" s="18"/>
      <c r="CS959" s="18"/>
      <c r="CT959" s="18"/>
      <c r="CU959" s="18"/>
      <c r="CV959" s="18"/>
      <c r="CW959" s="18"/>
      <c r="CX959" s="18"/>
      <c r="CY959" s="18"/>
      <c r="CZ959" s="18"/>
      <c r="DA959" s="18"/>
      <c r="DB959" s="18"/>
      <c r="DC959" s="18"/>
      <c r="DD959" s="18"/>
      <c r="DE959" s="18"/>
      <c r="DF959" s="18"/>
      <c r="DG959" s="18"/>
      <c r="DH959" s="18"/>
      <c r="DI959" s="18"/>
      <c r="DJ959" s="18"/>
      <c r="DK959" s="18"/>
      <c r="DL959" s="18"/>
      <c r="DM959" s="18"/>
      <c r="DN959" s="18"/>
      <c r="DO959" s="18"/>
      <c r="DP959" s="18"/>
      <c r="DQ959" s="18"/>
      <c r="DR959" s="18"/>
      <c r="DS959" s="18"/>
      <c r="DT959" s="18"/>
      <c r="DU959" s="18"/>
      <c r="DV959" s="18"/>
      <c r="DW959" s="18"/>
      <c r="DX959" s="18"/>
      <c r="DY959" s="18"/>
      <c r="DZ959" s="18">
        <v>0</v>
      </c>
      <c r="EA959" s="18"/>
      <c r="EB959" s="18"/>
      <c r="EC959" s="18"/>
      <c r="ED959" s="18"/>
      <c r="EE959" s="18">
        <v>0</v>
      </c>
      <c r="EF959" s="18">
        <v>0</v>
      </c>
      <c r="EG959" s="18">
        <v>0</v>
      </c>
      <c r="EH959" s="18" t="s">
        <v>1439</v>
      </c>
      <c r="EI959" s="18" cm="1">
        <f t="array" ref="EI959">IF(SUMPRODUCT(--(DO959:DS959&lt;&gt;""))=0, 0,1)</f>
        <v>0</v>
      </c>
      <c r="EJ959" s="18" cm="1">
        <f t="array" ref="EJ959">IF(SUMPRODUCT(--(DT959:EG959&lt;&gt;""))=0, 0,1)</f>
        <v>1</v>
      </c>
      <c r="EK959" s="18" cm="1">
        <f t="array" ref="EK959">IF(SUMPRODUCT(--(EC959:EG959&lt;&gt;""))=0, 0,1)</f>
        <v>1</v>
      </c>
      <c r="EL959" s="18" cm="1">
        <f t="array" ref="EL959">IF(SUMPRODUCT(--(EE959:EG959&lt;&gt;""))=0, 0,1)</f>
        <v>1</v>
      </c>
      <c r="EM959" s="18">
        <f t="shared" si="217"/>
        <v>0</v>
      </c>
      <c r="EN959" s="18" t="str">
        <f t="shared" si="218"/>
        <v>NA</v>
      </c>
      <c r="EO959" s="18">
        <f t="shared" si="219"/>
        <v>0</v>
      </c>
      <c r="EP959" s="18">
        <f t="shared" si="220"/>
        <v>0</v>
      </c>
      <c r="EQ959" s="18">
        <f t="shared" si="221"/>
        <v>0</v>
      </c>
      <c r="ER959" s="58" t="s">
        <v>2080</v>
      </c>
      <c r="ES959" s="59">
        <v>43692</v>
      </c>
      <c r="ET959" s="18" t="s">
        <v>1440</v>
      </c>
      <c r="EU959" s="18" t="s">
        <v>1434</v>
      </c>
    </row>
    <row r="960" spans="1:151" ht="15.75" customHeight="1" x14ac:dyDescent="0.2">
      <c r="A960" s="5" t="s">
        <v>378</v>
      </c>
      <c r="B960" s="24" t="s">
        <v>1433</v>
      </c>
      <c r="C960" s="26">
        <v>1</v>
      </c>
      <c r="D960" s="18" t="s">
        <v>515</v>
      </c>
      <c r="E960" s="18" t="s">
        <v>1442</v>
      </c>
      <c r="F960" s="18" t="s">
        <v>553</v>
      </c>
      <c r="G960" s="18" t="s">
        <v>1429</v>
      </c>
      <c r="H960" s="18" t="s">
        <v>1430</v>
      </c>
      <c r="I960" s="18" t="s">
        <v>363</v>
      </c>
      <c r="J960" s="18" t="s">
        <v>363</v>
      </c>
      <c r="K960" s="18" t="s">
        <v>363</v>
      </c>
      <c r="L960" s="18" t="s">
        <v>363</v>
      </c>
      <c r="M960" s="18" t="s">
        <v>253</v>
      </c>
      <c r="N960" s="56">
        <v>74</v>
      </c>
      <c r="O960" s="18" t="s">
        <v>1435</v>
      </c>
      <c r="P960" s="18" t="s">
        <v>466</v>
      </c>
      <c r="Q960" s="18" t="s">
        <v>254</v>
      </c>
      <c r="R960" s="24" t="s">
        <v>257</v>
      </c>
      <c r="S960" s="24" t="s">
        <v>257</v>
      </c>
      <c r="T960" s="26" t="s">
        <v>257</v>
      </c>
      <c r="U960" s="26" t="s">
        <v>257</v>
      </c>
      <c r="V960" s="26" t="s">
        <v>257</v>
      </c>
      <c r="W960" s="26" t="s">
        <v>257</v>
      </c>
      <c r="X960" s="18" t="s">
        <v>1437</v>
      </c>
      <c r="Y960" s="18">
        <v>0</v>
      </c>
      <c r="Z960" s="18" t="s">
        <v>474</v>
      </c>
      <c r="AA960" s="18">
        <v>0</v>
      </c>
      <c r="AB960" s="57" t="s">
        <v>257</v>
      </c>
      <c r="AC960" s="18" t="s">
        <v>475</v>
      </c>
      <c r="AD960" s="18" t="s">
        <v>595</v>
      </c>
      <c r="AE960" s="18" t="s">
        <v>257</v>
      </c>
      <c r="AF960" s="18" t="s">
        <v>257</v>
      </c>
      <c r="AG960" s="18" t="s">
        <v>257</v>
      </c>
      <c r="AH960" s="18" t="s">
        <v>257</v>
      </c>
      <c r="AI960" s="18">
        <v>14</v>
      </c>
      <c r="AJ960" s="18" t="s">
        <v>522</v>
      </c>
      <c r="AK960" s="18">
        <v>14</v>
      </c>
      <c r="AL960" s="18" t="s">
        <v>1438</v>
      </c>
      <c r="AM960" s="18"/>
      <c r="AN960" s="18"/>
      <c r="AO960" s="18"/>
      <c r="AP960" s="18"/>
      <c r="AQ960" s="18"/>
      <c r="AR960" s="18"/>
      <c r="AS960" s="18"/>
      <c r="AT960" s="18"/>
      <c r="AU960" s="18"/>
      <c r="AV960" s="18"/>
      <c r="AW960" s="18"/>
      <c r="AX960" s="18"/>
      <c r="AY960" s="18"/>
      <c r="AZ960" s="18"/>
      <c r="BA960" s="18"/>
      <c r="BB960" s="18"/>
      <c r="BC960" s="18"/>
      <c r="BD960" s="18"/>
      <c r="BE960" s="18"/>
      <c r="BF960" s="18"/>
      <c r="BG960" s="18"/>
      <c r="BH960" s="18"/>
      <c r="BI960" s="18"/>
      <c r="BJ960" s="18"/>
      <c r="BK960" s="18"/>
      <c r="BL960" s="18"/>
      <c r="BM960" s="18"/>
      <c r="BN960" s="18"/>
      <c r="BO960" s="18"/>
      <c r="BP960" s="18"/>
      <c r="BQ960" s="18"/>
      <c r="BR960" s="18"/>
      <c r="BS960" s="18"/>
      <c r="BT960" s="18"/>
      <c r="BU960" s="18"/>
      <c r="BV960" s="18"/>
      <c r="BW960" s="18"/>
      <c r="BX960" s="18"/>
      <c r="BY960" s="18"/>
      <c r="BZ960" s="18"/>
      <c r="CA960" s="18"/>
      <c r="CB960" s="18"/>
      <c r="CC960" s="18"/>
      <c r="CD960" s="18"/>
      <c r="CE960" s="18"/>
      <c r="CF960" s="18"/>
      <c r="CG960" s="18"/>
      <c r="CH960" s="18"/>
      <c r="CI960" s="18"/>
      <c r="CJ960" s="18"/>
      <c r="CK960" s="18"/>
      <c r="CL960" s="18"/>
      <c r="CM960" s="18"/>
      <c r="CN960" s="18"/>
      <c r="CO960" s="18"/>
      <c r="CP960" s="18"/>
      <c r="CQ960" s="18"/>
      <c r="CR960" s="18"/>
      <c r="CS960" s="18"/>
      <c r="CT960" s="18"/>
      <c r="CU960" s="18"/>
      <c r="CV960" s="18"/>
      <c r="CW960" s="18"/>
      <c r="CX960" s="18"/>
      <c r="CY960" s="18"/>
      <c r="CZ960" s="18"/>
      <c r="DA960" s="18"/>
      <c r="DB960" s="18"/>
      <c r="DC960" s="18"/>
      <c r="DD960" s="18"/>
      <c r="DE960" s="18"/>
      <c r="DF960" s="18"/>
      <c r="DG960" s="18"/>
      <c r="DH960" s="18"/>
      <c r="DI960" s="18"/>
      <c r="DJ960" s="18"/>
      <c r="DK960" s="18"/>
      <c r="DL960" s="18"/>
      <c r="DM960" s="18"/>
      <c r="DN960" s="18"/>
      <c r="DO960" s="18"/>
      <c r="DP960" s="18"/>
      <c r="DQ960" s="18"/>
      <c r="DR960" s="18"/>
      <c r="DS960" s="18"/>
      <c r="DT960" s="18"/>
      <c r="DU960" s="18"/>
      <c r="DV960" s="18"/>
      <c r="DW960" s="18"/>
      <c r="DX960" s="18"/>
      <c r="DY960" s="18"/>
      <c r="DZ960" s="18">
        <v>0</v>
      </c>
      <c r="EA960" s="18"/>
      <c r="EB960" s="18"/>
      <c r="EC960" s="18"/>
      <c r="ED960" s="18"/>
      <c r="EE960" s="18">
        <v>0</v>
      </c>
      <c r="EF960" s="18">
        <v>0</v>
      </c>
      <c r="EG960" s="18">
        <v>0</v>
      </c>
      <c r="EH960" s="18" t="s">
        <v>1439</v>
      </c>
      <c r="EI960" s="18" cm="1">
        <f t="array" ref="EI960">IF(SUMPRODUCT(--(DO960:DS960&lt;&gt;""))=0, 0,1)</f>
        <v>0</v>
      </c>
      <c r="EJ960" s="18" cm="1">
        <f t="array" ref="EJ960">IF(SUMPRODUCT(--(DT960:EG960&lt;&gt;""))=0, 0,1)</f>
        <v>1</v>
      </c>
      <c r="EK960" s="18" cm="1">
        <f t="array" ref="EK960">IF(SUMPRODUCT(--(EC960:EG960&lt;&gt;""))=0, 0,1)</f>
        <v>1</v>
      </c>
      <c r="EL960" s="18" cm="1">
        <f t="array" ref="EL960">IF(SUMPRODUCT(--(EE960:EG960&lt;&gt;""))=0, 0,1)</f>
        <v>1</v>
      </c>
      <c r="EM960" s="18">
        <f t="shared" si="217"/>
        <v>0</v>
      </c>
      <c r="EN960" s="18" t="str">
        <f t="shared" si="218"/>
        <v>NA</v>
      </c>
      <c r="EO960" s="18">
        <f t="shared" si="219"/>
        <v>0</v>
      </c>
      <c r="EP960" s="18">
        <f t="shared" si="220"/>
        <v>0</v>
      </c>
      <c r="EQ960" s="18">
        <f t="shared" si="221"/>
        <v>0</v>
      </c>
      <c r="ER960" s="58" t="s">
        <v>2080</v>
      </c>
      <c r="ES960" s="59">
        <v>43692</v>
      </c>
      <c r="ET960" s="18" t="s">
        <v>1440</v>
      </c>
      <c r="EU960" s="18" t="s">
        <v>1434</v>
      </c>
    </row>
    <row r="961" spans="1:151" ht="15.75" customHeight="1" x14ac:dyDescent="0.2">
      <c r="A961" s="5" t="s">
        <v>378</v>
      </c>
      <c r="B961" s="24" t="s">
        <v>1433</v>
      </c>
      <c r="C961" s="26">
        <v>1</v>
      </c>
      <c r="D961" s="18" t="s">
        <v>515</v>
      </c>
      <c r="E961" s="18" t="s">
        <v>1443</v>
      </c>
      <c r="F961" s="18" t="s">
        <v>553</v>
      </c>
      <c r="G961" s="18" t="s">
        <v>1429</v>
      </c>
      <c r="H961" s="18" t="s">
        <v>1430</v>
      </c>
      <c r="I961" s="18" t="s">
        <v>363</v>
      </c>
      <c r="J961" s="18" t="s">
        <v>363</v>
      </c>
      <c r="K961" s="18" t="s">
        <v>363</v>
      </c>
      <c r="L961" s="18" t="s">
        <v>363</v>
      </c>
      <c r="M961" s="18" t="s">
        <v>253</v>
      </c>
      <c r="N961" s="56">
        <v>74</v>
      </c>
      <c r="O961" s="18" t="s">
        <v>1435</v>
      </c>
      <c r="P961" s="18" t="s">
        <v>466</v>
      </c>
      <c r="Q961" s="18" t="s">
        <v>254</v>
      </c>
      <c r="R961" s="24" t="s">
        <v>257</v>
      </c>
      <c r="S961" s="24" t="s">
        <v>257</v>
      </c>
      <c r="T961" s="26" t="s">
        <v>257</v>
      </c>
      <c r="U961" s="26" t="s">
        <v>257</v>
      </c>
      <c r="V961" s="26" t="s">
        <v>257</v>
      </c>
      <c r="W961" s="26" t="s">
        <v>257</v>
      </c>
      <c r="X961" s="18" t="s">
        <v>1437</v>
      </c>
      <c r="Y961" s="18">
        <v>0</v>
      </c>
      <c r="Z961" s="18" t="s">
        <v>474</v>
      </c>
      <c r="AA961" s="18">
        <v>0</v>
      </c>
      <c r="AB961" s="57" t="s">
        <v>257</v>
      </c>
      <c r="AC961" s="18" t="s">
        <v>475</v>
      </c>
      <c r="AD961" s="18" t="s">
        <v>595</v>
      </c>
      <c r="AE961" s="18" t="s">
        <v>257</v>
      </c>
      <c r="AF961" s="18" t="s">
        <v>257</v>
      </c>
      <c r="AG961" s="18" t="s">
        <v>257</v>
      </c>
      <c r="AH961" s="18" t="s">
        <v>257</v>
      </c>
      <c r="AI961" s="18">
        <v>21</v>
      </c>
      <c r="AJ961" s="18" t="s">
        <v>522</v>
      </c>
      <c r="AK961" s="18">
        <v>21</v>
      </c>
      <c r="AL961" s="18" t="s">
        <v>1438</v>
      </c>
      <c r="AM961" s="18"/>
      <c r="AN961" s="18"/>
      <c r="AO961" s="18"/>
      <c r="AP961" s="18"/>
      <c r="AQ961" s="18"/>
      <c r="AR961" s="18"/>
      <c r="AS961" s="18"/>
      <c r="AT961" s="18"/>
      <c r="AU961" s="18"/>
      <c r="AV961" s="18"/>
      <c r="AW961" s="18"/>
      <c r="AX961" s="18"/>
      <c r="AY961" s="18"/>
      <c r="AZ961" s="18"/>
      <c r="BA961" s="18"/>
      <c r="BB961" s="18"/>
      <c r="BC961" s="18"/>
      <c r="BD961" s="18"/>
      <c r="BE961" s="18"/>
      <c r="BF961" s="18"/>
      <c r="BG961" s="18"/>
      <c r="BH961" s="18"/>
      <c r="BI961" s="18"/>
      <c r="BJ961" s="18"/>
      <c r="BK961" s="18"/>
      <c r="BL961" s="18"/>
      <c r="BM961" s="18"/>
      <c r="BN961" s="18"/>
      <c r="BO961" s="18"/>
      <c r="BP961" s="18"/>
      <c r="BQ961" s="18"/>
      <c r="BR961" s="18"/>
      <c r="BS961" s="18"/>
      <c r="BT961" s="18"/>
      <c r="BU961" s="18"/>
      <c r="BV961" s="18"/>
      <c r="BW961" s="18"/>
      <c r="BX961" s="18"/>
      <c r="BY961" s="18"/>
      <c r="BZ961" s="18"/>
      <c r="CA961" s="18"/>
      <c r="CB961" s="18"/>
      <c r="CC961" s="18"/>
      <c r="CD961" s="18"/>
      <c r="CE961" s="18"/>
      <c r="CF961" s="18"/>
      <c r="CG961" s="18"/>
      <c r="CH961" s="18"/>
      <c r="CI961" s="18"/>
      <c r="CJ961" s="18"/>
      <c r="CK961" s="18"/>
      <c r="CL961" s="18"/>
      <c r="CM961" s="18"/>
      <c r="CN961" s="18"/>
      <c r="CO961" s="18"/>
      <c r="CP961" s="18"/>
      <c r="CQ961" s="18"/>
      <c r="CR961" s="18"/>
      <c r="CS961" s="18"/>
      <c r="CT961" s="18"/>
      <c r="CU961" s="18"/>
      <c r="CV961" s="18"/>
      <c r="CW961" s="18"/>
      <c r="CX961" s="18"/>
      <c r="CY961" s="18"/>
      <c r="CZ961" s="18"/>
      <c r="DA961" s="18"/>
      <c r="DB961" s="18"/>
      <c r="DC961" s="18"/>
      <c r="DD961" s="18"/>
      <c r="DE961" s="18"/>
      <c r="DF961" s="18"/>
      <c r="DG961" s="18"/>
      <c r="DH961" s="18"/>
      <c r="DI961" s="18"/>
      <c r="DJ961" s="18"/>
      <c r="DK961" s="18"/>
      <c r="DL961" s="18"/>
      <c r="DM961" s="18"/>
      <c r="DN961" s="18"/>
      <c r="DO961" s="18"/>
      <c r="DP961" s="18"/>
      <c r="DQ961" s="18"/>
      <c r="DR961" s="18"/>
      <c r="DS961" s="18"/>
      <c r="DT961" s="18"/>
      <c r="DU961" s="18"/>
      <c r="DV961" s="18"/>
      <c r="DW961" s="18"/>
      <c r="DX961" s="18"/>
      <c r="DY961" s="18"/>
      <c r="DZ961" s="18">
        <v>0</v>
      </c>
      <c r="EA961" s="18"/>
      <c r="EB961" s="18"/>
      <c r="EC961" s="18"/>
      <c r="ED961" s="18"/>
      <c r="EE961" s="18">
        <v>0</v>
      </c>
      <c r="EF961" s="18">
        <v>0</v>
      </c>
      <c r="EG961" s="18">
        <v>0</v>
      </c>
      <c r="EH961" s="18" t="s">
        <v>1439</v>
      </c>
      <c r="EI961" s="18" cm="1">
        <f t="array" ref="EI961">IF(SUMPRODUCT(--(DO961:DS961&lt;&gt;""))=0, 0,1)</f>
        <v>0</v>
      </c>
      <c r="EJ961" s="18" cm="1">
        <f t="array" ref="EJ961">IF(SUMPRODUCT(--(DT961:EG961&lt;&gt;""))=0, 0,1)</f>
        <v>1</v>
      </c>
      <c r="EK961" s="18" cm="1">
        <f t="array" ref="EK961">IF(SUMPRODUCT(--(EC961:EG961&lt;&gt;""))=0, 0,1)</f>
        <v>1</v>
      </c>
      <c r="EL961" s="18" cm="1">
        <f t="array" ref="EL961">IF(SUMPRODUCT(--(EE961:EG961&lt;&gt;""))=0, 0,1)</f>
        <v>1</v>
      </c>
      <c r="EM961" s="18">
        <f t="shared" si="217"/>
        <v>0</v>
      </c>
      <c r="EN961" s="18" t="str">
        <f t="shared" si="218"/>
        <v>NA</v>
      </c>
      <c r="EO961" s="18">
        <f t="shared" si="219"/>
        <v>0</v>
      </c>
      <c r="EP961" s="18">
        <f t="shared" si="220"/>
        <v>0</v>
      </c>
      <c r="EQ961" s="18">
        <f t="shared" si="221"/>
        <v>0</v>
      </c>
      <c r="ER961" s="58" t="s">
        <v>2080</v>
      </c>
      <c r="ES961" s="59">
        <v>43692</v>
      </c>
      <c r="ET961" s="18" t="s">
        <v>1440</v>
      </c>
      <c r="EU961" s="18" t="s">
        <v>1434</v>
      </c>
    </row>
    <row r="962" spans="1:151" ht="15.75" customHeight="1" x14ac:dyDescent="0.2">
      <c r="A962" s="5" t="s">
        <v>378</v>
      </c>
      <c r="B962" s="24" t="s">
        <v>1433</v>
      </c>
      <c r="C962" s="26">
        <v>1</v>
      </c>
      <c r="D962" s="18" t="s">
        <v>1444</v>
      </c>
      <c r="E962" s="18" t="s">
        <v>1436</v>
      </c>
      <c r="F962" s="18" t="s">
        <v>553</v>
      </c>
      <c r="G962" s="18" t="s">
        <v>1429</v>
      </c>
      <c r="H962" s="18" t="s">
        <v>1430</v>
      </c>
      <c r="I962" s="18" t="s">
        <v>363</v>
      </c>
      <c r="J962" s="18" t="s">
        <v>363</v>
      </c>
      <c r="K962" s="18" t="s">
        <v>363</v>
      </c>
      <c r="L962" s="18" t="s">
        <v>363</v>
      </c>
      <c r="M962" s="18" t="s">
        <v>253</v>
      </c>
      <c r="N962" s="56">
        <v>74</v>
      </c>
      <c r="O962" s="18" t="s">
        <v>1435</v>
      </c>
      <c r="P962" s="18" t="s">
        <v>466</v>
      </c>
      <c r="Q962" s="18" t="s">
        <v>254</v>
      </c>
      <c r="R962" s="24" t="s">
        <v>257</v>
      </c>
      <c r="S962" s="24" t="s">
        <v>257</v>
      </c>
      <c r="T962" s="26" t="s">
        <v>257</v>
      </c>
      <c r="U962" s="26" t="s">
        <v>257</v>
      </c>
      <c r="V962" s="26" t="s">
        <v>257</v>
      </c>
      <c r="W962" s="26" t="s">
        <v>257</v>
      </c>
      <c r="X962" s="18" t="s">
        <v>1437</v>
      </c>
      <c r="Y962" s="18">
        <v>1</v>
      </c>
      <c r="Z962" s="18" t="s">
        <v>474</v>
      </c>
      <c r="AA962" s="18">
        <v>1</v>
      </c>
      <c r="AB962" s="57" t="s">
        <v>257</v>
      </c>
      <c r="AC962" s="18" t="s">
        <v>475</v>
      </c>
      <c r="AD962" s="18" t="s">
        <v>595</v>
      </c>
      <c r="AE962" s="18" t="s">
        <v>257</v>
      </c>
      <c r="AF962" s="18" t="s">
        <v>257</v>
      </c>
      <c r="AG962" s="18" t="s">
        <v>257</v>
      </c>
      <c r="AH962" s="18" t="s">
        <v>257</v>
      </c>
      <c r="AI962" s="18">
        <v>0</v>
      </c>
      <c r="AJ962" s="18" t="s">
        <v>522</v>
      </c>
      <c r="AK962" s="18">
        <v>0</v>
      </c>
      <c r="AL962" s="18" t="s">
        <v>1438</v>
      </c>
      <c r="AM962" s="18"/>
      <c r="AN962" s="18"/>
      <c r="AO962" s="18"/>
      <c r="AP962" s="18"/>
      <c r="AQ962" s="18"/>
      <c r="AR962" s="18"/>
      <c r="AS962" s="18"/>
      <c r="AT962" s="18"/>
      <c r="AU962" s="18"/>
      <c r="AV962" s="18"/>
      <c r="AW962" s="18"/>
      <c r="AX962" s="18"/>
      <c r="AY962" s="18"/>
      <c r="AZ962" s="18"/>
      <c r="BA962" s="18"/>
      <c r="BB962" s="18"/>
      <c r="BC962" s="18"/>
      <c r="BD962" s="18"/>
      <c r="BE962" s="18"/>
      <c r="BF962" s="18"/>
      <c r="BG962" s="18"/>
      <c r="BH962" s="18"/>
      <c r="BI962" s="18"/>
      <c r="BJ962" s="18"/>
      <c r="BK962" s="18"/>
      <c r="BL962" s="18"/>
      <c r="BM962" s="18"/>
      <c r="BN962" s="18"/>
      <c r="BO962" s="18"/>
      <c r="BP962" s="18"/>
      <c r="BQ962" s="18"/>
      <c r="BR962" s="18"/>
      <c r="BS962" s="18"/>
      <c r="BT962" s="18"/>
      <c r="BU962" s="18"/>
      <c r="BV962" s="18"/>
      <c r="BW962" s="18"/>
      <c r="BX962" s="18"/>
      <c r="BY962" s="18"/>
      <c r="BZ962" s="18"/>
      <c r="CA962" s="18"/>
      <c r="CB962" s="18"/>
      <c r="CC962" s="18"/>
      <c r="CD962" s="18"/>
      <c r="CE962" s="18"/>
      <c r="CF962" s="18"/>
      <c r="CG962" s="18"/>
      <c r="CH962" s="18"/>
      <c r="CI962" s="18"/>
      <c r="CJ962" s="18"/>
      <c r="CK962" s="18"/>
      <c r="CL962" s="18"/>
      <c r="CM962" s="18"/>
      <c r="CN962" s="18"/>
      <c r="CO962" s="18"/>
      <c r="CP962" s="18"/>
      <c r="CQ962" s="18"/>
      <c r="CR962" s="18"/>
      <c r="CS962" s="18"/>
      <c r="CT962" s="18"/>
      <c r="CU962" s="18"/>
      <c r="CV962" s="18"/>
      <c r="CW962" s="18"/>
      <c r="CX962" s="18"/>
      <c r="CY962" s="18"/>
      <c r="CZ962" s="18"/>
      <c r="DA962" s="18"/>
      <c r="DB962" s="18"/>
      <c r="DC962" s="18"/>
      <c r="DD962" s="18"/>
      <c r="DE962" s="18"/>
      <c r="DF962" s="18"/>
      <c r="DG962" s="18"/>
      <c r="DH962" s="18"/>
      <c r="DI962" s="18"/>
      <c r="DJ962" s="18"/>
      <c r="DK962" s="18"/>
      <c r="DL962" s="18"/>
      <c r="DM962" s="18"/>
      <c r="DN962" s="18"/>
      <c r="DO962" s="18"/>
      <c r="DP962" s="18"/>
      <c r="DQ962" s="18"/>
      <c r="DR962" s="18"/>
      <c r="DS962" s="18"/>
      <c r="DT962" s="18"/>
      <c r="DU962" s="18"/>
      <c r="DV962" s="18"/>
      <c r="DW962" s="18"/>
      <c r="DX962" s="18"/>
      <c r="DY962" s="18"/>
      <c r="DZ962" s="18">
        <v>0</v>
      </c>
      <c r="EA962" s="18"/>
      <c r="EB962" s="18"/>
      <c r="EC962" s="18"/>
      <c r="ED962" s="18"/>
      <c r="EE962" s="18">
        <v>0</v>
      </c>
      <c r="EF962" s="18">
        <v>0</v>
      </c>
      <c r="EG962" s="18">
        <v>0</v>
      </c>
      <c r="EH962" s="18" t="s">
        <v>1439</v>
      </c>
      <c r="EI962" s="18" cm="1">
        <f t="array" ref="EI962">IF(SUMPRODUCT(--(DO962:DS962&lt;&gt;""))=0, 0,1)</f>
        <v>0</v>
      </c>
      <c r="EJ962" s="18" cm="1">
        <f t="array" ref="EJ962">IF(SUMPRODUCT(--(DT962:EG962&lt;&gt;""))=0, 0,1)</f>
        <v>1</v>
      </c>
      <c r="EK962" s="18" cm="1">
        <f t="array" ref="EK962">IF(SUMPRODUCT(--(EC962:EG962&lt;&gt;""))=0, 0,1)</f>
        <v>1</v>
      </c>
      <c r="EL962" s="18" cm="1">
        <f t="array" ref="EL962">IF(SUMPRODUCT(--(EE962:EG962&lt;&gt;""))=0, 0,1)</f>
        <v>1</v>
      </c>
      <c r="EM962" s="18">
        <f t="shared" si="217"/>
        <v>0</v>
      </c>
      <c r="EN962" s="18" t="str">
        <f t="shared" si="218"/>
        <v>NA</v>
      </c>
      <c r="EO962" s="18">
        <f t="shared" si="219"/>
        <v>0</v>
      </c>
      <c r="EP962" s="18">
        <f t="shared" si="220"/>
        <v>0</v>
      </c>
      <c r="EQ962" s="18">
        <f t="shared" si="221"/>
        <v>0</v>
      </c>
      <c r="ER962" s="58" t="s">
        <v>2080</v>
      </c>
      <c r="ES962" s="59">
        <v>43692</v>
      </c>
      <c r="ET962" s="18" t="s">
        <v>1440</v>
      </c>
      <c r="EU962" s="18" t="s">
        <v>1434</v>
      </c>
    </row>
    <row r="963" spans="1:151" ht="15.75" customHeight="1" x14ac:dyDescent="0.2">
      <c r="A963" s="5" t="s">
        <v>378</v>
      </c>
      <c r="B963" s="24" t="s">
        <v>1433</v>
      </c>
      <c r="C963" s="26">
        <v>1</v>
      </c>
      <c r="D963" s="18" t="s">
        <v>1444</v>
      </c>
      <c r="E963" s="18" t="s">
        <v>1441</v>
      </c>
      <c r="F963" s="18" t="s">
        <v>553</v>
      </c>
      <c r="G963" s="18" t="s">
        <v>1429</v>
      </c>
      <c r="H963" s="18" t="s">
        <v>1430</v>
      </c>
      <c r="I963" s="18" t="s">
        <v>363</v>
      </c>
      <c r="J963" s="18" t="s">
        <v>363</v>
      </c>
      <c r="K963" s="18" t="s">
        <v>363</v>
      </c>
      <c r="L963" s="18" t="s">
        <v>363</v>
      </c>
      <c r="M963" s="18" t="s">
        <v>253</v>
      </c>
      <c r="N963" s="56">
        <v>74</v>
      </c>
      <c r="O963" s="18" t="s">
        <v>1435</v>
      </c>
      <c r="P963" s="18" t="s">
        <v>466</v>
      </c>
      <c r="Q963" s="18" t="s">
        <v>254</v>
      </c>
      <c r="R963" s="24" t="s">
        <v>257</v>
      </c>
      <c r="S963" s="24" t="s">
        <v>257</v>
      </c>
      <c r="T963" s="26" t="s">
        <v>257</v>
      </c>
      <c r="U963" s="26" t="s">
        <v>257</v>
      </c>
      <c r="V963" s="26" t="s">
        <v>257</v>
      </c>
      <c r="W963" s="26" t="s">
        <v>257</v>
      </c>
      <c r="X963" s="18" t="s">
        <v>1437</v>
      </c>
      <c r="Y963" s="18">
        <v>1</v>
      </c>
      <c r="Z963" s="18" t="s">
        <v>474</v>
      </c>
      <c r="AA963" s="18">
        <v>1</v>
      </c>
      <c r="AB963" s="57" t="s">
        <v>257</v>
      </c>
      <c r="AC963" s="18" t="s">
        <v>475</v>
      </c>
      <c r="AD963" s="18" t="s">
        <v>595</v>
      </c>
      <c r="AE963" s="18" t="s">
        <v>257</v>
      </c>
      <c r="AF963" s="18" t="s">
        <v>257</v>
      </c>
      <c r="AG963" s="18" t="s">
        <v>257</v>
      </c>
      <c r="AH963" s="18" t="s">
        <v>257</v>
      </c>
      <c r="AI963" s="18">
        <v>7</v>
      </c>
      <c r="AJ963" s="18" t="s">
        <v>522</v>
      </c>
      <c r="AK963" s="18">
        <v>7</v>
      </c>
      <c r="AL963" s="18" t="s">
        <v>1438</v>
      </c>
      <c r="AM963" s="18"/>
      <c r="AN963" s="18"/>
      <c r="AO963" s="18"/>
      <c r="AP963" s="18"/>
      <c r="AQ963" s="18"/>
      <c r="AR963" s="18"/>
      <c r="AS963" s="18"/>
      <c r="AT963" s="18"/>
      <c r="AU963" s="18"/>
      <c r="AV963" s="18"/>
      <c r="AW963" s="18"/>
      <c r="AX963" s="18"/>
      <c r="AY963" s="18"/>
      <c r="AZ963" s="18"/>
      <c r="BA963" s="18"/>
      <c r="BB963" s="18"/>
      <c r="BC963" s="18"/>
      <c r="BD963" s="18"/>
      <c r="BE963" s="18"/>
      <c r="BF963" s="18"/>
      <c r="BG963" s="18"/>
      <c r="BH963" s="18"/>
      <c r="BI963" s="18"/>
      <c r="BJ963" s="18"/>
      <c r="BK963" s="18"/>
      <c r="BL963" s="18"/>
      <c r="BM963" s="18"/>
      <c r="BN963" s="18"/>
      <c r="BO963" s="18"/>
      <c r="BP963" s="18"/>
      <c r="BQ963" s="18"/>
      <c r="BR963" s="18"/>
      <c r="BS963" s="18"/>
      <c r="BT963" s="18"/>
      <c r="BU963" s="18"/>
      <c r="BV963" s="18"/>
      <c r="BW963" s="18"/>
      <c r="BX963" s="18"/>
      <c r="BY963" s="18"/>
      <c r="BZ963" s="18"/>
      <c r="CA963" s="18"/>
      <c r="CB963" s="18"/>
      <c r="CC963" s="18"/>
      <c r="CD963" s="18"/>
      <c r="CE963" s="18"/>
      <c r="CF963" s="18"/>
      <c r="CG963" s="18"/>
      <c r="CH963" s="18"/>
      <c r="CI963" s="18"/>
      <c r="CJ963" s="18"/>
      <c r="CK963" s="18"/>
      <c r="CL963" s="18"/>
      <c r="CM963" s="18"/>
      <c r="CN963" s="18"/>
      <c r="CO963" s="18"/>
      <c r="CP963" s="18"/>
      <c r="CQ963" s="18"/>
      <c r="CR963" s="18"/>
      <c r="CS963" s="18"/>
      <c r="CT963" s="18"/>
      <c r="CU963" s="18"/>
      <c r="CV963" s="18"/>
      <c r="CW963" s="18"/>
      <c r="CX963" s="18"/>
      <c r="CY963" s="18"/>
      <c r="CZ963" s="18"/>
      <c r="DA963" s="18"/>
      <c r="DB963" s="18"/>
      <c r="DC963" s="18"/>
      <c r="DD963" s="18"/>
      <c r="DE963" s="18"/>
      <c r="DF963" s="18"/>
      <c r="DG963" s="18"/>
      <c r="DH963" s="18"/>
      <c r="DI963" s="18"/>
      <c r="DJ963" s="18"/>
      <c r="DK963" s="18"/>
      <c r="DL963" s="18"/>
      <c r="DM963" s="18"/>
      <c r="DN963" s="18"/>
      <c r="DO963" s="18"/>
      <c r="DP963" s="18"/>
      <c r="DQ963" s="18"/>
      <c r="DR963" s="18"/>
      <c r="DS963" s="18"/>
      <c r="DT963" s="18"/>
      <c r="DU963" s="18"/>
      <c r="DV963" s="18"/>
      <c r="DW963" s="18"/>
      <c r="DX963" s="18"/>
      <c r="DY963" s="18"/>
      <c r="DZ963" s="18">
        <v>0</v>
      </c>
      <c r="EA963" s="18"/>
      <c r="EB963" s="18"/>
      <c r="EC963" s="18"/>
      <c r="ED963" s="18"/>
      <c r="EE963" s="18">
        <v>0</v>
      </c>
      <c r="EF963" s="18">
        <v>0</v>
      </c>
      <c r="EG963" s="18">
        <v>0</v>
      </c>
      <c r="EH963" s="18" t="s">
        <v>1439</v>
      </c>
      <c r="EI963" s="18" cm="1">
        <f t="array" ref="EI963">IF(SUMPRODUCT(--(DO963:DS963&lt;&gt;""))=0, 0,1)</f>
        <v>0</v>
      </c>
      <c r="EJ963" s="18" cm="1">
        <f t="array" ref="EJ963">IF(SUMPRODUCT(--(DT963:EG963&lt;&gt;""))=0, 0,1)</f>
        <v>1</v>
      </c>
      <c r="EK963" s="18" cm="1">
        <f t="array" ref="EK963">IF(SUMPRODUCT(--(EC963:EG963&lt;&gt;""))=0, 0,1)</f>
        <v>1</v>
      </c>
      <c r="EL963" s="18" cm="1">
        <f t="array" ref="EL963">IF(SUMPRODUCT(--(EE963:EG963&lt;&gt;""))=0, 0,1)</f>
        <v>1</v>
      </c>
      <c r="EM963" s="18">
        <f t="shared" si="217"/>
        <v>0</v>
      </c>
      <c r="EN963" s="18" t="str">
        <f t="shared" si="218"/>
        <v>NA</v>
      </c>
      <c r="EO963" s="18">
        <f t="shared" si="219"/>
        <v>0</v>
      </c>
      <c r="EP963" s="18">
        <f t="shared" si="220"/>
        <v>0</v>
      </c>
      <c r="EQ963" s="18">
        <f t="shared" si="221"/>
        <v>0</v>
      </c>
      <c r="ER963" s="58" t="s">
        <v>2080</v>
      </c>
      <c r="ES963" s="59">
        <v>43692</v>
      </c>
      <c r="ET963" s="18" t="s">
        <v>1440</v>
      </c>
      <c r="EU963" s="18" t="s">
        <v>1434</v>
      </c>
    </row>
    <row r="964" spans="1:151" ht="15.75" customHeight="1" x14ac:dyDescent="0.2">
      <c r="A964" s="5" t="s">
        <v>378</v>
      </c>
      <c r="B964" s="24" t="s">
        <v>1433</v>
      </c>
      <c r="C964" s="26">
        <v>1</v>
      </c>
      <c r="D964" s="18" t="s">
        <v>1444</v>
      </c>
      <c r="E964" s="18" t="s">
        <v>1442</v>
      </c>
      <c r="F964" s="18" t="s">
        <v>553</v>
      </c>
      <c r="G964" s="18" t="s">
        <v>1429</v>
      </c>
      <c r="H964" s="18" t="s">
        <v>1430</v>
      </c>
      <c r="I964" s="18" t="s">
        <v>363</v>
      </c>
      <c r="J964" s="18" t="s">
        <v>363</v>
      </c>
      <c r="K964" s="18" t="s">
        <v>363</v>
      </c>
      <c r="L964" s="18" t="s">
        <v>363</v>
      </c>
      <c r="M964" s="18" t="s">
        <v>253</v>
      </c>
      <c r="N964" s="56">
        <v>74</v>
      </c>
      <c r="O964" s="18" t="s">
        <v>1435</v>
      </c>
      <c r="P964" s="18" t="s">
        <v>466</v>
      </c>
      <c r="Q964" s="18" t="s">
        <v>254</v>
      </c>
      <c r="R964" s="24" t="s">
        <v>257</v>
      </c>
      <c r="S964" s="24" t="s">
        <v>257</v>
      </c>
      <c r="T964" s="26" t="s">
        <v>257</v>
      </c>
      <c r="U964" s="26" t="s">
        <v>257</v>
      </c>
      <c r="V964" s="26" t="s">
        <v>257</v>
      </c>
      <c r="W964" s="26" t="s">
        <v>257</v>
      </c>
      <c r="X964" s="18" t="s">
        <v>1437</v>
      </c>
      <c r="Y964" s="18">
        <v>1</v>
      </c>
      <c r="Z964" s="18" t="s">
        <v>474</v>
      </c>
      <c r="AA964" s="18">
        <v>1</v>
      </c>
      <c r="AB964" s="57" t="s">
        <v>257</v>
      </c>
      <c r="AC964" s="18" t="s">
        <v>475</v>
      </c>
      <c r="AD964" s="18" t="s">
        <v>595</v>
      </c>
      <c r="AE964" s="18" t="s">
        <v>257</v>
      </c>
      <c r="AF964" s="18" t="s">
        <v>257</v>
      </c>
      <c r="AG964" s="18" t="s">
        <v>257</v>
      </c>
      <c r="AH964" s="18" t="s">
        <v>257</v>
      </c>
      <c r="AI964" s="18">
        <v>14</v>
      </c>
      <c r="AJ964" s="18" t="s">
        <v>522</v>
      </c>
      <c r="AK964" s="18">
        <v>14</v>
      </c>
      <c r="AL964" s="18" t="s">
        <v>1438</v>
      </c>
      <c r="AM964" s="18"/>
      <c r="AN964" s="18"/>
      <c r="AO964" s="18"/>
      <c r="AP964" s="18"/>
      <c r="AQ964" s="18"/>
      <c r="AR964" s="18"/>
      <c r="AS964" s="18"/>
      <c r="AT964" s="18"/>
      <c r="AU964" s="18"/>
      <c r="AV964" s="18"/>
      <c r="AW964" s="18"/>
      <c r="AX964" s="18"/>
      <c r="AY964" s="18"/>
      <c r="AZ964" s="18"/>
      <c r="BA964" s="18"/>
      <c r="BB964" s="18"/>
      <c r="BC964" s="18"/>
      <c r="BD964" s="18"/>
      <c r="BE964" s="18"/>
      <c r="BF964" s="18"/>
      <c r="BG964" s="18"/>
      <c r="BH964" s="18"/>
      <c r="BI964" s="18"/>
      <c r="BJ964" s="18"/>
      <c r="BK964" s="18"/>
      <c r="BL964" s="18"/>
      <c r="BM964" s="18"/>
      <c r="BN964" s="18"/>
      <c r="BO964" s="18"/>
      <c r="BP964" s="18"/>
      <c r="BQ964" s="18"/>
      <c r="BR964" s="18"/>
      <c r="BS964" s="18"/>
      <c r="BT964" s="18"/>
      <c r="BU964" s="18"/>
      <c r="BV964" s="18"/>
      <c r="BW964" s="18"/>
      <c r="BX964" s="18"/>
      <c r="BY964" s="18"/>
      <c r="BZ964" s="18"/>
      <c r="CA964" s="18"/>
      <c r="CB964" s="18"/>
      <c r="CC964" s="18"/>
      <c r="CD964" s="18"/>
      <c r="CE964" s="18"/>
      <c r="CF964" s="18"/>
      <c r="CG964" s="18"/>
      <c r="CH964" s="18"/>
      <c r="CI964" s="18"/>
      <c r="CJ964" s="18"/>
      <c r="CK964" s="18"/>
      <c r="CL964" s="18"/>
      <c r="CM964" s="18"/>
      <c r="CN964" s="18"/>
      <c r="CO964" s="18"/>
      <c r="CP964" s="18"/>
      <c r="CQ964" s="18"/>
      <c r="CR964" s="18"/>
      <c r="CS964" s="18"/>
      <c r="CT964" s="18"/>
      <c r="CU964" s="18"/>
      <c r="CV964" s="18"/>
      <c r="CW964" s="18"/>
      <c r="CX964" s="18"/>
      <c r="CY964" s="18"/>
      <c r="CZ964" s="18"/>
      <c r="DA964" s="18"/>
      <c r="DB964" s="18"/>
      <c r="DC964" s="18"/>
      <c r="DD964" s="18"/>
      <c r="DE964" s="18"/>
      <c r="DF964" s="18"/>
      <c r="DG964" s="18"/>
      <c r="DH964" s="18"/>
      <c r="DI964" s="18"/>
      <c r="DJ964" s="18"/>
      <c r="DK964" s="18"/>
      <c r="DL964" s="18"/>
      <c r="DM964" s="18"/>
      <c r="DN964" s="18"/>
      <c r="DO964" s="18"/>
      <c r="DP964" s="18"/>
      <c r="DQ964" s="18"/>
      <c r="DR964" s="18"/>
      <c r="DS964" s="18"/>
      <c r="DT964" s="18"/>
      <c r="DU964" s="18"/>
      <c r="DV964" s="18"/>
      <c r="DW964" s="18"/>
      <c r="DX964" s="18"/>
      <c r="DY964" s="18"/>
      <c r="DZ964" s="18">
        <v>0</v>
      </c>
      <c r="EA964" s="18"/>
      <c r="EB964" s="18"/>
      <c r="EC964" s="18"/>
      <c r="ED964" s="18"/>
      <c r="EE964" s="18">
        <v>0</v>
      </c>
      <c r="EF964" s="18">
        <v>0</v>
      </c>
      <c r="EG964" s="18">
        <v>0</v>
      </c>
      <c r="EH964" s="18" t="s">
        <v>1439</v>
      </c>
      <c r="EI964" s="18" cm="1">
        <f t="array" ref="EI964">IF(SUMPRODUCT(--(DO964:DS964&lt;&gt;""))=0, 0,1)</f>
        <v>0</v>
      </c>
      <c r="EJ964" s="18" cm="1">
        <f t="array" ref="EJ964">IF(SUMPRODUCT(--(DT964:EG964&lt;&gt;""))=0, 0,1)</f>
        <v>1</v>
      </c>
      <c r="EK964" s="18" cm="1">
        <f t="array" ref="EK964">IF(SUMPRODUCT(--(EC964:EG964&lt;&gt;""))=0, 0,1)</f>
        <v>1</v>
      </c>
      <c r="EL964" s="18" cm="1">
        <f t="array" ref="EL964">IF(SUMPRODUCT(--(EE964:EG964&lt;&gt;""))=0, 0,1)</f>
        <v>1</v>
      </c>
      <c r="EM964" s="18">
        <f t="shared" ref="EM964:EM1027" si="230">IF(COUNTIF(DO964:EG964, 1), 1,0)</f>
        <v>0</v>
      </c>
      <c r="EN964" s="18" t="str">
        <f t="shared" ref="EN964:EN1027" si="231">IF(EI964=0, "NA", IF(COUNTIF(DO964:DS964, 1), 1,0))</f>
        <v>NA</v>
      </c>
      <c r="EO964" s="18">
        <f t="shared" ref="EO964:EO1027" si="232">IF(EJ964=0, "NA", IF(COUNTIF(DT964:EG964, 1), 1,0))</f>
        <v>0</v>
      </c>
      <c r="EP964" s="18">
        <f t="shared" ref="EP964:EP1027" si="233">IF(EK964=0, "NA", IF(COUNTIF(EC964:EG964, 1), 1,0))</f>
        <v>0</v>
      </c>
      <c r="EQ964" s="18">
        <f t="shared" ref="EQ964:EQ1027" si="234">IF(EL964=0, "NA", IF(COUNTIF(EE964:EG964, 1), 1,0))</f>
        <v>0</v>
      </c>
      <c r="ER964" s="58" t="s">
        <v>2080</v>
      </c>
      <c r="ES964" s="59">
        <v>43692</v>
      </c>
      <c r="ET964" s="18" t="s">
        <v>1440</v>
      </c>
      <c r="EU964" s="18" t="s">
        <v>1434</v>
      </c>
    </row>
    <row r="965" spans="1:151" ht="15.75" customHeight="1" x14ac:dyDescent="0.2">
      <c r="A965" s="5" t="s">
        <v>378</v>
      </c>
      <c r="B965" s="24" t="s">
        <v>1433</v>
      </c>
      <c r="C965" s="26">
        <v>1</v>
      </c>
      <c r="D965" s="18" t="s">
        <v>1444</v>
      </c>
      <c r="E965" s="18" t="s">
        <v>1443</v>
      </c>
      <c r="F965" s="18" t="s">
        <v>553</v>
      </c>
      <c r="G965" s="18" t="s">
        <v>1429</v>
      </c>
      <c r="H965" s="18" t="s">
        <v>1430</v>
      </c>
      <c r="I965" s="18" t="s">
        <v>363</v>
      </c>
      <c r="J965" s="18" t="s">
        <v>363</v>
      </c>
      <c r="K965" s="18" t="s">
        <v>363</v>
      </c>
      <c r="L965" s="18" t="s">
        <v>363</v>
      </c>
      <c r="M965" s="18" t="s">
        <v>253</v>
      </c>
      <c r="N965" s="56">
        <v>74</v>
      </c>
      <c r="O965" s="18" t="s">
        <v>1435</v>
      </c>
      <c r="P965" s="18" t="s">
        <v>466</v>
      </c>
      <c r="Q965" s="18" t="s">
        <v>254</v>
      </c>
      <c r="R965" s="24" t="s">
        <v>257</v>
      </c>
      <c r="S965" s="24" t="s">
        <v>257</v>
      </c>
      <c r="T965" s="26" t="s">
        <v>257</v>
      </c>
      <c r="U965" s="26" t="s">
        <v>257</v>
      </c>
      <c r="V965" s="26" t="s">
        <v>257</v>
      </c>
      <c r="W965" s="26" t="s">
        <v>257</v>
      </c>
      <c r="X965" s="18" t="s">
        <v>1437</v>
      </c>
      <c r="Y965" s="18">
        <v>1</v>
      </c>
      <c r="Z965" s="18" t="s">
        <v>474</v>
      </c>
      <c r="AA965" s="18">
        <v>1</v>
      </c>
      <c r="AB965" s="57" t="s">
        <v>257</v>
      </c>
      <c r="AC965" s="18" t="s">
        <v>475</v>
      </c>
      <c r="AD965" s="18" t="s">
        <v>595</v>
      </c>
      <c r="AE965" s="18" t="s">
        <v>257</v>
      </c>
      <c r="AF965" s="18" t="s">
        <v>257</v>
      </c>
      <c r="AG965" s="18" t="s">
        <v>257</v>
      </c>
      <c r="AH965" s="18" t="s">
        <v>257</v>
      </c>
      <c r="AI965" s="18">
        <v>21</v>
      </c>
      <c r="AJ965" s="18" t="s">
        <v>522</v>
      </c>
      <c r="AK965" s="18">
        <v>21</v>
      </c>
      <c r="AL965" s="18" t="s">
        <v>1438</v>
      </c>
      <c r="AM965" s="18"/>
      <c r="AN965" s="18"/>
      <c r="AO965" s="18"/>
      <c r="AP965" s="18"/>
      <c r="AQ965" s="18"/>
      <c r="AR965" s="18"/>
      <c r="AS965" s="18"/>
      <c r="AT965" s="18"/>
      <c r="AU965" s="18"/>
      <c r="AV965" s="18"/>
      <c r="AW965" s="18"/>
      <c r="AX965" s="18"/>
      <c r="AY965" s="18"/>
      <c r="AZ965" s="18"/>
      <c r="BA965" s="18"/>
      <c r="BB965" s="18"/>
      <c r="BC965" s="18"/>
      <c r="BD965" s="18"/>
      <c r="BE965" s="18"/>
      <c r="BF965" s="18"/>
      <c r="BG965" s="18"/>
      <c r="BH965" s="18"/>
      <c r="BI965" s="18"/>
      <c r="BJ965" s="18"/>
      <c r="BK965" s="18"/>
      <c r="BL965" s="18"/>
      <c r="BM965" s="18"/>
      <c r="BN965" s="18"/>
      <c r="BO965" s="18"/>
      <c r="BP965" s="18"/>
      <c r="BQ965" s="18"/>
      <c r="BR965" s="18"/>
      <c r="BS965" s="18"/>
      <c r="BT965" s="18"/>
      <c r="BU965" s="18"/>
      <c r="BV965" s="18"/>
      <c r="BW965" s="18"/>
      <c r="BX965" s="18"/>
      <c r="BY965" s="18"/>
      <c r="BZ965" s="18"/>
      <c r="CA965" s="18"/>
      <c r="CB965" s="18"/>
      <c r="CC965" s="18"/>
      <c r="CD965" s="18"/>
      <c r="CE965" s="18"/>
      <c r="CF965" s="18"/>
      <c r="CG965" s="18"/>
      <c r="CH965" s="18"/>
      <c r="CI965" s="18"/>
      <c r="CJ965" s="18"/>
      <c r="CK965" s="18"/>
      <c r="CL965" s="18"/>
      <c r="CM965" s="18"/>
      <c r="CN965" s="18"/>
      <c r="CO965" s="18"/>
      <c r="CP965" s="18"/>
      <c r="CQ965" s="18"/>
      <c r="CR965" s="18"/>
      <c r="CS965" s="18"/>
      <c r="CT965" s="18"/>
      <c r="CU965" s="18"/>
      <c r="CV965" s="18"/>
      <c r="CW965" s="18"/>
      <c r="CX965" s="18"/>
      <c r="CY965" s="18"/>
      <c r="CZ965" s="18"/>
      <c r="DA965" s="18"/>
      <c r="DB965" s="18"/>
      <c r="DC965" s="18"/>
      <c r="DD965" s="18"/>
      <c r="DE965" s="18"/>
      <c r="DF965" s="18"/>
      <c r="DG965" s="18"/>
      <c r="DH965" s="18"/>
      <c r="DI965" s="18"/>
      <c r="DJ965" s="18"/>
      <c r="DK965" s="18"/>
      <c r="DL965" s="18"/>
      <c r="DM965" s="18"/>
      <c r="DN965" s="18"/>
      <c r="DO965" s="18"/>
      <c r="DP965" s="18"/>
      <c r="DQ965" s="18"/>
      <c r="DR965" s="18"/>
      <c r="DS965" s="18"/>
      <c r="DT965" s="18"/>
      <c r="DU965" s="18"/>
      <c r="DV965" s="18"/>
      <c r="DW965" s="18"/>
      <c r="DX965" s="18"/>
      <c r="DY965" s="18"/>
      <c r="DZ965" s="18">
        <v>0</v>
      </c>
      <c r="EA965" s="18"/>
      <c r="EB965" s="18"/>
      <c r="EC965" s="18"/>
      <c r="ED965" s="18"/>
      <c r="EE965" s="18">
        <v>0</v>
      </c>
      <c r="EF965" s="18">
        <v>0</v>
      </c>
      <c r="EG965" s="18">
        <v>0</v>
      </c>
      <c r="EH965" s="18" t="s">
        <v>1439</v>
      </c>
      <c r="EI965" s="18" cm="1">
        <f t="array" ref="EI965">IF(SUMPRODUCT(--(DO965:DS965&lt;&gt;""))=0, 0,1)</f>
        <v>0</v>
      </c>
      <c r="EJ965" s="18" cm="1">
        <f t="array" ref="EJ965">IF(SUMPRODUCT(--(DT965:EG965&lt;&gt;""))=0, 0,1)</f>
        <v>1</v>
      </c>
      <c r="EK965" s="18" cm="1">
        <f t="array" ref="EK965">IF(SUMPRODUCT(--(EC965:EG965&lt;&gt;""))=0, 0,1)</f>
        <v>1</v>
      </c>
      <c r="EL965" s="18" cm="1">
        <f t="array" ref="EL965">IF(SUMPRODUCT(--(EE965:EG965&lt;&gt;""))=0, 0,1)</f>
        <v>1</v>
      </c>
      <c r="EM965" s="18">
        <f t="shared" si="230"/>
        <v>0</v>
      </c>
      <c r="EN965" s="18" t="str">
        <f t="shared" si="231"/>
        <v>NA</v>
      </c>
      <c r="EO965" s="18">
        <f t="shared" si="232"/>
        <v>0</v>
      </c>
      <c r="EP965" s="18">
        <f t="shared" si="233"/>
        <v>0</v>
      </c>
      <c r="EQ965" s="18">
        <f t="shared" si="234"/>
        <v>0</v>
      </c>
      <c r="ER965" s="58" t="s">
        <v>2080</v>
      </c>
      <c r="ES965" s="59">
        <v>43692</v>
      </c>
      <c r="ET965" s="18" t="s">
        <v>1440</v>
      </c>
      <c r="EU965" s="18" t="s">
        <v>1434</v>
      </c>
    </row>
    <row r="966" spans="1:151" ht="15.75" customHeight="1" x14ac:dyDescent="0.2">
      <c r="A966" s="5" t="s">
        <v>378</v>
      </c>
      <c r="B966" s="24" t="s">
        <v>1433</v>
      </c>
      <c r="C966" s="26">
        <v>1</v>
      </c>
      <c r="D966" s="18" t="s">
        <v>1207</v>
      </c>
      <c r="E966" s="18" t="s">
        <v>1436</v>
      </c>
      <c r="F966" s="18" t="s">
        <v>553</v>
      </c>
      <c r="G966" s="18" t="s">
        <v>1429</v>
      </c>
      <c r="H966" s="18" t="s">
        <v>1430</v>
      </c>
      <c r="I966" s="18" t="s">
        <v>363</v>
      </c>
      <c r="J966" s="18" t="s">
        <v>363</v>
      </c>
      <c r="K966" s="18" t="s">
        <v>363</v>
      </c>
      <c r="L966" s="18" t="s">
        <v>363</v>
      </c>
      <c r="M966" s="18" t="s">
        <v>253</v>
      </c>
      <c r="N966" s="56">
        <v>74</v>
      </c>
      <c r="O966" s="18" t="s">
        <v>1435</v>
      </c>
      <c r="P966" s="18" t="s">
        <v>466</v>
      </c>
      <c r="Q966" s="18" t="s">
        <v>254</v>
      </c>
      <c r="R966" s="24" t="s">
        <v>257</v>
      </c>
      <c r="S966" s="24" t="s">
        <v>257</v>
      </c>
      <c r="T966" s="26" t="s">
        <v>257</v>
      </c>
      <c r="U966" s="26" t="s">
        <v>257</v>
      </c>
      <c r="V966" s="26" t="s">
        <v>257</v>
      </c>
      <c r="W966" s="26" t="s">
        <v>257</v>
      </c>
      <c r="X966" s="18" t="s">
        <v>1437</v>
      </c>
      <c r="Y966" s="18">
        <v>10</v>
      </c>
      <c r="Z966" s="18" t="s">
        <v>474</v>
      </c>
      <c r="AA966" s="18">
        <v>10</v>
      </c>
      <c r="AB966" s="57" t="s">
        <v>257</v>
      </c>
      <c r="AC966" s="18" t="s">
        <v>475</v>
      </c>
      <c r="AD966" s="18" t="s">
        <v>595</v>
      </c>
      <c r="AE966" s="18" t="s">
        <v>257</v>
      </c>
      <c r="AF966" s="18" t="s">
        <v>257</v>
      </c>
      <c r="AG966" s="18" t="s">
        <v>257</v>
      </c>
      <c r="AH966" s="18" t="s">
        <v>257</v>
      </c>
      <c r="AI966" s="18">
        <v>0</v>
      </c>
      <c r="AJ966" s="18" t="s">
        <v>522</v>
      </c>
      <c r="AK966" s="18">
        <v>0</v>
      </c>
      <c r="AL966" s="18" t="s">
        <v>1438</v>
      </c>
      <c r="AM966" s="18"/>
      <c r="AN966" s="18"/>
      <c r="AO966" s="18"/>
      <c r="AP966" s="18"/>
      <c r="AQ966" s="18"/>
      <c r="AR966" s="18"/>
      <c r="AS966" s="18"/>
      <c r="AT966" s="18"/>
      <c r="AU966" s="18"/>
      <c r="AV966" s="18"/>
      <c r="AW966" s="18"/>
      <c r="AX966" s="18"/>
      <c r="AY966" s="18"/>
      <c r="AZ966" s="18"/>
      <c r="BA966" s="18"/>
      <c r="BB966" s="18"/>
      <c r="BC966" s="18"/>
      <c r="BD966" s="18"/>
      <c r="BE966" s="18"/>
      <c r="BF966" s="18"/>
      <c r="BG966" s="18"/>
      <c r="BH966" s="18"/>
      <c r="BI966" s="18"/>
      <c r="BJ966" s="18"/>
      <c r="BK966" s="18"/>
      <c r="BL966" s="18"/>
      <c r="BM966" s="18"/>
      <c r="BN966" s="18"/>
      <c r="BO966" s="18"/>
      <c r="BP966" s="18"/>
      <c r="BQ966" s="18"/>
      <c r="BR966" s="18"/>
      <c r="BS966" s="18"/>
      <c r="BT966" s="18"/>
      <c r="BU966" s="18"/>
      <c r="BV966" s="18"/>
      <c r="BW966" s="18"/>
      <c r="BX966" s="18"/>
      <c r="BY966" s="18"/>
      <c r="BZ966" s="18"/>
      <c r="CA966" s="18"/>
      <c r="CB966" s="18"/>
      <c r="CC966" s="18"/>
      <c r="CD966" s="18"/>
      <c r="CE966" s="18"/>
      <c r="CF966" s="18"/>
      <c r="CG966" s="18"/>
      <c r="CH966" s="18"/>
      <c r="CI966" s="18"/>
      <c r="CJ966" s="18"/>
      <c r="CK966" s="18"/>
      <c r="CL966" s="18"/>
      <c r="CM966" s="18"/>
      <c r="CN966" s="18"/>
      <c r="CO966" s="18"/>
      <c r="CP966" s="18"/>
      <c r="CQ966" s="18"/>
      <c r="CR966" s="18"/>
      <c r="CS966" s="18"/>
      <c r="CT966" s="18"/>
      <c r="CU966" s="18"/>
      <c r="CV966" s="18"/>
      <c r="CW966" s="18"/>
      <c r="CX966" s="18"/>
      <c r="CY966" s="18"/>
      <c r="CZ966" s="18"/>
      <c r="DA966" s="18"/>
      <c r="DB966" s="18"/>
      <c r="DC966" s="18"/>
      <c r="DD966" s="18"/>
      <c r="DE966" s="18"/>
      <c r="DF966" s="18"/>
      <c r="DG966" s="18"/>
      <c r="DH966" s="18"/>
      <c r="DI966" s="18"/>
      <c r="DJ966" s="18"/>
      <c r="DK966" s="18"/>
      <c r="DL966" s="18"/>
      <c r="DM966" s="18"/>
      <c r="DN966" s="18"/>
      <c r="DO966" s="18"/>
      <c r="DP966" s="18"/>
      <c r="DQ966" s="18"/>
      <c r="DR966" s="18"/>
      <c r="DS966" s="18"/>
      <c r="DT966" s="18"/>
      <c r="DU966" s="18"/>
      <c r="DV966" s="18"/>
      <c r="DW966" s="18"/>
      <c r="DX966" s="18"/>
      <c r="DY966" s="18"/>
      <c r="DZ966" s="18">
        <v>0</v>
      </c>
      <c r="EA966" s="18"/>
      <c r="EB966" s="18"/>
      <c r="EC966" s="18"/>
      <c r="ED966" s="18"/>
      <c r="EE966" s="18">
        <v>0</v>
      </c>
      <c r="EF966" s="18">
        <v>0</v>
      </c>
      <c r="EG966" s="18">
        <v>0</v>
      </c>
      <c r="EH966" s="18" t="s">
        <v>1439</v>
      </c>
      <c r="EI966" s="18" cm="1">
        <f t="array" ref="EI966">IF(SUMPRODUCT(--(DO966:DS966&lt;&gt;""))=0, 0,1)</f>
        <v>0</v>
      </c>
      <c r="EJ966" s="18" cm="1">
        <f t="array" ref="EJ966">IF(SUMPRODUCT(--(DT966:EG966&lt;&gt;""))=0, 0,1)</f>
        <v>1</v>
      </c>
      <c r="EK966" s="18" cm="1">
        <f t="array" ref="EK966">IF(SUMPRODUCT(--(EC966:EG966&lt;&gt;""))=0, 0,1)</f>
        <v>1</v>
      </c>
      <c r="EL966" s="18" cm="1">
        <f t="array" ref="EL966">IF(SUMPRODUCT(--(EE966:EG966&lt;&gt;""))=0, 0,1)</f>
        <v>1</v>
      </c>
      <c r="EM966" s="18">
        <f t="shared" si="230"/>
        <v>0</v>
      </c>
      <c r="EN966" s="18" t="str">
        <f t="shared" si="231"/>
        <v>NA</v>
      </c>
      <c r="EO966" s="18">
        <f t="shared" si="232"/>
        <v>0</v>
      </c>
      <c r="EP966" s="18">
        <f t="shared" si="233"/>
        <v>0</v>
      </c>
      <c r="EQ966" s="18">
        <f t="shared" si="234"/>
        <v>0</v>
      </c>
      <c r="ER966" s="58" t="s">
        <v>2080</v>
      </c>
      <c r="ES966" s="59">
        <v>43692</v>
      </c>
      <c r="ET966" s="18" t="s">
        <v>1440</v>
      </c>
      <c r="EU966" s="18" t="s">
        <v>1434</v>
      </c>
    </row>
    <row r="967" spans="1:151" ht="15.75" customHeight="1" x14ac:dyDescent="0.2">
      <c r="A967" s="5" t="s">
        <v>378</v>
      </c>
      <c r="B967" s="24" t="s">
        <v>1433</v>
      </c>
      <c r="C967" s="26">
        <v>1</v>
      </c>
      <c r="D967" s="18" t="s">
        <v>1207</v>
      </c>
      <c r="E967" s="18" t="s">
        <v>1441</v>
      </c>
      <c r="F967" s="18" t="s">
        <v>553</v>
      </c>
      <c r="G967" s="18" t="s">
        <v>1429</v>
      </c>
      <c r="H967" s="18" t="s">
        <v>1430</v>
      </c>
      <c r="I967" s="18" t="s">
        <v>363</v>
      </c>
      <c r="J967" s="18" t="s">
        <v>363</v>
      </c>
      <c r="K967" s="18" t="s">
        <v>363</v>
      </c>
      <c r="L967" s="18" t="s">
        <v>363</v>
      </c>
      <c r="M967" s="18" t="s">
        <v>253</v>
      </c>
      <c r="N967" s="56">
        <v>74</v>
      </c>
      <c r="O967" s="18" t="s">
        <v>1435</v>
      </c>
      <c r="P967" s="18" t="s">
        <v>466</v>
      </c>
      <c r="Q967" s="18" t="s">
        <v>254</v>
      </c>
      <c r="R967" s="24" t="s">
        <v>257</v>
      </c>
      <c r="S967" s="24" t="s">
        <v>257</v>
      </c>
      <c r="T967" s="26" t="s">
        <v>257</v>
      </c>
      <c r="U967" s="26" t="s">
        <v>257</v>
      </c>
      <c r="V967" s="26" t="s">
        <v>257</v>
      </c>
      <c r="W967" s="26" t="s">
        <v>257</v>
      </c>
      <c r="X967" s="18" t="s">
        <v>1437</v>
      </c>
      <c r="Y967" s="18">
        <v>10</v>
      </c>
      <c r="Z967" s="18" t="s">
        <v>474</v>
      </c>
      <c r="AA967" s="18">
        <v>10</v>
      </c>
      <c r="AB967" s="57" t="s">
        <v>257</v>
      </c>
      <c r="AC967" s="18" t="s">
        <v>475</v>
      </c>
      <c r="AD967" s="18" t="s">
        <v>595</v>
      </c>
      <c r="AE967" s="18" t="s">
        <v>257</v>
      </c>
      <c r="AF967" s="18" t="s">
        <v>257</v>
      </c>
      <c r="AG967" s="18" t="s">
        <v>257</v>
      </c>
      <c r="AH967" s="18" t="s">
        <v>257</v>
      </c>
      <c r="AI967" s="18">
        <v>7</v>
      </c>
      <c r="AJ967" s="18" t="s">
        <v>522</v>
      </c>
      <c r="AK967" s="18">
        <v>7</v>
      </c>
      <c r="AL967" s="18" t="s">
        <v>1438</v>
      </c>
      <c r="AM967" s="18"/>
      <c r="AN967" s="18"/>
      <c r="AO967" s="18"/>
      <c r="AP967" s="18"/>
      <c r="AQ967" s="18"/>
      <c r="AR967" s="18"/>
      <c r="AS967" s="18"/>
      <c r="AT967" s="18"/>
      <c r="AU967" s="18"/>
      <c r="AV967" s="18"/>
      <c r="AW967" s="18"/>
      <c r="AX967" s="18"/>
      <c r="AY967" s="18"/>
      <c r="AZ967" s="18"/>
      <c r="BA967" s="18"/>
      <c r="BB967" s="18"/>
      <c r="BC967" s="18"/>
      <c r="BD967" s="18"/>
      <c r="BE967" s="18"/>
      <c r="BF967" s="18"/>
      <c r="BG967" s="18"/>
      <c r="BH967" s="18"/>
      <c r="BI967" s="18"/>
      <c r="BJ967" s="18"/>
      <c r="BK967" s="18"/>
      <c r="BL967" s="18"/>
      <c r="BM967" s="18"/>
      <c r="BN967" s="18"/>
      <c r="BO967" s="18"/>
      <c r="BP967" s="18"/>
      <c r="BQ967" s="18"/>
      <c r="BR967" s="18"/>
      <c r="BS967" s="18"/>
      <c r="BT967" s="18"/>
      <c r="BU967" s="18"/>
      <c r="BV967" s="18"/>
      <c r="BW967" s="18"/>
      <c r="BX967" s="18"/>
      <c r="BY967" s="18"/>
      <c r="BZ967" s="18"/>
      <c r="CA967" s="18"/>
      <c r="CB967" s="18"/>
      <c r="CC967" s="18"/>
      <c r="CD967" s="18"/>
      <c r="CE967" s="18"/>
      <c r="CF967" s="18"/>
      <c r="CG967" s="18"/>
      <c r="CH967" s="18"/>
      <c r="CI967" s="18"/>
      <c r="CJ967" s="18"/>
      <c r="CK967" s="18"/>
      <c r="CL967" s="18"/>
      <c r="CM967" s="18"/>
      <c r="CN967" s="18"/>
      <c r="CO967" s="18"/>
      <c r="CP967" s="18"/>
      <c r="CQ967" s="18"/>
      <c r="CR967" s="18"/>
      <c r="CS967" s="18"/>
      <c r="CT967" s="18"/>
      <c r="CU967" s="18"/>
      <c r="CV967" s="18"/>
      <c r="CW967" s="18"/>
      <c r="CX967" s="18"/>
      <c r="CY967" s="18"/>
      <c r="CZ967" s="18"/>
      <c r="DA967" s="18"/>
      <c r="DB967" s="18"/>
      <c r="DC967" s="18"/>
      <c r="DD967" s="18"/>
      <c r="DE967" s="18"/>
      <c r="DF967" s="18"/>
      <c r="DG967" s="18"/>
      <c r="DH967" s="18"/>
      <c r="DI967" s="18"/>
      <c r="DJ967" s="18"/>
      <c r="DK967" s="18"/>
      <c r="DL967" s="18"/>
      <c r="DM967" s="18"/>
      <c r="DN967" s="18"/>
      <c r="DO967" s="18"/>
      <c r="DP967" s="18"/>
      <c r="DQ967" s="18"/>
      <c r="DR967" s="18"/>
      <c r="DS967" s="18"/>
      <c r="DT967" s="18"/>
      <c r="DU967" s="18"/>
      <c r="DV967" s="18"/>
      <c r="DW967" s="18"/>
      <c r="DX967" s="18"/>
      <c r="DY967" s="18"/>
      <c r="DZ967" s="18">
        <v>0</v>
      </c>
      <c r="EA967" s="18"/>
      <c r="EB967" s="18"/>
      <c r="EC967" s="18"/>
      <c r="ED967" s="18"/>
      <c r="EE967" s="18">
        <v>0</v>
      </c>
      <c r="EF967" s="18">
        <v>0</v>
      </c>
      <c r="EG967" s="18">
        <v>0</v>
      </c>
      <c r="EH967" s="18" t="s">
        <v>1439</v>
      </c>
      <c r="EI967" s="18" cm="1">
        <f t="array" ref="EI967">IF(SUMPRODUCT(--(DO967:DS967&lt;&gt;""))=0, 0,1)</f>
        <v>0</v>
      </c>
      <c r="EJ967" s="18" cm="1">
        <f t="array" ref="EJ967">IF(SUMPRODUCT(--(DT967:EG967&lt;&gt;""))=0, 0,1)</f>
        <v>1</v>
      </c>
      <c r="EK967" s="18" cm="1">
        <f t="array" ref="EK967">IF(SUMPRODUCT(--(EC967:EG967&lt;&gt;""))=0, 0,1)</f>
        <v>1</v>
      </c>
      <c r="EL967" s="18" cm="1">
        <f t="array" ref="EL967">IF(SUMPRODUCT(--(EE967:EG967&lt;&gt;""))=0, 0,1)</f>
        <v>1</v>
      </c>
      <c r="EM967" s="18">
        <f t="shared" si="230"/>
        <v>0</v>
      </c>
      <c r="EN967" s="18" t="str">
        <f t="shared" si="231"/>
        <v>NA</v>
      </c>
      <c r="EO967" s="18">
        <f t="shared" si="232"/>
        <v>0</v>
      </c>
      <c r="EP967" s="18">
        <f t="shared" si="233"/>
        <v>0</v>
      </c>
      <c r="EQ967" s="18">
        <f t="shared" si="234"/>
        <v>0</v>
      </c>
      <c r="ER967" s="58" t="s">
        <v>2080</v>
      </c>
      <c r="ES967" s="59">
        <v>43692</v>
      </c>
      <c r="ET967" s="18" t="s">
        <v>1440</v>
      </c>
      <c r="EU967" s="18" t="s">
        <v>1434</v>
      </c>
    </row>
    <row r="968" spans="1:151" ht="15.75" customHeight="1" x14ac:dyDescent="0.2">
      <c r="A968" s="5" t="s">
        <v>378</v>
      </c>
      <c r="B968" s="24" t="s">
        <v>1433</v>
      </c>
      <c r="C968" s="26">
        <v>1</v>
      </c>
      <c r="D968" s="18" t="s">
        <v>1207</v>
      </c>
      <c r="E968" s="18" t="s">
        <v>1442</v>
      </c>
      <c r="F968" s="18" t="s">
        <v>553</v>
      </c>
      <c r="G968" s="18" t="s">
        <v>1429</v>
      </c>
      <c r="H968" s="18" t="s">
        <v>1430</v>
      </c>
      <c r="I968" s="18" t="s">
        <v>363</v>
      </c>
      <c r="J968" s="18" t="s">
        <v>363</v>
      </c>
      <c r="K968" s="18" t="s">
        <v>363</v>
      </c>
      <c r="L968" s="18" t="s">
        <v>363</v>
      </c>
      <c r="M968" s="18" t="s">
        <v>253</v>
      </c>
      <c r="N968" s="56">
        <v>74</v>
      </c>
      <c r="O968" s="18" t="s">
        <v>1435</v>
      </c>
      <c r="P968" s="18" t="s">
        <v>466</v>
      </c>
      <c r="Q968" s="18" t="s">
        <v>254</v>
      </c>
      <c r="R968" s="24" t="s">
        <v>257</v>
      </c>
      <c r="S968" s="24" t="s">
        <v>257</v>
      </c>
      <c r="T968" s="26" t="s">
        <v>257</v>
      </c>
      <c r="U968" s="26" t="s">
        <v>257</v>
      </c>
      <c r="V968" s="26" t="s">
        <v>257</v>
      </c>
      <c r="W968" s="26" t="s">
        <v>257</v>
      </c>
      <c r="X968" s="18" t="s">
        <v>1437</v>
      </c>
      <c r="Y968" s="18">
        <v>10</v>
      </c>
      <c r="Z968" s="18" t="s">
        <v>474</v>
      </c>
      <c r="AA968" s="18">
        <v>10</v>
      </c>
      <c r="AB968" s="57" t="s">
        <v>257</v>
      </c>
      <c r="AC968" s="18" t="s">
        <v>475</v>
      </c>
      <c r="AD968" s="18" t="s">
        <v>595</v>
      </c>
      <c r="AE968" s="18" t="s">
        <v>257</v>
      </c>
      <c r="AF968" s="18" t="s">
        <v>257</v>
      </c>
      <c r="AG968" s="18" t="s">
        <v>257</v>
      </c>
      <c r="AH968" s="18" t="s">
        <v>257</v>
      </c>
      <c r="AI968" s="18">
        <v>14</v>
      </c>
      <c r="AJ968" s="18" t="s">
        <v>522</v>
      </c>
      <c r="AK968" s="18">
        <v>14</v>
      </c>
      <c r="AL968" s="18" t="s">
        <v>1438</v>
      </c>
      <c r="AM968" s="18"/>
      <c r="AN968" s="18"/>
      <c r="AO968" s="18"/>
      <c r="AP968" s="18"/>
      <c r="AQ968" s="18"/>
      <c r="AR968" s="18"/>
      <c r="AS968" s="18"/>
      <c r="AT968" s="18"/>
      <c r="AU968" s="18"/>
      <c r="AV968" s="18"/>
      <c r="AW968" s="18"/>
      <c r="AX968" s="18"/>
      <c r="AY968" s="18"/>
      <c r="AZ968" s="18"/>
      <c r="BA968" s="18"/>
      <c r="BB968" s="18"/>
      <c r="BC968" s="18"/>
      <c r="BD968" s="18"/>
      <c r="BE968" s="18"/>
      <c r="BF968" s="18"/>
      <c r="BG968" s="18"/>
      <c r="BH968" s="18"/>
      <c r="BI968" s="18"/>
      <c r="BJ968" s="18"/>
      <c r="BK968" s="18"/>
      <c r="BL968" s="18"/>
      <c r="BM968" s="18"/>
      <c r="BN968" s="18"/>
      <c r="BO968" s="18"/>
      <c r="BP968" s="18"/>
      <c r="BQ968" s="18"/>
      <c r="BR968" s="18"/>
      <c r="BS968" s="18"/>
      <c r="BT968" s="18"/>
      <c r="BU968" s="18"/>
      <c r="BV968" s="18"/>
      <c r="BW968" s="18"/>
      <c r="BX968" s="18"/>
      <c r="BY968" s="18"/>
      <c r="BZ968" s="18"/>
      <c r="CA968" s="18"/>
      <c r="CB968" s="18"/>
      <c r="CC968" s="18"/>
      <c r="CD968" s="18"/>
      <c r="CE968" s="18"/>
      <c r="CF968" s="18"/>
      <c r="CG968" s="18"/>
      <c r="CH968" s="18"/>
      <c r="CI968" s="18"/>
      <c r="CJ968" s="18"/>
      <c r="CK968" s="18"/>
      <c r="CL968" s="18"/>
      <c r="CM968" s="18"/>
      <c r="CN968" s="18"/>
      <c r="CO968" s="18"/>
      <c r="CP968" s="18"/>
      <c r="CQ968" s="18"/>
      <c r="CR968" s="18"/>
      <c r="CS968" s="18"/>
      <c r="CT968" s="18"/>
      <c r="CU968" s="18"/>
      <c r="CV968" s="18"/>
      <c r="CW968" s="18"/>
      <c r="CX968" s="18"/>
      <c r="CY968" s="18"/>
      <c r="CZ968" s="18"/>
      <c r="DA968" s="18"/>
      <c r="DB968" s="18"/>
      <c r="DC968" s="18"/>
      <c r="DD968" s="18"/>
      <c r="DE968" s="18"/>
      <c r="DF968" s="18"/>
      <c r="DG968" s="18"/>
      <c r="DH968" s="18"/>
      <c r="DI968" s="18"/>
      <c r="DJ968" s="18"/>
      <c r="DK968" s="18"/>
      <c r="DL968" s="18"/>
      <c r="DM968" s="18"/>
      <c r="DN968" s="18"/>
      <c r="DO968" s="18"/>
      <c r="DP968" s="18"/>
      <c r="DQ968" s="18"/>
      <c r="DR968" s="18"/>
      <c r="DS968" s="18"/>
      <c r="DT968" s="18"/>
      <c r="DU968" s="18"/>
      <c r="DV968" s="18"/>
      <c r="DW968" s="18"/>
      <c r="DX968" s="18"/>
      <c r="DY968" s="18"/>
      <c r="DZ968" s="18">
        <v>0</v>
      </c>
      <c r="EA968" s="18"/>
      <c r="EB968" s="18"/>
      <c r="EC968" s="18"/>
      <c r="ED968" s="18"/>
      <c r="EE968" s="18">
        <v>0</v>
      </c>
      <c r="EF968" s="18">
        <v>0</v>
      </c>
      <c r="EG968" s="18">
        <v>0</v>
      </c>
      <c r="EH968" s="18" t="s">
        <v>1439</v>
      </c>
      <c r="EI968" s="18" cm="1">
        <f t="array" ref="EI968">IF(SUMPRODUCT(--(DO968:DS968&lt;&gt;""))=0, 0,1)</f>
        <v>0</v>
      </c>
      <c r="EJ968" s="18" cm="1">
        <f t="array" ref="EJ968">IF(SUMPRODUCT(--(DT968:EG968&lt;&gt;""))=0, 0,1)</f>
        <v>1</v>
      </c>
      <c r="EK968" s="18" cm="1">
        <f t="array" ref="EK968">IF(SUMPRODUCT(--(EC968:EG968&lt;&gt;""))=0, 0,1)</f>
        <v>1</v>
      </c>
      <c r="EL968" s="18" cm="1">
        <f t="array" ref="EL968">IF(SUMPRODUCT(--(EE968:EG968&lt;&gt;""))=0, 0,1)</f>
        <v>1</v>
      </c>
      <c r="EM968" s="18">
        <f t="shared" si="230"/>
        <v>0</v>
      </c>
      <c r="EN968" s="18" t="str">
        <f t="shared" si="231"/>
        <v>NA</v>
      </c>
      <c r="EO968" s="18">
        <f t="shared" si="232"/>
        <v>0</v>
      </c>
      <c r="EP968" s="18">
        <f t="shared" si="233"/>
        <v>0</v>
      </c>
      <c r="EQ968" s="18">
        <f t="shared" si="234"/>
        <v>0</v>
      </c>
      <c r="ER968" s="58" t="s">
        <v>2080</v>
      </c>
      <c r="ES968" s="59">
        <v>43692</v>
      </c>
      <c r="ET968" s="18" t="s">
        <v>1440</v>
      </c>
      <c r="EU968" s="18" t="s">
        <v>1434</v>
      </c>
    </row>
    <row r="969" spans="1:151" ht="15.75" customHeight="1" x14ac:dyDescent="0.2">
      <c r="A969" s="5" t="s">
        <v>378</v>
      </c>
      <c r="B969" s="24" t="s">
        <v>1433</v>
      </c>
      <c r="C969" s="26">
        <v>1</v>
      </c>
      <c r="D969" s="18" t="s">
        <v>1207</v>
      </c>
      <c r="E969" s="18" t="s">
        <v>1443</v>
      </c>
      <c r="F969" s="18" t="s">
        <v>553</v>
      </c>
      <c r="G969" s="18" t="s">
        <v>1429</v>
      </c>
      <c r="H969" s="18" t="s">
        <v>1430</v>
      </c>
      <c r="I969" s="18" t="s">
        <v>363</v>
      </c>
      <c r="J969" s="18" t="s">
        <v>363</v>
      </c>
      <c r="K969" s="18" t="s">
        <v>363</v>
      </c>
      <c r="L969" s="18" t="s">
        <v>363</v>
      </c>
      <c r="M969" s="18" t="s">
        <v>253</v>
      </c>
      <c r="N969" s="56">
        <v>74</v>
      </c>
      <c r="O969" s="18" t="s">
        <v>1435</v>
      </c>
      <c r="P969" s="18" t="s">
        <v>466</v>
      </c>
      <c r="Q969" s="18" t="s">
        <v>254</v>
      </c>
      <c r="R969" s="24" t="s">
        <v>257</v>
      </c>
      <c r="S969" s="24" t="s">
        <v>257</v>
      </c>
      <c r="T969" s="26" t="s">
        <v>257</v>
      </c>
      <c r="U969" s="26" t="s">
        <v>257</v>
      </c>
      <c r="V969" s="26" t="s">
        <v>257</v>
      </c>
      <c r="W969" s="26" t="s">
        <v>257</v>
      </c>
      <c r="X969" s="18" t="s">
        <v>1437</v>
      </c>
      <c r="Y969" s="18">
        <v>10</v>
      </c>
      <c r="Z969" s="18" t="s">
        <v>474</v>
      </c>
      <c r="AA969" s="18">
        <v>10</v>
      </c>
      <c r="AB969" s="57" t="s">
        <v>257</v>
      </c>
      <c r="AC969" s="18" t="s">
        <v>475</v>
      </c>
      <c r="AD969" s="18" t="s">
        <v>595</v>
      </c>
      <c r="AE969" s="18" t="s">
        <v>257</v>
      </c>
      <c r="AF969" s="18" t="s">
        <v>257</v>
      </c>
      <c r="AG969" s="18" t="s">
        <v>257</v>
      </c>
      <c r="AH969" s="18" t="s">
        <v>257</v>
      </c>
      <c r="AI969" s="18">
        <v>21</v>
      </c>
      <c r="AJ969" s="18" t="s">
        <v>522</v>
      </c>
      <c r="AK969" s="18">
        <v>21</v>
      </c>
      <c r="AL969" s="18" t="s">
        <v>1438</v>
      </c>
      <c r="AM969" s="18"/>
      <c r="AN969" s="18"/>
      <c r="AO969" s="18"/>
      <c r="AP969" s="18"/>
      <c r="AQ969" s="18"/>
      <c r="AR969" s="18"/>
      <c r="AS969" s="18"/>
      <c r="AT969" s="18"/>
      <c r="AU969" s="18"/>
      <c r="AV969" s="18"/>
      <c r="AW969" s="18"/>
      <c r="AX969" s="18"/>
      <c r="AY969" s="18"/>
      <c r="AZ969" s="18"/>
      <c r="BA969" s="18"/>
      <c r="BB969" s="18"/>
      <c r="BC969" s="18"/>
      <c r="BD969" s="18"/>
      <c r="BE969" s="18"/>
      <c r="BF969" s="18"/>
      <c r="BG969" s="18"/>
      <c r="BH969" s="18"/>
      <c r="BI969" s="18"/>
      <c r="BJ969" s="18"/>
      <c r="BK969" s="18"/>
      <c r="BL969" s="18"/>
      <c r="BM969" s="18"/>
      <c r="BN969" s="18"/>
      <c r="BO969" s="18"/>
      <c r="BP969" s="18"/>
      <c r="BQ969" s="18"/>
      <c r="BR969" s="18"/>
      <c r="BS969" s="18"/>
      <c r="BT969" s="18"/>
      <c r="BU969" s="18"/>
      <c r="BV969" s="18"/>
      <c r="BW969" s="18"/>
      <c r="BX969" s="18"/>
      <c r="BY969" s="18"/>
      <c r="BZ969" s="18"/>
      <c r="CA969" s="18"/>
      <c r="CB969" s="18"/>
      <c r="CC969" s="18"/>
      <c r="CD969" s="18"/>
      <c r="CE969" s="18"/>
      <c r="CF969" s="18"/>
      <c r="CG969" s="18"/>
      <c r="CH969" s="18"/>
      <c r="CI969" s="18"/>
      <c r="CJ969" s="18"/>
      <c r="CK969" s="18"/>
      <c r="CL969" s="18"/>
      <c r="CM969" s="18"/>
      <c r="CN969" s="18"/>
      <c r="CO969" s="18"/>
      <c r="CP969" s="18"/>
      <c r="CQ969" s="18"/>
      <c r="CR969" s="18"/>
      <c r="CS969" s="18"/>
      <c r="CT969" s="18"/>
      <c r="CU969" s="18"/>
      <c r="CV969" s="18"/>
      <c r="CW969" s="18"/>
      <c r="CX969" s="18"/>
      <c r="CY969" s="18"/>
      <c r="CZ969" s="18"/>
      <c r="DA969" s="18"/>
      <c r="DB969" s="18"/>
      <c r="DC969" s="18"/>
      <c r="DD969" s="18"/>
      <c r="DE969" s="18"/>
      <c r="DF969" s="18"/>
      <c r="DG969" s="18"/>
      <c r="DH969" s="18"/>
      <c r="DI969" s="18"/>
      <c r="DJ969" s="18"/>
      <c r="DK969" s="18"/>
      <c r="DL969" s="18"/>
      <c r="DM969" s="18"/>
      <c r="DN969" s="18"/>
      <c r="DO969" s="18"/>
      <c r="DP969" s="18"/>
      <c r="DQ969" s="18"/>
      <c r="DR969" s="18"/>
      <c r="DS969" s="18"/>
      <c r="DT969" s="18"/>
      <c r="DU969" s="18"/>
      <c r="DV969" s="18"/>
      <c r="DW969" s="18"/>
      <c r="DX969" s="18"/>
      <c r="DY969" s="18"/>
      <c r="DZ969" s="18">
        <v>0</v>
      </c>
      <c r="EA969" s="18"/>
      <c r="EB969" s="18"/>
      <c r="EC969" s="18"/>
      <c r="ED969" s="18"/>
      <c r="EE969" s="18">
        <v>0</v>
      </c>
      <c r="EF969" s="18">
        <v>0</v>
      </c>
      <c r="EG969" s="18">
        <v>0</v>
      </c>
      <c r="EH969" s="18" t="s">
        <v>1439</v>
      </c>
      <c r="EI969" s="18" cm="1">
        <f t="array" ref="EI969">IF(SUMPRODUCT(--(DO969:DS969&lt;&gt;""))=0, 0,1)</f>
        <v>0</v>
      </c>
      <c r="EJ969" s="18" cm="1">
        <f t="array" ref="EJ969">IF(SUMPRODUCT(--(DT969:EG969&lt;&gt;""))=0, 0,1)</f>
        <v>1</v>
      </c>
      <c r="EK969" s="18" cm="1">
        <f t="array" ref="EK969">IF(SUMPRODUCT(--(EC969:EG969&lt;&gt;""))=0, 0,1)</f>
        <v>1</v>
      </c>
      <c r="EL969" s="18" cm="1">
        <f t="array" ref="EL969">IF(SUMPRODUCT(--(EE969:EG969&lt;&gt;""))=0, 0,1)</f>
        <v>1</v>
      </c>
      <c r="EM969" s="18">
        <f t="shared" si="230"/>
        <v>0</v>
      </c>
      <c r="EN969" s="18" t="str">
        <f t="shared" si="231"/>
        <v>NA</v>
      </c>
      <c r="EO969" s="18">
        <f t="shared" si="232"/>
        <v>0</v>
      </c>
      <c r="EP969" s="18">
        <f t="shared" si="233"/>
        <v>0</v>
      </c>
      <c r="EQ969" s="18">
        <f t="shared" si="234"/>
        <v>0</v>
      </c>
      <c r="ER969" s="58" t="s">
        <v>2080</v>
      </c>
      <c r="ES969" s="59">
        <v>43692</v>
      </c>
      <c r="ET969" s="18" t="s">
        <v>1440</v>
      </c>
      <c r="EU969" s="18" t="s">
        <v>1434</v>
      </c>
    </row>
    <row r="970" spans="1:151" ht="15.75" customHeight="1" x14ac:dyDescent="0.2">
      <c r="A970" s="5" t="s">
        <v>378</v>
      </c>
      <c r="B970" s="24" t="s">
        <v>1433</v>
      </c>
      <c r="C970" s="26">
        <v>1</v>
      </c>
      <c r="D970" s="18" t="s">
        <v>1445</v>
      </c>
      <c r="E970" s="18" t="s">
        <v>1436</v>
      </c>
      <c r="F970" s="18" t="s">
        <v>553</v>
      </c>
      <c r="G970" s="18" t="s">
        <v>1429</v>
      </c>
      <c r="H970" s="18" t="s">
        <v>1430</v>
      </c>
      <c r="I970" s="18" t="s">
        <v>363</v>
      </c>
      <c r="J970" s="18" t="s">
        <v>363</v>
      </c>
      <c r="K970" s="18" t="s">
        <v>363</v>
      </c>
      <c r="L970" s="18" t="s">
        <v>363</v>
      </c>
      <c r="M970" s="18" t="s">
        <v>253</v>
      </c>
      <c r="N970" s="56">
        <v>74</v>
      </c>
      <c r="O970" s="18" t="s">
        <v>1435</v>
      </c>
      <c r="P970" s="18" t="s">
        <v>466</v>
      </c>
      <c r="Q970" s="18" t="s">
        <v>254</v>
      </c>
      <c r="R970" s="24" t="s">
        <v>257</v>
      </c>
      <c r="S970" s="24" t="s">
        <v>257</v>
      </c>
      <c r="T970" s="26" t="s">
        <v>257</v>
      </c>
      <c r="U970" s="26" t="s">
        <v>257</v>
      </c>
      <c r="V970" s="26" t="s">
        <v>257</v>
      </c>
      <c r="W970" s="26" t="s">
        <v>257</v>
      </c>
      <c r="X970" s="18" t="s">
        <v>1437</v>
      </c>
      <c r="Y970" s="18">
        <v>25</v>
      </c>
      <c r="Z970" s="18" t="s">
        <v>474</v>
      </c>
      <c r="AA970" s="18">
        <v>25</v>
      </c>
      <c r="AB970" s="57" t="s">
        <v>257</v>
      </c>
      <c r="AC970" s="18" t="s">
        <v>475</v>
      </c>
      <c r="AD970" s="18" t="s">
        <v>595</v>
      </c>
      <c r="AE970" s="18" t="s">
        <v>257</v>
      </c>
      <c r="AF970" s="18" t="s">
        <v>257</v>
      </c>
      <c r="AG970" s="18" t="s">
        <v>257</v>
      </c>
      <c r="AH970" s="18" t="s">
        <v>257</v>
      </c>
      <c r="AI970" s="18">
        <v>0</v>
      </c>
      <c r="AJ970" s="18" t="s">
        <v>522</v>
      </c>
      <c r="AK970" s="18">
        <v>0</v>
      </c>
      <c r="AL970" s="18" t="s">
        <v>1438</v>
      </c>
      <c r="AM970" s="18"/>
      <c r="AN970" s="18"/>
      <c r="AO970" s="18"/>
      <c r="AP970" s="18"/>
      <c r="AQ970" s="18"/>
      <c r="AR970" s="18"/>
      <c r="AS970" s="18"/>
      <c r="AT970" s="18"/>
      <c r="AU970" s="18"/>
      <c r="AV970" s="18"/>
      <c r="AW970" s="18"/>
      <c r="AX970" s="18"/>
      <c r="AY970" s="18"/>
      <c r="AZ970" s="18"/>
      <c r="BA970" s="18"/>
      <c r="BB970" s="18"/>
      <c r="BC970" s="18"/>
      <c r="BD970" s="18"/>
      <c r="BE970" s="18"/>
      <c r="BF970" s="18"/>
      <c r="BG970" s="18"/>
      <c r="BH970" s="18"/>
      <c r="BI970" s="18"/>
      <c r="BJ970" s="18"/>
      <c r="BK970" s="18"/>
      <c r="BL970" s="18"/>
      <c r="BM970" s="18"/>
      <c r="BN970" s="18"/>
      <c r="BO970" s="18"/>
      <c r="BP970" s="18"/>
      <c r="BQ970" s="18"/>
      <c r="BR970" s="18"/>
      <c r="BS970" s="18"/>
      <c r="BT970" s="18"/>
      <c r="BU970" s="18"/>
      <c r="BV970" s="18"/>
      <c r="BW970" s="18"/>
      <c r="BX970" s="18"/>
      <c r="BY970" s="18"/>
      <c r="BZ970" s="18"/>
      <c r="CA970" s="18"/>
      <c r="CB970" s="18"/>
      <c r="CC970" s="18"/>
      <c r="CD970" s="18"/>
      <c r="CE970" s="18"/>
      <c r="CF970" s="18"/>
      <c r="CG970" s="18"/>
      <c r="CH970" s="18"/>
      <c r="CI970" s="18"/>
      <c r="CJ970" s="18"/>
      <c r="CK970" s="18"/>
      <c r="CL970" s="18"/>
      <c r="CM970" s="18"/>
      <c r="CN970" s="18"/>
      <c r="CO970" s="18"/>
      <c r="CP970" s="18"/>
      <c r="CQ970" s="18"/>
      <c r="CR970" s="18"/>
      <c r="CS970" s="18"/>
      <c r="CT970" s="18"/>
      <c r="CU970" s="18"/>
      <c r="CV970" s="18"/>
      <c r="CW970" s="18"/>
      <c r="CX970" s="18"/>
      <c r="CY970" s="18"/>
      <c r="CZ970" s="18"/>
      <c r="DA970" s="18"/>
      <c r="DB970" s="18"/>
      <c r="DC970" s="18"/>
      <c r="DD970" s="18"/>
      <c r="DE970" s="18"/>
      <c r="DF970" s="18"/>
      <c r="DG970" s="18"/>
      <c r="DH970" s="18"/>
      <c r="DI970" s="18"/>
      <c r="DJ970" s="18"/>
      <c r="DK970" s="18"/>
      <c r="DL970" s="18"/>
      <c r="DM970" s="18"/>
      <c r="DN970" s="18"/>
      <c r="DO970" s="18"/>
      <c r="DP970" s="18"/>
      <c r="DQ970" s="18"/>
      <c r="DR970" s="18"/>
      <c r="DS970" s="18"/>
      <c r="DT970" s="18"/>
      <c r="DU970" s="18"/>
      <c r="DV970" s="18"/>
      <c r="DW970" s="18"/>
      <c r="DX970" s="18"/>
      <c r="DY970" s="18"/>
      <c r="DZ970" s="18">
        <v>0</v>
      </c>
      <c r="EA970" s="18"/>
      <c r="EB970" s="18"/>
      <c r="EC970" s="18"/>
      <c r="ED970" s="18"/>
      <c r="EE970" s="18">
        <v>0</v>
      </c>
      <c r="EF970" s="18">
        <v>0</v>
      </c>
      <c r="EG970" s="18">
        <v>0</v>
      </c>
      <c r="EH970" s="18" t="s">
        <v>1439</v>
      </c>
      <c r="EI970" s="18" cm="1">
        <f t="array" ref="EI970">IF(SUMPRODUCT(--(DO970:DS970&lt;&gt;""))=0, 0,1)</f>
        <v>0</v>
      </c>
      <c r="EJ970" s="18" cm="1">
        <f t="array" ref="EJ970">IF(SUMPRODUCT(--(DT970:EG970&lt;&gt;""))=0, 0,1)</f>
        <v>1</v>
      </c>
      <c r="EK970" s="18" cm="1">
        <f t="array" ref="EK970">IF(SUMPRODUCT(--(EC970:EG970&lt;&gt;""))=0, 0,1)</f>
        <v>1</v>
      </c>
      <c r="EL970" s="18" cm="1">
        <f t="array" ref="EL970">IF(SUMPRODUCT(--(EE970:EG970&lt;&gt;""))=0, 0,1)</f>
        <v>1</v>
      </c>
      <c r="EM970" s="18">
        <f t="shared" si="230"/>
        <v>0</v>
      </c>
      <c r="EN970" s="18" t="str">
        <f t="shared" si="231"/>
        <v>NA</v>
      </c>
      <c r="EO970" s="18">
        <f t="shared" si="232"/>
        <v>0</v>
      </c>
      <c r="EP970" s="18">
        <f t="shared" si="233"/>
        <v>0</v>
      </c>
      <c r="EQ970" s="18">
        <f t="shared" si="234"/>
        <v>0</v>
      </c>
      <c r="ER970" s="58" t="s">
        <v>2080</v>
      </c>
      <c r="ES970" s="59">
        <v>43692</v>
      </c>
      <c r="ET970" s="18" t="s">
        <v>1440</v>
      </c>
      <c r="EU970" s="18" t="s">
        <v>1434</v>
      </c>
    </row>
    <row r="971" spans="1:151" ht="15.75" customHeight="1" x14ac:dyDescent="0.2">
      <c r="A971" s="5" t="s">
        <v>378</v>
      </c>
      <c r="B971" s="24" t="s">
        <v>1433</v>
      </c>
      <c r="C971" s="26">
        <v>1</v>
      </c>
      <c r="D971" s="18" t="s">
        <v>1445</v>
      </c>
      <c r="E971" s="18" t="s">
        <v>1441</v>
      </c>
      <c r="F971" s="18" t="s">
        <v>553</v>
      </c>
      <c r="G971" s="18" t="s">
        <v>1429</v>
      </c>
      <c r="H971" s="18" t="s">
        <v>1430</v>
      </c>
      <c r="I971" s="18" t="s">
        <v>363</v>
      </c>
      <c r="J971" s="18" t="s">
        <v>363</v>
      </c>
      <c r="K971" s="18" t="s">
        <v>363</v>
      </c>
      <c r="L971" s="18" t="s">
        <v>363</v>
      </c>
      <c r="M971" s="18" t="s">
        <v>253</v>
      </c>
      <c r="N971" s="56">
        <v>74</v>
      </c>
      <c r="O971" s="18" t="s">
        <v>1435</v>
      </c>
      <c r="P971" s="18" t="s">
        <v>466</v>
      </c>
      <c r="Q971" s="18" t="s">
        <v>254</v>
      </c>
      <c r="R971" s="24" t="s">
        <v>257</v>
      </c>
      <c r="S971" s="24" t="s">
        <v>257</v>
      </c>
      <c r="T971" s="26" t="s">
        <v>257</v>
      </c>
      <c r="U971" s="26" t="s">
        <v>257</v>
      </c>
      <c r="V971" s="26" t="s">
        <v>257</v>
      </c>
      <c r="W971" s="26" t="s">
        <v>257</v>
      </c>
      <c r="X971" s="18" t="s">
        <v>1437</v>
      </c>
      <c r="Y971" s="18">
        <v>25</v>
      </c>
      <c r="Z971" s="18" t="s">
        <v>474</v>
      </c>
      <c r="AA971" s="18">
        <v>25</v>
      </c>
      <c r="AB971" s="57" t="s">
        <v>257</v>
      </c>
      <c r="AC971" s="18" t="s">
        <v>475</v>
      </c>
      <c r="AD971" s="18" t="s">
        <v>595</v>
      </c>
      <c r="AE971" s="18" t="s">
        <v>257</v>
      </c>
      <c r="AF971" s="18" t="s">
        <v>257</v>
      </c>
      <c r="AG971" s="18" t="s">
        <v>257</v>
      </c>
      <c r="AH971" s="18" t="s">
        <v>257</v>
      </c>
      <c r="AI971" s="18">
        <v>7</v>
      </c>
      <c r="AJ971" s="18" t="s">
        <v>522</v>
      </c>
      <c r="AK971" s="18">
        <v>7</v>
      </c>
      <c r="AL971" s="18" t="s">
        <v>1438</v>
      </c>
      <c r="AM971" s="18"/>
      <c r="AN971" s="18"/>
      <c r="AO971" s="18"/>
      <c r="AP971" s="18"/>
      <c r="AQ971" s="18"/>
      <c r="AR971" s="18"/>
      <c r="AS971" s="18"/>
      <c r="AT971" s="18"/>
      <c r="AU971" s="18"/>
      <c r="AV971" s="18"/>
      <c r="AW971" s="18"/>
      <c r="AX971" s="18"/>
      <c r="AY971" s="18"/>
      <c r="AZ971" s="18"/>
      <c r="BA971" s="18"/>
      <c r="BB971" s="18"/>
      <c r="BC971" s="18"/>
      <c r="BD971" s="18"/>
      <c r="BE971" s="18"/>
      <c r="BF971" s="18"/>
      <c r="BG971" s="18"/>
      <c r="BH971" s="18"/>
      <c r="BI971" s="18"/>
      <c r="BJ971" s="18"/>
      <c r="BK971" s="18"/>
      <c r="BL971" s="18"/>
      <c r="BM971" s="18"/>
      <c r="BN971" s="18"/>
      <c r="BO971" s="18"/>
      <c r="BP971" s="18"/>
      <c r="BQ971" s="18"/>
      <c r="BR971" s="18"/>
      <c r="BS971" s="18"/>
      <c r="BT971" s="18"/>
      <c r="BU971" s="18"/>
      <c r="BV971" s="18"/>
      <c r="BW971" s="18"/>
      <c r="BX971" s="18"/>
      <c r="BY971" s="18"/>
      <c r="BZ971" s="18"/>
      <c r="CA971" s="18"/>
      <c r="CB971" s="18"/>
      <c r="CC971" s="18"/>
      <c r="CD971" s="18"/>
      <c r="CE971" s="18"/>
      <c r="CF971" s="18"/>
      <c r="CG971" s="18"/>
      <c r="CH971" s="18"/>
      <c r="CI971" s="18"/>
      <c r="CJ971" s="18"/>
      <c r="CK971" s="18"/>
      <c r="CL971" s="18"/>
      <c r="CM971" s="18"/>
      <c r="CN971" s="18"/>
      <c r="CO971" s="18"/>
      <c r="CP971" s="18"/>
      <c r="CQ971" s="18"/>
      <c r="CR971" s="18"/>
      <c r="CS971" s="18"/>
      <c r="CT971" s="18"/>
      <c r="CU971" s="18"/>
      <c r="CV971" s="18"/>
      <c r="CW971" s="18"/>
      <c r="CX971" s="18"/>
      <c r="CY971" s="18"/>
      <c r="CZ971" s="18"/>
      <c r="DA971" s="18"/>
      <c r="DB971" s="18"/>
      <c r="DC971" s="18"/>
      <c r="DD971" s="18"/>
      <c r="DE971" s="18"/>
      <c r="DF971" s="18"/>
      <c r="DG971" s="18"/>
      <c r="DH971" s="18"/>
      <c r="DI971" s="18"/>
      <c r="DJ971" s="18"/>
      <c r="DK971" s="18"/>
      <c r="DL971" s="18"/>
      <c r="DM971" s="18"/>
      <c r="DN971" s="18"/>
      <c r="DO971" s="18"/>
      <c r="DP971" s="18"/>
      <c r="DQ971" s="18"/>
      <c r="DR971" s="18"/>
      <c r="DS971" s="18"/>
      <c r="DT971" s="18"/>
      <c r="DU971" s="18"/>
      <c r="DV971" s="18"/>
      <c r="DW971" s="18"/>
      <c r="DX971" s="18"/>
      <c r="DY971" s="18"/>
      <c r="DZ971" s="18">
        <v>0</v>
      </c>
      <c r="EA971" s="18"/>
      <c r="EB971" s="18"/>
      <c r="EC971" s="18"/>
      <c r="ED971" s="18"/>
      <c r="EE971" s="18">
        <v>0</v>
      </c>
      <c r="EF971" s="18">
        <v>0</v>
      </c>
      <c r="EG971" s="18">
        <v>0</v>
      </c>
      <c r="EH971" s="18" t="s">
        <v>1439</v>
      </c>
      <c r="EI971" s="18" cm="1">
        <f t="array" ref="EI971">IF(SUMPRODUCT(--(DO971:DS971&lt;&gt;""))=0, 0,1)</f>
        <v>0</v>
      </c>
      <c r="EJ971" s="18" cm="1">
        <f t="array" ref="EJ971">IF(SUMPRODUCT(--(DT971:EG971&lt;&gt;""))=0, 0,1)</f>
        <v>1</v>
      </c>
      <c r="EK971" s="18" cm="1">
        <f t="array" ref="EK971">IF(SUMPRODUCT(--(EC971:EG971&lt;&gt;""))=0, 0,1)</f>
        <v>1</v>
      </c>
      <c r="EL971" s="18" cm="1">
        <f t="array" ref="EL971">IF(SUMPRODUCT(--(EE971:EG971&lt;&gt;""))=0, 0,1)</f>
        <v>1</v>
      </c>
      <c r="EM971" s="18">
        <f t="shared" si="230"/>
        <v>0</v>
      </c>
      <c r="EN971" s="18" t="str">
        <f t="shared" si="231"/>
        <v>NA</v>
      </c>
      <c r="EO971" s="18">
        <f t="shared" si="232"/>
        <v>0</v>
      </c>
      <c r="EP971" s="18">
        <f t="shared" si="233"/>
        <v>0</v>
      </c>
      <c r="EQ971" s="18">
        <f t="shared" si="234"/>
        <v>0</v>
      </c>
      <c r="ER971" s="58" t="s">
        <v>2080</v>
      </c>
      <c r="ES971" s="59">
        <v>43692</v>
      </c>
      <c r="ET971" s="18" t="s">
        <v>1440</v>
      </c>
      <c r="EU971" s="18" t="s">
        <v>1434</v>
      </c>
    </row>
    <row r="972" spans="1:151" ht="15.75" customHeight="1" x14ac:dyDescent="0.2">
      <c r="A972" s="5" t="s">
        <v>378</v>
      </c>
      <c r="B972" s="24" t="s">
        <v>1433</v>
      </c>
      <c r="C972" s="26">
        <v>1</v>
      </c>
      <c r="D972" s="18" t="s">
        <v>1445</v>
      </c>
      <c r="E972" s="18" t="s">
        <v>1442</v>
      </c>
      <c r="F972" s="18" t="s">
        <v>553</v>
      </c>
      <c r="G972" s="18" t="s">
        <v>1429</v>
      </c>
      <c r="H972" s="18" t="s">
        <v>1430</v>
      </c>
      <c r="I972" s="18" t="s">
        <v>363</v>
      </c>
      <c r="J972" s="18" t="s">
        <v>363</v>
      </c>
      <c r="K972" s="18" t="s">
        <v>363</v>
      </c>
      <c r="L972" s="18" t="s">
        <v>363</v>
      </c>
      <c r="M972" s="18" t="s">
        <v>253</v>
      </c>
      <c r="N972" s="56">
        <v>74</v>
      </c>
      <c r="O972" s="18" t="s">
        <v>1435</v>
      </c>
      <c r="P972" s="18" t="s">
        <v>466</v>
      </c>
      <c r="Q972" s="18" t="s">
        <v>254</v>
      </c>
      <c r="R972" s="24" t="s">
        <v>257</v>
      </c>
      <c r="S972" s="24" t="s">
        <v>257</v>
      </c>
      <c r="T972" s="26" t="s">
        <v>257</v>
      </c>
      <c r="U972" s="26" t="s">
        <v>257</v>
      </c>
      <c r="V972" s="26" t="s">
        <v>257</v>
      </c>
      <c r="W972" s="26" t="s">
        <v>257</v>
      </c>
      <c r="X972" s="18" t="s">
        <v>1437</v>
      </c>
      <c r="Y972" s="18">
        <v>25</v>
      </c>
      <c r="Z972" s="18" t="s">
        <v>474</v>
      </c>
      <c r="AA972" s="18">
        <v>25</v>
      </c>
      <c r="AB972" s="57" t="s">
        <v>257</v>
      </c>
      <c r="AC972" s="18" t="s">
        <v>475</v>
      </c>
      <c r="AD972" s="18" t="s">
        <v>595</v>
      </c>
      <c r="AE972" s="18" t="s">
        <v>257</v>
      </c>
      <c r="AF972" s="18" t="s">
        <v>257</v>
      </c>
      <c r="AG972" s="18" t="s">
        <v>257</v>
      </c>
      <c r="AH972" s="18" t="s">
        <v>257</v>
      </c>
      <c r="AI972" s="18">
        <v>14</v>
      </c>
      <c r="AJ972" s="18" t="s">
        <v>522</v>
      </c>
      <c r="AK972" s="18">
        <v>14</v>
      </c>
      <c r="AL972" s="18" t="s">
        <v>1438</v>
      </c>
      <c r="AM972" s="18"/>
      <c r="AN972" s="18"/>
      <c r="AO972" s="18"/>
      <c r="AP972" s="18"/>
      <c r="AQ972" s="18"/>
      <c r="AR972" s="18"/>
      <c r="AS972" s="18"/>
      <c r="AT972" s="18"/>
      <c r="AU972" s="18"/>
      <c r="AV972" s="18"/>
      <c r="AW972" s="18"/>
      <c r="AX972" s="18"/>
      <c r="AY972" s="18"/>
      <c r="AZ972" s="18"/>
      <c r="BA972" s="18"/>
      <c r="BB972" s="18"/>
      <c r="BC972" s="18"/>
      <c r="BD972" s="18"/>
      <c r="BE972" s="18"/>
      <c r="BF972" s="18"/>
      <c r="BG972" s="18"/>
      <c r="BH972" s="18"/>
      <c r="BI972" s="18"/>
      <c r="BJ972" s="18"/>
      <c r="BK972" s="18"/>
      <c r="BL972" s="18"/>
      <c r="BM972" s="18"/>
      <c r="BN972" s="18"/>
      <c r="BO972" s="18"/>
      <c r="BP972" s="18"/>
      <c r="BQ972" s="18"/>
      <c r="BR972" s="18"/>
      <c r="BS972" s="18"/>
      <c r="BT972" s="18"/>
      <c r="BU972" s="18"/>
      <c r="BV972" s="18"/>
      <c r="BW972" s="18"/>
      <c r="BX972" s="18"/>
      <c r="BY972" s="18"/>
      <c r="BZ972" s="18"/>
      <c r="CA972" s="18"/>
      <c r="CB972" s="18"/>
      <c r="CC972" s="18"/>
      <c r="CD972" s="18"/>
      <c r="CE972" s="18"/>
      <c r="CF972" s="18"/>
      <c r="CG972" s="18"/>
      <c r="CH972" s="18"/>
      <c r="CI972" s="18"/>
      <c r="CJ972" s="18"/>
      <c r="CK972" s="18"/>
      <c r="CL972" s="18"/>
      <c r="CM972" s="18"/>
      <c r="CN972" s="18"/>
      <c r="CO972" s="18"/>
      <c r="CP972" s="18"/>
      <c r="CQ972" s="18"/>
      <c r="CR972" s="18"/>
      <c r="CS972" s="18"/>
      <c r="CT972" s="18"/>
      <c r="CU972" s="18"/>
      <c r="CV972" s="18"/>
      <c r="CW972" s="18"/>
      <c r="CX972" s="18"/>
      <c r="CY972" s="18"/>
      <c r="CZ972" s="18"/>
      <c r="DA972" s="18"/>
      <c r="DB972" s="18"/>
      <c r="DC972" s="18"/>
      <c r="DD972" s="18"/>
      <c r="DE972" s="18"/>
      <c r="DF972" s="18"/>
      <c r="DG972" s="18"/>
      <c r="DH972" s="18"/>
      <c r="DI972" s="18"/>
      <c r="DJ972" s="18"/>
      <c r="DK972" s="18"/>
      <c r="DL972" s="18"/>
      <c r="DM972" s="18"/>
      <c r="DN972" s="18"/>
      <c r="DO972" s="18"/>
      <c r="DP972" s="18"/>
      <c r="DQ972" s="18"/>
      <c r="DR972" s="18"/>
      <c r="DS972" s="18"/>
      <c r="DT972" s="18"/>
      <c r="DU972" s="18"/>
      <c r="DV972" s="18"/>
      <c r="DW972" s="18"/>
      <c r="DX972" s="18"/>
      <c r="DY972" s="18"/>
      <c r="DZ972" s="18">
        <v>0</v>
      </c>
      <c r="EA972" s="18"/>
      <c r="EB972" s="18"/>
      <c r="EC972" s="18"/>
      <c r="ED972" s="18"/>
      <c r="EE972" s="18">
        <v>0</v>
      </c>
      <c r="EF972" s="18">
        <v>0</v>
      </c>
      <c r="EG972" s="18">
        <v>0</v>
      </c>
      <c r="EH972" s="18" t="s">
        <v>1439</v>
      </c>
      <c r="EI972" s="18" cm="1">
        <f t="array" ref="EI972">IF(SUMPRODUCT(--(DO972:DS972&lt;&gt;""))=0, 0,1)</f>
        <v>0</v>
      </c>
      <c r="EJ972" s="18" cm="1">
        <f t="array" ref="EJ972">IF(SUMPRODUCT(--(DT972:EG972&lt;&gt;""))=0, 0,1)</f>
        <v>1</v>
      </c>
      <c r="EK972" s="18" cm="1">
        <f t="array" ref="EK972">IF(SUMPRODUCT(--(EC972:EG972&lt;&gt;""))=0, 0,1)</f>
        <v>1</v>
      </c>
      <c r="EL972" s="18" cm="1">
        <f t="array" ref="EL972">IF(SUMPRODUCT(--(EE972:EG972&lt;&gt;""))=0, 0,1)</f>
        <v>1</v>
      </c>
      <c r="EM972" s="18">
        <f t="shared" si="230"/>
        <v>0</v>
      </c>
      <c r="EN972" s="18" t="str">
        <f t="shared" si="231"/>
        <v>NA</v>
      </c>
      <c r="EO972" s="18">
        <f t="shared" si="232"/>
        <v>0</v>
      </c>
      <c r="EP972" s="18">
        <f t="shared" si="233"/>
        <v>0</v>
      </c>
      <c r="EQ972" s="18">
        <f t="shared" si="234"/>
        <v>0</v>
      </c>
      <c r="ER972" s="58" t="s">
        <v>2080</v>
      </c>
      <c r="ES972" s="59">
        <v>43692</v>
      </c>
      <c r="ET972" s="18" t="s">
        <v>1440</v>
      </c>
      <c r="EU972" s="18" t="s">
        <v>1434</v>
      </c>
    </row>
    <row r="973" spans="1:151" ht="15.75" customHeight="1" x14ac:dyDescent="0.2">
      <c r="A973" s="5" t="s">
        <v>378</v>
      </c>
      <c r="B973" s="24" t="s">
        <v>1433</v>
      </c>
      <c r="C973" s="26">
        <v>1</v>
      </c>
      <c r="D973" s="18" t="s">
        <v>1445</v>
      </c>
      <c r="E973" s="18" t="s">
        <v>1443</v>
      </c>
      <c r="F973" s="18" t="s">
        <v>553</v>
      </c>
      <c r="G973" s="18" t="s">
        <v>1429</v>
      </c>
      <c r="H973" s="18" t="s">
        <v>1430</v>
      </c>
      <c r="I973" s="18" t="s">
        <v>363</v>
      </c>
      <c r="J973" s="18" t="s">
        <v>363</v>
      </c>
      <c r="K973" s="18" t="s">
        <v>363</v>
      </c>
      <c r="L973" s="18" t="s">
        <v>363</v>
      </c>
      <c r="M973" s="18" t="s">
        <v>253</v>
      </c>
      <c r="N973" s="56">
        <v>74</v>
      </c>
      <c r="O973" s="18" t="s">
        <v>1435</v>
      </c>
      <c r="P973" s="18" t="s">
        <v>466</v>
      </c>
      <c r="Q973" s="18" t="s">
        <v>254</v>
      </c>
      <c r="R973" s="24" t="s">
        <v>257</v>
      </c>
      <c r="S973" s="24" t="s">
        <v>257</v>
      </c>
      <c r="T973" s="26" t="s">
        <v>257</v>
      </c>
      <c r="U973" s="26" t="s">
        <v>257</v>
      </c>
      <c r="V973" s="26" t="s">
        <v>257</v>
      </c>
      <c r="W973" s="26" t="s">
        <v>257</v>
      </c>
      <c r="X973" s="18" t="s">
        <v>1437</v>
      </c>
      <c r="Y973" s="18">
        <v>25</v>
      </c>
      <c r="Z973" s="18" t="s">
        <v>474</v>
      </c>
      <c r="AA973" s="18">
        <v>25</v>
      </c>
      <c r="AB973" s="57" t="s">
        <v>257</v>
      </c>
      <c r="AC973" s="18" t="s">
        <v>475</v>
      </c>
      <c r="AD973" s="18" t="s">
        <v>595</v>
      </c>
      <c r="AE973" s="18" t="s">
        <v>257</v>
      </c>
      <c r="AF973" s="18" t="s">
        <v>257</v>
      </c>
      <c r="AG973" s="18" t="s">
        <v>257</v>
      </c>
      <c r="AH973" s="18" t="s">
        <v>257</v>
      </c>
      <c r="AI973" s="18">
        <v>21</v>
      </c>
      <c r="AJ973" s="18" t="s">
        <v>522</v>
      </c>
      <c r="AK973" s="18">
        <v>21</v>
      </c>
      <c r="AL973" s="18" t="s">
        <v>1438</v>
      </c>
      <c r="AM973" s="18"/>
      <c r="AN973" s="18"/>
      <c r="AO973" s="18"/>
      <c r="AP973" s="18"/>
      <c r="AQ973" s="18"/>
      <c r="AR973" s="18"/>
      <c r="AS973" s="18"/>
      <c r="AT973" s="18"/>
      <c r="AU973" s="18"/>
      <c r="AV973" s="18"/>
      <c r="AW973" s="18"/>
      <c r="AX973" s="18"/>
      <c r="AY973" s="18"/>
      <c r="AZ973" s="18"/>
      <c r="BA973" s="18"/>
      <c r="BB973" s="18"/>
      <c r="BC973" s="18"/>
      <c r="BD973" s="18"/>
      <c r="BE973" s="18"/>
      <c r="BF973" s="18"/>
      <c r="BG973" s="18"/>
      <c r="BH973" s="18"/>
      <c r="BI973" s="18"/>
      <c r="BJ973" s="18"/>
      <c r="BK973" s="18"/>
      <c r="BL973" s="18"/>
      <c r="BM973" s="18"/>
      <c r="BN973" s="18"/>
      <c r="BO973" s="18"/>
      <c r="BP973" s="18"/>
      <c r="BQ973" s="18"/>
      <c r="BR973" s="18"/>
      <c r="BS973" s="18"/>
      <c r="BT973" s="18"/>
      <c r="BU973" s="18"/>
      <c r="BV973" s="18"/>
      <c r="BW973" s="18"/>
      <c r="BX973" s="18"/>
      <c r="BY973" s="18"/>
      <c r="BZ973" s="18"/>
      <c r="CA973" s="18"/>
      <c r="CB973" s="18"/>
      <c r="CC973" s="18"/>
      <c r="CD973" s="18"/>
      <c r="CE973" s="18"/>
      <c r="CF973" s="18"/>
      <c r="CG973" s="18"/>
      <c r="CH973" s="18"/>
      <c r="CI973" s="18"/>
      <c r="CJ973" s="18"/>
      <c r="CK973" s="18"/>
      <c r="CL973" s="18"/>
      <c r="CM973" s="18"/>
      <c r="CN973" s="18"/>
      <c r="CO973" s="18"/>
      <c r="CP973" s="18"/>
      <c r="CQ973" s="18"/>
      <c r="CR973" s="18"/>
      <c r="CS973" s="18"/>
      <c r="CT973" s="18"/>
      <c r="CU973" s="18"/>
      <c r="CV973" s="18"/>
      <c r="CW973" s="18"/>
      <c r="CX973" s="18"/>
      <c r="CY973" s="18"/>
      <c r="CZ973" s="18"/>
      <c r="DA973" s="18"/>
      <c r="DB973" s="18"/>
      <c r="DC973" s="18"/>
      <c r="DD973" s="18"/>
      <c r="DE973" s="18"/>
      <c r="DF973" s="18"/>
      <c r="DG973" s="18"/>
      <c r="DH973" s="18"/>
      <c r="DI973" s="18"/>
      <c r="DJ973" s="18"/>
      <c r="DK973" s="18"/>
      <c r="DL973" s="18"/>
      <c r="DM973" s="18"/>
      <c r="DN973" s="18"/>
      <c r="DO973" s="18"/>
      <c r="DP973" s="18"/>
      <c r="DQ973" s="18"/>
      <c r="DR973" s="18"/>
      <c r="DS973" s="18"/>
      <c r="DT973" s="18"/>
      <c r="DU973" s="18"/>
      <c r="DV973" s="18"/>
      <c r="DW973" s="18"/>
      <c r="DX973" s="18"/>
      <c r="DY973" s="18"/>
      <c r="DZ973" s="18">
        <v>1</v>
      </c>
      <c r="EA973" s="18"/>
      <c r="EB973" s="18"/>
      <c r="EC973" s="18"/>
      <c r="ED973" s="18"/>
      <c r="EE973" s="18">
        <v>0</v>
      </c>
      <c r="EF973" s="18">
        <v>0</v>
      </c>
      <c r="EG973" s="18">
        <v>0</v>
      </c>
      <c r="EH973" s="18" t="s">
        <v>1439</v>
      </c>
      <c r="EI973" s="18" cm="1">
        <f t="array" ref="EI973">IF(SUMPRODUCT(--(DO973:DS973&lt;&gt;""))=0, 0,1)</f>
        <v>0</v>
      </c>
      <c r="EJ973" s="18" cm="1">
        <f t="array" ref="EJ973">IF(SUMPRODUCT(--(DT973:EG973&lt;&gt;""))=0, 0,1)</f>
        <v>1</v>
      </c>
      <c r="EK973" s="18" cm="1">
        <f t="array" ref="EK973">IF(SUMPRODUCT(--(EC973:EG973&lt;&gt;""))=0, 0,1)</f>
        <v>1</v>
      </c>
      <c r="EL973" s="18" cm="1">
        <f t="array" ref="EL973">IF(SUMPRODUCT(--(EE973:EG973&lt;&gt;""))=0, 0,1)</f>
        <v>1</v>
      </c>
      <c r="EM973" s="18">
        <f t="shared" si="230"/>
        <v>1</v>
      </c>
      <c r="EN973" s="18" t="str">
        <f t="shared" si="231"/>
        <v>NA</v>
      </c>
      <c r="EO973" s="18">
        <f t="shared" si="232"/>
        <v>1</v>
      </c>
      <c r="EP973" s="18">
        <f t="shared" si="233"/>
        <v>0</v>
      </c>
      <c r="EQ973" s="18">
        <f t="shared" si="234"/>
        <v>0</v>
      </c>
      <c r="ER973" s="58" t="s">
        <v>2080</v>
      </c>
      <c r="ES973" s="59">
        <v>43692</v>
      </c>
      <c r="ET973" s="18" t="s">
        <v>1440</v>
      </c>
      <c r="EU973" s="18" t="s">
        <v>1434</v>
      </c>
    </row>
    <row r="974" spans="1:151" ht="15.75" customHeight="1" x14ac:dyDescent="0.2">
      <c r="A974" s="5" t="s">
        <v>378</v>
      </c>
      <c r="B974" s="24" t="s">
        <v>1433</v>
      </c>
      <c r="C974" s="26">
        <v>1</v>
      </c>
      <c r="D974" s="18" t="s">
        <v>1446</v>
      </c>
      <c r="E974" s="18" t="s">
        <v>1436</v>
      </c>
      <c r="F974" s="18" t="s">
        <v>553</v>
      </c>
      <c r="G974" s="18" t="s">
        <v>1429</v>
      </c>
      <c r="H974" s="18" t="s">
        <v>1430</v>
      </c>
      <c r="I974" s="18" t="s">
        <v>363</v>
      </c>
      <c r="J974" s="18" t="s">
        <v>363</v>
      </c>
      <c r="K974" s="18" t="s">
        <v>363</v>
      </c>
      <c r="L974" s="18" t="s">
        <v>363</v>
      </c>
      <c r="M974" s="18" t="s">
        <v>253</v>
      </c>
      <c r="N974" s="56">
        <v>74</v>
      </c>
      <c r="O974" s="18" t="s">
        <v>1435</v>
      </c>
      <c r="P974" s="18" t="s">
        <v>466</v>
      </c>
      <c r="Q974" s="18" t="s">
        <v>254</v>
      </c>
      <c r="R974" s="24" t="s">
        <v>257</v>
      </c>
      <c r="S974" s="24" t="s">
        <v>257</v>
      </c>
      <c r="T974" s="26" t="s">
        <v>257</v>
      </c>
      <c r="U974" s="26" t="s">
        <v>257</v>
      </c>
      <c r="V974" s="26" t="s">
        <v>257</v>
      </c>
      <c r="W974" s="26" t="s">
        <v>257</v>
      </c>
      <c r="X974" s="18" t="s">
        <v>1437</v>
      </c>
      <c r="Y974" s="18">
        <v>50</v>
      </c>
      <c r="Z974" s="18" t="s">
        <v>474</v>
      </c>
      <c r="AA974" s="18">
        <v>50</v>
      </c>
      <c r="AB974" s="57" t="s">
        <v>257</v>
      </c>
      <c r="AC974" s="18" t="s">
        <v>475</v>
      </c>
      <c r="AD974" s="18" t="s">
        <v>595</v>
      </c>
      <c r="AE974" s="18" t="s">
        <v>257</v>
      </c>
      <c r="AF974" s="18" t="s">
        <v>257</v>
      </c>
      <c r="AG974" s="18" t="s">
        <v>257</v>
      </c>
      <c r="AH974" s="18" t="s">
        <v>257</v>
      </c>
      <c r="AI974" s="18">
        <v>0</v>
      </c>
      <c r="AJ974" s="18" t="s">
        <v>522</v>
      </c>
      <c r="AK974" s="18">
        <v>0</v>
      </c>
      <c r="AL974" s="18" t="s">
        <v>1438</v>
      </c>
      <c r="AM974" s="18"/>
      <c r="AN974" s="18"/>
      <c r="AO974" s="18"/>
      <c r="AP974" s="18"/>
      <c r="AQ974" s="18"/>
      <c r="AR974" s="18"/>
      <c r="AS974" s="18"/>
      <c r="AT974" s="18"/>
      <c r="AU974" s="18"/>
      <c r="AV974" s="18"/>
      <c r="AW974" s="18"/>
      <c r="AX974" s="18"/>
      <c r="AY974" s="18"/>
      <c r="AZ974" s="18"/>
      <c r="BA974" s="18"/>
      <c r="BB974" s="18"/>
      <c r="BC974" s="18"/>
      <c r="BD974" s="18"/>
      <c r="BE974" s="18"/>
      <c r="BF974" s="18"/>
      <c r="BG974" s="18"/>
      <c r="BH974" s="18"/>
      <c r="BI974" s="18"/>
      <c r="BJ974" s="18"/>
      <c r="BK974" s="18"/>
      <c r="BL974" s="18"/>
      <c r="BM974" s="18"/>
      <c r="BN974" s="18"/>
      <c r="BO974" s="18"/>
      <c r="BP974" s="18"/>
      <c r="BQ974" s="18"/>
      <c r="BR974" s="18"/>
      <c r="BS974" s="18"/>
      <c r="BT974" s="18"/>
      <c r="BU974" s="18"/>
      <c r="BV974" s="18"/>
      <c r="BW974" s="18"/>
      <c r="BX974" s="18"/>
      <c r="BY974" s="18"/>
      <c r="BZ974" s="18"/>
      <c r="CA974" s="18"/>
      <c r="CB974" s="18"/>
      <c r="CC974" s="18"/>
      <c r="CD974" s="18"/>
      <c r="CE974" s="18"/>
      <c r="CF974" s="18"/>
      <c r="CG974" s="18"/>
      <c r="CH974" s="18"/>
      <c r="CI974" s="18"/>
      <c r="CJ974" s="18"/>
      <c r="CK974" s="18"/>
      <c r="CL974" s="18"/>
      <c r="CM974" s="18"/>
      <c r="CN974" s="18"/>
      <c r="CO974" s="18"/>
      <c r="CP974" s="18"/>
      <c r="CQ974" s="18"/>
      <c r="CR974" s="18"/>
      <c r="CS974" s="18"/>
      <c r="CT974" s="18"/>
      <c r="CU974" s="18"/>
      <c r="CV974" s="18"/>
      <c r="CW974" s="18"/>
      <c r="CX974" s="18"/>
      <c r="CY974" s="18"/>
      <c r="CZ974" s="18"/>
      <c r="DA974" s="18"/>
      <c r="DB974" s="18"/>
      <c r="DC974" s="18"/>
      <c r="DD974" s="18"/>
      <c r="DE974" s="18"/>
      <c r="DF974" s="18"/>
      <c r="DG974" s="18"/>
      <c r="DH974" s="18"/>
      <c r="DI974" s="18"/>
      <c r="DJ974" s="18"/>
      <c r="DK974" s="18"/>
      <c r="DL974" s="18"/>
      <c r="DM974" s="18"/>
      <c r="DN974" s="18"/>
      <c r="DO974" s="18"/>
      <c r="DP974" s="18"/>
      <c r="DQ974" s="18"/>
      <c r="DR974" s="18"/>
      <c r="DS974" s="18"/>
      <c r="DT974" s="18"/>
      <c r="DU974" s="18"/>
      <c r="DV974" s="18"/>
      <c r="DW974" s="18"/>
      <c r="DX974" s="18"/>
      <c r="DY974" s="18"/>
      <c r="DZ974" s="18">
        <v>0</v>
      </c>
      <c r="EA974" s="18"/>
      <c r="EB974" s="18"/>
      <c r="EC974" s="18"/>
      <c r="ED974" s="18"/>
      <c r="EE974" s="18">
        <v>0</v>
      </c>
      <c r="EF974" s="18">
        <v>0</v>
      </c>
      <c r="EG974" s="18">
        <v>0</v>
      </c>
      <c r="EH974" s="18" t="s">
        <v>1439</v>
      </c>
      <c r="EI974" s="18" cm="1">
        <f t="array" ref="EI974">IF(SUMPRODUCT(--(DO974:DS974&lt;&gt;""))=0, 0,1)</f>
        <v>0</v>
      </c>
      <c r="EJ974" s="18" cm="1">
        <f t="array" ref="EJ974">IF(SUMPRODUCT(--(DT974:EG974&lt;&gt;""))=0, 0,1)</f>
        <v>1</v>
      </c>
      <c r="EK974" s="18" cm="1">
        <f t="array" ref="EK974">IF(SUMPRODUCT(--(EC974:EG974&lt;&gt;""))=0, 0,1)</f>
        <v>1</v>
      </c>
      <c r="EL974" s="18" cm="1">
        <f t="array" ref="EL974">IF(SUMPRODUCT(--(EE974:EG974&lt;&gt;""))=0, 0,1)</f>
        <v>1</v>
      </c>
      <c r="EM974" s="18">
        <f t="shared" si="230"/>
        <v>0</v>
      </c>
      <c r="EN974" s="18" t="str">
        <f t="shared" si="231"/>
        <v>NA</v>
      </c>
      <c r="EO974" s="18">
        <f t="shared" si="232"/>
        <v>0</v>
      </c>
      <c r="EP974" s="18">
        <f t="shared" si="233"/>
        <v>0</v>
      </c>
      <c r="EQ974" s="18">
        <f t="shared" si="234"/>
        <v>0</v>
      </c>
      <c r="ER974" s="58" t="s">
        <v>2080</v>
      </c>
      <c r="ES974" s="59">
        <v>43692</v>
      </c>
      <c r="ET974" s="18" t="s">
        <v>1440</v>
      </c>
      <c r="EU974" s="18" t="s">
        <v>1434</v>
      </c>
    </row>
    <row r="975" spans="1:151" ht="15.75" customHeight="1" x14ac:dyDescent="0.2">
      <c r="A975" s="5" t="s">
        <v>378</v>
      </c>
      <c r="B975" s="24" t="s">
        <v>1433</v>
      </c>
      <c r="C975" s="26">
        <v>1</v>
      </c>
      <c r="D975" s="18" t="s">
        <v>1446</v>
      </c>
      <c r="E975" s="18" t="s">
        <v>1441</v>
      </c>
      <c r="F975" s="18" t="s">
        <v>553</v>
      </c>
      <c r="G975" s="18" t="s">
        <v>1429</v>
      </c>
      <c r="H975" s="18" t="s">
        <v>1430</v>
      </c>
      <c r="I975" s="18" t="s">
        <v>363</v>
      </c>
      <c r="J975" s="18" t="s">
        <v>363</v>
      </c>
      <c r="K975" s="18" t="s">
        <v>363</v>
      </c>
      <c r="L975" s="18" t="s">
        <v>363</v>
      </c>
      <c r="M975" s="18" t="s">
        <v>253</v>
      </c>
      <c r="N975" s="56">
        <v>74</v>
      </c>
      <c r="O975" s="18" t="s">
        <v>1435</v>
      </c>
      <c r="P975" s="18" t="s">
        <v>466</v>
      </c>
      <c r="Q975" s="18" t="s">
        <v>254</v>
      </c>
      <c r="R975" s="24" t="s">
        <v>257</v>
      </c>
      <c r="S975" s="24" t="s">
        <v>257</v>
      </c>
      <c r="T975" s="26" t="s">
        <v>257</v>
      </c>
      <c r="U975" s="26" t="s">
        <v>257</v>
      </c>
      <c r="V975" s="26" t="s">
        <v>257</v>
      </c>
      <c r="W975" s="26" t="s">
        <v>257</v>
      </c>
      <c r="X975" s="18" t="s">
        <v>1437</v>
      </c>
      <c r="Y975" s="18">
        <v>50</v>
      </c>
      <c r="Z975" s="18" t="s">
        <v>474</v>
      </c>
      <c r="AA975" s="18">
        <v>50</v>
      </c>
      <c r="AB975" s="57" t="s">
        <v>257</v>
      </c>
      <c r="AC975" s="18" t="s">
        <v>475</v>
      </c>
      <c r="AD975" s="18" t="s">
        <v>595</v>
      </c>
      <c r="AE975" s="18" t="s">
        <v>257</v>
      </c>
      <c r="AF975" s="18" t="s">
        <v>257</v>
      </c>
      <c r="AG975" s="18" t="s">
        <v>257</v>
      </c>
      <c r="AH975" s="18" t="s">
        <v>257</v>
      </c>
      <c r="AI975" s="18">
        <v>7</v>
      </c>
      <c r="AJ975" s="18" t="s">
        <v>522</v>
      </c>
      <c r="AK975" s="18">
        <v>7</v>
      </c>
      <c r="AL975" s="18" t="s">
        <v>1438</v>
      </c>
      <c r="AM975" s="18"/>
      <c r="AN975" s="18"/>
      <c r="AO975" s="18"/>
      <c r="AP975" s="18"/>
      <c r="AQ975" s="18"/>
      <c r="AR975" s="18"/>
      <c r="AS975" s="18"/>
      <c r="AT975" s="18"/>
      <c r="AU975" s="18"/>
      <c r="AV975" s="18"/>
      <c r="AW975" s="18"/>
      <c r="AX975" s="18"/>
      <c r="AY975" s="18"/>
      <c r="AZ975" s="18"/>
      <c r="BA975" s="18"/>
      <c r="BB975" s="18"/>
      <c r="BC975" s="18"/>
      <c r="BD975" s="18"/>
      <c r="BE975" s="18"/>
      <c r="BF975" s="18"/>
      <c r="BG975" s="18"/>
      <c r="BH975" s="18"/>
      <c r="BI975" s="18"/>
      <c r="BJ975" s="18"/>
      <c r="BK975" s="18"/>
      <c r="BL975" s="18"/>
      <c r="BM975" s="18"/>
      <c r="BN975" s="18"/>
      <c r="BO975" s="18"/>
      <c r="BP975" s="18"/>
      <c r="BQ975" s="18"/>
      <c r="BR975" s="18"/>
      <c r="BS975" s="18"/>
      <c r="BT975" s="18"/>
      <c r="BU975" s="18"/>
      <c r="BV975" s="18"/>
      <c r="BW975" s="18"/>
      <c r="BX975" s="18"/>
      <c r="BY975" s="18"/>
      <c r="BZ975" s="18"/>
      <c r="CA975" s="18"/>
      <c r="CB975" s="18"/>
      <c r="CC975" s="18"/>
      <c r="CD975" s="18"/>
      <c r="CE975" s="18"/>
      <c r="CF975" s="18"/>
      <c r="CG975" s="18"/>
      <c r="CH975" s="18"/>
      <c r="CI975" s="18"/>
      <c r="CJ975" s="18"/>
      <c r="CK975" s="18"/>
      <c r="CL975" s="18"/>
      <c r="CM975" s="18"/>
      <c r="CN975" s="18"/>
      <c r="CO975" s="18"/>
      <c r="CP975" s="18"/>
      <c r="CQ975" s="18"/>
      <c r="CR975" s="18"/>
      <c r="CS975" s="18"/>
      <c r="CT975" s="18"/>
      <c r="CU975" s="18"/>
      <c r="CV975" s="18"/>
      <c r="CW975" s="18"/>
      <c r="CX975" s="18"/>
      <c r="CY975" s="18"/>
      <c r="CZ975" s="18"/>
      <c r="DA975" s="18"/>
      <c r="DB975" s="18"/>
      <c r="DC975" s="18"/>
      <c r="DD975" s="18"/>
      <c r="DE975" s="18"/>
      <c r="DF975" s="18"/>
      <c r="DG975" s="18"/>
      <c r="DH975" s="18"/>
      <c r="DI975" s="18"/>
      <c r="DJ975" s="18"/>
      <c r="DK975" s="18"/>
      <c r="DL975" s="18"/>
      <c r="DM975" s="18"/>
      <c r="DN975" s="18"/>
      <c r="DO975" s="18"/>
      <c r="DP975" s="18"/>
      <c r="DQ975" s="18"/>
      <c r="DR975" s="18"/>
      <c r="DS975" s="18"/>
      <c r="DT975" s="18"/>
      <c r="DU975" s="18"/>
      <c r="DV975" s="18"/>
      <c r="DW975" s="18"/>
      <c r="DX975" s="18"/>
      <c r="DY975" s="18"/>
      <c r="DZ975" s="18">
        <v>0</v>
      </c>
      <c r="EA975" s="18"/>
      <c r="EB975" s="18"/>
      <c r="EC975" s="18"/>
      <c r="ED975" s="18"/>
      <c r="EE975" s="18">
        <v>1</v>
      </c>
      <c r="EF975" s="18">
        <v>0</v>
      </c>
      <c r="EG975" s="18">
        <v>0</v>
      </c>
      <c r="EH975" s="18" t="s">
        <v>1439</v>
      </c>
      <c r="EI975" s="18" cm="1">
        <f t="array" ref="EI975">IF(SUMPRODUCT(--(DO975:DS975&lt;&gt;""))=0, 0,1)</f>
        <v>0</v>
      </c>
      <c r="EJ975" s="18" cm="1">
        <f t="array" ref="EJ975">IF(SUMPRODUCT(--(DT975:EG975&lt;&gt;""))=0, 0,1)</f>
        <v>1</v>
      </c>
      <c r="EK975" s="18" cm="1">
        <f t="array" ref="EK975">IF(SUMPRODUCT(--(EC975:EG975&lt;&gt;""))=0, 0,1)</f>
        <v>1</v>
      </c>
      <c r="EL975" s="18" cm="1">
        <f t="array" ref="EL975">IF(SUMPRODUCT(--(EE975:EG975&lt;&gt;""))=0, 0,1)</f>
        <v>1</v>
      </c>
      <c r="EM975" s="18">
        <f t="shared" si="230"/>
        <v>1</v>
      </c>
      <c r="EN975" s="18" t="str">
        <f t="shared" si="231"/>
        <v>NA</v>
      </c>
      <c r="EO975" s="18">
        <f t="shared" si="232"/>
        <v>1</v>
      </c>
      <c r="EP975" s="18">
        <f t="shared" si="233"/>
        <v>1</v>
      </c>
      <c r="EQ975" s="18">
        <f t="shared" si="234"/>
        <v>1</v>
      </c>
      <c r="ER975" s="58" t="s">
        <v>2080</v>
      </c>
      <c r="ES975" s="59">
        <v>43692</v>
      </c>
      <c r="ET975" s="18" t="s">
        <v>1440</v>
      </c>
      <c r="EU975" s="18" t="s">
        <v>1434</v>
      </c>
    </row>
    <row r="976" spans="1:151" ht="15.75" customHeight="1" x14ac:dyDescent="0.2">
      <c r="A976" s="5" t="s">
        <v>378</v>
      </c>
      <c r="B976" s="24" t="s">
        <v>1433</v>
      </c>
      <c r="C976" s="26">
        <v>1</v>
      </c>
      <c r="D976" s="18" t="s">
        <v>1446</v>
      </c>
      <c r="E976" s="18" t="s">
        <v>1442</v>
      </c>
      <c r="F976" s="18" t="s">
        <v>553</v>
      </c>
      <c r="G976" s="18" t="s">
        <v>1429</v>
      </c>
      <c r="H976" s="18" t="s">
        <v>1430</v>
      </c>
      <c r="I976" s="18" t="s">
        <v>363</v>
      </c>
      <c r="J976" s="18" t="s">
        <v>363</v>
      </c>
      <c r="K976" s="18" t="s">
        <v>363</v>
      </c>
      <c r="L976" s="18" t="s">
        <v>363</v>
      </c>
      <c r="M976" s="18" t="s">
        <v>253</v>
      </c>
      <c r="N976" s="56">
        <v>74</v>
      </c>
      <c r="O976" s="18" t="s">
        <v>1435</v>
      </c>
      <c r="P976" s="18" t="s">
        <v>466</v>
      </c>
      <c r="Q976" s="18" t="s">
        <v>254</v>
      </c>
      <c r="R976" s="24" t="s">
        <v>257</v>
      </c>
      <c r="S976" s="24" t="s">
        <v>257</v>
      </c>
      <c r="T976" s="26" t="s">
        <v>257</v>
      </c>
      <c r="U976" s="26" t="s">
        <v>257</v>
      </c>
      <c r="V976" s="26" t="s">
        <v>257</v>
      </c>
      <c r="W976" s="26" t="s">
        <v>257</v>
      </c>
      <c r="X976" s="18" t="s">
        <v>1437</v>
      </c>
      <c r="Y976" s="18">
        <v>50</v>
      </c>
      <c r="Z976" s="18" t="s">
        <v>474</v>
      </c>
      <c r="AA976" s="18">
        <v>50</v>
      </c>
      <c r="AB976" s="57" t="s">
        <v>257</v>
      </c>
      <c r="AC976" s="18" t="s">
        <v>475</v>
      </c>
      <c r="AD976" s="18" t="s">
        <v>595</v>
      </c>
      <c r="AE976" s="18" t="s">
        <v>257</v>
      </c>
      <c r="AF976" s="18" t="s">
        <v>257</v>
      </c>
      <c r="AG976" s="18" t="s">
        <v>257</v>
      </c>
      <c r="AH976" s="18" t="s">
        <v>257</v>
      </c>
      <c r="AI976" s="18">
        <v>14</v>
      </c>
      <c r="AJ976" s="18" t="s">
        <v>522</v>
      </c>
      <c r="AK976" s="18">
        <v>14</v>
      </c>
      <c r="AL976" s="18" t="s">
        <v>1438</v>
      </c>
      <c r="AM976" s="18"/>
      <c r="AN976" s="18"/>
      <c r="AO976" s="18"/>
      <c r="AP976" s="18"/>
      <c r="AQ976" s="18"/>
      <c r="AR976" s="18"/>
      <c r="AS976" s="18"/>
      <c r="AT976" s="18"/>
      <c r="AU976" s="18"/>
      <c r="AV976" s="18"/>
      <c r="AW976" s="18"/>
      <c r="AX976" s="18"/>
      <c r="AY976" s="18"/>
      <c r="AZ976" s="18"/>
      <c r="BA976" s="18"/>
      <c r="BB976" s="18"/>
      <c r="BC976" s="18"/>
      <c r="BD976" s="18"/>
      <c r="BE976" s="18"/>
      <c r="BF976" s="18"/>
      <c r="BG976" s="18"/>
      <c r="BH976" s="18"/>
      <c r="BI976" s="18"/>
      <c r="BJ976" s="18"/>
      <c r="BK976" s="18"/>
      <c r="BL976" s="18"/>
      <c r="BM976" s="18"/>
      <c r="BN976" s="18"/>
      <c r="BO976" s="18"/>
      <c r="BP976" s="18"/>
      <c r="BQ976" s="18"/>
      <c r="BR976" s="18"/>
      <c r="BS976" s="18"/>
      <c r="BT976" s="18"/>
      <c r="BU976" s="18"/>
      <c r="BV976" s="18"/>
      <c r="BW976" s="18"/>
      <c r="BX976" s="18"/>
      <c r="BY976" s="18"/>
      <c r="BZ976" s="18"/>
      <c r="CA976" s="18"/>
      <c r="CB976" s="18"/>
      <c r="CC976" s="18"/>
      <c r="CD976" s="18"/>
      <c r="CE976" s="18"/>
      <c r="CF976" s="18"/>
      <c r="CG976" s="18"/>
      <c r="CH976" s="18"/>
      <c r="CI976" s="18"/>
      <c r="CJ976" s="18"/>
      <c r="CK976" s="18"/>
      <c r="CL976" s="18"/>
      <c r="CM976" s="18"/>
      <c r="CN976" s="18"/>
      <c r="CO976" s="18"/>
      <c r="CP976" s="18"/>
      <c r="CQ976" s="18"/>
      <c r="CR976" s="18"/>
      <c r="CS976" s="18"/>
      <c r="CT976" s="18"/>
      <c r="CU976" s="18"/>
      <c r="CV976" s="18"/>
      <c r="CW976" s="18"/>
      <c r="CX976" s="18"/>
      <c r="CY976" s="18"/>
      <c r="CZ976" s="18"/>
      <c r="DA976" s="18"/>
      <c r="DB976" s="18"/>
      <c r="DC976" s="18"/>
      <c r="DD976" s="18"/>
      <c r="DE976" s="18"/>
      <c r="DF976" s="18"/>
      <c r="DG976" s="18"/>
      <c r="DH976" s="18"/>
      <c r="DI976" s="18"/>
      <c r="DJ976" s="18"/>
      <c r="DK976" s="18"/>
      <c r="DL976" s="18"/>
      <c r="DM976" s="18"/>
      <c r="DN976" s="18"/>
      <c r="DO976" s="18"/>
      <c r="DP976" s="18"/>
      <c r="DQ976" s="18"/>
      <c r="DR976" s="18"/>
      <c r="DS976" s="18"/>
      <c r="DT976" s="18"/>
      <c r="DU976" s="18"/>
      <c r="DV976" s="18"/>
      <c r="DW976" s="18"/>
      <c r="DX976" s="18"/>
      <c r="DY976" s="18"/>
      <c r="DZ976" s="18">
        <v>1</v>
      </c>
      <c r="EA976" s="18"/>
      <c r="EB976" s="18"/>
      <c r="EC976" s="18"/>
      <c r="ED976" s="18"/>
      <c r="EE976" s="18">
        <v>1</v>
      </c>
      <c r="EF976" s="18">
        <v>1</v>
      </c>
      <c r="EG976" s="18">
        <v>0</v>
      </c>
      <c r="EH976" s="18" t="s">
        <v>1439</v>
      </c>
      <c r="EI976" s="18" cm="1">
        <f t="array" ref="EI976">IF(SUMPRODUCT(--(DO976:DS976&lt;&gt;""))=0, 0,1)</f>
        <v>0</v>
      </c>
      <c r="EJ976" s="18" cm="1">
        <f t="array" ref="EJ976">IF(SUMPRODUCT(--(DT976:EG976&lt;&gt;""))=0, 0,1)</f>
        <v>1</v>
      </c>
      <c r="EK976" s="18" cm="1">
        <f t="array" ref="EK976">IF(SUMPRODUCT(--(EC976:EG976&lt;&gt;""))=0, 0,1)</f>
        <v>1</v>
      </c>
      <c r="EL976" s="18" cm="1">
        <f t="array" ref="EL976">IF(SUMPRODUCT(--(EE976:EG976&lt;&gt;""))=0, 0,1)</f>
        <v>1</v>
      </c>
      <c r="EM976" s="18">
        <f t="shared" si="230"/>
        <v>1</v>
      </c>
      <c r="EN976" s="18" t="str">
        <f t="shared" si="231"/>
        <v>NA</v>
      </c>
      <c r="EO976" s="18">
        <f t="shared" si="232"/>
        <v>1</v>
      </c>
      <c r="EP976" s="18">
        <f t="shared" si="233"/>
        <v>1</v>
      </c>
      <c r="EQ976" s="18">
        <f t="shared" si="234"/>
        <v>1</v>
      </c>
      <c r="ER976" s="58" t="s">
        <v>2080</v>
      </c>
      <c r="ES976" s="59">
        <v>43692</v>
      </c>
      <c r="ET976" s="18" t="s">
        <v>1440</v>
      </c>
      <c r="EU976" s="18" t="s">
        <v>1434</v>
      </c>
    </row>
    <row r="977" spans="1:151" ht="15.75" customHeight="1" x14ac:dyDescent="0.2">
      <c r="A977" s="5" t="s">
        <v>378</v>
      </c>
      <c r="B977" s="24" t="s">
        <v>1433</v>
      </c>
      <c r="C977" s="26">
        <v>1</v>
      </c>
      <c r="D977" s="18" t="s">
        <v>1446</v>
      </c>
      <c r="E977" s="18" t="s">
        <v>1443</v>
      </c>
      <c r="F977" s="18" t="s">
        <v>553</v>
      </c>
      <c r="G977" s="18" t="s">
        <v>1429</v>
      </c>
      <c r="H977" s="18" t="s">
        <v>1430</v>
      </c>
      <c r="I977" s="18" t="s">
        <v>363</v>
      </c>
      <c r="J977" s="18" t="s">
        <v>363</v>
      </c>
      <c r="K977" s="18" t="s">
        <v>363</v>
      </c>
      <c r="L977" s="18" t="s">
        <v>363</v>
      </c>
      <c r="M977" s="18" t="s">
        <v>253</v>
      </c>
      <c r="N977" s="56">
        <v>74</v>
      </c>
      <c r="O977" s="18" t="s">
        <v>1435</v>
      </c>
      <c r="P977" s="18" t="s">
        <v>466</v>
      </c>
      <c r="Q977" s="18" t="s">
        <v>254</v>
      </c>
      <c r="R977" s="24" t="s">
        <v>257</v>
      </c>
      <c r="S977" s="24" t="s">
        <v>257</v>
      </c>
      <c r="T977" s="26" t="s">
        <v>257</v>
      </c>
      <c r="U977" s="26" t="s">
        <v>257</v>
      </c>
      <c r="V977" s="26" t="s">
        <v>257</v>
      </c>
      <c r="W977" s="26" t="s">
        <v>257</v>
      </c>
      <c r="X977" s="18" t="s">
        <v>1437</v>
      </c>
      <c r="Y977" s="18">
        <v>50</v>
      </c>
      <c r="Z977" s="18" t="s">
        <v>474</v>
      </c>
      <c r="AA977" s="18">
        <v>50</v>
      </c>
      <c r="AB977" s="57" t="s">
        <v>257</v>
      </c>
      <c r="AC977" s="18" t="s">
        <v>475</v>
      </c>
      <c r="AD977" s="18" t="s">
        <v>595</v>
      </c>
      <c r="AE977" s="18" t="s">
        <v>257</v>
      </c>
      <c r="AF977" s="18" t="s">
        <v>257</v>
      </c>
      <c r="AG977" s="18" t="s">
        <v>257</v>
      </c>
      <c r="AH977" s="18" t="s">
        <v>257</v>
      </c>
      <c r="AI977" s="18">
        <v>21</v>
      </c>
      <c r="AJ977" s="18" t="s">
        <v>522</v>
      </c>
      <c r="AK977" s="18">
        <v>21</v>
      </c>
      <c r="AL977" s="18" t="s">
        <v>1438</v>
      </c>
      <c r="AM977" s="18"/>
      <c r="AN977" s="18"/>
      <c r="AO977" s="18"/>
      <c r="AP977" s="18"/>
      <c r="AQ977" s="18"/>
      <c r="AR977" s="18"/>
      <c r="AS977" s="18"/>
      <c r="AT977" s="18"/>
      <c r="AU977" s="18"/>
      <c r="AV977" s="18"/>
      <c r="AW977" s="18"/>
      <c r="AX977" s="18"/>
      <c r="AY977" s="18"/>
      <c r="AZ977" s="18"/>
      <c r="BA977" s="18"/>
      <c r="BB977" s="18"/>
      <c r="BC977" s="18"/>
      <c r="BD977" s="18"/>
      <c r="BE977" s="18"/>
      <c r="BF977" s="18"/>
      <c r="BG977" s="18"/>
      <c r="BH977" s="18"/>
      <c r="BI977" s="18"/>
      <c r="BJ977" s="18"/>
      <c r="BK977" s="18"/>
      <c r="BL977" s="18"/>
      <c r="BM977" s="18"/>
      <c r="BN977" s="18"/>
      <c r="BO977" s="18"/>
      <c r="BP977" s="18"/>
      <c r="BQ977" s="18"/>
      <c r="BR977" s="18"/>
      <c r="BS977" s="18"/>
      <c r="BT977" s="18"/>
      <c r="BU977" s="18"/>
      <c r="BV977" s="18"/>
      <c r="BW977" s="18"/>
      <c r="BX977" s="18"/>
      <c r="BY977" s="18"/>
      <c r="BZ977" s="18"/>
      <c r="CA977" s="18"/>
      <c r="CB977" s="18"/>
      <c r="CC977" s="18"/>
      <c r="CD977" s="18"/>
      <c r="CE977" s="18"/>
      <c r="CF977" s="18"/>
      <c r="CG977" s="18"/>
      <c r="CH977" s="18"/>
      <c r="CI977" s="18"/>
      <c r="CJ977" s="18"/>
      <c r="CK977" s="18"/>
      <c r="CL977" s="18"/>
      <c r="CM977" s="18"/>
      <c r="CN977" s="18"/>
      <c r="CO977" s="18"/>
      <c r="CP977" s="18"/>
      <c r="CQ977" s="18"/>
      <c r="CR977" s="18"/>
      <c r="CS977" s="18"/>
      <c r="CT977" s="18"/>
      <c r="CU977" s="18"/>
      <c r="CV977" s="18"/>
      <c r="CW977" s="18"/>
      <c r="CX977" s="18"/>
      <c r="CY977" s="18"/>
      <c r="CZ977" s="18"/>
      <c r="DA977" s="18"/>
      <c r="DB977" s="18"/>
      <c r="DC977" s="18"/>
      <c r="DD977" s="18"/>
      <c r="DE977" s="18"/>
      <c r="DF977" s="18"/>
      <c r="DG977" s="18"/>
      <c r="DH977" s="18"/>
      <c r="DI977" s="18"/>
      <c r="DJ977" s="18"/>
      <c r="DK977" s="18"/>
      <c r="DL977" s="18"/>
      <c r="DM977" s="18"/>
      <c r="DN977" s="18"/>
      <c r="DO977" s="18"/>
      <c r="DP977" s="18"/>
      <c r="DQ977" s="18"/>
      <c r="DR977" s="18"/>
      <c r="DS977" s="18"/>
      <c r="DT977" s="18"/>
      <c r="DU977" s="18"/>
      <c r="DV977" s="18"/>
      <c r="DW977" s="18"/>
      <c r="DX977" s="18"/>
      <c r="DY977" s="18"/>
      <c r="DZ977" s="18">
        <v>1</v>
      </c>
      <c r="EA977" s="18"/>
      <c r="EB977" s="18"/>
      <c r="EC977" s="18"/>
      <c r="ED977" s="18"/>
      <c r="EE977" s="18">
        <v>1</v>
      </c>
      <c r="EF977" s="18">
        <v>1</v>
      </c>
      <c r="EG977" s="18">
        <v>0</v>
      </c>
      <c r="EH977" s="18" t="s">
        <v>1439</v>
      </c>
      <c r="EI977" s="18" cm="1">
        <f t="array" ref="EI977">IF(SUMPRODUCT(--(DO977:DS977&lt;&gt;""))=0, 0,1)</f>
        <v>0</v>
      </c>
      <c r="EJ977" s="18" cm="1">
        <f t="array" ref="EJ977">IF(SUMPRODUCT(--(DT977:EG977&lt;&gt;""))=0, 0,1)</f>
        <v>1</v>
      </c>
      <c r="EK977" s="18" cm="1">
        <f t="array" ref="EK977">IF(SUMPRODUCT(--(EC977:EG977&lt;&gt;""))=0, 0,1)</f>
        <v>1</v>
      </c>
      <c r="EL977" s="18" cm="1">
        <f t="array" ref="EL977">IF(SUMPRODUCT(--(EE977:EG977&lt;&gt;""))=0, 0,1)</f>
        <v>1</v>
      </c>
      <c r="EM977" s="18">
        <f t="shared" si="230"/>
        <v>1</v>
      </c>
      <c r="EN977" s="18" t="str">
        <f t="shared" si="231"/>
        <v>NA</v>
      </c>
      <c r="EO977" s="18">
        <f t="shared" si="232"/>
        <v>1</v>
      </c>
      <c r="EP977" s="18">
        <f t="shared" si="233"/>
        <v>1</v>
      </c>
      <c r="EQ977" s="18">
        <f t="shared" si="234"/>
        <v>1</v>
      </c>
      <c r="ER977" s="58" t="s">
        <v>2080</v>
      </c>
      <c r="ES977" s="59">
        <v>43692</v>
      </c>
      <c r="ET977" s="18" t="s">
        <v>1440</v>
      </c>
      <c r="EU977" s="18" t="s">
        <v>1434</v>
      </c>
    </row>
    <row r="978" spans="1:151" ht="15.75" customHeight="1" x14ac:dyDescent="0.2">
      <c r="A978" s="5" t="s">
        <v>378</v>
      </c>
      <c r="B978" s="24" t="s">
        <v>1433</v>
      </c>
      <c r="C978" s="26">
        <v>1</v>
      </c>
      <c r="D978" s="18" t="s">
        <v>1447</v>
      </c>
      <c r="E978" s="18" t="s">
        <v>1436</v>
      </c>
      <c r="F978" s="18" t="s">
        <v>553</v>
      </c>
      <c r="G978" s="18" t="s">
        <v>1429</v>
      </c>
      <c r="H978" s="18" t="s">
        <v>1430</v>
      </c>
      <c r="I978" s="18" t="s">
        <v>363</v>
      </c>
      <c r="J978" s="18" t="s">
        <v>363</v>
      </c>
      <c r="K978" s="18" t="s">
        <v>363</v>
      </c>
      <c r="L978" s="18" t="s">
        <v>363</v>
      </c>
      <c r="M978" s="18" t="s">
        <v>253</v>
      </c>
      <c r="N978" s="56">
        <v>74</v>
      </c>
      <c r="O978" s="18" t="s">
        <v>1435</v>
      </c>
      <c r="P978" s="18" t="s">
        <v>466</v>
      </c>
      <c r="Q978" s="18" t="s">
        <v>254</v>
      </c>
      <c r="R978" s="24" t="s">
        <v>257</v>
      </c>
      <c r="S978" s="24" t="s">
        <v>257</v>
      </c>
      <c r="T978" s="26" t="s">
        <v>257</v>
      </c>
      <c r="U978" s="26" t="s">
        <v>257</v>
      </c>
      <c r="V978" s="26" t="s">
        <v>257</v>
      </c>
      <c r="W978" s="26" t="s">
        <v>257</v>
      </c>
      <c r="X978" s="18" t="s">
        <v>1437</v>
      </c>
      <c r="Y978" s="18">
        <v>100</v>
      </c>
      <c r="Z978" s="18" t="s">
        <v>474</v>
      </c>
      <c r="AA978" s="18">
        <v>100</v>
      </c>
      <c r="AB978" s="57" t="s">
        <v>257</v>
      </c>
      <c r="AC978" s="18" t="s">
        <v>475</v>
      </c>
      <c r="AD978" s="18" t="s">
        <v>595</v>
      </c>
      <c r="AE978" s="18" t="s">
        <v>257</v>
      </c>
      <c r="AF978" s="18" t="s">
        <v>257</v>
      </c>
      <c r="AG978" s="18" t="s">
        <v>257</v>
      </c>
      <c r="AH978" s="18" t="s">
        <v>257</v>
      </c>
      <c r="AI978" s="18">
        <v>0</v>
      </c>
      <c r="AJ978" s="18" t="s">
        <v>522</v>
      </c>
      <c r="AK978" s="18">
        <v>0</v>
      </c>
      <c r="AL978" s="18" t="s">
        <v>1438</v>
      </c>
      <c r="AM978" s="18"/>
      <c r="AN978" s="18"/>
      <c r="AO978" s="18"/>
      <c r="AP978" s="18"/>
      <c r="AQ978" s="18"/>
      <c r="AR978" s="18"/>
      <c r="AS978" s="18"/>
      <c r="AT978" s="18"/>
      <c r="AU978" s="18"/>
      <c r="AV978" s="18"/>
      <c r="AW978" s="18"/>
      <c r="AX978" s="18"/>
      <c r="AY978" s="18"/>
      <c r="AZ978" s="18"/>
      <c r="BA978" s="18"/>
      <c r="BB978" s="18"/>
      <c r="BC978" s="18"/>
      <c r="BD978" s="18"/>
      <c r="BE978" s="18"/>
      <c r="BF978" s="18"/>
      <c r="BG978" s="18"/>
      <c r="BH978" s="18"/>
      <c r="BI978" s="18"/>
      <c r="BJ978" s="18"/>
      <c r="BK978" s="18"/>
      <c r="BL978" s="18"/>
      <c r="BM978" s="18"/>
      <c r="BN978" s="18"/>
      <c r="BO978" s="18"/>
      <c r="BP978" s="18"/>
      <c r="BQ978" s="18"/>
      <c r="BR978" s="18"/>
      <c r="BS978" s="18"/>
      <c r="BT978" s="18"/>
      <c r="BU978" s="18"/>
      <c r="BV978" s="18"/>
      <c r="BW978" s="18"/>
      <c r="BX978" s="18"/>
      <c r="BY978" s="18"/>
      <c r="BZ978" s="18"/>
      <c r="CA978" s="18"/>
      <c r="CB978" s="18"/>
      <c r="CC978" s="18"/>
      <c r="CD978" s="18"/>
      <c r="CE978" s="18"/>
      <c r="CF978" s="18"/>
      <c r="CG978" s="18"/>
      <c r="CH978" s="18"/>
      <c r="CI978" s="18"/>
      <c r="CJ978" s="18"/>
      <c r="CK978" s="18"/>
      <c r="CL978" s="18"/>
      <c r="CM978" s="18"/>
      <c r="CN978" s="18"/>
      <c r="CO978" s="18"/>
      <c r="CP978" s="18"/>
      <c r="CQ978" s="18"/>
      <c r="CR978" s="18"/>
      <c r="CS978" s="18"/>
      <c r="CT978" s="18"/>
      <c r="CU978" s="18"/>
      <c r="CV978" s="18"/>
      <c r="CW978" s="18"/>
      <c r="CX978" s="18"/>
      <c r="CY978" s="18"/>
      <c r="CZ978" s="18"/>
      <c r="DA978" s="18"/>
      <c r="DB978" s="18"/>
      <c r="DC978" s="18"/>
      <c r="DD978" s="18"/>
      <c r="DE978" s="18"/>
      <c r="DF978" s="18"/>
      <c r="DG978" s="18"/>
      <c r="DH978" s="18"/>
      <c r="DI978" s="18"/>
      <c r="DJ978" s="18"/>
      <c r="DK978" s="18"/>
      <c r="DL978" s="18"/>
      <c r="DM978" s="18"/>
      <c r="DN978" s="18"/>
      <c r="DO978" s="18"/>
      <c r="DP978" s="18"/>
      <c r="DQ978" s="18"/>
      <c r="DR978" s="18"/>
      <c r="DS978" s="18"/>
      <c r="DT978" s="18"/>
      <c r="DU978" s="18"/>
      <c r="DV978" s="18"/>
      <c r="DW978" s="18"/>
      <c r="DX978" s="18"/>
      <c r="DY978" s="18"/>
      <c r="DZ978" s="18">
        <v>0</v>
      </c>
      <c r="EA978" s="18"/>
      <c r="EB978" s="18"/>
      <c r="EC978" s="18"/>
      <c r="ED978" s="18"/>
      <c r="EE978" s="18">
        <v>0</v>
      </c>
      <c r="EF978" s="18">
        <v>0</v>
      </c>
      <c r="EG978" s="18">
        <v>0</v>
      </c>
      <c r="EH978" s="18" t="s">
        <v>1439</v>
      </c>
      <c r="EI978" s="18" cm="1">
        <f t="array" ref="EI978">IF(SUMPRODUCT(--(DO978:DS978&lt;&gt;""))=0, 0,1)</f>
        <v>0</v>
      </c>
      <c r="EJ978" s="18" cm="1">
        <f t="array" ref="EJ978">IF(SUMPRODUCT(--(DT978:EG978&lt;&gt;""))=0, 0,1)</f>
        <v>1</v>
      </c>
      <c r="EK978" s="18" cm="1">
        <f t="array" ref="EK978">IF(SUMPRODUCT(--(EC978:EG978&lt;&gt;""))=0, 0,1)</f>
        <v>1</v>
      </c>
      <c r="EL978" s="18" cm="1">
        <f t="array" ref="EL978">IF(SUMPRODUCT(--(EE978:EG978&lt;&gt;""))=0, 0,1)</f>
        <v>1</v>
      </c>
      <c r="EM978" s="18">
        <f t="shared" si="230"/>
        <v>0</v>
      </c>
      <c r="EN978" s="18" t="str">
        <f t="shared" si="231"/>
        <v>NA</v>
      </c>
      <c r="EO978" s="18">
        <f t="shared" si="232"/>
        <v>0</v>
      </c>
      <c r="EP978" s="18">
        <f t="shared" si="233"/>
        <v>0</v>
      </c>
      <c r="EQ978" s="18">
        <f t="shared" si="234"/>
        <v>0</v>
      </c>
      <c r="ER978" s="58" t="s">
        <v>2080</v>
      </c>
      <c r="ES978" s="59">
        <v>43692</v>
      </c>
      <c r="ET978" s="18" t="s">
        <v>1440</v>
      </c>
      <c r="EU978" s="18" t="s">
        <v>1434</v>
      </c>
    </row>
    <row r="979" spans="1:151" ht="15.75" customHeight="1" x14ac:dyDescent="0.2">
      <c r="A979" s="5" t="s">
        <v>378</v>
      </c>
      <c r="B979" s="24" t="s">
        <v>1433</v>
      </c>
      <c r="C979" s="26">
        <v>1</v>
      </c>
      <c r="D979" s="18" t="s">
        <v>1447</v>
      </c>
      <c r="E979" s="18" t="s">
        <v>1441</v>
      </c>
      <c r="F979" s="18" t="s">
        <v>553</v>
      </c>
      <c r="G979" s="18" t="s">
        <v>1429</v>
      </c>
      <c r="H979" s="18" t="s">
        <v>1430</v>
      </c>
      <c r="I979" s="18" t="s">
        <v>363</v>
      </c>
      <c r="J979" s="18" t="s">
        <v>363</v>
      </c>
      <c r="K979" s="18" t="s">
        <v>363</v>
      </c>
      <c r="L979" s="18" t="s">
        <v>363</v>
      </c>
      <c r="M979" s="18" t="s">
        <v>253</v>
      </c>
      <c r="N979" s="56">
        <v>74</v>
      </c>
      <c r="O979" s="18" t="s">
        <v>1435</v>
      </c>
      <c r="P979" s="18" t="s">
        <v>466</v>
      </c>
      <c r="Q979" s="18" t="s">
        <v>254</v>
      </c>
      <c r="R979" s="24" t="s">
        <v>257</v>
      </c>
      <c r="S979" s="24" t="s">
        <v>257</v>
      </c>
      <c r="T979" s="26" t="s">
        <v>257</v>
      </c>
      <c r="U979" s="26" t="s">
        <v>257</v>
      </c>
      <c r="V979" s="26" t="s">
        <v>257</v>
      </c>
      <c r="W979" s="26" t="s">
        <v>257</v>
      </c>
      <c r="X979" s="18" t="s">
        <v>1437</v>
      </c>
      <c r="Y979" s="18">
        <v>100</v>
      </c>
      <c r="Z979" s="18" t="s">
        <v>474</v>
      </c>
      <c r="AA979" s="18">
        <v>100</v>
      </c>
      <c r="AB979" s="57" t="s">
        <v>257</v>
      </c>
      <c r="AC979" s="18" t="s">
        <v>475</v>
      </c>
      <c r="AD979" s="18" t="s">
        <v>595</v>
      </c>
      <c r="AE979" s="18" t="s">
        <v>257</v>
      </c>
      <c r="AF979" s="18" t="s">
        <v>257</v>
      </c>
      <c r="AG979" s="18" t="s">
        <v>257</v>
      </c>
      <c r="AH979" s="18" t="s">
        <v>257</v>
      </c>
      <c r="AI979" s="18">
        <v>7</v>
      </c>
      <c r="AJ979" s="18" t="s">
        <v>522</v>
      </c>
      <c r="AK979" s="18">
        <v>7</v>
      </c>
      <c r="AL979" s="18" t="s">
        <v>1438</v>
      </c>
      <c r="AM979" s="18"/>
      <c r="AN979" s="18"/>
      <c r="AO979" s="18"/>
      <c r="AP979" s="18"/>
      <c r="AQ979" s="18"/>
      <c r="AR979" s="18"/>
      <c r="AS979" s="18"/>
      <c r="AT979" s="18"/>
      <c r="AU979" s="18"/>
      <c r="AV979" s="18"/>
      <c r="AW979" s="18"/>
      <c r="AX979" s="18"/>
      <c r="AY979" s="18"/>
      <c r="AZ979" s="18"/>
      <c r="BA979" s="18"/>
      <c r="BB979" s="18"/>
      <c r="BC979" s="18"/>
      <c r="BD979" s="18"/>
      <c r="BE979" s="18"/>
      <c r="BF979" s="18"/>
      <c r="BG979" s="18"/>
      <c r="BH979" s="18"/>
      <c r="BI979" s="18"/>
      <c r="BJ979" s="18"/>
      <c r="BK979" s="18"/>
      <c r="BL979" s="18"/>
      <c r="BM979" s="18"/>
      <c r="BN979" s="18"/>
      <c r="BO979" s="18"/>
      <c r="BP979" s="18"/>
      <c r="BQ979" s="18"/>
      <c r="BR979" s="18"/>
      <c r="BS979" s="18"/>
      <c r="BT979" s="18"/>
      <c r="BU979" s="18"/>
      <c r="BV979" s="18"/>
      <c r="BW979" s="18"/>
      <c r="BX979" s="18"/>
      <c r="BY979" s="18"/>
      <c r="BZ979" s="18"/>
      <c r="CA979" s="18"/>
      <c r="CB979" s="18"/>
      <c r="CC979" s="18"/>
      <c r="CD979" s="18"/>
      <c r="CE979" s="18"/>
      <c r="CF979" s="18"/>
      <c r="CG979" s="18"/>
      <c r="CH979" s="18"/>
      <c r="CI979" s="18"/>
      <c r="CJ979" s="18"/>
      <c r="CK979" s="18"/>
      <c r="CL979" s="18"/>
      <c r="CM979" s="18"/>
      <c r="CN979" s="18"/>
      <c r="CO979" s="18"/>
      <c r="CP979" s="18"/>
      <c r="CQ979" s="18"/>
      <c r="CR979" s="18"/>
      <c r="CS979" s="18"/>
      <c r="CT979" s="18"/>
      <c r="CU979" s="18"/>
      <c r="CV979" s="18"/>
      <c r="CW979" s="18"/>
      <c r="CX979" s="18"/>
      <c r="CY979" s="18"/>
      <c r="CZ979" s="18"/>
      <c r="DA979" s="18"/>
      <c r="DB979" s="18"/>
      <c r="DC979" s="18"/>
      <c r="DD979" s="18"/>
      <c r="DE979" s="18"/>
      <c r="DF979" s="18"/>
      <c r="DG979" s="18"/>
      <c r="DH979" s="18"/>
      <c r="DI979" s="18"/>
      <c r="DJ979" s="18"/>
      <c r="DK979" s="18"/>
      <c r="DL979" s="18"/>
      <c r="DM979" s="18"/>
      <c r="DN979" s="18"/>
      <c r="DO979" s="18"/>
      <c r="DP979" s="18"/>
      <c r="DQ979" s="18"/>
      <c r="DR979" s="18"/>
      <c r="DS979" s="18"/>
      <c r="DT979" s="18"/>
      <c r="DU979" s="18"/>
      <c r="DV979" s="18"/>
      <c r="DW979" s="18"/>
      <c r="DX979" s="18"/>
      <c r="DY979" s="18"/>
      <c r="DZ979" s="18">
        <v>0</v>
      </c>
      <c r="EA979" s="18"/>
      <c r="EB979" s="18"/>
      <c r="EC979" s="18"/>
      <c r="ED979" s="18"/>
      <c r="EE979" s="18">
        <v>0</v>
      </c>
      <c r="EF979" s="18">
        <v>0</v>
      </c>
      <c r="EG979" s="18">
        <v>0</v>
      </c>
      <c r="EH979" s="18" t="s">
        <v>1439</v>
      </c>
      <c r="EI979" s="18" cm="1">
        <f t="array" ref="EI979">IF(SUMPRODUCT(--(DO979:DS979&lt;&gt;""))=0, 0,1)</f>
        <v>0</v>
      </c>
      <c r="EJ979" s="18" cm="1">
        <f t="array" ref="EJ979">IF(SUMPRODUCT(--(DT979:EG979&lt;&gt;""))=0, 0,1)</f>
        <v>1</v>
      </c>
      <c r="EK979" s="18" cm="1">
        <f t="array" ref="EK979">IF(SUMPRODUCT(--(EC979:EG979&lt;&gt;""))=0, 0,1)</f>
        <v>1</v>
      </c>
      <c r="EL979" s="18" cm="1">
        <f t="array" ref="EL979">IF(SUMPRODUCT(--(EE979:EG979&lt;&gt;""))=0, 0,1)</f>
        <v>1</v>
      </c>
      <c r="EM979" s="18">
        <f t="shared" si="230"/>
        <v>0</v>
      </c>
      <c r="EN979" s="18" t="str">
        <f t="shared" si="231"/>
        <v>NA</v>
      </c>
      <c r="EO979" s="18">
        <f t="shared" si="232"/>
        <v>0</v>
      </c>
      <c r="EP979" s="18">
        <f t="shared" si="233"/>
        <v>0</v>
      </c>
      <c r="EQ979" s="18">
        <f t="shared" si="234"/>
        <v>0</v>
      </c>
      <c r="ER979" s="58" t="s">
        <v>2080</v>
      </c>
      <c r="ES979" s="59">
        <v>43692</v>
      </c>
      <c r="ET979" s="18" t="s">
        <v>1440</v>
      </c>
      <c r="EU979" s="18" t="s">
        <v>1434</v>
      </c>
    </row>
    <row r="980" spans="1:151" ht="15.75" customHeight="1" x14ac:dyDescent="0.2">
      <c r="A980" s="5" t="s">
        <v>378</v>
      </c>
      <c r="B980" s="24" t="s">
        <v>1433</v>
      </c>
      <c r="C980" s="26">
        <v>1</v>
      </c>
      <c r="D980" s="18" t="s">
        <v>1447</v>
      </c>
      <c r="E980" s="18" t="s">
        <v>1442</v>
      </c>
      <c r="F980" s="18" t="s">
        <v>553</v>
      </c>
      <c r="G980" s="18" t="s">
        <v>1429</v>
      </c>
      <c r="H980" s="18" t="s">
        <v>1430</v>
      </c>
      <c r="I980" s="18" t="s">
        <v>363</v>
      </c>
      <c r="J980" s="18" t="s">
        <v>363</v>
      </c>
      <c r="K980" s="18" t="s">
        <v>363</v>
      </c>
      <c r="L980" s="18" t="s">
        <v>363</v>
      </c>
      <c r="M980" s="18" t="s">
        <v>253</v>
      </c>
      <c r="N980" s="56">
        <v>74</v>
      </c>
      <c r="O980" s="18" t="s">
        <v>1435</v>
      </c>
      <c r="P980" s="18" t="s">
        <v>466</v>
      </c>
      <c r="Q980" s="18" t="s">
        <v>254</v>
      </c>
      <c r="R980" s="24" t="s">
        <v>257</v>
      </c>
      <c r="S980" s="24" t="s">
        <v>257</v>
      </c>
      <c r="T980" s="26" t="s">
        <v>257</v>
      </c>
      <c r="U980" s="26" t="s">
        <v>257</v>
      </c>
      <c r="V980" s="26" t="s">
        <v>257</v>
      </c>
      <c r="W980" s="26" t="s">
        <v>257</v>
      </c>
      <c r="X980" s="18" t="s">
        <v>1437</v>
      </c>
      <c r="Y980" s="18">
        <v>100</v>
      </c>
      <c r="Z980" s="18" t="s">
        <v>474</v>
      </c>
      <c r="AA980" s="18">
        <v>100</v>
      </c>
      <c r="AB980" s="57" t="s">
        <v>257</v>
      </c>
      <c r="AC980" s="18" t="s">
        <v>475</v>
      </c>
      <c r="AD980" s="18" t="s">
        <v>595</v>
      </c>
      <c r="AE980" s="18" t="s">
        <v>257</v>
      </c>
      <c r="AF980" s="18" t="s">
        <v>257</v>
      </c>
      <c r="AG980" s="18" t="s">
        <v>257</v>
      </c>
      <c r="AH980" s="18" t="s">
        <v>257</v>
      </c>
      <c r="AI980" s="18">
        <v>14</v>
      </c>
      <c r="AJ980" s="18" t="s">
        <v>522</v>
      </c>
      <c r="AK980" s="18">
        <v>14</v>
      </c>
      <c r="AL980" s="18" t="s">
        <v>1438</v>
      </c>
      <c r="AM980" s="18"/>
      <c r="AN980" s="18"/>
      <c r="AO980" s="18"/>
      <c r="AP980" s="18"/>
      <c r="AQ980" s="18"/>
      <c r="AR980" s="18"/>
      <c r="AS980" s="18"/>
      <c r="AT980" s="18"/>
      <c r="AU980" s="18"/>
      <c r="AV980" s="18"/>
      <c r="AW980" s="18"/>
      <c r="AX980" s="18"/>
      <c r="AY980" s="18"/>
      <c r="AZ980" s="18"/>
      <c r="BA980" s="18"/>
      <c r="BB980" s="18"/>
      <c r="BC980" s="18"/>
      <c r="BD980" s="18"/>
      <c r="BE980" s="18"/>
      <c r="BF980" s="18"/>
      <c r="BG980" s="18"/>
      <c r="BH980" s="18"/>
      <c r="BI980" s="18"/>
      <c r="BJ980" s="18"/>
      <c r="BK980" s="18"/>
      <c r="BL980" s="18"/>
      <c r="BM980" s="18"/>
      <c r="BN980" s="18"/>
      <c r="BO980" s="18"/>
      <c r="BP980" s="18"/>
      <c r="BQ980" s="18"/>
      <c r="BR980" s="18"/>
      <c r="BS980" s="18"/>
      <c r="BT980" s="18"/>
      <c r="BU980" s="18"/>
      <c r="BV980" s="18"/>
      <c r="BW980" s="18"/>
      <c r="BX980" s="18"/>
      <c r="BY980" s="18"/>
      <c r="BZ980" s="18"/>
      <c r="CA980" s="18"/>
      <c r="CB980" s="18"/>
      <c r="CC980" s="18"/>
      <c r="CD980" s="18"/>
      <c r="CE980" s="18"/>
      <c r="CF980" s="18"/>
      <c r="CG980" s="18"/>
      <c r="CH980" s="18"/>
      <c r="CI980" s="18"/>
      <c r="CJ980" s="18"/>
      <c r="CK980" s="18"/>
      <c r="CL980" s="18"/>
      <c r="CM980" s="18"/>
      <c r="CN980" s="18"/>
      <c r="CO980" s="18"/>
      <c r="CP980" s="18"/>
      <c r="CQ980" s="18"/>
      <c r="CR980" s="18"/>
      <c r="CS980" s="18"/>
      <c r="CT980" s="18"/>
      <c r="CU980" s="18"/>
      <c r="CV980" s="18"/>
      <c r="CW980" s="18"/>
      <c r="CX980" s="18"/>
      <c r="CY980" s="18"/>
      <c r="CZ980" s="18"/>
      <c r="DA980" s="18"/>
      <c r="DB980" s="18"/>
      <c r="DC980" s="18"/>
      <c r="DD980" s="18"/>
      <c r="DE980" s="18"/>
      <c r="DF980" s="18"/>
      <c r="DG980" s="18"/>
      <c r="DH980" s="18"/>
      <c r="DI980" s="18"/>
      <c r="DJ980" s="18"/>
      <c r="DK980" s="18"/>
      <c r="DL980" s="18"/>
      <c r="DM980" s="18"/>
      <c r="DN980" s="18"/>
      <c r="DO980" s="18"/>
      <c r="DP980" s="18"/>
      <c r="DQ980" s="18"/>
      <c r="DR980" s="18"/>
      <c r="DS980" s="18"/>
      <c r="DT980" s="18"/>
      <c r="DU980" s="18"/>
      <c r="DV980" s="18"/>
      <c r="DW980" s="18"/>
      <c r="DX980" s="18"/>
      <c r="DY980" s="18"/>
      <c r="DZ980" s="18">
        <v>1</v>
      </c>
      <c r="EA980" s="18"/>
      <c r="EB980" s="18"/>
      <c r="EC980" s="18"/>
      <c r="ED980" s="18"/>
      <c r="EE980" s="18">
        <v>0</v>
      </c>
      <c r="EF980" s="18">
        <v>0</v>
      </c>
      <c r="EG980" s="18">
        <v>0</v>
      </c>
      <c r="EH980" s="18" t="s">
        <v>1439</v>
      </c>
      <c r="EI980" s="18" cm="1">
        <f t="array" ref="EI980">IF(SUMPRODUCT(--(DO980:DS980&lt;&gt;""))=0, 0,1)</f>
        <v>0</v>
      </c>
      <c r="EJ980" s="18" cm="1">
        <f t="array" ref="EJ980">IF(SUMPRODUCT(--(DT980:EG980&lt;&gt;""))=0, 0,1)</f>
        <v>1</v>
      </c>
      <c r="EK980" s="18" cm="1">
        <f t="array" ref="EK980">IF(SUMPRODUCT(--(EC980:EG980&lt;&gt;""))=0, 0,1)</f>
        <v>1</v>
      </c>
      <c r="EL980" s="18" cm="1">
        <f t="array" ref="EL980">IF(SUMPRODUCT(--(EE980:EG980&lt;&gt;""))=0, 0,1)</f>
        <v>1</v>
      </c>
      <c r="EM980" s="18">
        <f t="shared" si="230"/>
        <v>1</v>
      </c>
      <c r="EN980" s="18" t="str">
        <f t="shared" si="231"/>
        <v>NA</v>
      </c>
      <c r="EO980" s="18">
        <f t="shared" si="232"/>
        <v>1</v>
      </c>
      <c r="EP980" s="18">
        <f t="shared" si="233"/>
        <v>0</v>
      </c>
      <c r="EQ980" s="18">
        <f t="shared" si="234"/>
        <v>0</v>
      </c>
      <c r="ER980" s="58" t="s">
        <v>2080</v>
      </c>
      <c r="ES980" s="59">
        <v>43692</v>
      </c>
      <c r="ET980" s="18" t="s">
        <v>1440</v>
      </c>
      <c r="EU980" s="18" t="s">
        <v>1434</v>
      </c>
    </row>
    <row r="981" spans="1:151" ht="15.75" customHeight="1" x14ac:dyDescent="0.2">
      <c r="A981" s="5" t="s">
        <v>378</v>
      </c>
      <c r="B981" s="24" t="s">
        <v>1433</v>
      </c>
      <c r="C981" s="26">
        <v>1</v>
      </c>
      <c r="D981" s="18" t="s">
        <v>1447</v>
      </c>
      <c r="E981" s="18" t="s">
        <v>1443</v>
      </c>
      <c r="F981" s="18" t="s">
        <v>553</v>
      </c>
      <c r="G981" s="18" t="s">
        <v>1429</v>
      </c>
      <c r="H981" s="18" t="s">
        <v>1430</v>
      </c>
      <c r="I981" s="18" t="s">
        <v>363</v>
      </c>
      <c r="J981" s="18" t="s">
        <v>363</v>
      </c>
      <c r="K981" s="18" t="s">
        <v>363</v>
      </c>
      <c r="L981" s="18" t="s">
        <v>363</v>
      </c>
      <c r="M981" s="18" t="s">
        <v>253</v>
      </c>
      <c r="N981" s="56">
        <v>74</v>
      </c>
      <c r="O981" s="18" t="s">
        <v>1435</v>
      </c>
      <c r="P981" s="18" t="s">
        <v>466</v>
      </c>
      <c r="Q981" s="18" t="s">
        <v>254</v>
      </c>
      <c r="R981" s="24" t="s">
        <v>257</v>
      </c>
      <c r="S981" s="24" t="s">
        <v>257</v>
      </c>
      <c r="T981" s="26" t="s">
        <v>257</v>
      </c>
      <c r="U981" s="26" t="s">
        <v>257</v>
      </c>
      <c r="V981" s="26" t="s">
        <v>257</v>
      </c>
      <c r="W981" s="26" t="s">
        <v>257</v>
      </c>
      <c r="X981" s="18" t="s">
        <v>1437</v>
      </c>
      <c r="Y981" s="18">
        <v>100</v>
      </c>
      <c r="Z981" s="18" t="s">
        <v>474</v>
      </c>
      <c r="AA981" s="18">
        <v>100</v>
      </c>
      <c r="AB981" s="57" t="s">
        <v>257</v>
      </c>
      <c r="AC981" s="18" t="s">
        <v>475</v>
      </c>
      <c r="AD981" s="18" t="s">
        <v>595</v>
      </c>
      <c r="AE981" s="18" t="s">
        <v>257</v>
      </c>
      <c r="AF981" s="18" t="s">
        <v>257</v>
      </c>
      <c r="AG981" s="18" t="s">
        <v>257</v>
      </c>
      <c r="AH981" s="18" t="s">
        <v>257</v>
      </c>
      <c r="AI981" s="18">
        <v>21</v>
      </c>
      <c r="AJ981" s="18" t="s">
        <v>522</v>
      </c>
      <c r="AK981" s="18">
        <v>21</v>
      </c>
      <c r="AL981" s="18" t="s">
        <v>1438</v>
      </c>
      <c r="AM981" s="18"/>
      <c r="AN981" s="18"/>
      <c r="AO981" s="18"/>
      <c r="AP981" s="18"/>
      <c r="AQ981" s="18"/>
      <c r="AR981" s="18"/>
      <c r="AS981" s="18"/>
      <c r="AT981" s="18"/>
      <c r="AU981" s="18"/>
      <c r="AV981" s="18"/>
      <c r="AW981" s="18"/>
      <c r="AX981" s="18"/>
      <c r="AY981" s="18"/>
      <c r="AZ981" s="18"/>
      <c r="BA981" s="18"/>
      <c r="BB981" s="18"/>
      <c r="BC981" s="18"/>
      <c r="BD981" s="18"/>
      <c r="BE981" s="18"/>
      <c r="BF981" s="18"/>
      <c r="BG981" s="18"/>
      <c r="BH981" s="18"/>
      <c r="BI981" s="18"/>
      <c r="BJ981" s="18"/>
      <c r="BK981" s="18"/>
      <c r="BL981" s="18"/>
      <c r="BM981" s="18"/>
      <c r="BN981" s="18"/>
      <c r="BO981" s="18"/>
      <c r="BP981" s="18"/>
      <c r="BQ981" s="18"/>
      <c r="BR981" s="18"/>
      <c r="BS981" s="18"/>
      <c r="BT981" s="18"/>
      <c r="BU981" s="18"/>
      <c r="BV981" s="18"/>
      <c r="BW981" s="18"/>
      <c r="BX981" s="18"/>
      <c r="BY981" s="18"/>
      <c r="BZ981" s="18"/>
      <c r="CA981" s="18"/>
      <c r="CB981" s="18"/>
      <c r="CC981" s="18"/>
      <c r="CD981" s="18"/>
      <c r="CE981" s="18"/>
      <c r="CF981" s="18"/>
      <c r="CG981" s="18"/>
      <c r="CH981" s="18"/>
      <c r="CI981" s="18"/>
      <c r="CJ981" s="18"/>
      <c r="CK981" s="18"/>
      <c r="CL981" s="18"/>
      <c r="CM981" s="18"/>
      <c r="CN981" s="18"/>
      <c r="CO981" s="18"/>
      <c r="CP981" s="18"/>
      <c r="CQ981" s="18"/>
      <c r="CR981" s="18"/>
      <c r="CS981" s="18"/>
      <c r="CT981" s="18"/>
      <c r="CU981" s="18"/>
      <c r="CV981" s="18"/>
      <c r="CW981" s="18"/>
      <c r="CX981" s="18"/>
      <c r="CY981" s="18"/>
      <c r="CZ981" s="18"/>
      <c r="DA981" s="18"/>
      <c r="DB981" s="18"/>
      <c r="DC981" s="18"/>
      <c r="DD981" s="18"/>
      <c r="DE981" s="18"/>
      <c r="DF981" s="18"/>
      <c r="DG981" s="18"/>
      <c r="DH981" s="18"/>
      <c r="DI981" s="18"/>
      <c r="DJ981" s="18"/>
      <c r="DK981" s="18"/>
      <c r="DL981" s="18"/>
      <c r="DM981" s="18"/>
      <c r="DN981" s="18"/>
      <c r="DO981" s="18"/>
      <c r="DP981" s="18"/>
      <c r="DQ981" s="18"/>
      <c r="DR981" s="18"/>
      <c r="DS981" s="18"/>
      <c r="DT981" s="18"/>
      <c r="DU981" s="18"/>
      <c r="DV981" s="18"/>
      <c r="DW981" s="18"/>
      <c r="DX981" s="18"/>
      <c r="DY981" s="18"/>
      <c r="DZ981" s="18">
        <v>1</v>
      </c>
      <c r="EA981" s="18"/>
      <c r="EB981" s="18"/>
      <c r="EC981" s="18"/>
      <c r="ED981" s="18"/>
      <c r="EE981" s="18">
        <v>0</v>
      </c>
      <c r="EF981" s="18">
        <v>1</v>
      </c>
      <c r="EG981" s="18">
        <v>0</v>
      </c>
      <c r="EH981" s="18" t="s">
        <v>1439</v>
      </c>
      <c r="EI981" s="18" cm="1">
        <f t="array" ref="EI981">IF(SUMPRODUCT(--(DO981:DS981&lt;&gt;""))=0, 0,1)</f>
        <v>0</v>
      </c>
      <c r="EJ981" s="18" cm="1">
        <f t="array" ref="EJ981">IF(SUMPRODUCT(--(DT981:EG981&lt;&gt;""))=0, 0,1)</f>
        <v>1</v>
      </c>
      <c r="EK981" s="18" cm="1">
        <f t="array" ref="EK981">IF(SUMPRODUCT(--(EC981:EG981&lt;&gt;""))=0, 0,1)</f>
        <v>1</v>
      </c>
      <c r="EL981" s="18" cm="1">
        <f t="array" ref="EL981">IF(SUMPRODUCT(--(EE981:EG981&lt;&gt;""))=0, 0,1)</f>
        <v>1</v>
      </c>
      <c r="EM981" s="18">
        <f t="shared" si="230"/>
        <v>1</v>
      </c>
      <c r="EN981" s="18" t="str">
        <f t="shared" si="231"/>
        <v>NA</v>
      </c>
      <c r="EO981" s="18">
        <f t="shared" si="232"/>
        <v>1</v>
      </c>
      <c r="EP981" s="18">
        <f t="shared" si="233"/>
        <v>1</v>
      </c>
      <c r="EQ981" s="18">
        <f t="shared" si="234"/>
        <v>1</v>
      </c>
      <c r="ER981" s="58" t="s">
        <v>2080</v>
      </c>
      <c r="ES981" s="59">
        <v>43692</v>
      </c>
      <c r="ET981" s="18" t="s">
        <v>1440</v>
      </c>
      <c r="EU981" s="18" t="s">
        <v>1434</v>
      </c>
    </row>
    <row r="982" spans="1:151" ht="15.75" customHeight="1" x14ac:dyDescent="0.2">
      <c r="A982" s="5" t="s">
        <v>378</v>
      </c>
      <c r="B982" s="24" t="s">
        <v>1433</v>
      </c>
      <c r="C982" s="26">
        <v>1</v>
      </c>
      <c r="D982" s="18" t="s">
        <v>1448</v>
      </c>
      <c r="E982" s="18" t="s">
        <v>1436</v>
      </c>
      <c r="F982" s="18" t="s">
        <v>553</v>
      </c>
      <c r="G982" s="18" t="s">
        <v>1429</v>
      </c>
      <c r="H982" s="18" t="s">
        <v>1430</v>
      </c>
      <c r="I982" s="18" t="s">
        <v>363</v>
      </c>
      <c r="J982" s="18" t="s">
        <v>363</v>
      </c>
      <c r="K982" s="18" t="s">
        <v>363</v>
      </c>
      <c r="L982" s="18" t="s">
        <v>363</v>
      </c>
      <c r="M982" s="18" t="s">
        <v>253</v>
      </c>
      <c r="N982" s="56">
        <v>74</v>
      </c>
      <c r="O982" s="18" t="s">
        <v>1435</v>
      </c>
      <c r="P982" s="18" t="s">
        <v>466</v>
      </c>
      <c r="Q982" s="18" t="s">
        <v>254</v>
      </c>
      <c r="R982" s="24" t="s">
        <v>257</v>
      </c>
      <c r="S982" s="24" t="s">
        <v>257</v>
      </c>
      <c r="T982" s="26" t="s">
        <v>257</v>
      </c>
      <c r="U982" s="26" t="s">
        <v>257</v>
      </c>
      <c r="V982" s="26" t="s">
        <v>257</v>
      </c>
      <c r="W982" s="26" t="s">
        <v>257</v>
      </c>
      <c r="X982" s="18" t="s">
        <v>1437</v>
      </c>
      <c r="Y982" s="18">
        <v>200</v>
      </c>
      <c r="Z982" s="18" t="s">
        <v>474</v>
      </c>
      <c r="AA982" s="18">
        <v>200</v>
      </c>
      <c r="AB982" s="57" t="s">
        <v>257</v>
      </c>
      <c r="AC982" s="18" t="s">
        <v>475</v>
      </c>
      <c r="AD982" s="18" t="s">
        <v>595</v>
      </c>
      <c r="AE982" s="18" t="s">
        <v>257</v>
      </c>
      <c r="AF982" s="18" t="s">
        <v>257</v>
      </c>
      <c r="AG982" s="18" t="s">
        <v>257</v>
      </c>
      <c r="AH982" s="18" t="s">
        <v>257</v>
      </c>
      <c r="AI982" s="18">
        <v>0</v>
      </c>
      <c r="AJ982" s="18" t="s">
        <v>522</v>
      </c>
      <c r="AK982" s="18">
        <v>0</v>
      </c>
      <c r="AL982" s="18" t="s">
        <v>1438</v>
      </c>
      <c r="AM982" s="18"/>
      <c r="AN982" s="18"/>
      <c r="AO982" s="18"/>
      <c r="AP982" s="18"/>
      <c r="AQ982" s="18"/>
      <c r="AR982" s="18"/>
      <c r="AS982" s="18"/>
      <c r="AT982" s="18"/>
      <c r="AU982" s="18"/>
      <c r="AV982" s="18"/>
      <c r="AW982" s="18"/>
      <c r="AX982" s="18"/>
      <c r="AY982" s="18"/>
      <c r="AZ982" s="18"/>
      <c r="BA982" s="18"/>
      <c r="BB982" s="18"/>
      <c r="BC982" s="18"/>
      <c r="BD982" s="18"/>
      <c r="BE982" s="18"/>
      <c r="BF982" s="18"/>
      <c r="BG982" s="18"/>
      <c r="BH982" s="18"/>
      <c r="BI982" s="18"/>
      <c r="BJ982" s="18"/>
      <c r="BK982" s="18"/>
      <c r="BL982" s="18"/>
      <c r="BM982" s="18"/>
      <c r="BN982" s="18"/>
      <c r="BO982" s="18"/>
      <c r="BP982" s="18"/>
      <c r="BQ982" s="18"/>
      <c r="BR982" s="18"/>
      <c r="BS982" s="18"/>
      <c r="BT982" s="18"/>
      <c r="BU982" s="18"/>
      <c r="BV982" s="18"/>
      <c r="BW982" s="18"/>
      <c r="BX982" s="18"/>
      <c r="BY982" s="18"/>
      <c r="BZ982" s="18"/>
      <c r="CA982" s="18"/>
      <c r="CB982" s="18"/>
      <c r="CC982" s="18"/>
      <c r="CD982" s="18"/>
      <c r="CE982" s="18"/>
      <c r="CF982" s="18"/>
      <c r="CG982" s="18"/>
      <c r="CH982" s="18"/>
      <c r="CI982" s="18"/>
      <c r="CJ982" s="18"/>
      <c r="CK982" s="18"/>
      <c r="CL982" s="18"/>
      <c r="CM982" s="18"/>
      <c r="CN982" s="18"/>
      <c r="CO982" s="18"/>
      <c r="CP982" s="18"/>
      <c r="CQ982" s="18"/>
      <c r="CR982" s="18"/>
      <c r="CS982" s="18"/>
      <c r="CT982" s="18"/>
      <c r="CU982" s="18"/>
      <c r="CV982" s="18"/>
      <c r="CW982" s="18"/>
      <c r="CX982" s="18"/>
      <c r="CY982" s="18"/>
      <c r="CZ982" s="18"/>
      <c r="DA982" s="18"/>
      <c r="DB982" s="18"/>
      <c r="DC982" s="18"/>
      <c r="DD982" s="18"/>
      <c r="DE982" s="18"/>
      <c r="DF982" s="18"/>
      <c r="DG982" s="18"/>
      <c r="DH982" s="18"/>
      <c r="DI982" s="18"/>
      <c r="DJ982" s="18"/>
      <c r="DK982" s="18"/>
      <c r="DL982" s="18"/>
      <c r="DM982" s="18"/>
      <c r="DN982" s="18"/>
      <c r="DO982" s="18"/>
      <c r="DP982" s="18"/>
      <c r="DQ982" s="18"/>
      <c r="DR982" s="18"/>
      <c r="DS982" s="18"/>
      <c r="DT982" s="18"/>
      <c r="DU982" s="18"/>
      <c r="DV982" s="18"/>
      <c r="DW982" s="18"/>
      <c r="DX982" s="18"/>
      <c r="DY982" s="18"/>
      <c r="DZ982" s="18">
        <v>0</v>
      </c>
      <c r="EA982" s="18"/>
      <c r="EB982" s="18"/>
      <c r="EC982" s="18"/>
      <c r="ED982" s="18"/>
      <c r="EE982" s="18">
        <v>0</v>
      </c>
      <c r="EF982" s="18">
        <v>0</v>
      </c>
      <c r="EG982" s="18">
        <v>0</v>
      </c>
      <c r="EH982" s="18" t="s">
        <v>1439</v>
      </c>
      <c r="EI982" s="18" cm="1">
        <f t="array" ref="EI982">IF(SUMPRODUCT(--(DO982:DS982&lt;&gt;""))=0, 0,1)</f>
        <v>0</v>
      </c>
      <c r="EJ982" s="18" cm="1">
        <f t="array" ref="EJ982">IF(SUMPRODUCT(--(DT982:EG982&lt;&gt;""))=0, 0,1)</f>
        <v>1</v>
      </c>
      <c r="EK982" s="18" cm="1">
        <f t="array" ref="EK982">IF(SUMPRODUCT(--(EC982:EG982&lt;&gt;""))=0, 0,1)</f>
        <v>1</v>
      </c>
      <c r="EL982" s="18" cm="1">
        <f t="array" ref="EL982">IF(SUMPRODUCT(--(EE982:EG982&lt;&gt;""))=0, 0,1)</f>
        <v>1</v>
      </c>
      <c r="EM982" s="18">
        <f t="shared" si="230"/>
        <v>0</v>
      </c>
      <c r="EN982" s="18" t="str">
        <f t="shared" si="231"/>
        <v>NA</v>
      </c>
      <c r="EO982" s="18">
        <f t="shared" si="232"/>
        <v>0</v>
      </c>
      <c r="EP982" s="18">
        <f t="shared" si="233"/>
        <v>0</v>
      </c>
      <c r="EQ982" s="18">
        <f t="shared" si="234"/>
        <v>0</v>
      </c>
      <c r="ER982" s="58" t="s">
        <v>2080</v>
      </c>
      <c r="ES982" s="59">
        <v>43692</v>
      </c>
      <c r="ET982" s="18" t="s">
        <v>1440</v>
      </c>
      <c r="EU982" s="18" t="s">
        <v>1434</v>
      </c>
    </row>
    <row r="983" spans="1:151" ht="15.75" customHeight="1" x14ac:dyDescent="0.2">
      <c r="A983" s="5" t="s">
        <v>378</v>
      </c>
      <c r="B983" s="24" t="s">
        <v>1433</v>
      </c>
      <c r="C983" s="26">
        <v>1</v>
      </c>
      <c r="D983" s="18" t="s">
        <v>1448</v>
      </c>
      <c r="E983" s="18" t="s">
        <v>1441</v>
      </c>
      <c r="F983" s="18" t="s">
        <v>553</v>
      </c>
      <c r="G983" s="18" t="s">
        <v>1429</v>
      </c>
      <c r="H983" s="18" t="s">
        <v>1430</v>
      </c>
      <c r="I983" s="18" t="s">
        <v>363</v>
      </c>
      <c r="J983" s="18" t="s">
        <v>363</v>
      </c>
      <c r="K983" s="18" t="s">
        <v>363</v>
      </c>
      <c r="L983" s="18" t="s">
        <v>363</v>
      </c>
      <c r="M983" s="18" t="s">
        <v>253</v>
      </c>
      <c r="N983" s="56">
        <v>74</v>
      </c>
      <c r="O983" s="18" t="s">
        <v>1435</v>
      </c>
      <c r="P983" s="18" t="s">
        <v>466</v>
      </c>
      <c r="Q983" s="18" t="s">
        <v>254</v>
      </c>
      <c r="R983" s="24" t="s">
        <v>257</v>
      </c>
      <c r="S983" s="24" t="s">
        <v>257</v>
      </c>
      <c r="T983" s="26" t="s">
        <v>257</v>
      </c>
      <c r="U983" s="26" t="s">
        <v>257</v>
      </c>
      <c r="V983" s="26" t="s">
        <v>257</v>
      </c>
      <c r="W983" s="26" t="s">
        <v>257</v>
      </c>
      <c r="X983" s="18" t="s">
        <v>1437</v>
      </c>
      <c r="Y983" s="18">
        <v>200</v>
      </c>
      <c r="Z983" s="18" t="s">
        <v>474</v>
      </c>
      <c r="AA983" s="18">
        <v>200</v>
      </c>
      <c r="AB983" s="57" t="s">
        <v>257</v>
      </c>
      <c r="AC983" s="18" t="s">
        <v>475</v>
      </c>
      <c r="AD983" s="18" t="s">
        <v>595</v>
      </c>
      <c r="AE983" s="18" t="s">
        <v>257</v>
      </c>
      <c r="AF983" s="18" t="s">
        <v>257</v>
      </c>
      <c r="AG983" s="18" t="s">
        <v>257</v>
      </c>
      <c r="AH983" s="18" t="s">
        <v>257</v>
      </c>
      <c r="AI983" s="18">
        <v>7</v>
      </c>
      <c r="AJ983" s="18" t="s">
        <v>522</v>
      </c>
      <c r="AK983" s="18">
        <v>7</v>
      </c>
      <c r="AL983" s="18" t="s">
        <v>1438</v>
      </c>
      <c r="AM983" s="18"/>
      <c r="AN983" s="18"/>
      <c r="AO983" s="18"/>
      <c r="AP983" s="18"/>
      <c r="AQ983" s="18"/>
      <c r="AR983" s="18"/>
      <c r="AS983" s="18"/>
      <c r="AT983" s="18"/>
      <c r="AU983" s="18"/>
      <c r="AV983" s="18"/>
      <c r="AW983" s="18"/>
      <c r="AX983" s="18"/>
      <c r="AY983" s="18"/>
      <c r="AZ983" s="18"/>
      <c r="BA983" s="18"/>
      <c r="BB983" s="18"/>
      <c r="BC983" s="18"/>
      <c r="BD983" s="18"/>
      <c r="BE983" s="18"/>
      <c r="BF983" s="18"/>
      <c r="BG983" s="18"/>
      <c r="BH983" s="18"/>
      <c r="BI983" s="18"/>
      <c r="BJ983" s="18"/>
      <c r="BK983" s="18"/>
      <c r="BL983" s="18"/>
      <c r="BM983" s="18"/>
      <c r="BN983" s="18"/>
      <c r="BO983" s="18"/>
      <c r="BP983" s="18"/>
      <c r="BQ983" s="18"/>
      <c r="BR983" s="18"/>
      <c r="BS983" s="18"/>
      <c r="BT983" s="18"/>
      <c r="BU983" s="18"/>
      <c r="BV983" s="18"/>
      <c r="BW983" s="18"/>
      <c r="BX983" s="18"/>
      <c r="BY983" s="18"/>
      <c r="BZ983" s="18"/>
      <c r="CA983" s="18"/>
      <c r="CB983" s="18"/>
      <c r="CC983" s="18"/>
      <c r="CD983" s="18"/>
      <c r="CE983" s="18"/>
      <c r="CF983" s="18"/>
      <c r="CG983" s="18"/>
      <c r="CH983" s="18"/>
      <c r="CI983" s="18"/>
      <c r="CJ983" s="18"/>
      <c r="CK983" s="18"/>
      <c r="CL983" s="18"/>
      <c r="CM983" s="18"/>
      <c r="CN983" s="18"/>
      <c r="CO983" s="18"/>
      <c r="CP983" s="18"/>
      <c r="CQ983" s="18"/>
      <c r="CR983" s="18"/>
      <c r="CS983" s="18"/>
      <c r="CT983" s="18"/>
      <c r="CU983" s="18"/>
      <c r="CV983" s="18"/>
      <c r="CW983" s="18"/>
      <c r="CX983" s="18"/>
      <c r="CY983" s="18"/>
      <c r="CZ983" s="18"/>
      <c r="DA983" s="18"/>
      <c r="DB983" s="18"/>
      <c r="DC983" s="18"/>
      <c r="DD983" s="18"/>
      <c r="DE983" s="18"/>
      <c r="DF983" s="18"/>
      <c r="DG983" s="18"/>
      <c r="DH983" s="18"/>
      <c r="DI983" s="18"/>
      <c r="DJ983" s="18"/>
      <c r="DK983" s="18"/>
      <c r="DL983" s="18"/>
      <c r="DM983" s="18"/>
      <c r="DN983" s="18"/>
      <c r="DO983" s="18"/>
      <c r="DP983" s="18"/>
      <c r="DQ983" s="18"/>
      <c r="DR983" s="18"/>
      <c r="DS983" s="18"/>
      <c r="DT983" s="18"/>
      <c r="DU983" s="18"/>
      <c r="DV983" s="18"/>
      <c r="DW983" s="18"/>
      <c r="DX983" s="18"/>
      <c r="DY983" s="18"/>
      <c r="DZ983" s="18">
        <v>0</v>
      </c>
      <c r="EA983" s="18"/>
      <c r="EB983" s="18"/>
      <c r="EC983" s="18"/>
      <c r="ED983" s="18"/>
      <c r="EE983" s="18">
        <v>0</v>
      </c>
      <c r="EF983" s="18">
        <v>1</v>
      </c>
      <c r="EG983" s="18">
        <v>0</v>
      </c>
      <c r="EH983" s="18" t="s">
        <v>1439</v>
      </c>
      <c r="EI983" s="18" cm="1">
        <f t="array" ref="EI983">IF(SUMPRODUCT(--(DO983:DS983&lt;&gt;""))=0, 0,1)</f>
        <v>0</v>
      </c>
      <c r="EJ983" s="18" cm="1">
        <f t="array" ref="EJ983">IF(SUMPRODUCT(--(DT983:EG983&lt;&gt;""))=0, 0,1)</f>
        <v>1</v>
      </c>
      <c r="EK983" s="18" cm="1">
        <f t="array" ref="EK983">IF(SUMPRODUCT(--(EC983:EG983&lt;&gt;""))=0, 0,1)</f>
        <v>1</v>
      </c>
      <c r="EL983" s="18" cm="1">
        <f t="array" ref="EL983">IF(SUMPRODUCT(--(EE983:EG983&lt;&gt;""))=0, 0,1)</f>
        <v>1</v>
      </c>
      <c r="EM983" s="18">
        <f t="shared" si="230"/>
        <v>1</v>
      </c>
      <c r="EN983" s="18" t="str">
        <f t="shared" si="231"/>
        <v>NA</v>
      </c>
      <c r="EO983" s="18">
        <f t="shared" si="232"/>
        <v>1</v>
      </c>
      <c r="EP983" s="18">
        <f t="shared" si="233"/>
        <v>1</v>
      </c>
      <c r="EQ983" s="18">
        <f t="shared" si="234"/>
        <v>1</v>
      </c>
      <c r="ER983" s="58" t="s">
        <v>2080</v>
      </c>
      <c r="ES983" s="59">
        <v>43692</v>
      </c>
      <c r="ET983" s="18" t="s">
        <v>1440</v>
      </c>
      <c r="EU983" s="18" t="s">
        <v>1434</v>
      </c>
    </row>
    <row r="984" spans="1:151" ht="15.75" customHeight="1" x14ac:dyDescent="0.2">
      <c r="A984" s="5" t="s">
        <v>378</v>
      </c>
      <c r="B984" s="24" t="s">
        <v>1433</v>
      </c>
      <c r="C984" s="26">
        <v>1</v>
      </c>
      <c r="D984" s="18" t="s">
        <v>1448</v>
      </c>
      <c r="E984" s="18" t="s">
        <v>1442</v>
      </c>
      <c r="F984" s="18" t="s">
        <v>553</v>
      </c>
      <c r="G984" s="18" t="s">
        <v>1429</v>
      </c>
      <c r="H984" s="18" t="s">
        <v>1430</v>
      </c>
      <c r="I984" s="18" t="s">
        <v>363</v>
      </c>
      <c r="J984" s="18" t="s">
        <v>363</v>
      </c>
      <c r="K984" s="18" t="s">
        <v>363</v>
      </c>
      <c r="L984" s="18" t="s">
        <v>363</v>
      </c>
      <c r="M984" s="18" t="s">
        <v>253</v>
      </c>
      <c r="N984" s="56">
        <v>74</v>
      </c>
      <c r="O984" s="18" t="s">
        <v>1435</v>
      </c>
      <c r="P984" s="18" t="s">
        <v>466</v>
      </c>
      <c r="Q984" s="18" t="s">
        <v>254</v>
      </c>
      <c r="R984" s="24" t="s">
        <v>257</v>
      </c>
      <c r="S984" s="24" t="s">
        <v>257</v>
      </c>
      <c r="T984" s="26" t="s">
        <v>257</v>
      </c>
      <c r="U984" s="26" t="s">
        <v>257</v>
      </c>
      <c r="V984" s="26" t="s">
        <v>257</v>
      </c>
      <c r="W984" s="26" t="s">
        <v>257</v>
      </c>
      <c r="X984" s="18" t="s">
        <v>1437</v>
      </c>
      <c r="Y984" s="18">
        <v>200</v>
      </c>
      <c r="Z984" s="18" t="s">
        <v>474</v>
      </c>
      <c r="AA984" s="18">
        <v>200</v>
      </c>
      <c r="AB984" s="57" t="s">
        <v>257</v>
      </c>
      <c r="AC984" s="18" t="s">
        <v>475</v>
      </c>
      <c r="AD984" s="18" t="s">
        <v>595</v>
      </c>
      <c r="AE984" s="18" t="s">
        <v>257</v>
      </c>
      <c r="AF984" s="18" t="s">
        <v>257</v>
      </c>
      <c r="AG984" s="18" t="s">
        <v>257</v>
      </c>
      <c r="AH984" s="18" t="s">
        <v>257</v>
      </c>
      <c r="AI984" s="18">
        <v>14</v>
      </c>
      <c r="AJ984" s="18" t="s">
        <v>522</v>
      </c>
      <c r="AK984" s="18">
        <v>14</v>
      </c>
      <c r="AL984" s="18" t="s">
        <v>1438</v>
      </c>
      <c r="AM984" s="18"/>
      <c r="AN984" s="18"/>
      <c r="AO984" s="18"/>
      <c r="AP984" s="18"/>
      <c r="AQ984" s="18"/>
      <c r="AR984" s="18"/>
      <c r="AS984" s="18"/>
      <c r="AT984" s="18"/>
      <c r="AU984" s="18"/>
      <c r="AV984" s="18"/>
      <c r="AW984" s="18"/>
      <c r="AX984" s="18"/>
      <c r="AY984" s="18"/>
      <c r="AZ984" s="18"/>
      <c r="BA984" s="18"/>
      <c r="BB984" s="18"/>
      <c r="BC984" s="18"/>
      <c r="BD984" s="18"/>
      <c r="BE984" s="18"/>
      <c r="BF984" s="18"/>
      <c r="BG984" s="18"/>
      <c r="BH984" s="18"/>
      <c r="BI984" s="18"/>
      <c r="BJ984" s="18"/>
      <c r="BK984" s="18"/>
      <c r="BL984" s="18"/>
      <c r="BM984" s="18"/>
      <c r="BN984" s="18"/>
      <c r="BO984" s="18"/>
      <c r="BP984" s="18"/>
      <c r="BQ984" s="18"/>
      <c r="BR984" s="18"/>
      <c r="BS984" s="18"/>
      <c r="BT984" s="18"/>
      <c r="BU984" s="18"/>
      <c r="BV984" s="18"/>
      <c r="BW984" s="18"/>
      <c r="BX984" s="18"/>
      <c r="BY984" s="18"/>
      <c r="BZ984" s="18"/>
      <c r="CA984" s="18"/>
      <c r="CB984" s="18"/>
      <c r="CC984" s="18"/>
      <c r="CD984" s="18"/>
      <c r="CE984" s="18"/>
      <c r="CF984" s="18"/>
      <c r="CG984" s="18"/>
      <c r="CH984" s="18"/>
      <c r="CI984" s="18"/>
      <c r="CJ984" s="18"/>
      <c r="CK984" s="18"/>
      <c r="CL984" s="18"/>
      <c r="CM984" s="18"/>
      <c r="CN984" s="18"/>
      <c r="CO984" s="18"/>
      <c r="CP984" s="18"/>
      <c r="CQ984" s="18"/>
      <c r="CR984" s="18"/>
      <c r="CS984" s="18"/>
      <c r="CT984" s="18"/>
      <c r="CU984" s="18"/>
      <c r="CV984" s="18"/>
      <c r="CW984" s="18"/>
      <c r="CX984" s="18"/>
      <c r="CY984" s="18"/>
      <c r="CZ984" s="18"/>
      <c r="DA984" s="18"/>
      <c r="DB984" s="18"/>
      <c r="DC984" s="18"/>
      <c r="DD984" s="18"/>
      <c r="DE984" s="18"/>
      <c r="DF984" s="18"/>
      <c r="DG984" s="18"/>
      <c r="DH984" s="18"/>
      <c r="DI984" s="18"/>
      <c r="DJ984" s="18"/>
      <c r="DK984" s="18"/>
      <c r="DL984" s="18"/>
      <c r="DM984" s="18"/>
      <c r="DN984" s="18"/>
      <c r="DO984" s="18"/>
      <c r="DP984" s="18"/>
      <c r="DQ984" s="18"/>
      <c r="DR984" s="18"/>
      <c r="DS984" s="18"/>
      <c r="DT984" s="18"/>
      <c r="DU984" s="18"/>
      <c r="DV984" s="18"/>
      <c r="DW984" s="18"/>
      <c r="DX984" s="18"/>
      <c r="DY984" s="18"/>
      <c r="DZ984" s="18">
        <v>1</v>
      </c>
      <c r="EA984" s="18"/>
      <c r="EB984" s="18"/>
      <c r="EC984" s="18"/>
      <c r="ED984" s="18"/>
      <c r="EE984" s="18">
        <v>0</v>
      </c>
      <c r="EF984" s="18">
        <v>0</v>
      </c>
      <c r="EG984" s="18">
        <v>1</v>
      </c>
      <c r="EH984" s="18" t="s">
        <v>1439</v>
      </c>
      <c r="EI984" s="18" cm="1">
        <f t="array" ref="EI984">IF(SUMPRODUCT(--(DO984:DS984&lt;&gt;""))=0, 0,1)</f>
        <v>0</v>
      </c>
      <c r="EJ984" s="18" cm="1">
        <f t="array" ref="EJ984">IF(SUMPRODUCT(--(DT984:EG984&lt;&gt;""))=0, 0,1)</f>
        <v>1</v>
      </c>
      <c r="EK984" s="18" cm="1">
        <f t="array" ref="EK984">IF(SUMPRODUCT(--(EC984:EG984&lt;&gt;""))=0, 0,1)</f>
        <v>1</v>
      </c>
      <c r="EL984" s="18" cm="1">
        <f t="array" ref="EL984">IF(SUMPRODUCT(--(EE984:EG984&lt;&gt;""))=0, 0,1)</f>
        <v>1</v>
      </c>
      <c r="EM984" s="18">
        <f t="shared" si="230"/>
        <v>1</v>
      </c>
      <c r="EN984" s="18" t="str">
        <f t="shared" si="231"/>
        <v>NA</v>
      </c>
      <c r="EO984" s="18">
        <f t="shared" si="232"/>
        <v>1</v>
      </c>
      <c r="EP984" s="18">
        <f t="shared" si="233"/>
        <v>1</v>
      </c>
      <c r="EQ984" s="18">
        <f t="shared" si="234"/>
        <v>1</v>
      </c>
      <c r="ER984" s="58" t="s">
        <v>2080</v>
      </c>
      <c r="ES984" s="59">
        <v>43692</v>
      </c>
      <c r="ET984" s="18" t="s">
        <v>1440</v>
      </c>
      <c r="EU984" s="18" t="s">
        <v>1434</v>
      </c>
    </row>
    <row r="985" spans="1:151" ht="15.75" customHeight="1" x14ac:dyDescent="0.2">
      <c r="A985" s="5" t="s">
        <v>378</v>
      </c>
      <c r="B985" s="24" t="s">
        <v>1433</v>
      </c>
      <c r="C985" s="26">
        <v>1</v>
      </c>
      <c r="D985" s="18" t="s">
        <v>1448</v>
      </c>
      <c r="E985" s="18" t="s">
        <v>1443</v>
      </c>
      <c r="F985" s="18" t="s">
        <v>553</v>
      </c>
      <c r="G985" s="18" t="s">
        <v>1429</v>
      </c>
      <c r="H985" s="18" t="s">
        <v>1430</v>
      </c>
      <c r="I985" s="18" t="s">
        <v>363</v>
      </c>
      <c r="J985" s="18" t="s">
        <v>363</v>
      </c>
      <c r="K985" s="18" t="s">
        <v>363</v>
      </c>
      <c r="L985" s="18" t="s">
        <v>363</v>
      </c>
      <c r="M985" s="18" t="s">
        <v>253</v>
      </c>
      <c r="N985" s="56">
        <v>74</v>
      </c>
      <c r="O985" s="18" t="s">
        <v>1435</v>
      </c>
      <c r="P985" s="18" t="s">
        <v>466</v>
      </c>
      <c r="Q985" s="18" t="s">
        <v>254</v>
      </c>
      <c r="R985" s="24" t="s">
        <v>257</v>
      </c>
      <c r="S985" s="24" t="s">
        <v>257</v>
      </c>
      <c r="T985" s="26" t="s">
        <v>257</v>
      </c>
      <c r="U985" s="26" t="s">
        <v>257</v>
      </c>
      <c r="V985" s="26" t="s">
        <v>257</v>
      </c>
      <c r="W985" s="26" t="s">
        <v>257</v>
      </c>
      <c r="X985" s="18" t="s">
        <v>1437</v>
      </c>
      <c r="Y985" s="18">
        <v>200</v>
      </c>
      <c r="Z985" s="18" t="s">
        <v>474</v>
      </c>
      <c r="AA985" s="18">
        <v>200</v>
      </c>
      <c r="AB985" s="57" t="s">
        <v>257</v>
      </c>
      <c r="AC985" s="18" t="s">
        <v>475</v>
      </c>
      <c r="AD985" s="18" t="s">
        <v>595</v>
      </c>
      <c r="AE985" s="18" t="s">
        <v>257</v>
      </c>
      <c r="AF985" s="18" t="s">
        <v>257</v>
      </c>
      <c r="AG985" s="18" t="s">
        <v>257</v>
      </c>
      <c r="AH985" s="18" t="s">
        <v>257</v>
      </c>
      <c r="AI985" s="18">
        <v>21</v>
      </c>
      <c r="AJ985" s="18" t="s">
        <v>522</v>
      </c>
      <c r="AK985" s="18">
        <v>21</v>
      </c>
      <c r="AL985" s="18" t="s">
        <v>1438</v>
      </c>
      <c r="AM985" s="18"/>
      <c r="AN985" s="18"/>
      <c r="AO985" s="18"/>
      <c r="AP985" s="18"/>
      <c r="AQ985" s="18"/>
      <c r="AR985" s="18"/>
      <c r="AS985" s="18"/>
      <c r="AT985" s="18"/>
      <c r="AU985" s="18"/>
      <c r="AV985" s="18"/>
      <c r="AW985" s="18"/>
      <c r="AX985" s="18"/>
      <c r="AY985" s="18"/>
      <c r="AZ985" s="18"/>
      <c r="BA985" s="18"/>
      <c r="BB985" s="18"/>
      <c r="BC985" s="18"/>
      <c r="BD985" s="18"/>
      <c r="BE985" s="18"/>
      <c r="BF985" s="18"/>
      <c r="BG985" s="18"/>
      <c r="BH985" s="18"/>
      <c r="BI985" s="18"/>
      <c r="BJ985" s="18"/>
      <c r="BK985" s="18"/>
      <c r="BL985" s="18"/>
      <c r="BM985" s="18"/>
      <c r="BN985" s="18"/>
      <c r="BO985" s="18"/>
      <c r="BP985" s="18"/>
      <c r="BQ985" s="18"/>
      <c r="BR985" s="18"/>
      <c r="BS985" s="18"/>
      <c r="BT985" s="18"/>
      <c r="BU985" s="18"/>
      <c r="BV985" s="18"/>
      <c r="BW985" s="18"/>
      <c r="BX985" s="18"/>
      <c r="BY985" s="18"/>
      <c r="BZ985" s="18"/>
      <c r="CA985" s="18"/>
      <c r="CB985" s="18"/>
      <c r="CC985" s="18"/>
      <c r="CD985" s="18"/>
      <c r="CE985" s="18"/>
      <c r="CF985" s="18"/>
      <c r="CG985" s="18"/>
      <c r="CH985" s="18"/>
      <c r="CI985" s="18"/>
      <c r="CJ985" s="18"/>
      <c r="CK985" s="18"/>
      <c r="CL985" s="18"/>
      <c r="CM985" s="18"/>
      <c r="CN985" s="18"/>
      <c r="CO985" s="18"/>
      <c r="CP985" s="18"/>
      <c r="CQ985" s="18"/>
      <c r="CR985" s="18"/>
      <c r="CS985" s="18"/>
      <c r="CT985" s="18"/>
      <c r="CU985" s="18"/>
      <c r="CV985" s="18"/>
      <c r="CW985" s="18"/>
      <c r="CX985" s="18"/>
      <c r="CY985" s="18"/>
      <c r="CZ985" s="18"/>
      <c r="DA985" s="18"/>
      <c r="DB985" s="18"/>
      <c r="DC985" s="18"/>
      <c r="DD985" s="18"/>
      <c r="DE985" s="18"/>
      <c r="DF985" s="18"/>
      <c r="DG985" s="18"/>
      <c r="DH985" s="18"/>
      <c r="DI985" s="18"/>
      <c r="DJ985" s="18"/>
      <c r="DK985" s="18"/>
      <c r="DL985" s="18"/>
      <c r="DM985" s="18"/>
      <c r="DN985" s="18"/>
      <c r="DO985" s="18"/>
      <c r="DP985" s="18"/>
      <c r="DQ985" s="18"/>
      <c r="DR985" s="18"/>
      <c r="DS985" s="18"/>
      <c r="DT985" s="18"/>
      <c r="DU985" s="18"/>
      <c r="DV985" s="18"/>
      <c r="DW985" s="18"/>
      <c r="DX985" s="18"/>
      <c r="DY985" s="18"/>
      <c r="DZ985" s="18">
        <v>1</v>
      </c>
      <c r="EA985" s="18"/>
      <c r="EB985" s="18"/>
      <c r="EC985" s="18"/>
      <c r="ED985" s="18"/>
      <c r="EE985" s="18">
        <v>1</v>
      </c>
      <c r="EF985" s="18">
        <v>0</v>
      </c>
      <c r="EG985" s="18">
        <v>1</v>
      </c>
      <c r="EH985" s="18" t="s">
        <v>1439</v>
      </c>
      <c r="EI985" s="18" cm="1">
        <f t="array" ref="EI985">IF(SUMPRODUCT(--(DO985:DS985&lt;&gt;""))=0, 0,1)</f>
        <v>0</v>
      </c>
      <c r="EJ985" s="18" cm="1">
        <f t="array" ref="EJ985">IF(SUMPRODUCT(--(DT985:EG985&lt;&gt;""))=0, 0,1)</f>
        <v>1</v>
      </c>
      <c r="EK985" s="18" cm="1">
        <f t="array" ref="EK985">IF(SUMPRODUCT(--(EC985:EG985&lt;&gt;""))=0, 0,1)</f>
        <v>1</v>
      </c>
      <c r="EL985" s="18" cm="1">
        <f t="array" ref="EL985">IF(SUMPRODUCT(--(EE985:EG985&lt;&gt;""))=0, 0,1)</f>
        <v>1</v>
      </c>
      <c r="EM985" s="18">
        <f t="shared" si="230"/>
        <v>1</v>
      </c>
      <c r="EN985" s="18" t="str">
        <f t="shared" si="231"/>
        <v>NA</v>
      </c>
      <c r="EO985" s="18">
        <f t="shared" si="232"/>
        <v>1</v>
      </c>
      <c r="EP985" s="18">
        <f t="shared" si="233"/>
        <v>1</v>
      </c>
      <c r="EQ985" s="18">
        <f t="shared" si="234"/>
        <v>1</v>
      </c>
      <c r="ER985" s="58" t="s">
        <v>2080</v>
      </c>
      <c r="ES985" s="59">
        <v>43692</v>
      </c>
      <c r="ET985" s="18" t="s">
        <v>1440</v>
      </c>
      <c r="EU985" s="18" t="s">
        <v>1434</v>
      </c>
    </row>
    <row r="986" spans="1:151" ht="15.75" customHeight="1" x14ac:dyDescent="0.2">
      <c r="A986" s="5" t="s">
        <v>378</v>
      </c>
      <c r="B986" s="24" t="s">
        <v>1433</v>
      </c>
      <c r="C986" s="26">
        <v>1</v>
      </c>
      <c r="D986" s="18" t="s">
        <v>1449</v>
      </c>
      <c r="E986" s="18" t="s">
        <v>1436</v>
      </c>
      <c r="F986" s="18" t="s">
        <v>553</v>
      </c>
      <c r="G986" s="18" t="s">
        <v>1429</v>
      </c>
      <c r="H986" s="18" t="s">
        <v>1430</v>
      </c>
      <c r="I986" s="18" t="s">
        <v>363</v>
      </c>
      <c r="J986" s="18" t="s">
        <v>363</v>
      </c>
      <c r="K986" s="18" t="s">
        <v>363</v>
      </c>
      <c r="L986" s="18" t="s">
        <v>363</v>
      </c>
      <c r="M986" s="18" t="s">
        <v>253</v>
      </c>
      <c r="N986" s="56">
        <v>74</v>
      </c>
      <c r="O986" s="18" t="s">
        <v>1435</v>
      </c>
      <c r="P986" s="18" t="s">
        <v>466</v>
      </c>
      <c r="Q986" s="18" t="s">
        <v>254</v>
      </c>
      <c r="R986" s="24" t="s">
        <v>257</v>
      </c>
      <c r="S986" s="24" t="s">
        <v>257</v>
      </c>
      <c r="T986" s="26" t="s">
        <v>257</v>
      </c>
      <c r="U986" s="26" t="s">
        <v>257</v>
      </c>
      <c r="V986" s="26" t="s">
        <v>257</v>
      </c>
      <c r="W986" s="26" t="s">
        <v>257</v>
      </c>
      <c r="X986" s="18" t="s">
        <v>1437</v>
      </c>
      <c r="Y986" s="18">
        <v>400</v>
      </c>
      <c r="Z986" s="18" t="s">
        <v>474</v>
      </c>
      <c r="AA986" s="18">
        <v>400</v>
      </c>
      <c r="AB986" s="57" t="s">
        <v>257</v>
      </c>
      <c r="AC986" s="18" t="s">
        <v>475</v>
      </c>
      <c r="AD986" s="18" t="s">
        <v>595</v>
      </c>
      <c r="AE986" s="18" t="s">
        <v>257</v>
      </c>
      <c r="AF986" s="18" t="s">
        <v>257</v>
      </c>
      <c r="AG986" s="18" t="s">
        <v>257</v>
      </c>
      <c r="AH986" s="18" t="s">
        <v>257</v>
      </c>
      <c r="AI986" s="18">
        <v>0</v>
      </c>
      <c r="AJ986" s="18" t="s">
        <v>522</v>
      </c>
      <c r="AK986" s="18">
        <v>0</v>
      </c>
      <c r="AL986" s="18" t="s">
        <v>1438</v>
      </c>
      <c r="AM986" s="18"/>
      <c r="AN986" s="18"/>
      <c r="AO986" s="18"/>
      <c r="AP986" s="18"/>
      <c r="AQ986" s="18"/>
      <c r="AR986" s="18"/>
      <c r="AS986" s="18"/>
      <c r="AT986" s="18"/>
      <c r="AU986" s="18"/>
      <c r="AV986" s="18"/>
      <c r="AW986" s="18"/>
      <c r="AX986" s="18"/>
      <c r="AY986" s="18"/>
      <c r="AZ986" s="18"/>
      <c r="BA986" s="18"/>
      <c r="BB986" s="18"/>
      <c r="BC986" s="18"/>
      <c r="BD986" s="18"/>
      <c r="BE986" s="18"/>
      <c r="BF986" s="18"/>
      <c r="BG986" s="18"/>
      <c r="BH986" s="18"/>
      <c r="BI986" s="18"/>
      <c r="BJ986" s="18"/>
      <c r="BK986" s="18"/>
      <c r="BL986" s="18"/>
      <c r="BM986" s="18"/>
      <c r="BN986" s="18"/>
      <c r="BO986" s="18"/>
      <c r="BP986" s="18"/>
      <c r="BQ986" s="18"/>
      <c r="BR986" s="18"/>
      <c r="BS986" s="18"/>
      <c r="BT986" s="18"/>
      <c r="BU986" s="18"/>
      <c r="BV986" s="18"/>
      <c r="BW986" s="18"/>
      <c r="BX986" s="18"/>
      <c r="BY986" s="18"/>
      <c r="BZ986" s="18"/>
      <c r="CA986" s="18"/>
      <c r="CB986" s="18"/>
      <c r="CC986" s="18"/>
      <c r="CD986" s="18"/>
      <c r="CE986" s="18"/>
      <c r="CF986" s="18"/>
      <c r="CG986" s="18"/>
      <c r="CH986" s="18"/>
      <c r="CI986" s="18"/>
      <c r="CJ986" s="18"/>
      <c r="CK986" s="18"/>
      <c r="CL986" s="18"/>
      <c r="CM986" s="18"/>
      <c r="CN986" s="18"/>
      <c r="CO986" s="18"/>
      <c r="CP986" s="18"/>
      <c r="CQ986" s="18"/>
      <c r="CR986" s="18"/>
      <c r="CS986" s="18"/>
      <c r="CT986" s="18"/>
      <c r="CU986" s="18"/>
      <c r="CV986" s="18"/>
      <c r="CW986" s="18"/>
      <c r="CX986" s="18"/>
      <c r="CY986" s="18"/>
      <c r="CZ986" s="18"/>
      <c r="DA986" s="18"/>
      <c r="DB986" s="18"/>
      <c r="DC986" s="18"/>
      <c r="DD986" s="18"/>
      <c r="DE986" s="18"/>
      <c r="DF986" s="18"/>
      <c r="DG986" s="18"/>
      <c r="DH986" s="18"/>
      <c r="DI986" s="18"/>
      <c r="DJ986" s="18"/>
      <c r="DK986" s="18"/>
      <c r="DL986" s="18"/>
      <c r="DM986" s="18"/>
      <c r="DN986" s="18"/>
      <c r="DO986" s="18"/>
      <c r="DP986" s="18"/>
      <c r="DQ986" s="18"/>
      <c r="DR986" s="18"/>
      <c r="DS986" s="18"/>
      <c r="DT986" s="18"/>
      <c r="DU986" s="18"/>
      <c r="DV986" s="18"/>
      <c r="DW986" s="18"/>
      <c r="DX986" s="18"/>
      <c r="DY986" s="18"/>
      <c r="DZ986" s="18">
        <v>0</v>
      </c>
      <c r="EA986" s="18"/>
      <c r="EB986" s="18"/>
      <c r="EC986" s="18"/>
      <c r="ED986" s="18"/>
      <c r="EE986" s="18">
        <v>0</v>
      </c>
      <c r="EF986" s="18">
        <v>0</v>
      </c>
      <c r="EG986" s="18">
        <v>0</v>
      </c>
      <c r="EH986" s="18" t="s">
        <v>1439</v>
      </c>
      <c r="EI986" s="18" cm="1">
        <f t="array" ref="EI986">IF(SUMPRODUCT(--(DO986:DS986&lt;&gt;""))=0, 0,1)</f>
        <v>0</v>
      </c>
      <c r="EJ986" s="18" cm="1">
        <f t="array" ref="EJ986">IF(SUMPRODUCT(--(DT986:EG986&lt;&gt;""))=0, 0,1)</f>
        <v>1</v>
      </c>
      <c r="EK986" s="18" cm="1">
        <f t="array" ref="EK986">IF(SUMPRODUCT(--(EC986:EG986&lt;&gt;""))=0, 0,1)</f>
        <v>1</v>
      </c>
      <c r="EL986" s="18" cm="1">
        <f t="array" ref="EL986">IF(SUMPRODUCT(--(EE986:EG986&lt;&gt;""))=0, 0,1)</f>
        <v>1</v>
      </c>
      <c r="EM986" s="18">
        <f t="shared" si="230"/>
        <v>0</v>
      </c>
      <c r="EN986" s="18" t="str">
        <f t="shared" si="231"/>
        <v>NA</v>
      </c>
      <c r="EO986" s="18">
        <f t="shared" si="232"/>
        <v>0</v>
      </c>
      <c r="EP986" s="18">
        <f t="shared" si="233"/>
        <v>0</v>
      </c>
      <c r="EQ986" s="18">
        <f t="shared" si="234"/>
        <v>0</v>
      </c>
      <c r="ER986" s="58" t="s">
        <v>2080</v>
      </c>
      <c r="ES986" s="59">
        <v>43692</v>
      </c>
      <c r="ET986" s="18" t="s">
        <v>1440</v>
      </c>
      <c r="EU986" s="18" t="s">
        <v>1434</v>
      </c>
    </row>
    <row r="987" spans="1:151" ht="15.75" customHeight="1" x14ac:dyDescent="0.2">
      <c r="A987" s="5" t="s">
        <v>378</v>
      </c>
      <c r="B987" s="24" t="s">
        <v>1433</v>
      </c>
      <c r="C987" s="26">
        <v>1</v>
      </c>
      <c r="D987" s="18" t="s">
        <v>1449</v>
      </c>
      <c r="E987" s="18" t="s">
        <v>1441</v>
      </c>
      <c r="F987" s="18" t="s">
        <v>553</v>
      </c>
      <c r="G987" s="18" t="s">
        <v>1429</v>
      </c>
      <c r="H987" s="18" t="s">
        <v>1430</v>
      </c>
      <c r="I987" s="18" t="s">
        <v>363</v>
      </c>
      <c r="J987" s="18" t="s">
        <v>363</v>
      </c>
      <c r="K987" s="18" t="s">
        <v>363</v>
      </c>
      <c r="L987" s="18" t="s">
        <v>363</v>
      </c>
      <c r="M987" s="18" t="s">
        <v>253</v>
      </c>
      <c r="N987" s="56">
        <v>74</v>
      </c>
      <c r="O987" s="18" t="s">
        <v>1435</v>
      </c>
      <c r="P987" s="18" t="s">
        <v>466</v>
      </c>
      <c r="Q987" s="18" t="s">
        <v>254</v>
      </c>
      <c r="R987" s="24" t="s">
        <v>257</v>
      </c>
      <c r="S987" s="24" t="s">
        <v>257</v>
      </c>
      <c r="T987" s="26" t="s">
        <v>257</v>
      </c>
      <c r="U987" s="26" t="s">
        <v>257</v>
      </c>
      <c r="V987" s="26" t="s">
        <v>257</v>
      </c>
      <c r="W987" s="26" t="s">
        <v>257</v>
      </c>
      <c r="X987" s="18" t="s">
        <v>1437</v>
      </c>
      <c r="Y987" s="18">
        <v>400</v>
      </c>
      <c r="Z987" s="18" t="s">
        <v>474</v>
      </c>
      <c r="AA987" s="18">
        <v>400</v>
      </c>
      <c r="AB987" s="57" t="s">
        <v>257</v>
      </c>
      <c r="AC987" s="18" t="s">
        <v>475</v>
      </c>
      <c r="AD987" s="18" t="s">
        <v>595</v>
      </c>
      <c r="AE987" s="18" t="s">
        <v>257</v>
      </c>
      <c r="AF987" s="18" t="s">
        <v>257</v>
      </c>
      <c r="AG987" s="18" t="s">
        <v>257</v>
      </c>
      <c r="AH987" s="18" t="s">
        <v>257</v>
      </c>
      <c r="AI987" s="18">
        <v>7</v>
      </c>
      <c r="AJ987" s="18" t="s">
        <v>522</v>
      </c>
      <c r="AK987" s="18">
        <v>7</v>
      </c>
      <c r="AL987" s="18" t="s">
        <v>1438</v>
      </c>
      <c r="AM987" s="18"/>
      <c r="AN987" s="18"/>
      <c r="AO987" s="18"/>
      <c r="AP987" s="18"/>
      <c r="AQ987" s="18"/>
      <c r="AR987" s="18"/>
      <c r="AS987" s="18"/>
      <c r="AT987" s="18"/>
      <c r="AU987" s="18"/>
      <c r="AV987" s="18"/>
      <c r="AW987" s="18"/>
      <c r="AX987" s="18"/>
      <c r="AY987" s="18"/>
      <c r="AZ987" s="18"/>
      <c r="BA987" s="18"/>
      <c r="BB987" s="18"/>
      <c r="BC987" s="18"/>
      <c r="BD987" s="18"/>
      <c r="BE987" s="18"/>
      <c r="BF987" s="18"/>
      <c r="BG987" s="18"/>
      <c r="BH987" s="18"/>
      <c r="BI987" s="18"/>
      <c r="BJ987" s="18"/>
      <c r="BK987" s="18"/>
      <c r="BL987" s="18"/>
      <c r="BM987" s="18"/>
      <c r="BN987" s="18"/>
      <c r="BO987" s="18"/>
      <c r="BP987" s="18"/>
      <c r="BQ987" s="18"/>
      <c r="BR987" s="18"/>
      <c r="BS987" s="18"/>
      <c r="BT987" s="18"/>
      <c r="BU987" s="18"/>
      <c r="BV987" s="18"/>
      <c r="BW987" s="18"/>
      <c r="BX987" s="18"/>
      <c r="BY987" s="18"/>
      <c r="BZ987" s="18"/>
      <c r="CA987" s="18"/>
      <c r="CB987" s="18"/>
      <c r="CC987" s="18"/>
      <c r="CD987" s="18"/>
      <c r="CE987" s="18"/>
      <c r="CF987" s="18"/>
      <c r="CG987" s="18"/>
      <c r="CH987" s="18"/>
      <c r="CI987" s="18"/>
      <c r="CJ987" s="18"/>
      <c r="CK987" s="18"/>
      <c r="CL987" s="18"/>
      <c r="CM987" s="18"/>
      <c r="CN987" s="18"/>
      <c r="CO987" s="18"/>
      <c r="CP987" s="18"/>
      <c r="CQ987" s="18"/>
      <c r="CR987" s="18"/>
      <c r="CS987" s="18"/>
      <c r="CT987" s="18"/>
      <c r="CU987" s="18"/>
      <c r="CV987" s="18"/>
      <c r="CW987" s="18"/>
      <c r="CX987" s="18"/>
      <c r="CY987" s="18"/>
      <c r="CZ987" s="18"/>
      <c r="DA987" s="18"/>
      <c r="DB987" s="18"/>
      <c r="DC987" s="18"/>
      <c r="DD987" s="18"/>
      <c r="DE987" s="18"/>
      <c r="DF987" s="18"/>
      <c r="DG987" s="18"/>
      <c r="DH987" s="18"/>
      <c r="DI987" s="18"/>
      <c r="DJ987" s="18"/>
      <c r="DK987" s="18"/>
      <c r="DL987" s="18"/>
      <c r="DM987" s="18"/>
      <c r="DN987" s="18"/>
      <c r="DO987" s="18"/>
      <c r="DP987" s="18"/>
      <c r="DQ987" s="18"/>
      <c r="DR987" s="18"/>
      <c r="DS987" s="18"/>
      <c r="DT987" s="18"/>
      <c r="DU987" s="18"/>
      <c r="DV987" s="18"/>
      <c r="DW987" s="18"/>
      <c r="DX987" s="18"/>
      <c r="DY987" s="18"/>
      <c r="DZ987" s="18">
        <v>1</v>
      </c>
      <c r="EA987" s="18"/>
      <c r="EB987" s="18"/>
      <c r="EC987" s="18"/>
      <c r="ED987" s="18"/>
      <c r="EE987" s="18">
        <v>1</v>
      </c>
      <c r="EF987" s="18">
        <v>0</v>
      </c>
      <c r="EG987" s="18">
        <v>0</v>
      </c>
      <c r="EH987" s="18" t="s">
        <v>1439</v>
      </c>
      <c r="EI987" s="18" cm="1">
        <f t="array" ref="EI987">IF(SUMPRODUCT(--(DO987:DS987&lt;&gt;""))=0, 0,1)</f>
        <v>0</v>
      </c>
      <c r="EJ987" s="18" cm="1">
        <f t="array" ref="EJ987">IF(SUMPRODUCT(--(DT987:EG987&lt;&gt;""))=0, 0,1)</f>
        <v>1</v>
      </c>
      <c r="EK987" s="18" cm="1">
        <f t="array" ref="EK987">IF(SUMPRODUCT(--(EC987:EG987&lt;&gt;""))=0, 0,1)</f>
        <v>1</v>
      </c>
      <c r="EL987" s="18" cm="1">
        <f t="array" ref="EL987">IF(SUMPRODUCT(--(EE987:EG987&lt;&gt;""))=0, 0,1)</f>
        <v>1</v>
      </c>
      <c r="EM987" s="18">
        <f t="shared" si="230"/>
        <v>1</v>
      </c>
      <c r="EN987" s="18" t="str">
        <f t="shared" si="231"/>
        <v>NA</v>
      </c>
      <c r="EO987" s="18">
        <f t="shared" si="232"/>
        <v>1</v>
      </c>
      <c r="EP987" s="18">
        <f t="shared" si="233"/>
        <v>1</v>
      </c>
      <c r="EQ987" s="18">
        <f t="shared" si="234"/>
        <v>1</v>
      </c>
      <c r="ER987" s="58" t="s">
        <v>2080</v>
      </c>
      <c r="ES987" s="59">
        <v>43692</v>
      </c>
      <c r="ET987" s="18" t="s">
        <v>1440</v>
      </c>
      <c r="EU987" s="18" t="s">
        <v>1434</v>
      </c>
    </row>
    <row r="988" spans="1:151" ht="15.75" customHeight="1" x14ac:dyDescent="0.2">
      <c r="A988" s="5" t="s">
        <v>378</v>
      </c>
      <c r="B988" s="24" t="s">
        <v>1433</v>
      </c>
      <c r="C988" s="26">
        <v>1</v>
      </c>
      <c r="D988" s="18" t="s">
        <v>1449</v>
      </c>
      <c r="E988" s="18" t="s">
        <v>1442</v>
      </c>
      <c r="F988" s="18" t="s">
        <v>553</v>
      </c>
      <c r="G988" s="18" t="s">
        <v>1429</v>
      </c>
      <c r="H988" s="18" t="s">
        <v>1430</v>
      </c>
      <c r="I988" s="18" t="s">
        <v>363</v>
      </c>
      <c r="J988" s="18" t="s">
        <v>363</v>
      </c>
      <c r="K988" s="18" t="s">
        <v>363</v>
      </c>
      <c r="L988" s="18" t="s">
        <v>363</v>
      </c>
      <c r="M988" s="18" t="s">
        <v>253</v>
      </c>
      <c r="N988" s="56">
        <v>74</v>
      </c>
      <c r="O988" s="18" t="s">
        <v>1435</v>
      </c>
      <c r="P988" s="18" t="s">
        <v>466</v>
      </c>
      <c r="Q988" s="18" t="s">
        <v>254</v>
      </c>
      <c r="R988" s="24" t="s">
        <v>257</v>
      </c>
      <c r="S988" s="24" t="s">
        <v>257</v>
      </c>
      <c r="T988" s="26" t="s">
        <v>257</v>
      </c>
      <c r="U988" s="26" t="s">
        <v>257</v>
      </c>
      <c r="V988" s="26" t="s">
        <v>257</v>
      </c>
      <c r="W988" s="26" t="s">
        <v>257</v>
      </c>
      <c r="X988" s="18" t="s">
        <v>1437</v>
      </c>
      <c r="Y988" s="18">
        <v>400</v>
      </c>
      <c r="Z988" s="18" t="s">
        <v>474</v>
      </c>
      <c r="AA988" s="18">
        <v>400</v>
      </c>
      <c r="AB988" s="57" t="s">
        <v>257</v>
      </c>
      <c r="AC988" s="18" t="s">
        <v>475</v>
      </c>
      <c r="AD988" s="18" t="s">
        <v>595</v>
      </c>
      <c r="AE988" s="18" t="s">
        <v>257</v>
      </c>
      <c r="AF988" s="18" t="s">
        <v>257</v>
      </c>
      <c r="AG988" s="18" t="s">
        <v>257</v>
      </c>
      <c r="AH988" s="18" t="s">
        <v>257</v>
      </c>
      <c r="AI988" s="18">
        <v>14</v>
      </c>
      <c r="AJ988" s="18" t="s">
        <v>522</v>
      </c>
      <c r="AK988" s="18">
        <v>14</v>
      </c>
      <c r="AL988" s="18" t="s">
        <v>1438</v>
      </c>
      <c r="AM988" s="18"/>
      <c r="AN988" s="18"/>
      <c r="AO988" s="18"/>
      <c r="AP988" s="18"/>
      <c r="AQ988" s="18"/>
      <c r="AR988" s="18"/>
      <c r="AS988" s="18"/>
      <c r="AT988" s="18"/>
      <c r="AU988" s="18"/>
      <c r="AV988" s="18"/>
      <c r="AW988" s="18"/>
      <c r="AX988" s="18"/>
      <c r="AY988" s="18"/>
      <c r="AZ988" s="18"/>
      <c r="BA988" s="18"/>
      <c r="BB988" s="18"/>
      <c r="BC988" s="18"/>
      <c r="BD988" s="18"/>
      <c r="BE988" s="18"/>
      <c r="BF988" s="18"/>
      <c r="BG988" s="18"/>
      <c r="BH988" s="18"/>
      <c r="BI988" s="18"/>
      <c r="BJ988" s="18"/>
      <c r="BK988" s="18"/>
      <c r="BL988" s="18"/>
      <c r="BM988" s="18"/>
      <c r="BN988" s="18"/>
      <c r="BO988" s="18"/>
      <c r="BP988" s="18"/>
      <c r="BQ988" s="18"/>
      <c r="BR988" s="18"/>
      <c r="BS988" s="18"/>
      <c r="BT988" s="18"/>
      <c r="BU988" s="18"/>
      <c r="BV988" s="18"/>
      <c r="BW988" s="18"/>
      <c r="BX988" s="18"/>
      <c r="BY988" s="18"/>
      <c r="BZ988" s="18"/>
      <c r="CA988" s="18"/>
      <c r="CB988" s="18"/>
      <c r="CC988" s="18"/>
      <c r="CD988" s="18"/>
      <c r="CE988" s="18"/>
      <c r="CF988" s="18"/>
      <c r="CG988" s="18"/>
      <c r="CH988" s="18"/>
      <c r="CI988" s="18"/>
      <c r="CJ988" s="18"/>
      <c r="CK988" s="18"/>
      <c r="CL988" s="18"/>
      <c r="CM988" s="18"/>
      <c r="CN988" s="18"/>
      <c r="CO988" s="18"/>
      <c r="CP988" s="18"/>
      <c r="CQ988" s="18"/>
      <c r="CR988" s="18"/>
      <c r="CS988" s="18"/>
      <c r="CT988" s="18"/>
      <c r="CU988" s="18"/>
      <c r="CV988" s="18"/>
      <c r="CW988" s="18"/>
      <c r="CX988" s="18"/>
      <c r="CY988" s="18"/>
      <c r="CZ988" s="18"/>
      <c r="DA988" s="18"/>
      <c r="DB988" s="18"/>
      <c r="DC988" s="18"/>
      <c r="DD988" s="18"/>
      <c r="DE988" s="18"/>
      <c r="DF988" s="18"/>
      <c r="DG988" s="18"/>
      <c r="DH988" s="18"/>
      <c r="DI988" s="18"/>
      <c r="DJ988" s="18"/>
      <c r="DK988" s="18"/>
      <c r="DL988" s="18"/>
      <c r="DM988" s="18"/>
      <c r="DN988" s="18"/>
      <c r="DO988" s="18"/>
      <c r="DP988" s="18"/>
      <c r="DQ988" s="18"/>
      <c r="DR988" s="18"/>
      <c r="DS988" s="18"/>
      <c r="DT988" s="18"/>
      <c r="DU988" s="18"/>
      <c r="DV988" s="18"/>
      <c r="DW988" s="18"/>
      <c r="DX988" s="18"/>
      <c r="DY988" s="18"/>
      <c r="DZ988" s="18">
        <v>1</v>
      </c>
      <c r="EA988" s="18"/>
      <c r="EB988" s="18"/>
      <c r="EC988" s="18"/>
      <c r="ED988" s="18"/>
      <c r="EE988" s="18">
        <v>1</v>
      </c>
      <c r="EF988" s="18">
        <v>1</v>
      </c>
      <c r="EG988" s="18">
        <v>0</v>
      </c>
      <c r="EH988" s="18" t="s">
        <v>1439</v>
      </c>
      <c r="EI988" s="18" cm="1">
        <f t="array" ref="EI988">IF(SUMPRODUCT(--(DO988:DS988&lt;&gt;""))=0, 0,1)</f>
        <v>0</v>
      </c>
      <c r="EJ988" s="18" cm="1">
        <f t="array" ref="EJ988">IF(SUMPRODUCT(--(DT988:EG988&lt;&gt;""))=0, 0,1)</f>
        <v>1</v>
      </c>
      <c r="EK988" s="18" cm="1">
        <f t="array" ref="EK988">IF(SUMPRODUCT(--(EC988:EG988&lt;&gt;""))=0, 0,1)</f>
        <v>1</v>
      </c>
      <c r="EL988" s="18" cm="1">
        <f t="array" ref="EL988">IF(SUMPRODUCT(--(EE988:EG988&lt;&gt;""))=0, 0,1)</f>
        <v>1</v>
      </c>
      <c r="EM988" s="18">
        <f t="shared" si="230"/>
        <v>1</v>
      </c>
      <c r="EN988" s="18" t="str">
        <f t="shared" si="231"/>
        <v>NA</v>
      </c>
      <c r="EO988" s="18">
        <f t="shared" si="232"/>
        <v>1</v>
      </c>
      <c r="EP988" s="18">
        <f t="shared" si="233"/>
        <v>1</v>
      </c>
      <c r="EQ988" s="18">
        <f t="shared" si="234"/>
        <v>1</v>
      </c>
      <c r="ER988" s="58" t="s">
        <v>2080</v>
      </c>
      <c r="ES988" s="59">
        <v>43692</v>
      </c>
      <c r="ET988" s="18" t="s">
        <v>1440</v>
      </c>
      <c r="EU988" s="18" t="s">
        <v>1434</v>
      </c>
    </row>
    <row r="989" spans="1:151" ht="15.75" customHeight="1" x14ac:dyDescent="0.2">
      <c r="A989" s="5" t="s">
        <v>378</v>
      </c>
      <c r="B989" s="24" t="s">
        <v>1433</v>
      </c>
      <c r="C989" s="26">
        <v>1</v>
      </c>
      <c r="D989" s="18" t="s">
        <v>1449</v>
      </c>
      <c r="E989" s="18" t="s">
        <v>1443</v>
      </c>
      <c r="F989" s="18" t="s">
        <v>553</v>
      </c>
      <c r="G989" s="18" t="s">
        <v>1429</v>
      </c>
      <c r="H989" s="18" t="s">
        <v>1430</v>
      </c>
      <c r="I989" s="18" t="s">
        <v>363</v>
      </c>
      <c r="J989" s="18" t="s">
        <v>363</v>
      </c>
      <c r="K989" s="18" t="s">
        <v>363</v>
      </c>
      <c r="L989" s="18" t="s">
        <v>363</v>
      </c>
      <c r="M989" s="18" t="s">
        <v>253</v>
      </c>
      <c r="N989" s="56">
        <v>74</v>
      </c>
      <c r="O989" s="18" t="s">
        <v>1435</v>
      </c>
      <c r="P989" s="18" t="s">
        <v>466</v>
      </c>
      <c r="Q989" s="18" t="s">
        <v>254</v>
      </c>
      <c r="R989" s="24" t="s">
        <v>257</v>
      </c>
      <c r="S989" s="24" t="s">
        <v>257</v>
      </c>
      <c r="T989" s="26" t="s">
        <v>257</v>
      </c>
      <c r="U989" s="26" t="s">
        <v>257</v>
      </c>
      <c r="V989" s="26" t="s">
        <v>257</v>
      </c>
      <c r="W989" s="26" t="s">
        <v>257</v>
      </c>
      <c r="X989" s="18" t="s">
        <v>1437</v>
      </c>
      <c r="Y989" s="18">
        <v>400</v>
      </c>
      <c r="Z989" s="18" t="s">
        <v>474</v>
      </c>
      <c r="AA989" s="18">
        <v>400</v>
      </c>
      <c r="AB989" s="57" t="s">
        <v>257</v>
      </c>
      <c r="AC989" s="18" t="s">
        <v>475</v>
      </c>
      <c r="AD989" s="18" t="s">
        <v>595</v>
      </c>
      <c r="AE989" s="18" t="s">
        <v>257</v>
      </c>
      <c r="AF989" s="18" t="s">
        <v>257</v>
      </c>
      <c r="AG989" s="18" t="s">
        <v>257</v>
      </c>
      <c r="AH989" s="18" t="s">
        <v>257</v>
      </c>
      <c r="AI989" s="18">
        <v>21</v>
      </c>
      <c r="AJ989" s="18" t="s">
        <v>522</v>
      </c>
      <c r="AK989" s="18">
        <v>21</v>
      </c>
      <c r="AL989" s="18" t="s">
        <v>1438</v>
      </c>
      <c r="AM989" s="18"/>
      <c r="AN989" s="18"/>
      <c r="AO989" s="18"/>
      <c r="AP989" s="18"/>
      <c r="AQ989" s="18"/>
      <c r="AR989" s="18"/>
      <c r="AS989" s="18"/>
      <c r="AT989" s="18"/>
      <c r="AU989" s="18"/>
      <c r="AV989" s="18"/>
      <c r="AW989" s="18"/>
      <c r="AX989" s="18"/>
      <c r="AY989" s="18"/>
      <c r="AZ989" s="18"/>
      <c r="BA989" s="18"/>
      <c r="BB989" s="18"/>
      <c r="BC989" s="18"/>
      <c r="BD989" s="18"/>
      <c r="BE989" s="18"/>
      <c r="BF989" s="18"/>
      <c r="BG989" s="18"/>
      <c r="BH989" s="18"/>
      <c r="BI989" s="18"/>
      <c r="BJ989" s="18"/>
      <c r="BK989" s="18"/>
      <c r="BL989" s="18"/>
      <c r="BM989" s="18"/>
      <c r="BN989" s="18"/>
      <c r="BO989" s="18"/>
      <c r="BP989" s="18"/>
      <c r="BQ989" s="18"/>
      <c r="BR989" s="18"/>
      <c r="BS989" s="18"/>
      <c r="BT989" s="18"/>
      <c r="BU989" s="18"/>
      <c r="BV989" s="18"/>
      <c r="BW989" s="18"/>
      <c r="BX989" s="18"/>
      <c r="BY989" s="18"/>
      <c r="BZ989" s="18"/>
      <c r="CA989" s="18"/>
      <c r="CB989" s="18"/>
      <c r="CC989" s="18"/>
      <c r="CD989" s="18"/>
      <c r="CE989" s="18"/>
      <c r="CF989" s="18"/>
      <c r="CG989" s="18"/>
      <c r="CH989" s="18"/>
      <c r="CI989" s="18"/>
      <c r="CJ989" s="18"/>
      <c r="CK989" s="18"/>
      <c r="CL989" s="18"/>
      <c r="CM989" s="18"/>
      <c r="CN989" s="18"/>
      <c r="CO989" s="18"/>
      <c r="CP989" s="18"/>
      <c r="CQ989" s="18"/>
      <c r="CR989" s="18"/>
      <c r="CS989" s="18"/>
      <c r="CT989" s="18"/>
      <c r="CU989" s="18"/>
      <c r="CV989" s="18"/>
      <c r="CW989" s="18"/>
      <c r="CX989" s="18"/>
      <c r="CY989" s="18"/>
      <c r="CZ989" s="18"/>
      <c r="DA989" s="18"/>
      <c r="DB989" s="18"/>
      <c r="DC989" s="18"/>
      <c r="DD989" s="18"/>
      <c r="DE989" s="18"/>
      <c r="DF989" s="18"/>
      <c r="DG989" s="18"/>
      <c r="DH989" s="18"/>
      <c r="DI989" s="18"/>
      <c r="DJ989" s="18"/>
      <c r="DK989" s="18"/>
      <c r="DL989" s="18"/>
      <c r="DM989" s="18"/>
      <c r="DN989" s="18"/>
      <c r="DO989" s="18"/>
      <c r="DP989" s="18"/>
      <c r="DQ989" s="18"/>
      <c r="DR989" s="18"/>
      <c r="DS989" s="18"/>
      <c r="DT989" s="18"/>
      <c r="DU989" s="18"/>
      <c r="DV989" s="18"/>
      <c r="DW989" s="18"/>
      <c r="DX989" s="18"/>
      <c r="DY989" s="18"/>
      <c r="DZ989" s="18">
        <v>1</v>
      </c>
      <c r="EA989" s="18"/>
      <c r="EB989" s="18"/>
      <c r="EC989" s="18"/>
      <c r="ED989" s="18"/>
      <c r="EE989" s="18">
        <v>1</v>
      </c>
      <c r="EF989" s="18">
        <v>0</v>
      </c>
      <c r="EG989" s="18">
        <v>1</v>
      </c>
      <c r="EH989" s="18" t="s">
        <v>1439</v>
      </c>
      <c r="EI989" s="18" cm="1">
        <f t="array" ref="EI989">IF(SUMPRODUCT(--(DO989:DS989&lt;&gt;""))=0, 0,1)</f>
        <v>0</v>
      </c>
      <c r="EJ989" s="18" cm="1">
        <f t="array" ref="EJ989">IF(SUMPRODUCT(--(DT989:EG989&lt;&gt;""))=0, 0,1)</f>
        <v>1</v>
      </c>
      <c r="EK989" s="18" cm="1">
        <f t="array" ref="EK989">IF(SUMPRODUCT(--(EC989:EG989&lt;&gt;""))=0, 0,1)</f>
        <v>1</v>
      </c>
      <c r="EL989" s="18" cm="1">
        <f t="array" ref="EL989">IF(SUMPRODUCT(--(EE989:EG989&lt;&gt;""))=0, 0,1)</f>
        <v>1</v>
      </c>
      <c r="EM989" s="18">
        <f t="shared" si="230"/>
        <v>1</v>
      </c>
      <c r="EN989" s="18" t="str">
        <f t="shared" si="231"/>
        <v>NA</v>
      </c>
      <c r="EO989" s="18">
        <f t="shared" si="232"/>
        <v>1</v>
      </c>
      <c r="EP989" s="18">
        <f t="shared" si="233"/>
        <v>1</v>
      </c>
      <c r="EQ989" s="18">
        <f t="shared" si="234"/>
        <v>1</v>
      </c>
      <c r="ER989" s="58" t="s">
        <v>2080</v>
      </c>
      <c r="ES989" s="59">
        <v>43692</v>
      </c>
      <c r="ET989" s="18" t="s">
        <v>1440</v>
      </c>
      <c r="EU989" s="18" t="s">
        <v>1434</v>
      </c>
    </row>
    <row r="990" spans="1:151" ht="15.75" customHeight="1" x14ac:dyDescent="0.2">
      <c r="A990" s="5" t="s">
        <v>378</v>
      </c>
      <c r="B990" s="24" t="s">
        <v>1433</v>
      </c>
      <c r="C990" s="26">
        <v>1</v>
      </c>
      <c r="D990" s="18" t="s">
        <v>1450</v>
      </c>
      <c r="E990" s="18" t="s">
        <v>1436</v>
      </c>
      <c r="F990" s="18" t="s">
        <v>553</v>
      </c>
      <c r="G990" s="18" t="s">
        <v>1429</v>
      </c>
      <c r="H990" s="18" t="s">
        <v>1430</v>
      </c>
      <c r="I990" s="18" t="s">
        <v>363</v>
      </c>
      <c r="J990" s="18" t="s">
        <v>363</v>
      </c>
      <c r="K990" s="18" t="s">
        <v>363</v>
      </c>
      <c r="L990" s="18" t="s">
        <v>363</v>
      </c>
      <c r="M990" s="18" t="s">
        <v>253</v>
      </c>
      <c r="N990" s="56">
        <v>74</v>
      </c>
      <c r="O990" s="18" t="s">
        <v>1435</v>
      </c>
      <c r="P990" s="18" t="s">
        <v>466</v>
      </c>
      <c r="Q990" s="18" t="s">
        <v>254</v>
      </c>
      <c r="R990" s="24" t="s">
        <v>257</v>
      </c>
      <c r="S990" s="24" t="s">
        <v>257</v>
      </c>
      <c r="T990" s="26" t="s">
        <v>257</v>
      </c>
      <c r="U990" s="26" t="s">
        <v>257</v>
      </c>
      <c r="V990" s="26" t="s">
        <v>257</v>
      </c>
      <c r="W990" s="26" t="s">
        <v>257</v>
      </c>
      <c r="X990" s="18" t="s">
        <v>1437</v>
      </c>
      <c r="Y990" s="18">
        <v>1000</v>
      </c>
      <c r="Z990" s="18" t="s">
        <v>474</v>
      </c>
      <c r="AA990" s="18">
        <v>1000</v>
      </c>
      <c r="AB990" s="57" t="s">
        <v>257</v>
      </c>
      <c r="AC990" s="18" t="s">
        <v>475</v>
      </c>
      <c r="AD990" s="18" t="s">
        <v>595</v>
      </c>
      <c r="AE990" s="18" t="s">
        <v>257</v>
      </c>
      <c r="AF990" s="18" t="s">
        <v>257</v>
      </c>
      <c r="AG990" s="18" t="s">
        <v>257</v>
      </c>
      <c r="AH990" s="18" t="s">
        <v>257</v>
      </c>
      <c r="AI990" s="18">
        <v>0</v>
      </c>
      <c r="AJ990" s="18" t="s">
        <v>522</v>
      </c>
      <c r="AK990" s="18">
        <v>0</v>
      </c>
      <c r="AL990" s="18" t="s">
        <v>1438</v>
      </c>
      <c r="AM990" s="18"/>
      <c r="AN990" s="18"/>
      <c r="AO990" s="18"/>
      <c r="AP990" s="18"/>
      <c r="AQ990" s="18"/>
      <c r="AR990" s="18"/>
      <c r="AS990" s="18"/>
      <c r="AT990" s="18"/>
      <c r="AU990" s="18"/>
      <c r="AV990" s="18"/>
      <c r="AW990" s="18"/>
      <c r="AX990" s="18"/>
      <c r="AY990" s="18"/>
      <c r="AZ990" s="18"/>
      <c r="BA990" s="18"/>
      <c r="BB990" s="18"/>
      <c r="BC990" s="18"/>
      <c r="BD990" s="18"/>
      <c r="BE990" s="18"/>
      <c r="BF990" s="18"/>
      <c r="BG990" s="18"/>
      <c r="BH990" s="18"/>
      <c r="BI990" s="18"/>
      <c r="BJ990" s="18"/>
      <c r="BK990" s="18"/>
      <c r="BL990" s="18"/>
      <c r="BM990" s="18"/>
      <c r="BN990" s="18"/>
      <c r="BO990" s="18"/>
      <c r="BP990" s="18"/>
      <c r="BQ990" s="18"/>
      <c r="BR990" s="18"/>
      <c r="BS990" s="18"/>
      <c r="BT990" s="18"/>
      <c r="BU990" s="18"/>
      <c r="BV990" s="18"/>
      <c r="BW990" s="18"/>
      <c r="BX990" s="18"/>
      <c r="BY990" s="18"/>
      <c r="BZ990" s="18"/>
      <c r="CA990" s="18"/>
      <c r="CB990" s="18"/>
      <c r="CC990" s="18"/>
      <c r="CD990" s="18"/>
      <c r="CE990" s="18"/>
      <c r="CF990" s="18"/>
      <c r="CG990" s="18"/>
      <c r="CH990" s="18"/>
      <c r="CI990" s="18"/>
      <c r="CJ990" s="18"/>
      <c r="CK990" s="18"/>
      <c r="CL990" s="18"/>
      <c r="CM990" s="18"/>
      <c r="CN990" s="18"/>
      <c r="CO990" s="18"/>
      <c r="CP990" s="18"/>
      <c r="CQ990" s="18"/>
      <c r="CR990" s="18"/>
      <c r="CS990" s="18"/>
      <c r="CT990" s="18"/>
      <c r="CU990" s="18"/>
      <c r="CV990" s="18"/>
      <c r="CW990" s="18"/>
      <c r="CX990" s="18"/>
      <c r="CY990" s="18"/>
      <c r="CZ990" s="18"/>
      <c r="DA990" s="18"/>
      <c r="DB990" s="18"/>
      <c r="DC990" s="18"/>
      <c r="DD990" s="18"/>
      <c r="DE990" s="18"/>
      <c r="DF990" s="18"/>
      <c r="DG990" s="18"/>
      <c r="DH990" s="18"/>
      <c r="DI990" s="18"/>
      <c r="DJ990" s="18"/>
      <c r="DK990" s="18"/>
      <c r="DL990" s="18"/>
      <c r="DM990" s="18"/>
      <c r="DN990" s="18"/>
      <c r="DO990" s="18"/>
      <c r="DP990" s="18"/>
      <c r="DQ990" s="18"/>
      <c r="DR990" s="18"/>
      <c r="DS990" s="18"/>
      <c r="DT990" s="18"/>
      <c r="DU990" s="18"/>
      <c r="DV990" s="18"/>
      <c r="DW990" s="18"/>
      <c r="DX990" s="18"/>
      <c r="DY990" s="18"/>
      <c r="DZ990" s="18">
        <v>0</v>
      </c>
      <c r="EA990" s="18"/>
      <c r="EB990" s="18"/>
      <c r="EC990" s="18"/>
      <c r="ED990" s="18"/>
      <c r="EE990" s="18">
        <v>0</v>
      </c>
      <c r="EF990" s="18">
        <v>0</v>
      </c>
      <c r="EG990" s="18">
        <v>0</v>
      </c>
      <c r="EH990" s="18" t="s">
        <v>1439</v>
      </c>
      <c r="EI990" s="18" cm="1">
        <f t="array" ref="EI990">IF(SUMPRODUCT(--(DO990:DS990&lt;&gt;""))=0, 0,1)</f>
        <v>0</v>
      </c>
      <c r="EJ990" s="18" cm="1">
        <f t="array" ref="EJ990">IF(SUMPRODUCT(--(DT990:EG990&lt;&gt;""))=0, 0,1)</f>
        <v>1</v>
      </c>
      <c r="EK990" s="18" cm="1">
        <f t="array" ref="EK990">IF(SUMPRODUCT(--(EC990:EG990&lt;&gt;""))=0, 0,1)</f>
        <v>1</v>
      </c>
      <c r="EL990" s="18" cm="1">
        <f t="array" ref="EL990">IF(SUMPRODUCT(--(EE990:EG990&lt;&gt;""))=0, 0,1)</f>
        <v>1</v>
      </c>
      <c r="EM990" s="18">
        <f t="shared" si="230"/>
        <v>0</v>
      </c>
      <c r="EN990" s="18" t="str">
        <f t="shared" si="231"/>
        <v>NA</v>
      </c>
      <c r="EO990" s="18">
        <f t="shared" si="232"/>
        <v>0</v>
      </c>
      <c r="EP990" s="18">
        <f t="shared" si="233"/>
        <v>0</v>
      </c>
      <c r="EQ990" s="18">
        <f t="shared" si="234"/>
        <v>0</v>
      </c>
      <c r="ER990" s="58" t="s">
        <v>2080</v>
      </c>
      <c r="ES990" s="59">
        <v>43692</v>
      </c>
      <c r="ET990" s="18" t="s">
        <v>1440</v>
      </c>
      <c r="EU990" s="18" t="s">
        <v>1434</v>
      </c>
    </row>
    <row r="991" spans="1:151" ht="15.75" customHeight="1" x14ac:dyDescent="0.2">
      <c r="A991" s="5" t="s">
        <v>378</v>
      </c>
      <c r="B991" s="24" t="s">
        <v>1433</v>
      </c>
      <c r="C991" s="26">
        <v>1</v>
      </c>
      <c r="D991" s="18" t="s">
        <v>1450</v>
      </c>
      <c r="E991" s="18" t="s">
        <v>1441</v>
      </c>
      <c r="F991" s="18" t="s">
        <v>553</v>
      </c>
      <c r="G991" s="18" t="s">
        <v>1429</v>
      </c>
      <c r="H991" s="18" t="s">
        <v>1430</v>
      </c>
      <c r="I991" s="18" t="s">
        <v>363</v>
      </c>
      <c r="J991" s="18" t="s">
        <v>363</v>
      </c>
      <c r="K991" s="18" t="s">
        <v>363</v>
      </c>
      <c r="L991" s="18" t="s">
        <v>363</v>
      </c>
      <c r="M991" s="18" t="s">
        <v>253</v>
      </c>
      <c r="N991" s="56">
        <v>74</v>
      </c>
      <c r="O991" s="18" t="s">
        <v>1435</v>
      </c>
      <c r="P991" s="18" t="s">
        <v>466</v>
      </c>
      <c r="Q991" s="18" t="s">
        <v>254</v>
      </c>
      <c r="R991" s="24" t="s">
        <v>257</v>
      </c>
      <c r="S991" s="24" t="s">
        <v>257</v>
      </c>
      <c r="T991" s="26" t="s">
        <v>257</v>
      </c>
      <c r="U991" s="26" t="s">
        <v>257</v>
      </c>
      <c r="V991" s="26" t="s">
        <v>257</v>
      </c>
      <c r="W991" s="26" t="s">
        <v>257</v>
      </c>
      <c r="X991" s="18" t="s">
        <v>1437</v>
      </c>
      <c r="Y991" s="18">
        <v>1000</v>
      </c>
      <c r="Z991" s="18" t="s">
        <v>474</v>
      </c>
      <c r="AA991" s="18">
        <v>1000</v>
      </c>
      <c r="AB991" s="57" t="s">
        <v>257</v>
      </c>
      <c r="AC991" s="18" t="s">
        <v>475</v>
      </c>
      <c r="AD991" s="18" t="s">
        <v>595</v>
      </c>
      <c r="AE991" s="18" t="s">
        <v>257</v>
      </c>
      <c r="AF991" s="18" t="s">
        <v>257</v>
      </c>
      <c r="AG991" s="18" t="s">
        <v>257</v>
      </c>
      <c r="AH991" s="18" t="s">
        <v>257</v>
      </c>
      <c r="AI991" s="18">
        <v>7</v>
      </c>
      <c r="AJ991" s="18" t="s">
        <v>522</v>
      </c>
      <c r="AK991" s="18">
        <v>7</v>
      </c>
      <c r="AL991" s="18" t="s">
        <v>1438</v>
      </c>
      <c r="AM991" s="18"/>
      <c r="AN991" s="18"/>
      <c r="AO991" s="18"/>
      <c r="AP991" s="18"/>
      <c r="AQ991" s="18"/>
      <c r="AR991" s="18"/>
      <c r="AS991" s="18"/>
      <c r="AT991" s="18"/>
      <c r="AU991" s="18"/>
      <c r="AV991" s="18"/>
      <c r="AW991" s="18"/>
      <c r="AX991" s="18"/>
      <c r="AY991" s="18"/>
      <c r="AZ991" s="18"/>
      <c r="BA991" s="18"/>
      <c r="BB991" s="18"/>
      <c r="BC991" s="18"/>
      <c r="BD991" s="18"/>
      <c r="BE991" s="18"/>
      <c r="BF991" s="18"/>
      <c r="BG991" s="18"/>
      <c r="BH991" s="18"/>
      <c r="BI991" s="18"/>
      <c r="BJ991" s="18"/>
      <c r="BK991" s="18"/>
      <c r="BL991" s="18"/>
      <c r="BM991" s="18"/>
      <c r="BN991" s="18"/>
      <c r="BO991" s="18"/>
      <c r="BP991" s="18"/>
      <c r="BQ991" s="18"/>
      <c r="BR991" s="18"/>
      <c r="BS991" s="18"/>
      <c r="BT991" s="18"/>
      <c r="BU991" s="18"/>
      <c r="BV991" s="18"/>
      <c r="BW991" s="18"/>
      <c r="BX991" s="18"/>
      <c r="BY991" s="18"/>
      <c r="BZ991" s="18"/>
      <c r="CA991" s="18"/>
      <c r="CB991" s="18"/>
      <c r="CC991" s="18"/>
      <c r="CD991" s="18"/>
      <c r="CE991" s="18"/>
      <c r="CF991" s="18"/>
      <c r="CG991" s="18"/>
      <c r="CH991" s="18"/>
      <c r="CI991" s="18"/>
      <c r="CJ991" s="18"/>
      <c r="CK991" s="18"/>
      <c r="CL991" s="18"/>
      <c r="CM991" s="18"/>
      <c r="CN991" s="18"/>
      <c r="CO991" s="18"/>
      <c r="CP991" s="18"/>
      <c r="CQ991" s="18"/>
      <c r="CR991" s="18"/>
      <c r="CS991" s="18"/>
      <c r="CT991" s="18"/>
      <c r="CU991" s="18"/>
      <c r="CV991" s="18"/>
      <c r="CW991" s="18"/>
      <c r="CX991" s="18"/>
      <c r="CY991" s="18"/>
      <c r="CZ991" s="18"/>
      <c r="DA991" s="18"/>
      <c r="DB991" s="18"/>
      <c r="DC991" s="18"/>
      <c r="DD991" s="18"/>
      <c r="DE991" s="18"/>
      <c r="DF991" s="18"/>
      <c r="DG991" s="18"/>
      <c r="DH991" s="18"/>
      <c r="DI991" s="18"/>
      <c r="DJ991" s="18"/>
      <c r="DK991" s="18"/>
      <c r="DL991" s="18"/>
      <c r="DM991" s="18"/>
      <c r="DN991" s="18"/>
      <c r="DO991" s="18"/>
      <c r="DP991" s="18"/>
      <c r="DQ991" s="18"/>
      <c r="DR991" s="18"/>
      <c r="DS991" s="18"/>
      <c r="DT991" s="18"/>
      <c r="DU991" s="18"/>
      <c r="DV991" s="18"/>
      <c r="DW991" s="18"/>
      <c r="DX991" s="18"/>
      <c r="DY991" s="18"/>
      <c r="DZ991" s="18">
        <v>0</v>
      </c>
      <c r="EA991" s="18"/>
      <c r="EB991" s="18"/>
      <c r="EC991" s="18"/>
      <c r="ED991" s="18"/>
      <c r="EE991" s="18">
        <v>1</v>
      </c>
      <c r="EF991" s="18">
        <v>1</v>
      </c>
      <c r="EG991" s="18">
        <v>1</v>
      </c>
      <c r="EH991" s="18" t="s">
        <v>1439</v>
      </c>
      <c r="EI991" s="18" cm="1">
        <f t="array" ref="EI991">IF(SUMPRODUCT(--(DO991:DS991&lt;&gt;""))=0, 0,1)</f>
        <v>0</v>
      </c>
      <c r="EJ991" s="18" cm="1">
        <f t="array" ref="EJ991">IF(SUMPRODUCT(--(DT991:EG991&lt;&gt;""))=0, 0,1)</f>
        <v>1</v>
      </c>
      <c r="EK991" s="18" cm="1">
        <f t="array" ref="EK991">IF(SUMPRODUCT(--(EC991:EG991&lt;&gt;""))=0, 0,1)</f>
        <v>1</v>
      </c>
      <c r="EL991" s="18" cm="1">
        <f t="array" ref="EL991">IF(SUMPRODUCT(--(EE991:EG991&lt;&gt;""))=0, 0,1)</f>
        <v>1</v>
      </c>
      <c r="EM991" s="18">
        <f t="shared" si="230"/>
        <v>1</v>
      </c>
      <c r="EN991" s="18" t="str">
        <f t="shared" si="231"/>
        <v>NA</v>
      </c>
      <c r="EO991" s="18">
        <f t="shared" si="232"/>
        <v>1</v>
      </c>
      <c r="EP991" s="18">
        <f t="shared" si="233"/>
        <v>1</v>
      </c>
      <c r="EQ991" s="18">
        <f t="shared" si="234"/>
        <v>1</v>
      </c>
      <c r="ER991" s="58" t="s">
        <v>2080</v>
      </c>
      <c r="ES991" s="59">
        <v>43692</v>
      </c>
      <c r="ET991" s="18" t="s">
        <v>1440</v>
      </c>
      <c r="EU991" s="18" t="s">
        <v>1434</v>
      </c>
    </row>
    <row r="992" spans="1:151" ht="15.75" customHeight="1" x14ac:dyDescent="0.2">
      <c r="A992" s="5" t="s">
        <v>378</v>
      </c>
      <c r="B992" s="24" t="s">
        <v>1433</v>
      </c>
      <c r="C992" s="26">
        <v>1</v>
      </c>
      <c r="D992" s="18" t="s">
        <v>1450</v>
      </c>
      <c r="E992" s="18" t="s">
        <v>1442</v>
      </c>
      <c r="F992" s="18" t="s">
        <v>553</v>
      </c>
      <c r="G992" s="18" t="s">
        <v>1429</v>
      </c>
      <c r="H992" s="18" t="s">
        <v>1430</v>
      </c>
      <c r="I992" s="18" t="s">
        <v>363</v>
      </c>
      <c r="J992" s="18" t="s">
        <v>363</v>
      </c>
      <c r="K992" s="18" t="s">
        <v>363</v>
      </c>
      <c r="L992" s="18" t="s">
        <v>363</v>
      </c>
      <c r="M992" s="18" t="s">
        <v>253</v>
      </c>
      <c r="N992" s="56">
        <v>74</v>
      </c>
      <c r="O992" s="18" t="s">
        <v>1435</v>
      </c>
      <c r="P992" s="18" t="s">
        <v>466</v>
      </c>
      <c r="Q992" s="18" t="s">
        <v>254</v>
      </c>
      <c r="R992" s="24" t="s">
        <v>257</v>
      </c>
      <c r="S992" s="24" t="s">
        <v>257</v>
      </c>
      <c r="T992" s="26" t="s">
        <v>257</v>
      </c>
      <c r="U992" s="26" t="s">
        <v>257</v>
      </c>
      <c r="V992" s="26" t="s">
        <v>257</v>
      </c>
      <c r="W992" s="26" t="s">
        <v>257</v>
      </c>
      <c r="X992" s="18" t="s">
        <v>1437</v>
      </c>
      <c r="Y992" s="18">
        <v>1000</v>
      </c>
      <c r="Z992" s="18" t="s">
        <v>474</v>
      </c>
      <c r="AA992" s="18">
        <v>1000</v>
      </c>
      <c r="AB992" s="57" t="s">
        <v>257</v>
      </c>
      <c r="AC992" s="18" t="s">
        <v>475</v>
      </c>
      <c r="AD992" s="18" t="s">
        <v>595</v>
      </c>
      <c r="AE992" s="18" t="s">
        <v>257</v>
      </c>
      <c r="AF992" s="18" t="s">
        <v>257</v>
      </c>
      <c r="AG992" s="18" t="s">
        <v>257</v>
      </c>
      <c r="AH992" s="18" t="s">
        <v>257</v>
      </c>
      <c r="AI992" s="18">
        <v>14</v>
      </c>
      <c r="AJ992" s="18" t="s">
        <v>522</v>
      </c>
      <c r="AK992" s="18">
        <v>14</v>
      </c>
      <c r="AL992" s="18" t="s">
        <v>1438</v>
      </c>
      <c r="AM992" s="18"/>
      <c r="AN992" s="18"/>
      <c r="AO992" s="18"/>
      <c r="AP992" s="18"/>
      <c r="AQ992" s="18"/>
      <c r="AR992" s="18"/>
      <c r="AS992" s="18"/>
      <c r="AT992" s="18"/>
      <c r="AU992" s="18"/>
      <c r="AV992" s="18"/>
      <c r="AW992" s="18"/>
      <c r="AX992" s="18"/>
      <c r="AY992" s="18"/>
      <c r="AZ992" s="18"/>
      <c r="BA992" s="18"/>
      <c r="BB992" s="18"/>
      <c r="BC992" s="18"/>
      <c r="BD992" s="18"/>
      <c r="BE992" s="18"/>
      <c r="BF992" s="18"/>
      <c r="BG992" s="18"/>
      <c r="BH992" s="18"/>
      <c r="BI992" s="18"/>
      <c r="BJ992" s="18"/>
      <c r="BK992" s="18"/>
      <c r="BL992" s="18"/>
      <c r="BM992" s="18"/>
      <c r="BN992" s="18"/>
      <c r="BO992" s="18"/>
      <c r="BP992" s="18"/>
      <c r="BQ992" s="18"/>
      <c r="BR992" s="18"/>
      <c r="BS992" s="18"/>
      <c r="BT992" s="18"/>
      <c r="BU992" s="18"/>
      <c r="BV992" s="18"/>
      <c r="BW992" s="18"/>
      <c r="BX992" s="18"/>
      <c r="BY992" s="18"/>
      <c r="BZ992" s="18"/>
      <c r="CA992" s="18"/>
      <c r="CB992" s="18"/>
      <c r="CC992" s="18"/>
      <c r="CD992" s="18"/>
      <c r="CE992" s="18"/>
      <c r="CF992" s="18"/>
      <c r="CG992" s="18"/>
      <c r="CH992" s="18"/>
      <c r="CI992" s="18"/>
      <c r="CJ992" s="18"/>
      <c r="CK992" s="18"/>
      <c r="CL992" s="18"/>
      <c r="CM992" s="18"/>
      <c r="CN992" s="18"/>
      <c r="CO992" s="18"/>
      <c r="CP992" s="18"/>
      <c r="CQ992" s="18"/>
      <c r="CR992" s="18"/>
      <c r="CS992" s="18"/>
      <c r="CT992" s="18"/>
      <c r="CU992" s="18"/>
      <c r="CV992" s="18"/>
      <c r="CW992" s="18"/>
      <c r="CX992" s="18"/>
      <c r="CY992" s="18"/>
      <c r="CZ992" s="18"/>
      <c r="DA992" s="18"/>
      <c r="DB992" s="18"/>
      <c r="DC992" s="18"/>
      <c r="DD992" s="18"/>
      <c r="DE992" s="18"/>
      <c r="DF992" s="18"/>
      <c r="DG992" s="18"/>
      <c r="DH992" s="18"/>
      <c r="DI992" s="18"/>
      <c r="DJ992" s="18"/>
      <c r="DK992" s="18"/>
      <c r="DL992" s="18"/>
      <c r="DM992" s="18"/>
      <c r="DN992" s="18"/>
      <c r="DO992" s="18"/>
      <c r="DP992" s="18"/>
      <c r="DQ992" s="18"/>
      <c r="DR992" s="18"/>
      <c r="DS992" s="18"/>
      <c r="DT992" s="18"/>
      <c r="DU992" s="18"/>
      <c r="DV992" s="18"/>
      <c r="DW992" s="18"/>
      <c r="DX992" s="18"/>
      <c r="DY992" s="18"/>
      <c r="DZ992" s="18">
        <v>1</v>
      </c>
      <c r="EA992" s="18"/>
      <c r="EB992" s="18"/>
      <c r="EC992" s="18"/>
      <c r="ED992" s="18"/>
      <c r="EE992" s="18">
        <v>1</v>
      </c>
      <c r="EF992" s="18">
        <v>1</v>
      </c>
      <c r="EG992" s="18">
        <v>1</v>
      </c>
      <c r="EH992" s="18" t="s">
        <v>1439</v>
      </c>
      <c r="EI992" s="18" cm="1">
        <f t="array" ref="EI992">IF(SUMPRODUCT(--(DO992:DS992&lt;&gt;""))=0, 0,1)</f>
        <v>0</v>
      </c>
      <c r="EJ992" s="18" cm="1">
        <f t="array" ref="EJ992">IF(SUMPRODUCT(--(DT992:EG992&lt;&gt;""))=0, 0,1)</f>
        <v>1</v>
      </c>
      <c r="EK992" s="18" cm="1">
        <f t="array" ref="EK992">IF(SUMPRODUCT(--(EC992:EG992&lt;&gt;""))=0, 0,1)</f>
        <v>1</v>
      </c>
      <c r="EL992" s="18" cm="1">
        <f t="array" ref="EL992">IF(SUMPRODUCT(--(EE992:EG992&lt;&gt;""))=0, 0,1)</f>
        <v>1</v>
      </c>
      <c r="EM992" s="18">
        <f t="shared" si="230"/>
        <v>1</v>
      </c>
      <c r="EN992" s="18" t="str">
        <f t="shared" si="231"/>
        <v>NA</v>
      </c>
      <c r="EO992" s="18">
        <f t="shared" si="232"/>
        <v>1</v>
      </c>
      <c r="EP992" s="18">
        <f t="shared" si="233"/>
        <v>1</v>
      </c>
      <c r="EQ992" s="18">
        <f t="shared" si="234"/>
        <v>1</v>
      </c>
      <c r="ER992" s="58" t="s">
        <v>2080</v>
      </c>
      <c r="ES992" s="59">
        <v>43692</v>
      </c>
      <c r="ET992" s="18" t="s">
        <v>1440</v>
      </c>
      <c r="EU992" s="18" t="s">
        <v>1434</v>
      </c>
    </row>
    <row r="993" spans="1:151" ht="15.75" customHeight="1" x14ac:dyDescent="0.2">
      <c r="A993" s="5" t="s">
        <v>378</v>
      </c>
      <c r="B993" s="24" t="s">
        <v>1433</v>
      </c>
      <c r="C993" s="26">
        <v>1</v>
      </c>
      <c r="D993" s="18" t="s">
        <v>1450</v>
      </c>
      <c r="E993" s="18" t="s">
        <v>1443</v>
      </c>
      <c r="F993" s="18" t="s">
        <v>553</v>
      </c>
      <c r="G993" s="18" t="s">
        <v>1429</v>
      </c>
      <c r="H993" s="18" t="s">
        <v>1430</v>
      </c>
      <c r="I993" s="18" t="s">
        <v>363</v>
      </c>
      <c r="J993" s="18" t="s">
        <v>363</v>
      </c>
      <c r="K993" s="18" t="s">
        <v>363</v>
      </c>
      <c r="L993" s="18" t="s">
        <v>363</v>
      </c>
      <c r="M993" s="18" t="s">
        <v>253</v>
      </c>
      <c r="N993" s="56">
        <v>74</v>
      </c>
      <c r="O993" s="18" t="s">
        <v>1435</v>
      </c>
      <c r="P993" s="18" t="s">
        <v>466</v>
      </c>
      <c r="Q993" s="18" t="s">
        <v>254</v>
      </c>
      <c r="R993" s="24" t="s">
        <v>257</v>
      </c>
      <c r="S993" s="24" t="s">
        <v>257</v>
      </c>
      <c r="T993" s="26" t="s">
        <v>257</v>
      </c>
      <c r="U993" s="26" t="s">
        <v>257</v>
      </c>
      <c r="V993" s="26" t="s">
        <v>257</v>
      </c>
      <c r="W993" s="26" t="s">
        <v>257</v>
      </c>
      <c r="X993" s="18" t="s">
        <v>1437</v>
      </c>
      <c r="Y993" s="18">
        <v>1000</v>
      </c>
      <c r="Z993" s="18" t="s">
        <v>474</v>
      </c>
      <c r="AA993" s="18">
        <v>1000</v>
      </c>
      <c r="AB993" s="57" t="s">
        <v>257</v>
      </c>
      <c r="AC993" s="18" t="s">
        <v>475</v>
      </c>
      <c r="AD993" s="18" t="s">
        <v>595</v>
      </c>
      <c r="AE993" s="18" t="s">
        <v>257</v>
      </c>
      <c r="AF993" s="18" t="s">
        <v>257</v>
      </c>
      <c r="AG993" s="18" t="s">
        <v>257</v>
      </c>
      <c r="AH993" s="18" t="s">
        <v>257</v>
      </c>
      <c r="AI993" s="18">
        <v>21</v>
      </c>
      <c r="AJ993" s="18" t="s">
        <v>522</v>
      </c>
      <c r="AK993" s="18">
        <v>21</v>
      </c>
      <c r="AL993" s="18" t="s">
        <v>1438</v>
      </c>
      <c r="AM993" s="18"/>
      <c r="AN993" s="18"/>
      <c r="AO993" s="18"/>
      <c r="AP993" s="18"/>
      <c r="AQ993" s="18"/>
      <c r="AR993" s="18"/>
      <c r="AS993" s="18"/>
      <c r="AT993" s="18"/>
      <c r="AU993" s="18"/>
      <c r="AV993" s="18"/>
      <c r="AW993" s="18"/>
      <c r="AX993" s="18"/>
      <c r="AY993" s="18"/>
      <c r="AZ993" s="18"/>
      <c r="BA993" s="18"/>
      <c r="BB993" s="18"/>
      <c r="BC993" s="18"/>
      <c r="BD993" s="18"/>
      <c r="BE993" s="18"/>
      <c r="BF993" s="18"/>
      <c r="BG993" s="18"/>
      <c r="BH993" s="18"/>
      <c r="BI993" s="18"/>
      <c r="BJ993" s="18"/>
      <c r="BK993" s="18"/>
      <c r="BL993" s="18"/>
      <c r="BM993" s="18"/>
      <c r="BN993" s="18"/>
      <c r="BO993" s="18"/>
      <c r="BP993" s="18"/>
      <c r="BQ993" s="18"/>
      <c r="BR993" s="18"/>
      <c r="BS993" s="18"/>
      <c r="BT993" s="18"/>
      <c r="BU993" s="18"/>
      <c r="BV993" s="18"/>
      <c r="BW993" s="18"/>
      <c r="BX993" s="18"/>
      <c r="BY993" s="18"/>
      <c r="BZ993" s="18"/>
      <c r="CA993" s="18"/>
      <c r="CB993" s="18"/>
      <c r="CC993" s="18"/>
      <c r="CD993" s="18"/>
      <c r="CE993" s="18"/>
      <c r="CF993" s="18"/>
      <c r="CG993" s="18"/>
      <c r="CH993" s="18"/>
      <c r="CI993" s="18"/>
      <c r="CJ993" s="18"/>
      <c r="CK993" s="18"/>
      <c r="CL993" s="18"/>
      <c r="CM993" s="18"/>
      <c r="CN993" s="18"/>
      <c r="CO993" s="18"/>
      <c r="CP993" s="18"/>
      <c r="CQ993" s="18"/>
      <c r="CR993" s="18"/>
      <c r="CS993" s="18"/>
      <c r="CT993" s="18"/>
      <c r="CU993" s="18"/>
      <c r="CV993" s="18"/>
      <c r="CW993" s="18"/>
      <c r="CX993" s="18"/>
      <c r="CY993" s="18"/>
      <c r="CZ993" s="18"/>
      <c r="DA993" s="18"/>
      <c r="DB993" s="18"/>
      <c r="DC993" s="18"/>
      <c r="DD993" s="18"/>
      <c r="DE993" s="18"/>
      <c r="DF993" s="18"/>
      <c r="DG993" s="18"/>
      <c r="DH993" s="18"/>
      <c r="DI993" s="18"/>
      <c r="DJ993" s="18"/>
      <c r="DK993" s="18"/>
      <c r="DL993" s="18"/>
      <c r="DM993" s="18"/>
      <c r="DN993" s="18"/>
      <c r="DO993" s="18"/>
      <c r="DP993" s="18"/>
      <c r="DQ993" s="18"/>
      <c r="DR993" s="18"/>
      <c r="DS993" s="18"/>
      <c r="DT993" s="18"/>
      <c r="DU993" s="18"/>
      <c r="DV993" s="18"/>
      <c r="DW993" s="18"/>
      <c r="DX993" s="18"/>
      <c r="DY993" s="18"/>
      <c r="DZ993" s="18">
        <v>0</v>
      </c>
      <c r="EA993" s="18"/>
      <c r="EB993" s="18"/>
      <c r="EC993" s="18"/>
      <c r="ED993" s="18"/>
      <c r="EE993" s="18">
        <v>1</v>
      </c>
      <c r="EF993" s="18">
        <v>0</v>
      </c>
      <c r="EG993" s="18">
        <v>1</v>
      </c>
      <c r="EH993" s="18" t="s">
        <v>1439</v>
      </c>
      <c r="EI993" s="18" cm="1">
        <f t="array" ref="EI993">IF(SUMPRODUCT(--(DO993:DS993&lt;&gt;""))=0, 0,1)</f>
        <v>0</v>
      </c>
      <c r="EJ993" s="18" cm="1">
        <f t="array" ref="EJ993">IF(SUMPRODUCT(--(DT993:EG993&lt;&gt;""))=0, 0,1)</f>
        <v>1</v>
      </c>
      <c r="EK993" s="18" cm="1">
        <f t="array" ref="EK993">IF(SUMPRODUCT(--(EC993:EG993&lt;&gt;""))=0, 0,1)</f>
        <v>1</v>
      </c>
      <c r="EL993" s="18" cm="1">
        <f t="array" ref="EL993">IF(SUMPRODUCT(--(EE993:EG993&lt;&gt;""))=0, 0,1)</f>
        <v>1</v>
      </c>
      <c r="EM993" s="18">
        <f t="shared" si="230"/>
        <v>1</v>
      </c>
      <c r="EN993" s="18" t="str">
        <f t="shared" si="231"/>
        <v>NA</v>
      </c>
      <c r="EO993" s="18">
        <f t="shared" si="232"/>
        <v>1</v>
      </c>
      <c r="EP993" s="18">
        <f t="shared" si="233"/>
        <v>1</v>
      </c>
      <c r="EQ993" s="18">
        <f t="shared" si="234"/>
        <v>1</v>
      </c>
      <c r="ER993" s="58" t="s">
        <v>2080</v>
      </c>
      <c r="ES993" s="59">
        <v>43692</v>
      </c>
      <c r="ET993" s="18" t="s">
        <v>1440</v>
      </c>
      <c r="EU993" s="18" t="s">
        <v>1434</v>
      </c>
    </row>
    <row r="994" spans="1:151" ht="15.75" customHeight="1" x14ac:dyDescent="0.2">
      <c r="A994" s="5" t="s">
        <v>381</v>
      </c>
      <c r="B994" s="24" t="s">
        <v>1451</v>
      </c>
      <c r="C994" s="26">
        <v>1</v>
      </c>
      <c r="D994" s="18" t="s">
        <v>1454</v>
      </c>
      <c r="E994" s="18" t="s">
        <v>257</v>
      </c>
      <c r="F994" s="18" t="s">
        <v>553</v>
      </c>
      <c r="G994" s="18" t="s">
        <v>641</v>
      </c>
      <c r="H994" s="18" t="s">
        <v>642</v>
      </c>
      <c r="I994" s="18" t="s">
        <v>363</v>
      </c>
      <c r="J994" s="18" t="s">
        <v>363</v>
      </c>
      <c r="K994" s="18" t="s">
        <v>363</v>
      </c>
      <c r="L994" s="18" t="s">
        <v>363</v>
      </c>
      <c r="M994" s="18" t="s">
        <v>253</v>
      </c>
      <c r="N994" s="56">
        <v>74</v>
      </c>
      <c r="O994" s="18" t="s">
        <v>1453</v>
      </c>
      <c r="P994" s="18" t="s">
        <v>261</v>
      </c>
      <c r="Q994" s="18" t="s">
        <v>254</v>
      </c>
      <c r="R994" s="24" t="s">
        <v>257</v>
      </c>
      <c r="S994" s="24" t="s">
        <v>257</v>
      </c>
      <c r="T994" s="26" t="s">
        <v>917</v>
      </c>
      <c r="U994" s="26" t="s">
        <v>595</v>
      </c>
      <c r="V994" s="26" t="s">
        <v>1455</v>
      </c>
      <c r="W994" s="26" t="s">
        <v>1456</v>
      </c>
      <c r="X994" s="18" t="s">
        <v>1454</v>
      </c>
      <c r="Y994" s="18">
        <v>50</v>
      </c>
      <c r="Z994" s="18" t="s">
        <v>599</v>
      </c>
      <c r="AA994" s="18">
        <v>50</v>
      </c>
      <c r="AB994" s="57" t="s">
        <v>257</v>
      </c>
      <c r="AC994" s="18" t="s">
        <v>595</v>
      </c>
      <c r="AD994" s="18" t="s">
        <v>595</v>
      </c>
      <c r="AE994" s="18" t="s">
        <v>595</v>
      </c>
      <c r="AF994" s="18" t="s">
        <v>595</v>
      </c>
      <c r="AG994" s="18" t="s">
        <v>595</v>
      </c>
      <c r="AH994" s="18" t="s">
        <v>595</v>
      </c>
      <c r="AI994" s="18" t="s">
        <v>595</v>
      </c>
      <c r="AJ994" s="18" t="s">
        <v>595</v>
      </c>
      <c r="AK994" s="18" t="s">
        <v>595</v>
      </c>
      <c r="AL994" s="18" t="s">
        <v>1457</v>
      </c>
      <c r="AM994" s="18"/>
      <c r="AN994" s="18"/>
      <c r="AO994" s="18"/>
      <c r="AP994" s="18"/>
      <c r="AQ994" s="18"/>
      <c r="AR994" s="18"/>
      <c r="AS994" s="18"/>
      <c r="AT994" s="18"/>
      <c r="AU994" s="18"/>
      <c r="AV994" s="18"/>
      <c r="AW994" s="18"/>
      <c r="AX994" s="18"/>
      <c r="AY994" s="18"/>
      <c r="AZ994" s="18"/>
      <c r="BA994" s="18"/>
      <c r="BB994" s="18"/>
      <c r="BC994" s="18"/>
      <c r="BD994" s="18"/>
      <c r="BE994" s="18"/>
      <c r="BF994" s="18"/>
      <c r="BG994" s="18"/>
      <c r="BH994" s="18"/>
      <c r="BI994" s="18"/>
      <c r="BJ994" s="18"/>
      <c r="BK994" s="18"/>
      <c r="BL994" s="18"/>
      <c r="BM994" s="18"/>
      <c r="BN994" s="18"/>
      <c r="BO994" s="18"/>
      <c r="BP994" s="18"/>
      <c r="BQ994" s="18"/>
      <c r="BR994" s="18"/>
      <c r="BS994" s="18"/>
      <c r="BT994" s="18"/>
      <c r="BU994" s="18"/>
      <c r="BV994" s="18"/>
      <c r="BW994" s="18"/>
      <c r="BX994" s="18"/>
      <c r="BY994" s="18"/>
      <c r="BZ994" s="18"/>
      <c r="CA994" s="18"/>
      <c r="CB994" s="18"/>
      <c r="CC994" s="18"/>
      <c r="CD994" s="18"/>
      <c r="CE994" s="18"/>
      <c r="CF994" s="18"/>
      <c r="CG994" s="18"/>
      <c r="CH994" s="18"/>
      <c r="CI994" s="18"/>
      <c r="CJ994" s="18"/>
      <c r="CK994" s="18"/>
      <c r="CL994" s="18"/>
      <c r="CM994" s="18"/>
      <c r="CN994" s="18"/>
      <c r="CO994" s="18"/>
      <c r="CP994" s="18"/>
      <c r="CQ994" s="18"/>
      <c r="CR994" s="18"/>
      <c r="CS994" s="18"/>
      <c r="CT994" s="18"/>
      <c r="CU994" s="18"/>
      <c r="CV994" s="18"/>
      <c r="CW994" s="18"/>
      <c r="CX994" s="18"/>
      <c r="CY994" s="18"/>
      <c r="CZ994" s="18"/>
      <c r="DA994" s="18"/>
      <c r="DB994" s="18"/>
      <c r="DC994" s="18"/>
      <c r="DD994" s="18"/>
      <c r="DE994" s="18"/>
      <c r="DF994" s="18"/>
      <c r="DG994" s="18"/>
      <c r="DH994" s="18"/>
      <c r="DI994" s="18"/>
      <c r="DJ994" s="18"/>
      <c r="DK994" s="18"/>
      <c r="DL994" s="18"/>
      <c r="DM994" s="18"/>
      <c r="DN994" s="18"/>
      <c r="DO994" s="18"/>
      <c r="DP994" s="18">
        <v>0</v>
      </c>
      <c r="DQ994" s="18">
        <v>0</v>
      </c>
      <c r="DR994" s="18">
        <v>0</v>
      </c>
      <c r="DS994" s="18"/>
      <c r="DT994" s="18"/>
      <c r="DU994" s="18"/>
      <c r="DV994" s="18"/>
      <c r="DW994" s="18"/>
      <c r="DX994" s="18"/>
      <c r="DY994" s="18"/>
      <c r="DZ994" s="18"/>
      <c r="EA994" s="18"/>
      <c r="EB994" s="18"/>
      <c r="EC994" s="18"/>
      <c r="ED994" s="18"/>
      <c r="EE994" s="18"/>
      <c r="EF994" s="18"/>
      <c r="EG994" s="18"/>
      <c r="EH994" s="18" t="s">
        <v>1458</v>
      </c>
      <c r="EI994" s="18" cm="1">
        <f t="array" ref="EI994">IF(SUMPRODUCT(--(DO994:DS994&lt;&gt;""))=0, 0,1)</f>
        <v>1</v>
      </c>
      <c r="EJ994" s="18" cm="1">
        <f t="array" ref="EJ994">IF(SUMPRODUCT(--(DT994:EG994&lt;&gt;""))=0, 0,1)</f>
        <v>0</v>
      </c>
      <c r="EK994" s="18" cm="1">
        <f t="array" ref="EK994">IF(SUMPRODUCT(--(EC994:EG994&lt;&gt;""))=0, 0,1)</f>
        <v>0</v>
      </c>
      <c r="EL994" s="18" cm="1">
        <f t="array" ref="EL994">IF(SUMPRODUCT(--(EE994:EG994&lt;&gt;""))=0, 0,1)</f>
        <v>0</v>
      </c>
      <c r="EM994" s="18">
        <f t="shared" si="230"/>
        <v>0</v>
      </c>
      <c r="EN994" s="18">
        <f t="shared" si="231"/>
        <v>0</v>
      </c>
      <c r="EO994" s="18" t="str">
        <f t="shared" si="232"/>
        <v>NA</v>
      </c>
      <c r="EP994" s="18" t="str">
        <f t="shared" si="233"/>
        <v>NA</v>
      </c>
      <c r="EQ994" s="18" t="str">
        <f t="shared" si="234"/>
        <v>NA</v>
      </c>
      <c r="ER994" s="58" t="s">
        <v>2080</v>
      </c>
      <c r="ES994" s="59">
        <v>43692</v>
      </c>
      <c r="ET994" s="18" t="s">
        <v>1459</v>
      </c>
      <c r="EU994" s="18" t="s">
        <v>1452</v>
      </c>
    </row>
    <row r="995" spans="1:151" ht="15.75" customHeight="1" x14ac:dyDescent="0.2">
      <c r="A995" s="5" t="s">
        <v>381</v>
      </c>
      <c r="B995" s="24" t="s">
        <v>1451</v>
      </c>
      <c r="C995" s="26">
        <v>1</v>
      </c>
      <c r="D995" s="18" t="s">
        <v>1460</v>
      </c>
      <c r="E995" s="18" t="s">
        <v>257</v>
      </c>
      <c r="F995" s="18" t="s">
        <v>553</v>
      </c>
      <c r="G995" s="18" t="s">
        <v>641</v>
      </c>
      <c r="H995" s="18" t="s">
        <v>642</v>
      </c>
      <c r="I995" s="18" t="s">
        <v>363</v>
      </c>
      <c r="J995" s="18" t="s">
        <v>363</v>
      </c>
      <c r="K995" s="18" t="s">
        <v>363</v>
      </c>
      <c r="L995" s="18" t="s">
        <v>363</v>
      </c>
      <c r="M995" s="18" t="s">
        <v>253</v>
      </c>
      <c r="N995" s="56">
        <v>74</v>
      </c>
      <c r="O995" s="18" t="s">
        <v>1453</v>
      </c>
      <c r="P995" s="18" t="s">
        <v>261</v>
      </c>
      <c r="Q995" s="18" t="s">
        <v>254</v>
      </c>
      <c r="R995" s="24" t="s">
        <v>257</v>
      </c>
      <c r="S995" s="24" t="s">
        <v>257</v>
      </c>
      <c r="T995" s="26" t="s">
        <v>917</v>
      </c>
      <c r="U995" s="26" t="s">
        <v>595</v>
      </c>
      <c r="V995" s="26" t="s">
        <v>1455</v>
      </c>
      <c r="W995" s="26" t="s">
        <v>1456</v>
      </c>
      <c r="X995" s="18" t="s">
        <v>1460</v>
      </c>
      <c r="Y995" s="18">
        <v>50</v>
      </c>
      <c r="Z995" s="18" t="s">
        <v>599</v>
      </c>
      <c r="AA995" s="18">
        <v>50</v>
      </c>
      <c r="AB995" s="57" t="s">
        <v>257</v>
      </c>
      <c r="AC995" s="18" t="s">
        <v>595</v>
      </c>
      <c r="AD995" s="18" t="s">
        <v>595</v>
      </c>
      <c r="AE995" s="18" t="s">
        <v>595</v>
      </c>
      <c r="AF995" s="18" t="s">
        <v>595</v>
      </c>
      <c r="AG995" s="18" t="s">
        <v>595</v>
      </c>
      <c r="AH995" s="18" t="s">
        <v>595</v>
      </c>
      <c r="AI995" s="18" t="s">
        <v>595</v>
      </c>
      <c r="AJ995" s="18" t="s">
        <v>595</v>
      </c>
      <c r="AK995" s="18" t="s">
        <v>595</v>
      </c>
      <c r="AL995" s="18" t="s">
        <v>1457</v>
      </c>
      <c r="AM995" s="18"/>
      <c r="AN995" s="18"/>
      <c r="AO995" s="18"/>
      <c r="AP995" s="18"/>
      <c r="AQ995" s="18"/>
      <c r="AR995" s="18"/>
      <c r="AS995" s="18"/>
      <c r="AT995" s="18"/>
      <c r="AU995" s="18"/>
      <c r="AV995" s="18"/>
      <c r="AW995" s="18"/>
      <c r="AX995" s="18"/>
      <c r="AY995" s="18"/>
      <c r="AZ995" s="18"/>
      <c r="BA995" s="18"/>
      <c r="BB995" s="18"/>
      <c r="BC995" s="18"/>
      <c r="BD995" s="18"/>
      <c r="BE995" s="18"/>
      <c r="BF995" s="18"/>
      <c r="BG995" s="18"/>
      <c r="BH995" s="18"/>
      <c r="BI995" s="18"/>
      <c r="BJ995" s="18"/>
      <c r="BK995" s="18"/>
      <c r="BL995" s="18"/>
      <c r="BM995" s="18"/>
      <c r="BN995" s="18"/>
      <c r="BO995" s="18"/>
      <c r="BP995" s="18"/>
      <c r="BQ995" s="18"/>
      <c r="BR995" s="18"/>
      <c r="BS995" s="18"/>
      <c r="BT995" s="18"/>
      <c r="BU995" s="18"/>
      <c r="BV995" s="18"/>
      <c r="BW995" s="18"/>
      <c r="BX995" s="18"/>
      <c r="BY995" s="18"/>
      <c r="BZ995" s="18"/>
      <c r="CA995" s="18"/>
      <c r="CB995" s="18"/>
      <c r="CC995" s="18"/>
      <c r="CD995" s="18"/>
      <c r="CE995" s="18"/>
      <c r="CF995" s="18"/>
      <c r="CG995" s="18"/>
      <c r="CH995" s="18"/>
      <c r="CI995" s="18"/>
      <c r="CJ995" s="18"/>
      <c r="CK995" s="18"/>
      <c r="CL995" s="18"/>
      <c r="CM995" s="18"/>
      <c r="CN995" s="18"/>
      <c r="CO995" s="18"/>
      <c r="CP995" s="18"/>
      <c r="CQ995" s="18"/>
      <c r="CR995" s="18"/>
      <c r="CS995" s="18"/>
      <c r="CT995" s="18"/>
      <c r="CU995" s="18"/>
      <c r="CV995" s="18"/>
      <c r="CW995" s="18"/>
      <c r="CX995" s="18"/>
      <c r="CY995" s="18"/>
      <c r="CZ995" s="18"/>
      <c r="DA995" s="18"/>
      <c r="DB995" s="18"/>
      <c r="DC995" s="18"/>
      <c r="DD995" s="18"/>
      <c r="DE995" s="18"/>
      <c r="DF995" s="18"/>
      <c r="DG995" s="18"/>
      <c r="DH995" s="18"/>
      <c r="DI995" s="18"/>
      <c r="DJ995" s="18"/>
      <c r="DK995" s="18"/>
      <c r="DL995" s="18"/>
      <c r="DM995" s="18"/>
      <c r="DN995" s="18"/>
      <c r="DO995" s="18"/>
      <c r="DP995" s="18">
        <v>0</v>
      </c>
      <c r="DQ995" s="18">
        <v>0</v>
      </c>
      <c r="DR995" s="18">
        <v>0</v>
      </c>
      <c r="DS995" s="18"/>
      <c r="DT995" s="18"/>
      <c r="DU995" s="18"/>
      <c r="DV995" s="18"/>
      <c r="DW995" s="18"/>
      <c r="DX995" s="18"/>
      <c r="DY995" s="18"/>
      <c r="DZ995" s="18"/>
      <c r="EA995" s="18"/>
      <c r="EB995" s="18"/>
      <c r="EC995" s="18"/>
      <c r="ED995" s="18"/>
      <c r="EE995" s="18"/>
      <c r="EF995" s="18"/>
      <c r="EG995" s="18"/>
      <c r="EH995" s="18" t="s">
        <v>1458</v>
      </c>
      <c r="EI995" s="18" cm="1">
        <f t="array" ref="EI995">IF(SUMPRODUCT(--(DO995:DS995&lt;&gt;""))=0, 0,1)</f>
        <v>1</v>
      </c>
      <c r="EJ995" s="18" cm="1">
        <f t="array" ref="EJ995">IF(SUMPRODUCT(--(DT995:EG995&lt;&gt;""))=0, 0,1)</f>
        <v>0</v>
      </c>
      <c r="EK995" s="18" cm="1">
        <f t="array" ref="EK995">IF(SUMPRODUCT(--(EC995:EG995&lt;&gt;""))=0, 0,1)</f>
        <v>0</v>
      </c>
      <c r="EL995" s="18" cm="1">
        <f t="array" ref="EL995">IF(SUMPRODUCT(--(EE995:EG995&lt;&gt;""))=0, 0,1)</f>
        <v>0</v>
      </c>
      <c r="EM995" s="18">
        <f t="shared" si="230"/>
        <v>0</v>
      </c>
      <c r="EN995" s="18">
        <f t="shared" si="231"/>
        <v>0</v>
      </c>
      <c r="EO995" s="18" t="str">
        <f t="shared" si="232"/>
        <v>NA</v>
      </c>
      <c r="EP995" s="18" t="str">
        <f t="shared" si="233"/>
        <v>NA</v>
      </c>
      <c r="EQ995" s="18" t="str">
        <f t="shared" si="234"/>
        <v>NA</v>
      </c>
      <c r="ER995" s="58" t="s">
        <v>2080</v>
      </c>
      <c r="ES995" s="59">
        <v>43692</v>
      </c>
      <c r="ET995" s="18" t="s">
        <v>1459</v>
      </c>
      <c r="EU995" s="18" t="s">
        <v>1452</v>
      </c>
    </row>
    <row r="996" spans="1:151" ht="15.75" customHeight="1" x14ac:dyDescent="0.2">
      <c r="A996" s="5" t="s">
        <v>381</v>
      </c>
      <c r="B996" s="24" t="s">
        <v>1451</v>
      </c>
      <c r="C996" s="26">
        <v>1</v>
      </c>
      <c r="D996" s="18" t="s">
        <v>1461</v>
      </c>
      <c r="E996" s="18" t="s">
        <v>257</v>
      </c>
      <c r="F996" s="18" t="s">
        <v>553</v>
      </c>
      <c r="G996" s="18" t="s">
        <v>641</v>
      </c>
      <c r="H996" s="18" t="s">
        <v>642</v>
      </c>
      <c r="I996" s="18" t="s">
        <v>363</v>
      </c>
      <c r="J996" s="18" t="s">
        <v>363</v>
      </c>
      <c r="K996" s="18" t="s">
        <v>363</v>
      </c>
      <c r="L996" s="18" t="s">
        <v>363</v>
      </c>
      <c r="M996" s="18" t="s">
        <v>253</v>
      </c>
      <c r="N996" s="56">
        <v>74</v>
      </c>
      <c r="O996" s="18" t="s">
        <v>1453</v>
      </c>
      <c r="P996" s="18" t="s">
        <v>261</v>
      </c>
      <c r="Q996" s="18" t="s">
        <v>254</v>
      </c>
      <c r="R996" s="24" t="s">
        <v>257</v>
      </c>
      <c r="S996" s="24" t="s">
        <v>257</v>
      </c>
      <c r="T996" s="26" t="s">
        <v>917</v>
      </c>
      <c r="U996" s="26" t="s">
        <v>595</v>
      </c>
      <c r="V996" s="26" t="s">
        <v>1455</v>
      </c>
      <c r="W996" s="26" t="s">
        <v>1456</v>
      </c>
      <c r="X996" s="18" t="s">
        <v>1461</v>
      </c>
      <c r="Y996" s="18">
        <v>50</v>
      </c>
      <c r="Z996" s="18" t="s">
        <v>599</v>
      </c>
      <c r="AA996" s="18">
        <v>50</v>
      </c>
      <c r="AB996" s="57" t="s">
        <v>257</v>
      </c>
      <c r="AC996" s="18" t="s">
        <v>595</v>
      </c>
      <c r="AD996" s="18" t="s">
        <v>595</v>
      </c>
      <c r="AE996" s="18" t="s">
        <v>595</v>
      </c>
      <c r="AF996" s="18" t="s">
        <v>595</v>
      </c>
      <c r="AG996" s="18" t="s">
        <v>595</v>
      </c>
      <c r="AH996" s="18" t="s">
        <v>595</v>
      </c>
      <c r="AI996" s="18" t="s">
        <v>595</v>
      </c>
      <c r="AJ996" s="18" t="s">
        <v>595</v>
      </c>
      <c r="AK996" s="18" t="s">
        <v>595</v>
      </c>
      <c r="AL996" s="18" t="s">
        <v>1457</v>
      </c>
      <c r="AM996" s="18"/>
      <c r="AN996" s="18"/>
      <c r="AO996" s="18"/>
      <c r="AP996" s="18"/>
      <c r="AQ996" s="18"/>
      <c r="AR996" s="18"/>
      <c r="AS996" s="18"/>
      <c r="AT996" s="18"/>
      <c r="AU996" s="18"/>
      <c r="AV996" s="18"/>
      <c r="AW996" s="18"/>
      <c r="AX996" s="18"/>
      <c r="AY996" s="18"/>
      <c r="AZ996" s="18"/>
      <c r="BA996" s="18"/>
      <c r="BB996" s="18"/>
      <c r="BC996" s="18"/>
      <c r="BD996" s="18"/>
      <c r="BE996" s="18"/>
      <c r="BF996" s="18"/>
      <c r="BG996" s="18"/>
      <c r="BH996" s="18"/>
      <c r="BI996" s="18"/>
      <c r="BJ996" s="18"/>
      <c r="BK996" s="18"/>
      <c r="BL996" s="18"/>
      <c r="BM996" s="18"/>
      <c r="BN996" s="18"/>
      <c r="BO996" s="18"/>
      <c r="BP996" s="18"/>
      <c r="BQ996" s="18"/>
      <c r="BR996" s="18"/>
      <c r="BS996" s="18"/>
      <c r="BT996" s="18"/>
      <c r="BU996" s="18"/>
      <c r="BV996" s="18"/>
      <c r="BW996" s="18"/>
      <c r="BX996" s="18"/>
      <c r="BY996" s="18"/>
      <c r="BZ996" s="18"/>
      <c r="CA996" s="18"/>
      <c r="CB996" s="18"/>
      <c r="CC996" s="18"/>
      <c r="CD996" s="18"/>
      <c r="CE996" s="18"/>
      <c r="CF996" s="18"/>
      <c r="CG996" s="18"/>
      <c r="CH996" s="18"/>
      <c r="CI996" s="18"/>
      <c r="CJ996" s="18"/>
      <c r="CK996" s="18"/>
      <c r="CL996" s="18"/>
      <c r="CM996" s="18"/>
      <c r="CN996" s="18"/>
      <c r="CO996" s="18"/>
      <c r="CP996" s="18"/>
      <c r="CQ996" s="18"/>
      <c r="CR996" s="18"/>
      <c r="CS996" s="18"/>
      <c r="CT996" s="18"/>
      <c r="CU996" s="18"/>
      <c r="CV996" s="18"/>
      <c r="CW996" s="18"/>
      <c r="CX996" s="18"/>
      <c r="CY996" s="18"/>
      <c r="CZ996" s="18"/>
      <c r="DA996" s="18"/>
      <c r="DB996" s="18"/>
      <c r="DC996" s="18"/>
      <c r="DD996" s="18"/>
      <c r="DE996" s="18"/>
      <c r="DF996" s="18"/>
      <c r="DG996" s="18"/>
      <c r="DH996" s="18"/>
      <c r="DI996" s="18"/>
      <c r="DJ996" s="18"/>
      <c r="DK996" s="18"/>
      <c r="DL996" s="18"/>
      <c r="DM996" s="18"/>
      <c r="DN996" s="18"/>
      <c r="DO996" s="18"/>
      <c r="DP996" s="18">
        <v>0</v>
      </c>
      <c r="DQ996" s="18">
        <v>0</v>
      </c>
      <c r="DR996" s="18">
        <v>0</v>
      </c>
      <c r="DS996" s="18"/>
      <c r="DT996" s="18"/>
      <c r="DU996" s="18"/>
      <c r="DV996" s="18"/>
      <c r="DW996" s="18"/>
      <c r="DX996" s="18"/>
      <c r="DY996" s="18"/>
      <c r="DZ996" s="18"/>
      <c r="EA996" s="18"/>
      <c r="EB996" s="18"/>
      <c r="EC996" s="18"/>
      <c r="ED996" s="18"/>
      <c r="EE996" s="18"/>
      <c r="EF996" s="18"/>
      <c r="EG996" s="18"/>
      <c r="EH996" s="18" t="s">
        <v>1458</v>
      </c>
      <c r="EI996" s="18" cm="1">
        <f t="array" ref="EI996">IF(SUMPRODUCT(--(DO996:DS996&lt;&gt;""))=0, 0,1)</f>
        <v>1</v>
      </c>
      <c r="EJ996" s="18" cm="1">
        <f t="array" ref="EJ996">IF(SUMPRODUCT(--(DT996:EG996&lt;&gt;""))=0, 0,1)</f>
        <v>0</v>
      </c>
      <c r="EK996" s="18" cm="1">
        <f t="array" ref="EK996">IF(SUMPRODUCT(--(EC996:EG996&lt;&gt;""))=0, 0,1)</f>
        <v>0</v>
      </c>
      <c r="EL996" s="18" cm="1">
        <f t="array" ref="EL996">IF(SUMPRODUCT(--(EE996:EG996&lt;&gt;""))=0, 0,1)</f>
        <v>0</v>
      </c>
      <c r="EM996" s="18">
        <f t="shared" si="230"/>
        <v>0</v>
      </c>
      <c r="EN996" s="18">
        <f t="shared" si="231"/>
        <v>0</v>
      </c>
      <c r="EO996" s="18" t="str">
        <f t="shared" si="232"/>
        <v>NA</v>
      </c>
      <c r="EP996" s="18" t="str">
        <f t="shared" si="233"/>
        <v>NA</v>
      </c>
      <c r="EQ996" s="18" t="str">
        <f t="shared" si="234"/>
        <v>NA</v>
      </c>
      <c r="ER996" s="58" t="s">
        <v>2080</v>
      </c>
      <c r="ES996" s="59">
        <v>43692</v>
      </c>
      <c r="ET996" s="18" t="s">
        <v>1459</v>
      </c>
      <c r="EU996" s="18" t="s">
        <v>1452</v>
      </c>
    </row>
    <row r="997" spans="1:151" ht="15.75" customHeight="1" x14ac:dyDescent="0.2">
      <c r="A997" s="5" t="s">
        <v>381</v>
      </c>
      <c r="B997" s="24" t="s">
        <v>1451</v>
      </c>
      <c r="C997" s="26">
        <v>1</v>
      </c>
      <c r="D997" s="18" t="s">
        <v>1462</v>
      </c>
      <c r="E997" s="18" t="s">
        <v>257</v>
      </c>
      <c r="F997" s="18" t="s">
        <v>553</v>
      </c>
      <c r="G997" s="18" t="s">
        <v>641</v>
      </c>
      <c r="H997" s="18" t="s">
        <v>642</v>
      </c>
      <c r="I997" s="18" t="s">
        <v>363</v>
      </c>
      <c r="J997" s="18" t="s">
        <v>363</v>
      </c>
      <c r="K997" s="18" t="s">
        <v>363</v>
      </c>
      <c r="L997" s="18" t="s">
        <v>363</v>
      </c>
      <c r="M997" s="18" t="s">
        <v>253</v>
      </c>
      <c r="N997" s="56">
        <v>74</v>
      </c>
      <c r="O997" s="18" t="s">
        <v>1453</v>
      </c>
      <c r="P997" s="18" t="s">
        <v>261</v>
      </c>
      <c r="Q997" s="18" t="s">
        <v>254</v>
      </c>
      <c r="R997" s="24" t="s">
        <v>257</v>
      </c>
      <c r="S997" s="24" t="s">
        <v>257</v>
      </c>
      <c r="T997" s="26" t="s">
        <v>917</v>
      </c>
      <c r="U997" s="26" t="s">
        <v>595</v>
      </c>
      <c r="V997" s="26" t="s">
        <v>1455</v>
      </c>
      <c r="W997" s="26" t="s">
        <v>1456</v>
      </c>
      <c r="X997" s="18" t="s">
        <v>1462</v>
      </c>
      <c r="Y997" s="18">
        <v>50</v>
      </c>
      <c r="Z997" s="18" t="s">
        <v>599</v>
      </c>
      <c r="AA997" s="18">
        <v>50</v>
      </c>
      <c r="AB997" s="57" t="s">
        <v>257</v>
      </c>
      <c r="AC997" s="18" t="s">
        <v>595</v>
      </c>
      <c r="AD997" s="18" t="s">
        <v>595</v>
      </c>
      <c r="AE997" s="18" t="s">
        <v>595</v>
      </c>
      <c r="AF997" s="18" t="s">
        <v>595</v>
      </c>
      <c r="AG997" s="18" t="s">
        <v>595</v>
      </c>
      <c r="AH997" s="18" t="s">
        <v>595</v>
      </c>
      <c r="AI997" s="18" t="s">
        <v>595</v>
      </c>
      <c r="AJ997" s="18" t="s">
        <v>595</v>
      </c>
      <c r="AK997" s="18" t="s">
        <v>595</v>
      </c>
      <c r="AL997" s="18" t="s">
        <v>1457</v>
      </c>
      <c r="AM997" s="18"/>
      <c r="AN997" s="18"/>
      <c r="AO997" s="18"/>
      <c r="AP997" s="18"/>
      <c r="AQ997" s="18"/>
      <c r="AR997" s="18"/>
      <c r="AS997" s="18"/>
      <c r="AT997" s="18"/>
      <c r="AU997" s="18"/>
      <c r="AV997" s="18"/>
      <c r="AW997" s="18"/>
      <c r="AX997" s="18"/>
      <c r="AY997" s="18"/>
      <c r="AZ997" s="18"/>
      <c r="BA997" s="18"/>
      <c r="BB997" s="18"/>
      <c r="BC997" s="18"/>
      <c r="BD997" s="18"/>
      <c r="BE997" s="18"/>
      <c r="BF997" s="18"/>
      <c r="BG997" s="18"/>
      <c r="BH997" s="18"/>
      <c r="BI997" s="18"/>
      <c r="BJ997" s="18"/>
      <c r="BK997" s="18"/>
      <c r="BL997" s="18"/>
      <c r="BM997" s="18"/>
      <c r="BN997" s="18"/>
      <c r="BO997" s="18"/>
      <c r="BP997" s="18"/>
      <c r="BQ997" s="18"/>
      <c r="BR997" s="18"/>
      <c r="BS997" s="18"/>
      <c r="BT997" s="18"/>
      <c r="BU997" s="18"/>
      <c r="BV997" s="18"/>
      <c r="BW997" s="18"/>
      <c r="BX997" s="18"/>
      <c r="BY997" s="18"/>
      <c r="BZ997" s="18"/>
      <c r="CA997" s="18"/>
      <c r="CB997" s="18"/>
      <c r="CC997" s="18"/>
      <c r="CD997" s="18"/>
      <c r="CE997" s="18"/>
      <c r="CF997" s="18"/>
      <c r="CG997" s="18"/>
      <c r="CH997" s="18"/>
      <c r="CI997" s="18"/>
      <c r="CJ997" s="18"/>
      <c r="CK997" s="18"/>
      <c r="CL997" s="18"/>
      <c r="CM997" s="18"/>
      <c r="CN997" s="18"/>
      <c r="CO997" s="18"/>
      <c r="CP997" s="18"/>
      <c r="CQ997" s="18"/>
      <c r="CR997" s="18"/>
      <c r="CS997" s="18"/>
      <c r="CT997" s="18"/>
      <c r="CU997" s="18"/>
      <c r="CV997" s="18"/>
      <c r="CW997" s="18"/>
      <c r="CX997" s="18"/>
      <c r="CY997" s="18"/>
      <c r="CZ997" s="18"/>
      <c r="DA997" s="18"/>
      <c r="DB997" s="18"/>
      <c r="DC997" s="18"/>
      <c r="DD997" s="18"/>
      <c r="DE997" s="18"/>
      <c r="DF997" s="18"/>
      <c r="DG997" s="18"/>
      <c r="DH997" s="18"/>
      <c r="DI997" s="18"/>
      <c r="DJ997" s="18"/>
      <c r="DK997" s="18"/>
      <c r="DL997" s="18"/>
      <c r="DM997" s="18"/>
      <c r="DN997" s="18"/>
      <c r="DO997" s="18"/>
      <c r="DP997" s="18">
        <v>0</v>
      </c>
      <c r="DQ997" s="18">
        <v>0</v>
      </c>
      <c r="DR997" s="18">
        <v>0</v>
      </c>
      <c r="DS997" s="18"/>
      <c r="DT997" s="18"/>
      <c r="DU997" s="18"/>
      <c r="DV997" s="18"/>
      <c r="DW997" s="18"/>
      <c r="DX997" s="18"/>
      <c r="DY997" s="18"/>
      <c r="DZ997" s="18"/>
      <c r="EA997" s="18"/>
      <c r="EB997" s="18"/>
      <c r="EC997" s="18"/>
      <c r="ED997" s="18"/>
      <c r="EE997" s="18"/>
      <c r="EF997" s="18"/>
      <c r="EG997" s="18"/>
      <c r="EH997" s="18" t="s">
        <v>1458</v>
      </c>
      <c r="EI997" s="18" cm="1">
        <f t="array" ref="EI997">IF(SUMPRODUCT(--(DO997:DS997&lt;&gt;""))=0, 0,1)</f>
        <v>1</v>
      </c>
      <c r="EJ997" s="18" cm="1">
        <f t="array" ref="EJ997">IF(SUMPRODUCT(--(DT997:EG997&lt;&gt;""))=0, 0,1)</f>
        <v>0</v>
      </c>
      <c r="EK997" s="18" cm="1">
        <f t="array" ref="EK997">IF(SUMPRODUCT(--(EC997:EG997&lt;&gt;""))=0, 0,1)</f>
        <v>0</v>
      </c>
      <c r="EL997" s="18" cm="1">
        <f t="array" ref="EL997">IF(SUMPRODUCT(--(EE997:EG997&lt;&gt;""))=0, 0,1)</f>
        <v>0</v>
      </c>
      <c r="EM997" s="18">
        <f t="shared" si="230"/>
        <v>0</v>
      </c>
      <c r="EN997" s="18">
        <f t="shared" si="231"/>
        <v>0</v>
      </c>
      <c r="EO997" s="18" t="str">
        <f t="shared" si="232"/>
        <v>NA</v>
      </c>
      <c r="EP997" s="18" t="str">
        <f t="shared" si="233"/>
        <v>NA</v>
      </c>
      <c r="EQ997" s="18" t="str">
        <f t="shared" si="234"/>
        <v>NA</v>
      </c>
      <c r="ER997" s="58" t="s">
        <v>2080</v>
      </c>
      <c r="ES997" s="59">
        <v>43692</v>
      </c>
      <c r="ET997" s="18" t="s">
        <v>1459</v>
      </c>
      <c r="EU997" s="18" t="s">
        <v>1452</v>
      </c>
    </row>
    <row r="998" spans="1:151" ht="15.75" customHeight="1" x14ac:dyDescent="0.2">
      <c r="A998" s="5" t="s">
        <v>381</v>
      </c>
      <c r="B998" s="24" t="s">
        <v>1451</v>
      </c>
      <c r="C998" s="26">
        <v>1</v>
      </c>
      <c r="D998" s="18" t="s">
        <v>1454</v>
      </c>
      <c r="E998" s="18" t="s">
        <v>257</v>
      </c>
      <c r="F998" s="18" t="s">
        <v>553</v>
      </c>
      <c r="G998" s="18" t="s">
        <v>609</v>
      </c>
      <c r="H998" s="18" t="s">
        <v>1004</v>
      </c>
      <c r="I998" s="18" t="s">
        <v>363</v>
      </c>
      <c r="J998" s="18" t="s">
        <v>363</v>
      </c>
      <c r="K998" s="18" t="s">
        <v>363</v>
      </c>
      <c r="L998" s="18" t="s">
        <v>363</v>
      </c>
      <c r="M998" s="18" t="s">
        <v>253</v>
      </c>
      <c r="N998" s="56">
        <v>74</v>
      </c>
      <c r="O998" s="18" t="s">
        <v>1453</v>
      </c>
      <c r="P998" s="18" t="s">
        <v>261</v>
      </c>
      <c r="Q998" s="18" t="s">
        <v>254</v>
      </c>
      <c r="R998" s="24" t="s">
        <v>257</v>
      </c>
      <c r="S998" s="24" t="s">
        <v>257</v>
      </c>
      <c r="T998" s="26" t="s">
        <v>917</v>
      </c>
      <c r="U998" s="26" t="s">
        <v>595</v>
      </c>
      <c r="V998" s="26" t="s">
        <v>1455</v>
      </c>
      <c r="W998" s="26" t="s">
        <v>1456</v>
      </c>
      <c r="X998" s="18" t="s">
        <v>1454</v>
      </c>
      <c r="Y998" s="18">
        <v>50</v>
      </c>
      <c r="Z998" s="18" t="s">
        <v>599</v>
      </c>
      <c r="AA998" s="18">
        <v>50</v>
      </c>
      <c r="AB998" s="57" t="s">
        <v>257</v>
      </c>
      <c r="AC998" s="18" t="s">
        <v>595</v>
      </c>
      <c r="AD998" s="18" t="s">
        <v>595</v>
      </c>
      <c r="AE998" s="18" t="s">
        <v>595</v>
      </c>
      <c r="AF998" s="18" t="s">
        <v>595</v>
      </c>
      <c r="AG998" s="18" t="s">
        <v>595</v>
      </c>
      <c r="AH998" s="18" t="s">
        <v>595</v>
      </c>
      <c r="AI998" s="18" t="s">
        <v>595</v>
      </c>
      <c r="AJ998" s="18" t="s">
        <v>595</v>
      </c>
      <c r="AK998" s="18" t="s">
        <v>595</v>
      </c>
      <c r="AL998" s="18" t="s">
        <v>1457</v>
      </c>
      <c r="AM998" s="18"/>
      <c r="AN998" s="18"/>
      <c r="AO998" s="18"/>
      <c r="AP998" s="18"/>
      <c r="AQ998" s="18"/>
      <c r="AR998" s="18"/>
      <c r="AS998" s="18"/>
      <c r="AT998" s="18"/>
      <c r="AU998" s="18"/>
      <c r="AV998" s="18"/>
      <c r="AW998" s="18"/>
      <c r="AX998" s="18"/>
      <c r="AY998" s="18"/>
      <c r="AZ998" s="18"/>
      <c r="BA998" s="18"/>
      <c r="BB998" s="18"/>
      <c r="BC998" s="18"/>
      <c r="BD998" s="18"/>
      <c r="BE998" s="18"/>
      <c r="BF998" s="18"/>
      <c r="BG998" s="18"/>
      <c r="BH998" s="18"/>
      <c r="BI998" s="18"/>
      <c r="BJ998" s="18"/>
      <c r="BK998" s="18"/>
      <c r="BL998" s="18"/>
      <c r="BM998" s="18"/>
      <c r="BN998" s="18"/>
      <c r="BO998" s="18"/>
      <c r="BP998" s="18"/>
      <c r="BQ998" s="18"/>
      <c r="BR998" s="18"/>
      <c r="BS998" s="18"/>
      <c r="BT998" s="18"/>
      <c r="BU998" s="18"/>
      <c r="BV998" s="18"/>
      <c r="BW998" s="18"/>
      <c r="BX998" s="18"/>
      <c r="BY998" s="18"/>
      <c r="BZ998" s="18"/>
      <c r="CA998" s="18"/>
      <c r="CB998" s="18"/>
      <c r="CC998" s="18"/>
      <c r="CD998" s="18"/>
      <c r="CE998" s="18"/>
      <c r="CF998" s="18"/>
      <c r="CG998" s="18"/>
      <c r="CH998" s="18"/>
      <c r="CI998" s="18"/>
      <c r="CJ998" s="18"/>
      <c r="CK998" s="18"/>
      <c r="CL998" s="18"/>
      <c r="CM998" s="18"/>
      <c r="CN998" s="18"/>
      <c r="CO998" s="18"/>
      <c r="CP998" s="18"/>
      <c r="CQ998" s="18"/>
      <c r="CR998" s="18"/>
      <c r="CS998" s="18"/>
      <c r="CT998" s="18"/>
      <c r="CU998" s="18"/>
      <c r="CV998" s="18"/>
      <c r="CW998" s="18"/>
      <c r="CX998" s="18"/>
      <c r="CY998" s="18"/>
      <c r="CZ998" s="18"/>
      <c r="DA998" s="18"/>
      <c r="DB998" s="18"/>
      <c r="DC998" s="18"/>
      <c r="DD998" s="18"/>
      <c r="DE998" s="18"/>
      <c r="DF998" s="18"/>
      <c r="DG998" s="18"/>
      <c r="DH998" s="18"/>
      <c r="DI998" s="18"/>
      <c r="DJ998" s="18"/>
      <c r="DK998" s="18"/>
      <c r="DL998" s="18"/>
      <c r="DM998" s="18"/>
      <c r="DN998" s="18"/>
      <c r="DO998" s="18"/>
      <c r="DP998" s="18">
        <v>0</v>
      </c>
      <c r="DQ998" s="18">
        <v>0</v>
      </c>
      <c r="DR998" s="18">
        <v>1</v>
      </c>
      <c r="DS998" s="18"/>
      <c r="DT998" s="18"/>
      <c r="DU998" s="18"/>
      <c r="DV998" s="18"/>
      <c r="DW998" s="18"/>
      <c r="DX998" s="18"/>
      <c r="DY998" s="18"/>
      <c r="DZ998" s="18"/>
      <c r="EA998" s="18"/>
      <c r="EB998" s="18"/>
      <c r="EC998" s="18"/>
      <c r="ED998" s="18"/>
      <c r="EE998" s="18"/>
      <c r="EF998" s="18"/>
      <c r="EG998" s="18"/>
      <c r="EH998" s="18" t="s">
        <v>1458</v>
      </c>
      <c r="EI998" s="18" cm="1">
        <f t="array" ref="EI998">IF(SUMPRODUCT(--(DO998:DS998&lt;&gt;""))=0, 0,1)</f>
        <v>1</v>
      </c>
      <c r="EJ998" s="18" cm="1">
        <f t="array" ref="EJ998">IF(SUMPRODUCT(--(DT998:EG998&lt;&gt;""))=0, 0,1)</f>
        <v>0</v>
      </c>
      <c r="EK998" s="18" cm="1">
        <f t="array" ref="EK998">IF(SUMPRODUCT(--(EC998:EG998&lt;&gt;""))=0, 0,1)</f>
        <v>0</v>
      </c>
      <c r="EL998" s="18" cm="1">
        <f t="array" ref="EL998">IF(SUMPRODUCT(--(EE998:EG998&lt;&gt;""))=0, 0,1)</f>
        <v>0</v>
      </c>
      <c r="EM998" s="18">
        <f t="shared" si="230"/>
        <v>1</v>
      </c>
      <c r="EN998" s="18">
        <f t="shared" si="231"/>
        <v>1</v>
      </c>
      <c r="EO998" s="18" t="str">
        <f t="shared" si="232"/>
        <v>NA</v>
      </c>
      <c r="EP998" s="18" t="str">
        <f t="shared" si="233"/>
        <v>NA</v>
      </c>
      <c r="EQ998" s="18" t="str">
        <f t="shared" si="234"/>
        <v>NA</v>
      </c>
      <c r="ER998" s="58" t="s">
        <v>2080</v>
      </c>
      <c r="ES998" s="59">
        <v>43692</v>
      </c>
      <c r="ET998" s="18" t="s">
        <v>1459</v>
      </c>
      <c r="EU998" s="18" t="s">
        <v>1452</v>
      </c>
    </row>
    <row r="999" spans="1:151" ht="15.75" customHeight="1" x14ac:dyDescent="0.2">
      <c r="A999" s="5" t="s">
        <v>381</v>
      </c>
      <c r="B999" s="24" t="s">
        <v>1451</v>
      </c>
      <c r="C999" s="26">
        <v>1</v>
      </c>
      <c r="D999" s="18" t="s">
        <v>1460</v>
      </c>
      <c r="E999" s="18" t="s">
        <v>257</v>
      </c>
      <c r="F999" s="18" t="s">
        <v>553</v>
      </c>
      <c r="G999" s="18" t="s">
        <v>609</v>
      </c>
      <c r="H999" s="18" t="s">
        <v>1004</v>
      </c>
      <c r="I999" s="18" t="s">
        <v>363</v>
      </c>
      <c r="J999" s="18" t="s">
        <v>363</v>
      </c>
      <c r="K999" s="18" t="s">
        <v>363</v>
      </c>
      <c r="L999" s="18" t="s">
        <v>363</v>
      </c>
      <c r="M999" s="18" t="s">
        <v>253</v>
      </c>
      <c r="N999" s="56">
        <v>74</v>
      </c>
      <c r="O999" s="18" t="s">
        <v>1453</v>
      </c>
      <c r="P999" s="18" t="s">
        <v>261</v>
      </c>
      <c r="Q999" s="18" t="s">
        <v>254</v>
      </c>
      <c r="R999" s="24" t="s">
        <v>257</v>
      </c>
      <c r="S999" s="24" t="s">
        <v>257</v>
      </c>
      <c r="T999" s="26" t="s">
        <v>917</v>
      </c>
      <c r="U999" s="26" t="s">
        <v>595</v>
      </c>
      <c r="V999" s="26" t="s">
        <v>1455</v>
      </c>
      <c r="W999" s="26" t="s">
        <v>1456</v>
      </c>
      <c r="X999" s="18" t="s">
        <v>1460</v>
      </c>
      <c r="Y999" s="18">
        <v>50</v>
      </c>
      <c r="Z999" s="18" t="s">
        <v>599</v>
      </c>
      <c r="AA999" s="18">
        <v>50</v>
      </c>
      <c r="AB999" s="57" t="s">
        <v>257</v>
      </c>
      <c r="AC999" s="18" t="s">
        <v>595</v>
      </c>
      <c r="AD999" s="18" t="s">
        <v>595</v>
      </c>
      <c r="AE999" s="18" t="s">
        <v>595</v>
      </c>
      <c r="AF999" s="18" t="s">
        <v>595</v>
      </c>
      <c r="AG999" s="18" t="s">
        <v>595</v>
      </c>
      <c r="AH999" s="18" t="s">
        <v>595</v>
      </c>
      <c r="AI999" s="18" t="s">
        <v>595</v>
      </c>
      <c r="AJ999" s="18" t="s">
        <v>595</v>
      </c>
      <c r="AK999" s="18" t="s">
        <v>595</v>
      </c>
      <c r="AL999" s="18" t="s">
        <v>1457</v>
      </c>
      <c r="AM999" s="18"/>
      <c r="AN999" s="18"/>
      <c r="AO999" s="18"/>
      <c r="AP999" s="18"/>
      <c r="AQ999" s="18"/>
      <c r="AR999" s="18"/>
      <c r="AS999" s="18"/>
      <c r="AT999" s="18"/>
      <c r="AU999" s="18"/>
      <c r="AV999" s="18"/>
      <c r="AW999" s="18"/>
      <c r="AX999" s="18"/>
      <c r="AY999" s="18"/>
      <c r="AZ999" s="18"/>
      <c r="BA999" s="18"/>
      <c r="BB999" s="18"/>
      <c r="BC999" s="18"/>
      <c r="BD999" s="18"/>
      <c r="BE999" s="18"/>
      <c r="BF999" s="18"/>
      <c r="BG999" s="18"/>
      <c r="BH999" s="18"/>
      <c r="BI999" s="18"/>
      <c r="BJ999" s="18"/>
      <c r="BK999" s="18"/>
      <c r="BL999" s="18"/>
      <c r="BM999" s="18"/>
      <c r="BN999" s="18"/>
      <c r="BO999" s="18"/>
      <c r="BP999" s="18"/>
      <c r="BQ999" s="18"/>
      <c r="BR999" s="18"/>
      <c r="BS999" s="18"/>
      <c r="BT999" s="18"/>
      <c r="BU999" s="18"/>
      <c r="BV999" s="18"/>
      <c r="BW999" s="18"/>
      <c r="BX999" s="18"/>
      <c r="BY999" s="18"/>
      <c r="BZ999" s="18"/>
      <c r="CA999" s="18"/>
      <c r="CB999" s="18"/>
      <c r="CC999" s="18"/>
      <c r="CD999" s="18"/>
      <c r="CE999" s="18"/>
      <c r="CF999" s="18"/>
      <c r="CG999" s="18"/>
      <c r="CH999" s="18"/>
      <c r="CI999" s="18"/>
      <c r="CJ999" s="18"/>
      <c r="CK999" s="18"/>
      <c r="CL999" s="18"/>
      <c r="CM999" s="18"/>
      <c r="CN999" s="18"/>
      <c r="CO999" s="18"/>
      <c r="CP999" s="18"/>
      <c r="CQ999" s="18"/>
      <c r="CR999" s="18"/>
      <c r="CS999" s="18"/>
      <c r="CT999" s="18"/>
      <c r="CU999" s="18"/>
      <c r="CV999" s="18"/>
      <c r="CW999" s="18"/>
      <c r="CX999" s="18"/>
      <c r="CY999" s="18"/>
      <c r="CZ999" s="18"/>
      <c r="DA999" s="18"/>
      <c r="DB999" s="18"/>
      <c r="DC999" s="18"/>
      <c r="DD999" s="18"/>
      <c r="DE999" s="18"/>
      <c r="DF999" s="18"/>
      <c r="DG999" s="18"/>
      <c r="DH999" s="18"/>
      <c r="DI999" s="18"/>
      <c r="DJ999" s="18"/>
      <c r="DK999" s="18"/>
      <c r="DL999" s="18"/>
      <c r="DM999" s="18"/>
      <c r="DN999" s="18"/>
      <c r="DO999" s="18"/>
      <c r="DP999" s="18">
        <v>0</v>
      </c>
      <c r="DQ999" s="18">
        <v>0</v>
      </c>
      <c r="DR999" s="18">
        <v>0</v>
      </c>
      <c r="DS999" s="18"/>
      <c r="DT999" s="18"/>
      <c r="DU999" s="18"/>
      <c r="DV999" s="18"/>
      <c r="DW999" s="18"/>
      <c r="DX999" s="18"/>
      <c r="DY999" s="18"/>
      <c r="DZ999" s="18"/>
      <c r="EA999" s="18"/>
      <c r="EB999" s="18"/>
      <c r="EC999" s="18"/>
      <c r="ED999" s="18"/>
      <c r="EE999" s="18"/>
      <c r="EF999" s="18"/>
      <c r="EG999" s="18"/>
      <c r="EH999" s="18" t="s">
        <v>1458</v>
      </c>
      <c r="EI999" s="18" cm="1">
        <f t="array" ref="EI999">IF(SUMPRODUCT(--(DO999:DS999&lt;&gt;""))=0, 0,1)</f>
        <v>1</v>
      </c>
      <c r="EJ999" s="18" cm="1">
        <f t="array" ref="EJ999">IF(SUMPRODUCT(--(DT999:EG999&lt;&gt;""))=0, 0,1)</f>
        <v>0</v>
      </c>
      <c r="EK999" s="18" cm="1">
        <f t="array" ref="EK999">IF(SUMPRODUCT(--(EC999:EG999&lt;&gt;""))=0, 0,1)</f>
        <v>0</v>
      </c>
      <c r="EL999" s="18" cm="1">
        <f t="array" ref="EL999">IF(SUMPRODUCT(--(EE999:EG999&lt;&gt;""))=0, 0,1)</f>
        <v>0</v>
      </c>
      <c r="EM999" s="18">
        <f t="shared" si="230"/>
        <v>0</v>
      </c>
      <c r="EN999" s="18">
        <f t="shared" si="231"/>
        <v>0</v>
      </c>
      <c r="EO999" s="18" t="str">
        <f t="shared" si="232"/>
        <v>NA</v>
      </c>
      <c r="EP999" s="18" t="str">
        <f t="shared" si="233"/>
        <v>NA</v>
      </c>
      <c r="EQ999" s="18" t="str">
        <f t="shared" si="234"/>
        <v>NA</v>
      </c>
      <c r="ER999" s="58" t="s">
        <v>2080</v>
      </c>
      <c r="ES999" s="59">
        <v>43692</v>
      </c>
      <c r="ET999" s="18" t="s">
        <v>1459</v>
      </c>
      <c r="EU999" s="18" t="s">
        <v>1452</v>
      </c>
    </row>
    <row r="1000" spans="1:151" ht="15.75" customHeight="1" x14ac:dyDescent="0.2">
      <c r="A1000" s="5" t="s">
        <v>381</v>
      </c>
      <c r="B1000" s="24" t="s">
        <v>1451</v>
      </c>
      <c r="C1000" s="26">
        <v>1</v>
      </c>
      <c r="D1000" s="18" t="s">
        <v>1461</v>
      </c>
      <c r="E1000" s="18" t="s">
        <v>257</v>
      </c>
      <c r="F1000" s="18" t="s">
        <v>553</v>
      </c>
      <c r="G1000" s="18" t="s">
        <v>609</v>
      </c>
      <c r="H1000" s="18" t="s">
        <v>1004</v>
      </c>
      <c r="I1000" s="18" t="s">
        <v>363</v>
      </c>
      <c r="J1000" s="18" t="s">
        <v>363</v>
      </c>
      <c r="K1000" s="18" t="s">
        <v>363</v>
      </c>
      <c r="L1000" s="18" t="s">
        <v>363</v>
      </c>
      <c r="M1000" s="18" t="s">
        <v>253</v>
      </c>
      <c r="N1000" s="56">
        <v>74</v>
      </c>
      <c r="O1000" s="18" t="s">
        <v>1453</v>
      </c>
      <c r="P1000" s="18" t="s">
        <v>261</v>
      </c>
      <c r="Q1000" s="18" t="s">
        <v>254</v>
      </c>
      <c r="R1000" s="24" t="s">
        <v>257</v>
      </c>
      <c r="S1000" s="24" t="s">
        <v>257</v>
      </c>
      <c r="T1000" s="26" t="s">
        <v>917</v>
      </c>
      <c r="U1000" s="26" t="s">
        <v>595</v>
      </c>
      <c r="V1000" s="26" t="s">
        <v>1455</v>
      </c>
      <c r="W1000" s="26" t="s">
        <v>1456</v>
      </c>
      <c r="X1000" s="18" t="s">
        <v>1461</v>
      </c>
      <c r="Y1000" s="18">
        <v>50</v>
      </c>
      <c r="Z1000" s="18" t="s">
        <v>599</v>
      </c>
      <c r="AA1000" s="18">
        <v>50</v>
      </c>
      <c r="AB1000" s="57" t="s">
        <v>257</v>
      </c>
      <c r="AC1000" s="18" t="s">
        <v>595</v>
      </c>
      <c r="AD1000" s="18" t="s">
        <v>595</v>
      </c>
      <c r="AE1000" s="18" t="s">
        <v>595</v>
      </c>
      <c r="AF1000" s="18" t="s">
        <v>595</v>
      </c>
      <c r="AG1000" s="18" t="s">
        <v>595</v>
      </c>
      <c r="AH1000" s="18" t="s">
        <v>595</v>
      </c>
      <c r="AI1000" s="18" t="s">
        <v>595</v>
      </c>
      <c r="AJ1000" s="18" t="s">
        <v>595</v>
      </c>
      <c r="AK1000" s="18" t="s">
        <v>595</v>
      </c>
      <c r="AL1000" s="18" t="s">
        <v>1457</v>
      </c>
      <c r="AM1000" s="18"/>
      <c r="AN1000" s="18"/>
      <c r="AO1000" s="18"/>
      <c r="AP1000" s="18"/>
      <c r="AQ1000" s="18"/>
      <c r="AR1000" s="18"/>
      <c r="AS1000" s="18"/>
      <c r="AT1000" s="18"/>
      <c r="AU1000" s="18"/>
      <c r="AV1000" s="18"/>
      <c r="AW1000" s="18"/>
      <c r="AX1000" s="18"/>
      <c r="AY1000" s="18"/>
      <c r="AZ1000" s="18"/>
      <c r="BA1000" s="18"/>
      <c r="BB1000" s="18"/>
      <c r="BC1000" s="18"/>
      <c r="BD1000" s="18"/>
      <c r="BE1000" s="18"/>
      <c r="BF1000" s="18"/>
      <c r="BG1000" s="18"/>
      <c r="BH1000" s="18"/>
      <c r="BI1000" s="18"/>
      <c r="BJ1000" s="18"/>
      <c r="BK1000" s="18"/>
      <c r="BL1000" s="18"/>
      <c r="BM1000" s="18"/>
      <c r="BN1000" s="18"/>
      <c r="BO1000" s="18"/>
      <c r="BP1000" s="18"/>
      <c r="BQ1000" s="18"/>
      <c r="BR1000" s="18"/>
      <c r="BS1000" s="18"/>
      <c r="BT1000" s="18"/>
      <c r="BU1000" s="18"/>
      <c r="BV1000" s="18"/>
      <c r="BW1000" s="18"/>
      <c r="BX1000" s="18"/>
      <c r="BY1000" s="18"/>
      <c r="BZ1000" s="18"/>
      <c r="CA1000" s="18"/>
      <c r="CB1000" s="18"/>
      <c r="CC1000" s="18"/>
      <c r="CD1000" s="18"/>
      <c r="CE1000" s="18"/>
      <c r="CF1000" s="18"/>
      <c r="CG1000" s="18"/>
      <c r="CH1000" s="18"/>
      <c r="CI1000" s="18"/>
      <c r="CJ1000" s="18"/>
      <c r="CK1000" s="18"/>
      <c r="CL1000" s="18"/>
      <c r="CM1000" s="18"/>
      <c r="CN1000" s="18"/>
      <c r="CO1000" s="18"/>
      <c r="CP1000" s="18"/>
      <c r="CQ1000" s="18"/>
      <c r="CR1000" s="18"/>
      <c r="CS1000" s="18"/>
      <c r="CT1000" s="18"/>
      <c r="CU1000" s="18"/>
      <c r="CV1000" s="18"/>
      <c r="CW1000" s="18"/>
      <c r="CX1000" s="18"/>
      <c r="CY1000" s="18"/>
      <c r="CZ1000" s="18"/>
      <c r="DA1000" s="18"/>
      <c r="DB1000" s="18"/>
      <c r="DC1000" s="18"/>
      <c r="DD1000" s="18"/>
      <c r="DE1000" s="18"/>
      <c r="DF1000" s="18"/>
      <c r="DG1000" s="18"/>
      <c r="DH1000" s="18"/>
      <c r="DI1000" s="18"/>
      <c r="DJ1000" s="18"/>
      <c r="DK1000" s="18"/>
      <c r="DL1000" s="18"/>
      <c r="DM1000" s="18"/>
      <c r="DN1000" s="18"/>
      <c r="DO1000" s="18"/>
      <c r="DP1000" s="18">
        <v>0</v>
      </c>
      <c r="DQ1000" s="18">
        <v>0</v>
      </c>
      <c r="DR1000" s="18">
        <v>0</v>
      </c>
      <c r="DS1000" s="18"/>
      <c r="DT1000" s="18"/>
      <c r="DU1000" s="18"/>
      <c r="DV1000" s="18"/>
      <c r="DW1000" s="18"/>
      <c r="DX1000" s="18"/>
      <c r="DY1000" s="18"/>
      <c r="DZ1000" s="18"/>
      <c r="EA1000" s="18"/>
      <c r="EB1000" s="18"/>
      <c r="EC1000" s="18"/>
      <c r="ED1000" s="18"/>
      <c r="EE1000" s="18"/>
      <c r="EF1000" s="18"/>
      <c r="EG1000" s="18"/>
      <c r="EH1000" s="18" t="s">
        <v>1458</v>
      </c>
      <c r="EI1000" s="18" cm="1">
        <f t="array" ref="EI1000">IF(SUMPRODUCT(--(DO1000:DS1000&lt;&gt;""))=0, 0,1)</f>
        <v>1</v>
      </c>
      <c r="EJ1000" s="18" cm="1">
        <f t="array" ref="EJ1000">IF(SUMPRODUCT(--(DT1000:EG1000&lt;&gt;""))=0, 0,1)</f>
        <v>0</v>
      </c>
      <c r="EK1000" s="18" cm="1">
        <f t="array" ref="EK1000">IF(SUMPRODUCT(--(EC1000:EG1000&lt;&gt;""))=0, 0,1)</f>
        <v>0</v>
      </c>
      <c r="EL1000" s="18" cm="1">
        <f t="array" ref="EL1000">IF(SUMPRODUCT(--(EE1000:EG1000&lt;&gt;""))=0, 0,1)</f>
        <v>0</v>
      </c>
      <c r="EM1000" s="18">
        <f t="shared" si="230"/>
        <v>0</v>
      </c>
      <c r="EN1000" s="18">
        <f t="shared" si="231"/>
        <v>0</v>
      </c>
      <c r="EO1000" s="18" t="str">
        <f t="shared" si="232"/>
        <v>NA</v>
      </c>
      <c r="EP1000" s="18" t="str">
        <f t="shared" si="233"/>
        <v>NA</v>
      </c>
      <c r="EQ1000" s="18" t="str">
        <f t="shared" si="234"/>
        <v>NA</v>
      </c>
      <c r="ER1000" s="58" t="s">
        <v>2080</v>
      </c>
      <c r="ES1000" s="59">
        <v>43692</v>
      </c>
      <c r="ET1000" s="18" t="s">
        <v>1459</v>
      </c>
      <c r="EU1000" s="18" t="s">
        <v>1452</v>
      </c>
    </row>
    <row r="1001" spans="1:151" ht="15.75" customHeight="1" x14ac:dyDescent="0.2">
      <c r="A1001" s="5" t="s">
        <v>381</v>
      </c>
      <c r="B1001" s="24" t="s">
        <v>1451</v>
      </c>
      <c r="C1001" s="26">
        <v>1</v>
      </c>
      <c r="D1001" s="18" t="s">
        <v>1462</v>
      </c>
      <c r="E1001" s="18" t="s">
        <v>257</v>
      </c>
      <c r="F1001" s="18" t="s">
        <v>553</v>
      </c>
      <c r="G1001" s="18" t="s">
        <v>609</v>
      </c>
      <c r="H1001" s="18" t="s">
        <v>1004</v>
      </c>
      <c r="I1001" s="18" t="s">
        <v>363</v>
      </c>
      <c r="J1001" s="18" t="s">
        <v>363</v>
      </c>
      <c r="K1001" s="18" t="s">
        <v>363</v>
      </c>
      <c r="L1001" s="18" t="s">
        <v>363</v>
      </c>
      <c r="M1001" s="18" t="s">
        <v>253</v>
      </c>
      <c r="N1001" s="56">
        <v>74</v>
      </c>
      <c r="O1001" s="18" t="s">
        <v>1453</v>
      </c>
      <c r="P1001" s="18" t="s">
        <v>261</v>
      </c>
      <c r="Q1001" s="18" t="s">
        <v>254</v>
      </c>
      <c r="R1001" s="24" t="s">
        <v>257</v>
      </c>
      <c r="S1001" s="24" t="s">
        <v>257</v>
      </c>
      <c r="T1001" s="26" t="s">
        <v>917</v>
      </c>
      <c r="U1001" s="26" t="s">
        <v>595</v>
      </c>
      <c r="V1001" s="26" t="s">
        <v>1455</v>
      </c>
      <c r="W1001" s="26" t="s">
        <v>1456</v>
      </c>
      <c r="X1001" s="18" t="s">
        <v>1462</v>
      </c>
      <c r="Y1001" s="18">
        <v>50</v>
      </c>
      <c r="Z1001" s="18" t="s">
        <v>599</v>
      </c>
      <c r="AA1001" s="18">
        <v>50</v>
      </c>
      <c r="AB1001" s="57" t="s">
        <v>257</v>
      </c>
      <c r="AC1001" s="18" t="s">
        <v>595</v>
      </c>
      <c r="AD1001" s="18" t="s">
        <v>595</v>
      </c>
      <c r="AE1001" s="18" t="s">
        <v>595</v>
      </c>
      <c r="AF1001" s="18" t="s">
        <v>595</v>
      </c>
      <c r="AG1001" s="18" t="s">
        <v>595</v>
      </c>
      <c r="AH1001" s="18" t="s">
        <v>595</v>
      </c>
      <c r="AI1001" s="18" t="s">
        <v>595</v>
      </c>
      <c r="AJ1001" s="18" t="s">
        <v>595</v>
      </c>
      <c r="AK1001" s="18" t="s">
        <v>595</v>
      </c>
      <c r="AL1001" s="18" t="s">
        <v>1457</v>
      </c>
      <c r="AM1001" s="18"/>
      <c r="AN1001" s="18"/>
      <c r="AO1001" s="18"/>
      <c r="AP1001" s="18"/>
      <c r="AQ1001" s="18"/>
      <c r="AR1001" s="18"/>
      <c r="AS1001" s="18"/>
      <c r="AT1001" s="18"/>
      <c r="AU1001" s="18"/>
      <c r="AV1001" s="18"/>
      <c r="AW1001" s="18"/>
      <c r="AX1001" s="18"/>
      <c r="AY1001" s="18"/>
      <c r="AZ1001" s="18"/>
      <c r="BA1001" s="18"/>
      <c r="BB1001" s="18"/>
      <c r="BC1001" s="18"/>
      <c r="BD1001" s="18"/>
      <c r="BE1001" s="18"/>
      <c r="BF1001" s="18"/>
      <c r="BG1001" s="18"/>
      <c r="BH1001" s="18"/>
      <c r="BI1001" s="18"/>
      <c r="BJ1001" s="18"/>
      <c r="BK1001" s="18"/>
      <c r="BL1001" s="18"/>
      <c r="BM1001" s="18"/>
      <c r="BN1001" s="18"/>
      <c r="BO1001" s="18"/>
      <c r="BP1001" s="18"/>
      <c r="BQ1001" s="18"/>
      <c r="BR1001" s="18"/>
      <c r="BS1001" s="18"/>
      <c r="BT1001" s="18"/>
      <c r="BU1001" s="18"/>
      <c r="BV1001" s="18"/>
      <c r="BW1001" s="18"/>
      <c r="BX1001" s="18"/>
      <c r="BY1001" s="18"/>
      <c r="BZ1001" s="18"/>
      <c r="CA1001" s="18"/>
      <c r="CB1001" s="18"/>
      <c r="CC1001" s="18"/>
      <c r="CD1001" s="18"/>
      <c r="CE1001" s="18"/>
      <c r="CF1001" s="18"/>
      <c r="CG1001" s="18"/>
      <c r="CH1001" s="18"/>
      <c r="CI1001" s="18"/>
      <c r="CJ1001" s="18"/>
      <c r="CK1001" s="18"/>
      <c r="CL1001" s="18"/>
      <c r="CM1001" s="18"/>
      <c r="CN1001" s="18"/>
      <c r="CO1001" s="18"/>
      <c r="CP1001" s="18"/>
      <c r="CQ1001" s="18"/>
      <c r="CR1001" s="18"/>
      <c r="CS1001" s="18"/>
      <c r="CT1001" s="18"/>
      <c r="CU1001" s="18"/>
      <c r="CV1001" s="18"/>
      <c r="CW1001" s="18"/>
      <c r="CX1001" s="18"/>
      <c r="CY1001" s="18"/>
      <c r="CZ1001" s="18"/>
      <c r="DA1001" s="18"/>
      <c r="DB1001" s="18"/>
      <c r="DC1001" s="18"/>
      <c r="DD1001" s="18"/>
      <c r="DE1001" s="18"/>
      <c r="DF1001" s="18"/>
      <c r="DG1001" s="18"/>
      <c r="DH1001" s="18"/>
      <c r="DI1001" s="18"/>
      <c r="DJ1001" s="18"/>
      <c r="DK1001" s="18"/>
      <c r="DL1001" s="18"/>
      <c r="DM1001" s="18"/>
      <c r="DN1001" s="18"/>
      <c r="DO1001" s="18"/>
      <c r="DP1001" s="18">
        <v>0</v>
      </c>
      <c r="DQ1001" s="18">
        <v>0</v>
      </c>
      <c r="DR1001" s="18">
        <v>0</v>
      </c>
      <c r="DS1001" s="18"/>
      <c r="DT1001" s="18"/>
      <c r="DU1001" s="18"/>
      <c r="DV1001" s="18"/>
      <c r="DW1001" s="18"/>
      <c r="DX1001" s="18"/>
      <c r="DY1001" s="18"/>
      <c r="DZ1001" s="18"/>
      <c r="EA1001" s="18"/>
      <c r="EB1001" s="18"/>
      <c r="EC1001" s="18"/>
      <c r="ED1001" s="18"/>
      <c r="EE1001" s="18"/>
      <c r="EF1001" s="18"/>
      <c r="EG1001" s="18"/>
      <c r="EH1001" s="18" t="s">
        <v>1458</v>
      </c>
      <c r="EI1001" s="18" cm="1">
        <f t="array" ref="EI1001">IF(SUMPRODUCT(--(DO1001:DS1001&lt;&gt;""))=0, 0,1)</f>
        <v>1</v>
      </c>
      <c r="EJ1001" s="18" cm="1">
        <f t="array" ref="EJ1001">IF(SUMPRODUCT(--(DT1001:EG1001&lt;&gt;""))=0, 0,1)</f>
        <v>0</v>
      </c>
      <c r="EK1001" s="18" cm="1">
        <f t="array" ref="EK1001">IF(SUMPRODUCT(--(EC1001:EG1001&lt;&gt;""))=0, 0,1)</f>
        <v>0</v>
      </c>
      <c r="EL1001" s="18" cm="1">
        <f t="array" ref="EL1001">IF(SUMPRODUCT(--(EE1001:EG1001&lt;&gt;""))=0, 0,1)</f>
        <v>0</v>
      </c>
      <c r="EM1001" s="18">
        <f t="shared" si="230"/>
        <v>0</v>
      </c>
      <c r="EN1001" s="18">
        <f t="shared" si="231"/>
        <v>0</v>
      </c>
      <c r="EO1001" s="18" t="str">
        <f t="shared" si="232"/>
        <v>NA</v>
      </c>
      <c r="EP1001" s="18" t="str">
        <f t="shared" si="233"/>
        <v>NA</v>
      </c>
      <c r="EQ1001" s="18" t="str">
        <f t="shared" si="234"/>
        <v>NA</v>
      </c>
      <c r="ER1001" s="58" t="s">
        <v>2080</v>
      </c>
      <c r="ES1001" s="59">
        <v>43692</v>
      </c>
      <c r="ET1001" s="18" t="s">
        <v>1459</v>
      </c>
      <c r="EU1001" s="18" t="s">
        <v>1452</v>
      </c>
    </row>
    <row r="1002" spans="1:151" ht="15.75" customHeight="1" x14ac:dyDescent="0.2">
      <c r="A1002" s="5" t="s">
        <v>381</v>
      </c>
      <c r="B1002" s="24" t="s">
        <v>1451</v>
      </c>
      <c r="C1002" s="26">
        <v>1</v>
      </c>
      <c r="D1002" s="18" t="s">
        <v>1454</v>
      </c>
      <c r="E1002" s="18" t="s">
        <v>257</v>
      </c>
      <c r="F1002" s="18" t="s">
        <v>553</v>
      </c>
      <c r="G1002" s="18" t="s">
        <v>609</v>
      </c>
      <c r="H1002" s="18" t="s">
        <v>1463</v>
      </c>
      <c r="I1002" s="18" t="s">
        <v>363</v>
      </c>
      <c r="J1002" s="18" t="s">
        <v>363</v>
      </c>
      <c r="K1002" s="18" t="s">
        <v>363</v>
      </c>
      <c r="L1002" s="18" t="s">
        <v>363</v>
      </c>
      <c r="M1002" s="18" t="s">
        <v>253</v>
      </c>
      <c r="N1002" s="56">
        <v>74</v>
      </c>
      <c r="O1002" s="18" t="s">
        <v>1453</v>
      </c>
      <c r="P1002" s="18" t="s">
        <v>261</v>
      </c>
      <c r="Q1002" s="18" t="s">
        <v>254</v>
      </c>
      <c r="R1002" s="24" t="s">
        <v>257</v>
      </c>
      <c r="S1002" s="24" t="s">
        <v>257</v>
      </c>
      <c r="T1002" s="26" t="s">
        <v>917</v>
      </c>
      <c r="U1002" s="26" t="s">
        <v>595</v>
      </c>
      <c r="V1002" s="26" t="s">
        <v>1455</v>
      </c>
      <c r="W1002" s="26" t="s">
        <v>1456</v>
      </c>
      <c r="X1002" s="18" t="s">
        <v>1454</v>
      </c>
      <c r="Y1002" s="18">
        <v>50</v>
      </c>
      <c r="Z1002" s="18" t="s">
        <v>599</v>
      </c>
      <c r="AA1002" s="18">
        <v>50</v>
      </c>
      <c r="AB1002" s="57" t="s">
        <v>257</v>
      </c>
      <c r="AC1002" s="18" t="s">
        <v>595</v>
      </c>
      <c r="AD1002" s="18" t="s">
        <v>595</v>
      </c>
      <c r="AE1002" s="18" t="s">
        <v>595</v>
      </c>
      <c r="AF1002" s="18" t="s">
        <v>595</v>
      </c>
      <c r="AG1002" s="18" t="s">
        <v>595</v>
      </c>
      <c r="AH1002" s="18" t="s">
        <v>595</v>
      </c>
      <c r="AI1002" s="18" t="s">
        <v>595</v>
      </c>
      <c r="AJ1002" s="18" t="s">
        <v>595</v>
      </c>
      <c r="AK1002" s="18" t="s">
        <v>595</v>
      </c>
      <c r="AL1002" s="18" t="s">
        <v>1457</v>
      </c>
      <c r="AM1002" s="18"/>
      <c r="AN1002" s="18"/>
      <c r="AO1002" s="18"/>
      <c r="AP1002" s="18"/>
      <c r="AQ1002" s="18"/>
      <c r="AR1002" s="18"/>
      <c r="AS1002" s="18"/>
      <c r="AT1002" s="18"/>
      <c r="AU1002" s="18"/>
      <c r="AV1002" s="18"/>
      <c r="AW1002" s="18"/>
      <c r="AX1002" s="18"/>
      <c r="AY1002" s="18"/>
      <c r="AZ1002" s="18"/>
      <c r="BA1002" s="18"/>
      <c r="BB1002" s="18"/>
      <c r="BC1002" s="18"/>
      <c r="BD1002" s="18"/>
      <c r="BE1002" s="18"/>
      <c r="BF1002" s="18"/>
      <c r="BG1002" s="18"/>
      <c r="BH1002" s="18"/>
      <c r="BI1002" s="18"/>
      <c r="BJ1002" s="18"/>
      <c r="BK1002" s="18"/>
      <c r="BL1002" s="18"/>
      <c r="BM1002" s="18"/>
      <c r="BN1002" s="18"/>
      <c r="BO1002" s="18"/>
      <c r="BP1002" s="18"/>
      <c r="BQ1002" s="18"/>
      <c r="BR1002" s="18"/>
      <c r="BS1002" s="18"/>
      <c r="BT1002" s="18"/>
      <c r="BU1002" s="18"/>
      <c r="BV1002" s="18"/>
      <c r="BW1002" s="18"/>
      <c r="BX1002" s="18"/>
      <c r="BY1002" s="18"/>
      <c r="BZ1002" s="18"/>
      <c r="CA1002" s="18"/>
      <c r="CB1002" s="18"/>
      <c r="CC1002" s="18"/>
      <c r="CD1002" s="18"/>
      <c r="CE1002" s="18"/>
      <c r="CF1002" s="18"/>
      <c r="CG1002" s="18"/>
      <c r="CH1002" s="18"/>
      <c r="CI1002" s="18"/>
      <c r="CJ1002" s="18"/>
      <c r="CK1002" s="18"/>
      <c r="CL1002" s="18"/>
      <c r="CM1002" s="18"/>
      <c r="CN1002" s="18"/>
      <c r="CO1002" s="18"/>
      <c r="CP1002" s="18"/>
      <c r="CQ1002" s="18"/>
      <c r="CR1002" s="18"/>
      <c r="CS1002" s="18"/>
      <c r="CT1002" s="18"/>
      <c r="CU1002" s="18"/>
      <c r="CV1002" s="18"/>
      <c r="CW1002" s="18"/>
      <c r="CX1002" s="18"/>
      <c r="CY1002" s="18"/>
      <c r="CZ1002" s="18"/>
      <c r="DA1002" s="18"/>
      <c r="DB1002" s="18"/>
      <c r="DC1002" s="18"/>
      <c r="DD1002" s="18"/>
      <c r="DE1002" s="18"/>
      <c r="DF1002" s="18"/>
      <c r="DG1002" s="18"/>
      <c r="DH1002" s="18"/>
      <c r="DI1002" s="18"/>
      <c r="DJ1002" s="18"/>
      <c r="DK1002" s="18"/>
      <c r="DL1002" s="18"/>
      <c r="DM1002" s="18"/>
      <c r="DN1002" s="18"/>
      <c r="DO1002" s="18"/>
      <c r="DP1002" s="18">
        <v>0</v>
      </c>
      <c r="DQ1002" s="18">
        <v>0</v>
      </c>
      <c r="DR1002" s="18">
        <v>1</v>
      </c>
      <c r="DS1002" s="18"/>
      <c r="DT1002" s="18"/>
      <c r="DU1002" s="18"/>
      <c r="DV1002" s="18"/>
      <c r="DW1002" s="18"/>
      <c r="DX1002" s="18"/>
      <c r="DY1002" s="18"/>
      <c r="DZ1002" s="18"/>
      <c r="EA1002" s="18"/>
      <c r="EB1002" s="18"/>
      <c r="EC1002" s="18"/>
      <c r="ED1002" s="18"/>
      <c r="EE1002" s="18"/>
      <c r="EF1002" s="18"/>
      <c r="EG1002" s="18"/>
      <c r="EH1002" s="18" t="s">
        <v>1458</v>
      </c>
      <c r="EI1002" s="18" cm="1">
        <f t="array" ref="EI1002">IF(SUMPRODUCT(--(DO1002:DS1002&lt;&gt;""))=0, 0,1)</f>
        <v>1</v>
      </c>
      <c r="EJ1002" s="18" cm="1">
        <f t="array" ref="EJ1002">IF(SUMPRODUCT(--(DT1002:EG1002&lt;&gt;""))=0, 0,1)</f>
        <v>0</v>
      </c>
      <c r="EK1002" s="18" cm="1">
        <f t="array" ref="EK1002">IF(SUMPRODUCT(--(EC1002:EG1002&lt;&gt;""))=0, 0,1)</f>
        <v>0</v>
      </c>
      <c r="EL1002" s="18" cm="1">
        <f t="array" ref="EL1002">IF(SUMPRODUCT(--(EE1002:EG1002&lt;&gt;""))=0, 0,1)</f>
        <v>0</v>
      </c>
      <c r="EM1002" s="18">
        <f t="shared" si="230"/>
        <v>1</v>
      </c>
      <c r="EN1002" s="18">
        <f t="shared" si="231"/>
        <v>1</v>
      </c>
      <c r="EO1002" s="18" t="str">
        <f t="shared" si="232"/>
        <v>NA</v>
      </c>
      <c r="EP1002" s="18" t="str">
        <f t="shared" si="233"/>
        <v>NA</v>
      </c>
      <c r="EQ1002" s="18" t="str">
        <f t="shared" si="234"/>
        <v>NA</v>
      </c>
      <c r="ER1002" s="58" t="s">
        <v>2080</v>
      </c>
      <c r="ES1002" s="59">
        <v>43692</v>
      </c>
      <c r="ET1002" s="18" t="s">
        <v>1459</v>
      </c>
      <c r="EU1002" s="18" t="s">
        <v>1452</v>
      </c>
    </row>
    <row r="1003" spans="1:151" ht="15.75" customHeight="1" x14ac:dyDescent="0.2">
      <c r="A1003" s="5" t="s">
        <v>381</v>
      </c>
      <c r="B1003" s="24" t="s">
        <v>1451</v>
      </c>
      <c r="C1003" s="26">
        <v>1</v>
      </c>
      <c r="D1003" s="18" t="s">
        <v>1460</v>
      </c>
      <c r="E1003" s="18" t="s">
        <v>257</v>
      </c>
      <c r="F1003" s="18" t="s">
        <v>553</v>
      </c>
      <c r="G1003" s="18" t="s">
        <v>609</v>
      </c>
      <c r="H1003" s="18" t="s">
        <v>1463</v>
      </c>
      <c r="I1003" s="18" t="s">
        <v>363</v>
      </c>
      <c r="J1003" s="18" t="s">
        <v>363</v>
      </c>
      <c r="K1003" s="18" t="s">
        <v>363</v>
      </c>
      <c r="L1003" s="18" t="s">
        <v>363</v>
      </c>
      <c r="M1003" s="18" t="s">
        <v>253</v>
      </c>
      <c r="N1003" s="56">
        <v>74</v>
      </c>
      <c r="O1003" s="18" t="s">
        <v>1453</v>
      </c>
      <c r="P1003" s="18" t="s">
        <v>261</v>
      </c>
      <c r="Q1003" s="18" t="s">
        <v>254</v>
      </c>
      <c r="R1003" s="24" t="s">
        <v>257</v>
      </c>
      <c r="S1003" s="24" t="s">
        <v>257</v>
      </c>
      <c r="T1003" s="26" t="s">
        <v>917</v>
      </c>
      <c r="U1003" s="26" t="s">
        <v>595</v>
      </c>
      <c r="V1003" s="26" t="s">
        <v>1455</v>
      </c>
      <c r="W1003" s="26" t="s">
        <v>1456</v>
      </c>
      <c r="X1003" s="18" t="s">
        <v>1460</v>
      </c>
      <c r="Y1003" s="18">
        <v>50</v>
      </c>
      <c r="Z1003" s="18" t="s">
        <v>599</v>
      </c>
      <c r="AA1003" s="18">
        <v>50</v>
      </c>
      <c r="AB1003" s="57" t="s">
        <v>257</v>
      </c>
      <c r="AC1003" s="18" t="s">
        <v>595</v>
      </c>
      <c r="AD1003" s="18" t="s">
        <v>595</v>
      </c>
      <c r="AE1003" s="18" t="s">
        <v>595</v>
      </c>
      <c r="AF1003" s="18" t="s">
        <v>595</v>
      </c>
      <c r="AG1003" s="18" t="s">
        <v>595</v>
      </c>
      <c r="AH1003" s="18" t="s">
        <v>595</v>
      </c>
      <c r="AI1003" s="18" t="s">
        <v>595</v>
      </c>
      <c r="AJ1003" s="18" t="s">
        <v>595</v>
      </c>
      <c r="AK1003" s="18" t="s">
        <v>595</v>
      </c>
      <c r="AL1003" s="18" t="s">
        <v>1457</v>
      </c>
      <c r="AM1003" s="18"/>
      <c r="AN1003" s="18"/>
      <c r="AO1003" s="18"/>
      <c r="AP1003" s="18"/>
      <c r="AQ1003" s="18"/>
      <c r="AR1003" s="18"/>
      <c r="AS1003" s="18"/>
      <c r="AT1003" s="18"/>
      <c r="AU1003" s="18"/>
      <c r="AV1003" s="18"/>
      <c r="AW1003" s="18"/>
      <c r="AX1003" s="18"/>
      <c r="AY1003" s="18"/>
      <c r="AZ1003" s="18"/>
      <c r="BA1003" s="18"/>
      <c r="BB1003" s="18"/>
      <c r="BC1003" s="18"/>
      <c r="BD1003" s="18"/>
      <c r="BE1003" s="18"/>
      <c r="BF1003" s="18"/>
      <c r="BG1003" s="18"/>
      <c r="BH1003" s="18"/>
      <c r="BI1003" s="18"/>
      <c r="BJ1003" s="18"/>
      <c r="BK1003" s="18"/>
      <c r="BL1003" s="18"/>
      <c r="BM1003" s="18"/>
      <c r="BN1003" s="18"/>
      <c r="BO1003" s="18"/>
      <c r="BP1003" s="18"/>
      <c r="BQ1003" s="18"/>
      <c r="BR1003" s="18"/>
      <c r="BS1003" s="18"/>
      <c r="BT1003" s="18"/>
      <c r="BU1003" s="18"/>
      <c r="BV1003" s="18"/>
      <c r="BW1003" s="18"/>
      <c r="BX1003" s="18"/>
      <c r="BY1003" s="18"/>
      <c r="BZ1003" s="18"/>
      <c r="CA1003" s="18"/>
      <c r="CB1003" s="18"/>
      <c r="CC1003" s="18"/>
      <c r="CD1003" s="18"/>
      <c r="CE1003" s="18"/>
      <c r="CF1003" s="18"/>
      <c r="CG1003" s="18"/>
      <c r="CH1003" s="18"/>
      <c r="CI1003" s="18"/>
      <c r="CJ1003" s="18"/>
      <c r="CK1003" s="18"/>
      <c r="CL1003" s="18"/>
      <c r="CM1003" s="18"/>
      <c r="CN1003" s="18"/>
      <c r="CO1003" s="18"/>
      <c r="CP1003" s="18"/>
      <c r="CQ1003" s="18"/>
      <c r="CR1003" s="18"/>
      <c r="CS1003" s="18"/>
      <c r="CT1003" s="18"/>
      <c r="CU1003" s="18"/>
      <c r="CV1003" s="18"/>
      <c r="CW1003" s="18"/>
      <c r="CX1003" s="18"/>
      <c r="CY1003" s="18"/>
      <c r="CZ1003" s="18"/>
      <c r="DA1003" s="18"/>
      <c r="DB1003" s="18"/>
      <c r="DC1003" s="18"/>
      <c r="DD1003" s="18"/>
      <c r="DE1003" s="18"/>
      <c r="DF1003" s="18"/>
      <c r="DG1003" s="18"/>
      <c r="DH1003" s="18"/>
      <c r="DI1003" s="18"/>
      <c r="DJ1003" s="18"/>
      <c r="DK1003" s="18"/>
      <c r="DL1003" s="18"/>
      <c r="DM1003" s="18"/>
      <c r="DN1003" s="18"/>
      <c r="DO1003" s="18"/>
      <c r="DP1003" s="18">
        <v>0</v>
      </c>
      <c r="DQ1003" s="18">
        <v>1</v>
      </c>
      <c r="DR1003" s="18">
        <v>1</v>
      </c>
      <c r="DS1003" s="18"/>
      <c r="DT1003" s="18"/>
      <c r="DU1003" s="18"/>
      <c r="DV1003" s="18"/>
      <c r="DW1003" s="18"/>
      <c r="DX1003" s="18"/>
      <c r="DY1003" s="18"/>
      <c r="DZ1003" s="18"/>
      <c r="EA1003" s="18"/>
      <c r="EB1003" s="18"/>
      <c r="EC1003" s="18"/>
      <c r="ED1003" s="18"/>
      <c r="EE1003" s="18"/>
      <c r="EF1003" s="18"/>
      <c r="EG1003" s="18"/>
      <c r="EH1003" s="18" t="s">
        <v>1458</v>
      </c>
      <c r="EI1003" s="18" cm="1">
        <f t="array" ref="EI1003">IF(SUMPRODUCT(--(DO1003:DS1003&lt;&gt;""))=0, 0,1)</f>
        <v>1</v>
      </c>
      <c r="EJ1003" s="18" cm="1">
        <f t="array" ref="EJ1003">IF(SUMPRODUCT(--(DT1003:EG1003&lt;&gt;""))=0, 0,1)</f>
        <v>0</v>
      </c>
      <c r="EK1003" s="18" cm="1">
        <f t="array" ref="EK1003">IF(SUMPRODUCT(--(EC1003:EG1003&lt;&gt;""))=0, 0,1)</f>
        <v>0</v>
      </c>
      <c r="EL1003" s="18" cm="1">
        <f t="array" ref="EL1003">IF(SUMPRODUCT(--(EE1003:EG1003&lt;&gt;""))=0, 0,1)</f>
        <v>0</v>
      </c>
      <c r="EM1003" s="18">
        <f t="shared" si="230"/>
        <v>1</v>
      </c>
      <c r="EN1003" s="18">
        <f t="shared" si="231"/>
        <v>1</v>
      </c>
      <c r="EO1003" s="18" t="str">
        <f t="shared" si="232"/>
        <v>NA</v>
      </c>
      <c r="EP1003" s="18" t="str">
        <f t="shared" si="233"/>
        <v>NA</v>
      </c>
      <c r="EQ1003" s="18" t="str">
        <f t="shared" si="234"/>
        <v>NA</v>
      </c>
      <c r="ER1003" s="58" t="s">
        <v>2080</v>
      </c>
      <c r="ES1003" s="59">
        <v>43692</v>
      </c>
      <c r="ET1003" s="18" t="s">
        <v>1459</v>
      </c>
      <c r="EU1003" s="18" t="s">
        <v>1452</v>
      </c>
    </row>
    <row r="1004" spans="1:151" ht="15.75" customHeight="1" x14ac:dyDescent="0.2">
      <c r="A1004" s="5" t="s">
        <v>381</v>
      </c>
      <c r="B1004" s="24" t="s">
        <v>1451</v>
      </c>
      <c r="C1004" s="26">
        <v>1</v>
      </c>
      <c r="D1004" s="18" t="s">
        <v>1461</v>
      </c>
      <c r="E1004" s="18" t="s">
        <v>257</v>
      </c>
      <c r="F1004" s="18" t="s">
        <v>553</v>
      </c>
      <c r="G1004" s="18" t="s">
        <v>609</v>
      </c>
      <c r="H1004" s="18" t="s">
        <v>1463</v>
      </c>
      <c r="I1004" s="18" t="s">
        <v>363</v>
      </c>
      <c r="J1004" s="18" t="s">
        <v>363</v>
      </c>
      <c r="K1004" s="18" t="s">
        <v>363</v>
      </c>
      <c r="L1004" s="18" t="s">
        <v>363</v>
      </c>
      <c r="M1004" s="18" t="s">
        <v>253</v>
      </c>
      <c r="N1004" s="56">
        <v>74</v>
      </c>
      <c r="O1004" s="18" t="s">
        <v>1453</v>
      </c>
      <c r="P1004" s="18" t="s">
        <v>261</v>
      </c>
      <c r="Q1004" s="18" t="s">
        <v>254</v>
      </c>
      <c r="R1004" s="24" t="s">
        <v>257</v>
      </c>
      <c r="S1004" s="24" t="s">
        <v>257</v>
      </c>
      <c r="T1004" s="26" t="s">
        <v>917</v>
      </c>
      <c r="U1004" s="26" t="s">
        <v>595</v>
      </c>
      <c r="V1004" s="26" t="s">
        <v>1455</v>
      </c>
      <c r="W1004" s="26" t="s">
        <v>1456</v>
      </c>
      <c r="X1004" s="18" t="s">
        <v>1461</v>
      </c>
      <c r="Y1004" s="18">
        <v>50</v>
      </c>
      <c r="Z1004" s="18" t="s">
        <v>599</v>
      </c>
      <c r="AA1004" s="18">
        <v>50</v>
      </c>
      <c r="AB1004" s="57" t="s">
        <v>257</v>
      </c>
      <c r="AC1004" s="18" t="s">
        <v>595</v>
      </c>
      <c r="AD1004" s="18" t="s">
        <v>595</v>
      </c>
      <c r="AE1004" s="18" t="s">
        <v>595</v>
      </c>
      <c r="AF1004" s="18" t="s">
        <v>595</v>
      </c>
      <c r="AG1004" s="18" t="s">
        <v>595</v>
      </c>
      <c r="AH1004" s="18" t="s">
        <v>595</v>
      </c>
      <c r="AI1004" s="18" t="s">
        <v>595</v>
      </c>
      <c r="AJ1004" s="18" t="s">
        <v>595</v>
      </c>
      <c r="AK1004" s="18" t="s">
        <v>595</v>
      </c>
      <c r="AL1004" s="18" t="s">
        <v>1457</v>
      </c>
      <c r="AM1004" s="18"/>
      <c r="AN1004" s="18"/>
      <c r="AO1004" s="18"/>
      <c r="AP1004" s="18"/>
      <c r="AQ1004" s="18"/>
      <c r="AR1004" s="18"/>
      <c r="AS1004" s="18"/>
      <c r="AT1004" s="18"/>
      <c r="AU1004" s="18"/>
      <c r="AV1004" s="18"/>
      <c r="AW1004" s="18"/>
      <c r="AX1004" s="18"/>
      <c r="AY1004" s="18"/>
      <c r="AZ1004" s="18"/>
      <c r="BA1004" s="18"/>
      <c r="BB1004" s="18"/>
      <c r="BC1004" s="18"/>
      <c r="BD1004" s="18"/>
      <c r="BE1004" s="18"/>
      <c r="BF1004" s="18"/>
      <c r="BG1004" s="18"/>
      <c r="BH1004" s="18"/>
      <c r="BI1004" s="18"/>
      <c r="BJ1004" s="18"/>
      <c r="BK1004" s="18"/>
      <c r="BL1004" s="18"/>
      <c r="BM1004" s="18"/>
      <c r="BN1004" s="18"/>
      <c r="BO1004" s="18"/>
      <c r="BP1004" s="18"/>
      <c r="BQ1004" s="18"/>
      <c r="BR1004" s="18"/>
      <c r="BS1004" s="18"/>
      <c r="BT1004" s="18"/>
      <c r="BU1004" s="18"/>
      <c r="BV1004" s="18"/>
      <c r="BW1004" s="18"/>
      <c r="BX1004" s="18"/>
      <c r="BY1004" s="18"/>
      <c r="BZ1004" s="18"/>
      <c r="CA1004" s="18"/>
      <c r="CB1004" s="18"/>
      <c r="CC1004" s="18"/>
      <c r="CD1004" s="18"/>
      <c r="CE1004" s="18"/>
      <c r="CF1004" s="18"/>
      <c r="CG1004" s="18"/>
      <c r="CH1004" s="18"/>
      <c r="CI1004" s="18"/>
      <c r="CJ1004" s="18"/>
      <c r="CK1004" s="18"/>
      <c r="CL1004" s="18"/>
      <c r="CM1004" s="18"/>
      <c r="CN1004" s="18"/>
      <c r="CO1004" s="18"/>
      <c r="CP1004" s="18"/>
      <c r="CQ1004" s="18"/>
      <c r="CR1004" s="18"/>
      <c r="CS1004" s="18"/>
      <c r="CT1004" s="18"/>
      <c r="CU1004" s="18"/>
      <c r="CV1004" s="18"/>
      <c r="CW1004" s="18"/>
      <c r="CX1004" s="18"/>
      <c r="CY1004" s="18"/>
      <c r="CZ1004" s="18"/>
      <c r="DA1004" s="18"/>
      <c r="DB1004" s="18"/>
      <c r="DC1004" s="18"/>
      <c r="DD1004" s="18"/>
      <c r="DE1004" s="18"/>
      <c r="DF1004" s="18"/>
      <c r="DG1004" s="18"/>
      <c r="DH1004" s="18"/>
      <c r="DI1004" s="18"/>
      <c r="DJ1004" s="18"/>
      <c r="DK1004" s="18"/>
      <c r="DL1004" s="18"/>
      <c r="DM1004" s="18"/>
      <c r="DN1004" s="18"/>
      <c r="DO1004" s="18"/>
      <c r="DP1004" s="18">
        <v>0</v>
      </c>
      <c r="DQ1004" s="18">
        <v>1</v>
      </c>
      <c r="DR1004" s="18">
        <v>0</v>
      </c>
      <c r="DS1004" s="18"/>
      <c r="DT1004" s="18"/>
      <c r="DU1004" s="18"/>
      <c r="DV1004" s="18"/>
      <c r="DW1004" s="18"/>
      <c r="DX1004" s="18"/>
      <c r="DY1004" s="18"/>
      <c r="DZ1004" s="18"/>
      <c r="EA1004" s="18"/>
      <c r="EB1004" s="18"/>
      <c r="EC1004" s="18"/>
      <c r="ED1004" s="18"/>
      <c r="EE1004" s="18"/>
      <c r="EF1004" s="18"/>
      <c r="EG1004" s="18"/>
      <c r="EH1004" s="18" t="s">
        <v>1458</v>
      </c>
      <c r="EI1004" s="18" cm="1">
        <f t="array" ref="EI1004">IF(SUMPRODUCT(--(DO1004:DS1004&lt;&gt;""))=0, 0,1)</f>
        <v>1</v>
      </c>
      <c r="EJ1004" s="18" cm="1">
        <f t="array" ref="EJ1004">IF(SUMPRODUCT(--(DT1004:EG1004&lt;&gt;""))=0, 0,1)</f>
        <v>0</v>
      </c>
      <c r="EK1004" s="18" cm="1">
        <f t="array" ref="EK1004">IF(SUMPRODUCT(--(EC1004:EG1004&lt;&gt;""))=0, 0,1)</f>
        <v>0</v>
      </c>
      <c r="EL1004" s="18" cm="1">
        <f t="array" ref="EL1004">IF(SUMPRODUCT(--(EE1004:EG1004&lt;&gt;""))=0, 0,1)</f>
        <v>0</v>
      </c>
      <c r="EM1004" s="18">
        <f t="shared" si="230"/>
        <v>1</v>
      </c>
      <c r="EN1004" s="18">
        <f t="shared" si="231"/>
        <v>1</v>
      </c>
      <c r="EO1004" s="18" t="str">
        <f t="shared" si="232"/>
        <v>NA</v>
      </c>
      <c r="EP1004" s="18" t="str">
        <f t="shared" si="233"/>
        <v>NA</v>
      </c>
      <c r="EQ1004" s="18" t="str">
        <f t="shared" si="234"/>
        <v>NA</v>
      </c>
      <c r="ER1004" s="58" t="s">
        <v>2080</v>
      </c>
      <c r="ES1004" s="59">
        <v>43692</v>
      </c>
      <c r="ET1004" s="18" t="s">
        <v>1459</v>
      </c>
      <c r="EU1004" s="18" t="s">
        <v>1452</v>
      </c>
    </row>
    <row r="1005" spans="1:151" ht="15.75" customHeight="1" x14ac:dyDescent="0.2">
      <c r="A1005" s="5" t="s">
        <v>381</v>
      </c>
      <c r="B1005" s="24" t="s">
        <v>1451</v>
      </c>
      <c r="C1005" s="26">
        <v>1</v>
      </c>
      <c r="D1005" s="18" t="s">
        <v>1462</v>
      </c>
      <c r="E1005" s="18" t="s">
        <v>257</v>
      </c>
      <c r="F1005" s="18" t="s">
        <v>553</v>
      </c>
      <c r="G1005" s="18" t="s">
        <v>609</v>
      </c>
      <c r="H1005" s="18" t="s">
        <v>1463</v>
      </c>
      <c r="I1005" s="18" t="s">
        <v>363</v>
      </c>
      <c r="J1005" s="18" t="s">
        <v>363</v>
      </c>
      <c r="K1005" s="18" t="s">
        <v>363</v>
      </c>
      <c r="L1005" s="18" t="s">
        <v>363</v>
      </c>
      <c r="M1005" s="18" t="s">
        <v>253</v>
      </c>
      <c r="N1005" s="56">
        <v>74</v>
      </c>
      <c r="O1005" s="18" t="s">
        <v>1453</v>
      </c>
      <c r="P1005" s="18" t="s">
        <v>261</v>
      </c>
      <c r="Q1005" s="18" t="s">
        <v>254</v>
      </c>
      <c r="R1005" s="24" t="s">
        <v>257</v>
      </c>
      <c r="S1005" s="24" t="s">
        <v>257</v>
      </c>
      <c r="T1005" s="26" t="s">
        <v>917</v>
      </c>
      <c r="U1005" s="26" t="s">
        <v>595</v>
      </c>
      <c r="V1005" s="26" t="s">
        <v>1455</v>
      </c>
      <c r="W1005" s="26" t="s">
        <v>1456</v>
      </c>
      <c r="X1005" s="18" t="s">
        <v>1462</v>
      </c>
      <c r="Y1005" s="18">
        <v>50</v>
      </c>
      <c r="Z1005" s="18" t="s">
        <v>599</v>
      </c>
      <c r="AA1005" s="18">
        <v>50</v>
      </c>
      <c r="AB1005" s="57" t="s">
        <v>257</v>
      </c>
      <c r="AC1005" s="18" t="s">
        <v>595</v>
      </c>
      <c r="AD1005" s="18" t="s">
        <v>595</v>
      </c>
      <c r="AE1005" s="18" t="s">
        <v>595</v>
      </c>
      <c r="AF1005" s="18" t="s">
        <v>595</v>
      </c>
      <c r="AG1005" s="18" t="s">
        <v>595</v>
      </c>
      <c r="AH1005" s="18" t="s">
        <v>595</v>
      </c>
      <c r="AI1005" s="18" t="s">
        <v>595</v>
      </c>
      <c r="AJ1005" s="18" t="s">
        <v>595</v>
      </c>
      <c r="AK1005" s="18" t="s">
        <v>595</v>
      </c>
      <c r="AL1005" s="18" t="s">
        <v>1457</v>
      </c>
      <c r="AM1005" s="18"/>
      <c r="AN1005" s="18"/>
      <c r="AO1005" s="18"/>
      <c r="AP1005" s="18"/>
      <c r="AQ1005" s="18"/>
      <c r="AR1005" s="18"/>
      <c r="AS1005" s="18"/>
      <c r="AT1005" s="18"/>
      <c r="AU1005" s="18"/>
      <c r="AV1005" s="18"/>
      <c r="AW1005" s="18"/>
      <c r="AX1005" s="18"/>
      <c r="AY1005" s="18"/>
      <c r="AZ1005" s="18"/>
      <c r="BA1005" s="18"/>
      <c r="BB1005" s="18"/>
      <c r="BC1005" s="18"/>
      <c r="BD1005" s="18"/>
      <c r="BE1005" s="18"/>
      <c r="BF1005" s="18"/>
      <c r="BG1005" s="18"/>
      <c r="BH1005" s="18"/>
      <c r="BI1005" s="18"/>
      <c r="BJ1005" s="18"/>
      <c r="BK1005" s="18"/>
      <c r="BL1005" s="18"/>
      <c r="BM1005" s="18"/>
      <c r="BN1005" s="18"/>
      <c r="BO1005" s="18"/>
      <c r="BP1005" s="18"/>
      <c r="BQ1005" s="18"/>
      <c r="BR1005" s="18"/>
      <c r="BS1005" s="18"/>
      <c r="BT1005" s="18"/>
      <c r="BU1005" s="18"/>
      <c r="BV1005" s="18"/>
      <c r="BW1005" s="18"/>
      <c r="BX1005" s="18"/>
      <c r="BY1005" s="18"/>
      <c r="BZ1005" s="18"/>
      <c r="CA1005" s="18"/>
      <c r="CB1005" s="18"/>
      <c r="CC1005" s="18"/>
      <c r="CD1005" s="18"/>
      <c r="CE1005" s="18"/>
      <c r="CF1005" s="18"/>
      <c r="CG1005" s="18"/>
      <c r="CH1005" s="18"/>
      <c r="CI1005" s="18"/>
      <c r="CJ1005" s="18"/>
      <c r="CK1005" s="18"/>
      <c r="CL1005" s="18"/>
      <c r="CM1005" s="18"/>
      <c r="CN1005" s="18"/>
      <c r="CO1005" s="18"/>
      <c r="CP1005" s="18"/>
      <c r="CQ1005" s="18"/>
      <c r="CR1005" s="18"/>
      <c r="CS1005" s="18"/>
      <c r="CT1005" s="18"/>
      <c r="CU1005" s="18"/>
      <c r="CV1005" s="18"/>
      <c r="CW1005" s="18"/>
      <c r="CX1005" s="18"/>
      <c r="CY1005" s="18"/>
      <c r="CZ1005" s="18"/>
      <c r="DA1005" s="18"/>
      <c r="DB1005" s="18"/>
      <c r="DC1005" s="18"/>
      <c r="DD1005" s="18"/>
      <c r="DE1005" s="18"/>
      <c r="DF1005" s="18"/>
      <c r="DG1005" s="18"/>
      <c r="DH1005" s="18"/>
      <c r="DI1005" s="18"/>
      <c r="DJ1005" s="18"/>
      <c r="DK1005" s="18"/>
      <c r="DL1005" s="18"/>
      <c r="DM1005" s="18"/>
      <c r="DN1005" s="18"/>
      <c r="DO1005" s="18"/>
      <c r="DP1005" s="18">
        <v>0</v>
      </c>
      <c r="DQ1005" s="18">
        <v>0</v>
      </c>
      <c r="DR1005" s="18">
        <v>0</v>
      </c>
      <c r="DS1005" s="18"/>
      <c r="DT1005" s="18"/>
      <c r="DU1005" s="18"/>
      <c r="DV1005" s="18"/>
      <c r="DW1005" s="18"/>
      <c r="DX1005" s="18"/>
      <c r="DY1005" s="18"/>
      <c r="DZ1005" s="18"/>
      <c r="EA1005" s="18"/>
      <c r="EB1005" s="18"/>
      <c r="EC1005" s="18"/>
      <c r="ED1005" s="18"/>
      <c r="EE1005" s="18"/>
      <c r="EF1005" s="18"/>
      <c r="EG1005" s="18"/>
      <c r="EH1005" s="18" t="s">
        <v>1458</v>
      </c>
      <c r="EI1005" s="18" cm="1">
        <f t="array" ref="EI1005">IF(SUMPRODUCT(--(DO1005:DS1005&lt;&gt;""))=0, 0,1)</f>
        <v>1</v>
      </c>
      <c r="EJ1005" s="18" cm="1">
        <f t="array" ref="EJ1005">IF(SUMPRODUCT(--(DT1005:EG1005&lt;&gt;""))=0, 0,1)</f>
        <v>0</v>
      </c>
      <c r="EK1005" s="18" cm="1">
        <f t="array" ref="EK1005">IF(SUMPRODUCT(--(EC1005:EG1005&lt;&gt;""))=0, 0,1)</f>
        <v>0</v>
      </c>
      <c r="EL1005" s="18" cm="1">
        <f t="array" ref="EL1005">IF(SUMPRODUCT(--(EE1005:EG1005&lt;&gt;""))=0, 0,1)</f>
        <v>0</v>
      </c>
      <c r="EM1005" s="18">
        <f t="shared" si="230"/>
        <v>0</v>
      </c>
      <c r="EN1005" s="18">
        <f t="shared" si="231"/>
        <v>0</v>
      </c>
      <c r="EO1005" s="18" t="str">
        <f t="shared" si="232"/>
        <v>NA</v>
      </c>
      <c r="EP1005" s="18" t="str">
        <f t="shared" si="233"/>
        <v>NA</v>
      </c>
      <c r="EQ1005" s="18" t="str">
        <f t="shared" si="234"/>
        <v>NA</v>
      </c>
      <c r="ER1005" s="58" t="s">
        <v>2080</v>
      </c>
      <c r="ES1005" s="59">
        <v>43692</v>
      </c>
      <c r="ET1005" s="18" t="s">
        <v>1459</v>
      </c>
      <c r="EU1005" s="18" t="s">
        <v>1452</v>
      </c>
    </row>
    <row r="1006" spans="1:151" ht="15.75" customHeight="1" x14ac:dyDescent="0.2">
      <c r="A1006" s="5" t="s">
        <v>381</v>
      </c>
      <c r="B1006" s="24" t="s">
        <v>1451</v>
      </c>
      <c r="C1006" s="26">
        <v>1</v>
      </c>
      <c r="D1006" s="18" t="s">
        <v>1454</v>
      </c>
      <c r="E1006" s="18" t="s">
        <v>257</v>
      </c>
      <c r="F1006" s="18" t="s">
        <v>553</v>
      </c>
      <c r="G1006" s="18" t="s">
        <v>609</v>
      </c>
      <c r="H1006" s="18" t="s">
        <v>1464</v>
      </c>
      <c r="I1006" s="18" t="s">
        <v>363</v>
      </c>
      <c r="J1006" s="18" t="s">
        <v>363</v>
      </c>
      <c r="K1006" s="18" t="s">
        <v>363</v>
      </c>
      <c r="L1006" s="18" t="s">
        <v>363</v>
      </c>
      <c r="M1006" s="18" t="s">
        <v>253</v>
      </c>
      <c r="N1006" s="56">
        <v>74</v>
      </c>
      <c r="O1006" s="18" t="s">
        <v>1453</v>
      </c>
      <c r="P1006" s="18" t="s">
        <v>261</v>
      </c>
      <c r="Q1006" s="18" t="s">
        <v>254</v>
      </c>
      <c r="R1006" s="24" t="s">
        <v>257</v>
      </c>
      <c r="S1006" s="24" t="s">
        <v>257</v>
      </c>
      <c r="T1006" s="26" t="s">
        <v>917</v>
      </c>
      <c r="U1006" s="26" t="s">
        <v>595</v>
      </c>
      <c r="V1006" s="26" t="s">
        <v>1455</v>
      </c>
      <c r="W1006" s="26" t="s">
        <v>1456</v>
      </c>
      <c r="X1006" s="18" t="s">
        <v>1454</v>
      </c>
      <c r="Y1006" s="18">
        <v>50</v>
      </c>
      <c r="Z1006" s="18" t="s">
        <v>599</v>
      </c>
      <c r="AA1006" s="18">
        <v>50</v>
      </c>
      <c r="AB1006" s="57" t="s">
        <v>257</v>
      </c>
      <c r="AC1006" s="18" t="s">
        <v>595</v>
      </c>
      <c r="AD1006" s="18" t="s">
        <v>595</v>
      </c>
      <c r="AE1006" s="18" t="s">
        <v>595</v>
      </c>
      <c r="AF1006" s="18" t="s">
        <v>595</v>
      </c>
      <c r="AG1006" s="18" t="s">
        <v>595</v>
      </c>
      <c r="AH1006" s="18" t="s">
        <v>595</v>
      </c>
      <c r="AI1006" s="18" t="s">
        <v>595</v>
      </c>
      <c r="AJ1006" s="18" t="s">
        <v>595</v>
      </c>
      <c r="AK1006" s="18" t="s">
        <v>595</v>
      </c>
      <c r="AL1006" s="18" t="s">
        <v>1457</v>
      </c>
      <c r="AM1006" s="18"/>
      <c r="AN1006" s="18"/>
      <c r="AO1006" s="18"/>
      <c r="AP1006" s="18"/>
      <c r="AQ1006" s="18"/>
      <c r="AR1006" s="18"/>
      <c r="AS1006" s="18"/>
      <c r="AT1006" s="18"/>
      <c r="AU1006" s="18"/>
      <c r="AV1006" s="18"/>
      <c r="AW1006" s="18"/>
      <c r="AX1006" s="18"/>
      <c r="AY1006" s="18"/>
      <c r="AZ1006" s="18"/>
      <c r="BA1006" s="18"/>
      <c r="BB1006" s="18"/>
      <c r="BC1006" s="18"/>
      <c r="BD1006" s="18"/>
      <c r="BE1006" s="18"/>
      <c r="BF1006" s="18"/>
      <c r="BG1006" s="18"/>
      <c r="BH1006" s="18"/>
      <c r="BI1006" s="18"/>
      <c r="BJ1006" s="18"/>
      <c r="BK1006" s="18"/>
      <c r="BL1006" s="18"/>
      <c r="BM1006" s="18"/>
      <c r="BN1006" s="18"/>
      <c r="BO1006" s="18"/>
      <c r="BP1006" s="18"/>
      <c r="BQ1006" s="18"/>
      <c r="BR1006" s="18"/>
      <c r="BS1006" s="18"/>
      <c r="BT1006" s="18"/>
      <c r="BU1006" s="18"/>
      <c r="BV1006" s="18"/>
      <c r="BW1006" s="18"/>
      <c r="BX1006" s="18"/>
      <c r="BY1006" s="18"/>
      <c r="BZ1006" s="18"/>
      <c r="CA1006" s="18"/>
      <c r="CB1006" s="18"/>
      <c r="CC1006" s="18"/>
      <c r="CD1006" s="18"/>
      <c r="CE1006" s="18"/>
      <c r="CF1006" s="18"/>
      <c r="CG1006" s="18"/>
      <c r="CH1006" s="18"/>
      <c r="CI1006" s="18"/>
      <c r="CJ1006" s="18"/>
      <c r="CK1006" s="18"/>
      <c r="CL1006" s="18"/>
      <c r="CM1006" s="18"/>
      <c r="CN1006" s="18"/>
      <c r="CO1006" s="18"/>
      <c r="CP1006" s="18"/>
      <c r="CQ1006" s="18"/>
      <c r="CR1006" s="18"/>
      <c r="CS1006" s="18"/>
      <c r="CT1006" s="18"/>
      <c r="CU1006" s="18"/>
      <c r="CV1006" s="18"/>
      <c r="CW1006" s="18"/>
      <c r="CX1006" s="18"/>
      <c r="CY1006" s="18"/>
      <c r="CZ1006" s="18"/>
      <c r="DA1006" s="18"/>
      <c r="DB1006" s="18"/>
      <c r="DC1006" s="18"/>
      <c r="DD1006" s="18"/>
      <c r="DE1006" s="18"/>
      <c r="DF1006" s="18"/>
      <c r="DG1006" s="18"/>
      <c r="DH1006" s="18"/>
      <c r="DI1006" s="18"/>
      <c r="DJ1006" s="18"/>
      <c r="DK1006" s="18"/>
      <c r="DL1006" s="18"/>
      <c r="DM1006" s="18"/>
      <c r="DN1006" s="18"/>
      <c r="DO1006" s="18"/>
      <c r="DP1006" s="18">
        <v>0</v>
      </c>
      <c r="DQ1006" s="18"/>
      <c r="DR1006" s="18">
        <v>1</v>
      </c>
      <c r="DS1006" s="18"/>
      <c r="DT1006" s="18"/>
      <c r="DU1006" s="18"/>
      <c r="DV1006" s="18"/>
      <c r="DW1006" s="18"/>
      <c r="DX1006" s="18"/>
      <c r="DY1006" s="18"/>
      <c r="DZ1006" s="18"/>
      <c r="EA1006" s="18"/>
      <c r="EB1006" s="18"/>
      <c r="EC1006" s="18"/>
      <c r="ED1006" s="18"/>
      <c r="EE1006" s="18"/>
      <c r="EF1006" s="18"/>
      <c r="EG1006" s="18"/>
      <c r="EH1006" s="18" t="s">
        <v>1458</v>
      </c>
      <c r="EI1006" s="18" cm="1">
        <f t="array" ref="EI1006">IF(SUMPRODUCT(--(DO1006:DS1006&lt;&gt;""))=0, 0,1)</f>
        <v>1</v>
      </c>
      <c r="EJ1006" s="18" cm="1">
        <f t="array" ref="EJ1006">IF(SUMPRODUCT(--(DT1006:EG1006&lt;&gt;""))=0, 0,1)</f>
        <v>0</v>
      </c>
      <c r="EK1006" s="18" cm="1">
        <f t="array" ref="EK1006">IF(SUMPRODUCT(--(EC1006:EG1006&lt;&gt;""))=0, 0,1)</f>
        <v>0</v>
      </c>
      <c r="EL1006" s="18" cm="1">
        <f t="array" ref="EL1006">IF(SUMPRODUCT(--(EE1006:EG1006&lt;&gt;""))=0, 0,1)</f>
        <v>0</v>
      </c>
      <c r="EM1006" s="18">
        <f t="shared" si="230"/>
        <v>1</v>
      </c>
      <c r="EN1006" s="18">
        <f t="shared" si="231"/>
        <v>1</v>
      </c>
      <c r="EO1006" s="18" t="str">
        <f t="shared" si="232"/>
        <v>NA</v>
      </c>
      <c r="EP1006" s="18" t="str">
        <f t="shared" si="233"/>
        <v>NA</v>
      </c>
      <c r="EQ1006" s="18" t="str">
        <f t="shared" si="234"/>
        <v>NA</v>
      </c>
      <c r="ER1006" s="58" t="s">
        <v>2080</v>
      </c>
      <c r="ES1006" s="59">
        <v>43692</v>
      </c>
      <c r="ET1006" s="18" t="s">
        <v>1459</v>
      </c>
      <c r="EU1006" s="18" t="s">
        <v>1452</v>
      </c>
    </row>
    <row r="1007" spans="1:151" ht="15.75" customHeight="1" x14ac:dyDescent="0.2">
      <c r="A1007" s="5" t="s">
        <v>381</v>
      </c>
      <c r="B1007" s="24" t="s">
        <v>1451</v>
      </c>
      <c r="C1007" s="26">
        <v>1</v>
      </c>
      <c r="D1007" s="18" t="s">
        <v>1460</v>
      </c>
      <c r="E1007" s="18" t="s">
        <v>257</v>
      </c>
      <c r="F1007" s="18" t="s">
        <v>553</v>
      </c>
      <c r="G1007" s="18" t="s">
        <v>609</v>
      </c>
      <c r="H1007" s="18" t="s">
        <v>1464</v>
      </c>
      <c r="I1007" s="18" t="s">
        <v>363</v>
      </c>
      <c r="J1007" s="18" t="s">
        <v>363</v>
      </c>
      <c r="K1007" s="18" t="s">
        <v>363</v>
      </c>
      <c r="L1007" s="18" t="s">
        <v>363</v>
      </c>
      <c r="M1007" s="18" t="s">
        <v>253</v>
      </c>
      <c r="N1007" s="56">
        <v>74</v>
      </c>
      <c r="O1007" s="18" t="s">
        <v>1453</v>
      </c>
      <c r="P1007" s="18" t="s">
        <v>261</v>
      </c>
      <c r="Q1007" s="18" t="s">
        <v>254</v>
      </c>
      <c r="R1007" s="24" t="s">
        <v>257</v>
      </c>
      <c r="S1007" s="24" t="s">
        <v>257</v>
      </c>
      <c r="T1007" s="26" t="s">
        <v>917</v>
      </c>
      <c r="U1007" s="26" t="s">
        <v>595</v>
      </c>
      <c r="V1007" s="26" t="s">
        <v>1455</v>
      </c>
      <c r="W1007" s="26" t="s">
        <v>1456</v>
      </c>
      <c r="X1007" s="18" t="s">
        <v>1460</v>
      </c>
      <c r="Y1007" s="18">
        <v>50</v>
      </c>
      <c r="Z1007" s="18" t="s">
        <v>599</v>
      </c>
      <c r="AA1007" s="18">
        <v>50</v>
      </c>
      <c r="AB1007" s="57" t="s">
        <v>257</v>
      </c>
      <c r="AC1007" s="18" t="s">
        <v>595</v>
      </c>
      <c r="AD1007" s="18" t="s">
        <v>595</v>
      </c>
      <c r="AE1007" s="18" t="s">
        <v>595</v>
      </c>
      <c r="AF1007" s="18" t="s">
        <v>595</v>
      </c>
      <c r="AG1007" s="18" t="s">
        <v>595</v>
      </c>
      <c r="AH1007" s="18" t="s">
        <v>595</v>
      </c>
      <c r="AI1007" s="18" t="s">
        <v>595</v>
      </c>
      <c r="AJ1007" s="18" t="s">
        <v>595</v>
      </c>
      <c r="AK1007" s="18" t="s">
        <v>595</v>
      </c>
      <c r="AL1007" s="18" t="s">
        <v>1457</v>
      </c>
      <c r="AM1007" s="18"/>
      <c r="AN1007" s="18"/>
      <c r="AO1007" s="18"/>
      <c r="AP1007" s="18"/>
      <c r="AQ1007" s="18"/>
      <c r="AR1007" s="18"/>
      <c r="AS1007" s="18"/>
      <c r="AT1007" s="18"/>
      <c r="AU1007" s="18"/>
      <c r="AV1007" s="18"/>
      <c r="AW1007" s="18"/>
      <c r="AX1007" s="18"/>
      <c r="AY1007" s="18"/>
      <c r="AZ1007" s="18"/>
      <c r="BA1007" s="18"/>
      <c r="BB1007" s="18"/>
      <c r="BC1007" s="18"/>
      <c r="BD1007" s="18"/>
      <c r="BE1007" s="18"/>
      <c r="BF1007" s="18"/>
      <c r="BG1007" s="18"/>
      <c r="BH1007" s="18"/>
      <c r="BI1007" s="18"/>
      <c r="BJ1007" s="18"/>
      <c r="BK1007" s="18"/>
      <c r="BL1007" s="18"/>
      <c r="BM1007" s="18"/>
      <c r="BN1007" s="18"/>
      <c r="BO1007" s="18"/>
      <c r="BP1007" s="18"/>
      <c r="BQ1007" s="18"/>
      <c r="BR1007" s="18"/>
      <c r="BS1007" s="18"/>
      <c r="BT1007" s="18"/>
      <c r="BU1007" s="18"/>
      <c r="BV1007" s="18"/>
      <c r="BW1007" s="18"/>
      <c r="BX1007" s="18"/>
      <c r="BY1007" s="18"/>
      <c r="BZ1007" s="18"/>
      <c r="CA1007" s="18"/>
      <c r="CB1007" s="18"/>
      <c r="CC1007" s="18"/>
      <c r="CD1007" s="18"/>
      <c r="CE1007" s="18"/>
      <c r="CF1007" s="18"/>
      <c r="CG1007" s="18"/>
      <c r="CH1007" s="18"/>
      <c r="CI1007" s="18"/>
      <c r="CJ1007" s="18"/>
      <c r="CK1007" s="18"/>
      <c r="CL1007" s="18"/>
      <c r="CM1007" s="18"/>
      <c r="CN1007" s="18"/>
      <c r="CO1007" s="18"/>
      <c r="CP1007" s="18"/>
      <c r="CQ1007" s="18"/>
      <c r="CR1007" s="18"/>
      <c r="CS1007" s="18"/>
      <c r="CT1007" s="18"/>
      <c r="CU1007" s="18"/>
      <c r="CV1007" s="18"/>
      <c r="CW1007" s="18"/>
      <c r="CX1007" s="18"/>
      <c r="CY1007" s="18"/>
      <c r="CZ1007" s="18"/>
      <c r="DA1007" s="18"/>
      <c r="DB1007" s="18"/>
      <c r="DC1007" s="18"/>
      <c r="DD1007" s="18"/>
      <c r="DE1007" s="18"/>
      <c r="DF1007" s="18"/>
      <c r="DG1007" s="18"/>
      <c r="DH1007" s="18"/>
      <c r="DI1007" s="18"/>
      <c r="DJ1007" s="18"/>
      <c r="DK1007" s="18"/>
      <c r="DL1007" s="18"/>
      <c r="DM1007" s="18"/>
      <c r="DN1007" s="18"/>
      <c r="DO1007" s="18"/>
      <c r="DP1007" s="18">
        <v>0</v>
      </c>
      <c r="DQ1007" s="18"/>
      <c r="DR1007" s="18">
        <v>1</v>
      </c>
      <c r="DS1007" s="18"/>
      <c r="DT1007" s="18"/>
      <c r="DU1007" s="18"/>
      <c r="DV1007" s="18"/>
      <c r="DW1007" s="18"/>
      <c r="DX1007" s="18"/>
      <c r="DY1007" s="18"/>
      <c r="DZ1007" s="18"/>
      <c r="EA1007" s="18"/>
      <c r="EB1007" s="18"/>
      <c r="EC1007" s="18"/>
      <c r="ED1007" s="18"/>
      <c r="EE1007" s="18"/>
      <c r="EF1007" s="18"/>
      <c r="EG1007" s="18"/>
      <c r="EH1007" s="18" t="s">
        <v>1458</v>
      </c>
      <c r="EI1007" s="18" cm="1">
        <f t="array" ref="EI1007">IF(SUMPRODUCT(--(DO1007:DS1007&lt;&gt;""))=0, 0,1)</f>
        <v>1</v>
      </c>
      <c r="EJ1007" s="18" cm="1">
        <f t="array" ref="EJ1007">IF(SUMPRODUCT(--(DT1007:EG1007&lt;&gt;""))=0, 0,1)</f>
        <v>0</v>
      </c>
      <c r="EK1007" s="18" cm="1">
        <f t="array" ref="EK1007">IF(SUMPRODUCT(--(EC1007:EG1007&lt;&gt;""))=0, 0,1)</f>
        <v>0</v>
      </c>
      <c r="EL1007" s="18" cm="1">
        <f t="array" ref="EL1007">IF(SUMPRODUCT(--(EE1007:EG1007&lt;&gt;""))=0, 0,1)</f>
        <v>0</v>
      </c>
      <c r="EM1007" s="18">
        <f t="shared" si="230"/>
        <v>1</v>
      </c>
      <c r="EN1007" s="18">
        <f t="shared" si="231"/>
        <v>1</v>
      </c>
      <c r="EO1007" s="18" t="str">
        <f t="shared" si="232"/>
        <v>NA</v>
      </c>
      <c r="EP1007" s="18" t="str">
        <f t="shared" si="233"/>
        <v>NA</v>
      </c>
      <c r="EQ1007" s="18" t="str">
        <f t="shared" si="234"/>
        <v>NA</v>
      </c>
      <c r="ER1007" s="58" t="s">
        <v>2080</v>
      </c>
      <c r="ES1007" s="59">
        <v>43692</v>
      </c>
      <c r="ET1007" s="18" t="s">
        <v>1459</v>
      </c>
      <c r="EU1007" s="18" t="s">
        <v>1452</v>
      </c>
    </row>
    <row r="1008" spans="1:151" ht="15.75" customHeight="1" x14ac:dyDescent="0.2">
      <c r="A1008" s="5" t="s">
        <v>381</v>
      </c>
      <c r="B1008" s="24" t="s">
        <v>1451</v>
      </c>
      <c r="C1008" s="26">
        <v>1</v>
      </c>
      <c r="D1008" s="18" t="s">
        <v>1461</v>
      </c>
      <c r="E1008" s="18" t="s">
        <v>257</v>
      </c>
      <c r="F1008" s="18" t="s">
        <v>553</v>
      </c>
      <c r="G1008" s="18" t="s">
        <v>609</v>
      </c>
      <c r="H1008" s="18" t="s">
        <v>1464</v>
      </c>
      <c r="I1008" s="18" t="s">
        <v>363</v>
      </c>
      <c r="J1008" s="18" t="s">
        <v>363</v>
      </c>
      <c r="K1008" s="18" t="s">
        <v>363</v>
      </c>
      <c r="L1008" s="18" t="s">
        <v>363</v>
      </c>
      <c r="M1008" s="18" t="s">
        <v>253</v>
      </c>
      <c r="N1008" s="56">
        <v>74</v>
      </c>
      <c r="O1008" s="18" t="s">
        <v>1453</v>
      </c>
      <c r="P1008" s="18" t="s">
        <v>261</v>
      </c>
      <c r="Q1008" s="18" t="s">
        <v>254</v>
      </c>
      <c r="R1008" s="24" t="s">
        <v>257</v>
      </c>
      <c r="S1008" s="24" t="s">
        <v>257</v>
      </c>
      <c r="T1008" s="26" t="s">
        <v>917</v>
      </c>
      <c r="U1008" s="26" t="s">
        <v>595</v>
      </c>
      <c r="V1008" s="26" t="s">
        <v>1455</v>
      </c>
      <c r="W1008" s="26" t="s">
        <v>1456</v>
      </c>
      <c r="X1008" s="18" t="s">
        <v>1461</v>
      </c>
      <c r="Y1008" s="18">
        <v>50</v>
      </c>
      <c r="Z1008" s="18" t="s">
        <v>599</v>
      </c>
      <c r="AA1008" s="18">
        <v>50</v>
      </c>
      <c r="AB1008" s="57" t="s">
        <v>257</v>
      </c>
      <c r="AC1008" s="18" t="s">
        <v>595</v>
      </c>
      <c r="AD1008" s="18" t="s">
        <v>595</v>
      </c>
      <c r="AE1008" s="18" t="s">
        <v>595</v>
      </c>
      <c r="AF1008" s="18" t="s">
        <v>595</v>
      </c>
      <c r="AG1008" s="18" t="s">
        <v>595</v>
      </c>
      <c r="AH1008" s="18" t="s">
        <v>595</v>
      </c>
      <c r="AI1008" s="18" t="s">
        <v>595</v>
      </c>
      <c r="AJ1008" s="18" t="s">
        <v>595</v>
      </c>
      <c r="AK1008" s="18" t="s">
        <v>595</v>
      </c>
      <c r="AL1008" s="18" t="s">
        <v>1457</v>
      </c>
      <c r="AM1008" s="18"/>
      <c r="AN1008" s="18"/>
      <c r="AO1008" s="18"/>
      <c r="AP1008" s="18"/>
      <c r="AQ1008" s="18"/>
      <c r="AR1008" s="18"/>
      <c r="AS1008" s="18"/>
      <c r="AT1008" s="18"/>
      <c r="AU1008" s="18"/>
      <c r="AV1008" s="18"/>
      <c r="AW1008" s="18"/>
      <c r="AX1008" s="18"/>
      <c r="AY1008" s="18"/>
      <c r="AZ1008" s="18"/>
      <c r="BA1008" s="18"/>
      <c r="BB1008" s="18"/>
      <c r="BC1008" s="18"/>
      <c r="BD1008" s="18"/>
      <c r="BE1008" s="18"/>
      <c r="BF1008" s="18"/>
      <c r="BG1008" s="18"/>
      <c r="BH1008" s="18"/>
      <c r="BI1008" s="18"/>
      <c r="BJ1008" s="18"/>
      <c r="BK1008" s="18"/>
      <c r="BL1008" s="18"/>
      <c r="BM1008" s="18"/>
      <c r="BN1008" s="18"/>
      <c r="BO1008" s="18"/>
      <c r="BP1008" s="18"/>
      <c r="BQ1008" s="18"/>
      <c r="BR1008" s="18"/>
      <c r="BS1008" s="18"/>
      <c r="BT1008" s="18"/>
      <c r="BU1008" s="18"/>
      <c r="BV1008" s="18"/>
      <c r="BW1008" s="18"/>
      <c r="BX1008" s="18"/>
      <c r="BY1008" s="18"/>
      <c r="BZ1008" s="18"/>
      <c r="CA1008" s="18"/>
      <c r="CB1008" s="18"/>
      <c r="CC1008" s="18"/>
      <c r="CD1008" s="18"/>
      <c r="CE1008" s="18"/>
      <c r="CF1008" s="18"/>
      <c r="CG1008" s="18"/>
      <c r="CH1008" s="18"/>
      <c r="CI1008" s="18"/>
      <c r="CJ1008" s="18"/>
      <c r="CK1008" s="18"/>
      <c r="CL1008" s="18"/>
      <c r="CM1008" s="18"/>
      <c r="CN1008" s="18"/>
      <c r="CO1008" s="18"/>
      <c r="CP1008" s="18"/>
      <c r="CQ1008" s="18"/>
      <c r="CR1008" s="18"/>
      <c r="CS1008" s="18"/>
      <c r="CT1008" s="18"/>
      <c r="CU1008" s="18"/>
      <c r="CV1008" s="18"/>
      <c r="CW1008" s="18"/>
      <c r="CX1008" s="18"/>
      <c r="CY1008" s="18"/>
      <c r="CZ1008" s="18"/>
      <c r="DA1008" s="18"/>
      <c r="DB1008" s="18"/>
      <c r="DC1008" s="18"/>
      <c r="DD1008" s="18"/>
      <c r="DE1008" s="18"/>
      <c r="DF1008" s="18"/>
      <c r="DG1008" s="18"/>
      <c r="DH1008" s="18"/>
      <c r="DI1008" s="18"/>
      <c r="DJ1008" s="18"/>
      <c r="DK1008" s="18"/>
      <c r="DL1008" s="18"/>
      <c r="DM1008" s="18"/>
      <c r="DN1008" s="18"/>
      <c r="DO1008" s="18"/>
      <c r="DP1008" s="18">
        <v>0</v>
      </c>
      <c r="DQ1008" s="18">
        <v>0</v>
      </c>
      <c r="DR1008" s="18">
        <v>0</v>
      </c>
      <c r="DS1008" s="18"/>
      <c r="DT1008" s="18"/>
      <c r="DU1008" s="18"/>
      <c r="DV1008" s="18"/>
      <c r="DW1008" s="18"/>
      <c r="DX1008" s="18"/>
      <c r="DY1008" s="18"/>
      <c r="DZ1008" s="18"/>
      <c r="EA1008" s="18"/>
      <c r="EB1008" s="18"/>
      <c r="EC1008" s="18"/>
      <c r="ED1008" s="18"/>
      <c r="EE1008" s="18"/>
      <c r="EF1008" s="18"/>
      <c r="EG1008" s="18"/>
      <c r="EH1008" s="18" t="s">
        <v>1458</v>
      </c>
      <c r="EI1008" s="18" cm="1">
        <f t="array" ref="EI1008">IF(SUMPRODUCT(--(DO1008:DS1008&lt;&gt;""))=0, 0,1)</f>
        <v>1</v>
      </c>
      <c r="EJ1008" s="18" cm="1">
        <f t="array" ref="EJ1008">IF(SUMPRODUCT(--(DT1008:EG1008&lt;&gt;""))=0, 0,1)</f>
        <v>0</v>
      </c>
      <c r="EK1008" s="18" cm="1">
        <f t="array" ref="EK1008">IF(SUMPRODUCT(--(EC1008:EG1008&lt;&gt;""))=0, 0,1)</f>
        <v>0</v>
      </c>
      <c r="EL1008" s="18" cm="1">
        <f t="array" ref="EL1008">IF(SUMPRODUCT(--(EE1008:EG1008&lt;&gt;""))=0, 0,1)</f>
        <v>0</v>
      </c>
      <c r="EM1008" s="18">
        <f t="shared" si="230"/>
        <v>0</v>
      </c>
      <c r="EN1008" s="18">
        <f t="shared" si="231"/>
        <v>0</v>
      </c>
      <c r="EO1008" s="18" t="str">
        <f t="shared" si="232"/>
        <v>NA</v>
      </c>
      <c r="EP1008" s="18" t="str">
        <f t="shared" si="233"/>
        <v>NA</v>
      </c>
      <c r="EQ1008" s="18" t="str">
        <f t="shared" si="234"/>
        <v>NA</v>
      </c>
      <c r="ER1008" s="58" t="s">
        <v>2080</v>
      </c>
      <c r="ES1008" s="59">
        <v>43692</v>
      </c>
      <c r="ET1008" s="18" t="s">
        <v>1459</v>
      </c>
      <c r="EU1008" s="18" t="s">
        <v>1452</v>
      </c>
    </row>
    <row r="1009" spans="1:151" ht="15.75" customHeight="1" x14ac:dyDescent="0.2">
      <c r="A1009" s="5" t="s">
        <v>381</v>
      </c>
      <c r="B1009" s="24" t="s">
        <v>1451</v>
      </c>
      <c r="C1009" s="26">
        <v>1</v>
      </c>
      <c r="D1009" s="18" t="s">
        <v>1462</v>
      </c>
      <c r="E1009" s="18" t="s">
        <v>257</v>
      </c>
      <c r="F1009" s="18" t="s">
        <v>553</v>
      </c>
      <c r="G1009" s="18" t="s">
        <v>609</v>
      </c>
      <c r="H1009" s="18" t="s">
        <v>1464</v>
      </c>
      <c r="I1009" s="18" t="s">
        <v>363</v>
      </c>
      <c r="J1009" s="18" t="s">
        <v>363</v>
      </c>
      <c r="K1009" s="18" t="s">
        <v>363</v>
      </c>
      <c r="L1009" s="18" t="s">
        <v>363</v>
      </c>
      <c r="M1009" s="18" t="s">
        <v>253</v>
      </c>
      <c r="N1009" s="56">
        <v>74</v>
      </c>
      <c r="O1009" s="18" t="s">
        <v>1453</v>
      </c>
      <c r="P1009" s="18" t="s">
        <v>261</v>
      </c>
      <c r="Q1009" s="18" t="s">
        <v>254</v>
      </c>
      <c r="R1009" s="24" t="s">
        <v>257</v>
      </c>
      <c r="S1009" s="24" t="s">
        <v>257</v>
      </c>
      <c r="T1009" s="26" t="s">
        <v>917</v>
      </c>
      <c r="U1009" s="26" t="s">
        <v>595</v>
      </c>
      <c r="V1009" s="26" t="s">
        <v>1455</v>
      </c>
      <c r="W1009" s="26" t="s">
        <v>1456</v>
      </c>
      <c r="X1009" s="18" t="s">
        <v>1462</v>
      </c>
      <c r="Y1009" s="18">
        <v>50</v>
      </c>
      <c r="Z1009" s="18" t="s">
        <v>599</v>
      </c>
      <c r="AA1009" s="18">
        <v>50</v>
      </c>
      <c r="AB1009" s="57" t="s">
        <v>257</v>
      </c>
      <c r="AC1009" s="18" t="s">
        <v>595</v>
      </c>
      <c r="AD1009" s="18" t="s">
        <v>595</v>
      </c>
      <c r="AE1009" s="18" t="s">
        <v>595</v>
      </c>
      <c r="AF1009" s="18" t="s">
        <v>595</v>
      </c>
      <c r="AG1009" s="18" t="s">
        <v>595</v>
      </c>
      <c r="AH1009" s="18" t="s">
        <v>595</v>
      </c>
      <c r="AI1009" s="18" t="s">
        <v>595</v>
      </c>
      <c r="AJ1009" s="18" t="s">
        <v>595</v>
      </c>
      <c r="AK1009" s="18" t="s">
        <v>595</v>
      </c>
      <c r="AL1009" s="18" t="s">
        <v>1457</v>
      </c>
      <c r="AM1009" s="18"/>
      <c r="AN1009" s="18"/>
      <c r="AO1009" s="18"/>
      <c r="AP1009" s="18"/>
      <c r="AQ1009" s="18"/>
      <c r="AR1009" s="18"/>
      <c r="AS1009" s="18"/>
      <c r="AT1009" s="18"/>
      <c r="AU1009" s="18"/>
      <c r="AV1009" s="18"/>
      <c r="AW1009" s="18"/>
      <c r="AX1009" s="18"/>
      <c r="AY1009" s="18"/>
      <c r="AZ1009" s="18"/>
      <c r="BA1009" s="18"/>
      <c r="BB1009" s="18"/>
      <c r="BC1009" s="18"/>
      <c r="BD1009" s="18"/>
      <c r="BE1009" s="18"/>
      <c r="BF1009" s="18"/>
      <c r="BG1009" s="18"/>
      <c r="BH1009" s="18"/>
      <c r="BI1009" s="18"/>
      <c r="BJ1009" s="18"/>
      <c r="BK1009" s="18"/>
      <c r="BL1009" s="18"/>
      <c r="BM1009" s="18"/>
      <c r="BN1009" s="18"/>
      <c r="BO1009" s="18"/>
      <c r="BP1009" s="18"/>
      <c r="BQ1009" s="18"/>
      <c r="BR1009" s="18"/>
      <c r="BS1009" s="18"/>
      <c r="BT1009" s="18"/>
      <c r="BU1009" s="18"/>
      <c r="BV1009" s="18"/>
      <c r="BW1009" s="18"/>
      <c r="BX1009" s="18"/>
      <c r="BY1009" s="18"/>
      <c r="BZ1009" s="18"/>
      <c r="CA1009" s="18"/>
      <c r="CB1009" s="18"/>
      <c r="CC1009" s="18"/>
      <c r="CD1009" s="18"/>
      <c r="CE1009" s="18"/>
      <c r="CF1009" s="18"/>
      <c r="CG1009" s="18"/>
      <c r="CH1009" s="18"/>
      <c r="CI1009" s="18"/>
      <c r="CJ1009" s="18"/>
      <c r="CK1009" s="18"/>
      <c r="CL1009" s="18"/>
      <c r="CM1009" s="18"/>
      <c r="CN1009" s="18"/>
      <c r="CO1009" s="18"/>
      <c r="CP1009" s="18"/>
      <c r="CQ1009" s="18"/>
      <c r="CR1009" s="18"/>
      <c r="CS1009" s="18"/>
      <c r="CT1009" s="18"/>
      <c r="CU1009" s="18"/>
      <c r="CV1009" s="18"/>
      <c r="CW1009" s="18"/>
      <c r="CX1009" s="18"/>
      <c r="CY1009" s="18"/>
      <c r="CZ1009" s="18"/>
      <c r="DA1009" s="18"/>
      <c r="DB1009" s="18"/>
      <c r="DC1009" s="18"/>
      <c r="DD1009" s="18"/>
      <c r="DE1009" s="18"/>
      <c r="DF1009" s="18"/>
      <c r="DG1009" s="18"/>
      <c r="DH1009" s="18"/>
      <c r="DI1009" s="18"/>
      <c r="DJ1009" s="18"/>
      <c r="DK1009" s="18"/>
      <c r="DL1009" s="18"/>
      <c r="DM1009" s="18"/>
      <c r="DN1009" s="18"/>
      <c r="DO1009" s="18"/>
      <c r="DP1009" s="18">
        <v>0</v>
      </c>
      <c r="DQ1009" s="18">
        <v>0</v>
      </c>
      <c r="DR1009" s="18">
        <v>0</v>
      </c>
      <c r="DS1009" s="18"/>
      <c r="DT1009" s="18"/>
      <c r="DU1009" s="18"/>
      <c r="DV1009" s="18"/>
      <c r="DW1009" s="18"/>
      <c r="DX1009" s="18"/>
      <c r="DY1009" s="18"/>
      <c r="DZ1009" s="18"/>
      <c r="EA1009" s="18"/>
      <c r="EB1009" s="18"/>
      <c r="EC1009" s="18"/>
      <c r="ED1009" s="18"/>
      <c r="EE1009" s="18"/>
      <c r="EF1009" s="18"/>
      <c r="EG1009" s="18"/>
      <c r="EH1009" s="18" t="s">
        <v>1458</v>
      </c>
      <c r="EI1009" s="18" cm="1">
        <f t="array" ref="EI1009">IF(SUMPRODUCT(--(DO1009:DS1009&lt;&gt;""))=0, 0,1)</f>
        <v>1</v>
      </c>
      <c r="EJ1009" s="18" cm="1">
        <f t="array" ref="EJ1009">IF(SUMPRODUCT(--(DT1009:EG1009&lt;&gt;""))=0, 0,1)</f>
        <v>0</v>
      </c>
      <c r="EK1009" s="18" cm="1">
        <f t="array" ref="EK1009">IF(SUMPRODUCT(--(EC1009:EG1009&lt;&gt;""))=0, 0,1)</f>
        <v>0</v>
      </c>
      <c r="EL1009" s="18" cm="1">
        <f t="array" ref="EL1009">IF(SUMPRODUCT(--(EE1009:EG1009&lt;&gt;""))=0, 0,1)</f>
        <v>0</v>
      </c>
      <c r="EM1009" s="18">
        <f t="shared" si="230"/>
        <v>0</v>
      </c>
      <c r="EN1009" s="18">
        <f t="shared" si="231"/>
        <v>0</v>
      </c>
      <c r="EO1009" s="18" t="str">
        <f t="shared" si="232"/>
        <v>NA</v>
      </c>
      <c r="EP1009" s="18" t="str">
        <f t="shared" si="233"/>
        <v>NA</v>
      </c>
      <c r="EQ1009" s="18" t="str">
        <f t="shared" si="234"/>
        <v>NA</v>
      </c>
      <c r="ER1009" s="58" t="s">
        <v>2080</v>
      </c>
      <c r="ES1009" s="59">
        <v>43692</v>
      </c>
      <c r="ET1009" s="18" t="s">
        <v>1459</v>
      </c>
      <c r="EU1009" s="18" t="s">
        <v>1452</v>
      </c>
    </row>
    <row r="1010" spans="1:151" ht="15.75" customHeight="1" x14ac:dyDescent="0.2">
      <c r="A1010" s="5" t="s">
        <v>381</v>
      </c>
      <c r="B1010" s="24" t="s">
        <v>1451</v>
      </c>
      <c r="C1010" s="26">
        <v>1</v>
      </c>
      <c r="D1010" s="18" t="s">
        <v>1454</v>
      </c>
      <c r="E1010" s="18" t="s">
        <v>257</v>
      </c>
      <c r="F1010" s="18" t="s">
        <v>553</v>
      </c>
      <c r="G1010" s="18" t="s">
        <v>467</v>
      </c>
      <c r="H1010" s="18" t="s">
        <v>723</v>
      </c>
      <c r="I1010" s="18" t="s">
        <v>363</v>
      </c>
      <c r="J1010" s="18" t="s">
        <v>363</v>
      </c>
      <c r="K1010" s="18" t="s">
        <v>363</v>
      </c>
      <c r="L1010" s="18" t="s">
        <v>363</v>
      </c>
      <c r="M1010" s="18" t="s">
        <v>253</v>
      </c>
      <c r="N1010" s="56">
        <v>74</v>
      </c>
      <c r="O1010" s="18" t="s">
        <v>1453</v>
      </c>
      <c r="P1010" s="18" t="s">
        <v>261</v>
      </c>
      <c r="Q1010" s="18" t="s">
        <v>254</v>
      </c>
      <c r="R1010" s="24" t="s">
        <v>257</v>
      </c>
      <c r="S1010" s="24" t="s">
        <v>257</v>
      </c>
      <c r="T1010" s="26" t="s">
        <v>917</v>
      </c>
      <c r="U1010" s="26" t="s">
        <v>595</v>
      </c>
      <c r="V1010" s="26" t="s">
        <v>1455</v>
      </c>
      <c r="W1010" s="26" t="s">
        <v>1456</v>
      </c>
      <c r="X1010" s="18" t="s">
        <v>1454</v>
      </c>
      <c r="Y1010" s="18">
        <v>50</v>
      </c>
      <c r="Z1010" s="18" t="s">
        <v>599</v>
      </c>
      <c r="AA1010" s="18">
        <v>50</v>
      </c>
      <c r="AB1010" s="57" t="s">
        <v>257</v>
      </c>
      <c r="AC1010" s="18" t="s">
        <v>595</v>
      </c>
      <c r="AD1010" s="18" t="s">
        <v>595</v>
      </c>
      <c r="AE1010" s="18" t="s">
        <v>595</v>
      </c>
      <c r="AF1010" s="18" t="s">
        <v>595</v>
      </c>
      <c r="AG1010" s="18" t="s">
        <v>595</v>
      </c>
      <c r="AH1010" s="18" t="s">
        <v>595</v>
      </c>
      <c r="AI1010" s="18" t="s">
        <v>595</v>
      </c>
      <c r="AJ1010" s="18" t="s">
        <v>595</v>
      </c>
      <c r="AK1010" s="18" t="s">
        <v>595</v>
      </c>
      <c r="AL1010" s="18" t="s">
        <v>1457</v>
      </c>
      <c r="AM1010" s="18"/>
      <c r="AN1010" s="18"/>
      <c r="AO1010" s="18"/>
      <c r="AP1010" s="18"/>
      <c r="AQ1010" s="18"/>
      <c r="AR1010" s="18"/>
      <c r="AS1010" s="18"/>
      <c r="AT1010" s="18"/>
      <c r="AU1010" s="18"/>
      <c r="AV1010" s="18"/>
      <c r="AW1010" s="18"/>
      <c r="AX1010" s="18"/>
      <c r="AY1010" s="18"/>
      <c r="AZ1010" s="18"/>
      <c r="BA1010" s="18"/>
      <c r="BB1010" s="18"/>
      <c r="BC1010" s="18"/>
      <c r="BD1010" s="18"/>
      <c r="BE1010" s="18"/>
      <c r="BF1010" s="18"/>
      <c r="BG1010" s="18"/>
      <c r="BH1010" s="18"/>
      <c r="BI1010" s="18"/>
      <c r="BJ1010" s="18"/>
      <c r="BK1010" s="18"/>
      <c r="BL1010" s="18"/>
      <c r="BM1010" s="18"/>
      <c r="BN1010" s="18"/>
      <c r="BO1010" s="18"/>
      <c r="BP1010" s="18"/>
      <c r="BQ1010" s="18"/>
      <c r="BR1010" s="18"/>
      <c r="BS1010" s="18"/>
      <c r="BT1010" s="18"/>
      <c r="BU1010" s="18"/>
      <c r="BV1010" s="18"/>
      <c r="BW1010" s="18"/>
      <c r="BX1010" s="18"/>
      <c r="BY1010" s="18"/>
      <c r="BZ1010" s="18"/>
      <c r="CA1010" s="18"/>
      <c r="CB1010" s="18"/>
      <c r="CC1010" s="18"/>
      <c r="CD1010" s="18"/>
      <c r="CE1010" s="18"/>
      <c r="CF1010" s="18"/>
      <c r="CG1010" s="18"/>
      <c r="CH1010" s="18"/>
      <c r="CI1010" s="18"/>
      <c r="CJ1010" s="18"/>
      <c r="CK1010" s="18"/>
      <c r="CL1010" s="18"/>
      <c r="CM1010" s="18"/>
      <c r="CN1010" s="18"/>
      <c r="CO1010" s="18"/>
      <c r="CP1010" s="18"/>
      <c r="CQ1010" s="18"/>
      <c r="CR1010" s="18"/>
      <c r="CS1010" s="18"/>
      <c r="CT1010" s="18"/>
      <c r="CU1010" s="18"/>
      <c r="CV1010" s="18"/>
      <c r="CW1010" s="18"/>
      <c r="CX1010" s="18"/>
      <c r="CY1010" s="18"/>
      <c r="CZ1010" s="18"/>
      <c r="DA1010" s="18"/>
      <c r="DB1010" s="18"/>
      <c r="DC1010" s="18"/>
      <c r="DD1010" s="18"/>
      <c r="DE1010" s="18"/>
      <c r="DF1010" s="18"/>
      <c r="DG1010" s="18"/>
      <c r="DH1010" s="18"/>
      <c r="DI1010" s="18"/>
      <c r="DJ1010" s="18"/>
      <c r="DK1010" s="18"/>
      <c r="DL1010" s="18"/>
      <c r="DM1010" s="18"/>
      <c r="DN1010" s="18"/>
      <c r="DO1010" s="18"/>
      <c r="DP1010" s="18">
        <v>0</v>
      </c>
      <c r="DQ1010" s="18">
        <v>1</v>
      </c>
      <c r="DR1010" s="18">
        <v>1</v>
      </c>
      <c r="DS1010" s="18"/>
      <c r="DT1010" s="18"/>
      <c r="DU1010" s="18"/>
      <c r="DV1010" s="18"/>
      <c r="DW1010" s="18"/>
      <c r="DX1010" s="18"/>
      <c r="DY1010" s="18"/>
      <c r="DZ1010" s="18"/>
      <c r="EA1010" s="18"/>
      <c r="EB1010" s="18"/>
      <c r="EC1010" s="18"/>
      <c r="ED1010" s="18"/>
      <c r="EE1010" s="18"/>
      <c r="EF1010" s="18"/>
      <c r="EG1010" s="18"/>
      <c r="EH1010" s="18" t="s">
        <v>1458</v>
      </c>
      <c r="EI1010" s="18" cm="1">
        <f t="array" ref="EI1010">IF(SUMPRODUCT(--(DO1010:DS1010&lt;&gt;""))=0, 0,1)</f>
        <v>1</v>
      </c>
      <c r="EJ1010" s="18" cm="1">
        <f t="array" ref="EJ1010">IF(SUMPRODUCT(--(DT1010:EG1010&lt;&gt;""))=0, 0,1)</f>
        <v>0</v>
      </c>
      <c r="EK1010" s="18" cm="1">
        <f t="array" ref="EK1010">IF(SUMPRODUCT(--(EC1010:EG1010&lt;&gt;""))=0, 0,1)</f>
        <v>0</v>
      </c>
      <c r="EL1010" s="18" cm="1">
        <f t="array" ref="EL1010">IF(SUMPRODUCT(--(EE1010:EG1010&lt;&gt;""))=0, 0,1)</f>
        <v>0</v>
      </c>
      <c r="EM1010" s="18">
        <f t="shared" si="230"/>
        <v>1</v>
      </c>
      <c r="EN1010" s="18">
        <f t="shared" si="231"/>
        <v>1</v>
      </c>
      <c r="EO1010" s="18" t="str">
        <f t="shared" si="232"/>
        <v>NA</v>
      </c>
      <c r="EP1010" s="18" t="str">
        <f t="shared" si="233"/>
        <v>NA</v>
      </c>
      <c r="EQ1010" s="18" t="str">
        <f t="shared" si="234"/>
        <v>NA</v>
      </c>
      <c r="ER1010" s="58" t="s">
        <v>2080</v>
      </c>
      <c r="ES1010" s="59">
        <v>43692</v>
      </c>
      <c r="ET1010" s="18" t="s">
        <v>1459</v>
      </c>
      <c r="EU1010" s="18" t="s">
        <v>1452</v>
      </c>
    </row>
    <row r="1011" spans="1:151" ht="15.75" customHeight="1" x14ac:dyDescent="0.2">
      <c r="A1011" s="5" t="s">
        <v>381</v>
      </c>
      <c r="B1011" s="24" t="s">
        <v>1451</v>
      </c>
      <c r="C1011" s="26">
        <v>1</v>
      </c>
      <c r="D1011" s="18" t="s">
        <v>1460</v>
      </c>
      <c r="E1011" s="18" t="s">
        <v>257</v>
      </c>
      <c r="F1011" s="18" t="s">
        <v>553</v>
      </c>
      <c r="G1011" s="18" t="s">
        <v>467</v>
      </c>
      <c r="H1011" s="18" t="s">
        <v>723</v>
      </c>
      <c r="I1011" s="18" t="s">
        <v>363</v>
      </c>
      <c r="J1011" s="18" t="s">
        <v>363</v>
      </c>
      <c r="K1011" s="18" t="s">
        <v>363</v>
      </c>
      <c r="L1011" s="18" t="s">
        <v>363</v>
      </c>
      <c r="M1011" s="18" t="s">
        <v>253</v>
      </c>
      <c r="N1011" s="56">
        <v>74</v>
      </c>
      <c r="O1011" s="18" t="s">
        <v>1453</v>
      </c>
      <c r="P1011" s="18" t="s">
        <v>261</v>
      </c>
      <c r="Q1011" s="18" t="s">
        <v>254</v>
      </c>
      <c r="R1011" s="24" t="s">
        <v>257</v>
      </c>
      <c r="S1011" s="24" t="s">
        <v>257</v>
      </c>
      <c r="T1011" s="26" t="s">
        <v>917</v>
      </c>
      <c r="U1011" s="26" t="s">
        <v>595</v>
      </c>
      <c r="V1011" s="26" t="s">
        <v>1455</v>
      </c>
      <c r="W1011" s="26" t="s">
        <v>1456</v>
      </c>
      <c r="X1011" s="18" t="s">
        <v>1460</v>
      </c>
      <c r="Y1011" s="18">
        <v>50</v>
      </c>
      <c r="Z1011" s="18" t="s">
        <v>599</v>
      </c>
      <c r="AA1011" s="18">
        <v>50</v>
      </c>
      <c r="AB1011" s="57" t="s">
        <v>257</v>
      </c>
      <c r="AC1011" s="18" t="s">
        <v>595</v>
      </c>
      <c r="AD1011" s="18" t="s">
        <v>595</v>
      </c>
      <c r="AE1011" s="18" t="s">
        <v>595</v>
      </c>
      <c r="AF1011" s="18" t="s">
        <v>595</v>
      </c>
      <c r="AG1011" s="18" t="s">
        <v>595</v>
      </c>
      <c r="AH1011" s="18" t="s">
        <v>595</v>
      </c>
      <c r="AI1011" s="18" t="s">
        <v>595</v>
      </c>
      <c r="AJ1011" s="18" t="s">
        <v>595</v>
      </c>
      <c r="AK1011" s="18" t="s">
        <v>595</v>
      </c>
      <c r="AL1011" s="18" t="s">
        <v>1457</v>
      </c>
      <c r="AM1011" s="18"/>
      <c r="AN1011" s="18"/>
      <c r="AO1011" s="18"/>
      <c r="AP1011" s="18"/>
      <c r="AQ1011" s="18"/>
      <c r="AR1011" s="18"/>
      <c r="AS1011" s="18"/>
      <c r="AT1011" s="18"/>
      <c r="AU1011" s="18"/>
      <c r="AV1011" s="18"/>
      <c r="AW1011" s="18"/>
      <c r="AX1011" s="18"/>
      <c r="AY1011" s="18"/>
      <c r="AZ1011" s="18"/>
      <c r="BA1011" s="18"/>
      <c r="BB1011" s="18"/>
      <c r="BC1011" s="18"/>
      <c r="BD1011" s="18"/>
      <c r="BE1011" s="18"/>
      <c r="BF1011" s="18"/>
      <c r="BG1011" s="18"/>
      <c r="BH1011" s="18"/>
      <c r="BI1011" s="18"/>
      <c r="BJ1011" s="18"/>
      <c r="BK1011" s="18"/>
      <c r="BL1011" s="18"/>
      <c r="BM1011" s="18"/>
      <c r="BN1011" s="18"/>
      <c r="BO1011" s="18"/>
      <c r="BP1011" s="18"/>
      <c r="BQ1011" s="18"/>
      <c r="BR1011" s="18"/>
      <c r="BS1011" s="18"/>
      <c r="BT1011" s="18"/>
      <c r="BU1011" s="18"/>
      <c r="BV1011" s="18"/>
      <c r="BW1011" s="18"/>
      <c r="BX1011" s="18"/>
      <c r="BY1011" s="18"/>
      <c r="BZ1011" s="18"/>
      <c r="CA1011" s="18"/>
      <c r="CB1011" s="18"/>
      <c r="CC1011" s="18"/>
      <c r="CD1011" s="18"/>
      <c r="CE1011" s="18"/>
      <c r="CF1011" s="18"/>
      <c r="CG1011" s="18"/>
      <c r="CH1011" s="18"/>
      <c r="CI1011" s="18"/>
      <c r="CJ1011" s="18"/>
      <c r="CK1011" s="18"/>
      <c r="CL1011" s="18"/>
      <c r="CM1011" s="18"/>
      <c r="CN1011" s="18"/>
      <c r="CO1011" s="18"/>
      <c r="CP1011" s="18"/>
      <c r="CQ1011" s="18"/>
      <c r="CR1011" s="18"/>
      <c r="CS1011" s="18"/>
      <c r="CT1011" s="18"/>
      <c r="CU1011" s="18"/>
      <c r="CV1011" s="18"/>
      <c r="CW1011" s="18"/>
      <c r="CX1011" s="18"/>
      <c r="CY1011" s="18"/>
      <c r="CZ1011" s="18"/>
      <c r="DA1011" s="18"/>
      <c r="DB1011" s="18"/>
      <c r="DC1011" s="18"/>
      <c r="DD1011" s="18"/>
      <c r="DE1011" s="18"/>
      <c r="DF1011" s="18"/>
      <c r="DG1011" s="18"/>
      <c r="DH1011" s="18"/>
      <c r="DI1011" s="18"/>
      <c r="DJ1011" s="18"/>
      <c r="DK1011" s="18"/>
      <c r="DL1011" s="18"/>
      <c r="DM1011" s="18"/>
      <c r="DN1011" s="18"/>
      <c r="DO1011" s="18"/>
      <c r="DP1011" s="18">
        <v>0</v>
      </c>
      <c r="DQ1011" s="18">
        <v>1</v>
      </c>
      <c r="DR1011" s="18">
        <v>1</v>
      </c>
      <c r="DS1011" s="18"/>
      <c r="DT1011" s="18"/>
      <c r="DU1011" s="18"/>
      <c r="DV1011" s="18"/>
      <c r="DW1011" s="18"/>
      <c r="DX1011" s="18"/>
      <c r="DY1011" s="18"/>
      <c r="DZ1011" s="18"/>
      <c r="EA1011" s="18"/>
      <c r="EB1011" s="18"/>
      <c r="EC1011" s="18"/>
      <c r="ED1011" s="18"/>
      <c r="EE1011" s="18"/>
      <c r="EF1011" s="18"/>
      <c r="EG1011" s="18"/>
      <c r="EH1011" s="18" t="s">
        <v>1458</v>
      </c>
      <c r="EI1011" s="18" cm="1">
        <f t="array" ref="EI1011">IF(SUMPRODUCT(--(DO1011:DS1011&lt;&gt;""))=0, 0,1)</f>
        <v>1</v>
      </c>
      <c r="EJ1011" s="18" cm="1">
        <f t="array" ref="EJ1011">IF(SUMPRODUCT(--(DT1011:EG1011&lt;&gt;""))=0, 0,1)</f>
        <v>0</v>
      </c>
      <c r="EK1011" s="18" cm="1">
        <f t="array" ref="EK1011">IF(SUMPRODUCT(--(EC1011:EG1011&lt;&gt;""))=0, 0,1)</f>
        <v>0</v>
      </c>
      <c r="EL1011" s="18" cm="1">
        <f t="array" ref="EL1011">IF(SUMPRODUCT(--(EE1011:EG1011&lt;&gt;""))=0, 0,1)</f>
        <v>0</v>
      </c>
      <c r="EM1011" s="18">
        <f t="shared" si="230"/>
        <v>1</v>
      </c>
      <c r="EN1011" s="18">
        <f t="shared" si="231"/>
        <v>1</v>
      </c>
      <c r="EO1011" s="18" t="str">
        <f t="shared" si="232"/>
        <v>NA</v>
      </c>
      <c r="EP1011" s="18" t="str">
        <f t="shared" si="233"/>
        <v>NA</v>
      </c>
      <c r="EQ1011" s="18" t="str">
        <f t="shared" si="234"/>
        <v>NA</v>
      </c>
      <c r="ER1011" s="58" t="s">
        <v>2080</v>
      </c>
      <c r="ES1011" s="59">
        <v>43692</v>
      </c>
      <c r="ET1011" s="18" t="s">
        <v>1459</v>
      </c>
      <c r="EU1011" s="18" t="s">
        <v>1452</v>
      </c>
    </row>
    <row r="1012" spans="1:151" ht="15.75" customHeight="1" x14ac:dyDescent="0.2">
      <c r="A1012" s="5" t="s">
        <v>381</v>
      </c>
      <c r="B1012" s="24" t="s">
        <v>1451</v>
      </c>
      <c r="C1012" s="26">
        <v>1</v>
      </c>
      <c r="D1012" s="18" t="s">
        <v>1461</v>
      </c>
      <c r="E1012" s="18" t="s">
        <v>257</v>
      </c>
      <c r="F1012" s="18" t="s">
        <v>553</v>
      </c>
      <c r="G1012" s="18" t="s">
        <v>467</v>
      </c>
      <c r="H1012" s="18" t="s">
        <v>723</v>
      </c>
      <c r="I1012" s="18" t="s">
        <v>363</v>
      </c>
      <c r="J1012" s="18" t="s">
        <v>363</v>
      </c>
      <c r="K1012" s="18" t="s">
        <v>363</v>
      </c>
      <c r="L1012" s="18" t="s">
        <v>363</v>
      </c>
      <c r="M1012" s="18" t="s">
        <v>253</v>
      </c>
      <c r="N1012" s="56">
        <v>74</v>
      </c>
      <c r="O1012" s="18" t="s">
        <v>1453</v>
      </c>
      <c r="P1012" s="18" t="s">
        <v>261</v>
      </c>
      <c r="Q1012" s="18" t="s">
        <v>254</v>
      </c>
      <c r="R1012" s="24" t="s">
        <v>257</v>
      </c>
      <c r="S1012" s="24" t="s">
        <v>257</v>
      </c>
      <c r="T1012" s="26" t="s">
        <v>917</v>
      </c>
      <c r="U1012" s="26" t="s">
        <v>595</v>
      </c>
      <c r="V1012" s="26" t="s">
        <v>1455</v>
      </c>
      <c r="W1012" s="26" t="s">
        <v>1456</v>
      </c>
      <c r="X1012" s="18" t="s">
        <v>1461</v>
      </c>
      <c r="Y1012" s="18">
        <v>50</v>
      </c>
      <c r="Z1012" s="18" t="s">
        <v>599</v>
      </c>
      <c r="AA1012" s="18">
        <v>50</v>
      </c>
      <c r="AB1012" s="57" t="s">
        <v>257</v>
      </c>
      <c r="AC1012" s="18" t="s">
        <v>595</v>
      </c>
      <c r="AD1012" s="18" t="s">
        <v>595</v>
      </c>
      <c r="AE1012" s="18" t="s">
        <v>595</v>
      </c>
      <c r="AF1012" s="18" t="s">
        <v>595</v>
      </c>
      <c r="AG1012" s="18" t="s">
        <v>595</v>
      </c>
      <c r="AH1012" s="18" t="s">
        <v>595</v>
      </c>
      <c r="AI1012" s="18" t="s">
        <v>595</v>
      </c>
      <c r="AJ1012" s="18" t="s">
        <v>595</v>
      </c>
      <c r="AK1012" s="18" t="s">
        <v>595</v>
      </c>
      <c r="AL1012" s="18" t="s">
        <v>1457</v>
      </c>
      <c r="AM1012" s="18"/>
      <c r="AN1012" s="18"/>
      <c r="AO1012" s="18"/>
      <c r="AP1012" s="18"/>
      <c r="AQ1012" s="18"/>
      <c r="AR1012" s="18"/>
      <c r="AS1012" s="18"/>
      <c r="AT1012" s="18"/>
      <c r="AU1012" s="18"/>
      <c r="AV1012" s="18"/>
      <c r="AW1012" s="18"/>
      <c r="AX1012" s="18"/>
      <c r="AY1012" s="18"/>
      <c r="AZ1012" s="18"/>
      <c r="BA1012" s="18"/>
      <c r="BB1012" s="18"/>
      <c r="BC1012" s="18"/>
      <c r="BD1012" s="18"/>
      <c r="BE1012" s="18"/>
      <c r="BF1012" s="18"/>
      <c r="BG1012" s="18"/>
      <c r="BH1012" s="18"/>
      <c r="BI1012" s="18"/>
      <c r="BJ1012" s="18"/>
      <c r="BK1012" s="18"/>
      <c r="BL1012" s="18"/>
      <c r="BM1012" s="18"/>
      <c r="BN1012" s="18"/>
      <c r="BO1012" s="18"/>
      <c r="BP1012" s="18"/>
      <c r="BQ1012" s="18"/>
      <c r="BR1012" s="18"/>
      <c r="BS1012" s="18"/>
      <c r="BT1012" s="18"/>
      <c r="BU1012" s="18"/>
      <c r="BV1012" s="18"/>
      <c r="BW1012" s="18"/>
      <c r="BX1012" s="18"/>
      <c r="BY1012" s="18"/>
      <c r="BZ1012" s="18"/>
      <c r="CA1012" s="18"/>
      <c r="CB1012" s="18"/>
      <c r="CC1012" s="18"/>
      <c r="CD1012" s="18"/>
      <c r="CE1012" s="18"/>
      <c r="CF1012" s="18"/>
      <c r="CG1012" s="18"/>
      <c r="CH1012" s="18"/>
      <c r="CI1012" s="18"/>
      <c r="CJ1012" s="18"/>
      <c r="CK1012" s="18"/>
      <c r="CL1012" s="18"/>
      <c r="CM1012" s="18"/>
      <c r="CN1012" s="18"/>
      <c r="CO1012" s="18"/>
      <c r="CP1012" s="18"/>
      <c r="CQ1012" s="18"/>
      <c r="CR1012" s="18"/>
      <c r="CS1012" s="18"/>
      <c r="CT1012" s="18"/>
      <c r="CU1012" s="18"/>
      <c r="CV1012" s="18"/>
      <c r="CW1012" s="18"/>
      <c r="CX1012" s="18"/>
      <c r="CY1012" s="18"/>
      <c r="CZ1012" s="18"/>
      <c r="DA1012" s="18"/>
      <c r="DB1012" s="18"/>
      <c r="DC1012" s="18"/>
      <c r="DD1012" s="18"/>
      <c r="DE1012" s="18"/>
      <c r="DF1012" s="18"/>
      <c r="DG1012" s="18"/>
      <c r="DH1012" s="18"/>
      <c r="DI1012" s="18"/>
      <c r="DJ1012" s="18"/>
      <c r="DK1012" s="18"/>
      <c r="DL1012" s="18"/>
      <c r="DM1012" s="18"/>
      <c r="DN1012" s="18"/>
      <c r="DO1012" s="18"/>
      <c r="DP1012" s="18">
        <v>0</v>
      </c>
      <c r="DQ1012" s="18">
        <v>1</v>
      </c>
      <c r="DR1012" s="18">
        <v>0</v>
      </c>
      <c r="DS1012" s="18"/>
      <c r="DT1012" s="18"/>
      <c r="DU1012" s="18"/>
      <c r="DV1012" s="18"/>
      <c r="DW1012" s="18"/>
      <c r="DX1012" s="18"/>
      <c r="DY1012" s="18"/>
      <c r="DZ1012" s="18"/>
      <c r="EA1012" s="18"/>
      <c r="EB1012" s="18"/>
      <c r="EC1012" s="18"/>
      <c r="ED1012" s="18"/>
      <c r="EE1012" s="18"/>
      <c r="EF1012" s="18"/>
      <c r="EG1012" s="18"/>
      <c r="EH1012" s="18" t="s">
        <v>1458</v>
      </c>
      <c r="EI1012" s="18" cm="1">
        <f t="array" ref="EI1012">IF(SUMPRODUCT(--(DO1012:DS1012&lt;&gt;""))=0, 0,1)</f>
        <v>1</v>
      </c>
      <c r="EJ1012" s="18" cm="1">
        <f t="array" ref="EJ1012">IF(SUMPRODUCT(--(DT1012:EG1012&lt;&gt;""))=0, 0,1)</f>
        <v>0</v>
      </c>
      <c r="EK1012" s="18" cm="1">
        <f t="array" ref="EK1012">IF(SUMPRODUCT(--(EC1012:EG1012&lt;&gt;""))=0, 0,1)</f>
        <v>0</v>
      </c>
      <c r="EL1012" s="18" cm="1">
        <f t="array" ref="EL1012">IF(SUMPRODUCT(--(EE1012:EG1012&lt;&gt;""))=0, 0,1)</f>
        <v>0</v>
      </c>
      <c r="EM1012" s="18">
        <f t="shared" si="230"/>
        <v>1</v>
      </c>
      <c r="EN1012" s="18">
        <f t="shared" si="231"/>
        <v>1</v>
      </c>
      <c r="EO1012" s="18" t="str">
        <f t="shared" si="232"/>
        <v>NA</v>
      </c>
      <c r="EP1012" s="18" t="str">
        <f t="shared" si="233"/>
        <v>NA</v>
      </c>
      <c r="EQ1012" s="18" t="str">
        <f t="shared" si="234"/>
        <v>NA</v>
      </c>
      <c r="ER1012" s="58" t="s">
        <v>2080</v>
      </c>
      <c r="ES1012" s="59">
        <v>43692</v>
      </c>
      <c r="ET1012" s="18" t="s">
        <v>1459</v>
      </c>
      <c r="EU1012" s="18" t="s">
        <v>1452</v>
      </c>
    </row>
    <row r="1013" spans="1:151" ht="15.75" customHeight="1" x14ac:dyDescent="0.2">
      <c r="A1013" s="5" t="s">
        <v>381</v>
      </c>
      <c r="B1013" s="24" t="s">
        <v>1451</v>
      </c>
      <c r="C1013" s="26">
        <v>1</v>
      </c>
      <c r="D1013" s="18" t="s">
        <v>1462</v>
      </c>
      <c r="E1013" s="18" t="s">
        <v>257</v>
      </c>
      <c r="F1013" s="18" t="s">
        <v>553</v>
      </c>
      <c r="G1013" s="18" t="s">
        <v>467</v>
      </c>
      <c r="H1013" s="18" t="s">
        <v>723</v>
      </c>
      <c r="I1013" s="18" t="s">
        <v>363</v>
      </c>
      <c r="J1013" s="18" t="s">
        <v>363</v>
      </c>
      <c r="K1013" s="18" t="s">
        <v>363</v>
      </c>
      <c r="L1013" s="18" t="s">
        <v>363</v>
      </c>
      <c r="M1013" s="18" t="s">
        <v>253</v>
      </c>
      <c r="N1013" s="56">
        <v>74</v>
      </c>
      <c r="O1013" s="18" t="s">
        <v>1453</v>
      </c>
      <c r="P1013" s="18" t="s">
        <v>261</v>
      </c>
      <c r="Q1013" s="18" t="s">
        <v>254</v>
      </c>
      <c r="R1013" s="24" t="s">
        <v>257</v>
      </c>
      <c r="S1013" s="24" t="s">
        <v>257</v>
      </c>
      <c r="T1013" s="26" t="s">
        <v>917</v>
      </c>
      <c r="U1013" s="26" t="s">
        <v>595</v>
      </c>
      <c r="V1013" s="26" t="s">
        <v>1455</v>
      </c>
      <c r="W1013" s="26" t="s">
        <v>1456</v>
      </c>
      <c r="X1013" s="18" t="s">
        <v>1462</v>
      </c>
      <c r="Y1013" s="18">
        <v>50</v>
      </c>
      <c r="Z1013" s="18" t="s">
        <v>599</v>
      </c>
      <c r="AA1013" s="18">
        <v>50</v>
      </c>
      <c r="AB1013" s="57" t="s">
        <v>257</v>
      </c>
      <c r="AC1013" s="18" t="s">
        <v>595</v>
      </c>
      <c r="AD1013" s="18" t="s">
        <v>595</v>
      </c>
      <c r="AE1013" s="18" t="s">
        <v>595</v>
      </c>
      <c r="AF1013" s="18" t="s">
        <v>595</v>
      </c>
      <c r="AG1013" s="18" t="s">
        <v>595</v>
      </c>
      <c r="AH1013" s="18" t="s">
        <v>595</v>
      </c>
      <c r="AI1013" s="18" t="s">
        <v>595</v>
      </c>
      <c r="AJ1013" s="18" t="s">
        <v>595</v>
      </c>
      <c r="AK1013" s="18" t="s">
        <v>595</v>
      </c>
      <c r="AL1013" s="18" t="s">
        <v>1457</v>
      </c>
      <c r="AM1013" s="18"/>
      <c r="AN1013" s="18"/>
      <c r="AO1013" s="18"/>
      <c r="AP1013" s="18"/>
      <c r="AQ1013" s="18"/>
      <c r="AR1013" s="18"/>
      <c r="AS1013" s="18"/>
      <c r="AT1013" s="18"/>
      <c r="AU1013" s="18"/>
      <c r="AV1013" s="18"/>
      <c r="AW1013" s="18"/>
      <c r="AX1013" s="18"/>
      <c r="AY1013" s="18"/>
      <c r="AZ1013" s="18"/>
      <c r="BA1013" s="18"/>
      <c r="BB1013" s="18"/>
      <c r="BC1013" s="18"/>
      <c r="BD1013" s="18"/>
      <c r="BE1013" s="18"/>
      <c r="BF1013" s="18"/>
      <c r="BG1013" s="18"/>
      <c r="BH1013" s="18"/>
      <c r="BI1013" s="18"/>
      <c r="BJ1013" s="18"/>
      <c r="BK1013" s="18"/>
      <c r="BL1013" s="18"/>
      <c r="BM1013" s="18"/>
      <c r="BN1013" s="18"/>
      <c r="BO1013" s="18"/>
      <c r="BP1013" s="18"/>
      <c r="BQ1013" s="18"/>
      <c r="BR1013" s="18"/>
      <c r="BS1013" s="18"/>
      <c r="BT1013" s="18"/>
      <c r="BU1013" s="18"/>
      <c r="BV1013" s="18"/>
      <c r="BW1013" s="18"/>
      <c r="BX1013" s="18"/>
      <c r="BY1013" s="18"/>
      <c r="BZ1013" s="18"/>
      <c r="CA1013" s="18"/>
      <c r="CB1013" s="18"/>
      <c r="CC1013" s="18"/>
      <c r="CD1013" s="18"/>
      <c r="CE1013" s="18"/>
      <c r="CF1013" s="18"/>
      <c r="CG1013" s="18"/>
      <c r="CH1013" s="18"/>
      <c r="CI1013" s="18"/>
      <c r="CJ1013" s="18"/>
      <c r="CK1013" s="18"/>
      <c r="CL1013" s="18"/>
      <c r="CM1013" s="18"/>
      <c r="CN1013" s="18"/>
      <c r="CO1013" s="18"/>
      <c r="CP1013" s="18"/>
      <c r="CQ1013" s="18"/>
      <c r="CR1013" s="18"/>
      <c r="CS1013" s="18"/>
      <c r="CT1013" s="18"/>
      <c r="CU1013" s="18"/>
      <c r="CV1013" s="18"/>
      <c r="CW1013" s="18"/>
      <c r="CX1013" s="18"/>
      <c r="CY1013" s="18"/>
      <c r="CZ1013" s="18"/>
      <c r="DA1013" s="18"/>
      <c r="DB1013" s="18"/>
      <c r="DC1013" s="18"/>
      <c r="DD1013" s="18"/>
      <c r="DE1013" s="18"/>
      <c r="DF1013" s="18"/>
      <c r="DG1013" s="18"/>
      <c r="DH1013" s="18"/>
      <c r="DI1013" s="18"/>
      <c r="DJ1013" s="18"/>
      <c r="DK1013" s="18"/>
      <c r="DL1013" s="18"/>
      <c r="DM1013" s="18"/>
      <c r="DN1013" s="18"/>
      <c r="DO1013" s="18"/>
      <c r="DP1013" s="18">
        <v>0</v>
      </c>
      <c r="DQ1013" s="18">
        <v>1</v>
      </c>
      <c r="DR1013" s="18">
        <v>0</v>
      </c>
      <c r="DS1013" s="18"/>
      <c r="DT1013" s="18"/>
      <c r="DU1013" s="18"/>
      <c r="DV1013" s="18"/>
      <c r="DW1013" s="18"/>
      <c r="DX1013" s="18"/>
      <c r="DY1013" s="18"/>
      <c r="DZ1013" s="18"/>
      <c r="EA1013" s="18"/>
      <c r="EB1013" s="18"/>
      <c r="EC1013" s="18"/>
      <c r="ED1013" s="18"/>
      <c r="EE1013" s="18"/>
      <c r="EF1013" s="18"/>
      <c r="EG1013" s="18"/>
      <c r="EH1013" s="18" t="s">
        <v>1458</v>
      </c>
      <c r="EI1013" s="18" cm="1">
        <f t="array" ref="EI1013">IF(SUMPRODUCT(--(DO1013:DS1013&lt;&gt;""))=0, 0,1)</f>
        <v>1</v>
      </c>
      <c r="EJ1013" s="18" cm="1">
        <f t="array" ref="EJ1013">IF(SUMPRODUCT(--(DT1013:EG1013&lt;&gt;""))=0, 0,1)</f>
        <v>0</v>
      </c>
      <c r="EK1013" s="18" cm="1">
        <f t="array" ref="EK1013">IF(SUMPRODUCT(--(EC1013:EG1013&lt;&gt;""))=0, 0,1)</f>
        <v>0</v>
      </c>
      <c r="EL1013" s="18" cm="1">
        <f t="array" ref="EL1013">IF(SUMPRODUCT(--(EE1013:EG1013&lt;&gt;""))=0, 0,1)</f>
        <v>0</v>
      </c>
      <c r="EM1013" s="18">
        <f t="shared" si="230"/>
        <v>1</v>
      </c>
      <c r="EN1013" s="18">
        <f t="shared" si="231"/>
        <v>1</v>
      </c>
      <c r="EO1013" s="18" t="str">
        <f t="shared" si="232"/>
        <v>NA</v>
      </c>
      <c r="EP1013" s="18" t="str">
        <f t="shared" si="233"/>
        <v>NA</v>
      </c>
      <c r="EQ1013" s="18" t="str">
        <f t="shared" si="234"/>
        <v>NA</v>
      </c>
      <c r="ER1013" s="58" t="s">
        <v>2080</v>
      </c>
      <c r="ES1013" s="59">
        <v>43692</v>
      </c>
      <c r="ET1013" s="18" t="s">
        <v>1459</v>
      </c>
      <c r="EU1013" s="18" t="s">
        <v>1452</v>
      </c>
    </row>
    <row r="1014" spans="1:151" ht="15.75" customHeight="1" x14ac:dyDescent="0.2">
      <c r="A1014" s="5" t="s">
        <v>381</v>
      </c>
      <c r="B1014" s="24" t="s">
        <v>1451</v>
      </c>
      <c r="C1014" s="26">
        <v>1</v>
      </c>
      <c r="D1014" s="18" t="s">
        <v>1454</v>
      </c>
      <c r="E1014" s="18" t="s">
        <v>257</v>
      </c>
      <c r="F1014" s="18" t="s">
        <v>553</v>
      </c>
      <c r="G1014" s="18" t="s">
        <v>467</v>
      </c>
      <c r="H1014" s="18" t="s">
        <v>801</v>
      </c>
      <c r="I1014" s="18" t="s">
        <v>363</v>
      </c>
      <c r="J1014" s="18" t="s">
        <v>363</v>
      </c>
      <c r="K1014" s="18" t="s">
        <v>363</v>
      </c>
      <c r="L1014" s="18" t="s">
        <v>363</v>
      </c>
      <c r="M1014" s="18" t="s">
        <v>253</v>
      </c>
      <c r="N1014" s="56">
        <v>74</v>
      </c>
      <c r="O1014" s="18" t="s">
        <v>1453</v>
      </c>
      <c r="P1014" s="18" t="s">
        <v>261</v>
      </c>
      <c r="Q1014" s="18" t="s">
        <v>254</v>
      </c>
      <c r="R1014" s="24" t="s">
        <v>257</v>
      </c>
      <c r="S1014" s="24" t="s">
        <v>257</v>
      </c>
      <c r="T1014" s="26" t="s">
        <v>917</v>
      </c>
      <c r="U1014" s="26" t="s">
        <v>595</v>
      </c>
      <c r="V1014" s="26" t="s">
        <v>1455</v>
      </c>
      <c r="W1014" s="26" t="s">
        <v>1456</v>
      </c>
      <c r="X1014" s="18" t="s">
        <v>1454</v>
      </c>
      <c r="Y1014" s="18">
        <v>50</v>
      </c>
      <c r="Z1014" s="18" t="s">
        <v>599</v>
      </c>
      <c r="AA1014" s="18">
        <v>50</v>
      </c>
      <c r="AB1014" s="57" t="s">
        <v>257</v>
      </c>
      <c r="AC1014" s="18" t="s">
        <v>595</v>
      </c>
      <c r="AD1014" s="18" t="s">
        <v>595</v>
      </c>
      <c r="AE1014" s="18" t="s">
        <v>595</v>
      </c>
      <c r="AF1014" s="18" t="s">
        <v>595</v>
      </c>
      <c r="AG1014" s="18" t="s">
        <v>595</v>
      </c>
      <c r="AH1014" s="18" t="s">
        <v>595</v>
      </c>
      <c r="AI1014" s="18" t="s">
        <v>595</v>
      </c>
      <c r="AJ1014" s="18" t="s">
        <v>595</v>
      </c>
      <c r="AK1014" s="18" t="s">
        <v>595</v>
      </c>
      <c r="AL1014" s="18" t="s">
        <v>1457</v>
      </c>
      <c r="AM1014" s="18"/>
      <c r="AN1014" s="18"/>
      <c r="AO1014" s="18"/>
      <c r="AP1014" s="18"/>
      <c r="AQ1014" s="18"/>
      <c r="AR1014" s="18"/>
      <c r="AS1014" s="18"/>
      <c r="AT1014" s="18"/>
      <c r="AU1014" s="18"/>
      <c r="AV1014" s="18"/>
      <c r="AW1014" s="18"/>
      <c r="AX1014" s="18"/>
      <c r="AY1014" s="18"/>
      <c r="AZ1014" s="18"/>
      <c r="BA1014" s="18"/>
      <c r="BB1014" s="18"/>
      <c r="BC1014" s="18"/>
      <c r="BD1014" s="18"/>
      <c r="BE1014" s="18"/>
      <c r="BF1014" s="18"/>
      <c r="BG1014" s="18"/>
      <c r="BH1014" s="18"/>
      <c r="BI1014" s="18"/>
      <c r="BJ1014" s="18"/>
      <c r="BK1014" s="18"/>
      <c r="BL1014" s="18"/>
      <c r="BM1014" s="18"/>
      <c r="BN1014" s="18"/>
      <c r="BO1014" s="18"/>
      <c r="BP1014" s="18"/>
      <c r="BQ1014" s="18"/>
      <c r="BR1014" s="18"/>
      <c r="BS1014" s="18"/>
      <c r="BT1014" s="18"/>
      <c r="BU1014" s="18"/>
      <c r="BV1014" s="18"/>
      <c r="BW1014" s="18"/>
      <c r="BX1014" s="18"/>
      <c r="BY1014" s="18"/>
      <c r="BZ1014" s="18"/>
      <c r="CA1014" s="18"/>
      <c r="CB1014" s="18"/>
      <c r="CC1014" s="18"/>
      <c r="CD1014" s="18"/>
      <c r="CE1014" s="18"/>
      <c r="CF1014" s="18"/>
      <c r="CG1014" s="18"/>
      <c r="CH1014" s="18"/>
      <c r="CI1014" s="18"/>
      <c r="CJ1014" s="18"/>
      <c r="CK1014" s="18"/>
      <c r="CL1014" s="18"/>
      <c r="CM1014" s="18"/>
      <c r="CN1014" s="18"/>
      <c r="CO1014" s="18"/>
      <c r="CP1014" s="18"/>
      <c r="CQ1014" s="18"/>
      <c r="CR1014" s="18"/>
      <c r="CS1014" s="18"/>
      <c r="CT1014" s="18"/>
      <c r="CU1014" s="18"/>
      <c r="CV1014" s="18"/>
      <c r="CW1014" s="18"/>
      <c r="CX1014" s="18"/>
      <c r="CY1014" s="18"/>
      <c r="CZ1014" s="18"/>
      <c r="DA1014" s="18"/>
      <c r="DB1014" s="18"/>
      <c r="DC1014" s="18"/>
      <c r="DD1014" s="18"/>
      <c r="DE1014" s="18"/>
      <c r="DF1014" s="18"/>
      <c r="DG1014" s="18"/>
      <c r="DH1014" s="18"/>
      <c r="DI1014" s="18"/>
      <c r="DJ1014" s="18"/>
      <c r="DK1014" s="18"/>
      <c r="DL1014" s="18"/>
      <c r="DM1014" s="18"/>
      <c r="DN1014" s="18"/>
      <c r="DO1014" s="18"/>
      <c r="DP1014" s="18">
        <v>0</v>
      </c>
      <c r="DQ1014" s="18">
        <v>1</v>
      </c>
      <c r="DR1014" s="18">
        <v>1</v>
      </c>
      <c r="DS1014" s="18"/>
      <c r="DT1014" s="18"/>
      <c r="DU1014" s="18"/>
      <c r="DV1014" s="18"/>
      <c r="DW1014" s="18"/>
      <c r="DX1014" s="18"/>
      <c r="DY1014" s="18"/>
      <c r="DZ1014" s="18"/>
      <c r="EA1014" s="18"/>
      <c r="EB1014" s="18"/>
      <c r="EC1014" s="18"/>
      <c r="ED1014" s="18"/>
      <c r="EE1014" s="18"/>
      <c r="EF1014" s="18"/>
      <c r="EG1014" s="18"/>
      <c r="EH1014" s="18" t="s">
        <v>1458</v>
      </c>
      <c r="EI1014" s="18" cm="1">
        <f t="array" ref="EI1014">IF(SUMPRODUCT(--(DO1014:DS1014&lt;&gt;""))=0, 0,1)</f>
        <v>1</v>
      </c>
      <c r="EJ1014" s="18" cm="1">
        <f t="array" ref="EJ1014">IF(SUMPRODUCT(--(DT1014:EG1014&lt;&gt;""))=0, 0,1)</f>
        <v>0</v>
      </c>
      <c r="EK1014" s="18" cm="1">
        <f t="array" ref="EK1014">IF(SUMPRODUCT(--(EC1014:EG1014&lt;&gt;""))=0, 0,1)</f>
        <v>0</v>
      </c>
      <c r="EL1014" s="18" cm="1">
        <f t="array" ref="EL1014">IF(SUMPRODUCT(--(EE1014:EG1014&lt;&gt;""))=0, 0,1)</f>
        <v>0</v>
      </c>
      <c r="EM1014" s="18">
        <f t="shared" si="230"/>
        <v>1</v>
      </c>
      <c r="EN1014" s="18">
        <f t="shared" si="231"/>
        <v>1</v>
      </c>
      <c r="EO1014" s="18" t="str">
        <f t="shared" si="232"/>
        <v>NA</v>
      </c>
      <c r="EP1014" s="18" t="str">
        <f t="shared" si="233"/>
        <v>NA</v>
      </c>
      <c r="EQ1014" s="18" t="str">
        <f t="shared" si="234"/>
        <v>NA</v>
      </c>
      <c r="ER1014" s="58" t="s">
        <v>2080</v>
      </c>
      <c r="ES1014" s="59">
        <v>43692</v>
      </c>
      <c r="ET1014" s="18" t="s">
        <v>1459</v>
      </c>
      <c r="EU1014" s="18" t="s">
        <v>1452</v>
      </c>
    </row>
    <row r="1015" spans="1:151" ht="15.75" customHeight="1" x14ac:dyDescent="0.2">
      <c r="A1015" s="5" t="s">
        <v>381</v>
      </c>
      <c r="B1015" s="24" t="s">
        <v>1451</v>
      </c>
      <c r="C1015" s="26">
        <v>1</v>
      </c>
      <c r="D1015" s="18" t="s">
        <v>1460</v>
      </c>
      <c r="E1015" s="18" t="s">
        <v>257</v>
      </c>
      <c r="F1015" s="18" t="s">
        <v>553</v>
      </c>
      <c r="G1015" s="18" t="s">
        <v>467</v>
      </c>
      <c r="H1015" s="18" t="s">
        <v>801</v>
      </c>
      <c r="I1015" s="18" t="s">
        <v>363</v>
      </c>
      <c r="J1015" s="18" t="s">
        <v>363</v>
      </c>
      <c r="K1015" s="18" t="s">
        <v>363</v>
      </c>
      <c r="L1015" s="18" t="s">
        <v>363</v>
      </c>
      <c r="M1015" s="18" t="s">
        <v>253</v>
      </c>
      <c r="N1015" s="56">
        <v>74</v>
      </c>
      <c r="O1015" s="18" t="s">
        <v>1453</v>
      </c>
      <c r="P1015" s="18" t="s">
        <v>261</v>
      </c>
      <c r="Q1015" s="18" t="s">
        <v>254</v>
      </c>
      <c r="R1015" s="24" t="s">
        <v>257</v>
      </c>
      <c r="S1015" s="24" t="s">
        <v>257</v>
      </c>
      <c r="T1015" s="26" t="s">
        <v>917</v>
      </c>
      <c r="U1015" s="26" t="s">
        <v>595</v>
      </c>
      <c r="V1015" s="26" t="s">
        <v>1455</v>
      </c>
      <c r="W1015" s="26" t="s">
        <v>1456</v>
      </c>
      <c r="X1015" s="18" t="s">
        <v>1460</v>
      </c>
      <c r="Y1015" s="18">
        <v>50</v>
      </c>
      <c r="Z1015" s="18" t="s">
        <v>599</v>
      </c>
      <c r="AA1015" s="18">
        <v>50</v>
      </c>
      <c r="AB1015" s="57" t="s">
        <v>257</v>
      </c>
      <c r="AC1015" s="18" t="s">
        <v>595</v>
      </c>
      <c r="AD1015" s="18" t="s">
        <v>595</v>
      </c>
      <c r="AE1015" s="18" t="s">
        <v>595</v>
      </c>
      <c r="AF1015" s="18" t="s">
        <v>595</v>
      </c>
      <c r="AG1015" s="18" t="s">
        <v>595</v>
      </c>
      <c r="AH1015" s="18" t="s">
        <v>595</v>
      </c>
      <c r="AI1015" s="18" t="s">
        <v>595</v>
      </c>
      <c r="AJ1015" s="18" t="s">
        <v>595</v>
      </c>
      <c r="AK1015" s="18" t="s">
        <v>595</v>
      </c>
      <c r="AL1015" s="18" t="s">
        <v>1457</v>
      </c>
      <c r="AM1015" s="18"/>
      <c r="AN1015" s="18"/>
      <c r="AO1015" s="18"/>
      <c r="AP1015" s="18"/>
      <c r="AQ1015" s="18"/>
      <c r="AR1015" s="18"/>
      <c r="AS1015" s="18"/>
      <c r="AT1015" s="18"/>
      <c r="AU1015" s="18"/>
      <c r="AV1015" s="18"/>
      <c r="AW1015" s="18"/>
      <c r="AX1015" s="18"/>
      <c r="AY1015" s="18"/>
      <c r="AZ1015" s="18"/>
      <c r="BA1015" s="18"/>
      <c r="BB1015" s="18"/>
      <c r="BC1015" s="18"/>
      <c r="BD1015" s="18"/>
      <c r="BE1015" s="18"/>
      <c r="BF1015" s="18"/>
      <c r="BG1015" s="18"/>
      <c r="BH1015" s="18"/>
      <c r="BI1015" s="18"/>
      <c r="BJ1015" s="18"/>
      <c r="BK1015" s="18"/>
      <c r="BL1015" s="18"/>
      <c r="BM1015" s="18"/>
      <c r="BN1015" s="18"/>
      <c r="BO1015" s="18"/>
      <c r="BP1015" s="18"/>
      <c r="BQ1015" s="18"/>
      <c r="BR1015" s="18"/>
      <c r="BS1015" s="18"/>
      <c r="BT1015" s="18"/>
      <c r="BU1015" s="18"/>
      <c r="BV1015" s="18"/>
      <c r="BW1015" s="18"/>
      <c r="BX1015" s="18"/>
      <c r="BY1015" s="18"/>
      <c r="BZ1015" s="18"/>
      <c r="CA1015" s="18"/>
      <c r="CB1015" s="18"/>
      <c r="CC1015" s="18"/>
      <c r="CD1015" s="18"/>
      <c r="CE1015" s="18"/>
      <c r="CF1015" s="18"/>
      <c r="CG1015" s="18"/>
      <c r="CH1015" s="18"/>
      <c r="CI1015" s="18"/>
      <c r="CJ1015" s="18"/>
      <c r="CK1015" s="18"/>
      <c r="CL1015" s="18"/>
      <c r="CM1015" s="18"/>
      <c r="CN1015" s="18"/>
      <c r="CO1015" s="18"/>
      <c r="CP1015" s="18"/>
      <c r="CQ1015" s="18"/>
      <c r="CR1015" s="18"/>
      <c r="CS1015" s="18"/>
      <c r="CT1015" s="18"/>
      <c r="CU1015" s="18"/>
      <c r="CV1015" s="18"/>
      <c r="CW1015" s="18"/>
      <c r="CX1015" s="18"/>
      <c r="CY1015" s="18"/>
      <c r="CZ1015" s="18"/>
      <c r="DA1015" s="18"/>
      <c r="DB1015" s="18"/>
      <c r="DC1015" s="18"/>
      <c r="DD1015" s="18"/>
      <c r="DE1015" s="18"/>
      <c r="DF1015" s="18"/>
      <c r="DG1015" s="18"/>
      <c r="DH1015" s="18"/>
      <c r="DI1015" s="18"/>
      <c r="DJ1015" s="18"/>
      <c r="DK1015" s="18"/>
      <c r="DL1015" s="18"/>
      <c r="DM1015" s="18"/>
      <c r="DN1015" s="18"/>
      <c r="DO1015" s="18"/>
      <c r="DP1015" s="18">
        <v>0</v>
      </c>
      <c r="DQ1015" s="18">
        <v>1</v>
      </c>
      <c r="DR1015" s="18">
        <v>1</v>
      </c>
      <c r="DS1015" s="18"/>
      <c r="DT1015" s="18"/>
      <c r="DU1015" s="18"/>
      <c r="DV1015" s="18"/>
      <c r="DW1015" s="18"/>
      <c r="DX1015" s="18"/>
      <c r="DY1015" s="18"/>
      <c r="DZ1015" s="18"/>
      <c r="EA1015" s="18"/>
      <c r="EB1015" s="18"/>
      <c r="EC1015" s="18"/>
      <c r="ED1015" s="18"/>
      <c r="EE1015" s="18"/>
      <c r="EF1015" s="18"/>
      <c r="EG1015" s="18"/>
      <c r="EH1015" s="18" t="s">
        <v>1458</v>
      </c>
      <c r="EI1015" s="18" cm="1">
        <f t="array" ref="EI1015">IF(SUMPRODUCT(--(DO1015:DS1015&lt;&gt;""))=0, 0,1)</f>
        <v>1</v>
      </c>
      <c r="EJ1015" s="18" cm="1">
        <f t="array" ref="EJ1015">IF(SUMPRODUCT(--(DT1015:EG1015&lt;&gt;""))=0, 0,1)</f>
        <v>0</v>
      </c>
      <c r="EK1015" s="18" cm="1">
        <f t="array" ref="EK1015">IF(SUMPRODUCT(--(EC1015:EG1015&lt;&gt;""))=0, 0,1)</f>
        <v>0</v>
      </c>
      <c r="EL1015" s="18" cm="1">
        <f t="array" ref="EL1015">IF(SUMPRODUCT(--(EE1015:EG1015&lt;&gt;""))=0, 0,1)</f>
        <v>0</v>
      </c>
      <c r="EM1015" s="18">
        <f t="shared" si="230"/>
        <v>1</v>
      </c>
      <c r="EN1015" s="18">
        <f t="shared" si="231"/>
        <v>1</v>
      </c>
      <c r="EO1015" s="18" t="str">
        <f t="shared" si="232"/>
        <v>NA</v>
      </c>
      <c r="EP1015" s="18" t="str">
        <f t="shared" si="233"/>
        <v>NA</v>
      </c>
      <c r="EQ1015" s="18" t="str">
        <f t="shared" si="234"/>
        <v>NA</v>
      </c>
      <c r="ER1015" s="58" t="s">
        <v>2080</v>
      </c>
      <c r="ES1015" s="59">
        <v>43692</v>
      </c>
      <c r="ET1015" s="18" t="s">
        <v>1459</v>
      </c>
      <c r="EU1015" s="18" t="s">
        <v>1452</v>
      </c>
    </row>
    <row r="1016" spans="1:151" ht="15.75" customHeight="1" x14ac:dyDescent="0.2">
      <c r="A1016" s="5" t="s">
        <v>381</v>
      </c>
      <c r="B1016" s="24" t="s">
        <v>1451</v>
      </c>
      <c r="C1016" s="26">
        <v>1</v>
      </c>
      <c r="D1016" s="18" t="s">
        <v>1461</v>
      </c>
      <c r="E1016" s="18" t="s">
        <v>257</v>
      </c>
      <c r="F1016" s="18" t="s">
        <v>553</v>
      </c>
      <c r="G1016" s="18" t="s">
        <v>467</v>
      </c>
      <c r="H1016" s="18" t="s">
        <v>801</v>
      </c>
      <c r="I1016" s="18" t="s">
        <v>363</v>
      </c>
      <c r="J1016" s="18" t="s">
        <v>363</v>
      </c>
      <c r="K1016" s="18" t="s">
        <v>363</v>
      </c>
      <c r="L1016" s="18" t="s">
        <v>363</v>
      </c>
      <c r="M1016" s="18" t="s">
        <v>253</v>
      </c>
      <c r="N1016" s="56">
        <v>74</v>
      </c>
      <c r="O1016" s="18" t="s">
        <v>1453</v>
      </c>
      <c r="P1016" s="18" t="s">
        <v>261</v>
      </c>
      <c r="Q1016" s="18" t="s">
        <v>254</v>
      </c>
      <c r="R1016" s="24" t="s">
        <v>257</v>
      </c>
      <c r="S1016" s="24" t="s">
        <v>257</v>
      </c>
      <c r="T1016" s="26" t="s">
        <v>917</v>
      </c>
      <c r="U1016" s="26" t="s">
        <v>595</v>
      </c>
      <c r="V1016" s="26" t="s">
        <v>1455</v>
      </c>
      <c r="W1016" s="26" t="s">
        <v>1456</v>
      </c>
      <c r="X1016" s="18" t="s">
        <v>1461</v>
      </c>
      <c r="Y1016" s="18">
        <v>50</v>
      </c>
      <c r="Z1016" s="18" t="s">
        <v>599</v>
      </c>
      <c r="AA1016" s="18">
        <v>50</v>
      </c>
      <c r="AB1016" s="57" t="s">
        <v>257</v>
      </c>
      <c r="AC1016" s="18" t="s">
        <v>595</v>
      </c>
      <c r="AD1016" s="18" t="s">
        <v>595</v>
      </c>
      <c r="AE1016" s="18" t="s">
        <v>595</v>
      </c>
      <c r="AF1016" s="18" t="s">
        <v>595</v>
      </c>
      <c r="AG1016" s="18" t="s">
        <v>595</v>
      </c>
      <c r="AH1016" s="18" t="s">
        <v>595</v>
      </c>
      <c r="AI1016" s="18" t="s">
        <v>595</v>
      </c>
      <c r="AJ1016" s="18" t="s">
        <v>595</v>
      </c>
      <c r="AK1016" s="18" t="s">
        <v>595</v>
      </c>
      <c r="AL1016" s="18" t="s">
        <v>1457</v>
      </c>
      <c r="AM1016" s="18"/>
      <c r="AN1016" s="18"/>
      <c r="AO1016" s="18"/>
      <c r="AP1016" s="18"/>
      <c r="AQ1016" s="18"/>
      <c r="AR1016" s="18"/>
      <c r="AS1016" s="18"/>
      <c r="AT1016" s="18"/>
      <c r="AU1016" s="18"/>
      <c r="AV1016" s="18"/>
      <c r="AW1016" s="18"/>
      <c r="AX1016" s="18"/>
      <c r="AY1016" s="18"/>
      <c r="AZ1016" s="18"/>
      <c r="BA1016" s="18"/>
      <c r="BB1016" s="18"/>
      <c r="BC1016" s="18"/>
      <c r="BD1016" s="18"/>
      <c r="BE1016" s="18"/>
      <c r="BF1016" s="18"/>
      <c r="BG1016" s="18"/>
      <c r="BH1016" s="18"/>
      <c r="BI1016" s="18"/>
      <c r="BJ1016" s="18"/>
      <c r="BK1016" s="18"/>
      <c r="BL1016" s="18"/>
      <c r="BM1016" s="18"/>
      <c r="BN1016" s="18"/>
      <c r="BO1016" s="18"/>
      <c r="BP1016" s="18"/>
      <c r="BQ1016" s="18"/>
      <c r="BR1016" s="18"/>
      <c r="BS1016" s="18"/>
      <c r="BT1016" s="18"/>
      <c r="BU1016" s="18"/>
      <c r="BV1016" s="18"/>
      <c r="BW1016" s="18"/>
      <c r="BX1016" s="18"/>
      <c r="BY1016" s="18"/>
      <c r="BZ1016" s="18"/>
      <c r="CA1016" s="18"/>
      <c r="CB1016" s="18"/>
      <c r="CC1016" s="18"/>
      <c r="CD1016" s="18"/>
      <c r="CE1016" s="18"/>
      <c r="CF1016" s="18"/>
      <c r="CG1016" s="18"/>
      <c r="CH1016" s="18"/>
      <c r="CI1016" s="18"/>
      <c r="CJ1016" s="18"/>
      <c r="CK1016" s="18"/>
      <c r="CL1016" s="18"/>
      <c r="CM1016" s="18"/>
      <c r="CN1016" s="18"/>
      <c r="CO1016" s="18"/>
      <c r="CP1016" s="18"/>
      <c r="CQ1016" s="18"/>
      <c r="CR1016" s="18"/>
      <c r="CS1016" s="18"/>
      <c r="CT1016" s="18"/>
      <c r="CU1016" s="18"/>
      <c r="CV1016" s="18"/>
      <c r="CW1016" s="18"/>
      <c r="CX1016" s="18"/>
      <c r="CY1016" s="18"/>
      <c r="CZ1016" s="18"/>
      <c r="DA1016" s="18"/>
      <c r="DB1016" s="18"/>
      <c r="DC1016" s="18"/>
      <c r="DD1016" s="18"/>
      <c r="DE1016" s="18"/>
      <c r="DF1016" s="18"/>
      <c r="DG1016" s="18"/>
      <c r="DH1016" s="18"/>
      <c r="DI1016" s="18"/>
      <c r="DJ1016" s="18"/>
      <c r="DK1016" s="18"/>
      <c r="DL1016" s="18"/>
      <c r="DM1016" s="18"/>
      <c r="DN1016" s="18"/>
      <c r="DO1016" s="18"/>
      <c r="DP1016" s="18">
        <v>0</v>
      </c>
      <c r="DQ1016" s="18">
        <v>1</v>
      </c>
      <c r="DR1016" s="18">
        <v>0</v>
      </c>
      <c r="DS1016" s="18"/>
      <c r="DT1016" s="18"/>
      <c r="DU1016" s="18"/>
      <c r="DV1016" s="18"/>
      <c r="DW1016" s="18"/>
      <c r="DX1016" s="18"/>
      <c r="DY1016" s="18"/>
      <c r="DZ1016" s="18"/>
      <c r="EA1016" s="18"/>
      <c r="EB1016" s="18"/>
      <c r="EC1016" s="18"/>
      <c r="ED1016" s="18"/>
      <c r="EE1016" s="18"/>
      <c r="EF1016" s="18"/>
      <c r="EG1016" s="18"/>
      <c r="EH1016" s="18" t="s">
        <v>1458</v>
      </c>
      <c r="EI1016" s="18" cm="1">
        <f t="array" ref="EI1016">IF(SUMPRODUCT(--(DO1016:DS1016&lt;&gt;""))=0, 0,1)</f>
        <v>1</v>
      </c>
      <c r="EJ1016" s="18" cm="1">
        <f t="array" ref="EJ1016">IF(SUMPRODUCT(--(DT1016:EG1016&lt;&gt;""))=0, 0,1)</f>
        <v>0</v>
      </c>
      <c r="EK1016" s="18" cm="1">
        <f t="array" ref="EK1016">IF(SUMPRODUCT(--(EC1016:EG1016&lt;&gt;""))=0, 0,1)</f>
        <v>0</v>
      </c>
      <c r="EL1016" s="18" cm="1">
        <f t="array" ref="EL1016">IF(SUMPRODUCT(--(EE1016:EG1016&lt;&gt;""))=0, 0,1)</f>
        <v>0</v>
      </c>
      <c r="EM1016" s="18">
        <f t="shared" si="230"/>
        <v>1</v>
      </c>
      <c r="EN1016" s="18">
        <f t="shared" si="231"/>
        <v>1</v>
      </c>
      <c r="EO1016" s="18" t="str">
        <f t="shared" si="232"/>
        <v>NA</v>
      </c>
      <c r="EP1016" s="18" t="str">
        <f t="shared" si="233"/>
        <v>NA</v>
      </c>
      <c r="EQ1016" s="18" t="str">
        <f t="shared" si="234"/>
        <v>NA</v>
      </c>
      <c r="ER1016" s="58" t="s">
        <v>2080</v>
      </c>
      <c r="ES1016" s="59">
        <v>43692</v>
      </c>
      <c r="ET1016" s="18" t="s">
        <v>1459</v>
      </c>
      <c r="EU1016" s="18" t="s">
        <v>1452</v>
      </c>
    </row>
    <row r="1017" spans="1:151" ht="15.75" customHeight="1" x14ac:dyDescent="0.2">
      <c r="A1017" s="5" t="s">
        <v>381</v>
      </c>
      <c r="B1017" s="24" t="s">
        <v>1451</v>
      </c>
      <c r="C1017" s="26">
        <v>1</v>
      </c>
      <c r="D1017" s="18" t="s">
        <v>1462</v>
      </c>
      <c r="E1017" s="18" t="s">
        <v>257</v>
      </c>
      <c r="F1017" s="18" t="s">
        <v>553</v>
      </c>
      <c r="G1017" s="18" t="s">
        <v>467</v>
      </c>
      <c r="H1017" s="18" t="s">
        <v>801</v>
      </c>
      <c r="I1017" s="18" t="s">
        <v>363</v>
      </c>
      <c r="J1017" s="18" t="s">
        <v>363</v>
      </c>
      <c r="K1017" s="18" t="s">
        <v>363</v>
      </c>
      <c r="L1017" s="18" t="s">
        <v>363</v>
      </c>
      <c r="M1017" s="18" t="s">
        <v>253</v>
      </c>
      <c r="N1017" s="56">
        <v>74</v>
      </c>
      <c r="O1017" s="18" t="s">
        <v>1453</v>
      </c>
      <c r="P1017" s="18" t="s">
        <v>261</v>
      </c>
      <c r="Q1017" s="18" t="s">
        <v>254</v>
      </c>
      <c r="R1017" s="24" t="s">
        <v>257</v>
      </c>
      <c r="S1017" s="24" t="s">
        <v>257</v>
      </c>
      <c r="T1017" s="26" t="s">
        <v>917</v>
      </c>
      <c r="U1017" s="26" t="s">
        <v>595</v>
      </c>
      <c r="V1017" s="26" t="s">
        <v>1455</v>
      </c>
      <c r="W1017" s="26" t="s">
        <v>1456</v>
      </c>
      <c r="X1017" s="18" t="s">
        <v>1462</v>
      </c>
      <c r="Y1017" s="18">
        <v>50</v>
      </c>
      <c r="Z1017" s="18" t="s">
        <v>599</v>
      </c>
      <c r="AA1017" s="18">
        <v>50</v>
      </c>
      <c r="AB1017" s="57" t="s">
        <v>257</v>
      </c>
      <c r="AC1017" s="18" t="s">
        <v>595</v>
      </c>
      <c r="AD1017" s="18" t="s">
        <v>595</v>
      </c>
      <c r="AE1017" s="18" t="s">
        <v>595</v>
      </c>
      <c r="AF1017" s="18" t="s">
        <v>595</v>
      </c>
      <c r="AG1017" s="18" t="s">
        <v>595</v>
      </c>
      <c r="AH1017" s="18" t="s">
        <v>595</v>
      </c>
      <c r="AI1017" s="18" t="s">
        <v>595</v>
      </c>
      <c r="AJ1017" s="18" t="s">
        <v>595</v>
      </c>
      <c r="AK1017" s="18" t="s">
        <v>595</v>
      </c>
      <c r="AL1017" s="18" t="s">
        <v>1457</v>
      </c>
      <c r="AM1017" s="18"/>
      <c r="AN1017" s="18"/>
      <c r="AO1017" s="18"/>
      <c r="AP1017" s="18"/>
      <c r="AQ1017" s="18"/>
      <c r="AR1017" s="18"/>
      <c r="AS1017" s="18"/>
      <c r="AT1017" s="18"/>
      <c r="AU1017" s="18"/>
      <c r="AV1017" s="18"/>
      <c r="AW1017" s="18"/>
      <c r="AX1017" s="18"/>
      <c r="AY1017" s="18"/>
      <c r="AZ1017" s="18"/>
      <c r="BA1017" s="18"/>
      <c r="BB1017" s="18"/>
      <c r="BC1017" s="18"/>
      <c r="BD1017" s="18"/>
      <c r="BE1017" s="18"/>
      <c r="BF1017" s="18"/>
      <c r="BG1017" s="18"/>
      <c r="BH1017" s="18"/>
      <c r="BI1017" s="18"/>
      <c r="BJ1017" s="18"/>
      <c r="BK1017" s="18"/>
      <c r="BL1017" s="18"/>
      <c r="BM1017" s="18"/>
      <c r="BN1017" s="18"/>
      <c r="BO1017" s="18"/>
      <c r="BP1017" s="18"/>
      <c r="BQ1017" s="18"/>
      <c r="BR1017" s="18"/>
      <c r="BS1017" s="18"/>
      <c r="BT1017" s="18"/>
      <c r="BU1017" s="18"/>
      <c r="BV1017" s="18"/>
      <c r="BW1017" s="18"/>
      <c r="BX1017" s="18"/>
      <c r="BY1017" s="18"/>
      <c r="BZ1017" s="18"/>
      <c r="CA1017" s="18"/>
      <c r="CB1017" s="18"/>
      <c r="CC1017" s="18"/>
      <c r="CD1017" s="18"/>
      <c r="CE1017" s="18"/>
      <c r="CF1017" s="18"/>
      <c r="CG1017" s="18"/>
      <c r="CH1017" s="18"/>
      <c r="CI1017" s="18"/>
      <c r="CJ1017" s="18"/>
      <c r="CK1017" s="18"/>
      <c r="CL1017" s="18"/>
      <c r="CM1017" s="18"/>
      <c r="CN1017" s="18"/>
      <c r="CO1017" s="18"/>
      <c r="CP1017" s="18"/>
      <c r="CQ1017" s="18"/>
      <c r="CR1017" s="18"/>
      <c r="CS1017" s="18"/>
      <c r="CT1017" s="18"/>
      <c r="CU1017" s="18"/>
      <c r="CV1017" s="18"/>
      <c r="CW1017" s="18"/>
      <c r="CX1017" s="18"/>
      <c r="CY1017" s="18"/>
      <c r="CZ1017" s="18"/>
      <c r="DA1017" s="18"/>
      <c r="DB1017" s="18"/>
      <c r="DC1017" s="18"/>
      <c r="DD1017" s="18"/>
      <c r="DE1017" s="18"/>
      <c r="DF1017" s="18"/>
      <c r="DG1017" s="18"/>
      <c r="DH1017" s="18"/>
      <c r="DI1017" s="18"/>
      <c r="DJ1017" s="18"/>
      <c r="DK1017" s="18"/>
      <c r="DL1017" s="18"/>
      <c r="DM1017" s="18"/>
      <c r="DN1017" s="18"/>
      <c r="DO1017" s="18"/>
      <c r="DP1017" s="18">
        <v>0</v>
      </c>
      <c r="DQ1017" s="18">
        <v>1</v>
      </c>
      <c r="DR1017" s="18">
        <v>0</v>
      </c>
      <c r="DS1017" s="18"/>
      <c r="DT1017" s="18"/>
      <c r="DU1017" s="18"/>
      <c r="DV1017" s="18"/>
      <c r="DW1017" s="18"/>
      <c r="DX1017" s="18"/>
      <c r="DY1017" s="18"/>
      <c r="DZ1017" s="18"/>
      <c r="EA1017" s="18"/>
      <c r="EB1017" s="18"/>
      <c r="EC1017" s="18"/>
      <c r="ED1017" s="18"/>
      <c r="EE1017" s="18"/>
      <c r="EF1017" s="18"/>
      <c r="EG1017" s="18"/>
      <c r="EH1017" s="18" t="s">
        <v>1458</v>
      </c>
      <c r="EI1017" s="18" cm="1">
        <f t="array" ref="EI1017">IF(SUMPRODUCT(--(DO1017:DS1017&lt;&gt;""))=0, 0,1)</f>
        <v>1</v>
      </c>
      <c r="EJ1017" s="18" cm="1">
        <f t="array" ref="EJ1017">IF(SUMPRODUCT(--(DT1017:EG1017&lt;&gt;""))=0, 0,1)</f>
        <v>0</v>
      </c>
      <c r="EK1017" s="18" cm="1">
        <f t="array" ref="EK1017">IF(SUMPRODUCT(--(EC1017:EG1017&lt;&gt;""))=0, 0,1)</f>
        <v>0</v>
      </c>
      <c r="EL1017" s="18" cm="1">
        <f t="array" ref="EL1017">IF(SUMPRODUCT(--(EE1017:EG1017&lt;&gt;""))=0, 0,1)</f>
        <v>0</v>
      </c>
      <c r="EM1017" s="18">
        <f t="shared" si="230"/>
        <v>1</v>
      </c>
      <c r="EN1017" s="18">
        <f t="shared" si="231"/>
        <v>1</v>
      </c>
      <c r="EO1017" s="18" t="str">
        <f t="shared" si="232"/>
        <v>NA</v>
      </c>
      <c r="EP1017" s="18" t="str">
        <f t="shared" si="233"/>
        <v>NA</v>
      </c>
      <c r="EQ1017" s="18" t="str">
        <f t="shared" si="234"/>
        <v>NA</v>
      </c>
      <c r="ER1017" s="58" t="s">
        <v>2080</v>
      </c>
      <c r="ES1017" s="59">
        <v>43692</v>
      </c>
      <c r="ET1017" s="18" t="s">
        <v>1459</v>
      </c>
      <c r="EU1017" s="18" t="s">
        <v>1452</v>
      </c>
    </row>
    <row r="1018" spans="1:151" ht="15.75" customHeight="1" x14ac:dyDescent="0.2">
      <c r="A1018" s="5" t="s">
        <v>381</v>
      </c>
      <c r="B1018" s="24" t="s">
        <v>1451</v>
      </c>
      <c r="C1018" s="26">
        <v>1</v>
      </c>
      <c r="D1018" s="18" t="s">
        <v>1454</v>
      </c>
      <c r="E1018" s="18" t="s">
        <v>257</v>
      </c>
      <c r="F1018" s="18" t="s">
        <v>553</v>
      </c>
      <c r="G1018" s="18" t="s">
        <v>1465</v>
      </c>
      <c r="H1018" s="18" t="s">
        <v>1466</v>
      </c>
      <c r="I1018" s="18" t="s">
        <v>363</v>
      </c>
      <c r="J1018" s="18" t="s">
        <v>363</v>
      </c>
      <c r="K1018" s="18" t="s">
        <v>363</v>
      </c>
      <c r="L1018" s="18" t="s">
        <v>363</v>
      </c>
      <c r="M1018" s="18" t="s">
        <v>253</v>
      </c>
      <c r="N1018" s="56">
        <v>74</v>
      </c>
      <c r="O1018" s="18" t="s">
        <v>1453</v>
      </c>
      <c r="P1018" s="18" t="s">
        <v>261</v>
      </c>
      <c r="Q1018" s="18" t="s">
        <v>254</v>
      </c>
      <c r="R1018" s="24" t="s">
        <v>257</v>
      </c>
      <c r="S1018" s="24" t="s">
        <v>257</v>
      </c>
      <c r="T1018" s="26" t="s">
        <v>917</v>
      </c>
      <c r="U1018" s="26" t="s">
        <v>595</v>
      </c>
      <c r="V1018" s="26" t="s">
        <v>1455</v>
      </c>
      <c r="W1018" s="26" t="s">
        <v>1456</v>
      </c>
      <c r="X1018" s="18" t="s">
        <v>1454</v>
      </c>
      <c r="Y1018" s="18">
        <v>50</v>
      </c>
      <c r="Z1018" s="18" t="s">
        <v>599</v>
      </c>
      <c r="AA1018" s="18">
        <v>50</v>
      </c>
      <c r="AB1018" s="57" t="s">
        <v>257</v>
      </c>
      <c r="AC1018" s="18" t="s">
        <v>595</v>
      </c>
      <c r="AD1018" s="18" t="s">
        <v>595</v>
      </c>
      <c r="AE1018" s="18" t="s">
        <v>595</v>
      </c>
      <c r="AF1018" s="18" t="s">
        <v>595</v>
      </c>
      <c r="AG1018" s="18" t="s">
        <v>595</v>
      </c>
      <c r="AH1018" s="18" t="s">
        <v>595</v>
      </c>
      <c r="AI1018" s="18" t="s">
        <v>595</v>
      </c>
      <c r="AJ1018" s="18" t="s">
        <v>595</v>
      </c>
      <c r="AK1018" s="18" t="s">
        <v>595</v>
      </c>
      <c r="AL1018" s="18" t="s">
        <v>1457</v>
      </c>
      <c r="AM1018" s="18"/>
      <c r="AN1018" s="18"/>
      <c r="AO1018" s="18"/>
      <c r="AP1018" s="18"/>
      <c r="AQ1018" s="18"/>
      <c r="AR1018" s="18"/>
      <c r="AS1018" s="18"/>
      <c r="AT1018" s="18"/>
      <c r="AU1018" s="18"/>
      <c r="AV1018" s="18"/>
      <c r="AW1018" s="18"/>
      <c r="AX1018" s="18"/>
      <c r="AY1018" s="18"/>
      <c r="AZ1018" s="18"/>
      <c r="BA1018" s="18"/>
      <c r="BB1018" s="18"/>
      <c r="BC1018" s="18"/>
      <c r="BD1018" s="18"/>
      <c r="BE1018" s="18"/>
      <c r="BF1018" s="18"/>
      <c r="BG1018" s="18"/>
      <c r="BH1018" s="18"/>
      <c r="BI1018" s="18"/>
      <c r="BJ1018" s="18"/>
      <c r="BK1018" s="18"/>
      <c r="BL1018" s="18"/>
      <c r="BM1018" s="18"/>
      <c r="BN1018" s="18"/>
      <c r="BO1018" s="18"/>
      <c r="BP1018" s="18"/>
      <c r="BQ1018" s="18"/>
      <c r="BR1018" s="18"/>
      <c r="BS1018" s="18"/>
      <c r="BT1018" s="18"/>
      <c r="BU1018" s="18"/>
      <c r="BV1018" s="18"/>
      <c r="BW1018" s="18"/>
      <c r="BX1018" s="18"/>
      <c r="BY1018" s="18"/>
      <c r="BZ1018" s="18"/>
      <c r="CA1018" s="18"/>
      <c r="CB1018" s="18"/>
      <c r="CC1018" s="18"/>
      <c r="CD1018" s="18"/>
      <c r="CE1018" s="18"/>
      <c r="CF1018" s="18"/>
      <c r="CG1018" s="18"/>
      <c r="CH1018" s="18"/>
      <c r="CI1018" s="18"/>
      <c r="CJ1018" s="18"/>
      <c r="CK1018" s="18"/>
      <c r="CL1018" s="18"/>
      <c r="CM1018" s="18"/>
      <c r="CN1018" s="18"/>
      <c r="CO1018" s="18"/>
      <c r="CP1018" s="18"/>
      <c r="CQ1018" s="18"/>
      <c r="CR1018" s="18"/>
      <c r="CS1018" s="18"/>
      <c r="CT1018" s="18"/>
      <c r="CU1018" s="18"/>
      <c r="CV1018" s="18"/>
      <c r="CW1018" s="18"/>
      <c r="CX1018" s="18"/>
      <c r="CY1018" s="18"/>
      <c r="CZ1018" s="18"/>
      <c r="DA1018" s="18"/>
      <c r="DB1018" s="18"/>
      <c r="DC1018" s="18"/>
      <c r="DD1018" s="18"/>
      <c r="DE1018" s="18"/>
      <c r="DF1018" s="18"/>
      <c r="DG1018" s="18"/>
      <c r="DH1018" s="18"/>
      <c r="DI1018" s="18"/>
      <c r="DJ1018" s="18"/>
      <c r="DK1018" s="18"/>
      <c r="DL1018" s="18"/>
      <c r="DM1018" s="18"/>
      <c r="DN1018" s="18"/>
      <c r="DO1018" s="18"/>
      <c r="DP1018" s="18">
        <v>0</v>
      </c>
      <c r="DQ1018" s="18">
        <v>1</v>
      </c>
      <c r="DR1018" s="18">
        <v>1</v>
      </c>
      <c r="DS1018" s="18"/>
      <c r="DT1018" s="18"/>
      <c r="DU1018" s="18"/>
      <c r="DV1018" s="18"/>
      <c r="DW1018" s="18"/>
      <c r="DX1018" s="18"/>
      <c r="DY1018" s="18"/>
      <c r="DZ1018" s="18"/>
      <c r="EA1018" s="18"/>
      <c r="EB1018" s="18"/>
      <c r="EC1018" s="18"/>
      <c r="ED1018" s="18"/>
      <c r="EE1018" s="18"/>
      <c r="EF1018" s="18"/>
      <c r="EG1018" s="18"/>
      <c r="EH1018" s="18" t="s">
        <v>1458</v>
      </c>
      <c r="EI1018" s="18" cm="1">
        <f t="array" ref="EI1018">IF(SUMPRODUCT(--(DO1018:DS1018&lt;&gt;""))=0, 0,1)</f>
        <v>1</v>
      </c>
      <c r="EJ1018" s="18" cm="1">
        <f t="array" ref="EJ1018">IF(SUMPRODUCT(--(DT1018:EG1018&lt;&gt;""))=0, 0,1)</f>
        <v>0</v>
      </c>
      <c r="EK1018" s="18" cm="1">
        <f t="array" ref="EK1018">IF(SUMPRODUCT(--(EC1018:EG1018&lt;&gt;""))=0, 0,1)</f>
        <v>0</v>
      </c>
      <c r="EL1018" s="18" cm="1">
        <f t="array" ref="EL1018">IF(SUMPRODUCT(--(EE1018:EG1018&lt;&gt;""))=0, 0,1)</f>
        <v>0</v>
      </c>
      <c r="EM1018" s="18">
        <f t="shared" si="230"/>
        <v>1</v>
      </c>
      <c r="EN1018" s="18">
        <f t="shared" si="231"/>
        <v>1</v>
      </c>
      <c r="EO1018" s="18" t="str">
        <f t="shared" si="232"/>
        <v>NA</v>
      </c>
      <c r="EP1018" s="18" t="str">
        <f t="shared" si="233"/>
        <v>NA</v>
      </c>
      <c r="EQ1018" s="18" t="str">
        <f t="shared" si="234"/>
        <v>NA</v>
      </c>
      <c r="ER1018" s="58" t="s">
        <v>2080</v>
      </c>
      <c r="ES1018" s="59">
        <v>43692</v>
      </c>
      <c r="ET1018" s="18" t="s">
        <v>1459</v>
      </c>
      <c r="EU1018" s="18" t="s">
        <v>1452</v>
      </c>
    </row>
    <row r="1019" spans="1:151" ht="15.75" customHeight="1" x14ac:dyDescent="0.2">
      <c r="A1019" s="5" t="s">
        <v>381</v>
      </c>
      <c r="B1019" s="24" t="s">
        <v>1451</v>
      </c>
      <c r="C1019" s="26">
        <v>1</v>
      </c>
      <c r="D1019" s="18" t="s">
        <v>1460</v>
      </c>
      <c r="E1019" s="18" t="s">
        <v>257</v>
      </c>
      <c r="F1019" s="18" t="s">
        <v>553</v>
      </c>
      <c r="G1019" s="18" t="s">
        <v>1465</v>
      </c>
      <c r="H1019" s="18" t="s">
        <v>1466</v>
      </c>
      <c r="I1019" s="18" t="s">
        <v>363</v>
      </c>
      <c r="J1019" s="18" t="s">
        <v>363</v>
      </c>
      <c r="K1019" s="18" t="s">
        <v>363</v>
      </c>
      <c r="L1019" s="18" t="s">
        <v>363</v>
      </c>
      <c r="M1019" s="18" t="s">
        <v>253</v>
      </c>
      <c r="N1019" s="56">
        <v>74</v>
      </c>
      <c r="O1019" s="18" t="s">
        <v>1453</v>
      </c>
      <c r="P1019" s="18" t="s">
        <v>261</v>
      </c>
      <c r="Q1019" s="18" t="s">
        <v>254</v>
      </c>
      <c r="R1019" s="24" t="s">
        <v>257</v>
      </c>
      <c r="S1019" s="24" t="s">
        <v>257</v>
      </c>
      <c r="T1019" s="26" t="s">
        <v>917</v>
      </c>
      <c r="U1019" s="26" t="s">
        <v>595</v>
      </c>
      <c r="V1019" s="26" t="s">
        <v>1455</v>
      </c>
      <c r="W1019" s="26" t="s">
        <v>1456</v>
      </c>
      <c r="X1019" s="18" t="s">
        <v>1460</v>
      </c>
      <c r="Y1019" s="18">
        <v>50</v>
      </c>
      <c r="Z1019" s="18" t="s">
        <v>599</v>
      </c>
      <c r="AA1019" s="18">
        <v>50</v>
      </c>
      <c r="AB1019" s="57" t="s">
        <v>257</v>
      </c>
      <c r="AC1019" s="18" t="s">
        <v>595</v>
      </c>
      <c r="AD1019" s="18" t="s">
        <v>595</v>
      </c>
      <c r="AE1019" s="18" t="s">
        <v>595</v>
      </c>
      <c r="AF1019" s="18" t="s">
        <v>595</v>
      </c>
      <c r="AG1019" s="18" t="s">
        <v>595</v>
      </c>
      <c r="AH1019" s="18" t="s">
        <v>595</v>
      </c>
      <c r="AI1019" s="18" t="s">
        <v>595</v>
      </c>
      <c r="AJ1019" s="18" t="s">
        <v>595</v>
      </c>
      <c r="AK1019" s="18" t="s">
        <v>595</v>
      </c>
      <c r="AL1019" s="18" t="s">
        <v>1457</v>
      </c>
      <c r="AM1019" s="18"/>
      <c r="AN1019" s="18"/>
      <c r="AO1019" s="18"/>
      <c r="AP1019" s="18"/>
      <c r="AQ1019" s="18"/>
      <c r="AR1019" s="18"/>
      <c r="AS1019" s="18"/>
      <c r="AT1019" s="18"/>
      <c r="AU1019" s="18"/>
      <c r="AV1019" s="18"/>
      <c r="AW1019" s="18"/>
      <c r="AX1019" s="18"/>
      <c r="AY1019" s="18"/>
      <c r="AZ1019" s="18"/>
      <c r="BA1019" s="18"/>
      <c r="BB1019" s="18"/>
      <c r="BC1019" s="18"/>
      <c r="BD1019" s="18"/>
      <c r="BE1019" s="18"/>
      <c r="BF1019" s="18"/>
      <c r="BG1019" s="18"/>
      <c r="BH1019" s="18"/>
      <c r="BI1019" s="18"/>
      <c r="BJ1019" s="18"/>
      <c r="BK1019" s="18"/>
      <c r="BL1019" s="18"/>
      <c r="BM1019" s="18"/>
      <c r="BN1019" s="18"/>
      <c r="BO1019" s="18"/>
      <c r="BP1019" s="18"/>
      <c r="BQ1019" s="18"/>
      <c r="BR1019" s="18"/>
      <c r="BS1019" s="18"/>
      <c r="BT1019" s="18"/>
      <c r="BU1019" s="18"/>
      <c r="BV1019" s="18"/>
      <c r="BW1019" s="18"/>
      <c r="BX1019" s="18"/>
      <c r="BY1019" s="18"/>
      <c r="BZ1019" s="18"/>
      <c r="CA1019" s="18"/>
      <c r="CB1019" s="18"/>
      <c r="CC1019" s="18"/>
      <c r="CD1019" s="18"/>
      <c r="CE1019" s="18"/>
      <c r="CF1019" s="18"/>
      <c r="CG1019" s="18"/>
      <c r="CH1019" s="18"/>
      <c r="CI1019" s="18"/>
      <c r="CJ1019" s="18"/>
      <c r="CK1019" s="18"/>
      <c r="CL1019" s="18"/>
      <c r="CM1019" s="18"/>
      <c r="CN1019" s="18"/>
      <c r="CO1019" s="18"/>
      <c r="CP1019" s="18"/>
      <c r="CQ1019" s="18"/>
      <c r="CR1019" s="18"/>
      <c r="CS1019" s="18"/>
      <c r="CT1019" s="18"/>
      <c r="CU1019" s="18"/>
      <c r="CV1019" s="18"/>
      <c r="CW1019" s="18"/>
      <c r="CX1019" s="18"/>
      <c r="CY1019" s="18"/>
      <c r="CZ1019" s="18"/>
      <c r="DA1019" s="18"/>
      <c r="DB1019" s="18"/>
      <c r="DC1019" s="18"/>
      <c r="DD1019" s="18"/>
      <c r="DE1019" s="18"/>
      <c r="DF1019" s="18"/>
      <c r="DG1019" s="18"/>
      <c r="DH1019" s="18"/>
      <c r="DI1019" s="18"/>
      <c r="DJ1019" s="18"/>
      <c r="DK1019" s="18"/>
      <c r="DL1019" s="18"/>
      <c r="DM1019" s="18"/>
      <c r="DN1019" s="18"/>
      <c r="DO1019" s="18"/>
      <c r="DP1019" s="18">
        <v>1</v>
      </c>
      <c r="DQ1019" s="18">
        <v>1</v>
      </c>
      <c r="DR1019" s="18">
        <v>1</v>
      </c>
      <c r="DS1019" s="18"/>
      <c r="DT1019" s="18"/>
      <c r="DU1019" s="18"/>
      <c r="DV1019" s="18"/>
      <c r="DW1019" s="18"/>
      <c r="DX1019" s="18"/>
      <c r="DY1019" s="18"/>
      <c r="DZ1019" s="18"/>
      <c r="EA1019" s="18"/>
      <c r="EB1019" s="18"/>
      <c r="EC1019" s="18"/>
      <c r="ED1019" s="18"/>
      <c r="EE1019" s="18"/>
      <c r="EF1019" s="18"/>
      <c r="EG1019" s="18"/>
      <c r="EH1019" s="18" t="s">
        <v>1458</v>
      </c>
      <c r="EI1019" s="18" cm="1">
        <f t="array" ref="EI1019">IF(SUMPRODUCT(--(DO1019:DS1019&lt;&gt;""))=0, 0,1)</f>
        <v>1</v>
      </c>
      <c r="EJ1019" s="18" cm="1">
        <f t="array" ref="EJ1019">IF(SUMPRODUCT(--(DT1019:EG1019&lt;&gt;""))=0, 0,1)</f>
        <v>0</v>
      </c>
      <c r="EK1019" s="18" cm="1">
        <f t="array" ref="EK1019">IF(SUMPRODUCT(--(EC1019:EG1019&lt;&gt;""))=0, 0,1)</f>
        <v>0</v>
      </c>
      <c r="EL1019" s="18" cm="1">
        <f t="array" ref="EL1019">IF(SUMPRODUCT(--(EE1019:EG1019&lt;&gt;""))=0, 0,1)</f>
        <v>0</v>
      </c>
      <c r="EM1019" s="18">
        <f t="shared" si="230"/>
        <v>1</v>
      </c>
      <c r="EN1019" s="18">
        <f t="shared" si="231"/>
        <v>1</v>
      </c>
      <c r="EO1019" s="18" t="str">
        <f t="shared" si="232"/>
        <v>NA</v>
      </c>
      <c r="EP1019" s="18" t="str">
        <f t="shared" si="233"/>
        <v>NA</v>
      </c>
      <c r="EQ1019" s="18" t="str">
        <f t="shared" si="234"/>
        <v>NA</v>
      </c>
      <c r="ER1019" s="58" t="s">
        <v>2080</v>
      </c>
      <c r="ES1019" s="59">
        <v>43692</v>
      </c>
      <c r="ET1019" s="18" t="s">
        <v>1459</v>
      </c>
      <c r="EU1019" s="18" t="s">
        <v>1452</v>
      </c>
    </row>
    <row r="1020" spans="1:151" ht="15.75" customHeight="1" x14ac:dyDescent="0.2">
      <c r="A1020" s="5" t="s">
        <v>381</v>
      </c>
      <c r="B1020" s="24" t="s">
        <v>1451</v>
      </c>
      <c r="C1020" s="26">
        <v>1</v>
      </c>
      <c r="D1020" s="18" t="s">
        <v>1461</v>
      </c>
      <c r="E1020" s="18" t="s">
        <v>257</v>
      </c>
      <c r="F1020" s="18" t="s">
        <v>553</v>
      </c>
      <c r="G1020" s="18" t="s">
        <v>1465</v>
      </c>
      <c r="H1020" s="18" t="s">
        <v>1466</v>
      </c>
      <c r="I1020" s="18" t="s">
        <v>363</v>
      </c>
      <c r="J1020" s="18" t="s">
        <v>363</v>
      </c>
      <c r="K1020" s="18" t="s">
        <v>363</v>
      </c>
      <c r="L1020" s="18" t="s">
        <v>363</v>
      </c>
      <c r="M1020" s="18" t="s">
        <v>253</v>
      </c>
      <c r="N1020" s="56">
        <v>74</v>
      </c>
      <c r="O1020" s="18" t="s">
        <v>1453</v>
      </c>
      <c r="P1020" s="18" t="s">
        <v>261</v>
      </c>
      <c r="Q1020" s="18" t="s">
        <v>254</v>
      </c>
      <c r="R1020" s="24" t="s">
        <v>257</v>
      </c>
      <c r="S1020" s="24" t="s">
        <v>257</v>
      </c>
      <c r="T1020" s="26" t="s">
        <v>917</v>
      </c>
      <c r="U1020" s="26" t="s">
        <v>595</v>
      </c>
      <c r="V1020" s="26" t="s">
        <v>1455</v>
      </c>
      <c r="W1020" s="26" t="s">
        <v>1456</v>
      </c>
      <c r="X1020" s="18" t="s">
        <v>1461</v>
      </c>
      <c r="Y1020" s="18">
        <v>50</v>
      </c>
      <c r="Z1020" s="18" t="s">
        <v>599</v>
      </c>
      <c r="AA1020" s="18">
        <v>50</v>
      </c>
      <c r="AB1020" s="57" t="s">
        <v>257</v>
      </c>
      <c r="AC1020" s="18" t="s">
        <v>595</v>
      </c>
      <c r="AD1020" s="18" t="s">
        <v>595</v>
      </c>
      <c r="AE1020" s="18" t="s">
        <v>595</v>
      </c>
      <c r="AF1020" s="18" t="s">
        <v>595</v>
      </c>
      <c r="AG1020" s="18" t="s">
        <v>595</v>
      </c>
      <c r="AH1020" s="18" t="s">
        <v>595</v>
      </c>
      <c r="AI1020" s="18" t="s">
        <v>595</v>
      </c>
      <c r="AJ1020" s="18" t="s">
        <v>595</v>
      </c>
      <c r="AK1020" s="18" t="s">
        <v>595</v>
      </c>
      <c r="AL1020" s="18" t="s">
        <v>1457</v>
      </c>
      <c r="AM1020" s="18"/>
      <c r="AN1020" s="18"/>
      <c r="AO1020" s="18"/>
      <c r="AP1020" s="18"/>
      <c r="AQ1020" s="18"/>
      <c r="AR1020" s="18"/>
      <c r="AS1020" s="18"/>
      <c r="AT1020" s="18"/>
      <c r="AU1020" s="18"/>
      <c r="AV1020" s="18"/>
      <c r="AW1020" s="18"/>
      <c r="AX1020" s="18"/>
      <c r="AY1020" s="18"/>
      <c r="AZ1020" s="18"/>
      <c r="BA1020" s="18"/>
      <c r="BB1020" s="18"/>
      <c r="BC1020" s="18"/>
      <c r="BD1020" s="18"/>
      <c r="BE1020" s="18"/>
      <c r="BF1020" s="18"/>
      <c r="BG1020" s="18"/>
      <c r="BH1020" s="18"/>
      <c r="BI1020" s="18"/>
      <c r="BJ1020" s="18"/>
      <c r="BK1020" s="18"/>
      <c r="BL1020" s="18"/>
      <c r="BM1020" s="18"/>
      <c r="BN1020" s="18"/>
      <c r="BO1020" s="18"/>
      <c r="BP1020" s="18"/>
      <c r="BQ1020" s="18"/>
      <c r="BR1020" s="18"/>
      <c r="BS1020" s="18"/>
      <c r="BT1020" s="18"/>
      <c r="BU1020" s="18"/>
      <c r="BV1020" s="18"/>
      <c r="BW1020" s="18"/>
      <c r="BX1020" s="18"/>
      <c r="BY1020" s="18"/>
      <c r="BZ1020" s="18"/>
      <c r="CA1020" s="18"/>
      <c r="CB1020" s="18"/>
      <c r="CC1020" s="18"/>
      <c r="CD1020" s="18"/>
      <c r="CE1020" s="18"/>
      <c r="CF1020" s="18"/>
      <c r="CG1020" s="18"/>
      <c r="CH1020" s="18"/>
      <c r="CI1020" s="18"/>
      <c r="CJ1020" s="18"/>
      <c r="CK1020" s="18"/>
      <c r="CL1020" s="18"/>
      <c r="CM1020" s="18"/>
      <c r="CN1020" s="18"/>
      <c r="CO1020" s="18"/>
      <c r="CP1020" s="18"/>
      <c r="CQ1020" s="18"/>
      <c r="CR1020" s="18"/>
      <c r="CS1020" s="18"/>
      <c r="CT1020" s="18"/>
      <c r="CU1020" s="18"/>
      <c r="CV1020" s="18"/>
      <c r="CW1020" s="18"/>
      <c r="CX1020" s="18"/>
      <c r="CY1020" s="18"/>
      <c r="CZ1020" s="18"/>
      <c r="DA1020" s="18"/>
      <c r="DB1020" s="18"/>
      <c r="DC1020" s="18"/>
      <c r="DD1020" s="18"/>
      <c r="DE1020" s="18"/>
      <c r="DF1020" s="18"/>
      <c r="DG1020" s="18"/>
      <c r="DH1020" s="18"/>
      <c r="DI1020" s="18"/>
      <c r="DJ1020" s="18"/>
      <c r="DK1020" s="18"/>
      <c r="DL1020" s="18"/>
      <c r="DM1020" s="18"/>
      <c r="DN1020" s="18"/>
      <c r="DO1020" s="18"/>
      <c r="DP1020" s="18">
        <v>1</v>
      </c>
      <c r="DQ1020" s="18">
        <v>1</v>
      </c>
      <c r="DR1020" s="18">
        <v>0</v>
      </c>
      <c r="DS1020" s="18"/>
      <c r="DT1020" s="18"/>
      <c r="DU1020" s="18"/>
      <c r="DV1020" s="18"/>
      <c r="DW1020" s="18"/>
      <c r="DX1020" s="18"/>
      <c r="DY1020" s="18"/>
      <c r="DZ1020" s="18"/>
      <c r="EA1020" s="18"/>
      <c r="EB1020" s="18"/>
      <c r="EC1020" s="18"/>
      <c r="ED1020" s="18"/>
      <c r="EE1020" s="18"/>
      <c r="EF1020" s="18"/>
      <c r="EG1020" s="18"/>
      <c r="EH1020" s="18" t="s">
        <v>1458</v>
      </c>
      <c r="EI1020" s="18" cm="1">
        <f t="array" ref="EI1020">IF(SUMPRODUCT(--(DO1020:DS1020&lt;&gt;""))=0, 0,1)</f>
        <v>1</v>
      </c>
      <c r="EJ1020" s="18" cm="1">
        <f t="array" ref="EJ1020">IF(SUMPRODUCT(--(DT1020:EG1020&lt;&gt;""))=0, 0,1)</f>
        <v>0</v>
      </c>
      <c r="EK1020" s="18" cm="1">
        <f t="array" ref="EK1020">IF(SUMPRODUCT(--(EC1020:EG1020&lt;&gt;""))=0, 0,1)</f>
        <v>0</v>
      </c>
      <c r="EL1020" s="18" cm="1">
        <f t="array" ref="EL1020">IF(SUMPRODUCT(--(EE1020:EG1020&lt;&gt;""))=0, 0,1)</f>
        <v>0</v>
      </c>
      <c r="EM1020" s="18">
        <f t="shared" si="230"/>
        <v>1</v>
      </c>
      <c r="EN1020" s="18">
        <f t="shared" si="231"/>
        <v>1</v>
      </c>
      <c r="EO1020" s="18" t="str">
        <f t="shared" si="232"/>
        <v>NA</v>
      </c>
      <c r="EP1020" s="18" t="str">
        <f t="shared" si="233"/>
        <v>NA</v>
      </c>
      <c r="EQ1020" s="18" t="str">
        <f t="shared" si="234"/>
        <v>NA</v>
      </c>
      <c r="ER1020" s="58" t="s">
        <v>2080</v>
      </c>
      <c r="ES1020" s="59">
        <v>43692</v>
      </c>
      <c r="ET1020" s="18" t="s">
        <v>1459</v>
      </c>
      <c r="EU1020" s="18" t="s">
        <v>1452</v>
      </c>
    </row>
    <row r="1021" spans="1:151" ht="15.75" customHeight="1" x14ac:dyDescent="0.2">
      <c r="A1021" s="5" t="s">
        <v>381</v>
      </c>
      <c r="B1021" s="24" t="s">
        <v>1451</v>
      </c>
      <c r="C1021" s="26">
        <v>1</v>
      </c>
      <c r="D1021" s="18" t="s">
        <v>1462</v>
      </c>
      <c r="E1021" s="18" t="s">
        <v>257</v>
      </c>
      <c r="F1021" s="18" t="s">
        <v>553</v>
      </c>
      <c r="G1021" s="18" t="s">
        <v>1465</v>
      </c>
      <c r="H1021" s="18" t="s">
        <v>1466</v>
      </c>
      <c r="I1021" s="18" t="s">
        <v>363</v>
      </c>
      <c r="J1021" s="18" t="s">
        <v>363</v>
      </c>
      <c r="K1021" s="18" t="s">
        <v>363</v>
      </c>
      <c r="L1021" s="18" t="s">
        <v>363</v>
      </c>
      <c r="M1021" s="18" t="s">
        <v>253</v>
      </c>
      <c r="N1021" s="56">
        <v>74</v>
      </c>
      <c r="O1021" s="18" t="s">
        <v>1453</v>
      </c>
      <c r="P1021" s="18" t="s">
        <v>261</v>
      </c>
      <c r="Q1021" s="18" t="s">
        <v>254</v>
      </c>
      <c r="R1021" s="24" t="s">
        <v>257</v>
      </c>
      <c r="S1021" s="24" t="s">
        <v>257</v>
      </c>
      <c r="T1021" s="26" t="s">
        <v>917</v>
      </c>
      <c r="U1021" s="26" t="s">
        <v>595</v>
      </c>
      <c r="V1021" s="26" t="s">
        <v>1455</v>
      </c>
      <c r="W1021" s="26" t="s">
        <v>1456</v>
      </c>
      <c r="X1021" s="18" t="s">
        <v>1462</v>
      </c>
      <c r="Y1021" s="18">
        <v>50</v>
      </c>
      <c r="Z1021" s="18" t="s">
        <v>599</v>
      </c>
      <c r="AA1021" s="18">
        <v>50</v>
      </c>
      <c r="AB1021" s="57" t="s">
        <v>257</v>
      </c>
      <c r="AC1021" s="18" t="s">
        <v>595</v>
      </c>
      <c r="AD1021" s="18" t="s">
        <v>595</v>
      </c>
      <c r="AE1021" s="18" t="s">
        <v>595</v>
      </c>
      <c r="AF1021" s="18" t="s">
        <v>595</v>
      </c>
      <c r="AG1021" s="18" t="s">
        <v>595</v>
      </c>
      <c r="AH1021" s="18" t="s">
        <v>595</v>
      </c>
      <c r="AI1021" s="18" t="s">
        <v>595</v>
      </c>
      <c r="AJ1021" s="18" t="s">
        <v>595</v>
      </c>
      <c r="AK1021" s="18" t="s">
        <v>595</v>
      </c>
      <c r="AL1021" s="18" t="s">
        <v>1457</v>
      </c>
      <c r="AM1021" s="18"/>
      <c r="AN1021" s="18"/>
      <c r="AO1021" s="18"/>
      <c r="AP1021" s="18"/>
      <c r="AQ1021" s="18"/>
      <c r="AR1021" s="18"/>
      <c r="AS1021" s="18"/>
      <c r="AT1021" s="18"/>
      <c r="AU1021" s="18"/>
      <c r="AV1021" s="18"/>
      <c r="AW1021" s="18"/>
      <c r="AX1021" s="18"/>
      <c r="AY1021" s="18"/>
      <c r="AZ1021" s="18"/>
      <c r="BA1021" s="18"/>
      <c r="BB1021" s="18"/>
      <c r="BC1021" s="18"/>
      <c r="BD1021" s="18"/>
      <c r="BE1021" s="18"/>
      <c r="BF1021" s="18"/>
      <c r="BG1021" s="18"/>
      <c r="BH1021" s="18"/>
      <c r="BI1021" s="18"/>
      <c r="BJ1021" s="18"/>
      <c r="BK1021" s="18"/>
      <c r="BL1021" s="18"/>
      <c r="BM1021" s="18"/>
      <c r="BN1021" s="18"/>
      <c r="BO1021" s="18"/>
      <c r="BP1021" s="18"/>
      <c r="BQ1021" s="18"/>
      <c r="BR1021" s="18"/>
      <c r="BS1021" s="18"/>
      <c r="BT1021" s="18"/>
      <c r="BU1021" s="18"/>
      <c r="BV1021" s="18"/>
      <c r="BW1021" s="18"/>
      <c r="BX1021" s="18"/>
      <c r="BY1021" s="18"/>
      <c r="BZ1021" s="18"/>
      <c r="CA1021" s="18"/>
      <c r="CB1021" s="18"/>
      <c r="CC1021" s="18"/>
      <c r="CD1021" s="18"/>
      <c r="CE1021" s="18"/>
      <c r="CF1021" s="18"/>
      <c r="CG1021" s="18"/>
      <c r="CH1021" s="18"/>
      <c r="CI1021" s="18"/>
      <c r="CJ1021" s="18"/>
      <c r="CK1021" s="18"/>
      <c r="CL1021" s="18"/>
      <c r="CM1021" s="18"/>
      <c r="CN1021" s="18"/>
      <c r="CO1021" s="18"/>
      <c r="CP1021" s="18"/>
      <c r="CQ1021" s="18"/>
      <c r="CR1021" s="18"/>
      <c r="CS1021" s="18"/>
      <c r="CT1021" s="18"/>
      <c r="CU1021" s="18"/>
      <c r="CV1021" s="18"/>
      <c r="CW1021" s="18"/>
      <c r="CX1021" s="18"/>
      <c r="CY1021" s="18"/>
      <c r="CZ1021" s="18"/>
      <c r="DA1021" s="18"/>
      <c r="DB1021" s="18"/>
      <c r="DC1021" s="18"/>
      <c r="DD1021" s="18"/>
      <c r="DE1021" s="18"/>
      <c r="DF1021" s="18"/>
      <c r="DG1021" s="18"/>
      <c r="DH1021" s="18"/>
      <c r="DI1021" s="18"/>
      <c r="DJ1021" s="18"/>
      <c r="DK1021" s="18"/>
      <c r="DL1021" s="18"/>
      <c r="DM1021" s="18"/>
      <c r="DN1021" s="18"/>
      <c r="DO1021" s="18"/>
      <c r="DP1021" s="18">
        <v>1</v>
      </c>
      <c r="DQ1021" s="18">
        <v>1</v>
      </c>
      <c r="DR1021" s="18">
        <v>0</v>
      </c>
      <c r="DS1021" s="18"/>
      <c r="DT1021" s="18"/>
      <c r="DU1021" s="18"/>
      <c r="DV1021" s="18"/>
      <c r="DW1021" s="18"/>
      <c r="DX1021" s="18"/>
      <c r="DY1021" s="18"/>
      <c r="DZ1021" s="18"/>
      <c r="EA1021" s="18"/>
      <c r="EB1021" s="18"/>
      <c r="EC1021" s="18"/>
      <c r="ED1021" s="18"/>
      <c r="EE1021" s="18"/>
      <c r="EF1021" s="18"/>
      <c r="EG1021" s="18"/>
      <c r="EH1021" s="18" t="s">
        <v>1458</v>
      </c>
      <c r="EI1021" s="18" cm="1">
        <f t="array" ref="EI1021">IF(SUMPRODUCT(--(DO1021:DS1021&lt;&gt;""))=0, 0,1)</f>
        <v>1</v>
      </c>
      <c r="EJ1021" s="18" cm="1">
        <f t="array" ref="EJ1021">IF(SUMPRODUCT(--(DT1021:EG1021&lt;&gt;""))=0, 0,1)</f>
        <v>0</v>
      </c>
      <c r="EK1021" s="18" cm="1">
        <f t="array" ref="EK1021">IF(SUMPRODUCT(--(EC1021:EG1021&lt;&gt;""))=0, 0,1)</f>
        <v>0</v>
      </c>
      <c r="EL1021" s="18" cm="1">
        <f t="array" ref="EL1021">IF(SUMPRODUCT(--(EE1021:EG1021&lt;&gt;""))=0, 0,1)</f>
        <v>0</v>
      </c>
      <c r="EM1021" s="18">
        <f t="shared" si="230"/>
        <v>1</v>
      </c>
      <c r="EN1021" s="18">
        <f t="shared" si="231"/>
        <v>1</v>
      </c>
      <c r="EO1021" s="18" t="str">
        <f t="shared" si="232"/>
        <v>NA</v>
      </c>
      <c r="EP1021" s="18" t="str">
        <f t="shared" si="233"/>
        <v>NA</v>
      </c>
      <c r="EQ1021" s="18" t="str">
        <f t="shared" si="234"/>
        <v>NA</v>
      </c>
      <c r="ER1021" s="58" t="s">
        <v>2080</v>
      </c>
      <c r="ES1021" s="59">
        <v>43692</v>
      </c>
      <c r="ET1021" s="18" t="s">
        <v>1459</v>
      </c>
      <c r="EU1021" s="18" t="s">
        <v>1452</v>
      </c>
    </row>
    <row r="1022" spans="1:151" ht="15.75" customHeight="1" x14ac:dyDescent="0.2">
      <c r="A1022" s="5" t="s">
        <v>381</v>
      </c>
      <c r="B1022" s="24" t="s">
        <v>1451</v>
      </c>
      <c r="C1022" s="26">
        <v>1</v>
      </c>
      <c r="D1022" s="18" t="s">
        <v>1454</v>
      </c>
      <c r="E1022" s="18" t="s">
        <v>257</v>
      </c>
      <c r="F1022" s="18" t="s">
        <v>553</v>
      </c>
      <c r="G1022" s="18" t="s">
        <v>575</v>
      </c>
      <c r="H1022" s="18" t="s">
        <v>686</v>
      </c>
      <c r="I1022" s="18" t="s">
        <v>363</v>
      </c>
      <c r="J1022" s="18" t="s">
        <v>363</v>
      </c>
      <c r="K1022" s="18" t="s">
        <v>363</v>
      </c>
      <c r="L1022" s="18" t="s">
        <v>363</v>
      </c>
      <c r="M1022" s="18" t="s">
        <v>253</v>
      </c>
      <c r="N1022" s="56">
        <v>74</v>
      </c>
      <c r="O1022" s="18" t="s">
        <v>1453</v>
      </c>
      <c r="P1022" s="18" t="s">
        <v>261</v>
      </c>
      <c r="Q1022" s="18" t="s">
        <v>254</v>
      </c>
      <c r="R1022" s="24" t="s">
        <v>257</v>
      </c>
      <c r="S1022" s="24" t="s">
        <v>257</v>
      </c>
      <c r="T1022" s="26" t="s">
        <v>917</v>
      </c>
      <c r="U1022" s="26" t="s">
        <v>595</v>
      </c>
      <c r="V1022" s="26" t="s">
        <v>1455</v>
      </c>
      <c r="W1022" s="26" t="s">
        <v>1456</v>
      </c>
      <c r="X1022" s="18" t="s">
        <v>1454</v>
      </c>
      <c r="Y1022" s="18">
        <v>50</v>
      </c>
      <c r="Z1022" s="18" t="s">
        <v>599</v>
      </c>
      <c r="AA1022" s="18">
        <v>50</v>
      </c>
      <c r="AB1022" s="57" t="s">
        <v>257</v>
      </c>
      <c r="AC1022" s="18" t="s">
        <v>595</v>
      </c>
      <c r="AD1022" s="18" t="s">
        <v>595</v>
      </c>
      <c r="AE1022" s="18" t="s">
        <v>595</v>
      </c>
      <c r="AF1022" s="18" t="s">
        <v>595</v>
      </c>
      <c r="AG1022" s="18" t="s">
        <v>595</v>
      </c>
      <c r="AH1022" s="18" t="s">
        <v>595</v>
      </c>
      <c r="AI1022" s="18" t="s">
        <v>595</v>
      </c>
      <c r="AJ1022" s="18" t="s">
        <v>595</v>
      </c>
      <c r="AK1022" s="18" t="s">
        <v>595</v>
      </c>
      <c r="AL1022" s="18" t="s">
        <v>1457</v>
      </c>
      <c r="AM1022" s="18"/>
      <c r="AN1022" s="18"/>
      <c r="AO1022" s="18"/>
      <c r="AP1022" s="18"/>
      <c r="AQ1022" s="18"/>
      <c r="AR1022" s="18"/>
      <c r="AS1022" s="18"/>
      <c r="AT1022" s="18"/>
      <c r="AU1022" s="18"/>
      <c r="AV1022" s="18"/>
      <c r="AW1022" s="18"/>
      <c r="AX1022" s="18"/>
      <c r="AY1022" s="18"/>
      <c r="AZ1022" s="18"/>
      <c r="BA1022" s="18"/>
      <c r="BB1022" s="18"/>
      <c r="BC1022" s="18"/>
      <c r="BD1022" s="18"/>
      <c r="BE1022" s="18"/>
      <c r="BF1022" s="18"/>
      <c r="BG1022" s="18"/>
      <c r="BH1022" s="18"/>
      <c r="BI1022" s="18"/>
      <c r="BJ1022" s="18"/>
      <c r="BK1022" s="18"/>
      <c r="BL1022" s="18"/>
      <c r="BM1022" s="18"/>
      <c r="BN1022" s="18"/>
      <c r="BO1022" s="18"/>
      <c r="BP1022" s="18"/>
      <c r="BQ1022" s="18"/>
      <c r="BR1022" s="18"/>
      <c r="BS1022" s="18"/>
      <c r="BT1022" s="18"/>
      <c r="BU1022" s="18"/>
      <c r="BV1022" s="18"/>
      <c r="BW1022" s="18"/>
      <c r="BX1022" s="18"/>
      <c r="BY1022" s="18"/>
      <c r="BZ1022" s="18"/>
      <c r="CA1022" s="18"/>
      <c r="CB1022" s="18"/>
      <c r="CC1022" s="18"/>
      <c r="CD1022" s="18"/>
      <c r="CE1022" s="18"/>
      <c r="CF1022" s="18"/>
      <c r="CG1022" s="18"/>
      <c r="CH1022" s="18"/>
      <c r="CI1022" s="18"/>
      <c r="CJ1022" s="18"/>
      <c r="CK1022" s="18"/>
      <c r="CL1022" s="18"/>
      <c r="CM1022" s="18"/>
      <c r="CN1022" s="18"/>
      <c r="CO1022" s="18"/>
      <c r="CP1022" s="18"/>
      <c r="CQ1022" s="18"/>
      <c r="CR1022" s="18"/>
      <c r="CS1022" s="18"/>
      <c r="CT1022" s="18"/>
      <c r="CU1022" s="18"/>
      <c r="CV1022" s="18"/>
      <c r="CW1022" s="18"/>
      <c r="CX1022" s="18"/>
      <c r="CY1022" s="18"/>
      <c r="CZ1022" s="18"/>
      <c r="DA1022" s="18"/>
      <c r="DB1022" s="18"/>
      <c r="DC1022" s="18"/>
      <c r="DD1022" s="18"/>
      <c r="DE1022" s="18"/>
      <c r="DF1022" s="18"/>
      <c r="DG1022" s="18"/>
      <c r="DH1022" s="18"/>
      <c r="DI1022" s="18"/>
      <c r="DJ1022" s="18"/>
      <c r="DK1022" s="18"/>
      <c r="DL1022" s="18"/>
      <c r="DM1022" s="18"/>
      <c r="DN1022" s="18"/>
      <c r="DO1022" s="18"/>
      <c r="DP1022" s="18">
        <v>0</v>
      </c>
      <c r="DQ1022" s="18">
        <v>0</v>
      </c>
      <c r="DR1022" s="18">
        <v>1</v>
      </c>
      <c r="DS1022" s="18"/>
      <c r="DT1022" s="18"/>
      <c r="DU1022" s="18"/>
      <c r="DV1022" s="18"/>
      <c r="DW1022" s="18"/>
      <c r="DX1022" s="18"/>
      <c r="DY1022" s="18"/>
      <c r="DZ1022" s="18"/>
      <c r="EA1022" s="18"/>
      <c r="EB1022" s="18"/>
      <c r="EC1022" s="18"/>
      <c r="ED1022" s="18"/>
      <c r="EE1022" s="18"/>
      <c r="EF1022" s="18"/>
      <c r="EG1022" s="18"/>
      <c r="EH1022" s="18" t="s">
        <v>1458</v>
      </c>
      <c r="EI1022" s="18" cm="1">
        <f t="array" ref="EI1022">IF(SUMPRODUCT(--(DO1022:DS1022&lt;&gt;""))=0, 0,1)</f>
        <v>1</v>
      </c>
      <c r="EJ1022" s="18" cm="1">
        <f t="array" ref="EJ1022">IF(SUMPRODUCT(--(DT1022:EG1022&lt;&gt;""))=0, 0,1)</f>
        <v>0</v>
      </c>
      <c r="EK1022" s="18" cm="1">
        <f t="array" ref="EK1022">IF(SUMPRODUCT(--(EC1022:EG1022&lt;&gt;""))=0, 0,1)</f>
        <v>0</v>
      </c>
      <c r="EL1022" s="18" cm="1">
        <f t="array" ref="EL1022">IF(SUMPRODUCT(--(EE1022:EG1022&lt;&gt;""))=0, 0,1)</f>
        <v>0</v>
      </c>
      <c r="EM1022" s="18">
        <f t="shared" si="230"/>
        <v>1</v>
      </c>
      <c r="EN1022" s="18">
        <f t="shared" si="231"/>
        <v>1</v>
      </c>
      <c r="EO1022" s="18" t="str">
        <f t="shared" si="232"/>
        <v>NA</v>
      </c>
      <c r="EP1022" s="18" t="str">
        <f t="shared" si="233"/>
        <v>NA</v>
      </c>
      <c r="EQ1022" s="18" t="str">
        <f t="shared" si="234"/>
        <v>NA</v>
      </c>
      <c r="ER1022" s="58" t="s">
        <v>2080</v>
      </c>
      <c r="ES1022" s="59">
        <v>43692</v>
      </c>
      <c r="ET1022" s="18" t="s">
        <v>1459</v>
      </c>
      <c r="EU1022" s="18" t="s">
        <v>1452</v>
      </c>
    </row>
    <row r="1023" spans="1:151" ht="15.75" customHeight="1" x14ac:dyDescent="0.2">
      <c r="A1023" s="5" t="s">
        <v>381</v>
      </c>
      <c r="B1023" s="24" t="s">
        <v>1451</v>
      </c>
      <c r="C1023" s="26">
        <v>1</v>
      </c>
      <c r="D1023" s="18" t="s">
        <v>1460</v>
      </c>
      <c r="E1023" s="18" t="s">
        <v>257</v>
      </c>
      <c r="F1023" s="18" t="s">
        <v>553</v>
      </c>
      <c r="G1023" s="18" t="s">
        <v>575</v>
      </c>
      <c r="H1023" s="18" t="s">
        <v>686</v>
      </c>
      <c r="I1023" s="18" t="s">
        <v>363</v>
      </c>
      <c r="J1023" s="18" t="s">
        <v>363</v>
      </c>
      <c r="K1023" s="18" t="s">
        <v>363</v>
      </c>
      <c r="L1023" s="18" t="s">
        <v>363</v>
      </c>
      <c r="M1023" s="18" t="s">
        <v>253</v>
      </c>
      <c r="N1023" s="56">
        <v>74</v>
      </c>
      <c r="O1023" s="18" t="s">
        <v>1453</v>
      </c>
      <c r="P1023" s="18" t="s">
        <v>261</v>
      </c>
      <c r="Q1023" s="18" t="s">
        <v>254</v>
      </c>
      <c r="R1023" s="24" t="s">
        <v>257</v>
      </c>
      <c r="S1023" s="24" t="s">
        <v>257</v>
      </c>
      <c r="T1023" s="26" t="s">
        <v>917</v>
      </c>
      <c r="U1023" s="26" t="s">
        <v>595</v>
      </c>
      <c r="V1023" s="26" t="s">
        <v>1455</v>
      </c>
      <c r="W1023" s="26" t="s">
        <v>1456</v>
      </c>
      <c r="X1023" s="18" t="s">
        <v>1460</v>
      </c>
      <c r="Y1023" s="18">
        <v>50</v>
      </c>
      <c r="Z1023" s="18" t="s">
        <v>599</v>
      </c>
      <c r="AA1023" s="18">
        <v>50</v>
      </c>
      <c r="AB1023" s="57" t="s">
        <v>257</v>
      </c>
      <c r="AC1023" s="18" t="s">
        <v>595</v>
      </c>
      <c r="AD1023" s="18" t="s">
        <v>595</v>
      </c>
      <c r="AE1023" s="18" t="s">
        <v>595</v>
      </c>
      <c r="AF1023" s="18" t="s">
        <v>595</v>
      </c>
      <c r="AG1023" s="18" t="s">
        <v>595</v>
      </c>
      <c r="AH1023" s="18" t="s">
        <v>595</v>
      </c>
      <c r="AI1023" s="18" t="s">
        <v>595</v>
      </c>
      <c r="AJ1023" s="18" t="s">
        <v>595</v>
      </c>
      <c r="AK1023" s="18" t="s">
        <v>595</v>
      </c>
      <c r="AL1023" s="18" t="s">
        <v>1457</v>
      </c>
      <c r="AM1023" s="18"/>
      <c r="AN1023" s="18"/>
      <c r="AO1023" s="18"/>
      <c r="AP1023" s="18"/>
      <c r="AQ1023" s="18"/>
      <c r="AR1023" s="18"/>
      <c r="AS1023" s="18"/>
      <c r="AT1023" s="18"/>
      <c r="AU1023" s="18"/>
      <c r="AV1023" s="18"/>
      <c r="AW1023" s="18"/>
      <c r="AX1023" s="18"/>
      <c r="AY1023" s="18"/>
      <c r="AZ1023" s="18"/>
      <c r="BA1023" s="18"/>
      <c r="BB1023" s="18"/>
      <c r="BC1023" s="18"/>
      <c r="BD1023" s="18"/>
      <c r="BE1023" s="18"/>
      <c r="BF1023" s="18"/>
      <c r="BG1023" s="18"/>
      <c r="BH1023" s="18"/>
      <c r="BI1023" s="18"/>
      <c r="BJ1023" s="18"/>
      <c r="BK1023" s="18"/>
      <c r="BL1023" s="18"/>
      <c r="BM1023" s="18"/>
      <c r="BN1023" s="18"/>
      <c r="BO1023" s="18"/>
      <c r="BP1023" s="18"/>
      <c r="BQ1023" s="18"/>
      <c r="BR1023" s="18"/>
      <c r="BS1023" s="18"/>
      <c r="BT1023" s="18"/>
      <c r="BU1023" s="18"/>
      <c r="BV1023" s="18"/>
      <c r="BW1023" s="18"/>
      <c r="BX1023" s="18"/>
      <c r="BY1023" s="18"/>
      <c r="BZ1023" s="18"/>
      <c r="CA1023" s="18"/>
      <c r="CB1023" s="18"/>
      <c r="CC1023" s="18"/>
      <c r="CD1023" s="18"/>
      <c r="CE1023" s="18"/>
      <c r="CF1023" s="18"/>
      <c r="CG1023" s="18"/>
      <c r="CH1023" s="18"/>
      <c r="CI1023" s="18"/>
      <c r="CJ1023" s="18"/>
      <c r="CK1023" s="18"/>
      <c r="CL1023" s="18"/>
      <c r="CM1023" s="18"/>
      <c r="CN1023" s="18"/>
      <c r="CO1023" s="18"/>
      <c r="CP1023" s="18"/>
      <c r="CQ1023" s="18"/>
      <c r="CR1023" s="18"/>
      <c r="CS1023" s="18"/>
      <c r="CT1023" s="18"/>
      <c r="CU1023" s="18"/>
      <c r="CV1023" s="18"/>
      <c r="CW1023" s="18"/>
      <c r="CX1023" s="18"/>
      <c r="CY1023" s="18"/>
      <c r="CZ1023" s="18"/>
      <c r="DA1023" s="18"/>
      <c r="DB1023" s="18"/>
      <c r="DC1023" s="18"/>
      <c r="DD1023" s="18"/>
      <c r="DE1023" s="18"/>
      <c r="DF1023" s="18"/>
      <c r="DG1023" s="18"/>
      <c r="DH1023" s="18"/>
      <c r="DI1023" s="18"/>
      <c r="DJ1023" s="18"/>
      <c r="DK1023" s="18"/>
      <c r="DL1023" s="18"/>
      <c r="DM1023" s="18"/>
      <c r="DN1023" s="18"/>
      <c r="DO1023" s="18"/>
      <c r="DP1023" s="18">
        <v>0</v>
      </c>
      <c r="DQ1023" s="18">
        <v>0</v>
      </c>
      <c r="DR1023" s="18">
        <v>0</v>
      </c>
      <c r="DS1023" s="18"/>
      <c r="DT1023" s="18"/>
      <c r="DU1023" s="18"/>
      <c r="DV1023" s="18"/>
      <c r="DW1023" s="18"/>
      <c r="DX1023" s="18"/>
      <c r="DY1023" s="18"/>
      <c r="DZ1023" s="18"/>
      <c r="EA1023" s="18"/>
      <c r="EB1023" s="18"/>
      <c r="EC1023" s="18"/>
      <c r="ED1023" s="18"/>
      <c r="EE1023" s="18"/>
      <c r="EF1023" s="18"/>
      <c r="EG1023" s="18"/>
      <c r="EH1023" s="18" t="s">
        <v>1458</v>
      </c>
      <c r="EI1023" s="18" cm="1">
        <f t="array" ref="EI1023">IF(SUMPRODUCT(--(DO1023:DS1023&lt;&gt;""))=0, 0,1)</f>
        <v>1</v>
      </c>
      <c r="EJ1023" s="18" cm="1">
        <f t="array" ref="EJ1023">IF(SUMPRODUCT(--(DT1023:EG1023&lt;&gt;""))=0, 0,1)</f>
        <v>0</v>
      </c>
      <c r="EK1023" s="18" cm="1">
        <f t="array" ref="EK1023">IF(SUMPRODUCT(--(EC1023:EG1023&lt;&gt;""))=0, 0,1)</f>
        <v>0</v>
      </c>
      <c r="EL1023" s="18" cm="1">
        <f t="array" ref="EL1023">IF(SUMPRODUCT(--(EE1023:EG1023&lt;&gt;""))=0, 0,1)</f>
        <v>0</v>
      </c>
      <c r="EM1023" s="18">
        <f t="shared" si="230"/>
        <v>0</v>
      </c>
      <c r="EN1023" s="18">
        <f t="shared" si="231"/>
        <v>0</v>
      </c>
      <c r="EO1023" s="18" t="str">
        <f t="shared" si="232"/>
        <v>NA</v>
      </c>
      <c r="EP1023" s="18" t="str">
        <f t="shared" si="233"/>
        <v>NA</v>
      </c>
      <c r="EQ1023" s="18" t="str">
        <f t="shared" si="234"/>
        <v>NA</v>
      </c>
      <c r="ER1023" s="58" t="s">
        <v>2080</v>
      </c>
      <c r="ES1023" s="59">
        <v>43692</v>
      </c>
      <c r="ET1023" s="18" t="s">
        <v>1459</v>
      </c>
      <c r="EU1023" s="18" t="s">
        <v>1452</v>
      </c>
    </row>
    <row r="1024" spans="1:151" ht="15.75" customHeight="1" x14ac:dyDescent="0.2">
      <c r="A1024" s="5" t="s">
        <v>381</v>
      </c>
      <c r="B1024" s="24" t="s">
        <v>1451</v>
      </c>
      <c r="C1024" s="26">
        <v>1</v>
      </c>
      <c r="D1024" s="18" t="s">
        <v>1461</v>
      </c>
      <c r="E1024" s="18" t="s">
        <v>257</v>
      </c>
      <c r="F1024" s="18" t="s">
        <v>553</v>
      </c>
      <c r="G1024" s="18" t="s">
        <v>575</v>
      </c>
      <c r="H1024" s="18" t="s">
        <v>686</v>
      </c>
      <c r="I1024" s="18" t="s">
        <v>363</v>
      </c>
      <c r="J1024" s="18" t="s">
        <v>363</v>
      </c>
      <c r="K1024" s="18" t="s">
        <v>363</v>
      </c>
      <c r="L1024" s="18" t="s">
        <v>363</v>
      </c>
      <c r="M1024" s="18" t="s">
        <v>253</v>
      </c>
      <c r="N1024" s="56">
        <v>74</v>
      </c>
      <c r="O1024" s="18" t="s">
        <v>1453</v>
      </c>
      <c r="P1024" s="18" t="s">
        <v>261</v>
      </c>
      <c r="Q1024" s="18" t="s">
        <v>254</v>
      </c>
      <c r="R1024" s="24" t="s">
        <v>257</v>
      </c>
      <c r="S1024" s="24" t="s">
        <v>257</v>
      </c>
      <c r="T1024" s="26" t="s">
        <v>917</v>
      </c>
      <c r="U1024" s="26" t="s">
        <v>595</v>
      </c>
      <c r="V1024" s="26" t="s">
        <v>1455</v>
      </c>
      <c r="W1024" s="26" t="s">
        <v>1456</v>
      </c>
      <c r="X1024" s="18" t="s">
        <v>1461</v>
      </c>
      <c r="Y1024" s="18">
        <v>50</v>
      </c>
      <c r="Z1024" s="18" t="s">
        <v>599</v>
      </c>
      <c r="AA1024" s="18">
        <v>50</v>
      </c>
      <c r="AB1024" s="57" t="s">
        <v>257</v>
      </c>
      <c r="AC1024" s="18" t="s">
        <v>595</v>
      </c>
      <c r="AD1024" s="18" t="s">
        <v>595</v>
      </c>
      <c r="AE1024" s="18" t="s">
        <v>595</v>
      </c>
      <c r="AF1024" s="18" t="s">
        <v>595</v>
      </c>
      <c r="AG1024" s="18" t="s">
        <v>595</v>
      </c>
      <c r="AH1024" s="18" t="s">
        <v>595</v>
      </c>
      <c r="AI1024" s="18" t="s">
        <v>595</v>
      </c>
      <c r="AJ1024" s="18" t="s">
        <v>595</v>
      </c>
      <c r="AK1024" s="18" t="s">
        <v>595</v>
      </c>
      <c r="AL1024" s="18" t="s">
        <v>1457</v>
      </c>
      <c r="AM1024" s="18"/>
      <c r="AN1024" s="18"/>
      <c r="AO1024" s="18"/>
      <c r="AP1024" s="18"/>
      <c r="AQ1024" s="18"/>
      <c r="AR1024" s="18"/>
      <c r="AS1024" s="18"/>
      <c r="AT1024" s="18"/>
      <c r="AU1024" s="18"/>
      <c r="AV1024" s="18"/>
      <c r="AW1024" s="18"/>
      <c r="AX1024" s="18"/>
      <c r="AY1024" s="18"/>
      <c r="AZ1024" s="18"/>
      <c r="BA1024" s="18"/>
      <c r="BB1024" s="18"/>
      <c r="BC1024" s="18"/>
      <c r="BD1024" s="18"/>
      <c r="BE1024" s="18"/>
      <c r="BF1024" s="18"/>
      <c r="BG1024" s="18"/>
      <c r="BH1024" s="18"/>
      <c r="BI1024" s="18"/>
      <c r="BJ1024" s="18"/>
      <c r="BK1024" s="18"/>
      <c r="BL1024" s="18"/>
      <c r="BM1024" s="18"/>
      <c r="BN1024" s="18"/>
      <c r="BO1024" s="18"/>
      <c r="BP1024" s="18"/>
      <c r="BQ1024" s="18"/>
      <c r="BR1024" s="18"/>
      <c r="BS1024" s="18"/>
      <c r="BT1024" s="18"/>
      <c r="BU1024" s="18"/>
      <c r="BV1024" s="18"/>
      <c r="BW1024" s="18"/>
      <c r="BX1024" s="18"/>
      <c r="BY1024" s="18"/>
      <c r="BZ1024" s="18"/>
      <c r="CA1024" s="18"/>
      <c r="CB1024" s="18"/>
      <c r="CC1024" s="18"/>
      <c r="CD1024" s="18"/>
      <c r="CE1024" s="18"/>
      <c r="CF1024" s="18"/>
      <c r="CG1024" s="18"/>
      <c r="CH1024" s="18"/>
      <c r="CI1024" s="18"/>
      <c r="CJ1024" s="18"/>
      <c r="CK1024" s="18"/>
      <c r="CL1024" s="18"/>
      <c r="CM1024" s="18"/>
      <c r="CN1024" s="18"/>
      <c r="CO1024" s="18"/>
      <c r="CP1024" s="18"/>
      <c r="CQ1024" s="18"/>
      <c r="CR1024" s="18"/>
      <c r="CS1024" s="18"/>
      <c r="CT1024" s="18"/>
      <c r="CU1024" s="18"/>
      <c r="CV1024" s="18"/>
      <c r="CW1024" s="18"/>
      <c r="CX1024" s="18"/>
      <c r="CY1024" s="18"/>
      <c r="CZ1024" s="18"/>
      <c r="DA1024" s="18"/>
      <c r="DB1024" s="18"/>
      <c r="DC1024" s="18"/>
      <c r="DD1024" s="18"/>
      <c r="DE1024" s="18"/>
      <c r="DF1024" s="18"/>
      <c r="DG1024" s="18"/>
      <c r="DH1024" s="18"/>
      <c r="DI1024" s="18"/>
      <c r="DJ1024" s="18"/>
      <c r="DK1024" s="18"/>
      <c r="DL1024" s="18"/>
      <c r="DM1024" s="18"/>
      <c r="DN1024" s="18"/>
      <c r="DO1024" s="18"/>
      <c r="DP1024" s="18">
        <v>0</v>
      </c>
      <c r="DQ1024" s="18">
        <v>0</v>
      </c>
      <c r="DR1024" s="18">
        <v>0</v>
      </c>
      <c r="DS1024" s="18"/>
      <c r="DT1024" s="18"/>
      <c r="DU1024" s="18"/>
      <c r="DV1024" s="18"/>
      <c r="DW1024" s="18"/>
      <c r="DX1024" s="18"/>
      <c r="DY1024" s="18"/>
      <c r="DZ1024" s="18"/>
      <c r="EA1024" s="18"/>
      <c r="EB1024" s="18"/>
      <c r="EC1024" s="18"/>
      <c r="ED1024" s="18"/>
      <c r="EE1024" s="18"/>
      <c r="EF1024" s="18"/>
      <c r="EG1024" s="18"/>
      <c r="EH1024" s="18" t="s">
        <v>1458</v>
      </c>
      <c r="EI1024" s="18" cm="1">
        <f t="array" ref="EI1024">IF(SUMPRODUCT(--(DO1024:DS1024&lt;&gt;""))=0, 0,1)</f>
        <v>1</v>
      </c>
      <c r="EJ1024" s="18" cm="1">
        <f t="array" ref="EJ1024">IF(SUMPRODUCT(--(DT1024:EG1024&lt;&gt;""))=0, 0,1)</f>
        <v>0</v>
      </c>
      <c r="EK1024" s="18" cm="1">
        <f t="array" ref="EK1024">IF(SUMPRODUCT(--(EC1024:EG1024&lt;&gt;""))=0, 0,1)</f>
        <v>0</v>
      </c>
      <c r="EL1024" s="18" cm="1">
        <f t="array" ref="EL1024">IF(SUMPRODUCT(--(EE1024:EG1024&lt;&gt;""))=0, 0,1)</f>
        <v>0</v>
      </c>
      <c r="EM1024" s="18">
        <f t="shared" si="230"/>
        <v>0</v>
      </c>
      <c r="EN1024" s="18">
        <f t="shared" si="231"/>
        <v>0</v>
      </c>
      <c r="EO1024" s="18" t="str">
        <f t="shared" si="232"/>
        <v>NA</v>
      </c>
      <c r="EP1024" s="18" t="str">
        <f t="shared" si="233"/>
        <v>NA</v>
      </c>
      <c r="EQ1024" s="18" t="str">
        <f t="shared" si="234"/>
        <v>NA</v>
      </c>
      <c r="ER1024" s="58" t="s">
        <v>2080</v>
      </c>
      <c r="ES1024" s="59">
        <v>43692</v>
      </c>
      <c r="ET1024" s="18" t="s">
        <v>1459</v>
      </c>
      <c r="EU1024" s="18" t="s">
        <v>1452</v>
      </c>
    </row>
    <row r="1025" spans="1:151" ht="15.75" customHeight="1" x14ac:dyDescent="0.2">
      <c r="A1025" s="5" t="s">
        <v>381</v>
      </c>
      <c r="B1025" s="24" t="s">
        <v>1451</v>
      </c>
      <c r="C1025" s="26">
        <v>1</v>
      </c>
      <c r="D1025" s="18" t="s">
        <v>1462</v>
      </c>
      <c r="E1025" s="18" t="s">
        <v>257</v>
      </c>
      <c r="F1025" s="18" t="s">
        <v>553</v>
      </c>
      <c r="G1025" s="18" t="s">
        <v>575</v>
      </c>
      <c r="H1025" s="18" t="s">
        <v>686</v>
      </c>
      <c r="I1025" s="18" t="s">
        <v>363</v>
      </c>
      <c r="J1025" s="18" t="s">
        <v>363</v>
      </c>
      <c r="K1025" s="18" t="s">
        <v>363</v>
      </c>
      <c r="L1025" s="18" t="s">
        <v>363</v>
      </c>
      <c r="M1025" s="18" t="s">
        <v>253</v>
      </c>
      <c r="N1025" s="56">
        <v>74</v>
      </c>
      <c r="O1025" s="18" t="s">
        <v>1453</v>
      </c>
      <c r="P1025" s="18" t="s">
        <v>261</v>
      </c>
      <c r="Q1025" s="18" t="s">
        <v>254</v>
      </c>
      <c r="R1025" s="24" t="s">
        <v>257</v>
      </c>
      <c r="S1025" s="24" t="s">
        <v>257</v>
      </c>
      <c r="T1025" s="26" t="s">
        <v>917</v>
      </c>
      <c r="U1025" s="26" t="s">
        <v>595</v>
      </c>
      <c r="V1025" s="26" t="s">
        <v>1455</v>
      </c>
      <c r="W1025" s="26" t="s">
        <v>1456</v>
      </c>
      <c r="X1025" s="18" t="s">
        <v>1462</v>
      </c>
      <c r="Y1025" s="18">
        <v>50</v>
      </c>
      <c r="Z1025" s="18" t="s">
        <v>599</v>
      </c>
      <c r="AA1025" s="18">
        <v>50</v>
      </c>
      <c r="AB1025" s="57" t="s">
        <v>257</v>
      </c>
      <c r="AC1025" s="18" t="s">
        <v>595</v>
      </c>
      <c r="AD1025" s="18" t="s">
        <v>595</v>
      </c>
      <c r="AE1025" s="18" t="s">
        <v>595</v>
      </c>
      <c r="AF1025" s="18" t="s">
        <v>595</v>
      </c>
      <c r="AG1025" s="18" t="s">
        <v>595</v>
      </c>
      <c r="AH1025" s="18" t="s">
        <v>595</v>
      </c>
      <c r="AI1025" s="18" t="s">
        <v>595</v>
      </c>
      <c r="AJ1025" s="18" t="s">
        <v>595</v>
      </c>
      <c r="AK1025" s="18" t="s">
        <v>595</v>
      </c>
      <c r="AL1025" s="18" t="s">
        <v>1457</v>
      </c>
      <c r="AM1025" s="18"/>
      <c r="AN1025" s="18"/>
      <c r="AO1025" s="18"/>
      <c r="AP1025" s="18"/>
      <c r="AQ1025" s="18"/>
      <c r="AR1025" s="18"/>
      <c r="AS1025" s="18"/>
      <c r="AT1025" s="18"/>
      <c r="AU1025" s="18"/>
      <c r="AV1025" s="18"/>
      <c r="AW1025" s="18"/>
      <c r="AX1025" s="18"/>
      <c r="AY1025" s="18"/>
      <c r="AZ1025" s="18"/>
      <c r="BA1025" s="18"/>
      <c r="BB1025" s="18"/>
      <c r="BC1025" s="18"/>
      <c r="BD1025" s="18"/>
      <c r="BE1025" s="18"/>
      <c r="BF1025" s="18"/>
      <c r="BG1025" s="18"/>
      <c r="BH1025" s="18"/>
      <c r="BI1025" s="18"/>
      <c r="BJ1025" s="18"/>
      <c r="BK1025" s="18"/>
      <c r="BL1025" s="18"/>
      <c r="BM1025" s="18"/>
      <c r="BN1025" s="18"/>
      <c r="BO1025" s="18"/>
      <c r="BP1025" s="18"/>
      <c r="BQ1025" s="18"/>
      <c r="BR1025" s="18"/>
      <c r="BS1025" s="18"/>
      <c r="BT1025" s="18"/>
      <c r="BU1025" s="18"/>
      <c r="BV1025" s="18"/>
      <c r="BW1025" s="18"/>
      <c r="BX1025" s="18"/>
      <c r="BY1025" s="18"/>
      <c r="BZ1025" s="18"/>
      <c r="CA1025" s="18"/>
      <c r="CB1025" s="18"/>
      <c r="CC1025" s="18"/>
      <c r="CD1025" s="18"/>
      <c r="CE1025" s="18"/>
      <c r="CF1025" s="18"/>
      <c r="CG1025" s="18"/>
      <c r="CH1025" s="18"/>
      <c r="CI1025" s="18"/>
      <c r="CJ1025" s="18"/>
      <c r="CK1025" s="18"/>
      <c r="CL1025" s="18"/>
      <c r="CM1025" s="18"/>
      <c r="CN1025" s="18"/>
      <c r="CO1025" s="18"/>
      <c r="CP1025" s="18"/>
      <c r="CQ1025" s="18"/>
      <c r="CR1025" s="18"/>
      <c r="CS1025" s="18"/>
      <c r="CT1025" s="18"/>
      <c r="CU1025" s="18"/>
      <c r="CV1025" s="18"/>
      <c r="CW1025" s="18"/>
      <c r="CX1025" s="18"/>
      <c r="CY1025" s="18"/>
      <c r="CZ1025" s="18"/>
      <c r="DA1025" s="18"/>
      <c r="DB1025" s="18"/>
      <c r="DC1025" s="18"/>
      <c r="DD1025" s="18"/>
      <c r="DE1025" s="18"/>
      <c r="DF1025" s="18"/>
      <c r="DG1025" s="18"/>
      <c r="DH1025" s="18"/>
      <c r="DI1025" s="18"/>
      <c r="DJ1025" s="18"/>
      <c r="DK1025" s="18"/>
      <c r="DL1025" s="18"/>
      <c r="DM1025" s="18"/>
      <c r="DN1025" s="18"/>
      <c r="DO1025" s="18"/>
      <c r="DP1025" s="18">
        <v>0</v>
      </c>
      <c r="DQ1025" s="18">
        <v>0</v>
      </c>
      <c r="DR1025" s="18">
        <v>0</v>
      </c>
      <c r="DS1025" s="18"/>
      <c r="DT1025" s="18"/>
      <c r="DU1025" s="18"/>
      <c r="DV1025" s="18"/>
      <c r="DW1025" s="18"/>
      <c r="DX1025" s="18"/>
      <c r="DY1025" s="18"/>
      <c r="DZ1025" s="18"/>
      <c r="EA1025" s="18"/>
      <c r="EB1025" s="18"/>
      <c r="EC1025" s="18"/>
      <c r="ED1025" s="18"/>
      <c r="EE1025" s="18"/>
      <c r="EF1025" s="18"/>
      <c r="EG1025" s="18"/>
      <c r="EH1025" s="18" t="s">
        <v>1458</v>
      </c>
      <c r="EI1025" s="18" cm="1">
        <f t="array" ref="EI1025">IF(SUMPRODUCT(--(DO1025:DS1025&lt;&gt;""))=0, 0,1)</f>
        <v>1</v>
      </c>
      <c r="EJ1025" s="18" cm="1">
        <f t="array" ref="EJ1025">IF(SUMPRODUCT(--(DT1025:EG1025&lt;&gt;""))=0, 0,1)</f>
        <v>0</v>
      </c>
      <c r="EK1025" s="18" cm="1">
        <f t="array" ref="EK1025">IF(SUMPRODUCT(--(EC1025:EG1025&lt;&gt;""))=0, 0,1)</f>
        <v>0</v>
      </c>
      <c r="EL1025" s="18" cm="1">
        <f t="array" ref="EL1025">IF(SUMPRODUCT(--(EE1025:EG1025&lt;&gt;""))=0, 0,1)</f>
        <v>0</v>
      </c>
      <c r="EM1025" s="18">
        <f t="shared" si="230"/>
        <v>0</v>
      </c>
      <c r="EN1025" s="18">
        <f t="shared" si="231"/>
        <v>0</v>
      </c>
      <c r="EO1025" s="18" t="str">
        <f t="shared" si="232"/>
        <v>NA</v>
      </c>
      <c r="EP1025" s="18" t="str">
        <f t="shared" si="233"/>
        <v>NA</v>
      </c>
      <c r="EQ1025" s="18" t="str">
        <f t="shared" si="234"/>
        <v>NA</v>
      </c>
      <c r="ER1025" s="58" t="s">
        <v>2080</v>
      </c>
      <c r="ES1025" s="59">
        <v>43692</v>
      </c>
      <c r="ET1025" s="18" t="s">
        <v>1459</v>
      </c>
      <c r="EU1025" s="18" t="s">
        <v>1452</v>
      </c>
    </row>
    <row r="1026" spans="1:151" ht="15.75" customHeight="1" x14ac:dyDescent="0.2">
      <c r="A1026" s="5" t="s">
        <v>381</v>
      </c>
      <c r="B1026" s="24" t="s">
        <v>1451</v>
      </c>
      <c r="C1026" s="26">
        <v>1</v>
      </c>
      <c r="D1026" s="18" t="s">
        <v>1454</v>
      </c>
      <c r="E1026" s="18" t="s">
        <v>257</v>
      </c>
      <c r="F1026" s="18" t="s">
        <v>553</v>
      </c>
      <c r="G1026" s="18" t="s">
        <v>575</v>
      </c>
      <c r="H1026" s="18" t="s">
        <v>690</v>
      </c>
      <c r="I1026" s="18" t="s">
        <v>363</v>
      </c>
      <c r="J1026" s="18" t="s">
        <v>363</v>
      </c>
      <c r="K1026" s="18" t="s">
        <v>363</v>
      </c>
      <c r="L1026" s="18" t="s">
        <v>363</v>
      </c>
      <c r="M1026" s="18" t="s">
        <v>253</v>
      </c>
      <c r="N1026" s="56">
        <v>74</v>
      </c>
      <c r="O1026" s="18" t="s">
        <v>1453</v>
      </c>
      <c r="P1026" s="18" t="s">
        <v>261</v>
      </c>
      <c r="Q1026" s="18" t="s">
        <v>254</v>
      </c>
      <c r="R1026" s="24" t="s">
        <v>257</v>
      </c>
      <c r="S1026" s="24" t="s">
        <v>257</v>
      </c>
      <c r="T1026" s="26" t="s">
        <v>917</v>
      </c>
      <c r="U1026" s="26" t="s">
        <v>595</v>
      </c>
      <c r="V1026" s="26" t="s">
        <v>1455</v>
      </c>
      <c r="W1026" s="26" t="s">
        <v>1456</v>
      </c>
      <c r="X1026" s="18" t="s">
        <v>1454</v>
      </c>
      <c r="Y1026" s="18">
        <v>50</v>
      </c>
      <c r="Z1026" s="18" t="s">
        <v>599</v>
      </c>
      <c r="AA1026" s="18">
        <v>50</v>
      </c>
      <c r="AB1026" s="57" t="s">
        <v>257</v>
      </c>
      <c r="AC1026" s="18" t="s">
        <v>595</v>
      </c>
      <c r="AD1026" s="18" t="s">
        <v>595</v>
      </c>
      <c r="AE1026" s="18" t="s">
        <v>595</v>
      </c>
      <c r="AF1026" s="18" t="s">
        <v>595</v>
      </c>
      <c r="AG1026" s="18" t="s">
        <v>595</v>
      </c>
      <c r="AH1026" s="18" t="s">
        <v>595</v>
      </c>
      <c r="AI1026" s="18" t="s">
        <v>595</v>
      </c>
      <c r="AJ1026" s="18" t="s">
        <v>595</v>
      </c>
      <c r="AK1026" s="18" t="s">
        <v>595</v>
      </c>
      <c r="AL1026" s="18" t="s">
        <v>1457</v>
      </c>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v>0</v>
      </c>
      <c r="DQ1026" s="18">
        <v>0</v>
      </c>
      <c r="DR1026" s="18">
        <v>1</v>
      </c>
      <c r="DS1026" s="18"/>
      <c r="DT1026" s="18"/>
      <c r="DU1026" s="18"/>
      <c r="DV1026" s="18"/>
      <c r="DW1026" s="18"/>
      <c r="DX1026" s="18"/>
      <c r="DY1026" s="18"/>
      <c r="DZ1026" s="18"/>
      <c r="EA1026" s="18"/>
      <c r="EB1026" s="18"/>
      <c r="EC1026" s="18"/>
      <c r="ED1026" s="18"/>
      <c r="EE1026" s="18"/>
      <c r="EF1026" s="18"/>
      <c r="EG1026" s="18"/>
      <c r="EH1026" s="18" t="s">
        <v>1458</v>
      </c>
      <c r="EI1026" s="18" cm="1">
        <f t="array" ref="EI1026">IF(SUMPRODUCT(--(DO1026:DS1026&lt;&gt;""))=0, 0,1)</f>
        <v>1</v>
      </c>
      <c r="EJ1026" s="18" cm="1">
        <f t="array" ref="EJ1026">IF(SUMPRODUCT(--(DT1026:EG1026&lt;&gt;""))=0, 0,1)</f>
        <v>0</v>
      </c>
      <c r="EK1026" s="18" cm="1">
        <f t="array" ref="EK1026">IF(SUMPRODUCT(--(EC1026:EG1026&lt;&gt;""))=0, 0,1)</f>
        <v>0</v>
      </c>
      <c r="EL1026" s="18" cm="1">
        <f t="array" ref="EL1026">IF(SUMPRODUCT(--(EE1026:EG1026&lt;&gt;""))=0, 0,1)</f>
        <v>0</v>
      </c>
      <c r="EM1026" s="18">
        <f t="shared" si="230"/>
        <v>1</v>
      </c>
      <c r="EN1026" s="18">
        <f t="shared" si="231"/>
        <v>1</v>
      </c>
      <c r="EO1026" s="18" t="str">
        <f t="shared" si="232"/>
        <v>NA</v>
      </c>
      <c r="EP1026" s="18" t="str">
        <f t="shared" si="233"/>
        <v>NA</v>
      </c>
      <c r="EQ1026" s="18" t="str">
        <f t="shared" si="234"/>
        <v>NA</v>
      </c>
      <c r="ER1026" s="58" t="s">
        <v>2080</v>
      </c>
      <c r="ES1026" s="59">
        <v>43692</v>
      </c>
      <c r="ET1026" s="18" t="s">
        <v>1459</v>
      </c>
      <c r="EU1026" s="18" t="s">
        <v>1452</v>
      </c>
    </row>
    <row r="1027" spans="1:151" ht="15.75" customHeight="1" x14ac:dyDescent="0.2">
      <c r="A1027" s="5" t="s">
        <v>381</v>
      </c>
      <c r="B1027" s="24" t="s">
        <v>1451</v>
      </c>
      <c r="C1027" s="26">
        <v>1</v>
      </c>
      <c r="D1027" s="18" t="s">
        <v>1460</v>
      </c>
      <c r="E1027" s="18" t="s">
        <v>257</v>
      </c>
      <c r="F1027" s="18" t="s">
        <v>553</v>
      </c>
      <c r="G1027" s="18" t="s">
        <v>575</v>
      </c>
      <c r="H1027" s="18" t="s">
        <v>690</v>
      </c>
      <c r="I1027" s="18" t="s">
        <v>363</v>
      </c>
      <c r="J1027" s="18" t="s">
        <v>363</v>
      </c>
      <c r="K1027" s="18" t="s">
        <v>363</v>
      </c>
      <c r="L1027" s="18" t="s">
        <v>363</v>
      </c>
      <c r="M1027" s="18" t="s">
        <v>253</v>
      </c>
      <c r="N1027" s="56">
        <v>74</v>
      </c>
      <c r="O1027" s="18" t="s">
        <v>1453</v>
      </c>
      <c r="P1027" s="18" t="s">
        <v>261</v>
      </c>
      <c r="Q1027" s="18" t="s">
        <v>254</v>
      </c>
      <c r="R1027" s="24" t="s">
        <v>257</v>
      </c>
      <c r="S1027" s="24" t="s">
        <v>257</v>
      </c>
      <c r="T1027" s="26" t="s">
        <v>917</v>
      </c>
      <c r="U1027" s="26" t="s">
        <v>595</v>
      </c>
      <c r="V1027" s="26" t="s">
        <v>1455</v>
      </c>
      <c r="W1027" s="26" t="s">
        <v>1456</v>
      </c>
      <c r="X1027" s="18" t="s">
        <v>1460</v>
      </c>
      <c r="Y1027" s="18">
        <v>50</v>
      </c>
      <c r="Z1027" s="18" t="s">
        <v>599</v>
      </c>
      <c r="AA1027" s="18">
        <v>50</v>
      </c>
      <c r="AB1027" s="57" t="s">
        <v>257</v>
      </c>
      <c r="AC1027" s="18" t="s">
        <v>595</v>
      </c>
      <c r="AD1027" s="18" t="s">
        <v>595</v>
      </c>
      <c r="AE1027" s="18" t="s">
        <v>595</v>
      </c>
      <c r="AF1027" s="18" t="s">
        <v>595</v>
      </c>
      <c r="AG1027" s="18" t="s">
        <v>595</v>
      </c>
      <c r="AH1027" s="18" t="s">
        <v>595</v>
      </c>
      <c r="AI1027" s="18" t="s">
        <v>595</v>
      </c>
      <c r="AJ1027" s="18" t="s">
        <v>595</v>
      </c>
      <c r="AK1027" s="18" t="s">
        <v>595</v>
      </c>
      <c r="AL1027" s="18" t="s">
        <v>1457</v>
      </c>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v>0</v>
      </c>
      <c r="DQ1027" s="18">
        <v>0</v>
      </c>
      <c r="DR1027" s="18">
        <v>0</v>
      </c>
      <c r="DS1027" s="18"/>
      <c r="DT1027" s="18"/>
      <c r="DU1027" s="18"/>
      <c r="DV1027" s="18"/>
      <c r="DW1027" s="18"/>
      <c r="DX1027" s="18"/>
      <c r="DY1027" s="18"/>
      <c r="DZ1027" s="18"/>
      <c r="EA1027" s="18"/>
      <c r="EB1027" s="18"/>
      <c r="EC1027" s="18"/>
      <c r="ED1027" s="18"/>
      <c r="EE1027" s="18"/>
      <c r="EF1027" s="18"/>
      <c r="EG1027" s="18"/>
      <c r="EH1027" s="18" t="s">
        <v>1458</v>
      </c>
      <c r="EI1027" s="18" cm="1">
        <f t="array" ref="EI1027">IF(SUMPRODUCT(--(DO1027:DS1027&lt;&gt;""))=0, 0,1)</f>
        <v>1</v>
      </c>
      <c r="EJ1027" s="18" cm="1">
        <f t="array" ref="EJ1027">IF(SUMPRODUCT(--(DT1027:EG1027&lt;&gt;""))=0, 0,1)</f>
        <v>0</v>
      </c>
      <c r="EK1027" s="18" cm="1">
        <f t="array" ref="EK1027">IF(SUMPRODUCT(--(EC1027:EG1027&lt;&gt;""))=0, 0,1)</f>
        <v>0</v>
      </c>
      <c r="EL1027" s="18" cm="1">
        <f t="array" ref="EL1027">IF(SUMPRODUCT(--(EE1027:EG1027&lt;&gt;""))=0, 0,1)</f>
        <v>0</v>
      </c>
      <c r="EM1027" s="18">
        <f t="shared" si="230"/>
        <v>0</v>
      </c>
      <c r="EN1027" s="18">
        <f t="shared" si="231"/>
        <v>0</v>
      </c>
      <c r="EO1027" s="18" t="str">
        <f t="shared" si="232"/>
        <v>NA</v>
      </c>
      <c r="EP1027" s="18" t="str">
        <f t="shared" si="233"/>
        <v>NA</v>
      </c>
      <c r="EQ1027" s="18" t="str">
        <f t="shared" si="234"/>
        <v>NA</v>
      </c>
      <c r="ER1027" s="58" t="s">
        <v>2080</v>
      </c>
      <c r="ES1027" s="59">
        <v>43692</v>
      </c>
      <c r="ET1027" s="18" t="s">
        <v>1459</v>
      </c>
      <c r="EU1027" s="18" t="s">
        <v>1452</v>
      </c>
    </row>
    <row r="1028" spans="1:151" ht="15.75" customHeight="1" x14ac:dyDescent="0.2">
      <c r="A1028" s="5" t="s">
        <v>381</v>
      </c>
      <c r="B1028" s="24" t="s">
        <v>1451</v>
      </c>
      <c r="C1028" s="26">
        <v>1</v>
      </c>
      <c r="D1028" s="18" t="s">
        <v>1461</v>
      </c>
      <c r="E1028" s="18" t="s">
        <v>257</v>
      </c>
      <c r="F1028" s="18" t="s">
        <v>553</v>
      </c>
      <c r="G1028" s="18" t="s">
        <v>575</v>
      </c>
      <c r="H1028" s="18" t="s">
        <v>690</v>
      </c>
      <c r="I1028" s="18" t="s">
        <v>363</v>
      </c>
      <c r="J1028" s="18" t="s">
        <v>363</v>
      </c>
      <c r="K1028" s="18" t="s">
        <v>363</v>
      </c>
      <c r="L1028" s="18" t="s">
        <v>363</v>
      </c>
      <c r="M1028" s="18" t="s">
        <v>253</v>
      </c>
      <c r="N1028" s="56">
        <v>74</v>
      </c>
      <c r="O1028" s="18" t="s">
        <v>1453</v>
      </c>
      <c r="P1028" s="18" t="s">
        <v>261</v>
      </c>
      <c r="Q1028" s="18" t="s">
        <v>254</v>
      </c>
      <c r="R1028" s="24" t="s">
        <v>257</v>
      </c>
      <c r="S1028" s="24" t="s">
        <v>257</v>
      </c>
      <c r="T1028" s="26" t="s">
        <v>917</v>
      </c>
      <c r="U1028" s="26" t="s">
        <v>595</v>
      </c>
      <c r="V1028" s="26" t="s">
        <v>1455</v>
      </c>
      <c r="W1028" s="26" t="s">
        <v>1456</v>
      </c>
      <c r="X1028" s="18" t="s">
        <v>1461</v>
      </c>
      <c r="Y1028" s="18">
        <v>50</v>
      </c>
      <c r="Z1028" s="18" t="s">
        <v>599</v>
      </c>
      <c r="AA1028" s="18">
        <v>50</v>
      </c>
      <c r="AB1028" s="57" t="s">
        <v>257</v>
      </c>
      <c r="AC1028" s="18" t="s">
        <v>595</v>
      </c>
      <c r="AD1028" s="18" t="s">
        <v>595</v>
      </c>
      <c r="AE1028" s="18" t="s">
        <v>595</v>
      </c>
      <c r="AF1028" s="18" t="s">
        <v>595</v>
      </c>
      <c r="AG1028" s="18" t="s">
        <v>595</v>
      </c>
      <c r="AH1028" s="18" t="s">
        <v>595</v>
      </c>
      <c r="AI1028" s="18" t="s">
        <v>595</v>
      </c>
      <c r="AJ1028" s="18" t="s">
        <v>595</v>
      </c>
      <c r="AK1028" s="18" t="s">
        <v>595</v>
      </c>
      <c r="AL1028" s="18" t="s">
        <v>1457</v>
      </c>
      <c r="AM1028" s="18"/>
      <c r="AN1028" s="18"/>
      <c r="AO1028" s="18"/>
      <c r="AP1028" s="18"/>
      <c r="AQ1028" s="18"/>
      <c r="AR1028" s="18"/>
      <c r="AS1028" s="18"/>
      <c r="AT1028" s="18"/>
      <c r="AU1028" s="18"/>
      <c r="AV1028" s="18"/>
      <c r="AW1028" s="18"/>
      <c r="AX1028" s="18"/>
      <c r="AY1028" s="18"/>
      <c r="AZ1028" s="18"/>
      <c r="BA1028" s="18"/>
      <c r="BB1028" s="18"/>
      <c r="BC1028" s="18"/>
      <c r="BD1028" s="18"/>
      <c r="BE1028" s="18"/>
      <c r="BF1028" s="18"/>
      <c r="BG1028" s="18"/>
      <c r="BH1028" s="18"/>
      <c r="BI1028" s="18"/>
      <c r="BJ1028" s="18"/>
      <c r="BK1028" s="18"/>
      <c r="BL1028" s="18"/>
      <c r="BM1028" s="18"/>
      <c r="BN1028" s="18"/>
      <c r="BO1028" s="18"/>
      <c r="BP1028" s="18"/>
      <c r="BQ1028" s="18"/>
      <c r="BR1028" s="18"/>
      <c r="BS1028" s="18"/>
      <c r="BT1028" s="18"/>
      <c r="BU1028" s="18"/>
      <c r="BV1028" s="18"/>
      <c r="BW1028" s="18"/>
      <c r="BX1028" s="18"/>
      <c r="BY1028" s="18"/>
      <c r="BZ1028" s="18"/>
      <c r="CA1028" s="18"/>
      <c r="CB1028" s="18"/>
      <c r="CC1028" s="18"/>
      <c r="CD1028" s="18"/>
      <c r="CE1028" s="18"/>
      <c r="CF1028" s="18"/>
      <c r="CG1028" s="18"/>
      <c r="CH1028" s="18"/>
      <c r="CI1028" s="18"/>
      <c r="CJ1028" s="18"/>
      <c r="CK1028" s="18"/>
      <c r="CL1028" s="18"/>
      <c r="CM1028" s="18"/>
      <c r="CN1028" s="18"/>
      <c r="CO1028" s="18"/>
      <c r="CP1028" s="18"/>
      <c r="CQ1028" s="18"/>
      <c r="CR1028" s="18"/>
      <c r="CS1028" s="18"/>
      <c r="CT1028" s="18"/>
      <c r="CU1028" s="18"/>
      <c r="CV1028" s="18"/>
      <c r="CW1028" s="18"/>
      <c r="CX1028" s="18"/>
      <c r="CY1028" s="18"/>
      <c r="CZ1028" s="18"/>
      <c r="DA1028" s="18"/>
      <c r="DB1028" s="18"/>
      <c r="DC1028" s="18"/>
      <c r="DD1028" s="18"/>
      <c r="DE1028" s="18"/>
      <c r="DF1028" s="18"/>
      <c r="DG1028" s="18"/>
      <c r="DH1028" s="18"/>
      <c r="DI1028" s="18"/>
      <c r="DJ1028" s="18"/>
      <c r="DK1028" s="18"/>
      <c r="DL1028" s="18"/>
      <c r="DM1028" s="18"/>
      <c r="DN1028" s="18"/>
      <c r="DO1028" s="18"/>
      <c r="DP1028" s="18">
        <v>0</v>
      </c>
      <c r="DQ1028" s="18">
        <v>0</v>
      </c>
      <c r="DR1028" s="18">
        <v>0</v>
      </c>
      <c r="DS1028" s="18"/>
      <c r="DT1028" s="18"/>
      <c r="DU1028" s="18"/>
      <c r="DV1028" s="18"/>
      <c r="DW1028" s="18"/>
      <c r="DX1028" s="18"/>
      <c r="DY1028" s="18"/>
      <c r="DZ1028" s="18"/>
      <c r="EA1028" s="18"/>
      <c r="EB1028" s="18"/>
      <c r="EC1028" s="18"/>
      <c r="ED1028" s="18"/>
      <c r="EE1028" s="18"/>
      <c r="EF1028" s="18"/>
      <c r="EG1028" s="18"/>
      <c r="EH1028" s="18" t="s">
        <v>1458</v>
      </c>
      <c r="EI1028" s="18" cm="1">
        <f t="array" ref="EI1028">IF(SUMPRODUCT(--(DO1028:DS1028&lt;&gt;""))=0, 0,1)</f>
        <v>1</v>
      </c>
      <c r="EJ1028" s="18" cm="1">
        <f t="array" ref="EJ1028">IF(SUMPRODUCT(--(DT1028:EG1028&lt;&gt;""))=0, 0,1)</f>
        <v>0</v>
      </c>
      <c r="EK1028" s="18" cm="1">
        <f t="array" ref="EK1028">IF(SUMPRODUCT(--(EC1028:EG1028&lt;&gt;""))=0, 0,1)</f>
        <v>0</v>
      </c>
      <c r="EL1028" s="18" cm="1">
        <f t="array" ref="EL1028">IF(SUMPRODUCT(--(EE1028:EG1028&lt;&gt;""))=0, 0,1)</f>
        <v>0</v>
      </c>
      <c r="EM1028" s="18">
        <f t="shared" ref="EM1028:EM1091" si="235">IF(COUNTIF(DO1028:EG1028, 1), 1,0)</f>
        <v>0</v>
      </c>
      <c r="EN1028" s="18">
        <f t="shared" ref="EN1028:EN1091" si="236">IF(EI1028=0, "NA", IF(COUNTIF(DO1028:DS1028, 1), 1,0))</f>
        <v>0</v>
      </c>
      <c r="EO1028" s="18" t="str">
        <f t="shared" ref="EO1028:EO1091" si="237">IF(EJ1028=0, "NA", IF(COUNTIF(DT1028:EG1028, 1), 1,0))</f>
        <v>NA</v>
      </c>
      <c r="EP1028" s="18" t="str">
        <f t="shared" ref="EP1028:EP1091" si="238">IF(EK1028=0, "NA", IF(COUNTIF(EC1028:EG1028, 1), 1,0))</f>
        <v>NA</v>
      </c>
      <c r="EQ1028" s="18" t="str">
        <f t="shared" ref="EQ1028:EQ1091" si="239">IF(EL1028=0, "NA", IF(COUNTIF(EE1028:EG1028, 1), 1,0))</f>
        <v>NA</v>
      </c>
      <c r="ER1028" s="58" t="s">
        <v>2080</v>
      </c>
      <c r="ES1028" s="59">
        <v>43692</v>
      </c>
      <c r="ET1028" s="18" t="s">
        <v>1459</v>
      </c>
      <c r="EU1028" s="18" t="s">
        <v>1452</v>
      </c>
    </row>
    <row r="1029" spans="1:151" ht="15.75" customHeight="1" x14ac:dyDescent="0.2">
      <c r="A1029" s="5" t="s">
        <v>381</v>
      </c>
      <c r="B1029" s="24" t="s">
        <v>1451</v>
      </c>
      <c r="C1029" s="26">
        <v>1</v>
      </c>
      <c r="D1029" s="18" t="s">
        <v>1462</v>
      </c>
      <c r="E1029" s="18" t="s">
        <v>257</v>
      </c>
      <c r="F1029" s="18" t="s">
        <v>553</v>
      </c>
      <c r="G1029" s="18" t="s">
        <v>575</v>
      </c>
      <c r="H1029" s="18" t="s">
        <v>690</v>
      </c>
      <c r="I1029" s="18" t="s">
        <v>363</v>
      </c>
      <c r="J1029" s="18" t="s">
        <v>363</v>
      </c>
      <c r="K1029" s="18" t="s">
        <v>363</v>
      </c>
      <c r="L1029" s="18" t="s">
        <v>363</v>
      </c>
      <c r="M1029" s="18" t="s">
        <v>253</v>
      </c>
      <c r="N1029" s="56">
        <v>74</v>
      </c>
      <c r="O1029" s="18" t="s">
        <v>1453</v>
      </c>
      <c r="P1029" s="18" t="s">
        <v>261</v>
      </c>
      <c r="Q1029" s="18" t="s">
        <v>254</v>
      </c>
      <c r="R1029" s="24" t="s">
        <v>257</v>
      </c>
      <c r="S1029" s="24" t="s">
        <v>257</v>
      </c>
      <c r="T1029" s="26" t="s">
        <v>917</v>
      </c>
      <c r="U1029" s="26" t="s">
        <v>595</v>
      </c>
      <c r="V1029" s="26" t="s">
        <v>1455</v>
      </c>
      <c r="W1029" s="26" t="s">
        <v>1456</v>
      </c>
      <c r="X1029" s="18" t="s">
        <v>1462</v>
      </c>
      <c r="Y1029" s="18">
        <v>50</v>
      </c>
      <c r="Z1029" s="18" t="s">
        <v>599</v>
      </c>
      <c r="AA1029" s="18">
        <v>50</v>
      </c>
      <c r="AB1029" s="57" t="s">
        <v>257</v>
      </c>
      <c r="AC1029" s="18" t="s">
        <v>595</v>
      </c>
      <c r="AD1029" s="18" t="s">
        <v>595</v>
      </c>
      <c r="AE1029" s="18" t="s">
        <v>595</v>
      </c>
      <c r="AF1029" s="18" t="s">
        <v>595</v>
      </c>
      <c r="AG1029" s="18" t="s">
        <v>595</v>
      </c>
      <c r="AH1029" s="18" t="s">
        <v>595</v>
      </c>
      <c r="AI1029" s="18" t="s">
        <v>595</v>
      </c>
      <c r="AJ1029" s="18" t="s">
        <v>595</v>
      </c>
      <c r="AK1029" s="18" t="s">
        <v>595</v>
      </c>
      <c r="AL1029" s="18" t="s">
        <v>1457</v>
      </c>
      <c r="AM1029" s="18"/>
      <c r="AN1029" s="18"/>
      <c r="AO1029" s="18"/>
      <c r="AP1029" s="18"/>
      <c r="AQ1029" s="18"/>
      <c r="AR1029" s="18"/>
      <c r="AS1029" s="18"/>
      <c r="AT1029" s="18"/>
      <c r="AU1029" s="18"/>
      <c r="AV1029" s="18"/>
      <c r="AW1029" s="18"/>
      <c r="AX1029" s="18"/>
      <c r="AY1029" s="18"/>
      <c r="AZ1029" s="18"/>
      <c r="BA1029" s="18"/>
      <c r="BB1029" s="18"/>
      <c r="BC1029" s="18"/>
      <c r="BD1029" s="18"/>
      <c r="BE1029" s="18"/>
      <c r="BF1029" s="18"/>
      <c r="BG1029" s="18"/>
      <c r="BH1029" s="18"/>
      <c r="BI1029" s="18"/>
      <c r="BJ1029" s="18"/>
      <c r="BK1029" s="18"/>
      <c r="BL1029" s="18"/>
      <c r="BM1029" s="18"/>
      <c r="BN1029" s="18"/>
      <c r="BO1029" s="18"/>
      <c r="BP1029" s="18"/>
      <c r="BQ1029" s="18"/>
      <c r="BR1029" s="18"/>
      <c r="BS1029" s="18"/>
      <c r="BT1029" s="18"/>
      <c r="BU1029" s="18"/>
      <c r="BV1029" s="18"/>
      <c r="BW1029" s="18"/>
      <c r="BX1029" s="18"/>
      <c r="BY1029" s="18"/>
      <c r="BZ1029" s="18"/>
      <c r="CA1029" s="18"/>
      <c r="CB1029" s="18"/>
      <c r="CC1029" s="18"/>
      <c r="CD1029" s="18"/>
      <c r="CE1029" s="18"/>
      <c r="CF1029" s="18"/>
      <c r="CG1029" s="18"/>
      <c r="CH1029" s="18"/>
      <c r="CI1029" s="18"/>
      <c r="CJ1029" s="18"/>
      <c r="CK1029" s="18"/>
      <c r="CL1029" s="18"/>
      <c r="CM1029" s="18"/>
      <c r="CN1029" s="18"/>
      <c r="CO1029" s="18"/>
      <c r="CP1029" s="18"/>
      <c r="CQ1029" s="18"/>
      <c r="CR1029" s="18"/>
      <c r="CS1029" s="18"/>
      <c r="CT1029" s="18"/>
      <c r="CU1029" s="18"/>
      <c r="CV1029" s="18"/>
      <c r="CW1029" s="18"/>
      <c r="CX1029" s="18"/>
      <c r="CY1029" s="18"/>
      <c r="CZ1029" s="18"/>
      <c r="DA1029" s="18"/>
      <c r="DB1029" s="18"/>
      <c r="DC1029" s="18"/>
      <c r="DD1029" s="18"/>
      <c r="DE1029" s="18"/>
      <c r="DF1029" s="18"/>
      <c r="DG1029" s="18"/>
      <c r="DH1029" s="18"/>
      <c r="DI1029" s="18"/>
      <c r="DJ1029" s="18"/>
      <c r="DK1029" s="18"/>
      <c r="DL1029" s="18"/>
      <c r="DM1029" s="18"/>
      <c r="DN1029" s="18"/>
      <c r="DO1029" s="18"/>
      <c r="DP1029" s="18">
        <v>0</v>
      </c>
      <c r="DQ1029" s="18">
        <v>0</v>
      </c>
      <c r="DR1029" s="18">
        <v>0</v>
      </c>
      <c r="DS1029" s="18"/>
      <c r="DT1029" s="18"/>
      <c r="DU1029" s="18"/>
      <c r="DV1029" s="18"/>
      <c r="DW1029" s="18"/>
      <c r="DX1029" s="18"/>
      <c r="DY1029" s="18"/>
      <c r="DZ1029" s="18"/>
      <c r="EA1029" s="18"/>
      <c r="EB1029" s="18"/>
      <c r="EC1029" s="18"/>
      <c r="ED1029" s="18"/>
      <c r="EE1029" s="18"/>
      <c r="EF1029" s="18"/>
      <c r="EG1029" s="18"/>
      <c r="EH1029" s="18" t="s">
        <v>1458</v>
      </c>
      <c r="EI1029" s="18" cm="1">
        <f t="array" ref="EI1029">IF(SUMPRODUCT(--(DO1029:DS1029&lt;&gt;""))=0, 0,1)</f>
        <v>1</v>
      </c>
      <c r="EJ1029" s="18" cm="1">
        <f t="array" ref="EJ1029">IF(SUMPRODUCT(--(DT1029:EG1029&lt;&gt;""))=0, 0,1)</f>
        <v>0</v>
      </c>
      <c r="EK1029" s="18" cm="1">
        <f t="array" ref="EK1029">IF(SUMPRODUCT(--(EC1029:EG1029&lt;&gt;""))=0, 0,1)</f>
        <v>0</v>
      </c>
      <c r="EL1029" s="18" cm="1">
        <f t="array" ref="EL1029">IF(SUMPRODUCT(--(EE1029:EG1029&lt;&gt;""))=0, 0,1)</f>
        <v>0</v>
      </c>
      <c r="EM1029" s="18">
        <f t="shared" si="235"/>
        <v>0</v>
      </c>
      <c r="EN1029" s="18">
        <f t="shared" si="236"/>
        <v>0</v>
      </c>
      <c r="EO1029" s="18" t="str">
        <f t="shared" si="237"/>
        <v>NA</v>
      </c>
      <c r="EP1029" s="18" t="str">
        <f t="shared" si="238"/>
        <v>NA</v>
      </c>
      <c r="EQ1029" s="18" t="str">
        <f t="shared" si="239"/>
        <v>NA</v>
      </c>
      <c r="ER1029" s="58" t="s">
        <v>2080</v>
      </c>
      <c r="ES1029" s="59">
        <v>43692</v>
      </c>
      <c r="ET1029" s="18" t="s">
        <v>1459</v>
      </c>
      <c r="EU1029" s="18" t="s">
        <v>1452</v>
      </c>
    </row>
    <row r="1030" spans="1:151" ht="15.75" customHeight="1" x14ac:dyDescent="0.2">
      <c r="A1030" s="5" t="s">
        <v>381</v>
      </c>
      <c r="B1030" s="24" t="s">
        <v>1451</v>
      </c>
      <c r="C1030" s="26">
        <v>1</v>
      </c>
      <c r="D1030" s="18" t="s">
        <v>1454</v>
      </c>
      <c r="E1030" s="18" t="s">
        <v>257</v>
      </c>
      <c r="F1030" s="18" t="s">
        <v>553</v>
      </c>
      <c r="G1030" s="18" t="s">
        <v>765</v>
      </c>
      <c r="H1030" s="18" t="s">
        <v>686</v>
      </c>
      <c r="I1030" s="18" t="s">
        <v>363</v>
      </c>
      <c r="J1030" s="18" t="s">
        <v>363</v>
      </c>
      <c r="K1030" s="18" t="s">
        <v>363</v>
      </c>
      <c r="L1030" s="18" t="s">
        <v>363</v>
      </c>
      <c r="M1030" s="18" t="s">
        <v>253</v>
      </c>
      <c r="N1030" s="56">
        <v>74</v>
      </c>
      <c r="O1030" s="18" t="s">
        <v>1453</v>
      </c>
      <c r="P1030" s="18" t="s">
        <v>261</v>
      </c>
      <c r="Q1030" s="18" t="s">
        <v>254</v>
      </c>
      <c r="R1030" s="24" t="s">
        <v>257</v>
      </c>
      <c r="S1030" s="24" t="s">
        <v>257</v>
      </c>
      <c r="T1030" s="26" t="s">
        <v>917</v>
      </c>
      <c r="U1030" s="26" t="s">
        <v>595</v>
      </c>
      <c r="V1030" s="26" t="s">
        <v>1455</v>
      </c>
      <c r="W1030" s="26" t="s">
        <v>1456</v>
      </c>
      <c r="X1030" s="18" t="s">
        <v>1454</v>
      </c>
      <c r="Y1030" s="18">
        <v>50</v>
      </c>
      <c r="Z1030" s="18" t="s">
        <v>599</v>
      </c>
      <c r="AA1030" s="18">
        <v>50</v>
      </c>
      <c r="AB1030" s="57" t="s">
        <v>257</v>
      </c>
      <c r="AC1030" s="18" t="s">
        <v>595</v>
      </c>
      <c r="AD1030" s="18" t="s">
        <v>595</v>
      </c>
      <c r="AE1030" s="18" t="s">
        <v>595</v>
      </c>
      <c r="AF1030" s="18" t="s">
        <v>595</v>
      </c>
      <c r="AG1030" s="18" t="s">
        <v>595</v>
      </c>
      <c r="AH1030" s="18" t="s">
        <v>595</v>
      </c>
      <c r="AI1030" s="18" t="s">
        <v>595</v>
      </c>
      <c r="AJ1030" s="18" t="s">
        <v>595</v>
      </c>
      <c r="AK1030" s="18" t="s">
        <v>595</v>
      </c>
      <c r="AL1030" s="18" t="s">
        <v>1457</v>
      </c>
      <c r="AM1030" s="18"/>
      <c r="AN1030" s="18"/>
      <c r="AO1030" s="18"/>
      <c r="AP1030" s="18"/>
      <c r="AQ1030" s="18"/>
      <c r="AR1030" s="18"/>
      <c r="AS1030" s="18"/>
      <c r="AT1030" s="18"/>
      <c r="AU1030" s="18"/>
      <c r="AV1030" s="18"/>
      <c r="AW1030" s="18"/>
      <c r="AX1030" s="18"/>
      <c r="AY1030" s="18"/>
      <c r="AZ1030" s="18"/>
      <c r="BA1030" s="18"/>
      <c r="BB1030" s="18"/>
      <c r="BC1030" s="18"/>
      <c r="BD1030" s="18"/>
      <c r="BE1030" s="18"/>
      <c r="BF1030" s="18"/>
      <c r="BG1030" s="18"/>
      <c r="BH1030" s="18"/>
      <c r="BI1030" s="18"/>
      <c r="BJ1030" s="18"/>
      <c r="BK1030" s="18"/>
      <c r="BL1030" s="18"/>
      <c r="BM1030" s="18"/>
      <c r="BN1030" s="18"/>
      <c r="BO1030" s="18"/>
      <c r="BP1030" s="18"/>
      <c r="BQ1030" s="18"/>
      <c r="BR1030" s="18"/>
      <c r="BS1030" s="18"/>
      <c r="BT1030" s="18"/>
      <c r="BU1030" s="18"/>
      <c r="BV1030" s="18"/>
      <c r="BW1030" s="18"/>
      <c r="BX1030" s="18"/>
      <c r="BY1030" s="18"/>
      <c r="BZ1030" s="18"/>
      <c r="CA1030" s="18"/>
      <c r="CB1030" s="18"/>
      <c r="CC1030" s="18"/>
      <c r="CD1030" s="18"/>
      <c r="CE1030" s="18"/>
      <c r="CF1030" s="18"/>
      <c r="CG1030" s="18"/>
      <c r="CH1030" s="18"/>
      <c r="CI1030" s="18"/>
      <c r="CJ1030" s="18"/>
      <c r="CK1030" s="18"/>
      <c r="CL1030" s="18"/>
      <c r="CM1030" s="18"/>
      <c r="CN1030" s="18"/>
      <c r="CO1030" s="18"/>
      <c r="CP1030" s="18"/>
      <c r="CQ1030" s="18"/>
      <c r="CR1030" s="18"/>
      <c r="CS1030" s="18"/>
      <c r="CT1030" s="18"/>
      <c r="CU1030" s="18"/>
      <c r="CV1030" s="18"/>
      <c r="CW1030" s="18"/>
      <c r="CX1030" s="18"/>
      <c r="CY1030" s="18"/>
      <c r="CZ1030" s="18"/>
      <c r="DA1030" s="18"/>
      <c r="DB1030" s="18"/>
      <c r="DC1030" s="18"/>
      <c r="DD1030" s="18"/>
      <c r="DE1030" s="18"/>
      <c r="DF1030" s="18"/>
      <c r="DG1030" s="18"/>
      <c r="DH1030" s="18"/>
      <c r="DI1030" s="18"/>
      <c r="DJ1030" s="18"/>
      <c r="DK1030" s="18"/>
      <c r="DL1030" s="18"/>
      <c r="DM1030" s="18"/>
      <c r="DN1030" s="18"/>
      <c r="DO1030" s="18"/>
      <c r="DP1030" s="18">
        <v>0</v>
      </c>
      <c r="DQ1030" s="18">
        <v>0</v>
      </c>
      <c r="DR1030" s="18">
        <v>1</v>
      </c>
      <c r="DS1030" s="18"/>
      <c r="DT1030" s="18"/>
      <c r="DU1030" s="18"/>
      <c r="DV1030" s="18"/>
      <c r="DW1030" s="18"/>
      <c r="DX1030" s="18"/>
      <c r="DY1030" s="18"/>
      <c r="DZ1030" s="18"/>
      <c r="EA1030" s="18"/>
      <c r="EB1030" s="18"/>
      <c r="EC1030" s="18"/>
      <c r="ED1030" s="18"/>
      <c r="EE1030" s="18"/>
      <c r="EF1030" s="18"/>
      <c r="EG1030" s="18"/>
      <c r="EH1030" s="18" t="s">
        <v>1458</v>
      </c>
      <c r="EI1030" s="18" cm="1">
        <f t="array" ref="EI1030">IF(SUMPRODUCT(--(DO1030:DS1030&lt;&gt;""))=0, 0,1)</f>
        <v>1</v>
      </c>
      <c r="EJ1030" s="18" cm="1">
        <f t="array" ref="EJ1030">IF(SUMPRODUCT(--(DT1030:EG1030&lt;&gt;""))=0, 0,1)</f>
        <v>0</v>
      </c>
      <c r="EK1030" s="18" cm="1">
        <f t="array" ref="EK1030">IF(SUMPRODUCT(--(EC1030:EG1030&lt;&gt;""))=0, 0,1)</f>
        <v>0</v>
      </c>
      <c r="EL1030" s="18" cm="1">
        <f t="array" ref="EL1030">IF(SUMPRODUCT(--(EE1030:EG1030&lt;&gt;""))=0, 0,1)</f>
        <v>0</v>
      </c>
      <c r="EM1030" s="18">
        <f t="shared" si="235"/>
        <v>1</v>
      </c>
      <c r="EN1030" s="18">
        <f t="shared" si="236"/>
        <v>1</v>
      </c>
      <c r="EO1030" s="18" t="str">
        <f t="shared" si="237"/>
        <v>NA</v>
      </c>
      <c r="EP1030" s="18" t="str">
        <f t="shared" si="238"/>
        <v>NA</v>
      </c>
      <c r="EQ1030" s="18" t="str">
        <f t="shared" si="239"/>
        <v>NA</v>
      </c>
      <c r="ER1030" s="58" t="s">
        <v>2080</v>
      </c>
      <c r="ES1030" s="59">
        <v>43692</v>
      </c>
      <c r="ET1030" s="18" t="s">
        <v>1459</v>
      </c>
      <c r="EU1030" s="18" t="s">
        <v>1452</v>
      </c>
    </row>
    <row r="1031" spans="1:151" ht="15.75" customHeight="1" x14ac:dyDescent="0.2">
      <c r="A1031" s="5" t="s">
        <v>381</v>
      </c>
      <c r="B1031" s="24" t="s">
        <v>1451</v>
      </c>
      <c r="C1031" s="26">
        <v>1</v>
      </c>
      <c r="D1031" s="18" t="s">
        <v>1460</v>
      </c>
      <c r="E1031" s="18" t="s">
        <v>257</v>
      </c>
      <c r="F1031" s="18" t="s">
        <v>553</v>
      </c>
      <c r="G1031" s="18" t="s">
        <v>765</v>
      </c>
      <c r="H1031" s="18" t="s">
        <v>686</v>
      </c>
      <c r="I1031" s="18" t="s">
        <v>363</v>
      </c>
      <c r="J1031" s="18" t="s">
        <v>363</v>
      </c>
      <c r="K1031" s="18" t="s">
        <v>363</v>
      </c>
      <c r="L1031" s="18" t="s">
        <v>363</v>
      </c>
      <c r="M1031" s="18" t="s">
        <v>253</v>
      </c>
      <c r="N1031" s="56">
        <v>74</v>
      </c>
      <c r="O1031" s="18" t="s">
        <v>1453</v>
      </c>
      <c r="P1031" s="18" t="s">
        <v>261</v>
      </c>
      <c r="Q1031" s="18" t="s">
        <v>254</v>
      </c>
      <c r="R1031" s="24" t="s">
        <v>257</v>
      </c>
      <c r="S1031" s="24" t="s">
        <v>257</v>
      </c>
      <c r="T1031" s="26" t="s">
        <v>917</v>
      </c>
      <c r="U1031" s="26" t="s">
        <v>595</v>
      </c>
      <c r="V1031" s="26" t="s">
        <v>1455</v>
      </c>
      <c r="W1031" s="26" t="s">
        <v>1456</v>
      </c>
      <c r="X1031" s="18" t="s">
        <v>1460</v>
      </c>
      <c r="Y1031" s="18">
        <v>50</v>
      </c>
      <c r="Z1031" s="18" t="s">
        <v>599</v>
      </c>
      <c r="AA1031" s="18">
        <v>50</v>
      </c>
      <c r="AB1031" s="57" t="s">
        <v>257</v>
      </c>
      <c r="AC1031" s="18" t="s">
        <v>595</v>
      </c>
      <c r="AD1031" s="18" t="s">
        <v>595</v>
      </c>
      <c r="AE1031" s="18" t="s">
        <v>595</v>
      </c>
      <c r="AF1031" s="18" t="s">
        <v>595</v>
      </c>
      <c r="AG1031" s="18" t="s">
        <v>595</v>
      </c>
      <c r="AH1031" s="18" t="s">
        <v>595</v>
      </c>
      <c r="AI1031" s="18" t="s">
        <v>595</v>
      </c>
      <c r="AJ1031" s="18" t="s">
        <v>595</v>
      </c>
      <c r="AK1031" s="18" t="s">
        <v>595</v>
      </c>
      <c r="AL1031" s="18" t="s">
        <v>1457</v>
      </c>
      <c r="AM1031" s="18"/>
      <c r="AN1031" s="18"/>
      <c r="AO1031" s="18"/>
      <c r="AP1031" s="18"/>
      <c r="AQ1031" s="18"/>
      <c r="AR1031" s="18"/>
      <c r="AS1031" s="18"/>
      <c r="AT1031" s="18"/>
      <c r="AU1031" s="18"/>
      <c r="AV1031" s="18"/>
      <c r="AW1031" s="18"/>
      <c r="AX1031" s="18"/>
      <c r="AY1031" s="18"/>
      <c r="AZ1031" s="18"/>
      <c r="BA1031" s="18"/>
      <c r="BB1031" s="18"/>
      <c r="BC1031" s="18"/>
      <c r="BD1031" s="18"/>
      <c r="BE1031" s="18"/>
      <c r="BF1031" s="18"/>
      <c r="BG1031" s="18"/>
      <c r="BH1031" s="18"/>
      <c r="BI1031" s="18"/>
      <c r="BJ1031" s="18"/>
      <c r="BK1031" s="18"/>
      <c r="BL1031" s="18"/>
      <c r="BM1031" s="18"/>
      <c r="BN1031" s="18"/>
      <c r="BO1031" s="18"/>
      <c r="BP1031" s="18"/>
      <c r="BQ1031" s="18"/>
      <c r="BR1031" s="18"/>
      <c r="BS1031" s="18"/>
      <c r="BT1031" s="18"/>
      <c r="BU1031" s="18"/>
      <c r="BV1031" s="18"/>
      <c r="BW1031" s="18"/>
      <c r="BX1031" s="18"/>
      <c r="BY1031" s="18"/>
      <c r="BZ1031" s="18"/>
      <c r="CA1031" s="18"/>
      <c r="CB1031" s="18"/>
      <c r="CC1031" s="18"/>
      <c r="CD1031" s="18"/>
      <c r="CE1031" s="18"/>
      <c r="CF1031" s="18"/>
      <c r="CG1031" s="18"/>
      <c r="CH1031" s="18"/>
      <c r="CI1031" s="18"/>
      <c r="CJ1031" s="18"/>
      <c r="CK1031" s="18"/>
      <c r="CL1031" s="18"/>
      <c r="CM1031" s="18"/>
      <c r="CN1031" s="18"/>
      <c r="CO1031" s="18"/>
      <c r="CP1031" s="18"/>
      <c r="CQ1031" s="18"/>
      <c r="CR1031" s="18"/>
      <c r="CS1031" s="18"/>
      <c r="CT1031" s="18"/>
      <c r="CU1031" s="18"/>
      <c r="CV1031" s="18"/>
      <c r="CW1031" s="18"/>
      <c r="CX1031" s="18"/>
      <c r="CY1031" s="18"/>
      <c r="CZ1031" s="18"/>
      <c r="DA1031" s="18"/>
      <c r="DB1031" s="18"/>
      <c r="DC1031" s="18"/>
      <c r="DD1031" s="18"/>
      <c r="DE1031" s="18"/>
      <c r="DF1031" s="18"/>
      <c r="DG1031" s="18"/>
      <c r="DH1031" s="18"/>
      <c r="DI1031" s="18"/>
      <c r="DJ1031" s="18"/>
      <c r="DK1031" s="18"/>
      <c r="DL1031" s="18"/>
      <c r="DM1031" s="18"/>
      <c r="DN1031" s="18"/>
      <c r="DO1031" s="18"/>
      <c r="DP1031" s="18">
        <v>1</v>
      </c>
      <c r="DQ1031" s="18">
        <v>0</v>
      </c>
      <c r="DR1031" s="18">
        <v>1</v>
      </c>
      <c r="DS1031" s="18"/>
      <c r="DT1031" s="18"/>
      <c r="DU1031" s="18"/>
      <c r="DV1031" s="18"/>
      <c r="DW1031" s="18"/>
      <c r="DX1031" s="18"/>
      <c r="DY1031" s="18"/>
      <c r="DZ1031" s="18"/>
      <c r="EA1031" s="18"/>
      <c r="EB1031" s="18"/>
      <c r="EC1031" s="18"/>
      <c r="ED1031" s="18"/>
      <c r="EE1031" s="18"/>
      <c r="EF1031" s="18"/>
      <c r="EG1031" s="18"/>
      <c r="EH1031" s="18" t="s">
        <v>1458</v>
      </c>
      <c r="EI1031" s="18" cm="1">
        <f t="array" ref="EI1031">IF(SUMPRODUCT(--(DO1031:DS1031&lt;&gt;""))=0, 0,1)</f>
        <v>1</v>
      </c>
      <c r="EJ1031" s="18" cm="1">
        <f t="array" ref="EJ1031">IF(SUMPRODUCT(--(DT1031:EG1031&lt;&gt;""))=0, 0,1)</f>
        <v>0</v>
      </c>
      <c r="EK1031" s="18" cm="1">
        <f t="array" ref="EK1031">IF(SUMPRODUCT(--(EC1031:EG1031&lt;&gt;""))=0, 0,1)</f>
        <v>0</v>
      </c>
      <c r="EL1031" s="18" cm="1">
        <f t="array" ref="EL1031">IF(SUMPRODUCT(--(EE1031:EG1031&lt;&gt;""))=0, 0,1)</f>
        <v>0</v>
      </c>
      <c r="EM1031" s="18">
        <f t="shared" si="235"/>
        <v>1</v>
      </c>
      <c r="EN1031" s="18">
        <f t="shared" si="236"/>
        <v>1</v>
      </c>
      <c r="EO1031" s="18" t="str">
        <f t="shared" si="237"/>
        <v>NA</v>
      </c>
      <c r="EP1031" s="18" t="str">
        <f t="shared" si="238"/>
        <v>NA</v>
      </c>
      <c r="EQ1031" s="18" t="str">
        <f t="shared" si="239"/>
        <v>NA</v>
      </c>
      <c r="ER1031" s="58" t="s">
        <v>2080</v>
      </c>
      <c r="ES1031" s="59">
        <v>43692</v>
      </c>
      <c r="ET1031" s="18" t="s">
        <v>1459</v>
      </c>
      <c r="EU1031" s="18" t="s">
        <v>1452</v>
      </c>
    </row>
    <row r="1032" spans="1:151" ht="15.75" customHeight="1" x14ac:dyDescent="0.2">
      <c r="A1032" s="5" t="s">
        <v>381</v>
      </c>
      <c r="B1032" s="24" t="s">
        <v>1451</v>
      </c>
      <c r="C1032" s="26">
        <v>1</v>
      </c>
      <c r="D1032" s="18" t="s">
        <v>1461</v>
      </c>
      <c r="E1032" s="18" t="s">
        <v>257</v>
      </c>
      <c r="F1032" s="18" t="s">
        <v>553</v>
      </c>
      <c r="G1032" s="18" t="s">
        <v>765</v>
      </c>
      <c r="H1032" s="18" t="s">
        <v>686</v>
      </c>
      <c r="I1032" s="18" t="s">
        <v>363</v>
      </c>
      <c r="J1032" s="18" t="s">
        <v>363</v>
      </c>
      <c r="K1032" s="18" t="s">
        <v>363</v>
      </c>
      <c r="L1032" s="18" t="s">
        <v>363</v>
      </c>
      <c r="M1032" s="18" t="s">
        <v>253</v>
      </c>
      <c r="N1032" s="56">
        <v>74</v>
      </c>
      <c r="O1032" s="18" t="s">
        <v>1453</v>
      </c>
      <c r="P1032" s="18" t="s">
        <v>261</v>
      </c>
      <c r="Q1032" s="18" t="s">
        <v>254</v>
      </c>
      <c r="R1032" s="24" t="s">
        <v>257</v>
      </c>
      <c r="S1032" s="24" t="s">
        <v>257</v>
      </c>
      <c r="T1032" s="26" t="s">
        <v>917</v>
      </c>
      <c r="U1032" s="26" t="s">
        <v>595</v>
      </c>
      <c r="V1032" s="26" t="s">
        <v>1455</v>
      </c>
      <c r="W1032" s="26" t="s">
        <v>1456</v>
      </c>
      <c r="X1032" s="18" t="s">
        <v>1461</v>
      </c>
      <c r="Y1032" s="18">
        <v>50</v>
      </c>
      <c r="Z1032" s="18" t="s">
        <v>599</v>
      </c>
      <c r="AA1032" s="18">
        <v>50</v>
      </c>
      <c r="AB1032" s="57" t="s">
        <v>257</v>
      </c>
      <c r="AC1032" s="18" t="s">
        <v>595</v>
      </c>
      <c r="AD1032" s="18" t="s">
        <v>595</v>
      </c>
      <c r="AE1032" s="18" t="s">
        <v>595</v>
      </c>
      <c r="AF1032" s="18" t="s">
        <v>595</v>
      </c>
      <c r="AG1032" s="18" t="s">
        <v>595</v>
      </c>
      <c r="AH1032" s="18" t="s">
        <v>595</v>
      </c>
      <c r="AI1032" s="18" t="s">
        <v>595</v>
      </c>
      <c r="AJ1032" s="18" t="s">
        <v>595</v>
      </c>
      <c r="AK1032" s="18" t="s">
        <v>595</v>
      </c>
      <c r="AL1032" s="18" t="s">
        <v>1457</v>
      </c>
      <c r="AM1032" s="18"/>
      <c r="AN1032" s="18"/>
      <c r="AO1032" s="18"/>
      <c r="AP1032" s="18"/>
      <c r="AQ1032" s="18"/>
      <c r="AR1032" s="18"/>
      <c r="AS1032" s="18"/>
      <c r="AT1032" s="18"/>
      <c r="AU1032" s="18"/>
      <c r="AV1032" s="18"/>
      <c r="AW1032" s="18"/>
      <c r="AX1032" s="18"/>
      <c r="AY1032" s="18"/>
      <c r="AZ1032" s="18"/>
      <c r="BA1032" s="18"/>
      <c r="BB1032" s="18"/>
      <c r="BC1032" s="18"/>
      <c r="BD1032" s="18"/>
      <c r="BE1032" s="18"/>
      <c r="BF1032" s="18"/>
      <c r="BG1032" s="18"/>
      <c r="BH1032" s="18"/>
      <c r="BI1032" s="18"/>
      <c r="BJ1032" s="18"/>
      <c r="BK1032" s="18"/>
      <c r="BL1032" s="18"/>
      <c r="BM1032" s="18"/>
      <c r="BN1032" s="18"/>
      <c r="BO1032" s="18"/>
      <c r="BP1032" s="18"/>
      <c r="BQ1032" s="18"/>
      <c r="BR1032" s="18"/>
      <c r="BS1032" s="18"/>
      <c r="BT1032" s="18"/>
      <c r="BU1032" s="18"/>
      <c r="BV1032" s="18"/>
      <c r="BW1032" s="18"/>
      <c r="BX1032" s="18"/>
      <c r="BY1032" s="18"/>
      <c r="BZ1032" s="18"/>
      <c r="CA1032" s="18"/>
      <c r="CB1032" s="18"/>
      <c r="CC1032" s="18"/>
      <c r="CD1032" s="18"/>
      <c r="CE1032" s="18"/>
      <c r="CF1032" s="18"/>
      <c r="CG1032" s="18"/>
      <c r="CH1032" s="18"/>
      <c r="CI1032" s="18"/>
      <c r="CJ1032" s="18"/>
      <c r="CK1032" s="18"/>
      <c r="CL1032" s="18"/>
      <c r="CM1032" s="18"/>
      <c r="CN1032" s="18"/>
      <c r="CO1032" s="18"/>
      <c r="CP1032" s="18"/>
      <c r="CQ1032" s="18"/>
      <c r="CR1032" s="18"/>
      <c r="CS1032" s="18"/>
      <c r="CT1032" s="18"/>
      <c r="CU1032" s="18"/>
      <c r="CV1032" s="18"/>
      <c r="CW1032" s="18"/>
      <c r="CX1032" s="18"/>
      <c r="CY1032" s="18"/>
      <c r="CZ1032" s="18"/>
      <c r="DA1032" s="18"/>
      <c r="DB1032" s="18"/>
      <c r="DC1032" s="18"/>
      <c r="DD1032" s="18"/>
      <c r="DE1032" s="18"/>
      <c r="DF1032" s="18"/>
      <c r="DG1032" s="18"/>
      <c r="DH1032" s="18"/>
      <c r="DI1032" s="18"/>
      <c r="DJ1032" s="18"/>
      <c r="DK1032" s="18"/>
      <c r="DL1032" s="18"/>
      <c r="DM1032" s="18"/>
      <c r="DN1032" s="18"/>
      <c r="DO1032" s="18"/>
      <c r="DP1032" s="18">
        <v>1</v>
      </c>
      <c r="DQ1032" s="18">
        <v>0</v>
      </c>
      <c r="DR1032" s="18">
        <v>0</v>
      </c>
      <c r="DS1032" s="18"/>
      <c r="DT1032" s="18"/>
      <c r="DU1032" s="18"/>
      <c r="DV1032" s="18"/>
      <c r="DW1032" s="18"/>
      <c r="DX1032" s="18"/>
      <c r="DY1032" s="18"/>
      <c r="DZ1032" s="18"/>
      <c r="EA1032" s="18"/>
      <c r="EB1032" s="18"/>
      <c r="EC1032" s="18"/>
      <c r="ED1032" s="18"/>
      <c r="EE1032" s="18"/>
      <c r="EF1032" s="18"/>
      <c r="EG1032" s="18"/>
      <c r="EH1032" s="18" t="s">
        <v>1458</v>
      </c>
      <c r="EI1032" s="18" cm="1">
        <f t="array" ref="EI1032">IF(SUMPRODUCT(--(DO1032:DS1032&lt;&gt;""))=0, 0,1)</f>
        <v>1</v>
      </c>
      <c r="EJ1032" s="18" cm="1">
        <f t="array" ref="EJ1032">IF(SUMPRODUCT(--(DT1032:EG1032&lt;&gt;""))=0, 0,1)</f>
        <v>0</v>
      </c>
      <c r="EK1032" s="18" cm="1">
        <f t="array" ref="EK1032">IF(SUMPRODUCT(--(EC1032:EG1032&lt;&gt;""))=0, 0,1)</f>
        <v>0</v>
      </c>
      <c r="EL1032" s="18" cm="1">
        <f t="array" ref="EL1032">IF(SUMPRODUCT(--(EE1032:EG1032&lt;&gt;""))=0, 0,1)</f>
        <v>0</v>
      </c>
      <c r="EM1032" s="18">
        <f t="shared" si="235"/>
        <v>1</v>
      </c>
      <c r="EN1032" s="18">
        <f t="shared" si="236"/>
        <v>1</v>
      </c>
      <c r="EO1032" s="18" t="str">
        <f t="shared" si="237"/>
        <v>NA</v>
      </c>
      <c r="EP1032" s="18" t="str">
        <f t="shared" si="238"/>
        <v>NA</v>
      </c>
      <c r="EQ1032" s="18" t="str">
        <f t="shared" si="239"/>
        <v>NA</v>
      </c>
      <c r="ER1032" s="58" t="s">
        <v>2080</v>
      </c>
      <c r="ES1032" s="59">
        <v>43692</v>
      </c>
      <c r="ET1032" s="18" t="s">
        <v>1459</v>
      </c>
      <c r="EU1032" s="18" t="s">
        <v>1452</v>
      </c>
    </row>
    <row r="1033" spans="1:151" ht="15.75" customHeight="1" x14ac:dyDescent="0.2">
      <c r="A1033" s="5" t="s">
        <v>381</v>
      </c>
      <c r="B1033" s="24" t="s">
        <v>1451</v>
      </c>
      <c r="C1033" s="26">
        <v>1</v>
      </c>
      <c r="D1033" s="18" t="s">
        <v>1462</v>
      </c>
      <c r="E1033" s="18" t="s">
        <v>257</v>
      </c>
      <c r="F1033" s="18" t="s">
        <v>553</v>
      </c>
      <c r="G1033" s="18" t="s">
        <v>765</v>
      </c>
      <c r="H1033" s="18" t="s">
        <v>686</v>
      </c>
      <c r="I1033" s="18" t="s">
        <v>363</v>
      </c>
      <c r="J1033" s="18" t="s">
        <v>363</v>
      </c>
      <c r="K1033" s="18" t="s">
        <v>363</v>
      </c>
      <c r="L1033" s="18" t="s">
        <v>363</v>
      </c>
      <c r="M1033" s="18" t="s">
        <v>253</v>
      </c>
      <c r="N1033" s="56">
        <v>74</v>
      </c>
      <c r="O1033" s="18" t="s">
        <v>1453</v>
      </c>
      <c r="P1033" s="18" t="s">
        <v>261</v>
      </c>
      <c r="Q1033" s="18" t="s">
        <v>254</v>
      </c>
      <c r="R1033" s="24" t="s">
        <v>257</v>
      </c>
      <c r="S1033" s="24" t="s">
        <v>257</v>
      </c>
      <c r="T1033" s="26" t="s">
        <v>917</v>
      </c>
      <c r="U1033" s="26" t="s">
        <v>595</v>
      </c>
      <c r="V1033" s="26" t="s">
        <v>1455</v>
      </c>
      <c r="W1033" s="26" t="s">
        <v>1456</v>
      </c>
      <c r="X1033" s="18" t="s">
        <v>1462</v>
      </c>
      <c r="Y1033" s="18">
        <v>50</v>
      </c>
      <c r="Z1033" s="18" t="s">
        <v>599</v>
      </c>
      <c r="AA1033" s="18">
        <v>50</v>
      </c>
      <c r="AB1033" s="57" t="s">
        <v>257</v>
      </c>
      <c r="AC1033" s="18" t="s">
        <v>595</v>
      </c>
      <c r="AD1033" s="18" t="s">
        <v>595</v>
      </c>
      <c r="AE1033" s="18" t="s">
        <v>595</v>
      </c>
      <c r="AF1033" s="18" t="s">
        <v>595</v>
      </c>
      <c r="AG1033" s="18" t="s">
        <v>595</v>
      </c>
      <c r="AH1033" s="18" t="s">
        <v>595</v>
      </c>
      <c r="AI1033" s="18" t="s">
        <v>595</v>
      </c>
      <c r="AJ1033" s="18" t="s">
        <v>595</v>
      </c>
      <c r="AK1033" s="18" t="s">
        <v>595</v>
      </c>
      <c r="AL1033" s="18" t="s">
        <v>1457</v>
      </c>
      <c r="AM1033" s="18"/>
      <c r="AN1033" s="18"/>
      <c r="AO1033" s="18"/>
      <c r="AP1033" s="18"/>
      <c r="AQ1033" s="18"/>
      <c r="AR1033" s="18"/>
      <c r="AS1033" s="18"/>
      <c r="AT1033" s="18"/>
      <c r="AU1033" s="18"/>
      <c r="AV1033" s="18"/>
      <c r="AW1033" s="18"/>
      <c r="AX1033" s="18"/>
      <c r="AY1033" s="18"/>
      <c r="AZ1033" s="18"/>
      <c r="BA1033" s="18"/>
      <c r="BB1033" s="18"/>
      <c r="BC1033" s="18"/>
      <c r="BD1033" s="18"/>
      <c r="BE1033" s="18"/>
      <c r="BF1033" s="18"/>
      <c r="BG1033" s="18"/>
      <c r="BH1033" s="18"/>
      <c r="BI1033" s="18"/>
      <c r="BJ1033" s="18"/>
      <c r="BK1033" s="18"/>
      <c r="BL1033" s="18"/>
      <c r="BM1033" s="18"/>
      <c r="BN1033" s="18"/>
      <c r="BO1033" s="18"/>
      <c r="BP1033" s="18"/>
      <c r="BQ1033" s="18"/>
      <c r="BR1033" s="18"/>
      <c r="BS1033" s="18"/>
      <c r="BT1033" s="18"/>
      <c r="BU1033" s="18"/>
      <c r="BV1033" s="18"/>
      <c r="BW1033" s="18"/>
      <c r="BX1033" s="18"/>
      <c r="BY1033" s="18"/>
      <c r="BZ1033" s="18"/>
      <c r="CA1033" s="18"/>
      <c r="CB1033" s="18"/>
      <c r="CC1033" s="18"/>
      <c r="CD1033" s="18"/>
      <c r="CE1033" s="18"/>
      <c r="CF1033" s="18"/>
      <c r="CG1033" s="18"/>
      <c r="CH1033" s="18"/>
      <c r="CI1033" s="18"/>
      <c r="CJ1033" s="18"/>
      <c r="CK1033" s="18"/>
      <c r="CL1033" s="18"/>
      <c r="CM1033" s="18"/>
      <c r="CN1033" s="18"/>
      <c r="CO1033" s="18"/>
      <c r="CP1033" s="18"/>
      <c r="CQ1033" s="18"/>
      <c r="CR1033" s="18"/>
      <c r="CS1033" s="18"/>
      <c r="CT1033" s="18"/>
      <c r="CU1033" s="18"/>
      <c r="CV1033" s="18"/>
      <c r="CW1033" s="18"/>
      <c r="CX1033" s="18"/>
      <c r="CY1033" s="18"/>
      <c r="CZ1033" s="18"/>
      <c r="DA1033" s="18"/>
      <c r="DB1033" s="18"/>
      <c r="DC1033" s="18"/>
      <c r="DD1033" s="18"/>
      <c r="DE1033" s="18"/>
      <c r="DF1033" s="18"/>
      <c r="DG1033" s="18"/>
      <c r="DH1033" s="18"/>
      <c r="DI1033" s="18"/>
      <c r="DJ1033" s="18"/>
      <c r="DK1033" s="18"/>
      <c r="DL1033" s="18"/>
      <c r="DM1033" s="18"/>
      <c r="DN1033" s="18"/>
      <c r="DO1033" s="18"/>
      <c r="DP1033" s="18">
        <v>1</v>
      </c>
      <c r="DQ1033" s="18">
        <v>0</v>
      </c>
      <c r="DR1033" s="18">
        <v>0</v>
      </c>
      <c r="DS1033" s="18"/>
      <c r="DT1033" s="18"/>
      <c r="DU1033" s="18"/>
      <c r="DV1033" s="18"/>
      <c r="DW1033" s="18"/>
      <c r="DX1033" s="18"/>
      <c r="DY1033" s="18"/>
      <c r="DZ1033" s="18"/>
      <c r="EA1033" s="18"/>
      <c r="EB1033" s="18"/>
      <c r="EC1033" s="18"/>
      <c r="ED1033" s="18"/>
      <c r="EE1033" s="18"/>
      <c r="EF1033" s="18"/>
      <c r="EG1033" s="18"/>
      <c r="EH1033" s="18" t="s">
        <v>1458</v>
      </c>
      <c r="EI1033" s="18" cm="1">
        <f t="array" ref="EI1033">IF(SUMPRODUCT(--(DO1033:DS1033&lt;&gt;""))=0, 0,1)</f>
        <v>1</v>
      </c>
      <c r="EJ1033" s="18" cm="1">
        <f t="array" ref="EJ1033">IF(SUMPRODUCT(--(DT1033:EG1033&lt;&gt;""))=0, 0,1)</f>
        <v>0</v>
      </c>
      <c r="EK1033" s="18" cm="1">
        <f t="array" ref="EK1033">IF(SUMPRODUCT(--(EC1033:EG1033&lt;&gt;""))=0, 0,1)</f>
        <v>0</v>
      </c>
      <c r="EL1033" s="18" cm="1">
        <f t="array" ref="EL1033">IF(SUMPRODUCT(--(EE1033:EG1033&lt;&gt;""))=0, 0,1)</f>
        <v>0</v>
      </c>
      <c r="EM1033" s="18">
        <f t="shared" si="235"/>
        <v>1</v>
      </c>
      <c r="EN1033" s="18">
        <f t="shared" si="236"/>
        <v>1</v>
      </c>
      <c r="EO1033" s="18" t="str">
        <f t="shared" si="237"/>
        <v>NA</v>
      </c>
      <c r="EP1033" s="18" t="str">
        <f t="shared" si="238"/>
        <v>NA</v>
      </c>
      <c r="EQ1033" s="18" t="str">
        <f t="shared" si="239"/>
        <v>NA</v>
      </c>
      <c r="ER1033" s="58" t="s">
        <v>2080</v>
      </c>
      <c r="ES1033" s="59">
        <v>43692</v>
      </c>
      <c r="ET1033" s="18" t="s">
        <v>1459</v>
      </c>
      <c r="EU1033" s="18" t="s">
        <v>1452</v>
      </c>
    </row>
    <row r="1034" spans="1:151" ht="15.75" customHeight="1" x14ac:dyDescent="0.2">
      <c r="A1034" s="5" t="s">
        <v>381</v>
      </c>
      <c r="B1034" s="24" t="s">
        <v>1451</v>
      </c>
      <c r="C1034" s="26">
        <v>1</v>
      </c>
      <c r="D1034" s="18" t="s">
        <v>1454</v>
      </c>
      <c r="E1034" s="18" t="s">
        <v>257</v>
      </c>
      <c r="F1034" s="18" t="s">
        <v>553</v>
      </c>
      <c r="G1034" s="18" t="s">
        <v>1467</v>
      </c>
      <c r="H1034" s="18" t="s">
        <v>1468</v>
      </c>
      <c r="I1034" s="18" t="s">
        <v>363</v>
      </c>
      <c r="J1034" s="18" t="s">
        <v>363</v>
      </c>
      <c r="K1034" s="18" t="s">
        <v>363</v>
      </c>
      <c r="L1034" s="18" t="s">
        <v>363</v>
      </c>
      <c r="M1034" s="18" t="s">
        <v>253</v>
      </c>
      <c r="N1034" s="56">
        <v>74</v>
      </c>
      <c r="O1034" s="18" t="s">
        <v>1453</v>
      </c>
      <c r="P1034" s="18" t="s">
        <v>261</v>
      </c>
      <c r="Q1034" s="18" t="s">
        <v>254</v>
      </c>
      <c r="R1034" s="24" t="s">
        <v>257</v>
      </c>
      <c r="S1034" s="24" t="s">
        <v>257</v>
      </c>
      <c r="T1034" s="26" t="s">
        <v>917</v>
      </c>
      <c r="U1034" s="26" t="s">
        <v>595</v>
      </c>
      <c r="V1034" s="26" t="s">
        <v>1455</v>
      </c>
      <c r="W1034" s="26" t="s">
        <v>1456</v>
      </c>
      <c r="X1034" s="18" t="s">
        <v>1454</v>
      </c>
      <c r="Y1034" s="18">
        <v>50</v>
      </c>
      <c r="Z1034" s="18" t="s">
        <v>599</v>
      </c>
      <c r="AA1034" s="18">
        <v>50</v>
      </c>
      <c r="AB1034" s="57" t="s">
        <v>257</v>
      </c>
      <c r="AC1034" s="18" t="s">
        <v>595</v>
      </c>
      <c r="AD1034" s="18" t="s">
        <v>595</v>
      </c>
      <c r="AE1034" s="18" t="s">
        <v>595</v>
      </c>
      <c r="AF1034" s="18" t="s">
        <v>595</v>
      </c>
      <c r="AG1034" s="18" t="s">
        <v>595</v>
      </c>
      <c r="AH1034" s="18" t="s">
        <v>595</v>
      </c>
      <c r="AI1034" s="18" t="s">
        <v>595</v>
      </c>
      <c r="AJ1034" s="18" t="s">
        <v>595</v>
      </c>
      <c r="AK1034" s="18" t="s">
        <v>595</v>
      </c>
      <c r="AL1034" s="18" t="s">
        <v>1457</v>
      </c>
      <c r="AM1034" s="18"/>
      <c r="AN1034" s="18"/>
      <c r="AO1034" s="18"/>
      <c r="AP1034" s="18"/>
      <c r="AQ1034" s="18"/>
      <c r="AR1034" s="18"/>
      <c r="AS1034" s="18"/>
      <c r="AT1034" s="18"/>
      <c r="AU1034" s="18"/>
      <c r="AV1034" s="18"/>
      <c r="AW1034" s="18"/>
      <c r="AX1034" s="18"/>
      <c r="AY1034" s="18"/>
      <c r="AZ1034" s="18"/>
      <c r="BA1034" s="18"/>
      <c r="BB1034" s="18"/>
      <c r="BC1034" s="18"/>
      <c r="BD1034" s="18"/>
      <c r="BE1034" s="18"/>
      <c r="BF1034" s="18"/>
      <c r="BG1034" s="18"/>
      <c r="BH1034" s="18"/>
      <c r="BI1034" s="18"/>
      <c r="BJ1034" s="18"/>
      <c r="BK1034" s="18"/>
      <c r="BL1034" s="18"/>
      <c r="BM1034" s="18"/>
      <c r="BN1034" s="18"/>
      <c r="BO1034" s="18"/>
      <c r="BP1034" s="18"/>
      <c r="BQ1034" s="18"/>
      <c r="BR1034" s="18"/>
      <c r="BS1034" s="18"/>
      <c r="BT1034" s="18"/>
      <c r="BU1034" s="18"/>
      <c r="BV1034" s="18"/>
      <c r="BW1034" s="18"/>
      <c r="BX1034" s="18"/>
      <c r="BY1034" s="18"/>
      <c r="BZ1034" s="18"/>
      <c r="CA1034" s="18"/>
      <c r="CB1034" s="18"/>
      <c r="CC1034" s="18"/>
      <c r="CD1034" s="18"/>
      <c r="CE1034" s="18"/>
      <c r="CF1034" s="18"/>
      <c r="CG1034" s="18"/>
      <c r="CH1034" s="18"/>
      <c r="CI1034" s="18"/>
      <c r="CJ1034" s="18"/>
      <c r="CK1034" s="18"/>
      <c r="CL1034" s="18"/>
      <c r="CM1034" s="18"/>
      <c r="CN1034" s="18"/>
      <c r="CO1034" s="18"/>
      <c r="CP1034" s="18"/>
      <c r="CQ1034" s="18"/>
      <c r="CR1034" s="18"/>
      <c r="CS1034" s="18"/>
      <c r="CT1034" s="18"/>
      <c r="CU1034" s="18"/>
      <c r="CV1034" s="18"/>
      <c r="CW1034" s="18"/>
      <c r="CX1034" s="18"/>
      <c r="CY1034" s="18"/>
      <c r="CZ1034" s="18"/>
      <c r="DA1034" s="18"/>
      <c r="DB1034" s="18"/>
      <c r="DC1034" s="18"/>
      <c r="DD1034" s="18"/>
      <c r="DE1034" s="18"/>
      <c r="DF1034" s="18"/>
      <c r="DG1034" s="18"/>
      <c r="DH1034" s="18"/>
      <c r="DI1034" s="18"/>
      <c r="DJ1034" s="18"/>
      <c r="DK1034" s="18"/>
      <c r="DL1034" s="18"/>
      <c r="DM1034" s="18"/>
      <c r="DN1034" s="18"/>
      <c r="DO1034" s="18"/>
      <c r="DP1034" s="18">
        <v>0</v>
      </c>
      <c r="DQ1034" s="18">
        <v>0</v>
      </c>
      <c r="DR1034" s="18">
        <v>1</v>
      </c>
      <c r="DS1034" s="18"/>
      <c r="DT1034" s="18"/>
      <c r="DU1034" s="18"/>
      <c r="DV1034" s="18"/>
      <c r="DW1034" s="18"/>
      <c r="DX1034" s="18"/>
      <c r="DY1034" s="18"/>
      <c r="DZ1034" s="18"/>
      <c r="EA1034" s="18"/>
      <c r="EB1034" s="18"/>
      <c r="EC1034" s="18"/>
      <c r="ED1034" s="18"/>
      <c r="EE1034" s="18"/>
      <c r="EF1034" s="18"/>
      <c r="EG1034" s="18"/>
      <c r="EH1034" s="18" t="s">
        <v>1458</v>
      </c>
      <c r="EI1034" s="18" cm="1">
        <f t="array" ref="EI1034">IF(SUMPRODUCT(--(DO1034:DS1034&lt;&gt;""))=0, 0,1)</f>
        <v>1</v>
      </c>
      <c r="EJ1034" s="18" cm="1">
        <f t="array" ref="EJ1034">IF(SUMPRODUCT(--(DT1034:EG1034&lt;&gt;""))=0, 0,1)</f>
        <v>0</v>
      </c>
      <c r="EK1034" s="18" cm="1">
        <f t="array" ref="EK1034">IF(SUMPRODUCT(--(EC1034:EG1034&lt;&gt;""))=0, 0,1)</f>
        <v>0</v>
      </c>
      <c r="EL1034" s="18" cm="1">
        <f t="array" ref="EL1034">IF(SUMPRODUCT(--(EE1034:EG1034&lt;&gt;""))=0, 0,1)</f>
        <v>0</v>
      </c>
      <c r="EM1034" s="18">
        <f t="shared" si="235"/>
        <v>1</v>
      </c>
      <c r="EN1034" s="18">
        <f t="shared" si="236"/>
        <v>1</v>
      </c>
      <c r="EO1034" s="18" t="str">
        <f t="shared" si="237"/>
        <v>NA</v>
      </c>
      <c r="EP1034" s="18" t="str">
        <f t="shared" si="238"/>
        <v>NA</v>
      </c>
      <c r="EQ1034" s="18" t="str">
        <f t="shared" si="239"/>
        <v>NA</v>
      </c>
      <c r="ER1034" s="58" t="s">
        <v>2080</v>
      </c>
      <c r="ES1034" s="59">
        <v>43692</v>
      </c>
      <c r="ET1034" s="18" t="s">
        <v>1459</v>
      </c>
      <c r="EU1034" s="18" t="s">
        <v>1452</v>
      </c>
    </row>
    <row r="1035" spans="1:151" ht="15.75" customHeight="1" x14ac:dyDescent="0.2">
      <c r="A1035" s="5" t="s">
        <v>381</v>
      </c>
      <c r="B1035" s="24" t="s">
        <v>1451</v>
      </c>
      <c r="C1035" s="26">
        <v>1</v>
      </c>
      <c r="D1035" s="18" t="s">
        <v>1460</v>
      </c>
      <c r="E1035" s="18" t="s">
        <v>257</v>
      </c>
      <c r="F1035" s="18" t="s">
        <v>553</v>
      </c>
      <c r="G1035" s="18" t="s">
        <v>1467</v>
      </c>
      <c r="H1035" s="18" t="s">
        <v>1468</v>
      </c>
      <c r="I1035" s="18" t="s">
        <v>363</v>
      </c>
      <c r="J1035" s="18" t="s">
        <v>363</v>
      </c>
      <c r="K1035" s="18" t="s">
        <v>363</v>
      </c>
      <c r="L1035" s="18" t="s">
        <v>363</v>
      </c>
      <c r="M1035" s="18" t="s">
        <v>253</v>
      </c>
      <c r="N1035" s="56">
        <v>74</v>
      </c>
      <c r="O1035" s="18" t="s">
        <v>1453</v>
      </c>
      <c r="P1035" s="18" t="s">
        <v>261</v>
      </c>
      <c r="Q1035" s="18" t="s">
        <v>254</v>
      </c>
      <c r="R1035" s="24" t="s">
        <v>257</v>
      </c>
      <c r="S1035" s="24" t="s">
        <v>257</v>
      </c>
      <c r="T1035" s="26" t="s">
        <v>917</v>
      </c>
      <c r="U1035" s="26" t="s">
        <v>595</v>
      </c>
      <c r="V1035" s="26" t="s">
        <v>1455</v>
      </c>
      <c r="W1035" s="26" t="s">
        <v>1456</v>
      </c>
      <c r="X1035" s="18" t="s">
        <v>1460</v>
      </c>
      <c r="Y1035" s="18">
        <v>50</v>
      </c>
      <c r="Z1035" s="18" t="s">
        <v>599</v>
      </c>
      <c r="AA1035" s="18">
        <v>50</v>
      </c>
      <c r="AB1035" s="57" t="s">
        <v>257</v>
      </c>
      <c r="AC1035" s="18" t="s">
        <v>595</v>
      </c>
      <c r="AD1035" s="18" t="s">
        <v>595</v>
      </c>
      <c r="AE1035" s="18" t="s">
        <v>595</v>
      </c>
      <c r="AF1035" s="18" t="s">
        <v>595</v>
      </c>
      <c r="AG1035" s="18" t="s">
        <v>595</v>
      </c>
      <c r="AH1035" s="18" t="s">
        <v>595</v>
      </c>
      <c r="AI1035" s="18" t="s">
        <v>595</v>
      </c>
      <c r="AJ1035" s="18" t="s">
        <v>595</v>
      </c>
      <c r="AK1035" s="18" t="s">
        <v>595</v>
      </c>
      <c r="AL1035" s="18" t="s">
        <v>1457</v>
      </c>
      <c r="AM1035" s="18"/>
      <c r="AN1035" s="18"/>
      <c r="AO1035" s="18"/>
      <c r="AP1035" s="18"/>
      <c r="AQ1035" s="18"/>
      <c r="AR1035" s="18"/>
      <c r="AS1035" s="18"/>
      <c r="AT1035" s="18"/>
      <c r="AU1035" s="18"/>
      <c r="AV1035" s="18"/>
      <c r="AW1035" s="18"/>
      <c r="AX1035" s="18"/>
      <c r="AY1035" s="18"/>
      <c r="AZ1035" s="18"/>
      <c r="BA1035" s="18"/>
      <c r="BB1035" s="18"/>
      <c r="BC1035" s="18"/>
      <c r="BD1035" s="18"/>
      <c r="BE1035" s="18"/>
      <c r="BF1035" s="18"/>
      <c r="BG1035" s="18"/>
      <c r="BH1035" s="18"/>
      <c r="BI1035" s="18"/>
      <c r="BJ1035" s="18"/>
      <c r="BK1035" s="18"/>
      <c r="BL1035" s="18"/>
      <c r="BM1035" s="18"/>
      <c r="BN1035" s="18"/>
      <c r="BO1035" s="18"/>
      <c r="BP1035" s="18"/>
      <c r="BQ1035" s="18"/>
      <c r="BR1035" s="18"/>
      <c r="BS1035" s="18"/>
      <c r="BT1035" s="18"/>
      <c r="BU1035" s="18"/>
      <c r="BV1035" s="18"/>
      <c r="BW1035" s="18"/>
      <c r="BX1035" s="18"/>
      <c r="BY1035" s="18"/>
      <c r="BZ1035" s="18"/>
      <c r="CA1035" s="18"/>
      <c r="CB1035" s="18"/>
      <c r="CC1035" s="18"/>
      <c r="CD1035" s="18"/>
      <c r="CE1035" s="18"/>
      <c r="CF1035" s="18"/>
      <c r="CG1035" s="18"/>
      <c r="CH1035" s="18"/>
      <c r="CI1035" s="18"/>
      <c r="CJ1035" s="18"/>
      <c r="CK1035" s="18"/>
      <c r="CL1035" s="18"/>
      <c r="CM1035" s="18"/>
      <c r="CN1035" s="18"/>
      <c r="CO1035" s="18"/>
      <c r="CP1035" s="18"/>
      <c r="CQ1035" s="18"/>
      <c r="CR1035" s="18"/>
      <c r="CS1035" s="18"/>
      <c r="CT1035" s="18"/>
      <c r="CU1035" s="18"/>
      <c r="CV1035" s="18"/>
      <c r="CW1035" s="18"/>
      <c r="CX1035" s="18"/>
      <c r="CY1035" s="18"/>
      <c r="CZ1035" s="18"/>
      <c r="DA1035" s="18"/>
      <c r="DB1035" s="18"/>
      <c r="DC1035" s="18"/>
      <c r="DD1035" s="18"/>
      <c r="DE1035" s="18"/>
      <c r="DF1035" s="18"/>
      <c r="DG1035" s="18"/>
      <c r="DH1035" s="18"/>
      <c r="DI1035" s="18"/>
      <c r="DJ1035" s="18"/>
      <c r="DK1035" s="18"/>
      <c r="DL1035" s="18"/>
      <c r="DM1035" s="18"/>
      <c r="DN1035" s="18"/>
      <c r="DO1035" s="18"/>
      <c r="DP1035" s="18">
        <v>0</v>
      </c>
      <c r="DQ1035" s="18">
        <v>1</v>
      </c>
      <c r="DR1035" s="18">
        <v>0</v>
      </c>
      <c r="DS1035" s="18"/>
      <c r="DT1035" s="18"/>
      <c r="DU1035" s="18"/>
      <c r="DV1035" s="18"/>
      <c r="DW1035" s="18"/>
      <c r="DX1035" s="18"/>
      <c r="DY1035" s="18"/>
      <c r="DZ1035" s="18"/>
      <c r="EA1035" s="18"/>
      <c r="EB1035" s="18"/>
      <c r="EC1035" s="18"/>
      <c r="ED1035" s="18"/>
      <c r="EE1035" s="18"/>
      <c r="EF1035" s="18"/>
      <c r="EG1035" s="18"/>
      <c r="EH1035" s="18" t="s">
        <v>1458</v>
      </c>
      <c r="EI1035" s="18" cm="1">
        <f t="array" ref="EI1035">IF(SUMPRODUCT(--(DO1035:DS1035&lt;&gt;""))=0, 0,1)</f>
        <v>1</v>
      </c>
      <c r="EJ1035" s="18" cm="1">
        <f t="array" ref="EJ1035">IF(SUMPRODUCT(--(DT1035:EG1035&lt;&gt;""))=0, 0,1)</f>
        <v>0</v>
      </c>
      <c r="EK1035" s="18" cm="1">
        <f t="array" ref="EK1035">IF(SUMPRODUCT(--(EC1035:EG1035&lt;&gt;""))=0, 0,1)</f>
        <v>0</v>
      </c>
      <c r="EL1035" s="18" cm="1">
        <f t="array" ref="EL1035">IF(SUMPRODUCT(--(EE1035:EG1035&lt;&gt;""))=0, 0,1)</f>
        <v>0</v>
      </c>
      <c r="EM1035" s="18">
        <f t="shared" si="235"/>
        <v>1</v>
      </c>
      <c r="EN1035" s="18">
        <f t="shared" si="236"/>
        <v>1</v>
      </c>
      <c r="EO1035" s="18" t="str">
        <f t="shared" si="237"/>
        <v>NA</v>
      </c>
      <c r="EP1035" s="18" t="str">
        <f t="shared" si="238"/>
        <v>NA</v>
      </c>
      <c r="EQ1035" s="18" t="str">
        <f t="shared" si="239"/>
        <v>NA</v>
      </c>
      <c r="ER1035" s="58" t="s">
        <v>2080</v>
      </c>
      <c r="ES1035" s="59">
        <v>43692</v>
      </c>
      <c r="ET1035" s="18" t="s">
        <v>1459</v>
      </c>
      <c r="EU1035" s="18" t="s">
        <v>1452</v>
      </c>
    </row>
    <row r="1036" spans="1:151" ht="15.75" customHeight="1" x14ac:dyDescent="0.2">
      <c r="A1036" s="5" t="s">
        <v>381</v>
      </c>
      <c r="B1036" s="24" t="s">
        <v>1451</v>
      </c>
      <c r="C1036" s="26">
        <v>1</v>
      </c>
      <c r="D1036" s="18" t="s">
        <v>1461</v>
      </c>
      <c r="E1036" s="18" t="s">
        <v>257</v>
      </c>
      <c r="F1036" s="18" t="s">
        <v>553</v>
      </c>
      <c r="G1036" s="18" t="s">
        <v>1467</v>
      </c>
      <c r="H1036" s="18" t="s">
        <v>1468</v>
      </c>
      <c r="I1036" s="18" t="s">
        <v>363</v>
      </c>
      <c r="J1036" s="18" t="s">
        <v>363</v>
      </c>
      <c r="K1036" s="18" t="s">
        <v>363</v>
      </c>
      <c r="L1036" s="18" t="s">
        <v>363</v>
      </c>
      <c r="M1036" s="18" t="s">
        <v>253</v>
      </c>
      <c r="N1036" s="56">
        <v>74</v>
      </c>
      <c r="O1036" s="18" t="s">
        <v>1453</v>
      </c>
      <c r="P1036" s="18" t="s">
        <v>261</v>
      </c>
      <c r="Q1036" s="18" t="s">
        <v>254</v>
      </c>
      <c r="R1036" s="24" t="s">
        <v>257</v>
      </c>
      <c r="S1036" s="24" t="s">
        <v>257</v>
      </c>
      <c r="T1036" s="26" t="s">
        <v>917</v>
      </c>
      <c r="U1036" s="26" t="s">
        <v>595</v>
      </c>
      <c r="V1036" s="26" t="s">
        <v>1455</v>
      </c>
      <c r="W1036" s="26" t="s">
        <v>1456</v>
      </c>
      <c r="X1036" s="18" t="s">
        <v>1461</v>
      </c>
      <c r="Y1036" s="18">
        <v>50</v>
      </c>
      <c r="Z1036" s="18" t="s">
        <v>599</v>
      </c>
      <c r="AA1036" s="18">
        <v>50</v>
      </c>
      <c r="AB1036" s="57" t="s">
        <v>257</v>
      </c>
      <c r="AC1036" s="18" t="s">
        <v>595</v>
      </c>
      <c r="AD1036" s="18" t="s">
        <v>595</v>
      </c>
      <c r="AE1036" s="18" t="s">
        <v>595</v>
      </c>
      <c r="AF1036" s="18" t="s">
        <v>595</v>
      </c>
      <c r="AG1036" s="18" t="s">
        <v>595</v>
      </c>
      <c r="AH1036" s="18" t="s">
        <v>595</v>
      </c>
      <c r="AI1036" s="18" t="s">
        <v>595</v>
      </c>
      <c r="AJ1036" s="18" t="s">
        <v>595</v>
      </c>
      <c r="AK1036" s="18" t="s">
        <v>595</v>
      </c>
      <c r="AL1036" s="18" t="s">
        <v>1457</v>
      </c>
      <c r="AM1036" s="18"/>
      <c r="AN1036" s="18"/>
      <c r="AO1036" s="18"/>
      <c r="AP1036" s="18"/>
      <c r="AQ1036" s="18"/>
      <c r="AR1036" s="18"/>
      <c r="AS1036" s="18"/>
      <c r="AT1036" s="18"/>
      <c r="AU1036" s="18"/>
      <c r="AV1036" s="18"/>
      <c r="AW1036" s="18"/>
      <c r="AX1036" s="18"/>
      <c r="AY1036" s="18"/>
      <c r="AZ1036" s="18"/>
      <c r="BA1036" s="18"/>
      <c r="BB1036" s="18"/>
      <c r="BC1036" s="18"/>
      <c r="BD1036" s="18"/>
      <c r="BE1036" s="18"/>
      <c r="BF1036" s="18"/>
      <c r="BG1036" s="18"/>
      <c r="BH1036" s="18"/>
      <c r="BI1036" s="18"/>
      <c r="BJ1036" s="18"/>
      <c r="BK1036" s="18"/>
      <c r="BL1036" s="18"/>
      <c r="BM1036" s="18"/>
      <c r="BN1036" s="18"/>
      <c r="BO1036" s="18"/>
      <c r="BP1036" s="18"/>
      <c r="BQ1036" s="18"/>
      <c r="BR1036" s="18"/>
      <c r="BS1036" s="18"/>
      <c r="BT1036" s="18"/>
      <c r="BU1036" s="18"/>
      <c r="BV1036" s="18"/>
      <c r="BW1036" s="18"/>
      <c r="BX1036" s="18"/>
      <c r="BY1036" s="18"/>
      <c r="BZ1036" s="18"/>
      <c r="CA1036" s="18"/>
      <c r="CB1036" s="18"/>
      <c r="CC1036" s="18"/>
      <c r="CD1036" s="18"/>
      <c r="CE1036" s="18"/>
      <c r="CF1036" s="18"/>
      <c r="CG1036" s="18"/>
      <c r="CH1036" s="18"/>
      <c r="CI1036" s="18"/>
      <c r="CJ1036" s="18"/>
      <c r="CK1036" s="18"/>
      <c r="CL1036" s="18"/>
      <c r="CM1036" s="18"/>
      <c r="CN1036" s="18"/>
      <c r="CO1036" s="18"/>
      <c r="CP1036" s="18"/>
      <c r="CQ1036" s="18"/>
      <c r="CR1036" s="18"/>
      <c r="CS1036" s="18"/>
      <c r="CT1036" s="18"/>
      <c r="CU1036" s="18"/>
      <c r="CV1036" s="18"/>
      <c r="CW1036" s="18"/>
      <c r="CX1036" s="18"/>
      <c r="CY1036" s="18"/>
      <c r="CZ1036" s="18"/>
      <c r="DA1036" s="18"/>
      <c r="DB1036" s="18"/>
      <c r="DC1036" s="18"/>
      <c r="DD1036" s="18"/>
      <c r="DE1036" s="18"/>
      <c r="DF1036" s="18"/>
      <c r="DG1036" s="18"/>
      <c r="DH1036" s="18"/>
      <c r="DI1036" s="18"/>
      <c r="DJ1036" s="18"/>
      <c r="DK1036" s="18"/>
      <c r="DL1036" s="18"/>
      <c r="DM1036" s="18"/>
      <c r="DN1036" s="18"/>
      <c r="DO1036" s="18"/>
      <c r="DP1036" s="18">
        <v>0</v>
      </c>
      <c r="DQ1036" s="18">
        <v>1</v>
      </c>
      <c r="DR1036" s="18">
        <v>0</v>
      </c>
      <c r="DS1036" s="18"/>
      <c r="DT1036" s="18"/>
      <c r="DU1036" s="18"/>
      <c r="DV1036" s="18"/>
      <c r="DW1036" s="18"/>
      <c r="DX1036" s="18"/>
      <c r="DY1036" s="18"/>
      <c r="DZ1036" s="18"/>
      <c r="EA1036" s="18"/>
      <c r="EB1036" s="18"/>
      <c r="EC1036" s="18"/>
      <c r="ED1036" s="18"/>
      <c r="EE1036" s="18"/>
      <c r="EF1036" s="18"/>
      <c r="EG1036" s="18"/>
      <c r="EH1036" s="18" t="s">
        <v>1458</v>
      </c>
      <c r="EI1036" s="18" cm="1">
        <f t="array" ref="EI1036">IF(SUMPRODUCT(--(DO1036:DS1036&lt;&gt;""))=0, 0,1)</f>
        <v>1</v>
      </c>
      <c r="EJ1036" s="18" cm="1">
        <f t="array" ref="EJ1036">IF(SUMPRODUCT(--(DT1036:EG1036&lt;&gt;""))=0, 0,1)</f>
        <v>0</v>
      </c>
      <c r="EK1036" s="18" cm="1">
        <f t="array" ref="EK1036">IF(SUMPRODUCT(--(EC1036:EG1036&lt;&gt;""))=0, 0,1)</f>
        <v>0</v>
      </c>
      <c r="EL1036" s="18" cm="1">
        <f t="array" ref="EL1036">IF(SUMPRODUCT(--(EE1036:EG1036&lt;&gt;""))=0, 0,1)</f>
        <v>0</v>
      </c>
      <c r="EM1036" s="18">
        <f t="shared" si="235"/>
        <v>1</v>
      </c>
      <c r="EN1036" s="18">
        <f t="shared" si="236"/>
        <v>1</v>
      </c>
      <c r="EO1036" s="18" t="str">
        <f t="shared" si="237"/>
        <v>NA</v>
      </c>
      <c r="EP1036" s="18" t="str">
        <f t="shared" si="238"/>
        <v>NA</v>
      </c>
      <c r="EQ1036" s="18" t="str">
        <f t="shared" si="239"/>
        <v>NA</v>
      </c>
      <c r="ER1036" s="58" t="s">
        <v>2080</v>
      </c>
      <c r="ES1036" s="59">
        <v>43692</v>
      </c>
      <c r="ET1036" s="18" t="s">
        <v>1459</v>
      </c>
      <c r="EU1036" s="18" t="s">
        <v>1452</v>
      </c>
    </row>
    <row r="1037" spans="1:151" ht="15.75" customHeight="1" x14ac:dyDescent="0.2">
      <c r="A1037" s="5" t="s">
        <v>381</v>
      </c>
      <c r="B1037" s="24" t="s">
        <v>1451</v>
      </c>
      <c r="C1037" s="26">
        <v>1</v>
      </c>
      <c r="D1037" s="18" t="s">
        <v>1462</v>
      </c>
      <c r="E1037" s="18" t="s">
        <v>257</v>
      </c>
      <c r="F1037" s="18" t="s">
        <v>553</v>
      </c>
      <c r="G1037" s="18" t="s">
        <v>1467</v>
      </c>
      <c r="H1037" s="18" t="s">
        <v>1468</v>
      </c>
      <c r="I1037" s="18" t="s">
        <v>363</v>
      </c>
      <c r="J1037" s="18" t="s">
        <v>363</v>
      </c>
      <c r="K1037" s="18" t="s">
        <v>363</v>
      </c>
      <c r="L1037" s="18" t="s">
        <v>363</v>
      </c>
      <c r="M1037" s="18" t="s">
        <v>253</v>
      </c>
      <c r="N1037" s="56">
        <v>74</v>
      </c>
      <c r="O1037" s="18" t="s">
        <v>1453</v>
      </c>
      <c r="P1037" s="18" t="s">
        <v>261</v>
      </c>
      <c r="Q1037" s="18" t="s">
        <v>254</v>
      </c>
      <c r="R1037" s="24" t="s">
        <v>257</v>
      </c>
      <c r="S1037" s="24" t="s">
        <v>257</v>
      </c>
      <c r="T1037" s="26" t="s">
        <v>917</v>
      </c>
      <c r="U1037" s="26" t="s">
        <v>595</v>
      </c>
      <c r="V1037" s="26" t="s">
        <v>1455</v>
      </c>
      <c r="W1037" s="26" t="s">
        <v>1456</v>
      </c>
      <c r="X1037" s="18" t="s">
        <v>1462</v>
      </c>
      <c r="Y1037" s="18">
        <v>50</v>
      </c>
      <c r="Z1037" s="18" t="s">
        <v>599</v>
      </c>
      <c r="AA1037" s="18">
        <v>50</v>
      </c>
      <c r="AB1037" s="57" t="s">
        <v>257</v>
      </c>
      <c r="AC1037" s="18" t="s">
        <v>595</v>
      </c>
      <c r="AD1037" s="18" t="s">
        <v>595</v>
      </c>
      <c r="AE1037" s="18" t="s">
        <v>595</v>
      </c>
      <c r="AF1037" s="18" t="s">
        <v>595</v>
      </c>
      <c r="AG1037" s="18" t="s">
        <v>595</v>
      </c>
      <c r="AH1037" s="18" t="s">
        <v>595</v>
      </c>
      <c r="AI1037" s="18" t="s">
        <v>595</v>
      </c>
      <c r="AJ1037" s="18" t="s">
        <v>595</v>
      </c>
      <c r="AK1037" s="18" t="s">
        <v>595</v>
      </c>
      <c r="AL1037" s="18" t="s">
        <v>1457</v>
      </c>
      <c r="AM1037" s="18"/>
      <c r="AN1037" s="18"/>
      <c r="AO1037" s="18"/>
      <c r="AP1037" s="18"/>
      <c r="AQ1037" s="18"/>
      <c r="AR1037" s="18"/>
      <c r="AS1037" s="18"/>
      <c r="AT1037" s="18"/>
      <c r="AU1037" s="18"/>
      <c r="AV1037" s="18"/>
      <c r="AW1037" s="18"/>
      <c r="AX1037" s="18"/>
      <c r="AY1037" s="18"/>
      <c r="AZ1037" s="18"/>
      <c r="BA1037" s="18"/>
      <c r="BB1037" s="18"/>
      <c r="BC1037" s="18"/>
      <c r="BD1037" s="18"/>
      <c r="BE1037" s="18"/>
      <c r="BF1037" s="18"/>
      <c r="BG1037" s="18"/>
      <c r="BH1037" s="18"/>
      <c r="BI1037" s="18"/>
      <c r="BJ1037" s="18"/>
      <c r="BK1037" s="18"/>
      <c r="BL1037" s="18"/>
      <c r="BM1037" s="18"/>
      <c r="BN1037" s="18"/>
      <c r="BO1037" s="18"/>
      <c r="BP1037" s="18"/>
      <c r="BQ1037" s="18"/>
      <c r="BR1037" s="18"/>
      <c r="BS1037" s="18"/>
      <c r="BT1037" s="18"/>
      <c r="BU1037" s="18"/>
      <c r="BV1037" s="18"/>
      <c r="BW1037" s="18"/>
      <c r="BX1037" s="18"/>
      <c r="BY1037" s="18"/>
      <c r="BZ1037" s="18"/>
      <c r="CA1037" s="18"/>
      <c r="CB1037" s="18"/>
      <c r="CC1037" s="18"/>
      <c r="CD1037" s="18"/>
      <c r="CE1037" s="18"/>
      <c r="CF1037" s="18"/>
      <c r="CG1037" s="18"/>
      <c r="CH1037" s="18"/>
      <c r="CI1037" s="18"/>
      <c r="CJ1037" s="18"/>
      <c r="CK1037" s="18"/>
      <c r="CL1037" s="18"/>
      <c r="CM1037" s="18"/>
      <c r="CN1037" s="18"/>
      <c r="CO1037" s="18"/>
      <c r="CP1037" s="18"/>
      <c r="CQ1037" s="18"/>
      <c r="CR1037" s="18"/>
      <c r="CS1037" s="18"/>
      <c r="CT1037" s="18"/>
      <c r="CU1037" s="18"/>
      <c r="CV1037" s="18"/>
      <c r="CW1037" s="18"/>
      <c r="CX1037" s="18"/>
      <c r="CY1037" s="18"/>
      <c r="CZ1037" s="18"/>
      <c r="DA1037" s="18"/>
      <c r="DB1037" s="18"/>
      <c r="DC1037" s="18"/>
      <c r="DD1037" s="18"/>
      <c r="DE1037" s="18"/>
      <c r="DF1037" s="18"/>
      <c r="DG1037" s="18"/>
      <c r="DH1037" s="18"/>
      <c r="DI1037" s="18"/>
      <c r="DJ1037" s="18"/>
      <c r="DK1037" s="18"/>
      <c r="DL1037" s="18"/>
      <c r="DM1037" s="18"/>
      <c r="DN1037" s="18"/>
      <c r="DO1037" s="18"/>
      <c r="DP1037" s="18">
        <v>1</v>
      </c>
      <c r="DQ1037" s="18">
        <v>1</v>
      </c>
      <c r="DR1037" s="18">
        <v>0</v>
      </c>
      <c r="DS1037" s="18"/>
      <c r="DT1037" s="18"/>
      <c r="DU1037" s="18"/>
      <c r="DV1037" s="18"/>
      <c r="DW1037" s="18"/>
      <c r="DX1037" s="18"/>
      <c r="DY1037" s="18"/>
      <c r="DZ1037" s="18"/>
      <c r="EA1037" s="18"/>
      <c r="EB1037" s="18"/>
      <c r="EC1037" s="18"/>
      <c r="ED1037" s="18"/>
      <c r="EE1037" s="18"/>
      <c r="EF1037" s="18"/>
      <c r="EG1037" s="18"/>
      <c r="EH1037" s="18" t="s">
        <v>1458</v>
      </c>
      <c r="EI1037" s="18" cm="1">
        <f t="array" ref="EI1037">IF(SUMPRODUCT(--(DO1037:DS1037&lt;&gt;""))=0, 0,1)</f>
        <v>1</v>
      </c>
      <c r="EJ1037" s="18" cm="1">
        <f t="array" ref="EJ1037">IF(SUMPRODUCT(--(DT1037:EG1037&lt;&gt;""))=0, 0,1)</f>
        <v>0</v>
      </c>
      <c r="EK1037" s="18" cm="1">
        <f t="array" ref="EK1037">IF(SUMPRODUCT(--(EC1037:EG1037&lt;&gt;""))=0, 0,1)</f>
        <v>0</v>
      </c>
      <c r="EL1037" s="18" cm="1">
        <f t="array" ref="EL1037">IF(SUMPRODUCT(--(EE1037:EG1037&lt;&gt;""))=0, 0,1)</f>
        <v>0</v>
      </c>
      <c r="EM1037" s="18">
        <f t="shared" si="235"/>
        <v>1</v>
      </c>
      <c r="EN1037" s="18">
        <f t="shared" si="236"/>
        <v>1</v>
      </c>
      <c r="EO1037" s="18" t="str">
        <f t="shared" si="237"/>
        <v>NA</v>
      </c>
      <c r="EP1037" s="18" t="str">
        <f t="shared" si="238"/>
        <v>NA</v>
      </c>
      <c r="EQ1037" s="18" t="str">
        <f t="shared" si="239"/>
        <v>NA</v>
      </c>
      <c r="ER1037" s="58" t="s">
        <v>2080</v>
      </c>
      <c r="ES1037" s="59">
        <v>43692</v>
      </c>
      <c r="ET1037" s="18" t="s">
        <v>1459</v>
      </c>
      <c r="EU1037" s="18" t="s">
        <v>1452</v>
      </c>
    </row>
    <row r="1038" spans="1:151" ht="15.75" customHeight="1" x14ac:dyDescent="0.2">
      <c r="A1038" s="5" t="s">
        <v>381</v>
      </c>
      <c r="B1038" s="24" t="s">
        <v>1451</v>
      </c>
      <c r="C1038" s="26">
        <v>1</v>
      </c>
      <c r="D1038" s="18" t="s">
        <v>1454</v>
      </c>
      <c r="E1038" s="18" t="s">
        <v>257</v>
      </c>
      <c r="F1038" s="18" t="s">
        <v>553</v>
      </c>
      <c r="G1038" s="18" t="s">
        <v>1469</v>
      </c>
      <c r="H1038" s="18" t="s">
        <v>1470</v>
      </c>
      <c r="I1038" s="18" t="s">
        <v>363</v>
      </c>
      <c r="J1038" s="18" t="s">
        <v>363</v>
      </c>
      <c r="K1038" s="18" t="s">
        <v>363</v>
      </c>
      <c r="L1038" s="18" t="s">
        <v>363</v>
      </c>
      <c r="M1038" s="18" t="s">
        <v>253</v>
      </c>
      <c r="N1038" s="56">
        <v>74</v>
      </c>
      <c r="O1038" s="18" t="s">
        <v>1453</v>
      </c>
      <c r="P1038" s="18" t="s">
        <v>261</v>
      </c>
      <c r="Q1038" s="18" t="s">
        <v>254</v>
      </c>
      <c r="R1038" s="24" t="s">
        <v>257</v>
      </c>
      <c r="S1038" s="24" t="s">
        <v>257</v>
      </c>
      <c r="T1038" s="26" t="s">
        <v>917</v>
      </c>
      <c r="U1038" s="26" t="s">
        <v>595</v>
      </c>
      <c r="V1038" s="26" t="s">
        <v>1455</v>
      </c>
      <c r="W1038" s="26" t="s">
        <v>1456</v>
      </c>
      <c r="X1038" s="18" t="s">
        <v>1454</v>
      </c>
      <c r="Y1038" s="18">
        <v>50</v>
      </c>
      <c r="Z1038" s="18" t="s">
        <v>599</v>
      </c>
      <c r="AA1038" s="18">
        <v>50</v>
      </c>
      <c r="AB1038" s="57" t="s">
        <v>257</v>
      </c>
      <c r="AC1038" s="18" t="s">
        <v>595</v>
      </c>
      <c r="AD1038" s="18" t="s">
        <v>595</v>
      </c>
      <c r="AE1038" s="18" t="s">
        <v>595</v>
      </c>
      <c r="AF1038" s="18" t="s">
        <v>595</v>
      </c>
      <c r="AG1038" s="18" t="s">
        <v>595</v>
      </c>
      <c r="AH1038" s="18" t="s">
        <v>595</v>
      </c>
      <c r="AI1038" s="18" t="s">
        <v>595</v>
      </c>
      <c r="AJ1038" s="18" t="s">
        <v>595</v>
      </c>
      <c r="AK1038" s="18" t="s">
        <v>595</v>
      </c>
      <c r="AL1038" s="18" t="s">
        <v>1457</v>
      </c>
      <c r="AM1038" s="18"/>
      <c r="AN1038" s="18"/>
      <c r="AO1038" s="18"/>
      <c r="AP1038" s="18"/>
      <c r="AQ1038" s="18"/>
      <c r="AR1038" s="18"/>
      <c r="AS1038" s="18"/>
      <c r="AT1038" s="18"/>
      <c r="AU1038" s="18"/>
      <c r="AV1038" s="18"/>
      <c r="AW1038" s="18"/>
      <c r="AX1038" s="18"/>
      <c r="AY1038" s="18"/>
      <c r="AZ1038" s="18"/>
      <c r="BA1038" s="18"/>
      <c r="BB1038" s="18"/>
      <c r="BC1038" s="18"/>
      <c r="BD1038" s="18"/>
      <c r="BE1038" s="18"/>
      <c r="BF1038" s="18"/>
      <c r="BG1038" s="18"/>
      <c r="BH1038" s="18"/>
      <c r="BI1038" s="18"/>
      <c r="BJ1038" s="18"/>
      <c r="BK1038" s="18"/>
      <c r="BL1038" s="18"/>
      <c r="BM1038" s="18"/>
      <c r="BN1038" s="18"/>
      <c r="BO1038" s="18"/>
      <c r="BP1038" s="18"/>
      <c r="BQ1038" s="18"/>
      <c r="BR1038" s="18"/>
      <c r="BS1038" s="18"/>
      <c r="BT1038" s="18"/>
      <c r="BU1038" s="18"/>
      <c r="BV1038" s="18"/>
      <c r="BW1038" s="18"/>
      <c r="BX1038" s="18"/>
      <c r="BY1038" s="18"/>
      <c r="BZ1038" s="18"/>
      <c r="CA1038" s="18"/>
      <c r="CB1038" s="18"/>
      <c r="CC1038" s="18"/>
      <c r="CD1038" s="18"/>
      <c r="CE1038" s="18"/>
      <c r="CF1038" s="18"/>
      <c r="CG1038" s="18"/>
      <c r="CH1038" s="18"/>
      <c r="CI1038" s="18"/>
      <c r="CJ1038" s="18"/>
      <c r="CK1038" s="18"/>
      <c r="CL1038" s="18"/>
      <c r="CM1038" s="18"/>
      <c r="CN1038" s="18"/>
      <c r="CO1038" s="18"/>
      <c r="CP1038" s="18"/>
      <c r="CQ1038" s="18"/>
      <c r="CR1038" s="18"/>
      <c r="CS1038" s="18"/>
      <c r="CT1038" s="18"/>
      <c r="CU1038" s="18"/>
      <c r="CV1038" s="18"/>
      <c r="CW1038" s="18"/>
      <c r="CX1038" s="18"/>
      <c r="CY1038" s="18"/>
      <c r="CZ1038" s="18"/>
      <c r="DA1038" s="18"/>
      <c r="DB1038" s="18"/>
      <c r="DC1038" s="18"/>
      <c r="DD1038" s="18"/>
      <c r="DE1038" s="18"/>
      <c r="DF1038" s="18"/>
      <c r="DG1038" s="18"/>
      <c r="DH1038" s="18"/>
      <c r="DI1038" s="18"/>
      <c r="DJ1038" s="18"/>
      <c r="DK1038" s="18"/>
      <c r="DL1038" s="18"/>
      <c r="DM1038" s="18"/>
      <c r="DN1038" s="18"/>
      <c r="DO1038" s="18"/>
      <c r="DP1038" s="18">
        <v>0</v>
      </c>
      <c r="DQ1038" s="18">
        <v>1</v>
      </c>
      <c r="DR1038" s="18">
        <v>1</v>
      </c>
      <c r="DS1038" s="18"/>
      <c r="DT1038" s="18"/>
      <c r="DU1038" s="18"/>
      <c r="DV1038" s="18"/>
      <c r="DW1038" s="18"/>
      <c r="DX1038" s="18"/>
      <c r="DY1038" s="18"/>
      <c r="DZ1038" s="18"/>
      <c r="EA1038" s="18"/>
      <c r="EB1038" s="18"/>
      <c r="EC1038" s="18"/>
      <c r="ED1038" s="18"/>
      <c r="EE1038" s="18"/>
      <c r="EF1038" s="18"/>
      <c r="EG1038" s="18"/>
      <c r="EH1038" s="18" t="s">
        <v>1458</v>
      </c>
      <c r="EI1038" s="18" cm="1">
        <f t="array" ref="EI1038">IF(SUMPRODUCT(--(DO1038:DS1038&lt;&gt;""))=0, 0,1)</f>
        <v>1</v>
      </c>
      <c r="EJ1038" s="18" cm="1">
        <f t="array" ref="EJ1038">IF(SUMPRODUCT(--(DT1038:EG1038&lt;&gt;""))=0, 0,1)</f>
        <v>0</v>
      </c>
      <c r="EK1038" s="18" cm="1">
        <f t="array" ref="EK1038">IF(SUMPRODUCT(--(EC1038:EG1038&lt;&gt;""))=0, 0,1)</f>
        <v>0</v>
      </c>
      <c r="EL1038" s="18" cm="1">
        <f t="array" ref="EL1038">IF(SUMPRODUCT(--(EE1038:EG1038&lt;&gt;""))=0, 0,1)</f>
        <v>0</v>
      </c>
      <c r="EM1038" s="18">
        <f t="shared" si="235"/>
        <v>1</v>
      </c>
      <c r="EN1038" s="18">
        <f t="shared" si="236"/>
        <v>1</v>
      </c>
      <c r="EO1038" s="18" t="str">
        <f t="shared" si="237"/>
        <v>NA</v>
      </c>
      <c r="EP1038" s="18" t="str">
        <f t="shared" si="238"/>
        <v>NA</v>
      </c>
      <c r="EQ1038" s="18" t="str">
        <f t="shared" si="239"/>
        <v>NA</v>
      </c>
      <c r="ER1038" s="58" t="s">
        <v>2080</v>
      </c>
      <c r="ES1038" s="59">
        <v>43692</v>
      </c>
      <c r="ET1038" s="18" t="s">
        <v>1459</v>
      </c>
      <c r="EU1038" s="18" t="s">
        <v>1452</v>
      </c>
    </row>
    <row r="1039" spans="1:151" ht="15.75" customHeight="1" x14ac:dyDescent="0.2">
      <c r="A1039" s="5" t="s">
        <v>381</v>
      </c>
      <c r="B1039" s="24" t="s">
        <v>1451</v>
      </c>
      <c r="C1039" s="26">
        <v>1</v>
      </c>
      <c r="D1039" s="18" t="s">
        <v>1460</v>
      </c>
      <c r="E1039" s="18" t="s">
        <v>257</v>
      </c>
      <c r="F1039" s="18" t="s">
        <v>553</v>
      </c>
      <c r="G1039" s="18" t="s">
        <v>1469</v>
      </c>
      <c r="H1039" s="18" t="s">
        <v>1470</v>
      </c>
      <c r="I1039" s="18" t="s">
        <v>363</v>
      </c>
      <c r="J1039" s="18" t="s">
        <v>363</v>
      </c>
      <c r="K1039" s="18" t="s">
        <v>363</v>
      </c>
      <c r="L1039" s="18" t="s">
        <v>363</v>
      </c>
      <c r="M1039" s="18" t="s">
        <v>253</v>
      </c>
      <c r="N1039" s="56">
        <v>74</v>
      </c>
      <c r="O1039" s="18" t="s">
        <v>1453</v>
      </c>
      <c r="P1039" s="18" t="s">
        <v>261</v>
      </c>
      <c r="Q1039" s="18" t="s">
        <v>254</v>
      </c>
      <c r="R1039" s="24" t="s">
        <v>257</v>
      </c>
      <c r="S1039" s="24" t="s">
        <v>257</v>
      </c>
      <c r="T1039" s="26" t="s">
        <v>917</v>
      </c>
      <c r="U1039" s="26" t="s">
        <v>595</v>
      </c>
      <c r="V1039" s="26" t="s">
        <v>1455</v>
      </c>
      <c r="W1039" s="26" t="s">
        <v>1456</v>
      </c>
      <c r="X1039" s="18" t="s">
        <v>1460</v>
      </c>
      <c r="Y1039" s="18">
        <v>50</v>
      </c>
      <c r="Z1039" s="18" t="s">
        <v>599</v>
      </c>
      <c r="AA1039" s="18">
        <v>50</v>
      </c>
      <c r="AB1039" s="57" t="s">
        <v>257</v>
      </c>
      <c r="AC1039" s="18" t="s">
        <v>595</v>
      </c>
      <c r="AD1039" s="18" t="s">
        <v>595</v>
      </c>
      <c r="AE1039" s="18" t="s">
        <v>595</v>
      </c>
      <c r="AF1039" s="18" t="s">
        <v>595</v>
      </c>
      <c r="AG1039" s="18" t="s">
        <v>595</v>
      </c>
      <c r="AH1039" s="18" t="s">
        <v>595</v>
      </c>
      <c r="AI1039" s="18" t="s">
        <v>595</v>
      </c>
      <c r="AJ1039" s="18" t="s">
        <v>595</v>
      </c>
      <c r="AK1039" s="18" t="s">
        <v>595</v>
      </c>
      <c r="AL1039" s="18" t="s">
        <v>1457</v>
      </c>
      <c r="AM1039" s="18"/>
      <c r="AN1039" s="18"/>
      <c r="AO1039" s="18"/>
      <c r="AP1039" s="18"/>
      <c r="AQ1039" s="18"/>
      <c r="AR1039" s="18"/>
      <c r="AS1039" s="18"/>
      <c r="AT1039" s="18"/>
      <c r="AU1039" s="18"/>
      <c r="AV1039" s="18"/>
      <c r="AW1039" s="18"/>
      <c r="AX1039" s="18"/>
      <c r="AY1039" s="18"/>
      <c r="AZ1039" s="18"/>
      <c r="BA1039" s="18"/>
      <c r="BB1039" s="18"/>
      <c r="BC1039" s="18"/>
      <c r="BD1039" s="18"/>
      <c r="BE1039" s="18"/>
      <c r="BF1039" s="18"/>
      <c r="BG1039" s="18"/>
      <c r="BH1039" s="18"/>
      <c r="BI1039" s="18"/>
      <c r="BJ1039" s="18"/>
      <c r="BK1039" s="18"/>
      <c r="BL1039" s="18"/>
      <c r="BM1039" s="18"/>
      <c r="BN1039" s="18"/>
      <c r="BO1039" s="18"/>
      <c r="BP1039" s="18"/>
      <c r="BQ1039" s="18"/>
      <c r="BR1039" s="18"/>
      <c r="BS1039" s="18"/>
      <c r="BT1039" s="18"/>
      <c r="BU1039" s="18"/>
      <c r="BV1039" s="18"/>
      <c r="BW1039" s="18"/>
      <c r="BX1039" s="18"/>
      <c r="BY1039" s="18"/>
      <c r="BZ1039" s="18"/>
      <c r="CA1039" s="18"/>
      <c r="CB1039" s="18"/>
      <c r="CC1039" s="18"/>
      <c r="CD1039" s="18"/>
      <c r="CE1039" s="18"/>
      <c r="CF1039" s="18"/>
      <c r="CG1039" s="18"/>
      <c r="CH1039" s="18"/>
      <c r="CI1039" s="18"/>
      <c r="CJ1039" s="18"/>
      <c r="CK1039" s="18"/>
      <c r="CL1039" s="18"/>
      <c r="CM1039" s="18"/>
      <c r="CN1039" s="18"/>
      <c r="CO1039" s="18"/>
      <c r="CP1039" s="18"/>
      <c r="CQ1039" s="18"/>
      <c r="CR1039" s="18"/>
      <c r="CS1039" s="18"/>
      <c r="CT1039" s="18"/>
      <c r="CU1039" s="18"/>
      <c r="CV1039" s="18"/>
      <c r="CW1039" s="18"/>
      <c r="CX1039" s="18"/>
      <c r="CY1039" s="18"/>
      <c r="CZ1039" s="18"/>
      <c r="DA1039" s="18"/>
      <c r="DB1039" s="18"/>
      <c r="DC1039" s="18"/>
      <c r="DD1039" s="18"/>
      <c r="DE1039" s="18"/>
      <c r="DF1039" s="18"/>
      <c r="DG1039" s="18"/>
      <c r="DH1039" s="18"/>
      <c r="DI1039" s="18"/>
      <c r="DJ1039" s="18"/>
      <c r="DK1039" s="18"/>
      <c r="DL1039" s="18"/>
      <c r="DM1039" s="18"/>
      <c r="DN1039" s="18"/>
      <c r="DO1039" s="18"/>
      <c r="DP1039" s="18">
        <v>1</v>
      </c>
      <c r="DQ1039" s="18">
        <v>1</v>
      </c>
      <c r="DR1039" s="18">
        <v>0</v>
      </c>
      <c r="DS1039" s="18"/>
      <c r="DT1039" s="18"/>
      <c r="DU1039" s="18"/>
      <c r="DV1039" s="18"/>
      <c r="DW1039" s="18"/>
      <c r="DX1039" s="18"/>
      <c r="DY1039" s="18"/>
      <c r="DZ1039" s="18"/>
      <c r="EA1039" s="18"/>
      <c r="EB1039" s="18"/>
      <c r="EC1039" s="18"/>
      <c r="ED1039" s="18"/>
      <c r="EE1039" s="18"/>
      <c r="EF1039" s="18"/>
      <c r="EG1039" s="18"/>
      <c r="EH1039" s="18" t="s">
        <v>1458</v>
      </c>
      <c r="EI1039" s="18" cm="1">
        <f t="array" ref="EI1039">IF(SUMPRODUCT(--(DO1039:DS1039&lt;&gt;""))=0, 0,1)</f>
        <v>1</v>
      </c>
      <c r="EJ1039" s="18" cm="1">
        <f t="array" ref="EJ1039">IF(SUMPRODUCT(--(DT1039:EG1039&lt;&gt;""))=0, 0,1)</f>
        <v>0</v>
      </c>
      <c r="EK1039" s="18" cm="1">
        <f t="array" ref="EK1039">IF(SUMPRODUCT(--(EC1039:EG1039&lt;&gt;""))=0, 0,1)</f>
        <v>0</v>
      </c>
      <c r="EL1039" s="18" cm="1">
        <f t="array" ref="EL1039">IF(SUMPRODUCT(--(EE1039:EG1039&lt;&gt;""))=0, 0,1)</f>
        <v>0</v>
      </c>
      <c r="EM1039" s="18">
        <f t="shared" si="235"/>
        <v>1</v>
      </c>
      <c r="EN1039" s="18">
        <f t="shared" si="236"/>
        <v>1</v>
      </c>
      <c r="EO1039" s="18" t="str">
        <f t="shared" si="237"/>
        <v>NA</v>
      </c>
      <c r="EP1039" s="18" t="str">
        <f t="shared" si="238"/>
        <v>NA</v>
      </c>
      <c r="EQ1039" s="18" t="str">
        <f t="shared" si="239"/>
        <v>NA</v>
      </c>
      <c r="ER1039" s="58" t="s">
        <v>2080</v>
      </c>
      <c r="ES1039" s="59">
        <v>43692</v>
      </c>
      <c r="ET1039" s="18" t="s">
        <v>1459</v>
      </c>
      <c r="EU1039" s="18" t="s">
        <v>1452</v>
      </c>
    </row>
    <row r="1040" spans="1:151" ht="15.75" customHeight="1" x14ac:dyDescent="0.2">
      <c r="A1040" s="5" t="s">
        <v>381</v>
      </c>
      <c r="B1040" s="24" t="s">
        <v>1451</v>
      </c>
      <c r="C1040" s="26">
        <v>1</v>
      </c>
      <c r="D1040" s="18" t="s">
        <v>1461</v>
      </c>
      <c r="E1040" s="18" t="s">
        <v>257</v>
      </c>
      <c r="F1040" s="18" t="s">
        <v>553</v>
      </c>
      <c r="G1040" s="18" t="s">
        <v>1469</v>
      </c>
      <c r="H1040" s="18" t="s">
        <v>1470</v>
      </c>
      <c r="I1040" s="18" t="s">
        <v>363</v>
      </c>
      <c r="J1040" s="18" t="s">
        <v>363</v>
      </c>
      <c r="K1040" s="18" t="s">
        <v>363</v>
      </c>
      <c r="L1040" s="18" t="s">
        <v>363</v>
      </c>
      <c r="M1040" s="18" t="s">
        <v>253</v>
      </c>
      <c r="N1040" s="56">
        <v>74</v>
      </c>
      <c r="O1040" s="18" t="s">
        <v>1453</v>
      </c>
      <c r="P1040" s="18" t="s">
        <v>261</v>
      </c>
      <c r="Q1040" s="18" t="s">
        <v>254</v>
      </c>
      <c r="R1040" s="24" t="s">
        <v>257</v>
      </c>
      <c r="S1040" s="24" t="s">
        <v>257</v>
      </c>
      <c r="T1040" s="26" t="s">
        <v>917</v>
      </c>
      <c r="U1040" s="26" t="s">
        <v>595</v>
      </c>
      <c r="V1040" s="26" t="s">
        <v>1455</v>
      </c>
      <c r="W1040" s="26" t="s">
        <v>1456</v>
      </c>
      <c r="X1040" s="18" t="s">
        <v>1461</v>
      </c>
      <c r="Y1040" s="18">
        <v>50</v>
      </c>
      <c r="Z1040" s="18" t="s">
        <v>599</v>
      </c>
      <c r="AA1040" s="18">
        <v>50</v>
      </c>
      <c r="AB1040" s="57" t="s">
        <v>257</v>
      </c>
      <c r="AC1040" s="18" t="s">
        <v>595</v>
      </c>
      <c r="AD1040" s="18" t="s">
        <v>595</v>
      </c>
      <c r="AE1040" s="18" t="s">
        <v>595</v>
      </c>
      <c r="AF1040" s="18" t="s">
        <v>595</v>
      </c>
      <c r="AG1040" s="18" t="s">
        <v>595</v>
      </c>
      <c r="AH1040" s="18" t="s">
        <v>595</v>
      </c>
      <c r="AI1040" s="18" t="s">
        <v>595</v>
      </c>
      <c r="AJ1040" s="18" t="s">
        <v>595</v>
      </c>
      <c r="AK1040" s="18" t="s">
        <v>595</v>
      </c>
      <c r="AL1040" s="18" t="s">
        <v>1457</v>
      </c>
      <c r="AM1040" s="18"/>
      <c r="AN1040" s="18"/>
      <c r="AO1040" s="18"/>
      <c r="AP1040" s="18"/>
      <c r="AQ1040" s="18"/>
      <c r="AR1040" s="18"/>
      <c r="AS1040" s="18"/>
      <c r="AT1040" s="18"/>
      <c r="AU1040" s="18"/>
      <c r="AV1040" s="18"/>
      <c r="AW1040" s="18"/>
      <c r="AX1040" s="18"/>
      <c r="AY1040" s="18"/>
      <c r="AZ1040" s="18"/>
      <c r="BA1040" s="18"/>
      <c r="BB1040" s="18"/>
      <c r="BC1040" s="18"/>
      <c r="BD1040" s="18"/>
      <c r="BE1040" s="18"/>
      <c r="BF1040" s="18"/>
      <c r="BG1040" s="18"/>
      <c r="BH1040" s="18"/>
      <c r="BI1040" s="18"/>
      <c r="BJ1040" s="18"/>
      <c r="BK1040" s="18"/>
      <c r="BL1040" s="18"/>
      <c r="BM1040" s="18"/>
      <c r="BN1040" s="18"/>
      <c r="BO1040" s="18"/>
      <c r="BP1040" s="18"/>
      <c r="BQ1040" s="18"/>
      <c r="BR1040" s="18"/>
      <c r="BS1040" s="18"/>
      <c r="BT1040" s="18"/>
      <c r="BU1040" s="18"/>
      <c r="BV1040" s="18"/>
      <c r="BW1040" s="18"/>
      <c r="BX1040" s="18"/>
      <c r="BY1040" s="18"/>
      <c r="BZ1040" s="18"/>
      <c r="CA1040" s="18"/>
      <c r="CB1040" s="18"/>
      <c r="CC1040" s="18"/>
      <c r="CD1040" s="18"/>
      <c r="CE1040" s="18"/>
      <c r="CF1040" s="18"/>
      <c r="CG1040" s="18"/>
      <c r="CH1040" s="18"/>
      <c r="CI1040" s="18"/>
      <c r="CJ1040" s="18"/>
      <c r="CK1040" s="18"/>
      <c r="CL1040" s="18"/>
      <c r="CM1040" s="18"/>
      <c r="CN1040" s="18"/>
      <c r="CO1040" s="18"/>
      <c r="CP1040" s="18"/>
      <c r="CQ1040" s="18"/>
      <c r="CR1040" s="18"/>
      <c r="CS1040" s="18"/>
      <c r="CT1040" s="18"/>
      <c r="CU1040" s="18"/>
      <c r="CV1040" s="18"/>
      <c r="CW1040" s="18"/>
      <c r="CX1040" s="18"/>
      <c r="CY1040" s="18"/>
      <c r="CZ1040" s="18"/>
      <c r="DA1040" s="18"/>
      <c r="DB1040" s="18"/>
      <c r="DC1040" s="18"/>
      <c r="DD1040" s="18"/>
      <c r="DE1040" s="18"/>
      <c r="DF1040" s="18"/>
      <c r="DG1040" s="18"/>
      <c r="DH1040" s="18"/>
      <c r="DI1040" s="18"/>
      <c r="DJ1040" s="18"/>
      <c r="DK1040" s="18"/>
      <c r="DL1040" s="18"/>
      <c r="DM1040" s="18"/>
      <c r="DN1040" s="18"/>
      <c r="DO1040" s="18"/>
      <c r="DP1040" s="18">
        <v>1</v>
      </c>
      <c r="DQ1040" s="18">
        <v>1</v>
      </c>
      <c r="DR1040" s="18">
        <v>0</v>
      </c>
      <c r="DS1040" s="18"/>
      <c r="DT1040" s="18"/>
      <c r="DU1040" s="18"/>
      <c r="DV1040" s="18"/>
      <c r="DW1040" s="18"/>
      <c r="DX1040" s="18"/>
      <c r="DY1040" s="18"/>
      <c r="DZ1040" s="18"/>
      <c r="EA1040" s="18"/>
      <c r="EB1040" s="18"/>
      <c r="EC1040" s="18"/>
      <c r="ED1040" s="18"/>
      <c r="EE1040" s="18"/>
      <c r="EF1040" s="18"/>
      <c r="EG1040" s="18"/>
      <c r="EH1040" s="18" t="s">
        <v>1458</v>
      </c>
      <c r="EI1040" s="18" cm="1">
        <f t="array" ref="EI1040">IF(SUMPRODUCT(--(DO1040:DS1040&lt;&gt;""))=0, 0,1)</f>
        <v>1</v>
      </c>
      <c r="EJ1040" s="18" cm="1">
        <f t="array" ref="EJ1040">IF(SUMPRODUCT(--(DT1040:EG1040&lt;&gt;""))=0, 0,1)</f>
        <v>0</v>
      </c>
      <c r="EK1040" s="18" cm="1">
        <f t="array" ref="EK1040">IF(SUMPRODUCT(--(EC1040:EG1040&lt;&gt;""))=0, 0,1)</f>
        <v>0</v>
      </c>
      <c r="EL1040" s="18" cm="1">
        <f t="array" ref="EL1040">IF(SUMPRODUCT(--(EE1040:EG1040&lt;&gt;""))=0, 0,1)</f>
        <v>0</v>
      </c>
      <c r="EM1040" s="18">
        <f t="shared" si="235"/>
        <v>1</v>
      </c>
      <c r="EN1040" s="18">
        <f t="shared" si="236"/>
        <v>1</v>
      </c>
      <c r="EO1040" s="18" t="str">
        <f t="shared" si="237"/>
        <v>NA</v>
      </c>
      <c r="EP1040" s="18" t="str">
        <f t="shared" si="238"/>
        <v>NA</v>
      </c>
      <c r="EQ1040" s="18" t="str">
        <f t="shared" si="239"/>
        <v>NA</v>
      </c>
      <c r="ER1040" s="58" t="s">
        <v>2080</v>
      </c>
      <c r="ES1040" s="59">
        <v>43692</v>
      </c>
      <c r="ET1040" s="18" t="s">
        <v>1459</v>
      </c>
      <c r="EU1040" s="18" t="s">
        <v>1452</v>
      </c>
    </row>
    <row r="1041" spans="1:151" ht="15.75" customHeight="1" x14ac:dyDescent="0.2">
      <c r="A1041" s="5" t="s">
        <v>381</v>
      </c>
      <c r="B1041" s="24" t="s">
        <v>1451</v>
      </c>
      <c r="C1041" s="26">
        <v>1</v>
      </c>
      <c r="D1041" s="18" t="s">
        <v>1462</v>
      </c>
      <c r="E1041" s="18" t="s">
        <v>257</v>
      </c>
      <c r="F1041" s="18" t="s">
        <v>553</v>
      </c>
      <c r="G1041" s="18" t="s">
        <v>1469</v>
      </c>
      <c r="H1041" s="18" t="s">
        <v>1470</v>
      </c>
      <c r="I1041" s="18" t="s">
        <v>363</v>
      </c>
      <c r="J1041" s="18" t="s">
        <v>363</v>
      </c>
      <c r="K1041" s="18" t="s">
        <v>363</v>
      </c>
      <c r="L1041" s="18" t="s">
        <v>363</v>
      </c>
      <c r="M1041" s="18" t="s">
        <v>253</v>
      </c>
      <c r="N1041" s="56">
        <v>74</v>
      </c>
      <c r="O1041" s="18" t="s">
        <v>1453</v>
      </c>
      <c r="P1041" s="18" t="s">
        <v>261</v>
      </c>
      <c r="Q1041" s="18" t="s">
        <v>254</v>
      </c>
      <c r="R1041" s="24" t="s">
        <v>257</v>
      </c>
      <c r="S1041" s="24" t="s">
        <v>257</v>
      </c>
      <c r="T1041" s="26" t="s">
        <v>917</v>
      </c>
      <c r="U1041" s="26" t="s">
        <v>595</v>
      </c>
      <c r="V1041" s="26" t="s">
        <v>1455</v>
      </c>
      <c r="W1041" s="26" t="s">
        <v>1456</v>
      </c>
      <c r="X1041" s="18" t="s">
        <v>1462</v>
      </c>
      <c r="Y1041" s="18">
        <v>50</v>
      </c>
      <c r="Z1041" s="18" t="s">
        <v>599</v>
      </c>
      <c r="AA1041" s="18">
        <v>50</v>
      </c>
      <c r="AB1041" s="57" t="s">
        <v>257</v>
      </c>
      <c r="AC1041" s="18" t="s">
        <v>595</v>
      </c>
      <c r="AD1041" s="18" t="s">
        <v>595</v>
      </c>
      <c r="AE1041" s="18" t="s">
        <v>595</v>
      </c>
      <c r="AF1041" s="18" t="s">
        <v>595</v>
      </c>
      <c r="AG1041" s="18" t="s">
        <v>595</v>
      </c>
      <c r="AH1041" s="18" t="s">
        <v>595</v>
      </c>
      <c r="AI1041" s="18" t="s">
        <v>595</v>
      </c>
      <c r="AJ1041" s="18" t="s">
        <v>595</v>
      </c>
      <c r="AK1041" s="18" t="s">
        <v>595</v>
      </c>
      <c r="AL1041" s="18" t="s">
        <v>1457</v>
      </c>
      <c r="AM1041" s="18"/>
      <c r="AN1041" s="18"/>
      <c r="AO1041" s="18"/>
      <c r="AP1041" s="18"/>
      <c r="AQ1041" s="18"/>
      <c r="AR1041" s="18"/>
      <c r="AS1041" s="18"/>
      <c r="AT1041" s="18"/>
      <c r="AU1041" s="18"/>
      <c r="AV1041" s="18"/>
      <c r="AW1041" s="18"/>
      <c r="AX1041" s="18"/>
      <c r="AY1041" s="18"/>
      <c r="AZ1041" s="18"/>
      <c r="BA1041" s="18"/>
      <c r="BB1041" s="18"/>
      <c r="BC1041" s="18"/>
      <c r="BD1041" s="18"/>
      <c r="BE1041" s="18"/>
      <c r="BF1041" s="18"/>
      <c r="BG1041" s="18"/>
      <c r="BH1041" s="18"/>
      <c r="BI1041" s="18"/>
      <c r="BJ1041" s="18"/>
      <c r="BK1041" s="18"/>
      <c r="BL1041" s="18"/>
      <c r="BM1041" s="18"/>
      <c r="BN1041" s="18"/>
      <c r="BO1041" s="18"/>
      <c r="BP1041" s="18"/>
      <c r="BQ1041" s="18"/>
      <c r="BR1041" s="18"/>
      <c r="BS1041" s="18"/>
      <c r="BT1041" s="18"/>
      <c r="BU1041" s="18"/>
      <c r="BV1041" s="18"/>
      <c r="BW1041" s="18"/>
      <c r="BX1041" s="18"/>
      <c r="BY1041" s="18"/>
      <c r="BZ1041" s="18"/>
      <c r="CA1041" s="18"/>
      <c r="CB1041" s="18"/>
      <c r="CC1041" s="18"/>
      <c r="CD1041" s="18"/>
      <c r="CE1041" s="18"/>
      <c r="CF1041" s="18"/>
      <c r="CG1041" s="18"/>
      <c r="CH1041" s="18"/>
      <c r="CI1041" s="18"/>
      <c r="CJ1041" s="18"/>
      <c r="CK1041" s="18"/>
      <c r="CL1041" s="18"/>
      <c r="CM1041" s="18"/>
      <c r="CN1041" s="18"/>
      <c r="CO1041" s="18"/>
      <c r="CP1041" s="18"/>
      <c r="CQ1041" s="18"/>
      <c r="CR1041" s="18"/>
      <c r="CS1041" s="18"/>
      <c r="CT1041" s="18"/>
      <c r="CU1041" s="18"/>
      <c r="CV1041" s="18"/>
      <c r="CW1041" s="18"/>
      <c r="CX1041" s="18"/>
      <c r="CY1041" s="18"/>
      <c r="CZ1041" s="18"/>
      <c r="DA1041" s="18"/>
      <c r="DB1041" s="18"/>
      <c r="DC1041" s="18"/>
      <c r="DD1041" s="18"/>
      <c r="DE1041" s="18"/>
      <c r="DF1041" s="18"/>
      <c r="DG1041" s="18"/>
      <c r="DH1041" s="18"/>
      <c r="DI1041" s="18"/>
      <c r="DJ1041" s="18"/>
      <c r="DK1041" s="18"/>
      <c r="DL1041" s="18"/>
      <c r="DM1041" s="18"/>
      <c r="DN1041" s="18"/>
      <c r="DO1041" s="18"/>
      <c r="DP1041" s="18">
        <v>1</v>
      </c>
      <c r="DQ1041" s="18">
        <v>1</v>
      </c>
      <c r="DR1041" s="18">
        <v>0</v>
      </c>
      <c r="DS1041" s="18"/>
      <c r="DT1041" s="18"/>
      <c r="DU1041" s="18"/>
      <c r="DV1041" s="18"/>
      <c r="DW1041" s="18"/>
      <c r="DX1041" s="18"/>
      <c r="DY1041" s="18"/>
      <c r="DZ1041" s="18"/>
      <c r="EA1041" s="18"/>
      <c r="EB1041" s="18"/>
      <c r="EC1041" s="18"/>
      <c r="ED1041" s="18"/>
      <c r="EE1041" s="18"/>
      <c r="EF1041" s="18"/>
      <c r="EG1041" s="18"/>
      <c r="EH1041" s="18" t="s">
        <v>1458</v>
      </c>
      <c r="EI1041" s="18" cm="1">
        <f t="array" ref="EI1041">IF(SUMPRODUCT(--(DO1041:DS1041&lt;&gt;""))=0, 0,1)</f>
        <v>1</v>
      </c>
      <c r="EJ1041" s="18" cm="1">
        <f t="array" ref="EJ1041">IF(SUMPRODUCT(--(DT1041:EG1041&lt;&gt;""))=0, 0,1)</f>
        <v>0</v>
      </c>
      <c r="EK1041" s="18" cm="1">
        <f t="array" ref="EK1041">IF(SUMPRODUCT(--(EC1041:EG1041&lt;&gt;""))=0, 0,1)</f>
        <v>0</v>
      </c>
      <c r="EL1041" s="18" cm="1">
        <f t="array" ref="EL1041">IF(SUMPRODUCT(--(EE1041:EG1041&lt;&gt;""))=0, 0,1)</f>
        <v>0</v>
      </c>
      <c r="EM1041" s="18">
        <f t="shared" si="235"/>
        <v>1</v>
      </c>
      <c r="EN1041" s="18">
        <f t="shared" si="236"/>
        <v>1</v>
      </c>
      <c r="EO1041" s="18" t="str">
        <f t="shared" si="237"/>
        <v>NA</v>
      </c>
      <c r="EP1041" s="18" t="str">
        <f t="shared" si="238"/>
        <v>NA</v>
      </c>
      <c r="EQ1041" s="18" t="str">
        <f t="shared" si="239"/>
        <v>NA</v>
      </c>
      <c r="ER1041" s="58" t="s">
        <v>2080</v>
      </c>
      <c r="ES1041" s="59">
        <v>43692</v>
      </c>
      <c r="ET1041" s="18" t="s">
        <v>1459</v>
      </c>
      <c r="EU1041" s="18" t="s">
        <v>1452</v>
      </c>
    </row>
    <row r="1042" spans="1:151" ht="15.75" customHeight="1" x14ac:dyDescent="0.2">
      <c r="A1042" s="5" t="s">
        <v>381</v>
      </c>
      <c r="B1042" s="24" t="s">
        <v>1451</v>
      </c>
      <c r="C1042" s="26">
        <v>1</v>
      </c>
      <c r="D1042" s="18" t="s">
        <v>1454</v>
      </c>
      <c r="E1042" s="18" t="s">
        <v>257</v>
      </c>
      <c r="F1042" s="18" t="s">
        <v>553</v>
      </c>
      <c r="G1042" s="18" t="s">
        <v>771</v>
      </c>
      <c r="H1042" s="18" t="s">
        <v>807</v>
      </c>
      <c r="I1042" s="18" t="s">
        <v>363</v>
      </c>
      <c r="J1042" s="18" t="s">
        <v>363</v>
      </c>
      <c r="K1042" s="18" t="s">
        <v>363</v>
      </c>
      <c r="L1042" s="18" t="s">
        <v>363</v>
      </c>
      <c r="M1042" s="18" t="s">
        <v>253</v>
      </c>
      <c r="N1042" s="56">
        <v>74</v>
      </c>
      <c r="O1042" s="18" t="s">
        <v>1453</v>
      </c>
      <c r="P1042" s="18" t="s">
        <v>261</v>
      </c>
      <c r="Q1042" s="18" t="s">
        <v>254</v>
      </c>
      <c r="R1042" s="24" t="s">
        <v>257</v>
      </c>
      <c r="S1042" s="24" t="s">
        <v>257</v>
      </c>
      <c r="T1042" s="26" t="s">
        <v>917</v>
      </c>
      <c r="U1042" s="26" t="s">
        <v>595</v>
      </c>
      <c r="V1042" s="26" t="s">
        <v>1455</v>
      </c>
      <c r="W1042" s="26" t="s">
        <v>1456</v>
      </c>
      <c r="X1042" s="18" t="s">
        <v>1454</v>
      </c>
      <c r="Y1042" s="18">
        <v>50</v>
      </c>
      <c r="Z1042" s="18" t="s">
        <v>599</v>
      </c>
      <c r="AA1042" s="18">
        <v>50</v>
      </c>
      <c r="AB1042" s="57" t="s">
        <v>257</v>
      </c>
      <c r="AC1042" s="18" t="s">
        <v>595</v>
      </c>
      <c r="AD1042" s="18" t="s">
        <v>595</v>
      </c>
      <c r="AE1042" s="18" t="s">
        <v>595</v>
      </c>
      <c r="AF1042" s="18" t="s">
        <v>595</v>
      </c>
      <c r="AG1042" s="18" t="s">
        <v>595</v>
      </c>
      <c r="AH1042" s="18" t="s">
        <v>595</v>
      </c>
      <c r="AI1042" s="18" t="s">
        <v>595</v>
      </c>
      <c r="AJ1042" s="18" t="s">
        <v>595</v>
      </c>
      <c r="AK1042" s="18" t="s">
        <v>595</v>
      </c>
      <c r="AL1042" s="18" t="s">
        <v>1457</v>
      </c>
      <c r="AM1042" s="18"/>
      <c r="AN1042" s="18"/>
      <c r="AO1042" s="18"/>
      <c r="AP1042" s="18"/>
      <c r="AQ1042" s="18"/>
      <c r="AR1042" s="18"/>
      <c r="AS1042" s="18"/>
      <c r="AT1042" s="18"/>
      <c r="AU1042" s="18"/>
      <c r="AV1042" s="18"/>
      <c r="AW1042" s="18"/>
      <c r="AX1042" s="18"/>
      <c r="AY1042" s="18"/>
      <c r="AZ1042" s="18"/>
      <c r="BA1042" s="18"/>
      <c r="BB1042" s="18"/>
      <c r="BC1042" s="18"/>
      <c r="BD1042" s="18"/>
      <c r="BE1042" s="18"/>
      <c r="BF1042" s="18"/>
      <c r="BG1042" s="18"/>
      <c r="BH1042" s="18"/>
      <c r="BI1042" s="18"/>
      <c r="BJ1042" s="18"/>
      <c r="BK1042" s="18"/>
      <c r="BL1042" s="18"/>
      <c r="BM1042" s="18"/>
      <c r="BN1042" s="18"/>
      <c r="BO1042" s="18"/>
      <c r="BP1042" s="18"/>
      <c r="BQ1042" s="18"/>
      <c r="BR1042" s="18"/>
      <c r="BS1042" s="18"/>
      <c r="BT1042" s="18"/>
      <c r="BU1042" s="18"/>
      <c r="BV1042" s="18"/>
      <c r="BW1042" s="18"/>
      <c r="BX1042" s="18"/>
      <c r="BY1042" s="18"/>
      <c r="BZ1042" s="18"/>
      <c r="CA1042" s="18"/>
      <c r="CB1042" s="18"/>
      <c r="CC1042" s="18"/>
      <c r="CD1042" s="18"/>
      <c r="CE1042" s="18"/>
      <c r="CF1042" s="18"/>
      <c r="CG1042" s="18"/>
      <c r="CH1042" s="18"/>
      <c r="CI1042" s="18"/>
      <c r="CJ1042" s="18"/>
      <c r="CK1042" s="18"/>
      <c r="CL1042" s="18"/>
      <c r="CM1042" s="18"/>
      <c r="CN1042" s="18"/>
      <c r="CO1042" s="18"/>
      <c r="CP1042" s="18"/>
      <c r="CQ1042" s="18"/>
      <c r="CR1042" s="18"/>
      <c r="CS1042" s="18"/>
      <c r="CT1042" s="18"/>
      <c r="CU1042" s="18"/>
      <c r="CV1042" s="18"/>
      <c r="CW1042" s="18"/>
      <c r="CX1042" s="18"/>
      <c r="CY1042" s="18"/>
      <c r="CZ1042" s="18"/>
      <c r="DA1042" s="18"/>
      <c r="DB1042" s="18"/>
      <c r="DC1042" s="18"/>
      <c r="DD1042" s="18"/>
      <c r="DE1042" s="18"/>
      <c r="DF1042" s="18"/>
      <c r="DG1042" s="18"/>
      <c r="DH1042" s="18"/>
      <c r="DI1042" s="18"/>
      <c r="DJ1042" s="18"/>
      <c r="DK1042" s="18"/>
      <c r="DL1042" s="18"/>
      <c r="DM1042" s="18"/>
      <c r="DN1042" s="18"/>
      <c r="DO1042" s="18"/>
      <c r="DP1042" s="18">
        <v>0</v>
      </c>
      <c r="DQ1042" s="18">
        <v>0</v>
      </c>
      <c r="DR1042" s="18">
        <v>1</v>
      </c>
      <c r="DS1042" s="18"/>
      <c r="DT1042" s="18"/>
      <c r="DU1042" s="18"/>
      <c r="DV1042" s="18"/>
      <c r="DW1042" s="18"/>
      <c r="DX1042" s="18"/>
      <c r="DY1042" s="18"/>
      <c r="DZ1042" s="18"/>
      <c r="EA1042" s="18"/>
      <c r="EB1042" s="18"/>
      <c r="EC1042" s="18"/>
      <c r="ED1042" s="18"/>
      <c r="EE1042" s="18"/>
      <c r="EF1042" s="18"/>
      <c r="EG1042" s="18"/>
      <c r="EH1042" s="18" t="s">
        <v>1458</v>
      </c>
      <c r="EI1042" s="18" cm="1">
        <f t="array" ref="EI1042">IF(SUMPRODUCT(--(DO1042:DS1042&lt;&gt;""))=0, 0,1)</f>
        <v>1</v>
      </c>
      <c r="EJ1042" s="18" cm="1">
        <f t="array" ref="EJ1042">IF(SUMPRODUCT(--(DT1042:EG1042&lt;&gt;""))=0, 0,1)</f>
        <v>0</v>
      </c>
      <c r="EK1042" s="18" cm="1">
        <f t="array" ref="EK1042">IF(SUMPRODUCT(--(EC1042:EG1042&lt;&gt;""))=0, 0,1)</f>
        <v>0</v>
      </c>
      <c r="EL1042" s="18" cm="1">
        <f t="array" ref="EL1042">IF(SUMPRODUCT(--(EE1042:EG1042&lt;&gt;""))=0, 0,1)</f>
        <v>0</v>
      </c>
      <c r="EM1042" s="18">
        <f t="shared" si="235"/>
        <v>1</v>
      </c>
      <c r="EN1042" s="18">
        <f t="shared" si="236"/>
        <v>1</v>
      </c>
      <c r="EO1042" s="18" t="str">
        <f t="shared" si="237"/>
        <v>NA</v>
      </c>
      <c r="EP1042" s="18" t="str">
        <f t="shared" si="238"/>
        <v>NA</v>
      </c>
      <c r="EQ1042" s="18" t="str">
        <f t="shared" si="239"/>
        <v>NA</v>
      </c>
      <c r="ER1042" s="58" t="s">
        <v>2080</v>
      </c>
      <c r="ES1042" s="59">
        <v>43692</v>
      </c>
      <c r="ET1042" s="18" t="s">
        <v>1459</v>
      </c>
      <c r="EU1042" s="18" t="s">
        <v>1452</v>
      </c>
    </row>
    <row r="1043" spans="1:151" ht="15.75" customHeight="1" x14ac:dyDescent="0.2">
      <c r="A1043" s="5" t="s">
        <v>381</v>
      </c>
      <c r="B1043" s="24" t="s">
        <v>1451</v>
      </c>
      <c r="C1043" s="26">
        <v>1</v>
      </c>
      <c r="D1043" s="18" t="s">
        <v>1460</v>
      </c>
      <c r="E1043" s="18" t="s">
        <v>257</v>
      </c>
      <c r="F1043" s="18" t="s">
        <v>553</v>
      </c>
      <c r="G1043" s="18" t="s">
        <v>771</v>
      </c>
      <c r="H1043" s="18" t="s">
        <v>807</v>
      </c>
      <c r="I1043" s="18" t="s">
        <v>363</v>
      </c>
      <c r="J1043" s="18" t="s">
        <v>363</v>
      </c>
      <c r="K1043" s="18" t="s">
        <v>363</v>
      </c>
      <c r="L1043" s="18" t="s">
        <v>363</v>
      </c>
      <c r="M1043" s="18" t="s">
        <v>253</v>
      </c>
      <c r="N1043" s="56">
        <v>74</v>
      </c>
      <c r="O1043" s="18" t="s">
        <v>1453</v>
      </c>
      <c r="P1043" s="18" t="s">
        <v>261</v>
      </c>
      <c r="Q1043" s="18" t="s">
        <v>254</v>
      </c>
      <c r="R1043" s="24" t="s">
        <v>257</v>
      </c>
      <c r="S1043" s="24" t="s">
        <v>257</v>
      </c>
      <c r="T1043" s="26" t="s">
        <v>917</v>
      </c>
      <c r="U1043" s="26" t="s">
        <v>595</v>
      </c>
      <c r="V1043" s="26" t="s">
        <v>1455</v>
      </c>
      <c r="W1043" s="26" t="s">
        <v>1456</v>
      </c>
      <c r="X1043" s="18" t="s">
        <v>1460</v>
      </c>
      <c r="Y1043" s="18">
        <v>50</v>
      </c>
      <c r="Z1043" s="18" t="s">
        <v>599</v>
      </c>
      <c r="AA1043" s="18">
        <v>50</v>
      </c>
      <c r="AB1043" s="57" t="s">
        <v>257</v>
      </c>
      <c r="AC1043" s="18" t="s">
        <v>595</v>
      </c>
      <c r="AD1043" s="18" t="s">
        <v>595</v>
      </c>
      <c r="AE1043" s="18" t="s">
        <v>595</v>
      </c>
      <c r="AF1043" s="18" t="s">
        <v>595</v>
      </c>
      <c r="AG1043" s="18" t="s">
        <v>595</v>
      </c>
      <c r="AH1043" s="18" t="s">
        <v>595</v>
      </c>
      <c r="AI1043" s="18" t="s">
        <v>595</v>
      </c>
      <c r="AJ1043" s="18" t="s">
        <v>595</v>
      </c>
      <c r="AK1043" s="18" t="s">
        <v>595</v>
      </c>
      <c r="AL1043" s="18" t="s">
        <v>1457</v>
      </c>
      <c r="AM1043" s="18"/>
      <c r="AN1043" s="18"/>
      <c r="AO1043" s="18"/>
      <c r="AP1043" s="18"/>
      <c r="AQ1043" s="18"/>
      <c r="AR1043" s="18"/>
      <c r="AS1043" s="18"/>
      <c r="AT1043" s="18"/>
      <c r="AU1043" s="18"/>
      <c r="AV1043" s="18"/>
      <c r="AW1043" s="18"/>
      <c r="AX1043" s="18"/>
      <c r="AY1043" s="18"/>
      <c r="AZ1043" s="18"/>
      <c r="BA1043" s="18"/>
      <c r="BB1043" s="18"/>
      <c r="BC1043" s="18"/>
      <c r="BD1043" s="18"/>
      <c r="BE1043" s="18"/>
      <c r="BF1043" s="18"/>
      <c r="BG1043" s="18"/>
      <c r="BH1043" s="18"/>
      <c r="BI1043" s="18"/>
      <c r="BJ1043" s="18"/>
      <c r="BK1043" s="18"/>
      <c r="BL1043" s="18"/>
      <c r="BM1043" s="18"/>
      <c r="BN1043" s="18"/>
      <c r="BO1043" s="18"/>
      <c r="BP1043" s="18"/>
      <c r="BQ1043" s="18"/>
      <c r="BR1043" s="18"/>
      <c r="BS1043" s="18"/>
      <c r="BT1043" s="18"/>
      <c r="BU1043" s="18"/>
      <c r="BV1043" s="18"/>
      <c r="BW1043" s="18"/>
      <c r="BX1043" s="18"/>
      <c r="BY1043" s="18"/>
      <c r="BZ1043" s="18"/>
      <c r="CA1043" s="18"/>
      <c r="CB1043" s="18"/>
      <c r="CC1043" s="18"/>
      <c r="CD1043" s="18"/>
      <c r="CE1043" s="18"/>
      <c r="CF1043" s="18"/>
      <c r="CG1043" s="18"/>
      <c r="CH1043" s="18"/>
      <c r="CI1043" s="18"/>
      <c r="CJ1043" s="18"/>
      <c r="CK1043" s="18"/>
      <c r="CL1043" s="18"/>
      <c r="CM1043" s="18"/>
      <c r="CN1043" s="18"/>
      <c r="CO1043" s="18"/>
      <c r="CP1043" s="18"/>
      <c r="CQ1043" s="18"/>
      <c r="CR1043" s="18"/>
      <c r="CS1043" s="18"/>
      <c r="CT1043" s="18"/>
      <c r="CU1043" s="18"/>
      <c r="CV1043" s="18"/>
      <c r="CW1043" s="18"/>
      <c r="CX1043" s="18"/>
      <c r="CY1043" s="18"/>
      <c r="CZ1043" s="18"/>
      <c r="DA1043" s="18"/>
      <c r="DB1043" s="18"/>
      <c r="DC1043" s="18"/>
      <c r="DD1043" s="18"/>
      <c r="DE1043" s="18"/>
      <c r="DF1043" s="18"/>
      <c r="DG1043" s="18"/>
      <c r="DH1043" s="18"/>
      <c r="DI1043" s="18"/>
      <c r="DJ1043" s="18"/>
      <c r="DK1043" s="18"/>
      <c r="DL1043" s="18"/>
      <c r="DM1043" s="18"/>
      <c r="DN1043" s="18"/>
      <c r="DO1043" s="18"/>
      <c r="DP1043" s="18">
        <v>0</v>
      </c>
      <c r="DQ1043" s="18">
        <v>0</v>
      </c>
      <c r="DR1043" s="18">
        <v>1</v>
      </c>
      <c r="DS1043" s="18"/>
      <c r="DT1043" s="18"/>
      <c r="DU1043" s="18"/>
      <c r="DV1043" s="18"/>
      <c r="DW1043" s="18"/>
      <c r="DX1043" s="18"/>
      <c r="DY1043" s="18"/>
      <c r="DZ1043" s="18"/>
      <c r="EA1043" s="18"/>
      <c r="EB1043" s="18"/>
      <c r="EC1043" s="18"/>
      <c r="ED1043" s="18"/>
      <c r="EE1043" s="18"/>
      <c r="EF1043" s="18"/>
      <c r="EG1043" s="18"/>
      <c r="EH1043" s="18" t="s">
        <v>1458</v>
      </c>
      <c r="EI1043" s="18" cm="1">
        <f t="array" ref="EI1043">IF(SUMPRODUCT(--(DO1043:DS1043&lt;&gt;""))=0, 0,1)</f>
        <v>1</v>
      </c>
      <c r="EJ1043" s="18" cm="1">
        <f t="array" ref="EJ1043">IF(SUMPRODUCT(--(DT1043:EG1043&lt;&gt;""))=0, 0,1)</f>
        <v>0</v>
      </c>
      <c r="EK1043" s="18" cm="1">
        <f t="array" ref="EK1043">IF(SUMPRODUCT(--(EC1043:EG1043&lt;&gt;""))=0, 0,1)</f>
        <v>0</v>
      </c>
      <c r="EL1043" s="18" cm="1">
        <f t="array" ref="EL1043">IF(SUMPRODUCT(--(EE1043:EG1043&lt;&gt;""))=0, 0,1)</f>
        <v>0</v>
      </c>
      <c r="EM1043" s="18">
        <f t="shared" si="235"/>
        <v>1</v>
      </c>
      <c r="EN1043" s="18">
        <f t="shared" si="236"/>
        <v>1</v>
      </c>
      <c r="EO1043" s="18" t="str">
        <f t="shared" si="237"/>
        <v>NA</v>
      </c>
      <c r="EP1043" s="18" t="str">
        <f t="shared" si="238"/>
        <v>NA</v>
      </c>
      <c r="EQ1043" s="18" t="str">
        <f t="shared" si="239"/>
        <v>NA</v>
      </c>
      <c r="ER1043" s="58" t="s">
        <v>2080</v>
      </c>
      <c r="ES1043" s="59">
        <v>43692</v>
      </c>
      <c r="ET1043" s="18" t="s">
        <v>1459</v>
      </c>
      <c r="EU1043" s="18" t="s">
        <v>1452</v>
      </c>
    </row>
    <row r="1044" spans="1:151" ht="15.75" customHeight="1" x14ac:dyDescent="0.2">
      <c r="A1044" s="5" t="s">
        <v>381</v>
      </c>
      <c r="B1044" s="24" t="s">
        <v>1451</v>
      </c>
      <c r="C1044" s="26">
        <v>1</v>
      </c>
      <c r="D1044" s="18" t="s">
        <v>1461</v>
      </c>
      <c r="E1044" s="18" t="s">
        <v>257</v>
      </c>
      <c r="F1044" s="18" t="s">
        <v>553</v>
      </c>
      <c r="G1044" s="18" t="s">
        <v>771</v>
      </c>
      <c r="H1044" s="18" t="s">
        <v>807</v>
      </c>
      <c r="I1044" s="18" t="s">
        <v>363</v>
      </c>
      <c r="J1044" s="18" t="s">
        <v>363</v>
      </c>
      <c r="K1044" s="18" t="s">
        <v>363</v>
      </c>
      <c r="L1044" s="18" t="s">
        <v>363</v>
      </c>
      <c r="M1044" s="18" t="s">
        <v>253</v>
      </c>
      <c r="N1044" s="56">
        <v>74</v>
      </c>
      <c r="O1044" s="18" t="s">
        <v>1453</v>
      </c>
      <c r="P1044" s="18" t="s">
        <v>261</v>
      </c>
      <c r="Q1044" s="18" t="s">
        <v>254</v>
      </c>
      <c r="R1044" s="24" t="s">
        <v>257</v>
      </c>
      <c r="S1044" s="24" t="s">
        <v>257</v>
      </c>
      <c r="T1044" s="26" t="s">
        <v>917</v>
      </c>
      <c r="U1044" s="26" t="s">
        <v>595</v>
      </c>
      <c r="V1044" s="26" t="s">
        <v>1455</v>
      </c>
      <c r="W1044" s="26" t="s">
        <v>1456</v>
      </c>
      <c r="X1044" s="18" t="s">
        <v>1461</v>
      </c>
      <c r="Y1044" s="18">
        <v>50</v>
      </c>
      <c r="Z1044" s="18" t="s">
        <v>599</v>
      </c>
      <c r="AA1044" s="18">
        <v>50</v>
      </c>
      <c r="AB1044" s="57" t="s">
        <v>257</v>
      </c>
      <c r="AC1044" s="18" t="s">
        <v>595</v>
      </c>
      <c r="AD1044" s="18" t="s">
        <v>595</v>
      </c>
      <c r="AE1044" s="18" t="s">
        <v>595</v>
      </c>
      <c r="AF1044" s="18" t="s">
        <v>595</v>
      </c>
      <c r="AG1044" s="18" t="s">
        <v>595</v>
      </c>
      <c r="AH1044" s="18" t="s">
        <v>595</v>
      </c>
      <c r="AI1044" s="18" t="s">
        <v>595</v>
      </c>
      <c r="AJ1044" s="18" t="s">
        <v>595</v>
      </c>
      <c r="AK1044" s="18" t="s">
        <v>595</v>
      </c>
      <c r="AL1044" s="18" t="s">
        <v>1457</v>
      </c>
      <c r="AM1044" s="18"/>
      <c r="AN1044" s="18"/>
      <c r="AO1044" s="18"/>
      <c r="AP1044" s="18"/>
      <c r="AQ1044" s="18"/>
      <c r="AR1044" s="18"/>
      <c r="AS1044" s="18"/>
      <c r="AT1044" s="18"/>
      <c r="AU1044" s="18"/>
      <c r="AV1044" s="18"/>
      <c r="AW1044" s="18"/>
      <c r="AX1044" s="18"/>
      <c r="AY1044" s="18"/>
      <c r="AZ1044" s="18"/>
      <c r="BA1044" s="18"/>
      <c r="BB1044" s="18"/>
      <c r="BC1044" s="18"/>
      <c r="BD1044" s="18"/>
      <c r="BE1044" s="18"/>
      <c r="BF1044" s="18"/>
      <c r="BG1044" s="18"/>
      <c r="BH1044" s="18"/>
      <c r="BI1044" s="18"/>
      <c r="BJ1044" s="18"/>
      <c r="BK1044" s="18"/>
      <c r="BL1044" s="18"/>
      <c r="BM1044" s="18"/>
      <c r="BN1044" s="18"/>
      <c r="BO1044" s="18"/>
      <c r="BP1044" s="18"/>
      <c r="BQ1044" s="18"/>
      <c r="BR1044" s="18"/>
      <c r="BS1044" s="18"/>
      <c r="BT1044" s="18"/>
      <c r="BU1044" s="18"/>
      <c r="BV1044" s="18"/>
      <c r="BW1044" s="18"/>
      <c r="BX1044" s="18"/>
      <c r="BY1044" s="18"/>
      <c r="BZ1044" s="18"/>
      <c r="CA1044" s="18"/>
      <c r="CB1044" s="18"/>
      <c r="CC1044" s="18"/>
      <c r="CD1044" s="18"/>
      <c r="CE1044" s="18"/>
      <c r="CF1044" s="18"/>
      <c r="CG1044" s="18"/>
      <c r="CH1044" s="18"/>
      <c r="CI1044" s="18"/>
      <c r="CJ1044" s="18"/>
      <c r="CK1044" s="18"/>
      <c r="CL1044" s="18"/>
      <c r="CM1044" s="18"/>
      <c r="CN1044" s="18"/>
      <c r="CO1044" s="18"/>
      <c r="CP1044" s="18"/>
      <c r="CQ1044" s="18"/>
      <c r="CR1044" s="18"/>
      <c r="CS1044" s="18"/>
      <c r="CT1044" s="18"/>
      <c r="CU1044" s="18"/>
      <c r="CV1044" s="18"/>
      <c r="CW1044" s="18"/>
      <c r="CX1044" s="18"/>
      <c r="CY1044" s="18"/>
      <c r="CZ1044" s="18"/>
      <c r="DA1044" s="18"/>
      <c r="DB1044" s="18"/>
      <c r="DC1044" s="18"/>
      <c r="DD1044" s="18"/>
      <c r="DE1044" s="18"/>
      <c r="DF1044" s="18"/>
      <c r="DG1044" s="18"/>
      <c r="DH1044" s="18"/>
      <c r="DI1044" s="18"/>
      <c r="DJ1044" s="18"/>
      <c r="DK1044" s="18"/>
      <c r="DL1044" s="18"/>
      <c r="DM1044" s="18"/>
      <c r="DN1044" s="18"/>
      <c r="DO1044" s="18"/>
      <c r="DP1044" s="18">
        <v>0</v>
      </c>
      <c r="DQ1044" s="18">
        <v>0</v>
      </c>
      <c r="DR1044" s="18">
        <v>0</v>
      </c>
      <c r="DS1044" s="18"/>
      <c r="DT1044" s="18"/>
      <c r="DU1044" s="18"/>
      <c r="DV1044" s="18"/>
      <c r="DW1044" s="18"/>
      <c r="DX1044" s="18"/>
      <c r="DY1044" s="18"/>
      <c r="DZ1044" s="18"/>
      <c r="EA1044" s="18"/>
      <c r="EB1044" s="18"/>
      <c r="EC1044" s="18"/>
      <c r="ED1044" s="18"/>
      <c r="EE1044" s="18"/>
      <c r="EF1044" s="18"/>
      <c r="EG1044" s="18"/>
      <c r="EH1044" s="18" t="s">
        <v>1458</v>
      </c>
      <c r="EI1044" s="18" cm="1">
        <f t="array" ref="EI1044">IF(SUMPRODUCT(--(DO1044:DS1044&lt;&gt;""))=0, 0,1)</f>
        <v>1</v>
      </c>
      <c r="EJ1044" s="18" cm="1">
        <f t="array" ref="EJ1044">IF(SUMPRODUCT(--(DT1044:EG1044&lt;&gt;""))=0, 0,1)</f>
        <v>0</v>
      </c>
      <c r="EK1044" s="18" cm="1">
        <f t="array" ref="EK1044">IF(SUMPRODUCT(--(EC1044:EG1044&lt;&gt;""))=0, 0,1)</f>
        <v>0</v>
      </c>
      <c r="EL1044" s="18" cm="1">
        <f t="array" ref="EL1044">IF(SUMPRODUCT(--(EE1044:EG1044&lt;&gt;""))=0, 0,1)</f>
        <v>0</v>
      </c>
      <c r="EM1044" s="18">
        <f t="shared" si="235"/>
        <v>0</v>
      </c>
      <c r="EN1044" s="18">
        <f t="shared" si="236"/>
        <v>0</v>
      </c>
      <c r="EO1044" s="18" t="str">
        <f t="shared" si="237"/>
        <v>NA</v>
      </c>
      <c r="EP1044" s="18" t="str">
        <f t="shared" si="238"/>
        <v>NA</v>
      </c>
      <c r="EQ1044" s="18" t="str">
        <f t="shared" si="239"/>
        <v>NA</v>
      </c>
      <c r="ER1044" s="58" t="s">
        <v>2080</v>
      </c>
      <c r="ES1044" s="59">
        <v>43692</v>
      </c>
      <c r="ET1044" s="18" t="s">
        <v>1459</v>
      </c>
      <c r="EU1044" s="18" t="s">
        <v>1452</v>
      </c>
    </row>
    <row r="1045" spans="1:151" ht="15.75" customHeight="1" x14ac:dyDescent="0.2">
      <c r="A1045" s="5" t="s">
        <v>381</v>
      </c>
      <c r="B1045" s="24" t="s">
        <v>1451</v>
      </c>
      <c r="C1045" s="26">
        <v>1</v>
      </c>
      <c r="D1045" s="18" t="s">
        <v>1462</v>
      </c>
      <c r="E1045" s="18" t="s">
        <v>257</v>
      </c>
      <c r="F1045" s="18" t="s">
        <v>553</v>
      </c>
      <c r="G1045" s="18" t="s">
        <v>771</v>
      </c>
      <c r="H1045" s="18" t="s">
        <v>807</v>
      </c>
      <c r="I1045" s="18" t="s">
        <v>363</v>
      </c>
      <c r="J1045" s="18" t="s">
        <v>363</v>
      </c>
      <c r="K1045" s="18" t="s">
        <v>363</v>
      </c>
      <c r="L1045" s="18" t="s">
        <v>363</v>
      </c>
      <c r="M1045" s="18" t="s">
        <v>253</v>
      </c>
      <c r="N1045" s="56">
        <v>74</v>
      </c>
      <c r="O1045" s="18" t="s">
        <v>1453</v>
      </c>
      <c r="P1045" s="18" t="s">
        <v>261</v>
      </c>
      <c r="Q1045" s="18" t="s">
        <v>254</v>
      </c>
      <c r="R1045" s="24" t="s">
        <v>257</v>
      </c>
      <c r="S1045" s="24" t="s">
        <v>257</v>
      </c>
      <c r="T1045" s="26" t="s">
        <v>917</v>
      </c>
      <c r="U1045" s="26" t="s">
        <v>595</v>
      </c>
      <c r="V1045" s="26" t="s">
        <v>1455</v>
      </c>
      <c r="W1045" s="26" t="s">
        <v>1456</v>
      </c>
      <c r="X1045" s="18" t="s">
        <v>1462</v>
      </c>
      <c r="Y1045" s="18">
        <v>50</v>
      </c>
      <c r="Z1045" s="18" t="s">
        <v>599</v>
      </c>
      <c r="AA1045" s="18">
        <v>50</v>
      </c>
      <c r="AB1045" s="57" t="s">
        <v>257</v>
      </c>
      <c r="AC1045" s="18" t="s">
        <v>595</v>
      </c>
      <c r="AD1045" s="18" t="s">
        <v>595</v>
      </c>
      <c r="AE1045" s="18" t="s">
        <v>595</v>
      </c>
      <c r="AF1045" s="18" t="s">
        <v>595</v>
      </c>
      <c r="AG1045" s="18" t="s">
        <v>595</v>
      </c>
      <c r="AH1045" s="18" t="s">
        <v>595</v>
      </c>
      <c r="AI1045" s="18" t="s">
        <v>595</v>
      </c>
      <c r="AJ1045" s="18" t="s">
        <v>595</v>
      </c>
      <c r="AK1045" s="18" t="s">
        <v>595</v>
      </c>
      <c r="AL1045" s="18" t="s">
        <v>1457</v>
      </c>
      <c r="AM1045" s="18"/>
      <c r="AN1045" s="18"/>
      <c r="AO1045" s="18"/>
      <c r="AP1045" s="18"/>
      <c r="AQ1045" s="18"/>
      <c r="AR1045" s="18"/>
      <c r="AS1045" s="18"/>
      <c r="AT1045" s="18"/>
      <c r="AU1045" s="18"/>
      <c r="AV1045" s="18"/>
      <c r="AW1045" s="18"/>
      <c r="AX1045" s="18"/>
      <c r="AY1045" s="18"/>
      <c r="AZ1045" s="18"/>
      <c r="BA1045" s="18"/>
      <c r="BB1045" s="18"/>
      <c r="BC1045" s="18"/>
      <c r="BD1045" s="18"/>
      <c r="BE1045" s="18"/>
      <c r="BF1045" s="18"/>
      <c r="BG1045" s="18"/>
      <c r="BH1045" s="18"/>
      <c r="BI1045" s="18"/>
      <c r="BJ1045" s="18"/>
      <c r="BK1045" s="18"/>
      <c r="BL1045" s="18"/>
      <c r="BM1045" s="18"/>
      <c r="BN1045" s="18"/>
      <c r="BO1045" s="18"/>
      <c r="BP1045" s="18"/>
      <c r="BQ1045" s="18"/>
      <c r="BR1045" s="18"/>
      <c r="BS1045" s="18"/>
      <c r="BT1045" s="18"/>
      <c r="BU1045" s="18"/>
      <c r="BV1045" s="18"/>
      <c r="BW1045" s="18"/>
      <c r="BX1045" s="18"/>
      <c r="BY1045" s="18"/>
      <c r="BZ1045" s="18"/>
      <c r="CA1045" s="18"/>
      <c r="CB1045" s="18"/>
      <c r="CC1045" s="18"/>
      <c r="CD1045" s="18"/>
      <c r="CE1045" s="18"/>
      <c r="CF1045" s="18"/>
      <c r="CG1045" s="18"/>
      <c r="CH1045" s="18"/>
      <c r="CI1045" s="18"/>
      <c r="CJ1045" s="18"/>
      <c r="CK1045" s="18"/>
      <c r="CL1045" s="18"/>
      <c r="CM1045" s="18"/>
      <c r="CN1045" s="18"/>
      <c r="CO1045" s="18"/>
      <c r="CP1045" s="18"/>
      <c r="CQ1045" s="18"/>
      <c r="CR1045" s="18"/>
      <c r="CS1045" s="18"/>
      <c r="CT1045" s="18"/>
      <c r="CU1045" s="18"/>
      <c r="CV1045" s="18"/>
      <c r="CW1045" s="18"/>
      <c r="CX1045" s="18"/>
      <c r="CY1045" s="18"/>
      <c r="CZ1045" s="18"/>
      <c r="DA1045" s="18"/>
      <c r="DB1045" s="18"/>
      <c r="DC1045" s="18"/>
      <c r="DD1045" s="18"/>
      <c r="DE1045" s="18"/>
      <c r="DF1045" s="18"/>
      <c r="DG1045" s="18"/>
      <c r="DH1045" s="18"/>
      <c r="DI1045" s="18"/>
      <c r="DJ1045" s="18"/>
      <c r="DK1045" s="18"/>
      <c r="DL1045" s="18"/>
      <c r="DM1045" s="18"/>
      <c r="DN1045" s="18"/>
      <c r="DO1045" s="18"/>
      <c r="DP1045" s="18">
        <v>1</v>
      </c>
      <c r="DQ1045" s="18">
        <v>0</v>
      </c>
      <c r="DR1045" s="18">
        <v>0</v>
      </c>
      <c r="DS1045" s="18"/>
      <c r="DT1045" s="18"/>
      <c r="DU1045" s="18"/>
      <c r="DV1045" s="18"/>
      <c r="DW1045" s="18"/>
      <c r="DX1045" s="18"/>
      <c r="DY1045" s="18"/>
      <c r="DZ1045" s="18"/>
      <c r="EA1045" s="18"/>
      <c r="EB1045" s="18"/>
      <c r="EC1045" s="18"/>
      <c r="ED1045" s="18"/>
      <c r="EE1045" s="18"/>
      <c r="EF1045" s="18"/>
      <c r="EG1045" s="18"/>
      <c r="EH1045" s="18" t="s">
        <v>1458</v>
      </c>
      <c r="EI1045" s="18" cm="1">
        <f t="array" ref="EI1045">IF(SUMPRODUCT(--(DO1045:DS1045&lt;&gt;""))=0, 0,1)</f>
        <v>1</v>
      </c>
      <c r="EJ1045" s="18" cm="1">
        <f t="array" ref="EJ1045">IF(SUMPRODUCT(--(DT1045:EG1045&lt;&gt;""))=0, 0,1)</f>
        <v>0</v>
      </c>
      <c r="EK1045" s="18" cm="1">
        <f t="array" ref="EK1045">IF(SUMPRODUCT(--(EC1045:EG1045&lt;&gt;""))=0, 0,1)</f>
        <v>0</v>
      </c>
      <c r="EL1045" s="18" cm="1">
        <f t="array" ref="EL1045">IF(SUMPRODUCT(--(EE1045:EG1045&lt;&gt;""))=0, 0,1)</f>
        <v>0</v>
      </c>
      <c r="EM1045" s="18">
        <f t="shared" si="235"/>
        <v>1</v>
      </c>
      <c r="EN1045" s="18">
        <f t="shared" si="236"/>
        <v>1</v>
      </c>
      <c r="EO1045" s="18" t="str">
        <f t="shared" si="237"/>
        <v>NA</v>
      </c>
      <c r="EP1045" s="18" t="str">
        <f t="shared" si="238"/>
        <v>NA</v>
      </c>
      <c r="EQ1045" s="18" t="str">
        <f t="shared" si="239"/>
        <v>NA</v>
      </c>
      <c r="ER1045" s="58" t="s">
        <v>2080</v>
      </c>
      <c r="ES1045" s="59">
        <v>43692</v>
      </c>
      <c r="ET1045" s="18" t="s">
        <v>1459</v>
      </c>
      <c r="EU1045" s="18" t="s">
        <v>1452</v>
      </c>
    </row>
    <row r="1046" spans="1:151" ht="15.75" customHeight="1" x14ac:dyDescent="0.2">
      <c r="A1046" s="5" t="s">
        <v>381</v>
      </c>
      <c r="B1046" s="24" t="s">
        <v>1451</v>
      </c>
      <c r="C1046" s="26">
        <v>1</v>
      </c>
      <c r="D1046" s="18" t="s">
        <v>1454</v>
      </c>
      <c r="E1046" s="18" t="s">
        <v>257</v>
      </c>
      <c r="F1046" s="18" t="s">
        <v>553</v>
      </c>
      <c r="G1046" s="18" t="s">
        <v>759</v>
      </c>
      <c r="H1046" s="18" t="s">
        <v>1421</v>
      </c>
      <c r="I1046" s="18" t="s">
        <v>363</v>
      </c>
      <c r="J1046" s="18" t="s">
        <v>363</v>
      </c>
      <c r="K1046" s="18" t="s">
        <v>363</v>
      </c>
      <c r="L1046" s="18" t="s">
        <v>363</v>
      </c>
      <c r="M1046" s="18" t="s">
        <v>253</v>
      </c>
      <c r="N1046" s="56">
        <v>74</v>
      </c>
      <c r="O1046" s="18" t="s">
        <v>1453</v>
      </c>
      <c r="P1046" s="18" t="s">
        <v>261</v>
      </c>
      <c r="Q1046" s="18" t="s">
        <v>254</v>
      </c>
      <c r="R1046" s="24" t="s">
        <v>257</v>
      </c>
      <c r="S1046" s="24" t="s">
        <v>257</v>
      </c>
      <c r="T1046" s="26" t="s">
        <v>917</v>
      </c>
      <c r="U1046" s="26" t="s">
        <v>595</v>
      </c>
      <c r="V1046" s="26" t="s">
        <v>1455</v>
      </c>
      <c r="W1046" s="26" t="s">
        <v>1456</v>
      </c>
      <c r="X1046" s="18" t="s">
        <v>1454</v>
      </c>
      <c r="Y1046" s="18">
        <v>50</v>
      </c>
      <c r="Z1046" s="18" t="s">
        <v>599</v>
      </c>
      <c r="AA1046" s="18">
        <v>50</v>
      </c>
      <c r="AB1046" s="57" t="s">
        <v>257</v>
      </c>
      <c r="AC1046" s="18" t="s">
        <v>595</v>
      </c>
      <c r="AD1046" s="18" t="s">
        <v>595</v>
      </c>
      <c r="AE1046" s="18" t="s">
        <v>595</v>
      </c>
      <c r="AF1046" s="18" t="s">
        <v>595</v>
      </c>
      <c r="AG1046" s="18" t="s">
        <v>595</v>
      </c>
      <c r="AH1046" s="18" t="s">
        <v>595</v>
      </c>
      <c r="AI1046" s="18" t="s">
        <v>595</v>
      </c>
      <c r="AJ1046" s="18" t="s">
        <v>595</v>
      </c>
      <c r="AK1046" s="18" t="s">
        <v>595</v>
      </c>
      <c r="AL1046" s="18" t="s">
        <v>1457</v>
      </c>
      <c r="AM1046" s="18"/>
      <c r="AN1046" s="18"/>
      <c r="AO1046" s="18"/>
      <c r="AP1046" s="18"/>
      <c r="AQ1046" s="18"/>
      <c r="AR1046" s="18"/>
      <c r="AS1046" s="18"/>
      <c r="AT1046" s="18"/>
      <c r="AU1046" s="18"/>
      <c r="AV1046" s="18"/>
      <c r="AW1046" s="18"/>
      <c r="AX1046" s="18"/>
      <c r="AY1046" s="18"/>
      <c r="AZ1046" s="18"/>
      <c r="BA1046" s="18"/>
      <c r="BB1046" s="18"/>
      <c r="BC1046" s="18"/>
      <c r="BD1046" s="18"/>
      <c r="BE1046" s="18"/>
      <c r="BF1046" s="18"/>
      <c r="BG1046" s="18"/>
      <c r="BH1046" s="18"/>
      <c r="BI1046" s="18"/>
      <c r="BJ1046" s="18"/>
      <c r="BK1046" s="18"/>
      <c r="BL1046" s="18"/>
      <c r="BM1046" s="18"/>
      <c r="BN1046" s="18"/>
      <c r="BO1046" s="18"/>
      <c r="BP1046" s="18"/>
      <c r="BQ1046" s="18"/>
      <c r="BR1046" s="18"/>
      <c r="BS1046" s="18"/>
      <c r="BT1046" s="18"/>
      <c r="BU1046" s="18"/>
      <c r="BV1046" s="18"/>
      <c r="BW1046" s="18"/>
      <c r="BX1046" s="18"/>
      <c r="BY1046" s="18"/>
      <c r="BZ1046" s="18"/>
      <c r="CA1046" s="18"/>
      <c r="CB1046" s="18"/>
      <c r="CC1046" s="18"/>
      <c r="CD1046" s="18"/>
      <c r="CE1046" s="18"/>
      <c r="CF1046" s="18"/>
      <c r="CG1046" s="18"/>
      <c r="CH1046" s="18"/>
      <c r="CI1046" s="18"/>
      <c r="CJ1046" s="18"/>
      <c r="CK1046" s="18"/>
      <c r="CL1046" s="18"/>
      <c r="CM1046" s="18"/>
      <c r="CN1046" s="18"/>
      <c r="CO1046" s="18"/>
      <c r="CP1046" s="18"/>
      <c r="CQ1046" s="18"/>
      <c r="CR1046" s="18"/>
      <c r="CS1046" s="18"/>
      <c r="CT1046" s="18"/>
      <c r="CU1046" s="18"/>
      <c r="CV1046" s="18"/>
      <c r="CW1046" s="18"/>
      <c r="CX1046" s="18"/>
      <c r="CY1046" s="18"/>
      <c r="CZ1046" s="18"/>
      <c r="DA1046" s="18"/>
      <c r="DB1046" s="18"/>
      <c r="DC1046" s="18"/>
      <c r="DD1046" s="18"/>
      <c r="DE1046" s="18"/>
      <c r="DF1046" s="18"/>
      <c r="DG1046" s="18"/>
      <c r="DH1046" s="18"/>
      <c r="DI1046" s="18"/>
      <c r="DJ1046" s="18"/>
      <c r="DK1046" s="18"/>
      <c r="DL1046" s="18"/>
      <c r="DM1046" s="18"/>
      <c r="DN1046" s="18"/>
      <c r="DO1046" s="18"/>
      <c r="DP1046" s="18">
        <v>0</v>
      </c>
      <c r="DQ1046" s="18">
        <v>0</v>
      </c>
      <c r="DR1046" s="18">
        <v>1</v>
      </c>
      <c r="DS1046" s="18"/>
      <c r="DT1046" s="18"/>
      <c r="DU1046" s="18"/>
      <c r="DV1046" s="18"/>
      <c r="DW1046" s="18"/>
      <c r="DX1046" s="18"/>
      <c r="DY1046" s="18"/>
      <c r="DZ1046" s="18"/>
      <c r="EA1046" s="18"/>
      <c r="EB1046" s="18"/>
      <c r="EC1046" s="18"/>
      <c r="ED1046" s="18"/>
      <c r="EE1046" s="18"/>
      <c r="EF1046" s="18"/>
      <c r="EG1046" s="18"/>
      <c r="EH1046" s="18" t="s">
        <v>1458</v>
      </c>
      <c r="EI1046" s="18" cm="1">
        <f t="array" ref="EI1046">IF(SUMPRODUCT(--(DO1046:DS1046&lt;&gt;""))=0, 0,1)</f>
        <v>1</v>
      </c>
      <c r="EJ1046" s="18" cm="1">
        <f t="array" ref="EJ1046">IF(SUMPRODUCT(--(DT1046:EG1046&lt;&gt;""))=0, 0,1)</f>
        <v>0</v>
      </c>
      <c r="EK1046" s="18" cm="1">
        <f t="array" ref="EK1046">IF(SUMPRODUCT(--(EC1046:EG1046&lt;&gt;""))=0, 0,1)</f>
        <v>0</v>
      </c>
      <c r="EL1046" s="18" cm="1">
        <f t="array" ref="EL1046">IF(SUMPRODUCT(--(EE1046:EG1046&lt;&gt;""))=0, 0,1)</f>
        <v>0</v>
      </c>
      <c r="EM1046" s="18">
        <f t="shared" si="235"/>
        <v>1</v>
      </c>
      <c r="EN1046" s="18">
        <f t="shared" si="236"/>
        <v>1</v>
      </c>
      <c r="EO1046" s="18" t="str">
        <f t="shared" si="237"/>
        <v>NA</v>
      </c>
      <c r="EP1046" s="18" t="str">
        <f t="shared" si="238"/>
        <v>NA</v>
      </c>
      <c r="EQ1046" s="18" t="str">
        <f t="shared" si="239"/>
        <v>NA</v>
      </c>
      <c r="ER1046" s="58" t="s">
        <v>2080</v>
      </c>
      <c r="ES1046" s="59">
        <v>43692</v>
      </c>
      <c r="ET1046" s="18" t="s">
        <v>1459</v>
      </c>
      <c r="EU1046" s="18" t="s">
        <v>1452</v>
      </c>
    </row>
    <row r="1047" spans="1:151" ht="15.75" customHeight="1" x14ac:dyDescent="0.2">
      <c r="A1047" s="5" t="s">
        <v>381</v>
      </c>
      <c r="B1047" s="24" t="s">
        <v>1451</v>
      </c>
      <c r="C1047" s="26">
        <v>1</v>
      </c>
      <c r="D1047" s="18" t="s">
        <v>1460</v>
      </c>
      <c r="E1047" s="18" t="s">
        <v>257</v>
      </c>
      <c r="F1047" s="18" t="s">
        <v>553</v>
      </c>
      <c r="G1047" s="18" t="s">
        <v>759</v>
      </c>
      <c r="H1047" s="18" t="s">
        <v>1421</v>
      </c>
      <c r="I1047" s="18" t="s">
        <v>363</v>
      </c>
      <c r="J1047" s="18" t="s">
        <v>363</v>
      </c>
      <c r="K1047" s="18" t="s">
        <v>363</v>
      </c>
      <c r="L1047" s="18" t="s">
        <v>363</v>
      </c>
      <c r="M1047" s="18" t="s">
        <v>253</v>
      </c>
      <c r="N1047" s="56">
        <v>74</v>
      </c>
      <c r="O1047" s="18" t="s">
        <v>1453</v>
      </c>
      <c r="P1047" s="18" t="s">
        <v>261</v>
      </c>
      <c r="Q1047" s="18" t="s">
        <v>254</v>
      </c>
      <c r="R1047" s="24" t="s">
        <v>257</v>
      </c>
      <c r="S1047" s="24" t="s">
        <v>257</v>
      </c>
      <c r="T1047" s="26" t="s">
        <v>917</v>
      </c>
      <c r="U1047" s="26" t="s">
        <v>595</v>
      </c>
      <c r="V1047" s="26" t="s">
        <v>1455</v>
      </c>
      <c r="W1047" s="26" t="s">
        <v>1456</v>
      </c>
      <c r="X1047" s="18" t="s">
        <v>1460</v>
      </c>
      <c r="Y1047" s="18">
        <v>50</v>
      </c>
      <c r="Z1047" s="18" t="s">
        <v>599</v>
      </c>
      <c r="AA1047" s="18">
        <v>50</v>
      </c>
      <c r="AB1047" s="57" t="s">
        <v>257</v>
      </c>
      <c r="AC1047" s="18" t="s">
        <v>595</v>
      </c>
      <c r="AD1047" s="18" t="s">
        <v>595</v>
      </c>
      <c r="AE1047" s="18" t="s">
        <v>595</v>
      </c>
      <c r="AF1047" s="18" t="s">
        <v>595</v>
      </c>
      <c r="AG1047" s="18" t="s">
        <v>595</v>
      </c>
      <c r="AH1047" s="18" t="s">
        <v>595</v>
      </c>
      <c r="AI1047" s="18" t="s">
        <v>595</v>
      </c>
      <c r="AJ1047" s="18" t="s">
        <v>595</v>
      </c>
      <c r="AK1047" s="18" t="s">
        <v>595</v>
      </c>
      <c r="AL1047" s="18" t="s">
        <v>1457</v>
      </c>
      <c r="AM1047" s="18"/>
      <c r="AN1047" s="18"/>
      <c r="AO1047" s="18"/>
      <c r="AP1047" s="18"/>
      <c r="AQ1047" s="18"/>
      <c r="AR1047" s="18"/>
      <c r="AS1047" s="18"/>
      <c r="AT1047" s="18"/>
      <c r="AU1047" s="18"/>
      <c r="AV1047" s="18"/>
      <c r="AW1047" s="18"/>
      <c r="AX1047" s="18"/>
      <c r="AY1047" s="18"/>
      <c r="AZ1047" s="18"/>
      <c r="BA1047" s="18"/>
      <c r="BB1047" s="18"/>
      <c r="BC1047" s="18"/>
      <c r="BD1047" s="18"/>
      <c r="BE1047" s="18"/>
      <c r="BF1047" s="18"/>
      <c r="BG1047" s="18"/>
      <c r="BH1047" s="18"/>
      <c r="BI1047" s="18"/>
      <c r="BJ1047" s="18"/>
      <c r="BK1047" s="18"/>
      <c r="BL1047" s="18"/>
      <c r="BM1047" s="18"/>
      <c r="BN1047" s="18"/>
      <c r="BO1047" s="18"/>
      <c r="BP1047" s="18"/>
      <c r="BQ1047" s="18"/>
      <c r="BR1047" s="18"/>
      <c r="BS1047" s="18"/>
      <c r="BT1047" s="18"/>
      <c r="BU1047" s="18"/>
      <c r="BV1047" s="18"/>
      <c r="BW1047" s="18"/>
      <c r="BX1047" s="18"/>
      <c r="BY1047" s="18"/>
      <c r="BZ1047" s="18"/>
      <c r="CA1047" s="18"/>
      <c r="CB1047" s="18"/>
      <c r="CC1047" s="18"/>
      <c r="CD1047" s="18"/>
      <c r="CE1047" s="18"/>
      <c r="CF1047" s="18"/>
      <c r="CG1047" s="18"/>
      <c r="CH1047" s="18"/>
      <c r="CI1047" s="18"/>
      <c r="CJ1047" s="18"/>
      <c r="CK1047" s="18"/>
      <c r="CL1047" s="18"/>
      <c r="CM1047" s="18"/>
      <c r="CN1047" s="18"/>
      <c r="CO1047" s="18"/>
      <c r="CP1047" s="18"/>
      <c r="CQ1047" s="18"/>
      <c r="CR1047" s="18"/>
      <c r="CS1047" s="18"/>
      <c r="CT1047" s="18"/>
      <c r="CU1047" s="18"/>
      <c r="CV1047" s="18"/>
      <c r="CW1047" s="18"/>
      <c r="CX1047" s="18"/>
      <c r="CY1047" s="18"/>
      <c r="CZ1047" s="18"/>
      <c r="DA1047" s="18"/>
      <c r="DB1047" s="18"/>
      <c r="DC1047" s="18"/>
      <c r="DD1047" s="18"/>
      <c r="DE1047" s="18"/>
      <c r="DF1047" s="18"/>
      <c r="DG1047" s="18"/>
      <c r="DH1047" s="18"/>
      <c r="DI1047" s="18"/>
      <c r="DJ1047" s="18"/>
      <c r="DK1047" s="18"/>
      <c r="DL1047" s="18"/>
      <c r="DM1047" s="18"/>
      <c r="DN1047" s="18"/>
      <c r="DO1047" s="18"/>
      <c r="DP1047" s="18">
        <v>0</v>
      </c>
      <c r="DQ1047" s="18">
        <v>0</v>
      </c>
      <c r="DR1047" s="18">
        <v>1</v>
      </c>
      <c r="DS1047" s="18"/>
      <c r="DT1047" s="18"/>
      <c r="DU1047" s="18"/>
      <c r="DV1047" s="18"/>
      <c r="DW1047" s="18"/>
      <c r="DX1047" s="18"/>
      <c r="DY1047" s="18"/>
      <c r="DZ1047" s="18"/>
      <c r="EA1047" s="18"/>
      <c r="EB1047" s="18"/>
      <c r="EC1047" s="18"/>
      <c r="ED1047" s="18"/>
      <c r="EE1047" s="18"/>
      <c r="EF1047" s="18"/>
      <c r="EG1047" s="18"/>
      <c r="EH1047" s="18" t="s">
        <v>1458</v>
      </c>
      <c r="EI1047" s="18" cm="1">
        <f t="array" ref="EI1047">IF(SUMPRODUCT(--(DO1047:DS1047&lt;&gt;""))=0, 0,1)</f>
        <v>1</v>
      </c>
      <c r="EJ1047" s="18" cm="1">
        <f t="array" ref="EJ1047">IF(SUMPRODUCT(--(DT1047:EG1047&lt;&gt;""))=0, 0,1)</f>
        <v>0</v>
      </c>
      <c r="EK1047" s="18" cm="1">
        <f t="array" ref="EK1047">IF(SUMPRODUCT(--(EC1047:EG1047&lt;&gt;""))=0, 0,1)</f>
        <v>0</v>
      </c>
      <c r="EL1047" s="18" cm="1">
        <f t="array" ref="EL1047">IF(SUMPRODUCT(--(EE1047:EG1047&lt;&gt;""))=0, 0,1)</f>
        <v>0</v>
      </c>
      <c r="EM1047" s="18">
        <f t="shared" si="235"/>
        <v>1</v>
      </c>
      <c r="EN1047" s="18">
        <f t="shared" si="236"/>
        <v>1</v>
      </c>
      <c r="EO1047" s="18" t="str">
        <f t="shared" si="237"/>
        <v>NA</v>
      </c>
      <c r="EP1047" s="18" t="str">
        <f t="shared" si="238"/>
        <v>NA</v>
      </c>
      <c r="EQ1047" s="18" t="str">
        <f t="shared" si="239"/>
        <v>NA</v>
      </c>
      <c r="ER1047" s="58" t="s">
        <v>2080</v>
      </c>
      <c r="ES1047" s="59">
        <v>43692</v>
      </c>
      <c r="ET1047" s="18" t="s">
        <v>1459</v>
      </c>
      <c r="EU1047" s="18" t="s">
        <v>1452</v>
      </c>
    </row>
    <row r="1048" spans="1:151" ht="15.75" customHeight="1" x14ac:dyDescent="0.2">
      <c r="A1048" s="5" t="s">
        <v>381</v>
      </c>
      <c r="B1048" s="24" t="s">
        <v>1451</v>
      </c>
      <c r="C1048" s="26">
        <v>1</v>
      </c>
      <c r="D1048" s="18" t="s">
        <v>1461</v>
      </c>
      <c r="E1048" s="18" t="s">
        <v>257</v>
      </c>
      <c r="F1048" s="18" t="s">
        <v>553</v>
      </c>
      <c r="G1048" s="18" t="s">
        <v>759</v>
      </c>
      <c r="H1048" s="18" t="s">
        <v>1421</v>
      </c>
      <c r="I1048" s="18" t="s">
        <v>363</v>
      </c>
      <c r="J1048" s="18" t="s">
        <v>363</v>
      </c>
      <c r="K1048" s="18" t="s">
        <v>363</v>
      </c>
      <c r="L1048" s="18" t="s">
        <v>363</v>
      </c>
      <c r="M1048" s="18" t="s">
        <v>253</v>
      </c>
      <c r="N1048" s="56">
        <v>74</v>
      </c>
      <c r="O1048" s="18" t="s">
        <v>1453</v>
      </c>
      <c r="P1048" s="18" t="s">
        <v>261</v>
      </c>
      <c r="Q1048" s="18" t="s">
        <v>254</v>
      </c>
      <c r="R1048" s="24" t="s">
        <v>257</v>
      </c>
      <c r="S1048" s="24" t="s">
        <v>257</v>
      </c>
      <c r="T1048" s="26" t="s">
        <v>917</v>
      </c>
      <c r="U1048" s="26" t="s">
        <v>595</v>
      </c>
      <c r="V1048" s="26" t="s">
        <v>1455</v>
      </c>
      <c r="W1048" s="26" t="s">
        <v>1456</v>
      </c>
      <c r="X1048" s="18" t="s">
        <v>1461</v>
      </c>
      <c r="Y1048" s="18">
        <v>50</v>
      </c>
      <c r="Z1048" s="18" t="s">
        <v>599</v>
      </c>
      <c r="AA1048" s="18">
        <v>50</v>
      </c>
      <c r="AB1048" s="57" t="s">
        <v>257</v>
      </c>
      <c r="AC1048" s="18" t="s">
        <v>595</v>
      </c>
      <c r="AD1048" s="18" t="s">
        <v>595</v>
      </c>
      <c r="AE1048" s="18" t="s">
        <v>595</v>
      </c>
      <c r="AF1048" s="18" t="s">
        <v>595</v>
      </c>
      <c r="AG1048" s="18" t="s">
        <v>595</v>
      </c>
      <c r="AH1048" s="18" t="s">
        <v>595</v>
      </c>
      <c r="AI1048" s="18" t="s">
        <v>595</v>
      </c>
      <c r="AJ1048" s="18" t="s">
        <v>595</v>
      </c>
      <c r="AK1048" s="18" t="s">
        <v>595</v>
      </c>
      <c r="AL1048" s="18" t="s">
        <v>1457</v>
      </c>
      <c r="AM1048" s="18"/>
      <c r="AN1048" s="18"/>
      <c r="AO1048" s="18"/>
      <c r="AP1048" s="18"/>
      <c r="AQ1048" s="18"/>
      <c r="AR1048" s="18"/>
      <c r="AS1048" s="18"/>
      <c r="AT1048" s="18"/>
      <c r="AU1048" s="18"/>
      <c r="AV1048" s="18"/>
      <c r="AW1048" s="18"/>
      <c r="AX1048" s="18"/>
      <c r="AY1048" s="18"/>
      <c r="AZ1048" s="18"/>
      <c r="BA1048" s="18"/>
      <c r="BB1048" s="18"/>
      <c r="BC1048" s="18"/>
      <c r="BD1048" s="18"/>
      <c r="BE1048" s="18"/>
      <c r="BF1048" s="18"/>
      <c r="BG1048" s="18"/>
      <c r="BH1048" s="18"/>
      <c r="BI1048" s="18"/>
      <c r="BJ1048" s="18"/>
      <c r="BK1048" s="18"/>
      <c r="BL1048" s="18"/>
      <c r="BM1048" s="18"/>
      <c r="BN1048" s="18"/>
      <c r="BO1048" s="18"/>
      <c r="BP1048" s="18"/>
      <c r="BQ1048" s="18"/>
      <c r="BR1048" s="18"/>
      <c r="BS1048" s="18"/>
      <c r="BT1048" s="18"/>
      <c r="BU1048" s="18"/>
      <c r="BV1048" s="18"/>
      <c r="BW1048" s="18"/>
      <c r="BX1048" s="18"/>
      <c r="BY1048" s="18"/>
      <c r="BZ1048" s="18"/>
      <c r="CA1048" s="18"/>
      <c r="CB1048" s="18"/>
      <c r="CC1048" s="18"/>
      <c r="CD1048" s="18"/>
      <c r="CE1048" s="18"/>
      <c r="CF1048" s="18"/>
      <c r="CG1048" s="18"/>
      <c r="CH1048" s="18"/>
      <c r="CI1048" s="18"/>
      <c r="CJ1048" s="18"/>
      <c r="CK1048" s="18"/>
      <c r="CL1048" s="18"/>
      <c r="CM1048" s="18"/>
      <c r="CN1048" s="18"/>
      <c r="CO1048" s="18"/>
      <c r="CP1048" s="18"/>
      <c r="CQ1048" s="18"/>
      <c r="CR1048" s="18"/>
      <c r="CS1048" s="18"/>
      <c r="CT1048" s="18"/>
      <c r="CU1048" s="18"/>
      <c r="CV1048" s="18"/>
      <c r="CW1048" s="18"/>
      <c r="CX1048" s="18"/>
      <c r="CY1048" s="18"/>
      <c r="CZ1048" s="18"/>
      <c r="DA1048" s="18"/>
      <c r="DB1048" s="18"/>
      <c r="DC1048" s="18"/>
      <c r="DD1048" s="18"/>
      <c r="DE1048" s="18"/>
      <c r="DF1048" s="18"/>
      <c r="DG1048" s="18"/>
      <c r="DH1048" s="18"/>
      <c r="DI1048" s="18"/>
      <c r="DJ1048" s="18"/>
      <c r="DK1048" s="18"/>
      <c r="DL1048" s="18"/>
      <c r="DM1048" s="18"/>
      <c r="DN1048" s="18"/>
      <c r="DO1048" s="18"/>
      <c r="DP1048" s="18">
        <v>1</v>
      </c>
      <c r="DQ1048" s="18">
        <v>0</v>
      </c>
      <c r="DR1048" s="18">
        <v>0</v>
      </c>
      <c r="DS1048" s="18"/>
      <c r="DT1048" s="18"/>
      <c r="DU1048" s="18"/>
      <c r="DV1048" s="18"/>
      <c r="DW1048" s="18"/>
      <c r="DX1048" s="18"/>
      <c r="DY1048" s="18"/>
      <c r="DZ1048" s="18"/>
      <c r="EA1048" s="18"/>
      <c r="EB1048" s="18"/>
      <c r="EC1048" s="18"/>
      <c r="ED1048" s="18"/>
      <c r="EE1048" s="18"/>
      <c r="EF1048" s="18"/>
      <c r="EG1048" s="18"/>
      <c r="EH1048" s="18" t="s">
        <v>1458</v>
      </c>
      <c r="EI1048" s="18" cm="1">
        <f t="array" ref="EI1048">IF(SUMPRODUCT(--(DO1048:DS1048&lt;&gt;""))=0, 0,1)</f>
        <v>1</v>
      </c>
      <c r="EJ1048" s="18" cm="1">
        <f t="array" ref="EJ1048">IF(SUMPRODUCT(--(DT1048:EG1048&lt;&gt;""))=0, 0,1)</f>
        <v>0</v>
      </c>
      <c r="EK1048" s="18" cm="1">
        <f t="array" ref="EK1048">IF(SUMPRODUCT(--(EC1048:EG1048&lt;&gt;""))=0, 0,1)</f>
        <v>0</v>
      </c>
      <c r="EL1048" s="18" cm="1">
        <f t="array" ref="EL1048">IF(SUMPRODUCT(--(EE1048:EG1048&lt;&gt;""))=0, 0,1)</f>
        <v>0</v>
      </c>
      <c r="EM1048" s="18">
        <f t="shared" si="235"/>
        <v>1</v>
      </c>
      <c r="EN1048" s="18">
        <f t="shared" si="236"/>
        <v>1</v>
      </c>
      <c r="EO1048" s="18" t="str">
        <f t="shared" si="237"/>
        <v>NA</v>
      </c>
      <c r="EP1048" s="18" t="str">
        <f t="shared" si="238"/>
        <v>NA</v>
      </c>
      <c r="EQ1048" s="18" t="str">
        <f t="shared" si="239"/>
        <v>NA</v>
      </c>
      <c r="ER1048" s="58" t="s">
        <v>2080</v>
      </c>
      <c r="ES1048" s="59">
        <v>43692</v>
      </c>
      <c r="ET1048" s="18" t="s">
        <v>1459</v>
      </c>
      <c r="EU1048" s="18" t="s">
        <v>1452</v>
      </c>
    </row>
    <row r="1049" spans="1:151" ht="15.75" customHeight="1" x14ac:dyDescent="0.2">
      <c r="A1049" s="5" t="s">
        <v>381</v>
      </c>
      <c r="B1049" s="24" t="s">
        <v>1451</v>
      </c>
      <c r="C1049" s="26">
        <v>1</v>
      </c>
      <c r="D1049" s="18" t="s">
        <v>1462</v>
      </c>
      <c r="E1049" s="18" t="s">
        <v>257</v>
      </c>
      <c r="F1049" s="18" t="s">
        <v>553</v>
      </c>
      <c r="G1049" s="18" t="s">
        <v>759</v>
      </c>
      <c r="H1049" s="18" t="s">
        <v>1421</v>
      </c>
      <c r="I1049" s="18" t="s">
        <v>363</v>
      </c>
      <c r="J1049" s="18" t="s">
        <v>363</v>
      </c>
      <c r="K1049" s="18" t="s">
        <v>363</v>
      </c>
      <c r="L1049" s="18" t="s">
        <v>363</v>
      </c>
      <c r="M1049" s="18" t="s">
        <v>253</v>
      </c>
      <c r="N1049" s="56">
        <v>74</v>
      </c>
      <c r="O1049" s="18" t="s">
        <v>1453</v>
      </c>
      <c r="P1049" s="18" t="s">
        <v>261</v>
      </c>
      <c r="Q1049" s="18" t="s">
        <v>254</v>
      </c>
      <c r="R1049" s="24" t="s">
        <v>257</v>
      </c>
      <c r="S1049" s="24" t="s">
        <v>257</v>
      </c>
      <c r="T1049" s="26" t="s">
        <v>917</v>
      </c>
      <c r="U1049" s="26" t="s">
        <v>595</v>
      </c>
      <c r="V1049" s="26" t="s">
        <v>1455</v>
      </c>
      <c r="W1049" s="26" t="s">
        <v>1456</v>
      </c>
      <c r="X1049" s="18" t="s">
        <v>1462</v>
      </c>
      <c r="Y1049" s="18">
        <v>50</v>
      </c>
      <c r="Z1049" s="18" t="s">
        <v>599</v>
      </c>
      <c r="AA1049" s="18">
        <v>50</v>
      </c>
      <c r="AB1049" s="57" t="s">
        <v>257</v>
      </c>
      <c r="AC1049" s="18" t="s">
        <v>595</v>
      </c>
      <c r="AD1049" s="18" t="s">
        <v>595</v>
      </c>
      <c r="AE1049" s="18" t="s">
        <v>595</v>
      </c>
      <c r="AF1049" s="18" t="s">
        <v>595</v>
      </c>
      <c r="AG1049" s="18" t="s">
        <v>595</v>
      </c>
      <c r="AH1049" s="18" t="s">
        <v>595</v>
      </c>
      <c r="AI1049" s="18" t="s">
        <v>595</v>
      </c>
      <c r="AJ1049" s="18" t="s">
        <v>595</v>
      </c>
      <c r="AK1049" s="18" t="s">
        <v>595</v>
      </c>
      <c r="AL1049" s="18" t="s">
        <v>1457</v>
      </c>
      <c r="AM1049" s="18"/>
      <c r="AN1049" s="18"/>
      <c r="AO1049" s="18"/>
      <c r="AP1049" s="18"/>
      <c r="AQ1049" s="18"/>
      <c r="AR1049" s="18"/>
      <c r="AS1049" s="18"/>
      <c r="AT1049" s="18"/>
      <c r="AU1049" s="18"/>
      <c r="AV1049" s="18"/>
      <c r="AW1049" s="18"/>
      <c r="AX1049" s="18"/>
      <c r="AY1049" s="18"/>
      <c r="AZ1049" s="18"/>
      <c r="BA1049" s="18"/>
      <c r="BB1049" s="18"/>
      <c r="BC1049" s="18"/>
      <c r="BD1049" s="18"/>
      <c r="BE1049" s="18"/>
      <c r="BF1049" s="18"/>
      <c r="BG1049" s="18"/>
      <c r="BH1049" s="18"/>
      <c r="BI1049" s="18"/>
      <c r="BJ1049" s="18"/>
      <c r="BK1049" s="18"/>
      <c r="BL1049" s="18"/>
      <c r="BM1049" s="18"/>
      <c r="BN1049" s="18"/>
      <c r="BO1049" s="18"/>
      <c r="BP1049" s="18"/>
      <c r="BQ1049" s="18"/>
      <c r="BR1049" s="18"/>
      <c r="BS1049" s="18"/>
      <c r="BT1049" s="18"/>
      <c r="BU1049" s="18"/>
      <c r="BV1049" s="18"/>
      <c r="BW1049" s="18"/>
      <c r="BX1049" s="18"/>
      <c r="BY1049" s="18"/>
      <c r="BZ1049" s="18"/>
      <c r="CA1049" s="18"/>
      <c r="CB1049" s="18"/>
      <c r="CC1049" s="18"/>
      <c r="CD1049" s="18"/>
      <c r="CE1049" s="18"/>
      <c r="CF1049" s="18"/>
      <c r="CG1049" s="18"/>
      <c r="CH1049" s="18"/>
      <c r="CI1049" s="18"/>
      <c r="CJ1049" s="18"/>
      <c r="CK1049" s="18"/>
      <c r="CL1049" s="18"/>
      <c r="CM1049" s="18"/>
      <c r="CN1049" s="18"/>
      <c r="CO1049" s="18"/>
      <c r="CP1049" s="18"/>
      <c r="CQ1049" s="18"/>
      <c r="CR1049" s="18"/>
      <c r="CS1049" s="18"/>
      <c r="CT1049" s="18"/>
      <c r="CU1049" s="18"/>
      <c r="CV1049" s="18"/>
      <c r="CW1049" s="18"/>
      <c r="CX1049" s="18"/>
      <c r="CY1049" s="18"/>
      <c r="CZ1049" s="18"/>
      <c r="DA1049" s="18"/>
      <c r="DB1049" s="18"/>
      <c r="DC1049" s="18"/>
      <c r="DD1049" s="18"/>
      <c r="DE1049" s="18"/>
      <c r="DF1049" s="18"/>
      <c r="DG1049" s="18"/>
      <c r="DH1049" s="18"/>
      <c r="DI1049" s="18"/>
      <c r="DJ1049" s="18"/>
      <c r="DK1049" s="18"/>
      <c r="DL1049" s="18"/>
      <c r="DM1049" s="18"/>
      <c r="DN1049" s="18"/>
      <c r="DO1049" s="18"/>
      <c r="DP1049" s="18">
        <v>1</v>
      </c>
      <c r="DQ1049" s="18">
        <v>0</v>
      </c>
      <c r="DR1049" s="18">
        <v>0</v>
      </c>
      <c r="DS1049" s="18"/>
      <c r="DT1049" s="18"/>
      <c r="DU1049" s="18"/>
      <c r="DV1049" s="18"/>
      <c r="DW1049" s="18"/>
      <c r="DX1049" s="18"/>
      <c r="DY1049" s="18"/>
      <c r="DZ1049" s="18"/>
      <c r="EA1049" s="18"/>
      <c r="EB1049" s="18"/>
      <c r="EC1049" s="18"/>
      <c r="ED1049" s="18"/>
      <c r="EE1049" s="18"/>
      <c r="EF1049" s="18"/>
      <c r="EG1049" s="18"/>
      <c r="EH1049" s="18" t="s">
        <v>1458</v>
      </c>
      <c r="EI1049" s="18" cm="1">
        <f t="array" ref="EI1049">IF(SUMPRODUCT(--(DO1049:DS1049&lt;&gt;""))=0, 0,1)</f>
        <v>1</v>
      </c>
      <c r="EJ1049" s="18" cm="1">
        <f t="array" ref="EJ1049">IF(SUMPRODUCT(--(DT1049:EG1049&lt;&gt;""))=0, 0,1)</f>
        <v>0</v>
      </c>
      <c r="EK1049" s="18" cm="1">
        <f t="array" ref="EK1049">IF(SUMPRODUCT(--(EC1049:EG1049&lt;&gt;""))=0, 0,1)</f>
        <v>0</v>
      </c>
      <c r="EL1049" s="18" cm="1">
        <f t="array" ref="EL1049">IF(SUMPRODUCT(--(EE1049:EG1049&lt;&gt;""))=0, 0,1)</f>
        <v>0</v>
      </c>
      <c r="EM1049" s="18">
        <f t="shared" si="235"/>
        <v>1</v>
      </c>
      <c r="EN1049" s="18">
        <f t="shared" si="236"/>
        <v>1</v>
      </c>
      <c r="EO1049" s="18" t="str">
        <f t="shared" si="237"/>
        <v>NA</v>
      </c>
      <c r="EP1049" s="18" t="str">
        <f t="shared" si="238"/>
        <v>NA</v>
      </c>
      <c r="EQ1049" s="18" t="str">
        <f t="shared" si="239"/>
        <v>NA</v>
      </c>
      <c r="ER1049" s="58" t="s">
        <v>2080</v>
      </c>
      <c r="ES1049" s="59">
        <v>43692</v>
      </c>
      <c r="ET1049" s="18" t="s">
        <v>1459</v>
      </c>
      <c r="EU1049" s="18" t="s">
        <v>1452</v>
      </c>
    </row>
    <row r="1050" spans="1:151" ht="15.75" customHeight="1" x14ac:dyDescent="0.2">
      <c r="A1050" s="5" t="s">
        <v>381</v>
      </c>
      <c r="B1050" s="24" t="s">
        <v>1451</v>
      </c>
      <c r="C1050" s="26">
        <v>1</v>
      </c>
      <c r="D1050" s="18" t="s">
        <v>1454</v>
      </c>
      <c r="E1050" s="18" t="s">
        <v>257</v>
      </c>
      <c r="F1050" s="18" t="s">
        <v>553</v>
      </c>
      <c r="G1050" s="18" t="s">
        <v>1423</v>
      </c>
      <c r="H1050" s="18" t="s">
        <v>1424</v>
      </c>
      <c r="I1050" s="18" t="s">
        <v>363</v>
      </c>
      <c r="J1050" s="18" t="s">
        <v>363</v>
      </c>
      <c r="K1050" s="18" t="s">
        <v>363</v>
      </c>
      <c r="L1050" s="18" t="s">
        <v>363</v>
      </c>
      <c r="M1050" s="18" t="s">
        <v>253</v>
      </c>
      <c r="N1050" s="56">
        <v>74</v>
      </c>
      <c r="O1050" s="18" t="s">
        <v>1453</v>
      </c>
      <c r="P1050" s="18" t="s">
        <v>261</v>
      </c>
      <c r="Q1050" s="18" t="s">
        <v>254</v>
      </c>
      <c r="R1050" s="24" t="s">
        <v>257</v>
      </c>
      <c r="S1050" s="24" t="s">
        <v>257</v>
      </c>
      <c r="T1050" s="26" t="s">
        <v>917</v>
      </c>
      <c r="U1050" s="26" t="s">
        <v>595</v>
      </c>
      <c r="V1050" s="26" t="s">
        <v>1455</v>
      </c>
      <c r="W1050" s="26" t="s">
        <v>1456</v>
      </c>
      <c r="X1050" s="18" t="s">
        <v>1454</v>
      </c>
      <c r="Y1050" s="18">
        <v>50</v>
      </c>
      <c r="Z1050" s="18" t="s">
        <v>599</v>
      </c>
      <c r="AA1050" s="18">
        <v>50</v>
      </c>
      <c r="AB1050" s="57" t="s">
        <v>257</v>
      </c>
      <c r="AC1050" s="18" t="s">
        <v>595</v>
      </c>
      <c r="AD1050" s="18" t="s">
        <v>595</v>
      </c>
      <c r="AE1050" s="18" t="s">
        <v>595</v>
      </c>
      <c r="AF1050" s="18" t="s">
        <v>595</v>
      </c>
      <c r="AG1050" s="18" t="s">
        <v>595</v>
      </c>
      <c r="AH1050" s="18" t="s">
        <v>595</v>
      </c>
      <c r="AI1050" s="18" t="s">
        <v>595</v>
      </c>
      <c r="AJ1050" s="18" t="s">
        <v>595</v>
      </c>
      <c r="AK1050" s="18" t="s">
        <v>595</v>
      </c>
      <c r="AL1050" s="18" t="s">
        <v>1457</v>
      </c>
      <c r="AM1050" s="18"/>
      <c r="AN1050" s="18"/>
      <c r="AO1050" s="18"/>
      <c r="AP1050" s="18"/>
      <c r="AQ1050" s="18"/>
      <c r="AR1050" s="18"/>
      <c r="AS1050" s="18"/>
      <c r="AT1050" s="18"/>
      <c r="AU1050" s="18"/>
      <c r="AV1050" s="18"/>
      <c r="AW1050" s="18"/>
      <c r="AX1050" s="18"/>
      <c r="AY1050" s="18"/>
      <c r="AZ1050" s="18"/>
      <c r="BA1050" s="18"/>
      <c r="BB1050" s="18"/>
      <c r="BC1050" s="18"/>
      <c r="BD1050" s="18"/>
      <c r="BE1050" s="18"/>
      <c r="BF1050" s="18"/>
      <c r="BG1050" s="18"/>
      <c r="BH1050" s="18"/>
      <c r="BI1050" s="18"/>
      <c r="BJ1050" s="18"/>
      <c r="BK1050" s="18"/>
      <c r="BL1050" s="18"/>
      <c r="BM1050" s="18"/>
      <c r="BN1050" s="18"/>
      <c r="BO1050" s="18"/>
      <c r="BP1050" s="18"/>
      <c r="BQ1050" s="18"/>
      <c r="BR1050" s="18"/>
      <c r="BS1050" s="18"/>
      <c r="BT1050" s="18"/>
      <c r="BU1050" s="18"/>
      <c r="BV1050" s="18"/>
      <c r="BW1050" s="18"/>
      <c r="BX1050" s="18"/>
      <c r="BY1050" s="18"/>
      <c r="BZ1050" s="18"/>
      <c r="CA1050" s="18"/>
      <c r="CB1050" s="18"/>
      <c r="CC1050" s="18"/>
      <c r="CD1050" s="18"/>
      <c r="CE1050" s="18"/>
      <c r="CF1050" s="18"/>
      <c r="CG1050" s="18"/>
      <c r="CH1050" s="18"/>
      <c r="CI1050" s="18"/>
      <c r="CJ1050" s="18"/>
      <c r="CK1050" s="18"/>
      <c r="CL1050" s="18"/>
      <c r="CM1050" s="18"/>
      <c r="CN1050" s="18"/>
      <c r="CO1050" s="18"/>
      <c r="CP1050" s="18"/>
      <c r="CQ1050" s="18"/>
      <c r="CR1050" s="18"/>
      <c r="CS1050" s="18"/>
      <c r="CT1050" s="18"/>
      <c r="CU1050" s="18"/>
      <c r="CV1050" s="18"/>
      <c r="CW1050" s="18"/>
      <c r="CX1050" s="18"/>
      <c r="CY1050" s="18"/>
      <c r="CZ1050" s="18"/>
      <c r="DA1050" s="18"/>
      <c r="DB1050" s="18"/>
      <c r="DC1050" s="18"/>
      <c r="DD1050" s="18"/>
      <c r="DE1050" s="18"/>
      <c r="DF1050" s="18"/>
      <c r="DG1050" s="18"/>
      <c r="DH1050" s="18"/>
      <c r="DI1050" s="18"/>
      <c r="DJ1050" s="18"/>
      <c r="DK1050" s="18"/>
      <c r="DL1050" s="18"/>
      <c r="DM1050" s="18"/>
      <c r="DN1050" s="18"/>
      <c r="DO1050" s="18"/>
      <c r="DP1050" s="18">
        <v>0</v>
      </c>
      <c r="DQ1050" s="18">
        <v>0</v>
      </c>
      <c r="DR1050" s="18">
        <v>1</v>
      </c>
      <c r="DS1050" s="18"/>
      <c r="DT1050" s="18"/>
      <c r="DU1050" s="18"/>
      <c r="DV1050" s="18"/>
      <c r="DW1050" s="18"/>
      <c r="DX1050" s="18"/>
      <c r="DY1050" s="18"/>
      <c r="DZ1050" s="18"/>
      <c r="EA1050" s="18"/>
      <c r="EB1050" s="18"/>
      <c r="EC1050" s="18"/>
      <c r="ED1050" s="18"/>
      <c r="EE1050" s="18"/>
      <c r="EF1050" s="18"/>
      <c r="EG1050" s="18"/>
      <c r="EH1050" s="18" t="s">
        <v>1458</v>
      </c>
      <c r="EI1050" s="18" cm="1">
        <f t="array" ref="EI1050">IF(SUMPRODUCT(--(DO1050:DS1050&lt;&gt;""))=0, 0,1)</f>
        <v>1</v>
      </c>
      <c r="EJ1050" s="18" cm="1">
        <f t="array" ref="EJ1050">IF(SUMPRODUCT(--(DT1050:EG1050&lt;&gt;""))=0, 0,1)</f>
        <v>0</v>
      </c>
      <c r="EK1050" s="18" cm="1">
        <f t="array" ref="EK1050">IF(SUMPRODUCT(--(EC1050:EG1050&lt;&gt;""))=0, 0,1)</f>
        <v>0</v>
      </c>
      <c r="EL1050" s="18" cm="1">
        <f t="array" ref="EL1050">IF(SUMPRODUCT(--(EE1050:EG1050&lt;&gt;""))=0, 0,1)</f>
        <v>0</v>
      </c>
      <c r="EM1050" s="18">
        <f t="shared" si="235"/>
        <v>1</v>
      </c>
      <c r="EN1050" s="18">
        <f t="shared" si="236"/>
        <v>1</v>
      </c>
      <c r="EO1050" s="18" t="str">
        <f t="shared" si="237"/>
        <v>NA</v>
      </c>
      <c r="EP1050" s="18" t="str">
        <f t="shared" si="238"/>
        <v>NA</v>
      </c>
      <c r="EQ1050" s="18" t="str">
        <f t="shared" si="239"/>
        <v>NA</v>
      </c>
      <c r="ER1050" s="58" t="s">
        <v>2080</v>
      </c>
      <c r="ES1050" s="59">
        <v>43692</v>
      </c>
      <c r="ET1050" s="18" t="s">
        <v>1459</v>
      </c>
      <c r="EU1050" s="18" t="s">
        <v>1452</v>
      </c>
    </row>
    <row r="1051" spans="1:151" ht="15.75" customHeight="1" x14ac:dyDescent="0.2">
      <c r="A1051" s="5" t="s">
        <v>381</v>
      </c>
      <c r="B1051" s="24" t="s">
        <v>1451</v>
      </c>
      <c r="C1051" s="26">
        <v>1</v>
      </c>
      <c r="D1051" s="18" t="s">
        <v>1460</v>
      </c>
      <c r="E1051" s="18" t="s">
        <v>257</v>
      </c>
      <c r="F1051" s="18" t="s">
        <v>553</v>
      </c>
      <c r="G1051" s="18" t="s">
        <v>1423</v>
      </c>
      <c r="H1051" s="18" t="s">
        <v>1424</v>
      </c>
      <c r="I1051" s="18" t="s">
        <v>363</v>
      </c>
      <c r="J1051" s="18" t="s">
        <v>363</v>
      </c>
      <c r="K1051" s="18" t="s">
        <v>363</v>
      </c>
      <c r="L1051" s="18" t="s">
        <v>363</v>
      </c>
      <c r="M1051" s="18" t="s">
        <v>253</v>
      </c>
      <c r="N1051" s="56">
        <v>74</v>
      </c>
      <c r="O1051" s="18" t="s">
        <v>1453</v>
      </c>
      <c r="P1051" s="18" t="s">
        <v>261</v>
      </c>
      <c r="Q1051" s="18" t="s">
        <v>254</v>
      </c>
      <c r="R1051" s="24" t="s">
        <v>257</v>
      </c>
      <c r="S1051" s="24" t="s">
        <v>257</v>
      </c>
      <c r="T1051" s="26" t="s">
        <v>917</v>
      </c>
      <c r="U1051" s="26" t="s">
        <v>595</v>
      </c>
      <c r="V1051" s="26" t="s">
        <v>1455</v>
      </c>
      <c r="W1051" s="26" t="s">
        <v>1456</v>
      </c>
      <c r="X1051" s="18" t="s">
        <v>1460</v>
      </c>
      <c r="Y1051" s="18">
        <v>50</v>
      </c>
      <c r="Z1051" s="18" t="s">
        <v>599</v>
      </c>
      <c r="AA1051" s="18">
        <v>50</v>
      </c>
      <c r="AB1051" s="57" t="s">
        <v>257</v>
      </c>
      <c r="AC1051" s="18" t="s">
        <v>595</v>
      </c>
      <c r="AD1051" s="18" t="s">
        <v>595</v>
      </c>
      <c r="AE1051" s="18" t="s">
        <v>595</v>
      </c>
      <c r="AF1051" s="18" t="s">
        <v>595</v>
      </c>
      <c r="AG1051" s="18" t="s">
        <v>595</v>
      </c>
      <c r="AH1051" s="18" t="s">
        <v>595</v>
      </c>
      <c r="AI1051" s="18" t="s">
        <v>595</v>
      </c>
      <c r="AJ1051" s="18" t="s">
        <v>595</v>
      </c>
      <c r="AK1051" s="18" t="s">
        <v>595</v>
      </c>
      <c r="AL1051" s="18" t="s">
        <v>1457</v>
      </c>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v>0</v>
      </c>
      <c r="DQ1051" s="18">
        <v>0</v>
      </c>
      <c r="DR1051" s="18">
        <v>1</v>
      </c>
      <c r="DS1051" s="18"/>
      <c r="DT1051" s="18"/>
      <c r="DU1051" s="18"/>
      <c r="DV1051" s="18"/>
      <c r="DW1051" s="18"/>
      <c r="DX1051" s="18"/>
      <c r="DY1051" s="18"/>
      <c r="DZ1051" s="18"/>
      <c r="EA1051" s="18"/>
      <c r="EB1051" s="18"/>
      <c r="EC1051" s="18"/>
      <c r="ED1051" s="18"/>
      <c r="EE1051" s="18"/>
      <c r="EF1051" s="18"/>
      <c r="EG1051" s="18"/>
      <c r="EH1051" s="18" t="s">
        <v>1458</v>
      </c>
      <c r="EI1051" s="18" cm="1">
        <f t="array" ref="EI1051">IF(SUMPRODUCT(--(DO1051:DS1051&lt;&gt;""))=0, 0,1)</f>
        <v>1</v>
      </c>
      <c r="EJ1051" s="18" cm="1">
        <f t="array" ref="EJ1051">IF(SUMPRODUCT(--(DT1051:EG1051&lt;&gt;""))=0, 0,1)</f>
        <v>0</v>
      </c>
      <c r="EK1051" s="18" cm="1">
        <f t="array" ref="EK1051">IF(SUMPRODUCT(--(EC1051:EG1051&lt;&gt;""))=0, 0,1)</f>
        <v>0</v>
      </c>
      <c r="EL1051" s="18" cm="1">
        <f t="array" ref="EL1051">IF(SUMPRODUCT(--(EE1051:EG1051&lt;&gt;""))=0, 0,1)</f>
        <v>0</v>
      </c>
      <c r="EM1051" s="18">
        <f t="shared" si="235"/>
        <v>1</v>
      </c>
      <c r="EN1051" s="18">
        <f t="shared" si="236"/>
        <v>1</v>
      </c>
      <c r="EO1051" s="18" t="str">
        <f t="shared" si="237"/>
        <v>NA</v>
      </c>
      <c r="EP1051" s="18" t="str">
        <f t="shared" si="238"/>
        <v>NA</v>
      </c>
      <c r="EQ1051" s="18" t="str">
        <f t="shared" si="239"/>
        <v>NA</v>
      </c>
      <c r="ER1051" s="58" t="s">
        <v>2080</v>
      </c>
      <c r="ES1051" s="59">
        <v>43692</v>
      </c>
      <c r="ET1051" s="18" t="s">
        <v>1459</v>
      </c>
      <c r="EU1051" s="18" t="s">
        <v>1452</v>
      </c>
    </row>
    <row r="1052" spans="1:151" ht="15.75" customHeight="1" x14ac:dyDescent="0.2">
      <c r="A1052" s="5" t="s">
        <v>381</v>
      </c>
      <c r="B1052" s="24" t="s">
        <v>1451</v>
      </c>
      <c r="C1052" s="26">
        <v>1</v>
      </c>
      <c r="D1052" s="18" t="s">
        <v>1461</v>
      </c>
      <c r="E1052" s="18" t="s">
        <v>257</v>
      </c>
      <c r="F1052" s="18" t="s">
        <v>553</v>
      </c>
      <c r="G1052" s="18" t="s">
        <v>1423</v>
      </c>
      <c r="H1052" s="18" t="s">
        <v>1424</v>
      </c>
      <c r="I1052" s="18" t="s">
        <v>363</v>
      </c>
      <c r="J1052" s="18" t="s">
        <v>363</v>
      </c>
      <c r="K1052" s="18" t="s">
        <v>363</v>
      </c>
      <c r="L1052" s="18" t="s">
        <v>363</v>
      </c>
      <c r="M1052" s="18" t="s">
        <v>253</v>
      </c>
      <c r="N1052" s="56">
        <v>74</v>
      </c>
      <c r="O1052" s="18" t="s">
        <v>1453</v>
      </c>
      <c r="P1052" s="18" t="s">
        <v>261</v>
      </c>
      <c r="Q1052" s="18" t="s">
        <v>254</v>
      </c>
      <c r="R1052" s="24" t="s">
        <v>257</v>
      </c>
      <c r="S1052" s="24" t="s">
        <v>257</v>
      </c>
      <c r="T1052" s="26" t="s">
        <v>917</v>
      </c>
      <c r="U1052" s="26" t="s">
        <v>595</v>
      </c>
      <c r="V1052" s="26" t="s">
        <v>1455</v>
      </c>
      <c r="W1052" s="26" t="s">
        <v>1456</v>
      </c>
      <c r="X1052" s="18" t="s">
        <v>1461</v>
      </c>
      <c r="Y1052" s="18">
        <v>50</v>
      </c>
      <c r="Z1052" s="18" t="s">
        <v>599</v>
      </c>
      <c r="AA1052" s="18">
        <v>50</v>
      </c>
      <c r="AB1052" s="57" t="s">
        <v>257</v>
      </c>
      <c r="AC1052" s="18" t="s">
        <v>595</v>
      </c>
      <c r="AD1052" s="18" t="s">
        <v>595</v>
      </c>
      <c r="AE1052" s="18" t="s">
        <v>595</v>
      </c>
      <c r="AF1052" s="18" t="s">
        <v>595</v>
      </c>
      <c r="AG1052" s="18" t="s">
        <v>595</v>
      </c>
      <c r="AH1052" s="18" t="s">
        <v>595</v>
      </c>
      <c r="AI1052" s="18" t="s">
        <v>595</v>
      </c>
      <c r="AJ1052" s="18" t="s">
        <v>595</v>
      </c>
      <c r="AK1052" s="18" t="s">
        <v>595</v>
      </c>
      <c r="AL1052" s="18" t="s">
        <v>1457</v>
      </c>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v>1</v>
      </c>
      <c r="DQ1052" s="18">
        <v>0</v>
      </c>
      <c r="DR1052" s="18">
        <v>0</v>
      </c>
      <c r="DS1052" s="18"/>
      <c r="DT1052" s="18"/>
      <c r="DU1052" s="18"/>
      <c r="DV1052" s="18"/>
      <c r="DW1052" s="18"/>
      <c r="DX1052" s="18"/>
      <c r="DY1052" s="18"/>
      <c r="DZ1052" s="18"/>
      <c r="EA1052" s="18"/>
      <c r="EB1052" s="18"/>
      <c r="EC1052" s="18"/>
      <c r="ED1052" s="18"/>
      <c r="EE1052" s="18"/>
      <c r="EF1052" s="18"/>
      <c r="EG1052" s="18"/>
      <c r="EH1052" s="18" t="s">
        <v>1458</v>
      </c>
      <c r="EI1052" s="18" cm="1">
        <f t="array" ref="EI1052">IF(SUMPRODUCT(--(DO1052:DS1052&lt;&gt;""))=0, 0,1)</f>
        <v>1</v>
      </c>
      <c r="EJ1052" s="18" cm="1">
        <f t="array" ref="EJ1052">IF(SUMPRODUCT(--(DT1052:EG1052&lt;&gt;""))=0, 0,1)</f>
        <v>0</v>
      </c>
      <c r="EK1052" s="18" cm="1">
        <f t="array" ref="EK1052">IF(SUMPRODUCT(--(EC1052:EG1052&lt;&gt;""))=0, 0,1)</f>
        <v>0</v>
      </c>
      <c r="EL1052" s="18" cm="1">
        <f t="array" ref="EL1052">IF(SUMPRODUCT(--(EE1052:EG1052&lt;&gt;""))=0, 0,1)</f>
        <v>0</v>
      </c>
      <c r="EM1052" s="18">
        <f t="shared" si="235"/>
        <v>1</v>
      </c>
      <c r="EN1052" s="18">
        <f t="shared" si="236"/>
        <v>1</v>
      </c>
      <c r="EO1052" s="18" t="str">
        <f t="shared" si="237"/>
        <v>NA</v>
      </c>
      <c r="EP1052" s="18" t="str">
        <f t="shared" si="238"/>
        <v>NA</v>
      </c>
      <c r="EQ1052" s="18" t="str">
        <f t="shared" si="239"/>
        <v>NA</v>
      </c>
      <c r="ER1052" s="58" t="s">
        <v>2080</v>
      </c>
      <c r="ES1052" s="59">
        <v>43692</v>
      </c>
      <c r="ET1052" s="18" t="s">
        <v>1459</v>
      </c>
      <c r="EU1052" s="18" t="s">
        <v>1452</v>
      </c>
    </row>
    <row r="1053" spans="1:151" ht="15.75" customHeight="1" x14ac:dyDescent="0.2">
      <c r="A1053" s="5" t="s">
        <v>381</v>
      </c>
      <c r="B1053" s="24" t="s">
        <v>1451</v>
      </c>
      <c r="C1053" s="26">
        <v>1</v>
      </c>
      <c r="D1053" s="18" t="s">
        <v>1462</v>
      </c>
      <c r="E1053" s="18" t="s">
        <v>257</v>
      </c>
      <c r="F1053" s="18" t="s">
        <v>553</v>
      </c>
      <c r="G1053" s="18" t="s">
        <v>1423</v>
      </c>
      <c r="H1053" s="18" t="s">
        <v>1424</v>
      </c>
      <c r="I1053" s="18" t="s">
        <v>363</v>
      </c>
      <c r="J1053" s="18" t="s">
        <v>363</v>
      </c>
      <c r="K1053" s="18" t="s">
        <v>363</v>
      </c>
      <c r="L1053" s="18" t="s">
        <v>363</v>
      </c>
      <c r="M1053" s="18" t="s">
        <v>253</v>
      </c>
      <c r="N1053" s="56">
        <v>74</v>
      </c>
      <c r="O1053" s="18" t="s">
        <v>1453</v>
      </c>
      <c r="P1053" s="18" t="s">
        <v>261</v>
      </c>
      <c r="Q1053" s="18" t="s">
        <v>254</v>
      </c>
      <c r="R1053" s="24" t="s">
        <v>257</v>
      </c>
      <c r="S1053" s="24" t="s">
        <v>257</v>
      </c>
      <c r="T1053" s="26" t="s">
        <v>917</v>
      </c>
      <c r="U1053" s="26" t="s">
        <v>595</v>
      </c>
      <c r="V1053" s="26" t="s">
        <v>1455</v>
      </c>
      <c r="W1053" s="26" t="s">
        <v>1456</v>
      </c>
      <c r="X1053" s="18" t="s">
        <v>1462</v>
      </c>
      <c r="Y1053" s="18">
        <v>50</v>
      </c>
      <c r="Z1053" s="18" t="s">
        <v>599</v>
      </c>
      <c r="AA1053" s="18">
        <v>50</v>
      </c>
      <c r="AB1053" s="57" t="s">
        <v>257</v>
      </c>
      <c r="AC1053" s="18" t="s">
        <v>595</v>
      </c>
      <c r="AD1053" s="18" t="s">
        <v>595</v>
      </c>
      <c r="AE1053" s="18" t="s">
        <v>595</v>
      </c>
      <c r="AF1053" s="18" t="s">
        <v>595</v>
      </c>
      <c r="AG1053" s="18" t="s">
        <v>595</v>
      </c>
      <c r="AH1053" s="18" t="s">
        <v>595</v>
      </c>
      <c r="AI1053" s="18" t="s">
        <v>595</v>
      </c>
      <c r="AJ1053" s="18" t="s">
        <v>595</v>
      </c>
      <c r="AK1053" s="18" t="s">
        <v>595</v>
      </c>
      <c r="AL1053" s="18" t="s">
        <v>1457</v>
      </c>
      <c r="AM1053" s="18"/>
      <c r="AN1053" s="18"/>
      <c r="AO1053" s="18"/>
      <c r="AP1053" s="18"/>
      <c r="AQ1053" s="18"/>
      <c r="AR1053" s="18"/>
      <c r="AS1053" s="18"/>
      <c r="AT1053" s="18"/>
      <c r="AU1053" s="18"/>
      <c r="AV1053" s="18"/>
      <c r="AW1053" s="18"/>
      <c r="AX1053" s="18"/>
      <c r="AY1053" s="18"/>
      <c r="AZ1053" s="18"/>
      <c r="BA1053" s="18"/>
      <c r="BB1053" s="18"/>
      <c r="BC1053" s="18"/>
      <c r="BD1053" s="18"/>
      <c r="BE1053" s="18"/>
      <c r="BF1053" s="18"/>
      <c r="BG1053" s="18"/>
      <c r="BH1053" s="18"/>
      <c r="BI1053" s="18"/>
      <c r="BJ1053" s="18"/>
      <c r="BK1053" s="18"/>
      <c r="BL1053" s="18"/>
      <c r="BM1053" s="18"/>
      <c r="BN1053" s="18"/>
      <c r="BO1053" s="18"/>
      <c r="BP1053" s="18"/>
      <c r="BQ1053" s="18"/>
      <c r="BR1053" s="18"/>
      <c r="BS1053" s="18"/>
      <c r="BT1053" s="18"/>
      <c r="BU1053" s="18"/>
      <c r="BV1053" s="18"/>
      <c r="BW1053" s="18"/>
      <c r="BX1053" s="18"/>
      <c r="BY1053" s="18"/>
      <c r="BZ1053" s="18"/>
      <c r="CA1053" s="18"/>
      <c r="CB1053" s="18"/>
      <c r="CC1053" s="18"/>
      <c r="CD1053" s="18"/>
      <c r="CE1053" s="18"/>
      <c r="CF1053" s="18"/>
      <c r="CG1053" s="18"/>
      <c r="CH1053" s="18"/>
      <c r="CI1053" s="18"/>
      <c r="CJ1053" s="18"/>
      <c r="CK1053" s="18"/>
      <c r="CL1053" s="18"/>
      <c r="CM1053" s="18"/>
      <c r="CN1053" s="18"/>
      <c r="CO1053" s="18"/>
      <c r="CP1053" s="18"/>
      <c r="CQ1053" s="18"/>
      <c r="CR1053" s="18"/>
      <c r="CS1053" s="18"/>
      <c r="CT1053" s="18"/>
      <c r="CU1053" s="18"/>
      <c r="CV1053" s="18"/>
      <c r="CW1053" s="18"/>
      <c r="CX1053" s="18"/>
      <c r="CY1053" s="18"/>
      <c r="CZ1053" s="18"/>
      <c r="DA1053" s="18"/>
      <c r="DB1053" s="18"/>
      <c r="DC1053" s="18"/>
      <c r="DD1053" s="18"/>
      <c r="DE1053" s="18"/>
      <c r="DF1053" s="18"/>
      <c r="DG1053" s="18"/>
      <c r="DH1053" s="18"/>
      <c r="DI1053" s="18"/>
      <c r="DJ1053" s="18"/>
      <c r="DK1053" s="18"/>
      <c r="DL1053" s="18"/>
      <c r="DM1053" s="18"/>
      <c r="DN1053" s="18"/>
      <c r="DO1053" s="18"/>
      <c r="DP1053" s="18">
        <v>1</v>
      </c>
      <c r="DQ1053" s="18">
        <v>0</v>
      </c>
      <c r="DR1053" s="18">
        <v>0</v>
      </c>
      <c r="DS1053" s="18"/>
      <c r="DT1053" s="18"/>
      <c r="DU1053" s="18"/>
      <c r="DV1053" s="18"/>
      <c r="DW1053" s="18"/>
      <c r="DX1053" s="18"/>
      <c r="DY1053" s="18"/>
      <c r="DZ1053" s="18"/>
      <c r="EA1053" s="18"/>
      <c r="EB1053" s="18"/>
      <c r="EC1053" s="18"/>
      <c r="ED1053" s="18"/>
      <c r="EE1053" s="18"/>
      <c r="EF1053" s="18"/>
      <c r="EG1053" s="18"/>
      <c r="EH1053" s="18" t="s">
        <v>1458</v>
      </c>
      <c r="EI1053" s="18" cm="1">
        <f t="array" ref="EI1053">IF(SUMPRODUCT(--(DO1053:DS1053&lt;&gt;""))=0, 0,1)</f>
        <v>1</v>
      </c>
      <c r="EJ1053" s="18" cm="1">
        <f t="array" ref="EJ1053">IF(SUMPRODUCT(--(DT1053:EG1053&lt;&gt;""))=0, 0,1)</f>
        <v>0</v>
      </c>
      <c r="EK1053" s="18" cm="1">
        <f t="array" ref="EK1053">IF(SUMPRODUCT(--(EC1053:EG1053&lt;&gt;""))=0, 0,1)</f>
        <v>0</v>
      </c>
      <c r="EL1053" s="18" cm="1">
        <f t="array" ref="EL1053">IF(SUMPRODUCT(--(EE1053:EG1053&lt;&gt;""))=0, 0,1)</f>
        <v>0</v>
      </c>
      <c r="EM1053" s="18">
        <f t="shared" si="235"/>
        <v>1</v>
      </c>
      <c r="EN1053" s="18">
        <f t="shared" si="236"/>
        <v>1</v>
      </c>
      <c r="EO1053" s="18" t="str">
        <f t="shared" si="237"/>
        <v>NA</v>
      </c>
      <c r="EP1053" s="18" t="str">
        <f t="shared" si="238"/>
        <v>NA</v>
      </c>
      <c r="EQ1053" s="18" t="str">
        <f t="shared" si="239"/>
        <v>NA</v>
      </c>
      <c r="ER1053" s="58" t="s">
        <v>2080</v>
      </c>
      <c r="ES1053" s="59">
        <v>43692</v>
      </c>
      <c r="ET1053" s="18" t="s">
        <v>1459</v>
      </c>
      <c r="EU1053" s="18" t="s">
        <v>1452</v>
      </c>
    </row>
    <row r="1054" spans="1:151" ht="15.75" customHeight="1" x14ac:dyDescent="0.2">
      <c r="A1054" s="5" t="s">
        <v>381</v>
      </c>
      <c r="B1054" s="24" t="s">
        <v>1451</v>
      </c>
      <c r="C1054" s="26">
        <v>1</v>
      </c>
      <c r="D1054" s="18" t="s">
        <v>1454</v>
      </c>
      <c r="E1054" s="18" t="s">
        <v>257</v>
      </c>
      <c r="F1054" s="18" t="s">
        <v>553</v>
      </c>
      <c r="G1054" s="18" t="s">
        <v>742</v>
      </c>
      <c r="H1054" s="18" t="s">
        <v>762</v>
      </c>
      <c r="I1054" s="18" t="s">
        <v>363</v>
      </c>
      <c r="J1054" s="18" t="s">
        <v>363</v>
      </c>
      <c r="K1054" s="18" t="s">
        <v>363</v>
      </c>
      <c r="L1054" s="18" t="s">
        <v>363</v>
      </c>
      <c r="M1054" s="18" t="s">
        <v>253</v>
      </c>
      <c r="N1054" s="56">
        <v>74</v>
      </c>
      <c r="O1054" s="18" t="s">
        <v>1453</v>
      </c>
      <c r="P1054" s="18" t="s">
        <v>261</v>
      </c>
      <c r="Q1054" s="18" t="s">
        <v>254</v>
      </c>
      <c r="R1054" s="24" t="s">
        <v>257</v>
      </c>
      <c r="S1054" s="24" t="s">
        <v>257</v>
      </c>
      <c r="T1054" s="26" t="s">
        <v>917</v>
      </c>
      <c r="U1054" s="26" t="s">
        <v>595</v>
      </c>
      <c r="V1054" s="26" t="s">
        <v>1455</v>
      </c>
      <c r="W1054" s="26" t="s">
        <v>1456</v>
      </c>
      <c r="X1054" s="18" t="s">
        <v>1454</v>
      </c>
      <c r="Y1054" s="18">
        <v>50</v>
      </c>
      <c r="Z1054" s="18" t="s">
        <v>599</v>
      </c>
      <c r="AA1054" s="18">
        <v>50</v>
      </c>
      <c r="AB1054" s="57" t="s">
        <v>257</v>
      </c>
      <c r="AC1054" s="18" t="s">
        <v>595</v>
      </c>
      <c r="AD1054" s="18" t="s">
        <v>595</v>
      </c>
      <c r="AE1054" s="18" t="s">
        <v>595</v>
      </c>
      <c r="AF1054" s="18" t="s">
        <v>595</v>
      </c>
      <c r="AG1054" s="18" t="s">
        <v>595</v>
      </c>
      <c r="AH1054" s="18" t="s">
        <v>595</v>
      </c>
      <c r="AI1054" s="18" t="s">
        <v>595</v>
      </c>
      <c r="AJ1054" s="18" t="s">
        <v>595</v>
      </c>
      <c r="AK1054" s="18" t="s">
        <v>595</v>
      </c>
      <c r="AL1054" s="18" t="s">
        <v>1457</v>
      </c>
      <c r="AM1054" s="18"/>
      <c r="AN1054" s="18"/>
      <c r="AO1054" s="18"/>
      <c r="AP1054" s="18"/>
      <c r="AQ1054" s="18"/>
      <c r="AR1054" s="18"/>
      <c r="AS1054" s="18"/>
      <c r="AT1054" s="18"/>
      <c r="AU1054" s="18"/>
      <c r="AV1054" s="18"/>
      <c r="AW1054" s="18"/>
      <c r="AX1054" s="18"/>
      <c r="AY1054" s="18"/>
      <c r="AZ1054" s="18"/>
      <c r="BA1054" s="18"/>
      <c r="BB1054" s="18"/>
      <c r="BC1054" s="18"/>
      <c r="BD1054" s="18"/>
      <c r="BE1054" s="18"/>
      <c r="BF1054" s="18"/>
      <c r="BG1054" s="18"/>
      <c r="BH1054" s="18"/>
      <c r="BI1054" s="18"/>
      <c r="BJ1054" s="18"/>
      <c r="BK1054" s="18"/>
      <c r="BL1054" s="18"/>
      <c r="BM1054" s="18"/>
      <c r="BN1054" s="18"/>
      <c r="BO1054" s="18"/>
      <c r="BP1054" s="18"/>
      <c r="BQ1054" s="18"/>
      <c r="BR1054" s="18"/>
      <c r="BS1054" s="18"/>
      <c r="BT1054" s="18"/>
      <c r="BU1054" s="18"/>
      <c r="BV1054" s="18"/>
      <c r="BW1054" s="18"/>
      <c r="BX1054" s="18"/>
      <c r="BY1054" s="18"/>
      <c r="BZ1054" s="18"/>
      <c r="CA1054" s="18"/>
      <c r="CB1054" s="18"/>
      <c r="CC1054" s="18"/>
      <c r="CD1054" s="18"/>
      <c r="CE1054" s="18"/>
      <c r="CF1054" s="18"/>
      <c r="CG1054" s="18"/>
      <c r="CH1054" s="18"/>
      <c r="CI1054" s="18"/>
      <c r="CJ1054" s="18"/>
      <c r="CK1054" s="18"/>
      <c r="CL1054" s="18"/>
      <c r="CM1054" s="18"/>
      <c r="CN1054" s="18"/>
      <c r="CO1054" s="18"/>
      <c r="CP1054" s="18"/>
      <c r="CQ1054" s="18"/>
      <c r="CR1054" s="18"/>
      <c r="CS1054" s="18"/>
      <c r="CT1054" s="18"/>
      <c r="CU1054" s="18"/>
      <c r="CV1054" s="18"/>
      <c r="CW1054" s="18"/>
      <c r="CX1054" s="18"/>
      <c r="CY1054" s="18"/>
      <c r="CZ1054" s="18"/>
      <c r="DA1054" s="18"/>
      <c r="DB1054" s="18"/>
      <c r="DC1054" s="18"/>
      <c r="DD1054" s="18"/>
      <c r="DE1054" s="18"/>
      <c r="DF1054" s="18"/>
      <c r="DG1054" s="18"/>
      <c r="DH1054" s="18"/>
      <c r="DI1054" s="18"/>
      <c r="DJ1054" s="18"/>
      <c r="DK1054" s="18"/>
      <c r="DL1054" s="18"/>
      <c r="DM1054" s="18"/>
      <c r="DN1054" s="18"/>
      <c r="DO1054" s="18"/>
      <c r="DP1054" s="18">
        <v>0</v>
      </c>
      <c r="DQ1054" s="18">
        <v>0</v>
      </c>
      <c r="DR1054" s="18">
        <v>1</v>
      </c>
      <c r="DS1054" s="18"/>
      <c r="DT1054" s="18"/>
      <c r="DU1054" s="18"/>
      <c r="DV1054" s="18"/>
      <c r="DW1054" s="18"/>
      <c r="DX1054" s="18"/>
      <c r="DY1054" s="18"/>
      <c r="DZ1054" s="18"/>
      <c r="EA1054" s="18"/>
      <c r="EB1054" s="18"/>
      <c r="EC1054" s="18"/>
      <c r="ED1054" s="18"/>
      <c r="EE1054" s="18"/>
      <c r="EF1054" s="18"/>
      <c r="EG1054" s="18"/>
      <c r="EH1054" s="18" t="s">
        <v>1458</v>
      </c>
      <c r="EI1054" s="18" cm="1">
        <f t="array" ref="EI1054">IF(SUMPRODUCT(--(DO1054:DS1054&lt;&gt;""))=0, 0,1)</f>
        <v>1</v>
      </c>
      <c r="EJ1054" s="18" cm="1">
        <f t="array" ref="EJ1054">IF(SUMPRODUCT(--(DT1054:EG1054&lt;&gt;""))=0, 0,1)</f>
        <v>0</v>
      </c>
      <c r="EK1054" s="18" cm="1">
        <f t="array" ref="EK1054">IF(SUMPRODUCT(--(EC1054:EG1054&lt;&gt;""))=0, 0,1)</f>
        <v>0</v>
      </c>
      <c r="EL1054" s="18" cm="1">
        <f t="array" ref="EL1054">IF(SUMPRODUCT(--(EE1054:EG1054&lt;&gt;""))=0, 0,1)</f>
        <v>0</v>
      </c>
      <c r="EM1054" s="18">
        <f t="shared" si="235"/>
        <v>1</v>
      </c>
      <c r="EN1054" s="18">
        <f t="shared" si="236"/>
        <v>1</v>
      </c>
      <c r="EO1054" s="18" t="str">
        <f t="shared" si="237"/>
        <v>NA</v>
      </c>
      <c r="EP1054" s="18" t="str">
        <f t="shared" si="238"/>
        <v>NA</v>
      </c>
      <c r="EQ1054" s="18" t="str">
        <f t="shared" si="239"/>
        <v>NA</v>
      </c>
      <c r="ER1054" s="58" t="s">
        <v>2080</v>
      </c>
      <c r="ES1054" s="59">
        <v>43692</v>
      </c>
      <c r="ET1054" s="18" t="s">
        <v>1459</v>
      </c>
      <c r="EU1054" s="18" t="s">
        <v>1452</v>
      </c>
    </row>
    <row r="1055" spans="1:151" ht="15.75" customHeight="1" x14ac:dyDescent="0.2">
      <c r="A1055" s="5" t="s">
        <v>381</v>
      </c>
      <c r="B1055" s="24" t="s">
        <v>1451</v>
      </c>
      <c r="C1055" s="26">
        <v>1</v>
      </c>
      <c r="D1055" s="18" t="s">
        <v>1460</v>
      </c>
      <c r="E1055" s="18" t="s">
        <v>257</v>
      </c>
      <c r="F1055" s="18" t="s">
        <v>553</v>
      </c>
      <c r="G1055" s="18" t="s">
        <v>742</v>
      </c>
      <c r="H1055" s="18" t="s">
        <v>762</v>
      </c>
      <c r="I1055" s="18" t="s">
        <v>363</v>
      </c>
      <c r="J1055" s="18" t="s">
        <v>363</v>
      </c>
      <c r="K1055" s="18" t="s">
        <v>363</v>
      </c>
      <c r="L1055" s="18" t="s">
        <v>363</v>
      </c>
      <c r="M1055" s="18" t="s">
        <v>253</v>
      </c>
      <c r="N1055" s="56">
        <v>74</v>
      </c>
      <c r="O1055" s="18" t="s">
        <v>1453</v>
      </c>
      <c r="P1055" s="18" t="s">
        <v>261</v>
      </c>
      <c r="Q1055" s="18" t="s">
        <v>254</v>
      </c>
      <c r="R1055" s="24" t="s">
        <v>257</v>
      </c>
      <c r="S1055" s="24" t="s">
        <v>257</v>
      </c>
      <c r="T1055" s="26" t="s">
        <v>917</v>
      </c>
      <c r="U1055" s="26" t="s">
        <v>595</v>
      </c>
      <c r="V1055" s="26" t="s">
        <v>1455</v>
      </c>
      <c r="W1055" s="26" t="s">
        <v>1456</v>
      </c>
      <c r="X1055" s="18" t="s">
        <v>1460</v>
      </c>
      <c r="Y1055" s="18">
        <v>50</v>
      </c>
      <c r="Z1055" s="18" t="s">
        <v>599</v>
      </c>
      <c r="AA1055" s="18">
        <v>50</v>
      </c>
      <c r="AB1055" s="57" t="s">
        <v>257</v>
      </c>
      <c r="AC1055" s="18" t="s">
        <v>595</v>
      </c>
      <c r="AD1055" s="18" t="s">
        <v>595</v>
      </c>
      <c r="AE1055" s="18" t="s">
        <v>595</v>
      </c>
      <c r="AF1055" s="18" t="s">
        <v>595</v>
      </c>
      <c r="AG1055" s="18" t="s">
        <v>595</v>
      </c>
      <c r="AH1055" s="18" t="s">
        <v>595</v>
      </c>
      <c r="AI1055" s="18" t="s">
        <v>595</v>
      </c>
      <c r="AJ1055" s="18" t="s">
        <v>595</v>
      </c>
      <c r="AK1055" s="18" t="s">
        <v>595</v>
      </c>
      <c r="AL1055" s="18" t="s">
        <v>1457</v>
      </c>
      <c r="AM1055" s="18"/>
      <c r="AN1055" s="18"/>
      <c r="AO1055" s="18"/>
      <c r="AP1055" s="18"/>
      <c r="AQ1055" s="18"/>
      <c r="AR1055" s="18"/>
      <c r="AS1055" s="18"/>
      <c r="AT1055" s="18"/>
      <c r="AU1055" s="18"/>
      <c r="AV1055" s="18"/>
      <c r="AW1055" s="18"/>
      <c r="AX1055" s="18"/>
      <c r="AY1055" s="18"/>
      <c r="AZ1055" s="18"/>
      <c r="BA1055" s="18"/>
      <c r="BB1055" s="18"/>
      <c r="BC1055" s="18"/>
      <c r="BD1055" s="18"/>
      <c r="BE1055" s="18"/>
      <c r="BF1055" s="18"/>
      <c r="BG1055" s="18"/>
      <c r="BH1055" s="18"/>
      <c r="BI1055" s="18"/>
      <c r="BJ1055" s="18"/>
      <c r="BK1055" s="18"/>
      <c r="BL1055" s="18"/>
      <c r="BM1055" s="18"/>
      <c r="BN1055" s="18"/>
      <c r="BO1055" s="18"/>
      <c r="BP1055" s="18"/>
      <c r="BQ1055" s="18"/>
      <c r="BR1055" s="18"/>
      <c r="BS1055" s="18"/>
      <c r="BT1055" s="18"/>
      <c r="BU1055" s="18"/>
      <c r="BV1055" s="18"/>
      <c r="BW1055" s="18"/>
      <c r="BX1055" s="18"/>
      <c r="BY1055" s="18"/>
      <c r="BZ1055" s="18"/>
      <c r="CA1055" s="18"/>
      <c r="CB1055" s="18"/>
      <c r="CC1055" s="18"/>
      <c r="CD1055" s="18"/>
      <c r="CE1055" s="18"/>
      <c r="CF1055" s="18"/>
      <c r="CG1055" s="18"/>
      <c r="CH1055" s="18"/>
      <c r="CI1055" s="18"/>
      <c r="CJ1055" s="18"/>
      <c r="CK1055" s="18"/>
      <c r="CL1055" s="18"/>
      <c r="CM1055" s="18"/>
      <c r="CN1055" s="18"/>
      <c r="CO1055" s="18"/>
      <c r="CP1055" s="18"/>
      <c r="CQ1055" s="18"/>
      <c r="CR1055" s="18"/>
      <c r="CS1055" s="18"/>
      <c r="CT1055" s="18"/>
      <c r="CU1055" s="18"/>
      <c r="CV1055" s="18"/>
      <c r="CW1055" s="18"/>
      <c r="CX1055" s="18"/>
      <c r="CY1055" s="18"/>
      <c r="CZ1055" s="18"/>
      <c r="DA1055" s="18"/>
      <c r="DB1055" s="18"/>
      <c r="DC1055" s="18"/>
      <c r="DD1055" s="18"/>
      <c r="DE1055" s="18"/>
      <c r="DF1055" s="18"/>
      <c r="DG1055" s="18"/>
      <c r="DH1055" s="18"/>
      <c r="DI1055" s="18"/>
      <c r="DJ1055" s="18"/>
      <c r="DK1055" s="18"/>
      <c r="DL1055" s="18"/>
      <c r="DM1055" s="18"/>
      <c r="DN1055" s="18"/>
      <c r="DO1055" s="18"/>
      <c r="DP1055" s="18">
        <v>0</v>
      </c>
      <c r="DQ1055" s="18">
        <v>0</v>
      </c>
      <c r="DR1055" s="18">
        <v>0</v>
      </c>
      <c r="DS1055" s="18"/>
      <c r="DT1055" s="18"/>
      <c r="DU1055" s="18"/>
      <c r="DV1055" s="18"/>
      <c r="DW1055" s="18"/>
      <c r="DX1055" s="18"/>
      <c r="DY1055" s="18"/>
      <c r="DZ1055" s="18"/>
      <c r="EA1055" s="18"/>
      <c r="EB1055" s="18"/>
      <c r="EC1055" s="18"/>
      <c r="ED1055" s="18"/>
      <c r="EE1055" s="18"/>
      <c r="EF1055" s="18"/>
      <c r="EG1055" s="18"/>
      <c r="EH1055" s="18" t="s">
        <v>1458</v>
      </c>
      <c r="EI1055" s="18" cm="1">
        <f t="array" ref="EI1055">IF(SUMPRODUCT(--(DO1055:DS1055&lt;&gt;""))=0, 0,1)</f>
        <v>1</v>
      </c>
      <c r="EJ1055" s="18" cm="1">
        <f t="array" ref="EJ1055">IF(SUMPRODUCT(--(DT1055:EG1055&lt;&gt;""))=0, 0,1)</f>
        <v>0</v>
      </c>
      <c r="EK1055" s="18" cm="1">
        <f t="array" ref="EK1055">IF(SUMPRODUCT(--(EC1055:EG1055&lt;&gt;""))=0, 0,1)</f>
        <v>0</v>
      </c>
      <c r="EL1055" s="18" cm="1">
        <f t="array" ref="EL1055">IF(SUMPRODUCT(--(EE1055:EG1055&lt;&gt;""))=0, 0,1)</f>
        <v>0</v>
      </c>
      <c r="EM1055" s="18">
        <f t="shared" si="235"/>
        <v>0</v>
      </c>
      <c r="EN1055" s="18">
        <f t="shared" si="236"/>
        <v>0</v>
      </c>
      <c r="EO1055" s="18" t="str">
        <f t="shared" si="237"/>
        <v>NA</v>
      </c>
      <c r="EP1055" s="18" t="str">
        <f t="shared" si="238"/>
        <v>NA</v>
      </c>
      <c r="EQ1055" s="18" t="str">
        <f t="shared" si="239"/>
        <v>NA</v>
      </c>
      <c r="ER1055" s="58" t="s">
        <v>2080</v>
      </c>
      <c r="ES1055" s="59">
        <v>43692</v>
      </c>
      <c r="ET1055" s="18" t="s">
        <v>1459</v>
      </c>
      <c r="EU1055" s="18" t="s">
        <v>1452</v>
      </c>
    </row>
    <row r="1056" spans="1:151" ht="15.75" customHeight="1" x14ac:dyDescent="0.2">
      <c r="A1056" s="5" t="s">
        <v>381</v>
      </c>
      <c r="B1056" s="24" t="s">
        <v>1451</v>
      </c>
      <c r="C1056" s="26">
        <v>1</v>
      </c>
      <c r="D1056" s="18" t="s">
        <v>1461</v>
      </c>
      <c r="E1056" s="18" t="s">
        <v>257</v>
      </c>
      <c r="F1056" s="18" t="s">
        <v>553</v>
      </c>
      <c r="G1056" s="18" t="s">
        <v>742</v>
      </c>
      <c r="H1056" s="18" t="s">
        <v>762</v>
      </c>
      <c r="I1056" s="18" t="s">
        <v>363</v>
      </c>
      <c r="J1056" s="18" t="s">
        <v>363</v>
      </c>
      <c r="K1056" s="18" t="s">
        <v>363</v>
      </c>
      <c r="L1056" s="18" t="s">
        <v>363</v>
      </c>
      <c r="M1056" s="18" t="s">
        <v>253</v>
      </c>
      <c r="N1056" s="56">
        <v>74</v>
      </c>
      <c r="O1056" s="18" t="s">
        <v>1453</v>
      </c>
      <c r="P1056" s="18" t="s">
        <v>261</v>
      </c>
      <c r="Q1056" s="18" t="s">
        <v>254</v>
      </c>
      <c r="R1056" s="24" t="s">
        <v>257</v>
      </c>
      <c r="S1056" s="24" t="s">
        <v>257</v>
      </c>
      <c r="T1056" s="26" t="s">
        <v>917</v>
      </c>
      <c r="U1056" s="26" t="s">
        <v>595</v>
      </c>
      <c r="V1056" s="26" t="s">
        <v>1455</v>
      </c>
      <c r="W1056" s="26" t="s">
        <v>1456</v>
      </c>
      <c r="X1056" s="18" t="s">
        <v>1461</v>
      </c>
      <c r="Y1056" s="18">
        <v>50</v>
      </c>
      <c r="Z1056" s="18" t="s">
        <v>599</v>
      </c>
      <c r="AA1056" s="18">
        <v>50</v>
      </c>
      <c r="AB1056" s="57" t="s">
        <v>257</v>
      </c>
      <c r="AC1056" s="18" t="s">
        <v>595</v>
      </c>
      <c r="AD1056" s="18" t="s">
        <v>595</v>
      </c>
      <c r="AE1056" s="18" t="s">
        <v>595</v>
      </c>
      <c r="AF1056" s="18" t="s">
        <v>595</v>
      </c>
      <c r="AG1056" s="18" t="s">
        <v>595</v>
      </c>
      <c r="AH1056" s="18" t="s">
        <v>595</v>
      </c>
      <c r="AI1056" s="18" t="s">
        <v>595</v>
      </c>
      <c r="AJ1056" s="18" t="s">
        <v>595</v>
      </c>
      <c r="AK1056" s="18" t="s">
        <v>595</v>
      </c>
      <c r="AL1056" s="18" t="s">
        <v>1457</v>
      </c>
      <c r="AM1056" s="18"/>
      <c r="AN1056" s="18"/>
      <c r="AO1056" s="18"/>
      <c r="AP1056" s="18"/>
      <c r="AQ1056" s="18"/>
      <c r="AR1056" s="18"/>
      <c r="AS1056" s="18"/>
      <c r="AT1056" s="18"/>
      <c r="AU1056" s="18"/>
      <c r="AV1056" s="18"/>
      <c r="AW1056" s="18"/>
      <c r="AX1056" s="18"/>
      <c r="AY1056" s="18"/>
      <c r="AZ1056" s="18"/>
      <c r="BA1056" s="18"/>
      <c r="BB1056" s="18"/>
      <c r="BC1056" s="18"/>
      <c r="BD1056" s="18"/>
      <c r="BE1056" s="18"/>
      <c r="BF1056" s="18"/>
      <c r="BG1056" s="18"/>
      <c r="BH1056" s="18"/>
      <c r="BI1056" s="18"/>
      <c r="BJ1056" s="18"/>
      <c r="BK1056" s="18"/>
      <c r="BL1056" s="18"/>
      <c r="BM1056" s="18"/>
      <c r="BN1056" s="18"/>
      <c r="BO1056" s="18"/>
      <c r="BP1056" s="18"/>
      <c r="BQ1056" s="18"/>
      <c r="BR1056" s="18"/>
      <c r="BS1056" s="18"/>
      <c r="BT1056" s="18"/>
      <c r="BU1056" s="18"/>
      <c r="BV1056" s="18"/>
      <c r="BW1056" s="18"/>
      <c r="BX1056" s="18"/>
      <c r="BY1056" s="18"/>
      <c r="BZ1056" s="18"/>
      <c r="CA1056" s="18"/>
      <c r="CB1056" s="18"/>
      <c r="CC1056" s="18"/>
      <c r="CD1056" s="18"/>
      <c r="CE1056" s="18"/>
      <c r="CF1056" s="18"/>
      <c r="CG1056" s="18"/>
      <c r="CH1056" s="18"/>
      <c r="CI1056" s="18"/>
      <c r="CJ1056" s="18"/>
      <c r="CK1056" s="18"/>
      <c r="CL1056" s="18"/>
      <c r="CM1056" s="18"/>
      <c r="CN1056" s="18"/>
      <c r="CO1056" s="18"/>
      <c r="CP1056" s="18"/>
      <c r="CQ1056" s="18"/>
      <c r="CR1056" s="18"/>
      <c r="CS1056" s="18"/>
      <c r="CT1056" s="18"/>
      <c r="CU1056" s="18"/>
      <c r="CV1056" s="18"/>
      <c r="CW1056" s="18"/>
      <c r="CX1056" s="18"/>
      <c r="CY1056" s="18"/>
      <c r="CZ1056" s="18"/>
      <c r="DA1056" s="18"/>
      <c r="DB1056" s="18"/>
      <c r="DC1056" s="18"/>
      <c r="DD1056" s="18"/>
      <c r="DE1056" s="18"/>
      <c r="DF1056" s="18"/>
      <c r="DG1056" s="18"/>
      <c r="DH1056" s="18"/>
      <c r="DI1056" s="18"/>
      <c r="DJ1056" s="18"/>
      <c r="DK1056" s="18"/>
      <c r="DL1056" s="18"/>
      <c r="DM1056" s="18"/>
      <c r="DN1056" s="18"/>
      <c r="DO1056" s="18"/>
      <c r="DP1056" s="18">
        <v>0</v>
      </c>
      <c r="DQ1056" s="18">
        <v>0</v>
      </c>
      <c r="DR1056" s="18">
        <v>0</v>
      </c>
      <c r="DS1056" s="18"/>
      <c r="DT1056" s="18"/>
      <c r="DU1056" s="18"/>
      <c r="DV1056" s="18"/>
      <c r="DW1056" s="18"/>
      <c r="DX1056" s="18"/>
      <c r="DY1056" s="18"/>
      <c r="DZ1056" s="18"/>
      <c r="EA1056" s="18"/>
      <c r="EB1056" s="18"/>
      <c r="EC1056" s="18"/>
      <c r="ED1056" s="18"/>
      <c r="EE1056" s="18"/>
      <c r="EF1056" s="18"/>
      <c r="EG1056" s="18"/>
      <c r="EH1056" s="18" t="s">
        <v>1458</v>
      </c>
      <c r="EI1056" s="18" cm="1">
        <f t="array" ref="EI1056">IF(SUMPRODUCT(--(DO1056:DS1056&lt;&gt;""))=0, 0,1)</f>
        <v>1</v>
      </c>
      <c r="EJ1056" s="18" cm="1">
        <f t="array" ref="EJ1056">IF(SUMPRODUCT(--(DT1056:EG1056&lt;&gt;""))=0, 0,1)</f>
        <v>0</v>
      </c>
      <c r="EK1056" s="18" cm="1">
        <f t="array" ref="EK1056">IF(SUMPRODUCT(--(EC1056:EG1056&lt;&gt;""))=0, 0,1)</f>
        <v>0</v>
      </c>
      <c r="EL1056" s="18" cm="1">
        <f t="array" ref="EL1056">IF(SUMPRODUCT(--(EE1056:EG1056&lt;&gt;""))=0, 0,1)</f>
        <v>0</v>
      </c>
      <c r="EM1056" s="18">
        <f t="shared" si="235"/>
        <v>0</v>
      </c>
      <c r="EN1056" s="18">
        <f t="shared" si="236"/>
        <v>0</v>
      </c>
      <c r="EO1056" s="18" t="str">
        <f t="shared" si="237"/>
        <v>NA</v>
      </c>
      <c r="EP1056" s="18" t="str">
        <f t="shared" si="238"/>
        <v>NA</v>
      </c>
      <c r="EQ1056" s="18" t="str">
        <f t="shared" si="239"/>
        <v>NA</v>
      </c>
      <c r="ER1056" s="58" t="s">
        <v>2080</v>
      </c>
      <c r="ES1056" s="59">
        <v>43692</v>
      </c>
      <c r="ET1056" s="18" t="s">
        <v>1459</v>
      </c>
      <c r="EU1056" s="18" t="s">
        <v>1452</v>
      </c>
    </row>
    <row r="1057" spans="1:151" ht="15.75" customHeight="1" x14ac:dyDescent="0.2">
      <c r="A1057" s="5" t="s">
        <v>381</v>
      </c>
      <c r="B1057" s="24" t="s">
        <v>1451</v>
      </c>
      <c r="C1057" s="26">
        <v>1</v>
      </c>
      <c r="D1057" s="18" t="s">
        <v>1462</v>
      </c>
      <c r="E1057" s="18" t="s">
        <v>257</v>
      </c>
      <c r="F1057" s="18" t="s">
        <v>553</v>
      </c>
      <c r="G1057" s="18" t="s">
        <v>742</v>
      </c>
      <c r="H1057" s="18" t="s">
        <v>762</v>
      </c>
      <c r="I1057" s="18" t="s">
        <v>363</v>
      </c>
      <c r="J1057" s="18" t="s">
        <v>363</v>
      </c>
      <c r="K1057" s="18" t="s">
        <v>363</v>
      </c>
      <c r="L1057" s="18" t="s">
        <v>363</v>
      </c>
      <c r="M1057" s="18" t="s">
        <v>253</v>
      </c>
      <c r="N1057" s="56">
        <v>74</v>
      </c>
      <c r="O1057" s="18" t="s">
        <v>1453</v>
      </c>
      <c r="P1057" s="18" t="s">
        <v>261</v>
      </c>
      <c r="Q1057" s="18" t="s">
        <v>254</v>
      </c>
      <c r="R1057" s="24" t="s">
        <v>257</v>
      </c>
      <c r="S1057" s="24" t="s">
        <v>257</v>
      </c>
      <c r="T1057" s="26" t="s">
        <v>917</v>
      </c>
      <c r="U1057" s="26" t="s">
        <v>595</v>
      </c>
      <c r="V1057" s="26" t="s">
        <v>1455</v>
      </c>
      <c r="W1057" s="26" t="s">
        <v>1456</v>
      </c>
      <c r="X1057" s="18" t="s">
        <v>1462</v>
      </c>
      <c r="Y1057" s="18">
        <v>50</v>
      </c>
      <c r="Z1057" s="18" t="s">
        <v>599</v>
      </c>
      <c r="AA1057" s="18">
        <v>50</v>
      </c>
      <c r="AB1057" s="57" t="s">
        <v>257</v>
      </c>
      <c r="AC1057" s="18" t="s">
        <v>595</v>
      </c>
      <c r="AD1057" s="18" t="s">
        <v>595</v>
      </c>
      <c r="AE1057" s="18" t="s">
        <v>595</v>
      </c>
      <c r="AF1057" s="18" t="s">
        <v>595</v>
      </c>
      <c r="AG1057" s="18" t="s">
        <v>595</v>
      </c>
      <c r="AH1057" s="18" t="s">
        <v>595</v>
      </c>
      <c r="AI1057" s="18" t="s">
        <v>595</v>
      </c>
      <c r="AJ1057" s="18" t="s">
        <v>595</v>
      </c>
      <c r="AK1057" s="18" t="s">
        <v>595</v>
      </c>
      <c r="AL1057" s="18" t="s">
        <v>1457</v>
      </c>
      <c r="AM1057" s="18"/>
      <c r="AN1057" s="18"/>
      <c r="AO1057" s="18"/>
      <c r="AP1057" s="18"/>
      <c r="AQ1057" s="18"/>
      <c r="AR1057" s="18"/>
      <c r="AS1057" s="18"/>
      <c r="AT1057" s="18"/>
      <c r="AU1057" s="18"/>
      <c r="AV1057" s="18"/>
      <c r="AW1057" s="18"/>
      <c r="AX1057" s="18"/>
      <c r="AY1057" s="18"/>
      <c r="AZ1057" s="18"/>
      <c r="BA1057" s="18"/>
      <c r="BB1057" s="18"/>
      <c r="BC1057" s="18"/>
      <c r="BD1057" s="18"/>
      <c r="BE1057" s="18"/>
      <c r="BF1057" s="18"/>
      <c r="BG1057" s="18"/>
      <c r="BH1057" s="18"/>
      <c r="BI1057" s="18"/>
      <c r="BJ1057" s="18"/>
      <c r="BK1057" s="18"/>
      <c r="BL1057" s="18"/>
      <c r="BM1057" s="18"/>
      <c r="BN1057" s="18"/>
      <c r="BO1057" s="18"/>
      <c r="BP1057" s="18"/>
      <c r="BQ1057" s="18"/>
      <c r="BR1057" s="18"/>
      <c r="BS1057" s="18"/>
      <c r="BT1057" s="18"/>
      <c r="BU1057" s="18"/>
      <c r="BV1057" s="18"/>
      <c r="BW1057" s="18"/>
      <c r="BX1057" s="18"/>
      <c r="BY1057" s="18"/>
      <c r="BZ1057" s="18"/>
      <c r="CA1057" s="18"/>
      <c r="CB1057" s="18"/>
      <c r="CC1057" s="18"/>
      <c r="CD1057" s="18"/>
      <c r="CE1057" s="18"/>
      <c r="CF1057" s="18"/>
      <c r="CG1057" s="18"/>
      <c r="CH1057" s="18"/>
      <c r="CI1057" s="18"/>
      <c r="CJ1057" s="18"/>
      <c r="CK1057" s="18"/>
      <c r="CL1057" s="18"/>
      <c r="CM1057" s="18"/>
      <c r="CN1057" s="18"/>
      <c r="CO1057" s="18"/>
      <c r="CP1057" s="18"/>
      <c r="CQ1057" s="18"/>
      <c r="CR1057" s="18"/>
      <c r="CS1057" s="18"/>
      <c r="CT1057" s="18"/>
      <c r="CU1057" s="18"/>
      <c r="CV1057" s="18"/>
      <c r="CW1057" s="18"/>
      <c r="CX1057" s="18"/>
      <c r="CY1057" s="18"/>
      <c r="CZ1057" s="18"/>
      <c r="DA1057" s="18"/>
      <c r="DB1057" s="18"/>
      <c r="DC1057" s="18"/>
      <c r="DD1057" s="18"/>
      <c r="DE1057" s="18"/>
      <c r="DF1057" s="18"/>
      <c r="DG1057" s="18"/>
      <c r="DH1057" s="18"/>
      <c r="DI1057" s="18"/>
      <c r="DJ1057" s="18"/>
      <c r="DK1057" s="18"/>
      <c r="DL1057" s="18"/>
      <c r="DM1057" s="18"/>
      <c r="DN1057" s="18"/>
      <c r="DO1057" s="18"/>
      <c r="DP1057" s="18">
        <v>0</v>
      </c>
      <c r="DQ1057" s="18">
        <v>0</v>
      </c>
      <c r="DR1057" s="18">
        <v>0</v>
      </c>
      <c r="DS1057" s="18"/>
      <c r="DT1057" s="18"/>
      <c r="DU1057" s="18"/>
      <c r="DV1057" s="18"/>
      <c r="DW1057" s="18"/>
      <c r="DX1057" s="18"/>
      <c r="DY1057" s="18"/>
      <c r="DZ1057" s="18"/>
      <c r="EA1057" s="18"/>
      <c r="EB1057" s="18"/>
      <c r="EC1057" s="18"/>
      <c r="ED1057" s="18"/>
      <c r="EE1057" s="18"/>
      <c r="EF1057" s="18"/>
      <c r="EG1057" s="18"/>
      <c r="EH1057" s="18" t="s">
        <v>1458</v>
      </c>
      <c r="EI1057" s="18" cm="1">
        <f t="array" ref="EI1057">IF(SUMPRODUCT(--(DO1057:DS1057&lt;&gt;""))=0, 0,1)</f>
        <v>1</v>
      </c>
      <c r="EJ1057" s="18" cm="1">
        <f t="array" ref="EJ1057">IF(SUMPRODUCT(--(DT1057:EG1057&lt;&gt;""))=0, 0,1)</f>
        <v>0</v>
      </c>
      <c r="EK1057" s="18" cm="1">
        <f t="array" ref="EK1057">IF(SUMPRODUCT(--(EC1057:EG1057&lt;&gt;""))=0, 0,1)</f>
        <v>0</v>
      </c>
      <c r="EL1057" s="18" cm="1">
        <f t="array" ref="EL1057">IF(SUMPRODUCT(--(EE1057:EG1057&lt;&gt;""))=0, 0,1)</f>
        <v>0</v>
      </c>
      <c r="EM1057" s="18">
        <f t="shared" si="235"/>
        <v>0</v>
      </c>
      <c r="EN1057" s="18">
        <f t="shared" si="236"/>
        <v>0</v>
      </c>
      <c r="EO1057" s="18" t="str">
        <f t="shared" si="237"/>
        <v>NA</v>
      </c>
      <c r="EP1057" s="18" t="str">
        <f t="shared" si="238"/>
        <v>NA</v>
      </c>
      <c r="EQ1057" s="18" t="str">
        <f t="shared" si="239"/>
        <v>NA</v>
      </c>
      <c r="ER1057" s="58" t="s">
        <v>2080</v>
      </c>
      <c r="ES1057" s="59">
        <v>43692</v>
      </c>
      <c r="ET1057" s="18" t="s">
        <v>1459</v>
      </c>
      <c r="EU1057" s="18" t="s">
        <v>1452</v>
      </c>
    </row>
    <row r="1058" spans="1:151" ht="15.75" customHeight="1" x14ac:dyDescent="0.2">
      <c r="A1058" s="5" t="s">
        <v>381</v>
      </c>
      <c r="B1058" s="24" t="s">
        <v>1451</v>
      </c>
      <c r="C1058" s="26">
        <v>1</v>
      </c>
      <c r="D1058" s="18" t="s">
        <v>1454</v>
      </c>
      <c r="E1058" s="18" t="s">
        <v>257</v>
      </c>
      <c r="F1058" s="18" t="s">
        <v>553</v>
      </c>
      <c r="G1058" s="18" t="s">
        <v>748</v>
      </c>
      <c r="H1058" s="18" t="s">
        <v>749</v>
      </c>
      <c r="I1058" s="18" t="s">
        <v>363</v>
      </c>
      <c r="J1058" s="18" t="s">
        <v>363</v>
      </c>
      <c r="K1058" s="18" t="s">
        <v>363</v>
      </c>
      <c r="L1058" s="18" t="s">
        <v>363</v>
      </c>
      <c r="M1058" s="18" t="s">
        <v>253</v>
      </c>
      <c r="N1058" s="56">
        <v>74</v>
      </c>
      <c r="O1058" s="18" t="s">
        <v>1453</v>
      </c>
      <c r="P1058" s="18" t="s">
        <v>261</v>
      </c>
      <c r="Q1058" s="18" t="s">
        <v>254</v>
      </c>
      <c r="R1058" s="24" t="s">
        <v>257</v>
      </c>
      <c r="S1058" s="24" t="s">
        <v>257</v>
      </c>
      <c r="T1058" s="26" t="s">
        <v>917</v>
      </c>
      <c r="U1058" s="26" t="s">
        <v>595</v>
      </c>
      <c r="V1058" s="26" t="s">
        <v>1455</v>
      </c>
      <c r="W1058" s="26" t="s">
        <v>1456</v>
      </c>
      <c r="X1058" s="18" t="s">
        <v>1454</v>
      </c>
      <c r="Y1058" s="18">
        <v>50</v>
      </c>
      <c r="Z1058" s="18" t="s">
        <v>599</v>
      </c>
      <c r="AA1058" s="18">
        <v>50</v>
      </c>
      <c r="AB1058" s="57" t="s">
        <v>257</v>
      </c>
      <c r="AC1058" s="18" t="s">
        <v>595</v>
      </c>
      <c r="AD1058" s="18" t="s">
        <v>595</v>
      </c>
      <c r="AE1058" s="18" t="s">
        <v>595</v>
      </c>
      <c r="AF1058" s="18" t="s">
        <v>595</v>
      </c>
      <c r="AG1058" s="18" t="s">
        <v>595</v>
      </c>
      <c r="AH1058" s="18" t="s">
        <v>595</v>
      </c>
      <c r="AI1058" s="18" t="s">
        <v>595</v>
      </c>
      <c r="AJ1058" s="18" t="s">
        <v>595</v>
      </c>
      <c r="AK1058" s="18" t="s">
        <v>595</v>
      </c>
      <c r="AL1058" s="18" t="s">
        <v>1457</v>
      </c>
      <c r="AM1058" s="18"/>
      <c r="AN1058" s="18"/>
      <c r="AO1058" s="18"/>
      <c r="AP1058" s="18"/>
      <c r="AQ1058" s="18"/>
      <c r="AR1058" s="18"/>
      <c r="AS1058" s="18"/>
      <c r="AT1058" s="18"/>
      <c r="AU1058" s="18"/>
      <c r="AV1058" s="18"/>
      <c r="AW1058" s="18"/>
      <c r="AX1058" s="18"/>
      <c r="AY1058" s="18"/>
      <c r="AZ1058" s="18"/>
      <c r="BA1058" s="18"/>
      <c r="BB1058" s="18"/>
      <c r="BC1058" s="18"/>
      <c r="BD1058" s="18"/>
      <c r="BE1058" s="18"/>
      <c r="BF1058" s="18"/>
      <c r="BG1058" s="18"/>
      <c r="BH1058" s="18"/>
      <c r="BI1058" s="18"/>
      <c r="BJ1058" s="18"/>
      <c r="BK1058" s="18"/>
      <c r="BL1058" s="18"/>
      <c r="BM1058" s="18"/>
      <c r="BN1058" s="18"/>
      <c r="BO1058" s="18"/>
      <c r="BP1058" s="18"/>
      <c r="BQ1058" s="18"/>
      <c r="BR1058" s="18"/>
      <c r="BS1058" s="18"/>
      <c r="BT1058" s="18"/>
      <c r="BU1058" s="18"/>
      <c r="BV1058" s="18"/>
      <c r="BW1058" s="18"/>
      <c r="BX1058" s="18"/>
      <c r="BY1058" s="18"/>
      <c r="BZ1058" s="18"/>
      <c r="CA1058" s="18"/>
      <c r="CB1058" s="18"/>
      <c r="CC1058" s="18"/>
      <c r="CD1058" s="18"/>
      <c r="CE1058" s="18"/>
      <c r="CF1058" s="18"/>
      <c r="CG1058" s="18"/>
      <c r="CH1058" s="18"/>
      <c r="CI1058" s="18"/>
      <c r="CJ1058" s="18"/>
      <c r="CK1058" s="18"/>
      <c r="CL1058" s="18"/>
      <c r="CM1058" s="18"/>
      <c r="CN1058" s="18"/>
      <c r="CO1058" s="18"/>
      <c r="CP1058" s="18"/>
      <c r="CQ1058" s="18"/>
      <c r="CR1058" s="18"/>
      <c r="CS1058" s="18"/>
      <c r="CT1058" s="18"/>
      <c r="CU1058" s="18"/>
      <c r="CV1058" s="18"/>
      <c r="CW1058" s="18"/>
      <c r="CX1058" s="18"/>
      <c r="CY1058" s="18"/>
      <c r="CZ1058" s="18"/>
      <c r="DA1058" s="18"/>
      <c r="DB1058" s="18"/>
      <c r="DC1058" s="18"/>
      <c r="DD1058" s="18"/>
      <c r="DE1058" s="18"/>
      <c r="DF1058" s="18"/>
      <c r="DG1058" s="18"/>
      <c r="DH1058" s="18"/>
      <c r="DI1058" s="18"/>
      <c r="DJ1058" s="18"/>
      <c r="DK1058" s="18"/>
      <c r="DL1058" s="18"/>
      <c r="DM1058" s="18"/>
      <c r="DN1058" s="18"/>
      <c r="DO1058" s="18"/>
      <c r="DP1058" s="18">
        <v>1</v>
      </c>
      <c r="DQ1058" s="18">
        <v>0</v>
      </c>
      <c r="DR1058" s="18">
        <v>1</v>
      </c>
      <c r="DS1058" s="18"/>
      <c r="DT1058" s="18"/>
      <c r="DU1058" s="18"/>
      <c r="DV1058" s="18"/>
      <c r="DW1058" s="18"/>
      <c r="DX1058" s="18"/>
      <c r="DY1058" s="18"/>
      <c r="DZ1058" s="18"/>
      <c r="EA1058" s="18"/>
      <c r="EB1058" s="18"/>
      <c r="EC1058" s="18"/>
      <c r="ED1058" s="18"/>
      <c r="EE1058" s="18"/>
      <c r="EF1058" s="18"/>
      <c r="EG1058" s="18"/>
      <c r="EH1058" s="18" t="s">
        <v>1458</v>
      </c>
      <c r="EI1058" s="18" cm="1">
        <f t="array" ref="EI1058">IF(SUMPRODUCT(--(DO1058:DS1058&lt;&gt;""))=0, 0,1)</f>
        <v>1</v>
      </c>
      <c r="EJ1058" s="18" cm="1">
        <f t="array" ref="EJ1058">IF(SUMPRODUCT(--(DT1058:EG1058&lt;&gt;""))=0, 0,1)</f>
        <v>0</v>
      </c>
      <c r="EK1058" s="18" cm="1">
        <f t="array" ref="EK1058">IF(SUMPRODUCT(--(EC1058:EG1058&lt;&gt;""))=0, 0,1)</f>
        <v>0</v>
      </c>
      <c r="EL1058" s="18" cm="1">
        <f t="array" ref="EL1058">IF(SUMPRODUCT(--(EE1058:EG1058&lt;&gt;""))=0, 0,1)</f>
        <v>0</v>
      </c>
      <c r="EM1058" s="18">
        <f t="shared" si="235"/>
        <v>1</v>
      </c>
      <c r="EN1058" s="18">
        <f t="shared" si="236"/>
        <v>1</v>
      </c>
      <c r="EO1058" s="18" t="str">
        <f t="shared" si="237"/>
        <v>NA</v>
      </c>
      <c r="EP1058" s="18" t="str">
        <f t="shared" si="238"/>
        <v>NA</v>
      </c>
      <c r="EQ1058" s="18" t="str">
        <f t="shared" si="239"/>
        <v>NA</v>
      </c>
      <c r="ER1058" s="58" t="s">
        <v>2080</v>
      </c>
      <c r="ES1058" s="59">
        <v>43692</v>
      </c>
      <c r="ET1058" s="18" t="s">
        <v>1459</v>
      </c>
      <c r="EU1058" s="18" t="s">
        <v>1452</v>
      </c>
    </row>
    <row r="1059" spans="1:151" ht="15.75" customHeight="1" x14ac:dyDescent="0.2">
      <c r="A1059" s="5" t="s">
        <v>381</v>
      </c>
      <c r="B1059" s="24" t="s">
        <v>1451</v>
      </c>
      <c r="C1059" s="26">
        <v>1</v>
      </c>
      <c r="D1059" s="18" t="s">
        <v>1460</v>
      </c>
      <c r="E1059" s="18" t="s">
        <v>257</v>
      </c>
      <c r="F1059" s="18" t="s">
        <v>553</v>
      </c>
      <c r="G1059" s="18" t="s">
        <v>748</v>
      </c>
      <c r="H1059" s="18" t="s">
        <v>749</v>
      </c>
      <c r="I1059" s="18" t="s">
        <v>363</v>
      </c>
      <c r="J1059" s="18" t="s">
        <v>363</v>
      </c>
      <c r="K1059" s="18" t="s">
        <v>363</v>
      </c>
      <c r="L1059" s="18" t="s">
        <v>363</v>
      </c>
      <c r="M1059" s="18" t="s">
        <v>253</v>
      </c>
      <c r="N1059" s="56">
        <v>74</v>
      </c>
      <c r="O1059" s="18" t="s">
        <v>1453</v>
      </c>
      <c r="P1059" s="18" t="s">
        <v>261</v>
      </c>
      <c r="Q1059" s="18" t="s">
        <v>254</v>
      </c>
      <c r="R1059" s="24" t="s">
        <v>257</v>
      </c>
      <c r="S1059" s="24" t="s">
        <v>257</v>
      </c>
      <c r="T1059" s="26" t="s">
        <v>917</v>
      </c>
      <c r="U1059" s="26" t="s">
        <v>595</v>
      </c>
      <c r="V1059" s="26" t="s">
        <v>1455</v>
      </c>
      <c r="W1059" s="26" t="s">
        <v>1456</v>
      </c>
      <c r="X1059" s="18" t="s">
        <v>1460</v>
      </c>
      <c r="Y1059" s="18">
        <v>50</v>
      </c>
      <c r="Z1059" s="18" t="s">
        <v>599</v>
      </c>
      <c r="AA1059" s="18">
        <v>50</v>
      </c>
      <c r="AB1059" s="57" t="s">
        <v>257</v>
      </c>
      <c r="AC1059" s="18" t="s">
        <v>595</v>
      </c>
      <c r="AD1059" s="18" t="s">
        <v>595</v>
      </c>
      <c r="AE1059" s="18" t="s">
        <v>595</v>
      </c>
      <c r="AF1059" s="18" t="s">
        <v>595</v>
      </c>
      <c r="AG1059" s="18" t="s">
        <v>595</v>
      </c>
      <c r="AH1059" s="18" t="s">
        <v>595</v>
      </c>
      <c r="AI1059" s="18" t="s">
        <v>595</v>
      </c>
      <c r="AJ1059" s="18" t="s">
        <v>595</v>
      </c>
      <c r="AK1059" s="18" t="s">
        <v>595</v>
      </c>
      <c r="AL1059" s="18" t="s">
        <v>1457</v>
      </c>
      <c r="AM1059" s="18"/>
      <c r="AN1059" s="18"/>
      <c r="AO1059" s="18"/>
      <c r="AP1059" s="18"/>
      <c r="AQ1059" s="18"/>
      <c r="AR1059" s="18"/>
      <c r="AS1059" s="18"/>
      <c r="AT1059" s="18"/>
      <c r="AU1059" s="18"/>
      <c r="AV1059" s="18"/>
      <c r="AW1059" s="18"/>
      <c r="AX1059" s="18"/>
      <c r="AY1059" s="18"/>
      <c r="AZ1059" s="18"/>
      <c r="BA1059" s="18"/>
      <c r="BB1059" s="18"/>
      <c r="BC1059" s="18"/>
      <c r="BD1059" s="18"/>
      <c r="BE1059" s="18"/>
      <c r="BF1059" s="18"/>
      <c r="BG1059" s="18"/>
      <c r="BH1059" s="18"/>
      <c r="BI1059" s="18"/>
      <c r="BJ1059" s="18"/>
      <c r="BK1059" s="18"/>
      <c r="BL1059" s="18"/>
      <c r="BM1059" s="18"/>
      <c r="BN1059" s="18"/>
      <c r="BO1059" s="18"/>
      <c r="BP1059" s="18"/>
      <c r="BQ1059" s="18"/>
      <c r="BR1059" s="18"/>
      <c r="BS1059" s="18"/>
      <c r="BT1059" s="18"/>
      <c r="BU1059" s="18"/>
      <c r="BV1059" s="18"/>
      <c r="BW1059" s="18"/>
      <c r="BX1059" s="18"/>
      <c r="BY1059" s="18"/>
      <c r="BZ1059" s="18"/>
      <c r="CA1059" s="18"/>
      <c r="CB1059" s="18"/>
      <c r="CC1059" s="18"/>
      <c r="CD1059" s="18"/>
      <c r="CE1059" s="18"/>
      <c r="CF1059" s="18"/>
      <c r="CG1059" s="18"/>
      <c r="CH1059" s="18"/>
      <c r="CI1059" s="18"/>
      <c r="CJ1059" s="18"/>
      <c r="CK1059" s="18"/>
      <c r="CL1059" s="18"/>
      <c r="CM1059" s="18"/>
      <c r="CN1059" s="18"/>
      <c r="CO1059" s="18"/>
      <c r="CP1059" s="18"/>
      <c r="CQ1059" s="18"/>
      <c r="CR1059" s="18"/>
      <c r="CS1059" s="18"/>
      <c r="CT1059" s="18"/>
      <c r="CU1059" s="18"/>
      <c r="CV1059" s="18"/>
      <c r="CW1059" s="18"/>
      <c r="CX1059" s="18"/>
      <c r="CY1059" s="18"/>
      <c r="CZ1059" s="18"/>
      <c r="DA1059" s="18"/>
      <c r="DB1059" s="18"/>
      <c r="DC1059" s="18"/>
      <c r="DD1059" s="18"/>
      <c r="DE1059" s="18"/>
      <c r="DF1059" s="18"/>
      <c r="DG1059" s="18"/>
      <c r="DH1059" s="18"/>
      <c r="DI1059" s="18"/>
      <c r="DJ1059" s="18"/>
      <c r="DK1059" s="18"/>
      <c r="DL1059" s="18"/>
      <c r="DM1059" s="18"/>
      <c r="DN1059" s="18"/>
      <c r="DO1059" s="18"/>
      <c r="DP1059" s="18">
        <v>1</v>
      </c>
      <c r="DQ1059" s="18">
        <v>0</v>
      </c>
      <c r="DR1059" s="18">
        <v>1</v>
      </c>
      <c r="DS1059" s="18"/>
      <c r="DT1059" s="18"/>
      <c r="DU1059" s="18"/>
      <c r="DV1059" s="18"/>
      <c r="DW1059" s="18"/>
      <c r="DX1059" s="18"/>
      <c r="DY1059" s="18"/>
      <c r="DZ1059" s="18"/>
      <c r="EA1059" s="18"/>
      <c r="EB1059" s="18"/>
      <c r="EC1059" s="18"/>
      <c r="ED1059" s="18"/>
      <c r="EE1059" s="18"/>
      <c r="EF1059" s="18"/>
      <c r="EG1059" s="18"/>
      <c r="EH1059" s="18" t="s">
        <v>1458</v>
      </c>
      <c r="EI1059" s="18" cm="1">
        <f t="array" ref="EI1059">IF(SUMPRODUCT(--(DO1059:DS1059&lt;&gt;""))=0, 0,1)</f>
        <v>1</v>
      </c>
      <c r="EJ1059" s="18" cm="1">
        <f t="array" ref="EJ1059">IF(SUMPRODUCT(--(DT1059:EG1059&lt;&gt;""))=0, 0,1)</f>
        <v>0</v>
      </c>
      <c r="EK1059" s="18" cm="1">
        <f t="array" ref="EK1059">IF(SUMPRODUCT(--(EC1059:EG1059&lt;&gt;""))=0, 0,1)</f>
        <v>0</v>
      </c>
      <c r="EL1059" s="18" cm="1">
        <f t="array" ref="EL1059">IF(SUMPRODUCT(--(EE1059:EG1059&lt;&gt;""))=0, 0,1)</f>
        <v>0</v>
      </c>
      <c r="EM1059" s="18">
        <f t="shared" si="235"/>
        <v>1</v>
      </c>
      <c r="EN1059" s="18">
        <f t="shared" si="236"/>
        <v>1</v>
      </c>
      <c r="EO1059" s="18" t="str">
        <f t="shared" si="237"/>
        <v>NA</v>
      </c>
      <c r="EP1059" s="18" t="str">
        <f t="shared" si="238"/>
        <v>NA</v>
      </c>
      <c r="EQ1059" s="18" t="str">
        <f t="shared" si="239"/>
        <v>NA</v>
      </c>
      <c r="ER1059" s="58" t="s">
        <v>2080</v>
      </c>
      <c r="ES1059" s="59">
        <v>43692</v>
      </c>
      <c r="ET1059" s="18" t="s">
        <v>1459</v>
      </c>
      <c r="EU1059" s="18" t="s">
        <v>1452</v>
      </c>
    </row>
    <row r="1060" spans="1:151" ht="15.75" customHeight="1" x14ac:dyDescent="0.2">
      <c r="A1060" s="5" t="s">
        <v>381</v>
      </c>
      <c r="B1060" s="24" t="s">
        <v>1451</v>
      </c>
      <c r="C1060" s="26">
        <v>1</v>
      </c>
      <c r="D1060" s="18" t="s">
        <v>1461</v>
      </c>
      <c r="E1060" s="18" t="s">
        <v>257</v>
      </c>
      <c r="F1060" s="18" t="s">
        <v>553</v>
      </c>
      <c r="G1060" s="18" t="s">
        <v>748</v>
      </c>
      <c r="H1060" s="18" t="s">
        <v>749</v>
      </c>
      <c r="I1060" s="18" t="s">
        <v>363</v>
      </c>
      <c r="J1060" s="18" t="s">
        <v>363</v>
      </c>
      <c r="K1060" s="18" t="s">
        <v>363</v>
      </c>
      <c r="L1060" s="18" t="s">
        <v>363</v>
      </c>
      <c r="M1060" s="18" t="s">
        <v>253</v>
      </c>
      <c r="N1060" s="56">
        <v>74</v>
      </c>
      <c r="O1060" s="18" t="s">
        <v>1453</v>
      </c>
      <c r="P1060" s="18" t="s">
        <v>261</v>
      </c>
      <c r="Q1060" s="18" t="s">
        <v>254</v>
      </c>
      <c r="R1060" s="24" t="s">
        <v>257</v>
      </c>
      <c r="S1060" s="24" t="s">
        <v>257</v>
      </c>
      <c r="T1060" s="26" t="s">
        <v>917</v>
      </c>
      <c r="U1060" s="26" t="s">
        <v>595</v>
      </c>
      <c r="V1060" s="26" t="s">
        <v>1455</v>
      </c>
      <c r="W1060" s="26" t="s">
        <v>1456</v>
      </c>
      <c r="X1060" s="18" t="s">
        <v>1461</v>
      </c>
      <c r="Y1060" s="18">
        <v>50</v>
      </c>
      <c r="Z1060" s="18" t="s">
        <v>599</v>
      </c>
      <c r="AA1060" s="18">
        <v>50</v>
      </c>
      <c r="AB1060" s="57" t="s">
        <v>257</v>
      </c>
      <c r="AC1060" s="18" t="s">
        <v>595</v>
      </c>
      <c r="AD1060" s="18" t="s">
        <v>595</v>
      </c>
      <c r="AE1060" s="18" t="s">
        <v>595</v>
      </c>
      <c r="AF1060" s="18" t="s">
        <v>595</v>
      </c>
      <c r="AG1060" s="18" t="s">
        <v>595</v>
      </c>
      <c r="AH1060" s="18" t="s">
        <v>595</v>
      </c>
      <c r="AI1060" s="18" t="s">
        <v>595</v>
      </c>
      <c r="AJ1060" s="18" t="s">
        <v>595</v>
      </c>
      <c r="AK1060" s="18" t="s">
        <v>595</v>
      </c>
      <c r="AL1060" s="18" t="s">
        <v>1457</v>
      </c>
      <c r="AM1060" s="18"/>
      <c r="AN1060" s="18"/>
      <c r="AO1060" s="18"/>
      <c r="AP1060" s="18"/>
      <c r="AQ1060" s="18"/>
      <c r="AR1060" s="18"/>
      <c r="AS1060" s="18"/>
      <c r="AT1060" s="18"/>
      <c r="AU1060" s="18"/>
      <c r="AV1060" s="18"/>
      <c r="AW1060" s="18"/>
      <c r="AX1060" s="18"/>
      <c r="AY1060" s="18"/>
      <c r="AZ1060" s="18"/>
      <c r="BA1060" s="18"/>
      <c r="BB1060" s="18"/>
      <c r="BC1060" s="18"/>
      <c r="BD1060" s="18"/>
      <c r="BE1060" s="18"/>
      <c r="BF1060" s="18"/>
      <c r="BG1060" s="18"/>
      <c r="BH1060" s="18"/>
      <c r="BI1060" s="18"/>
      <c r="BJ1060" s="18"/>
      <c r="BK1060" s="18"/>
      <c r="BL1060" s="18"/>
      <c r="BM1060" s="18"/>
      <c r="BN1060" s="18"/>
      <c r="BO1060" s="18"/>
      <c r="BP1060" s="18"/>
      <c r="BQ1060" s="18"/>
      <c r="BR1060" s="18"/>
      <c r="BS1060" s="18"/>
      <c r="BT1060" s="18"/>
      <c r="BU1060" s="18"/>
      <c r="BV1060" s="18"/>
      <c r="BW1060" s="18"/>
      <c r="BX1060" s="18"/>
      <c r="BY1060" s="18"/>
      <c r="BZ1060" s="18"/>
      <c r="CA1060" s="18"/>
      <c r="CB1060" s="18"/>
      <c r="CC1060" s="18"/>
      <c r="CD1060" s="18"/>
      <c r="CE1060" s="18"/>
      <c r="CF1060" s="18"/>
      <c r="CG1060" s="18"/>
      <c r="CH1060" s="18"/>
      <c r="CI1060" s="18"/>
      <c r="CJ1060" s="18"/>
      <c r="CK1060" s="18"/>
      <c r="CL1060" s="18"/>
      <c r="CM1060" s="18"/>
      <c r="CN1060" s="18"/>
      <c r="CO1060" s="18"/>
      <c r="CP1060" s="18"/>
      <c r="CQ1060" s="18"/>
      <c r="CR1060" s="18"/>
      <c r="CS1060" s="18"/>
      <c r="CT1060" s="18"/>
      <c r="CU1060" s="18"/>
      <c r="CV1060" s="18"/>
      <c r="CW1060" s="18"/>
      <c r="CX1060" s="18"/>
      <c r="CY1060" s="18"/>
      <c r="CZ1060" s="18"/>
      <c r="DA1060" s="18"/>
      <c r="DB1060" s="18"/>
      <c r="DC1060" s="18"/>
      <c r="DD1060" s="18"/>
      <c r="DE1060" s="18"/>
      <c r="DF1060" s="18"/>
      <c r="DG1060" s="18"/>
      <c r="DH1060" s="18"/>
      <c r="DI1060" s="18"/>
      <c r="DJ1060" s="18"/>
      <c r="DK1060" s="18"/>
      <c r="DL1060" s="18"/>
      <c r="DM1060" s="18"/>
      <c r="DN1060" s="18"/>
      <c r="DO1060" s="18"/>
      <c r="DP1060" s="18">
        <v>1</v>
      </c>
      <c r="DQ1060" s="18">
        <v>0</v>
      </c>
      <c r="DR1060" s="18">
        <v>0</v>
      </c>
      <c r="DS1060" s="18"/>
      <c r="DT1060" s="18"/>
      <c r="DU1060" s="18"/>
      <c r="DV1060" s="18"/>
      <c r="DW1060" s="18"/>
      <c r="DX1060" s="18"/>
      <c r="DY1060" s="18"/>
      <c r="DZ1060" s="18"/>
      <c r="EA1060" s="18"/>
      <c r="EB1060" s="18"/>
      <c r="EC1060" s="18"/>
      <c r="ED1060" s="18"/>
      <c r="EE1060" s="18"/>
      <c r="EF1060" s="18"/>
      <c r="EG1060" s="18"/>
      <c r="EH1060" s="18" t="s">
        <v>1458</v>
      </c>
      <c r="EI1060" s="18" cm="1">
        <f t="array" ref="EI1060">IF(SUMPRODUCT(--(DO1060:DS1060&lt;&gt;""))=0, 0,1)</f>
        <v>1</v>
      </c>
      <c r="EJ1060" s="18" cm="1">
        <f t="array" ref="EJ1060">IF(SUMPRODUCT(--(DT1060:EG1060&lt;&gt;""))=0, 0,1)</f>
        <v>0</v>
      </c>
      <c r="EK1060" s="18" cm="1">
        <f t="array" ref="EK1060">IF(SUMPRODUCT(--(EC1060:EG1060&lt;&gt;""))=0, 0,1)</f>
        <v>0</v>
      </c>
      <c r="EL1060" s="18" cm="1">
        <f t="array" ref="EL1060">IF(SUMPRODUCT(--(EE1060:EG1060&lt;&gt;""))=0, 0,1)</f>
        <v>0</v>
      </c>
      <c r="EM1060" s="18">
        <f t="shared" si="235"/>
        <v>1</v>
      </c>
      <c r="EN1060" s="18">
        <f t="shared" si="236"/>
        <v>1</v>
      </c>
      <c r="EO1060" s="18" t="str">
        <f t="shared" si="237"/>
        <v>NA</v>
      </c>
      <c r="EP1060" s="18" t="str">
        <f t="shared" si="238"/>
        <v>NA</v>
      </c>
      <c r="EQ1060" s="18" t="str">
        <f t="shared" si="239"/>
        <v>NA</v>
      </c>
      <c r="ER1060" s="58" t="s">
        <v>2080</v>
      </c>
      <c r="ES1060" s="59">
        <v>43692</v>
      </c>
      <c r="ET1060" s="18" t="s">
        <v>1459</v>
      </c>
      <c r="EU1060" s="18" t="s">
        <v>1452</v>
      </c>
    </row>
    <row r="1061" spans="1:151" ht="15.75" customHeight="1" x14ac:dyDescent="0.2">
      <c r="A1061" s="5" t="s">
        <v>381</v>
      </c>
      <c r="B1061" s="24" t="s">
        <v>1451</v>
      </c>
      <c r="C1061" s="26">
        <v>1</v>
      </c>
      <c r="D1061" s="18" t="s">
        <v>1462</v>
      </c>
      <c r="E1061" s="18" t="s">
        <v>257</v>
      </c>
      <c r="F1061" s="18" t="s">
        <v>553</v>
      </c>
      <c r="G1061" s="18" t="s">
        <v>748</v>
      </c>
      <c r="H1061" s="18" t="s">
        <v>749</v>
      </c>
      <c r="I1061" s="18" t="s">
        <v>363</v>
      </c>
      <c r="J1061" s="18" t="s">
        <v>363</v>
      </c>
      <c r="K1061" s="18" t="s">
        <v>363</v>
      </c>
      <c r="L1061" s="18" t="s">
        <v>363</v>
      </c>
      <c r="M1061" s="18" t="s">
        <v>253</v>
      </c>
      <c r="N1061" s="56">
        <v>74</v>
      </c>
      <c r="O1061" s="18" t="s">
        <v>1453</v>
      </c>
      <c r="P1061" s="18" t="s">
        <v>261</v>
      </c>
      <c r="Q1061" s="18" t="s">
        <v>254</v>
      </c>
      <c r="R1061" s="24" t="s">
        <v>257</v>
      </c>
      <c r="S1061" s="24" t="s">
        <v>257</v>
      </c>
      <c r="T1061" s="26" t="s">
        <v>917</v>
      </c>
      <c r="U1061" s="26" t="s">
        <v>595</v>
      </c>
      <c r="V1061" s="26" t="s">
        <v>1455</v>
      </c>
      <c r="W1061" s="26" t="s">
        <v>1456</v>
      </c>
      <c r="X1061" s="18" t="s">
        <v>1462</v>
      </c>
      <c r="Y1061" s="18">
        <v>50</v>
      </c>
      <c r="Z1061" s="18" t="s">
        <v>599</v>
      </c>
      <c r="AA1061" s="18">
        <v>50</v>
      </c>
      <c r="AB1061" s="57" t="s">
        <v>257</v>
      </c>
      <c r="AC1061" s="18" t="s">
        <v>595</v>
      </c>
      <c r="AD1061" s="18" t="s">
        <v>595</v>
      </c>
      <c r="AE1061" s="18" t="s">
        <v>595</v>
      </c>
      <c r="AF1061" s="18" t="s">
        <v>595</v>
      </c>
      <c r="AG1061" s="18" t="s">
        <v>595</v>
      </c>
      <c r="AH1061" s="18" t="s">
        <v>595</v>
      </c>
      <c r="AI1061" s="18" t="s">
        <v>595</v>
      </c>
      <c r="AJ1061" s="18" t="s">
        <v>595</v>
      </c>
      <c r="AK1061" s="18" t="s">
        <v>595</v>
      </c>
      <c r="AL1061" s="18" t="s">
        <v>1457</v>
      </c>
      <c r="AM1061" s="18"/>
      <c r="AN1061" s="18"/>
      <c r="AO1061" s="18"/>
      <c r="AP1061" s="18"/>
      <c r="AQ1061" s="18"/>
      <c r="AR1061" s="18"/>
      <c r="AS1061" s="18"/>
      <c r="AT1061" s="18"/>
      <c r="AU1061" s="18"/>
      <c r="AV1061" s="18"/>
      <c r="AW1061" s="18"/>
      <c r="AX1061" s="18"/>
      <c r="AY1061" s="18"/>
      <c r="AZ1061" s="18"/>
      <c r="BA1061" s="18"/>
      <c r="BB1061" s="18"/>
      <c r="BC1061" s="18"/>
      <c r="BD1061" s="18"/>
      <c r="BE1061" s="18"/>
      <c r="BF1061" s="18"/>
      <c r="BG1061" s="18"/>
      <c r="BH1061" s="18"/>
      <c r="BI1061" s="18"/>
      <c r="BJ1061" s="18"/>
      <c r="BK1061" s="18"/>
      <c r="BL1061" s="18"/>
      <c r="BM1061" s="18"/>
      <c r="BN1061" s="18"/>
      <c r="BO1061" s="18"/>
      <c r="BP1061" s="18"/>
      <c r="BQ1061" s="18"/>
      <c r="BR1061" s="18"/>
      <c r="BS1061" s="18"/>
      <c r="BT1061" s="18"/>
      <c r="BU1061" s="18"/>
      <c r="BV1061" s="18"/>
      <c r="BW1061" s="18"/>
      <c r="BX1061" s="18"/>
      <c r="BY1061" s="18"/>
      <c r="BZ1061" s="18"/>
      <c r="CA1061" s="18"/>
      <c r="CB1061" s="18"/>
      <c r="CC1061" s="18"/>
      <c r="CD1061" s="18"/>
      <c r="CE1061" s="18"/>
      <c r="CF1061" s="18"/>
      <c r="CG1061" s="18"/>
      <c r="CH1061" s="18"/>
      <c r="CI1061" s="18"/>
      <c r="CJ1061" s="18"/>
      <c r="CK1061" s="18"/>
      <c r="CL1061" s="18"/>
      <c r="CM1061" s="18"/>
      <c r="CN1061" s="18"/>
      <c r="CO1061" s="18"/>
      <c r="CP1061" s="18"/>
      <c r="CQ1061" s="18"/>
      <c r="CR1061" s="18"/>
      <c r="CS1061" s="18"/>
      <c r="CT1061" s="18"/>
      <c r="CU1061" s="18"/>
      <c r="CV1061" s="18"/>
      <c r="CW1061" s="18"/>
      <c r="CX1061" s="18"/>
      <c r="CY1061" s="18"/>
      <c r="CZ1061" s="18"/>
      <c r="DA1061" s="18"/>
      <c r="DB1061" s="18"/>
      <c r="DC1061" s="18"/>
      <c r="DD1061" s="18"/>
      <c r="DE1061" s="18"/>
      <c r="DF1061" s="18"/>
      <c r="DG1061" s="18"/>
      <c r="DH1061" s="18"/>
      <c r="DI1061" s="18"/>
      <c r="DJ1061" s="18"/>
      <c r="DK1061" s="18"/>
      <c r="DL1061" s="18"/>
      <c r="DM1061" s="18"/>
      <c r="DN1061" s="18"/>
      <c r="DO1061" s="18"/>
      <c r="DP1061" s="18">
        <v>1</v>
      </c>
      <c r="DQ1061" s="18">
        <v>0</v>
      </c>
      <c r="DR1061" s="18">
        <v>0</v>
      </c>
      <c r="DS1061" s="18"/>
      <c r="DT1061" s="18"/>
      <c r="DU1061" s="18"/>
      <c r="DV1061" s="18"/>
      <c r="DW1061" s="18"/>
      <c r="DX1061" s="18"/>
      <c r="DY1061" s="18"/>
      <c r="DZ1061" s="18"/>
      <c r="EA1061" s="18"/>
      <c r="EB1061" s="18"/>
      <c r="EC1061" s="18"/>
      <c r="ED1061" s="18"/>
      <c r="EE1061" s="18"/>
      <c r="EF1061" s="18"/>
      <c r="EG1061" s="18"/>
      <c r="EH1061" s="18" t="s">
        <v>1458</v>
      </c>
      <c r="EI1061" s="18" cm="1">
        <f t="array" ref="EI1061">IF(SUMPRODUCT(--(DO1061:DS1061&lt;&gt;""))=0, 0,1)</f>
        <v>1</v>
      </c>
      <c r="EJ1061" s="18" cm="1">
        <f t="array" ref="EJ1061">IF(SUMPRODUCT(--(DT1061:EG1061&lt;&gt;""))=0, 0,1)</f>
        <v>0</v>
      </c>
      <c r="EK1061" s="18" cm="1">
        <f t="array" ref="EK1061">IF(SUMPRODUCT(--(EC1061:EG1061&lt;&gt;""))=0, 0,1)</f>
        <v>0</v>
      </c>
      <c r="EL1061" s="18" cm="1">
        <f t="array" ref="EL1061">IF(SUMPRODUCT(--(EE1061:EG1061&lt;&gt;""))=0, 0,1)</f>
        <v>0</v>
      </c>
      <c r="EM1061" s="18">
        <f t="shared" si="235"/>
        <v>1</v>
      </c>
      <c r="EN1061" s="18">
        <f t="shared" si="236"/>
        <v>1</v>
      </c>
      <c r="EO1061" s="18" t="str">
        <f t="shared" si="237"/>
        <v>NA</v>
      </c>
      <c r="EP1061" s="18" t="str">
        <f t="shared" si="238"/>
        <v>NA</v>
      </c>
      <c r="EQ1061" s="18" t="str">
        <f t="shared" si="239"/>
        <v>NA</v>
      </c>
      <c r="ER1061" s="58" t="s">
        <v>2080</v>
      </c>
      <c r="ES1061" s="59">
        <v>43692</v>
      </c>
      <c r="ET1061" s="18" t="s">
        <v>1459</v>
      </c>
      <c r="EU1061" s="18" t="s">
        <v>1452</v>
      </c>
    </row>
    <row r="1062" spans="1:151" ht="15.75" customHeight="1" x14ac:dyDescent="0.2">
      <c r="A1062" s="5" t="s">
        <v>381</v>
      </c>
      <c r="B1062" s="24" t="s">
        <v>1451</v>
      </c>
      <c r="C1062" s="26">
        <v>1</v>
      </c>
      <c r="D1062" s="18" t="s">
        <v>1454</v>
      </c>
      <c r="E1062" s="18" t="s">
        <v>257</v>
      </c>
      <c r="F1062" s="18" t="s">
        <v>553</v>
      </c>
      <c r="G1062" s="18" t="s">
        <v>775</v>
      </c>
      <c r="H1062" s="18" t="s">
        <v>776</v>
      </c>
      <c r="I1062" s="18" t="s">
        <v>363</v>
      </c>
      <c r="J1062" s="18" t="s">
        <v>363</v>
      </c>
      <c r="K1062" s="18" t="s">
        <v>363</v>
      </c>
      <c r="L1062" s="18" t="s">
        <v>363</v>
      </c>
      <c r="M1062" s="18" t="s">
        <v>253</v>
      </c>
      <c r="N1062" s="56">
        <v>74</v>
      </c>
      <c r="O1062" s="18" t="s">
        <v>1453</v>
      </c>
      <c r="P1062" s="18" t="s">
        <v>261</v>
      </c>
      <c r="Q1062" s="18" t="s">
        <v>254</v>
      </c>
      <c r="R1062" s="24" t="s">
        <v>257</v>
      </c>
      <c r="S1062" s="24" t="s">
        <v>257</v>
      </c>
      <c r="T1062" s="26" t="s">
        <v>917</v>
      </c>
      <c r="U1062" s="26" t="s">
        <v>595</v>
      </c>
      <c r="V1062" s="26" t="s">
        <v>1455</v>
      </c>
      <c r="W1062" s="26" t="s">
        <v>1456</v>
      </c>
      <c r="X1062" s="18" t="s">
        <v>1454</v>
      </c>
      <c r="Y1062" s="18">
        <v>50</v>
      </c>
      <c r="Z1062" s="18" t="s">
        <v>599</v>
      </c>
      <c r="AA1062" s="18">
        <v>50</v>
      </c>
      <c r="AB1062" s="57" t="s">
        <v>257</v>
      </c>
      <c r="AC1062" s="18" t="s">
        <v>595</v>
      </c>
      <c r="AD1062" s="18" t="s">
        <v>595</v>
      </c>
      <c r="AE1062" s="18" t="s">
        <v>595</v>
      </c>
      <c r="AF1062" s="18" t="s">
        <v>595</v>
      </c>
      <c r="AG1062" s="18" t="s">
        <v>595</v>
      </c>
      <c r="AH1062" s="18" t="s">
        <v>595</v>
      </c>
      <c r="AI1062" s="18" t="s">
        <v>595</v>
      </c>
      <c r="AJ1062" s="18" t="s">
        <v>595</v>
      </c>
      <c r="AK1062" s="18" t="s">
        <v>595</v>
      </c>
      <c r="AL1062" s="18" t="s">
        <v>1457</v>
      </c>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v>1</v>
      </c>
      <c r="DQ1062" s="18">
        <v>0</v>
      </c>
      <c r="DR1062" s="18">
        <v>1</v>
      </c>
      <c r="DS1062" s="18"/>
      <c r="DT1062" s="18"/>
      <c r="DU1062" s="18"/>
      <c r="DV1062" s="18"/>
      <c r="DW1062" s="18"/>
      <c r="DX1062" s="18"/>
      <c r="DY1062" s="18"/>
      <c r="DZ1062" s="18"/>
      <c r="EA1062" s="18"/>
      <c r="EB1062" s="18"/>
      <c r="EC1062" s="18"/>
      <c r="ED1062" s="18"/>
      <c r="EE1062" s="18"/>
      <c r="EF1062" s="18"/>
      <c r="EG1062" s="18"/>
      <c r="EH1062" s="18" t="s">
        <v>1458</v>
      </c>
      <c r="EI1062" s="18" cm="1">
        <f t="array" ref="EI1062">IF(SUMPRODUCT(--(DO1062:DS1062&lt;&gt;""))=0, 0,1)</f>
        <v>1</v>
      </c>
      <c r="EJ1062" s="18" cm="1">
        <f t="array" ref="EJ1062">IF(SUMPRODUCT(--(DT1062:EG1062&lt;&gt;""))=0, 0,1)</f>
        <v>0</v>
      </c>
      <c r="EK1062" s="18" cm="1">
        <f t="array" ref="EK1062">IF(SUMPRODUCT(--(EC1062:EG1062&lt;&gt;""))=0, 0,1)</f>
        <v>0</v>
      </c>
      <c r="EL1062" s="18" cm="1">
        <f t="array" ref="EL1062">IF(SUMPRODUCT(--(EE1062:EG1062&lt;&gt;""))=0, 0,1)</f>
        <v>0</v>
      </c>
      <c r="EM1062" s="18">
        <f t="shared" si="235"/>
        <v>1</v>
      </c>
      <c r="EN1062" s="18">
        <f t="shared" si="236"/>
        <v>1</v>
      </c>
      <c r="EO1062" s="18" t="str">
        <f t="shared" si="237"/>
        <v>NA</v>
      </c>
      <c r="EP1062" s="18" t="str">
        <f t="shared" si="238"/>
        <v>NA</v>
      </c>
      <c r="EQ1062" s="18" t="str">
        <f t="shared" si="239"/>
        <v>NA</v>
      </c>
      <c r="ER1062" s="58" t="s">
        <v>2080</v>
      </c>
      <c r="ES1062" s="59">
        <v>43692</v>
      </c>
      <c r="ET1062" s="18" t="s">
        <v>1459</v>
      </c>
      <c r="EU1062" s="18" t="s">
        <v>1452</v>
      </c>
    </row>
    <row r="1063" spans="1:151" ht="15.75" customHeight="1" x14ac:dyDescent="0.2">
      <c r="A1063" s="5" t="s">
        <v>381</v>
      </c>
      <c r="B1063" s="24" t="s">
        <v>1451</v>
      </c>
      <c r="C1063" s="26">
        <v>1</v>
      </c>
      <c r="D1063" s="18" t="s">
        <v>1460</v>
      </c>
      <c r="E1063" s="18" t="s">
        <v>257</v>
      </c>
      <c r="F1063" s="18" t="s">
        <v>553</v>
      </c>
      <c r="G1063" s="18" t="s">
        <v>775</v>
      </c>
      <c r="H1063" s="18" t="s">
        <v>776</v>
      </c>
      <c r="I1063" s="18" t="s">
        <v>363</v>
      </c>
      <c r="J1063" s="18" t="s">
        <v>363</v>
      </c>
      <c r="K1063" s="18" t="s">
        <v>363</v>
      </c>
      <c r="L1063" s="18" t="s">
        <v>363</v>
      </c>
      <c r="M1063" s="18" t="s">
        <v>253</v>
      </c>
      <c r="N1063" s="56">
        <v>74</v>
      </c>
      <c r="O1063" s="18" t="s">
        <v>1453</v>
      </c>
      <c r="P1063" s="18" t="s">
        <v>261</v>
      </c>
      <c r="Q1063" s="18" t="s">
        <v>254</v>
      </c>
      <c r="R1063" s="24" t="s">
        <v>257</v>
      </c>
      <c r="S1063" s="24" t="s">
        <v>257</v>
      </c>
      <c r="T1063" s="26" t="s">
        <v>917</v>
      </c>
      <c r="U1063" s="26" t="s">
        <v>595</v>
      </c>
      <c r="V1063" s="26" t="s">
        <v>1455</v>
      </c>
      <c r="W1063" s="26" t="s">
        <v>1456</v>
      </c>
      <c r="X1063" s="18" t="s">
        <v>1460</v>
      </c>
      <c r="Y1063" s="18">
        <v>50</v>
      </c>
      <c r="Z1063" s="18" t="s">
        <v>599</v>
      </c>
      <c r="AA1063" s="18">
        <v>50</v>
      </c>
      <c r="AB1063" s="57" t="s">
        <v>257</v>
      </c>
      <c r="AC1063" s="18" t="s">
        <v>595</v>
      </c>
      <c r="AD1063" s="18" t="s">
        <v>595</v>
      </c>
      <c r="AE1063" s="18" t="s">
        <v>595</v>
      </c>
      <c r="AF1063" s="18" t="s">
        <v>595</v>
      </c>
      <c r="AG1063" s="18" t="s">
        <v>595</v>
      </c>
      <c r="AH1063" s="18" t="s">
        <v>595</v>
      </c>
      <c r="AI1063" s="18" t="s">
        <v>595</v>
      </c>
      <c r="AJ1063" s="18" t="s">
        <v>595</v>
      </c>
      <c r="AK1063" s="18" t="s">
        <v>595</v>
      </c>
      <c r="AL1063" s="18" t="s">
        <v>1457</v>
      </c>
      <c r="AM1063" s="18"/>
      <c r="AN1063" s="18"/>
      <c r="AO1063" s="18"/>
      <c r="AP1063" s="18"/>
      <c r="AQ1063" s="18"/>
      <c r="AR1063" s="18"/>
      <c r="AS1063" s="18"/>
      <c r="AT1063" s="18"/>
      <c r="AU1063" s="18"/>
      <c r="AV1063" s="18"/>
      <c r="AW1063" s="18"/>
      <c r="AX1063" s="18"/>
      <c r="AY1063" s="18"/>
      <c r="AZ1063" s="18"/>
      <c r="BA1063" s="18"/>
      <c r="BB1063" s="18"/>
      <c r="BC1063" s="18"/>
      <c r="BD1063" s="18"/>
      <c r="BE1063" s="18"/>
      <c r="BF1063" s="18"/>
      <c r="BG1063" s="18"/>
      <c r="BH1063" s="18"/>
      <c r="BI1063" s="18"/>
      <c r="BJ1063" s="18"/>
      <c r="BK1063" s="18"/>
      <c r="BL1063" s="18"/>
      <c r="BM1063" s="18"/>
      <c r="BN1063" s="18"/>
      <c r="BO1063" s="18"/>
      <c r="BP1063" s="18"/>
      <c r="BQ1063" s="18"/>
      <c r="BR1063" s="18"/>
      <c r="BS1063" s="18"/>
      <c r="BT1063" s="18"/>
      <c r="BU1063" s="18"/>
      <c r="BV1063" s="18"/>
      <c r="BW1063" s="18"/>
      <c r="BX1063" s="18"/>
      <c r="BY1063" s="18"/>
      <c r="BZ1063" s="18"/>
      <c r="CA1063" s="18"/>
      <c r="CB1063" s="18"/>
      <c r="CC1063" s="18"/>
      <c r="CD1063" s="18"/>
      <c r="CE1063" s="18"/>
      <c r="CF1063" s="18"/>
      <c r="CG1063" s="18"/>
      <c r="CH1063" s="18"/>
      <c r="CI1063" s="18"/>
      <c r="CJ1063" s="18"/>
      <c r="CK1063" s="18"/>
      <c r="CL1063" s="18"/>
      <c r="CM1063" s="18"/>
      <c r="CN1063" s="18"/>
      <c r="CO1063" s="18"/>
      <c r="CP1063" s="18"/>
      <c r="CQ1063" s="18"/>
      <c r="CR1063" s="18"/>
      <c r="CS1063" s="18"/>
      <c r="CT1063" s="18"/>
      <c r="CU1063" s="18"/>
      <c r="CV1063" s="18"/>
      <c r="CW1063" s="18"/>
      <c r="CX1063" s="18"/>
      <c r="CY1063" s="18"/>
      <c r="CZ1063" s="18"/>
      <c r="DA1063" s="18"/>
      <c r="DB1063" s="18"/>
      <c r="DC1063" s="18"/>
      <c r="DD1063" s="18"/>
      <c r="DE1063" s="18"/>
      <c r="DF1063" s="18"/>
      <c r="DG1063" s="18"/>
      <c r="DH1063" s="18"/>
      <c r="DI1063" s="18"/>
      <c r="DJ1063" s="18"/>
      <c r="DK1063" s="18"/>
      <c r="DL1063" s="18"/>
      <c r="DM1063" s="18"/>
      <c r="DN1063" s="18"/>
      <c r="DO1063" s="18"/>
      <c r="DP1063" s="18">
        <v>1</v>
      </c>
      <c r="DQ1063" s="18">
        <v>0</v>
      </c>
      <c r="DR1063" s="18">
        <v>1</v>
      </c>
      <c r="DS1063" s="18"/>
      <c r="DT1063" s="18"/>
      <c r="DU1063" s="18"/>
      <c r="DV1063" s="18"/>
      <c r="DW1063" s="18"/>
      <c r="DX1063" s="18"/>
      <c r="DY1063" s="18"/>
      <c r="DZ1063" s="18"/>
      <c r="EA1063" s="18"/>
      <c r="EB1063" s="18"/>
      <c r="EC1063" s="18"/>
      <c r="ED1063" s="18"/>
      <c r="EE1063" s="18"/>
      <c r="EF1063" s="18"/>
      <c r="EG1063" s="18"/>
      <c r="EH1063" s="18" t="s">
        <v>1458</v>
      </c>
      <c r="EI1063" s="18" cm="1">
        <f t="array" ref="EI1063">IF(SUMPRODUCT(--(DO1063:DS1063&lt;&gt;""))=0, 0,1)</f>
        <v>1</v>
      </c>
      <c r="EJ1063" s="18" cm="1">
        <f t="array" ref="EJ1063">IF(SUMPRODUCT(--(DT1063:EG1063&lt;&gt;""))=0, 0,1)</f>
        <v>0</v>
      </c>
      <c r="EK1063" s="18" cm="1">
        <f t="array" ref="EK1063">IF(SUMPRODUCT(--(EC1063:EG1063&lt;&gt;""))=0, 0,1)</f>
        <v>0</v>
      </c>
      <c r="EL1063" s="18" cm="1">
        <f t="array" ref="EL1063">IF(SUMPRODUCT(--(EE1063:EG1063&lt;&gt;""))=0, 0,1)</f>
        <v>0</v>
      </c>
      <c r="EM1063" s="18">
        <f t="shared" si="235"/>
        <v>1</v>
      </c>
      <c r="EN1063" s="18">
        <f t="shared" si="236"/>
        <v>1</v>
      </c>
      <c r="EO1063" s="18" t="str">
        <f t="shared" si="237"/>
        <v>NA</v>
      </c>
      <c r="EP1063" s="18" t="str">
        <f t="shared" si="238"/>
        <v>NA</v>
      </c>
      <c r="EQ1063" s="18" t="str">
        <f t="shared" si="239"/>
        <v>NA</v>
      </c>
      <c r="ER1063" s="58" t="s">
        <v>2080</v>
      </c>
      <c r="ES1063" s="59">
        <v>43692</v>
      </c>
      <c r="ET1063" s="18" t="s">
        <v>1459</v>
      </c>
      <c r="EU1063" s="18" t="s">
        <v>1452</v>
      </c>
    </row>
    <row r="1064" spans="1:151" ht="15.75" customHeight="1" x14ac:dyDescent="0.2">
      <c r="A1064" s="5" t="s">
        <v>381</v>
      </c>
      <c r="B1064" s="24" t="s">
        <v>1451</v>
      </c>
      <c r="C1064" s="26">
        <v>1</v>
      </c>
      <c r="D1064" s="18" t="s">
        <v>1461</v>
      </c>
      <c r="E1064" s="18" t="s">
        <v>257</v>
      </c>
      <c r="F1064" s="18" t="s">
        <v>553</v>
      </c>
      <c r="G1064" s="18" t="s">
        <v>775</v>
      </c>
      <c r="H1064" s="18" t="s">
        <v>776</v>
      </c>
      <c r="I1064" s="18" t="s">
        <v>363</v>
      </c>
      <c r="J1064" s="18" t="s">
        <v>363</v>
      </c>
      <c r="K1064" s="18" t="s">
        <v>363</v>
      </c>
      <c r="L1064" s="18" t="s">
        <v>363</v>
      </c>
      <c r="M1064" s="18" t="s">
        <v>253</v>
      </c>
      <c r="N1064" s="56">
        <v>74</v>
      </c>
      <c r="O1064" s="18" t="s">
        <v>1453</v>
      </c>
      <c r="P1064" s="18" t="s">
        <v>261</v>
      </c>
      <c r="Q1064" s="18" t="s">
        <v>254</v>
      </c>
      <c r="R1064" s="24" t="s">
        <v>257</v>
      </c>
      <c r="S1064" s="24" t="s">
        <v>257</v>
      </c>
      <c r="T1064" s="26" t="s">
        <v>917</v>
      </c>
      <c r="U1064" s="26" t="s">
        <v>595</v>
      </c>
      <c r="V1064" s="26" t="s">
        <v>1455</v>
      </c>
      <c r="W1064" s="26" t="s">
        <v>1456</v>
      </c>
      <c r="X1064" s="18" t="s">
        <v>1461</v>
      </c>
      <c r="Y1064" s="18">
        <v>50</v>
      </c>
      <c r="Z1064" s="18" t="s">
        <v>599</v>
      </c>
      <c r="AA1064" s="18">
        <v>50</v>
      </c>
      <c r="AB1064" s="57" t="s">
        <v>257</v>
      </c>
      <c r="AC1064" s="18" t="s">
        <v>595</v>
      </c>
      <c r="AD1064" s="18" t="s">
        <v>595</v>
      </c>
      <c r="AE1064" s="18" t="s">
        <v>595</v>
      </c>
      <c r="AF1064" s="18" t="s">
        <v>595</v>
      </c>
      <c r="AG1064" s="18" t="s">
        <v>595</v>
      </c>
      <c r="AH1064" s="18" t="s">
        <v>595</v>
      </c>
      <c r="AI1064" s="18" t="s">
        <v>595</v>
      </c>
      <c r="AJ1064" s="18" t="s">
        <v>595</v>
      </c>
      <c r="AK1064" s="18" t="s">
        <v>595</v>
      </c>
      <c r="AL1064" s="18" t="s">
        <v>1457</v>
      </c>
      <c r="AM1064" s="18"/>
      <c r="AN1064" s="18"/>
      <c r="AO1064" s="18"/>
      <c r="AP1064" s="18"/>
      <c r="AQ1064" s="18"/>
      <c r="AR1064" s="18"/>
      <c r="AS1064" s="18"/>
      <c r="AT1064" s="18"/>
      <c r="AU1064" s="18"/>
      <c r="AV1064" s="18"/>
      <c r="AW1064" s="18"/>
      <c r="AX1064" s="18"/>
      <c r="AY1064" s="18"/>
      <c r="AZ1064" s="18"/>
      <c r="BA1064" s="18"/>
      <c r="BB1064" s="18"/>
      <c r="BC1064" s="18"/>
      <c r="BD1064" s="18"/>
      <c r="BE1064" s="18"/>
      <c r="BF1064" s="18"/>
      <c r="BG1064" s="18"/>
      <c r="BH1064" s="18"/>
      <c r="BI1064" s="18"/>
      <c r="BJ1064" s="18"/>
      <c r="BK1064" s="18"/>
      <c r="BL1064" s="18"/>
      <c r="BM1064" s="18"/>
      <c r="BN1064" s="18"/>
      <c r="BO1064" s="18"/>
      <c r="BP1064" s="18"/>
      <c r="BQ1064" s="18"/>
      <c r="BR1064" s="18"/>
      <c r="BS1064" s="18"/>
      <c r="BT1064" s="18"/>
      <c r="BU1064" s="18"/>
      <c r="BV1064" s="18"/>
      <c r="BW1064" s="18"/>
      <c r="BX1064" s="18"/>
      <c r="BY1064" s="18"/>
      <c r="BZ1064" s="18"/>
      <c r="CA1064" s="18"/>
      <c r="CB1064" s="18"/>
      <c r="CC1064" s="18"/>
      <c r="CD1064" s="18"/>
      <c r="CE1064" s="18"/>
      <c r="CF1064" s="18"/>
      <c r="CG1064" s="18"/>
      <c r="CH1064" s="18"/>
      <c r="CI1064" s="18"/>
      <c r="CJ1064" s="18"/>
      <c r="CK1064" s="18"/>
      <c r="CL1064" s="18"/>
      <c r="CM1064" s="18"/>
      <c r="CN1064" s="18"/>
      <c r="CO1064" s="18"/>
      <c r="CP1064" s="18"/>
      <c r="CQ1064" s="18"/>
      <c r="CR1064" s="18"/>
      <c r="CS1064" s="18"/>
      <c r="CT1064" s="18"/>
      <c r="CU1064" s="18"/>
      <c r="CV1064" s="18"/>
      <c r="CW1064" s="18"/>
      <c r="CX1064" s="18"/>
      <c r="CY1064" s="18"/>
      <c r="CZ1064" s="18"/>
      <c r="DA1064" s="18"/>
      <c r="DB1064" s="18"/>
      <c r="DC1064" s="18"/>
      <c r="DD1064" s="18"/>
      <c r="DE1064" s="18"/>
      <c r="DF1064" s="18"/>
      <c r="DG1064" s="18"/>
      <c r="DH1064" s="18"/>
      <c r="DI1064" s="18"/>
      <c r="DJ1064" s="18"/>
      <c r="DK1064" s="18"/>
      <c r="DL1064" s="18"/>
      <c r="DM1064" s="18"/>
      <c r="DN1064" s="18"/>
      <c r="DO1064" s="18"/>
      <c r="DP1064" s="18">
        <v>1</v>
      </c>
      <c r="DQ1064" s="18">
        <v>0</v>
      </c>
      <c r="DR1064" s="18">
        <v>0</v>
      </c>
      <c r="DS1064" s="18"/>
      <c r="DT1064" s="18"/>
      <c r="DU1064" s="18"/>
      <c r="DV1064" s="18"/>
      <c r="DW1064" s="18"/>
      <c r="DX1064" s="18"/>
      <c r="DY1064" s="18"/>
      <c r="DZ1064" s="18"/>
      <c r="EA1064" s="18"/>
      <c r="EB1064" s="18"/>
      <c r="EC1064" s="18"/>
      <c r="ED1064" s="18"/>
      <c r="EE1064" s="18"/>
      <c r="EF1064" s="18"/>
      <c r="EG1064" s="18"/>
      <c r="EH1064" s="18" t="s">
        <v>1458</v>
      </c>
      <c r="EI1064" s="18" cm="1">
        <f t="array" ref="EI1064">IF(SUMPRODUCT(--(DO1064:DS1064&lt;&gt;""))=0, 0,1)</f>
        <v>1</v>
      </c>
      <c r="EJ1064" s="18" cm="1">
        <f t="array" ref="EJ1064">IF(SUMPRODUCT(--(DT1064:EG1064&lt;&gt;""))=0, 0,1)</f>
        <v>0</v>
      </c>
      <c r="EK1064" s="18" cm="1">
        <f t="array" ref="EK1064">IF(SUMPRODUCT(--(EC1064:EG1064&lt;&gt;""))=0, 0,1)</f>
        <v>0</v>
      </c>
      <c r="EL1064" s="18" cm="1">
        <f t="array" ref="EL1064">IF(SUMPRODUCT(--(EE1064:EG1064&lt;&gt;""))=0, 0,1)</f>
        <v>0</v>
      </c>
      <c r="EM1064" s="18">
        <f t="shared" si="235"/>
        <v>1</v>
      </c>
      <c r="EN1064" s="18">
        <f t="shared" si="236"/>
        <v>1</v>
      </c>
      <c r="EO1064" s="18" t="str">
        <f t="shared" si="237"/>
        <v>NA</v>
      </c>
      <c r="EP1064" s="18" t="str">
        <f t="shared" si="238"/>
        <v>NA</v>
      </c>
      <c r="EQ1064" s="18" t="str">
        <f t="shared" si="239"/>
        <v>NA</v>
      </c>
      <c r="ER1064" s="58" t="s">
        <v>2080</v>
      </c>
      <c r="ES1064" s="59">
        <v>43692</v>
      </c>
      <c r="ET1064" s="18" t="s">
        <v>1459</v>
      </c>
      <c r="EU1064" s="18" t="s">
        <v>1452</v>
      </c>
    </row>
    <row r="1065" spans="1:151" ht="15.75" customHeight="1" x14ac:dyDescent="0.2">
      <c r="A1065" s="5" t="s">
        <v>381</v>
      </c>
      <c r="B1065" s="24" t="s">
        <v>1451</v>
      </c>
      <c r="C1065" s="26">
        <v>1</v>
      </c>
      <c r="D1065" s="18" t="s">
        <v>1462</v>
      </c>
      <c r="E1065" s="18" t="s">
        <v>257</v>
      </c>
      <c r="F1065" s="18" t="s">
        <v>553</v>
      </c>
      <c r="G1065" s="18" t="s">
        <v>775</v>
      </c>
      <c r="H1065" s="18" t="s">
        <v>776</v>
      </c>
      <c r="I1065" s="18" t="s">
        <v>363</v>
      </c>
      <c r="J1065" s="18" t="s">
        <v>363</v>
      </c>
      <c r="K1065" s="18" t="s">
        <v>363</v>
      </c>
      <c r="L1065" s="18" t="s">
        <v>363</v>
      </c>
      <c r="M1065" s="18" t="s">
        <v>253</v>
      </c>
      <c r="N1065" s="56">
        <v>74</v>
      </c>
      <c r="O1065" s="18" t="s">
        <v>1453</v>
      </c>
      <c r="P1065" s="18" t="s">
        <v>261</v>
      </c>
      <c r="Q1065" s="18" t="s">
        <v>254</v>
      </c>
      <c r="R1065" s="24" t="s">
        <v>257</v>
      </c>
      <c r="S1065" s="24" t="s">
        <v>257</v>
      </c>
      <c r="T1065" s="26" t="s">
        <v>917</v>
      </c>
      <c r="U1065" s="26" t="s">
        <v>595</v>
      </c>
      <c r="V1065" s="26" t="s">
        <v>1455</v>
      </c>
      <c r="W1065" s="26" t="s">
        <v>1456</v>
      </c>
      <c r="X1065" s="18" t="s">
        <v>1462</v>
      </c>
      <c r="Y1065" s="18">
        <v>50</v>
      </c>
      <c r="Z1065" s="18" t="s">
        <v>599</v>
      </c>
      <c r="AA1065" s="18">
        <v>50</v>
      </c>
      <c r="AB1065" s="57" t="s">
        <v>257</v>
      </c>
      <c r="AC1065" s="18" t="s">
        <v>595</v>
      </c>
      <c r="AD1065" s="18" t="s">
        <v>595</v>
      </c>
      <c r="AE1065" s="18" t="s">
        <v>595</v>
      </c>
      <c r="AF1065" s="18" t="s">
        <v>595</v>
      </c>
      <c r="AG1065" s="18" t="s">
        <v>595</v>
      </c>
      <c r="AH1065" s="18" t="s">
        <v>595</v>
      </c>
      <c r="AI1065" s="18" t="s">
        <v>595</v>
      </c>
      <c r="AJ1065" s="18" t="s">
        <v>595</v>
      </c>
      <c r="AK1065" s="18" t="s">
        <v>595</v>
      </c>
      <c r="AL1065" s="18" t="s">
        <v>1457</v>
      </c>
      <c r="AM1065" s="18"/>
      <c r="AN1065" s="18"/>
      <c r="AO1065" s="18"/>
      <c r="AP1065" s="18"/>
      <c r="AQ1065" s="18"/>
      <c r="AR1065" s="18"/>
      <c r="AS1065" s="18"/>
      <c r="AT1065" s="18"/>
      <c r="AU1065" s="18"/>
      <c r="AV1065" s="18"/>
      <c r="AW1065" s="18"/>
      <c r="AX1065" s="18"/>
      <c r="AY1065" s="18"/>
      <c r="AZ1065" s="18"/>
      <c r="BA1065" s="18"/>
      <c r="BB1065" s="18"/>
      <c r="BC1065" s="18"/>
      <c r="BD1065" s="18"/>
      <c r="BE1065" s="18"/>
      <c r="BF1065" s="18"/>
      <c r="BG1065" s="18"/>
      <c r="BH1065" s="18"/>
      <c r="BI1065" s="18"/>
      <c r="BJ1065" s="18"/>
      <c r="BK1065" s="18"/>
      <c r="BL1065" s="18"/>
      <c r="BM1065" s="18"/>
      <c r="BN1065" s="18"/>
      <c r="BO1065" s="18"/>
      <c r="BP1065" s="18"/>
      <c r="BQ1065" s="18"/>
      <c r="BR1065" s="18"/>
      <c r="BS1065" s="18"/>
      <c r="BT1065" s="18"/>
      <c r="BU1065" s="18"/>
      <c r="BV1065" s="18"/>
      <c r="BW1065" s="18"/>
      <c r="BX1065" s="18"/>
      <c r="BY1065" s="18"/>
      <c r="BZ1065" s="18"/>
      <c r="CA1065" s="18"/>
      <c r="CB1065" s="18"/>
      <c r="CC1065" s="18"/>
      <c r="CD1065" s="18"/>
      <c r="CE1065" s="18"/>
      <c r="CF1065" s="18"/>
      <c r="CG1065" s="18"/>
      <c r="CH1065" s="18"/>
      <c r="CI1065" s="18"/>
      <c r="CJ1065" s="18"/>
      <c r="CK1065" s="18"/>
      <c r="CL1065" s="18"/>
      <c r="CM1065" s="18"/>
      <c r="CN1065" s="18"/>
      <c r="CO1065" s="18"/>
      <c r="CP1065" s="18"/>
      <c r="CQ1065" s="18"/>
      <c r="CR1065" s="18"/>
      <c r="CS1065" s="18"/>
      <c r="CT1065" s="18"/>
      <c r="CU1065" s="18"/>
      <c r="CV1065" s="18"/>
      <c r="CW1065" s="18"/>
      <c r="CX1065" s="18"/>
      <c r="CY1065" s="18"/>
      <c r="CZ1065" s="18"/>
      <c r="DA1065" s="18"/>
      <c r="DB1065" s="18"/>
      <c r="DC1065" s="18"/>
      <c r="DD1065" s="18"/>
      <c r="DE1065" s="18"/>
      <c r="DF1065" s="18"/>
      <c r="DG1065" s="18"/>
      <c r="DH1065" s="18"/>
      <c r="DI1065" s="18"/>
      <c r="DJ1065" s="18"/>
      <c r="DK1065" s="18"/>
      <c r="DL1065" s="18"/>
      <c r="DM1065" s="18"/>
      <c r="DN1065" s="18"/>
      <c r="DO1065" s="18"/>
      <c r="DP1065" s="18">
        <v>1</v>
      </c>
      <c r="DQ1065" s="18">
        <v>0</v>
      </c>
      <c r="DR1065" s="18">
        <v>0</v>
      </c>
      <c r="DS1065" s="18"/>
      <c r="DT1065" s="18"/>
      <c r="DU1065" s="18"/>
      <c r="DV1065" s="18"/>
      <c r="DW1065" s="18"/>
      <c r="DX1065" s="18"/>
      <c r="DY1065" s="18"/>
      <c r="DZ1065" s="18"/>
      <c r="EA1065" s="18"/>
      <c r="EB1065" s="18"/>
      <c r="EC1065" s="18"/>
      <c r="ED1065" s="18"/>
      <c r="EE1065" s="18"/>
      <c r="EF1065" s="18"/>
      <c r="EG1065" s="18"/>
      <c r="EH1065" s="18" t="s">
        <v>1458</v>
      </c>
      <c r="EI1065" s="18" cm="1">
        <f t="array" ref="EI1065">IF(SUMPRODUCT(--(DO1065:DS1065&lt;&gt;""))=0, 0,1)</f>
        <v>1</v>
      </c>
      <c r="EJ1065" s="18" cm="1">
        <f t="array" ref="EJ1065">IF(SUMPRODUCT(--(DT1065:EG1065&lt;&gt;""))=0, 0,1)</f>
        <v>0</v>
      </c>
      <c r="EK1065" s="18" cm="1">
        <f t="array" ref="EK1065">IF(SUMPRODUCT(--(EC1065:EG1065&lt;&gt;""))=0, 0,1)</f>
        <v>0</v>
      </c>
      <c r="EL1065" s="18" cm="1">
        <f t="array" ref="EL1065">IF(SUMPRODUCT(--(EE1065:EG1065&lt;&gt;""))=0, 0,1)</f>
        <v>0</v>
      </c>
      <c r="EM1065" s="18">
        <f t="shared" si="235"/>
        <v>1</v>
      </c>
      <c r="EN1065" s="18">
        <f t="shared" si="236"/>
        <v>1</v>
      </c>
      <c r="EO1065" s="18" t="str">
        <f t="shared" si="237"/>
        <v>NA</v>
      </c>
      <c r="EP1065" s="18" t="str">
        <f t="shared" si="238"/>
        <v>NA</v>
      </c>
      <c r="EQ1065" s="18" t="str">
        <f t="shared" si="239"/>
        <v>NA</v>
      </c>
      <c r="ER1065" s="58" t="s">
        <v>2080</v>
      </c>
      <c r="ES1065" s="59">
        <v>43692</v>
      </c>
      <c r="ET1065" s="18" t="s">
        <v>1459</v>
      </c>
      <c r="EU1065" s="18" t="s">
        <v>1452</v>
      </c>
    </row>
    <row r="1066" spans="1:151" ht="15.75" customHeight="1" x14ac:dyDescent="0.2">
      <c r="A1066" s="5" t="s">
        <v>381</v>
      </c>
      <c r="B1066" s="24" t="s">
        <v>1451</v>
      </c>
      <c r="C1066" s="26">
        <v>1</v>
      </c>
      <c r="D1066" s="18" t="s">
        <v>1454</v>
      </c>
      <c r="E1066" s="18" t="s">
        <v>257</v>
      </c>
      <c r="F1066" s="18" t="s">
        <v>553</v>
      </c>
      <c r="G1066" s="18" t="s">
        <v>775</v>
      </c>
      <c r="H1066" s="18" t="s">
        <v>1471</v>
      </c>
      <c r="I1066" s="18" t="s">
        <v>363</v>
      </c>
      <c r="J1066" s="18" t="s">
        <v>363</v>
      </c>
      <c r="K1066" s="18" t="s">
        <v>363</v>
      </c>
      <c r="L1066" s="18" t="s">
        <v>363</v>
      </c>
      <c r="M1066" s="18" t="s">
        <v>253</v>
      </c>
      <c r="N1066" s="56">
        <v>74</v>
      </c>
      <c r="O1066" s="18" t="s">
        <v>1453</v>
      </c>
      <c r="P1066" s="18" t="s">
        <v>261</v>
      </c>
      <c r="Q1066" s="18" t="s">
        <v>254</v>
      </c>
      <c r="R1066" s="24" t="s">
        <v>257</v>
      </c>
      <c r="S1066" s="24" t="s">
        <v>257</v>
      </c>
      <c r="T1066" s="26" t="s">
        <v>917</v>
      </c>
      <c r="U1066" s="26" t="s">
        <v>595</v>
      </c>
      <c r="V1066" s="26" t="s">
        <v>1455</v>
      </c>
      <c r="W1066" s="26" t="s">
        <v>1456</v>
      </c>
      <c r="X1066" s="18" t="s">
        <v>1454</v>
      </c>
      <c r="Y1066" s="18">
        <v>50</v>
      </c>
      <c r="Z1066" s="18" t="s">
        <v>599</v>
      </c>
      <c r="AA1066" s="18">
        <v>50</v>
      </c>
      <c r="AB1066" s="57" t="s">
        <v>257</v>
      </c>
      <c r="AC1066" s="18" t="s">
        <v>595</v>
      </c>
      <c r="AD1066" s="18" t="s">
        <v>595</v>
      </c>
      <c r="AE1066" s="18" t="s">
        <v>595</v>
      </c>
      <c r="AF1066" s="18" t="s">
        <v>595</v>
      </c>
      <c r="AG1066" s="18" t="s">
        <v>595</v>
      </c>
      <c r="AH1066" s="18" t="s">
        <v>595</v>
      </c>
      <c r="AI1066" s="18" t="s">
        <v>595</v>
      </c>
      <c r="AJ1066" s="18" t="s">
        <v>595</v>
      </c>
      <c r="AK1066" s="18" t="s">
        <v>595</v>
      </c>
      <c r="AL1066" s="18" t="s">
        <v>1457</v>
      </c>
      <c r="AM1066" s="18"/>
      <c r="AN1066" s="18"/>
      <c r="AO1066" s="18"/>
      <c r="AP1066" s="18"/>
      <c r="AQ1066" s="18"/>
      <c r="AR1066" s="18"/>
      <c r="AS1066" s="18"/>
      <c r="AT1066" s="18"/>
      <c r="AU1066" s="18"/>
      <c r="AV1066" s="18"/>
      <c r="AW1066" s="18"/>
      <c r="AX1066" s="18"/>
      <c r="AY1066" s="18"/>
      <c r="AZ1066" s="18"/>
      <c r="BA1066" s="18"/>
      <c r="BB1066" s="18"/>
      <c r="BC1066" s="18"/>
      <c r="BD1066" s="18"/>
      <c r="BE1066" s="18"/>
      <c r="BF1066" s="18"/>
      <c r="BG1066" s="18"/>
      <c r="BH1066" s="18"/>
      <c r="BI1066" s="18"/>
      <c r="BJ1066" s="18"/>
      <c r="BK1066" s="18"/>
      <c r="BL1066" s="18"/>
      <c r="BM1066" s="18"/>
      <c r="BN1066" s="18"/>
      <c r="BO1066" s="18"/>
      <c r="BP1066" s="18"/>
      <c r="BQ1066" s="18"/>
      <c r="BR1066" s="18"/>
      <c r="BS1066" s="18"/>
      <c r="BT1066" s="18"/>
      <c r="BU1066" s="18"/>
      <c r="BV1066" s="18"/>
      <c r="BW1066" s="18"/>
      <c r="BX1066" s="18"/>
      <c r="BY1066" s="18"/>
      <c r="BZ1066" s="18"/>
      <c r="CA1066" s="18"/>
      <c r="CB1066" s="18"/>
      <c r="CC1066" s="18"/>
      <c r="CD1066" s="18"/>
      <c r="CE1066" s="18"/>
      <c r="CF1066" s="18"/>
      <c r="CG1066" s="18"/>
      <c r="CH1066" s="18"/>
      <c r="CI1066" s="18"/>
      <c r="CJ1066" s="18"/>
      <c r="CK1066" s="18"/>
      <c r="CL1066" s="18"/>
      <c r="CM1066" s="18"/>
      <c r="CN1066" s="18"/>
      <c r="CO1066" s="18"/>
      <c r="CP1066" s="18"/>
      <c r="CQ1066" s="18"/>
      <c r="CR1066" s="18"/>
      <c r="CS1066" s="18"/>
      <c r="CT1066" s="18"/>
      <c r="CU1066" s="18"/>
      <c r="CV1066" s="18"/>
      <c r="CW1066" s="18"/>
      <c r="CX1066" s="18"/>
      <c r="CY1066" s="18"/>
      <c r="CZ1066" s="18"/>
      <c r="DA1066" s="18"/>
      <c r="DB1066" s="18"/>
      <c r="DC1066" s="18"/>
      <c r="DD1066" s="18"/>
      <c r="DE1066" s="18"/>
      <c r="DF1066" s="18"/>
      <c r="DG1066" s="18"/>
      <c r="DH1066" s="18"/>
      <c r="DI1066" s="18"/>
      <c r="DJ1066" s="18"/>
      <c r="DK1066" s="18"/>
      <c r="DL1066" s="18"/>
      <c r="DM1066" s="18"/>
      <c r="DN1066" s="18"/>
      <c r="DO1066" s="18"/>
      <c r="DP1066" s="18">
        <v>1</v>
      </c>
      <c r="DQ1066" s="18">
        <v>0</v>
      </c>
      <c r="DR1066" s="18">
        <v>1</v>
      </c>
      <c r="DS1066" s="18"/>
      <c r="DT1066" s="18"/>
      <c r="DU1066" s="18"/>
      <c r="DV1066" s="18"/>
      <c r="DW1066" s="18"/>
      <c r="DX1066" s="18"/>
      <c r="DY1066" s="18"/>
      <c r="DZ1066" s="18"/>
      <c r="EA1066" s="18"/>
      <c r="EB1066" s="18"/>
      <c r="EC1066" s="18"/>
      <c r="ED1066" s="18"/>
      <c r="EE1066" s="18"/>
      <c r="EF1066" s="18"/>
      <c r="EG1066" s="18"/>
      <c r="EH1066" s="18" t="s">
        <v>1458</v>
      </c>
      <c r="EI1066" s="18" cm="1">
        <f t="array" ref="EI1066">IF(SUMPRODUCT(--(DO1066:DS1066&lt;&gt;""))=0, 0,1)</f>
        <v>1</v>
      </c>
      <c r="EJ1066" s="18" cm="1">
        <f t="array" ref="EJ1066">IF(SUMPRODUCT(--(DT1066:EG1066&lt;&gt;""))=0, 0,1)</f>
        <v>0</v>
      </c>
      <c r="EK1066" s="18" cm="1">
        <f t="array" ref="EK1066">IF(SUMPRODUCT(--(EC1066:EG1066&lt;&gt;""))=0, 0,1)</f>
        <v>0</v>
      </c>
      <c r="EL1066" s="18" cm="1">
        <f t="array" ref="EL1066">IF(SUMPRODUCT(--(EE1066:EG1066&lt;&gt;""))=0, 0,1)</f>
        <v>0</v>
      </c>
      <c r="EM1066" s="18">
        <f t="shared" si="235"/>
        <v>1</v>
      </c>
      <c r="EN1066" s="18">
        <f t="shared" si="236"/>
        <v>1</v>
      </c>
      <c r="EO1066" s="18" t="str">
        <f t="shared" si="237"/>
        <v>NA</v>
      </c>
      <c r="EP1066" s="18" t="str">
        <f t="shared" si="238"/>
        <v>NA</v>
      </c>
      <c r="EQ1066" s="18" t="str">
        <f t="shared" si="239"/>
        <v>NA</v>
      </c>
      <c r="ER1066" s="58" t="s">
        <v>2080</v>
      </c>
      <c r="ES1066" s="59">
        <v>43692</v>
      </c>
      <c r="ET1066" s="18" t="s">
        <v>1459</v>
      </c>
      <c r="EU1066" s="18" t="s">
        <v>1452</v>
      </c>
    </row>
    <row r="1067" spans="1:151" ht="15.75" customHeight="1" x14ac:dyDescent="0.2">
      <c r="A1067" s="5" t="s">
        <v>381</v>
      </c>
      <c r="B1067" s="24" t="s">
        <v>1451</v>
      </c>
      <c r="C1067" s="26">
        <v>1</v>
      </c>
      <c r="D1067" s="18" t="s">
        <v>1460</v>
      </c>
      <c r="E1067" s="18" t="s">
        <v>257</v>
      </c>
      <c r="F1067" s="18" t="s">
        <v>553</v>
      </c>
      <c r="G1067" s="18" t="s">
        <v>775</v>
      </c>
      <c r="H1067" s="18" t="s">
        <v>1471</v>
      </c>
      <c r="I1067" s="18" t="s">
        <v>363</v>
      </c>
      <c r="J1067" s="18" t="s">
        <v>363</v>
      </c>
      <c r="K1067" s="18" t="s">
        <v>363</v>
      </c>
      <c r="L1067" s="18" t="s">
        <v>363</v>
      </c>
      <c r="M1067" s="18" t="s">
        <v>253</v>
      </c>
      <c r="N1067" s="56">
        <v>74</v>
      </c>
      <c r="O1067" s="18" t="s">
        <v>1453</v>
      </c>
      <c r="P1067" s="18" t="s">
        <v>261</v>
      </c>
      <c r="Q1067" s="18" t="s">
        <v>254</v>
      </c>
      <c r="R1067" s="24" t="s">
        <v>257</v>
      </c>
      <c r="S1067" s="24" t="s">
        <v>257</v>
      </c>
      <c r="T1067" s="26" t="s">
        <v>917</v>
      </c>
      <c r="U1067" s="26" t="s">
        <v>595</v>
      </c>
      <c r="V1067" s="26" t="s">
        <v>1455</v>
      </c>
      <c r="W1067" s="26" t="s">
        <v>1456</v>
      </c>
      <c r="X1067" s="18" t="s">
        <v>1460</v>
      </c>
      <c r="Y1067" s="18">
        <v>50</v>
      </c>
      <c r="Z1067" s="18" t="s">
        <v>599</v>
      </c>
      <c r="AA1067" s="18">
        <v>50</v>
      </c>
      <c r="AB1067" s="57" t="s">
        <v>257</v>
      </c>
      <c r="AC1067" s="18" t="s">
        <v>595</v>
      </c>
      <c r="AD1067" s="18" t="s">
        <v>595</v>
      </c>
      <c r="AE1067" s="18" t="s">
        <v>595</v>
      </c>
      <c r="AF1067" s="18" t="s">
        <v>595</v>
      </c>
      <c r="AG1067" s="18" t="s">
        <v>595</v>
      </c>
      <c r="AH1067" s="18" t="s">
        <v>595</v>
      </c>
      <c r="AI1067" s="18" t="s">
        <v>595</v>
      </c>
      <c r="AJ1067" s="18" t="s">
        <v>595</v>
      </c>
      <c r="AK1067" s="18" t="s">
        <v>595</v>
      </c>
      <c r="AL1067" s="18" t="s">
        <v>1457</v>
      </c>
      <c r="AM1067" s="18"/>
      <c r="AN1067" s="18"/>
      <c r="AO1067" s="18"/>
      <c r="AP1067" s="18"/>
      <c r="AQ1067" s="18"/>
      <c r="AR1067" s="18"/>
      <c r="AS1067" s="18"/>
      <c r="AT1067" s="18"/>
      <c r="AU1067" s="18"/>
      <c r="AV1067" s="18"/>
      <c r="AW1067" s="18"/>
      <c r="AX1067" s="18"/>
      <c r="AY1067" s="18"/>
      <c r="AZ1067" s="18"/>
      <c r="BA1067" s="18"/>
      <c r="BB1067" s="18"/>
      <c r="BC1067" s="18"/>
      <c r="BD1067" s="18"/>
      <c r="BE1067" s="18"/>
      <c r="BF1067" s="18"/>
      <c r="BG1067" s="18"/>
      <c r="BH1067" s="18"/>
      <c r="BI1067" s="18"/>
      <c r="BJ1067" s="18"/>
      <c r="BK1067" s="18"/>
      <c r="BL1067" s="18"/>
      <c r="BM1067" s="18"/>
      <c r="BN1067" s="18"/>
      <c r="BO1067" s="18"/>
      <c r="BP1067" s="18"/>
      <c r="BQ1067" s="18"/>
      <c r="BR1067" s="18"/>
      <c r="BS1067" s="18"/>
      <c r="BT1067" s="18"/>
      <c r="BU1067" s="18"/>
      <c r="BV1067" s="18"/>
      <c r="BW1067" s="18"/>
      <c r="BX1067" s="18"/>
      <c r="BY1067" s="18"/>
      <c r="BZ1067" s="18"/>
      <c r="CA1067" s="18"/>
      <c r="CB1067" s="18"/>
      <c r="CC1067" s="18"/>
      <c r="CD1067" s="18"/>
      <c r="CE1067" s="18"/>
      <c r="CF1067" s="18"/>
      <c r="CG1067" s="18"/>
      <c r="CH1067" s="18"/>
      <c r="CI1067" s="18"/>
      <c r="CJ1067" s="18"/>
      <c r="CK1067" s="18"/>
      <c r="CL1067" s="18"/>
      <c r="CM1067" s="18"/>
      <c r="CN1067" s="18"/>
      <c r="CO1067" s="18"/>
      <c r="CP1067" s="18"/>
      <c r="CQ1067" s="18"/>
      <c r="CR1067" s="18"/>
      <c r="CS1067" s="18"/>
      <c r="CT1067" s="18"/>
      <c r="CU1067" s="18"/>
      <c r="CV1067" s="18"/>
      <c r="CW1067" s="18"/>
      <c r="CX1067" s="18"/>
      <c r="CY1067" s="18"/>
      <c r="CZ1067" s="18"/>
      <c r="DA1067" s="18"/>
      <c r="DB1067" s="18"/>
      <c r="DC1067" s="18"/>
      <c r="DD1067" s="18"/>
      <c r="DE1067" s="18"/>
      <c r="DF1067" s="18"/>
      <c r="DG1067" s="18"/>
      <c r="DH1067" s="18"/>
      <c r="DI1067" s="18"/>
      <c r="DJ1067" s="18"/>
      <c r="DK1067" s="18"/>
      <c r="DL1067" s="18"/>
      <c r="DM1067" s="18"/>
      <c r="DN1067" s="18"/>
      <c r="DO1067" s="18"/>
      <c r="DP1067" s="18">
        <v>1</v>
      </c>
      <c r="DQ1067" s="18">
        <v>0</v>
      </c>
      <c r="DR1067" s="18">
        <v>1</v>
      </c>
      <c r="DS1067" s="18"/>
      <c r="DT1067" s="18"/>
      <c r="DU1067" s="18"/>
      <c r="DV1067" s="18"/>
      <c r="DW1067" s="18"/>
      <c r="DX1067" s="18"/>
      <c r="DY1067" s="18"/>
      <c r="DZ1067" s="18"/>
      <c r="EA1067" s="18"/>
      <c r="EB1067" s="18"/>
      <c r="EC1067" s="18"/>
      <c r="ED1067" s="18"/>
      <c r="EE1067" s="18"/>
      <c r="EF1067" s="18"/>
      <c r="EG1067" s="18"/>
      <c r="EH1067" s="18" t="s">
        <v>1458</v>
      </c>
      <c r="EI1067" s="18" cm="1">
        <f t="array" ref="EI1067">IF(SUMPRODUCT(--(DO1067:DS1067&lt;&gt;""))=0, 0,1)</f>
        <v>1</v>
      </c>
      <c r="EJ1067" s="18" cm="1">
        <f t="array" ref="EJ1067">IF(SUMPRODUCT(--(DT1067:EG1067&lt;&gt;""))=0, 0,1)</f>
        <v>0</v>
      </c>
      <c r="EK1067" s="18" cm="1">
        <f t="array" ref="EK1067">IF(SUMPRODUCT(--(EC1067:EG1067&lt;&gt;""))=0, 0,1)</f>
        <v>0</v>
      </c>
      <c r="EL1067" s="18" cm="1">
        <f t="array" ref="EL1067">IF(SUMPRODUCT(--(EE1067:EG1067&lt;&gt;""))=0, 0,1)</f>
        <v>0</v>
      </c>
      <c r="EM1067" s="18">
        <f t="shared" si="235"/>
        <v>1</v>
      </c>
      <c r="EN1067" s="18">
        <f t="shared" si="236"/>
        <v>1</v>
      </c>
      <c r="EO1067" s="18" t="str">
        <f t="shared" si="237"/>
        <v>NA</v>
      </c>
      <c r="EP1067" s="18" t="str">
        <f t="shared" si="238"/>
        <v>NA</v>
      </c>
      <c r="EQ1067" s="18" t="str">
        <f t="shared" si="239"/>
        <v>NA</v>
      </c>
      <c r="ER1067" s="58" t="s">
        <v>2080</v>
      </c>
      <c r="ES1067" s="59">
        <v>43692</v>
      </c>
      <c r="ET1067" s="18" t="s">
        <v>1459</v>
      </c>
      <c r="EU1067" s="18" t="s">
        <v>1452</v>
      </c>
    </row>
    <row r="1068" spans="1:151" ht="15.75" customHeight="1" x14ac:dyDescent="0.2">
      <c r="A1068" s="5" t="s">
        <v>381</v>
      </c>
      <c r="B1068" s="24" t="s">
        <v>1451</v>
      </c>
      <c r="C1068" s="26">
        <v>1</v>
      </c>
      <c r="D1068" s="18" t="s">
        <v>1461</v>
      </c>
      <c r="E1068" s="18" t="s">
        <v>257</v>
      </c>
      <c r="F1068" s="18" t="s">
        <v>553</v>
      </c>
      <c r="G1068" s="18" t="s">
        <v>775</v>
      </c>
      <c r="H1068" s="18" t="s">
        <v>1471</v>
      </c>
      <c r="I1068" s="18" t="s">
        <v>363</v>
      </c>
      <c r="J1068" s="18" t="s">
        <v>363</v>
      </c>
      <c r="K1068" s="18" t="s">
        <v>363</v>
      </c>
      <c r="L1068" s="18" t="s">
        <v>363</v>
      </c>
      <c r="M1068" s="18" t="s">
        <v>253</v>
      </c>
      <c r="N1068" s="56">
        <v>74</v>
      </c>
      <c r="O1068" s="18" t="s">
        <v>1453</v>
      </c>
      <c r="P1068" s="18" t="s">
        <v>261</v>
      </c>
      <c r="Q1068" s="18" t="s">
        <v>254</v>
      </c>
      <c r="R1068" s="24" t="s">
        <v>257</v>
      </c>
      <c r="S1068" s="24" t="s">
        <v>257</v>
      </c>
      <c r="T1068" s="26" t="s">
        <v>917</v>
      </c>
      <c r="U1068" s="26" t="s">
        <v>595</v>
      </c>
      <c r="V1068" s="26" t="s">
        <v>1455</v>
      </c>
      <c r="W1068" s="26" t="s">
        <v>1456</v>
      </c>
      <c r="X1068" s="18" t="s">
        <v>1461</v>
      </c>
      <c r="Y1068" s="18">
        <v>50</v>
      </c>
      <c r="Z1068" s="18" t="s">
        <v>599</v>
      </c>
      <c r="AA1068" s="18">
        <v>50</v>
      </c>
      <c r="AB1068" s="57" t="s">
        <v>257</v>
      </c>
      <c r="AC1068" s="18" t="s">
        <v>595</v>
      </c>
      <c r="AD1068" s="18" t="s">
        <v>595</v>
      </c>
      <c r="AE1068" s="18" t="s">
        <v>595</v>
      </c>
      <c r="AF1068" s="18" t="s">
        <v>595</v>
      </c>
      <c r="AG1068" s="18" t="s">
        <v>595</v>
      </c>
      <c r="AH1068" s="18" t="s">
        <v>595</v>
      </c>
      <c r="AI1068" s="18" t="s">
        <v>595</v>
      </c>
      <c r="AJ1068" s="18" t="s">
        <v>595</v>
      </c>
      <c r="AK1068" s="18" t="s">
        <v>595</v>
      </c>
      <c r="AL1068" s="18" t="s">
        <v>1457</v>
      </c>
      <c r="AM1068" s="18"/>
      <c r="AN1068" s="18"/>
      <c r="AO1068" s="18"/>
      <c r="AP1068" s="18"/>
      <c r="AQ1068" s="18"/>
      <c r="AR1068" s="18"/>
      <c r="AS1068" s="18"/>
      <c r="AT1068" s="18"/>
      <c r="AU1068" s="18"/>
      <c r="AV1068" s="18"/>
      <c r="AW1068" s="18"/>
      <c r="AX1068" s="18"/>
      <c r="AY1068" s="18"/>
      <c r="AZ1068" s="18"/>
      <c r="BA1068" s="18"/>
      <c r="BB1068" s="18"/>
      <c r="BC1068" s="18"/>
      <c r="BD1068" s="18"/>
      <c r="BE1068" s="18"/>
      <c r="BF1068" s="18"/>
      <c r="BG1068" s="18"/>
      <c r="BH1068" s="18"/>
      <c r="BI1068" s="18"/>
      <c r="BJ1068" s="18"/>
      <c r="BK1068" s="18"/>
      <c r="BL1068" s="18"/>
      <c r="BM1068" s="18"/>
      <c r="BN1068" s="18"/>
      <c r="BO1068" s="18"/>
      <c r="BP1068" s="18"/>
      <c r="BQ1068" s="18"/>
      <c r="BR1068" s="18"/>
      <c r="BS1068" s="18"/>
      <c r="BT1068" s="18"/>
      <c r="BU1068" s="18"/>
      <c r="BV1068" s="18"/>
      <c r="BW1068" s="18"/>
      <c r="BX1068" s="18"/>
      <c r="BY1068" s="18"/>
      <c r="BZ1068" s="18"/>
      <c r="CA1068" s="18"/>
      <c r="CB1068" s="18"/>
      <c r="CC1068" s="18"/>
      <c r="CD1068" s="18"/>
      <c r="CE1068" s="18"/>
      <c r="CF1068" s="18"/>
      <c r="CG1068" s="18"/>
      <c r="CH1068" s="18"/>
      <c r="CI1068" s="18"/>
      <c r="CJ1068" s="18"/>
      <c r="CK1068" s="18"/>
      <c r="CL1068" s="18"/>
      <c r="CM1068" s="18"/>
      <c r="CN1068" s="18"/>
      <c r="CO1068" s="18"/>
      <c r="CP1068" s="18"/>
      <c r="CQ1068" s="18"/>
      <c r="CR1068" s="18"/>
      <c r="CS1068" s="18"/>
      <c r="CT1068" s="18"/>
      <c r="CU1068" s="18"/>
      <c r="CV1068" s="18"/>
      <c r="CW1068" s="18"/>
      <c r="CX1068" s="18"/>
      <c r="CY1068" s="18"/>
      <c r="CZ1068" s="18"/>
      <c r="DA1068" s="18"/>
      <c r="DB1068" s="18"/>
      <c r="DC1068" s="18"/>
      <c r="DD1068" s="18"/>
      <c r="DE1068" s="18"/>
      <c r="DF1068" s="18"/>
      <c r="DG1068" s="18"/>
      <c r="DH1068" s="18"/>
      <c r="DI1068" s="18"/>
      <c r="DJ1068" s="18"/>
      <c r="DK1068" s="18"/>
      <c r="DL1068" s="18"/>
      <c r="DM1068" s="18"/>
      <c r="DN1068" s="18"/>
      <c r="DO1068" s="18"/>
      <c r="DP1068" s="18">
        <v>1</v>
      </c>
      <c r="DQ1068" s="18">
        <v>0</v>
      </c>
      <c r="DR1068" s="18">
        <v>0</v>
      </c>
      <c r="DS1068" s="18"/>
      <c r="DT1068" s="18"/>
      <c r="DU1068" s="18"/>
      <c r="DV1068" s="18"/>
      <c r="DW1068" s="18"/>
      <c r="DX1068" s="18"/>
      <c r="DY1068" s="18"/>
      <c r="DZ1068" s="18"/>
      <c r="EA1068" s="18"/>
      <c r="EB1068" s="18"/>
      <c r="EC1068" s="18"/>
      <c r="ED1068" s="18"/>
      <c r="EE1068" s="18"/>
      <c r="EF1068" s="18"/>
      <c r="EG1068" s="18"/>
      <c r="EH1068" s="18" t="s">
        <v>1458</v>
      </c>
      <c r="EI1068" s="18" cm="1">
        <f t="array" ref="EI1068">IF(SUMPRODUCT(--(DO1068:DS1068&lt;&gt;""))=0, 0,1)</f>
        <v>1</v>
      </c>
      <c r="EJ1068" s="18" cm="1">
        <f t="array" ref="EJ1068">IF(SUMPRODUCT(--(DT1068:EG1068&lt;&gt;""))=0, 0,1)</f>
        <v>0</v>
      </c>
      <c r="EK1068" s="18" cm="1">
        <f t="array" ref="EK1068">IF(SUMPRODUCT(--(EC1068:EG1068&lt;&gt;""))=0, 0,1)</f>
        <v>0</v>
      </c>
      <c r="EL1068" s="18" cm="1">
        <f t="array" ref="EL1068">IF(SUMPRODUCT(--(EE1068:EG1068&lt;&gt;""))=0, 0,1)</f>
        <v>0</v>
      </c>
      <c r="EM1068" s="18">
        <f t="shared" si="235"/>
        <v>1</v>
      </c>
      <c r="EN1068" s="18">
        <f t="shared" si="236"/>
        <v>1</v>
      </c>
      <c r="EO1068" s="18" t="str">
        <f t="shared" si="237"/>
        <v>NA</v>
      </c>
      <c r="EP1068" s="18" t="str">
        <f t="shared" si="238"/>
        <v>NA</v>
      </c>
      <c r="EQ1068" s="18" t="str">
        <f t="shared" si="239"/>
        <v>NA</v>
      </c>
      <c r="ER1068" s="58" t="s">
        <v>2080</v>
      </c>
      <c r="ES1068" s="59">
        <v>43692</v>
      </c>
      <c r="ET1068" s="18" t="s">
        <v>1459</v>
      </c>
      <c r="EU1068" s="18" t="s">
        <v>1452</v>
      </c>
    </row>
    <row r="1069" spans="1:151" ht="15.75" customHeight="1" x14ac:dyDescent="0.2">
      <c r="A1069" s="5" t="s">
        <v>381</v>
      </c>
      <c r="B1069" s="24" t="s">
        <v>1451</v>
      </c>
      <c r="C1069" s="26">
        <v>1</v>
      </c>
      <c r="D1069" s="18" t="s">
        <v>1462</v>
      </c>
      <c r="E1069" s="18" t="s">
        <v>257</v>
      </c>
      <c r="F1069" s="18" t="s">
        <v>553</v>
      </c>
      <c r="G1069" s="18" t="s">
        <v>775</v>
      </c>
      <c r="H1069" s="18" t="s">
        <v>1471</v>
      </c>
      <c r="I1069" s="18" t="s">
        <v>363</v>
      </c>
      <c r="J1069" s="18" t="s">
        <v>363</v>
      </c>
      <c r="K1069" s="18" t="s">
        <v>363</v>
      </c>
      <c r="L1069" s="18" t="s">
        <v>363</v>
      </c>
      <c r="M1069" s="18" t="s">
        <v>253</v>
      </c>
      <c r="N1069" s="56">
        <v>74</v>
      </c>
      <c r="O1069" s="18" t="s">
        <v>1453</v>
      </c>
      <c r="P1069" s="18" t="s">
        <v>261</v>
      </c>
      <c r="Q1069" s="18" t="s">
        <v>254</v>
      </c>
      <c r="R1069" s="24" t="s">
        <v>257</v>
      </c>
      <c r="S1069" s="24" t="s">
        <v>257</v>
      </c>
      <c r="T1069" s="26" t="s">
        <v>917</v>
      </c>
      <c r="U1069" s="26" t="s">
        <v>595</v>
      </c>
      <c r="V1069" s="26" t="s">
        <v>1455</v>
      </c>
      <c r="W1069" s="26" t="s">
        <v>1456</v>
      </c>
      <c r="X1069" s="18" t="s">
        <v>1462</v>
      </c>
      <c r="Y1069" s="18">
        <v>50</v>
      </c>
      <c r="Z1069" s="18" t="s">
        <v>599</v>
      </c>
      <c r="AA1069" s="18">
        <v>50</v>
      </c>
      <c r="AB1069" s="57" t="s">
        <v>257</v>
      </c>
      <c r="AC1069" s="18" t="s">
        <v>595</v>
      </c>
      <c r="AD1069" s="18" t="s">
        <v>595</v>
      </c>
      <c r="AE1069" s="18" t="s">
        <v>595</v>
      </c>
      <c r="AF1069" s="18" t="s">
        <v>595</v>
      </c>
      <c r="AG1069" s="18" t="s">
        <v>595</v>
      </c>
      <c r="AH1069" s="18" t="s">
        <v>595</v>
      </c>
      <c r="AI1069" s="18" t="s">
        <v>595</v>
      </c>
      <c r="AJ1069" s="18" t="s">
        <v>595</v>
      </c>
      <c r="AK1069" s="18" t="s">
        <v>595</v>
      </c>
      <c r="AL1069" s="18" t="s">
        <v>1457</v>
      </c>
      <c r="AM1069" s="18"/>
      <c r="AN1069" s="18"/>
      <c r="AO1069" s="18"/>
      <c r="AP1069" s="18"/>
      <c r="AQ1069" s="18"/>
      <c r="AR1069" s="18"/>
      <c r="AS1069" s="18"/>
      <c r="AT1069" s="18"/>
      <c r="AU1069" s="18"/>
      <c r="AV1069" s="18"/>
      <c r="AW1069" s="18"/>
      <c r="AX1069" s="18"/>
      <c r="AY1069" s="18"/>
      <c r="AZ1069" s="18"/>
      <c r="BA1069" s="18"/>
      <c r="BB1069" s="18"/>
      <c r="BC1069" s="18"/>
      <c r="BD1069" s="18"/>
      <c r="BE1069" s="18"/>
      <c r="BF1069" s="18"/>
      <c r="BG1069" s="18"/>
      <c r="BH1069" s="18"/>
      <c r="BI1069" s="18"/>
      <c r="BJ1069" s="18"/>
      <c r="BK1069" s="18"/>
      <c r="BL1069" s="18"/>
      <c r="BM1069" s="18"/>
      <c r="BN1069" s="18"/>
      <c r="BO1069" s="18"/>
      <c r="BP1069" s="18"/>
      <c r="BQ1069" s="18"/>
      <c r="BR1069" s="18"/>
      <c r="BS1069" s="18"/>
      <c r="BT1069" s="18"/>
      <c r="BU1069" s="18"/>
      <c r="BV1069" s="18"/>
      <c r="BW1069" s="18"/>
      <c r="BX1069" s="18"/>
      <c r="BY1069" s="18"/>
      <c r="BZ1069" s="18"/>
      <c r="CA1069" s="18"/>
      <c r="CB1069" s="18"/>
      <c r="CC1069" s="18"/>
      <c r="CD1069" s="18"/>
      <c r="CE1069" s="18"/>
      <c r="CF1069" s="18"/>
      <c r="CG1069" s="18"/>
      <c r="CH1069" s="18"/>
      <c r="CI1069" s="18"/>
      <c r="CJ1069" s="18"/>
      <c r="CK1069" s="18"/>
      <c r="CL1069" s="18"/>
      <c r="CM1069" s="18"/>
      <c r="CN1069" s="18"/>
      <c r="CO1069" s="18"/>
      <c r="CP1069" s="18"/>
      <c r="CQ1069" s="18"/>
      <c r="CR1069" s="18"/>
      <c r="CS1069" s="18"/>
      <c r="CT1069" s="18"/>
      <c r="CU1069" s="18"/>
      <c r="CV1069" s="18"/>
      <c r="CW1069" s="18"/>
      <c r="CX1069" s="18"/>
      <c r="CY1069" s="18"/>
      <c r="CZ1069" s="18"/>
      <c r="DA1069" s="18"/>
      <c r="DB1069" s="18"/>
      <c r="DC1069" s="18"/>
      <c r="DD1069" s="18"/>
      <c r="DE1069" s="18"/>
      <c r="DF1069" s="18"/>
      <c r="DG1069" s="18"/>
      <c r="DH1069" s="18"/>
      <c r="DI1069" s="18"/>
      <c r="DJ1069" s="18"/>
      <c r="DK1069" s="18"/>
      <c r="DL1069" s="18"/>
      <c r="DM1069" s="18"/>
      <c r="DN1069" s="18"/>
      <c r="DO1069" s="18"/>
      <c r="DP1069" s="18">
        <v>1</v>
      </c>
      <c r="DQ1069" s="18">
        <v>0</v>
      </c>
      <c r="DR1069" s="18">
        <v>0</v>
      </c>
      <c r="DS1069" s="18"/>
      <c r="DT1069" s="18"/>
      <c r="DU1069" s="18"/>
      <c r="DV1069" s="18"/>
      <c r="DW1069" s="18"/>
      <c r="DX1069" s="18"/>
      <c r="DY1069" s="18"/>
      <c r="DZ1069" s="18"/>
      <c r="EA1069" s="18"/>
      <c r="EB1069" s="18"/>
      <c r="EC1069" s="18"/>
      <c r="ED1069" s="18"/>
      <c r="EE1069" s="18"/>
      <c r="EF1069" s="18"/>
      <c r="EG1069" s="18"/>
      <c r="EH1069" s="18" t="s">
        <v>1458</v>
      </c>
      <c r="EI1069" s="18" cm="1">
        <f t="array" ref="EI1069">IF(SUMPRODUCT(--(DO1069:DS1069&lt;&gt;""))=0, 0,1)</f>
        <v>1</v>
      </c>
      <c r="EJ1069" s="18" cm="1">
        <f t="array" ref="EJ1069">IF(SUMPRODUCT(--(DT1069:EG1069&lt;&gt;""))=0, 0,1)</f>
        <v>0</v>
      </c>
      <c r="EK1069" s="18" cm="1">
        <f t="array" ref="EK1069">IF(SUMPRODUCT(--(EC1069:EG1069&lt;&gt;""))=0, 0,1)</f>
        <v>0</v>
      </c>
      <c r="EL1069" s="18" cm="1">
        <f t="array" ref="EL1069">IF(SUMPRODUCT(--(EE1069:EG1069&lt;&gt;""))=0, 0,1)</f>
        <v>0</v>
      </c>
      <c r="EM1069" s="18">
        <f t="shared" si="235"/>
        <v>1</v>
      </c>
      <c r="EN1069" s="18">
        <f t="shared" si="236"/>
        <v>1</v>
      </c>
      <c r="EO1069" s="18" t="str">
        <f t="shared" si="237"/>
        <v>NA</v>
      </c>
      <c r="EP1069" s="18" t="str">
        <f t="shared" si="238"/>
        <v>NA</v>
      </c>
      <c r="EQ1069" s="18" t="str">
        <f t="shared" si="239"/>
        <v>NA</v>
      </c>
      <c r="ER1069" s="58" t="s">
        <v>2080</v>
      </c>
      <c r="ES1069" s="59">
        <v>43692</v>
      </c>
      <c r="ET1069" s="18" t="s">
        <v>1459</v>
      </c>
      <c r="EU1069" s="18" t="s">
        <v>1452</v>
      </c>
    </row>
    <row r="1070" spans="1:151" ht="15.75" customHeight="1" x14ac:dyDescent="0.2">
      <c r="A1070" s="5" t="s">
        <v>381</v>
      </c>
      <c r="B1070" s="24" t="s">
        <v>1451</v>
      </c>
      <c r="C1070" s="26">
        <v>1</v>
      </c>
      <c r="D1070" s="18" t="s">
        <v>1454</v>
      </c>
      <c r="E1070" s="18" t="s">
        <v>257</v>
      </c>
      <c r="F1070" s="18" t="s">
        <v>553</v>
      </c>
      <c r="G1070" s="18" t="s">
        <v>752</v>
      </c>
      <c r="H1070" s="18" t="s">
        <v>753</v>
      </c>
      <c r="I1070" s="18" t="s">
        <v>363</v>
      </c>
      <c r="J1070" s="18" t="s">
        <v>363</v>
      </c>
      <c r="K1070" s="18" t="s">
        <v>363</v>
      </c>
      <c r="L1070" s="18" t="s">
        <v>363</v>
      </c>
      <c r="M1070" s="18" t="s">
        <v>253</v>
      </c>
      <c r="N1070" s="56">
        <v>74</v>
      </c>
      <c r="O1070" s="18" t="s">
        <v>1453</v>
      </c>
      <c r="P1070" s="18" t="s">
        <v>261</v>
      </c>
      <c r="Q1070" s="18" t="s">
        <v>254</v>
      </c>
      <c r="R1070" s="24" t="s">
        <v>257</v>
      </c>
      <c r="S1070" s="24" t="s">
        <v>257</v>
      </c>
      <c r="T1070" s="26" t="s">
        <v>917</v>
      </c>
      <c r="U1070" s="26" t="s">
        <v>595</v>
      </c>
      <c r="V1070" s="26" t="s">
        <v>1455</v>
      </c>
      <c r="W1070" s="26" t="s">
        <v>1456</v>
      </c>
      <c r="X1070" s="18" t="s">
        <v>1454</v>
      </c>
      <c r="Y1070" s="18">
        <v>50</v>
      </c>
      <c r="Z1070" s="18" t="s">
        <v>599</v>
      </c>
      <c r="AA1070" s="18">
        <v>50</v>
      </c>
      <c r="AB1070" s="57" t="s">
        <v>257</v>
      </c>
      <c r="AC1070" s="18" t="s">
        <v>595</v>
      </c>
      <c r="AD1070" s="18" t="s">
        <v>595</v>
      </c>
      <c r="AE1070" s="18" t="s">
        <v>595</v>
      </c>
      <c r="AF1070" s="18" t="s">
        <v>595</v>
      </c>
      <c r="AG1070" s="18" t="s">
        <v>595</v>
      </c>
      <c r="AH1070" s="18" t="s">
        <v>595</v>
      </c>
      <c r="AI1070" s="18" t="s">
        <v>595</v>
      </c>
      <c r="AJ1070" s="18" t="s">
        <v>595</v>
      </c>
      <c r="AK1070" s="18" t="s">
        <v>595</v>
      </c>
      <c r="AL1070" s="18" t="s">
        <v>1457</v>
      </c>
      <c r="AM1070" s="18"/>
      <c r="AN1070" s="18"/>
      <c r="AO1070" s="18"/>
      <c r="AP1070" s="18"/>
      <c r="AQ1070" s="18"/>
      <c r="AR1070" s="18"/>
      <c r="AS1070" s="18"/>
      <c r="AT1070" s="18"/>
      <c r="AU1070" s="18"/>
      <c r="AV1070" s="18"/>
      <c r="AW1070" s="18"/>
      <c r="AX1070" s="18"/>
      <c r="AY1070" s="18"/>
      <c r="AZ1070" s="18"/>
      <c r="BA1070" s="18"/>
      <c r="BB1070" s="18"/>
      <c r="BC1070" s="18"/>
      <c r="BD1070" s="18"/>
      <c r="BE1070" s="18"/>
      <c r="BF1070" s="18"/>
      <c r="BG1070" s="18"/>
      <c r="BH1070" s="18"/>
      <c r="BI1070" s="18"/>
      <c r="BJ1070" s="18"/>
      <c r="BK1070" s="18"/>
      <c r="BL1070" s="18"/>
      <c r="BM1070" s="18"/>
      <c r="BN1070" s="18"/>
      <c r="BO1070" s="18"/>
      <c r="BP1070" s="18"/>
      <c r="BQ1070" s="18"/>
      <c r="BR1070" s="18"/>
      <c r="BS1070" s="18"/>
      <c r="BT1070" s="18"/>
      <c r="BU1070" s="18"/>
      <c r="BV1070" s="18"/>
      <c r="BW1070" s="18"/>
      <c r="BX1070" s="18"/>
      <c r="BY1070" s="18"/>
      <c r="BZ1070" s="18"/>
      <c r="CA1070" s="18"/>
      <c r="CB1070" s="18"/>
      <c r="CC1070" s="18"/>
      <c r="CD1070" s="18"/>
      <c r="CE1070" s="18"/>
      <c r="CF1070" s="18"/>
      <c r="CG1070" s="18"/>
      <c r="CH1070" s="18"/>
      <c r="CI1070" s="18"/>
      <c r="CJ1070" s="18"/>
      <c r="CK1070" s="18"/>
      <c r="CL1070" s="18"/>
      <c r="CM1070" s="18"/>
      <c r="CN1070" s="18"/>
      <c r="CO1070" s="18"/>
      <c r="CP1070" s="18"/>
      <c r="CQ1070" s="18"/>
      <c r="CR1070" s="18"/>
      <c r="CS1070" s="18"/>
      <c r="CT1070" s="18"/>
      <c r="CU1070" s="18"/>
      <c r="CV1070" s="18"/>
      <c r="CW1070" s="18"/>
      <c r="CX1070" s="18"/>
      <c r="CY1070" s="18"/>
      <c r="CZ1070" s="18"/>
      <c r="DA1070" s="18"/>
      <c r="DB1070" s="18"/>
      <c r="DC1070" s="18"/>
      <c r="DD1070" s="18"/>
      <c r="DE1070" s="18"/>
      <c r="DF1070" s="18"/>
      <c r="DG1070" s="18"/>
      <c r="DH1070" s="18"/>
      <c r="DI1070" s="18"/>
      <c r="DJ1070" s="18"/>
      <c r="DK1070" s="18"/>
      <c r="DL1070" s="18"/>
      <c r="DM1070" s="18"/>
      <c r="DN1070" s="18"/>
      <c r="DO1070" s="18"/>
      <c r="DP1070" s="18">
        <v>1</v>
      </c>
      <c r="DQ1070" s="18">
        <v>0</v>
      </c>
      <c r="DR1070" s="18">
        <v>1</v>
      </c>
      <c r="DS1070" s="18"/>
      <c r="DT1070" s="18"/>
      <c r="DU1070" s="18"/>
      <c r="DV1070" s="18"/>
      <c r="DW1070" s="18"/>
      <c r="DX1070" s="18"/>
      <c r="DY1070" s="18"/>
      <c r="DZ1070" s="18"/>
      <c r="EA1070" s="18"/>
      <c r="EB1070" s="18"/>
      <c r="EC1070" s="18"/>
      <c r="ED1070" s="18"/>
      <c r="EE1070" s="18"/>
      <c r="EF1070" s="18"/>
      <c r="EG1070" s="18"/>
      <c r="EH1070" s="18" t="s">
        <v>1458</v>
      </c>
      <c r="EI1070" s="18" cm="1">
        <f t="array" ref="EI1070">IF(SUMPRODUCT(--(DO1070:DS1070&lt;&gt;""))=0, 0,1)</f>
        <v>1</v>
      </c>
      <c r="EJ1070" s="18" cm="1">
        <f t="array" ref="EJ1070">IF(SUMPRODUCT(--(DT1070:EG1070&lt;&gt;""))=0, 0,1)</f>
        <v>0</v>
      </c>
      <c r="EK1070" s="18" cm="1">
        <f t="array" ref="EK1070">IF(SUMPRODUCT(--(EC1070:EG1070&lt;&gt;""))=0, 0,1)</f>
        <v>0</v>
      </c>
      <c r="EL1070" s="18" cm="1">
        <f t="array" ref="EL1070">IF(SUMPRODUCT(--(EE1070:EG1070&lt;&gt;""))=0, 0,1)</f>
        <v>0</v>
      </c>
      <c r="EM1070" s="18">
        <f t="shared" si="235"/>
        <v>1</v>
      </c>
      <c r="EN1070" s="18">
        <f t="shared" si="236"/>
        <v>1</v>
      </c>
      <c r="EO1070" s="18" t="str">
        <f t="shared" si="237"/>
        <v>NA</v>
      </c>
      <c r="EP1070" s="18" t="str">
        <f t="shared" si="238"/>
        <v>NA</v>
      </c>
      <c r="EQ1070" s="18" t="str">
        <f t="shared" si="239"/>
        <v>NA</v>
      </c>
      <c r="ER1070" s="58" t="s">
        <v>2080</v>
      </c>
      <c r="ES1070" s="59">
        <v>43692</v>
      </c>
      <c r="ET1070" s="18" t="s">
        <v>1459</v>
      </c>
      <c r="EU1070" s="18" t="s">
        <v>1452</v>
      </c>
    </row>
    <row r="1071" spans="1:151" ht="15.75" customHeight="1" x14ac:dyDescent="0.2">
      <c r="A1071" s="5" t="s">
        <v>381</v>
      </c>
      <c r="B1071" s="24" t="s">
        <v>1451</v>
      </c>
      <c r="C1071" s="26">
        <v>1</v>
      </c>
      <c r="D1071" s="18" t="s">
        <v>1460</v>
      </c>
      <c r="E1071" s="18" t="s">
        <v>257</v>
      </c>
      <c r="F1071" s="18" t="s">
        <v>553</v>
      </c>
      <c r="G1071" s="18" t="s">
        <v>752</v>
      </c>
      <c r="H1071" s="18" t="s">
        <v>753</v>
      </c>
      <c r="I1071" s="18" t="s">
        <v>363</v>
      </c>
      <c r="J1071" s="18" t="s">
        <v>363</v>
      </c>
      <c r="K1071" s="18" t="s">
        <v>363</v>
      </c>
      <c r="L1071" s="18" t="s">
        <v>363</v>
      </c>
      <c r="M1071" s="18" t="s">
        <v>253</v>
      </c>
      <c r="N1071" s="56">
        <v>74</v>
      </c>
      <c r="O1071" s="18" t="s">
        <v>1453</v>
      </c>
      <c r="P1071" s="18" t="s">
        <v>261</v>
      </c>
      <c r="Q1071" s="18" t="s">
        <v>254</v>
      </c>
      <c r="R1071" s="24" t="s">
        <v>257</v>
      </c>
      <c r="S1071" s="24" t="s">
        <v>257</v>
      </c>
      <c r="T1071" s="26" t="s">
        <v>917</v>
      </c>
      <c r="U1071" s="26" t="s">
        <v>595</v>
      </c>
      <c r="V1071" s="26" t="s">
        <v>1455</v>
      </c>
      <c r="W1071" s="26" t="s">
        <v>1456</v>
      </c>
      <c r="X1071" s="18" t="s">
        <v>1460</v>
      </c>
      <c r="Y1071" s="18">
        <v>50</v>
      </c>
      <c r="Z1071" s="18" t="s">
        <v>599</v>
      </c>
      <c r="AA1071" s="18">
        <v>50</v>
      </c>
      <c r="AB1071" s="57" t="s">
        <v>257</v>
      </c>
      <c r="AC1071" s="18" t="s">
        <v>595</v>
      </c>
      <c r="AD1071" s="18" t="s">
        <v>595</v>
      </c>
      <c r="AE1071" s="18" t="s">
        <v>595</v>
      </c>
      <c r="AF1071" s="18" t="s">
        <v>595</v>
      </c>
      <c r="AG1071" s="18" t="s">
        <v>595</v>
      </c>
      <c r="AH1071" s="18" t="s">
        <v>595</v>
      </c>
      <c r="AI1071" s="18" t="s">
        <v>595</v>
      </c>
      <c r="AJ1071" s="18" t="s">
        <v>595</v>
      </c>
      <c r="AK1071" s="18" t="s">
        <v>595</v>
      </c>
      <c r="AL1071" s="18" t="s">
        <v>1457</v>
      </c>
      <c r="AM1071" s="18"/>
      <c r="AN1071" s="18"/>
      <c r="AO1071" s="18"/>
      <c r="AP1071" s="18"/>
      <c r="AQ1071" s="18"/>
      <c r="AR1071" s="18"/>
      <c r="AS1071" s="18"/>
      <c r="AT1071" s="18"/>
      <c r="AU1071" s="18"/>
      <c r="AV1071" s="18"/>
      <c r="AW1071" s="18"/>
      <c r="AX1071" s="18"/>
      <c r="AY1071" s="18"/>
      <c r="AZ1071" s="18"/>
      <c r="BA1071" s="18"/>
      <c r="BB1071" s="18"/>
      <c r="BC1071" s="18"/>
      <c r="BD1071" s="18"/>
      <c r="BE1071" s="18"/>
      <c r="BF1071" s="18"/>
      <c r="BG1071" s="18"/>
      <c r="BH1071" s="18"/>
      <c r="BI1071" s="18"/>
      <c r="BJ1071" s="18"/>
      <c r="BK1071" s="18"/>
      <c r="BL1071" s="18"/>
      <c r="BM1071" s="18"/>
      <c r="BN1071" s="18"/>
      <c r="BO1071" s="18"/>
      <c r="BP1071" s="18"/>
      <c r="BQ1071" s="18"/>
      <c r="BR1071" s="18"/>
      <c r="BS1071" s="18"/>
      <c r="BT1071" s="18"/>
      <c r="BU1071" s="18"/>
      <c r="BV1071" s="18"/>
      <c r="BW1071" s="18"/>
      <c r="BX1071" s="18"/>
      <c r="BY1071" s="18"/>
      <c r="BZ1071" s="18"/>
      <c r="CA1071" s="18"/>
      <c r="CB1071" s="18"/>
      <c r="CC1071" s="18"/>
      <c r="CD1071" s="18"/>
      <c r="CE1071" s="18"/>
      <c r="CF1071" s="18"/>
      <c r="CG1071" s="18"/>
      <c r="CH1071" s="18"/>
      <c r="CI1071" s="18"/>
      <c r="CJ1071" s="18"/>
      <c r="CK1071" s="18"/>
      <c r="CL1071" s="18"/>
      <c r="CM1071" s="18"/>
      <c r="CN1071" s="18"/>
      <c r="CO1071" s="18"/>
      <c r="CP1071" s="18"/>
      <c r="CQ1071" s="18"/>
      <c r="CR1071" s="18"/>
      <c r="CS1071" s="18"/>
      <c r="CT1071" s="18"/>
      <c r="CU1071" s="18"/>
      <c r="CV1071" s="18"/>
      <c r="CW1071" s="18"/>
      <c r="CX1071" s="18"/>
      <c r="CY1071" s="18"/>
      <c r="CZ1071" s="18"/>
      <c r="DA1071" s="18"/>
      <c r="DB1071" s="18"/>
      <c r="DC1071" s="18"/>
      <c r="DD1071" s="18"/>
      <c r="DE1071" s="18"/>
      <c r="DF1071" s="18"/>
      <c r="DG1071" s="18"/>
      <c r="DH1071" s="18"/>
      <c r="DI1071" s="18"/>
      <c r="DJ1071" s="18"/>
      <c r="DK1071" s="18"/>
      <c r="DL1071" s="18"/>
      <c r="DM1071" s="18"/>
      <c r="DN1071" s="18"/>
      <c r="DO1071" s="18"/>
      <c r="DP1071" s="18">
        <v>1</v>
      </c>
      <c r="DQ1071" s="18">
        <v>0</v>
      </c>
      <c r="DR1071" s="18">
        <v>1</v>
      </c>
      <c r="DS1071" s="18"/>
      <c r="DT1071" s="18"/>
      <c r="DU1071" s="18"/>
      <c r="DV1071" s="18"/>
      <c r="DW1071" s="18"/>
      <c r="DX1071" s="18"/>
      <c r="DY1071" s="18"/>
      <c r="DZ1071" s="18"/>
      <c r="EA1071" s="18"/>
      <c r="EB1071" s="18"/>
      <c r="EC1071" s="18"/>
      <c r="ED1071" s="18"/>
      <c r="EE1071" s="18"/>
      <c r="EF1071" s="18"/>
      <c r="EG1071" s="18"/>
      <c r="EH1071" s="18" t="s">
        <v>1458</v>
      </c>
      <c r="EI1071" s="18" cm="1">
        <f t="array" ref="EI1071">IF(SUMPRODUCT(--(DO1071:DS1071&lt;&gt;""))=0, 0,1)</f>
        <v>1</v>
      </c>
      <c r="EJ1071" s="18" cm="1">
        <f t="array" ref="EJ1071">IF(SUMPRODUCT(--(DT1071:EG1071&lt;&gt;""))=0, 0,1)</f>
        <v>0</v>
      </c>
      <c r="EK1071" s="18" cm="1">
        <f t="array" ref="EK1071">IF(SUMPRODUCT(--(EC1071:EG1071&lt;&gt;""))=0, 0,1)</f>
        <v>0</v>
      </c>
      <c r="EL1071" s="18" cm="1">
        <f t="array" ref="EL1071">IF(SUMPRODUCT(--(EE1071:EG1071&lt;&gt;""))=0, 0,1)</f>
        <v>0</v>
      </c>
      <c r="EM1071" s="18">
        <f t="shared" si="235"/>
        <v>1</v>
      </c>
      <c r="EN1071" s="18">
        <f t="shared" si="236"/>
        <v>1</v>
      </c>
      <c r="EO1071" s="18" t="str">
        <f t="shared" si="237"/>
        <v>NA</v>
      </c>
      <c r="EP1071" s="18" t="str">
        <f t="shared" si="238"/>
        <v>NA</v>
      </c>
      <c r="EQ1071" s="18" t="str">
        <f t="shared" si="239"/>
        <v>NA</v>
      </c>
      <c r="ER1071" s="58" t="s">
        <v>2080</v>
      </c>
      <c r="ES1071" s="59">
        <v>43692</v>
      </c>
      <c r="ET1071" s="18" t="s">
        <v>1459</v>
      </c>
      <c r="EU1071" s="18" t="s">
        <v>1452</v>
      </c>
    </row>
    <row r="1072" spans="1:151" ht="15.75" customHeight="1" x14ac:dyDescent="0.2">
      <c r="A1072" s="5" t="s">
        <v>381</v>
      </c>
      <c r="B1072" s="24" t="s">
        <v>1451</v>
      </c>
      <c r="C1072" s="26">
        <v>1</v>
      </c>
      <c r="D1072" s="18" t="s">
        <v>1461</v>
      </c>
      <c r="E1072" s="18" t="s">
        <v>257</v>
      </c>
      <c r="F1072" s="18" t="s">
        <v>553</v>
      </c>
      <c r="G1072" s="18" t="s">
        <v>752</v>
      </c>
      <c r="H1072" s="18" t="s">
        <v>753</v>
      </c>
      <c r="I1072" s="18" t="s">
        <v>363</v>
      </c>
      <c r="J1072" s="18" t="s">
        <v>363</v>
      </c>
      <c r="K1072" s="18" t="s">
        <v>363</v>
      </c>
      <c r="L1072" s="18" t="s">
        <v>363</v>
      </c>
      <c r="M1072" s="18" t="s">
        <v>253</v>
      </c>
      <c r="N1072" s="56">
        <v>74</v>
      </c>
      <c r="O1072" s="18" t="s">
        <v>1453</v>
      </c>
      <c r="P1072" s="18" t="s">
        <v>261</v>
      </c>
      <c r="Q1072" s="18" t="s">
        <v>254</v>
      </c>
      <c r="R1072" s="24" t="s">
        <v>257</v>
      </c>
      <c r="S1072" s="24" t="s">
        <v>257</v>
      </c>
      <c r="T1072" s="26" t="s">
        <v>917</v>
      </c>
      <c r="U1072" s="26" t="s">
        <v>595</v>
      </c>
      <c r="V1072" s="26" t="s">
        <v>1455</v>
      </c>
      <c r="W1072" s="26" t="s">
        <v>1456</v>
      </c>
      <c r="X1072" s="18" t="s">
        <v>1461</v>
      </c>
      <c r="Y1072" s="18">
        <v>50</v>
      </c>
      <c r="Z1072" s="18" t="s">
        <v>599</v>
      </c>
      <c r="AA1072" s="18">
        <v>50</v>
      </c>
      <c r="AB1072" s="57" t="s">
        <v>257</v>
      </c>
      <c r="AC1072" s="18" t="s">
        <v>595</v>
      </c>
      <c r="AD1072" s="18" t="s">
        <v>595</v>
      </c>
      <c r="AE1072" s="18" t="s">
        <v>595</v>
      </c>
      <c r="AF1072" s="18" t="s">
        <v>595</v>
      </c>
      <c r="AG1072" s="18" t="s">
        <v>595</v>
      </c>
      <c r="AH1072" s="18" t="s">
        <v>595</v>
      </c>
      <c r="AI1072" s="18" t="s">
        <v>595</v>
      </c>
      <c r="AJ1072" s="18" t="s">
        <v>595</v>
      </c>
      <c r="AK1072" s="18" t="s">
        <v>595</v>
      </c>
      <c r="AL1072" s="18" t="s">
        <v>1457</v>
      </c>
      <c r="AM1072" s="18"/>
      <c r="AN1072" s="18"/>
      <c r="AO1072" s="18"/>
      <c r="AP1072" s="18"/>
      <c r="AQ1072" s="18"/>
      <c r="AR1072" s="18"/>
      <c r="AS1072" s="18"/>
      <c r="AT1072" s="18"/>
      <c r="AU1072" s="18"/>
      <c r="AV1072" s="18"/>
      <c r="AW1072" s="18"/>
      <c r="AX1072" s="18"/>
      <c r="AY1072" s="18"/>
      <c r="AZ1072" s="18"/>
      <c r="BA1072" s="18"/>
      <c r="BB1072" s="18"/>
      <c r="BC1072" s="18"/>
      <c r="BD1072" s="18"/>
      <c r="BE1072" s="18"/>
      <c r="BF1072" s="18"/>
      <c r="BG1072" s="18"/>
      <c r="BH1072" s="18"/>
      <c r="BI1072" s="18"/>
      <c r="BJ1072" s="18"/>
      <c r="BK1072" s="18"/>
      <c r="BL1072" s="18"/>
      <c r="BM1072" s="18"/>
      <c r="BN1072" s="18"/>
      <c r="BO1072" s="18"/>
      <c r="BP1072" s="18"/>
      <c r="BQ1072" s="18"/>
      <c r="BR1072" s="18"/>
      <c r="BS1072" s="18"/>
      <c r="BT1072" s="18"/>
      <c r="BU1072" s="18"/>
      <c r="BV1072" s="18"/>
      <c r="BW1072" s="18"/>
      <c r="BX1072" s="18"/>
      <c r="BY1072" s="18"/>
      <c r="BZ1072" s="18"/>
      <c r="CA1072" s="18"/>
      <c r="CB1072" s="18"/>
      <c r="CC1072" s="18"/>
      <c r="CD1072" s="18"/>
      <c r="CE1072" s="18"/>
      <c r="CF1072" s="18"/>
      <c r="CG1072" s="18"/>
      <c r="CH1072" s="18"/>
      <c r="CI1072" s="18"/>
      <c r="CJ1072" s="18"/>
      <c r="CK1072" s="18"/>
      <c r="CL1072" s="18"/>
      <c r="CM1072" s="18"/>
      <c r="CN1072" s="18"/>
      <c r="CO1072" s="18"/>
      <c r="CP1072" s="18"/>
      <c r="CQ1072" s="18"/>
      <c r="CR1072" s="18"/>
      <c r="CS1072" s="18"/>
      <c r="CT1072" s="18"/>
      <c r="CU1072" s="18"/>
      <c r="CV1072" s="18"/>
      <c r="CW1072" s="18"/>
      <c r="CX1072" s="18"/>
      <c r="CY1072" s="18"/>
      <c r="CZ1072" s="18"/>
      <c r="DA1072" s="18"/>
      <c r="DB1072" s="18"/>
      <c r="DC1072" s="18"/>
      <c r="DD1072" s="18"/>
      <c r="DE1072" s="18"/>
      <c r="DF1072" s="18"/>
      <c r="DG1072" s="18"/>
      <c r="DH1072" s="18"/>
      <c r="DI1072" s="18"/>
      <c r="DJ1072" s="18"/>
      <c r="DK1072" s="18"/>
      <c r="DL1072" s="18"/>
      <c r="DM1072" s="18"/>
      <c r="DN1072" s="18"/>
      <c r="DO1072" s="18"/>
      <c r="DP1072" s="18">
        <v>1</v>
      </c>
      <c r="DQ1072" s="18">
        <v>0</v>
      </c>
      <c r="DR1072" s="18">
        <v>1</v>
      </c>
      <c r="DS1072" s="18"/>
      <c r="DT1072" s="18"/>
      <c r="DU1072" s="18"/>
      <c r="DV1072" s="18"/>
      <c r="DW1072" s="18"/>
      <c r="DX1072" s="18"/>
      <c r="DY1072" s="18"/>
      <c r="DZ1072" s="18"/>
      <c r="EA1072" s="18"/>
      <c r="EB1072" s="18"/>
      <c r="EC1072" s="18"/>
      <c r="ED1072" s="18"/>
      <c r="EE1072" s="18"/>
      <c r="EF1072" s="18"/>
      <c r="EG1072" s="18"/>
      <c r="EH1072" s="18" t="s">
        <v>1458</v>
      </c>
      <c r="EI1072" s="18" cm="1">
        <f t="array" ref="EI1072">IF(SUMPRODUCT(--(DO1072:DS1072&lt;&gt;""))=0, 0,1)</f>
        <v>1</v>
      </c>
      <c r="EJ1072" s="18" cm="1">
        <f t="array" ref="EJ1072">IF(SUMPRODUCT(--(DT1072:EG1072&lt;&gt;""))=0, 0,1)</f>
        <v>0</v>
      </c>
      <c r="EK1072" s="18" cm="1">
        <f t="array" ref="EK1072">IF(SUMPRODUCT(--(EC1072:EG1072&lt;&gt;""))=0, 0,1)</f>
        <v>0</v>
      </c>
      <c r="EL1072" s="18" cm="1">
        <f t="array" ref="EL1072">IF(SUMPRODUCT(--(EE1072:EG1072&lt;&gt;""))=0, 0,1)</f>
        <v>0</v>
      </c>
      <c r="EM1072" s="18">
        <f t="shared" si="235"/>
        <v>1</v>
      </c>
      <c r="EN1072" s="18">
        <f t="shared" si="236"/>
        <v>1</v>
      </c>
      <c r="EO1072" s="18" t="str">
        <f t="shared" si="237"/>
        <v>NA</v>
      </c>
      <c r="EP1072" s="18" t="str">
        <f t="shared" si="238"/>
        <v>NA</v>
      </c>
      <c r="EQ1072" s="18" t="str">
        <f t="shared" si="239"/>
        <v>NA</v>
      </c>
      <c r="ER1072" s="58" t="s">
        <v>2080</v>
      </c>
      <c r="ES1072" s="59">
        <v>43692</v>
      </c>
      <c r="ET1072" s="18" t="s">
        <v>1459</v>
      </c>
      <c r="EU1072" s="18" t="s">
        <v>1452</v>
      </c>
    </row>
    <row r="1073" spans="1:151" ht="15.75" customHeight="1" x14ac:dyDescent="0.2">
      <c r="A1073" s="5" t="s">
        <v>381</v>
      </c>
      <c r="B1073" s="24" t="s">
        <v>1451</v>
      </c>
      <c r="C1073" s="26">
        <v>1</v>
      </c>
      <c r="D1073" s="18" t="s">
        <v>1462</v>
      </c>
      <c r="E1073" s="18" t="s">
        <v>257</v>
      </c>
      <c r="F1073" s="18" t="s">
        <v>553</v>
      </c>
      <c r="G1073" s="18" t="s">
        <v>752</v>
      </c>
      <c r="H1073" s="18" t="s">
        <v>753</v>
      </c>
      <c r="I1073" s="18" t="s">
        <v>363</v>
      </c>
      <c r="J1073" s="18" t="s">
        <v>363</v>
      </c>
      <c r="K1073" s="18" t="s">
        <v>363</v>
      </c>
      <c r="L1073" s="18" t="s">
        <v>363</v>
      </c>
      <c r="M1073" s="18" t="s">
        <v>253</v>
      </c>
      <c r="N1073" s="56">
        <v>74</v>
      </c>
      <c r="O1073" s="18" t="s">
        <v>1453</v>
      </c>
      <c r="P1073" s="18" t="s">
        <v>261</v>
      </c>
      <c r="Q1073" s="18" t="s">
        <v>254</v>
      </c>
      <c r="R1073" s="24" t="s">
        <v>257</v>
      </c>
      <c r="S1073" s="24" t="s">
        <v>257</v>
      </c>
      <c r="T1073" s="26" t="s">
        <v>917</v>
      </c>
      <c r="U1073" s="26" t="s">
        <v>595</v>
      </c>
      <c r="V1073" s="26" t="s">
        <v>1455</v>
      </c>
      <c r="W1073" s="26" t="s">
        <v>1456</v>
      </c>
      <c r="X1073" s="18" t="s">
        <v>1462</v>
      </c>
      <c r="Y1073" s="18">
        <v>50</v>
      </c>
      <c r="Z1073" s="18" t="s">
        <v>599</v>
      </c>
      <c r="AA1073" s="18">
        <v>50</v>
      </c>
      <c r="AB1073" s="57" t="s">
        <v>257</v>
      </c>
      <c r="AC1073" s="18" t="s">
        <v>595</v>
      </c>
      <c r="AD1073" s="18" t="s">
        <v>595</v>
      </c>
      <c r="AE1073" s="18" t="s">
        <v>595</v>
      </c>
      <c r="AF1073" s="18" t="s">
        <v>595</v>
      </c>
      <c r="AG1073" s="18" t="s">
        <v>595</v>
      </c>
      <c r="AH1073" s="18" t="s">
        <v>595</v>
      </c>
      <c r="AI1073" s="18" t="s">
        <v>595</v>
      </c>
      <c r="AJ1073" s="18" t="s">
        <v>595</v>
      </c>
      <c r="AK1073" s="18" t="s">
        <v>595</v>
      </c>
      <c r="AL1073" s="18" t="s">
        <v>1457</v>
      </c>
      <c r="AM1073" s="18"/>
      <c r="AN1073" s="18"/>
      <c r="AO1073" s="18"/>
      <c r="AP1073" s="18"/>
      <c r="AQ1073" s="18"/>
      <c r="AR1073" s="18"/>
      <c r="AS1073" s="18"/>
      <c r="AT1073" s="18"/>
      <c r="AU1073" s="18"/>
      <c r="AV1073" s="18"/>
      <c r="AW1073" s="18"/>
      <c r="AX1073" s="18"/>
      <c r="AY1073" s="18"/>
      <c r="AZ1073" s="18"/>
      <c r="BA1073" s="18"/>
      <c r="BB1073" s="18"/>
      <c r="BC1073" s="18"/>
      <c r="BD1073" s="18"/>
      <c r="BE1073" s="18"/>
      <c r="BF1073" s="18"/>
      <c r="BG1073" s="18"/>
      <c r="BH1073" s="18"/>
      <c r="BI1073" s="18"/>
      <c r="BJ1073" s="18"/>
      <c r="BK1073" s="18"/>
      <c r="BL1073" s="18"/>
      <c r="BM1073" s="18"/>
      <c r="BN1073" s="18"/>
      <c r="BO1073" s="18"/>
      <c r="BP1073" s="18"/>
      <c r="BQ1073" s="18"/>
      <c r="BR1073" s="18"/>
      <c r="BS1073" s="18"/>
      <c r="BT1073" s="18"/>
      <c r="BU1073" s="18"/>
      <c r="BV1073" s="18"/>
      <c r="BW1073" s="18"/>
      <c r="BX1073" s="18"/>
      <c r="BY1073" s="18"/>
      <c r="BZ1073" s="18"/>
      <c r="CA1073" s="18"/>
      <c r="CB1073" s="18"/>
      <c r="CC1073" s="18"/>
      <c r="CD1073" s="18"/>
      <c r="CE1073" s="18"/>
      <c r="CF1073" s="18"/>
      <c r="CG1073" s="18"/>
      <c r="CH1073" s="18"/>
      <c r="CI1073" s="18"/>
      <c r="CJ1073" s="18"/>
      <c r="CK1073" s="18"/>
      <c r="CL1073" s="18"/>
      <c r="CM1073" s="18"/>
      <c r="CN1073" s="18"/>
      <c r="CO1073" s="18"/>
      <c r="CP1073" s="18"/>
      <c r="CQ1073" s="18"/>
      <c r="CR1073" s="18"/>
      <c r="CS1073" s="18"/>
      <c r="CT1073" s="18"/>
      <c r="CU1073" s="18"/>
      <c r="CV1073" s="18"/>
      <c r="CW1073" s="18"/>
      <c r="CX1073" s="18"/>
      <c r="CY1073" s="18"/>
      <c r="CZ1073" s="18"/>
      <c r="DA1073" s="18"/>
      <c r="DB1073" s="18"/>
      <c r="DC1073" s="18"/>
      <c r="DD1073" s="18"/>
      <c r="DE1073" s="18"/>
      <c r="DF1073" s="18"/>
      <c r="DG1073" s="18"/>
      <c r="DH1073" s="18"/>
      <c r="DI1073" s="18"/>
      <c r="DJ1073" s="18"/>
      <c r="DK1073" s="18"/>
      <c r="DL1073" s="18"/>
      <c r="DM1073" s="18"/>
      <c r="DN1073" s="18"/>
      <c r="DO1073" s="18"/>
      <c r="DP1073" s="18">
        <v>1</v>
      </c>
      <c r="DQ1073" s="18">
        <v>0</v>
      </c>
      <c r="DR1073" s="18">
        <v>0</v>
      </c>
      <c r="DS1073" s="18"/>
      <c r="DT1073" s="18"/>
      <c r="DU1073" s="18"/>
      <c r="DV1073" s="18"/>
      <c r="DW1073" s="18"/>
      <c r="DX1073" s="18"/>
      <c r="DY1073" s="18"/>
      <c r="DZ1073" s="18"/>
      <c r="EA1073" s="18"/>
      <c r="EB1073" s="18"/>
      <c r="EC1073" s="18"/>
      <c r="ED1073" s="18"/>
      <c r="EE1073" s="18"/>
      <c r="EF1073" s="18"/>
      <c r="EG1073" s="18"/>
      <c r="EH1073" s="18" t="s">
        <v>1458</v>
      </c>
      <c r="EI1073" s="18" cm="1">
        <f t="array" ref="EI1073">IF(SUMPRODUCT(--(DO1073:DS1073&lt;&gt;""))=0, 0,1)</f>
        <v>1</v>
      </c>
      <c r="EJ1073" s="18" cm="1">
        <f t="array" ref="EJ1073">IF(SUMPRODUCT(--(DT1073:EG1073&lt;&gt;""))=0, 0,1)</f>
        <v>0</v>
      </c>
      <c r="EK1073" s="18" cm="1">
        <f t="array" ref="EK1073">IF(SUMPRODUCT(--(EC1073:EG1073&lt;&gt;""))=0, 0,1)</f>
        <v>0</v>
      </c>
      <c r="EL1073" s="18" cm="1">
        <f t="array" ref="EL1073">IF(SUMPRODUCT(--(EE1073:EG1073&lt;&gt;""))=0, 0,1)</f>
        <v>0</v>
      </c>
      <c r="EM1073" s="18">
        <f t="shared" si="235"/>
        <v>1</v>
      </c>
      <c r="EN1073" s="18">
        <f t="shared" si="236"/>
        <v>1</v>
      </c>
      <c r="EO1073" s="18" t="str">
        <f t="shared" si="237"/>
        <v>NA</v>
      </c>
      <c r="EP1073" s="18" t="str">
        <f t="shared" si="238"/>
        <v>NA</v>
      </c>
      <c r="EQ1073" s="18" t="str">
        <f t="shared" si="239"/>
        <v>NA</v>
      </c>
      <c r="ER1073" s="58" t="s">
        <v>2080</v>
      </c>
      <c r="ES1073" s="59">
        <v>43692</v>
      </c>
      <c r="ET1073" s="18" t="s">
        <v>1459</v>
      </c>
      <c r="EU1073" s="18" t="s">
        <v>1452</v>
      </c>
    </row>
    <row r="1074" spans="1:151" ht="15.75" customHeight="1" x14ac:dyDescent="0.2">
      <c r="A1074" s="5" t="s">
        <v>381</v>
      </c>
      <c r="B1074" s="24" t="s">
        <v>1451</v>
      </c>
      <c r="C1074" s="26">
        <v>1</v>
      </c>
      <c r="D1074" s="18" t="s">
        <v>1454</v>
      </c>
      <c r="E1074" s="18" t="s">
        <v>257</v>
      </c>
      <c r="F1074" s="18" t="s">
        <v>553</v>
      </c>
      <c r="G1074" s="18" t="s">
        <v>769</v>
      </c>
      <c r="H1074" s="18" t="s">
        <v>797</v>
      </c>
      <c r="I1074" s="18" t="s">
        <v>363</v>
      </c>
      <c r="J1074" s="18" t="s">
        <v>363</v>
      </c>
      <c r="K1074" s="18" t="s">
        <v>363</v>
      </c>
      <c r="L1074" s="18" t="s">
        <v>363</v>
      </c>
      <c r="M1074" s="18" t="s">
        <v>253</v>
      </c>
      <c r="N1074" s="56">
        <v>74</v>
      </c>
      <c r="O1074" s="18" t="s">
        <v>1453</v>
      </c>
      <c r="P1074" s="18" t="s">
        <v>261</v>
      </c>
      <c r="Q1074" s="18" t="s">
        <v>254</v>
      </c>
      <c r="R1074" s="24" t="s">
        <v>257</v>
      </c>
      <c r="S1074" s="24" t="s">
        <v>257</v>
      </c>
      <c r="T1074" s="26" t="s">
        <v>917</v>
      </c>
      <c r="U1074" s="26" t="s">
        <v>595</v>
      </c>
      <c r="V1074" s="26" t="s">
        <v>1455</v>
      </c>
      <c r="W1074" s="26" t="s">
        <v>1456</v>
      </c>
      <c r="X1074" s="18" t="s">
        <v>1454</v>
      </c>
      <c r="Y1074" s="18">
        <v>50</v>
      </c>
      <c r="Z1074" s="18" t="s">
        <v>599</v>
      </c>
      <c r="AA1074" s="18">
        <v>50</v>
      </c>
      <c r="AB1074" s="57" t="s">
        <v>257</v>
      </c>
      <c r="AC1074" s="18" t="s">
        <v>595</v>
      </c>
      <c r="AD1074" s="18" t="s">
        <v>595</v>
      </c>
      <c r="AE1074" s="18" t="s">
        <v>595</v>
      </c>
      <c r="AF1074" s="18" t="s">
        <v>595</v>
      </c>
      <c r="AG1074" s="18" t="s">
        <v>595</v>
      </c>
      <c r="AH1074" s="18" t="s">
        <v>595</v>
      </c>
      <c r="AI1074" s="18" t="s">
        <v>595</v>
      </c>
      <c r="AJ1074" s="18" t="s">
        <v>595</v>
      </c>
      <c r="AK1074" s="18" t="s">
        <v>595</v>
      </c>
      <c r="AL1074" s="18" t="s">
        <v>1457</v>
      </c>
      <c r="AM1074" s="18"/>
      <c r="AN1074" s="18"/>
      <c r="AO1074" s="18"/>
      <c r="AP1074" s="18"/>
      <c r="AQ1074" s="18"/>
      <c r="AR1074" s="18"/>
      <c r="AS1074" s="18"/>
      <c r="AT1074" s="18"/>
      <c r="AU1074" s="18"/>
      <c r="AV1074" s="18"/>
      <c r="AW1074" s="18"/>
      <c r="AX1074" s="18"/>
      <c r="AY1074" s="18"/>
      <c r="AZ1074" s="18"/>
      <c r="BA1074" s="18"/>
      <c r="BB1074" s="18"/>
      <c r="BC1074" s="18"/>
      <c r="BD1074" s="18"/>
      <c r="BE1074" s="18"/>
      <c r="BF1074" s="18"/>
      <c r="BG1074" s="18"/>
      <c r="BH1074" s="18"/>
      <c r="BI1074" s="18"/>
      <c r="BJ1074" s="18"/>
      <c r="BK1074" s="18"/>
      <c r="BL1074" s="18"/>
      <c r="BM1074" s="18"/>
      <c r="BN1074" s="18"/>
      <c r="BO1074" s="18"/>
      <c r="BP1074" s="18"/>
      <c r="BQ1074" s="18"/>
      <c r="BR1074" s="18"/>
      <c r="BS1074" s="18"/>
      <c r="BT1074" s="18"/>
      <c r="BU1074" s="18"/>
      <c r="BV1074" s="18"/>
      <c r="BW1074" s="18"/>
      <c r="BX1074" s="18"/>
      <c r="BY1074" s="18"/>
      <c r="BZ1074" s="18"/>
      <c r="CA1074" s="18"/>
      <c r="CB1074" s="18"/>
      <c r="CC1074" s="18"/>
      <c r="CD1074" s="18"/>
      <c r="CE1074" s="18"/>
      <c r="CF1074" s="18"/>
      <c r="CG1074" s="18"/>
      <c r="CH1074" s="18"/>
      <c r="CI1074" s="18"/>
      <c r="CJ1074" s="18"/>
      <c r="CK1074" s="18"/>
      <c r="CL1074" s="18"/>
      <c r="CM1074" s="18"/>
      <c r="CN1074" s="18"/>
      <c r="CO1074" s="18"/>
      <c r="CP1074" s="18"/>
      <c r="CQ1074" s="18"/>
      <c r="CR1074" s="18"/>
      <c r="CS1074" s="18"/>
      <c r="CT1074" s="18"/>
      <c r="CU1074" s="18"/>
      <c r="CV1074" s="18"/>
      <c r="CW1074" s="18"/>
      <c r="CX1074" s="18"/>
      <c r="CY1074" s="18"/>
      <c r="CZ1074" s="18"/>
      <c r="DA1074" s="18"/>
      <c r="DB1074" s="18"/>
      <c r="DC1074" s="18"/>
      <c r="DD1074" s="18"/>
      <c r="DE1074" s="18"/>
      <c r="DF1074" s="18"/>
      <c r="DG1074" s="18"/>
      <c r="DH1074" s="18"/>
      <c r="DI1074" s="18"/>
      <c r="DJ1074" s="18"/>
      <c r="DK1074" s="18"/>
      <c r="DL1074" s="18"/>
      <c r="DM1074" s="18"/>
      <c r="DN1074" s="18"/>
      <c r="DO1074" s="18"/>
      <c r="DP1074" s="18">
        <v>1</v>
      </c>
      <c r="DQ1074" s="18">
        <v>0</v>
      </c>
      <c r="DR1074" s="18">
        <v>1</v>
      </c>
      <c r="DS1074" s="18"/>
      <c r="DT1074" s="18"/>
      <c r="DU1074" s="18"/>
      <c r="DV1074" s="18"/>
      <c r="DW1074" s="18"/>
      <c r="DX1074" s="18"/>
      <c r="DY1074" s="18"/>
      <c r="DZ1074" s="18"/>
      <c r="EA1074" s="18"/>
      <c r="EB1074" s="18"/>
      <c r="EC1074" s="18"/>
      <c r="ED1074" s="18"/>
      <c r="EE1074" s="18"/>
      <c r="EF1074" s="18"/>
      <c r="EG1074" s="18"/>
      <c r="EH1074" s="18" t="s">
        <v>1458</v>
      </c>
      <c r="EI1074" s="18" cm="1">
        <f t="array" ref="EI1074">IF(SUMPRODUCT(--(DO1074:DS1074&lt;&gt;""))=0, 0,1)</f>
        <v>1</v>
      </c>
      <c r="EJ1074" s="18" cm="1">
        <f t="array" ref="EJ1074">IF(SUMPRODUCT(--(DT1074:EG1074&lt;&gt;""))=0, 0,1)</f>
        <v>0</v>
      </c>
      <c r="EK1074" s="18" cm="1">
        <f t="array" ref="EK1074">IF(SUMPRODUCT(--(EC1074:EG1074&lt;&gt;""))=0, 0,1)</f>
        <v>0</v>
      </c>
      <c r="EL1074" s="18" cm="1">
        <f t="array" ref="EL1074">IF(SUMPRODUCT(--(EE1074:EG1074&lt;&gt;""))=0, 0,1)</f>
        <v>0</v>
      </c>
      <c r="EM1074" s="18">
        <f t="shared" si="235"/>
        <v>1</v>
      </c>
      <c r="EN1074" s="18">
        <f t="shared" si="236"/>
        <v>1</v>
      </c>
      <c r="EO1074" s="18" t="str">
        <f t="shared" si="237"/>
        <v>NA</v>
      </c>
      <c r="EP1074" s="18" t="str">
        <f t="shared" si="238"/>
        <v>NA</v>
      </c>
      <c r="EQ1074" s="18" t="str">
        <f t="shared" si="239"/>
        <v>NA</v>
      </c>
      <c r="ER1074" s="58" t="s">
        <v>2080</v>
      </c>
      <c r="ES1074" s="59">
        <v>43692</v>
      </c>
      <c r="ET1074" s="18" t="s">
        <v>1459</v>
      </c>
      <c r="EU1074" s="18" t="s">
        <v>1452</v>
      </c>
    </row>
    <row r="1075" spans="1:151" ht="15.75" customHeight="1" x14ac:dyDescent="0.2">
      <c r="A1075" s="5" t="s">
        <v>381</v>
      </c>
      <c r="B1075" s="24" t="s">
        <v>1451</v>
      </c>
      <c r="C1075" s="26">
        <v>1</v>
      </c>
      <c r="D1075" s="18" t="s">
        <v>1460</v>
      </c>
      <c r="E1075" s="18" t="s">
        <v>257</v>
      </c>
      <c r="F1075" s="18" t="s">
        <v>553</v>
      </c>
      <c r="G1075" s="18" t="s">
        <v>769</v>
      </c>
      <c r="H1075" s="18" t="s">
        <v>797</v>
      </c>
      <c r="I1075" s="18" t="s">
        <v>363</v>
      </c>
      <c r="J1075" s="18" t="s">
        <v>363</v>
      </c>
      <c r="K1075" s="18" t="s">
        <v>363</v>
      </c>
      <c r="L1075" s="18" t="s">
        <v>363</v>
      </c>
      <c r="M1075" s="18" t="s">
        <v>253</v>
      </c>
      <c r="N1075" s="56">
        <v>74</v>
      </c>
      <c r="O1075" s="18" t="s">
        <v>1453</v>
      </c>
      <c r="P1075" s="18" t="s">
        <v>261</v>
      </c>
      <c r="Q1075" s="18" t="s">
        <v>254</v>
      </c>
      <c r="R1075" s="24" t="s">
        <v>257</v>
      </c>
      <c r="S1075" s="24" t="s">
        <v>257</v>
      </c>
      <c r="T1075" s="26" t="s">
        <v>917</v>
      </c>
      <c r="U1075" s="26" t="s">
        <v>595</v>
      </c>
      <c r="V1075" s="26" t="s">
        <v>1455</v>
      </c>
      <c r="W1075" s="26" t="s">
        <v>1456</v>
      </c>
      <c r="X1075" s="18" t="s">
        <v>1460</v>
      </c>
      <c r="Y1075" s="18">
        <v>50</v>
      </c>
      <c r="Z1075" s="18" t="s">
        <v>599</v>
      </c>
      <c r="AA1075" s="18">
        <v>50</v>
      </c>
      <c r="AB1075" s="57" t="s">
        <v>257</v>
      </c>
      <c r="AC1075" s="18" t="s">
        <v>595</v>
      </c>
      <c r="AD1075" s="18" t="s">
        <v>595</v>
      </c>
      <c r="AE1075" s="18" t="s">
        <v>595</v>
      </c>
      <c r="AF1075" s="18" t="s">
        <v>595</v>
      </c>
      <c r="AG1075" s="18" t="s">
        <v>595</v>
      </c>
      <c r="AH1075" s="18" t="s">
        <v>595</v>
      </c>
      <c r="AI1075" s="18" t="s">
        <v>595</v>
      </c>
      <c r="AJ1075" s="18" t="s">
        <v>595</v>
      </c>
      <c r="AK1075" s="18" t="s">
        <v>595</v>
      </c>
      <c r="AL1075" s="18" t="s">
        <v>1457</v>
      </c>
      <c r="AM1075" s="18"/>
      <c r="AN1075" s="18"/>
      <c r="AO1075" s="18"/>
      <c r="AP1075" s="18"/>
      <c r="AQ1075" s="18"/>
      <c r="AR1075" s="18"/>
      <c r="AS1075" s="18"/>
      <c r="AT1075" s="18"/>
      <c r="AU1075" s="18"/>
      <c r="AV1075" s="18"/>
      <c r="AW1075" s="18"/>
      <c r="AX1075" s="18"/>
      <c r="AY1075" s="18"/>
      <c r="AZ1075" s="18"/>
      <c r="BA1075" s="18"/>
      <c r="BB1075" s="18"/>
      <c r="BC1075" s="18"/>
      <c r="BD1075" s="18"/>
      <c r="BE1075" s="18"/>
      <c r="BF1075" s="18"/>
      <c r="BG1075" s="18"/>
      <c r="BH1075" s="18"/>
      <c r="BI1075" s="18"/>
      <c r="BJ1075" s="18"/>
      <c r="BK1075" s="18"/>
      <c r="BL1075" s="18"/>
      <c r="BM1075" s="18"/>
      <c r="BN1075" s="18"/>
      <c r="BO1075" s="18"/>
      <c r="BP1075" s="18"/>
      <c r="BQ1075" s="18"/>
      <c r="BR1075" s="18"/>
      <c r="BS1075" s="18"/>
      <c r="BT1075" s="18"/>
      <c r="BU1075" s="18"/>
      <c r="BV1075" s="18"/>
      <c r="BW1075" s="18"/>
      <c r="BX1075" s="18"/>
      <c r="BY1075" s="18"/>
      <c r="BZ1075" s="18"/>
      <c r="CA1075" s="18"/>
      <c r="CB1075" s="18"/>
      <c r="CC1075" s="18"/>
      <c r="CD1075" s="18"/>
      <c r="CE1075" s="18"/>
      <c r="CF1075" s="18"/>
      <c r="CG1075" s="18"/>
      <c r="CH1075" s="18"/>
      <c r="CI1075" s="18"/>
      <c r="CJ1075" s="18"/>
      <c r="CK1075" s="18"/>
      <c r="CL1075" s="18"/>
      <c r="CM1075" s="18"/>
      <c r="CN1075" s="18"/>
      <c r="CO1075" s="18"/>
      <c r="CP1075" s="18"/>
      <c r="CQ1075" s="18"/>
      <c r="CR1075" s="18"/>
      <c r="CS1075" s="18"/>
      <c r="CT1075" s="18"/>
      <c r="CU1075" s="18"/>
      <c r="CV1075" s="18"/>
      <c r="CW1075" s="18"/>
      <c r="CX1075" s="18"/>
      <c r="CY1075" s="18"/>
      <c r="CZ1075" s="18"/>
      <c r="DA1075" s="18"/>
      <c r="DB1075" s="18"/>
      <c r="DC1075" s="18"/>
      <c r="DD1075" s="18"/>
      <c r="DE1075" s="18"/>
      <c r="DF1075" s="18"/>
      <c r="DG1075" s="18"/>
      <c r="DH1075" s="18"/>
      <c r="DI1075" s="18"/>
      <c r="DJ1075" s="18"/>
      <c r="DK1075" s="18"/>
      <c r="DL1075" s="18"/>
      <c r="DM1075" s="18"/>
      <c r="DN1075" s="18"/>
      <c r="DO1075" s="18"/>
      <c r="DP1075" s="18">
        <v>1</v>
      </c>
      <c r="DQ1075" s="18">
        <v>0</v>
      </c>
      <c r="DR1075" s="18">
        <v>1</v>
      </c>
      <c r="DS1075" s="18"/>
      <c r="DT1075" s="18"/>
      <c r="DU1075" s="18"/>
      <c r="DV1075" s="18"/>
      <c r="DW1075" s="18"/>
      <c r="DX1075" s="18"/>
      <c r="DY1075" s="18"/>
      <c r="DZ1075" s="18"/>
      <c r="EA1075" s="18"/>
      <c r="EB1075" s="18"/>
      <c r="EC1075" s="18"/>
      <c r="ED1075" s="18"/>
      <c r="EE1075" s="18"/>
      <c r="EF1075" s="18"/>
      <c r="EG1075" s="18"/>
      <c r="EH1075" s="18" t="s">
        <v>1458</v>
      </c>
      <c r="EI1075" s="18" cm="1">
        <f t="array" ref="EI1075">IF(SUMPRODUCT(--(DO1075:DS1075&lt;&gt;""))=0, 0,1)</f>
        <v>1</v>
      </c>
      <c r="EJ1075" s="18" cm="1">
        <f t="array" ref="EJ1075">IF(SUMPRODUCT(--(DT1075:EG1075&lt;&gt;""))=0, 0,1)</f>
        <v>0</v>
      </c>
      <c r="EK1075" s="18" cm="1">
        <f t="array" ref="EK1075">IF(SUMPRODUCT(--(EC1075:EG1075&lt;&gt;""))=0, 0,1)</f>
        <v>0</v>
      </c>
      <c r="EL1075" s="18" cm="1">
        <f t="array" ref="EL1075">IF(SUMPRODUCT(--(EE1075:EG1075&lt;&gt;""))=0, 0,1)</f>
        <v>0</v>
      </c>
      <c r="EM1075" s="18">
        <f t="shared" si="235"/>
        <v>1</v>
      </c>
      <c r="EN1075" s="18">
        <f t="shared" si="236"/>
        <v>1</v>
      </c>
      <c r="EO1075" s="18" t="str">
        <f t="shared" si="237"/>
        <v>NA</v>
      </c>
      <c r="EP1075" s="18" t="str">
        <f t="shared" si="238"/>
        <v>NA</v>
      </c>
      <c r="EQ1075" s="18" t="str">
        <f t="shared" si="239"/>
        <v>NA</v>
      </c>
      <c r="ER1075" s="58" t="s">
        <v>2080</v>
      </c>
      <c r="ES1075" s="59">
        <v>43692</v>
      </c>
      <c r="ET1075" s="18" t="s">
        <v>1459</v>
      </c>
      <c r="EU1075" s="18" t="s">
        <v>1452</v>
      </c>
    </row>
    <row r="1076" spans="1:151" ht="15.75" customHeight="1" x14ac:dyDescent="0.2">
      <c r="A1076" s="5" t="s">
        <v>381</v>
      </c>
      <c r="B1076" s="24" t="s">
        <v>1451</v>
      </c>
      <c r="C1076" s="26">
        <v>1</v>
      </c>
      <c r="D1076" s="18" t="s">
        <v>1461</v>
      </c>
      <c r="E1076" s="18" t="s">
        <v>257</v>
      </c>
      <c r="F1076" s="18" t="s">
        <v>553</v>
      </c>
      <c r="G1076" s="18" t="s">
        <v>769</v>
      </c>
      <c r="H1076" s="18" t="s">
        <v>797</v>
      </c>
      <c r="I1076" s="18" t="s">
        <v>363</v>
      </c>
      <c r="J1076" s="18" t="s">
        <v>363</v>
      </c>
      <c r="K1076" s="18" t="s">
        <v>363</v>
      </c>
      <c r="L1076" s="18" t="s">
        <v>363</v>
      </c>
      <c r="M1076" s="18" t="s">
        <v>253</v>
      </c>
      <c r="N1076" s="56">
        <v>74</v>
      </c>
      <c r="O1076" s="18" t="s">
        <v>1453</v>
      </c>
      <c r="P1076" s="18" t="s">
        <v>261</v>
      </c>
      <c r="Q1076" s="18" t="s">
        <v>254</v>
      </c>
      <c r="R1076" s="24" t="s">
        <v>257</v>
      </c>
      <c r="S1076" s="24" t="s">
        <v>257</v>
      </c>
      <c r="T1076" s="26" t="s">
        <v>917</v>
      </c>
      <c r="U1076" s="26" t="s">
        <v>595</v>
      </c>
      <c r="V1076" s="26" t="s">
        <v>1455</v>
      </c>
      <c r="W1076" s="26" t="s">
        <v>1456</v>
      </c>
      <c r="X1076" s="18" t="s">
        <v>1461</v>
      </c>
      <c r="Y1076" s="18">
        <v>50</v>
      </c>
      <c r="Z1076" s="18" t="s">
        <v>599</v>
      </c>
      <c r="AA1076" s="18">
        <v>50</v>
      </c>
      <c r="AB1076" s="57" t="s">
        <v>257</v>
      </c>
      <c r="AC1076" s="18" t="s">
        <v>595</v>
      </c>
      <c r="AD1076" s="18" t="s">
        <v>595</v>
      </c>
      <c r="AE1076" s="18" t="s">
        <v>595</v>
      </c>
      <c r="AF1076" s="18" t="s">
        <v>595</v>
      </c>
      <c r="AG1076" s="18" t="s">
        <v>595</v>
      </c>
      <c r="AH1076" s="18" t="s">
        <v>595</v>
      </c>
      <c r="AI1076" s="18" t="s">
        <v>595</v>
      </c>
      <c r="AJ1076" s="18" t="s">
        <v>595</v>
      </c>
      <c r="AK1076" s="18" t="s">
        <v>595</v>
      </c>
      <c r="AL1076" s="18" t="s">
        <v>1457</v>
      </c>
      <c r="AM1076" s="18"/>
      <c r="AN1076" s="18"/>
      <c r="AO1076" s="18"/>
      <c r="AP1076" s="18"/>
      <c r="AQ1076" s="18"/>
      <c r="AR1076" s="18"/>
      <c r="AS1076" s="18"/>
      <c r="AT1076" s="18"/>
      <c r="AU1076" s="18"/>
      <c r="AV1076" s="18"/>
      <c r="AW1076" s="18"/>
      <c r="AX1076" s="18"/>
      <c r="AY1076" s="18"/>
      <c r="AZ1076" s="18"/>
      <c r="BA1076" s="18"/>
      <c r="BB1076" s="18"/>
      <c r="BC1076" s="18"/>
      <c r="BD1076" s="18"/>
      <c r="BE1076" s="18"/>
      <c r="BF1076" s="18"/>
      <c r="BG1076" s="18"/>
      <c r="BH1076" s="18"/>
      <c r="BI1076" s="18"/>
      <c r="BJ1076" s="18"/>
      <c r="BK1076" s="18"/>
      <c r="BL1076" s="18"/>
      <c r="BM1076" s="18"/>
      <c r="BN1076" s="18"/>
      <c r="BO1076" s="18"/>
      <c r="BP1076" s="18"/>
      <c r="BQ1076" s="18"/>
      <c r="BR1076" s="18"/>
      <c r="BS1076" s="18"/>
      <c r="BT1076" s="18"/>
      <c r="BU1076" s="18"/>
      <c r="BV1076" s="18"/>
      <c r="BW1076" s="18"/>
      <c r="BX1076" s="18"/>
      <c r="BY1076" s="18"/>
      <c r="BZ1076" s="18"/>
      <c r="CA1076" s="18"/>
      <c r="CB1076" s="18"/>
      <c r="CC1076" s="18"/>
      <c r="CD1076" s="18"/>
      <c r="CE1076" s="18"/>
      <c r="CF1076" s="18"/>
      <c r="CG1076" s="18"/>
      <c r="CH1076" s="18"/>
      <c r="CI1076" s="18"/>
      <c r="CJ1076" s="18"/>
      <c r="CK1076" s="18"/>
      <c r="CL1076" s="18"/>
      <c r="CM1076" s="18"/>
      <c r="CN1076" s="18"/>
      <c r="CO1076" s="18"/>
      <c r="CP1076" s="18"/>
      <c r="CQ1076" s="18"/>
      <c r="CR1076" s="18"/>
      <c r="CS1076" s="18"/>
      <c r="CT1076" s="18"/>
      <c r="CU1076" s="18"/>
      <c r="CV1076" s="18"/>
      <c r="CW1076" s="18"/>
      <c r="CX1076" s="18"/>
      <c r="CY1076" s="18"/>
      <c r="CZ1076" s="18"/>
      <c r="DA1076" s="18"/>
      <c r="DB1076" s="18"/>
      <c r="DC1076" s="18"/>
      <c r="DD1076" s="18"/>
      <c r="DE1076" s="18"/>
      <c r="DF1076" s="18"/>
      <c r="DG1076" s="18"/>
      <c r="DH1076" s="18"/>
      <c r="DI1076" s="18"/>
      <c r="DJ1076" s="18"/>
      <c r="DK1076" s="18"/>
      <c r="DL1076" s="18"/>
      <c r="DM1076" s="18"/>
      <c r="DN1076" s="18"/>
      <c r="DO1076" s="18"/>
      <c r="DP1076" s="18">
        <v>1</v>
      </c>
      <c r="DQ1076" s="18">
        <v>0</v>
      </c>
      <c r="DR1076" s="18">
        <v>0</v>
      </c>
      <c r="DS1076" s="18"/>
      <c r="DT1076" s="18"/>
      <c r="DU1076" s="18"/>
      <c r="DV1076" s="18"/>
      <c r="DW1076" s="18"/>
      <c r="DX1076" s="18"/>
      <c r="DY1076" s="18"/>
      <c r="DZ1076" s="18"/>
      <c r="EA1076" s="18"/>
      <c r="EB1076" s="18"/>
      <c r="EC1076" s="18"/>
      <c r="ED1076" s="18"/>
      <c r="EE1076" s="18"/>
      <c r="EF1076" s="18"/>
      <c r="EG1076" s="18"/>
      <c r="EH1076" s="18" t="s">
        <v>1458</v>
      </c>
      <c r="EI1076" s="18" cm="1">
        <f t="array" ref="EI1076">IF(SUMPRODUCT(--(DO1076:DS1076&lt;&gt;""))=0, 0,1)</f>
        <v>1</v>
      </c>
      <c r="EJ1076" s="18" cm="1">
        <f t="array" ref="EJ1076">IF(SUMPRODUCT(--(DT1076:EG1076&lt;&gt;""))=0, 0,1)</f>
        <v>0</v>
      </c>
      <c r="EK1076" s="18" cm="1">
        <f t="array" ref="EK1076">IF(SUMPRODUCT(--(EC1076:EG1076&lt;&gt;""))=0, 0,1)</f>
        <v>0</v>
      </c>
      <c r="EL1076" s="18" cm="1">
        <f t="array" ref="EL1076">IF(SUMPRODUCT(--(EE1076:EG1076&lt;&gt;""))=0, 0,1)</f>
        <v>0</v>
      </c>
      <c r="EM1076" s="18">
        <f t="shared" si="235"/>
        <v>1</v>
      </c>
      <c r="EN1076" s="18">
        <f t="shared" si="236"/>
        <v>1</v>
      </c>
      <c r="EO1076" s="18" t="str">
        <f t="shared" si="237"/>
        <v>NA</v>
      </c>
      <c r="EP1076" s="18" t="str">
        <f t="shared" si="238"/>
        <v>NA</v>
      </c>
      <c r="EQ1076" s="18" t="str">
        <f t="shared" si="239"/>
        <v>NA</v>
      </c>
      <c r="ER1076" s="58" t="s">
        <v>2080</v>
      </c>
      <c r="ES1076" s="59">
        <v>43692</v>
      </c>
      <c r="ET1076" s="18" t="s">
        <v>1459</v>
      </c>
      <c r="EU1076" s="18" t="s">
        <v>1452</v>
      </c>
    </row>
    <row r="1077" spans="1:151" ht="15.75" customHeight="1" x14ac:dyDescent="0.2">
      <c r="A1077" s="5" t="s">
        <v>381</v>
      </c>
      <c r="B1077" s="24" t="s">
        <v>1451</v>
      </c>
      <c r="C1077" s="26">
        <v>1</v>
      </c>
      <c r="D1077" s="18" t="s">
        <v>1462</v>
      </c>
      <c r="E1077" s="18" t="s">
        <v>257</v>
      </c>
      <c r="F1077" s="18" t="s">
        <v>553</v>
      </c>
      <c r="G1077" s="18" t="s">
        <v>769</v>
      </c>
      <c r="H1077" s="18" t="s">
        <v>797</v>
      </c>
      <c r="I1077" s="18" t="s">
        <v>363</v>
      </c>
      <c r="J1077" s="18" t="s">
        <v>363</v>
      </c>
      <c r="K1077" s="18" t="s">
        <v>363</v>
      </c>
      <c r="L1077" s="18" t="s">
        <v>363</v>
      </c>
      <c r="M1077" s="18" t="s">
        <v>253</v>
      </c>
      <c r="N1077" s="56">
        <v>74</v>
      </c>
      <c r="O1077" s="18" t="s">
        <v>1453</v>
      </c>
      <c r="P1077" s="18" t="s">
        <v>261</v>
      </c>
      <c r="Q1077" s="18" t="s">
        <v>254</v>
      </c>
      <c r="R1077" s="24" t="s">
        <v>257</v>
      </c>
      <c r="S1077" s="24" t="s">
        <v>257</v>
      </c>
      <c r="T1077" s="26" t="s">
        <v>917</v>
      </c>
      <c r="U1077" s="26" t="s">
        <v>595</v>
      </c>
      <c r="V1077" s="26" t="s">
        <v>1455</v>
      </c>
      <c r="W1077" s="26" t="s">
        <v>1456</v>
      </c>
      <c r="X1077" s="18" t="s">
        <v>1462</v>
      </c>
      <c r="Y1077" s="18">
        <v>50</v>
      </c>
      <c r="Z1077" s="18" t="s">
        <v>599</v>
      </c>
      <c r="AA1077" s="18">
        <v>50</v>
      </c>
      <c r="AB1077" s="57" t="s">
        <v>257</v>
      </c>
      <c r="AC1077" s="18" t="s">
        <v>595</v>
      </c>
      <c r="AD1077" s="18" t="s">
        <v>595</v>
      </c>
      <c r="AE1077" s="18" t="s">
        <v>595</v>
      </c>
      <c r="AF1077" s="18" t="s">
        <v>595</v>
      </c>
      <c r="AG1077" s="18" t="s">
        <v>595</v>
      </c>
      <c r="AH1077" s="18" t="s">
        <v>595</v>
      </c>
      <c r="AI1077" s="18" t="s">
        <v>595</v>
      </c>
      <c r="AJ1077" s="18" t="s">
        <v>595</v>
      </c>
      <c r="AK1077" s="18" t="s">
        <v>595</v>
      </c>
      <c r="AL1077" s="18" t="s">
        <v>1457</v>
      </c>
      <c r="AM1077" s="18"/>
      <c r="AN1077" s="18"/>
      <c r="AO1077" s="18"/>
      <c r="AP1077" s="18"/>
      <c r="AQ1077" s="18"/>
      <c r="AR1077" s="18"/>
      <c r="AS1077" s="18"/>
      <c r="AT1077" s="18"/>
      <c r="AU1077" s="18"/>
      <c r="AV1077" s="18"/>
      <c r="AW1077" s="18"/>
      <c r="AX1077" s="18"/>
      <c r="AY1077" s="18"/>
      <c r="AZ1077" s="18"/>
      <c r="BA1077" s="18"/>
      <c r="BB1077" s="18"/>
      <c r="BC1077" s="18"/>
      <c r="BD1077" s="18"/>
      <c r="BE1077" s="18"/>
      <c r="BF1077" s="18"/>
      <c r="BG1077" s="18"/>
      <c r="BH1077" s="18"/>
      <c r="BI1077" s="18"/>
      <c r="BJ1077" s="18"/>
      <c r="BK1077" s="18"/>
      <c r="BL1077" s="18"/>
      <c r="BM1077" s="18"/>
      <c r="BN1077" s="18"/>
      <c r="BO1077" s="18"/>
      <c r="BP1077" s="18"/>
      <c r="BQ1077" s="18"/>
      <c r="BR1077" s="18"/>
      <c r="BS1077" s="18"/>
      <c r="BT1077" s="18"/>
      <c r="BU1077" s="18"/>
      <c r="BV1077" s="18"/>
      <c r="BW1077" s="18"/>
      <c r="BX1077" s="18"/>
      <c r="BY1077" s="18"/>
      <c r="BZ1077" s="18"/>
      <c r="CA1077" s="18"/>
      <c r="CB1077" s="18"/>
      <c r="CC1077" s="18"/>
      <c r="CD1077" s="18"/>
      <c r="CE1077" s="18"/>
      <c r="CF1077" s="18"/>
      <c r="CG1077" s="18"/>
      <c r="CH1077" s="18"/>
      <c r="CI1077" s="18"/>
      <c r="CJ1077" s="18"/>
      <c r="CK1077" s="18"/>
      <c r="CL1077" s="18"/>
      <c r="CM1077" s="18"/>
      <c r="CN1077" s="18"/>
      <c r="CO1077" s="18"/>
      <c r="CP1077" s="18"/>
      <c r="CQ1077" s="18"/>
      <c r="CR1077" s="18"/>
      <c r="CS1077" s="18"/>
      <c r="CT1077" s="18"/>
      <c r="CU1077" s="18"/>
      <c r="CV1077" s="18"/>
      <c r="CW1077" s="18"/>
      <c r="CX1077" s="18"/>
      <c r="CY1077" s="18"/>
      <c r="CZ1077" s="18"/>
      <c r="DA1077" s="18"/>
      <c r="DB1077" s="18"/>
      <c r="DC1077" s="18"/>
      <c r="DD1077" s="18"/>
      <c r="DE1077" s="18"/>
      <c r="DF1077" s="18"/>
      <c r="DG1077" s="18"/>
      <c r="DH1077" s="18"/>
      <c r="DI1077" s="18"/>
      <c r="DJ1077" s="18"/>
      <c r="DK1077" s="18"/>
      <c r="DL1077" s="18"/>
      <c r="DM1077" s="18"/>
      <c r="DN1077" s="18"/>
      <c r="DO1077" s="18"/>
      <c r="DP1077" s="18">
        <v>1</v>
      </c>
      <c r="DQ1077" s="18">
        <v>0</v>
      </c>
      <c r="DR1077" s="18">
        <v>0</v>
      </c>
      <c r="DS1077" s="18"/>
      <c r="DT1077" s="18"/>
      <c r="DU1077" s="18"/>
      <c r="DV1077" s="18"/>
      <c r="DW1077" s="18"/>
      <c r="DX1077" s="18"/>
      <c r="DY1077" s="18"/>
      <c r="DZ1077" s="18"/>
      <c r="EA1077" s="18"/>
      <c r="EB1077" s="18"/>
      <c r="EC1077" s="18"/>
      <c r="ED1077" s="18"/>
      <c r="EE1077" s="18"/>
      <c r="EF1077" s="18"/>
      <c r="EG1077" s="18"/>
      <c r="EH1077" s="18" t="s">
        <v>1458</v>
      </c>
      <c r="EI1077" s="18" cm="1">
        <f t="array" ref="EI1077">IF(SUMPRODUCT(--(DO1077:DS1077&lt;&gt;""))=0, 0,1)</f>
        <v>1</v>
      </c>
      <c r="EJ1077" s="18" cm="1">
        <f t="array" ref="EJ1077">IF(SUMPRODUCT(--(DT1077:EG1077&lt;&gt;""))=0, 0,1)</f>
        <v>0</v>
      </c>
      <c r="EK1077" s="18" cm="1">
        <f t="array" ref="EK1077">IF(SUMPRODUCT(--(EC1077:EG1077&lt;&gt;""))=0, 0,1)</f>
        <v>0</v>
      </c>
      <c r="EL1077" s="18" cm="1">
        <f t="array" ref="EL1077">IF(SUMPRODUCT(--(EE1077:EG1077&lt;&gt;""))=0, 0,1)</f>
        <v>0</v>
      </c>
      <c r="EM1077" s="18">
        <f t="shared" si="235"/>
        <v>1</v>
      </c>
      <c r="EN1077" s="18">
        <f t="shared" si="236"/>
        <v>1</v>
      </c>
      <c r="EO1077" s="18" t="str">
        <f t="shared" si="237"/>
        <v>NA</v>
      </c>
      <c r="EP1077" s="18" t="str">
        <f t="shared" si="238"/>
        <v>NA</v>
      </c>
      <c r="EQ1077" s="18" t="str">
        <f t="shared" si="239"/>
        <v>NA</v>
      </c>
      <c r="ER1077" s="58" t="s">
        <v>2080</v>
      </c>
      <c r="ES1077" s="59">
        <v>43692</v>
      </c>
      <c r="ET1077" s="18" t="s">
        <v>1459</v>
      </c>
      <c r="EU1077" s="18" t="s">
        <v>1452</v>
      </c>
    </row>
    <row r="1078" spans="1:151" ht="15.75" customHeight="1" x14ac:dyDescent="0.2">
      <c r="A1078" s="5" t="s">
        <v>381</v>
      </c>
      <c r="B1078" s="24" t="s">
        <v>1451</v>
      </c>
      <c r="C1078" s="26">
        <v>1</v>
      </c>
      <c r="D1078" s="18" t="s">
        <v>1454</v>
      </c>
      <c r="E1078" s="18" t="s">
        <v>257</v>
      </c>
      <c r="F1078" s="18" t="s">
        <v>553</v>
      </c>
      <c r="G1078" s="18" t="s">
        <v>769</v>
      </c>
      <c r="H1078" s="18" t="s">
        <v>770</v>
      </c>
      <c r="I1078" s="18" t="s">
        <v>363</v>
      </c>
      <c r="J1078" s="18" t="s">
        <v>363</v>
      </c>
      <c r="K1078" s="18" t="s">
        <v>363</v>
      </c>
      <c r="L1078" s="18" t="s">
        <v>363</v>
      </c>
      <c r="M1078" s="18" t="s">
        <v>253</v>
      </c>
      <c r="N1078" s="56">
        <v>74</v>
      </c>
      <c r="O1078" s="18" t="s">
        <v>1453</v>
      </c>
      <c r="P1078" s="18" t="s">
        <v>261</v>
      </c>
      <c r="Q1078" s="18" t="s">
        <v>254</v>
      </c>
      <c r="R1078" s="24" t="s">
        <v>257</v>
      </c>
      <c r="S1078" s="24" t="s">
        <v>257</v>
      </c>
      <c r="T1078" s="26" t="s">
        <v>917</v>
      </c>
      <c r="U1078" s="26" t="s">
        <v>595</v>
      </c>
      <c r="V1078" s="26" t="s">
        <v>1455</v>
      </c>
      <c r="W1078" s="26" t="s">
        <v>1456</v>
      </c>
      <c r="X1078" s="18" t="s">
        <v>1454</v>
      </c>
      <c r="Y1078" s="18">
        <v>50</v>
      </c>
      <c r="Z1078" s="18" t="s">
        <v>599</v>
      </c>
      <c r="AA1078" s="18">
        <v>50</v>
      </c>
      <c r="AB1078" s="57" t="s">
        <v>257</v>
      </c>
      <c r="AC1078" s="18" t="s">
        <v>595</v>
      </c>
      <c r="AD1078" s="18" t="s">
        <v>595</v>
      </c>
      <c r="AE1078" s="18" t="s">
        <v>595</v>
      </c>
      <c r="AF1078" s="18" t="s">
        <v>595</v>
      </c>
      <c r="AG1078" s="18" t="s">
        <v>595</v>
      </c>
      <c r="AH1078" s="18" t="s">
        <v>595</v>
      </c>
      <c r="AI1078" s="18" t="s">
        <v>595</v>
      </c>
      <c r="AJ1078" s="18" t="s">
        <v>595</v>
      </c>
      <c r="AK1078" s="18" t="s">
        <v>595</v>
      </c>
      <c r="AL1078" s="18" t="s">
        <v>1457</v>
      </c>
      <c r="AM1078" s="18"/>
      <c r="AN1078" s="18"/>
      <c r="AO1078" s="18"/>
      <c r="AP1078" s="18"/>
      <c r="AQ1078" s="18"/>
      <c r="AR1078" s="18"/>
      <c r="AS1078" s="18"/>
      <c r="AT1078" s="18"/>
      <c r="AU1078" s="18"/>
      <c r="AV1078" s="18"/>
      <c r="AW1078" s="18"/>
      <c r="AX1078" s="18"/>
      <c r="AY1078" s="18"/>
      <c r="AZ1078" s="18"/>
      <c r="BA1078" s="18"/>
      <c r="BB1078" s="18"/>
      <c r="BC1078" s="18"/>
      <c r="BD1078" s="18"/>
      <c r="BE1078" s="18"/>
      <c r="BF1078" s="18"/>
      <c r="BG1078" s="18"/>
      <c r="BH1078" s="18"/>
      <c r="BI1078" s="18"/>
      <c r="BJ1078" s="18"/>
      <c r="BK1078" s="18"/>
      <c r="BL1078" s="18"/>
      <c r="BM1078" s="18"/>
      <c r="BN1078" s="18"/>
      <c r="BO1078" s="18"/>
      <c r="BP1078" s="18"/>
      <c r="BQ1078" s="18"/>
      <c r="BR1078" s="18"/>
      <c r="BS1078" s="18"/>
      <c r="BT1078" s="18"/>
      <c r="BU1078" s="18"/>
      <c r="BV1078" s="18"/>
      <c r="BW1078" s="18"/>
      <c r="BX1078" s="18"/>
      <c r="BY1078" s="18"/>
      <c r="BZ1078" s="18"/>
      <c r="CA1078" s="18"/>
      <c r="CB1078" s="18"/>
      <c r="CC1078" s="18"/>
      <c r="CD1078" s="18"/>
      <c r="CE1078" s="18"/>
      <c r="CF1078" s="18"/>
      <c r="CG1078" s="18"/>
      <c r="CH1078" s="18"/>
      <c r="CI1078" s="18"/>
      <c r="CJ1078" s="18"/>
      <c r="CK1078" s="18"/>
      <c r="CL1078" s="18"/>
      <c r="CM1078" s="18"/>
      <c r="CN1078" s="18"/>
      <c r="CO1078" s="18"/>
      <c r="CP1078" s="18"/>
      <c r="CQ1078" s="18"/>
      <c r="CR1078" s="18"/>
      <c r="CS1078" s="18"/>
      <c r="CT1078" s="18"/>
      <c r="CU1078" s="18"/>
      <c r="CV1078" s="18"/>
      <c r="CW1078" s="18"/>
      <c r="CX1078" s="18"/>
      <c r="CY1078" s="18"/>
      <c r="CZ1078" s="18"/>
      <c r="DA1078" s="18"/>
      <c r="DB1078" s="18"/>
      <c r="DC1078" s="18"/>
      <c r="DD1078" s="18"/>
      <c r="DE1078" s="18"/>
      <c r="DF1078" s="18"/>
      <c r="DG1078" s="18"/>
      <c r="DH1078" s="18"/>
      <c r="DI1078" s="18"/>
      <c r="DJ1078" s="18"/>
      <c r="DK1078" s="18"/>
      <c r="DL1078" s="18"/>
      <c r="DM1078" s="18"/>
      <c r="DN1078" s="18"/>
      <c r="DO1078" s="18"/>
      <c r="DP1078" s="18"/>
      <c r="DQ1078" s="18"/>
      <c r="DR1078" s="18"/>
      <c r="DS1078" s="18"/>
      <c r="DT1078" s="18"/>
      <c r="DU1078" s="18"/>
      <c r="DV1078" s="18"/>
      <c r="DW1078" s="18"/>
      <c r="DX1078" s="18"/>
      <c r="DY1078" s="18"/>
      <c r="DZ1078" s="18"/>
      <c r="EA1078" s="18"/>
      <c r="EB1078" s="18"/>
      <c r="EC1078" s="18"/>
      <c r="ED1078" s="18"/>
      <c r="EE1078" s="18"/>
      <c r="EF1078" s="18"/>
      <c r="EG1078" s="18"/>
      <c r="EH1078" s="18" t="s">
        <v>1458</v>
      </c>
      <c r="EI1078" s="18" cm="1">
        <f t="array" ref="EI1078">IF(SUMPRODUCT(--(DO1078:DS1078&lt;&gt;""))=0, 0,1)</f>
        <v>0</v>
      </c>
      <c r="EJ1078" s="18" cm="1">
        <f t="array" ref="EJ1078">IF(SUMPRODUCT(--(DT1078:EG1078&lt;&gt;""))=0, 0,1)</f>
        <v>0</v>
      </c>
      <c r="EK1078" s="18" cm="1">
        <f t="array" ref="EK1078">IF(SUMPRODUCT(--(EC1078:EG1078&lt;&gt;""))=0, 0,1)</f>
        <v>0</v>
      </c>
      <c r="EL1078" s="18" cm="1">
        <f t="array" ref="EL1078">IF(SUMPRODUCT(--(EE1078:EG1078&lt;&gt;""))=0, 0,1)</f>
        <v>0</v>
      </c>
      <c r="EM1078" s="18">
        <f t="shared" si="235"/>
        <v>0</v>
      </c>
      <c r="EN1078" s="18" t="str">
        <f t="shared" si="236"/>
        <v>NA</v>
      </c>
      <c r="EO1078" s="18" t="str">
        <f t="shared" si="237"/>
        <v>NA</v>
      </c>
      <c r="EP1078" s="18" t="str">
        <f t="shared" si="238"/>
        <v>NA</v>
      </c>
      <c r="EQ1078" s="18" t="str">
        <f t="shared" si="239"/>
        <v>NA</v>
      </c>
      <c r="ER1078" s="58" t="s">
        <v>2080</v>
      </c>
      <c r="ES1078" s="59">
        <v>43692</v>
      </c>
      <c r="ET1078" s="18" t="s">
        <v>1459</v>
      </c>
      <c r="EU1078" s="18" t="s">
        <v>1452</v>
      </c>
    </row>
    <row r="1079" spans="1:151" ht="15.75" customHeight="1" x14ac:dyDescent="0.2">
      <c r="A1079" s="5" t="s">
        <v>381</v>
      </c>
      <c r="B1079" s="24" t="s">
        <v>1451</v>
      </c>
      <c r="C1079" s="26">
        <v>1</v>
      </c>
      <c r="D1079" s="18" t="s">
        <v>1460</v>
      </c>
      <c r="E1079" s="18" t="s">
        <v>257</v>
      </c>
      <c r="F1079" s="18" t="s">
        <v>553</v>
      </c>
      <c r="G1079" s="18" t="s">
        <v>769</v>
      </c>
      <c r="H1079" s="18" t="s">
        <v>770</v>
      </c>
      <c r="I1079" s="18" t="s">
        <v>363</v>
      </c>
      <c r="J1079" s="18" t="s">
        <v>363</v>
      </c>
      <c r="K1079" s="18" t="s">
        <v>363</v>
      </c>
      <c r="L1079" s="18" t="s">
        <v>363</v>
      </c>
      <c r="M1079" s="18" t="s">
        <v>253</v>
      </c>
      <c r="N1079" s="56">
        <v>74</v>
      </c>
      <c r="O1079" s="18" t="s">
        <v>1453</v>
      </c>
      <c r="P1079" s="18" t="s">
        <v>261</v>
      </c>
      <c r="Q1079" s="18" t="s">
        <v>254</v>
      </c>
      <c r="R1079" s="24" t="s">
        <v>257</v>
      </c>
      <c r="S1079" s="24" t="s">
        <v>257</v>
      </c>
      <c r="T1079" s="26" t="s">
        <v>917</v>
      </c>
      <c r="U1079" s="26" t="s">
        <v>595</v>
      </c>
      <c r="V1079" s="26" t="s">
        <v>1455</v>
      </c>
      <c r="W1079" s="26" t="s">
        <v>1456</v>
      </c>
      <c r="X1079" s="18" t="s">
        <v>1460</v>
      </c>
      <c r="Y1079" s="18">
        <v>50</v>
      </c>
      <c r="Z1079" s="18" t="s">
        <v>599</v>
      </c>
      <c r="AA1079" s="18">
        <v>50</v>
      </c>
      <c r="AB1079" s="57" t="s">
        <v>257</v>
      </c>
      <c r="AC1079" s="18" t="s">
        <v>595</v>
      </c>
      <c r="AD1079" s="18" t="s">
        <v>595</v>
      </c>
      <c r="AE1079" s="18" t="s">
        <v>595</v>
      </c>
      <c r="AF1079" s="18" t="s">
        <v>595</v>
      </c>
      <c r="AG1079" s="18" t="s">
        <v>595</v>
      </c>
      <c r="AH1079" s="18" t="s">
        <v>595</v>
      </c>
      <c r="AI1079" s="18" t="s">
        <v>595</v>
      </c>
      <c r="AJ1079" s="18" t="s">
        <v>595</v>
      </c>
      <c r="AK1079" s="18" t="s">
        <v>595</v>
      </c>
      <c r="AL1079" s="18" t="s">
        <v>1457</v>
      </c>
      <c r="AM1079" s="18"/>
      <c r="AN1079" s="18"/>
      <c r="AO1079" s="18"/>
      <c r="AP1079" s="18"/>
      <c r="AQ1079" s="18"/>
      <c r="AR1079" s="18"/>
      <c r="AS1079" s="18"/>
      <c r="AT1079" s="18"/>
      <c r="AU1079" s="18"/>
      <c r="AV1079" s="18"/>
      <c r="AW1079" s="18"/>
      <c r="AX1079" s="18"/>
      <c r="AY1079" s="18"/>
      <c r="AZ1079" s="18"/>
      <c r="BA1079" s="18"/>
      <c r="BB1079" s="18"/>
      <c r="BC1079" s="18"/>
      <c r="BD1079" s="18"/>
      <c r="BE1079" s="18"/>
      <c r="BF1079" s="18"/>
      <c r="BG1079" s="18"/>
      <c r="BH1079" s="18"/>
      <c r="BI1079" s="18"/>
      <c r="BJ1079" s="18"/>
      <c r="BK1079" s="18"/>
      <c r="BL1079" s="18"/>
      <c r="BM1079" s="18"/>
      <c r="BN1079" s="18"/>
      <c r="BO1079" s="18"/>
      <c r="BP1079" s="18"/>
      <c r="BQ1079" s="18"/>
      <c r="BR1079" s="18"/>
      <c r="BS1079" s="18"/>
      <c r="BT1079" s="18"/>
      <c r="BU1079" s="18"/>
      <c r="BV1079" s="18"/>
      <c r="BW1079" s="18"/>
      <c r="BX1079" s="18"/>
      <c r="BY1079" s="18"/>
      <c r="BZ1079" s="18"/>
      <c r="CA1079" s="18"/>
      <c r="CB1079" s="18"/>
      <c r="CC1079" s="18"/>
      <c r="CD1079" s="18"/>
      <c r="CE1079" s="18"/>
      <c r="CF1079" s="18"/>
      <c r="CG1079" s="18"/>
      <c r="CH1079" s="18"/>
      <c r="CI1079" s="18"/>
      <c r="CJ1079" s="18"/>
      <c r="CK1079" s="18"/>
      <c r="CL1079" s="18"/>
      <c r="CM1079" s="18"/>
      <c r="CN1079" s="18"/>
      <c r="CO1079" s="18"/>
      <c r="CP1079" s="18"/>
      <c r="CQ1079" s="18"/>
      <c r="CR1079" s="18"/>
      <c r="CS1079" s="18"/>
      <c r="CT1079" s="18"/>
      <c r="CU1079" s="18"/>
      <c r="CV1079" s="18"/>
      <c r="CW1079" s="18"/>
      <c r="CX1079" s="18"/>
      <c r="CY1079" s="18"/>
      <c r="CZ1079" s="18"/>
      <c r="DA1079" s="18"/>
      <c r="DB1079" s="18"/>
      <c r="DC1079" s="18"/>
      <c r="DD1079" s="18"/>
      <c r="DE1079" s="18"/>
      <c r="DF1079" s="18"/>
      <c r="DG1079" s="18"/>
      <c r="DH1079" s="18"/>
      <c r="DI1079" s="18"/>
      <c r="DJ1079" s="18"/>
      <c r="DK1079" s="18"/>
      <c r="DL1079" s="18"/>
      <c r="DM1079" s="18"/>
      <c r="DN1079" s="18"/>
      <c r="DO1079" s="18"/>
      <c r="DP1079" s="18">
        <v>1</v>
      </c>
      <c r="DQ1079" s="18">
        <v>0</v>
      </c>
      <c r="DR1079" s="18">
        <v>1</v>
      </c>
      <c r="DS1079" s="18"/>
      <c r="DT1079" s="18"/>
      <c r="DU1079" s="18"/>
      <c r="DV1079" s="18"/>
      <c r="DW1079" s="18"/>
      <c r="DX1079" s="18"/>
      <c r="DY1079" s="18"/>
      <c r="DZ1079" s="18"/>
      <c r="EA1079" s="18"/>
      <c r="EB1079" s="18"/>
      <c r="EC1079" s="18"/>
      <c r="ED1079" s="18"/>
      <c r="EE1079" s="18"/>
      <c r="EF1079" s="18"/>
      <c r="EG1079" s="18"/>
      <c r="EH1079" s="18" t="s">
        <v>1458</v>
      </c>
      <c r="EI1079" s="18" cm="1">
        <f t="array" ref="EI1079">IF(SUMPRODUCT(--(DO1079:DS1079&lt;&gt;""))=0, 0,1)</f>
        <v>1</v>
      </c>
      <c r="EJ1079" s="18" cm="1">
        <f t="array" ref="EJ1079">IF(SUMPRODUCT(--(DT1079:EG1079&lt;&gt;""))=0, 0,1)</f>
        <v>0</v>
      </c>
      <c r="EK1079" s="18" cm="1">
        <f t="array" ref="EK1079">IF(SUMPRODUCT(--(EC1079:EG1079&lt;&gt;""))=0, 0,1)</f>
        <v>0</v>
      </c>
      <c r="EL1079" s="18" cm="1">
        <f t="array" ref="EL1079">IF(SUMPRODUCT(--(EE1079:EG1079&lt;&gt;""))=0, 0,1)</f>
        <v>0</v>
      </c>
      <c r="EM1079" s="18">
        <f t="shared" si="235"/>
        <v>1</v>
      </c>
      <c r="EN1079" s="18">
        <f t="shared" si="236"/>
        <v>1</v>
      </c>
      <c r="EO1079" s="18" t="str">
        <f t="shared" si="237"/>
        <v>NA</v>
      </c>
      <c r="EP1079" s="18" t="str">
        <f t="shared" si="238"/>
        <v>NA</v>
      </c>
      <c r="EQ1079" s="18" t="str">
        <f t="shared" si="239"/>
        <v>NA</v>
      </c>
      <c r="ER1079" s="58" t="s">
        <v>2080</v>
      </c>
      <c r="ES1079" s="59">
        <v>43692</v>
      </c>
      <c r="ET1079" s="18" t="s">
        <v>1459</v>
      </c>
      <c r="EU1079" s="18" t="s">
        <v>1452</v>
      </c>
    </row>
    <row r="1080" spans="1:151" ht="15.75" customHeight="1" x14ac:dyDescent="0.2">
      <c r="A1080" s="5" t="s">
        <v>381</v>
      </c>
      <c r="B1080" s="24" t="s">
        <v>1451</v>
      </c>
      <c r="C1080" s="26">
        <v>1</v>
      </c>
      <c r="D1080" s="18" t="s">
        <v>1461</v>
      </c>
      <c r="E1080" s="18" t="s">
        <v>257</v>
      </c>
      <c r="F1080" s="18" t="s">
        <v>553</v>
      </c>
      <c r="G1080" s="18" t="s">
        <v>769</v>
      </c>
      <c r="H1080" s="18" t="s">
        <v>770</v>
      </c>
      <c r="I1080" s="18" t="s">
        <v>363</v>
      </c>
      <c r="J1080" s="18" t="s">
        <v>363</v>
      </c>
      <c r="K1080" s="18" t="s">
        <v>363</v>
      </c>
      <c r="L1080" s="18" t="s">
        <v>363</v>
      </c>
      <c r="M1080" s="18" t="s">
        <v>253</v>
      </c>
      <c r="N1080" s="56">
        <v>74</v>
      </c>
      <c r="O1080" s="18" t="s">
        <v>1453</v>
      </c>
      <c r="P1080" s="18" t="s">
        <v>261</v>
      </c>
      <c r="Q1080" s="18" t="s">
        <v>254</v>
      </c>
      <c r="R1080" s="24" t="s">
        <v>257</v>
      </c>
      <c r="S1080" s="24" t="s">
        <v>257</v>
      </c>
      <c r="T1080" s="26" t="s">
        <v>917</v>
      </c>
      <c r="U1080" s="26" t="s">
        <v>595</v>
      </c>
      <c r="V1080" s="26" t="s">
        <v>1455</v>
      </c>
      <c r="W1080" s="26" t="s">
        <v>1456</v>
      </c>
      <c r="X1080" s="18" t="s">
        <v>1461</v>
      </c>
      <c r="Y1080" s="18">
        <v>50</v>
      </c>
      <c r="Z1080" s="18" t="s">
        <v>599</v>
      </c>
      <c r="AA1080" s="18">
        <v>50</v>
      </c>
      <c r="AB1080" s="57" t="s">
        <v>257</v>
      </c>
      <c r="AC1080" s="18" t="s">
        <v>595</v>
      </c>
      <c r="AD1080" s="18" t="s">
        <v>595</v>
      </c>
      <c r="AE1080" s="18" t="s">
        <v>595</v>
      </c>
      <c r="AF1080" s="18" t="s">
        <v>595</v>
      </c>
      <c r="AG1080" s="18" t="s">
        <v>595</v>
      </c>
      <c r="AH1080" s="18" t="s">
        <v>595</v>
      </c>
      <c r="AI1080" s="18" t="s">
        <v>595</v>
      </c>
      <c r="AJ1080" s="18" t="s">
        <v>595</v>
      </c>
      <c r="AK1080" s="18" t="s">
        <v>595</v>
      </c>
      <c r="AL1080" s="18" t="s">
        <v>1457</v>
      </c>
      <c r="AM1080" s="18"/>
      <c r="AN1080" s="18"/>
      <c r="AO1080" s="18"/>
      <c r="AP1080" s="18"/>
      <c r="AQ1080" s="18"/>
      <c r="AR1080" s="18"/>
      <c r="AS1080" s="18"/>
      <c r="AT1080" s="18"/>
      <c r="AU1080" s="18"/>
      <c r="AV1080" s="18"/>
      <c r="AW1080" s="18"/>
      <c r="AX1080" s="18"/>
      <c r="AY1080" s="18"/>
      <c r="AZ1080" s="18"/>
      <c r="BA1080" s="18"/>
      <c r="BB1080" s="18"/>
      <c r="BC1080" s="18"/>
      <c r="BD1080" s="18"/>
      <c r="BE1080" s="18"/>
      <c r="BF1080" s="18"/>
      <c r="BG1080" s="18"/>
      <c r="BH1080" s="18"/>
      <c r="BI1080" s="18"/>
      <c r="BJ1080" s="18"/>
      <c r="BK1080" s="18"/>
      <c r="BL1080" s="18"/>
      <c r="BM1080" s="18"/>
      <c r="BN1080" s="18"/>
      <c r="BO1080" s="18"/>
      <c r="BP1080" s="18"/>
      <c r="BQ1080" s="18"/>
      <c r="BR1080" s="18"/>
      <c r="BS1080" s="18"/>
      <c r="BT1080" s="18"/>
      <c r="BU1080" s="18"/>
      <c r="BV1080" s="18"/>
      <c r="BW1080" s="18"/>
      <c r="BX1080" s="18"/>
      <c r="BY1080" s="18"/>
      <c r="BZ1080" s="18"/>
      <c r="CA1080" s="18"/>
      <c r="CB1080" s="18"/>
      <c r="CC1080" s="18"/>
      <c r="CD1080" s="18"/>
      <c r="CE1080" s="18"/>
      <c r="CF1080" s="18"/>
      <c r="CG1080" s="18"/>
      <c r="CH1080" s="18"/>
      <c r="CI1080" s="18"/>
      <c r="CJ1080" s="18"/>
      <c r="CK1080" s="18"/>
      <c r="CL1080" s="18"/>
      <c r="CM1080" s="18"/>
      <c r="CN1080" s="18"/>
      <c r="CO1080" s="18"/>
      <c r="CP1080" s="18"/>
      <c r="CQ1080" s="18"/>
      <c r="CR1080" s="18"/>
      <c r="CS1080" s="18"/>
      <c r="CT1080" s="18"/>
      <c r="CU1080" s="18"/>
      <c r="CV1080" s="18"/>
      <c r="CW1080" s="18"/>
      <c r="CX1080" s="18"/>
      <c r="CY1080" s="18"/>
      <c r="CZ1080" s="18"/>
      <c r="DA1080" s="18"/>
      <c r="DB1080" s="18"/>
      <c r="DC1080" s="18"/>
      <c r="DD1080" s="18"/>
      <c r="DE1080" s="18"/>
      <c r="DF1080" s="18"/>
      <c r="DG1080" s="18"/>
      <c r="DH1080" s="18"/>
      <c r="DI1080" s="18"/>
      <c r="DJ1080" s="18"/>
      <c r="DK1080" s="18"/>
      <c r="DL1080" s="18"/>
      <c r="DM1080" s="18"/>
      <c r="DN1080" s="18"/>
      <c r="DO1080" s="18"/>
      <c r="DP1080" s="18">
        <v>1</v>
      </c>
      <c r="DQ1080" s="18">
        <v>0</v>
      </c>
      <c r="DR1080" s="18">
        <v>0</v>
      </c>
      <c r="DS1080" s="18"/>
      <c r="DT1080" s="18"/>
      <c r="DU1080" s="18"/>
      <c r="DV1080" s="18"/>
      <c r="DW1080" s="18"/>
      <c r="DX1080" s="18"/>
      <c r="DY1080" s="18"/>
      <c r="DZ1080" s="18"/>
      <c r="EA1080" s="18"/>
      <c r="EB1080" s="18"/>
      <c r="EC1080" s="18"/>
      <c r="ED1080" s="18"/>
      <c r="EE1080" s="18"/>
      <c r="EF1080" s="18"/>
      <c r="EG1080" s="18"/>
      <c r="EH1080" s="18" t="s">
        <v>1458</v>
      </c>
      <c r="EI1080" s="18" cm="1">
        <f t="array" ref="EI1080">IF(SUMPRODUCT(--(DO1080:DS1080&lt;&gt;""))=0, 0,1)</f>
        <v>1</v>
      </c>
      <c r="EJ1080" s="18" cm="1">
        <f t="array" ref="EJ1080">IF(SUMPRODUCT(--(DT1080:EG1080&lt;&gt;""))=0, 0,1)</f>
        <v>0</v>
      </c>
      <c r="EK1080" s="18" cm="1">
        <f t="array" ref="EK1080">IF(SUMPRODUCT(--(EC1080:EG1080&lt;&gt;""))=0, 0,1)</f>
        <v>0</v>
      </c>
      <c r="EL1080" s="18" cm="1">
        <f t="array" ref="EL1080">IF(SUMPRODUCT(--(EE1080:EG1080&lt;&gt;""))=0, 0,1)</f>
        <v>0</v>
      </c>
      <c r="EM1080" s="18">
        <f t="shared" si="235"/>
        <v>1</v>
      </c>
      <c r="EN1080" s="18">
        <f t="shared" si="236"/>
        <v>1</v>
      </c>
      <c r="EO1080" s="18" t="str">
        <f t="shared" si="237"/>
        <v>NA</v>
      </c>
      <c r="EP1080" s="18" t="str">
        <f t="shared" si="238"/>
        <v>NA</v>
      </c>
      <c r="EQ1080" s="18" t="str">
        <f t="shared" si="239"/>
        <v>NA</v>
      </c>
      <c r="ER1080" s="58" t="s">
        <v>2080</v>
      </c>
      <c r="ES1080" s="59">
        <v>43692</v>
      </c>
      <c r="ET1080" s="18" t="s">
        <v>1459</v>
      </c>
      <c r="EU1080" s="18" t="s">
        <v>1452</v>
      </c>
    </row>
    <row r="1081" spans="1:151" ht="15.75" customHeight="1" x14ac:dyDescent="0.2">
      <c r="A1081" s="5" t="s">
        <v>381</v>
      </c>
      <c r="B1081" s="24" t="s">
        <v>1451</v>
      </c>
      <c r="C1081" s="26">
        <v>1</v>
      </c>
      <c r="D1081" s="18" t="s">
        <v>1462</v>
      </c>
      <c r="E1081" s="18" t="s">
        <v>257</v>
      </c>
      <c r="F1081" s="18" t="s">
        <v>553</v>
      </c>
      <c r="G1081" s="18" t="s">
        <v>769</v>
      </c>
      <c r="H1081" s="18" t="s">
        <v>770</v>
      </c>
      <c r="I1081" s="18" t="s">
        <v>363</v>
      </c>
      <c r="J1081" s="18" t="s">
        <v>363</v>
      </c>
      <c r="K1081" s="18" t="s">
        <v>363</v>
      </c>
      <c r="L1081" s="18" t="s">
        <v>363</v>
      </c>
      <c r="M1081" s="18" t="s">
        <v>253</v>
      </c>
      <c r="N1081" s="56">
        <v>74</v>
      </c>
      <c r="O1081" s="18" t="s">
        <v>1453</v>
      </c>
      <c r="P1081" s="18" t="s">
        <v>261</v>
      </c>
      <c r="Q1081" s="18" t="s">
        <v>254</v>
      </c>
      <c r="R1081" s="24" t="s">
        <v>257</v>
      </c>
      <c r="S1081" s="24" t="s">
        <v>257</v>
      </c>
      <c r="T1081" s="26" t="s">
        <v>917</v>
      </c>
      <c r="U1081" s="26" t="s">
        <v>595</v>
      </c>
      <c r="V1081" s="26" t="s">
        <v>1455</v>
      </c>
      <c r="W1081" s="26" t="s">
        <v>1456</v>
      </c>
      <c r="X1081" s="18" t="s">
        <v>1462</v>
      </c>
      <c r="Y1081" s="18">
        <v>50</v>
      </c>
      <c r="Z1081" s="18" t="s">
        <v>599</v>
      </c>
      <c r="AA1081" s="18">
        <v>50</v>
      </c>
      <c r="AB1081" s="57" t="s">
        <v>257</v>
      </c>
      <c r="AC1081" s="18" t="s">
        <v>595</v>
      </c>
      <c r="AD1081" s="18" t="s">
        <v>595</v>
      </c>
      <c r="AE1081" s="18" t="s">
        <v>595</v>
      </c>
      <c r="AF1081" s="18" t="s">
        <v>595</v>
      </c>
      <c r="AG1081" s="18" t="s">
        <v>595</v>
      </c>
      <c r="AH1081" s="18" t="s">
        <v>595</v>
      </c>
      <c r="AI1081" s="18" t="s">
        <v>595</v>
      </c>
      <c r="AJ1081" s="18" t="s">
        <v>595</v>
      </c>
      <c r="AK1081" s="18" t="s">
        <v>595</v>
      </c>
      <c r="AL1081" s="18" t="s">
        <v>1457</v>
      </c>
      <c r="AM1081" s="18"/>
      <c r="AN1081" s="18"/>
      <c r="AO1081" s="18"/>
      <c r="AP1081" s="18"/>
      <c r="AQ1081" s="18"/>
      <c r="AR1081" s="18"/>
      <c r="AS1081" s="18"/>
      <c r="AT1081" s="18"/>
      <c r="AU1081" s="18"/>
      <c r="AV1081" s="18"/>
      <c r="AW1081" s="18"/>
      <c r="AX1081" s="18"/>
      <c r="AY1081" s="18"/>
      <c r="AZ1081" s="18"/>
      <c r="BA1081" s="18"/>
      <c r="BB1081" s="18"/>
      <c r="BC1081" s="18"/>
      <c r="BD1081" s="18"/>
      <c r="BE1081" s="18"/>
      <c r="BF1081" s="18"/>
      <c r="BG1081" s="18"/>
      <c r="BH1081" s="18"/>
      <c r="BI1081" s="18"/>
      <c r="BJ1081" s="18"/>
      <c r="BK1081" s="18"/>
      <c r="BL1081" s="18"/>
      <c r="BM1081" s="18"/>
      <c r="BN1081" s="18"/>
      <c r="BO1081" s="18"/>
      <c r="BP1081" s="18"/>
      <c r="BQ1081" s="18"/>
      <c r="BR1081" s="18"/>
      <c r="BS1081" s="18"/>
      <c r="BT1081" s="18"/>
      <c r="BU1081" s="18"/>
      <c r="BV1081" s="18"/>
      <c r="BW1081" s="18"/>
      <c r="BX1081" s="18"/>
      <c r="BY1081" s="18"/>
      <c r="BZ1081" s="18"/>
      <c r="CA1081" s="18"/>
      <c r="CB1081" s="18"/>
      <c r="CC1081" s="18"/>
      <c r="CD1081" s="18"/>
      <c r="CE1081" s="18"/>
      <c r="CF1081" s="18"/>
      <c r="CG1081" s="18"/>
      <c r="CH1081" s="18"/>
      <c r="CI1081" s="18"/>
      <c r="CJ1081" s="18"/>
      <c r="CK1081" s="18"/>
      <c r="CL1081" s="18"/>
      <c r="CM1081" s="18"/>
      <c r="CN1081" s="18"/>
      <c r="CO1081" s="18"/>
      <c r="CP1081" s="18"/>
      <c r="CQ1081" s="18"/>
      <c r="CR1081" s="18"/>
      <c r="CS1081" s="18"/>
      <c r="CT1081" s="18"/>
      <c r="CU1081" s="18"/>
      <c r="CV1081" s="18"/>
      <c r="CW1081" s="18"/>
      <c r="CX1081" s="18"/>
      <c r="CY1081" s="18"/>
      <c r="CZ1081" s="18"/>
      <c r="DA1081" s="18"/>
      <c r="DB1081" s="18"/>
      <c r="DC1081" s="18"/>
      <c r="DD1081" s="18"/>
      <c r="DE1081" s="18"/>
      <c r="DF1081" s="18"/>
      <c r="DG1081" s="18"/>
      <c r="DH1081" s="18"/>
      <c r="DI1081" s="18"/>
      <c r="DJ1081" s="18"/>
      <c r="DK1081" s="18"/>
      <c r="DL1081" s="18"/>
      <c r="DM1081" s="18"/>
      <c r="DN1081" s="18"/>
      <c r="DO1081" s="18"/>
      <c r="DP1081" s="18"/>
      <c r="DQ1081" s="18"/>
      <c r="DR1081" s="18">
        <v>0</v>
      </c>
      <c r="DS1081" s="18"/>
      <c r="DT1081" s="18"/>
      <c r="DU1081" s="18"/>
      <c r="DV1081" s="18"/>
      <c r="DW1081" s="18"/>
      <c r="DX1081" s="18"/>
      <c r="DY1081" s="18"/>
      <c r="DZ1081" s="18"/>
      <c r="EA1081" s="18"/>
      <c r="EB1081" s="18"/>
      <c r="EC1081" s="18"/>
      <c r="ED1081" s="18"/>
      <c r="EE1081" s="18"/>
      <c r="EF1081" s="18"/>
      <c r="EG1081" s="18"/>
      <c r="EH1081" s="18" t="s">
        <v>1458</v>
      </c>
      <c r="EI1081" s="18" cm="1">
        <f t="array" ref="EI1081">IF(SUMPRODUCT(--(DO1081:DS1081&lt;&gt;""))=0, 0,1)</f>
        <v>1</v>
      </c>
      <c r="EJ1081" s="18" cm="1">
        <f t="array" ref="EJ1081">IF(SUMPRODUCT(--(DT1081:EG1081&lt;&gt;""))=0, 0,1)</f>
        <v>0</v>
      </c>
      <c r="EK1081" s="18" cm="1">
        <f t="array" ref="EK1081">IF(SUMPRODUCT(--(EC1081:EG1081&lt;&gt;""))=0, 0,1)</f>
        <v>0</v>
      </c>
      <c r="EL1081" s="18" cm="1">
        <f t="array" ref="EL1081">IF(SUMPRODUCT(--(EE1081:EG1081&lt;&gt;""))=0, 0,1)</f>
        <v>0</v>
      </c>
      <c r="EM1081" s="18">
        <f t="shared" si="235"/>
        <v>0</v>
      </c>
      <c r="EN1081" s="18">
        <f t="shared" si="236"/>
        <v>0</v>
      </c>
      <c r="EO1081" s="18" t="str">
        <f t="shared" si="237"/>
        <v>NA</v>
      </c>
      <c r="EP1081" s="18" t="str">
        <f t="shared" si="238"/>
        <v>NA</v>
      </c>
      <c r="EQ1081" s="18" t="str">
        <f t="shared" si="239"/>
        <v>NA</v>
      </c>
      <c r="ER1081" s="58" t="s">
        <v>2080</v>
      </c>
      <c r="ES1081" s="59">
        <v>43692</v>
      </c>
      <c r="ET1081" s="18" t="s">
        <v>1459</v>
      </c>
      <c r="EU1081" s="18" t="s">
        <v>1452</v>
      </c>
    </row>
    <row r="1082" spans="1:151" ht="15.75" customHeight="1" x14ac:dyDescent="0.2">
      <c r="A1082" s="5" t="s">
        <v>381</v>
      </c>
      <c r="B1082" s="24" t="s">
        <v>1451</v>
      </c>
      <c r="C1082" s="26">
        <v>1</v>
      </c>
      <c r="D1082" s="18" t="s">
        <v>1454</v>
      </c>
      <c r="E1082" s="18" t="s">
        <v>257</v>
      </c>
      <c r="F1082" s="18" t="s">
        <v>553</v>
      </c>
      <c r="G1082" s="18" t="s">
        <v>745</v>
      </c>
      <c r="H1082" s="18" t="s">
        <v>1472</v>
      </c>
      <c r="I1082" s="18" t="s">
        <v>363</v>
      </c>
      <c r="J1082" s="18" t="s">
        <v>363</v>
      </c>
      <c r="K1082" s="18" t="s">
        <v>363</v>
      </c>
      <c r="L1082" s="18" t="s">
        <v>363</v>
      </c>
      <c r="M1082" s="18" t="s">
        <v>253</v>
      </c>
      <c r="N1082" s="56">
        <v>74</v>
      </c>
      <c r="O1082" s="18" t="s">
        <v>1453</v>
      </c>
      <c r="P1082" s="18" t="s">
        <v>261</v>
      </c>
      <c r="Q1082" s="18" t="s">
        <v>254</v>
      </c>
      <c r="R1082" s="24" t="s">
        <v>257</v>
      </c>
      <c r="S1082" s="24" t="s">
        <v>257</v>
      </c>
      <c r="T1082" s="26" t="s">
        <v>917</v>
      </c>
      <c r="U1082" s="26" t="s">
        <v>595</v>
      </c>
      <c r="V1082" s="26" t="s">
        <v>1455</v>
      </c>
      <c r="W1082" s="26" t="s">
        <v>1456</v>
      </c>
      <c r="X1082" s="18" t="s">
        <v>1454</v>
      </c>
      <c r="Y1082" s="18">
        <v>50</v>
      </c>
      <c r="Z1082" s="18" t="s">
        <v>599</v>
      </c>
      <c r="AA1082" s="18">
        <v>50</v>
      </c>
      <c r="AB1082" s="57" t="s">
        <v>257</v>
      </c>
      <c r="AC1082" s="18" t="s">
        <v>595</v>
      </c>
      <c r="AD1082" s="18" t="s">
        <v>595</v>
      </c>
      <c r="AE1082" s="18" t="s">
        <v>595</v>
      </c>
      <c r="AF1082" s="18" t="s">
        <v>595</v>
      </c>
      <c r="AG1082" s="18" t="s">
        <v>595</v>
      </c>
      <c r="AH1082" s="18" t="s">
        <v>595</v>
      </c>
      <c r="AI1082" s="18" t="s">
        <v>595</v>
      </c>
      <c r="AJ1082" s="18" t="s">
        <v>595</v>
      </c>
      <c r="AK1082" s="18" t="s">
        <v>595</v>
      </c>
      <c r="AL1082" s="18" t="s">
        <v>1457</v>
      </c>
      <c r="AM1082" s="18"/>
      <c r="AN1082" s="18"/>
      <c r="AO1082" s="18"/>
      <c r="AP1082" s="18"/>
      <c r="AQ1082" s="18"/>
      <c r="AR1082" s="18"/>
      <c r="AS1082" s="18"/>
      <c r="AT1082" s="18"/>
      <c r="AU1082" s="18"/>
      <c r="AV1082" s="18"/>
      <c r="AW1082" s="18"/>
      <c r="AX1082" s="18"/>
      <c r="AY1082" s="18"/>
      <c r="AZ1082" s="18"/>
      <c r="BA1082" s="18"/>
      <c r="BB1082" s="18"/>
      <c r="BC1082" s="18"/>
      <c r="BD1082" s="18"/>
      <c r="BE1082" s="18"/>
      <c r="BF1082" s="18"/>
      <c r="BG1082" s="18"/>
      <c r="BH1082" s="18"/>
      <c r="BI1082" s="18"/>
      <c r="BJ1082" s="18"/>
      <c r="BK1082" s="18"/>
      <c r="BL1082" s="18"/>
      <c r="BM1082" s="18"/>
      <c r="BN1082" s="18"/>
      <c r="BO1082" s="18"/>
      <c r="BP1082" s="18"/>
      <c r="BQ1082" s="18"/>
      <c r="BR1082" s="18"/>
      <c r="BS1082" s="18"/>
      <c r="BT1082" s="18"/>
      <c r="BU1082" s="18"/>
      <c r="BV1082" s="18"/>
      <c r="BW1082" s="18"/>
      <c r="BX1082" s="18"/>
      <c r="BY1082" s="18"/>
      <c r="BZ1082" s="18"/>
      <c r="CA1082" s="18"/>
      <c r="CB1082" s="18"/>
      <c r="CC1082" s="18"/>
      <c r="CD1082" s="18"/>
      <c r="CE1082" s="18"/>
      <c r="CF1082" s="18"/>
      <c r="CG1082" s="18"/>
      <c r="CH1082" s="18"/>
      <c r="CI1082" s="18"/>
      <c r="CJ1082" s="18"/>
      <c r="CK1082" s="18"/>
      <c r="CL1082" s="18"/>
      <c r="CM1082" s="18"/>
      <c r="CN1082" s="18"/>
      <c r="CO1082" s="18"/>
      <c r="CP1082" s="18"/>
      <c r="CQ1082" s="18"/>
      <c r="CR1082" s="18"/>
      <c r="CS1082" s="18"/>
      <c r="CT1082" s="18"/>
      <c r="CU1082" s="18"/>
      <c r="CV1082" s="18"/>
      <c r="CW1082" s="18"/>
      <c r="CX1082" s="18"/>
      <c r="CY1082" s="18"/>
      <c r="CZ1082" s="18"/>
      <c r="DA1082" s="18"/>
      <c r="DB1082" s="18"/>
      <c r="DC1082" s="18"/>
      <c r="DD1082" s="18"/>
      <c r="DE1082" s="18"/>
      <c r="DF1082" s="18"/>
      <c r="DG1082" s="18"/>
      <c r="DH1082" s="18"/>
      <c r="DI1082" s="18"/>
      <c r="DJ1082" s="18"/>
      <c r="DK1082" s="18"/>
      <c r="DL1082" s="18"/>
      <c r="DM1082" s="18"/>
      <c r="DN1082" s="18"/>
      <c r="DO1082" s="18"/>
      <c r="DP1082" s="18">
        <v>1</v>
      </c>
      <c r="DQ1082" s="18">
        <v>0</v>
      </c>
      <c r="DR1082" s="18">
        <v>1</v>
      </c>
      <c r="DS1082" s="18"/>
      <c r="DT1082" s="18"/>
      <c r="DU1082" s="18"/>
      <c r="DV1082" s="18"/>
      <c r="DW1082" s="18"/>
      <c r="DX1082" s="18"/>
      <c r="DY1082" s="18"/>
      <c r="DZ1082" s="18"/>
      <c r="EA1082" s="18"/>
      <c r="EB1082" s="18"/>
      <c r="EC1082" s="18"/>
      <c r="ED1082" s="18"/>
      <c r="EE1082" s="18"/>
      <c r="EF1082" s="18"/>
      <c r="EG1082" s="18"/>
      <c r="EH1082" s="18" t="s">
        <v>1458</v>
      </c>
      <c r="EI1082" s="18" cm="1">
        <f t="array" ref="EI1082">IF(SUMPRODUCT(--(DO1082:DS1082&lt;&gt;""))=0, 0,1)</f>
        <v>1</v>
      </c>
      <c r="EJ1082" s="18" cm="1">
        <f t="array" ref="EJ1082">IF(SUMPRODUCT(--(DT1082:EG1082&lt;&gt;""))=0, 0,1)</f>
        <v>0</v>
      </c>
      <c r="EK1082" s="18" cm="1">
        <f t="array" ref="EK1082">IF(SUMPRODUCT(--(EC1082:EG1082&lt;&gt;""))=0, 0,1)</f>
        <v>0</v>
      </c>
      <c r="EL1082" s="18" cm="1">
        <f t="array" ref="EL1082">IF(SUMPRODUCT(--(EE1082:EG1082&lt;&gt;""))=0, 0,1)</f>
        <v>0</v>
      </c>
      <c r="EM1082" s="18">
        <f t="shared" si="235"/>
        <v>1</v>
      </c>
      <c r="EN1082" s="18">
        <f t="shared" si="236"/>
        <v>1</v>
      </c>
      <c r="EO1082" s="18" t="str">
        <f t="shared" si="237"/>
        <v>NA</v>
      </c>
      <c r="EP1082" s="18" t="str">
        <f t="shared" si="238"/>
        <v>NA</v>
      </c>
      <c r="EQ1082" s="18" t="str">
        <f t="shared" si="239"/>
        <v>NA</v>
      </c>
      <c r="ER1082" s="58" t="s">
        <v>2080</v>
      </c>
      <c r="ES1082" s="59">
        <v>43692</v>
      </c>
      <c r="ET1082" s="18" t="s">
        <v>1459</v>
      </c>
      <c r="EU1082" s="18" t="s">
        <v>1452</v>
      </c>
    </row>
    <row r="1083" spans="1:151" ht="15.75" customHeight="1" x14ac:dyDescent="0.2">
      <c r="A1083" s="5" t="s">
        <v>381</v>
      </c>
      <c r="B1083" s="24" t="s">
        <v>1451</v>
      </c>
      <c r="C1083" s="26">
        <v>1</v>
      </c>
      <c r="D1083" s="18" t="s">
        <v>1460</v>
      </c>
      <c r="E1083" s="18" t="s">
        <v>257</v>
      </c>
      <c r="F1083" s="18" t="s">
        <v>553</v>
      </c>
      <c r="G1083" s="18" t="s">
        <v>745</v>
      </c>
      <c r="H1083" s="18" t="s">
        <v>1472</v>
      </c>
      <c r="I1083" s="18" t="s">
        <v>363</v>
      </c>
      <c r="J1083" s="18" t="s">
        <v>363</v>
      </c>
      <c r="K1083" s="18" t="s">
        <v>363</v>
      </c>
      <c r="L1083" s="18" t="s">
        <v>363</v>
      </c>
      <c r="M1083" s="18" t="s">
        <v>253</v>
      </c>
      <c r="N1083" s="56">
        <v>74</v>
      </c>
      <c r="O1083" s="18" t="s">
        <v>1453</v>
      </c>
      <c r="P1083" s="18" t="s">
        <v>261</v>
      </c>
      <c r="Q1083" s="18" t="s">
        <v>254</v>
      </c>
      <c r="R1083" s="24" t="s">
        <v>257</v>
      </c>
      <c r="S1083" s="24" t="s">
        <v>257</v>
      </c>
      <c r="T1083" s="26" t="s">
        <v>917</v>
      </c>
      <c r="U1083" s="26" t="s">
        <v>595</v>
      </c>
      <c r="V1083" s="26" t="s">
        <v>1455</v>
      </c>
      <c r="W1083" s="26" t="s">
        <v>1456</v>
      </c>
      <c r="X1083" s="18" t="s">
        <v>1460</v>
      </c>
      <c r="Y1083" s="18">
        <v>50</v>
      </c>
      <c r="Z1083" s="18" t="s">
        <v>599</v>
      </c>
      <c r="AA1083" s="18">
        <v>50</v>
      </c>
      <c r="AB1083" s="57" t="s">
        <v>257</v>
      </c>
      <c r="AC1083" s="18" t="s">
        <v>595</v>
      </c>
      <c r="AD1083" s="18" t="s">
        <v>595</v>
      </c>
      <c r="AE1083" s="18" t="s">
        <v>595</v>
      </c>
      <c r="AF1083" s="18" t="s">
        <v>595</v>
      </c>
      <c r="AG1083" s="18" t="s">
        <v>595</v>
      </c>
      <c r="AH1083" s="18" t="s">
        <v>595</v>
      </c>
      <c r="AI1083" s="18" t="s">
        <v>595</v>
      </c>
      <c r="AJ1083" s="18" t="s">
        <v>595</v>
      </c>
      <c r="AK1083" s="18" t="s">
        <v>595</v>
      </c>
      <c r="AL1083" s="18" t="s">
        <v>1457</v>
      </c>
      <c r="AM1083" s="18"/>
      <c r="AN1083" s="18"/>
      <c r="AO1083" s="18"/>
      <c r="AP1083" s="18"/>
      <c r="AQ1083" s="18"/>
      <c r="AR1083" s="18"/>
      <c r="AS1083" s="18"/>
      <c r="AT1083" s="18"/>
      <c r="AU1083" s="18"/>
      <c r="AV1083" s="18"/>
      <c r="AW1083" s="18"/>
      <c r="AX1083" s="18"/>
      <c r="AY1083" s="18"/>
      <c r="AZ1083" s="18"/>
      <c r="BA1083" s="18"/>
      <c r="BB1083" s="18"/>
      <c r="BC1083" s="18"/>
      <c r="BD1083" s="18"/>
      <c r="BE1083" s="18"/>
      <c r="BF1083" s="18"/>
      <c r="BG1083" s="18"/>
      <c r="BH1083" s="18"/>
      <c r="BI1083" s="18"/>
      <c r="BJ1083" s="18"/>
      <c r="BK1083" s="18"/>
      <c r="BL1083" s="18"/>
      <c r="BM1083" s="18"/>
      <c r="BN1083" s="18"/>
      <c r="BO1083" s="18"/>
      <c r="BP1083" s="18"/>
      <c r="BQ1083" s="18"/>
      <c r="BR1083" s="18"/>
      <c r="BS1083" s="18"/>
      <c r="BT1083" s="18"/>
      <c r="BU1083" s="18"/>
      <c r="BV1083" s="18"/>
      <c r="BW1083" s="18"/>
      <c r="BX1083" s="18"/>
      <c r="BY1083" s="18"/>
      <c r="BZ1083" s="18"/>
      <c r="CA1083" s="18"/>
      <c r="CB1083" s="18"/>
      <c r="CC1083" s="18"/>
      <c r="CD1083" s="18"/>
      <c r="CE1083" s="18"/>
      <c r="CF1083" s="18"/>
      <c r="CG1083" s="18"/>
      <c r="CH1083" s="18"/>
      <c r="CI1083" s="18"/>
      <c r="CJ1083" s="18"/>
      <c r="CK1083" s="18"/>
      <c r="CL1083" s="18"/>
      <c r="CM1083" s="18"/>
      <c r="CN1083" s="18"/>
      <c r="CO1083" s="18"/>
      <c r="CP1083" s="18"/>
      <c r="CQ1083" s="18"/>
      <c r="CR1083" s="18"/>
      <c r="CS1083" s="18"/>
      <c r="CT1083" s="18"/>
      <c r="CU1083" s="18"/>
      <c r="CV1083" s="18"/>
      <c r="CW1083" s="18"/>
      <c r="CX1083" s="18"/>
      <c r="CY1083" s="18"/>
      <c r="CZ1083" s="18"/>
      <c r="DA1083" s="18"/>
      <c r="DB1083" s="18"/>
      <c r="DC1083" s="18"/>
      <c r="DD1083" s="18"/>
      <c r="DE1083" s="18"/>
      <c r="DF1083" s="18"/>
      <c r="DG1083" s="18"/>
      <c r="DH1083" s="18"/>
      <c r="DI1083" s="18"/>
      <c r="DJ1083" s="18"/>
      <c r="DK1083" s="18"/>
      <c r="DL1083" s="18"/>
      <c r="DM1083" s="18"/>
      <c r="DN1083" s="18"/>
      <c r="DO1083" s="18"/>
      <c r="DP1083" s="18">
        <v>1</v>
      </c>
      <c r="DQ1083" s="18">
        <v>0</v>
      </c>
      <c r="DR1083" s="18">
        <v>1</v>
      </c>
      <c r="DS1083" s="18"/>
      <c r="DT1083" s="18"/>
      <c r="DU1083" s="18"/>
      <c r="DV1083" s="18"/>
      <c r="DW1083" s="18"/>
      <c r="DX1083" s="18"/>
      <c r="DY1083" s="18"/>
      <c r="DZ1083" s="18"/>
      <c r="EA1083" s="18"/>
      <c r="EB1083" s="18"/>
      <c r="EC1083" s="18"/>
      <c r="ED1083" s="18"/>
      <c r="EE1083" s="18"/>
      <c r="EF1083" s="18"/>
      <c r="EG1083" s="18"/>
      <c r="EH1083" s="18" t="s">
        <v>1458</v>
      </c>
      <c r="EI1083" s="18" cm="1">
        <f t="array" ref="EI1083">IF(SUMPRODUCT(--(DO1083:DS1083&lt;&gt;""))=0, 0,1)</f>
        <v>1</v>
      </c>
      <c r="EJ1083" s="18" cm="1">
        <f t="array" ref="EJ1083">IF(SUMPRODUCT(--(DT1083:EG1083&lt;&gt;""))=0, 0,1)</f>
        <v>0</v>
      </c>
      <c r="EK1083" s="18" cm="1">
        <f t="array" ref="EK1083">IF(SUMPRODUCT(--(EC1083:EG1083&lt;&gt;""))=0, 0,1)</f>
        <v>0</v>
      </c>
      <c r="EL1083" s="18" cm="1">
        <f t="array" ref="EL1083">IF(SUMPRODUCT(--(EE1083:EG1083&lt;&gt;""))=0, 0,1)</f>
        <v>0</v>
      </c>
      <c r="EM1083" s="18">
        <f t="shared" si="235"/>
        <v>1</v>
      </c>
      <c r="EN1083" s="18">
        <f t="shared" si="236"/>
        <v>1</v>
      </c>
      <c r="EO1083" s="18" t="str">
        <f t="shared" si="237"/>
        <v>NA</v>
      </c>
      <c r="EP1083" s="18" t="str">
        <f t="shared" si="238"/>
        <v>NA</v>
      </c>
      <c r="EQ1083" s="18" t="str">
        <f t="shared" si="239"/>
        <v>NA</v>
      </c>
      <c r="ER1083" s="58" t="s">
        <v>2080</v>
      </c>
      <c r="ES1083" s="59">
        <v>43692</v>
      </c>
      <c r="ET1083" s="18" t="s">
        <v>1459</v>
      </c>
      <c r="EU1083" s="18" t="s">
        <v>1452</v>
      </c>
    </row>
    <row r="1084" spans="1:151" ht="15.75" customHeight="1" x14ac:dyDescent="0.2">
      <c r="A1084" s="5" t="s">
        <v>381</v>
      </c>
      <c r="B1084" s="24" t="s">
        <v>1451</v>
      </c>
      <c r="C1084" s="26">
        <v>1</v>
      </c>
      <c r="D1084" s="18" t="s">
        <v>1461</v>
      </c>
      <c r="E1084" s="18" t="s">
        <v>257</v>
      </c>
      <c r="F1084" s="18" t="s">
        <v>553</v>
      </c>
      <c r="G1084" s="18" t="s">
        <v>745</v>
      </c>
      <c r="H1084" s="18" t="s">
        <v>1472</v>
      </c>
      <c r="I1084" s="18" t="s">
        <v>363</v>
      </c>
      <c r="J1084" s="18" t="s">
        <v>363</v>
      </c>
      <c r="K1084" s="18" t="s">
        <v>363</v>
      </c>
      <c r="L1084" s="18" t="s">
        <v>363</v>
      </c>
      <c r="M1084" s="18" t="s">
        <v>253</v>
      </c>
      <c r="N1084" s="56">
        <v>74</v>
      </c>
      <c r="O1084" s="18" t="s">
        <v>1453</v>
      </c>
      <c r="P1084" s="18" t="s">
        <v>261</v>
      </c>
      <c r="Q1084" s="18" t="s">
        <v>254</v>
      </c>
      <c r="R1084" s="24" t="s">
        <v>257</v>
      </c>
      <c r="S1084" s="24" t="s">
        <v>257</v>
      </c>
      <c r="T1084" s="26" t="s">
        <v>917</v>
      </c>
      <c r="U1084" s="26" t="s">
        <v>595</v>
      </c>
      <c r="V1084" s="26" t="s">
        <v>1455</v>
      </c>
      <c r="W1084" s="26" t="s">
        <v>1456</v>
      </c>
      <c r="X1084" s="18" t="s">
        <v>1461</v>
      </c>
      <c r="Y1084" s="18">
        <v>50</v>
      </c>
      <c r="Z1084" s="18" t="s">
        <v>599</v>
      </c>
      <c r="AA1084" s="18">
        <v>50</v>
      </c>
      <c r="AB1084" s="57" t="s">
        <v>257</v>
      </c>
      <c r="AC1084" s="18" t="s">
        <v>595</v>
      </c>
      <c r="AD1084" s="18" t="s">
        <v>595</v>
      </c>
      <c r="AE1084" s="18" t="s">
        <v>595</v>
      </c>
      <c r="AF1084" s="18" t="s">
        <v>595</v>
      </c>
      <c r="AG1084" s="18" t="s">
        <v>595</v>
      </c>
      <c r="AH1084" s="18" t="s">
        <v>595</v>
      </c>
      <c r="AI1084" s="18" t="s">
        <v>595</v>
      </c>
      <c r="AJ1084" s="18" t="s">
        <v>595</v>
      </c>
      <c r="AK1084" s="18" t="s">
        <v>595</v>
      </c>
      <c r="AL1084" s="18" t="s">
        <v>1457</v>
      </c>
      <c r="AM1084" s="18"/>
      <c r="AN1084" s="18"/>
      <c r="AO1084" s="18"/>
      <c r="AP1084" s="18"/>
      <c r="AQ1084" s="18"/>
      <c r="AR1084" s="18"/>
      <c r="AS1084" s="18"/>
      <c r="AT1084" s="18"/>
      <c r="AU1084" s="18"/>
      <c r="AV1084" s="18"/>
      <c r="AW1084" s="18"/>
      <c r="AX1084" s="18"/>
      <c r="AY1084" s="18"/>
      <c r="AZ1084" s="18"/>
      <c r="BA1084" s="18"/>
      <c r="BB1084" s="18"/>
      <c r="BC1084" s="18"/>
      <c r="BD1084" s="18"/>
      <c r="BE1084" s="18"/>
      <c r="BF1084" s="18"/>
      <c r="BG1084" s="18"/>
      <c r="BH1084" s="18"/>
      <c r="BI1084" s="18"/>
      <c r="BJ1084" s="18"/>
      <c r="BK1084" s="18"/>
      <c r="BL1084" s="18"/>
      <c r="BM1084" s="18"/>
      <c r="BN1084" s="18"/>
      <c r="BO1084" s="18"/>
      <c r="BP1084" s="18"/>
      <c r="BQ1084" s="18"/>
      <c r="BR1084" s="18"/>
      <c r="BS1084" s="18"/>
      <c r="BT1084" s="18"/>
      <c r="BU1084" s="18"/>
      <c r="BV1084" s="18"/>
      <c r="BW1084" s="18"/>
      <c r="BX1084" s="18"/>
      <c r="BY1084" s="18"/>
      <c r="BZ1084" s="18"/>
      <c r="CA1084" s="18"/>
      <c r="CB1084" s="18"/>
      <c r="CC1084" s="18"/>
      <c r="CD1084" s="18"/>
      <c r="CE1084" s="18"/>
      <c r="CF1084" s="18"/>
      <c r="CG1084" s="18"/>
      <c r="CH1084" s="18"/>
      <c r="CI1084" s="18"/>
      <c r="CJ1084" s="18"/>
      <c r="CK1084" s="18"/>
      <c r="CL1084" s="18"/>
      <c r="CM1084" s="18"/>
      <c r="CN1084" s="18"/>
      <c r="CO1084" s="18"/>
      <c r="CP1084" s="18"/>
      <c r="CQ1084" s="18"/>
      <c r="CR1084" s="18"/>
      <c r="CS1084" s="18"/>
      <c r="CT1084" s="18"/>
      <c r="CU1084" s="18"/>
      <c r="CV1084" s="18"/>
      <c r="CW1084" s="18"/>
      <c r="CX1084" s="18"/>
      <c r="CY1084" s="18"/>
      <c r="CZ1084" s="18"/>
      <c r="DA1084" s="18"/>
      <c r="DB1084" s="18"/>
      <c r="DC1084" s="18"/>
      <c r="DD1084" s="18"/>
      <c r="DE1084" s="18"/>
      <c r="DF1084" s="18"/>
      <c r="DG1084" s="18"/>
      <c r="DH1084" s="18"/>
      <c r="DI1084" s="18"/>
      <c r="DJ1084" s="18"/>
      <c r="DK1084" s="18"/>
      <c r="DL1084" s="18"/>
      <c r="DM1084" s="18"/>
      <c r="DN1084" s="18"/>
      <c r="DO1084" s="18"/>
      <c r="DP1084" s="18">
        <v>1</v>
      </c>
      <c r="DQ1084" s="18">
        <v>0</v>
      </c>
      <c r="DR1084" s="18">
        <v>0</v>
      </c>
      <c r="DS1084" s="18"/>
      <c r="DT1084" s="18"/>
      <c r="DU1084" s="18"/>
      <c r="DV1084" s="18"/>
      <c r="DW1084" s="18"/>
      <c r="DX1084" s="18"/>
      <c r="DY1084" s="18"/>
      <c r="DZ1084" s="18"/>
      <c r="EA1084" s="18"/>
      <c r="EB1084" s="18"/>
      <c r="EC1084" s="18"/>
      <c r="ED1084" s="18"/>
      <c r="EE1084" s="18"/>
      <c r="EF1084" s="18"/>
      <c r="EG1084" s="18"/>
      <c r="EH1084" s="18" t="s">
        <v>1458</v>
      </c>
      <c r="EI1084" s="18" cm="1">
        <f t="array" ref="EI1084">IF(SUMPRODUCT(--(DO1084:DS1084&lt;&gt;""))=0, 0,1)</f>
        <v>1</v>
      </c>
      <c r="EJ1084" s="18" cm="1">
        <f t="array" ref="EJ1084">IF(SUMPRODUCT(--(DT1084:EG1084&lt;&gt;""))=0, 0,1)</f>
        <v>0</v>
      </c>
      <c r="EK1084" s="18" cm="1">
        <f t="array" ref="EK1084">IF(SUMPRODUCT(--(EC1084:EG1084&lt;&gt;""))=0, 0,1)</f>
        <v>0</v>
      </c>
      <c r="EL1084" s="18" cm="1">
        <f t="array" ref="EL1084">IF(SUMPRODUCT(--(EE1084:EG1084&lt;&gt;""))=0, 0,1)</f>
        <v>0</v>
      </c>
      <c r="EM1084" s="18">
        <f t="shared" si="235"/>
        <v>1</v>
      </c>
      <c r="EN1084" s="18">
        <f t="shared" si="236"/>
        <v>1</v>
      </c>
      <c r="EO1084" s="18" t="str">
        <f t="shared" si="237"/>
        <v>NA</v>
      </c>
      <c r="EP1084" s="18" t="str">
        <f t="shared" si="238"/>
        <v>NA</v>
      </c>
      <c r="EQ1084" s="18" t="str">
        <f t="shared" si="239"/>
        <v>NA</v>
      </c>
      <c r="ER1084" s="58" t="s">
        <v>2080</v>
      </c>
      <c r="ES1084" s="59">
        <v>43692</v>
      </c>
      <c r="ET1084" s="18" t="s">
        <v>1459</v>
      </c>
      <c r="EU1084" s="18" t="s">
        <v>1452</v>
      </c>
    </row>
    <row r="1085" spans="1:151" ht="15.75" customHeight="1" x14ac:dyDescent="0.2">
      <c r="A1085" s="5" t="s">
        <v>381</v>
      </c>
      <c r="B1085" s="24" t="s">
        <v>1451</v>
      </c>
      <c r="C1085" s="26">
        <v>1</v>
      </c>
      <c r="D1085" s="18" t="s">
        <v>1462</v>
      </c>
      <c r="E1085" s="18" t="s">
        <v>257</v>
      </c>
      <c r="F1085" s="18" t="s">
        <v>553</v>
      </c>
      <c r="G1085" s="18" t="s">
        <v>745</v>
      </c>
      <c r="H1085" s="18" t="s">
        <v>1472</v>
      </c>
      <c r="I1085" s="18" t="s">
        <v>363</v>
      </c>
      <c r="J1085" s="18" t="s">
        <v>363</v>
      </c>
      <c r="K1085" s="18" t="s">
        <v>363</v>
      </c>
      <c r="L1085" s="18" t="s">
        <v>363</v>
      </c>
      <c r="M1085" s="18" t="s">
        <v>253</v>
      </c>
      <c r="N1085" s="56">
        <v>74</v>
      </c>
      <c r="O1085" s="18" t="s">
        <v>1453</v>
      </c>
      <c r="P1085" s="18" t="s">
        <v>261</v>
      </c>
      <c r="Q1085" s="18" t="s">
        <v>254</v>
      </c>
      <c r="R1085" s="24" t="s">
        <v>257</v>
      </c>
      <c r="S1085" s="24" t="s">
        <v>257</v>
      </c>
      <c r="T1085" s="26" t="s">
        <v>917</v>
      </c>
      <c r="U1085" s="26" t="s">
        <v>595</v>
      </c>
      <c r="V1085" s="26" t="s">
        <v>1455</v>
      </c>
      <c r="W1085" s="26" t="s">
        <v>1456</v>
      </c>
      <c r="X1085" s="18" t="s">
        <v>1462</v>
      </c>
      <c r="Y1085" s="18">
        <v>50</v>
      </c>
      <c r="Z1085" s="18" t="s">
        <v>599</v>
      </c>
      <c r="AA1085" s="18">
        <v>50</v>
      </c>
      <c r="AB1085" s="57" t="s">
        <v>257</v>
      </c>
      <c r="AC1085" s="18" t="s">
        <v>595</v>
      </c>
      <c r="AD1085" s="18" t="s">
        <v>595</v>
      </c>
      <c r="AE1085" s="18" t="s">
        <v>595</v>
      </c>
      <c r="AF1085" s="18" t="s">
        <v>595</v>
      </c>
      <c r="AG1085" s="18" t="s">
        <v>595</v>
      </c>
      <c r="AH1085" s="18" t="s">
        <v>595</v>
      </c>
      <c r="AI1085" s="18" t="s">
        <v>595</v>
      </c>
      <c r="AJ1085" s="18" t="s">
        <v>595</v>
      </c>
      <c r="AK1085" s="18" t="s">
        <v>595</v>
      </c>
      <c r="AL1085" s="18" t="s">
        <v>1457</v>
      </c>
      <c r="AM1085" s="18"/>
      <c r="AN1085" s="18"/>
      <c r="AO1085" s="18"/>
      <c r="AP1085" s="18"/>
      <c r="AQ1085" s="18"/>
      <c r="AR1085" s="18"/>
      <c r="AS1085" s="18"/>
      <c r="AT1085" s="18"/>
      <c r="AU1085" s="18"/>
      <c r="AV1085" s="18"/>
      <c r="AW1085" s="18"/>
      <c r="AX1085" s="18"/>
      <c r="AY1085" s="18"/>
      <c r="AZ1085" s="18"/>
      <c r="BA1085" s="18"/>
      <c r="BB1085" s="18"/>
      <c r="BC1085" s="18"/>
      <c r="BD1085" s="18"/>
      <c r="BE1085" s="18"/>
      <c r="BF1085" s="18"/>
      <c r="BG1085" s="18"/>
      <c r="BH1085" s="18"/>
      <c r="BI1085" s="18"/>
      <c r="BJ1085" s="18"/>
      <c r="BK1085" s="18"/>
      <c r="BL1085" s="18"/>
      <c r="BM1085" s="18"/>
      <c r="BN1085" s="18"/>
      <c r="BO1085" s="18"/>
      <c r="BP1085" s="18"/>
      <c r="BQ1085" s="18"/>
      <c r="BR1085" s="18"/>
      <c r="BS1085" s="18"/>
      <c r="BT1085" s="18"/>
      <c r="BU1085" s="18"/>
      <c r="BV1085" s="18"/>
      <c r="BW1085" s="18"/>
      <c r="BX1085" s="18"/>
      <c r="BY1085" s="18"/>
      <c r="BZ1085" s="18"/>
      <c r="CA1085" s="18"/>
      <c r="CB1085" s="18"/>
      <c r="CC1085" s="18"/>
      <c r="CD1085" s="18"/>
      <c r="CE1085" s="18"/>
      <c r="CF1085" s="18"/>
      <c r="CG1085" s="18"/>
      <c r="CH1085" s="18"/>
      <c r="CI1085" s="18"/>
      <c r="CJ1085" s="18"/>
      <c r="CK1085" s="18"/>
      <c r="CL1085" s="18"/>
      <c r="CM1085" s="18"/>
      <c r="CN1085" s="18"/>
      <c r="CO1085" s="18"/>
      <c r="CP1085" s="18"/>
      <c r="CQ1085" s="18"/>
      <c r="CR1085" s="18"/>
      <c r="CS1085" s="18"/>
      <c r="CT1085" s="18"/>
      <c r="CU1085" s="18"/>
      <c r="CV1085" s="18"/>
      <c r="CW1085" s="18"/>
      <c r="CX1085" s="18"/>
      <c r="CY1085" s="18"/>
      <c r="CZ1085" s="18"/>
      <c r="DA1085" s="18"/>
      <c r="DB1085" s="18"/>
      <c r="DC1085" s="18"/>
      <c r="DD1085" s="18"/>
      <c r="DE1085" s="18"/>
      <c r="DF1085" s="18"/>
      <c r="DG1085" s="18"/>
      <c r="DH1085" s="18"/>
      <c r="DI1085" s="18"/>
      <c r="DJ1085" s="18"/>
      <c r="DK1085" s="18"/>
      <c r="DL1085" s="18"/>
      <c r="DM1085" s="18"/>
      <c r="DN1085" s="18"/>
      <c r="DO1085" s="18"/>
      <c r="DP1085" s="18">
        <v>1</v>
      </c>
      <c r="DQ1085" s="18">
        <v>0</v>
      </c>
      <c r="DR1085" s="18">
        <v>0</v>
      </c>
      <c r="DS1085" s="18"/>
      <c r="DT1085" s="18"/>
      <c r="DU1085" s="18"/>
      <c r="DV1085" s="18"/>
      <c r="DW1085" s="18"/>
      <c r="DX1085" s="18"/>
      <c r="DY1085" s="18"/>
      <c r="DZ1085" s="18"/>
      <c r="EA1085" s="18"/>
      <c r="EB1085" s="18"/>
      <c r="EC1085" s="18"/>
      <c r="ED1085" s="18"/>
      <c r="EE1085" s="18"/>
      <c r="EF1085" s="18"/>
      <c r="EG1085" s="18"/>
      <c r="EH1085" s="18" t="s">
        <v>1458</v>
      </c>
      <c r="EI1085" s="18" cm="1">
        <f t="array" ref="EI1085">IF(SUMPRODUCT(--(DO1085:DS1085&lt;&gt;""))=0, 0,1)</f>
        <v>1</v>
      </c>
      <c r="EJ1085" s="18" cm="1">
        <f t="array" ref="EJ1085">IF(SUMPRODUCT(--(DT1085:EG1085&lt;&gt;""))=0, 0,1)</f>
        <v>0</v>
      </c>
      <c r="EK1085" s="18" cm="1">
        <f t="array" ref="EK1085">IF(SUMPRODUCT(--(EC1085:EG1085&lt;&gt;""))=0, 0,1)</f>
        <v>0</v>
      </c>
      <c r="EL1085" s="18" cm="1">
        <f t="array" ref="EL1085">IF(SUMPRODUCT(--(EE1085:EG1085&lt;&gt;""))=0, 0,1)</f>
        <v>0</v>
      </c>
      <c r="EM1085" s="18">
        <f t="shared" si="235"/>
        <v>1</v>
      </c>
      <c r="EN1085" s="18">
        <f t="shared" si="236"/>
        <v>1</v>
      </c>
      <c r="EO1085" s="18" t="str">
        <f t="shared" si="237"/>
        <v>NA</v>
      </c>
      <c r="EP1085" s="18" t="str">
        <f t="shared" si="238"/>
        <v>NA</v>
      </c>
      <c r="EQ1085" s="18" t="str">
        <f t="shared" si="239"/>
        <v>NA</v>
      </c>
      <c r="ER1085" s="58" t="s">
        <v>2080</v>
      </c>
      <c r="ES1085" s="59">
        <v>43692</v>
      </c>
      <c r="ET1085" s="18" t="s">
        <v>1459</v>
      </c>
      <c r="EU1085" s="18" t="s">
        <v>1452</v>
      </c>
    </row>
    <row r="1086" spans="1:151" ht="15.75" customHeight="1" x14ac:dyDescent="0.2">
      <c r="A1086" s="5" t="s">
        <v>381</v>
      </c>
      <c r="B1086" s="24" t="s">
        <v>1451</v>
      </c>
      <c r="C1086" s="26">
        <v>1</v>
      </c>
      <c r="D1086" s="18" t="s">
        <v>1454</v>
      </c>
      <c r="E1086" s="18" t="s">
        <v>257</v>
      </c>
      <c r="F1086" s="18" t="s">
        <v>553</v>
      </c>
      <c r="G1086" s="18" t="s">
        <v>745</v>
      </c>
      <c r="H1086" s="18" t="s">
        <v>1473</v>
      </c>
      <c r="I1086" s="18" t="s">
        <v>363</v>
      </c>
      <c r="J1086" s="18" t="s">
        <v>363</v>
      </c>
      <c r="K1086" s="18" t="s">
        <v>363</v>
      </c>
      <c r="L1086" s="18" t="s">
        <v>363</v>
      </c>
      <c r="M1086" s="18" t="s">
        <v>253</v>
      </c>
      <c r="N1086" s="56">
        <v>74</v>
      </c>
      <c r="O1086" s="18" t="s">
        <v>1453</v>
      </c>
      <c r="P1086" s="18" t="s">
        <v>261</v>
      </c>
      <c r="Q1086" s="18" t="s">
        <v>254</v>
      </c>
      <c r="R1086" s="24" t="s">
        <v>257</v>
      </c>
      <c r="S1086" s="24" t="s">
        <v>257</v>
      </c>
      <c r="T1086" s="26" t="s">
        <v>917</v>
      </c>
      <c r="U1086" s="26" t="s">
        <v>595</v>
      </c>
      <c r="V1086" s="26" t="s">
        <v>1455</v>
      </c>
      <c r="W1086" s="26" t="s">
        <v>1456</v>
      </c>
      <c r="X1086" s="18" t="s">
        <v>1454</v>
      </c>
      <c r="Y1086" s="18">
        <v>50</v>
      </c>
      <c r="Z1086" s="18" t="s">
        <v>599</v>
      </c>
      <c r="AA1086" s="18">
        <v>50</v>
      </c>
      <c r="AB1086" s="57" t="s">
        <v>257</v>
      </c>
      <c r="AC1086" s="18" t="s">
        <v>595</v>
      </c>
      <c r="AD1086" s="18" t="s">
        <v>595</v>
      </c>
      <c r="AE1086" s="18" t="s">
        <v>595</v>
      </c>
      <c r="AF1086" s="18" t="s">
        <v>595</v>
      </c>
      <c r="AG1086" s="18" t="s">
        <v>595</v>
      </c>
      <c r="AH1086" s="18" t="s">
        <v>595</v>
      </c>
      <c r="AI1086" s="18" t="s">
        <v>595</v>
      </c>
      <c r="AJ1086" s="18" t="s">
        <v>595</v>
      </c>
      <c r="AK1086" s="18" t="s">
        <v>595</v>
      </c>
      <c r="AL1086" s="18" t="s">
        <v>1457</v>
      </c>
      <c r="AM1086" s="18"/>
      <c r="AN1086" s="18"/>
      <c r="AO1086" s="18"/>
      <c r="AP1086" s="18"/>
      <c r="AQ1086" s="18"/>
      <c r="AR1086" s="18"/>
      <c r="AS1086" s="18"/>
      <c r="AT1086" s="18"/>
      <c r="AU1086" s="18"/>
      <c r="AV1086" s="18"/>
      <c r="AW1086" s="18"/>
      <c r="AX1086" s="18"/>
      <c r="AY1086" s="18"/>
      <c r="AZ1086" s="18"/>
      <c r="BA1086" s="18"/>
      <c r="BB1086" s="18"/>
      <c r="BC1086" s="18"/>
      <c r="BD1086" s="18"/>
      <c r="BE1086" s="18"/>
      <c r="BF1086" s="18"/>
      <c r="BG1086" s="18"/>
      <c r="BH1086" s="18"/>
      <c r="BI1086" s="18"/>
      <c r="BJ1086" s="18"/>
      <c r="BK1086" s="18"/>
      <c r="BL1086" s="18"/>
      <c r="BM1086" s="18"/>
      <c r="BN1086" s="18"/>
      <c r="BO1086" s="18"/>
      <c r="BP1086" s="18"/>
      <c r="BQ1086" s="18"/>
      <c r="BR1086" s="18"/>
      <c r="BS1086" s="18"/>
      <c r="BT1086" s="18"/>
      <c r="BU1086" s="18"/>
      <c r="BV1086" s="18"/>
      <c r="BW1086" s="18"/>
      <c r="BX1086" s="18"/>
      <c r="BY1086" s="18"/>
      <c r="BZ1086" s="18"/>
      <c r="CA1086" s="18"/>
      <c r="CB1086" s="18"/>
      <c r="CC1086" s="18"/>
      <c r="CD1086" s="18"/>
      <c r="CE1086" s="18"/>
      <c r="CF1086" s="18"/>
      <c r="CG1086" s="18"/>
      <c r="CH1086" s="18"/>
      <c r="CI1086" s="18"/>
      <c r="CJ1086" s="18"/>
      <c r="CK1086" s="18"/>
      <c r="CL1086" s="18"/>
      <c r="CM1086" s="18"/>
      <c r="CN1086" s="18"/>
      <c r="CO1086" s="18"/>
      <c r="CP1086" s="18"/>
      <c r="CQ1086" s="18"/>
      <c r="CR1086" s="18"/>
      <c r="CS1086" s="18"/>
      <c r="CT1086" s="18"/>
      <c r="CU1086" s="18"/>
      <c r="CV1086" s="18"/>
      <c r="CW1086" s="18"/>
      <c r="CX1086" s="18"/>
      <c r="CY1086" s="18"/>
      <c r="CZ1086" s="18"/>
      <c r="DA1086" s="18"/>
      <c r="DB1086" s="18"/>
      <c r="DC1086" s="18"/>
      <c r="DD1086" s="18"/>
      <c r="DE1086" s="18"/>
      <c r="DF1086" s="18"/>
      <c r="DG1086" s="18"/>
      <c r="DH1086" s="18"/>
      <c r="DI1086" s="18"/>
      <c r="DJ1086" s="18"/>
      <c r="DK1086" s="18"/>
      <c r="DL1086" s="18"/>
      <c r="DM1086" s="18"/>
      <c r="DN1086" s="18"/>
      <c r="DO1086" s="18"/>
      <c r="DP1086" s="18">
        <v>1</v>
      </c>
      <c r="DQ1086" s="18">
        <v>0</v>
      </c>
      <c r="DR1086" s="18">
        <v>1</v>
      </c>
      <c r="DS1086" s="18"/>
      <c r="DT1086" s="18"/>
      <c r="DU1086" s="18"/>
      <c r="DV1086" s="18"/>
      <c r="DW1086" s="18"/>
      <c r="DX1086" s="18"/>
      <c r="DY1086" s="18"/>
      <c r="DZ1086" s="18"/>
      <c r="EA1086" s="18"/>
      <c r="EB1086" s="18"/>
      <c r="EC1086" s="18"/>
      <c r="ED1086" s="18"/>
      <c r="EE1086" s="18"/>
      <c r="EF1086" s="18"/>
      <c r="EG1086" s="18"/>
      <c r="EH1086" s="18" t="s">
        <v>1458</v>
      </c>
      <c r="EI1086" s="18" cm="1">
        <f t="array" ref="EI1086">IF(SUMPRODUCT(--(DO1086:DS1086&lt;&gt;""))=0, 0,1)</f>
        <v>1</v>
      </c>
      <c r="EJ1086" s="18" cm="1">
        <f t="array" ref="EJ1086">IF(SUMPRODUCT(--(DT1086:EG1086&lt;&gt;""))=0, 0,1)</f>
        <v>0</v>
      </c>
      <c r="EK1086" s="18" cm="1">
        <f t="array" ref="EK1086">IF(SUMPRODUCT(--(EC1086:EG1086&lt;&gt;""))=0, 0,1)</f>
        <v>0</v>
      </c>
      <c r="EL1086" s="18" cm="1">
        <f t="array" ref="EL1086">IF(SUMPRODUCT(--(EE1086:EG1086&lt;&gt;""))=0, 0,1)</f>
        <v>0</v>
      </c>
      <c r="EM1086" s="18">
        <f t="shared" si="235"/>
        <v>1</v>
      </c>
      <c r="EN1086" s="18">
        <f t="shared" si="236"/>
        <v>1</v>
      </c>
      <c r="EO1086" s="18" t="str">
        <f t="shared" si="237"/>
        <v>NA</v>
      </c>
      <c r="EP1086" s="18" t="str">
        <f t="shared" si="238"/>
        <v>NA</v>
      </c>
      <c r="EQ1086" s="18" t="str">
        <f t="shared" si="239"/>
        <v>NA</v>
      </c>
      <c r="ER1086" s="58" t="s">
        <v>2080</v>
      </c>
      <c r="ES1086" s="59">
        <v>43692</v>
      </c>
      <c r="ET1086" s="18" t="s">
        <v>1459</v>
      </c>
      <c r="EU1086" s="18" t="s">
        <v>1452</v>
      </c>
    </row>
    <row r="1087" spans="1:151" ht="15.75" customHeight="1" x14ac:dyDescent="0.2">
      <c r="A1087" s="5" t="s">
        <v>381</v>
      </c>
      <c r="B1087" s="24" t="s">
        <v>1451</v>
      </c>
      <c r="C1087" s="26">
        <v>1</v>
      </c>
      <c r="D1087" s="18" t="s">
        <v>1460</v>
      </c>
      <c r="E1087" s="18" t="s">
        <v>257</v>
      </c>
      <c r="F1087" s="18" t="s">
        <v>553</v>
      </c>
      <c r="G1087" s="18" t="s">
        <v>745</v>
      </c>
      <c r="H1087" s="18" t="s">
        <v>1473</v>
      </c>
      <c r="I1087" s="18" t="s">
        <v>363</v>
      </c>
      <c r="J1087" s="18" t="s">
        <v>363</v>
      </c>
      <c r="K1087" s="18" t="s">
        <v>363</v>
      </c>
      <c r="L1087" s="18" t="s">
        <v>363</v>
      </c>
      <c r="M1087" s="18" t="s">
        <v>253</v>
      </c>
      <c r="N1087" s="56">
        <v>74</v>
      </c>
      <c r="O1087" s="18" t="s">
        <v>1453</v>
      </c>
      <c r="P1087" s="18" t="s">
        <v>261</v>
      </c>
      <c r="Q1087" s="18" t="s">
        <v>254</v>
      </c>
      <c r="R1087" s="24" t="s">
        <v>257</v>
      </c>
      <c r="S1087" s="24" t="s">
        <v>257</v>
      </c>
      <c r="T1087" s="26" t="s">
        <v>917</v>
      </c>
      <c r="U1087" s="26" t="s">
        <v>595</v>
      </c>
      <c r="V1087" s="26" t="s">
        <v>1455</v>
      </c>
      <c r="W1087" s="26" t="s">
        <v>1456</v>
      </c>
      <c r="X1087" s="18" t="s">
        <v>1460</v>
      </c>
      <c r="Y1087" s="18">
        <v>50</v>
      </c>
      <c r="Z1087" s="18" t="s">
        <v>599</v>
      </c>
      <c r="AA1087" s="18">
        <v>50</v>
      </c>
      <c r="AB1087" s="57" t="s">
        <v>257</v>
      </c>
      <c r="AC1087" s="18" t="s">
        <v>595</v>
      </c>
      <c r="AD1087" s="18" t="s">
        <v>595</v>
      </c>
      <c r="AE1087" s="18" t="s">
        <v>595</v>
      </c>
      <c r="AF1087" s="18" t="s">
        <v>595</v>
      </c>
      <c r="AG1087" s="18" t="s">
        <v>595</v>
      </c>
      <c r="AH1087" s="18" t="s">
        <v>595</v>
      </c>
      <c r="AI1087" s="18" t="s">
        <v>595</v>
      </c>
      <c r="AJ1087" s="18" t="s">
        <v>595</v>
      </c>
      <c r="AK1087" s="18" t="s">
        <v>595</v>
      </c>
      <c r="AL1087" s="18" t="s">
        <v>1457</v>
      </c>
      <c r="AM1087" s="18"/>
      <c r="AN1087" s="18"/>
      <c r="AO1087" s="18"/>
      <c r="AP1087" s="18"/>
      <c r="AQ1087" s="18"/>
      <c r="AR1087" s="18"/>
      <c r="AS1087" s="18"/>
      <c r="AT1087" s="18"/>
      <c r="AU1087" s="18"/>
      <c r="AV1087" s="18"/>
      <c r="AW1087" s="18"/>
      <c r="AX1087" s="18"/>
      <c r="AY1087" s="18"/>
      <c r="AZ1087" s="18"/>
      <c r="BA1087" s="18"/>
      <c r="BB1087" s="18"/>
      <c r="BC1087" s="18"/>
      <c r="BD1087" s="18"/>
      <c r="BE1087" s="18"/>
      <c r="BF1087" s="18"/>
      <c r="BG1087" s="18"/>
      <c r="BH1087" s="18"/>
      <c r="BI1087" s="18"/>
      <c r="BJ1087" s="18"/>
      <c r="BK1087" s="18"/>
      <c r="BL1087" s="18"/>
      <c r="BM1087" s="18"/>
      <c r="BN1087" s="18"/>
      <c r="BO1087" s="18"/>
      <c r="BP1087" s="18"/>
      <c r="BQ1087" s="18"/>
      <c r="BR1087" s="18"/>
      <c r="BS1087" s="18"/>
      <c r="BT1087" s="18"/>
      <c r="BU1087" s="18"/>
      <c r="BV1087" s="18"/>
      <c r="BW1087" s="18"/>
      <c r="BX1087" s="18"/>
      <c r="BY1087" s="18"/>
      <c r="BZ1087" s="18"/>
      <c r="CA1087" s="18"/>
      <c r="CB1087" s="18"/>
      <c r="CC1087" s="18"/>
      <c r="CD1087" s="18"/>
      <c r="CE1087" s="18"/>
      <c r="CF1087" s="18"/>
      <c r="CG1087" s="18"/>
      <c r="CH1087" s="18"/>
      <c r="CI1087" s="18"/>
      <c r="CJ1087" s="18"/>
      <c r="CK1087" s="18"/>
      <c r="CL1087" s="18"/>
      <c r="CM1087" s="18"/>
      <c r="CN1087" s="18"/>
      <c r="CO1087" s="18"/>
      <c r="CP1087" s="18"/>
      <c r="CQ1087" s="18"/>
      <c r="CR1087" s="18"/>
      <c r="CS1087" s="18"/>
      <c r="CT1087" s="18"/>
      <c r="CU1087" s="18"/>
      <c r="CV1087" s="18"/>
      <c r="CW1087" s="18"/>
      <c r="CX1087" s="18"/>
      <c r="CY1087" s="18"/>
      <c r="CZ1087" s="18"/>
      <c r="DA1087" s="18"/>
      <c r="DB1087" s="18"/>
      <c r="DC1087" s="18"/>
      <c r="DD1087" s="18"/>
      <c r="DE1087" s="18"/>
      <c r="DF1087" s="18"/>
      <c r="DG1087" s="18"/>
      <c r="DH1087" s="18"/>
      <c r="DI1087" s="18"/>
      <c r="DJ1087" s="18"/>
      <c r="DK1087" s="18"/>
      <c r="DL1087" s="18"/>
      <c r="DM1087" s="18"/>
      <c r="DN1087" s="18"/>
      <c r="DO1087" s="18"/>
      <c r="DP1087" s="18">
        <v>1</v>
      </c>
      <c r="DQ1087" s="18">
        <v>0</v>
      </c>
      <c r="DR1087" s="18">
        <v>1</v>
      </c>
      <c r="DS1087" s="18"/>
      <c r="DT1087" s="18"/>
      <c r="DU1087" s="18"/>
      <c r="DV1087" s="18"/>
      <c r="DW1087" s="18"/>
      <c r="DX1087" s="18"/>
      <c r="DY1087" s="18"/>
      <c r="DZ1087" s="18"/>
      <c r="EA1087" s="18"/>
      <c r="EB1087" s="18"/>
      <c r="EC1087" s="18"/>
      <c r="ED1087" s="18"/>
      <c r="EE1087" s="18"/>
      <c r="EF1087" s="18"/>
      <c r="EG1087" s="18"/>
      <c r="EH1087" s="18" t="s">
        <v>1458</v>
      </c>
      <c r="EI1087" s="18" cm="1">
        <f t="array" ref="EI1087">IF(SUMPRODUCT(--(DO1087:DS1087&lt;&gt;""))=0, 0,1)</f>
        <v>1</v>
      </c>
      <c r="EJ1087" s="18" cm="1">
        <f t="array" ref="EJ1087">IF(SUMPRODUCT(--(DT1087:EG1087&lt;&gt;""))=0, 0,1)</f>
        <v>0</v>
      </c>
      <c r="EK1087" s="18" cm="1">
        <f t="array" ref="EK1087">IF(SUMPRODUCT(--(EC1087:EG1087&lt;&gt;""))=0, 0,1)</f>
        <v>0</v>
      </c>
      <c r="EL1087" s="18" cm="1">
        <f t="array" ref="EL1087">IF(SUMPRODUCT(--(EE1087:EG1087&lt;&gt;""))=0, 0,1)</f>
        <v>0</v>
      </c>
      <c r="EM1087" s="18">
        <f t="shared" si="235"/>
        <v>1</v>
      </c>
      <c r="EN1087" s="18">
        <f t="shared" si="236"/>
        <v>1</v>
      </c>
      <c r="EO1087" s="18" t="str">
        <f t="shared" si="237"/>
        <v>NA</v>
      </c>
      <c r="EP1087" s="18" t="str">
        <f t="shared" si="238"/>
        <v>NA</v>
      </c>
      <c r="EQ1087" s="18" t="str">
        <f t="shared" si="239"/>
        <v>NA</v>
      </c>
      <c r="ER1087" s="58" t="s">
        <v>2080</v>
      </c>
      <c r="ES1087" s="59">
        <v>43692</v>
      </c>
      <c r="ET1087" s="18" t="s">
        <v>1459</v>
      </c>
      <c r="EU1087" s="18" t="s">
        <v>1452</v>
      </c>
    </row>
    <row r="1088" spans="1:151" ht="15.75" customHeight="1" x14ac:dyDescent="0.2">
      <c r="A1088" s="5" t="s">
        <v>381</v>
      </c>
      <c r="B1088" s="24" t="s">
        <v>1451</v>
      </c>
      <c r="C1088" s="26">
        <v>1</v>
      </c>
      <c r="D1088" s="18" t="s">
        <v>1461</v>
      </c>
      <c r="E1088" s="18" t="s">
        <v>257</v>
      </c>
      <c r="F1088" s="18" t="s">
        <v>553</v>
      </c>
      <c r="G1088" s="18" t="s">
        <v>745</v>
      </c>
      <c r="H1088" s="18" t="s">
        <v>1473</v>
      </c>
      <c r="I1088" s="18" t="s">
        <v>363</v>
      </c>
      <c r="J1088" s="18" t="s">
        <v>363</v>
      </c>
      <c r="K1088" s="18" t="s">
        <v>363</v>
      </c>
      <c r="L1088" s="18" t="s">
        <v>363</v>
      </c>
      <c r="M1088" s="18" t="s">
        <v>253</v>
      </c>
      <c r="N1088" s="56">
        <v>74</v>
      </c>
      <c r="O1088" s="18" t="s">
        <v>1453</v>
      </c>
      <c r="P1088" s="18" t="s">
        <v>261</v>
      </c>
      <c r="Q1088" s="18" t="s">
        <v>254</v>
      </c>
      <c r="R1088" s="24" t="s">
        <v>257</v>
      </c>
      <c r="S1088" s="24" t="s">
        <v>257</v>
      </c>
      <c r="T1088" s="26" t="s">
        <v>917</v>
      </c>
      <c r="U1088" s="26" t="s">
        <v>595</v>
      </c>
      <c r="V1088" s="26" t="s">
        <v>1455</v>
      </c>
      <c r="W1088" s="26" t="s">
        <v>1456</v>
      </c>
      <c r="X1088" s="18" t="s">
        <v>1461</v>
      </c>
      <c r="Y1088" s="18">
        <v>50</v>
      </c>
      <c r="Z1088" s="18" t="s">
        <v>599</v>
      </c>
      <c r="AA1088" s="18">
        <v>50</v>
      </c>
      <c r="AB1088" s="57" t="s">
        <v>257</v>
      </c>
      <c r="AC1088" s="18" t="s">
        <v>595</v>
      </c>
      <c r="AD1088" s="18" t="s">
        <v>595</v>
      </c>
      <c r="AE1088" s="18" t="s">
        <v>595</v>
      </c>
      <c r="AF1088" s="18" t="s">
        <v>595</v>
      </c>
      <c r="AG1088" s="18" t="s">
        <v>595</v>
      </c>
      <c r="AH1088" s="18" t="s">
        <v>595</v>
      </c>
      <c r="AI1088" s="18" t="s">
        <v>595</v>
      </c>
      <c r="AJ1088" s="18" t="s">
        <v>595</v>
      </c>
      <c r="AK1088" s="18" t="s">
        <v>595</v>
      </c>
      <c r="AL1088" s="18" t="s">
        <v>1457</v>
      </c>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v>1</v>
      </c>
      <c r="DQ1088" s="18">
        <v>0</v>
      </c>
      <c r="DR1088" s="18">
        <v>0</v>
      </c>
      <c r="DS1088" s="18"/>
      <c r="DT1088" s="18"/>
      <c r="DU1088" s="18"/>
      <c r="DV1088" s="18"/>
      <c r="DW1088" s="18"/>
      <c r="DX1088" s="18"/>
      <c r="DY1088" s="18"/>
      <c r="DZ1088" s="18"/>
      <c r="EA1088" s="18"/>
      <c r="EB1088" s="18"/>
      <c r="EC1088" s="18"/>
      <c r="ED1088" s="18"/>
      <c r="EE1088" s="18"/>
      <c r="EF1088" s="18"/>
      <c r="EG1088" s="18"/>
      <c r="EH1088" s="18" t="s">
        <v>1458</v>
      </c>
      <c r="EI1088" s="18" cm="1">
        <f t="array" ref="EI1088">IF(SUMPRODUCT(--(DO1088:DS1088&lt;&gt;""))=0, 0,1)</f>
        <v>1</v>
      </c>
      <c r="EJ1088" s="18" cm="1">
        <f t="array" ref="EJ1088">IF(SUMPRODUCT(--(DT1088:EG1088&lt;&gt;""))=0, 0,1)</f>
        <v>0</v>
      </c>
      <c r="EK1088" s="18" cm="1">
        <f t="array" ref="EK1088">IF(SUMPRODUCT(--(EC1088:EG1088&lt;&gt;""))=0, 0,1)</f>
        <v>0</v>
      </c>
      <c r="EL1088" s="18" cm="1">
        <f t="array" ref="EL1088">IF(SUMPRODUCT(--(EE1088:EG1088&lt;&gt;""))=0, 0,1)</f>
        <v>0</v>
      </c>
      <c r="EM1088" s="18">
        <f t="shared" si="235"/>
        <v>1</v>
      </c>
      <c r="EN1088" s="18">
        <f t="shared" si="236"/>
        <v>1</v>
      </c>
      <c r="EO1088" s="18" t="str">
        <f t="shared" si="237"/>
        <v>NA</v>
      </c>
      <c r="EP1088" s="18" t="str">
        <f t="shared" si="238"/>
        <v>NA</v>
      </c>
      <c r="EQ1088" s="18" t="str">
        <f t="shared" si="239"/>
        <v>NA</v>
      </c>
      <c r="ER1088" s="58" t="s">
        <v>2080</v>
      </c>
      <c r="ES1088" s="59">
        <v>43692</v>
      </c>
      <c r="ET1088" s="18" t="s">
        <v>1459</v>
      </c>
      <c r="EU1088" s="18" t="s">
        <v>1452</v>
      </c>
    </row>
    <row r="1089" spans="1:151" ht="15.75" customHeight="1" x14ac:dyDescent="0.2">
      <c r="A1089" s="5" t="s">
        <v>381</v>
      </c>
      <c r="B1089" s="24" t="s">
        <v>1451</v>
      </c>
      <c r="C1089" s="26">
        <v>1</v>
      </c>
      <c r="D1089" s="18" t="s">
        <v>1462</v>
      </c>
      <c r="E1089" s="18" t="s">
        <v>257</v>
      </c>
      <c r="F1089" s="18" t="s">
        <v>553</v>
      </c>
      <c r="G1089" s="18" t="s">
        <v>745</v>
      </c>
      <c r="H1089" s="18" t="s">
        <v>1473</v>
      </c>
      <c r="I1089" s="18" t="s">
        <v>363</v>
      </c>
      <c r="J1089" s="18" t="s">
        <v>363</v>
      </c>
      <c r="K1089" s="18" t="s">
        <v>363</v>
      </c>
      <c r="L1089" s="18" t="s">
        <v>363</v>
      </c>
      <c r="M1089" s="18" t="s">
        <v>253</v>
      </c>
      <c r="N1089" s="56">
        <v>74</v>
      </c>
      <c r="O1089" s="18" t="s">
        <v>1453</v>
      </c>
      <c r="P1089" s="18" t="s">
        <v>261</v>
      </c>
      <c r="Q1089" s="18" t="s">
        <v>254</v>
      </c>
      <c r="R1089" s="24" t="s">
        <v>257</v>
      </c>
      <c r="S1089" s="24" t="s">
        <v>257</v>
      </c>
      <c r="T1089" s="26" t="s">
        <v>917</v>
      </c>
      <c r="U1089" s="26" t="s">
        <v>595</v>
      </c>
      <c r="V1089" s="26" t="s">
        <v>1455</v>
      </c>
      <c r="W1089" s="26" t="s">
        <v>1456</v>
      </c>
      <c r="X1089" s="18" t="s">
        <v>1462</v>
      </c>
      <c r="Y1089" s="18">
        <v>50</v>
      </c>
      <c r="Z1089" s="18" t="s">
        <v>599</v>
      </c>
      <c r="AA1089" s="18">
        <v>50</v>
      </c>
      <c r="AB1089" s="57" t="s">
        <v>257</v>
      </c>
      <c r="AC1089" s="18" t="s">
        <v>595</v>
      </c>
      <c r="AD1089" s="18" t="s">
        <v>595</v>
      </c>
      <c r="AE1089" s="18" t="s">
        <v>595</v>
      </c>
      <c r="AF1089" s="18" t="s">
        <v>595</v>
      </c>
      <c r="AG1089" s="18" t="s">
        <v>595</v>
      </c>
      <c r="AH1089" s="18" t="s">
        <v>595</v>
      </c>
      <c r="AI1089" s="18" t="s">
        <v>595</v>
      </c>
      <c r="AJ1089" s="18" t="s">
        <v>595</v>
      </c>
      <c r="AK1089" s="18" t="s">
        <v>595</v>
      </c>
      <c r="AL1089" s="18" t="s">
        <v>1457</v>
      </c>
      <c r="AM1089" s="18"/>
      <c r="AN1089" s="18"/>
      <c r="AO1089" s="18"/>
      <c r="AP1089" s="18"/>
      <c r="AQ1089" s="18"/>
      <c r="AR1089" s="18"/>
      <c r="AS1089" s="18"/>
      <c r="AT1089" s="18"/>
      <c r="AU1089" s="18"/>
      <c r="AV1089" s="18"/>
      <c r="AW1089" s="18"/>
      <c r="AX1089" s="18"/>
      <c r="AY1089" s="18"/>
      <c r="AZ1089" s="18"/>
      <c r="BA1089" s="18"/>
      <c r="BB1089" s="18"/>
      <c r="BC1089" s="18"/>
      <c r="BD1089" s="18"/>
      <c r="BE1089" s="18"/>
      <c r="BF1089" s="18"/>
      <c r="BG1089" s="18"/>
      <c r="BH1089" s="18"/>
      <c r="BI1089" s="18"/>
      <c r="BJ1089" s="18"/>
      <c r="BK1089" s="18"/>
      <c r="BL1089" s="18"/>
      <c r="BM1089" s="18"/>
      <c r="BN1089" s="18"/>
      <c r="BO1089" s="18"/>
      <c r="BP1089" s="18"/>
      <c r="BQ1089" s="18"/>
      <c r="BR1089" s="18"/>
      <c r="BS1089" s="18"/>
      <c r="BT1089" s="18"/>
      <c r="BU1089" s="18"/>
      <c r="BV1089" s="18"/>
      <c r="BW1089" s="18"/>
      <c r="BX1089" s="18"/>
      <c r="BY1089" s="18"/>
      <c r="BZ1089" s="18"/>
      <c r="CA1089" s="18"/>
      <c r="CB1089" s="18"/>
      <c r="CC1089" s="18"/>
      <c r="CD1089" s="18"/>
      <c r="CE1089" s="18"/>
      <c r="CF1089" s="18"/>
      <c r="CG1089" s="18"/>
      <c r="CH1089" s="18"/>
      <c r="CI1089" s="18"/>
      <c r="CJ1089" s="18"/>
      <c r="CK1089" s="18"/>
      <c r="CL1089" s="18"/>
      <c r="CM1089" s="18"/>
      <c r="CN1089" s="18"/>
      <c r="CO1089" s="18"/>
      <c r="CP1089" s="18"/>
      <c r="CQ1089" s="18"/>
      <c r="CR1089" s="18"/>
      <c r="CS1089" s="18"/>
      <c r="CT1089" s="18"/>
      <c r="CU1089" s="18"/>
      <c r="CV1089" s="18"/>
      <c r="CW1089" s="18"/>
      <c r="CX1089" s="18"/>
      <c r="CY1089" s="18"/>
      <c r="CZ1089" s="18"/>
      <c r="DA1089" s="18"/>
      <c r="DB1089" s="18"/>
      <c r="DC1089" s="18"/>
      <c r="DD1089" s="18"/>
      <c r="DE1089" s="18"/>
      <c r="DF1089" s="18"/>
      <c r="DG1089" s="18"/>
      <c r="DH1089" s="18"/>
      <c r="DI1089" s="18"/>
      <c r="DJ1089" s="18"/>
      <c r="DK1089" s="18"/>
      <c r="DL1089" s="18"/>
      <c r="DM1089" s="18"/>
      <c r="DN1089" s="18"/>
      <c r="DO1089" s="18"/>
      <c r="DP1089" s="18">
        <v>1</v>
      </c>
      <c r="DQ1089" s="18">
        <v>0</v>
      </c>
      <c r="DR1089" s="18">
        <v>0</v>
      </c>
      <c r="DS1089" s="18"/>
      <c r="DT1089" s="18"/>
      <c r="DU1089" s="18"/>
      <c r="DV1089" s="18"/>
      <c r="DW1089" s="18"/>
      <c r="DX1089" s="18"/>
      <c r="DY1089" s="18"/>
      <c r="DZ1089" s="18"/>
      <c r="EA1089" s="18"/>
      <c r="EB1089" s="18"/>
      <c r="EC1089" s="18"/>
      <c r="ED1089" s="18"/>
      <c r="EE1089" s="18"/>
      <c r="EF1089" s="18"/>
      <c r="EG1089" s="18"/>
      <c r="EH1089" s="18" t="s">
        <v>1458</v>
      </c>
      <c r="EI1089" s="18" cm="1">
        <f t="array" ref="EI1089">IF(SUMPRODUCT(--(DO1089:DS1089&lt;&gt;""))=0, 0,1)</f>
        <v>1</v>
      </c>
      <c r="EJ1089" s="18" cm="1">
        <f t="array" ref="EJ1089">IF(SUMPRODUCT(--(DT1089:EG1089&lt;&gt;""))=0, 0,1)</f>
        <v>0</v>
      </c>
      <c r="EK1089" s="18" cm="1">
        <f t="array" ref="EK1089">IF(SUMPRODUCT(--(EC1089:EG1089&lt;&gt;""))=0, 0,1)</f>
        <v>0</v>
      </c>
      <c r="EL1089" s="18" cm="1">
        <f t="array" ref="EL1089">IF(SUMPRODUCT(--(EE1089:EG1089&lt;&gt;""))=0, 0,1)</f>
        <v>0</v>
      </c>
      <c r="EM1089" s="18">
        <f t="shared" si="235"/>
        <v>1</v>
      </c>
      <c r="EN1089" s="18">
        <f t="shared" si="236"/>
        <v>1</v>
      </c>
      <c r="EO1089" s="18" t="str">
        <f t="shared" si="237"/>
        <v>NA</v>
      </c>
      <c r="EP1089" s="18" t="str">
        <f t="shared" si="238"/>
        <v>NA</v>
      </c>
      <c r="EQ1089" s="18" t="str">
        <f t="shared" si="239"/>
        <v>NA</v>
      </c>
      <c r="ER1089" s="58" t="s">
        <v>2080</v>
      </c>
      <c r="ES1089" s="59">
        <v>43692</v>
      </c>
      <c r="ET1089" s="18" t="s">
        <v>1459</v>
      </c>
      <c r="EU1089" s="18" t="s">
        <v>1452</v>
      </c>
    </row>
    <row r="1090" spans="1:151" ht="15.75" customHeight="1" x14ac:dyDescent="0.2">
      <c r="A1090" s="5" t="s">
        <v>381</v>
      </c>
      <c r="B1090" s="24" t="s">
        <v>1451</v>
      </c>
      <c r="C1090" s="26">
        <v>1</v>
      </c>
      <c r="D1090" s="18" t="s">
        <v>1454</v>
      </c>
      <c r="E1090" s="18" t="s">
        <v>257</v>
      </c>
      <c r="F1090" s="18" t="s">
        <v>553</v>
      </c>
      <c r="G1090" s="18" t="s">
        <v>743</v>
      </c>
      <c r="H1090" s="18" t="s">
        <v>744</v>
      </c>
      <c r="I1090" s="18" t="s">
        <v>363</v>
      </c>
      <c r="J1090" s="18" t="s">
        <v>363</v>
      </c>
      <c r="K1090" s="18" t="s">
        <v>363</v>
      </c>
      <c r="L1090" s="18" t="s">
        <v>363</v>
      </c>
      <c r="M1090" s="18" t="s">
        <v>253</v>
      </c>
      <c r="N1090" s="56">
        <v>74</v>
      </c>
      <c r="O1090" s="18" t="s">
        <v>1453</v>
      </c>
      <c r="P1090" s="18" t="s">
        <v>261</v>
      </c>
      <c r="Q1090" s="18" t="s">
        <v>254</v>
      </c>
      <c r="R1090" s="24" t="s">
        <v>257</v>
      </c>
      <c r="S1090" s="24" t="s">
        <v>257</v>
      </c>
      <c r="T1090" s="26" t="s">
        <v>917</v>
      </c>
      <c r="U1090" s="26" t="s">
        <v>595</v>
      </c>
      <c r="V1090" s="26" t="s">
        <v>1455</v>
      </c>
      <c r="W1090" s="26" t="s">
        <v>1456</v>
      </c>
      <c r="X1090" s="18" t="s">
        <v>1454</v>
      </c>
      <c r="Y1090" s="18">
        <v>50</v>
      </c>
      <c r="Z1090" s="18" t="s">
        <v>599</v>
      </c>
      <c r="AA1090" s="18">
        <v>50</v>
      </c>
      <c r="AB1090" s="57" t="s">
        <v>257</v>
      </c>
      <c r="AC1090" s="18" t="s">
        <v>595</v>
      </c>
      <c r="AD1090" s="18" t="s">
        <v>595</v>
      </c>
      <c r="AE1090" s="18" t="s">
        <v>595</v>
      </c>
      <c r="AF1090" s="18" t="s">
        <v>595</v>
      </c>
      <c r="AG1090" s="18" t="s">
        <v>595</v>
      </c>
      <c r="AH1090" s="18" t="s">
        <v>595</v>
      </c>
      <c r="AI1090" s="18" t="s">
        <v>595</v>
      </c>
      <c r="AJ1090" s="18" t="s">
        <v>595</v>
      </c>
      <c r="AK1090" s="18" t="s">
        <v>595</v>
      </c>
      <c r="AL1090" s="18" t="s">
        <v>1457</v>
      </c>
      <c r="AM1090" s="18"/>
      <c r="AN1090" s="18"/>
      <c r="AO1090" s="18"/>
      <c r="AP1090" s="18"/>
      <c r="AQ1090" s="18"/>
      <c r="AR1090" s="18"/>
      <c r="AS1090" s="18"/>
      <c r="AT1090" s="18"/>
      <c r="AU1090" s="18"/>
      <c r="AV1090" s="18"/>
      <c r="AW1090" s="18"/>
      <c r="AX1090" s="18"/>
      <c r="AY1090" s="18"/>
      <c r="AZ1090" s="18"/>
      <c r="BA1090" s="18"/>
      <c r="BB1090" s="18"/>
      <c r="BC1090" s="18"/>
      <c r="BD1090" s="18"/>
      <c r="BE1090" s="18"/>
      <c r="BF1090" s="18"/>
      <c r="BG1090" s="18"/>
      <c r="BH1090" s="18"/>
      <c r="BI1090" s="18"/>
      <c r="BJ1090" s="18"/>
      <c r="BK1090" s="18"/>
      <c r="BL1090" s="18"/>
      <c r="BM1090" s="18"/>
      <c r="BN1090" s="18"/>
      <c r="BO1090" s="18"/>
      <c r="BP1090" s="18"/>
      <c r="BQ1090" s="18"/>
      <c r="BR1090" s="18"/>
      <c r="BS1090" s="18"/>
      <c r="BT1090" s="18"/>
      <c r="BU1090" s="18"/>
      <c r="BV1090" s="18"/>
      <c r="BW1090" s="18"/>
      <c r="BX1090" s="18"/>
      <c r="BY1090" s="18"/>
      <c r="BZ1090" s="18"/>
      <c r="CA1090" s="18"/>
      <c r="CB1090" s="18"/>
      <c r="CC1090" s="18"/>
      <c r="CD1090" s="18"/>
      <c r="CE1090" s="18"/>
      <c r="CF1090" s="18"/>
      <c r="CG1090" s="18"/>
      <c r="CH1090" s="18"/>
      <c r="CI1090" s="18"/>
      <c r="CJ1090" s="18"/>
      <c r="CK1090" s="18"/>
      <c r="CL1090" s="18"/>
      <c r="CM1090" s="18"/>
      <c r="CN1090" s="18"/>
      <c r="CO1090" s="18"/>
      <c r="CP1090" s="18"/>
      <c r="CQ1090" s="18"/>
      <c r="CR1090" s="18"/>
      <c r="CS1090" s="18"/>
      <c r="CT1090" s="18"/>
      <c r="CU1090" s="18"/>
      <c r="CV1090" s="18"/>
      <c r="CW1090" s="18"/>
      <c r="CX1090" s="18"/>
      <c r="CY1090" s="18"/>
      <c r="CZ1090" s="18"/>
      <c r="DA1090" s="18"/>
      <c r="DB1090" s="18"/>
      <c r="DC1090" s="18"/>
      <c r="DD1090" s="18"/>
      <c r="DE1090" s="18"/>
      <c r="DF1090" s="18"/>
      <c r="DG1090" s="18"/>
      <c r="DH1090" s="18"/>
      <c r="DI1090" s="18"/>
      <c r="DJ1090" s="18"/>
      <c r="DK1090" s="18"/>
      <c r="DL1090" s="18"/>
      <c r="DM1090" s="18"/>
      <c r="DN1090" s="18"/>
      <c r="DO1090" s="18"/>
      <c r="DP1090" s="18">
        <v>0</v>
      </c>
      <c r="DQ1090" s="18">
        <v>0</v>
      </c>
      <c r="DR1090" s="18">
        <v>1</v>
      </c>
      <c r="DS1090" s="18"/>
      <c r="DT1090" s="18"/>
      <c r="DU1090" s="18"/>
      <c r="DV1090" s="18"/>
      <c r="DW1090" s="18"/>
      <c r="DX1090" s="18"/>
      <c r="DY1090" s="18"/>
      <c r="DZ1090" s="18"/>
      <c r="EA1090" s="18"/>
      <c r="EB1090" s="18"/>
      <c r="EC1090" s="18"/>
      <c r="ED1090" s="18"/>
      <c r="EE1090" s="18"/>
      <c r="EF1090" s="18"/>
      <c r="EG1090" s="18"/>
      <c r="EH1090" s="18" t="s">
        <v>1458</v>
      </c>
      <c r="EI1090" s="18" cm="1">
        <f t="array" ref="EI1090">IF(SUMPRODUCT(--(DO1090:DS1090&lt;&gt;""))=0, 0,1)</f>
        <v>1</v>
      </c>
      <c r="EJ1090" s="18" cm="1">
        <f t="array" ref="EJ1090">IF(SUMPRODUCT(--(DT1090:EG1090&lt;&gt;""))=0, 0,1)</f>
        <v>0</v>
      </c>
      <c r="EK1090" s="18" cm="1">
        <f t="array" ref="EK1090">IF(SUMPRODUCT(--(EC1090:EG1090&lt;&gt;""))=0, 0,1)</f>
        <v>0</v>
      </c>
      <c r="EL1090" s="18" cm="1">
        <f t="array" ref="EL1090">IF(SUMPRODUCT(--(EE1090:EG1090&lt;&gt;""))=0, 0,1)</f>
        <v>0</v>
      </c>
      <c r="EM1090" s="18">
        <f t="shared" si="235"/>
        <v>1</v>
      </c>
      <c r="EN1090" s="18">
        <f t="shared" si="236"/>
        <v>1</v>
      </c>
      <c r="EO1090" s="18" t="str">
        <f t="shared" si="237"/>
        <v>NA</v>
      </c>
      <c r="EP1090" s="18" t="str">
        <f t="shared" si="238"/>
        <v>NA</v>
      </c>
      <c r="EQ1090" s="18" t="str">
        <f t="shared" si="239"/>
        <v>NA</v>
      </c>
      <c r="ER1090" s="58" t="s">
        <v>2080</v>
      </c>
      <c r="ES1090" s="59">
        <v>43692</v>
      </c>
      <c r="ET1090" s="18" t="s">
        <v>1459</v>
      </c>
      <c r="EU1090" s="18" t="s">
        <v>1452</v>
      </c>
    </row>
    <row r="1091" spans="1:151" ht="15.75" customHeight="1" x14ac:dyDescent="0.2">
      <c r="A1091" s="5" t="s">
        <v>381</v>
      </c>
      <c r="B1091" s="24" t="s">
        <v>1451</v>
      </c>
      <c r="C1091" s="26">
        <v>1</v>
      </c>
      <c r="D1091" s="18" t="s">
        <v>1460</v>
      </c>
      <c r="E1091" s="18" t="s">
        <v>257</v>
      </c>
      <c r="F1091" s="18" t="s">
        <v>553</v>
      </c>
      <c r="G1091" s="18" t="s">
        <v>743</v>
      </c>
      <c r="H1091" s="18" t="s">
        <v>744</v>
      </c>
      <c r="I1091" s="18" t="s">
        <v>363</v>
      </c>
      <c r="J1091" s="18" t="s">
        <v>363</v>
      </c>
      <c r="K1091" s="18" t="s">
        <v>363</v>
      </c>
      <c r="L1091" s="18" t="s">
        <v>363</v>
      </c>
      <c r="M1091" s="18" t="s">
        <v>253</v>
      </c>
      <c r="N1091" s="56">
        <v>74</v>
      </c>
      <c r="O1091" s="18" t="s">
        <v>1453</v>
      </c>
      <c r="P1091" s="18" t="s">
        <v>261</v>
      </c>
      <c r="Q1091" s="18" t="s">
        <v>254</v>
      </c>
      <c r="R1091" s="24" t="s">
        <v>257</v>
      </c>
      <c r="S1091" s="24" t="s">
        <v>257</v>
      </c>
      <c r="T1091" s="26" t="s">
        <v>917</v>
      </c>
      <c r="U1091" s="26" t="s">
        <v>595</v>
      </c>
      <c r="V1091" s="26" t="s">
        <v>1455</v>
      </c>
      <c r="W1091" s="26" t="s">
        <v>1456</v>
      </c>
      <c r="X1091" s="18" t="s">
        <v>1460</v>
      </c>
      <c r="Y1091" s="18">
        <v>50</v>
      </c>
      <c r="Z1091" s="18" t="s">
        <v>599</v>
      </c>
      <c r="AA1091" s="18">
        <v>50</v>
      </c>
      <c r="AB1091" s="57" t="s">
        <v>257</v>
      </c>
      <c r="AC1091" s="18" t="s">
        <v>595</v>
      </c>
      <c r="AD1091" s="18" t="s">
        <v>595</v>
      </c>
      <c r="AE1091" s="18" t="s">
        <v>595</v>
      </c>
      <c r="AF1091" s="18" t="s">
        <v>595</v>
      </c>
      <c r="AG1091" s="18" t="s">
        <v>595</v>
      </c>
      <c r="AH1091" s="18" t="s">
        <v>595</v>
      </c>
      <c r="AI1091" s="18" t="s">
        <v>595</v>
      </c>
      <c r="AJ1091" s="18" t="s">
        <v>595</v>
      </c>
      <c r="AK1091" s="18" t="s">
        <v>595</v>
      </c>
      <c r="AL1091" s="18" t="s">
        <v>1457</v>
      </c>
      <c r="AM1091" s="18"/>
      <c r="AN1091" s="18"/>
      <c r="AO1091" s="18"/>
      <c r="AP1091" s="18"/>
      <c r="AQ1091" s="18"/>
      <c r="AR1091" s="18"/>
      <c r="AS1091" s="18"/>
      <c r="AT1091" s="18"/>
      <c r="AU1091" s="18"/>
      <c r="AV1091" s="18"/>
      <c r="AW1091" s="18"/>
      <c r="AX1091" s="18"/>
      <c r="AY1091" s="18"/>
      <c r="AZ1091" s="18"/>
      <c r="BA1091" s="18"/>
      <c r="BB1091" s="18"/>
      <c r="BC1091" s="18"/>
      <c r="BD1091" s="18"/>
      <c r="BE1091" s="18"/>
      <c r="BF1091" s="18"/>
      <c r="BG1091" s="18"/>
      <c r="BH1091" s="18"/>
      <c r="BI1091" s="18"/>
      <c r="BJ1091" s="18"/>
      <c r="BK1091" s="18"/>
      <c r="BL1091" s="18"/>
      <c r="BM1091" s="18"/>
      <c r="BN1091" s="18"/>
      <c r="BO1091" s="18"/>
      <c r="BP1091" s="18"/>
      <c r="BQ1091" s="18"/>
      <c r="BR1091" s="18"/>
      <c r="BS1091" s="18"/>
      <c r="BT1091" s="18"/>
      <c r="BU1091" s="18"/>
      <c r="BV1091" s="18"/>
      <c r="BW1091" s="18"/>
      <c r="BX1091" s="18"/>
      <c r="BY1091" s="18"/>
      <c r="BZ1091" s="18"/>
      <c r="CA1091" s="18"/>
      <c r="CB1091" s="18"/>
      <c r="CC1091" s="18"/>
      <c r="CD1091" s="18"/>
      <c r="CE1091" s="18"/>
      <c r="CF1091" s="18"/>
      <c r="CG1091" s="18"/>
      <c r="CH1091" s="18"/>
      <c r="CI1091" s="18"/>
      <c r="CJ1091" s="18"/>
      <c r="CK1091" s="18"/>
      <c r="CL1091" s="18"/>
      <c r="CM1091" s="18"/>
      <c r="CN1091" s="18"/>
      <c r="CO1091" s="18"/>
      <c r="CP1091" s="18"/>
      <c r="CQ1091" s="18"/>
      <c r="CR1091" s="18"/>
      <c r="CS1091" s="18"/>
      <c r="CT1091" s="18"/>
      <c r="CU1091" s="18"/>
      <c r="CV1091" s="18"/>
      <c r="CW1091" s="18"/>
      <c r="CX1091" s="18"/>
      <c r="CY1091" s="18"/>
      <c r="CZ1091" s="18"/>
      <c r="DA1091" s="18"/>
      <c r="DB1091" s="18"/>
      <c r="DC1091" s="18"/>
      <c r="DD1091" s="18"/>
      <c r="DE1091" s="18"/>
      <c r="DF1091" s="18"/>
      <c r="DG1091" s="18"/>
      <c r="DH1091" s="18"/>
      <c r="DI1091" s="18"/>
      <c r="DJ1091" s="18"/>
      <c r="DK1091" s="18"/>
      <c r="DL1091" s="18"/>
      <c r="DM1091" s="18"/>
      <c r="DN1091" s="18"/>
      <c r="DO1091" s="18"/>
      <c r="DP1091" s="18">
        <v>1</v>
      </c>
      <c r="DQ1091" s="18">
        <v>0</v>
      </c>
      <c r="DR1091" s="18">
        <v>1</v>
      </c>
      <c r="DS1091" s="18"/>
      <c r="DT1091" s="18"/>
      <c r="DU1091" s="18"/>
      <c r="DV1091" s="18"/>
      <c r="DW1091" s="18"/>
      <c r="DX1091" s="18"/>
      <c r="DY1091" s="18"/>
      <c r="DZ1091" s="18"/>
      <c r="EA1091" s="18"/>
      <c r="EB1091" s="18"/>
      <c r="EC1091" s="18"/>
      <c r="ED1091" s="18"/>
      <c r="EE1091" s="18"/>
      <c r="EF1091" s="18"/>
      <c r="EG1091" s="18"/>
      <c r="EH1091" s="18" t="s">
        <v>1458</v>
      </c>
      <c r="EI1091" s="18" cm="1">
        <f t="array" ref="EI1091">IF(SUMPRODUCT(--(DO1091:DS1091&lt;&gt;""))=0, 0,1)</f>
        <v>1</v>
      </c>
      <c r="EJ1091" s="18" cm="1">
        <f t="array" ref="EJ1091">IF(SUMPRODUCT(--(DT1091:EG1091&lt;&gt;""))=0, 0,1)</f>
        <v>0</v>
      </c>
      <c r="EK1091" s="18" cm="1">
        <f t="array" ref="EK1091">IF(SUMPRODUCT(--(EC1091:EG1091&lt;&gt;""))=0, 0,1)</f>
        <v>0</v>
      </c>
      <c r="EL1091" s="18" cm="1">
        <f t="array" ref="EL1091">IF(SUMPRODUCT(--(EE1091:EG1091&lt;&gt;""))=0, 0,1)</f>
        <v>0</v>
      </c>
      <c r="EM1091" s="18">
        <f t="shared" si="235"/>
        <v>1</v>
      </c>
      <c r="EN1091" s="18">
        <f t="shared" si="236"/>
        <v>1</v>
      </c>
      <c r="EO1091" s="18" t="str">
        <f t="shared" si="237"/>
        <v>NA</v>
      </c>
      <c r="EP1091" s="18" t="str">
        <f t="shared" si="238"/>
        <v>NA</v>
      </c>
      <c r="EQ1091" s="18" t="str">
        <f t="shared" si="239"/>
        <v>NA</v>
      </c>
      <c r="ER1091" s="58" t="s">
        <v>2080</v>
      </c>
      <c r="ES1091" s="59">
        <v>43692</v>
      </c>
      <c r="ET1091" s="18" t="s">
        <v>1459</v>
      </c>
      <c r="EU1091" s="18" t="s">
        <v>1452</v>
      </c>
    </row>
    <row r="1092" spans="1:151" ht="15.75" customHeight="1" x14ac:dyDescent="0.2">
      <c r="A1092" s="5" t="s">
        <v>381</v>
      </c>
      <c r="B1092" s="24" t="s">
        <v>1451</v>
      </c>
      <c r="C1092" s="26">
        <v>1</v>
      </c>
      <c r="D1092" s="18" t="s">
        <v>1461</v>
      </c>
      <c r="E1092" s="18" t="s">
        <v>257</v>
      </c>
      <c r="F1092" s="18" t="s">
        <v>553</v>
      </c>
      <c r="G1092" s="18" t="s">
        <v>743</v>
      </c>
      <c r="H1092" s="18" t="s">
        <v>744</v>
      </c>
      <c r="I1092" s="18" t="s">
        <v>363</v>
      </c>
      <c r="J1092" s="18" t="s">
        <v>363</v>
      </c>
      <c r="K1092" s="18" t="s">
        <v>363</v>
      </c>
      <c r="L1092" s="18" t="s">
        <v>363</v>
      </c>
      <c r="M1092" s="18" t="s">
        <v>253</v>
      </c>
      <c r="N1092" s="56">
        <v>74</v>
      </c>
      <c r="O1092" s="18" t="s">
        <v>1453</v>
      </c>
      <c r="P1092" s="18" t="s">
        <v>261</v>
      </c>
      <c r="Q1092" s="18" t="s">
        <v>254</v>
      </c>
      <c r="R1092" s="24" t="s">
        <v>257</v>
      </c>
      <c r="S1092" s="24" t="s">
        <v>257</v>
      </c>
      <c r="T1092" s="26" t="s">
        <v>917</v>
      </c>
      <c r="U1092" s="26" t="s">
        <v>595</v>
      </c>
      <c r="V1092" s="26" t="s">
        <v>1455</v>
      </c>
      <c r="W1092" s="26" t="s">
        <v>1456</v>
      </c>
      <c r="X1092" s="18" t="s">
        <v>1461</v>
      </c>
      <c r="Y1092" s="18">
        <v>50</v>
      </c>
      <c r="Z1092" s="18" t="s">
        <v>599</v>
      </c>
      <c r="AA1092" s="18">
        <v>50</v>
      </c>
      <c r="AB1092" s="57" t="s">
        <v>257</v>
      </c>
      <c r="AC1092" s="18" t="s">
        <v>595</v>
      </c>
      <c r="AD1092" s="18" t="s">
        <v>595</v>
      </c>
      <c r="AE1092" s="18" t="s">
        <v>595</v>
      </c>
      <c r="AF1092" s="18" t="s">
        <v>595</v>
      </c>
      <c r="AG1092" s="18" t="s">
        <v>595</v>
      </c>
      <c r="AH1092" s="18" t="s">
        <v>595</v>
      </c>
      <c r="AI1092" s="18" t="s">
        <v>595</v>
      </c>
      <c r="AJ1092" s="18" t="s">
        <v>595</v>
      </c>
      <c r="AK1092" s="18" t="s">
        <v>595</v>
      </c>
      <c r="AL1092" s="18" t="s">
        <v>1457</v>
      </c>
      <c r="AM1092" s="18"/>
      <c r="AN1092" s="18"/>
      <c r="AO1092" s="18"/>
      <c r="AP1092" s="18"/>
      <c r="AQ1092" s="18"/>
      <c r="AR1092" s="18"/>
      <c r="AS1092" s="18"/>
      <c r="AT1092" s="18"/>
      <c r="AU1092" s="18"/>
      <c r="AV1092" s="18"/>
      <c r="AW1092" s="18"/>
      <c r="AX1092" s="18"/>
      <c r="AY1092" s="18"/>
      <c r="AZ1092" s="18"/>
      <c r="BA1092" s="18"/>
      <c r="BB1092" s="18"/>
      <c r="BC1092" s="18"/>
      <c r="BD1092" s="18"/>
      <c r="BE1092" s="18"/>
      <c r="BF1092" s="18"/>
      <c r="BG1092" s="18"/>
      <c r="BH1092" s="18"/>
      <c r="BI1092" s="18"/>
      <c r="BJ1092" s="18"/>
      <c r="BK1092" s="18"/>
      <c r="BL1092" s="18"/>
      <c r="BM1092" s="18"/>
      <c r="BN1092" s="18"/>
      <c r="BO1092" s="18"/>
      <c r="BP1092" s="18"/>
      <c r="BQ1092" s="18"/>
      <c r="BR1092" s="18"/>
      <c r="BS1092" s="18"/>
      <c r="BT1092" s="18"/>
      <c r="BU1092" s="18"/>
      <c r="BV1092" s="18"/>
      <c r="BW1092" s="18"/>
      <c r="BX1092" s="18"/>
      <c r="BY1092" s="18"/>
      <c r="BZ1092" s="18"/>
      <c r="CA1092" s="18"/>
      <c r="CB1092" s="18"/>
      <c r="CC1092" s="18"/>
      <c r="CD1092" s="18"/>
      <c r="CE1092" s="18"/>
      <c r="CF1092" s="18"/>
      <c r="CG1092" s="18"/>
      <c r="CH1092" s="18"/>
      <c r="CI1092" s="18"/>
      <c r="CJ1092" s="18"/>
      <c r="CK1092" s="18"/>
      <c r="CL1092" s="18"/>
      <c r="CM1092" s="18"/>
      <c r="CN1092" s="18"/>
      <c r="CO1092" s="18"/>
      <c r="CP1092" s="18"/>
      <c r="CQ1092" s="18"/>
      <c r="CR1092" s="18"/>
      <c r="CS1092" s="18"/>
      <c r="CT1092" s="18"/>
      <c r="CU1092" s="18"/>
      <c r="CV1092" s="18"/>
      <c r="CW1092" s="18"/>
      <c r="CX1092" s="18"/>
      <c r="CY1092" s="18"/>
      <c r="CZ1092" s="18"/>
      <c r="DA1092" s="18"/>
      <c r="DB1092" s="18"/>
      <c r="DC1092" s="18"/>
      <c r="DD1092" s="18"/>
      <c r="DE1092" s="18"/>
      <c r="DF1092" s="18"/>
      <c r="DG1092" s="18"/>
      <c r="DH1092" s="18"/>
      <c r="DI1092" s="18"/>
      <c r="DJ1092" s="18"/>
      <c r="DK1092" s="18"/>
      <c r="DL1092" s="18"/>
      <c r="DM1092" s="18"/>
      <c r="DN1092" s="18"/>
      <c r="DO1092" s="18"/>
      <c r="DP1092" s="18">
        <v>1</v>
      </c>
      <c r="DQ1092" s="18">
        <v>1</v>
      </c>
      <c r="DR1092" s="18">
        <v>0</v>
      </c>
      <c r="DS1092" s="18"/>
      <c r="DT1092" s="18"/>
      <c r="DU1092" s="18"/>
      <c r="DV1092" s="18"/>
      <c r="DW1092" s="18"/>
      <c r="DX1092" s="18"/>
      <c r="DY1092" s="18"/>
      <c r="DZ1092" s="18"/>
      <c r="EA1092" s="18"/>
      <c r="EB1092" s="18"/>
      <c r="EC1092" s="18"/>
      <c r="ED1092" s="18"/>
      <c r="EE1092" s="18"/>
      <c r="EF1092" s="18"/>
      <c r="EG1092" s="18"/>
      <c r="EH1092" s="18" t="s">
        <v>1458</v>
      </c>
      <c r="EI1092" s="18" cm="1">
        <f t="array" ref="EI1092">IF(SUMPRODUCT(--(DO1092:DS1092&lt;&gt;""))=0, 0,1)</f>
        <v>1</v>
      </c>
      <c r="EJ1092" s="18" cm="1">
        <f t="array" ref="EJ1092">IF(SUMPRODUCT(--(DT1092:EG1092&lt;&gt;""))=0, 0,1)</f>
        <v>0</v>
      </c>
      <c r="EK1092" s="18" cm="1">
        <f t="array" ref="EK1092">IF(SUMPRODUCT(--(EC1092:EG1092&lt;&gt;""))=0, 0,1)</f>
        <v>0</v>
      </c>
      <c r="EL1092" s="18" cm="1">
        <f t="array" ref="EL1092">IF(SUMPRODUCT(--(EE1092:EG1092&lt;&gt;""))=0, 0,1)</f>
        <v>0</v>
      </c>
      <c r="EM1092" s="18">
        <f t="shared" ref="EM1092:EM1155" si="240">IF(COUNTIF(DO1092:EG1092, 1), 1,0)</f>
        <v>1</v>
      </c>
      <c r="EN1092" s="18">
        <f t="shared" ref="EN1092:EN1155" si="241">IF(EI1092=0, "NA", IF(COUNTIF(DO1092:DS1092, 1), 1,0))</f>
        <v>1</v>
      </c>
      <c r="EO1092" s="18" t="str">
        <f t="shared" ref="EO1092:EO1155" si="242">IF(EJ1092=0, "NA", IF(COUNTIF(DT1092:EG1092, 1), 1,0))</f>
        <v>NA</v>
      </c>
      <c r="EP1092" s="18" t="str">
        <f t="shared" ref="EP1092:EP1155" si="243">IF(EK1092=0, "NA", IF(COUNTIF(EC1092:EG1092, 1), 1,0))</f>
        <v>NA</v>
      </c>
      <c r="EQ1092" s="18" t="str">
        <f t="shared" ref="EQ1092:EQ1155" si="244">IF(EL1092=0, "NA", IF(COUNTIF(EE1092:EG1092, 1), 1,0))</f>
        <v>NA</v>
      </c>
      <c r="ER1092" s="58" t="s">
        <v>2080</v>
      </c>
      <c r="ES1092" s="59">
        <v>43692</v>
      </c>
      <c r="ET1092" s="18" t="s">
        <v>1459</v>
      </c>
      <c r="EU1092" s="18" t="s">
        <v>1452</v>
      </c>
    </row>
    <row r="1093" spans="1:151" ht="15.75" customHeight="1" x14ac:dyDescent="0.2">
      <c r="A1093" s="5" t="s">
        <v>381</v>
      </c>
      <c r="B1093" s="24" t="s">
        <v>1451</v>
      </c>
      <c r="C1093" s="26">
        <v>1</v>
      </c>
      <c r="D1093" s="18" t="s">
        <v>1462</v>
      </c>
      <c r="E1093" s="18" t="s">
        <v>257</v>
      </c>
      <c r="F1093" s="18" t="s">
        <v>553</v>
      </c>
      <c r="G1093" s="18" t="s">
        <v>743</v>
      </c>
      <c r="H1093" s="18" t="s">
        <v>744</v>
      </c>
      <c r="I1093" s="18" t="s">
        <v>363</v>
      </c>
      <c r="J1093" s="18" t="s">
        <v>363</v>
      </c>
      <c r="K1093" s="18" t="s">
        <v>363</v>
      </c>
      <c r="L1093" s="18" t="s">
        <v>363</v>
      </c>
      <c r="M1093" s="18" t="s">
        <v>253</v>
      </c>
      <c r="N1093" s="56">
        <v>74</v>
      </c>
      <c r="O1093" s="18" t="s">
        <v>1453</v>
      </c>
      <c r="P1093" s="18" t="s">
        <v>261</v>
      </c>
      <c r="Q1093" s="18" t="s">
        <v>254</v>
      </c>
      <c r="R1093" s="24" t="s">
        <v>257</v>
      </c>
      <c r="S1093" s="24" t="s">
        <v>257</v>
      </c>
      <c r="T1093" s="26" t="s">
        <v>917</v>
      </c>
      <c r="U1093" s="26" t="s">
        <v>595</v>
      </c>
      <c r="V1093" s="26" t="s">
        <v>1455</v>
      </c>
      <c r="W1093" s="26" t="s">
        <v>1456</v>
      </c>
      <c r="X1093" s="18" t="s">
        <v>1462</v>
      </c>
      <c r="Y1093" s="18">
        <v>50</v>
      </c>
      <c r="Z1093" s="18" t="s">
        <v>599</v>
      </c>
      <c r="AA1093" s="18">
        <v>50</v>
      </c>
      <c r="AB1093" s="57" t="s">
        <v>257</v>
      </c>
      <c r="AC1093" s="18" t="s">
        <v>595</v>
      </c>
      <c r="AD1093" s="18" t="s">
        <v>595</v>
      </c>
      <c r="AE1093" s="18" t="s">
        <v>595</v>
      </c>
      <c r="AF1093" s="18" t="s">
        <v>595</v>
      </c>
      <c r="AG1093" s="18" t="s">
        <v>595</v>
      </c>
      <c r="AH1093" s="18" t="s">
        <v>595</v>
      </c>
      <c r="AI1093" s="18" t="s">
        <v>595</v>
      </c>
      <c r="AJ1093" s="18" t="s">
        <v>595</v>
      </c>
      <c r="AK1093" s="18" t="s">
        <v>595</v>
      </c>
      <c r="AL1093" s="18" t="s">
        <v>1457</v>
      </c>
      <c r="AM1093" s="18"/>
      <c r="AN1093" s="18"/>
      <c r="AO1093" s="18"/>
      <c r="AP1093" s="18"/>
      <c r="AQ1093" s="18"/>
      <c r="AR1093" s="18"/>
      <c r="AS1093" s="18"/>
      <c r="AT1093" s="18"/>
      <c r="AU1093" s="18"/>
      <c r="AV1093" s="18"/>
      <c r="AW1093" s="18"/>
      <c r="AX1093" s="18"/>
      <c r="AY1093" s="18"/>
      <c r="AZ1093" s="18"/>
      <c r="BA1093" s="18"/>
      <c r="BB1093" s="18"/>
      <c r="BC1093" s="18"/>
      <c r="BD1093" s="18"/>
      <c r="BE1093" s="18"/>
      <c r="BF1093" s="18"/>
      <c r="BG1093" s="18"/>
      <c r="BH1093" s="18"/>
      <c r="BI1093" s="18"/>
      <c r="BJ1093" s="18"/>
      <c r="BK1093" s="18"/>
      <c r="BL1093" s="18"/>
      <c r="BM1093" s="18"/>
      <c r="BN1093" s="18"/>
      <c r="BO1093" s="18"/>
      <c r="BP1093" s="18"/>
      <c r="BQ1093" s="18"/>
      <c r="BR1093" s="18"/>
      <c r="BS1093" s="18"/>
      <c r="BT1093" s="18"/>
      <c r="BU1093" s="18"/>
      <c r="BV1093" s="18"/>
      <c r="BW1093" s="18"/>
      <c r="BX1093" s="18"/>
      <c r="BY1093" s="18"/>
      <c r="BZ1093" s="18"/>
      <c r="CA1093" s="18"/>
      <c r="CB1093" s="18"/>
      <c r="CC1093" s="18"/>
      <c r="CD1093" s="18"/>
      <c r="CE1093" s="18"/>
      <c r="CF1093" s="18"/>
      <c r="CG1093" s="18"/>
      <c r="CH1093" s="18"/>
      <c r="CI1093" s="18"/>
      <c r="CJ1093" s="18"/>
      <c r="CK1093" s="18"/>
      <c r="CL1093" s="18"/>
      <c r="CM1093" s="18"/>
      <c r="CN1093" s="18"/>
      <c r="CO1093" s="18"/>
      <c r="CP1093" s="18"/>
      <c r="CQ1093" s="18"/>
      <c r="CR1093" s="18"/>
      <c r="CS1093" s="18"/>
      <c r="CT1093" s="18"/>
      <c r="CU1093" s="18"/>
      <c r="CV1093" s="18"/>
      <c r="CW1093" s="18"/>
      <c r="CX1093" s="18"/>
      <c r="CY1093" s="18"/>
      <c r="CZ1093" s="18"/>
      <c r="DA1093" s="18"/>
      <c r="DB1093" s="18"/>
      <c r="DC1093" s="18"/>
      <c r="DD1093" s="18"/>
      <c r="DE1093" s="18"/>
      <c r="DF1093" s="18"/>
      <c r="DG1093" s="18"/>
      <c r="DH1093" s="18"/>
      <c r="DI1093" s="18"/>
      <c r="DJ1093" s="18"/>
      <c r="DK1093" s="18"/>
      <c r="DL1093" s="18"/>
      <c r="DM1093" s="18"/>
      <c r="DN1093" s="18"/>
      <c r="DO1093" s="18"/>
      <c r="DP1093" s="18">
        <v>1</v>
      </c>
      <c r="DQ1093" s="18">
        <v>0</v>
      </c>
      <c r="DR1093" s="18">
        <v>0</v>
      </c>
      <c r="DS1093" s="18"/>
      <c r="DT1093" s="18"/>
      <c r="DU1093" s="18"/>
      <c r="DV1093" s="18"/>
      <c r="DW1093" s="18"/>
      <c r="DX1093" s="18"/>
      <c r="DY1093" s="18"/>
      <c r="DZ1093" s="18"/>
      <c r="EA1093" s="18"/>
      <c r="EB1093" s="18"/>
      <c r="EC1093" s="18"/>
      <c r="ED1093" s="18"/>
      <c r="EE1093" s="18"/>
      <c r="EF1093" s="18"/>
      <c r="EG1093" s="18"/>
      <c r="EH1093" s="18" t="s">
        <v>1458</v>
      </c>
      <c r="EI1093" s="18" cm="1">
        <f t="array" ref="EI1093">IF(SUMPRODUCT(--(DO1093:DS1093&lt;&gt;""))=0, 0,1)</f>
        <v>1</v>
      </c>
      <c r="EJ1093" s="18" cm="1">
        <f t="array" ref="EJ1093">IF(SUMPRODUCT(--(DT1093:EG1093&lt;&gt;""))=0, 0,1)</f>
        <v>0</v>
      </c>
      <c r="EK1093" s="18" cm="1">
        <f t="array" ref="EK1093">IF(SUMPRODUCT(--(EC1093:EG1093&lt;&gt;""))=0, 0,1)</f>
        <v>0</v>
      </c>
      <c r="EL1093" s="18" cm="1">
        <f t="array" ref="EL1093">IF(SUMPRODUCT(--(EE1093:EG1093&lt;&gt;""))=0, 0,1)</f>
        <v>0</v>
      </c>
      <c r="EM1093" s="18">
        <f t="shared" si="240"/>
        <v>1</v>
      </c>
      <c r="EN1093" s="18">
        <f t="shared" si="241"/>
        <v>1</v>
      </c>
      <c r="EO1093" s="18" t="str">
        <f t="shared" si="242"/>
        <v>NA</v>
      </c>
      <c r="EP1093" s="18" t="str">
        <f t="shared" si="243"/>
        <v>NA</v>
      </c>
      <c r="EQ1093" s="18" t="str">
        <f t="shared" si="244"/>
        <v>NA</v>
      </c>
      <c r="ER1093" s="58" t="s">
        <v>2080</v>
      </c>
      <c r="ES1093" s="59">
        <v>43692</v>
      </c>
      <c r="ET1093" s="18" t="s">
        <v>1459</v>
      </c>
      <c r="EU1093" s="18" t="s">
        <v>1452</v>
      </c>
    </row>
    <row r="1094" spans="1:151" ht="15.75" customHeight="1" x14ac:dyDescent="0.2">
      <c r="A1094" s="5" t="s">
        <v>381</v>
      </c>
      <c r="B1094" s="24" t="s">
        <v>1451</v>
      </c>
      <c r="C1094" s="26">
        <v>1</v>
      </c>
      <c r="D1094" s="18" t="s">
        <v>1454</v>
      </c>
      <c r="E1094" s="18" t="s">
        <v>257</v>
      </c>
      <c r="F1094" s="18" t="s">
        <v>553</v>
      </c>
      <c r="G1094" s="18" t="s">
        <v>1474</v>
      </c>
      <c r="H1094" s="18" t="s">
        <v>729</v>
      </c>
      <c r="I1094" s="18" t="s">
        <v>363</v>
      </c>
      <c r="J1094" s="18" t="s">
        <v>363</v>
      </c>
      <c r="K1094" s="18" t="s">
        <v>363</v>
      </c>
      <c r="L1094" s="18" t="s">
        <v>363</v>
      </c>
      <c r="M1094" s="18" t="s">
        <v>253</v>
      </c>
      <c r="N1094" s="56">
        <v>74</v>
      </c>
      <c r="O1094" s="18" t="s">
        <v>1453</v>
      </c>
      <c r="P1094" s="18" t="s">
        <v>261</v>
      </c>
      <c r="Q1094" s="18" t="s">
        <v>254</v>
      </c>
      <c r="R1094" s="24" t="s">
        <v>257</v>
      </c>
      <c r="S1094" s="24" t="s">
        <v>257</v>
      </c>
      <c r="T1094" s="26" t="s">
        <v>917</v>
      </c>
      <c r="U1094" s="26" t="s">
        <v>595</v>
      </c>
      <c r="V1094" s="26" t="s">
        <v>1455</v>
      </c>
      <c r="W1094" s="26" t="s">
        <v>1456</v>
      </c>
      <c r="X1094" s="18" t="s">
        <v>1454</v>
      </c>
      <c r="Y1094" s="18">
        <v>50</v>
      </c>
      <c r="Z1094" s="18" t="s">
        <v>599</v>
      </c>
      <c r="AA1094" s="18">
        <v>50</v>
      </c>
      <c r="AB1094" s="57" t="s">
        <v>257</v>
      </c>
      <c r="AC1094" s="18" t="s">
        <v>595</v>
      </c>
      <c r="AD1094" s="18" t="s">
        <v>595</v>
      </c>
      <c r="AE1094" s="18" t="s">
        <v>595</v>
      </c>
      <c r="AF1094" s="18" t="s">
        <v>595</v>
      </c>
      <c r="AG1094" s="18" t="s">
        <v>595</v>
      </c>
      <c r="AH1094" s="18" t="s">
        <v>595</v>
      </c>
      <c r="AI1094" s="18" t="s">
        <v>595</v>
      </c>
      <c r="AJ1094" s="18" t="s">
        <v>595</v>
      </c>
      <c r="AK1094" s="18" t="s">
        <v>595</v>
      </c>
      <c r="AL1094" s="18" t="s">
        <v>1457</v>
      </c>
      <c r="AM1094" s="18"/>
      <c r="AN1094" s="18"/>
      <c r="AO1094" s="18"/>
      <c r="AP1094" s="18"/>
      <c r="AQ1094" s="18"/>
      <c r="AR1094" s="18"/>
      <c r="AS1094" s="18"/>
      <c r="AT1094" s="18"/>
      <c r="AU1094" s="18"/>
      <c r="AV1094" s="18"/>
      <c r="AW1094" s="18"/>
      <c r="AX1094" s="18"/>
      <c r="AY1094" s="18"/>
      <c r="AZ1094" s="18"/>
      <c r="BA1094" s="18"/>
      <c r="BB1094" s="18"/>
      <c r="BC1094" s="18"/>
      <c r="BD1094" s="18"/>
      <c r="BE1094" s="18"/>
      <c r="BF1094" s="18"/>
      <c r="BG1094" s="18"/>
      <c r="BH1094" s="18"/>
      <c r="BI1094" s="18"/>
      <c r="BJ1094" s="18"/>
      <c r="BK1094" s="18"/>
      <c r="BL1094" s="18"/>
      <c r="BM1094" s="18"/>
      <c r="BN1094" s="18"/>
      <c r="BO1094" s="18"/>
      <c r="BP1094" s="18"/>
      <c r="BQ1094" s="18"/>
      <c r="BR1094" s="18"/>
      <c r="BS1094" s="18"/>
      <c r="BT1094" s="18"/>
      <c r="BU1094" s="18"/>
      <c r="BV1094" s="18"/>
      <c r="BW1094" s="18"/>
      <c r="BX1094" s="18"/>
      <c r="BY1094" s="18"/>
      <c r="BZ1094" s="18"/>
      <c r="CA1094" s="18"/>
      <c r="CB1094" s="18"/>
      <c r="CC1094" s="18"/>
      <c r="CD1094" s="18"/>
      <c r="CE1094" s="18"/>
      <c r="CF1094" s="18"/>
      <c r="CG1094" s="18"/>
      <c r="CH1094" s="18"/>
      <c r="CI1094" s="18"/>
      <c r="CJ1094" s="18"/>
      <c r="CK1094" s="18"/>
      <c r="CL1094" s="18"/>
      <c r="CM1094" s="18"/>
      <c r="CN1094" s="18"/>
      <c r="CO1094" s="18"/>
      <c r="CP1094" s="18"/>
      <c r="CQ1094" s="18"/>
      <c r="CR1094" s="18"/>
      <c r="CS1094" s="18"/>
      <c r="CT1094" s="18"/>
      <c r="CU1094" s="18"/>
      <c r="CV1094" s="18"/>
      <c r="CW1094" s="18"/>
      <c r="CX1094" s="18"/>
      <c r="CY1094" s="18"/>
      <c r="CZ1094" s="18"/>
      <c r="DA1094" s="18"/>
      <c r="DB1094" s="18"/>
      <c r="DC1094" s="18"/>
      <c r="DD1094" s="18"/>
      <c r="DE1094" s="18"/>
      <c r="DF1094" s="18"/>
      <c r="DG1094" s="18"/>
      <c r="DH1094" s="18"/>
      <c r="DI1094" s="18"/>
      <c r="DJ1094" s="18"/>
      <c r="DK1094" s="18"/>
      <c r="DL1094" s="18"/>
      <c r="DM1094" s="18"/>
      <c r="DN1094" s="18"/>
      <c r="DO1094" s="18"/>
      <c r="DP1094" s="18">
        <v>0</v>
      </c>
      <c r="DQ1094" s="18">
        <v>0</v>
      </c>
      <c r="DR1094" s="18">
        <v>1</v>
      </c>
      <c r="DS1094" s="18"/>
      <c r="DT1094" s="18"/>
      <c r="DU1094" s="18"/>
      <c r="DV1094" s="18"/>
      <c r="DW1094" s="18"/>
      <c r="DX1094" s="18"/>
      <c r="DY1094" s="18"/>
      <c r="DZ1094" s="18"/>
      <c r="EA1094" s="18"/>
      <c r="EB1094" s="18"/>
      <c r="EC1094" s="18"/>
      <c r="ED1094" s="18"/>
      <c r="EE1094" s="18"/>
      <c r="EF1094" s="18"/>
      <c r="EG1094" s="18"/>
      <c r="EH1094" s="18" t="s">
        <v>1458</v>
      </c>
      <c r="EI1094" s="18" cm="1">
        <f t="array" ref="EI1094">IF(SUMPRODUCT(--(DO1094:DS1094&lt;&gt;""))=0, 0,1)</f>
        <v>1</v>
      </c>
      <c r="EJ1094" s="18" cm="1">
        <f t="array" ref="EJ1094">IF(SUMPRODUCT(--(DT1094:EG1094&lt;&gt;""))=0, 0,1)</f>
        <v>0</v>
      </c>
      <c r="EK1094" s="18" cm="1">
        <f t="array" ref="EK1094">IF(SUMPRODUCT(--(EC1094:EG1094&lt;&gt;""))=0, 0,1)</f>
        <v>0</v>
      </c>
      <c r="EL1094" s="18" cm="1">
        <f t="array" ref="EL1094">IF(SUMPRODUCT(--(EE1094:EG1094&lt;&gt;""))=0, 0,1)</f>
        <v>0</v>
      </c>
      <c r="EM1094" s="18">
        <f t="shared" si="240"/>
        <v>1</v>
      </c>
      <c r="EN1094" s="18">
        <f t="shared" si="241"/>
        <v>1</v>
      </c>
      <c r="EO1094" s="18" t="str">
        <f t="shared" si="242"/>
        <v>NA</v>
      </c>
      <c r="EP1094" s="18" t="str">
        <f t="shared" si="243"/>
        <v>NA</v>
      </c>
      <c r="EQ1094" s="18" t="str">
        <f t="shared" si="244"/>
        <v>NA</v>
      </c>
      <c r="ER1094" s="58" t="s">
        <v>2080</v>
      </c>
      <c r="ES1094" s="59">
        <v>43692</v>
      </c>
      <c r="ET1094" s="18" t="s">
        <v>1459</v>
      </c>
      <c r="EU1094" s="18" t="s">
        <v>1452</v>
      </c>
    </row>
    <row r="1095" spans="1:151" ht="15.75" customHeight="1" x14ac:dyDescent="0.2">
      <c r="A1095" s="5" t="s">
        <v>381</v>
      </c>
      <c r="B1095" s="24" t="s">
        <v>1451</v>
      </c>
      <c r="C1095" s="26">
        <v>1</v>
      </c>
      <c r="D1095" s="18" t="s">
        <v>1460</v>
      </c>
      <c r="E1095" s="18" t="s">
        <v>257</v>
      </c>
      <c r="F1095" s="18" t="s">
        <v>553</v>
      </c>
      <c r="G1095" s="18" t="s">
        <v>1474</v>
      </c>
      <c r="H1095" s="18" t="s">
        <v>729</v>
      </c>
      <c r="I1095" s="18" t="s">
        <v>363</v>
      </c>
      <c r="J1095" s="18" t="s">
        <v>363</v>
      </c>
      <c r="K1095" s="18" t="s">
        <v>363</v>
      </c>
      <c r="L1095" s="18" t="s">
        <v>363</v>
      </c>
      <c r="M1095" s="18" t="s">
        <v>253</v>
      </c>
      <c r="N1095" s="56">
        <v>74</v>
      </c>
      <c r="O1095" s="18" t="s">
        <v>1453</v>
      </c>
      <c r="P1095" s="18" t="s">
        <v>261</v>
      </c>
      <c r="Q1095" s="18" t="s">
        <v>254</v>
      </c>
      <c r="R1095" s="24" t="s">
        <v>257</v>
      </c>
      <c r="S1095" s="24" t="s">
        <v>257</v>
      </c>
      <c r="T1095" s="26" t="s">
        <v>917</v>
      </c>
      <c r="U1095" s="26" t="s">
        <v>595</v>
      </c>
      <c r="V1095" s="26" t="s">
        <v>1455</v>
      </c>
      <c r="W1095" s="26" t="s">
        <v>1456</v>
      </c>
      <c r="X1095" s="18" t="s">
        <v>1460</v>
      </c>
      <c r="Y1095" s="18">
        <v>50</v>
      </c>
      <c r="Z1095" s="18" t="s">
        <v>599</v>
      </c>
      <c r="AA1095" s="18">
        <v>50</v>
      </c>
      <c r="AB1095" s="57" t="s">
        <v>257</v>
      </c>
      <c r="AC1095" s="18" t="s">
        <v>595</v>
      </c>
      <c r="AD1095" s="18" t="s">
        <v>595</v>
      </c>
      <c r="AE1095" s="18" t="s">
        <v>595</v>
      </c>
      <c r="AF1095" s="18" t="s">
        <v>595</v>
      </c>
      <c r="AG1095" s="18" t="s">
        <v>595</v>
      </c>
      <c r="AH1095" s="18" t="s">
        <v>595</v>
      </c>
      <c r="AI1095" s="18" t="s">
        <v>595</v>
      </c>
      <c r="AJ1095" s="18" t="s">
        <v>595</v>
      </c>
      <c r="AK1095" s="18" t="s">
        <v>595</v>
      </c>
      <c r="AL1095" s="18" t="s">
        <v>1457</v>
      </c>
      <c r="AM1095" s="18"/>
      <c r="AN1095" s="18"/>
      <c r="AO1095" s="18"/>
      <c r="AP1095" s="18"/>
      <c r="AQ1095" s="18"/>
      <c r="AR1095" s="18"/>
      <c r="AS1095" s="18"/>
      <c r="AT1095" s="18"/>
      <c r="AU1095" s="18"/>
      <c r="AV1095" s="18"/>
      <c r="AW1095" s="18"/>
      <c r="AX1095" s="18"/>
      <c r="AY1095" s="18"/>
      <c r="AZ1095" s="18"/>
      <c r="BA1095" s="18"/>
      <c r="BB1095" s="18"/>
      <c r="BC1095" s="18"/>
      <c r="BD1095" s="18"/>
      <c r="BE1095" s="18"/>
      <c r="BF1095" s="18"/>
      <c r="BG1095" s="18"/>
      <c r="BH1095" s="18"/>
      <c r="BI1095" s="18"/>
      <c r="BJ1095" s="18"/>
      <c r="BK1095" s="18"/>
      <c r="BL1095" s="18"/>
      <c r="BM1095" s="18"/>
      <c r="BN1095" s="18"/>
      <c r="BO1095" s="18"/>
      <c r="BP1095" s="18"/>
      <c r="BQ1095" s="18"/>
      <c r="BR1095" s="18"/>
      <c r="BS1095" s="18"/>
      <c r="BT1095" s="18"/>
      <c r="BU1095" s="18"/>
      <c r="BV1095" s="18"/>
      <c r="BW1095" s="18"/>
      <c r="BX1095" s="18"/>
      <c r="BY1095" s="18"/>
      <c r="BZ1095" s="18"/>
      <c r="CA1095" s="18"/>
      <c r="CB1095" s="18"/>
      <c r="CC1095" s="18"/>
      <c r="CD1095" s="18"/>
      <c r="CE1095" s="18"/>
      <c r="CF1095" s="18"/>
      <c r="CG1095" s="18"/>
      <c r="CH1095" s="18"/>
      <c r="CI1095" s="18"/>
      <c r="CJ1095" s="18"/>
      <c r="CK1095" s="18"/>
      <c r="CL1095" s="18"/>
      <c r="CM1095" s="18"/>
      <c r="CN1095" s="18"/>
      <c r="CO1095" s="18"/>
      <c r="CP1095" s="18"/>
      <c r="CQ1095" s="18"/>
      <c r="CR1095" s="18"/>
      <c r="CS1095" s="18"/>
      <c r="CT1095" s="18"/>
      <c r="CU1095" s="18"/>
      <c r="CV1095" s="18"/>
      <c r="CW1095" s="18"/>
      <c r="CX1095" s="18"/>
      <c r="CY1095" s="18"/>
      <c r="CZ1095" s="18"/>
      <c r="DA1095" s="18"/>
      <c r="DB1095" s="18"/>
      <c r="DC1095" s="18"/>
      <c r="DD1095" s="18"/>
      <c r="DE1095" s="18"/>
      <c r="DF1095" s="18"/>
      <c r="DG1095" s="18"/>
      <c r="DH1095" s="18"/>
      <c r="DI1095" s="18"/>
      <c r="DJ1095" s="18"/>
      <c r="DK1095" s="18"/>
      <c r="DL1095" s="18"/>
      <c r="DM1095" s="18"/>
      <c r="DN1095" s="18"/>
      <c r="DO1095" s="18"/>
      <c r="DP1095" s="18">
        <v>0</v>
      </c>
      <c r="DQ1095" s="18">
        <v>0</v>
      </c>
      <c r="DR1095" s="18">
        <v>1</v>
      </c>
      <c r="DS1095" s="18"/>
      <c r="DT1095" s="18"/>
      <c r="DU1095" s="18"/>
      <c r="DV1095" s="18"/>
      <c r="DW1095" s="18"/>
      <c r="DX1095" s="18"/>
      <c r="DY1095" s="18"/>
      <c r="DZ1095" s="18"/>
      <c r="EA1095" s="18"/>
      <c r="EB1095" s="18"/>
      <c r="EC1095" s="18"/>
      <c r="ED1095" s="18"/>
      <c r="EE1095" s="18"/>
      <c r="EF1095" s="18"/>
      <c r="EG1095" s="18"/>
      <c r="EH1095" s="18" t="s">
        <v>1458</v>
      </c>
      <c r="EI1095" s="18" cm="1">
        <f t="array" ref="EI1095">IF(SUMPRODUCT(--(DO1095:DS1095&lt;&gt;""))=0, 0,1)</f>
        <v>1</v>
      </c>
      <c r="EJ1095" s="18" cm="1">
        <f t="array" ref="EJ1095">IF(SUMPRODUCT(--(DT1095:EG1095&lt;&gt;""))=0, 0,1)</f>
        <v>0</v>
      </c>
      <c r="EK1095" s="18" cm="1">
        <f t="array" ref="EK1095">IF(SUMPRODUCT(--(EC1095:EG1095&lt;&gt;""))=0, 0,1)</f>
        <v>0</v>
      </c>
      <c r="EL1095" s="18" cm="1">
        <f t="array" ref="EL1095">IF(SUMPRODUCT(--(EE1095:EG1095&lt;&gt;""))=0, 0,1)</f>
        <v>0</v>
      </c>
      <c r="EM1095" s="18">
        <f t="shared" si="240"/>
        <v>1</v>
      </c>
      <c r="EN1095" s="18">
        <f t="shared" si="241"/>
        <v>1</v>
      </c>
      <c r="EO1095" s="18" t="str">
        <f t="shared" si="242"/>
        <v>NA</v>
      </c>
      <c r="EP1095" s="18" t="str">
        <f t="shared" si="243"/>
        <v>NA</v>
      </c>
      <c r="EQ1095" s="18" t="str">
        <f t="shared" si="244"/>
        <v>NA</v>
      </c>
      <c r="ER1095" s="58" t="s">
        <v>2080</v>
      </c>
      <c r="ES1095" s="59">
        <v>43692</v>
      </c>
      <c r="ET1095" s="18" t="s">
        <v>1459</v>
      </c>
      <c r="EU1095" s="18" t="s">
        <v>1452</v>
      </c>
    </row>
    <row r="1096" spans="1:151" ht="15.75" customHeight="1" x14ac:dyDescent="0.2">
      <c r="A1096" s="5" t="s">
        <v>381</v>
      </c>
      <c r="B1096" s="24" t="s">
        <v>1451</v>
      </c>
      <c r="C1096" s="26">
        <v>1</v>
      </c>
      <c r="D1096" s="18" t="s">
        <v>1461</v>
      </c>
      <c r="E1096" s="18" t="s">
        <v>257</v>
      </c>
      <c r="F1096" s="18" t="s">
        <v>553</v>
      </c>
      <c r="G1096" s="18" t="s">
        <v>1474</v>
      </c>
      <c r="H1096" s="18" t="s">
        <v>729</v>
      </c>
      <c r="I1096" s="18" t="s">
        <v>363</v>
      </c>
      <c r="J1096" s="18" t="s">
        <v>363</v>
      </c>
      <c r="K1096" s="18" t="s">
        <v>363</v>
      </c>
      <c r="L1096" s="18" t="s">
        <v>363</v>
      </c>
      <c r="M1096" s="18" t="s">
        <v>253</v>
      </c>
      <c r="N1096" s="56">
        <v>74</v>
      </c>
      <c r="O1096" s="18" t="s">
        <v>1453</v>
      </c>
      <c r="P1096" s="18" t="s">
        <v>261</v>
      </c>
      <c r="Q1096" s="18" t="s">
        <v>254</v>
      </c>
      <c r="R1096" s="24" t="s">
        <v>257</v>
      </c>
      <c r="S1096" s="24" t="s">
        <v>257</v>
      </c>
      <c r="T1096" s="26" t="s">
        <v>917</v>
      </c>
      <c r="U1096" s="26" t="s">
        <v>595</v>
      </c>
      <c r="V1096" s="26" t="s">
        <v>1455</v>
      </c>
      <c r="W1096" s="26" t="s">
        <v>1456</v>
      </c>
      <c r="X1096" s="18" t="s">
        <v>1461</v>
      </c>
      <c r="Y1096" s="18">
        <v>50</v>
      </c>
      <c r="Z1096" s="18" t="s">
        <v>599</v>
      </c>
      <c r="AA1096" s="18">
        <v>50</v>
      </c>
      <c r="AB1096" s="57" t="s">
        <v>257</v>
      </c>
      <c r="AC1096" s="18" t="s">
        <v>595</v>
      </c>
      <c r="AD1096" s="18" t="s">
        <v>595</v>
      </c>
      <c r="AE1096" s="18" t="s">
        <v>595</v>
      </c>
      <c r="AF1096" s="18" t="s">
        <v>595</v>
      </c>
      <c r="AG1096" s="18" t="s">
        <v>595</v>
      </c>
      <c r="AH1096" s="18" t="s">
        <v>595</v>
      </c>
      <c r="AI1096" s="18" t="s">
        <v>595</v>
      </c>
      <c r="AJ1096" s="18" t="s">
        <v>595</v>
      </c>
      <c r="AK1096" s="18" t="s">
        <v>595</v>
      </c>
      <c r="AL1096" s="18" t="s">
        <v>1457</v>
      </c>
      <c r="AM1096" s="18"/>
      <c r="AN1096" s="18"/>
      <c r="AO1096" s="18"/>
      <c r="AP1096" s="18"/>
      <c r="AQ1096" s="18"/>
      <c r="AR1096" s="18"/>
      <c r="AS1096" s="18"/>
      <c r="AT1096" s="18"/>
      <c r="AU1096" s="18"/>
      <c r="AV1096" s="18"/>
      <c r="AW1096" s="18"/>
      <c r="AX1096" s="18"/>
      <c r="AY1096" s="18"/>
      <c r="AZ1096" s="18"/>
      <c r="BA1096" s="18"/>
      <c r="BB1096" s="18"/>
      <c r="BC1096" s="18"/>
      <c r="BD1096" s="18"/>
      <c r="BE1096" s="18"/>
      <c r="BF1096" s="18"/>
      <c r="BG1096" s="18"/>
      <c r="BH1096" s="18"/>
      <c r="BI1096" s="18"/>
      <c r="BJ1096" s="18"/>
      <c r="BK1096" s="18"/>
      <c r="BL1096" s="18"/>
      <c r="BM1096" s="18"/>
      <c r="BN1096" s="18"/>
      <c r="BO1096" s="18"/>
      <c r="BP1096" s="18"/>
      <c r="BQ1096" s="18"/>
      <c r="BR1096" s="18"/>
      <c r="BS1096" s="18"/>
      <c r="BT1096" s="18"/>
      <c r="BU1096" s="18"/>
      <c r="BV1096" s="18"/>
      <c r="BW1096" s="18"/>
      <c r="BX1096" s="18"/>
      <c r="BY1096" s="18"/>
      <c r="BZ1096" s="18"/>
      <c r="CA1096" s="18"/>
      <c r="CB1096" s="18"/>
      <c r="CC1096" s="18"/>
      <c r="CD1096" s="18"/>
      <c r="CE1096" s="18"/>
      <c r="CF1096" s="18"/>
      <c r="CG1096" s="18"/>
      <c r="CH1096" s="18"/>
      <c r="CI1096" s="18"/>
      <c r="CJ1096" s="18"/>
      <c r="CK1096" s="18"/>
      <c r="CL1096" s="18"/>
      <c r="CM1096" s="18"/>
      <c r="CN1096" s="18"/>
      <c r="CO1096" s="18"/>
      <c r="CP1096" s="18"/>
      <c r="CQ1096" s="18"/>
      <c r="CR1096" s="18"/>
      <c r="CS1096" s="18"/>
      <c r="CT1096" s="18"/>
      <c r="CU1096" s="18"/>
      <c r="CV1096" s="18"/>
      <c r="CW1096" s="18"/>
      <c r="CX1096" s="18"/>
      <c r="CY1096" s="18"/>
      <c r="CZ1096" s="18"/>
      <c r="DA1096" s="18"/>
      <c r="DB1096" s="18"/>
      <c r="DC1096" s="18"/>
      <c r="DD1096" s="18"/>
      <c r="DE1096" s="18"/>
      <c r="DF1096" s="18"/>
      <c r="DG1096" s="18"/>
      <c r="DH1096" s="18"/>
      <c r="DI1096" s="18"/>
      <c r="DJ1096" s="18"/>
      <c r="DK1096" s="18"/>
      <c r="DL1096" s="18"/>
      <c r="DM1096" s="18"/>
      <c r="DN1096" s="18"/>
      <c r="DO1096" s="18"/>
      <c r="DP1096" s="18">
        <v>0</v>
      </c>
      <c r="DQ1096" s="18">
        <v>0</v>
      </c>
      <c r="DR1096" s="18">
        <v>0</v>
      </c>
      <c r="DS1096" s="18"/>
      <c r="DT1096" s="18"/>
      <c r="DU1096" s="18"/>
      <c r="DV1096" s="18"/>
      <c r="DW1096" s="18"/>
      <c r="DX1096" s="18"/>
      <c r="DY1096" s="18"/>
      <c r="DZ1096" s="18"/>
      <c r="EA1096" s="18"/>
      <c r="EB1096" s="18"/>
      <c r="EC1096" s="18"/>
      <c r="ED1096" s="18"/>
      <c r="EE1096" s="18"/>
      <c r="EF1096" s="18"/>
      <c r="EG1096" s="18"/>
      <c r="EH1096" s="18" t="s">
        <v>1458</v>
      </c>
      <c r="EI1096" s="18" cm="1">
        <f t="array" ref="EI1096">IF(SUMPRODUCT(--(DO1096:DS1096&lt;&gt;""))=0, 0,1)</f>
        <v>1</v>
      </c>
      <c r="EJ1096" s="18" cm="1">
        <f t="array" ref="EJ1096">IF(SUMPRODUCT(--(DT1096:EG1096&lt;&gt;""))=0, 0,1)</f>
        <v>0</v>
      </c>
      <c r="EK1096" s="18" cm="1">
        <f t="array" ref="EK1096">IF(SUMPRODUCT(--(EC1096:EG1096&lt;&gt;""))=0, 0,1)</f>
        <v>0</v>
      </c>
      <c r="EL1096" s="18" cm="1">
        <f t="array" ref="EL1096">IF(SUMPRODUCT(--(EE1096:EG1096&lt;&gt;""))=0, 0,1)</f>
        <v>0</v>
      </c>
      <c r="EM1096" s="18">
        <f t="shared" si="240"/>
        <v>0</v>
      </c>
      <c r="EN1096" s="18">
        <f t="shared" si="241"/>
        <v>0</v>
      </c>
      <c r="EO1096" s="18" t="str">
        <f t="shared" si="242"/>
        <v>NA</v>
      </c>
      <c r="EP1096" s="18" t="str">
        <f t="shared" si="243"/>
        <v>NA</v>
      </c>
      <c r="EQ1096" s="18" t="str">
        <f t="shared" si="244"/>
        <v>NA</v>
      </c>
      <c r="ER1096" s="58" t="s">
        <v>2080</v>
      </c>
      <c r="ES1096" s="59">
        <v>43692</v>
      </c>
      <c r="ET1096" s="18" t="s">
        <v>1459</v>
      </c>
      <c r="EU1096" s="18" t="s">
        <v>1452</v>
      </c>
    </row>
    <row r="1097" spans="1:151" ht="15.75" customHeight="1" x14ac:dyDescent="0.2">
      <c r="A1097" s="5" t="s">
        <v>381</v>
      </c>
      <c r="B1097" s="24" t="s">
        <v>1451</v>
      </c>
      <c r="C1097" s="26">
        <v>1</v>
      </c>
      <c r="D1097" s="18" t="s">
        <v>1462</v>
      </c>
      <c r="E1097" s="18" t="s">
        <v>257</v>
      </c>
      <c r="F1097" s="18" t="s">
        <v>553</v>
      </c>
      <c r="G1097" s="18" t="s">
        <v>1474</v>
      </c>
      <c r="H1097" s="18" t="s">
        <v>729</v>
      </c>
      <c r="I1097" s="18" t="s">
        <v>363</v>
      </c>
      <c r="J1097" s="18" t="s">
        <v>363</v>
      </c>
      <c r="K1097" s="18" t="s">
        <v>363</v>
      </c>
      <c r="L1097" s="18" t="s">
        <v>363</v>
      </c>
      <c r="M1097" s="18" t="s">
        <v>253</v>
      </c>
      <c r="N1097" s="56">
        <v>74</v>
      </c>
      <c r="O1097" s="18" t="s">
        <v>1453</v>
      </c>
      <c r="P1097" s="18" t="s">
        <v>261</v>
      </c>
      <c r="Q1097" s="18" t="s">
        <v>254</v>
      </c>
      <c r="R1097" s="24" t="s">
        <v>257</v>
      </c>
      <c r="S1097" s="24" t="s">
        <v>257</v>
      </c>
      <c r="T1097" s="26" t="s">
        <v>917</v>
      </c>
      <c r="U1097" s="26" t="s">
        <v>595</v>
      </c>
      <c r="V1097" s="26" t="s">
        <v>1455</v>
      </c>
      <c r="W1097" s="26" t="s">
        <v>1456</v>
      </c>
      <c r="X1097" s="18" t="s">
        <v>1462</v>
      </c>
      <c r="Y1097" s="18">
        <v>50</v>
      </c>
      <c r="Z1097" s="18" t="s">
        <v>599</v>
      </c>
      <c r="AA1097" s="18">
        <v>50</v>
      </c>
      <c r="AB1097" s="57" t="s">
        <v>257</v>
      </c>
      <c r="AC1097" s="18" t="s">
        <v>595</v>
      </c>
      <c r="AD1097" s="18" t="s">
        <v>595</v>
      </c>
      <c r="AE1097" s="18" t="s">
        <v>595</v>
      </c>
      <c r="AF1097" s="18" t="s">
        <v>595</v>
      </c>
      <c r="AG1097" s="18" t="s">
        <v>595</v>
      </c>
      <c r="AH1097" s="18" t="s">
        <v>595</v>
      </c>
      <c r="AI1097" s="18" t="s">
        <v>595</v>
      </c>
      <c r="AJ1097" s="18" t="s">
        <v>595</v>
      </c>
      <c r="AK1097" s="18" t="s">
        <v>595</v>
      </c>
      <c r="AL1097" s="18" t="s">
        <v>1457</v>
      </c>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v>1</v>
      </c>
      <c r="DQ1097" s="18">
        <v>0</v>
      </c>
      <c r="DR1097" s="18">
        <v>0</v>
      </c>
      <c r="DS1097" s="18"/>
      <c r="DT1097" s="18"/>
      <c r="DU1097" s="18"/>
      <c r="DV1097" s="18"/>
      <c r="DW1097" s="18"/>
      <c r="DX1097" s="18"/>
      <c r="DY1097" s="18"/>
      <c r="DZ1097" s="18"/>
      <c r="EA1097" s="18"/>
      <c r="EB1097" s="18"/>
      <c r="EC1097" s="18"/>
      <c r="ED1097" s="18"/>
      <c r="EE1097" s="18"/>
      <c r="EF1097" s="18"/>
      <c r="EG1097" s="18"/>
      <c r="EH1097" s="18" t="s">
        <v>1458</v>
      </c>
      <c r="EI1097" s="18" cm="1">
        <f t="array" ref="EI1097">IF(SUMPRODUCT(--(DO1097:DS1097&lt;&gt;""))=0, 0,1)</f>
        <v>1</v>
      </c>
      <c r="EJ1097" s="18" cm="1">
        <f t="array" ref="EJ1097">IF(SUMPRODUCT(--(DT1097:EG1097&lt;&gt;""))=0, 0,1)</f>
        <v>0</v>
      </c>
      <c r="EK1097" s="18" cm="1">
        <f t="array" ref="EK1097">IF(SUMPRODUCT(--(EC1097:EG1097&lt;&gt;""))=0, 0,1)</f>
        <v>0</v>
      </c>
      <c r="EL1097" s="18" cm="1">
        <f t="array" ref="EL1097">IF(SUMPRODUCT(--(EE1097:EG1097&lt;&gt;""))=0, 0,1)</f>
        <v>0</v>
      </c>
      <c r="EM1097" s="18">
        <f t="shared" si="240"/>
        <v>1</v>
      </c>
      <c r="EN1097" s="18">
        <f t="shared" si="241"/>
        <v>1</v>
      </c>
      <c r="EO1097" s="18" t="str">
        <f t="shared" si="242"/>
        <v>NA</v>
      </c>
      <c r="EP1097" s="18" t="str">
        <f t="shared" si="243"/>
        <v>NA</v>
      </c>
      <c r="EQ1097" s="18" t="str">
        <f t="shared" si="244"/>
        <v>NA</v>
      </c>
      <c r="ER1097" s="58" t="s">
        <v>2080</v>
      </c>
      <c r="ES1097" s="59">
        <v>43692</v>
      </c>
      <c r="ET1097" s="18" t="s">
        <v>1459</v>
      </c>
      <c r="EU1097" s="18" t="s">
        <v>1452</v>
      </c>
    </row>
    <row r="1098" spans="1:151" ht="15.75" customHeight="1" x14ac:dyDescent="0.2">
      <c r="A1098" s="5" t="s">
        <v>381</v>
      </c>
      <c r="B1098" s="24" t="s">
        <v>1451</v>
      </c>
      <c r="C1098" s="26">
        <v>1</v>
      </c>
      <c r="D1098" s="18" t="s">
        <v>1454</v>
      </c>
      <c r="E1098" s="18" t="s">
        <v>257</v>
      </c>
      <c r="F1098" s="18" t="s">
        <v>553</v>
      </c>
      <c r="G1098" s="18" t="s">
        <v>712</v>
      </c>
      <c r="H1098" s="18" t="s">
        <v>713</v>
      </c>
      <c r="I1098" s="18" t="s">
        <v>363</v>
      </c>
      <c r="J1098" s="18" t="s">
        <v>363</v>
      </c>
      <c r="K1098" s="18" t="s">
        <v>363</v>
      </c>
      <c r="L1098" s="18" t="s">
        <v>363</v>
      </c>
      <c r="M1098" s="18" t="s">
        <v>253</v>
      </c>
      <c r="N1098" s="56">
        <v>74</v>
      </c>
      <c r="O1098" s="18" t="s">
        <v>1453</v>
      </c>
      <c r="P1098" s="18" t="s">
        <v>261</v>
      </c>
      <c r="Q1098" s="18" t="s">
        <v>254</v>
      </c>
      <c r="R1098" s="24" t="s">
        <v>257</v>
      </c>
      <c r="S1098" s="24" t="s">
        <v>257</v>
      </c>
      <c r="T1098" s="26" t="s">
        <v>917</v>
      </c>
      <c r="U1098" s="26" t="s">
        <v>595</v>
      </c>
      <c r="V1098" s="26" t="s">
        <v>1455</v>
      </c>
      <c r="W1098" s="26" t="s">
        <v>1456</v>
      </c>
      <c r="X1098" s="18" t="s">
        <v>1454</v>
      </c>
      <c r="Y1098" s="18">
        <v>50</v>
      </c>
      <c r="Z1098" s="18" t="s">
        <v>599</v>
      </c>
      <c r="AA1098" s="18">
        <v>50</v>
      </c>
      <c r="AB1098" s="57" t="s">
        <v>257</v>
      </c>
      <c r="AC1098" s="18" t="s">
        <v>595</v>
      </c>
      <c r="AD1098" s="18" t="s">
        <v>595</v>
      </c>
      <c r="AE1098" s="18" t="s">
        <v>595</v>
      </c>
      <c r="AF1098" s="18" t="s">
        <v>595</v>
      </c>
      <c r="AG1098" s="18" t="s">
        <v>595</v>
      </c>
      <c r="AH1098" s="18" t="s">
        <v>595</v>
      </c>
      <c r="AI1098" s="18" t="s">
        <v>595</v>
      </c>
      <c r="AJ1098" s="18" t="s">
        <v>595</v>
      </c>
      <c r="AK1098" s="18" t="s">
        <v>595</v>
      </c>
      <c r="AL1098" s="18" t="s">
        <v>1457</v>
      </c>
      <c r="AM1098" s="18"/>
      <c r="AN1098" s="18"/>
      <c r="AO1098" s="18"/>
      <c r="AP1098" s="18"/>
      <c r="AQ1098" s="18"/>
      <c r="AR1098" s="18"/>
      <c r="AS1098" s="18"/>
      <c r="AT1098" s="18"/>
      <c r="AU1098" s="18"/>
      <c r="AV1098" s="18"/>
      <c r="AW1098" s="18"/>
      <c r="AX1098" s="18"/>
      <c r="AY1098" s="18"/>
      <c r="AZ1098" s="18"/>
      <c r="BA1098" s="18"/>
      <c r="BB1098" s="18"/>
      <c r="BC1098" s="18"/>
      <c r="BD1098" s="18"/>
      <c r="BE1098" s="18"/>
      <c r="BF1098" s="18"/>
      <c r="BG1098" s="18"/>
      <c r="BH1098" s="18"/>
      <c r="BI1098" s="18"/>
      <c r="BJ1098" s="18"/>
      <c r="BK1098" s="18"/>
      <c r="BL1098" s="18"/>
      <c r="BM1098" s="18"/>
      <c r="BN1098" s="18"/>
      <c r="BO1098" s="18"/>
      <c r="BP1098" s="18"/>
      <c r="BQ1098" s="18"/>
      <c r="BR1098" s="18"/>
      <c r="BS1098" s="18"/>
      <c r="BT1098" s="18"/>
      <c r="BU1098" s="18"/>
      <c r="BV1098" s="18"/>
      <c r="BW1098" s="18"/>
      <c r="BX1098" s="18"/>
      <c r="BY1098" s="18"/>
      <c r="BZ1098" s="18"/>
      <c r="CA1098" s="18"/>
      <c r="CB1098" s="18"/>
      <c r="CC1098" s="18"/>
      <c r="CD1098" s="18"/>
      <c r="CE1098" s="18"/>
      <c r="CF1098" s="18"/>
      <c r="CG1098" s="18"/>
      <c r="CH1098" s="18"/>
      <c r="CI1098" s="18"/>
      <c r="CJ1098" s="18"/>
      <c r="CK1098" s="18"/>
      <c r="CL1098" s="18"/>
      <c r="CM1098" s="18"/>
      <c r="CN1098" s="18"/>
      <c r="CO1098" s="18"/>
      <c r="CP1098" s="18"/>
      <c r="CQ1098" s="18"/>
      <c r="CR1098" s="18"/>
      <c r="CS1098" s="18"/>
      <c r="CT1098" s="18"/>
      <c r="CU1098" s="18"/>
      <c r="CV1098" s="18"/>
      <c r="CW1098" s="18"/>
      <c r="CX1098" s="18"/>
      <c r="CY1098" s="18"/>
      <c r="CZ1098" s="18"/>
      <c r="DA1098" s="18"/>
      <c r="DB1098" s="18"/>
      <c r="DC1098" s="18"/>
      <c r="DD1098" s="18"/>
      <c r="DE1098" s="18"/>
      <c r="DF1098" s="18"/>
      <c r="DG1098" s="18"/>
      <c r="DH1098" s="18"/>
      <c r="DI1098" s="18"/>
      <c r="DJ1098" s="18"/>
      <c r="DK1098" s="18"/>
      <c r="DL1098" s="18"/>
      <c r="DM1098" s="18"/>
      <c r="DN1098" s="18"/>
      <c r="DO1098" s="18"/>
      <c r="DP1098" s="18">
        <v>0</v>
      </c>
      <c r="DQ1098" s="18">
        <v>0</v>
      </c>
      <c r="DR1098" s="18">
        <v>1</v>
      </c>
      <c r="DS1098" s="18"/>
      <c r="DT1098" s="18"/>
      <c r="DU1098" s="18"/>
      <c r="DV1098" s="18"/>
      <c r="DW1098" s="18"/>
      <c r="DX1098" s="18"/>
      <c r="DY1098" s="18"/>
      <c r="DZ1098" s="18"/>
      <c r="EA1098" s="18"/>
      <c r="EB1098" s="18"/>
      <c r="EC1098" s="18"/>
      <c r="ED1098" s="18"/>
      <c r="EE1098" s="18"/>
      <c r="EF1098" s="18"/>
      <c r="EG1098" s="18"/>
      <c r="EH1098" s="18" t="s">
        <v>1458</v>
      </c>
      <c r="EI1098" s="18" cm="1">
        <f t="array" ref="EI1098">IF(SUMPRODUCT(--(DO1098:DS1098&lt;&gt;""))=0, 0,1)</f>
        <v>1</v>
      </c>
      <c r="EJ1098" s="18" cm="1">
        <f t="array" ref="EJ1098">IF(SUMPRODUCT(--(DT1098:EG1098&lt;&gt;""))=0, 0,1)</f>
        <v>0</v>
      </c>
      <c r="EK1098" s="18" cm="1">
        <f t="array" ref="EK1098">IF(SUMPRODUCT(--(EC1098:EG1098&lt;&gt;""))=0, 0,1)</f>
        <v>0</v>
      </c>
      <c r="EL1098" s="18" cm="1">
        <f t="array" ref="EL1098">IF(SUMPRODUCT(--(EE1098:EG1098&lt;&gt;""))=0, 0,1)</f>
        <v>0</v>
      </c>
      <c r="EM1098" s="18">
        <f t="shared" si="240"/>
        <v>1</v>
      </c>
      <c r="EN1098" s="18">
        <f t="shared" si="241"/>
        <v>1</v>
      </c>
      <c r="EO1098" s="18" t="str">
        <f t="shared" si="242"/>
        <v>NA</v>
      </c>
      <c r="EP1098" s="18" t="str">
        <f t="shared" si="243"/>
        <v>NA</v>
      </c>
      <c r="EQ1098" s="18" t="str">
        <f t="shared" si="244"/>
        <v>NA</v>
      </c>
      <c r="ER1098" s="58" t="s">
        <v>2080</v>
      </c>
      <c r="ES1098" s="59">
        <v>43692</v>
      </c>
      <c r="ET1098" s="18" t="s">
        <v>1459</v>
      </c>
      <c r="EU1098" s="18" t="s">
        <v>1452</v>
      </c>
    </row>
    <row r="1099" spans="1:151" ht="15.75" customHeight="1" x14ac:dyDescent="0.2">
      <c r="A1099" s="5" t="s">
        <v>381</v>
      </c>
      <c r="B1099" s="24" t="s">
        <v>1451</v>
      </c>
      <c r="C1099" s="26">
        <v>1</v>
      </c>
      <c r="D1099" s="18" t="s">
        <v>1460</v>
      </c>
      <c r="E1099" s="18" t="s">
        <v>257</v>
      </c>
      <c r="F1099" s="18" t="s">
        <v>553</v>
      </c>
      <c r="G1099" s="18" t="s">
        <v>712</v>
      </c>
      <c r="H1099" s="18" t="s">
        <v>713</v>
      </c>
      <c r="I1099" s="18" t="s">
        <v>363</v>
      </c>
      <c r="J1099" s="18" t="s">
        <v>363</v>
      </c>
      <c r="K1099" s="18" t="s">
        <v>363</v>
      </c>
      <c r="L1099" s="18" t="s">
        <v>363</v>
      </c>
      <c r="M1099" s="18" t="s">
        <v>253</v>
      </c>
      <c r="N1099" s="56">
        <v>74</v>
      </c>
      <c r="O1099" s="18" t="s">
        <v>1453</v>
      </c>
      <c r="P1099" s="18" t="s">
        <v>261</v>
      </c>
      <c r="Q1099" s="18" t="s">
        <v>254</v>
      </c>
      <c r="R1099" s="24" t="s">
        <v>257</v>
      </c>
      <c r="S1099" s="24" t="s">
        <v>257</v>
      </c>
      <c r="T1099" s="26" t="s">
        <v>917</v>
      </c>
      <c r="U1099" s="26" t="s">
        <v>595</v>
      </c>
      <c r="V1099" s="26" t="s">
        <v>1455</v>
      </c>
      <c r="W1099" s="26" t="s">
        <v>1456</v>
      </c>
      <c r="X1099" s="18" t="s">
        <v>1460</v>
      </c>
      <c r="Y1099" s="18">
        <v>50</v>
      </c>
      <c r="Z1099" s="18" t="s">
        <v>599</v>
      </c>
      <c r="AA1099" s="18">
        <v>50</v>
      </c>
      <c r="AB1099" s="57" t="s">
        <v>257</v>
      </c>
      <c r="AC1099" s="18" t="s">
        <v>595</v>
      </c>
      <c r="AD1099" s="18" t="s">
        <v>595</v>
      </c>
      <c r="AE1099" s="18" t="s">
        <v>595</v>
      </c>
      <c r="AF1099" s="18" t="s">
        <v>595</v>
      </c>
      <c r="AG1099" s="18" t="s">
        <v>595</v>
      </c>
      <c r="AH1099" s="18" t="s">
        <v>595</v>
      </c>
      <c r="AI1099" s="18" t="s">
        <v>595</v>
      </c>
      <c r="AJ1099" s="18" t="s">
        <v>595</v>
      </c>
      <c r="AK1099" s="18" t="s">
        <v>595</v>
      </c>
      <c r="AL1099" s="18" t="s">
        <v>1457</v>
      </c>
      <c r="AM1099" s="18"/>
      <c r="AN1099" s="18"/>
      <c r="AO1099" s="18"/>
      <c r="AP1099" s="18"/>
      <c r="AQ1099" s="18"/>
      <c r="AR1099" s="18"/>
      <c r="AS1099" s="18"/>
      <c r="AT1099" s="18"/>
      <c r="AU1099" s="18"/>
      <c r="AV1099" s="18"/>
      <c r="AW1099" s="18"/>
      <c r="AX1099" s="18"/>
      <c r="AY1099" s="18"/>
      <c r="AZ1099" s="18"/>
      <c r="BA1099" s="18"/>
      <c r="BB1099" s="18"/>
      <c r="BC1099" s="18"/>
      <c r="BD1099" s="18"/>
      <c r="BE1099" s="18"/>
      <c r="BF1099" s="18"/>
      <c r="BG1099" s="18"/>
      <c r="BH1099" s="18"/>
      <c r="BI1099" s="18"/>
      <c r="BJ1099" s="18"/>
      <c r="BK1099" s="18"/>
      <c r="BL1099" s="18"/>
      <c r="BM1099" s="18"/>
      <c r="BN1099" s="18"/>
      <c r="BO1099" s="18"/>
      <c r="BP1099" s="18"/>
      <c r="BQ1099" s="18"/>
      <c r="BR1099" s="18"/>
      <c r="BS1099" s="18"/>
      <c r="BT1099" s="18"/>
      <c r="BU1099" s="18"/>
      <c r="BV1099" s="18"/>
      <c r="BW1099" s="18"/>
      <c r="BX1099" s="18"/>
      <c r="BY1099" s="18"/>
      <c r="BZ1099" s="18"/>
      <c r="CA1099" s="18"/>
      <c r="CB1099" s="18"/>
      <c r="CC1099" s="18"/>
      <c r="CD1099" s="18"/>
      <c r="CE1099" s="18"/>
      <c r="CF1099" s="18"/>
      <c r="CG1099" s="18"/>
      <c r="CH1099" s="18"/>
      <c r="CI1099" s="18"/>
      <c r="CJ1099" s="18"/>
      <c r="CK1099" s="18"/>
      <c r="CL1099" s="18"/>
      <c r="CM1099" s="18"/>
      <c r="CN1099" s="18"/>
      <c r="CO1099" s="18"/>
      <c r="CP1099" s="18"/>
      <c r="CQ1099" s="18"/>
      <c r="CR1099" s="18"/>
      <c r="CS1099" s="18"/>
      <c r="CT1099" s="18"/>
      <c r="CU1099" s="18"/>
      <c r="CV1099" s="18"/>
      <c r="CW1099" s="18"/>
      <c r="CX1099" s="18"/>
      <c r="CY1099" s="18"/>
      <c r="CZ1099" s="18"/>
      <c r="DA1099" s="18"/>
      <c r="DB1099" s="18"/>
      <c r="DC1099" s="18"/>
      <c r="DD1099" s="18"/>
      <c r="DE1099" s="18"/>
      <c r="DF1099" s="18"/>
      <c r="DG1099" s="18"/>
      <c r="DH1099" s="18"/>
      <c r="DI1099" s="18"/>
      <c r="DJ1099" s="18"/>
      <c r="DK1099" s="18"/>
      <c r="DL1099" s="18"/>
      <c r="DM1099" s="18"/>
      <c r="DN1099" s="18"/>
      <c r="DO1099" s="18"/>
      <c r="DP1099" s="18">
        <v>1</v>
      </c>
      <c r="DQ1099" s="18">
        <v>0</v>
      </c>
      <c r="DR1099" s="18">
        <v>0</v>
      </c>
      <c r="DS1099" s="18"/>
      <c r="DT1099" s="18"/>
      <c r="DU1099" s="18"/>
      <c r="DV1099" s="18"/>
      <c r="DW1099" s="18"/>
      <c r="DX1099" s="18"/>
      <c r="DY1099" s="18"/>
      <c r="DZ1099" s="18"/>
      <c r="EA1099" s="18"/>
      <c r="EB1099" s="18"/>
      <c r="EC1099" s="18"/>
      <c r="ED1099" s="18"/>
      <c r="EE1099" s="18"/>
      <c r="EF1099" s="18"/>
      <c r="EG1099" s="18"/>
      <c r="EH1099" s="18" t="s">
        <v>1458</v>
      </c>
      <c r="EI1099" s="18" cm="1">
        <f t="array" ref="EI1099">IF(SUMPRODUCT(--(DO1099:DS1099&lt;&gt;""))=0, 0,1)</f>
        <v>1</v>
      </c>
      <c r="EJ1099" s="18" cm="1">
        <f t="array" ref="EJ1099">IF(SUMPRODUCT(--(DT1099:EG1099&lt;&gt;""))=0, 0,1)</f>
        <v>0</v>
      </c>
      <c r="EK1099" s="18" cm="1">
        <f t="array" ref="EK1099">IF(SUMPRODUCT(--(EC1099:EG1099&lt;&gt;""))=0, 0,1)</f>
        <v>0</v>
      </c>
      <c r="EL1099" s="18" cm="1">
        <f t="array" ref="EL1099">IF(SUMPRODUCT(--(EE1099:EG1099&lt;&gt;""))=0, 0,1)</f>
        <v>0</v>
      </c>
      <c r="EM1099" s="18">
        <f t="shared" si="240"/>
        <v>1</v>
      </c>
      <c r="EN1099" s="18">
        <f t="shared" si="241"/>
        <v>1</v>
      </c>
      <c r="EO1099" s="18" t="str">
        <f t="shared" si="242"/>
        <v>NA</v>
      </c>
      <c r="EP1099" s="18" t="str">
        <f t="shared" si="243"/>
        <v>NA</v>
      </c>
      <c r="EQ1099" s="18" t="str">
        <f t="shared" si="244"/>
        <v>NA</v>
      </c>
      <c r="ER1099" s="58" t="s">
        <v>2080</v>
      </c>
      <c r="ES1099" s="59">
        <v>43692</v>
      </c>
      <c r="ET1099" s="18" t="s">
        <v>1459</v>
      </c>
      <c r="EU1099" s="18" t="s">
        <v>1452</v>
      </c>
    </row>
    <row r="1100" spans="1:151" ht="15.75" customHeight="1" x14ac:dyDescent="0.2">
      <c r="A1100" s="5" t="s">
        <v>381</v>
      </c>
      <c r="B1100" s="24" t="s">
        <v>1451</v>
      </c>
      <c r="C1100" s="26">
        <v>1</v>
      </c>
      <c r="D1100" s="18" t="s">
        <v>1461</v>
      </c>
      <c r="E1100" s="18" t="s">
        <v>257</v>
      </c>
      <c r="F1100" s="18" t="s">
        <v>553</v>
      </c>
      <c r="G1100" s="18" t="s">
        <v>712</v>
      </c>
      <c r="H1100" s="18" t="s">
        <v>713</v>
      </c>
      <c r="I1100" s="18" t="s">
        <v>363</v>
      </c>
      <c r="J1100" s="18" t="s">
        <v>363</v>
      </c>
      <c r="K1100" s="18" t="s">
        <v>363</v>
      </c>
      <c r="L1100" s="18" t="s">
        <v>363</v>
      </c>
      <c r="M1100" s="18" t="s">
        <v>253</v>
      </c>
      <c r="N1100" s="56">
        <v>74</v>
      </c>
      <c r="O1100" s="18" t="s">
        <v>1453</v>
      </c>
      <c r="P1100" s="18" t="s">
        <v>261</v>
      </c>
      <c r="Q1100" s="18" t="s">
        <v>254</v>
      </c>
      <c r="R1100" s="24" t="s">
        <v>257</v>
      </c>
      <c r="S1100" s="24" t="s">
        <v>257</v>
      </c>
      <c r="T1100" s="26" t="s">
        <v>917</v>
      </c>
      <c r="U1100" s="26" t="s">
        <v>595</v>
      </c>
      <c r="V1100" s="26" t="s">
        <v>1455</v>
      </c>
      <c r="W1100" s="26" t="s">
        <v>1456</v>
      </c>
      <c r="X1100" s="18" t="s">
        <v>1461</v>
      </c>
      <c r="Y1100" s="18">
        <v>50</v>
      </c>
      <c r="Z1100" s="18" t="s">
        <v>599</v>
      </c>
      <c r="AA1100" s="18">
        <v>50</v>
      </c>
      <c r="AB1100" s="57" t="s">
        <v>257</v>
      </c>
      <c r="AC1100" s="18" t="s">
        <v>595</v>
      </c>
      <c r="AD1100" s="18" t="s">
        <v>595</v>
      </c>
      <c r="AE1100" s="18" t="s">
        <v>595</v>
      </c>
      <c r="AF1100" s="18" t="s">
        <v>595</v>
      </c>
      <c r="AG1100" s="18" t="s">
        <v>595</v>
      </c>
      <c r="AH1100" s="18" t="s">
        <v>595</v>
      </c>
      <c r="AI1100" s="18" t="s">
        <v>595</v>
      </c>
      <c r="AJ1100" s="18" t="s">
        <v>595</v>
      </c>
      <c r="AK1100" s="18" t="s">
        <v>595</v>
      </c>
      <c r="AL1100" s="18" t="s">
        <v>1457</v>
      </c>
      <c r="AM1100" s="18"/>
      <c r="AN1100" s="18"/>
      <c r="AO1100" s="18"/>
      <c r="AP1100" s="18"/>
      <c r="AQ1100" s="18"/>
      <c r="AR1100" s="18"/>
      <c r="AS1100" s="18"/>
      <c r="AT1100" s="18"/>
      <c r="AU1100" s="18"/>
      <c r="AV1100" s="18"/>
      <c r="AW1100" s="18"/>
      <c r="AX1100" s="18"/>
      <c r="AY1100" s="18"/>
      <c r="AZ1100" s="18"/>
      <c r="BA1100" s="18"/>
      <c r="BB1100" s="18"/>
      <c r="BC1100" s="18"/>
      <c r="BD1100" s="18"/>
      <c r="BE1100" s="18"/>
      <c r="BF1100" s="18"/>
      <c r="BG1100" s="18"/>
      <c r="BH1100" s="18"/>
      <c r="BI1100" s="18"/>
      <c r="BJ1100" s="18"/>
      <c r="BK1100" s="18"/>
      <c r="BL1100" s="18"/>
      <c r="BM1100" s="18"/>
      <c r="BN1100" s="18"/>
      <c r="BO1100" s="18"/>
      <c r="BP1100" s="18"/>
      <c r="BQ1100" s="18"/>
      <c r="BR1100" s="18"/>
      <c r="BS1100" s="18"/>
      <c r="BT1100" s="18"/>
      <c r="BU1100" s="18"/>
      <c r="BV1100" s="18"/>
      <c r="BW1100" s="18"/>
      <c r="BX1100" s="18"/>
      <c r="BY1100" s="18"/>
      <c r="BZ1100" s="18"/>
      <c r="CA1100" s="18"/>
      <c r="CB1100" s="18"/>
      <c r="CC1100" s="18"/>
      <c r="CD1100" s="18"/>
      <c r="CE1100" s="18"/>
      <c r="CF1100" s="18"/>
      <c r="CG1100" s="18"/>
      <c r="CH1100" s="18"/>
      <c r="CI1100" s="18"/>
      <c r="CJ1100" s="18"/>
      <c r="CK1100" s="18"/>
      <c r="CL1100" s="18"/>
      <c r="CM1100" s="18"/>
      <c r="CN1100" s="18"/>
      <c r="CO1100" s="18"/>
      <c r="CP1100" s="18"/>
      <c r="CQ1100" s="18"/>
      <c r="CR1100" s="18"/>
      <c r="CS1100" s="18"/>
      <c r="CT1100" s="18"/>
      <c r="CU1100" s="18"/>
      <c r="CV1100" s="18"/>
      <c r="CW1100" s="18"/>
      <c r="CX1100" s="18"/>
      <c r="CY1100" s="18"/>
      <c r="CZ1100" s="18"/>
      <c r="DA1100" s="18"/>
      <c r="DB1100" s="18"/>
      <c r="DC1100" s="18"/>
      <c r="DD1100" s="18"/>
      <c r="DE1100" s="18"/>
      <c r="DF1100" s="18"/>
      <c r="DG1100" s="18"/>
      <c r="DH1100" s="18"/>
      <c r="DI1100" s="18"/>
      <c r="DJ1100" s="18"/>
      <c r="DK1100" s="18"/>
      <c r="DL1100" s="18"/>
      <c r="DM1100" s="18"/>
      <c r="DN1100" s="18"/>
      <c r="DO1100" s="18"/>
      <c r="DP1100" s="18">
        <v>1</v>
      </c>
      <c r="DQ1100" s="18">
        <v>0</v>
      </c>
      <c r="DR1100" s="18">
        <v>0</v>
      </c>
      <c r="DS1100" s="18"/>
      <c r="DT1100" s="18"/>
      <c r="DU1100" s="18"/>
      <c r="DV1100" s="18"/>
      <c r="DW1100" s="18"/>
      <c r="DX1100" s="18"/>
      <c r="DY1100" s="18"/>
      <c r="DZ1100" s="18"/>
      <c r="EA1100" s="18"/>
      <c r="EB1100" s="18"/>
      <c r="EC1100" s="18"/>
      <c r="ED1100" s="18"/>
      <c r="EE1100" s="18"/>
      <c r="EF1100" s="18"/>
      <c r="EG1100" s="18"/>
      <c r="EH1100" s="18" t="s">
        <v>1458</v>
      </c>
      <c r="EI1100" s="18" cm="1">
        <f t="array" ref="EI1100">IF(SUMPRODUCT(--(DO1100:DS1100&lt;&gt;""))=0, 0,1)</f>
        <v>1</v>
      </c>
      <c r="EJ1100" s="18" cm="1">
        <f t="array" ref="EJ1100">IF(SUMPRODUCT(--(DT1100:EG1100&lt;&gt;""))=0, 0,1)</f>
        <v>0</v>
      </c>
      <c r="EK1100" s="18" cm="1">
        <f t="array" ref="EK1100">IF(SUMPRODUCT(--(EC1100:EG1100&lt;&gt;""))=0, 0,1)</f>
        <v>0</v>
      </c>
      <c r="EL1100" s="18" cm="1">
        <f t="array" ref="EL1100">IF(SUMPRODUCT(--(EE1100:EG1100&lt;&gt;""))=0, 0,1)</f>
        <v>0</v>
      </c>
      <c r="EM1100" s="18">
        <f t="shared" si="240"/>
        <v>1</v>
      </c>
      <c r="EN1100" s="18">
        <f t="shared" si="241"/>
        <v>1</v>
      </c>
      <c r="EO1100" s="18" t="str">
        <f t="shared" si="242"/>
        <v>NA</v>
      </c>
      <c r="EP1100" s="18" t="str">
        <f t="shared" si="243"/>
        <v>NA</v>
      </c>
      <c r="EQ1100" s="18" t="str">
        <f t="shared" si="244"/>
        <v>NA</v>
      </c>
      <c r="ER1100" s="58" t="s">
        <v>2080</v>
      </c>
      <c r="ES1100" s="59">
        <v>43692</v>
      </c>
      <c r="ET1100" s="18" t="s">
        <v>1459</v>
      </c>
      <c r="EU1100" s="18" t="s">
        <v>1452</v>
      </c>
    </row>
    <row r="1101" spans="1:151" ht="15.75" customHeight="1" x14ac:dyDescent="0.2">
      <c r="A1101" s="5" t="s">
        <v>381</v>
      </c>
      <c r="B1101" s="24" t="s">
        <v>1451</v>
      </c>
      <c r="C1101" s="26">
        <v>1</v>
      </c>
      <c r="D1101" s="18" t="s">
        <v>1462</v>
      </c>
      <c r="E1101" s="18" t="s">
        <v>257</v>
      </c>
      <c r="F1101" s="18" t="s">
        <v>553</v>
      </c>
      <c r="G1101" s="18" t="s">
        <v>712</v>
      </c>
      <c r="H1101" s="18" t="s">
        <v>713</v>
      </c>
      <c r="I1101" s="18" t="s">
        <v>363</v>
      </c>
      <c r="J1101" s="18" t="s">
        <v>363</v>
      </c>
      <c r="K1101" s="18" t="s">
        <v>363</v>
      </c>
      <c r="L1101" s="18" t="s">
        <v>363</v>
      </c>
      <c r="M1101" s="18" t="s">
        <v>253</v>
      </c>
      <c r="N1101" s="56">
        <v>74</v>
      </c>
      <c r="O1101" s="18" t="s">
        <v>1453</v>
      </c>
      <c r="P1101" s="18" t="s">
        <v>261</v>
      </c>
      <c r="Q1101" s="18" t="s">
        <v>254</v>
      </c>
      <c r="R1101" s="24" t="s">
        <v>257</v>
      </c>
      <c r="S1101" s="24" t="s">
        <v>257</v>
      </c>
      <c r="T1101" s="26" t="s">
        <v>917</v>
      </c>
      <c r="U1101" s="26" t="s">
        <v>595</v>
      </c>
      <c r="V1101" s="26" t="s">
        <v>1455</v>
      </c>
      <c r="W1101" s="26" t="s">
        <v>1456</v>
      </c>
      <c r="X1101" s="18" t="s">
        <v>1462</v>
      </c>
      <c r="Y1101" s="18">
        <v>50</v>
      </c>
      <c r="Z1101" s="18" t="s">
        <v>599</v>
      </c>
      <c r="AA1101" s="18">
        <v>50</v>
      </c>
      <c r="AB1101" s="57" t="s">
        <v>257</v>
      </c>
      <c r="AC1101" s="18" t="s">
        <v>595</v>
      </c>
      <c r="AD1101" s="18" t="s">
        <v>595</v>
      </c>
      <c r="AE1101" s="18" t="s">
        <v>595</v>
      </c>
      <c r="AF1101" s="18" t="s">
        <v>595</v>
      </c>
      <c r="AG1101" s="18" t="s">
        <v>595</v>
      </c>
      <c r="AH1101" s="18" t="s">
        <v>595</v>
      </c>
      <c r="AI1101" s="18" t="s">
        <v>595</v>
      </c>
      <c r="AJ1101" s="18" t="s">
        <v>595</v>
      </c>
      <c r="AK1101" s="18" t="s">
        <v>595</v>
      </c>
      <c r="AL1101" s="18" t="s">
        <v>1457</v>
      </c>
      <c r="AM1101" s="18"/>
      <c r="AN1101" s="18"/>
      <c r="AO1101" s="18"/>
      <c r="AP1101" s="18"/>
      <c r="AQ1101" s="18"/>
      <c r="AR1101" s="18"/>
      <c r="AS1101" s="18"/>
      <c r="AT1101" s="18"/>
      <c r="AU1101" s="18"/>
      <c r="AV1101" s="18"/>
      <c r="AW1101" s="18"/>
      <c r="AX1101" s="18"/>
      <c r="AY1101" s="18"/>
      <c r="AZ1101" s="18"/>
      <c r="BA1101" s="18"/>
      <c r="BB1101" s="18"/>
      <c r="BC1101" s="18"/>
      <c r="BD1101" s="18"/>
      <c r="BE1101" s="18"/>
      <c r="BF1101" s="18"/>
      <c r="BG1101" s="18"/>
      <c r="BH1101" s="18"/>
      <c r="BI1101" s="18"/>
      <c r="BJ1101" s="18"/>
      <c r="BK1101" s="18"/>
      <c r="BL1101" s="18"/>
      <c r="BM1101" s="18"/>
      <c r="BN1101" s="18"/>
      <c r="BO1101" s="18"/>
      <c r="BP1101" s="18"/>
      <c r="BQ1101" s="18"/>
      <c r="BR1101" s="18"/>
      <c r="BS1101" s="18"/>
      <c r="BT1101" s="18"/>
      <c r="BU1101" s="18"/>
      <c r="BV1101" s="18"/>
      <c r="BW1101" s="18"/>
      <c r="BX1101" s="18"/>
      <c r="BY1101" s="18"/>
      <c r="BZ1101" s="18"/>
      <c r="CA1101" s="18"/>
      <c r="CB1101" s="18"/>
      <c r="CC1101" s="18"/>
      <c r="CD1101" s="18"/>
      <c r="CE1101" s="18"/>
      <c r="CF1101" s="18"/>
      <c r="CG1101" s="18"/>
      <c r="CH1101" s="18"/>
      <c r="CI1101" s="18"/>
      <c r="CJ1101" s="18"/>
      <c r="CK1101" s="18"/>
      <c r="CL1101" s="18"/>
      <c r="CM1101" s="18"/>
      <c r="CN1101" s="18"/>
      <c r="CO1101" s="18"/>
      <c r="CP1101" s="18"/>
      <c r="CQ1101" s="18"/>
      <c r="CR1101" s="18"/>
      <c r="CS1101" s="18"/>
      <c r="CT1101" s="18"/>
      <c r="CU1101" s="18"/>
      <c r="CV1101" s="18"/>
      <c r="CW1101" s="18"/>
      <c r="CX1101" s="18"/>
      <c r="CY1101" s="18"/>
      <c r="CZ1101" s="18"/>
      <c r="DA1101" s="18"/>
      <c r="DB1101" s="18"/>
      <c r="DC1101" s="18"/>
      <c r="DD1101" s="18"/>
      <c r="DE1101" s="18"/>
      <c r="DF1101" s="18"/>
      <c r="DG1101" s="18"/>
      <c r="DH1101" s="18"/>
      <c r="DI1101" s="18"/>
      <c r="DJ1101" s="18"/>
      <c r="DK1101" s="18"/>
      <c r="DL1101" s="18"/>
      <c r="DM1101" s="18"/>
      <c r="DN1101" s="18"/>
      <c r="DO1101" s="18"/>
      <c r="DP1101" s="18">
        <v>1</v>
      </c>
      <c r="DQ1101" s="18">
        <v>0</v>
      </c>
      <c r="DR1101" s="18">
        <v>0</v>
      </c>
      <c r="DS1101" s="18"/>
      <c r="DT1101" s="18"/>
      <c r="DU1101" s="18"/>
      <c r="DV1101" s="18"/>
      <c r="DW1101" s="18"/>
      <c r="DX1101" s="18"/>
      <c r="DY1101" s="18"/>
      <c r="DZ1101" s="18"/>
      <c r="EA1101" s="18"/>
      <c r="EB1101" s="18"/>
      <c r="EC1101" s="18"/>
      <c r="ED1101" s="18"/>
      <c r="EE1101" s="18"/>
      <c r="EF1101" s="18"/>
      <c r="EG1101" s="18"/>
      <c r="EH1101" s="18" t="s">
        <v>1458</v>
      </c>
      <c r="EI1101" s="18" cm="1">
        <f t="array" ref="EI1101">IF(SUMPRODUCT(--(DO1101:DS1101&lt;&gt;""))=0, 0,1)</f>
        <v>1</v>
      </c>
      <c r="EJ1101" s="18" cm="1">
        <f t="array" ref="EJ1101">IF(SUMPRODUCT(--(DT1101:EG1101&lt;&gt;""))=0, 0,1)</f>
        <v>0</v>
      </c>
      <c r="EK1101" s="18" cm="1">
        <f t="array" ref="EK1101">IF(SUMPRODUCT(--(EC1101:EG1101&lt;&gt;""))=0, 0,1)</f>
        <v>0</v>
      </c>
      <c r="EL1101" s="18" cm="1">
        <f t="array" ref="EL1101">IF(SUMPRODUCT(--(EE1101:EG1101&lt;&gt;""))=0, 0,1)</f>
        <v>0</v>
      </c>
      <c r="EM1101" s="18">
        <f t="shared" si="240"/>
        <v>1</v>
      </c>
      <c r="EN1101" s="18">
        <f t="shared" si="241"/>
        <v>1</v>
      </c>
      <c r="EO1101" s="18" t="str">
        <f t="shared" si="242"/>
        <v>NA</v>
      </c>
      <c r="EP1101" s="18" t="str">
        <f t="shared" si="243"/>
        <v>NA</v>
      </c>
      <c r="EQ1101" s="18" t="str">
        <f t="shared" si="244"/>
        <v>NA</v>
      </c>
      <c r="ER1101" s="58" t="s">
        <v>2080</v>
      </c>
      <c r="ES1101" s="59">
        <v>43692</v>
      </c>
      <c r="ET1101" s="18" t="s">
        <v>1459</v>
      </c>
      <c r="EU1101" s="18" t="s">
        <v>1452</v>
      </c>
    </row>
    <row r="1102" spans="1:151" ht="15.75" customHeight="1" x14ac:dyDescent="0.2">
      <c r="A1102" s="5" t="s">
        <v>381</v>
      </c>
      <c r="B1102" s="24" t="s">
        <v>1451</v>
      </c>
      <c r="C1102" s="26">
        <v>1</v>
      </c>
      <c r="D1102" s="18" t="s">
        <v>1454</v>
      </c>
      <c r="E1102" s="18" t="s">
        <v>257</v>
      </c>
      <c r="F1102" s="18" t="s">
        <v>553</v>
      </c>
      <c r="G1102" s="18" t="s">
        <v>712</v>
      </c>
      <c r="H1102" s="18" t="s">
        <v>1475</v>
      </c>
      <c r="I1102" s="18" t="s">
        <v>363</v>
      </c>
      <c r="J1102" s="18" t="s">
        <v>363</v>
      </c>
      <c r="K1102" s="18" t="s">
        <v>363</v>
      </c>
      <c r="L1102" s="18" t="s">
        <v>363</v>
      </c>
      <c r="M1102" s="18" t="s">
        <v>253</v>
      </c>
      <c r="N1102" s="56">
        <v>74</v>
      </c>
      <c r="O1102" s="18" t="s">
        <v>1453</v>
      </c>
      <c r="P1102" s="18" t="s">
        <v>261</v>
      </c>
      <c r="Q1102" s="18" t="s">
        <v>254</v>
      </c>
      <c r="R1102" s="24" t="s">
        <v>257</v>
      </c>
      <c r="S1102" s="24" t="s">
        <v>257</v>
      </c>
      <c r="T1102" s="26" t="s">
        <v>917</v>
      </c>
      <c r="U1102" s="26" t="s">
        <v>595</v>
      </c>
      <c r="V1102" s="26" t="s">
        <v>1455</v>
      </c>
      <c r="W1102" s="26" t="s">
        <v>1456</v>
      </c>
      <c r="X1102" s="18" t="s">
        <v>1454</v>
      </c>
      <c r="Y1102" s="18">
        <v>50</v>
      </c>
      <c r="Z1102" s="18" t="s">
        <v>599</v>
      </c>
      <c r="AA1102" s="18">
        <v>50</v>
      </c>
      <c r="AB1102" s="57" t="s">
        <v>257</v>
      </c>
      <c r="AC1102" s="18" t="s">
        <v>595</v>
      </c>
      <c r="AD1102" s="18" t="s">
        <v>595</v>
      </c>
      <c r="AE1102" s="18" t="s">
        <v>595</v>
      </c>
      <c r="AF1102" s="18" t="s">
        <v>595</v>
      </c>
      <c r="AG1102" s="18" t="s">
        <v>595</v>
      </c>
      <c r="AH1102" s="18" t="s">
        <v>595</v>
      </c>
      <c r="AI1102" s="18" t="s">
        <v>595</v>
      </c>
      <c r="AJ1102" s="18" t="s">
        <v>595</v>
      </c>
      <c r="AK1102" s="18" t="s">
        <v>595</v>
      </c>
      <c r="AL1102" s="18" t="s">
        <v>1457</v>
      </c>
      <c r="AM1102" s="18"/>
      <c r="AN1102" s="18"/>
      <c r="AO1102" s="18"/>
      <c r="AP1102" s="18"/>
      <c r="AQ1102" s="18"/>
      <c r="AR1102" s="18"/>
      <c r="AS1102" s="18"/>
      <c r="AT1102" s="18"/>
      <c r="AU1102" s="18"/>
      <c r="AV1102" s="18"/>
      <c r="AW1102" s="18"/>
      <c r="AX1102" s="18"/>
      <c r="AY1102" s="18"/>
      <c r="AZ1102" s="18"/>
      <c r="BA1102" s="18"/>
      <c r="BB1102" s="18"/>
      <c r="BC1102" s="18"/>
      <c r="BD1102" s="18"/>
      <c r="BE1102" s="18"/>
      <c r="BF1102" s="18"/>
      <c r="BG1102" s="18"/>
      <c r="BH1102" s="18"/>
      <c r="BI1102" s="18"/>
      <c r="BJ1102" s="18"/>
      <c r="BK1102" s="18"/>
      <c r="BL1102" s="18"/>
      <c r="BM1102" s="18"/>
      <c r="BN1102" s="18"/>
      <c r="BO1102" s="18"/>
      <c r="BP1102" s="18"/>
      <c r="BQ1102" s="18"/>
      <c r="BR1102" s="18"/>
      <c r="BS1102" s="18"/>
      <c r="BT1102" s="18"/>
      <c r="BU1102" s="18"/>
      <c r="BV1102" s="18"/>
      <c r="BW1102" s="18"/>
      <c r="BX1102" s="18"/>
      <c r="BY1102" s="18"/>
      <c r="BZ1102" s="18"/>
      <c r="CA1102" s="18"/>
      <c r="CB1102" s="18"/>
      <c r="CC1102" s="18"/>
      <c r="CD1102" s="18"/>
      <c r="CE1102" s="18"/>
      <c r="CF1102" s="18"/>
      <c r="CG1102" s="18"/>
      <c r="CH1102" s="18"/>
      <c r="CI1102" s="18"/>
      <c r="CJ1102" s="18"/>
      <c r="CK1102" s="18"/>
      <c r="CL1102" s="18"/>
      <c r="CM1102" s="18"/>
      <c r="CN1102" s="18"/>
      <c r="CO1102" s="18"/>
      <c r="CP1102" s="18"/>
      <c r="CQ1102" s="18"/>
      <c r="CR1102" s="18"/>
      <c r="CS1102" s="18"/>
      <c r="CT1102" s="18"/>
      <c r="CU1102" s="18"/>
      <c r="CV1102" s="18"/>
      <c r="CW1102" s="18"/>
      <c r="CX1102" s="18"/>
      <c r="CY1102" s="18"/>
      <c r="CZ1102" s="18"/>
      <c r="DA1102" s="18"/>
      <c r="DB1102" s="18"/>
      <c r="DC1102" s="18"/>
      <c r="DD1102" s="18"/>
      <c r="DE1102" s="18"/>
      <c r="DF1102" s="18"/>
      <c r="DG1102" s="18"/>
      <c r="DH1102" s="18"/>
      <c r="DI1102" s="18"/>
      <c r="DJ1102" s="18"/>
      <c r="DK1102" s="18"/>
      <c r="DL1102" s="18"/>
      <c r="DM1102" s="18"/>
      <c r="DN1102" s="18"/>
      <c r="DO1102" s="18"/>
      <c r="DP1102" s="18">
        <v>0</v>
      </c>
      <c r="DQ1102" s="18">
        <v>0</v>
      </c>
      <c r="DR1102" s="18">
        <v>1</v>
      </c>
      <c r="DS1102" s="18"/>
      <c r="DT1102" s="18"/>
      <c r="DU1102" s="18"/>
      <c r="DV1102" s="18"/>
      <c r="DW1102" s="18"/>
      <c r="DX1102" s="18"/>
      <c r="DY1102" s="18"/>
      <c r="DZ1102" s="18"/>
      <c r="EA1102" s="18"/>
      <c r="EB1102" s="18"/>
      <c r="EC1102" s="18"/>
      <c r="ED1102" s="18"/>
      <c r="EE1102" s="18"/>
      <c r="EF1102" s="18"/>
      <c r="EG1102" s="18"/>
      <c r="EH1102" s="18" t="s">
        <v>1458</v>
      </c>
      <c r="EI1102" s="18" cm="1">
        <f t="array" ref="EI1102">IF(SUMPRODUCT(--(DO1102:DS1102&lt;&gt;""))=0, 0,1)</f>
        <v>1</v>
      </c>
      <c r="EJ1102" s="18" cm="1">
        <f t="array" ref="EJ1102">IF(SUMPRODUCT(--(DT1102:EG1102&lt;&gt;""))=0, 0,1)</f>
        <v>0</v>
      </c>
      <c r="EK1102" s="18" cm="1">
        <f t="array" ref="EK1102">IF(SUMPRODUCT(--(EC1102:EG1102&lt;&gt;""))=0, 0,1)</f>
        <v>0</v>
      </c>
      <c r="EL1102" s="18" cm="1">
        <f t="array" ref="EL1102">IF(SUMPRODUCT(--(EE1102:EG1102&lt;&gt;""))=0, 0,1)</f>
        <v>0</v>
      </c>
      <c r="EM1102" s="18">
        <f t="shared" si="240"/>
        <v>1</v>
      </c>
      <c r="EN1102" s="18">
        <f t="shared" si="241"/>
        <v>1</v>
      </c>
      <c r="EO1102" s="18" t="str">
        <f t="shared" si="242"/>
        <v>NA</v>
      </c>
      <c r="EP1102" s="18" t="str">
        <f t="shared" si="243"/>
        <v>NA</v>
      </c>
      <c r="EQ1102" s="18" t="str">
        <f t="shared" si="244"/>
        <v>NA</v>
      </c>
      <c r="ER1102" s="58" t="s">
        <v>2080</v>
      </c>
      <c r="ES1102" s="59">
        <v>43692</v>
      </c>
      <c r="ET1102" s="18" t="s">
        <v>1459</v>
      </c>
      <c r="EU1102" s="18" t="s">
        <v>1452</v>
      </c>
    </row>
    <row r="1103" spans="1:151" ht="15.75" customHeight="1" x14ac:dyDescent="0.2">
      <c r="A1103" s="5" t="s">
        <v>381</v>
      </c>
      <c r="B1103" s="24" t="s">
        <v>1451</v>
      </c>
      <c r="C1103" s="26">
        <v>1</v>
      </c>
      <c r="D1103" s="18" t="s">
        <v>1460</v>
      </c>
      <c r="E1103" s="18" t="s">
        <v>257</v>
      </c>
      <c r="F1103" s="18" t="s">
        <v>553</v>
      </c>
      <c r="G1103" s="18" t="s">
        <v>712</v>
      </c>
      <c r="H1103" s="18" t="s">
        <v>1475</v>
      </c>
      <c r="I1103" s="18" t="s">
        <v>363</v>
      </c>
      <c r="J1103" s="18" t="s">
        <v>363</v>
      </c>
      <c r="K1103" s="18" t="s">
        <v>363</v>
      </c>
      <c r="L1103" s="18" t="s">
        <v>363</v>
      </c>
      <c r="M1103" s="18" t="s">
        <v>253</v>
      </c>
      <c r="N1103" s="56">
        <v>74</v>
      </c>
      <c r="O1103" s="18" t="s">
        <v>1453</v>
      </c>
      <c r="P1103" s="18" t="s">
        <v>261</v>
      </c>
      <c r="Q1103" s="18" t="s">
        <v>254</v>
      </c>
      <c r="R1103" s="24" t="s">
        <v>257</v>
      </c>
      <c r="S1103" s="24" t="s">
        <v>257</v>
      </c>
      <c r="T1103" s="26" t="s">
        <v>917</v>
      </c>
      <c r="U1103" s="26" t="s">
        <v>595</v>
      </c>
      <c r="V1103" s="26" t="s">
        <v>1455</v>
      </c>
      <c r="W1103" s="26" t="s">
        <v>1456</v>
      </c>
      <c r="X1103" s="18" t="s">
        <v>1460</v>
      </c>
      <c r="Y1103" s="18">
        <v>50</v>
      </c>
      <c r="Z1103" s="18" t="s">
        <v>599</v>
      </c>
      <c r="AA1103" s="18">
        <v>50</v>
      </c>
      <c r="AB1103" s="57" t="s">
        <v>257</v>
      </c>
      <c r="AC1103" s="18" t="s">
        <v>595</v>
      </c>
      <c r="AD1103" s="18" t="s">
        <v>595</v>
      </c>
      <c r="AE1103" s="18" t="s">
        <v>595</v>
      </c>
      <c r="AF1103" s="18" t="s">
        <v>595</v>
      </c>
      <c r="AG1103" s="18" t="s">
        <v>595</v>
      </c>
      <c r="AH1103" s="18" t="s">
        <v>595</v>
      </c>
      <c r="AI1103" s="18" t="s">
        <v>595</v>
      </c>
      <c r="AJ1103" s="18" t="s">
        <v>595</v>
      </c>
      <c r="AK1103" s="18" t="s">
        <v>595</v>
      </c>
      <c r="AL1103" s="18" t="s">
        <v>1457</v>
      </c>
      <c r="AM1103" s="18"/>
      <c r="AN1103" s="18"/>
      <c r="AO1103" s="18"/>
      <c r="AP1103" s="18"/>
      <c r="AQ1103" s="18"/>
      <c r="AR1103" s="18"/>
      <c r="AS1103" s="18"/>
      <c r="AT1103" s="18"/>
      <c r="AU1103" s="18"/>
      <c r="AV1103" s="18"/>
      <c r="AW1103" s="18"/>
      <c r="AX1103" s="18"/>
      <c r="AY1103" s="18"/>
      <c r="AZ1103" s="18"/>
      <c r="BA1103" s="18"/>
      <c r="BB1103" s="18"/>
      <c r="BC1103" s="18"/>
      <c r="BD1103" s="18"/>
      <c r="BE1103" s="18"/>
      <c r="BF1103" s="18"/>
      <c r="BG1103" s="18"/>
      <c r="BH1103" s="18"/>
      <c r="BI1103" s="18"/>
      <c r="BJ1103" s="18"/>
      <c r="BK1103" s="18"/>
      <c r="BL1103" s="18"/>
      <c r="BM1103" s="18"/>
      <c r="BN1103" s="18"/>
      <c r="BO1103" s="18"/>
      <c r="BP1103" s="18"/>
      <c r="BQ1103" s="18"/>
      <c r="BR1103" s="18"/>
      <c r="BS1103" s="18"/>
      <c r="BT1103" s="18"/>
      <c r="BU1103" s="18"/>
      <c r="BV1103" s="18"/>
      <c r="BW1103" s="18"/>
      <c r="BX1103" s="18"/>
      <c r="BY1103" s="18"/>
      <c r="BZ1103" s="18"/>
      <c r="CA1103" s="18"/>
      <c r="CB1103" s="18"/>
      <c r="CC1103" s="18"/>
      <c r="CD1103" s="18"/>
      <c r="CE1103" s="18"/>
      <c r="CF1103" s="18"/>
      <c r="CG1103" s="18"/>
      <c r="CH1103" s="18"/>
      <c r="CI1103" s="18"/>
      <c r="CJ1103" s="18"/>
      <c r="CK1103" s="18"/>
      <c r="CL1103" s="18"/>
      <c r="CM1103" s="18"/>
      <c r="CN1103" s="18"/>
      <c r="CO1103" s="18"/>
      <c r="CP1103" s="18"/>
      <c r="CQ1103" s="18"/>
      <c r="CR1103" s="18"/>
      <c r="CS1103" s="18"/>
      <c r="CT1103" s="18"/>
      <c r="CU1103" s="18"/>
      <c r="CV1103" s="18"/>
      <c r="CW1103" s="18"/>
      <c r="CX1103" s="18"/>
      <c r="CY1103" s="18"/>
      <c r="CZ1103" s="18"/>
      <c r="DA1103" s="18"/>
      <c r="DB1103" s="18"/>
      <c r="DC1103" s="18"/>
      <c r="DD1103" s="18"/>
      <c r="DE1103" s="18"/>
      <c r="DF1103" s="18"/>
      <c r="DG1103" s="18"/>
      <c r="DH1103" s="18"/>
      <c r="DI1103" s="18"/>
      <c r="DJ1103" s="18"/>
      <c r="DK1103" s="18"/>
      <c r="DL1103" s="18"/>
      <c r="DM1103" s="18"/>
      <c r="DN1103" s="18"/>
      <c r="DO1103" s="18"/>
      <c r="DP1103" s="18">
        <v>0</v>
      </c>
      <c r="DQ1103" s="18">
        <v>0</v>
      </c>
      <c r="DR1103" s="18">
        <v>1</v>
      </c>
      <c r="DS1103" s="18"/>
      <c r="DT1103" s="18"/>
      <c r="DU1103" s="18"/>
      <c r="DV1103" s="18"/>
      <c r="DW1103" s="18"/>
      <c r="DX1103" s="18"/>
      <c r="DY1103" s="18"/>
      <c r="DZ1103" s="18"/>
      <c r="EA1103" s="18"/>
      <c r="EB1103" s="18"/>
      <c r="EC1103" s="18"/>
      <c r="ED1103" s="18"/>
      <c r="EE1103" s="18"/>
      <c r="EF1103" s="18"/>
      <c r="EG1103" s="18"/>
      <c r="EH1103" s="18" t="s">
        <v>1458</v>
      </c>
      <c r="EI1103" s="18" cm="1">
        <f t="array" ref="EI1103">IF(SUMPRODUCT(--(DO1103:DS1103&lt;&gt;""))=0, 0,1)</f>
        <v>1</v>
      </c>
      <c r="EJ1103" s="18" cm="1">
        <f t="array" ref="EJ1103">IF(SUMPRODUCT(--(DT1103:EG1103&lt;&gt;""))=0, 0,1)</f>
        <v>0</v>
      </c>
      <c r="EK1103" s="18" cm="1">
        <f t="array" ref="EK1103">IF(SUMPRODUCT(--(EC1103:EG1103&lt;&gt;""))=0, 0,1)</f>
        <v>0</v>
      </c>
      <c r="EL1103" s="18" cm="1">
        <f t="array" ref="EL1103">IF(SUMPRODUCT(--(EE1103:EG1103&lt;&gt;""))=0, 0,1)</f>
        <v>0</v>
      </c>
      <c r="EM1103" s="18">
        <f t="shared" si="240"/>
        <v>1</v>
      </c>
      <c r="EN1103" s="18">
        <f t="shared" si="241"/>
        <v>1</v>
      </c>
      <c r="EO1103" s="18" t="str">
        <f t="shared" si="242"/>
        <v>NA</v>
      </c>
      <c r="EP1103" s="18" t="str">
        <f t="shared" si="243"/>
        <v>NA</v>
      </c>
      <c r="EQ1103" s="18" t="str">
        <f t="shared" si="244"/>
        <v>NA</v>
      </c>
      <c r="ER1103" s="58" t="s">
        <v>2080</v>
      </c>
      <c r="ES1103" s="59">
        <v>43692</v>
      </c>
      <c r="ET1103" s="18" t="s">
        <v>1459</v>
      </c>
      <c r="EU1103" s="18" t="s">
        <v>1452</v>
      </c>
    </row>
    <row r="1104" spans="1:151" ht="15.75" customHeight="1" x14ac:dyDescent="0.2">
      <c r="A1104" s="5" t="s">
        <v>381</v>
      </c>
      <c r="B1104" s="24" t="s">
        <v>1451</v>
      </c>
      <c r="C1104" s="26">
        <v>1</v>
      </c>
      <c r="D1104" s="18" t="s">
        <v>1461</v>
      </c>
      <c r="E1104" s="18" t="s">
        <v>257</v>
      </c>
      <c r="F1104" s="18" t="s">
        <v>553</v>
      </c>
      <c r="G1104" s="18" t="s">
        <v>712</v>
      </c>
      <c r="H1104" s="18" t="s">
        <v>1475</v>
      </c>
      <c r="I1104" s="18" t="s">
        <v>363</v>
      </c>
      <c r="J1104" s="18" t="s">
        <v>363</v>
      </c>
      <c r="K1104" s="18" t="s">
        <v>363</v>
      </c>
      <c r="L1104" s="18" t="s">
        <v>363</v>
      </c>
      <c r="M1104" s="18" t="s">
        <v>253</v>
      </c>
      <c r="N1104" s="56">
        <v>74</v>
      </c>
      <c r="O1104" s="18" t="s">
        <v>1453</v>
      </c>
      <c r="P1104" s="18" t="s">
        <v>261</v>
      </c>
      <c r="Q1104" s="18" t="s">
        <v>254</v>
      </c>
      <c r="R1104" s="24" t="s">
        <v>257</v>
      </c>
      <c r="S1104" s="24" t="s">
        <v>257</v>
      </c>
      <c r="T1104" s="26" t="s">
        <v>917</v>
      </c>
      <c r="U1104" s="26" t="s">
        <v>595</v>
      </c>
      <c r="V1104" s="26" t="s">
        <v>1455</v>
      </c>
      <c r="W1104" s="26" t="s">
        <v>1456</v>
      </c>
      <c r="X1104" s="18" t="s">
        <v>1461</v>
      </c>
      <c r="Y1104" s="18">
        <v>50</v>
      </c>
      <c r="Z1104" s="18" t="s">
        <v>599</v>
      </c>
      <c r="AA1104" s="18">
        <v>50</v>
      </c>
      <c r="AB1104" s="57" t="s">
        <v>257</v>
      </c>
      <c r="AC1104" s="18" t="s">
        <v>595</v>
      </c>
      <c r="AD1104" s="18" t="s">
        <v>595</v>
      </c>
      <c r="AE1104" s="18" t="s">
        <v>595</v>
      </c>
      <c r="AF1104" s="18" t="s">
        <v>595</v>
      </c>
      <c r="AG1104" s="18" t="s">
        <v>595</v>
      </c>
      <c r="AH1104" s="18" t="s">
        <v>595</v>
      </c>
      <c r="AI1104" s="18" t="s">
        <v>595</v>
      </c>
      <c r="AJ1104" s="18" t="s">
        <v>595</v>
      </c>
      <c r="AK1104" s="18" t="s">
        <v>595</v>
      </c>
      <c r="AL1104" s="18" t="s">
        <v>1457</v>
      </c>
      <c r="AM1104" s="18"/>
      <c r="AN1104" s="18"/>
      <c r="AO1104" s="18"/>
      <c r="AP1104" s="18"/>
      <c r="AQ1104" s="18"/>
      <c r="AR1104" s="18"/>
      <c r="AS1104" s="18"/>
      <c r="AT1104" s="18"/>
      <c r="AU1104" s="18"/>
      <c r="AV1104" s="18"/>
      <c r="AW1104" s="18"/>
      <c r="AX1104" s="18"/>
      <c r="AY1104" s="18"/>
      <c r="AZ1104" s="18"/>
      <c r="BA1104" s="18"/>
      <c r="BB1104" s="18"/>
      <c r="BC1104" s="18"/>
      <c r="BD1104" s="18"/>
      <c r="BE1104" s="18"/>
      <c r="BF1104" s="18"/>
      <c r="BG1104" s="18"/>
      <c r="BH1104" s="18"/>
      <c r="BI1104" s="18"/>
      <c r="BJ1104" s="18"/>
      <c r="BK1104" s="18"/>
      <c r="BL1104" s="18"/>
      <c r="BM1104" s="18"/>
      <c r="BN1104" s="18"/>
      <c r="BO1104" s="18"/>
      <c r="BP1104" s="18"/>
      <c r="BQ1104" s="18"/>
      <c r="BR1104" s="18"/>
      <c r="BS1104" s="18"/>
      <c r="BT1104" s="18"/>
      <c r="BU1104" s="18"/>
      <c r="BV1104" s="18"/>
      <c r="BW1104" s="18"/>
      <c r="BX1104" s="18"/>
      <c r="BY1104" s="18"/>
      <c r="BZ1104" s="18"/>
      <c r="CA1104" s="18"/>
      <c r="CB1104" s="18"/>
      <c r="CC1104" s="18"/>
      <c r="CD1104" s="18"/>
      <c r="CE1104" s="18"/>
      <c r="CF1104" s="18"/>
      <c r="CG1104" s="18"/>
      <c r="CH1104" s="18"/>
      <c r="CI1104" s="18"/>
      <c r="CJ1104" s="18"/>
      <c r="CK1104" s="18"/>
      <c r="CL1104" s="18"/>
      <c r="CM1104" s="18"/>
      <c r="CN1104" s="18"/>
      <c r="CO1104" s="18"/>
      <c r="CP1104" s="18"/>
      <c r="CQ1104" s="18"/>
      <c r="CR1104" s="18"/>
      <c r="CS1104" s="18"/>
      <c r="CT1104" s="18"/>
      <c r="CU1104" s="18"/>
      <c r="CV1104" s="18"/>
      <c r="CW1104" s="18"/>
      <c r="CX1104" s="18"/>
      <c r="CY1104" s="18"/>
      <c r="CZ1104" s="18"/>
      <c r="DA1104" s="18"/>
      <c r="DB1104" s="18"/>
      <c r="DC1104" s="18"/>
      <c r="DD1104" s="18"/>
      <c r="DE1104" s="18"/>
      <c r="DF1104" s="18"/>
      <c r="DG1104" s="18"/>
      <c r="DH1104" s="18"/>
      <c r="DI1104" s="18"/>
      <c r="DJ1104" s="18"/>
      <c r="DK1104" s="18"/>
      <c r="DL1104" s="18"/>
      <c r="DM1104" s="18"/>
      <c r="DN1104" s="18"/>
      <c r="DO1104" s="18"/>
      <c r="DP1104" s="18">
        <v>0</v>
      </c>
      <c r="DQ1104" s="18">
        <v>0</v>
      </c>
      <c r="DR1104" s="18">
        <v>0</v>
      </c>
      <c r="DS1104" s="18"/>
      <c r="DT1104" s="18"/>
      <c r="DU1104" s="18"/>
      <c r="DV1104" s="18"/>
      <c r="DW1104" s="18"/>
      <c r="DX1104" s="18"/>
      <c r="DY1104" s="18"/>
      <c r="DZ1104" s="18"/>
      <c r="EA1104" s="18"/>
      <c r="EB1104" s="18"/>
      <c r="EC1104" s="18"/>
      <c r="ED1104" s="18"/>
      <c r="EE1104" s="18"/>
      <c r="EF1104" s="18"/>
      <c r="EG1104" s="18"/>
      <c r="EH1104" s="18" t="s">
        <v>1458</v>
      </c>
      <c r="EI1104" s="18" cm="1">
        <f t="array" ref="EI1104">IF(SUMPRODUCT(--(DO1104:DS1104&lt;&gt;""))=0, 0,1)</f>
        <v>1</v>
      </c>
      <c r="EJ1104" s="18" cm="1">
        <f t="array" ref="EJ1104">IF(SUMPRODUCT(--(DT1104:EG1104&lt;&gt;""))=0, 0,1)</f>
        <v>0</v>
      </c>
      <c r="EK1104" s="18" cm="1">
        <f t="array" ref="EK1104">IF(SUMPRODUCT(--(EC1104:EG1104&lt;&gt;""))=0, 0,1)</f>
        <v>0</v>
      </c>
      <c r="EL1104" s="18" cm="1">
        <f t="array" ref="EL1104">IF(SUMPRODUCT(--(EE1104:EG1104&lt;&gt;""))=0, 0,1)</f>
        <v>0</v>
      </c>
      <c r="EM1104" s="18">
        <f t="shared" si="240"/>
        <v>0</v>
      </c>
      <c r="EN1104" s="18">
        <f t="shared" si="241"/>
        <v>0</v>
      </c>
      <c r="EO1104" s="18" t="str">
        <f t="shared" si="242"/>
        <v>NA</v>
      </c>
      <c r="EP1104" s="18" t="str">
        <f t="shared" si="243"/>
        <v>NA</v>
      </c>
      <c r="EQ1104" s="18" t="str">
        <f t="shared" si="244"/>
        <v>NA</v>
      </c>
      <c r="ER1104" s="58" t="s">
        <v>2080</v>
      </c>
      <c r="ES1104" s="59">
        <v>43692</v>
      </c>
      <c r="ET1104" s="18" t="s">
        <v>1459</v>
      </c>
      <c r="EU1104" s="18" t="s">
        <v>1452</v>
      </c>
    </row>
    <row r="1105" spans="1:151" ht="15.75" customHeight="1" x14ac:dyDescent="0.2">
      <c r="A1105" s="5" t="s">
        <v>381</v>
      </c>
      <c r="B1105" s="24" t="s">
        <v>1451</v>
      </c>
      <c r="C1105" s="26">
        <v>1</v>
      </c>
      <c r="D1105" s="18" t="s">
        <v>1462</v>
      </c>
      <c r="E1105" s="18" t="s">
        <v>257</v>
      </c>
      <c r="F1105" s="18" t="s">
        <v>553</v>
      </c>
      <c r="G1105" s="18" t="s">
        <v>712</v>
      </c>
      <c r="H1105" s="18" t="s">
        <v>1475</v>
      </c>
      <c r="I1105" s="18" t="s">
        <v>363</v>
      </c>
      <c r="J1105" s="18" t="s">
        <v>363</v>
      </c>
      <c r="K1105" s="18" t="s">
        <v>363</v>
      </c>
      <c r="L1105" s="18" t="s">
        <v>363</v>
      </c>
      <c r="M1105" s="18" t="s">
        <v>253</v>
      </c>
      <c r="N1105" s="56">
        <v>74</v>
      </c>
      <c r="O1105" s="18" t="s">
        <v>1453</v>
      </c>
      <c r="P1105" s="18" t="s">
        <v>261</v>
      </c>
      <c r="Q1105" s="18" t="s">
        <v>254</v>
      </c>
      <c r="R1105" s="24" t="s">
        <v>257</v>
      </c>
      <c r="S1105" s="24" t="s">
        <v>257</v>
      </c>
      <c r="T1105" s="26" t="s">
        <v>917</v>
      </c>
      <c r="U1105" s="26" t="s">
        <v>595</v>
      </c>
      <c r="V1105" s="26" t="s">
        <v>1455</v>
      </c>
      <c r="W1105" s="26" t="s">
        <v>1456</v>
      </c>
      <c r="X1105" s="18" t="s">
        <v>1462</v>
      </c>
      <c r="Y1105" s="18">
        <v>50</v>
      </c>
      <c r="Z1105" s="18" t="s">
        <v>599</v>
      </c>
      <c r="AA1105" s="18">
        <v>50</v>
      </c>
      <c r="AB1105" s="57" t="s">
        <v>257</v>
      </c>
      <c r="AC1105" s="18" t="s">
        <v>595</v>
      </c>
      <c r="AD1105" s="18" t="s">
        <v>595</v>
      </c>
      <c r="AE1105" s="18" t="s">
        <v>595</v>
      </c>
      <c r="AF1105" s="18" t="s">
        <v>595</v>
      </c>
      <c r="AG1105" s="18" t="s">
        <v>595</v>
      </c>
      <c r="AH1105" s="18" t="s">
        <v>595</v>
      </c>
      <c r="AI1105" s="18" t="s">
        <v>595</v>
      </c>
      <c r="AJ1105" s="18" t="s">
        <v>595</v>
      </c>
      <c r="AK1105" s="18" t="s">
        <v>595</v>
      </c>
      <c r="AL1105" s="18" t="s">
        <v>1457</v>
      </c>
      <c r="AM1105" s="18"/>
      <c r="AN1105" s="18"/>
      <c r="AO1105" s="18"/>
      <c r="AP1105" s="18"/>
      <c r="AQ1105" s="18"/>
      <c r="AR1105" s="18"/>
      <c r="AS1105" s="18"/>
      <c r="AT1105" s="18"/>
      <c r="AU1105" s="18"/>
      <c r="AV1105" s="18"/>
      <c r="AW1105" s="18"/>
      <c r="AX1105" s="18"/>
      <c r="AY1105" s="18"/>
      <c r="AZ1105" s="18"/>
      <c r="BA1105" s="18"/>
      <c r="BB1105" s="18"/>
      <c r="BC1105" s="18"/>
      <c r="BD1105" s="18"/>
      <c r="BE1105" s="18"/>
      <c r="BF1105" s="18"/>
      <c r="BG1105" s="18"/>
      <c r="BH1105" s="18"/>
      <c r="BI1105" s="18"/>
      <c r="BJ1105" s="18"/>
      <c r="BK1105" s="18"/>
      <c r="BL1105" s="18"/>
      <c r="BM1105" s="18"/>
      <c r="BN1105" s="18"/>
      <c r="BO1105" s="18"/>
      <c r="BP1105" s="18"/>
      <c r="BQ1105" s="18"/>
      <c r="BR1105" s="18"/>
      <c r="BS1105" s="18"/>
      <c r="BT1105" s="18"/>
      <c r="BU1105" s="18"/>
      <c r="BV1105" s="18"/>
      <c r="BW1105" s="18"/>
      <c r="BX1105" s="18"/>
      <c r="BY1105" s="18"/>
      <c r="BZ1105" s="18"/>
      <c r="CA1105" s="18"/>
      <c r="CB1105" s="18"/>
      <c r="CC1105" s="18"/>
      <c r="CD1105" s="18"/>
      <c r="CE1105" s="18"/>
      <c r="CF1105" s="18"/>
      <c r="CG1105" s="18"/>
      <c r="CH1105" s="18"/>
      <c r="CI1105" s="18"/>
      <c r="CJ1105" s="18"/>
      <c r="CK1105" s="18"/>
      <c r="CL1105" s="18"/>
      <c r="CM1105" s="18"/>
      <c r="CN1105" s="18"/>
      <c r="CO1105" s="18"/>
      <c r="CP1105" s="18"/>
      <c r="CQ1105" s="18"/>
      <c r="CR1105" s="18"/>
      <c r="CS1105" s="18"/>
      <c r="CT1105" s="18"/>
      <c r="CU1105" s="18"/>
      <c r="CV1105" s="18"/>
      <c r="CW1105" s="18"/>
      <c r="CX1105" s="18"/>
      <c r="CY1105" s="18"/>
      <c r="CZ1105" s="18"/>
      <c r="DA1105" s="18"/>
      <c r="DB1105" s="18"/>
      <c r="DC1105" s="18"/>
      <c r="DD1105" s="18"/>
      <c r="DE1105" s="18"/>
      <c r="DF1105" s="18"/>
      <c r="DG1105" s="18"/>
      <c r="DH1105" s="18"/>
      <c r="DI1105" s="18"/>
      <c r="DJ1105" s="18"/>
      <c r="DK1105" s="18"/>
      <c r="DL1105" s="18"/>
      <c r="DM1105" s="18"/>
      <c r="DN1105" s="18"/>
      <c r="DO1105" s="18"/>
      <c r="DP1105" s="18">
        <v>0</v>
      </c>
      <c r="DQ1105" s="18">
        <v>0</v>
      </c>
      <c r="DR1105" s="18">
        <v>0</v>
      </c>
      <c r="DS1105" s="18"/>
      <c r="DT1105" s="18"/>
      <c r="DU1105" s="18"/>
      <c r="DV1105" s="18"/>
      <c r="DW1105" s="18"/>
      <c r="DX1105" s="18"/>
      <c r="DY1105" s="18"/>
      <c r="DZ1105" s="18"/>
      <c r="EA1105" s="18"/>
      <c r="EB1105" s="18"/>
      <c r="EC1105" s="18"/>
      <c r="ED1105" s="18"/>
      <c r="EE1105" s="18"/>
      <c r="EF1105" s="18"/>
      <c r="EG1105" s="18"/>
      <c r="EH1105" s="18" t="s">
        <v>1458</v>
      </c>
      <c r="EI1105" s="18" cm="1">
        <f t="array" ref="EI1105">IF(SUMPRODUCT(--(DO1105:DS1105&lt;&gt;""))=0, 0,1)</f>
        <v>1</v>
      </c>
      <c r="EJ1105" s="18" cm="1">
        <f t="array" ref="EJ1105">IF(SUMPRODUCT(--(DT1105:EG1105&lt;&gt;""))=0, 0,1)</f>
        <v>0</v>
      </c>
      <c r="EK1105" s="18" cm="1">
        <f t="array" ref="EK1105">IF(SUMPRODUCT(--(EC1105:EG1105&lt;&gt;""))=0, 0,1)</f>
        <v>0</v>
      </c>
      <c r="EL1105" s="18" cm="1">
        <f t="array" ref="EL1105">IF(SUMPRODUCT(--(EE1105:EG1105&lt;&gt;""))=0, 0,1)</f>
        <v>0</v>
      </c>
      <c r="EM1105" s="18">
        <f t="shared" si="240"/>
        <v>0</v>
      </c>
      <c r="EN1105" s="18">
        <f t="shared" si="241"/>
        <v>0</v>
      </c>
      <c r="EO1105" s="18" t="str">
        <f t="shared" si="242"/>
        <v>NA</v>
      </c>
      <c r="EP1105" s="18" t="str">
        <f t="shared" si="243"/>
        <v>NA</v>
      </c>
      <c r="EQ1105" s="18" t="str">
        <f t="shared" si="244"/>
        <v>NA</v>
      </c>
      <c r="ER1105" s="58" t="s">
        <v>2080</v>
      </c>
      <c r="ES1105" s="59">
        <v>43692</v>
      </c>
      <c r="ET1105" s="18" t="s">
        <v>1459</v>
      </c>
      <c r="EU1105" s="18" t="s">
        <v>1452</v>
      </c>
    </row>
    <row r="1106" spans="1:151" ht="15.75" customHeight="1" x14ac:dyDescent="0.2">
      <c r="A1106" s="5" t="s">
        <v>381</v>
      </c>
      <c r="B1106" s="24" t="s">
        <v>1451</v>
      </c>
      <c r="C1106" s="26">
        <v>1</v>
      </c>
      <c r="D1106" s="18" t="s">
        <v>1454</v>
      </c>
      <c r="E1106" s="18" t="s">
        <v>257</v>
      </c>
      <c r="F1106" s="18" t="s">
        <v>553</v>
      </c>
      <c r="G1106" s="18" t="s">
        <v>738</v>
      </c>
      <c r="H1106" s="18" t="s">
        <v>739</v>
      </c>
      <c r="I1106" s="18" t="s">
        <v>363</v>
      </c>
      <c r="J1106" s="18" t="s">
        <v>363</v>
      </c>
      <c r="K1106" s="18" t="s">
        <v>363</v>
      </c>
      <c r="L1106" s="18" t="s">
        <v>363</v>
      </c>
      <c r="M1106" s="18" t="s">
        <v>253</v>
      </c>
      <c r="N1106" s="56">
        <v>74</v>
      </c>
      <c r="O1106" s="18" t="s">
        <v>1453</v>
      </c>
      <c r="P1106" s="18" t="s">
        <v>261</v>
      </c>
      <c r="Q1106" s="18" t="s">
        <v>254</v>
      </c>
      <c r="R1106" s="24" t="s">
        <v>257</v>
      </c>
      <c r="S1106" s="24" t="s">
        <v>257</v>
      </c>
      <c r="T1106" s="26" t="s">
        <v>917</v>
      </c>
      <c r="U1106" s="26" t="s">
        <v>595</v>
      </c>
      <c r="V1106" s="26" t="s">
        <v>1455</v>
      </c>
      <c r="W1106" s="26" t="s">
        <v>1456</v>
      </c>
      <c r="X1106" s="18" t="s">
        <v>1454</v>
      </c>
      <c r="Y1106" s="18">
        <v>50</v>
      </c>
      <c r="Z1106" s="18" t="s">
        <v>599</v>
      </c>
      <c r="AA1106" s="18">
        <v>50</v>
      </c>
      <c r="AB1106" s="57" t="s">
        <v>257</v>
      </c>
      <c r="AC1106" s="18" t="s">
        <v>595</v>
      </c>
      <c r="AD1106" s="18" t="s">
        <v>595</v>
      </c>
      <c r="AE1106" s="18" t="s">
        <v>595</v>
      </c>
      <c r="AF1106" s="18" t="s">
        <v>595</v>
      </c>
      <c r="AG1106" s="18" t="s">
        <v>595</v>
      </c>
      <c r="AH1106" s="18" t="s">
        <v>595</v>
      </c>
      <c r="AI1106" s="18" t="s">
        <v>595</v>
      </c>
      <c r="AJ1106" s="18" t="s">
        <v>595</v>
      </c>
      <c r="AK1106" s="18" t="s">
        <v>595</v>
      </c>
      <c r="AL1106" s="18" t="s">
        <v>1457</v>
      </c>
      <c r="AM1106" s="18"/>
      <c r="AN1106" s="18"/>
      <c r="AO1106" s="18"/>
      <c r="AP1106" s="18"/>
      <c r="AQ1106" s="18"/>
      <c r="AR1106" s="18"/>
      <c r="AS1106" s="18"/>
      <c r="AT1106" s="18"/>
      <c r="AU1106" s="18"/>
      <c r="AV1106" s="18"/>
      <c r="AW1106" s="18"/>
      <c r="AX1106" s="18"/>
      <c r="AY1106" s="18"/>
      <c r="AZ1106" s="18"/>
      <c r="BA1106" s="18"/>
      <c r="BB1106" s="18"/>
      <c r="BC1106" s="18"/>
      <c r="BD1106" s="18"/>
      <c r="BE1106" s="18"/>
      <c r="BF1106" s="18"/>
      <c r="BG1106" s="18"/>
      <c r="BH1106" s="18"/>
      <c r="BI1106" s="18"/>
      <c r="BJ1106" s="18"/>
      <c r="BK1106" s="18"/>
      <c r="BL1106" s="18"/>
      <c r="BM1106" s="18"/>
      <c r="BN1106" s="18"/>
      <c r="BO1106" s="18"/>
      <c r="BP1106" s="18"/>
      <c r="BQ1106" s="18"/>
      <c r="BR1106" s="18"/>
      <c r="BS1106" s="18"/>
      <c r="BT1106" s="18"/>
      <c r="BU1106" s="18"/>
      <c r="BV1106" s="18"/>
      <c r="BW1106" s="18"/>
      <c r="BX1106" s="18"/>
      <c r="BY1106" s="18"/>
      <c r="BZ1106" s="18"/>
      <c r="CA1106" s="18"/>
      <c r="CB1106" s="18"/>
      <c r="CC1106" s="18"/>
      <c r="CD1106" s="18"/>
      <c r="CE1106" s="18"/>
      <c r="CF1106" s="18"/>
      <c r="CG1106" s="18"/>
      <c r="CH1106" s="18"/>
      <c r="CI1106" s="18"/>
      <c r="CJ1106" s="18"/>
      <c r="CK1106" s="18"/>
      <c r="CL1106" s="18"/>
      <c r="CM1106" s="18"/>
      <c r="CN1106" s="18"/>
      <c r="CO1106" s="18"/>
      <c r="CP1106" s="18"/>
      <c r="CQ1106" s="18"/>
      <c r="CR1106" s="18"/>
      <c r="CS1106" s="18"/>
      <c r="CT1106" s="18"/>
      <c r="CU1106" s="18"/>
      <c r="CV1106" s="18"/>
      <c r="CW1106" s="18"/>
      <c r="CX1106" s="18"/>
      <c r="CY1106" s="18"/>
      <c r="CZ1106" s="18"/>
      <c r="DA1106" s="18"/>
      <c r="DB1106" s="18"/>
      <c r="DC1106" s="18"/>
      <c r="DD1106" s="18"/>
      <c r="DE1106" s="18"/>
      <c r="DF1106" s="18"/>
      <c r="DG1106" s="18"/>
      <c r="DH1106" s="18"/>
      <c r="DI1106" s="18"/>
      <c r="DJ1106" s="18"/>
      <c r="DK1106" s="18"/>
      <c r="DL1106" s="18"/>
      <c r="DM1106" s="18"/>
      <c r="DN1106" s="18"/>
      <c r="DO1106" s="18"/>
      <c r="DP1106" s="18">
        <v>0</v>
      </c>
      <c r="DQ1106" s="18">
        <v>0</v>
      </c>
      <c r="DR1106" s="18">
        <v>1</v>
      </c>
      <c r="DS1106" s="18"/>
      <c r="DT1106" s="18"/>
      <c r="DU1106" s="18"/>
      <c r="DV1106" s="18"/>
      <c r="DW1106" s="18"/>
      <c r="DX1106" s="18"/>
      <c r="DY1106" s="18"/>
      <c r="DZ1106" s="18"/>
      <c r="EA1106" s="18"/>
      <c r="EB1106" s="18"/>
      <c r="EC1106" s="18"/>
      <c r="ED1106" s="18"/>
      <c r="EE1106" s="18"/>
      <c r="EF1106" s="18"/>
      <c r="EG1106" s="18"/>
      <c r="EH1106" s="18" t="s">
        <v>1458</v>
      </c>
      <c r="EI1106" s="18" cm="1">
        <f t="array" ref="EI1106">IF(SUMPRODUCT(--(DO1106:DS1106&lt;&gt;""))=0, 0,1)</f>
        <v>1</v>
      </c>
      <c r="EJ1106" s="18" cm="1">
        <f t="array" ref="EJ1106">IF(SUMPRODUCT(--(DT1106:EG1106&lt;&gt;""))=0, 0,1)</f>
        <v>0</v>
      </c>
      <c r="EK1106" s="18" cm="1">
        <f t="array" ref="EK1106">IF(SUMPRODUCT(--(EC1106:EG1106&lt;&gt;""))=0, 0,1)</f>
        <v>0</v>
      </c>
      <c r="EL1106" s="18" cm="1">
        <f t="array" ref="EL1106">IF(SUMPRODUCT(--(EE1106:EG1106&lt;&gt;""))=0, 0,1)</f>
        <v>0</v>
      </c>
      <c r="EM1106" s="18">
        <f t="shared" si="240"/>
        <v>1</v>
      </c>
      <c r="EN1106" s="18">
        <f t="shared" si="241"/>
        <v>1</v>
      </c>
      <c r="EO1106" s="18" t="str">
        <f t="shared" si="242"/>
        <v>NA</v>
      </c>
      <c r="EP1106" s="18" t="str">
        <f t="shared" si="243"/>
        <v>NA</v>
      </c>
      <c r="EQ1106" s="18" t="str">
        <f t="shared" si="244"/>
        <v>NA</v>
      </c>
      <c r="ER1106" s="58" t="s">
        <v>2080</v>
      </c>
      <c r="ES1106" s="59">
        <v>43692</v>
      </c>
      <c r="ET1106" s="18" t="s">
        <v>1459</v>
      </c>
      <c r="EU1106" s="18" t="s">
        <v>1452</v>
      </c>
    </row>
    <row r="1107" spans="1:151" ht="15.75" customHeight="1" x14ac:dyDescent="0.2">
      <c r="A1107" s="5" t="s">
        <v>381</v>
      </c>
      <c r="B1107" s="24" t="s">
        <v>1451</v>
      </c>
      <c r="C1107" s="26">
        <v>1</v>
      </c>
      <c r="D1107" s="18" t="s">
        <v>1460</v>
      </c>
      <c r="E1107" s="18" t="s">
        <v>257</v>
      </c>
      <c r="F1107" s="18" t="s">
        <v>553</v>
      </c>
      <c r="G1107" s="18" t="s">
        <v>738</v>
      </c>
      <c r="H1107" s="18" t="s">
        <v>739</v>
      </c>
      <c r="I1107" s="18" t="s">
        <v>363</v>
      </c>
      <c r="J1107" s="18" t="s">
        <v>363</v>
      </c>
      <c r="K1107" s="18" t="s">
        <v>363</v>
      </c>
      <c r="L1107" s="18" t="s">
        <v>363</v>
      </c>
      <c r="M1107" s="18" t="s">
        <v>253</v>
      </c>
      <c r="N1107" s="56">
        <v>74</v>
      </c>
      <c r="O1107" s="18" t="s">
        <v>1453</v>
      </c>
      <c r="P1107" s="18" t="s">
        <v>261</v>
      </c>
      <c r="Q1107" s="18" t="s">
        <v>254</v>
      </c>
      <c r="R1107" s="24" t="s">
        <v>257</v>
      </c>
      <c r="S1107" s="24" t="s">
        <v>257</v>
      </c>
      <c r="T1107" s="26" t="s">
        <v>917</v>
      </c>
      <c r="U1107" s="26" t="s">
        <v>595</v>
      </c>
      <c r="V1107" s="26" t="s">
        <v>1455</v>
      </c>
      <c r="W1107" s="26" t="s">
        <v>1456</v>
      </c>
      <c r="X1107" s="18" t="s">
        <v>1460</v>
      </c>
      <c r="Y1107" s="18">
        <v>50</v>
      </c>
      <c r="Z1107" s="18" t="s">
        <v>599</v>
      </c>
      <c r="AA1107" s="18">
        <v>50</v>
      </c>
      <c r="AB1107" s="57" t="s">
        <v>257</v>
      </c>
      <c r="AC1107" s="18" t="s">
        <v>595</v>
      </c>
      <c r="AD1107" s="18" t="s">
        <v>595</v>
      </c>
      <c r="AE1107" s="18" t="s">
        <v>595</v>
      </c>
      <c r="AF1107" s="18" t="s">
        <v>595</v>
      </c>
      <c r="AG1107" s="18" t="s">
        <v>595</v>
      </c>
      <c r="AH1107" s="18" t="s">
        <v>595</v>
      </c>
      <c r="AI1107" s="18" t="s">
        <v>595</v>
      </c>
      <c r="AJ1107" s="18" t="s">
        <v>595</v>
      </c>
      <c r="AK1107" s="18" t="s">
        <v>595</v>
      </c>
      <c r="AL1107" s="18" t="s">
        <v>1457</v>
      </c>
      <c r="AM1107" s="18"/>
      <c r="AN1107" s="18"/>
      <c r="AO1107" s="18"/>
      <c r="AP1107" s="18"/>
      <c r="AQ1107" s="18"/>
      <c r="AR1107" s="18"/>
      <c r="AS1107" s="18"/>
      <c r="AT1107" s="18"/>
      <c r="AU1107" s="18"/>
      <c r="AV1107" s="18"/>
      <c r="AW1107" s="18"/>
      <c r="AX1107" s="18"/>
      <c r="AY1107" s="18"/>
      <c r="AZ1107" s="18"/>
      <c r="BA1107" s="18"/>
      <c r="BB1107" s="18"/>
      <c r="BC1107" s="18"/>
      <c r="BD1107" s="18"/>
      <c r="BE1107" s="18"/>
      <c r="BF1107" s="18"/>
      <c r="BG1107" s="18"/>
      <c r="BH1107" s="18"/>
      <c r="BI1107" s="18"/>
      <c r="BJ1107" s="18"/>
      <c r="BK1107" s="18"/>
      <c r="BL1107" s="18"/>
      <c r="BM1107" s="18"/>
      <c r="BN1107" s="18"/>
      <c r="BO1107" s="18"/>
      <c r="BP1107" s="18"/>
      <c r="BQ1107" s="18"/>
      <c r="BR1107" s="18"/>
      <c r="BS1107" s="18"/>
      <c r="BT1107" s="18"/>
      <c r="BU1107" s="18"/>
      <c r="BV1107" s="18"/>
      <c r="BW1107" s="18"/>
      <c r="BX1107" s="18"/>
      <c r="BY1107" s="18"/>
      <c r="BZ1107" s="18"/>
      <c r="CA1107" s="18"/>
      <c r="CB1107" s="18"/>
      <c r="CC1107" s="18"/>
      <c r="CD1107" s="18"/>
      <c r="CE1107" s="18"/>
      <c r="CF1107" s="18"/>
      <c r="CG1107" s="18"/>
      <c r="CH1107" s="18"/>
      <c r="CI1107" s="18"/>
      <c r="CJ1107" s="18"/>
      <c r="CK1107" s="18"/>
      <c r="CL1107" s="18"/>
      <c r="CM1107" s="18"/>
      <c r="CN1107" s="18"/>
      <c r="CO1107" s="18"/>
      <c r="CP1107" s="18"/>
      <c r="CQ1107" s="18"/>
      <c r="CR1107" s="18"/>
      <c r="CS1107" s="18"/>
      <c r="CT1107" s="18"/>
      <c r="CU1107" s="18"/>
      <c r="CV1107" s="18"/>
      <c r="CW1107" s="18"/>
      <c r="CX1107" s="18"/>
      <c r="CY1107" s="18"/>
      <c r="CZ1107" s="18"/>
      <c r="DA1107" s="18"/>
      <c r="DB1107" s="18"/>
      <c r="DC1107" s="18"/>
      <c r="DD1107" s="18"/>
      <c r="DE1107" s="18"/>
      <c r="DF1107" s="18"/>
      <c r="DG1107" s="18"/>
      <c r="DH1107" s="18"/>
      <c r="DI1107" s="18"/>
      <c r="DJ1107" s="18"/>
      <c r="DK1107" s="18"/>
      <c r="DL1107" s="18"/>
      <c r="DM1107" s="18"/>
      <c r="DN1107" s="18"/>
      <c r="DO1107" s="18"/>
      <c r="DP1107" s="18">
        <v>0</v>
      </c>
      <c r="DQ1107" s="18">
        <v>0</v>
      </c>
      <c r="DR1107" s="18">
        <v>1</v>
      </c>
      <c r="DS1107" s="18"/>
      <c r="DT1107" s="18"/>
      <c r="DU1107" s="18"/>
      <c r="DV1107" s="18"/>
      <c r="DW1107" s="18"/>
      <c r="DX1107" s="18"/>
      <c r="DY1107" s="18"/>
      <c r="DZ1107" s="18"/>
      <c r="EA1107" s="18"/>
      <c r="EB1107" s="18"/>
      <c r="EC1107" s="18"/>
      <c r="ED1107" s="18"/>
      <c r="EE1107" s="18"/>
      <c r="EF1107" s="18"/>
      <c r="EG1107" s="18"/>
      <c r="EH1107" s="18" t="s">
        <v>1458</v>
      </c>
      <c r="EI1107" s="18" cm="1">
        <f t="array" ref="EI1107">IF(SUMPRODUCT(--(DO1107:DS1107&lt;&gt;""))=0, 0,1)</f>
        <v>1</v>
      </c>
      <c r="EJ1107" s="18" cm="1">
        <f t="array" ref="EJ1107">IF(SUMPRODUCT(--(DT1107:EG1107&lt;&gt;""))=0, 0,1)</f>
        <v>0</v>
      </c>
      <c r="EK1107" s="18" cm="1">
        <f t="array" ref="EK1107">IF(SUMPRODUCT(--(EC1107:EG1107&lt;&gt;""))=0, 0,1)</f>
        <v>0</v>
      </c>
      <c r="EL1107" s="18" cm="1">
        <f t="array" ref="EL1107">IF(SUMPRODUCT(--(EE1107:EG1107&lt;&gt;""))=0, 0,1)</f>
        <v>0</v>
      </c>
      <c r="EM1107" s="18">
        <f t="shared" si="240"/>
        <v>1</v>
      </c>
      <c r="EN1107" s="18">
        <f t="shared" si="241"/>
        <v>1</v>
      </c>
      <c r="EO1107" s="18" t="str">
        <f t="shared" si="242"/>
        <v>NA</v>
      </c>
      <c r="EP1107" s="18" t="str">
        <f t="shared" si="243"/>
        <v>NA</v>
      </c>
      <c r="EQ1107" s="18" t="str">
        <f t="shared" si="244"/>
        <v>NA</v>
      </c>
      <c r="ER1107" s="58" t="s">
        <v>2080</v>
      </c>
      <c r="ES1107" s="59">
        <v>43692</v>
      </c>
      <c r="ET1107" s="18" t="s">
        <v>1459</v>
      </c>
      <c r="EU1107" s="18" t="s">
        <v>1452</v>
      </c>
    </row>
    <row r="1108" spans="1:151" ht="15.75" customHeight="1" x14ac:dyDescent="0.2">
      <c r="A1108" s="5" t="s">
        <v>381</v>
      </c>
      <c r="B1108" s="24" t="s">
        <v>1451</v>
      </c>
      <c r="C1108" s="26">
        <v>1</v>
      </c>
      <c r="D1108" s="18" t="s">
        <v>1461</v>
      </c>
      <c r="E1108" s="18" t="s">
        <v>257</v>
      </c>
      <c r="F1108" s="18" t="s">
        <v>553</v>
      </c>
      <c r="G1108" s="18" t="s">
        <v>738</v>
      </c>
      <c r="H1108" s="18" t="s">
        <v>739</v>
      </c>
      <c r="I1108" s="18" t="s">
        <v>363</v>
      </c>
      <c r="J1108" s="18" t="s">
        <v>363</v>
      </c>
      <c r="K1108" s="18" t="s">
        <v>363</v>
      </c>
      <c r="L1108" s="18" t="s">
        <v>363</v>
      </c>
      <c r="M1108" s="18" t="s">
        <v>253</v>
      </c>
      <c r="N1108" s="56">
        <v>74</v>
      </c>
      <c r="O1108" s="18" t="s">
        <v>1453</v>
      </c>
      <c r="P1108" s="18" t="s">
        <v>261</v>
      </c>
      <c r="Q1108" s="18" t="s">
        <v>254</v>
      </c>
      <c r="R1108" s="24" t="s">
        <v>257</v>
      </c>
      <c r="S1108" s="24" t="s">
        <v>257</v>
      </c>
      <c r="T1108" s="26" t="s">
        <v>917</v>
      </c>
      <c r="U1108" s="26" t="s">
        <v>595</v>
      </c>
      <c r="V1108" s="26" t="s">
        <v>1455</v>
      </c>
      <c r="W1108" s="26" t="s">
        <v>1456</v>
      </c>
      <c r="X1108" s="18" t="s">
        <v>1461</v>
      </c>
      <c r="Y1108" s="18">
        <v>50</v>
      </c>
      <c r="Z1108" s="18" t="s">
        <v>599</v>
      </c>
      <c r="AA1108" s="18">
        <v>50</v>
      </c>
      <c r="AB1108" s="57" t="s">
        <v>257</v>
      </c>
      <c r="AC1108" s="18" t="s">
        <v>595</v>
      </c>
      <c r="AD1108" s="18" t="s">
        <v>595</v>
      </c>
      <c r="AE1108" s="18" t="s">
        <v>595</v>
      </c>
      <c r="AF1108" s="18" t="s">
        <v>595</v>
      </c>
      <c r="AG1108" s="18" t="s">
        <v>595</v>
      </c>
      <c r="AH1108" s="18" t="s">
        <v>595</v>
      </c>
      <c r="AI1108" s="18" t="s">
        <v>595</v>
      </c>
      <c r="AJ1108" s="18" t="s">
        <v>595</v>
      </c>
      <c r="AK1108" s="18" t="s">
        <v>595</v>
      </c>
      <c r="AL1108" s="18" t="s">
        <v>1457</v>
      </c>
      <c r="AM1108" s="18"/>
      <c r="AN1108" s="18"/>
      <c r="AO1108" s="18"/>
      <c r="AP1108" s="18"/>
      <c r="AQ1108" s="18"/>
      <c r="AR1108" s="18"/>
      <c r="AS1108" s="18"/>
      <c r="AT1108" s="18"/>
      <c r="AU1108" s="18"/>
      <c r="AV1108" s="18"/>
      <c r="AW1108" s="18"/>
      <c r="AX1108" s="18"/>
      <c r="AY1108" s="18"/>
      <c r="AZ1108" s="18"/>
      <c r="BA1108" s="18"/>
      <c r="BB1108" s="18"/>
      <c r="BC1108" s="18"/>
      <c r="BD1108" s="18"/>
      <c r="BE1108" s="18"/>
      <c r="BF1108" s="18"/>
      <c r="BG1108" s="18"/>
      <c r="BH1108" s="18"/>
      <c r="BI1108" s="18"/>
      <c r="BJ1108" s="18"/>
      <c r="BK1108" s="18"/>
      <c r="BL1108" s="18"/>
      <c r="BM1108" s="18"/>
      <c r="BN1108" s="18"/>
      <c r="BO1108" s="18"/>
      <c r="BP1108" s="18"/>
      <c r="BQ1108" s="18"/>
      <c r="BR1108" s="18"/>
      <c r="BS1108" s="18"/>
      <c r="BT1108" s="18"/>
      <c r="BU1108" s="18"/>
      <c r="BV1108" s="18"/>
      <c r="BW1108" s="18"/>
      <c r="BX1108" s="18"/>
      <c r="BY1108" s="18"/>
      <c r="BZ1108" s="18"/>
      <c r="CA1108" s="18"/>
      <c r="CB1108" s="18"/>
      <c r="CC1108" s="18"/>
      <c r="CD1108" s="18"/>
      <c r="CE1108" s="18"/>
      <c r="CF1108" s="18"/>
      <c r="CG1108" s="18"/>
      <c r="CH1108" s="18"/>
      <c r="CI1108" s="18"/>
      <c r="CJ1108" s="18"/>
      <c r="CK1108" s="18"/>
      <c r="CL1108" s="18"/>
      <c r="CM1108" s="18"/>
      <c r="CN1108" s="18"/>
      <c r="CO1108" s="18"/>
      <c r="CP1108" s="18"/>
      <c r="CQ1108" s="18"/>
      <c r="CR1108" s="18"/>
      <c r="CS1108" s="18"/>
      <c r="CT1108" s="18"/>
      <c r="CU1108" s="18"/>
      <c r="CV1108" s="18"/>
      <c r="CW1108" s="18"/>
      <c r="CX1108" s="18"/>
      <c r="CY1108" s="18"/>
      <c r="CZ1108" s="18"/>
      <c r="DA1108" s="18"/>
      <c r="DB1108" s="18"/>
      <c r="DC1108" s="18"/>
      <c r="DD1108" s="18"/>
      <c r="DE1108" s="18"/>
      <c r="DF1108" s="18"/>
      <c r="DG1108" s="18"/>
      <c r="DH1108" s="18"/>
      <c r="DI1108" s="18"/>
      <c r="DJ1108" s="18"/>
      <c r="DK1108" s="18"/>
      <c r="DL1108" s="18"/>
      <c r="DM1108" s="18"/>
      <c r="DN1108" s="18"/>
      <c r="DO1108" s="18"/>
      <c r="DP1108" s="18">
        <v>0</v>
      </c>
      <c r="DQ1108" s="18">
        <v>0</v>
      </c>
      <c r="DR1108" s="18">
        <v>0</v>
      </c>
      <c r="DS1108" s="18"/>
      <c r="DT1108" s="18"/>
      <c r="DU1108" s="18"/>
      <c r="DV1108" s="18"/>
      <c r="DW1108" s="18"/>
      <c r="DX1108" s="18"/>
      <c r="DY1108" s="18"/>
      <c r="DZ1108" s="18"/>
      <c r="EA1108" s="18"/>
      <c r="EB1108" s="18"/>
      <c r="EC1108" s="18"/>
      <c r="ED1108" s="18"/>
      <c r="EE1108" s="18"/>
      <c r="EF1108" s="18"/>
      <c r="EG1108" s="18"/>
      <c r="EH1108" s="18" t="s">
        <v>1458</v>
      </c>
      <c r="EI1108" s="18" cm="1">
        <f t="array" ref="EI1108">IF(SUMPRODUCT(--(DO1108:DS1108&lt;&gt;""))=0, 0,1)</f>
        <v>1</v>
      </c>
      <c r="EJ1108" s="18" cm="1">
        <f t="array" ref="EJ1108">IF(SUMPRODUCT(--(DT1108:EG1108&lt;&gt;""))=0, 0,1)</f>
        <v>0</v>
      </c>
      <c r="EK1108" s="18" cm="1">
        <f t="array" ref="EK1108">IF(SUMPRODUCT(--(EC1108:EG1108&lt;&gt;""))=0, 0,1)</f>
        <v>0</v>
      </c>
      <c r="EL1108" s="18" cm="1">
        <f t="array" ref="EL1108">IF(SUMPRODUCT(--(EE1108:EG1108&lt;&gt;""))=0, 0,1)</f>
        <v>0</v>
      </c>
      <c r="EM1108" s="18">
        <f t="shared" si="240"/>
        <v>0</v>
      </c>
      <c r="EN1108" s="18">
        <f t="shared" si="241"/>
        <v>0</v>
      </c>
      <c r="EO1108" s="18" t="str">
        <f t="shared" si="242"/>
        <v>NA</v>
      </c>
      <c r="EP1108" s="18" t="str">
        <f t="shared" si="243"/>
        <v>NA</v>
      </c>
      <c r="EQ1108" s="18" t="str">
        <f t="shared" si="244"/>
        <v>NA</v>
      </c>
      <c r="ER1108" s="58" t="s">
        <v>2080</v>
      </c>
      <c r="ES1108" s="59">
        <v>43692</v>
      </c>
      <c r="ET1108" s="18" t="s">
        <v>1459</v>
      </c>
      <c r="EU1108" s="18" t="s">
        <v>1452</v>
      </c>
    </row>
    <row r="1109" spans="1:151" ht="15.75" customHeight="1" x14ac:dyDescent="0.2">
      <c r="A1109" s="5" t="s">
        <v>381</v>
      </c>
      <c r="B1109" s="24" t="s">
        <v>1451</v>
      </c>
      <c r="C1109" s="26">
        <v>1</v>
      </c>
      <c r="D1109" s="18" t="s">
        <v>1462</v>
      </c>
      <c r="E1109" s="18" t="s">
        <v>257</v>
      </c>
      <c r="F1109" s="18" t="s">
        <v>553</v>
      </c>
      <c r="G1109" s="18" t="s">
        <v>738</v>
      </c>
      <c r="H1109" s="18" t="s">
        <v>739</v>
      </c>
      <c r="I1109" s="18" t="s">
        <v>363</v>
      </c>
      <c r="J1109" s="18" t="s">
        <v>363</v>
      </c>
      <c r="K1109" s="18" t="s">
        <v>363</v>
      </c>
      <c r="L1109" s="18" t="s">
        <v>363</v>
      </c>
      <c r="M1109" s="18" t="s">
        <v>253</v>
      </c>
      <c r="N1109" s="56">
        <v>74</v>
      </c>
      <c r="O1109" s="18" t="s">
        <v>1453</v>
      </c>
      <c r="P1109" s="18" t="s">
        <v>261</v>
      </c>
      <c r="Q1109" s="18" t="s">
        <v>254</v>
      </c>
      <c r="R1109" s="24" t="s">
        <v>257</v>
      </c>
      <c r="S1109" s="24" t="s">
        <v>257</v>
      </c>
      <c r="T1109" s="26" t="s">
        <v>917</v>
      </c>
      <c r="U1109" s="26" t="s">
        <v>595</v>
      </c>
      <c r="V1109" s="26" t="s">
        <v>1455</v>
      </c>
      <c r="W1109" s="26" t="s">
        <v>1456</v>
      </c>
      <c r="X1109" s="18" t="s">
        <v>1462</v>
      </c>
      <c r="Y1109" s="18">
        <v>50</v>
      </c>
      <c r="Z1109" s="18" t="s">
        <v>599</v>
      </c>
      <c r="AA1109" s="18">
        <v>50</v>
      </c>
      <c r="AB1109" s="57" t="s">
        <v>257</v>
      </c>
      <c r="AC1109" s="18" t="s">
        <v>595</v>
      </c>
      <c r="AD1109" s="18" t="s">
        <v>595</v>
      </c>
      <c r="AE1109" s="18" t="s">
        <v>595</v>
      </c>
      <c r="AF1109" s="18" t="s">
        <v>595</v>
      </c>
      <c r="AG1109" s="18" t="s">
        <v>595</v>
      </c>
      <c r="AH1109" s="18" t="s">
        <v>595</v>
      </c>
      <c r="AI1109" s="18" t="s">
        <v>595</v>
      </c>
      <c r="AJ1109" s="18" t="s">
        <v>595</v>
      </c>
      <c r="AK1109" s="18" t="s">
        <v>595</v>
      </c>
      <c r="AL1109" s="18" t="s">
        <v>1457</v>
      </c>
      <c r="AM1109" s="18"/>
      <c r="AN1109" s="18"/>
      <c r="AO1109" s="18"/>
      <c r="AP1109" s="18"/>
      <c r="AQ1109" s="18"/>
      <c r="AR1109" s="18"/>
      <c r="AS1109" s="18"/>
      <c r="AT1109" s="18"/>
      <c r="AU1109" s="18"/>
      <c r="AV1109" s="18"/>
      <c r="AW1109" s="18"/>
      <c r="AX1109" s="18"/>
      <c r="AY1109" s="18"/>
      <c r="AZ1109" s="18"/>
      <c r="BA1109" s="18"/>
      <c r="BB1109" s="18"/>
      <c r="BC1109" s="18"/>
      <c r="BD1109" s="18"/>
      <c r="BE1109" s="18"/>
      <c r="BF1109" s="18"/>
      <c r="BG1109" s="18"/>
      <c r="BH1109" s="18"/>
      <c r="BI1109" s="18"/>
      <c r="BJ1109" s="18"/>
      <c r="BK1109" s="18"/>
      <c r="BL1109" s="18"/>
      <c r="BM1109" s="18"/>
      <c r="BN1109" s="18"/>
      <c r="BO1109" s="18"/>
      <c r="BP1109" s="18"/>
      <c r="BQ1109" s="18"/>
      <c r="BR1109" s="18"/>
      <c r="BS1109" s="18"/>
      <c r="BT1109" s="18"/>
      <c r="BU1109" s="18"/>
      <c r="BV1109" s="18"/>
      <c r="BW1109" s="18"/>
      <c r="BX1109" s="18"/>
      <c r="BY1109" s="18"/>
      <c r="BZ1109" s="18"/>
      <c r="CA1109" s="18"/>
      <c r="CB1109" s="18"/>
      <c r="CC1109" s="18"/>
      <c r="CD1109" s="18"/>
      <c r="CE1109" s="18"/>
      <c r="CF1109" s="18"/>
      <c r="CG1109" s="18"/>
      <c r="CH1109" s="18"/>
      <c r="CI1109" s="18"/>
      <c r="CJ1109" s="18"/>
      <c r="CK1109" s="18"/>
      <c r="CL1109" s="18"/>
      <c r="CM1109" s="18"/>
      <c r="CN1109" s="18"/>
      <c r="CO1109" s="18"/>
      <c r="CP1109" s="18"/>
      <c r="CQ1109" s="18"/>
      <c r="CR1109" s="18"/>
      <c r="CS1109" s="18"/>
      <c r="CT1109" s="18"/>
      <c r="CU1109" s="18"/>
      <c r="CV1109" s="18"/>
      <c r="CW1109" s="18"/>
      <c r="CX1109" s="18"/>
      <c r="CY1109" s="18"/>
      <c r="CZ1109" s="18"/>
      <c r="DA1109" s="18"/>
      <c r="DB1109" s="18"/>
      <c r="DC1109" s="18"/>
      <c r="DD1109" s="18"/>
      <c r="DE1109" s="18"/>
      <c r="DF1109" s="18"/>
      <c r="DG1109" s="18"/>
      <c r="DH1109" s="18"/>
      <c r="DI1109" s="18"/>
      <c r="DJ1109" s="18"/>
      <c r="DK1109" s="18"/>
      <c r="DL1109" s="18"/>
      <c r="DM1109" s="18"/>
      <c r="DN1109" s="18"/>
      <c r="DO1109" s="18"/>
      <c r="DP1109" s="18">
        <v>1</v>
      </c>
      <c r="DQ1109" s="18">
        <v>0</v>
      </c>
      <c r="DR1109" s="18">
        <v>0</v>
      </c>
      <c r="DS1109" s="18"/>
      <c r="DT1109" s="18"/>
      <c r="DU1109" s="18"/>
      <c r="DV1109" s="18"/>
      <c r="DW1109" s="18"/>
      <c r="DX1109" s="18"/>
      <c r="DY1109" s="18"/>
      <c r="DZ1109" s="18"/>
      <c r="EA1109" s="18"/>
      <c r="EB1109" s="18"/>
      <c r="EC1109" s="18"/>
      <c r="ED1109" s="18"/>
      <c r="EE1109" s="18"/>
      <c r="EF1109" s="18"/>
      <c r="EG1109" s="18"/>
      <c r="EH1109" s="18" t="s">
        <v>1458</v>
      </c>
      <c r="EI1109" s="18" cm="1">
        <f t="array" ref="EI1109">IF(SUMPRODUCT(--(DO1109:DS1109&lt;&gt;""))=0, 0,1)</f>
        <v>1</v>
      </c>
      <c r="EJ1109" s="18" cm="1">
        <f t="array" ref="EJ1109">IF(SUMPRODUCT(--(DT1109:EG1109&lt;&gt;""))=0, 0,1)</f>
        <v>0</v>
      </c>
      <c r="EK1109" s="18" cm="1">
        <f t="array" ref="EK1109">IF(SUMPRODUCT(--(EC1109:EG1109&lt;&gt;""))=0, 0,1)</f>
        <v>0</v>
      </c>
      <c r="EL1109" s="18" cm="1">
        <f t="array" ref="EL1109">IF(SUMPRODUCT(--(EE1109:EG1109&lt;&gt;""))=0, 0,1)</f>
        <v>0</v>
      </c>
      <c r="EM1109" s="18">
        <f t="shared" si="240"/>
        <v>1</v>
      </c>
      <c r="EN1109" s="18">
        <f t="shared" si="241"/>
        <v>1</v>
      </c>
      <c r="EO1109" s="18" t="str">
        <f t="shared" si="242"/>
        <v>NA</v>
      </c>
      <c r="EP1109" s="18" t="str">
        <f t="shared" si="243"/>
        <v>NA</v>
      </c>
      <c r="EQ1109" s="18" t="str">
        <f t="shared" si="244"/>
        <v>NA</v>
      </c>
      <c r="ER1109" s="58" t="s">
        <v>2080</v>
      </c>
      <c r="ES1109" s="59">
        <v>43692</v>
      </c>
      <c r="ET1109" s="18" t="s">
        <v>1459</v>
      </c>
      <c r="EU1109" s="18" t="s">
        <v>1452</v>
      </c>
    </row>
    <row r="1110" spans="1:151" ht="15.75" customHeight="1" x14ac:dyDescent="0.2">
      <c r="A1110" s="5" t="s">
        <v>381</v>
      </c>
      <c r="B1110" s="24" t="s">
        <v>1451</v>
      </c>
      <c r="C1110" s="26">
        <v>1</v>
      </c>
      <c r="D1110" s="18" t="s">
        <v>1454</v>
      </c>
      <c r="E1110" s="18" t="s">
        <v>257</v>
      </c>
      <c r="F1110" s="18" t="s">
        <v>553</v>
      </c>
      <c r="G1110" s="18" t="s">
        <v>763</v>
      </c>
      <c r="H1110" s="18" t="s">
        <v>804</v>
      </c>
      <c r="I1110" s="18" t="s">
        <v>363</v>
      </c>
      <c r="J1110" s="18" t="s">
        <v>363</v>
      </c>
      <c r="K1110" s="18" t="s">
        <v>363</v>
      </c>
      <c r="L1110" s="18" t="s">
        <v>363</v>
      </c>
      <c r="M1110" s="18" t="s">
        <v>253</v>
      </c>
      <c r="N1110" s="56">
        <v>74</v>
      </c>
      <c r="O1110" s="18" t="s">
        <v>1453</v>
      </c>
      <c r="P1110" s="18" t="s">
        <v>261</v>
      </c>
      <c r="Q1110" s="18" t="s">
        <v>254</v>
      </c>
      <c r="R1110" s="24" t="s">
        <v>257</v>
      </c>
      <c r="S1110" s="24" t="s">
        <v>257</v>
      </c>
      <c r="T1110" s="26" t="s">
        <v>917</v>
      </c>
      <c r="U1110" s="26" t="s">
        <v>595</v>
      </c>
      <c r="V1110" s="26" t="s">
        <v>1455</v>
      </c>
      <c r="W1110" s="26" t="s">
        <v>1456</v>
      </c>
      <c r="X1110" s="18" t="s">
        <v>1454</v>
      </c>
      <c r="Y1110" s="18">
        <v>50</v>
      </c>
      <c r="Z1110" s="18" t="s">
        <v>599</v>
      </c>
      <c r="AA1110" s="18">
        <v>50</v>
      </c>
      <c r="AB1110" s="57" t="s">
        <v>257</v>
      </c>
      <c r="AC1110" s="18" t="s">
        <v>595</v>
      </c>
      <c r="AD1110" s="18" t="s">
        <v>595</v>
      </c>
      <c r="AE1110" s="18" t="s">
        <v>595</v>
      </c>
      <c r="AF1110" s="18" t="s">
        <v>595</v>
      </c>
      <c r="AG1110" s="18" t="s">
        <v>595</v>
      </c>
      <c r="AH1110" s="18" t="s">
        <v>595</v>
      </c>
      <c r="AI1110" s="18" t="s">
        <v>595</v>
      </c>
      <c r="AJ1110" s="18" t="s">
        <v>595</v>
      </c>
      <c r="AK1110" s="18" t="s">
        <v>595</v>
      </c>
      <c r="AL1110" s="18" t="s">
        <v>1457</v>
      </c>
      <c r="AM1110" s="18"/>
      <c r="AN1110" s="18"/>
      <c r="AO1110" s="18"/>
      <c r="AP1110" s="18"/>
      <c r="AQ1110" s="18"/>
      <c r="AR1110" s="18"/>
      <c r="AS1110" s="18"/>
      <c r="AT1110" s="18"/>
      <c r="AU1110" s="18"/>
      <c r="AV1110" s="18"/>
      <c r="AW1110" s="18"/>
      <c r="AX1110" s="18"/>
      <c r="AY1110" s="18"/>
      <c r="AZ1110" s="18"/>
      <c r="BA1110" s="18"/>
      <c r="BB1110" s="18"/>
      <c r="BC1110" s="18"/>
      <c r="BD1110" s="18"/>
      <c r="BE1110" s="18"/>
      <c r="BF1110" s="18"/>
      <c r="BG1110" s="18"/>
      <c r="BH1110" s="18"/>
      <c r="BI1110" s="18"/>
      <c r="BJ1110" s="18"/>
      <c r="BK1110" s="18"/>
      <c r="BL1110" s="18"/>
      <c r="BM1110" s="18"/>
      <c r="BN1110" s="18"/>
      <c r="BO1110" s="18"/>
      <c r="BP1110" s="18"/>
      <c r="BQ1110" s="18"/>
      <c r="BR1110" s="18"/>
      <c r="BS1110" s="18"/>
      <c r="BT1110" s="18"/>
      <c r="BU1110" s="18"/>
      <c r="BV1110" s="18"/>
      <c r="BW1110" s="18"/>
      <c r="BX1110" s="18"/>
      <c r="BY1110" s="18"/>
      <c r="BZ1110" s="18"/>
      <c r="CA1110" s="18"/>
      <c r="CB1110" s="18"/>
      <c r="CC1110" s="18"/>
      <c r="CD1110" s="18"/>
      <c r="CE1110" s="18"/>
      <c r="CF1110" s="18"/>
      <c r="CG1110" s="18"/>
      <c r="CH1110" s="18"/>
      <c r="CI1110" s="18"/>
      <c r="CJ1110" s="18"/>
      <c r="CK1110" s="18"/>
      <c r="CL1110" s="18"/>
      <c r="CM1110" s="18"/>
      <c r="CN1110" s="18"/>
      <c r="CO1110" s="18"/>
      <c r="CP1110" s="18"/>
      <c r="CQ1110" s="18"/>
      <c r="CR1110" s="18"/>
      <c r="CS1110" s="18"/>
      <c r="CT1110" s="18"/>
      <c r="CU1110" s="18"/>
      <c r="CV1110" s="18"/>
      <c r="CW1110" s="18"/>
      <c r="CX1110" s="18"/>
      <c r="CY1110" s="18"/>
      <c r="CZ1110" s="18"/>
      <c r="DA1110" s="18"/>
      <c r="DB1110" s="18"/>
      <c r="DC1110" s="18"/>
      <c r="DD1110" s="18"/>
      <c r="DE1110" s="18"/>
      <c r="DF1110" s="18"/>
      <c r="DG1110" s="18"/>
      <c r="DH1110" s="18"/>
      <c r="DI1110" s="18"/>
      <c r="DJ1110" s="18"/>
      <c r="DK1110" s="18"/>
      <c r="DL1110" s="18"/>
      <c r="DM1110" s="18"/>
      <c r="DN1110" s="18"/>
      <c r="DO1110" s="18"/>
      <c r="DP1110" s="18">
        <v>0</v>
      </c>
      <c r="DQ1110" s="18">
        <v>0</v>
      </c>
      <c r="DR1110" s="18">
        <v>1</v>
      </c>
      <c r="DS1110" s="18"/>
      <c r="DT1110" s="18"/>
      <c r="DU1110" s="18"/>
      <c r="DV1110" s="18"/>
      <c r="DW1110" s="18"/>
      <c r="DX1110" s="18"/>
      <c r="DY1110" s="18"/>
      <c r="DZ1110" s="18"/>
      <c r="EA1110" s="18"/>
      <c r="EB1110" s="18"/>
      <c r="EC1110" s="18"/>
      <c r="ED1110" s="18"/>
      <c r="EE1110" s="18"/>
      <c r="EF1110" s="18"/>
      <c r="EG1110" s="18"/>
      <c r="EH1110" s="18" t="s">
        <v>1458</v>
      </c>
      <c r="EI1110" s="18" cm="1">
        <f t="array" ref="EI1110">IF(SUMPRODUCT(--(DO1110:DS1110&lt;&gt;""))=0, 0,1)</f>
        <v>1</v>
      </c>
      <c r="EJ1110" s="18" cm="1">
        <f t="array" ref="EJ1110">IF(SUMPRODUCT(--(DT1110:EG1110&lt;&gt;""))=0, 0,1)</f>
        <v>0</v>
      </c>
      <c r="EK1110" s="18" cm="1">
        <f t="array" ref="EK1110">IF(SUMPRODUCT(--(EC1110:EG1110&lt;&gt;""))=0, 0,1)</f>
        <v>0</v>
      </c>
      <c r="EL1110" s="18" cm="1">
        <f t="array" ref="EL1110">IF(SUMPRODUCT(--(EE1110:EG1110&lt;&gt;""))=0, 0,1)</f>
        <v>0</v>
      </c>
      <c r="EM1110" s="18">
        <f t="shared" si="240"/>
        <v>1</v>
      </c>
      <c r="EN1110" s="18">
        <f t="shared" si="241"/>
        <v>1</v>
      </c>
      <c r="EO1110" s="18" t="str">
        <f t="shared" si="242"/>
        <v>NA</v>
      </c>
      <c r="EP1110" s="18" t="str">
        <f t="shared" si="243"/>
        <v>NA</v>
      </c>
      <c r="EQ1110" s="18" t="str">
        <f t="shared" si="244"/>
        <v>NA</v>
      </c>
      <c r="ER1110" s="58" t="s">
        <v>2080</v>
      </c>
      <c r="ES1110" s="59">
        <v>43692</v>
      </c>
      <c r="ET1110" s="18" t="s">
        <v>1459</v>
      </c>
      <c r="EU1110" s="18" t="s">
        <v>1452</v>
      </c>
    </row>
    <row r="1111" spans="1:151" ht="15.75" customHeight="1" x14ac:dyDescent="0.2">
      <c r="A1111" s="5" t="s">
        <v>381</v>
      </c>
      <c r="B1111" s="24" t="s">
        <v>1451</v>
      </c>
      <c r="C1111" s="26">
        <v>1</v>
      </c>
      <c r="D1111" s="18" t="s">
        <v>1460</v>
      </c>
      <c r="E1111" s="18" t="s">
        <v>257</v>
      </c>
      <c r="F1111" s="18" t="s">
        <v>553</v>
      </c>
      <c r="G1111" s="18" t="s">
        <v>763</v>
      </c>
      <c r="H1111" s="18" t="s">
        <v>804</v>
      </c>
      <c r="I1111" s="18" t="s">
        <v>363</v>
      </c>
      <c r="J1111" s="18" t="s">
        <v>363</v>
      </c>
      <c r="K1111" s="18" t="s">
        <v>363</v>
      </c>
      <c r="L1111" s="18" t="s">
        <v>363</v>
      </c>
      <c r="M1111" s="18" t="s">
        <v>253</v>
      </c>
      <c r="N1111" s="56">
        <v>74</v>
      </c>
      <c r="O1111" s="18" t="s">
        <v>1453</v>
      </c>
      <c r="P1111" s="18" t="s">
        <v>261</v>
      </c>
      <c r="Q1111" s="18" t="s">
        <v>254</v>
      </c>
      <c r="R1111" s="24" t="s">
        <v>257</v>
      </c>
      <c r="S1111" s="24" t="s">
        <v>257</v>
      </c>
      <c r="T1111" s="26" t="s">
        <v>917</v>
      </c>
      <c r="U1111" s="26" t="s">
        <v>595</v>
      </c>
      <c r="V1111" s="26" t="s">
        <v>1455</v>
      </c>
      <c r="W1111" s="26" t="s">
        <v>1456</v>
      </c>
      <c r="X1111" s="18" t="s">
        <v>1460</v>
      </c>
      <c r="Y1111" s="18">
        <v>50</v>
      </c>
      <c r="Z1111" s="18" t="s">
        <v>599</v>
      </c>
      <c r="AA1111" s="18">
        <v>50</v>
      </c>
      <c r="AB1111" s="57" t="s">
        <v>257</v>
      </c>
      <c r="AC1111" s="18" t="s">
        <v>595</v>
      </c>
      <c r="AD1111" s="18" t="s">
        <v>595</v>
      </c>
      <c r="AE1111" s="18" t="s">
        <v>595</v>
      </c>
      <c r="AF1111" s="18" t="s">
        <v>595</v>
      </c>
      <c r="AG1111" s="18" t="s">
        <v>595</v>
      </c>
      <c r="AH1111" s="18" t="s">
        <v>595</v>
      </c>
      <c r="AI1111" s="18" t="s">
        <v>595</v>
      </c>
      <c r="AJ1111" s="18" t="s">
        <v>595</v>
      </c>
      <c r="AK1111" s="18" t="s">
        <v>595</v>
      </c>
      <c r="AL1111" s="18" t="s">
        <v>1457</v>
      </c>
      <c r="AM1111" s="18"/>
      <c r="AN1111" s="18"/>
      <c r="AO1111" s="18"/>
      <c r="AP1111" s="18"/>
      <c r="AQ1111" s="18"/>
      <c r="AR1111" s="18"/>
      <c r="AS1111" s="18"/>
      <c r="AT1111" s="18"/>
      <c r="AU1111" s="18"/>
      <c r="AV1111" s="18"/>
      <c r="AW1111" s="18"/>
      <c r="AX1111" s="18"/>
      <c r="AY1111" s="18"/>
      <c r="AZ1111" s="18"/>
      <c r="BA1111" s="18"/>
      <c r="BB1111" s="18"/>
      <c r="BC1111" s="18"/>
      <c r="BD1111" s="18"/>
      <c r="BE1111" s="18"/>
      <c r="BF1111" s="18"/>
      <c r="BG1111" s="18"/>
      <c r="BH1111" s="18"/>
      <c r="BI1111" s="18"/>
      <c r="BJ1111" s="18"/>
      <c r="BK1111" s="18"/>
      <c r="BL1111" s="18"/>
      <c r="BM1111" s="18"/>
      <c r="BN1111" s="18"/>
      <c r="BO1111" s="18"/>
      <c r="BP1111" s="18"/>
      <c r="BQ1111" s="18"/>
      <c r="BR1111" s="18"/>
      <c r="BS1111" s="18"/>
      <c r="BT1111" s="18"/>
      <c r="BU1111" s="18"/>
      <c r="BV1111" s="18"/>
      <c r="BW1111" s="18"/>
      <c r="BX1111" s="18"/>
      <c r="BY1111" s="18"/>
      <c r="BZ1111" s="18"/>
      <c r="CA1111" s="18"/>
      <c r="CB1111" s="18"/>
      <c r="CC1111" s="18"/>
      <c r="CD1111" s="18"/>
      <c r="CE1111" s="18"/>
      <c r="CF1111" s="18"/>
      <c r="CG1111" s="18"/>
      <c r="CH1111" s="18"/>
      <c r="CI1111" s="18"/>
      <c r="CJ1111" s="18"/>
      <c r="CK1111" s="18"/>
      <c r="CL1111" s="18"/>
      <c r="CM1111" s="18"/>
      <c r="CN1111" s="18"/>
      <c r="CO1111" s="18"/>
      <c r="CP1111" s="18"/>
      <c r="CQ1111" s="18"/>
      <c r="CR1111" s="18"/>
      <c r="CS1111" s="18"/>
      <c r="CT1111" s="18"/>
      <c r="CU1111" s="18"/>
      <c r="CV1111" s="18"/>
      <c r="CW1111" s="18"/>
      <c r="CX1111" s="18"/>
      <c r="CY1111" s="18"/>
      <c r="CZ1111" s="18"/>
      <c r="DA1111" s="18"/>
      <c r="DB1111" s="18"/>
      <c r="DC1111" s="18"/>
      <c r="DD1111" s="18"/>
      <c r="DE1111" s="18"/>
      <c r="DF1111" s="18"/>
      <c r="DG1111" s="18"/>
      <c r="DH1111" s="18"/>
      <c r="DI1111" s="18"/>
      <c r="DJ1111" s="18"/>
      <c r="DK1111" s="18"/>
      <c r="DL1111" s="18"/>
      <c r="DM1111" s="18"/>
      <c r="DN1111" s="18"/>
      <c r="DO1111" s="18"/>
      <c r="DP1111" s="18">
        <v>0</v>
      </c>
      <c r="DQ1111" s="18">
        <v>0</v>
      </c>
      <c r="DR1111" s="18">
        <v>1</v>
      </c>
      <c r="DS1111" s="18"/>
      <c r="DT1111" s="18"/>
      <c r="DU1111" s="18"/>
      <c r="DV1111" s="18"/>
      <c r="DW1111" s="18"/>
      <c r="DX1111" s="18"/>
      <c r="DY1111" s="18"/>
      <c r="DZ1111" s="18"/>
      <c r="EA1111" s="18"/>
      <c r="EB1111" s="18"/>
      <c r="EC1111" s="18"/>
      <c r="ED1111" s="18"/>
      <c r="EE1111" s="18"/>
      <c r="EF1111" s="18"/>
      <c r="EG1111" s="18"/>
      <c r="EH1111" s="18" t="s">
        <v>1458</v>
      </c>
      <c r="EI1111" s="18" cm="1">
        <f t="array" ref="EI1111">IF(SUMPRODUCT(--(DO1111:DS1111&lt;&gt;""))=0, 0,1)</f>
        <v>1</v>
      </c>
      <c r="EJ1111" s="18" cm="1">
        <f t="array" ref="EJ1111">IF(SUMPRODUCT(--(DT1111:EG1111&lt;&gt;""))=0, 0,1)</f>
        <v>0</v>
      </c>
      <c r="EK1111" s="18" cm="1">
        <f t="array" ref="EK1111">IF(SUMPRODUCT(--(EC1111:EG1111&lt;&gt;""))=0, 0,1)</f>
        <v>0</v>
      </c>
      <c r="EL1111" s="18" cm="1">
        <f t="array" ref="EL1111">IF(SUMPRODUCT(--(EE1111:EG1111&lt;&gt;""))=0, 0,1)</f>
        <v>0</v>
      </c>
      <c r="EM1111" s="18">
        <f t="shared" si="240"/>
        <v>1</v>
      </c>
      <c r="EN1111" s="18">
        <f t="shared" si="241"/>
        <v>1</v>
      </c>
      <c r="EO1111" s="18" t="str">
        <f t="shared" si="242"/>
        <v>NA</v>
      </c>
      <c r="EP1111" s="18" t="str">
        <f t="shared" si="243"/>
        <v>NA</v>
      </c>
      <c r="EQ1111" s="18" t="str">
        <f t="shared" si="244"/>
        <v>NA</v>
      </c>
      <c r="ER1111" s="58" t="s">
        <v>2080</v>
      </c>
      <c r="ES1111" s="59">
        <v>43692</v>
      </c>
      <c r="ET1111" s="18" t="s">
        <v>1459</v>
      </c>
      <c r="EU1111" s="18" t="s">
        <v>1452</v>
      </c>
    </row>
    <row r="1112" spans="1:151" ht="15.75" customHeight="1" x14ac:dyDescent="0.2">
      <c r="A1112" s="5" t="s">
        <v>381</v>
      </c>
      <c r="B1112" s="24" t="s">
        <v>1451</v>
      </c>
      <c r="C1112" s="26">
        <v>1</v>
      </c>
      <c r="D1112" s="18" t="s">
        <v>1461</v>
      </c>
      <c r="E1112" s="18" t="s">
        <v>257</v>
      </c>
      <c r="F1112" s="18" t="s">
        <v>553</v>
      </c>
      <c r="G1112" s="18" t="s">
        <v>763</v>
      </c>
      <c r="H1112" s="18" t="s">
        <v>804</v>
      </c>
      <c r="I1112" s="18" t="s">
        <v>363</v>
      </c>
      <c r="J1112" s="18" t="s">
        <v>363</v>
      </c>
      <c r="K1112" s="18" t="s">
        <v>363</v>
      </c>
      <c r="L1112" s="18" t="s">
        <v>363</v>
      </c>
      <c r="M1112" s="18" t="s">
        <v>253</v>
      </c>
      <c r="N1112" s="56">
        <v>74</v>
      </c>
      <c r="O1112" s="18" t="s">
        <v>1453</v>
      </c>
      <c r="P1112" s="18" t="s">
        <v>261</v>
      </c>
      <c r="Q1112" s="18" t="s">
        <v>254</v>
      </c>
      <c r="R1112" s="24" t="s">
        <v>257</v>
      </c>
      <c r="S1112" s="24" t="s">
        <v>257</v>
      </c>
      <c r="T1112" s="26" t="s">
        <v>917</v>
      </c>
      <c r="U1112" s="26" t="s">
        <v>595</v>
      </c>
      <c r="V1112" s="26" t="s">
        <v>1455</v>
      </c>
      <c r="W1112" s="26" t="s">
        <v>1456</v>
      </c>
      <c r="X1112" s="18" t="s">
        <v>1461</v>
      </c>
      <c r="Y1112" s="18">
        <v>50</v>
      </c>
      <c r="Z1112" s="18" t="s">
        <v>599</v>
      </c>
      <c r="AA1112" s="18">
        <v>50</v>
      </c>
      <c r="AB1112" s="57" t="s">
        <v>257</v>
      </c>
      <c r="AC1112" s="18" t="s">
        <v>595</v>
      </c>
      <c r="AD1112" s="18" t="s">
        <v>595</v>
      </c>
      <c r="AE1112" s="18" t="s">
        <v>595</v>
      </c>
      <c r="AF1112" s="18" t="s">
        <v>595</v>
      </c>
      <c r="AG1112" s="18" t="s">
        <v>595</v>
      </c>
      <c r="AH1112" s="18" t="s">
        <v>595</v>
      </c>
      <c r="AI1112" s="18" t="s">
        <v>595</v>
      </c>
      <c r="AJ1112" s="18" t="s">
        <v>595</v>
      </c>
      <c r="AK1112" s="18" t="s">
        <v>595</v>
      </c>
      <c r="AL1112" s="18" t="s">
        <v>1457</v>
      </c>
      <c r="AM1112" s="18"/>
      <c r="AN1112" s="18"/>
      <c r="AO1112" s="18"/>
      <c r="AP1112" s="18"/>
      <c r="AQ1112" s="18"/>
      <c r="AR1112" s="18"/>
      <c r="AS1112" s="18"/>
      <c r="AT1112" s="18"/>
      <c r="AU1112" s="18"/>
      <c r="AV1112" s="18"/>
      <c r="AW1112" s="18"/>
      <c r="AX1112" s="18"/>
      <c r="AY1112" s="18"/>
      <c r="AZ1112" s="18"/>
      <c r="BA1112" s="18"/>
      <c r="BB1112" s="18"/>
      <c r="BC1112" s="18"/>
      <c r="BD1112" s="18"/>
      <c r="BE1112" s="18"/>
      <c r="BF1112" s="18"/>
      <c r="BG1112" s="18"/>
      <c r="BH1112" s="18"/>
      <c r="BI1112" s="18"/>
      <c r="BJ1112" s="18"/>
      <c r="BK1112" s="18"/>
      <c r="BL1112" s="18"/>
      <c r="BM1112" s="18"/>
      <c r="BN1112" s="18"/>
      <c r="BO1112" s="18"/>
      <c r="BP1112" s="18"/>
      <c r="BQ1112" s="18"/>
      <c r="BR1112" s="18"/>
      <c r="BS1112" s="18"/>
      <c r="BT1112" s="18"/>
      <c r="BU1112" s="18"/>
      <c r="BV1112" s="18"/>
      <c r="BW1112" s="18"/>
      <c r="BX1112" s="18"/>
      <c r="BY1112" s="18"/>
      <c r="BZ1112" s="18"/>
      <c r="CA1112" s="18"/>
      <c r="CB1112" s="18"/>
      <c r="CC1112" s="18"/>
      <c r="CD1112" s="18"/>
      <c r="CE1112" s="18"/>
      <c r="CF1112" s="18"/>
      <c r="CG1112" s="18"/>
      <c r="CH1112" s="18"/>
      <c r="CI1112" s="18"/>
      <c r="CJ1112" s="18"/>
      <c r="CK1112" s="18"/>
      <c r="CL1112" s="18"/>
      <c r="CM1112" s="18"/>
      <c r="CN1112" s="18"/>
      <c r="CO1112" s="18"/>
      <c r="CP1112" s="18"/>
      <c r="CQ1112" s="18"/>
      <c r="CR1112" s="18"/>
      <c r="CS1112" s="18"/>
      <c r="CT1112" s="18"/>
      <c r="CU1112" s="18"/>
      <c r="CV1112" s="18"/>
      <c r="CW1112" s="18"/>
      <c r="CX1112" s="18"/>
      <c r="CY1112" s="18"/>
      <c r="CZ1112" s="18"/>
      <c r="DA1112" s="18"/>
      <c r="DB1112" s="18"/>
      <c r="DC1112" s="18"/>
      <c r="DD1112" s="18"/>
      <c r="DE1112" s="18"/>
      <c r="DF1112" s="18"/>
      <c r="DG1112" s="18"/>
      <c r="DH1112" s="18"/>
      <c r="DI1112" s="18"/>
      <c r="DJ1112" s="18"/>
      <c r="DK1112" s="18"/>
      <c r="DL1112" s="18"/>
      <c r="DM1112" s="18"/>
      <c r="DN1112" s="18"/>
      <c r="DO1112" s="18"/>
      <c r="DP1112" s="18">
        <v>0</v>
      </c>
      <c r="DQ1112" s="18">
        <v>0</v>
      </c>
      <c r="DR1112" s="18">
        <v>0</v>
      </c>
      <c r="DS1112" s="18"/>
      <c r="DT1112" s="18"/>
      <c r="DU1112" s="18"/>
      <c r="DV1112" s="18"/>
      <c r="DW1112" s="18"/>
      <c r="DX1112" s="18"/>
      <c r="DY1112" s="18"/>
      <c r="DZ1112" s="18"/>
      <c r="EA1112" s="18"/>
      <c r="EB1112" s="18"/>
      <c r="EC1112" s="18"/>
      <c r="ED1112" s="18"/>
      <c r="EE1112" s="18"/>
      <c r="EF1112" s="18"/>
      <c r="EG1112" s="18"/>
      <c r="EH1112" s="18" t="s">
        <v>1458</v>
      </c>
      <c r="EI1112" s="18" cm="1">
        <f t="array" ref="EI1112">IF(SUMPRODUCT(--(DO1112:DS1112&lt;&gt;""))=0, 0,1)</f>
        <v>1</v>
      </c>
      <c r="EJ1112" s="18" cm="1">
        <f t="array" ref="EJ1112">IF(SUMPRODUCT(--(DT1112:EG1112&lt;&gt;""))=0, 0,1)</f>
        <v>0</v>
      </c>
      <c r="EK1112" s="18" cm="1">
        <f t="array" ref="EK1112">IF(SUMPRODUCT(--(EC1112:EG1112&lt;&gt;""))=0, 0,1)</f>
        <v>0</v>
      </c>
      <c r="EL1112" s="18" cm="1">
        <f t="array" ref="EL1112">IF(SUMPRODUCT(--(EE1112:EG1112&lt;&gt;""))=0, 0,1)</f>
        <v>0</v>
      </c>
      <c r="EM1112" s="18">
        <f t="shared" si="240"/>
        <v>0</v>
      </c>
      <c r="EN1112" s="18">
        <f t="shared" si="241"/>
        <v>0</v>
      </c>
      <c r="EO1112" s="18" t="str">
        <f t="shared" si="242"/>
        <v>NA</v>
      </c>
      <c r="EP1112" s="18" t="str">
        <f t="shared" si="243"/>
        <v>NA</v>
      </c>
      <c r="EQ1112" s="18" t="str">
        <f t="shared" si="244"/>
        <v>NA</v>
      </c>
      <c r="ER1112" s="58" t="s">
        <v>2080</v>
      </c>
      <c r="ES1112" s="59">
        <v>43692</v>
      </c>
      <c r="ET1112" s="18" t="s">
        <v>1459</v>
      </c>
      <c r="EU1112" s="18" t="s">
        <v>1452</v>
      </c>
    </row>
    <row r="1113" spans="1:151" ht="15.75" customHeight="1" x14ac:dyDescent="0.2">
      <c r="A1113" s="5" t="s">
        <v>381</v>
      </c>
      <c r="B1113" s="24" t="s">
        <v>1451</v>
      </c>
      <c r="C1113" s="26">
        <v>1</v>
      </c>
      <c r="D1113" s="18" t="s">
        <v>1462</v>
      </c>
      <c r="E1113" s="18" t="s">
        <v>257</v>
      </c>
      <c r="F1113" s="18" t="s">
        <v>553</v>
      </c>
      <c r="G1113" s="18" t="s">
        <v>763</v>
      </c>
      <c r="H1113" s="18" t="s">
        <v>804</v>
      </c>
      <c r="I1113" s="18" t="s">
        <v>363</v>
      </c>
      <c r="J1113" s="18" t="s">
        <v>363</v>
      </c>
      <c r="K1113" s="18" t="s">
        <v>363</v>
      </c>
      <c r="L1113" s="18" t="s">
        <v>363</v>
      </c>
      <c r="M1113" s="18" t="s">
        <v>253</v>
      </c>
      <c r="N1113" s="56">
        <v>74</v>
      </c>
      <c r="O1113" s="18" t="s">
        <v>1453</v>
      </c>
      <c r="P1113" s="18" t="s">
        <v>261</v>
      </c>
      <c r="Q1113" s="18" t="s">
        <v>254</v>
      </c>
      <c r="R1113" s="24" t="s">
        <v>257</v>
      </c>
      <c r="S1113" s="24" t="s">
        <v>257</v>
      </c>
      <c r="T1113" s="26" t="s">
        <v>917</v>
      </c>
      <c r="U1113" s="26" t="s">
        <v>595</v>
      </c>
      <c r="V1113" s="26" t="s">
        <v>1455</v>
      </c>
      <c r="W1113" s="26" t="s">
        <v>1456</v>
      </c>
      <c r="X1113" s="18" t="s">
        <v>1462</v>
      </c>
      <c r="Y1113" s="18">
        <v>50</v>
      </c>
      <c r="Z1113" s="18" t="s">
        <v>599</v>
      </c>
      <c r="AA1113" s="18">
        <v>50</v>
      </c>
      <c r="AB1113" s="57" t="s">
        <v>257</v>
      </c>
      <c r="AC1113" s="18" t="s">
        <v>595</v>
      </c>
      <c r="AD1113" s="18" t="s">
        <v>595</v>
      </c>
      <c r="AE1113" s="18" t="s">
        <v>595</v>
      </c>
      <c r="AF1113" s="18" t="s">
        <v>595</v>
      </c>
      <c r="AG1113" s="18" t="s">
        <v>595</v>
      </c>
      <c r="AH1113" s="18" t="s">
        <v>595</v>
      </c>
      <c r="AI1113" s="18" t="s">
        <v>595</v>
      </c>
      <c r="AJ1113" s="18" t="s">
        <v>595</v>
      </c>
      <c r="AK1113" s="18" t="s">
        <v>595</v>
      </c>
      <c r="AL1113" s="18" t="s">
        <v>1457</v>
      </c>
      <c r="AM1113" s="18"/>
      <c r="AN1113" s="18"/>
      <c r="AO1113" s="18"/>
      <c r="AP1113" s="18"/>
      <c r="AQ1113" s="18"/>
      <c r="AR1113" s="18"/>
      <c r="AS1113" s="18"/>
      <c r="AT1113" s="18"/>
      <c r="AU1113" s="18"/>
      <c r="AV1113" s="18"/>
      <c r="AW1113" s="18"/>
      <c r="AX1113" s="18"/>
      <c r="AY1113" s="18"/>
      <c r="AZ1113" s="18"/>
      <c r="BA1113" s="18"/>
      <c r="BB1113" s="18"/>
      <c r="BC1113" s="18"/>
      <c r="BD1113" s="18"/>
      <c r="BE1113" s="18"/>
      <c r="BF1113" s="18"/>
      <c r="BG1113" s="18"/>
      <c r="BH1113" s="18"/>
      <c r="BI1113" s="18"/>
      <c r="BJ1113" s="18"/>
      <c r="BK1113" s="18"/>
      <c r="BL1113" s="18"/>
      <c r="BM1113" s="18"/>
      <c r="BN1113" s="18"/>
      <c r="BO1113" s="18"/>
      <c r="BP1113" s="18"/>
      <c r="BQ1113" s="18"/>
      <c r="BR1113" s="18"/>
      <c r="BS1113" s="18"/>
      <c r="BT1113" s="18"/>
      <c r="BU1113" s="18"/>
      <c r="BV1113" s="18"/>
      <c r="BW1113" s="18"/>
      <c r="BX1113" s="18"/>
      <c r="BY1113" s="18"/>
      <c r="BZ1113" s="18"/>
      <c r="CA1113" s="18"/>
      <c r="CB1113" s="18"/>
      <c r="CC1113" s="18"/>
      <c r="CD1113" s="18"/>
      <c r="CE1113" s="18"/>
      <c r="CF1113" s="18"/>
      <c r="CG1113" s="18"/>
      <c r="CH1113" s="18"/>
      <c r="CI1113" s="18"/>
      <c r="CJ1113" s="18"/>
      <c r="CK1113" s="18"/>
      <c r="CL1113" s="18"/>
      <c r="CM1113" s="18"/>
      <c r="CN1113" s="18"/>
      <c r="CO1113" s="18"/>
      <c r="CP1113" s="18"/>
      <c r="CQ1113" s="18"/>
      <c r="CR1113" s="18"/>
      <c r="CS1113" s="18"/>
      <c r="CT1113" s="18"/>
      <c r="CU1113" s="18"/>
      <c r="CV1113" s="18"/>
      <c r="CW1113" s="18"/>
      <c r="CX1113" s="18"/>
      <c r="CY1113" s="18"/>
      <c r="CZ1113" s="18"/>
      <c r="DA1113" s="18"/>
      <c r="DB1113" s="18"/>
      <c r="DC1113" s="18"/>
      <c r="DD1113" s="18"/>
      <c r="DE1113" s="18"/>
      <c r="DF1113" s="18"/>
      <c r="DG1113" s="18"/>
      <c r="DH1113" s="18"/>
      <c r="DI1113" s="18"/>
      <c r="DJ1113" s="18"/>
      <c r="DK1113" s="18"/>
      <c r="DL1113" s="18"/>
      <c r="DM1113" s="18"/>
      <c r="DN1113" s="18"/>
      <c r="DO1113" s="18"/>
      <c r="DP1113" s="18">
        <v>1</v>
      </c>
      <c r="DQ1113" s="18">
        <v>0</v>
      </c>
      <c r="DR1113" s="18">
        <v>0</v>
      </c>
      <c r="DS1113" s="18"/>
      <c r="DT1113" s="18"/>
      <c r="DU1113" s="18"/>
      <c r="DV1113" s="18"/>
      <c r="DW1113" s="18"/>
      <c r="DX1113" s="18"/>
      <c r="DY1113" s="18"/>
      <c r="DZ1113" s="18"/>
      <c r="EA1113" s="18"/>
      <c r="EB1113" s="18"/>
      <c r="EC1113" s="18"/>
      <c r="ED1113" s="18"/>
      <c r="EE1113" s="18"/>
      <c r="EF1113" s="18"/>
      <c r="EG1113" s="18"/>
      <c r="EH1113" s="18" t="s">
        <v>1458</v>
      </c>
      <c r="EI1113" s="18" cm="1">
        <f t="array" ref="EI1113">IF(SUMPRODUCT(--(DO1113:DS1113&lt;&gt;""))=0, 0,1)</f>
        <v>1</v>
      </c>
      <c r="EJ1113" s="18" cm="1">
        <f t="array" ref="EJ1113">IF(SUMPRODUCT(--(DT1113:EG1113&lt;&gt;""))=0, 0,1)</f>
        <v>0</v>
      </c>
      <c r="EK1113" s="18" cm="1">
        <f t="array" ref="EK1113">IF(SUMPRODUCT(--(EC1113:EG1113&lt;&gt;""))=0, 0,1)</f>
        <v>0</v>
      </c>
      <c r="EL1113" s="18" cm="1">
        <f t="array" ref="EL1113">IF(SUMPRODUCT(--(EE1113:EG1113&lt;&gt;""))=0, 0,1)</f>
        <v>0</v>
      </c>
      <c r="EM1113" s="18">
        <f t="shared" si="240"/>
        <v>1</v>
      </c>
      <c r="EN1113" s="18">
        <f t="shared" si="241"/>
        <v>1</v>
      </c>
      <c r="EO1113" s="18" t="str">
        <f t="shared" si="242"/>
        <v>NA</v>
      </c>
      <c r="EP1113" s="18" t="str">
        <f t="shared" si="243"/>
        <v>NA</v>
      </c>
      <c r="EQ1113" s="18" t="str">
        <f t="shared" si="244"/>
        <v>NA</v>
      </c>
      <c r="ER1113" s="58" t="s">
        <v>2080</v>
      </c>
      <c r="ES1113" s="59">
        <v>43692</v>
      </c>
      <c r="ET1113" s="18" t="s">
        <v>1459</v>
      </c>
      <c r="EU1113" s="18" t="s">
        <v>1452</v>
      </c>
    </row>
    <row r="1114" spans="1:151" ht="15.75" customHeight="1" x14ac:dyDescent="0.2">
      <c r="A1114" s="5" t="s">
        <v>381</v>
      </c>
      <c r="B1114" s="24" t="s">
        <v>1451</v>
      </c>
      <c r="C1114" s="26">
        <v>1</v>
      </c>
      <c r="D1114" s="18" t="s">
        <v>1454</v>
      </c>
      <c r="E1114" s="18" t="s">
        <v>257</v>
      </c>
      <c r="F1114" s="18" t="s">
        <v>553</v>
      </c>
      <c r="G1114" s="18" t="s">
        <v>777</v>
      </c>
      <c r="H1114" s="18" t="s">
        <v>778</v>
      </c>
      <c r="I1114" s="18" t="s">
        <v>363</v>
      </c>
      <c r="J1114" s="18" t="s">
        <v>363</v>
      </c>
      <c r="K1114" s="18" t="s">
        <v>363</v>
      </c>
      <c r="L1114" s="18" t="s">
        <v>363</v>
      </c>
      <c r="M1114" s="18" t="s">
        <v>253</v>
      </c>
      <c r="N1114" s="56">
        <v>74</v>
      </c>
      <c r="O1114" s="18" t="s">
        <v>1453</v>
      </c>
      <c r="P1114" s="18" t="s">
        <v>261</v>
      </c>
      <c r="Q1114" s="18" t="s">
        <v>254</v>
      </c>
      <c r="R1114" s="24" t="s">
        <v>257</v>
      </c>
      <c r="S1114" s="24" t="s">
        <v>257</v>
      </c>
      <c r="T1114" s="26" t="s">
        <v>917</v>
      </c>
      <c r="U1114" s="26" t="s">
        <v>595</v>
      </c>
      <c r="V1114" s="26" t="s">
        <v>1455</v>
      </c>
      <c r="W1114" s="26" t="s">
        <v>1456</v>
      </c>
      <c r="X1114" s="18" t="s">
        <v>1454</v>
      </c>
      <c r="Y1114" s="18">
        <v>50</v>
      </c>
      <c r="Z1114" s="18" t="s">
        <v>599</v>
      </c>
      <c r="AA1114" s="18">
        <v>50</v>
      </c>
      <c r="AB1114" s="57" t="s">
        <v>257</v>
      </c>
      <c r="AC1114" s="18" t="s">
        <v>595</v>
      </c>
      <c r="AD1114" s="18" t="s">
        <v>595</v>
      </c>
      <c r="AE1114" s="18" t="s">
        <v>595</v>
      </c>
      <c r="AF1114" s="18" t="s">
        <v>595</v>
      </c>
      <c r="AG1114" s="18" t="s">
        <v>595</v>
      </c>
      <c r="AH1114" s="18" t="s">
        <v>595</v>
      </c>
      <c r="AI1114" s="18" t="s">
        <v>595</v>
      </c>
      <c r="AJ1114" s="18" t="s">
        <v>595</v>
      </c>
      <c r="AK1114" s="18" t="s">
        <v>595</v>
      </c>
      <c r="AL1114" s="18" t="s">
        <v>1457</v>
      </c>
      <c r="AM1114" s="18"/>
      <c r="AN1114" s="18"/>
      <c r="AO1114" s="18"/>
      <c r="AP1114" s="18"/>
      <c r="AQ1114" s="18"/>
      <c r="AR1114" s="18"/>
      <c r="AS1114" s="18"/>
      <c r="AT1114" s="18"/>
      <c r="AU1114" s="18"/>
      <c r="AV1114" s="18"/>
      <c r="AW1114" s="18"/>
      <c r="AX1114" s="18"/>
      <c r="AY1114" s="18"/>
      <c r="AZ1114" s="18"/>
      <c r="BA1114" s="18"/>
      <c r="BB1114" s="18"/>
      <c r="BC1114" s="18"/>
      <c r="BD1114" s="18"/>
      <c r="BE1114" s="18"/>
      <c r="BF1114" s="18"/>
      <c r="BG1114" s="18"/>
      <c r="BH1114" s="18"/>
      <c r="BI1114" s="18"/>
      <c r="BJ1114" s="18"/>
      <c r="BK1114" s="18"/>
      <c r="BL1114" s="18"/>
      <c r="BM1114" s="18"/>
      <c r="BN1114" s="18"/>
      <c r="BO1114" s="18"/>
      <c r="BP1114" s="18"/>
      <c r="BQ1114" s="18"/>
      <c r="BR1114" s="18"/>
      <c r="BS1114" s="18"/>
      <c r="BT1114" s="18"/>
      <c r="BU1114" s="18"/>
      <c r="BV1114" s="18"/>
      <c r="BW1114" s="18"/>
      <c r="BX1114" s="18"/>
      <c r="BY1114" s="18"/>
      <c r="BZ1114" s="18"/>
      <c r="CA1114" s="18"/>
      <c r="CB1114" s="18"/>
      <c r="CC1114" s="18"/>
      <c r="CD1114" s="18"/>
      <c r="CE1114" s="18"/>
      <c r="CF1114" s="18"/>
      <c r="CG1114" s="18"/>
      <c r="CH1114" s="18"/>
      <c r="CI1114" s="18"/>
      <c r="CJ1114" s="18"/>
      <c r="CK1114" s="18"/>
      <c r="CL1114" s="18"/>
      <c r="CM1114" s="18"/>
      <c r="CN1114" s="18"/>
      <c r="CO1114" s="18"/>
      <c r="CP1114" s="18"/>
      <c r="CQ1114" s="18"/>
      <c r="CR1114" s="18"/>
      <c r="CS1114" s="18"/>
      <c r="CT1114" s="18"/>
      <c r="CU1114" s="18"/>
      <c r="CV1114" s="18"/>
      <c r="CW1114" s="18"/>
      <c r="CX1114" s="18"/>
      <c r="CY1114" s="18"/>
      <c r="CZ1114" s="18"/>
      <c r="DA1114" s="18"/>
      <c r="DB1114" s="18"/>
      <c r="DC1114" s="18"/>
      <c r="DD1114" s="18"/>
      <c r="DE1114" s="18"/>
      <c r="DF1114" s="18"/>
      <c r="DG1114" s="18"/>
      <c r="DH1114" s="18"/>
      <c r="DI1114" s="18"/>
      <c r="DJ1114" s="18"/>
      <c r="DK1114" s="18"/>
      <c r="DL1114" s="18"/>
      <c r="DM1114" s="18"/>
      <c r="DN1114" s="18"/>
      <c r="DO1114" s="18"/>
      <c r="DP1114" s="18">
        <v>0</v>
      </c>
      <c r="DQ1114" s="18">
        <v>0</v>
      </c>
      <c r="DR1114" s="18">
        <v>1</v>
      </c>
      <c r="DS1114" s="18"/>
      <c r="DT1114" s="18"/>
      <c r="DU1114" s="18"/>
      <c r="DV1114" s="18"/>
      <c r="DW1114" s="18"/>
      <c r="DX1114" s="18"/>
      <c r="DY1114" s="18"/>
      <c r="DZ1114" s="18"/>
      <c r="EA1114" s="18"/>
      <c r="EB1114" s="18"/>
      <c r="EC1114" s="18"/>
      <c r="ED1114" s="18"/>
      <c r="EE1114" s="18"/>
      <c r="EF1114" s="18"/>
      <c r="EG1114" s="18"/>
      <c r="EH1114" s="18" t="s">
        <v>1458</v>
      </c>
      <c r="EI1114" s="18" cm="1">
        <f t="array" ref="EI1114">IF(SUMPRODUCT(--(DO1114:DS1114&lt;&gt;""))=0, 0,1)</f>
        <v>1</v>
      </c>
      <c r="EJ1114" s="18" cm="1">
        <f t="array" ref="EJ1114">IF(SUMPRODUCT(--(DT1114:EG1114&lt;&gt;""))=0, 0,1)</f>
        <v>0</v>
      </c>
      <c r="EK1114" s="18" cm="1">
        <f t="array" ref="EK1114">IF(SUMPRODUCT(--(EC1114:EG1114&lt;&gt;""))=0, 0,1)</f>
        <v>0</v>
      </c>
      <c r="EL1114" s="18" cm="1">
        <f t="array" ref="EL1114">IF(SUMPRODUCT(--(EE1114:EG1114&lt;&gt;""))=0, 0,1)</f>
        <v>0</v>
      </c>
      <c r="EM1114" s="18">
        <f t="shared" si="240"/>
        <v>1</v>
      </c>
      <c r="EN1114" s="18">
        <f t="shared" si="241"/>
        <v>1</v>
      </c>
      <c r="EO1114" s="18" t="str">
        <f t="shared" si="242"/>
        <v>NA</v>
      </c>
      <c r="EP1114" s="18" t="str">
        <f t="shared" si="243"/>
        <v>NA</v>
      </c>
      <c r="EQ1114" s="18" t="str">
        <f t="shared" si="244"/>
        <v>NA</v>
      </c>
      <c r="ER1114" s="58" t="s">
        <v>2080</v>
      </c>
      <c r="ES1114" s="59">
        <v>43692</v>
      </c>
      <c r="ET1114" s="18" t="s">
        <v>1459</v>
      </c>
      <c r="EU1114" s="18" t="s">
        <v>1452</v>
      </c>
    </row>
    <row r="1115" spans="1:151" ht="15.75" customHeight="1" x14ac:dyDescent="0.2">
      <c r="A1115" s="5" t="s">
        <v>381</v>
      </c>
      <c r="B1115" s="24" t="s">
        <v>1451</v>
      </c>
      <c r="C1115" s="26">
        <v>1</v>
      </c>
      <c r="D1115" s="18" t="s">
        <v>1460</v>
      </c>
      <c r="E1115" s="18" t="s">
        <v>257</v>
      </c>
      <c r="F1115" s="18" t="s">
        <v>553</v>
      </c>
      <c r="G1115" s="18" t="s">
        <v>777</v>
      </c>
      <c r="H1115" s="18" t="s">
        <v>778</v>
      </c>
      <c r="I1115" s="18" t="s">
        <v>363</v>
      </c>
      <c r="J1115" s="18" t="s">
        <v>363</v>
      </c>
      <c r="K1115" s="18" t="s">
        <v>363</v>
      </c>
      <c r="L1115" s="18" t="s">
        <v>363</v>
      </c>
      <c r="M1115" s="18" t="s">
        <v>253</v>
      </c>
      <c r="N1115" s="56">
        <v>74</v>
      </c>
      <c r="O1115" s="18" t="s">
        <v>1453</v>
      </c>
      <c r="P1115" s="18" t="s">
        <v>261</v>
      </c>
      <c r="Q1115" s="18" t="s">
        <v>254</v>
      </c>
      <c r="R1115" s="24" t="s">
        <v>257</v>
      </c>
      <c r="S1115" s="24" t="s">
        <v>257</v>
      </c>
      <c r="T1115" s="26" t="s">
        <v>917</v>
      </c>
      <c r="U1115" s="26" t="s">
        <v>595</v>
      </c>
      <c r="V1115" s="26" t="s">
        <v>1455</v>
      </c>
      <c r="W1115" s="26" t="s">
        <v>1456</v>
      </c>
      <c r="X1115" s="18" t="s">
        <v>1460</v>
      </c>
      <c r="Y1115" s="18">
        <v>50</v>
      </c>
      <c r="Z1115" s="18" t="s">
        <v>599</v>
      </c>
      <c r="AA1115" s="18">
        <v>50</v>
      </c>
      <c r="AB1115" s="57" t="s">
        <v>257</v>
      </c>
      <c r="AC1115" s="18" t="s">
        <v>595</v>
      </c>
      <c r="AD1115" s="18" t="s">
        <v>595</v>
      </c>
      <c r="AE1115" s="18" t="s">
        <v>595</v>
      </c>
      <c r="AF1115" s="18" t="s">
        <v>595</v>
      </c>
      <c r="AG1115" s="18" t="s">
        <v>595</v>
      </c>
      <c r="AH1115" s="18" t="s">
        <v>595</v>
      </c>
      <c r="AI1115" s="18" t="s">
        <v>595</v>
      </c>
      <c r="AJ1115" s="18" t="s">
        <v>595</v>
      </c>
      <c r="AK1115" s="18" t="s">
        <v>595</v>
      </c>
      <c r="AL1115" s="18" t="s">
        <v>1457</v>
      </c>
      <c r="AM1115" s="18"/>
      <c r="AN1115" s="18"/>
      <c r="AO1115" s="18"/>
      <c r="AP1115" s="18"/>
      <c r="AQ1115" s="18"/>
      <c r="AR1115" s="18"/>
      <c r="AS1115" s="18"/>
      <c r="AT1115" s="18"/>
      <c r="AU1115" s="18"/>
      <c r="AV1115" s="18"/>
      <c r="AW1115" s="18"/>
      <c r="AX1115" s="18"/>
      <c r="AY1115" s="18"/>
      <c r="AZ1115" s="18"/>
      <c r="BA1115" s="18"/>
      <c r="BB1115" s="18"/>
      <c r="BC1115" s="18"/>
      <c r="BD1115" s="18"/>
      <c r="BE1115" s="18"/>
      <c r="BF1115" s="18"/>
      <c r="BG1115" s="18"/>
      <c r="BH1115" s="18"/>
      <c r="BI1115" s="18"/>
      <c r="BJ1115" s="18"/>
      <c r="BK1115" s="18"/>
      <c r="BL1115" s="18"/>
      <c r="BM1115" s="18"/>
      <c r="BN1115" s="18"/>
      <c r="BO1115" s="18"/>
      <c r="BP1115" s="18"/>
      <c r="BQ1115" s="18"/>
      <c r="BR1115" s="18"/>
      <c r="BS1115" s="18"/>
      <c r="BT1115" s="18"/>
      <c r="BU1115" s="18"/>
      <c r="BV1115" s="18"/>
      <c r="BW1115" s="18"/>
      <c r="BX1115" s="18"/>
      <c r="BY1115" s="18"/>
      <c r="BZ1115" s="18"/>
      <c r="CA1115" s="18"/>
      <c r="CB1115" s="18"/>
      <c r="CC1115" s="18"/>
      <c r="CD1115" s="18"/>
      <c r="CE1115" s="18"/>
      <c r="CF1115" s="18"/>
      <c r="CG1115" s="18"/>
      <c r="CH1115" s="18"/>
      <c r="CI1115" s="18"/>
      <c r="CJ1115" s="18"/>
      <c r="CK1115" s="18"/>
      <c r="CL1115" s="18"/>
      <c r="CM1115" s="18"/>
      <c r="CN1115" s="18"/>
      <c r="CO1115" s="18"/>
      <c r="CP1115" s="18"/>
      <c r="CQ1115" s="18"/>
      <c r="CR1115" s="18"/>
      <c r="CS1115" s="18"/>
      <c r="CT1115" s="18"/>
      <c r="CU1115" s="18"/>
      <c r="CV1115" s="18"/>
      <c r="CW1115" s="18"/>
      <c r="CX1115" s="18"/>
      <c r="CY1115" s="18"/>
      <c r="CZ1115" s="18"/>
      <c r="DA1115" s="18"/>
      <c r="DB1115" s="18"/>
      <c r="DC1115" s="18"/>
      <c r="DD1115" s="18"/>
      <c r="DE1115" s="18"/>
      <c r="DF1115" s="18"/>
      <c r="DG1115" s="18"/>
      <c r="DH1115" s="18"/>
      <c r="DI1115" s="18"/>
      <c r="DJ1115" s="18"/>
      <c r="DK1115" s="18"/>
      <c r="DL1115" s="18"/>
      <c r="DM1115" s="18"/>
      <c r="DN1115" s="18"/>
      <c r="DO1115" s="18"/>
      <c r="DP1115" s="18">
        <v>1</v>
      </c>
      <c r="DQ1115" s="18">
        <v>0</v>
      </c>
      <c r="DR1115" s="18">
        <v>1</v>
      </c>
      <c r="DS1115" s="18"/>
      <c r="DT1115" s="18"/>
      <c r="DU1115" s="18"/>
      <c r="DV1115" s="18"/>
      <c r="DW1115" s="18"/>
      <c r="DX1115" s="18"/>
      <c r="DY1115" s="18"/>
      <c r="DZ1115" s="18"/>
      <c r="EA1115" s="18"/>
      <c r="EB1115" s="18"/>
      <c r="EC1115" s="18"/>
      <c r="ED1115" s="18"/>
      <c r="EE1115" s="18"/>
      <c r="EF1115" s="18"/>
      <c r="EG1115" s="18"/>
      <c r="EH1115" s="18" t="s">
        <v>1458</v>
      </c>
      <c r="EI1115" s="18" cm="1">
        <f t="array" ref="EI1115">IF(SUMPRODUCT(--(DO1115:DS1115&lt;&gt;""))=0, 0,1)</f>
        <v>1</v>
      </c>
      <c r="EJ1115" s="18" cm="1">
        <f t="array" ref="EJ1115">IF(SUMPRODUCT(--(DT1115:EG1115&lt;&gt;""))=0, 0,1)</f>
        <v>0</v>
      </c>
      <c r="EK1115" s="18" cm="1">
        <f t="array" ref="EK1115">IF(SUMPRODUCT(--(EC1115:EG1115&lt;&gt;""))=0, 0,1)</f>
        <v>0</v>
      </c>
      <c r="EL1115" s="18" cm="1">
        <f t="array" ref="EL1115">IF(SUMPRODUCT(--(EE1115:EG1115&lt;&gt;""))=0, 0,1)</f>
        <v>0</v>
      </c>
      <c r="EM1115" s="18">
        <f t="shared" si="240"/>
        <v>1</v>
      </c>
      <c r="EN1115" s="18">
        <f t="shared" si="241"/>
        <v>1</v>
      </c>
      <c r="EO1115" s="18" t="str">
        <f t="shared" si="242"/>
        <v>NA</v>
      </c>
      <c r="EP1115" s="18" t="str">
        <f t="shared" si="243"/>
        <v>NA</v>
      </c>
      <c r="EQ1115" s="18" t="str">
        <f t="shared" si="244"/>
        <v>NA</v>
      </c>
      <c r="ER1115" s="58" t="s">
        <v>2080</v>
      </c>
      <c r="ES1115" s="59">
        <v>43692</v>
      </c>
      <c r="ET1115" s="18" t="s">
        <v>1459</v>
      </c>
      <c r="EU1115" s="18" t="s">
        <v>1452</v>
      </c>
    </row>
    <row r="1116" spans="1:151" ht="15.75" customHeight="1" x14ac:dyDescent="0.2">
      <c r="A1116" s="5" t="s">
        <v>381</v>
      </c>
      <c r="B1116" s="24" t="s">
        <v>1451</v>
      </c>
      <c r="C1116" s="26">
        <v>1</v>
      </c>
      <c r="D1116" s="18" t="s">
        <v>1461</v>
      </c>
      <c r="E1116" s="18" t="s">
        <v>257</v>
      </c>
      <c r="F1116" s="18" t="s">
        <v>553</v>
      </c>
      <c r="G1116" s="18" t="s">
        <v>777</v>
      </c>
      <c r="H1116" s="18" t="s">
        <v>778</v>
      </c>
      <c r="I1116" s="18" t="s">
        <v>363</v>
      </c>
      <c r="J1116" s="18" t="s">
        <v>363</v>
      </c>
      <c r="K1116" s="18" t="s">
        <v>363</v>
      </c>
      <c r="L1116" s="18" t="s">
        <v>363</v>
      </c>
      <c r="M1116" s="18" t="s">
        <v>253</v>
      </c>
      <c r="N1116" s="56">
        <v>74</v>
      </c>
      <c r="O1116" s="18" t="s">
        <v>1453</v>
      </c>
      <c r="P1116" s="18" t="s">
        <v>261</v>
      </c>
      <c r="Q1116" s="18" t="s">
        <v>254</v>
      </c>
      <c r="R1116" s="24" t="s">
        <v>257</v>
      </c>
      <c r="S1116" s="24" t="s">
        <v>257</v>
      </c>
      <c r="T1116" s="26" t="s">
        <v>917</v>
      </c>
      <c r="U1116" s="26" t="s">
        <v>595</v>
      </c>
      <c r="V1116" s="26" t="s">
        <v>1455</v>
      </c>
      <c r="W1116" s="26" t="s">
        <v>1456</v>
      </c>
      <c r="X1116" s="18" t="s">
        <v>1461</v>
      </c>
      <c r="Y1116" s="18">
        <v>50</v>
      </c>
      <c r="Z1116" s="18" t="s">
        <v>599</v>
      </c>
      <c r="AA1116" s="18">
        <v>50</v>
      </c>
      <c r="AB1116" s="57" t="s">
        <v>257</v>
      </c>
      <c r="AC1116" s="18" t="s">
        <v>595</v>
      </c>
      <c r="AD1116" s="18" t="s">
        <v>595</v>
      </c>
      <c r="AE1116" s="18" t="s">
        <v>595</v>
      </c>
      <c r="AF1116" s="18" t="s">
        <v>595</v>
      </c>
      <c r="AG1116" s="18" t="s">
        <v>595</v>
      </c>
      <c r="AH1116" s="18" t="s">
        <v>595</v>
      </c>
      <c r="AI1116" s="18" t="s">
        <v>595</v>
      </c>
      <c r="AJ1116" s="18" t="s">
        <v>595</v>
      </c>
      <c r="AK1116" s="18" t="s">
        <v>595</v>
      </c>
      <c r="AL1116" s="18" t="s">
        <v>1457</v>
      </c>
      <c r="AM1116" s="18"/>
      <c r="AN1116" s="18"/>
      <c r="AO1116" s="18"/>
      <c r="AP1116" s="18"/>
      <c r="AQ1116" s="18"/>
      <c r="AR1116" s="18"/>
      <c r="AS1116" s="18"/>
      <c r="AT1116" s="18"/>
      <c r="AU1116" s="18"/>
      <c r="AV1116" s="18"/>
      <c r="AW1116" s="18"/>
      <c r="AX1116" s="18"/>
      <c r="AY1116" s="18"/>
      <c r="AZ1116" s="18"/>
      <c r="BA1116" s="18"/>
      <c r="BB1116" s="18"/>
      <c r="BC1116" s="18"/>
      <c r="BD1116" s="18"/>
      <c r="BE1116" s="18"/>
      <c r="BF1116" s="18"/>
      <c r="BG1116" s="18"/>
      <c r="BH1116" s="18"/>
      <c r="BI1116" s="18"/>
      <c r="BJ1116" s="18"/>
      <c r="BK1116" s="18"/>
      <c r="BL1116" s="18"/>
      <c r="BM1116" s="18"/>
      <c r="BN1116" s="18"/>
      <c r="BO1116" s="18"/>
      <c r="BP1116" s="18"/>
      <c r="BQ1116" s="18"/>
      <c r="BR1116" s="18"/>
      <c r="BS1116" s="18"/>
      <c r="BT1116" s="18"/>
      <c r="BU1116" s="18"/>
      <c r="BV1116" s="18"/>
      <c r="BW1116" s="18"/>
      <c r="BX1116" s="18"/>
      <c r="BY1116" s="18"/>
      <c r="BZ1116" s="18"/>
      <c r="CA1116" s="18"/>
      <c r="CB1116" s="18"/>
      <c r="CC1116" s="18"/>
      <c r="CD1116" s="18"/>
      <c r="CE1116" s="18"/>
      <c r="CF1116" s="18"/>
      <c r="CG1116" s="18"/>
      <c r="CH1116" s="18"/>
      <c r="CI1116" s="18"/>
      <c r="CJ1116" s="18"/>
      <c r="CK1116" s="18"/>
      <c r="CL1116" s="18"/>
      <c r="CM1116" s="18"/>
      <c r="CN1116" s="18"/>
      <c r="CO1116" s="18"/>
      <c r="CP1116" s="18"/>
      <c r="CQ1116" s="18"/>
      <c r="CR1116" s="18"/>
      <c r="CS1116" s="18"/>
      <c r="CT1116" s="18"/>
      <c r="CU1116" s="18"/>
      <c r="CV1116" s="18"/>
      <c r="CW1116" s="18"/>
      <c r="CX1116" s="18"/>
      <c r="CY1116" s="18"/>
      <c r="CZ1116" s="18"/>
      <c r="DA1116" s="18"/>
      <c r="DB1116" s="18"/>
      <c r="DC1116" s="18"/>
      <c r="DD1116" s="18"/>
      <c r="DE1116" s="18"/>
      <c r="DF1116" s="18"/>
      <c r="DG1116" s="18"/>
      <c r="DH1116" s="18"/>
      <c r="DI1116" s="18"/>
      <c r="DJ1116" s="18"/>
      <c r="DK1116" s="18"/>
      <c r="DL1116" s="18"/>
      <c r="DM1116" s="18"/>
      <c r="DN1116" s="18"/>
      <c r="DO1116" s="18"/>
      <c r="DP1116" s="18">
        <v>1</v>
      </c>
      <c r="DQ1116" s="18">
        <v>0</v>
      </c>
      <c r="DR1116" s="18">
        <v>0</v>
      </c>
      <c r="DS1116" s="18"/>
      <c r="DT1116" s="18"/>
      <c r="DU1116" s="18"/>
      <c r="DV1116" s="18"/>
      <c r="DW1116" s="18"/>
      <c r="DX1116" s="18"/>
      <c r="DY1116" s="18"/>
      <c r="DZ1116" s="18"/>
      <c r="EA1116" s="18"/>
      <c r="EB1116" s="18"/>
      <c r="EC1116" s="18"/>
      <c r="ED1116" s="18"/>
      <c r="EE1116" s="18"/>
      <c r="EF1116" s="18"/>
      <c r="EG1116" s="18"/>
      <c r="EH1116" s="18" t="s">
        <v>1458</v>
      </c>
      <c r="EI1116" s="18" cm="1">
        <f t="array" ref="EI1116">IF(SUMPRODUCT(--(DO1116:DS1116&lt;&gt;""))=0, 0,1)</f>
        <v>1</v>
      </c>
      <c r="EJ1116" s="18" cm="1">
        <f t="array" ref="EJ1116">IF(SUMPRODUCT(--(DT1116:EG1116&lt;&gt;""))=0, 0,1)</f>
        <v>0</v>
      </c>
      <c r="EK1116" s="18" cm="1">
        <f t="array" ref="EK1116">IF(SUMPRODUCT(--(EC1116:EG1116&lt;&gt;""))=0, 0,1)</f>
        <v>0</v>
      </c>
      <c r="EL1116" s="18" cm="1">
        <f t="array" ref="EL1116">IF(SUMPRODUCT(--(EE1116:EG1116&lt;&gt;""))=0, 0,1)</f>
        <v>0</v>
      </c>
      <c r="EM1116" s="18">
        <f t="shared" si="240"/>
        <v>1</v>
      </c>
      <c r="EN1116" s="18">
        <f t="shared" si="241"/>
        <v>1</v>
      </c>
      <c r="EO1116" s="18" t="str">
        <f t="shared" si="242"/>
        <v>NA</v>
      </c>
      <c r="EP1116" s="18" t="str">
        <f t="shared" si="243"/>
        <v>NA</v>
      </c>
      <c r="EQ1116" s="18" t="str">
        <f t="shared" si="244"/>
        <v>NA</v>
      </c>
      <c r="ER1116" s="58" t="s">
        <v>2080</v>
      </c>
      <c r="ES1116" s="59">
        <v>43692</v>
      </c>
      <c r="ET1116" s="18" t="s">
        <v>1459</v>
      </c>
      <c r="EU1116" s="18" t="s">
        <v>1452</v>
      </c>
    </row>
    <row r="1117" spans="1:151" ht="15.75" customHeight="1" x14ac:dyDescent="0.2">
      <c r="A1117" s="5" t="s">
        <v>381</v>
      </c>
      <c r="B1117" s="24" t="s">
        <v>1451</v>
      </c>
      <c r="C1117" s="26">
        <v>1</v>
      </c>
      <c r="D1117" s="18" t="s">
        <v>1462</v>
      </c>
      <c r="E1117" s="18" t="s">
        <v>257</v>
      </c>
      <c r="F1117" s="18" t="s">
        <v>553</v>
      </c>
      <c r="G1117" s="18" t="s">
        <v>777</v>
      </c>
      <c r="H1117" s="18" t="s">
        <v>778</v>
      </c>
      <c r="I1117" s="18" t="s">
        <v>363</v>
      </c>
      <c r="J1117" s="18" t="s">
        <v>363</v>
      </c>
      <c r="K1117" s="18" t="s">
        <v>363</v>
      </c>
      <c r="L1117" s="18" t="s">
        <v>363</v>
      </c>
      <c r="M1117" s="18" t="s">
        <v>253</v>
      </c>
      <c r="N1117" s="56">
        <v>74</v>
      </c>
      <c r="O1117" s="18" t="s">
        <v>1453</v>
      </c>
      <c r="P1117" s="18" t="s">
        <v>261</v>
      </c>
      <c r="Q1117" s="18" t="s">
        <v>254</v>
      </c>
      <c r="R1117" s="24" t="s">
        <v>257</v>
      </c>
      <c r="S1117" s="24" t="s">
        <v>257</v>
      </c>
      <c r="T1117" s="26" t="s">
        <v>917</v>
      </c>
      <c r="U1117" s="26" t="s">
        <v>595</v>
      </c>
      <c r="V1117" s="26" t="s">
        <v>1455</v>
      </c>
      <c r="W1117" s="26" t="s">
        <v>1456</v>
      </c>
      <c r="X1117" s="18" t="s">
        <v>1462</v>
      </c>
      <c r="Y1117" s="18">
        <v>50</v>
      </c>
      <c r="Z1117" s="18" t="s">
        <v>599</v>
      </c>
      <c r="AA1117" s="18">
        <v>50</v>
      </c>
      <c r="AB1117" s="57" t="s">
        <v>257</v>
      </c>
      <c r="AC1117" s="18" t="s">
        <v>595</v>
      </c>
      <c r="AD1117" s="18" t="s">
        <v>595</v>
      </c>
      <c r="AE1117" s="18" t="s">
        <v>595</v>
      </c>
      <c r="AF1117" s="18" t="s">
        <v>595</v>
      </c>
      <c r="AG1117" s="18" t="s">
        <v>595</v>
      </c>
      <c r="AH1117" s="18" t="s">
        <v>595</v>
      </c>
      <c r="AI1117" s="18" t="s">
        <v>595</v>
      </c>
      <c r="AJ1117" s="18" t="s">
        <v>595</v>
      </c>
      <c r="AK1117" s="18" t="s">
        <v>595</v>
      </c>
      <c r="AL1117" s="18" t="s">
        <v>1457</v>
      </c>
      <c r="AM1117" s="18"/>
      <c r="AN1117" s="18"/>
      <c r="AO1117" s="18"/>
      <c r="AP1117" s="18"/>
      <c r="AQ1117" s="18"/>
      <c r="AR1117" s="18"/>
      <c r="AS1117" s="18"/>
      <c r="AT1117" s="18"/>
      <c r="AU1117" s="18"/>
      <c r="AV1117" s="18"/>
      <c r="AW1117" s="18"/>
      <c r="AX1117" s="18"/>
      <c r="AY1117" s="18"/>
      <c r="AZ1117" s="18"/>
      <c r="BA1117" s="18"/>
      <c r="BB1117" s="18"/>
      <c r="BC1117" s="18"/>
      <c r="BD1117" s="18"/>
      <c r="BE1117" s="18"/>
      <c r="BF1117" s="18"/>
      <c r="BG1117" s="18"/>
      <c r="BH1117" s="18"/>
      <c r="BI1117" s="18"/>
      <c r="BJ1117" s="18"/>
      <c r="BK1117" s="18"/>
      <c r="BL1117" s="18"/>
      <c r="BM1117" s="18"/>
      <c r="BN1117" s="18"/>
      <c r="BO1117" s="18"/>
      <c r="BP1117" s="18"/>
      <c r="BQ1117" s="18"/>
      <c r="BR1117" s="18"/>
      <c r="BS1117" s="18"/>
      <c r="BT1117" s="18"/>
      <c r="BU1117" s="18"/>
      <c r="BV1117" s="18"/>
      <c r="BW1117" s="18"/>
      <c r="BX1117" s="18"/>
      <c r="BY1117" s="18"/>
      <c r="BZ1117" s="18"/>
      <c r="CA1117" s="18"/>
      <c r="CB1117" s="18"/>
      <c r="CC1117" s="18"/>
      <c r="CD1117" s="18"/>
      <c r="CE1117" s="18"/>
      <c r="CF1117" s="18"/>
      <c r="CG1117" s="18"/>
      <c r="CH1117" s="18"/>
      <c r="CI1117" s="18"/>
      <c r="CJ1117" s="18"/>
      <c r="CK1117" s="18"/>
      <c r="CL1117" s="18"/>
      <c r="CM1117" s="18"/>
      <c r="CN1117" s="18"/>
      <c r="CO1117" s="18"/>
      <c r="CP1117" s="18"/>
      <c r="CQ1117" s="18"/>
      <c r="CR1117" s="18"/>
      <c r="CS1117" s="18"/>
      <c r="CT1117" s="18"/>
      <c r="CU1117" s="18"/>
      <c r="CV1117" s="18"/>
      <c r="CW1117" s="18"/>
      <c r="CX1117" s="18"/>
      <c r="CY1117" s="18"/>
      <c r="CZ1117" s="18"/>
      <c r="DA1117" s="18"/>
      <c r="DB1117" s="18"/>
      <c r="DC1117" s="18"/>
      <c r="DD1117" s="18"/>
      <c r="DE1117" s="18"/>
      <c r="DF1117" s="18"/>
      <c r="DG1117" s="18"/>
      <c r="DH1117" s="18"/>
      <c r="DI1117" s="18"/>
      <c r="DJ1117" s="18"/>
      <c r="DK1117" s="18"/>
      <c r="DL1117" s="18"/>
      <c r="DM1117" s="18"/>
      <c r="DN1117" s="18"/>
      <c r="DO1117" s="18"/>
      <c r="DP1117" s="18">
        <v>1</v>
      </c>
      <c r="DQ1117" s="18">
        <v>0</v>
      </c>
      <c r="DR1117" s="18">
        <v>0</v>
      </c>
      <c r="DS1117" s="18"/>
      <c r="DT1117" s="18"/>
      <c r="DU1117" s="18"/>
      <c r="DV1117" s="18"/>
      <c r="DW1117" s="18"/>
      <c r="DX1117" s="18"/>
      <c r="DY1117" s="18"/>
      <c r="DZ1117" s="18"/>
      <c r="EA1117" s="18"/>
      <c r="EB1117" s="18"/>
      <c r="EC1117" s="18"/>
      <c r="ED1117" s="18"/>
      <c r="EE1117" s="18"/>
      <c r="EF1117" s="18"/>
      <c r="EG1117" s="18"/>
      <c r="EH1117" s="18" t="s">
        <v>1458</v>
      </c>
      <c r="EI1117" s="18" cm="1">
        <f t="array" ref="EI1117">IF(SUMPRODUCT(--(DO1117:DS1117&lt;&gt;""))=0, 0,1)</f>
        <v>1</v>
      </c>
      <c r="EJ1117" s="18" cm="1">
        <f t="array" ref="EJ1117">IF(SUMPRODUCT(--(DT1117:EG1117&lt;&gt;""))=0, 0,1)</f>
        <v>0</v>
      </c>
      <c r="EK1117" s="18" cm="1">
        <f t="array" ref="EK1117">IF(SUMPRODUCT(--(EC1117:EG1117&lt;&gt;""))=0, 0,1)</f>
        <v>0</v>
      </c>
      <c r="EL1117" s="18" cm="1">
        <f t="array" ref="EL1117">IF(SUMPRODUCT(--(EE1117:EG1117&lt;&gt;""))=0, 0,1)</f>
        <v>0</v>
      </c>
      <c r="EM1117" s="18">
        <f t="shared" si="240"/>
        <v>1</v>
      </c>
      <c r="EN1117" s="18">
        <f t="shared" si="241"/>
        <v>1</v>
      </c>
      <c r="EO1117" s="18" t="str">
        <f t="shared" si="242"/>
        <v>NA</v>
      </c>
      <c r="EP1117" s="18" t="str">
        <f t="shared" si="243"/>
        <v>NA</v>
      </c>
      <c r="EQ1117" s="18" t="str">
        <f t="shared" si="244"/>
        <v>NA</v>
      </c>
      <c r="ER1117" s="58" t="s">
        <v>2080</v>
      </c>
      <c r="ES1117" s="59">
        <v>43692</v>
      </c>
      <c r="ET1117" s="18" t="s">
        <v>1459</v>
      </c>
      <c r="EU1117" s="18" t="s">
        <v>1452</v>
      </c>
    </row>
    <row r="1118" spans="1:151" ht="15.75" customHeight="1" x14ac:dyDescent="0.2">
      <c r="A1118" s="5" t="s">
        <v>381</v>
      </c>
      <c r="B1118" s="24" t="s">
        <v>1451</v>
      </c>
      <c r="C1118" s="26">
        <v>1</v>
      </c>
      <c r="D1118" s="18" t="s">
        <v>1454</v>
      </c>
      <c r="E1118" s="18" t="s">
        <v>257</v>
      </c>
      <c r="F1118" s="18" t="s">
        <v>553</v>
      </c>
      <c r="G1118" s="18" t="s">
        <v>1429</v>
      </c>
      <c r="H1118" s="18" t="s">
        <v>1430</v>
      </c>
      <c r="I1118" s="18" t="s">
        <v>363</v>
      </c>
      <c r="J1118" s="18" t="s">
        <v>363</v>
      </c>
      <c r="K1118" s="18" t="s">
        <v>363</v>
      </c>
      <c r="L1118" s="18" t="s">
        <v>363</v>
      </c>
      <c r="M1118" s="18" t="s">
        <v>253</v>
      </c>
      <c r="N1118" s="56">
        <v>74</v>
      </c>
      <c r="O1118" s="18" t="s">
        <v>1453</v>
      </c>
      <c r="P1118" s="18" t="s">
        <v>261</v>
      </c>
      <c r="Q1118" s="18" t="s">
        <v>254</v>
      </c>
      <c r="R1118" s="24" t="s">
        <v>257</v>
      </c>
      <c r="S1118" s="24" t="s">
        <v>257</v>
      </c>
      <c r="T1118" s="26" t="s">
        <v>917</v>
      </c>
      <c r="U1118" s="26" t="s">
        <v>595</v>
      </c>
      <c r="V1118" s="26" t="s">
        <v>1455</v>
      </c>
      <c r="W1118" s="26" t="s">
        <v>1456</v>
      </c>
      <c r="X1118" s="18" t="s">
        <v>1454</v>
      </c>
      <c r="Y1118" s="18">
        <v>50</v>
      </c>
      <c r="Z1118" s="18" t="s">
        <v>599</v>
      </c>
      <c r="AA1118" s="18">
        <v>50</v>
      </c>
      <c r="AB1118" s="57" t="s">
        <v>257</v>
      </c>
      <c r="AC1118" s="18" t="s">
        <v>595</v>
      </c>
      <c r="AD1118" s="18" t="s">
        <v>595</v>
      </c>
      <c r="AE1118" s="18" t="s">
        <v>595</v>
      </c>
      <c r="AF1118" s="18" t="s">
        <v>595</v>
      </c>
      <c r="AG1118" s="18" t="s">
        <v>595</v>
      </c>
      <c r="AH1118" s="18" t="s">
        <v>595</v>
      </c>
      <c r="AI1118" s="18" t="s">
        <v>595</v>
      </c>
      <c r="AJ1118" s="18" t="s">
        <v>595</v>
      </c>
      <c r="AK1118" s="18" t="s">
        <v>595</v>
      </c>
      <c r="AL1118" s="18" t="s">
        <v>1457</v>
      </c>
      <c r="AM1118" s="18"/>
      <c r="AN1118" s="18"/>
      <c r="AO1118" s="18"/>
      <c r="AP1118" s="18"/>
      <c r="AQ1118" s="18"/>
      <c r="AR1118" s="18"/>
      <c r="AS1118" s="18"/>
      <c r="AT1118" s="18"/>
      <c r="AU1118" s="18"/>
      <c r="AV1118" s="18"/>
      <c r="AW1118" s="18"/>
      <c r="AX1118" s="18"/>
      <c r="AY1118" s="18"/>
      <c r="AZ1118" s="18"/>
      <c r="BA1118" s="18"/>
      <c r="BB1118" s="18"/>
      <c r="BC1118" s="18"/>
      <c r="BD1118" s="18"/>
      <c r="BE1118" s="18"/>
      <c r="BF1118" s="18"/>
      <c r="BG1118" s="18"/>
      <c r="BH1118" s="18"/>
      <c r="BI1118" s="18"/>
      <c r="BJ1118" s="18"/>
      <c r="BK1118" s="18"/>
      <c r="BL1118" s="18"/>
      <c r="BM1118" s="18"/>
      <c r="BN1118" s="18"/>
      <c r="BO1118" s="18"/>
      <c r="BP1118" s="18"/>
      <c r="BQ1118" s="18"/>
      <c r="BR1118" s="18"/>
      <c r="BS1118" s="18"/>
      <c r="BT1118" s="18"/>
      <c r="BU1118" s="18"/>
      <c r="BV1118" s="18"/>
      <c r="BW1118" s="18"/>
      <c r="BX1118" s="18"/>
      <c r="BY1118" s="18"/>
      <c r="BZ1118" s="18"/>
      <c r="CA1118" s="18"/>
      <c r="CB1118" s="18"/>
      <c r="CC1118" s="18"/>
      <c r="CD1118" s="18"/>
      <c r="CE1118" s="18"/>
      <c r="CF1118" s="18"/>
      <c r="CG1118" s="18"/>
      <c r="CH1118" s="18"/>
      <c r="CI1118" s="18"/>
      <c r="CJ1118" s="18"/>
      <c r="CK1118" s="18"/>
      <c r="CL1118" s="18"/>
      <c r="CM1118" s="18"/>
      <c r="CN1118" s="18"/>
      <c r="CO1118" s="18"/>
      <c r="CP1118" s="18"/>
      <c r="CQ1118" s="18"/>
      <c r="CR1118" s="18"/>
      <c r="CS1118" s="18"/>
      <c r="CT1118" s="18"/>
      <c r="CU1118" s="18"/>
      <c r="CV1118" s="18"/>
      <c r="CW1118" s="18"/>
      <c r="CX1118" s="18"/>
      <c r="CY1118" s="18"/>
      <c r="CZ1118" s="18"/>
      <c r="DA1118" s="18"/>
      <c r="DB1118" s="18"/>
      <c r="DC1118" s="18"/>
      <c r="DD1118" s="18"/>
      <c r="DE1118" s="18"/>
      <c r="DF1118" s="18"/>
      <c r="DG1118" s="18"/>
      <c r="DH1118" s="18"/>
      <c r="DI1118" s="18"/>
      <c r="DJ1118" s="18"/>
      <c r="DK1118" s="18"/>
      <c r="DL1118" s="18"/>
      <c r="DM1118" s="18"/>
      <c r="DN1118" s="18"/>
      <c r="DO1118" s="18"/>
      <c r="DP1118" s="18">
        <v>0</v>
      </c>
      <c r="DQ1118" s="18">
        <v>0</v>
      </c>
      <c r="DR1118" s="18">
        <v>1</v>
      </c>
      <c r="DS1118" s="18"/>
      <c r="DT1118" s="18"/>
      <c r="DU1118" s="18"/>
      <c r="DV1118" s="18"/>
      <c r="DW1118" s="18"/>
      <c r="DX1118" s="18"/>
      <c r="DY1118" s="18"/>
      <c r="DZ1118" s="18"/>
      <c r="EA1118" s="18"/>
      <c r="EB1118" s="18"/>
      <c r="EC1118" s="18"/>
      <c r="ED1118" s="18"/>
      <c r="EE1118" s="18"/>
      <c r="EF1118" s="18"/>
      <c r="EG1118" s="18"/>
      <c r="EH1118" s="18" t="s">
        <v>1458</v>
      </c>
      <c r="EI1118" s="18" cm="1">
        <f t="array" ref="EI1118">IF(SUMPRODUCT(--(DO1118:DS1118&lt;&gt;""))=0, 0,1)</f>
        <v>1</v>
      </c>
      <c r="EJ1118" s="18" cm="1">
        <f t="array" ref="EJ1118">IF(SUMPRODUCT(--(DT1118:EG1118&lt;&gt;""))=0, 0,1)</f>
        <v>0</v>
      </c>
      <c r="EK1118" s="18" cm="1">
        <f t="array" ref="EK1118">IF(SUMPRODUCT(--(EC1118:EG1118&lt;&gt;""))=0, 0,1)</f>
        <v>0</v>
      </c>
      <c r="EL1118" s="18" cm="1">
        <f t="array" ref="EL1118">IF(SUMPRODUCT(--(EE1118:EG1118&lt;&gt;""))=0, 0,1)</f>
        <v>0</v>
      </c>
      <c r="EM1118" s="18">
        <f t="shared" si="240"/>
        <v>1</v>
      </c>
      <c r="EN1118" s="18">
        <f t="shared" si="241"/>
        <v>1</v>
      </c>
      <c r="EO1118" s="18" t="str">
        <f t="shared" si="242"/>
        <v>NA</v>
      </c>
      <c r="EP1118" s="18" t="str">
        <f t="shared" si="243"/>
        <v>NA</v>
      </c>
      <c r="EQ1118" s="18" t="str">
        <f t="shared" si="244"/>
        <v>NA</v>
      </c>
      <c r="ER1118" s="58" t="s">
        <v>2080</v>
      </c>
      <c r="ES1118" s="59">
        <v>43692</v>
      </c>
      <c r="ET1118" s="18" t="s">
        <v>1459</v>
      </c>
      <c r="EU1118" s="18" t="s">
        <v>1452</v>
      </c>
    </row>
    <row r="1119" spans="1:151" ht="15.75" customHeight="1" x14ac:dyDescent="0.2">
      <c r="A1119" s="5" t="s">
        <v>381</v>
      </c>
      <c r="B1119" s="24" t="s">
        <v>1451</v>
      </c>
      <c r="C1119" s="26">
        <v>1</v>
      </c>
      <c r="D1119" s="18" t="s">
        <v>1460</v>
      </c>
      <c r="E1119" s="18" t="s">
        <v>257</v>
      </c>
      <c r="F1119" s="18" t="s">
        <v>553</v>
      </c>
      <c r="G1119" s="18" t="s">
        <v>1429</v>
      </c>
      <c r="H1119" s="18" t="s">
        <v>1430</v>
      </c>
      <c r="I1119" s="18" t="s">
        <v>363</v>
      </c>
      <c r="J1119" s="18" t="s">
        <v>363</v>
      </c>
      <c r="K1119" s="18" t="s">
        <v>363</v>
      </c>
      <c r="L1119" s="18" t="s">
        <v>363</v>
      </c>
      <c r="M1119" s="18" t="s">
        <v>253</v>
      </c>
      <c r="N1119" s="56">
        <v>74</v>
      </c>
      <c r="O1119" s="18" t="s">
        <v>1453</v>
      </c>
      <c r="P1119" s="18" t="s">
        <v>261</v>
      </c>
      <c r="Q1119" s="18" t="s">
        <v>254</v>
      </c>
      <c r="R1119" s="24" t="s">
        <v>257</v>
      </c>
      <c r="S1119" s="24" t="s">
        <v>257</v>
      </c>
      <c r="T1119" s="26" t="s">
        <v>917</v>
      </c>
      <c r="U1119" s="26" t="s">
        <v>595</v>
      </c>
      <c r="V1119" s="26" t="s">
        <v>1455</v>
      </c>
      <c r="W1119" s="26" t="s">
        <v>1456</v>
      </c>
      <c r="X1119" s="18" t="s">
        <v>1460</v>
      </c>
      <c r="Y1119" s="18">
        <v>50</v>
      </c>
      <c r="Z1119" s="18" t="s">
        <v>599</v>
      </c>
      <c r="AA1119" s="18">
        <v>50</v>
      </c>
      <c r="AB1119" s="57" t="s">
        <v>257</v>
      </c>
      <c r="AC1119" s="18" t="s">
        <v>595</v>
      </c>
      <c r="AD1119" s="18" t="s">
        <v>595</v>
      </c>
      <c r="AE1119" s="18" t="s">
        <v>595</v>
      </c>
      <c r="AF1119" s="18" t="s">
        <v>595</v>
      </c>
      <c r="AG1119" s="18" t="s">
        <v>595</v>
      </c>
      <c r="AH1119" s="18" t="s">
        <v>595</v>
      </c>
      <c r="AI1119" s="18" t="s">
        <v>595</v>
      </c>
      <c r="AJ1119" s="18" t="s">
        <v>595</v>
      </c>
      <c r="AK1119" s="18" t="s">
        <v>595</v>
      </c>
      <c r="AL1119" s="18" t="s">
        <v>1457</v>
      </c>
      <c r="AM1119" s="18"/>
      <c r="AN1119" s="18"/>
      <c r="AO1119" s="18"/>
      <c r="AP1119" s="18"/>
      <c r="AQ1119" s="18"/>
      <c r="AR1119" s="18"/>
      <c r="AS1119" s="18"/>
      <c r="AT1119" s="18"/>
      <c r="AU1119" s="18"/>
      <c r="AV1119" s="18"/>
      <c r="AW1119" s="18"/>
      <c r="AX1119" s="18"/>
      <c r="AY1119" s="18"/>
      <c r="AZ1119" s="18"/>
      <c r="BA1119" s="18"/>
      <c r="BB1119" s="18"/>
      <c r="BC1119" s="18"/>
      <c r="BD1119" s="18"/>
      <c r="BE1119" s="18"/>
      <c r="BF1119" s="18"/>
      <c r="BG1119" s="18"/>
      <c r="BH1119" s="18"/>
      <c r="BI1119" s="18"/>
      <c r="BJ1119" s="18"/>
      <c r="BK1119" s="18"/>
      <c r="BL1119" s="18"/>
      <c r="BM1119" s="18"/>
      <c r="BN1119" s="18"/>
      <c r="BO1119" s="18"/>
      <c r="BP1119" s="18"/>
      <c r="BQ1119" s="18"/>
      <c r="BR1119" s="18"/>
      <c r="BS1119" s="18"/>
      <c r="BT1119" s="18"/>
      <c r="BU1119" s="18"/>
      <c r="BV1119" s="18"/>
      <c r="BW1119" s="18"/>
      <c r="BX1119" s="18"/>
      <c r="BY1119" s="18"/>
      <c r="BZ1119" s="18"/>
      <c r="CA1119" s="18"/>
      <c r="CB1119" s="18"/>
      <c r="CC1119" s="18"/>
      <c r="CD1119" s="18"/>
      <c r="CE1119" s="18"/>
      <c r="CF1119" s="18"/>
      <c r="CG1119" s="18"/>
      <c r="CH1119" s="18"/>
      <c r="CI1119" s="18"/>
      <c r="CJ1119" s="18"/>
      <c r="CK1119" s="18"/>
      <c r="CL1119" s="18"/>
      <c r="CM1119" s="18"/>
      <c r="CN1119" s="18"/>
      <c r="CO1119" s="18"/>
      <c r="CP1119" s="18"/>
      <c r="CQ1119" s="18"/>
      <c r="CR1119" s="18"/>
      <c r="CS1119" s="18"/>
      <c r="CT1119" s="18"/>
      <c r="CU1119" s="18"/>
      <c r="CV1119" s="18"/>
      <c r="CW1119" s="18"/>
      <c r="CX1119" s="18"/>
      <c r="CY1119" s="18"/>
      <c r="CZ1119" s="18"/>
      <c r="DA1119" s="18"/>
      <c r="DB1119" s="18"/>
      <c r="DC1119" s="18"/>
      <c r="DD1119" s="18"/>
      <c r="DE1119" s="18"/>
      <c r="DF1119" s="18"/>
      <c r="DG1119" s="18"/>
      <c r="DH1119" s="18"/>
      <c r="DI1119" s="18"/>
      <c r="DJ1119" s="18"/>
      <c r="DK1119" s="18"/>
      <c r="DL1119" s="18"/>
      <c r="DM1119" s="18"/>
      <c r="DN1119" s="18"/>
      <c r="DO1119" s="18"/>
      <c r="DP1119" s="18">
        <v>1</v>
      </c>
      <c r="DQ1119" s="18">
        <v>0</v>
      </c>
      <c r="DR1119" s="18">
        <v>0</v>
      </c>
      <c r="DS1119" s="18"/>
      <c r="DT1119" s="18"/>
      <c r="DU1119" s="18"/>
      <c r="DV1119" s="18"/>
      <c r="DW1119" s="18"/>
      <c r="DX1119" s="18"/>
      <c r="DY1119" s="18"/>
      <c r="DZ1119" s="18"/>
      <c r="EA1119" s="18"/>
      <c r="EB1119" s="18"/>
      <c r="EC1119" s="18"/>
      <c r="ED1119" s="18"/>
      <c r="EE1119" s="18"/>
      <c r="EF1119" s="18"/>
      <c r="EG1119" s="18"/>
      <c r="EH1119" s="18" t="s">
        <v>1458</v>
      </c>
      <c r="EI1119" s="18" cm="1">
        <f t="array" ref="EI1119">IF(SUMPRODUCT(--(DO1119:DS1119&lt;&gt;""))=0, 0,1)</f>
        <v>1</v>
      </c>
      <c r="EJ1119" s="18" cm="1">
        <f t="array" ref="EJ1119">IF(SUMPRODUCT(--(DT1119:EG1119&lt;&gt;""))=0, 0,1)</f>
        <v>0</v>
      </c>
      <c r="EK1119" s="18" cm="1">
        <f t="array" ref="EK1119">IF(SUMPRODUCT(--(EC1119:EG1119&lt;&gt;""))=0, 0,1)</f>
        <v>0</v>
      </c>
      <c r="EL1119" s="18" cm="1">
        <f t="array" ref="EL1119">IF(SUMPRODUCT(--(EE1119:EG1119&lt;&gt;""))=0, 0,1)</f>
        <v>0</v>
      </c>
      <c r="EM1119" s="18">
        <f t="shared" si="240"/>
        <v>1</v>
      </c>
      <c r="EN1119" s="18">
        <f t="shared" si="241"/>
        <v>1</v>
      </c>
      <c r="EO1119" s="18" t="str">
        <f t="shared" si="242"/>
        <v>NA</v>
      </c>
      <c r="EP1119" s="18" t="str">
        <f t="shared" si="243"/>
        <v>NA</v>
      </c>
      <c r="EQ1119" s="18" t="str">
        <f t="shared" si="244"/>
        <v>NA</v>
      </c>
      <c r="ER1119" s="58" t="s">
        <v>2080</v>
      </c>
      <c r="ES1119" s="59">
        <v>43692</v>
      </c>
      <c r="ET1119" s="18" t="s">
        <v>1459</v>
      </c>
      <c r="EU1119" s="18" t="s">
        <v>1452</v>
      </c>
    </row>
    <row r="1120" spans="1:151" ht="15.75" customHeight="1" x14ac:dyDescent="0.2">
      <c r="A1120" s="5" t="s">
        <v>381</v>
      </c>
      <c r="B1120" s="24" t="s">
        <v>1451</v>
      </c>
      <c r="C1120" s="26">
        <v>1</v>
      </c>
      <c r="D1120" s="18" t="s">
        <v>1461</v>
      </c>
      <c r="E1120" s="18" t="s">
        <v>257</v>
      </c>
      <c r="F1120" s="18" t="s">
        <v>553</v>
      </c>
      <c r="G1120" s="18" t="s">
        <v>1429</v>
      </c>
      <c r="H1120" s="18" t="s">
        <v>1430</v>
      </c>
      <c r="I1120" s="18" t="s">
        <v>363</v>
      </c>
      <c r="J1120" s="18" t="s">
        <v>363</v>
      </c>
      <c r="K1120" s="18" t="s">
        <v>363</v>
      </c>
      <c r="L1120" s="18" t="s">
        <v>363</v>
      </c>
      <c r="M1120" s="18" t="s">
        <v>253</v>
      </c>
      <c r="N1120" s="56">
        <v>74</v>
      </c>
      <c r="O1120" s="18" t="s">
        <v>1453</v>
      </c>
      <c r="P1120" s="18" t="s">
        <v>261</v>
      </c>
      <c r="Q1120" s="18" t="s">
        <v>254</v>
      </c>
      <c r="R1120" s="24" t="s">
        <v>257</v>
      </c>
      <c r="S1120" s="24" t="s">
        <v>257</v>
      </c>
      <c r="T1120" s="26" t="s">
        <v>917</v>
      </c>
      <c r="U1120" s="26" t="s">
        <v>595</v>
      </c>
      <c r="V1120" s="26" t="s">
        <v>1455</v>
      </c>
      <c r="W1120" s="26" t="s">
        <v>1456</v>
      </c>
      <c r="X1120" s="18" t="s">
        <v>1461</v>
      </c>
      <c r="Y1120" s="18">
        <v>50</v>
      </c>
      <c r="Z1120" s="18" t="s">
        <v>599</v>
      </c>
      <c r="AA1120" s="18">
        <v>50</v>
      </c>
      <c r="AB1120" s="57" t="s">
        <v>257</v>
      </c>
      <c r="AC1120" s="18" t="s">
        <v>595</v>
      </c>
      <c r="AD1120" s="18" t="s">
        <v>595</v>
      </c>
      <c r="AE1120" s="18" t="s">
        <v>595</v>
      </c>
      <c r="AF1120" s="18" t="s">
        <v>595</v>
      </c>
      <c r="AG1120" s="18" t="s">
        <v>595</v>
      </c>
      <c r="AH1120" s="18" t="s">
        <v>595</v>
      </c>
      <c r="AI1120" s="18" t="s">
        <v>595</v>
      </c>
      <c r="AJ1120" s="18" t="s">
        <v>595</v>
      </c>
      <c r="AK1120" s="18" t="s">
        <v>595</v>
      </c>
      <c r="AL1120" s="18" t="s">
        <v>1457</v>
      </c>
      <c r="AM1120" s="18"/>
      <c r="AN1120" s="18"/>
      <c r="AO1120" s="18"/>
      <c r="AP1120" s="18"/>
      <c r="AQ1120" s="18"/>
      <c r="AR1120" s="18"/>
      <c r="AS1120" s="18"/>
      <c r="AT1120" s="18"/>
      <c r="AU1120" s="18"/>
      <c r="AV1120" s="18"/>
      <c r="AW1120" s="18"/>
      <c r="AX1120" s="18"/>
      <c r="AY1120" s="18"/>
      <c r="AZ1120" s="18"/>
      <c r="BA1120" s="18"/>
      <c r="BB1120" s="18"/>
      <c r="BC1120" s="18"/>
      <c r="BD1120" s="18"/>
      <c r="BE1120" s="18"/>
      <c r="BF1120" s="18"/>
      <c r="BG1120" s="18"/>
      <c r="BH1120" s="18"/>
      <c r="BI1120" s="18"/>
      <c r="BJ1120" s="18"/>
      <c r="BK1120" s="18"/>
      <c r="BL1120" s="18"/>
      <c r="BM1120" s="18"/>
      <c r="BN1120" s="18"/>
      <c r="BO1120" s="18"/>
      <c r="BP1120" s="18"/>
      <c r="BQ1120" s="18"/>
      <c r="BR1120" s="18"/>
      <c r="BS1120" s="18"/>
      <c r="BT1120" s="18"/>
      <c r="BU1120" s="18"/>
      <c r="BV1120" s="18"/>
      <c r="BW1120" s="18"/>
      <c r="BX1120" s="18"/>
      <c r="BY1120" s="18"/>
      <c r="BZ1120" s="18"/>
      <c r="CA1120" s="18"/>
      <c r="CB1120" s="18"/>
      <c r="CC1120" s="18"/>
      <c r="CD1120" s="18"/>
      <c r="CE1120" s="18"/>
      <c r="CF1120" s="18"/>
      <c r="CG1120" s="18"/>
      <c r="CH1120" s="18"/>
      <c r="CI1120" s="18"/>
      <c r="CJ1120" s="18"/>
      <c r="CK1120" s="18"/>
      <c r="CL1120" s="18"/>
      <c r="CM1120" s="18"/>
      <c r="CN1120" s="18"/>
      <c r="CO1120" s="18"/>
      <c r="CP1120" s="18"/>
      <c r="CQ1120" s="18"/>
      <c r="CR1120" s="18"/>
      <c r="CS1120" s="18"/>
      <c r="CT1120" s="18"/>
      <c r="CU1120" s="18"/>
      <c r="CV1120" s="18"/>
      <c r="CW1120" s="18"/>
      <c r="CX1120" s="18"/>
      <c r="CY1120" s="18"/>
      <c r="CZ1120" s="18"/>
      <c r="DA1120" s="18"/>
      <c r="DB1120" s="18"/>
      <c r="DC1120" s="18"/>
      <c r="DD1120" s="18"/>
      <c r="DE1120" s="18"/>
      <c r="DF1120" s="18"/>
      <c r="DG1120" s="18"/>
      <c r="DH1120" s="18"/>
      <c r="DI1120" s="18"/>
      <c r="DJ1120" s="18"/>
      <c r="DK1120" s="18"/>
      <c r="DL1120" s="18"/>
      <c r="DM1120" s="18"/>
      <c r="DN1120" s="18"/>
      <c r="DO1120" s="18"/>
      <c r="DP1120" s="18">
        <v>1</v>
      </c>
      <c r="DQ1120" s="18">
        <v>0</v>
      </c>
      <c r="DR1120" s="18">
        <v>0</v>
      </c>
      <c r="DS1120" s="18"/>
      <c r="DT1120" s="18"/>
      <c r="DU1120" s="18"/>
      <c r="DV1120" s="18"/>
      <c r="DW1120" s="18"/>
      <c r="DX1120" s="18"/>
      <c r="DY1120" s="18"/>
      <c r="DZ1120" s="18"/>
      <c r="EA1120" s="18"/>
      <c r="EB1120" s="18"/>
      <c r="EC1120" s="18"/>
      <c r="ED1120" s="18"/>
      <c r="EE1120" s="18"/>
      <c r="EF1120" s="18"/>
      <c r="EG1120" s="18"/>
      <c r="EH1120" s="18" t="s">
        <v>1458</v>
      </c>
      <c r="EI1120" s="18" cm="1">
        <f t="array" ref="EI1120">IF(SUMPRODUCT(--(DO1120:DS1120&lt;&gt;""))=0, 0,1)</f>
        <v>1</v>
      </c>
      <c r="EJ1120" s="18" cm="1">
        <f t="array" ref="EJ1120">IF(SUMPRODUCT(--(DT1120:EG1120&lt;&gt;""))=0, 0,1)</f>
        <v>0</v>
      </c>
      <c r="EK1120" s="18" cm="1">
        <f t="array" ref="EK1120">IF(SUMPRODUCT(--(EC1120:EG1120&lt;&gt;""))=0, 0,1)</f>
        <v>0</v>
      </c>
      <c r="EL1120" s="18" cm="1">
        <f t="array" ref="EL1120">IF(SUMPRODUCT(--(EE1120:EG1120&lt;&gt;""))=0, 0,1)</f>
        <v>0</v>
      </c>
      <c r="EM1120" s="18">
        <f t="shared" si="240"/>
        <v>1</v>
      </c>
      <c r="EN1120" s="18">
        <f t="shared" si="241"/>
        <v>1</v>
      </c>
      <c r="EO1120" s="18" t="str">
        <f t="shared" si="242"/>
        <v>NA</v>
      </c>
      <c r="EP1120" s="18" t="str">
        <f t="shared" si="243"/>
        <v>NA</v>
      </c>
      <c r="EQ1120" s="18" t="str">
        <f t="shared" si="244"/>
        <v>NA</v>
      </c>
      <c r="ER1120" s="58" t="s">
        <v>2080</v>
      </c>
      <c r="ES1120" s="59">
        <v>43692</v>
      </c>
      <c r="ET1120" s="18" t="s">
        <v>1459</v>
      </c>
      <c r="EU1120" s="18" t="s">
        <v>1452</v>
      </c>
    </row>
    <row r="1121" spans="1:151" ht="15.75" customHeight="1" x14ac:dyDescent="0.2">
      <c r="A1121" s="5" t="s">
        <v>381</v>
      </c>
      <c r="B1121" s="24" t="s">
        <v>1451</v>
      </c>
      <c r="C1121" s="26">
        <v>1</v>
      </c>
      <c r="D1121" s="18" t="s">
        <v>1462</v>
      </c>
      <c r="E1121" s="18" t="s">
        <v>257</v>
      </c>
      <c r="F1121" s="18" t="s">
        <v>553</v>
      </c>
      <c r="G1121" s="18" t="s">
        <v>1429</v>
      </c>
      <c r="H1121" s="18" t="s">
        <v>1430</v>
      </c>
      <c r="I1121" s="18" t="s">
        <v>363</v>
      </c>
      <c r="J1121" s="18" t="s">
        <v>363</v>
      </c>
      <c r="K1121" s="18" t="s">
        <v>363</v>
      </c>
      <c r="L1121" s="18" t="s">
        <v>363</v>
      </c>
      <c r="M1121" s="18" t="s">
        <v>253</v>
      </c>
      <c r="N1121" s="56">
        <v>74</v>
      </c>
      <c r="O1121" s="18" t="s">
        <v>1453</v>
      </c>
      <c r="P1121" s="18" t="s">
        <v>261</v>
      </c>
      <c r="Q1121" s="18" t="s">
        <v>254</v>
      </c>
      <c r="R1121" s="24" t="s">
        <v>257</v>
      </c>
      <c r="S1121" s="24" t="s">
        <v>257</v>
      </c>
      <c r="T1121" s="26" t="s">
        <v>917</v>
      </c>
      <c r="U1121" s="26" t="s">
        <v>595</v>
      </c>
      <c r="V1121" s="26" t="s">
        <v>1455</v>
      </c>
      <c r="W1121" s="26" t="s">
        <v>1456</v>
      </c>
      <c r="X1121" s="18" t="s">
        <v>1462</v>
      </c>
      <c r="Y1121" s="18">
        <v>50</v>
      </c>
      <c r="Z1121" s="18" t="s">
        <v>599</v>
      </c>
      <c r="AA1121" s="18">
        <v>50</v>
      </c>
      <c r="AB1121" s="57" t="s">
        <v>257</v>
      </c>
      <c r="AC1121" s="18" t="s">
        <v>595</v>
      </c>
      <c r="AD1121" s="18" t="s">
        <v>595</v>
      </c>
      <c r="AE1121" s="18" t="s">
        <v>595</v>
      </c>
      <c r="AF1121" s="18" t="s">
        <v>595</v>
      </c>
      <c r="AG1121" s="18" t="s">
        <v>595</v>
      </c>
      <c r="AH1121" s="18" t="s">
        <v>595</v>
      </c>
      <c r="AI1121" s="18" t="s">
        <v>595</v>
      </c>
      <c r="AJ1121" s="18" t="s">
        <v>595</v>
      </c>
      <c r="AK1121" s="18" t="s">
        <v>595</v>
      </c>
      <c r="AL1121" s="18" t="s">
        <v>1457</v>
      </c>
      <c r="AM1121" s="18"/>
      <c r="AN1121" s="18"/>
      <c r="AO1121" s="18"/>
      <c r="AP1121" s="18"/>
      <c r="AQ1121" s="18"/>
      <c r="AR1121" s="18"/>
      <c r="AS1121" s="18"/>
      <c r="AT1121" s="18"/>
      <c r="AU1121" s="18"/>
      <c r="AV1121" s="18"/>
      <c r="AW1121" s="18"/>
      <c r="AX1121" s="18"/>
      <c r="AY1121" s="18"/>
      <c r="AZ1121" s="18"/>
      <c r="BA1121" s="18"/>
      <c r="BB1121" s="18"/>
      <c r="BC1121" s="18"/>
      <c r="BD1121" s="18"/>
      <c r="BE1121" s="18"/>
      <c r="BF1121" s="18"/>
      <c r="BG1121" s="18"/>
      <c r="BH1121" s="18"/>
      <c r="BI1121" s="18"/>
      <c r="BJ1121" s="18"/>
      <c r="BK1121" s="18"/>
      <c r="BL1121" s="18"/>
      <c r="BM1121" s="18"/>
      <c r="BN1121" s="18"/>
      <c r="BO1121" s="18"/>
      <c r="BP1121" s="18"/>
      <c r="BQ1121" s="18"/>
      <c r="BR1121" s="18"/>
      <c r="BS1121" s="18"/>
      <c r="BT1121" s="18"/>
      <c r="BU1121" s="18"/>
      <c r="BV1121" s="18"/>
      <c r="BW1121" s="18"/>
      <c r="BX1121" s="18"/>
      <c r="BY1121" s="18"/>
      <c r="BZ1121" s="18"/>
      <c r="CA1121" s="18"/>
      <c r="CB1121" s="18"/>
      <c r="CC1121" s="18"/>
      <c r="CD1121" s="18"/>
      <c r="CE1121" s="18"/>
      <c r="CF1121" s="18"/>
      <c r="CG1121" s="18"/>
      <c r="CH1121" s="18"/>
      <c r="CI1121" s="18"/>
      <c r="CJ1121" s="18"/>
      <c r="CK1121" s="18"/>
      <c r="CL1121" s="18"/>
      <c r="CM1121" s="18"/>
      <c r="CN1121" s="18"/>
      <c r="CO1121" s="18"/>
      <c r="CP1121" s="18"/>
      <c r="CQ1121" s="18"/>
      <c r="CR1121" s="18"/>
      <c r="CS1121" s="18"/>
      <c r="CT1121" s="18"/>
      <c r="CU1121" s="18"/>
      <c r="CV1121" s="18"/>
      <c r="CW1121" s="18"/>
      <c r="CX1121" s="18"/>
      <c r="CY1121" s="18"/>
      <c r="CZ1121" s="18"/>
      <c r="DA1121" s="18"/>
      <c r="DB1121" s="18"/>
      <c r="DC1121" s="18"/>
      <c r="DD1121" s="18"/>
      <c r="DE1121" s="18"/>
      <c r="DF1121" s="18"/>
      <c r="DG1121" s="18"/>
      <c r="DH1121" s="18"/>
      <c r="DI1121" s="18"/>
      <c r="DJ1121" s="18"/>
      <c r="DK1121" s="18"/>
      <c r="DL1121" s="18"/>
      <c r="DM1121" s="18"/>
      <c r="DN1121" s="18"/>
      <c r="DO1121" s="18"/>
      <c r="DP1121" s="18">
        <v>1</v>
      </c>
      <c r="DQ1121" s="18">
        <v>0</v>
      </c>
      <c r="DR1121" s="18">
        <v>0</v>
      </c>
      <c r="DS1121" s="18"/>
      <c r="DT1121" s="18"/>
      <c r="DU1121" s="18"/>
      <c r="DV1121" s="18"/>
      <c r="DW1121" s="18"/>
      <c r="DX1121" s="18"/>
      <c r="DY1121" s="18"/>
      <c r="DZ1121" s="18"/>
      <c r="EA1121" s="18"/>
      <c r="EB1121" s="18"/>
      <c r="EC1121" s="18"/>
      <c r="ED1121" s="18"/>
      <c r="EE1121" s="18"/>
      <c r="EF1121" s="18"/>
      <c r="EG1121" s="18"/>
      <c r="EH1121" s="18" t="s">
        <v>1458</v>
      </c>
      <c r="EI1121" s="18" cm="1">
        <f t="array" ref="EI1121">IF(SUMPRODUCT(--(DO1121:DS1121&lt;&gt;""))=0, 0,1)</f>
        <v>1</v>
      </c>
      <c r="EJ1121" s="18" cm="1">
        <f t="array" ref="EJ1121">IF(SUMPRODUCT(--(DT1121:EG1121&lt;&gt;""))=0, 0,1)</f>
        <v>0</v>
      </c>
      <c r="EK1121" s="18" cm="1">
        <f t="array" ref="EK1121">IF(SUMPRODUCT(--(EC1121:EG1121&lt;&gt;""))=0, 0,1)</f>
        <v>0</v>
      </c>
      <c r="EL1121" s="18" cm="1">
        <f t="array" ref="EL1121">IF(SUMPRODUCT(--(EE1121:EG1121&lt;&gt;""))=0, 0,1)</f>
        <v>0</v>
      </c>
      <c r="EM1121" s="18">
        <f t="shared" si="240"/>
        <v>1</v>
      </c>
      <c r="EN1121" s="18">
        <f t="shared" si="241"/>
        <v>1</v>
      </c>
      <c r="EO1121" s="18" t="str">
        <f t="shared" si="242"/>
        <v>NA</v>
      </c>
      <c r="EP1121" s="18" t="str">
        <f t="shared" si="243"/>
        <v>NA</v>
      </c>
      <c r="EQ1121" s="18" t="str">
        <f t="shared" si="244"/>
        <v>NA</v>
      </c>
      <c r="ER1121" s="58" t="s">
        <v>2080</v>
      </c>
      <c r="ES1121" s="59">
        <v>43692</v>
      </c>
      <c r="ET1121" s="18" t="s">
        <v>1459</v>
      </c>
      <c r="EU1121" s="18" t="s">
        <v>1452</v>
      </c>
    </row>
    <row r="1122" spans="1:151" ht="15.75" customHeight="1" x14ac:dyDescent="0.2">
      <c r="A1122" s="5" t="s">
        <v>381</v>
      </c>
      <c r="B1122" s="24" t="s">
        <v>1451</v>
      </c>
      <c r="C1122" s="26">
        <v>1</v>
      </c>
      <c r="D1122" s="18" t="s">
        <v>1454</v>
      </c>
      <c r="E1122" s="18" t="s">
        <v>257</v>
      </c>
      <c r="F1122" s="18" t="s">
        <v>553</v>
      </c>
      <c r="G1122" s="18" t="s">
        <v>1476</v>
      </c>
      <c r="H1122" s="18" t="s">
        <v>1477</v>
      </c>
      <c r="I1122" s="18" t="s">
        <v>363</v>
      </c>
      <c r="J1122" s="18" t="s">
        <v>363</v>
      </c>
      <c r="K1122" s="18" t="s">
        <v>363</v>
      </c>
      <c r="L1122" s="18" t="s">
        <v>363</v>
      </c>
      <c r="M1122" s="18" t="s">
        <v>253</v>
      </c>
      <c r="N1122" s="56">
        <v>74</v>
      </c>
      <c r="O1122" s="18" t="s">
        <v>1453</v>
      </c>
      <c r="P1122" s="18" t="s">
        <v>261</v>
      </c>
      <c r="Q1122" s="18" t="s">
        <v>254</v>
      </c>
      <c r="R1122" s="24" t="s">
        <v>257</v>
      </c>
      <c r="S1122" s="24" t="s">
        <v>257</v>
      </c>
      <c r="T1122" s="26" t="s">
        <v>917</v>
      </c>
      <c r="U1122" s="26" t="s">
        <v>595</v>
      </c>
      <c r="V1122" s="26" t="s">
        <v>1455</v>
      </c>
      <c r="W1122" s="26" t="s">
        <v>1456</v>
      </c>
      <c r="X1122" s="18" t="s">
        <v>1454</v>
      </c>
      <c r="Y1122" s="18">
        <v>50</v>
      </c>
      <c r="Z1122" s="18" t="s">
        <v>599</v>
      </c>
      <c r="AA1122" s="18">
        <v>50</v>
      </c>
      <c r="AB1122" s="57" t="s">
        <v>257</v>
      </c>
      <c r="AC1122" s="18" t="s">
        <v>595</v>
      </c>
      <c r="AD1122" s="18" t="s">
        <v>595</v>
      </c>
      <c r="AE1122" s="18" t="s">
        <v>595</v>
      </c>
      <c r="AF1122" s="18" t="s">
        <v>595</v>
      </c>
      <c r="AG1122" s="18" t="s">
        <v>595</v>
      </c>
      <c r="AH1122" s="18" t="s">
        <v>595</v>
      </c>
      <c r="AI1122" s="18" t="s">
        <v>595</v>
      </c>
      <c r="AJ1122" s="18" t="s">
        <v>595</v>
      </c>
      <c r="AK1122" s="18" t="s">
        <v>595</v>
      </c>
      <c r="AL1122" s="18" t="s">
        <v>1457</v>
      </c>
      <c r="AM1122" s="18"/>
      <c r="AN1122" s="18"/>
      <c r="AO1122" s="18"/>
      <c r="AP1122" s="18"/>
      <c r="AQ1122" s="18"/>
      <c r="AR1122" s="18"/>
      <c r="AS1122" s="18"/>
      <c r="AT1122" s="18"/>
      <c r="AU1122" s="18"/>
      <c r="AV1122" s="18"/>
      <c r="AW1122" s="18"/>
      <c r="AX1122" s="18"/>
      <c r="AY1122" s="18"/>
      <c r="AZ1122" s="18"/>
      <c r="BA1122" s="18"/>
      <c r="BB1122" s="18"/>
      <c r="BC1122" s="18"/>
      <c r="BD1122" s="18"/>
      <c r="BE1122" s="18"/>
      <c r="BF1122" s="18"/>
      <c r="BG1122" s="18"/>
      <c r="BH1122" s="18"/>
      <c r="BI1122" s="18"/>
      <c r="BJ1122" s="18"/>
      <c r="BK1122" s="18"/>
      <c r="BL1122" s="18"/>
      <c r="BM1122" s="18"/>
      <c r="BN1122" s="18"/>
      <c r="BO1122" s="18"/>
      <c r="BP1122" s="18"/>
      <c r="BQ1122" s="18"/>
      <c r="BR1122" s="18"/>
      <c r="BS1122" s="18"/>
      <c r="BT1122" s="18"/>
      <c r="BU1122" s="18"/>
      <c r="BV1122" s="18"/>
      <c r="BW1122" s="18"/>
      <c r="BX1122" s="18"/>
      <c r="BY1122" s="18"/>
      <c r="BZ1122" s="18"/>
      <c r="CA1122" s="18"/>
      <c r="CB1122" s="18"/>
      <c r="CC1122" s="18"/>
      <c r="CD1122" s="18"/>
      <c r="CE1122" s="18"/>
      <c r="CF1122" s="18"/>
      <c r="CG1122" s="18"/>
      <c r="CH1122" s="18"/>
      <c r="CI1122" s="18"/>
      <c r="CJ1122" s="18"/>
      <c r="CK1122" s="18"/>
      <c r="CL1122" s="18"/>
      <c r="CM1122" s="18"/>
      <c r="CN1122" s="18"/>
      <c r="CO1122" s="18"/>
      <c r="CP1122" s="18"/>
      <c r="CQ1122" s="18"/>
      <c r="CR1122" s="18"/>
      <c r="CS1122" s="18"/>
      <c r="CT1122" s="18"/>
      <c r="CU1122" s="18"/>
      <c r="CV1122" s="18"/>
      <c r="CW1122" s="18"/>
      <c r="CX1122" s="18"/>
      <c r="CY1122" s="18"/>
      <c r="CZ1122" s="18"/>
      <c r="DA1122" s="18"/>
      <c r="DB1122" s="18"/>
      <c r="DC1122" s="18"/>
      <c r="DD1122" s="18"/>
      <c r="DE1122" s="18"/>
      <c r="DF1122" s="18"/>
      <c r="DG1122" s="18"/>
      <c r="DH1122" s="18"/>
      <c r="DI1122" s="18"/>
      <c r="DJ1122" s="18"/>
      <c r="DK1122" s="18"/>
      <c r="DL1122" s="18"/>
      <c r="DM1122" s="18"/>
      <c r="DN1122" s="18"/>
      <c r="DO1122" s="18"/>
      <c r="DP1122" s="18">
        <v>1</v>
      </c>
      <c r="DQ1122" s="18">
        <v>0</v>
      </c>
      <c r="DR1122" s="18">
        <v>1</v>
      </c>
      <c r="DS1122" s="18"/>
      <c r="DT1122" s="18"/>
      <c r="DU1122" s="18"/>
      <c r="DV1122" s="18"/>
      <c r="DW1122" s="18"/>
      <c r="DX1122" s="18"/>
      <c r="DY1122" s="18"/>
      <c r="DZ1122" s="18"/>
      <c r="EA1122" s="18"/>
      <c r="EB1122" s="18"/>
      <c r="EC1122" s="18"/>
      <c r="ED1122" s="18"/>
      <c r="EE1122" s="18"/>
      <c r="EF1122" s="18"/>
      <c r="EG1122" s="18"/>
      <c r="EH1122" s="18" t="s">
        <v>1458</v>
      </c>
      <c r="EI1122" s="18" cm="1">
        <f t="array" ref="EI1122">IF(SUMPRODUCT(--(DO1122:DS1122&lt;&gt;""))=0, 0,1)</f>
        <v>1</v>
      </c>
      <c r="EJ1122" s="18" cm="1">
        <f t="array" ref="EJ1122">IF(SUMPRODUCT(--(DT1122:EG1122&lt;&gt;""))=0, 0,1)</f>
        <v>0</v>
      </c>
      <c r="EK1122" s="18" cm="1">
        <f t="array" ref="EK1122">IF(SUMPRODUCT(--(EC1122:EG1122&lt;&gt;""))=0, 0,1)</f>
        <v>0</v>
      </c>
      <c r="EL1122" s="18" cm="1">
        <f t="array" ref="EL1122">IF(SUMPRODUCT(--(EE1122:EG1122&lt;&gt;""))=0, 0,1)</f>
        <v>0</v>
      </c>
      <c r="EM1122" s="18">
        <f t="shared" si="240"/>
        <v>1</v>
      </c>
      <c r="EN1122" s="18">
        <f t="shared" si="241"/>
        <v>1</v>
      </c>
      <c r="EO1122" s="18" t="str">
        <f t="shared" si="242"/>
        <v>NA</v>
      </c>
      <c r="EP1122" s="18" t="str">
        <f t="shared" si="243"/>
        <v>NA</v>
      </c>
      <c r="EQ1122" s="18" t="str">
        <f t="shared" si="244"/>
        <v>NA</v>
      </c>
      <c r="ER1122" s="58" t="s">
        <v>2080</v>
      </c>
      <c r="ES1122" s="59">
        <v>43692</v>
      </c>
      <c r="ET1122" s="18" t="s">
        <v>1459</v>
      </c>
      <c r="EU1122" s="18" t="s">
        <v>1452</v>
      </c>
    </row>
    <row r="1123" spans="1:151" ht="15.75" customHeight="1" x14ac:dyDescent="0.2">
      <c r="A1123" s="5" t="s">
        <v>381</v>
      </c>
      <c r="B1123" s="24" t="s">
        <v>1451</v>
      </c>
      <c r="C1123" s="26">
        <v>1</v>
      </c>
      <c r="D1123" s="18" t="s">
        <v>1460</v>
      </c>
      <c r="E1123" s="18" t="s">
        <v>257</v>
      </c>
      <c r="F1123" s="18" t="s">
        <v>553</v>
      </c>
      <c r="G1123" s="18" t="s">
        <v>1476</v>
      </c>
      <c r="H1123" s="18" t="s">
        <v>1477</v>
      </c>
      <c r="I1123" s="18" t="s">
        <v>363</v>
      </c>
      <c r="J1123" s="18" t="s">
        <v>363</v>
      </c>
      <c r="K1123" s="18" t="s">
        <v>363</v>
      </c>
      <c r="L1123" s="18" t="s">
        <v>363</v>
      </c>
      <c r="M1123" s="18" t="s">
        <v>253</v>
      </c>
      <c r="N1123" s="56">
        <v>74</v>
      </c>
      <c r="O1123" s="18" t="s">
        <v>1453</v>
      </c>
      <c r="P1123" s="18" t="s">
        <v>261</v>
      </c>
      <c r="Q1123" s="18" t="s">
        <v>254</v>
      </c>
      <c r="R1123" s="24" t="s">
        <v>257</v>
      </c>
      <c r="S1123" s="24" t="s">
        <v>257</v>
      </c>
      <c r="T1123" s="26" t="s">
        <v>917</v>
      </c>
      <c r="U1123" s="26" t="s">
        <v>595</v>
      </c>
      <c r="V1123" s="26" t="s">
        <v>1455</v>
      </c>
      <c r="W1123" s="26" t="s">
        <v>1456</v>
      </c>
      <c r="X1123" s="18" t="s">
        <v>1460</v>
      </c>
      <c r="Y1123" s="18">
        <v>50</v>
      </c>
      <c r="Z1123" s="18" t="s">
        <v>599</v>
      </c>
      <c r="AA1123" s="18">
        <v>50</v>
      </c>
      <c r="AB1123" s="57" t="s">
        <v>257</v>
      </c>
      <c r="AC1123" s="18" t="s">
        <v>595</v>
      </c>
      <c r="AD1123" s="18" t="s">
        <v>595</v>
      </c>
      <c r="AE1123" s="18" t="s">
        <v>595</v>
      </c>
      <c r="AF1123" s="18" t="s">
        <v>595</v>
      </c>
      <c r="AG1123" s="18" t="s">
        <v>595</v>
      </c>
      <c r="AH1123" s="18" t="s">
        <v>595</v>
      </c>
      <c r="AI1123" s="18" t="s">
        <v>595</v>
      </c>
      <c r="AJ1123" s="18" t="s">
        <v>595</v>
      </c>
      <c r="AK1123" s="18" t="s">
        <v>595</v>
      </c>
      <c r="AL1123" s="18" t="s">
        <v>1457</v>
      </c>
      <c r="AM1123" s="18"/>
      <c r="AN1123" s="18"/>
      <c r="AO1123" s="18"/>
      <c r="AP1123" s="18"/>
      <c r="AQ1123" s="18"/>
      <c r="AR1123" s="18"/>
      <c r="AS1123" s="18"/>
      <c r="AT1123" s="18"/>
      <c r="AU1123" s="18"/>
      <c r="AV1123" s="18"/>
      <c r="AW1123" s="18"/>
      <c r="AX1123" s="18"/>
      <c r="AY1123" s="18"/>
      <c r="AZ1123" s="18"/>
      <c r="BA1123" s="18"/>
      <c r="BB1123" s="18"/>
      <c r="BC1123" s="18"/>
      <c r="BD1123" s="18"/>
      <c r="BE1123" s="18"/>
      <c r="BF1123" s="18"/>
      <c r="BG1123" s="18"/>
      <c r="BH1123" s="18"/>
      <c r="BI1123" s="18"/>
      <c r="BJ1123" s="18"/>
      <c r="BK1123" s="18"/>
      <c r="BL1123" s="18"/>
      <c r="BM1123" s="18"/>
      <c r="BN1123" s="18"/>
      <c r="BO1123" s="18"/>
      <c r="BP1123" s="18"/>
      <c r="BQ1123" s="18"/>
      <c r="BR1123" s="18"/>
      <c r="BS1123" s="18"/>
      <c r="BT1123" s="18"/>
      <c r="BU1123" s="18"/>
      <c r="BV1123" s="18"/>
      <c r="BW1123" s="18"/>
      <c r="BX1123" s="18"/>
      <c r="BY1123" s="18"/>
      <c r="BZ1123" s="18"/>
      <c r="CA1123" s="18"/>
      <c r="CB1123" s="18"/>
      <c r="CC1123" s="18"/>
      <c r="CD1123" s="18"/>
      <c r="CE1123" s="18"/>
      <c r="CF1123" s="18"/>
      <c r="CG1123" s="18"/>
      <c r="CH1123" s="18"/>
      <c r="CI1123" s="18"/>
      <c r="CJ1123" s="18"/>
      <c r="CK1123" s="18"/>
      <c r="CL1123" s="18"/>
      <c r="CM1123" s="18"/>
      <c r="CN1123" s="18"/>
      <c r="CO1123" s="18"/>
      <c r="CP1123" s="18"/>
      <c r="CQ1123" s="18"/>
      <c r="CR1123" s="18"/>
      <c r="CS1123" s="18"/>
      <c r="CT1123" s="18"/>
      <c r="CU1123" s="18"/>
      <c r="CV1123" s="18"/>
      <c r="CW1123" s="18"/>
      <c r="CX1123" s="18"/>
      <c r="CY1123" s="18"/>
      <c r="CZ1123" s="18"/>
      <c r="DA1123" s="18"/>
      <c r="DB1123" s="18"/>
      <c r="DC1123" s="18"/>
      <c r="DD1123" s="18"/>
      <c r="DE1123" s="18"/>
      <c r="DF1123" s="18"/>
      <c r="DG1123" s="18"/>
      <c r="DH1123" s="18"/>
      <c r="DI1123" s="18"/>
      <c r="DJ1123" s="18"/>
      <c r="DK1123" s="18"/>
      <c r="DL1123" s="18"/>
      <c r="DM1123" s="18"/>
      <c r="DN1123" s="18"/>
      <c r="DO1123" s="18"/>
      <c r="DP1123" s="18">
        <v>1</v>
      </c>
      <c r="DQ1123" s="18">
        <v>0</v>
      </c>
      <c r="DR1123" s="18">
        <v>1</v>
      </c>
      <c r="DS1123" s="18"/>
      <c r="DT1123" s="18"/>
      <c r="DU1123" s="18"/>
      <c r="DV1123" s="18"/>
      <c r="DW1123" s="18"/>
      <c r="DX1123" s="18"/>
      <c r="DY1123" s="18"/>
      <c r="DZ1123" s="18"/>
      <c r="EA1123" s="18"/>
      <c r="EB1123" s="18"/>
      <c r="EC1123" s="18"/>
      <c r="ED1123" s="18"/>
      <c r="EE1123" s="18"/>
      <c r="EF1123" s="18"/>
      <c r="EG1123" s="18"/>
      <c r="EH1123" s="18" t="s">
        <v>1458</v>
      </c>
      <c r="EI1123" s="18" cm="1">
        <f t="array" ref="EI1123">IF(SUMPRODUCT(--(DO1123:DS1123&lt;&gt;""))=0, 0,1)</f>
        <v>1</v>
      </c>
      <c r="EJ1123" s="18" cm="1">
        <f t="array" ref="EJ1123">IF(SUMPRODUCT(--(DT1123:EG1123&lt;&gt;""))=0, 0,1)</f>
        <v>0</v>
      </c>
      <c r="EK1123" s="18" cm="1">
        <f t="array" ref="EK1123">IF(SUMPRODUCT(--(EC1123:EG1123&lt;&gt;""))=0, 0,1)</f>
        <v>0</v>
      </c>
      <c r="EL1123" s="18" cm="1">
        <f t="array" ref="EL1123">IF(SUMPRODUCT(--(EE1123:EG1123&lt;&gt;""))=0, 0,1)</f>
        <v>0</v>
      </c>
      <c r="EM1123" s="18">
        <f t="shared" si="240"/>
        <v>1</v>
      </c>
      <c r="EN1123" s="18">
        <f t="shared" si="241"/>
        <v>1</v>
      </c>
      <c r="EO1123" s="18" t="str">
        <f t="shared" si="242"/>
        <v>NA</v>
      </c>
      <c r="EP1123" s="18" t="str">
        <f t="shared" si="243"/>
        <v>NA</v>
      </c>
      <c r="EQ1123" s="18" t="str">
        <f t="shared" si="244"/>
        <v>NA</v>
      </c>
      <c r="ER1123" s="58" t="s">
        <v>2080</v>
      </c>
      <c r="ES1123" s="59">
        <v>43692</v>
      </c>
      <c r="ET1123" s="18" t="s">
        <v>1459</v>
      </c>
      <c r="EU1123" s="18" t="s">
        <v>1452</v>
      </c>
    </row>
    <row r="1124" spans="1:151" ht="15.75" customHeight="1" x14ac:dyDescent="0.2">
      <c r="A1124" s="5" t="s">
        <v>381</v>
      </c>
      <c r="B1124" s="24" t="s">
        <v>1451</v>
      </c>
      <c r="C1124" s="26">
        <v>1</v>
      </c>
      <c r="D1124" s="18" t="s">
        <v>1461</v>
      </c>
      <c r="E1124" s="18" t="s">
        <v>257</v>
      </c>
      <c r="F1124" s="18" t="s">
        <v>553</v>
      </c>
      <c r="G1124" s="18" t="s">
        <v>1476</v>
      </c>
      <c r="H1124" s="18" t="s">
        <v>1477</v>
      </c>
      <c r="I1124" s="18" t="s">
        <v>363</v>
      </c>
      <c r="J1124" s="18" t="s">
        <v>363</v>
      </c>
      <c r="K1124" s="18" t="s">
        <v>363</v>
      </c>
      <c r="L1124" s="18" t="s">
        <v>363</v>
      </c>
      <c r="M1124" s="18" t="s">
        <v>253</v>
      </c>
      <c r="N1124" s="56">
        <v>74</v>
      </c>
      <c r="O1124" s="18" t="s">
        <v>1453</v>
      </c>
      <c r="P1124" s="18" t="s">
        <v>261</v>
      </c>
      <c r="Q1124" s="18" t="s">
        <v>254</v>
      </c>
      <c r="R1124" s="24" t="s">
        <v>257</v>
      </c>
      <c r="S1124" s="24" t="s">
        <v>257</v>
      </c>
      <c r="T1124" s="26" t="s">
        <v>917</v>
      </c>
      <c r="U1124" s="26" t="s">
        <v>595</v>
      </c>
      <c r="V1124" s="26" t="s">
        <v>1455</v>
      </c>
      <c r="W1124" s="26" t="s">
        <v>1456</v>
      </c>
      <c r="X1124" s="18" t="s">
        <v>1461</v>
      </c>
      <c r="Y1124" s="18">
        <v>50</v>
      </c>
      <c r="Z1124" s="18" t="s">
        <v>599</v>
      </c>
      <c r="AA1124" s="18">
        <v>50</v>
      </c>
      <c r="AB1124" s="57" t="s">
        <v>257</v>
      </c>
      <c r="AC1124" s="18" t="s">
        <v>595</v>
      </c>
      <c r="AD1124" s="18" t="s">
        <v>595</v>
      </c>
      <c r="AE1124" s="18" t="s">
        <v>595</v>
      </c>
      <c r="AF1124" s="18" t="s">
        <v>595</v>
      </c>
      <c r="AG1124" s="18" t="s">
        <v>595</v>
      </c>
      <c r="AH1124" s="18" t="s">
        <v>595</v>
      </c>
      <c r="AI1124" s="18" t="s">
        <v>595</v>
      </c>
      <c r="AJ1124" s="18" t="s">
        <v>595</v>
      </c>
      <c r="AK1124" s="18" t="s">
        <v>595</v>
      </c>
      <c r="AL1124" s="18" t="s">
        <v>1457</v>
      </c>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v>1</v>
      </c>
      <c r="DQ1124" s="18">
        <v>0</v>
      </c>
      <c r="DR1124" s="18">
        <v>0</v>
      </c>
      <c r="DS1124" s="18"/>
      <c r="DT1124" s="18"/>
      <c r="DU1124" s="18"/>
      <c r="DV1124" s="18"/>
      <c r="DW1124" s="18"/>
      <c r="DX1124" s="18"/>
      <c r="DY1124" s="18"/>
      <c r="DZ1124" s="18"/>
      <c r="EA1124" s="18"/>
      <c r="EB1124" s="18"/>
      <c r="EC1124" s="18"/>
      <c r="ED1124" s="18"/>
      <c r="EE1124" s="18"/>
      <c r="EF1124" s="18"/>
      <c r="EG1124" s="18"/>
      <c r="EH1124" s="18" t="s">
        <v>1458</v>
      </c>
      <c r="EI1124" s="18" cm="1">
        <f t="array" ref="EI1124">IF(SUMPRODUCT(--(DO1124:DS1124&lt;&gt;""))=0, 0,1)</f>
        <v>1</v>
      </c>
      <c r="EJ1124" s="18" cm="1">
        <f t="array" ref="EJ1124">IF(SUMPRODUCT(--(DT1124:EG1124&lt;&gt;""))=0, 0,1)</f>
        <v>0</v>
      </c>
      <c r="EK1124" s="18" cm="1">
        <f t="array" ref="EK1124">IF(SUMPRODUCT(--(EC1124:EG1124&lt;&gt;""))=0, 0,1)</f>
        <v>0</v>
      </c>
      <c r="EL1124" s="18" cm="1">
        <f t="array" ref="EL1124">IF(SUMPRODUCT(--(EE1124:EG1124&lt;&gt;""))=0, 0,1)</f>
        <v>0</v>
      </c>
      <c r="EM1124" s="18">
        <f t="shared" si="240"/>
        <v>1</v>
      </c>
      <c r="EN1124" s="18">
        <f t="shared" si="241"/>
        <v>1</v>
      </c>
      <c r="EO1124" s="18" t="str">
        <f t="shared" si="242"/>
        <v>NA</v>
      </c>
      <c r="EP1124" s="18" t="str">
        <f t="shared" si="243"/>
        <v>NA</v>
      </c>
      <c r="EQ1124" s="18" t="str">
        <f t="shared" si="244"/>
        <v>NA</v>
      </c>
      <c r="ER1124" s="58" t="s">
        <v>2080</v>
      </c>
      <c r="ES1124" s="59">
        <v>43692</v>
      </c>
      <c r="ET1124" s="18" t="s">
        <v>1459</v>
      </c>
      <c r="EU1124" s="18" t="s">
        <v>1452</v>
      </c>
    </row>
    <row r="1125" spans="1:151" ht="15.75" customHeight="1" x14ac:dyDescent="0.2">
      <c r="A1125" s="5" t="s">
        <v>381</v>
      </c>
      <c r="B1125" s="24" t="s">
        <v>1451</v>
      </c>
      <c r="C1125" s="26">
        <v>1</v>
      </c>
      <c r="D1125" s="18" t="s">
        <v>1462</v>
      </c>
      <c r="E1125" s="18" t="s">
        <v>257</v>
      </c>
      <c r="F1125" s="18" t="s">
        <v>553</v>
      </c>
      <c r="G1125" s="18" t="s">
        <v>1476</v>
      </c>
      <c r="H1125" s="18" t="s">
        <v>1477</v>
      </c>
      <c r="I1125" s="18" t="s">
        <v>363</v>
      </c>
      <c r="J1125" s="18" t="s">
        <v>363</v>
      </c>
      <c r="K1125" s="18" t="s">
        <v>363</v>
      </c>
      <c r="L1125" s="18" t="s">
        <v>363</v>
      </c>
      <c r="M1125" s="18" t="s">
        <v>253</v>
      </c>
      <c r="N1125" s="56">
        <v>74</v>
      </c>
      <c r="O1125" s="18" t="s">
        <v>1453</v>
      </c>
      <c r="P1125" s="18" t="s">
        <v>261</v>
      </c>
      <c r="Q1125" s="18" t="s">
        <v>254</v>
      </c>
      <c r="R1125" s="24" t="s">
        <v>257</v>
      </c>
      <c r="S1125" s="24" t="s">
        <v>257</v>
      </c>
      <c r="T1125" s="26" t="s">
        <v>917</v>
      </c>
      <c r="U1125" s="26" t="s">
        <v>595</v>
      </c>
      <c r="V1125" s="26" t="s">
        <v>1455</v>
      </c>
      <c r="W1125" s="26" t="s">
        <v>1456</v>
      </c>
      <c r="X1125" s="18" t="s">
        <v>1462</v>
      </c>
      <c r="Y1125" s="18">
        <v>50</v>
      </c>
      <c r="Z1125" s="18" t="s">
        <v>599</v>
      </c>
      <c r="AA1125" s="18">
        <v>50</v>
      </c>
      <c r="AB1125" s="57" t="s">
        <v>257</v>
      </c>
      <c r="AC1125" s="18" t="s">
        <v>595</v>
      </c>
      <c r="AD1125" s="18" t="s">
        <v>595</v>
      </c>
      <c r="AE1125" s="18" t="s">
        <v>595</v>
      </c>
      <c r="AF1125" s="18" t="s">
        <v>595</v>
      </c>
      <c r="AG1125" s="18" t="s">
        <v>595</v>
      </c>
      <c r="AH1125" s="18" t="s">
        <v>595</v>
      </c>
      <c r="AI1125" s="18" t="s">
        <v>595</v>
      </c>
      <c r="AJ1125" s="18" t="s">
        <v>595</v>
      </c>
      <c r="AK1125" s="18" t="s">
        <v>595</v>
      </c>
      <c r="AL1125" s="18" t="s">
        <v>1457</v>
      </c>
      <c r="AM1125" s="18"/>
      <c r="AN1125" s="18"/>
      <c r="AO1125" s="18"/>
      <c r="AP1125" s="18"/>
      <c r="AQ1125" s="18"/>
      <c r="AR1125" s="18"/>
      <c r="AS1125" s="18"/>
      <c r="AT1125" s="18"/>
      <c r="AU1125" s="18"/>
      <c r="AV1125" s="18"/>
      <c r="AW1125" s="18"/>
      <c r="AX1125" s="18"/>
      <c r="AY1125" s="18"/>
      <c r="AZ1125" s="18"/>
      <c r="BA1125" s="18"/>
      <c r="BB1125" s="18"/>
      <c r="BC1125" s="18"/>
      <c r="BD1125" s="18"/>
      <c r="BE1125" s="18"/>
      <c r="BF1125" s="18"/>
      <c r="BG1125" s="18"/>
      <c r="BH1125" s="18"/>
      <c r="BI1125" s="18"/>
      <c r="BJ1125" s="18"/>
      <c r="BK1125" s="18"/>
      <c r="BL1125" s="18"/>
      <c r="BM1125" s="18"/>
      <c r="BN1125" s="18"/>
      <c r="BO1125" s="18"/>
      <c r="BP1125" s="18"/>
      <c r="BQ1125" s="18"/>
      <c r="BR1125" s="18"/>
      <c r="BS1125" s="18"/>
      <c r="BT1125" s="18"/>
      <c r="BU1125" s="18"/>
      <c r="BV1125" s="18"/>
      <c r="BW1125" s="18"/>
      <c r="BX1125" s="18"/>
      <c r="BY1125" s="18"/>
      <c r="BZ1125" s="18"/>
      <c r="CA1125" s="18"/>
      <c r="CB1125" s="18"/>
      <c r="CC1125" s="18"/>
      <c r="CD1125" s="18"/>
      <c r="CE1125" s="18"/>
      <c r="CF1125" s="18"/>
      <c r="CG1125" s="18"/>
      <c r="CH1125" s="18"/>
      <c r="CI1125" s="18"/>
      <c r="CJ1125" s="18"/>
      <c r="CK1125" s="18"/>
      <c r="CL1125" s="18"/>
      <c r="CM1125" s="18"/>
      <c r="CN1125" s="18"/>
      <c r="CO1125" s="18"/>
      <c r="CP1125" s="18"/>
      <c r="CQ1125" s="18"/>
      <c r="CR1125" s="18"/>
      <c r="CS1125" s="18"/>
      <c r="CT1125" s="18"/>
      <c r="CU1125" s="18"/>
      <c r="CV1125" s="18"/>
      <c r="CW1125" s="18"/>
      <c r="CX1125" s="18"/>
      <c r="CY1125" s="18"/>
      <c r="CZ1125" s="18"/>
      <c r="DA1125" s="18"/>
      <c r="DB1125" s="18"/>
      <c r="DC1125" s="18"/>
      <c r="DD1125" s="18"/>
      <c r="DE1125" s="18"/>
      <c r="DF1125" s="18"/>
      <c r="DG1125" s="18"/>
      <c r="DH1125" s="18"/>
      <c r="DI1125" s="18"/>
      <c r="DJ1125" s="18"/>
      <c r="DK1125" s="18"/>
      <c r="DL1125" s="18"/>
      <c r="DM1125" s="18"/>
      <c r="DN1125" s="18"/>
      <c r="DO1125" s="18"/>
      <c r="DP1125" s="18">
        <v>1</v>
      </c>
      <c r="DQ1125" s="18">
        <v>0</v>
      </c>
      <c r="DR1125" s="18">
        <v>0</v>
      </c>
      <c r="DS1125" s="18"/>
      <c r="DT1125" s="18"/>
      <c r="DU1125" s="18"/>
      <c r="DV1125" s="18"/>
      <c r="DW1125" s="18"/>
      <c r="DX1125" s="18"/>
      <c r="DY1125" s="18"/>
      <c r="DZ1125" s="18"/>
      <c r="EA1125" s="18"/>
      <c r="EB1125" s="18"/>
      <c r="EC1125" s="18"/>
      <c r="ED1125" s="18"/>
      <c r="EE1125" s="18"/>
      <c r="EF1125" s="18"/>
      <c r="EG1125" s="18"/>
      <c r="EH1125" s="18" t="s">
        <v>1458</v>
      </c>
      <c r="EI1125" s="18" cm="1">
        <f t="array" ref="EI1125">IF(SUMPRODUCT(--(DO1125:DS1125&lt;&gt;""))=0, 0,1)</f>
        <v>1</v>
      </c>
      <c r="EJ1125" s="18" cm="1">
        <f t="array" ref="EJ1125">IF(SUMPRODUCT(--(DT1125:EG1125&lt;&gt;""))=0, 0,1)</f>
        <v>0</v>
      </c>
      <c r="EK1125" s="18" cm="1">
        <f t="array" ref="EK1125">IF(SUMPRODUCT(--(EC1125:EG1125&lt;&gt;""))=0, 0,1)</f>
        <v>0</v>
      </c>
      <c r="EL1125" s="18" cm="1">
        <f t="array" ref="EL1125">IF(SUMPRODUCT(--(EE1125:EG1125&lt;&gt;""))=0, 0,1)</f>
        <v>0</v>
      </c>
      <c r="EM1125" s="18">
        <f t="shared" si="240"/>
        <v>1</v>
      </c>
      <c r="EN1125" s="18">
        <f t="shared" si="241"/>
        <v>1</v>
      </c>
      <c r="EO1125" s="18" t="str">
        <f t="shared" si="242"/>
        <v>NA</v>
      </c>
      <c r="EP1125" s="18" t="str">
        <f t="shared" si="243"/>
        <v>NA</v>
      </c>
      <c r="EQ1125" s="18" t="str">
        <f t="shared" si="244"/>
        <v>NA</v>
      </c>
      <c r="ER1125" s="58" t="s">
        <v>2080</v>
      </c>
      <c r="ES1125" s="59">
        <v>43692</v>
      </c>
      <c r="ET1125" s="18" t="s">
        <v>1459</v>
      </c>
      <c r="EU1125" s="18" t="s">
        <v>1452</v>
      </c>
    </row>
    <row r="1126" spans="1:151" ht="15.75" customHeight="1" x14ac:dyDescent="0.2">
      <c r="A1126" s="5" t="s">
        <v>381</v>
      </c>
      <c r="B1126" s="24" t="s">
        <v>1451</v>
      </c>
      <c r="C1126" s="26">
        <v>1</v>
      </c>
      <c r="D1126" s="18" t="s">
        <v>1454</v>
      </c>
      <c r="E1126" s="18" t="s">
        <v>257</v>
      </c>
      <c r="F1126" s="18" t="s">
        <v>553</v>
      </c>
      <c r="G1126" s="18" t="s">
        <v>1479</v>
      </c>
      <c r="H1126" s="18" t="s">
        <v>1478</v>
      </c>
      <c r="I1126" s="18" t="s">
        <v>363</v>
      </c>
      <c r="J1126" s="18" t="s">
        <v>363</v>
      </c>
      <c r="K1126" s="18" t="s">
        <v>363</v>
      </c>
      <c r="L1126" s="18" t="s">
        <v>363</v>
      </c>
      <c r="M1126" s="18" t="s">
        <v>253</v>
      </c>
      <c r="N1126" s="56">
        <v>74</v>
      </c>
      <c r="O1126" s="18" t="s">
        <v>1453</v>
      </c>
      <c r="P1126" s="18" t="s">
        <v>261</v>
      </c>
      <c r="Q1126" s="18" t="s">
        <v>254</v>
      </c>
      <c r="R1126" s="24" t="s">
        <v>257</v>
      </c>
      <c r="S1126" s="24" t="s">
        <v>257</v>
      </c>
      <c r="T1126" s="26" t="s">
        <v>917</v>
      </c>
      <c r="U1126" s="26" t="s">
        <v>595</v>
      </c>
      <c r="V1126" s="26" t="s">
        <v>1455</v>
      </c>
      <c r="W1126" s="26" t="s">
        <v>1456</v>
      </c>
      <c r="X1126" s="18" t="s">
        <v>1454</v>
      </c>
      <c r="Y1126" s="18">
        <v>50</v>
      </c>
      <c r="Z1126" s="18" t="s">
        <v>599</v>
      </c>
      <c r="AA1126" s="18">
        <v>50</v>
      </c>
      <c r="AB1126" s="57" t="s">
        <v>257</v>
      </c>
      <c r="AC1126" s="18" t="s">
        <v>595</v>
      </c>
      <c r="AD1126" s="18" t="s">
        <v>595</v>
      </c>
      <c r="AE1126" s="18" t="s">
        <v>595</v>
      </c>
      <c r="AF1126" s="18" t="s">
        <v>595</v>
      </c>
      <c r="AG1126" s="18" t="s">
        <v>595</v>
      </c>
      <c r="AH1126" s="18" t="s">
        <v>595</v>
      </c>
      <c r="AI1126" s="18" t="s">
        <v>595</v>
      </c>
      <c r="AJ1126" s="18" t="s">
        <v>595</v>
      </c>
      <c r="AK1126" s="18" t="s">
        <v>595</v>
      </c>
      <c r="AL1126" s="18" t="s">
        <v>1457</v>
      </c>
      <c r="AM1126" s="18"/>
      <c r="AN1126" s="18"/>
      <c r="AO1126" s="18"/>
      <c r="AP1126" s="18"/>
      <c r="AQ1126" s="18"/>
      <c r="AR1126" s="18"/>
      <c r="AS1126" s="18"/>
      <c r="AT1126" s="18"/>
      <c r="AU1126" s="18"/>
      <c r="AV1126" s="18"/>
      <c r="AW1126" s="18"/>
      <c r="AX1126" s="18"/>
      <c r="AY1126" s="18"/>
      <c r="AZ1126" s="18"/>
      <c r="BA1126" s="18"/>
      <c r="BB1126" s="18"/>
      <c r="BC1126" s="18"/>
      <c r="BD1126" s="18"/>
      <c r="BE1126" s="18"/>
      <c r="BF1126" s="18"/>
      <c r="BG1126" s="18"/>
      <c r="BH1126" s="18"/>
      <c r="BI1126" s="18"/>
      <c r="BJ1126" s="18"/>
      <c r="BK1126" s="18"/>
      <c r="BL1126" s="18"/>
      <c r="BM1126" s="18"/>
      <c r="BN1126" s="18"/>
      <c r="BO1126" s="18"/>
      <c r="BP1126" s="18"/>
      <c r="BQ1126" s="18"/>
      <c r="BR1126" s="18"/>
      <c r="BS1126" s="18"/>
      <c r="BT1126" s="18"/>
      <c r="BU1126" s="18"/>
      <c r="BV1126" s="18"/>
      <c r="BW1126" s="18"/>
      <c r="BX1126" s="18"/>
      <c r="BY1126" s="18"/>
      <c r="BZ1126" s="18"/>
      <c r="CA1126" s="18"/>
      <c r="CB1126" s="18"/>
      <c r="CC1126" s="18"/>
      <c r="CD1126" s="18"/>
      <c r="CE1126" s="18"/>
      <c r="CF1126" s="18"/>
      <c r="CG1126" s="18"/>
      <c r="CH1126" s="18"/>
      <c r="CI1126" s="18"/>
      <c r="CJ1126" s="18"/>
      <c r="CK1126" s="18"/>
      <c r="CL1126" s="18"/>
      <c r="CM1126" s="18"/>
      <c r="CN1126" s="18"/>
      <c r="CO1126" s="18"/>
      <c r="CP1126" s="18"/>
      <c r="CQ1126" s="18"/>
      <c r="CR1126" s="18"/>
      <c r="CS1126" s="18"/>
      <c r="CT1126" s="18"/>
      <c r="CU1126" s="18"/>
      <c r="CV1126" s="18"/>
      <c r="CW1126" s="18"/>
      <c r="CX1126" s="18"/>
      <c r="CY1126" s="18"/>
      <c r="CZ1126" s="18"/>
      <c r="DA1126" s="18"/>
      <c r="DB1126" s="18"/>
      <c r="DC1126" s="18"/>
      <c r="DD1126" s="18"/>
      <c r="DE1126" s="18"/>
      <c r="DF1126" s="18"/>
      <c r="DG1126" s="18"/>
      <c r="DH1126" s="18"/>
      <c r="DI1126" s="18"/>
      <c r="DJ1126" s="18"/>
      <c r="DK1126" s="18"/>
      <c r="DL1126" s="18"/>
      <c r="DM1126" s="18"/>
      <c r="DN1126" s="18"/>
      <c r="DO1126" s="18"/>
      <c r="DP1126" s="18">
        <v>1</v>
      </c>
      <c r="DQ1126" s="18">
        <v>0</v>
      </c>
      <c r="DR1126" s="18">
        <v>1</v>
      </c>
      <c r="DS1126" s="18"/>
      <c r="DT1126" s="18"/>
      <c r="DU1126" s="18"/>
      <c r="DV1126" s="18"/>
      <c r="DW1126" s="18"/>
      <c r="DX1126" s="18"/>
      <c r="DY1126" s="18"/>
      <c r="DZ1126" s="18"/>
      <c r="EA1126" s="18"/>
      <c r="EB1126" s="18"/>
      <c r="EC1126" s="18"/>
      <c r="ED1126" s="18"/>
      <c r="EE1126" s="18"/>
      <c r="EF1126" s="18"/>
      <c r="EG1126" s="18"/>
      <c r="EH1126" s="18" t="s">
        <v>1458</v>
      </c>
      <c r="EI1126" s="18" cm="1">
        <f t="array" ref="EI1126">IF(SUMPRODUCT(--(DO1126:DS1126&lt;&gt;""))=0, 0,1)</f>
        <v>1</v>
      </c>
      <c r="EJ1126" s="18" cm="1">
        <f t="array" ref="EJ1126">IF(SUMPRODUCT(--(DT1126:EG1126&lt;&gt;""))=0, 0,1)</f>
        <v>0</v>
      </c>
      <c r="EK1126" s="18" cm="1">
        <f t="array" ref="EK1126">IF(SUMPRODUCT(--(EC1126:EG1126&lt;&gt;""))=0, 0,1)</f>
        <v>0</v>
      </c>
      <c r="EL1126" s="18" cm="1">
        <f t="array" ref="EL1126">IF(SUMPRODUCT(--(EE1126:EG1126&lt;&gt;""))=0, 0,1)</f>
        <v>0</v>
      </c>
      <c r="EM1126" s="18">
        <f t="shared" si="240"/>
        <v>1</v>
      </c>
      <c r="EN1126" s="18">
        <f t="shared" si="241"/>
        <v>1</v>
      </c>
      <c r="EO1126" s="18" t="str">
        <f t="shared" si="242"/>
        <v>NA</v>
      </c>
      <c r="EP1126" s="18" t="str">
        <f t="shared" si="243"/>
        <v>NA</v>
      </c>
      <c r="EQ1126" s="18" t="str">
        <f t="shared" si="244"/>
        <v>NA</v>
      </c>
      <c r="ER1126" s="58" t="s">
        <v>2080</v>
      </c>
      <c r="ES1126" s="59">
        <v>43692</v>
      </c>
      <c r="ET1126" s="18" t="s">
        <v>1459</v>
      </c>
      <c r="EU1126" s="18" t="s">
        <v>1452</v>
      </c>
    </row>
    <row r="1127" spans="1:151" ht="15.75" customHeight="1" x14ac:dyDescent="0.2">
      <c r="A1127" s="5" t="s">
        <v>381</v>
      </c>
      <c r="B1127" s="24" t="s">
        <v>1451</v>
      </c>
      <c r="C1127" s="26">
        <v>1</v>
      </c>
      <c r="D1127" s="18" t="s">
        <v>1460</v>
      </c>
      <c r="E1127" s="18" t="s">
        <v>257</v>
      </c>
      <c r="F1127" s="18" t="s">
        <v>553</v>
      </c>
      <c r="G1127" s="18" t="s">
        <v>1479</v>
      </c>
      <c r="H1127" s="18" t="s">
        <v>1478</v>
      </c>
      <c r="I1127" s="18" t="s">
        <v>363</v>
      </c>
      <c r="J1127" s="18" t="s">
        <v>363</v>
      </c>
      <c r="K1127" s="18" t="s">
        <v>363</v>
      </c>
      <c r="L1127" s="18" t="s">
        <v>363</v>
      </c>
      <c r="M1127" s="18" t="s">
        <v>253</v>
      </c>
      <c r="N1127" s="56">
        <v>74</v>
      </c>
      <c r="O1127" s="18" t="s">
        <v>1453</v>
      </c>
      <c r="P1127" s="18" t="s">
        <v>261</v>
      </c>
      <c r="Q1127" s="18" t="s">
        <v>254</v>
      </c>
      <c r="R1127" s="24" t="s">
        <v>257</v>
      </c>
      <c r="S1127" s="24" t="s">
        <v>257</v>
      </c>
      <c r="T1127" s="26" t="s">
        <v>917</v>
      </c>
      <c r="U1127" s="26" t="s">
        <v>595</v>
      </c>
      <c r="V1127" s="26" t="s">
        <v>1455</v>
      </c>
      <c r="W1127" s="26" t="s">
        <v>1456</v>
      </c>
      <c r="X1127" s="18" t="s">
        <v>1460</v>
      </c>
      <c r="Y1127" s="18">
        <v>50</v>
      </c>
      <c r="Z1127" s="18" t="s">
        <v>599</v>
      </c>
      <c r="AA1127" s="18">
        <v>50</v>
      </c>
      <c r="AB1127" s="57" t="s">
        <v>257</v>
      </c>
      <c r="AC1127" s="18" t="s">
        <v>595</v>
      </c>
      <c r="AD1127" s="18" t="s">
        <v>595</v>
      </c>
      <c r="AE1127" s="18" t="s">
        <v>595</v>
      </c>
      <c r="AF1127" s="18" t="s">
        <v>595</v>
      </c>
      <c r="AG1127" s="18" t="s">
        <v>595</v>
      </c>
      <c r="AH1127" s="18" t="s">
        <v>595</v>
      </c>
      <c r="AI1127" s="18" t="s">
        <v>595</v>
      </c>
      <c r="AJ1127" s="18" t="s">
        <v>595</v>
      </c>
      <c r="AK1127" s="18" t="s">
        <v>595</v>
      </c>
      <c r="AL1127" s="18" t="s">
        <v>1457</v>
      </c>
      <c r="AM1127" s="18"/>
      <c r="AN1127" s="18"/>
      <c r="AO1127" s="18"/>
      <c r="AP1127" s="18"/>
      <c r="AQ1127" s="18"/>
      <c r="AR1127" s="18"/>
      <c r="AS1127" s="18"/>
      <c r="AT1127" s="18"/>
      <c r="AU1127" s="18"/>
      <c r="AV1127" s="18"/>
      <c r="AW1127" s="18"/>
      <c r="AX1127" s="18"/>
      <c r="AY1127" s="18"/>
      <c r="AZ1127" s="18"/>
      <c r="BA1127" s="18"/>
      <c r="BB1127" s="18"/>
      <c r="BC1127" s="18"/>
      <c r="BD1127" s="18"/>
      <c r="BE1127" s="18"/>
      <c r="BF1127" s="18"/>
      <c r="BG1127" s="18"/>
      <c r="BH1127" s="18"/>
      <c r="BI1127" s="18"/>
      <c r="BJ1127" s="18"/>
      <c r="BK1127" s="18"/>
      <c r="BL1127" s="18"/>
      <c r="BM1127" s="18"/>
      <c r="BN1127" s="18"/>
      <c r="BO1127" s="18"/>
      <c r="BP1127" s="18"/>
      <c r="BQ1127" s="18"/>
      <c r="BR1127" s="18"/>
      <c r="BS1127" s="18"/>
      <c r="BT1127" s="18"/>
      <c r="BU1127" s="18"/>
      <c r="BV1127" s="18"/>
      <c r="BW1127" s="18"/>
      <c r="BX1127" s="18"/>
      <c r="BY1127" s="18"/>
      <c r="BZ1127" s="18"/>
      <c r="CA1127" s="18"/>
      <c r="CB1127" s="18"/>
      <c r="CC1127" s="18"/>
      <c r="CD1127" s="18"/>
      <c r="CE1127" s="18"/>
      <c r="CF1127" s="18"/>
      <c r="CG1127" s="18"/>
      <c r="CH1127" s="18"/>
      <c r="CI1127" s="18"/>
      <c r="CJ1127" s="18"/>
      <c r="CK1127" s="18"/>
      <c r="CL1127" s="18"/>
      <c r="CM1127" s="18"/>
      <c r="CN1127" s="18"/>
      <c r="CO1127" s="18"/>
      <c r="CP1127" s="18"/>
      <c r="CQ1127" s="18"/>
      <c r="CR1127" s="18"/>
      <c r="CS1127" s="18"/>
      <c r="CT1127" s="18"/>
      <c r="CU1127" s="18"/>
      <c r="CV1127" s="18"/>
      <c r="CW1127" s="18"/>
      <c r="CX1127" s="18"/>
      <c r="CY1127" s="18"/>
      <c r="CZ1127" s="18"/>
      <c r="DA1127" s="18"/>
      <c r="DB1127" s="18"/>
      <c r="DC1127" s="18"/>
      <c r="DD1127" s="18"/>
      <c r="DE1127" s="18"/>
      <c r="DF1127" s="18"/>
      <c r="DG1127" s="18"/>
      <c r="DH1127" s="18"/>
      <c r="DI1127" s="18"/>
      <c r="DJ1127" s="18"/>
      <c r="DK1127" s="18"/>
      <c r="DL1127" s="18"/>
      <c r="DM1127" s="18"/>
      <c r="DN1127" s="18"/>
      <c r="DO1127" s="18"/>
      <c r="DP1127" s="18">
        <v>1</v>
      </c>
      <c r="DQ1127" s="18">
        <v>0</v>
      </c>
      <c r="DR1127" s="18">
        <v>0</v>
      </c>
      <c r="DS1127" s="18"/>
      <c r="DT1127" s="18"/>
      <c r="DU1127" s="18"/>
      <c r="DV1127" s="18"/>
      <c r="DW1127" s="18"/>
      <c r="DX1127" s="18"/>
      <c r="DY1127" s="18"/>
      <c r="DZ1127" s="18"/>
      <c r="EA1127" s="18"/>
      <c r="EB1127" s="18"/>
      <c r="EC1127" s="18"/>
      <c r="ED1127" s="18"/>
      <c r="EE1127" s="18"/>
      <c r="EF1127" s="18"/>
      <c r="EG1127" s="18"/>
      <c r="EH1127" s="18" t="s">
        <v>1458</v>
      </c>
      <c r="EI1127" s="18" cm="1">
        <f t="array" ref="EI1127">IF(SUMPRODUCT(--(DO1127:DS1127&lt;&gt;""))=0, 0,1)</f>
        <v>1</v>
      </c>
      <c r="EJ1127" s="18" cm="1">
        <f t="array" ref="EJ1127">IF(SUMPRODUCT(--(DT1127:EG1127&lt;&gt;""))=0, 0,1)</f>
        <v>0</v>
      </c>
      <c r="EK1127" s="18" cm="1">
        <f t="array" ref="EK1127">IF(SUMPRODUCT(--(EC1127:EG1127&lt;&gt;""))=0, 0,1)</f>
        <v>0</v>
      </c>
      <c r="EL1127" s="18" cm="1">
        <f t="array" ref="EL1127">IF(SUMPRODUCT(--(EE1127:EG1127&lt;&gt;""))=0, 0,1)</f>
        <v>0</v>
      </c>
      <c r="EM1127" s="18">
        <f t="shared" si="240"/>
        <v>1</v>
      </c>
      <c r="EN1127" s="18">
        <f t="shared" si="241"/>
        <v>1</v>
      </c>
      <c r="EO1127" s="18" t="str">
        <f t="shared" si="242"/>
        <v>NA</v>
      </c>
      <c r="EP1127" s="18" t="str">
        <f t="shared" si="243"/>
        <v>NA</v>
      </c>
      <c r="EQ1127" s="18" t="str">
        <f t="shared" si="244"/>
        <v>NA</v>
      </c>
      <c r="ER1127" s="58" t="s">
        <v>2080</v>
      </c>
      <c r="ES1127" s="59">
        <v>43692</v>
      </c>
      <c r="ET1127" s="18" t="s">
        <v>1459</v>
      </c>
      <c r="EU1127" s="18" t="s">
        <v>1452</v>
      </c>
    </row>
    <row r="1128" spans="1:151" ht="15.75" customHeight="1" x14ac:dyDescent="0.2">
      <c r="A1128" s="5" t="s">
        <v>381</v>
      </c>
      <c r="B1128" s="24" t="s">
        <v>1451</v>
      </c>
      <c r="C1128" s="26">
        <v>1</v>
      </c>
      <c r="D1128" s="18" t="s">
        <v>1461</v>
      </c>
      <c r="E1128" s="18" t="s">
        <v>257</v>
      </c>
      <c r="F1128" s="18" t="s">
        <v>553</v>
      </c>
      <c r="G1128" s="18" t="s">
        <v>1479</v>
      </c>
      <c r="H1128" s="18" t="s">
        <v>1478</v>
      </c>
      <c r="I1128" s="18" t="s">
        <v>363</v>
      </c>
      <c r="J1128" s="18" t="s">
        <v>363</v>
      </c>
      <c r="K1128" s="18" t="s">
        <v>363</v>
      </c>
      <c r="L1128" s="18" t="s">
        <v>363</v>
      </c>
      <c r="M1128" s="18" t="s">
        <v>253</v>
      </c>
      <c r="N1128" s="56">
        <v>74</v>
      </c>
      <c r="O1128" s="18" t="s">
        <v>1453</v>
      </c>
      <c r="P1128" s="18" t="s">
        <v>261</v>
      </c>
      <c r="Q1128" s="18" t="s">
        <v>254</v>
      </c>
      <c r="R1128" s="24" t="s">
        <v>257</v>
      </c>
      <c r="S1128" s="24" t="s">
        <v>257</v>
      </c>
      <c r="T1128" s="26" t="s">
        <v>917</v>
      </c>
      <c r="U1128" s="26" t="s">
        <v>595</v>
      </c>
      <c r="V1128" s="26" t="s">
        <v>1455</v>
      </c>
      <c r="W1128" s="26" t="s">
        <v>1456</v>
      </c>
      <c r="X1128" s="18" t="s">
        <v>1461</v>
      </c>
      <c r="Y1128" s="18">
        <v>50</v>
      </c>
      <c r="Z1128" s="18" t="s">
        <v>599</v>
      </c>
      <c r="AA1128" s="18">
        <v>50</v>
      </c>
      <c r="AB1128" s="57" t="s">
        <v>257</v>
      </c>
      <c r="AC1128" s="18" t="s">
        <v>595</v>
      </c>
      <c r="AD1128" s="18" t="s">
        <v>595</v>
      </c>
      <c r="AE1128" s="18" t="s">
        <v>595</v>
      </c>
      <c r="AF1128" s="18" t="s">
        <v>595</v>
      </c>
      <c r="AG1128" s="18" t="s">
        <v>595</v>
      </c>
      <c r="AH1128" s="18" t="s">
        <v>595</v>
      </c>
      <c r="AI1128" s="18" t="s">
        <v>595</v>
      </c>
      <c r="AJ1128" s="18" t="s">
        <v>595</v>
      </c>
      <c r="AK1128" s="18" t="s">
        <v>595</v>
      </c>
      <c r="AL1128" s="18" t="s">
        <v>1457</v>
      </c>
      <c r="AM1128" s="18"/>
      <c r="AN1128" s="18"/>
      <c r="AO1128" s="18"/>
      <c r="AP1128" s="18"/>
      <c r="AQ1128" s="18"/>
      <c r="AR1128" s="18"/>
      <c r="AS1128" s="18"/>
      <c r="AT1128" s="18"/>
      <c r="AU1128" s="18"/>
      <c r="AV1128" s="18"/>
      <c r="AW1128" s="18"/>
      <c r="AX1128" s="18"/>
      <c r="AY1128" s="18"/>
      <c r="AZ1128" s="18"/>
      <c r="BA1128" s="18"/>
      <c r="BB1128" s="18"/>
      <c r="BC1128" s="18"/>
      <c r="BD1128" s="18"/>
      <c r="BE1128" s="18"/>
      <c r="BF1128" s="18"/>
      <c r="BG1128" s="18"/>
      <c r="BH1128" s="18"/>
      <c r="BI1128" s="18"/>
      <c r="BJ1128" s="18"/>
      <c r="BK1128" s="18"/>
      <c r="BL1128" s="18"/>
      <c r="BM1128" s="18"/>
      <c r="BN1128" s="18"/>
      <c r="BO1128" s="18"/>
      <c r="BP1128" s="18"/>
      <c r="BQ1128" s="18"/>
      <c r="BR1128" s="18"/>
      <c r="BS1128" s="18"/>
      <c r="BT1128" s="18"/>
      <c r="BU1128" s="18"/>
      <c r="BV1128" s="18"/>
      <c r="BW1128" s="18"/>
      <c r="BX1128" s="18"/>
      <c r="BY1128" s="18"/>
      <c r="BZ1128" s="18"/>
      <c r="CA1128" s="18"/>
      <c r="CB1128" s="18"/>
      <c r="CC1128" s="18"/>
      <c r="CD1128" s="18"/>
      <c r="CE1128" s="18"/>
      <c r="CF1128" s="18"/>
      <c r="CG1128" s="18"/>
      <c r="CH1128" s="18"/>
      <c r="CI1128" s="18"/>
      <c r="CJ1128" s="18"/>
      <c r="CK1128" s="18"/>
      <c r="CL1128" s="18"/>
      <c r="CM1128" s="18"/>
      <c r="CN1128" s="18"/>
      <c r="CO1128" s="18"/>
      <c r="CP1128" s="18"/>
      <c r="CQ1128" s="18"/>
      <c r="CR1128" s="18"/>
      <c r="CS1128" s="18"/>
      <c r="CT1128" s="18"/>
      <c r="CU1128" s="18"/>
      <c r="CV1128" s="18"/>
      <c r="CW1128" s="18"/>
      <c r="CX1128" s="18"/>
      <c r="CY1128" s="18"/>
      <c r="CZ1128" s="18"/>
      <c r="DA1128" s="18"/>
      <c r="DB1128" s="18"/>
      <c r="DC1128" s="18"/>
      <c r="DD1128" s="18"/>
      <c r="DE1128" s="18"/>
      <c r="DF1128" s="18"/>
      <c r="DG1128" s="18"/>
      <c r="DH1128" s="18"/>
      <c r="DI1128" s="18"/>
      <c r="DJ1128" s="18"/>
      <c r="DK1128" s="18"/>
      <c r="DL1128" s="18"/>
      <c r="DM1128" s="18"/>
      <c r="DN1128" s="18"/>
      <c r="DO1128" s="18"/>
      <c r="DP1128" s="18">
        <v>1</v>
      </c>
      <c r="DQ1128" s="18">
        <v>0</v>
      </c>
      <c r="DR1128" s="18">
        <v>0</v>
      </c>
      <c r="DS1128" s="18"/>
      <c r="DT1128" s="18"/>
      <c r="DU1128" s="18"/>
      <c r="DV1128" s="18"/>
      <c r="DW1128" s="18"/>
      <c r="DX1128" s="18"/>
      <c r="DY1128" s="18"/>
      <c r="DZ1128" s="18"/>
      <c r="EA1128" s="18"/>
      <c r="EB1128" s="18"/>
      <c r="EC1128" s="18"/>
      <c r="ED1128" s="18"/>
      <c r="EE1128" s="18"/>
      <c r="EF1128" s="18"/>
      <c r="EG1128" s="18"/>
      <c r="EH1128" s="18" t="s">
        <v>1458</v>
      </c>
      <c r="EI1128" s="18" cm="1">
        <f t="array" ref="EI1128">IF(SUMPRODUCT(--(DO1128:DS1128&lt;&gt;""))=0, 0,1)</f>
        <v>1</v>
      </c>
      <c r="EJ1128" s="18" cm="1">
        <f t="array" ref="EJ1128">IF(SUMPRODUCT(--(DT1128:EG1128&lt;&gt;""))=0, 0,1)</f>
        <v>0</v>
      </c>
      <c r="EK1128" s="18" cm="1">
        <f t="array" ref="EK1128">IF(SUMPRODUCT(--(EC1128:EG1128&lt;&gt;""))=0, 0,1)</f>
        <v>0</v>
      </c>
      <c r="EL1128" s="18" cm="1">
        <f t="array" ref="EL1128">IF(SUMPRODUCT(--(EE1128:EG1128&lt;&gt;""))=0, 0,1)</f>
        <v>0</v>
      </c>
      <c r="EM1128" s="18">
        <f t="shared" si="240"/>
        <v>1</v>
      </c>
      <c r="EN1128" s="18">
        <f t="shared" si="241"/>
        <v>1</v>
      </c>
      <c r="EO1128" s="18" t="str">
        <f t="shared" si="242"/>
        <v>NA</v>
      </c>
      <c r="EP1128" s="18" t="str">
        <f t="shared" si="243"/>
        <v>NA</v>
      </c>
      <c r="EQ1128" s="18" t="str">
        <f t="shared" si="244"/>
        <v>NA</v>
      </c>
      <c r="ER1128" s="58" t="s">
        <v>2080</v>
      </c>
      <c r="ES1128" s="59">
        <v>43692</v>
      </c>
      <c r="ET1128" s="18" t="s">
        <v>1459</v>
      </c>
      <c r="EU1128" s="18" t="s">
        <v>1452</v>
      </c>
    </row>
    <row r="1129" spans="1:151" ht="15.75" customHeight="1" x14ac:dyDescent="0.2">
      <c r="A1129" s="5" t="s">
        <v>381</v>
      </c>
      <c r="B1129" s="24" t="s">
        <v>1451</v>
      </c>
      <c r="C1129" s="26">
        <v>1</v>
      </c>
      <c r="D1129" s="18" t="s">
        <v>1462</v>
      </c>
      <c r="E1129" s="18" t="s">
        <v>257</v>
      </c>
      <c r="F1129" s="18" t="s">
        <v>553</v>
      </c>
      <c r="G1129" s="18" t="s">
        <v>1479</v>
      </c>
      <c r="H1129" s="18" t="s">
        <v>1478</v>
      </c>
      <c r="I1129" s="18" t="s">
        <v>363</v>
      </c>
      <c r="J1129" s="18" t="s">
        <v>363</v>
      </c>
      <c r="K1129" s="18" t="s">
        <v>363</v>
      </c>
      <c r="L1129" s="18" t="s">
        <v>363</v>
      </c>
      <c r="M1129" s="18" t="s">
        <v>253</v>
      </c>
      <c r="N1129" s="56">
        <v>74</v>
      </c>
      <c r="O1129" s="18" t="s">
        <v>1453</v>
      </c>
      <c r="P1129" s="18" t="s">
        <v>261</v>
      </c>
      <c r="Q1129" s="18" t="s">
        <v>254</v>
      </c>
      <c r="R1129" s="24" t="s">
        <v>257</v>
      </c>
      <c r="S1129" s="24" t="s">
        <v>257</v>
      </c>
      <c r="T1129" s="26" t="s">
        <v>917</v>
      </c>
      <c r="U1129" s="26" t="s">
        <v>595</v>
      </c>
      <c r="V1129" s="26" t="s">
        <v>1455</v>
      </c>
      <c r="W1129" s="26" t="s">
        <v>1456</v>
      </c>
      <c r="X1129" s="18" t="s">
        <v>1462</v>
      </c>
      <c r="Y1129" s="18">
        <v>50</v>
      </c>
      <c r="Z1129" s="18" t="s">
        <v>599</v>
      </c>
      <c r="AA1129" s="18">
        <v>50</v>
      </c>
      <c r="AB1129" s="57" t="s">
        <v>257</v>
      </c>
      <c r="AC1129" s="18" t="s">
        <v>595</v>
      </c>
      <c r="AD1129" s="18" t="s">
        <v>595</v>
      </c>
      <c r="AE1129" s="18" t="s">
        <v>595</v>
      </c>
      <c r="AF1129" s="18" t="s">
        <v>595</v>
      </c>
      <c r="AG1129" s="18" t="s">
        <v>595</v>
      </c>
      <c r="AH1129" s="18" t="s">
        <v>595</v>
      </c>
      <c r="AI1129" s="18" t="s">
        <v>595</v>
      </c>
      <c r="AJ1129" s="18" t="s">
        <v>595</v>
      </c>
      <c r="AK1129" s="18" t="s">
        <v>595</v>
      </c>
      <c r="AL1129" s="18" t="s">
        <v>1457</v>
      </c>
      <c r="AM1129" s="18"/>
      <c r="AN1129" s="18"/>
      <c r="AO1129" s="18"/>
      <c r="AP1129" s="18"/>
      <c r="AQ1129" s="18"/>
      <c r="AR1129" s="18"/>
      <c r="AS1129" s="18"/>
      <c r="AT1129" s="18"/>
      <c r="AU1129" s="18"/>
      <c r="AV1129" s="18"/>
      <c r="AW1129" s="18"/>
      <c r="AX1129" s="18"/>
      <c r="AY1129" s="18"/>
      <c r="AZ1129" s="18"/>
      <c r="BA1129" s="18"/>
      <c r="BB1129" s="18"/>
      <c r="BC1129" s="18"/>
      <c r="BD1129" s="18"/>
      <c r="BE1129" s="18"/>
      <c r="BF1129" s="18"/>
      <c r="BG1129" s="18"/>
      <c r="BH1129" s="18"/>
      <c r="BI1129" s="18"/>
      <c r="BJ1129" s="18"/>
      <c r="BK1129" s="18"/>
      <c r="BL1129" s="18"/>
      <c r="BM1129" s="18"/>
      <c r="BN1129" s="18"/>
      <c r="BO1129" s="18"/>
      <c r="BP1129" s="18"/>
      <c r="BQ1129" s="18"/>
      <c r="BR1129" s="18"/>
      <c r="BS1129" s="18"/>
      <c r="BT1129" s="18"/>
      <c r="BU1129" s="18"/>
      <c r="BV1129" s="18"/>
      <c r="BW1129" s="18"/>
      <c r="BX1129" s="18"/>
      <c r="BY1129" s="18"/>
      <c r="BZ1129" s="18"/>
      <c r="CA1129" s="18"/>
      <c r="CB1129" s="18"/>
      <c r="CC1129" s="18"/>
      <c r="CD1129" s="18"/>
      <c r="CE1129" s="18"/>
      <c r="CF1129" s="18"/>
      <c r="CG1129" s="18"/>
      <c r="CH1129" s="18"/>
      <c r="CI1129" s="18"/>
      <c r="CJ1129" s="18"/>
      <c r="CK1129" s="18"/>
      <c r="CL1129" s="18"/>
      <c r="CM1129" s="18"/>
      <c r="CN1129" s="18"/>
      <c r="CO1129" s="18"/>
      <c r="CP1129" s="18"/>
      <c r="CQ1129" s="18"/>
      <c r="CR1129" s="18"/>
      <c r="CS1129" s="18"/>
      <c r="CT1129" s="18"/>
      <c r="CU1129" s="18"/>
      <c r="CV1129" s="18"/>
      <c r="CW1129" s="18"/>
      <c r="CX1129" s="18"/>
      <c r="CY1129" s="18"/>
      <c r="CZ1129" s="18"/>
      <c r="DA1129" s="18"/>
      <c r="DB1129" s="18"/>
      <c r="DC1129" s="18"/>
      <c r="DD1129" s="18"/>
      <c r="DE1129" s="18"/>
      <c r="DF1129" s="18"/>
      <c r="DG1129" s="18"/>
      <c r="DH1129" s="18"/>
      <c r="DI1129" s="18"/>
      <c r="DJ1129" s="18"/>
      <c r="DK1129" s="18"/>
      <c r="DL1129" s="18"/>
      <c r="DM1129" s="18"/>
      <c r="DN1129" s="18"/>
      <c r="DO1129" s="18"/>
      <c r="DP1129" s="18">
        <v>1</v>
      </c>
      <c r="DQ1129" s="18">
        <v>0</v>
      </c>
      <c r="DR1129" s="18">
        <v>0</v>
      </c>
      <c r="DS1129" s="18"/>
      <c r="DT1129" s="18"/>
      <c r="DU1129" s="18"/>
      <c r="DV1129" s="18"/>
      <c r="DW1129" s="18"/>
      <c r="DX1129" s="18"/>
      <c r="DY1129" s="18"/>
      <c r="DZ1129" s="18"/>
      <c r="EA1129" s="18"/>
      <c r="EB1129" s="18"/>
      <c r="EC1129" s="18"/>
      <c r="ED1129" s="18"/>
      <c r="EE1129" s="18"/>
      <c r="EF1129" s="18"/>
      <c r="EG1129" s="18"/>
      <c r="EH1129" s="18" t="s">
        <v>1458</v>
      </c>
      <c r="EI1129" s="18" cm="1">
        <f t="array" ref="EI1129">IF(SUMPRODUCT(--(DO1129:DS1129&lt;&gt;""))=0, 0,1)</f>
        <v>1</v>
      </c>
      <c r="EJ1129" s="18" cm="1">
        <f t="array" ref="EJ1129">IF(SUMPRODUCT(--(DT1129:EG1129&lt;&gt;""))=0, 0,1)</f>
        <v>0</v>
      </c>
      <c r="EK1129" s="18" cm="1">
        <f t="array" ref="EK1129">IF(SUMPRODUCT(--(EC1129:EG1129&lt;&gt;""))=0, 0,1)</f>
        <v>0</v>
      </c>
      <c r="EL1129" s="18" cm="1">
        <f t="array" ref="EL1129">IF(SUMPRODUCT(--(EE1129:EG1129&lt;&gt;""))=0, 0,1)</f>
        <v>0</v>
      </c>
      <c r="EM1129" s="18">
        <f t="shared" si="240"/>
        <v>1</v>
      </c>
      <c r="EN1129" s="18">
        <f t="shared" si="241"/>
        <v>1</v>
      </c>
      <c r="EO1129" s="18" t="str">
        <f t="shared" si="242"/>
        <v>NA</v>
      </c>
      <c r="EP1129" s="18" t="str">
        <f t="shared" si="243"/>
        <v>NA</v>
      </c>
      <c r="EQ1129" s="18" t="str">
        <f t="shared" si="244"/>
        <v>NA</v>
      </c>
      <c r="ER1129" s="58" t="s">
        <v>2080</v>
      </c>
      <c r="ES1129" s="59">
        <v>43692</v>
      </c>
      <c r="ET1129" s="18" t="s">
        <v>1459</v>
      </c>
      <c r="EU1129" s="18" t="s">
        <v>1452</v>
      </c>
    </row>
    <row r="1130" spans="1:151" ht="15.75" customHeight="1" x14ac:dyDescent="0.2">
      <c r="A1130" s="5" t="s">
        <v>381</v>
      </c>
      <c r="B1130" s="24" t="s">
        <v>1451</v>
      </c>
      <c r="C1130" s="26">
        <v>1</v>
      </c>
      <c r="D1130" s="18" t="s">
        <v>1454</v>
      </c>
      <c r="E1130" s="18" t="s">
        <v>257</v>
      </c>
      <c r="F1130" s="18" t="s">
        <v>553</v>
      </c>
      <c r="G1130" s="18" t="s">
        <v>1480</v>
      </c>
      <c r="H1130" s="18" t="s">
        <v>1481</v>
      </c>
      <c r="I1130" s="18" t="s">
        <v>363</v>
      </c>
      <c r="J1130" s="18" t="s">
        <v>363</v>
      </c>
      <c r="K1130" s="18" t="s">
        <v>363</v>
      </c>
      <c r="L1130" s="18" t="s">
        <v>363</v>
      </c>
      <c r="M1130" s="18" t="s">
        <v>253</v>
      </c>
      <c r="N1130" s="56">
        <v>74</v>
      </c>
      <c r="O1130" s="18" t="s">
        <v>1453</v>
      </c>
      <c r="P1130" s="18" t="s">
        <v>261</v>
      </c>
      <c r="Q1130" s="18" t="s">
        <v>254</v>
      </c>
      <c r="R1130" s="24" t="s">
        <v>257</v>
      </c>
      <c r="S1130" s="24" t="s">
        <v>257</v>
      </c>
      <c r="T1130" s="26" t="s">
        <v>917</v>
      </c>
      <c r="U1130" s="26" t="s">
        <v>595</v>
      </c>
      <c r="V1130" s="26" t="s">
        <v>1455</v>
      </c>
      <c r="W1130" s="26" t="s">
        <v>1456</v>
      </c>
      <c r="X1130" s="18" t="s">
        <v>1454</v>
      </c>
      <c r="Y1130" s="18">
        <v>50</v>
      </c>
      <c r="Z1130" s="18" t="s">
        <v>599</v>
      </c>
      <c r="AA1130" s="18">
        <v>50</v>
      </c>
      <c r="AB1130" s="57" t="s">
        <v>257</v>
      </c>
      <c r="AC1130" s="18" t="s">
        <v>595</v>
      </c>
      <c r="AD1130" s="18" t="s">
        <v>595</v>
      </c>
      <c r="AE1130" s="18" t="s">
        <v>595</v>
      </c>
      <c r="AF1130" s="18" t="s">
        <v>595</v>
      </c>
      <c r="AG1130" s="18" t="s">
        <v>595</v>
      </c>
      <c r="AH1130" s="18" t="s">
        <v>595</v>
      </c>
      <c r="AI1130" s="18" t="s">
        <v>595</v>
      </c>
      <c r="AJ1130" s="18" t="s">
        <v>595</v>
      </c>
      <c r="AK1130" s="18" t="s">
        <v>595</v>
      </c>
      <c r="AL1130" s="18" t="s">
        <v>1457</v>
      </c>
      <c r="AM1130" s="18"/>
      <c r="AN1130" s="18"/>
      <c r="AO1130" s="18"/>
      <c r="AP1130" s="18"/>
      <c r="AQ1130" s="18"/>
      <c r="AR1130" s="18"/>
      <c r="AS1130" s="18"/>
      <c r="AT1130" s="18"/>
      <c r="AU1130" s="18"/>
      <c r="AV1130" s="18"/>
      <c r="AW1130" s="18"/>
      <c r="AX1130" s="18"/>
      <c r="AY1130" s="18"/>
      <c r="AZ1130" s="18"/>
      <c r="BA1130" s="18"/>
      <c r="BB1130" s="18"/>
      <c r="BC1130" s="18"/>
      <c r="BD1130" s="18"/>
      <c r="BE1130" s="18"/>
      <c r="BF1130" s="18"/>
      <c r="BG1130" s="18"/>
      <c r="BH1130" s="18"/>
      <c r="BI1130" s="18"/>
      <c r="BJ1130" s="18"/>
      <c r="BK1130" s="18"/>
      <c r="BL1130" s="18"/>
      <c r="BM1130" s="18"/>
      <c r="BN1130" s="18"/>
      <c r="BO1130" s="18"/>
      <c r="BP1130" s="18"/>
      <c r="BQ1130" s="18"/>
      <c r="BR1130" s="18"/>
      <c r="BS1130" s="18"/>
      <c r="BT1130" s="18"/>
      <c r="BU1130" s="18"/>
      <c r="BV1130" s="18"/>
      <c r="BW1130" s="18"/>
      <c r="BX1130" s="18"/>
      <c r="BY1130" s="18"/>
      <c r="BZ1130" s="18"/>
      <c r="CA1130" s="18"/>
      <c r="CB1130" s="18"/>
      <c r="CC1130" s="18"/>
      <c r="CD1130" s="18"/>
      <c r="CE1130" s="18"/>
      <c r="CF1130" s="18"/>
      <c r="CG1130" s="18"/>
      <c r="CH1130" s="18"/>
      <c r="CI1130" s="18"/>
      <c r="CJ1130" s="18"/>
      <c r="CK1130" s="18"/>
      <c r="CL1130" s="18"/>
      <c r="CM1130" s="18"/>
      <c r="CN1130" s="18"/>
      <c r="CO1130" s="18"/>
      <c r="CP1130" s="18"/>
      <c r="CQ1130" s="18"/>
      <c r="CR1130" s="18"/>
      <c r="CS1130" s="18"/>
      <c r="CT1130" s="18"/>
      <c r="CU1130" s="18"/>
      <c r="CV1130" s="18"/>
      <c r="CW1130" s="18"/>
      <c r="CX1130" s="18"/>
      <c r="CY1130" s="18"/>
      <c r="CZ1130" s="18"/>
      <c r="DA1130" s="18"/>
      <c r="DB1130" s="18"/>
      <c r="DC1130" s="18"/>
      <c r="DD1130" s="18"/>
      <c r="DE1130" s="18"/>
      <c r="DF1130" s="18"/>
      <c r="DG1130" s="18"/>
      <c r="DH1130" s="18"/>
      <c r="DI1130" s="18"/>
      <c r="DJ1130" s="18"/>
      <c r="DK1130" s="18"/>
      <c r="DL1130" s="18"/>
      <c r="DM1130" s="18"/>
      <c r="DN1130" s="18"/>
      <c r="DO1130" s="18"/>
      <c r="DP1130" s="18">
        <v>1</v>
      </c>
      <c r="DQ1130" s="18">
        <v>0</v>
      </c>
      <c r="DR1130" s="18">
        <v>1</v>
      </c>
      <c r="DS1130" s="18"/>
      <c r="DT1130" s="18"/>
      <c r="DU1130" s="18"/>
      <c r="DV1130" s="18"/>
      <c r="DW1130" s="18"/>
      <c r="DX1130" s="18"/>
      <c r="DY1130" s="18"/>
      <c r="DZ1130" s="18"/>
      <c r="EA1130" s="18"/>
      <c r="EB1130" s="18"/>
      <c r="EC1130" s="18"/>
      <c r="ED1130" s="18"/>
      <c r="EE1130" s="18"/>
      <c r="EF1130" s="18"/>
      <c r="EG1130" s="18"/>
      <c r="EH1130" s="18" t="s">
        <v>1458</v>
      </c>
      <c r="EI1130" s="18" cm="1">
        <f t="array" ref="EI1130">IF(SUMPRODUCT(--(DO1130:DS1130&lt;&gt;""))=0, 0,1)</f>
        <v>1</v>
      </c>
      <c r="EJ1130" s="18" cm="1">
        <f t="array" ref="EJ1130">IF(SUMPRODUCT(--(DT1130:EG1130&lt;&gt;""))=0, 0,1)</f>
        <v>0</v>
      </c>
      <c r="EK1130" s="18" cm="1">
        <f t="array" ref="EK1130">IF(SUMPRODUCT(--(EC1130:EG1130&lt;&gt;""))=0, 0,1)</f>
        <v>0</v>
      </c>
      <c r="EL1130" s="18" cm="1">
        <f t="array" ref="EL1130">IF(SUMPRODUCT(--(EE1130:EG1130&lt;&gt;""))=0, 0,1)</f>
        <v>0</v>
      </c>
      <c r="EM1130" s="18">
        <f t="shared" si="240"/>
        <v>1</v>
      </c>
      <c r="EN1130" s="18">
        <f t="shared" si="241"/>
        <v>1</v>
      </c>
      <c r="EO1130" s="18" t="str">
        <f t="shared" si="242"/>
        <v>NA</v>
      </c>
      <c r="EP1130" s="18" t="str">
        <f t="shared" si="243"/>
        <v>NA</v>
      </c>
      <c r="EQ1130" s="18" t="str">
        <f t="shared" si="244"/>
        <v>NA</v>
      </c>
      <c r="ER1130" s="58" t="s">
        <v>2080</v>
      </c>
      <c r="ES1130" s="59">
        <v>43692</v>
      </c>
      <c r="ET1130" s="18" t="s">
        <v>1459</v>
      </c>
      <c r="EU1130" s="18" t="s">
        <v>1452</v>
      </c>
    </row>
    <row r="1131" spans="1:151" ht="15.75" customHeight="1" x14ac:dyDescent="0.2">
      <c r="A1131" s="5" t="s">
        <v>381</v>
      </c>
      <c r="B1131" s="24" t="s">
        <v>1451</v>
      </c>
      <c r="C1131" s="26">
        <v>1</v>
      </c>
      <c r="D1131" s="18" t="s">
        <v>1460</v>
      </c>
      <c r="E1131" s="18" t="s">
        <v>257</v>
      </c>
      <c r="F1131" s="18" t="s">
        <v>553</v>
      </c>
      <c r="G1131" s="18" t="s">
        <v>1480</v>
      </c>
      <c r="H1131" s="18" t="s">
        <v>1481</v>
      </c>
      <c r="I1131" s="18" t="s">
        <v>363</v>
      </c>
      <c r="J1131" s="18" t="s">
        <v>363</v>
      </c>
      <c r="K1131" s="18" t="s">
        <v>363</v>
      </c>
      <c r="L1131" s="18" t="s">
        <v>363</v>
      </c>
      <c r="M1131" s="18" t="s">
        <v>253</v>
      </c>
      <c r="N1131" s="56">
        <v>74</v>
      </c>
      <c r="O1131" s="18" t="s">
        <v>1453</v>
      </c>
      <c r="P1131" s="18" t="s">
        <v>261</v>
      </c>
      <c r="Q1131" s="18" t="s">
        <v>254</v>
      </c>
      <c r="R1131" s="24" t="s">
        <v>257</v>
      </c>
      <c r="S1131" s="24" t="s">
        <v>257</v>
      </c>
      <c r="T1131" s="26" t="s">
        <v>917</v>
      </c>
      <c r="U1131" s="26" t="s">
        <v>595</v>
      </c>
      <c r="V1131" s="26" t="s">
        <v>1455</v>
      </c>
      <c r="W1131" s="26" t="s">
        <v>1456</v>
      </c>
      <c r="X1131" s="18" t="s">
        <v>1460</v>
      </c>
      <c r="Y1131" s="18">
        <v>50</v>
      </c>
      <c r="Z1131" s="18" t="s">
        <v>599</v>
      </c>
      <c r="AA1131" s="18">
        <v>50</v>
      </c>
      <c r="AB1131" s="57" t="s">
        <v>257</v>
      </c>
      <c r="AC1131" s="18" t="s">
        <v>595</v>
      </c>
      <c r="AD1131" s="18" t="s">
        <v>595</v>
      </c>
      <c r="AE1131" s="18" t="s">
        <v>595</v>
      </c>
      <c r="AF1131" s="18" t="s">
        <v>595</v>
      </c>
      <c r="AG1131" s="18" t="s">
        <v>595</v>
      </c>
      <c r="AH1131" s="18" t="s">
        <v>595</v>
      </c>
      <c r="AI1131" s="18" t="s">
        <v>595</v>
      </c>
      <c r="AJ1131" s="18" t="s">
        <v>595</v>
      </c>
      <c r="AK1131" s="18" t="s">
        <v>595</v>
      </c>
      <c r="AL1131" s="18" t="s">
        <v>1457</v>
      </c>
      <c r="AM1131" s="18"/>
      <c r="AN1131" s="18"/>
      <c r="AO1131" s="18"/>
      <c r="AP1131" s="18"/>
      <c r="AQ1131" s="18"/>
      <c r="AR1131" s="18"/>
      <c r="AS1131" s="18"/>
      <c r="AT1131" s="18"/>
      <c r="AU1131" s="18"/>
      <c r="AV1131" s="18"/>
      <c r="AW1131" s="18"/>
      <c r="AX1131" s="18"/>
      <c r="AY1131" s="18"/>
      <c r="AZ1131" s="18"/>
      <c r="BA1131" s="18"/>
      <c r="BB1131" s="18"/>
      <c r="BC1131" s="18"/>
      <c r="BD1131" s="18"/>
      <c r="BE1131" s="18"/>
      <c r="BF1131" s="18"/>
      <c r="BG1131" s="18"/>
      <c r="BH1131" s="18"/>
      <c r="BI1131" s="18"/>
      <c r="BJ1131" s="18"/>
      <c r="BK1131" s="18"/>
      <c r="BL1131" s="18"/>
      <c r="BM1131" s="18"/>
      <c r="BN1131" s="18"/>
      <c r="BO1131" s="18"/>
      <c r="BP1131" s="18"/>
      <c r="BQ1131" s="18"/>
      <c r="BR1131" s="18"/>
      <c r="BS1131" s="18"/>
      <c r="BT1131" s="18"/>
      <c r="BU1131" s="18"/>
      <c r="BV1131" s="18"/>
      <c r="BW1131" s="18"/>
      <c r="BX1131" s="18"/>
      <c r="BY1131" s="18"/>
      <c r="BZ1131" s="18"/>
      <c r="CA1131" s="18"/>
      <c r="CB1131" s="18"/>
      <c r="CC1131" s="18"/>
      <c r="CD1131" s="18"/>
      <c r="CE1131" s="18"/>
      <c r="CF1131" s="18"/>
      <c r="CG1131" s="18"/>
      <c r="CH1131" s="18"/>
      <c r="CI1131" s="18"/>
      <c r="CJ1131" s="18"/>
      <c r="CK1131" s="18"/>
      <c r="CL1131" s="18"/>
      <c r="CM1131" s="18"/>
      <c r="CN1131" s="18"/>
      <c r="CO1131" s="18"/>
      <c r="CP1131" s="18"/>
      <c r="CQ1131" s="18"/>
      <c r="CR1131" s="18"/>
      <c r="CS1131" s="18"/>
      <c r="CT1131" s="18"/>
      <c r="CU1131" s="18"/>
      <c r="CV1131" s="18"/>
      <c r="CW1131" s="18"/>
      <c r="CX1131" s="18"/>
      <c r="CY1131" s="18"/>
      <c r="CZ1131" s="18"/>
      <c r="DA1131" s="18"/>
      <c r="DB1131" s="18"/>
      <c r="DC1131" s="18"/>
      <c r="DD1131" s="18"/>
      <c r="DE1131" s="18"/>
      <c r="DF1131" s="18"/>
      <c r="DG1131" s="18"/>
      <c r="DH1131" s="18"/>
      <c r="DI1131" s="18"/>
      <c r="DJ1131" s="18"/>
      <c r="DK1131" s="18"/>
      <c r="DL1131" s="18"/>
      <c r="DM1131" s="18"/>
      <c r="DN1131" s="18"/>
      <c r="DO1131" s="18"/>
      <c r="DP1131" s="18">
        <v>1</v>
      </c>
      <c r="DQ1131" s="18">
        <v>0</v>
      </c>
      <c r="DR1131" s="18">
        <v>1</v>
      </c>
      <c r="DS1131" s="18"/>
      <c r="DT1131" s="18"/>
      <c r="DU1131" s="18"/>
      <c r="DV1131" s="18"/>
      <c r="DW1131" s="18"/>
      <c r="DX1131" s="18"/>
      <c r="DY1131" s="18"/>
      <c r="DZ1131" s="18"/>
      <c r="EA1131" s="18"/>
      <c r="EB1131" s="18"/>
      <c r="EC1131" s="18"/>
      <c r="ED1131" s="18"/>
      <c r="EE1131" s="18"/>
      <c r="EF1131" s="18"/>
      <c r="EG1131" s="18"/>
      <c r="EH1131" s="18" t="s">
        <v>1458</v>
      </c>
      <c r="EI1131" s="18" cm="1">
        <f t="array" ref="EI1131">IF(SUMPRODUCT(--(DO1131:DS1131&lt;&gt;""))=0, 0,1)</f>
        <v>1</v>
      </c>
      <c r="EJ1131" s="18" cm="1">
        <f t="array" ref="EJ1131">IF(SUMPRODUCT(--(DT1131:EG1131&lt;&gt;""))=0, 0,1)</f>
        <v>0</v>
      </c>
      <c r="EK1131" s="18" cm="1">
        <f t="array" ref="EK1131">IF(SUMPRODUCT(--(EC1131:EG1131&lt;&gt;""))=0, 0,1)</f>
        <v>0</v>
      </c>
      <c r="EL1131" s="18" cm="1">
        <f t="array" ref="EL1131">IF(SUMPRODUCT(--(EE1131:EG1131&lt;&gt;""))=0, 0,1)</f>
        <v>0</v>
      </c>
      <c r="EM1131" s="18">
        <f t="shared" si="240"/>
        <v>1</v>
      </c>
      <c r="EN1131" s="18">
        <f t="shared" si="241"/>
        <v>1</v>
      </c>
      <c r="EO1131" s="18" t="str">
        <f t="shared" si="242"/>
        <v>NA</v>
      </c>
      <c r="EP1131" s="18" t="str">
        <f t="shared" si="243"/>
        <v>NA</v>
      </c>
      <c r="EQ1131" s="18" t="str">
        <f t="shared" si="244"/>
        <v>NA</v>
      </c>
      <c r="ER1131" s="58" t="s">
        <v>2080</v>
      </c>
      <c r="ES1131" s="59">
        <v>43692</v>
      </c>
      <c r="ET1131" s="18" t="s">
        <v>1459</v>
      </c>
      <c r="EU1131" s="18" t="s">
        <v>1452</v>
      </c>
    </row>
    <row r="1132" spans="1:151" ht="15.75" customHeight="1" x14ac:dyDescent="0.2">
      <c r="A1132" s="5" t="s">
        <v>381</v>
      </c>
      <c r="B1132" s="24" t="s">
        <v>1451</v>
      </c>
      <c r="C1132" s="26">
        <v>1</v>
      </c>
      <c r="D1132" s="18" t="s">
        <v>1461</v>
      </c>
      <c r="E1132" s="18" t="s">
        <v>257</v>
      </c>
      <c r="F1132" s="18" t="s">
        <v>553</v>
      </c>
      <c r="G1132" s="18" t="s">
        <v>1480</v>
      </c>
      <c r="H1132" s="18" t="s">
        <v>1481</v>
      </c>
      <c r="I1132" s="18" t="s">
        <v>363</v>
      </c>
      <c r="J1132" s="18" t="s">
        <v>363</v>
      </c>
      <c r="K1132" s="18" t="s">
        <v>363</v>
      </c>
      <c r="L1132" s="18" t="s">
        <v>363</v>
      </c>
      <c r="M1132" s="18" t="s">
        <v>253</v>
      </c>
      <c r="N1132" s="56">
        <v>74</v>
      </c>
      <c r="O1132" s="18" t="s">
        <v>1453</v>
      </c>
      <c r="P1132" s="18" t="s">
        <v>261</v>
      </c>
      <c r="Q1132" s="18" t="s">
        <v>254</v>
      </c>
      <c r="R1132" s="24" t="s">
        <v>257</v>
      </c>
      <c r="S1132" s="24" t="s">
        <v>257</v>
      </c>
      <c r="T1132" s="26" t="s">
        <v>917</v>
      </c>
      <c r="U1132" s="26" t="s">
        <v>595</v>
      </c>
      <c r="V1132" s="26" t="s">
        <v>1455</v>
      </c>
      <c r="W1132" s="26" t="s">
        <v>1456</v>
      </c>
      <c r="X1132" s="18" t="s">
        <v>1461</v>
      </c>
      <c r="Y1132" s="18">
        <v>50</v>
      </c>
      <c r="Z1132" s="18" t="s">
        <v>599</v>
      </c>
      <c r="AA1132" s="18">
        <v>50</v>
      </c>
      <c r="AB1132" s="57" t="s">
        <v>257</v>
      </c>
      <c r="AC1132" s="18" t="s">
        <v>595</v>
      </c>
      <c r="AD1132" s="18" t="s">
        <v>595</v>
      </c>
      <c r="AE1132" s="18" t="s">
        <v>595</v>
      </c>
      <c r="AF1132" s="18" t="s">
        <v>595</v>
      </c>
      <c r="AG1132" s="18" t="s">
        <v>595</v>
      </c>
      <c r="AH1132" s="18" t="s">
        <v>595</v>
      </c>
      <c r="AI1132" s="18" t="s">
        <v>595</v>
      </c>
      <c r="AJ1132" s="18" t="s">
        <v>595</v>
      </c>
      <c r="AK1132" s="18" t="s">
        <v>595</v>
      </c>
      <c r="AL1132" s="18" t="s">
        <v>1457</v>
      </c>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v>1</v>
      </c>
      <c r="DQ1132" s="18">
        <v>0</v>
      </c>
      <c r="DR1132" s="18">
        <v>0</v>
      </c>
      <c r="DS1132" s="18"/>
      <c r="DT1132" s="18"/>
      <c r="DU1132" s="18"/>
      <c r="DV1132" s="18"/>
      <c r="DW1132" s="18"/>
      <c r="DX1132" s="18"/>
      <c r="DY1132" s="18"/>
      <c r="DZ1132" s="18"/>
      <c r="EA1132" s="18"/>
      <c r="EB1132" s="18"/>
      <c r="EC1132" s="18"/>
      <c r="ED1132" s="18"/>
      <c r="EE1132" s="18"/>
      <c r="EF1132" s="18"/>
      <c r="EG1132" s="18"/>
      <c r="EH1132" s="18" t="s">
        <v>1458</v>
      </c>
      <c r="EI1132" s="18" cm="1">
        <f t="array" ref="EI1132">IF(SUMPRODUCT(--(DO1132:DS1132&lt;&gt;""))=0, 0,1)</f>
        <v>1</v>
      </c>
      <c r="EJ1132" s="18" cm="1">
        <f t="array" ref="EJ1132">IF(SUMPRODUCT(--(DT1132:EG1132&lt;&gt;""))=0, 0,1)</f>
        <v>0</v>
      </c>
      <c r="EK1132" s="18" cm="1">
        <f t="array" ref="EK1132">IF(SUMPRODUCT(--(EC1132:EG1132&lt;&gt;""))=0, 0,1)</f>
        <v>0</v>
      </c>
      <c r="EL1132" s="18" cm="1">
        <f t="array" ref="EL1132">IF(SUMPRODUCT(--(EE1132:EG1132&lt;&gt;""))=0, 0,1)</f>
        <v>0</v>
      </c>
      <c r="EM1132" s="18">
        <f t="shared" si="240"/>
        <v>1</v>
      </c>
      <c r="EN1132" s="18">
        <f t="shared" si="241"/>
        <v>1</v>
      </c>
      <c r="EO1132" s="18" t="str">
        <f t="shared" si="242"/>
        <v>NA</v>
      </c>
      <c r="EP1132" s="18" t="str">
        <f t="shared" si="243"/>
        <v>NA</v>
      </c>
      <c r="EQ1132" s="18" t="str">
        <f t="shared" si="244"/>
        <v>NA</v>
      </c>
      <c r="ER1132" s="58" t="s">
        <v>2080</v>
      </c>
      <c r="ES1132" s="59">
        <v>43692</v>
      </c>
      <c r="ET1132" s="18" t="s">
        <v>1459</v>
      </c>
      <c r="EU1132" s="18" t="s">
        <v>1452</v>
      </c>
    </row>
    <row r="1133" spans="1:151" ht="15.75" customHeight="1" x14ac:dyDescent="0.2">
      <c r="A1133" s="5" t="s">
        <v>381</v>
      </c>
      <c r="B1133" s="24" t="s">
        <v>1451</v>
      </c>
      <c r="C1133" s="26">
        <v>1</v>
      </c>
      <c r="D1133" s="18" t="s">
        <v>1462</v>
      </c>
      <c r="E1133" s="18" t="s">
        <v>257</v>
      </c>
      <c r="F1133" s="18" t="s">
        <v>553</v>
      </c>
      <c r="G1133" s="18" t="s">
        <v>1480</v>
      </c>
      <c r="H1133" s="18" t="s">
        <v>1481</v>
      </c>
      <c r="I1133" s="18" t="s">
        <v>363</v>
      </c>
      <c r="J1133" s="18" t="s">
        <v>363</v>
      </c>
      <c r="K1133" s="18" t="s">
        <v>363</v>
      </c>
      <c r="L1133" s="18" t="s">
        <v>363</v>
      </c>
      <c r="M1133" s="18" t="s">
        <v>253</v>
      </c>
      <c r="N1133" s="56">
        <v>74</v>
      </c>
      <c r="O1133" s="18" t="s">
        <v>1453</v>
      </c>
      <c r="P1133" s="18" t="s">
        <v>261</v>
      </c>
      <c r="Q1133" s="18" t="s">
        <v>254</v>
      </c>
      <c r="R1133" s="24" t="s">
        <v>257</v>
      </c>
      <c r="S1133" s="24" t="s">
        <v>257</v>
      </c>
      <c r="T1133" s="26" t="s">
        <v>917</v>
      </c>
      <c r="U1133" s="26" t="s">
        <v>595</v>
      </c>
      <c r="V1133" s="26" t="s">
        <v>1455</v>
      </c>
      <c r="W1133" s="26" t="s">
        <v>1456</v>
      </c>
      <c r="X1133" s="18" t="s">
        <v>1462</v>
      </c>
      <c r="Y1133" s="18">
        <v>50</v>
      </c>
      <c r="Z1133" s="18" t="s">
        <v>599</v>
      </c>
      <c r="AA1133" s="18">
        <v>50</v>
      </c>
      <c r="AB1133" s="57" t="s">
        <v>257</v>
      </c>
      <c r="AC1133" s="18" t="s">
        <v>595</v>
      </c>
      <c r="AD1133" s="18" t="s">
        <v>595</v>
      </c>
      <c r="AE1133" s="18" t="s">
        <v>595</v>
      </c>
      <c r="AF1133" s="18" t="s">
        <v>595</v>
      </c>
      <c r="AG1133" s="18" t="s">
        <v>595</v>
      </c>
      <c r="AH1133" s="18" t="s">
        <v>595</v>
      </c>
      <c r="AI1133" s="18" t="s">
        <v>595</v>
      </c>
      <c r="AJ1133" s="18" t="s">
        <v>595</v>
      </c>
      <c r="AK1133" s="18" t="s">
        <v>595</v>
      </c>
      <c r="AL1133" s="18" t="s">
        <v>1457</v>
      </c>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v>1</v>
      </c>
      <c r="DQ1133" s="18">
        <v>0</v>
      </c>
      <c r="DR1133" s="18">
        <v>0</v>
      </c>
      <c r="DS1133" s="18"/>
      <c r="DT1133" s="18"/>
      <c r="DU1133" s="18"/>
      <c r="DV1133" s="18"/>
      <c r="DW1133" s="18"/>
      <c r="DX1133" s="18"/>
      <c r="DY1133" s="18"/>
      <c r="DZ1133" s="18"/>
      <c r="EA1133" s="18"/>
      <c r="EB1133" s="18"/>
      <c r="EC1133" s="18"/>
      <c r="ED1133" s="18"/>
      <c r="EE1133" s="18"/>
      <c r="EF1133" s="18"/>
      <c r="EG1133" s="18"/>
      <c r="EH1133" s="18" t="s">
        <v>1458</v>
      </c>
      <c r="EI1133" s="18" cm="1">
        <f t="array" ref="EI1133">IF(SUMPRODUCT(--(DO1133:DS1133&lt;&gt;""))=0, 0,1)</f>
        <v>1</v>
      </c>
      <c r="EJ1133" s="18" cm="1">
        <f t="array" ref="EJ1133">IF(SUMPRODUCT(--(DT1133:EG1133&lt;&gt;""))=0, 0,1)</f>
        <v>0</v>
      </c>
      <c r="EK1133" s="18" cm="1">
        <f t="array" ref="EK1133">IF(SUMPRODUCT(--(EC1133:EG1133&lt;&gt;""))=0, 0,1)</f>
        <v>0</v>
      </c>
      <c r="EL1133" s="18" cm="1">
        <f t="array" ref="EL1133">IF(SUMPRODUCT(--(EE1133:EG1133&lt;&gt;""))=0, 0,1)</f>
        <v>0</v>
      </c>
      <c r="EM1133" s="18">
        <f t="shared" si="240"/>
        <v>1</v>
      </c>
      <c r="EN1133" s="18">
        <f t="shared" si="241"/>
        <v>1</v>
      </c>
      <c r="EO1133" s="18" t="str">
        <f t="shared" si="242"/>
        <v>NA</v>
      </c>
      <c r="EP1133" s="18" t="str">
        <f t="shared" si="243"/>
        <v>NA</v>
      </c>
      <c r="EQ1133" s="18" t="str">
        <f t="shared" si="244"/>
        <v>NA</v>
      </c>
      <c r="ER1133" s="58" t="s">
        <v>2080</v>
      </c>
      <c r="ES1133" s="59">
        <v>43692</v>
      </c>
      <c r="ET1133" s="18" t="s">
        <v>1459</v>
      </c>
      <c r="EU1133" s="18" t="s">
        <v>1452</v>
      </c>
    </row>
    <row r="1134" spans="1:151" ht="15.75" customHeight="1" x14ac:dyDescent="0.2">
      <c r="A1134" s="5" t="s">
        <v>381</v>
      </c>
      <c r="B1134" s="24" t="s">
        <v>1451</v>
      </c>
      <c r="C1134" s="26">
        <v>1</v>
      </c>
      <c r="D1134" s="18" t="s">
        <v>1454</v>
      </c>
      <c r="E1134" s="18" t="s">
        <v>257</v>
      </c>
      <c r="F1134" s="18" t="s">
        <v>553</v>
      </c>
      <c r="G1134" s="18" t="s">
        <v>1431</v>
      </c>
      <c r="H1134" s="18" t="s">
        <v>1432</v>
      </c>
      <c r="I1134" s="18" t="s">
        <v>363</v>
      </c>
      <c r="J1134" s="18" t="s">
        <v>363</v>
      </c>
      <c r="K1134" s="18" t="s">
        <v>363</v>
      </c>
      <c r="L1134" s="18" t="s">
        <v>363</v>
      </c>
      <c r="M1134" s="18" t="s">
        <v>253</v>
      </c>
      <c r="N1134" s="56">
        <v>74</v>
      </c>
      <c r="O1134" s="18" t="s">
        <v>1453</v>
      </c>
      <c r="P1134" s="18" t="s">
        <v>261</v>
      </c>
      <c r="Q1134" s="18" t="s">
        <v>254</v>
      </c>
      <c r="R1134" s="24" t="s">
        <v>257</v>
      </c>
      <c r="S1134" s="24" t="s">
        <v>257</v>
      </c>
      <c r="T1134" s="26" t="s">
        <v>917</v>
      </c>
      <c r="U1134" s="26" t="s">
        <v>595</v>
      </c>
      <c r="V1134" s="26" t="s">
        <v>1455</v>
      </c>
      <c r="W1134" s="26" t="s">
        <v>1456</v>
      </c>
      <c r="X1134" s="18" t="s">
        <v>1454</v>
      </c>
      <c r="Y1134" s="18">
        <v>50</v>
      </c>
      <c r="Z1134" s="18" t="s">
        <v>599</v>
      </c>
      <c r="AA1134" s="18">
        <v>50</v>
      </c>
      <c r="AB1134" s="57" t="s">
        <v>257</v>
      </c>
      <c r="AC1134" s="18" t="s">
        <v>595</v>
      </c>
      <c r="AD1134" s="18" t="s">
        <v>595</v>
      </c>
      <c r="AE1134" s="18" t="s">
        <v>595</v>
      </c>
      <c r="AF1134" s="18" t="s">
        <v>595</v>
      </c>
      <c r="AG1134" s="18" t="s">
        <v>595</v>
      </c>
      <c r="AH1134" s="18" t="s">
        <v>595</v>
      </c>
      <c r="AI1134" s="18" t="s">
        <v>595</v>
      </c>
      <c r="AJ1134" s="18" t="s">
        <v>595</v>
      </c>
      <c r="AK1134" s="18" t="s">
        <v>595</v>
      </c>
      <c r="AL1134" s="18" t="s">
        <v>1457</v>
      </c>
      <c r="AM1134" s="18"/>
      <c r="AN1134" s="18"/>
      <c r="AO1134" s="18"/>
      <c r="AP1134" s="18"/>
      <c r="AQ1134" s="18"/>
      <c r="AR1134" s="18"/>
      <c r="AS1134" s="18"/>
      <c r="AT1134" s="18"/>
      <c r="AU1134" s="18"/>
      <c r="AV1134" s="18"/>
      <c r="AW1134" s="18"/>
      <c r="AX1134" s="18"/>
      <c r="AY1134" s="18"/>
      <c r="AZ1134" s="18"/>
      <c r="BA1134" s="18"/>
      <c r="BB1134" s="18"/>
      <c r="BC1134" s="18"/>
      <c r="BD1134" s="18"/>
      <c r="BE1134" s="18"/>
      <c r="BF1134" s="18"/>
      <c r="BG1134" s="18"/>
      <c r="BH1134" s="18"/>
      <c r="BI1134" s="18"/>
      <c r="BJ1134" s="18"/>
      <c r="BK1134" s="18"/>
      <c r="BL1134" s="18"/>
      <c r="BM1134" s="18"/>
      <c r="BN1134" s="18"/>
      <c r="BO1134" s="18"/>
      <c r="BP1134" s="18"/>
      <c r="BQ1134" s="18"/>
      <c r="BR1134" s="18"/>
      <c r="BS1134" s="18"/>
      <c r="BT1134" s="18"/>
      <c r="BU1134" s="18"/>
      <c r="BV1134" s="18"/>
      <c r="BW1134" s="18"/>
      <c r="BX1134" s="18"/>
      <c r="BY1134" s="18"/>
      <c r="BZ1134" s="18"/>
      <c r="CA1134" s="18"/>
      <c r="CB1134" s="18"/>
      <c r="CC1134" s="18"/>
      <c r="CD1134" s="18"/>
      <c r="CE1134" s="18"/>
      <c r="CF1134" s="18"/>
      <c r="CG1134" s="18"/>
      <c r="CH1134" s="18"/>
      <c r="CI1134" s="18"/>
      <c r="CJ1134" s="18"/>
      <c r="CK1134" s="18"/>
      <c r="CL1134" s="18"/>
      <c r="CM1134" s="18"/>
      <c r="CN1134" s="18"/>
      <c r="CO1134" s="18"/>
      <c r="CP1134" s="18"/>
      <c r="CQ1134" s="18"/>
      <c r="CR1134" s="18"/>
      <c r="CS1134" s="18"/>
      <c r="CT1134" s="18"/>
      <c r="CU1134" s="18"/>
      <c r="CV1134" s="18"/>
      <c r="CW1134" s="18"/>
      <c r="CX1134" s="18"/>
      <c r="CY1134" s="18"/>
      <c r="CZ1134" s="18"/>
      <c r="DA1134" s="18"/>
      <c r="DB1134" s="18"/>
      <c r="DC1134" s="18"/>
      <c r="DD1134" s="18"/>
      <c r="DE1134" s="18"/>
      <c r="DF1134" s="18"/>
      <c r="DG1134" s="18"/>
      <c r="DH1134" s="18"/>
      <c r="DI1134" s="18"/>
      <c r="DJ1134" s="18"/>
      <c r="DK1134" s="18"/>
      <c r="DL1134" s="18"/>
      <c r="DM1134" s="18"/>
      <c r="DN1134" s="18"/>
      <c r="DO1134" s="18"/>
      <c r="DP1134" s="18">
        <v>0</v>
      </c>
      <c r="DQ1134" s="18">
        <v>0</v>
      </c>
      <c r="DR1134" s="18">
        <v>1</v>
      </c>
      <c r="DS1134" s="18"/>
      <c r="DT1134" s="18"/>
      <c r="DU1134" s="18"/>
      <c r="DV1134" s="18"/>
      <c r="DW1134" s="18"/>
      <c r="DX1134" s="18"/>
      <c r="DY1134" s="18"/>
      <c r="DZ1134" s="18"/>
      <c r="EA1134" s="18"/>
      <c r="EB1134" s="18"/>
      <c r="EC1134" s="18"/>
      <c r="ED1134" s="18"/>
      <c r="EE1134" s="18"/>
      <c r="EF1134" s="18"/>
      <c r="EG1134" s="18"/>
      <c r="EH1134" s="18" t="s">
        <v>1458</v>
      </c>
      <c r="EI1134" s="18" cm="1">
        <f t="array" ref="EI1134">IF(SUMPRODUCT(--(DO1134:DS1134&lt;&gt;""))=0, 0,1)</f>
        <v>1</v>
      </c>
      <c r="EJ1134" s="18" cm="1">
        <f t="array" ref="EJ1134">IF(SUMPRODUCT(--(DT1134:EG1134&lt;&gt;""))=0, 0,1)</f>
        <v>0</v>
      </c>
      <c r="EK1134" s="18" cm="1">
        <f t="array" ref="EK1134">IF(SUMPRODUCT(--(EC1134:EG1134&lt;&gt;""))=0, 0,1)</f>
        <v>0</v>
      </c>
      <c r="EL1134" s="18" cm="1">
        <f t="array" ref="EL1134">IF(SUMPRODUCT(--(EE1134:EG1134&lt;&gt;""))=0, 0,1)</f>
        <v>0</v>
      </c>
      <c r="EM1134" s="18">
        <f t="shared" si="240"/>
        <v>1</v>
      </c>
      <c r="EN1134" s="18">
        <f t="shared" si="241"/>
        <v>1</v>
      </c>
      <c r="EO1134" s="18" t="str">
        <f t="shared" si="242"/>
        <v>NA</v>
      </c>
      <c r="EP1134" s="18" t="str">
        <f t="shared" si="243"/>
        <v>NA</v>
      </c>
      <c r="EQ1134" s="18" t="str">
        <f t="shared" si="244"/>
        <v>NA</v>
      </c>
      <c r="ER1134" s="58" t="s">
        <v>2080</v>
      </c>
      <c r="ES1134" s="59">
        <v>43692</v>
      </c>
      <c r="ET1134" s="18" t="s">
        <v>1459</v>
      </c>
      <c r="EU1134" s="18" t="s">
        <v>1452</v>
      </c>
    </row>
    <row r="1135" spans="1:151" ht="15.75" customHeight="1" x14ac:dyDescent="0.2">
      <c r="A1135" s="5" t="s">
        <v>381</v>
      </c>
      <c r="B1135" s="24" t="s">
        <v>1451</v>
      </c>
      <c r="C1135" s="26">
        <v>1</v>
      </c>
      <c r="D1135" s="18" t="s">
        <v>1460</v>
      </c>
      <c r="E1135" s="18" t="s">
        <v>257</v>
      </c>
      <c r="F1135" s="18" t="s">
        <v>553</v>
      </c>
      <c r="G1135" s="18" t="s">
        <v>1431</v>
      </c>
      <c r="H1135" s="18" t="s">
        <v>1432</v>
      </c>
      <c r="I1135" s="18" t="s">
        <v>363</v>
      </c>
      <c r="J1135" s="18" t="s">
        <v>363</v>
      </c>
      <c r="K1135" s="18" t="s">
        <v>363</v>
      </c>
      <c r="L1135" s="18" t="s">
        <v>363</v>
      </c>
      <c r="M1135" s="18" t="s">
        <v>253</v>
      </c>
      <c r="N1135" s="56">
        <v>74</v>
      </c>
      <c r="O1135" s="18" t="s">
        <v>1453</v>
      </c>
      <c r="P1135" s="18" t="s">
        <v>261</v>
      </c>
      <c r="Q1135" s="18" t="s">
        <v>254</v>
      </c>
      <c r="R1135" s="24" t="s">
        <v>257</v>
      </c>
      <c r="S1135" s="24" t="s">
        <v>257</v>
      </c>
      <c r="T1135" s="26" t="s">
        <v>917</v>
      </c>
      <c r="U1135" s="26" t="s">
        <v>595</v>
      </c>
      <c r="V1135" s="26" t="s">
        <v>1455</v>
      </c>
      <c r="W1135" s="26" t="s">
        <v>1456</v>
      </c>
      <c r="X1135" s="18" t="s">
        <v>1460</v>
      </c>
      <c r="Y1135" s="18">
        <v>50</v>
      </c>
      <c r="Z1135" s="18" t="s">
        <v>599</v>
      </c>
      <c r="AA1135" s="18">
        <v>50</v>
      </c>
      <c r="AB1135" s="57" t="s">
        <v>257</v>
      </c>
      <c r="AC1135" s="18" t="s">
        <v>595</v>
      </c>
      <c r="AD1135" s="18" t="s">
        <v>595</v>
      </c>
      <c r="AE1135" s="18" t="s">
        <v>595</v>
      </c>
      <c r="AF1135" s="18" t="s">
        <v>595</v>
      </c>
      <c r="AG1135" s="18" t="s">
        <v>595</v>
      </c>
      <c r="AH1135" s="18" t="s">
        <v>595</v>
      </c>
      <c r="AI1135" s="18" t="s">
        <v>595</v>
      </c>
      <c r="AJ1135" s="18" t="s">
        <v>595</v>
      </c>
      <c r="AK1135" s="18" t="s">
        <v>595</v>
      </c>
      <c r="AL1135" s="18" t="s">
        <v>1457</v>
      </c>
      <c r="AM1135" s="18"/>
      <c r="AN1135" s="18"/>
      <c r="AO1135" s="18"/>
      <c r="AP1135" s="18"/>
      <c r="AQ1135" s="18"/>
      <c r="AR1135" s="18"/>
      <c r="AS1135" s="18"/>
      <c r="AT1135" s="18"/>
      <c r="AU1135" s="18"/>
      <c r="AV1135" s="18"/>
      <c r="AW1135" s="18"/>
      <c r="AX1135" s="18"/>
      <c r="AY1135" s="18"/>
      <c r="AZ1135" s="18"/>
      <c r="BA1135" s="18"/>
      <c r="BB1135" s="18"/>
      <c r="BC1135" s="18"/>
      <c r="BD1135" s="18"/>
      <c r="BE1135" s="18"/>
      <c r="BF1135" s="18"/>
      <c r="BG1135" s="18"/>
      <c r="BH1135" s="18"/>
      <c r="BI1135" s="18"/>
      <c r="BJ1135" s="18"/>
      <c r="BK1135" s="18"/>
      <c r="BL1135" s="18"/>
      <c r="BM1135" s="18"/>
      <c r="BN1135" s="18"/>
      <c r="BO1135" s="18"/>
      <c r="BP1135" s="18"/>
      <c r="BQ1135" s="18"/>
      <c r="BR1135" s="18"/>
      <c r="BS1135" s="18"/>
      <c r="BT1135" s="18"/>
      <c r="BU1135" s="18"/>
      <c r="BV1135" s="18"/>
      <c r="BW1135" s="18"/>
      <c r="BX1135" s="18"/>
      <c r="BY1135" s="18"/>
      <c r="BZ1135" s="18"/>
      <c r="CA1135" s="18"/>
      <c r="CB1135" s="18"/>
      <c r="CC1135" s="18"/>
      <c r="CD1135" s="18"/>
      <c r="CE1135" s="18"/>
      <c r="CF1135" s="18"/>
      <c r="CG1135" s="18"/>
      <c r="CH1135" s="18"/>
      <c r="CI1135" s="18"/>
      <c r="CJ1135" s="18"/>
      <c r="CK1135" s="18"/>
      <c r="CL1135" s="18"/>
      <c r="CM1135" s="18"/>
      <c r="CN1135" s="18"/>
      <c r="CO1135" s="18"/>
      <c r="CP1135" s="18"/>
      <c r="CQ1135" s="18"/>
      <c r="CR1135" s="18"/>
      <c r="CS1135" s="18"/>
      <c r="CT1135" s="18"/>
      <c r="CU1135" s="18"/>
      <c r="CV1135" s="18"/>
      <c r="CW1135" s="18"/>
      <c r="CX1135" s="18"/>
      <c r="CY1135" s="18"/>
      <c r="CZ1135" s="18"/>
      <c r="DA1135" s="18"/>
      <c r="DB1135" s="18"/>
      <c r="DC1135" s="18"/>
      <c r="DD1135" s="18"/>
      <c r="DE1135" s="18"/>
      <c r="DF1135" s="18"/>
      <c r="DG1135" s="18"/>
      <c r="DH1135" s="18"/>
      <c r="DI1135" s="18"/>
      <c r="DJ1135" s="18"/>
      <c r="DK1135" s="18"/>
      <c r="DL1135" s="18"/>
      <c r="DM1135" s="18"/>
      <c r="DN1135" s="18"/>
      <c r="DO1135" s="18"/>
      <c r="DP1135" s="18">
        <v>0</v>
      </c>
      <c r="DQ1135" s="18">
        <v>0</v>
      </c>
      <c r="DR1135" s="18">
        <v>1</v>
      </c>
      <c r="DS1135" s="18"/>
      <c r="DT1135" s="18"/>
      <c r="DU1135" s="18"/>
      <c r="DV1135" s="18"/>
      <c r="DW1135" s="18"/>
      <c r="DX1135" s="18"/>
      <c r="DY1135" s="18"/>
      <c r="DZ1135" s="18"/>
      <c r="EA1135" s="18"/>
      <c r="EB1135" s="18"/>
      <c r="EC1135" s="18"/>
      <c r="ED1135" s="18"/>
      <c r="EE1135" s="18"/>
      <c r="EF1135" s="18"/>
      <c r="EG1135" s="18"/>
      <c r="EH1135" s="18" t="s">
        <v>1458</v>
      </c>
      <c r="EI1135" s="18" cm="1">
        <f t="array" ref="EI1135">IF(SUMPRODUCT(--(DO1135:DS1135&lt;&gt;""))=0, 0,1)</f>
        <v>1</v>
      </c>
      <c r="EJ1135" s="18" cm="1">
        <f t="array" ref="EJ1135">IF(SUMPRODUCT(--(DT1135:EG1135&lt;&gt;""))=0, 0,1)</f>
        <v>0</v>
      </c>
      <c r="EK1135" s="18" cm="1">
        <f t="array" ref="EK1135">IF(SUMPRODUCT(--(EC1135:EG1135&lt;&gt;""))=0, 0,1)</f>
        <v>0</v>
      </c>
      <c r="EL1135" s="18" cm="1">
        <f t="array" ref="EL1135">IF(SUMPRODUCT(--(EE1135:EG1135&lt;&gt;""))=0, 0,1)</f>
        <v>0</v>
      </c>
      <c r="EM1135" s="18">
        <f t="shared" si="240"/>
        <v>1</v>
      </c>
      <c r="EN1135" s="18">
        <f t="shared" si="241"/>
        <v>1</v>
      </c>
      <c r="EO1135" s="18" t="str">
        <f t="shared" si="242"/>
        <v>NA</v>
      </c>
      <c r="EP1135" s="18" t="str">
        <f t="shared" si="243"/>
        <v>NA</v>
      </c>
      <c r="EQ1135" s="18" t="str">
        <f t="shared" si="244"/>
        <v>NA</v>
      </c>
      <c r="ER1135" s="58" t="s">
        <v>2080</v>
      </c>
      <c r="ES1135" s="59">
        <v>43692</v>
      </c>
      <c r="ET1135" s="18" t="s">
        <v>1459</v>
      </c>
      <c r="EU1135" s="18" t="s">
        <v>1452</v>
      </c>
    </row>
    <row r="1136" spans="1:151" ht="15.75" customHeight="1" x14ac:dyDescent="0.2">
      <c r="A1136" s="5" t="s">
        <v>381</v>
      </c>
      <c r="B1136" s="24" t="s">
        <v>1451</v>
      </c>
      <c r="C1136" s="26">
        <v>1</v>
      </c>
      <c r="D1136" s="18" t="s">
        <v>1461</v>
      </c>
      <c r="E1136" s="18" t="s">
        <v>257</v>
      </c>
      <c r="F1136" s="18" t="s">
        <v>553</v>
      </c>
      <c r="G1136" s="18" t="s">
        <v>1431</v>
      </c>
      <c r="H1136" s="18" t="s">
        <v>1432</v>
      </c>
      <c r="I1136" s="18" t="s">
        <v>363</v>
      </c>
      <c r="J1136" s="18" t="s">
        <v>363</v>
      </c>
      <c r="K1136" s="18" t="s">
        <v>363</v>
      </c>
      <c r="L1136" s="18" t="s">
        <v>363</v>
      </c>
      <c r="M1136" s="18" t="s">
        <v>253</v>
      </c>
      <c r="N1136" s="56">
        <v>74</v>
      </c>
      <c r="O1136" s="18" t="s">
        <v>1453</v>
      </c>
      <c r="P1136" s="18" t="s">
        <v>261</v>
      </c>
      <c r="Q1136" s="18" t="s">
        <v>254</v>
      </c>
      <c r="R1136" s="24" t="s">
        <v>257</v>
      </c>
      <c r="S1136" s="24" t="s">
        <v>257</v>
      </c>
      <c r="T1136" s="26" t="s">
        <v>917</v>
      </c>
      <c r="U1136" s="26" t="s">
        <v>595</v>
      </c>
      <c r="V1136" s="26" t="s">
        <v>1455</v>
      </c>
      <c r="W1136" s="26" t="s">
        <v>1456</v>
      </c>
      <c r="X1136" s="18" t="s">
        <v>1461</v>
      </c>
      <c r="Y1136" s="18">
        <v>50</v>
      </c>
      <c r="Z1136" s="18" t="s">
        <v>599</v>
      </c>
      <c r="AA1136" s="18">
        <v>50</v>
      </c>
      <c r="AB1136" s="57" t="s">
        <v>257</v>
      </c>
      <c r="AC1136" s="18" t="s">
        <v>595</v>
      </c>
      <c r="AD1136" s="18" t="s">
        <v>595</v>
      </c>
      <c r="AE1136" s="18" t="s">
        <v>595</v>
      </c>
      <c r="AF1136" s="18" t="s">
        <v>595</v>
      </c>
      <c r="AG1136" s="18" t="s">
        <v>595</v>
      </c>
      <c r="AH1136" s="18" t="s">
        <v>595</v>
      </c>
      <c r="AI1136" s="18" t="s">
        <v>595</v>
      </c>
      <c r="AJ1136" s="18" t="s">
        <v>595</v>
      </c>
      <c r="AK1136" s="18" t="s">
        <v>595</v>
      </c>
      <c r="AL1136" s="18" t="s">
        <v>1457</v>
      </c>
      <c r="AM1136" s="18"/>
      <c r="AN1136" s="18"/>
      <c r="AO1136" s="18"/>
      <c r="AP1136" s="18"/>
      <c r="AQ1136" s="18"/>
      <c r="AR1136" s="18"/>
      <c r="AS1136" s="18"/>
      <c r="AT1136" s="18"/>
      <c r="AU1136" s="18"/>
      <c r="AV1136" s="18"/>
      <c r="AW1136" s="18"/>
      <c r="AX1136" s="18"/>
      <c r="AY1136" s="18"/>
      <c r="AZ1136" s="18"/>
      <c r="BA1136" s="18"/>
      <c r="BB1136" s="18"/>
      <c r="BC1136" s="18"/>
      <c r="BD1136" s="18"/>
      <c r="BE1136" s="18"/>
      <c r="BF1136" s="18"/>
      <c r="BG1136" s="18"/>
      <c r="BH1136" s="18"/>
      <c r="BI1136" s="18"/>
      <c r="BJ1136" s="18"/>
      <c r="BK1136" s="18"/>
      <c r="BL1136" s="18"/>
      <c r="BM1136" s="18"/>
      <c r="BN1136" s="18"/>
      <c r="BO1136" s="18"/>
      <c r="BP1136" s="18"/>
      <c r="BQ1136" s="18"/>
      <c r="BR1136" s="18"/>
      <c r="BS1136" s="18"/>
      <c r="BT1136" s="18"/>
      <c r="BU1136" s="18"/>
      <c r="BV1136" s="18"/>
      <c r="BW1136" s="18"/>
      <c r="BX1136" s="18"/>
      <c r="BY1136" s="18"/>
      <c r="BZ1136" s="18"/>
      <c r="CA1136" s="18"/>
      <c r="CB1136" s="18"/>
      <c r="CC1136" s="18"/>
      <c r="CD1136" s="18"/>
      <c r="CE1136" s="18"/>
      <c r="CF1136" s="18"/>
      <c r="CG1136" s="18"/>
      <c r="CH1136" s="18"/>
      <c r="CI1136" s="18"/>
      <c r="CJ1136" s="18"/>
      <c r="CK1136" s="18"/>
      <c r="CL1136" s="18"/>
      <c r="CM1136" s="18"/>
      <c r="CN1136" s="18"/>
      <c r="CO1136" s="18"/>
      <c r="CP1136" s="18"/>
      <c r="CQ1136" s="18"/>
      <c r="CR1136" s="18"/>
      <c r="CS1136" s="18"/>
      <c r="CT1136" s="18"/>
      <c r="CU1136" s="18"/>
      <c r="CV1136" s="18"/>
      <c r="CW1136" s="18"/>
      <c r="CX1136" s="18"/>
      <c r="CY1136" s="18"/>
      <c r="CZ1136" s="18"/>
      <c r="DA1136" s="18"/>
      <c r="DB1136" s="18"/>
      <c r="DC1136" s="18"/>
      <c r="DD1136" s="18"/>
      <c r="DE1136" s="18"/>
      <c r="DF1136" s="18"/>
      <c r="DG1136" s="18"/>
      <c r="DH1136" s="18"/>
      <c r="DI1136" s="18"/>
      <c r="DJ1136" s="18"/>
      <c r="DK1136" s="18"/>
      <c r="DL1136" s="18"/>
      <c r="DM1136" s="18"/>
      <c r="DN1136" s="18"/>
      <c r="DO1136" s="18"/>
      <c r="DP1136" s="18">
        <v>1</v>
      </c>
      <c r="DQ1136" s="18">
        <v>0</v>
      </c>
      <c r="DR1136" s="18">
        <v>1</v>
      </c>
      <c r="DS1136" s="18"/>
      <c r="DT1136" s="18"/>
      <c r="DU1136" s="18"/>
      <c r="DV1136" s="18"/>
      <c r="DW1136" s="18"/>
      <c r="DX1136" s="18"/>
      <c r="DY1136" s="18"/>
      <c r="DZ1136" s="18"/>
      <c r="EA1136" s="18"/>
      <c r="EB1136" s="18"/>
      <c r="EC1136" s="18"/>
      <c r="ED1136" s="18"/>
      <c r="EE1136" s="18"/>
      <c r="EF1136" s="18"/>
      <c r="EG1136" s="18"/>
      <c r="EH1136" s="18" t="s">
        <v>1458</v>
      </c>
      <c r="EI1136" s="18" cm="1">
        <f t="array" ref="EI1136">IF(SUMPRODUCT(--(DO1136:DS1136&lt;&gt;""))=0, 0,1)</f>
        <v>1</v>
      </c>
      <c r="EJ1136" s="18" cm="1">
        <f t="array" ref="EJ1136">IF(SUMPRODUCT(--(DT1136:EG1136&lt;&gt;""))=0, 0,1)</f>
        <v>0</v>
      </c>
      <c r="EK1136" s="18" cm="1">
        <f t="array" ref="EK1136">IF(SUMPRODUCT(--(EC1136:EG1136&lt;&gt;""))=0, 0,1)</f>
        <v>0</v>
      </c>
      <c r="EL1136" s="18" cm="1">
        <f t="array" ref="EL1136">IF(SUMPRODUCT(--(EE1136:EG1136&lt;&gt;""))=0, 0,1)</f>
        <v>0</v>
      </c>
      <c r="EM1136" s="18">
        <f t="shared" si="240"/>
        <v>1</v>
      </c>
      <c r="EN1136" s="18">
        <f t="shared" si="241"/>
        <v>1</v>
      </c>
      <c r="EO1136" s="18" t="str">
        <f t="shared" si="242"/>
        <v>NA</v>
      </c>
      <c r="EP1136" s="18" t="str">
        <f t="shared" si="243"/>
        <v>NA</v>
      </c>
      <c r="EQ1136" s="18" t="str">
        <f t="shared" si="244"/>
        <v>NA</v>
      </c>
      <c r="ER1136" s="58" t="s">
        <v>2080</v>
      </c>
      <c r="ES1136" s="59">
        <v>43692</v>
      </c>
      <c r="ET1136" s="18" t="s">
        <v>1459</v>
      </c>
      <c r="EU1136" s="18" t="s">
        <v>1452</v>
      </c>
    </row>
    <row r="1137" spans="1:151" ht="15.75" customHeight="1" x14ac:dyDescent="0.2">
      <c r="A1137" s="5" t="s">
        <v>381</v>
      </c>
      <c r="B1137" s="24" t="s">
        <v>1451</v>
      </c>
      <c r="C1137" s="26">
        <v>1</v>
      </c>
      <c r="D1137" s="18" t="s">
        <v>1462</v>
      </c>
      <c r="E1137" s="18" t="s">
        <v>257</v>
      </c>
      <c r="F1137" s="18" t="s">
        <v>553</v>
      </c>
      <c r="G1137" s="18" t="s">
        <v>1431</v>
      </c>
      <c r="H1137" s="18" t="s">
        <v>1432</v>
      </c>
      <c r="I1137" s="18" t="s">
        <v>363</v>
      </c>
      <c r="J1137" s="18" t="s">
        <v>363</v>
      </c>
      <c r="K1137" s="18" t="s">
        <v>363</v>
      </c>
      <c r="L1137" s="18" t="s">
        <v>363</v>
      </c>
      <c r="M1137" s="18" t="s">
        <v>253</v>
      </c>
      <c r="N1137" s="56">
        <v>74</v>
      </c>
      <c r="O1137" s="18" t="s">
        <v>1453</v>
      </c>
      <c r="P1137" s="18" t="s">
        <v>261</v>
      </c>
      <c r="Q1137" s="18" t="s">
        <v>254</v>
      </c>
      <c r="R1137" s="24" t="s">
        <v>257</v>
      </c>
      <c r="S1137" s="24" t="s">
        <v>257</v>
      </c>
      <c r="T1137" s="26" t="s">
        <v>917</v>
      </c>
      <c r="U1137" s="26" t="s">
        <v>595</v>
      </c>
      <c r="V1137" s="26" t="s">
        <v>1455</v>
      </c>
      <c r="W1137" s="26" t="s">
        <v>1456</v>
      </c>
      <c r="X1137" s="18" t="s">
        <v>1462</v>
      </c>
      <c r="Y1137" s="18">
        <v>50</v>
      </c>
      <c r="Z1137" s="18" t="s">
        <v>599</v>
      </c>
      <c r="AA1137" s="18">
        <v>50</v>
      </c>
      <c r="AB1137" s="57" t="s">
        <v>257</v>
      </c>
      <c r="AC1137" s="18" t="s">
        <v>595</v>
      </c>
      <c r="AD1137" s="18" t="s">
        <v>595</v>
      </c>
      <c r="AE1137" s="18" t="s">
        <v>595</v>
      </c>
      <c r="AF1137" s="18" t="s">
        <v>595</v>
      </c>
      <c r="AG1137" s="18" t="s">
        <v>595</v>
      </c>
      <c r="AH1137" s="18" t="s">
        <v>595</v>
      </c>
      <c r="AI1137" s="18" t="s">
        <v>595</v>
      </c>
      <c r="AJ1137" s="18" t="s">
        <v>595</v>
      </c>
      <c r="AK1137" s="18" t="s">
        <v>595</v>
      </c>
      <c r="AL1137" s="18" t="s">
        <v>1457</v>
      </c>
      <c r="AM1137" s="18"/>
      <c r="AN1137" s="18"/>
      <c r="AO1137" s="18"/>
      <c r="AP1137" s="18"/>
      <c r="AQ1137" s="18"/>
      <c r="AR1137" s="18"/>
      <c r="AS1137" s="18"/>
      <c r="AT1137" s="18"/>
      <c r="AU1137" s="18"/>
      <c r="AV1137" s="18"/>
      <c r="AW1137" s="18"/>
      <c r="AX1137" s="18"/>
      <c r="AY1137" s="18"/>
      <c r="AZ1137" s="18"/>
      <c r="BA1137" s="18"/>
      <c r="BB1137" s="18"/>
      <c r="BC1137" s="18"/>
      <c r="BD1137" s="18"/>
      <c r="BE1137" s="18"/>
      <c r="BF1137" s="18"/>
      <c r="BG1137" s="18"/>
      <c r="BH1137" s="18"/>
      <c r="BI1137" s="18"/>
      <c r="BJ1137" s="18"/>
      <c r="BK1137" s="18"/>
      <c r="BL1137" s="18"/>
      <c r="BM1137" s="18"/>
      <c r="BN1137" s="18"/>
      <c r="BO1137" s="18"/>
      <c r="BP1137" s="18"/>
      <c r="BQ1137" s="18"/>
      <c r="BR1137" s="18"/>
      <c r="BS1137" s="18"/>
      <c r="BT1137" s="18"/>
      <c r="BU1137" s="18"/>
      <c r="BV1137" s="18"/>
      <c r="BW1137" s="18"/>
      <c r="BX1137" s="18"/>
      <c r="BY1137" s="18"/>
      <c r="BZ1137" s="18"/>
      <c r="CA1137" s="18"/>
      <c r="CB1137" s="18"/>
      <c r="CC1137" s="18"/>
      <c r="CD1137" s="18"/>
      <c r="CE1137" s="18"/>
      <c r="CF1137" s="18"/>
      <c r="CG1137" s="18"/>
      <c r="CH1137" s="18"/>
      <c r="CI1137" s="18"/>
      <c r="CJ1137" s="18"/>
      <c r="CK1137" s="18"/>
      <c r="CL1137" s="18"/>
      <c r="CM1137" s="18"/>
      <c r="CN1137" s="18"/>
      <c r="CO1137" s="18"/>
      <c r="CP1137" s="18"/>
      <c r="CQ1137" s="18"/>
      <c r="CR1137" s="18"/>
      <c r="CS1137" s="18"/>
      <c r="CT1137" s="18"/>
      <c r="CU1137" s="18"/>
      <c r="CV1137" s="18"/>
      <c r="CW1137" s="18"/>
      <c r="CX1137" s="18"/>
      <c r="CY1137" s="18"/>
      <c r="CZ1137" s="18"/>
      <c r="DA1137" s="18"/>
      <c r="DB1137" s="18"/>
      <c r="DC1137" s="18"/>
      <c r="DD1137" s="18"/>
      <c r="DE1137" s="18"/>
      <c r="DF1137" s="18"/>
      <c r="DG1137" s="18"/>
      <c r="DH1137" s="18"/>
      <c r="DI1137" s="18"/>
      <c r="DJ1137" s="18"/>
      <c r="DK1137" s="18"/>
      <c r="DL1137" s="18"/>
      <c r="DM1137" s="18"/>
      <c r="DN1137" s="18"/>
      <c r="DO1137" s="18"/>
      <c r="DP1137" s="18">
        <v>1</v>
      </c>
      <c r="DQ1137" s="18">
        <v>0</v>
      </c>
      <c r="DR1137" s="18">
        <v>0</v>
      </c>
      <c r="DS1137" s="18"/>
      <c r="DT1137" s="18"/>
      <c r="DU1137" s="18"/>
      <c r="DV1137" s="18"/>
      <c r="DW1137" s="18"/>
      <c r="DX1137" s="18"/>
      <c r="DY1137" s="18"/>
      <c r="DZ1137" s="18"/>
      <c r="EA1137" s="18"/>
      <c r="EB1137" s="18"/>
      <c r="EC1137" s="18"/>
      <c r="ED1137" s="18"/>
      <c r="EE1137" s="18"/>
      <c r="EF1137" s="18"/>
      <c r="EG1137" s="18"/>
      <c r="EH1137" s="18" t="s">
        <v>1458</v>
      </c>
      <c r="EI1137" s="18" cm="1">
        <f t="array" ref="EI1137">IF(SUMPRODUCT(--(DO1137:DS1137&lt;&gt;""))=0, 0,1)</f>
        <v>1</v>
      </c>
      <c r="EJ1137" s="18" cm="1">
        <f t="array" ref="EJ1137">IF(SUMPRODUCT(--(DT1137:EG1137&lt;&gt;""))=0, 0,1)</f>
        <v>0</v>
      </c>
      <c r="EK1137" s="18" cm="1">
        <f t="array" ref="EK1137">IF(SUMPRODUCT(--(EC1137:EG1137&lt;&gt;""))=0, 0,1)</f>
        <v>0</v>
      </c>
      <c r="EL1137" s="18" cm="1">
        <f t="array" ref="EL1137">IF(SUMPRODUCT(--(EE1137:EG1137&lt;&gt;""))=0, 0,1)</f>
        <v>0</v>
      </c>
      <c r="EM1137" s="18">
        <f t="shared" si="240"/>
        <v>1</v>
      </c>
      <c r="EN1137" s="18">
        <f t="shared" si="241"/>
        <v>1</v>
      </c>
      <c r="EO1137" s="18" t="str">
        <f t="shared" si="242"/>
        <v>NA</v>
      </c>
      <c r="EP1137" s="18" t="str">
        <f t="shared" si="243"/>
        <v>NA</v>
      </c>
      <c r="EQ1137" s="18" t="str">
        <f t="shared" si="244"/>
        <v>NA</v>
      </c>
      <c r="ER1137" s="58" t="s">
        <v>2080</v>
      </c>
      <c r="ES1137" s="59">
        <v>43692</v>
      </c>
      <c r="ET1137" s="18" t="s">
        <v>1459</v>
      </c>
      <c r="EU1137" s="18" t="s">
        <v>1452</v>
      </c>
    </row>
    <row r="1138" spans="1:151" ht="15.75" customHeight="1" x14ac:dyDescent="0.2">
      <c r="A1138" s="5" t="s">
        <v>381</v>
      </c>
      <c r="B1138" s="24" t="s">
        <v>1451</v>
      </c>
      <c r="C1138" s="26">
        <v>1</v>
      </c>
      <c r="D1138" s="18" t="s">
        <v>1454</v>
      </c>
      <c r="E1138" s="18" t="s">
        <v>257</v>
      </c>
      <c r="F1138" s="18" t="s">
        <v>553</v>
      </c>
      <c r="G1138" s="18" t="s">
        <v>736</v>
      </c>
      <c r="H1138" s="18" t="s">
        <v>1482</v>
      </c>
      <c r="I1138" s="18" t="s">
        <v>363</v>
      </c>
      <c r="J1138" s="18" t="s">
        <v>363</v>
      </c>
      <c r="K1138" s="18" t="s">
        <v>363</v>
      </c>
      <c r="L1138" s="18" t="s">
        <v>363</v>
      </c>
      <c r="M1138" s="18" t="s">
        <v>253</v>
      </c>
      <c r="N1138" s="56">
        <v>74</v>
      </c>
      <c r="O1138" s="18" t="s">
        <v>1453</v>
      </c>
      <c r="P1138" s="18" t="s">
        <v>261</v>
      </c>
      <c r="Q1138" s="18" t="s">
        <v>254</v>
      </c>
      <c r="R1138" s="24" t="s">
        <v>257</v>
      </c>
      <c r="S1138" s="24" t="s">
        <v>257</v>
      </c>
      <c r="T1138" s="26" t="s">
        <v>917</v>
      </c>
      <c r="U1138" s="26" t="s">
        <v>595</v>
      </c>
      <c r="V1138" s="26" t="s">
        <v>1455</v>
      </c>
      <c r="W1138" s="26" t="s">
        <v>1456</v>
      </c>
      <c r="X1138" s="18" t="s">
        <v>1454</v>
      </c>
      <c r="Y1138" s="18">
        <v>50</v>
      </c>
      <c r="Z1138" s="18" t="s">
        <v>599</v>
      </c>
      <c r="AA1138" s="18">
        <v>50</v>
      </c>
      <c r="AB1138" s="57" t="s">
        <v>257</v>
      </c>
      <c r="AC1138" s="18" t="s">
        <v>595</v>
      </c>
      <c r="AD1138" s="18" t="s">
        <v>595</v>
      </c>
      <c r="AE1138" s="18" t="s">
        <v>595</v>
      </c>
      <c r="AF1138" s="18" t="s">
        <v>595</v>
      </c>
      <c r="AG1138" s="18" t="s">
        <v>595</v>
      </c>
      <c r="AH1138" s="18" t="s">
        <v>595</v>
      </c>
      <c r="AI1138" s="18" t="s">
        <v>595</v>
      </c>
      <c r="AJ1138" s="18" t="s">
        <v>595</v>
      </c>
      <c r="AK1138" s="18" t="s">
        <v>595</v>
      </c>
      <c r="AL1138" s="18" t="s">
        <v>1457</v>
      </c>
      <c r="AM1138" s="18"/>
      <c r="AN1138" s="18"/>
      <c r="AO1138" s="18"/>
      <c r="AP1138" s="18"/>
      <c r="AQ1138" s="18"/>
      <c r="AR1138" s="18"/>
      <c r="AS1138" s="18"/>
      <c r="AT1138" s="18"/>
      <c r="AU1138" s="18"/>
      <c r="AV1138" s="18"/>
      <c r="AW1138" s="18"/>
      <c r="AX1138" s="18"/>
      <c r="AY1138" s="18"/>
      <c r="AZ1138" s="18"/>
      <c r="BA1138" s="18"/>
      <c r="BB1138" s="18"/>
      <c r="BC1138" s="18"/>
      <c r="BD1138" s="18"/>
      <c r="BE1138" s="18"/>
      <c r="BF1138" s="18"/>
      <c r="BG1138" s="18"/>
      <c r="BH1138" s="18"/>
      <c r="BI1138" s="18"/>
      <c r="BJ1138" s="18"/>
      <c r="BK1138" s="18"/>
      <c r="BL1138" s="18"/>
      <c r="BM1138" s="18"/>
      <c r="BN1138" s="18"/>
      <c r="BO1138" s="18"/>
      <c r="BP1138" s="18"/>
      <c r="BQ1138" s="18"/>
      <c r="BR1138" s="18"/>
      <c r="BS1138" s="18"/>
      <c r="BT1138" s="18"/>
      <c r="BU1138" s="18"/>
      <c r="BV1138" s="18"/>
      <c r="BW1138" s="18"/>
      <c r="BX1138" s="18"/>
      <c r="BY1138" s="18"/>
      <c r="BZ1138" s="18"/>
      <c r="CA1138" s="18"/>
      <c r="CB1138" s="18"/>
      <c r="CC1138" s="18"/>
      <c r="CD1138" s="18"/>
      <c r="CE1138" s="18"/>
      <c r="CF1138" s="18"/>
      <c r="CG1138" s="18"/>
      <c r="CH1138" s="18"/>
      <c r="CI1138" s="18"/>
      <c r="CJ1138" s="18"/>
      <c r="CK1138" s="18"/>
      <c r="CL1138" s="18"/>
      <c r="CM1138" s="18"/>
      <c r="CN1138" s="18"/>
      <c r="CO1138" s="18"/>
      <c r="CP1138" s="18"/>
      <c r="CQ1138" s="18"/>
      <c r="CR1138" s="18"/>
      <c r="CS1138" s="18"/>
      <c r="CT1138" s="18"/>
      <c r="CU1138" s="18"/>
      <c r="CV1138" s="18"/>
      <c r="CW1138" s="18"/>
      <c r="CX1138" s="18"/>
      <c r="CY1138" s="18"/>
      <c r="CZ1138" s="18"/>
      <c r="DA1138" s="18"/>
      <c r="DB1138" s="18"/>
      <c r="DC1138" s="18"/>
      <c r="DD1138" s="18"/>
      <c r="DE1138" s="18"/>
      <c r="DF1138" s="18"/>
      <c r="DG1138" s="18"/>
      <c r="DH1138" s="18"/>
      <c r="DI1138" s="18"/>
      <c r="DJ1138" s="18"/>
      <c r="DK1138" s="18"/>
      <c r="DL1138" s="18"/>
      <c r="DM1138" s="18"/>
      <c r="DN1138" s="18"/>
      <c r="DO1138" s="18"/>
      <c r="DP1138" s="18">
        <v>0</v>
      </c>
      <c r="DQ1138" s="18">
        <v>0</v>
      </c>
      <c r="DR1138" s="3">
        <v>1</v>
      </c>
      <c r="DS1138" s="18"/>
      <c r="DT1138" s="18"/>
      <c r="DU1138" s="18"/>
      <c r="DV1138" s="18"/>
      <c r="DW1138" s="18"/>
      <c r="DX1138" s="18"/>
      <c r="DY1138" s="18"/>
      <c r="DZ1138" s="18"/>
      <c r="EA1138" s="18"/>
      <c r="EB1138" s="18"/>
      <c r="EC1138" s="18"/>
      <c r="ED1138" s="18"/>
      <c r="EE1138" s="18"/>
      <c r="EF1138" s="18"/>
      <c r="EG1138" s="18"/>
      <c r="EH1138" s="18" t="s">
        <v>1458</v>
      </c>
      <c r="EI1138" s="18" cm="1">
        <f t="array" ref="EI1138">IF(SUMPRODUCT(--(DO1138:DS1138&lt;&gt;""))=0, 0,1)</f>
        <v>1</v>
      </c>
      <c r="EJ1138" s="18" cm="1">
        <f t="array" ref="EJ1138">IF(SUMPRODUCT(--(DT1138:EG1138&lt;&gt;""))=0, 0,1)</f>
        <v>0</v>
      </c>
      <c r="EK1138" s="18" cm="1">
        <f t="array" ref="EK1138">IF(SUMPRODUCT(--(EC1138:EG1138&lt;&gt;""))=0, 0,1)</f>
        <v>0</v>
      </c>
      <c r="EL1138" s="18" cm="1">
        <f t="array" ref="EL1138">IF(SUMPRODUCT(--(EE1138:EG1138&lt;&gt;""))=0, 0,1)</f>
        <v>0</v>
      </c>
      <c r="EM1138" s="18">
        <f t="shared" si="240"/>
        <v>1</v>
      </c>
      <c r="EN1138" s="18">
        <f t="shared" si="241"/>
        <v>1</v>
      </c>
      <c r="EO1138" s="18" t="str">
        <f t="shared" si="242"/>
        <v>NA</v>
      </c>
      <c r="EP1138" s="18" t="str">
        <f t="shared" si="243"/>
        <v>NA</v>
      </c>
      <c r="EQ1138" s="18" t="str">
        <f t="shared" si="244"/>
        <v>NA</v>
      </c>
      <c r="ER1138" s="58" t="s">
        <v>2080</v>
      </c>
      <c r="ES1138" s="59">
        <v>43692</v>
      </c>
      <c r="ET1138" s="18" t="s">
        <v>1459</v>
      </c>
      <c r="EU1138" s="18" t="s">
        <v>1452</v>
      </c>
    </row>
    <row r="1139" spans="1:151" ht="15.75" customHeight="1" x14ac:dyDescent="0.2">
      <c r="A1139" s="5" t="s">
        <v>381</v>
      </c>
      <c r="B1139" s="24" t="s">
        <v>1451</v>
      </c>
      <c r="C1139" s="26">
        <v>1</v>
      </c>
      <c r="D1139" s="18" t="s">
        <v>1460</v>
      </c>
      <c r="E1139" s="18" t="s">
        <v>257</v>
      </c>
      <c r="F1139" s="18" t="s">
        <v>553</v>
      </c>
      <c r="G1139" s="18" t="s">
        <v>736</v>
      </c>
      <c r="H1139" s="18" t="s">
        <v>1482</v>
      </c>
      <c r="I1139" s="18" t="s">
        <v>363</v>
      </c>
      <c r="J1139" s="18" t="s">
        <v>363</v>
      </c>
      <c r="K1139" s="18" t="s">
        <v>363</v>
      </c>
      <c r="L1139" s="18" t="s">
        <v>363</v>
      </c>
      <c r="M1139" s="18" t="s">
        <v>253</v>
      </c>
      <c r="N1139" s="56">
        <v>74</v>
      </c>
      <c r="O1139" s="18" t="s">
        <v>1453</v>
      </c>
      <c r="P1139" s="18" t="s">
        <v>261</v>
      </c>
      <c r="Q1139" s="18" t="s">
        <v>254</v>
      </c>
      <c r="R1139" s="24" t="s">
        <v>257</v>
      </c>
      <c r="S1139" s="24" t="s">
        <v>257</v>
      </c>
      <c r="T1139" s="26" t="s">
        <v>917</v>
      </c>
      <c r="U1139" s="26" t="s">
        <v>595</v>
      </c>
      <c r="V1139" s="26" t="s">
        <v>1455</v>
      </c>
      <c r="W1139" s="26" t="s">
        <v>1456</v>
      </c>
      <c r="X1139" s="18" t="s">
        <v>1460</v>
      </c>
      <c r="Y1139" s="18">
        <v>50</v>
      </c>
      <c r="Z1139" s="18" t="s">
        <v>599</v>
      </c>
      <c r="AA1139" s="18">
        <v>50</v>
      </c>
      <c r="AB1139" s="57" t="s">
        <v>257</v>
      </c>
      <c r="AC1139" s="18" t="s">
        <v>595</v>
      </c>
      <c r="AD1139" s="18" t="s">
        <v>595</v>
      </c>
      <c r="AE1139" s="18" t="s">
        <v>595</v>
      </c>
      <c r="AF1139" s="18" t="s">
        <v>595</v>
      </c>
      <c r="AG1139" s="18" t="s">
        <v>595</v>
      </c>
      <c r="AH1139" s="18" t="s">
        <v>595</v>
      </c>
      <c r="AI1139" s="18" t="s">
        <v>595</v>
      </c>
      <c r="AJ1139" s="18" t="s">
        <v>595</v>
      </c>
      <c r="AK1139" s="18" t="s">
        <v>595</v>
      </c>
      <c r="AL1139" s="18" t="s">
        <v>1457</v>
      </c>
      <c r="AM1139" s="18"/>
      <c r="AN1139" s="18"/>
      <c r="AO1139" s="18"/>
      <c r="AP1139" s="18"/>
      <c r="AQ1139" s="18"/>
      <c r="AR1139" s="18"/>
      <c r="AS1139" s="18"/>
      <c r="AT1139" s="18"/>
      <c r="AU1139" s="18"/>
      <c r="AV1139" s="18"/>
      <c r="AW1139" s="18"/>
      <c r="AX1139" s="18"/>
      <c r="AY1139" s="18"/>
      <c r="AZ1139" s="18"/>
      <c r="BA1139" s="18"/>
      <c r="BB1139" s="18"/>
      <c r="BC1139" s="18"/>
      <c r="BD1139" s="18"/>
      <c r="BE1139" s="18"/>
      <c r="BF1139" s="18"/>
      <c r="BG1139" s="18"/>
      <c r="BH1139" s="18"/>
      <c r="BI1139" s="18"/>
      <c r="BJ1139" s="18"/>
      <c r="BK1139" s="18"/>
      <c r="BL1139" s="18"/>
      <c r="BM1139" s="18"/>
      <c r="BN1139" s="18"/>
      <c r="BO1139" s="18"/>
      <c r="BP1139" s="18"/>
      <c r="BQ1139" s="18"/>
      <c r="BR1139" s="18"/>
      <c r="BS1139" s="18"/>
      <c r="BT1139" s="18"/>
      <c r="BU1139" s="18"/>
      <c r="BV1139" s="18"/>
      <c r="BW1139" s="18"/>
      <c r="BX1139" s="18"/>
      <c r="BY1139" s="18"/>
      <c r="BZ1139" s="18"/>
      <c r="CA1139" s="18"/>
      <c r="CB1139" s="18"/>
      <c r="CC1139" s="18"/>
      <c r="CD1139" s="18"/>
      <c r="CE1139" s="18"/>
      <c r="CF1139" s="18"/>
      <c r="CG1139" s="18"/>
      <c r="CH1139" s="18"/>
      <c r="CI1139" s="18"/>
      <c r="CJ1139" s="18"/>
      <c r="CK1139" s="18"/>
      <c r="CL1139" s="18"/>
      <c r="CM1139" s="18"/>
      <c r="CN1139" s="18"/>
      <c r="CO1139" s="18"/>
      <c r="CP1139" s="18"/>
      <c r="CQ1139" s="18"/>
      <c r="CR1139" s="18"/>
      <c r="CS1139" s="18"/>
      <c r="CT1139" s="18"/>
      <c r="CU1139" s="18"/>
      <c r="CV1139" s="18"/>
      <c r="CW1139" s="18"/>
      <c r="CX1139" s="18"/>
      <c r="CY1139" s="18"/>
      <c r="CZ1139" s="18"/>
      <c r="DA1139" s="18"/>
      <c r="DB1139" s="18"/>
      <c r="DC1139" s="18"/>
      <c r="DD1139" s="18"/>
      <c r="DE1139" s="18"/>
      <c r="DF1139" s="18"/>
      <c r="DG1139" s="18"/>
      <c r="DH1139" s="18"/>
      <c r="DI1139" s="18"/>
      <c r="DJ1139" s="18"/>
      <c r="DK1139" s="18"/>
      <c r="DL1139" s="18"/>
      <c r="DM1139" s="18"/>
      <c r="DN1139" s="18"/>
      <c r="DO1139" s="18"/>
      <c r="DP1139" s="18">
        <v>0</v>
      </c>
      <c r="DQ1139" s="18">
        <v>0</v>
      </c>
      <c r="DR1139" s="3">
        <v>1</v>
      </c>
      <c r="DS1139" s="18"/>
      <c r="DT1139" s="18"/>
      <c r="DU1139" s="18"/>
      <c r="DV1139" s="18"/>
      <c r="DW1139" s="18"/>
      <c r="DX1139" s="18"/>
      <c r="DY1139" s="18"/>
      <c r="DZ1139" s="18"/>
      <c r="EA1139" s="18"/>
      <c r="EB1139" s="18"/>
      <c r="EC1139" s="18"/>
      <c r="ED1139" s="18"/>
      <c r="EE1139" s="18"/>
      <c r="EF1139" s="18"/>
      <c r="EG1139" s="18"/>
      <c r="EH1139" s="18" t="s">
        <v>1458</v>
      </c>
      <c r="EI1139" s="18" cm="1">
        <f t="array" ref="EI1139">IF(SUMPRODUCT(--(DO1139:DS1139&lt;&gt;""))=0, 0,1)</f>
        <v>1</v>
      </c>
      <c r="EJ1139" s="18" cm="1">
        <f t="array" ref="EJ1139">IF(SUMPRODUCT(--(DT1139:EG1139&lt;&gt;""))=0, 0,1)</f>
        <v>0</v>
      </c>
      <c r="EK1139" s="18" cm="1">
        <f t="array" ref="EK1139">IF(SUMPRODUCT(--(EC1139:EG1139&lt;&gt;""))=0, 0,1)</f>
        <v>0</v>
      </c>
      <c r="EL1139" s="18" cm="1">
        <f t="array" ref="EL1139">IF(SUMPRODUCT(--(EE1139:EG1139&lt;&gt;""))=0, 0,1)</f>
        <v>0</v>
      </c>
      <c r="EM1139" s="18">
        <f t="shared" si="240"/>
        <v>1</v>
      </c>
      <c r="EN1139" s="18">
        <f t="shared" si="241"/>
        <v>1</v>
      </c>
      <c r="EO1139" s="18" t="str">
        <f t="shared" si="242"/>
        <v>NA</v>
      </c>
      <c r="EP1139" s="18" t="str">
        <f t="shared" si="243"/>
        <v>NA</v>
      </c>
      <c r="EQ1139" s="18" t="str">
        <f t="shared" si="244"/>
        <v>NA</v>
      </c>
      <c r="ER1139" s="58" t="s">
        <v>2080</v>
      </c>
      <c r="ES1139" s="59">
        <v>43692</v>
      </c>
      <c r="ET1139" s="18" t="s">
        <v>1459</v>
      </c>
      <c r="EU1139" s="18" t="s">
        <v>1452</v>
      </c>
    </row>
    <row r="1140" spans="1:151" ht="15.75" customHeight="1" x14ac:dyDescent="0.2">
      <c r="A1140" s="5" t="s">
        <v>381</v>
      </c>
      <c r="B1140" s="24" t="s">
        <v>1451</v>
      </c>
      <c r="C1140" s="26">
        <v>1</v>
      </c>
      <c r="D1140" s="18" t="s">
        <v>1461</v>
      </c>
      <c r="E1140" s="18" t="s">
        <v>257</v>
      </c>
      <c r="F1140" s="18" t="s">
        <v>553</v>
      </c>
      <c r="G1140" s="18" t="s">
        <v>736</v>
      </c>
      <c r="H1140" s="18" t="s">
        <v>1482</v>
      </c>
      <c r="I1140" s="18" t="s">
        <v>363</v>
      </c>
      <c r="J1140" s="18" t="s">
        <v>363</v>
      </c>
      <c r="K1140" s="18" t="s">
        <v>363</v>
      </c>
      <c r="L1140" s="18" t="s">
        <v>363</v>
      </c>
      <c r="M1140" s="18" t="s">
        <v>253</v>
      </c>
      <c r="N1140" s="56">
        <v>74</v>
      </c>
      <c r="O1140" s="18" t="s">
        <v>1453</v>
      </c>
      <c r="P1140" s="18" t="s">
        <v>261</v>
      </c>
      <c r="Q1140" s="18" t="s">
        <v>254</v>
      </c>
      <c r="R1140" s="24" t="s">
        <v>257</v>
      </c>
      <c r="S1140" s="24" t="s">
        <v>257</v>
      </c>
      <c r="T1140" s="26" t="s">
        <v>917</v>
      </c>
      <c r="U1140" s="26" t="s">
        <v>595</v>
      </c>
      <c r="V1140" s="26" t="s">
        <v>1455</v>
      </c>
      <c r="W1140" s="26" t="s">
        <v>1456</v>
      </c>
      <c r="X1140" s="18" t="s">
        <v>1461</v>
      </c>
      <c r="Y1140" s="18">
        <v>50</v>
      </c>
      <c r="Z1140" s="18" t="s">
        <v>599</v>
      </c>
      <c r="AA1140" s="18">
        <v>50</v>
      </c>
      <c r="AB1140" s="57" t="s">
        <v>257</v>
      </c>
      <c r="AC1140" s="18" t="s">
        <v>595</v>
      </c>
      <c r="AD1140" s="18" t="s">
        <v>595</v>
      </c>
      <c r="AE1140" s="18" t="s">
        <v>595</v>
      </c>
      <c r="AF1140" s="18" t="s">
        <v>595</v>
      </c>
      <c r="AG1140" s="18" t="s">
        <v>595</v>
      </c>
      <c r="AH1140" s="18" t="s">
        <v>595</v>
      </c>
      <c r="AI1140" s="18" t="s">
        <v>595</v>
      </c>
      <c r="AJ1140" s="18" t="s">
        <v>595</v>
      </c>
      <c r="AK1140" s="18" t="s">
        <v>595</v>
      </c>
      <c r="AL1140" s="18" t="s">
        <v>1457</v>
      </c>
      <c r="AM1140" s="18"/>
      <c r="AN1140" s="18"/>
      <c r="AO1140" s="18"/>
      <c r="AP1140" s="18"/>
      <c r="AQ1140" s="18"/>
      <c r="AR1140" s="18"/>
      <c r="AS1140" s="18"/>
      <c r="AT1140" s="18"/>
      <c r="AU1140" s="18"/>
      <c r="AV1140" s="18"/>
      <c r="AW1140" s="18"/>
      <c r="AX1140" s="18"/>
      <c r="AY1140" s="18"/>
      <c r="AZ1140" s="18"/>
      <c r="BA1140" s="18"/>
      <c r="BB1140" s="18"/>
      <c r="BC1140" s="18"/>
      <c r="BD1140" s="18"/>
      <c r="BE1140" s="18"/>
      <c r="BF1140" s="18"/>
      <c r="BG1140" s="18"/>
      <c r="BH1140" s="18"/>
      <c r="BI1140" s="18"/>
      <c r="BJ1140" s="18"/>
      <c r="BK1140" s="18"/>
      <c r="BL1140" s="18"/>
      <c r="BM1140" s="18"/>
      <c r="BN1140" s="18"/>
      <c r="BO1140" s="18"/>
      <c r="BP1140" s="18"/>
      <c r="BQ1140" s="18"/>
      <c r="BR1140" s="18"/>
      <c r="BS1140" s="18"/>
      <c r="BT1140" s="18"/>
      <c r="BU1140" s="18"/>
      <c r="BV1140" s="18"/>
      <c r="BW1140" s="18"/>
      <c r="BX1140" s="18"/>
      <c r="BY1140" s="18"/>
      <c r="BZ1140" s="18"/>
      <c r="CA1140" s="18"/>
      <c r="CB1140" s="18"/>
      <c r="CC1140" s="18"/>
      <c r="CD1140" s="18"/>
      <c r="CE1140" s="18"/>
      <c r="CF1140" s="18"/>
      <c r="CG1140" s="18"/>
      <c r="CH1140" s="18"/>
      <c r="CI1140" s="18"/>
      <c r="CJ1140" s="18"/>
      <c r="CK1140" s="18"/>
      <c r="CL1140" s="18"/>
      <c r="CM1140" s="18"/>
      <c r="CN1140" s="18"/>
      <c r="CO1140" s="18"/>
      <c r="CP1140" s="18"/>
      <c r="CQ1140" s="18"/>
      <c r="CR1140" s="18"/>
      <c r="CS1140" s="18"/>
      <c r="CT1140" s="18"/>
      <c r="CU1140" s="18"/>
      <c r="CV1140" s="18"/>
      <c r="CW1140" s="18"/>
      <c r="CX1140" s="18"/>
      <c r="CY1140" s="18"/>
      <c r="CZ1140" s="18"/>
      <c r="DA1140" s="18"/>
      <c r="DB1140" s="18"/>
      <c r="DC1140" s="18"/>
      <c r="DD1140" s="18"/>
      <c r="DE1140" s="18"/>
      <c r="DF1140" s="18"/>
      <c r="DG1140" s="18"/>
      <c r="DH1140" s="18"/>
      <c r="DI1140" s="18"/>
      <c r="DJ1140" s="18"/>
      <c r="DK1140" s="18"/>
      <c r="DL1140" s="18"/>
      <c r="DM1140" s="18"/>
      <c r="DN1140" s="18"/>
      <c r="DO1140" s="18"/>
      <c r="DP1140" s="18">
        <v>0</v>
      </c>
      <c r="DQ1140" s="18">
        <v>0</v>
      </c>
      <c r="DR1140" s="3">
        <v>0</v>
      </c>
      <c r="DS1140" s="18"/>
      <c r="DT1140" s="18"/>
      <c r="DU1140" s="18"/>
      <c r="DV1140" s="18"/>
      <c r="DW1140" s="18"/>
      <c r="DX1140" s="18"/>
      <c r="DY1140" s="18"/>
      <c r="DZ1140" s="18"/>
      <c r="EA1140" s="18"/>
      <c r="EB1140" s="18"/>
      <c r="EC1140" s="18"/>
      <c r="ED1140" s="18"/>
      <c r="EE1140" s="18"/>
      <c r="EF1140" s="18"/>
      <c r="EG1140" s="18"/>
      <c r="EH1140" s="18" t="s">
        <v>1458</v>
      </c>
      <c r="EI1140" s="18" cm="1">
        <f t="array" ref="EI1140">IF(SUMPRODUCT(--(DO1140:DS1140&lt;&gt;""))=0, 0,1)</f>
        <v>1</v>
      </c>
      <c r="EJ1140" s="18" cm="1">
        <f t="array" ref="EJ1140">IF(SUMPRODUCT(--(DT1140:EG1140&lt;&gt;""))=0, 0,1)</f>
        <v>0</v>
      </c>
      <c r="EK1140" s="18" cm="1">
        <f t="array" ref="EK1140">IF(SUMPRODUCT(--(EC1140:EG1140&lt;&gt;""))=0, 0,1)</f>
        <v>0</v>
      </c>
      <c r="EL1140" s="18" cm="1">
        <f t="array" ref="EL1140">IF(SUMPRODUCT(--(EE1140:EG1140&lt;&gt;""))=0, 0,1)</f>
        <v>0</v>
      </c>
      <c r="EM1140" s="18">
        <f t="shared" si="240"/>
        <v>0</v>
      </c>
      <c r="EN1140" s="18">
        <f t="shared" si="241"/>
        <v>0</v>
      </c>
      <c r="EO1140" s="18" t="str">
        <f t="shared" si="242"/>
        <v>NA</v>
      </c>
      <c r="EP1140" s="18" t="str">
        <f t="shared" si="243"/>
        <v>NA</v>
      </c>
      <c r="EQ1140" s="18" t="str">
        <f t="shared" si="244"/>
        <v>NA</v>
      </c>
      <c r="ER1140" s="58" t="s">
        <v>2080</v>
      </c>
      <c r="ES1140" s="59">
        <v>43692</v>
      </c>
      <c r="ET1140" s="18" t="s">
        <v>1459</v>
      </c>
      <c r="EU1140" s="18" t="s">
        <v>1452</v>
      </c>
    </row>
    <row r="1141" spans="1:151" ht="15.75" customHeight="1" x14ac:dyDescent="0.2">
      <c r="A1141" s="5" t="s">
        <v>381</v>
      </c>
      <c r="B1141" s="24" t="s">
        <v>1451</v>
      </c>
      <c r="C1141" s="26">
        <v>1</v>
      </c>
      <c r="D1141" s="18" t="s">
        <v>1462</v>
      </c>
      <c r="E1141" s="18" t="s">
        <v>257</v>
      </c>
      <c r="F1141" s="18" t="s">
        <v>553</v>
      </c>
      <c r="G1141" s="18" t="s">
        <v>736</v>
      </c>
      <c r="H1141" s="18" t="s">
        <v>1482</v>
      </c>
      <c r="I1141" s="18" t="s">
        <v>363</v>
      </c>
      <c r="J1141" s="18" t="s">
        <v>363</v>
      </c>
      <c r="K1141" s="18" t="s">
        <v>363</v>
      </c>
      <c r="L1141" s="18" t="s">
        <v>363</v>
      </c>
      <c r="M1141" s="18" t="s">
        <v>253</v>
      </c>
      <c r="N1141" s="56">
        <v>74</v>
      </c>
      <c r="O1141" s="18" t="s">
        <v>1453</v>
      </c>
      <c r="P1141" s="18" t="s">
        <v>261</v>
      </c>
      <c r="Q1141" s="18" t="s">
        <v>254</v>
      </c>
      <c r="R1141" s="24" t="s">
        <v>257</v>
      </c>
      <c r="S1141" s="24" t="s">
        <v>257</v>
      </c>
      <c r="T1141" s="26" t="s">
        <v>917</v>
      </c>
      <c r="U1141" s="26" t="s">
        <v>595</v>
      </c>
      <c r="V1141" s="26" t="s">
        <v>1455</v>
      </c>
      <c r="W1141" s="26" t="s">
        <v>1456</v>
      </c>
      <c r="X1141" s="18" t="s">
        <v>1462</v>
      </c>
      <c r="Y1141" s="18">
        <v>50</v>
      </c>
      <c r="Z1141" s="18" t="s">
        <v>599</v>
      </c>
      <c r="AA1141" s="18">
        <v>50</v>
      </c>
      <c r="AB1141" s="57" t="s">
        <v>257</v>
      </c>
      <c r="AC1141" s="18" t="s">
        <v>595</v>
      </c>
      <c r="AD1141" s="18" t="s">
        <v>595</v>
      </c>
      <c r="AE1141" s="18" t="s">
        <v>595</v>
      </c>
      <c r="AF1141" s="18" t="s">
        <v>595</v>
      </c>
      <c r="AG1141" s="18" t="s">
        <v>595</v>
      </c>
      <c r="AH1141" s="18" t="s">
        <v>595</v>
      </c>
      <c r="AI1141" s="18" t="s">
        <v>595</v>
      </c>
      <c r="AJ1141" s="18" t="s">
        <v>595</v>
      </c>
      <c r="AK1141" s="18" t="s">
        <v>595</v>
      </c>
      <c r="AL1141" s="18" t="s">
        <v>1457</v>
      </c>
      <c r="AM1141" s="18"/>
      <c r="AN1141" s="18"/>
      <c r="AO1141" s="18"/>
      <c r="AP1141" s="18"/>
      <c r="AQ1141" s="18"/>
      <c r="AR1141" s="18"/>
      <c r="AS1141" s="18"/>
      <c r="AT1141" s="18"/>
      <c r="AU1141" s="18"/>
      <c r="AV1141" s="18"/>
      <c r="AW1141" s="18"/>
      <c r="AX1141" s="18"/>
      <c r="AY1141" s="18"/>
      <c r="AZ1141" s="18"/>
      <c r="BA1141" s="18"/>
      <c r="BB1141" s="18"/>
      <c r="BC1141" s="18"/>
      <c r="BD1141" s="18"/>
      <c r="BE1141" s="18"/>
      <c r="BF1141" s="18"/>
      <c r="BG1141" s="18"/>
      <c r="BH1141" s="18"/>
      <c r="BI1141" s="18"/>
      <c r="BJ1141" s="18"/>
      <c r="BK1141" s="18"/>
      <c r="BL1141" s="18"/>
      <c r="BM1141" s="18"/>
      <c r="BN1141" s="18"/>
      <c r="BO1141" s="18"/>
      <c r="BP1141" s="18"/>
      <c r="BQ1141" s="18"/>
      <c r="BR1141" s="18"/>
      <c r="BS1141" s="18"/>
      <c r="BT1141" s="18"/>
      <c r="BU1141" s="18"/>
      <c r="BV1141" s="18"/>
      <c r="BW1141" s="18"/>
      <c r="BX1141" s="18"/>
      <c r="BY1141" s="18"/>
      <c r="BZ1141" s="18"/>
      <c r="CA1141" s="18"/>
      <c r="CB1141" s="18"/>
      <c r="CC1141" s="18"/>
      <c r="CD1141" s="18"/>
      <c r="CE1141" s="18"/>
      <c r="CF1141" s="18"/>
      <c r="CG1141" s="18"/>
      <c r="CH1141" s="18"/>
      <c r="CI1141" s="18"/>
      <c r="CJ1141" s="18"/>
      <c r="CK1141" s="18"/>
      <c r="CL1141" s="18"/>
      <c r="CM1141" s="18"/>
      <c r="CN1141" s="18"/>
      <c r="CO1141" s="18"/>
      <c r="CP1141" s="18"/>
      <c r="CQ1141" s="18"/>
      <c r="CR1141" s="18"/>
      <c r="CS1141" s="18"/>
      <c r="CT1141" s="18"/>
      <c r="CU1141" s="18"/>
      <c r="CV1141" s="18"/>
      <c r="CW1141" s="18"/>
      <c r="CX1141" s="18"/>
      <c r="CY1141" s="18"/>
      <c r="CZ1141" s="18"/>
      <c r="DA1141" s="18"/>
      <c r="DB1141" s="18"/>
      <c r="DC1141" s="18"/>
      <c r="DD1141" s="18"/>
      <c r="DE1141" s="18"/>
      <c r="DF1141" s="18"/>
      <c r="DG1141" s="18"/>
      <c r="DH1141" s="18"/>
      <c r="DI1141" s="18"/>
      <c r="DJ1141" s="18"/>
      <c r="DK1141" s="18"/>
      <c r="DL1141" s="18"/>
      <c r="DM1141" s="18"/>
      <c r="DN1141" s="18"/>
      <c r="DO1141" s="18"/>
      <c r="DP1141" s="18">
        <v>0</v>
      </c>
      <c r="DQ1141" s="18">
        <v>0</v>
      </c>
      <c r="DR1141" s="3">
        <v>0</v>
      </c>
      <c r="DS1141" s="18"/>
      <c r="DT1141" s="18"/>
      <c r="DU1141" s="18"/>
      <c r="DV1141" s="18"/>
      <c r="DW1141" s="18"/>
      <c r="DX1141" s="18"/>
      <c r="DY1141" s="18"/>
      <c r="DZ1141" s="18"/>
      <c r="EA1141" s="18"/>
      <c r="EB1141" s="18"/>
      <c r="EC1141" s="18"/>
      <c r="ED1141" s="18"/>
      <c r="EE1141" s="18"/>
      <c r="EF1141" s="18"/>
      <c r="EG1141" s="18"/>
      <c r="EH1141" s="18" t="s">
        <v>1458</v>
      </c>
      <c r="EI1141" s="18" cm="1">
        <f t="array" ref="EI1141">IF(SUMPRODUCT(--(DO1141:DS1141&lt;&gt;""))=0, 0,1)</f>
        <v>1</v>
      </c>
      <c r="EJ1141" s="18" cm="1">
        <f t="array" ref="EJ1141">IF(SUMPRODUCT(--(DT1141:EG1141&lt;&gt;""))=0, 0,1)</f>
        <v>0</v>
      </c>
      <c r="EK1141" s="18" cm="1">
        <f t="array" ref="EK1141">IF(SUMPRODUCT(--(EC1141:EG1141&lt;&gt;""))=0, 0,1)</f>
        <v>0</v>
      </c>
      <c r="EL1141" s="18" cm="1">
        <f t="array" ref="EL1141">IF(SUMPRODUCT(--(EE1141:EG1141&lt;&gt;""))=0, 0,1)</f>
        <v>0</v>
      </c>
      <c r="EM1141" s="18">
        <f t="shared" si="240"/>
        <v>0</v>
      </c>
      <c r="EN1141" s="18">
        <f t="shared" si="241"/>
        <v>0</v>
      </c>
      <c r="EO1141" s="18" t="str">
        <f t="shared" si="242"/>
        <v>NA</v>
      </c>
      <c r="EP1141" s="18" t="str">
        <f t="shared" si="243"/>
        <v>NA</v>
      </c>
      <c r="EQ1141" s="18" t="str">
        <f t="shared" si="244"/>
        <v>NA</v>
      </c>
      <c r="ER1141" s="58" t="s">
        <v>2080</v>
      </c>
      <c r="ES1141" s="59">
        <v>43692</v>
      </c>
      <c r="ET1141" s="18" t="s">
        <v>1459</v>
      </c>
      <c r="EU1141" s="18" t="s">
        <v>1452</v>
      </c>
    </row>
    <row r="1142" spans="1:151" ht="15.75" customHeight="1" x14ac:dyDescent="0.2">
      <c r="A1142" s="5" t="s">
        <v>381</v>
      </c>
      <c r="B1142" s="24" t="s">
        <v>1451</v>
      </c>
      <c r="C1142" s="26">
        <v>1</v>
      </c>
      <c r="D1142" s="18" t="s">
        <v>1454</v>
      </c>
      <c r="E1142" s="18" t="s">
        <v>257</v>
      </c>
      <c r="F1142" s="18" t="s">
        <v>553</v>
      </c>
      <c r="G1142" s="18" t="s">
        <v>736</v>
      </c>
      <c r="H1142" s="18" t="s">
        <v>1483</v>
      </c>
      <c r="I1142" s="18" t="s">
        <v>363</v>
      </c>
      <c r="J1142" s="18" t="s">
        <v>363</v>
      </c>
      <c r="K1142" s="18" t="s">
        <v>363</v>
      </c>
      <c r="L1142" s="18" t="s">
        <v>363</v>
      </c>
      <c r="M1142" s="18" t="s">
        <v>253</v>
      </c>
      <c r="N1142" s="56">
        <v>74</v>
      </c>
      <c r="O1142" s="18" t="s">
        <v>1453</v>
      </c>
      <c r="P1142" s="18" t="s">
        <v>261</v>
      </c>
      <c r="Q1142" s="18" t="s">
        <v>254</v>
      </c>
      <c r="R1142" s="24" t="s">
        <v>257</v>
      </c>
      <c r="S1142" s="24" t="s">
        <v>257</v>
      </c>
      <c r="T1142" s="26" t="s">
        <v>917</v>
      </c>
      <c r="U1142" s="26" t="s">
        <v>595</v>
      </c>
      <c r="V1142" s="26" t="s">
        <v>1455</v>
      </c>
      <c r="W1142" s="26" t="s">
        <v>1456</v>
      </c>
      <c r="X1142" s="18" t="s">
        <v>1454</v>
      </c>
      <c r="Y1142" s="18">
        <v>50</v>
      </c>
      <c r="Z1142" s="18" t="s">
        <v>599</v>
      </c>
      <c r="AA1142" s="18">
        <v>50</v>
      </c>
      <c r="AB1142" s="57" t="s">
        <v>257</v>
      </c>
      <c r="AC1142" s="18" t="s">
        <v>595</v>
      </c>
      <c r="AD1142" s="18" t="s">
        <v>595</v>
      </c>
      <c r="AE1142" s="18" t="s">
        <v>595</v>
      </c>
      <c r="AF1142" s="18" t="s">
        <v>595</v>
      </c>
      <c r="AG1142" s="18" t="s">
        <v>595</v>
      </c>
      <c r="AH1142" s="18" t="s">
        <v>595</v>
      </c>
      <c r="AI1142" s="18" t="s">
        <v>595</v>
      </c>
      <c r="AJ1142" s="18" t="s">
        <v>595</v>
      </c>
      <c r="AK1142" s="18" t="s">
        <v>595</v>
      </c>
      <c r="AL1142" s="18" t="s">
        <v>1457</v>
      </c>
      <c r="AM1142" s="18"/>
      <c r="AN1142" s="18"/>
      <c r="AO1142" s="18"/>
      <c r="AP1142" s="18"/>
      <c r="AQ1142" s="18"/>
      <c r="AR1142" s="18"/>
      <c r="AS1142" s="18"/>
      <c r="AT1142" s="18"/>
      <c r="AU1142" s="18"/>
      <c r="AV1142" s="18"/>
      <c r="AW1142" s="18"/>
      <c r="AX1142" s="18"/>
      <c r="AY1142" s="18"/>
      <c r="AZ1142" s="18"/>
      <c r="BA1142" s="18"/>
      <c r="BB1142" s="18"/>
      <c r="BC1142" s="18"/>
      <c r="BD1142" s="18"/>
      <c r="BE1142" s="18"/>
      <c r="BF1142" s="18"/>
      <c r="BG1142" s="18"/>
      <c r="BH1142" s="18"/>
      <c r="BI1142" s="18"/>
      <c r="BJ1142" s="18"/>
      <c r="BK1142" s="18"/>
      <c r="BL1142" s="18"/>
      <c r="BM1142" s="18"/>
      <c r="BN1142" s="18"/>
      <c r="BO1142" s="18"/>
      <c r="BP1142" s="18"/>
      <c r="BQ1142" s="18"/>
      <c r="BR1142" s="18"/>
      <c r="BS1142" s="18"/>
      <c r="BT1142" s="18"/>
      <c r="BU1142" s="18"/>
      <c r="BV1142" s="18"/>
      <c r="BW1142" s="18"/>
      <c r="BX1142" s="18"/>
      <c r="BY1142" s="18"/>
      <c r="BZ1142" s="18"/>
      <c r="CA1142" s="18"/>
      <c r="CB1142" s="18"/>
      <c r="CC1142" s="18"/>
      <c r="CD1142" s="18"/>
      <c r="CE1142" s="18"/>
      <c r="CF1142" s="18"/>
      <c r="CG1142" s="18"/>
      <c r="CH1142" s="18"/>
      <c r="CI1142" s="18"/>
      <c r="CJ1142" s="18"/>
      <c r="CK1142" s="18"/>
      <c r="CL1142" s="18"/>
      <c r="CM1142" s="18"/>
      <c r="CN1142" s="18"/>
      <c r="CO1142" s="18"/>
      <c r="CP1142" s="18"/>
      <c r="CQ1142" s="18"/>
      <c r="CR1142" s="18"/>
      <c r="CS1142" s="18"/>
      <c r="CT1142" s="18"/>
      <c r="CU1142" s="18"/>
      <c r="CV1142" s="18"/>
      <c r="CW1142" s="18"/>
      <c r="CX1142" s="18"/>
      <c r="CY1142" s="18"/>
      <c r="CZ1142" s="18"/>
      <c r="DA1142" s="18"/>
      <c r="DB1142" s="18"/>
      <c r="DC1142" s="18"/>
      <c r="DD1142" s="18"/>
      <c r="DE1142" s="18"/>
      <c r="DF1142" s="18"/>
      <c r="DG1142" s="18"/>
      <c r="DH1142" s="18"/>
      <c r="DI1142" s="18"/>
      <c r="DJ1142" s="18"/>
      <c r="DK1142" s="18"/>
      <c r="DL1142" s="18"/>
      <c r="DM1142" s="18"/>
      <c r="DN1142" s="18"/>
      <c r="DO1142" s="18"/>
      <c r="DP1142" s="18">
        <v>0</v>
      </c>
      <c r="DQ1142" s="18">
        <v>0</v>
      </c>
      <c r="DR1142" s="3">
        <v>1</v>
      </c>
      <c r="DS1142" s="18"/>
      <c r="DT1142" s="18"/>
      <c r="DU1142" s="18"/>
      <c r="DV1142" s="18"/>
      <c r="DW1142" s="18"/>
      <c r="DX1142" s="18"/>
      <c r="DY1142" s="18"/>
      <c r="DZ1142" s="18"/>
      <c r="EA1142" s="18"/>
      <c r="EB1142" s="18"/>
      <c r="EC1142" s="18"/>
      <c r="ED1142" s="18"/>
      <c r="EE1142" s="18"/>
      <c r="EF1142" s="18"/>
      <c r="EG1142" s="18"/>
      <c r="EH1142" s="18" t="s">
        <v>1458</v>
      </c>
      <c r="EI1142" s="18" cm="1">
        <f t="array" ref="EI1142">IF(SUMPRODUCT(--(DO1142:DS1142&lt;&gt;""))=0, 0,1)</f>
        <v>1</v>
      </c>
      <c r="EJ1142" s="18" cm="1">
        <f t="array" ref="EJ1142">IF(SUMPRODUCT(--(DT1142:EG1142&lt;&gt;""))=0, 0,1)</f>
        <v>0</v>
      </c>
      <c r="EK1142" s="18" cm="1">
        <f t="array" ref="EK1142">IF(SUMPRODUCT(--(EC1142:EG1142&lt;&gt;""))=0, 0,1)</f>
        <v>0</v>
      </c>
      <c r="EL1142" s="18" cm="1">
        <f t="array" ref="EL1142">IF(SUMPRODUCT(--(EE1142:EG1142&lt;&gt;""))=0, 0,1)</f>
        <v>0</v>
      </c>
      <c r="EM1142" s="18">
        <f t="shared" si="240"/>
        <v>1</v>
      </c>
      <c r="EN1142" s="18">
        <f t="shared" si="241"/>
        <v>1</v>
      </c>
      <c r="EO1142" s="18" t="str">
        <f t="shared" si="242"/>
        <v>NA</v>
      </c>
      <c r="EP1142" s="18" t="str">
        <f t="shared" si="243"/>
        <v>NA</v>
      </c>
      <c r="EQ1142" s="18" t="str">
        <f t="shared" si="244"/>
        <v>NA</v>
      </c>
      <c r="ER1142" s="58" t="s">
        <v>2080</v>
      </c>
      <c r="ES1142" s="59">
        <v>43692</v>
      </c>
      <c r="ET1142" s="18" t="s">
        <v>1459</v>
      </c>
      <c r="EU1142" s="18" t="s">
        <v>1452</v>
      </c>
    </row>
    <row r="1143" spans="1:151" ht="15.75" customHeight="1" x14ac:dyDescent="0.2">
      <c r="A1143" s="5" t="s">
        <v>381</v>
      </c>
      <c r="B1143" s="24" t="s">
        <v>1451</v>
      </c>
      <c r="C1143" s="26">
        <v>1</v>
      </c>
      <c r="D1143" s="18" t="s">
        <v>1460</v>
      </c>
      <c r="E1143" s="18" t="s">
        <v>257</v>
      </c>
      <c r="F1143" s="18" t="s">
        <v>553</v>
      </c>
      <c r="G1143" s="18" t="s">
        <v>736</v>
      </c>
      <c r="H1143" s="18" t="s">
        <v>1483</v>
      </c>
      <c r="I1143" s="18" t="s">
        <v>363</v>
      </c>
      <c r="J1143" s="18" t="s">
        <v>363</v>
      </c>
      <c r="K1143" s="18" t="s">
        <v>363</v>
      </c>
      <c r="L1143" s="18" t="s">
        <v>363</v>
      </c>
      <c r="M1143" s="18" t="s">
        <v>253</v>
      </c>
      <c r="N1143" s="56">
        <v>74</v>
      </c>
      <c r="O1143" s="18" t="s">
        <v>1453</v>
      </c>
      <c r="P1143" s="18" t="s">
        <v>261</v>
      </c>
      <c r="Q1143" s="18" t="s">
        <v>254</v>
      </c>
      <c r="R1143" s="24" t="s">
        <v>257</v>
      </c>
      <c r="S1143" s="24" t="s">
        <v>257</v>
      </c>
      <c r="T1143" s="26" t="s">
        <v>917</v>
      </c>
      <c r="U1143" s="26" t="s">
        <v>595</v>
      </c>
      <c r="V1143" s="26" t="s">
        <v>1455</v>
      </c>
      <c r="W1143" s="26" t="s">
        <v>1456</v>
      </c>
      <c r="X1143" s="18" t="s">
        <v>1460</v>
      </c>
      <c r="Y1143" s="18">
        <v>50</v>
      </c>
      <c r="Z1143" s="18" t="s">
        <v>599</v>
      </c>
      <c r="AA1143" s="18">
        <v>50</v>
      </c>
      <c r="AB1143" s="57" t="s">
        <v>257</v>
      </c>
      <c r="AC1143" s="18" t="s">
        <v>595</v>
      </c>
      <c r="AD1143" s="18" t="s">
        <v>595</v>
      </c>
      <c r="AE1143" s="18" t="s">
        <v>595</v>
      </c>
      <c r="AF1143" s="18" t="s">
        <v>595</v>
      </c>
      <c r="AG1143" s="18" t="s">
        <v>595</v>
      </c>
      <c r="AH1143" s="18" t="s">
        <v>595</v>
      </c>
      <c r="AI1143" s="18" t="s">
        <v>595</v>
      </c>
      <c r="AJ1143" s="18" t="s">
        <v>595</v>
      </c>
      <c r="AK1143" s="18" t="s">
        <v>595</v>
      </c>
      <c r="AL1143" s="18" t="s">
        <v>1457</v>
      </c>
      <c r="AM1143" s="18"/>
      <c r="AN1143" s="18"/>
      <c r="AO1143" s="18"/>
      <c r="AP1143" s="18"/>
      <c r="AQ1143" s="18"/>
      <c r="AR1143" s="18"/>
      <c r="AS1143" s="18"/>
      <c r="AT1143" s="18"/>
      <c r="AU1143" s="18"/>
      <c r="AV1143" s="18"/>
      <c r="AW1143" s="18"/>
      <c r="AX1143" s="18"/>
      <c r="AY1143" s="18"/>
      <c r="AZ1143" s="18"/>
      <c r="BA1143" s="18"/>
      <c r="BB1143" s="18"/>
      <c r="BC1143" s="18"/>
      <c r="BD1143" s="18"/>
      <c r="BE1143" s="18"/>
      <c r="BF1143" s="18"/>
      <c r="BG1143" s="18"/>
      <c r="BH1143" s="18"/>
      <c r="BI1143" s="18"/>
      <c r="BJ1143" s="18"/>
      <c r="BK1143" s="18"/>
      <c r="BL1143" s="18"/>
      <c r="BM1143" s="18"/>
      <c r="BN1143" s="18"/>
      <c r="BO1143" s="18"/>
      <c r="BP1143" s="18"/>
      <c r="BQ1143" s="18"/>
      <c r="BR1143" s="18"/>
      <c r="BS1143" s="18"/>
      <c r="BT1143" s="18"/>
      <c r="BU1143" s="18"/>
      <c r="BV1143" s="18"/>
      <c r="BW1143" s="18"/>
      <c r="BX1143" s="18"/>
      <c r="BY1143" s="18"/>
      <c r="BZ1143" s="18"/>
      <c r="CA1143" s="18"/>
      <c r="CB1143" s="18"/>
      <c r="CC1143" s="18"/>
      <c r="CD1143" s="18"/>
      <c r="CE1143" s="18"/>
      <c r="CF1143" s="18"/>
      <c r="CG1143" s="18"/>
      <c r="CH1143" s="18"/>
      <c r="CI1143" s="18"/>
      <c r="CJ1143" s="18"/>
      <c r="CK1143" s="18"/>
      <c r="CL1143" s="18"/>
      <c r="CM1143" s="18"/>
      <c r="CN1143" s="18"/>
      <c r="CO1143" s="18"/>
      <c r="CP1143" s="18"/>
      <c r="CQ1143" s="18"/>
      <c r="CR1143" s="18"/>
      <c r="CS1143" s="18"/>
      <c r="CT1143" s="18"/>
      <c r="CU1143" s="18"/>
      <c r="CV1143" s="18"/>
      <c r="CW1143" s="18"/>
      <c r="CX1143" s="18"/>
      <c r="CY1143" s="18"/>
      <c r="CZ1143" s="18"/>
      <c r="DA1143" s="18"/>
      <c r="DB1143" s="18"/>
      <c r="DC1143" s="18"/>
      <c r="DD1143" s="18"/>
      <c r="DE1143" s="18"/>
      <c r="DF1143" s="18"/>
      <c r="DG1143" s="18"/>
      <c r="DH1143" s="18"/>
      <c r="DI1143" s="18"/>
      <c r="DJ1143" s="18"/>
      <c r="DK1143" s="18"/>
      <c r="DL1143" s="18"/>
      <c r="DM1143" s="18"/>
      <c r="DN1143" s="18"/>
      <c r="DO1143" s="18"/>
      <c r="DP1143" s="18">
        <v>0</v>
      </c>
      <c r="DQ1143" s="18">
        <v>0</v>
      </c>
      <c r="DR1143" s="3">
        <v>0</v>
      </c>
      <c r="DS1143" s="18"/>
      <c r="DT1143" s="18"/>
      <c r="DU1143" s="18"/>
      <c r="DV1143" s="18"/>
      <c r="DW1143" s="18"/>
      <c r="DX1143" s="18"/>
      <c r="DY1143" s="18"/>
      <c r="DZ1143" s="18"/>
      <c r="EA1143" s="18"/>
      <c r="EB1143" s="18"/>
      <c r="EC1143" s="18"/>
      <c r="ED1143" s="18"/>
      <c r="EE1143" s="18"/>
      <c r="EF1143" s="18"/>
      <c r="EG1143" s="18"/>
      <c r="EH1143" s="18" t="s">
        <v>1458</v>
      </c>
      <c r="EI1143" s="18" cm="1">
        <f t="array" ref="EI1143">IF(SUMPRODUCT(--(DO1143:DS1143&lt;&gt;""))=0, 0,1)</f>
        <v>1</v>
      </c>
      <c r="EJ1143" s="18" cm="1">
        <f t="array" ref="EJ1143">IF(SUMPRODUCT(--(DT1143:EG1143&lt;&gt;""))=0, 0,1)</f>
        <v>0</v>
      </c>
      <c r="EK1143" s="18" cm="1">
        <f t="array" ref="EK1143">IF(SUMPRODUCT(--(EC1143:EG1143&lt;&gt;""))=0, 0,1)</f>
        <v>0</v>
      </c>
      <c r="EL1143" s="18" cm="1">
        <f t="array" ref="EL1143">IF(SUMPRODUCT(--(EE1143:EG1143&lt;&gt;""))=0, 0,1)</f>
        <v>0</v>
      </c>
      <c r="EM1143" s="18">
        <f t="shared" si="240"/>
        <v>0</v>
      </c>
      <c r="EN1143" s="18">
        <f t="shared" si="241"/>
        <v>0</v>
      </c>
      <c r="EO1143" s="18" t="str">
        <f t="shared" si="242"/>
        <v>NA</v>
      </c>
      <c r="EP1143" s="18" t="str">
        <f t="shared" si="243"/>
        <v>NA</v>
      </c>
      <c r="EQ1143" s="18" t="str">
        <f t="shared" si="244"/>
        <v>NA</v>
      </c>
      <c r="ER1143" s="58" t="s">
        <v>2080</v>
      </c>
      <c r="ES1143" s="59">
        <v>43692</v>
      </c>
      <c r="ET1143" s="18" t="s">
        <v>1459</v>
      </c>
      <c r="EU1143" s="18" t="s">
        <v>1452</v>
      </c>
    </row>
    <row r="1144" spans="1:151" ht="15.75" customHeight="1" x14ac:dyDescent="0.2">
      <c r="A1144" s="5" t="s">
        <v>381</v>
      </c>
      <c r="B1144" s="24" t="s">
        <v>1451</v>
      </c>
      <c r="C1144" s="26">
        <v>1</v>
      </c>
      <c r="D1144" s="18" t="s">
        <v>1461</v>
      </c>
      <c r="E1144" s="18" t="s">
        <v>257</v>
      </c>
      <c r="F1144" s="18" t="s">
        <v>553</v>
      </c>
      <c r="G1144" s="18" t="s">
        <v>736</v>
      </c>
      <c r="H1144" s="18" t="s">
        <v>1483</v>
      </c>
      <c r="I1144" s="18" t="s">
        <v>363</v>
      </c>
      <c r="J1144" s="18" t="s">
        <v>363</v>
      </c>
      <c r="K1144" s="18" t="s">
        <v>363</v>
      </c>
      <c r="L1144" s="18" t="s">
        <v>363</v>
      </c>
      <c r="M1144" s="18" t="s">
        <v>253</v>
      </c>
      <c r="N1144" s="56">
        <v>74</v>
      </c>
      <c r="O1144" s="18" t="s">
        <v>1453</v>
      </c>
      <c r="P1144" s="18" t="s">
        <v>261</v>
      </c>
      <c r="Q1144" s="18" t="s">
        <v>254</v>
      </c>
      <c r="R1144" s="24" t="s">
        <v>257</v>
      </c>
      <c r="S1144" s="24" t="s">
        <v>257</v>
      </c>
      <c r="T1144" s="26" t="s">
        <v>917</v>
      </c>
      <c r="U1144" s="26" t="s">
        <v>595</v>
      </c>
      <c r="V1144" s="26" t="s">
        <v>1455</v>
      </c>
      <c r="W1144" s="26" t="s">
        <v>1456</v>
      </c>
      <c r="X1144" s="18" t="s">
        <v>1461</v>
      </c>
      <c r="Y1144" s="18">
        <v>50</v>
      </c>
      <c r="Z1144" s="18" t="s">
        <v>599</v>
      </c>
      <c r="AA1144" s="18">
        <v>50</v>
      </c>
      <c r="AB1144" s="57" t="s">
        <v>257</v>
      </c>
      <c r="AC1144" s="18" t="s">
        <v>595</v>
      </c>
      <c r="AD1144" s="18" t="s">
        <v>595</v>
      </c>
      <c r="AE1144" s="18" t="s">
        <v>595</v>
      </c>
      <c r="AF1144" s="18" t="s">
        <v>595</v>
      </c>
      <c r="AG1144" s="18" t="s">
        <v>595</v>
      </c>
      <c r="AH1144" s="18" t="s">
        <v>595</v>
      </c>
      <c r="AI1144" s="18" t="s">
        <v>595</v>
      </c>
      <c r="AJ1144" s="18" t="s">
        <v>595</v>
      </c>
      <c r="AK1144" s="18" t="s">
        <v>595</v>
      </c>
      <c r="AL1144" s="18" t="s">
        <v>1457</v>
      </c>
      <c r="AM1144" s="18"/>
      <c r="AN1144" s="18"/>
      <c r="AO1144" s="18"/>
      <c r="AP1144" s="18"/>
      <c r="AQ1144" s="18"/>
      <c r="AR1144" s="18"/>
      <c r="AS1144" s="18"/>
      <c r="AT1144" s="18"/>
      <c r="AU1144" s="18"/>
      <c r="AV1144" s="18"/>
      <c r="AW1144" s="18"/>
      <c r="AX1144" s="18"/>
      <c r="AY1144" s="18"/>
      <c r="AZ1144" s="18"/>
      <c r="BA1144" s="18"/>
      <c r="BB1144" s="18"/>
      <c r="BC1144" s="18"/>
      <c r="BD1144" s="18"/>
      <c r="BE1144" s="18"/>
      <c r="BF1144" s="18"/>
      <c r="BG1144" s="18"/>
      <c r="BH1144" s="18"/>
      <c r="BI1144" s="18"/>
      <c r="BJ1144" s="18"/>
      <c r="BK1144" s="18"/>
      <c r="BL1144" s="18"/>
      <c r="BM1144" s="18"/>
      <c r="BN1144" s="18"/>
      <c r="BO1144" s="18"/>
      <c r="BP1144" s="18"/>
      <c r="BQ1144" s="18"/>
      <c r="BR1144" s="18"/>
      <c r="BS1144" s="18"/>
      <c r="BT1144" s="18"/>
      <c r="BU1144" s="18"/>
      <c r="BV1144" s="18"/>
      <c r="BW1144" s="18"/>
      <c r="BX1144" s="18"/>
      <c r="BY1144" s="18"/>
      <c r="BZ1144" s="18"/>
      <c r="CA1144" s="18"/>
      <c r="CB1144" s="18"/>
      <c r="CC1144" s="18"/>
      <c r="CD1144" s="18"/>
      <c r="CE1144" s="18"/>
      <c r="CF1144" s="18"/>
      <c r="CG1144" s="18"/>
      <c r="CH1144" s="18"/>
      <c r="CI1144" s="18"/>
      <c r="CJ1144" s="18"/>
      <c r="CK1144" s="18"/>
      <c r="CL1144" s="18"/>
      <c r="CM1144" s="18"/>
      <c r="CN1144" s="18"/>
      <c r="CO1144" s="18"/>
      <c r="CP1144" s="18"/>
      <c r="CQ1144" s="18"/>
      <c r="CR1144" s="18"/>
      <c r="CS1144" s="18"/>
      <c r="CT1144" s="18"/>
      <c r="CU1144" s="18"/>
      <c r="CV1144" s="18"/>
      <c r="CW1144" s="18"/>
      <c r="CX1144" s="18"/>
      <c r="CY1144" s="18"/>
      <c r="CZ1144" s="18"/>
      <c r="DA1144" s="18"/>
      <c r="DB1144" s="18"/>
      <c r="DC1144" s="18"/>
      <c r="DD1144" s="18"/>
      <c r="DE1144" s="18"/>
      <c r="DF1144" s="18"/>
      <c r="DG1144" s="18"/>
      <c r="DH1144" s="18"/>
      <c r="DI1144" s="18"/>
      <c r="DJ1144" s="18"/>
      <c r="DK1144" s="18"/>
      <c r="DL1144" s="18"/>
      <c r="DM1144" s="18"/>
      <c r="DN1144" s="18"/>
      <c r="DO1144" s="18"/>
      <c r="DP1144" s="18">
        <v>0</v>
      </c>
      <c r="DQ1144" s="18">
        <v>0</v>
      </c>
      <c r="DR1144" s="3">
        <v>0</v>
      </c>
      <c r="DS1144" s="18"/>
      <c r="DT1144" s="18"/>
      <c r="DU1144" s="18"/>
      <c r="DV1144" s="18"/>
      <c r="DW1144" s="18"/>
      <c r="DX1144" s="18"/>
      <c r="DY1144" s="18"/>
      <c r="DZ1144" s="18"/>
      <c r="EA1144" s="18"/>
      <c r="EB1144" s="18"/>
      <c r="EC1144" s="18"/>
      <c r="ED1144" s="18"/>
      <c r="EE1144" s="18"/>
      <c r="EF1144" s="18"/>
      <c r="EG1144" s="18"/>
      <c r="EH1144" s="18" t="s">
        <v>1458</v>
      </c>
      <c r="EI1144" s="18" cm="1">
        <f t="array" ref="EI1144">IF(SUMPRODUCT(--(DO1144:DS1144&lt;&gt;""))=0, 0,1)</f>
        <v>1</v>
      </c>
      <c r="EJ1144" s="18" cm="1">
        <f t="array" ref="EJ1144">IF(SUMPRODUCT(--(DT1144:EG1144&lt;&gt;""))=0, 0,1)</f>
        <v>0</v>
      </c>
      <c r="EK1144" s="18" cm="1">
        <f t="array" ref="EK1144">IF(SUMPRODUCT(--(EC1144:EG1144&lt;&gt;""))=0, 0,1)</f>
        <v>0</v>
      </c>
      <c r="EL1144" s="18" cm="1">
        <f t="array" ref="EL1144">IF(SUMPRODUCT(--(EE1144:EG1144&lt;&gt;""))=0, 0,1)</f>
        <v>0</v>
      </c>
      <c r="EM1144" s="18">
        <f t="shared" si="240"/>
        <v>0</v>
      </c>
      <c r="EN1144" s="18">
        <f t="shared" si="241"/>
        <v>0</v>
      </c>
      <c r="EO1144" s="18" t="str">
        <f t="shared" si="242"/>
        <v>NA</v>
      </c>
      <c r="EP1144" s="18" t="str">
        <f t="shared" si="243"/>
        <v>NA</v>
      </c>
      <c r="EQ1144" s="18" t="str">
        <f t="shared" si="244"/>
        <v>NA</v>
      </c>
      <c r="ER1144" s="58" t="s">
        <v>2080</v>
      </c>
      <c r="ES1144" s="59">
        <v>43692</v>
      </c>
      <c r="ET1144" s="18" t="s">
        <v>1459</v>
      </c>
      <c r="EU1144" s="18" t="s">
        <v>1452</v>
      </c>
    </row>
    <row r="1145" spans="1:151" ht="15.75" customHeight="1" x14ac:dyDescent="0.2">
      <c r="A1145" s="5" t="s">
        <v>381</v>
      </c>
      <c r="B1145" s="24" t="s">
        <v>1451</v>
      </c>
      <c r="C1145" s="26">
        <v>1</v>
      </c>
      <c r="D1145" s="18" t="s">
        <v>1462</v>
      </c>
      <c r="E1145" s="18" t="s">
        <v>257</v>
      </c>
      <c r="F1145" s="18" t="s">
        <v>553</v>
      </c>
      <c r="G1145" s="18" t="s">
        <v>736</v>
      </c>
      <c r="H1145" s="18" t="s">
        <v>1483</v>
      </c>
      <c r="I1145" s="18" t="s">
        <v>363</v>
      </c>
      <c r="J1145" s="18" t="s">
        <v>363</v>
      </c>
      <c r="K1145" s="18" t="s">
        <v>363</v>
      </c>
      <c r="L1145" s="18" t="s">
        <v>363</v>
      </c>
      <c r="M1145" s="18" t="s">
        <v>253</v>
      </c>
      <c r="N1145" s="56">
        <v>74</v>
      </c>
      <c r="O1145" s="18" t="s">
        <v>1453</v>
      </c>
      <c r="P1145" s="18" t="s">
        <v>261</v>
      </c>
      <c r="Q1145" s="18" t="s">
        <v>254</v>
      </c>
      <c r="R1145" s="24" t="s">
        <v>257</v>
      </c>
      <c r="S1145" s="24" t="s">
        <v>257</v>
      </c>
      <c r="T1145" s="26" t="s">
        <v>917</v>
      </c>
      <c r="U1145" s="26" t="s">
        <v>595</v>
      </c>
      <c r="V1145" s="26" t="s">
        <v>1455</v>
      </c>
      <c r="W1145" s="26" t="s">
        <v>1456</v>
      </c>
      <c r="X1145" s="18" t="s">
        <v>1462</v>
      </c>
      <c r="Y1145" s="18">
        <v>50</v>
      </c>
      <c r="Z1145" s="18" t="s">
        <v>599</v>
      </c>
      <c r="AA1145" s="18">
        <v>50</v>
      </c>
      <c r="AB1145" s="57" t="s">
        <v>257</v>
      </c>
      <c r="AC1145" s="18" t="s">
        <v>595</v>
      </c>
      <c r="AD1145" s="18" t="s">
        <v>595</v>
      </c>
      <c r="AE1145" s="18" t="s">
        <v>595</v>
      </c>
      <c r="AF1145" s="18" t="s">
        <v>595</v>
      </c>
      <c r="AG1145" s="18" t="s">
        <v>595</v>
      </c>
      <c r="AH1145" s="18" t="s">
        <v>595</v>
      </c>
      <c r="AI1145" s="18" t="s">
        <v>595</v>
      </c>
      <c r="AJ1145" s="18" t="s">
        <v>595</v>
      </c>
      <c r="AK1145" s="18" t="s">
        <v>595</v>
      </c>
      <c r="AL1145" s="18" t="s">
        <v>1457</v>
      </c>
      <c r="AM1145" s="18"/>
      <c r="AN1145" s="18"/>
      <c r="AO1145" s="18"/>
      <c r="AP1145" s="18"/>
      <c r="AQ1145" s="18"/>
      <c r="AR1145" s="18"/>
      <c r="AS1145" s="18"/>
      <c r="AT1145" s="18"/>
      <c r="AU1145" s="18"/>
      <c r="AV1145" s="18"/>
      <c r="AW1145" s="18"/>
      <c r="AX1145" s="18"/>
      <c r="AY1145" s="18"/>
      <c r="AZ1145" s="18"/>
      <c r="BA1145" s="18"/>
      <c r="BB1145" s="18"/>
      <c r="BC1145" s="18"/>
      <c r="BD1145" s="18"/>
      <c r="BE1145" s="18"/>
      <c r="BF1145" s="18"/>
      <c r="BG1145" s="18"/>
      <c r="BH1145" s="18"/>
      <c r="BI1145" s="18"/>
      <c r="BJ1145" s="18"/>
      <c r="BK1145" s="18"/>
      <c r="BL1145" s="18"/>
      <c r="BM1145" s="18"/>
      <c r="BN1145" s="18"/>
      <c r="BO1145" s="18"/>
      <c r="BP1145" s="18"/>
      <c r="BQ1145" s="18"/>
      <c r="BR1145" s="18"/>
      <c r="BS1145" s="18"/>
      <c r="BT1145" s="18"/>
      <c r="BU1145" s="18"/>
      <c r="BV1145" s="18"/>
      <c r="BW1145" s="18"/>
      <c r="BX1145" s="18"/>
      <c r="BY1145" s="18"/>
      <c r="BZ1145" s="18"/>
      <c r="CA1145" s="18"/>
      <c r="CB1145" s="18"/>
      <c r="CC1145" s="18"/>
      <c r="CD1145" s="18"/>
      <c r="CE1145" s="18"/>
      <c r="CF1145" s="18"/>
      <c r="CG1145" s="18"/>
      <c r="CH1145" s="18"/>
      <c r="CI1145" s="18"/>
      <c r="CJ1145" s="18"/>
      <c r="CK1145" s="18"/>
      <c r="CL1145" s="18"/>
      <c r="CM1145" s="18"/>
      <c r="CN1145" s="18"/>
      <c r="CO1145" s="18"/>
      <c r="CP1145" s="18"/>
      <c r="CQ1145" s="18"/>
      <c r="CR1145" s="18"/>
      <c r="CS1145" s="18"/>
      <c r="CT1145" s="18"/>
      <c r="CU1145" s="18"/>
      <c r="CV1145" s="18"/>
      <c r="CW1145" s="18"/>
      <c r="CX1145" s="18"/>
      <c r="CY1145" s="18"/>
      <c r="CZ1145" s="18"/>
      <c r="DA1145" s="18"/>
      <c r="DB1145" s="18"/>
      <c r="DC1145" s="18"/>
      <c r="DD1145" s="18"/>
      <c r="DE1145" s="18"/>
      <c r="DF1145" s="18"/>
      <c r="DG1145" s="18"/>
      <c r="DH1145" s="18"/>
      <c r="DI1145" s="18"/>
      <c r="DJ1145" s="18"/>
      <c r="DK1145" s="18"/>
      <c r="DL1145" s="18"/>
      <c r="DM1145" s="18"/>
      <c r="DN1145" s="18"/>
      <c r="DO1145" s="18"/>
      <c r="DP1145" s="18">
        <v>0</v>
      </c>
      <c r="DQ1145" s="18">
        <v>0</v>
      </c>
      <c r="DR1145" s="3">
        <v>0</v>
      </c>
      <c r="DS1145" s="18"/>
      <c r="DT1145" s="18"/>
      <c r="DU1145" s="18"/>
      <c r="DV1145" s="18"/>
      <c r="DW1145" s="18"/>
      <c r="DX1145" s="18"/>
      <c r="DY1145" s="18"/>
      <c r="DZ1145" s="18"/>
      <c r="EA1145" s="18"/>
      <c r="EB1145" s="18"/>
      <c r="EC1145" s="18"/>
      <c r="ED1145" s="18"/>
      <c r="EE1145" s="18"/>
      <c r="EF1145" s="18"/>
      <c r="EG1145" s="18"/>
      <c r="EH1145" s="18" t="s">
        <v>1458</v>
      </c>
      <c r="EI1145" s="18" cm="1">
        <f t="array" ref="EI1145">IF(SUMPRODUCT(--(DO1145:DS1145&lt;&gt;""))=0, 0,1)</f>
        <v>1</v>
      </c>
      <c r="EJ1145" s="18" cm="1">
        <f t="array" ref="EJ1145">IF(SUMPRODUCT(--(DT1145:EG1145&lt;&gt;""))=0, 0,1)</f>
        <v>0</v>
      </c>
      <c r="EK1145" s="18" cm="1">
        <f t="array" ref="EK1145">IF(SUMPRODUCT(--(EC1145:EG1145&lt;&gt;""))=0, 0,1)</f>
        <v>0</v>
      </c>
      <c r="EL1145" s="18" cm="1">
        <f t="array" ref="EL1145">IF(SUMPRODUCT(--(EE1145:EG1145&lt;&gt;""))=0, 0,1)</f>
        <v>0</v>
      </c>
      <c r="EM1145" s="18">
        <f t="shared" si="240"/>
        <v>0</v>
      </c>
      <c r="EN1145" s="18">
        <f t="shared" si="241"/>
        <v>0</v>
      </c>
      <c r="EO1145" s="18" t="str">
        <f t="shared" si="242"/>
        <v>NA</v>
      </c>
      <c r="EP1145" s="18" t="str">
        <f t="shared" si="243"/>
        <v>NA</v>
      </c>
      <c r="EQ1145" s="18" t="str">
        <f t="shared" si="244"/>
        <v>NA</v>
      </c>
      <c r="ER1145" s="58" t="s">
        <v>2080</v>
      </c>
      <c r="ES1145" s="59">
        <v>43692</v>
      </c>
      <c r="ET1145" s="18" t="s">
        <v>1459</v>
      </c>
      <c r="EU1145" s="18" t="s">
        <v>1452</v>
      </c>
    </row>
    <row r="1146" spans="1:151" ht="15.75" customHeight="1" x14ac:dyDescent="0.2">
      <c r="A1146" s="5" t="s">
        <v>381</v>
      </c>
      <c r="B1146" s="24" t="s">
        <v>1451</v>
      </c>
      <c r="C1146" s="26">
        <v>1</v>
      </c>
      <c r="D1146" s="18" t="s">
        <v>1454</v>
      </c>
      <c r="E1146" s="18" t="s">
        <v>257</v>
      </c>
      <c r="F1146" s="18" t="s">
        <v>553</v>
      </c>
      <c r="G1146" s="18" t="s">
        <v>706</v>
      </c>
      <c r="H1146" s="18" t="s">
        <v>978</v>
      </c>
      <c r="I1146" s="18" t="s">
        <v>363</v>
      </c>
      <c r="J1146" s="18" t="s">
        <v>363</v>
      </c>
      <c r="K1146" s="18" t="s">
        <v>363</v>
      </c>
      <c r="L1146" s="18" t="s">
        <v>363</v>
      </c>
      <c r="M1146" s="18" t="s">
        <v>253</v>
      </c>
      <c r="N1146" s="56">
        <v>74</v>
      </c>
      <c r="O1146" s="18" t="s">
        <v>1453</v>
      </c>
      <c r="P1146" s="18" t="s">
        <v>261</v>
      </c>
      <c r="Q1146" s="18" t="s">
        <v>254</v>
      </c>
      <c r="R1146" s="24" t="s">
        <v>257</v>
      </c>
      <c r="S1146" s="24" t="s">
        <v>257</v>
      </c>
      <c r="T1146" s="26" t="s">
        <v>917</v>
      </c>
      <c r="U1146" s="26" t="s">
        <v>595</v>
      </c>
      <c r="V1146" s="26" t="s">
        <v>1455</v>
      </c>
      <c r="W1146" s="26" t="s">
        <v>1456</v>
      </c>
      <c r="X1146" s="18" t="s">
        <v>1454</v>
      </c>
      <c r="Y1146" s="18">
        <v>50</v>
      </c>
      <c r="Z1146" s="18" t="s">
        <v>599</v>
      </c>
      <c r="AA1146" s="18">
        <v>50</v>
      </c>
      <c r="AB1146" s="57" t="s">
        <v>257</v>
      </c>
      <c r="AC1146" s="18" t="s">
        <v>595</v>
      </c>
      <c r="AD1146" s="18" t="s">
        <v>595</v>
      </c>
      <c r="AE1146" s="18" t="s">
        <v>595</v>
      </c>
      <c r="AF1146" s="18" t="s">
        <v>595</v>
      </c>
      <c r="AG1146" s="18" t="s">
        <v>595</v>
      </c>
      <c r="AH1146" s="18" t="s">
        <v>595</v>
      </c>
      <c r="AI1146" s="18" t="s">
        <v>595</v>
      </c>
      <c r="AJ1146" s="18" t="s">
        <v>595</v>
      </c>
      <c r="AK1146" s="18" t="s">
        <v>595</v>
      </c>
      <c r="AL1146" s="18" t="s">
        <v>1457</v>
      </c>
      <c r="AM1146" s="18"/>
      <c r="AN1146" s="18"/>
      <c r="AO1146" s="18"/>
      <c r="AP1146" s="18"/>
      <c r="AQ1146" s="18"/>
      <c r="AR1146" s="18"/>
      <c r="AS1146" s="18"/>
      <c r="AT1146" s="18"/>
      <c r="AU1146" s="18"/>
      <c r="AV1146" s="18"/>
      <c r="AW1146" s="18"/>
      <c r="AX1146" s="18"/>
      <c r="AY1146" s="18"/>
      <c r="AZ1146" s="18"/>
      <c r="BA1146" s="18"/>
      <c r="BB1146" s="18"/>
      <c r="BC1146" s="18"/>
      <c r="BD1146" s="18"/>
      <c r="BE1146" s="18"/>
      <c r="BF1146" s="18"/>
      <c r="BG1146" s="18"/>
      <c r="BH1146" s="18"/>
      <c r="BI1146" s="18"/>
      <c r="BJ1146" s="18"/>
      <c r="BK1146" s="18"/>
      <c r="BL1146" s="18"/>
      <c r="BM1146" s="18"/>
      <c r="BN1146" s="18"/>
      <c r="BO1146" s="18"/>
      <c r="BP1146" s="18"/>
      <c r="BQ1146" s="18"/>
      <c r="BR1146" s="18"/>
      <c r="BS1146" s="18"/>
      <c r="BT1146" s="18"/>
      <c r="BU1146" s="18"/>
      <c r="BV1146" s="18"/>
      <c r="BW1146" s="18"/>
      <c r="BX1146" s="18"/>
      <c r="BY1146" s="18"/>
      <c r="BZ1146" s="18"/>
      <c r="CA1146" s="18"/>
      <c r="CB1146" s="18"/>
      <c r="CC1146" s="18"/>
      <c r="CD1146" s="18"/>
      <c r="CE1146" s="18"/>
      <c r="CF1146" s="18"/>
      <c r="CG1146" s="18"/>
      <c r="CH1146" s="18"/>
      <c r="CI1146" s="18"/>
      <c r="CJ1146" s="18"/>
      <c r="CK1146" s="18"/>
      <c r="CL1146" s="18"/>
      <c r="CM1146" s="18"/>
      <c r="CN1146" s="18"/>
      <c r="CO1146" s="18"/>
      <c r="CP1146" s="18"/>
      <c r="CQ1146" s="18"/>
      <c r="CR1146" s="18"/>
      <c r="CS1146" s="18"/>
      <c r="CT1146" s="18"/>
      <c r="CU1146" s="18"/>
      <c r="CV1146" s="18"/>
      <c r="CW1146" s="18"/>
      <c r="CX1146" s="18"/>
      <c r="CY1146" s="18"/>
      <c r="CZ1146" s="18"/>
      <c r="DA1146" s="18"/>
      <c r="DB1146" s="18"/>
      <c r="DC1146" s="18"/>
      <c r="DD1146" s="18"/>
      <c r="DE1146" s="18"/>
      <c r="DF1146" s="18"/>
      <c r="DG1146" s="18"/>
      <c r="DH1146" s="18"/>
      <c r="DI1146" s="18"/>
      <c r="DJ1146" s="18"/>
      <c r="DK1146" s="18"/>
      <c r="DL1146" s="18"/>
      <c r="DM1146" s="18"/>
      <c r="DN1146" s="18"/>
      <c r="DO1146" s="18"/>
      <c r="DP1146" s="18">
        <v>0</v>
      </c>
      <c r="DQ1146" s="18">
        <v>0</v>
      </c>
      <c r="DR1146" s="3">
        <v>1</v>
      </c>
      <c r="DS1146" s="18"/>
      <c r="DT1146" s="18"/>
      <c r="DU1146" s="18"/>
      <c r="DV1146" s="18"/>
      <c r="DW1146" s="18"/>
      <c r="DX1146" s="18"/>
      <c r="DY1146" s="18"/>
      <c r="DZ1146" s="18"/>
      <c r="EA1146" s="18"/>
      <c r="EB1146" s="18"/>
      <c r="EC1146" s="18"/>
      <c r="ED1146" s="18"/>
      <c r="EE1146" s="18"/>
      <c r="EF1146" s="18"/>
      <c r="EG1146" s="18"/>
      <c r="EH1146" s="18" t="s">
        <v>1458</v>
      </c>
      <c r="EI1146" s="18" cm="1">
        <f t="array" ref="EI1146">IF(SUMPRODUCT(--(DO1146:DS1146&lt;&gt;""))=0, 0,1)</f>
        <v>1</v>
      </c>
      <c r="EJ1146" s="18" cm="1">
        <f t="array" ref="EJ1146">IF(SUMPRODUCT(--(DT1146:EG1146&lt;&gt;""))=0, 0,1)</f>
        <v>0</v>
      </c>
      <c r="EK1146" s="18" cm="1">
        <f t="array" ref="EK1146">IF(SUMPRODUCT(--(EC1146:EG1146&lt;&gt;""))=0, 0,1)</f>
        <v>0</v>
      </c>
      <c r="EL1146" s="18" cm="1">
        <f t="array" ref="EL1146">IF(SUMPRODUCT(--(EE1146:EG1146&lt;&gt;""))=0, 0,1)</f>
        <v>0</v>
      </c>
      <c r="EM1146" s="18">
        <f t="shared" si="240"/>
        <v>1</v>
      </c>
      <c r="EN1146" s="18">
        <f t="shared" si="241"/>
        <v>1</v>
      </c>
      <c r="EO1146" s="18" t="str">
        <f t="shared" si="242"/>
        <v>NA</v>
      </c>
      <c r="EP1146" s="18" t="str">
        <f t="shared" si="243"/>
        <v>NA</v>
      </c>
      <c r="EQ1146" s="18" t="str">
        <f t="shared" si="244"/>
        <v>NA</v>
      </c>
      <c r="ER1146" s="58" t="s">
        <v>2080</v>
      </c>
      <c r="ES1146" s="59">
        <v>43692</v>
      </c>
      <c r="ET1146" s="18" t="s">
        <v>1459</v>
      </c>
      <c r="EU1146" s="18" t="s">
        <v>1452</v>
      </c>
    </row>
    <row r="1147" spans="1:151" ht="15.75" customHeight="1" x14ac:dyDescent="0.2">
      <c r="A1147" s="5" t="s">
        <v>381</v>
      </c>
      <c r="B1147" s="24" t="s">
        <v>1451</v>
      </c>
      <c r="C1147" s="26">
        <v>1</v>
      </c>
      <c r="D1147" s="18" t="s">
        <v>1460</v>
      </c>
      <c r="E1147" s="18" t="s">
        <v>257</v>
      </c>
      <c r="F1147" s="18" t="s">
        <v>553</v>
      </c>
      <c r="G1147" s="18" t="s">
        <v>706</v>
      </c>
      <c r="H1147" s="18" t="s">
        <v>978</v>
      </c>
      <c r="I1147" s="18" t="s">
        <v>363</v>
      </c>
      <c r="J1147" s="18" t="s">
        <v>363</v>
      </c>
      <c r="K1147" s="18" t="s">
        <v>363</v>
      </c>
      <c r="L1147" s="18" t="s">
        <v>363</v>
      </c>
      <c r="M1147" s="18" t="s">
        <v>253</v>
      </c>
      <c r="N1147" s="56">
        <v>74</v>
      </c>
      <c r="O1147" s="18" t="s">
        <v>1453</v>
      </c>
      <c r="P1147" s="18" t="s">
        <v>261</v>
      </c>
      <c r="Q1147" s="18" t="s">
        <v>254</v>
      </c>
      <c r="R1147" s="24" t="s">
        <v>257</v>
      </c>
      <c r="S1147" s="24" t="s">
        <v>257</v>
      </c>
      <c r="T1147" s="26" t="s">
        <v>917</v>
      </c>
      <c r="U1147" s="26" t="s">
        <v>595</v>
      </c>
      <c r="V1147" s="26" t="s">
        <v>1455</v>
      </c>
      <c r="W1147" s="26" t="s">
        <v>1456</v>
      </c>
      <c r="X1147" s="18" t="s">
        <v>1460</v>
      </c>
      <c r="Y1147" s="18">
        <v>50</v>
      </c>
      <c r="Z1147" s="18" t="s">
        <v>599</v>
      </c>
      <c r="AA1147" s="18">
        <v>50</v>
      </c>
      <c r="AB1147" s="57" t="s">
        <v>257</v>
      </c>
      <c r="AC1147" s="18" t="s">
        <v>595</v>
      </c>
      <c r="AD1147" s="18" t="s">
        <v>595</v>
      </c>
      <c r="AE1147" s="18" t="s">
        <v>595</v>
      </c>
      <c r="AF1147" s="18" t="s">
        <v>595</v>
      </c>
      <c r="AG1147" s="18" t="s">
        <v>595</v>
      </c>
      <c r="AH1147" s="18" t="s">
        <v>595</v>
      </c>
      <c r="AI1147" s="18" t="s">
        <v>595</v>
      </c>
      <c r="AJ1147" s="18" t="s">
        <v>595</v>
      </c>
      <c r="AK1147" s="18" t="s">
        <v>595</v>
      </c>
      <c r="AL1147" s="18" t="s">
        <v>1457</v>
      </c>
      <c r="AM1147" s="18"/>
      <c r="AN1147" s="18"/>
      <c r="AO1147" s="18"/>
      <c r="AP1147" s="18"/>
      <c r="AQ1147" s="18"/>
      <c r="AR1147" s="18"/>
      <c r="AS1147" s="18"/>
      <c r="AT1147" s="18"/>
      <c r="AU1147" s="18"/>
      <c r="AV1147" s="18"/>
      <c r="AW1147" s="18"/>
      <c r="AX1147" s="18"/>
      <c r="AY1147" s="18"/>
      <c r="AZ1147" s="18"/>
      <c r="BA1147" s="18"/>
      <c r="BB1147" s="18"/>
      <c r="BC1147" s="18"/>
      <c r="BD1147" s="18"/>
      <c r="BE1147" s="18"/>
      <c r="BF1147" s="18"/>
      <c r="BG1147" s="18"/>
      <c r="BH1147" s="18"/>
      <c r="BI1147" s="18"/>
      <c r="BJ1147" s="18"/>
      <c r="BK1147" s="18"/>
      <c r="BL1147" s="18"/>
      <c r="BM1147" s="18"/>
      <c r="BN1147" s="18"/>
      <c r="BO1147" s="18"/>
      <c r="BP1147" s="18"/>
      <c r="BQ1147" s="18"/>
      <c r="BR1147" s="18"/>
      <c r="BS1147" s="18"/>
      <c r="BT1147" s="18"/>
      <c r="BU1147" s="18"/>
      <c r="BV1147" s="18"/>
      <c r="BW1147" s="18"/>
      <c r="BX1147" s="18"/>
      <c r="BY1147" s="18"/>
      <c r="BZ1147" s="18"/>
      <c r="CA1147" s="18"/>
      <c r="CB1147" s="18"/>
      <c r="CC1147" s="18"/>
      <c r="CD1147" s="18"/>
      <c r="CE1147" s="18"/>
      <c r="CF1147" s="18"/>
      <c r="CG1147" s="18"/>
      <c r="CH1147" s="18"/>
      <c r="CI1147" s="18"/>
      <c r="CJ1147" s="18"/>
      <c r="CK1147" s="18"/>
      <c r="CL1147" s="18"/>
      <c r="CM1147" s="18"/>
      <c r="CN1147" s="18"/>
      <c r="CO1147" s="18"/>
      <c r="CP1147" s="18"/>
      <c r="CQ1147" s="18"/>
      <c r="CR1147" s="18"/>
      <c r="CS1147" s="18"/>
      <c r="CT1147" s="18"/>
      <c r="CU1147" s="18"/>
      <c r="CV1147" s="18"/>
      <c r="CW1147" s="18"/>
      <c r="CX1147" s="18"/>
      <c r="CY1147" s="18"/>
      <c r="CZ1147" s="18"/>
      <c r="DA1147" s="18"/>
      <c r="DB1147" s="18"/>
      <c r="DC1147" s="18"/>
      <c r="DD1147" s="18"/>
      <c r="DE1147" s="18"/>
      <c r="DF1147" s="18"/>
      <c r="DG1147" s="18"/>
      <c r="DH1147" s="18"/>
      <c r="DI1147" s="18"/>
      <c r="DJ1147" s="18"/>
      <c r="DK1147" s="18"/>
      <c r="DL1147" s="18"/>
      <c r="DM1147" s="18"/>
      <c r="DN1147" s="18"/>
      <c r="DO1147" s="18"/>
      <c r="DP1147" s="18">
        <v>1</v>
      </c>
      <c r="DQ1147" s="18">
        <v>0</v>
      </c>
      <c r="DR1147" s="3">
        <v>1</v>
      </c>
      <c r="DS1147" s="18"/>
      <c r="DT1147" s="18"/>
      <c r="DU1147" s="18"/>
      <c r="DV1147" s="18"/>
      <c r="DW1147" s="18"/>
      <c r="DX1147" s="18"/>
      <c r="DY1147" s="18"/>
      <c r="DZ1147" s="18"/>
      <c r="EA1147" s="18"/>
      <c r="EB1147" s="18"/>
      <c r="EC1147" s="18"/>
      <c r="ED1147" s="18"/>
      <c r="EE1147" s="18"/>
      <c r="EF1147" s="18"/>
      <c r="EG1147" s="18"/>
      <c r="EH1147" s="18" t="s">
        <v>1458</v>
      </c>
      <c r="EI1147" s="18" cm="1">
        <f t="array" ref="EI1147">IF(SUMPRODUCT(--(DO1147:DS1147&lt;&gt;""))=0, 0,1)</f>
        <v>1</v>
      </c>
      <c r="EJ1147" s="18" cm="1">
        <f t="array" ref="EJ1147">IF(SUMPRODUCT(--(DT1147:EG1147&lt;&gt;""))=0, 0,1)</f>
        <v>0</v>
      </c>
      <c r="EK1147" s="18" cm="1">
        <f t="array" ref="EK1147">IF(SUMPRODUCT(--(EC1147:EG1147&lt;&gt;""))=0, 0,1)</f>
        <v>0</v>
      </c>
      <c r="EL1147" s="18" cm="1">
        <f t="array" ref="EL1147">IF(SUMPRODUCT(--(EE1147:EG1147&lt;&gt;""))=0, 0,1)</f>
        <v>0</v>
      </c>
      <c r="EM1147" s="18">
        <f t="shared" si="240"/>
        <v>1</v>
      </c>
      <c r="EN1147" s="18">
        <f t="shared" si="241"/>
        <v>1</v>
      </c>
      <c r="EO1147" s="18" t="str">
        <f t="shared" si="242"/>
        <v>NA</v>
      </c>
      <c r="EP1147" s="18" t="str">
        <f t="shared" si="243"/>
        <v>NA</v>
      </c>
      <c r="EQ1147" s="18" t="str">
        <f t="shared" si="244"/>
        <v>NA</v>
      </c>
      <c r="ER1147" s="58" t="s">
        <v>2080</v>
      </c>
      <c r="ES1147" s="59">
        <v>43692</v>
      </c>
      <c r="ET1147" s="18" t="s">
        <v>1459</v>
      </c>
      <c r="EU1147" s="18" t="s">
        <v>1452</v>
      </c>
    </row>
    <row r="1148" spans="1:151" ht="15.75" customHeight="1" x14ac:dyDescent="0.2">
      <c r="A1148" s="5" t="s">
        <v>381</v>
      </c>
      <c r="B1148" s="24" t="s">
        <v>1451</v>
      </c>
      <c r="C1148" s="26">
        <v>1</v>
      </c>
      <c r="D1148" s="18" t="s">
        <v>1461</v>
      </c>
      <c r="E1148" s="18" t="s">
        <v>257</v>
      </c>
      <c r="F1148" s="18" t="s">
        <v>553</v>
      </c>
      <c r="G1148" s="18" t="s">
        <v>706</v>
      </c>
      <c r="H1148" s="18" t="s">
        <v>978</v>
      </c>
      <c r="I1148" s="18" t="s">
        <v>363</v>
      </c>
      <c r="J1148" s="18" t="s">
        <v>363</v>
      </c>
      <c r="K1148" s="18" t="s">
        <v>363</v>
      </c>
      <c r="L1148" s="18" t="s">
        <v>363</v>
      </c>
      <c r="M1148" s="18" t="s">
        <v>253</v>
      </c>
      <c r="N1148" s="56">
        <v>74</v>
      </c>
      <c r="O1148" s="18" t="s">
        <v>1453</v>
      </c>
      <c r="P1148" s="18" t="s">
        <v>261</v>
      </c>
      <c r="Q1148" s="18" t="s">
        <v>254</v>
      </c>
      <c r="R1148" s="24" t="s">
        <v>257</v>
      </c>
      <c r="S1148" s="24" t="s">
        <v>257</v>
      </c>
      <c r="T1148" s="26" t="s">
        <v>917</v>
      </c>
      <c r="U1148" s="26" t="s">
        <v>595</v>
      </c>
      <c r="V1148" s="26" t="s">
        <v>1455</v>
      </c>
      <c r="W1148" s="26" t="s">
        <v>1456</v>
      </c>
      <c r="X1148" s="18" t="s">
        <v>1461</v>
      </c>
      <c r="Y1148" s="18">
        <v>50</v>
      </c>
      <c r="Z1148" s="18" t="s">
        <v>599</v>
      </c>
      <c r="AA1148" s="18">
        <v>50</v>
      </c>
      <c r="AB1148" s="57" t="s">
        <v>257</v>
      </c>
      <c r="AC1148" s="18" t="s">
        <v>595</v>
      </c>
      <c r="AD1148" s="18" t="s">
        <v>595</v>
      </c>
      <c r="AE1148" s="18" t="s">
        <v>595</v>
      </c>
      <c r="AF1148" s="18" t="s">
        <v>595</v>
      </c>
      <c r="AG1148" s="18" t="s">
        <v>595</v>
      </c>
      <c r="AH1148" s="18" t="s">
        <v>595</v>
      </c>
      <c r="AI1148" s="18" t="s">
        <v>595</v>
      </c>
      <c r="AJ1148" s="18" t="s">
        <v>595</v>
      </c>
      <c r="AK1148" s="18" t="s">
        <v>595</v>
      </c>
      <c r="AL1148" s="18" t="s">
        <v>1457</v>
      </c>
      <c r="AM1148" s="18"/>
      <c r="AN1148" s="18"/>
      <c r="AO1148" s="18"/>
      <c r="AP1148" s="18"/>
      <c r="AQ1148" s="18"/>
      <c r="AR1148" s="18"/>
      <c r="AS1148" s="18"/>
      <c r="AT1148" s="18"/>
      <c r="AU1148" s="18"/>
      <c r="AV1148" s="18"/>
      <c r="AW1148" s="18"/>
      <c r="AX1148" s="18"/>
      <c r="AY1148" s="18"/>
      <c r="AZ1148" s="18"/>
      <c r="BA1148" s="18"/>
      <c r="BB1148" s="18"/>
      <c r="BC1148" s="18"/>
      <c r="BD1148" s="18"/>
      <c r="BE1148" s="18"/>
      <c r="BF1148" s="18"/>
      <c r="BG1148" s="18"/>
      <c r="BH1148" s="18"/>
      <c r="BI1148" s="18"/>
      <c r="BJ1148" s="18"/>
      <c r="BK1148" s="18"/>
      <c r="BL1148" s="18"/>
      <c r="BM1148" s="18"/>
      <c r="BN1148" s="18"/>
      <c r="BO1148" s="18"/>
      <c r="BP1148" s="18"/>
      <c r="BQ1148" s="18"/>
      <c r="BR1148" s="18"/>
      <c r="BS1148" s="18"/>
      <c r="BT1148" s="18"/>
      <c r="BU1148" s="18"/>
      <c r="BV1148" s="18"/>
      <c r="BW1148" s="18"/>
      <c r="BX1148" s="18"/>
      <c r="BY1148" s="18"/>
      <c r="BZ1148" s="18"/>
      <c r="CA1148" s="18"/>
      <c r="CB1148" s="18"/>
      <c r="CC1148" s="18"/>
      <c r="CD1148" s="18"/>
      <c r="CE1148" s="18"/>
      <c r="CF1148" s="18"/>
      <c r="CG1148" s="18"/>
      <c r="CH1148" s="18"/>
      <c r="CI1148" s="18"/>
      <c r="CJ1148" s="18"/>
      <c r="CK1148" s="18"/>
      <c r="CL1148" s="18"/>
      <c r="CM1148" s="18"/>
      <c r="CN1148" s="18"/>
      <c r="CO1148" s="18"/>
      <c r="CP1148" s="18"/>
      <c r="CQ1148" s="18"/>
      <c r="CR1148" s="18"/>
      <c r="CS1148" s="18"/>
      <c r="CT1148" s="18"/>
      <c r="CU1148" s="18"/>
      <c r="CV1148" s="18"/>
      <c r="CW1148" s="18"/>
      <c r="CX1148" s="18"/>
      <c r="CY1148" s="18"/>
      <c r="CZ1148" s="18"/>
      <c r="DA1148" s="18"/>
      <c r="DB1148" s="18"/>
      <c r="DC1148" s="18"/>
      <c r="DD1148" s="18"/>
      <c r="DE1148" s="18"/>
      <c r="DF1148" s="18"/>
      <c r="DG1148" s="18"/>
      <c r="DH1148" s="18"/>
      <c r="DI1148" s="18"/>
      <c r="DJ1148" s="18"/>
      <c r="DK1148" s="18"/>
      <c r="DL1148" s="18"/>
      <c r="DM1148" s="18"/>
      <c r="DN1148" s="18"/>
      <c r="DO1148" s="18"/>
      <c r="DP1148" s="18">
        <v>1</v>
      </c>
      <c r="DQ1148" s="18">
        <v>0</v>
      </c>
      <c r="DR1148" s="3">
        <v>0</v>
      </c>
      <c r="DS1148" s="18"/>
      <c r="DT1148" s="18"/>
      <c r="DU1148" s="18"/>
      <c r="DV1148" s="18"/>
      <c r="DW1148" s="18"/>
      <c r="DX1148" s="18"/>
      <c r="DY1148" s="18"/>
      <c r="DZ1148" s="18"/>
      <c r="EA1148" s="18"/>
      <c r="EB1148" s="18"/>
      <c r="EC1148" s="18"/>
      <c r="ED1148" s="18"/>
      <c r="EE1148" s="18"/>
      <c r="EF1148" s="18"/>
      <c r="EG1148" s="18"/>
      <c r="EH1148" s="18" t="s">
        <v>1458</v>
      </c>
      <c r="EI1148" s="18" cm="1">
        <f t="array" ref="EI1148">IF(SUMPRODUCT(--(DO1148:DS1148&lt;&gt;""))=0, 0,1)</f>
        <v>1</v>
      </c>
      <c r="EJ1148" s="18" cm="1">
        <f t="array" ref="EJ1148">IF(SUMPRODUCT(--(DT1148:EG1148&lt;&gt;""))=0, 0,1)</f>
        <v>0</v>
      </c>
      <c r="EK1148" s="18" cm="1">
        <f t="array" ref="EK1148">IF(SUMPRODUCT(--(EC1148:EG1148&lt;&gt;""))=0, 0,1)</f>
        <v>0</v>
      </c>
      <c r="EL1148" s="18" cm="1">
        <f t="array" ref="EL1148">IF(SUMPRODUCT(--(EE1148:EG1148&lt;&gt;""))=0, 0,1)</f>
        <v>0</v>
      </c>
      <c r="EM1148" s="18">
        <f t="shared" si="240"/>
        <v>1</v>
      </c>
      <c r="EN1148" s="18">
        <f t="shared" si="241"/>
        <v>1</v>
      </c>
      <c r="EO1148" s="18" t="str">
        <f t="shared" si="242"/>
        <v>NA</v>
      </c>
      <c r="EP1148" s="18" t="str">
        <f t="shared" si="243"/>
        <v>NA</v>
      </c>
      <c r="EQ1148" s="18" t="str">
        <f t="shared" si="244"/>
        <v>NA</v>
      </c>
      <c r="ER1148" s="58" t="s">
        <v>2080</v>
      </c>
      <c r="ES1148" s="59">
        <v>43692</v>
      </c>
      <c r="ET1148" s="18" t="s">
        <v>1459</v>
      </c>
      <c r="EU1148" s="18" t="s">
        <v>1452</v>
      </c>
    </row>
    <row r="1149" spans="1:151" ht="15.75" customHeight="1" x14ac:dyDescent="0.2">
      <c r="A1149" s="5" t="s">
        <v>381</v>
      </c>
      <c r="B1149" s="24" t="s">
        <v>1451</v>
      </c>
      <c r="C1149" s="26">
        <v>1</v>
      </c>
      <c r="D1149" s="18" t="s">
        <v>1462</v>
      </c>
      <c r="E1149" s="18" t="s">
        <v>257</v>
      </c>
      <c r="F1149" s="18" t="s">
        <v>553</v>
      </c>
      <c r="G1149" s="18" t="s">
        <v>706</v>
      </c>
      <c r="H1149" s="18" t="s">
        <v>978</v>
      </c>
      <c r="I1149" s="18" t="s">
        <v>363</v>
      </c>
      <c r="J1149" s="18" t="s">
        <v>363</v>
      </c>
      <c r="K1149" s="18" t="s">
        <v>363</v>
      </c>
      <c r="L1149" s="18" t="s">
        <v>363</v>
      </c>
      <c r="M1149" s="18" t="s">
        <v>253</v>
      </c>
      <c r="N1149" s="56">
        <v>74</v>
      </c>
      <c r="O1149" s="18" t="s">
        <v>1453</v>
      </c>
      <c r="P1149" s="18" t="s">
        <v>261</v>
      </c>
      <c r="Q1149" s="18" t="s">
        <v>254</v>
      </c>
      <c r="R1149" s="24" t="s">
        <v>257</v>
      </c>
      <c r="S1149" s="24" t="s">
        <v>257</v>
      </c>
      <c r="T1149" s="26" t="s">
        <v>917</v>
      </c>
      <c r="U1149" s="26" t="s">
        <v>595</v>
      </c>
      <c r="V1149" s="26" t="s">
        <v>1455</v>
      </c>
      <c r="W1149" s="26" t="s">
        <v>1456</v>
      </c>
      <c r="X1149" s="18" t="s">
        <v>1462</v>
      </c>
      <c r="Y1149" s="18">
        <v>50</v>
      </c>
      <c r="Z1149" s="18" t="s">
        <v>599</v>
      </c>
      <c r="AA1149" s="18">
        <v>50</v>
      </c>
      <c r="AB1149" s="57" t="s">
        <v>257</v>
      </c>
      <c r="AC1149" s="18" t="s">
        <v>595</v>
      </c>
      <c r="AD1149" s="18" t="s">
        <v>595</v>
      </c>
      <c r="AE1149" s="18" t="s">
        <v>595</v>
      </c>
      <c r="AF1149" s="18" t="s">
        <v>595</v>
      </c>
      <c r="AG1149" s="18" t="s">
        <v>595</v>
      </c>
      <c r="AH1149" s="18" t="s">
        <v>595</v>
      </c>
      <c r="AI1149" s="18" t="s">
        <v>595</v>
      </c>
      <c r="AJ1149" s="18" t="s">
        <v>595</v>
      </c>
      <c r="AK1149" s="18" t="s">
        <v>595</v>
      </c>
      <c r="AL1149" s="18" t="s">
        <v>1457</v>
      </c>
      <c r="AM1149" s="18"/>
      <c r="AN1149" s="18"/>
      <c r="AO1149" s="18"/>
      <c r="AP1149" s="18"/>
      <c r="AQ1149" s="18"/>
      <c r="AR1149" s="18"/>
      <c r="AS1149" s="18"/>
      <c r="AT1149" s="18"/>
      <c r="AU1149" s="18"/>
      <c r="AV1149" s="18"/>
      <c r="AW1149" s="18"/>
      <c r="AX1149" s="18"/>
      <c r="AY1149" s="18"/>
      <c r="AZ1149" s="18"/>
      <c r="BA1149" s="18"/>
      <c r="BB1149" s="18"/>
      <c r="BC1149" s="18"/>
      <c r="BD1149" s="18"/>
      <c r="BE1149" s="18"/>
      <c r="BF1149" s="18"/>
      <c r="BG1149" s="18"/>
      <c r="BH1149" s="18"/>
      <c r="BI1149" s="18"/>
      <c r="BJ1149" s="18"/>
      <c r="BK1149" s="18"/>
      <c r="BL1149" s="18"/>
      <c r="BM1149" s="18"/>
      <c r="BN1149" s="18"/>
      <c r="BO1149" s="18"/>
      <c r="BP1149" s="18"/>
      <c r="BQ1149" s="18"/>
      <c r="BR1149" s="18"/>
      <c r="BS1149" s="18"/>
      <c r="BT1149" s="18"/>
      <c r="BU1149" s="18"/>
      <c r="BV1149" s="18"/>
      <c r="BW1149" s="18"/>
      <c r="BX1149" s="18"/>
      <c r="BY1149" s="18"/>
      <c r="BZ1149" s="18"/>
      <c r="CA1149" s="18"/>
      <c r="CB1149" s="18"/>
      <c r="CC1149" s="18"/>
      <c r="CD1149" s="18"/>
      <c r="CE1149" s="18"/>
      <c r="CF1149" s="18"/>
      <c r="CG1149" s="18"/>
      <c r="CH1149" s="18"/>
      <c r="CI1149" s="18"/>
      <c r="CJ1149" s="18"/>
      <c r="CK1149" s="18"/>
      <c r="CL1149" s="18"/>
      <c r="CM1149" s="18"/>
      <c r="CN1149" s="18"/>
      <c r="CO1149" s="18"/>
      <c r="CP1149" s="18"/>
      <c r="CQ1149" s="18"/>
      <c r="CR1149" s="18"/>
      <c r="CS1149" s="18"/>
      <c r="CT1149" s="18"/>
      <c r="CU1149" s="18"/>
      <c r="CV1149" s="18"/>
      <c r="CW1149" s="18"/>
      <c r="CX1149" s="18"/>
      <c r="CY1149" s="18"/>
      <c r="CZ1149" s="18"/>
      <c r="DA1149" s="18"/>
      <c r="DB1149" s="18"/>
      <c r="DC1149" s="18"/>
      <c r="DD1149" s="18"/>
      <c r="DE1149" s="18"/>
      <c r="DF1149" s="18"/>
      <c r="DG1149" s="18"/>
      <c r="DH1149" s="18"/>
      <c r="DI1149" s="18"/>
      <c r="DJ1149" s="18"/>
      <c r="DK1149" s="18"/>
      <c r="DL1149" s="18"/>
      <c r="DM1149" s="18"/>
      <c r="DN1149" s="18"/>
      <c r="DO1149" s="18"/>
      <c r="DP1149" s="18">
        <v>1</v>
      </c>
      <c r="DQ1149" s="18">
        <v>0</v>
      </c>
      <c r="DR1149" s="3">
        <v>0</v>
      </c>
      <c r="DS1149" s="18"/>
      <c r="DT1149" s="18"/>
      <c r="DU1149" s="18"/>
      <c r="DV1149" s="18"/>
      <c r="DW1149" s="18"/>
      <c r="DX1149" s="18"/>
      <c r="DY1149" s="18"/>
      <c r="DZ1149" s="18"/>
      <c r="EA1149" s="18"/>
      <c r="EB1149" s="18"/>
      <c r="EC1149" s="18"/>
      <c r="ED1149" s="18"/>
      <c r="EE1149" s="18"/>
      <c r="EF1149" s="18"/>
      <c r="EG1149" s="18"/>
      <c r="EH1149" s="18" t="s">
        <v>1458</v>
      </c>
      <c r="EI1149" s="18" cm="1">
        <f t="array" ref="EI1149">IF(SUMPRODUCT(--(DO1149:DS1149&lt;&gt;""))=0, 0,1)</f>
        <v>1</v>
      </c>
      <c r="EJ1149" s="18" cm="1">
        <f t="array" ref="EJ1149">IF(SUMPRODUCT(--(DT1149:EG1149&lt;&gt;""))=0, 0,1)</f>
        <v>0</v>
      </c>
      <c r="EK1149" s="18" cm="1">
        <f t="array" ref="EK1149">IF(SUMPRODUCT(--(EC1149:EG1149&lt;&gt;""))=0, 0,1)</f>
        <v>0</v>
      </c>
      <c r="EL1149" s="18" cm="1">
        <f t="array" ref="EL1149">IF(SUMPRODUCT(--(EE1149:EG1149&lt;&gt;""))=0, 0,1)</f>
        <v>0</v>
      </c>
      <c r="EM1149" s="18">
        <f t="shared" si="240"/>
        <v>1</v>
      </c>
      <c r="EN1149" s="18">
        <f t="shared" si="241"/>
        <v>1</v>
      </c>
      <c r="EO1149" s="18" t="str">
        <f t="shared" si="242"/>
        <v>NA</v>
      </c>
      <c r="EP1149" s="18" t="str">
        <f t="shared" si="243"/>
        <v>NA</v>
      </c>
      <c r="EQ1149" s="18" t="str">
        <f t="shared" si="244"/>
        <v>NA</v>
      </c>
      <c r="ER1149" s="58" t="s">
        <v>2080</v>
      </c>
      <c r="ES1149" s="59">
        <v>43692</v>
      </c>
      <c r="ET1149" s="18" t="s">
        <v>1459</v>
      </c>
      <c r="EU1149" s="18" t="s">
        <v>1452</v>
      </c>
    </row>
    <row r="1150" spans="1:151" ht="15.75" customHeight="1" x14ac:dyDescent="0.2">
      <c r="A1150" s="5" t="s">
        <v>381</v>
      </c>
      <c r="B1150" s="24" t="s">
        <v>1451</v>
      </c>
      <c r="C1150" s="26">
        <v>1</v>
      </c>
      <c r="D1150" s="18" t="s">
        <v>1454</v>
      </c>
      <c r="E1150" s="18" t="s">
        <v>257</v>
      </c>
      <c r="F1150" s="18" t="s">
        <v>553</v>
      </c>
      <c r="G1150" s="18" t="s">
        <v>706</v>
      </c>
      <c r="H1150" s="18" t="s">
        <v>732</v>
      </c>
      <c r="I1150" s="18" t="s">
        <v>363</v>
      </c>
      <c r="J1150" s="18" t="s">
        <v>363</v>
      </c>
      <c r="K1150" s="18" t="s">
        <v>363</v>
      </c>
      <c r="L1150" s="18" t="s">
        <v>363</v>
      </c>
      <c r="M1150" s="18" t="s">
        <v>253</v>
      </c>
      <c r="N1150" s="56">
        <v>74</v>
      </c>
      <c r="O1150" s="18" t="s">
        <v>1453</v>
      </c>
      <c r="P1150" s="18" t="s">
        <v>261</v>
      </c>
      <c r="Q1150" s="18" t="s">
        <v>254</v>
      </c>
      <c r="R1150" s="24" t="s">
        <v>257</v>
      </c>
      <c r="S1150" s="24" t="s">
        <v>257</v>
      </c>
      <c r="T1150" s="26" t="s">
        <v>917</v>
      </c>
      <c r="U1150" s="26" t="s">
        <v>595</v>
      </c>
      <c r="V1150" s="26" t="s">
        <v>1455</v>
      </c>
      <c r="W1150" s="26" t="s">
        <v>1456</v>
      </c>
      <c r="X1150" s="18" t="s">
        <v>1454</v>
      </c>
      <c r="Y1150" s="18">
        <v>50</v>
      </c>
      <c r="Z1150" s="18" t="s">
        <v>599</v>
      </c>
      <c r="AA1150" s="18">
        <v>50</v>
      </c>
      <c r="AB1150" s="57" t="s">
        <v>257</v>
      </c>
      <c r="AC1150" s="18" t="s">
        <v>595</v>
      </c>
      <c r="AD1150" s="18" t="s">
        <v>595</v>
      </c>
      <c r="AE1150" s="18" t="s">
        <v>595</v>
      </c>
      <c r="AF1150" s="18" t="s">
        <v>595</v>
      </c>
      <c r="AG1150" s="18" t="s">
        <v>595</v>
      </c>
      <c r="AH1150" s="18" t="s">
        <v>595</v>
      </c>
      <c r="AI1150" s="18" t="s">
        <v>595</v>
      </c>
      <c r="AJ1150" s="18" t="s">
        <v>595</v>
      </c>
      <c r="AK1150" s="18" t="s">
        <v>595</v>
      </c>
      <c r="AL1150" s="18" t="s">
        <v>1457</v>
      </c>
      <c r="AM1150" s="18"/>
      <c r="AN1150" s="18"/>
      <c r="AO1150" s="18"/>
      <c r="AP1150" s="18"/>
      <c r="AQ1150" s="18"/>
      <c r="AR1150" s="18"/>
      <c r="AS1150" s="18"/>
      <c r="AT1150" s="18"/>
      <c r="AU1150" s="18"/>
      <c r="AV1150" s="18"/>
      <c r="AW1150" s="18"/>
      <c r="AX1150" s="18"/>
      <c r="AY1150" s="18"/>
      <c r="AZ1150" s="18"/>
      <c r="BA1150" s="18"/>
      <c r="BB1150" s="18"/>
      <c r="BC1150" s="18"/>
      <c r="BD1150" s="18"/>
      <c r="BE1150" s="18"/>
      <c r="BF1150" s="18"/>
      <c r="BG1150" s="18"/>
      <c r="BH1150" s="18"/>
      <c r="BI1150" s="18"/>
      <c r="BJ1150" s="18"/>
      <c r="BK1150" s="18"/>
      <c r="BL1150" s="18"/>
      <c r="BM1150" s="18"/>
      <c r="BN1150" s="18"/>
      <c r="BO1150" s="18"/>
      <c r="BP1150" s="18"/>
      <c r="BQ1150" s="18"/>
      <c r="BR1150" s="18"/>
      <c r="BS1150" s="18"/>
      <c r="BT1150" s="18"/>
      <c r="BU1150" s="18"/>
      <c r="BV1150" s="18"/>
      <c r="BW1150" s="18"/>
      <c r="BX1150" s="18"/>
      <c r="BY1150" s="18"/>
      <c r="BZ1150" s="18"/>
      <c r="CA1150" s="18"/>
      <c r="CB1150" s="18"/>
      <c r="CC1150" s="18"/>
      <c r="CD1150" s="18"/>
      <c r="CE1150" s="18"/>
      <c r="CF1150" s="18"/>
      <c r="CG1150" s="18"/>
      <c r="CH1150" s="18"/>
      <c r="CI1150" s="18"/>
      <c r="CJ1150" s="18"/>
      <c r="CK1150" s="18"/>
      <c r="CL1150" s="18"/>
      <c r="CM1150" s="18"/>
      <c r="CN1150" s="18"/>
      <c r="CO1150" s="18"/>
      <c r="CP1150" s="18"/>
      <c r="CQ1150" s="18"/>
      <c r="CR1150" s="18"/>
      <c r="CS1150" s="18"/>
      <c r="CT1150" s="18"/>
      <c r="CU1150" s="18"/>
      <c r="CV1150" s="18"/>
      <c r="CW1150" s="18"/>
      <c r="CX1150" s="18"/>
      <c r="CY1150" s="18"/>
      <c r="CZ1150" s="18"/>
      <c r="DA1150" s="18"/>
      <c r="DB1150" s="18"/>
      <c r="DC1150" s="18"/>
      <c r="DD1150" s="18"/>
      <c r="DE1150" s="18"/>
      <c r="DF1150" s="18"/>
      <c r="DG1150" s="18"/>
      <c r="DH1150" s="18"/>
      <c r="DI1150" s="18"/>
      <c r="DJ1150" s="18"/>
      <c r="DK1150" s="18"/>
      <c r="DL1150" s="18"/>
      <c r="DM1150" s="18"/>
      <c r="DN1150" s="18"/>
      <c r="DO1150" s="18"/>
      <c r="DP1150" s="18">
        <v>0</v>
      </c>
      <c r="DQ1150" s="18">
        <v>0</v>
      </c>
      <c r="DR1150" s="3">
        <v>1</v>
      </c>
      <c r="DS1150" s="18"/>
      <c r="DT1150" s="18"/>
      <c r="DU1150" s="18"/>
      <c r="DV1150" s="18"/>
      <c r="DW1150" s="18"/>
      <c r="DX1150" s="18"/>
      <c r="DY1150" s="18"/>
      <c r="DZ1150" s="18"/>
      <c r="EA1150" s="18"/>
      <c r="EB1150" s="18"/>
      <c r="EC1150" s="18"/>
      <c r="ED1150" s="18"/>
      <c r="EE1150" s="18"/>
      <c r="EF1150" s="18"/>
      <c r="EG1150" s="18"/>
      <c r="EH1150" s="18" t="s">
        <v>1458</v>
      </c>
      <c r="EI1150" s="18" cm="1">
        <f t="array" ref="EI1150">IF(SUMPRODUCT(--(DO1150:DS1150&lt;&gt;""))=0, 0,1)</f>
        <v>1</v>
      </c>
      <c r="EJ1150" s="18" cm="1">
        <f t="array" ref="EJ1150">IF(SUMPRODUCT(--(DT1150:EG1150&lt;&gt;""))=0, 0,1)</f>
        <v>0</v>
      </c>
      <c r="EK1150" s="18" cm="1">
        <f t="array" ref="EK1150">IF(SUMPRODUCT(--(EC1150:EG1150&lt;&gt;""))=0, 0,1)</f>
        <v>0</v>
      </c>
      <c r="EL1150" s="18" cm="1">
        <f t="array" ref="EL1150">IF(SUMPRODUCT(--(EE1150:EG1150&lt;&gt;""))=0, 0,1)</f>
        <v>0</v>
      </c>
      <c r="EM1150" s="18">
        <f t="shared" si="240"/>
        <v>1</v>
      </c>
      <c r="EN1150" s="18">
        <f t="shared" si="241"/>
        <v>1</v>
      </c>
      <c r="EO1150" s="18" t="str">
        <f t="shared" si="242"/>
        <v>NA</v>
      </c>
      <c r="EP1150" s="18" t="str">
        <f t="shared" si="243"/>
        <v>NA</v>
      </c>
      <c r="EQ1150" s="18" t="str">
        <f t="shared" si="244"/>
        <v>NA</v>
      </c>
      <c r="ER1150" s="58" t="s">
        <v>2080</v>
      </c>
      <c r="ES1150" s="59">
        <v>43692</v>
      </c>
      <c r="ET1150" s="18" t="s">
        <v>1459</v>
      </c>
      <c r="EU1150" s="18" t="s">
        <v>1452</v>
      </c>
    </row>
    <row r="1151" spans="1:151" ht="15.75" customHeight="1" x14ac:dyDescent="0.2">
      <c r="A1151" s="5" t="s">
        <v>381</v>
      </c>
      <c r="B1151" s="24" t="s">
        <v>1451</v>
      </c>
      <c r="C1151" s="26">
        <v>1</v>
      </c>
      <c r="D1151" s="18" t="s">
        <v>1460</v>
      </c>
      <c r="E1151" s="18" t="s">
        <v>257</v>
      </c>
      <c r="F1151" s="18" t="s">
        <v>553</v>
      </c>
      <c r="G1151" s="18" t="s">
        <v>706</v>
      </c>
      <c r="H1151" s="18" t="s">
        <v>732</v>
      </c>
      <c r="I1151" s="18" t="s">
        <v>363</v>
      </c>
      <c r="J1151" s="18" t="s">
        <v>363</v>
      </c>
      <c r="K1151" s="18" t="s">
        <v>363</v>
      </c>
      <c r="L1151" s="18" t="s">
        <v>363</v>
      </c>
      <c r="M1151" s="18" t="s">
        <v>253</v>
      </c>
      <c r="N1151" s="56">
        <v>74</v>
      </c>
      <c r="O1151" s="18" t="s">
        <v>1453</v>
      </c>
      <c r="P1151" s="18" t="s">
        <v>261</v>
      </c>
      <c r="Q1151" s="18" t="s">
        <v>254</v>
      </c>
      <c r="R1151" s="24" t="s">
        <v>257</v>
      </c>
      <c r="S1151" s="24" t="s">
        <v>257</v>
      </c>
      <c r="T1151" s="26" t="s">
        <v>917</v>
      </c>
      <c r="U1151" s="26" t="s">
        <v>595</v>
      </c>
      <c r="V1151" s="26" t="s">
        <v>1455</v>
      </c>
      <c r="W1151" s="26" t="s">
        <v>1456</v>
      </c>
      <c r="X1151" s="18" t="s">
        <v>1460</v>
      </c>
      <c r="Y1151" s="18">
        <v>50</v>
      </c>
      <c r="Z1151" s="18" t="s">
        <v>599</v>
      </c>
      <c r="AA1151" s="18">
        <v>50</v>
      </c>
      <c r="AB1151" s="57" t="s">
        <v>257</v>
      </c>
      <c r="AC1151" s="18" t="s">
        <v>595</v>
      </c>
      <c r="AD1151" s="18" t="s">
        <v>595</v>
      </c>
      <c r="AE1151" s="18" t="s">
        <v>595</v>
      </c>
      <c r="AF1151" s="18" t="s">
        <v>595</v>
      </c>
      <c r="AG1151" s="18" t="s">
        <v>595</v>
      </c>
      <c r="AH1151" s="18" t="s">
        <v>595</v>
      </c>
      <c r="AI1151" s="18" t="s">
        <v>595</v>
      </c>
      <c r="AJ1151" s="18" t="s">
        <v>595</v>
      </c>
      <c r="AK1151" s="18" t="s">
        <v>595</v>
      </c>
      <c r="AL1151" s="18" t="s">
        <v>1457</v>
      </c>
      <c r="AM1151" s="18"/>
      <c r="AN1151" s="18"/>
      <c r="AO1151" s="18"/>
      <c r="AP1151" s="18"/>
      <c r="AQ1151" s="18"/>
      <c r="AR1151" s="18"/>
      <c r="AS1151" s="18"/>
      <c r="AT1151" s="18"/>
      <c r="AU1151" s="18"/>
      <c r="AV1151" s="18"/>
      <c r="AW1151" s="18"/>
      <c r="AX1151" s="18"/>
      <c r="AY1151" s="18"/>
      <c r="AZ1151" s="18"/>
      <c r="BA1151" s="18"/>
      <c r="BB1151" s="18"/>
      <c r="BC1151" s="18"/>
      <c r="BD1151" s="18"/>
      <c r="BE1151" s="18"/>
      <c r="BF1151" s="18"/>
      <c r="BG1151" s="18"/>
      <c r="BH1151" s="18"/>
      <c r="BI1151" s="18"/>
      <c r="BJ1151" s="18"/>
      <c r="BK1151" s="18"/>
      <c r="BL1151" s="18"/>
      <c r="BM1151" s="18"/>
      <c r="BN1151" s="18"/>
      <c r="BO1151" s="18"/>
      <c r="BP1151" s="18"/>
      <c r="BQ1151" s="18"/>
      <c r="BR1151" s="18"/>
      <c r="BS1151" s="18"/>
      <c r="BT1151" s="18"/>
      <c r="BU1151" s="18"/>
      <c r="BV1151" s="18"/>
      <c r="BW1151" s="18"/>
      <c r="BX1151" s="18"/>
      <c r="BY1151" s="18"/>
      <c r="BZ1151" s="18"/>
      <c r="CA1151" s="18"/>
      <c r="CB1151" s="18"/>
      <c r="CC1151" s="18"/>
      <c r="CD1151" s="18"/>
      <c r="CE1151" s="18"/>
      <c r="CF1151" s="18"/>
      <c r="CG1151" s="18"/>
      <c r="CH1151" s="18"/>
      <c r="CI1151" s="18"/>
      <c r="CJ1151" s="18"/>
      <c r="CK1151" s="18"/>
      <c r="CL1151" s="18"/>
      <c r="CM1151" s="18"/>
      <c r="CN1151" s="18"/>
      <c r="CO1151" s="18"/>
      <c r="CP1151" s="18"/>
      <c r="CQ1151" s="18"/>
      <c r="CR1151" s="18"/>
      <c r="CS1151" s="18"/>
      <c r="CT1151" s="18"/>
      <c r="CU1151" s="18"/>
      <c r="CV1151" s="18"/>
      <c r="CW1151" s="18"/>
      <c r="CX1151" s="18"/>
      <c r="CY1151" s="18"/>
      <c r="CZ1151" s="18"/>
      <c r="DA1151" s="18"/>
      <c r="DB1151" s="18"/>
      <c r="DC1151" s="18"/>
      <c r="DD1151" s="18"/>
      <c r="DE1151" s="18"/>
      <c r="DF1151" s="18"/>
      <c r="DG1151" s="18"/>
      <c r="DH1151" s="18"/>
      <c r="DI1151" s="18"/>
      <c r="DJ1151" s="18"/>
      <c r="DK1151" s="18"/>
      <c r="DL1151" s="18"/>
      <c r="DM1151" s="18"/>
      <c r="DN1151" s="18"/>
      <c r="DO1151" s="18"/>
      <c r="DP1151" s="18">
        <v>0</v>
      </c>
      <c r="DQ1151" s="18">
        <v>0</v>
      </c>
      <c r="DR1151" s="3">
        <v>1</v>
      </c>
      <c r="DS1151" s="18"/>
      <c r="DT1151" s="18"/>
      <c r="DU1151" s="18"/>
      <c r="DV1151" s="18"/>
      <c r="DW1151" s="18"/>
      <c r="DX1151" s="18"/>
      <c r="DY1151" s="18"/>
      <c r="DZ1151" s="18"/>
      <c r="EA1151" s="18"/>
      <c r="EB1151" s="18"/>
      <c r="EC1151" s="18"/>
      <c r="ED1151" s="18"/>
      <c r="EE1151" s="18"/>
      <c r="EF1151" s="18"/>
      <c r="EG1151" s="18"/>
      <c r="EH1151" s="18" t="s">
        <v>1458</v>
      </c>
      <c r="EI1151" s="18" cm="1">
        <f t="array" ref="EI1151">IF(SUMPRODUCT(--(DO1151:DS1151&lt;&gt;""))=0, 0,1)</f>
        <v>1</v>
      </c>
      <c r="EJ1151" s="18" cm="1">
        <f t="array" ref="EJ1151">IF(SUMPRODUCT(--(DT1151:EG1151&lt;&gt;""))=0, 0,1)</f>
        <v>0</v>
      </c>
      <c r="EK1151" s="18" cm="1">
        <f t="array" ref="EK1151">IF(SUMPRODUCT(--(EC1151:EG1151&lt;&gt;""))=0, 0,1)</f>
        <v>0</v>
      </c>
      <c r="EL1151" s="18" cm="1">
        <f t="array" ref="EL1151">IF(SUMPRODUCT(--(EE1151:EG1151&lt;&gt;""))=0, 0,1)</f>
        <v>0</v>
      </c>
      <c r="EM1151" s="18">
        <f t="shared" si="240"/>
        <v>1</v>
      </c>
      <c r="EN1151" s="18">
        <f t="shared" si="241"/>
        <v>1</v>
      </c>
      <c r="EO1151" s="18" t="str">
        <f t="shared" si="242"/>
        <v>NA</v>
      </c>
      <c r="EP1151" s="18" t="str">
        <f t="shared" si="243"/>
        <v>NA</v>
      </c>
      <c r="EQ1151" s="18" t="str">
        <f t="shared" si="244"/>
        <v>NA</v>
      </c>
      <c r="ER1151" s="58" t="s">
        <v>2080</v>
      </c>
      <c r="ES1151" s="59">
        <v>43692</v>
      </c>
      <c r="ET1151" s="18" t="s">
        <v>1459</v>
      </c>
      <c r="EU1151" s="18" t="s">
        <v>1452</v>
      </c>
    </row>
    <row r="1152" spans="1:151" ht="15.75" customHeight="1" x14ac:dyDescent="0.2">
      <c r="A1152" s="5" t="s">
        <v>381</v>
      </c>
      <c r="B1152" s="24" t="s">
        <v>1451</v>
      </c>
      <c r="C1152" s="26">
        <v>1</v>
      </c>
      <c r="D1152" s="18" t="s">
        <v>1461</v>
      </c>
      <c r="E1152" s="18" t="s">
        <v>257</v>
      </c>
      <c r="F1152" s="18" t="s">
        <v>553</v>
      </c>
      <c r="G1152" s="18" t="s">
        <v>706</v>
      </c>
      <c r="H1152" s="18" t="s">
        <v>732</v>
      </c>
      <c r="I1152" s="18" t="s">
        <v>363</v>
      </c>
      <c r="J1152" s="18" t="s">
        <v>363</v>
      </c>
      <c r="K1152" s="18" t="s">
        <v>363</v>
      </c>
      <c r="L1152" s="18" t="s">
        <v>363</v>
      </c>
      <c r="M1152" s="18" t="s">
        <v>253</v>
      </c>
      <c r="N1152" s="56">
        <v>74</v>
      </c>
      <c r="O1152" s="18" t="s">
        <v>1453</v>
      </c>
      <c r="P1152" s="18" t="s">
        <v>261</v>
      </c>
      <c r="Q1152" s="18" t="s">
        <v>254</v>
      </c>
      <c r="R1152" s="24" t="s">
        <v>257</v>
      </c>
      <c r="S1152" s="24" t="s">
        <v>257</v>
      </c>
      <c r="T1152" s="26" t="s">
        <v>917</v>
      </c>
      <c r="U1152" s="26" t="s">
        <v>595</v>
      </c>
      <c r="V1152" s="26" t="s">
        <v>1455</v>
      </c>
      <c r="W1152" s="26" t="s">
        <v>1456</v>
      </c>
      <c r="X1152" s="18" t="s">
        <v>1461</v>
      </c>
      <c r="Y1152" s="18">
        <v>50</v>
      </c>
      <c r="Z1152" s="18" t="s">
        <v>599</v>
      </c>
      <c r="AA1152" s="18">
        <v>50</v>
      </c>
      <c r="AB1152" s="57" t="s">
        <v>257</v>
      </c>
      <c r="AC1152" s="18" t="s">
        <v>595</v>
      </c>
      <c r="AD1152" s="18" t="s">
        <v>595</v>
      </c>
      <c r="AE1152" s="18" t="s">
        <v>595</v>
      </c>
      <c r="AF1152" s="18" t="s">
        <v>595</v>
      </c>
      <c r="AG1152" s="18" t="s">
        <v>595</v>
      </c>
      <c r="AH1152" s="18" t="s">
        <v>595</v>
      </c>
      <c r="AI1152" s="18" t="s">
        <v>595</v>
      </c>
      <c r="AJ1152" s="18" t="s">
        <v>595</v>
      </c>
      <c r="AK1152" s="18" t="s">
        <v>595</v>
      </c>
      <c r="AL1152" s="18" t="s">
        <v>1457</v>
      </c>
      <c r="AM1152" s="18"/>
      <c r="AN1152" s="18"/>
      <c r="AO1152" s="18"/>
      <c r="AP1152" s="18"/>
      <c r="AQ1152" s="18"/>
      <c r="AR1152" s="18"/>
      <c r="AS1152" s="18"/>
      <c r="AT1152" s="18"/>
      <c r="AU1152" s="18"/>
      <c r="AV1152" s="18"/>
      <c r="AW1152" s="18"/>
      <c r="AX1152" s="18"/>
      <c r="AY1152" s="18"/>
      <c r="AZ1152" s="18"/>
      <c r="BA1152" s="18"/>
      <c r="BB1152" s="18"/>
      <c r="BC1152" s="18"/>
      <c r="BD1152" s="18"/>
      <c r="BE1152" s="18"/>
      <c r="BF1152" s="18"/>
      <c r="BG1152" s="18"/>
      <c r="BH1152" s="18"/>
      <c r="BI1152" s="18"/>
      <c r="BJ1152" s="18"/>
      <c r="BK1152" s="18"/>
      <c r="BL1152" s="18"/>
      <c r="BM1152" s="18"/>
      <c r="BN1152" s="18"/>
      <c r="BO1152" s="18"/>
      <c r="BP1152" s="18"/>
      <c r="BQ1152" s="18"/>
      <c r="BR1152" s="18"/>
      <c r="BS1152" s="18"/>
      <c r="BT1152" s="18"/>
      <c r="BU1152" s="18"/>
      <c r="BV1152" s="18"/>
      <c r="BW1152" s="18"/>
      <c r="BX1152" s="18"/>
      <c r="BY1152" s="18"/>
      <c r="BZ1152" s="18"/>
      <c r="CA1152" s="18"/>
      <c r="CB1152" s="18"/>
      <c r="CC1152" s="18"/>
      <c r="CD1152" s="18"/>
      <c r="CE1152" s="18"/>
      <c r="CF1152" s="18"/>
      <c r="CG1152" s="18"/>
      <c r="CH1152" s="18"/>
      <c r="CI1152" s="18"/>
      <c r="CJ1152" s="18"/>
      <c r="CK1152" s="18"/>
      <c r="CL1152" s="18"/>
      <c r="CM1152" s="18"/>
      <c r="CN1152" s="18"/>
      <c r="CO1152" s="18"/>
      <c r="CP1152" s="18"/>
      <c r="CQ1152" s="18"/>
      <c r="CR1152" s="18"/>
      <c r="CS1152" s="18"/>
      <c r="CT1152" s="18"/>
      <c r="CU1152" s="18"/>
      <c r="CV1152" s="18"/>
      <c r="CW1152" s="18"/>
      <c r="CX1152" s="18"/>
      <c r="CY1152" s="18"/>
      <c r="CZ1152" s="18"/>
      <c r="DA1152" s="18"/>
      <c r="DB1152" s="18"/>
      <c r="DC1152" s="18"/>
      <c r="DD1152" s="18"/>
      <c r="DE1152" s="18"/>
      <c r="DF1152" s="18"/>
      <c r="DG1152" s="18"/>
      <c r="DH1152" s="18"/>
      <c r="DI1152" s="18"/>
      <c r="DJ1152" s="18"/>
      <c r="DK1152" s="18"/>
      <c r="DL1152" s="18"/>
      <c r="DM1152" s="18"/>
      <c r="DN1152" s="18"/>
      <c r="DO1152" s="18"/>
      <c r="DP1152" s="18">
        <v>0</v>
      </c>
      <c r="DQ1152" s="18">
        <v>0</v>
      </c>
      <c r="DR1152" s="3">
        <v>1</v>
      </c>
      <c r="DS1152" s="18"/>
      <c r="DT1152" s="18"/>
      <c r="DU1152" s="18"/>
      <c r="DV1152" s="18"/>
      <c r="DW1152" s="18"/>
      <c r="DX1152" s="18"/>
      <c r="DY1152" s="18"/>
      <c r="DZ1152" s="18"/>
      <c r="EA1152" s="18"/>
      <c r="EB1152" s="18"/>
      <c r="EC1152" s="18"/>
      <c r="ED1152" s="18"/>
      <c r="EE1152" s="18"/>
      <c r="EF1152" s="18"/>
      <c r="EG1152" s="18"/>
      <c r="EH1152" s="18" t="s">
        <v>1458</v>
      </c>
      <c r="EI1152" s="18" cm="1">
        <f t="array" ref="EI1152">IF(SUMPRODUCT(--(DO1152:DS1152&lt;&gt;""))=0, 0,1)</f>
        <v>1</v>
      </c>
      <c r="EJ1152" s="18" cm="1">
        <f t="array" ref="EJ1152">IF(SUMPRODUCT(--(DT1152:EG1152&lt;&gt;""))=0, 0,1)</f>
        <v>0</v>
      </c>
      <c r="EK1152" s="18" cm="1">
        <f t="array" ref="EK1152">IF(SUMPRODUCT(--(EC1152:EG1152&lt;&gt;""))=0, 0,1)</f>
        <v>0</v>
      </c>
      <c r="EL1152" s="18" cm="1">
        <f t="array" ref="EL1152">IF(SUMPRODUCT(--(EE1152:EG1152&lt;&gt;""))=0, 0,1)</f>
        <v>0</v>
      </c>
      <c r="EM1152" s="18">
        <f t="shared" si="240"/>
        <v>1</v>
      </c>
      <c r="EN1152" s="18">
        <f t="shared" si="241"/>
        <v>1</v>
      </c>
      <c r="EO1152" s="18" t="str">
        <f t="shared" si="242"/>
        <v>NA</v>
      </c>
      <c r="EP1152" s="18" t="str">
        <f t="shared" si="243"/>
        <v>NA</v>
      </c>
      <c r="EQ1152" s="18" t="str">
        <f t="shared" si="244"/>
        <v>NA</v>
      </c>
      <c r="ER1152" s="58" t="s">
        <v>2080</v>
      </c>
      <c r="ES1152" s="59">
        <v>43692</v>
      </c>
      <c r="ET1152" s="18" t="s">
        <v>1459</v>
      </c>
      <c r="EU1152" s="18" t="s">
        <v>1452</v>
      </c>
    </row>
    <row r="1153" spans="1:151" ht="15.75" customHeight="1" x14ac:dyDescent="0.2">
      <c r="A1153" s="5" t="s">
        <v>381</v>
      </c>
      <c r="B1153" s="24" t="s">
        <v>1451</v>
      </c>
      <c r="C1153" s="26">
        <v>1</v>
      </c>
      <c r="D1153" s="18" t="s">
        <v>1462</v>
      </c>
      <c r="E1153" s="18" t="s">
        <v>257</v>
      </c>
      <c r="F1153" s="18" t="s">
        <v>553</v>
      </c>
      <c r="G1153" s="18" t="s">
        <v>706</v>
      </c>
      <c r="H1153" s="18" t="s">
        <v>732</v>
      </c>
      <c r="I1153" s="18" t="s">
        <v>363</v>
      </c>
      <c r="J1153" s="18" t="s">
        <v>363</v>
      </c>
      <c r="K1153" s="18" t="s">
        <v>363</v>
      </c>
      <c r="L1153" s="18" t="s">
        <v>363</v>
      </c>
      <c r="M1153" s="18" t="s">
        <v>253</v>
      </c>
      <c r="N1153" s="56">
        <v>74</v>
      </c>
      <c r="O1153" s="18" t="s">
        <v>1453</v>
      </c>
      <c r="P1153" s="18" t="s">
        <v>261</v>
      </c>
      <c r="Q1153" s="18" t="s">
        <v>254</v>
      </c>
      <c r="R1153" s="24" t="s">
        <v>257</v>
      </c>
      <c r="S1153" s="24" t="s">
        <v>257</v>
      </c>
      <c r="T1153" s="26" t="s">
        <v>917</v>
      </c>
      <c r="U1153" s="26" t="s">
        <v>595</v>
      </c>
      <c r="V1153" s="26" t="s">
        <v>1455</v>
      </c>
      <c r="W1153" s="26" t="s">
        <v>1456</v>
      </c>
      <c r="X1153" s="18" t="s">
        <v>1462</v>
      </c>
      <c r="Y1153" s="18">
        <v>50</v>
      </c>
      <c r="Z1153" s="18" t="s">
        <v>599</v>
      </c>
      <c r="AA1153" s="18">
        <v>50</v>
      </c>
      <c r="AB1153" s="57" t="s">
        <v>257</v>
      </c>
      <c r="AC1153" s="18" t="s">
        <v>595</v>
      </c>
      <c r="AD1153" s="18" t="s">
        <v>595</v>
      </c>
      <c r="AE1153" s="18" t="s">
        <v>595</v>
      </c>
      <c r="AF1153" s="18" t="s">
        <v>595</v>
      </c>
      <c r="AG1153" s="18" t="s">
        <v>595</v>
      </c>
      <c r="AH1153" s="18" t="s">
        <v>595</v>
      </c>
      <c r="AI1153" s="18" t="s">
        <v>595</v>
      </c>
      <c r="AJ1153" s="18" t="s">
        <v>595</v>
      </c>
      <c r="AK1153" s="18" t="s">
        <v>595</v>
      </c>
      <c r="AL1153" s="18" t="s">
        <v>1457</v>
      </c>
      <c r="AM1153" s="18"/>
      <c r="AN1153" s="18"/>
      <c r="AO1153" s="18"/>
      <c r="AP1153" s="18"/>
      <c r="AQ1153" s="18"/>
      <c r="AR1153" s="18"/>
      <c r="AS1153" s="18"/>
      <c r="AT1153" s="18"/>
      <c r="AU1153" s="18"/>
      <c r="AV1153" s="18"/>
      <c r="AW1153" s="18"/>
      <c r="AX1153" s="18"/>
      <c r="AY1153" s="18"/>
      <c r="AZ1153" s="18"/>
      <c r="BA1153" s="18"/>
      <c r="BB1153" s="18"/>
      <c r="BC1153" s="18"/>
      <c r="BD1153" s="18"/>
      <c r="BE1153" s="18"/>
      <c r="BF1153" s="18"/>
      <c r="BG1153" s="18"/>
      <c r="BH1153" s="18"/>
      <c r="BI1153" s="18"/>
      <c r="BJ1153" s="18"/>
      <c r="BK1153" s="18"/>
      <c r="BL1153" s="18"/>
      <c r="BM1153" s="18"/>
      <c r="BN1153" s="18"/>
      <c r="BO1153" s="18"/>
      <c r="BP1153" s="18"/>
      <c r="BQ1153" s="18"/>
      <c r="BR1153" s="18"/>
      <c r="BS1153" s="18"/>
      <c r="BT1153" s="18"/>
      <c r="BU1153" s="18"/>
      <c r="BV1153" s="18"/>
      <c r="BW1153" s="18"/>
      <c r="BX1153" s="18"/>
      <c r="BY1153" s="18"/>
      <c r="BZ1153" s="18"/>
      <c r="CA1153" s="18"/>
      <c r="CB1153" s="18"/>
      <c r="CC1153" s="18"/>
      <c r="CD1153" s="18"/>
      <c r="CE1153" s="18"/>
      <c r="CF1153" s="18"/>
      <c r="CG1153" s="18"/>
      <c r="CH1153" s="18"/>
      <c r="CI1153" s="18"/>
      <c r="CJ1153" s="18"/>
      <c r="CK1153" s="18"/>
      <c r="CL1153" s="18"/>
      <c r="CM1153" s="18"/>
      <c r="CN1153" s="18"/>
      <c r="CO1153" s="18"/>
      <c r="CP1153" s="18"/>
      <c r="CQ1153" s="18"/>
      <c r="CR1153" s="18"/>
      <c r="CS1153" s="18"/>
      <c r="CT1153" s="18"/>
      <c r="CU1153" s="18"/>
      <c r="CV1153" s="18"/>
      <c r="CW1153" s="18"/>
      <c r="CX1153" s="18"/>
      <c r="CY1153" s="18"/>
      <c r="CZ1153" s="18"/>
      <c r="DA1153" s="18"/>
      <c r="DB1153" s="18"/>
      <c r="DC1153" s="18"/>
      <c r="DD1153" s="18"/>
      <c r="DE1153" s="18"/>
      <c r="DF1153" s="18"/>
      <c r="DG1153" s="18"/>
      <c r="DH1153" s="18"/>
      <c r="DI1153" s="18"/>
      <c r="DJ1153" s="18"/>
      <c r="DK1153" s="18"/>
      <c r="DL1153" s="18"/>
      <c r="DM1153" s="18"/>
      <c r="DN1153" s="18"/>
      <c r="DO1153" s="18"/>
      <c r="DP1153" s="18">
        <v>1</v>
      </c>
      <c r="DQ1153" s="18">
        <v>0</v>
      </c>
      <c r="DR1153" s="3">
        <v>0</v>
      </c>
      <c r="DS1153" s="18"/>
      <c r="DT1153" s="18"/>
      <c r="DU1153" s="18"/>
      <c r="DV1153" s="18"/>
      <c r="DW1153" s="18"/>
      <c r="DX1153" s="18"/>
      <c r="DY1153" s="18"/>
      <c r="DZ1153" s="18"/>
      <c r="EA1153" s="18"/>
      <c r="EB1153" s="18"/>
      <c r="EC1153" s="18"/>
      <c r="ED1153" s="18"/>
      <c r="EE1153" s="18"/>
      <c r="EF1153" s="18"/>
      <c r="EG1153" s="18"/>
      <c r="EH1153" s="18" t="s">
        <v>1458</v>
      </c>
      <c r="EI1153" s="18" cm="1">
        <f t="array" ref="EI1153">IF(SUMPRODUCT(--(DO1153:DS1153&lt;&gt;""))=0, 0,1)</f>
        <v>1</v>
      </c>
      <c r="EJ1153" s="18" cm="1">
        <f t="array" ref="EJ1153">IF(SUMPRODUCT(--(DT1153:EG1153&lt;&gt;""))=0, 0,1)</f>
        <v>0</v>
      </c>
      <c r="EK1153" s="18" cm="1">
        <f t="array" ref="EK1153">IF(SUMPRODUCT(--(EC1153:EG1153&lt;&gt;""))=0, 0,1)</f>
        <v>0</v>
      </c>
      <c r="EL1153" s="18" cm="1">
        <f t="array" ref="EL1153">IF(SUMPRODUCT(--(EE1153:EG1153&lt;&gt;""))=0, 0,1)</f>
        <v>0</v>
      </c>
      <c r="EM1153" s="18">
        <f t="shared" si="240"/>
        <v>1</v>
      </c>
      <c r="EN1153" s="18">
        <f t="shared" si="241"/>
        <v>1</v>
      </c>
      <c r="EO1153" s="18" t="str">
        <f t="shared" si="242"/>
        <v>NA</v>
      </c>
      <c r="EP1153" s="18" t="str">
        <f t="shared" si="243"/>
        <v>NA</v>
      </c>
      <c r="EQ1153" s="18" t="str">
        <f t="shared" si="244"/>
        <v>NA</v>
      </c>
      <c r="ER1153" s="58" t="s">
        <v>2080</v>
      </c>
      <c r="ES1153" s="59">
        <v>43692</v>
      </c>
      <c r="ET1153" s="18" t="s">
        <v>1459</v>
      </c>
      <c r="EU1153" s="18" t="s">
        <v>1452</v>
      </c>
    </row>
    <row r="1154" spans="1:151" ht="15.75" customHeight="1" x14ac:dyDescent="0.2">
      <c r="A1154" s="5" t="s">
        <v>381</v>
      </c>
      <c r="B1154" s="24" t="s">
        <v>1451</v>
      </c>
      <c r="C1154" s="26">
        <v>1</v>
      </c>
      <c r="D1154" s="18" t="s">
        <v>1454</v>
      </c>
      <c r="E1154" s="18" t="s">
        <v>257</v>
      </c>
      <c r="F1154" s="18" t="s">
        <v>553</v>
      </c>
      <c r="G1154" s="18" t="s">
        <v>582</v>
      </c>
      <c r="H1154" s="18" t="s">
        <v>781</v>
      </c>
      <c r="I1154" s="18" t="s">
        <v>363</v>
      </c>
      <c r="J1154" s="18" t="s">
        <v>363</v>
      </c>
      <c r="K1154" s="18" t="s">
        <v>363</v>
      </c>
      <c r="L1154" s="18" t="s">
        <v>363</v>
      </c>
      <c r="M1154" s="18" t="s">
        <v>253</v>
      </c>
      <c r="N1154" s="56">
        <v>74</v>
      </c>
      <c r="O1154" s="18" t="s">
        <v>1453</v>
      </c>
      <c r="P1154" s="18" t="s">
        <v>261</v>
      </c>
      <c r="Q1154" s="18" t="s">
        <v>254</v>
      </c>
      <c r="R1154" s="24" t="s">
        <v>257</v>
      </c>
      <c r="S1154" s="24" t="s">
        <v>257</v>
      </c>
      <c r="T1154" s="26" t="s">
        <v>917</v>
      </c>
      <c r="U1154" s="26" t="s">
        <v>595</v>
      </c>
      <c r="V1154" s="26" t="s">
        <v>1455</v>
      </c>
      <c r="W1154" s="26" t="s">
        <v>1456</v>
      </c>
      <c r="X1154" s="18" t="s">
        <v>1454</v>
      </c>
      <c r="Y1154" s="18">
        <v>50</v>
      </c>
      <c r="Z1154" s="18" t="s">
        <v>599</v>
      </c>
      <c r="AA1154" s="18">
        <v>50</v>
      </c>
      <c r="AB1154" s="57" t="s">
        <v>257</v>
      </c>
      <c r="AC1154" s="18" t="s">
        <v>595</v>
      </c>
      <c r="AD1154" s="18" t="s">
        <v>595</v>
      </c>
      <c r="AE1154" s="18" t="s">
        <v>595</v>
      </c>
      <c r="AF1154" s="18" t="s">
        <v>595</v>
      </c>
      <c r="AG1154" s="18" t="s">
        <v>595</v>
      </c>
      <c r="AH1154" s="18" t="s">
        <v>595</v>
      </c>
      <c r="AI1154" s="18" t="s">
        <v>595</v>
      </c>
      <c r="AJ1154" s="18" t="s">
        <v>595</v>
      </c>
      <c r="AK1154" s="18" t="s">
        <v>595</v>
      </c>
      <c r="AL1154" s="18" t="s">
        <v>1457</v>
      </c>
      <c r="AM1154" s="18"/>
      <c r="AN1154" s="18"/>
      <c r="AO1154" s="18"/>
      <c r="AP1154" s="18"/>
      <c r="AQ1154" s="18"/>
      <c r="AR1154" s="18"/>
      <c r="AS1154" s="18"/>
      <c r="AT1154" s="18"/>
      <c r="AU1154" s="18"/>
      <c r="AV1154" s="18"/>
      <c r="AW1154" s="18"/>
      <c r="AX1154" s="18"/>
      <c r="AY1154" s="18"/>
      <c r="AZ1154" s="18"/>
      <c r="BA1154" s="18"/>
      <c r="BB1154" s="18"/>
      <c r="BC1154" s="18"/>
      <c r="BD1154" s="18"/>
      <c r="BE1154" s="18"/>
      <c r="BF1154" s="18"/>
      <c r="BG1154" s="18"/>
      <c r="BH1154" s="18"/>
      <c r="BI1154" s="18"/>
      <c r="BJ1154" s="18"/>
      <c r="BK1154" s="18"/>
      <c r="BL1154" s="18"/>
      <c r="BM1154" s="18"/>
      <c r="BN1154" s="18"/>
      <c r="BO1154" s="18"/>
      <c r="BP1154" s="18"/>
      <c r="BQ1154" s="18"/>
      <c r="BR1154" s="18"/>
      <c r="BS1154" s="18"/>
      <c r="BT1154" s="18"/>
      <c r="BU1154" s="18"/>
      <c r="BV1154" s="18"/>
      <c r="BW1154" s="18"/>
      <c r="BX1154" s="18"/>
      <c r="BY1154" s="18"/>
      <c r="BZ1154" s="18"/>
      <c r="CA1154" s="18"/>
      <c r="CB1154" s="18"/>
      <c r="CC1154" s="18"/>
      <c r="CD1154" s="18"/>
      <c r="CE1154" s="18"/>
      <c r="CF1154" s="18"/>
      <c r="CG1154" s="18"/>
      <c r="CH1154" s="18"/>
      <c r="CI1154" s="18"/>
      <c r="CJ1154" s="18"/>
      <c r="CK1154" s="18"/>
      <c r="CL1154" s="18"/>
      <c r="CM1154" s="18"/>
      <c r="CN1154" s="18"/>
      <c r="CO1154" s="18"/>
      <c r="CP1154" s="18"/>
      <c r="CQ1154" s="18"/>
      <c r="CR1154" s="18"/>
      <c r="CS1154" s="18"/>
      <c r="CT1154" s="18"/>
      <c r="CU1154" s="18"/>
      <c r="CV1154" s="18"/>
      <c r="CW1154" s="18"/>
      <c r="CX1154" s="18"/>
      <c r="CY1154" s="18"/>
      <c r="CZ1154" s="18"/>
      <c r="DA1154" s="18"/>
      <c r="DB1154" s="18"/>
      <c r="DC1154" s="18"/>
      <c r="DD1154" s="18"/>
      <c r="DE1154" s="18"/>
      <c r="DF1154" s="18"/>
      <c r="DG1154" s="18"/>
      <c r="DH1154" s="18"/>
      <c r="DI1154" s="18"/>
      <c r="DJ1154" s="18"/>
      <c r="DK1154" s="18"/>
      <c r="DL1154" s="18"/>
      <c r="DM1154" s="18"/>
      <c r="DN1154" s="18"/>
      <c r="DO1154" s="18"/>
      <c r="DP1154" s="18">
        <v>0</v>
      </c>
      <c r="DQ1154" s="18">
        <v>0</v>
      </c>
      <c r="DR1154" s="3">
        <v>1</v>
      </c>
      <c r="DS1154" s="18"/>
      <c r="DT1154" s="18"/>
      <c r="DU1154" s="18"/>
      <c r="DV1154" s="18"/>
      <c r="DW1154" s="18"/>
      <c r="DX1154" s="18"/>
      <c r="DY1154" s="18"/>
      <c r="DZ1154" s="18"/>
      <c r="EA1154" s="18"/>
      <c r="EB1154" s="18"/>
      <c r="EC1154" s="18"/>
      <c r="ED1154" s="18"/>
      <c r="EE1154" s="18"/>
      <c r="EF1154" s="18"/>
      <c r="EG1154" s="18"/>
      <c r="EH1154" s="18" t="s">
        <v>1458</v>
      </c>
      <c r="EI1154" s="18" cm="1">
        <f t="array" ref="EI1154">IF(SUMPRODUCT(--(DO1154:DS1154&lt;&gt;""))=0, 0,1)</f>
        <v>1</v>
      </c>
      <c r="EJ1154" s="18" cm="1">
        <f t="array" ref="EJ1154">IF(SUMPRODUCT(--(DT1154:EG1154&lt;&gt;""))=0, 0,1)</f>
        <v>0</v>
      </c>
      <c r="EK1154" s="18" cm="1">
        <f t="array" ref="EK1154">IF(SUMPRODUCT(--(EC1154:EG1154&lt;&gt;""))=0, 0,1)</f>
        <v>0</v>
      </c>
      <c r="EL1154" s="18" cm="1">
        <f t="array" ref="EL1154">IF(SUMPRODUCT(--(EE1154:EG1154&lt;&gt;""))=0, 0,1)</f>
        <v>0</v>
      </c>
      <c r="EM1154" s="18">
        <f t="shared" si="240"/>
        <v>1</v>
      </c>
      <c r="EN1154" s="18">
        <f t="shared" si="241"/>
        <v>1</v>
      </c>
      <c r="EO1154" s="18" t="str">
        <f t="shared" si="242"/>
        <v>NA</v>
      </c>
      <c r="EP1154" s="18" t="str">
        <f t="shared" si="243"/>
        <v>NA</v>
      </c>
      <c r="EQ1154" s="18" t="str">
        <f t="shared" si="244"/>
        <v>NA</v>
      </c>
      <c r="ER1154" s="58" t="s">
        <v>2080</v>
      </c>
      <c r="ES1154" s="59">
        <v>43692</v>
      </c>
      <c r="ET1154" s="18" t="s">
        <v>1459</v>
      </c>
      <c r="EU1154" s="18" t="s">
        <v>1452</v>
      </c>
    </row>
    <row r="1155" spans="1:151" ht="15.75" customHeight="1" x14ac:dyDescent="0.2">
      <c r="A1155" s="5" t="s">
        <v>381</v>
      </c>
      <c r="B1155" s="24" t="s">
        <v>1451</v>
      </c>
      <c r="C1155" s="26">
        <v>1</v>
      </c>
      <c r="D1155" s="18" t="s">
        <v>1460</v>
      </c>
      <c r="E1155" s="18" t="s">
        <v>257</v>
      </c>
      <c r="F1155" s="18" t="s">
        <v>553</v>
      </c>
      <c r="G1155" s="18" t="s">
        <v>582</v>
      </c>
      <c r="H1155" s="18" t="s">
        <v>781</v>
      </c>
      <c r="I1155" s="18" t="s">
        <v>363</v>
      </c>
      <c r="J1155" s="18" t="s">
        <v>363</v>
      </c>
      <c r="K1155" s="18" t="s">
        <v>363</v>
      </c>
      <c r="L1155" s="18" t="s">
        <v>363</v>
      </c>
      <c r="M1155" s="18" t="s">
        <v>253</v>
      </c>
      <c r="N1155" s="56">
        <v>74</v>
      </c>
      <c r="O1155" s="18" t="s">
        <v>1453</v>
      </c>
      <c r="P1155" s="18" t="s">
        <v>261</v>
      </c>
      <c r="Q1155" s="18" t="s">
        <v>254</v>
      </c>
      <c r="R1155" s="24" t="s">
        <v>257</v>
      </c>
      <c r="S1155" s="24" t="s">
        <v>257</v>
      </c>
      <c r="T1155" s="26" t="s">
        <v>917</v>
      </c>
      <c r="U1155" s="26" t="s">
        <v>595</v>
      </c>
      <c r="V1155" s="26" t="s">
        <v>1455</v>
      </c>
      <c r="W1155" s="26" t="s">
        <v>1456</v>
      </c>
      <c r="X1155" s="18" t="s">
        <v>1460</v>
      </c>
      <c r="Y1155" s="18">
        <v>50</v>
      </c>
      <c r="Z1155" s="18" t="s">
        <v>599</v>
      </c>
      <c r="AA1155" s="18">
        <v>50</v>
      </c>
      <c r="AB1155" s="57" t="s">
        <v>257</v>
      </c>
      <c r="AC1155" s="18" t="s">
        <v>595</v>
      </c>
      <c r="AD1155" s="18" t="s">
        <v>595</v>
      </c>
      <c r="AE1155" s="18" t="s">
        <v>595</v>
      </c>
      <c r="AF1155" s="18" t="s">
        <v>595</v>
      </c>
      <c r="AG1155" s="18" t="s">
        <v>595</v>
      </c>
      <c r="AH1155" s="18" t="s">
        <v>595</v>
      </c>
      <c r="AI1155" s="18" t="s">
        <v>595</v>
      </c>
      <c r="AJ1155" s="18" t="s">
        <v>595</v>
      </c>
      <c r="AK1155" s="18" t="s">
        <v>595</v>
      </c>
      <c r="AL1155" s="18" t="s">
        <v>1457</v>
      </c>
      <c r="AM1155" s="18"/>
      <c r="AN1155" s="18"/>
      <c r="AO1155" s="18"/>
      <c r="AP1155" s="18"/>
      <c r="AQ1155" s="18"/>
      <c r="AR1155" s="18"/>
      <c r="AS1155" s="18"/>
      <c r="AT1155" s="18"/>
      <c r="AU1155" s="18"/>
      <c r="AV1155" s="18"/>
      <c r="AW1155" s="18"/>
      <c r="AX1155" s="18"/>
      <c r="AY1155" s="18"/>
      <c r="AZ1155" s="18"/>
      <c r="BA1155" s="18"/>
      <c r="BB1155" s="18"/>
      <c r="BC1155" s="18"/>
      <c r="BD1155" s="18"/>
      <c r="BE1155" s="18"/>
      <c r="BF1155" s="18"/>
      <c r="BG1155" s="18"/>
      <c r="BH1155" s="18"/>
      <c r="BI1155" s="18"/>
      <c r="BJ1155" s="18"/>
      <c r="BK1155" s="18"/>
      <c r="BL1155" s="18"/>
      <c r="BM1155" s="18"/>
      <c r="BN1155" s="18"/>
      <c r="BO1155" s="18"/>
      <c r="BP1155" s="18"/>
      <c r="BQ1155" s="18"/>
      <c r="BR1155" s="18"/>
      <c r="BS1155" s="18"/>
      <c r="BT1155" s="18"/>
      <c r="BU1155" s="18"/>
      <c r="BV1155" s="18"/>
      <c r="BW1155" s="18"/>
      <c r="BX1155" s="18"/>
      <c r="BY1155" s="18"/>
      <c r="BZ1155" s="18"/>
      <c r="CA1155" s="18"/>
      <c r="CB1155" s="18"/>
      <c r="CC1155" s="18"/>
      <c r="CD1155" s="18"/>
      <c r="CE1155" s="18"/>
      <c r="CF1155" s="18"/>
      <c r="CG1155" s="18"/>
      <c r="CH1155" s="18"/>
      <c r="CI1155" s="18"/>
      <c r="CJ1155" s="18"/>
      <c r="CK1155" s="18"/>
      <c r="CL1155" s="18"/>
      <c r="CM1155" s="18"/>
      <c r="CN1155" s="18"/>
      <c r="CO1155" s="18"/>
      <c r="CP1155" s="18"/>
      <c r="CQ1155" s="18"/>
      <c r="CR1155" s="18"/>
      <c r="CS1155" s="18"/>
      <c r="CT1155" s="18"/>
      <c r="CU1155" s="18"/>
      <c r="CV1155" s="18"/>
      <c r="CW1155" s="18"/>
      <c r="CX1155" s="18"/>
      <c r="CY1155" s="18"/>
      <c r="CZ1155" s="18"/>
      <c r="DA1155" s="18"/>
      <c r="DB1155" s="18"/>
      <c r="DC1155" s="18"/>
      <c r="DD1155" s="18"/>
      <c r="DE1155" s="18"/>
      <c r="DF1155" s="18"/>
      <c r="DG1155" s="18"/>
      <c r="DH1155" s="18"/>
      <c r="DI1155" s="18"/>
      <c r="DJ1155" s="18"/>
      <c r="DK1155" s="18"/>
      <c r="DL1155" s="18"/>
      <c r="DM1155" s="18"/>
      <c r="DN1155" s="18"/>
      <c r="DO1155" s="18"/>
      <c r="DP1155" s="18">
        <v>0</v>
      </c>
      <c r="DQ1155" s="18">
        <v>0</v>
      </c>
      <c r="DR1155" s="3">
        <v>1</v>
      </c>
      <c r="DS1155" s="18"/>
      <c r="DT1155" s="18"/>
      <c r="DU1155" s="18"/>
      <c r="DV1155" s="18"/>
      <c r="DW1155" s="18"/>
      <c r="DX1155" s="18"/>
      <c r="DY1155" s="18"/>
      <c r="DZ1155" s="18"/>
      <c r="EA1155" s="18"/>
      <c r="EB1155" s="18"/>
      <c r="EC1155" s="18"/>
      <c r="ED1155" s="18"/>
      <c r="EE1155" s="18"/>
      <c r="EF1155" s="18"/>
      <c r="EG1155" s="18"/>
      <c r="EH1155" s="18" t="s">
        <v>1458</v>
      </c>
      <c r="EI1155" s="18" cm="1">
        <f t="array" ref="EI1155">IF(SUMPRODUCT(--(DO1155:DS1155&lt;&gt;""))=0, 0,1)</f>
        <v>1</v>
      </c>
      <c r="EJ1155" s="18" cm="1">
        <f t="array" ref="EJ1155">IF(SUMPRODUCT(--(DT1155:EG1155&lt;&gt;""))=0, 0,1)</f>
        <v>0</v>
      </c>
      <c r="EK1155" s="18" cm="1">
        <f t="array" ref="EK1155">IF(SUMPRODUCT(--(EC1155:EG1155&lt;&gt;""))=0, 0,1)</f>
        <v>0</v>
      </c>
      <c r="EL1155" s="18" cm="1">
        <f t="array" ref="EL1155">IF(SUMPRODUCT(--(EE1155:EG1155&lt;&gt;""))=0, 0,1)</f>
        <v>0</v>
      </c>
      <c r="EM1155" s="18">
        <f t="shared" si="240"/>
        <v>1</v>
      </c>
      <c r="EN1155" s="18">
        <f t="shared" si="241"/>
        <v>1</v>
      </c>
      <c r="EO1155" s="18" t="str">
        <f t="shared" si="242"/>
        <v>NA</v>
      </c>
      <c r="EP1155" s="18" t="str">
        <f t="shared" si="243"/>
        <v>NA</v>
      </c>
      <c r="EQ1155" s="18" t="str">
        <f t="shared" si="244"/>
        <v>NA</v>
      </c>
      <c r="ER1155" s="58" t="s">
        <v>2080</v>
      </c>
      <c r="ES1155" s="59">
        <v>43692</v>
      </c>
      <c r="ET1155" s="18" t="s">
        <v>1459</v>
      </c>
      <c r="EU1155" s="18" t="s">
        <v>1452</v>
      </c>
    </row>
    <row r="1156" spans="1:151" ht="15.75" customHeight="1" x14ac:dyDescent="0.2">
      <c r="A1156" s="5" t="s">
        <v>381</v>
      </c>
      <c r="B1156" s="24" t="s">
        <v>1451</v>
      </c>
      <c r="C1156" s="26">
        <v>1</v>
      </c>
      <c r="D1156" s="18" t="s">
        <v>1461</v>
      </c>
      <c r="E1156" s="18" t="s">
        <v>257</v>
      </c>
      <c r="F1156" s="18" t="s">
        <v>553</v>
      </c>
      <c r="G1156" s="18" t="s">
        <v>582</v>
      </c>
      <c r="H1156" s="18" t="s">
        <v>781</v>
      </c>
      <c r="I1156" s="18" t="s">
        <v>363</v>
      </c>
      <c r="J1156" s="18" t="s">
        <v>363</v>
      </c>
      <c r="K1156" s="18" t="s">
        <v>363</v>
      </c>
      <c r="L1156" s="18" t="s">
        <v>363</v>
      </c>
      <c r="M1156" s="18" t="s">
        <v>253</v>
      </c>
      <c r="N1156" s="56">
        <v>74</v>
      </c>
      <c r="O1156" s="18" t="s">
        <v>1453</v>
      </c>
      <c r="P1156" s="18" t="s">
        <v>261</v>
      </c>
      <c r="Q1156" s="18" t="s">
        <v>254</v>
      </c>
      <c r="R1156" s="24" t="s">
        <v>257</v>
      </c>
      <c r="S1156" s="24" t="s">
        <v>257</v>
      </c>
      <c r="T1156" s="26" t="s">
        <v>917</v>
      </c>
      <c r="U1156" s="26" t="s">
        <v>595</v>
      </c>
      <c r="V1156" s="26" t="s">
        <v>1455</v>
      </c>
      <c r="W1156" s="26" t="s">
        <v>1456</v>
      </c>
      <c r="X1156" s="18" t="s">
        <v>1461</v>
      </c>
      <c r="Y1156" s="18">
        <v>50</v>
      </c>
      <c r="Z1156" s="18" t="s">
        <v>599</v>
      </c>
      <c r="AA1156" s="18">
        <v>50</v>
      </c>
      <c r="AB1156" s="57" t="s">
        <v>257</v>
      </c>
      <c r="AC1156" s="18" t="s">
        <v>595</v>
      </c>
      <c r="AD1156" s="18" t="s">
        <v>595</v>
      </c>
      <c r="AE1156" s="18" t="s">
        <v>595</v>
      </c>
      <c r="AF1156" s="18" t="s">
        <v>595</v>
      </c>
      <c r="AG1156" s="18" t="s">
        <v>595</v>
      </c>
      <c r="AH1156" s="18" t="s">
        <v>595</v>
      </c>
      <c r="AI1156" s="18" t="s">
        <v>595</v>
      </c>
      <c r="AJ1156" s="18" t="s">
        <v>595</v>
      </c>
      <c r="AK1156" s="18" t="s">
        <v>595</v>
      </c>
      <c r="AL1156" s="18" t="s">
        <v>1457</v>
      </c>
      <c r="AM1156" s="18"/>
      <c r="AN1156" s="18"/>
      <c r="AO1156" s="18"/>
      <c r="AP1156" s="18"/>
      <c r="AQ1156" s="18"/>
      <c r="AR1156" s="18"/>
      <c r="AS1156" s="18"/>
      <c r="AT1156" s="18"/>
      <c r="AU1156" s="18"/>
      <c r="AV1156" s="18"/>
      <c r="AW1156" s="18"/>
      <c r="AX1156" s="18"/>
      <c r="AY1156" s="18"/>
      <c r="AZ1156" s="18"/>
      <c r="BA1156" s="18"/>
      <c r="BB1156" s="18"/>
      <c r="BC1156" s="18"/>
      <c r="BD1156" s="18"/>
      <c r="BE1156" s="18"/>
      <c r="BF1156" s="18"/>
      <c r="BG1156" s="18"/>
      <c r="BH1156" s="18"/>
      <c r="BI1156" s="18"/>
      <c r="BJ1156" s="18"/>
      <c r="BK1156" s="18"/>
      <c r="BL1156" s="18"/>
      <c r="BM1156" s="18"/>
      <c r="BN1156" s="18"/>
      <c r="BO1156" s="18"/>
      <c r="BP1156" s="18"/>
      <c r="BQ1156" s="18"/>
      <c r="BR1156" s="18"/>
      <c r="BS1156" s="18"/>
      <c r="BT1156" s="18"/>
      <c r="BU1156" s="18"/>
      <c r="BV1156" s="18"/>
      <c r="BW1156" s="18"/>
      <c r="BX1156" s="18"/>
      <c r="BY1156" s="18"/>
      <c r="BZ1156" s="18"/>
      <c r="CA1156" s="18"/>
      <c r="CB1156" s="18"/>
      <c r="CC1156" s="18"/>
      <c r="CD1156" s="18"/>
      <c r="CE1156" s="18"/>
      <c r="CF1156" s="18"/>
      <c r="CG1156" s="18"/>
      <c r="CH1156" s="18"/>
      <c r="CI1156" s="18"/>
      <c r="CJ1156" s="18"/>
      <c r="CK1156" s="18"/>
      <c r="CL1156" s="18"/>
      <c r="CM1156" s="18"/>
      <c r="CN1156" s="18"/>
      <c r="CO1156" s="18"/>
      <c r="CP1156" s="18"/>
      <c r="CQ1156" s="18"/>
      <c r="CR1156" s="18"/>
      <c r="CS1156" s="18"/>
      <c r="CT1156" s="18"/>
      <c r="CU1156" s="18"/>
      <c r="CV1156" s="18"/>
      <c r="CW1156" s="18"/>
      <c r="CX1156" s="18"/>
      <c r="CY1156" s="18"/>
      <c r="CZ1156" s="18"/>
      <c r="DA1156" s="18"/>
      <c r="DB1156" s="18"/>
      <c r="DC1156" s="18"/>
      <c r="DD1156" s="18"/>
      <c r="DE1156" s="18"/>
      <c r="DF1156" s="18"/>
      <c r="DG1156" s="18"/>
      <c r="DH1156" s="18"/>
      <c r="DI1156" s="18"/>
      <c r="DJ1156" s="18"/>
      <c r="DK1156" s="18"/>
      <c r="DL1156" s="18"/>
      <c r="DM1156" s="18"/>
      <c r="DN1156" s="18"/>
      <c r="DO1156" s="18"/>
      <c r="DP1156" s="18">
        <v>0</v>
      </c>
      <c r="DQ1156" s="18">
        <v>0</v>
      </c>
      <c r="DR1156" s="3">
        <v>1</v>
      </c>
      <c r="DS1156" s="18"/>
      <c r="DT1156" s="18"/>
      <c r="DU1156" s="18"/>
      <c r="DV1156" s="18"/>
      <c r="DW1156" s="18"/>
      <c r="DX1156" s="18"/>
      <c r="DY1156" s="18"/>
      <c r="DZ1156" s="18"/>
      <c r="EA1156" s="18"/>
      <c r="EB1156" s="18"/>
      <c r="EC1156" s="18"/>
      <c r="ED1156" s="18"/>
      <c r="EE1156" s="18"/>
      <c r="EF1156" s="18"/>
      <c r="EG1156" s="18"/>
      <c r="EH1156" s="18" t="s">
        <v>1458</v>
      </c>
      <c r="EI1156" s="18" cm="1">
        <f t="array" ref="EI1156">IF(SUMPRODUCT(--(DO1156:DS1156&lt;&gt;""))=0, 0,1)</f>
        <v>1</v>
      </c>
      <c r="EJ1156" s="18" cm="1">
        <f t="array" ref="EJ1156">IF(SUMPRODUCT(--(DT1156:EG1156&lt;&gt;""))=0, 0,1)</f>
        <v>0</v>
      </c>
      <c r="EK1156" s="18" cm="1">
        <f t="array" ref="EK1156">IF(SUMPRODUCT(--(EC1156:EG1156&lt;&gt;""))=0, 0,1)</f>
        <v>0</v>
      </c>
      <c r="EL1156" s="18" cm="1">
        <f t="array" ref="EL1156">IF(SUMPRODUCT(--(EE1156:EG1156&lt;&gt;""))=0, 0,1)</f>
        <v>0</v>
      </c>
      <c r="EM1156" s="18">
        <f t="shared" ref="EM1156:EM1219" si="245">IF(COUNTIF(DO1156:EG1156, 1), 1,0)</f>
        <v>1</v>
      </c>
      <c r="EN1156" s="18">
        <f t="shared" ref="EN1156:EN1219" si="246">IF(EI1156=0, "NA", IF(COUNTIF(DO1156:DS1156, 1), 1,0))</f>
        <v>1</v>
      </c>
      <c r="EO1156" s="18" t="str">
        <f t="shared" ref="EO1156:EO1219" si="247">IF(EJ1156=0, "NA", IF(COUNTIF(DT1156:EG1156, 1), 1,0))</f>
        <v>NA</v>
      </c>
      <c r="EP1156" s="18" t="str">
        <f t="shared" ref="EP1156:EP1219" si="248">IF(EK1156=0, "NA", IF(COUNTIF(EC1156:EG1156, 1), 1,0))</f>
        <v>NA</v>
      </c>
      <c r="EQ1156" s="18" t="str">
        <f t="shared" ref="EQ1156:EQ1219" si="249">IF(EL1156=0, "NA", IF(COUNTIF(EE1156:EG1156, 1), 1,0))</f>
        <v>NA</v>
      </c>
      <c r="ER1156" s="58" t="s">
        <v>2080</v>
      </c>
      <c r="ES1156" s="59">
        <v>43692</v>
      </c>
      <c r="ET1156" s="18" t="s">
        <v>1459</v>
      </c>
      <c r="EU1156" s="18" t="s">
        <v>1452</v>
      </c>
    </row>
    <row r="1157" spans="1:151" ht="15.75" customHeight="1" x14ac:dyDescent="0.2">
      <c r="A1157" s="5" t="s">
        <v>381</v>
      </c>
      <c r="B1157" s="24" t="s">
        <v>1451</v>
      </c>
      <c r="C1157" s="26">
        <v>1</v>
      </c>
      <c r="D1157" s="18" t="s">
        <v>1462</v>
      </c>
      <c r="E1157" s="18" t="s">
        <v>257</v>
      </c>
      <c r="F1157" s="18" t="s">
        <v>553</v>
      </c>
      <c r="G1157" s="18" t="s">
        <v>582</v>
      </c>
      <c r="H1157" s="18" t="s">
        <v>781</v>
      </c>
      <c r="I1157" s="18" t="s">
        <v>363</v>
      </c>
      <c r="J1157" s="18" t="s">
        <v>363</v>
      </c>
      <c r="K1157" s="18" t="s">
        <v>363</v>
      </c>
      <c r="L1157" s="18" t="s">
        <v>363</v>
      </c>
      <c r="M1157" s="18" t="s">
        <v>253</v>
      </c>
      <c r="N1157" s="56">
        <v>74</v>
      </c>
      <c r="O1157" s="18" t="s">
        <v>1453</v>
      </c>
      <c r="P1157" s="18" t="s">
        <v>261</v>
      </c>
      <c r="Q1157" s="18" t="s">
        <v>254</v>
      </c>
      <c r="R1157" s="24" t="s">
        <v>257</v>
      </c>
      <c r="S1157" s="24" t="s">
        <v>257</v>
      </c>
      <c r="T1157" s="26" t="s">
        <v>917</v>
      </c>
      <c r="U1157" s="26" t="s">
        <v>595</v>
      </c>
      <c r="V1157" s="26" t="s">
        <v>1455</v>
      </c>
      <c r="W1157" s="26" t="s">
        <v>1456</v>
      </c>
      <c r="X1157" s="18" t="s">
        <v>1462</v>
      </c>
      <c r="Y1157" s="18">
        <v>50</v>
      </c>
      <c r="Z1157" s="18" t="s">
        <v>599</v>
      </c>
      <c r="AA1157" s="18">
        <v>50</v>
      </c>
      <c r="AB1157" s="57" t="s">
        <v>257</v>
      </c>
      <c r="AC1157" s="18" t="s">
        <v>595</v>
      </c>
      <c r="AD1157" s="18" t="s">
        <v>595</v>
      </c>
      <c r="AE1157" s="18" t="s">
        <v>595</v>
      </c>
      <c r="AF1157" s="18" t="s">
        <v>595</v>
      </c>
      <c r="AG1157" s="18" t="s">
        <v>595</v>
      </c>
      <c r="AH1157" s="18" t="s">
        <v>595</v>
      </c>
      <c r="AI1157" s="18" t="s">
        <v>595</v>
      </c>
      <c r="AJ1157" s="18" t="s">
        <v>595</v>
      </c>
      <c r="AK1157" s="18" t="s">
        <v>595</v>
      </c>
      <c r="AL1157" s="18" t="s">
        <v>1457</v>
      </c>
      <c r="AM1157" s="18"/>
      <c r="AN1157" s="18"/>
      <c r="AO1157" s="18"/>
      <c r="AP1157" s="18"/>
      <c r="AQ1157" s="18"/>
      <c r="AR1157" s="18"/>
      <c r="AS1157" s="18"/>
      <c r="AT1157" s="18"/>
      <c r="AU1157" s="18"/>
      <c r="AV1157" s="18"/>
      <c r="AW1157" s="18"/>
      <c r="AX1157" s="18"/>
      <c r="AY1157" s="18"/>
      <c r="AZ1157" s="18"/>
      <c r="BA1157" s="18"/>
      <c r="BB1157" s="18"/>
      <c r="BC1157" s="18"/>
      <c r="BD1157" s="18"/>
      <c r="BE1157" s="18"/>
      <c r="BF1157" s="18"/>
      <c r="BG1157" s="18"/>
      <c r="BH1157" s="18"/>
      <c r="BI1157" s="18"/>
      <c r="BJ1157" s="18"/>
      <c r="BK1157" s="18"/>
      <c r="BL1157" s="18"/>
      <c r="BM1157" s="18"/>
      <c r="BN1157" s="18"/>
      <c r="BO1157" s="18"/>
      <c r="BP1157" s="18"/>
      <c r="BQ1157" s="18"/>
      <c r="BR1157" s="18"/>
      <c r="BS1157" s="18"/>
      <c r="BT1157" s="18"/>
      <c r="BU1157" s="18"/>
      <c r="BV1157" s="18"/>
      <c r="BW1157" s="18"/>
      <c r="BX1157" s="18"/>
      <c r="BY1157" s="18"/>
      <c r="BZ1157" s="18"/>
      <c r="CA1157" s="18"/>
      <c r="CB1157" s="18"/>
      <c r="CC1157" s="18"/>
      <c r="CD1157" s="18"/>
      <c r="CE1157" s="18"/>
      <c r="CF1157" s="18"/>
      <c r="CG1157" s="18"/>
      <c r="CH1157" s="18"/>
      <c r="CI1157" s="18"/>
      <c r="CJ1157" s="18"/>
      <c r="CK1157" s="18"/>
      <c r="CL1157" s="18"/>
      <c r="CM1157" s="18"/>
      <c r="CN1157" s="18"/>
      <c r="CO1157" s="18"/>
      <c r="CP1157" s="18"/>
      <c r="CQ1157" s="18"/>
      <c r="CR1157" s="18"/>
      <c r="CS1157" s="18"/>
      <c r="CT1157" s="18"/>
      <c r="CU1157" s="18"/>
      <c r="CV1157" s="18"/>
      <c r="CW1157" s="18"/>
      <c r="CX1157" s="18"/>
      <c r="CY1157" s="18"/>
      <c r="CZ1157" s="18"/>
      <c r="DA1157" s="18"/>
      <c r="DB1157" s="18"/>
      <c r="DC1157" s="18"/>
      <c r="DD1157" s="18"/>
      <c r="DE1157" s="18"/>
      <c r="DF1157" s="18"/>
      <c r="DG1157" s="18"/>
      <c r="DH1157" s="18"/>
      <c r="DI1157" s="18"/>
      <c r="DJ1157" s="18"/>
      <c r="DK1157" s="18"/>
      <c r="DL1157" s="18"/>
      <c r="DM1157" s="18"/>
      <c r="DN1157" s="18"/>
      <c r="DO1157" s="18"/>
      <c r="DP1157" s="18">
        <v>1</v>
      </c>
      <c r="DQ1157" s="18">
        <v>0</v>
      </c>
      <c r="DR1157" s="3">
        <v>0</v>
      </c>
      <c r="DS1157" s="18"/>
      <c r="DT1157" s="18"/>
      <c r="DU1157" s="18"/>
      <c r="DV1157" s="18"/>
      <c r="DW1157" s="18"/>
      <c r="DX1157" s="18"/>
      <c r="DY1157" s="18"/>
      <c r="DZ1157" s="18"/>
      <c r="EA1157" s="18"/>
      <c r="EB1157" s="18"/>
      <c r="EC1157" s="18"/>
      <c r="ED1157" s="18"/>
      <c r="EE1157" s="18"/>
      <c r="EF1157" s="18"/>
      <c r="EG1157" s="18"/>
      <c r="EH1157" s="18" t="s">
        <v>1458</v>
      </c>
      <c r="EI1157" s="18" cm="1">
        <f t="array" ref="EI1157">IF(SUMPRODUCT(--(DO1157:DS1157&lt;&gt;""))=0, 0,1)</f>
        <v>1</v>
      </c>
      <c r="EJ1157" s="18" cm="1">
        <f t="array" ref="EJ1157">IF(SUMPRODUCT(--(DT1157:EG1157&lt;&gt;""))=0, 0,1)</f>
        <v>0</v>
      </c>
      <c r="EK1157" s="18" cm="1">
        <f t="array" ref="EK1157">IF(SUMPRODUCT(--(EC1157:EG1157&lt;&gt;""))=0, 0,1)</f>
        <v>0</v>
      </c>
      <c r="EL1157" s="18" cm="1">
        <f t="array" ref="EL1157">IF(SUMPRODUCT(--(EE1157:EG1157&lt;&gt;""))=0, 0,1)</f>
        <v>0</v>
      </c>
      <c r="EM1157" s="18">
        <f t="shared" si="245"/>
        <v>1</v>
      </c>
      <c r="EN1157" s="18">
        <f t="shared" si="246"/>
        <v>1</v>
      </c>
      <c r="EO1157" s="18" t="str">
        <f t="shared" si="247"/>
        <v>NA</v>
      </c>
      <c r="EP1157" s="18" t="str">
        <f t="shared" si="248"/>
        <v>NA</v>
      </c>
      <c r="EQ1157" s="18" t="str">
        <f t="shared" si="249"/>
        <v>NA</v>
      </c>
      <c r="ER1157" s="58" t="s">
        <v>2080</v>
      </c>
      <c r="ES1157" s="59">
        <v>43692</v>
      </c>
      <c r="ET1157" s="18" t="s">
        <v>1459</v>
      </c>
      <c r="EU1157" s="18" t="s">
        <v>1452</v>
      </c>
    </row>
    <row r="1158" spans="1:151" ht="15.75" customHeight="1" x14ac:dyDescent="0.2">
      <c r="A1158" s="5" t="s">
        <v>381</v>
      </c>
      <c r="B1158" s="24" t="s">
        <v>1451</v>
      </c>
      <c r="C1158" s="26">
        <v>1</v>
      </c>
      <c r="D1158" s="18" t="s">
        <v>1454</v>
      </c>
      <c r="E1158" s="18" t="s">
        <v>257</v>
      </c>
      <c r="F1158" s="18" t="s">
        <v>553</v>
      </c>
      <c r="G1158" s="18" t="s">
        <v>582</v>
      </c>
      <c r="H1158" s="18" t="s">
        <v>1293</v>
      </c>
      <c r="I1158" s="18" t="s">
        <v>363</v>
      </c>
      <c r="J1158" s="18" t="s">
        <v>363</v>
      </c>
      <c r="K1158" s="18" t="s">
        <v>363</v>
      </c>
      <c r="L1158" s="18" t="s">
        <v>363</v>
      </c>
      <c r="M1158" s="18" t="s">
        <v>253</v>
      </c>
      <c r="N1158" s="56">
        <v>74</v>
      </c>
      <c r="O1158" s="18" t="s">
        <v>1453</v>
      </c>
      <c r="P1158" s="18" t="s">
        <v>261</v>
      </c>
      <c r="Q1158" s="18" t="s">
        <v>254</v>
      </c>
      <c r="R1158" s="24" t="s">
        <v>257</v>
      </c>
      <c r="S1158" s="24" t="s">
        <v>257</v>
      </c>
      <c r="T1158" s="26" t="s">
        <v>917</v>
      </c>
      <c r="U1158" s="26" t="s">
        <v>595</v>
      </c>
      <c r="V1158" s="26" t="s">
        <v>1455</v>
      </c>
      <c r="W1158" s="26" t="s">
        <v>1456</v>
      </c>
      <c r="X1158" s="18" t="s">
        <v>1454</v>
      </c>
      <c r="Y1158" s="18">
        <v>50</v>
      </c>
      <c r="Z1158" s="18" t="s">
        <v>599</v>
      </c>
      <c r="AA1158" s="18">
        <v>50</v>
      </c>
      <c r="AB1158" s="57" t="s">
        <v>257</v>
      </c>
      <c r="AC1158" s="18" t="s">
        <v>595</v>
      </c>
      <c r="AD1158" s="18" t="s">
        <v>595</v>
      </c>
      <c r="AE1158" s="18" t="s">
        <v>595</v>
      </c>
      <c r="AF1158" s="18" t="s">
        <v>595</v>
      </c>
      <c r="AG1158" s="18" t="s">
        <v>595</v>
      </c>
      <c r="AH1158" s="18" t="s">
        <v>595</v>
      </c>
      <c r="AI1158" s="18" t="s">
        <v>595</v>
      </c>
      <c r="AJ1158" s="18" t="s">
        <v>595</v>
      </c>
      <c r="AK1158" s="18" t="s">
        <v>595</v>
      </c>
      <c r="AL1158" s="18" t="s">
        <v>1457</v>
      </c>
      <c r="AM1158" s="18"/>
      <c r="AN1158" s="18"/>
      <c r="AO1158" s="18"/>
      <c r="AP1158" s="18"/>
      <c r="AQ1158" s="18"/>
      <c r="AR1158" s="18"/>
      <c r="AS1158" s="18"/>
      <c r="AT1158" s="18"/>
      <c r="AU1158" s="18"/>
      <c r="AV1158" s="18"/>
      <c r="AW1158" s="18"/>
      <c r="AX1158" s="18"/>
      <c r="AY1158" s="18"/>
      <c r="AZ1158" s="18"/>
      <c r="BA1158" s="18"/>
      <c r="BB1158" s="18"/>
      <c r="BC1158" s="18"/>
      <c r="BD1158" s="18"/>
      <c r="BE1158" s="18"/>
      <c r="BF1158" s="18"/>
      <c r="BG1158" s="18"/>
      <c r="BH1158" s="18"/>
      <c r="BI1158" s="18"/>
      <c r="BJ1158" s="18"/>
      <c r="BK1158" s="18"/>
      <c r="BL1158" s="18"/>
      <c r="BM1158" s="18"/>
      <c r="BN1158" s="18"/>
      <c r="BO1158" s="18"/>
      <c r="BP1158" s="18"/>
      <c r="BQ1158" s="18"/>
      <c r="BR1158" s="18"/>
      <c r="BS1158" s="18"/>
      <c r="BT1158" s="18"/>
      <c r="BU1158" s="18"/>
      <c r="BV1158" s="18"/>
      <c r="BW1158" s="18"/>
      <c r="BX1158" s="18"/>
      <c r="BY1158" s="18"/>
      <c r="BZ1158" s="18"/>
      <c r="CA1158" s="18"/>
      <c r="CB1158" s="18"/>
      <c r="CC1158" s="18"/>
      <c r="CD1158" s="18"/>
      <c r="CE1158" s="18"/>
      <c r="CF1158" s="18"/>
      <c r="CG1158" s="18"/>
      <c r="CH1158" s="18"/>
      <c r="CI1158" s="18"/>
      <c r="CJ1158" s="18"/>
      <c r="CK1158" s="18"/>
      <c r="CL1158" s="18"/>
      <c r="CM1158" s="18"/>
      <c r="CN1158" s="18"/>
      <c r="CO1158" s="18"/>
      <c r="CP1158" s="18"/>
      <c r="CQ1158" s="18"/>
      <c r="CR1158" s="18"/>
      <c r="CS1158" s="18"/>
      <c r="CT1158" s="18"/>
      <c r="CU1158" s="18"/>
      <c r="CV1158" s="18"/>
      <c r="CW1158" s="18"/>
      <c r="CX1158" s="18"/>
      <c r="CY1158" s="18"/>
      <c r="CZ1158" s="18"/>
      <c r="DA1158" s="18"/>
      <c r="DB1158" s="18"/>
      <c r="DC1158" s="18"/>
      <c r="DD1158" s="18"/>
      <c r="DE1158" s="18"/>
      <c r="DF1158" s="18"/>
      <c r="DG1158" s="18"/>
      <c r="DH1158" s="18"/>
      <c r="DI1158" s="18"/>
      <c r="DJ1158" s="18"/>
      <c r="DK1158" s="18"/>
      <c r="DL1158" s="18"/>
      <c r="DM1158" s="18"/>
      <c r="DN1158" s="18"/>
      <c r="DO1158" s="18"/>
      <c r="DP1158" s="18">
        <v>0</v>
      </c>
      <c r="DQ1158" s="18">
        <v>0</v>
      </c>
      <c r="DR1158" s="3">
        <v>1</v>
      </c>
      <c r="DS1158" s="18"/>
      <c r="DT1158" s="18"/>
      <c r="DU1158" s="18"/>
      <c r="DV1158" s="18"/>
      <c r="DW1158" s="18"/>
      <c r="DX1158" s="18"/>
      <c r="DY1158" s="18"/>
      <c r="DZ1158" s="18"/>
      <c r="EA1158" s="18"/>
      <c r="EB1158" s="18"/>
      <c r="EC1158" s="18"/>
      <c r="ED1158" s="18"/>
      <c r="EE1158" s="18"/>
      <c r="EF1158" s="18"/>
      <c r="EG1158" s="18"/>
      <c r="EH1158" s="18" t="s">
        <v>1458</v>
      </c>
      <c r="EI1158" s="18" cm="1">
        <f t="array" ref="EI1158">IF(SUMPRODUCT(--(DO1158:DS1158&lt;&gt;""))=0, 0,1)</f>
        <v>1</v>
      </c>
      <c r="EJ1158" s="18" cm="1">
        <f t="array" ref="EJ1158">IF(SUMPRODUCT(--(DT1158:EG1158&lt;&gt;""))=0, 0,1)</f>
        <v>0</v>
      </c>
      <c r="EK1158" s="18" cm="1">
        <f t="array" ref="EK1158">IF(SUMPRODUCT(--(EC1158:EG1158&lt;&gt;""))=0, 0,1)</f>
        <v>0</v>
      </c>
      <c r="EL1158" s="18" cm="1">
        <f t="array" ref="EL1158">IF(SUMPRODUCT(--(EE1158:EG1158&lt;&gt;""))=0, 0,1)</f>
        <v>0</v>
      </c>
      <c r="EM1158" s="18">
        <f t="shared" si="245"/>
        <v>1</v>
      </c>
      <c r="EN1158" s="18">
        <f t="shared" si="246"/>
        <v>1</v>
      </c>
      <c r="EO1158" s="18" t="str">
        <f t="shared" si="247"/>
        <v>NA</v>
      </c>
      <c r="EP1158" s="18" t="str">
        <f t="shared" si="248"/>
        <v>NA</v>
      </c>
      <c r="EQ1158" s="18" t="str">
        <f t="shared" si="249"/>
        <v>NA</v>
      </c>
      <c r="ER1158" s="58" t="s">
        <v>2080</v>
      </c>
      <c r="ES1158" s="59">
        <v>43692</v>
      </c>
      <c r="ET1158" s="18" t="s">
        <v>1459</v>
      </c>
      <c r="EU1158" s="18" t="s">
        <v>1452</v>
      </c>
    </row>
    <row r="1159" spans="1:151" ht="15.75" customHeight="1" x14ac:dyDescent="0.2">
      <c r="A1159" s="5" t="s">
        <v>381</v>
      </c>
      <c r="B1159" s="24" t="s">
        <v>1451</v>
      </c>
      <c r="C1159" s="26">
        <v>1</v>
      </c>
      <c r="D1159" s="18" t="s">
        <v>1460</v>
      </c>
      <c r="E1159" s="18" t="s">
        <v>257</v>
      </c>
      <c r="F1159" s="18" t="s">
        <v>553</v>
      </c>
      <c r="G1159" s="18" t="s">
        <v>582</v>
      </c>
      <c r="H1159" s="18" t="s">
        <v>1293</v>
      </c>
      <c r="I1159" s="18" t="s">
        <v>363</v>
      </c>
      <c r="J1159" s="18" t="s">
        <v>363</v>
      </c>
      <c r="K1159" s="18" t="s">
        <v>363</v>
      </c>
      <c r="L1159" s="18" t="s">
        <v>363</v>
      </c>
      <c r="M1159" s="18" t="s">
        <v>253</v>
      </c>
      <c r="N1159" s="56">
        <v>74</v>
      </c>
      <c r="O1159" s="18" t="s">
        <v>1453</v>
      </c>
      <c r="P1159" s="18" t="s">
        <v>261</v>
      </c>
      <c r="Q1159" s="18" t="s">
        <v>254</v>
      </c>
      <c r="R1159" s="24" t="s">
        <v>257</v>
      </c>
      <c r="S1159" s="24" t="s">
        <v>257</v>
      </c>
      <c r="T1159" s="26" t="s">
        <v>917</v>
      </c>
      <c r="U1159" s="26" t="s">
        <v>595</v>
      </c>
      <c r="V1159" s="26" t="s">
        <v>1455</v>
      </c>
      <c r="W1159" s="26" t="s">
        <v>1456</v>
      </c>
      <c r="X1159" s="18" t="s">
        <v>1460</v>
      </c>
      <c r="Y1159" s="18">
        <v>50</v>
      </c>
      <c r="Z1159" s="18" t="s">
        <v>599</v>
      </c>
      <c r="AA1159" s="18">
        <v>50</v>
      </c>
      <c r="AB1159" s="57" t="s">
        <v>257</v>
      </c>
      <c r="AC1159" s="18" t="s">
        <v>595</v>
      </c>
      <c r="AD1159" s="18" t="s">
        <v>595</v>
      </c>
      <c r="AE1159" s="18" t="s">
        <v>595</v>
      </c>
      <c r="AF1159" s="18" t="s">
        <v>595</v>
      </c>
      <c r="AG1159" s="18" t="s">
        <v>595</v>
      </c>
      <c r="AH1159" s="18" t="s">
        <v>595</v>
      </c>
      <c r="AI1159" s="18" t="s">
        <v>595</v>
      </c>
      <c r="AJ1159" s="18" t="s">
        <v>595</v>
      </c>
      <c r="AK1159" s="18" t="s">
        <v>595</v>
      </c>
      <c r="AL1159" s="18" t="s">
        <v>1457</v>
      </c>
      <c r="AM1159" s="18"/>
      <c r="AN1159" s="18"/>
      <c r="AO1159" s="18"/>
      <c r="AP1159" s="18"/>
      <c r="AQ1159" s="18"/>
      <c r="AR1159" s="18"/>
      <c r="AS1159" s="18"/>
      <c r="AT1159" s="18"/>
      <c r="AU1159" s="18"/>
      <c r="AV1159" s="18"/>
      <c r="AW1159" s="18"/>
      <c r="AX1159" s="18"/>
      <c r="AY1159" s="18"/>
      <c r="AZ1159" s="18"/>
      <c r="BA1159" s="18"/>
      <c r="BB1159" s="18"/>
      <c r="BC1159" s="18"/>
      <c r="BD1159" s="18"/>
      <c r="BE1159" s="18"/>
      <c r="BF1159" s="18"/>
      <c r="BG1159" s="18"/>
      <c r="BH1159" s="18"/>
      <c r="BI1159" s="18"/>
      <c r="BJ1159" s="18"/>
      <c r="BK1159" s="18"/>
      <c r="BL1159" s="18"/>
      <c r="BM1159" s="18"/>
      <c r="BN1159" s="18"/>
      <c r="BO1159" s="18"/>
      <c r="BP1159" s="18"/>
      <c r="BQ1159" s="18"/>
      <c r="BR1159" s="18"/>
      <c r="BS1159" s="18"/>
      <c r="BT1159" s="18"/>
      <c r="BU1159" s="18"/>
      <c r="BV1159" s="18"/>
      <c r="BW1159" s="18"/>
      <c r="BX1159" s="18"/>
      <c r="BY1159" s="18"/>
      <c r="BZ1159" s="18"/>
      <c r="CA1159" s="18"/>
      <c r="CB1159" s="18"/>
      <c r="CC1159" s="18"/>
      <c r="CD1159" s="18"/>
      <c r="CE1159" s="18"/>
      <c r="CF1159" s="18"/>
      <c r="CG1159" s="18"/>
      <c r="CH1159" s="18"/>
      <c r="CI1159" s="18"/>
      <c r="CJ1159" s="18"/>
      <c r="CK1159" s="18"/>
      <c r="CL1159" s="18"/>
      <c r="CM1159" s="18"/>
      <c r="CN1159" s="18"/>
      <c r="CO1159" s="18"/>
      <c r="CP1159" s="18"/>
      <c r="CQ1159" s="18"/>
      <c r="CR1159" s="18"/>
      <c r="CS1159" s="18"/>
      <c r="CT1159" s="18"/>
      <c r="CU1159" s="18"/>
      <c r="CV1159" s="18"/>
      <c r="CW1159" s="18"/>
      <c r="CX1159" s="18"/>
      <c r="CY1159" s="18"/>
      <c r="CZ1159" s="18"/>
      <c r="DA1159" s="18"/>
      <c r="DB1159" s="18"/>
      <c r="DC1159" s="18"/>
      <c r="DD1159" s="18"/>
      <c r="DE1159" s="18"/>
      <c r="DF1159" s="18"/>
      <c r="DG1159" s="18"/>
      <c r="DH1159" s="18"/>
      <c r="DI1159" s="18"/>
      <c r="DJ1159" s="18"/>
      <c r="DK1159" s="18"/>
      <c r="DL1159" s="18"/>
      <c r="DM1159" s="18"/>
      <c r="DN1159" s="18"/>
      <c r="DO1159" s="18"/>
      <c r="DP1159" s="18">
        <v>0</v>
      </c>
      <c r="DQ1159" s="18">
        <v>0</v>
      </c>
      <c r="DR1159" s="3">
        <v>1</v>
      </c>
      <c r="DS1159" s="18"/>
      <c r="DT1159" s="18"/>
      <c r="DU1159" s="18"/>
      <c r="DV1159" s="18"/>
      <c r="DW1159" s="18"/>
      <c r="DX1159" s="18"/>
      <c r="DY1159" s="18"/>
      <c r="DZ1159" s="18"/>
      <c r="EA1159" s="18"/>
      <c r="EB1159" s="18"/>
      <c r="EC1159" s="18"/>
      <c r="ED1159" s="18"/>
      <c r="EE1159" s="18"/>
      <c r="EF1159" s="18"/>
      <c r="EG1159" s="18"/>
      <c r="EH1159" s="18" t="s">
        <v>1458</v>
      </c>
      <c r="EI1159" s="18" cm="1">
        <f t="array" ref="EI1159">IF(SUMPRODUCT(--(DO1159:DS1159&lt;&gt;""))=0, 0,1)</f>
        <v>1</v>
      </c>
      <c r="EJ1159" s="18" cm="1">
        <f t="array" ref="EJ1159">IF(SUMPRODUCT(--(DT1159:EG1159&lt;&gt;""))=0, 0,1)</f>
        <v>0</v>
      </c>
      <c r="EK1159" s="18" cm="1">
        <f t="array" ref="EK1159">IF(SUMPRODUCT(--(EC1159:EG1159&lt;&gt;""))=0, 0,1)</f>
        <v>0</v>
      </c>
      <c r="EL1159" s="18" cm="1">
        <f t="array" ref="EL1159">IF(SUMPRODUCT(--(EE1159:EG1159&lt;&gt;""))=0, 0,1)</f>
        <v>0</v>
      </c>
      <c r="EM1159" s="18">
        <f t="shared" si="245"/>
        <v>1</v>
      </c>
      <c r="EN1159" s="18">
        <f t="shared" si="246"/>
        <v>1</v>
      </c>
      <c r="EO1159" s="18" t="str">
        <f t="shared" si="247"/>
        <v>NA</v>
      </c>
      <c r="EP1159" s="18" t="str">
        <f t="shared" si="248"/>
        <v>NA</v>
      </c>
      <c r="EQ1159" s="18" t="str">
        <f t="shared" si="249"/>
        <v>NA</v>
      </c>
      <c r="ER1159" s="58" t="s">
        <v>2080</v>
      </c>
      <c r="ES1159" s="59">
        <v>43692</v>
      </c>
      <c r="ET1159" s="18" t="s">
        <v>1459</v>
      </c>
      <c r="EU1159" s="18" t="s">
        <v>1452</v>
      </c>
    </row>
    <row r="1160" spans="1:151" ht="15.75" customHeight="1" x14ac:dyDescent="0.2">
      <c r="A1160" s="5" t="s">
        <v>381</v>
      </c>
      <c r="B1160" s="24" t="s">
        <v>1451</v>
      </c>
      <c r="C1160" s="26">
        <v>1</v>
      </c>
      <c r="D1160" s="18" t="s">
        <v>1461</v>
      </c>
      <c r="E1160" s="18" t="s">
        <v>257</v>
      </c>
      <c r="F1160" s="18" t="s">
        <v>553</v>
      </c>
      <c r="G1160" s="18" t="s">
        <v>582</v>
      </c>
      <c r="H1160" s="18" t="s">
        <v>1293</v>
      </c>
      <c r="I1160" s="18" t="s">
        <v>363</v>
      </c>
      <c r="J1160" s="18" t="s">
        <v>363</v>
      </c>
      <c r="K1160" s="18" t="s">
        <v>363</v>
      </c>
      <c r="L1160" s="18" t="s">
        <v>363</v>
      </c>
      <c r="M1160" s="18" t="s">
        <v>253</v>
      </c>
      <c r="N1160" s="56">
        <v>74</v>
      </c>
      <c r="O1160" s="18" t="s">
        <v>1453</v>
      </c>
      <c r="P1160" s="18" t="s">
        <v>261</v>
      </c>
      <c r="Q1160" s="18" t="s">
        <v>254</v>
      </c>
      <c r="R1160" s="24" t="s">
        <v>257</v>
      </c>
      <c r="S1160" s="24" t="s">
        <v>257</v>
      </c>
      <c r="T1160" s="26" t="s">
        <v>917</v>
      </c>
      <c r="U1160" s="26" t="s">
        <v>595</v>
      </c>
      <c r="V1160" s="26" t="s">
        <v>1455</v>
      </c>
      <c r="W1160" s="26" t="s">
        <v>1456</v>
      </c>
      <c r="X1160" s="18" t="s">
        <v>1461</v>
      </c>
      <c r="Y1160" s="18">
        <v>50</v>
      </c>
      <c r="Z1160" s="18" t="s">
        <v>599</v>
      </c>
      <c r="AA1160" s="18">
        <v>50</v>
      </c>
      <c r="AB1160" s="57" t="s">
        <v>257</v>
      </c>
      <c r="AC1160" s="18" t="s">
        <v>595</v>
      </c>
      <c r="AD1160" s="18" t="s">
        <v>595</v>
      </c>
      <c r="AE1160" s="18" t="s">
        <v>595</v>
      </c>
      <c r="AF1160" s="18" t="s">
        <v>595</v>
      </c>
      <c r="AG1160" s="18" t="s">
        <v>595</v>
      </c>
      <c r="AH1160" s="18" t="s">
        <v>595</v>
      </c>
      <c r="AI1160" s="18" t="s">
        <v>595</v>
      </c>
      <c r="AJ1160" s="18" t="s">
        <v>595</v>
      </c>
      <c r="AK1160" s="18" t="s">
        <v>595</v>
      </c>
      <c r="AL1160" s="18" t="s">
        <v>1457</v>
      </c>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v>0</v>
      </c>
      <c r="DQ1160" s="18">
        <v>0</v>
      </c>
      <c r="DR1160" s="3">
        <v>1</v>
      </c>
      <c r="DS1160" s="18"/>
      <c r="DT1160" s="18"/>
      <c r="DU1160" s="18"/>
      <c r="DV1160" s="18"/>
      <c r="DW1160" s="18"/>
      <c r="DX1160" s="18"/>
      <c r="DY1160" s="18"/>
      <c r="DZ1160" s="18"/>
      <c r="EA1160" s="18"/>
      <c r="EB1160" s="18"/>
      <c r="EC1160" s="18"/>
      <c r="ED1160" s="18"/>
      <c r="EE1160" s="18"/>
      <c r="EF1160" s="18"/>
      <c r="EG1160" s="18"/>
      <c r="EH1160" s="18" t="s">
        <v>1458</v>
      </c>
      <c r="EI1160" s="18" cm="1">
        <f t="array" ref="EI1160">IF(SUMPRODUCT(--(DO1160:DS1160&lt;&gt;""))=0, 0,1)</f>
        <v>1</v>
      </c>
      <c r="EJ1160" s="18" cm="1">
        <f t="array" ref="EJ1160">IF(SUMPRODUCT(--(DT1160:EG1160&lt;&gt;""))=0, 0,1)</f>
        <v>0</v>
      </c>
      <c r="EK1160" s="18" cm="1">
        <f t="array" ref="EK1160">IF(SUMPRODUCT(--(EC1160:EG1160&lt;&gt;""))=0, 0,1)</f>
        <v>0</v>
      </c>
      <c r="EL1160" s="18" cm="1">
        <f t="array" ref="EL1160">IF(SUMPRODUCT(--(EE1160:EG1160&lt;&gt;""))=0, 0,1)</f>
        <v>0</v>
      </c>
      <c r="EM1160" s="18">
        <f t="shared" si="245"/>
        <v>1</v>
      </c>
      <c r="EN1160" s="18">
        <f t="shared" si="246"/>
        <v>1</v>
      </c>
      <c r="EO1160" s="18" t="str">
        <f t="shared" si="247"/>
        <v>NA</v>
      </c>
      <c r="EP1160" s="18" t="str">
        <f t="shared" si="248"/>
        <v>NA</v>
      </c>
      <c r="EQ1160" s="18" t="str">
        <f t="shared" si="249"/>
        <v>NA</v>
      </c>
      <c r="ER1160" s="58" t="s">
        <v>2080</v>
      </c>
      <c r="ES1160" s="59">
        <v>43692</v>
      </c>
      <c r="ET1160" s="18" t="s">
        <v>1459</v>
      </c>
      <c r="EU1160" s="18" t="s">
        <v>1452</v>
      </c>
    </row>
    <row r="1161" spans="1:151" ht="15.75" customHeight="1" x14ac:dyDescent="0.2">
      <c r="A1161" s="5" t="s">
        <v>381</v>
      </c>
      <c r="B1161" s="24" t="s">
        <v>1451</v>
      </c>
      <c r="C1161" s="26">
        <v>1</v>
      </c>
      <c r="D1161" s="18" t="s">
        <v>1462</v>
      </c>
      <c r="E1161" s="18" t="s">
        <v>257</v>
      </c>
      <c r="F1161" s="18" t="s">
        <v>553</v>
      </c>
      <c r="G1161" s="18" t="s">
        <v>582</v>
      </c>
      <c r="H1161" s="18" t="s">
        <v>1293</v>
      </c>
      <c r="I1161" s="18" t="s">
        <v>363</v>
      </c>
      <c r="J1161" s="18" t="s">
        <v>363</v>
      </c>
      <c r="K1161" s="18" t="s">
        <v>363</v>
      </c>
      <c r="L1161" s="18" t="s">
        <v>363</v>
      </c>
      <c r="M1161" s="18" t="s">
        <v>253</v>
      </c>
      <c r="N1161" s="56">
        <v>74</v>
      </c>
      <c r="O1161" s="18" t="s">
        <v>1453</v>
      </c>
      <c r="P1161" s="18" t="s">
        <v>261</v>
      </c>
      <c r="Q1161" s="18" t="s">
        <v>254</v>
      </c>
      <c r="R1161" s="24" t="s">
        <v>257</v>
      </c>
      <c r="S1161" s="24" t="s">
        <v>257</v>
      </c>
      <c r="T1161" s="26" t="s">
        <v>917</v>
      </c>
      <c r="U1161" s="26" t="s">
        <v>595</v>
      </c>
      <c r="V1161" s="26" t="s">
        <v>1455</v>
      </c>
      <c r="W1161" s="26" t="s">
        <v>1456</v>
      </c>
      <c r="X1161" s="18" t="s">
        <v>1462</v>
      </c>
      <c r="Y1161" s="18">
        <v>50</v>
      </c>
      <c r="Z1161" s="18" t="s">
        <v>599</v>
      </c>
      <c r="AA1161" s="18">
        <v>50</v>
      </c>
      <c r="AB1161" s="57" t="s">
        <v>257</v>
      </c>
      <c r="AC1161" s="18" t="s">
        <v>595</v>
      </c>
      <c r="AD1161" s="18" t="s">
        <v>595</v>
      </c>
      <c r="AE1161" s="18" t="s">
        <v>595</v>
      </c>
      <c r="AF1161" s="18" t="s">
        <v>595</v>
      </c>
      <c r="AG1161" s="18" t="s">
        <v>595</v>
      </c>
      <c r="AH1161" s="18" t="s">
        <v>595</v>
      </c>
      <c r="AI1161" s="18" t="s">
        <v>595</v>
      </c>
      <c r="AJ1161" s="18" t="s">
        <v>595</v>
      </c>
      <c r="AK1161" s="18" t="s">
        <v>595</v>
      </c>
      <c r="AL1161" s="18" t="s">
        <v>1457</v>
      </c>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v>0</v>
      </c>
      <c r="DQ1161" s="18">
        <v>0</v>
      </c>
      <c r="DR1161" s="3">
        <v>0</v>
      </c>
      <c r="DS1161" s="18"/>
      <c r="DT1161" s="18"/>
      <c r="DU1161" s="18"/>
      <c r="DV1161" s="18"/>
      <c r="DW1161" s="18"/>
      <c r="DX1161" s="18"/>
      <c r="DY1161" s="18"/>
      <c r="DZ1161" s="18"/>
      <c r="EA1161" s="18"/>
      <c r="EB1161" s="18"/>
      <c r="EC1161" s="18"/>
      <c r="ED1161" s="18"/>
      <c r="EE1161" s="18"/>
      <c r="EF1161" s="18"/>
      <c r="EG1161" s="18"/>
      <c r="EH1161" s="18" t="s">
        <v>1458</v>
      </c>
      <c r="EI1161" s="18" cm="1">
        <f t="array" ref="EI1161">IF(SUMPRODUCT(--(DO1161:DS1161&lt;&gt;""))=0, 0,1)</f>
        <v>1</v>
      </c>
      <c r="EJ1161" s="18" cm="1">
        <f t="array" ref="EJ1161">IF(SUMPRODUCT(--(DT1161:EG1161&lt;&gt;""))=0, 0,1)</f>
        <v>0</v>
      </c>
      <c r="EK1161" s="18" cm="1">
        <f t="array" ref="EK1161">IF(SUMPRODUCT(--(EC1161:EG1161&lt;&gt;""))=0, 0,1)</f>
        <v>0</v>
      </c>
      <c r="EL1161" s="18" cm="1">
        <f t="array" ref="EL1161">IF(SUMPRODUCT(--(EE1161:EG1161&lt;&gt;""))=0, 0,1)</f>
        <v>0</v>
      </c>
      <c r="EM1161" s="18">
        <f t="shared" si="245"/>
        <v>0</v>
      </c>
      <c r="EN1161" s="18">
        <f t="shared" si="246"/>
        <v>0</v>
      </c>
      <c r="EO1161" s="18" t="str">
        <f t="shared" si="247"/>
        <v>NA</v>
      </c>
      <c r="EP1161" s="18" t="str">
        <f t="shared" si="248"/>
        <v>NA</v>
      </c>
      <c r="EQ1161" s="18" t="str">
        <f t="shared" si="249"/>
        <v>NA</v>
      </c>
      <c r="ER1161" s="58" t="s">
        <v>2080</v>
      </c>
      <c r="ES1161" s="59">
        <v>43692</v>
      </c>
      <c r="ET1161" s="18" t="s">
        <v>1459</v>
      </c>
      <c r="EU1161" s="18" t="s">
        <v>1452</v>
      </c>
    </row>
    <row r="1162" spans="1:151" ht="15.75" customHeight="1" x14ac:dyDescent="0.2">
      <c r="A1162" s="5" t="s">
        <v>383</v>
      </c>
      <c r="B1162" s="24" t="s">
        <v>1484</v>
      </c>
      <c r="C1162" s="26">
        <v>1</v>
      </c>
      <c r="D1162" s="18" t="s">
        <v>1487</v>
      </c>
      <c r="E1162" s="18" t="s">
        <v>1488</v>
      </c>
      <c r="F1162" s="18" t="s">
        <v>553</v>
      </c>
      <c r="G1162" s="18" t="s">
        <v>467</v>
      </c>
      <c r="H1162" s="18" t="s">
        <v>723</v>
      </c>
      <c r="I1162" s="18" t="s">
        <v>363</v>
      </c>
      <c r="J1162" s="18" t="s">
        <v>363</v>
      </c>
      <c r="K1162" s="18" t="s">
        <v>363</v>
      </c>
      <c r="L1162" s="18" t="s">
        <v>363</v>
      </c>
      <c r="M1162" s="18" t="s">
        <v>253</v>
      </c>
      <c r="N1162" s="56">
        <v>105</v>
      </c>
      <c r="O1162" s="18" t="s">
        <v>1486</v>
      </c>
      <c r="P1162" s="18" t="s">
        <v>466</v>
      </c>
      <c r="Q1162" s="18" t="s">
        <v>254</v>
      </c>
      <c r="R1162" s="24" t="s">
        <v>257</v>
      </c>
      <c r="S1162" s="24" t="s">
        <v>257</v>
      </c>
      <c r="T1162" s="26" t="s">
        <v>257</v>
      </c>
      <c r="U1162" s="26" t="s">
        <v>257</v>
      </c>
      <c r="V1162" s="26" t="s">
        <v>257</v>
      </c>
      <c r="W1162" s="26" t="s">
        <v>257</v>
      </c>
      <c r="X1162" s="18" t="s">
        <v>1489</v>
      </c>
      <c r="Y1162" s="18">
        <v>75</v>
      </c>
      <c r="Z1162" s="18" t="s">
        <v>474</v>
      </c>
      <c r="AA1162" s="18">
        <v>75</v>
      </c>
      <c r="AB1162" s="57" t="s">
        <v>257</v>
      </c>
      <c r="AC1162" s="18" t="s">
        <v>257</v>
      </c>
      <c r="AD1162" s="18" t="s">
        <v>257</v>
      </c>
      <c r="AE1162" s="18" t="s">
        <v>257</v>
      </c>
      <c r="AF1162" s="18" t="s">
        <v>257</v>
      </c>
      <c r="AG1162" s="18" t="s">
        <v>257</v>
      </c>
      <c r="AH1162" s="18" t="s">
        <v>257</v>
      </c>
      <c r="AI1162" s="18">
        <v>1</v>
      </c>
      <c r="AJ1162" s="18" t="s">
        <v>596</v>
      </c>
      <c r="AK1162" s="18">
        <v>1</v>
      </c>
      <c r="AL1162" s="18" t="s">
        <v>1490</v>
      </c>
      <c r="AM1162" s="18" t="s">
        <v>385</v>
      </c>
      <c r="AN1162" s="55">
        <v>31.46</v>
      </c>
      <c r="AO1162" s="18" t="s">
        <v>1491</v>
      </c>
      <c r="AP1162" s="26" t="s">
        <v>479</v>
      </c>
      <c r="AQ1162" s="18">
        <v>8</v>
      </c>
      <c r="AR1162" s="18" t="s">
        <v>561</v>
      </c>
      <c r="AS1162" s="55">
        <f t="shared" ref="AS1162:AS1177" si="250">AN1162-AU1162</f>
        <v>24.9</v>
      </c>
      <c r="AT1162" s="55">
        <v>38.020000000000003</v>
      </c>
      <c r="AU1162" s="55">
        <f t="shared" ref="AU1162:AU1177" si="251">AV1162</f>
        <v>6.5600000000000023</v>
      </c>
      <c r="AV1162" s="62">
        <f t="shared" ref="AV1162:AV1177" si="252">AT1162-AN1162</f>
        <v>6.5600000000000023</v>
      </c>
      <c r="AW1162" s="26" t="s">
        <v>557</v>
      </c>
      <c r="AX1162" s="68">
        <v>24</v>
      </c>
      <c r="AY1162" s="26" t="s">
        <v>476</v>
      </c>
      <c r="AZ1162" s="5" t="s">
        <v>257</v>
      </c>
      <c r="BA1162" s="5" t="s">
        <v>257</v>
      </c>
      <c r="BB1162" s="18" t="s">
        <v>1492</v>
      </c>
      <c r="BC1162" s="18"/>
      <c r="BD1162" s="18"/>
      <c r="BE1162" s="18"/>
      <c r="BF1162" s="18"/>
      <c r="BG1162" s="18"/>
      <c r="BH1162" s="18"/>
      <c r="BI1162" s="18"/>
      <c r="BJ1162" s="18"/>
      <c r="BK1162" s="18"/>
      <c r="BL1162" s="18"/>
      <c r="BM1162" s="18"/>
      <c r="BN1162" s="18"/>
      <c r="BO1162" s="18"/>
      <c r="BP1162" s="18"/>
      <c r="BQ1162" s="18"/>
      <c r="BR1162" s="18"/>
      <c r="BS1162" s="18"/>
      <c r="BT1162" s="18"/>
      <c r="BU1162" s="18"/>
      <c r="BV1162" s="18"/>
      <c r="BW1162" s="18"/>
      <c r="BX1162" s="18"/>
      <c r="BY1162" s="18"/>
      <c r="BZ1162" s="18"/>
      <c r="CA1162" s="18"/>
      <c r="CB1162" s="18"/>
      <c r="CC1162" s="18"/>
      <c r="CD1162" s="18"/>
      <c r="CE1162" s="18"/>
      <c r="CF1162" s="18"/>
      <c r="CG1162" s="18"/>
      <c r="CH1162" s="18"/>
      <c r="CI1162" s="18"/>
      <c r="CJ1162" s="18"/>
      <c r="CK1162" s="18"/>
      <c r="CL1162" s="18"/>
      <c r="CM1162" s="18"/>
      <c r="CN1162" s="18"/>
      <c r="CO1162" s="18"/>
      <c r="CP1162" s="18"/>
      <c r="CQ1162" s="18"/>
      <c r="CR1162" s="18"/>
      <c r="CS1162" s="18"/>
      <c r="CT1162" s="18"/>
      <c r="CU1162" s="18"/>
      <c r="CV1162" s="18"/>
      <c r="CW1162" s="18"/>
      <c r="CX1162" s="18"/>
      <c r="CY1162" s="18"/>
      <c r="CZ1162" s="18"/>
      <c r="DA1162" s="18"/>
      <c r="DB1162" s="18"/>
      <c r="DC1162" s="18"/>
      <c r="DD1162" s="18"/>
      <c r="DE1162" s="18"/>
      <c r="DF1162" s="18"/>
      <c r="DG1162" s="18"/>
      <c r="DH1162" s="18"/>
      <c r="DI1162" s="18"/>
      <c r="DJ1162" s="18"/>
      <c r="DK1162" s="18"/>
      <c r="DL1162" s="18"/>
      <c r="DM1162" s="18"/>
      <c r="DN1162" s="18"/>
      <c r="DO1162" s="18"/>
      <c r="DP1162" s="18"/>
      <c r="DQ1162" s="18"/>
      <c r="DR1162" s="18"/>
      <c r="DS1162" s="18"/>
      <c r="DT1162" s="18"/>
      <c r="DU1162" s="18"/>
      <c r="DV1162" s="18"/>
      <c r="DW1162" s="18"/>
      <c r="DX1162" s="18"/>
      <c r="DY1162" s="18"/>
      <c r="DZ1162" s="18">
        <v>0</v>
      </c>
      <c r="EA1162" s="18"/>
      <c r="EB1162" s="18"/>
      <c r="EC1162" s="18"/>
      <c r="ED1162" s="18"/>
      <c r="EE1162" s="18"/>
      <c r="EF1162" s="18"/>
      <c r="EG1162" s="18">
        <v>0</v>
      </c>
      <c r="EH1162" s="18" t="s">
        <v>1493</v>
      </c>
      <c r="EI1162" s="18" cm="1">
        <f t="array" ref="EI1162">IF(SUMPRODUCT(--(DO1162:DS1162&lt;&gt;""))=0, 0,1)</f>
        <v>0</v>
      </c>
      <c r="EJ1162" s="18" cm="1">
        <f t="array" ref="EJ1162">IF(SUMPRODUCT(--(DT1162:EG1162&lt;&gt;""))=0, 0,1)</f>
        <v>1</v>
      </c>
      <c r="EK1162" s="18" cm="1">
        <f t="array" ref="EK1162">IF(SUMPRODUCT(--(EC1162:EG1162&lt;&gt;""))=0, 0,1)</f>
        <v>1</v>
      </c>
      <c r="EL1162" s="18" cm="1">
        <f t="array" ref="EL1162">IF(SUMPRODUCT(--(EE1162:EG1162&lt;&gt;""))=0, 0,1)</f>
        <v>1</v>
      </c>
      <c r="EM1162" s="18">
        <f t="shared" si="245"/>
        <v>0</v>
      </c>
      <c r="EN1162" s="18" t="str">
        <f t="shared" si="246"/>
        <v>NA</v>
      </c>
      <c r="EO1162" s="18">
        <f t="shared" si="247"/>
        <v>0</v>
      </c>
      <c r="EP1162" s="18">
        <f t="shared" si="248"/>
        <v>0</v>
      </c>
      <c r="EQ1162" s="18">
        <f t="shared" si="249"/>
        <v>0</v>
      </c>
      <c r="ER1162" s="58" t="s">
        <v>2080</v>
      </c>
      <c r="ES1162" s="59">
        <v>43790</v>
      </c>
      <c r="ET1162" s="18" t="s">
        <v>1494</v>
      </c>
      <c r="EU1162" s="18" t="s">
        <v>1485</v>
      </c>
    </row>
    <row r="1163" spans="1:151" ht="15.75" customHeight="1" x14ac:dyDescent="0.2">
      <c r="A1163" s="5" t="s">
        <v>383</v>
      </c>
      <c r="B1163" s="24" t="s">
        <v>1484</v>
      </c>
      <c r="C1163" s="26">
        <v>1</v>
      </c>
      <c r="D1163" s="18" t="s">
        <v>1487</v>
      </c>
      <c r="E1163" s="18" t="s">
        <v>1495</v>
      </c>
      <c r="F1163" s="18" t="s">
        <v>553</v>
      </c>
      <c r="G1163" s="18" t="s">
        <v>467</v>
      </c>
      <c r="H1163" s="18" t="s">
        <v>723</v>
      </c>
      <c r="I1163" s="18" t="s">
        <v>363</v>
      </c>
      <c r="J1163" s="18" t="s">
        <v>363</v>
      </c>
      <c r="K1163" s="18" t="s">
        <v>363</v>
      </c>
      <c r="L1163" s="18" t="s">
        <v>363</v>
      </c>
      <c r="M1163" s="18" t="s">
        <v>253</v>
      </c>
      <c r="N1163" s="56">
        <v>105</v>
      </c>
      <c r="O1163" s="18" t="s">
        <v>1486</v>
      </c>
      <c r="P1163" s="18" t="s">
        <v>466</v>
      </c>
      <c r="Q1163" s="18" t="s">
        <v>254</v>
      </c>
      <c r="R1163" s="24" t="s">
        <v>257</v>
      </c>
      <c r="S1163" s="24" t="s">
        <v>257</v>
      </c>
      <c r="T1163" s="26" t="s">
        <v>257</v>
      </c>
      <c r="U1163" s="26" t="s">
        <v>257</v>
      </c>
      <c r="V1163" s="26" t="s">
        <v>257</v>
      </c>
      <c r="W1163" s="26" t="s">
        <v>257</v>
      </c>
      <c r="X1163" s="18" t="s">
        <v>1496</v>
      </c>
      <c r="Y1163" s="18">
        <v>75</v>
      </c>
      <c r="Z1163" s="18" t="s">
        <v>474</v>
      </c>
      <c r="AA1163" s="18">
        <v>75</v>
      </c>
      <c r="AB1163" s="57" t="s">
        <v>257</v>
      </c>
      <c r="AC1163" s="18" t="s">
        <v>257</v>
      </c>
      <c r="AD1163" s="18" t="s">
        <v>257</v>
      </c>
      <c r="AE1163" s="18" t="s">
        <v>257</v>
      </c>
      <c r="AF1163" s="18" t="s">
        <v>257</v>
      </c>
      <c r="AG1163" s="18" t="s">
        <v>257</v>
      </c>
      <c r="AH1163" s="18" t="s">
        <v>257</v>
      </c>
      <c r="AI1163" s="18">
        <v>1</v>
      </c>
      <c r="AJ1163" s="18" t="s">
        <v>596</v>
      </c>
      <c r="AK1163" s="18">
        <v>1</v>
      </c>
      <c r="AL1163" s="18" t="s">
        <v>1490</v>
      </c>
      <c r="AM1163" s="18" t="s">
        <v>385</v>
      </c>
      <c r="AN1163" s="55">
        <v>52.56</v>
      </c>
      <c r="AO1163" s="18" t="s">
        <v>1491</v>
      </c>
      <c r="AP1163" s="26" t="s">
        <v>479</v>
      </c>
      <c r="AQ1163" s="18">
        <v>8</v>
      </c>
      <c r="AR1163" s="18" t="s">
        <v>561</v>
      </c>
      <c r="AS1163" s="55">
        <f t="shared" si="250"/>
        <v>46.960000000000008</v>
      </c>
      <c r="AT1163" s="55">
        <v>58.16</v>
      </c>
      <c r="AU1163" s="55">
        <f t="shared" si="251"/>
        <v>5.5999999999999943</v>
      </c>
      <c r="AV1163" s="62">
        <f t="shared" si="252"/>
        <v>5.5999999999999943</v>
      </c>
      <c r="AW1163" s="26" t="s">
        <v>557</v>
      </c>
      <c r="AX1163" s="68">
        <v>24</v>
      </c>
      <c r="AY1163" s="26" t="s">
        <v>476</v>
      </c>
      <c r="AZ1163" s="5" t="s">
        <v>257</v>
      </c>
      <c r="BA1163" s="5" t="s">
        <v>257</v>
      </c>
      <c r="BB1163" s="18" t="s">
        <v>1492</v>
      </c>
      <c r="BC1163" s="18"/>
      <c r="BD1163" s="18"/>
      <c r="BE1163" s="18"/>
      <c r="BF1163" s="18"/>
      <c r="BG1163" s="18"/>
      <c r="BH1163" s="18"/>
      <c r="BI1163" s="18"/>
      <c r="BJ1163" s="18"/>
      <c r="BK1163" s="18"/>
      <c r="BL1163" s="18"/>
      <c r="BM1163" s="18"/>
      <c r="BN1163" s="18"/>
      <c r="BO1163" s="18"/>
      <c r="BP1163" s="18"/>
      <c r="BQ1163" s="18"/>
      <c r="BR1163" s="18"/>
      <c r="BS1163" s="18"/>
      <c r="BT1163" s="18"/>
      <c r="BU1163" s="18"/>
      <c r="BV1163" s="18"/>
      <c r="BW1163" s="18"/>
      <c r="BX1163" s="18"/>
      <c r="BY1163" s="18"/>
      <c r="BZ1163" s="18"/>
      <c r="CA1163" s="18"/>
      <c r="CB1163" s="18"/>
      <c r="CC1163" s="18"/>
      <c r="CD1163" s="18"/>
      <c r="CE1163" s="18"/>
      <c r="CF1163" s="18"/>
      <c r="CG1163" s="18"/>
      <c r="CH1163" s="18"/>
      <c r="CI1163" s="18"/>
      <c r="CJ1163" s="18"/>
      <c r="CK1163" s="18"/>
      <c r="CL1163" s="18"/>
      <c r="CM1163" s="18"/>
      <c r="CN1163" s="18"/>
      <c r="CO1163" s="18"/>
      <c r="CP1163" s="18"/>
      <c r="CQ1163" s="18"/>
      <c r="CR1163" s="18"/>
      <c r="CS1163" s="18"/>
      <c r="CT1163" s="18"/>
      <c r="CU1163" s="18"/>
      <c r="CV1163" s="18"/>
      <c r="CW1163" s="18"/>
      <c r="CX1163" s="18"/>
      <c r="CY1163" s="18"/>
      <c r="CZ1163" s="18"/>
      <c r="DA1163" s="18"/>
      <c r="DB1163" s="18"/>
      <c r="DC1163" s="18"/>
      <c r="DD1163" s="18"/>
      <c r="DE1163" s="18"/>
      <c r="DF1163" s="18"/>
      <c r="DG1163" s="18"/>
      <c r="DH1163" s="18"/>
      <c r="DI1163" s="18"/>
      <c r="DJ1163" s="18"/>
      <c r="DK1163" s="18"/>
      <c r="DL1163" s="18"/>
      <c r="DM1163" s="18"/>
      <c r="DN1163" s="18"/>
      <c r="DO1163" s="18"/>
      <c r="DP1163" s="18"/>
      <c r="DQ1163" s="18"/>
      <c r="DR1163" s="18"/>
      <c r="DS1163" s="18"/>
      <c r="DT1163" s="18"/>
      <c r="DU1163" s="18"/>
      <c r="DV1163" s="18"/>
      <c r="DW1163" s="18"/>
      <c r="DX1163" s="18"/>
      <c r="DY1163" s="18"/>
      <c r="DZ1163" s="18">
        <v>0</v>
      </c>
      <c r="EA1163" s="18"/>
      <c r="EB1163" s="18"/>
      <c r="EC1163" s="18"/>
      <c r="ED1163" s="18"/>
      <c r="EE1163" s="18"/>
      <c r="EF1163" s="18"/>
      <c r="EG1163" s="18">
        <v>0</v>
      </c>
      <c r="EH1163" s="18" t="s">
        <v>1493</v>
      </c>
      <c r="EI1163" s="18" cm="1">
        <f t="array" ref="EI1163">IF(SUMPRODUCT(--(DO1163:DS1163&lt;&gt;""))=0, 0,1)</f>
        <v>0</v>
      </c>
      <c r="EJ1163" s="18" cm="1">
        <f t="array" ref="EJ1163">IF(SUMPRODUCT(--(DT1163:EG1163&lt;&gt;""))=0, 0,1)</f>
        <v>1</v>
      </c>
      <c r="EK1163" s="18" cm="1">
        <f t="array" ref="EK1163">IF(SUMPRODUCT(--(EC1163:EG1163&lt;&gt;""))=0, 0,1)</f>
        <v>1</v>
      </c>
      <c r="EL1163" s="18" cm="1">
        <f t="array" ref="EL1163">IF(SUMPRODUCT(--(EE1163:EG1163&lt;&gt;""))=0, 0,1)</f>
        <v>1</v>
      </c>
      <c r="EM1163" s="18">
        <f t="shared" si="245"/>
        <v>0</v>
      </c>
      <c r="EN1163" s="18" t="str">
        <f t="shared" si="246"/>
        <v>NA</v>
      </c>
      <c r="EO1163" s="18">
        <f t="shared" si="247"/>
        <v>0</v>
      </c>
      <c r="EP1163" s="18">
        <f t="shared" si="248"/>
        <v>0</v>
      </c>
      <c r="EQ1163" s="18">
        <f t="shared" si="249"/>
        <v>0</v>
      </c>
      <c r="ER1163" s="58" t="s">
        <v>2080</v>
      </c>
      <c r="ES1163" s="59">
        <v>43790</v>
      </c>
      <c r="ET1163" s="18" t="s">
        <v>1494</v>
      </c>
      <c r="EU1163" s="18" t="s">
        <v>1485</v>
      </c>
    </row>
    <row r="1164" spans="1:151" ht="15.75" customHeight="1" x14ac:dyDescent="0.2">
      <c r="A1164" s="5" t="s">
        <v>383</v>
      </c>
      <c r="B1164" s="24" t="s">
        <v>1484</v>
      </c>
      <c r="C1164" s="26">
        <v>1</v>
      </c>
      <c r="D1164" s="18" t="s">
        <v>1487</v>
      </c>
      <c r="E1164" s="18" t="s">
        <v>1497</v>
      </c>
      <c r="F1164" s="18" t="s">
        <v>553</v>
      </c>
      <c r="G1164" s="18" t="s">
        <v>467</v>
      </c>
      <c r="H1164" s="18" t="s">
        <v>723</v>
      </c>
      <c r="I1164" s="18" t="s">
        <v>363</v>
      </c>
      <c r="J1164" s="18" t="s">
        <v>363</v>
      </c>
      <c r="K1164" s="18" t="s">
        <v>363</v>
      </c>
      <c r="L1164" s="18" t="s">
        <v>363</v>
      </c>
      <c r="M1164" s="18" t="s">
        <v>253</v>
      </c>
      <c r="N1164" s="56">
        <v>105</v>
      </c>
      <c r="O1164" s="18" t="s">
        <v>1486</v>
      </c>
      <c r="P1164" s="18" t="s">
        <v>466</v>
      </c>
      <c r="Q1164" s="18" t="s">
        <v>254</v>
      </c>
      <c r="R1164" s="24" t="s">
        <v>257</v>
      </c>
      <c r="S1164" s="24" t="s">
        <v>257</v>
      </c>
      <c r="T1164" s="26" t="s">
        <v>257</v>
      </c>
      <c r="U1164" s="26" t="s">
        <v>257</v>
      </c>
      <c r="V1164" s="26" t="s">
        <v>257</v>
      </c>
      <c r="W1164" s="26" t="s">
        <v>257</v>
      </c>
      <c r="X1164" s="18" t="s">
        <v>1498</v>
      </c>
      <c r="Y1164" s="18">
        <v>75</v>
      </c>
      <c r="Z1164" s="18" t="s">
        <v>474</v>
      </c>
      <c r="AA1164" s="18">
        <v>75</v>
      </c>
      <c r="AB1164" s="57" t="s">
        <v>257</v>
      </c>
      <c r="AC1164" s="18" t="s">
        <v>257</v>
      </c>
      <c r="AD1164" s="18" t="s">
        <v>257</v>
      </c>
      <c r="AE1164" s="18" t="s">
        <v>257</v>
      </c>
      <c r="AF1164" s="18" t="s">
        <v>257</v>
      </c>
      <c r="AG1164" s="18" t="s">
        <v>257</v>
      </c>
      <c r="AH1164" s="18" t="s">
        <v>257</v>
      </c>
      <c r="AI1164" s="18">
        <v>1</v>
      </c>
      <c r="AJ1164" s="18" t="s">
        <v>596</v>
      </c>
      <c r="AK1164" s="18">
        <v>1</v>
      </c>
      <c r="AL1164" s="18" t="s">
        <v>1490</v>
      </c>
      <c r="AM1164" s="18" t="s">
        <v>385</v>
      </c>
      <c r="AN1164" s="55">
        <v>16.989999999999998</v>
      </c>
      <c r="AO1164" s="18" t="s">
        <v>1491</v>
      </c>
      <c r="AP1164" s="26" t="s">
        <v>479</v>
      </c>
      <c r="AQ1164" s="18">
        <v>8</v>
      </c>
      <c r="AR1164" s="18" t="s">
        <v>561</v>
      </c>
      <c r="AS1164" s="55">
        <f t="shared" si="250"/>
        <v>11.579999999999998</v>
      </c>
      <c r="AT1164" s="55">
        <v>22.4</v>
      </c>
      <c r="AU1164" s="55">
        <f t="shared" si="251"/>
        <v>5.41</v>
      </c>
      <c r="AV1164" s="62">
        <f t="shared" si="252"/>
        <v>5.41</v>
      </c>
      <c r="AW1164" s="26" t="s">
        <v>557</v>
      </c>
      <c r="AX1164" s="68">
        <v>24</v>
      </c>
      <c r="AY1164" s="26" t="s">
        <v>476</v>
      </c>
      <c r="AZ1164" s="5" t="s">
        <v>257</v>
      </c>
      <c r="BA1164" s="5" t="s">
        <v>257</v>
      </c>
      <c r="BB1164" s="18" t="s">
        <v>1492</v>
      </c>
      <c r="BC1164" s="18"/>
      <c r="BD1164" s="18"/>
      <c r="BE1164" s="18"/>
      <c r="BF1164" s="18"/>
      <c r="BG1164" s="18"/>
      <c r="BH1164" s="18"/>
      <c r="BI1164" s="18"/>
      <c r="BJ1164" s="18"/>
      <c r="BK1164" s="18"/>
      <c r="BL1164" s="18"/>
      <c r="BM1164" s="18"/>
      <c r="BN1164" s="18"/>
      <c r="BO1164" s="18"/>
      <c r="BP1164" s="18"/>
      <c r="BQ1164" s="18"/>
      <c r="BR1164" s="18"/>
      <c r="BS1164" s="18"/>
      <c r="BT1164" s="18"/>
      <c r="BU1164" s="18"/>
      <c r="BV1164" s="18"/>
      <c r="BW1164" s="18"/>
      <c r="BX1164" s="18"/>
      <c r="BY1164" s="18"/>
      <c r="BZ1164" s="18"/>
      <c r="CA1164" s="18"/>
      <c r="CB1164" s="18"/>
      <c r="CC1164" s="18"/>
      <c r="CD1164" s="18"/>
      <c r="CE1164" s="18"/>
      <c r="CF1164" s="18"/>
      <c r="CG1164" s="18"/>
      <c r="CH1164" s="18"/>
      <c r="CI1164" s="18"/>
      <c r="CJ1164" s="18"/>
      <c r="CK1164" s="18"/>
      <c r="CL1164" s="18"/>
      <c r="CM1164" s="18"/>
      <c r="CN1164" s="18"/>
      <c r="CO1164" s="18"/>
      <c r="CP1164" s="18"/>
      <c r="CQ1164" s="18"/>
      <c r="CR1164" s="18"/>
      <c r="CS1164" s="18"/>
      <c r="CT1164" s="18"/>
      <c r="CU1164" s="18"/>
      <c r="CV1164" s="18"/>
      <c r="CW1164" s="18"/>
      <c r="CX1164" s="18"/>
      <c r="CY1164" s="18"/>
      <c r="CZ1164" s="18"/>
      <c r="DA1164" s="18"/>
      <c r="DB1164" s="18"/>
      <c r="DC1164" s="18"/>
      <c r="DD1164" s="18"/>
      <c r="DE1164" s="18"/>
      <c r="DF1164" s="18"/>
      <c r="DG1164" s="18"/>
      <c r="DH1164" s="18"/>
      <c r="DI1164" s="18"/>
      <c r="DJ1164" s="18"/>
      <c r="DK1164" s="18"/>
      <c r="DL1164" s="18"/>
      <c r="DM1164" s="18"/>
      <c r="DN1164" s="18"/>
      <c r="DO1164" s="18"/>
      <c r="DP1164" s="18"/>
      <c r="DQ1164" s="18"/>
      <c r="DR1164" s="18"/>
      <c r="DS1164" s="18"/>
      <c r="DT1164" s="18"/>
      <c r="DU1164" s="18"/>
      <c r="DV1164" s="18"/>
      <c r="DW1164" s="18"/>
      <c r="DX1164" s="18"/>
      <c r="DY1164" s="18"/>
      <c r="DZ1164" s="18">
        <v>0</v>
      </c>
      <c r="EA1164" s="18"/>
      <c r="EB1164" s="18"/>
      <c r="EC1164" s="18"/>
      <c r="ED1164" s="18"/>
      <c r="EE1164" s="18"/>
      <c r="EF1164" s="18"/>
      <c r="EG1164" s="18">
        <v>0</v>
      </c>
      <c r="EH1164" s="18" t="s">
        <v>1493</v>
      </c>
      <c r="EI1164" s="18" cm="1">
        <f t="array" ref="EI1164">IF(SUMPRODUCT(--(DO1164:DS1164&lt;&gt;""))=0, 0,1)</f>
        <v>0</v>
      </c>
      <c r="EJ1164" s="18" cm="1">
        <f t="array" ref="EJ1164">IF(SUMPRODUCT(--(DT1164:EG1164&lt;&gt;""))=0, 0,1)</f>
        <v>1</v>
      </c>
      <c r="EK1164" s="18" cm="1">
        <f t="array" ref="EK1164">IF(SUMPRODUCT(--(EC1164:EG1164&lt;&gt;""))=0, 0,1)</f>
        <v>1</v>
      </c>
      <c r="EL1164" s="18" cm="1">
        <f t="array" ref="EL1164">IF(SUMPRODUCT(--(EE1164:EG1164&lt;&gt;""))=0, 0,1)</f>
        <v>1</v>
      </c>
      <c r="EM1164" s="18">
        <f t="shared" si="245"/>
        <v>0</v>
      </c>
      <c r="EN1164" s="18" t="str">
        <f t="shared" si="246"/>
        <v>NA</v>
      </c>
      <c r="EO1164" s="18">
        <f t="shared" si="247"/>
        <v>0</v>
      </c>
      <c r="EP1164" s="18">
        <f t="shared" si="248"/>
        <v>0</v>
      </c>
      <c r="EQ1164" s="18">
        <f t="shared" si="249"/>
        <v>0</v>
      </c>
      <c r="ER1164" s="58" t="s">
        <v>2080</v>
      </c>
      <c r="ES1164" s="59">
        <v>43790</v>
      </c>
      <c r="ET1164" s="18" t="s">
        <v>1494</v>
      </c>
      <c r="EU1164" s="18" t="s">
        <v>1485</v>
      </c>
    </row>
    <row r="1165" spans="1:151" ht="15.75" customHeight="1" x14ac:dyDescent="0.2">
      <c r="A1165" s="5" t="s">
        <v>383</v>
      </c>
      <c r="B1165" s="24" t="s">
        <v>1484</v>
      </c>
      <c r="C1165" s="26">
        <v>1</v>
      </c>
      <c r="D1165" s="18" t="s">
        <v>1487</v>
      </c>
      <c r="E1165" s="18" t="s">
        <v>1499</v>
      </c>
      <c r="F1165" s="18" t="s">
        <v>553</v>
      </c>
      <c r="G1165" s="18" t="s">
        <v>467</v>
      </c>
      <c r="H1165" s="18" t="s">
        <v>723</v>
      </c>
      <c r="I1165" s="18" t="s">
        <v>363</v>
      </c>
      <c r="J1165" s="18" t="s">
        <v>363</v>
      </c>
      <c r="K1165" s="18" t="s">
        <v>363</v>
      </c>
      <c r="L1165" s="18" t="s">
        <v>363</v>
      </c>
      <c r="M1165" s="18" t="s">
        <v>253</v>
      </c>
      <c r="N1165" s="56">
        <v>105</v>
      </c>
      <c r="O1165" s="18" t="s">
        <v>1486</v>
      </c>
      <c r="P1165" s="18" t="s">
        <v>466</v>
      </c>
      <c r="Q1165" s="18" t="s">
        <v>254</v>
      </c>
      <c r="R1165" s="24" t="s">
        <v>257</v>
      </c>
      <c r="S1165" s="24" t="s">
        <v>257</v>
      </c>
      <c r="T1165" s="26" t="s">
        <v>257</v>
      </c>
      <c r="U1165" s="26" t="s">
        <v>257</v>
      </c>
      <c r="V1165" s="26" t="s">
        <v>257</v>
      </c>
      <c r="W1165" s="26" t="s">
        <v>257</v>
      </c>
      <c r="X1165" s="18" t="s">
        <v>1500</v>
      </c>
      <c r="Y1165" s="18">
        <v>75</v>
      </c>
      <c r="Z1165" s="18" t="s">
        <v>474</v>
      </c>
      <c r="AA1165" s="18">
        <v>75</v>
      </c>
      <c r="AB1165" s="57" t="s">
        <v>257</v>
      </c>
      <c r="AC1165" s="18" t="s">
        <v>257</v>
      </c>
      <c r="AD1165" s="18" t="s">
        <v>257</v>
      </c>
      <c r="AE1165" s="18" t="s">
        <v>257</v>
      </c>
      <c r="AF1165" s="18" t="s">
        <v>257</v>
      </c>
      <c r="AG1165" s="18" t="s">
        <v>257</v>
      </c>
      <c r="AH1165" s="18" t="s">
        <v>257</v>
      </c>
      <c r="AI1165" s="18">
        <v>1</v>
      </c>
      <c r="AJ1165" s="18" t="s">
        <v>596</v>
      </c>
      <c r="AK1165" s="18">
        <v>1</v>
      </c>
      <c r="AL1165" s="18" t="s">
        <v>1490</v>
      </c>
      <c r="AM1165" s="18" t="s">
        <v>385</v>
      </c>
      <c r="AN1165" s="55">
        <v>7.46</v>
      </c>
      <c r="AO1165" s="18" t="s">
        <v>1491</v>
      </c>
      <c r="AP1165" s="26" t="s">
        <v>479</v>
      </c>
      <c r="AQ1165" s="18">
        <v>8</v>
      </c>
      <c r="AR1165" s="18" t="s">
        <v>561</v>
      </c>
      <c r="AS1165" s="55">
        <f t="shared" si="250"/>
        <v>5.7200000000000006</v>
      </c>
      <c r="AT1165" s="55">
        <v>9.1999999999999993</v>
      </c>
      <c r="AU1165" s="55">
        <f t="shared" si="251"/>
        <v>1.7399999999999993</v>
      </c>
      <c r="AV1165" s="62">
        <f t="shared" si="252"/>
        <v>1.7399999999999993</v>
      </c>
      <c r="AW1165" s="26" t="s">
        <v>557</v>
      </c>
      <c r="AX1165" s="68">
        <v>24</v>
      </c>
      <c r="AY1165" s="26" t="s">
        <v>476</v>
      </c>
      <c r="AZ1165" s="5" t="s">
        <v>257</v>
      </c>
      <c r="BA1165" s="5" t="s">
        <v>257</v>
      </c>
      <c r="BB1165" s="18" t="s">
        <v>1492</v>
      </c>
      <c r="BC1165" s="18"/>
      <c r="BD1165" s="18"/>
      <c r="BE1165" s="18"/>
      <c r="BF1165" s="18"/>
      <c r="BG1165" s="18"/>
      <c r="BH1165" s="18"/>
      <c r="BI1165" s="18"/>
      <c r="BJ1165" s="18"/>
      <c r="BK1165" s="18"/>
      <c r="BL1165" s="18"/>
      <c r="BM1165" s="18"/>
      <c r="BN1165" s="18"/>
      <c r="BO1165" s="18"/>
      <c r="BP1165" s="18"/>
      <c r="BQ1165" s="18"/>
      <c r="BR1165" s="18"/>
      <c r="BS1165" s="18"/>
      <c r="BT1165" s="18"/>
      <c r="BU1165" s="18"/>
      <c r="BV1165" s="18"/>
      <c r="BW1165" s="18"/>
      <c r="BX1165" s="18"/>
      <c r="BY1165" s="18"/>
      <c r="BZ1165" s="18"/>
      <c r="CA1165" s="18"/>
      <c r="CB1165" s="18"/>
      <c r="CC1165" s="18"/>
      <c r="CD1165" s="18"/>
      <c r="CE1165" s="18"/>
      <c r="CF1165" s="18"/>
      <c r="CG1165" s="18"/>
      <c r="CH1165" s="18"/>
      <c r="CI1165" s="18"/>
      <c r="CJ1165" s="18"/>
      <c r="CK1165" s="18"/>
      <c r="CL1165" s="18"/>
      <c r="CM1165" s="18"/>
      <c r="CN1165" s="18"/>
      <c r="CO1165" s="18"/>
      <c r="CP1165" s="18"/>
      <c r="CQ1165" s="18"/>
      <c r="CR1165" s="18"/>
      <c r="CS1165" s="18"/>
      <c r="CT1165" s="18"/>
      <c r="CU1165" s="18"/>
      <c r="CV1165" s="18"/>
      <c r="CW1165" s="18"/>
      <c r="CX1165" s="18"/>
      <c r="CY1165" s="18"/>
      <c r="CZ1165" s="18"/>
      <c r="DA1165" s="18"/>
      <c r="DB1165" s="18"/>
      <c r="DC1165" s="18"/>
      <c r="DD1165" s="18"/>
      <c r="DE1165" s="18"/>
      <c r="DF1165" s="18"/>
      <c r="DG1165" s="18"/>
      <c r="DH1165" s="18"/>
      <c r="DI1165" s="18"/>
      <c r="DJ1165" s="18"/>
      <c r="DK1165" s="18"/>
      <c r="DL1165" s="18"/>
      <c r="DM1165" s="18"/>
      <c r="DN1165" s="18"/>
      <c r="DO1165" s="18"/>
      <c r="DP1165" s="18"/>
      <c r="DQ1165" s="18"/>
      <c r="DR1165" s="18"/>
      <c r="DS1165" s="18"/>
      <c r="DT1165" s="18"/>
      <c r="DU1165" s="18"/>
      <c r="DV1165" s="18"/>
      <c r="DW1165" s="18"/>
      <c r="DX1165" s="18"/>
      <c r="DY1165" s="18"/>
      <c r="DZ1165" s="18">
        <v>0</v>
      </c>
      <c r="EA1165" s="18"/>
      <c r="EB1165" s="18"/>
      <c r="EC1165" s="18"/>
      <c r="ED1165" s="18"/>
      <c r="EE1165" s="18"/>
      <c r="EF1165" s="18"/>
      <c r="EG1165" s="18">
        <v>0</v>
      </c>
      <c r="EH1165" s="18" t="s">
        <v>1493</v>
      </c>
      <c r="EI1165" s="18" cm="1">
        <f t="array" ref="EI1165">IF(SUMPRODUCT(--(DO1165:DS1165&lt;&gt;""))=0, 0,1)</f>
        <v>0</v>
      </c>
      <c r="EJ1165" s="18" cm="1">
        <f t="array" ref="EJ1165">IF(SUMPRODUCT(--(DT1165:EG1165&lt;&gt;""))=0, 0,1)</f>
        <v>1</v>
      </c>
      <c r="EK1165" s="18" cm="1">
        <f t="array" ref="EK1165">IF(SUMPRODUCT(--(EC1165:EG1165&lt;&gt;""))=0, 0,1)</f>
        <v>1</v>
      </c>
      <c r="EL1165" s="18" cm="1">
        <f t="array" ref="EL1165">IF(SUMPRODUCT(--(EE1165:EG1165&lt;&gt;""))=0, 0,1)</f>
        <v>1</v>
      </c>
      <c r="EM1165" s="18">
        <f t="shared" si="245"/>
        <v>0</v>
      </c>
      <c r="EN1165" s="18" t="str">
        <f t="shared" si="246"/>
        <v>NA</v>
      </c>
      <c r="EO1165" s="18">
        <f t="shared" si="247"/>
        <v>0</v>
      </c>
      <c r="EP1165" s="18">
        <f t="shared" si="248"/>
        <v>0</v>
      </c>
      <c r="EQ1165" s="18">
        <f t="shared" si="249"/>
        <v>0</v>
      </c>
      <c r="ER1165" s="58" t="s">
        <v>2080</v>
      </c>
      <c r="ES1165" s="59">
        <v>43790</v>
      </c>
      <c r="ET1165" s="18" t="s">
        <v>1494</v>
      </c>
      <c r="EU1165" s="18" t="s">
        <v>1485</v>
      </c>
    </row>
    <row r="1166" spans="1:151" ht="15.75" customHeight="1" x14ac:dyDescent="0.2">
      <c r="A1166" s="5" t="s">
        <v>383</v>
      </c>
      <c r="B1166" s="24" t="s">
        <v>1484</v>
      </c>
      <c r="C1166" s="26">
        <v>1</v>
      </c>
      <c r="D1166" s="18" t="s">
        <v>1501</v>
      </c>
      <c r="E1166" s="18" t="s">
        <v>1488</v>
      </c>
      <c r="F1166" s="18" t="s">
        <v>553</v>
      </c>
      <c r="G1166" s="18" t="s">
        <v>467</v>
      </c>
      <c r="H1166" s="18" t="s">
        <v>723</v>
      </c>
      <c r="I1166" s="18" t="s">
        <v>363</v>
      </c>
      <c r="J1166" s="18" t="s">
        <v>363</v>
      </c>
      <c r="K1166" s="18" t="s">
        <v>363</v>
      </c>
      <c r="L1166" s="18" t="s">
        <v>363</v>
      </c>
      <c r="M1166" s="18" t="s">
        <v>253</v>
      </c>
      <c r="N1166" s="56">
        <v>105</v>
      </c>
      <c r="O1166" s="18" t="s">
        <v>1486</v>
      </c>
      <c r="P1166" s="18" t="s">
        <v>466</v>
      </c>
      <c r="Q1166" s="18" t="s">
        <v>254</v>
      </c>
      <c r="R1166" s="24" t="s">
        <v>257</v>
      </c>
      <c r="S1166" s="24" t="s">
        <v>257</v>
      </c>
      <c r="T1166" s="26" t="s">
        <v>257</v>
      </c>
      <c r="U1166" s="26" t="s">
        <v>257</v>
      </c>
      <c r="V1166" s="26" t="s">
        <v>257</v>
      </c>
      <c r="W1166" s="26" t="s">
        <v>257</v>
      </c>
      <c r="X1166" s="18" t="s">
        <v>1489</v>
      </c>
      <c r="Y1166" s="18">
        <v>125</v>
      </c>
      <c r="Z1166" s="18" t="s">
        <v>474</v>
      </c>
      <c r="AA1166" s="18">
        <v>125</v>
      </c>
      <c r="AB1166" s="57" t="s">
        <v>257</v>
      </c>
      <c r="AC1166" s="18" t="s">
        <v>257</v>
      </c>
      <c r="AD1166" s="18" t="s">
        <v>257</v>
      </c>
      <c r="AE1166" s="18" t="s">
        <v>257</v>
      </c>
      <c r="AF1166" s="18" t="s">
        <v>257</v>
      </c>
      <c r="AG1166" s="18" t="s">
        <v>257</v>
      </c>
      <c r="AH1166" s="18" t="s">
        <v>257</v>
      </c>
      <c r="AI1166" s="18">
        <v>1</v>
      </c>
      <c r="AJ1166" s="18" t="s">
        <v>596</v>
      </c>
      <c r="AK1166" s="18">
        <v>1</v>
      </c>
      <c r="AL1166" s="18" t="s">
        <v>1490</v>
      </c>
      <c r="AM1166" s="18" t="s">
        <v>385</v>
      </c>
      <c r="AN1166" s="55">
        <v>36.74</v>
      </c>
      <c r="AO1166" s="18" t="s">
        <v>1491</v>
      </c>
      <c r="AP1166" s="26" t="s">
        <v>479</v>
      </c>
      <c r="AQ1166" s="18">
        <v>8</v>
      </c>
      <c r="AR1166" s="18" t="s">
        <v>561</v>
      </c>
      <c r="AS1166" s="55">
        <f t="shared" si="250"/>
        <v>31.6</v>
      </c>
      <c r="AT1166" s="55">
        <v>41.88</v>
      </c>
      <c r="AU1166" s="55">
        <f t="shared" si="251"/>
        <v>5.1400000000000006</v>
      </c>
      <c r="AV1166" s="62">
        <f t="shared" si="252"/>
        <v>5.1400000000000006</v>
      </c>
      <c r="AW1166" s="26" t="s">
        <v>557</v>
      </c>
      <c r="AX1166" s="68">
        <v>24</v>
      </c>
      <c r="AY1166" s="26" t="s">
        <v>476</v>
      </c>
      <c r="AZ1166" s="5" t="s">
        <v>257</v>
      </c>
      <c r="BA1166" s="5" t="s">
        <v>257</v>
      </c>
      <c r="BB1166" s="18" t="s">
        <v>1492</v>
      </c>
      <c r="BC1166" s="18"/>
      <c r="BD1166" s="18"/>
      <c r="BE1166" s="18"/>
      <c r="BF1166" s="18"/>
      <c r="BG1166" s="18"/>
      <c r="BH1166" s="18"/>
      <c r="BI1166" s="18"/>
      <c r="BJ1166" s="18"/>
      <c r="BK1166" s="18"/>
      <c r="BL1166" s="18"/>
      <c r="BM1166" s="18"/>
      <c r="BN1166" s="18"/>
      <c r="BO1166" s="18"/>
      <c r="BP1166" s="18"/>
      <c r="BQ1166" s="18"/>
      <c r="BR1166" s="18"/>
      <c r="BS1166" s="18"/>
      <c r="BT1166" s="18"/>
      <c r="BU1166" s="18"/>
      <c r="BV1166" s="18"/>
      <c r="BW1166" s="18"/>
      <c r="BX1166" s="18"/>
      <c r="BY1166" s="18"/>
      <c r="BZ1166" s="18"/>
      <c r="CA1166" s="18"/>
      <c r="CB1166" s="18"/>
      <c r="CC1166" s="18"/>
      <c r="CD1166" s="18"/>
      <c r="CE1166" s="18"/>
      <c r="CF1166" s="18"/>
      <c r="CG1166" s="18"/>
      <c r="CH1166" s="18"/>
      <c r="CI1166" s="18"/>
      <c r="CJ1166" s="18"/>
      <c r="CK1166" s="18"/>
      <c r="CL1166" s="18"/>
      <c r="CM1166" s="18"/>
      <c r="CN1166" s="18"/>
      <c r="CO1166" s="18"/>
      <c r="CP1166" s="18"/>
      <c r="CQ1166" s="18"/>
      <c r="CR1166" s="18"/>
      <c r="CS1166" s="18"/>
      <c r="CT1166" s="18"/>
      <c r="CU1166" s="18"/>
      <c r="CV1166" s="18"/>
      <c r="CW1166" s="18"/>
      <c r="CX1166" s="18"/>
      <c r="CY1166" s="18"/>
      <c r="CZ1166" s="18"/>
      <c r="DA1166" s="18"/>
      <c r="DB1166" s="18"/>
      <c r="DC1166" s="18"/>
      <c r="DD1166" s="18"/>
      <c r="DE1166" s="18"/>
      <c r="DF1166" s="18"/>
      <c r="DG1166" s="18"/>
      <c r="DH1166" s="18"/>
      <c r="DI1166" s="18"/>
      <c r="DJ1166" s="18"/>
      <c r="DK1166" s="18"/>
      <c r="DL1166" s="18"/>
      <c r="DM1166" s="18"/>
      <c r="DN1166" s="18"/>
      <c r="DO1166" s="18"/>
      <c r="DP1166" s="18"/>
      <c r="DQ1166" s="18"/>
      <c r="DR1166" s="18"/>
      <c r="DS1166" s="18"/>
      <c r="DT1166" s="18"/>
      <c r="DU1166" s="18"/>
      <c r="DV1166" s="18"/>
      <c r="DW1166" s="18"/>
      <c r="DX1166" s="18"/>
      <c r="DY1166" s="18"/>
      <c r="DZ1166" s="18">
        <v>0</v>
      </c>
      <c r="EA1166" s="18"/>
      <c r="EB1166" s="18"/>
      <c r="EC1166" s="18"/>
      <c r="ED1166" s="18"/>
      <c r="EE1166" s="18"/>
      <c r="EF1166" s="18"/>
      <c r="EG1166" s="18">
        <v>0</v>
      </c>
      <c r="EH1166" s="18" t="s">
        <v>1493</v>
      </c>
      <c r="EI1166" s="18" cm="1">
        <f t="array" ref="EI1166">IF(SUMPRODUCT(--(DO1166:DS1166&lt;&gt;""))=0, 0,1)</f>
        <v>0</v>
      </c>
      <c r="EJ1166" s="18" cm="1">
        <f t="array" ref="EJ1166">IF(SUMPRODUCT(--(DT1166:EG1166&lt;&gt;""))=0, 0,1)</f>
        <v>1</v>
      </c>
      <c r="EK1166" s="18" cm="1">
        <f t="array" ref="EK1166">IF(SUMPRODUCT(--(EC1166:EG1166&lt;&gt;""))=0, 0,1)</f>
        <v>1</v>
      </c>
      <c r="EL1166" s="18" cm="1">
        <f t="array" ref="EL1166">IF(SUMPRODUCT(--(EE1166:EG1166&lt;&gt;""))=0, 0,1)</f>
        <v>1</v>
      </c>
      <c r="EM1166" s="18">
        <f t="shared" si="245"/>
        <v>0</v>
      </c>
      <c r="EN1166" s="18" t="str">
        <f t="shared" si="246"/>
        <v>NA</v>
      </c>
      <c r="EO1166" s="18">
        <f t="shared" si="247"/>
        <v>0</v>
      </c>
      <c r="EP1166" s="18">
        <f t="shared" si="248"/>
        <v>0</v>
      </c>
      <c r="EQ1166" s="18">
        <f t="shared" si="249"/>
        <v>0</v>
      </c>
      <c r="ER1166" s="58" t="s">
        <v>2080</v>
      </c>
      <c r="ES1166" s="59">
        <v>43790</v>
      </c>
      <c r="ET1166" s="18" t="s">
        <v>1494</v>
      </c>
      <c r="EU1166" s="18" t="s">
        <v>1485</v>
      </c>
    </row>
    <row r="1167" spans="1:151" ht="15.75" customHeight="1" x14ac:dyDescent="0.2">
      <c r="A1167" s="5" t="s">
        <v>383</v>
      </c>
      <c r="B1167" s="24" t="s">
        <v>1484</v>
      </c>
      <c r="C1167" s="26">
        <v>1</v>
      </c>
      <c r="D1167" s="18" t="s">
        <v>1501</v>
      </c>
      <c r="E1167" s="18" t="s">
        <v>1495</v>
      </c>
      <c r="F1167" s="18" t="s">
        <v>553</v>
      </c>
      <c r="G1167" s="18" t="s">
        <v>467</v>
      </c>
      <c r="H1167" s="18" t="s">
        <v>723</v>
      </c>
      <c r="I1167" s="18" t="s">
        <v>363</v>
      </c>
      <c r="J1167" s="18" t="s">
        <v>363</v>
      </c>
      <c r="K1167" s="18" t="s">
        <v>363</v>
      </c>
      <c r="L1167" s="18" t="s">
        <v>363</v>
      </c>
      <c r="M1167" s="18" t="s">
        <v>253</v>
      </c>
      <c r="N1167" s="56">
        <v>105</v>
      </c>
      <c r="O1167" s="18" t="s">
        <v>1486</v>
      </c>
      <c r="P1167" s="18" t="s">
        <v>466</v>
      </c>
      <c r="Q1167" s="18" t="s">
        <v>254</v>
      </c>
      <c r="R1167" s="24" t="s">
        <v>257</v>
      </c>
      <c r="S1167" s="24" t="s">
        <v>257</v>
      </c>
      <c r="T1167" s="26" t="s">
        <v>257</v>
      </c>
      <c r="U1167" s="26" t="s">
        <v>257</v>
      </c>
      <c r="V1167" s="26" t="s">
        <v>257</v>
      </c>
      <c r="W1167" s="26" t="s">
        <v>257</v>
      </c>
      <c r="X1167" s="18" t="s">
        <v>1496</v>
      </c>
      <c r="Y1167" s="18">
        <v>125</v>
      </c>
      <c r="Z1167" s="18" t="s">
        <v>474</v>
      </c>
      <c r="AA1167" s="18">
        <v>125</v>
      </c>
      <c r="AB1167" s="57" t="s">
        <v>257</v>
      </c>
      <c r="AC1167" s="18" t="s">
        <v>257</v>
      </c>
      <c r="AD1167" s="18" t="s">
        <v>257</v>
      </c>
      <c r="AE1167" s="18" t="s">
        <v>257</v>
      </c>
      <c r="AF1167" s="18" t="s">
        <v>257</v>
      </c>
      <c r="AG1167" s="18" t="s">
        <v>257</v>
      </c>
      <c r="AH1167" s="18" t="s">
        <v>257</v>
      </c>
      <c r="AI1167" s="18">
        <v>1</v>
      </c>
      <c r="AJ1167" s="18" t="s">
        <v>596</v>
      </c>
      <c r="AK1167" s="18">
        <v>1</v>
      </c>
      <c r="AL1167" s="18" t="s">
        <v>1490</v>
      </c>
      <c r="AM1167" s="18" t="s">
        <v>385</v>
      </c>
      <c r="AN1167" s="55">
        <v>48.4</v>
      </c>
      <c r="AO1167" s="18" t="s">
        <v>1491</v>
      </c>
      <c r="AP1167" s="26" t="s">
        <v>479</v>
      </c>
      <c r="AQ1167" s="18">
        <v>8</v>
      </c>
      <c r="AR1167" s="18" t="s">
        <v>561</v>
      </c>
      <c r="AS1167" s="55">
        <f t="shared" si="250"/>
        <v>41.099999999999994</v>
      </c>
      <c r="AT1167" s="55">
        <v>55.7</v>
      </c>
      <c r="AU1167" s="55">
        <f t="shared" si="251"/>
        <v>7.3000000000000043</v>
      </c>
      <c r="AV1167" s="62">
        <f t="shared" si="252"/>
        <v>7.3000000000000043</v>
      </c>
      <c r="AW1167" s="26" t="s">
        <v>557</v>
      </c>
      <c r="AX1167" s="68">
        <v>24</v>
      </c>
      <c r="AY1167" s="26" t="s">
        <v>476</v>
      </c>
      <c r="AZ1167" s="5" t="s">
        <v>257</v>
      </c>
      <c r="BA1167" s="5" t="s">
        <v>257</v>
      </c>
      <c r="BB1167" s="18" t="s">
        <v>1492</v>
      </c>
      <c r="BC1167" s="18"/>
      <c r="BD1167" s="18"/>
      <c r="BE1167" s="18"/>
      <c r="BF1167" s="18"/>
      <c r="BG1167" s="18"/>
      <c r="BH1167" s="18"/>
      <c r="BI1167" s="18"/>
      <c r="BJ1167" s="18"/>
      <c r="BK1167" s="18"/>
      <c r="BL1167" s="18"/>
      <c r="BM1167" s="18"/>
      <c r="BN1167" s="18"/>
      <c r="BO1167" s="18"/>
      <c r="BP1167" s="18"/>
      <c r="BQ1167" s="18"/>
      <c r="BR1167" s="18"/>
      <c r="BS1167" s="18"/>
      <c r="BT1167" s="18"/>
      <c r="BU1167" s="18"/>
      <c r="BV1167" s="18"/>
      <c r="BW1167" s="18"/>
      <c r="BX1167" s="18"/>
      <c r="BY1167" s="18"/>
      <c r="BZ1167" s="18"/>
      <c r="CA1167" s="18"/>
      <c r="CB1167" s="18"/>
      <c r="CC1167" s="18"/>
      <c r="CD1167" s="18"/>
      <c r="CE1167" s="18"/>
      <c r="CF1167" s="18"/>
      <c r="CG1167" s="18"/>
      <c r="CH1167" s="18"/>
      <c r="CI1167" s="18"/>
      <c r="CJ1167" s="18"/>
      <c r="CK1167" s="18"/>
      <c r="CL1167" s="18"/>
      <c r="CM1167" s="18"/>
      <c r="CN1167" s="18"/>
      <c r="CO1167" s="18"/>
      <c r="CP1167" s="18"/>
      <c r="CQ1167" s="18"/>
      <c r="CR1167" s="18"/>
      <c r="CS1167" s="18"/>
      <c r="CT1167" s="18"/>
      <c r="CU1167" s="18"/>
      <c r="CV1167" s="18"/>
      <c r="CW1167" s="18"/>
      <c r="CX1167" s="18"/>
      <c r="CY1167" s="18"/>
      <c r="CZ1167" s="18"/>
      <c r="DA1167" s="18"/>
      <c r="DB1167" s="18"/>
      <c r="DC1167" s="18"/>
      <c r="DD1167" s="18"/>
      <c r="DE1167" s="18"/>
      <c r="DF1167" s="18"/>
      <c r="DG1167" s="18"/>
      <c r="DH1167" s="18"/>
      <c r="DI1167" s="18"/>
      <c r="DJ1167" s="18"/>
      <c r="DK1167" s="18"/>
      <c r="DL1167" s="18"/>
      <c r="DM1167" s="18"/>
      <c r="DN1167" s="18"/>
      <c r="DO1167" s="18"/>
      <c r="DP1167" s="18"/>
      <c r="DQ1167" s="18"/>
      <c r="DR1167" s="18"/>
      <c r="DS1167" s="18"/>
      <c r="DT1167" s="18"/>
      <c r="DU1167" s="18"/>
      <c r="DV1167" s="18"/>
      <c r="DW1167" s="18"/>
      <c r="DX1167" s="18"/>
      <c r="DY1167" s="18"/>
      <c r="DZ1167" s="18">
        <v>0</v>
      </c>
      <c r="EA1167" s="18"/>
      <c r="EB1167" s="18"/>
      <c r="EC1167" s="18"/>
      <c r="ED1167" s="18"/>
      <c r="EE1167" s="18"/>
      <c r="EF1167" s="18"/>
      <c r="EG1167" s="18">
        <v>0</v>
      </c>
      <c r="EH1167" s="18" t="s">
        <v>1493</v>
      </c>
      <c r="EI1167" s="18" cm="1">
        <f t="array" ref="EI1167">IF(SUMPRODUCT(--(DO1167:DS1167&lt;&gt;""))=0, 0,1)</f>
        <v>0</v>
      </c>
      <c r="EJ1167" s="18" cm="1">
        <f t="array" ref="EJ1167">IF(SUMPRODUCT(--(DT1167:EG1167&lt;&gt;""))=0, 0,1)</f>
        <v>1</v>
      </c>
      <c r="EK1167" s="18" cm="1">
        <f t="array" ref="EK1167">IF(SUMPRODUCT(--(EC1167:EG1167&lt;&gt;""))=0, 0,1)</f>
        <v>1</v>
      </c>
      <c r="EL1167" s="18" cm="1">
        <f t="array" ref="EL1167">IF(SUMPRODUCT(--(EE1167:EG1167&lt;&gt;""))=0, 0,1)</f>
        <v>1</v>
      </c>
      <c r="EM1167" s="18">
        <f t="shared" si="245"/>
        <v>0</v>
      </c>
      <c r="EN1167" s="18" t="str">
        <f t="shared" si="246"/>
        <v>NA</v>
      </c>
      <c r="EO1167" s="18">
        <f t="shared" si="247"/>
        <v>0</v>
      </c>
      <c r="EP1167" s="18">
        <f t="shared" si="248"/>
        <v>0</v>
      </c>
      <c r="EQ1167" s="18">
        <f t="shared" si="249"/>
        <v>0</v>
      </c>
      <c r="ER1167" s="58" t="s">
        <v>2080</v>
      </c>
      <c r="ES1167" s="59">
        <v>43790</v>
      </c>
      <c r="ET1167" s="18" t="s">
        <v>1494</v>
      </c>
      <c r="EU1167" s="18" t="s">
        <v>1485</v>
      </c>
    </row>
    <row r="1168" spans="1:151" ht="15.75" customHeight="1" x14ac:dyDescent="0.2">
      <c r="A1168" s="5" t="s">
        <v>383</v>
      </c>
      <c r="B1168" s="24" t="s">
        <v>1484</v>
      </c>
      <c r="C1168" s="26">
        <v>1</v>
      </c>
      <c r="D1168" s="18" t="s">
        <v>1501</v>
      </c>
      <c r="E1168" s="18" t="s">
        <v>1497</v>
      </c>
      <c r="F1168" s="18" t="s">
        <v>553</v>
      </c>
      <c r="G1168" s="18" t="s">
        <v>467</v>
      </c>
      <c r="H1168" s="18" t="s">
        <v>723</v>
      </c>
      <c r="I1168" s="18" t="s">
        <v>363</v>
      </c>
      <c r="J1168" s="18" t="s">
        <v>363</v>
      </c>
      <c r="K1168" s="18" t="s">
        <v>363</v>
      </c>
      <c r="L1168" s="18" t="s">
        <v>363</v>
      </c>
      <c r="M1168" s="18" t="s">
        <v>253</v>
      </c>
      <c r="N1168" s="56">
        <v>105</v>
      </c>
      <c r="O1168" s="18" t="s">
        <v>1486</v>
      </c>
      <c r="P1168" s="18" t="s">
        <v>466</v>
      </c>
      <c r="Q1168" s="18" t="s">
        <v>254</v>
      </c>
      <c r="R1168" s="24" t="s">
        <v>257</v>
      </c>
      <c r="S1168" s="24" t="s">
        <v>257</v>
      </c>
      <c r="T1168" s="26" t="s">
        <v>257</v>
      </c>
      <c r="U1168" s="26" t="s">
        <v>257</v>
      </c>
      <c r="V1168" s="26" t="s">
        <v>257</v>
      </c>
      <c r="W1168" s="26" t="s">
        <v>257</v>
      </c>
      <c r="X1168" s="18" t="s">
        <v>1498</v>
      </c>
      <c r="Y1168" s="18">
        <v>125</v>
      </c>
      <c r="Z1168" s="18" t="s">
        <v>474</v>
      </c>
      <c r="AA1168" s="18">
        <v>125</v>
      </c>
      <c r="AB1168" s="57" t="s">
        <v>257</v>
      </c>
      <c r="AC1168" s="18" t="s">
        <v>257</v>
      </c>
      <c r="AD1168" s="18" t="s">
        <v>257</v>
      </c>
      <c r="AE1168" s="18" t="s">
        <v>257</v>
      </c>
      <c r="AF1168" s="18" t="s">
        <v>257</v>
      </c>
      <c r="AG1168" s="18" t="s">
        <v>257</v>
      </c>
      <c r="AH1168" s="18" t="s">
        <v>257</v>
      </c>
      <c r="AI1168" s="18">
        <v>1</v>
      </c>
      <c r="AJ1168" s="18" t="s">
        <v>596</v>
      </c>
      <c r="AK1168" s="18">
        <v>1</v>
      </c>
      <c r="AL1168" s="18" t="s">
        <v>1490</v>
      </c>
      <c r="AM1168" s="18" t="s">
        <v>385</v>
      </c>
      <c r="AN1168" s="55">
        <v>21.33</v>
      </c>
      <c r="AO1168" s="18" t="s">
        <v>1491</v>
      </c>
      <c r="AP1168" s="26" t="s">
        <v>479</v>
      </c>
      <c r="AQ1168" s="18">
        <v>8</v>
      </c>
      <c r="AR1168" s="18" t="s">
        <v>561</v>
      </c>
      <c r="AS1168" s="55">
        <f t="shared" si="250"/>
        <v>16.389999999999997</v>
      </c>
      <c r="AT1168" s="55">
        <v>26.27</v>
      </c>
      <c r="AU1168" s="55">
        <f t="shared" si="251"/>
        <v>4.9400000000000013</v>
      </c>
      <c r="AV1168" s="62">
        <f t="shared" si="252"/>
        <v>4.9400000000000013</v>
      </c>
      <c r="AW1168" s="26" t="s">
        <v>557</v>
      </c>
      <c r="AX1168" s="68">
        <v>24</v>
      </c>
      <c r="AY1168" s="26" t="s">
        <v>476</v>
      </c>
      <c r="AZ1168" s="5" t="s">
        <v>257</v>
      </c>
      <c r="BA1168" s="5" t="s">
        <v>257</v>
      </c>
      <c r="BB1168" s="18" t="s">
        <v>1492</v>
      </c>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v>0</v>
      </c>
      <c r="EA1168" s="18"/>
      <c r="EB1168" s="18"/>
      <c r="EC1168" s="18"/>
      <c r="ED1168" s="18"/>
      <c r="EE1168" s="18"/>
      <c r="EF1168" s="18"/>
      <c r="EG1168" s="18">
        <v>0</v>
      </c>
      <c r="EH1168" s="18" t="s">
        <v>1493</v>
      </c>
      <c r="EI1168" s="18" cm="1">
        <f t="array" ref="EI1168">IF(SUMPRODUCT(--(DO1168:DS1168&lt;&gt;""))=0, 0,1)</f>
        <v>0</v>
      </c>
      <c r="EJ1168" s="18" cm="1">
        <f t="array" ref="EJ1168">IF(SUMPRODUCT(--(DT1168:EG1168&lt;&gt;""))=0, 0,1)</f>
        <v>1</v>
      </c>
      <c r="EK1168" s="18" cm="1">
        <f t="array" ref="EK1168">IF(SUMPRODUCT(--(EC1168:EG1168&lt;&gt;""))=0, 0,1)</f>
        <v>1</v>
      </c>
      <c r="EL1168" s="18" cm="1">
        <f t="array" ref="EL1168">IF(SUMPRODUCT(--(EE1168:EG1168&lt;&gt;""))=0, 0,1)</f>
        <v>1</v>
      </c>
      <c r="EM1168" s="18">
        <f t="shared" si="245"/>
        <v>0</v>
      </c>
      <c r="EN1168" s="18" t="str">
        <f t="shared" si="246"/>
        <v>NA</v>
      </c>
      <c r="EO1168" s="18">
        <f t="shared" si="247"/>
        <v>0</v>
      </c>
      <c r="EP1168" s="18">
        <f t="shared" si="248"/>
        <v>0</v>
      </c>
      <c r="EQ1168" s="18">
        <f t="shared" si="249"/>
        <v>0</v>
      </c>
      <c r="ER1168" s="58" t="s">
        <v>2080</v>
      </c>
      <c r="ES1168" s="59">
        <v>43790</v>
      </c>
      <c r="ET1168" s="18" t="s">
        <v>1494</v>
      </c>
      <c r="EU1168" s="18" t="s">
        <v>1485</v>
      </c>
    </row>
    <row r="1169" spans="1:151" ht="15.75" customHeight="1" x14ac:dyDescent="0.2">
      <c r="A1169" s="5" t="s">
        <v>383</v>
      </c>
      <c r="B1169" s="24" t="s">
        <v>1484</v>
      </c>
      <c r="C1169" s="26">
        <v>1</v>
      </c>
      <c r="D1169" s="18" t="s">
        <v>1501</v>
      </c>
      <c r="E1169" s="18" t="s">
        <v>1499</v>
      </c>
      <c r="F1169" s="18" t="s">
        <v>553</v>
      </c>
      <c r="G1169" s="18" t="s">
        <v>467</v>
      </c>
      <c r="H1169" s="18" t="s">
        <v>723</v>
      </c>
      <c r="I1169" s="18" t="s">
        <v>363</v>
      </c>
      <c r="J1169" s="18" t="s">
        <v>363</v>
      </c>
      <c r="K1169" s="18" t="s">
        <v>363</v>
      </c>
      <c r="L1169" s="18" t="s">
        <v>363</v>
      </c>
      <c r="M1169" s="18" t="s">
        <v>253</v>
      </c>
      <c r="N1169" s="56">
        <v>105</v>
      </c>
      <c r="O1169" s="18" t="s">
        <v>1486</v>
      </c>
      <c r="P1169" s="18" t="s">
        <v>466</v>
      </c>
      <c r="Q1169" s="18" t="s">
        <v>254</v>
      </c>
      <c r="R1169" s="24" t="s">
        <v>257</v>
      </c>
      <c r="S1169" s="24" t="s">
        <v>257</v>
      </c>
      <c r="T1169" s="26" t="s">
        <v>257</v>
      </c>
      <c r="U1169" s="26" t="s">
        <v>257</v>
      </c>
      <c r="V1169" s="26" t="s">
        <v>257</v>
      </c>
      <c r="W1169" s="26" t="s">
        <v>257</v>
      </c>
      <c r="X1169" s="18" t="s">
        <v>1500</v>
      </c>
      <c r="Y1169" s="18">
        <v>125</v>
      </c>
      <c r="Z1169" s="18" t="s">
        <v>474</v>
      </c>
      <c r="AA1169" s="18">
        <v>125</v>
      </c>
      <c r="AB1169" s="57" t="s">
        <v>257</v>
      </c>
      <c r="AC1169" s="18" t="s">
        <v>257</v>
      </c>
      <c r="AD1169" s="18" t="s">
        <v>257</v>
      </c>
      <c r="AE1169" s="18" t="s">
        <v>257</v>
      </c>
      <c r="AF1169" s="18" t="s">
        <v>257</v>
      </c>
      <c r="AG1169" s="18" t="s">
        <v>257</v>
      </c>
      <c r="AH1169" s="18" t="s">
        <v>257</v>
      </c>
      <c r="AI1169" s="18">
        <v>1</v>
      </c>
      <c r="AJ1169" s="18" t="s">
        <v>596</v>
      </c>
      <c r="AK1169" s="18">
        <v>1</v>
      </c>
      <c r="AL1169" s="18" t="s">
        <v>1490</v>
      </c>
      <c r="AM1169" s="18" t="s">
        <v>385</v>
      </c>
      <c r="AN1169" s="55">
        <v>12.05</v>
      </c>
      <c r="AO1169" s="18" t="s">
        <v>1491</v>
      </c>
      <c r="AP1169" s="26" t="s">
        <v>479</v>
      </c>
      <c r="AQ1169" s="18">
        <v>8</v>
      </c>
      <c r="AR1169" s="18" t="s">
        <v>561</v>
      </c>
      <c r="AS1169" s="55">
        <f t="shared" si="250"/>
        <v>8.1000000000000014</v>
      </c>
      <c r="AT1169" s="55">
        <v>16</v>
      </c>
      <c r="AU1169" s="55">
        <f t="shared" si="251"/>
        <v>3.9499999999999993</v>
      </c>
      <c r="AV1169" s="62">
        <f t="shared" si="252"/>
        <v>3.9499999999999993</v>
      </c>
      <c r="AW1169" s="26" t="s">
        <v>557</v>
      </c>
      <c r="AX1169" s="68">
        <v>24</v>
      </c>
      <c r="AY1169" s="26" t="s">
        <v>476</v>
      </c>
      <c r="AZ1169" s="5" t="s">
        <v>257</v>
      </c>
      <c r="BA1169" s="5" t="s">
        <v>257</v>
      </c>
      <c r="BB1169" s="18" t="s">
        <v>1492</v>
      </c>
      <c r="BC1169" s="18"/>
      <c r="BD1169" s="18"/>
      <c r="BE1169" s="18"/>
      <c r="BF1169" s="18"/>
      <c r="BG1169" s="18"/>
      <c r="BH1169" s="18"/>
      <c r="BI1169" s="18"/>
      <c r="BJ1169" s="18"/>
      <c r="BK1169" s="18"/>
      <c r="BL1169" s="18"/>
      <c r="BM1169" s="18"/>
      <c r="BN1169" s="18"/>
      <c r="BO1169" s="18"/>
      <c r="BP1169" s="18"/>
      <c r="BQ1169" s="18"/>
      <c r="BR1169" s="18"/>
      <c r="BS1169" s="18"/>
      <c r="BT1169" s="18"/>
      <c r="BU1169" s="18"/>
      <c r="BV1169" s="18"/>
      <c r="BW1169" s="18"/>
      <c r="BX1169" s="18"/>
      <c r="BY1169" s="18"/>
      <c r="BZ1169" s="18"/>
      <c r="CA1169" s="18"/>
      <c r="CB1169" s="18"/>
      <c r="CC1169" s="18"/>
      <c r="CD1169" s="18"/>
      <c r="CE1169" s="18"/>
      <c r="CF1169" s="18"/>
      <c r="CG1169" s="18"/>
      <c r="CH1169" s="18"/>
      <c r="CI1169" s="18"/>
      <c r="CJ1169" s="18"/>
      <c r="CK1169" s="18"/>
      <c r="CL1169" s="18"/>
      <c r="CM1169" s="18"/>
      <c r="CN1169" s="18"/>
      <c r="CO1169" s="18"/>
      <c r="CP1169" s="18"/>
      <c r="CQ1169" s="18"/>
      <c r="CR1169" s="18"/>
      <c r="CS1169" s="18"/>
      <c r="CT1169" s="18"/>
      <c r="CU1169" s="18"/>
      <c r="CV1169" s="18"/>
      <c r="CW1169" s="18"/>
      <c r="CX1169" s="18"/>
      <c r="CY1169" s="18"/>
      <c r="CZ1169" s="18"/>
      <c r="DA1169" s="18"/>
      <c r="DB1169" s="18"/>
      <c r="DC1169" s="18"/>
      <c r="DD1169" s="18"/>
      <c r="DE1169" s="18"/>
      <c r="DF1169" s="18"/>
      <c r="DG1169" s="18"/>
      <c r="DH1169" s="18"/>
      <c r="DI1169" s="18"/>
      <c r="DJ1169" s="18"/>
      <c r="DK1169" s="18"/>
      <c r="DL1169" s="18"/>
      <c r="DM1169" s="18"/>
      <c r="DN1169" s="18"/>
      <c r="DO1169" s="18"/>
      <c r="DP1169" s="18"/>
      <c r="DQ1169" s="18"/>
      <c r="DR1169" s="18"/>
      <c r="DS1169" s="18"/>
      <c r="DT1169" s="18"/>
      <c r="DU1169" s="18"/>
      <c r="DV1169" s="18"/>
      <c r="DW1169" s="18"/>
      <c r="DX1169" s="18"/>
      <c r="DY1169" s="18"/>
      <c r="DZ1169" s="18">
        <v>0</v>
      </c>
      <c r="EA1169" s="18"/>
      <c r="EB1169" s="18"/>
      <c r="EC1169" s="18"/>
      <c r="ED1169" s="18"/>
      <c r="EE1169" s="18"/>
      <c r="EF1169" s="18"/>
      <c r="EG1169" s="18">
        <v>0</v>
      </c>
      <c r="EH1169" s="18" t="s">
        <v>1493</v>
      </c>
      <c r="EI1169" s="18" cm="1">
        <f t="array" ref="EI1169">IF(SUMPRODUCT(--(DO1169:DS1169&lt;&gt;""))=0, 0,1)</f>
        <v>0</v>
      </c>
      <c r="EJ1169" s="18" cm="1">
        <f t="array" ref="EJ1169">IF(SUMPRODUCT(--(DT1169:EG1169&lt;&gt;""))=0, 0,1)</f>
        <v>1</v>
      </c>
      <c r="EK1169" s="18" cm="1">
        <f t="array" ref="EK1169">IF(SUMPRODUCT(--(EC1169:EG1169&lt;&gt;""))=0, 0,1)</f>
        <v>1</v>
      </c>
      <c r="EL1169" s="18" cm="1">
        <f t="array" ref="EL1169">IF(SUMPRODUCT(--(EE1169:EG1169&lt;&gt;""))=0, 0,1)</f>
        <v>1</v>
      </c>
      <c r="EM1169" s="18">
        <f t="shared" si="245"/>
        <v>0</v>
      </c>
      <c r="EN1169" s="18" t="str">
        <f t="shared" si="246"/>
        <v>NA</v>
      </c>
      <c r="EO1169" s="18">
        <f t="shared" si="247"/>
        <v>0</v>
      </c>
      <c r="EP1169" s="18">
        <f t="shared" si="248"/>
        <v>0</v>
      </c>
      <c r="EQ1169" s="18">
        <f t="shared" si="249"/>
        <v>0</v>
      </c>
      <c r="ER1169" s="58" t="s">
        <v>2080</v>
      </c>
      <c r="ES1169" s="59">
        <v>43790</v>
      </c>
      <c r="ET1169" s="18" t="s">
        <v>1494</v>
      </c>
      <c r="EU1169" s="18" t="s">
        <v>1485</v>
      </c>
    </row>
    <row r="1170" spans="1:151" ht="15.75" customHeight="1" x14ac:dyDescent="0.2">
      <c r="A1170" s="5" t="s">
        <v>383</v>
      </c>
      <c r="B1170" s="24" t="s">
        <v>1484</v>
      </c>
      <c r="C1170" s="26">
        <v>1</v>
      </c>
      <c r="D1170" s="18" t="s">
        <v>1487</v>
      </c>
      <c r="E1170" s="18" t="s">
        <v>1488</v>
      </c>
      <c r="F1170" s="18" t="s">
        <v>553</v>
      </c>
      <c r="G1170" s="18" t="s">
        <v>641</v>
      </c>
      <c r="H1170" s="18" t="s">
        <v>682</v>
      </c>
      <c r="I1170" s="18" t="s">
        <v>363</v>
      </c>
      <c r="J1170" s="18" t="s">
        <v>363</v>
      </c>
      <c r="K1170" s="18" t="s">
        <v>363</v>
      </c>
      <c r="L1170" s="18" t="s">
        <v>363</v>
      </c>
      <c r="M1170" s="18" t="s">
        <v>253</v>
      </c>
      <c r="N1170" s="56">
        <v>105</v>
      </c>
      <c r="O1170" s="18" t="s">
        <v>1486</v>
      </c>
      <c r="P1170" s="18" t="s">
        <v>466</v>
      </c>
      <c r="Q1170" s="18" t="s">
        <v>254</v>
      </c>
      <c r="R1170" s="24" t="s">
        <v>257</v>
      </c>
      <c r="S1170" s="24" t="s">
        <v>257</v>
      </c>
      <c r="T1170" s="26" t="s">
        <v>257</v>
      </c>
      <c r="U1170" s="26" t="s">
        <v>257</v>
      </c>
      <c r="V1170" s="26" t="s">
        <v>257</v>
      </c>
      <c r="W1170" s="26" t="s">
        <v>257</v>
      </c>
      <c r="X1170" s="18" t="s">
        <v>1489</v>
      </c>
      <c r="Y1170" s="18">
        <v>62.5</v>
      </c>
      <c r="Z1170" s="18" t="s">
        <v>474</v>
      </c>
      <c r="AA1170" s="18">
        <v>62.5</v>
      </c>
      <c r="AB1170" s="57" t="s">
        <v>257</v>
      </c>
      <c r="AC1170" s="18" t="s">
        <v>257</v>
      </c>
      <c r="AD1170" s="18" t="s">
        <v>257</v>
      </c>
      <c r="AE1170" s="18" t="s">
        <v>257</v>
      </c>
      <c r="AF1170" s="18" t="s">
        <v>257</v>
      </c>
      <c r="AG1170" s="18" t="s">
        <v>257</v>
      </c>
      <c r="AH1170" s="18" t="s">
        <v>257</v>
      </c>
      <c r="AI1170" s="18">
        <v>1</v>
      </c>
      <c r="AJ1170" s="18" t="s">
        <v>596</v>
      </c>
      <c r="AK1170" s="18">
        <v>1</v>
      </c>
      <c r="AL1170" s="18" t="s">
        <v>1490</v>
      </c>
      <c r="AM1170" s="18" t="s">
        <v>385</v>
      </c>
      <c r="AN1170" s="55">
        <v>47.89</v>
      </c>
      <c r="AO1170" s="18" t="s">
        <v>1491</v>
      </c>
      <c r="AP1170" s="26" t="s">
        <v>479</v>
      </c>
      <c r="AQ1170" s="18">
        <v>9</v>
      </c>
      <c r="AR1170" s="18" t="s">
        <v>561</v>
      </c>
      <c r="AS1170" s="55">
        <f t="shared" si="250"/>
        <v>44.84</v>
      </c>
      <c r="AT1170" s="55">
        <v>50.94</v>
      </c>
      <c r="AU1170" s="55">
        <f t="shared" si="251"/>
        <v>3.0499999999999972</v>
      </c>
      <c r="AV1170" s="62">
        <f t="shared" si="252"/>
        <v>3.0499999999999972</v>
      </c>
      <c r="AW1170" s="26" t="s">
        <v>557</v>
      </c>
      <c r="AX1170" s="68">
        <v>24</v>
      </c>
      <c r="AY1170" s="26" t="s">
        <v>476</v>
      </c>
      <c r="AZ1170" s="5" t="s">
        <v>257</v>
      </c>
      <c r="BA1170" s="5" t="s">
        <v>257</v>
      </c>
      <c r="BB1170" s="18" t="s">
        <v>1492</v>
      </c>
      <c r="BC1170" s="18"/>
      <c r="BD1170" s="18"/>
      <c r="BE1170" s="18"/>
      <c r="BF1170" s="18"/>
      <c r="BG1170" s="18"/>
      <c r="BH1170" s="18"/>
      <c r="BI1170" s="18"/>
      <c r="BJ1170" s="18"/>
      <c r="BK1170" s="18"/>
      <c r="BL1170" s="18"/>
      <c r="BM1170" s="18"/>
      <c r="BN1170" s="18"/>
      <c r="BO1170" s="18"/>
      <c r="BP1170" s="18"/>
      <c r="BQ1170" s="18"/>
      <c r="BR1170" s="18"/>
      <c r="BS1170" s="18"/>
      <c r="BT1170" s="18"/>
      <c r="BU1170" s="18"/>
      <c r="BV1170" s="18"/>
      <c r="BW1170" s="18"/>
      <c r="BX1170" s="18"/>
      <c r="BY1170" s="18"/>
      <c r="BZ1170" s="18"/>
      <c r="CA1170" s="18"/>
      <c r="CB1170" s="18"/>
      <c r="CC1170" s="18"/>
      <c r="CD1170" s="18"/>
      <c r="CE1170" s="18"/>
      <c r="CF1170" s="18"/>
      <c r="CG1170" s="18"/>
      <c r="CH1170" s="18"/>
      <c r="CI1170" s="18"/>
      <c r="CJ1170" s="18"/>
      <c r="CK1170" s="18"/>
      <c r="CL1170" s="18"/>
      <c r="CM1170" s="18"/>
      <c r="CN1170" s="18"/>
      <c r="CO1170" s="18"/>
      <c r="CP1170" s="18"/>
      <c r="CQ1170" s="18"/>
      <c r="CR1170" s="18"/>
      <c r="CS1170" s="18"/>
      <c r="CT1170" s="18"/>
      <c r="CU1170" s="18"/>
      <c r="CV1170" s="18"/>
      <c r="CW1170" s="18"/>
      <c r="CX1170" s="18"/>
      <c r="CY1170" s="18"/>
      <c r="CZ1170" s="18"/>
      <c r="DA1170" s="18"/>
      <c r="DB1170" s="18"/>
      <c r="DC1170" s="18"/>
      <c r="DD1170" s="18"/>
      <c r="DE1170" s="18"/>
      <c r="DF1170" s="18"/>
      <c r="DG1170" s="18"/>
      <c r="DH1170" s="18"/>
      <c r="DI1170" s="18"/>
      <c r="DJ1170" s="18"/>
      <c r="DK1170" s="18"/>
      <c r="DL1170" s="18"/>
      <c r="DM1170" s="18"/>
      <c r="DN1170" s="18"/>
      <c r="DO1170" s="18"/>
      <c r="DP1170" s="18"/>
      <c r="DQ1170" s="18"/>
      <c r="DR1170" s="18"/>
      <c r="DS1170" s="18"/>
      <c r="DT1170" s="18"/>
      <c r="DU1170" s="18"/>
      <c r="DV1170" s="18"/>
      <c r="DW1170" s="18"/>
      <c r="DX1170" s="18"/>
      <c r="DY1170" s="18"/>
      <c r="DZ1170" s="18">
        <v>0</v>
      </c>
      <c r="EA1170" s="18"/>
      <c r="EB1170" s="18"/>
      <c r="EC1170" s="18"/>
      <c r="ED1170" s="18"/>
      <c r="EE1170" s="18"/>
      <c r="EF1170" s="18"/>
      <c r="EG1170" s="18">
        <v>0</v>
      </c>
      <c r="EH1170" s="18" t="s">
        <v>1493</v>
      </c>
      <c r="EI1170" s="18" cm="1">
        <f t="array" ref="EI1170">IF(SUMPRODUCT(--(DO1170:DS1170&lt;&gt;""))=0, 0,1)</f>
        <v>0</v>
      </c>
      <c r="EJ1170" s="18" cm="1">
        <f t="array" ref="EJ1170">IF(SUMPRODUCT(--(DT1170:EG1170&lt;&gt;""))=0, 0,1)</f>
        <v>1</v>
      </c>
      <c r="EK1170" s="18" cm="1">
        <f t="array" ref="EK1170">IF(SUMPRODUCT(--(EC1170:EG1170&lt;&gt;""))=0, 0,1)</f>
        <v>1</v>
      </c>
      <c r="EL1170" s="18" cm="1">
        <f t="array" ref="EL1170">IF(SUMPRODUCT(--(EE1170:EG1170&lt;&gt;""))=0, 0,1)</f>
        <v>1</v>
      </c>
      <c r="EM1170" s="18">
        <f t="shared" si="245"/>
        <v>0</v>
      </c>
      <c r="EN1170" s="18" t="str">
        <f t="shared" si="246"/>
        <v>NA</v>
      </c>
      <c r="EO1170" s="18">
        <f t="shared" si="247"/>
        <v>0</v>
      </c>
      <c r="EP1170" s="18">
        <f t="shared" si="248"/>
        <v>0</v>
      </c>
      <c r="EQ1170" s="18">
        <f t="shared" si="249"/>
        <v>0</v>
      </c>
      <c r="ER1170" s="58" t="s">
        <v>2080</v>
      </c>
      <c r="ES1170" s="59">
        <v>43790</v>
      </c>
      <c r="ET1170" s="18" t="s">
        <v>1494</v>
      </c>
      <c r="EU1170" s="18" t="s">
        <v>1485</v>
      </c>
    </row>
    <row r="1171" spans="1:151" ht="15.75" customHeight="1" x14ac:dyDescent="0.2">
      <c r="A1171" s="5" t="s">
        <v>383</v>
      </c>
      <c r="B1171" s="24" t="s">
        <v>1484</v>
      </c>
      <c r="C1171" s="26">
        <v>1</v>
      </c>
      <c r="D1171" s="18" t="s">
        <v>1487</v>
      </c>
      <c r="E1171" s="18" t="s">
        <v>1495</v>
      </c>
      <c r="F1171" s="18" t="s">
        <v>553</v>
      </c>
      <c r="G1171" s="18" t="s">
        <v>641</v>
      </c>
      <c r="H1171" s="18" t="s">
        <v>682</v>
      </c>
      <c r="I1171" s="18" t="s">
        <v>363</v>
      </c>
      <c r="J1171" s="18" t="s">
        <v>363</v>
      </c>
      <c r="K1171" s="18" t="s">
        <v>363</v>
      </c>
      <c r="L1171" s="18" t="s">
        <v>363</v>
      </c>
      <c r="M1171" s="18" t="s">
        <v>253</v>
      </c>
      <c r="N1171" s="56">
        <v>105</v>
      </c>
      <c r="O1171" s="18" t="s">
        <v>1486</v>
      </c>
      <c r="P1171" s="18" t="s">
        <v>466</v>
      </c>
      <c r="Q1171" s="18" t="s">
        <v>254</v>
      </c>
      <c r="R1171" s="24" t="s">
        <v>257</v>
      </c>
      <c r="S1171" s="24" t="s">
        <v>257</v>
      </c>
      <c r="T1171" s="26" t="s">
        <v>257</v>
      </c>
      <c r="U1171" s="26" t="s">
        <v>257</v>
      </c>
      <c r="V1171" s="26" t="s">
        <v>257</v>
      </c>
      <c r="W1171" s="26" t="s">
        <v>257</v>
      </c>
      <c r="X1171" s="18" t="s">
        <v>1496</v>
      </c>
      <c r="Y1171" s="18">
        <v>62.5</v>
      </c>
      <c r="Z1171" s="18" t="s">
        <v>474</v>
      </c>
      <c r="AA1171" s="18">
        <v>62.5</v>
      </c>
      <c r="AB1171" s="57" t="s">
        <v>257</v>
      </c>
      <c r="AC1171" s="18" t="s">
        <v>257</v>
      </c>
      <c r="AD1171" s="18" t="s">
        <v>257</v>
      </c>
      <c r="AE1171" s="18" t="s">
        <v>257</v>
      </c>
      <c r="AF1171" s="18" t="s">
        <v>257</v>
      </c>
      <c r="AG1171" s="18" t="s">
        <v>257</v>
      </c>
      <c r="AH1171" s="18" t="s">
        <v>257</v>
      </c>
      <c r="AI1171" s="18">
        <v>1</v>
      </c>
      <c r="AJ1171" s="18" t="s">
        <v>596</v>
      </c>
      <c r="AK1171" s="18">
        <v>1</v>
      </c>
      <c r="AL1171" s="18" t="s">
        <v>1490</v>
      </c>
      <c r="AM1171" s="18" t="s">
        <v>385</v>
      </c>
      <c r="AN1171" s="55">
        <v>31.93</v>
      </c>
      <c r="AO1171" s="18" t="s">
        <v>1491</v>
      </c>
      <c r="AP1171" s="26" t="s">
        <v>479</v>
      </c>
      <c r="AQ1171" s="18">
        <v>9</v>
      </c>
      <c r="AR1171" s="18" t="s">
        <v>561</v>
      </c>
      <c r="AS1171" s="55">
        <f t="shared" si="250"/>
        <v>23.68</v>
      </c>
      <c r="AT1171" s="55">
        <v>40.18</v>
      </c>
      <c r="AU1171" s="55">
        <f t="shared" si="251"/>
        <v>8.25</v>
      </c>
      <c r="AV1171" s="62">
        <f t="shared" si="252"/>
        <v>8.25</v>
      </c>
      <c r="AW1171" s="26" t="s">
        <v>557</v>
      </c>
      <c r="AX1171" s="68">
        <v>24</v>
      </c>
      <c r="AY1171" s="26" t="s">
        <v>476</v>
      </c>
      <c r="AZ1171" s="5" t="s">
        <v>257</v>
      </c>
      <c r="BA1171" s="5" t="s">
        <v>257</v>
      </c>
      <c r="BB1171" s="18" t="s">
        <v>1492</v>
      </c>
      <c r="BC1171" s="18"/>
      <c r="BD1171" s="18"/>
      <c r="BE1171" s="18"/>
      <c r="BF1171" s="18"/>
      <c r="BG1171" s="18"/>
      <c r="BH1171" s="18"/>
      <c r="BI1171" s="18"/>
      <c r="BJ1171" s="18"/>
      <c r="BK1171" s="18"/>
      <c r="BL1171" s="18"/>
      <c r="BM1171" s="18"/>
      <c r="BN1171" s="18"/>
      <c r="BO1171" s="18"/>
      <c r="BP1171" s="18"/>
      <c r="BQ1171" s="18"/>
      <c r="BR1171" s="18"/>
      <c r="BS1171" s="18"/>
      <c r="BT1171" s="18"/>
      <c r="BU1171" s="18"/>
      <c r="BV1171" s="18"/>
      <c r="BW1171" s="18"/>
      <c r="BX1171" s="18"/>
      <c r="BY1171" s="18"/>
      <c r="BZ1171" s="18"/>
      <c r="CA1171" s="18"/>
      <c r="CB1171" s="18"/>
      <c r="CC1171" s="18"/>
      <c r="CD1171" s="18"/>
      <c r="CE1171" s="18"/>
      <c r="CF1171" s="18"/>
      <c r="CG1171" s="18"/>
      <c r="CH1171" s="18"/>
      <c r="CI1171" s="18"/>
      <c r="CJ1171" s="18"/>
      <c r="CK1171" s="18"/>
      <c r="CL1171" s="18"/>
      <c r="CM1171" s="18"/>
      <c r="CN1171" s="18"/>
      <c r="CO1171" s="18"/>
      <c r="CP1171" s="18"/>
      <c r="CQ1171" s="18"/>
      <c r="CR1171" s="18"/>
      <c r="CS1171" s="18"/>
      <c r="CT1171" s="18"/>
      <c r="CU1171" s="18"/>
      <c r="CV1171" s="18"/>
      <c r="CW1171" s="18"/>
      <c r="CX1171" s="18"/>
      <c r="CY1171" s="18"/>
      <c r="CZ1171" s="18"/>
      <c r="DA1171" s="18"/>
      <c r="DB1171" s="18"/>
      <c r="DC1171" s="18"/>
      <c r="DD1171" s="18"/>
      <c r="DE1171" s="18"/>
      <c r="DF1171" s="18"/>
      <c r="DG1171" s="18"/>
      <c r="DH1171" s="18"/>
      <c r="DI1171" s="18"/>
      <c r="DJ1171" s="18"/>
      <c r="DK1171" s="18"/>
      <c r="DL1171" s="18"/>
      <c r="DM1171" s="18"/>
      <c r="DN1171" s="18"/>
      <c r="DO1171" s="18"/>
      <c r="DP1171" s="18"/>
      <c r="DQ1171" s="18"/>
      <c r="DR1171" s="18"/>
      <c r="DS1171" s="18"/>
      <c r="DT1171" s="18"/>
      <c r="DU1171" s="18"/>
      <c r="DV1171" s="18"/>
      <c r="DW1171" s="18"/>
      <c r="DX1171" s="18"/>
      <c r="DY1171" s="18"/>
      <c r="DZ1171" s="18">
        <v>0</v>
      </c>
      <c r="EA1171" s="18"/>
      <c r="EB1171" s="18"/>
      <c r="EC1171" s="18"/>
      <c r="ED1171" s="18"/>
      <c r="EE1171" s="18"/>
      <c r="EF1171" s="18"/>
      <c r="EG1171" s="18">
        <v>0</v>
      </c>
      <c r="EH1171" s="18" t="s">
        <v>1493</v>
      </c>
      <c r="EI1171" s="18" cm="1">
        <f t="array" ref="EI1171">IF(SUMPRODUCT(--(DO1171:DS1171&lt;&gt;""))=0, 0,1)</f>
        <v>0</v>
      </c>
      <c r="EJ1171" s="18" cm="1">
        <f t="array" ref="EJ1171">IF(SUMPRODUCT(--(DT1171:EG1171&lt;&gt;""))=0, 0,1)</f>
        <v>1</v>
      </c>
      <c r="EK1171" s="18" cm="1">
        <f t="array" ref="EK1171">IF(SUMPRODUCT(--(EC1171:EG1171&lt;&gt;""))=0, 0,1)</f>
        <v>1</v>
      </c>
      <c r="EL1171" s="18" cm="1">
        <f t="array" ref="EL1171">IF(SUMPRODUCT(--(EE1171:EG1171&lt;&gt;""))=0, 0,1)</f>
        <v>1</v>
      </c>
      <c r="EM1171" s="18">
        <f t="shared" si="245"/>
        <v>0</v>
      </c>
      <c r="EN1171" s="18" t="str">
        <f t="shared" si="246"/>
        <v>NA</v>
      </c>
      <c r="EO1171" s="18">
        <f t="shared" si="247"/>
        <v>0</v>
      </c>
      <c r="EP1171" s="18">
        <f t="shared" si="248"/>
        <v>0</v>
      </c>
      <c r="EQ1171" s="18">
        <f t="shared" si="249"/>
        <v>0</v>
      </c>
      <c r="ER1171" s="58" t="s">
        <v>2080</v>
      </c>
      <c r="ES1171" s="59">
        <v>43790</v>
      </c>
      <c r="ET1171" s="18" t="s">
        <v>1494</v>
      </c>
      <c r="EU1171" s="18" t="s">
        <v>1485</v>
      </c>
    </row>
    <row r="1172" spans="1:151" ht="15.75" customHeight="1" x14ac:dyDescent="0.2">
      <c r="A1172" s="5" t="s">
        <v>383</v>
      </c>
      <c r="B1172" s="24" t="s">
        <v>1484</v>
      </c>
      <c r="C1172" s="26">
        <v>1</v>
      </c>
      <c r="D1172" s="18" t="s">
        <v>1487</v>
      </c>
      <c r="E1172" s="18" t="s">
        <v>1497</v>
      </c>
      <c r="F1172" s="18" t="s">
        <v>553</v>
      </c>
      <c r="G1172" s="18" t="s">
        <v>641</v>
      </c>
      <c r="H1172" s="18" t="s">
        <v>682</v>
      </c>
      <c r="I1172" s="18" t="s">
        <v>363</v>
      </c>
      <c r="J1172" s="18" t="s">
        <v>363</v>
      </c>
      <c r="K1172" s="18" t="s">
        <v>363</v>
      </c>
      <c r="L1172" s="18" t="s">
        <v>363</v>
      </c>
      <c r="M1172" s="18" t="s">
        <v>253</v>
      </c>
      <c r="N1172" s="56">
        <v>105</v>
      </c>
      <c r="O1172" s="18" t="s">
        <v>1486</v>
      </c>
      <c r="P1172" s="18" t="s">
        <v>466</v>
      </c>
      <c r="Q1172" s="18" t="s">
        <v>254</v>
      </c>
      <c r="R1172" s="24" t="s">
        <v>257</v>
      </c>
      <c r="S1172" s="24" t="s">
        <v>257</v>
      </c>
      <c r="T1172" s="26" t="s">
        <v>257</v>
      </c>
      <c r="U1172" s="26" t="s">
        <v>257</v>
      </c>
      <c r="V1172" s="26" t="s">
        <v>257</v>
      </c>
      <c r="W1172" s="26" t="s">
        <v>257</v>
      </c>
      <c r="X1172" s="18" t="s">
        <v>1498</v>
      </c>
      <c r="Y1172" s="18">
        <v>62.5</v>
      </c>
      <c r="Z1172" s="18" t="s">
        <v>474</v>
      </c>
      <c r="AA1172" s="18">
        <v>62.5</v>
      </c>
      <c r="AB1172" s="57" t="s">
        <v>257</v>
      </c>
      <c r="AC1172" s="18" t="s">
        <v>257</v>
      </c>
      <c r="AD1172" s="18" t="s">
        <v>257</v>
      </c>
      <c r="AE1172" s="18" t="s">
        <v>257</v>
      </c>
      <c r="AF1172" s="18" t="s">
        <v>257</v>
      </c>
      <c r="AG1172" s="18" t="s">
        <v>257</v>
      </c>
      <c r="AH1172" s="18" t="s">
        <v>257</v>
      </c>
      <c r="AI1172" s="18">
        <v>1</v>
      </c>
      <c r="AJ1172" s="18" t="s">
        <v>596</v>
      </c>
      <c r="AK1172" s="18">
        <v>1</v>
      </c>
      <c r="AL1172" s="18" t="s">
        <v>1490</v>
      </c>
      <c r="AM1172" s="18" t="s">
        <v>385</v>
      </c>
      <c r="AN1172" s="55">
        <v>44.48</v>
      </c>
      <c r="AO1172" s="18" t="s">
        <v>1491</v>
      </c>
      <c r="AP1172" s="26" t="s">
        <v>479</v>
      </c>
      <c r="AQ1172" s="18">
        <v>9</v>
      </c>
      <c r="AR1172" s="18" t="s">
        <v>561</v>
      </c>
      <c r="AS1172" s="55">
        <f t="shared" si="250"/>
        <v>40.349999999999994</v>
      </c>
      <c r="AT1172" s="55">
        <v>48.61</v>
      </c>
      <c r="AU1172" s="55">
        <f t="shared" si="251"/>
        <v>4.1300000000000026</v>
      </c>
      <c r="AV1172" s="62">
        <f t="shared" si="252"/>
        <v>4.1300000000000026</v>
      </c>
      <c r="AW1172" s="26" t="s">
        <v>557</v>
      </c>
      <c r="AX1172" s="68">
        <v>24</v>
      </c>
      <c r="AY1172" s="26" t="s">
        <v>476</v>
      </c>
      <c r="AZ1172" s="5" t="s">
        <v>257</v>
      </c>
      <c r="BA1172" s="5" t="s">
        <v>257</v>
      </c>
      <c r="BB1172" s="18" t="s">
        <v>1492</v>
      </c>
      <c r="BC1172" s="18"/>
      <c r="BD1172" s="18"/>
      <c r="BE1172" s="18"/>
      <c r="BF1172" s="18"/>
      <c r="BG1172" s="18"/>
      <c r="BH1172" s="18"/>
      <c r="BI1172" s="18"/>
      <c r="BJ1172" s="18"/>
      <c r="BK1172" s="18"/>
      <c r="BL1172" s="18"/>
      <c r="BM1172" s="18"/>
      <c r="BN1172" s="18"/>
      <c r="BO1172" s="18"/>
      <c r="BP1172" s="18"/>
      <c r="BQ1172" s="18"/>
      <c r="BR1172" s="18"/>
      <c r="BS1172" s="18"/>
      <c r="BT1172" s="18"/>
      <c r="BU1172" s="18"/>
      <c r="BV1172" s="18"/>
      <c r="BW1172" s="18"/>
      <c r="BX1172" s="18"/>
      <c r="BY1172" s="18"/>
      <c r="BZ1172" s="18"/>
      <c r="CA1172" s="18"/>
      <c r="CB1172" s="18"/>
      <c r="CC1172" s="18"/>
      <c r="CD1172" s="18"/>
      <c r="CE1172" s="18"/>
      <c r="CF1172" s="18"/>
      <c r="CG1172" s="18"/>
      <c r="CH1172" s="18"/>
      <c r="CI1172" s="18"/>
      <c r="CJ1172" s="18"/>
      <c r="CK1172" s="18"/>
      <c r="CL1172" s="18"/>
      <c r="CM1172" s="18"/>
      <c r="CN1172" s="18"/>
      <c r="CO1172" s="18"/>
      <c r="CP1172" s="18"/>
      <c r="CQ1172" s="18"/>
      <c r="CR1172" s="18"/>
      <c r="CS1172" s="18"/>
      <c r="CT1172" s="18"/>
      <c r="CU1172" s="18"/>
      <c r="CV1172" s="18"/>
      <c r="CW1172" s="18"/>
      <c r="CX1172" s="18"/>
      <c r="CY1172" s="18"/>
      <c r="CZ1172" s="18"/>
      <c r="DA1172" s="18"/>
      <c r="DB1172" s="18"/>
      <c r="DC1172" s="18"/>
      <c r="DD1172" s="18"/>
      <c r="DE1172" s="18"/>
      <c r="DF1172" s="18"/>
      <c r="DG1172" s="18"/>
      <c r="DH1172" s="18"/>
      <c r="DI1172" s="18"/>
      <c r="DJ1172" s="18"/>
      <c r="DK1172" s="18"/>
      <c r="DL1172" s="18"/>
      <c r="DM1172" s="18"/>
      <c r="DN1172" s="18"/>
      <c r="DO1172" s="18"/>
      <c r="DP1172" s="18"/>
      <c r="DQ1172" s="18"/>
      <c r="DR1172" s="18"/>
      <c r="DS1172" s="18"/>
      <c r="DT1172" s="18"/>
      <c r="DU1172" s="18"/>
      <c r="DV1172" s="18"/>
      <c r="DW1172" s="18"/>
      <c r="DX1172" s="18"/>
      <c r="DY1172" s="18"/>
      <c r="DZ1172" s="18">
        <v>0</v>
      </c>
      <c r="EA1172" s="18"/>
      <c r="EB1172" s="18"/>
      <c r="EC1172" s="18"/>
      <c r="ED1172" s="18"/>
      <c r="EE1172" s="18"/>
      <c r="EF1172" s="18"/>
      <c r="EG1172" s="18">
        <v>0</v>
      </c>
      <c r="EH1172" s="18" t="s">
        <v>1493</v>
      </c>
      <c r="EI1172" s="18" cm="1">
        <f t="array" ref="EI1172">IF(SUMPRODUCT(--(DO1172:DS1172&lt;&gt;""))=0, 0,1)</f>
        <v>0</v>
      </c>
      <c r="EJ1172" s="18" cm="1">
        <f t="array" ref="EJ1172">IF(SUMPRODUCT(--(DT1172:EG1172&lt;&gt;""))=0, 0,1)</f>
        <v>1</v>
      </c>
      <c r="EK1172" s="18" cm="1">
        <f t="array" ref="EK1172">IF(SUMPRODUCT(--(EC1172:EG1172&lt;&gt;""))=0, 0,1)</f>
        <v>1</v>
      </c>
      <c r="EL1172" s="18" cm="1">
        <f t="array" ref="EL1172">IF(SUMPRODUCT(--(EE1172:EG1172&lt;&gt;""))=0, 0,1)</f>
        <v>1</v>
      </c>
      <c r="EM1172" s="18">
        <f t="shared" si="245"/>
        <v>0</v>
      </c>
      <c r="EN1172" s="18" t="str">
        <f t="shared" si="246"/>
        <v>NA</v>
      </c>
      <c r="EO1172" s="18">
        <f t="shared" si="247"/>
        <v>0</v>
      </c>
      <c r="EP1172" s="18">
        <f t="shared" si="248"/>
        <v>0</v>
      </c>
      <c r="EQ1172" s="18">
        <f t="shared" si="249"/>
        <v>0</v>
      </c>
      <c r="ER1172" s="58" t="s">
        <v>2080</v>
      </c>
      <c r="ES1172" s="59">
        <v>43790</v>
      </c>
      <c r="ET1172" s="18" t="s">
        <v>1494</v>
      </c>
      <c r="EU1172" s="18" t="s">
        <v>1485</v>
      </c>
    </row>
    <row r="1173" spans="1:151" ht="15.75" customHeight="1" x14ac:dyDescent="0.2">
      <c r="A1173" s="5" t="s">
        <v>383</v>
      </c>
      <c r="B1173" s="24" t="s">
        <v>1484</v>
      </c>
      <c r="C1173" s="26">
        <v>1</v>
      </c>
      <c r="D1173" s="18" t="s">
        <v>1487</v>
      </c>
      <c r="E1173" s="18" t="s">
        <v>1499</v>
      </c>
      <c r="F1173" s="18" t="s">
        <v>553</v>
      </c>
      <c r="G1173" s="18" t="s">
        <v>641</v>
      </c>
      <c r="H1173" s="18" t="s">
        <v>682</v>
      </c>
      <c r="I1173" s="18" t="s">
        <v>363</v>
      </c>
      <c r="J1173" s="18" t="s">
        <v>363</v>
      </c>
      <c r="K1173" s="18" t="s">
        <v>363</v>
      </c>
      <c r="L1173" s="18" t="s">
        <v>363</v>
      </c>
      <c r="M1173" s="18" t="s">
        <v>253</v>
      </c>
      <c r="N1173" s="56">
        <v>105</v>
      </c>
      <c r="O1173" s="18" t="s">
        <v>1486</v>
      </c>
      <c r="P1173" s="18" t="s">
        <v>466</v>
      </c>
      <c r="Q1173" s="18" t="s">
        <v>254</v>
      </c>
      <c r="R1173" s="24" t="s">
        <v>257</v>
      </c>
      <c r="S1173" s="24" t="s">
        <v>257</v>
      </c>
      <c r="T1173" s="26" t="s">
        <v>257</v>
      </c>
      <c r="U1173" s="26" t="s">
        <v>257</v>
      </c>
      <c r="V1173" s="26" t="s">
        <v>257</v>
      </c>
      <c r="W1173" s="26" t="s">
        <v>257</v>
      </c>
      <c r="X1173" s="18" t="s">
        <v>1500</v>
      </c>
      <c r="Y1173" s="18">
        <v>62.5</v>
      </c>
      <c r="Z1173" s="18" t="s">
        <v>474</v>
      </c>
      <c r="AA1173" s="18">
        <v>62.5</v>
      </c>
      <c r="AB1173" s="57" t="s">
        <v>257</v>
      </c>
      <c r="AC1173" s="18" t="s">
        <v>257</v>
      </c>
      <c r="AD1173" s="18" t="s">
        <v>257</v>
      </c>
      <c r="AE1173" s="18" t="s">
        <v>257</v>
      </c>
      <c r="AF1173" s="18" t="s">
        <v>257</v>
      </c>
      <c r="AG1173" s="18" t="s">
        <v>257</v>
      </c>
      <c r="AH1173" s="18" t="s">
        <v>257</v>
      </c>
      <c r="AI1173" s="18">
        <v>1</v>
      </c>
      <c r="AJ1173" s="18" t="s">
        <v>596</v>
      </c>
      <c r="AK1173" s="18">
        <v>1</v>
      </c>
      <c r="AL1173" s="18" t="s">
        <v>1490</v>
      </c>
      <c r="AM1173" s="18" t="s">
        <v>385</v>
      </c>
      <c r="AN1173" s="55">
        <v>18.3</v>
      </c>
      <c r="AO1173" s="18" t="s">
        <v>1491</v>
      </c>
      <c r="AP1173" s="26" t="s">
        <v>479</v>
      </c>
      <c r="AQ1173" s="18">
        <v>9</v>
      </c>
      <c r="AR1173" s="18" t="s">
        <v>561</v>
      </c>
      <c r="AS1173" s="55">
        <f t="shared" si="250"/>
        <v>13.100000000000001</v>
      </c>
      <c r="AT1173" s="55">
        <v>23.5</v>
      </c>
      <c r="AU1173" s="55">
        <f t="shared" si="251"/>
        <v>5.1999999999999993</v>
      </c>
      <c r="AV1173" s="62">
        <f t="shared" si="252"/>
        <v>5.1999999999999993</v>
      </c>
      <c r="AW1173" s="26" t="s">
        <v>557</v>
      </c>
      <c r="AX1173" s="68">
        <v>24</v>
      </c>
      <c r="AY1173" s="26" t="s">
        <v>476</v>
      </c>
      <c r="AZ1173" s="5" t="s">
        <v>257</v>
      </c>
      <c r="BA1173" s="5" t="s">
        <v>257</v>
      </c>
      <c r="BB1173" s="18" t="s">
        <v>1492</v>
      </c>
      <c r="BC1173" s="18"/>
      <c r="BD1173" s="18"/>
      <c r="BE1173" s="18"/>
      <c r="BF1173" s="18"/>
      <c r="BG1173" s="18"/>
      <c r="BH1173" s="18"/>
      <c r="BI1173" s="18"/>
      <c r="BJ1173" s="18"/>
      <c r="BK1173" s="18"/>
      <c r="BL1173" s="18"/>
      <c r="BM1173" s="18"/>
      <c r="BN1173" s="18"/>
      <c r="BO1173" s="18"/>
      <c r="BP1173" s="18"/>
      <c r="BQ1173" s="18"/>
      <c r="BR1173" s="18"/>
      <c r="BS1173" s="18"/>
      <c r="BT1173" s="18"/>
      <c r="BU1173" s="18"/>
      <c r="BV1173" s="18"/>
      <c r="BW1173" s="18"/>
      <c r="BX1173" s="18"/>
      <c r="BY1173" s="18"/>
      <c r="BZ1173" s="18"/>
      <c r="CA1173" s="18"/>
      <c r="CB1173" s="18"/>
      <c r="CC1173" s="18"/>
      <c r="CD1173" s="18"/>
      <c r="CE1173" s="18"/>
      <c r="CF1173" s="18"/>
      <c r="CG1173" s="18"/>
      <c r="CH1173" s="18"/>
      <c r="CI1173" s="18"/>
      <c r="CJ1173" s="18"/>
      <c r="CK1173" s="18"/>
      <c r="CL1173" s="18"/>
      <c r="CM1173" s="18"/>
      <c r="CN1173" s="18"/>
      <c r="CO1173" s="18"/>
      <c r="CP1173" s="18"/>
      <c r="CQ1173" s="18"/>
      <c r="CR1173" s="18"/>
      <c r="CS1173" s="18"/>
      <c r="CT1173" s="18"/>
      <c r="CU1173" s="18"/>
      <c r="CV1173" s="18"/>
      <c r="CW1173" s="18"/>
      <c r="CX1173" s="18"/>
      <c r="CY1173" s="18"/>
      <c r="CZ1173" s="18"/>
      <c r="DA1173" s="18"/>
      <c r="DB1173" s="18"/>
      <c r="DC1173" s="18"/>
      <c r="DD1173" s="18"/>
      <c r="DE1173" s="18"/>
      <c r="DF1173" s="18"/>
      <c r="DG1173" s="18"/>
      <c r="DH1173" s="18"/>
      <c r="DI1173" s="18"/>
      <c r="DJ1173" s="18"/>
      <c r="DK1173" s="18"/>
      <c r="DL1173" s="18"/>
      <c r="DM1173" s="18"/>
      <c r="DN1173" s="18"/>
      <c r="DO1173" s="18"/>
      <c r="DP1173" s="18"/>
      <c r="DQ1173" s="18"/>
      <c r="DR1173" s="18"/>
      <c r="DS1173" s="18"/>
      <c r="DT1173" s="18"/>
      <c r="DU1173" s="18"/>
      <c r="DV1173" s="18"/>
      <c r="DW1173" s="18"/>
      <c r="DX1173" s="18"/>
      <c r="DY1173" s="18"/>
      <c r="DZ1173" s="18">
        <v>1</v>
      </c>
      <c r="EA1173" s="18"/>
      <c r="EB1173" s="18"/>
      <c r="EC1173" s="18"/>
      <c r="ED1173" s="18"/>
      <c r="EE1173" s="18"/>
      <c r="EF1173" s="18"/>
      <c r="EG1173" s="18">
        <v>0</v>
      </c>
      <c r="EH1173" s="18" t="s">
        <v>1493</v>
      </c>
      <c r="EI1173" s="18" cm="1">
        <f t="array" ref="EI1173">IF(SUMPRODUCT(--(DO1173:DS1173&lt;&gt;""))=0, 0,1)</f>
        <v>0</v>
      </c>
      <c r="EJ1173" s="18" cm="1">
        <f t="array" ref="EJ1173">IF(SUMPRODUCT(--(DT1173:EG1173&lt;&gt;""))=0, 0,1)</f>
        <v>1</v>
      </c>
      <c r="EK1173" s="18" cm="1">
        <f t="array" ref="EK1173">IF(SUMPRODUCT(--(EC1173:EG1173&lt;&gt;""))=0, 0,1)</f>
        <v>1</v>
      </c>
      <c r="EL1173" s="18" cm="1">
        <f t="array" ref="EL1173">IF(SUMPRODUCT(--(EE1173:EG1173&lt;&gt;""))=0, 0,1)</f>
        <v>1</v>
      </c>
      <c r="EM1173" s="18">
        <f t="shared" si="245"/>
        <v>1</v>
      </c>
      <c r="EN1173" s="18" t="str">
        <f t="shared" si="246"/>
        <v>NA</v>
      </c>
      <c r="EO1173" s="18">
        <f t="shared" si="247"/>
        <v>1</v>
      </c>
      <c r="EP1173" s="18">
        <f t="shared" si="248"/>
        <v>0</v>
      </c>
      <c r="EQ1173" s="18">
        <f t="shared" si="249"/>
        <v>0</v>
      </c>
      <c r="ER1173" s="58" t="s">
        <v>2080</v>
      </c>
      <c r="ES1173" s="59">
        <v>43790</v>
      </c>
      <c r="ET1173" s="18" t="s">
        <v>1494</v>
      </c>
      <c r="EU1173" s="18" t="s">
        <v>1485</v>
      </c>
    </row>
    <row r="1174" spans="1:151" ht="15.75" customHeight="1" x14ac:dyDescent="0.2">
      <c r="A1174" s="5" t="s">
        <v>383</v>
      </c>
      <c r="B1174" s="24" t="s">
        <v>1484</v>
      </c>
      <c r="C1174" s="26">
        <v>1</v>
      </c>
      <c r="D1174" s="18" t="s">
        <v>1501</v>
      </c>
      <c r="E1174" s="18" t="s">
        <v>1488</v>
      </c>
      <c r="F1174" s="18" t="s">
        <v>553</v>
      </c>
      <c r="G1174" s="18" t="s">
        <v>641</v>
      </c>
      <c r="H1174" s="18" t="s">
        <v>682</v>
      </c>
      <c r="I1174" s="18" t="s">
        <v>363</v>
      </c>
      <c r="J1174" s="18" t="s">
        <v>363</v>
      </c>
      <c r="K1174" s="18" t="s">
        <v>363</v>
      </c>
      <c r="L1174" s="18" t="s">
        <v>363</v>
      </c>
      <c r="M1174" s="18" t="s">
        <v>253</v>
      </c>
      <c r="N1174" s="56">
        <v>105</v>
      </c>
      <c r="O1174" s="18" t="s">
        <v>1486</v>
      </c>
      <c r="P1174" s="18" t="s">
        <v>466</v>
      </c>
      <c r="Q1174" s="18" t="s">
        <v>254</v>
      </c>
      <c r="R1174" s="24" t="s">
        <v>257</v>
      </c>
      <c r="S1174" s="24" t="s">
        <v>257</v>
      </c>
      <c r="T1174" s="26" t="s">
        <v>257</v>
      </c>
      <c r="U1174" s="26" t="s">
        <v>257</v>
      </c>
      <c r="V1174" s="26" t="s">
        <v>257</v>
      </c>
      <c r="W1174" s="26" t="s">
        <v>257</v>
      </c>
      <c r="X1174" s="18" t="s">
        <v>1489</v>
      </c>
      <c r="Y1174" s="18">
        <v>125</v>
      </c>
      <c r="Z1174" s="18" t="s">
        <v>474</v>
      </c>
      <c r="AA1174" s="18">
        <v>125</v>
      </c>
      <c r="AB1174" s="57" t="s">
        <v>257</v>
      </c>
      <c r="AC1174" s="18" t="s">
        <v>257</v>
      </c>
      <c r="AD1174" s="18" t="s">
        <v>257</v>
      </c>
      <c r="AE1174" s="18" t="s">
        <v>257</v>
      </c>
      <c r="AF1174" s="18" t="s">
        <v>257</v>
      </c>
      <c r="AG1174" s="18" t="s">
        <v>257</v>
      </c>
      <c r="AH1174" s="18" t="s">
        <v>257</v>
      </c>
      <c r="AI1174" s="18">
        <v>1</v>
      </c>
      <c r="AJ1174" s="18" t="s">
        <v>596</v>
      </c>
      <c r="AK1174" s="18">
        <v>1</v>
      </c>
      <c r="AL1174" s="18" t="s">
        <v>1490</v>
      </c>
      <c r="AM1174" s="18" t="s">
        <v>385</v>
      </c>
      <c r="AN1174" s="55">
        <v>25.39</v>
      </c>
      <c r="AO1174" s="18" t="s">
        <v>1491</v>
      </c>
      <c r="AP1174" s="26" t="s">
        <v>479</v>
      </c>
      <c r="AQ1174" s="18">
        <v>9</v>
      </c>
      <c r="AR1174" s="18" t="s">
        <v>561</v>
      </c>
      <c r="AS1174" s="55">
        <f t="shared" si="250"/>
        <v>21.92</v>
      </c>
      <c r="AT1174" s="55">
        <v>28.86</v>
      </c>
      <c r="AU1174" s="55">
        <f t="shared" si="251"/>
        <v>3.4699999999999989</v>
      </c>
      <c r="AV1174" s="62">
        <f t="shared" si="252"/>
        <v>3.4699999999999989</v>
      </c>
      <c r="AW1174" s="26" t="s">
        <v>557</v>
      </c>
      <c r="AX1174" s="68">
        <v>24</v>
      </c>
      <c r="AY1174" s="26" t="s">
        <v>476</v>
      </c>
      <c r="AZ1174" s="5" t="s">
        <v>257</v>
      </c>
      <c r="BA1174" s="5" t="s">
        <v>257</v>
      </c>
      <c r="BB1174" s="18" t="s">
        <v>1492</v>
      </c>
      <c r="BC1174" s="18"/>
      <c r="BD1174" s="18"/>
      <c r="BE1174" s="18"/>
      <c r="BF1174" s="18"/>
      <c r="BG1174" s="18"/>
      <c r="BH1174" s="18"/>
      <c r="BI1174" s="18"/>
      <c r="BJ1174" s="18"/>
      <c r="BK1174" s="18"/>
      <c r="BL1174" s="18"/>
      <c r="BM1174" s="18"/>
      <c r="BN1174" s="18"/>
      <c r="BO1174" s="18"/>
      <c r="BP1174" s="18"/>
      <c r="BQ1174" s="18"/>
      <c r="BR1174" s="18"/>
      <c r="BS1174" s="18"/>
      <c r="BT1174" s="18"/>
      <c r="BU1174" s="18"/>
      <c r="BV1174" s="18"/>
      <c r="BW1174" s="18"/>
      <c r="BX1174" s="18"/>
      <c r="BY1174" s="18"/>
      <c r="BZ1174" s="18"/>
      <c r="CA1174" s="18"/>
      <c r="CB1174" s="18"/>
      <c r="CC1174" s="18"/>
      <c r="CD1174" s="18"/>
      <c r="CE1174" s="18"/>
      <c r="CF1174" s="18"/>
      <c r="CG1174" s="18"/>
      <c r="CH1174" s="18"/>
      <c r="CI1174" s="18"/>
      <c r="CJ1174" s="18"/>
      <c r="CK1174" s="18"/>
      <c r="CL1174" s="18"/>
      <c r="CM1174" s="18"/>
      <c r="CN1174" s="18"/>
      <c r="CO1174" s="18"/>
      <c r="CP1174" s="18"/>
      <c r="CQ1174" s="18"/>
      <c r="CR1174" s="18"/>
      <c r="CS1174" s="18"/>
      <c r="CT1174" s="18"/>
      <c r="CU1174" s="18"/>
      <c r="CV1174" s="18"/>
      <c r="CW1174" s="18"/>
      <c r="CX1174" s="18"/>
      <c r="CY1174" s="18"/>
      <c r="CZ1174" s="18"/>
      <c r="DA1174" s="18"/>
      <c r="DB1174" s="18"/>
      <c r="DC1174" s="18"/>
      <c r="DD1174" s="18"/>
      <c r="DE1174" s="18"/>
      <c r="DF1174" s="18"/>
      <c r="DG1174" s="18"/>
      <c r="DH1174" s="18"/>
      <c r="DI1174" s="18"/>
      <c r="DJ1174" s="18"/>
      <c r="DK1174" s="18"/>
      <c r="DL1174" s="18"/>
      <c r="DM1174" s="18"/>
      <c r="DN1174" s="18"/>
      <c r="DO1174" s="18"/>
      <c r="DP1174" s="18"/>
      <c r="DQ1174" s="18"/>
      <c r="DR1174" s="18"/>
      <c r="DS1174" s="18"/>
      <c r="DT1174" s="18"/>
      <c r="DU1174" s="18"/>
      <c r="DV1174" s="18"/>
      <c r="DW1174" s="18"/>
      <c r="DX1174" s="18"/>
      <c r="DY1174" s="18"/>
      <c r="DZ1174" s="18">
        <v>0</v>
      </c>
      <c r="EA1174" s="18"/>
      <c r="EB1174" s="18"/>
      <c r="EC1174" s="18"/>
      <c r="ED1174" s="18"/>
      <c r="EE1174" s="18"/>
      <c r="EF1174" s="18"/>
      <c r="EG1174" s="18">
        <v>0</v>
      </c>
      <c r="EH1174" s="18" t="s">
        <v>1493</v>
      </c>
      <c r="EI1174" s="18" cm="1">
        <f t="array" ref="EI1174">IF(SUMPRODUCT(--(DO1174:DS1174&lt;&gt;""))=0, 0,1)</f>
        <v>0</v>
      </c>
      <c r="EJ1174" s="18" cm="1">
        <f t="array" ref="EJ1174">IF(SUMPRODUCT(--(DT1174:EG1174&lt;&gt;""))=0, 0,1)</f>
        <v>1</v>
      </c>
      <c r="EK1174" s="18" cm="1">
        <f t="array" ref="EK1174">IF(SUMPRODUCT(--(EC1174:EG1174&lt;&gt;""))=0, 0,1)</f>
        <v>1</v>
      </c>
      <c r="EL1174" s="18" cm="1">
        <f t="array" ref="EL1174">IF(SUMPRODUCT(--(EE1174:EG1174&lt;&gt;""))=0, 0,1)</f>
        <v>1</v>
      </c>
      <c r="EM1174" s="18">
        <f t="shared" si="245"/>
        <v>0</v>
      </c>
      <c r="EN1174" s="18" t="str">
        <f t="shared" si="246"/>
        <v>NA</v>
      </c>
      <c r="EO1174" s="18">
        <f t="shared" si="247"/>
        <v>0</v>
      </c>
      <c r="EP1174" s="18">
        <f t="shared" si="248"/>
        <v>0</v>
      </c>
      <c r="EQ1174" s="18">
        <f t="shared" si="249"/>
        <v>0</v>
      </c>
      <c r="ER1174" s="58" t="s">
        <v>2080</v>
      </c>
      <c r="ES1174" s="59">
        <v>43790</v>
      </c>
      <c r="ET1174" s="18" t="s">
        <v>1494</v>
      </c>
      <c r="EU1174" s="18" t="s">
        <v>1485</v>
      </c>
    </row>
    <row r="1175" spans="1:151" ht="15.75" customHeight="1" x14ac:dyDescent="0.2">
      <c r="A1175" s="5" t="s">
        <v>383</v>
      </c>
      <c r="B1175" s="24" t="s">
        <v>1484</v>
      </c>
      <c r="C1175" s="26">
        <v>1</v>
      </c>
      <c r="D1175" s="18" t="s">
        <v>1501</v>
      </c>
      <c r="E1175" s="18" t="s">
        <v>1495</v>
      </c>
      <c r="F1175" s="18" t="s">
        <v>553</v>
      </c>
      <c r="G1175" s="18" t="s">
        <v>641</v>
      </c>
      <c r="H1175" s="18" t="s">
        <v>682</v>
      </c>
      <c r="I1175" s="18" t="s">
        <v>363</v>
      </c>
      <c r="J1175" s="18" t="s">
        <v>363</v>
      </c>
      <c r="K1175" s="18" t="s">
        <v>363</v>
      </c>
      <c r="L1175" s="18" t="s">
        <v>363</v>
      </c>
      <c r="M1175" s="18" t="s">
        <v>253</v>
      </c>
      <c r="N1175" s="56">
        <v>105</v>
      </c>
      <c r="O1175" s="18" t="s">
        <v>1486</v>
      </c>
      <c r="P1175" s="18" t="s">
        <v>466</v>
      </c>
      <c r="Q1175" s="18" t="s">
        <v>254</v>
      </c>
      <c r="R1175" s="24" t="s">
        <v>257</v>
      </c>
      <c r="S1175" s="24" t="s">
        <v>257</v>
      </c>
      <c r="T1175" s="26" t="s">
        <v>257</v>
      </c>
      <c r="U1175" s="26" t="s">
        <v>257</v>
      </c>
      <c r="V1175" s="26" t="s">
        <v>257</v>
      </c>
      <c r="W1175" s="26" t="s">
        <v>257</v>
      </c>
      <c r="X1175" s="18" t="s">
        <v>1496</v>
      </c>
      <c r="Y1175" s="18">
        <v>125</v>
      </c>
      <c r="Z1175" s="18" t="s">
        <v>474</v>
      </c>
      <c r="AA1175" s="18">
        <v>125</v>
      </c>
      <c r="AB1175" s="57" t="s">
        <v>257</v>
      </c>
      <c r="AC1175" s="18" t="s">
        <v>257</v>
      </c>
      <c r="AD1175" s="18" t="s">
        <v>257</v>
      </c>
      <c r="AE1175" s="18" t="s">
        <v>257</v>
      </c>
      <c r="AF1175" s="18" t="s">
        <v>257</v>
      </c>
      <c r="AG1175" s="18" t="s">
        <v>257</v>
      </c>
      <c r="AH1175" s="18" t="s">
        <v>257</v>
      </c>
      <c r="AI1175" s="18">
        <v>1</v>
      </c>
      <c r="AJ1175" s="18" t="s">
        <v>596</v>
      </c>
      <c r="AK1175" s="18">
        <v>1</v>
      </c>
      <c r="AL1175" s="18" t="s">
        <v>1490</v>
      </c>
      <c r="AM1175" s="18" t="s">
        <v>385</v>
      </c>
      <c r="AN1175" s="55">
        <v>42.01</v>
      </c>
      <c r="AO1175" s="18" t="s">
        <v>1491</v>
      </c>
      <c r="AP1175" s="26" t="s">
        <v>479</v>
      </c>
      <c r="AQ1175" s="18">
        <v>9</v>
      </c>
      <c r="AR1175" s="18" t="s">
        <v>561</v>
      </c>
      <c r="AS1175" s="55">
        <f t="shared" si="250"/>
        <v>37.989999999999995</v>
      </c>
      <c r="AT1175" s="55">
        <v>46.03</v>
      </c>
      <c r="AU1175" s="55">
        <f t="shared" si="251"/>
        <v>4.0200000000000031</v>
      </c>
      <c r="AV1175" s="62">
        <f t="shared" si="252"/>
        <v>4.0200000000000031</v>
      </c>
      <c r="AW1175" s="26" t="s">
        <v>557</v>
      </c>
      <c r="AX1175" s="68">
        <v>24</v>
      </c>
      <c r="AY1175" s="26" t="s">
        <v>476</v>
      </c>
      <c r="AZ1175" s="5" t="s">
        <v>257</v>
      </c>
      <c r="BA1175" s="5" t="s">
        <v>257</v>
      </c>
      <c r="BB1175" s="18" t="s">
        <v>1492</v>
      </c>
      <c r="BC1175" s="18"/>
      <c r="BD1175" s="18"/>
      <c r="BE1175" s="18"/>
      <c r="BF1175" s="18"/>
      <c r="BG1175" s="18"/>
      <c r="BH1175" s="18"/>
      <c r="BI1175" s="18"/>
      <c r="BJ1175" s="18"/>
      <c r="BK1175" s="18"/>
      <c r="BL1175" s="18"/>
      <c r="BM1175" s="18"/>
      <c r="BN1175" s="18"/>
      <c r="BO1175" s="18"/>
      <c r="BP1175" s="18"/>
      <c r="BQ1175" s="18"/>
      <c r="BR1175" s="18"/>
      <c r="BS1175" s="18"/>
      <c r="BT1175" s="18"/>
      <c r="BU1175" s="18"/>
      <c r="BV1175" s="18"/>
      <c r="BW1175" s="18"/>
      <c r="BX1175" s="18"/>
      <c r="BY1175" s="18"/>
      <c r="BZ1175" s="18"/>
      <c r="CA1175" s="18"/>
      <c r="CB1175" s="18"/>
      <c r="CC1175" s="18"/>
      <c r="CD1175" s="18"/>
      <c r="CE1175" s="18"/>
      <c r="CF1175" s="18"/>
      <c r="CG1175" s="18"/>
      <c r="CH1175" s="18"/>
      <c r="CI1175" s="18"/>
      <c r="CJ1175" s="18"/>
      <c r="CK1175" s="18"/>
      <c r="CL1175" s="18"/>
      <c r="CM1175" s="18"/>
      <c r="CN1175" s="18"/>
      <c r="CO1175" s="18"/>
      <c r="CP1175" s="18"/>
      <c r="CQ1175" s="18"/>
      <c r="CR1175" s="18"/>
      <c r="CS1175" s="18"/>
      <c r="CT1175" s="18"/>
      <c r="CU1175" s="18"/>
      <c r="CV1175" s="18"/>
      <c r="CW1175" s="18"/>
      <c r="CX1175" s="18"/>
      <c r="CY1175" s="18"/>
      <c r="CZ1175" s="18"/>
      <c r="DA1175" s="18"/>
      <c r="DB1175" s="18"/>
      <c r="DC1175" s="18"/>
      <c r="DD1175" s="18"/>
      <c r="DE1175" s="18"/>
      <c r="DF1175" s="18"/>
      <c r="DG1175" s="18"/>
      <c r="DH1175" s="18"/>
      <c r="DI1175" s="18"/>
      <c r="DJ1175" s="18"/>
      <c r="DK1175" s="18"/>
      <c r="DL1175" s="18"/>
      <c r="DM1175" s="18"/>
      <c r="DN1175" s="18"/>
      <c r="DO1175" s="18"/>
      <c r="DP1175" s="18"/>
      <c r="DQ1175" s="18"/>
      <c r="DR1175" s="18"/>
      <c r="DS1175" s="18"/>
      <c r="DT1175" s="18"/>
      <c r="DU1175" s="18"/>
      <c r="DV1175" s="18"/>
      <c r="DW1175" s="18"/>
      <c r="DX1175" s="18"/>
      <c r="DY1175" s="18"/>
      <c r="DZ1175" s="18">
        <v>0</v>
      </c>
      <c r="EA1175" s="18"/>
      <c r="EB1175" s="18"/>
      <c r="EC1175" s="18"/>
      <c r="ED1175" s="18"/>
      <c r="EE1175" s="18"/>
      <c r="EF1175" s="18"/>
      <c r="EG1175" s="18">
        <v>0</v>
      </c>
      <c r="EH1175" s="18" t="s">
        <v>1493</v>
      </c>
      <c r="EI1175" s="18" cm="1">
        <f t="array" ref="EI1175">IF(SUMPRODUCT(--(DO1175:DS1175&lt;&gt;""))=0, 0,1)</f>
        <v>0</v>
      </c>
      <c r="EJ1175" s="18" cm="1">
        <f t="array" ref="EJ1175">IF(SUMPRODUCT(--(DT1175:EG1175&lt;&gt;""))=0, 0,1)</f>
        <v>1</v>
      </c>
      <c r="EK1175" s="18" cm="1">
        <f t="array" ref="EK1175">IF(SUMPRODUCT(--(EC1175:EG1175&lt;&gt;""))=0, 0,1)</f>
        <v>1</v>
      </c>
      <c r="EL1175" s="18" cm="1">
        <f t="array" ref="EL1175">IF(SUMPRODUCT(--(EE1175:EG1175&lt;&gt;""))=0, 0,1)</f>
        <v>1</v>
      </c>
      <c r="EM1175" s="18">
        <f t="shared" si="245"/>
        <v>0</v>
      </c>
      <c r="EN1175" s="18" t="str">
        <f t="shared" si="246"/>
        <v>NA</v>
      </c>
      <c r="EO1175" s="18">
        <f t="shared" si="247"/>
        <v>0</v>
      </c>
      <c r="EP1175" s="18">
        <f t="shared" si="248"/>
        <v>0</v>
      </c>
      <c r="EQ1175" s="18">
        <f t="shared" si="249"/>
        <v>0</v>
      </c>
      <c r="ER1175" s="58" t="s">
        <v>2080</v>
      </c>
      <c r="ES1175" s="59">
        <v>43790</v>
      </c>
      <c r="ET1175" s="18" t="s">
        <v>1494</v>
      </c>
      <c r="EU1175" s="18" t="s">
        <v>1485</v>
      </c>
    </row>
    <row r="1176" spans="1:151" ht="15.75" customHeight="1" x14ac:dyDescent="0.2">
      <c r="A1176" s="5" t="s">
        <v>383</v>
      </c>
      <c r="B1176" s="24" t="s">
        <v>1484</v>
      </c>
      <c r="C1176" s="26">
        <v>1</v>
      </c>
      <c r="D1176" s="18" t="s">
        <v>1501</v>
      </c>
      <c r="E1176" s="18" t="s">
        <v>1497</v>
      </c>
      <c r="F1176" s="18" t="s">
        <v>553</v>
      </c>
      <c r="G1176" s="18" t="s">
        <v>641</v>
      </c>
      <c r="H1176" s="18" t="s">
        <v>682</v>
      </c>
      <c r="I1176" s="18" t="s">
        <v>363</v>
      </c>
      <c r="J1176" s="18" t="s">
        <v>363</v>
      </c>
      <c r="K1176" s="18" t="s">
        <v>363</v>
      </c>
      <c r="L1176" s="18" t="s">
        <v>363</v>
      </c>
      <c r="M1176" s="18" t="s">
        <v>253</v>
      </c>
      <c r="N1176" s="56">
        <v>105</v>
      </c>
      <c r="O1176" s="18" t="s">
        <v>1486</v>
      </c>
      <c r="P1176" s="18" t="s">
        <v>466</v>
      </c>
      <c r="Q1176" s="18" t="s">
        <v>254</v>
      </c>
      <c r="R1176" s="24" t="s">
        <v>257</v>
      </c>
      <c r="S1176" s="24" t="s">
        <v>257</v>
      </c>
      <c r="T1176" s="26" t="s">
        <v>257</v>
      </c>
      <c r="U1176" s="26" t="s">
        <v>257</v>
      </c>
      <c r="V1176" s="26" t="s">
        <v>257</v>
      </c>
      <c r="W1176" s="26" t="s">
        <v>257</v>
      </c>
      <c r="X1176" s="18" t="s">
        <v>1498</v>
      </c>
      <c r="Y1176" s="18">
        <v>125</v>
      </c>
      <c r="Z1176" s="18" t="s">
        <v>474</v>
      </c>
      <c r="AA1176" s="18">
        <v>125</v>
      </c>
      <c r="AB1176" s="57" t="s">
        <v>257</v>
      </c>
      <c r="AC1176" s="18" t="s">
        <v>257</v>
      </c>
      <c r="AD1176" s="18" t="s">
        <v>257</v>
      </c>
      <c r="AE1176" s="18" t="s">
        <v>257</v>
      </c>
      <c r="AF1176" s="18" t="s">
        <v>257</v>
      </c>
      <c r="AG1176" s="18" t="s">
        <v>257</v>
      </c>
      <c r="AH1176" s="18" t="s">
        <v>257</v>
      </c>
      <c r="AI1176" s="18">
        <v>1</v>
      </c>
      <c r="AJ1176" s="18" t="s">
        <v>596</v>
      </c>
      <c r="AK1176" s="18">
        <v>1</v>
      </c>
      <c r="AL1176" s="18" t="s">
        <v>1490</v>
      </c>
      <c r="AM1176" s="18" t="s">
        <v>385</v>
      </c>
      <c r="AN1176" s="55">
        <v>46.58</v>
      </c>
      <c r="AO1176" s="18" t="s">
        <v>1491</v>
      </c>
      <c r="AP1176" s="26" t="s">
        <v>479</v>
      </c>
      <c r="AQ1176" s="18">
        <v>9</v>
      </c>
      <c r="AR1176" s="18" t="s">
        <v>561</v>
      </c>
      <c r="AS1176" s="55">
        <f t="shared" si="250"/>
        <v>40.919999999999995</v>
      </c>
      <c r="AT1176" s="55">
        <v>52.24</v>
      </c>
      <c r="AU1176" s="55">
        <f t="shared" si="251"/>
        <v>5.6600000000000037</v>
      </c>
      <c r="AV1176" s="62">
        <f t="shared" si="252"/>
        <v>5.6600000000000037</v>
      </c>
      <c r="AW1176" s="26" t="s">
        <v>557</v>
      </c>
      <c r="AX1176" s="68">
        <v>24</v>
      </c>
      <c r="AY1176" s="26" t="s">
        <v>476</v>
      </c>
      <c r="AZ1176" s="5" t="s">
        <v>257</v>
      </c>
      <c r="BA1176" s="5" t="s">
        <v>257</v>
      </c>
      <c r="BB1176" s="18" t="s">
        <v>1492</v>
      </c>
      <c r="BC1176" s="18"/>
      <c r="BD1176" s="18"/>
      <c r="BE1176" s="18"/>
      <c r="BF1176" s="18"/>
      <c r="BG1176" s="18"/>
      <c r="BH1176" s="18"/>
      <c r="BI1176" s="18"/>
      <c r="BJ1176" s="18"/>
      <c r="BK1176" s="18"/>
      <c r="BL1176" s="18"/>
      <c r="BM1176" s="18"/>
      <c r="BN1176" s="18"/>
      <c r="BO1176" s="18"/>
      <c r="BP1176" s="18"/>
      <c r="BQ1176" s="18"/>
      <c r="BR1176" s="18"/>
      <c r="BS1176" s="18"/>
      <c r="BT1176" s="18"/>
      <c r="BU1176" s="18"/>
      <c r="BV1176" s="18"/>
      <c r="BW1176" s="18"/>
      <c r="BX1176" s="18"/>
      <c r="BY1176" s="18"/>
      <c r="BZ1176" s="18"/>
      <c r="CA1176" s="18"/>
      <c r="CB1176" s="18"/>
      <c r="CC1176" s="18"/>
      <c r="CD1176" s="18"/>
      <c r="CE1176" s="18"/>
      <c r="CF1176" s="18"/>
      <c r="CG1176" s="18"/>
      <c r="CH1176" s="18"/>
      <c r="CI1176" s="18"/>
      <c r="CJ1176" s="18"/>
      <c r="CK1176" s="18"/>
      <c r="CL1176" s="18"/>
      <c r="CM1176" s="18"/>
      <c r="CN1176" s="18"/>
      <c r="CO1176" s="18"/>
      <c r="CP1176" s="18"/>
      <c r="CQ1176" s="18"/>
      <c r="CR1176" s="18"/>
      <c r="CS1176" s="18"/>
      <c r="CT1176" s="18"/>
      <c r="CU1176" s="18"/>
      <c r="CV1176" s="18"/>
      <c r="CW1176" s="18"/>
      <c r="CX1176" s="18"/>
      <c r="CY1176" s="18"/>
      <c r="CZ1176" s="18"/>
      <c r="DA1176" s="18"/>
      <c r="DB1176" s="18"/>
      <c r="DC1176" s="18"/>
      <c r="DD1176" s="18"/>
      <c r="DE1176" s="18"/>
      <c r="DF1176" s="18"/>
      <c r="DG1176" s="18"/>
      <c r="DH1176" s="18"/>
      <c r="DI1176" s="18"/>
      <c r="DJ1176" s="18"/>
      <c r="DK1176" s="18"/>
      <c r="DL1176" s="18"/>
      <c r="DM1176" s="18"/>
      <c r="DN1176" s="18"/>
      <c r="DO1176" s="18"/>
      <c r="DP1176" s="18"/>
      <c r="DQ1176" s="18"/>
      <c r="DR1176" s="18"/>
      <c r="DS1176" s="18"/>
      <c r="DT1176" s="18"/>
      <c r="DU1176" s="18"/>
      <c r="DV1176" s="18"/>
      <c r="DW1176" s="18"/>
      <c r="DX1176" s="18"/>
      <c r="DY1176" s="18"/>
      <c r="DZ1176" s="18">
        <v>0</v>
      </c>
      <c r="EA1176" s="18"/>
      <c r="EB1176" s="18"/>
      <c r="EC1176" s="18"/>
      <c r="ED1176" s="18"/>
      <c r="EE1176" s="18"/>
      <c r="EF1176" s="18"/>
      <c r="EG1176" s="18">
        <v>0</v>
      </c>
      <c r="EH1176" s="18" t="s">
        <v>1493</v>
      </c>
      <c r="EI1176" s="18" cm="1">
        <f t="array" ref="EI1176">IF(SUMPRODUCT(--(DO1176:DS1176&lt;&gt;""))=0, 0,1)</f>
        <v>0</v>
      </c>
      <c r="EJ1176" s="18" cm="1">
        <f t="array" ref="EJ1176">IF(SUMPRODUCT(--(DT1176:EG1176&lt;&gt;""))=0, 0,1)</f>
        <v>1</v>
      </c>
      <c r="EK1176" s="18" cm="1">
        <f t="array" ref="EK1176">IF(SUMPRODUCT(--(EC1176:EG1176&lt;&gt;""))=0, 0,1)</f>
        <v>1</v>
      </c>
      <c r="EL1176" s="18" cm="1">
        <f t="array" ref="EL1176">IF(SUMPRODUCT(--(EE1176:EG1176&lt;&gt;""))=0, 0,1)</f>
        <v>1</v>
      </c>
      <c r="EM1176" s="18">
        <f t="shared" si="245"/>
        <v>0</v>
      </c>
      <c r="EN1176" s="18" t="str">
        <f t="shared" si="246"/>
        <v>NA</v>
      </c>
      <c r="EO1176" s="18">
        <f t="shared" si="247"/>
        <v>0</v>
      </c>
      <c r="EP1176" s="18">
        <f t="shared" si="248"/>
        <v>0</v>
      </c>
      <c r="EQ1176" s="18">
        <f t="shared" si="249"/>
        <v>0</v>
      </c>
      <c r="ER1176" s="58" t="s">
        <v>2080</v>
      </c>
      <c r="ES1176" s="59">
        <v>43790</v>
      </c>
      <c r="ET1176" s="18" t="s">
        <v>1494</v>
      </c>
      <c r="EU1176" s="18" t="s">
        <v>1485</v>
      </c>
    </row>
    <row r="1177" spans="1:151" ht="15.75" customHeight="1" x14ac:dyDescent="0.2">
      <c r="A1177" s="5" t="s">
        <v>383</v>
      </c>
      <c r="B1177" s="24" t="s">
        <v>1484</v>
      </c>
      <c r="C1177" s="26">
        <v>1</v>
      </c>
      <c r="D1177" s="18" t="s">
        <v>1501</v>
      </c>
      <c r="E1177" s="18" t="s">
        <v>1499</v>
      </c>
      <c r="F1177" s="18" t="s">
        <v>553</v>
      </c>
      <c r="G1177" s="18" t="s">
        <v>641</v>
      </c>
      <c r="H1177" s="18" t="s">
        <v>682</v>
      </c>
      <c r="I1177" s="18" t="s">
        <v>363</v>
      </c>
      <c r="J1177" s="18" t="s">
        <v>363</v>
      </c>
      <c r="K1177" s="18" t="s">
        <v>363</v>
      </c>
      <c r="L1177" s="18" t="s">
        <v>363</v>
      </c>
      <c r="M1177" s="18" t="s">
        <v>253</v>
      </c>
      <c r="N1177" s="56">
        <v>105</v>
      </c>
      <c r="O1177" s="18" t="s">
        <v>1486</v>
      </c>
      <c r="P1177" s="18" t="s">
        <v>466</v>
      </c>
      <c r="Q1177" s="18" t="s">
        <v>254</v>
      </c>
      <c r="R1177" s="24" t="s">
        <v>257</v>
      </c>
      <c r="S1177" s="24" t="s">
        <v>257</v>
      </c>
      <c r="T1177" s="26" t="s">
        <v>257</v>
      </c>
      <c r="U1177" s="26" t="s">
        <v>257</v>
      </c>
      <c r="V1177" s="26" t="s">
        <v>257</v>
      </c>
      <c r="W1177" s="26" t="s">
        <v>257</v>
      </c>
      <c r="X1177" s="18" t="s">
        <v>1500</v>
      </c>
      <c r="Y1177" s="18">
        <v>125</v>
      </c>
      <c r="Z1177" s="18" t="s">
        <v>474</v>
      </c>
      <c r="AA1177" s="18">
        <v>125</v>
      </c>
      <c r="AB1177" s="57" t="s">
        <v>257</v>
      </c>
      <c r="AC1177" s="18" t="s">
        <v>257</v>
      </c>
      <c r="AD1177" s="18" t="s">
        <v>257</v>
      </c>
      <c r="AE1177" s="18" t="s">
        <v>257</v>
      </c>
      <c r="AF1177" s="18" t="s">
        <v>257</v>
      </c>
      <c r="AG1177" s="18" t="s">
        <v>257</v>
      </c>
      <c r="AH1177" s="18" t="s">
        <v>257</v>
      </c>
      <c r="AI1177" s="18">
        <v>1</v>
      </c>
      <c r="AJ1177" s="18" t="s">
        <v>596</v>
      </c>
      <c r="AK1177" s="18">
        <v>1</v>
      </c>
      <c r="AL1177" s="18" t="s">
        <v>1490</v>
      </c>
      <c r="AM1177" s="18" t="s">
        <v>385</v>
      </c>
      <c r="AN1177" s="55">
        <v>14.79</v>
      </c>
      <c r="AO1177" s="18" t="s">
        <v>1491</v>
      </c>
      <c r="AP1177" s="26" t="s">
        <v>479</v>
      </c>
      <c r="AQ1177" s="18">
        <v>9</v>
      </c>
      <c r="AR1177" s="18" t="s">
        <v>561</v>
      </c>
      <c r="AS1177" s="55">
        <f t="shared" si="250"/>
        <v>10.95</v>
      </c>
      <c r="AT1177" s="55">
        <v>18.63</v>
      </c>
      <c r="AU1177" s="55">
        <f t="shared" si="251"/>
        <v>3.84</v>
      </c>
      <c r="AV1177" s="62">
        <f t="shared" si="252"/>
        <v>3.84</v>
      </c>
      <c r="AW1177" s="26" t="s">
        <v>557</v>
      </c>
      <c r="AX1177" s="68">
        <v>24</v>
      </c>
      <c r="AY1177" s="26" t="s">
        <v>476</v>
      </c>
      <c r="AZ1177" s="5" t="s">
        <v>257</v>
      </c>
      <c r="BA1177" s="5" t="s">
        <v>257</v>
      </c>
      <c r="BB1177" s="18" t="s">
        <v>1492</v>
      </c>
      <c r="BC1177" s="18"/>
      <c r="BD1177" s="18"/>
      <c r="BE1177" s="18"/>
      <c r="BF1177" s="18"/>
      <c r="BG1177" s="18"/>
      <c r="BH1177" s="18"/>
      <c r="BI1177" s="18"/>
      <c r="BJ1177" s="18"/>
      <c r="BK1177" s="18"/>
      <c r="BL1177" s="18"/>
      <c r="BM1177" s="18"/>
      <c r="BN1177" s="18"/>
      <c r="BO1177" s="18"/>
      <c r="BP1177" s="18"/>
      <c r="BQ1177" s="18"/>
      <c r="BR1177" s="18"/>
      <c r="BS1177" s="18"/>
      <c r="BT1177" s="18"/>
      <c r="BU1177" s="18"/>
      <c r="BV1177" s="18"/>
      <c r="BW1177" s="18"/>
      <c r="BX1177" s="18"/>
      <c r="BY1177" s="18"/>
      <c r="BZ1177" s="18"/>
      <c r="CA1177" s="18"/>
      <c r="CB1177" s="18"/>
      <c r="CC1177" s="18"/>
      <c r="CD1177" s="18"/>
      <c r="CE1177" s="18"/>
      <c r="CF1177" s="18"/>
      <c r="CG1177" s="18"/>
      <c r="CH1177" s="18"/>
      <c r="CI1177" s="18"/>
      <c r="CJ1177" s="18"/>
      <c r="CK1177" s="18"/>
      <c r="CL1177" s="18"/>
      <c r="CM1177" s="18"/>
      <c r="CN1177" s="18"/>
      <c r="CO1177" s="18"/>
      <c r="CP1177" s="18"/>
      <c r="CQ1177" s="18"/>
      <c r="CR1177" s="18"/>
      <c r="CS1177" s="18"/>
      <c r="CT1177" s="18"/>
      <c r="CU1177" s="18"/>
      <c r="CV1177" s="18"/>
      <c r="CW1177" s="18"/>
      <c r="CX1177" s="18"/>
      <c r="CY1177" s="18"/>
      <c r="CZ1177" s="18"/>
      <c r="DA1177" s="18"/>
      <c r="DB1177" s="18"/>
      <c r="DC1177" s="18"/>
      <c r="DD1177" s="18"/>
      <c r="DE1177" s="18"/>
      <c r="DF1177" s="18"/>
      <c r="DG1177" s="18"/>
      <c r="DH1177" s="18"/>
      <c r="DI1177" s="18"/>
      <c r="DJ1177" s="18"/>
      <c r="DK1177" s="18"/>
      <c r="DL1177" s="18"/>
      <c r="DM1177" s="18"/>
      <c r="DN1177" s="18"/>
      <c r="DO1177" s="18"/>
      <c r="DP1177" s="18"/>
      <c r="DQ1177" s="18"/>
      <c r="DR1177" s="18"/>
      <c r="DS1177" s="18"/>
      <c r="DT1177" s="18"/>
      <c r="DU1177" s="18"/>
      <c r="DV1177" s="18"/>
      <c r="DW1177" s="18"/>
      <c r="DX1177" s="18"/>
      <c r="DY1177" s="18"/>
      <c r="DZ1177" s="18">
        <v>1</v>
      </c>
      <c r="EA1177" s="18"/>
      <c r="EB1177" s="18"/>
      <c r="EC1177" s="18"/>
      <c r="ED1177" s="18"/>
      <c r="EE1177" s="18"/>
      <c r="EF1177" s="18"/>
      <c r="EG1177" s="18">
        <v>0</v>
      </c>
      <c r="EH1177" s="18" t="s">
        <v>1493</v>
      </c>
      <c r="EI1177" s="18" cm="1">
        <f t="array" ref="EI1177">IF(SUMPRODUCT(--(DO1177:DS1177&lt;&gt;""))=0, 0,1)</f>
        <v>0</v>
      </c>
      <c r="EJ1177" s="18" cm="1">
        <f t="array" ref="EJ1177">IF(SUMPRODUCT(--(DT1177:EG1177&lt;&gt;""))=0, 0,1)</f>
        <v>1</v>
      </c>
      <c r="EK1177" s="18" cm="1">
        <f t="array" ref="EK1177">IF(SUMPRODUCT(--(EC1177:EG1177&lt;&gt;""))=0, 0,1)</f>
        <v>1</v>
      </c>
      <c r="EL1177" s="18" cm="1">
        <f t="array" ref="EL1177">IF(SUMPRODUCT(--(EE1177:EG1177&lt;&gt;""))=0, 0,1)</f>
        <v>1</v>
      </c>
      <c r="EM1177" s="18">
        <f t="shared" si="245"/>
        <v>1</v>
      </c>
      <c r="EN1177" s="18" t="str">
        <f t="shared" si="246"/>
        <v>NA</v>
      </c>
      <c r="EO1177" s="18">
        <f t="shared" si="247"/>
        <v>1</v>
      </c>
      <c r="EP1177" s="18">
        <f t="shared" si="248"/>
        <v>0</v>
      </c>
      <c r="EQ1177" s="18">
        <f t="shared" si="249"/>
        <v>0</v>
      </c>
      <c r="ER1177" s="58" t="s">
        <v>2080</v>
      </c>
      <c r="ES1177" s="59">
        <v>43790</v>
      </c>
      <c r="ET1177" s="18" t="s">
        <v>1494</v>
      </c>
      <c r="EU1177" s="18" t="s">
        <v>1485</v>
      </c>
    </row>
    <row r="1178" spans="1:151" ht="15.75" customHeight="1" x14ac:dyDescent="0.2">
      <c r="A1178" s="5" t="s">
        <v>388</v>
      </c>
      <c r="B1178" s="24" t="s">
        <v>1502</v>
      </c>
      <c r="C1178" s="26">
        <v>1</v>
      </c>
      <c r="D1178" s="18" t="s">
        <v>515</v>
      </c>
      <c r="E1178" s="18" t="s">
        <v>1505</v>
      </c>
      <c r="F1178" s="18" t="s">
        <v>553</v>
      </c>
      <c r="G1178" s="18" t="s">
        <v>1194</v>
      </c>
      <c r="H1178" s="18" t="s">
        <v>1195</v>
      </c>
      <c r="I1178" s="18" t="s">
        <v>363</v>
      </c>
      <c r="J1178" s="18" t="s">
        <v>363</v>
      </c>
      <c r="K1178" s="18" t="s">
        <v>363</v>
      </c>
      <c r="L1178" s="18" t="s">
        <v>363</v>
      </c>
      <c r="M1178" s="18" t="s">
        <v>276</v>
      </c>
      <c r="N1178" s="56">
        <v>130</v>
      </c>
      <c r="O1178" s="18" t="s">
        <v>1504</v>
      </c>
      <c r="P1178" s="18" t="s">
        <v>466</v>
      </c>
      <c r="Q1178" s="18" t="s">
        <v>254</v>
      </c>
      <c r="R1178" s="24" t="s">
        <v>257</v>
      </c>
      <c r="S1178" s="24" t="s">
        <v>257</v>
      </c>
      <c r="T1178" s="26" t="s">
        <v>257</v>
      </c>
      <c r="U1178" s="26" t="s">
        <v>257</v>
      </c>
      <c r="V1178" s="26" t="s">
        <v>257</v>
      </c>
      <c r="W1178" s="26" t="s">
        <v>257</v>
      </c>
      <c r="X1178" s="18" t="s">
        <v>1506</v>
      </c>
      <c r="Y1178" s="18">
        <v>0</v>
      </c>
      <c r="Z1178" s="18" t="s">
        <v>474</v>
      </c>
      <c r="AA1178" s="18">
        <v>0</v>
      </c>
      <c r="AB1178" s="57" t="s">
        <v>257</v>
      </c>
      <c r="AC1178" s="18" t="s">
        <v>257</v>
      </c>
      <c r="AD1178" s="18" t="s">
        <v>257</v>
      </c>
      <c r="AE1178" s="18" t="s">
        <v>257</v>
      </c>
      <c r="AF1178" s="18" t="s">
        <v>257</v>
      </c>
      <c r="AG1178" s="18" t="s">
        <v>257</v>
      </c>
      <c r="AH1178" s="18" t="s">
        <v>257</v>
      </c>
      <c r="AI1178" s="18">
        <v>7</v>
      </c>
      <c r="AJ1178" s="18" t="s">
        <v>596</v>
      </c>
      <c r="AK1178" s="18">
        <v>7</v>
      </c>
      <c r="AL1178" s="18" t="s">
        <v>1507</v>
      </c>
      <c r="AM1178" s="18"/>
      <c r="AN1178" s="57"/>
      <c r="AO1178" s="18"/>
      <c r="AP1178" s="26"/>
      <c r="AQ1178" s="18"/>
      <c r="AR1178" s="18"/>
      <c r="AS1178" s="18"/>
      <c r="AT1178" s="18"/>
      <c r="AU1178" s="18"/>
      <c r="AV1178" s="5"/>
      <c r="AW1178" s="5"/>
      <c r="AX1178" s="5"/>
      <c r="AY1178" s="5"/>
      <c r="AZ1178" s="5"/>
      <c r="BA1178" s="5"/>
      <c r="BB1178" s="18"/>
      <c r="BC1178" s="18"/>
      <c r="BD1178" s="18"/>
      <c r="BE1178" s="18"/>
      <c r="BF1178" s="18"/>
      <c r="BG1178" s="18"/>
      <c r="BH1178" s="18"/>
      <c r="BI1178" s="18"/>
      <c r="BJ1178" s="18"/>
      <c r="BK1178" s="18"/>
      <c r="BL1178" s="18"/>
      <c r="BM1178" s="18"/>
      <c r="BN1178" s="18"/>
      <c r="BO1178" s="18"/>
      <c r="BP1178" s="18"/>
      <c r="BQ1178" s="18"/>
      <c r="BR1178" s="18"/>
      <c r="BS1178" s="18"/>
      <c r="BT1178" s="18"/>
      <c r="BU1178" s="18"/>
      <c r="BV1178" s="18"/>
      <c r="BW1178" s="18"/>
      <c r="BX1178" s="18"/>
      <c r="BY1178" s="18"/>
      <c r="BZ1178" s="18"/>
      <c r="CA1178" s="18"/>
      <c r="CB1178" s="18"/>
      <c r="CC1178" s="18"/>
      <c r="CD1178" s="18"/>
      <c r="CE1178" s="18"/>
      <c r="CF1178" s="18"/>
      <c r="CG1178" s="18"/>
      <c r="CH1178" s="18"/>
      <c r="CI1178" s="18"/>
      <c r="CJ1178" s="18"/>
      <c r="CK1178" s="18"/>
      <c r="CL1178" s="18"/>
      <c r="CM1178" s="18"/>
      <c r="CN1178" s="18"/>
      <c r="CO1178" s="18"/>
      <c r="CP1178" s="18"/>
      <c r="CQ1178" s="18"/>
      <c r="CR1178" s="18"/>
      <c r="CS1178" s="18"/>
      <c r="CT1178" s="18"/>
      <c r="CU1178" s="18"/>
      <c r="CV1178" s="18"/>
      <c r="CW1178" s="18"/>
      <c r="CX1178" s="18"/>
      <c r="CY1178" s="18"/>
      <c r="CZ1178" s="18"/>
      <c r="DA1178" s="18"/>
      <c r="DB1178" s="18"/>
      <c r="DC1178" s="18"/>
      <c r="DD1178" s="18"/>
      <c r="DE1178" s="18"/>
      <c r="DF1178" s="18"/>
      <c r="DG1178" s="18"/>
      <c r="DH1178" s="18"/>
      <c r="DI1178" s="18"/>
      <c r="DJ1178" s="18"/>
      <c r="DK1178" s="18"/>
      <c r="DL1178" s="18"/>
      <c r="DM1178" s="18"/>
      <c r="DN1178" s="18"/>
      <c r="DO1178" s="18"/>
      <c r="DP1178" s="18">
        <v>0</v>
      </c>
      <c r="DQ1178" s="18"/>
      <c r="DR1178" s="18">
        <v>0</v>
      </c>
      <c r="DS1178" s="18"/>
      <c r="DT1178" s="18"/>
      <c r="DU1178" s="18"/>
      <c r="DV1178" s="18"/>
      <c r="DW1178" s="18"/>
      <c r="DX1178" s="18"/>
      <c r="DY1178" s="18"/>
      <c r="DZ1178" s="18">
        <v>0</v>
      </c>
      <c r="EA1178" s="18"/>
      <c r="EB1178" s="18"/>
      <c r="EC1178" s="18"/>
      <c r="ED1178" s="18"/>
      <c r="EE1178" s="18">
        <v>0</v>
      </c>
      <c r="EF1178" s="18">
        <v>0</v>
      </c>
      <c r="EG1178" s="18">
        <v>0</v>
      </c>
      <c r="EH1178" s="18" t="s">
        <v>1508</v>
      </c>
      <c r="EI1178" s="18" cm="1">
        <f t="array" ref="EI1178">IF(SUMPRODUCT(--(DO1178:DS1178&lt;&gt;""))=0, 0,1)</f>
        <v>1</v>
      </c>
      <c r="EJ1178" s="18" cm="1">
        <f t="array" ref="EJ1178">IF(SUMPRODUCT(--(DT1178:EG1178&lt;&gt;""))=0, 0,1)</f>
        <v>1</v>
      </c>
      <c r="EK1178" s="18" cm="1">
        <f t="array" ref="EK1178">IF(SUMPRODUCT(--(EC1178:EG1178&lt;&gt;""))=0, 0,1)</f>
        <v>1</v>
      </c>
      <c r="EL1178" s="18" cm="1">
        <f t="array" ref="EL1178">IF(SUMPRODUCT(--(EE1178:EG1178&lt;&gt;""))=0, 0,1)</f>
        <v>1</v>
      </c>
      <c r="EM1178" s="18">
        <f t="shared" si="245"/>
        <v>0</v>
      </c>
      <c r="EN1178" s="18">
        <f t="shared" si="246"/>
        <v>0</v>
      </c>
      <c r="EO1178" s="18">
        <f t="shared" si="247"/>
        <v>0</v>
      </c>
      <c r="EP1178" s="18">
        <f t="shared" si="248"/>
        <v>0</v>
      </c>
      <c r="EQ1178" s="18">
        <f t="shared" si="249"/>
        <v>0</v>
      </c>
      <c r="ER1178" s="58" t="s">
        <v>2080</v>
      </c>
      <c r="ES1178" s="59">
        <v>43790</v>
      </c>
      <c r="ET1178" s="18" t="s">
        <v>1509</v>
      </c>
      <c r="EU1178" s="18" t="s">
        <v>1503</v>
      </c>
    </row>
    <row r="1179" spans="1:151" ht="15.75" customHeight="1" x14ac:dyDescent="0.2">
      <c r="A1179" s="5" t="s">
        <v>388</v>
      </c>
      <c r="B1179" s="24" t="s">
        <v>1502</v>
      </c>
      <c r="C1179" s="26">
        <v>1</v>
      </c>
      <c r="D1179" s="18" t="s">
        <v>515</v>
      </c>
      <c r="E1179" s="18" t="s">
        <v>1510</v>
      </c>
      <c r="F1179" s="18" t="s">
        <v>553</v>
      </c>
      <c r="G1179" s="18" t="s">
        <v>1194</v>
      </c>
      <c r="H1179" s="18" t="s">
        <v>1195</v>
      </c>
      <c r="I1179" s="18" t="s">
        <v>363</v>
      </c>
      <c r="J1179" s="18" t="s">
        <v>363</v>
      </c>
      <c r="K1179" s="18" t="s">
        <v>363</v>
      </c>
      <c r="L1179" s="18" t="s">
        <v>363</v>
      </c>
      <c r="M1179" s="18" t="s">
        <v>276</v>
      </c>
      <c r="N1179" s="56">
        <v>130</v>
      </c>
      <c r="O1179" s="18" t="s">
        <v>1504</v>
      </c>
      <c r="P1179" s="18" t="s">
        <v>466</v>
      </c>
      <c r="Q1179" s="18" t="s">
        <v>254</v>
      </c>
      <c r="R1179" s="24" t="s">
        <v>257</v>
      </c>
      <c r="S1179" s="24" t="s">
        <v>257</v>
      </c>
      <c r="T1179" s="26" t="s">
        <v>257</v>
      </c>
      <c r="U1179" s="26" t="s">
        <v>257</v>
      </c>
      <c r="V1179" s="26" t="s">
        <v>257</v>
      </c>
      <c r="W1179" s="26" t="s">
        <v>257</v>
      </c>
      <c r="X1179" s="18" t="s">
        <v>1506</v>
      </c>
      <c r="Y1179" s="18">
        <v>0</v>
      </c>
      <c r="Z1179" s="18" t="s">
        <v>474</v>
      </c>
      <c r="AA1179" s="18">
        <v>0</v>
      </c>
      <c r="AB1179" s="57" t="s">
        <v>257</v>
      </c>
      <c r="AC1179" s="18" t="s">
        <v>257</v>
      </c>
      <c r="AD1179" s="18" t="s">
        <v>257</v>
      </c>
      <c r="AE1179" s="18" t="s">
        <v>257</v>
      </c>
      <c r="AF1179" s="18" t="s">
        <v>257</v>
      </c>
      <c r="AG1179" s="18" t="s">
        <v>257</v>
      </c>
      <c r="AH1179" s="18" t="s">
        <v>257</v>
      </c>
      <c r="AI1179" s="18">
        <v>14</v>
      </c>
      <c r="AJ1179" s="18" t="s">
        <v>596</v>
      </c>
      <c r="AK1179" s="18">
        <v>14</v>
      </c>
      <c r="AL1179" s="18" t="s">
        <v>1507</v>
      </c>
      <c r="AM1179" s="18"/>
      <c r="AN1179" s="57"/>
      <c r="AO1179" s="18"/>
      <c r="AP1179" s="26"/>
      <c r="AQ1179" s="18"/>
      <c r="AR1179" s="18"/>
      <c r="AS1179" s="18"/>
      <c r="AT1179" s="18"/>
      <c r="AU1179" s="18"/>
      <c r="AV1179" s="5"/>
      <c r="AW1179" s="5"/>
      <c r="AX1179" s="5"/>
      <c r="AY1179" s="5"/>
      <c r="AZ1179" s="5"/>
      <c r="BA1179" s="5"/>
      <c r="BB1179" s="18"/>
      <c r="BC1179" s="18"/>
      <c r="BD1179" s="18"/>
      <c r="BE1179" s="18"/>
      <c r="BF1179" s="18"/>
      <c r="BG1179" s="18"/>
      <c r="BH1179" s="18"/>
      <c r="BI1179" s="18"/>
      <c r="BJ1179" s="18"/>
      <c r="BK1179" s="18"/>
      <c r="BL1179" s="18"/>
      <c r="BM1179" s="18"/>
      <c r="BN1179" s="18"/>
      <c r="BO1179" s="18"/>
      <c r="BP1179" s="18"/>
      <c r="BQ1179" s="18"/>
      <c r="BR1179" s="18"/>
      <c r="BS1179" s="18"/>
      <c r="BT1179" s="18"/>
      <c r="BU1179" s="18"/>
      <c r="BV1179" s="18"/>
      <c r="BW1179" s="18"/>
      <c r="BX1179" s="18"/>
      <c r="BY1179" s="18"/>
      <c r="BZ1179" s="18"/>
      <c r="CA1179" s="18"/>
      <c r="CB1179" s="18"/>
      <c r="CC1179" s="18"/>
      <c r="CD1179" s="18"/>
      <c r="CE1179" s="18"/>
      <c r="CF1179" s="18"/>
      <c r="CG1179" s="18"/>
      <c r="CH1179" s="18"/>
      <c r="CI1179" s="18"/>
      <c r="CJ1179" s="18"/>
      <c r="CK1179" s="18"/>
      <c r="CL1179" s="18"/>
      <c r="CM1179" s="18"/>
      <c r="CN1179" s="18"/>
      <c r="CO1179" s="18"/>
      <c r="CP1179" s="18"/>
      <c r="CQ1179" s="18"/>
      <c r="CR1179" s="18"/>
      <c r="CS1179" s="18"/>
      <c r="CT1179" s="18"/>
      <c r="CU1179" s="18"/>
      <c r="CV1179" s="18"/>
      <c r="CW1179" s="18"/>
      <c r="CX1179" s="18"/>
      <c r="CY1179" s="18"/>
      <c r="CZ1179" s="18"/>
      <c r="DA1179" s="18"/>
      <c r="DB1179" s="18"/>
      <c r="DC1179" s="18"/>
      <c r="DD1179" s="18"/>
      <c r="DE1179" s="18"/>
      <c r="DF1179" s="18"/>
      <c r="DG1179" s="18"/>
      <c r="DH1179" s="18"/>
      <c r="DI1179" s="18"/>
      <c r="DJ1179" s="18"/>
      <c r="DK1179" s="18"/>
      <c r="DL1179" s="18"/>
      <c r="DM1179" s="18"/>
      <c r="DN1179" s="18"/>
      <c r="DO1179" s="18"/>
      <c r="DP1179" s="18">
        <v>0</v>
      </c>
      <c r="DQ1179" s="18"/>
      <c r="DR1179" s="18">
        <v>0</v>
      </c>
      <c r="DS1179" s="18"/>
      <c r="DT1179" s="18"/>
      <c r="DU1179" s="18"/>
      <c r="DV1179" s="18"/>
      <c r="DW1179" s="18"/>
      <c r="DX1179" s="18"/>
      <c r="DY1179" s="18"/>
      <c r="DZ1179" s="18">
        <v>0</v>
      </c>
      <c r="EA1179" s="18"/>
      <c r="EB1179" s="18"/>
      <c r="EC1179" s="18"/>
      <c r="ED1179" s="18"/>
      <c r="EE1179" s="18">
        <v>0</v>
      </c>
      <c r="EF1179" s="18">
        <v>0</v>
      </c>
      <c r="EG1179" s="18">
        <v>0</v>
      </c>
      <c r="EH1179" s="18" t="s">
        <v>1511</v>
      </c>
      <c r="EI1179" s="18" cm="1">
        <f t="array" ref="EI1179">IF(SUMPRODUCT(--(DO1179:DS1179&lt;&gt;""))=0, 0,1)</f>
        <v>1</v>
      </c>
      <c r="EJ1179" s="18" cm="1">
        <f t="array" ref="EJ1179">IF(SUMPRODUCT(--(DT1179:EG1179&lt;&gt;""))=0, 0,1)</f>
        <v>1</v>
      </c>
      <c r="EK1179" s="18" cm="1">
        <f t="array" ref="EK1179">IF(SUMPRODUCT(--(EC1179:EG1179&lt;&gt;""))=0, 0,1)</f>
        <v>1</v>
      </c>
      <c r="EL1179" s="18" cm="1">
        <f t="array" ref="EL1179">IF(SUMPRODUCT(--(EE1179:EG1179&lt;&gt;""))=0, 0,1)</f>
        <v>1</v>
      </c>
      <c r="EM1179" s="18">
        <f t="shared" si="245"/>
        <v>0</v>
      </c>
      <c r="EN1179" s="18">
        <f t="shared" si="246"/>
        <v>0</v>
      </c>
      <c r="EO1179" s="18">
        <f t="shared" si="247"/>
        <v>0</v>
      </c>
      <c r="EP1179" s="18">
        <f t="shared" si="248"/>
        <v>0</v>
      </c>
      <c r="EQ1179" s="18">
        <f t="shared" si="249"/>
        <v>0</v>
      </c>
      <c r="ER1179" s="58" t="s">
        <v>2080</v>
      </c>
      <c r="ES1179" s="59">
        <v>43790</v>
      </c>
      <c r="ET1179" s="18" t="s">
        <v>1509</v>
      </c>
      <c r="EU1179" s="18" t="s">
        <v>1503</v>
      </c>
    </row>
    <row r="1180" spans="1:151" ht="15.75" customHeight="1" x14ac:dyDescent="0.2">
      <c r="A1180" s="5" t="s">
        <v>388</v>
      </c>
      <c r="B1180" s="24" t="s">
        <v>1502</v>
      </c>
      <c r="C1180" s="26">
        <v>1</v>
      </c>
      <c r="D1180" s="18" t="s">
        <v>515</v>
      </c>
      <c r="E1180" s="18" t="s">
        <v>1512</v>
      </c>
      <c r="F1180" s="18" t="s">
        <v>553</v>
      </c>
      <c r="G1180" s="18" t="s">
        <v>1194</v>
      </c>
      <c r="H1180" s="18" t="s">
        <v>1195</v>
      </c>
      <c r="I1180" s="18" t="s">
        <v>363</v>
      </c>
      <c r="J1180" s="18" t="s">
        <v>363</v>
      </c>
      <c r="K1180" s="18" t="s">
        <v>363</v>
      </c>
      <c r="L1180" s="18" t="s">
        <v>363</v>
      </c>
      <c r="M1180" s="18" t="s">
        <v>276</v>
      </c>
      <c r="N1180" s="56">
        <v>130</v>
      </c>
      <c r="O1180" s="18" t="s">
        <v>1504</v>
      </c>
      <c r="P1180" s="18" t="s">
        <v>466</v>
      </c>
      <c r="Q1180" s="18" t="s">
        <v>254</v>
      </c>
      <c r="R1180" s="24" t="s">
        <v>257</v>
      </c>
      <c r="S1180" s="24" t="s">
        <v>257</v>
      </c>
      <c r="T1180" s="26" t="s">
        <v>257</v>
      </c>
      <c r="U1180" s="26" t="s">
        <v>257</v>
      </c>
      <c r="V1180" s="26" t="s">
        <v>257</v>
      </c>
      <c r="W1180" s="26" t="s">
        <v>257</v>
      </c>
      <c r="X1180" s="18" t="s">
        <v>1506</v>
      </c>
      <c r="Y1180" s="18">
        <v>0</v>
      </c>
      <c r="Z1180" s="18" t="s">
        <v>474</v>
      </c>
      <c r="AA1180" s="18">
        <v>0</v>
      </c>
      <c r="AB1180" s="57" t="s">
        <v>257</v>
      </c>
      <c r="AC1180" s="18" t="s">
        <v>257</v>
      </c>
      <c r="AD1180" s="18" t="s">
        <v>257</v>
      </c>
      <c r="AE1180" s="18" t="s">
        <v>257</v>
      </c>
      <c r="AF1180" s="18" t="s">
        <v>257</v>
      </c>
      <c r="AG1180" s="18" t="s">
        <v>257</v>
      </c>
      <c r="AH1180" s="18" t="s">
        <v>257</v>
      </c>
      <c r="AI1180" s="18">
        <v>21</v>
      </c>
      <c r="AJ1180" s="18" t="s">
        <v>596</v>
      </c>
      <c r="AK1180" s="18">
        <v>21</v>
      </c>
      <c r="AL1180" s="18" t="s">
        <v>1507</v>
      </c>
      <c r="AM1180" s="18"/>
      <c r="AN1180" s="57"/>
      <c r="AO1180" s="18"/>
      <c r="AP1180" s="26"/>
      <c r="AQ1180" s="18"/>
      <c r="AR1180" s="18"/>
      <c r="AS1180" s="18"/>
      <c r="AT1180" s="18"/>
      <c r="AU1180" s="18"/>
      <c r="AV1180" s="5"/>
      <c r="AW1180" s="5"/>
      <c r="AX1180" s="5"/>
      <c r="AY1180" s="5"/>
      <c r="AZ1180" s="5"/>
      <c r="BA1180" s="5"/>
      <c r="BB1180" s="18"/>
      <c r="BC1180" s="18"/>
      <c r="BD1180" s="18"/>
      <c r="BE1180" s="18"/>
      <c r="BF1180" s="18"/>
      <c r="BG1180" s="18"/>
      <c r="BH1180" s="18"/>
      <c r="BI1180" s="18"/>
      <c r="BJ1180" s="18"/>
      <c r="BK1180" s="18"/>
      <c r="BL1180" s="18"/>
      <c r="BM1180" s="18"/>
      <c r="BN1180" s="18"/>
      <c r="BO1180" s="18"/>
      <c r="BP1180" s="18"/>
      <c r="BQ1180" s="18"/>
      <c r="BR1180" s="18"/>
      <c r="BS1180" s="18"/>
      <c r="BT1180" s="18"/>
      <c r="BU1180" s="18"/>
      <c r="BV1180" s="18"/>
      <c r="BW1180" s="18"/>
      <c r="BX1180" s="18"/>
      <c r="BY1180" s="18"/>
      <c r="BZ1180" s="18"/>
      <c r="CA1180" s="18"/>
      <c r="CB1180" s="18"/>
      <c r="CC1180" s="18"/>
      <c r="CD1180" s="18"/>
      <c r="CE1180" s="18"/>
      <c r="CF1180" s="18"/>
      <c r="CG1180" s="18"/>
      <c r="CH1180" s="18"/>
      <c r="CI1180" s="18"/>
      <c r="CJ1180" s="18"/>
      <c r="CK1180" s="18"/>
      <c r="CL1180" s="18"/>
      <c r="CM1180" s="18"/>
      <c r="CN1180" s="18"/>
      <c r="CO1180" s="18"/>
      <c r="CP1180" s="18"/>
      <c r="CQ1180" s="18"/>
      <c r="CR1180" s="18"/>
      <c r="CS1180" s="18"/>
      <c r="CT1180" s="18"/>
      <c r="CU1180" s="18"/>
      <c r="CV1180" s="18"/>
      <c r="CW1180" s="18"/>
      <c r="CX1180" s="18"/>
      <c r="CY1180" s="18"/>
      <c r="CZ1180" s="18"/>
      <c r="DA1180" s="18"/>
      <c r="DB1180" s="18"/>
      <c r="DC1180" s="18"/>
      <c r="DD1180" s="18"/>
      <c r="DE1180" s="18"/>
      <c r="DF1180" s="18"/>
      <c r="DG1180" s="18"/>
      <c r="DH1180" s="18"/>
      <c r="DI1180" s="18"/>
      <c r="DJ1180" s="18"/>
      <c r="DK1180" s="18"/>
      <c r="DL1180" s="18"/>
      <c r="DM1180" s="18"/>
      <c r="DN1180" s="18"/>
      <c r="DO1180" s="18"/>
      <c r="DP1180" s="18">
        <v>1</v>
      </c>
      <c r="DQ1180" s="18"/>
      <c r="DR1180" s="18">
        <v>1</v>
      </c>
      <c r="DS1180" s="18"/>
      <c r="DT1180" s="18"/>
      <c r="DU1180" s="18"/>
      <c r="DV1180" s="18"/>
      <c r="DW1180" s="18"/>
      <c r="DX1180" s="18"/>
      <c r="DY1180" s="18"/>
      <c r="DZ1180" s="18">
        <v>0</v>
      </c>
      <c r="EA1180" s="18"/>
      <c r="EB1180" s="18"/>
      <c r="EC1180" s="18"/>
      <c r="ED1180" s="18"/>
      <c r="EE1180" s="18">
        <v>0</v>
      </c>
      <c r="EF1180" s="18">
        <v>0</v>
      </c>
      <c r="EG1180" s="18">
        <v>0</v>
      </c>
      <c r="EH1180" s="18" t="s">
        <v>1513</v>
      </c>
      <c r="EI1180" s="18" cm="1">
        <f t="array" ref="EI1180">IF(SUMPRODUCT(--(DO1180:DS1180&lt;&gt;""))=0, 0,1)</f>
        <v>1</v>
      </c>
      <c r="EJ1180" s="18" cm="1">
        <f t="array" ref="EJ1180">IF(SUMPRODUCT(--(DT1180:EG1180&lt;&gt;""))=0, 0,1)</f>
        <v>1</v>
      </c>
      <c r="EK1180" s="18" cm="1">
        <f t="array" ref="EK1180">IF(SUMPRODUCT(--(EC1180:EG1180&lt;&gt;""))=0, 0,1)</f>
        <v>1</v>
      </c>
      <c r="EL1180" s="18" cm="1">
        <f t="array" ref="EL1180">IF(SUMPRODUCT(--(EE1180:EG1180&lt;&gt;""))=0, 0,1)</f>
        <v>1</v>
      </c>
      <c r="EM1180" s="18">
        <f t="shared" si="245"/>
        <v>1</v>
      </c>
      <c r="EN1180" s="18">
        <f t="shared" si="246"/>
        <v>1</v>
      </c>
      <c r="EO1180" s="18">
        <f t="shared" si="247"/>
        <v>0</v>
      </c>
      <c r="EP1180" s="18">
        <f t="shared" si="248"/>
        <v>0</v>
      </c>
      <c r="EQ1180" s="18">
        <f t="shared" si="249"/>
        <v>0</v>
      </c>
      <c r="ER1180" s="58" t="s">
        <v>2080</v>
      </c>
      <c r="ES1180" s="59">
        <v>43790</v>
      </c>
      <c r="ET1180" s="18" t="s">
        <v>1509</v>
      </c>
      <c r="EU1180" s="18" t="s">
        <v>1503</v>
      </c>
    </row>
    <row r="1181" spans="1:151" ht="15.75" customHeight="1" x14ac:dyDescent="0.2">
      <c r="A1181" s="5" t="s">
        <v>388</v>
      </c>
      <c r="B1181" s="24" t="s">
        <v>1502</v>
      </c>
      <c r="C1181" s="26">
        <v>1</v>
      </c>
      <c r="D1181" s="18" t="s">
        <v>515</v>
      </c>
      <c r="E1181" s="18" t="s">
        <v>1514</v>
      </c>
      <c r="F1181" s="18" t="s">
        <v>553</v>
      </c>
      <c r="G1181" s="18" t="s">
        <v>1194</v>
      </c>
      <c r="H1181" s="18" t="s">
        <v>1195</v>
      </c>
      <c r="I1181" s="18" t="s">
        <v>363</v>
      </c>
      <c r="J1181" s="18" t="s">
        <v>363</v>
      </c>
      <c r="K1181" s="18" t="s">
        <v>363</v>
      </c>
      <c r="L1181" s="18" t="s">
        <v>363</v>
      </c>
      <c r="M1181" s="18" t="s">
        <v>276</v>
      </c>
      <c r="N1181" s="56">
        <v>130</v>
      </c>
      <c r="O1181" s="18" t="s">
        <v>1504</v>
      </c>
      <c r="P1181" s="18" t="s">
        <v>466</v>
      </c>
      <c r="Q1181" s="18" t="s">
        <v>254</v>
      </c>
      <c r="R1181" s="24" t="s">
        <v>257</v>
      </c>
      <c r="S1181" s="24" t="s">
        <v>257</v>
      </c>
      <c r="T1181" s="26" t="s">
        <v>257</v>
      </c>
      <c r="U1181" s="26" t="s">
        <v>257</v>
      </c>
      <c r="V1181" s="26" t="s">
        <v>257</v>
      </c>
      <c r="W1181" s="26" t="s">
        <v>257</v>
      </c>
      <c r="X1181" s="18" t="s">
        <v>1506</v>
      </c>
      <c r="Y1181" s="18">
        <v>0</v>
      </c>
      <c r="Z1181" s="18" t="s">
        <v>474</v>
      </c>
      <c r="AA1181" s="18">
        <v>0</v>
      </c>
      <c r="AB1181" s="57" t="s">
        <v>257</v>
      </c>
      <c r="AC1181" s="18" t="s">
        <v>257</v>
      </c>
      <c r="AD1181" s="18" t="s">
        <v>257</v>
      </c>
      <c r="AE1181" s="18" t="s">
        <v>257</v>
      </c>
      <c r="AF1181" s="18" t="s">
        <v>257</v>
      </c>
      <c r="AG1181" s="18" t="s">
        <v>257</v>
      </c>
      <c r="AH1181" s="18" t="s">
        <v>257</v>
      </c>
      <c r="AI1181" s="18">
        <v>29</v>
      </c>
      <c r="AJ1181" s="18" t="s">
        <v>596</v>
      </c>
      <c r="AK1181" s="18">
        <v>29</v>
      </c>
      <c r="AL1181" s="18" t="s">
        <v>1507</v>
      </c>
      <c r="AM1181" s="18"/>
      <c r="AN1181" s="57"/>
      <c r="AO1181" s="18"/>
      <c r="AP1181" s="26"/>
      <c r="AQ1181" s="18"/>
      <c r="AR1181" s="18"/>
      <c r="AS1181" s="18"/>
      <c r="AT1181" s="18"/>
      <c r="AU1181" s="18"/>
      <c r="AV1181" s="5"/>
      <c r="AW1181" s="5"/>
      <c r="AX1181" s="5"/>
      <c r="AY1181" s="5"/>
      <c r="AZ1181" s="5"/>
      <c r="BA1181" s="5"/>
      <c r="BB1181" s="18"/>
      <c r="BC1181" s="18"/>
      <c r="BD1181" s="18"/>
      <c r="BE1181" s="18"/>
      <c r="BF1181" s="18"/>
      <c r="BG1181" s="18"/>
      <c r="BH1181" s="18"/>
      <c r="BI1181" s="18"/>
      <c r="BJ1181" s="18"/>
      <c r="BK1181" s="18"/>
      <c r="BL1181" s="18"/>
      <c r="BM1181" s="18"/>
      <c r="BN1181" s="18"/>
      <c r="BO1181" s="18"/>
      <c r="BP1181" s="18"/>
      <c r="BQ1181" s="18"/>
      <c r="BR1181" s="18"/>
      <c r="BS1181" s="18"/>
      <c r="BT1181" s="18"/>
      <c r="BU1181" s="18"/>
      <c r="BV1181" s="18"/>
      <c r="BW1181" s="18"/>
      <c r="BX1181" s="18"/>
      <c r="BY1181" s="18"/>
      <c r="BZ1181" s="18"/>
      <c r="CA1181" s="18"/>
      <c r="CB1181" s="18"/>
      <c r="CC1181" s="18"/>
      <c r="CD1181" s="18"/>
      <c r="CE1181" s="18"/>
      <c r="CF1181" s="18"/>
      <c r="CG1181" s="18"/>
      <c r="CH1181" s="18"/>
      <c r="CI1181" s="18"/>
      <c r="CJ1181" s="18"/>
      <c r="CK1181" s="18"/>
      <c r="CL1181" s="18"/>
      <c r="CM1181" s="18"/>
      <c r="CN1181" s="18"/>
      <c r="CO1181" s="18"/>
      <c r="CP1181" s="18"/>
      <c r="CQ1181" s="18"/>
      <c r="CR1181" s="18"/>
      <c r="CS1181" s="18"/>
      <c r="CT1181" s="18"/>
      <c r="CU1181" s="18"/>
      <c r="CV1181" s="18"/>
      <c r="CW1181" s="18"/>
      <c r="CX1181" s="18"/>
      <c r="CY1181" s="18"/>
      <c r="CZ1181" s="18"/>
      <c r="DA1181" s="18"/>
      <c r="DB1181" s="18"/>
      <c r="DC1181" s="18"/>
      <c r="DD1181" s="18"/>
      <c r="DE1181" s="18"/>
      <c r="DF1181" s="18"/>
      <c r="DG1181" s="18"/>
      <c r="DH1181" s="18"/>
      <c r="DI1181" s="18"/>
      <c r="DJ1181" s="18"/>
      <c r="DK1181" s="18"/>
      <c r="DL1181" s="18"/>
      <c r="DM1181" s="18"/>
      <c r="DN1181" s="18"/>
      <c r="DO1181" s="18"/>
      <c r="DP1181" s="18">
        <v>1</v>
      </c>
      <c r="DQ1181" s="18"/>
      <c r="DR1181" s="18">
        <v>1</v>
      </c>
      <c r="DS1181" s="18"/>
      <c r="DT1181" s="18"/>
      <c r="DU1181" s="18"/>
      <c r="DV1181" s="18"/>
      <c r="DW1181" s="18"/>
      <c r="DX1181" s="18"/>
      <c r="DY1181" s="18"/>
      <c r="DZ1181" s="18">
        <v>0</v>
      </c>
      <c r="EA1181" s="18"/>
      <c r="EB1181" s="18"/>
      <c r="EC1181" s="18"/>
      <c r="ED1181" s="18"/>
      <c r="EE1181" s="18">
        <v>0</v>
      </c>
      <c r="EF1181" s="18">
        <v>0</v>
      </c>
      <c r="EG1181" s="18">
        <v>0</v>
      </c>
      <c r="EH1181" s="18" t="s">
        <v>1515</v>
      </c>
      <c r="EI1181" s="18" cm="1">
        <f t="array" ref="EI1181">IF(SUMPRODUCT(--(DO1181:DS1181&lt;&gt;""))=0, 0,1)</f>
        <v>1</v>
      </c>
      <c r="EJ1181" s="18" cm="1">
        <f t="array" ref="EJ1181">IF(SUMPRODUCT(--(DT1181:EG1181&lt;&gt;""))=0, 0,1)</f>
        <v>1</v>
      </c>
      <c r="EK1181" s="18" cm="1">
        <f t="array" ref="EK1181">IF(SUMPRODUCT(--(EC1181:EG1181&lt;&gt;""))=0, 0,1)</f>
        <v>1</v>
      </c>
      <c r="EL1181" s="18" cm="1">
        <f t="array" ref="EL1181">IF(SUMPRODUCT(--(EE1181:EG1181&lt;&gt;""))=0, 0,1)</f>
        <v>1</v>
      </c>
      <c r="EM1181" s="18">
        <f t="shared" si="245"/>
        <v>1</v>
      </c>
      <c r="EN1181" s="18">
        <f t="shared" si="246"/>
        <v>1</v>
      </c>
      <c r="EO1181" s="18">
        <f t="shared" si="247"/>
        <v>0</v>
      </c>
      <c r="EP1181" s="18">
        <f t="shared" si="248"/>
        <v>0</v>
      </c>
      <c r="EQ1181" s="18">
        <f t="shared" si="249"/>
        <v>0</v>
      </c>
      <c r="ER1181" s="58" t="s">
        <v>2080</v>
      </c>
      <c r="ES1181" s="59">
        <v>43790</v>
      </c>
      <c r="ET1181" s="18" t="s">
        <v>1509</v>
      </c>
      <c r="EU1181" s="18" t="s">
        <v>1503</v>
      </c>
    </row>
    <row r="1182" spans="1:151" ht="15.75" customHeight="1" x14ac:dyDescent="0.2">
      <c r="A1182" s="5" t="s">
        <v>388</v>
      </c>
      <c r="B1182" s="24" t="s">
        <v>1502</v>
      </c>
      <c r="C1182" s="26">
        <v>1</v>
      </c>
      <c r="D1182" s="18" t="s">
        <v>1516</v>
      </c>
      <c r="E1182" s="18" t="s">
        <v>1505</v>
      </c>
      <c r="F1182" s="18" t="s">
        <v>553</v>
      </c>
      <c r="G1182" s="18" t="s">
        <v>1194</v>
      </c>
      <c r="H1182" s="18" t="s">
        <v>1195</v>
      </c>
      <c r="I1182" s="18" t="s">
        <v>363</v>
      </c>
      <c r="J1182" s="18" t="s">
        <v>363</v>
      </c>
      <c r="K1182" s="18" t="s">
        <v>363</v>
      </c>
      <c r="L1182" s="18" t="s">
        <v>363</v>
      </c>
      <c r="M1182" s="18" t="s">
        <v>276</v>
      </c>
      <c r="N1182" s="56">
        <v>130</v>
      </c>
      <c r="O1182" s="18" t="s">
        <v>1504</v>
      </c>
      <c r="P1182" s="18" t="s">
        <v>466</v>
      </c>
      <c r="Q1182" s="18" t="s">
        <v>254</v>
      </c>
      <c r="R1182" s="24" t="s">
        <v>257</v>
      </c>
      <c r="S1182" s="24" t="s">
        <v>257</v>
      </c>
      <c r="T1182" s="26" t="s">
        <v>257</v>
      </c>
      <c r="U1182" s="26" t="s">
        <v>257</v>
      </c>
      <c r="V1182" s="26" t="s">
        <v>257</v>
      </c>
      <c r="W1182" s="26" t="s">
        <v>257</v>
      </c>
      <c r="X1182" s="18" t="s">
        <v>1506</v>
      </c>
      <c r="Y1182" s="18">
        <v>225</v>
      </c>
      <c r="Z1182" s="18" t="s">
        <v>474</v>
      </c>
      <c r="AA1182" s="18">
        <v>225</v>
      </c>
      <c r="AB1182" s="57" t="s">
        <v>257</v>
      </c>
      <c r="AC1182" s="18" t="s">
        <v>257</v>
      </c>
      <c r="AD1182" s="18" t="s">
        <v>257</v>
      </c>
      <c r="AE1182" s="18" t="s">
        <v>257</v>
      </c>
      <c r="AF1182" s="18" t="s">
        <v>257</v>
      </c>
      <c r="AG1182" s="18" t="s">
        <v>257</v>
      </c>
      <c r="AH1182" s="18" t="s">
        <v>257</v>
      </c>
      <c r="AI1182" s="18">
        <v>7</v>
      </c>
      <c r="AJ1182" s="18" t="s">
        <v>596</v>
      </c>
      <c r="AK1182" s="18">
        <v>7</v>
      </c>
      <c r="AL1182" s="18" t="s">
        <v>1507</v>
      </c>
      <c r="AM1182" s="18"/>
      <c r="AN1182" s="57"/>
      <c r="AO1182" s="18"/>
      <c r="AP1182" s="26"/>
      <c r="AQ1182" s="18"/>
      <c r="AR1182" s="18"/>
      <c r="AS1182" s="18"/>
      <c r="AT1182" s="18"/>
      <c r="AU1182" s="18"/>
      <c r="AV1182" s="5"/>
      <c r="AW1182" s="5"/>
      <c r="AX1182" s="5"/>
      <c r="AY1182" s="5"/>
      <c r="AZ1182" s="5"/>
      <c r="BA1182" s="5"/>
      <c r="BB1182" s="18"/>
      <c r="BC1182" s="18"/>
      <c r="BD1182" s="18"/>
      <c r="BE1182" s="18"/>
      <c r="BF1182" s="18"/>
      <c r="BG1182" s="18"/>
      <c r="BH1182" s="18"/>
      <c r="BI1182" s="18"/>
      <c r="BJ1182" s="18"/>
      <c r="BK1182" s="18"/>
      <c r="BL1182" s="18"/>
      <c r="BM1182" s="18"/>
      <c r="BN1182" s="18"/>
      <c r="BO1182" s="18"/>
      <c r="BP1182" s="18"/>
      <c r="BQ1182" s="18"/>
      <c r="BR1182" s="18"/>
      <c r="BS1182" s="18"/>
      <c r="BT1182" s="18"/>
      <c r="BU1182" s="18"/>
      <c r="BV1182" s="18"/>
      <c r="BW1182" s="18"/>
      <c r="BX1182" s="18"/>
      <c r="BY1182" s="18"/>
      <c r="BZ1182" s="18"/>
      <c r="CA1182" s="18"/>
      <c r="CB1182" s="18"/>
      <c r="CC1182" s="18"/>
      <c r="CD1182" s="18"/>
      <c r="CE1182" s="18"/>
      <c r="CF1182" s="18"/>
      <c r="CG1182" s="18"/>
      <c r="CH1182" s="18"/>
      <c r="CI1182" s="18"/>
      <c r="CJ1182" s="18"/>
      <c r="CK1182" s="18"/>
      <c r="CL1182" s="18"/>
      <c r="CM1182" s="18"/>
      <c r="CN1182" s="18"/>
      <c r="CO1182" s="18"/>
      <c r="CP1182" s="18"/>
      <c r="CQ1182" s="18"/>
      <c r="CR1182" s="18"/>
      <c r="CS1182" s="18"/>
      <c r="CT1182" s="18"/>
      <c r="CU1182" s="18"/>
      <c r="CV1182" s="18"/>
      <c r="CW1182" s="18"/>
      <c r="CX1182" s="18"/>
      <c r="CY1182" s="18"/>
      <c r="CZ1182" s="18"/>
      <c r="DA1182" s="18"/>
      <c r="DB1182" s="18"/>
      <c r="DC1182" s="18"/>
      <c r="DD1182" s="18"/>
      <c r="DE1182" s="18"/>
      <c r="DF1182" s="18"/>
      <c r="DG1182" s="18"/>
      <c r="DH1182" s="18"/>
      <c r="DI1182" s="18"/>
      <c r="DJ1182" s="18"/>
      <c r="DK1182" s="18"/>
      <c r="DL1182" s="18"/>
      <c r="DM1182" s="18"/>
      <c r="DN1182" s="18"/>
      <c r="DO1182" s="18"/>
      <c r="DP1182" s="18">
        <v>1</v>
      </c>
      <c r="DQ1182" s="18"/>
      <c r="DR1182" s="18">
        <v>1</v>
      </c>
      <c r="DS1182" s="18"/>
      <c r="DT1182" s="18"/>
      <c r="DU1182" s="18"/>
      <c r="DV1182" s="18"/>
      <c r="DW1182" s="18"/>
      <c r="DX1182" s="18"/>
      <c r="DY1182" s="18"/>
      <c r="DZ1182" s="18">
        <v>0</v>
      </c>
      <c r="EA1182" s="18"/>
      <c r="EB1182" s="18"/>
      <c r="EC1182" s="18"/>
      <c r="ED1182" s="18"/>
      <c r="EE1182" s="18">
        <v>0</v>
      </c>
      <c r="EF1182" s="18">
        <v>0</v>
      </c>
      <c r="EG1182" s="18">
        <v>0</v>
      </c>
      <c r="EH1182" s="18" t="s">
        <v>1517</v>
      </c>
      <c r="EI1182" s="18" cm="1">
        <f t="array" ref="EI1182">IF(SUMPRODUCT(--(DO1182:DS1182&lt;&gt;""))=0, 0,1)</f>
        <v>1</v>
      </c>
      <c r="EJ1182" s="18" cm="1">
        <f t="array" ref="EJ1182">IF(SUMPRODUCT(--(DT1182:EG1182&lt;&gt;""))=0, 0,1)</f>
        <v>1</v>
      </c>
      <c r="EK1182" s="18" cm="1">
        <f t="array" ref="EK1182">IF(SUMPRODUCT(--(EC1182:EG1182&lt;&gt;""))=0, 0,1)</f>
        <v>1</v>
      </c>
      <c r="EL1182" s="18" cm="1">
        <f t="array" ref="EL1182">IF(SUMPRODUCT(--(EE1182:EG1182&lt;&gt;""))=0, 0,1)</f>
        <v>1</v>
      </c>
      <c r="EM1182" s="18">
        <f t="shared" si="245"/>
        <v>1</v>
      </c>
      <c r="EN1182" s="18">
        <f t="shared" si="246"/>
        <v>1</v>
      </c>
      <c r="EO1182" s="18">
        <f t="shared" si="247"/>
        <v>0</v>
      </c>
      <c r="EP1182" s="18">
        <f t="shared" si="248"/>
        <v>0</v>
      </c>
      <c r="EQ1182" s="18">
        <f t="shared" si="249"/>
        <v>0</v>
      </c>
      <c r="ER1182" s="58" t="s">
        <v>2080</v>
      </c>
      <c r="ES1182" s="59">
        <v>43790</v>
      </c>
      <c r="ET1182" s="18" t="s">
        <v>1509</v>
      </c>
      <c r="EU1182" s="18" t="s">
        <v>1503</v>
      </c>
    </row>
    <row r="1183" spans="1:151" ht="15.75" customHeight="1" x14ac:dyDescent="0.2">
      <c r="A1183" s="5" t="s">
        <v>388</v>
      </c>
      <c r="B1183" s="24" t="s">
        <v>1502</v>
      </c>
      <c r="C1183" s="26">
        <v>1</v>
      </c>
      <c r="D1183" s="18" t="s">
        <v>1516</v>
      </c>
      <c r="E1183" s="18" t="s">
        <v>1510</v>
      </c>
      <c r="F1183" s="18" t="s">
        <v>553</v>
      </c>
      <c r="G1183" s="18" t="s">
        <v>1194</v>
      </c>
      <c r="H1183" s="18" t="s">
        <v>1195</v>
      </c>
      <c r="I1183" s="18" t="s">
        <v>363</v>
      </c>
      <c r="J1183" s="18" t="s">
        <v>363</v>
      </c>
      <c r="K1183" s="18" t="s">
        <v>363</v>
      </c>
      <c r="L1183" s="18" t="s">
        <v>363</v>
      </c>
      <c r="M1183" s="18" t="s">
        <v>276</v>
      </c>
      <c r="N1183" s="56">
        <v>130</v>
      </c>
      <c r="O1183" s="18" t="s">
        <v>1504</v>
      </c>
      <c r="P1183" s="18" t="s">
        <v>466</v>
      </c>
      <c r="Q1183" s="18" t="s">
        <v>254</v>
      </c>
      <c r="R1183" s="24" t="s">
        <v>257</v>
      </c>
      <c r="S1183" s="24" t="s">
        <v>257</v>
      </c>
      <c r="T1183" s="26" t="s">
        <v>257</v>
      </c>
      <c r="U1183" s="26" t="s">
        <v>257</v>
      </c>
      <c r="V1183" s="26" t="s">
        <v>257</v>
      </c>
      <c r="W1183" s="26" t="s">
        <v>257</v>
      </c>
      <c r="X1183" s="18" t="s">
        <v>1506</v>
      </c>
      <c r="Y1183" s="18">
        <v>225</v>
      </c>
      <c r="Z1183" s="18" t="s">
        <v>474</v>
      </c>
      <c r="AA1183" s="18">
        <v>225</v>
      </c>
      <c r="AB1183" s="57" t="s">
        <v>257</v>
      </c>
      <c r="AC1183" s="18" t="s">
        <v>257</v>
      </c>
      <c r="AD1183" s="18" t="s">
        <v>257</v>
      </c>
      <c r="AE1183" s="18" t="s">
        <v>257</v>
      </c>
      <c r="AF1183" s="18" t="s">
        <v>257</v>
      </c>
      <c r="AG1183" s="18" t="s">
        <v>257</v>
      </c>
      <c r="AH1183" s="18" t="s">
        <v>257</v>
      </c>
      <c r="AI1183" s="18">
        <v>14</v>
      </c>
      <c r="AJ1183" s="18" t="s">
        <v>596</v>
      </c>
      <c r="AK1183" s="18">
        <v>14</v>
      </c>
      <c r="AL1183" s="18" t="s">
        <v>1507</v>
      </c>
      <c r="AM1183" s="18"/>
      <c r="AN1183" s="57"/>
      <c r="AO1183" s="18"/>
      <c r="AP1183" s="26"/>
      <c r="AQ1183" s="18"/>
      <c r="AR1183" s="18"/>
      <c r="AS1183" s="18"/>
      <c r="AT1183" s="18"/>
      <c r="AU1183" s="18"/>
      <c r="AV1183" s="5"/>
      <c r="AW1183" s="5"/>
      <c r="AX1183" s="5"/>
      <c r="AY1183" s="5"/>
      <c r="AZ1183" s="5"/>
      <c r="BA1183" s="5"/>
      <c r="BB1183" s="18"/>
      <c r="BC1183" s="18"/>
      <c r="BD1183" s="18"/>
      <c r="BE1183" s="18"/>
      <c r="BF1183" s="18"/>
      <c r="BG1183" s="18"/>
      <c r="BH1183" s="18"/>
      <c r="BI1183" s="18"/>
      <c r="BJ1183" s="18"/>
      <c r="BK1183" s="18"/>
      <c r="BL1183" s="18"/>
      <c r="BM1183" s="18"/>
      <c r="BN1183" s="18"/>
      <c r="BO1183" s="18"/>
      <c r="BP1183" s="18"/>
      <c r="BQ1183" s="18"/>
      <c r="BR1183" s="18"/>
      <c r="BS1183" s="18"/>
      <c r="BT1183" s="18"/>
      <c r="BU1183" s="18"/>
      <c r="BV1183" s="18"/>
      <c r="BW1183" s="18"/>
      <c r="BX1183" s="18"/>
      <c r="BY1183" s="18"/>
      <c r="BZ1183" s="18"/>
      <c r="CA1183" s="18"/>
      <c r="CB1183" s="18"/>
      <c r="CC1183" s="18"/>
      <c r="CD1183" s="18"/>
      <c r="CE1183" s="18"/>
      <c r="CF1183" s="18"/>
      <c r="CG1183" s="18"/>
      <c r="CH1183" s="18"/>
      <c r="CI1183" s="18"/>
      <c r="CJ1183" s="18"/>
      <c r="CK1183" s="18"/>
      <c r="CL1183" s="18"/>
      <c r="CM1183" s="18"/>
      <c r="CN1183" s="18"/>
      <c r="CO1183" s="18"/>
      <c r="CP1183" s="18"/>
      <c r="CQ1183" s="18"/>
      <c r="CR1183" s="18"/>
      <c r="CS1183" s="18"/>
      <c r="CT1183" s="18"/>
      <c r="CU1183" s="18"/>
      <c r="CV1183" s="18"/>
      <c r="CW1183" s="18"/>
      <c r="CX1183" s="18"/>
      <c r="CY1183" s="18"/>
      <c r="CZ1183" s="18"/>
      <c r="DA1183" s="18"/>
      <c r="DB1183" s="18"/>
      <c r="DC1183" s="18"/>
      <c r="DD1183" s="18"/>
      <c r="DE1183" s="18"/>
      <c r="DF1183" s="18"/>
      <c r="DG1183" s="18"/>
      <c r="DH1183" s="18"/>
      <c r="DI1183" s="18"/>
      <c r="DJ1183" s="18"/>
      <c r="DK1183" s="18"/>
      <c r="DL1183" s="18"/>
      <c r="DM1183" s="18"/>
      <c r="DN1183" s="18"/>
      <c r="DO1183" s="18"/>
      <c r="DP1183" s="18">
        <v>1</v>
      </c>
      <c r="DQ1183" s="18"/>
      <c r="DR1183" s="18">
        <v>1</v>
      </c>
      <c r="DS1183" s="18"/>
      <c r="DT1183" s="18"/>
      <c r="DU1183" s="18"/>
      <c r="DV1183" s="18"/>
      <c r="DW1183" s="18"/>
      <c r="DX1183" s="18"/>
      <c r="DY1183" s="18"/>
      <c r="DZ1183" s="18">
        <v>0</v>
      </c>
      <c r="EA1183" s="18"/>
      <c r="EB1183" s="18"/>
      <c r="EC1183" s="18"/>
      <c r="ED1183" s="18"/>
      <c r="EE1183" s="18">
        <v>0</v>
      </c>
      <c r="EF1183" s="18">
        <v>0</v>
      </c>
      <c r="EG1183" s="18">
        <v>0</v>
      </c>
      <c r="EH1183" s="18" t="s">
        <v>1518</v>
      </c>
      <c r="EI1183" s="18" cm="1">
        <f t="array" ref="EI1183">IF(SUMPRODUCT(--(DO1183:DS1183&lt;&gt;""))=0, 0,1)</f>
        <v>1</v>
      </c>
      <c r="EJ1183" s="18" cm="1">
        <f t="array" ref="EJ1183">IF(SUMPRODUCT(--(DT1183:EG1183&lt;&gt;""))=0, 0,1)</f>
        <v>1</v>
      </c>
      <c r="EK1183" s="18" cm="1">
        <f t="array" ref="EK1183">IF(SUMPRODUCT(--(EC1183:EG1183&lt;&gt;""))=0, 0,1)</f>
        <v>1</v>
      </c>
      <c r="EL1183" s="18" cm="1">
        <f t="array" ref="EL1183">IF(SUMPRODUCT(--(EE1183:EG1183&lt;&gt;""))=0, 0,1)</f>
        <v>1</v>
      </c>
      <c r="EM1183" s="18">
        <f t="shared" si="245"/>
        <v>1</v>
      </c>
      <c r="EN1183" s="18">
        <f t="shared" si="246"/>
        <v>1</v>
      </c>
      <c r="EO1183" s="18">
        <f t="shared" si="247"/>
        <v>0</v>
      </c>
      <c r="EP1183" s="18">
        <f t="shared" si="248"/>
        <v>0</v>
      </c>
      <c r="EQ1183" s="18">
        <f t="shared" si="249"/>
        <v>0</v>
      </c>
      <c r="ER1183" s="58" t="s">
        <v>2080</v>
      </c>
      <c r="ES1183" s="59">
        <v>43790</v>
      </c>
      <c r="ET1183" s="18" t="s">
        <v>1509</v>
      </c>
      <c r="EU1183" s="18" t="s">
        <v>1503</v>
      </c>
    </row>
    <row r="1184" spans="1:151" ht="15.75" customHeight="1" x14ac:dyDescent="0.2">
      <c r="A1184" s="5" t="s">
        <v>388</v>
      </c>
      <c r="B1184" s="24" t="s">
        <v>1502</v>
      </c>
      <c r="C1184" s="26">
        <v>1</v>
      </c>
      <c r="D1184" s="18" t="s">
        <v>1516</v>
      </c>
      <c r="E1184" s="18" t="s">
        <v>1512</v>
      </c>
      <c r="F1184" s="18" t="s">
        <v>553</v>
      </c>
      <c r="G1184" s="18" t="s">
        <v>1194</v>
      </c>
      <c r="H1184" s="18" t="s">
        <v>1195</v>
      </c>
      <c r="I1184" s="18" t="s">
        <v>363</v>
      </c>
      <c r="J1184" s="18" t="s">
        <v>363</v>
      </c>
      <c r="K1184" s="18" t="s">
        <v>363</v>
      </c>
      <c r="L1184" s="18" t="s">
        <v>363</v>
      </c>
      <c r="M1184" s="18" t="s">
        <v>276</v>
      </c>
      <c r="N1184" s="56">
        <v>130</v>
      </c>
      <c r="O1184" s="18" t="s">
        <v>1504</v>
      </c>
      <c r="P1184" s="18" t="s">
        <v>466</v>
      </c>
      <c r="Q1184" s="18" t="s">
        <v>254</v>
      </c>
      <c r="R1184" s="24" t="s">
        <v>257</v>
      </c>
      <c r="S1184" s="24" t="s">
        <v>257</v>
      </c>
      <c r="T1184" s="26" t="s">
        <v>257</v>
      </c>
      <c r="U1184" s="26" t="s">
        <v>257</v>
      </c>
      <c r="V1184" s="26" t="s">
        <v>257</v>
      </c>
      <c r="W1184" s="26" t="s">
        <v>257</v>
      </c>
      <c r="X1184" s="18" t="s">
        <v>1506</v>
      </c>
      <c r="Y1184" s="18">
        <v>225</v>
      </c>
      <c r="Z1184" s="18" t="s">
        <v>474</v>
      </c>
      <c r="AA1184" s="18">
        <v>225</v>
      </c>
      <c r="AB1184" s="57" t="s">
        <v>257</v>
      </c>
      <c r="AC1184" s="18" t="s">
        <v>257</v>
      </c>
      <c r="AD1184" s="18" t="s">
        <v>257</v>
      </c>
      <c r="AE1184" s="18" t="s">
        <v>257</v>
      </c>
      <c r="AF1184" s="18" t="s">
        <v>257</v>
      </c>
      <c r="AG1184" s="18" t="s">
        <v>257</v>
      </c>
      <c r="AH1184" s="18" t="s">
        <v>257</v>
      </c>
      <c r="AI1184" s="18">
        <v>21</v>
      </c>
      <c r="AJ1184" s="18" t="s">
        <v>596</v>
      </c>
      <c r="AK1184" s="18">
        <v>21</v>
      </c>
      <c r="AL1184" s="18" t="s">
        <v>1507</v>
      </c>
      <c r="AM1184" s="18"/>
      <c r="AN1184" s="57"/>
      <c r="AO1184" s="18"/>
      <c r="AP1184" s="26"/>
      <c r="AQ1184" s="18"/>
      <c r="AR1184" s="18"/>
      <c r="AS1184" s="18"/>
      <c r="AT1184" s="18"/>
      <c r="AU1184" s="18"/>
      <c r="AV1184" s="5"/>
      <c r="AW1184" s="5"/>
      <c r="AX1184" s="5"/>
      <c r="AY1184" s="5"/>
      <c r="AZ1184" s="5"/>
      <c r="BA1184" s="5"/>
      <c r="BB1184" s="18"/>
      <c r="BC1184" s="18"/>
      <c r="BD1184" s="18"/>
      <c r="BE1184" s="18"/>
      <c r="BF1184" s="18"/>
      <c r="BG1184" s="18"/>
      <c r="BH1184" s="18"/>
      <c r="BI1184" s="18"/>
      <c r="BJ1184" s="18"/>
      <c r="BK1184" s="18"/>
      <c r="BL1184" s="18"/>
      <c r="BM1184" s="18"/>
      <c r="BN1184" s="18"/>
      <c r="BO1184" s="18"/>
      <c r="BP1184" s="18"/>
      <c r="BQ1184" s="18"/>
      <c r="BR1184" s="18"/>
      <c r="BS1184" s="18"/>
      <c r="BT1184" s="18"/>
      <c r="BU1184" s="18"/>
      <c r="BV1184" s="18"/>
      <c r="BW1184" s="18"/>
      <c r="BX1184" s="18"/>
      <c r="BY1184" s="18"/>
      <c r="BZ1184" s="18"/>
      <c r="CA1184" s="18"/>
      <c r="CB1184" s="18"/>
      <c r="CC1184" s="18"/>
      <c r="CD1184" s="18"/>
      <c r="CE1184" s="18"/>
      <c r="CF1184" s="18"/>
      <c r="CG1184" s="18"/>
      <c r="CH1184" s="18"/>
      <c r="CI1184" s="18"/>
      <c r="CJ1184" s="18"/>
      <c r="CK1184" s="18"/>
      <c r="CL1184" s="18"/>
      <c r="CM1184" s="18"/>
      <c r="CN1184" s="18"/>
      <c r="CO1184" s="18"/>
      <c r="CP1184" s="18"/>
      <c r="CQ1184" s="18"/>
      <c r="CR1184" s="18"/>
      <c r="CS1184" s="18"/>
      <c r="CT1184" s="18"/>
      <c r="CU1184" s="18"/>
      <c r="CV1184" s="18"/>
      <c r="CW1184" s="18"/>
      <c r="CX1184" s="18"/>
      <c r="CY1184" s="18"/>
      <c r="CZ1184" s="18"/>
      <c r="DA1184" s="18"/>
      <c r="DB1184" s="18"/>
      <c r="DC1184" s="18"/>
      <c r="DD1184" s="18"/>
      <c r="DE1184" s="18"/>
      <c r="DF1184" s="18"/>
      <c r="DG1184" s="18"/>
      <c r="DH1184" s="18"/>
      <c r="DI1184" s="18"/>
      <c r="DJ1184" s="18"/>
      <c r="DK1184" s="18"/>
      <c r="DL1184" s="18"/>
      <c r="DM1184" s="18"/>
      <c r="DN1184" s="18"/>
      <c r="DO1184" s="18"/>
      <c r="DP1184" s="18">
        <v>1</v>
      </c>
      <c r="DQ1184" s="18"/>
      <c r="DR1184" s="18">
        <v>1</v>
      </c>
      <c r="DS1184" s="18"/>
      <c r="DT1184" s="18"/>
      <c r="DU1184" s="18"/>
      <c r="DV1184" s="18"/>
      <c r="DW1184" s="18"/>
      <c r="DX1184" s="18"/>
      <c r="DY1184" s="18"/>
      <c r="DZ1184" s="18">
        <v>0</v>
      </c>
      <c r="EA1184" s="18"/>
      <c r="EB1184" s="18"/>
      <c r="EC1184" s="18"/>
      <c r="ED1184" s="18"/>
      <c r="EE1184" s="18">
        <v>0</v>
      </c>
      <c r="EF1184" s="18">
        <v>0</v>
      </c>
      <c r="EG1184" s="18">
        <v>0</v>
      </c>
      <c r="EH1184" s="18" t="s">
        <v>1519</v>
      </c>
      <c r="EI1184" s="18" cm="1">
        <f t="array" ref="EI1184">IF(SUMPRODUCT(--(DO1184:DS1184&lt;&gt;""))=0, 0,1)</f>
        <v>1</v>
      </c>
      <c r="EJ1184" s="18" cm="1">
        <f t="array" ref="EJ1184">IF(SUMPRODUCT(--(DT1184:EG1184&lt;&gt;""))=0, 0,1)</f>
        <v>1</v>
      </c>
      <c r="EK1184" s="18" cm="1">
        <f t="array" ref="EK1184">IF(SUMPRODUCT(--(EC1184:EG1184&lt;&gt;""))=0, 0,1)</f>
        <v>1</v>
      </c>
      <c r="EL1184" s="18" cm="1">
        <f t="array" ref="EL1184">IF(SUMPRODUCT(--(EE1184:EG1184&lt;&gt;""))=0, 0,1)</f>
        <v>1</v>
      </c>
      <c r="EM1184" s="18">
        <f t="shared" si="245"/>
        <v>1</v>
      </c>
      <c r="EN1184" s="18">
        <f t="shared" si="246"/>
        <v>1</v>
      </c>
      <c r="EO1184" s="18">
        <f t="shared" si="247"/>
        <v>0</v>
      </c>
      <c r="EP1184" s="18">
        <f t="shared" si="248"/>
        <v>0</v>
      </c>
      <c r="EQ1184" s="18">
        <f t="shared" si="249"/>
        <v>0</v>
      </c>
      <c r="ER1184" s="58" t="s">
        <v>2080</v>
      </c>
      <c r="ES1184" s="59">
        <v>43790</v>
      </c>
      <c r="ET1184" s="18" t="s">
        <v>1509</v>
      </c>
      <c r="EU1184" s="18" t="s">
        <v>1503</v>
      </c>
    </row>
    <row r="1185" spans="1:151" ht="15.75" customHeight="1" x14ac:dyDescent="0.2">
      <c r="A1185" s="5" t="s">
        <v>388</v>
      </c>
      <c r="B1185" s="24" t="s">
        <v>1502</v>
      </c>
      <c r="C1185" s="26">
        <v>1</v>
      </c>
      <c r="D1185" s="18" t="s">
        <v>1516</v>
      </c>
      <c r="E1185" s="18" t="s">
        <v>1514</v>
      </c>
      <c r="F1185" s="18" t="s">
        <v>553</v>
      </c>
      <c r="G1185" s="18" t="s">
        <v>1194</v>
      </c>
      <c r="H1185" s="18" t="s">
        <v>1195</v>
      </c>
      <c r="I1185" s="18" t="s">
        <v>363</v>
      </c>
      <c r="J1185" s="18" t="s">
        <v>363</v>
      </c>
      <c r="K1185" s="18" t="s">
        <v>363</v>
      </c>
      <c r="L1185" s="18" t="s">
        <v>363</v>
      </c>
      <c r="M1185" s="18" t="s">
        <v>276</v>
      </c>
      <c r="N1185" s="56">
        <v>130</v>
      </c>
      <c r="O1185" s="18" t="s">
        <v>1504</v>
      </c>
      <c r="P1185" s="18" t="s">
        <v>466</v>
      </c>
      <c r="Q1185" s="18" t="s">
        <v>254</v>
      </c>
      <c r="R1185" s="24" t="s">
        <v>257</v>
      </c>
      <c r="S1185" s="24" t="s">
        <v>257</v>
      </c>
      <c r="T1185" s="26" t="s">
        <v>257</v>
      </c>
      <c r="U1185" s="26" t="s">
        <v>257</v>
      </c>
      <c r="V1185" s="26" t="s">
        <v>257</v>
      </c>
      <c r="W1185" s="26" t="s">
        <v>257</v>
      </c>
      <c r="X1185" s="18" t="s">
        <v>1506</v>
      </c>
      <c r="Y1185" s="18">
        <v>225</v>
      </c>
      <c r="Z1185" s="18" t="s">
        <v>474</v>
      </c>
      <c r="AA1185" s="18">
        <v>225</v>
      </c>
      <c r="AB1185" s="57" t="s">
        <v>257</v>
      </c>
      <c r="AC1185" s="18" t="s">
        <v>257</v>
      </c>
      <c r="AD1185" s="18" t="s">
        <v>257</v>
      </c>
      <c r="AE1185" s="18" t="s">
        <v>257</v>
      </c>
      <c r="AF1185" s="18" t="s">
        <v>257</v>
      </c>
      <c r="AG1185" s="18" t="s">
        <v>257</v>
      </c>
      <c r="AH1185" s="18" t="s">
        <v>257</v>
      </c>
      <c r="AI1185" s="18">
        <v>29</v>
      </c>
      <c r="AJ1185" s="18" t="s">
        <v>596</v>
      </c>
      <c r="AK1185" s="18">
        <v>29</v>
      </c>
      <c r="AL1185" s="18" t="s">
        <v>1507</v>
      </c>
      <c r="AM1185" s="18"/>
      <c r="AN1185" s="57"/>
      <c r="AO1185" s="18"/>
      <c r="AP1185" s="26"/>
      <c r="AQ1185" s="18"/>
      <c r="AR1185" s="18"/>
      <c r="AS1185" s="18"/>
      <c r="AT1185" s="18"/>
      <c r="AU1185" s="18"/>
      <c r="AV1185" s="5"/>
      <c r="AW1185" s="5"/>
      <c r="AX1185" s="5"/>
      <c r="AY1185" s="5"/>
      <c r="AZ1185" s="5"/>
      <c r="BA1185" s="5"/>
      <c r="BB1185" s="18"/>
      <c r="BC1185" s="18"/>
      <c r="BD1185" s="18"/>
      <c r="BE1185" s="18"/>
      <c r="BF1185" s="18"/>
      <c r="BG1185" s="18"/>
      <c r="BH1185" s="18"/>
      <c r="BI1185" s="18"/>
      <c r="BJ1185" s="18"/>
      <c r="BK1185" s="18"/>
      <c r="BL1185" s="18"/>
      <c r="BM1185" s="18"/>
      <c r="BN1185" s="18"/>
      <c r="BO1185" s="18"/>
      <c r="BP1185" s="18"/>
      <c r="BQ1185" s="18"/>
      <c r="BR1185" s="18"/>
      <c r="BS1185" s="18"/>
      <c r="BT1185" s="18"/>
      <c r="BU1185" s="18"/>
      <c r="BV1185" s="18"/>
      <c r="BW1185" s="18"/>
      <c r="BX1185" s="18"/>
      <c r="BY1185" s="18"/>
      <c r="BZ1185" s="18"/>
      <c r="CA1185" s="18"/>
      <c r="CB1185" s="18"/>
      <c r="CC1185" s="18"/>
      <c r="CD1185" s="18"/>
      <c r="CE1185" s="18"/>
      <c r="CF1185" s="18"/>
      <c r="CG1185" s="18"/>
      <c r="CH1185" s="18"/>
      <c r="CI1185" s="18"/>
      <c r="CJ1185" s="18"/>
      <c r="CK1185" s="18"/>
      <c r="CL1185" s="18"/>
      <c r="CM1185" s="18"/>
      <c r="CN1185" s="18"/>
      <c r="CO1185" s="18"/>
      <c r="CP1185" s="18"/>
      <c r="CQ1185" s="18"/>
      <c r="CR1185" s="18"/>
      <c r="CS1185" s="18"/>
      <c r="CT1185" s="18"/>
      <c r="CU1185" s="18"/>
      <c r="CV1185" s="18"/>
      <c r="CW1185" s="18"/>
      <c r="CX1185" s="18"/>
      <c r="CY1185" s="18"/>
      <c r="CZ1185" s="18"/>
      <c r="DA1185" s="18"/>
      <c r="DB1185" s="18"/>
      <c r="DC1185" s="18"/>
      <c r="DD1185" s="18"/>
      <c r="DE1185" s="18"/>
      <c r="DF1185" s="18"/>
      <c r="DG1185" s="18"/>
      <c r="DH1185" s="18"/>
      <c r="DI1185" s="18"/>
      <c r="DJ1185" s="18"/>
      <c r="DK1185" s="18"/>
      <c r="DL1185" s="18"/>
      <c r="DM1185" s="18"/>
      <c r="DN1185" s="18"/>
      <c r="DO1185" s="18"/>
      <c r="DP1185" s="18">
        <v>1</v>
      </c>
      <c r="DQ1185" s="18"/>
      <c r="DR1185" s="18">
        <v>1</v>
      </c>
      <c r="DS1185" s="18"/>
      <c r="DT1185" s="18"/>
      <c r="DU1185" s="18"/>
      <c r="DV1185" s="18"/>
      <c r="DW1185" s="18"/>
      <c r="DX1185" s="18"/>
      <c r="DY1185" s="18"/>
      <c r="DZ1185" s="18">
        <v>0</v>
      </c>
      <c r="EA1185" s="18"/>
      <c r="EB1185" s="18"/>
      <c r="EC1185" s="18"/>
      <c r="ED1185" s="18"/>
      <c r="EE1185" s="18">
        <v>1</v>
      </c>
      <c r="EF1185" s="18">
        <v>0</v>
      </c>
      <c r="EG1185" s="18">
        <v>0</v>
      </c>
      <c r="EH1185" s="18" t="s">
        <v>1520</v>
      </c>
      <c r="EI1185" s="18" cm="1">
        <f t="array" ref="EI1185">IF(SUMPRODUCT(--(DO1185:DS1185&lt;&gt;""))=0, 0,1)</f>
        <v>1</v>
      </c>
      <c r="EJ1185" s="18" cm="1">
        <f t="array" ref="EJ1185">IF(SUMPRODUCT(--(DT1185:EG1185&lt;&gt;""))=0, 0,1)</f>
        <v>1</v>
      </c>
      <c r="EK1185" s="18" cm="1">
        <f t="array" ref="EK1185">IF(SUMPRODUCT(--(EC1185:EG1185&lt;&gt;""))=0, 0,1)</f>
        <v>1</v>
      </c>
      <c r="EL1185" s="18" cm="1">
        <f t="array" ref="EL1185">IF(SUMPRODUCT(--(EE1185:EG1185&lt;&gt;""))=0, 0,1)</f>
        <v>1</v>
      </c>
      <c r="EM1185" s="18">
        <f t="shared" si="245"/>
        <v>1</v>
      </c>
      <c r="EN1185" s="18">
        <f t="shared" si="246"/>
        <v>1</v>
      </c>
      <c r="EO1185" s="18">
        <f t="shared" si="247"/>
        <v>1</v>
      </c>
      <c r="EP1185" s="18">
        <f t="shared" si="248"/>
        <v>1</v>
      </c>
      <c r="EQ1185" s="18">
        <f t="shared" si="249"/>
        <v>1</v>
      </c>
      <c r="ER1185" s="58" t="s">
        <v>2080</v>
      </c>
      <c r="ES1185" s="59">
        <v>43790</v>
      </c>
      <c r="ET1185" s="18" t="s">
        <v>1509</v>
      </c>
      <c r="EU1185" s="18" t="s">
        <v>1503</v>
      </c>
    </row>
    <row r="1186" spans="1:151" ht="15.75" customHeight="1" x14ac:dyDescent="0.2">
      <c r="A1186" s="5" t="s">
        <v>1521</v>
      </c>
      <c r="B1186" s="24" t="s">
        <v>1522</v>
      </c>
      <c r="C1186" s="26">
        <v>1</v>
      </c>
      <c r="D1186" s="18" t="s">
        <v>1525</v>
      </c>
      <c r="E1186" s="18" t="s">
        <v>1526</v>
      </c>
      <c r="F1186" s="18" t="s">
        <v>553</v>
      </c>
      <c r="G1186" s="18" t="s">
        <v>609</v>
      </c>
      <c r="H1186" s="18" t="s">
        <v>951</v>
      </c>
      <c r="I1186" s="18" t="s">
        <v>363</v>
      </c>
      <c r="J1186" s="18" t="s">
        <v>363</v>
      </c>
      <c r="K1186" s="18" t="s">
        <v>363</v>
      </c>
      <c r="L1186" s="18" t="s">
        <v>363</v>
      </c>
      <c r="M1186" s="18" t="s">
        <v>253</v>
      </c>
      <c r="N1186" s="56">
        <v>74</v>
      </c>
      <c r="O1186" s="18" t="s">
        <v>1524</v>
      </c>
      <c r="P1186" s="18" t="s">
        <v>466</v>
      </c>
      <c r="Q1186" s="18" t="s">
        <v>254</v>
      </c>
      <c r="R1186" s="24" t="s">
        <v>257</v>
      </c>
      <c r="S1186" s="24" t="s">
        <v>257</v>
      </c>
      <c r="T1186" s="26" t="s">
        <v>257</v>
      </c>
      <c r="U1186" s="26" t="s">
        <v>257</v>
      </c>
      <c r="V1186" s="26" t="s">
        <v>257</v>
      </c>
      <c r="W1186" s="26" t="s">
        <v>257</v>
      </c>
      <c r="X1186" s="18" t="s">
        <v>1527</v>
      </c>
      <c r="Y1186" s="18">
        <v>0</v>
      </c>
      <c r="Z1186" s="18" t="s">
        <v>599</v>
      </c>
      <c r="AA1186" s="18">
        <v>0</v>
      </c>
      <c r="AB1186" s="57" t="s">
        <v>257</v>
      </c>
      <c r="AC1186" s="18" t="s">
        <v>257</v>
      </c>
      <c r="AD1186" s="18" t="s">
        <v>257</v>
      </c>
      <c r="AE1186" s="18" t="s">
        <v>257</v>
      </c>
      <c r="AF1186" s="18" t="s">
        <v>257</v>
      </c>
      <c r="AG1186" s="18" t="s">
        <v>257</v>
      </c>
      <c r="AH1186" s="18" t="s">
        <v>257</v>
      </c>
      <c r="AI1186" s="18">
        <v>0</v>
      </c>
      <c r="AJ1186" s="18" t="s">
        <v>476</v>
      </c>
      <c r="AK1186" s="18">
        <f>AI1186/24</f>
        <v>0</v>
      </c>
      <c r="AL1186" s="18" t="s">
        <v>1528</v>
      </c>
      <c r="AM1186" s="18" t="s">
        <v>268</v>
      </c>
      <c r="AN1186" s="55">
        <v>0.62</v>
      </c>
      <c r="AO1186" s="18" t="s">
        <v>563</v>
      </c>
      <c r="AP1186" s="18" t="s">
        <v>479</v>
      </c>
      <c r="AQ1186" s="72" t="s">
        <v>1165</v>
      </c>
      <c r="AR1186" s="18" t="s">
        <v>561</v>
      </c>
      <c r="AS1186" s="55">
        <f t="shared" ref="AS1186:AS1342" si="253">AN1186-AU1186</f>
        <v>0.57999999999999996</v>
      </c>
      <c r="AT1186" s="55">
        <v>0.66</v>
      </c>
      <c r="AU1186" s="55">
        <f t="shared" ref="AU1186:AU1342" si="254">AV1186</f>
        <v>4.0000000000000036E-2</v>
      </c>
      <c r="AV1186" s="62">
        <f t="shared" ref="AV1186:AV1342" si="255">AT1186-AN1186</f>
        <v>4.0000000000000036E-2</v>
      </c>
      <c r="AW1186" s="26" t="s">
        <v>501</v>
      </c>
      <c r="AX1186" s="18">
        <v>0</v>
      </c>
      <c r="AY1186" s="18" t="s">
        <v>476</v>
      </c>
      <c r="AZ1186" s="5" t="s">
        <v>257</v>
      </c>
      <c r="BA1186" s="5" t="s">
        <v>257</v>
      </c>
      <c r="BB1186" s="18" t="s">
        <v>1529</v>
      </c>
      <c r="BC1186" s="18"/>
      <c r="BD1186" s="18"/>
      <c r="BE1186" s="18"/>
      <c r="BF1186" s="18"/>
      <c r="BG1186" s="18"/>
      <c r="BH1186" s="18"/>
      <c r="BI1186" s="18"/>
      <c r="BJ1186" s="18"/>
      <c r="BK1186" s="18"/>
      <c r="BL1186" s="18"/>
      <c r="BM1186" s="18"/>
      <c r="BN1186" s="18"/>
      <c r="BO1186" s="18"/>
      <c r="BP1186" s="18"/>
      <c r="BQ1186" s="18"/>
      <c r="BR1186" s="18"/>
      <c r="BS1186" s="18"/>
      <c r="BT1186" s="18"/>
      <c r="BU1186" s="18"/>
      <c r="BV1186" s="18"/>
      <c r="BW1186" s="18"/>
      <c r="BX1186" s="18"/>
      <c r="BY1186" s="18"/>
      <c r="BZ1186" s="18"/>
      <c r="CA1186" s="18"/>
      <c r="CB1186" s="18"/>
      <c r="CC1186" s="18"/>
      <c r="CD1186" s="18"/>
      <c r="CE1186" s="18"/>
      <c r="CF1186" s="18"/>
      <c r="CG1186" s="18"/>
      <c r="CH1186" s="18"/>
      <c r="CI1186" s="18"/>
      <c r="CJ1186" s="18"/>
      <c r="CK1186" s="18"/>
      <c r="CL1186" s="18"/>
      <c r="CM1186" s="18"/>
      <c r="CN1186" s="18"/>
      <c r="CO1186" s="18"/>
      <c r="CP1186" s="18"/>
      <c r="CQ1186" s="18"/>
      <c r="CR1186" s="18"/>
      <c r="CS1186" s="18"/>
      <c r="CT1186" s="18"/>
      <c r="CU1186" s="18"/>
      <c r="CV1186" s="18"/>
      <c r="CW1186" s="18"/>
      <c r="CX1186" s="18"/>
      <c r="CY1186" s="18"/>
      <c r="CZ1186" s="18"/>
      <c r="DA1186" s="18"/>
      <c r="DB1186" s="18"/>
      <c r="DC1186" s="18"/>
      <c r="DD1186" s="18"/>
      <c r="DE1186" s="18"/>
      <c r="DF1186" s="18"/>
      <c r="DG1186" s="18"/>
      <c r="DH1186" s="18"/>
      <c r="DI1186" s="18"/>
      <c r="DJ1186" s="18"/>
      <c r="DK1186" s="18"/>
      <c r="DL1186" s="18"/>
      <c r="DM1186" s="18"/>
      <c r="DN1186" s="18"/>
      <c r="DO1186" s="18"/>
      <c r="DP1186" s="18">
        <v>0</v>
      </c>
      <c r="DQ1186" s="18">
        <v>0</v>
      </c>
      <c r="DR1186" s="18">
        <v>0</v>
      </c>
      <c r="DS1186" s="18"/>
      <c r="DT1186" s="18"/>
      <c r="DU1186" s="18"/>
      <c r="DV1186" s="18">
        <v>0</v>
      </c>
      <c r="DW1186" s="24"/>
      <c r="DX1186" s="24"/>
      <c r="DY1186" s="18"/>
      <c r="DZ1186" s="18"/>
      <c r="EA1186" s="18"/>
      <c r="EB1186" s="18"/>
      <c r="EC1186" s="18"/>
      <c r="ED1186" s="18"/>
      <c r="EE1186" s="18"/>
      <c r="EF1186" s="18"/>
      <c r="EG1186" s="18"/>
      <c r="EH1186" s="18" t="s">
        <v>1530</v>
      </c>
      <c r="EI1186" s="18" cm="1">
        <f t="array" ref="EI1186">IF(SUMPRODUCT(--(DO1186:DS1186&lt;&gt;""))=0, 0,1)</f>
        <v>1</v>
      </c>
      <c r="EJ1186" s="18" cm="1">
        <f t="array" ref="EJ1186">IF(SUMPRODUCT(--(DT1186:EG1186&lt;&gt;""))=0, 0,1)</f>
        <v>1</v>
      </c>
      <c r="EK1186" s="18" cm="1">
        <f t="array" ref="EK1186">IF(SUMPRODUCT(--(EC1186:EG1186&lt;&gt;""))=0, 0,1)</f>
        <v>0</v>
      </c>
      <c r="EL1186" s="18" cm="1">
        <f t="array" ref="EL1186">IF(SUMPRODUCT(--(EE1186:EG1186&lt;&gt;""))=0, 0,1)</f>
        <v>0</v>
      </c>
      <c r="EM1186" s="18">
        <f t="shared" si="245"/>
        <v>0</v>
      </c>
      <c r="EN1186" s="18">
        <f t="shared" si="246"/>
        <v>0</v>
      </c>
      <c r="EO1186" s="18">
        <f t="shared" si="247"/>
        <v>0</v>
      </c>
      <c r="EP1186" s="18" t="str">
        <f t="shared" si="248"/>
        <v>NA</v>
      </c>
      <c r="EQ1186" s="18" t="str">
        <f t="shared" si="249"/>
        <v>NA</v>
      </c>
      <c r="ER1186" s="58" t="s">
        <v>2080</v>
      </c>
      <c r="ES1186" s="59">
        <v>43790</v>
      </c>
      <c r="ET1186" s="18" t="s">
        <v>1531</v>
      </c>
      <c r="EU1186" s="18" t="s">
        <v>1523</v>
      </c>
    </row>
    <row r="1187" spans="1:151" ht="15.75" customHeight="1" x14ac:dyDescent="0.2">
      <c r="A1187" s="5" t="s">
        <v>1521</v>
      </c>
      <c r="B1187" s="24" t="s">
        <v>1522</v>
      </c>
      <c r="C1187" s="26">
        <v>1</v>
      </c>
      <c r="D1187" s="18" t="s">
        <v>1525</v>
      </c>
      <c r="E1187" s="18" t="s">
        <v>1532</v>
      </c>
      <c r="F1187" s="18" t="s">
        <v>553</v>
      </c>
      <c r="G1187" s="18" t="s">
        <v>609</v>
      </c>
      <c r="H1187" s="18" t="s">
        <v>951</v>
      </c>
      <c r="I1187" s="18" t="s">
        <v>363</v>
      </c>
      <c r="J1187" s="18" t="s">
        <v>363</v>
      </c>
      <c r="K1187" s="18" t="s">
        <v>363</v>
      </c>
      <c r="L1187" s="18" t="s">
        <v>363</v>
      </c>
      <c r="M1187" s="18" t="s">
        <v>253</v>
      </c>
      <c r="N1187" s="56">
        <v>74</v>
      </c>
      <c r="O1187" s="18" t="s">
        <v>1524</v>
      </c>
      <c r="P1187" s="18" t="s">
        <v>466</v>
      </c>
      <c r="Q1187" s="18" t="s">
        <v>254</v>
      </c>
      <c r="R1187" s="24" t="s">
        <v>257</v>
      </c>
      <c r="S1187" s="24" t="s">
        <v>257</v>
      </c>
      <c r="T1187" s="26" t="s">
        <v>257</v>
      </c>
      <c r="U1187" s="26" t="s">
        <v>257</v>
      </c>
      <c r="V1187" s="26" t="s">
        <v>257</v>
      </c>
      <c r="W1187" s="26" t="s">
        <v>257</v>
      </c>
      <c r="X1187" s="18" t="s">
        <v>1527</v>
      </c>
      <c r="Y1187" s="18">
        <v>148.9</v>
      </c>
      <c r="Z1187" s="18" t="s">
        <v>599</v>
      </c>
      <c r="AA1187" s="18">
        <v>148.9</v>
      </c>
      <c r="AB1187" s="57" t="s">
        <v>257</v>
      </c>
      <c r="AC1187" s="18" t="s">
        <v>479</v>
      </c>
      <c r="AD1187" s="72" t="s">
        <v>1165</v>
      </c>
      <c r="AE1187" s="18" t="s">
        <v>561</v>
      </c>
      <c r="AF1187" s="18">
        <v>24.9</v>
      </c>
      <c r="AG1187" s="18">
        <v>24.9</v>
      </c>
      <c r="AH1187" s="18" t="s">
        <v>501</v>
      </c>
      <c r="AI1187" s="18">
        <v>12</v>
      </c>
      <c r="AJ1187" s="18" t="s">
        <v>476</v>
      </c>
      <c r="AK1187" s="18">
        <f t="shared" ref="AK1187:AK1250" si="256">AI1187/24</f>
        <v>0.5</v>
      </c>
      <c r="AL1187" s="18" t="s">
        <v>1528</v>
      </c>
      <c r="AM1187" s="18" t="s">
        <v>268</v>
      </c>
      <c r="AN1187" s="55">
        <v>0.61</v>
      </c>
      <c r="AO1187" s="18" t="s">
        <v>563</v>
      </c>
      <c r="AP1187" s="18" t="s">
        <v>479</v>
      </c>
      <c r="AQ1187" s="72" t="s">
        <v>1165</v>
      </c>
      <c r="AR1187" s="18" t="s">
        <v>561</v>
      </c>
      <c r="AS1187" s="55">
        <f t="shared" si="253"/>
        <v>0.59</v>
      </c>
      <c r="AT1187" s="55">
        <v>0.63</v>
      </c>
      <c r="AU1187" s="55">
        <f t="shared" si="254"/>
        <v>2.0000000000000018E-2</v>
      </c>
      <c r="AV1187" s="62">
        <f t="shared" si="255"/>
        <v>2.0000000000000018E-2</v>
      </c>
      <c r="AW1187" s="26" t="s">
        <v>501</v>
      </c>
      <c r="AX1187" s="18">
        <v>12</v>
      </c>
      <c r="AY1187" s="18" t="s">
        <v>476</v>
      </c>
      <c r="AZ1187" s="5" t="s">
        <v>257</v>
      </c>
      <c r="BA1187" s="5" t="s">
        <v>257</v>
      </c>
      <c r="BB1187" s="18" t="s">
        <v>1529</v>
      </c>
      <c r="BC1187" s="18"/>
      <c r="BD1187" s="18"/>
      <c r="BE1187" s="18"/>
      <c r="BF1187" s="18"/>
      <c r="BG1187" s="18"/>
      <c r="BH1187" s="18"/>
      <c r="BI1187" s="18"/>
      <c r="BJ1187" s="18"/>
      <c r="BK1187" s="18"/>
      <c r="BL1187" s="18"/>
      <c r="BM1187" s="18"/>
      <c r="BN1187" s="18"/>
      <c r="BO1187" s="18"/>
      <c r="BP1187" s="18"/>
      <c r="BQ1187" s="18"/>
      <c r="BR1187" s="18"/>
      <c r="BS1187" s="18"/>
      <c r="BT1187" s="18"/>
      <c r="BU1187" s="18"/>
      <c r="BV1187" s="18"/>
      <c r="BW1187" s="18"/>
      <c r="BX1187" s="18"/>
      <c r="BY1187" s="18"/>
      <c r="BZ1187" s="18"/>
      <c r="CA1187" s="18"/>
      <c r="CB1187" s="18"/>
      <c r="CC1187" s="18"/>
      <c r="CD1187" s="18"/>
      <c r="CE1187" s="18"/>
      <c r="CF1187" s="18"/>
      <c r="CG1187" s="18"/>
      <c r="CH1187" s="18"/>
      <c r="CI1187" s="18"/>
      <c r="CJ1187" s="18"/>
      <c r="CK1187" s="18"/>
      <c r="CL1187" s="18"/>
      <c r="CM1187" s="18"/>
      <c r="CN1187" s="18"/>
      <c r="CO1187" s="18"/>
      <c r="CP1187" s="18"/>
      <c r="CQ1187" s="18"/>
      <c r="CR1187" s="18"/>
      <c r="CS1187" s="18"/>
      <c r="CT1187" s="18"/>
      <c r="CU1187" s="18"/>
      <c r="CV1187" s="18"/>
      <c r="CW1187" s="18"/>
      <c r="CX1187" s="18"/>
      <c r="CY1187" s="18"/>
      <c r="CZ1187" s="18"/>
      <c r="DA1187" s="18"/>
      <c r="DB1187" s="18"/>
      <c r="DC1187" s="18"/>
      <c r="DD1187" s="18"/>
      <c r="DE1187" s="18"/>
      <c r="DF1187" s="18"/>
      <c r="DG1187" s="18"/>
      <c r="DH1187" s="18"/>
      <c r="DI1187" s="18"/>
      <c r="DJ1187" s="18"/>
      <c r="DK1187" s="18"/>
      <c r="DL1187" s="18"/>
      <c r="DM1187" s="18"/>
      <c r="DN1187" s="18"/>
      <c r="DO1187" s="18"/>
      <c r="DP1187" s="18">
        <v>1</v>
      </c>
      <c r="DQ1187" s="18">
        <v>1</v>
      </c>
      <c r="DR1187" s="18">
        <v>1</v>
      </c>
      <c r="DS1187" s="18"/>
      <c r="DT1187" s="18"/>
      <c r="DU1187" s="18"/>
      <c r="DV1187" s="18">
        <v>0</v>
      </c>
      <c r="DW1187" s="24"/>
      <c r="DX1187" s="24"/>
      <c r="DY1187" s="18"/>
      <c r="DZ1187" s="18"/>
      <c r="EA1187" s="18"/>
      <c r="EB1187" s="18"/>
      <c r="EC1187" s="18"/>
      <c r="ED1187" s="18"/>
      <c r="EE1187" s="18"/>
      <c r="EF1187" s="18"/>
      <c r="EG1187" s="18"/>
      <c r="EH1187" s="18" t="s">
        <v>1530</v>
      </c>
      <c r="EI1187" s="18" cm="1">
        <f t="array" ref="EI1187">IF(SUMPRODUCT(--(DO1187:DS1187&lt;&gt;""))=0, 0,1)</f>
        <v>1</v>
      </c>
      <c r="EJ1187" s="18" cm="1">
        <f t="array" ref="EJ1187">IF(SUMPRODUCT(--(DT1187:EG1187&lt;&gt;""))=0, 0,1)</f>
        <v>1</v>
      </c>
      <c r="EK1187" s="18" cm="1">
        <f t="array" ref="EK1187">IF(SUMPRODUCT(--(EC1187:EG1187&lt;&gt;""))=0, 0,1)</f>
        <v>0</v>
      </c>
      <c r="EL1187" s="18" cm="1">
        <f t="array" ref="EL1187">IF(SUMPRODUCT(--(EE1187:EG1187&lt;&gt;""))=0, 0,1)</f>
        <v>0</v>
      </c>
      <c r="EM1187" s="18">
        <f t="shared" si="245"/>
        <v>1</v>
      </c>
      <c r="EN1187" s="18">
        <f t="shared" si="246"/>
        <v>1</v>
      </c>
      <c r="EO1187" s="18">
        <f t="shared" si="247"/>
        <v>0</v>
      </c>
      <c r="EP1187" s="18" t="str">
        <f t="shared" si="248"/>
        <v>NA</v>
      </c>
      <c r="EQ1187" s="18" t="str">
        <f t="shared" si="249"/>
        <v>NA</v>
      </c>
      <c r="ER1187" s="58" t="s">
        <v>2080</v>
      </c>
      <c r="ES1187" s="59">
        <v>43790</v>
      </c>
      <c r="ET1187" s="18" t="s">
        <v>1531</v>
      </c>
      <c r="EU1187" s="18" t="s">
        <v>1523</v>
      </c>
    </row>
    <row r="1188" spans="1:151" ht="15.75" customHeight="1" x14ac:dyDescent="0.2">
      <c r="A1188" s="5" t="s">
        <v>1521</v>
      </c>
      <c r="B1188" s="24" t="s">
        <v>1522</v>
      </c>
      <c r="C1188" s="26">
        <v>1</v>
      </c>
      <c r="D1188" s="18" t="s">
        <v>1525</v>
      </c>
      <c r="E1188" s="18" t="s">
        <v>1533</v>
      </c>
      <c r="F1188" s="18" t="s">
        <v>553</v>
      </c>
      <c r="G1188" s="18" t="s">
        <v>609</v>
      </c>
      <c r="H1188" s="18" t="s">
        <v>951</v>
      </c>
      <c r="I1188" s="18" t="s">
        <v>363</v>
      </c>
      <c r="J1188" s="18" t="s">
        <v>363</v>
      </c>
      <c r="K1188" s="18" t="s">
        <v>363</v>
      </c>
      <c r="L1188" s="18" t="s">
        <v>363</v>
      </c>
      <c r="M1188" s="18" t="s">
        <v>253</v>
      </c>
      <c r="N1188" s="56">
        <v>74</v>
      </c>
      <c r="O1188" s="18" t="s">
        <v>1524</v>
      </c>
      <c r="P1188" s="18" t="s">
        <v>466</v>
      </c>
      <c r="Q1188" s="18" t="s">
        <v>254</v>
      </c>
      <c r="R1188" s="24" t="s">
        <v>257</v>
      </c>
      <c r="S1188" s="24" t="s">
        <v>257</v>
      </c>
      <c r="T1188" s="26" t="s">
        <v>257</v>
      </c>
      <c r="U1188" s="26" t="s">
        <v>257</v>
      </c>
      <c r="V1188" s="26" t="s">
        <v>257</v>
      </c>
      <c r="W1188" s="26" t="s">
        <v>257</v>
      </c>
      <c r="X1188" s="18" t="s">
        <v>1527</v>
      </c>
      <c r="Y1188" s="18">
        <v>148.9</v>
      </c>
      <c r="Z1188" s="18" t="s">
        <v>599</v>
      </c>
      <c r="AA1188" s="18">
        <v>148.9</v>
      </c>
      <c r="AB1188" s="57" t="s">
        <v>257</v>
      </c>
      <c r="AC1188" s="18" t="s">
        <v>479</v>
      </c>
      <c r="AD1188" s="72" t="s">
        <v>1165</v>
      </c>
      <c r="AE1188" s="18" t="s">
        <v>561</v>
      </c>
      <c r="AF1188" s="18">
        <v>24.9</v>
      </c>
      <c r="AG1188" s="18">
        <v>24.9</v>
      </c>
      <c r="AH1188" s="18" t="s">
        <v>501</v>
      </c>
      <c r="AI1188" s="18">
        <v>12</v>
      </c>
      <c r="AJ1188" s="18" t="s">
        <v>476</v>
      </c>
      <c r="AK1188" s="18">
        <f t="shared" si="256"/>
        <v>0.5</v>
      </c>
      <c r="AL1188" s="18" t="s">
        <v>1528</v>
      </c>
      <c r="AM1188" s="18" t="s">
        <v>268</v>
      </c>
      <c r="AN1188" s="55">
        <v>0.63</v>
      </c>
      <c r="AO1188" s="18" t="s">
        <v>563</v>
      </c>
      <c r="AP1188" s="18" t="s">
        <v>479</v>
      </c>
      <c r="AQ1188" s="72" t="s">
        <v>1165</v>
      </c>
      <c r="AR1188" s="18" t="s">
        <v>561</v>
      </c>
      <c r="AS1188" s="55">
        <f t="shared" si="253"/>
        <v>0.61</v>
      </c>
      <c r="AT1188" s="55">
        <v>0.65</v>
      </c>
      <c r="AU1188" s="55">
        <f t="shared" si="254"/>
        <v>2.0000000000000018E-2</v>
      </c>
      <c r="AV1188" s="62">
        <f t="shared" si="255"/>
        <v>2.0000000000000018E-2</v>
      </c>
      <c r="AW1188" s="26" t="s">
        <v>501</v>
      </c>
      <c r="AX1188" s="18">
        <v>36</v>
      </c>
      <c r="AY1188" s="18" t="s">
        <v>476</v>
      </c>
      <c r="AZ1188" s="5" t="s">
        <v>257</v>
      </c>
      <c r="BA1188" s="5" t="s">
        <v>257</v>
      </c>
      <c r="BB1188" s="18" t="s">
        <v>1529</v>
      </c>
      <c r="BC1188" s="18"/>
      <c r="BD1188" s="18"/>
      <c r="BE1188" s="18"/>
      <c r="BF1188" s="18"/>
      <c r="BG1188" s="18"/>
      <c r="BH1188" s="18"/>
      <c r="BI1188" s="18"/>
      <c r="BJ1188" s="18"/>
      <c r="BK1188" s="18"/>
      <c r="BL1188" s="18"/>
      <c r="BM1188" s="18"/>
      <c r="BN1188" s="18"/>
      <c r="BO1188" s="18"/>
      <c r="BP1188" s="18"/>
      <c r="BQ1188" s="18"/>
      <c r="BR1188" s="18"/>
      <c r="BS1188" s="18"/>
      <c r="BT1188" s="18"/>
      <c r="BU1188" s="18"/>
      <c r="BV1188" s="18"/>
      <c r="BW1188" s="18"/>
      <c r="BX1188" s="18"/>
      <c r="BY1188" s="18"/>
      <c r="BZ1188" s="18"/>
      <c r="CA1188" s="18"/>
      <c r="CB1188" s="18"/>
      <c r="CC1188" s="18"/>
      <c r="CD1188" s="18"/>
      <c r="CE1188" s="18"/>
      <c r="CF1188" s="18"/>
      <c r="CG1188" s="18"/>
      <c r="CH1188" s="18"/>
      <c r="CI1188" s="18"/>
      <c r="CJ1188" s="18"/>
      <c r="CK1188" s="18"/>
      <c r="CL1188" s="18"/>
      <c r="CM1188" s="18"/>
      <c r="CN1188" s="18"/>
      <c r="CO1188" s="18"/>
      <c r="CP1188" s="18"/>
      <c r="CQ1188" s="18"/>
      <c r="CR1188" s="18"/>
      <c r="CS1188" s="18"/>
      <c r="CT1188" s="18"/>
      <c r="CU1188" s="18"/>
      <c r="CV1188" s="18"/>
      <c r="CW1188" s="18"/>
      <c r="CX1188" s="18"/>
      <c r="CY1188" s="18"/>
      <c r="CZ1188" s="18"/>
      <c r="DA1188" s="18"/>
      <c r="DB1188" s="18"/>
      <c r="DC1188" s="18"/>
      <c r="DD1188" s="18"/>
      <c r="DE1188" s="18"/>
      <c r="DF1188" s="18"/>
      <c r="DG1188" s="18"/>
      <c r="DH1188" s="18"/>
      <c r="DI1188" s="18"/>
      <c r="DJ1188" s="18"/>
      <c r="DK1188" s="18"/>
      <c r="DL1188" s="18"/>
      <c r="DM1188" s="18"/>
      <c r="DN1188" s="18"/>
      <c r="DO1188" s="18"/>
      <c r="DP1188" s="18">
        <v>1</v>
      </c>
      <c r="DQ1188" s="18">
        <v>1</v>
      </c>
      <c r="DR1188" s="18">
        <v>1</v>
      </c>
      <c r="DS1188" s="18"/>
      <c r="DT1188" s="18"/>
      <c r="DU1188" s="18"/>
      <c r="DV1188" s="18">
        <v>0</v>
      </c>
      <c r="DW1188" s="24"/>
      <c r="DX1188" s="24"/>
      <c r="DY1188" s="18"/>
      <c r="DZ1188" s="18"/>
      <c r="EA1188" s="18"/>
      <c r="EB1188" s="18"/>
      <c r="EC1188" s="18"/>
      <c r="ED1188" s="18"/>
      <c r="EE1188" s="18"/>
      <c r="EF1188" s="18"/>
      <c r="EG1188" s="18"/>
      <c r="EH1188" s="18" t="s">
        <v>1530</v>
      </c>
      <c r="EI1188" s="18" cm="1">
        <f t="array" ref="EI1188">IF(SUMPRODUCT(--(DO1188:DS1188&lt;&gt;""))=0, 0,1)</f>
        <v>1</v>
      </c>
      <c r="EJ1188" s="18" cm="1">
        <f t="array" ref="EJ1188">IF(SUMPRODUCT(--(DT1188:EG1188&lt;&gt;""))=0, 0,1)</f>
        <v>1</v>
      </c>
      <c r="EK1188" s="18" cm="1">
        <f t="array" ref="EK1188">IF(SUMPRODUCT(--(EC1188:EG1188&lt;&gt;""))=0, 0,1)</f>
        <v>0</v>
      </c>
      <c r="EL1188" s="18" cm="1">
        <f t="array" ref="EL1188">IF(SUMPRODUCT(--(EE1188:EG1188&lt;&gt;""))=0, 0,1)</f>
        <v>0</v>
      </c>
      <c r="EM1188" s="18">
        <f t="shared" si="245"/>
        <v>1</v>
      </c>
      <c r="EN1188" s="18">
        <f t="shared" si="246"/>
        <v>1</v>
      </c>
      <c r="EO1188" s="18">
        <f t="shared" si="247"/>
        <v>0</v>
      </c>
      <c r="EP1188" s="18" t="str">
        <f t="shared" si="248"/>
        <v>NA</v>
      </c>
      <c r="EQ1188" s="18" t="str">
        <f t="shared" si="249"/>
        <v>NA</v>
      </c>
      <c r="ER1188" s="58" t="s">
        <v>2080</v>
      </c>
      <c r="ES1188" s="59">
        <v>43790</v>
      </c>
      <c r="ET1188" s="18" t="s">
        <v>1531</v>
      </c>
      <c r="EU1188" s="18" t="s">
        <v>1523</v>
      </c>
    </row>
    <row r="1189" spans="1:151" ht="15.75" customHeight="1" x14ac:dyDescent="0.2">
      <c r="A1189" s="5" t="s">
        <v>1521</v>
      </c>
      <c r="B1189" s="24" t="s">
        <v>1522</v>
      </c>
      <c r="C1189" s="26">
        <v>1</v>
      </c>
      <c r="D1189" s="18" t="s">
        <v>1525</v>
      </c>
      <c r="E1189" s="18" t="s">
        <v>1534</v>
      </c>
      <c r="F1189" s="18" t="s">
        <v>553</v>
      </c>
      <c r="G1189" s="18" t="s">
        <v>609</v>
      </c>
      <c r="H1189" s="18" t="s">
        <v>951</v>
      </c>
      <c r="I1189" s="18" t="s">
        <v>363</v>
      </c>
      <c r="J1189" s="18" t="s">
        <v>363</v>
      </c>
      <c r="K1189" s="18" t="s">
        <v>363</v>
      </c>
      <c r="L1189" s="18" t="s">
        <v>363</v>
      </c>
      <c r="M1189" s="18" t="s">
        <v>253</v>
      </c>
      <c r="N1189" s="56">
        <v>74</v>
      </c>
      <c r="O1189" s="18" t="s">
        <v>1524</v>
      </c>
      <c r="P1189" s="18" t="s">
        <v>466</v>
      </c>
      <c r="Q1189" s="18" t="s">
        <v>254</v>
      </c>
      <c r="R1189" s="24" t="s">
        <v>257</v>
      </c>
      <c r="S1189" s="24" t="s">
        <v>257</v>
      </c>
      <c r="T1189" s="26" t="s">
        <v>257</v>
      </c>
      <c r="U1189" s="26" t="s">
        <v>257</v>
      </c>
      <c r="V1189" s="26" t="s">
        <v>257</v>
      </c>
      <c r="W1189" s="26" t="s">
        <v>257</v>
      </c>
      <c r="X1189" s="18" t="s">
        <v>1527</v>
      </c>
      <c r="Y1189" s="18">
        <v>148.9</v>
      </c>
      <c r="Z1189" s="18" t="s">
        <v>599</v>
      </c>
      <c r="AA1189" s="18">
        <v>148.9</v>
      </c>
      <c r="AB1189" s="57" t="s">
        <v>257</v>
      </c>
      <c r="AC1189" s="18" t="s">
        <v>479</v>
      </c>
      <c r="AD1189" s="72" t="s">
        <v>1165</v>
      </c>
      <c r="AE1189" s="18" t="s">
        <v>561</v>
      </c>
      <c r="AF1189" s="18">
        <v>24.9</v>
      </c>
      <c r="AG1189" s="18">
        <v>24.9</v>
      </c>
      <c r="AH1189" s="18" t="s">
        <v>501</v>
      </c>
      <c r="AI1189" s="18">
        <v>12</v>
      </c>
      <c r="AJ1189" s="18" t="s">
        <v>476</v>
      </c>
      <c r="AK1189" s="18">
        <f t="shared" si="256"/>
        <v>0.5</v>
      </c>
      <c r="AL1189" s="18" t="s">
        <v>1528</v>
      </c>
      <c r="AM1189" s="18" t="s">
        <v>268</v>
      </c>
      <c r="AN1189" s="55">
        <v>0.64</v>
      </c>
      <c r="AO1189" s="18" t="s">
        <v>563</v>
      </c>
      <c r="AP1189" s="18" t="s">
        <v>479</v>
      </c>
      <c r="AQ1189" s="72" t="s">
        <v>1165</v>
      </c>
      <c r="AR1189" s="18" t="s">
        <v>561</v>
      </c>
      <c r="AS1189" s="55">
        <f t="shared" si="253"/>
        <v>0.63</v>
      </c>
      <c r="AT1189" s="55">
        <v>0.65</v>
      </c>
      <c r="AU1189" s="55">
        <f t="shared" si="254"/>
        <v>1.0000000000000009E-2</v>
      </c>
      <c r="AV1189" s="62">
        <f t="shared" si="255"/>
        <v>1.0000000000000009E-2</v>
      </c>
      <c r="AW1189" s="26" t="s">
        <v>501</v>
      </c>
      <c r="AX1189" s="18">
        <v>60</v>
      </c>
      <c r="AY1189" s="18" t="s">
        <v>476</v>
      </c>
      <c r="AZ1189" s="5" t="s">
        <v>257</v>
      </c>
      <c r="BA1189" s="5" t="s">
        <v>257</v>
      </c>
      <c r="BB1189" s="18" t="s">
        <v>1529</v>
      </c>
      <c r="BC1189" s="18"/>
      <c r="BD1189" s="18"/>
      <c r="BE1189" s="18"/>
      <c r="BF1189" s="18"/>
      <c r="BG1189" s="18"/>
      <c r="BH1189" s="18"/>
      <c r="BI1189" s="18"/>
      <c r="BJ1189" s="18"/>
      <c r="BK1189" s="18"/>
      <c r="BL1189" s="18"/>
      <c r="BM1189" s="18"/>
      <c r="BN1189" s="18"/>
      <c r="BO1189" s="18"/>
      <c r="BP1189" s="18"/>
      <c r="BQ1189" s="18"/>
      <c r="BR1189" s="18"/>
      <c r="BS1189" s="18"/>
      <c r="BT1189" s="18"/>
      <c r="BU1189" s="18"/>
      <c r="BV1189" s="18"/>
      <c r="BW1189" s="18"/>
      <c r="BX1189" s="18"/>
      <c r="BY1189" s="18"/>
      <c r="BZ1189" s="18"/>
      <c r="CA1189" s="18"/>
      <c r="CB1189" s="18"/>
      <c r="CC1189" s="18"/>
      <c r="CD1189" s="18"/>
      <c r="CE1189" s="18"/>
      <c r="CF1189" s="18"/>
      <c r="CG1189" s="18"/>
      <c r="CH1189" s="18"/>
      <c r="CI1189" s="18"/>
      <c r="CJ1189" s="18"/>
      <c r="CK1189" s="18"/>
      <c r="CL1189" s="18"/>
      <c r="CM1189" s="18"/>
      <c r="CN1189" s="18"/>
      <c r="CO1189" s="18"/>
      <c r="CP1189" s="18"/>
      <c r="CQ1189" s="18"/>
      <c r="CR1189" s="18"/>
      <c r="CS1189" s="18"/>
      <c r="CT1189" s="18"/>
      <c r="CU1189" s="18"/>
      <c r="CV1189" s="18"/>
      <c r="CW1189" s="18"/>
      <c r="CX1189" s="18"/>
      <c r="CY1189" s="18"/>
      <c r="CZ1189" s="18"/>
      <c r="DA1189" s="18"/>
      <c r="DB1189" s="18"/>
      <c r="DC1189" s="18"/>
      <c r="DD1189" s="18"/>
      <c r="DE1189" s="18"/>
      <c r="DF1189" s="18"/>
      <c r="DG1189" s="18"/>
      <c r="DH1189" s="18"/>
      <c r="DI1189" s="18"/>
      <c r="DJ1189" s="18"/>
      <c r="DK1189" s="18"/>
      <c r="DL1189" s="18"/>
      <c r="DM1189" s="18"/>
      <c r="DN1189" s="18"/>
      <c r="DO1189" s="18"/>
      <c r="DP1189" s="18">
        <v>1</v>
      </c>
      <c r="DQ1189" s="18">
        <v>1</v>
      </c>
      <c r="DR1189" s="18">
        <v>1</v>
      </c>
      <c r="DS1189" s="18"/>
      <c r="DT1189" s="18"/>
      <c r="DU1189" s="18"/>
      <c r="DV1189" s="18">
        <v>0</v>
      </c>
      <c r="DW1189" s="24"/>
      <c r="DX1189" s="24"/>
      <c r="DY1189" s="18"/>
      <c r="DZ1189" s="18"/>
      <c r="EA1189" s="18"/>
      <c r="EB1189" s="18"/>
      <c r="EC1189" s="18"/>
      <c r="ED1189" s="18"/>
      <c r="EE1189" s="18"/>
      <c r="EF1189" s="18"/>
      <c r="EG1189" s="18"/>
      <c r="EH1189" s="18" t="s">
        <v>1530</v>
      </c>
      <c r="EI1189" s="18" cm="1">
        <f t="array" ref="EI1189">IF(SUMPRODUCT(--(DO1189:DS1189&lt;&gt;""))=0, 0,1)</f>
        <v>1</v>
      </c>
      <c r="EJ1189" s="18" cm="1">
        <f t="array" ref="EJ1189">IF(SUMPRODUCT(--(DT1189:EG1189&lt;&gt;""))=0, 0,1)</f>
        <v>1</v>
      </c>
      <c r="EK1189" s="18" cm="1">
        <f t="array" ref="EK1189">IF(SUMPRODUCT(--(EC1189:EG1189&lt;&gt;""))=0, 0,1)</f>
        <v>0</v>
      </c>
      <c r="EL1189" s="18" cm="1">
        <f t="array" ref="EL1189">IF(SUMPRODUCT(--(EE1189:EG1189&lt;&gt;""))=0, 0,1)</f>
        <v>0</v>
      </c>
      <c r="EM1189" s="18">
        <f t="shared" si="245"/>
        <v>1</v>
      </c>
      <c r="EN1189" s="18">
        <f t="shared" si="246"/>
        <v>1</v>
      </c>
      <c r="EO1189" s="18">
        <f t="shared" si="247"/>
        <v>0</v>
      </c>
      <c r="EP1189" s="18" t="str">
        <f t="shared" si="248"/>
        <v>NA</v>
      </c>
      <c r="EQ1189" s="18" t="str">
        <f t="shared" si="249"/>
        <v>NA</v>
      </c>
      <c r="ER1189" s="58" t="s">
        <v>2080</v>
      </c>
      <c r="ES1189" s="59">
        <v>43790</v>
      </c>
      <c r="ET1189" s="18" t="s">
        <v>1531</v>
      </c>
      <c r="EU1189" s="18" t="s">
        <v>1523</v>
      </c>
    </row>
    <row r="1190" spans="1:151" ht="15.75" customHeight="1" x14ac:dyDescent="0.2">
      <c r="A1190" s="5" t="s">
        <v>1521</v>
      </c>
      <c r="B1190" s="24" t="s">
        <v>1522</v>
      </c>
      <c r="C1190" s="26">
        <v>1</v>
      </c>
      <c r="D1190" s="18" t="s">
        <v>1535</v>
      </c>
      <c r="E1190" s="18" t="s">
        <v>1526</v>
      </c>
      <c r="F1190" s="18" t="s">
        <v>553</v>
      </c>
      <c r="G1190" s="18" t="s">
        <v>609</v>
      </c>
      <c r="H1190" s="18" t="s">
        <v>951</v>
      </c>
      <c r="I1190" s="18" t="s">
        <v>363</v>
      </c>
      <c r="J1190" s="18" t="s">
        <v>363</v>
      </c>
      <c r="K1190" s="18" t="s">
        <v>363</v>
      </c>
      <c r="L1190" s="18" t="s">
        <v>363</v>
      </c>
      <c r="M1190" s="18" t="s">
        <v>253</v>
      </c>
      <c r="N1190" s="56">
        <v>74</v>
      </c>
      <c r="O1190" s="18" t="s">
        <v>1524</v>
      </c>
      <c r="P1190" s="18" t="s">
        <v>466</v>
      </c>
      <c r="Q1190" s="18" t="s">
        <v>254</v>
      </c>
      <c r="R1190" s="24" t="s">
        <v>257</v>
      </c>
      <c r="S1190" s="24" t="s">
        <v>257</v>
      </c>
      <c r="T1190" s="26" t="s">
        <v>257</v>
      </c>
      <c r="U1190" s="26" t="s">
        <v>257</v>
      </c>
      <c r="V1190" s="26" t="s">
        <v>257</v>
      </c>
      <c r="W1190" s="26" t="s">
        <v>257</v>
      </c>
      <c r="X1190" s="18" t="s">
        <v>1536</v>
      </c>
      <c r="Y1190" s="18">
        <v>0</v>
      </c>
      <c r="Z1190" s="18" t="s">
        <v>599</v>
      </c>
      <c r="AA1190" s="18">
        <v>0</v>
      </c>
      <c r="AB1190" s="57" t="s">
        <v>257</v>
      </c>
      <c r="AC1190" s="18" t="s">
        <v>257</v>
      </c>
      <c r="AD1190" s="18" t="s">
        <v>257</v>
      </c>
      <c r="AE1190" s="18" t="s">
        <v>257</v>
      </c>
      <c r="AF1190" s="18" t="s">
        <v>257</v>
      </c>
      <c r="AG1190" s="18" t="s">
        <v>257</v>
      </c>
      <c r="AH1190" s="18" t="s">
        <v>257</v>
      </c>
      <c r="AI1190" s="18">
        <v>0</v>
      </c>
      <c r="AJ1190" s="18" t="s">
        <v>476</v>
      </c>
      <c r="AK1190" s="18">
        <f t="shared" si="256"/>
        <v>0</v>
      </c>
      <c r="AL1190" s="18" t="s">
        <v>1528</v>
      </c>
      <c r="AM1190" s="18" t="s">
        <v>268</v>
      </c>
      <c r="AN1190" s="55">
        <v>0.62</v>
      </c>
      <c r="AO1190" s="18" t="s">
        <v>563</v>
      </c>
      <c r="AP1190" s="18" t="s">
        <v>479</v>
      </c>
      <c r="AQ1190" s="72" t="s">
        <v>1165</v>
      </c>
      <c r="AR1190" s="18" t="s">
        <v>561</v>
      </c>
      <c r="AS1190" s="55">
        <f t="shared" si="253"/>
        <v>0.57999999999999996</v>
      </c>
      <c r="AT1190" s="55">
        <v>0.66</v>
      </c>
      <c r="AU1190" s="55">
        <f t="shared" si="254"/>
        <v>4.0000000000000036E-2</v>
      </c>
      <c r="AV1190" s="62">
        <f t="shared" si="255"/>
        <v>4.0000000000000036E-2</v>
      </c>
      <c r="AW1190" s="26" t="s">
        <v>501</v>
      </c>
      <c r="AX1190" s="18">
        <v>0</v>
      </c>
      <c r="AY1190" s="18" t="s">
        <v>476</v>
      </c>
      <c r="AZ1190" s="5" t="s">
        <v>257</v>
      </c>
      <c r="BA1190" s="5" t="s">
        <v>257</v>
      </c>
      <c r="BB1190" s="18" t="s">
        <v>1529</v>
      </c>
      <c r="BC1190" s="18"/>
      <c r="BD1190" s="18"/>
      <c r="BE1190" s="18"/>
      <c r="BF1190" s="18"/>
      <c r="BG1190" s="18"/>
      <c r="BH1190" s="18"/>
      <c r="BI1190" s="18"/>
      <c r="BJ1190" s="18"/>
      <c r="BK1190" s="18"/>
      <c r="BL1190" s="18"/>
      <c r="BM1190" s="18"/>
      <c r="BN1190" s="18"/>
      <c r="BO1190" s="18"/>
      <c r="BP1190" s="18"/>
      <c r="BQ1190" s="18"/>
      <c r="BR1190" s="18"/>
      <c r="BS1190" s="18"/>
      <c r="BT1190" s="18"/>
      <c r="BU1190" s="18"/>
      <c r="BV1190" s="18"/>
      <c r="BW1190" s="18"/>
      <c r="BX1190" s="18"/>
      <c r="BY1190" s="18"/>
      <c r="BZ1190" s="18"/>
      <c r="CA1190" s="18"/>
      <c r="CB1190" s="18"/>
      <c r="CC1190" s="18"/>
      <c r="CD1190" s="18"/>
      <c r="CE1190" s="18"/>
      <c r="CF1190" s="18"/>
      <c r="CG1190" s="18"/>
      <c r="CH1190" s="18"/>
      <c r="CI1190" s="18"/>
      <c r="CJ1190" s="18"/>
      <c r="CK1190" s="18"/>
      <c r="CL1190" s="18"/>
      <c r="CM1190" s="18"/>
      <c r="CN1190" s="18"/>
      <c r="CO1190" s="18"/>
      <c r="CP1190" s="18"/>
      <c r="CQ1190" s="18"/>
      <c r="CR1190" s="18"/>
      <c r="CS1190" s="18"/>
      <c r="CT1190" s="18"/>
      <c r="CU1190" s="18"/>
      <c r="CV1190" s="18"/>
      <c r="CW1190" s="18"/>
      <c r="CX1190" s="18"/>
      <c r="CY1190" s="18"/>
      <c r="CZ1190" s="18"/>
      <c r="DA1190" s="18"/>
      <c r="DB1190" s="18"/>
      <c r="DC1190" s="18"/>
      <c r="DD1190" s="18"/>
      <c r="DE1190" s="18"/>
      <c r="DF1190" s="18"/>
      <c r="DG1190" s="18"/>
      <c r="DH1190" s="18"/>
      <c r="DI1190" s="18"/>
      <c r="DJ1190" s="18"/>
      <c r="DK1190" s="18"/>
      <c r="DL1190" s="18"/>
      <c r="DM1190" s="18"/>
      <c r="DN1190" s="18"/>
      <c r="DO1190" s="18"/>
      <c r="DP1190" s="18">
        <v>0</v>
      </c>
      <c r="DQ1190" s="18">
        <v>0</v>
      </c>
      <c r="DR1190" s="18">
        <v>0</v>
      </c>
      <c r="DS1190" s="18"/>
      <c r="DT1190" s="18"/>
      <c r="DU1190" s="18"/>
      <c r="DV1190" s="18">
        <v>0</v>
      </c>
      <c r="DW1190" s="24"/>
      <c r="DX1190" s="24"/>
      <c r="DY1190" s="18"/>
      <c r="DZ1190" s="18"/>
      <c r="EA1190" s="18"/>
      <c r="EB1190" s="18"/>
      <c r="EC1190" s="18"/>
      <c r="ED1190" s="18"/>
      <c r="EE1190" s="18"/>
      <c r="EF1190" s="18"/>
      <c r="EG1190" s="18"/>
      <c r="EH1190" s="18" t="s">
        <v>1530</v>
      </c>
      <c r="EI1190" s="18" cm="1">
        <f t="array" ref="EI1190">IF(SUMPRODUCT(--(DO1190:DS1190&lt;&gt;""))=0, 0,1)</f>
        <v>1</v>
      </c>
      <c r="EJ1190" s="18" cm="1">
        <f t="array" ref="EJ1190">IF(SUMPRODUCT(--(DT1190:EG1190&lt;&gt;""))=0, 0,1)</f>
        <v>1</v>
      </c>
      <c r="EK1190" s="18" cm="1">
        <f t="array" ref="EK1190">IF(SUMPRODUCT(--(EC1190:EG1190&lt;&gt;""))=0, 0,1)</f>
        <v>0</v>
      </c>
      <c r="EL1190" s="18" cm="1">
        <f t="array" ref="EL1190">IF(SUMPRODUCT(--(EE1190:EG1190&lt;&gt;""))=0, 0,1)</f>
        <v>0</v>
      </c>
      <c r="EM1190" s="18">
        <f t="shared" si="245"/>
        <v>0</v>
      </c>
      <c r="EN1190" s="18">
        <f t="shared" si="246"/>
        <v>0</v>
      </c>
      <c r="EO1190" s="18">
        <f t="shared" si="247"/>
        <v>0</v>
      </c>
      <c r="EP1190" s="18" t="str">
        <f t="shared" si="248"/>
        <v>NA</v>
      </c>
      <c r="EQ1190" s="18" t="str">
        <f t="shared" si="249"/>
        <v>NA</v>
      </c>
      <c r="ER1190" s="58" t="s">
        <v>2080</v>
      </c>
      <c r="ES1190" s="59">
        <v>43790</v>
      </c>
      <c r="ET1190" s="18" t="s">
        <v>1531</v>
      </c>
      <c r="EU1190" s="18" t="s">
        <v>1523</v>
      </c>
    </row>
    <row r="1191" spans="1:151" ht="15.75" customHeight="1" x14ac:dyDescent="0.2">
      <c r="A1191" s="5" t="s">
        <v>1521</v>
      </c>
      <c r="B1191" s="24" t="s">
        <v>1522</v>
      </c>
      <c r="C1191" s="26">
        <v>1</v>
      </c>
      <c r="D1191" s="18" t="s">
        <v>1535</v>
      </c>
      <c r="E1191" s="18" t="s">
        <v>1532</v>
      </c>
      <c r="F1191" s="18" t="s">
        <v>553</v>
      </c>
      <c r="G1191" s="18" t="s">
        <v>609</v>
      </c>
      <c r="H1191" s="18" t="s">
        <v>951</v>
      </c>
      <c r="I1191" s="18" t="s">
        <v>363</v>
      </c>
      <c r="J1191" s="18" t="s">
        <v>363</v>
      </c>
      <c r="K1191" s="18" t="s">
        <v>363</v>
      </c>
      <c r="L1191" s="18" t="s">
        <v>363</v>
      </c>
      <c r="M1191" s="18" t="s">
        <v>253</v>
      </c>
      <c r="N1191" s="56">
        <v>74</v>
      </c>
      <c r="O1191" s="18" t="s">
        <v>1524</v>
      </c>
      <c r="P1191" s="18" t="s">
        <v>466</v>
      </c>
      <c r="Q1191" s="18" t="s">
        <v>254</v>
      </c>
      <c r="R1191" s="24" t="s">
        <v>257</v>
      </c>
      <c r="S1191" s="24" t="s">
        <v>257</v>
      </c>
      <c r="T1191" s="26" t="s">
        <v>257</v>
      </c>
      <c r="U1191" s="26" t="s">
        <v>257</v>
      </c>
      <c r="V1191" s="26" t="s">
        <v>257</v>
      </c>
      <c r="W1191" s="26" t="s">
        <v>257</v>
      </c>
      <c r="X1191" s="18" t="s">
        <v>1536</v>
      </c>
      <c r="Y1191" s="18">
        <v>177.8</v>
      </c>
      <c r="Z1191" s="18" t="s">
        <v>599</v>
      </c>
      <c r="AA1191" s="18">
        <v>177.8</v>
      </c>
      <c r="AB1191" s="57" t="s">
        <v>257</v>
      </c>
      <c r="AC1191" s="18" t="s">
        <v>479</v>
      </c>
      <c r="AD1191" s="72" t="s">
        <v>1165</v>
      </c>
      <c r="AE1191" s="18" t="s">
        <v>561</v>
      </c>
      <c r="AF1191" s="18">
        <v>51.24</v>
      </c>
      <c r="AG1191" s="18">
        <v>51.24</v>
      </c>
      <c r="AH1191" s="18" t="s">
        <v>501</v>
      </c>
      <c r="AI1191" s="18">
        <v>12</v>
      </c>
      <c r="AJ1191" s="18" t="s">
        <v>476</v>
      </c>
      <c r="AK1191" s="18">
        <f t="shared" si="256"/>
        <v>0.5</v>
      </c>
      <c r="AL1191" s="18" t="s">
        <v>1528</v>
      </c>
      <c r="AM1191" s="18" t="s">
        <v>268</v>
      </c>
      <c r="AN1191" s="55">
        <v>0.62</v>
      </c>
      <c r="AO1191" s="18" t="s">
        <v>563</v>
      </c>
      <c r="AP1191" s="18" t="s">
        <v>479</v>
      </c>
      <c r="AQ1191" s="72" t="s">
        <v>1165</v>
      </c>
      <c r="AR1191" s="18" t="s">
        <v>561</v>
      </c>
      <c r="AS1191" s="55">
        <f t="shared" si="253"/>
        <v>0.6</v>
      </c>
      <c r="AT1191" s="55">
        <v>0.64</v>
      </c>
      <c r="AU1191" s="55">
        <f t="shared" si="254"/>
        <v>2.0000000000000018E-2</v>
      </c>
      <c r="AV1191" s="62">
        <f t="shared" si="255"/>
        <v>2.0000000000000018E-2</v>
      </c>
      <c r="AW1191" s="26" t="s">
        <v>501</v>
      </c>
      <c r="AX1191" s="18">
        <v>12</v>
      </c>
      <c r="AY1191" s="18" t="s">
        <v>476</v>
      </c>
      <c r="AZ1191" s="5" t="s">
        <v>257</v>
      </c>
      <c r="BA1191" s="5" t="s">
        <v>257</v>
      </c>
      <c r="BB1191" s="18" t="s">
        <v>1529</v>
      </c>
      <c r="BC1191" s="18"/>
      <c r="BD1191" s="18"/>
      <c r="BE1191" s="18"/>
      <c r="BF1191" s="18"/>
      <c r="BG1191" s="18"/>
      <c r="BH1191" s="18"/>
      <c r="BI1191" s="18"/>
      <c r="BJ1191" s="18"/>
      <c r="BK1191" s="18"/>
      <c r="BL1191" s="18"/>
      <c r="BM1191" s="18"/>
      <c r="BN1191" s="18"/>
      <c r="BO1191" s="18"/>
      <c r="BP1191" s="18"/>
      <c r="BQ1191" s="18"/>
      <c r="BR1191" s="18"/>
      <c r="BS1191" s="18"/>
      <c r="BT1191" s="18"/>
      <c r="BU1191" s="18"/>
      <c r="BV1191" s="18"/>
      <c r="BW1191" s="18"/>
      <c r="BX1191" s="18"/>
      <c r="BY1191" s="18"/>
      <c r="BZ1191" s="18"/>
      <c r="CA1191" s="18"/>
      <c r="CB1191" s="18"/>
      <c r="CC1191" s="18"/>
      <c r="CD1191" s="18"/>
      <c r="CE1191" s="18"/>
      <c r="CF1191" s="18"/>
      <c r="CG1191" s="18"/>
      <c r="CH1191" s="18"/>
      <c r="CI1191" s="18"/>
      <c r="CJ1191" s="18"/>
      <c r="CK1191" s="18"/>
      <c r="CL1191" s="18"/>
      <c r="CM1191" s="18"/>
      <c r="CN1191" s="18"/>
      <c r="CO1191" s="18"/>
      <c r="CP1191" s="18"/>
      <c r="CQ1191" s="18"/>
      <c r="CR1191" s="18"/>
      <c r="CS1191" s="18"/>
      <c r="CT1191" s="18"/>
      <c r="CU1191" s="18"/>
      <c r="CV1191" s="18"/>
      <c r="CW1191" s="18"/>
      <c r="CX1191" s="18"/>
      <c r="CY1191" s="18"/>
      <c r="CZ1191" s="18"/>
      <c r="DA1191" s="18"/>
      <c r="DB1191" s="18"/>
      <c r="DC1191" s="18"/>
      <c r="DD1191" s="18"/>
      <c r="DE1191" s="18"/>
      <c r="DF1191" s="18"/>
      <c r="DG1191" s="18"/>
      <c r="DH1191" s="18"/>
      <c r="DI1191" s="18"/>
      <c r="DJ1191" s="18"/>
      <c r="DK1191" s="18"/>
      <c r="DL1191" s="18"/>
      <c r="DM1191" s="18"/>
      <c r="DN1191" s="18"/>
      <c r="DO1191" s="18"/>
      <c r="DP1191" s="18">
        <v>1</v>
      </c>
      <c r="DQ1191" s="18">
        <v>1</v>
      </c>
      <c r="DR1191" s="18">
        <v>1</v>
      </c>
      <c r="DS1191" s="18"/>
      <c r="DT1191" s="18"/>
      <c r="DU1191" s="18"/>
      <c r="DV1191" s="18">
        <v>0</v>
      </c>
      <c r="DW1191" s="24"/>
      <c r="DX1191" s="24"/>
      <c r="DY1191" s="18"/>
      <c r="DZ1191" s="18"/>
      <c r="EA1191" s="18"/>
      <c r="EB1191" s="18"/>
      <c r="EC1191" s="18"/>
      <c r="ED1191" s="18"/>
      <c r="EE1191" s="18"/>
      <c r="EF1191" s="18"/>
      <c r="EG1191" s="18"/>
      <c r="EH1191" s="18" t="s">
        <v>1530</v>
      </c>
      <c r="EI1191" s="18" cm="1">
        <f t="array" ref="EI1191">IF(SUMPRODUCT(--(DO1191:DS1191&lt;&gt;""))=0, 0,1)</f>
        <v>1</v>
      </c>
      <c r="EJ1191" s="18" cm="1">
        <f t="array" ref="EJ1191">IF(SUMPRODUCT(--(DT1191:EG1191&lt;&gt;""))=0, 0,1)</f>
        <v>1</v>
      </c>
      <c r="EK1191" s="18" cm="1">
        <f t="array" ref="EK1191">IF(SUMPRODUCT(--(EC1191:EG1191&lt;&gt;""))=0, 0,1)</f>
        <v>0</v>
      </c>
      <c r="EL1191" s="18" cm="1">
        <f t="array" ref="EL1191">IF(SUMPRODUCT(--(EE1191:EG1191&lt;&gt;""))=0, 0,1)</f>
        <v>0</v>
      </c>
      <c r="EM1191" s="18">
        <f t="shared" si="245"/>
        <v>1</v>
      </c>
      <c r="EN1191" s="18">
        <f t="shared" si="246"/>
        <v>1</v>
      </c>
      <c r="EO1191" s="18">
        <f t="shared" si="247"/>
        <v>0</v>
      </c>
      <c r="EP1191" s="18" t="str">
        <f t="shared" si="248"/>
        <v>NA</v>
      </c>
      <c r="EQ1191" s="18" t="str">
        <f t="shared" si="249"/>
        <v>NA</v>
      </c>
      <c r="ER1191" s="58" t="s">
        <v>2080</v>
      </c>
      <c r="ES1191" s="59">
        <v>43790</v>
      </c>
      <c r="ET1191" s="18" t="s">
        <v>1531</v>
      </c>
      <c r="EU1191" s="18" t="s">
        <v>1523</v>
      </c>
    </row>
    <row r="1192" spans="1:151" ht="15.75" customHeight="1" x14ac:dyDescent="0.2">
      <c r="A1192" s="5" t="s">
        <v>1521</v>
      </c>
      <c r="B1192" s="24" t="s">
        <v>1522</v>
      </c>
      <c r="C1192" s="26">
        <v>1</v>
      </c>
      <c r="D1192" s="18" t="s">
        <v>1535</v>
      </c>
      <c r="E1192" s="18" t="s">
        <v>1533</v>
      </c>
      <c r="F1192" s="18" t="s">
        <v>553</v>
      </c>
      <c r="G1192" s="18" t="s">
        <v>609</v>
      </c>
      <c r="H1192" s="18" t="s">
        <v>951</v>
      </c>
      <c r="I1192" s="18" t="s">
        <v>363</v>
      </c>
      <c r="J1192" s="18" t="s">
        <v>363</v>
      </c>
      <c r="K1192" s="18" t="s">
        <v>363</v>
      </c>
      <c r="L1192" s="18" t="s">
        <v>363</v>
      </c>
      <c r="M1192" s="18" t="s">
        <v>253</v>
      </c>
      <c r="N1192" s="56">
        <v>74</v>
      </c>
      <c r="O1192" s="18" t="s">
        <v>1524</v>
      </c>
      <c r="P1192" s="18" t="s">
        <v>466</v>
      </c>
      <c r="Q1192" s="18" t="s">
        <v>254</v>
      </c>
      <c r="R1192" s="24" t="s">
        <v>257</v>
      </c>
      <c r="S1192" s="24" t="s">
        <v>257</v>
      </c>
      <c r="T1192" s="26" t="s">
        <v>257</v>
      </c>
      <c r="U1192" s="26" t="s">
        <v>257</v>
      </c>
      <c r="V1192" s="26" t="s">
        <v>257</v>
      </c>
      <c r="W1192" s="26" t="s">
        <v>257</v>
      </c>
      <c r="X1192" s="18" t="s">
        <v>1536</v>
      </c>
      <c r="Y1192" s="18">
        <v>177.8</v>
      </c>
      <c r="Z1192" s="18" t="s">
        <v>599</v>
      </c>
      <c r="AA1192" s="18">
        <v>177.8</v>
      </c>
      <c r="AB1192" s="57" t="s">
        <v>257</v>
      </c>
      <c r="AC1192" s="18" t="s">
        <v>479</v>
      </c>
      <c r="AD1192" s="72" t="s">
        <v>1165</v>
      </c>
      <c r="AE1192" s="18" t="s">
        <v>561</v>
      </c>
      <c r="AF1192" s="18">
        <v>51.24</v>
      </c>
      <c r="AG1192" s="18">
        <v>51.24</v>
      </c>
      <c r="AH1192" s="18" t="s">
        <v>501</v>
      </c>
      <c r="AI1192" s="18">
        <v>12</v>
      </c>
      <c r="AJ1192" s="18" t="s">
        <v>476</v>
      </c>
      <c r="AK1192" s="18">
        <f t="shared" si="256"/>
        <v>0.5</v>
      </c>
      <c r="AL1192" s="18" t="s">
        <v>1528</v>
      </c>
      <c r="AM1192" s="18" t="s">
        <v>268</v>
      </c>
      <c r="AN1192" s="55">
        <v>0.65</v>
      </c>
      <c r="AO1192" s="18" t="s">
        <v>563</v>
      </c>
      <c r="AP1192" s="18" t="s">
        <v>479</v>
      </c>
      <c r="AQ1192" s="72" t="s">
        <v>1165</v>
      </c>
      <c r="AR1192" s="18" t="s">
        <v>561</v>
      </c>
      <c r="AS1192" s="55">
        <f t="shared" si="253"/>
        <v>0.64</v>
      </c>
      <c r="AT1192" s="55">
        <v>0.66</v>
      </c>
      <c r="AU1192" s="55">
        <f t="shared" si="254"/>
        <v>1.0000000000000009E-2</v>
      </c>
      <c r="AV1192" s="62">
        <f t="shared" si="255"/>
        <v>1.0000000000000009E-2</v>
      </c>
      <c r="AW1192" s="26" t="s">
        <v>501</v>
      </c>
      <c r="AX1192" s="18">
        <v>36</v>
      </c>
      <c r="AY1192" s="18" t="s">
        <v>476</v>
      </c>
      <c r="AZ1192" s="5" t="s">
        <v>257</v>
      </c>
      <c r="BA1192" s="5" t="s">
        <v>257</v>
      </c>
      <c r="BB1192" s="18" t="s">
        <v>1529</v>
      </c>
      <c r="BC1192" s="18"/>
      <c r="BD1192" s="18"/>
      <c r="BE1192" s="18"/>
      <c r="BF1192" s="18"/>
      <c r="BG1192" s="18"/>
      <c r="BH1192" s="18"/>
      <c r="BI1192" s="18"/>
      <c r="BJ1192" s="18"/>
      <c r="BK1192" s="18"/>
      <c r="BL1192" s="18"/>
      <c r="BM1192" s="18"/>
      <c r="BN1192" s="18"/>
      <c r="BO1192" s="18"/>
      <c r="BP1192" s="18"/>
      <c r="BQ1192" s="18"/>
      <c r="BR1192" s="18"/>
      <c r="BS1192" s="18"/>
      <c r="BT1192" s="18"/>
      <c r="BU1192" s="18"/>
      <c r="BV1192" s="18"/>
      <c r="BW1192" s="18"/>
      <c r="BX1192" s="18"/>
      <c r="BY1192" s="18"/>
      <c r="BZ1192" s="18"/>
      <c r="CA1192" s="18"/>
      <c r="CB1192" s="18"/>
      <c r="CC1192" s="18"/>
      <c r="CD1192" s="18"/>
      <c r="CE1192" s="18"/>
      <c r="CF1192" s="18"/>
      <c r="CG1192" s="18"/>
      <c r="CH1192" s="18"/>
      <c r="CI1192" s="18"/>
      <c r="CJ1192" s="18"/>
      <c r="CK1192" s="18"/>
      <c r="CL1192" s="18"/>
      <c r="CM1192" s="18"/>
      <c r="CN1192" s="18"/>
      <c r="CO1192" s="18"/>
      <c r="CP1192" s="18"/>
      <c r="CQ1192" s="18"/>
      <c r="CR1192" s="18"/>
      <c r="CS1192" s="18"/>
      <c r="CT1192" s="18"/>
      <c r="CU1192" s="18"/>
      <c r="CV1192" s="18"/>
      <c r="CW1192" s="18"/>
      <c r="CX1192" s="18"/>
      <c r="CY1192" s="18"/>
      <c r="CZ1192" s="18"/>
      <c r="DA1192" s="18"/>
      <c r="DB1192" s="18"/>
      <c r="DC1192" s="18"/>
      <c r="DD1192" s="18"/>
      <c r="DE1192" s="18"/>
      <c r="DF1192" s="18"/>
      <c r="DG1192" s="18"/>
      <c r="DH1192" s="18"/>
      <c r="DI1192" s="18"/>
      <c r="DJ1192" s="18"/>
      <c r="DK1192" s="18"/>
      <c r="DL1192" s="18"/>
      <c r="DM1192" s="18"/>
      <c r="DN1192" s="18"/>
      <c r="DO1192" s="18"/>
      <c r="DP1192" s="18">
        <v>1</v>
      </c>
      <c r="DQ1192" s="18">
        <v>1</v>
      </c>
      <c r="DR1192" s="18">
        <v>1</v>
      </c>
      <c r="DS1192" s="18"/>
      <c r="DT1192" s="18"/>
      <c r="DU1192" s="18"/>
      <c r="DV1192" s="18">
        <v>0</v>
      </c>
      <c r="DW1192" s="24"/>
      <c r="DX1192" s="24"/>
      <c r="DY1192" s="18"/>
      <c r="DZ1192" s="18"/>
      <c r="EA1192" s="18"/>
      <c r="EB1192" s="18"/>
      <c r="EC1192" s="18"/>
      <c r="ED1192" s="18"/>
      <c r="EE1192" s="18"/>
      <c r="EF1192" s="18"/>
      <c r="EG1192" s="18"/>
      <c r="EH1192" s="18" t="s">
        <v>1530</v>
      </c>
      <c r="EI1192" s="18" cm="1">
        <f t="array" ref="EI1192">IF(SUMPRODUCT(--(DO1192:DS1192&lt;&gt;""))=0, 0,1)</f>
        <v>1</v>
      </c>
      <c r="EJ1192" s="18" cm="1">
        <f t="array" ref="EJ1192">IF(SUMPRODUCT(--(DT1192:EG1192&lt;&gt;""))=0, 0,1)</f>
        <v>1</v>
      </c>
      <c r="EK1192" s="18" cm="1">
        <f t="array" ref="EK1192">IF(SUMPRODUCT(--(EC1192:EG1192&lt;&gt;""))=0, 0,1)</f>
        <v>0</v>
      </c>
      <c r="EL1192" s="18" cm="1">
        <f t="array" ref="EL1192">IF(SUMPRODUCT(--(EE1192:EG1192&lt;&gt;""))=0, 0,1)</f>
        <v>0</v>
      </c>
      <c r="EM1192" s="18">
        <f t="shared" si="245"/>
        <v>1</v>
      </c>
      <c r="EN1192" s="18">
        <f t="shared" si="246"/>
        <v>1</v>
      </c>
      <c r="EO1192" s="18">
        <f t="shared" si="247"/>
        <v>0</v>
      </c>
      <c r="EP1192" s="18" t="str">
        <f t="shared" si="248"/>
        <v>NA</v>
      </c>
      <c r="EQ1192" s="18" t="str">
        <f t="shared" si="249"/>
        <v>NA</v>
      </c>
      <c r="ER1192" s="58" t="s">
        <v>2080</v>
      </c>
      <c r="ES1192" s="59">
        <v>43790</v>
      </c>
      <c r="ET1192" s="18" t="s">
        <v>1531</v>
      </c>
      <c r="EU1192" s="18" t="s">
        <v>1523</v>
      </c>
    </row>
    <row r="1193" spans="1:151" ht="15.75" customHeight="1" x14ac:dyDescent="0.2">
      <c r="A1193" s="5" t="s">
        <v>1521</v>
      </c>
      <c r="B1193" s="24" t="s">
        <v>1522</v>
      </c>
      <c r="C1193" s="26">
        <v>1</v>
      </c>
      <c r="D1193" s="18" t="s">
        <v>1535</v>
      </c>
      <c r="E1193" s="18" t="s">
        <v>1534</v>
      </c>
      <c r="F1193" s="18" t="s">
        <v>553</v>
      </c>
      <c r="G1193" s="18" t="s">
        <v>609</v>
      </c>
      <c r="H1193" s="18" t="s">
        <v>951</v>
      </c>
      <c r="I1193" s="18" t="s">
        <v>363</v>
      </c>
      <c r="J1193" s="18" t="s">
        <v>363</v>
      </c>
      <c r="K1193" s="18" t="s">
        <v>363</v>
      </c>
      <c r="L1193" s="18" t="s">
        <v>363</v>
      </c>
      <c r="M1193" s="18" t="s">
        <v>253</v>
      </c>
      <c r="N1193" s="56">
        <v>74</v>
      </c>
      <c r="O1193" s="18" t="s">
        <v>1524</v>
      </c>
      <c r="P1193" s="18" t="s">
        <v>466</v>
      </c>
      <c r="Q1193" s="18" t="s">
        <v>254</v>
      </c>
      <c r="R1193" s="24" t="s">
        <v>257</v>
      </c>
      <c r="S1193" s="24" t="s">
        <v>257</v>
      </c>
      <c r="T1193" s="26" t="s">
        <v>257</v>
      </c>
      <c r="U1193" s="26" t="s">
        <v>257</v>
      </c>
      <c r="V1193" s="26" t="s">
        <v>257</v>
      </c>
      <c r="W1193" s="26" t="s">
        <v>257</v>
      </c>
      <c r="X1193" s="18" t="s">
        <v>1536</v>
      </c>
      <c r="Y1193" s="18">
        <v>177.8</v>
      </c>
      <c r="Z1193" s="18" t="s">
        <v>599</v>
      </c>
      <c r="AA1193" s="18">
        <v>177.8</v>
      </c>
      <c r="AB1193" s="57" t="s">
        <v>257</v>
      </c>
      <c r="AC1193" s="18" t="s">
        <v>479</v>
      </c>
      <c r="AD1193" s="72" t="s">
        <v>1165</v>
      </c>
      <c r="AE1193" s="18" t="s">
        <v>561</v>
      </c>
      <c r="AF1193" s="18">
        <v>51.24</v>
      </c>
      <c r="AG1193" s="18">
        <v>51.24</v>
      </c>
      <c r="AH1193" s="18" t="s">
        <v>501</v>
      </c>
      <c r="AI1193" s="18">
        <v>12</v>
      </c>
      <c r="AJ1193" s="18" t="s">
        <v>476</v>
      </c>
      <c r="AK1193" s="18">
        <f t="shared" si="256"/>
        <v>0.5</v>
      </c>
      <c r="AL1193" s="18" t="s">
        <v>1528</v>
      </c>
      <c r="AM1193" s="18" t="s">
        <v>268</v>
      </c>
      <c r="AN1193" s="55">
        <v>0.65</v>
      </c>
      <c r="AO1193" s="18" t="s">
        <v>563</v>
      </c>
      <c r="AP1193" s="18" t="s">
        <v>479</v>
      </c>
      <c r="AQ1193" s="72" t="s">
        <v>1165</v>
      </c>
      <c r="AR1193" s="18" t="s">
        <v>561</v>
      </c>
      <c r="AS1193" s="55">
        <f t="shared" si="253"/>
        <v>0.63</v>
      </c>
      <c r="AT1193" s="55">
        <v>0.67</v>
      </c>
      <c r="AU1193" s="55">
        <f t="shared" si="254"/>
        <v>2.0000000000000018E-2</v>
      </c>
      <c r="AV1193" s="62">
        <f t="shared" si="255"/>
        <v>2.0000000000000018E-2</v>
      </c>
      <c r="AW1193" s="26" t="s">
        <v>501</v>
      </c>
      <c r="AX1193" s="18">
        <v>60</v>
      </c>
      <c r="AY1193" s="18" t="s">
        <v>476</v>
      </c>
      <c r="AZ1193" s="5" t="s">
        <v>257</v>
      </c>
      <c r="BA1193" s="5" t="s">
        <v>257</v>
      </c>
      <c r="BB1193" s="18" t="s">
        <v>1529</v>
      </c>
      <c r="BC1193" s="18"/>
      <c r="BD1193" s="18"/>
      <c r="BE1193" s="18"/>
      <c r="BF1193" s="18"/>
      <c r="BG1193" s="18"/>
      <c r="BH1193" s="18"/>
      <c r="BI1193" s="18"/>
      <c r="BJ1193" s="18"/>
      <c r="BK1193" s="18"/>
      <c r="BL1193" s="18"/>
      <c r="BM1193" s="18"/>
      <c r="BN1193" s="18"/>
      <c r="BO1193" s="18"/>
      <c r="BP1193" s="18"/>
      <c r="BQ1193" s="18"/>
      <c r="BR1193" s="18"/>
      <c r="BS1193" s="18"/>
      <c r="BT1193" s="18"/>
      <c r="BU1193" s="18"/>
      <c r="BV1193" s="18"/>
      <c r="BW1193" s="18"/>
      <c r="BX1193" s="18"/>
      <c r="BY1193" s="18"/>
      <c r="BZ1193" s="18"/>
      <c r="CA1193" s="18"/>
      <c r="CB1193" s="18"/>
      <c r="CC1193" s="18"/>
      <c r="CD1193" s="18"/>
      <c r="CE1193" s="18"/>
      <c r="CF1193" s="18"/>
      <c r="CG1193" s="18"/>
      <c r="CH1193" s="18"/>
      <c r="CI1193" s="18"/>
      <c r="CJ1193" s="18"/>
      <c r="CK1193" s="18"/>
      <c r="CL1193" s="18"/>
      <c r="CM1193" s="18"/>
      <c r="CN1193" s="18"/>
      <c r="CO1193" s="18"/>
      <c r="CP1193" s="18"/>
      <c r="CQ1193" s="18"/>
      <c r="CR1193" s="18"/>
      <c r="CS1193" s="18"/>
      <c r="CT1193" s="18"/>
      <c r="CU1193" s="18"/>
      <c r="CV1193" s="18"/>
      <c r="CW1193" s="18"/>
      <c r="CX1193" s="18"/>
      <c r="CY1193" s="18"/>
      <c r="CZ1193" s="18"/>
      <c r="DA1193" s="18"/>
      <c r="DB1193" s="18"/>
      <c r="DC1193" s="18"/>
      <c r="DD1193" s="18"/>
      <c r="DE1193" s="18"/>
      <c r="DF1193" s="18"/>
      <c r="DG1193" s="18"/>
      <c r="DH1193" s="18"/>
      <c r="DI1193" s="18"/>
      <c r="DJ1193" s="18"/>
      <c r="DK1193" s="18"/>
      <c r="DL1193" s="18"/>
      <c r="DM1193" s="18"/>
      <c r="DN1193" s="18"/>
      <c r="DO1193" s="18"/>
      <c r="DP1193" s="18">
        <v>1</v>
      </c>
      <c r="DQ1193" s="18">
        <v>1</v>
      </c>
      <c r="DR1193" s="18">
        <v>1</v>
      </c>
      <c r="DS1193" s="18"/>
      <c r="DT1193" s="18"/>
      <c r="DU1193" s="18"/>
      <c r="DV1193" s="18">
        <v>0</v>
      </c>
      <c r="DW1193" s="24"/>
      <c r="DX1193" s="24"/>
      <c r="DY1193" s="18"/>
      <c r="DZ1193" s="18"/>
      <c r="EA1193" s="18"/>
      <c r="EB1193" s="18"/>
      <c r="EC1193" s="18"/>
      <c r="ED1193" s="18"/>
      <c r="EE1193" s="18"/>
      <c r="EF1193" s="18"/>
      <c r="EG1193" s="18"/>
      <c r="EH1193" s="18" t="s">
        <v>1530</v>
      </c>
      <c r="EI1193" s="18" cm="1">
        <f t="array" ref="EI1193">IF(SUMPRODUCT(--(DO1193:DS1193&lt;&gt;""))=0, 0,1)</f>
        <v>1</v>
      </c>
      <c r="EJ1193" s="18" cm="1">
        <f t="array" ref="EJ1193">IF(SUMPRODUCT(--(DT1193:EG1193&lt;&gt;""))=0, 0,1)</f>
        <v>1</v>
      </c>
      <c r="EK1193" s="18" cm="1">
        <f t="array" ref="EK1193">IF(SUMPRODUCT(--(EC1193:EG1193&lt;&gt;""))=0, 0,1)</f>
        <v>0</v>
      </c>
      <c r="EL1193" s="18" cm="1">
        <f t="array" ref="EL1193">IF(SUMPRODUCT(--(EE1193:EG1193&lt;&gt;""))=0, 0,1)</f>
        <v>0</v>
      </c>
      <c r="EM1193" s="18">
        <f t="shared" si="245"/>
        <v>1</v>
      </c>
      <c r="EN1193" s="18">
        <f t="shared" si="246"/>
        <v>1</v>
      </c>
      <c r="EO1193" s="18">
        <f t="shared" si="247"/>
        <v>0</v>
      </c>
      <c r="EP1193" s="18" t="str">
        <f t="shared" si="248"/>
        <v>NA</v>
      </c>
      <c r="EQ1193" s="18" t="str">
        <f t="shared" si="249"/>
        <v>NA</v>
      </c>
      <c r="ER1193" s="58" t="s">
        <v>2080</v>
      </c>
      <c r="ES1193" s="59">
        <v>43790</v>
      </c>
      <c r="ET1193" s="18" t="s">
        <v>1531</v>
      </c>
      <c r="EU1193" s="18" t="s">
        <v>1523</v>
      </c>
    </row>
    <row r="1194" spans="1:151" ht="15.75" customHeight="1" x14ac:dyDescent="0.2">
      <c r="A1194" s="5" t="s">
        <v>1521</v>
      </c>
      <c r="B1194" s="24" t="s">
        <v>1522</v>
      </c>
      <c r="C1194" s="26">
        <v>1</v>
      </c>
      <c r="D1194" s="18" t="s">
        <v>1537</v>
      </c>
      <c r="E1194" s="18" t="s">
        <v>1526</v>
      </c>
      <c r="F1194" s="18" t="s">
        <v>553</v>
      </c>
      <c r="G1194" s="18" t="s">
        <v>609</v>
      </c>
      <c r="H1194" s="18" t="s">
        <v>951</v>
      </c>
      <c r="I1194" s="18" t="s">
        <v>363</v>
      </c>
      <c r="J1194" s="18" t="s">
        <v>363</v>
      </c>
      <c r="K1194" s="18" t="s">
        <v>363</v>
      </c>
      <c r="L1194" s="18" t="s">
        <v>363</v>
      </c>
      <c r="M1194" s="18" t="s">
        <v>253</v>
      </c>
      <c r="N1194" s="56">
        <v>74</v>
      </c>
      <c r="O1194" s="18" t="s">
        <v>1524</v>
      </c>
      <c r="P1194" s="18" t="s">
        <v>466</v>
      </c>
      <c r="Q1194" s="18" t="s">
        <v>254</v>
      </c>
      <c r="R1194" s="24" t="s">
        <v>257</v>
      </c>
      <c r="S1194" s="24" t="s">
        <v>257</v>
      </c>
      <c r="T1194" s="26" t="s">
        <v>257</v>
      </c>
      <c r="U1194" s="26" t="s">
        <v>257</v>
      </c>
      <c r="V1194" s="26" t="s">
        <v>257</v>
      </c>
      <c r="W1194" s="26" t="s">
        <v>257</v>
      </c>
      <c r="X1194" s="18" t="s">
        <v>1538</v>
      </c>
      <c r="Y1194" s="18">
        <v>0</v>
      </c>
      <c r="Z1194" s="18" t="s">
        <v>599</v>
      </c>
      <c r="AA1194" s="18">
        <v>0</v>
      </c>
      <c r="AB1194" s="57" t="s">
        <v>257</v>
      </c>
      <c r="AC1194" s="18" t="s">
        <v>257</v>
      </c>
      <c r="AD1194" s="18" t="s">
        <v>257</v>
      </c>
      <c r="AE1194" s="18" t="s">
        <v>257</v>
      </c>
      <c r="AF1194" s="18" t="s">
        <v>257</v>
      </c>
      <c r="AG1194" s="18" t="s">
        <v>257</v>
      </c>
      <c r="AH1194" s="18" t="s">
        <v>257</v>
      </c>
      <c r="AI1194" s="18">
        <v>0</v>
      </c>
      <c r="AJ1194" s="18" t="s">
        <v>476</v>
      </c>
      <c r="AK1194" s="18">
        <f t="shared" si="256"/>
        <v>0</v>
      </c>
      <c r="AL1194" s="18" t="s">
        <v>1528</v>
      </c>
      <c r="AM1194" s="18" t="s">
        <v>268</v>
      </c>
      <c r="AN1194" s="55">
        <v>0.62</v>
      </c>
      <c r="AO1194" s="18" t="s">
        <v>563</v>
      </c>
      <c r="AP1194" s="18" t="s">
        <v>479</v>
      </c>
      <c r="AQ1194" s="72" t="s">
        <v>1165</v>
      </c>
      <c r="AR1194" s="18" t="s">
        <v>561</v>
      </c>
      <c r="AS1194" s="55">
        <f t="shared" si="253"/>
        <v>0.61</v>
      </c>
      <c r="AT1194" s="55">
        <v>0.63</v>
      </c>
      <c r="AU1194" s="55">
        <f t="shared" si="254"/>
        <v>1.0000000000000009E-2</v>
      </c>
      <c r="AV1194" s="62">
        <f t="shared" si="255"/>
        <v>1.0000000000000009E-2</v>
      </c>
      <c r="AW1194" s="26" t="s">
        <v>501</v>
      </c>
      <c r="AX1194" s="18">
        <v>0</v>
      </c>
      <c r="AY1194" s="18" t="s">
        <v>476</v>
      </c>
      <c r="AZ1194" s="5" t="s">
        <v>257</v>
      </c>
      <c r="BA1194" s="5" t="s">
        <v>257</v>
      </c>
      <c r="BB1194" s="18" t="s">
        <v>1529</v>
      </c>
      <c r="BC1194" s="18"/>
      <c r="BD1194" s="18"/>
      <c r="BE1194" s="18"/>
      <c r="BF1194" s="18"/>
      <c r="BG1194" s="18"/>
      <c r="BH1194" s="18"/>
      <c r="BI1194" s="18"/>
      <c r="BJ1194" s="18"/>
      <c r="BK1194" s="18"/>
      <c r="BL1194" s="18"/>
      <c r="BM1194" s="18"/>
      <c r="BN1194" s="18"/>
      <c r="BO1194" s="18"/>
      <c r="BP1194" s="18"/>
      <c r="BQ1194" s="18"/>
      <c r="BR1194" s="18"/>
      <c r="BS1194" s="18"/>
      <c r="BT1194" s="18"/>
      <c r="BU1194" s="18"/>
      <c r="BV1194" s="18"/>
      <c r="BW1194" s="18"/>
      <c r="BX1194" s="18"/>
      <c r="BY1194" s="18"/>
      <c r="BZ1194" s="18"/>
      <c r="CA1194" s="18"/>
      <c r="CB1194" s="18"/>
      <c r="CC1194" s="18"/>
      <c r="CD1194" s="18"/>
      <c r="CE1194" s="18"/>
      <c r="CF1194" s="18"/>
      <c r="CG1194" s="18"/>
      <c r="CH1194" s="18"/>
      <c r="CI1194" s="18"/>
      <c r="CJ1194" s="18"/>
      <c r="CK1194" s="18"/>
      <c r="CL1194" s="18"/>
      <c r="CM1194" s="18"/>
      <c r="CN1194" s="18"/>
      <c r="CO1194" s="18"/>
      <c r="CP1194" s="18"/>
      <c r="CQ1194" s="18"/>
      <c r="CR1194" s="18"/>
      <c r="CS1194" s="18"/>
      <c r="CT1194" s="18"/>
      <c r="CU1194" s="18"/>
      <c r="CV1194" s="18"/>
      <c r="CW1194" s="18"/>
      <c r="CX1194" s="18"/>
      <c r="CY1194" s="18"/>
      <c r="CZ1194" s="18"/>
      <c r="DA1194" s="18"/>
      <c r="DB1194" s="18"/>
      <c r="DC1194" s="18"/>
      <c r="DD1194" s="18"/>
      <c r="DE1194" s="18"/>
      <c r="DF1194" s="18"/>
      <c r="DG1194" s="18"/>
      <c r="DH1194" s="18"/>
      <c r="DI1194" s="18"/>
      <c r="DJ1194" s="18"/>
      <c r="DK1194" s="18"/>
      <c r="DL1194" s="18"/>
      <c r="DM1194" s="18"/>
      <c r="DN1194" s="18"/>
      <c r="DO1194" s="18"/>
      <c r="DP1194" s="18">
        <v>0</v>
      </c>
      <c r="DQ1194" s="18">
        <v>0</v>
      </c>
      <c r="DR1194" s="18">
        <v>0</v>
      </c>
      <c r="DS1194" s="18"/>
      <c r="DT1194" s="18"/>
      <c r="DU1194" s="18"/>
      <c r="DV1194" s="18">
        <v>0</v>
      </c>
      <c r="DW1194" s="24"/>
      <c r="DX1194" s="24"/>
      <c r="DY1194" s="18"/>
      <c r="DZ1194" s="18"/>
      <c r="EA1194" s="18"/>
      <c r="EB1194" s="18"/>
      <c r="EC1194" s="18"/>
      <c r="ED1194" s="18"/>
      <c r="EE1194" s="18"/>
      <c r="EF1194" s="18"/>
      <c r="EG1194" s="18"/>
      <c r="EH1194" s="18" t="s">
        <v>1530</v>
      </c>
      <c r="EI1194" s="18" cm="1">
        <f t="array" ref="EI1194">IF(SUMPRODUCT(--(DO1194:DS1194&lt;&gt;""))=0, 0,1)</f>
        <v>1</v>
      </c>
      <c r="EJ1194" s="18" cm="1">
        <f t="array" ref="EJ1194">IF(SUMPRODUCT(--(DT1194:EG1194&lt;&gt;""))=0, 0,1)</f>
        <v>1</v>
      </c>
      <c r="EK1194" s="18" cm="1">
        <f t="array" ref="EK1194">IF(SUMPRODUCT(--(EC1194:EG1194&lt;&gt;""))=0, 0,1)</f>
        <v>0</v>
      </c>
      <c r="EL1194" s="18" cm="1">
        <f t="array" ref="EL1194">IF(SUMPRODUCT(--(EE1194:EG1194&lt;&gt;""))=0, 0,1)</f>
        <v>0</v>
      </c>
      <c r="EM1194" s="18">
        <f t="shared" si="245"/>
        <v>0</v>
      </c>
      <c r="EN1194" s="18">
        <f t="shared" si="246"/>
        <v>0</v>
      </c>
      <c r="EO1194" s="18">
        <f t="shared" si="247"/>
        <v>0</v>
      </c>
      <c r="EP1194" s="18" t="str">
        <f t="shared" si="248"/>
        <v>NA</v>
      </c>
      <c r="EQ1194" s="18" t="str">
        <f t="shared" si="249"/>
        <v>NA</v>
      </c>
      <c r="ER1194" s="58" t="s">
        <v>2080</v>
      </c>
      <c r="ES1194" s="59">
        <v>43790</v>
      </c>
      <c r="ET1194" s="18" t="s">
        <v>1531</v>
      </c>
      <c r="EU1194" s="18" t="s">
        <v>1523</v>
      </c>
    </row>
    <row r="1195" spans="1:151" ht="15.75" customHeight="1" x14ac:dyDescent="0.2">
      <c r="A1195" s="5" t="s">
        <v>1521</v>
      </c>
      <c r="B1195" s="24" t="s">
        <v>1522</v>
      </c>
      <c r="C1195" s="26">
        <v>1</v>
      </c>
      <c r="D1195" s="18" t="s">
        <v>1537</v>
      </c>
      <c r="E1195" s="18" t="s">
        <v>1532</v>
      </c>
      <c r="F1195" s="18" t="s">
        <v>553</v>
      </c>
      <c r="G1195" s="18" t="s">
        <v>609</v>
      </c>
      <c r="H1195" s="18" t="s">
        <v>951</v>
      </c>
      <c r="I1195" s="18" t="s">
        <v>363</v>
      </c>
      <c r="J1195" s="18" t="s">
        <v>363</v>
      </c>
      <c r="K1195" s="18" t="s">
        <v>363</v>
      </c>
      <c r="L1195" s="18" t="s">
        <v>363</v>
      </c>
      <c r="M1195" s="18" t="s">
        <v>253</v>
      </c>
      <c r="N1195" s="56">
        <v>74</v>
      </c>
      <c r="O1195" s="18" t="s">
        <v>1524</v>
      </c>
      <c r="P1195" s="18" t="s">
        <v>466</v>
      </c>
      <c r="Q1195" s="18" t="s">
        <v>254</v>
      </c>
      <c r="R1195" s="24" t="s">
        <v>257</v>
      </c>
      <c r="S1195" s="24" t="s">
        <v>257</v>
      </c>
      <c r="T1195" s="26" t="s">
        <v>257</v>
      </c>
      <c r="U1195" s="26" t="s">
        <v>257</v>
      </c>
      <c r="V1195" s="26" t="s">
        <v>257</v>
      </c>
      <c r="W1195" s="26" t="s">
        <v>257</v>
      </c>
      <c r="X1195" s="18" t="s">
        <v>1538</v>
      </c>
      <c r="Y1195" s="18">
        <v>177.8</v>
      </c>
      <c r="Z1195" s="18" t="s">
        <v>599</v>
      </c>
      <c r="AA1195" s="18">
        <v>177.8</v>
      </c>
      <c r="AB1195" s="57" t="s">
        <v>257</v>
      </c>
      <c r="AC1195" s="18" t="s">
        <v>479</v>
      </c>
      <c r="AD1195" s="72" t="s">
        <v>1165</v>
      </c>
      <c r="AE1195" s="18" t="s">
        <v>561</v>
      </c>
      <c r="AF1195" s="18">
        <v>51.24</v>
      </c>
      <c r="AG1195" s="18">
        <v>51.24</v>
      </c>
      <c r="AH1195" s="18" t="s">
        <v>501</v>
      </c>
      <c r="AI1195" s="18">
        <v>12</v>
      </c>
      <c r="AJ1195" s="18" t="s">
        <v>476</v>
      </c>
      <c r="AK1195" s="18">
        <f t="shared" si="256"/>
        <v>0.5</v>
      </c>
      <c r="AL1195" s="18" t="s">
        <v>1528</v>
      </c>
      <c r="AM1195" s="18" t="s">
        <v>268</v>
      </c>
      <c r="AN1195" s="55">
        <v>0.66</v>
      </c>
      <c r="AO1195" s="18" t="s">
        <v>563</v>
      </c>
      <c r="AP1195" s="18" t="s">
        <v>479</v>
      </c>
      <c r="AQ1195" s="72" t="s">
        <v>1165</v>
      </c>
      <c r="AR1195" s="18" t="s">
        <v>561</v>
      </c>
      <c r="AS1195" s="55">
        <f t="shared" si="253"/>
        <v>0.65</v>
      </c>
      <c r="AT1195" s="55">
        <v>0.67</v>
      </c>
      <c r="AU1195" s="55">
        <f t="shared" si="254"/>
        <v>1.0000000000000009E-2</v>
      </c>
      <c r="AV1195" s="62">
        <f t="shared" si="255"/>
        <v>1.0000000000000009E-2</v>
      </c>
      <c r="AW1195" s="26" t="s">
        <v>501</v>
      </c>
      <c r="AX1195" s="18">
        <v>12</v>
      </c>
      <c r="AY1195" s="18" t="s">
        <v>476</v>
      </c>
      <c r="AZ1195" s="5" t="s">
        <v>257</v>
      </c>
      <c r="BA1195" s="5" t="s">
        <v>257</v>
      </c>
      <c r="BB1195" s="18" t="s">
        <v>1529</v>
      </c>
      <c r="BC1195" s="18"/>
      <c r="BD1195" s="18"/>
      <c r="BE1195" s="18"/>
      <c r="BF1195" s="18"/>
      <c r="BG1195" s="18"/>
      <c r="BH1195" s="18"/>
      <c r="BI1195" s="18"/>
      <c r="BJ1195" s="18"/>
      <c r="BK1195" s="18"/>
      <c r="BL1195" s="18"/>
      <c r="BM1195" s="18"/>
      <c r="BN1195" s="18"/>
      <c r="BO1195" s="18"/>
      <c r="BP1195" s="18"/>
      <c r="BQ1195" s="18"/>
      <c r="BR1195" s="18"/>
      <c r="BS1195" s="18"/>
      <c r="BT1195" s="18"/>
      <c r="BU1195" s="18"/>
      <c r="BV1195" s="18"/>
      <c r="BW1195" s="18"/>
      <c r="BX1195" s="18"/>
      <c r="BY1195" s="18"/>
      <c r="BZ1195" s="18"/>
      <c r="CA1195" s="18"/>
      <c r="CB1195" s="18"/>
      <c r="CC1195" s="18"/>
      <c r="CD1195" s="18"/>
      <c r="CE1195" s="18"/>
      <c r="CF1195" s="18"/>
      <c r="CG1195" s="18"/>
      <c r="CH1195" s="18"/>
      <c r="CI1195" s="18"/>
      <c r="CJ1195" s="18"/>
      <c r="CK1195" s="18"/>
      <c r="CL1195" s="18"/>
      <c r="CM1195" s="18"/>
      <c r="CN1195" s="18"/>
      <c r="CO1195" s="18"/>
      <c r="CP1195" s="18"/>
      <c r="CQ1195" s="18"/>
      <c r="CR1195" s="18"/>
      <c r="CS1195" s="18"/>
      <c r="CT1195" s="18"/>
      <c r="CU1195" s="18"/>
      <c r="CV1195" s="18"/>
      <c r="CW1195" s="18"/>
      <c r="CX1195" s="18"/>
      <c r="CY1195" s="18"/>
      <c r="CZ1195" s="18"/>
      <c r="DA1195" s="18"/>
      <c r="DB1195" s="18"/>
      <c r="DC1195" s="18"/>
      <c r="DD1195" s="18"/>
      <c r="DE1195" s="18"/>
      <c r="DF1195" s="18"/>
      <c r="DG1195" s="18"/>
      <c r="DH1195" s="18"/>
      <c r="DI1195" s="18"/>
      <c r="DJ1195" s="18"/>
      <c r="DK1195" s="18"/>
      <c r="DL1195" s="18"/>
      <c r="DM1195" s="18"/>
      <c r="DN1195" s="18"/>
      <c r="DO1195" s="18"/>
      <c r="DP1195" s="18">
        <v>1</v>
      </c>
      <c r="DQ1195" s="18">
        <v>1</v>
      </c>
      <c r="DR1195" s="18">
        <v>1</v>
      </c>
      <c r="DS1195" s="18"/>
      <c r="DT1195" s="18"/>
      <c r="DU1195" s="18"/>
      <c r="DV1195" s="18">
        <v>0</v>
      </c>
      <c r="DW1195" s="24"/>
      <c r="DX1195" s="24"/>
      <c r="DY1195" s="18"/>
      <c r="DZ1195" s="18"/>
      <c r="EA1195" s="18"/>
      <c r="EB1195" s="18"/>
      <c r="EC1195" s="18"/>
      <c r="ED1195" s="18"/>
      <c r="EE1195" s="18"/>
      <c r="EF1195" s="18"/>
      <c r="EG1195" s="18"/>
      <c r="EH1195" s="18" t="s">
        <v>1530</v>
      </c>
      <c r="EI1195" s="18" cm="1">
        <f t="array" ref="EI1195">IF(SUMPRODUCT(--(DO1195:DS1195&lt;&gt;""))=0, 0,1)</f>
        <v>1</v>
      </c>
      <c r="EJ1195" s="18" cm="1">
        <f t="array" ref="EJ1195">IF(SUMPRODUCT(--(DT1195:EG1195&lt;&gt;""))=0, 0,1)</f>
        <v>1</v>
      </c>
      <c r="EK1195" s="18" cm="1">
        <f t="array" ref="EK1195">IF(SUMPRODUCT(--(EC1195:EG1195&lt;&gt;""))=0, 0,1)</f>
        <v>0</v>
      </c>
      <c r="EL1195" s="18" cm="1">
        <f t="array" ref="EL1195">IF(SUMPRODUCT(--(EE1195:EG1195&lt;&gt;""))=0, 0,1)</f>
        <v>0</v>
      </c>
      <c r="EM1195" s="18">
        <f t="shared" si="245"/>
        <v>1</v>
      </c>
      <c r="EN1195" s="18">
        <f t="shared" si="246"/>
        <v>1</v>
      </c>
      <c r="EO1195" s="18">
        <f t="shared" si="247"/>
        <v>0</v>
      </c>
      <c r="EP1195" s="18" t="str">
        <f t="shared" si="248"/>
        <v>NA</v>
      </c>
      <c r="EQ1195" s="18" t="str">
        <f t="shared" si="249"/>
        <v>NA</v>
      </c>
      <c r="ER1195" s="58" t="s">
        <v>2080</v>
      </c>
      <c r="ES1195" s="59">
        <v>43790</v>
      </c>
      <c r="ET1195" s="18" t="s">
        <v>1531</v>
      </c>
      <c r="EU1195" s="18" t="s">
        <v>1523</v>
      </c>
    </row>
    <row r="1196" spans="1:151" ht="15.75" customHeight="1" x14ac:dyDescent="0.2">
      <c r="A1196" s="5" t="s">
        <v>1521</v>
      </c>
      <c r="B1196" s="24" t="s">
        <v>1522</v>
      </c>
      <c r="C1196" s="26">
        <v>1</v>
      </c>
      <c r="D1196" s="18" t="s">
        <v>1537</v>
      </c>
      <c r="E1196" s="18" t="s">
        <v>1533</v>
      </c>
      <c r="F1196" s="18" t="s">
        <v>553</v>
      </c>
      <c r="G1196" s="18" t="s">
        <v>609</v>
      </c>
      <c r="H1196" s="18" t="s">
        <v>951</v>
      </c>
      <c r="I1196" s="18" t="s">
        <v>363</v>
      </c>
      <c r="J1196" s="18" t="s">
        <v>363</v>
      </c>
      <c r="K1196" s="18" t="s">
        <v>363</v>
      </c>
      <c r="L1196" s="18" t="s">
        <v>363</v>
      </c>
      <c r="M1196" s="18" t="s">
        <v>253</v>
      </c>
      <c r="N1196" s="56">
        <v>74</v>
      </c>
      <c r="O1196" s="18" t="s">
        <v>1524</v>
      </c>
      <c r="P1196" s="18" t="s">
        <v>466</v>
      </c>
      <c r="Q1196" s="18" t="s">
        <v>254</v>
      </c>
      <c r="R1196" s="24" t="s">
        <v>257</v>
      </c>
      <c r="S1196" s="24" t="s">
        <v>257</v>
      </c>
      <c r="T1196" s="26" t="s">
        <v>257</v>
      </c>
      <c r="U1196" s="26" t="s">
        <v>257</v>
      </c>
      <c r="V1196" s="26" t="s">
        <v>257</v>
      </c>
      <c r="W1196" s="26" t="s">
        <v>257</v>
      </c>
      <c r="X1196" s="18" t="s">
        <v>1538</v>
      </c>
      <c r="Y1196" s="18">
        <v>177.8</v>
      </c>
      <c r="Z1196" s="18" t="s">
        <v>599</v>
      </c>
      <c r="AA1196" s="18">
        <v>177.8</v>
      </c>
      <c r="AB1196" s="57" t="s">
        <v>257</v>
      </c>
      <c r="AC1196" s="18" t="s">
        <v>479</v>
      </c>
      <c r="AD1196" s="72" t="s">
        <v>1165</v>
      </c>
      <c r="AE1196" s="18" t="s">
        <v>561</v>
      </c>
      <c r="AF1196" s="18">
        <v>51.24</v>
      </c>
      <c r="AG1196" s="18">
        <v>51.24</v>
      </c>
      <c r="AH1196" s="18" t="s">
        <v>501</v>
      </c>
      <c r="AI1196" s="18">
        <v>12</v>
      </c>
      <c r="AJ1196" s="18" t="s">
        <v>476</v>
      </c>
      <c r="AK1196" s="18">
        <f t="shared" si="256"/>
        <v>0.5</v>
      </c>
      <c r="AL1196" s="18" t="s">
        <v>1528</v>
      </c>
      <c r="AM1196" s="18" t="s">
        <v>268</v>
      </c>
      <c r="AN1196" s="55">
        <v>0.66</v>
      </c>
      <c r="AO1196" s="18" t="s">
        <v>563</v>
      </c>
      <c r="AP1196" s="18" t="s">
        <v>479</v>
      </c>
      <c r="AQ1196" s="72" t="s">
        <v>1165</v>
      </c>
      <c r="AR1196" s="18" t="s">
        <v>561</v>
      </c>
      <c r="AS1196" s="55">
        <f t="shared" si="253"/>
        <v>0.65</v>
      </c>
      <c r="AT1196" s="55">
        <v>0.67</v>
      </c>
      <c r="AU1196" s="55">
        <f t="shared" si="254"/>
        <v>1.0000000000000009E-2</v>
      </c>
      <c r="AV1196" s="62">
        <f t="shared" si="255"/>
        <v>1.0000000000000009E-2</v>
      </c>
      <c r="AW1196" s="26" t="s">
        <v>501</v>
      </c>
      <c r="AX1196" s="18">
        <v>36</v>
      </c>
      <c r="AY1196" s="18" t="s">
        <v>476</v>
      </c>
      <c r="AZ1196" s="5" t="s">
        <v>257</v>
      </c>
      <c r="BA1196" s="5" t="s">
        <v>257</v>
      </c>
      <c r="BB1196" s="18" t="s">
        <v>1529</v>
      </c>
      <c r="BC1196" s="18"/>
      <c r="BD1196" s="18"/>
      <c r="BE1196" s="18"/>
      <c r="BF1196" s="18"/>
      <c r="BG1196" s="18"/>
      <c r="BH1196" s="18"/>
      <c r="BI1196" s="18"/>
      <c r="BJ1196" s="18"/>
      <c r="BK1196" s="18"/>
      <c r="BL1196" s="18"/>
      <c r="BM1196" s="18"/>
      <c r="BN1196" s="18"/>
      <c r="BO1196" s="18"/>
      <c r="BP1196" s="18"/>
      <c r="BQ1196" s="18"/>
      <c r="BR1196" s="18"/>
      <c r="BS1196" s="18"/>
      <c r="BT1196" s="18"/>
      <c r="BU1196" s="18"/>
      <c r="BV1196" s="18"/>
      <c r="BW1196" s="18"/>
      <c r="BX1196" s="18"/>
      <c r="BY1196" s="18"/>
      <c r="BZ1196" s="18"/>
      <c r="CA1196" s="18"/>
      <c r="CB1196" s="18"/>
      <c r="CC1196" s="18"/>
      <c r="CD1196" s="18"/>
      <c r="CE1196" s="18"/>
      <c r="CF1196" s="18"/>
      <c r="CG1196" s="18"/>
      <c r="CH1196" s="18"/>
      <c r="CI1196" s="18"/>
      <c r="CJ1196" s="18"/>
      <c r="CK1196" s="18"/>
      <c r="CL1196" s="18"/>
      <c r="CM1196" s="18"/>
      <c r="CN1196" s="18"/>
      <c r="CO1196" s="18"/>
      <c r="CP1196" s="18"/>
      <c r="CQ1196" s="18"/>
      <c r="CR1196" s="18"/>
      <c r="CS1196" s="18"/>
      <c r="CT1196" s="18"/>
      <c r="CU1196" s="18"/>
      <c r="CV1196" s="18"/>
      <c r="CW1196" s="18"/>
      <c r="CX1196" s="18"/>
      <c r="CY1196" s="18"/>
      <c r="CZ1196" s="18"/>
      <c r="DA1196" s="18"/>
      <c r="DB1196" s="18"/>
      <c r="DC1196" s="18"/>
      <c r="DD1196" s="18"/>
      <c r="DE1196" s="18"/>
      <c r="DF1196" s="18"/>
      <c r="DG1196" s="18"/>
      <c r="DH1196" s="18"/>
      <c r="DI1196" s="18"/>
      <c r="DJ1196" s="18"/>
      <c r="DK1196" s="18"/>
      <c r="DL1196" s="18"/>
      <c r="DM1196" s="18"/>
      <c r="DN1196" s="18"/>
      <c r="DO1196" s="18"/>
      <c r="DP1196" s="18">
        <v>1</v>
      </c>
      <c r="DQ1196" s="18">
        <v>1</v>
      </c>
      <c r="DR1196" s="18">
        <v>1</v>
      </c>
      <c r="DS1196" s="18"/>
      <c r="DT1196" s="18"/>
      <c r="DU1196" s="18"/>
      <c r="DV1196" s="18">
        <v>0</v>
      </c>
      <c r="DW1196" s="24"/>
      <c r="DX1196" s="24"/>
      <c r="DY1196" s="18"/>
      <c r="DZ1196" s="18"/>
      <c r="EA1196" s="18"/>
      <c r="EB1196" s="18"/>
      <c r="EC1196" s="18"/>
      <c r="ED1196" s="18"/>
      <c r="EE1196" s="18"/>
      <c r="EF1196" s="18"/>
      <c r="EG1196" s="18"/>
      <c r="EH1196" s="18" t="s">
        <v>1530</v>
      </c>
      <c r="EI1196" s="18" cm="1">
        <f t="array" ref="EI1196">IF(SUMPRODUCT(--(DO1196:DS1196&lt;&gt;""))=0, 0,1)</f>
        <v>1</v>
      </c>
      <c r="EJ1196" s="18" cm="1">
        <f t="array" ref="EJ1196">IF(SUMPRODUCT(--(DT1196:EG1196&lt;&gt;""))=0, 0,1)</f>
        <v>1</v>
      </c>
      <c r="EK1196" s="18" cm="1">
        <f t="array" ref="EK1196">IF(SUMPRODUCT(--(EC1196:EG1196&lt;&gt;""))=0, 0,1)</f>
        <v>0</v>
      </c>
      <c r="EL1196" s="18" cm="1">
        <f t="array" ref="EL1196">IF(SUMPRODUCT(--(EE1196:EG1196&lt;&gt;""))=0, 0,1)</f>
        <v>0</v>
      </c>
      <c r="EM1196" s="18">
        <f t="shared" si="245"/>
        <v>1</v>
      </c>
      <c r="EN1196" s="18">
        <f t="shared" si="246"/>
        <v>1</v>
      </c>
      <c r="EO1196" s="18">
        <f t="shared" si="247"/>
        <v>0</v>
      </c>
      <c r="EP1196" s="18" t="str">
        <f t="shared" si="248"/>
        <v>NA</v>
      </c>
      <c r="EQ1196" s="18" t="str">
        <f t="shared" si="249"/>
        <v>NA</v>
      </c>
      <c r="ER1196" s="58" t="s">
        <v>2080</v>
      </c>
      <c r="ES1196" s="59">
        <v>43790</v>
      </c>
      <c r="ET1196" s="18" t="s">
        <v>1531</v>
      </c>
      <c r="EU1196" s="18" t="s">
        <v>1523</v>
      </c>
    </row>
    <row r="1197" spans="1:151" ht="15.75" customHeight="1" x14ac:dyDescent="0.2">
      <c r="A1197" s="5" t="s">
        <v>1521</v>
      </c>
      <c r="B1197" s="24" t="s">
        <v>1522</v>
      </c>
      <c r="C1197" s="26">
        <v>1</v>
      </c>
      <c r="D1197" s="18" t="s">
        <v>1537</v>
      </c>
      <c r="E1197" s="18" t="s">
        <v>1534</v>
      </c>
      <c r="F1197" s="18" t="s">
        <v>553</v>
      </c>
      <c r="G1197" s="18" t="s">
        <v>609</v>
      </c>
      <c r="H1197" s="18" t="s">
        <v>951</v>
      </c>
      <c r="I1197" s="18" t="s">
        <v>363</v>
      </c>
      <c r="J1197" s="18" t="s">
        <v>363</v>
      </c>
      <c r="K1197" s="18" t="s">
        <v>363</v>
      </c>
      <c r="L1197" s="18" t="s">
        <v>363</v>
      </c>
      <c r="M1197" s="18" t="s">
        <v>253</v>
      </c>
      <c r="N1197" s="56">
        <v>74</v>
      </c>
      <c r="O1197" s="18" t="s">
        <v>1524</v>
      </c>
      <c r="P1197" s="18" t="s">
        <v>466</v>
      </c>
      <c r="Q1197" s="18" t="s">
        <v>254</v>
      </c>
      <c r="R1197" s="24" t="s">
        <v>257</v>
      </c>
      <c r="S1197" s="24" t="s">
        <v>257</v>
      </c>
      <c r="T1197" s="26" t="s">
        <v>257</v>
      </c>
      <c r="U1197" s="26" t="s">
        <v>257</v>
      </c>
      <c r="V1197" s="26" t="s">
        <v>257</v>
      </c>
      <c r="W1197" s="26" t="s">
        <v>257</v>
      </c>
      <c r="X1197" s="18" t="s">
        <v>1538</v>
      </c>
      <c r="Y1197" s="18">
        <v>177.8</v>
      </c>
      <c r="Z1197" s="18" t="s">
        <v>599</v>
      </c>
      <c r="AA1197" s="18">
        <v>177.8</v>
      </c>
      <c r="AB1197" s="57" t="s">
        <v>257</v>
      </c>
      <c r="AC1197" s="18" t="s">
        <v>479</v>
      </c>
      <c r="AD1197" s="72" t="s">
        <v>1165</v>
      </c>
      <c r="AE1197" s="18" t="s">
        <v>561</v>
      </c>
      <c r="AF1197" s="18">
        <v>51.24</v>
      </c>
      <c r="AG1197" s="18">
        <v>51.24</v>
      </c>
      <c r="AH1197" s="18" t="s">
        <v>501</v>
      </c>
      <c r="AI1197" s="18">
        <v>12</v>
      </c>
      <c r="AJ1197" s="18" t="s">
        <v>476</v>
      </c>
      <c r="AK1197" s="18">
        <f t="shared" si="256"/>
        <v>0.5</v>
      </c>
      <c r="AL1197" s="18" t="s">
        <v>1528</v>
      </c>
      <c r="AM1197" s="18" t="s">
        <v>268</v>
      </c>
      <c r="AN1197" s="55">
        <v>0.66</v>
      </c>
      <c r="AO1197" s="18" t="s">
        <v>563</v>
      </c>
      <c r="AP1197" s="18" t="s">
        <v>479</v>
      </c>
      <c r="AQ1197" s="72" t="s">
        <v>1165</v>
      </c>
      <c r="AR1197" s="18" t="s">
        <v>561</v>
      </c>
      <c r="AS1197" s="55">
        <f t="shared" si="253"/>
        <v>0.65</v>
      </c>
      <c r="AT1197" s="55">
        <v>0.67</v>
      </c>
      <c r="AU1197" s="55">
        <f t="shared" si="254"/>
        <v>1.0000000000000009E-2</v>
      </c>
      <c r="AV1197" s="62">
        <f t="shared" si="255"/>
        <v>1.0000000000000009E-2</v>
      </c>
      <c r="AW1197" s="26" t="s">
        <v>501</v>
      </c>
      <c r="AX1197" s="18">
        <v>60</v>
      </c>
      <c r="AY1197" s="18" t="s">
        <v>476</v>
      </c>
      <c r="AZ1197" s="5" t="s">
        <v>257</v>
      </c>
      <c r="BA1197" s="5" t="s">
        <v>257</v>
      </c>
      <c r="BB1197" s="18" t="s">
        <v>1529</v>
      </c>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v>1</v>
      </c>
      <c r="DQ1197" s="18">
        <v>1</v>
      </c>
      <c r="DR1197" s="18">
        <v>1</v>
      </c>
      <c r="DS1197" s="18"/>
      <c r="DT1197" s="18"/>
      <c r="DU1197" s="18"/>
      <c r="DV1197" s="18">
        <v>0</v>
      </c>
      <c r="DW1197" s="24"/>
      <c r="DX1197" s="24"/>
      <c r="DY1197" s="18"/>
      <c r="DZ1197" s="18"/>
      <c r="EA1197" s="18"/>
      <c r="EB1197" s="18"/>
      <c r="EC1197" s="18"/>
      <c r="ED1197" s="18"/>
      <c r="EE1197" s="18"/>
      <c r="EF1197" s="18"/>
      <c r="EG1197" s="18"/>
      <c r="EH1197" s="18" t="s">
        <v>1530</v>
      </c>
      <c r="EI1197" s="18" cm="1">
        <f t="array" ref="EI1197">IF(SUMPRODUCT(--(DO1197:DS1197&lt;&gt;""))=0, 0,1)</f>
        <v>1</v>
      </c>
      <c r="EJ1197" s="18" cm="1">
        <f t="array" ref="EJ1197">IF(SUMPRODUCT(--(DT1197:EG1197&lt;&gt;""))=0, 0,1)</f>
        <v>1</v>
      </c>
      <c r="EK1197" s="18" cm="1">
        <f t="array" ref="EK1197">IF(SUMPRODUCT(--(EC1197:EG1197&lt;&gt;""))=0, 0,1)</f>
        <v>0</v>
      </c>
      <c r="EL1197" s="18" cm="1">
        <f t="array" ref="EL1197">IF(SUMPRODUCT(--(EE1197:EG1197&lt;&gt;""))=0, 0,1)</f>
        <v>0</v>
      </c>
      <c r="EM1197" s="18">
        <f t="shared" si="245"/>
        <v>1</v>
      </c>
      <c r="EN1197" s="18">
        <f t="shared" si="246"/>
        <v>1</v>
      </c>
      <c r="EO1197" s="18">
        <f t="shared" si="247"/>
        <v>0</v>
      </c>
      <c r="EP1197" s="18" t="str">
        <f t="shared" si="248"/>
        <v>NA</v>
      </c>
      <c r="EQ1197" s="18" t="str">
        <f t="shared" si="249"/>
        <v>NA</v>
      </c>
      <c r="ER1197" s="58" t="s">
        <v>2080</v>
      </c>
      <c r="ES1197" s="59">
        <v>43790</v>
      </c>
      <c r="ET1197" s="18" t="s">
        <v>1531</v>
      </c>
      <c r="EU1197" s="18" t="s">
        <v>1523</v>
      </c>
    </row>
    <row r="1198" spans="1:151" ht="15.75" customHeight="1" x14ac:dyDescent="0.2">
      <c r="A1198" s="5" t="s">
        <v>1521</v>
      </c>
      <c r="B1198" s="24" t="s">
        <v>1522</v>
      </c>
      <c r="C1198" s="26">
        <v>1</v>
      </c>
      <c r="D1198" s="18" t="s">
        <v>1539</v>
      </c>
      <c r="E1198" s="18" t="s">
        <v>1526</v>
      </c>
      <c r="F1198" s="18" t="s">
        <v>553</v>
      </c>
      <c r="G1198" s="18" t="s">
        <v>609</v>
      </c>
      <c r="H1198" s="18" t="s">
        <v>951</v>
      </c>
      <c r="I1198" s="18" t="s">
        <v>363</v>
      </c>
      <c r="J1198" s="18" t="s">
        <v>363</v>
      </c>
      <c r="K1198" s="18" t="s">
        <v>363</v>
      </c>
      <c r="L1198" s="18" t="s">
        <v>363</v>
      </c>
      <c r="M1198" s="18" t="s">
        <v>253</v>
      </c>
      <c r="N1198" s="56">
        <v>74</v>
      </c>
      <c r="O1198" s="18" t="s">
        <v>1524</v>
      </c>
      <c r="P1198" s="18" t="s">
        <v>466</v>
      </c>
      <c r="Q1198" s="18" t="s">
        <v>254</v>
      </c>
      <c r="R1198" s="24" t="s">
        <v>257</v>
      </c>
      <c r="S1198" s="24" t="s">
        <v>257</v>
      </c>
      <c r="T1198" s="26" t="s">
        <v>257</v>
      </c>
      <c r="U1198" s="26" t="s">
        <v>257</v>
      </c>
      <c r="V1198" s="26" t="s">
        <v>257</v>
      </c>
      <c r="W1198" s="26" t="s">
        <v>257</v>
      </c>
      <c r="X1198" s="18" t="s">
        <v>1540</v>
      </c>
      <c r="Y1198" s="18">
        <v>0</v>
      </c>
      <c r="Z1198" s="18" t="s">
        <v>599</v>
      </c>
      <c r="AA1198" s="18">
        <v>0</v>
      </c>
      <c r="AB1198" s="57" t="s">
        <v>257</v>
      </c>
      <c r="AC1198" s="18" t="s">
        <v>257</v>
      </c>
      <c r="AD1198" s="18" t="s">
        <v>257</v>
      </c>
      <c r="AE1198" s="18" t="s">
        <v>257</v>
      </c>
      <c r="AF1198" s="18" t="s">
        <v>257</v>
      </c>
      <c r="AG1198" s="18" t="s">
        <v>257</v>
      </c>
      <c r="AH1198" s="18" t="s">
        <v>257</v>
      </c>
      <c r="AI1198" s="18">
        <v>0</v>
      </c>
      <c r="AJ1198" s="18" t="s">
        <v>476</v>
      </c>
      <c r="AK1198" s="18">
        <f t="shared" si="256"/>
        <v>0</v>
      </c>
      <c r="AL1198" s="18" t="s">
        <v>1528</v>
      </c>
      <c r="AM1198" s="18" t="s">
        <v>268</v>
      </c>
      <c r="AN1198" s="55">
        <v>0.59</v>
      </c>
      <c r="AO1198" s="18" t="s">
        <v>563</v>
      </c>
      <c r="AP1198" s="18" t="s">
        <v>479</v>
      </c>
      <c r="AQ1198" s="72" t="s">
        <v>1165</v>
      </c>
      <c r="AR1198" s="18" t="s">
        <v>561</v>
      </c>
      <c r="AS1198" s="55">
        <f t="shared" si="253"/>
        <v>0.51999999999999991</v>
      </c>
      <c r="AT1198" s="55">
        <v>0.66</v>
      </c>
      <c r="AU1198" s="55">
        <f t="shared" si="254"/>
        <v>7.0000000000000062E-2</v>
      </c>
      <c r="AV1198" s="62">
        <f t="shared" si="255"/>
        <v>7.0000000000000062E-2</v>
      </c>
      <c r="AW1198" s="26" t="s">
        <v>501</v>
      </c>
      <c r="AX1198" s="18">
        <v>0</v>
      </c>
      <c r="AY1198" s="18" t="s">
        <v>476</v>
      </c>
      <c r="AZ1198" s="5" t="s">
        <v>257</v>
      </c>
      <c r="BA1198" s="5" t="s">
        <v>257</v>
      </c>
      <c r="BB1198" s="18" t="s">
        <v>1529</v>
      </c>
      <c r="BC1198" s="18"/>
      <c r="BD1198" s="18"/>
      <c r="BE1198" s="18"/>
      <c r="BF1198" s="18"/>
      <c r="BG1198" s="18"/>
      <c r="BH1198" s="18"/>
      <c r="BI1198" s="18"/>
      <c r="BJ1198" s="18"/>
      <c r="BK1198" s="18"/>
      <c r="BL1198" s="18"/>
      <c r="BM1198" s="18"/>
      <c r="BN1198" s="18"/>
      <c r="BO1198" s="18"/>
      <c r="BP1198" s="18"/>
      <c r="BQ1198" s="18"/>
      <c r="BR1198" s="18"/>
      <c r="BS1198" s="18"/>
      <c r="BT1198" s="18"/>
      <c r="BU1198" s="18"/>
      <c r="BV1198" s="18"/>
      <c r="BW1198" s="18"/>
      <c r="BX1198" s="18"/>
      <c r="BY1198" s="18"/>
      <c r="BZ1198" s="18"/>
      <c r="CA1198" s="18"/>
      <c r="CB1198" s="18"/>
      <c r="CC1198" s="18"/>
      <c r="CD1198" s="18"/>
      <c r="CE1198" s="18"/>
      <c r="CF1198" s="18"/>
      <c r="CG1198" s="18"/>
      <c r="CH1198" s="18"/>
      <c r="CI1198" s="18"/>
      <c r="CJ1198" s="18"/>
      <c r="CK1198" s="18"/>
      <c r="CL1198" s="18"/>
      <c r="CM1198" s="18"/>
      <c r="CN1198" s="18"/>
      <c r="CO1198" s="18"/>
      <c r="CP1198" s="18"/>
      <c r="CQ1198" s="18"/>
      <c r="CR1198" s="18"/>
      <c r="CS1198" s="18"/>
      <c r="CT1198" s="18"/>
      <c r="CU1198" s="18"/>
      <c r="CV1198" s="18"/>
      <c r="CW1198" s="18"/>
      <c r="CX1198" s="18"/>
      <c r="CY1198" s="18"/>
      <c r="CZ1198" s="18"/>
      <c r="DA1198" s="18"/>
      <c r="DB1198" s="18"/>
      <c r="DC1198" s="18"/>
      <c r="DD1198" s="18"/>
      <c r="DE1198" s="18"/>
      <c r="DF1198" s="18"/>
      <c r="DG1198" s="18"/>
      <c r="DH1198" s="18"/>
      <c r="DI1198" s="18"/>
      <c r="DJ1198" s="18"/>
      <c r="DK1198" s="18"/>
      <c r="DL1198" s="18"/>
      <c r="DM1198" s="18"/>
      <c r="DN1198" s="18"/>
      <c r="DO1198" s="18"/>
      <c r="DP1198" s="18">
        <v>0</v>
      </c>
      <c r="DQ1198" s="18">
        <v>0</v>
      </c>
      <c r="DR1198" s="18">
        <v>0</v>
      </c>
      <c r="DS1198" s="18"/>
      <c r="DT1198" s="18"/>
      <c r="DU1198" s="18"/>
      <c r="DV1198" s="18">
        <v>0</v>
      </c>
      <c r="DW1198" s="24"/>
      <c r="DX1198" s="24"/>
      <c r="DY1198" s="18"/>
      <c r="DZ1198" s="18"/>
      <c r="EA1198" s="18"/>
      <c r="EB1198" s="18"/>
      <c r="EC1198" s="18"/>
      <c r="ED1198" s="18"/>
      <c r="EE1198" s="18"/>
      <c r="EF1198" s="18"/>
      <c r="EG1198" s="18"/>
      <c r="EH1198" s="18" t="s">
        <v>1530</v>
      </c>
      <c r="EI1198" s="18" cm="1">
        <f t="array" ref="EI1198">IF(SUMPRODUCT(--(DO1198:DS1198&lt;&gt;""))=0, 0,1)</f>
        <v>1</v>
      </c>
      <c r="EJ1198" s="18" cm="1">
        <f t="array" ref="EJ1198">IF(SUMPRODUCT(--(DT1198:EG1198&lt;&gt;""))=0, 0,1)</f>
        <v>1</v>
      </c>
      <c r="EK1198" s="18" cm="1">
        <f t="array" ref="EK1198">IF(SUMPRODUCT(--(EC1198:EG1198&lt;&gt;""))=0, 0,1)</f>
        <v>0</v>
      </c>
      <c r="EL1198" s="18" cm="1">
        <f t="array" ref="EL1198">IF(SUMPRODUCT(--(EE1198:EG1198&lt;&gt;""))=0, 0,1)</f>
        <v>0</v>
      </c>
      <c r="EM1198" s="18">
        <f t="shared" si="245"/>
        <v>0</v>
      </c>
      <c r="EN1198" s="18">
        <f t="shared" si="246"/>
        <v>0</v>
      </c>
      <c r="EO1198" s="18">
        <f t="shared" si="247"/>
        <v>0</v>
      </c>
      <c r="EP1198" s="18" t="str">
        <f t="shared" si="248"/>
        <v>NA</v>
      </c>
      <c r="EQ1198" s="18" t="str">
        <f t="shared" si="249"/>
        <v>NA</v>
      </c>
      <c r="ER1198" s="58" t="s">
        <v>2080</v>
      </c>
      <c r="ES1198" s="59">
        <v>43790</v>
      </c>
      <c r="ET1198" s="18" t="s">
        <v>1531</v>
      </c>
      <c r="EU1198" s="18" t="s">
        <v>1523</v>
      </c>
    </row>
    <row r="1199" spans="1:151" ht="15.75" customHeight="1" x14ac:dyDescent="0.2">
      <c r="A1199" s="5" t="s">
        <v>1521</v>
      </c>
      <c r="B1199" s="24" t="s">
        <v>1522</v>
      </c>
      <c r="C1199" s="26">
        <v>1</v>
      </c>
      <c r="D1199" s="18" t="s">
        <v>1539</v>
      </c>
      <c r="E1199" s="18" t="s">
        <v>1532</v>
      </c>
      <c r="F1199" s="18" t="s">
        <v>553</v>
      </c>
      <c r="G1199" s="18" t="s">
        <v>609</v>
      </c>
      <c r="H1199" s="18" t="s">
        <v>951</v>
      </c>
      <c r="I1199" s="18" t="s">
        <v>363</v>
      </c>
      <c r="J1199" s="18" t="s">
        <v>363</v>
      </c>
      <c r="K1199" s="18" t="s">
        <v>363</v>
      </c>
      <c r="L1199" s="18" t="s">
        <v>363</v>
      </c>
      <c r="M1199" s="18" t="s">
        <v>253</v>
      </c>
      <c r="N1199" s="56">
        <v>74</v>
      </c>
      <c r="O1199" s="18" t="s">
        <v>1524</v>
      </c>
      <c r="P1199" s="18" t="s">
        <v>466</v>
      </c>
      <c r="Q1199" s="18" t="s">
        <v>254</v>
      </c>
      <c r="R1199" s="24" t="s">
        <v>257</v>
      </c>
      <c r="S1199" s="24" t="s">
        <v>257</v>
      </c>
      <c r="T1199" s="26" t="s">
        <v>257</v>
      </c>
      <c r="U1199" s="26" t="s">
        <v>257</v>
      </c>
      <c r="V1199" s="26" t="s">
        <v>257</v>
      </c>
      <c r="W1199" s="26" t="s">
        <v>257</v>
      </c>
      <c r="X1199" s="18" t="s">
        <v>1540</v>
      </c>
      <c r="Y1199" s="18">
        <v>148.9</v>
      </c>
      <c r="Z1199" s="18" t="s">
        <v>599</v>
      </c>
      <c r="AA1199" s="18">
        <v>148.9</v>
      </c>
      <c r="AB1199" s="57" t="s">
        <v>257</v>
      </c>
      <c r="AC1199" s="18" t="s">
        <v>479</v>
      </c>
      <c r="AD1199" s="72" t="s">
        <v>1165</v>
      </c>
      <c r="AE1199" s="18" t="s">
        <v>561</v>
      </c>
      <c r="AF1199" s="18">
        <v>24.9</v>
      </c>
      <c r="AG1199" s="18">
        <v>24.9</v>
      </c>
      <c r="AH1199" s="18" t="s">
        <v>501</v>
      </c>
      <c r="AI1199" s="18">
        <v>12</v>
      </c>
      <c r="AJ1199" s="18" t="s">
        <v>476</v>
      </c>
      <c r="AK1199" s="18">
        <f t="shared" si="256"/>
        <v>0.5</v>
      </c>
      <c r="AL1199" s="18" t="s">
        <v>1528</v>
      </c>
      <c r="AM1199" s="18" t="s">
        <v>268</v>
      </c>
      <c r="AN1199" s="55">
        <v>0.45</v>
      </c>
      <c r="AO1199" s="18" t="s">
        <v>563</v>
      </c>
      <c r="AP1199" s="18" t="s">
        <v>479</v>
      </c>
      <c r="AQ1199" s="72" t="s">
        <v>1165</v>
      </c>
      <c r="AR1199" s="18" t="s">
        <v>561</v>
      </c>
      <c r="AS1199" s="55">
        <f t="shared" si="253"/>
        <v>0.35</v>
      </c>
      <c r="AT1199" s="55">
        <v>0.55000000000000004</v>
      </c>
      <c r="AU1199" s="55">
        <f t="shared" si="254"/>
        <v>0.10000000000000003</v>
      </c>
      <c r="AV1199" s="62">
        <f t="shared" si="255"/>
        <v>0.10000000000000003</v>
      </c>
      <c r="AW1199" s="26" t="s">
        <v>501</v>
      </c>
      <c r="AX1199" s="18">
        <v>12</v>
      </c>
      <c r="AY1199" s="18" t="s">
        <v>476</v>
      </c>
      <c r="AZ1199" s="5" t="s">
        <v>257</v>
      </c>
      <c r="BA1199" s="5" t="s">
        <v>257</v>
      </c>
      <c r="BB1199" s="18" t="s">
        <v>1529</v>
      </c>
      <c r="BC1199" s="18"/>
      <c r="BD1199" s="18"/>
      <c r="BE1199" s="18"/>
      <c r="BF1199" s="18"/>
      <c r="BG1199" s="18"/>
      <c r="BH1199" s="18"/>
      <c r="BI1199" s="18"/>
      <c r="BJ1199" s="18"/>
      <c r="BK1199" s="18"/>
      <c r="BL1199" s="18"/>
      <c r="BM1199" s="18"/>
      <c r="BN1199" s="18"/>
      <c r="BO1199" s="18"/>
      <c r="BP1199" s="18"/>
      <c r="BQ1199" s="18"/>
      <c r="BR1199" s="18"/>
      <c r="BS1199" s="18"/>
      <c r="BT1199" s="18"/>
      <c r="BU1199" s="18"/>
      <c r="BV1199" s="18"/>
      <c r="BW1199" s="18"/>
      <c r="BX1199" s="18"/>
      <c r="BY1199" s="18"/>
      <c r="BZ1199" s="18"/>
      <c r="CA1199" s="18"/>
      <c r="CB1199" s="18"/>
      <c r="CC1199" s="18"/>
      <c r="CD1199" s="18"/>
      <c r="CE1199" s="18"/>
      <c r="CF1199" s="18"/>
      <c r="CG1199" s="18"/>
      <c r="CH1199" s="18"/>
      <c r="CI1199" s="18"/>
      <c r="CJ1199" s="18"/>
      <c r="CK1199" s="18"/>
      <c r="CL1199" s="18"/>
      <c r="CM1199" s="18"/>
      <c r="CN1199" s="18"/>
      <c r="CO1199" s="18"/>
      <c r="CP1199" s="18"/>
      <c r="CQ1199" s="18"/>
      <c r="CR1199" s="18"/>
      <c r="CS1199" s="18"/>
      <c r="CT1199" s="18"/>
      <c r="CU1199" s="18"/>
      <c r="CV1199" s="18"/>
      <c r="CW1199" s="18"/>
      <c r="CX1199" s="18"/>
      <c r="CY1199" s="18"/>
      <c r="CZ1199" s="18"/>
      <c r="DA1199" s="18"/>
      <c r="DB1199" s="18"/>
      <c r="DC1199" s="18"/>
      <c r="DD1199" s="18"/>
      <c r="DE1199" s="18"/>
      <c r="DF1199" s="18"/>
      <c r="DG1199" s="18"/>
      <c r="DH1199" s="18"/>
      <c r="DI1199" s="18"/>
      <c r="DJ1199" s="18"/>
      <c r="DK1199" s="18"/>
      <c r="DL1199" s="18"/>
      <c r="DM1199" s="18"/>
      <c r="DN1199" s="18"/>
      <c r="DO1199" s="18"/>
      <c r="DP1199" s="18">
        <v>1</v>
      </c>
      <c r="DQ1199" s="18">
        <v>1</v>
      </c>
      <c r="DR1199" s="18">
        <v>1</v>
      </c>
      <c r="DS1199" s="18"/>
      <c r="DT1199" s="18"/>
      <c r="DU1199" s="18"/>
      <c r="DV1199" s="18">
        <v>1</v>
      </c>
      <c r="DW1199" s="24"/>
      <c r="DX1199" s="24"/>
      <c r="DY1199" s="18"/>
      <c r="DZ1199" s="18"/>
      <c r="EA1199" s="18"/>
      <c r="EB1199" s="18"/>
      <c r="EC1199" s="18"/>
      <c r="ED1199" s="18"/>
      <c r="EE1199" s="18"/>
      <c r="EF1199" s="18"/>
      <c r="EG1199" s="18"/>
      <c r="EH1199" s="18" t="s">
        <v>1530</v>
      </c>
      <c r="EI1199" s="18" cm="1">
        <f t="array" ref="EI1199">IF(SUMPRODUCT(--(DO1199:DS1199&lt;&gt;""))=0, 0,1)</f>
        <v>1</v>
      </c>
      <c r="EJ1199" s="18" cm="1">
        <f t="array" ref="EJ1199">IF(SUMPRODUCT(--(DT1199:EG1199&lt;&gt;""))=0, 0,1)</f>
        <v>1</v>
      </c>
      <c r="EK1199" s="18" cm="1">
        <f t="array" ref="EK1199">IF(SUMPRODUCT(--(EC1199:EG1199&lt;&gt;""))=0, 0,1)</f>
        <v>0</v>
      </c>
      <c r="EL1199" s="18" cm="1">
        <f t="array" ref="EL1199">IF(SUMPRODUCT(--(EE1199:EG1199&lt;&gt;""))=0, 0,1)</f>
        <v>0</v>
      </c>
      <c r="EM1199" s="18">
        <f t="shared" si="245"/>
        <v>1</v>
      </c>
      <c r="EN1199" s="18">
        <f t="shared" si="246"/>
        <v>1</v>
      </c>
      <c r="EO1199" s="18">
        <f t="shared" si="247"/>
        <v>1</v>
      </c>
      <c r="EP1199" s="18" t="str">
        <f t="shared" si="248"/>
        <v>NA</v>
      </c>
      <c r="EQ1199" s="18" t="str">
        <f t="shared" si="249"/>
        <v>NA</v>
      </c>
      <c r="ER1199" s="58" t="s">
        <v>2080</v>
      </c>
      <c r="ES1199" s="59">
        <v>43790</v>
      </c>
      <c r="ET1199" s="18" t="s">
        <v>1531</v>
      </c>
      <c r="EU1199" s="18" t="s">
        <v>1523</v>
      </c>
    </row>
    <row r="1200" spans="1:151" ht="15.75" customHeight="1" x14ac:dyDescent="0.2">
      <c r="A1200" s="5" t="s">
        <v>1521</v>
      </c>
      <c r="B1200" s="24" t="s">
        <v>1522</v>
      </c>
      <c r="C1200" s="26">
        <v>1</v>
      </c>
      <c r="D1200" s="18" t="s">
        <v>1539</v>
      </c>
      <c r="E1200" s="18" t="s">
        <v>1533</v>
      </c>
      <c r="F1200" s="18" t="s">
        <v>553</v>
      </c>
      <c r="G1200" s="18" t="s">
        <v>609</v>
      </c>
      <c r="H1200" s="18" t="s">
        <v>951</v>
      </c>
      <c r="I1200" s="18" t="s">
        <v>363</v>
      </c>
      <c r="J1200" s="18" t="s">
        <v>363</v>
      </c>
      <c r="K1200" s="18" t="s">
        <v>363</v>
      </c>
      <c r="L1200" s="18" t="s">
        <v>363</v>
      </c>
      <c r="M1200" s="18" t="s">
        <v>253</v>
      </c>
      <c r="N1200" s="56">
        <v>74</v>
      </c>
      <c r="O1200" s="18" t="s">
        <v>1524</v>
      </c>
      <c r="P1200" s="18" t="s">
        <v>466</v>
      </c>
      <c r="Q1200" s="18" t="s">
        <v>254</v>
      </c>
      <c r="R1200" s="24" t="s">
        <v>257</v>
      </c>
      <c r="S1200" s="24" t="s">
        <v>257</v>
      </c>
      <c r="T1200" s="26" t="s">
        <v>257</v>
      </c>
      <c r="U1200" s="26" t="s">
        <v>257</v>
      </c>
      <c r="V1200" s="26" t="s">
        <v>257</v>
      </c>
      <c r="W1200" s="26" t="s">
        <v>257</v>
      </c>
      <c r="X1200" s="18" t="s">
        <v>1540</v>
      </c>
      <c r="Y1200" s="18">
        <v>148.9</v>
      </c>
      <c r="Z1200" s="18" t="s">
        <v>599</v>
      </c>
      <c r="AA1200" s="18">
        <v>148.9</v>
      </c>
      <c r="AB1200" s="57" t="s">
        <v>257</v>
      </c>
      <c r="AC1200" s="18" t="s">
        <v>479</v>
      </c>
      <c r="AD1200" s="72" t="s">
        <v>1165</v>
      </c>
      <c r="AE1200" s="18" t="s">
        <v>561</v>
      </c>
      <c r="AF1200" s="18">
        <v>24.9</v>
      </c>
      <c r="AG1200" s="18">
        <v>24.9</v>
      </c>
      <c r="AH1200" s="18" t="s">
        <v>501</v>
      </c>
      <c r="AI1200" s="18">
        <v>12</v>
      </c>
      <c r="AJ1200" s="18" t="s">
        <v>476</v>
      </c>
      <c r="AK1200" s="18">
        <f t="shared" si="256"/>
        <v>0.5</v>
      </c>
      <c r="AL1200" s="18" t="s">
        <v>1528</v>
      </c>
      <c r="AM1200" s="18" t="s">
        <v>268</v>
      </c>
      <c r="AN1200" s="55">
        <v>0.53</v>
      </c>
      <c r="AO1200" s="18" t="s">
        <v>563</v>
      </c>
      <c r="AP1200" s="18" t="s">
        <v>479</v>
      </c>
      <c r="AQ1200" s="72" t="s">
        <v>1165</v>
      </c>
      <c r="AR1200" s="18" t="s">
        <v>561</v>
      </c>
      <c r="AS1200" s="55">
        <f t="shared" si="253"/>
        <v>0.4900000000000001</v>
      </c>
      <c r="AT1200" s="55">
        <v>0.56999999999999995</v>
      </c>
      <c r="AU1200" s="55">
        <f t="shared" si="254"/>
        <v>3.9999999999999925E-2</v>
      </c>
      <c r="AV1200" s="62">
        <f t="shared" si="255"/>
        <v>3.9999999999999925E-2</v>
      </c>
      <c r="AW1200" s="26" t="s">
        <v>501</v>
      </c>
      <c r="AX1200" s="18">
        <v>36</v>
      </c>
      <c r="AY1200" s="18" t="s">
        <v>476</v>
      </c>
      <c r="AZ1200" s="5" t="s">
        <v>257</v>
      </c>
      <c r="BA1200" s="5" t="s">
        <v>257</v>
      </c>
      <c r="BB1200" s="18" t="s">
        <v>1529</v>
      </c>
      <c r="BC1200" s="18"/>
      <c r="BD1200" s="18"/>
      <c r="BE1200" s="18"/>
      <c r="BF1200" s="18"/>
      <c r="BG1200" s="18"/>
      <c r="BH1200" s="18"/>
      <c r="BI1200" s="18"/>
      <c r="BJ1200" s="18"/>
      <c r="BK1200" s="18"/>
      <c r="BL1200" s="18"/>
      <c r="BM1200" s="18"/>
      <c r="BN1200" s="18"/>
      <c r="BO1200" s="18"/>
      <c r="BP1200" s="18"/>
      <c r="BQ1200" s="18"/>
      <c r="BR1200" s="18"/>
      <c r="BS1200" s="18"/>
      <c r="BT1200" s="18"/>
      <c r="BU1200" s="18"/>
      <c r="BV1200" s="18"/>
      <c r="BW1200" s="18"/>
      <c r="BX1200" s="18"/>
      <c r="BY1200" s="18"/>
      <c r="BZ1200" s="18"/>
      <c r="CA1200" s="18"/>
      <c r="CB1200" s="18"/>
      <c r="CC1200" s="18"/>
      <c r="CD1200" s="18"/>
      <c r="CE1200" s="18"/>
      <c r="CF1200" s="18"/>
      <c r="CG1200" s="18"/>
      <c r="CH1200" s="18"/>
      <c r="CI1200" s="18"/>
      <c r="CJ1200" s="18"/>
      <c r="CK1200" s="18"/>
      <c r="CL1200" s="18"/>
      <c r="CM1200" s="18"/>
      <c r="CN1200" s="18"/>
      <c r="CO1200" s="18"/>
      <c r="CP1200" s="18"/>
      <c r="CQ1200" s="18"/>
      <c r="CR1200" s="18"/>
      <c r="CS1200" s="18"/>
      <c r="CT1200" s="18"/>
      <c r="CU1200" s="18"/>
      <c r="CV1200" s="18"/>
      <c r="CW1200" s="18"/>
      <c r="CX1200" s="18"/>
      <c r="CY1200" s="18"/>
      <c r="CZ1200" s="18"/>
      <c r="DA1200" s="18"/>
      <c r="DB1200" s="18"/>
      <c r="DC1200" s="18"/>
      <c r="DD1200" s="18"/>
      <c r="DE1200" s="18"/>
      <c r="DF1200" s="18"/>
      <c r="DG1200" s="18"/>
      <c r="DH1200" s="18"/>
      <c r="DI1200" s="18"/>
      <c r="DJ1200" s="18"/>
      <c r="DK1200" s="18"/>
      <c r="DL1200" s="18"/>
      <c r="DM1200" s="18"/>
      <c r="DN1200" s="18"/>
      <c r="DO1200" s="18"/>
      <c r="DP1200" s="18">
        <v>1</v>
      </c>
      <c r="DQ1200" s="18">
        <v>1</v>
      </c>
      <c r="DR1200" s="18">
        <v>1</v>
      </c>
      <c r="DS1200" s="18"/>
      <c r="DT1200" s="18"/>
      <c r="DU1200" s="18"/>
      <c r="DV1200" s="18">
        <v>1</v>
      </c>
      <c r="DW1200" s="24"/>
      <c r="DX1200" s="24"/>
      <c r="DY1200" s="18"/>
      <c r="DZ1200" s="18"/>
      <c r="EA1200" s="18"/>
      <c r="EB1200" s="18"/>
      <c r="EC1200" s="18"/>
      <c r="ED1200" s="18"/>
      <c r="EE1200" s="18"/>
      <c r="EF1200" s="18"/>
      <c r="EG1200" s="18"/>
      <c r="EH1200" s="18" t="s">
        <v>1530</v>
      </c>
      <c r="EI1200" s="18" cm="1">
        <f t="array" ref="EI1200">IF(SUMPRODUCT(--(DO1200:DS1200&lt;&gt;""))=0, 0,1)</f>
        <v>1</v>
      </c>
      <c r="EJ1200" s="18" cm="1">
        <f t="array" ref="EJ1200">IF(SUMPRODUCT(--(DT1200:EG1200&lt;&gt;""))=0, 0,1)</f>
        <v>1</v>
      </c>
      <c r="EK1200" s="18" cm="1">
        <f t="array" ref="EK1200">IF(SUMPRODUCT(--(EC1200:EG1200&lt;&gt;""))=0, 0,1)</f>
        <v>0</v>
      </c>
      <c r="EL1200" s="18" cm="1">
        <f t="array" ref="EL1200">IF(SUMPRODUCT(--(EE1200:EG1200&lt;&gt;""))=0, 0,1)</f>
        <v>0</v>
      </c>
      <c r="EM1200" s="18">
        <f t="shared" si="245"/>
        <v>1</v>
      </c>
      <c r="EN1200" s="18">
        <f t="shared" si="246"/>
        <v>1</v>
      </c>
      <c r="EO1200" s="18">
        <f t="shared" si="247"/>
        <v>1</v>
      </c>
      <c r="EP1200" s="18" t="str">
        <f t="shared" si="248"/>
        <v>NA</v>
      </c>
      <c r="EQ1200" s="18" t="str">
        <f t="shared" si="249"/>
        <v>NA</v>
      </c>
      <c r="ER1200" s="58" t="s">
        <v>2080</v>
      </c>
      <c r="ES1200" s="59">
        <v>43790</v>
      </c>
      <c r="ET1200" s="18" t="s">
        <v>1531</v>
      </c>
      <c r="EU1200" s="18" t="s">
        <v>1523</v>
      </c>
    </row>
    <row r="1201" spans="1:151" ht="15.75" customHeight="1" x14ac:dyDescent="0.2">
      <c r="A1201" s="5" t="s">
        <v>1521</v>
      </c>
      <c r="B1201" s="24" t="s">
        <v>1522</v>
      </c>
      <c r="C1201" s="26">
        <v>1</v>
      </c>
      <c r="D1201" s="18" t="s">
        <v>1539</v>
      </c>
      <c r="E1201" s="18" t="s">
        <v>1534</v>
      </c>
      <c r="F1201" s="18" t="s">
        <v>553</v>
      </c>
      <c r="G1201" s="18" t="s">
        <v>609</v>
      </c>
      <c r="H1201" s="18" t="s">
        <v>951</v>
      </c>
      <c r="I1201" s="18" t="s">
        <v>363</v>
      </c>
      <c r="J1201" s="18" t="s">
        <v>363</v>
      </c>
      <c r="K1201" s="18" t="s">
        <v>363</v>
      </c>
      <c r="L1201" s="18" t="s">
        <v>363</v>
      </c>
      <c r="M1201" s="18" t="s">
        <v>253</v>
      </c>
      <c r="N1201" s="56">
        <v>74</v>
      </c>
      <c r="O1201" s="18" t="s">
        <v>1524</v>
      </c>
      <c r="P1201" s="18" t="s">
        <v>466</v>
      </c>
      <c r="Q1201" s="18" t="s">
        <v>254</v>
      </c>
      <c r="R1201" s="24" t="s">
        <v>257</v>
      </c>
      <c r="S1201" s="24" t="s">
        <v>257</v>
      </c>
      <c r="T1201" s="26" t="s">
        <v>257</v>
      </c>
      <c r="U1201" s="26" t="s">
        <v>257</v>
      </c>
      <c r="V1201" s="26" t="s">
        <v>257</v>
      </c>
      <c r="W1201" s="26" t="s">
        <v>257</v>
      </c>
      <c r="X1201" s="18" t="s">
        <v>1540</v>
      </c>
      <c r="Y1201" s="18">
        <v>148.9</v>
      </c>
      <c r="Z1201" s="18" t="s">
        <v>599</v>
      </c>
      <c r="AA1201" s="18">
        <v>148.9</v>
      </c>
      <c r="AB1201" s="57" t="s">
        <v>257</v>
      </c>
      <c r="AC1201" s="18" t="s">
        <v>479</v>
      </c>
      <c r="AD1201" s="72" t="s">
        <v>1165</v>
      </c>
      <c r="AE1201" s="18" t="s">
        <v>561</v>
      </c>
      <c r="AF1201" s="18">
        <v>24.9</v>
      </c>
      <c r="AG1201" s="18">
        <v>24.9</v>
      </c>
      <c r="AH1201" s="18" t="s">
        <v>501</v>
      </c>
      <c r="AI1201" s="18">
        <v>12</v>
      </c>
      <c r="AJ1201" s="18" t="s">
        <v>476</v>
      </c>
      <c r="AK1201" s="18">
        <f t="shared" si="256"/>
        <v>0.5</v>
      </c>
      <c r="AL1201" s="18" t="s">
        <v>1528</v>
      </c>
      <c r="AM1201" s="18" t="s">
        <v>268</v>
      </c>
      <c r="AN1201" s="55">
        <v>0.57999999999999996</v>
      </c>
      <c r="AO1201" s="18" t="s">
        <v>563</v>
      </c>
      <c r="AP1201" s="18" t="s">
        <v>479</v>
      </c>
      <c r="AQ1201" s="72" t="s">
        <v>1165</v>
      </c>
      <c r="AR1201" s="18" t="s">
        <v>561</v>
      </c>
      <c r="AS1201" s="55">
        <f t="shared" si="253"/>
        <v>0.54999999999999993</v>
      </c>
      <c r="AT1201" s="55">
        <v>0.61</v>
      </c>
      <c r="AU1201" s="55">
        <f t="shared" si="254"/>
        <v>3.0000000000000027E-2</v>
      </c>
      <c r="AV1201" s="62">
        <f t="shared" si="255"/>
        <v>3.0000000000000027E-2</v>
      </c>
      <c r="AW1201" s="26" t="s">
        <v>501</v>
      </c>
      <c r="AX1201" s="18">
        <v>60</v>
      </c>
      <c r="AY1201" s="18" t="s">
        <v>476</v>
      </c>
      <c r="AZ1201" s="5" t="s">
        <v>257</v>
      </c>
      <c r="BA1201" s="5" t="s">
        <v>257</v>
      </c>
      <c r="BB1201" s="18" t="s">
        <v>1529</v>
      </c>
      <c r="BC1201" s="18"/>
      <c r="BD1201" s="18"/>
      <c r="BE1201" s="18"/>
      <c r="BF1201" s="18"/>
      <c r="BG1201" s="18"/>
      <c r="BH1201" s="18"/>
      <c r="BI1201" s="18"/>
      <c r="BJ1201" s="18"/>
      <c r="BK1201" s="18"/>
      <c r="BL1201" s="18"/>
      <c r="BM1201" s="18"/>
      <c r="BN1201" s="18"/>
      <c r="BO1201" s="18"/>
      <c r="BP1201" s="18"/>
      <c r="BQ1201" s="18"/>
      <c r="BR1201" s="18"/>
      <c r="BS1201" s="18"/>
      <c r="BT1201" s="18"/>
      <c r="BU1201" s="18"/>
      <c r="BV1201" s="18"/>
      <c r="BW1201" s="18"/>
      <c r="BX1201" s="18"/>
      <c r="BY1201" s="18"/>
      <c r="BZ1201" s="18"/>
      <c r="CA1201" s="18"/>
      <c r="CB1201" s="18"/>
      <c r="CC1201" s="18"/>
      <c r="CD1201" s="18"/>
      <c r="CE1201" s="18"/>
      <c r="CF1201" s="18"/>
      <c r="CG1201" s="18"/>
      <c r="CH1201" s="18"/>
      <c r="CI1201" s="18"/>
      <c r="CJ1201" s="18"/>
      <c r="CK1201" s="18"/>
      <c r="CL1201" s="18"/>
      <c r="CM1201" s="18"/>
      <c r="CN1201" s="18"/>
      <c r="CO1201" s="18"/>
      <c r="CP1201" s="18"/>
      <c r="CQ1201" s="18"/>
      <c r="CR1201" s="18"/>
      <c r="CS1201" s="18"/>
      <c r="CT1201" s="18"/>
      <c r="CU1201" s="18"/>
      <c r="CV1201" s="18"/>
      <c r="CW1201" s="18"/>
      <c r="CX1201" s="18"/>
      <c r="CY1201" s="18"/>
      <c r="CZ1201" s="18"/>
      <c r="DA1201" s="18"/>
      <c r="DB1201" s="18"/>
      <c r="DC1201" s="18"/>
      <c r="DD1201" s="18"/>
      <c r="DE1201" s="18"/>
      <c r="DF1201" s="18"/>
      <c r="DG1201" s="18"/>
      <c r="DH1201" s="18"/>
      <c r="DI1201" s="18"/>
      <c r="DJ1201" s="18"/>
      <c r="DK1201" s="18"/>
      <c r="DL1201" s="18"/>
      <c r="DM1201" s="18"/>
      <c r="DN1201" s="18"/>
      <c r="DO1201" s="18"/>
      <c r="DP1201" s="18">
        <v>1</v>
      </c>
      <c r="DQ1201" s="18">
        <v>1</v>
      </c>
      <c r="DR1201" s="18">
        <v>1</v>
      </c>
      <c r="DS1201" s="18"/>
      <c r="DT1201" s="18"/>
      <c r="DU1201" s="18"/>
      <c r="DV1201" s="18">
        <v>1</v>
      </c>
      <c r="DW1201" s="24"/>
      <c r="DX1201" s="24"/>
      <c r="DY1201" s="18"/>
      <c r="DZ1201" s="18"/>
      <c r="EA1201" s="18"/>
      <c r="EB1201" s="18"/>
      <c r="EC1201" s="18"/>
      <c r="ED1201" s="18"/>
      <c r="EE1201" s="18"/>
      <c r="EF1201" s="18"/>
      <c r="EG1201" s="18"/>
      <c r="EH1201" s="18" t="s">
        <v>1530</v>
      </c>
      <c r="EI1201" s="18" cm="1">
        <f t="array" ref="EI1201">IF(SUMPRODUCT(--(DO1201:DS1201&lt;&gt;""))=0, 0,1)</f>
        <v>1</v>
      </c>
      <c r="EJ1201" s="18" cm="1">
        <f t="array" ref="EJ1201">IF(SUMPRODUCT(--(DT1201:EG1201&lt;&gt;""))=0, 0,1)</f>
        <v>1</v>
      </c>
      <c r="EK1201" s="18" cm="1">
        <f t="array" ref="EK1201">IF(SUMPRODUCT(--(EC1201:EG1201&lt;&gt;""))=0, 0,1)</f>
        <v>0</v>
      </c>
      <c r="EL1201" s="18" cm="1">
        <f t="array" ref="EL1201">IF(SUMPRODUCT(--(EE1201:EG1201&lt;&gt;""))=0, 0,1)</f>
        <v>0</v>
      </c>
      <c r="EM1201" s="18">
        <f t="shared" si="245"/>
        <v>1</v>
      </c>
      <c r="EN1201" s="18">
        <f t="shared" si="246"/>
        <v>1</v>
      </c>
      <c r="EO1201" s="18">
        <f t="shared" si="247"/>
        <v>1</v>
      </c>
      <c r="EP1201" s="18" t="str">
        <f t="shared" si="248"/>
        <v>NA</v>
      </c>
      <c r="EQ1201" s="18" t="str">
        <f t="shared" si="249"/>
        <v>NA</v>
      </c>
      <c r="ER1201" s="58" t="s">
        <v>2080</v>
      </c>
      <c r="ES1201" s="59">
        <v>43790</v>
      </c>
      <c r="ET1201" s="18" t="s">
        <v>1531</v>
      </c>
      <c r="EU1201" s="18" t="s">
        <v>1523</v>
      </c>
    </row>
    <row r="1202" spans="1:151" ht="15.75" customHeight="1" x14ac:dyDescent="0.2">
      <c r="A1202" s="5" t="s">
        <v>1521</v>
      </c>
      <c r="B1202" s="24" t="s">
        <v>1522</v>
      </c>
      <c r="C1202" s="26">
        <v>1</v>
      </c>
      <c r="D1202" s="18" t="s">
        <v>1541</v>
      </c>
      <c r="E1202" s="18" t="s">
        <v>1526</v>
      </c>
      <c r="F1202" s="18" t="s">
        <v>553</v>
      </c>
      <c r="G1202" s="18" t="s">
        <v>609</v>
      </c>
      <c r="H1202" s="18" t="s">
        <v>951</v>
      </c>
      <c r="I1202" s="18" t="s">
        <v>363</v>
      </c>
      <c r="J1202" s="18" t="s">
        <v>363</v>
      </c>
      <c r="K1202" s="18" t="s">
        <v>363</v>
      </c>
      <c r="L1202" s="18" t="s">
        <v>363</v>
      </c>
      <c r="M1202" s="18" t="s">
        <v>253</v>
      </c>
      <c r="N1202" s="56">
        <v>74</v>
      </c>
      <c r="O1202" s="18" t="s">
        <v>1524</v>
      </c>
      <c r="P1202" s="18" t="s">
        <v>466</v>
      </c>
      <c r="Q1202" s="18" t="s">
        <v>254</v>
      </c>
      <c r="R1202" s="24" t="s">
        <v>257</v>
      </c>
      <c r="S1202" s="24" t="s">
        <v>257</v>
      </c>
      <c r="T1202" s="26" t="s">
        <v>257</v>
      </c>
      <c r="U1202" s="26" t="s">
        <v>257</v>
      </c>
      <c r="V1202" s="26" t="s">
        <v>257</v>
      </c>
      <c r="W1202" s="26" t="s">
        <v>257</v>
      </c>
      <c r="X1202" s="18" t="s">
        <v>1542</v>
      </c>
      <c r="Y1202" s="18">
        <v>0</v>
      </c>
      <c r="Z1202" s="18" t="s">
        <v>599</v>
      </c>
      <c r="AA1202" s="18">
        <v>0</v>
      </c>
      <c r="AB1202" s="57" t="s">
        <v>257</v>
      </c>
      <c r="AC1202" s="18" t="s">
        <v>257</v>
      </c>
      <c r="AD1202" s="18" t="s">
        <v>257</v>
      </c>
      <c r="AE1202" s="18" t="s">
        <v>257</v>
      </c>
      <c r="AF1202" s="18" t="s">
        <v>257</v>
      </c>
      <c r="AG1202" s="18" t="s">
        <v>257</v>
      </c>
      <c r="AH1202" s="18" t="s">
        <v>257</v>
      </c>
      <c r="AI1202" s="18">
        <v>0</v>
      </c>
      <c r="AJ1202" s="18" t="s">
        <v>476</v>
      </c>
      <c r="AK1202" s="18">
        <f t="shared" si="256"/>
        <v>0</v>
      </c>
      <c r="AL1202" s="18" t="s">
        <v>1528</v>
      </c>
      <c r="AM1202" s="18" t="s">
        <v>268</v>
      </c>
      <c r="AN1202" s="55">
        <v>0.65</v>
      </c>
      <c r="AO1202" s="18" t="s">
        <v>563</v>
      </c>
      <c r="AP1202" s="18" t="s">
        <v>479</v>
      </c>
      <c r="AQ1202" s="72" t="s">
        <v>1165</v>
      </c>
      <c r="AR1202" s="18" t="s">
        <v>561</v>
      </c>
      <c r="AS1202" s="55">
        <f t="shared" si="253"/>
        <v>0.65</v>
      </c>
      <c r="AT1202" s="55">
        <v>0.65</v>
      </c>
      <c r="AU1202" s="55">
        <f t="shared" si="254"/>
        <v>0</v>
      </c>
      <c r="AV1202" s="62">
        <f t="shared" si="255"/>
        <v>0</v>
      </c>
      <c r="AW1202" s="26" t="s">
        <v>501</v>
      </c>
      <c r="AX1202" s="18">
        <v>0</v>
      </c>
      <c r="AY1202" s="18" t="s">
        <v>476</v>
      </c>
      <c r="AZ1202" s="5" t="s">
        <v>257</v>
      </c>
      <c r="BA1202" s="5" t="s">
        <v>257</v>
      </c>
      <c r="BB1202" s="18" t="s">
        <v>1529</v>
      </c>
      <c r="BC1202" s="18"/>
      <c r="BD1202" s="18"/>
      <c r="BE1202" s="18"/>
      <c r="BF1202" s="18"/>
      <c r="BG1202" s="18"/>
      <c r="BH1202" s="18"/>
      <c r="BI1202" s="18"/>
      <c r="BJ1202" s="18"/>
      <c r="BK1202" s="18"/>
      <c r="BL1202" s="18"/>
      <c r="BM1202" s="18"/>
      <c r="BN1202" s="18"/>
      <c r="BO1202" s="18"/>
      <c r="BP1202" s="18"/>
      <c r="BQ1202" s="18"/>
      <c r="BR1202" s="18"/>
      <c r="BS1202" s="18"/>
      <c r="BT1202" s="18"/>
      <c r="BU1202" s="18"/>
      <c r="BV1202" s="18"/>
      <c r="BW1202" s="18"/>
      <c r="BX1202" s="18"/>
      <c r="BY1202" s="18"/>
      <c r="BZ1202" s="18"/>
      <c r="CA1202" s="18"/>
      <c r="CB1202" s="18"/>
      <c r="CC1202" s="18"/>
      <c r="CD1202" s="18"/>
      <c r="CE1202" s="18"/>
      <c r="CF1202" s="18"/>
      <c r="CG1202" s="18"/>
      <c r="CH1202" s="18"/>
      <c r="CI1202" s="18"/>
      <c r="CJ1202" s="18"/>
      <c r="CK1202" s="18"/>
      <c r="CL1202" s="18"/>
      <c r="CM1202" s="18"/>
      <c r="CN1202" s="18"/>
      <c r="CO1202" s="18"/>
      <c r="CP1202" s="18"/>
      <c r="CQ1202" s="18"/>
      <c r="CR1202" s="18"/>
      <c r="CS1202" s="18"/>
      <c r="CT1202" s="18"/>
      <c r="CU1202" s="18"/>
      <c r="CV1202" s="18"/>
      <c r="CW1202" s="18"/>
      <c r="CX1202" s="18"/>
      <c r="CY1202" s="18"/>
      <c r="CZ1202" s="18"/>
      <c r="DA1202" s="18"/>
      <c r="DB1202" s="18"/>
      <c r="DC1202" s="18"/>
      <c r="DD1202" s="18"/>
      <c r="DE1202" s="18"/>
      <c r="DF1202" s="18"/>
      <c r="DG1202" s="18"/>
      <c r="DH1202" s="18"/>
      <c r="DI1202" s="18"/>
      <c r="DJ1202" s="18"/>
      <c r="DK1202" s="18"/>
      <c r="DL1202" s="18"/>
      <c r="DM1202" s="18"/>
      <c r="DN1202" s="18"/>
      <c r="DO1202" s="18"/>
      <c r="DP1202" s="18">
        <v>0</v>
      </c>
      <c r="DQ1202" s="18">
        <v>0</v>
      </c>
      <c r="DR1202" s="18">
        <v>0</v>
      </c>
      <c r="DS1202" s="18"/>
      <c r="DT1202" s="18"/>
      <c r="DU1202" s="18"/>
      <c r="DV1202" s="18">
        <v>0</v>
      </c>
      <c r="DW1202" s="24"/>
      <c r="DX1202" s="24"/>
      <c r="DY1202" s="18"/>
      <c r="DZ1202" s="18"/>
      <c r="EA1202" s="18"/>
      <c r="EB1202" s="18"/>
      <c r="EC1202" s="18"/>
      <c r="ED1202" s="18"/>
      <c r="EE1202" s="18"/>
      <c r="EF1202" s="18"/>
      <c r="EG1202" s="18"/>
      <c r="EH1202" s="18" t="s">
        <v>1530</v>
      </c>
      <c r="EI1202" s="18" cm="1">
        <f t="array" ref="EI1202">IF(SUMPRODUCT(--(DO1202:DS1202&lt;&gt;""))=0, 0,1)</f>
        <v>1</v>
      </c>
      <c r="EJ1202" s="18" cm="1">
        <f t="array" ref="EJ1202">IF(SUMPRODUCT(--(DT1202:EG1202&lt;&gt;""))=0, 0,1)</f>
        <v>1</v>
      </c>
      <c r="EK1202" s="18" cm="1">
        <f t="array" ref="EK1202">IF(SUMPRODUCT(--(EC1202:EG1202&lt;&gt;""))=0, 0,1)</f>
        <v>0</v>
      </c>
      <c r="EL1202" s="18" cm="1">
        <f t="array" ref="EL1202">IF(SUMPRODUCT(--(EE1202:EG1202&lt;&gt;""))=0, 0,1)</f>
        <v>0</v>
      </c>
      <c r="EM1202" s="18">
        <f t="shared" si="245"/>
        <v>0</v>
      </c>
      <c r="EN1202" s="18">
        <f t="shared" si="246"/>
        <v>0</v>
      </c>
      <c r="EO1202" s="18">
        <f t="shared" si="247"/>
        <v>0</v>
      </c>
      <c r="EP1202" s="18" t="str">
        <f t="shared" si="248"/>
        <v>NA</v>
      </c>
      <c r="EQ1202" s="18" t="str">
        <f t="shared" si="249"/>
        <v>NA</v>
      </c>
      <c r="ER1202" s="58" t="s">
        <v>2080</v>
      </c>
      <c r="ES1202" s="59">
        <v>43790</v>
      </c>
      <c r="ET1202" s="18" t="s">
        <v>1531</v>
      </c>
      <c r="EU1202" s="18" t="s">
        <v>1523</v>
      </c>
    </row>
    <row r="1203" spans="1:151" ht="15.75" customHeight="1" x14ac:dyDescent="0.2">
      <c r="A1203" s="5" t="s">
        <v>1521</v>
      </c>
      <c r="B1203" s="24" t="s">
        <v>1522</v>
      </c>
      <c r="C1203" s="26">
        <v>1</v>
      </c>
      <c r="D1203" s="18" t="s">
        <v>1541</v>
      </c>
      <c r="E1203" s="18" t="s">
        <v>1532</v>
      </c>
      <c r="F1203" s="18" t="s">
        <v>553</v>
      </c>
      <c r="G1203" s="18" t="s">
        <v>609</v>
      </c>
      <c r="H1203" s="18" t="s">
        <v>951</v>
      </c>
      <c r="I1203" s="18" t="s">
        <v>363</v>
      </c>
      <c r="J1203" s="18" t="s">
        <v>363</v>
      </c>
      <c r="K1203" s="18" t="s">
        <v>363</v>
      </c>
      <c r="L1203" s="18" t="s">
        <v>363</v>
      </c>
      <c r="M1203" s="18" t="s">
        <v>253</v>
      </c>
      <c r="N1203" s="56">
        <v>74</v>
      </c>
      <c r="O1203" s="18" t="s">
        <v>1524</v>
      </c>
      <c r="P1203" s="18" t="s">
        <v>466</v>
      </c>
      <c r="Q1203" s="18" t="s">
        <v>254</v>
      </c>
      <c r="R1203" s="24" t="s">
        <v>257</v>
      </c>
      <c r="S1203" s="24" t="s">
        <v>257</v>
      </c>
      <c r="T1203" s="26" t="s">
        <v>257</v>
      </c>
      <c r="U1203" s="26" t="s">
        <v>257</v>
      </c>
      <c r="V1203" s="26" t="s">
        <v>257</v>
      </c>
      <c r="W1203" s="26" t="s">
        <v>257</v>
      </c>
      <c r="X1203" s="18" t="s">
        <v>1542</v>
      </c>
      <c r="Y1203" s="18">
        <v>177.8</v>
      </c>
      <c r="Z1203" s="18" t="s">
        <v>599</v>
      </c>
      <c r="AA1203" s="18">
        <v>177.8</v>
      </c>
      <c r="AB1203" s="57" t="s">
        <v>257</v>
      </c>
      <c r="AC1203" s="18" t="s">
        <v>479</v>
      </c>
      <c r="AD1203" s="72" t="s">
        <v>1165</v>
      </c>
      <c r="AE1203" s="18" t="s">
        <v>561</v>
      </c>
      <c r="AF1203" s="18">
        <v>51.24</v>
      </c>
      <c r="AG1203" s="18">
        <v>51.24</v>
      </c>
      <c r="AH1203" s="18" t="s">
        <v>501</v>
      </c>
      <c r="AI1203" s="18">
        <v>12</v>
      </c>
      <c r="AJ1203" s="18" t="s">
        <v>476</v>
      </c>
      <c r="AK1203" s="18">
        <f t="shared" si="256"/>
        <v>0.5</v>
      </c>
      <c r="AL1203" s="18" t="s">
        <v>1528</v>
      </c>
      <c r="AM1203" s="18" t="s">
        <v>268</v>
      </c>
      <c r="AN1203" s="55">
        <v>0.65</v>
      </c>
      <c r="AO1203" s="18" t="s">
        <v>563</v>
      </c>
      <c r="AP1203" s="18" t="s">
        <v>479</v>
      </c>
      <c r="AQ1203" s="72" t="s">
        <v>1165</v>
      </c>
      <c r="AR1203" s="18" t="s">
        <v>561</v>
      </c>
      <c r="AS1203" s="55">
        <f t="shared" si="253"/>
        <v>0.63</v>
      </c>
      <c r="AT1203" s="55">
        <v>0.67</v>
      </c>
      <c r="AU1203" s="55">
        <f t="shared" si="254"/>
        <v>2.0000000000000018E-2</v>
      </c>
      <c r="AV1203" s="62">
        <f t="shared" si="255"/>
        <v>2.0000000000000018E-2</v>
      </c>
      <c r="AW1203" s="26" t="s">
        <v>501</v>
      </c>
      <c r="AX1203" s="18">
        <v>12</v>
      </c>
      <c r="AY1203" s="18" t="s">
        <v>476</v>
      </c>
      <c r="AZ1203" s="5" t="s">
        <v>257</v>
      </c>
      <c r="BA1203" s="5" t="s">
        <v>257</v>
      </c>
      <c r="BB1203" s="18" t="s">
        <v>1529</v>
      </c>
      <c r="BC1203" s="18"/>
      <c r="BD1203" s="18"/>
      <c r="BE1203" s="18"/>
      <c r="BF1203" s="18"/>
      <c r="BG1203" s="18"/>
      <c r="BH1203" s="18"/>
      <c r="BI1203" s="18"/>
      <c r="BJ1203" s="18"/>
      <c r="BK1203" s="18"/>
      <c r="BL1203" s="18"/>
      <c r="BM1203" s="18"/>
      <c r="BN1203" s="18"/>
      <c r="BO1203" s="18"/>
      <c r="BP1203" s="18"/>
      <c r="BQ1203" s="18"/>
      <c r="BR1203" s="18"/>
      <c r="BS1203" s="18"/>
      <c r="BT1203" s="18"/>
      <c r="BU1203" s="18"/>
      <c r="BV1203" s="18"/>
      <c r="BW1203" s="18"/>
      <c r="BX1203" s="18"/>
      <c r="BY1203" s="18"/>
      <c r="BZ1203" s="18"/>
      <c r="CA1203" s="18"/>
      <c r="CB1203" s="18"/>
      <c r="CC1203" s="18"/>
      <c r="CD1203" s="18"/>
      <c r="CE1203" s="18"/>
      <c r="CF1203" s="18"/>
      <c r="CG1203" s="18"/>
      <c r="CH1203" s="18"/>
      <c r="CI1203" s="18"/>
      <c r="CJ1203" s="18"/>
      <c r="CK1203" s="18"/>
      <c r="CL1203" s="18"/>
      <c r="CM1203" s="18"/>
      <c r="CN1203" s="18"/>
      <c r="CO1203" s="18"/>
      <c r="CP1203" s="18"/>
      <c r="CQ1203" s="18"/>
      <c r="CR1203" s="18"/>
      <c r="CS1203" s="18"/>
      <c r="CT1203" s="18"/>
      <c r="CU1203" s="18"/>
      <c r="CV1203" s="18"/>
      <c r="CW1203" s="18"/>
      <c r="CX1203" s="18"/>
      <c r="CY1203" s="18"/>
      <c r="CZ1203" s="18"/>
      <c r="DA1203" s="18"/>
      <c r="DB1203" s="18"/>
      <c r="DC1203" s="18"/>
      <c r="DD1203" s="18"/>
      <c r="DE1203" s="18"/>
      <c r="DF1203" s="18"/>
      <c r="DG1203" s="18"/>
      <c r="DH1203" s="18"/>
      <c r="DI1203" s="18"/>
      <c r="DJ1203" s="18"/>
      <c r="DK1203" s="18"/>
      <c r="DL1203" s="18"/>
      <c r="DM1203" s="18"/>
      <c r="DN1203" s="18"/>
      <c r="DO1203" s="18"/>
      <c r="DP1203" s="18">
        <v>1</v>
      </c>
      <c r="DQ1203" s="18">
        <v>1</v>
      </c>
      <c r="DR1203" s="18">
        <v>1</v>
      </c>
      <c r="DS1203" s="18"/>
      <c r="DT1203" s="18"/>
      <c r="DU1203" s="18"/>
      <c r="DV1203" s="18">
        <v>0</v>
      </c>
      <c r="DW1203" s="24"/>
      <c r="DX1203" s="24"/>
      <c r="DY1203" s="18"/>
      <c r="DZ1203" s="18"/>
      <c r="EA1203" s="18"/>
      <c r="EB1203" s="18"/>
      <c r="EC1203" s="18"/>
      <c r="ED1203" s="18"/>
      <c r="EE1203" s="18"/>
      <c r="EF1203" s="18"/>
      <c r="EG1203" s="18"/>
      <c r="EH1203" s="18" t="s">
        <v>1530</v>
      </c>
      <c r="EI1203" s="18" cm="1">
        <f t="array" ref="EI1203">IF(SUMPRODUCT(--(DO1203:DS1203&lt;&gt;""))=0, 0,1)</f>
        <v>1</v>
      </c>
      <c r="EJ1203" s="18" cm="1">
        <f t="array" ref="EJ1203">IF(SUMPRODUCT(--(DT1203:EG1203&lt;&gt;""))=0, 0,1)</f>
        <v>1</v>
      </c>
      <c r="EK1203" s="18" cm="1">
        <f t="array" ref="EK1203">IF(SUMPRODUCT(--(EC1203:EG1203&lt;&gt;""))=0, 0,1)</f>
        <v>0</v>
      </c>
      <c r="EL1203" s="18" cm="1">
        <f t="array" ref="EL1203">IF(SUMPRODUCT(--(EE1203:EG1203&lt;&gt;""))=0, 0,1)</f>
        <v>0</v>
      </c>
      <c r="EM1203" s="18">
        <f t="shared" si="245"/>
        <v>1</v>
      </c>
      <c r="EN1203" s="18">
        <f t="shared" si="246"/>
        <v>1</v>
      </c>
      <c r="EO1203" s="18">
        <f t="shared" si="247"/>
        <v>0</v>
      </c>
      <c r="EP1203" s="18" t="str">
        <f t="shared" si="248"/>
        <v>NA</v>
      </c>
      <c r="EQ1203" s="18" t="str">
        <f t="shared" si="249"/>
        <v>NA</v>
      </c>
      <c r="ER1203" s="58" t="s">
        <v>2080</v>
      </c>
      <c r="ES1203" s="59">
        <v>43790</v>
      </c>
      <c r="ET1203" s="18" t="s">
        <v>1531</v>
      </c>
      <c r="EU1203" s="18" t="s">
        <v>1523</v>
      </c>
    </row>
    <row r="1204" spans="1:151" ht="15.75" customHeight="1" x14ac:dyDescent="0.2">
      <c r="A1204" s="5" t="s">
        <v>1521</v>
      </c>
      <c r="B1204" s="24" t="s">
        <v>1522</v>
      </c>
      <c r="C1204" s="26">
        <v>1</v>
      </c>
      <c r="D1204" s="18" t="s">
        <v>1541</v>
      </c>
      <c r="E1204" s="18" t="s">
        <v>1533</v>
      </c>
      <c r="F1204" s="18" t="s">
        <v>553</v>
      </c>
      <c r="G1204" s="18" t="s">
        <v>609</v>
      </c>
      <c r="H1204" s="18" t="s">
        <v>951</v>
      </c>
      <c r="I1204" s="18" t="s">
        <v>363</v>
      </c>
      <c r="J1204" s="18" t="s">
        <v>363</v>
      </c>
      <c r="K1204" s="18" t="s">
        <v>363</v>
      </c>
      <c r="L1204" s="18" t="s">
        <v>363</v>
      </c>
      <c r="M1204" s="18" t="s">
        <v>253</v>
      </c>
      <c r="N1204" s="56">
        <v>74</v>
      </c>
      <c r="O1204" s="18" t="s">
        <v>1524</v>
      </c>
      <c r="P1204" s="18" t="s">
        <v>466</v>
      </c>
      <c r="Q1204" s="18" t="s">
        <v>254</v>
      </c>
      <c r="R1204" s="24" t="s">
        <v>257</v>
      </c>
      <c r="S1204" s="24" t="s">
        <v>257</v>
      </c>
      <c r="T1204" s="26" t="s">
        <v>257</v>
      </c>
      <c r="U1204" s="26" t="s">
        <v>257</v>
      </c>
      <c r="V1204" s="26" t="s">
        <v>257</v>
      </c>
      <c r="W1204" s="26" t="s">
        <v>257</v>
      </c>
      <c r="X1204" s="18" t="s">
        <v>1542</v>
      </c>
      <c r="Y1204" s="18">
        <v>177.8</v>
      </c>
      <c r="Z1204" s="18" t="s">
        <v>599</v>
      </c>
      <c r="AA1204" s="18">
        <v>177.8</v>
      </c>
      <c r="AB1204" s="57" t="s">
        <v>257</v>
      </c>
      <c r="AC1204" s="18" t="s">
        <v>479</v>
      </c>
      <c r="AD1204" s="72" t="s">
        <v>1165</v>
      </c>
      <c r="AE1204" s="18" t="s">
        <v>561</v>
      </c>
      <c r="AF1204" s="18">
        <v>51.24</v>
      </c>
      <c r="AG1204" s="18">
        <v>51.24</v>
      </c>
      <c r="AH1204" s="18" t="s">
        <v>501</v>
      </c>
      <c r="AI1204" s="18">
        <v>12</v>
      </c>
      <c r="AJ1204" s="18" t="s">
        <v>476</v>
      </c>
      <c r="AK1204" s="18">
        <f t="shared" si="256"/>
        <v>0.5</v>
      </c>
      <c r="AL1204" s="18" t="s">
        <v>1528</v>
      </c>
      <c r="AM1204" s="18" t="s">
        <v>268</v>
      </c>
      <c r="AN1204" s="55">
        <v>0.67</v>
      </c>
      <c r="AO1204" s="18" t="s">
        <v>563</v>
      </c>
      <c r="AP1204" s="18" t="s">
        <v>479</v>
      </c>
      <c r="AQ1204" s="72" t="s">
        <v>1165</v>
      </c>
      <c r="AR1204" s="18" t="s">
        <v>561</v>
      </c>
      <c r="AS1204" s="55">
        <f t="shared" si="253"/>
        <v>0.67</v>
      </c>
      <c r="AT1204" s="55">
        <v>0.67</v>
      </c>
      <c r="AU1204" s="55">
        <f t="shared" si="254"/>
        <v>0</v>
      </c>
      <c r="AV1204" s="62">
        <f t="shared" si="255"/>
        <v>0</v>
      </c>
      <c r="AW1204" s="26" t="s">
        <v>501</v>
      </c>
      <c r="AX1204" s="18">
        <v>36</v>
      </c>
      <c r="AY1204" s="18" t="s">
        <v>476</v>
      </c>
      <c r="AZ1204" s="5" t="s">
        <v>257</v>
      </c>
      <c r="BA1204" s="5" t="s">
        <v>257</v>
      </c>
      <c r="BB1204" s="18" t="s">
        <v>1529</v>
      </c>
      <c r="BC1204" s="18"/>
      <c r="BD1204" s="18"/>
      <c r="BE1204" s="18"/>
      <c r="BF1204" s="18"/>
      <c r="BG1204" s="18"/>
      <c r="BH1204" s="18"/>
      <c r="BI1204" s="18"/>
      <c r="BJ1204" s="18"/>
      <c r="BK1204" s="18"/>
      <c r="BL1204" s="18"/>
      <c r="BM1204" s="18"/>
      <c r="BN1204" s="18"/>
      <c r="BO1204" s="18"/>
      <c r="BP1204" s="18"/>
      <c r="BQ1204" s="18"/>
      <c r="BR1204" s="18"/>
      <c r="BS1204" s="18"/>
      <c r="BT1204" s="18"/>
      <c r="BU1204" s="18"/>
      <c r="BV1204" s="18"/>
      <c r="BW1204" s="18"/>
      <c r="BX1204" s="18"/>
      <c r="BY1204" s="18"/>
      <c r="BZ1204" s="18"/>
      <c r="CA1204" s="18"/>
      <c r="CB1204" s="18"/>
      <c r="CC1204" s="18"/>
      <c r="CD1204" s="18"/>
      <c r="CE1204" s="18"/>
      <c r="CF1204" s="18"/>
      <c r="CG1204" s="18"/>
      <c r="CH1204" s="18"/>
      <c r="CI1204" s="18"/>
      <c r="CJ1204" s="18"/>
      <c r="CK1204" s="18"/>
      <c r="CL1204" s="18"/>
      <c r="CM1204" s="18"/>
      <c r="CN1204" s="18"/>
      <c r="CO1204" s="18"/>
      <c r="CP1204" s="18"/>
      <c r="CQ1204" s="18"/>
      <c r="CR1204" s="18"/>
      <c r="CS1204" s="18"/>
      <c r="CT1204" s="18"/>
      <c r="CU1204" s="18"/>
      <c r="CV1204" s="18"/>
      <c r="CW1204" s="18"/>
      <c r="CX1204" s="18"/>
      <c r="CY1204" s="18"/>
      <c r="CZ1204" s="18"/>
      <c r="DA1204" s="18"/>
      <c r="DB1204" s="18"/>
      <c r="DC1204" s="18"/>
      <c r="DD1204" s="18"/>
      <c r="DE1204" s="18"/>
      <c r="DF1204" s="18"/>
      <c r="DG1204" s="18"/>
      <c r="DH1204" s="18"/>
      <c r="DI1204" s="18"/>
      <c r="DJ1204" s="18"/>
      <c r="DK1204" s="18"/>
      <c r="DL1204" s="18"/>
      <c r="DM1204" s="18"/>
      <c r="DN1204" s="18"/>
      <c r="DO1204" s="18"/>
      <c r="DP1204" s="18">
        <v>1</v>
      </c>
      <c r="DQ1204" s="18">
        <v>1</v>
      </c>
      <c r="DR1204" s="18">
        <v>1</v>
      </c>
      <c r="DS1204" s="18"/>
      <c r="DT1204" s="18"/>
      <c r="DU1204" s="18"/>
      <c r="DV1204" s="18">
        <v>0</v>
      </c>
      <c r="DW1204" s="24"/>
      <c r="DX1204" s="24"/>
      <c r="DY1204" s="18"/>
      <c r="DZ1204" s="18"/>
      <c r="EA1204" s="18"/>
      <c r="EB1204" s="18"/>
      <c r="EC1204" s="18"/>
      <c r="ED1204" s="18"/>
      <c r="EE1204" s="18"/>
      <c r="EF1204" s="18"/>
      <c r="EG1204" s="18"/>
      <c r="EH1204" s="18" t="s">
        <v>1530</v>
      </c>
      <c r="EI1204" s="18" cm="1">
        <f t="array" ref="EI1204">IF(SUMPRODUCT(--(DO1204:DS1204&lt;&gt;""))=0, 0,1)</f>
        <v>1</v>
      </c>
      <c r="EJ1204" s="18" cm="1">
        <f t="array" ref="EJ1204">IF(SUMPRODUCT(--(DT1204:EG1204&lt;&gt;""))=0, 0,1)</f>
        <v>1</v>
      </c>
      <c r="EK1204" s="18" cm="1">
        <f t="array" ref="EK1204">IF(SUMPRODUCT(--(EC1204:EG1204&lt;&gt;""))=0, 0,1)</f>
        <v>0</v>
      </c>
      <c r="EL1204" s="18" cm="1">
        <f t="array" ref="EL1204">IF(SUMPRODUCT(--(EE1204:EG1204&lt;&gt;""))=0, 0,1)</f>
        <v>0</v>
      </c>
      <c r="EM1204" s="18">
        <f t="shared" si="245"/>
        <v>1</v>
      </c>
      <c r="EN1204" s="18">
        <f t="shared" si="246"/>
        <v>1</v>
      </c>
      <c r="EO1204" s="18">
        <f t="shared" si="247"/>
        <v>0</v>
      </c>
      <c r="EP1204" s="18" t="str">
        <f t="shared" si="248"/>
        <v>NA</v>
      </c>
      <c r="EQ1204" s="18" t="str">
        <f t="shared" si="249"/>
        <v>NA</v>
      </c>
      <c r="ER1204" s="58" t="s">
        <v>2080</v>
      </c>
      <c r="ES1204" s="59">
        <v>43790</v>
      </c>
      <c r="ET1204" s="18" t="s">
        <v>1531</v>
      </c>
      <c r="EU1204" s="18" t="s">
        <v>1523</v>
      </c>
    </row>
    <row r="1205" spans="1:151" ht="15.75" customHeight="1" x14ac:dyDescent="0.2">
      <c r="A1205" s="5" t="s">
        <v>1521</v>
      </c>
      <c r="B1205" s="24" t="s">
        <v>1522</v>
      </c>
      <c r="C1205" s="26">
        <v>1</v>
      </c>
      <c r="D1205" s="18" t="s">
        <v>1541</v>
      </c>
      <c r="E1205" s="18" t="s">
        <v>1534</v>
      </c>
      <c r="F1205" s="18" t="s">
        <v>553</v>
      </c>
      <c r="G1205" s="18" t="s">
        <v>609</v>
      </c>
      <c r="H1205" s="18" t="s">
        <v>951</v>
      </c>
      <c r="I1205" s="18" t="s">
        <v>363</v>
      </c>
      <c r="J1205" s="18" t="s">
        <v>363</v>
      </c>
      <c r="K1205" s="18" t="s">
        <v>363</v>
      </c>
      <c r="L1205" s="18" t="s">
        <v>363</v>
      </c>
      <c r="M1205" s="18" t="s">
        <v>253</v>
      </c>
      <c r="N1205" s="56">
        <v>74</v>
      </c>
      <c r="O1205" s="18" t="s">
        <v>1524</v>
      </c>
      <c r="P1205" s="18" t="s">
        <v>466</v>
      </c>
      <c r="Q1205" s="18" t="s">
        <v>254</v>
      </c>
      <c r="R1205" s="24" t="s">
        <v>257</v>
      </c>
      <c r="S1205" s="24" t="s">
        <v>257</v>
      </c>
      <c r="T1205" s="26" t="s">
        <v>257</v>
      </c>
      <c r="U1205" s="26" t="s">
        <v>257</v>
      </c>
      <c r="V1205" s="26" t="s">
        <v>257</v>
      </c>
      <c r="W1205" s="26" t="s">
        <v>257</v>
      </c>
      <c r="X1205" s="18" t="s">
        <v>1542</v>
      </c>
      <c r="Y1205" s="18">
        <v>177.8</v>
      </c>
      <c r="Z1205" s="18" t="s">
        <v>599</v>
      </c>
      <c r="AA1205" s="18">
        <v>177.8</v>
      </c>
      <c r="AB1205" s="57" t="s">
        <v>257</v>
      </c>
      <c r="AC1205" s="18" t="s">
        <v>479</v>
      </c>
      <c r="AD1205" s="72" t="s">
        <v>1165</v>
      </c>
      <c r="AE1205" s="18" t="s">
        <v>561</v>
      </c>
      <c r="AF1205" s="18">
        <v>51.24</v>
      </c>
      <c r="AG1205" s="18">
        <v>51.24</v>
      </c>
      <c r="AH1205" s="18" t="s">
        <v>501</v>
      </c>
      <c r="AI1205" s="18">
        <v>12</v>
      </c>
      <c r="AJ1205" s="18" t="s">
        <v>476</v>
      </c>
      <c r="AK1205" s="18">
        <f t="shared" si="256"/>
        <v>0.5</v>
      </c>
      <c r="AL1205" s="18" t="s">
        <v>1528</v>
      </c>
      <c r="AM1205" s="18" t="s">
        <v>268</v>
      </c>
      <c r="AN1205" s="55">
        <v>0.68</v>
      </c>
      <c r="AO1205" s="18" t="s">
        <v>563</v>
      </c>
      <c r="AP1205" s="18" t="s">
        <v>479</v>
      </c>
      <c r="AQ1205" s="72" t="s">
        <v>1165</v>
      </c>
      <c r="AR1205" s="18" t="s">
        <v>561</v>
      </c>
      <c r="AS1205" s="55">
        <f t="shared" si="253"/>
        <v>0.66000000000000014</v>
      </c>
      <c r="AT1205" s="55">
        <v>0.7</v>
      </c>
      <c r="AU1205" s="55">
        <f t="shared" si="254"/>
        <v>1.9999999999999907E-2</v>
      </c>
      <c r="AV1205" s="62">
        <f t="shared" si="255"/>
        <v>1.9999999999999907E-2</v>
      </c>
      <c r="AW1205" s="26" t="s">
        <v>501</v>
      </c>
      <c r="AX1205" s="18">
        <v>60</v>
      </c>
      <c r="AY1205" s="18" t="s">
        <v>476</v>
      </c>
      <c r="AZ1205" s="5" t="s">
        <v>257</v>
      </c>
      <c r="BA1205" s="5" t="s">
        <v>257</v>
      </c>
      <c r="BB1205" s="18" t="s">
        <v>1529</v>
      </c>
      <c r="BC1205" s="18"/>
      <c r="BD1205" s="18"/>
      <c r="BE1205" s="18"/>
      <c r="BF1205" s="18"/>
      <c r="BG1205" s="18"/>
      <c r="BH1205" s="18"/>
      <c r="BI1205" s="18"/>
      <c r="BJ1205" s="18"/>
      <c r="BK1205" s="18"/>
      <c r="BL1205" s="18"/>
      <c r="BM1205" s="18"/>
      <c r="BN1205" s="18"/>
      <c r="BO1205" s="18"/>
      <c r="BP1205" s="18"/>
      <c r="BQ1205" s="18"/>
      <c r="BR1205" s="18"/>
      <c r="BS1205" s="18"/>
      <c r="BT1205" s="18"/>
      <c r="BU1205" s="18"/>
      <c r="BV1205" s="18"/>
      <c r="BW1205" s="18"/>
      <c r="BX1205" s="18"/>
      <c r="BY1205" s="18"/>
      <c r="BZ1205" s="18"/>
      <c r="CA1205" s="18"/>
      <c r="CB1205" s="18"/>
      <c r="CC1205" s="18"/>
      <c r="CD1205" s="18"/>
      <c r="CE1205" s="18"/>
      <c r="CF1205" s="18"/>
      <c r="CG1205" s="18"/>
      <c r="CH1205" s="18"/>
      <c r="CI1205" s="18"/>
      <c r="CJ1205" s="18"/>
      <c r="CK1205" s="18"/>
      <c r="CL1205" s="18"/>
      <c r="CM1205" s="18"/>
      <c r="CN1205" s="18"/>
      <c r="CO1205" s="18"/>
      <c r="CP1205" s="18"/>
      <c r="CQ1205" s="18"/>
      <c r="CR1205" s="18"/>
      <c r="CS1205" s="18"/>
      <c r="CT1205" s="18"/>
      <c r="CU1205" s="18"/>
      <c r="CV1205" s="18"/>
      <c r="CW1205" s="18"/>
      <c r="CX1205" s="18"/>
      <c r="CY1205" s="18"/>
      <c r="CZ1205" s="18"/>
      <c r="DA1205" s="18"/>
      <c r="DB1205" s="18"/>
      <c r="DC1205" s="18"/>
      <c r="DD1205" s="18"/>
      <c r="DE1205" s="18"/>
      <c r="DF1205" s="18"/>
      <c r="DG1205" s="18"/>
      <c r="DH1205" s="18"/>
      <c r="DI1205" s="18"/>
      <c r="DJ1205" s="18"/>
      <c r="DK1205" s="18"/>
      <c r="DL1205" s="18"/>
      <c r="DM1205" s="18"/>
      <c r="DN1205" s="18"/>
      <c r="DO1205" s="18"/>
      <c r="DP1205" s="18">
        <v>1</v>
      </c>
      <c r="DQ1205" s="18">
        <v>1</v>
      </c>
      <c r="DR1205" s="18">
        <v>1</v>
      </c>
      <c r="DS1205" s="18"/>
      <c r="DT1205" s="18"/>
      <c r="DU1205" s="18"/>
      <c r="DV1205" s="18">
        <v>0</v>
      </c>
      <c r="DW1205" s="24"/>
      <c r="DX1205" s="24"/>
      <c r="DY1205" s="18"/>
      <c r="DZ1205" s="18"/>
      <c r="EA1205" s="18"/>
      <c r="EB1205" s="18"/>
      <c r="EC1205" s="18"/>
      <c r="ED1205" s="18"/>
      <c r="EE1205" s="18"/>
      <c r="EF1205" s="18"/>
      <c r="EG1205" s="18"/>
      <c r="EH1205" s="18" t="s">
        <v>1530</v>
      </c>
      <c r="EI1205" s="18" cm="1">
        <f t="array" ref="EI1205">IF(SUMPRODUCT(--(DO1205:DS1205&lt;&gt;""))=0, 0,1)</f>
        <v>1</v>
      </c>
      <c r="EJ1205" s="18" cm="1">
        <f t="array" ref="EJ1205">IF(SUMPRODUCT(--(DT1205:EG1205&lt;&gt;""))=0, 0,1)</f>
        <v>1</v>
      </c>
      <c r="EK1205" s="18" cm="1">
        <f t="array" ref="EK1205">IF(SUMPRODUCT(--(EC1205:EG1205&lt;&gt;""))=0, 0,1)</f>
        <v>0</v>
      </c>
      <c r="EL1205" s="18" cm="1">
        <f t="array" ref="EL1205">IF(SUMPRODUCT(--(EE1205:EG1205&lt;&gt;""))=0, 0,1)</f>
        <v>0</v>
      </c>
      <c r="EM1205" s="18">
        <f t="shared" si="245"/>
        <v>1</v>
      </c>
      <c r="EN1205" s="18">
        <f t="shared" si="246"/>
        <v>1</v>
      </c>
      <c r="EO1205" s="18">
        <f t="shared" si="247"/>
        <v>0</v>
      </c>
      <c r="EP1205" s="18" t="str">
        <f t="shared" si="248"/>
        <v>NA</v>
      </c>
      <c r="EQ1205" s="18" t="str">
        <f t="shared" si="249"/>
        <v>NA</v>
      </c>
      <c r="ER1205" s="58" t="s">
        <v>2080</v>
      </c>
      <c r="ES1205" s="59">
        <v>43790</v>
      </c>
      <c r="ET1205" s="18" t="s">
        <v>1531</v>
      </c>
      <c r="EU1205" s="18" t="s">
        <v>1523</v>
      </c>
    </row>
    <row r="1206" spans="1:151" ht="15.75" customHeight="1" x14ac:dyDescent="0.2">
      <c r="A1206" s="5" t="s">
        <v>1521</v>
      </c>
      <c r="B1206" s="24" t="s">
        <v>1522</v>
      </c>
      <c r="C1206" s="26">
        <v>1</v>
      </c>
      <c r="D1206" s="18" t="s">
        <v>1543</v>
      </c>
      <c r="E1206" s="18" t="s">
        <v>1526</v>
      </c>
      <c r="F1206" s="18" t="s">
        <v>553</v>
      </c>
      <c r="G1206" s="18" t="s">
        <v>609</v>
      </c>
      <c r="H1206" s="18" t="s">
        <v>951</v>
      </c>
      <c r="I1206" s="18" t="s">
        <v>363</v>
      </c>
      <c r="J1206" s="18" t="s">
        <v>363</v>
      </c>
      <c r="K1206" s="18" t="s">
        <v>363</v>
      </c>
      <c r="L1206" s="18" t="s">
        <v>363</v>
      </c>
      <c r="M1206" s="18" t="s">
        <v>253</v>
      </c>
      <c r="N1206" s="56">
        <v>74</v>
      </c>
      <c r="O1206" s="18" t="s">
        <v>1524</v>
      </c>
      <c r="P1206" s="18" t="s">
        <v>466</v>
      </c>
      <c r="Q1206" s="18" t="s">
        <v>254</v>
      </c>
      <c r="R1206" s="24" t="s">
        <v>257</v>
      </c>
      <c r="S1206" s="24" t="s">
        <v>257</v>
      </c>
      <c r="T1206" s="26" t="s">
        <v>257</v>
      </c>
      <c r="U1206" s="26" t="s">
        <v>257</v>
      </c>
      <c r="V1206" s="26" t="s">
        <v>257</v>
      </c>
      <c r="W1206" s="26" t="s">
        <v>257</v>
      </c>
      <c r="X1206" s="18" t="s">
        <v>1544</v>
      </c>
      <c r="Y1206" s="18">
        <v>0</v>
      </c>
      <c r="Z1206" s="18" t="s">
        <v>599</v>
      </c>
      <c r="AA1206" s="18">
        <v>0</v>
      </c>
      <c r="AB1206" s="57" t="s">
        <v>257</v>
      </c>
      <c r="AC1206" s="18" t="s">
        <v>257</v>
      </c>
      <c r="AD1206" s="18" t="s">
        <v>257</v>
      </c>
      <c r="AE1206" s="18" t="s">
        <v>257</v>
      </c>
      <c r="AF1206" s="18" t="s">
        <v>257</v>
      </c>
      <c r="AG1206" s="18" t="s">
        <v>257</v>
      </c>
      <c r="AH1206" s="18" t="s">
        <v>257</v>
      </c>
      <c r="AI1206" s="18">
        <v>0</v>
      </c>
      <c r="AJ1206" s="18" t="s">
        <v>476</v>
      </c>
      <c r="AK1206" s="18">
        <f t="shared" si="256"/>
        <v>0</v>
      </c>
      <c r="AL1206" s="18" t="s">
        <v>1528</v>
      </c>
      <c r="AM1206" s="18" t="s">
        <v>268</v>
      </c>
      <c r="AN1206" s="55">
        <v>0.64</v>
      </c>
      <c r="AO1206" s="18" t="s">
        <v>563</v>
      </c>
      <c r="AP1206" s="18" t="s">
        <v>479</v>
      </c>
      <c r="AQ1206" s="72" t="s">
        <v>1165</v>
      </c>
      <c r="AR1206" s="18" t="s">
        <v>561</v>
      </c>
      <c r="AS1206" s="55">
        <f t="shared" si="253"/>
        <v>0.64</v>
      </c>
      <c r="AT1206" s="55">
        <v>0.64</v>
      </c>
      <c r="AU1206" s="55">
        <f t="shared" si="254"/>
        <v>0</v>
      </c>
      <c r="AV1206" s="62">
        <f t="shared" si="255"/>
        <v>0</v>
      </c>
      <c r="AW1206" s="26" t="s">
        <v>501</v>
      </c>
      <c r="AX1206" s="18">
        <v>0</v>
      </c>
      <c r="AY1206" s="18" t="s">
        <v>476</v>
      </c>
      <c r="AZ1206" s="5" t="s">
        <v>257</v>
      </c>
      <c r="BA1206" s="5" t="s">
        <v>257</v>
      </c>
      <c r="BB1206" s="18" t="s">
        <v>1529</v>
      </c>
      <c r="BC1206" s="18"/>
      <c r="BD1206" s="18"/>
      <c r="BE1206" s="18"/>
      <c r="BF1206" s="18"/>
      <c r="BG1206" s="18"/>
      <c r="BH1206" s="18"/>
      <c r="BI1206" s="18"/>
      <c r="BJ1206" s="18"/>
      <c r="BK1206" s="18"/>
      <c r="BL1206" s="18"/>
      <c r="BM1206" s="18"/>
      <c r="BN1206" s="18"/>
      <c r="BO1206" s="18"/>
      <c r="BP1206" s="18"/>
      <c r="BQ1206" s="18"/>
      <c r="BR1206" s="18"/>
      <c r="BS1206" s="18"/>
      <c r="BT1206" s="18"/>
      <c r="BU1206" s="18"/>
      <c r="BV1206" s="18"/>
      <c r="BW1206" s="18"/>
      <c r="BX1206" s="18"/>
      <c r="BY1206" s="18"/>
      <c r="BZ1206" s="18"/>
      <c r="CA1206" s="18"/>
      <c r="CB1206" s="18"/>
      <c r="CC1206" s="18"/>
      <c r="CD1206" s="18"/>
      <c r="CE1206" s="18"/>
      <c r="CF1206" s="18"/>
      <c r="CG1206" s="18"/>
      <c r="CH1206" s="18"/>
      <c r="CI1206" s="18"/>
      <c r="CJ1206" s="18"/>
      <c r="CK1206" s="18"/>
      <c r="CL1206" s="18"/>
      <c r="CM1206" s="18"/>
      <c r="CN1206" s="18"/>
      <c r="CO1206" s="18"/>
      <c r="CP1206" s="18"/>
      <c r="CQ1206" s="18"/>
      <c r="CR1206" s="18"/>
      <c r="CS1206" s="18"/>
      <c r="CT1206" s="18"/>
      <c r="CU1206" s="18"/>
      <c r="CV1206" s="18"/>
      <c r="CW1206" s="18"/>
      <c r="CX1206" s="18"/>
      <c r="CY1206" s="18"/>
      <c r="CZ1206" s="18"/>
      <c r="DA1206" s="18"/>
      <c r="DB1206" s="18"/>
      <c r="DC1206" s="18"/>
      <c r="DD1206" s="18"/>
      <c r="DE1206" s="18"/>
      <c r="DF1206" s="18"/>
      <c r="DG1206" s="18"/>
      <c r="DH1206" s="18"/>
      <c r="DI1206" s="18"/>
      <c r="DJ1206" s="18"/>
      <c r="DK1206" s="18"/>
      <c r="DL1206" s="18"/>
      <c r="DM1206" s="18"/>
      <c r="DN1206" s="18"/>
      <c r="DO1206" s="18"/>
      <c r="DP1206" s="18">
        <v>0</v>
      </c>
      <c r="DQ1206" s="18">
        <v>0</v>
      </c>
      <c r="DR1206" s="18">
        <v>0</v>
      </c>
      <c r="DS1206" s="18"/>
      <c r="DT1206" s="18"/>
      <c r="DU1206" s="18"/>
      <c r="DV1206" s="18">
        <v>0</v>
      </c>
      <c r="DW1206" s="24"/>
      <c r="DX1206" s="24"/>
      <c r="DY1206" s="18"/>
      <c r="DZ1206" s="18"/>
      <c r="EA1206" s="18"/>
      <c r="EB1206" s="18"/>
      <c r="EC1206" s="18"/>
      <c r="ED1206" s="18"/>
      <c r="EE1206" s="18"/>
      <c r="EF1206" s="18"/>
      <c r="EG1206" s="18"/>
      <c r="EH1206" s="18" t="s">
        <v>1530</v>
      </c>
      <c r="EI1206" s="18" cm="1">
        <f t="array" ref="EI1206">IF(SUMPRODUCT(--(DO1206:DS1206&lt;&gt;""))=0, 0,1)</f>
        <v>1</v>
      </c>
      <c r="EJ1206" s="18" cm="1">
        <f t="array" ref="EJ1206">IF(SUMPRODUCT(--(DT1206:EG1206&lt;&gt;""))=0, 0,1)</f>
        <v>1</v>
      </c>
      <c r="EK1206" s="18" cm="1">
        <f t="array" ref="EK1206">IF(SUMPRODUCT(--(EC1206:EG1206&lt;&gt;""))=0, 0,1)</f>
        <v>0</v>
      </c>
      <c r="EL1206" s="18" cm="1">
        <f t="array" ref="EL1206">IF(SUMPRODUCT(--(EE1206:EG1206&lt;&gt;""))=0, 0,1)</f>
        <v>0</v>
      </c>
      <c r="EM1206" s="18">
        <f t="shared" si="245"/>
        <v>0</v>
      </c>
      <c r="EN1206" s="18">
        <f t="shared" si="246"/>
        <v>0</v>
      </c>
      <c r="EO1206" s="18">
        <f t="shared" si="247"/>
        <v>0</v>
      </c>
      <c r="EP1206" s="18" t="str">
        <f t="shared" si="248"/>
        <v>NA</v>
      </c>
      <c r="EQ1206" s="18" t="str">
        <f t="shared" si="249"/>
        <v>NA</v>
      </c>
      <c r="ER1206" s="58" t="s">
        <v>2080</v>
      </c>
      <c r="ES1206" s="59">
        <v>43790</v>
      </c>
      <c r="ET1206" s="18" t="s">
        <v>1531</v>
      </c>
      <c r="EU1206" s="18" t="s">
        <v>1523</v>
      </c>
    </row>
    <row r="1207" spans="1:151" ht="15.75" customHeight="1" x14ac:dyDescent="0.2">
      <c r="A1207" s="5" t="s">
        <v>1521</v>
      </c>
      <c r="B1207" s="24" t="s">
        <v>1522</v>
      </c>
      <c r="C1207" s="26">
        <v>1</v>
      </c>
      <c r="D1207" s="18" t="s">
        <v>1543</v>
      </c>
      <c r="E1207" s="18" t="s">
        <v>1532</v>
      </c>
      <c r="F1207" s="18" t="s">
        <v>553</v>
      </c>
      <c r="G1207" s="18" t="s">
        <v>609</v>
      </c>
      <c r="H1207" s="18" t="s">
        <v>951</v>
      </c>
      <c r="I1207" s="18" t="s">
        <v>363</v>
      </c>
      <c r="J1207" s="18" t="s">
        <v>363</v>
      </c>
      <c r="K1207" s="18" t="s">
        <v>363</v>
      </c>
      <c r="L1207" s="18" t="s">
        <v>363</v>
      </c>
      <c r="M1207" s="18" t="s">
        <v>253</v>
      </c>
      <c r="N1207" s="56">
        <v>74</v>
      </c>
      <c r="O1207" s="18" t="s">
        <v>1524</v>
      </c>
      <c r="P1207" s="18" t="s">
        <v>466</v>
      </c>
      <c r="Q1207" s="18" t="s">
        <v>254</v>
      </c>
      <c r="R1207" s="24" t="s">
        <v>257</v>
      </c>
      <c r="S1207" s="24" t="s">
        <v>257</v>
      </c>
      <c r="T1207" s="26" t="s">
        <v>257</v>
      </c>
      <c r="U1207" s="26" t="s">
        <v>257</v>
      </c>
      <c r="V1207" s="26" t="s">
        <v>257</v>
      </c>
      <c r="W1207" s="26" t="s">
        <v>257</v>
      </c>
      <c r="X1207" s="18" t="s">
        <v>1544</v>
      </c>
      <c r="Y1207" s="18">
        <v>177.8</v>
      </c>
      <c r="Z1207" s="18" t="s">
        <v>599</v>
      </c>
      <c r="AA1207" s="18">
        <v>177.8</v>
      </c>
      <c r="AB1207" s="57" t="s">
        <v>257</v>
      </c>
      <c r="AC1207" s="18" t="s">
        <v>479</v>
      </c>
      <c r="AD1207" s="72" t="s">
        <v>1165</v>
      </c>
      <c r="AE1207" s="18" t="s">
        <v>561</v>
      </c>
      <c r="AF1207" s="18">
        <v>51.24</v>
      </c>
      <c r="AG1207" s="18">
        <v>51.24</v>
      </c>
      <c r="AH1207" s="18" t="s">
        <v>501</v>
      </c>
      <c r="AI1207" s="18">
        <v>12</v>
      </c>
      <c r="AJ1207" s="18" t="s">
        <v>476</v>
      </c>
      <c r="AK1207" s="18">
        <f t="shared" si="256"/>
        <v>0.5</v>
      </c>
      <c r="AL1207" s="18" t="s">
        <v>1528</v>
      </c>
      <c r="AM1207" s="18" t="s">
        <v>268</v>
      </c>
      <c r="AN1207" s="55">
        <v>0.61</v>
      </c>
      <c r="AO1207" s="18" t="s">
        <v>563</v>
      </c>
      <c r="AP1207" s="18" t="s">
        <v>479</v>
      </c>
      <c r="AQ1207" s="72" t="s">
        <v>1165</v>
      </c>
      <c r="AR1207" s="18" t="s">
        <v>561</v>
      </c>
      <c r="AS1207" s="55">
        <f t="shared" si="253"/>
        <v>0.59</v>
      </c>
      <c r="AT1207" s="55">
        <v>0.63</v>
      </c>
      <c r="AU1207" s="55">
        <f t="shared" si="254"/>
        <v>2.0000000000000018E-2</v>
      </c>
      <c r="AV1207" s="62">
        <f t="shared" si="255"/>
        <v>2.0000000000000018E-2</v>
      </c>
      <c r="AW1207" s="26" t="s">
        <v>501</v>
      </c>
      <c r="AX1207" s="18">
        <v>12</v>
      </c>
      <c r="AY1207" s="18" t="s">
        <v>476</v>
      </c>
      <c r="AZ1207" s="5" t="s">
        <v>257</v>
      </c>
      <c r="BA1207" s="5" t="s">
        <v>257</v>
      </c>
      <c r="BB1207" s="18" t="s">
        <v>1529</v>
      </c>
      <c r="BC1207" s="18"/>
      <c r="BD1207" s="18"/>
      <c r="BE1207" s="18"/>
      <c r="BF1207" s="18"/>
      <c r="BG1207" s="18"/>
      <c r="BH1207" s="18"/>
      <c r="BI1207" s="18"/>
      <c r="BJ1207" s="18"/>
      <c r="BK1207" s="18"/>
      <c r="BL1207" s="18"/>
      <c r="BM1207" s="18"/>
      <c r="BN1207" s="18"/>
      <c r="BO1207" s="18"/>
      <c r="BP1207" s="18"/>
      <c r="BQ1207" s="18"/>
      <c r="BR1207" s="18"/>
      <c r="BS1207" s="18"/>
      <c r="BT1207" s="18"/>
      <c r="BU1207" s="18"/>
      <c r="BV1207" s="18"/>
      <c r="BW1207" s="18"/>
      <c r="BX1207" s="18"/>
      <c r="BY1207" s="18"/>
      <c r="BZ1207" s="18"/>
      <c r="CA1207" s="18"/>
      <c r="CB1207" s="18"/>
      <c r="CC1207" s="18"/>
      <c r="CD1207" s="18"/>
      <c r="CE1207" s="18"/>
      <c r="CF1207" s="18"/>
      <c r="CG1207" s="18"/>
      <c r="CH1207" s="18"/>
      <c r="CI1207" s="18"/>
      <c r="CJ1207" s="18"/>
      <c r="CK1207" s="18"/>
      <c r="CL1207" s="18"/>
      <c r="CM1207" s="18"/>
      <c r="CN1207" s="18"/>
      <c r="CO1207" s="18"/>
      <c r="CP1207" s="18"/>
      <c r="CQ1207" s="18"/>
      <c r="CR1207" s="18"/>
      <c r="CS1207" s="18"/>
      <c r="CT1207" s="18"/>
      <c r="CU1207" s="18"/>
      <c r="CV1207" s="18"/>
      <c r="CW1207" s="18"/>
      <c r="CX1207" s="18"/>
      <c r="CY1207" s="18"/>
      <c r="CZ1207" s="18"/>
      <c r="DA1207" s="18"/>
      <c r="DB1207" s="18"/>
      <c r="DC1207" s="18"/>
      <c r="DD1207" s="18"/>
      <c r="DE1207" s="18"/>
      <c r="DF1207" s="18"/>
      <c r="DG1207" s="18"/>
      <c r="DH1207" s="18"/>
      <c r="DI1207" s="18"/>
      <c r="DJ1207" s="18"/>
      <c r="DK1207" s="18"/>
      <c r="DL1207" s="18"/>
      <c r="DM1207" s="18"/>
      <c r="DN1207" s="18"/>
      <c r="DO1207" s="18"/>
      <c r="DP1207" s="18">
        <v>1</v>
      </c>
      <c r="DQ1207" s="18">
        <v>1</v>
      </c>
      <c r="DR1207" s="18">
        <v>1</v>
      </c>
      <c r="DS1207" s="18"/>
      <c r="DT1207" s="18"/>
      <c r="DU1207" s="18"/>
      <c r="DV1207" s="18">
        <v>0</v>
      </c>
      <c r="DW1207" s="24"/>
      <c r="DX1207" s="24"/>
      <c r="DY1207" s="18"/>
      <c r="DZ1207" s="18"/>
      <c r="EA1207" s="18"/>
      <c r="EB1207" s="18"/>
      <c r="EC1207" s="18"/>
      <c r="ED1207" s="18"/>
      <c r="EE1207" s="18"/>
      <c r="EF1207" s="18"/>
      <c r="EG1207" s="18"/>
      <c r="EH1207" s="18" t="s">
        <v>1530</v>
      </c>
      <c r="EI1207" s="18" cm="1">
        <f t="array" ref="EI1207">IF(SUMPRODUCT(--(DO1207:DS1207&lt;&gt;""))=0, 0,1)</f>
        <v>1</v>
      </c>
      <c r="EJ1207" s="18" cm="1">
        <f t="array" ref="EJ1207">IF(SUMPRODUCT(--(DT1207:EG1207&lt;&gt;""))=0, 0,1)</f>
        <v>1</v>
      </c>
      <c r="EK1207" s="18" cm="1">
        <f t="array" ref="EK1207">IF(SUMPRODUCT(--(EC1207:EG1207&lt;&gt;""))=0, 0,1)</f>
        <v>0</v>
      </c>
      <c r="EL1207" s="18" cm="1">
        <f t="array" ref="EL1207">IF(SUMPRODUCT(--(EE1207:EG1207&lt;&gt;""))=0, 0,1)</f>
        <v>0</v>
      </c>
      <c r="EM1207" s="18">
        <f t="shared" si="245"/>
        <v>1</v>
      </c>
      <c r="EN1207" s="18">
        <f t="shared" si="246"/>
        <v>1</v>
      </c>
      <c r="EO1207" s="18">
        <f t="shared" si="247"/>
        <v>0</v>
      </c>
      <c r="EP1207" s="18" t="str">
        <f t="shared" si="248"/>
        <v>NA</v>
      </c>
      <c r="EQ1207" s="18" t="str">
        <f t="shared" si="249"/>
        <v>NA</v>
      </c>
      <c r="ER1207" s="58" t="s">
        <v>2080</v>
      </c>
      <c r="ES1207" s="59">
        <v>43790</v>
      </c>
      <c r="ET1207" s="18" t="s">
        <v>1531</v>
      </c>
      <c r="EU1207" s="18" t="s">
        <v>1523</v>
      </c>
    </row>
    <row r="1208" spans="1:151" ht="15.75" customHeight="1" x14ac:dyDescent="0.2">
      <c r="A1208" s="5" t="s">
        <v>1521</v>
      </c>
      <c r="B1208" s="24" t="s">
        <v>1522</v>
      </c>
      <c r="C1208" s="26">
        <v>1</v>
      </c>
      <c r="D1208" s="18" t="s">
        <v>1543</v>
      </c>
      <c r="E1208" s="18" t="s">
        <v>1533</v>
      </c>
      <c r="F1208" s="18" t="s">
        <v>553</v>
      </c>
      <c r="G1208" s="18" t="s">
        <v>609</v>
      </c>
      <c r="H1208" s="18" t="s">
        <v>951</v>
      </c>
      <c r="I1208" s="18" t="s">
        <v>363</v>
      </c>
      <c r="J1208" s="18" t="s">
        <v>363</v>
      </c>
      <c r="K1208" s="18" t="s">
        <v>363</v>
      </c>
      <c r="L1208" s="18" t="s">
        <v>363</v>
      </c>
      <c r="M1208" s="18" t="s">
        <v>253</v>
      </c>
      <c r="N1208" s="56">
        <v>74</v>
      </c>
      <c r="O1208" s="18" t="s">
        <v>1524</v>
      </c>
      <c r="P1208" s="18" t="s">
        <v>466</v>
      </c>
      <c r="Q1208" s="18" t="s">
        <v>254</v>
      </c>
      <c r="R1208" s="24" t="s">
        <v>257</v>
      </c>
      <c r="S1208" s="24" t="s">
        <v>257</v>
      </c>
      <c r="T1208" s="26" t="s">
        <v>257</v>
      </c>
      <c r="U1208" s="26" t="s">
        <v>257</v>
      </c>
      <c r="V1208" s="26" t="s">
        <v>257</v>
      </c>
      <c r="W1208" s="26" t="s">
        <v>257</v>
      </c>
      <c r="X1208" s="18" t="s">
        <v>1544</v>
      </c>
      <c r="Y1208" s="18">
        <v>177.8</v>
      </c>
      <c r="Z1208" s="18" t="s">
        <v>599</v>
      </c>
      <c r="AA1208" s="18">
        <v>177.8</v>
      </c>
      <c r="AB1208" s="57" t="s">
        <v>257</v>
      </c>
      <c r="AC1208" s="18" t="s">
        <v>479</v>
      </c>
      <c r="AD1208" s="72" t="s">
        <v>1165</v>
      </c>
      <c r="AE1208" s="18" t="s">
        <v>561</v>
      </c>
      <c r="AF1208" s="18">
        <v>51.24</v>
      </c>
      <c r="AG1208" s="18">
        <v>51.24</v>
      </c>
      <c r="AH1208" s="18" t="s">
        <v>501</v>
      </c>
      <c r="AI1208" s="18">
        <v>12</v>
      </c>
      <c r="AJ1208" s="18" t="s">
        <v>476</v>
      </c>
      <c r="AK1208" s="18">
        <f t="shared" si="256"/>
        <v>0.5</v>
      </c>
      <c r="AL1208" s="18" t="s">
        <v>1528</v>
      </c>
      <c r="AM1208" s="18" t="s">
        <v>268</v>
      </c>
      <c r="AN1208" s="55">
        <v>0.66</v>
      </c>
      <c r="AO1208" s="18" t="s">
        <v>563</v>
      </c>
      <c r="AP1208" s="18" t="s">
        <v>479</v>
      </c>
      <c r="AQ1208" s="72" t="s">
        <v>1165</v>
      </c>
      <c r="AR1208" s="18" t="s">
        <v>561</v>
      </c>
      <c r="AS1208" s="55">
        <f t="shared" si="253"/>
        <v>0.66</v>
      </c>
      <c r="AT1208" s="55">
        <v>0.66</v>
      </c>
      <c r="AU1208" s="55">
        <f t="shared" si="254"/>
        <v>0</v>
      </c>
      <c r="AV1208" s="62">
        <f t="shared" si="255"/>
        <v>0</v>
      </c>
      <c r="AW1208" s="26" t="s">
        <v>501</v>
      </c>
      <c r="AX1208" s="18">
        <v>36</v>
      </c>
      <c r="AY1208" s="18" t="s">
        <v>476</v>
      </c>
      <c r="AZ1208" s="5" t="s">
        <v>257</v>
      </c>
      <c r="BA1208" s="5" t="s">
        <v>257</v>
      </c>
      <c r="BB1208" s="18" t="s">
        <v>1529</v>
      </c>
      <c r="BC1208" s="18"/>
      <c r="BD1208" s="18"/>
      <c r="BE1208" s="18"/>
      <c r="BF1208" s="18"/>
      <c r="BG1208" s="18"/>
      <c r="BH1208" s="18"/>
      <c r="BI1208" s="18"/>
      <c r="BJ1208" s="18"/>
      <c r="BK1208" s="18"/>
      <c r="BL1208" s="18"/>
      <c r="BM1208" s="18"/>
      <c r="BN1208" s="18"/>
      <c r="BO1208" s="18"/>
      <c r="BP1208" s="18"/>
      <c r="BQ1208" s="18"/>
      <c r="BR1208" s="18"/>
      <c r="BS1208" s="18"/>
      <c r="BT1208" s="18"/>
      <c r="BU1208" s="18"/>
      <c r="BV1208" s="18"/>
      <c r="BW1208" s="18"/>
      <c r="BX1208" s="18"/>
      <c r="BY1208" s="18"/>
      <c r="BZ1208" s="18"/>
      <c r="CA1208" s="18"/>
      <c r="CB1208" s="18"/>
      <c r="CC1208" s="18"/>
      <c r="CD1208" s="18"/>
      <c r="CE1208" s="18"/>
      <c r="CF1208" s="18"/>
      <c r="CG1208" s="18"/>
      <c r="CH1208" s="18"/>
      <c r="CI1208" s="18"/>
      <c r="CJ1208" s="18"/>
      <c r="CK1208" s="18"/>
      <c r="CL1208" s="18"/>
      <c r="CM1208" s="18"/>
      <c r="CN1208" s="18"/>
      <c r="CO1208" s="18"/>
      <c r="CP1208" s="18"/>
      <c r="CQ1208" s="18"/>
      <c r="CR1208" s="18"/>
      <c r="CS1208" s="18"/>
      <c r="CT1208" s="18"/>
      <c r="CU1208" s="18"/>
      <c r="CV1208" s="18"/>
      <c r="CW1208" s="18"/>
      <c r="CX1208" s="18"/>
      <c r="CY1208" s="18"/>
      <c r="CZ1208" s="18"/>
      <c r="DA1208" s="18"/>
      <c r="DB1208" s="18"/>
      <c r="DC1208" s="18"/>
      <c r="DD1208" s="18"/>
      <c r="DE1208" s="18"/>
      <c r="DF1208" s="18"/>
      <c r="DG1208" s="18"/>
      <c r="DH1208" s="18"/>
      <c r="DI1208" s="18"/>
      <c r="DJ1208" s="18"/>
      <c r="DK1208" s="18"/>
      <c r="DL1208" s="18"/>
      <c r="DM1208" s="18"/>
      <c r="DN1208" s="18"/>
      <c r="DO1208" s="18"/>
      <c r="DP1208" s="18">
        <v>1</v>
      </c>
      <c r="DQ1208" s="18">
        <v>1</v>
      </c>
      <c r="DR1208" s="18">
        <v>1</v>
      </c>
      <c r="DS1208" s="18"/>
      <c r="DT1208" s="18"/>
      <c r="DU1208" s="18"/>
      <c r="DV1208" s="18">
        <v>0</v>
      </c>
      <c r="DW1208" s="24"/>
      <c r="DX1208" s="24"/>
      <c r="DY1208" s="18"/>
      <c r="DZ1208" s="18"/>
      <c r="EA1208" s="18"/>
      <c r="EB1208" s="18"/>
      <c r="EC1208" s="18"/>
      <c r="ED1208" s="18"/>
      <c r="EE1208" s="18"/>
      <c r="EF1208" s="18"/>
      <c r="EG1208" s="18"/>
      <c r="EH1208" s="18" t="s">
        <v>1530</v>
      </c>
      <c r="EI1208" s="18" cm="1">
        <f t="array" ref="EI1208">IF(SUMPRODUCT(--(DO1208:DS1208&lt;&gt;""))=0, 0,1)</f>
        <v>1</v>
      </c>
      <c r="EJ1208" s="18" cm="1">
        <f t="array" ref="EJ1208">IF(SUMPRODUCT(--(DT1208:EG1208&lt;&gt;""))=0, 0,1)</f>
        <v>1</v>
      </c>
      <c r="EK1208" s="18" cm="1">
        <f t="array" ref="EK1208">IF(SUMPRODUCT(--(EC1208:EG1208&lt;&gt;""))=0, 0,1)</f>
        <v>0</v>
      </c>
      <c r="EL1208" s="18" cm="1">
        <f t="array" ref="EL1208">IF(SUMPRODUCT(--(EE1208:EG1208&lt;&gt;""))=0, 0,1)</f>
        <v>0</v>
      </c>
      <c r="EM1208" s="18">
        <f t="shared" si="245"/>
        <v>1</v>
      </c>
      <c r="EN1208" s="18">
        <f t="shared" si="246"/>
        <v>1</v>
      </c>
      <c r="EO1208" s="18">
        <f t="shared" si="247"/>
        <v>0</v>
      </c>
      <c r="EP1208" s="18" t="str">
        <f t="shared" si="248"/>
        <v>NA</v>
      </c>
      <c r="EQ1208" s="18" t="str">
        <f t="shared" si="249"/>
        <v>NA</v>
      </c>
      <c r="ER1208" s="58" t="s">
        <v>2080</v>
      </c>
      <c r="ES1208" s="59">
        <v>43790</v>
      </c>
      <c r="ET1208" s="18" t="s">
        <v>1531</v>
      </c>
      <c r="EU1208" s="18" t="s">
        <v>1523</v>
      </c>
    </row>
    <row r="1209" spans="1:151" ht="15.75" customHeight="1" x14ac:dyDescent="0.2">
      <c r="A1209" s="5" t="s">
        <v>1521</v>
      </c>
      <c r="B1209" s="24" t="s">
        <v>1522</v>
      </c>
      <c r="C1209" s="26">
        <v>1</v>
      </c>
      <c r="D1209" s="18" t="s">
        <v>1543</v>
      </c>
      <c r="E1209" s="18" t="s">
        <v>1534</v>
      </c>
      <c r="F1209" s="18" t="s">
        <v>553</v>
      </c>
      <c r="G1209" s="18" t="s">
        <v>609</v>
      </c>
      <c r="H1209" s="18" t="s">
        <v>951</v>
      </c>
      <c r="I1209" s="18" t="s">
        <v>363</v>
      </c>
      <c r="J1209" s="18" t="s">
        <v>363</v>
      </c>
      <c r="K1209" s="18" t="s">
        <v>363</v>
      </c>
      <c r="L1209" s="18" t="s">
        <v>363</v>
      </c>
      <c r="M1209" s="18" t="s">
        <v>253</v>
      </c>
      <c r="N1209" s="56">
        <v>74</v>
      </c>
      <c r="O1209" s="18" t="s">
        <v>1524</v>
      </c>
      <c r="P1209" s="18" t="s">
        <v>466</v>
      </c>
      <c r="Q1209" s="18" t="s">
        <v>254</v>
      </c>
      <c r="R1209" s="24" t="s">
        <v>257</v>
      </c>
      <c r="S1209" s="24" t="s">
        <v>257</v>
      </c>
      <c r="T1209" s="26" t="s">
        <v>257</v>
      </c>
      <c r="U1209" s="26" t="s">
        <v>257</v>
      </c>
      <c r="V1209" s="26" t="s">
        <v>257</v>
      </c>
      <c r="W1209" s="26" t="s">
        <v>257</v>
      </c>
      <c r="X1209" s="18" t="s">
        <v>1544</v>
      </c>
      <c r="Y1209" s="18">
        <v>177.8</v>
      </c>
      <c r="Z1209" s="18" t="s">
        <v>599</v>
      </c>
      <c r="AA1209" s="18">
        <v>177.8</v>
      </c>
      <c r="AB1209" s="57" t="s">
        <v>257</v>
      </c>
      <c r="AC1209" s="18" t="s">
        <v>479</v>
      </c>
      <c r="AD1209" s="72" t="s">
        <v>1165</v>
      </c>
      <c r="AE1209" s="18" t="s">
        <v>561</v>
      </c>
      <c r="AF1209" s="18">
        <v>51.24</v>
      </c>
      <c r="AG1209" s="18">
        <v>51.24</v>
      </c>
      <c r="AH1209" s="18" t="s">
        <v>501</v>
      </c>
      <c r="AI1209" s="18">
        <v>12</v>
      </c>
      <c r="AJ1209" s="18" t="s">
        <v>476</v>
      </c>
      <c r="AK1209" s="18">
        <f t="shared" si="256"/>
        <v>0.5</v>
      </c>
      <c r="AL1209" s="18" t="s">
        <v>1528</v>
      </c>
      <c r="AM1209" s="18" t="s">
        <v>268</v>
      </c>
      <c r="AN1209" s="55">
        <v>0.66</v>
      </c>
      <c r="AO1209" s="18" t="s">
        <v>563</v>
      </c>
      <c r="AP1209" s="18" t="s">
        <v>479</v>
      </c>
      <c r="AQ1209" s="72" t="s">
        <v>1165</v>
      </c>
      <c r="AR1209" s="18" t="s">
        <v>561</v>
      </c>
      <c r="AS1209" s="55">
        <f t="shared" si="253"/>
        <v>0.65</v>
      </c>
      <c r="AT1209" s="55">
        <v>0.67</v>
      </c>
      <c r="AU1209" s="55">
        <f t="shared" si="254"/>
        <v>1.0000000000000009E-2</v>
      </c>
      <c r="AV1209" s="62">
        <f t="shared" si="255"/>
        <v>1.0000000000000009E-2</v>
      </c>
      <c r="AW1209" s="26" t="s">
        <v>501</v>
      </c>
      <c r="AX1209" s="18">
        <v>60</v>
      </c>
      <c r="AY1209" s="18" t="s">
        <v>476</v>
      </c>
      <c r="AZ1209" s="5" t="s">
        <v>257</v>
      </c>
      <c r="BA1209" s="5" t="s">
        <v>257</v>
      </c>
      <c r="BB1209" s="18" t="s">
        <v>1529</v>
      </c>
      <c r="BC1209" s="18"/>
      <c r="BD1209" s="18"/>
      <c r="BE1209" s="18"/>
      <c r="BF1209" s="18"/>
      <c r="BG1209" s="18"/>
      <c r="BH1209" s="18"/>
      <c r="BI1209" s="18"/>
      <c r="BJ1209" s="18"/>
      <c r="BK1209" s="18"/>
      <c r="BL1209" s="18"/>
      <c r="BM1209" s="18"/>
      <c r="BN1209" s="18"/>
      <c r="BO1209" s="18"/>
      <c r="BP1209" s="18"/>
      <c r="BQ1209" s="18"/>
      <c r="BR1209" s="18"/>
      <c r="BS1209" s="18"/>
      <c r="BT1209" s="18"/>
      <c r="BU1209" s="18"/>
      <c r="BV1209" s="18"/>
      <c r="BW1209" s="18"/>
      <c r="BX1209" s="18"/>
      <c r="BY1209" s="18"/>
      <c r="BZ1209" s="18"/>
      <c r="CA1209" s="18"/>
      <c r="CB1209" s="18"/>
      <c r="CC1209" s="18"/>
      <c r="CD1209" s="18"/>
      <c r="CE1209" s="18"/>
      <c r="CF1209" s="18"/>
      <c r="CG1209" s="18"/>
      <c r="CH1209" s="18"/>
      <c r="CI1209" s="18"/>
      <c r="CJ1209" s="18"/>
      <c r="CK1209" s="18"/>
      <c r="CL1209" s="18"/>
      <c r="CM1209" s="18"/>
      <c r="CN1209" s="18"/>
      <c r="CO1209" s="18"/>
      <c r="CP1209" s="18"/>
      <c r="CQ1209" s="18"/>
      <c r="CR1209" s="18"/>
      <c r="CS1209" s="18"/>
      <c r="CT1209" s="18"/>
      <c r="CU1209" s="18"/>
      <c r="CV1209" s="18"/>
      <c r="CW1209" s="18"/>
      <c r="CX1209" s="18"/>
      <c r="CY1209" s="18"/>
      <c r="CZ1209" s="18"/>
      <c r="DA1209" s="18"/>
      <c r="DB1209" s="18"/>
      <c r="DC1209" s="18"/>
      <c r="DD1209" s="18"/>
      <c r="DE1209" s="18"/>
      <c r="DF1209" s="18"/>
      <c r="DG1209" s="18"/>
      <c r="DH1209" s="18"/>
      <c r="DI1209" s="18"/>
      <c r="DJ1209" s="18"/>
      <c r="DK1209" s="18"/>
      <c r="DL1209" s="18"/>
      <c r="DM1209" s="18"/>
      <c r="DN1209" s="18"/>
      <c r="DO1209" s="18"/>
      <c r="DP1209" s="18">
        <v>1</v>
      </c>
      <c r="DQ1209" s="18">
        <v>1</v>
      </c>
      <c r="DR1209" s="18">
        <v>1</v>
      </c>
      <c r="DS1209" s="18"/>
      <c r="DT1209" s="18"/>
      <c r="DU1209" s="18"/>
      <c r="DV1209" s="18">
        <v>0</v>
      </c>
      <c r="DW1209" s="24"/>
      <c r="DX1209" s="24"/>
      <c r="DY1209" s="18"/>
      <c r="DZ1209" s="18"/>
      <c r="EA1209" s="18"/>
      <c r="EB1209" s="18"/>
      <c r="EC1209" s="18"/>
      <c r="ED1209" s="18"/>
      <c r="EE1209" s="18"/>
      <c r="EF1209" s="18"/>
      <c r="EG1209" s="18"/>
      <c r="EH1209" s="18" t="s">
        <v>1530</v>
      </c>
      <c r="EI1209" s="18" cm="1">
        <f t="array" ref="EI1209">IF(SUMPRODUCT(--(DO1209:DS1209&lt;&gt;""))=0, 0,1)</f>
        <v>1</v>
      </c>
      <c r="EJ1209" s="18" cm="1">
        <f t="array" ref="EJ1209">IF(SUMPRODUCT(--(DT1209:EG1209&lt;&gt;""))=0, 0,1)</f>
        <v>1</v>
      </c>
      <c r="EK1209" s="18" cm="1">
        <f t="array" ref="EK1209">IF(SUMPRODUCT(--(EC1209:EG1209&lt;&gt;""))=0, 0,1)</f>
        <v>0</v>
      </c>
      <c r="EL1209" s="18" cm="1">
        <f t="array" ref="EL1209">IF(SUMPRODUCT(--(EE1209:EG1209&lt;&gt;""))=0, 0,1)</f>
        <v>0</v>
      </c>
      <c r="EM1209" s="18">
        <f t="shared" si="245"/>
        <v>1</v>
      </c>
      <c r="EN1209" s="18">
        <f t="shared" si="246"/>
        <v>1</v>
      </c>
      <c r="EO1209" s="18">
        <f t="shared" si="247"/>
        <v>0</v>
      </c>
      <c r="EP1209" s="18" t="str">
        <f t="shared" si="248"/>
        <v>NA</v>
      </c>
      <c r="EQ1209" s="18" t="str">
        <f t="shared" si="249"/>
        <v>NA</v>
      </c>
      <c r="ER1209" s="58" t="s">
        <v>2080</v>
      </c>
      <c r="ES1209" s="59">
        <v>43790</v>
      </c>
      <c r="ET1209" s="18" t="s">
        <v>1531</v>
      </c>
      <c r="EU1209" s="18" t="s">
        <v>1523</v>
      </c>
    </row>
    <row r="1210" spans="1:151" ht="15.75" customHeight="1" x14ac:dyDescent="0.2">
      <c r="A1210" s="5" t="s">
        <v>1521</v>
      </c>
      <c r="B1210" s="24" t="s">
        <v>1522</v>
      </c>
      <c r="C1210" s="26">
        <v>1</v>
      </c>
      <c r="D1210" s="18" t="s">
        <v>1545</v>
      </c>
      <c r="E1210" s="18" t="s">
        <v>1526</v>
      </c>
      <c r="F1210" s="18" t="s">
        <v>553</v>
      </c>
      <c r="G1210" s="18" t="s">
        <v>609</v>
      </c>
      <c r="H1210" s="18" t="s">
        <v>951</v>
      </c>
      <c r="I1210" s="18" t="s">
        <v>363</v>
      </c>
      <c r="J1210" s="18" t="s">
        <v>363</v>
      </c>
      <c r="K1210" s="18" t="s">
        <v>363</v>
      </c>
      <c r="L1210" s="18" t="s">
        <v>363</v>
      </c>
      <c r="M1210" s="18" t="s">
        <v>253</v>
      </c>
      <c r="N1210" s="56">
        <v>74</v>
      </c>
      <c r="O1210" s="18" t="s">
        <v>1524</v>
      </c>
      <c r="P1210" s="18" t="s">
        <v>466</v>
      </c>
      <c r="Q1210" s="18" t="s">
        <v>254</v>
      </c>
      <c r="R1210" s="24" t="s">
        <v>257</v>
      </c>
      <c r="S1210" s="24" t="s">
        <v>257</v>
      </c>
      <c r="T1210" s="26" t="s">
        <v>257</v>
      </c>
      <c r="U1210" s="26" t="s">
        <v>257</v>
      </c>
      <c r="V1210" s="26" t="s">
        <v>257</v>
      </c>
      <c r="W1210" s="26" t="s">
        <v>257</v>
      </c>
      <c r="X1210" s="18" t="s">
        <v>1546</v>
      </c>
      <c r="Y1210" s="18">
        <v>0</v>
      </c>
      <c r="Z1210" s="18" t="s">
        <v>599</v>
      </c>
      <c r="AA1210" s="18">
        <v>0</v>
      </c>
      <c r="AB1210" s="57" t="s">
        <v>257</v>
      </c>
      <c r="AC1210" s="18" t="s">
        <v>257</v>
      </c>
      <c r="AD1210" s="18" t="s">
        <v>257</v>
      </c>
      <c r="AE1210" s="18" t="s">
        <v>257</v>
      </c>
      <c r="AF1210" s="18" t="s">
        <v>257</v>
      </c>
      <c r="AG1210" s="18" t="s">
        <v>257</v>
      </c>
      <c r="AH1210" s="18" t="s">
        <v>257</v>
      </c>
      <c r="AI1210" s="18">
        <v>0</v>
      </c>
      <c r="AJ1210" s="18" t="s">
        <v>476</v>
      </c>
      <c r="AK1210" s="18">
        <f t="shared" si="256"/>
        <v>0</v>
      </c>
      <c r="AL1210" s="18" t="s">
        <v>1547</v>
      </c>
      <c r="AM1210" s="18" t="s">
        <v>268</v>
      </c>
      <c r="AN1210" s="55">
        <v>0.59</v>
      </c>
      <c r="AO1210" s="18" t="s">
        <v>563</v>
      </c>
      <c r="AP1210" s="18" t="s">
        <v>479</v>
      </c>
      <c r="AQ1210" s="72" t="s">
        <v>1165</v>
      </c>
      <c r="AR1210" s="18" t="s">
        <v>561</v>
      </c>
      <c r="AS1210" s="55">
        <f t="shared" si="253"/>
        <v>0.51999999999999991</v>
      </c>
      <c r="AT1210" s="55">
        <v>0.66</v>
      </c>
      <c r="AU1210" s="55">
        <f t="shared" si="254"/>
        <v>7.0000000000000062E-2</v>
      </c>
      <c r="AV1210" s="62">
        <f t="shared" si="255"/>
        <v>7.0000000000000062E-2</v>
      </c>
      <c r="AW1210" s="26" t="s">
        <v>501</v>
      </c>
      <c r="AX1210" s="18">
        <v>0</v>
      </c>
      <c r="AY1210" s="18" t="s">
        <v>476</v>
      </c>
      <c r="AZ1210" s="5" t="s">
        <v>257</v>
      </c>
      <c r="BA1210" s="5" t="s">
        <v>257</v>
      </c>
      <c r="BB1210" s="18" t="s">
        <v>1529</v>
      </c>
      <c r="BC1210" s="18"/>
      <c r="BD1210" s="18"/>
      <c r="BE1210" s="18"/>
      <c r="BF1210" s="18"/>
      <c r="BG1210" s="18"/>
      <c r="BH1210" s="18"/>
      <c r="BI1210" s="18"/>
      <c r="BJ1210" s="18"/>
      <c r="BK1210" s="18"/>
      <c r="BL1210" s="18"/>
      <c r="BM1210" s="18"/>
      <c r="BN1210" s="18"/>
      <c r="BO1210" s="18"/>
      <c r="BP1210" s="18"/>
      <c r="BQ1210" s="18"/>
      <c r="BR1210" s="18"/>
      <c r="BS1210" s="18"/>
      <c r="BT1210" s="18"/>
      <c r="BU1210" s="18"/>
      <c r="BV1210" s="18"/>
      <c r="BW1210" s="18"/>
      <c r="BX1210" s="18"/>
      <c r="BY1210" s="18"/>
      <c r="BZ1210" s="18"/>
      <c r="CA1210" s="18"/>
      <c r="CB1210" s="18"/>
      <c r="CC1210" s="18"/>
      <c r="CD1210" s="18"/>
      <c r="CE1210" s="18"/>
      <c r="CF1210" s="18"/>
      <c r="CG1210" s="18"/>
      <c r="CH1210" s="18"/>
      <c r="CI1210" s="18"/>
      <c r="CJ1210" s="18"/>
      <c r="CK1210" s="18"/>
      <c r="CL1210" s="18"/>
      <c r="CM1210" s="18"/>
      <c r="CN1210" s="18"/>
      <c r="CO1210" s="18"/>
      <c r="CP1210" s="18"/>
      <c r="CQ1210" s="18"/>
      <c r="CR1210" s="18"/>
      <c r="CS1210" s="18"/>
      <c r="CT1210" s="18"/>
      <c r="CU1210" s="18"/>
      <c r="CV1210" s="18"/>
      <c r="CW1210" s="18"/>
      <c r="CX1210" s="18"/>
      <c r="CY1210" s="18"/>
      <c r="CZ1210" s="18"/>
      <c r="DA1210" s="18"/>
      <c r="DB1210" s="18"/>
      <c r="DC1210" s="18"/>
      <c r="DD1210" s="18"/>
      <c r="DE1210" s="18"/>
      <c r="DF1210" s="18"/>
      <c r="DG1210" s="18"/>
      <c r="DH1210" s="18"/>
      <c r="DI1210" s="18"/>
      <c r="DJ1210" s="18"/>
      <c r="DK1210" s="18"/>
      <c r="DL1210" s="18"/>
      <c r="DM1210" s="18"/>
      <c r="DN1210" s="18"/>
      <c r="DO1210" s="18"/>
      <c r="DP1210" s="18">
        <v>0</v>
      </c>
      <c r="DQ1210" s="18">
        <v>0</v>
      </c>
      <c r="DR1210" s="18">
        <v>0</v>
      </c>
      <c r="DS1210" s="18"/>
      <c r="DT1210" s="18"/>
      <c r="DU1210" s="18"/>
      <c r="DV1210" s="18">
        <v>0</v>
      </c>
      <c r="DW1210" s="24"/>
      <c r="DX1210" s="24"/>
      <c r="DY1210" s="18"/>
      <c r="DZ1210" s="18"/>
      <c r="EA1210" s="18"/>
      <c r="EB1210" s="18"/>
      <c r="EC1210" s="18"/>
      <c r="ED1210" s="18"/>
      <c r="EE1210" s="18"/>
      <c r="EF1210" s="18"/>
      <c r="EG1210" s="18"/>
      <c r="EH1210" s="18" t="s">
        <v>1530</v>
      </c>
      <c r="EI1210" s="18" cm="1">
        <f t="array" ref="EI1210">IF(SUMPRODUCT(--(DO1210:DS1210&lt;&gt;""))=0, 0,1)</f>
        <v>1</v>
      </c>
      <c r="EJ1210" s="18" cm="1">
        <f t="array" ref="EJ1210">IF(SUMPRODUCT(--(DT1210:EG1210&lt;&gt;""))=0, 0,1)</f>
        <v>1</v>
      </c>
      <c r="EK1210" s="18" cm="1">
        <f t="array" ref="EK1210">IF(SUMPRODUCT(--(EC1210:EG1210&lt;&gt;""))=0, 0,1)</f>
        <v>0</v>
      </c>
      <c r="EL1210" s="18" cm="1">
        <f t="array" ref="EL1210">IF(SUMPRODUCT(--(EE1210:EG1210&lt;&gt;""))=0, 0,1)</f>
        <v>0</v>
      </c>
      <c r="EM1210" s="18">
        <f t="shared" si="245"/>
        <v>0</v>
      </c>
      <c r="EN1210" s="18">
        <f t="shared" si="246"/>
        <v>0</v>
      </c>
      <c r="EO1210" s="18">
        <f t="shared" si="247"/>
        <v>0</v>
      </c>
      <c r="EP1210" s="18" t="str">
        <f t="shared" si="248"/>
        <v>NA</v>
      </c>
      <c r="EQ1210" s="18" t="str">
        <f t="shared" si="249"/>
        <v>NA</v>
      </c>
      <c r="ER1210" s="58" t="s">
        <v>2080</v>
      </c>
      <c r="ES1210" s="59">
        <v>43790</v>
      </c>
      <c r="ET1210" s="18" t="s">
        <v>1531</v>
      </c>
      <c r="EU1210" s="18" t="s">
        <v>1523</v>
      </c>
    </row>
    <row r="1211" spans="1:151" ht="15.75" customHeight="1" x14ac:dyDescent="0.2">
      <c r="A1211" s="5" t="s">
        <v>1521</v>
      </c>
      <c r="B1211" s="24" t="s">
        <v>1522</v>
      </c>
      <c r="C1211" s="26">
        <v>1</v>
      </c>
      <c r="D1211" s="18" t="s">
        <v>1545</v>
      </c>
      <c r="E1211" s="18" t="s">
        <v>1532</v>
      </c>
      <c r="F1211" s="18" t="s">
        <v>553</v>
      </c>
      <c r="G1211" s="18" t="s">
        <v>609</v>
      </c>
      <c r="H1211" s="18" t="s">
        <v>951</v>
      </c>
      <c r="I1211" s="18" t="s">
        <v>363</v>
      </c>
      <c r="J1211" s="18" t="s">
        <v>363</v>
      </c>
      <c r="K1211" s="18" t="s">
        <v>363</v>
      </c>
      <c r="L1211" s="18" t="s">
        <v>363</v>
      </c>
      <c r="M1211" s="18" t="s">
        <v>253</v>
      </c>
      <c r="N1211" s="56">
        <v>74</v>
      </c>
      <c r="O1211" s="18" t="s">
        <v>1524</v>
      </c>
      <c r="P1211" s="18" t="s">
        <v>466</v>
      </c>
      <c r="Q1211" s="18" t="s">
        <v>254</v>
      </c>
      <c r="R1211" s="24" t="s">
        <v>257</v>
      </c>
      <c r="S1211" s="24" t="s">
        <v>257</v>
      </c>
      <c r="T1211" s="26" t="s">
        <v>257</v>
      </c>
      <c r="U1211" s="26" t="s">
        <v>257</v>
      </c>
      <c r="V1211" s="26" t="s">
        <v>257</v>
      </c>
      <c r="W1211" s="26" t="s">
        <v>257</v>
      </c>
      <c r="X1211" s="18" t="s">
        <v>1546</v>
      </c>
      <c r="Y1211" s="18">
        <v>160</v>
      </c>
      <c r="Z1211" s="18" t="s">
        <v>599</v>
      </c>
      <c r="AA1211" s="18">
        <v>160</v>
      </c>
      <c r="AB1211" s="57" t="s">
        <v>257</v>
      </c>
      <c r="AC1211" s="18" t="s">
        <v>699</v>
      </c>
      <c r="AD1211" s="18" t="s">
        <v>257</v>
      </c>
      <c r="AE1211" s="18" t="s">
        <v>257</v>
      </c>
      <c r="AF1211" s="18" t="s">
        <v>257</v>
      </c>
      <c r="AG1211" s="18" t="s">
        <v>257</v>
      </c>
      <c r="AH1211" s="18" t="s">
        <v>257</v>
      </c>
      <c r="AI1211" s="18">
        <v>12</v>
      </c>
      <c r="AJ1211" s="18" t="s">
        <v>476</v>
      </c>
      <c r="AK1211" s="18">
        <f t="shared" si="256"/>
        <v>0.5</v>
      </c>
      <c r="AL1211" s="18" t="s">
        <v>1547</v>
      </c>
      <c r="AM1211" s="18" t="s">
        <v>268</v>
      </c>
      <c r="AN1211" s="55">
        <v>0.51</v>
      </c>
      <c r="AO1211" s="18" t="s">
        <v>563</v>
      </c>
      <c r="AP1211" s="18" t="s">
        <v>479</v>
      </c>
      <c r="AQ1211" s="72" t="s">
        <v>1165</v>
      </c>
      <c r="AR1211" s="18" t="s">
        <v>561</v>
      </c>
      <c r="AS1211" s="55">
        <f t="shared" si="253"/>
        <v>0.48</v>
      </c>
      <c r="AT1211" s="55">
        <v>0.54</v>
      </c>
      <c r="AU1211" s="55">
        <f t="shared" si="254"/>
        <v>3.0000000000000027E-2</v>
      </c>
      <c r="AV1211" s="62">
        <f t="shared" si="255"/>
        <v>3.0000000000000027E-2</v>
      </c>
      <c r="AW1211" s="26" t="s">
        <v>501</v>
      </c>
      <c r="AX1211" s="18">
        <v>12</v>
      </c>
      <c r="AY1211" s="18" t="s">
        <v>476</v>
      </c>
      <c r="AZ1211" s="5" t="s">
        <v>257</v>
      </c>
      <c r="BA1211" s="5" t="s">
        <v>257</v>
      </c>
      <c r="BB1211" s="18" t="s">
        <v>1529</v>
      </c>
      <c r="BC1211" s="18"/>
      <c r="BD1211" s="18"/>
      <c r="BE1211" s="18"/>
      <c r="BF1211" s="18"/>
      <c r="BG1211" s="18"/>
      <c r="BH1211" s="18"/>
      <c r="BI1211" s="18"/>
      <c r="BJ1211" s="18"/>
      <c r="BK1211" s="18"/>
      <c r="BL1211" s="18"/>
      <c r="BM1211" s="18"/>
      <c r="BN1211" s="18"/>
      <c r="BO1211" s="18"/>
      <c r="BP1211" s="18"/>
      <c r="BQ1211" s="18"/>
      <c r="BR1211" s="18"/>
      <c r="BS1211" s="18"/>
      <c r="BT1211" s="18"/>
      <c r="BU1211" s="18"/>
      <c r="BV1211" s="18"/>
      <c r="BW1211" s="18"/>
      <c r="BX1211" s="18"/>
      <c r="BY1211" s="18"/>
      <c r="BZ1211" s="18"/>
      <c r="CA1211" s="18"/>
      <c r="CB1211" s="18"/>
      <c r="CC1211" s="18"/>
      <c r="CD1211" s="18"/>
      <c r="CE1211" s="18"/>
      <c r="CF1211" s="18"/>
      <c r="CG1211" s="18"/>
      <c r="CH1211" s="18"/>
      <c r="CI1211" s="18"/>
      <c r="CJ1211" s="18"/>
      <c r="CK1211" s="18"/>
      <c r="CL1211" s="18"/>
      <c r="CM1211" s="18"/>
      <c r="CN1211" s="18"/>
      <c r="CO1211" s="18"/>
      <c r="CP1211" s="18"/>
      <c r="CQ1211" s="18"/>
      <c r="CR1211" s="18"/>
      <c r="CS1211" s="18"/>
      <c r="CT1211" s="18"/>
      <c r="CU1211" s="18"/>
      <c r="CV1211" s="18"/>
      <c r="CW1211" s="18"/>
      <c r="CX1211" s="18"/>
      <c r="CY1211" s="18"/>
      <c r="CZ1211" s="18"/>
      <c r="DA1211" s="18"/>
      <c r="DB1211" s="18"/>
      <c r="DC1211" s="18"/>
      <c r="DD1211" s="18"/>
      <c r="DE1211" s="18"/>
      <c r="DF1211" s="18"/>
      <c r="DG1211" s="18"/>
      <c r="DH1211" s="18"/>
      <c r="DI1211" s="18"/>
      <c r="DJ1211" s="18"/>
      <c r="DK1211" s="18"/>
      <c r="DL1211" s="18"/>
      <c r="DM1211" s="18"/>
      <c r="DN1211" s="18"/>
      <c r="DO1211" s="18"/>
      <c r="DP1211" s="18">
        <v>1</v>
      </c>
      <c r="DQ1211" s="18">
        <v>1</v>
      </c>
      <c r="DR1211" s="18">
        <v>1</v>
      </c>
      <c r="DS1211" s="18"/>
      <c r="DT1211" s="18"/>
      <c r="DU1211" s="18"/>
      <c r="DV1211" s="18">
        <v>1</v>
      </c>
      <c r="DW1211" s="24"/>
      <c r="DX1211" s="24"/>
      <c r="DY1211" s="18"/>
      <c r="DZ1211" s="18"/>
      <c r="EA1211" s="18"/>
      <c r="EB1211" s="18"/>
      <c r="EC1211" s="18"/>
      <c r="ED1211" s="18"/>
      <c r="EE1211" s="18"/>
      <c r="EF1211" s="18"/>
      <c r="EG1211" s="18"/>
      <c r="EH1211" s="18" t="s">
        <v>1530</v>
      </c>
      <c r="EI1211" s="18" cm="1">
        <f t="array" ref="EI1211">IF(SUMPRODUCT(--(DO1211:DS1211&lt;&gt;""))=0, 0,1)</f>
        <v>1</v>
      </c>
      <c r="EJ1211" s="18" cm="1">
        <f t="array" ref="EJ1211">IF(SUMPRODUCT(--(DT1211:EG1211&lt;&gt;""))=0, 0,1)</f>
        <v>1</v>
      </c>
      <c r="EK1211" s="18" cm="1">
        <f t="array" ref="EK1211">IF(SUMPRODUCT(--(EC1211:EG1211&lt;&gt;""))=0, 0,1)</f>
        <v>0</v>
      </c>
      <c r="EL1211" s="18" cm="1">
        <f t="array" ref="EL1211">IF(SUMPRODUCT(--(EE1211:EG1211&lt;&gt;""))=0, 0,1)</f>
        <v>0</v>
      </c>
      <c r="EM1211" s="18">
        <f t="shared" si="245"/>
        <v>1</v>
      </c>
      <c r="EN1211" s="18">
        <f t="shared" si="246"/>
        <v>1</v>
      </c>
      <c r="EO1211" s="18">
        <f t="shared" si="247"/>
        <v>1</v>
      </c>
      <c r="EP1211" s="18" t="str">
        <f t="shared" si="248"/>
        <v>NA</v>
      </c>
      <c r="EQ1211" s="18" t="str">
        <f t="shared" si="249"/>
        <v>NA</v>
      </c>
      <c r="ER1211" s="58" t="s">
        <v>2080</v>
      </c>
      <c r="ES1211" s="59">
        <v>43790</v>
      </c>
      <c r="ET1211" s="18" t="s">
        <v>1531</v>
      </c>
      <c r="EU1211" s="18" t="s">
        <v>1523</v>
      </c>
    </row>
    <row r="1212" spans="1:151" ht="15.75" customHeight="1" x14ac:dyDescent="0.2">
      <c r="A1212" s="5" t="s">
        <v>1521</v>
      </c>
      <c r="B1212" s="24" t="s">
        <v>1522</v>
      </c>
      <c r="C1212" s="26">
        <v>1</v>
      </c>
      <c r="D1212" s="18" t="s">
        <v>1545</v>
      </c>
      <c r="E1212" s="18" t="s">
        <v>1533</v>
      </c>
      <c r="F1212" s="18" t="s">
        <v>553</v>
      </c>
      <c r="G1212" s="18" t="s">
        <v>609</v>
      </c>
      <c r="H1212" s="18" t="s">
        <v>951</v>
      </c>
      <c r="I1212" s="18" t="s">
        <v>363</v>
      </c>
      <c r="J1212" s="18" t="s">
        <v>363</v>
      </c>
      <c r="K1212" s="18" t="s">
        <v>363</v>
      </c>
      <c r="L1212" s="18" t="s">
        <v>363</v>
      </c>
      <c r="M1212" s="18" t="s">
        <v>253</v>
      </c>
      <c r="N1212" s="56">
        <v>74</v>
      </c>
      <c r="O1212" s="18" t="s">
        <v>1524</v>
      </c>
      <c r="P1212" s="18" t="s">
        <v>466</v>
      </c>
      <c r="Q1212" s="18" t="s">
        <v>254</v>
      </c>
      <c r="R1212" s="24" t="s">
        <v>257</v>
      </c>
      <c r="S1212" s="24" t="s">
        <v>257</v>
      </c>
      <c r="T1212" s="26" t="s">
        <v>257</v>
      </c>
      <c r="U1212" s="26" t="s">
        <v>257</v>
      </c>
      <c r="V1212" s="26" t="s">
        <v>257</v>
      </c>
      <c r="W1212" s="26" t="s">
        <v>257</v>
      </c>
      <c r="X1212" s="18" t="s">
        <v>1546</v>
      </c>
      <c r="Y1212" s="18">
        <v>160</v>
      </c>
      <c r="Z1212" s="18" t="s">
        <v>599</v>
      </c>
      <c r="AA1212" s="18">
        <v>160</v>
      </c>
      <c r="AB1212" s="57" t="s">
        <v>257</v>
      </c>
      <c r="AC1212" s="18" t="s">
        <v>699</v>
      </c>
      <c r="AD1212" s="18" t="s">
        <v>257</v>
      </c>
      <c r="AE1212" s="18" t="s">
        <v>257</v>
      </c>
      <c r="AF1212" s="18" t="s">
        <v>257</v>
      </c>
      <c r="AG1212" s="18" t="s">
        <v>257</v>
      </c>
      <c r="AH1212" s="18" t="s">
        <v>257</v>
      </c>
      <c r="AI1212" s="18">
        <v>12</v>
      </c>
      <c r="AJ1212" s="18" t="s">
        <v>476</v>
      </c>
      <c r="AK1212" s="18">
        <f t="shared" si="256"/>
        <v>0.5</v>
      </c>
      <c r="AL1212" s="18" t="s">
        <v>1547</v>
      </c>
      <c r="AM1212" s="18" t="s">
        <v>268</v>
      </c>
      <c r="AN1212" s="55">
        <v>0.56999999999999995</v>
      </c>
      <c r="AO1212" s="18" t="s">
        <v>563</v>
      </c>
      <c r="AP1212" s="18" t="s">
        <v>479</v>
      </c>
      <c r="AQ1212" s="72" t="s">
        <v>1165</v>
      </c>
      <c r="AR1212" s="18" t="s">
        <v>561</v>
      </c>
      <c r="AS1212" s="55">
        <f t="shared" si="253"/>
        <v>0.52999999999999992</v>
      </c>
      <c r="AT1212" s="55">
        <v>0.61</v>
      </c>
      <c r="AU1212" s="55">
        <f t="shared" si="254"/>
        <v>4.0000000000000036E-2</v>
      </c>
      <c r="AV1212" s="62">
        <f t="shared" si="255"/>
        <v>4.0000000000000036E-2</v>
      </c>
      <c r="AW1212" s="26" t="s">
        <v>501</v>
      </c>
      <c r="AX1212" s="18">
        <v>36</v>
      </c>
      <c r="AY1212" s="18" t="s">
        <v>476</v>
      </c>
      <c r="AZ1212" s="5" t="s">
        <v>257</v>
      </c>
      <c r="BA1212" s="5" t="s">
        <v>257</v>
      </c>
      <c r="BB1212" s="18" t="s">
        <v>1529</v>
      </c>
      <c r="BC1212" s="18"/>
      <c r="BD1212" s="18"/>
      <c r="BE1212" s="18"/>
      <c r="BF1212" s="18"/>
      <c r="BG1212" s="18"/>
      <c r="BH1212" s="18"/>
      <c r="BI1212" s="18"/>
      <c r="BJ1212" s="18"/>
      <c r="BK1212" s="18"/>
      <c r="BL1212" s="18"/>
      <c r="BM1212" s="18"/>
      <c r="BN1212" s="18"/>
      <c r="BO1212" s="18"/>
      <c r="BP1212" s="18"/>
      <c r="BQ1212" s="18"/>
      <c r="BR1212" s="18"/>
      <c r="BS1212" s="18"/>
      <c r="BT1212" s="18"/>
      <c r="BU1212" s="18"/>
      <c r="BV1212" s="18"/>
      <c r="BW1212" s="18"/>
      <c r="BX1212" s="18"/>
      <c r="BY1212" s="18"/>
      <c r="BZ1212" s="18"/>
      <c r="CA1212" s="18"/>
      <c r="CB1212" s="18"/>
      <c r="CC1212" s="18"/>
      <c r="CD1212" s="18"/>
      <c r="CE1212" s="18"/>
      <c r="CF1212" s="18"/>
      <c r="CG1212" s="18"/>
      <c r="CH1212" s="18"/>
      <c r="CI1212" s="18"/>
      <c r="CJ1212" s="18"/>
      <c r="CK1212" s="18"/>
      <c r="CL1212" s="18"/>
      <c r="CM1212" s="18"/>
      <c r="CN1212" s="18"/>
      <c r="CO1212" s="18"/>
      <c r="CP1212" s="18"/>
      <c r="CQ1212" s="18"/>
      <c r="CR1212" s="18"/>
      <c r="CS1212" s="18"/>
      <c r="CT1212" s="18"/>
      <c r="CU1212" s="18"/>
      <c r="CV1212" s="18"/>
      <c r="CW1212" s="18"/>
      <c r="CX1212" s="18"/>
      <c r="CY1212" s="18"/>
      <c r="CZ1212" s="18"/>
      <c r="DA1212" s="18"/>
      <c r="DB1212" s="18"/>
      <c r="DC1212" s="18"/>
      <c r="DD1212" s="18"/>
      <c r="DE1212" s="18"/>
      <c r="DF1212" s="18"/>
      <c r="DG1212" s="18"/>
      <c r="DH1212" s="18"/>
      <c r="DI1212" s="18"/>
      <c r="DJ1212" s="18"/>
      <c r="DK1212" s="18"/>
      <c r="DL1212" s="18"/>
      <c r="DM1212" s="18"/>
      <c r="DN1212" s="18"/>
      <c r="DO1212" s="18"/>
      <c r="DP1212" s="18">
        <v>1</v>
      </c>
      <c r="DQ1212" s="18">
        <v>1</v>
      </c>
      <c r="DR1212" s="18">
        <v>1</v>
      </c>
      <c r="DS1212" s="18"/>
      <c r="DT1212" s="18"/>
      <c r="DU1212" s="18"/>
      <c r="DV1212" s="18">
        <v>1</v>
      </c>
      <c r="DW1212" s="24"/>
      <c r="DX1212" s="24"/>
      <c r="DY1212" s="18"/>
      <c r="DZ1212" s="18"/>
      <c r="EA1212" s="18"/>
      <c r="EB1212" s="18"/>
      <c r="EC1212" s="18"/>
      <c r="ED1212" s="18"/>
      <c r="EE1212" s="18"/>
      <c r="EF1212" s="18"/>
      <c r="EG1212" s="18"/>
      <c r="EH1212" s="18" t="s">
        <v>1530</v>
      </c>
      <c r="EI1212" s="18" cm="1">
        <f t="array" ref="EI1212">IF(SUMPRODUCT(--(DO1212:DS1212&lt;&gt;""))=0, 0,1)</f>
        <v>1</v>
      </c>
      <c r="EJ1212" s="18" cm="1">
        <f t="array" ref="EJ1212">IF(SUMPRODUCT(--(DT1212:EG1212&lt;&gt;""))=0, 0,1)</f>
        <v>1</v>
      </c>
      <c r="EK1212" s="18" cm="1">
        <f t="array" ref="EK1212">IF(SUMPRODUCT(--(EC1212:EG1212&lt;&gt;""))=0, 0,1)</f>
        <v>0</v>
      </c>
      <c r="EL1212" s="18" cm="1">
        <f t="array" ref="EL1212">IF(SUMPRODUCT(--(EE1212:EG1212&lt;&gt;""))=0, 0,1)</f>
        <v>0</v>
      </c>
      <c r="EM1212" s="18">
        <f t="shared" si="245"/>
        <v>1</v>
      </c>
      <c r="EN1212" s="18">
        <f t="shared" si="246"/>
        <v>1</v>
      </c>
      <c r="EO1212" s="18">
        <f t="shared" si="247"/>
        <v>1</v>
      </c>
      <c r="EP1212" s="18" t="str">
        <f t="shared" si="248"/>
        <v>NA</v>
      </c>
      <c r="EQ1212" s="18" t="str">
        <f t="shared" si="249"/>
        <v>NA</v>
      </c>
      <c r="ER1212" s="58" t="s">
        <v>2080</v>
      </c>
      <c r="ES1212" s="59">
        <v>43790</v>
      </c>
      <c r="ET1212" s="18" t="s">
        <v>1531</v>
      </c>
      <c r="EU1212" s="18" t="s">
        <v>1523</v>
      </c>
    </row>
    <row r="1213" spans="1:151" ht="15.75" customHeight="1" x14ac:dyDescent="0.2">
      <c r="A1213" s="5" t="s">
        <v>1521</v>
      </c>
      <c r="B1213" s="24" t="s">
        <v>1522</v>
      </c>
      <c r="C1213" s="26">
        <v>1</v>
      </c>
      <c r="D1213" s="18" t="s">
        <v>1545</v>
      </c>
      <c r="E1213" s="18" t="s">
        <v>1534</v>
      </c>
      <c r="F1213" s="18" t="s">
        <v>553</v>
      </c>
      <c r="G1213" s="18" t="s">
        <v>609</v>
      </c>
      <c r="H1213" s="18" t="s">
        <v>951</v>
      </c>
      <c r="I1213" s="18" t="s">
        <v>363</v>
      </c>
      <c r="J1213" s="18" t="s">
        <v>363</v>
      </c>
      <c r="K1213" s="18" t="s">
        <v>363</v>
      </c>
      <c r="L1213" s="18" t="s">
        <v>363</v>
      </c>
      <c r="M1213" s="18" t="s">
        <v>253</v>
      </c>
      <c r="N1213" s="56">
        <v>74</v>
      </c>
      <c r="O1213" s="18" t="s">
        <v>1524</v>
      </c>
      <c r="P1213" s="18" t="s">
        <v>466</v>
      </c>
      <c r="Q1213" s="18" t="s">
        <v>254</v>
      </c>
      <c r="R1213" s="24" t="s">
        <v>257</v>
      </c>
      <c r="S1213" s="24" t="s">
        <v>257</v>
      </c>
      <c r="T1213" s="26" t="s">
        <v>257</v>
      </c>
      <c r="U1213" s="26" t="s">
        <v>257</v>
      </c>
      <c r="V1213" s="26" t="s">
        <v>257</v>
      </c>
      <c r="W1213" s="26" t="s">
        <v>257</v>
      </c>
      <c r="X1213" s="18" t="s">
        <v>1546</v>
      </c>
      <c r="Y1213" s="18">
        <v>160</v>
      </c>
      <c r="Z1213" s="18" t="s">
        <v>599</v>
      </c>
      <c r="AA1213" s="18">
        <v>160</v>
      </c>
      <c r="AB1213" s="57" t="s">
        <v>257</v>
      </c>
      <c r="AC1213" s="18" t="s">
        <v>699</v>
      </c>
      <c r="AD1213" s="18" t="s">
        <v>257</v>
      </c>
      <c r="AE1213" s="18" t="s">
        <v>257</v>
      </c>
      <c r="AF1213" s="18" t="s">
        <v>257</v>
      </c>
      <c r="AG1213" s="18" t="s">
        <v>257</v>
      </c>
      <c r="AH1213" s="18" t="s">
        <v>257</v>
      </c>
      <c r="AI1213" s="18">
        <v>12</v>
      </c>
      <c r="AJ1213" s="18" t="s">
        <v>476</v>
      </c>
      <c r="AK1213" s="18">
        <f t="shared" si="256"/>
        <v>0.5</v>
      </c>
      <c r="AL1213" s="18" t="s">
        <v>1547</v>
      </c>
      <c r="AM1213" s="18" t="s">
        <v>268</v>
      </c>
      <c r="AN1213" s="55">
        <v>0.56999999999999995</v>
      </c>
      <c r="AO1213" s="18" t="s">
        <v>563</v>
      </c>
      <c r="AP1213" s="18" t="s">
        <v>479</v>
      </c>
      <c r="AQ1213" s="72" t="s">
        <v>1165</v>
      </c>
      <c r="AR1213" s="18" t="s">
        <v>561</v>
      </c>
      <c r="AS1213" s="55">
        <f t="shared" si="253"/>
        <v>0.54999999999999993</v>
      </c>
      <c r="AT1213" s="55">
        <v>0.59</v>
      </c>
      <c r="AU1213" s="55">
        <f t="shared" si="254"/>
        <v>2.0000000000000018E-2</v>
      </c>
      <c r="AV1213" s="62">
        <f t="shared" si="255"/>
        <v>2.0000000000000018E-2</v>
      </c>
      <c r="AW1213" s="26" t="s">
        <v>501</v>
      </c>
      <c r="AX1213" s="18">
        <v>60</v>
      </c>
      <c r="AY1213" s="18" t="s">
        <v>476</v>
      </c>
      <c r="AZ1213" s="5" t="s">
        <v>257</v>
      </c>
      <c r="BA1213" s="5" t="s">
        <v>257</v>
      </c>
      <c r="BB1213" s="18" t="s">
        <v>1529</v>
      </c>
      <c r="BC1213" s="18"/>
      <c r="BD1213" s="18"/>
      <c r="BE1213" s="18"/>
      <c r="BF1213" s="18"/>
      <c r="BG1213" s="18"/>
      <c r="BH1213" s="18"/>
      <c r="BI1213" s="18"/>
      <c r="BJ1213" s="18"/>
      <c r="BK1213" s="18"/>
      <c r="BL1213" s="18"/>
      <c r="BM1213" s="18"/>
      <c r="BN1213" s="18"/>
      <c r="BO1213" s="18"/>
      <c r="BP1213" s="18"/>
      <c r="BQ1213" s="18"/>
      <c r="BR1213" s="18"/>
      <c r="BS1213" s="18"/>
      <c r="BT1213" s="18"/>
      <c r="BU1213" s="18"/>
      <c r="BV1213" s="18"/>
      <c r="BW1213" s="18"/>
      <c r="BX1213" s="18"/>
      <c r="BY1213" s="18"/>
      <c r="BZ1213" s="18"/>
      <c r="CA1213" s="18"/>
      <c r="CB1213" s="18"/>
      <c r="CC1213" s="18"/>
      <c r="CD1213" s="18"/>
      <c r="CE1213" s="18"/>
      <c r="CF1213" s="18"/>
      <c r="CG1213" s="18"/>
      <c r="CH1213" s="18"/>
      <c r="CI1213" s="18"/>
      <c r="CJ1213" s="18"/>
      <c r="CK1213" s="18"/>
      <c r="CL1213" s="18"/>
      <c r="CM1213" s="18"/>
      <c r="CN1213" s="18"/>
      <c r="CO1213" s="18"/>
      <c r="CP1213" s="18"/>
      <c r="CQ1213" s="18"/>
      <c r="CR1213" s="18"/>
      <c r="CS1213" s="18"/>
      <c r="CT1213" s="18"/>
      <c r="CU1213" s="18"/>
      <c r="CV1213" s="18"/>
      <c r="CW1213" s="18"/>
      <c r="CX1213" s="18"/>
      <c r="CY1213" s="18"/>
      <c r="CZ1213" s="18"/>
      <c r="DA1213" s="18"/>
      <c r="DB1213" s="18"/>
      <c r="DC1213" s="18"/>
      <c r="DD1213" s="18"/>
      <c r="DE1213" s="18"/>
      <c r="DF1213" s="18"/>
      <c r="DG1213" s="18"/>
      <c r="DH1213" s="18"/>
      <c r="DI1213" s="18"/>
      <c r="DJ1213" s="18"/>
      <c r="DK1213" s="18"/>
      <c r="DL1213" s="18"/>
      <c r="DM1213" s="18"/>
      <c r="DN1213" s="18"/>
      <c r="DO1213" s="18"/>
      <c r="DP1213" s="18">
        <v>1</v>
      </c>
      <c r="DQ1213" s="18">
        <v>1</v>
      </c>
      <c r="DR1213" s="18">
        <v>1</v>
      </c>
      <c r="DS1213" s="18"/>
      <c r="DT1213" s="18"/>
      <c r="DU1213" s="18"/>
      <c r="DV1213" s="18">
        <v>1</v>
      </c>
      <c r="DW1213" s="24"/>
      <c r="DX1213" s="24"/>
      <c r="DY1213" s="18"/>
      <c r="DZ1213" s="18"/>
      <c r="EA1213" s="18"/>
      <c r="EB1213" s="18"/>
      <c r="EC1213" s="18"/>
      <c r="ED1213" s="18"/>
      <c r="EE1213" s="18"/>
      <c r="EF1213" s="18"/>
      <c r="EG1213" s="18"/>
      <c r="EH1213" s="18" t="s">
        <v>1530</v>
      </c>
      <c r="EI1213" s="18" cm="1">
        <f t="array" ref="EI1213">IF(SUMPRODUCT(--(DO1213:DS1213&lt;&gt;""))=0, 0,1)</f>
        <v>1</v>
      </c>
      <c r="EJ1213" s="18" cm="1">
        <f t="array" ref="EJ1213">IF(SUMPRODUCT(--(DT1213:EG1213&lt;&gt;""))=0, 0,1)</f>
        <v>1</v>
      </c>
      <c r="EK1213" s="18" cm="1">
        <f t="array" ref="EK1213">IF(SUMPRODUCT(--(EC1213:EG1213&lt;&gt;""))=0, 0,1)</f>
        <v>0</v>
      </c>
      <c r="EL1213" s="18" cm="1">
        <f t="array" ref="EL1213">IF(SUMPRODUCT(--(EE1213:EG1213&lt;&gt;""))=0, 0,1)</f>
        <v>0</v>
      </c>
      <c r="EM1213" s="18">
        <f t="shared" si="245"/>
        <v>1</v>
      </c>
      <c r="EN1213" s="18">
        <f t="shared" si="246"/>
        <v>1</v>
      </c>
      <c r="EO1213" s="18">
        <f t="shared" si="247"/>
        <v>1</v>
      </c>
      <c r="EP1213" s="18" t="str">
        <f t="shared" si="248"/>
        <v>NA</v>
      </c>
      <c r="EQ1213" s="18" t="str">
        <f t="shared" si="249"/>
        <v>NA</v>
      </c>
      <c r="ER1213" s="58" t="s">
        <v>2080</v>
      </c>
      <c r="ES1213" s="59">
        <v>43790</v>
      </c>
      <c r="ET1213" s="18" t="s">
        <v>1531</v>
      </c>
      <c r="EU1213" s="18" t="s">
        <v>1523</v>
      </c>
    </row>
    <row r="1214" spans="1:151" ht="15.75" customHeight="1" x14ac:dyDescent="0.2">
      <c r="A1214" s="5" t="s">
        <v>1521</v>
      </c>
      <c r="B1214" s="24" t="s">
        <v>1522</v>
      </c>
      <c r="C1214" s="26">
        <v>1</v>
      </c>
      <c r="D1214" s="18" t="s">
        <v>1548</v>
      </c>
      <c r="E1214" s="18" t="s">
        <v>1526</v>
      </c>
      <c r="F1214" s="18" t="s">
        <v>553</v>
      </c>
      <c r="G1214" s="18" t="s">
        <v>609</v>
      </c>
      <c r="H1214" s="18" t="s">
        <v>951</v>
      </c>
      <c r="I1214" s="18" t="s">
        <v>363</v>
      </c>
      <c r="J1214" s="18" t="s">
        <v>363</v>
      </c>
      <c r="K1214" s="18" t="s">
        <v>363</v>
      </c>
      <c r="L1214" s="18" t="s">
        <v>363</v>
      </c>
      <c r="M1214" s="18" t="s">
        <v>253</v>
      </c>
      <c r="N1214" s="56">
        <v>74</v>
      </c>
      <c r="O1214" s="18" t="s">
        <v>1524</v>
      </c>
      <c r="P1214" s="18" t="s">
        <v>466</v>
      </c>
      <c r="Q1214" s="18" t="s">
        <v>254</v>
      </c>
      <c r="R1214" s="24" t="s">
        <v>257</v>
      </c>
      <c r="S1214" s="24" t="s">
        <v>257</v>
      </c>
      <c r="T1214" s="26" t="s">
        <v>257</v>
      </c>
      <c r="U1214" s="26" t="s">
        <v>257</v>
      </c>
      <c r="V1214" s="26" t="s">
        <v>257</v>
      </c>
      <c r="W1214" s="26" t="s">
        <v>257</v>
      </c>
      <c r="X1214" s="18" t="s">
        <v>1549</v>
      </c>
      <c r="Y1214" s="18">
        <v>0</v>
      </c>
      <c r="Z1214" s="18" t="s">
        <v>599</v>
      </c>
      <c r="AA1214" s="18">
        <v>0</v>
      </c>
      <c r="AB1214" s="57" t="s">
        <v>257</v>
      </c>
      <c r="AC1214" s="18" t="s">
        <v>699</v>
      </c>
      <c r="AD1214" s="18" t="s">
        <v>257</v>
      </c>
      <c r="AE1214" s="18" t="s">
        <v>257</v>
      </c>
      <c r="AF1214" s="18" t="s">
        <v>257</v>
      </c>
      <c r="AG1214" s="18" t="s">
        <v>257</v>
      </c>
      <c r="AH1214" s="18" t="s">
        <v>257</v>
      </c>
      <c r="AI1214" s="18">
        <v>0</v>
      </c>
      <c r="AJ1214" s="18" t="s">
        <v>476</v>
      </c>
      <c r="AK1214" s="18">
        <f t="shared" si="256"/>
        <v>0</v>
      </c>
      <c r="AL1214" s="18" t="s">
        <v>1547</v>
      </c>
      <c r="AM1214" s="18" t="s">
        <v>268</v>
      </c>
      <c r="AN1214" s="55">
        <v>0.63</v>
      </c>
      <c r="AO1214" s="18" t="s">
        <v>563</v>
      </c>
      <c r="AP1214" s="18" t="s">
        <v>479</v>
      </c>
      <c r="AQ1214" s="72" t="s">
        <v>1165</v>
      </c>
      <c r="AR1214" s="18" t="s">
        <v>561</v>
      </c>
      <c r="AS1214" s="55">
        <f t="shared" si="253"/>
        <v>0.63</v>
      </c>
      <c r="AT1214" s="55">
        <v>0.63</v>
      </c>
      <c r="AU1214" s="55">
        <f t="shared" si="254"/>
        <v>0</v>
      </c>
      <c r="AV1214" s="62">
        <f t="shared" si="255"/>
        <v>0</v>
      </c>
      <c r="AW1214" s="26" t="s">
        <v>501</v>
      </c>
      <c r="AX1214" s="18">
        <v>0</v>
      </c>
      <c r="AY1214" s="18" t="s">
        <v>476</v>
      </c>
      <c r="AZ1214" s="5" t="s">
        <v>257</v>
      </c>
      <c r="BA1214" s="5" t="s">
        <v>257</v>
      </c>
      <c r="BB1214" s="18" t="s">
        <v>1529</v>
      </c>
      <c r="BC1214" s="18"/>
      <c r="BD1214" s="18"/>
      <c r="BE1214" s="18"/>
      <c r="BF1214" s="18"/>
      <c r="BG1214" s="18"/>
      <c r="BH1214" s="18"/>
      <c r="BI1214" s="18"/>
      <c r="BJ1214" s="18"/>
      <c r="BK1214" s="18"/>
      <c r="BL1214" s="18"/>
      <c r="BM1214" s="18"/>
      <c r="BN1214" s="18"/>
      <c r="BO1214" s="18"/>
      <c r="BP1214" s="18"/>
      <c r="BQ1214" s="18"/>
      <c r="BR1214" s="18"/>
      <c r="BS1214" s="18"/>
      <c r="BT1214" s="18"/>
      <c r="BU1214" s="18"/>
      <c r="BV1214" s="18"/>
      <c r="BW1214" s="18"/>
      <c r="BX1214" s="18"/>
      <c r="BY1214" s="18"/>
      <c r="BZ1214" s="18"/>
      <c r="CA1214" s="18"/>
      <c r="CB1214" s="18"/>
      <c r="CC1214" s="18"/>
      <c r="CD1214" s="18"/>
      <c r="CE1214" s="18"/>
      <c r="CF1214" s="18"/>
      <c r="CG1214" s="18"/>
      <c r="CH1214" s="18"/>
      <c r="CI1214" s="18"/>
      <c r="CJ1214" s="18"/>
      <c r="CK1214" s="18"/>
      <c r="CL1214" s="18"/>
      <c r="CM1214" s="18"/>
      <c r="CN1214" s="18"/>
      <c r="CO1214" s="18"/>
      <c r="CP1214" s="18"/>
      <c r="CQ1214" s="18"/>
      <c r="CR1214" s="18"/>
      <c r="CS1214" s="18"/>
      <c r="CT1214" s="18"/>
      <c r="CU1214" s="18"/>
      <c r="CV1214" s="18"/>
      <c r="CW1214" s="18"/>
      <c r="CX1214" s="18"/>
      <c r="CY1214" s="18"/>
      <c r="CZ1214" s="18"/>
      <c r="DA1214" s="18"/>
      <c r="DB1214" s="18"/>
      <c r="DC1214" s="18"/>
      <c r="DD1214" s="18"/>
      <c r="DE1214" s="18"/>
      <c r="DF1214" s="18"/>
      <c r="DG1214" s="18"/>
      <c r="DH1214" s="18"/>
      <c r="DI1214" s="18"/>
      <c r="DJ1214" s="18"/>
      <c r="DK1214" s="18"/>
      <c r="DL1214" s="18"/>
      <c r="DM1214" s="18"/>
      <c r="DN1214" s="18"/>
      <c r="DO1214" s="18"/>
      <c r="DP1214" s="18">
        <v>0</v>
      </c>
      <c r="DQ1214" s="18">
        <v>0</v>
      </c>
      <c r="DR1214" s="18">
        <v>0</v>
      </c>
      <c r="DS1214" s="18"/>
      <c r="DT1214" s="18"/>
      <c r="DU1214" s="18"/>
      <c r="DV1214" s="18">
        <v>0</v>
      </c>
      <c r="DW1214" s="24"/>
      <c r="DX1214" s="24"/>
      <c r="DY1214" s="18"/>
      <c r="DZ1214" s="18"/>
      <c r="EA1214" s="18"/>
      <c r="EB1214" s="18"/>
      <c r="EC1214" s="18"/>
      <c r="ED1214" s="18"/>
      <c r="EE1214" s="18"/>
      <c r="EF1214" s="18"/>
      <c r="EG1214" s="18"/>
      <c r="EH1214" s="18" t="s">
        <v>1530</v>
      </c>
      <c r="EI1214" s="18" cm="1">
        <f t="array" ref="EI1214">IF(SUMPRODUCT(--(DO1214:DS1214&lt;&gt;""))=0, 0,1)</f>
        <v>1</v>
      </c>
      <c r="EJ1214" s="18" cm="1">
        <f t="array" ref="EJ1214">IF(SUMPRODUCT(--(DT1214:EG1214&lt;&gt;""))=0, 0,1)</f>
        <v>1</v>
      </c>
      <c r="EK1214" s="18" cm="1">
        <f t="array" ref="EK1214">IF(SUMPRODUCT(--(EC1214:EG1214&lt;&gt;""))=0, 0,1)</f>
        <v>0</v>
      </c>
      <c r="EL1214" s="18" cm="1">
        <f t="array" ref="EL1214">IF(SUMPRODUCT(--(EE1214:EG1214&lt;&gt;""))=0, 0,1)</f>
        <v>0</v>
      </c>
      <c r="EM1214" s="18">
        <f t="shared" si="245"/>
        <v>0</v>
      </c>
      <c r="EN1214" s="18">
        <f t="shared" si="246"/>
        <v>0</v>
      </c>
      <c r="EO1214" s="18">
        <f t="shared" si="247"/>
        <v>0</v>
      </c>
      <c r="EP1214" s="18" t="str">
        <f t="shared" si="248"/>
        <v>NA</v>
      </c>
      <c r="EQ1214" s="18" t="str">
        <f t="shared" si="249"/>
        <v>NA</v>
      </c>
      <c r="ER1214" s="58" t="s">
        <v>2080</v>
      </c>
      <c r="ES1214" s="59">
        <v>43790</v>
      </c>
      <c r="ET1214" s="18" t="s">
        <v>1531</v>
      </c>
      <c r="EU1214" s="18" t="s">
        <v>1523</v>
      </c>
    </row>
    <row r="1215" spans="1:151" ht="15.75" customHeight="1" x14ac:dyDescent="0.2">
      <c r="A1215" s="5" t="s">
        <v>1521</v>
      </c>
      <c r="B1215" s="24" t="s">
        <v>1522</v>
      </c>
      <c r="C1215" s="26">
        <v>1</v>
      </c>
      <c r="D1215" s="18" t="s">
        <v>1548</v>
      </c>
      <c r="E1215" s="18" t="s">
        <v>1532</v>
      </c>
      <c r="F1215" s="18" t="s">
        <v>553</v>
      </c>
      <c r="G1215" s="18" t="s">
        <v>609</v>
      </c>
      <c r="H1215" s="18" t="s">
        <v>951</v>
      </c>
      <c r="I1215" s="18" t="s">
        <v>363</v>
      </c>
      <c r="J1215" s="18" t="s">
        <v>363</v>
      </c>
      <c r="K1215" s="18" t="s">
        <v>363</v>
      </c>
      <c r="L1215" s="18" t="s">
        <v>363</v>
      </c>
      <c r="M1215" s="18" t="s">
        <v>253</v>
      </c>
      <c r="N1215" s="56">
        <v>74</v>
      </c>
      <c r="O1215" s="18" t="s">
        <v>1524</v>
      </c>
      <c r="P1215" s="18" t="s">
        <v>466</v>
      </c>
      <c r="Q1215" s="18" t="s">
        <v>254</v>
      </c>
      <c r="R1215" s="24" t="s">
        <v>257</v>
      </c>
      <c r="S1215" s="24" t="s">
        <v>257</v>
      </c>
      <c r="T1215" s="26" t="s">
        <v>257</v>
      </c>
      <c r="U1215" s="26" t="s">
        <v>257</v>
      </c>
      <c r="V1215" s="26" t="s">
        <v>257</v>
      </c>
      <c r="W1215" s="26" t="s">
        <v>257</v>
      </c>
      <c r="X1215" s="18" t="s">
        <v>1549</v>
      </c>
      <c r="Y1215" s="18">
        <v>0</v>
      </c>
      <c r="Z1215" s="18" t="s">
        <v>599</v>
      </c>
      <c r="AA1215" s="18">
        <v>0</v>
      </c>
      <c r="AB1215" s="57" t="s">
        <v>257</v>
      </c>
      <c r="AC1215" s="18" t="s">
        <v>699</v>
      </c>
      <c r="AD1215" s="18" t="s">
        <v>257</v>
      </c>
      <c r="AE1215" s="18" t="s">
        <v>257</v>
      </c>
      <c r="AF1215" s="18" t="s">
        <v>257</v>
      </c>
      <c r="AG1215" s="18" t="s">
        <v>257</v>
      </c>
      <c r="AH1215" s="18" t="s">
        <v>257</v>
      </c>
      <c r="AI1215" s="18">
        <v>0</v>
      </c>
      <c r="AJ1215" s="18" t="s">
        <v>476</v>
      </c>
      <c r="AK1215" s="18">
        <f t="shared" si="256"/>
        <v>0</v>
      </c>
      <c r="AL1215" s="18" t="s">
        <v>1547</v>
      </c>
      <c r="AM1215" s="18" t="s">
        <v>268</v>
      </c>
      <c r="AN1215" s="55">
        <v>0.64</v>
      </c>
      <c r="AO1215" s="18" t="s">
        <v>563</v>
      </c>
      <c r="AP1215" s="18" t="s">
        <v>479</v>
      </c>
      <c r="AQ1215" s="72" t="s">
        <v>1165</v>
      </c>
      <c r="AR1215" s="18" t="s">
        <v>561</v>
      </c>
      <c r="AS1215" s="55">
        <f t="shared" si="253"/>
        <v>0.64</v>
      </c>
      <c r="AT1215" s="55">
        <v>0.64</v>
      </c>
      <c r="AU1215" s="55">
        <f t="shared" si="254"/>
        <v>0</v>
      </c>
      <c r="AV1215" s="62">
        <f t="shared" si="255"/>
        <v>0</v>
      </c>
      <c r="AW1215" s="26" t="s">
        <v>501</v>
      </c>
      <c r="AX1215" s="18">
        <v>12</v>
      </c>
      <c r="AY1215" s="18" t="s">
        <v>476</v>
      </c>
      <c r="AZ1215" s="5" t="s">
        <v>257</v>
      </c>
      <c r="BA1215" s="5" t="s">
        <v>257</v>
      </c>
      <c r="BB1215" s="18" t="s">
        <v>1529</v>
      </c>
      <c r="BC1215" s="18"/>
      <c r="BD1215" s="18"/>
      <c r="BE1215" s="18"/>
      <c r="BF1215" s="18"/>
      <c r="BG1215" s="18"/>
      <c r="BH1215" s="18"/>
      <c r="BI1215" s="18"/>
      <c r="BJ1215" s="18"/>
      <c r="BK1215" s="18"/>
      <c r="BL1215" s="18"/>
      <c r="BM1215" s="18"/>
      <c r="BN1215" s="18"/>
      <c r="BO1215" s="18"/>
      <c r="BP1215" s="18"/>
      <c r="BQ1215" s="18"/>
      <c r="BR1215" s="18"/>
      <c r="BS1215" s="18"/>
      <c r="BT1215" s="18"/>
      <c r="BU1215" s="18"/>
      <c r="BV1215" s="18"/>
      <c r="BW1215" s="18"/>
      <c r="BX1215" s="18"/>
      <c r="BY1215" s="18"/>
      <c r="BZ1215" s="18"/>
      <c r="CA1215" s="18"/>
      <c r="CB1215" s="18"/>
      <c r="CC1215" s="18"/>
      <c r="CD1215" s="18"/>
      <c r="CE1215" s="18"/>
      <c r="CF1215" s="18"/>
      <c r="CG1215" s="18"/>
      <c r="CH1215" s="18"/>
      <c r="CI1215" s="18"/>
      <c r="CJ1215" s="18"/>
      <c r="CK1215" s="18"/>
      <c r="CL1215" s="18"/>
      <c r="CM1215" s="18"/>
      <c r="CN1215" s="18"/>
      <c r="CO1215" s="18"/>
      <c r="CP1215" s="18"/>
      <c r="CQ1215" s="18"/>
      <c r="CR1215" s="18"/>
      <c r="CS1215" s="18"/>
      <c r="CT1215" s="18"/>
      <c r="CU1215" s="18"/>
      <c r="CV1215" s="18"/>
      <c r="CW1215" s="18"/>
      <c r="CX1215" s="18"/>
      <c r="CY1215" s="18"/>
      <c r="CZ1215" s="18"/>
      <c r="DA1215" s="18"/>
      <c r="DB1215" s="18"/>
      <c r="DC1215" s="18"/>
      <c r="DD1215" s="18"/>
      <c r="DE1215" s="18"/>
      <c r="DF1215" s="18"/>
      <c r="DG1215" s="18"/>
      <c r="DH1215" s="18"/>
      <c r="DI1215" s="18"/>
      <c r="DJ1215" s="18"/>
      <c r="DK1215" s="18"/>
      <c r="DL1215" s="18"/>
      <c r="DM1215" s="18"/>
      <c r="DN1215" s="18"/>
      <c r="DO1215" s="18"/>
      <c r="DP1215" s="18">
        <v>1</v>
      </c>
      <c r="DQ1215" s="18">
        <v>1</v>
      </c>
      <c r="DR1215" s="18">
        <v>1</v>
      </c>
      <c r="DS1215" s="18"/>
      <c r="DT1215" s="18"/>
      <c r="DU1215" s="18"/>
      <c r="DV1215" s="18">
        <v>0</v>
      </c>
      <c r="DW1215" s="24"/>
      <c r="DX1215" s="24"/>
      <c r="DY1215" s="18"/>
      <c r="DZ1215" s="18"/>
      <c r="EA1215" s="18"/>
      <c r="EB1215" s="18"/>
      <c r="EC1215" s="18"/>
      <c r="ED1215" s="18"/>
      <c r="EE1215" s="18"/>
      <c r="EF1215" s="18"/>
      <c r="EG1215" s="18"/>
      <c r="EH1215" s="18" t="s">
        <v>1530</v>
      </c>
      <c r="EI1215" s="18" cm="1">
        <f t="array" ref="EI1215">IF(SUMPRODUCT(--(DO1215:DS1215&lt;&gt;""))=0, 0,1)</f>
        <v>1</v>
      </c>
      <c r="EJ1215" s="18" cm="1">
        <f t="array" ref="EJ1215">IF(SUMPRODUCT(--(DT1215:EG1215&lt;&gt;""))=0, 0,1)</f>
        <v>1</v>
      </c>
      <c r="EK1215" s="18" cm="1">
        <f t="array" ref="EK1215">IF(SUMPRODUCT(--(EC1215:EG1215&lt;&gt;""))=0, 0,1)</f>
        <v>0</v>
      </c>
      <c r="EL1215" s="18" cm="1">
        <f t="array" ref="EL1215">IF(SUMPRODUCT(--(EE1215:EG1215&lt;&gt;""))=0, 0,1)</f>
        <v>0</v>
      </c>
      <c r="EM1215" s="18">
        <f t="shared" si="245"/>
        <v>1</v>
      </c>
      <c r="EN1215" s="18">
        <f t="shared" si="246"/>
        <v>1</v>
      </c>
      <c r="EO1215" s="18">
        <f t="shared" si="247"/>
        <v>0</v>
      </c>
      <c r="EP1215" s="18" t="str">
        <f t="shared" si="248"/>
        <v>NA</v>
      </c>
      <c r="EQ1215" s="18" t="str">
        <f t="shared" si="249"/>
        <v>NA</v>
      </c>
      <c r="ER1215" s="58" t="s">
        <v>2080</v>
      </c>
      <c r="ES1215" s="59">
        <v>43790</v>
      </c>
      <c r="ET1215" s="18" t="s">
        <v>1531</v>
      </c>
      <c r="EU1215" s="18" t="s">
        <v>1523</v>
      </c>
    </row>
    <row r="1216" spans="1:151" ht="15.75" customHeight="1" x14ac:dyDescent="0.2">
      <c r="A1216" s="5" t="s">
        <v>1521</v>
      </c>
      <c r="B1216" s="24" t="s">
        <v>1522</v>
      </c>
      <c r="C1216" s="26">
        <v>1</v>
      </c>
      <c r="D1216" s="18" t="s">
        <v>1548</v>
      </c>
      <c r="E1216" s="18" t="s">
        <v>1533</v>
      </c>
      <c r="F1216" s="18" t="s">
        <v>553</v>
      </c>
      <c r="G1216" s="18" t="s">
        <v>609</v>
      </c>
      <c r="H1216" s="18" t="s">
        <v>951</v>
      </c>
      <c r="I1216" s="18" t="s">
        <v>363</v>
      </c>
      <c r="J1216" s="18" t="s">
        <v>363</v>
      </c>
      <c r="K1216" s="18" t="s">
        <v>363</v>
      </c>
      <c r="L1216" s="18" t="s">
        <v>363</v>
      </c>
      <c r="M1216" s="18" t="s">
        <v>253</v>
      </c>
      <c r="N1216" s="56">
        <v>74</v>
      </c>
      <c r="O1216" s="18" t="s">
        <v>1524</v>
      </c>
      <c r="P1216" s="18" t="s">
        <v>466</v>
      </c>
      <c r="Q1216" s="18" t="s">
        <v>254</v>
      </c>
      <c r="R1216" s="24" t="s">
        <v>257</v>
      </c>
      <c r="S1216" s="24" t="s">
        <v>257</v>
      </c>
      <c r="T1216" s="26" t="s">
        <v>257</v>
      </c>
      <c r="U1216" s="26" t="s">
        <v>257</v>
      </c>
      <c r="V1216" s="26" t="s">
        <v>257</v>
      </c>
      <c r="W1216" s="26" t="s">
        <v>257</v>
      </c>
      <c r="X1216" s="18" t="s">
        <v>1549</v>
      </c>
      <c r="Y1216" s="18">
        <v>0</v>
      </c>
      <c r="Z1216" s="18" t="s">
        <v>599</v>
      </c>
      <c r="AA1216" s="18">
        <v>0</v>
      </c>
      <c r="AB1216" s="57" t="s">
        <v>257</v>
      </c>
      <c r="AC1216" s="18" t="s">
        <v>699</v>
      </c>
      <c r="AD1216" s="18" t="s">
        <v>257</v>
      </c>
      <c r="AE1216" s="18" t="s">
        <v>257</v>
      </c>
      <c r="AF1216" s="18" t="s">
        <v>257</v>
      </c>
      <c r="AG1216" s="18" t="s">
        <v>257</v>
      </c>
      <c r="AH1216" s="18" t="s">
        <v>257</v>
      </c>
      <c r="AI1216" s="18">
        <v>0</v>
      </c>
      <c r="AJ1216" s="18" t="s">
        <v>476</v>
      </c>
      <c r="AK1216" s="18">
        <f t="shared" si="256"/>
        <v>0</v>
      </c>
      <c r="AL1216" s="18" t="s">
        <v>1547</v>
      </c>
      <c r="AM1216" s="18" t="s">
        <v>268</v>
      </c>
      <c r="AN1216" s="55">
        <v>0.64</v>
      </c>
      <c r="AO1216" s="18" t="s">
        <v>563</v>
      </c>
      <c r="AP1216" s="18" t="s">
        <v>479</v>
      </c>
      <c r="AQ1216" s="72" t="s">
        <v>1165</v>
      </c>
      <c r="AR1216" s="18" t="s">
        <v>561</v>
      </c>
      <c r="AS1216" s="55">
        <f t="shared" si="253"/>
        <v>0.63</v>
      </c>
      <c r="AT1216" s="55">
        <v>0.65</v>
      </c>
      <c r="AU1216" s="55">
        <f t="shared" si="254"/>
        <v>1.0000000000000009E-2</v>
      </c>
      <c r="AV1216" s="62">
        <f t="shared" si="255"/>
        <v>1.0000000000000009E-2</v>
      </c>
      <c r="AW1216" s="26" t="s">
        <v>501</v>
      </c>
      <c r="AX1216" s="18">
        <v>36</v>
      </c>
      <c r="AY1216" s="18" t="s">
        <v>476</v>
      </c>
      <c r="AZ1216" s="5" t="s">
        <v>257</v>
      </c>
      <c r="BA1216" s="5" t="s">
        <v>257</v>
      </c>
      <c r="BB1216" s="18" t="s">
        <v>1529</v>
      </c>
      <c r="BC1216" s="18"/>
      <c r="BD1216" s="18"/>
      <c r="BE1216" s="18"/>
      <c r="BF1216" s="18"/>
      <c r="BG1216" s="18"/>
      <c r="BH1216" s="18"/>
      <c r="BI1216" s="18"/>
      <c r="BJ1216" s="18"/>
      <c r="BK1216" s="18"/>
      <c r="BL1216" s="18"/>
      <c r="BM1216" s="18"/>
      <c r="BN1216" s="18"/>
      <c r="BO1216" s="18"/>
      <c r="BP1216" s="18"/>
      <c r="BQ1216" s="18"/>
      <c r="BR1216" s="18"/>
      <c r="BS1216" s="18"/>
      <c r="BT1216" s="18"/>
      <c r="BU1216" s="18"/>
      <c r="BV1216" s="18"/>
      <c r="BW1216" s="18"/>
      <c r="BX1216" s="18"/>
      <c r="BY1216" s="18"/>
      <c r="BZ1216" s="18"/>
      <c r="CA1216" s="18"/>
      <c r="CB1216" s="18"/>
      <c r="CC1216" s="18"/>
      <c r="CD1216" s="18"/>
      <c r="CE1216" s="18"/>
      <c r="CF1216" s="18"/>
      <c r="CG1216" s="18"/>
      <c r="CH1216" s="18"/>
      <c r="CI1216" s="18"/>
      <c r="CJ1216" s="18"/>
      <c r="CK1216" s="18"/>
      <c r="CL1216" s="18"/>
      <c r="CM1216" s="18"/>
      <c r="CN1216" s="18"/>
      <c r="CO1216" s="18"/>
      <c r="CP1216" s="18"/>
      <c r="CQ1216" s="18"/>
      <c r="CR1216" s="18"/>
      <c r="CS1216" s="18"/>
      <c r="CT1216" s="18"/>
      <c r="CU1216" s="18"/>
      <c r="CV1216" s="18"/>
      <c r="CW1216" s="18"/>
      <c r="CX1216" s="18"/>
      <c r="CY1216" s="18"/>
      <c r="CZ1216" s="18"/>
      <c r="DA1216" s="18"/>
      <c r="DB1216" s="18"/>
      <c r="DC1216" s="18"/>
      <c r="DD1216" s="18"/>
      <c r="DE1216" s="18"/>
      <c r="DF1216" s="18"/>
      <c r="DG1216" s="18"/>
      <c r="DH1216" s="18"/>
      <c r="DI1216" s="18"/>
      <c r="DJ1216" s="18"/>
      <c r="DK1216" s="18"/>
      <c r="DL1216" s="18"/>
      <c r="DM1216" s="18"/>
      <c r="DN1216" s="18"/>
      <c r="DO1216" s="18"/>
      <c r="DP1216" s="18">
        <v>1</v>
      </c>
      <c r="DQ1216" s="18">
        <v>1</v>
      </c>
      <c r="DR1216" s="18">
        <v>1</v>
      </c>
      <c r="DS1216" s="18"/>
      <c r="DT1216" s="18"/>
      <c r="DU1216" s="18"/>
      <c r="DV1216" s="18">
        <v>0</v>
      </c>
      <c r="DW1216" s="24"/>
      <c r="DX1216" s="24"/>
      <c r="DY1216" s="18"/>
      <c r="DZ1216" s="18"/>
      <c r="EA1216" s="18"/>
      <c r="EB1216" s="18"/>
      <c r="EC1216" s="18"/>
      <c r="ED1216" s="18"/>
      <c r="EE1216" s="18"/>
      <c r="EF1216" s="18"/>
      <c r="EG1216" s="18"/>
      <c r="EH1216" s="18" t="s">
        <v>1530</v>
      </c>
      <c r="EI1216" s="18" cm="1">
        <f t="array" ref="EI1216">IF(SUMPRODUCT(--(DO1216:DS1216&lt;&gt;""))=0, 0,1)</f>
        <v>1</v>
      </c>
      <c r="EJ1216" s="18" cm="1">
        <f t="array" ref="EJ1216">IF(SUMPRODUCT(--(DT1216:EG1216&lt;&gt;""))=0, 0,1)</f>
        <v>1</v>
      </c>
      <c r="EK1216" s="18" cm="1">
        <f t="array" ref="EK1216">IF(SUMPRODUCT(--(EC1216:EG1216&lt;&gt;""))=0, 0,1)</f>
        <v>0</v>
      </c>
      <c r="EL1216" s="18" cm="1">
        <f t="array" ref="EL1216">IF(SUMPRODUCT(--(EE1216:EG1216&lt;&gt;""))=0, 0,1)</f>
        <v>0</v>
      </c>
      <c r="EM1216" s="18">
        <f t="shared" si="245"/>
        <v>1</v>
      </c>
      <c r="EN1216" s="18">
        <f t="shared" si="246"/>
        <v>1</v>
      </c>
      <c r="EO1216" s="18">
        <f t="shared" si="247"/>
        <v>0</v>
      </c>
      <c r="EP1216" s="18" t="str">
        <f t="shared" si="248"/>
        <v>NA</v>
      </c>
      <c r="EQ1216" s="18" t="str">
        <f t="shared" si="249"/>
        <v>NA</v>
      </c>
      <c r="ER1216" s="58" t="s">
        <v>2080</v>
      </c>
      <c r="ES1216" s="59">
        <v>43790</v>
      </c>
      <c r="ET1216" s="18" t="s">
        <v>1531</v>
      </c>
      <c r="EU1216" s="18" t="s">
        <v>1523</v>
      </c>
    </row>
    <row r="1217" spans="1:151" ht="15.75" customHeight="1" x14ac:dyDescent="0.2">
      <c r="A1217" s="5" t="s">
        <v>1521</v>
      </c>
      <c r="B1217" s="24" t="s">
        <v>1522</v>
      </c>
      <c r="C1217" s="26">
        <v>1</v>
      </c>
      <c r="D1217" s="18" t="s">
        <v>1548</v>
      </c>
      <c r="E1217" s="18" t="s">
        <v>1534</v>
      </c>
      <c r="F1217" s="18" t="s">
        <v>553</v>
      </c>
      <c r="G1217" s="18" t="s">
        <v>609</v>
      </c>
      <c r="H1217" s="18" t="s">
        <v>951</v>
      </c>
      <c r="I1217" s="18" t="s">
        <v>363</v>
      </c>
      <c r="J1217" s="18" t="s">
        <v>363</v>
      </c>
      <c r="K1217" s="18" t="s">
        <v>363</v>
      </c>
      <c r="L1217" s="18" t="s">
        <v>363</v>
      </c>
      <c r="M1217" s="18" t="s">
        <v>253</v>
      </c>
      <c r="N1217" s="56">
        <v>74</v>
      </c>
      <c r="O1217" s="18" t="s">
        <v>1524</v>
      </c>
      <c r="P1217" s="18" t="s">
        <v>466</v>
      </c>
      <c r="Q1217" s="18" t="s">
        <v>254</v>
      </c>
      <c r="R1217" s="24" t="s">
        <v>257</v>
      </c>
      <c r="S1217" s="24" t="s">
        <v>257</v>
      </c>
      <c r="T1217" s="26" t="s">
        <v>257</v>
      </c>
      <c r="U1217" s="26" t="s">
        <v>257</v>
      </c>
      <c r="V1217" s="26" t="s">
        <v>257</v>
      </c>
      <c r="W1217" s="26" t="s">
        <v>257</v>
      </c>
      <c r="X1217" s="18" t="s">
        <v>1549</v>
      </c>
      <c r="Y1217" s="18">
        <v>0</v>
      </c>
      <c r="Z1217" s="18" t="s">
        <v>599</v>
      </c>
      <c r="AA1217" s="18">
        <v>0</v>
      </c>
      <c r="AB1217" s="57" t="s">
        <v>257</v>
      </c>
      <c r="AC1217" s="18" t="s">
        <v>699</v>
      </c>
      <c r="AD1217" s="18" t="s">
        <v>257</v>
      </c>
      <c r="AE1217" s="18" t="s">
        <v>257</v>
      </c>
      <c r="AF1217" s="18" t="s">
        <v>257</v>
      </c>
      <c r="AG1217" s="18" t="s">
        <v>257</v>
      </c>
      <c r="AH1217" s="18" t="s">
        <v>257</v>
      </c>
      <c r="AI1217" s="18">
        <v>0</v>
      </c>
      <c r="AJ1217" s="18" t="s">
        <v>476</v>
      </c>
      <c r="AK1217" s="18">
        <f t="shared" si="256"/>
        <v>0</v>
      </c>
      <c r="AL1217" s="18" t="s">
        <v>1547</v>
      </c>
      <c r="AM1217" s="18" t="s">
        <v>268</v>
      </c>
      <c r="AN1217" s="55">
        <v>0.64</v>
      </c>
      <c r="AO1217" s="18" t="s">
        <v>563</v>
      </c>
      <c r="AP1217" s="18" t="s">
        <v>479</v>
      </c>
      <c r="AQ1217" s="72" t="s">
        <v>1165</v>
      </c>
      <c r="AR1217" s="18" t="s">
        <v>561</v>
      </c>
      <c r="AS1217" s="55">
        <f t="shared" si="253"/>
        <v>0.63</v>
      </c>
      <c r="AT1217" s="55">
        <v>0.65</v>
      </c>
      <c r="AU1217" s="55">
        <f t="shared" si="254"/>
        <v>1.0000000000000009E-2</v>
      </c>
      <c r="AV1217" s="62">
        <f t="shared" si="255"/>
        <v>1.0000000000000009E-2</v>
      </c>
      <c r="AW1217" s="26" t="s">
        <v>501</v>
      </c>
      <c r="AX1217" s="18">
        <v>60</v>
      </c>
      <c r="AY1217" s="18" t="s">
        <v>476</v>
      </c>
      <c r="AZ1217" s="5" t="s">
        <v>257</v>
      </c>
      <c r="BA1217" s="5" t="s">
        <v>257</v>
      </c>
      <c r="BB1217" s="18" t="s">
        <v>1529</v>
      </c>
      <c r="BC1217" s="18"/>
      <c r="BD1217" s="18"/>
      <c r="BE1217" s="18"/>
      <c r="BF1217" s="18"/>
      <c r="BG1217" s="18"/>
      <c r="BH1217" s="18"/>
      <c r="BI1217" s="18"/>
      <c r="BJ1217" s="18"/>
      <c r="BK1217" s="18"/>
      <c r="BL1217" s="18"/>
      <c r="BM1217" s="18"/>
      <c r="BN1217" s="18"/>
      <c r="BO1217" s="18"/>
      <c r="BP1217" s="18"/>
      <c r="BQ1217" s="18"/>
      <c r="BR1217" s="18"/>
      <c r="BS1217" s="18"/>
      <c r="BT1217" s="18"/>
      <c r="BU1217" s="18"/>
      <c r="BV1217" s="18"/>
      <c r="BW1217" s="18"/>
      <c r="BX1217" s="18"/>
      <c r="BY1217" s="18"/>
      <c r="BZ1217" s="18"/>
      <c r="CA1217" s="18"/>
      <c r="CB1217" s="18"/>
      <c r="CC1217" s="18"/>
      <c r="CD1217" s="18"/>
      <c r="CE1217" s="18"/>
      <c r="CF1217" s="18"/>
      <c r="CG1217" s="18"/>
      <c r="CH1217" s="18"/>
      <c r="CI1217" s="18"/>
      <c r="CJ1217" s="18"/>
      <c r="CK1217" s="18"/>
      <c r="CL1217" s="18"/>
      <c r="CM1217" s="18"/>
      <c r="CN1217" s="18"/>
      <c r="CO1217" s="18"/>
      <c r="CP1217" s="18"/>
      <c r="CQ1217" s="18"/>
      <c r="CR1217" s="18"/>
      <c r="CS1217" s="18"/>
      <c r="CT1217" s="18"/>
      <c r="CU1217" s="18"/>
      <c r="CV1217" s="18"/>
      <c r="CW1217" s="18"/>
      <c r="CX1217" s="18"/>
      <c r="CY1217" s="18"/>
      <c r="CZ1217" s="18"/>
      <c r="DA1217" s="18"/>
      <c r="DB1217" s="18"/>
      <c r="DC1217" s="18"/>
      <c r="DD1217" s="18"/>
      <c r="DE1217" s="18"/>
      <c r="DF1217" s="18"/>
      <c r="DG1217" s="18"/>
      <c r="DH1217" s="18"/>
      <c r="DI1217" s="18"/>
      <c r="DJ1217" s="18"/>
      <c r="DK1217" s="18"/>
      <c r="DL1217" s="18"/>
      <c r="DM1217" s="18"/>
      <c r="DN1217" s="18"/>
      <c r="DO1217" s="18"/>
      <c r="DP1217" s="18">
        <v>1</v>
      </c>
      <c r="DQ1217" s="18">
        <v>1</v>
      </c>
      <c r="DR1217" s="18">
        <v>1</v>
      </c>
      <c r="DS1217" s="18"/>
      <c r="DT1217" s="18"/>
      <c r="DU1217" s="18"/>
      <c r="DV1217" s="18">
        <v>0</v>
      </c>
      <c r="DW1217" s="24"/>
      <c r="DX1217" s="24"/>
      <c r="DY1217" s="18"/>
      <c r="DZ1217" s="18"/>
      <c r="EA1217" s="18"/>
      <c r="EB1217" s="18"/>
      <c r="EC1217" s="18"/>
      <c r="ED1217" s="18"/>
      <c r="EE1217" s="18"/>
      <c r="EF1217" s="18"/>
      <c r="EG1217" s="18"/>
      <c r="EH1217" s="18" t="s">
        <v>1530</v>
      </c>
      <c r="EI1217" s="18" cm="1">
        <f t="array" ref="EI1217">IF(SUMPRODUCT(--(DO1217:DS1217&lt;&gt;""))=0, 0,1)</f>
        <v>1</v>
      </c>
      <c r="EJ1217" s="18" cm="1">
        <f t="array" ref="EJ1217">IF(SUMPRODUCT(--(DT1217:EG1217&lt;&gt;""))=0, 0,1)</f>
        <v>1</v>
      </c>
      <c r="EK1217" s="18" cm="1">
        <f t="array" ref="EK1217">IF(SUMPRODUCT(--(EC1217:EG1217&lt;&gt;""))=0, 0,1)</f>
        <v>0</v>
      </c>
      <c r="EL1217" s="18" cm="1">
        <f t="array" ref="EL1217">IF(SUMPRODUCT(--(EE1217:EG1217&lt;&gt;""))=0, 0,1)</f>
        <v>0</v>
      </c>
      <c r="EM1217" s="18">
        <f t="shared" si="245"/>
        <v>1</v>
      </c>
      <c r="EN1217" s="18">
        <f t="shared" si="246"/>
        <v>1</v>
      </c>
      <c r="EO1217" s="18">
        <f t="shared" si="247"/>
        <v>0</v>
      </c>
      <c r="EP1217" s="18" t="str">
        <f t="shared" si="248"/>
        <v>NA</v>
      </c>
      <c r="EQ1217" s="18" t="str">
        <f t="shared" si="249"/>
        <v>NA</v>
      </c>
      <c r="ER1217" s="58" t="s">
        <v>2080</v>
      </c>
      <c r="ES1217" s="59">
        <v>43790</v>
      </c>
      <c r="ET1217" s="18" t="s">
        <v>1531</v>
      </c>
      <c r="EU1217" s="18" t="s">
        <v>1523</v>
      </c>
    </row>
    <row r="1218" spans="1:151" ht="15.75" customHeight="1" x14ac:dyDescent="0.2">
      <c r="A1218" s="5" t="s">
        <v>1521</v>
      </c>
      <c r="B1218" s="24" t="s">
        <v>1522</v>
      </c>
      <c r="C1218" s="26">
        <v>1</v>
      </c>
      <c r="D1218" s="18" t="s">
        <v>1550</v>
      </c>
      <c r="E1218" s="18" t="s">
        <v>1526</v>
      </c>
      <c r="F1218" s="18" t="s">
        <v>553</v>
      </c>
      <c r="G1218" s="18" t="s">
        <v>609</v>
      </c>
      <c r="H1218" s="18" t="s">
        <v>951</v>
      </c>
      <c r="I1218" s="18" t="s">
        <v>363</v>
      </c>
      <c r="J1218" s="18" t="s">
        <v>363</v>
      </c>
      <c r="K1218" s="18" t="s">
        <v>363</v>
      </c>
      <c r="L1218" s="18" t="s">
        <v>363</v>
      </c>
      <c r="M1218" s="18" t="s">
        <v>253</v>
      </c>
      <c r="N1218" s="56">
        <v>74</v>
      </c>
      <c r="O1218" s="18" t="s">
        <v>1524</v>
      </c>
      <c r="P1218" s="18" t="s">
        <v>466</v>
      </c>
      <c r="Q1218" s="18" t="s">
        <v>254</v>
      </c>
      <c r="R1218" s="24" t="s">
        <v>257</v>
      </c>
      <c r="S1218" s="24" t="s">
        <v>257</v>
      </c>
      <c r="T1218" s="26" t="s">
        <v>257</v>
      </c>
      <c r="U1218" s="26" t="s">
        <v>257</v>
      </c>
      <c r="V1218" s="26" t="s">
        <v>257</v>
      </c>
      <c r="W1218" s="26" t="s">
        <v>257</v>
      </c>
      <c r="X1218" s="18" t="s">
        <v>1527</v>
      </c>
      <c r="Y1218" s="18">
        <v>0</v>
      </c>
      <c r="Z1218" s="18" t="s">
        <v>599</v>
      </c>
      <c r="AA1218" s="18">
        <v>0</v>
      </c>
      <c r="AB1218" s="57" t="s">
        <v>257</v>
      </c>
      <c r="AC1218" s="18" t="s">
        <v>257</v>
      </c>
      <c r="AD1218" s="18" t="s">
        <v>257</v>
      </c>
      <c r="AE1218" s="18" t="s">
        <v>257</v>
      </c>
      <c r="AF1218" s="18" t="s">
        <v>257</v>
      </c>
      <c r="AG1218" s="18" t="s">
        <v>257</v>
      </c>
      <c r="AH1218" s="18" t="s">
        <v>257</v>
      </c>
      <c r="AI1218" s="18">
        <v>0</v>
      </c>
      <c r="AJ1218" s="18" t="s">
        <v>476</v>
      </c>
      <c r="AK1218" s="18">
        <f t="shared" si="256"/>
        <v>0</v>
      </c>
      <c r="AL1218" s="18" t="s">
        <v>1528</v>
      </c>
      <c r="AM1218" s="18" t="s">
        <v>268</v>
      </c>
      <c r="AN1218" s="55">
        <v>0.63</v>
      </c>
      <c r="AO1218" s="18" t="s">
        <v>563</v>
      </c>
      <c r="AP1218" s="18" t="s">
        <v>479</v>
      </c>
      <c r="AQ1218" s="72" t="s">
        <v>1165</v>
      </c>
      <c r="AR1218" s="18" t="s">
        <v>561</v>
      </c>
      <c r="AS1218" s="55">
        <f t="shared" si="253"/>
        <v>0.62</v>
      </c>
      <c r="AT1218" s="55">
        <v>0.64</v>
      </c>
      <c r="AU1218" s="55">
        <f t="shared" si="254"/>
        <v>1.0000000000000009E-2</v>
      </c>
      <c r="AV1218" s="62">
        <f t="shared" si="255"/>
        <v>1.0000000000000009E-2</v>
      </c>
      <c r="AW1218" s="26" t="s">
        <v>501</v>
      </c>
      <c r="AX1218" s="18">
        <v>0</v>
      </c>
      <c r="AY1218" s="18" t="s">
        <v>476</v>
      </c>
      <c r="AZ1218" s="5" t="s">
        <v>257</v>
      </c>
      <c r="BA1218" s="5" t="s">
        <v>257</v>
      </c>
      <c r="BB1218" s="18" t="s">
        <v>1529</v>
      </c>
      <c r="BC1218" s="18"/>
      <c r="BD1218" s="18"/>
      <c r="BE1218" s="18"/>
      <c r="BF1218" s="18"/>
      <c r="BG1218" s="18"/>
      <c r="BH1218" s="18"/>
      <c r="BI1218" s="18"/>
      <c r="BJ1218" s="18"/>
      <c r="BK1218" s="18"/>
      <c r="BL1218" s="18"/>
      <c r="BM1218" s="18"/>
      <c r="BN1218" s="18"/>
      <c r="BO1218" s="18"/>
      <c r="BP1218" s="18"/>
      <c r="BQ1218" s="18"/>
      <c r="BR1218" s="18"/>
      <c r="BS1218" s="18"/>
      <c r="BT1218" s="18"/>
      <c r="BU1218" s="18"/>
      <c r="BV1218" s="18"/>
      <c r="BW1218" s="18"/>
      <c r="BX1218" s="18"/>
      <c r="BY1218" s="18"/>
      <c r="BZ1218" s="18"/>
      <c r="CA1218" s="18"/>
      <c r="CB1218" s="18"/>
      <c r="CC1218" s="18"/>
      <c r="CD1218" s="18"/>
      <c r="CE1218" s="18"/>
      <c r="CF1218" s="18"/>
      <c r="CG1218" s="18"/>
      <c r="CH1218" s="18"/>
      <c r="CI1218" s="18"/>
      <c r="CJ1218" s="18"/>
      <c r="CK1218" s="18"/>
      <c r="CL1218" s="18"/>
      <c r="CM1218" s="18"/>
      <c r="CN1218" s="18"/>
      <c r="CO1218" s="18"/>
      <c r="CP1218" s="18"/>
      <c r="CQ1218" s="18"/>
      <c r="CR1218" s="18"/>
      <c r="CS1218" s="18"/>
      <c r="CT1218" s="18"/>
      <c r="CU1218" s="18"/>
      <c r="CV1218" s="18"/>
      <c r="CW1218" s="18"/>
      <c r="CX1218" s="18"/>
      <c r="CY1218" s="18"/>
      <c r="CZ1218" s="18"/>
      <c r="DA1218" s="18"/>
      <c r="DB1218" s="18"/>
      <c r="DC1218" s="18"/>
      <c r="DD1218" s="18"/>
      <c r="DE1218" s="18"/>
      <c r="DF1218" s="18"/>
      <c r="DG1218" s="18"/>
      <c r="DH1218" s="18"/>
      <c r="DI1218" s="18"/>
      <c r="DJ1218" s="18"/>
      <c r="DK1218" s="18"/>
      <c r="DL1218" s="18"/>
      <c r="DM1218" s="18"/>
      <c r="DN1218" s="18"/>
      <c r="DO1218" s="18"/>
      <c r="DP1218" s="18">
        <v>0</v>
      </c>
      <c r="DQ1218" s="18">
        <v>0</v>
      </c>
      <c r="DR1218" s="18">
        <v>0</v>
      </c>
      <c r="DS1218" s="18"/>
      <c r="DT1218" s="18"/>
      <c r="DU1218" s="18"/>
      <c r="DV1218" s="18">
        <v>0</v>
      </c>
      <c r="DW1218" s="24"/>
      <c r="DX1218" s="24"/>
      <c r="DY1218" s="18"/>
      <c r="DZ1218" s="18"/>
      <c r="EA1218" s="18"/>
      <c r="EB1218" s="18"/>
      <c r="EC1218" s="18"/>
      <c r="ED1218" s="18"/>
      <c r="EE1218" s="18"/>
      <c r="EF1218" s="18"/>
      <c r="EG1218" s="18"/>
      <c r="EH1218" s="18" t="s">
        <v>1530</v>
      </c>
      <c r="EI1218" s="18" cm="1">
        <f t="array" ref="EI1218">IF(SUMPRODUCT(--(DO1218:DS1218&lt;&gt;""))=0, 0,1)</f>
        <v>1</v>
      </c>
      <c r="EJ1218" s="18" cm="1">
        <f t="array" ref="EJ1218">IF(SUMPRODUCT(--(DT1218:EG1218&lt;&gt;""))=0, 0,1)</f>
        <v>1</v>
      </c>
      <c r="EK1218" s="18" cm="1">
        <f t="array" ref="EK1218">IF(SUMPRODUCT(--(EC1218:EG1218&lt;&gt;""))=0, 0,1)</f>
        <v>0</v>
      </c>
      <c r="EL1218" s="18" cm="1">
        <f t="array" ref="EL1218">IF(SUMPRODUCT(--(EE1218:EG1218&lt;&gt;""))=0, 0,1)</f>
        <v>0</v>
      </c>
      <c r="EM1218" s="18">
        <f t="shared" si="245"/>
        <v>0</v>
      </c>
      <c r="EN1218" s="18">
        <f t="shared" si="246"/>
        <v>0</v>
      </c>
      <c r="EO1218" s="18">
        <f t="shared" si="247"/>
        <v>0</v>
      </c>
      <c r="EP1218" s="18" t="str">
        <f t="shared" si="248"/>
        <v>NA</v>
      </c>
      <c r="EQ1218" s="18" t="str">
        <f t="shared" si="249"/>
        <v>NA</v>
      </c>
      <c r="ER1218" s="58" t="s">
        <v>2080</v>
      </c>
      <c r="ES1218" s="59">
        <v>43790</v>
      </c>
      <c r="ET1218" s="18" t="s">
        <v>1531</v>
      </c>
      <c r="EU1218" s="18" t="s">
        <v>1523</v>
      </c>
    </row>
    <row r="1219" spans="1:151" ht="15.75" customHeight="1" x14ac:dyDescent="0.2">
      <c r="A1219" s="5" t="s">
        <v>1521</v>
      </c>
      <c r="B1219" s="24" t="s">
        <v>1522</v>
      </c>
      <c r="C1219" s="26">
        <v>1</v>
      </c>
      <c r="D1219" s="18" t="s">
        <v>1550</v>
      </c>
      <c r="E1219" s="18" t="s">
        <v>1532</v>
      </c>
      <c r="F1219" s="18" t="s">
        <v>553</v>
      </c>
      <c r="G1219" s="18" t="s">
        <v>609</v>
      </c>
      <c r="H1219" s="18" t="s">
        <v>951</v>
      </c>
      <c r="I1219" s="18" t="s">
        <v>363</v>
      </c>
      <c r="J1219" s="18" t="s">
        <v>363</v>
      </c>
      <c r="K1219" s="18" t="s">
        <v>363</v>
      </c>
      <c r="L1219" s="18" t="s">
        <v>363</v>
      </c>
      <c r="M1219" s="18" t="s">
        <v>253</v>
      </c>
      <c r="N1219" s="56">
        <v>74</v>
      </c>
      <c r="O1219" s="18" t="s">
        <v>1524</v>
      </c>
      <c r="P1219" s="18" t="s">
        <v>466</v>
      </c>
      <c r="Q1219" s="18" t="s">
        <v>254</v>
      </c>
      <c r="R1219" s="24" t="s">
        <v>257</v>
      </c>
      <c r="S1219" s="24" t="s">
        <v>257</v>
      </c>
      <c r="T1219" s="26" t="s">
        <v>257</v>
      </c>
      <c r="U1219" s="26" t="s">
        <v>257</v>
      </c>
      <c r="V1219" s="26" t="s">
        <v>257</v>
      </c>
      <c r="W1219" s="26" t="s">
        <v>257</v>
      </c>
      <c r="X1219" s="18" t="s">
        <v>1527</v>
      </c>
      <c r="Y1219" s="18">
        <v>148.9</v>
      </c>
      <c r="Z1219" s="18" t="s">
        <v>599</v>
      </c>
      <c r="AA1219" s="18">
        <v>148.9</v>
      </c>
      <c r="AB1219" s="57" t="s">
        <v>257</v>
      </c>
      <c r="AC1219" s="18" t="s">
        <v>479</v>
      </c>
      <c r="AD1219" s="72" t="s">
        <v>1165</v>
      </c>
      <c r="AE1219" s="18" t="s">
        <v>561</v>
      </c>
      <c r="AF1219" s="18">
        <v>24.9</v>
      </c>
      <c r="AG1219" s="18">
        <v>24.9</v>
      </c>
      <c r="AH1219" s="18" t="s">
        <v>501</v>
      </c>
      <c r="AI1219" s="18">
        <v>36</v>
      </c>
      <c r="AJ1219" s="18" t="s">
        <v>476</v>
      </c>
      <c r="AK1219" s="18">
        <f t="shared" si="256"/>
        <v>1.5</v>
      </c>
      <c r="AL1219" s="18" t="s">
        <v>1528</v>
      </c>
      <c r="AM1219" s="18" t="s">
        <v>268</v>
      </c>
      <c r="AN1219" s="55">
        <v>0.28999999999999998</v>
      </c>
      <c r="AO1219" s="18" t="s">
        <v>563</v>
      </c>
      <c r="AP1219" s="18" t="s">
        <v>479</v>
      </c>
      <c r="AQ1219" s="72" t="s">
        <v>1165</v>
      </c>
      <c r="AR1219" s="18" t="s">
        <v>561</v>
      </c>
      <c r="AS1219" s="55">
        <f t="shared" si="253"/>
        <v>0.12999999999999995</v>
      </c>
      <c r="AT1219" s="55">
        <v>0.45</v>
      </c>
      <c r="AU1219" s="55">
        <f t="shared" si="254"/>
        <v>0.16000000000000003</v>
      </c>
      <c r="AV1219" s="62">
        <f t="shared" si="255"/>
        <v>0.16000000000000003</v>
      </c>
      <c r="AW1219" s="26" t="s">
        <v>501</v>
      </c>
      <c r="AX1219" s="18">
        <v>36</v>
      </c>
      <c r="AY1219" s="18" t="s">
        <v>476</v>
      </c>
      <c r="AZ1219" s="5" t="s">
        <v>257</v>
      </c>
      <c r="BA1219" s="5" t="s">
        <v>257</v>
      </c>
      <c r="BB1219" s="18" t="s">
        <v>1529</v>
      </c>
      <c r="BC1219" s="18"/>
      <c r="BD1219" s="18"/>
      <c r="BE1219" s="18"/>
      <c r="BF1219" s="18"/>
      <c r="BG1219" s="18"/>
      <c r="BH1219" s="18"/>
      <c r="BI1219" s="18"/>
      <c r="BJ1219" s="18"/>
      <c r="BK1219" s="18"/>
      <c r="BL1219" s="18"/>
      <c r="BM1219" s="18"/>
      <c r="BN1219" s="18"/>
      <c r="BO1219" s="18"/>
      <c r="BP1219" s="18"/>
      <c r="BQ1219" s="18"/>
      <c r="BR1219" s="18"/>
      <c r="BS1219" s="18"/>
      <c r="BT1219" s="18"/>
      <c r="BU1219" s="18"/>
      <c r="BV1219" s="18"/>
      <c r="BW1219" s="18"/>
      <c r="BX1219" s="18"/>
      <c r="BY1219" s="18"/>
      <c r="BZ1219" s="18"/>
      <c r="CA1219" s="18"/>
      <c r="CB1219" s="18"/>
      <c r="CC1219" s="18"/>
      <c r="CD1219" s="18"/>
      <c r="CE1219" s="18"/>
      <c r="CF1219" s="18"/>
      <c r="CG1219" s="18"/>
      <c r="CH1219" s="18"/>
      <c r="CI1219" s="18"/>
      <c r="CJ1219" s="18"/>
      <c r="CK1219" s="18"/>
      <c r="CL1219" s="18"/>
      <c r="CM1219" s="18"/>
      <c r="CN1219" s="18"/>
      <c r="CO1219" s="18"/>
      <c r="CP1219" s="18"/>
      <c r="CQ1219" s="18"/>
      <c r="CR1219" s="18"/>
      <c r="CS1219" s="18"/>
      <c r="CT1219" s="18"/>
      <c r="CU1219" s="18"/>
      <c r="CV1219" s="18"/>
      <c r="CW1219" s="18"/>
      <c r="CX1219" s="18"/>
      <c r="CY1219" s="18"/>
      <c r="CZ1219" s="18"/>
      <c r="DA1219" s="18"/>
      <c r="DB1219" s="18"/>
      <c r="DC1219" s="18"/>
      <c r="DD1219" s="18"/>
      <c r="DE1219" s="18"/>
      <c r="DF1219" s="18"/>
      <c r="DG1219" s="18"/>
      <c r="DH1219" s="18"/>
      <c r="DI1219" s="18"/>
      <c r="DJ1219" s="18"/>
      <c r="DK1219" s="18"/>
      <c r="DL1219" s="18"/>
      <c r="DM1219" s="18"/>
      <c r="DN1219" s="18"/>
      <c r="DO1219" s="18"/>
      <c r="DP1219" s="18">
        <v>1</v>
      </c>
      <c r="DQ1219" s="18">
        <v>1</v>
      </c>
      <c r="DR1219" s="18">
        <v>1</v>
      </c>
      <c r="DS1219" s="18"/>
      <c r="DT1219" s="18"/>
      <c r="DU1219" s="18"/>
      <c r="DV1219" s="18">
        <v>1</v>
      </c>
      <c r="DW1219" s="24"/>
      <c r="DX1219" s="24"/>
      <c r="DY1219" s="18"/>
      <c r="DZ1219" s="18"/>
      <c r="EA1219" s="18"/>
      <c r="EB1219" s="18"/>
      <c r="EC1219" s="18"/>
      <c r="ED1219" s="18"/>
      <c r="EE1219" s="18"/>
      <c r="EF1219" s="18"/>
      <c r="EG1219" s="18"/>
      <c r="EH1219" s="18" t="s">
        <v>1530</v>
      </c>
      <c r="EI1219" s="18" cm="1">
        <f t="array" ref="EI1219">IF(SUMPRODUCT(--(DO1219:DS1219&lt;&gt;""))=0, 0,1)</f>
        <v>1</v>
      </c>
      <c r="EJ1219" s="18" cm="1">
        <f t="array" ref="EJ1219">IF(SUMPRODUCT(--(DT1219:EG1219&lt;&gt;""))=0, 0,1)</f>
        <v>1</v>
      </c>
      <c r="EK1219" s="18" cm="1">
        <f t="array" ref="EK1219">IF(SUMPRODUCT(--(EC1219:EG1219&lt;&gt;""))=0, 0,1)</f>
        <v>0</v>
      </c>
      <c r="EL1219" s="18" cm="1">
        <f t="array" ref="EL1219">IF(SUMPRODUCT(--(EE1219:EG1219&lt;&gt;""))=0, 0,1)</f>
        <v>0</v>
      </c>
      <c r="EM1219" s="18">
        <f t="shared" si="245"/>
        <v>1</v>
      </c>
      <c r="EN1219" s="18">
        <f t="shared" si="246"/>
        <v>1</v>
      </c>
      <c r="EO1219" s="18">
        <f t="shared" si="247"/>
        <v>1</v>
      </c>
      <c r="EP1219" s="18" t="str">
        <f t="shared" si="248"/>
        <v>NA</v>
      </c>
      <c r="EQ1219" s="18" t="str">
        <f t="shared" si="249"/>
        <v>NA</v>
      </c>
      <c r="ER1219" s="58" t="s">
        <v>2080</v>
      </c>
      <c r="ES1219" s="59">
        <v>43790</v>
      </c>
      <c r="ET1219" s="18" t="s">
        <v>1531</v>
      </c>
      <c r="EU1219" s="18" t="s">
        <v>1523</v>
      </c>
    </row>
    <row r="1220" spans="1:151" ht="15.75" customHeight="1" x14ac:dyDescent="0.2">
      <c r="A1220" s="5" t="s">
        <v>1521</v>
      </c>
      <c r="B1220" s="24" t="s">
        <v>1522</v>
      </c>
      <c r="C1220" s="26">
        <v>1</v>
      </c>
      <c r="D1220" s="18" t="s">
        <v>1550</v>
      </c>
      <c r="E1220" s="18" t="s">
        <v>1533</v>
      </c>
      <c r="F1220" s="18" t="s">
        <v>553</v>
      </c>
      <c r="G1220" s="18" t="s">
        <v>609</v>
      </c>
      <c r="H1220" s="18" t="s">
        <v>951</v>
      </c>
      <c r="I1220" s="18" t="s">
        <v>363</v>
      </c>
      <c r="J1220" s="18" t="s">
        <v>363</v>
      </c>
      <c r="K1220" s="18" t="s">
        <v>363</v>
      </c>
      <c r="L1220" s="18" t="s">
        <v>363</v>
      </c>
      <c r="M1220" s="18" t="s">
        <v>253</v>
      </c>
      <c r="N1220" s="56">
        <v>74</v>
      </c>
      <c r="O1220" s="18" t="s">
        <v>1524</v>
      </c>
      <c r="P1220" s="18" t="s">
        <v>466</v>
      </c>
      <c r="Q1220" s="18" t="s">
        <v>254</v>
      </c>
      <c r="R1220" s="24" t="s">
        <v>257</v>
      </c>
      <c r="S1220" s="24" t="s">
        <v>257</v>
      </c>
      <c r="T1220" s="26" t="s">
        <v>257</v>
      </c>
      <c r="U1220" s="26" t="s">
        <v>257</v>
      </c>
      <c r="V1220" s="26" t="s">
        <v>257</v>
      </c>
      <c r="W1220" s="26" t="s">
        <v>257</v>
      </c>
      <c r="X1220" s="18" t="s">
        <v>1527</v>
      </c>
      <c r="Y1220" s="18">
        <v>148.9</v>
      </c>
      <c r="Z1220" s="18" t="s">
        <v>599</v>
      </c>
      <c r="AA1220" s="18">
        <v>148.9</v>
      </c>
      <c r="AB1220" s="57" t="s">
        <v>257</v>
      </c>
      <c r="AC1220" s="18" t="s">
        <v>479</v>
      </c>
      <c r="AD1220" s="72" t="s">
        <v>1165</v>
      </c>
      <c r="AE1220" s="18" t="s">
        <v>561</v>
      </c>
      <c r="AF1220" s="18">
        <v>24.9</v>
      </c>
      <c r="AG1220" s="18">
        <v>24.9</v>
      </c>
      <c r="AH1220" s="18" t="s">
        <v>501</v>
      </c>
      <c r="AI1220" s="18">
        <v>36</v>
      </c>
      <c r="AJ1220" s="18" t="s">
        <v>476</v>
      </c>
      <c r="AK1220" s="18">
        <f t="shared" si="256"/>
        <v>1.5</v>
      </c>
      <c r="AL1220" s="18" t="s">
        <v>1528</v>
      </c>
      <c r="AM1220" s="18" t="s">
        <v>268</v>
      </c>
      <c r="AN1220" s="55">
        <v>0.36</v>
      </c>
      <c r="AO1220" s="18" t="s">
        <v>563</v>
      </c>
      <c r="AP1220" s="18" t="s">
        <v>479</v>
      </c>
      <c r="AQ1220" s="72" t="s">
        <v>1165</v>
      </c>
      <c r="AR1220" s="18" t="s">
        <v>561</v>
      </c>
      <c r="AS1220" s="55">
        <f t="shared" si="253"/>
        <v>0.19999999999999996</v>
      </c>
      <c r="AT1220" s="55">
        <v>0.52</v>
      </c>
      <c r="AU1220" s="55">
        <f t="shared" si="254"/>
        <v>0.16000000000000003</v>
      </c>
      <c r="AV1220" s="62">
        <f t="shared" si="255"/>
        <v>0.16000000000000003</v>
      </c>
      <c r="AW1220" s="26" t="s">
        <v>501</v>
      </c>
      <c r="AX1220" s="18">
        <f>36+24</f>
        <v>60</v>
      </c>
      <c r="AY1220" s="18" t="s">
        <v>476</v>
      </c>
      <c r="AZ1220" s="5" t="s">
        <v>257</v>
      </c>
      <c r="BA1220" s="5" t="s">
        <v>257</v>
      </c>
      <c r="BB1220" s="18" t="s">
        <v>1529</v>
      </c>
      <c r="BC1220" s="18"/>
      <c r="BD1220" s="18"/>
      <c r="BE1220" s="18"/>
      <c r="BF1220" s="18"/>
      <c r="BG1220" s="18"/>
      <c r="BH1220" s="18"/>
      <c r="BI1220" s="18"/>
      <c r="BJ1220" s="18"/>
      <c r="BK1220" s="18"/>
      <c r="BL1220" s="18"/>
      <c r="BM1220" s="18"/>
      <c r="BN1220" s="18"/>
      <c r="BO1220" s="18"/>
      <c r="BP1220" s="18"/>
      <c r="BQ1220" s="18"/>
      <c r="BR1220" s="18"/>
      <c r="BS1220" s="18"/>
      <c r="BT1220" s="18"/>
      <c r="BU1220" s="18"/>
      <c r="BV1220" s="18"/>
      <c r="BW1220" s="18"/>
      <c r="BX1220" s="18"/>
      <c r="BY1220" s="18"/>
      <c r="BZ1220" s="18"/>
      <c r="CA1220" s="18"/>
      <c r="CB1220" s="18"/>
      <c r="CC1220" s="18"/>
      <c r="CD1220" s="18"/>
      <c r="CE1220" s="18"/>
      <c r="CF1220" s="18"/>
      <c r="CG1220" s="18"/>
      <c r="CH1220" s="18"/>
      <c r="CI1220" s="18"/>
      <c r="CJ1220" s="18"/>
      <c r="CK1220" s="18"/>
      <c r="CL1220" s="18"/>
      <c r="CM1220" s="18"/>
      <c r="CN1220" s="18"/>
      <c r="CO1220" s="18"/>
      <c r="CP1220" s="18"/>
      <c r="CQ1220" s="18"/>
      <c r="CR1220" s="18"/>
      <c r="CS1220" s="18"/>
      <c r="CT1220" s="18"/>
      <c r="CU1220" s="18"/>
      <c r="CV1220" s="18"/>
      <c r="CW1220" s="18"/>
      <c r="CX1220" s="18"/>
      <c r="CY1220" s="18"/>
      <c r="CZ1220" s="18"/>
      <c r="DA1220" s="18"/>
      <c r="DB1220" s="18"/>
      <c r="DC1220" s="18"/>
      <c r="DD1220" s="18"/>
      <c r="DE1220" s="18"/>
      <c r="DF1220" s="18"/>
      <c r="DG1220" s="18"/>
      <c r="DH1220" s="18"/>
      <c r="DI1220" s="18"/>
      <c r="DJ1220" s="18"/>
      <c r="DK1220" s="18"/>
      <c r="DL1220" s="18"/>
      <c r="DM1220" s="18"/>
      <c r="DN1220" s="18"/>
      <c r="DO1220" s="18"/>
      <c r="DP1220" s="18">
        <v>1</v>
      </c>
      <c r="DQ1220" s="18">
        <v>1</v>
      </c>
      <c r="DR1220" s="18">
        <v>1</v>
      </c>
      <c r="DS1220" s="18"/>
      <c r="DT1220" s="18"/>
      <c r="DU1220" s="18"/>
      <c r="DV1220" s="18">
        <v>1</v>
      </c>
      <c r="DW1220" s="24"/>
      <c r="DX1220" s="24"/>
      <c r="DY1220" s="18"/>
      <c r="DZ1220" s="18"/>
      <c r="EA1220" s="18"/>
      <c r="EB1220" s="18"/>
      <c r="EC1220" s="18"/>
      <c r="ED1220" s="18"/>
      <c r="EE1220" s="18"/>
      <c r="EF1220" s="18"/>
      <c r="EG1220" s="18"/>
      <c r="EH1220" s="18" t="s">
        <v>1530</v>
      </c>
      <c r="EI1220" s="18" cm="1">
        <f t="array" ref="EI1220">IF(SUMPRODUCT(--(DO1220:DS1220&lt;&gt;""))=0, 0,1)</f>
        <v>1</v>
      </c>
      <c r="EJ1220" s="18" cm="1">
        <f t="array" ref="EJ1220">IF(SUMPRODUCT(--(DT1220:EG1220&lt;&gt;""))=0, 0,1)</f>
        <v>1</v>
      </c>
      <c r="EK1220" s="18" cm="1">
        <f t="array" ref="EK1220">IF(SUMPRODUCT(--(EC1220:EG1220&lt;&gt;""))=0, 0,1)</f>
        <v>0</v>
      </c>
      <c r="EL1220" s="18" cm="1">
        <f t="array" ref="EL1220">IF(SUMPRODUCT(--(EE1220:EG1220&lt;&gt;""))=0, 0,1)</f>
        <v>0</v>
      </c>
      <c r="EM1220" s="18">
        <f t="shared" ref="EM1220:EM1283" si="257">IF(COUNTIF(DO1220:EG1220, 1), 1,0)</f>
        <v>1</v>
      </c>
      <c r="EN1220" s="18">
        <f t="shared" ref="EN1220:EN1283" si="258">IF(EI1220=0, "NA", IF(COUNTIF(DO1220:DS1220, 1), 1,0))</f>
        <v>1</v>
      </c>
      <c r="EO1220" s="18">
        <f t="shared" ref="EO1220:EO1283" si="259">IF(EJ1220=0, "NA", IF(COUNTIF(DT1220:EG1220, 1), 1,0))</f>
        <v>1</v>
      </c>
      <c r="EP1220" s="18" t="str">
        <f t="shared" ref="EP1220:EP1283" si="260">IF(EK1220=0, "NA", IF(COUNTIF(EC1220:EG1220, 1), 1,0))</f>
        <v>NA</v>
      </c>
      <c r="EQ1220" s="18" t="str">
        <f t="shared" ref="EQ1220:EQ1283" si="261">IF(EL1220=0, "NA", IF(COUNTIF(EE1220:EG1220, 1), 1,0))</f>
        <v>NA</v>
      </c>
      <c r="ER1220" s="58" t="s">
        <v>2080</v>
      </c>
      <c r="ES1220" s="59">
        <v>43790</v>
      </c>
      <c r="ET1220" s="18" t="s">
        <v>1531</v>
      </c>
      <c r="EU1220" s="18" t="s">
        <v>1523</v>
      </c>
    </row>
    <row r="1221" spans="1:151" ht="15.75" customHeight="1" x14ac:dyDescent="0.2">
      <c r="A1221" s="5" t="s">
        <v>1521</v>
      </c>
      <c r="B1221" s="24" t="s">
        <v>1522</v>
      </c>
      <c r="C1221" s="26">
        <v>1</v>
      </c>
      <c r="D1221" s="18" t="s">
        <v>1550</v>
      </c>
      <c r="E1221" s="18" t="s">
        <v>1534</v>
      </c>
      <c r="F1221" s="18" t="s">
        <v>553</v>
      </c>
      <c r="G1221" s="18" t="s">
        <v>609</v>
      </c>
      <c r="H1221" s="18" t="s">
        <v>951</v>
      </c>
      <c r="I1221" s="18" t="s">
        <v>363</v>
      </c>
      <c r="J1221" s="18" t="s">
        <v>363</v>
      </c>
      <c r="K1221" s="18" t="s">
        <v>363</v>
      </c>
      <c r="L1221" s="18" t="s">
        <v>363</v>
      </c>
      <c r="M1221" s="18" t="s">
        <v>253</v>
      </c>
      <c r="N1221" s="56">
        <v>74</v>
      </c>
      <c r="O1221" s="18" t="s">
        <v>1524</v>
      </c>
      <c r="P1221" s="18" t="s">
        <v>466</v>
      </c>
      <c r="Q1221" s="18" t="s">
        <v>254</v>
      </c>
      <c r="R1221" s="24" t="s">
        <v>257</v>
      </c>
      <c r="S1221" s="24" t="s">
        <v>257</v>
      </c>
      <c r="T1221" s="26" t="s">
        <v>257</v>
      </c>
      <c r="U1221" s="26" t="s">
        <v>257</v>
      </c>
      <c r="V1221" s="26" t="s">
        <v>257</v>
      </c>
      <c r="W1221" s="26" t="s">
        <v>257</v>
      </c>
      <c r="X1221" s="18" t="s">
        <v>1527</v>
      </c>
      <c r="Y1221" s="18">
        <v>148.9</v>
      </c>
      <c r="Z1221" s="18" t="s">
        <v>599</v>
      </c>
      <c r="AA1221" s="18">
        <v>148.9</v>
      </c>
      <c r="AB1221" s="57" t="s">
        <v>257</v>
      </c>
      <c r="AC1221" s="18" t="s">
        <v>479</v>
      </c>
      <c r="AD1221" s="72" t="s">
        <v>1165</v>
      </c>
      <c r="AE1221" s="18" t="s">
        <v>561</v>
      </c>
      <c r="AF1221" s="18">
        <v>24.9</v>
      </c>
      <c r="AG1221" s="18">
        <v>24.9</v>
      </c>
      <c r="AH1221" s="18" t="s">
        <v>501</v>
      </c>
      <c r="AI1221" s="18">
        <v>36</v>
      </c>
      <c r="AJ1221" s="18" t="s">
        <v>476</v>
      </c>
      <c r="AK1221" s="18">
        <f t="shared" si="256"/>
        <v>1.5</v>
      </c>
      <c r="AL1221" s="18" t="s">
        <v>1528</v>
      </c>
      <c r="AM1221" s="18" t="s">
        <v>268</v>
      </c>
      <c r="AN1221" s="55">
        <v>0.48</v>
      </c>
      <c r="AO1221" s="18" t="s">
        <v>563</v>
      </c>
      <c r="AP1221" s="18" t="s">
        <v>479</v>
      </c>
      <c r="AQ1221" s="72" t="s">
        <v>1165</v>
      </c>
      <c r="AR1221" s="18" t="s">
        <v>561</v>
      </c>
      <c r="AS1221" s="55">
        <f t="shared" si="253"/>
        <v>0.39</v>
      </c>
      <c r="AT1221" s="55">
        <v>0.56999999999999995</v>
      </c>
      <c r="AU1221" s="55">
        <f t="shared" si="254"/>
        <v>8.9999999999999969E-2</v>
      </c>
      <c r="AV1221" s="62">
        <f t="shared" si="255"/>
        <v>8.9999999999999969E-2</v>
      </c>
      <c r="AW1221" s="26" t="s">
        <v>501</v>
      </c>
      <c r="AX1221" s="18">
        <f>36+48</f>
        <v>84</v>
      </c>
      <c r="AY1221" s="18" t="s">
        <v>476</v>
      </c>
      <c r="AZ1221" s="5" t="s">
        <v>257</v>
      </c>
      <c r="BA1221" s="5" t="s">
        <v>257</v>
      </c>
      <c r="BB1221" s="18" t="s">
        <v>1529</v>
      </c>
      <c r="BC1221" s="18"/>
      <c r="BD1221" s="18"/>
      <c r="BE1221" s="18"/>
      <c r="BF1221" s="18"/>
      <c r="BG1221" s="18"/>
      <c r="BH1221" s="18"/>
      <c r="BI1221" s="18"/>
      <c r="BJ1221" s="18"/>
      <c r="BK1221" s="18"/>
      <c r="BL1221" s="18"/>
      <c r="BM1221" s="18"/>
      <c r="BN1221" s="18"/>
      <c r="BO1221" s="18"/>
      <c r="BP1221" s="18"/>
      <c r="BQ1221" s="18"/>
      <c r="BR1221" s="18"/>
      <c r="BS1221" s="18"/>
      <c r="BT1221" s="18"/>
      <c r="BU1221" s="18"/>
      <c r="BV1221" s="18"/>
      <c r="BW1221" s="18"/>
      <c r="BX1221" s="18"/>
      <c r="BY1221" s="18"/>
      <c r="BZ1221" s="18"/>
      <c r="CA1221" s="18"/>
      <c r="CB1221" s="18"/>
      <c r="CC1221" s="18"/>
      <c r="CD1221" s="18"/>
      <c r="CE1221" s="18"/>
      <c r="CF1221" s="18"/>
      <c r="CG1221" s="18"/>
      <c r="CH1221" s="18"/>
      <c r="CI1221" s="18"/>
      <c r="CJ1221" s="18"/>
      <c r="CK1221" s="18"/>
      <c r="CL1221" s="18"/>
      <c r="CM1221" s="18"/>
      <c r="CN1221" s="18"/>
      <c r="CO1221" s="18"/>
      <c r="CP1221" s="18"/>
      <c r="CQ1221" s="18"/>
      <c r="CR1221" s="18"/>
      <c r="CS1221" s="18"/>
      <c r="CT1221" s="18"/>
      <c r="CU1221" s="18"/>
      <c r="CV1221" s="18"/>
      <c r="CW1221" s="18"/>
      <c r="CX1221" s="18"/>
      <c r="CY1221" s="18"/>
      <c r="CZ1221" s="18"/>
      <c r="DA1221" s="18"/>
      <c r="DB1221" s="18"/>
      <c r="DC1221" s="18"/>
      <c r="DD1221" s="18"/>
      <c r="DE1221" s="18"/>
      <c r="DF1221" s="18"/>
      <c r="DG1221" s="18"/>
      <c r="DH1221" s="18"/>
      <c r="DI1221" s="18"/>
      <c r="DJ1221" s="18"/>
      <c r="DK1221" s="18"/>
      <c r="DL1221" s="18"/>
      <c r="DM1221" s="18"/>
      <c r="DN1221" s="18"/>
      <c r="DO1221" s="18"/>
      <c r="DP1221" s="18">
        <v>1</v>
      </c>
      <c r="DQ1221" s="18">
        <v>1</v>
      </c>
      <c r="DR1221" s="18">
        <v>1</v>
      </c>
      <c r="DS1221" s="18"/>
      <c r="DT1221" s="18"/>
      <c r="DU1221" s="18"/>
      <c r="DV1221" s="18">
        <v>1</v>
      </c>
      <c r="DW1221" s="24"/>
      <c r="DX1221" s="24"/>
      <c r="DY1221" s="18"/>
      <c r="DZ1221" s="18"/>
      <c r="EA1221" s="18"/>
      <c r="EB1221" s="18"/>
      <c r="EC1221" s="18"/>
      <c r="ED1221" s="18"/>
      <c r="EE1221" s="18"/>
      <c r="EF1221" s="18"/>
      <c r="EG1221" s="18"/>
      <c r="EH1221" s="18" t="s">
        <v>1530</v>
      </c>
      <c r="EI1221" s="18" cm="1">
        <f t="array" ref="EI1221">IF(SUMPRODUCT(--(DO1221:DS1221&lt;&gt;""))=0, 0,1)</f>
        <v>1</v>
      </c>
      <c r="EJ1221" s="18" cm="1">
        <f t="array" ref="EJ1221">IF(SUMPRODUCT(--(DT1221:EG1221&lt;&gt;""))=0, 0,1)</f>
        <v>1</v>
      </c>
      <c r="EK1221" s="18" cm="1">
        <f t="array" ref="EK1221">IF(SUMPRODUCT(--(EC1221:EG1221&lt;&gt;""))=0, 0,1)</f>
        <v>0</v>
      </c>
      <c r="EL1221" s="18" cm="1">
        <f t="array" ref="EL1221">IF(SUMPRODUCT(--(EE1221:EG1221&lt;&gt;""))=0, 0,1)</f>
        <v>0</v>
      </c>
      <c r="EM1221" s="18">
        <f t="shared" si="257"/>
        <v>1</v>
      </c>
      <c r="EN1221" s="18">
        <f t="shared" si="258"/>
        <v>1</v>
      </c>
      <c r="EO1221" s="18">
        <f t="shared" si="259"/>
        <v>1</v>
      </c>
      <c r="EP1221" s="18" t="str">
        <f t="shared" si="260"/>
        <v>NA</v>
      </c>
      <c r="EQ1221" s="18" t="str">
        <f t="shared" si="261"/>
        <v>NA</v>
      </c>
      <c r="ER1221" s="58" t="s">
        <v>2080</v>
      </c>
      <c r="ES1221" s="59">
        <v>43790</v>
      </c>
      <c r="ET1221" s="18" t="s">
        <v>1531</v>
      </c>
      <c r="EU1221" s="18" t="s">
        <v>1523</v>
      </c>
    </row>
    <row r="1222" spans="1:151" ht="15.75" customHeight="1" x14ac:dyDescent="0.2">
      <c r="A1222" s="5" t="s">
        <v>1521</v>
      </c>
      <c r="B1222" s="24" t="s">
        <v>1522</v>
      </c>
      <c r="C1222" s="26">
        <v>1</v>
      </c>
      <c r="D1222" s="18" t="s">
        <v>1551</v>
      </c>
      <c r="E1222" s="18" t="s">
        <v>1526</v>
      </c>
      <c r="F1222" s="18" t="s">
        <v>553</v>
      </c>
      <c r="G1222" s="18" t="s">
        <v>609</v>
      </c>
      <c r="H1222" s="18" t="s">
        <v>951</v>
      </c>
      <c r="I1222" s="18" t="s">
        <v>363</v>
      </c>
      <c r="J1222" s="18" t="s">
        <v>363</v>
      </c>
      <c r="K1222" s="18" t="s">
        <v>363</v>
      </c>
      <c r="L1222" s="18" t="s">
        <v>363</v>
      </c>
      <c r="M1222" s="18" t="s">
        <v>253</v>
      </c>
      <c r="N1222" s="56">
        <v>74</v>
      </c>
      <c r="O1222" s="18" t="s">
        <v>1524</v>
      </c>
      <c r="P1222" s="18" t="s">
        <v>466</v>
      </c>
      <c r="Q1222" s="18" t="s">
        <v>254</v>
      </c>
      <c r="R1222" s="24" t="s">
        <v>257</v>
      </c>
      <c r="S1222" s="24" t="s">
        <v>257</v>
      </c>
      <c r="T1222" s="26" t="s">
        <v>257</v>
      </c>
      <c r="U1222" s="26" t="s">
        <v>257</v>
      </c>
      <c r="V1222" s="26" t="s">
        <v>257</v>
      </c>
      <c r="W1222" s="26" t="s">
        <v>257</v>
      </c>
      <c r="X1222" s="18" t="s">
        <v>1536</v>
      </c>
      <c r="Y1222" s="18">
        <v>0</v>
      </c>
      <c r="Z1222" s="18" t="s">
        <v>599</v>
      </c>
      <c r="AA1222" s="18">
        <v>0</v>
      </c>
      <c r="AB1222" s="57" t="s">
        <v>257</v>
      </c>
      <c r="AC1222" s="18" t="s">
        <v>257</v>
      </c>
      <c r="AD1222" s="18" t="s">
        <v>257</v>
      </c>
      <c r="AE1222" s="18" t="s">
        <v>257</v>
      </c>
      <c r="AF1222" s="18" t="s">
        <v>257</v>
      </c>
      <c r="AG1222" s="18" t="s">
        <v>257</v>
      </c>
      <c r="AH1222" s="18" t="s">
        <v>257</v>
      </c>
      <c r="AI1222" s="18">
        <v>0</v>
      </c>
      <c r="AJ1222" s="18" t="s">
        <v>476</v>
      </c>
      <c r="AK1222" s="18">
        <f t="shared" si="256"/>
        <v>0</v>
      </c>
      <c r="AL1222" s="18" t="s">
        <v>1528</v>
      </c>
      <c r="AM1222" s="18" t="s">
        <v>268</v>
      </c>
      <c r="AN1222" s="55">
        <v>0.66</v>
      </c>
      <c r="AO1222" s="18" t="s">
        <v>563</v>
      </c>
      <c r="AP1222" s="18" t="s">
        <v>479</v>
      </c>
      <c r="AQ1222" s="72" t="s">
        <v>1165</v>
      </c>
      <c r="AR1222" s="18" t="s">
        <v>561</v>
      </c>
      <c r="AS1222" s="55">
        <f t="shared" si="253"/>
        <v>0.65</v>
      </c>
      <c r="AT1222" s="55">
        <v>0.67</v>
      </c>
      <c r="AU1222" s="55">
        <f t="shared" si="254"/>
        <v>1.0000000000000009E-2</v>
      </c>
      <c r="AV1222" s="62">
        <f t="shared" si="255"/>
        <v>1.0000000000000009E-2</v>
      </c>
      <c r="AW1222" s="26" t="s">
        <v>501</v>
      </c>
      <c r="AX1222" s="18">
        <v>0</v>
      </c>
      <c r="AY1222" s="18" t="s">
        <v>476</v>
      </c>
      <c r="AZ1222" s="5" t="s">
        <v>257</v>
      </c>
      <c r="BA1222" s="5" t="s">
        <v>257</v>
      </c>
      <c r="BB1222" s="18" t="s">
        <v>1529</v>
      </c>
      <c r="BC1222" s="18"/>
      <c r="BD1222" s="18"/>
      <c r="BE1222" s="18"/>
      <c r="BF1222" s="18"/>
      <c r="BG1222" s="18"/>
      <c r="BH1222" s="18"/>
      <c r="BI1222" s="18"/>
      <c r="BJ1222" s="18"/>
      <c r="BK1222" s="18"/>
      <c r="BL1222" s="18"/>
      <c r="BM1222" s="18"/>
      <c r="BN1222" s="18"/>
      <c r="BO1222" s="18"/>
      <c r="BP1222" s="18"/>
      <c r="BQ1222" s="18"/>
      <c r="BR1222" s="18"/>
      <c r="BS1222" s="18"/>
      <c r="BT1222" s="18"/>
      <c r="BU1222" s="18"/>
      <c r="BV1222" s="18"/>
      <c r="BW1222" s="18"/>
      <c r="BX1222" s="18"/>
      <c r="BY1222" s="18"/>
      <c r="BZ1222" s="18"/>
      <c r="CA1222" s="18"/>
      <c r="CB1222" s="18"/>
      <c r="CC1222" s="18"/>
      <c r="CD1222" s="18"/>
      <c r="CE1222" s="18"/>
      <c r="CF1222" s="18"/>
      <c r="CG1222" s="18"/>
      <c r="CH1222" s="18"/>
      <c r="CI1222" s="18"/>
      <c r="CJ1222" s="18"/>
      <c r="CK1222" s="18"/>
      <c r="CL1222" s="18"/>
      <c r="CM1222" s="18"/>
      <c r="CN1222" s="18"/>
      <c r="CO1222" s="18"/>
      <c r="CP1222" s="18"/>
      <c r="CQ1222" s="18"/>
      <c r="CR1222" s="18"/>
      <c r="CS1222" s="18"/>
      <c r="CT1222" s="18"/>
      <c r="CU1222" s="18"/>
      <c r="CV1222" s="18"/>
      <c r="CW1222" s="18"/>
      <c r="CX1222" s="18"/>
      <c r="CY1222" s="18"/>
      <c r="CZ1222" s="18"/>
      <c r="DA1222" s="18"/>
      <c r="DB1222" s="18"/>
      <c r="DC1222" s="18"/>
      <c r="DD1222" s="18"/>
      <c r="DE1222" s="18"/>
      <c r="DF1222" s="18"/>
      <c r="DG1222" s="18"/>
      <c r="DH1222" s="18"/>
      <c r="DI1222" s="18"/>
      <c r="DJ1222" s="18"/>
      <c r="DK1222" s="18"/>
      <c r="DL1222" s="18"/>
      <c r="DM1222" s="18"/>
      <c r="DN1222" s="18"/>
      <c r="DO1222" s="18"/>
      <c r="DP1222" s="18">
        <v>0</v>
      </c>
      <c r="DQ1222" s="18">
        <v>0</v>
      </c>
      <c r="DR1222" s="18">
        <v>0</v>
      </c>
      <c r="DS1222" s="18"/>
      <c r="DT1222" s="18"/>
      <c r="DU1222" s="18"/>
      <c r="DV1222" s="18">
        <v>0</v>
      </c>
      <c r="DW1222" s="24"/>
      <c r="DX1222" s="24"/>
      <c r="DY1222" s="18"/>
      <c r="DZ1222" s="18"/>
      <c r="EA1222" s="18"/>
      <c r="EB1222" s="18"/>
      <c r="EC1222" s="18"/>
      <c r="ED1222" s="18"/>
      <c r="EE1222" s="18"/>
      <c r="EF1222" s="18"/>
      <c r="EG1222" s="18"/>
      <c r="EH1222" s="18" t="s">
        <v>1530</v>
      </c>
      <c r="EI1222" s="18" cm="1">
        <f t="array" ref="EI1222">IF(SUMPRODUCT(--(DO1222:DS1222&lt;&gt;""))=0, 0,1)</f>
        <v>1</v>
      </c>
      <c r="EJ1222" s="18" cm="1">
        <f t="array" ref="EJ1222">IF(SUMPRODUCT(--(DT1222:EG1222&lt;&gt;""))=0, 0,1)</f>
        <v>1</v>
      </c>
      <c r="EK1222" s="18" cm="1">
        <f t="array" ref="EK1222">IF(SUMPRODUCT(--(EC1222:EG1222&lt;&gt;""))=0, 0,1)</f>
        <v>0</v>
      </c>
      <c r="EL1222" s="18" cm="1">
        <f t="array" ref="EL1222">IF(SUMPRODUCT(--(EE1222:EG1222&lt;&gt;""))=0, 0,1)</f>
        <v>0</v>
      </c>
      <c r="EM1222" s="18">
        <f t="shared" si="257"/>
        <v>0</v>
      </c>
      <c r="EN1222" s="18">
        <f t="shared" si="258"/>
        <v>0</v>
      </c>
      <c r="EO1222" s="18">
        <f t="shared" si="259"/>
        <v>0</v>
      </c>
      <c r="EP1222" s="18" t="str">
        <f t="shared" si="260"/>
        <v>NA</v>
      </c>
      <c r="EQ1222" s="18" t="str">
        <f t="shared" si="261"/>
        <v>NA</v>
      </c>
      <c r="ER1222" s="58" t="s">
        <v>2080</v>
      </c>
      <c r="ES1222" s="59">
        <v>43790</v>
      </c>
      <c r="ET1222" s="18" t="s">
        <v>1531</v>
      </c>
      <c r="EU1222" s="18" t="s">
        <v>1523</v>
      </c>
    </row>
    <row r="1223" spans="1:151" ht="15.75" customHeight="1" x14ac:dyDescent="0.2">
      <c r="A1223" s="5" t="s">
        <v>1521</v>
      </c>
      <c r="B1223" s="24" t="s">
        <v>1522</v>
      </c>
      <c r="C1223" s="26">
        <v>1</v>
      </c>
      <c r="D1223" s="18" t="s">
        <v>1551</v>
      </c>
      <c r="E1223" s="18" t="s">
        <v>1532</v>
      </c>
      <c r="F1223" s="18" t="s">
        <v>553</v>
      </c>
      <c r="G1223" s="18" t="s">
        <v>609</v>
      </c>
      <c r="H1223" s="18" t="s">
        <v>951</v>
      </c>
      <c r="I1223" s="18" t="s">
        <v>363</v>
      </c>
      <c r="J1223" s="18" t="s">
        <v>363</v>
      </c>
      <c r="K1223" s="18" t="s">
        <v>363</v>
      </c>
      <c r="L1223" s="18" t="s">
        <v>363</v>
      </c>
      <c r="M1223" s="18" t="s">
        <v>253</v>
      </c>
      <c r="N1223" s="56">
        <v>74</v>
      </c>
      <c r="O1223" s="18" t="s">
        <v>1524</v>
      </c>
      <c r="P1223" s="18" t="s">
        <v>466</v>
      </c>
      <c r="Q1223" s="18" t="s">
        <v>254</v>
      </c>
      <c r="R1223" s="24" t="s">
        <v>257</v>
      </c>
      <c r="S1223" s="24" t="s">
        <v>257</v>
      </c>
      <c r="T1223" s="26" t="s">
        <v>257</v>
      </c>
      <c r="U1223" s="26" t="s">
        <v>257</v>
      </c>
      <c r="V1223" s="26" t="s">
        <v>257</v>
      </c>
      <c r="W1223" s="26" t="s">
        <v>257</v>
      </c>
      <c r="X1223" s="18" t="s">
        <v>1536</v>
      </c>
      <c r="Y1223" s="18">
        <v>177.8</v>
      </c>
      <c r="Z1223" s="18" t="s">
        <v>599</v>
      </c>
      <c r="AA1223" s="18">
        <v>177.8</v>
      </c>
      <c r="AB1223" s="57" t="s">
        <v>257</v>
      </c>
      <c r="AC1223" s="18" t="s">
        <v>479</v>
      </c>
      <c r="AD1223" s="72" t="s">
        <v>1165</v>
      </c>
      <c r="AE1223" s="18" t="s">
        <v>561</v>
      </c>
      <c r="AF1223" s="18">
        <v>51.24</v>
      </c>
      <c r="AG1223" s="18">
        <v>51.24</v>
      </c>
      <c r="AH1223" s="18" t="s">
        <v>501</v>
      </c>
      <c r="AI1223" s="18">
        <v>36</v>
      </c>
      <c r="AJ1223" s="18" t="s">
        <v>476</v>
      </c>
      <c r="AK1223" s="18">
        <f t="shared" si="256"/>
        <v>1.5</v>
      </c>
      <c r="AL1223" s="18" t="s">
        <v>1528</v>
      </c>
      <c r="AM1223" s="18" t="s">
        <v>268</v>
      </c>
      <c r="AN1223" s="55">
        <v>0.61</v>
      </c>
      <c r="AO1223" s="18" t="s">
        <v>563</v>
      </c>
      <c r="AP1223" s="18" t="s">
        <v>479</v>
      </c>
      <c r="AQ1223" s="72" t="s">
        <v>1165</v>
      </c>
      <c r="AR1223" s="18" t="s">
        <v>561</v>
      </c>
      <c r="AS1223" s="55">
        <f t="shared" si="253"/>
        <v>0.6</v>
      </c>
      <c r="AT1223" s="55">
        <v>0.62</v>
      </c>
      <c r="AU1223" s="55">
        <f t="shared" si="254"/>
        <v>1.0000000000000009E-2</v>
      </c>
      <c r="AV1223" s="62">
        <f t="shared" si="255"/>
        <v>1.0000000000000009E-2</v>
      </c>
      <c r="AW1223" s="26" t="s">
        <v>501</v>
      </c>
      <c r="AX1223" s="18">
        <v>36</v>
      </c>
      <c r="AY1223" s="18" t="s">
        <v>476</v>
      </c>
      <c r="AZ1223" s="5" t="s">
        <v>257</v>
      </c>
      <c r="BA1223" s="5" t="s">
        <v>257</v>
      </c>
      <c r="BB1223" s="18" t="s">
        <v>1529</v>
      </c>
      <c r="BC1223" s="18"/>
      <c r="BD1223" s="18"/>
      <c r="BE1223" s="18"/>
      <c r="BF1223" s="18"/>
      <c r="BG1223" s="18"/>
      <c r="BH1223" s="18"/>
      <c r="BI1223" s="18"/>
      <c r="BJ1223" s="18"/>
      <c r="BK1223" s="18"/>
      <c r="BL1223" s="18"/>
      <c r="BM1223" s="18"/>
      <c r="BN1223" s="18"/>
      <c r="BO1223" s="18"/>
      <c r="BP1223" s="18"/>
      <c r="BQ1223" s="18"/>
      <c r="BR1223" s="18"/>
      <c r="BS1223" s="18"/>
      <c r="BT1223" s="18"/>
      <c r="BU1223" s="18"/>
      <c r="BV1223" s="18"/>
      <c r="BW1223" s="18"/>
      <c r="BX1223" s="18"/>
      <c r="BY1223" s="18"/>
      <c r="BZ1223" s="18"/>
      <c r="CA1223" s="18"/>
      <c r="CB1223" s="18"/>
      <c r="CC1223" s="18"/>
      <c r="CD1223" s="18"/>
      <c r="CE1223" s="18"/>
      <c r="CF1223" s="18"/>
      <c r="CG1223" s="18"/>
      <c r="CH1223" s="18"/>
      <c r="CI1223" s="18"/>
      <c r="CJ1223" s="18"/>
      <c r="CK1223" s="18"/>
      <c r="CL1223" s="18"/>
      <c r="CM1223" s="18"/>
      <c r="CN1223" s="18"/>
      <c r="CO1223" s="18"/>
      <c r="CP1223" s="18"/>
      <c r="CQ1223" s="18"/>
      <c r="CR1223" s="18"/>
      <c r="CS1223" s="18"/>
      <c r="CT1223" s="18"/>
      <c r="CU1223" s="18"/>
      <c r="CV1223" s="18"/>
      <c r="CW1223" s="18"/>
      <c r="CX1223" s="18"/>
      <c r="CY1223" s="18"/>
      <c r="CZ1223" s="18"/>
      <c r="DA1223" s="18"/>
      <c r="DB1223" s="18"/>
      <c r="DC1223" s="18"/>
      <c r="DD1223" s="18"/>
      <c r="DE1223" s="18"/>
      <c r="DF1223" s="18"/>
      <c r="DG1223" s="18"/>
      <c r="DH1223" s="18"/>
      <c r="DI1223" s="18"/>
      <c r="DJ1223" s="18"/>
      <c r="DK1223" s="18"/>
      <c r="DL1223" s="18"/>
      <c r="DM1223" s="18"/>
      <c r="DN1223" s="18"/>
      <c r="DO1223" s="18"/>
      <c r="DP1223" s="18">
        <v>1</v>
      </c>
      <c r="DQ1223" s="18">
        <v>1</v>
      </c>
      <c r="DR1223" s="18">
        <v>1</v>
      </c>
      <c r="DS1223" s="18"/>
      <c r="DT1223" s="18"/>
      <c r="DU1223" s="18"/>
      <c r="DV1223" s="18">
        <v>0</v>
      </c>
      <c r="DW1223" s="24"/>
      <c r="DX1223" s="24"/>
      <c r="DY1223" s="18"/>
      <c r="DZ1223" s="18"/>
      <c r="EA1223" s="18"/>
      <c r="EB1223" s="18"/>
      <c r="EC1223" s="18"/>
      <c r="ED1223" s="18"/>
      <c r="EE1223" s="18"/>
      <c r="EF1223" s="18"/>
      <c r="EG1223" s="18"/>
      <c r="EH1223" s="18" t="s">
        <v>1530</v>
      </c>
      <c r="EI1223" s="18" cm="1">
        <f t="array" ref="EI1223">IF(SUMPRODUCT(--(DO1223:DS1223&lt;&gt;""))=0, 0,1)</f>
        <v>1</v>
      </c>
      <c r="EJ1223" s="18" cm="1">
        <f t="array" ref="EJ1223">IF(SUMPRODUCT(--(DT1223:EG1223&lt;&gt;""))=0, 0,1)</f>
        <v>1</v>
      </c>
      <c r="EK1223" s="18" cm="1">
        <f t="array" ref="EK1223">IF(SUMPRODUCT(--(EC1223:EG1223&lt;&gt;""))=0, 0,1)</f>
        <v>0</v>
      </c>
      <c r="EL1223" s="18" cm="1">
        <f t="array" ref="EL1223">IF(SUMPRODUCT(--(EE1223:EG1223&lt;&gt;""))=0, 0,1)</f>
        <v>0</v>
      </c>
      <c r="EM1223" s="18">
        <f t="shared" si="257"/>
        <v>1</v>
      </c>
      <c r="EN1223" s="18">
        <f t="shared" si="258"/>
        <v>1</v>
      </c>
      <c r="EO1223" s="18">
        <f t="shared" si="259"/>
        <v>0</v>
      </c>
      <c r="EP1223" s="18" t="str">
        <f t="shared" si="260"/>
        <v>NA</v>
      </c>
      <c r="EQ1223" s="18" t="str">
        <f t="shared" si="261"/>
        <v>NA</v>
      </c>
      <c r="ER1223" s="58" t="s">
        <v>2080</v>
      </c>
      <c r="ES1223" s="59">
        <v>43790</v>
      </c>
      <c r="ET1223" s="18" t="s">
        <v>1531</v>
      </c>
      <c r="EU1223" s="18" t="s">
        <v>1523</v>
      </c>
    </row>
    <row r="1224" spans="1:151" ht="15.75" customHeight="1" x14ac:dyDescent="0.2">
      <c r="A1224" s="5" t="s">
        <v>1521</v>
      </c>
      <c r="B1224" s="24" t="s">
        <v>1522</v>
      </c>
      <c r="C1224" s="26">
        <v>1</v>
      </c>
      <c r="D1224" s="18" t="s">
        <v>1551</v>
      </c>
      <c r="E1224" s="18" t="s">
        <v>1533</v>
      </c>
      <c r="F1224" s="18" t="s">
        <v>553</v>
      </c>
      <c r="G1224" s="18" t="s">
        <v>609</v>
      </c>
      <c r="H1224" s="18" t="s">
        <v>951</v>
      </c>
      <c r="I1224" s="18" t="s">
        <v>363</v>
      </c>
      <c r="J1224" s="18" t="s">
        <v>363</v>
      </c>
      <c r="K1224" s="18" t="s">
        <v>363</v>
      </c>
      <c r="L1224" s="18" t="s">
        <v>363</v>
      </c>
      <c r="M1224" s="18" t="s">
        <v>253</v>
      </c>
      <c r="N1224" s="56">
        <v>74</v>
      </c>
      <c r="O1224" s="18" t="s">
        <v>1524</v>
      </c>
      <c r="P1224" s="18" t="s">
        <v>466</v>
      </c>
      <c r="Q1224" s="18" t="s">
        <v>254</v>
      </c>
      <c r="R1224" s="24" t="s">
        <v>257</v>
      </c>
      <c r="S1224" s="24" t="s">
        <v>257</v>
      </c>
      <c r="T1224" s="26" t="s">
        <v>257</v>
      </c>
      <c r="U1224" s="26" t="s">
        <v>257</v>
      </c>
      <c r="V1224" s="26" t="s">
        <v>257</v>
      </c>
      <c r="W1224" s="26" t="s">
        <v>257</v>
      </c>
      <c r="X1224" s="18" t="s">
        <v>1536</v>
      </c>
      <c r="Y1224" s="18">
        <v>177.8</v>
      </c>
      <c r="Z1224" s="18" t="s">
        <v>599</v>
      </c>
      <c r="AA1224" s="18">
        <v>177.8</v>
      </c>
      <c r="AB1224" s="57" t="s">
        <v>257</v>
      </c>
      <c r="AC1224" s="18" t="s">
        <v>479</v>
      </c>
      <c r="AD1224" s="72" t="s">
        <v>1165</v>
      </c>
      <c r="AE1224" s="18" t="s">
        <v>561</v>
      </c>
      <c r="AF1224" s="18">
        <v>51.24</v>
      </c>
      <c r="AG1224" s="18">
        <v>51.24</v>
      </c>
      <c r="AH1224" s="18" t="s">
        <v>501</v>
      </c>
      <c r="AI1224" s="18">
        <v>36</v>
      </c>
      <c r="AJ1224" s="18" t="s">
        <v>476</v>
      </c>
      <c r="AK1224" s="18">
        <f t="shared" si="256"/>
        <v>1.5</v>
      </c>
      <c r="AL1224" s="18" t="s">
        <v>1528</v>
      </c>
      <c r="AM1224" s="18" t="s">
        <v>268</v>
      </c>
      <c r="AN1224" s="55">
        <v>0.65</v>
      </c>
      <c r="AO1224" s="18" t="s">
        <v>563</v>
      </c>
      <c r="AP1224" s="18" t="s">
        <v>479</v>
      </c>
      <c r="AQ1224" s="72" t="s">
        <v>1165</v>
      </c>
      <c r="AR1224" s="18" t="s">
        <v>561</v>
      </c>
      <c r="AS1224" s="55">
        <f t="shared" si="253"/>
        <v>0.64</v>
      </c>
      <c r="AT1224" s="55">
        <v>0.66</v>
      </c>
      <c r="AU1224" s="55">
        <f t="shared" si="254"/>
        <v>1.0000000000000009E-2</v>
      </c>
      <c r="AV1224" s="62">
        <f t="shared" si="255"/>
        <v>1.0000000000000009E-2</v>
      </c>
      <c r="AW1224" s="26" t="s">
        <v>501</v>
      </c>
      <c r="AX1224" s="18">
        <f>36+24</f>
        <v>60</v>
      </c>
      <c r="AY1224" s="18" t="s">
        <v>476</v>
      </c>
      <c r="AZ1224" s="5" t="s">
        <v>257</v>
      </c>
      <c r="BA1224" s="5" t="s">
        <v>257</v>
      </c>
      <c r="BB1224" s="18" t="s">
        <v>1529</v>
      </c>
      <c r="BC1224" s="18"/>
      <c r="BD1224" s="18"/>
      <c r="BE1224" s="18"/>
      <c r="BF1224" s="18"/>
      <c r="BG1224" s="18"/>
      <c r="BH1224" s="18"/>
      <c r="BI1224" s="18"/>
      <c r="BJ1224" s="18"/>
      <c r="BK1224" s="18"/>
      <c r="BL1224" s="18"/>
      <c r="BM1224" s="18"/>
      <c r="BN1224" s="18"/>
      <c r="BO1224" s="18"/>
      <c r="BP1224" s="18"/>
      <c r="BQ1224" s="18"/>
      <c r="BR1224" s="18"/>
      <c r="BS1224" s="18"/>
      <c r="BT1224" s="18"/>
      <c r="BU1224" s="18"/>
      <c r="BV1224" s="18"/>
      <c r="BW1224" s="18"/>
      <c r="BX1224" s="18"/>
      <c r="BY1224" s="18"/>
      <c r="BZ1224" s="18"/>
      <c r="CA1224" s="18"/>
      <c r="CB1224" s="18"/>
      <c r="CC1224" s="18"/>
      <c r="CD1224" s="18"/>
      <c r="CE1224" s="18"/>
      <c r="CF1224" s="18"/>
      <c r="CG1224" s="18"/>
      <c r="CH1224" s="18"/>
      <c r="CI1224" s="18"/>
      <c r="CJ1224" s="18"/>
      <c r="CK1224" s="18"/>
      <c r="CL1224" s="18"/>
      <c r="CM1224" s="18"/>
      <c r="CN1224" s="18"/>
      <c r="CO1224" s="18"/>
      <c r="CP1224" s="18"/>
      <c r="CQ1224" s="18"/>
      <c r="CR1224" s="18"/>
      <c r="CS1224" s="18"/>
      <c r="CT1224" s="18"/>
      <c r="CU1224" s="18"/>
      <c r="CV1224" s="18"/>
      <c r="CW1224" s="18"/>
      <c r="CX1224" s="18"/>
      <c r="CY1224" s="18"/>
      <c r="CZ1224" s="18"/>
      <c r="DA1224" s="18"/>
      <c r="DB1224" s="18"/>
      <c r="DC1224" s="18"/>
      <c r="DD1224" s="18"/>
      <c r="DE1224" s="18"/>
      <c r="DF1224" s="18"/>
      <c r="DG1224" s="18"/>
      <c r="DH1224" s="18"/>
      <c r="DI1224" s="18"/>
      <c r="DJ1224" s="18"/>
      <c r="DK1224" s="18"/>
      <c r="DL1224" s="18"/>
      <c r="DM1224" s="18"/>
      <c r="DN1224" s="18"/>
      <c r="DO1224" s="18"/>
      <c r="DP1224" s="18">
        <v>1</v>
      </c>
      <c r="DQ1224" s="18">
        <v>1</v>
      </c>
      <c r="DR1224" s="18">
        <v>1</v>
      </c>
      <c r="DS1224" s="18"/>
      <c r="DT1224" s="18"/>
      <c r="DU1224" s="18"/>
      <c r="DV1224" s="18">
        <v>0</v>
      </c>
      <c r="DW1224" s="24"/>
      <c r="DX1224" s="24"/>
      <c r="DY1224" s="18"/>
      <c r="DZ1224" s="18"/>
      <c r="EA1224" s="18"/>
      <c r="EB1224" s="18"/>
      <c r="EC1224" s="18"/>
      <c r="ED1224" s="18"/>
      <c r="EE1224" s="18"/>
      <c r="EF1224" s="18"/>
      <c r="EG1224" s="18"/>
      <c r="EH1224" s="18" t="s">
        <v>1530</v>
      </c>
      <c r="EI1224" s="18" cm="1">
        <f t="array" ref="EI1224">IF(SUMPRODUCT(--(DO1224:DS1224&lt;&gt;""))=0, 0,1)</f>
        <v>1</v>
      </c>
      <c r="EJ1224" s="18" cm="1">
        <f t="array" ref="EJ1224">IF(SUMPRODUCT(--(DT1224:EG1224&lt;&gt;""))=0, 0,1)</f>
        <v>1</v>
      </c>
      <c r="EK1224" s="18" cm="1">
        <f t="array" ref="EK1224">IF(SUMPRODUCT(--(EC1224:EG1224&lt;&gt;""))=0, 0,1)</f>
        <v>0</v>
      </c>
      <c r="EL1224" s="18" cm="1">
        <f t="array" ref="EL1224">IF(SUMPRODUCT(--(EE1224:EG1224&lt;&gt;""))=0, 0,1)</f>
        <v>0</v>
      </c>
      <c r="EM1224" s="18">
        <f t="shared" si="257"/>
        <v>1</v>
      </c>
      <c r="EN1224" s="18">
        <f t="shared" si="258"/>
        <v>1</v>
      </c>
      <c r="EO1224" s="18">
        <f t="shared" si="259"/>
        <v>0</v>
      </c>
      <c r="EP1224" s="18" t="str">
        <f t="shared" si="260"/>
        <v>NA</v>
      </c>
      <c r="EQ1224" s="18" t="str">
        <f t="shared" si="261"/>
        <v>NA</v>
      </c>
      <c r="ER1224" s="58" t="s">
        <v>2080</v>
      </c>
      <c r="ES1224" s="59">
        <v>43790</v>
      </c>
      <c r="ET1224" s="18" t="s">
        <v>1531</v>
      </c>
      <c r="EU1224" s="18" t="s">
        <v>1523</v>
      </c>
    </row>
    <row r="1225" spans="1:151" ht="15.75" customHeight="1" x14ac:dyDescent="0.2">
      <c r="A1225" s="5" t="s">
        <v>1521</v>
      </c>
      <c r="B1225" s="24" t="s">
        <v>1522</v>
      </c>
      <c r="C1225" s="26">
        <v>1</v>
      </c>
      <c r="D1225" s="18" t="s">
        <v>1551</v>
      </c>
      <c r="E1225" s="18" t="s">
        <v>1534</v>
      </c>
      <c r="F1225" s="18" t="s">
        <v>553</v>
      </c>
      <c r="G1225" s="18" t="s">
        <v>609</v>
      </c>
      <c r="H1225" s="18" t="s">
        <v>951</v>
      </c>
      <c r="I1225" s="18" t="s">
        <v>363</v>
      </c>
      <c r="J1225" s="18" t="s">
        <v>363</v>
      </c>
      <c r="K1225" s="18" t="s">
        <v>363</v>
      </c>
      <c r="L1225" s="18" t="s">
        <v>363</v>
      </c>
      <c r="M1225" s="18" t="s">
        <v>253</v>
      </c>
      <c r="N1225" s="56">
        <v>74</v>
      </c>
      <c r="O1225" s="18" t="s">
        <v>1524</v>
      </c>
      <c r="P1225" s="18" t="s">
        <v>466</v>
      </c>
      <c r="Q1225" s="18" t="s">
        <v>254</v>
      </c>
      <c r="R1225" s="24" t="s">
        <v>257</v>
      </c>
      <c r="S1225" s="24" t="s">
        <v>257</v>
      </c>
      <c r="T1225" s="26" t="s">
        <v>257</v>
      </c>
      <c r="U1225" s="26" t="s">
        <v>257</v>
      </c>
      <c r="V1225" s="26" t="s">
        <v>257</v>
      </c>
      <c r="W1225" s="26" t="s">
        <v>257</v>
      </c>
      <c r="X1225" s="18" t="s">
        <v>1536</v>
      </c>
      <c r="Y1225" s="18">
        <v>177.8</v>
      </c>
      <c r="Z1225" s="18" t="s">
        <v>599</v>
      </c>
      <c r="AA1225" s="18">
        <v>177.8</v>
      </c>
      <c r="AB1225" s="57" t="s">
        <v>257</v>
      </c>
      <c r="AC1225" s="18" t="s">
        <v>479</v>
      </c>
      <c r="AD1225" s="72" t="s">
        <v>1165</v>
      </c>
      <c r="AE1225" s="18" t="s">
        <v>561</v>
      </c>
      <c r="AF1225" s="18">
        <v>51.24</v>
      </c>
      <c r="AG1225" s="18">
        <v>51.24</v>
      </c>
      <c r="AH1225" s="18" t="s">
        <v>501</v>
      </c>
      <c r="AI1225" s="18">
        <v>36</v>
      </c>
      <c r="AJ1225" s="18" t="s">
        <v>476</v>
      </c>
      <c r="AK1225" s="18">
        <f t="shared" si="256"/>
        <v>1.5</v>
      </c>
      <c r="AL1225" s="18" t="s">
        <v>1528</v>
      </c>
      <c r="AM1225" s="18" t="s">
        <v>268</v>
      </c>
      <c r="AN1225" s="55">
        <v>0.64</v>
      </c>
      <c r="AO1225" s="18" t="s">
        <v>563</v>
      </c>
      <c r="AP1225" s="18" t="s">
        <v>479</v>
      </c>
      <c r="AQ1225" s="72" t="s">
        <v>1165</v>
      </c>
      <c r="AR1225" s="18" t="s">
        <v>561</v>
      </c>
      <c r="AS1225" s="55">
        <f t="shared" si="253"/>
        <v>0.63</v>
      </c>
      <c r="AT1225" s="55">
        <v>0.65</v>
      </c>
      <c r="AU1225" s="55">
        <f t="shared" si="254"/>
        <v>1.0000000000000009E-2</v>
      </c>
      <c r="AV1225" s="62">
        <f t="shared" si="255"/>
        <v>1.0000000000000009E-2</v>
      </c>
      <c r="AW1225" s="26" t="s">
        <v>501</v>
      </c>
      <c r="AX1225" s="18">
        <f>36+48</f>
        <v>84</v>
      </c>
      <c r="AY1225" s="18" t="s">
        <v>476</v>
      </c>
      <c r="AZ1225" s="5" t="s">
        <v>257</v>
      </c>
      <c r="BA1225" s="5" t="s">
        <v>257</v>
      </c>
      <c r="BB1225" s="18" t="s">
        <v>1529</v>
      </c>
      <c r="BC1225" s="18"/>
      <c r="BD1225" s="18"/>
      <c r="BE1225" s="18"/>
      <c r="BF1225" s="18"/>
      <c r="BG1225" s="18"/>
      <c r="BH1225" s="18"/>
      <c r="BI1225" s="18"/>
      <c r="BJ1225" s="18"/>
      <c r="BK1225" s="18"/>
      <c r="BL1225" s="18"/>
      <c r="BM1225" s="18"/>
      <c r="BN1225" s="18"/>
      <c r="BO1225" s="18"/>
      <c r="BP1225" s="18"/>
      <c r="BQ1225" s="18"/>
      <c r="BR1225" s="18"/>
      <c r="BS1225" s="18"/>
      <c r="BT1225" s="18"/>
      <c r="BU1225" s="18"/>
      <c r="BV1225" s="18"/>
      <c r="BW1225" s="18"/>
      <c r="BX1225" s="18"/>
      <c r="BY1225" s="18"/>
      <c r="BZ1225" s="18"/>
      <c r="CA1225" s="18"/>
      <c r="CB1225" s="18"/>
      <c r="CC1225" s="18"/>
      <c r="CD1225" s="18"/>
      <c r="CE1225" s="18"/>
      <c r="CF1225" s="18"/>
      <c r="CG1225" s="18"/>
      <c r="CH1225" s="18"/>
      <c r="CI1225" s="18"/>
      <c r="CJ1225" s="18"/>
      <c r="CK1225" s="18"/>
      <c r="CL1225" s="18"/>
      <c r="CM1225" s="18"/>
      <c r="CN1225" s="18"/>
      <c r="CO1225" s="18"/>
      <c r="CP1225" s="18"/>
      <c r="CQ1225" s="18"/>
      <c r="CR1225" s="18"/>
      <c r="CS1225" s="18"/>
      <c r="CT1225" s="18"/>
      <c r="CU1225" s="18"/>
      <c r="CV1225" s="18"/>
      <c r="CW1225" s="18"/>
      <c r="CX1225" s="18"/>
      <c r="CY1225" s="18"/>
      <c r="CZ1225" s="18"/>
      <c r="DA1225" s="18"/>
      <c r="DB1225" s="18"/>
      <c r="DC1225" s="18"/>
      <c r="DD1225" s="18"/>
      <c r="DE1225" s="18"/>
      <c r="DF1225" s="18"/>
      <c r="DG1225" s="18"/>
      <c r="DH1225" s="18"/>
      <c r="DI1225" s="18"/>
      <c r="DJ1225" s="18"/>
      <c r="DK1225" s="18"/>
      <c r="DL1225" s="18"/>
      <c r="DM1225" s="18"/>
      <c r="DN1225" s="18"/>
      <c r="DO1225" s="18"/>
      <c r="DP1225" s="18">
        <v>1</v>
      </c>
      <c r="DQ1225" s="18">
        <v>1</v>
      </c>
      <c r="DR1225" s="18">
        <v>1</v>
      </c>
      <c r="DS1225" s="18"/>
      <c r="DT1225" s="18"/>
      <c r="DU1225" s="18"/>
      <c r="DV1225" s="18">
        <v>0</v>
      </c>
      <c r="DW1225" s="24"/>
      <c r="DX1225" s="24"/>
      <c r="DY1225" s="18"/>
      <c r="DZ1225" s="18"/>
      <c r="EA1225" s="18"/>
      <c r="EB1225" s="18"/>
      <c r="EC1225" s="18"/>
      <c r="ED1225" s="18"/>
      <c r="EE1225" s="18"/>
      <c r="EF1225" s="18"/>
      <c r="EG1225" s="18"/>
      <c r="EH1225" s="18" t="s">
        <v>1530</v>
      </c>
      <c r="EI1225" s="18" cm="1">
        <f t="array" ref="EI1225">IF(SUMPRODUCT(--(DO1225:DS1225&lt;&gt;""))=0, 0,1)</f>
        <v>1</v>
      </c>
      <c r="EJ1225" s="18" cm="1">
        <f t="array" ref="EJ1225">IF(SUMPRODUCT(--(DT1225:EG1225&lt;&gt;""))=0, 0,1)</f>
        <v>1</v>
      </c>
      <c r="EK1225" s="18" cm="1">
        <f t="array" ref="EK1225">IF(SUMPRODUCT(--(EC1225:EG1225&lt;&gt;""))=0, 0,1)</f>
        <v>0</v>
      </c>
      <c r="EL1225" s="18" cm="1">
        <f t="array" ref="EL1225">IF(SUMPRODUCT(--(EE1225:EG1225&lt;&gt;""))=0, 0,1)</f>
        <v>0</v>
      </c>
      <c r="EM1225" s="18">
        <f t="shared" si="257"/>
        <v>1</v>
      </c>
      <c r="EN1225" s="18">
        <f t="shared" si="258"/>
        <v>1</v>
      </c>
      <c r="EO1225" s="18">
        <f t="shared" si="259"/>
        <v>0</v>
      </c>
      <c r="EP1225" s="18" t="str">
        <f t="shared" si="260"/>
        <v>NA</v>
      </c>
      <c r="EQ1225" s="18" t="str">
        <f t="shared" si="261"/>
        <v>NA</v>
      </c>
      <c r="ER1225" s="58" t="s">
        <v>2080</v>
      </c>
      <c r="ES1225" s="59">
        <v>43790</v>
      </c>
      <c r="ET1225" s="18" t="s">
        <v>1531</v>
      </c>
      <c r="EU1225" s="18" t="s">
        <v>1523</v>
      </c>
    </row>
    <row r="1226" spans="1:151" ht="15.75" customHeight="1" x14ac:dyDescent="0.2">
      <c r="A1226" s="5" t="s">
        <v>1521</v>
      </c>
      <c r="B1226" s="24" t="s">
        <v>1522</v>
      </c>
      <c r="C1226" s="26">
        <v>1</v>
      </c>
      <c r="D1226" s="18" t="s">
        <v>1552</v>
      </c>
      <c r="E1226" s="18" t="s">
        <v>1526</v>
      </c>
      <c r="F1226" s="18" t="s">
        <v>553</v>
      </c>
      <c r="G1226" s="18" t="s">
        <v>609</v>
      </c>
      <c r="H1226" s="18" t="s">
        <v>951</v>
      </c>
      <c r="I1226" s="18" t="s">
        <v>363</v>
      </c>
      <c r="J1226" s="18" t="s">
        <v>363</v>
      </c>
      <c r="K1226" s="18" t="s">
        <v>363</v>
      </c>
      <c r="L1226" s="18" t="s">
        <v>363</v>
      </c>
      <c r="M1226" s="18" t="s">
        <v>253</v>
      </c>
      <c r="N1226" s="56">
        <v>74</v>
      </c>
      <c r="O1226" s="18" t="s">
        <v>1524</v>
      </c>
      <c r="P1226" s="18" t="s">
        <v>466</v>
      </c>
      <c r="Q1226" s="18" t="s">
        <v>254</v>
      </c>
      <c r="R1226" s="24" t="s">
        <v>257</v>
      </c>
      <c r="S1226" s="24" t="s">
        <v>257</v>
      </c>
      <c r="T1226" s="26" t="s">
        <v>257</v>
      </c>
      <c r="U1226" s="26" t="s">
        <v>257</v>
      </c>
      <c r="V1226" s="26" t="s">
        <v>257</v>
      </c>
      <c r="W1226" s="26" t="s">
        <v>257</v>
      </c>
      <c r="X1226" s="18" t="s">
        <v>1538</v>
      </c>
      <c r="Y1226" s="18">
        <v>0</v>
      </c>
      <c r="Z1226" s="18" t="s">
        <v>599</v>
      </c>
      <c r="AA1226" s="18">
        <v>0</v>
      </c>
      <c r="AB1226" s="57" t="s">
        <v>257</v>
      </c>
      <c r="AC1226" s="18" t="s">
        <v>257</v>
      </c>
      <c r="AD1226" s="18" t="s">
        <v>257</v>
      </c>
      <c r="AE1226" s="18" t="s">
        <v>257</v>
      </c>
      <c r="AF1226" s="18" t="s">
        <v>257</v>
      </c>
      <c r="AG1226" s="18" t="s">
        <v>257</v>
      </c>
      <c r="AH1226" s="18" t="s">
        <v>257</v>
      </c>
      <c r="AI1226" s="18">
        <v>0</v>
      </c>
      <c r="AJ1226" s="18" t="s">
        <v>476</v>
      </c>
      <c r="AK1226" s="18">
        <f t="shared" si="256"/>
        <v>0</v>
      </c>
      <c r="AL1226" s="18" t="s">
        <v>1528</v>
      </c>
      <c r="AM1226" s="18" t="s">
        <v>268</v>
      </c>
      <c r="AN1226" s="55">
        <v>0.63</v>
      </c>
      <c r="AO1226" s="18" t="s">
        <v>563</v>
      </c>
      <c r="AP1226" s="18" t="s">
        <v>479</v>
      </c>
      <c r="AQ1226" s="72" t="s">
        <v>1165</v>
      </c>
      <c r="AR1226" s="18" t="s">
        <v>561</v>
      </c>
      <c r="AS1226" s="55">
        <f t="shared" si="253"/>
        <v>0.63</v>
      </c>
      <c r="AT1226" s="55">
        <v>0.63</v>
      </c>
      <c r="AU1226" s="55">
        <f t="shared" si="254"/>
        <v>0</v>
      </c>
      <c r="AV1226" s="62">
        <f t="shared" si="255"/>
        <v>0</v>
      </c>
      <c r="AW1226" s="26" t="s">
        <v>501</v>
      </c>
      <c r="AX1226" s="18">
        <v>0</v>
      </c>
      <c r="AY1226" s="18" t="s">
        <v>476</v>
      </c>
      <c r="AZ1226" s="5" t="s">
        <v>257</v>
      </c>
      <c r="BA1226" s="5" t="s">
        <v>257</v>
      </c>
      <c r="BB1226" s="18" t="s">
        <v>1529</v>
      </c>
      <c r="BC1226" s="18"/>
      <c r="BD1226" s="18"/>
      <c r="BE1226" s="18"/>
      <c r="BF1226" s="18"/>
      <c r="BG1226" s="18"/>
      <c r="BH1226" s="18"/>
      <c r="BI1226" s="18"/>
      <c r="BJ1226" s="18"/>
      <c r="BK1226" s="18"/>
      <c r="BL1226" s="18"/>
      <c r="BM1226" s="18"/>
      <c r="BN1226" s="18"/>
      <c r="BO1226" s="18"/>
      <c r="BP1226" s="18"/>
      <c r="BQ1226" s="18"/>
      <c r="BR1226" s="18"/>
      <c r="BS1226" s="18"/>
      <c r="BT1226" s="18"/>
      <c r="BU1226" s="18"/>
      <c r="BV1226" s="18"/>
      <c r="BW1226" s="18"/>
      <c r="BX1226" s="18"/>
      <c r="BY1226" s="18"/>
      <c r="BZ1226" s="18"/>
      <c r="CA1226" s="18"/>
      <c r="CB1226" s="18"/>
      <c r="CC1226" s="18"/>
      <c r="CD1226" s="18"/>
      <c r="CE1226" s="18"/>
      <c r="CF1226" s="18"/>
      <c r="CG1226" s="18"/>
      <c r="CH1226" s="18"/>
      <c r="CI1226" s="18"/>
      <c r="CJ1226" s="18"/>
      <c r="CK1226" s="18"/>
      <c r="CL1226" s="18"/>
      <c r="CM1226" s="18"/>
      <c r="CN1226" s="18"/>
      <c r="CO1226" s="18"/>
      <c r="CP1226" s="18"/>
      <c r="CQ1226" s="18"/>
      <c r="CR1226" s="18"/>
      <c r="CS1226" s="18"/>
      <c r="CT1226" s="18"/>
      <c r="CU1226" s="18"/>
      <c r="CV1226" s="18"/>
      <c r="CW1226" s="18"/>
      <c r="CX1226" s="18"/>
      <c r="CY1226" s="18"/>
      <c r="CZ1226" s="18"/>
      <c r="DA1226" s="18"/>
      <c r="DB1226" s="18"/>
      <c r="DC1226" s="18"/>
      <c r="DD1226" s="18"/>
      <c r="DE1226" s="18"/>
      <c r="DF1226" s="18"/>
      <c r="DG1226" s="18"/>
      <c r="DH1226" s="18"/>
      <c r="DI1226" s="18"/>
      <c r="DJ1226" s="18"/>
      <c r="DK1226" s="18"/>
      <c r="DL1226" s="18"/>
      <c r="DM1226" s="18"/>
      <c r="DN1226" s="18"/>
      <c r="DO1226" s="18"/>
      <c r="DP1226" s="18">
        <v>0</v>
      </c>
      <c r="DQ1226" s="18">
        <v>0</v>
      </c>
      <c r="DR1226" s="18">
        <v>0</v>
      </c>
      <c r="DS1226" s="18"/>
      <c r="DT1226" s="18"/>
      <c r="DU1226" s="18"/>
      <c r="DV1226" s="18">
        <v>0</v>
      </c>
      <c r="DW1226" s="24"/>
      <c r="DX1226" s="24"/>
      <c r="DY1226" s="18"/>
      <c r="DZ1226" s="18"/>
      <c r="EA1226" s="18"/>
      <c r="EB1226" s="18"/>
      <c r="EC1226" s="18"/>
      <c r="ED1226" s="18"/>
      <c r="EE1226" s="18"/>
      <c r="EF1226" s="18"/>
      <c r="EG1226" s="18"/>
      <c r="EH1226" s="18" t="s">
        <v>1530</v>
      </c>
      <c r="EI1226" s="18" cm="1">
        <f t="array" ref="EI1226">IF(SUMPRODUCT(--(DO1226:DS1226&lt;&gt;""))=0, 0,1)</f>
        <v>1</v>
      </c>
      <c r="EJ1226" s="18" cm="1">
        <f t="array" ref="EJ1226">IF(SUMPRODUCT(--(DT1226:EG1226&lt;&gt;""))=0, 0,1)</f>
        <v>1</v>
      </c>
      <c r="EK1226" s="18" cm="1">
        <f t="array" ref="EK1226">IF(SUMPRODUCT(--(EC1226:EG1226&lt;&gt;""))=0, 0,1)</f>
        <v>0</v>
      </c>
      <c r="EL1226" s="18" cm="1">
        <f t="array" ref="EL1226">IF(SUMPRODUCT(--(EE1226:EG1226&lt;&gt;""))=0, 0,1)</f>
        <v>0</v>
      </c>
      <c r="EM1226" s="18">
        <f t="shared" si="257"/>
        <v>0</v>
      </c>
      <c r="EN1226" s="18">
        <f t="shared" si="258"/>
        <v>0</v>
      </c>
      <c r="EO1226" s="18">
        <f t="shared" si="259"/>
        <v>0</v>
      </c>
      <c r="EP1226" s="18" t="str">
        <f t="shared" si="260"/>
        <v>NA</v>
      </c>
      <c r="EQ1226" s="18" t="str">
        <f t="shared" si="261"/>
        <v>NA</v>
      </c>
      <c r="ER1226" s="58" t="s">
        <v>2080</v>
      </c>
      <c r="ES1226" s="59">
        <v>43790</v>
      </c>
      <c r="ET1226" s="18" t="s">
        <v>1531</v>
      </c>
      <c r="EU1226" s="18" t="s">
        <v>1523</v>
      </c>
    </row>
    <row r="1227" spans="1:151" ht="15.75" customHeight="1" x14ac:dyDescent="0.2">
      <c r="A1227" s="5" t="s">
        <v>1521</v>
      </c>
      <c r="B1227" s="24" t="s">
        <v>1522</v>
      </c>
      <c r="C1227" s="26">
        <v>1</v>
      </c>
      <c r="D1227" s="18" t="s">
        <v>1552</v>
      </c>
      <c r="E1227" s="18" t="s">
        <v>1532</v>
      </c>
      <c r="F1227" s="18" t="s">
        <v>553</v>
      </c>
      <c r="G1227" s="18" t="s">
        <v>609</v>
      </c>
      <c r="H1227" s="18" t="s">
        <v>951</v>
      </c>
      <c r="I1227" s="18" t="s">
        <v>363</v>
      </c>
      <c r="J1227" s="18" t="s">
        <v>363</v>
      </c>
      <c r="K1227" s="18" t="s">
        <v>363</v>
      </c>
      <c r="L1227" s="18" t="s">
        <v>363</v>
      </c>
      <c r="M1227" s="18" t="s">
        <v>253</v>
      </c>
      <c r="N1227" s="56">
        <v>74</v>
      </c>
      <c r="O1227" s="18" t="s">
        <v>1524</v>
      </c>
      <c r="P1227" s="18" t="s">
        <v>466</v>
      </c>
      <c r="Q1227" s="18" t="s">
        <v>254</v>
      </c>
      <c r="R1227" s="24" t="s">
        <v>257</v>
      </c>
      <c r="S1227" s="24" t="s">
        <v>257</v>
      </c>
      <c r="T1227" s="26" t="s">
        <v>257</v>
      </c>
      <c r="U1227" s="26" t="s">
        <v>257</v>
      </c>
      <c r="V1227" s="26" t="s">
        <v>257</v>
      </c>
      <c r="W1227" s="26" t="s">
        <v>257</v>
      </c>
      <c r="X1227" s="18" t="s">
        <v>1538</v>
      </c>
      <c r="Y1227" s="18">
        <v>177.8</v>
      </c>
      <c r="Z1227" s="18" t="s">
        <v>599</v>
      </c>
      <c r="AA1227" s="18">
        <v>177.8</v>
      </c>
      <c r="AB1227" s="57" t="s">
        <v>257</v>
      </c>
      <c r="AC1227" s="18" t="s">
        <v>479</v>
      </c>
      <c r="AD1227" s="72" t="s">
        <v>1165</v>
      </c>
      <c r="AE1227" s="18" t="s">
        <v>561</v>
      </c>
      <c r="AF1227" s="18">
        <v>51.24</v>
      </c>
      <c r="AG1227" s="18">
        <v>51.24</v>
      </c>
      <c r="AH1227" s="18" t="s">
        <v>501</v>
      </c>
      <c r="AI1227" s="18">
        <v>36</v>
      </c>
      <c r="AJ1227" s="18" t="s">
        <v>476</v>
      </c>
      <c r="AK1227" s="18">
        <f t="shared" si="256"/>
        <v>1.5</v>
      </c>
      <c r="AL1227" s="18" t="s">
        <v>1528</v>
      </c>
      <c r="AM1227" s="18" t="s">
        <v>268</v>
      </c>
      <c r="AN1227" s="55">
        <v>0.62</v>
      </c>
      <c r="AO1227" s="18" t="s">
        <v>563</v>
      </c>
      <c r="AP1227" s="18" t="s">
        <v>479</v>
      </c>
      <c r="AQ1227" s="72" t="s">
        <v>1165</v>
      </c>
      <c r="AR1227" s="18" t="s">
        <v>561</v>
      </c>
      <c r="AS1227" s="55">
        <f t="shared" si="253"/>
        <v>0.62</v>
      </c>
      <c r="AT1227" s="55">
        <v>0.62</v>
      </c>
      <c r="AU1227" s="55">
        <f t="shared" si="254"/>
        <v>0</v>
      </c>
      <c r="AV1227" s="62">
        <f t="shared" si="255"/>
        <v>0</v>
      </c>
      <c r="AW1227" s="26" t="s">
        <v>501</v>
      </c>
      <c r="AX1227" s="18">
        <v>36</v>
      </c>
      <c r="AY1227" s="18" t="s">
        <v>476</v>
      </c>
      <c r="AZ1227" s="5" t="s">
        <v>257</v>
      </c>
      <c r="BA1227" s="5" t="s">
        <v>257</v>
      </c>
      <c r="BB1227" s="18" t="s">
        <v>1529</v>
      </c>
      <c r="BC1227" s="18"/>
      <c r="BD1227" s="18"/>
      <c r="BE1227" s="18"/>
      <c r="BF1227" s="18"/>
      <c r="BG1227" s="18"/>
      <c r="BH1227" s="18"/>
      <c r="BI1227" s="18"/>
      <c r="BJ1227" s="18"/>
      <c r="BK1227" s="18"/>
      <c r="BL1227" s="18"/>
      <c r="BM1227" s="18"/>
      <c r="BN1227" s="18"/>
      <c r="BO1227" s="18"/>
      <c r="BP1227" s="18"/>
      <c r="BQ1227" s="18"/>
      <c r="BR1227" s="18"/>
      <c r="BS1227" s="18"/>
      <c r="BT1227" s="18"/>
      <c r="BU1227" s="18"/>
      <c r="BV1227" s="18"/>
      <c r="BW1227" s="18"/>
      <c r="BX1227" s="18"/>
      <c r="BY1227" s="18"/>
      <c r="BZ1227" s="18"/>
      <c r="CA1227" s="18"/>
      <c r="CB1227" s="18"/>
      <c r="CC1227" s="18"/>
      <c r="CD1227" s="18"/>
      <c r="CE1227" s="18"/>
      <c r="CF1227" s="18"/>
      <c r="CG1227" s="18"/>
      <c r="CH1227" s="18"/>
      <c r="CI1227" s="18"/>
      <c r="CJ1227" s="18"/>
      <c r="CK1227" s="18"/>
      <c r="CL1227" s="18"/>
      <c r="CM1227" s="18"/>
      <c r="CN1227" s="18"/>
      <c r="CO1227" s="18"/>
      <c r="CP1227" s="18"/>
      <c r="CQ1227" s="18"/>
      <c r="CR1227" s="18"/>
      <c r="CS1227" s="18"/>
      <c r="CT1227" s="18"/>
      <c r="CU1227" s="18"/>
      <c r="CV1227" s="18"/>
      <c r="CW1227" s="18"/>
      <c r="CX1227" s="18"/>
      <c r="CY1227" s="18"/>
      <c r="CZ1227" s="18"/>
      <c r="DA1227" s="18"/>
      <c r="DB1227" s="18"/>
      <c r="DC1227" s="18"/>
      <c r="DD1227" s="18"/>
      <c r="DE1227" s="18"/>
      <c r="DF1227" s="18"/>
      <c r="DG1227" s="18"/>
      <c r="DH1227" s="18"/>
      <c r="DI1227" s="18"/>
      <c r="DJ1227" s="18"/>
      <c r="DK1227" s="18"/>
      <c r="DL1227" s="18"/>
      <c r="DM1227" s="18"/>
      <c r="DN1227" s="18"/>
      <c r="DO1227" s="18"/>
      <c r="DP1227" s="18">
        <v>1</v>
      </c>
      <c r="DQ1227" s="18">
        <v>1</v>
      </c>
      <c r="DR1227" s="18">
        <v>1</v>
      </c>
      <c r="DS1227" s="18"/>
      <c r="DT1227" s="18"/>
      <c r="DU1227" s="18"/>
      <c r="DV1227" s="18">
        <v>0</v>
      </c>
      <c r="DW1227" s="24"/>
      <c r="DX1227" s="24"/>
      <c r="DY1227" s="18"/>
      <c r="DZ1227" s="18"/>
      <c r="EA1227" s="18"/>
      <c r="EB1227" s="18"/>
      <c r="EC1227" s="18"/>
      <c r="ED1227" s="18"/>
      <c r="EE1227" s="18"/>
      <c r="EF1227" s="18"/>
      <c r="EG1227" s="18"/>
      <c r="EH1227" s="18" t="s">
        <v>1530</v>
      </c>
      <c r="EI1227" s="18" cm="1">
        <f t="array" ref="EI1227">IF(SUMPRODUCT(--(DO1227:DS1227&lt;&gt;""))=0, 0,1)</f>
        <v>1</v>
      </c>
      <c r="EJ1227" s="18" cm="1">
        <f t="array" ref="EJ1227">IF(SUMPRODUCT(--(DT1227:EG1227&lt;&gt;""))=0, 0,1)</f>
        <v>1</v>
      </c>
      <c r="EK1227" s="18" cm="1">
        <f t="array" ref="EK1227">IF(SUMPRODUCT(--(EC1227:EG1227&lt;&gt;""))=0, 0,1)</f>
        <v>0</v>
      </c>
      <c r="EL1227" s="18" cm="1">
        <f t="array" ref="EL1227">IF(SUMPRODUCT(--(EE1227:EG1227&lt;&gt;""))=0, 0,1)</f>
        <v>0</v>
      </c>
      <c r="EM1227" s="18">
        <f t="shared" si="257"/>
        <v>1</v>
      </c>
      <c r="EN1227" s="18">
        <f t="shared" si="258"/>
        <v>1</v>
      </c>
      <c r="EO1227" s="18">
        <f t="shared" si="259"/>
        <v>0</v>
      </c>
      <c r="EP1227" s="18" t="str">
        <f t="shared" si="260"/>
        <v>NA</v>
      </c>
      <c r="EQ1227" s="18" t="str">
        <f t="shared" si="261"/>
        <v>NA</v>
      </c>
      <c r="ER1227" s="58" t="s">
        <v>2080</v>
      </c>
      <c r="ES1227" s="59">
        <v>43790</v>
      </c>
      <c r="ET1227" s="18" t="s">
        <v>1531</v>
      </c>
      <c r="EU1227" s="18" t="s">
        <v>1523</v>
      </c>
    </row>
    <row r="1228" spans="1:151" ht="15.75" customHeight="1" x14ac:dyDescent="0.2">
      <c r="A1228" s="5" t="s">
        <v>1521</v>
      </c>
      <c r="B1228" s="24" t="s">
        <v>1522</v>
      </c>
      <c r="C1228" s="26">
        <v>1</v>
      </c>
      <c r="D1228" s="18" t="s">
        <v>1552</v>
      </c>
      <c r="E1228" s="18" t="s">
        <v>1533</v>
      </c>
      <c r="F1228" s="18" t="s">
        <v>553</v>
      </c>
      <c r="G1228" s="18" t="s">
        <v>609</v>
      </c>
      <c r="H1228" s="18" t="s">
        <v>951</v>
      </c>
      <c r="I1228" s="18" t="s">
        <v>363</v>
      </c>
      <c r="J1228" s="18" t="s">
        <v>363</v>
      </c>
      <c r="K1228" s="18" t="s">
        <v>363</v>
      </c>
      <c r="L1228" s="18" t="s">
        <v>363</v>
      </c>
      <c r="M1228" s="18" t="s">
        <v>253</v>
      </c>
      <c r="N1228" s="56">
        <v>74</v>
      </c>
      <c r="O1228" s="18" t="s">
        <v>1524</v>
      </c>
      <c r="P1228" s="18" t="s">
        <v>466</v>
      </c>
      <c r="Q1228" s="18" t="s">
        <v>254</v>
      </c>
      <c r="R1228" s="24" t="s">
        <v>257</v>
      </c>
      <c r="S1228" s="24" t="s">
        <v>257</v>
      </c>
      <c r="T1228" s="26" t="s">
        <v>257</v>
      </c>
      <c r="U1228" s="26" t="s">
        <v>257</v>
      </c>
      <c r="V1228" s="26" t="s">
        <v>257</v>
      </c>
      <c r="W1228" s="26" t="s">
        <v>257</v>
      </c>
      <c r="X1228" s="18" t="s">
        <v>1538</v>
      </c>
      <c r="Y1228" s="18">
        <v>177.8</v>
      </c>
      <c r="Z1228" s="18" t="s">
        <v>599</v>
      </c>
      <c r="AA1228" s="18">
        <v>177.8</v>
      </c>
      <c r="AB1228" s="57" t="s">
        <v>257</v>
      </c>
      <c r="AC1228" s="18" t="s">
        <v>479</v>
      </c>
      <c r="AD1228" s="72" t="s">
        <v>1165</v>
      </c>
      <c r="AE1228" s="18" t="s">
        <v>561</v>
      </c>
      <c r="AF1228" s="18">
        <v>51.24</v>
      </c>
      <c r="AG1228" s="18">
        <v>51.24</v>
      </c>
      <c r="AH1228" s="18" t="s">
        <v>501</v>
      </c>
      <c r="AI1228" s="18">
        <v>36</v>
      </c>
      <c r="AJ1228" s="18" t="s">
        <v>476</v>
      </c>
      <c r="AK1228" s="18">
        <f t="shared" si="256"/>
        <v>1.5</v>
      </c>
      <c r="AL1228" s="18" t="s">
        <v>1528</v>
      </c>
      <c r="AM1228" s="18" t="s">
        <v>268</v>
      </c>
      <c r="AN1228" s="55">
        <v>0.65</v>
      </c>
      <c r="AO1228" s="18" t="s">
        <v>563</v>
      </c>
      <c r="AP1228" s="18" t="s">
        <v>479</v>
      </c>
      <c r="AQ1228" s="72" t="s">
        <v>1165</v>
      </c>
      <c r="AR1228" s="18" t="s">
        <v>561</v>
      </c>
      <c r="AS1228" s="55">
        <f t="shared" si="253"/>
        <v>0.65</v>
      </c>
      <c r="AT1228" s="55">
        <v>0.65</v>
      </c>
      <c r="AU1228" s="55">
        <f t="shared" si="254"/>
        <v>0</v>
      </c>
      <c r="AV1228" s="62">
        <f t="shared" si="255"/>
        <v>0</v>
      </c>
      <c r="AW1228" s="26" t="s">
        <v>501</v>
      </c>
      <c r="AX1228" s="18">
        <f>36+24</f>
        <v>60</v>
      </c>
      <c r="AY1228" s="18" t="s">
        <v>476</v>
      </c>
      <c r="AZ1228" s="5" t="s">
        <v>257</v>
      </c>
      <c r="BA1228" s="5" t="s">
        <v>257</v>
      </c>
      <c r="BB1228" s="18" t="s">
        <v>1529</v>
      </c>
      <c r="BC1228" s="18"/>
      <c r="BD1228" s="18"/>
      <c r="BE1228" s="18"/>
      <c r="BF1228" s="18"/>
      <c r="BG1228" s="18"/>
      <c r="BH1228" s="18"/>
      <c r="BI1228" s="18"/>
      <c r="BJ1228" s="18"/>
      <c r="BK1228" s="18"/>
      <c r="BL1228" s="18"/>
      <c r="BM1228" s="18"/>
      <c r="BN1228" s="18"/>
      <c r="BO1228" s="18"/>
      <c r="BP1228" s="18"/>
      <c r="BQ1228" s="18"/>
      <c r="BR1228" s="18"/>
      <c r="BS1228" s="18"/>
      <c r="BT1228" s="18"/>
      <c r="BU1228" s="18"/>
      <c r="BV1228" s="18"/>
      <c r="BW1228" s="18"/>
      <c r="BX1228" s="18"/>
      <c r="BY1228" s="18"/>
      <c r="BZ1228" s="18"/>
      <c r="CA1228" s="18"/>
      <c r="CB1228" s="18"/>
      <c r="CC1228" s="18"/>
      <c r="CD1228" s="18"/>
      <c r="CE1228" s="18"/>
      <c r="CF1228" s="18"/>
      <c r="CG1228" s="18"/>
      <c r="CH1228" s="18"/>
      <c r="CI1228" s="18"/>
      <c r="CJ1228" s="18"/>
      <c r="CK1228" s="18"/>
      <c r="CL1228" s="18"/>
      <c r="CM1228" s="18"/>
      <c r="CN1228" s="18"/>
      <c r="CO1228" s="18"/>
      <c r="CP1228" s="18"/>
      <c r="CQ1228" s="18"/>
      <c r="CR1228" s="18"/>
      <c r="CS1228" s="18"/>
      <c r="CT1228" s="18"/>
      <c r="CU1228" s="18"/>
      <c r="CV1228" s="18"/>
      <c r="CW1228" s="18"/>
      <c r="CX1228" s="18"/>
      <c r="CY1228" s="18"/>
      <c r="CZ1228" s="18"/>
      <c r="DA1228" s="18"/>
      <c r="DB1228" s="18"/>
      <c r="DC1228" s="18"/>
      <c r="DD1228" s="18"/>
      <c r="DE1228" s="18"/>
      <c r="DF1228" s="18"/>
      <c r="DG1228" s="18"/>
      <c r="DH1228" s="18"/>
      <c r="DI1228" s="18"/>
      <c r="DJ1228" s="18"/>
      <c r="DK1228" s="18"/>
      <c r="DL1228" s="18"/>
      <c r="DM1228" s="18"/>
      <c r="DN1228" s="18"/>
      <c r="DO1228" s="18"/>
      <c r="DP1228" s="18">
        <v>1</v>
      </c>
      <c r="DQ1228" s="18">
        <v>1</v>
      </c>
      <c r="DR1228" s="18">
        <v>1</v>
      </c>
      <c r="DS1228" s="18"/>
      <c r="DT1228" s="18"/>
      <c r="DU1228" s="18"/>
      <c r="DV1228" s="18">
        <v>0</v>
      </c>
      <c r="DW1228" s="24"/>
      <c r="DX1228" s="24"/>
      <c r="DY1228" s="18"/>
      <c r="DZ1228" s="18"/>
      <c r="EA1228" s="18"/>
      <c r="EB1228" s="18"/>
      <c r="EC1228" s="18"/>
      <c r="ED1228" s="18"/>
      <c r="EE1228" s="18"/>
      <c r="EF1228" s="18"/>
      <c r="EG1228" s="18"/>
      <c r="EH1228" s="18" t="s">
        <v>1530</v>
      </c>
      <c r="EI1228" s="18" cm="1">
        <f t="array" ref="EI1228">IF(SUMPRODUCT(--(DO1228:DS1228&lt;&gt;""))=0, 0,1)</f>
        <v>1</v>
      </c>
      <c r="EJ1228" s="18" cm="1">
        <f t="array" ref="EJ1228">IF(SUMPRODUCT(--(DT1228:EG1228&lt;&gt;""))=0, 0,1)</f>
        <v>1</v>
      </c>
      <c r="EK1228" s="18" cm="1">
        <f t="array" ref="EK1228">IF(SUMPRODUCT(--(EC1228:EG1228&lt;&gt;""))=0, 0,1)</f>
        <v>0</v>
      </c>
      <c r="EL1228" s="18" cm="1">
        <f t="array" ref="EL1228">IF(SUMPRODUCT(--(EE1228:EG1228&lt;&gt;""))=0, 0,1)</f>
        <v>0</v>
      </c>
      <c r="EM1228" s="18">
        <f t="shared" si="257"/>
        <v>1</v>
      </c>
      <c r="EN1228" s="18">
        <f t="shared" si="258"/>
        <v>1</v>
      </c>
      <c r="EO1228" s="18">
        <f t="shared" si="259"/>
        <v>0</v>
      </c>
      <c r="EP1228" s="18" t="str">
        <f t="shared" si="260"/>
        <v>NA</v>
      </c>
      <c r="EQ1228" s="18" t="str">
        <f t="shared" si="261"/>
        <v>NA</v>
      </c>
      <c r="ER1228" s="58" t="s">
        <v>2080</v>
      </c>
      <c r="ES1228" s="59">
        <v>43790</v>
      </c>
      <c r="ET1228" s="18" t="s">
        <v>1531</v>
      </c>
      <c r="EU1228" s="18" t="s">
        <v>1523</v>
      </c>
    </row>
    <row r="1229" spans="1:151" ht="15.75" customHeight="1" x14ac:dyDescent="0.2">
      <c r="A1229" s="5" t="s">
        <v>1521</v>
      </c>
      <c r="B1229" s="24" t="s">
        <v>1522</v>
      </c>
      <c r="C1229" s="26">
        <v>1</v>
      </c>
      <c r="D1229" s="18" t="s">
        <v>1552</v>
      </c>
      <c r="E1229" s="18" t="s">
        <v>1534</v>
      </c>
      <c r="F1229" s="18" t="s">
        <v>553</v>
      </c>
      <c r="G1229" s="18" t="s">
        <v>609</v>
      </c>
      <c r="H1229" s="18" t="s">
        <v>951</v>
      </c>
      <c r="I1229" s="18" t="s">
        <v>363</v>
      </c>
      <c r="J1229" s="18" t="s">
        <v>363</v>
      </c>
      <c r="K1229" s="18" t="s">
        <v>363</v>
      </c>
      <c r="L1229" s="18" t="s">
        <v>363</v>
      </c>
      <c r="M1229" s="18" t="s">
        <v>253</v>
      </c>
      <c r="N1229" s="56">
        <v>74</v>
      </c>
      <c r="O1229" s="18" t="s">
        <v>1524</v>
      </c>
      <c r="P1229" s="18" t="s">
        <v>466</v>
      </c>
      <c r="Q1229" s="18" t="s">
        <v>254</v>
      </c>
      <c r="R1229" s="24" t="s">
        <v>257</v>
      </c>
      <c r="S1229" s="24" t="s">
        <v>257</v>
      </c>
      <c r="T1229" s="26" t="s">
        <v>257</v>
      </c>
      <c r="U1229" s="26" t="s">
        <v>257</v>
      </c>
      <c r="V1229" s="26" t="s">
        <v>257</v>
      </c>
      <c r="W1229" s="26" t="s">
        <v>257</v>
      </c>
      <c r="X1229" s="18" t="s">
        <v>1538</v>
      </c>
      <c r="Y1229" s="18">
        <v>177.8</v>
      </c>
      <c r="Z1229" s="18" t="s">
        <v>599</v>
      </c>
      <c r="AA1229" s="18">
        <v>177.8</v>
      </c>
      <c r="AB1229" s="57" t="s">
        <v>257</v>
      </c>
      <c r="AC1229" s="18" t="s">
        <v>479</v>
      </c>
      <c r="AD1229" s="72" t="s">
        <v>1165</v>
      </c>
      <c r="AE1229" s="18" t="s">
        <v>561</v>
      </c>
      <c r="AF1229" s="18">
        <v>51.24</v>
      </c>
      <c r="AG1229" s="18">
        <v>51.24</v>
      </c>
      <c r="AH1229" s="18" t="s">
        <v>501</v>
      </c>
      <c r="AI1229" s="18">
        <v>36</v>
      </c>
      <c r="AJ1229" s="18" t="s">
        <v>476</v>
      </c>
      <c r="AK1229" s="18">
        <f t="shared" si="256"/>
        <v>1.5</v>
      </c>
      <c r="AL1229" s="18" t="s">
        <v>1528</v>
      </c>
      <c r="AM1229" s="18" t="s">
        <v>268</v>
      </c>
      <c r="AN1229" s="55">
        <v>0.65</v>
      </c>
      <c r="AO1229" s="18" t="s">
        <v>563</v>
      </c>
      <c r="AP1229" s="18" t="s">
        <v>479</v>
      </c>
      <c r="AQ1229" s="72" t="s">
        <v>1165</v>
      </c>
      <c r="AR1229" s="18" t="s">
        <v>561</v>
      </c>
      <c r="AS1229" s="55">
        <f t="shared" si="253"/>
        <v>0.64</v>
      </c>
      <c r="AT1229" s="55">
        <v>0.66</v>
      </c>
      <c r="AU1229" s="55">
        <f t="shared" si="254"/>
        <v>1.0000000000000009E-2</v>
      </c>
      <c r="AV1229" s="62">
        <f t="shared" si="255"/>
        <v>1.0000000000000009E-2</v>
      </c>
      <c r="AW1229" s="26" t="s">
        <v>501</v>
      </c>
      <c r="AX1229" s="18">
        <f>36+48</f>
        <v>84</v>
      </c>
      <c r="AY1229" s="18" t="s">
        <v>476</v>
      </c>
      <c r="AZ1229" s="5" t="s">
        <v>257</v>
      </c>
      <c r="BA1229" s="5" t="s">
        <v>257</v>
      </c>
      <c r="BB1229" s="18" t="s">
        <v>1529</v>
      </c>
      <c r="BC1229" s="18"/>
      <c r="BD1229" s="18"/>
      <c r="BE1229" s="18"/>
      <c r="BF1229" s="18"/>
      <c r="BG1229" s="18"/>
      <c r="BH1229" s="18"/>
      <c r="BI1229" s="18"/>
      <c r="BJ1229" s="18"/>
      <c r="BK1229" s="18"/>
      <c r="BL1229" s="18"/>
      <c r="BM1229" s="18"/>
      <c r="BN1229" s="18"/>
      <c r="BO1229" s="18"/>
      <c r="BP1229" s="18"/>
      <c r="BQ1229" s="18"/>
      <c r="BR1229" s="18"/>
      <c r="BS1229" s="18"/>
      <c r="BT1229" s="18"/>
      <c r="BU1229" s="18"/>
      <c r="BV1229" s="18"/>
      <c r="BW1229" s="18"/>
      <c r="BX1229" s="18"/>
      <c r="BY1229" s="18"/>
      <c r="BZ1229" s="18"/>
      <c r="CA1229" s="18"/>
      <c r="CB1229" s="18"/>
      <c r="CC1229" s="18"/>
      <c r="CD1229" s="18"/>
      <c r="CE1229" s="18"/>
      <c r="CF1229" s="18"/>
      <c r="CG1229" s="18"/>
      <c r="CH1229" s="18"/>
      <c r="CI1229" s="18"/>
      <c r="CJ1229" s="18"/>
      <c r="CK1229" s="18"/>
      <c r="CL1229" s="18"/>
      <c r="CM1229" s="18"/>
      <c r="CN1229" s="18"/>
      <c r="CO1229" s="18"/>
      <c r="CP1229" s="18"/>
      <c r="CQ1229" s="18"/>
      <c r="CR1229" s="18"/>
      <c r="CS1229" s="18"/>
      <c r="CT1229" s="18"/>
      <c r="CU1229" s="18"/>
      <c r="CV1229" s="18"/>
      <c r="CW1229" s="18"/>
      <c r="CX1229" s="18"/>
      <c r="CY1229" s="18"/>
      <c r="CZ1229" s="18"/>
      <c r="DA1229" s="18"/>
      <c r="DB1229" s="18"/>
      <c r="DC1229" s="18"/>
      <c r="DD1229" s="18"/>
      <c r="DE1229" s="18"/>
      <c r="DF1229" s="18"/>
      <c r="DG1229" s="18"/>
      <c r="DH1229" s="18"/>
      <c r="DI1229" s="18"/>
      <c r="DJ1229" s="18"/>
      <c r="DK1229" s="18"/>
      <c r="DL1229" s="18"/>
      <c r="DM1229" s="18"/>
      <c r="DN1229" s="18"/>
      <c r="DO1229" s="18"/>
      <c r="DP1229" s="18">
        <v>1</v>
      </c>
      <c r="DQ1229" s="18">
        <v>1</v>
      </c>
      <c r="DR1229" s="18">
        <v>1</v>
      </c>
      <c r="DS1229" s="18"/>
      <c r="DT1229" s="18"/>
      <c r="DU1229" s="18"/>
      <c r="DV1229" s="18">
        <v>0</v>
      </c>
      <c r="DW1229" s="24"/>
      <c r="DX1229" s="24"/>
      <c r="DY1229" s="18"/>
      <c r="DZ1229" s="18"/>
      <c r="EA1229" s="18"/>
      <c r="EB1229" s="18"/>
      <c r="EC1229" s="18"/>
      <c r="ED1229" s="18"/>
      <c r="EE1229" s="18"/>
      <c r="EF1229" s="18"/>
      <c r="EG1229" s="18"/>
      <c r="EH1229" s="18" t="s">
        <v>1530</v>
      </c>
      <c r="EI1229" s="18" cm="1">
        <f t="array" ref="EI1229">IF(SUMPRODUCT(--(DO1229:DS1229&lt;&gt;""))=0, 0,1)</f>
        <v>1</v>
      </c>
      <c r="EJ1229" s="18" cm="1">
        <f t="array" ref="EJ1229">IF(SUMPRODUCT(--(DT1229:EG1229&lt;&gt;""))=0, 0,1)</f>
        <v>1</v>
      </c>
      <c r="EK1229" s="18" cm="1">
        <f t="array" ref="EK1229">IF(SUMPRODUCT(--(EC1229:EG1229&lt;&gt;""))=0, 0,1)</f>
        <v>0</v>
      </c>
      <c r="EL1229" s="18" cm="1">
        <f t="array" ref="EL1229">IF(SUMPRODUCT(--(EE1229:EG1229&lt;&gt;""))=0, 0,1)</f>
        <v>0</v>
      </c>
      <c r="EM1229" s="18">
        <f t="shared" si="257"/>
        <v>1</v>
      </c>
      <c r="EN1229" s="18">
        <f t="shared" si="258"/>
        <v>1</v>
      </c>
      <c r="EO1229" s="18">
        <f t="shared" si="259"/>
        <v>0</v>
      </c>
      <c r="EP1229" s="18" t="str">
        <f t="shared" si="260"/>
        <v>NA</v>
      </c>
      <c r="EQ1229" s="18" t="str">
        <f t="shared" si="261"/>
        <v>NA</v>
      </c>
      <c r="ER1229" s="58" t="s">
        <v>2080</v>
      </c>
      <c r="ES1229" s="59">
        <v>43790</v>
      </c>
      <c r="ET1229" s="18" t="s">
        <v>1531</v>
      </c>
      <c r="EU1229" s="18" t="s">
        <v>1523</v>
      </c>
    </row>
    <row r="1230" spans="1:151" ht="15.75" customHeight="1" x14ac:dyDescent="0.2">
      <c r="A1230" s="5" t="s">
        <v>1521</v>
      </c>
      <c r="B1230" s="24" t="s">
        <v>1522</v>
      </c>
      <c r="C1230" s="26">
        <v>1</v>
      </c>
      <c r="D1230" s="18" t="s">
        <v>1553</v>
      </c>
      <c r="E1230" s="18" t="s">
        <v>1526</v>
      </c>
      <c r="F1230" s="18" t="s">
        <v>553</v>
      </c>
      <c r="G1230" s="18" t="s">
        <v>609</v>
      </c>
      <c r="H1230" s="18" t="s">
        <v>951</v>
      </c>
      <c r="I1230" s="18" t="s">
        <v>363</v>
      </c>
      <c r="J1230" s="18" t="s">
        <v>363</v>
      </c>
      <c r="K1230" s="18" t="s">
        <v>363</v>
      </c>
      <c r="L1230" s="18" t="s">
        <v>363</v>
      </c>
      <c r="M1230" s="18" t="s">
        <v>253</v>
      </c>
      <c r="N1230" s="56">
        <v>74</v>
      </c>
      <c r="O1230" s="18" t="s">
        <v>1524</v>
      </c>
      <c r="P1230" s="18" t="s">
        <v>466</v>
      </c>
      <c r="Q1230" s="18" t="s">
        <v>254</v>
      </c>
      <c r="R1230" s="24" t="s">
        <v>257</v>
      </c>
      <c r="S1230" s="24" t="s">
        <v>257</v>
      </c>
      <c r="T1230" s="26" t="s">
        <v>257</v>
      </c>
      <c r="U1230" s="26" t="s">
        <v>257</v>
      </c>
      <c r="V1230" s="26" t="s">
        <v>257</v>
      </c>
      <c r="W1230" s="26" t="s">
        <v>257</v>
      </c>
      <c r="X1230" s="18" t="s">
        <v>1540</v>
      </c>
      <c r="Y1230" s="18">
        <v>0</v>
      </c>
      <c r="Z1230" s="18" t="s">
        <v>599</v>
      </c>
      <c r="AA1230" s="18">
        <v>0</v>
      </c>
      <c r="AB1230" s="57" t="s">
        <v>257</v>
      </c>
      <c r="AC1230" s="18" t="s">
        <v>257</v>
      </c>
      <c r="AD1230" s="18" t="s">
        <v>257</v>
      </c>
      <c r="AE1230" s="18" t="s">
        <v>257</v>
      </c>
      <c r="AF1230" s="18" t="s">
        <v>257</v>
      </c>
      <c r="AG1230" s="18" t="s">
        <v>257</v>
      </c>
      <c r="AH1230" s="18" t="s">
        <v>257</v>
      </c>
      <c r="AI1230" s="18">
        <v>0</v>
      </c>
      <c r="AJ1230" s="18" t="s">
        <v>476</v>
      </c>
      <c r="AK1230" s="18">
        <f t="shared" si="256"/>
        <v>0</v>
      </c>
      <c r="AL1230" s="18" t="s">
        <v>1528</v>
      </c>
      <c r="AM1230" s="18" t="s">
        <v>268</v>
      </c>
      <c r="AN1230" s="55">
        <v>0.63</v>
      </c>
      <c r="AO1230" s="18" t="s">
        <v>563</v>
      </c>
      <c r="AP1230" s="18" t="s">
        <v>479</v>
      </c>
      <c r="AQ1230" s="72" t="s">
        <v>1165</v>
      </c>
      <c r="AR1230" s="18" t="s">
        <v>561</v>
      </c>
      <c r="AS1230" s="55">
        <f t="shared" si="253"/>
        <v>0.62</v>
      </c>
      <c r="AT1230" s="55">
        <v>0.64</v>
      </c>
      <c r="AU1230" s="55">
        <f t="shared" si="254"/>
        <v>1.0000000000000009E-2</v>
      </c>
      <c r="AV1230" s="62">
        <f t="shared" si="255"/>
        <v>1.0000000000000009E-2</v>
      </c>
      <c r="AW1230" s="26" t="s">
        <v>501</v>
      </c>
      <c r="AX1230" s="18">
        <v>0</v>
      </c>
      <c r="AY1230" s="18" t="s">
        <v>476</v>
      </c>
      <c r="AZ1230" s="5" t="s">
        <v>257</v>
      </c>
      <c r="BA1230" s="5" t="s">
        <v>257</v>
      </c>
      <c r="BB1230" s="18" t="s">
        <v>1529</v>
      </c>
      <c r="BC1230" s="18"/>
      <c r="BD1230" s="18"/>
      <c r="BE1230" s="18"/>
      <c r="BF1230" s="18"/>
      <c r="BG1230" s="18"/>
      <c r="BH1230" s="18"/>
      <c r="BI1230" s="18"/>
      <c r="BJ1230" s="18"/>
      <c r="BK1230" s="18"/>
      <c r="BL1230" s="18"/>
      <c r="BM1230" s="18"/>
      <c r="BN1230" s="18"/>
      <c r="BO1230" s="18"/>
      <c r="BP1230" s="18"/>
      <c r="BQ1230" s="18"/>
      <c r="BR1230" s="18"/>
      <c r="BS1230" s="18"/>
      <c r="BT1230" s="18"/>
      <c r="BU1230" s="18"/>
      <c r="BV1230" s="18"/>
      <c r="BW1230" s="18"/>
      <c r="BX1230" s="18"/>
      <c r="BY1230" s="18"/>
      <c r="BZ1230" s="18"/>
      <c r="CA1230" s="18"/>
      <c r="CB1230" s="18"/>
      <c r="CC1230" s="18"/>
      <c r="CD1230" s="18"/>
      <c r="CE1230" s="18"/>
      <c r="CF1230" s="18"/>
      <c r="CG1230" s="18"/>
      <c r="CH1230" s="18"/>
      <c r="CI1230" s="18"/>
      <c r="CJ1230" s="18"/>
      <c r="CK1230" s="18"/>
      <c r="CL1230" s="18"/>
      <c r="CM1230" s="18"/>
      <c r="CN1230" s="18"/>
      <c r="CO1230" s="18"/>
      <c r="CP1230" s="18"/>
      <c r="CQ1230" s="18"/>
      <c r="CR1230" s="18"/>
      <c r="CS1230" s="18"/>
      <c r="CT1230" s="18"/>
      <c r="CU1230" s="18"/>
      <c r="CV1230" s="18"/>
      <c r="CW1230" s="18"/>
      <c r="CX1230" s="18"/>
      <c r="CY1230" s="18"/>
      <c r="CZ1230" s="18"/>
      <c r="DA1230" s="18"/>
      <c r="DB1230" s="18"/>
      <c r="DC1230" s="18"/>
      <c r="DD1230" s="18"/>
      <c r="DE1230" s="18"/>
      <c r="DF1230" s="18"/>
      <c r="DG1230" s="18"/>
      <c r="DH1230" s="18"/>
      <c r="DI1230" s="18"/>
      <c r="DJ1230" s="18"/>
      <c r="DK1230" s="18"/>
      <c r="DL1230" s="18"/>
      <c r="DM1230" s="18"/>
      <c r="DN1230" s="18"/>
      <c r="DO1230" s="18"/>
      <c r="DP1230" s="18">
        <v>0</v>
      </c>
      <c r="DQ1230" s="18">
        <v>0</v>
      </c>
      <c r="DR1230" s="18">
        <v>0</v>
      </c>
      <c r="DS1230" s="18"/>
      <c r="DT1230" s="18"/>
      <c r="DU1230" s="18"/>
      <c r="DV1230" s="18">
        <v>0</v>
      </c>
      <c r="DW1230" s="24"/>
      <c r="DX1230" s="24"/>
      <c r="DY1230" s="18"/>
      <c r="DZ1230" s="18"/>
      <c r="EA1230" s="18"/>
      <c r="EB1230" s="18"/>
      <c r="EC1230" s="18"/>
      <c r="ED1230" s="18"/>
      <c r="EE1230" s="18"/>
      <c r="EF1230" s="18"/>
      <c r="EG1230" s="18"/>
      <c r="EH1230" s="18" t="s">
        <v>1530</v>
      </c>
      <c r="EI1230" s="18" cm="1">
        <f t="array" ref="EI1230">IF(SUMPRODUCT(--(DO1230:DS1230&lt;&gt;""))=0, 0,1)</f>
        <v>1</v>
      </c>
      <c r="EJ1230" s="18" cm="1">
        <f t="array" ref="EJ1230">IF(SUMPRODUCT(--(DT1230:EG1230&lt;&gt;""))=0, 0,1)</f>
        <v>1</v>
      </c>
      <c r="EK1230" s="18" cm="1">
        <f t="array" ref="EK1230">IF(SUMPRODUCT(--(EC1230:EG1230&lt;&gt;""))=0, 0,1)</f>
        <v>0</v>
      </c>
      <c r="EL1230" s="18" cm="1">
        <f t="array" ref="EL1230">IF(SUMPRODUCT(--(EE1230:EG1230&lt;&gt;""))=0, 0,1)</f>
        <v>0</v>
      </c>
      <c r="EM1230" s="18">
        <f t="shared" si="257"/>
        <v>0</v>
      </c>
      <c r="EN1230" s="18">
        <f t="shared" si="258"/>
        <v>0</v>
      </c>
      <c r="EO1230" s="18">
        <f t="shared" si="259"/>
        <v>0</v>
      </c>
      <c r="EP1230" s="18" t="str">
        <f t="shared" si="260"/>
        <v>NA</v>
      </c>
      <c r="EQ1230" s="18" t="str">
        <f t="shared" si="261"/>
        <v>NA</v>
      </c>
      <c r="ER1230" s="58" t="s">
        <v>2080</v>
      </c>
      <c r="ES1230" s="59">
        <v>43790</v>
      </c>
      <c r="ET1230" s="18" t="s">
        <v>1531</v>
      </c>
      <c r="EU1230" s="18" t="s">
        <v>1523</v>
      </c>
    </row>
    <row r="1231" spans="1:151" ht="15.75" customHeight="1" x14ac:dyDescent="0.2">
      <c r="A1231" s="5" t="s">
        <v>1521</v>
      </c>
      <c r="B1231" s="24" t="s">
        <v>1522</v>
      </c>
      <c r="C1231" s="26">
        <v>1</v>
      </c>
      <c r="D1231" s="18" t="s">
        <v>1553</v>
      </c>
      <c r="E1231" s="18" t="s">
        <v>1532</v>
      </c>
      <c r="F1231" s="18" t="s">
        <v>553</v>
      </c>
      <c r="G1231" s="18" t="s">
        <v>609</v>
      </c>
      <c r="H1231" s="18" t="s">
        <v>951</v>
      </c>
      <c r="I1231" s="18" t="s">
        <v>363</v>
      </c>
      <c r="J1231" s="18" t="s">
        <v>363</v>
      </c>
      <c r="K1231" s="18" t="s">
        <v>363</v>
      </c>
      <c r="L1231" s="18" t="s">
        <v>363</v>
      </c>
      <c r="M1231" s="18" t="s">
        <v>253</v>
      </c>
      <c r="N1231" s="56">
        <v>74</v>
      </c>
      <c r="O1231" s="18" t="s">
        <v>1524</v>
      </c>
      <c r="P1231" s="18" t="s">
        <v>466</v>
      </c>
      <c r="Q1231" s="18" t="s">
        <v>254</v>
      </c>
      <c r="R1231" s="24" t="s">
        <v>257</v>
      </c>
      <c r="S1231" s="24" t="s">
        <v>257</v>
      </c>
      <c r="T1231" s="26" t="s">
        <v>257</v>
      </c>
      <c r="U1231" s="26" t="s">
        <v>257</v>
      </c>
      <c r="V1231" s="26" t="s">
        <v>257</v>
      </c>
      <c r="W1231" s="26" t="s">
        <v>257</v>
      </c>
      <c r="X1231" s="18" t="s">
        <v>1540</v>
      </c>
      <c r="Y1231" s="18">
        <v>148.9</v>
      </c>
      <c r="Z1231" s="18" t="s">
        <v>599</v>
      </c>
      <c r="AA1231" s="18">
        <v>148.9</v>
      </c>
      <c r="AB1231" s="57" t="s">
        <v>257</v>
      </c>
      <c r="AC1231" s="18" t="s">
        <v>479</v>
      </c>
      <c r="AD1231" s="72" t="s">
        <v>1165</v>
      </c>
      <c r="AE1231" s="18" t="s">
        <v>561</v>
      </c>
      <c r="AF1231" s="18">
        <v>24.9</v>
      </c>
      <c r="AG1231" s="18">
        <v>24.9</v>
      </c>
      <c r="AH1231" s="18" t="s">
        <v>501</v>
      </c>
      <c r="AI1231" s="18">
        <v>36</v>
      </c>
      <c r="AJ1231" s="18" t="s">
        <v>476</v>
      </c>
      <c r="AK1231" s="18">
        <f t="shared" si="256"/>
        <v>1.5</v>
      </c>
      <c r="AL1231" s="18" t="s">
        <v>1528</v>
      </c>
      <c r="AM1231" s="18" t="s">
        <v>268</v>
      </c>
      <c r="AN1231" s="55">
        <v>0.24</v>
      </c>
      <c r="AO1231" s="18" t="s">
        <v>563</v>
      </c>
      <c r="AP1231" s="18" t="s">
        <v>479</v>
      </c>
      <c r="AQ1231" s="72" t="s">
        <v>1165</v>
      </c>
      <c r="AR1231" s="18" t="s">
        <v>561</v>
      </c>
      <c r="AS1231" s="55">
        <f t="shared" si="253"/>
        <v>0.14999999999999997</v>
      </c>
      <c r="AT1231" s="55">
        <v>0.33</v>
      </c>
      <c r="AU1231" s="55">
        <f t="shared" si="254"/>
        <v>9.0000000000000024E-2</v>
      </c>
      <c r="AV1231" s="62">
        <f t="shared" si="255"/>
        <v>9.0000000000000024E-2</v>
      </c>
      <c r="AW1231" s="26" t="s">
        <v>501</v>
      </c>
      <c r="AX1231" s="18">
        <v>36</v>
      </c>
      <c r="AY1231" s="18" t="s">
        <v>476</v>
      </c>
      <c r="AZ1231" s="5" t="s">
        <v>257</v>
      </c>
      <c r="BA1231" s="5" t="s">
        <v>257</v>
      </c>
      <c r="BB1231" s="18" t="s">
        <v>1529</v>
      </c>
      <c r="BC1231" s="18"/>
      <c r="BD1231" s="18"/>
      <c r="BE1231" s="18"/>
      <c r="BF1231" s="18"/>
      <c r="BG1231" s="18"/>
      <c r="BH1231" s="18"/>
      <c r="BI1231" s="18"/>
      <c r="BJ1231" s="18"/>
      <c r="BK1231" s="18"/>
      <c r="BL1231" s="18"/>
      <c r="BM1231" s="18"/>
      <c r="BN1231" s="18"/>
      <c r="BO1231" s="18"/>
      <c r="BP1231" s="18"/>
      <c r="BQ1231" s="18"/>
      <c r="BR1231" s="18"/>
      <c r="BS1231" s="18"/>
      <c r="BT1231" s="18"/>
      <c r="BU1231" s="18"/>
      <c r="BV1231" s="18"/>
      <c r="BW1231" s="18"/>
      <c r="BX1231" s="18"/>
      <c r="BY1231" s="18"/>
      <c r="BZ1231" s="18"/>
      <c r="CA1231" s="18"/>
      <c r="CB1231" s="18"/>
      <c r="CC1231" s="18"/>
      <c r="CD1231" s="18"/>
      <c r="CE1231" s="18"/>
      <c r="CF1231" s="18"/>
      <c r="CG1231" s="18"/>
      <c r="CH1231" s="18"/>
      <c r="CI1231" s="18"/>
      <c r="CJ1231" s="18"/>
      <c r="CK1231" s="18"/>
      <c r="CL1231" s="18"/>
      <c r="CM1231" s="18"/>
      <c r="CN1231" s="18"/>
      <c r="CO1231" s="18"/>
      <c r="CP1231" s="18"/>
      <c r="CQ1231" s="18"/>
      <c r="CR1231" s="18"/>
      <c r="CS1231" s="18"/>
      <c r="CT1231" s="18"/>
      <c r="CU1231" s="18"/>
      <c r="CV1231" s="18"/>
      <c r="CW1231" s="18"/>
      <c r="CX1231" s="18"/>
      <c r="CY1231" s="18"/>
      <c r="CZ1231" s="18"/>
      <c r="DA1231" s="18"/>
      <c r="DB1231" s="18"/>
      <c r="DC1231" s="18"/>
      <c r="DD1231" s="18"/>
      <c r="DE1231" s="18"/>
      <c r="DF1231" s="18"/>
      <c r="DG1231" s="18"/>
      <c r="DH1231" s="18"/>
      <c r="DI1231" s="18"/>
      <c r="DJ1231" s="18"/>
      <c r="DK1231" s="18"/>
      <c r="DL1231" s="18"/>
      <c r="DM1231" s="18"/>
      <c r="DN1231" s="18"/>
      <c r="DO1231" s="18"/>
      <c r="DP1231" s="18">
        <v>1</v>
      </c>
      <c r="DQ1231" s="18">
        <v>1</v>
      </c>
      <c r="DR1231" s="18">
        <v>1</v>
      </c>
      <c r="DS1231" s="18"/>
      <c r="DT1231" s="18"/>
      <c r="DU1231" s="18"/>
      <c r="DV1231" s="18">
        <v>1</v>
      </c>
      <c r="DW1231" s="24"/>
      <c r="DX1231" s="24"/>
      <c r="DY1231" s="18"/>
      <c r="DZ1231" s="18"/>
      <c r="EA1231" s="18"/>
      <c r="EB1231" s="18"/>
      <c r="EC1231" s="18"/>
      <c r="ED1231" s="18"/>
      <c r="EE1231" s="18"/>
      <c r="EF1231" s="18"/>
      <c r="EG1231" s="18"/>
      <c r="EH1231" s="18" t="s">
        <v>1530</v>
      </c>
      <c r="EI1231" s="18" cm="1">
        <f t="array" ref="EI1231">IF(SUMPRODUCT(--(DO1231:DS1231&lt;&gt;""))=0, 0,1)</f>
        <v>1</v>
      </c>
      <c r="EJ1231" s="18" cm="1">
        <f t="array" ref="EJ1231">IF(SUMPRODUCT(--(DT1231:EG1231&lt;&gt;""))=0, 0,1)</f>
        <v>1</v>
      </c>
      <c r="EK1231" s="18" cm="1">
        <f t="array" ref="EK1231">IF(SUMPRODUCT(--(EC1231:EG1231&lt;&gt;""))=0, 0,1)</f>
        <v>0</v>
      </c>
      <c r="EL1231" s="18" cm="1">
        <f t="array" ref="EL1231">IF(SUMPRODUCT(--(EE1231:EG1231&lt;&gt;""))=0, 0,1)</f>
        <v>0</v>
      </c>
      <c r="EM1231" s="18">
        <f t="shared" si="257"/>
        <v>1</v>
      </c>
      <c r="EN1231" s="18">
        <f t="shared" si="258"/>
        <v>1</v>
      </c>
      <c r="EO1231" s="18">
        <f t="shared" si="259"/>
        <v>1</v>
      </c>
      <c r="EP1231" s="18" t="str">
        <f t="shared" si="260"/>
        <v>NA</v>
      </c>
      <c r="EQ1231" s="18" t="str">
        <f t="shared" si="261"/>
        <v>NA</v>
      </c>
      <c r="ER1231" s="58" t="s">
        <v>2080</v>
      </c>
      <c r="ES1231" s="59">
        <v>43790</v>
      </c>
      <c r="ET1231" s="18" t="s">
        <v>1531</v>
      </c>
      <c r="EU1231" s="18" t="s">
        <v>1523</v>
      </c>
    </row>
    <row r="1232" spans="1:151" ht="15.75" customHeight="1" x14ac:dyDescent="0.2">
      <c r="A1232" s="5" t="s">
        <v>1521</v>
      </c>
      <c r="B1232" s="24" t="s">
        <v>1522</v>
      </c>
      <c r="C1232" s="26">
        <v>1</v>
      </c>
      <c r="D1232" s="18" t="s">
        <v>1553</v>
      </c>
      <c r="E1232" s="18" t="s">
        <v>1533</v>
      </c>
      <c r="F1232" s="18" t="s">
        <v>553</v>
      </c>
      <c r="G1232" s="18" t="s">
        <v>609</v>
      </c>
      <c r="H1232" s="18" t="s">
        <v>951</v>
      </c>
      <c r="I1232" s="18" t="s">
        <v>363</v>
      </c>
      <c r="J1232" s="18" t="s">
        <v>363</v>
      </c>
      <c r="K1232" s="18" t="s">
        <v>363</v>
      </c>
      <c r="L1232" s="18" t="s">
        <v>363</v>
      </c>
      <c r="M1232" s="18" t="s">
        <v>253</v>
      </c>
      <c r="N1232" s="56">
        <v>74</v>
      </c>
      <c r="O1232" s="18" t="s">
        <v>1524</v>
      </c>
      <c r="P1232" s="18" t="s">
        <v>466</v>
      </c>
      <c r="Q1232" s="18" t="s">
        <v>254</v>
      </c>
      <c r="R1232" s="24" t="s">
        <v>257</v>
      </c>
      <c r="S1232" s="24" t="s">
        <v>257</v>
      </c>
      <c r="T1232" s="26" t="s">
        <v>257</v>
      </c>
      <c r="U1232" s="26" t="s">
        <v>257</v>
      </c>
      <c r="V1232" s="26" t="s">
        <v>257</v>
      </c>
      <c r="W1232" s="26" t="s">
        <v>257</v>
      </c>
      <c r="X1232" s="18" t="s">
        <v>1540</v>
      </c>
      <c r="Y1232" s="18">
        <v>148.9</v>
      </c>
      <c r="Z1232" s="18" t="s">
        <v>599</v>
      </c>
      <c r="AA1232" s="18">
        <v>148.9</v>
      </c>
      <c r="AB1232" s="57" t="s">
        <v>257</v>
      </c>
      <c r="AC1232" s="18" t="s">
        <v>479</v>
      </c>
      <c r="AD1232" s="72" t="s">
        <v>1165</v>
      </c>
      <c r="AE1232" s="18" t="s">
        <v>561</v>
      </c>
      <c r="AF1232" s="18">
        <v>24.9</v>
      </c>
      <c r="AG1232" s="18">
        <v>24.9</v>
      </c>
      <c r="AH1232" s="18" t="s">
        <v>501</v>
      </c>
      <c r="AI1232" s="18">
        <v>36</v>
      </c>
      <c r="AJ1232" s="18" t="s">
        <v>476</v>
      </c>
      <c r="AK1232" s="18">
        <f t="shared" si="256"/>
        <v>1.5</v>
      </c>
      <c r="AL1232" s="18" t="s">
        <v>1528</v>
      </c>
      <c r="AM1232" s="18" t="s">
        <v>268</v>
      </c>
      <c r="AN1232" s="55">
        <v>0.18</v>
      </c>
      <c r="AO1232" s="18" t="s">
        <v>563</v>
      </c>
      <c r="AP1232" s="18" t="s">
        <v>479</v>
      </c>
      <c r="AQ1232" s="72" t="s">
        <v>1165</v>
      </c>
      <c r="AR1232" s="18" t="s">
        <v>561</v>
      </c>
      <c r="AS1232" s="55">
        <f t="shared" si="253"/>
        <v>9.9999999999999978E-2</v>
      </c>
      <c r="AT1232" s="55">
        <v>0.26</v>
      </c>
      <c r="AU1232" s="55">
        <f t="shared" si="254"/>
        <v>8.0000000000000016E-2</v>
      </c>
      <c r="AV1232" s="62">
        <f t="shared" si="255"/>
        <v>8.0000000000000016E-2</v>
      </c>
      <c r="AW1232" s="26" t="s">
        <v>501</v>
      </c>
      <c r="AX1232" s="18">
        <f>36+24</f>
        <v>60</v>
      </c>
      <c r="AY1232" s="18" t="s">
        <v>476</v>
      </c>
      <c r="AZ1232" s="5" t="s">
        <v>257</v>
      </c>
      <c r="BA1232" s="5" t="s">
        <v>257</v>
      </c>
      <c r="BB1232" s="18" t="s">
        <v>1529</v>
      </c>
      <c r="BC1232" s="18"/>
      <c r="BD1232" s="18"/>
      <c r="BE1232" s="18"/>
      <c r="BF1232" s="18"/>
      <c r="BG1232" s="18"/>
      <c r="BH1232" s="18"/>
      <c r="BI1232" s="18"/>
      <c r="BJ1232" s="18"/>
      <c r="BK1232" s="18"/>
      <c r="BL1232" s="18"/>
      <c r="BM1232" s="18"/>
      <c r="BN1232" s="18"/>
      <c r="BO1232" s="18"/>
      <c r="BP1232" s="18"/>
      <c r="BQ1232" s="18"/>
      <c r="BR1232" s="18"/>
      <c r="BS1232" s="18"/>
      <c r="BT1232" s="18"/>
      <c r="BU1232" s="18"/>
      <c r="BV1232" s="18"/>
      <c r="BW1232" s="18"/>
      <c r="BX1232" s="18"/>
      <c r="BY1232" s="18"/>
      <c r="BZ1232" s="18"/>
      <c r="CA1232" s="18"/>
      <c r="CB1232" s="18"/>
      <c r="CC1232" s="18"/>
      <c r="CD1232" s="18"/>
      <c r="CE1232" s="18"/>
      <c r="CF1232" s="18"/>
      <c r="CG1232" s="18"/>
      <c r="CH1232" s="18"/>
      <c r="CI1232" s="18"/>
      <c r="CJ1232" s="18"/>
      <c r="CK1232" s="18"/>
      <c r="CL1232" s="18"/>
      <c r="CM1232" s="18"/>
      <c r="CN1232" s="18"/>
      <c r="CO1232" s="18"/>
      <c r="CP1232" s="18"/>
      <c r="CQ1232" s="18"/>
      <c r="CR1232" s="18"/>
      <c r="CS1232" s="18"/>
      <c r="CT1232" s="18"/>
      <c r="CU1232" s="18"/>
      <c r="CV1232" s="18"/>
      <c r="CW1232" s="18"/>
      <c r="CX1232" s="18"/>
      <c r="CY1232" s="18"/>
      <c r="CZ1232" s="18"/>
      <c r="DA1232" s="18"/>
      <c r="DB1232" s="18"/>
      <c r="DC1232" s="18"/>
      <c r="DD1232" s="18"/>
      <c r="DE1232" s="18"/>
      <c r="DF1232" s="18"/>
      <c r="DG1232" s="18"/>
      <c r="DH1232" s="18"/>
      <c r="DI1232" s="18"/>
      <c r="DJ1232" s="18"/>
      <c r="DK1232" s="18"/>
      <c r="DL1232" s="18"/>
      <c r="DM1232" s="18"/>
      <c r="DN1232" s="18"/>
      <c r="DO1232" s="18"/>
      <c r="DP1232" s="18">
        <v>1</v>
      </c>
      <c r="DQ1232" s="18">
        <v>1</v>
      </c>
      <c r="DR1232" s="18">
        <v>1</v>
      </c>
      <c r="DS1232" s="18"/>
      <c r="DT1232" s="18"/>
      <c r="DU1232" s="18"/>
      <c r="DV1232" s="18">
        <v>1</v>
      </c>
      <c r="DW1232" s="24"/>
      <c r="DX1232" s="24"/>
      <c r="DY1232" s="18"/>
      <c r="DZ1232" s="18"/>
      <c r="EA1232" s="18"/>
      <c r="EB1232" s="18"/>
      <c r="EC1232" s="18"/>
      <c r="ED1232" s="18"/>
      <c r="EE1232" s="18"/>
      <c r="EF1232" s="18"/>
      <c r="EG1232" s="18"/>
      <c r="EH1232" s="18" t="s">
        <v>1530</v>
      </c>
      <c r="EI1232" s="18" cm="1">
        <f t="array" ref="EI1232">IF(SUMPRODUCT(--(DO1232:DS1232&lt;&gt;""))=0, 0,1)</f>
        <v>1</v>
      </c>
      <c r="EJ1232" s="18" cm="1">
        <f t="array" ref="EJ1232">IF(SUMPRODUCT(--(DT1232:EG1232&lt;&gt;""))=0, 0,1)</f>
        <v>1</v>
      </c>
      <c r="EK1232" s="18" cm="1">
        <f t="array" ref="EK1232">IF(SUMPRODUCT(--(EC1232:EG1232&lt;&gt;""))=0, 0,1)</f>
        <v>0</v>
      </c>
      <c r="EL1232" s="18" cm="1">
        <f t="array" ref="EL1232">IF(SUMPRODUCT(--(EE1232:EG1232&lt;&gt;""))=0, 0,1)</f>
        <v>0</v>
      </c>
      <c r="EM1232" s="18">
        <f t="shared" si="257"/>
        <v>1</v>
      </c>
      <c r="EN1232" s="18">
        <f t="shared" si="258"/>
        <v>1</v>
      </c>
      <c r="EO1232" s="18">
        <f t="shared" si="259"/>
        <v>1</v>
      </c>
      <c r="EP1232" s="18" t="str">
        <f t="shared" si="260"/>
        <v>NA</v>
      </c>
      <c r="EQ1232" s="18" t="str">
        <f t="shared" si="261"/>
        <v>NA</v>
      </c>
      <c r="ER1232" s="58" t="s">
        <v>2080</v>
      </c>
      <c r="ES1232" s="59">
        <v>43790</v>
      </c>
      <c r="ET1232" s="18" t="s">
        <v>1531</v>
      </c>
      <c r="EU1232" s="18" t="s">
        <v>1523</v>
      </c>
    </row>
    <row r="1233" spans="1:151" ht="15.75" customHeight="1" x14ac:dyDescent="0.2">
      <c r="A1233" s="5" t="s">
        <v>1521</v>
      </c>
      <c r="B1233" s="24" t="s">
        <v>1522</v>
      </c>
      <c r="C1233" s="26">
        <v>1</v>
      </c>
      <c r="D1233" s="18" t="s">
        <v>1553</v>
      </c>
      <c r="E1233" s="18" t="s">
        <v>1534</v>
      </c>
      <c r="F1233" s="18" t="s">
        <v>553</v>
      </c>
      <c r="G1233" s="18" t="s">
        <v>609</v>
      </c>
      <c r="H1233" s="18" t="s">
        <v>951</v>
      </c>
      <c r="I1233" s="18" t="s">
        <v>363</v>
      </c>
      <c r="J1233" s="18" t="s">
        <v>363</v>
      </c>
      <c r="K1233" s="18" t="s">
        <v>363</v>
      </c>
      <c r="L1233" s="18" t="s">
        <v>363</v>
      </c>
      <c r="M1233" s="18" t="s">
        <v>253</v>
      </c>
      <c r="N1233" s="56">
        <v>74</v>
      </c>
      <c r="O1233" s="18" t="s">
        <v>1524</v>
      </c>
      <c r="P1233" s="18" t="s">
        <v>466</v>
      </c>
      <c r="Q1233" s="18" t="s">
        <v>254</v>
      </c>
      <c r="R1233" s="24" t="s">
        <v>257</v>
      </c>
      <c r="S1233" s="24" t="s">
        <v>257</v>
      </c>
      <c r="T1233" s="26" t="s">
        <v>257</v>
      </c>
      <c r="U1233" s="26" t="s">
        <v>257</v>
      </c>
      <c r="V1233" s="26" t="s">
        <v>257</v>
      </c>
      <c r="W1233" s="26" t="s">
        <v>257</v>
      </c>
      <c r="X1233" s="18" t="s">
        <v>1540</v>
      </c>
      <c r="Y1233" s="18">
        <v>148.9</v>
      </c>
      <c r="Z1233" s="18" t="s">
        <v>599</v>
      </c>
      <c r="AA1233" s="18">
        <v>148.9</v>
      </c>
      <c r="AB1233" s="57" t="s">
        <v>257</v>
      </c>
      <c r="AC1233" s="18" t="s">
        <v>479</v>
      </c>
      <c r="AD1233" s="72" t="s">
        <v>1165</v>
      </c>
      <c r="AE1233" s="18" t="s">
        <v>561</v>
      </c>
      <c r="AF1233" s="18">
        <v>24.9</v>
      </c>
      <c r="AG1233" s="18">
        <v>24.9</v>
      </c>
      <c r="AH1233" s="18" t="s">
        <v>501</v>
      </c>
      <c r="AI1233" s="18">
        <v>36</v>
      </c>
      <c r="AJ1233" s="18" t="s">
        <v>476</v>
      </c>
      <c r="AK1233" s="18">
        <f t="shared" si="256"/>
        <v>1.5</v>
      </c>
      <c r="AL1233" s="18" t="s">
        <v>1528</v>
      </c>
      <c r="AM1233" s="18" t="s">
        <v>268</v>
      </c>
      <c r="AN1233" s="55">
        <v>0.24</v>
      </c>
      <c r="AO1233" s="18" t="s">
        <v>563</v>
      </c>
      <c r="AP1233" s="18" t="s">
        <v>479</v>
      </c>
      <c r="AQ1233" s="72" t="s">
        <v>1165</v>
      </c>
      <c r="AR1233" s="18" t="s">
        <v>561</v>
      </c>
      <c r="AS1233" s="55">
        <f t="shared" si="253"/>
        <v>0.16999999999999998</v>
      </c>
      <c r="AT1233" s="55">
        <v>0.31</v>
      </c>
      <c r="AU1233" s="55">
        <f t="shared" si="254"/>
        <v>7.0000000000000007E-2</v>
      </c>
      <c r="AV1233" s="62">
        <f t="shared" si="255"/>
        <v>7.0000000000000007E-2</v>
      </c>
      <c r="AW1233" s="26" t="s">
        <v>501</v>
      </c>
      <c r="AX1233" s="18">
        <f>36+48</f>
        <v>84</v>
      </c>
      <c r="AY1233" s="18" t="s">
        <v>476</v>
      </c>
      <c r="AZ1233" s="5" t="s">
        <v>257</v>
      </c>
      <c r="BA1233" s="5" t="s">
        <v>257</v>
      </c>
      <c r="BB1233" s="18" t="s">
        <v>1529</v>
      </c>
      <c r="BC1233" s="18"/>
      <c r="BD1233" s="18"/>
      <c r="BE1233" s="18"/>
      <c r="BF1233" s="18"/>
      <c r="BG1233" s="18"/>
      <c r="BH1233" s="18"/>
      <c r="BI1233" s="18"/>
      <c r="BJ1233" s="18"/>
      <c r="BK1233" s="18"/>
      <c r="BL1233" s="18"/>
      <c r="BM1233" s="18"/>
      <c r="BN1233" s="18"/>
      <c r="BO1233" s="18"/>
      <c r="BP1233" s="18"/>
      <c r="BQ1233" s="18"/>
      <c r="BR1233" s="18"/>
      <c r="BS1233" s="18"/>
      <c r="BT1233" s="18"/>
      <c r="BU1233" s="18"/>
      <c r="BV1233" s="18"/>
      <c r="BW1233" s="18"/>
      <c r="BX1233" s="18"/>
      <c r="BY1233" s="18"/>
      <c r="BZ1233" s="18"/>
      <c r="CA1233" s="18"/>
      <c r="CB1233" s="18"/>
      <c r="CC1233" s="18"/>
      <c r="CD1233" s="18"/>
      <c r="CE1233" s="18"/>
      <c r="CF1233" s="18"/>
      <c r="CG1233" s="18"/>
      <c r="CH1233" s="18"/>
      <c r="CI1233" s="18"/>
      <c r="CJ1233" s="18"/>
      <c r="CK1233" s="18"/>
      <c r="CL1233" s="18"/>
      <c r="CM1233" s="18"/>
      <c r="CN1233" s="18"/>
      <c r="CO1233" s="18"/>
      <c r="CP1233" s="18"/>
      <c r="CQ1233" s="18"/>
      <c r="CR1233" s="18"/>
      <c r="CS1233" s="18"/>
      <c r="CT1233" s="18"/>
      <c r="CU1233" s="18"/>
      <c r="CV1233" s="18"/>
      <c r="CW1233" s="18"/>
      <c r="CX1233" s="18"/>
      <c r="CY1233" s="18"/>
      <c r="CZ1233" s="18"/>
      <c r="DA1233" s="18"/>
      <c r="DB1233" s="18"/>
      <c r="DC1233" s="18"/>
      <c r="DD1233" s="18"/>
      <c r="DE1233" s="18"/>
      <c r="DF1233" s="18"/>
      <c r="DG1233" s="18"/>
      <c r="DH1233" s="18"/>
      <c r="DI1233" s="18"/>
      <c r="DJ1233" s="18"/>
      <c r="DK1233" s="18"/>
      <c r="DL1233" s="18"/>
      <c r="DM1233" s="18"/>
      <c r="DN1233" s="18"/>
      <c r="DO1233" s="18"/>
      <c r="DP1233" s="18">
        <v>1</v>
      </c>
      <c r="DQ1233" s="18">
        <v>1</v>
      </c>
      <c r="DR1233" s="18">
        <v>1</v>
      </c>
      <c r="DS1233" s="18"/>
      <c r="DT1233" s="18"/>
      <c r="DU1233" s="18"/>
      <c r="DV1233" s="18">
        <v>1</v>
      </c>
      <c r="DW1233" s="24"/>
      <c r="DX1233" s="24"/>
      <c r="DY1233" s="18"/>
      <c r="DZ1233" s="18"/>
      <c r="EA1233" s="18"/>
      <c r="EB1233" s="18"/>
      <c r="EC1233" s="18"/>
      <c r="ED1233" s="18"/>
      <c r="EE1233" s="18"/>
      <c r="EF1233" s="18"/>
      <c r="EG1233" s="18"/>
      <c r="EH1233" s="18" t="s">
        <v>1530</v>
      </c>
      <c r="EI1233" s="18" cm="1">
        <f t="array" ref="EI1233">IF(SUMPRODUCT(--(DO1233:DS1233&lt;&gt;""))=0, 0,1)</f>
        <v>1</v>
      </c>
      <c r="EJ1233" s="18" cm="1">
        <f t="array" ref="EJ1233">IF(SUMPRODUCT(--(DT1233:EG1233&lt;&gt;""))=0, 0,1)</f>
        <v>1</v>
      </c>
      <c r="EK1233" s="18" cm="1">
        <f t="array" ref="EK1233">IF(SUMPRODUCT(--(EC1233:EG1233&lt;&gt;""))=0, 0,1)</f>
        <v>0</v>
      </c>
      <c r="EL1233" s="18" cm="1">
        <f t="array" ref="EL1233">IF(SUMPRODUCT(--(EE1233:EG1233&lt;&gt;""))=0, 0,1)</f>
        <v>0</v>
      </c>
      <c r="EM1233" s="18">
        <f t="shared" si="257"/>
        <v>1</v>
      </c>
      <c r="EN1233" s="18">
        <f t="shared" si="258"/>
        <v>1</v>
      </c>
      <c r="EO1233" s="18">
        <f t="shared" si="259"/>
        <v>1</v>
      </c>
      <c r="EP1233" s="18" t="str">
        <f t="shared" si="260"/>
        <v>NA</v>
      </c>
      <c r="EQ1233" s="18" t="str">
        <f t="shared" si="261"/>
        <v>NA</v>
      </c>
      <c r="ER1233" s="58" t="s">
        <v>2080</v>
      </c>
      <c r="ES1233" s="59">
        <v>43790</v>
      </c>
      <c r="ET1233" s="18" t="s">
        <v>1531</v>
      </c>
      <c r="EU1233" s="18" t="s">
        <v>1523</v>
      </c>
    </row>
    <row r="1234" spans="1:151" ht="15.75" customHeight="1" x14ac:dyDescent="0.2">
      <c r="A1234" s="5" t="s">
        <v>1521</v>
      </c>
      <c r="B1234" s="24" t="s">
        <v>1522</v>
      </c>
      <c r="C1234" s="26">
        <v>1</v>
      </c>
      <c r="D1234" s="18" t="s">
        <v>1554</v>
      </c>
      <c r="E1234" s="18" t="s">
        <v>1526</v>
      </c>
      <c r="F1234" s="18" t="s">
        <v>553</v>
      </c>
      <c r="G1234" s="18" t="s">
        <v>609</v>
      </c>
      <c r="H1234" s="18" t="s">
        <v>951</v>
      </c>
      <c r="I1234" s="18" t="s">
        <v>363</v>
      </c>
      <c r="J1234" s="18" t="s">
        <v>363</v>
      </c>
      <c r="K1234" s="18" t="s">
        <v>363</v>
      </c>
      <c r="L1234" s="18" t="s">
        <v>363</v>
      </c>
      <c r="M1234" s="18" t="s">
        <v>253</v>
      </c>
      <c r="N1234" s="56">
        <v>74</v>
      </c>
      <c r="O1234" s="18" t="s">
        <v>1524</v>
      </c>
      <c r="P1234" s="18" t="s">
        <v>466</v>
      </c>
      <c r="Q1234" s="18" t="s">
        <v>254</v>
      </c>
      <c r="R1234" s="24" t="s">
        <v>257</v>
      </c>
      <c r="S1234" s="24" t="s">
        <v>257</v>
      </c>
      <c r="T1234" s="26" t="s">
        <v>257</v>
      </c>
      <c r="U1234" s="26" t="s">
        <v>257</v>
      </c>
      <c r="V1234" s="26" t="s">
        <v>257</v>
      </c>
      <c r="W1234" s="26" t="s">
        <v>257</v>
      </c>
      <c r="X1234" s="18" t="s">
        <v>1542</v>
      </c>
      <c r="Y1234" s="18">
        <v>0</v>
      </c>
      <c r="Z1234" s="18" t="s">
        <v>599</v>
      </c>
      <c r="AA1234" s="18">
        <v>0</v>
      </c>
      <c r="AB1234" s="57" t="s">
        <v>257</v>
      </c>
      <c r="AC1234" s="18" t="s">
        <v>257</v>
      </c>
      <c r="AD1234" s="18" t="s">
        <v>257</v>
      </c>
      <c r="AE1234" s="18" t="s">
        <v>257</v>
      </c>
      <c r="AF1234" s="18" t="s">
        <v>257</v>
      </c>
      <c r="AG1234" s="18" t="s">
        <v>257</v>
      </c>
      <c r="AH1234" s="18" t="s">
        <v>257</v>
      </c>
      <c r="AI1234" s="18">
        <v>0</v>
      </c>
      <c r="AJ1234" s="18" t="s">
        <v>476</v>
      </c>
      <c r="AK1234" s="18">
        <f t="shared" si="256"/>
        <v>0</v>
      </c>
      <c r="AL1234" s="18" t="s">
        <v>1528</v>
      </c>
      <c r="AM1234" s="18" t="s">
        <v>268</v>
      </c>
      <c r="AN1234" s="55">
        <v>0.62</v>
      </c>
      <c r="AO1234" s="18" t="s">
        <v>563</v>
      </c>
      <c r="AP1234" s="18" t="s">
        <v>479</v>
      </c>
      <c r="AQ1234" s="72" t="s">
        <v>1165</v>
      </c>
      <c r="AR1234" s="18" t="s">
        <v>561</v>
      </c>
      <c r="AS1234" s="55">
        <f t="shared" si="253"/>
        <v>0.61</v>
      </c>
      <c r="AT1234" s="55">
        <v>0.63</v>
      </c>
      <c r="AU1234" s="55">
        <f t="shared" si="254"/>
        <v>1.0000000000000009E-2</v>
      </c>
      <c r="AV1234" s="62">
        <f t="shared" si="255"/>
        <v>1.0000000000000009E-2</v>
      </c>
      <c r="AW1234" s="26" t="s">
        <v>501</v>
      </c>
      <c r="AX1234" s="18">
        <v>0</v>
      </c>
      <c r="AY1234" s="18" t="s">
        <v>476</v>
      </c>
      <c r="AZ1234" s="5" t="s">
        <v>257</v>
      </c>
      <c r="BA1234" s="5" t="s">
        <v>257</v>
      </c>
      <c r="BB1234" s="18" t="s">
        <v>1529</v>
      </c>
      <c r="BC1234" s="18"/>
      <c r="BD1234" s="18"/>
      <c r="BE1234" s="18"/>
      <c r="BF1234" s="18"/>
      <c r="BG1234" s="18"/>
      <c r="BH1234" s="18"/>
      <c r="BI1234" s="18"/>
      <c r="BJ1234" s="18"/>
      <c r="BK1234" s="18"/>
      <c r="BL1234" s="18"/>
      <c r="BM1234" s="18"/>
      <c r="BN1234" s="18"/>
      <c r="BO1234" s="18"/>
      <c r="BP1234" s="18"/>
      <c r="BQ1234" s="18"/>
      <c r="BR1234" s="18"/>
      <c r="BS1234" s="18"/>
      <c r="BT1234" s="18"/>
      <c r="BU1234" s="18"/>
      <c r="BV1234" s="18"/>
      <c r="BW1234" s="18"/>
      <c r="BX1234" s="18"/>
      <c r="BY1234" s="18"/>
      <c r="BZ1234" s="18"/>
      <c r="CA1234" s="18"/>
      <c r="CB1234" s="18"/>
      <c r="CC1234" s="18"/>
      <c r="CD1234" s="18"/>
      <c r="CE1234" s="18"/>
      <c r="CF1234" s="18"/>
      <c r="CG1234" s="18"/>
      <c r="CH1234" s="18"/>
      <c r="CI1234" s="18"/>
      <c r="CJ1234" s="18"/>
      <c r="CK1234" s="18"/>
      <c r="CL1234" s="18"/>
      <c r="CM1234" s="18"/>
      <c r="CN1234" s="18"/>
      <c r="CO1234" s="18"/>
      <c r="CP1234" s="18"/>
      <c r="CQ1234" s="18"/>
      <c r="CR1234" s="18"/>
      <c r="CS1234" s="18"/>
      <c r="CT1234" s="18"/>
      <c r="CU1234" s="18"/>
      <c r="CV1234" s="18"/>
      <c r="CW1234" s="18"/>
      <c r="CX1234" s="18"/>
      <c r="CY1234" s="18"/>
      <c r="CZ1234" s="18"/>
      <c r="DA1234" s="18"/>
      <c r="DB1234" s="18"/>
      <c r="DC1234" s="18"/>
      <c r="DD1234" s="18"/>
      <c r="DE1234" s="18"/>
      <c r="DF1234" s="18"/>
      <c r="DG1234" s="18"/>
      <c r="DH1234" s="18"/>
      <c r="DI1234" s="18"/>
      <c r="DJ1234" s="18"/>
      <c r="DK1234" s="18"/>
      <c r="DL1234" s="18"/>
      <c r="DM1234" s="18"/>
      <c r="DN1234" s="18"/>
      <c r="DO1234" s="18"/>
      <c r="DP1234" s="18">
        <v>0</v>
      </c>
      <c r="DQ1234" s="18">
        <v>0</v>
      </c>
      <c r="DR1234" s="18">
        <v>0</v>
      </c>
      <c r="DS1234" s="18"/>
      <c r="DT1234" s="18"/>
      <c r="DU1234" s="18"/>
      <c r="DV1234" s="18">
        <v>0</v>
      </c>
      <c r="DW1234" s="24"/>
      <c r="DX1234" s="24"/>
      <c r="DY1234" s="18"/>
      <c r="DZ1234" s="18"/>
      <c r="EA1234" s="18"/>
      <c r="EB1234" s="18"/>
      <c r="EC1234" s="18"/>
      <c r="ED1234" s="18"/>
      <c r="EE1234" s="18"/>
      <c r="EF1234" s="18"/>
      <c r="EG1234" s="18"/>
      <c r="EH1234" s="18" t="s">
        <v>1530</v>
      </c>
      <c r="EI1234" s="18" cm="1">
        <f t="array" ref="EI1234">IF(SUMPRODUCT(--(DO1234:DS1234&lt;&gt;""))=0, 0,1)</f>
        <v>1</v>
      </c>
      <c r="EJ1234" s="18" cm="1">
        <f t="array" ref="EJ1234">IF(SUMPRODUCT(--(DT1234:EG1234&lt;&gt;""))=0, 0,1)</f>
        <v>1</v>
      </c>
      <c r="EK1234" s="18" cm="1">
        <f t="array" ref="EK1234">IF(SUMPRODUCT(--(EC1234:EG1234&lt;&gt;""))=0, 0,1)</f>
        <v>0</v>
      </c>
      <c r="EL1234" s="18" cm="1">
        <f t="array" ref="EL1234">IF(SUMPRODUCT(--(EE1234:EG1234&lt;&gt;""))=0, 0,1)</f>
        <v>0</v>
      </c>
      <c r="EM1234" s="18">
        <f t="shared" si="257"/>
        <v>0</v>
      </c>
      <c r="EN1234" s="18">
        <f t="shared" si="258"/>
        <v>0</v>
      </c>
      <c r="EO1234" s="18">
        <f t="shared" si="259"/>
        <v>0</v>
      </c>
      <c r="EP1234" s="18" t="str">
        <f t="shared" si="260"/>
        <v>NA</v>
      </c>
      <c r="EQ1234" s="18" t="str">
        <f t="shared" si="261"/>
        <v>NA</v>
      </c>
      <c r="ER1234" s="58" t="s">
        <v>2080</v>
      </c>
      <c r="ES1234" s="59">
        <v>43790</v>
      </c>
      <c r="ET1234" s="18" t="s">
        <v>1531</v>
      </c>
      <c r="EU1234" s="18" t="s">
        <v>1523</v>
      </c>
    </row>
    <row r="1235" spans="1:151" ht="15.75" customHeight="1" x14ac:dyDescent="0.2">
      <c r="A1235" s="5" t="s">
        <v>1521</v>
      </c>
      <c r="B1235" s="24" t="s">
        <v>1522</v>
      </c>
      <c r="C1235" s="26">
        <v>1</v>
      </c>
      <c r="D1235" s="18" t="s">
        <v>1554</v>
      </c>
      <c r="E1235" s="18" t="s">
        <v>1532</v>
      </c>
      <c r="F1235" s="18" t="s">
        <v>553</v>
      </c>
      <c r="G1235" s="18" t="s">
        <v>609</v>
      </c>
      <c r="H1235" s="18" t="s">
        <v>951</v>
      </c>
      <c r="I1235" s="18" t="s">
        <v>363</v>
      </c>
      <c r="J1235" s="18" t="s">
        <v>363</v>
      </c>
      <c r="K1235" s="18" t="s">
        <v>363</v>
      </c>
      <c r="L1235" s="18" t="s">
        <v>363</v>
      </c>
      <c r="M1235" s="18" t="s">
        <v>253</v>
      </c>
      <c r="N1235" s="56">
        <v>74</v>
      </c>
      <c r="O1235" s="18" t="s">
        <v>1524</v>
      </c>
      <c r="P1235" s="18" t="s">
        <v>466</v>
      </c>
      <c r="Q1235" s="18" t="s">
        <v>254</v>
      </c>
      <c r="R1235" s="24" t="s">
        <v>257</v>
      </c>
      <c r="S1235" s="24" t="s">
        <v>257</v>
      </c>
      <c r="T1235" s="26" t="s">
        <v>257</v>
      </c>
      <c r="U1235" s="26" t="s">
        <v>257</v>
      </c>
      <c r="V1235" s="26" t="s">
        <v>257</v>
      </c>
      <c r="W1235" s="26" t="s">
        <v>257</v>
      </c>
      <c r="X1235" s="18" t="s">
        <v>1542</v>
      </c>
      <c r="Y1235" s="18">
        <v>177.8</v>
      </c>
      <c r="Z1235" s="18" t="s">
        <v>599</v>
      </c>
      <c r="AA1235" s="18">
        <v>177.8</v>
      </c>
      <c r="AB1235" s="57" t="s">
        <v>257</v>
      </c>
      <c r="AC1235" s="18" t="s">
        <v>479</v>
      </c>
      <c r="AD1235" s="72" t="s">
        <v>1165</v>
      </c>
      <c r="AE1235" s="18" t="s">
        <v>561</v>
      </c>
      <c r="AF1235" s="18">
        <v>51.24</v>
      </c>
      <c r="AG1235" s="18">
        <v>51.24</v>
      </c>
      <c r="AH1235" s="18" t="s">
        <v>501</v>
      </c>
      <c r="AI1235" s="18">
        <v>36</v>
      </c>
      <c r="AJ1235" s="18" t="s">
        <v>476</v>
      </c>
      <c r="AK1235" s="18">
        <f t="shared" si="256"/>
        <v>1.5</v>
      </c>
      <c r="AL1235" s="18" t="s">
        <v>1528</v>
      </c>
      <c r="AM1235" s="18" t="s">
        <v>268</v>
      </c>
      <c r="AN1235" s="55">
        <v>0.62</v>
      </c>
      <c r="AO1235" s="18" t="s">
        <v>563</v>
      </c>
      <c r="AP1235" s="18" t="s">
        <v>479</v>
      </c>
      <c r="AQ1235" s="72" t="s">
        <v>1165</v>
      </c>
      <c r="AR1235" s="18" t="s">
        <v>561</v>
      </c>
      <c r="AS1235" s="55">
        <f t="shared" si="253"/>
        <v>0.61</v>
      </c>
      <c r="AT1235" s="55">
        <v>0.63</v>
      </c>
      <c r="AU1235" s="55">
        <f t="shared" si="254"/>
        <v>1.0000000000000009E-2</v>
      </c>
      <c r="AV1235" s="62">
        <f t="shared" si="255"/>
        <v>1.0000000000000009E-2</v>
      </c>
      <c r="AW1235" s="26" t="s">
        <v>501</v>
      </c>
      <c r="AX1235" s="18">
        <v>36</v>
      </c>
      <c r="AY1235" s="18" t="s">
        <v>476</v>
      </c>
      <c r="AZ1235" s="5" t="s">
        <v>257</v>
      </c>
      <c r="BA1235" s="5" t="s">
        <v>257</v>
      </c>
      <c r="BB1235" s="18" t="s">
        <v>1529</v>
      </c>
      <c r="BC1235" s="18"/>
      <c r="BD1235" s="18"/>
      <c r="BE1235" s="18"/>
      <c r="BF1235" s="18"/>
      <c r="BG1235" s="18"/>
      <c r="BH1235" s="18"/>
      <c r="BI1235" s="18"/>
      <c r="BJ1235" s="18"/>
      <c r="BK1235" s="18"/>
      <c r="BL1235" s="18"/>
      <c r="BM1235" s="18"/>
      <c r="BN1235" s="18"/>
      <c r="BO1235" s="18"/>
      <c r="BP1235" s="18"/>
      <c r="BQ1235" s="18"/>
      <c r="BR1235" s="18"/>
      <c r="BS1235" s="18"/>
      <c r="BT1235" s="18"/>
      <c r="BU1235" s="18"/>
      <c r="BV1235" s="18"/>
      <c r="BW1235" s="18"/>
      <c r="BX1235" s="18"/>
      <c r="BY1235" s="18"/>
      <c r="BZ1235" s="18"/>
      <c r="CA1235" s="18"/>
      <c r="CB1235" s="18"/>
      <c r="CC1235" s="18"/>
      <c r="CD1235" s="18"/>
      <c r="CE1235" s="18"/>
      <c r="CF1235" s="18"/>
      <c r="CG1235" s="18"/>
      <c r="CH1235" s="18"/>
      <c r="CI1235" s="18"/>
      <c r="CJ1235" s="18"/>
      <c r="CK1235" s="18"/>
      <c r="CL1235" s="18"/>
      <c r="CM1235" s="18"/>
      <c r="CN1235" s="18"/>
      <c r="CO1235" s="18"/>
      <c r="CP1235" s="18"/>
      <c r="CQ1235" s="18"/>
      <c r="CR1235" s="18"/>
      <c r="CS1235" s="18"/>
      <c r="CT1235" s="18"/>
      <c r="CU1235" s="18"/>
      <c r="CV1235" s="18"/>
      <c r="CW1235" s="18"/>
      <c r="CX1235" s="18"/>
      <c r="CY1235" s="18"/>
      <c r="CZ1235" s="18"/>
      <c r="DA1235" s="18"/>
      <c r="DB1235" s="18"/>
      <c r="DC1235" s="18"/>
      <c r="DD1235" s="18"/>
      <c r="DE1235" s="18"/>
      <c r="DF1235" s="18"/>
      <c r="DG1235" s="18"/>
      <c r="DH1235" s="18"/>
      <c r="DI1235" s="18"/>
      <c r="DJ1235" s="18"/>
      <c r="DK1235" s="18"/>
      <c r="DL1235" s="18"/>
      <c r="DM1235" s="18"/>
      <c r="DN1235" s="18"/>
      <c r="DO1235" s="18"/>
      <c r="DP1235" s="18">
        <v>1</v>
      </c>
      <c r="DQ1235" s="18">
        <v>1</v>
      </c>
      <c r="DR1235" s="18">
        <v>1</v>
      </c>
      <c r="DS1235" s="18"/>
      <c r="DT1235" s="18"/>
      <c r="DU1235" s="18"/>
      <c r="DV1235" s="18">
        <v>0</v>
      </c>
      <c r="DW1235" s="24"/>
      <c r="DX1235" s="24"/>
      <c r="DY1235" s="18"/>
      <c r="DZ1235" s="18"/>
      <c r="EA1235" s="18"/>
      <c r="EB1235" s="18"/>
      <c r="EC1235" s="18"/>
      <c r="ED1235" s="18"/>
      <c r="EE1235" s="18"/>
      <c r="EF1235" s="18"/>
      <c r="EG1235" s="18"/>
      <c r="EH1235" s="18" t="s">
        <v>1530</v>
      </c>
      <c r="EI1235" s="18" cm="1">
        <f t="array" ref="EI1235">IF(SUMPRODUCT(--(DO1235:DS1235&lt;&gt;""))=0, 0,1)</f>
        <v>1</v>
      </c>
      <c r="EJ1235" s="18" cm="1">
        <f t="array" ref="EJ1235">IF(SUMPRODUCT(--(DT1235:EG1235&lt;&gt;""))=0, 0,1)</f>
        <v>1</v>
      </c>
      <c r="EK1235" s="18" cm="1">
        <f t="array" ref="EK1235">IF(SUMPRODUCT(--(EC1235:EG1235&lt;&gt;""))=0, 0,1)</f>
        <v>0</v>
      </c>
      <c r="EL1235" s="18" cm="1">
        <f t="array" ref="EL1235">IF(SUMPRODUCT(--(EE1235:EG1235&lt;&gt;""))=0, 0,1)</f>
        <v>0</v>
      </c>
      <c r="EM1235" s="18">
        <f t="shared" si="257"/>
        <v>1</v>
      </c>
      <c r="EN1235" s="18">
        <f t="shared" si="258"/>
        <v>1</v>
      </c>
      <c r="EO1235" s="18">
        <f t="shared" si="259"/>
        <v>0</v>
      </c>
      <c r="EP1235" s="18" t="str">
        <f t="shared" si="260"/>
        <v>NA</v>
      </c>
      <c r="EQ1235" s="18" t="str">
        <f t="shared" si="261"/>
        <v>NA</v>
      </c>
      <c r="ER1235" s="58" t="s">
        <v>2080</v>
      </c>
      <c r="ES1235" s="59">
        <v>43790</v>
      </c>
      <c r="ET1235" s="18" t="s">
        <v>1531</v>
      </c>
      <c r="EU1235" s="18" t="s">
        <v>1523</v>
      </c>
    </row>
    <row r="1236" spans="1:151" ht="15.75" customHeight="1" x14ac:dyDescent="0.2">
      <c r="A1236" s="5" t="s">
        <v>1521</v>
      </c>
      <c r="B1236" s="24" t="s">
        <v>1522</v>
      </c>
      <c r="C1236" s="26">
        <v>1</v>
      </c>
      <c r="D1236" s="18" t="s">
        <v>1554</v>
      </c>
      <c r="E1236" s="18" t="s">
        <v>1533</v>
      </c>
      <c r="F1236" s="18" t="s">
        <v>553</v>
      </c>
      <c r="G1236" s="18" t="s">
        <v>609</v>
      </c>
      <c r="H1236" s="18" t="s">
        <v>951</v>
      </c>
      <c r="I1236" s="18" t="s">
        <v>363</v>
      </c>
      <c r="J1236" s="18" t="s">
        <v>363</v>
      </c>
      <c r="K1236" s="18" t="s">
        <v>363</v>
      </c>
      <c r="L1236" s="18" t="s">
        <v>363</v>
      </c>
      <c r="M1236" s="18" t="s">
        <v>253</v>
      </c>
      <c r="N1236" s="56">
        <v>74</v>
      </c>
      <c r="O1236" s="18" t="s">
        <v>1524</v>
      </c>
      <c r="P1236" s="18" t="s">
        <v>466</v>
      </c>
      <c r="Q1236" s="18" t="s">
        <v>254</v>
      </c>
      <c r="R1236" s="24" t="s">
        <v>257</v>
      </c>
      <c r="S1236" s="24" t="s">
        <v>257</v>
      </c>
      <c r="T1236" s="26" t="s">
        <v>257</v>
      </c>
      <c r="U1236" s="26" t="s">
        <v>257</v>
      </c>
      <c r="V1236" s="26" t="s">
        <v>257</v>
      </c>
      <c r="W1236" s="26" t="s">
        <v>257</v>
      </c>
      <c r="X1236" s="18" t="s">
        <v>1542</v>
      </c>
      <c r="Y1236" s="18">
        <v>177.8</v>
      </c>
      <c r="Z1236" s="18" t="s">
        <v>599</v>
      </c>
      <c r="AA1236" s="18">
        <v>177.8</v>
      </c>
      <c r="AB1236" s="57" t="s">
        <v>257</v>
      </c>
      <c r="AC1236" s="18" t="s">
        <v>479</v>
      </c>
      <c r="AD1236" s="72" t="s">
        <v>1165</v>
      </c>
      <c r="AE1236" s="18" t="s">
        <v>561</v>
      </c>
      <c r="AF1236" s="18">
        <v>51.24</v>
      </c>
      <c r="AG1236" s="18">
        <v>51.24</v>
      </c>
      <c r="AH1236" s="18" t="s">
        <v>501</v>
      </c>
      <c r="AI1236" s="18">
        <v>36</v>
      </c>
      <c r="AJ1236" s="18" t="s">
        <v>476</v>
      </c>
      <c r="AK1236" s="18">
        <f t="shared" si="256"/>
        <v>1.5</v>
      </c>
      <c r="AL1236" s="18" t="s">
        <v>1528</v>
      </c>
      <c r="AM1236" s="18" t="s">
        <v>268</v>
      </c>
      <c r="AN1236" s="55">
        <v>0.65</v>
      </c>
      <c r="AO1236" s="18" t="s">
        <v>563</v>
      </c>
      <c r="AP1236" s="18" t="s">
        <v>479</v>
      </c>
      <c r="AQ1236" s="72" t="s">
        <v>1165</v>
      </c>
      <c r="AR1236" s="18" t="s">
        <v>561</v>
      </c>
      <c r="AS1236" s="55">
        <f t="shared" si="253"/>
        <v>0.64</v>
      </c>
      <c r="AT1236" s="55">
        <v>0.66</v>
      </c>
      <c r="AU1236" s="55">
        <f t="shared" si="254"/>
        <v>1.0000000000000009E-2</v>
      </c>
      <c r="AV1236" s="62">
        <f t="shared" si="255"/>
        <v>1.0000000000000009E-2</v>
      </c>
      <c r="AW1236" s="26" t="s">
        <v>501</v>
      </c>
      <c r="AX1236" s="18">
        <f>36+24</f>
        <v>60</v>
      </c>
      <c r="AY1236" s="18" t="s">
        <v>476</v>
      </c>
      <c r="AZ1236" s="5" t="s">
        <v>257</v>
      </c>
      <c r="BA1236" s="5" t="s">
        <v>257</v>
      </c>
      <c r="BB1236" s="18" t="s">
        <v>1529</v>
      </c>
      <c r="BC1236" s="18"/>
      <c r="BD1236" s="18"/>
      <c r="BE1236" s="18"/>
      <c r="BF1236" s="18"/>
      <c r="BG1236" s="18"/>
      <c r="BH1236" s="18"/>
      <c r="BI1236" s="18"/>
      <c r="BJ1236" s="18"/>
      <c r="BK1236" s="18"/>
      <c r="BL1236" s="18"/>
      <c r="BM1236" s="18"/>
      <c r="BN1236" s="18"/>
      <c r="BO1236" s="18"/>
      <c r="BP1236" s="18"/>
      <c r="BQ1236" s="18"/>
      <c r="BR1236" s="18"/>
      <c r="BS1236" s="18"/>
      <c r="BT1236" s="18"/>
      <c r="BU1236" s="18"/>
      <c r="BV1236" s="18"/>
      <c r="BW1236" s="18"/>
      <c r="BX1236" s="18"/>
      <c r="BY1236" s="18"/>
      <c r="BZ1236" s="18"/>
      <c r="CA1236" s="18"/>
      <c r="CB1236" s="18"/>
      <c r="CC1236" s="18"/>
      <c r="CD1236" s="18"/>
      <c r="CE1236" s="18"/>
      <c r="CF1236" s="18"/>
      <c r="CG1236" s="18"/>
      <c r="CH1236" s="18"/>
      <c r="CI1236" s="18"/>
      <c r="CJ1236" s="18"/>
      <c r="CK1236" s="18"/>
      <c r="CL1236" s="18"/>
      <c r="CM1236" s="18"/>
      <c r="CN1236" s="18"/>
      <c r="CO1236" s="18"/>
      <c r="CP1236" s="18"/>
      <c r="CQ1236" s="18"/>
      <c r="CR1236" s="18"/>
      <c r="CS1236" s="18"/>
      <c r="CT1236" s="18"/>
      <c r="CU1236" s="18"/>
      <c r="CV1236" s="18"/>
      <c r="CW1236" s="18"/>
      <c r="CX1236" s="18"/>
      <c r="CY1236" s="18"/>
      <c r="CZ1236" s="18"/>
      <c r="DA1236" s="18"/>
      <c r="DB1236" s="18"/>
      <c r="DC1236" s="18"/>
      <c r="DD1236" s="18"/>
      <c r="DE1236" s="18"/>
      <c r="DF1236" s="18"/>
      <c r="DG1236" s="18"/>
      <c r="DH1236" s="18"/>
      <c r="DI1236" s="18"/>
      <c r="DJ1236" s="18"/>
      <c r="DK1236" s="18"/>
      <c r="DL1236" s="18"/>
      <c r="DM1236" s="18"/>
      <c r="DN1236" s="18"/>
      <c r="DO1236" s="18"/>
      <c r="DP1236" s="18">
        <v>1</v>
      </c>
      <c r="DQ1236" s="18">
        <v>1</v>
      </c>
      <c r="DR1236" s="18">
        <v>1</v>
      </c>
      <c r="DS1236" s="18"/>
      <c r="DT1236" s="18"/>
      <c r="DU1236" s="18"/>
      <c r="DV1236" s="18">
        <v>0</v>
      </c>
      <c r="DW1236" s="24"/>
      <c r="DX1236" s="24"/>
      <c r="DY1236" s="18"/>
      <c r="DZ1236" s="18"/>
      <c r="EA1236" s="18"/>
      <c r="EB1236" s="18"/>
      <c r="EC1236" s="18"/>
      <c r="ED1236" s="18"/>
      <c r="EE1236" s="18"/>
      <c r="EF1236" s="18"/>
      <c r="EG1236" s="18"/>
      <c r="EH1236" s="18" t="s">
        <v>1530</v>
      </c>
      <c r="EI1236" s="18" cm="1">
        <f t="array" ref="EI1236">IF(SUMPRODUCT(--(DO1236:DS1236&lt;&gt;""))=0, 0,1)</f>
        <v>1</v>
      </c>
      <c r="EJ1236" s="18" cm="1">
        <f t="array" ref="EJ1236">IF(SUMPRODUCT(--(DT1236:EG1236&lt;&gt;""))=0, 0,1)</f>
        <v>1</v>
      </c>
      <c r="EK1236" s="18" cm="1">
        <f t="array" ref="EK1236">IF(SUMPRODUCT(--(EC1236:EG1236&lt;&gt;""))=0, 0,1)</f>
        <v>0</v>
      </c>
      <c r="EL1236" s="18" cm="1">
        <f t="array" ref="EL1236">IF(SUMPRODUCT(--(EE1236:EG1236&lt;&gt;""))=0, 0,1)</f>
        <v>0</v>
      </c>
      <c r="EM1236" s="18">
        <f t="shared" si="257"/>
        <v>1</v>
      </c>
      <c r="EN1236" s="18">
        <f t="shared" si="258"/>
        <v>1</v>
      </c>
      <c r="EO1236" s="18">
        <f t="shared" si="259"/>
        <v>0</v>
      </c>
      <c r="EP1236" s="18" t="str">
        <f t="shared" si="260"/>
        <v>NA</v>
      </c>
      <c r="EQ1236" s="18" t="str">
        <f t="shared" si="261"/>
        <v>NA</v>
      </c>
      <c r="ER1236" s="58" t="s">
        <v>2080</v>
      </c>
      <c r="ES1236" s="59">
        <v>43790</v>
      </c>
      <c r="ET1236" s="18" t="s">
        <v>1531</v>
      </c>
      <c r="EU1236" s="18" t="s">
        <v>1523</v>
      </c>
    </row>
    <row r="1237" spans="1:151" ht="15.75" customHeight="1" x14ac:dyDescent="0.2">
      <c r="A1237" s="5" t="s">
        <v>1521</v>
      </c>
      <c r="B1237" s="24" t="s">
        <v>1522</v>
      </c>
      <c r="C1237" s="26">
        <v>1</v>
      </c>
      <c r="D1237" s="18" t="s">
        <v>1554</v>
      </c>
      <c r="E1237" s="18" t="s">
        <v>1534</v>
      </c>
      <c r="F1237" s="18" t="s">
        <v>553</v>
      </c>
      <c r="G1237" s="18" t="s">
        <v>609</v>
      </c>
      <c r="H1237" s="18" t="s">
        <v>951</v>
      </c>
      <c r="I1237" s="18" t="s">
        <v>363</v>
      </c>
      <c r="J1237" s="18" t="s">
        <v>363</v>
      </c>
      <c r="K1237" s="18" t="s">
        <v>363</v>
      </c>
      <c r="L1237" s="18" t="s">
        <v>363</v>
      </c>
      <c r="M1237" s="18" t="s">
        <v>253</v>
      </c>
      <c r="N1237" s="56">
        <v>74</v>
      </c>
      <c r="O1237" s="18" t="s">
        <v>1524</v>
      </c>
      <c r="P1237" s="18" t="s">
        <v>466</v>
      </c>
      <c r="Q1237" s="18" t="s">
        <v>254</v>
      </c>
      <c r="R1237" s="24" t="s">
        <v>257</v>
      </c>
      <c r="S1237" s="24" t="s">
        <v>257</v>
      </c>
      <c r="T1237" s="26" t="s">
        <v>257</v>
      </c>
      <c r="U1237" s="26" t="s">
        <v>257</v>
      </c>
      <c r="V1237" s="26" t="s">
        <v>257</v>
      </c>
      <c r="W1237" s="26" t="s">
        <v>257</v>
      </c>
      <c r="X1237" s="18" t="s">
        <v>1542</v>
      </c>
      <c r="Y1237" s="18">
        <v>177.8</v>
      </c>
      <c r="Z1237" s="18" t="s">
        <v>599</v>
      </c>
      <c r="AA1237" s="18">
        <v>177.8</v>
      </c>
      <c r="AB1237" s="57" t="s">
        <v>257</v>
      </c>
      <c r="AC1237" s="18" t="s">
        <v>479</v>
      </c>
      <c r="AD1237" s="72" t="s">
        <v>1165</v>
      </c>
      <c r="AE1237" s="18" t="s">
        <v>561</v>
      </c>
      <c r="AF1237" s="18">
        <v>51.24</v>
      </c>
      <c r="AG1237" s="18">
        <v>51.24</v>
      </c>
      <c r="AH1237" s="18" t="s">
        <v>501</v>
      </c>
      <c r="AI1237" s="18">
        <v>36</v>
      </c>
      <c r="AJ1237" s="18" t="s">
        <v>476</v>
      </c>
      <c r="AK1237" s="18">
        <f t="shared" si="256"/>
        <v>1.5</v>
      </c>
      <c r="AL1237" s="18" t="s">
        <v>1528</v>
      </c>
      <c r="AM1237" s="18" t="s">
        <v>268</v>
      </c>
      <c r="AN1237" s="55">
        <v>0.63</v>
      </c>
      <c r="AO1237" s="18" t="s">
        <v>563</v>
      </c>
      <c r="AP1237" s="18" t="s">
        <v>479</v>
      </c>
      <c r="AQ1237" s="72" t="s">
        <v>1165</v>
      </c>
      <c r="AR1237" s="18" t="s">
        <v>561</v>
      </c>
      <c r="AS1237" s="55">
        <f t="shared" si="253"/>
        <v>0.61</v>
      </c>
      <c r="AT1237" s="55">
        <v>0.65</v>
      </c>
      <c r="AU1237" s="55">
        <f t="shared" si="254"/>
        <v>2.0000000000000018E-2</v>
      </c>
      <c r="AV1237" s="62">
        <f t="shared" si="255"/>
        <v>2.0000000000000018E-2</v>
      </c>
      <c r="AW1237" s="26" t="s">
        <v>501</v>
      </c>
      <c r="AX1237" s="18">
        <f>36+48</f>
        <v>84</v>
      </c>
      <c r="AY1237" s="18" t="s">
        <v>476</v>
      </c>
      <c r="AZ1237" s="5" t="s">
        <v>257</v>
      </c>
      <c r="BA1237" s="5" t="s">
        <v>257</v>
      </c>
      <c r="BB1237" s="18" t="s">
        <v>1529</v>
      </c>
      <c r="BC1237" s="18"/>
      <c r="BD1237" s="18"/>
      <c r="BE1237" s="18"/>
      <c r="BF1237" s="18"/>
      <c r="BG1237" s="18"/>
      <c r="BH1237" s="18"/>
      <c r="BI1237" s="18"/>
      <c r="BJ1237" s="18"/>
      <c r="BK1237" s="18"/>
      <c r="BL1237" s="18"/>
      <c r="BM1237" s="18"/>
      <c r="BN1237" s="18"/>
      <c r="BO1237" s="18"/>
      <c r="BP1237" s="18"/>
      <c r="BQ1237" s="18"/>
      <c r="BR1237" s="18"/>
      <c r="BS1237" s="18"/>
      <c r="BT1237" s="18"/>
      <c r="BU1237" s="18"/>
      <c r="BV1237" s="18"/>
      <c r="BW1237" s="18"/>
      <c r="BX1237" s="18"/>
      <c r="BY1237" s="18"/>
      <c r="BZ1237" s="18"/>
      <c r="CA1237" s="18"/>
      <c r="CB1237" s="18"/>
      <c r="CC1237" s="18"/>
      <c r="CD1237" s="18"/>
      <c r="CE1237" s="18"/>
      <c r="CF1237" s="18"/>
      <c r="CG1237" s="18"/>
      <c r="CH1237" s="18"/>
      <c r="CI1237" s="18"/>
      <c r="CJ1237" s="18"/>
      <c r="CK1237" s="18"/>
      <c r="CL1237" s="18"/>
      <c r="CM1237" s="18"/>
      <c r="CN1237" s="18"/>
      <c r="CO1237" s="18"/>
      <c r="CP1237" s="18"/>
      <c r="CQ1237" s="18"/>
      <c r="CR1237" s="18"/>
      <c r="CS1237" s="18"/>
      <c r="CT1237" s="18"/>
      <c r="CU1237" s="18"/>
      <c r="CV1237" s="18"/>
      <c r="CW1237" s="18"/>
      <c r="CX1237" s="18"/>
      <c r="CY1237" s="18"/>
      <c r="CZ1237" s="18"/>
      <c r="DA1237" s="18"/>
      <c r="DB1237" s="18"/>
      <c r="DC1237" s="18"/>
      <c r="DD1237" s="18"/>
      <c r="DE1237" s="18"/>
      <c r="DF1237" s="18"/>
      <c r="DG1237" s="18"/>
      <c r="DH1237" s="18"/>
      <c r="DI1237" s="18"/>
      <c r="DJ1237" s="18"/>
      <c r="DK1237" s="18"/>
      <c r="DL1237" s="18"/>
      <c r="DM1237" s="18"/>
      <c r="DN1237" s="18"/>
      <c r="DO1237" s="18"/>
      <c r="DP1237" s="18">
        <v>1</v>
      </c>
      <c r="DQ1237" s="18">
        <v>1</v>
      </c>
      <c r="DR1237" s="18">
        <v>1</v>
      </c>
      <c r="DS1237" s="18"/>
      <c r="DT1237" s="18"/>
      <c r="DU1237" s="18"/>
      <c r="DV1237" s="18">
        <v>0</v>
      </c>
      <c r="DW1237" s="24"/>
      <c r="DX1237" s="24"/>
      <c r="DY1237" s="18"/>
      <c r="DZ1237" s="18"/>
      <c r="EA1237" s="18"/>
      <c r="EB1237" s="18"/>
      <c r="EC1237" s="18"/>
      <c r="ED1237" s="18"/>
      <c r="EE1237" s="18"/>
      <c r="EF1237" s="18"/>
      <c r="EG1237" s="18"/>
      <c r="EH1237" s="18" t="s">
        <v>1530</v>
      </c>
      <c r="EI1237" s="18" cm="1">
        <f t="array" ref="EI1237">IF(SUMPRODUCT(--(DO1237:DS1237&lt;&gt;""))=0, 0,1)</f>
        <v>1</v>
      </c>
      <c r="EJ1237" s="18" cm="1">
        <f t="array" ref="EJ1237">IF(SUMPRODUCT(--(DT1237:EG1237&lt;&gt;""))=0, 0,1)</f>
        <v>1</v>
      </c>
      <c r="EK1237" s="18" cm="1">
        <f t="array" ref="EK1237">IF(SUMPRODUCT(--(EC1237:EG1237&lt;&gt;""))=0, 0,1)</f>
        <v>0</v>
      </c>
      <c r="EL1237" s="18" cm="1">
        <f t="array" ref="EL1237">IF(SUMPRODUCT(--(EE1237:EG1237&lt;&gt;""))=0, 0,1)</f>
        <v>0</v>
      </c>
      <c r="EM1237" s="18">
        <f t="shared" si="257"/>
        <v>1</v>
      </c>
      <c r="EN1237" s="18">
        <f t="shared" si="258"/>
        <v>1</v>
      </c>
      <c r="EO1237" s="18">
        <f t="shared" si="259"/>
        <v>0</v>
      </c>
      <c r="EP1237" s="18" t="str">
        <f t="shared" si="260"/>
        <v>NA</v>
      </c>
      <c r="EQ1237" s="18" t="str">
        <f t="shared" si="261"/>
        <v>NA</v>
      </c>
      <c r="ER1237" s="58" t="s">
        <v>2080</v>
      </c>
      <c r="ES1237" s="59">
        <v>43790</v>
      </c>
      <c r="ET1237" s="18" t="s">
        <v>1531</v>
      </c>
      <c r="EU1237" s="18" t="s">
        <v>1523</v>
      </c>
    </row>
    <row r="1238" spans="1:151" ht="15.75" customHeight="1" x14ac:dyDescent="0.2">
      <c r="A1238" s="5" t="s">
        <v>1521</v>
      </c>
      <c r="B1238" s="24" t="s">
        <v>1522</v>
      </c>
      <c r="C1238" s="26">
        <v>1</v>
      </c>
      <c r="D1238" s="18" t="s">
        <v>1555</v>
      </c>
      <c r="E1238" s="18" t="s">
        <v>1526</v>
      </c>
      <c r="F1238" s="18" t="s">
        <v>553</v>
      </c>
      <c r="G1238" s="18" t="s">
        <v>609</v>
      </c>
      <c r="H1238" s="18" t="s">
        <v>951</v>
      </c>
      <c r="I1238" s="18" t="s">
        <v>363</v>
      </c>
      <c r="J1238" s="18" t="s">
        <v>363</v>
      </c>
      <c r="K1238" s="18" t="s">
        <v>363</v>
      </c>
      <c r="L1238" s="18" t="s">
        <v>363</v>
      </c>
      <c r="M1238" s="18" t="s">
        <v>253</v>
      </c>
      <c r="N1238" s="56">
        <v>74</v>
      </c>
      <c r="O1238" s="18" t="s">
        <v>1524</v>
      </c>
      <c r="P1238" s="18" t="s">
        <v>466</v>
      </c>
      <c r="Q1238" s="18" t="s">
        <v>254</v>
      </c>
      <c r="R1238" s="24" t="s">
        <v>257</v>
      </c>
      <c r="S1238" s="24" t="s">
        <v>257</v>
      </c>
      <c r="T1238" s="26" t="s">
        <v>257</v>
      </c>
      <c r="U1238" s="26" t="s">
        <v>257</v>
      </c>
      <c r="V1238" s="26" t="s">
        <v>257</v>
      </c>
      <c r="W1238" s="26" t="s">
        <v>257</v>
      </c>
      <c r="X1238" s="18" t="s">
        <v>1544</v>
      </c>
      <c r="Y1238" s="18">
        <v>0</v>
      </c>
      <c r="Z1238" s="18" t="s">
        <v>599</v>
      </c>
      <c r="AA1238" s="18">
        <v>0</v>
      </c>
      <c r="AB1238" s="57" t="s">
        <v>257</v>
      </c>
      <c r="AC1238" s="18" t="s">
        <v>257</v>
      </c>
      <c r="AD1238" s="18" t="s">
        <v>257</v>
      </c>
      <c r="AE1238" s="18" t="s">
        <v>257</v>
      </c>
      <c r="AF1238" s="18" t="s">
        <v>257</v>
      </c>
      <c r="AG1238" s="18" t="s">
        <v>257</v>
      </c>
      <c r="AH1238" s="18" t="s">
        <v>257</v>
      </c>
      <c r="AI1238" s="18">
        <v>0</v>
      </c>
      <c r="AJ1238" s="18" t="s">
        <v>476</v>
      </c>
      <c r="AK1238" s="18">
        <f t="shared" si="256"/>
        <v>0</v>
      </c>
      <c r="AL1238" s="18" t="s">
        <v>1528</v>
      </c>
      <c r="AM1238" s="18" t="s">
        <v>268</v>
      </c>
      <c r="AN1238" s="55">
        <v>0.63</v>
      </c>
      <c r="AO1238" s="18" t="s">
        <v>563</v>
      </c>
      <c r="AP1238" s="18" t="s">
        <v>479</v>
      </c>
      <c r="AQ1238" s="72" t="s">
        <v>1165</v>
      </c>
      <c r="AR1238" s="18" t="s">
        <v>561</v>
      </c>
      <c r="AS1238" s="55">
        <f t="shared" si="253"/>
        <v>0.63</v>
      </c>
      <c r="AT1238" s="55">
        <v>0.63</v>
      </c>
      <c r="AU1238" s="55">
        <f t="shared" si="254"/>
        <v>0</v>
      </c>
      <c r="AV1238" s="62">
        <f t="shared" si="255"/>
        <v>0</v>
      </c>
      <c r="AW1238" s="26" t="s">
        <v>501</v>
      </c>
      <c r="AX1238" s="18">
        <v>0</v>
      </c>
      <c r="AY1238" s="18" t="s">
        <v>476</v>
      </c>
      <c r="AZ1238" s="5" t="s">
        <v>257</v>
      </c>
      <c r="BA1238" s="5" t="s">
        <v>257</v>
      </c>
      <c r="BB1238" s="18" t="s">
        <v>1529</v>
      </c>
      <c r="BC1238" s="18"/>
      <c r="BD1238" s="18"/>
      <c r="BE1238" s="18"/>
      <c r="BF1238" s="18"/>
      <c r="BG1238" s="18"/>
      <c r="BH1238" s="18"/>
      <c r="BI1238" s="18"/>
      <c r="BJ1238" s="18"/>
      <c r="BK1238" s="18"/>
      <c r="BL1238" s="18"/>
      <c r="BM1238" s="18"/>
      <c r="BN1238" s="18"/>
      <c r="BO1238" s="18"/>
      <c r="BP1238" s="18"/>
      <c r="BQ1238" s="18"/>
      <c r="BR1238" s="18"/>
      <c r="BS1238" s="18"/>
      <c r="BT1238" s="18"/>
      <c r="BU1238" s="18"/>
      <c r="BV1238" s="18"/>
      <c r="BW1238" s="18"/>
      <c r="BX1238" s="18"/>
      <c r="BY1238" s="18"/>
      <c r="BZ1238" s="18"/>
      <c r="CA1238" s="18"/>
      <c r="CB1238" s="18"/>
      <c r="CC1238" s="18"/>
      <c r="CD1238" s="18"/>
      <c r="CE1238" s="18"/>
      <c r="CF1238" s="18"/>
      <c r="CG1238" s="18"/>
      <c r="CH1238" s="18"/>
      <c r="CI1238" s="18"/>
      <c r="CJ1238" s="18"/>
      <c r="CK1238" s="18"/>
      <c r="CL1238" s="18"/>
      <c r="CM1238" s="18"/>
      <c r="CN1238" s="18"/>
      <c r="CO1238" s="18"/>
      <c r="CP1238" s="18"/>
      <c r="CQ1238" s="18"/>
      <c r="CR1238" s="18"/>
      <c r="CS1238" s="18"/>
      <c r="CT1238" s="18"/>
      <c r="CU1238" s="18"/>
      <c r="CV1238" s="18"/>
      <c r="CW1238" s="18"/>
      <c r="CX1238" s="18"/>
      <c r="CY1238" s="18"/>
      <c r="CZ1238" s="18"/>
      <c r="DA1238" s="18"/>
      <c r="DB1238" s="18"/>
      <c r="DC1238" s="18"/>
      <c r="DD1238" s="18"/>
      <c r="DE1238" s="18"/>
      <c r="DF1238" s="18"/>
      <c r="DG1238" s="18"/>
      <c r="DH1238" s="18"/>
      <c r="DI1238" s="18"/>
      <c r="DJ1238" s="18"/>
      <c r="DK1238" s="18"/>
      <c r="DL1238" s="18"/>
      <c r="DM1238" s="18"/>
      <c r="DN1238" s="18"/>
      <c r="DO1238" s="18"/>
      <c r="DP1238" s="18">
        <v>0</v>
      </c>
      <c r="DQ1238" s="18">
        <v>0</v>
      </c>
      <c r="DR1238" s="18">
        <v>0</v>
      </c>
      <c r="DS1238" s="18"/>
      <c r="DT1238" s="18"/>
      <c r="DU1238" s="18"/>
      <c r="DV1238" s="18">
        <v>0</v>
      </c>
      <c r="DW1238" s="24"/>
      <c r="DX1238" s="24"/>
      <c r="DY1238" s="18"/>
      <c r="DZ1238" s="18"/>
      <c r="EA1238" s="18"/>
      <c r="EB1238" s="18"/>
      <c r="EC1238" s="18"/>
      <c r="ED1238" s="18"/>
      <c r="EE1238" s="18"/>
      <c r="EF1238" s="18"/>
      <c r="EG1238" s="18"/>
      <c r="EH1238" s="18" t="s">
        <v>1530</v>
      </c>
      <c r="EI1238" s="18" cm="1">
        <f t="array" ref="EI1238">IF(SUMPRODUCT(--(DO1238:DS1238&lt;&gt;""))=0, 0,1)</f>
        <v>1</v>
      </c>
      <c r="EJ1238" s="18" cm="1">
        <f t="array" ref="EJ1238">IF(SUMPRODUCT(--(DT1238:EG1238&lt;&gt;""))=0, 0,1)</f>
        <v>1</v>
      </c>
      <c r="EK1238" s="18" cm="1">
        <f t="array" ref="EK1238">IF(SUMPRODUCT(--(EC1238:EG1238&lt;&gt;""))=0, 0,1)</f>
        <v>0</v>
      </c>
      <c r="EL1238" s="18" cm="1">
        <f t="array" ref="EL1238">IF(SUMPRODUCT(--(EE1238:EG1238&lt;&gt;""))=0, 0,1)</f>
        <v>0</v>
      </c>
      <c r="EM1238" s="18">
        <f t="shared" si="257"/>
        <v>0</v>
      </c>
      <c r="EN1238" s="18">
        <f t="shared" si="258"/>
        <v>0</v>
      </c>
      <c r="EO1238" s="18">
        <f t="shared" si="259"/>
        <v>0</v>
      </c>
      <c r="EP1238" s="18" t="str">
        <f t="shared" si="260"/>
        <v>NA</v>
      </c>
      <c r="EQ1238" s="18" t="str">
        <f t="shared" si="261"/>
        <v>NA</v>
      </c>
      <c r="ER1238" s="58" t="s">
        <v>2080</v>
      </c>
      <c r="ES1238" s="59">
        <v>43790</v>
      </c>
      <c r="ET1238" s="18" t="s">
        <v>1531</v>
      </c>
      <c r="EU1238" s="18" t="s">
        <v>1523</v>
      </c>
    </row>
    <row r="1239" spans="1:151" ht="15.75" customHeight="1" x14ac:dyDescent="0.2">
      <c r="A1239" s="5" t="s">
        <v>1521</v>
      </c>
      <c r="B1239" s="24" t="s">
        <v>1522</v>
      </c>
      <c r="C1239" s="26">
        <v>1</v>
      </c>
      <c r="D1239" s="18" t="s">
        <v>1555</v>
      </c>
      <c r="E1239" s="18" t="s">
        <v>1532</v>
      </c>
      <c r="F1239" s="18" t="s">
        <v>553</v>
      </c>
      <c r="G1239" s="18" t="s">
        <v>609</v>
      </c>
      <c r="H1239" s="18" t="s">
        <v>951</v>
      </c>
      <c r="I1239" s="18" t="s">
        <v>363</v>
      </c>
      <c r="J1239" s="18" t="s">
        <v>363</v>
      </c>
      <c r="K1239" s="18" t="s">
        <v>363</v>
      </c>
      <c r="L1239" s="18" t="s">
        <v>363</v>
      </c>
      <c r="M1239" s="18" t="s">
        <v>253</v>
      </c>
      <c r="N1239" s="56">
        <v>74</v>
      </c>
      <c r="O1239" s="18" t="s">
        <v>1524</v>
      </c>
      <c r="P1239" s="18" t="s">
        <v>466</v>
      </c>
      <c r="Q1239" s="18" t="s">
        <v>254</v>
      </c>
      <c r="R1239" s="24" t="s">
        <v>257</v>
      </c>
      <c r="S1239" s="24" t="s">
        <v>257</v>
      </c>
      <c r="T1239" s="26" t="s">
        <v>257</v>
      </c>
      <c r="U1239" s="26" t="s">
        <v>257</v>
      </c>
      <c r="V1239" s="26" t="s">
        <v>257</v>
      </c>
      <c r="W1239" s="26" t="s">
        <v>257</v>
      </c>
      <c r="X1239" s="18" t="s">
        <v>1544</v>
      </c>
      <c r="Y1239" s="18">
        <v>177.8</v>
      </c>
      <c r="Z1239" s="18" t="s">
        <v>599</v>
      </c>
      <c r="AA1239" s="18">
        <v>177.8</v>
      </c>
      <c r="AB1239" s="57" t="s">
        <v>257</v>
      </c>
      <c r="AC1239" s="18" t="s">
        <v>479</v>
      </c>
      <c r="AD1239" s="72" t="s">
        <v>1165</v>
      </c>
      <c r="AE1239" s="18" t="s">
        <v>561</v>
      </c>
      <c r="AF1239" s="18">
        <v>51.24</v>
      </c>
      <c r="AG1239" s="18">
        <v>51.24</v>
      </c>
      <c r="AH1239" s="18" t="s">
        <v>501</v>
      </c>
      <c r="AI1239" s="18">
        <v>36</v>
      </c>
      <c r="AJ1239" s="18" t="s">
        <v>476</v>
      </c>
      <c r="AK1239" s="18">
        <f t="shared" si="256"/>
        <v>1.5</v>
      </c>
      <c r="AL1239" s="18" t="s">
        <v>1528</v>
      </c>
      <c r="AM1239" s="18" t="s">
        <v>268</v>
      </c>
      <c r="AN1239" s="55">
        <v>0.62</v>
      </c>
      <c r="AO1239" s="18" t="s">
        <v>563</v>
      </c>
      <c r="AP1239" s="18" t="s">
        <v>479</v>
      </c>
      <c r="AQ1239" s="72" t="s">
        <v>1165</v>
      </c>
      <c r="AR1239" s="18" t="s">
        <v>561</v>
      </c>
      <c r="AS1239" s="55">
        <f t="shared" si="253"/>
        <v>0.61</v>
      </c>
      <c r="AT1239" s="55">
        <v>0.63</v>
      </c>
      <c r="AU1239" s="55">
        <f t="shared" si="254"/>
        <v>1.0000000000000009E-2</v>
      </c>
      <c r="AV1239" s="62">
        <f t="shared" si="255"/>
        <v>1.0000000000000009E-2</v>
      </c>
      <c r="AW1239" s="26" t="s">
        <v>501</v>
      </c>
      <c r="AX1239" s="18">
        <v>36</v>
      </c>
      <c r="AY1239" s="18" t="s">
        <v>476</v>
      </c>
      <c r="AZ1239" s="5" t="s">
        <v>257</v>
      </c>
      <c r="BA1239" s="5" t="s">
        <v>257</v>
      </c>
      <c r="BB1239" s="18" t="s">
        <v>1529</v>
      </c>
      <c r="BC1239" s="18"/>
      <c r="BD1239" s="18"/>
      <c r="BE1239" s="18"/>
      <c r="BF1239" s="18"/>
      <c r="BG1239" s="18"/>
      <c r="BH1239" s="18"/>
      <c r="BI1239" s="18"/>
      <c r="BJ1239" s="18"/>
      <c r="BK1239" s="18"/>
      <c r="BL1239" s="18"/>
      <c r="BM1239" s="18"/>
      <c r="BN1239" s="18"/>
      <c r="BO1239" s="18"/>
      <c r="BP1239" s="18"/>
      <c r="BQ1239" s="18"/>
      <c r="BR1239" s="18"/>
      <c r="BS1239" s="18"/>
      <c r="BT1239" s="18"/>
      <c r="BU1239" s="18"/>
      <c r="BV1239" s="18"/>
      <c r="BW1239" s="18"/>
      <c r="BX1239" s="18"/>
      <c r="BY1239" s="18"/>
      <c r="BZ1239" s="18"/>
      <c r="CA1239" s="18"/>
      <c r="CB1239" s="18"/>
      <c r="CC1239" s="18"/>
      <c r="CD1239" s="18"/>
      <c r="CE1239" s="18"/>
      <c r="CF1239" s="18"/>
      <c r="CG1239" s="18"/>
      <c r="CH1239" s="18"/>
      <c r="CI1239" s="18"/>
      <c r="CJ1239" s="18"/>
      <c r="CK1239" s="18"/>
      <c r="CL1239" s="18"/>
      <c r="CM1239" s="18"/>
      <c r="CN1239" s="18"/>
      <c r="CO1239" s="18"/>
      <c r="CP1239" s="18"/>
      <c r="CQ1239" s="18"/>
      <c r="CR1239" s="18"/>
      <c r="CS1239" s="18"/>
      <c r="CT1239" s="18"/>
      <c r="CU1239" s="18"/>
      <c r="CV1239" s="18"/>
      <c r="CW1239" s="18"/>
      <c r="CX1239" s="18"/>
      <c r="CY1239" s="18"/>
      <c r="CZ1239" s="18"/>
      <c r="DA1239" s="18"/>
      <c r="DB1239" s="18"/>
      <c r="DC1239" s="18"/>
      <c r="DD1239" s="18"/>
      <c r="DE1239" s="18"/>
      <c r="DF1239" s="18"/>
      <c r="DG1239" s="18"/>
      <c r="DH1239" s="18"/>
      <c r="DI1239" s="18"/>
      <c r="DJ1239" s="18"/>
      <c r="DK1239" s="18"/>
      <c r="DL1239" s="18"/>
      <c r="DM1239" s="18"/>
      <c r="DN1239" s="18"/>
      <c r="DO1239" s="18"/>
      <c r="DP1239" s="18">
        <v>1</v>
      </c>
      <c r="DQ1239" s="18">
        <v>1</v>
      </c>
      <c r="DR1239" s="18">
        <v>1</v>
      </c>
      <c r="DS1239" s="18"/>
      <c r="DT1239" s="18"/>
      <c r="DU1239" s="18"/>
      <c r="DV1239" s="18">
        <v>0</v>
      </c>
      <c r="DW1239" s="24"/>
      <c r="DX1239" s="24"/>
      <c r="DY1239" s="18"/>
      <c r="DZ1239" s="18"/>
      <c r="EA1239" s="18"/>
      <c r="EB1239" s="18"/>
      <c r="EC1239" s="18"/>
      <c r="ED1239" s="18"/>
      <c r="EE1239" s="18"/>
      <c r="EF1239" s="18"/>
      <c r="EG1239" s="18"/>
      <c r="EH1239" s="18" t="s">
        <v>1530</v>
      </c>
      <c r="EI1239" s="18" cm="1">
        <f t="array" ref="EI1239">IF(SUMPRODUCT(--(DO1239:DS1239&lt;&gt;""))=0, 0,1)</f>
        <v>1</v>
      </c>
      <c r="EJ1239" s="18" cm="1">
        <f t="array" ref="EJ1239">IF(SUMPRODUCT(--(DT1239:EG1239&lt;&gt;""))=0, 0,1)</f>
        <v>1</v>
      </c>
      <c r="EK1239" s="18" cm="1">
        <f t="array" ref="EK1239">IF(SUMPRODUCT(--(EC1239:EG1239&lt;&gt;""))=0, 0,1)</f>
        <v>0</v>
      </c>
      <c r="EL1239" s="18" cm="1">
        <f t="array" ref="EL1239">IF(SUMPRODUCT(--(EE1239:EG1239&lt;&gt;""))=0, 0,1)</f>
        <v>0</v>
      </c>
      <c r="EM1239" s="18">
        <f t="shared" si="257"/>
        <v>1</v>
      </c>
      <c r="EN1239" s="18">
        <f t="shared" si="258"/>
        <v>1</v>
      </c>
      <c r="EO1239" s="18">
        <f t="shared" si="259"/>
        <v>0</v>
      </c>
      <c r="EP1239" s="18" t="str">
        <f t="shared" si="260"/>
        <v>NA</v>
      </c>
      <c r="EQ1239" s="18" t="str">
        <f t="shared" si="261"/>
        <v>NA</v>
      </c>
      <c r="ER1239" s="58" t="s">
        <v>2080</v>
      </c>
      <c r="ES1239" s="59">
        <v>43790</v>
      </c>
      <c r="ET1239" s="18" t="s">
        <v>1531</v>
      </c>
      <c r="EU1239" s="18" t="s">
        <v>1523</v>
      </c>
    </row>
    <row r="1240" spans="1:151" ht="15.75" customHeight="1" x14ac:dyDescent="0.2">
      <c r="A1240" s="5" t="s">
        <v>1521</v>
      </c>
      <c r="B1240" s="24" t="s">
        <v>1522</v>
      </c>
      <c r="C1240" s="26">
        <v>1</v>
      </c>
      <c r="D1240" s="18" t="s">
        <v>1555</v>
      </c>
      <c r="E1240" s="18" t="s">
        <v>1533</v>
      </c>
      <c r="F1240" s="18" t="s">
        <v>553</v>
      </c>
      <c r="G1240" s="18" t="s">
        <v>609</v>
      </c>
      <c r="H1240" s="18" t="s">
        <v>951</v>
      </c>
      <c r="I1240" s="18" t="s">
        <v>363</v>
      </c>
      <c r="J1240" s="18" t="s">
        <v>363</v>
      </c>
      <c r="K1240" s="18" t="s">
        <v>363</v>
      </c>
      <c r="L1240" s="18" t="s">
        <v>363</v>
      </c>
      <c r="M1240" s="18" t="s">
        <v>253</v>
      </c>
      <c r="N1240" s="56">
        <v>74</v>
      </c>
      <c r="O1240" s="18" t="s">
        <v>1524</v>
      </c>
      <c r="P1240" s="18" t="s">
        <v>466</v>
      </c>
      <c r="Q1240" s="18" t="s">
        <v>254</v>
      </c>
      <c r="R1240" s="24" t="s">
        <v>257</v>
      </c>
      <c r="S1240" s="24" t="s">
        <v>257</v>
      </c>
      <c r="T1240" s="26" t="s">
        <v>257</v>
      </c>
      <c r="U1240" s="26" t="s">
        <v>257</v>
      </c>
      <c r="V1240" s="26" t="s">
        <v>257</v>
      </c>
      <c r="W1240" s="26" t="s">
        <v>257</v>
      </c>
      <c r="X1240" s="18" t="s">
        <v>1544</v>
      </c>
      <c r="Y1240" s="18">
        <v>177.8</v>
      </c>
      <c r="Z1240" s="18" t="s">
        <v>599</v>
      </c>
      <c r="AA1240" s="18">
        <v>177.8</v>
      </c>
      <c r="AB1240" s="57" t="s">
        <v>257</v>
      </c>
      <c r="AC1240" s="18" t="s">
        <v>479</v>
      </c>
      <c r="AD1240" s="72" t="s">
        <v>1165</v>
      </c>
      <c r="AE1240" s="18" t="s">
        <v>561</v>
      </c>
      <c r="AF1240" s="18">
        <v>51.24</v>
      </c>
      <c r="AG1240" s="18">
        <v>51.24</v>
      </c>
      <c r="AH1240" s="18" t="s">
        <v>501</v>
      </c>
      <c r="AI1240" s="18">
        <v>36</v>
      </c>
      <c r="AJ1240" s="18" t="s">
        <v>476</v>
      </c>
      <c r="AK1240" s="18">
        <f t="shared" si="256"/>
        <v>1.5</v>
      </c>
      <c r="AL1240" s="18" t="s">
        <v>1528</v>
      </c>
      <c r="AM1240" s="18" t="s">
        <v>268</v>
      </c>
      <c r="AN1240" s="55">
        <v>0.65</v>
      </c>
      <c r="AO1240" s="18" t="s">
        <v>563</v>
      </c>
      <c r="AP1240" s="18" t="s">
        <v>479</v>
      </c>
      <c r="AQ1240" s="72" t="s">
        <v>1165</v>
      </c>
      <c r="AR1240" s="18" t="s">
        <v>561</v>
      </c>
      <c r="AS1240" s="55">
        <f t="shared" si="253"/>
        <v>0.65</v>
      </c>
      <c r="AT1240" s="55">
        <v>0.65</v>
      </c>
      <c r="AU1240" s="55">
        <f t="shared" si="254"/>
        <v>0</v>
      </c>
      <c r="AV1240" s="62">
        <f t="shared" si="255"/>
        <v>0</v>
      </c>
      <c r="AW1240" s="26" t="s">
        <v>501</v>
      </c>
      <c r="AX1240" s="18">
        <f>36+24</f>
        <v>60</v>
      </c>
      <c r="AY1240" s="18" t="s">
        <v>476</v>
      </c>
      <c r="AZ1240" s="5" t="s">
        <v>257</v>
      </c>
      <c r="BA1240" s="5" t="s">
        <v>257</v>
      </c>
      <c r="BB1240" s="18" t="s">
        <v>1529</v>
      </c>
      <c r="BC1240" s="18"/>
      <c r="BD1240" s="18"/>
      <c r="BE1240" s="18"/>
      <c r="BF1240" s="18"/>
      <c r="BG1240" s="18"/>
      <c r="BH1240" s="18"/>
      <c r="BI1240" s="18"/>
      <c r="BJ1240" s="18"/>
      <c r="BK1240" s="18"/>
      <c r="BL1240" s="18"/>
      <c r="BM1240" s="18"/>
      <c r="BN1240" s="18"/>
      <c r="BO1240" s="18"/>
      <c r="BP1240" s="18"/>
      <c r="BQ1240" s="18"/>
      <c r="BR1240" s="18"/>
      <c r="BS1240" s="18"/>
      <c r="BT1240" s="18"/>
      <c r="BU1240" s="18"/>
      <c r="BV1240" s="18"/>
      <c r="BW1240" s="18"/>
      <c r="BX1240" s="18"/>
      <c r="BY1240" s="18"/>
      <c r="BZ1240" s="18"/>
      <c r="CA1240" s="18"/>
      <c r="CB1240" s="18"/>
      <c r="CC1240" s="18"/>
      <c r="CD1240" s="18"/>
      <c r="CE1240" s="18"/>
      <c r="CF1240" s="18"/>
      <c r="CG1240" s="18"/>
      <c r="CH1240" s="18"/>
      <c r="CI1240" s="18"/>
      <c r="CJ1240" s="18"/>
      <c r="CK1240" s="18"/>
      <c r="CL1240" s="18"/>
      <c r="CM1240" s="18"/>
      <c r="CN1240" s="18"/>
      <c r="CO1240" s="18"/>
      <c r="CP1240" s="18"/>
      <c r="CQ1240" s="18"/>
      <c r="CR1240" s="18"/>
      <c r="CS1240" s="18"/>
      <c r="CT1240" s="18"/>
      <c r="CU1240" s="18"/>
      <c r="CV1240" s="18"/>
      <c r="CW1240" s="18"/>
      <c r="CX1240" s="18"/>
      <c r="CY1240" s="18"/>
      <c r="CZ1240" s="18"/>
      <c r="DA1240" s="18"/>
      <c r="DB1240" s="18"/>
      <c r="DC1240" s="18"/>
      <c r="DD1240" s="18"/>
      <c r="DE1240" s="18"/>
      <c r="DF1240" s="18"/>
      <c r="DG1240" s="18"/>
      <c r="DH1240" s="18"/>
      <c r="DI1240" s="18"/>
      <c r="DJ1240" s="18"/>
      <c r="DK1240" s="18"/>
      <c r="DL1240" s="18"/>
      <c r="DM1240" s="18"/>
      <c r="DN1240" s="18"/>
      <c r="DO1240" s="18"/>
      <c r="DP1240" s="18">
        <v>1</v>
      </c>
      <c r="DQ1240" s="18">
        <v>1</v>
      </c>
      <c r="DR1240" s="18">
        <v>1</v>
      </c>
      <c r="DS1240" s="18"/>
      <c r="DT1240" s="18"/>
      <c r="DU1240" s="18"/>
      <c r="DV1240" s="18">
        <v>0</v>
      </c>
      <c r="DW1240" s="24"/>
      <c r="DX1240" s="24"/>
      <c r="DY1240" s="18"/>
      <c r="DZ1240" s="18"/>
      <c r="EA1240" s="18"/>
      <c r="EB1240" s="18"/>
      <c r="EC1240" s="18"/>
      <c r="ED1240" s="18"/>
      <c r="EE1240" s="18"/>
      <c r="EF1240" s="18"/>
      <c r="EG1240" s="18"/>
      <c r="EH1240" s="18" t="s">
        <v>1530</v>
      </c>
      <c r="EI1240" s="18" cm="1">
        <f t="array" ref="EI1240">IF(SUMPRODUCT(--(DO1240:DS1240&lt;&gt;""))=0, 0,1)</f>
        <v>1</v>
      </c>
      <c r="EJ1240" s="18" cm="1">
        <f t="array" ref="EJ1240">IF(SUMPRODUCT(--(DT1240:EG1240&lt;&gt;""))=0, 0,1)</f>
        <v>1</v>
      </c>
      <c r="EK1240" s="18" cm="1">
        <f t="array" ref="EK1240">IF(SUMPRODUCT(--(EC1240:EG1240&lt;&gt;""))=0, 0,1)</f>
        <v>0</v>
      </c>
      <c r="EL1240" s="18" cm="1">
        <f t="array" ref="EL1240">IF(SUMPRODUCT(--(EE1240:EG1240&lt;&gt;""))=0, 0,1)</f>
        <v>0</v>
      </c>
      <c r="EM1240" s="18">
        <f t="shared" si="257"/>
        <v>1</v>
      </c>
      <c r="EN1240" s="18">
        <f t="shared" si="258"/>
        <v>1</v>
      </c>
      <c r="EO1240" s="18">
        <f t="shared" si="259"/>
        <v>0</v>
      </c>
      <c r="EP1240" s="18" t="str">
        <f t="shared" si="260"/>
        <v>NA</v>
      </c>
      <c r="EQ1240" s="18" t="str">
        <f t="shared" si="261"/>
        <v>NA</v>
      </c>
      <c r="ER1240" s="58" t="s">
        <v>2080</v>
      </c>
      <c r="ES1240" s="59">
        <v>43790</v>
      </c>
      <c r="ET1240" s="18" t="s">
        <v>1531</v>
      </c>
      <c r="EU1240" s="18" t="s">
        <v>1523</v>
      </c>
    </row>
    <row r="1241" spans="1:151" ht="15.75" customHeight="1" x14ac:dyDescent="0.2">
      <c r="A1241" s="5" t="s">
        <v>1521</v>
      </c>
      <c r="B1241" s="24" t="s">
        <v>1522</v>
      </c>
      <c r="C1241" s="26">
        <v>1</v>
      </c>
      <c r="D1241" s="18" t="s">
        <v>1555</v>
      </c>
      <c r="E1241" s="18" t="s">
        <v>1534</v>
      </c>
      <c r="F1241" s="18" t="s">
        <v>553</v>
      </c>
      <c r="G1241" s="18" t="s">
        <v>609</v>
      </c>
      <c r="H1241" s="18" t="s">
        <v>951</v>
      </c>
      <c r="I1241" s="18" t="s">
        <v>363</v>
      </c>
      <c r="J1241" s="18" t="s">
        <v>363</v>
      </c>
      <c r="K1241" s="18" t="s">
        <v>363</v>
      </c>
      <c r="L1241" s="18" t="s">
        <v>363</v>
      </c>
      <c r="M1241" s="18" t="s">
        <v>253</v>
      </c>
      <c r="N1241" s="56">
        <v>74</v>
      </c>
      <c r="O1241" s="18" t="s">
        <v>1524</v>
      </c>
      <c r="P1241" s="18" t="s">
        <v>466</v>
      </c>
      <c r="Q1241" s="18" t="s">
        <v>254</v>
      </c>
      <c r="R1241" s="24" t="s">
        <v>257</v>
      </c>
      <c r="S1241" s="24" t="s">
        <v>257</v>
      </c>
      <c r="T1241" s="26" t="s">
        <v>257</v>
      </c>
      <c r="U1241" s="26" t="s">
        <v>257</v>
      </c>
      <c r="V1241" s="26" t="s">
        <v>257</v>
      </c>
      <c r="W1241" s="26" t="s">
        <v>257</v>
      </c>
      <c r="X1241" s="18" t="s">
        <v>1544</v>
      </c>
      <c r="Y1241" s="18">
        <v>177.8</v>
      </c>
      <c r="Z1241" s="18" t="s">
        <v>599</v>
      </c>
      <c r="AA1241" s="18">
        <v>177.8</v>
      </c>
      <c r="AB1241" s="57" t="s">
        <v>257</v>
      </c>
      <c r="AC1241" s="18" t="s">
        <v>479</v>
      </c>
      <c r="AD1241" s="72" t="s">
        <v>1165</v>
      </c>
      <c r="AE1241" s="18" t="s">
        <v>561</v>
      </c>
      <c r="AF1241" s="18">
        <v>51.24</v>
      </c>
      <c r="AG1241" s="18">
        <v>51.24</v>
      </c>
      <c r="AH1241" s="18" t="s">
        <v>501</v>
      </c>
      <c r="AI1241" s="18">
        <v>36</v>
      </c>
      <c r="AJ1241" s="18" t="s">
        <v>476</v>
      </c>
      <c r="AK1241" s="18">
        <f t="shared" si="256"/>
        <v>1.5</v>
      </c>
      <c r="AL1241" s="18" t="s">
        <v>1528</v>
      </c>
      <c r="AM1241" s="18" t="s">
        <v>268</v>
      </c>
      <c r="AN1241" s="55">
        <v>0.63</v>
      </c>
      <c r="AO1241" s="18" t="s">
        <v>563</v>
      </c>
      <c r="AP1241" s="18" t="s">
        <v>479</v>
      </c>
      <c r="AQ1241" s="72" t="s">
        <v>1165</v>
      </c>
      <c r="AR1241" s="18" t="s">
        <v>561</v>
      </c>
      <c r="AS1241" s="55">
        <f t="shared" si="253"/>
        <v>0.63</v>
      </c>
      <c r="AT1241" s="55">
        <v>0.63</v>
      </c>
      <c r="AU1241" s="55">
        <f t="shared" si="254"/>
        <v>0</v>
      </c>
      <c r="AV1241" s="62">
        <f t="shared" si="255"/>
        <v>0</v>
      </c>
      <c r="AW1241" s="26" t="s">
        <v>501</v>
      </c>
      <c r="AX1241" s="18">
        <f>36+48</f>
        <v>84</v>
      </c>
      <c r="AY1241" s="18" t="s">
        <v>476</v>
      </c>
      <c r="AZ1241" s="5" t="s">
        <v>257</v>
      </c>
      <c r="BA1241" s="5" t="s">
        <v>257</v>
      </c>
      <c r="BB1241" s="18" t="s">
        <v>1529</v>
      </c>
      <c r="BC1241" s="18"/>
      <c r="BD1241" s="18"/>
      <c r="BE1241" s="18"/>
      <c r="BF1241" s="18"/>
      <c r="BG1241" s="18"/>
      <c r="BH1241" s="18"/>
      <c r="BI1241" s="18"/>
      <c r="BJ1241" s="18"/>
      <c r="BK1241" s="18"/>
      <c r="BL1241" s="18"/>
      <c r="BM1241" s="18"/>
      <c r="BN1241" s="18"/>
      <c r="BO1241" s="18"/>
      <c r="BP1241" s="18"/>
      <c r="BQ1241" s="18"/>
      <c r="BR1241" s="18"/>
      <c r="BS1241" s="18"/>
      <c r="BT1241" s="18"/>
      <c r="BU1241" s="18"/>
      <c r="BV1241" s="18"/>
      <c r="BW1241" s="18"/>
      <c r="BX1241" s="18"/>
      <c r="BY1241" s="18"/>
      <c r="BZ1241" s="18"/>
      <c r="CA1241" s="18"/>
      <c r="CB1241" s="18"/>
      <c r="CC1241" s="18"/>
      <c r="CD1241" s="18"/>
      <c r="CE1241" s="18"/>
      <c r="CF1241" s="18"/>
      <c r="CG1241" s="18"/>
      <c r="CH1241" s="18"/>
      <c r="CI1241" s="18"/>
      <c r="CJ1241" s="18"/>
      <c r="CK1241" s="18"/>
      <c r="CL1241" s="18"/>
      <c r="CM1241" s="18"/>
      <c r="CN1241" s="18"/>
      <c r="CO1241" s="18"/>
      <c r="CP1241" s="18"/>
      <c r="CQ1241" s="18"/>
      <c r="CR1241" s="18"/>
      <c r="CS1241" s="18"/>
      <c r="CT1241" s="18"/>
      <c r="CU1241" s="18"/>
      <c r="CV1241" s="18"/>
      <c r="CW1241" s="18"/>
      <c r="CX1241" s="18"/>
      <c r="CY1241" s="18"/>
      <c r="CZ1241" s="18"/>
      <c r="DA1241" s="18"/>
      <c r="DB1241" s="18"/>
      <c r="DC1241" s="18"/>
      <c r="DD1241" s="18"/>
      <c r="DE1241" s="18"/>
      <c r="DF1241" s="18"/>
      <c r="DG1241" s="18"/>
      <c r="DH1241" s="18"/>
      <c r="DI1241" s="18"/>
      <c r="DJ1241" s="18"/>
      <c r="DK1241" s="18"/>
      <c r="DL1241" s="18"/>
      <c r="DM1241" s="18"/>
      <c r="DN1241" s="18"/>
      <c r="DO1241" s="18"/>
      <c r="DP1241" s="18">
        <v>1</v>
      </c>
      <c r="DQ1241" s="18">
        <v>1</v>
      </c>
      <c r="DR1241" s="18">
        <v>1</v>
      </c>
      <c r="DS1241" s="18"/>
      <c r="DT1241" s="18"/>
      <c r="DU1241" s="18"/>
      <c r="DV1241" s="18">
        <v>0</v>
      </c>
      <c r="DW1241" s="24"/>
      <c r="DX1241" s="24"/>
      <c r="DY1241" s="18"/>
      <c r="DZ1241" s="18"/>
      <c r="EA1241" s="18"/>
      <c r="EB1241" s="18"/>
      <c r="EC1241" s="18"/>
      <c r="ED1241" s="18"/>
      <c r="EE1241" s="18"/>
      <c r="EF1241" s="18"/>
      <c r="EG1241" s="18"/>
      <c r="EH1241" s="18" t="s">
        <v>1530</v>
      </c>
      <c r="EI1241" s="18" cm="1">
        <f t="array" ref="EI1241">IF(SUMPRODUCT(--(DO1241:DS1241&lt;&gt;""))=0, 0,1)</f>
        <v>1</v>
      </c>
      <c r="EJ1241" s="18" cm="1">
        <f t="array" ref="EJ1241">IF(SUMPRODUCT(--(DT1241:EG1241&lt;&gt;""))=0, 0,1)</f>
        <v>1</v>
      </c>
      <c r="EK1241" s="18" cm="1">
        <f t="array" ref="EK1241">IF(SUMPRODUCT(--(EC1241:EG1241&lt;&gt;""))=0, 0,1)</f>
        <v>0</v>
      </c>
      <c r="EL1241" s="18" cm="1">
        <f t="array" ref="EL1241">IF(SUMPRODUCT(--(EE1241:EG1241&lt;&gt;""))=0, 0,1)</f>
        <v>0</v>
      </c>
      <c r="EM1241" s="18">
        <f t="shared" si="257"/>
        <v>1</v>
      </c>
      <c r="EN1241" s="18">
        <f t="shared" si="258"/>
        <v>1</v>
      </c>
      <c r="EO1241" s="18">
        <f t="shared" si="259"/>
        <v>0</v>
      </c>
      <c r="EP1241" s="18" t="str">
        <f t="shared" si="260"/>
        <v>NA</v>
      </c>
      <c r="EQ1241" s="18" t="str">
        <f t="shared" si="261"/>
        <v>NA</v>
      </c>
      <c r="ER1241" s="58" t="s">
        <v>2080</v>
      </c>
      <c r="ES1241" s="59">
        <v>43790</v>
      </c>
      <c r="ET1241" s="18" t="s">
        <v>1531</v>
      </c>
      <c r="EU1241" s="18" t="s">
        <v>1523</v>
      </c>
    </row>
    <row r="1242" spans="1:151" ht="15.75" customHeight="1" x14ac:dyDescent="0.2">
      <c r="A1242" s="5" t="s">
        <v>1521</v>
      </c>
      <c r="B1242" s="24" t="s">
        <v>1522</v>
      </c>
      <c r="C1242" s="26">
        <v>1</v>
      </c>
      <c r="D1242" s="18" t="s">
        <v>1556</v>
      </c>
      <c r="E1242" s="18" t="s">
        <v>1526</v>
      </c>
      <c r="F1242" s="18" t="s">
        <v>553</v>
      </c>
      <c r="G1242" s="18" t="s">
        <v>609</v>
      </c>
      <c r="H1242" s="18" t="s">
        <v>951</v>
      </c>
      <c r="I1242" s="18" t="s">
        <v>363</v>
      </c>
      <c r="J1242" s="18" t="s">
        <v>363</v>
      </c>
      <c r="K1242" s="18" t="s">
        <v>363</v>
      </c>
      <c r="L1242" s="18" t="s">
        <v>363</v>
      </c>
      <c r="M1242" s="18" t="s">
        <v>253</v>
      </c>
      <c r="N1242" s="56">
        <v>74</v>
      </c>
      <c r="O1242" s="18" t="s">
        <v>1524</v>
      </c>
      <c r="P1242" s="18" t="s">
        <v>466</v>
      </c>
      <c r="Q1242" s="18" t="s">
        <v>254</v>
      </c>
      <c r="R1242" s="24" t="s">
        <v>257</v>
      </c>
      <c r="S1242" s="24" t="s">
        <v>257</v>
      </c>
      <c r="T1242" s="26" t="s">
        <v>257</v>
      </c>
      <c r="U1242" s="26" t="s">
        <v>257</v>
      </c>
      <c r="V1242" s="26" t="s">
        <v>257</v>
      </c>
      <c r="W1242" s="26" t="s">
        <v>257</v>
      </c>
      <c r="X1242" s="18" t="s">
        <v>1546</v>
      </c>
      <c r="Y1242" s="18">
        <v>0</v>
      </c>
      <c r="Z1242" s="18" t="s">
        <v>599</v>
      </c>
      <c r="AA1242" s="18">
        <v>0</v>
      </c>
      <c r="AB1242" s="57" t="s">
        <v>257</v>
      </c>
      <c r="AC1242" s="18" t="s">
        <v>257</v>
      </c>
      <c r="AD1242" s="18" t="s">
        <v>257</v>
      </c>
      <c r="AE1242" s="18" t="s">
        <v>257</v>
      </c>
      <c r="AF1242" s="18" t="s">
        <v>257</v>
      </c>
      <c r="AG1242" s="18" t="s">
        <v>257</v>
      </c>
      <c r="AH1242" s="18" t="s">
        <v>257</v>
      </c>
      <c r="AI1242" s="18">
        <v>0</v>
      </c>
      <c r="AJ1242" s="18" t="s">
        <v>476</v>
      </c>
      <c r="AK1242" s="18">
        <f t="shared" si="256"/>
        <v>0</v>
      </c>
      <c r="AL1242" s="18" t="s">
        <v>1547</v>
      </c>
      <c r="AM1242" s="18" t="s">
        <v>268</v>
      </c>
      <c r="AN1242" s="55">
        <v>0.64</v>
      </c>
      <c r="AO1242" s="18" t="s">
        <v>563</v>
      </c>
      <c r="AP1242" s="18" t="s">
        <v>479</v>
      </c>
      <c r="AQ1242" s="72" t="s">
        <v>1165</v>
      </c>
      <c r="AR1242" s="18" t="s">
        <v>561</v>
      </c>
      <c r="AS1242" s="55">
        <f t="shared" si="253"/>
        <v>0.63</v>
      </c>
      <c r="AT1242" s="55">
        <v>0.65</v>
      </c>
      <c r="AU1242" s="55">
        <f t="shared" si="254"/>
        <v>1.0000000000000009E-2</v>
      </c>
      <c r="AV1242" s="62">
        <f t="shared" si="255"/>
        <v>1.0000000000000009E-2</v>
      </c>
      <c r="AW1242" s="26" t="s">
        <v>501</v>
      </c>
      <c r="AX1242" s="18">
        <v>0</v>
      </c>
      <c r="AY1242" s="18" t="s">
        <v>476</v>
      </c>
      <c r="AZ1242" s="5" t="s">
        <v>257</v>
      </c>
      <c r="BA1242" s="5" t="s">
        <v>257</v>
      </c>
      <c r="BB1242" s="18" t="s">
        <v>1529</v>
      </c>
      <c r="BC1242" s="18"/>
      <c r="BD1242" s="18"/>
      <c r="BE1242" s="18"/>
      <c r="BF1242" s="18"/>
      <c r="BG1242" s="18"/>
      <c r="BH1242" s="18"/>
      <c r="BI1242" s="18"/>
      <c r="BJ1242" s="18"/>
      <c r="BK1242" s="18"/>
      <c r="BL1242" s="18"/>
      <c r="BM1242" s="18"/>
      <c r="BN1242" s="18"/>
      <c r="BO1242" s="18"/>
      <c r="BP1242" s="18"/>
      <c r="BQ1242" s="18"/>
      <c r="BR1242" s="18"/>
      <c r="BS1242" s="18"/>
      <c r="BT1242" s="18"/>
      <c r="BU1242" s="18"/>
      <c r="BV1242" s="18"/>
      <c r="BW1242" s="18"/>
      <c r="BX1242" s="18"/>
      <c r="BY1242" s="18"/>
      <c r="BZ1242" s="18"/>
      <c r="CA1242" s="18"/>
      <c r="CB1242" s="18"/>
      <c r="CC1242" s="18"/>
      <c r="CD1242" s="18"/>
      <c r="CE1242" s="18"/>
      <c r="CF1242" s="18"/>
      <c r="CG1242" s="18"/>
      <c r="CH1242" s="18"/>
      <c r="CI1242" s="18"/>
      <c r="CJ1242" s="18"/>
      <c r="CK1242" s="18"/>
      <c r="CL1242" s="18"/>
      <c r="CM1242" s="18"/>
      <c r="CN1242" s="18"/>
      <c r="CO1242" s="18"/>
      <c r="CP1242" s="18"/>
      <c r="CQ1242" s="18"/>
      <c r="CR1242" s="18"/>
      <c r="CS1242" s="18"/>
      <c r="CT1242" s="18"/>
      <c r="CU1242" s="18"/>
      <c r="CV1242" s="18"/>
      <c r="CW1242" s="18"/>
      <c r="CX1242" s="18"/>
      <c r="CY1242" s="18"/>
      <c r="CZ1242" s="18"/>
      <c r="DA1242" s="18"/>
      <c r="DB1242" s="18"/>
      <c r="DC1242" s="18"/>
      <c r="DD1242" s="18"/>
      <c r="DE1242" s="18"/>
      <c r="DF1242" s="18"/>
      <c r="DG1242" s="18"/>
      <c r="DH1242" s="18"/>
      <c r="DI1242" s="18"/>
      <c r="DJ1242" s="18"/>
      <c r="DK1242" s="18"/>
      <c r="DL1242" s="18"/>
      <c r="DM1242" s="18"/>
      <c r="DN1242" s="18"/>
      <c r="DO1242" s="18"/>
      <c r="DP1242" s="18">
        <v>0</v>
      </c>
      <c r="DQ1242" s="18">
        <v>0</v>
      </c>
      <c r="DR1242" s="18">
        <v>0</v>
      </c>
      <c r="DS1242" s="18"/>
      <c r="DT1242" s="18"/>
      <c r="DU1242" s="18"/>
      <c r="DV1242" s="18">
        <v>0</v>
      </c>
      <c r="DW1242" s="24"/>
      <c r="DX1242" s="24"/>
      <c r="DY1242" s="18"/>
      <c r="DZ1242" s="18"/>
      <c r="EA1242" s="18"/>
      <c r="EB1242" s="18"/>
      <c r="EC1242" s="18"/>
      <c r="ED1242" s="18"/>
      <c r="EE1242" s="18"/>
      <c r="EF1242" s="18"/>
      <c r="EG1242" s="18"/>
      <c r="EH1242" s="18" t="s">
        <v>1530</v>
      </c>
      <c r="EI1242" s="18" cm="1">
        <f t="array" ref="EI1242">IF(SUMPRODUCT(--(DO1242:DS1242&lt;&gt;""))=0, 0,1)</f>
        <v>1</v>
      </c>
      <c r="EJ1242" s="18" cm="1">
        <f t="array" ref="EJ1242">IF(SUMPRODUCT(--(DT1242:EG1242&lt;&gt;""))=0, 0,1)</f>
        <v>1</v>
      </c>
      <c r="EK1242" s="18" cm="1">
        <f t="array" ref="EK1242">IF(SUMPRODUCT(--(EC1242:EG1242&lt;&gt;""))=0, 0,1)</f>
        <v>0</v>
      </c>
      <c r="EL1242" s="18" cm="1">
        <f t="array" ref="EL1242">IF(SUMPRODUCT(--(EE1242:EG1242&lt;&gt;""))=0, 0,1)</f>
        <v>0</v>
      </c>
      <c r="EM1242" s="18">
        <f t="shared" si="257"/>
        <v>0</v>
      </c>
      <c r="EN1242" s="18">
        <f t="shared" si="258"/>
        <v>0</v>
      </c>
      <c r="EO1242" s="18">
        <f t="shared" si="259"/>
        <v>0</v>
      </c>
      <c r="EP1242" s="18" t="str">
        <f t="shared" si="260"/>
        <v>NA</v>
      </c>
      <c r="EQ1242" s="18" t="str">
        <f t="shared" si="261"/>
        <v>NA</v>
      </c>
      <c r="ER1242" s="58" t="s">
        <v>2080</v>
      </c>
      <c r="ES1242" s="59">
        <v>43790</v>
      </c>
      <c r="ET1242" s="18" t="s">
        <v>1531</v>
      </c>
      <c r="EU1242" s="18" t="s">
        <v>1523</v>
      </c>
    </row>
    <row r="1243" spans="1:151" ht="15.75" customHeight="1" x14ac:dyDescent="0.2">
      <c r="A1243" s="5" t="s">
        <v>1521</v>
      </c>
      <c r="B1243" s="24" t="s">
        <v>1522</v>
      </c>
      <c r="C1243" s="26">
        <v>1</v>
      </c>
      <c r="D1243" s="18" t="s">
        <v>1556</v>
      </c>
      <c r="E1243" s="18" t="s">
        <v>1532</v>
      </c>
      <c r="F1243" s="18" t="s">
        <v>553</v>
      </c>
      <c r="G1243" s="18" t="s">
        <v>609</v>
      </c>
      <c r="H1243" s="18" t="s">
        <v>951</v>
      </c>
      <c r="I1243" s="18" t="s">
        <v>363</v>
      </c>
      <c r="J1243" s="18" t="s">
        <v>363</v>
      </c>
      <c r="K1243" s="18" t="s">
        <v>363</v>
      </c>
      <c r="L1243" s="18" t="s">
        <v>363</v>
      </c>
      <c r="M1243" s="18" t="s">
        <v>253</v>
      </c>
      <c r="N1243" s="56">
        <v>74</v>
      </c>
      <c r="O1243" s="18" t="s">
        <v>1524</v>
      </c>
      <c r="P1243" s="18" t="s">
        <v>466</v>
      </c>
      <c r="Q1243" s="18" t="s">
        <v>254</v>
      </c>
      <c r="R1243" s="24" t="s">
        <v>257</v>
      </c>
      <c r="S1243" s="24" t="s">
        <v>257</v>
      </c>
      <c r="T1243" s="26" t="s">
        <v>257</v>
      </c>
      <c r="U1243" s="26" t="s">
        <v>257</v>
      </c>
      <c r="V1243" s="26" t="s">
        <v>257</v>
      </c>
      <c r="W1243" s="26" t="s">
        <v>257</v>
      </c>
      <c r="X1243" s="18" t="s">
        <v>1546</v>
      </c>
      <c r="Y1243" s="18">
        <v>160</v>
      </c>
      <c r="Z1243" s="18" t="s">
        <v>599</v>
      </c>
      <c r="AA1243" s="18">
        <v>160</v>
      </c>
      <c r="AB1243" s="57" t="s">
        <v>257</v>
      </c>
      <c r="AC1243" s="18" t="s">
        <v>699</v>
      </c>
      <c r="AD1243" s="18" t="s">
        <v>257</v>
      </c>
      <c r="AE1243" s="18" t="s">
        <v>257</v>
      </c>
      <c r="AF1243" s="18" t="s">
        <v>257</v>
      </c>
      <c r="AG1243" s="18" t="s">
        <v>257</v>
      </c>
      <c r="AH1243" s="18" t="s">
        <v>257</v>
      </c>
      <c r="AI1243" s="18">
        <v>36</v>
      </c>
      <c r="AJ1243" s="18" t="s">
        <v>476</v>
      </c>
      <c r="AK1243" s="18">
        <f t="shared" si="256"/>
        <v>1.5</v>
      </c>
      <c r="AL1243" s="18" t="s">
        <v>1547</v>
      </c>
      <c r="AM1243" s="18" t="s">
        <v>268</v>
      </c>
      <c r="AN1243" s="55">
        <v>0.6</v>
      </c>
      <c r="AO1243" s="18" t="s">
        <v>563</v>
      </c>
      <c r="AP1243" s="18" t="s">
        <v>479</v>
      </c>
      <c r="AQ1243" s="72" t="s">
        <v>1165</v>
      </c>
      <c r="AR1243" s="18" t="s">
        <v>561</v>
      </c>
      <c r="AS1243" s="55">
        <f t="shared" si="253"/>
        <v>0.57999999999999996</v>
      </c>
      <c r="AT1243" s="55">
        <v>0.62</v>
      </c>
      <c r="AU1243" s="55">
        <f t="shared" si="254"/>
        <v>2.0000000000000018E-2</v>
      </c>
      <c r="AV1243" s="62">
        <f t="shared" si="255"/>
        <v>2.0000000000000018E-2</v>
      </c>
      <c r="AW1243" s="26" t="s">
        <v>501</v>
      </c>
      <c r="AX1243" s="18">
        <v>36</v>
      </c>
      <c r="AY1243" s="18" t="s">
        <v>476</v>
      </c>
      <c r="AZ1243" s="5" t="s">
        <v>257</v>
      </c>
      <c r="BA1243" s="5" t="s">
        <v>257</v>
      </c>
      <c r="BB1243" s="18" t="s">
        <v>1529</v>
      </c>
      <c r="BC1243" s="18"/>
      <c r="BD1243" s="18"/>
      <c r="BE1243" s="18"/>
      <c r="BF1243" s="18"/>
      <c r="BG1243" s="18"/>
      <c r="BH1243" s="18"/>
      <c r="BI1243" s="18"/>
      <c r="BJ1243" s="18"/>
      <c r="BK1243" s="18"/>
      <c r="BL1243" s="18"/>
      <c r="BM1243" s="18"/>
      <c r="BN1243" s="18"/>
      <c r="BO1243" s="18"/>
      <c r="BP1243" s="18"/>
      <c r="BQ1243" s="18"/>
      <c r="BR1243" s="18"/>
      <c r="BS1243" s="18"/>
      <c r="BT1243" s="18"/>
      <c r="BU1243" s="18"/>
      <c r="BV1243" s="18"/>
      <c r="BW1243" s="18"/>
      <c r="BX1243" s="18"/>
      <c r="BY1243" s="18"/>
      <c r="BZ1243" s="18"/>
      <c r="CA1243" s="18"/>
      <c r="CB1243" s="18"/>
      <c r="CC1243" s="18"/>
      <c r="CD1243" s="18"/>
      <c r="CE1243" s="18"/>
      <c r="CF1243" s="18"/>
      <c r="CG1243" s="18"/>
      <c r="CH1243" s="18"/>
      <c r="CI1243" s="18"/>
      <c r="CJ1243" s="18"/>
      <c r="CK1243" s="18"/>
      <c r="CL1243" s="18"/>
      <c r="CM1243" s="18"/>
      <c r="CN1243" s="18"/>
      <c r="CO1243" s="18"/>
      <c r="CP1243" s="18"/>
      <c r="CQ1243" s="18"/>
      <c r="CR1243" s="18"/>
      <c r="CS1243" s="18"/>
      <c r="CT1243" s="18"/>
      <c r="CU1243" s="18"/>
      <c r="CV1243" s="18"/>
      <c r="CW1243" s="18"/>
      <c r="CX1243" s="18"/>
      <c r="CY1243" s="18"/>
      <c r="CZ1243" s="18"/>
      <c r="DA1243" s="18"/>
      <c r="DB1243" s="18"/>
      <c r="DC1243" s="18"/>
      <c r="DD1243" s="18"/>
      <c r="DE1243" s="18"/>
      <c r="DF1243" s="18"/>
      <c r="DG1243" s="18"/>
      <c r="DH1243" s="18"/>
      <c r="DI1243" s="18"/>
      <c r="DJ1243" s="18"/>
      <c r="DK1243" s="18"/>
      <c r="DL1243" s="18"/>
      <c r="DM1243" s="18"/>
      <c r="DN1243" s="18"/>
      <c r="DO1243" s="18"/>
      <c r="DP1243" s="18">
        <v>1</v>
      </c>
      <c r="DQ1243" s="18">
        <v>1</v>
      </c>
      <c r="DR1243" s="18">
        <v>1</v>
      </c>
      <c r="DS1243" s="18"/>
      <c r="DT1243" s="18"/>
      <c r="DU1243" s="18"/>
      <c r="DV1243" s="18">
        <v>0</v>
      </c>
      <c r="DW1243" s="24"/>
      <c r="DX1243" s="24"/>
      <c r="DY1243" s="18"/>
      <c r="DZ1243" s="18"/>
      <c r="EA1243" s="18"/>
      <c r="EB1243" s="18"/>
      <c r="EC1243" s="18"/>
      <c r="ED1243" s="18"/>
      <c r="EE1243" s="18"/>
      <c r="EF1243" s="18"/>
      <c r="EG1243" s="18"/>
      <c r="EH1243" s="18" t="s">
        <v>1530</v>
      </c>
      <c r="EI1243" s="18" cm="1">
        <f t="array" ref="EI1243">IF(SUMPRODUCT(--(DO1243:DS1243&lt;&gt;""))=0, 0,1)</f>
        <v>1</v>
      </c>
      <c r="EJ1243" s="18" cm="1">
        <f t="array" ref="EJ1243">IF(SUMPRODUCT(--(DT1243:EG1243&lt;&gt;""))=0, 0,1)</f>
        <v>1</v>
      </c>
      <c r="EK1243" s="18" cm="1">
        <f t="array" ref="EK1243">IF(SUMPRODUCT(--(EC1243:EG1243&lt;&gt;""))=0, 0,1)</f>
        <v>0</v>
      </c>
      <c r="EL1243" s="18" cm="1">
        <f t="array" ref="EL1243">IF(SUMPRODUCT(--(EE1243:EG1243&lt;&gt;""))=0, 0,1)</f>
        <v>0</v>
      </c>
      <c r="EM1243" s="18">
        <f t="shared" si="257"/>
        <v>1</v>
      </c>
      <c r="EN1243" s="18">
        <f t="shared" si="258"/>
        <v>1</v>
      </c>
      <c r="EO1243" s="18">
        <f t="shared" si="259"/>
        <v>0</v>
      </c>
      <c r="EP1243" s="18" t="str">
        <f t="shared" si="260"/>
        <v>NA</v>
      </c>
      <c r="EQ1243" s="18" t="str">
        <f t="shared" si="261"/>
        <v>NA</v>
      </c>
      <c r="ER1243" s="58" t="s">
        <v>2080</v>
      </c>
      <c r="ES1243" s="59">
        <v>43790</v>
      </c>
      <c r="ET1243" s="18" t="s">
        <v>1531</v>
      </c>
      <c r="EU1243" s="18" t="s">
        <v>1523</v>
      </c>
    </row>
    <row r="1244" spans="1:151" ht="15.75" customHeight="1" x14ac:dyDescent="0.2">
      <c r="A1244" s="5" t="s">
        <v>1521</v>
      </c>
      <c r="B1244" s="24" t="s">
        <v>1522</v>
      </c>
      <c r="C1244" s="26">
        <v>1</v>
      </c>
      <c r="D1244" s="18" t="s">
        <v>1556</v>
      </c>
      <c r="E1244" s="18" t="s">
        <v>1533</v>
      </c>
      <c r="F1244" s="18" t="s">
        <v>553</v>
      </c>
      <c r="G1244" s="18" t="s">
        <v>609</v>
      </c>
      <c r="H1244" s="18" t="s">
        <v>951</v>
      </c>
      <c r="I1244" s="18" t="s">
        <v>363</v>
      </c>
      <c r="J1244" s="18" t="s">
        <v>363</v>
      </c>
      <c r="K1244" s="18" t="s">
        <v>363</v>
      </c>
      <c r="L1244" s="18" t="s">
        <v>363</v>
      </c>
      <c r="M1244" s="18" t="s">
        <v>253</v>
      </c>
      <c r="N1244" s="56">
        <v>74</v>
      </c>
      <c r="O1244" s="18" t="s">
        <v>1524</v>
      </c>
      <c r="P1244" s="18" t="s">
        <v>466</v>
      </c>
      <c r="Q1244" s="18" t="s">
        <v>254</v>
      </c>
      <c r="R1244" s="24" t="s">
        <v>257</v>
      </c>
      <c r="S1244" s="24" t="s">
        <v>257</v>
      </c>
      <c r="T1244" s="26" t="s">
        <v>257</v>
      </c>
      <c r="U1244" s="26" t="s">
        <v>257</v>
      </c>
      <c r="V1244" s="26" t="s">
        <v>257</v>
      </c>
      <c r="W1244" s="26" t="s">
        <v>257</v>
      </c>
      <c r="X1244" s="18" t="s">
        <v>1546</v>
      </c>
      <c r="Y1244" s="18">
        <v>160</v>
      </c>
      <c r="Z1244" s="18" t="s">
        <v>599</v>
      </c>
      <c r="AA1244" s="18">
        <v>160</v>
      </c>
      <c r="AB1244" s="57" t="s">
        <v>257</v>
      </c>
      <c r="AC1244" s="18" t="s">
        <v>699</v>
      </c>
      <c r="AD1244" s="18" t="s">
        <v>257</v>
      </c>
      <c r="AE1244" s="18" t="s">
        <v>257</v>
      </c>
      <c r="AF1244" s="18" t="s">
        <v>257</v>
      </c>
      <c r="AG1244" s="18" t="s">
        <v>257</v>
      </c>
      <c r="AH1244" s="18" t="s">
        <v>257</v>
      </c>
      <c r="AI1244" s="18">
        <v>36</v>
      </c>
      <c r="AJ1244" s="18" t="s">
        <v>476</v>
      </c>
      <c r="AK1244" s="18">
        <f t="shared" si="256"/>
        <v>1.5</v>
      </c>
      <c r="AL1244" s="18" t="s">
        <v>1547</v>
      </c>
      <c r="AM1244" s="18" t="s">
        <v>268</v>
      </c>
      <c r="AN1244" s="55">
        <v>0.6</v>
      </c>
      <c r="AO1244" s="18" t="s">
        <v>563</v>
      </c>
      <c r="AP1244" s="18" t="s">
        <v>479</v>
      </c>
      <c r="AQ1244" s="72" t="s">
        <v>1165</v>
      </c>
      <c r="AR1244" s="18" t="s">
        <v>561</v>
      </c>
      <c r="AS1244" s="55">
        <f t="shared" si="253"/>
        <v>0.57999999999999996</v>
      </c>
      <c r="AT1244" s="55">
        <v>0.62</v>
      </c>
      <c r="AU1244" s="55">
        <f t="shared" si="254"/>
        <v>2.0000000000000018E-2</v>
      </c>
      <c r="AV1244" s="62">
        <f t="shared" si="255"/>
        <v>2.0000000000000018E-2</v>
      </c>
      <c r="AW1244" s="26" t="s">
        <v>501</v>
      </c>
      <c r="AX1244" s="18">
        <f>36+24</f>
        <v>60</v>
      </c>
      <c r="AY1244" s="18" t="s">
        <v>476</v>
      </c>
      <c r="AZ1244" s="5" t="s">
        <v>257</v>
      </c>
      <c r="BA1244" s="5" t="s">
        <v>257</v>
      </c>
      <c r="BB1244" s="18" t="s">
        <v>1529</v>
      </c>
      <c r="BC1244" s="18"/>
      <c r="BD1244" s="18"/>
      <c r="BE1244" s="18"/>
      <c r="BF1244" s="18"/>
      <c r="BG1244" s="18"/>
      <c r="BH1244" s="18"/>
      <c r="BI1244" s="18"/>
      <c r="BJ1244" s="18"/>
      <c r="BK1244" s="18"/>
      <c r="BL1244" s="18"/>
      <c r="BM1244" s="18"/>
      <c r="BN1244" s="18"/>
      <c r="BO1244" s="18"/>
      <c r="BP1244" s="18"/>
      <c r="BQ1244" s="18"/>
      <c r="BR1244" s="18"/>
      <c r="BS1244" s="18"/>
      <c r="BT1244" s="18"/>
      <c r="BU1244" s="18"/>
      <c r="BV1244" s="18"/>
      <c r="BW1244" s="18"/>
      <c r="BX1244" s="18"/>
      <c r="BY1244" s="18"/>
      <c r="BZ1244" s="18"/>
      <c r="CA1244" s="18"/>
      <c r="CB1244" s="18"/>
      <c r="CC1244" s="18"/>
      <c r="CD1244" s="18"/>
      <c r="CE1244" s="18"/>
      <c r="CF1244" s="18"/>
      <c r="CG1244" s="18"/>
      <c r="CH1244" s="18"/>
      <c r="CI1244" s="18"/>
      <c r="CJ1244" s="18"/>
      <c r="CK1244" s="18"/>
      <c r="CL1244" s="18"/>
      <c r="CM1244" s="18"/>
      <c r="CN1244" s="18"/>
      <c r="CO1244" s="18"/>
      <c r="CP1244" s="18"/>
      <c r="CQ1244" s="18"/>
      <c r="CR1244" s="18"/>
      <c r="CS1244" s="18"/>
      <c r="CT1244" s="18"/>
      <c r="CU1244" s="18"/>
      <c r="CV1244" s="18"/>
      <c r="CW1244" s="18"/>
      <c r="CX1244" s="18"/>
      <c r="CY1244" s="18"/>
      <c r="CZ1244" s="18"/>
      <c r="DA1244" s="18"/>
      <c r="DB1244" s="18"/>
      <c r="DC1244" s="18"/>
      <c r="DD1244" s="18"/>
      <c r="DE1244" s="18"/>
      <c r="DF1244" s="18"/>
      <c r="DG1244" s="18"/>
      <c r="DH1244" s="18"/>
      <c r="DI1244" s="18"/>
      <c r="DJ1244" s="18"/>
      <c r="DK1244" s="18"/>
      <c r="DL1244" s="18"/>
      <c r="DM1244" s="18"/>
      <c r="DN1244" s="18"/>
      <c r="DO1244" s="18"/>
      <c r="DP1244" s="18">
        <v>1</v>
      </c>
      <c r="DQ1244" s="18">
        <v>1</v>
      </c>
      <c r="DR1244" s="18">
        <v>1</v>
      </c>
      <c r="DS1244" s="18"/>
      <c r="DT1244" s="18"/>
      <c r="DU1244" s="18"/>
      <c r="DV1244" s="18">
        <v>0</v>
      </c>
      <c r="DW1244" s="24"/>
      <c r="DX1244" s="24"/>
      <c r="DY1244" s="18"/>
      <c r="DZ1244" s="18"/>
      <c r="EA1244" s="18"/>
      <c r="EB1244" s="18"/>
      <c r="EC1244" s="18"/>
      <c r="ED1244" s="18"/>
      <c r="EE1244" s="18"/>
      <c r="EF1244" s="18"/>
      <c r="EG1244" s="18"/>
      <c r="EH1244" s="18" t="s">
        <v>1530</v>
      </c>
      <c r="EI1244" s="18" cm="1">
        <f t="array" ref="EI1244">IF(SUMPRODUCT(--(DO1244:DS1244&lt;&gt;""))=0, 0,1)</f>
        <v>1</v>
      </c>
      <c r="EJ1244" s="18" cm="1">
        <f t="array" ref="EJ1244">IF(SUMPRODUCT(--(DT1244:EG1244&lt;&gt;""))=0, 0,1)</f>
        <v>1</v>
      </c>
      <c r="EK1244" s="18" cm="1">
        <f t="array" ref="EK1244">IF(SUMPRODUCT(--(EC1244:EG1244&lt;&gt;""))=0, 0,1)</f>
        <v>0</v>
      </c>
      <c r="EL1244" s="18" cm="1">
        <f t="array" ref="EL1244">IF(SUMPRODUCT(--(EE1244:EG1244&lt;&gt;""))=0, 0,1)</f>
        <v>0</v>
      </c>
      <c r="EM1244" s="18">
        <f t="shared" si="257"/>
        <v>1</v>
      </c>
      <c r="EN1244" s="18">
        <f t="shared" si="258"/>
        <v>1</v>
      </c>
      <c r="EO1244" s="18">
        <f t="shared" si="259"/>
        <v>0</v>
      </c>
      <c r="EP1244" s="18" t="str">
        <f t="shared" si="260"/>
        <v>NA</v>
      </c>
      <c r="EQ1244" s="18" t="str">
        <f t="shared" si="261"/>
        <v>NA</v>
      </c>
      <c r="ER1244" s="58" t="s">
        <v>2080</v>
      </c>
      <c r="ES1244" s="59">
        <v>43790</v>
      </c>
      <c r="ET1244" s="18" t="s">
        <v>1531</v>
      </c>
      <c r="EU1244" s="18" t="s">
        <v>1523</v>
      </c>
    </row>
    <row r="1245" spans="1:151" ht="15.75" customHeight="1" x14ac:dyDescent="0.2">
      <c r="A1245" s="5" t="s">
        <v>1521</v>
      </c>
      <c r="B1245" s="24" t="s">
        <v>1522</v>
      </c>
      <c r="C1245" s="26">
        <v>1</v>
      </c>
      <c r="D1245" s="18" t="s">
        <v>1556</v>
      </c>
      <c r="E1245" s="18" t="s">
        <v>1534</v>
      </c>
      <c r="F1245" s="18" t="s">
        <v>553</v>
      </c>
      <c r="G1245" s="18" t="s">
        <v>609</v>
      </c>
      <c r="H1245" s="18" t="s">
        <v>951</v>
      </c>
      <c r="I1245" s="18" t="s">
        <v>363</v>
      </c>
      <c r="J1245" s="18" t="s">
        <v>363</v>
      </c>
      <c r="K1245" s="18" t="s">
        <v>363</v>
      </c>
      <c r="L1245" s="18" t="s">
        <v>363</v>
      </c>
      <c r="M1245" s="18" t="s">
        <v>253</v>
      </c>
      <c r="N1245" s="56">
        <v>74</v>
      </c>
      <c r="O1245" s="18" t="s">
        <v>1524</v>
      </c>
      <c r="P1245" s="18" t="s">
        <v>466</v>
      </c>
      <c r="Q1245" s="18" t="s">
        <v>254</v>
      </c>
      <c r="R1245" s="24" t="s">
        <v>257</v>
      </c>
      <c r="S1245" s="24" t="s">
        <v>257</v>
      </c>
      <c r="T1245" s="26" t="s">
        <v>257</v>
      </c>
      <c r="U1245" s="26" t="s">
        <v>257</v>
      </c>
      <c r="V1245" s="26" t="s">
        <v>257</v>
      </c>
      <c r="W1245" s="26" t="s">
        <v>257</v>
      </c>
      <c r="X1245" s="18" t="s">
        <v>1546</v>
      </c>
      <c r="Y1245" s="18">
        <v>160</v>
      </c>
      <c r="Z1245" s="18" t="s">
        <v>599</v>
      </c>
      <c r="AA1245" s="18">
        <v>160</v>
      </c>
      <c r="AB1245" s="57" t="s">
        <v>257</v>
      </c>
      <c r="AC1245" s="18" t="s">
        <v>699</v>
      </c>
      <c r="AD1245" s="18" t="s">
        <v>257</v>
      </c>
      <c r="AE1245" s="18" t="s">
        <v>257</v>
      </c>
      <c r="AF1245" s="18" t="s">
        <v>257</v>
      </c>
      <c r="AG1245" s="18" t="s">
        <v>257</v>
      </c>
      <c r="AH1245" s="18" t="s">
        <v>257</v>
      </c>
      <c r="AI1245" s="18">
        <v>36</v>
      </c>
      <c r="AJ1245" s="18" t="s">
        <v>476</v>
      </c>
      <c r="AK1245" s="18">
        <f t="shared" si="256"/>
        <v>1.5</v>
      </c>
      <c r="AL1245" s="18" t="s">
        <v>1547</v>
      </c>
      <c r="AM1245" s="18" t="s">
        <v>268</v>
      </c>
      <c r="AN1245" s="55">
        <v>0.6</v>
      </c>
      <c r="AO1245" s="18" t="s">
        <v>563</v>
      </c>
      <c r="AP1245" s="18" t="s">
        <v>479</v>
      </c>
      <c r="AQ1245" s="72" t="s">
        <v>1165</v>
      </c>
      <c r="AR1245" s="18" t="s">
        <v>561</v>
      </c>
      <c r="AS1245" s="55">
        <f t="shared" si="253"/>
        <v>0.59</v>
      </c>
      <c r="AT1245" s="55">
        <v>0.61</v>
      </c>
      <c r="AU1245" s="55">
        <f t="shared" si="254"/>
        <v>1.0000000000000009E-2</v>
      </c>
      <c r="AV1245" s="62">
        <f t="shared" si="255"/>
        <v>1.0000000000000009E-2</v>
      </c>
      <c r="AW1245" s="26" t="s">
        <v>501</v>
      </c>
      <c r="AX1245" s="18">
        <f>36+48</f>
        <v>84</v>
      </c>
      <c r="AY1245" s="18" t="s">
        <v>476</v>
      </c>
      <c r="AZ1245" s="5" t="s">
        <v>257</v>
      </c>
      <c r="BA1245" s="5" t="s">
        <v>257</v>
      </c>
      <c r="BB1245" s="18" t="s">
        <v>1529</v>
      </c>
      <c r="BC1245" s="18"/>
      <c r="BD1245" s="18"/>
      <c r="BE1245" s="18"/>
      <c r="BF1245" s="18"/>
      <c r="BG1245" s="18"/>
      <c r="BH1245" s="18"/>
      <c r="BI1245" s="18"/>
      <c r="BJ1245" s="18"/>
      <c r="BK1245" s="18"/>
      <c r="BL1245" s="18"/>
      <c r="BM1245" s="18"/>
      <c r="BN1245" s="18"/>
      <c r="BO1245" s="18"/>
      <c r="BP1245" s="18"/>
      <c r="BQ1245" s="18"/>
      <c r="BR1245" s="18"/>
      <c r="BS1245" s="18"/>
      <c r="BT1245" s="18"/>
      <c r="BU1245" s="18"/>
      <c r="BV1245" s="18"/>
      <c r="BW1245" s="18"/>
      <c r="BX1245" s="18"/>
      <c r="BY1245" s="18"/>
      <c r="BZ1245" s="18"/>
      <c r="CA1245" s="18"/>
      <c r="CB1245" s="18"/>
      <c r="CC1245" s="18"/>
      <c r="CD1245" s="18"/>
      <c r="CE1245" s="18"/>
      <c r="CF1245" s="18"/>
      <c r="CG1245" s="18"/>
      <c r="CH1245" s="18"/>
      <c r="CI1245" s="18"/>
      <c r="CJ1245" s="18"/>
      <c r="CK1245" s="18"/>
      <c r="CL1245" s="18"/>
      <c r="CM1245" s="18"/>
      <c r="CN1245" s="18"/>
      <c r="CO1245" s="18"/>
      <c r="CP1245" s="18"/>
      <c r="CQ1245" s="18"/>
      <c r="CR1245" s="18"/>
      <c r="CS1245" s="18"/>
      <c r="CT1245" s="18"/>
      <c r="CU1245" s="18"/>
      <c r="CV1245" s="18"/>
      <c r="CW1245" s="18"/>
      <c r="CX1245" s="18"/>
      <c r="CY1245" s="18"/>
      <c r="CZ1245" s="18"/>
      <c r="DA1245" s="18"/>
      <c r="DB1245" s="18"/>
      <c r="DC1245" s="18"/>
      <c r="DD1245" s="18"/>
      <c r="DE1245" s="18"/>
      <c r="DF1245" s="18"/>
      <c r="DG1245" s="18"/>
      <c r="DH1245" s="18"/>
      <c r="DI1245" s="18"/>
      <c r="DJ1245" s="18"/>
      <c r="DK1245" s="18"/>
      <c r="DL1245" s="18"/>
      <c r="DM1245" s="18"/>
      <c r="DN1245" s="18"/>
      <c r="DO1245" s="18"/>
      <c r="DP1245" s="18">
        <v>1</v>
      </c>
      <c r="DQ1245" s="18">
        <v>1</v>
      </c>
      <c r="DR1245" s="18">
        <v>1</v>
      </c>
      <c r="DS1245" s="18"/>
      <c r="DT1245" s="18"/>
      <c r="DU1245" s="18"/>
      <c r="DV1245" s="18">
        <v>0</v>
      </c>
      <c r="DW1245" s="24"/>
      <c r="DX1245" s="24"/>
      <c r="DY1245" s="18"/>
      <c r="DZ1245" s="18"/>
      <c r="EA1245" s="18"/>
      <c r="EB1245" s="18"/>
      <c r="EC1245" s="18"/>
      <c r="ED1245" s="18"/>
      <c r="EE1245" s="18"/>
      <c r="EF1245" s="18"/>
      <c r="EG1245" s="18"/>
      <c r="EH1245" s="18" t="s">
        <v>1530</v>
      </c>
      <c r="EI1245" s="18" cm="1">
        <f t="array" ref="EI1245">IF(SUMPRODUCT(--(DO1245:DS1245&lt;&gt;""))=0, 0,1)</f>
        <v>1</v>
      </c>
      <c r="EJ1245" s="18" cm="1">
        <f t="array" ref="EJ1245">IF(SUMPRODUCT(--(DT1245:EG1245&lt;&gt;""))=0, 0,1)</f>
        <v>1</v>
      </c>
      <c r="EK1245" s="18" cm="1">
        <f t="array" ref="EK1245">IF(SUMPRODUCT(--(EC1245:EG1245&lt;&gt;""))=0, 0,1)</f>
        <v>0</v>
      </c>
      <c r="EL1245" s="18" cm="1">
        <f t="array" ref="EL1245">IF(SUMPRODUCT(--(EE1245:EG1245&lt;&gt;""))=0, 0,1)</f>
        <v>0</v>
      </c>
      <c r="EM1245" s="18">
        <f t="shared" si="257"/>
        <v>1</v>
      </c>
      <c r="EN1245" s="18">
        <f t="shared" si="258"/>
        <v>1</v>
      </c>
      <c r="EO1245" s="18">
        <f t="shared" si="259"/>
        <v>0</v>
      </c>
      <c r="EP1245" s="18" t="str">
        <f t="shared" si="260"/>
        <v>NA</v>
      </c>
      <c r="EQ1245" s="18" t="str">
        <f t="shared" si="261"/>
        <v>NA</v>
      </c>
      <c r="ER1245" s="58" t="s">
        <v>2080</v>
      </c>
      <c r="ES1245" s="59">
        <v>43790</v>
      </c>
      <c r="ET1245" s="18" t="s">
        <v>1531</v>
      </c>
      <c r="EU1245" s="18" t="s">
        <v>1523</v>
      </c>
    </row>
    <row r="1246" spans="1:151" ht="15.75" customHeight="1" x14ac:dyDescent="0.2">
      <c r="A1246" s="5" t="s">
        <v>1521</v>
      </c>
      <c r="B1246" s="24" t="s">
        <v>1522</v>
      </c>
      <c r="C1246" s="26">
        <v>1</v>
      </c>
      <c r="D1246" s="18" t="s">
        <v>1557</v>
      </c>
      <c r="E1246" s="18" t="s">
        <v>1526</v>
      </c>
      <c r="F1246" s="18" t="s">
        <v>553</v>
      </c>
      <c r="G1246" s="18" t="s">
        <v>609</v>
      </c>
      <c r="H1246" s="18" t="s">
        <v>951</v>
      </c>
      <c r="I1246" s="18" t="s">
        <v>363</v>
      </c>
      <c r="J1246" s="18" t="s">
        <v>363</v>
      </c>
      <c r="K1246" s="18" t="s">
        <v>363</v>
      </c>
      <c r="L1246" s="18" t="s">
        <v>363</v>
      </c>
      <c r="M1246" s="18" t="s">
        <v>253</v>
      </c>
      <c r="N1246" s="56">
        <v>74</v>
      </c>
      <c r="O1246" s="18" t="s">
        <v>1524</v>
      </c>
      <c r="P1246" s="18" t="s">
        <v>466</v>
      </c>
      <c r="Q1246" s="18" t="s">
        <v>254</v>
      </c>
      <c r="R1246" s="24" t="s">
        <v>257</v>
      </c>
      <c r="S1246" s="24" t="s">
        <v>257</v>
      </c>
      <c r="T1246" s="26" t="s">
        <v>257</v>
      </c>
      <c r="U1246" s="26" t="s">
        <v>257</v>
      </c>
      <c r="V1246" s="26" t="s">
        <v>257</v>
      </c>
      <c r="W1246" s="26" t="s">
        <v>257</v>
      </c>
      <c r="X1246" s="18" t="s">
        <v>1549</v>
      </c>
      <c r="Y1246" s="18">
        <v>0</v>
      </c>
      <c r="Z1246" s="18" t="s">
        <v>599</v>
      </c>
      <c r="AA1246" s="18">
        <v>0</v>
      </c>
      <c r="AB1246" s="57" t="s">
        <v>257</v>
      </c>
      <c r="AC1246" s="18" t="s">
        <v>699</v>
      </c>
      <c r="AD1246" s="18" t="s">
        <v>257</v>
      </c>
      <c r="AE1246" s="18" t="s">
        <v>257</v>
      </c>
      <c r="AF1246" s="18" t="s">
        <v>257</v>
      </c>
      <c r="AG1246" s="18" t="s">
        <v>257</v>
      </c>
      <c r="AH1246" s="18" t="s">
        <v>257</v>
      </c>
      <c r="AI1246" s="18">
        <v>0</v>
      </c>
      <c r="AJ1246" s="18" t="s">
        <v>476</v>
      </c>
      <c r="AK1246" s="18">
        <f t="shared" si="256"/>
        <v>0</v>
      </c>
      <c r="AL1246" s="18" t="s">
        <v>1547</v>
      </c>
      <c r="AM1246" s="18" t="s">
        <v>268</v>
      </c>
      <c r="AN1246" s="55">
        <v>0.62</v>
      </c>
      <c r="AO1246" s="18" t="s">
        <v>563</v>
      </c>
      <c r="AP1246" s="18" t="s">
        <v>479</v>
      </c>
      <c r="AQ1246" s="72" t="s">
        <v>1165</v>
      </c>
      <c r="AR1246" s="18" t="s">
        <v>561</v>
      </c>
      <c r="AS1246" s="55">
        <f t="shared" si="253"/>
        <v>0.62</v>
      </c>
      <c r="AT1246" s="55">
        <v>0.62</v>
      </c>
      <c r="AU1246" s="55">
        <f t="shared" si="254"/>
        <v>0</v>
      </c>
      <c r="AV1246" s="62">
        <f t="shared" si="255"/>
        <v>0</v>
      </c>
      <c r="AW1246" s="26" t="s">
        <v>501</v>
      </c>
      <c r="AX1246" s="18">
        <v>0</v>
      </c>
      <c r="AY1246" s="18" t="s">
        <v>476</v>
      </c>
      <c r="AZ1246" s="5" t="s">
        <v>257</v>
      </c>
      <c r="BA1246" s="5" t="s">
        <v>257</v>
      </c>
      <c r="BB1246" s="18" t="s">
        <v>1529</v>
      </c>
      <c r="BC1246" s="18"/>
      <c r="BD1246" s="18"/>
      <c r="BE1246" s="18"/>
      <c r="BF1246" s="18"/>
      <c r="BG1246" s="18"/>
      <c r="BH1246" s="18"/>
      <c r="BI1246" s="18"/>
      <c r="BJ1246" s="18"/>
      <c r="BK1246" s="18"/>
      <c r="BL1246" s="18"/>
      <c r="BM1246" s="18"/>
      <c r="BN1246" s="18"/>
      <c r="BO1246" s="18"/>
      <c r="BP1246" s="18"/>
      <c r="BQ1246" s="18"/>
      <c r="BR1246" s="18"/>
      <c r="BS1246" s="18"/>
      <c r="BT1246" s="18"/>
      <c r="BU1246" s="18"/>
      <c r="BV1246" s="18"/>
      <c r="BW1246" s="18"/>
      <c r="BX1246" s="18"/>
      <c r="BY1246" s="18"/>
      <c r="BZ1246" s="18"/>
      <c r="CA1246" s="18"/>
      <c r="CB1246" s="18"/>
      <c r="CC1246" s="18"/>
      <c r="CD1246" s="18"/>
      <c r="CE1246" s="18"/>
      <c r="CF1246" s="18"/>
      <c r="CG1246" s="18"/>
      <c r="CH1246" s="18"/>
      <c r="CI1246" s="18"/>
      <c r="CJ1246" s="18"/>
      <c r="CK1246" s="18"/>
      <c r="CL1246" s="18"/>
      <c r="CM1246" s="18"/>
      <c r="CN1246" s="18"/>
      <c r="CO1246" s="18"/>
      <c r="CP1246" s="18"/>
      <c r="CQ1246" s="18"/>
      <c r="CR1246" s="18"/>
      <c r="CS1246" s="18"/>
      <c r="CT1246" s="18"/>
      <c r="CU1246" s="18"/>
      <c r="CV1246" s="18"/>
      <c r="CW1246" s="18"/>
      <c r="CX1246" s="18"/>
      <c r="CY1246" s="18"/>
      <c r="CZ1246" s="18"/>
      <c r="DA1246" s="18"/>
      <c r="DB1246" s="18"/>
      <c r="DC1246" s="18"/>
      <c r="DD1246" s="18"/>
      <c r="DE1246" s="18"/>
      <c r="DF1246" s="18"/>
      <c r="DG1246" s="18"/>
      <c r="DH1246" s="18"/>
      <c r="DI1246" s="18"/>
      <c r="DJ1246" s="18"/>
      <c r="DK1246" s="18"/>
      <c r="DL1246" s="18"/>
      <c r="DM1246" s="18"/>
      <c r="DN1246" s="18"/>
      <c r="DO1246" s="18"/>
      <c r="DP1246" s="18">
        <v>0</v>
      </c>
      <c r="DQ1246" s="18">
        <v>0</v>
      </c>
      <c r="DR1246" s="18">
        <v>0</v>
      </c>
      <c r="DS1246" s="18"/>
      <c r="DT1246" s="18"/>
      <c r="DU1246" s="18"/>
      <c r="DV1246" s="18">
        <v>0</v>
      </c>
      <c r="DW1246" s="24"/>
      <c r="DX1246" s="24"/>
      <c r="DY1246" s="18"/>
      <c r="DZ1246" s="18"/>
      <c r="EA1246" s="18"/>
      <c r="EB1246" s="18"/>
      <c r="EC1246" s="18"/>
      <c r="ED1246" s="18"/>
      <c r="EE1246" s="18"/>
      <c r="EF1246" s="18"/>
      <c r="EG1246" s="18"/>
      <c r="EH1246" s="18" t="s">
        <v>1530</v>
      </c>
      <c r="EI1246" s="18" cm="1">
        <f t="array" ref="EI1246">IF(SUMPRODUCT(--(DO1246:DS1246&lt;&gt;""))=0, 0,1)</f>
        <v>1</v>
      </c>
      <c r="EJ1246" s="18" cm="1">
        <f t="array" ref="EJ1246">IF(SUMPRODUCT(--(DT1246:EG1246&lt;&gt;""))=0, 0,1)</f>
        <v>1</v>
      </c>
      <c r="EK1246" s="18" cm="1">
        <f t="array" ref="EK1246">IF(SUMPRODUCT(--(EC1246:EG1246&lt;&gt;""))=0, 0,1)</f>
        <v>0</v>
      </c>
      <c r="EL1246" s="18" cm="1">
        <f t="array" ref="EL1246">IF(SUMPRODUCT(--(EE1246:EG1246&lt;&gt;""))=0, 0,1)</f>
        <v>0</v>
      </c>
      <c r="EM1246" s="18">
        <f t="shared" si="257"/>
        <v>0</v>
      </c>
      <c r="EN1246" s="18">
        <f t="shared" si="258"/>
        <v>0</v>
      </c>
      <c r="EO1246" s="18">
        <f t="shared" si="259"/>
        <v>0</v>
      </c>
      <c r="EP1246" s="18" t="str">
        <f t="shared" si="260"/>
        <v>NA</v>
      </c>
      <c r="EQ1246" s="18" t="str">
        <f t="shared" si="261"/>
        <v>NA</v>
      </c>
      <c r="ER1246" s="58" t="s">
        <v>2080</v>
      </c>
      <c r="ES1246" s="59">
        <v>43790</v>
      </c>
      <c r="ET1246" s="18" t="s">
        <v>1531</v>
      </c>
      <c r="EU1246" s="18" t="s">
        <v>1523</v>
      </c>
    </row>
    <row r="1247" spans="1:151" ht="15.75" customHeight="1" x14ac:dyDescent="0.2">
      <c r="A1247" s="5" t="s">
        <v>1521</v>
      </c>
      <c r="B1247" s="24" t="s">
        <v>1522</v>
      </c>
      <c r="C1247" s="26">
        <v>1</v>
      </c>
      <c r="D1247" s="18" t="s">
        <v>1557</v>
      </c>
      <c r="E1247" s="18" t="s">
        <v>1532</v>
      </c>
      <c r="F1247" s="18" t="s">
        <v>553</v>
      </c>
      <c r="G1247" s="18" t="s">
        <v>609</v>
      </c>
      <c r="H1247" s="18" t="s">
        <v>951</v>
      </c>
      <c r="I1247" s="18" t="s">
        <v>363</v>
      </c>
      <c r="J1247" s="18" t="s">
        <v>363</v>
      </c>
      <c r="K1247" s="18" t="s">
        <v>363</v>
      </c>
      <c r="L1247" s="18" t="s">
        <v>363</v>
      </c>
      <c r="M1247" s="18" t="s">
        <v>253</v>
      </c>
      <c r="N1247" s="56">
        <v>74</v>
      </c>
      <c r="O1247" s="18" t="s">
        <v>1524</v>
      </c>
      <c r="P1247" s="18" t="s">
        <v>466</v>
      </c>
      <c r="Q1247" s="18" t="s">
        <v>254</v>
      </c>
      <c r="R1247" s="24" t="s">
        <v>257</v>
      </c>
      <c r="S1247" s="24" t="s">
        <v>257</v>
      </c>
      <c r="T1247" s="26" t="s">
        <v>257</v>
      </c>
      <c r="U1247" s="26" t="s">
        <v>257</v>
      </c>
      <c r="V1247" s="26" t="s">
        <v>257</v>
      </c>
      <c r="W1247" s="26" t="s">
        <v>257</v>
      </c>
      <c r="X1247" s="18" t="s">
        <v>1549</v>
      </c>
      <c r="Y1247" s="18">
        <v>0</v>
      </c>
      <c r="Z1247" s="18" t="s">
        <v>599</v>
      </c>
      <c r="AA1247" s="18">
        <v>0</v>
      </c>
      <c r="AB1247" s="57" t="s">
        <v>257</v>
      </c>
      <c r="AC1247" s="18" t="s">
        <v>699</v>
      </c>
      <c r="AD1247" s="18" t="s">
        <v>257</v>
      </c>
      <c r="AE1247" s="18" t="s">
        <v>257</v>
      </c>
      <c r="AF1247" s="18" t="s">
        <v>257</v>
      </c>
      <c r="AG1247" s="18" t="s">
        <v>257</v>
      </c>
      <c r="AH1247" s="18" t="s">
        <v>257</v>
      </c>
      <c r="AI1247" s="18">
        <v>0</v>
      </c>
      <c r="AJ1247" s="18" t="s">
        <v>476</v>
      </c>
      <c r="AK1247" s="18">
        <f t="shared" si="256"/>
        <v>0</v>
      </c>
      <c r="AL1247" s="18" t="s">
        <v>1547</v>
      </c>
      <c r="AM1247" s="18" t="s">
        <v>268</v>
      </c>
      <c r="AN1247" s="55">
        <v>0.64</v>
      </c>
      <c r="AO1247" s="18" t="s">
        <v>563</v>
      </c>
      <c r="AP1247" s="18" t="s">
        <v>479</v>
      </c>
      <c r="AQ1247" s="72" t="s">
        <v>1165</v>
      </c>
      <c r="AR1247" s="18" t="s">
        <v>561</v>
      </c>
      <c r="AS1247" s="55">
        <f t="shared" si="253"/>
        <v>0.63</v>
      </c>
      <c r="AT1247" s="55">
        <v>0.65</v>
      </c>
      <c r="AU1247" s="55">
        <f t="shared" si="254"/>
        <v>1.0000000000000009E-2</v>
      </c>
      <c r="AV1247" s="62">
        <f t="shared" si="255"/>
        <v>1.0000000000000009E-2</v>
      </c>
      <c r="AW1247" s="26" t="s">
        <v>501</v>
      </c>
      <c r="AX1247" s="18">
        <v>36</v>
      </c>
      <c r="AY1247" s="18" t="s">
        <v>476</v>
      </c>
      <c r="AZ1247" s="5" t="s">
        <v>257</v>
      </c>
      <c r="BA1247" s="5" t="s">
        <v>257</v>
      </c>
      <c r="BB1247" s="18" t="s">
        <v>1529</v>
      </c>
      <c r="BC1247" s="18"/>
      <c r="BD1247" s="18"/>
      <c r="BE1247" s="18"/>
      <c r="BF1247" s="18"/>
      <c r="BG1247" s="18"/>
      <c r="BH1247" s="18"/>
      <c r="BI1247" s="18"/>
      <c r="BJ1247" s="18"/>
      <c r="BK1247" s="18"/>
      <c r="BL1247" s="18"/>
      <c r="BM1247" s="18"/>
      <c r="BN1247" s="18"/>
      <c r="BO1247" s="18"/>
      <c r="BP1247" s="18"/>
      <c r="BQ1247" s="18"/>
      <c r="BR1247" s="18"/>
      <c r="BS1247" s="18"/>
      <c r="BT1247" s="18"/>
      <c r="BU1247" s="18"/>
      <c r="BV1247" s="18"/>
      <c r="BW1247" s="18"/>
      <c r="BX1247" s="18"/>
      <c r="BY1247" s="18"/>
      <c r="BZ1247" s="18"/>
      <c r="CA1247" s="18"/>
      <c r="CB1247" s="18"/>
      <c r="CC1247" s="18"/>
      <c r="CD1247" s="18"/>
      <c r="CE1247" s="18"/>
      <c r="CF1247" s="18"/>
      <c r="CG1247" s="18"/>
      <c r="CH1247" s="18"/>
      <c r="CI1247" s="18"/>
      <c r="CJ1247" s="18"/>
      <c r="CK1247" s="18"/>
      <c r="CL1247" s="18"/>
      <c r="CM1247" s="18"/>
      <c r="CN1247" s="18"/>
      <c r="CO1247" s="18"/>
      <c r="CP1247" s="18"/>
      <c r="CQ1247" s="18"/>
      <c r="CR1247" s="18"/>
      <c r="CS1247" s="18"/>
      <c r="CT1247" s="18"/>
      <c r="CU1247" s="18"/>
      <c r="CV1247" s="18"/>
      <c r="CW1247" s="18"/>
      <c r="CX1247" s="18"/>
      <c r="CY1247" s="18"/>
      <c r="CZ1247" s="18"/>
      <c r="DA1247" s="18"/>
      <c r="DB1247" s="18"/>
      <c r="DC1247" s="18"/>
      <c r="DD1247" s="18"/>
      <c r="DE1247" s="18"/>
      <c r="DF1247" s="18"/>
      <c r="DG1247" s="18"/>
      <c r="DH1247" s="18"/>
      <c r="DI1247" s="18"/>
      <c r="DJ1247" s="18"/>
      <c r="DK1247" s="18"/>
      <c r="DL1247" s="18"/>
      <c r="DM1247" s="18"/>
      <c r="DN1247" s="18"/>
      <c r="DO1247" s="18"/>
      <c r="DP1247" s="18">
        <v>1</v>
      </c>
      <c r="DQ1247" s="18">
        <v>1</v>
      </c>
      <c r="DR1247" s="18">
        <v>1</v>
      </c>
      <c r="DS1247" s="18"/>
      <c r="DT1247" s="18"/>
      <c r="DU1247" s="18"/>
      <c r="DV1247" s="18">
        <v>0</v>
      </c>
      <c r="DW1247" s="24"/>
      <c r="DX1247" s="24"/>
      <c r="DY1247" s="18"/>
      <c r="DZ1247" s="18"/>
      <c r="EA1247" s="18"/>
      <c r="EB1247" s="18"/>
      <c r="EC1247" s="18"/>
      <c r="ED1247" s="18"/>
      <c r="EE1247" s="18"/>
      <c r="EF1247" s="18"/>
      <c r="EG1247" s="18"/>
      <c r="EH1247" s="18" t="s">
        <v>1530</v>
      </c>
      <c r="EI1247" s="18" cm="1">
        <f t="array" ref="EI1247">IF(SUMPRODUCT(--(DO1247:DS1247&lt;&gt;""))=0, 0,1)</f>
        <v>1</v>
      </c>
      <c r="EJ1247" s="18" cm="1">
        <f t="array" ref="EJ1247">IF(SUMPRODUCT(--(DT1247:EG1247&lt;&gt;""))=0, 0,1)</f>
        <v>1</v>
      </c>
      <c r="EK1247" s="18" cm="1">
        <f t="array" ref="EK1247">IF(SUMPRODUCT(--(EC1247:EG1247&lt;&gt;""))=0, 0,1)</f>
        <v>0</v>
      </c>
      <c r="EL1247" s="18" cm="1">
        <f t="array" ref="EL1247">IF(SUMPRODUCT(--(EE1247:EG1247&lt;&gt;""))=0, 0,1)</f>
        <v>0</v>
      </c>
      <c r="EM1247" s="18">
        <f t="shared" si="257"/>
        <v>1</v>
      </c>
      <c r="EN1247" s="18">
        <f t="shared" si="258"/>
        <v>1</v>
      </c>
      <c r="EO1247" s="18">
        <f t="shared" si="259"/>
        <v>0</v>
      </c>
      <c r="EP1247" s="18" t="str">
        <f t="shared" si="260"/>
        <v>NA</v>
      </c>
      <c r="EQ1247" s="18" t="str">
        <f t="shared" si="261"/>
        <v>NA</v>
      </c>
      <c r="ER1247" s="58" t="s">
        <v>2080</v>
      </c>
      <c r="ES1247" s="59">
        <v>43790</v>
      </c>
      <c r="ET1247" s="18" t="s">
        <v>1531</v>
      </c>
      <c r="EU1247" s="18" t="s">
        <v>1523</v>
      </c>
    </row>
    <row r="1248" spans="1:151" ht="15.75" customHeight="1" x14ac:dyDescent="0.2">
      <c r="A1248" s="5" t="s">
        <v>1521</v>
      </c>
      <c r="B1248" s="24" t="s">
        <v>1522</v>
      </c>
      <c r="C1248" s="26">
        <v>1</v>
      </c>
      <c r="D1248" s="18" t="s">
        <v>1557</v>
      </c>
      <c r="E1248" s="18" t="s">
        <v>1533</v>
      </c>
      <c r="F1248" s="18" t="s">
        <v>553</v>
      </c>
      <c r="G1248" s="18" t="s">
        <v>609</v>
      </c>
      <c r="H1248" s="18" t="s">
        <v>951</v>
      </c>
      <c r="I1248" s="18" t="s">
        <v>363</v>
      </c>
      <c r="J1248" s="18" t="s">
        <v>363</v>
      </c>
      <c r="K1248" s="18" t="s">
        <v>363</v>
      </c>
      <c r="L1248" s="18" t="s">
        <v>363</v>
      </c>
      <c r="M1248" s="18" t="s">
        <v>253</v>
      </c>
      <c r="N1248" s="56">
        <v>74</v>
      </c>
      <c r="O1248" s="18" t="s">
        <v>1524</v>
      </c>
      <c r="P1248" s="18" t="s">
        <v>466</v>
      </c>
      <c r="Q1248" s="18" t="s">
        <v>254</v>
      </c>
      <c r="R1248" s="24" t="s">
        <v>257</v>
      </c>
      <c r="S1248" s="24" t="s">
        <v>257</v>
      </c>
      <c r="T1248" s="26" t="s">
        <v>257</v>
      </c>
      <c r="U1248" s="26" t="s">
        <v>257</v>
      </c>
      <c r="V1248" s="26" t="s">
        <v>257</v>
      </c>
      <c r="W1248" s="26" t="s">
        <v>257</v>
      </c>
      <c r="X1248" s="18" t="s">
        <v>1549</v>
      </c>
      <c r="Y1248" s="18">
        <v>0</v>
      </c>
      <c r="Z1248" s="18" t="s">
        <v>599</v>
      </c>
      <c r="AA1248" s="18">
        <v>0</v>
      </c>
      <c r="AB1248" s="57" t="s">
        <v>257</v>
      </c>
      <c r="AC1248" s="18" t="s">
        <v>699</v>
      </c>
      <c r="AD1248" s="18" t="s">
        <v>257</v>
      </c>
      <c r="AE1248" s="18" t="s">
        <v>257</v>
      </c>
      <c r="AF1248" s="18" t="s">
        <v>257</v>
      </c>
      <c r="AG1248" s="18" t="s">
        <v>257</v>
      </c>
      <c r="AH1248" s="18" t="s">
        <v>257</v>
      </c>
      <c r="AI1248" s="18">
        <v>0</v>
      </c>
      <c r="AJ1248" s="18" t="s">
        <v>476</v>
      </c>
      <c r="AK1248" s="18">
        <f t="shared" si="256"/>
        <v>0</v>
      </c>
      <c r="AL1248" s="18" t="s">
        <v>1547</v>
      </c>
      <c r="AM1248" s="18" t="s">
        <v>268</v>
      </c>
      <c r="AN1248" s="55">
        <v>0.64</v>
      </c>
      <c r="AO1248" s="18" t="s">
        <v>563</v>
      </c>
      <c r="AP1248" s="18" t="s">
        <v>479</v>
      </c>
      <c r="AQ1248" s="72" t="s">
        <v>1165</v>
      </c>
      <c r="AR1248" s="18" t="s">
        <v>561</v>
      </c>
      <c r="AS1248" s="55">
        <f t="shared" si="253"/>
        <v>0.63</v>
      </c>
      <c r="AT1248" s="55">
        <v>0.65</v>
      </c>
      <c r="AU1248" s="55">
        <f t="shared" si="254"/>
        <v>1.0000000000000009E-2</v>
      </c>
      <c r="AV1248" s="62">
        <f t="shared" si="255"/>
        <v>1.0000000000000009E-2</v>
      </c>
      <c r="AW1248" s="26" t="s">
        <v>501</v>
      </c>
      <c r="AX1248" s="18">
        <f>36+24</f>
        <v>60</v>
      </c>
      <c r="AY1248" s="18" t="s">
        <v>476</v>
      </c>
      <c r="AZ1248" s="5" t="s">
        <v>257</v>
      </c>
      <c r="BA1248" s="5" t="s">
        <v>257</v>
      </c>
      <c r="BB1248" s="18" t="s">
        <v>1529</v>
      </c>
      <c r="BC1248" s="18"/>
      <c r="BD1248" s="18"/>
      <c r="BE1248" s="18"/>
      <c r="BF1248" s="18"/>
      <c r="BG1248" s="18"/>
      <c r="BH1248" s="18"/>
      <c r="BI1248" s="18"/>
      <c r="BJ1248" s="18"/>
      <c r="BK1248" s="18"/>
      <c r="BL1248" s="18"/>
      <c r="BM1248" s="18"/>
      <c r="BN1248" s="18"/>
      <c r="BO1248" s="18"/>
      <c r="BP1248" s="18"/>
      <c r="BQ1248" s="18"/>
      <c r="BR1248" s="18"/>
      <c r="BS1248" s="18"/>
      <c r="BT1248" s="18"/>
      <c r="BU1248" s="18"/>
      <c r="BV1248" s="18"/>
      <c r="BW1248" s="18"/>
      <c r="BX1248" s="18"/>
      <c r="BY1248" s="18"/>
      <c r="BZ1248" s="18"/>
      <c r="CA1248" s="18"/>
      <c r="CB1248" s="18"/>
      <c r="CC1248" s="18"/>
      <c r="CD1248" s="18"/>
      <c r="CE1248" s="18"/>
      <c r="CF1248" s="18"/>
      <c r="CG1248" s="18"/>
      <c r="CH1248" s="18"/>
      <c r="CI1248" s="18"/>
      <c r="CJ1248" s="18"/>
      <c r="CK1248" s="18"/>
      <c r="CL1248" s="18"/>
      <c r="CM1248" s="18"/>
      <c r="CN1248" s="18"/>
      <c r="CO1248" s="18"/>
      <c r="CP1248" s="18"/>
      <c r="CQ1248" s="18"/>
      <c r="CR1248" s="18"/>
      <c r="CS1248" s="18"/>
      <c r="CT1248" s="18"/>
      <c r="CU1248" s="18"/>
      <c r="CV1248" s="18"/>
      <c r="CW1248" s="18"/>
      <c r="CX1248" s="18"/>
      <c r="CY1248" s="18"/>
      <c r="CZ1248" s="18"/>
      <c r="DA1248" s="18"/>
      <c r="DB1248" s="18"/>
      <c r="DC1248" s="18"/>
      <c r="DD1248" s="18"/>
      <c r="DE1248" s="18"/>
      <c r="DF1248" s="18"/>
      <c r="DG1248" s="18"/>
      <c r="DH1248" s="18"/>
      <c r="DI1248" s="18"/>
      <c r="DJ1248" s="18"/>
      <c r="DK1248" s="18"/>
      <c r="DL1248" s="18"/>
      <c r="DM1248" s="18"/>
      <c r="DN1248" s="18"/>
      <c r="DO1248" s="18"/>
      <c r="DP1248" s="18">
        <v>1</v>
      </c>
      <c r="DQ1248" s="18">
        <v>1</v>
      </c>
      <c r="DR1248" s="18">
        <v>1</v>
      </c>
      <c r="DS1248" s="18"/>
      <c r="DT1248" s="18"/>
      <c r="DU1248" s="18"/>
      <c r="DV1248" s="18">
        <v>0</v>
      </c>
      <c r="DW1248" s="24"/>
      <c r="DX1248" s="24"/>
      <c r="DY1248" s="18"/>
      <c r="DZ1248" s="18"/>
      <c r="EA1248" s="18"/>
      <c r="EB1248" s="18"/>
      <c r="EC1248" s="18"/>
      <c r="ED1248" s="18"/>
      <c r="EE1248" s="18"/>
      <c r="EF1248" s="18"/>
      <c r="EG1248" s="18"/>
      <c r="EH1248" s="18" t="s">
        <v>1530</v>
      </c>
      <c r="EI1248" s="18" cm="1">
        <f t="array" ref="EI1248">IF(SUMPRODUCT(--(DO1248:DS1248&lt;&gt;""))=0, 0,1)</f>
        <v>1</v>
      </c>
      <c r="EJ1248" s="18" cm="1">
        <f t="array" ref="EJ1248">IF(SUMPRODUCT(--(DT1248:EG1248&lt;&gt;""))=0, 0,1)</f>
        <v>1</v>
      </c>
      <c r="EK1248" s="18" cm="1">
        <f t="array" ref="EK1248">IF(SUMPRODUCT(--(EC1248:EG1248&lt;&gt;""))=0, 0,1)</f>
        <v>0</v>
      </c>
      <c r="EL1248" s="18" cm="1">
        <f t="array" ref="EL1248">IF(SUMPRODUCT(--(EE1248:EG1248&lt;&gt;""))=0, 0,1)</f>
        <v>0</v>
      </c>
      <c r="EM1248" s="18">
        <f t="shared" si="257"/>
        <v>1</v>
      </c>
      <c r="EN1248" s="18">
        <f t="shared" si="258"/>
        <v>1</v>
      </c>
      <c r="EO1248" s="18">
        <f t="shared" si="259"/>
        <v>0</v>
      </c>
      <c r="EP1248" s="18" t="str">
        <f t="shared" si="260"/>
        <v>NA</v>
      </c>
      <c r="EQ1248" s="18" t="str">
        <f t="shared" si="261"/>
        <v>NA</v>
      </c>
      <c r="ER1248" s="58" t="s">
        <v>2080</v>
      </c>
      <c r="ES1248" s="59">
        <v>43790</v>
      </c>
      <c r="ET1248" s="18" t="s">
        <v>1531</v>
      </c>
      <c r="EU1248" s="18" t="s">
        <v>1523</v>
      </c>
    </row>
    <row r="1249" spans="1:151" ht="15.75" customHeight="1" x14ac:dyDescent="0.2">
      <c r="A1249" s="5" t="s">
        <v>1521</v>
      </c>
      <c r="B1249" s="24" t="s">
        <v>1522</v>
      </c>
      <c r="C1249" s="26">
        <v>1</v>
      </c>
      <c r="D1249" s="18" t="s">
        <v>1557</v>
      </c>
      <c r="E1249" s="18" t="s">
        <v>1534</v>
      </c>
      <c r="F1249" s="18" t="s">
        <v>553</v>
      </c>
      <c r="G1249" s="18" t="s">
        <v>609</v>
      </c>
      <c r="H1249" s="18" t="s">
        <v>951</v>
      </c>
      <c r="I1249" s="18" t="s">
        <v>363</v>
      </c>
      <c r="J1249" s="18" t="s">
        <v>363</v>
      </c>
      <c r="K1249" s="18" t="s">
        <v>363</v>
      </c>
      <c r="L1249" s="18" t="s">
        <v>363</v>
      </c>
      <c r="M1249" s="18" t="s">
        <v>253</v>
      </c>
      <c r="N1249" s="56">
        <v>74</v>
      </c>
      <c r="O1249" s="18" t="s">
        <v>1524</v>
      </c>
      <c r="P1249" s="18" t="s">
        <v>466</v>
      </c>
      <c r="Q1249" s="18" t="s">
        <v>254</v>
      </c>
      <c r="R1249" s="24" t="s">
        <v>257</v>
      </c>
      <c r="S1249" s="24" t="s">
        <v>257</v>
      </c>
      <c r="T1249" s="26" t="s">
        <v>257</v>
      </c>
      <c r="U1249" s="26" t="s">
        <v>257</v>
      </c>
      <c r="V1249" s="26" t="s">
        <v>257</v>
      </c>
      <c r="W1249" s="26" t="s">
        <v>257</v>
      </c>
      <c r="X1249" s="18" t="s">
        <v>1549</v>
      </c>
      <c r="Y1249" s="18">
        <v>0</v>
      </c>
      <c r="Z1249" s="18" t="s">
        <v>599</v>
      </c>
      <c r="AA1249" s="18">
        <v>0</v>
      </c>
      <c r="AB1249" s="57" t="s">
        <v>257</v>
      </c>
      <c r="AC1249" s="18" t="s">
        <v>699</v>
      </c>
      <c r="AD1249" s="18" t="s">
        <v>257</v>
      </c>
      <c r="AE1249" s="18" t="s">
        <v>257</v>
      </c>
      <c r="AF1249" s="18" t="s">
        <v>257</v>
      </c>
      <c r="AG1249" s="18" t="s">
        <v>257</v>
      </c>
      <c r="AH1249" s="18" t="s">
        <v>257</v>
      </c>
      <c r="AI1249" s="18">
        <v>0</v>
      </c>
      <c r="AJ1249" s="18" t="s">
        <v>476</v>
      </c>
      <c r="AK1249" s="18">
        <f t="shared" si="256"/>
        <v>0</v>
      </c>
      <c r="AL1249" s="18" t="s">
        <v>1547</v>
      </c>
      <c r="AM1249" s="18" t="s">
        <v>268</v>
      </c>
      <c r="AN1249" s="55">
        <v>0.64</v>
      </c>
      <c r="AO1249" s="18" t="s">
        <v>563</v>
      </c>
      <c r="AP1249" s="18" t="s">
        <v>479</v>
      </c>
      <c r="AQ1249" s="72" t="s">
        <v>1165</v>
      </c>
      <c r="AR1249" s="18" t="s">
        <v>561</v>
      </c>
      <c r="AS1249" s="55">
        <f t="shared" si="253"/>
        <v>0.63</v>
      </c>
      <c r="AT1249" s="55">
        <v>0.65</v>
      </c>
      <c r="AU1249" s="55">
        <f t="shared" si="254"/>
        <v>1.0000000000000009E-2</v>
      </c>
      <c r="AV1249" s="62">
        <f t="shared" si="255"/>
        <v>1.0000000000000009E-2</v>
      </c>
      <c r="AW1249" s="26" t="s">
        <v>501</v>
      </c>
      <c r="AX1249" s="18">
        <f>36+48</f>
        <v>84</v>
      </c>
      <c r="AY1249" s="18" t="s">
        <v>476</v>
      </c>
      <c r="AZ1249" s="5" t="s">
        <v>257</v>
      </c>
      <c r="BA1249" s="5" t="s">
        <v>257</v>
      </c>
      <c r="BB1249" s="18" t="s">
        <v>1529</v>
      </c>
      <c r="BC1249" s="18"/>
      <c r="BD1249" s="18"/>
      <c r="BE1249" s="18"/>
      <c r="BF1249" s="18"/>
      <c r="BG1249" s="18"/>
      <c r="BH1249" s="18"/>
      <c r="BI1249" s="18"/>
      <c r="BJ1249" s="18"/>
      <c r="BK1249" s="18"/>
      <c r="BL1249" s="18"/>
      <c r="BM1249" s="18"/>
      <c r="BN1249" s="18"/>
      <c r="BO1249" s="18"/>
      <c r="BP1249" s="18"/>
      <c r="BQ1249" s="18"/>
      <c r="BR1249" s="18"/>
      <c r="BS1249" s="18"/>
      <c r="BT1249" s="18"/>
      <c r="BU1249" s="18"/>
      <c r="BV1249" s="18"/>
      <c r="BW1249" s="18"/>
      <c r="BX1249" s="18"/>
      <c r="BY1249" s="18"/>
      <c r="BZ1249" s="18"/>
      <c r="CA1249" s="18"/>
      <c r="CB1249" s="18"/>
      <c r="CC1249" s="18"/>
      <c r="CD1249" s="18"/>
      <c r="CE1249" s="18"/>
      <c r="CF1249" s="18"/>
      <c r="CG1249" s="18"/>
      <c r="CH1249" s="18"/>
      <c r="CI1249" s="18"/>
      <c r="CJ1249" s="18"/>
      <c r="CK1249" s="18"/>
      <c r="CL1249" s="18"/>
      <c r="CM1249" s="18"/>
      <c r="CN1249" s="18"/>
      <c r="CO1249" s="18"/>
      <c r="CP1249" s="18"/>
      <c r="CQ1249" s="18"/>
      <c r="CR1249" s="18"/>
      <c r="CS1249" s="18"/>
      <c r="CT1249" s="18"/>
      <c r="CU1249" s="18"/>
      <c r="CV1249" s="18"/>
      <c r="CW1249" s="18"/>
      <c r="CX1249" s="18"/>
      <c r="CY1249" s="18"/>
      <c r="CZ1249" s="18"/>
      <c r="DA1249" s="18"/>
      <c r="DB1249" s="18"/>
      <c r="DC1249" s="18"/>
      <c r="DD1249" s="18"/>
      <c r="DE1249" s="18"/>
      <c r="DF1249" s="18"/>
      <c r="DG1249" s="18"/>
      <c r="DH1249" s="18"/>
      <c r="DI1249" s="18"/>
      <c r="DJ1249" s="18"/>
      <c r="DK1249" s="18"/>
      <c r="DL1249" s="18"/>
      <c r="DM1249" s="18"/>
      <c r="DN1249" s="18"/>
      <c r="DO1249" s="18"/>
      <c r="DP1249" s="18">
        <v>1</v>
      </c>
      <c r="DQ1249" s="18">
        <v>1</v>
      </c>
      <c r="DR1249" s="18">
        <v>1</v>
      </c>
      <c r="DS1249" s="18"/>
      <c r="DT1249" s="18"/>
      <c r="DU1249" s="18"/>
      <c r="DV1249" s="18">
        <v>0</v>
      </c>
      <c r="DW1249" s="24"/>
      <c r="DX1249" s="24"/>
      <c r="DY1249" s="18"/>
      <c r="DZ1249" s="18"/>
      <c r="EA1249" s="18"/>
      <c r="EB1249" s="18"/>
      <c r="EC1249" s="18"/>
      <c r="ED1249" s="18"/>
      <c r="EE1249" s="18"/>
      <c r="EF1249" s="18"/>
      <c r="EG1249" s="18"/>
      <c r="EH1249" s="18" t="s">
        <v>1530</v>
      </c>
      <c r="EI1249" s="18" cm="1">
        <f t="array" ref="EI1249">IF(SUMPRODUCT(--(DO1249:DS1249&lt;&gt;""))=0, 0,1)</f>
        <v>1</v>
      </c>
      <c r="EJ1249" s="18" cm="1">
        <f t="array" ref="EJ1249">IF(SUMPRODUCT(--(DT1249:EG1249&lt;&gt;""))=0, 0,1)</f>
        <v>1</v>
      </c>
      <c r="EK1249" s="18" cm="1">
        <f t="array" ref="EK1249">IF(SUMPRODUCT(--(EC1249:EG1249&lt;&gt;""))=0, 0,1)</f>
        <v>0</v>
      </c>
      <c r="EL1249" s="18" cm="1">
        <f t="array" ref="EL1249">IF(SUMPRODUCT(--(EE1249:EG1249&lt;&gt;""))=0, 0,1)</f>
        <v>0</v>
      </c>
      <c r="EM1249" s="18">
        <f t="shared" si="257"/>
        <v>1</v>
      </c>
      <c r="EN1249" s="18">
        <f t="shared" si="258"/>
        <v>1</v>
      </c>
      <c r="EO1249" s="18">
        <f t="shared" si="259"/>
        <v>0</v>
      </c>
      <c r="EP1249" s="18" t="str">
        <f t="shared" si="260"/>
        <v>NA</v>
      </c>
      <c r="EQ1249" s="18" t="str">
        <f t="shared" si="261"/>
        <v>NA</v>
      </c>
      <c r="ER1249" s="58" t="s">
        <v>2080</v>
      </c>
      <c r="ES1249" s="59">
        <v>43790</v>
      </c>
      <c r="ET1249" s="18" t="s">
        <v>1531</v>
      </c>
      <c r="EU1249" s="18" t="s">
        <v>1523</v>
      </c>
    </row>
    <row r="1250" spans="1:151" ht="15.75" customHeight="1" x14ac:dyDescent="0.2">
      <c r="A1250" s="5" t="s">
        <v>1521</v>
      </c>
      <c r="B1250" s="24" t="s">
        <v>1522</v>
      </c>
      <c r="C1250" s="26">
        <v>1</v>
      </c>
      <c r="D1250" s="18" t="s">
        <v>1558</v>
      </c>
      <c r="E1250" s="18" t="s">
        <v>1526</v>
      </c>
      <c r="F1250" s="18" t="s">
        <v>553</v>
      </c>
      <c r="G1250" s="18" t="s">
        <v>609</v>
      </c>
      <c r="H1250" s="18" t="s">
        <v>951</v>
      </c>
      <c r="I1250" s="18" t="s">
        <v>363</v>
      </c>
      <c r="J1250" s="18" t="s">
        <v>363</v>
      </c>
      <c r="K1250" s="18" t="s">
        <v>363</v>
      </c>
      <c r="L1250" s="18" t="s">
        <v>363</v>
      </c>
      <c r="M1250" s="18" t="s">
        <v>253</v>
      </c>
      <c r="N1250" s="56">
        <v>74</v>
      </c>
      <c r="O1250" s="18" t="s">
        <v>1524</v>
      </c>
      <c r="P1250" s="18" t="s">
        <v>466</v>
      </c>
      <c r="Q1250" s="18" t="s">
        <v>254</v>
      </c>
      <c r="R1250" s="24" t="s">
        <v>257</v>
      </c>
      <c r="S1250" s="24" t="s">
        <v>257</v>
      </c>
      <c r="T1250" s="26" t="s">
        <v>257</v>
      </c>
      <c r="U1250" s="26" t="s">
        <v>257</v>
      </c>
      <c r="V1250" s="26" t="s">
        <v>257</v>
      </c>
      <c r="W1250" s="26" t="s">
        <v>257</v>
      </c>
      <c r="X1250" s="18" t="s">
        <v>1527</v>
      </c>
      <c r="Y1250" s="18">
        <v>0</v>
      </c>
      <c r="Z1250" s="18" t="s">
        <v>599</v>
      </c>
      <c r="AA1250" s="18">
        <v>0</v>
      </c>
      <c r="AB1250" s="57" t="s">
        <v>257</v>
      </c>
      <c r="AC1250" s="18" t="s">
        <v>257</v>
      </c>
      <c r="AD1250" s="18" t="s">
        <v>257</v>
      </c>
      <c r="AE1250" s="18" t="s">
        <v>257</v>
      </c>
      <c r="AF1250" s="18" t="s">
        <v>257</v>
      </c>
      <c r="AG1250" s="18" t="s">
        <v>257</v>
      </c>
      <c r="AH1250" s="18" t="s">
        <v>257</v>
      </c>
      <c r="AI1250" s="18">
        <v>0</v>
      </c>
      <c r="AJ1250" s="18" t="s">
        <v>476</v>
      </c>
      <c r="AK1250" s="18">
        <f t="shared" si="256"/>
        <v>0</v>
      </c>
      <c r="AL1250" s="18" t="s">
        <v>1528</v>
      </c>
      <c r="AM1250" s="18" t="s">
        <v>268</v>
      </c>
      <c r="AN1250" s="55">
        <v>0.63</v>
      </c>
      <c r="AO1250" s="18" t="s">
        <v>563</v>
      </c>
      <c r="AP1250" s="18" t="s">
        <v>479</v>
      </c>
      <c r="AQ1250" s="72" t="s">
        <v>1165</v>
      </c>
      <c r="AR1250" s="18" t="s">
        <v>561</v>
      </c>
      <c r="AS1250" s="55">
        <f t="shared" si="253"/>
        <v>0.63</v>
      </c>
      <c r="AT1250" s="55">
        <v>0.63</v>
      </c>
      <c r="AU1250" s="55">
        <f t="shared" si="254"/>
        <v>0</v>
      </c>
      <c r="AV1250" s="62">
        <f t="shared" si="255"/>
        <v>0</v>
      </c>
      <c r="AW1250" s="26" t="s">
        <v>501</v>
      </c>
      <c r="AX1250" s="18">
        <v>0</v>
      </c>
      <c r="AY1250" s="18" t="s">
        <v>476</v>
      </c>
      <c r="AZ1250" s="5" t="s">
        <v>257</v>
      </c>
      <c r="BA1250" s="5" t="s">
        <v>257</v>
      </c>
      <c r="BB1250" s="18" t="s">
        <v>1529</v>
      </c>
      <c r="BC1250" s="18"/>
      <c r="BD1250" s="18"/>
      <c r="BE1250" s="18"/>
      <c r="BF1250" s="18"/>
      <c r="BG1250" s="18"/>
      <c r="BH1250" s="18"/>
      <c r="BI1250" s="18"/>
      <c r="BJ1250" s="18"/>
      <c r="BK1250" s="18"/>
      <c r="BL1250" s="18"/>
      <c r="BM1250" s="18"/>
      <c r="BN1250" s="18"/>
      <c r="BO1250" s="18"/>
      <c r="BP1250" s="18"/>
      <c r="BQ1250" s="18"/>
      <c r="BR1250" s="18"/>
      <c r="BS1250" s="18"/>
      <c r="BT1250" s="18"/>
      <c r="BU1250" s="18"/>
      <c r="BV1250" s="18"/>
      <c r="BW1250" s="18"/>
      <c r="BX1250" s="18"/>
      <c r="BY1250" s="18"/>
      <c r="BZ1250" s="18"/>
      <c r="CA1250" s="18"/>
      <c r="CB1250" s="18"/>
      <c r="CC1250" s="18"/>
      <c r="CD1250" s="18"/>
      <c r="CE1250" s="18"/>
      <c r="CF1250" s="18"/>
      <c r="CG1250" s="18"/>
      <c r="CH1250" s="18"/>
      <c r="CI1250" s="18"/>
      <c r="CJ1250" s="18"/>
      <c r="CK1250" s="18"/>
      <c r="CL1250" s="18"/>
      <c r="CM1250" s="18"/>
      <c r="CN1250" s="18"/>
      <c r="CO1250" s="18"/>
      <c r="CP1250" s="18"/>
      <c r="CQ1250" s="18"/>
      <c r="CR1250" s="18"/>
      <c r="CS1250" s="18"/>
      <c r="CT1250" s="18"/>
      <c r="CU1250" s="18"/>
      <c r="CV1250" s="18"/>
      <c r="CW1250" s="18"/>
      <c r="CX1250" s="18"/>
      <c r="CY1250" s="18"/>
      <c r="CZ1250" s="18"/>
      <c r="DA1250" s="18"/>
      <c r="DB1250" s="18"/>
      <c r="DC1250" s="18"/>
      <c r="DD1250" s="18"/>
      <c r="DE1250" s="18"/>
      <c r="DF1250" s="18"/>
      <c r="DG1250" s="18"/>
      <c r="DH1250" s="18"/>
      <c r="DI1250" s="18"/>
      <c r="DJ1250" s="18"/>
      <c r="DK1250" s="18"/>
      <c r="DL1250" s="18"/>
      <c r="DM1250" s="18"/>
      <c r="DN1250" s="18"/>
      <c r="DO1250" s="18"/>
      <c r="DP1250" s="18">
        <v>0</v>
      </c>
      <c r="DQ1250" s="18">
        <v>0</v>
      </c>
      <c r="DR1250" s="18">
        <v>0</v>
      </c>
      <c r="DS1250" s="18"/>
      <c r="DT1250" s="18"/>
      <c r="DU1250" s="18"/>
      <c r="DV1250" s="18">
        <v>0</v>
      </c>
      <c r="DW1250" s="24"/>
      <c r="DX1250" s="24"/>
      <c r="DY1250" s="18"/>
      <c r="DZ1250" s="18"/>
      <c r="EA1250" s="18"/>
      <c r="EB1250" s="18"/>
      <c r="EC1250" s="18"/>
      <c r="ED1250" s="18"/>
      <c r="EE1250" s="18"/>
      <c r="EF1250" s="18"/>
      <c r="EG1250" s="18"/>
      <c r="EH1250" s="18" t="s">
        <v>1530</v>
      </c>
      <c r="EI1250" s="18" cm="1">
        <f t="array" ref="EI1250">IF(SUMPRODUCT(--(DO1250:DS1250&lt;&gt;""))=0, 0,1)</f>
        <v>1</v>
      </c>
      <c r="EJ1250" s="18" cm="1">
        <f t="array" ref="EJ1250">IF(SUMPRODUCT(--(DT1250:EG1250&lt;&gt;""))=0, 0,1)</f>
        <v>1</v>
      </c>
      <c r="EK1250" s="18" cm="1">
        <f t="array" ref="EK1250">IF(SUMPRODUCT(--(EC1250:EG1250&lt;&gt;""))=0, 0,1)</f>
        <v>0</v>
      </c>
      <c r="EL1250" s="18" cm="1">
        <f t="array" ref="EL1250">IF(SUMPRODUCT(--(EE1250:EG1250&lt;&gt;""))=0, 0,1)</f>
        <v>0</v>
      </c>
      <c r="EM1250" s="18">
        <f t="shared" si="257"/>
        <v>0</v>
      </c>
      <c r="EN1250" s="18">
        <f t="shared" si="258"/>
        <v>0</v>
      </c>
      <c r="EO1250" s="18">
        <f t="shared" si="259"/>
        <v>0</v>
      </c>
      <c r="EP1250" s="18" t="str">
        <f t="shared" si="260"/>
        <v>NA</v>
      </c>
      <c r="EQ1250" s="18" t="str">
        <f t="shared" si="261"/>
        <v>NA</v>
      </c>
      <c r="ER1250" s="58" t="s">
        <v>2080</v>
      </c>
      <c r="ES1250" s="59">
        <v>43790</v>
      </c>
      <c r="ET1250" s="18" t="s">
        <v>1531</v>
      </c>
      <c r="EU1250" s="18" t="s">
        <v>1523</v>
      </c>
    </row>
    <row r="1251" spans="1:151" ht="15.75" customHeight="1" x14ac:dyDescent="0.2">
      <c r="A1251" s="5" t="s">
        <v>1521</v>
      </c>
      <c r="B1251" s="24" t="s">
        <v>1522</v>
      </c>
      <c r="C1251" s="26">
        <v>1</v>
      </c>
      <c r="D1251" s="18" t="s">
        <v>1558</v>
      </c>
      <c r="E1251" s="18" t="s">
        <v>1532</v>
      </c>
      <c r="F1251" s="18" t="s">
        <v>553</v>
      </c>
      <c r="G1251" s="18" t="s">
        <v>609</v>
      </c>
      <c r="H1251" s="18" t="s">
        <v>951</v>
      </c>
      <c r="I1251" s="18" t="s">
        <v>363</v>
      </c>
      <c r="J1251" s="18" t="s">
        <v>363</v>
      </c>
      <c r="K1251" s="18" t="s">
        <v>363</v>
      </c>
      <c r="L1251" s="18" t="s">
        <v>363</v>
      </c>
      <c r="M1251" s="18" t="s">
        <v>253</v>
      </c>
      <c r="N1251" s="56">
        <v>74</v>
      </c>
      <c r="O1251" s="18" t="s">
        <v>1524</v>
      </c>
      <c r="P1251" s="18" t="s">
        <v>466</v>
      </c>
      <c r="Q1251" s="18" t="s">
        <v>254</v>
      </c>
      <c r="R1251" s="24" t="s">
        <v>257</v>
      </c>
      <c r="S1251" s="24" t="s">
        <v>257</v>
      </c>
      <c r="T1251" s="26" t="s">
        <v>257</v>
      </c>
      <c r="U1251" s="26" t="s">
        <v>257</v>
      </c>
      <c r="V1251" s="26" t="s">
        <v>257</v>
      </c>
      <c r="W1251" s="26" t="s">
        <v>257</v>
      </c>
      <c r="X1251" s="18" t="s">
        <v>1527</v>
      </c>
      <c r="Y1251" s="18">
        <v>148.9</v>
      </c>
      <c r="Z1251" s="18" t="s">
        <v>599</v>
      </c>
      <c r="AA1251" s="18">
        <v>148.9</v>
      </c>
      <c r="AB1251" s="57" t="s">
        <v>257</v>
      </c>
      <c r="AC1251" s="18" t="s">
        <v>479</v>
      </c>
      <c r="AD1251" s="72" t="s">
        <v>1165</v>
      </c>
      <c r="AE1251" s="18" t="s">
        <v>561</v>
      </c>
      <c r="AF1251" s="18">
        <v>24.9</v>
      </c>
      <c r="AG1251" s="18">
        <v>24.9</v>
      </c>
      <c r="AH1251" s="18" t="s">
        <v>501</v>
      </c>
      <c r="AI1251" s="18">
        <v>60</v>
      </c>
      <c r="AJ1251" s="18" t="s">
        <v>476</v>
      </c>
      <c r="AK1251" s="18">
        <f t="shared" ref="AK1251:AK1314" si="262">AI1251/24</f>
        <v>2.5</v>
      </c>
      <c r="AL1251" s="18" t="s">
        <v>1528</v>
      </c>
      <c r="AM1251" s="18" t="s">
        <v>268</v>
      </c>
      <c r="AN1251" s="55">
        <v>0.25</v>
      </c>
      <c r="AO1251" s="18" t="s">
        <v>563</v>
      </c>
      <c r="AP1251" s="18" t="s">
        <v>479</v>
      </c>
      <c r="AQ1251" s="72" t="s">
        <v>1165</v>
      </c>
      <c r="AR1251" s="18" t="s">
        <v>561</v>
      </c>
      <c r="AS1251" s="55">
        <f t="shared" si="253"/>
        <v>0.12</v>
      </c>
      <c r="AT1251" s="55">
        <v>0.38</v>
      </c>
      <c r="AU1251" s="55">
        <f t="shared" si="254"/>
        <v>0.13</v>
      </c>
      <c r="AV1251" s="62">
        <f t="shared" si="255"/>
        <v>0.13</v>
      </c>
      <c r="AW1251" s="26" t="s">
        <v>501</v>
      </c>
      <c r="AX1251" s="18">
        <v>60</v>
      </c>
      <c r="AY1251" s="18" t="s">
        <v>476</v>
      </c>
      <c r="AZ1251" s="5" t="s">
        <v>257</v>
      </c>
      <c r="BA1251" s="5" t="s">
        <v>257</v>
      </c>
      <c r="BB1251" s="18" t="s">
        <v>1529</v>
      </c>
      <c r="BC1251" s="18"/>
      <c r="BD1251" s="18"/>
      <c r="BE1251" s="18"/>
      <c r="BF1251" s="18"/>
      <c r="BG1251" s="18"/>
      <c r="BH1251" s="18"/>
      <c r="BI1251" s="18"/>
      <c r="BJ1251" s="18"/>
      <c r="BK1251" s="18"/>
      <c r="BL1251" s="18"/>
      <c r="BM1251" s="18"/>
      <c r="BN1251" s="18"/>
      <c r="BO1251" s="18"/>
      <c r="BP1251" s="18"/>
      <c r="BQ1251" s="18"/>
      <c r="BR1251" s="18"/>
      <c r="BS1251" s="18"/>
      <c r="BT1251" s="18"/>
      <c r="BU1251" s="18"/>
      <c r="BV1251" s="18"/>
      <c r="BW1251" s="18"/>
      <c r="BX1251" s="18"/>
      <c r="BY1251" s="18"/>
      <c r="BZ1251" s="18"/>
      <c r="CA1251" s="18"/>
      <c r="CB1251" s="18"/>
      <c r="CC1251" s="18"/>
      <c r="CD1251" s="18"/>
      <c r="CE1251" s="18"/>
      <c r="CF1251" s="18"/>
      <c r="CG1251" s="18"/>
      <c r="CH1251" s="18"/>
      <c r="CI1251" s="18"/>
      <c r="CJ1251" s="18"/>
      <c r="CK1251" s="18"/>
      <c r="CL1251" s="18"/>
      <c r="CM1251" s="18"/>
      <c r="CN1251" s="18"/>
      <c r="CO1251" s="18"/>
      <c r="CP1251" s="18"/>
      <c r="CQ1251" s="18"/>
      <c r="CR1251" s="18"/>
      <c r="CS1251" s="18"/>
      <c r="CT1251" s="18"/>
      <c r="CU1251" s="18"/>
      <c r="CV1251" s="18"/>
      <c r="CW1251" s="18"/>
      <c r="CX1251" s="18"/>
      <c r="CY1251" s="18"/>
      <c r="CZ1251" s="18"/>
      <c r="DA1251" s="18"/>
      <c r="DB1251" s="18"/>
      <c r="DC1251" s="18"/>
      <c r="DD1251" s="18"/>
      <c r="DE1251" s="18"/>
      <c r="DF1251" s="18"/>
      <c r="DG1251" s="18"/>
      <c r="DH1251" s="18"/>
      <c r="DI1251" s="18"/>
      <c r="DJ1251" s="18"/>
      <c r="DK1251" s="18"/>
      <c r="DL1251" s="18"/>
      <c r="DM1251" s="18"/>
      <c r="DN1251" s="18"/>
      <c r="DO1251" s="18"/>
      <c r="DP1251" s="18">
        <v>1</v>
      </c>
      <c r="DQ1251" s="18">
        <v>1</v>
      </c>
      <c r="DR1251" s="18">
        <v>1</v>
      </c>
      <c r="DS1251" s="18"/>
      <c r="DT1251" s="18"/>
      <c r="DU1251" s="18"/>
      <c r="DV1251" s="18">
        <v>1</v>
      </c>
      <c r="DW1251" s="24"/>
      <c r="DX1251" s="24"/>
      <c r="DY1251" s="18"/>
      <c r="DZ1251" s="18"/>
      <c r="EA1251" s="18"/>
      <c r="EB1251" s="18"/>
      <c r="EC1251" s="18"/>
      <c r="ED1251" s="18"/>
      <c r="EE1251" s="18"/>
      <c r="EF1251" s="18"/>
      <c r="EG1251" s="18"/>
      <c r="EH1251" s="18" t="s">
        <v>1530</v>
      </c>
      <c r="EI1251" s="18" cm="1">
        <f t="array" ref="EI1251">IF(SUMPRODUCT(--(DO1251:DS1251&lt;&gt;""))=0, 0,1)</f>
        <v>1</v>
      </c>
      <c r="EJ1251" s="18" cm="1">
        <f t="array" ref="EJ1251">IF(SUMPRODUCT(--(DT1251:EG1251&lt;&gt;""))=0, 0,1)</f>
        <v>1</v>
      </c>
      <c r="EK1251" s="18" cm="1">
        <f t="array" ref="EK1251">IF(SUMPRODUCT(--(EC1251:EG1251&lt;&gt;""))=0, 0,1)</f>
        <v>0</v>
      </c>
      <c r="EL1251" s="18" cm="1">
        <f t="array" ref="EL1251">IF(SUMPRODUCT(--(EE1251:EG1251&lt;&gt;""))=0, 0,1)</f>
        <v>0</v>
      </c>
      <c r="EM1251" s="18">
        <f t="shared" si="257"/>
        <v>1</v>
      </c>
      <c r="EN1251" s="18">
        <f t="shared" si="258"/>
        <v>1</v>
      </c>
      <c r="EO1251" s="18">
        <f t="shared" si="259"/>
        <v>1</v>
      </c>
      <c r="EP1251" s="18" t="str">
        <f t="shared" si="260"/>
        <v>NA</v>
      </c>
      <c r="EQ1251" s="18" t="str">
        <f t="shared" si="261"/>
        <v>NA</v>
      </c>
      <c r="ER1251" s="58" t="s">
        <v>2080</v>
      </c>
      <c r="ES1251" s="59">
        <v>43790</v>
      </c>
      <c r="ET1251" s="18" t="s">
        <v>1531</v>
      </c>
      <c r="EU1251" s="18" t="s">
        <v>1523</v>
      </c>
    </row>
    <row r="1252" spans="1:151" ht="15.75" customHeight="1" x14ac:dyDescent="0.2">
      <c r="A1252" s="5" t="s">
        <v>1521</v>
      </c>
      <c r="B1252" s="24" t="s">
        <v>1522</v>
      </c>
      <c r="C1252" s="26">
        <v>1</v>
      </c>
      <c r="D1252" s="18" t="s">
        <v>1558</v>
      </c>
      <c r="E1252" s="18" t="s">
        <v>1533</v>
      </c>
      <c r="F1252" s="18" t="s">
        <v>553</v>
      </c>
      <c r="G1252" s="18" t="s">
        <v>609</v>
      </c>
      <c r="H1252" s="18" t="s">
        <v>951</v>
      </c>
      <c r="I1252" s="18" t="s">
        <v>363</v>
      </c>
      <c r="J1252" s="18" t="s">
        <v>363</v>
      </c>
      <c r="K1252" s="18" t="s">
        <v>363</v>
      </c>
      <c r="L1252" s="18" t="s">
        <v>363</v>
      </c>
      <c r="M1252" s="18" t="s">
        <v>253</v>
      </c>
      <c r="N1252" s="56">
        <v>74</v>
      </c>
      <c r="O1252" s="18" t="s">
        <v>1524</v>
      </c>
      <c r="P1252" s="18" t="s">
        <v>466</v>
      </c>
      <c r="Q1252" s="18" t="s">
        <v>254</v>
      </c>
      <c r="R1252" s="24" t="s">
        <v>257</v>
      </c>
      <c r="S1252" s="24" t="s">
        <v>257</v>
      </c>
      <c r="T1252" s="26" t="s">
        <v>257</v>
      </c>
      <c r="U1252" s="26" t="s">
        <v>257</v>
      </c>
      <c r="V1252" s="26" t="s">
        <v>257</v>
      </c>
      <c r="W1252" s="26" t="s">
        <v>257</v>
      </c>
      <c r="X1252" s="18" t="s">
        <v>1527</v>
      </c>
      <c r="Y1252" s="18">
        <v>148.9</v>
      </c>
      <c r="Z1252" s="18" t="s">
        <v>599</v>
      </c>
      <c r="AA1252" s="18">
        <v>148.9</v>
      </c>
      <c r="AB1252" s="57" t="s">
        <v>257</v>
      </c>
      <c r="AC1252" s="18" t="s">
        <v>479</v>
      </c>
      <c r="AD1252" s="72" t="s">
        <v>1165</v>
      </c>
      <c r="AE1252" s="18" t="s">
        <v>561</v>
      </c>
      <c r="AF1252" s="18">
        <v>24.9</v>
      </c>
      <c r="AG1252" s="18">
        <v>24.9</v>
      </c>
      <c r="AH1252" s="18" t="s">
        <v>501</v>
      </c>
      <c r="AI1252" s="18">
        <v>60</v>
      </c>
      <c r="AJ1252" s="18" t="s">
        <v>476</v>
      </c>
      <c r="AK1252" s="18">
        <f t="shared" si="262"/>
        <v>2.5</v>
      </c>
      <c r="AL1252" s="18" t="s">
        <v>1528</v>
      </c>
      <c r="AM1252" s="18" t="s">
        <v>268</v>
      </c>
      <c r="AN1252" s="55">
        <v>0.45</v>
      </c>
      <c r="AO1252" s="18" t="s">
        <v>563</v>
      </c>
      <c r="AP1252" s="18" t="s">
        <v>479</v>
      </c>
      <c r="AQ1252" s="72" t="s">
        <v>1165</v>
      </c>
      <c r="AR1252" s="18" t="s">
        <v>561</v>
      </c>
      <c r="AS1252" s="55">
        <f t="shared" si="253"/>
        <v>0.33000000000000007</v>
      </c>
      <c r="AT1252" s="55">
        <v>0.56999999999999995</v>
      </c>
      <c r="AU1252" s="55">
        <f t="shared" si="254"/>
        <v>0.11999999999999994</v>
      </c>
      <c r="AV1252" s="62">
        <f t="shared" si="255"/>
        <v>0.11999999999999994</v>
      </c>
      <c r="AW1252" s="26" t="s">
        <v>501</v>
      </c>
      <c r="AX1252" s="18">
        <v>84</v>
      </c>
      <c r="AY1252" s="18" t="s">
        <v>476</v>
      </c>
      <c r="AZ1252" s="5" t="s">
        <v>257</v>
      </c>
      <c r="BA1252" s="5" t="s">
        <v>257</v>
      </c>
      <c r="BB1252" s="18" t="s">
        <v>1529</v>
      </c>
      <c r="BC1252" s="18"/>
      <c r="BD1252" s="18"/>
      <c r="BE1252" s="18"/>
      <c r="BF1252" s="18"/>
      <c r="BG1252" s="18"/>
      <c r="BH1252" s="18"/>
      <c r="BI1252" s="18"/>
      <c r="BJ1252" s="18"/>
      <c r="BK1252" s="18"/>
      <c r="BL1252" s="18"/>
      <c r="BM1252" s="18"/>
      <c r="BN1252" s="18"/>
      <c r="BO1252" s="18"/>
      <c r="BP1252" s="18"/>
      <c r="BQ1252" s="18"/>
      <c r="BR1252" s="18"/>
      <c r="BS1252" s="18"/>
      <c r="BT1252" s="18"/>
      <c r="BU1252" s="18"/>
      <c r="BV1252" s="18"/>
      <c r="BW1252" s="18"/>
      <c r="BX1252" s="18"/>
      <c r="BY1252" s="18"/>
      <c r="BZ1252" s="18"/>
      <c r="CA1252" s="18"/>
      <c r="CB1252" s="18"/>
      <c r="CC1252" s="18"/>
      <c r="CD1252" s="18"/>
      <c r="CE1252" s="18"/>
      <c r="CF1252" s="18"/>
      <c r="CG1252" s="18"/>
      <c r="CH1252" s="18"/>
      <c r="CI1252" s="18"/>
      <c r="CJ1252" s="18"/>
      <c r="CK1252" s="18"/>
      <c r="CL1252" s="18"/>
      <c r="CM1252" s="18"/>
      <c r="CN1252" s="18"/>
      <c r="CO1252" s="18"/>
      <c r="CP1252" s="18"/>
      <c r="CQ1252" s="18"/>
      <c r="CR1252" s="18"/>
      <c r="CS1252" s="18"/>
      <c r="CT1252" s="18"/>
      <c r="CU1252" s="18"/>
      <c r="CV1252" s="18"/>
      <c r="CW1252" s="18"/>
      <c r="CX1252" s="18"/>
      <c r="CY1252" s="18"/>
      <c r="CZ1252" s="18"/>
      <c r="DA1252" s="18"/>
      <c r="DB1252" s="18"/>
      <c r="DC1252" s="18"/>
      <c r="DD1252" s="18"/>
      <c r="DE1252" s="18"/>
      <c r="DF1252" s="18"/>
      <c r="DG1252" s="18"/>
      <c r="DH1252" s="18"/>
      <c r="DI1252" s="18"/>
      <c r="DJ1252" s="18"/>
      <c r="DK1252" s="18"/>
      <c r="DL1252" s="18"/>
      <c r="DM1252" s="18"/>
      <c r="DN1252" s="18"/>
      <c r="DO1252" s="18"/>
      <c r="DP1252" s="18">
        <v>1</v>
      </c>
      <c r="DQ1252" s="18">
        <v>1</v>
      </c>
      <c r="DR1252" s="18">
        <v>1</v>
      </c>
      <c r="DS1252" s="18"/>
      <c r="DT1252" s="18"/>
      <c r="DU1252" s="18"/>
      <c r="DV1252" s="18">
        <v>1</v>
      </c>
      <c r="DW1252" s="24"/>
      <c r="DX1252" s="24"/>
      <c r="DY1252" s="18"/>
      <c r="DZ1252" s="18"/>
      <c r="EA1252" s="18"/>
      <c r="EB1252" s="18"/>
      <c r="EC1252" s="18"/>
      <c r="ED1252" s="18"/>
      <c r="EE1252" s="18"/>
      <c r="EF1252" s="18"/>
      <c r="EG1252" s="18"/>
      <c r="EH1252" s="18" t="s">
        <v>1530</v>
      </c>
      <c r="EI1252" s="18" cm="1">
        <f t="array" ref="EI1252">IF(SUMPRODUCT(--(DO1252:DS1252&lt;&gt;""))=0, 0,1)</f>
        <v>1</v>
      </c>
      <c r="EJ1252" s="18" cm="1">
        <f t="array" ref="EJ1252">IF(SUMPRODUCT(--(DT1252:EG1252&lt;&gt;""))=0, 0,1)</f>
        <v>1</v>
      </c>
      <c r="EK1252" s="18" cm="1">
        <f t="array" ref="EK1252">IF(SUMPRODUCT(--(EC1252:EG1252&lt;&gt;""))=0, 0,1)</f>
        <v>0</v>
      </c>
      <c r="EL1252" s="18" cm="1">
        <f t="array" ref="EL1252">IF(SUMPRODUCT(--(EE1252:EG1252&lt;&gt;""))=0, 0,1)</f>
        <v>0</v>
      </c>
      <c r="EM1252" s="18">
        <f t="shared" si="257"/>
        <v>1</v>
      </c>
      <c r="EN1252" s="18">
        <f t="shared" si="258"/>
        <v>1</v>
      </c>
      <c r="EO1252" s="18">
        <f t="shared" si="259"/>
        <v>1</v>
      </c>
      <c r="EP1252" s="18" t="str">
        <f t="shared" si="260"/>
        <v>NA</v>
      </c>
      <c r="EQ1252" s="18" t="str">
        <f t="shared" si="261"/>
        <v>NA</v>
      </c>
      <c r="ER1252" s="58" t="s">
        <v>2080</v>
      </c>
      <c r="ES1252" s="59">
        <v>43790</v>
      </c>
      <c r="ET1252" s="18" t="s">
        <v>1531</v>
      </c>
      <c r="EU1252" s="18" t="s">
        <v>1523</v>
      </c>
    </row>
    <row r="1253" spans="1:151" ht="15.75" customHeight="1" x14ac:dyDescent="0.2">
      <c r="A1253" s="5" t="s">
        <v>1521</v>
      </c>
      <c r="B1253" s="24" t="s">
        <v>1522</v>
      </c>
      <c r="C1253" s="26">
        <v>1</v>
      </c>
      <c r="D1253" s="18" t="s">
        <v>1558</v>
      </c>
      <c r="E1253" s="18" t="s">
        <v>1534</v>
      </c>
      <c r="F1253" s="18" t="s">
        <v>553</v>
      </c>
      <c r="G1253" s="18" t="s">
        <v>609</v>
      </c>
      <c r="H1253" s="18" t="s">
        <v>951</v>
      </c>
      <c r="I1253" s="18" t="s">
        <v>363</v>
      </c>
      <c r="J1253" s="18" t="s">
        <v>363</v>
      </c>
      <c r="K1253" s="18" t="s">
        <v>363</v>
      </c>
      <c r="L1253" s="18" t="s">
        <v>363</v>
      </c>
      <c r="M1253" s="18" t="s">
        <v>253</v>
      </c>
      <c r="N1253" s="56">
        <v>74</v>
      </c>
      <c r="O1253" s="18" t="s">
        <v>1524</v>
      </c>
      <c r="P1253" s="18" t="s">
        <v>466</v>
      </c>
      <c r="Q1253" s="18" t="s">
        <v>254</v>
      </c>
      <c r="R1253" s="24" t="s">
        <v>257</v>
      </c>
      <c r="S1253" s="24" t="s">
        <v>257</v>
      </c>
      <c r="T1253" s="26" t="s">
        <v>257</v>
      </c>
      <c r="U1253" s="26" t="s">
        <v>257</v>
      </c>
      <c r="V1253" s="26" t="s">
        <v>257</v>
      </c>
      <c r="W1253" s="26" t="s">
        <v>257</v>
      </c>
      <c r="X1253" s="18" t="s">
        <v>1527</v>
      </c>
      <c r="Y1253" s="18">
        <v>148.9</v>
      </c>
      <c r="Z1253" s="18" t="s">
        <v>599</v>
      </c>
      <c r="AA1253" s="18">
        <v>148.9</v>
      </c>
      <c r="AB1253" s="57" t="s">
        <v>257</v>
      </c>
      <c r="AC1253" s="18" t="s">
        <v>479</v>
      </c>
      <c r="AD1253" s="72" t="s">
        <v>1165</v>
      </c>
      <c r="AE1253" s="18" t="s">
        <v>561</v>
      </c>
      <c r="AF1253" s="18">
        <v>24.9</v>
      </c>
      <c r="AG1253" s="18">
        <v>24.9</v>
      </c>
      <c r="AH1253" s="18" t="s">
        <v>501</v>
      </c>
      <c r="AI1253" s="18">
        <v>60</v>
      </c>
      <c r="AJ1253" s="18" t="s">
        <v>476</v>
      </c>
      <c r="AK1253" s="18">
        <f t="shared" si="262"/>
        <v>2.5</v>
      </c>
      <c r="AL1253" s="18" t="s">
        <v>1528</v>
      </c>
      <c r="AM1253" s="18" t="s">
        <v>268</v>
      </c>
      <c r="AN1253" s="55">
        <v>0.41</v>
      </c>
      <c r="AO1253" s="18" t="s">
        <v>563</v>
      </c>
      <c r="AP1253" s="18" t="s">
        <v>479</v>
      </c>
      <c r="AQ1253" s="72" t="s">
        <v>1165</v>
      </c>
      <c r="AR1253" s="18" t="s">
        <v>561</v>
      </c>
      <c r="AS1253" s="55">
        <f t="shared" si="253"/>
        <v>0.27999999999999992</v>
      </c>
      <c r="AT1253" s="55">
        <v>0.54</v>
      </c>
      <c r="AU1253" s="55">
        <f t="shared" si="254"/>
        <v>0.13000000000000006</v>
      </c>
      <c r="AV1253" s="62">
        <f t="shared" si="255"/>
        <v>0.13000000000000006</v>
      </c>
      <c r="AW1253" s="26" t="s">
        <v>501</v>
      </c>
      <c r="AX1253" s="18">
        <v>108</v>
      </c>
      <c r="AY1253" s="18" t="s">
        <v>476</v>
      </c>
      <c r="AZ1253" s="5" t="s">
        <v>257</v>
      </c>
      <c r="BA1253" s="5" t="s">
        <v>257</v>
      </c>
      <c r="BB1253" s="18" t="s">
        <v>1529</v>
      </c>
      <c r="BC1253" s="18"/>
      <c r="BD1253" s="18"/>
      <c r="BE1253" s="18"/>
      <c r="BF1253" s="18"/>
      <c r="BG1253" s="18"/>
      <c r="BH1253" s="18"/>
      <c r="BI1253" s="18"/>
      <c r="BJ1253" s="18"/>
      <c r="BK1253" s="18"/>
      <c r="BL1253" s="18"/>
      <c r="BM1253" s="18"/>
      <c r="BN1253" s="18"/>
      <c r="BO1253" s="18"/>
      <c r="BP1253" s="18"/>
      <c r="BQ1253" s="18"/>
      <c r="BR1253" s="18"/>
      <c r="BS1253" s="18"/>
      <c r="BT1253" s="18"/>
      <c r="BU1253" s="18"/>
      <c r="BV1253" s="18"/>
      <c r="BW1253" s="18"/>
      <c r="BX1253" s="18"/>
      <c r="BY1253" s="18"/>
      <c r="BZ1253" s="18"/>
      <c r="CA1253" s="18"/>
      <c r="CB1253" s="18"/>
      <c r="CC1253" s="18"/>
      <c r="CD1253" s="18"/>
      <c r="CE1253" s="18"/>
      <c r="CF1253" s="18"/>
      <c r="CG1253" s="18"/>
      <c r="CH1253" s="18"/>
      <c r="CI1253" s="18"/>
      <c r="CJ1253" s="18"/>
      <c r="CK1253" s="18"/>
      <c r="CL1253" s="18"/>
      <c r="CM1253" s="18"/>
      <c r="CN1253" s="18"/>
      <c r="CO1253" s="18"/>
      <c r="CP1253" s="18"/>
      <c r="CQ1253" s="18"/>
      <c r="CR1253" s="18"/>
      <c r="CS1253" s="18"/>
      <c r="CT1253" s="18"/>
      <c r="CU1253" s="18"/>
      <c r="CV1253" s="18"/>
      <c r="CW1253" s="18"/>
      <c r="CX1253" s="18"/>
      <c r="CY1253" s="18"/>
      <c r="CZ1253" s="18"/>
      <c r="DA1253" s="18"/>
      <c r="DB1253" s="18"/>
      <c r="DC1253" s="18"/>
      <c r="DD1253" s="18"/>
      <c r="DE1253" s="18"/>
      <c r="DF1253" s="18"/>
      <c r="DG1253" s="18"/>
      <c r="DH1253" s="18"/>
      <c r="DI1253" s="18"/>
      <c r="DJ1253" s="18"/>
      <c r="DK1253" s="18"/>
      <c r="DL1253" s="18"/>
      <c r="DM1253" s="18"/>
      <c r="DN1253" s="18"/>
      <c r="DO1253" s="18"/>
      <c r="DP1253" s="18">
        <v>1</v>
      </c>
      <c r="DQ1253" s="18">
        <v>1</v>
      </c>
      <c r="DR1253" s="18">
        <v>1</v>
      </c>
      <c r="DS1253" s="18"/>
      <c r="DT1253" s="18"/>
      <c r="DU1253" s="18"/>
      <c r="DV1253" s="18">
        <v>1</v>
      </c>
      <c r="DW1253" s="24"/>
      <c r="DX1253" s="24"/>
      <c r="DY1253" s="18"/>
      <c r="DZ1253" s="18"/>
      <c r="EA1253" s="18"/>
      <c r="EB1253" s="18"/>
      <c r="EC1253" s="18"/>
      <c r="ED1253" s="18"/>
      <c r="EE1253" s="18"/>
      <c r="EF1253" s="18"/>
      <c r="EG1253" s="18"/>
      <c r="EH1253" s="18" t="s">
        <v>1530</v>
      </c>
      <c r="EI1253" s="18" cm="1">
        <f t="array" ref="EI1253">IF(SUMPRODUCT(--(DO1253:DS1253&lt;&gt;""))=0, 0,1)</f>
        <v>1</v>
      </c>
      <c r="EJ1253" s="18" cm="1">
        <f t="array" ref="EJ1253">IF(SUMPRODUCT(--(DT1253:EG1253&lt;&gt;""))=0, 0,1)</f>
        <v>1</v>
      </c>
      <c r="EK1253" s="18" cm="1">
        <f t="array" ref="EK1253">IF(SUMPRODUCT(--(EC1253:EG1253&lt;&gt;""))=0, 0,1)</f>
        <v>0</v>
      </c>
      <c r="EL1253" s="18" cm="1">
        <f t="array" ref="EL1253">IF(SUMPRODUCT(--(EE1253:EG1253&lt;&gt;""))=0, 0,1)</f>
        <v>0</v>
      </c>
      <c r="EM1253" s="18">
        <f t="shared" si="257"/>
        <v>1</v>
      </c>
      <c r="EN1253" s="18">
        <f t="shared" si="258"/>
        <v>1</v>
      </c>
      <c r="EO1253" s="18">
        <f t="shared" si="259"/>
        <v>1</v>
      </c>
      <c r="EP1253" s="18" t="str">
        <f t="shared" si="260"/>
        <v>NA</v>
      </c>
      <c r="EQ1253" s="18" t="str">
        <f t="shared" si="261"/>
        <v>NA</v>
      </c>
      <c r="ER1253" s="58" t="s">
        <v>2080</v>
      </c>
      <c r="ES1253" s="59">
        <v>43790</v>
      </c>
      <c r="ET1253" s="18" t="s">
        <v>1531</v>
      </c>
      <c r="EU1253" s="18" t="s">
        <v>1523</v>
      </c>
    </row>
    <row r="1254" spans="1:151" ht="15.75" customHeight="1" x14ac:dyDescent="0.2">
      <c r="A1254" s="5" t="s">
        <v>1521</v>
      </c>
      <c r="B1254" s="24" t="s">
        <v>1522</v>
      </c>
      <c r="C1254" s="26">
        <v>1</v>
      </c>
      <c r="D1254" s="18" t="s">
        <v>1559</v>
      </c>
      <c r="E1254" s="18" t="s">
        <v>1526</v>
      </c>
      <c r="F1254" s="18" t="s">
        <v>553</v>
      </c>
      <c r="G1254" s="18" t="s">
        <v>609</v>
      </c>
      <c r="H1254" s="18" t="s">
        <v>951</v>
      </c>
      <c r="I1254" s="18" t="s">
        <v>363</v>
      </c>
      <c r="J1254" s="18" t="s">
        <v>363</v>
      </c>
      <c r="K1254" s="18" t="s">
        <v>363</v>
      </c>
      <c r="L1254" s="18" t="s">
        <v>363</v>
      </c>
      <c r="M1254" s="18" t="s">
        <v>253</v>
      </c>
      <c r="N1254" s="56">
        <v>74</v>
      </c>
      <c r="O1254" s="18" t="s">
        <v>1524</v>
      </c>
      <c r="P1254" s="18" t="s">
        <v>466</v>
      </c>
      <c r="Q1254" s="18" t="s">
        <v>254</v>
      </c>
      <c r="R1254" s="24" t="s">
        <v>257</v>
      </c>
      <c r="S1254" s="24" t="s">
        <v>257</v>
      </c>
      <c r="T1254" s="26" t="s">
        <v>257</v>
      </c>
      <c r="U1254" s="26" t="s">
        <v>257</v>
      </c>
      <c r="V1254" s="26" t="s">
        <v>257</v>
      </c>
      <c r="W1254" s="26" t="s">
        <v>257</v>
      </c>
      <c r="X1254" s="18" t="s">
        <v>1536</v>
      </c>
      <c r="Y1254" s="18">
        <v>0</v>
      </c>
      <c r="Z1254" s="18" t="s">
        <v>599</v>
      </c>
      <c r="AA1254" s="18">
        <v>0</v>
      </c>
      <c r="AB1254" s="57" t="s">
        <v>257</v>
      </c>
      <c r="AC1254" s="18" t="s">
        <v>257</v>
      </c>
      <c r="AD1254" s="18" t="s">
        <v>257</v>
      </c>
      <c r="AE1254" s="18" t="s">
        <v>257</v>
      </c>
      <c r="AF1254" s="18" t="s">
        <v>257</v>
      </c>
      <c r="AG1254" s="18" t="s">
        <v>257</v>
      </c>
      <c r="AH1254" s="18" t="s">
        <v>257</v>
      </c>
      <c r="AI1254" s="18">
        <v>0</v>
      </c>
      <c r="AJ1254" s="18" t="s">
        <v>476</v>
      </c>
      <c r="AK1254" s="18">
        <f t="shared" si="262"/>
        <v>0</v>
      </c>
      <c r="AL1254" s="18" t="s">
        <v>1528</v>
      </c>
      <c r="AM1254" s="18" t="s">
        <v>268</v>
      </c>
      <c r="AN1254" s="55">
        <v>0.66</v>
      </c>
      <c r="AO1254" s="18" t="s">
        <v>563</v>
      </c>
      <c r="AP1254" s="18" t="s">
        <v>479</v>
      </c>
      <c r="AQ1254" s="72" t="s">
        <v>1165</v>
      </c>
      <c r="AR1254" s="18" t="s">
        <v>561</v>
      </c>
      <c r="AS1254" s="55">
        <f t="shared" si="253"/>
        <v>0.66</v>
      </c>
      <c r="AT1254" s="55">
        <v>0.66</v>
      </c>
      <c r="AU1254" s="55">
        <f t="shared" si="254"/>
        <v>0</v>
      </c>
      <c r="AV1254" s="62">
        <f t="shared" si="255"/>
        <v>0</v>
      </c>
      <c r="AW1254" s="26" t="s">
        <v>501</v>
      </c>
      <c r="AX1254" s="18">
        <v>0</v>
      </c>
      <c r="AY1254" s="18" t="s">
        <v>476</v>
      </c>
      <c r="AZ1254" s="5" t="s">
        <v>257</v>
      </c>
      <c r="BA1254" s="5" t="s">
        <v>257</v>
      </c>
      <c r="BB1254" s="18" t="s">
        <v>1529</v>
      </c>
      <c r="BC1254" s="18"/>
      <c r="BD1254" s="18"/>
      <c r="BE1254" s="18"/>
      <c r="BF1254" s="18"/>
      <c r="BG1254" s="18"/>
      <c r="BH1254" s="18"/>
      <c r="BI1254" s="18"/>
      <c r="BJ1254" s="18"/>
      <c r="BK1254" s="18"/>
      <c r="BL1254" s="18"/>
      <c r="BM1254" s="18"/>
      <c r="BN1254" s="18"/>
      <c r="BO1254" s="18"/>
      <c r="BP1254" s="18"/>
      <c r="BQ1254" s="18"/>
      <c r="BR1254" s="18"/>
      <c r="BS1254" s="18"/>
      <c r="BT1254" s="18"/>
      <c r="BU1254" s="18"/>
      <c r="BV1254" s="18"/>
      <c r="BW1254" s="18"/>
      <c r="BX1254" s="18"/>
      <c r="BY1254" s="18"/>
      <c r="BZ1254" s="18"/>
      <c r="CA1254" s="18"/>
      <c r="CB1254" s="18"/>
      <c r="CC1254" s="18"/>
      <c r="CD1254" s="18"/>
      <c r="CE1254" s="18"/>
      <c r="CF1254" s="18"/>
      <c r="CG1254" s="18"/>
      <c r="CH1254" s="18"/>
      <c r="CI1254" s="18"/>
      <c r="CJ1254" s="18"/>
      <c r="CK1254" s="18"/>
      <c r="CL1254" s="18"/>
      <c r="CM1254" s="18"/>
      <c r="CN1254" s="18"/>
      <c r="CO1254" s="18"/>
      <c r="CP1254" s="18"/>
      <c r="CQ1254" s="18"/>
      <c r="CR1254" s="18"/>
      <c r="CS1254" s="18"/>
      <c r="CT1254" s="18"/>
      <c r="CU1254" s="18"/>
      <c r="CV1254" s="18"/>
      <c r="CW1254" s="18"/>
      <c r="CX1254" s="18"/>
      <c r="CY1254" s="18"/>
      <c r="CZ1254" s="18"/>
      <c r="DA1254" s="18"/>
      <c r="DB1254" s="18"/>
      <c r="DC1254" s="18"/>
      <c r="DD1254" s="18"/>
      <c r="DE1254" s="18"/>
      <c r="DF1254" s="18"/>
      <c r="DG1254" s="18"/>
      <c r="DH1254" s="18"/>
      <c r="DI1254" s="18"/>
      <c r="DJ1254" s="18"/>
      <c r="DK1254" s="18"/>
      <c r="DL1254" s="18"/>
      <c r="DM1254" s="18"/>
      <c r="DN1254" s="18"/>
      <c r="DO1254" s="18"/>
      <c r="DP1254" s="18">
        <v>0</v>
      </c>
      <c r="DQ1254" s="18">
        <v>0</v>
      </c>
      <c r="DR1254" s="18">
        <v>0</v>
      </c>
      <c r="DS1254" s="18"/>
      <c r="DT1254" s="18"/>
      <c r="DU1254" s="18"/>
      <c r="DV1254" s="18">
        <v>0</v>
      </c>
      <c r="DW1254" s="24"/>
      <c r="DX1254" s="24"/>
      <c r="DY1254" s="18"/>
      <c r="DZ1254" s="18"/>
      <c r="EA1254" s="18"/>
      <c r="EB1254" s="18"/>
      <c r="EC1254" s="18"/>
      <c r="ED1254" s="18"/>
      <c r="EE1254" s="18"/>
      <c r="EF1254" s="18"/>
      <c r="EG1254" s="18"/>
      <c r="EH1254" s="18" t="s">
        <v>1530</v>
      </c>
      <c r="EI1254" s="18" cm="1">
        <f t="array" ref="EI1254">IF(SUMPRODUCT(--(DO1254:DS1254&lt;&gt;""))=0, 0,1)</f>
        <v>1</v>
      </c>
      <c r="EJ1254" s="18" cm="1">
        <f t="array" ref="EJ1254">IF(SUMPRODUCT(--(DT1254:EG1254&lt;&gt;""))=0, 0,1)</f>
        <v>1</v>
      </c>
      <c r="EK1254" s="18" cm="1">
        <f t="array" ref="EK1254">IF(SUMPRODUCT(--(EC1254:EG1254&lt;&gt;""))=0, 0,1)</f>
        <v>0</v>
      </c>
      <c r="EL1254" s="18" cm="1">
        <f t="array" ref="EL1254">IF(SUMPRODUCT(--(EE1254:EG1254&lt;&gt;""))=0, 0,1)</f>
        <v>0</v>
      </c>
      <c r="EM1254" s="18">
        <f t="shared" si="257"/>
        <v>0</v>
      </c>
      <c r="EN1254" s="18">
        <f t="shared" si="258"/>
        <v>0</v>
      </c>
      <c r="EO1254" s="18">
        <f t="shared" si="259"/>
        <v>0</v>
      </c>
      <c r="EP1254" s="18" t="str">
        <f t="shared" si="260"/>
        <v>NA</v>
      </c>
      <c r="EQ1254" s="18" t="str">
        <f t="shared" si="261"/>
        <v>NA</v>
      </c>
      <c r="ER1254" s="58" t="s">
        <v>2080</v>
      </c>
      <c r="ES1254" s="59">
        <v>43790</v>
      </c>
      <c r="ET1254" s="18" t="s">
        <v>1531</v>
      </c>
      <c r="EU1254" s="18" t="s">
        <v>1523</v>
      </c>
    </row>
    <row r="1255" spans="1:151" ht="15.75" customHeight="1" x14ac:dyDescent="0.2">
      <c r="A1255" s="5" t="s">
        <v>1521</v>
      </c>
      <c r="B1255" s="24" t="s">
        <v>1522</v>
      </c>
      <c r="C1255" s="26">
        <v>1</v>
      </c>
      <c r="D1255" s="18" t="s">
        <v>1559</v>
      </c>
      <c r="E1255" s="18" t="s">
        <v>1532</v>
      </c>
      <c r="F1255" s="18" t="s">
        <v>553</v>
      </c>
      <c r="G1255" s="18" t="s">
        <v>609</v>
      </c>
      <c r="H1255" s="18" t="s">
        <v>951</v>
      </c>
      <c r="I1255" s="18" t="s">
        <v>363</v>
      </c>
      <c r="J1255" s="18" t="s">
        <v>363</v>
      </c>
      <c r="K1255" s="18" t="s">
        <v>363</v>
      </c>
      <c r="L1255" s="18" t="s">
        <v>363</v>
      </c>
      <c r="M1255" s="18" t="s">
        <v>253</v>
      </c>
      <c r="N1255" s="56">
        <v>74</v>
      </c>
      <c r="O1255" s="18" t="s">
        <v>1524</v>
      </c>
      <c r="P1255" s="18" t="s">
        <v>466</v>
      </c>
      <c r="Q1255" s="18" t="s">
        <v>254</v>
      </c>
      <c r="R1255" s="24" t="s">
        <v>257</v>
      </c>
      <c r="S1255" s="24" t="s">
        <v>257</v>
      </c>
      <c r="T1255" s="26" t="s">
        <v>257</v>
      </c>
      <c r="U1255" s="26" t="s">
        <v>257</v>
      </c>
      <c r="V1255" s="26" t="s">
        <v>257</v>
      </c>
      <c r="W1255" s="26" t="s">
        <v>257</v>
      </c>
      <c r="X1255" s="18" t="s">
        <v>1536</v>
      </c>
      <c r="Y1255" s="18">
        <v>177.8</v>
      </c>
      <c r="Z1255" s="18" t="s">
        <v>599</v>
      </c>
      <c r="AA1255" s="18">
        <v>177.8</v>
      </c>
      <c r="AB1255" s="57" t="s">
        <v>257</v>
      </c>
      <c r="AC1255" s="18" t="s">
        <v>479</v>
      </c>
      <c r="AD1255" s="72" t="s">
        <v>1165</v>
      </c>
      <c r="AE1255" s="18" t="s">
        <v>561</v>
      </c>
      <c r="AF1255" s="18">
        <v>51.24</v>
      </c>
      <c r="AG1255" s="18">
        <v>51.24</v>
      </c>
      <c r="AH1255" s="18" t="s">
        <v>501</v>
      </c>
      <c r="AI1255" s="18">
        <v>60</v>
      </c>
      <c r="AJ1255" s="18" t="s">
        <v>476</v>
      </c>
      <c r="AK1255" s="18">
        <f t="shared" si="262"/>
        <v>2.5</v>
      </c>
      <c r="AL1255" s="18" t="s">
        <v>1528</v>
      </c>
      <c r="AM1255" s="18" t="s">
        <v>268</v>
      </c>
      <c r="AN1255" s="55">
        <v>0.61</v>
      </c>
      <c r="AO1255" s="18" t="s">
        <v>563</v>
      </c>
      <c r="AP1255" s="18" t="s">
        <v>479</v>
      </c>
      <c r="AQ1255" s="72" t="s">
        <v>1165</v>
      </c>
      <c r="AR1255" s="18" t="s">
        <v>561</v>
      </c>
      <c r="AS1255" s="55">
        <f t="shared" si="253"/>
        <v>0.59</v>
      </c>
      <c r="AT1255" s="55">
        <v>0.63</v>
      </c>
      <c r="AU1255" s="55">
        <f t="shared" si="254"/>
        <v>2.0000000000000018E-2</v>
      </c>
      <c r="AV1255" s="62">
        <f t="shared" si="255"/>
        <v>2.0000000000000018E-2</v>
      </c>
      <c r="AW1255" s="26" t="s">
        <v>501</v>
      </c>
      <c r="AX1255" s="18">
        <v>60</v>
      </c>
      <c r="AY1255" s="18" t="s">
        <v>476</v>
      </c>
      <c r="AZ1255" s="5" t="s">
        <v>257</v>
      </c>
      <c r="BA1255" s="5" t="s">
        <v>257</v>
      </c>
      <c r="BB1255" s="18" t="s">
        <v>1529</v>
      </c>
      <c r="BC1255" s="18"/>
      <c r="BD1255" s="18"/>
      <c r="BE1255" s="18"/>
      <c r="BF1255" s="18"/>
      <c r="BG1255" s="18"/>
      <c r="BH1255" s="18"/>
      <c r="BI1255" s="18"/>
      <c r="BJ1255" s="18"/>
      <c r="BK1255" s="18"/>
      <c r="BL1255" s="18"/>
      <c r="BM1255" s="18"/>
      <c r="BN1255" s="18"/>
      <c r="BO1255" s="18"/>
      <c r="BP1255" s="18"/>
      <c r="BQ1255" s="18"/>
      <c r="BR1255" s="18"/>
      <c r="BS1255" s="18"/>
      <c r="BT1255" s="18"/>
      <c r="BU1255" s="18"/>
      <c r="BV1255" s="18"/>
      <c r="BW1255" s="18"/>
      <c r="BX1255" s="18"/>
      <c r="BY1255" s="18"/>
      <c r="BZ1255" s="18"/>
      <c r="CA1255" s="18"/>
      <c r="CB1255" s="18"/>
      <c r="CC1255" s="18"/>
      <c r="CD1255" s="18"/>
      <c r="CE1255" s="18"/>
      <c r="CF1255" s="18"/>
      <c r="CG1255" s="18"/>
      <c r="CH1255" s="18"/>
      <c r="CI1255" s="18"/>
      <c r="CJ1255" s="18"/>
      <c r="CK1255" s="18"/>
      <c r="CL1255" s="18"/>
      <c r="CM1255" s="18"/>
      <c r="CN1255" s="18"/>
      <c r="CO1255" s="18"/>
      <c r="CP1255" s="18"/>
      <c r="CQ1255" s="18"/>
      <c r="CR1255" s="18"/>
      <c r="CS1255" s="18"/>
      <c r="CT1255" s="18"/>
      <c r="CU1255" s="18"/>
      <c r="CV1255" s="18"/>
      <c r="CW1255" s="18"/>
      <c r="CX1255" s="18"/>
      <c r="CY1255" s="18"/>
      <c r="CZ1255" s="18"/>
      <c r="DA1255" s="18"/>
      <c r="DB1255" s="18"/>
      <c r="DC1255" s="18"/>
      <c r="DD1255" s="18"/>
      <c r="DE1255" s="18"/>
      <c r="DF1255" s="18"/>
      <c r="DG1255" s="18"/>
      <c r="DH1255" s="18"/>
      <c r="DI1255" s="18"/>
      <c r="DJ1255" s="18"/>
      <c r="DK1255" s="18"/>
      <c r="DL1255" s="18"/>
      <c r="DM1255" s="18"/>
      <c r="DN1255" s="18"/>
      <c r="DO1255" s="18"/>
      <c r="DP1255" s="18">
        <v>1</v>
      </c>
      <c r="DQ1255" s="18">
        <v>1</v>
      </c>
      <c r="DR1255" s="18">
        <v>1</v>
      </c>
      <c r="DS1255" s="18"/>
      <c r="DT1255" s="18"/>
      <c r="DU1255" s="18"/>
      <c r="DV1255" s="18">
        <v>0</v>
      </c>
      <c r="DW1255" s="24"/>
      <c r="DX1255" s="24"/>
      <c r="DY1255" s="18"/>
      <c r="DZ1255" s="18"/>
      <c r="EA1255" s="18"/>
      <c r="EB1255" s="18"/>
      <c r="EC1255" s="18"/>
      <c r="ED1255" s="18"/>
      <c r="EE1255" s="18"/>
      <c r="EF1255" s="18"/>
      <c r="EG1255" s="18"/>
      <c r="EH1255" s="18" t="s">
        <v>1530</v>
      </c>
      <c r="EI1255" s="18" cm="1">
        <f t="array" ref="EI1255">IF(SUMPRODUCT(--(DO1255:DS1255&lt;&gt;""))=0, 0,1)</f>
        <v>1</v>
      </c>
      <c r="EJ1255" s="18" cm="1">
        <f t="array" ref="EJ1255">IF(SUMPRODUCT(--(DT1255:EG1255&lt;&gt;""))=0, 0,1)</f>
        <v>1</v>
      </c>
      <c r="EK1255" s="18" cm="1">
        <f t="array" ref="EK1255">IF(SUMPRODUCT(--(EC1255:EG1255&lt;&gt;""))=0, 0,1)</f>
        <v>0</v>
      </c>
      <c r="EL1255" s="18" cm="1">
        <f t="array" ref="EL1255">IF(SUMPRODUCT(--(EE1255:EG1255&lt;&gt;""))=0, 0,1)</f>
        <v>0</v>
      </c>
      <c r="EM1255" s="18">
        <f t="shared" si="257"/>
        <v>1</v>
      </c>
      <c r="EN1255" s="18">
        <f t="shared" si="258"/>
        <v>1</v>
      </c>
      <c r="EO1255" s="18">
        <f t="shared" si="259"/>
        <v>0</v>
      </c>
      <c r="EP1255" s="18" t="str">
        <f t="shared" si="260"/>
        <v>NA</v>
      </c>
      <c r="EQ1255" s="18" t="str">
        <f t="shared" si="261"/>
        <v>NA</v>
      </c>
      <c r="ER1255" s="58" t="s">
        <v>2080</v>
      </c>
      <c r="ES1255" s="59">
        <v>43790</v>
      </c>
      <c r="ET1255" s="18" t="s">
        <v>1531</v>
      </c>
      <c r="EU1255" s="18" t="s">
        <v>1523</v>
      </c>
    </row>
    <row r="1256" spans="1:151" ht="15.75" customHeight="1" x14ac:dyDescent="0.2">
      <c r="A1256" s="5" t="s">
        <v>1521</v>
      </c>
      <c r="B1256" s="24" t="s">
        <v>1522</v>
      </c>
      <c r="C1256" s="26">
        <v>1</v>
      </c>
      <c r="D1256" s="18" t="s">
        <v>1559</v>
      </c>
      <c r="E1256" s="18" t="s">
        <v>1533</v>
      </c>
      <c r="F1256" s="18" t="s">
        <v>553</v>
      </c>
      <c r="G1256" s="18" t="s">
        <v>609</v>
      </c>
      <c r="H1256" s="18" t="s">
        <v>951</v>
      </c>
      <c r="I1256" s="18" t="s">
        <v>363</v>
      </c>
      <c r="J1256" s="18" t="s">
        <v>363</v>
      </c>
      <c r="K1256" s="18" t="s">
        <v>363</v>
      </c>
      <c r="L1256" s="18" t="s">
        <v>363</v>
      </c>
      <c r="M1256" s="18" t="s">
        <v>253</v>
      </c>
      <c r="N1256" s="56">
        <v>74</v>
      </c>
      <c r="O1256" s="18" t="s">
        <v>1524</v>
      </c>
      <c r="P1256" s="18" t="s">
        <v>466</v>
      </c>
      <c r="Q1256" s="18" t="s">
        <v>254</v>
      </c>
      <c r="R1256" s="24" t="s">
        <v>257</v>
      </c>
      <c r="S1256" s="24" t="s">
        <v>257</v>
      </c>
      <c r="T1256" s="26" t="s">
        <v>257</v>
      </c>
      <c r="U1256" s="26" t="s">
        <v>257</v>
      </c>
      <c r="V1256" s="26" t="s">
        <v>257</v>
      </c>
      <c r="W1256" s="26" t="s">
        <v>257</v>
      </c>
      <c r="X1256" s="18" t="s">
        <v>1536</v>
      </c>
      <c r="Y1256" s="18">
        <v>177.8</v>
      </c>
      <c r="Z1256" s="18" t="s">
        <v>599</v>
      </c>
      <c r="AA1256" s="18">
        <v>177.8</v>
      </c>
      <c r="AB1256" s="57" t="s">
        <v>257</v>
      </c>
      <c r="AC1256" s="18" t="s">
        <v>479</v>
      </c>
      <c r="AD1256" s="72" t="s">
        <v>1165</v>
      </c>
      <c r="AE1256" s="18" t="s">
        <v>561</v>
      </c>
      <c r="AF1256" s="18">
        <v>51.24</v>
      </c>
      <c r="AG1256" s="18">
        <v>51.24</v>
      </c>
      <c r="AH1256" s="18" t="s">
        <v>501</v>
      </c>
      <c r="AI1256" s="18">
        <v>60</v>
      </c>
      <c r="AJ1256" s="18" t="s">
        <v>476</v>
      </c>
      <c r="AK1256" s="18">
        <f t="shared" si="262"/>
        <v>2.5</v>
      </c>
      <c r="AL1256" s="18" t="s">
        <v>1528</v>
      </c>
      <c r="AM1256" s="18" t="s">
        <v>268</v>
      </c>
      <c r="AN1256" s="55">
        <v>0.61</v>
      </c>
      <c r="AO1256" s="18" t="s">
        <v>563</v>
      </c>
      <c r="AP1256" s="18" t="s">
        <v>479</v>
      </c>
      <c r="AQ1256" s="72" t="s">
        <v>1165</v>
      </c>
      <c r="AR1256" s="18" t="s">
        <v>561</v>
      </c>
      <c r="AS1256" s="55">
        <f t="shared" si="253"/>
        <v>0.59</v>
      </c>
      <c r="AT1256" s="55">
        <v>0.63</v>
      </c>
      <c r="AU1256" s="55">
        <f t="shared" si="254"/>
        <v>2.0000000000000018E-2</v>
      </c>
      <c r="AV1256" s="62">
        <f t="shared" si="255"/>
        <v>2.0000000000000018E-2</v>
      </c>
      <c r="AW1256" s="26" t="s">
        <v>501</v>
      </c>
      <c r="AX1256" s="18">
        <v>84</v>
      </c>
      <c r="AY1256" s="18" t="s">
        <v>476</v>
      </c>
      <c r="AZ1256" s="5" t="s">
        <v>257</v>
      </c>
      <c r="BA1256" s="5" t="s">
        <v>257</v>
      </c>
      <c r="BB1256" s="18" t="s">
        <v>1529</v>
      </c>
      <c r="BC1256" s="18"/>
      <c r="BD1256" s="18"/>
      <c r="BE1256" s="18"/>
      <c r="BF1256" s="18"/>
      <c r="BG1256" s="18"/>
      <c r="BH1256" s="18"/>
      <c r="BI1256" s="18"/>
      <c r="BJ1256" s="18"/>
      <c r="BK1256" s="18"/>
      <c r="BL1256" s="18"/>
      <c r="BM1256" s="18"/>
      <c r="BN1256" s="18"/>
      <c r="BO1256" s="18"/>
      <c r="BP1256" s="18"/>
      <c r="BQ1256" s="18"/>
      <c r="BR1256" s="18"/>
      <c r="BS1256" s="18"/>
      <c r="BT1256" s="18"/>
      <c r="BU1256" s="18"/>
      <c r="BV1256" s="18"/>
      <c r="BW1256" s="18"/>
      <c r="BX1256" s="18"/>
      <c r="BY1256" s="18"/>
      <c r="BZ1256" s="18"/>
      <c r="CA1256" s="18"/>
      <c r="CB1256" s="18"/>
      <c r="CC1256" s="18"/>
      <c r="CD1256" s="18"/>
      <c r="CE1256" s="18"/>
      <c r="CF1256" s="18"/>
      <c r="CG1256" s="18"/>
      <c r="CH1256" s="18"/>
      <c r="CI1256" s="18"/>
      <c r="CJ1256" s="18"/>
      <c r="CK1256" s="18"/>
      <c r="CL1256" s="18"/>
      <c r="CM1256" s="18"/>
      <c r="CN1256" s="18"/>
      <c r="CO1256" s="18"/>
      <c r="CP1256" s="18"/>
      <c r="CQ1256" s="18"/>
      <c r="CR1256" s="18"/>
      <c r="CS1256" s="18"/>
      <c r="CT1256" s="18"/>
      <c r="CU1256" s="18"/>
      <c r="CV1256" s="18"/>
      <c r="CW1256" s="18"/>
      <c r="CX1256" s="18"/>
      <c r="CY1256" s="18"/>
      <c r="CZ1256" s="18"/>
      <c r="DA1256" s="18"/>
      <c r="DB1256" s="18"/>
      <c r="DC1256" s="18"/>
      <c r="DD1256" s="18"/>
      <c r="DE1256" s="18"/>
      <c r="DF1256" s="18"/>
      <c r="DG1256" s="18"/>
      <c r="DH1256" s="18"/>
      <c r="DI1256" s="18"/>
      <c r="DJ1256" s="18"/>
      <c r="DK1256" s="18"/>
      <c r="DL1256" s="18"/>
      <c r="DM1256" s="18"/>
      <c r="DN1256" s="18"/>
      <c r="DO1256" s="18"/>
      <c r="DP1256" s="18">
        <v>1</v>
      </c>
      <c r="DQ1256" s="18">
        <v>1</v>
      </c>
      <c r="DR1256" s="18">
        <v>1</v>
      </c>
      <c r="DS1256" s="18"/>
      <c r="DT1256" s="18"/>
      <c r="DU1256" s="18"/>
      <c r="DV1256" s="18">
        <v>0</v>
      </c>
      <c r="DW1256" s="24"/>
      <c r="DX1256" s="24"/>
      <c r="DY1256" s="18"/>
      <c r="DZ1256" s="18"/>
      <c r="EA1256" s="18"/>
      <c r="EB1256" s="18"/>
      <c r="EC1256" s="18"/>
      <c r="ED1256" s="18"/>
      <c r="EE1256" s="18"/>
      <c r="EF1256" s="18"/>
      <c r="EG1256" s="18"/>
      <c r="EH1256" s="18" t="s">
        <v>1530</v>
      </c>
      <c r="EI1256" s="18" cm="1">
        <f t="array" ref="EI1256">IF(SUMPRODUCT(--(DO1256:DS1256&lt;&gt;""))=0, 0,1)</f>
        <v>1</v>
      </c>
      <c r="EJ1256" s="18" cm="1">
        <f t="array" ref="EJ1256">IF(SUMPRODUCT(--(DT1256:EG1256&lt;&gt;""))=0, 0,1)</f>
        <v>1</v>
      </c>
      <c r="EK1256" s="18" cm="1">
        <f t="array" ref="EK1256">IF(SUMPRODUCT(--(EC1256:EG1256&lt;&gt;""))=0, 0,1)</f>
        <v>0</v>
      </c>
      <c r="EL1256" s="18" cm="1">
        <f t="array" ref="EL1256">IF(SUMPRODUCT(--(EE1256:EG1256&lt;&gt;""))=0, 0,1)</f>
        <v>0</v>
      </c>
      <c r="EM1256" s="18">
        <f t="shared" si="257"/>
        <v>1</v>
      </c>
      <c r="EN1256" s="18">
        <f t="shared" si="258"/>
        <v>1</v>
      </c>
      <c r="EO1256" s="18">
        <f t="shared" si="259"/>
        <v>0</v>
      </c>
      <c r="EP1256" s="18" t="str">
        <f t="shared" si="260"/>
        <v>NA</v>
      </c>
      <c r="EQ1256" s="18" t="str">
        <f t="shared" si="261"/>
        <v>NA</v>
      </c>
      <c r="ER1256" s="58" t="s">
        <v>2080</v>
      </c>
      <c r="ES1256" s="59">
        <v>43790</v>
      </c>
      <c r="ET1256" s="18" t="s">
        <v>1531</v>
      </c>
      <c r="EU1256" s="18" t="s">
        <v>1523</v>
      </c>
    </row>
    <row r="1257" spans="1:151" ht="15.75" customHeight="1" x14ac:dyDescent="0.2">
      <c r="A1257" s="5" t="s">
        <v>1521</v>
      </c>
      <c r="B1257" s="24" t="s">
        <v>1522</v>
      </c>
      <c r="C1257" s="26">
        <v>1</v>
      </c>
      <c r="D1257" s="18" t="s">
        <v>1559</v>
      </c>
      <c r="E1257" s="18" t="s">
        <v>1534</v>
      </c>
      <c r="F1257" s="18" t="s">
        <v>553</v>
      </c>
      <c r="G1257" s="18" t="s">
        <v>609</v>
      </c>
      <c r="H1257" s="18" t="s">
        <v>951</v>
      </c>
      <c r="I1257" s="18" t="s">
        <v>363</v>
      </c>
      <c r="J1257" s="18" t="s">
        <v>363</v>
      </c>
      <c r="K1257" s="18" t="s">
        <v>363</v>
      </c>
      <c r="L1257" s="18" t="s">
        <v>363</v>
      </c>
      <c r="M1257" s="18" t="s">
        <v>253</v>
      </c>
      <c r="N1257" s="56">
        <v>74</v>
      </c>
      <c r="O1257" s="18" t="s">
        <v>1524</v>
      </c>
      <c r="P1257" s="18" t="s">
        <v>466</v>
      </c>
      <c r="Q1257" s="18" t="s">
        <v>254</v>
      </c>
      <c r="R1257" s="24" t="s">
        <v>257</v>
      </c>
      <c r="S1257" s="24" t="s">
        <v>257</v>
      </c>
      <c r="T1257" s="26" t="s">
        <v>257</v>
      </c>
      <c r="U1257" s="26" t="s">
        <v>257</v>
      </c>
      <c r="V1257" s="26" t="s">
        <v>257</v>
      </c>
      <c r="W1257" s="26" t="s">
        <v>257</v>
      </c>
      <c r="X1257" s="18" t="s">
        <v>1536</v>
      </c>
      <c r="Y1257" s="18">
        <v>177.8</v>
      </c>
      <c r="Z1257" s="18" t="s">
        <v>599</v>
      </c>
      <c r="AA1257" s="18">
        <v>177.8</v>
      </c>
      <c r="AB1257" s="57" t="s">
        <v>257</v>
      </c>
      <c r="AC1257" s="18" t="s">
        <v>479</v>
      </c>
      <c r="AD1257" s="72" t="s">
        <v>1165</v>
      </c>
      <c r="AE1257" s="18" t="s">
        <v>561</v>
      </c>
      <c r="AF1257" s="18">
        <v>51.24</v>
      </c>
      <c r="AG1257" s="18">
        <v>51.24</v>
      </c>
      <c r="AH1257" s="18" t="s">
        <v>501</v>
      </c>
      <c r="AI1257" s="18">
        <v>60</v>
      </c>
      <c r="AJ1257" s="18" t="s">
        <v>476</v>
      </c>
      <c r="AK1257" s="18">
        <f t="shared" si="262"/>
        <v>2.5</v>
      </c>
      <c r="AL1257" s="18" t="s">
        <v>1528</v>
      </c>
      <c r="AM1257" s="18" t="s">
        <v>268</v>
      </c>
      <c r="AN1257" s="55">
        <v>0.62</v>
      </c>
      <c r="AO1257" s="18" t="s">
        <v>563</v>
      </c>
      <c r="AP1257" s="18" t="s">
        <v>479</v>
      </c>
      <c r="AQ1257" s="72" t="s">
        <v>1165</v>
      </c>
      <c r="AR1257" s="18" t="s">
        <v>561</v>
      </c>
      <c r="AS1257" s="55">
        <f t="shared" si="253"/>
        <v>0.61</v>
      </c>
      <c r="AT1257" s="55">
        <v>0.63</v>
      </c>
      <c r="AU1257" s="55">
        <f t="shared" si="254"/>
        <v>1.0000000000000009E-2</v>
      </c>
      <c r="AV1257" s="62">
        <f t="shared" si="255"/>
        <v>1.0000000000000009E-2</v>
      </c>
      <c r="AW1257" s="26" t="s">
        <v>501</v>
      </c>
      <c r="AX1257" s="18">
        <v>108</v>
      </c>
      <c r="AY1257" s="18" t="s">
        <v>476</v>
      </c>
      <c r="AZ1257" s="5" t="s">
        <v>257</v>
      </c>
      <c r="BA1257" s="5" t="s">
        <v>257</v>
      </c>
      <c r="BB1257" s="18" t="s">
        <v>1529</v>
      </c>
      <c r="BC1257" s="18"/>
      <c r="BD1257" s="18"/>
      <c r="BE1257" s="18"/>
      <c r="BF1257" s="18"/>
      <c r="BG1257" s="18"/>
      <c r="BH1257" s="18"/>
      <c r="BI1257" s="18"/>
      <c r="BJ1257" s="18"/>
      <c r="BK1257" s="18"/>
      <c r="BL1257" s="18"/>
      <c r="BM1257" s="18"/>
      <c r="BN1257" s="18"/>
      <c r="BO1257" s="18"/>
      <c r="BP1257" s="18"/>
      <c r="BQ1257" s="18"/>
      <c r="BR1257" s="18"/>
      <c r="BS1257" s="18"/>
      <c r="BT1257" s="18"/>
      <c r="BU1257" s="18"/>
      <c r="BV1257" s="18"/>
      <c r="BW1257" s="18"/>
      <c r="BX1257" s="18"/>
      <c r="BY1257" s="18"/>
      <c r="BZ1257" s="18"/>
      <c r="CA1257" s="18"/>
      <c r="CB1257" s="18"/>
      <c r="CC1257" s="18"/>
      <c r="CD1257" s="18"/>
      <c r="CE1257" s="18"/>
      <c r="CF1257" s="18"/>
      <c r="CG1257" s="18"/>
      <c r="CH1257" s="18"/>
      <c r="CI1257" s="18"/>
      <c r="CJ1257" s="18"/>
      <c r="CK1257" s="18"/>
      <c r="CL1257" s="18"/>
      <c r="CM1257" s="18"/>
      <c r="CN1257" s="18"/>
      <c r="CO1257" s="18"/>
      <c r="CP1257" s="18"/>
      <c r="CQ1257" s="18"/>
      <c r="CR1257" s="18"/>
      <c r="CS1257" s="18"/>
      <c r="CT1257" s="18"/>
      <c r="CU1257" s="18"/>
      <c r="CV1257" s="18"/>
      <c r="CW1257" s="18"/>
      <c r="CX1257" s="18"/>
      <c r="CY1257" s="18"/>
      <c r="CZ1257" s="18"/>
      <c r="DA1257" s="18"/>
      <c r="DB1257" s="18"/>
      <c r="DC1257" s="18"/>
      <c r="DD1257" s="18"/>
      <c r="DE1257" s="18"/>
      <c r="DF1257" s="18"/>
      <c r="DG1257" s="18"/>
      <c r="DH1257" s="18"/>
      <c r="DI1257" s="18"/>
      <c r="DJ1257" s="18"/>
      <c r="DK1257" s="18"/>
      <c r="DL1257" s="18"/>
      <c r="DM1257" s="18"/>
      <c r="DN1257" s="18"/>
      <c r="DO1257" s="18"/>
      <c r="DP1257" s="18">
        <v>1</v>
      </c>
      <c r="DQ1257" s="18">
        <v>1</v>
      </c>
      <c r="DR1257" s="18">
        <v>1</v>
      </c>
      <c r="DS1257" s="18"/>
      <c r="DT1257" s="18"/>
      <c r="DU1257" s="18"/>
      <c r="DV1257" s="18">
        <v>0</v>
      </c>
      <c r="DW1257" s="24"/>
      <c r="DX1257" s="24"/>
      <c r="DY1257" s="18"/>
      <c r="DZ1257" s="18"/>
      <c r="EA1257" s="18"/>
      <c r="EB1257" s="18"/>
      <c r="EC1257" s="18"/>
      <c r="ED1257" s="18"/>
      <c r="EE1257" s="18"/>
      <c r="EF1257" s="18"/>
      <c r="EG1257" s="18"/>
      <c r="EH1257" s="18" t="s">
        <v>1530</v>
      </c>
      <c r="EI1257" s="18" cm="1">
        <f t="array" ref="EI1257">IF(SUMPRODUCT(--(DO1257:DS1257&lt;&gt;""))=0, 0,1)</f>
        <v>1</v>
      </c>
      <c r="EJ1257" s="18" cm="1">
        <f t="array" ref="EJ1257">IF(SUMPRODUCT(--(DT1257:EG1257&lt;&gt;""))=0, 0,1)</f>
        <v>1</v>
      </c>
      <c r="EK1257" s="18" cm="1">
        <f t="array" ref="EK1257">IF(SUMPRODUCT(--(EC1257:EG1257&lt;&gt;""))=0, 0,1)</f>
        <v>0</v>
      </c>
      <c r="EL1257" s="18" cm="1">
        <f t="array" ref="EL1257">IF(SUMPRODUCT(--(EE1257:EG1257&lt;&gt;""))=0, 0,1)</f>
        <v>0</v>
      </c>
      <c r="EM1257" s="18">
        <f t="shared" si="257"/>
        <v>1</v>
      </c>
      <c r="EN1257" s="18">
        <f t="shared" si="258"/>
        <v>1</v>
      </c>
      <c r="EO1257" s="18">
        <f t="shared" si="259"/>
        <v>0</v>
      </c>
      <c r="EP1257" s="18" t="str">
        <f t="shared" si="260"/>
        <v>NA</v>
      </c>
      <c r="EQ1257" s="18" t="str">
        <f t="shared" si="261"/>
        <v>NA</v>
      </c>
      <c r="ER1257" s="58" t="s">
        <v>2080</v>
      </c>
      <c r="ES1257" s="59">
        <v>43790</v>
      </c>
      <c r="ET1257" s="18" t="s">
        <v>1531</v>
      </c>
      <c r="EU1257" s="18" t="s">
        <v>1523</v>
      </c>
    </row>
    <row r="1258" spans="1:151" ht="15.75" customHeight="1" x14ac:dyDescent="0.2">
      <c r="A1258" s="5" t="s">
        <v>1521</v>
      </c>
      <c r="B1258" s="24" t="s">
        <v>1522</v>
      </c>
      <c r="C1258" s="26">
        <v>1</v>
      </c>
      <c r="D1258" s="18" t="s">
        <v>1560</v>
      </c>
      <c r="E1258" s="18" t="s">
        <v>1526</v>
      </c>
      <c r="F1258" s="18" t="s">
        <v>553</v>
      </c>
      <c r="G1258" s="18" t="s">
        <v>609</v>
      </c>
      <c r="H1258" s="18" t="s">
        <v>951</v>
      </c>
      <c r="I1258" s="18" t="s">
        <v>363</v>
      </c>
      <c r="J1258" s="18" t="s">
        <v>363</v>
      </c>
      <c r="K1258" s="18" t="s">
        <v>363</v>
      </c>
      <c r="L1258" s="18" t="s">
        <v>363</v>
      </c>
      <c r="M1258" s="18" t="s">
        <v>253</v>
      </c>
      <c r="N1258" s="56">
        <v>74</v>
      </c>
      <c r="O1258" s="18" t="s">
        <v>1524</v>
      </c>
      <c r="P1258" s="18" t="s">
        <v>466</v>
      </c>
      <c r="Q1258" s="18" t="s">
        <v>254</v>
      </c>
      <c r="R1258" s="24" t="s">
        <v>257</v>
      </c>
      <c r="S1258" s="24" t="s">
        <v>257</v>
      </c>
      <c r="T1258" s="26" t="s">
        <v>257</v>
      </c>
      <c r="U1258" s="26" t="s">
        <v>257</v>
      </c>
      <c r="V1258" s="26" t="s">
        <v>257</v>
      </c>
      <c r="W1258" s="26" t="s">
        <v>257</v>
      </c>
      <c r="X1258" s="18" t="s">
        <v>1538</v>
      </c>
      <c r="Y1258" s="18">
        <v>0</v>
      </c>
      <c r="Z1258" s="18" t="s">
        <v>599</v>
      </c>
      <c r="AA1258" s="18">
        <v>0</v>
      </c>
      <c r="AB1258" s="57" t="s">
        <v>257</v>
      </c>
      <c r="AC1258" s="18" t="s">
        <v>257</v>
      </c>
      <c r="AD1258" s="18" t="s">
        <v>257</v>
      </c>
      <c r="AE1258" s="18" t="s">
        <v>257</v>
      </c>
      <c r="AF1258" s="18" t="s">
        <v>257</v>
      </c>
      <c r="AG1258" s="18" t="s">
        <v>257</v>
      </c>
      <c r="AH1258" s="18" t="s">
        <v>257</v>
      </c>
      <c r="AI1258" s="18">
        <v>0</v>
      </c>
      <c r="AJ1258" s="18" t="s">
        <v>476</v>
      </c>
      <c r="AK1258" s="18">
        <f t="shared" si="262"/>
        <v>0</v>
      </c>
      <c r="AL1258" s="18" t="s">
        <v>1528</v>
      </c>
      <c r="AM1258" s="18" t="s">
        <v>268</v>
      </c>
      <c r="AN1258" s="55">
        <v>0.64</v>
      </c>
      <c r="AO1258" s="18" t="s">
        <v>563</v>
      </c>
      <c r="AP1258" s="18" t="s">
        <v>479</v>
      </c>
      <c r="AQ1258" s="72" t="s">
        <v>1165</v>
      </c>
      <c r="AR1258" s="18" t="s">
        <v>561</v>
      </c>
      <c r="AS1258" s="55">
        <f t="shared" si="253"/>
        <v>0.63</v>
      </c>
      <c r="AT1258" s="55">
        <v>0.65</v>
      </c>
      <c r="AU1258" s="55">
        <f t="shared" si="254"/>
        <v>1.0000000000000009E-2</v>
      </c>
      <c r="AV1258" s="62">
        <f t="shared" si="255"/>
        <v>1.0000000000000009E-2</v>
      </c>
      <c r="AW1258" s="26" t="s">
        <v>501</v>
      </c>
      <c r="AX1258" s="18">
        <v>0</v>
      </c>
      <c r="AY1258" s="18" t="s">
        <v>476</v>
      </c>
      <c r="AZ1258" s="5" t="s">
        <v>257</v>
      </c>
      <c r="BA1258" s="5" t="s">
        <v>257</v>
      </c>
      <c r="BB1258" s="18" t="s">
        <v>1529</v>
      </c>
      <c r="BC1258" s="18"/>
      <c r="BD1258" s="18"/>
      <c r="BE1258" s="18"/>
      <c r="BF1258" s="18"/>
      <c r="BG1258" s="18"/>
      <c r="BH1258" s="18"/>
      <c r="BI1258" s="18"/>
      <c r="BJ1258" s="18"/>
      <c r="BK1258" s="18"/>
      <c r="BL1258" s="18"/>
      <c r="BM1258" s="18"/>
      <c r="BN1258" s="18"/>
      <c r="BO1258" s="18"/>
      <c r="BP1258" s="18"/>
      <c r="BQ1258" s="18"/>
      <c r="BR1258" s="18"/>
      <c r="BS1258" s="18"/>
      <c r="BT1258" s="18"/>
      <c r="BU1258" s="18"/>
      <c r="BV1258" s="18"/>
      <c r="BW1258" s="18"/>
      <c r="BX1258" s="18"/>
      <c r="BY1258" s="18"/>
      <c r="BZ1258" s="18"/>
      <c r="CA1258" s="18"/>
      <c r="CB1258" s="18"/>
      <c r="CC1258" s="18"/>
      <c r="CD1258" s="18"/>
      <c r="CE1258" s="18"/>
      <c r="CF1258" s="18"/>
      <c r="CG1258" s="18"/>
      <c r="CH1258" s="18"/>
      <c r="CI1258" s="18"/>
      <c r="CJ1258" s="18"/>
      <c r="CK1258" s="18"/>
      <c r="CL1258" s="18"/>
      <c r="CM1258" s="18"/>
      <c r="CN1258" s="18"/>
      <c r="CO1258" s="18"/>
      <c r="CP1258" s="18"/>
      <c r="CQ1258" s="18"/>
      <c r="CR1258" s="18"/>
      <c r="CS1258" s="18"/>
      <c r="CT1258" s="18"/>
      <c r="CU1258" s="18"/>
      <c r="CV1258" s="18"/>
      <c r="CW1258" s="18"/>
      <c r="CX1258" s="18"/>
      <c r="CY1258" s="18"/>
      <c r="CZ1258" s="18"/>
      <c r="DA1258" s="18"/>
      <c r="DB1258" s="18"/>
      <c r="DC1258" s="18"/>
      <c r="DD1258" s="18"/>
      <c r="DE1258" s="18"/>
      <c r="DF1258" s="18"/>
      <c r="DG1258" s="18"/>
      <c r="DH1258" s="18"/>
      <c r="DI1258" s="18"/>
      <c r="DJ1258" s="18"/>
      <c r="DK1258" s="18"/>
      <c r="DL1258" s="18"/>
      <c r="DM1258" s="18"/>
      <c r="DN1258" s="18"/>
      <c r="DO1258" s="18"/>
      <c r="DP1258" s="18">
        <v>0</v>
      </c>
      <c r="DQ1258" s="18">
        <v>0</v>
      </c>
      <c r="DR1258" s="18">
        <v>0</v>
      </c>
      <c r="DS1258" s="18"/>
      <c r="DT1258" s="18"/>
      <c r="DU1258" s="18"/>
      <c r="DV1258" s="18">
        <v>0</v>
      </c>
      <c r="DW1258" s="24"/>
      <c r="DX1258" s="24"/>
      <c r="DY1258" s="18"/>
      <c r="DZ1258" s="18"/>
      <c r="EA1258" s="18"/>
      <c r="EB1258" s="18"/>
      <c r="EC1258" s="18"/>
      <c r="ED1258" s="18"/>
      <c r="EE1258" s="18"/>
      <c r="EF1258" s="18"/>
      <c r="EG1258" s="18"/>
      <c r="EH1258" s="18" t="s">
        <v>1530</v>
      </c>
      <c r="EI1258" s="18" cm="1">
        <f t="array" ref="EI1258">IF(SUMPRODUCT(--(DO1258:DS1258&lt;&gt;""))=0, 0,1)</f>
        <v>1</v>
      </c>
      <c r="EJ1258" s="18" cm="1">
        <f t="array" ref="EJ1258">IF(SUMPRODUCT(--(DT1258:EG1258&lt;&gt;""))=0, 0,1)</f>
        <v>1</v>
      </c>
      <c r="EK1258" s="18" cm="1">
        <f t="array" ref="EK1258">IF(SUMPRODUCT(--(EC1258:EG1258&lt;&gt;""))=0, 0,1)</f>
        <v>0</v>
      </c>
      <c r="EL1258" s="18" cm="1">
        <f t="array" ref="EL1258">IF(SUMPRODUCT(--(EE1258:EG1258&lt;&gt;""))=0, 0,1)</f>
        <v>0</v>
      </c>
      <c r="EM1258" s="18">
        <f t="shared" si="257"/>
        <v>0</v>
      </c>
      <c r="EN1258" s="18">
        <f t="shared" si="258"/>
        <v>0</v>
      </c>
      <c r="EO1258" s="18">
        <f t="shared" si="259"/>
        <v>0</v>
      </c>
      <c r="EP1258" s="18" t="str">
        <f t="shared" si="260"/>
        <v>NA</v>
      </c>
      <c r="EQ1258" s="18" t="str">
        <f t="shared" si="261"/>
        <v>NA</v>
      </c>
      <c r="ER1258" s="58" t="s">
        <v>2080</v>
      </c>
      <c r="ES1258" s="59">
        <v>43790</v>
      </c>
      <c r="ET1258" s="18" t="s">
        <v>1531</v>
      </c>
      <c r="EU1258" s="18" t="s">
        <v>1523</v>
      </c>
    </row>
    <row r="1259" spans="1:151" ht="15.75" customHeight="1" x14ac:dyDescent="0.2">
      <c r="A1259" s="5" t="s">
        <v>1521</v>
      </c>
      <c r="B1259" s="24" t="s">
        <v>1522</v>
      </c>
      <c r="C1259" s="26">
        <v>1</v>
      </c>
      <c r="D1259" s="18" t="s">
        <v>1560</v>
      </c>
      <c r="E1259" s="18" t="s">
        <v>1532</v>
      </c>
      <c r="F1259" s="18" t="s">
        <v>553</v>
      </c>
      <c r="G1259" s="18" t="s">
        <v>609</v>
      </c>
      <c r="H1259" s="18" t="s">
        <v>951</v>
      </c>
      <c r="I1259" s="18" t="s">
        <v>363</v>
      </c>
      <c r="J1259" s="18" t="s">
        <v>363</v>
      </c>
      <c r="K1259" s="18" t="s">
        <v>363</v>
      </c>
      <c r="L1259" s="18" t="s">
        <v>363</v>
      </c>
      <c r="M1259" s="18" t="s">
        <v>253</v>
      </c>
      <c r="N1259" s="56">
        <v>74</v>
      </c>
      <c r="O1259" s="18" t="s">
        <v>1524</v>
      </c>
      <c r="P1259" s="18" t="s">
        <v>466</v>
      </c>
      <c r="Q1259" s="18" t="s">
        <v>254</v>
      </c>
      <c r="R1259" s="24" t="s">
        <v>257</v>
      </c>
      <c r="S1259" s="24" t="s">
        <v>257</v>
      </c>
      <c r="T1259" s="26" t="s">
        <v>257</v>
      </c>
      <c r="U1259" s="26" t="s">
        <v>257</v>
      </c>
      <c r="V1259" s="26" t="s">
        <v>257</v>
      </c>
      <c r="W1259" s="26" t="s">
        <v>257</v>
      </c>
      <c r="X1259" s="18" t="s">
        <v>1538</v>
      </c>
      <c r="Y1259" s="18">
        <v>177.8</v>
      </c>
      <c r="Z1259" s="18" t="s">
        <v>599</v>
      </c>
      <c r="AA1259" s="18">
        <v>177.8</v>
      </c>
      <c r="AB1259" s="57" t="s">
        <v>257</v>
      </c>
      <c r="AC1259" s="18" t="s">
        <v>479</v>
      </c>
      <c r="AD1259" s="72" t="s">
        <v>1165</v>
      </c>
      <c r="AE1259" s="18" t="s">
        <v>561</v>
      </c>
      <c r="AF1259" s="18">
        <v>51.24</v>
      </c>
      <c r="AG1259" s="18">
        <v>51.24</v>
      </c>
      <c r="AH1259" s="18" t="s">
        <v>501</v>
      </c>
      <c r="AI1259" s="18">
        <v>60</v>
      </c>
      <c r="AJ1259" s="18" t="s">
        <v>476</v>
      </c>
      <c r="AK1259" s="18">
        <f t="shared" si="262"/>
        <v>2.5</v>
      </c>
      <c r="AL1259" s="18" t="s">
        <v>1528</v>
      </c>
      <c r="AM1259" s="18" t="s">
        <v>268</v>
      </c>
      <c r="AN1259" s="55">
        <v>0.56999999999999995</v>
      </c>
      <c r="AO1259" s="18" t="s">
        <v>563</v>
      </c>
      <c r="AP1259" s="18" t="s">
        <v>479</v>
      </c>
      <c r="AQ1259" s="72" t="s">
        <v>1165</v>
      </c>
      <c r="AR1259" s="18" t="s">
        <v>561</v>
      </c>
      <c r="AS1259" s="55">
        <f t="shared" si="253"/>
        <v>0.53999999999999992</v>
      </c>
      <c r="AT1259" s="55">
        <v>0.6</v>
      </c>
      <c r="AU1259" s="55">
        <f t="shared" si="254"/>
        <v>3.0000000000000027E-2</v>
      </c>
      <c r="AV1259" s="62">
        <f t="shared" si="255"/>
        <v>3.0000000000000027E-2</v>
      </c>
      <c r="AW1259" s="26" t="s">
        <v>501</v>
      </c>
      <c r="AX1259" s="18">
        <v>60</v>
      </c>
      <c r="AY1259" s="18" t="s">
        <v>476</v>
      </c>
      <c r="AZ1259" s="5" t="s">
        <v>257</v>
      </c>
      <c r="BA1259" s="5" t="s">
        <v>257</v>
      </c>
      <c r="BB1259" s="18" t="s">
        <v>1529</v>
      </c>
      <c r="BC1259" s="18"/>
      <c r="BD1259" s="18"/>
      <c r="BE1259" s="18"/>
      <c r="BF1259" s="18"/>
      <c r="BG1259" s="18"/>
      <c r="BH1259" s="18"/>
      <c r="BI1259" s="18"/>
      <c r="BJ1259" s="18"/>
      <c r="BK1259" s="18"/>
      <c r="BL1259" s="18"/>
      <c r="BM1259" s="18"/>
      <c r="BN1259" s="18"/>
      <c r="BO1259" s="18"/>
      <c r="BP1259" s="18"/>
      <c r="BQ1259" s="18"/>
      <c r="BR1259" s="18"/>
      <c r="BS1259" s="18"/>
      <c r="BT1259" s="18"/>
      <c r="BU1259" s="18"/>
      <c r="BV1259" s="18"/>
      <c r="BW1259" s="18"/>
      <c r="BX1259" s="18"/>
      <c r="BY1259" s="18"/>
      <c r="BZ1259" s="18"/>
      <c r="CA1259" s="18"/>
      <c r="CB1259" s="18"/>
      <c r="CC1259" s="18"/>
      <c r="CD1259" s="18"/>
      <c r="CE1259" s="18"/>
      <c r="CF1259" s="18"/>
      <c r="CG1259" s="18"/>
      <c r="CH1259" s="18"/>
      <c r="CI1259" s="18"/>
      <c r="CJ1259" s="18"/>
      <c r="CK1259" s="18"/>
      <c r="CL1259" s="18"/>
      <c r="CM1259" s="18"/>
      <c r="CN1259" s="18"/>
      <c r="CO1259" s="18"/>
      <c r="CP1259" s="18"/>
      <c r="CQ1259" s="18"/>
      <c r="CR1259" s="18"/>
      <c r="CS1259" s="18"/>
      <c r="CT1259" s="18"/>
      <c r="CU1259" s="18"/>
      <c r="CV1259" s="18"/>
      <c r="CW1259" s="18"/>
      <c r="CX1259" s="18"/>
      <c r="CY1259" s="18"/>
      <c r="CZ1259" s="18"/>
      <c r="DA1259" s="18"/>
      <c r="DB1259" s="18"/>
      <c r="DC1259" s="18"/>
      <c r="DD1259" s="18"/>
      <c r="DE1259" s="18"/>
      <c r="DF1259" s="18"/>
      <c r="DG1259" s="18"/>
      <c r="DH1259" s="18"/>
      <c r="DI1259" s="18"/>
      <c r="DJ1259" s="18"/>
      <c r="DK1259" s="18"/>
      <c r="DL1259" s="18"/>
      <c r="DM1259" s="18"/>
      <c r="DN1259" s="18"/>
      <c r="DO1259" s="18"/>
      <c r="DP1259" s="18">
        <v>1</v>
      </c>
      <c r="DQ1259" s="18">
        <v>1</v>
      </c>
      <c r="DR1259" s="18">
        <v>1</v>
      </c>
      <c r="DS1259" s="18"/>
      <c r="DT1259" s="18"/>
      <c r="DU1259" s="18"/>
      <c r="DV1259" s="18">
        <v>0</v>
      </c>
      <c r="DW1259" s="24"/>
      <c r="DX1259" s="24"/>
      <c r="DY1259" s="18"/>
      <c r="DZ1259" s="18"/>
      <c r="EA1259" s="18"/>
      <c r="EB1259" s="18"/>
      <c r="EC1259" s="18"/>
      <c r="ED1259" s="18"/>
      <c r="EE1259" s="18"/>
      <c r="EF1259" s="18"/>
      <c r="EG1259" s="18"/>
      <c r="EH1259" s="18" t="s">
        <v>1530</v>
      </c>
      <c r="EI1259" s="18" cm="1">
        <f t="array" ref="EI1259">IF(SUMPRODUCT(--(DO1259:DS1259&lt;&gt;""))=0, 0,1)</f>
        <v>1</v>
      </c>
      <c r="EJ1259" s="18" cm="1">
        <f t="array" ref="EJ1259">IF(SUMPRODUCT(--(DT1259:EG1259&lt;&gt;""))=0, 0,1)</f>
        <v>1</v>
      </c>
      <c r="EK1259" s="18" cm="1">
        <f t="array" ref="EK1259">IF(SUMPRODUCT(--(EC1259:EG1259&lt;&gt;""))=0, 0,1)</f>
        <v>0</v>
      </c>
      <c r="EL1259" s="18" cm="1">
        <f t="array" ref="EL1259">IF(SUMPRODUCT(--(EE1259:EG1259&lt;&gt;""))=0, 0,1)</f>
        <v>0</v>
      </c>
      <c r="EM1259" s="18">
        <f t="shared" si="257"/>
        <v>1</v>
      </c>
      <c r="EN1259" s="18">
        <f t="shared" si="258"/>
        <v>1</v>
      </c>
      <c r="EO1259" s="18">
        <f t="shared" si="259"/>
        <v>0</v>
      </c>
      <c r="EP1259" s="18" t="str">
        <f t="shared" si="260"/>
        <v>NA</v>
      </c>
      <c r="EQ1259" s="18" t="str">
        <f t="shared" si="261"/>
        <v>NA</v>
      </c>
      <c r="ER1259" s="58" t="s">
        <v>2080</v>
      </c>
      <c r="ES1259" s="59">
        <v>43790</v>
      </c>
      <c r="ET1259" s="18" t="s">
        <v>1531</v>
      </c>
      <c r="EU1259" s="18" t="s">
        <v>1523</v>
      </c>
    </row>
    <row r="1260" spans="1:151" ht="15.75" customHeight="1" x14ac:dyDescent="0.2">
      <c r="A1260" s="5" t="s">
        <v>1521</v>
      </c>
      <c r="B1260" s="24" t="s">
        <v>1522</v>
      </c>
      <c r="C1260" s="26">
        <v>1</v>
      </c>
      <c r="D1260" s="18" t="s">
        <v>1560</v>
      </c>
      <c r="E1260" s="18" t="s">
        <v>1533</v>
      </c>
      <c r="F1260" s="18" t="s">
        <v>553</v>
      </c>
      <c r="G1260" s="18" t="s">
        <v>609</v>
      </c>
      <c r="H1260" s="18" t="s">
        <v>951</v>
      </c>
      <c r="I1260" s="18" t="s">
        <v>363</v>
      </c>
      <c r="J1260" s="18" t="s">
        <v>363</v>
      </c>
      <c r="K1260" s="18" t="s">
        <v>363</v>
      </c>
      <c r="L1260" s="18" t="s">
        <v>363</v>
      </c>
      <c r="M1260" s="18" t="s">
        <v>253</v>
      </c>
      <c r="N1260" s="56">
        <v>74</v>
      </c>
      <c r="O1260" s="18" t="s">
        <v>1524</v>
      </c>
      <c r="P1260" s="18" t="s">
        <v>466</v>
      </c>
      <c r="Q1260" s="18" t="s">
        <v>254</v>
      </c>
      <c r="R1260" s="24" t="s">
        <v>257</v>
      </c>
      <c r="S1260" s="24" t="s">
        <v>257</v>
      </c>
      <c r="T1260" s="26" t="s">
        <v>257</v>
      </c>
      <c r="U1260" s="26" t="s">
        <v>257</v>
      </c>
      <c r="V1260" s="26" t="s">
        <v>257</v>
      </c>
      <c r="W1260" s="26" t="s">
        <v>257</v>
      </c>
      <c r="X1260" s="18" t="s">
        <v>1538</v>
      </c>
      <c r="Y1260" s="18">
        <v>177.8</v>
      </c>
      <c r="Z1260" s="18" t="s">
        <v>599</v>
      </c>
      <c r="AA1260" s="18">
        <v>177.8</v>
      </c>
      <c r="AB1260" s="57" t="s">
        <v>257</v>
      </c>
      <c r="AC1260" s="18" t="s">
        <v>479</v>
      </c>
      <c r="AD1260" s="72" t="s">
        <v>1165</v>
      </c>
      <c r="AE1260" s="18" t="s">
        <v>561</v>
      </c>
      <c r="AF1260" s="18">
        <v>51.24</v>
      </c>
      <c r="AG1260" s="18">
        <v>51.24</v>
      </c>
      <c r="AH1260" s="18" t="s">
        <v>501</v>
      </c>
      <c r="AI1260" s="18">
        <v>60</v>
      </c>
      <c r="AJ1260" s="18" t="s">
        <v>476</v>
      </c>
      <c r="AK1260" s="18">
        <f t="shared" si="262"/>
        <v>2.5</v>
      </c>
      <c r="AL1260" s="18" t="s">
        <v>1528</v>
      </c>
      <c r="AM1260" s="18" t="s">
        <v>268</v>
      </c>
      <c r="AN1260" s="55">
        <v>0.57999999999999996</v>
      </c>
      <c r="AO1260" s="18" t="s">
        <v>563</v>
      </c>
      <c r="AP1260" s="18" t="s">
        <v>479</v>
      </c>
      <c r="AQ1260" s="72" t="s">
        <v>1165</v>
      </c>
      <c r="AR1260" s="18" t="s">
        <v>561</v>
      </c>
      <c r="AS1260" s="55">
        <f t="shared" si="253"/>
        <v>0.54999999999999993</v>
      </c>
      <c r="AT1260" s="55">
        <v>0.61</v>
      </c>
      <c r="AU1260" s="55">
        <f t="shared" si="254"/>
        <v>3.0000000000000027E-2</v>
      </c>
      <c r="AV1260" s="62">
        <f t="shared" si="255"/>
        <v>3.0000000000000027E-2</v>
      </c>
      <c r="AW1260" s="26" t="s">
        <v>501</v>
      </c>
      <c r="AX1260" s="18">
        <v>84</v>
      </c>
      <c r="AY1260" s="18" t="s">
        <v>476</v>
      </c>
      <c r="AZ1260" s="5" t="s">
        <v>257</v>
      </c>
      <c r="BA1260" s="5" t="s">
        <v>257</v>
      </c>
      <c r="BB1260" s="18" t="s">
        <v>1529</v>
      </c>
      <c r="BC1260" s="18"/>
      <c r="BD1260" s="18"/>
      <c r="BE1260" s="18"/>
      <c r="BF1260" s="18"/>
      <c r="BG1260" s="18"/>
      <c r="BH1260" s="18"/>
      <c r="BI1260" s="18"/>
      <c r="BJ1260" s="18"/>
      <c r="BK1260" s="18"/>
      <c r="BL1260" s="18"/>
      <c r="BM1260" s="18"/>
      <c r="BN1260" s="18"/>
      <c r="BO1260" s="18"/>
      <c r="BP1260" s="18"/>
      <c r="BQ1260" s="18"/>
      <c r="BR1260" s="18"/>
      <c r="BS1260" s="18"/>
      <c r="BT1260" s="18"/>
      <c r="BU1260" s="18"/>
      <c r="BV1260" s="18"/>
      <c r="BW1260" s="18"/>
      <c r="BX1260" s="18"/>
      <c r="BY1260" s="18"/>
      <c r="BZ1260" s="18"/>
      <c r="CA1260" s="18"/>
      <c r="CB1260" s="18"/>
      <c r="CC1260" s="18"/>
      <c r="CD1260" s="18"/>
      <c r="CE1260" s="18"/>
      <c r="CF1260" s="18"/>
      <c r="CG1260" s="18"/>
      <c r="CH1260" s="18"/>
      <c r="CI1260" s="18"/>
      <c r="CJ1260" s="18"/>
      <c r="CK1260" s="18"/>
      <c r="CL1260" s="18"/>
      <c r="CM1260" s="18"/>
      <c r="CN1260" s="18"/>
      <c r="CO1260" s="18"/>
      <c r="CP1260" s="18"/>
      <c r="CQ1260" s="18"/>
      <c r="CR1260" s="18"/>
      <c r="CS1260" s="18"/>
      <c r="CT1260" s="18"/>
      <c r="CU1260" s="18"/>
      <c r="CV1260" s="18"/>
      <c r="CW1260" s="18"/>
      <c r="CX1260" s="18"/>
      <c r="CY1260" s="18"/>
      <c r="CZ1260" s="18"/>
      <c r="DA1260" s="18"/>
      <c r="DB1260" s="18"/>
      <c r="DC1260" s="18"/>
      <c r="DD1260" s="18"/>
      <c r="DE1260" s="18"/>
      <c r="DF1260" s="18"/>
      <c r="DG1260" s="18"/>
      <c r="DH1260" s="18"/>
      <c r="DI1260" s="18"/>
      <c r="DJ1260" s="18"/>
      <c r="DK1260" s="18"/>
      <c r="DL1260" s="18"/>
      <c r="DM1260" s="18"/>
      <c r="DN1260" s="18"/>
      <c r="DO1260" s="18"/>
      <c r="DP1260" s="18">
        <v>1</v>
      </c>
      <c r="DQ1260" s="18">
        <v>1</v>
      </c>
      <c r="DR1260" s="18">
        <v>1</v>
      </c>
      <c r="DS1260" s="18"/>
      <c r="DT1260" s="18"/>
      <c r="DU1260" s="18"/>
      <c r="DV1260" s="18">
        <v>0</v>
      </c>
      <c r="DW1260" s="24"/>
      <c r="DX1260" s="24"/>
      <c r="DY1260" s="18"/>
      <c r="DZ1260" s="18"/>
      <c r="EA1260" s="18"/>
      <c r="EB1260" s="18"/>
      <c r="EC1260" s="18"/>
      <c r="ED1260" s="18"/>
      <c r="EE1260" s="18"/>
      <c r="EF1260" s="18"/>
      <c r="EG1260" s="18"/>
      <c r="EH1260" s="18" t="s">
        <v>1530</v>
      </c>
      <c r="EI1260" s="18" cm="1">
        <f t="array" ref="EI1260">IF(SUMPRODUCT(--(DO1260:DS1260&lt;&gt;""))=0, 0,1)</f>
        <v>1</v>
      </c>
      <c r="EJ1260" s="18" cm="1">
        <f t="array" ref="EJ1260">IF(SUMPRODUCT(--(DT1260:EG1260&lt;&gt;""))=0, 0,1)</f>
        <v>1</v>
      </c>
      <c r="EK1260" s="18" cm="1">
        <f t="array" ref="EK1260">IF(SUMPRODUCT(--(EC1260:EG1260&lt;&gt;""))=0, 0,1)</f>
        <v>0</v>
      </c>
      <c r="EL1260" s="18" cm="1">
        <f t="array" ref="EL1260">IF(SUMPRODUCT(--(EE1260:EG1260&lt;&gt;""))=0, 0,1)</f>
        <v>0</v>
      </c>
      <c r="EM1260" s="18">
        <f t="shared" si="257"/>
        <v>1</v>
      </c>
      <c r="EN1260" s="18">
        <f t="shared" si="258"/>
        <v>1</v>
      </c>
      <c r="EO1260" s="18">
        <f t="shared" si="259"/>
        <v>0</v>
      </c>
      <c r="EP1260" s="18" t="str">
        <f t="shared" si="260"/>
        <v>NA</v>
      </c>
      <c r="EQ1260" s="18" t="str">
        <f t="shared" si="261"/>
        <v>NA</v>
      </c>
      <c r="ER1260" s="58" t="s">
        <v>2080</v>
      </c>
      <c r="ES1260" s="59">
        <v>43790</v>
      </c>
      <c r="ET1260" s="18" t="s">
        <v>1531</v>
      </c>
      <c r="EU1260" s="18" t="s">
        <v>1523</v>
      </c>
    </row>
    <row r="1261" spans="1:151" ht="15.75" customHeight="1" x14ac:dyDescent="0.2">
      <c r="A1261" s="5" t="s">
        <v>1521</v>
      </c>
      <c r="B1261" s="24" t="s">
        <v>1522</v>
      </c>
      <c r="C1261" s="26">
        <v>1</v>
      </c>
      <c r="D1261" s="18" t="s">
        <v>1560</v>
      </c>
      <c r="E1261" s="18" t="s">
        <v>1534</v>
      </c>
      <c r="F1261" s="18" t="s">
        <v>553</v>
      </c>
      <c r="G1261" s="18" t="s">
        <v>609</v>
      </c>
      <c r="H1261" s="18" t="s">
        <v>951</v>
      </c>
      <c r="I1261" s="18" t="s">
        <v>363</v>
      </c>
      <c r="J1261" s="18" t="s">
        <v>363</v>
      </c>
      <c r="K1261" s="18" t="s">
        <v>363</v>
      </c>
      <c r="L1261" s="18" t="s">
        <v>363</v>
      </c>
      <c r="M1261" s="18" t="s">
        <v>253</v>
      </c>
      <c r="N1261" s="56">
        <v>74</v>
      </c>
      <c r="O1261" s="18" t="s">
        <v>1524</v>
      </c>
      <c r="P1261" s="18" t="s">
        <v>466</v>
      </c>
      <c r="Q1261" s="18" t="s">
        <v>254</v>
      </c>
      <c r="R1261" s="24" t="s">
        <v>257</v>
      </c>
      <c r="S1261" s="24" t="s">
        <v>257</v>
      </c>
      <c r="T1261" s="26" t="s">
        <v>257</v>
      </c>
      <c r="U1261" s="26" t="s">
        <v>257</v>
      </c>
      <c r="V1261" s="26" t="s">
        <v>257</v>
      </c>
      <c r="W1261" s="26" t="s">
        <v>257</v>
      </c>
      <c r="X1261" s="18" t="s">
        <v>1538</v>
      </c>
      <c r="Y1261" s="18">
        <v>177.8</v>
      </c>
      <c r="Z1261" s="18" t="s">
        <v>599</v>
      </c>
      <c r="AA1261" s="18">
        <v>177.8</v>
      </c>
      <c r="AB1261" s="57" t="s">
        <v>257</v>
      </c>
      <c r="AC1261" s="18" t="s">
        <v>479</v>
      </c>
      <c r="AD1261" s="72" t="s">
        <v>1165</v>
      </c>
      <c r="AE1261" s="18" t="s">
        <v>561</v>
      </c>
      <c r="AF1261" s="18">
        <v>51.24</v>
      </c>
      <c r="AG1261" s="18">
        <v>51.24</v>
      </c>
      <c r="AH1261" s="18" t="s">
        <v>501</v>
      </c>
      <c r="AI1261" s="18">
        <v>60</v>
      </c>
      <c r="AJ1261" s="18" t="s">
        <v>476</v>
      </c>
      <c r="AK1261" s="18">
        <f t="shared" si="262"/>
        <v>2.5</v>
      </c>
      <c r="AL1261" s="18" t="s">
        <v>1528</v>
      </c>
      <c r="AM1261" s="18" t="s">
        <v>268</v>
      </c>
      <c r="AN1261" s="55">
        <v>0.6</v>
      </c>
      <c r="AO1261" s="18" t="s">
        <v>563</v>
      </c>
      <c r="AP1261" s="18" t="s">
        <v>479</v>
      </c>
      <c r="AQ1261" s="72" t="s">
        <v>1165</v>
      </c>
      <c r="AR1261" s="18" t="s">
        <v>561</v>
      </c>
      <c r="AS1261" s="55">
        <f t="shared" si="253"/>
        <v>0.59</v>
      </c>
      <c r="AT1261" s="55">
        <v>0.61</v>
      </c>
      <c r="AU1261" s="55">
        <f t="shared" si="254"/>
        <v>1.0000000000000009E-2</v>
      </c>
      <c r="AV1261" s="62">
        <f t="shared" si="255"/>
        <v>1.0000000000000009E-2</v>
      </c>
      <c r="AW1261" s="26" t="s">
        <v>501</v>
      </c>
      <c r="AX1261" s="18">
        <v>108</v>
      </c>
      <c r="AY1261" s="18" t="s">
        <v>476</v>
      </c>
      <c r="AZ1261" s="5" t="s">
        <v>257</v>
      </c>
      <c r="BA1261" s="5" t="s">
        <v>257</v>
      </c>
      <c r="BB1261" s="18" t="s">
        <v>1529</v>
      </c>
      <c r="BC1261" s="18"/>
      <c r="BD1261" s="18"/>
      <c r="BE1261" s="18"/>
      <c r="BF1261" s="18"/>
      <c r="BG1261" s="18"/>
      <c r="BH1261" s="18"/>
      <c r="BI1261" s="18"/>
      <c r="BJ1261" s="18"/>
      <c r="BK1261" s="18"/>
      <c r="BL1261" s="18"/>
      <c r="BM1261" s="18"/>
      <c r="BN1261" s="18"/>
      <c r="BO1261" s="18"/>
      <c r="BP1261" s="18"/>
      <c r="BQ1261" s="18"/>
      <c r="BR1261" s="18"/>
      <c r="BS1261" s="18"/>
      <c r="BT1261" s="18"/>
      <c r="BU1261" s="18"/>
      <c r="BV1261" s="18"/>
      <c r="BW1261" s="18"/>
      <c r="BX1261" s="18"/>
      <c r="BY1261" s="18"/>
      <c r="BZ1261" s="18"/>
      <c r="CA1261" s="18"/>
      <c r="CB1261" s="18"/>
      <c r="CC1261" s="18"/>
      <c r="CD1261" s="18"/>
      <c r="CE1261" s="18"/>
      <c r="CF1261" s="18"/>
      <c r="CG1261" s="18"/>
      <c r="CH1261" s="18"/>
      <c r="CI1261" s="18"/>
      <c r="CJ1261" s="18"/>
      <c r="CK1261" s="18"/>
      <c r="CL1261" s="18"/>
      <c r="CM1261" s="18"/>
      <c r="CN1261" s="18"/>
      <c r="CO1261" s="18"/>
      <c r="CP1261" s="18"/>
      <c r="CQ1261" s="18"/>
      <c r="CR1261" s="18"/>
      <c r="CS1261" s="18"/>
      <c r="CT1261" s="18"/>
      <c r="CU1261" s="18"/>
      <c r="CV1261" s="18"/>
      <c r="CW1261" s="18"/>
      <c r="CX1261" s="18"/>
      <c r="CY1261" s="18"/>
      <c r="CZ1261" s="18"/>
      <c r="DA1261" s="18"/>
      <c r="DB1261" s="18"/>
      <c r="DC1261" s="18"/>
      <c r="DD1261" s="18"/>
      <c r="DE1261" s="18"/>
      <c r="DF1261" s="18"/>
      <c r="DG1261" s="18"/>
      <c r="DH1261" s="18"/>
      <c r="DI1261" s="18"/>
      <c r="DJ1261" s="18"/>
      <c r="DK1261" s="18"/>
      <c r="DL1261" s="18"/>
      <c r="DM1261" s="18"/>
      <c r="DN1261" s="18"/>
      <c r="DO1261" s="18"/>
      <c r="DP1261" s="18">
        <v>1</v>
      </c>
      <c r="DQ1261" s="18">
        <v>1</v>
      </c>
      <c r="DR1261" s="18">
        <v>1</v>
      </c>
      <c r="DS1261" s="18"/>
      <c r="DT1261" s="18"/>
      <c r="DU1261" s="18"/>
      <c r="DV1261" s="18">
        <v>0</v>
      </c>
      <c r="DW1261" s="24"/>
      <c r="DX1261" s="24"/>
      <c r="DY1261" s="18"/>
      <c r="DZ1261" s="18"/>
      <c r="EA1261" s="18"/>
      <c r="EB1261" s="18"/>
      <c r="EC1261" s="18"/>
      <c r="ED1261" s="18"/>
      <c r="EE1261" s="18"/>
      <c r="EF1261" s="18"/>
      <c r="EG1261" s="18"/>
      <c r="EH1261" s="18" t="s">
        <v>1530</v>
      </c>
      <c r="EI1261" s="18" cm="1">
        <f t="array" ref="EI1261">IF(SUMPRODUCT(--(DO1261:DS1261&lt;&gt;""))=0, 0,1)</f>
        <v>1</v>
      </c>
      <c r="EJ1261" s="18" cm="1">
        <f t="array" ref="EJ1261">IF(SUMPRODUCT(--(DT1261:EG1261&lt;&gt;""))=0, 0,1)</f>
        <v>1</v>
      </c>
      <c r="EK1261" s="18" cm="1">
        <f t="array" ref="EK1261">IF(SUMPRODUCT(--(EC1261:EG1261&lt;&gt;""))=0, 0,1)</f>
        <v>0</v>
      </c>
      <c r="EL1261" s="18" cm="1">
        <f t="array" ref="EL1261">IF(SUMPRODUCT(--(EE1261:EG1261&lt;&gt;""))=0, 0,1)</f>
        <v>0</v>
      </c>
      <c r="EM1261" s="18">
        <f t="shared" si="257"/>
        <v>1</v>
      </c>
      <c r="EN1261" s="18">
        <f t="shared" si="258"/>
        <v>1</v>
      </c>
      <c r="EO1261" s="18">
        <f t="shared" si="259"/>
        <v>0</v>
      </c>
      <c r="EP1261" s="18" t="str">
        <f t="shared" si="260"/>
        <v>NA</v>
      </c>
      <c r="EQ1261" s="18" t="str">
        <f t="shared" si="261"/>
        <v>NA</v>
      </c>
      <c r="ER1261" s="58" t="s">
        <v>2080</v>
      </c>
      <c r="ES1261" s="59">
        <v>43790</v>
      </c>
      <c r="ET1261" s="18" t="s">
        <v>1531</v>
      </c>
      <c r="EU1261" s="18" t="s">
        <v>1523</v>
      </c>
    </row>
    <row r="1262" spans="1:151" ht="15.75" customHeight="1" x14ac:dyDescent="0.2">
      <c r="A1262" s="5" t="s">
        <v>1521</v>
      </c>
      <c r="B1262" s="24" t="s">
        <v>1522</v>
      </c>
      <c r="C1262" s="26">
        <v>1</v>
      </c>
      <c r="D1262" s="18" t="s">
        <v>1561</v>
      </c>
      <c r="E1262" s="18" t="s">
        <v>1526</v>
      </c>
      <c r="F1262" s="18" t="s">
        <v>553</v>
      </c>
      <c r="G1262" s="18" t="s">
        <v>609</v>
      </c>
      <c r="H1262" s="18" t="s">
        <v>951</v>
      </c>
      <c r="I1262" s="18" t="s">
        <v>363</v>
      </c>
      <c r="J1262" s="18" t="s">
        <v>363</v>
      </c>
      <c r="K1262" s="18" t="s">
        <v>363</v>
      </c>
      <c r="L1262" s="18" t="s">
        <v>363</v>
      </c>
      <c r="M1262" s="18" t="s">
        <v>253</v>
      </c>
      <c r="N1262" s="56">
        <v>74</v>
      </c>
      <c r="O1262" s="18" t="s">
        <v>1524</v>
      </c>
      <c r="P1262" s="18" t="s">
        <v>466</v>
      </c>
      <c r="Q1262" s="18" t="s">
        <v>254</v>
      </c>
      <c r="R1262" s="24" t="s">
        <v>257</v>
      </c>
      <c r="S1262" s="24" t="s">
        <v>257</v>
      </c>
      <c r="T1262" s="26" t="s">
        <v>257</v>
      </c>
      <c r="U1262" s="26" t="s">
        <v>257</v>
      </c>
      <c r="V1262" s="26" t="s">
        <v>257</v>
      </c>
      <c r="W1262" s="26" t="s">
        <v>257</v>
      </c>
      <c r="X1262" s="18" t="s">
        <v>1540</v>
      </c>
      <c r="Y1262" s="18">
        <v>0</v>
      </c>
      <c r="Z1262" s="18" t="s">
        <v>599</v>
      </c>
      <c r="AA1262" s="18">
        <v>0</v>
      </c>
      <c r="AB1262" s="57" t="s">
        <v>257</v>
      </c>
      <c r="AC1262" s="18" t="s">
        <v>257</v>
      </c>
      <c r="AD1262" s="18" t="s">
        <v>257</v>
      </c>
      <c r="AE1262" s="18" t="s">
        <v>257</v>
      </c>
      <c r="AF1262" s="18" t="s">
        <v>257</v>
      </c>
      <c r="AG1262" s="18" t="s">
        <v>257</v>
      </c>
      <c r="AH1262" s="18" t="s">
        <v>257</v>
      </c>
      <c r="AI1262" s="18">
        <v>0</v>
      </c>
      <c r="AJ1262" s="18" t="s">
        <v>476</v>
      </c>
      <c r="AK1262" s="18">
        <f t="shared" si="262"/>
        <v>0</v>
      </c>
      <c r="AL1262" s="18" t="s">
        <v>1528</v>
      </c>
      <c r="AM1262" s="18" t="s">
        <v>268</v>
      </c>
      <c r="AN1262" s="55">
        <v>0.62</v>
      </c>
      <c r="AO1262" s="18" t="s">
        <v>563</v>
      </c>
      <c r="AP1262" s="18" t="s">
        <v>479</v>
      </c>
      <c r="AQ1262" s="72" t="s">
        <v>1165</v>
      </c>
      <c r="AR1262" s="18" t="s">
        <v>561</v>
      </c>
      <c r="AS1262" s="55">
        <f t="shared" si="253"/>
        <v>0.6</v>
      </c>
      <c r="AT1262" s="55">
        <v>0.64</v>
      </c>
      <c r="AU1262" s="55">
        <f t="shared" si="254"/>
        <v>2.0000000000000018E-2</v>
      </c>
      <c r="AV1262" s="62">
        <f t="shared" si="255"/>
        <v>2.0000000000000018E-2</v>
      </c>
      <c r="AW1262" s="26" t="s">
        <v>501</v>
      </c>
      <c r="AX1262" s="18">
        <v>0</v>
      </c>
      <c r="AY1262" s="18" t="s">
        <v>476</v>
      </c>
      <c r="AZ1262" s="5" t="s">
        <v>257</v>
      </c>
      <c r="BA1262" s="5" t="s">
        <v>257</v>
      </c>
      <c r="BB1262" s="18" t="s">
        <v>1529</v>
      </c>
      <c r="BC1262" s="18"/>
      <c r="BD1262" s="18"/>
      <c r="BE1262" s="18"/>
      <c r="BF1262" s="18"/>
      <c r="BG1262" s="18"/>
      <c r="BH1262" s="18"/>
      <c r="BI1262" s="18"/>
      <c r="BJ1262" s="18"/>
      <c r="BK1262" s="18"/>
      <c r="BL1262" s="18"/>
      <c r="BM1262" s="18"/>
      <c r="BN1262" s="18"/>
      <c r="BO1262" s="18"/>
      <c r="BP1262" s="18"/>
      <c r="BQ1262" s="18"/>
      <c r="BR1262" s="18"/>
      <c r="BS1262" s="18"/>
      <c r="BT1262" s="18"/>
      <c r="BU1262" s="18"/>
      <c r="BV1262" s="18"/>
      <c r="BW1262" s="18"/>
      <c r="BX1262" s="18"/>
      <c r="BY1262" s="18"/>
      <c r="BZ1262" s="18"/>
      <c r="CA1262" s="18"/>
      <c r="CB1262" s="18"/>
      <c r="CC1262" s="18"/>
      <c r="CD1262" s="18"/>
      <c r="CE1262" s="18"/>
      <c r="CF1262" s="18"/>
      <c r="CG1262" s="18"/>
      <c r="CH1262" s="18"/>
      <c r="CI1262" s="18"/>
      <c r="CJ1262" s="18"/>
      <c r="CK1262" s="18"/>
      <c r="CL1262" s="18"/>
      <c r="CM1262" s="18"/>
      <c r="CN1262" s="18"/>
      <c r="CO1262" s="18"/>
      <c r="CP1262" s="18"/>
      <c r="CQ1262" s="18"/>
      <c r="CR1262" s="18"/>
      <c r="CS1262" s="18"/>
      <c r="CT1262" s="18"/>
      <c r="CU1262" s="18"/>
      <c r="CV1262" s="18"/>
      <c r="CW1262" s="18"/>
      <c r="CX1262" s="18"/>
      <c r="CY1262" s="18"/>
      <c r="CZ1262" s="18"/>
      <c r="DA1262" s="18"/>
      <c r="DB1262" s="18"/>
      <c r="DC1262" s="18"/>
      <c r="DD1262" s="18"/>
      <c r="DE1262" s="18"/>
      <c r="DF1262" s="18"/>
      <c r="DG1262" s="18"/>
      <c r="DH1262" s="18"/>
      <c r="DI1262" s="18"/>
      <c r="DJ1262" s="18"/>
      <c r="DK1262" s="18"/>
      <c r="DL1262" s="18"/>
      <c r="DM1262" s="18"/>
      <c r="DN1262" s="18"/>
      <c r="DO1262" s="18"/>
      <c r="DP1262" s="18">
        <v>0</v>
      </c>
      <c r="DQ1262" s="18">
        <v>0</v>
      </c>
      <c r="DR1262" s="18">
        <v>0</v>
      </c>
      <c r="DS1262" s="18"/>
      <c r="DT1262" s="18"/>
      <c r="DU1262" s="18"/>
      <c r="DV1262" s="18">
        <v>0</v>
      </c>
      <c r="DW1262" s="24"/>
      <c r="DX1262" s="24"/>
      <c r="DY1262" s="18"/>
      <c r="DZ1262" s="18"/>
      <c r="EA1262" s="18"/>
      <c r="EB1262" s="18"/>
      <c r="EC1262" s="18"/>
      <c r="ED1262" s="18"/>
      <c r="EE1262" s="18"/>
      <c r="EF1262" s="18"/>
      <c r="EG1262" s="18"/>
      <c r="EH1262" s="18" t="s">
        <v>1530</v>
      </c>
      <c r="EI1262" s="18" cm="1">
        <f t="array" ref="EI1262">IF(SUMPRODUCT(--(DO1262:DS1262&lt;&gt;""))=0, 0,1)</f>
        <v>1</v>
      </c>
      <c r="EJ1262" s="18" cm="1">
        <f t="array" ref="EJ1262">IF(SUMPRODUCT(--(DT1262:EG1262&lt;&gt;""))=0, 0,1)</f>
        <v>1</v>
      </c>
      <c r="EK1262" s="18" cm="1">
        <f t="array" ref="EK1262">IF(SUMPRODUCT(--(EC1262:EG1262&lt;&gt;""))=0, 0,1)</f>
        <v>0</v>
      </c>
      <c r="EL1262" s="18" cm="1">
        <f t="array" ref="EL1262">IF(SUMPRODUCT(--(EE1262:EG1262&lt;&gt;""))=0, 0,1)</f>
        <v>0</v>
      </c>
      <c r="EM1262" s="18">
        <f t="shared" si="257"/>
        <v>0</v>
      </c>
      <c r="EN1262" s="18">
        <f t="shared" si="258"/>
        <v>0</v>
      </c>
      <c r="EO1262" s="18">
        <f t="shared" si="259"/>
        <v>0</v>
      </c>
      <c r="EP1262" s="18" t="str">
        <f t="shared" si="260"/>
        <v>NA</v>
      </c>
      <c r="EQ1262" s="18" t="str">
        <f t="shared" si="261"/>
        <v>NA</v>
      </c>
      <c r="ER1262" s="58" t="s">
        <v>2080</v>
      </c>
      <c r="ES1262" s="59">
        <v>43790</v>
      </c>
      <c r="ET1262" s="18" t="s">
        <v>1531</v>
      </c>
      <c r="EU1262" s="18" t="s">
        <v>1523</v>
      </c>
    </row>
    <row r="1263" spans="1:151" ht="15.75" customHeight="1" x14ac:dyDescent="0.2">
      <c r="A1263" s="5" t="s">
        <v>1521</v>
      </c>
      <c r="B1263" s="24" t="s">
        <v>1522</v>
      </c>
      <c r="C1263" s="26">
        <v>1</v>
      </c>
      <c r="D1263" s="18" t="s">
        <v>1561</v>
      </c>
      <c r="E1263" s="18" t="s">
        <v>1532</v>
      </c>
      <c r="F1263" s="18" t="s">
        <v>553</v>
      </c>
      <c r="G1263" s="18" t="s">
        <v>609</v>
      </c>
      <c r="H1263" s="18" t="s">
        <v>951</v>
      </c>
      <c r="I1263" s="18" t="s">
        <v>363</v>
      </c>
      <c r="J1263" s="18" t="s">
        <v>363</v>
      </c>
      <c r="K1263" s="18" t="s">
        <v>363</v>
      </c>
      <c r="L1263" s="18" t="s">
        <v>363</v>
      </c>
      <c r="M1263" s="18" t="s">
        <v>253</v>
      </c>
      <c r="N1263" s="56">
        <v>74</v>
      </c>
      <c r="O1263" s="18" t="s">
        <v>1524</v>
      </c>
      <c r="P1263" s="18" t="s">
        <v>466</v>
      </c>
      <c r="Q1263" s="18" t="s">
        <v>254</v>
      </c>
      <c r="R1263" s="24" t="s">
        <v>257</v>
      </c>
      <c r="S1263" s="24" t="s">
        <v>257</v>
      </c>
      <c r="T1263" s="26" t="s">
        <v>257</v>
      </c>
      <c r="U1263" s="26" t="s">
        <v>257</v>
      </c>
      <c r="V1263" s="26" t="s">
        <v>257</v>
      </c>
      <c r="W1263" s="26" t="s">
        <v>257</v>
      </c>
      <c r="X1263" s="18" t="s">
        <v>1540</v>
      </c>
      <c r="Y1263" s="18">
        <v>148.9</v>
      </c>
      <c r="Z1263" s="18" t="s">
        <v>599</v>
      </c>
      <c r="AA1263" s="18">
        <v>148.9</v>
      </c>
      <c r="AB1263" s="57" t="s">
        <v>257</v>
      </c>
      <c r="AC1263" s="18" t="s">
        <v>479</v>
      </c>
      <c r="AD1263" s="72" t="s">
        <v>1165</v>
      </c>
      <c r="AE1263" s="18" t="s">
        <v>561</v>
      </c>
      <c r="AF1263" s="18">
        <v>24.9</v>
      </c>
      <c r="AG1263" s="18">
        <v>24.9</v>
      </c>
      <c r="AH1263" s="18" t="s">
        <v>501</v>
      </c>
      <c r="AI1263" s="18">
        <v>60</v>
      </c>
      <c r="AJ1263" s="18" t="s">
        <v>476</v>
      </c>
      <c r="AK1263" s="18">
        <f t="shared" si="262"/>
        <v>2.5</v>
      </c>
      <c r="AL1263" s="18" t="s">
        <v>1528</v>
      </c>
      <c r="AM1263" s="18" t="s">
        <v>268</v>
      </c>
      <c r="AN1263" s="55">
        <v>0.18</v>
      </c>
      <c r="AO1263" s="18" t="s">
        <v>563</v>
      </c>
      <c r="AP1263" s="18" t="s">
        <v>479</v>
      </c>
      <c r="AQ1263" s="72" t="s">
        <v>1165</v>
      </c>
      <c r="AR1263" s="18" t="s">
        <v>561</v>
      </c>
      <c r="AS1263" s="55">
        <f t="shared" si="253"/>
        <v>0.13999999999999999</v>
      </c>
      <c r="AT1263" s="55">
        <v>0.22</v>
      </c>
      <c r="AU1263" s="55">
        <f t="shared" si="254"/>
        <v>4.0000000000000008E-2</v>
      </c>
      <c r="AV1263" s="62">
        <f t="shared" si="255"/>
        <v>4.0000000000000008E-2</v>
      </c>
      <c r="AW1263" s="26" t="s">
        <v>501</v>
      </c>
      <c r="AX1263" s="18">
        <v>60</v>
      </c>
      <c r="AY1263" s="18" t="s">
        <v>476</v>
      </c>
      <c r="AZ1263" s="5" t="s">
        <v>257</v>
      </c>
      <c r="BA1263" s="5" t="s">
        <v>257</v>
      </c>
      <c r="BB1263" s="18" t="s">
        <v>1529</v>
      </c>
      <c r="BC1263" s="18"/>
      <c r="BD1263" s="18"/>
      <c r="BE1263" s="18"/>
      <c r="BF1263" s="18"/>
      <c r="BG1263" s="18"/>
      <c r="BH1263" s="18"/>
      <c r="BI1263" s="18"/>
      <c r="BJ1263" s="18"/>
      <c r="BK1263" s="18"/>
      <c r="BL1263" s="18"/>
      <c r="BM1263" s="18"/>
      <c r="BN1263" s="18"/>
      <c r="BO1263" s="18"/>
      <c r="BP1263" s="18"/>
      <c r="BQ1263" s="18"/>
      <c r="BR1263" s="18"/>
      <c r="BS1263" s="18"/>
      <c r="BT1263" s="18"/>
      <c r="BU1263" s="18"/>
      <c r="BV1263" s="18"/>
      <c r="BW1263" s="18"/>
      <c r="BX1263" s="18"/>
      <c r="BY1263" s="18"/>
      <c r="BZ1263" s="18"/>
      <c r="CA1263" s="18"/>
      <c r="CB1263" s="18"/>
      <c r="CC1263" s="18"/>
      <c r="CD1263" s="18"/>
      <c r="CE1263" s="18"/>
      <c r="CF1263" s="18"/>
      <c r="CG1263" s="18"/>
      <c r="CH1263" s="18"/>
      <c r="CI1263" s="18"/>
      <c r="CJ1263" s="18"/>
      <c r="CK1263" s="18"/>
      <c r="CL1263" s="18"/>
      <c r="CM1263" s="18"/>
      <c r="CN1263" s="18"/>
      <c r="CO1263" s="18"/>
      <c r="CP1263" s="18"/>
      <c r="CQ1263" s="18"/>
      <c r="CR1263" s="18"/>
      <c r="CS1263" s="18"/>
      <c r="CT1263" s="18"/>
      <c r="CU1263" s="18"/>
      <c r="CV1263" s="18"/>
      <c r="CW1263" s="18"/>
      <c r="CX1263" s="18"/>
      <c r="CY1263" s="18"/>
      <c r="CZ1263" s="18"/>
      <c r="DA1263" s="18"/>
      <c r="DB1263" s="18"/>
      <c r="DC1263" s="18"/>
      <c r="DD1263" s="18"/>
      <c r="DE1263" s="18"/>
      <c r="DF1263" s="18"/>
      <c r="DG1263" s="18"/>
      <c r="DH1263" s="18"/>
      <c r="DI1263" s="18"/>
      <c r="DJ1263" s="18"/>
      <c r="DK1263" s="18"/>
      <c r="DL1263" s="18"/>
      <c r="DM1263" s="18"/>
      <c r="DN1263" s="18"/>
      <c r="DO1263" s="18"/>
      <c r="DP1263" s="18">
        <v>1</v>
      </c>
      <c r="DQ1263" s="18">
        <v>1</v>
      </c>
      <c r="DR1263" s="18">
        <v>1</v>
      </c>
      <c r="DS1263" s="18"/>
      <c r="DT1263" s="18"/>
      <c r="DU1263" s="18"/>
      <c r="DV1263" s="18">
        <v>1</v>
      </c>
      <c r="DW1263" s="24"/>
      <c r="DX1263" s="24"/>
      <c r="DY1263" s="18"/>
      <c r="DZ1263" s="18"/>
      <c r="EA1263" s="18"/>
      <c r="EB1263" s="18"/>
      <c r="EC1263" s="18"/>
      <c r="ED1263" s="18"/>
      <c r="EE1263" s="18"/>
      <c r="EF1263" s="18"/>
      <c r="EG1263" s="18"/>
      <c r="EH1263" s="18" t="s">
        <v>1530</v>
      </c>
      <c r="EI1263" s="18" cm="1">
        <f t="array" ref="EI1263">IF(SUMPRODUCT(--(DO1263:DS1263&lt;&gt;""))=0, 0,1)</f>
        <v>1</v>
      </c>
      <c r="EJ1263" s="18" cm="1">
        <f t="array" ref="EJ1263">IF(SUMPRODUCT(--(DT1263:EG1263&lt;&gt;""))=0, 0,1)</f>
        <v>1</v>
      </c>
      <c r="EK1263" s="18" cm="1">
        <f t="array" ref="EK1263">IF(SUMPRODUCT(--(EC1263:EG1263&lt;&gt;""))=0, 0,1)</f>
        <v>0</v>
      </c>
      <c r="EL1263" s="18" cm="1">
        <f t="array" ref="EL1263">IF(SUMPRODUCT(--(EE1263:EG1263&lt;&gt;""))=0, 0,1)</f>
        <v>0</v>
      </c>
      <c r="EM1263" s="18">
        <f t="shared" si="257"/>
        <v>1</v>
      </c>
      <c r="EN1263" s="18">
        <f t="shared" si="258"/>
        <v>1</v>
      </c>
      <c r="EO1263" s="18">
        <f t="shared" si="259"/>
        <v>1</v>
      </c>
      <c r="EP1263" s="18" t="str">
        <f t="shared" si="260"/>
        <v>NA</v>
      </c>
      <c r="EQ1263" s="18" t="str">
        <f t="shared" si="261"/>
        <v>NA</v>
      </c>
      <c r="ER1263" s="58" t="s">
        <v>2080</v>
      </c>
      <c r="ES1263" s="59">
        <v>43790</v>
      </c>
      <c r="ET1263" s="18" t="s">
        <v>1531</v>
      </c>
      <c r="EU1263" s="18" t="s">
        <v>1523</v>
      </c>
    </row>
    <row r="1264" spans="1:151" ht="15.75" customHeight="1" x14ac:dyDescent="0.2">
      <c r="A1264" s="5" t="s">
        <v>1521</v>
      </c>
      <c r="B1264" s="24" t="s">
        <v>1522</v>
      </c>
      <c r="C1264" s="26">
        <v>1</v>
      </c>
      <c r="D1264" s="18" t="s">
        <v>1561</v>
      </c>
      <c r="E1264" s="18" t="s">
        <v>1533</v>
      </c>
      <c r="F1264" s="18" t="s">
        <v>553</v>
      </c>
      <c r="G1264" s="18" t="s">
        <v>609</v>
      </c>
      <c r="H1264" s="18" t="s">
        <v>951</v>
      </c>
      <c r="I1264" s="18" t="s">
        <v>363</v>
      </c>
      <c r="J1264" s="18" t="s">
        <v>363</v>
      </c>
      <c r="K1264" s="18" t="s">
        <v>363</v>
      </c>
      <c r="L1264" s="18" t="s">
        <v>363</v>
      </c>
      <c r="M1264" s="18" t="s">
        <v>253</v>
      </c>
      <c r="N1264" s="56">
        <v>74</v>
      </c>
      <c r="O1264" s="18" t="s">
        <v>1524</v>
      </c>
      <c r="P1264" s="18" t="s">
        <v>466</v>
      </c>
      <c r="Q1264" s="18" t="s">
        <v>254</v>
      </c>
      <c r="R1264" s="24" t="s">
        <v>257</v>
      </c>
      <c r="S1264" s="24" t="s">
        <v>257</v>
      </c>
      <c r="T1264" s="26" t="s">
        <v>257</v>
      </c>
      <c r="U1264" s="26" t="s">
        <v>257</v>
      </c>
      <c r="V1264" s="26" t="s">
        <v>257</v>
      </c>
      <c r="W1264" s="26" t="s">
        <v>257</v>
      </c>
      <c r="X1264" s="18" t="s">
        <v>1540</v>
      </c>
      <c r="Y1264" s="18">
        <v>148.9</v>
      </c>
      <c r="Z1264" s="18" t="s">
        <v>599</v>
      </c>
      <c r="AA1264" s="18">
        <v>148.9</v>
      </c>
      <c r="AB1264" s="57" t="s">
        <v>257</v>
      </c>
      <c r="AC1264" s="18" t="s">
        <v>479</v>
      </c>
      <c r="AD1264" s="72" t="s">
        <v>1165</v>
      </c>
      <c r="AE1264" s="18" t="s">
        <v>561</v>
      </c>
      <c r="AF1264" s="18">
        <v>24.9</v>
      </c>
      <c r="AG1264" s="18">
        <v>24.9</v>
      </c>
      <c r="AH1264" s="18" t="s">
        <v>501</v>
      </c>
      <c r="AI1264" s="18">
        <v>60</v>
      </c>
      <c r="AJ1264" s="18" t="s">
        <v>476</v>
      </c>
      <c r="AK1264" s="18">
        <f t="shared" si="262"/>
        <v>2.5</v>
      </c>
      <c r="AL1264" s="18" t="s">
        <v>1528</v>
      </c>
      <c r="AM1264" s="18" t="s">
        <v>268</v>
      </c>
      <c r="AN1264" s="55">
        <v>0.2</v>
      </c>
      <c r="AO1264" s="18" t="s">
        <v>563</v>
      </c>
      <c r="AP1264" s="18" t="s">
        <v>479</v>
      </c>
      <c r="AQ1264" s="72" t="s">
        <v>1165</v>
      </c>
      <c r="AR1264" s="18" t="s">
        <v>561</v>
      </c>
      <c r="AS1264" s="55">
        <f t="shared" si="253"/>
        <v>0.17</v>
      </c>
      <c r="AT1264" s="55">
        <v>0.23</v>
      </c>
      <c r="AU1264" s="55">
        <f t="shared" si="254"/>
        <v>0.03</v>
      </c>
      <c r="AV1264" s="62">
        <f t="shared" si="255"/>
        <v>0.03</v>
      </c>
      <c r="AW1264" s="26" t="s">
        <v>501</v>
      </c>
      <c r="AX1264" s="18">
        <v>84</v>
      </c>
      <c r="AY1264" s="18" t="s">
        <v>476</v>
      </c>
      <c r="AZ1264" s="5" t="s">
        <v>257</v>
      </c>
      <c r="BA1264" s="5" t="s">
        <v>257</v>
      </c>
      <c r="BB1264" s="18" t="s">
        <v>1529</v>
      </c>
      <c r="BC1264" s="18"/>
      <c r="BD1264" s="18"/>
      <c r="BE1264" s="18"/>
      <c r="BF1264" s="18"/>
      <c r="BG1264" s="18"/>
      <c r="BH1264" s="18"/>
      <c r="BI1264" s="18"/>
      <c r="BJ1264" s="18"/>
      <c r="BK1264" s="18"/>
      <c r="BL1264" s="18"/>
      <c r="BM1264" s="18"/>
      <c r="BN1264" s="18"/>
      <c r="BO1264" s="18"/>
      <c r="BP1264" s="18"/>
      <c r="BQ1264" s="18"/>
      <c r="BR1264" s="18"/>
      <c r="BS1264" s="18"/>
      <c r="BT1264" s="18"/>
      <c r="BU1264" s="18"/>
      <c r="BV1264" s="18"/>
      <c r="BW1264" s="18"/>
      <c r="BX1264" s="18"/>
      <c r="BY1264" s="18"/>
      <c r="BZ1264" s="18"/>
      <c r="CA1264" s="18"/>
      <c r="CB1264" s="18"/>
      <c r="CC1264" s="18"/>
      <c r="CD1264" s="18"/>
      <c r="CE1264" s="18"/>
      <c r="CF1264" s="18"/>
      <c r="CG1264" s="18"/>
      <c r="CH1264" s="18"/>
      <c r="CI1264" s="18"/>
      <c r="CJ1264" s="18"/>
      <c r="CK1264" s="18"/>
      <c r="CL1264" s="18"/>
      <c r="CM1264" s="18"/>
      <c r="CN1264" s="18"/>
      <c r="CO1264" s="18"/>
      <c r="CP1264" s="18"/>
      <c r="CQ1264" s="18"/>
      <c r="CR1264" s="18"/>
      <c r="CS1264" s="18"/>
      <c r="CT1264" s="18"/>
      <c r="CU1264" s="18"/>
      <c r="CV1264" s="18"/>
      <c r="CW1264" s="18"/>
      <c r="CX1264" s="18"/>
      <c r="CY1264" s="18"/>
      <c r="CZ1264" s="18"/>
      <c r="DA1264" s="18"/>
      <c r="DB1264" s="18"/>
      <c r="DC1264" s="18"/>
      <c r="DD1264" s="18"/>
      <c r="DE1264" s="18"/>
      <c r="DF1264" s="18"/>
      <c r="DG1264" s="18"/>
      <c r="DH1264" s="18"/>
      <c r="DI1264" s="18"/>
      <c r="DJ1264" s="18"/>
      <c r="DK1264" s="18"/>
      <c r="DL1264" s="18"/>
      <c r="DM1264" s="18"/>
      <c r="DN1264" s="18"/>
      <c r="DO1264" s="18"/>
      <c r="DP1264" s="18">
        <v>1</v>
      </c>
      <c r="DQ1264" s="18">
        <v>1</v>
      </c>
      <c r="DR1264" s="18">
        <v>1</v>
      </c>
      <c r="DS1264" s="18"/>
      <c r="DT1264" s="18"/>
      <c r="DU1264" s="18"/>
      <c r="DV1264" s="18">
        <v>1</v>
      </c>
      <c r="DW1264" s="24"/>
      <c r="DX1264" s="24"/>
      <c r="DY1264" s="18"/>
      <c r="DZ1264" s="18"/>
      <c r="EA1264" s="18"/>
      <c r="EB1264" s="18"/>
      <c r="EC1264" s="18"/>
      <c r="ED1264" s="18"/>
      <c r="EE1264" s="18"/>
      <c r="EF1264" s="18"/>
      <c r="EG1264" s="18"/>
      <c r="EH1264" s="18" t="s">
        <v>1530</v>
      </c>
      <c r="EI1264" s="18" cm="1">
        <f t="array" ref="EI1264">IF(SUMPRODUCT(--(DO1264:DS1264&lt;&gt;""))=0, 0,1)</f>
        <v>1</v>
      </c>
      <c r="EJ1264" s="18" cm="1">
        <f t="array" ref="EJ1264">IF(SUMPRODUCT(--(DT1264:EG1264&lt;&gt;""))=0, 0,1)</f>
        <v>1</v>
      </c>
      <c r="EK1264" s="18" cm="1">
        <f t="array" ref="EK1264">IF(SUMPRODUCT(--(EC1264:EG1264&lt;&gt;""))=0, 0,1)</f>
        <v>0</v>
      </c>
      <c r="EL1264" s="18" cm="1">
        <f t="array" ref="EL1264">IF(SUMPRODUCT(--(EE1264:EG1264&lt;&gt;""))=0, 0,1)</f>
        <v>0</v>
      </c>
      <c r="EM1264" s="18">
        <f t="shared" si="257"/>
        <v>1</v>
      </c>
      <c r="EN1264" s="18">
        <f t="shared" si="258"/>
        <v>1</v>
      </c>
      <c r="EO1264" s="18">
        <f t="shared" si="259"/>
        <v>1</v>
      </c>
      <c r="EP1264" s="18" t="str">
        <f t="shared" si="260"/>
        <v>NA</v>
      </c>
      <c r="EQ1264" s="18" t="str">
        <f t="shared" si="261"/>
        <v>NA</v>
      </c>
      <c r="ER1264" s="58" t="s">
        <v>2080</v>
      </c>
      <c r="ES1264" s="59">
        <v>43790</v>
      </c>
      <c r="ET1264" s="18" t="s">
        <v>1531</v>
      </c>
      <c r="EU1264" s="18" t="s">
        <v>1523</v>
      </c>
    </row>
    <row r="1265" spans="1:151" ht="15.75" customHeight="1" x14ac:dyDescent="0.2">
      <c r="A1265" s="5" t="s">
        <v>1521</v>
      </c>
      <c r="B1265" s="24" t="s">
        <v>1522</v>
      </c>
      <c r="C1265" s="26">
        <v>1</v>
      </c>
      <c r="D1265" s="18" t="s">
        <v>1561</v>
      </c>
      <c r="E1265" s="18" t="s">
        <v>1534</v>
      </c>
      <c r="F1265" s="18" t="s">
        <v>553</v>
      </c>
      <c r="G1265" s="18" t="s">
        <v>609</v>
      </c>
      <c r="H1265" s="18" t="s">
        <v>951</v>
      </c>
      <c r="I1265" s="18" t="s">
        <v>363</v>
      </c>
      <c r="J1265" s="18" t="s">
        <v>363</v>
      </c>
      <c r="K1265" s="18" t="s">
        <v>363</v>
      </c>
      <c r="L1265" s="18" t="s">
        <v>363</v>
      </c>
      <c r="M1265" s="18" t="s">
        <v>253</v>
      </c>
      <c r="N1265" s="56">
        <v>74</v>
      </c>
      <c r="O1265" s="18" t="s">
        <v>1524</v>
      </c>
      <c r="P1265" s="18" t="s">
        <v>466</v>
      </c>
      <c r="Q1265" s="18" t="s">
        <v>254</v>
      </c>
      <c r="R1265" s="24" t="s">
        <v>257</v>
      </c>
      <c r="S1265" s="24" t="s">
        <v>257</v>
      </c>
      <c r="T1265" s="26" t="s">
        <v>257</v>
      </c>
      <c r="U1265" s="26" t="s">
        <v>257</v>
      </c>
      <c r="V1265" s="26" t="s">
        <v>257</v>
      </c>
      <c r="W1265" s="26" t="s">
        <v>257</v>
      </c>
      <c r="X1265" s="18" t="s">
        <v>1540</v>
      </c>
      <c r="Y1265" s="18">
        <v>148.9</v>
      </c>
      <c r="Z1265" s="18" t="s">
        <v>599</v>
      </c>
      <c r="AA1265" s="18">
        <v>148.9</v>
      </c>
      <c r="AB1265" s="57" t="s">
        <v>257</v>
      </c>
      <c r="AC1265" s="18" t="s">
        <v>479</v>
      </c>
      <c r="AD1265" s="72" t="s">
        <v>1165</v>
      </c>
      <c r="AE1265" s="18" t="s">
        <v>561</v>
      </c>
      <c r="AF1265" s="18">
        <v>24.9</v>
      </c>
      <c r="AG1265" s="18">
        <v>24.9</v>
      </c>
      <c r="AH1265" s="18" t="s">
        <v>501</v>
      </c>
      <c r="AI1265" s="18">
        <v>60</v>
      </c>
      <c r="AJ1265" s="18" t="s">
        <v>476</v>
      </c>
      <c r="AK1265" s="18">
        <f t="shared" si="262"/>
        <v>2.5</v>
      </c>
      <c r="AL1265" s="18" t="s">
        <v>1528</v>
      </c>
      <c r="AM1265" s="18" t="s">
        <v>268</v>
      </c>
      <c r="AN1265" s="55">
        <v>0.24</v>
      </c>
      <c r="AO1265" s="18" t="s">
        <v>563</v>
      </c>
      <c r="AP1265" s="18" t="s">
        <v>479</v>
      </c>
      <c r="AQ1265" s="72" t="s">
        <v>1165</v>
      </c>
      <c r="AR1265" s="18" t="s">
        <v>561</v>
      </c>
      <c r="AS1265" s="55">
        <f t="shared" si="253"/>
        <v>0.16999999999999998</v>
      </c>
      <c r="AT1265" s="55">
        <v>0.31</v>
      </c>
      <c r="AU1265" s="55">
        <f t="shared" si="254"/>
        <v>7.0000000000000007E-2</v>
      </c>
      <c r="AV1265" s="62">
        <f t="shared" si="255"/>
        <v>7.0000000000000007E-2</v>
      </c>
      <c r="AW1265" s="26" t="s">
        <v>501</v>
      </c>
      <c r="AX1265" s="18">
        <v>108</v>
      </c>
      <c r="AY1265" s="18" t="s">
        <v>476</v>
      </c>
      <c r="AZ1265" s="5" t="s">
        <v>257</v>
      </c>
      <c r="BA1265" s="5" t="s">
        <v>257</v>
      </c>
      <c r="BB1265" s="18" t="s">
        <v>1529</v>
      </c>
      <c r="BC1265" s="18"/>
      <c r="BD1265" s="18"/>
      <c r="BE1265" s="18"/>
      <c r="BF1265" s="18"/>
      <c r="BG1265" s="18"/>
      <c r="BH1265" s="18"/>
      <c r="BI1265" s="18"/>
      <c r="BJ1265" s="18"/>
      <c r="BK1265" s="18"/>
      <c r="BL1265" s="18"/>
      <c r="BM1265" s="18"/>
      <c r="BN1265" s="18"/>
      <c r="BO1265" s="18"/>
      <c r="BP1265" s="18"/>
      <c r="BQ1265" s="18"/>
      <c r="BR1265" s="18"/>
      <c r="BS1265" s="18"/>
      <c r="BT1265" s="18"/>
      <c r="BU1265" s="18"/>
      <c r="BV1265" s="18"/>
      <c r="BW1265" s="18"/>
      <c r="BX1265" s="18"/>
      <c r="BY1265" s="18"/>
      <c r="BZ1265" s="18"/>
      <c r="CA1265" s="18"/>
      <c r="CB1265" s="18"/>
      <c r="CC1265" s="18"/>
      <c r="CD1265" s="18"/>
      <c r="CE1265" s="18"/>
      <c r="CF1265" s="18"/>
      <c r="CG1265" s="18"/>
      <c r="CH1265" s="18"/>
      <c r="CI1265" s="18"/>
      <c r="CJ1265" s="18"/>
      <c r="CK1265" s="18"/>
      <c r="CL1265" s="18"/>
      <c r="CM1265" s="18"/>
      <c r="CN1265" s="18"/>
      <c r="CO1265" s="18"/>
      <c r="CP1265" s="18"/>
      <c r="CQ1265" s="18"/>
      <c r="CR1265" s="18"/>
      <c r="CS1265" s="18"/>
      <c r="CT1265" s="18"/>
      <c r="CU1265" s="18"/>
      <c r="CV1265" s="18"/>
      <c r="CW1265" s="18"/>
      <c r="CX1265" s="18"/>
      <c r="CY1265" s="18"/>
      <c r="CZ1265" s="18"/>
      <c r="DA1265" s="18"/>
      <c r="DB1265" s="18"/>
      <c r="DC1265" s="18"/>
      <c r="DD1265" s="18"/>
      <c r="DE1265" s="18"/>
      <c r="DF1265" s="18"/>
      <c r="DG1265" s="18"/>
      <c r="DH1265" s="18"/>
      <c r="DI1265" s="18"/>
      <c r="DJ1265" s="18"/>
      <c r="DK1265" s="18"/>
      <c r="DL1265" s="18"/>
      <c r="DM1265" s="18"/>
      <c r="DN1265" s="18"/>
      <c r="DO1265" s="18"/>
      <c r="DP1265" s="18">
        <v>1</v>
      </c>
      <c r="DQ1265" s="18">
        <v>1</v>
      </c>
      <c r="DR1265" s="18">
        <v>1</v>
      </c>
      <c r="DS1265" s="18"/>
      <c r="DT1265" s="18"/>
      <c r="DU1265" s="18"/>
      <c r="DV1265" s="18">
        <v>1</v>
      </c>
      <c r="DW1265" s="24"/>
      <c r="DX1265" s="24"/>
      <c r="DY1265" s="18"/>
      <c r="DZ1265" s="18"/>
      <c r="EA1265" s="18"/>
      <c r="EB1265" s="18"/>
      <c r="EC1265" s="18"/>
      <c r="ED1265" s="18"/>
      <c r="EE1265" s="18"/>
      <c r="EF1265" s="18"/>
      <c r="EG1265" s="18"/>
      <c r="EH1265" s="18" t="s">
        <v>1530</v>
      </c>
      <c r="EI1265" s="18" cm="1">
        <f t="array" ref="EI1265">IF(SUMPRODUCT(--(DO1265:DS1265&lt;&gt;""))=0, 0,1)</f>
        <v>1</v>
      </c>
      <c r="EJ1265" s="18" cm="1">
        <f t="array" ref="EJ1265">IF(SUMPRODUCT(--(DT1265:EG1265&lt;&gt;""))=0, 0,1)</f>
        <v>1</v>
      </c>
      <c r="EK1265" s="18" cm="1">
        <f t="array" ref="EK1265">IF(SUMPRODUCT(--(EC1265:EG1265&lt;&gt;""))=0, 0,1)</f>
        <v>0</v>
      </c>
      <c r="EL1265" s="18" cm="1">
        <f t="array" ref="EL1265">IF(SUMPRODUCT(--(EE1265:EG1265&lt;&gt;""))=0, 0,1)</f>
        <v>0</v>
      </c>
      <c r="EM1265" s="18">
        <f t="shared" si="257"/>
        <v>1</v>
      </c>
      <c r="EN1265" s="18">
        <f t="shared" si="258"/>
        <v>1</v>
      </c>
      <c r="EO1265" s="18">
        <f t="shared" si="259"/>
        <v>1</v>
      </c>
      <c r="EP1265" s="18" t="str">
        <f t="shared" si="260"/>
        <v>NA</v>
      </c>
      <c r="EQ1265" s="18" t="str">
        <f t="shared" si="261"/>
        <v>NA</v>
      </c>
      <c r="ER1265" s="58" t="s">
        <v>2080</v>
      </c>
      <c r="ES1265" s="59">
        <v>43790</v>
      </c>
      <c r="ET1265" s="18" t="s">
        <v>1531</v>
      </c>
      <c r="EU1265" s="18" t="s">
        <v>1523</v>
      </c>
    </row>
    <row r="1266" spans="1:151" ht="15.75" customHeight="1" x14ac:dyDescent="0.2">
      <c r="A1266" s="5" t="s">
        <v>1521</v>
      </c>
      <c r="B1266" s="24" t="s">
        <v>1522</v>
      </c>
      <c r="C1266" s="26">
        <v>1</v>
      </c>
      <c r="D1266" s="18" t="s">
        <v>1562</v>
      </c>
      <c r="E1266" s="18" t="s">
        <v>1526</v>
      </c>
      <c r="F1266" s="18" t="s">
        <v>553</v>
      </c>
      <c r="G1266" s="18" t="s">
        <v>609</v>
      </c>
      <c r="H1266" s="18" t="s">
        <v>951</v>
      </c>
      <c r="I1266" s="18" t="s">
        <v>363</v>
      </c>
      <c r="J1266" s="18" t="s">
        <v>363</v>
      </c>
      <c r="K1266" s="18" t="s">
        <v>363</v>
      </c>
      <c r="L1266" s="18" t="s">
        <v>363</v>
      </c>
      <c r="M1266" s="18" t="s">
        <v>253</v>
      </c>
      <c r="N1266" s="56">
        <v>74</v>
      </c>
      <c r="O1266" s="18" t="s">
        <v>1524</v>
      </c>
      <c r="P1266" s="18" t="s">
        <v>466</v>
      </c>
      <c r="Q1266" s="18" t="s">
        <v>254</v>
      </c>
      <c r="R1266" s="24" t="s">
        <v>257</v>
      </c>
      <c r="S1266" s="24" t="s">
        <v>257</v>
      </c>
      <c r="T1266" s="26" t="s">
        <v>257</v>
      </c>
      <c r="U1266" s="26" t="s">
        <v>257</v>
      </c>
      <c r="V1266" s="26" t="s">
        <v>257</v>
      </c>
      <c r="W1266" s="26" t="s">
        <v>257</v>
      </c>
      <c r="X1266" s="18" t="s">
        <v>1542</v>
      </c>
      <c r="Y1266" s="18">
        <v>0</v>
      </c>
      <c r="Z1266" s="18" t="s">
        <v>599</v>
      </c>
      <c r="AA1266" s="18">
        <v>0</v>
      </c>
      <c r="AB1266" s="57" t="s">
        <v>257</v>
      </c>
      <c r="AC1266" s="18" t="s">
        <v>257</v>
      </c>
      <c r="AD1266" s="18" t="s">
        <v>257</v>
      </c>
      <c r="AE1266" s="18" t="s">
        <v>257</v>
      </c>
      <c r="AF1266" s="18" t="s">
        <v>257</v>
      </c>
      <c r="AG1266" s="18" t="s">
        <v>257</v>
      </c>
      <c r="AH1266" s="18" t="s">
        <v>257</v>
      </c>
      <c r="AI1266" s="18">
        <v>0</v>
      </c>
      <c r="AJ1266" s="18" t="s">
        <v>476</v>
      </c>
      <c r="AK1266" s="18">
        <f t="shared" si="262"/>
        <v>0</v>
      </c>
      <c r="AL1266" s="18" t="s">
        <v>1528</v>
      </c>
      <c r="AM1266" s="18" t="s">
        <v>268</v>
      </c>
      <c r="AN1266" s="55">
        <v>0.63</v>
      </c>
      <c r="AO1266" s="18" t="s">
        <v>563</v>
      </c>
      <c r="AP1266" s="18" t="s">
        <v>479</v>
      </c>
      <c r="AQ1266" s="72" t="s">
        <v>1165</v>
      </c>
      <c r="AR1266" s="18" t="s">
        <v>561</v>
      </c>
      <c r="AS1266" s="55">
        <f t="shared" si="253"/>
        <v>0.63</v>
      </c>
      <c r="AT1266" s="55">
        <v>0.63</v>
      </c>
      <c r="AU1266" s="55">
        <f t="shared" si="254"/>
        <v>0</v>
      </c>
      <c r="AV1266" s="62">
        <f t="shared" si="255"/>
        <v>0</v>
      </c>
      <c r="AW1266" s="26" t="s">
        <v>501</v>
      </c>
      <c r="AX1266" s="18">
        <v>0</v>
      </c>
      <c r="AY1266" s="18" t="s">
        <v>476</v>
      </c>
      <c r="AZ1266" s="5" t="s">
        <v>257</v>
      </c>
      <c r="BA1266" s="5" t="s">
        <v>257</v>
      </c>
      <c r="BB1266" s="18" t="s">
        <v>1529</v>
      </c>
      <c r="BC1266" s="18"/>
      <c r="BD1266" s="18"/>
      <c r="BE1266" s="18"/>
      <c r="BF1266" s="18"/>
      <c r="BG1266" s="18"/>
      <c r="BH1266" s="18"/>
      <c r="BI1266" s="18"/>
      <c r="BJ1266" s="18"/>
      <c r="BK1266" s="18"/>
      <c r="BL1266" s="18"/>
      <c r="BM1266" s="18"/>
      <c r="BN1266" s="18"/>
      <c r="BO1266" s="18"/>
      <c r="BP1266" s="18"/>
      <c r="BQ1266" s="18"/>
      <c r="BR1266" s="18"/>
      <c r="BS1266" s="18"/>
      <c r="BT1266" s="18"/>
      <c r="BU1266" s="18"/>
      <c r="BV1266" s="18"/>
      <c r="BW1266" s="18"/>
      <c r="BX1266" s="18"/>
      <c r="BY1266" s="18"/>
      <c r="BZ1266" s="18"/>
      <c r="CA1266" s="18"/>
      <c r="CB1266" s="18"/>
      <c r="CC1266" s="18"/>
      <c r="CD1266" s="18"/>
      <c r="CE1266" s="18"/>
      <c r="CF1266" s="18"/>
      <c r="CG1266" s="18"/>
      <c r="CH1266" s="18"/>
      <c r="CI1266" s="18"/>
      <c r="CJ1266" s="18"/>
      <c r="CK1266" s="18"/>
      <c r="CL1266" s="18"/>
      <c r="CM1266" s="18"/>
      <c r="CN1266" s="18"/>
      <c r="CO1266" s="18"/>
      <c r="CP1266" s="18"/>
      <c r="CQ1266" s="18"/>
      <c r="CR1266" s="18"/>
      <c r="CS1266" s="18"/>
      <c r="CT1266" s="18"/>
      <c r="CU1266" s="18"/>
      <c r="CV1266" s="18"/>
      <c r="CW1266" s="18"/>
      <c r="CX1266" s="18"/>
      <c r="CY1266" s="18"/>
      <c r="CZ1266" s="18"/>
      <c r="DA1266" s="18"/>
      <c r="DB1266" s="18"/>
      <c r="DC1266" s="18"/>
      <c r="DD1266" s="18"/>
      <c r="DE1266" s="18"/>
      <c r="DF1266" s="18"/>
      <c r="DG1266" s="18"/>
      <c r="DH1266" s="18"/>
      <c r="DI1266" s="18"/>
      <c r="DJ1266" s="18"/>
      <c r="DK1266" s="18"/>
      <c r="DL1266" s="18"/>
      <c r="DM1266" s="18"/>
      <c r="DN1266" s="18"/>
      <c r="DO1266" s="18"/>
      <c r="DP1266" s="18">
        <v>0</v>
      </c>
      <c r="DQ1266" s="18">
        <v>0</v>
      </c>
      <c r="DR1266" s="18">
        <v>0</v>
      </c>
      <c r="DS1266" s="18"/>
      <c r="DT1266" s="18"/>
      <c r="DU1266" s="18"/>
      <c r="DV1266" s="18">
        <v>0</v>
      </c>
      <c r="DW1266" s="24"/>
      <c r="DX1266" s="24"/>
      <c r="DY1266" s="18"/>
      <c r="DZ1266" s="18"/>
      <c r="EA1266" s="18"/>
      <c r="EB1266" s="18"/>
      <c r="EC1266" s="18"/>
      <c r="ED1266" s="18"/>
      <c r="EE1266" s="18"/>
      <c r="EF1266" s="18"/>
      <c r="EG1266" s="18"/>
      <c r="EH1266" s="18" t="s">
        <v>1530</v>
      </c>
      <c r="EI1266" s="18" cm="1">
        <f t="array" ref="EI1266">IF(SUMPRODUCT(--(DO1266:DS1266&lt;&gt;""))=0, 0,1)</f>
        <v>1</v>
      </c>
      <c r="EJ1266" s="18" cm="1">
        <f t="array" ref="EJ1266">IF(SUMPRODUCT(--(DT1266:EG1266&lt;&gt;""))=0, 0,1)</f>
        <v>1</v>
      </c>
      <c r="EK1266" s="18" cm="1">
        <f t="array" ref="EK1266">IF(SUMPRODUCT(--(EC1266:EG1266&lt;&gt;""))=0, 0,1)</f>
        <v>0</v>
      </c>
      <c r="EL1266" s="18" cm="1">
        <f t="array" ref="EL1266">IF(SUMPRODUCT(--(EE1266:EG1266&lt;&gt;""))=0, 0,1)</f>
        <v>0</v>
      </c>
      <c r="EM1266" s="18">
        <f t="shared" si="257"/>
        <v>0</v>
      </c>
      <c r="EN1266" s="18">
        <f t="shared" si="258"/>
        <v>0</v>
      </c>
      <c r="EO1266" s="18">
        <f t="shared" si="259"/>
        <v>0</v>
      </c>
      <c r="EP1266" s="18" t="str">
        <f t="shared" si="260"/>
        <v>NA</v>
      </c>
      <c r="EQ1266" s="18" t="str">
        <f t="shared" si="261"/>
        <v>NA</v>
      </c>
      <c r="ER1266" s="58" t="s">
        <v>2080</v>
      </c>
      <c r="ES1266" s="59">
        <v>43790</v>
      </c>
      <c r="ET1266" s="18" t="s">
        <v>1531</v>
      </c>
      <c r="EU1266" s="18" t="s">
        <v>1523</v>
      </c>
    </row>
    <row r="1267" spans="1:151" ht="15.75" customHeight="1" x14ac:dyDescent="0.2">
      <c r="A1267" s="5" t="s">
        <v>1521</v>
      </c>
      <c r="B1267" s="24" t="s">
        <v>1522</v>
      </c>
      <c r="C1267" s="26">
        <v>1</v>
      </c>
      <c r="D1267" s="18" t="s">
        <v>1562</v>
      </c>
      <c r="E1267" s="18" t="s">
        <v>1532</v>
      </c>
      <c r="F1267" s="18" t="s">
        <v>553</v>
      </c>
      <c r="G1267" s="18" t="s">
        <v>609</v>
      </c>
      <c r="H1267" s="18" t="s">
        <v>951</v>
      </c>
      <c r="I1267" s="18" t="s">
        <v>363</v>
      </c>
      <c r="J1267" s="18" t="s">
        <v>363</v>
      </c>
      <c r="K1267" s="18" t="s">
        <v>363</v>
      </c>
      <c r="L1267" s="18" t="s">
        <v>363</v>
      </c>
      <c r="M1267" s="18" t="s">
        <v>253</v>
      </c>
      <c r="N1267" s="56">
        <v>74</v>
      </c>
      <c r="O1267" s="18" t="s">
        <v>1524</v>
      </c>
      <c r="P1267" s="18" t="s">
        <v>466</v>
      </c>
      <c r="Q1267" s="18" t="s">
        <v>254</v>
      </c>
      <c r="R1267" s="24" t="s">
        <v>257</v>
      </c>
      <c r="S1267" s="24" t="s">
        <v>257</v>
      </c>
      <c r="T1267" s="26" t="s">
        <v>257</v>
      </c>
      <c r="U1267" s="26" t="s">
        <v>257</v>
      </c>
      <c r="V1267" s="26" t="s">
        <v>257</v>
      </c>
      <c r="W1267" s="26" t="s">
        <v>257</v>
      </c>
      <c r="X1267" s="18" t="s">
        <v>1542</v>
      </c>
      <c r="Y1267" s="18">
        <v>177.8</v>
      </c>
      <c r="Z1267" s="18" t="s">
        <v>599</v>
      </c>
      <c r="AA1267" s="18">
        <v>177.8</v>
      </c>
      <c r="AB1267" s="57" t="s">
        <v>257</v>
      </c>
      <c r="AC1267" s="18" t="s">
        <v>479</v>
      </c>
      <c r="AD1267" s="72" t="s">
        <v>1165</v>
      </c>
      <c r="AE1267" s="18" t="s">
        <v>561</v>
      </c>
      <c r="AF1267" s="18">
        <v>51.24</v>
      </c>
      <c r="AG1267" s="18">
        <v>51.24</v>
      </c>
      <c r="AH1267" s="18" t="s">
        <v>501</v>
      </c>
      <c r="AI1267" s="18">
        <v>60</v>
      </c>
      <c r="AJ1267" s="18" t="s">
        <v>476</v>
      </c>
      <c r="AK1267" s="18">
        <f t="shared" si="262"/>
        <v>2.5</v>
      </c>
      <c r="AL1267" s="18" t="s">
        <v>1528</v>
      </c>
      <c r="AM1267" s="18" t="s">
        <v>268</v>
      </c>
      <c r="AN1267" s="55">
        <v>0.63</v>
      </c>
      <c r="AO1267" s="18" t="s">
        <v>563</v>
      </c>
      <c r="AP1267" s="18" t="s">
        <v>479</v>
      </c>
      <c r="AQ1267" s="72" t="s">
        <v>1165</v>
      </c>
      <c r="AR1267" s="18" t="s">
        <v>561</v>
      </c>
      <c r="AS1267" s="55">
        <f t="shared" si="253"/>
        <v>0.61</v>
      </c>
      <c r="AT1267" s="55">
        <v>0.65</v>
      </c>
      <c r="AU1267" s="55">
        <f t="shared" si="254"/>
        <v>2.0000000000000018E-2</v>
      </c>
      <c r="AV1267" s="62">
        <f t="shared" si="255"/>
        <v>2.0000000000000018E-2</v>
      </c>
      <c r="AW1267" s="26" t="s">
        <v>501</v>
      </c>
      <c r="AX1267" s="18">
        <v>60</v>
      </c>
      <c r="AY1267" s="18" t="s">
        <v>476</v>
      </c>
      <c r="AZ1267" s="5" t="s">
        <v>257</v>
      </c>
      <c r="BA1267" s="5" t="s">
        <v>257</v>
      </c>
      <c r="BB1267" s="18" t="s">
        <v>1529</v>
      </c>
      <c r="BC1267" s="18"/>
      <c r="BD1267" s="18"/>
      <c r="BE1267" s="18"/>
      <c r="BF1267" s="18"/>
      <c r="BG1267" s="18"/>
      <c r="BH1267" s="18"/>
      <c r="BI1267" s="18"/>
      <c r="BJ1267" s="18"/>
      <c r="BK1267" s="18"/>
      <c r="BL1267" s="18"/>
      <c r="BM1267" s="18"/>
      <c r="BN1267" s="18"/>
      <c r="BO1267" s="18"/>
      <c r="BP1267" s="18"/>
      <c r="BQ1267" s="18"/>
      <c r="BR1267" s="18"/>
      <c r="BS1267" s="18"/>
      <c r="BT1267" s="18"/>
      <c r="BU1267" s="18"/>
      <c r="BV1267" s="18"/>
      <c r="BW1267" s="18"/>
      <c r="BX1267" s="18"/>
      <c r="BY1267" s="18"/>
      <c r="BZ1267" s="18"/>
      <c r="CA1267" s="18"/>
      <c r="CB1267" s="18"/>
      <c r="CC1267" s="18"/>
      <c r="CD1267" s="18"/>
      <c r="CE1267" s="18"/>
      <c r="CF1267" s="18"/>
      <c r="CG1267" s="18"/>
      <c r="CH1267" s="18"/>
      <c r="CI1267" s="18"/>
      <c r="CJ1267" s="18"/>
      <c r="CK1267" s="18"/>
      <c r="CL1267" s="18"/>
      <c r="CM1267" s="18"/>
      <c r="CN1267" s="18"/>
      <c r="CO1267" s="18"/>
      <c r="CP1267" s="18"/>
      <c r="CQ1267" s="18"/>
      <c r="CR1267" s="18"/>
      <c r="CS1267" s="18"/>
      <c r="CT1267" s="18"/>
      <c r="CU1267" s="18"/>
      <c r="CV1267" s="18"/>
      <c r="CW1267" s="18"/>
      <c r="CX1267" s="18"/>
      <c r="CY1267" s="18"/>
      <c r="CZ1267" s="18"/>
      <c r="DA1267" s="18"/>
      <c r="DB1267" s="18"/>
      <c r="DC1267" s="18"/>
      <c r="DD1267" s="18"/>
      <c r="DE1267" s="18"/>
      <c r="DF1267" s="18"/>
      <c r="DG1267" s="18"/>
      <c r="DH1267" s="18"/>
      <c r="DI1267" s="18"/>
      <c r="DJ1267" s="18"/>
      <c r="DK1267" s="18"/>
      <c r="DL1267" s="18"/>
      <c r="DM1267" s="18"/>
      <c r="DN1267" s="18"/>
      <c r="DO1267" s="18"/>
      <c r="DP1267" s="18">
        <v>1</v>
      </c>
      <c r="DQ1267" s="18">
        <v>1</v>
      </c>
      <c r="DR1267" s="18">
        <v>1</v>
      </c>
      <c r="DS1267" s="18"/>
      <c r="DT1267" s="18"/>
      <c r="DU1267" s="18"/>
      <c r="DV1267" s="18">
        <v>0</v>
      </c>
      <c r="DW1267" s="24"/>
      <c r="DX1267" s="24"/>
      <c r="DY1267" s="18"/>
      <c r="DZ1267" s="18"/>
      <c r="EA1267" s="18"/>
      <c r="EB1267" s="18"/>
      <c r="EC1267" s="18"/>
      <c r="ED1267" s="18"/>
      <c r="EE1267" s="18"/>
      <c r="EF1267" s="18"/>
      <c r="EG1267" s="18"/>
      <c r="EH1267" s="18" t="s">
        <v>1530</v>
      </c>
      <c r="EI1267" s="18" cm="1">
        <f t="array" ref="EI1267">IF(SUMPRODUCT(--(DO1267:DS1267&lt;&gt;""))=0, 0,1)</f>
        <v>1</v>
      </c>
      <c r="EJ1267" s="18" cm="1">
        <f t="array" ref="EJ1267">IF(SUMPRODUCT(--(DT1267:EG1267&lt;&gt;""))=0, 0,1)</f>
        <v>1</v>
      </c>
      <c r="EK1267" s="18" cm="1">
        <f t="array" ref="EK1267">IF(SUMPRODUCT(--(EC1267:EG1267&lt;&gt;""))=0, 0,1)</f>
        <v>0</v>
      </c>
      <c r="EL1267" s="18" cm="1">
        <f t="array" ref="EL1267">IF(SUMPRODUCT(--(EE1267:EG1267&lt;&gt;""))=0, 0,1)</f>
        <v>0</v>
      </c>
      <c r="EM1267" s="18">
        <f t="shared" si="257"/>
        <v>1</v>
      </c>
      <c r="EN1267" s="18">
        <f t="shared" si="258"/>
        <v>1</v>
      </c>
      <c r="EO1267" s="18">
        <f t="shared" si="259"/>
        <v>0</v>
      </c>
      <c r="EP1267" s="18" t="str">
        <f t="shared" si="260"/>
        <v>NA</v>
      </c>
      <c r="EQ1267" s="18" t="str">
        <f t="shared" si="261"/>
        <v>NA</v>
      </c>
      <c r="ER1267" s="58" t="s">
        <v>2080</v>
      </c>
      <c r="ES1267" s="59">
        <v>43790</v>
      </c>
      <c r="ET1267" s="18" t="s">
        <v>1531</v>
      </c>
      <c r="EU1267" s="18" t="s">
        <v>1523</v>
      </c>
    </row>
    <row r="1268" spans="1:151" ht="15.75" customHeight="1" x14ac:dyDescent="0.2">
      <c r="A1268" s="5" t="s">
        <v>1521</v>
      </c>
      <c r="B1268" s="24" t="s">
        <v>1522</v>
      </c>
      <c r="C1268" s="26">
        <v>1</v>
      </c>
      <c r="D1268" s="18" t="s">
        <v>1562</v>
      </c>
      <c r="E1268" s="18" t="s">
        <v>1533</v>
      </c>
      <c r="F1268" s="18" t="s">
        <v>553</v>
      </c>
      <c r="G1268" s="18" t="s">
        <v>609</v>
      </c>
      <c r="H1268" s="18" t="s">
        <v>951</v>
      </c>
      <c r="I1268" s="18" t="s">
        <v>363</v>
      </c>
      <c r="J1268" s="18" t="s">
        <v>363</v>
      </c>
      <c r="K1268" s="18" t="s">
        <v>363</v>
      </c>
      <c r="L1268" s="18" t="s">
        <v>363</v>
      </c>
      <c r="M1268" s="18" t="s">
        <v>253</v>
      </c>
      <c r="N1268" s="56">
        <v>74</v>
      </c>
      <c r="O1268" s="18" t="s">
        <v>1524</v>
      </c>
      <c r="P1268" s="18" t="s">
        <v>466</v>
      </c>
      <c r="Q1268" s="18" t="s">
        <v>254</v>
      </c>
      <c r="R1268" s="24" t="s">
        <v>257</v>
      </c>
      <c r="S1268" s="24" t="s">
        <v>257</v>
      </c>
      <c r="T1268" s="26" t="s">
        <v>257</v>
      </c>
      <c r="U1268" s="26" t="s">
        <v>257</v>
      </c>
      <c r="V1268" s="26" t="s">
        <v>257</v>
      </c>
      <c r="W1268" s="26" t="s">
        <v>257</v>
      </c>
      <c r="X1268" s="18" t="s">
        <v>1542</v>
      </c>
      <c r="Y1268" s="18">
        <v>177.8</v>
      </c>
      <c r="Z1268" s="18" t="s">
        <v>599</v>
      </c>
      <c r="AA1268" s="18">
        <v>177.8</v>
      </c>
      <c r="AB1268" s="57" t="s">
        <v>257</v>
      </c>
      <c r="AC1268" s="18" t="s">
        <v>479</v>
      </c>
      <c r="AD1268" s="72" t="s">
        <v>1165</v>
      </c>
      <c r="AE1268" s="18" t="s">
        <v>561</v>
      </c>
      <c r="AF1268" s="18">
        <v>51.24</v>
      </c>
      <c r="AG1268" s="18">
        <v>51.24</v>
      </c>
      <c r="AH1268" s="18" t="s">
        <v>501</v>
      </c>
      <c r="AI1268" s="18">
        <v>60</v>
      </c>
      <c r="AJ1268" s="18" t="s">
        <v>476</v>
      </c>
      <c r="AK1268" s="18">
        <f t="shared" si="262"/>
        <v>2.5</v>
      </c>
      <c r="AL1268" s="18" t="s">
        <v>1528</v>
      </c>
      <c r="AM1268" s="18" t="s">
        <v>268</v>
      </c>
      <c r="AN1268" s="55">
        <v>0.64</v>
      </c>
      <c r="AO1268" s="18" t="s">
        <v>563</v>
      </c>
      <c r="AP1268" s="18" t="s">
        <v>479</v>
      </c>
      <c r="AQ1268" s="72" t="s">
        <v>1165</v>
      </c>
      <c r="AR1268" s="18" t="s">
        <v>561</v>
      </c>
      <c r="AS1268" s="55">
        <f t="shared" si="253"/>
        <v>0.63</v>
      </c>
      <c r="AT1268" s="55">
        <v>0.65</v>
      </c>
      <c r="AU1268" s="55">
        <f t="shared" si="254"/>
        <v>1.0000000000000009E-2</v>
      </c>
      <c r="AV1268" s="62">
        <f t="shared" si="255"/>
        <v>1.0000000000000009E-2</v>
      </c>
      <c r="AW1268" s="26" t="s">
        <v>501</v>
      </c>
      <c r="AX1268" s="18">
        <v>84</v>
      </c>
      <c r="AY1268" s="18" t="s">
        <v>476</v>
      </c>
      <c r="AZ1268" s="5" t="s">
        <v>257</v>
      </c>
      <c r="BA1268" s="5" t="s">
        <v>257</v>
      </c>
      <c r="BB1268" s="18" t="s">
        <v>1529</v>
      </c>
      <c r="BC1268" s="18"/>
      <c r="BD1268" s="18"/>
      <c r="BE1268" s="18"/>
      <c r="BF1268" s="18"/>
      <c r="BG1268" s="18"/>
      <c r="BH1268" s="18"/>
      <c r="BI1268" s="18"/>
      <c r="BJ1268" s="18"/>
      <c r="BK1268" s="18"/>
      <c r="BL1268" s="18"/>
      <c r="BM1268" s="18"/>
      <c r="BN1268" s="18"/>
      <c r="BO1268" s="18"/>
      <c r="BP1268" s="18"/>
      <c r="BQ1268" s="18"/>
      <c r="BR1268" s="18"/>
      <c r="BS1268" s="18"/>
      <c r="BT1268" s="18"/>
      <c r="BU1268" s="18"/>
      <c r="BV1268" s="18"/>
      <c r="BW1268" s="18"/>
      <c r="BX1268" s="18"/>
      <c r="BY1268" s="18"/>
      <c r="BZ1268" s="18"/>
      <c r="CA1268" s="18"/>
      <c r="CB1268" s="18"/>
      <c r="CC1268" s="18"/>
      <c r="CD1268" s="18"/>
      <c r="CE1268" s="18"/>
      <c r="CF1268" s="18"/>
      <c r="CG1268" s="18"/>
      <c r="CH1268" s="18"/>
      <c r="CI1268" s="18"/>
      <c r="CJ1268" s="18"/>
      <c r="CK1268" s="18"/>
      <c r="CL1268" s="18"/>
      <c r="CM1268" s="18"/>
      <c r="CN1268" s="18"/>
      <c r="CO1268" s="18"/>
      <c r="CP1268" s="18"/>
      <c r="CQ1268" s="18"/>
      <c r="CR1268" s="18"/>
      <c r="CS1268" s="18"/>
      <c r="CT1268" s="18"/>
      <c r="CU1268" s="18"/>
      <c r="CV1268" s="18"/>
      <c r="CW1268" s="18"/>
      <c r="CX1268" s="18"/>
      <c r="CY1268" s="18"/>
      <c r="CZ1268" s="18"/>
      <c r="DA1268" s="18"/>
      <c r="DB1268" s="18"/>
      <c r="DC1268" s="18"/>
      <c r="DD1268" s="18"/>
      <c r="DE1268" s="18"/>
      <c r="DF1268" s="18"/>
      <c r="DG1268" s="18"/>
      <c r="DH1268" s="18"/>
      <c r="DI1268" s="18"/>
      <c r="DJ1268" s="18"/>
      <c r="DK1268" s="18"/>
      <c r="DL1268" s="18"/>
      <c r="DM1268" s="18"/>
      <c r="DN1268" s="18"/>
      <c r="DO1268" s="18"/>
      <c r="DP1268" s="18">
        <v>1</v>
      </c>
      <c r="DQ1268" s="18">
        <v>1</v>
      </c>
      <c r="DR1268" s="18">
        <v>1</v>
      </c>
      <c r="DS1268" s="18"/>
      <c r="DT1268" s="18"/>
      <c r="DU1268" s="18"/>
      <c r="DV1268" s="18">
        <v>0</v>
      </c>
      <c r="DW1268" s="24"/>
      <c r="DX1268" s="24"/>
      <c r="DY1268" s="18"/>
      <c r="DZ1268" s="18"/>
      <c r="EA1268" s="18"/>
      <c r="EB1268" s="18"/>
      <c r="EC1268" s="18"/>
      <c r="ED1268" s="18"/>
      <c r="EE1268" s="18"/>
      <c r="EF1268" s="18"/>
      <c r="EG1268" s="18"/>
      <c r="EH1268" s="18" t="s">
        <v>1530</v>
      </c>
      <c r="EI1268" s="18" cm="1">
        <f t="array" ref="EI1268">IF(SUMPRODUCT(--(DO1268:DS1268&lt;&gt;""))=0, 0,1)</f>
        <v>1</v>
      </c>
      <c r="EJ1268" s="18" cm="1">
        <f t="array" ref="EJ1268">IF(SUMPRODUCT(--(DT1268:EG1268&lt;&gt;""))=0, 0,1)</f>
        <v>1</v>
      </c>
      <c r="EK1268" s="18" cm="1">
        <f t="array" ref="EK1268">IF(SUMPRODUCT(--(EC1268:EG1268&lt;&gt;""))=0, 0,1)</f>
        <v>0</v>
      </c>
      <c r="EL1268" s="18" cm="1">
        <f t="array" ref="EL1268">IF(SUMPRODUCT(--(EE1268:EG1268&lt;&gt;""))=0, 0,1)</f>
        <v>0</v>
      </c>
      <c r="EM1268" s="18">
        <f t="shared" si="257"/>
        <v>1</v>
      </c>
      <c r="EN1268" s="18">
        <f t="shared" si="258"/>
        <v>1</v>
      </c>
      <c r="EO1268" s="18">
        <f t="shared" si="259"/>
        <v>0</v>
      </c>
      <c r="EP1268" s="18" t="str">
        <f t="shared" si="260"/>
        <v>NA</v>
      </c>
      <c r="EQ1268" s="18" t="str">
        <f t="shared" si="261"/>
        <v>NA</v>
      </c>
      <c r="ER1268" s="58" t="s">
        <v>2080</v>
      </c>
      <c r="ES1268" s="59">
        <v>43790</v>
      </c>
      <c r="ET1268" s="18" t="s">
        <v>1531</v>
      </c>
      <c r="EU1268" s="18" t="s">
        <v>1523</v>
      </c>
    </row>
    <row r="1269" spans="1:151" ht="15.75" customHeight="1" x14ac:dyDescent="0.2">
      <c r="A1269" s="5" t="s">
        <v>1521</v>
      </c>
      <c r="B1269" s="24" t="s">
        <v>1522</v>
      </c>
      <c r="C1269" s="26">
        <v>1</v>
      </c>
      <c r="D1269" s="18" t="s">
        <v>1562</v>
      </c>
      <c r="E1269" s="18" t="s">
        <v>1534</v>
      </c>
      <c r="F1269" s="18" t="s">
        <v>553</v>
      </c>
      <c r="G1269" s="18" t="s">
        <v>609</v>
      </c>
      <c r="H1269" s="18" t="s">
        <v>951</v>
      </c>
      <c r="I1269" s="18" t="s">
        <v>363</v>
      </c>
      <c r="J1269" s="18" t="s">
        <v>363</v>
      </c>
      <c r="K1269" s="18" t="s">
        <v>363</v>
      </c>
      <c r="L1269" s="18" t="s">
        <v>363</v>
      </c>
      <c r="M1269" s="18" t="s">
        <v>253</v>
      </c>
      <c r="N1269" s="56">
        <v>74</v>
      </c>
      <c r="O1269" s="18" t="s">
        <v>1524</v>
      </c>
      <c r="P1269" s="18" t="s">
        <v>466</v>
      </c>
      <c r="Q1269" s="18" t="s">
        <v>254</v>
      </c>
      <c r="R1269" s="24" t="s">
        <v>257</v>
      </c>
      <c r="S1269" s="24" t="s">
        <v>257</v>
      </c>
      <c r="T1269" s="26" t="s">
        <v>257</v>
      </c>
      <c r="U1269" s="26" t="s">
        <v>257</v>
      </c>
      <c r="V1269" s="26" t="s">
        <v>257</v>
      </c>
      <c r="W1269" s="26" t="s">
        <v>257</v>
      </c>
      <c r="X1269" s="18" t="s">
        <v>1542</v>
      </c>
      <c r="Y1269" s="18">
        <v>177.8</v>
      </c>
      <c r="Z1269" s="18" t="s">
        <v>599</v>
      </c>
      <c r="AA1269" s="18">
        <v>177.8</v>
      </c>
      <c r="AB1269" s="57" t="s">
        <v>257</v>
      </c>
      <c r="AC1269" s="18" t="s">
        <v>479</v>
      </c>
      <c r="AD1269" s="72" t="s">
        <v>1165</v>
      </c>
      <c r="AE1269" s="18" t="s">
        <v>561</v>
      </c>
      <c r="AF1269" s="18">
        <v>51.24</v>
      </c>
      <c r="AG1269" s="18">
        <v>51.24</v>
      </c>
      <c r="AH1269" s="18" t="s">
        <v>501</v>
      </c>
      <c r="AI1269" s="18">
        <v>60</v>
      </c>
      <c r="AJ1269" s="18" t="s">
        <v>476</v>
      </c>
      <c r="AK1269" s="18">
        <f t="shared" si="262"/>
        <v>2.5</v>
      </c>
      <c r="AL1269" s="18" t="s">
        <v>1528</v>
      </c>
      <c r="AM1269" s="18" t="s">
        <v>268</v>
      </c>
      <c r="AN1269" s="55">
        <v>0.63</v>
      </c>
      <c r="AO1269" s="18" t="s">
        <v>563</v>
      </c>
      <c r="AP1269" s="18" t="s">
        <v>479</v>
      </c>
      <c r="AQ1269" s="72" t="s">
        <v>1165</v>
      </c>
      <c r="AR1269" s="18" t="s">
        <v>561</v>
      </c>
      <c r="AS1269" s="55">
        <f t="shared" si="253"/>
        <v>0.62</v>
      </c>
      <c r="AT1269" s="55">
        <v>0.64</v>
      </c>
      <c r="AU1269" s="55">
        <f t="shared" si="254"/>
        <v>1.0000000000000009E-2</v>
      </c>
      <c r="AV1269" s="62">
        <f t="shared" si="255"/>
        <v>1.0000000000000009E-2</v>
      </c>
      <c r="AW1269" s="26" t="s">
        <v>501</v>
      </c>
      <c r="AX1269" s="18">
        <v>108</v>
      </c>
      <c r="AY1269" s="18" t="s">
        <v>476</v>
      </c>
      <c r="AZ1269" s="5" t="s">
        <v>257</v>
      </c>
      <c r="BA1269" s="5" t="s">
        <v>257</v>
      </c>
      <c r="BB1269" s="18" t="s">
        <v>1529</v>
      </c>
      <c r="BC1269" s="18"/>
      <c r="BD1269" s="18"/>
      <c r="BE1269" s="18"/>
      <c r="BF1269" s="18"/>
      <c r="BG1269" s="18"/>
      <c r="BH1269" s="18"/>
      <c r="BI1269" s="18"/>
      <c r="BJ1269" s="18"/>
      <c r="BK1269" s="18"/>
      <c r="BL1269" s="18"/>
      <c r="BM1269" s="18"/>
      <c r="BN1269" s="18"/>
      <c r="BO1269" s="18"/>
      <c r="BP1269" s="18"/>
      <c r="BQ1269" s="18"/>
      <c r="BR1269" s="18"/>
      <c r="BS1269" s="18"/>
      <c r="BT1269" s="18"/>
      <c r="BU1269" s="18"/>
      <c r="BV1269" s="18"/>
      <c r="BW1269" s="18"/>
      <c r="BX1269" s="18"/>
      <c r="BY1269" s="18"/>
      <c r="BZ1269" s="18"/>
      <c r="CA1269" s="18"/>
      <c r="CB1269" s="18"/>
      <c r="CC1269" s="18"/>
      <c r="CD1269" s="18"/>
      <c r="CE1269" s="18"/>
      <c r="CF1269" s="18"/>
      <c r="CG1269" s="18"/>
      <c r="CH1269" s="18"/>
      <c r="CI1269" s="18"/>
      <c r="CJ1269" s="18"/>
      <c r="CK1269" s="18"/>
      <c r="CL1269" s="18"/>
      <c r="CM1269" s="18"/>
      <c r="CN1269" s="18"/>
      <c r="CO1269" s="18"/>
      <c r="CP1269" s="18"/>
      <c r="CQ1269" s="18"/>
      <c r="CR1269" s="18"/>
      <c r="CS1269" s="18"/>
      <c r="CT1269" s="18"/>
      <c r="CU1269" s="18"/>
      <c r="CV1269" s="18"/>
      <c r="CW1269" s="18"/>
      <c r="CX1269" s="18"/>
      <c r="CY1269" s="18"/>
      <c r="CZ1269" s="18"/>
      <c r="DA1269" s="18"/>
      <c r="DB1269" s="18"/>
      <c r="DC1269" s="18"/>
      <c r="DD1269" s="18"/>
      <c r="DE1269" s="18"/>
      <c r="DF1269" s="18"/>
      <c r="DG1269" s="18"/>
      <c r="DH1269" s="18"/>
      <c r="DI1269" s="18"/>
      <c r="DJ1269" s="18"/>
      <c r="DK1269" s="18"/>
      <c r="DL1269" s="18"/>
      <c r="DM1269" s="18"/>
      <c r="DN1269" s="18"/>
      <c r="DO1269" s="18"/>
      <c r="DP1269" s="18">
        <v>1</v>
      </c>
      <c r="DQ1269" s="18">
        <v>1</v>
      </c>
      <c r="DR1269" s="18">
        <v>1</v>
      </c>
      <c r="DS1269" s="18"/>
      <c r="DT1269" s="18"/>
      <c r="DU1269" s="18"/>
      <c r="DV1269" s="18">
        <v>0</v>
      </c>
      <c r="DW1269" s="24"/>
      <c r="DX1269" s="24"/>
      <c r="DY1269" s="18"/>
      <c r="DZ1269" s="18"/>
      <c r="EA1269" s="18"/>
      <c r="EB1269" s="18"/>
      <c r="EC1269" s="18"/>
      <c r="ED1269" s="18"/>
      <c r="EE1269" s="18"/>
      <c r="EF1269" s="18"/>
      <c r="EG1269" s="18"/>
      <c r="EH1269" s="18" t="s">
        <v>1530</v>
      </c>
      <c r="EI1269" s="18" cm="1">
        <f t="array" ref="EI1269">IF(SUMPRODUCT(--(DO1269:DS1269&lt;&gt;""))=0, 0,1)</f>
        <v>1</v>
      </c>
      <c r="EJ1269" s="18" cm="1">
        <f t="array" ref="EJ1269">IF(SUMPRODUCT(--(DT1269:EG1269&lt;&gt;""))=0, 0,1)</f>
        <v>1</v>
      </c>
      <c r="EK1269" s="18" cm="1">
        <f t="array" ref="EK1269">IF(SUMPRODUCT(--(EC1269:EG1269&lt;&gt;""))=0, 0,1)</f>
        <v>0</v>
      </c>
      <c r="EL1269" s="18" cm="1">
        <f t="array" ref="EL1269">IF(SUMPRODUCT(--(EE1269:EG1269&lt;&gt;""))=0, 0,1)</f>
        <v>0</v>
      </c>
      <c r="EM1269" s="18">
        <f t="shared" si="257"/>
        <v>1</v>
      </c>
      <c r="EN1269" s="18">
        <f t="shared" si="258"/>
        <v>1</v>
      </c>
      <c r="EO1269" s="18">
        <f t="shared" si="259"/>
        <v>0</v>
      </c>
      <c r="EP1269" s="18" t="str">
        <f t="shared" si="260"/>
        <v>NA</v>
      </c>
      <c r="EQ1269" s="18" t="str">
        <f t="shared" si="261"/>
        <v>NA</v>
      </c>
      <c r="ER1269" s="58" t="s">
        <v>2080</v>
      </c>
      <c r="ES1269" s="59">
        <v>43790</v>
      </c>
      <c r="ET1269" s="18" t="s">
        <v>1531</v>
      </c>
      <c r="EU1269" s="18" t="s">
        <v>1523</v>
      </c>
    </row>
    <row r="1270" spans="1:151" ht="15.75" customHeight="1" x14ac:dyDescent="0.2">
      <c r="A1270" s="5" t="s">
        <v>1521</v>
      </c>
      <c r="B1270" s="24" t="s">
        <v>1522</v>
      </c>
      <c r="C1270" s="26">
        <v>1</v>
      </c>
      <c r="D1270" s="18" t="s">
        <v>1563</v>
      </c>
      <c r="E1270" s="18" t="s">
        <v>1526</v>
      </c>
      <c r="F1270" s="18" t="s">
        <v>553</v>
      </c>
      <c r="G1270" s="18" t="s">
        <v>609</v>
      </c>
      <c r="H1270" s="18" t="s">
        <v>951</v>
      </c>
      <c r="I1270" s="18" t="s">
        <v>363</v>
      </c>
      <c r="J1270" s="18" t="s">
        <v>363</v>
      </c>
      <c r="K1270" s="18" t="s">
        <v>363</v>
      </c>
      <c r="L1270" s="18" t="s">
        <v>363</v>
      </c>
      <c r="M1270" s="18" t="s">
        <v>253</v>
      </c>
      <c r="N1270" s="56">
        <v>74</v>
      </c>
      <c r="O1270" s="18" t="s">
        <v>1524</v>
      </c>
      <c r="P1270" s="18" t="s">
        <v>466</v>
      </c>
      <c r="Q1270" s="18" t="s">
        <v>254</v>
      </c>
      <c r="R1270" s="24" t="s">
        <v>257</v>
      </c>
      <c r="S1270" s="24" t="s">
        <v>257</v>
      </c>
      <c r="T1270" s="26" t="s">
        <v>257</v>
      </c>
      <c r="U1270" s="26" t="s">
        <v>257</v>
      </c>
      <c r="V1270" s="26" t="s">
        <v>257</v>
      </c>
      <c r="W1270" s="26" t="s">
        <v>257</v>
      </c>
      <c r="X1270" s="18" t="s">
        <v>1544</v>
      </c>
      <c r="Y1270" s="18">
        <v>0</v>
      </c>
      <c r="Z1270" s="18" t="s">
        <v>599</v>
      </c>
      <c r="AA1270" s="18">
        <v>0</v>
      </c>
      <c r="AB1270" s="57" t="s">
        <v>257</v>
      </c>
      <c r="AC1270" s="18" t="s">
        <v>257</v>
      </c>
      <c r="AD1270" s="18" t="s">
        <v>257</v>
      </c>
      <c r="AE1270" s="18" t="s">
        <v>257</v>
      </c>
      <c r="AF1270" s="18" t="s">
        <v>257</v>
      </c>
      <c r="AG1270" s="18" t="s">
        <v>257</v>
      </c>
      <c r="AH1270" s="18" t="s">
        <v>257</v>
      </c>
      <c r="AI1270" s="18">
        <v>0</v>
      </c>
      <c r="AJ1270" s="18" t="s">
        <v>476</v>
      </c>
      <c r="AK1270" s="18">
        <f t="shared" si="262"/>
        <v>0</v>
      </c>
      <c r="AL1270" s="18" t="s">
        <v>1528</v>
      </c>
      <c r="AM1270" s="18" t="s">
        <v>268</v>
      </c>
      <c r="AN1270" s="55">
        <v>0.65</v>
      </c>
      <c r="AO1270" s="18" t="s">
        <v>563</v>
      </c>
      <c r="AP1270" s="18" t="s">
        <v>479</v>
      </c>
      <c r="AQ1270" s="72" t="s">
        <v>1165</v>
      </c>
      <c r="AR1270" s="18" t="s">
        <v>561</v>
      </c>
      <c r="AS1270" s="55">
        <f t="shared" si="253"/>
        <v>0.65</v>
      </c>
      <c r="AT1270" s="55">
        <v>0.65</v>
      </c>
      <c r="AU1270" s="55">
        <f t="shared" si="254"/>
        <v>0</v>
      </c>
      <c r="AV1270" s="62">
        <f t="shared" si="255"/>
        <v>0</v>
      </c>
      <c r="AW1270" s="26" t="s">
        <v>501</v>
      </c>
      <c r="AX1270" s="18">
        <v>0</v>
      </c>
      <c r="AY1270" s="18" t="s">
        <v>476</v>
      </c>
      <c r="AZ1270" s="5" t="s">
        <v>257</v>
      </c>
      <c r="BA1270" s="5" t="s">
        <v>257</v>
      </c>
      <c r="BB1270" s="18" t="s">
        <v>1529</v>
      </c>
      <c r="BC1270" s="18"/>
      <c r="BD1270" s="18"/>
      <c r="BE1270" s="18"/>
      <c r="BF1270" s="18"/>
      <c r="BG1270" s="18"/>
      <c r="BH1270" s="18"/>
      <c r="BI1270" s="18"/>
      <c r="BJ1270" s="18"/>
      <c r="BK1270" s="18"/>
      <c r="BL1270" s="18"/>
      <c r="BM1270" s="18"/>
      <c r="BN1270" s="18"/>
      <c r="BO1270" s="18"/>
      <c r="BP1270" s="18"/>
      <c r="BQ1270" s="18"/>
      <c r="BR1270" s="18"/>
      <c r="BS1270" s="18"/>
      <c r="BT1270" s="18"/>
      <c r="BU1270" s="18"/>
      <c r="BV1270" s="18"/>
      <c r="BW1270" s="18"/>
      <c r="BX1270" s="18"/>
      <c r="BY1270" s="18"/>
      <c r="BZ1270" s="18"/>
      <c r="CA1270" s="18"/>
      <c r="CB1270" s="18"/>
      <c r="CC1270" s="18"/>
      <c r="CD1270" s="18"/>
      <c r="CE1270" s="18"/>
      <c r="CF1270" s="18"/>
      <c r="CG1270" s="18"/>
      <c r="CH1270" s="18"/>
      <c r="CI1270" s="18"/>
      <c r="CJ1270" s="18"/>
      <c r="CK1270" s="18"/>
      <c r="CL1270" s="18"/>
      <c r="CM1270" s="18"/>
      <c r="CN1270" s="18"/>
      <c r="CO1270" s="18"/>
      <c r="CP1270" s="18"/>
      <c r="CQ1270" s="18"/>
      <c r="CR1270" s="18"/>
      <c r="CS1270" s="18"/>
      <c r="CT1270" s="18"/>
      <c r="CU1270" s="18"/>
      <c r="CV1270" s="18"/>
      <c r="CW1270" s="18"/>
      <c r="CX1270" s="18"/>
      <c r="CY1270" s="18"/>
      <c r="CZ1270" s="18"/>
      <c r="DA1270" s="18"/>
      <c r="DB1270" s="18"/>
      <c r="DC1270" s="18"/>
      <c r="DD1270" s="18"/>
      <c r="DE1270" s="18"/>
      <c r="DF1270" s="18"/>
      <c r="DG1270" s="18"/>
      <c r="DH1270" s="18"/>
      <c r="DI1270" s="18"/>
      <c r="DJ1270" s="18"/>
      <c r="DK1270" s="18"/>
      <c r="DL1270" s="18"/>
      <c r="DM1270" s="18"/>
      <c r="DN1270" s="18"/>
      <c r="DO1270" s="18"/>
      <c r="DP1270" s="18">
        <v>0</v>
      </c>
      <c r="DQ1270" s="18">
        <v>0</v>
      </c>
      <c r="DR1270" s="18">
        <v>0</v>
      </c>
      <c r="DS1270" s="18"/>
      <c r="DT1270" s="18"/>
      <c r="DU1270" s="18"/>
      <c r="DV1270" s="18">
        <v>0</v>
      </c>
      <c r="DW1270" s="24"/>
      <c r="DX1270" s="24"/>
      <c r="DY1270" s="18"/>
      <c r="DZ1270" s="18"/>
      <c r="EA1270" s="18"/>
      <c r="EB1270" s="18"/>
      <c r="EC1270" s="18"/>
      <c r="ED1270" s="18"/>
      <c r="EE1270" s="18"/>
      <c r="EF1270" s="18"/>
      <c r="EG1270" s="18"/>
      <c r="EH1270" s="18" t="s">
        <v>1530</v>
      </c>
      <c r="EI1270" s="18" cm="1">
        <f t="array" ref="EI1270">IF(SUMPRODUCT(--(DO1270:DS1270&lt;&gt;""))=0, 0,1)</f>
        <v>1</v>
      </c>
      <c r="EJ1270" s="18" cm="1">
        <f t="array" ref="EJ1270">IF(SUMPRODUCT(--(DT1270:EG1270&lt;&gt;""))=0, 0,1)</f>
        <v>1</v>
      </c>
      <c r="EK1270" s="18" cm="1">
        <f t="array" ref="EK1270">IF(SUMPRODUCT(--(EC1270:EG1270&lt;&gt;""))=0, 0,1)</f>
        <v>0</v>
      </c>
      <c r="EL1270" s="18" cm="1">
        <f t="array" ref="EL1270">IF(SUMPRODUCT(--(EE1270:EG1270&lt;&gt;""))=0, 0,1)</f>
        <v>0</v>
      </c>
      <c r="EM1270" s="18">
        <f t="shared" si="257"/>
        <v>0</v>
      </c>
      <c r="EN1270" s="18">
        <f t="shared" si="258"/>
        <v>0</v>
      </c>
      <c r="EO1270" s="18">
        <f t="shared" si="259"/>
        <v>0</v>
      </c>
      <c r="EP1270" s="18" t="str">
        <f t="shared" si="260"/>
        <v>NA</v>
      </c>
      <c r="EQ1270" s="18" t="str">
        <f t="shared" si="261"/>
        <v>NA</v>
      </c>
      <c r="ER1270" s="58" t="s">
        <v>2080</v>
      </c>
      <c r="ES1270" s="59">
        <v>43790</v>
      </c>
      <c r="ET1270" s="18" t="s">
        <v>1531</v>
      </c>
      <c r="EU1270" s="18" t="s">
        <v>1523</v>
      </c>
    </row>
    <row r="1271" spans="1:151" ht="15.75" customHeight="1" x14ac:dyDescent="0.2">
      <c r="A1271" s="5" t="s">
        <v>1521</v>
      </c>
      <c r="B1271" s="24" t="s">
        <v>1522</v>
      </c>
      <c r="C1271" s="26">
        <v>1</v>
      </c>
      <c r="D1271" s="18" t="s">
        <v>1563</v>
      </c>
      <c r="E1271" s="18" t="s">
        <v>1532</v>
      </c>
      <c r="F1271" s="18" t="s">
        <v>553</v>
      </c>
      <c r="G1271" s="18" t="s">
        <v>609</v>
      </c>
      <c r="H1271" s="18" t="s">
        <v>951</v>
      </c>
      <c r="I1271" s="18" t="s">
        <v>363</v>
      </c>
      <c r="J1271" s="18" t="s">
        <v>363</v>
      </c>
      <c r="K1271" s="18" t="s">
        <v>363</v>
      </c>
      <c r="L1271" s="18" t="s">
        <v>363</v>
      </c>
      <c r="M1271" s="18" t="s">
        <v>253</v>
      </c>
      <c r="N1271" s="56">
        <v>74</v>
      </c>
      <c r="O1271" s="18" t="s">
        <v>1524</v>
      </c>
      <c r="P1271" s="18" t="s">
        <v>466</v>
      </c>
      <c r="Q1271" s="18" t="s">
        <v>254</v>
      </c>
      <c r="R1271" s="24" t="s">
        <v>257</v>
      </c>
      <c r="S1271" s="24" t="s">
        <v>257</v>
      </c>
      <c r="T1271" s="26" t="s">
        <v>257</v>
      </c>
      <c r="U1271" s="26" t="s">
        <v>257</v>
      </c>
      <c r="V1271" s="26" t="s">
        <v>257</v>
      </c>
      <c r="W1271" s="26" t="s">
        <v>257</v>
      </c>
      <c r="X1271" s="18" t="s">
        <v>1544</v>
      </c>
      <c r="Y1271" s="18">
        <v>177.8</v>
      </c>
      <c r="Z1271" s="18" t="s">
        <v>599</v>
      </c>
      <c r="AA1271" s="18">
        <v>177.8</v>
      </c>
      <c r="AB1271" s="57" t="s">
        <v>257</v>
      </c>
      <c r="AC1271" s="18" t="s">
        <v>479</v>
      </c>
      <c r="AD1271" s="72" t="s">
        <v>1165</v>
      </c>
      <c r="AE1271" s="18" t="s">
        <v>561</v>
      </c>
      <c r="AF1271" s="18">
        <v>51.24</v>
      </c>
      <c r="AG1271" s="18">
        <v>51.24</v>
      </c>
      <c r="AH1271" s="18" t="s">
        <v>501</v>
      </c>
      <c r="AI1271" s="18">
        <v>60</v>
      </c>
      <c r="AJ1271" s="18" t="s">
        <v>476</v>
      </c>
      <c r="AK1271" s="18">
        <f t="shared" si="262"/>
        <v>2.5</v>
      </c>
      <c r="AL1271" s="18" t="s">
        <v>1528</v>
      </c>
      <c r="AM1271" s="18" t="s">
        <v>268</v>
      </c>
      <c r="AN1271" s="55">
        <v>0.64</v>
      </c>
      <c r="AO1271" s="18" t="s">
        <v>563</v>
      </c>
      <c r="AP1271" s="18" t="s">
        <v>479</v>
      </c>
      <c r="AQ1271" s="72" t="s">
        <v>1165</v>
      </c>
      <c r="AR1271" s="18" t="s">
        <v>561</v>
      </c>
      <c r="AS1271" s="55">
        <f t="shared" si="253"/>
        <v>0.64</v>
      </c>
      <c r="AT1271" s="55">
        <v>0.64</v>
      </c>
      <c r="AU1271" s="55">
        <f t="shared" si="254"/>
        <v>0</v>
      </c>
      <c r="AV1271" s="62">
        <f t="shared" si="255"/>
        <v>0</v>
      </c>
      <c r="AW1271" s="26" t="s">
        <v>501</v>
      </c>
      <c r="AX1271" s="18">
        <v>60</v>
      </c>
      <c r="AY1271" s="18" t="s">
        <v>476</v>
      </c>
      <c r="AZ1271" s="5" t="s">
        <v>257</v>
      </c>
      <c r="BA1271" s="5" t="s">
        <v>257</v>
      </c>
      <c r="BB1271" s="18" t="s">
        <v>1529</v>
      </c>
      <c r="BC1271" s="18"/>
      <c r="BD1271" s="18"/>
      <c r="BE1271" s="18"/>
      <c r="BF1271" s="18"/>
      <c r="BG1271" s="18"/>
      <c r="BH1271" s="18"/>
      <c r="BI1271" s="18"/>
      <c r="BJ1271" s="18"/>
      <c r="BK1271" s="18"/>
      <c r="BL1271" s="18"/>
      <c r="BM1271" s="18"/>
      <c r="BN1271" s="18"/>
      <c r="BO1271" s="18"/>
      <c r="BP1271" s="18"/>
      <c r="BQ1271" s="18"/>
      <c r="BR1271" s="18"/>
      <c r="BS1271" s="18"/>
      <c r="BT1271" s="18"/>
      <c r="BU1271" s="18"/>
      <c r="BV1271" s="18"/>
      <c r="BW1271" s="18"/>
      <c r="BX1271" s="18"/>
      <c r="BY1271" s="18"/>
      <c r="BZ1271" s="18"/>
      <c r="CA1271" s="18"/>
      <c r="CB1271" s="18"/>
      <c r="CC1271" s="18"/>
      <c r="CD1271" s="18"/>
      <c r="CE1271" s="18"/>
      <c r="CF1271" s="18"/>
      <c r="CG1271" s="18"/>
      <c r="CH1271" s="18"/>
      <c r="CI1271" s="18"/>
      <c r="CJ1271" s="18"/>
      <c r="CK1271" s="18"/>
      <c r="CL1271" s="18"/>
      <c r="CM1271" s="18"/>
      <c r="CN1271" s="18"/>
      <c r="CO1271" s="18"/>
      <c r="CP1271" s="18"/>
      <c r="CQ1271" s="18"/>
      <c r="CR1271" s="18"/>
      <c r="CS1271" s="18"/>
      <c r="CT1271" s="18"/>
      <c r="CU1271" s="18"/>
      <c r="CV1271" s="18"/>
      <c r="CW1271" s="18"/>
      <c r="CX1271" s="18"/>
      <c r="CY1271" s="18"/>
      <c r="CZ1271" s="18"/>
      <c r="DA1271" s="18"/>
      <c r="DB1271" s="18"/>
      <c r="DC1271" s="18"/>
      <c r="DD1271" s="18"/>
      <c r="DE1271" s="18"/>
      <c r="DF1271" s="18"/>
      <c r="DG1271" s="18"/>
      <c r="DH1271" s="18"/>
      <c r="DI1271" s="18"/>
      <c r="DJ1271" s="18"/>
      <c r="DK1271" s="18"/>
      <c r="DL1271" s="18"/>
      <c r="DM1271" s="18"/>
      <c r="DN1271" s="18"/>
      <c r="DO1271" s="18"/>
      <c r="DP1271" s="18">
        <v>1</v>
      </c>
      <c r="DQ1271" s="18">
        <v>1</v>
      </c>
      <c r="DR1271" s="18">
        <v>1</v>
      </c>
      <c r="DS1271" s="18"/>
      <c r="DT1271" s="18"/>
      <c r="DU1271" s="18"/>
      <c r="DV1271" s="18">
        <v>0</v>
      </c>
      <c r="DW1271" s="24"/>
      <c r="DX1271" s="24"/>
      <c r="DY1271" s="18"/>
      <c r="DZ1271" s="18"/>
      <c r="EA1271" s="18"/>
      <c r="EB1271" s="18"/>
      <c r="EC1271" s="18"/>
      <c r="ED1271" s="18"/>
      <c r="EE1271" s="18"/>
      <c r="EF1271" s="18"/>
      <c r="EG1271" s="18"/>
      <c r="EH1271" s="18" t="s">
        <v>1530</v>
      </c>
      <c r="EI1271" s="18" cm="1">
        <f t="array" ref="EI1271">IF(SUMPRODUCT(--(DO1271:DS1271&lt;&gt;""))=0, 0,1)</f>
        <v>1</v>
      </c>
      <c r="EJ1271" s="18" cm="1">
        <f t="array" ref="EJ1271">IF(SUMPRODUCT(--(DT1271:EG1271&lt;&gt;""))=0, 0,1)</f>
        <v>1</v>
      </c>
      <c r="EK1271" s="18" cm="1">
        <f t="array" ref="EK1271">IF(SUMPRODUCT(--(EC1271:EG1271&lt;&gt;""))=0, 0,1)</f>
        <v>0</v>
      </c>
      <c r="EL1271" s="18" cm="1">
        <f t="array" ref="EL1271">IF(SUMPRODUCT(--(EE1271:EG1271&lt;&gt;""))=0, 0,1)</f>
        <v>0</v>
      </c>
      <c r="EM1271" s="18">
        <f t="shared" si="257"/>
        <v>1</v>
      </c>
      <c r="EN1271" s="18">
        <f t="shared" si="258"/>
        <v>1</v>
      </c>
      <c r="EO1271" s="18">
        <f t="shared" si="259"/>
        <v>0</v>
      </c>
      <c r="EP1271" s="18" t="str">
        <f t="shared" si="260"/>
        <v>NA</v>
      </c>
      <c r="EQ1271" s="18" t="str">
        <f t="shared" si="261"/>
        <v>NA</v>
      </c>
      <c r="ER1271" s="58" t="s">
        <v>2080</v>
      </c>
      <c r="ES1271" s="59">
        <v>43790</v>
      </c>
      <c r="ET1271" s="18" t="s">
        <v>1531</v>
      </c>
      <c r="EU1271" s="18" t="s">
        <v>1523</v>
      </c>
    </row>
    <row r="1272" spans="1:151" ht="15.75" customHeight="1" x14ac:dyDescent="0.2">
      <c r="A1272" s="5" t="s">
        <v>1521</v>
      </c>
      <c r="B1272" s="24" t="s">
        <v>1522</v>
      </c>
      <c r="C1272" s="26">
        <v>1</v>
      </c>
      <c r="D1272" s="18" t="s">
        <v>1563</v>
      </c>
      <c r="E1272" s="18" t="s">
        <v>1533</v>
      </c>
      <c r="F1272" s="18" t="s">
        <v>553</v>
      </c>
      <c r="G1272" s="18" t="s">
        <v>609</v>
      </c>
      <c r="H1272" s="18" t="s">
        <v>951</v>
      </c>
      <c r="I1272" s="18" t="s">
        <v>363</v>
      </c>
      <c r="J1272" s="18" t="s">
        <v>363</v>
      </c>
      <c r="K1272" s="18" t="s">
        <v>363</v>
      </c>
      <c r="L1272" s="18" t="s">
        <v>363</v>
      </c>
      <c r="M1272" s="18" t="s">
        <v>253</v>
      </c>
      <c r="N1272" s="56">
        <v>74</v>
      </c>
      <c r="O1272" s="18" t="s">
        <v>1524</v>
      </c>
      <c r="P1272" s="18" t="s">
        <v>466</v>
      </c>
      <c r="Q1272" s="18" t="s">
        <v>254</v>
      </c>
      <c r="R1272" s="24" t="s">
        <v>257</v>
      </c>
      <c r="S1272" s="24" t="s">
        <v>257</v>
      </c>
      <c r="T1272" s="26" t="s">
        <v>257</v>
      </c>
      <c r="U1272" s="26" t="s">
        <v>257</v>
      </c>
      <c r="V1272" s="26" t="s">
        <v>257</v>
      </c>
      <c r="W1272" s="26" t="s">
        <v>257</v>
      </c>
      <c r="X1272" s="18" t="s">
        <v>1544</v>
      </c>
      <c r="Y1272" s="18">
        <v>177.8</v>
      </c>
      <c r="Z1272" s="18" t="s">
        <v>599</v>
      </c>
      <c r="AA1272" s="18">
        <v>177.8</v>
      </c>
      <c r="AB1272" s="57" t="s">
        <v>257</v>
      </c>
      <c r="AC1272" s="18" t="s">
        <v>479</v>
      </c>
      <c r="AD1272" s="72" t="s">
        <v>1165</v>
      </c>
      <c r="AE1272" s="18" t="s">
        <v>561</v>
      </c>
      <c r="AF1272" s="18">
        <v>51.24</v>
      </c>
      <c r="AG1272" s="18">
        <v>51.24</v>
      </c>
      <c r="AH1272" s="18" t="s">
        <v>501</v>
      </c>
      <c r="AI1272" s="18">
        <v>60</v>
      </c>
      <c r="AJ1272" s="18" t="s">
        <v>476</v>
      </c>
      <c r="AK1272" s="18">
        <f t="shared" si="262"/>
        <v>2.5</v>
      </c>
      <c r="AL1272" s="18" t="s">
        <v>1528</v>
      </c>
      <c r="AM1272" s="18" t="s">
        <v>268</v>
      </c>
      <c r="AN1272" s="55">
        <v>0.64</v>
      </c>
      <c r="AO1272" s="18" t="s">
        <v>563</v>
      </c>
      <c r="AP1272" s="18" t="s">
        <v>479</v>
      </c>
      <c r="AQ1272" s="72" t="s">
        <v>1165</v>
      </c>
      <c r="AR1272" s="18" t="s">
        <v>561</v>
      </c>
      <c r="AS1272" s="55">
        <f t="shared" si="253"/>
        <v>0.64</v>
      </c>
      <c r="AT1272" s="55">
        <v>0.64</v>
      </c>
      <c r="AU1272" s="55">
        <f t="shared" si="254"/>
        <v>0</v>
      </c>
      <c r="AV1272" s="62">
        <f t="shared" si="255"/>
        <v>0</v>
      </c>
      <c r="AW1272" s="26" t="s">
        <v>501</v>
      </c>
      <c r="AX1272" s="18">
        <v>84</v>
      </c>
      <c r="AY1272" s="18" t="s">
        <v>476</v>
      </c>
      <c r="AZ1272" s="5" t="s">
        <v>257</v>
      </c>
      <c r="BA1272" s="5" t="s">
        <v>257</v>
      </c>
      <c r="BB1272" s="18" t="s">
        <v>1529</v>
      </c>
      <c r="BC1272" s="18"/>
      <c r="BD1272" s="18"/>
      <c r="BE1272" s="18"/>
      <c r="BF1272" s="18"/>
      <c r="BG1272" s="18"/>
      <c r="BH1272" s="18"/>
      <c r="BI1272" s="18"/>
      <c r="BJ1272" s="18"/>
      <c r="BK1272" s="18"/>
      <c r="BL1272" s="18"/>
      <c r="BM1272" s="18"/>
      <c r="BN1272" s="18"/>
      <c r="BO1272" s="18"/>
      <c r="BP1272" s="18"/>
      <c r="BQ1272" s="18"/>
      <c r="BR1272" s="18"/>
      <c r="BS1272" s="18"/>
      <c r="BT1272" s="18"/>
      <c r="BU1272" s="18"/>
      <c r="BV1272" s="18"/>
      <c r="BW1272" s="18"/>
      <c r="BX1272" s="18"/>
      <c r="BY1272" s="18"/>
      <c r="BZ1272" s="18"/>
      <c r="CA1272" s="18"/>
      <c r="CB1272" s="18"/>
      <c r="CC1272" s="18"/>
      <c r="CD1272" s="18"/>
      <c r="CE1272" s="18"/>
      <c r="CF1272" s="18"/>
      <c r="CG1272" s="18"/>
      <c r="CH1272" s="18"/>
      <c r="CI1272" s="18"/>
      <c r="CJ1272" s="18"/>
      <c r="CK1272" s="18"/>
      <c r="CL1272" s="18"/>
      <c r="CM1272" s="18"/>
      <c r="CN1272" s="18"/>
      <c r="CO1272" s="18"/>
      <c r="CP1272" s="18"/>
      <c r="CQ1272" s="18"/>
      <c r="CR1272" s="18"/>
      <c r="CS1272" s="18"/>
      <c r="CT1272" s="18"/>
      <c r="CU1272" s="18"/>
      <c r="CV1272" s="18"/>
      <c r="CW1272" s="18"/>
      <c r="CX1272" s="18"/>
      <c r="CY1272" s="18"/>
      <c r="CZ1272" s="18"/>
      <c r="DA1272" s="18"/>
      <c r="DB1272" s="18"/>
      <c r="DC1272" s="18"/>
      <c r="DD1272" s="18"/>
      <c r="DE1272" s="18"/>
      <c r="DF1272" s="18"/>
      <c r="DG1272" s="18"/>
      <c r="DH1272" s="18"/>
      <c r="DI1272" s="18"/>
      <c r="DJ1272" s="18"/>
      <c r="DK1272" s="18"/>
      <c r="DL1272" s="18"/>
      <c r="DM1272" s="18"/>
      <c r="DN1272" s="18"/>
      <c r="DO1272" s="18"/>
      <c r="DP1272" s="18">
        <v>1</v>
      </c>
      <c r="DQ1272" s="18">
        <v>1</v>
      </c>
      <c r="DR1272" s="18">
        <v>1</v>
      </c>
      <c r="DS1272" s="18"/>
      <c r="DT1272" s="18"/>
      <c r="DU1272" s="18"/>
      <c r="DV1272" s="18">
        <v>0</v>
      </c>
      <c r="DW1272" s="24"/>
      <c r="DX1272" s="24"/>
      <c r="DY1272" s="18"/>
      <c r="DZ1272" s="18"/>
      <c r="EA1272" s="18"/>
      <c r="EB1272" s="18"/>
      <c r="EC1272" s="18"/>
      <c r="ED1272" s="18"/>
      <c r="EE1272" s="18"/>
      <c r="EF1272" s="18"/>
      <c r="EG1272" s="18"/>
      <c r="EH1272" s="18" t="s">
        <v>1530</v>
      </c>
      <c r="EI1272" s="18" cm="1">
        <f t="array" ref="EI1272">IF(SUMPRODUCT(--(DO1272:DS1272&lt;&gt;""))=0, 0,1)</f>
        <v>1</v>
      </c>
      <c r="EJ1272" s="18" cm="1">
        <f t="array" ref="EJ1272">IF(SUMPRODUCT(--(DT1272:EG1272&lt;&gt;""))=0, 0,1)</f>
        <v>1</v>
      </c>
      <c r="EK1272" s="18" cm="1">
        <f t="array" ref="EK1272">IF(SUMPRODUCT(--(EC1272:EG1272&lt;&gt;""))=0, 0,1)</f>
        <v>0</v>
      </c>
      <c r="EL1272" s="18" cm="1">
        <f t="array" ref="EL1272">IF(SUMPRODUCT(--(EE1272:EG1272&lt;&gt;""))=0, 0,1)</f>
        <v>0</v>
      </c>
      <c r="EM1272" s="18">
        <f t="shared" si="257"/>
        <v>1</v>
      </c>
      <c r="EN1272" s="18">
        <f t="shared" si="258"/>
        <v>1</v>
      </c>
      <c r="EO1272" s="18">
        <f t="shared" si="259"/>
        <v>0</v>
      </c>
      <c r="EP1272" s="18" t="str">
        <f t="shared" si="260"/>
        <v>NA</v>
      </c>
      <c r="EQ1272" s="18" t="str">
        <f t="shared" si="261"/>
        <v>NA</v>
      </c>
      <c r="ER1272" s="58" t="s">
        <v>2080</v>
      </c>
      <c r="ES1272" s="59">
        <v>43790</v>
      </c>
      <c r="ET1272" s="18" t="s">
        <v>1531</v>
      </c>
      <c r="EU1272" s="18" t="s">
        <v>1523</v>
      </c>
    </row>
    <row r="1273" spans="1:151" ht="15.75" customHeight="1" x14ac:dyDescent="0.2">
      <c r="A1273" s="5" t="s">
        <v>1521</v>
      </c>
      <c r="B1273" s="24" t="s">
        <v>1522</v>
      </c>
      <c r="C1273" s="26">
        <v>1</v>
      </c>
      <c r="D1273" s="18" t="s">
        <v>1563</v>
      </c>
      <c r="E1273" s="18" t="s">
        <v>1534</v>
      </c>
      <c r="F1273" s="18" t="s">
        <v>553</v>
      </c>
      <c r="G1273" s="18" t="s">
        <v>609</v>
      </c>
      <c r="H1273" s="18" t="s">
        <v>951</v>
      </c>
      <c r="I1273" s="18" t="s">
        <v>363</v>
      </c>
      <c r="J1273" s="18" t="s">
        <v>363</v>
      </c>
      <c r="K1273" s="18" t="s">
        <v>363</v>
      </c>
      <c r="L1273" s="18" t="s">
        <v>363</v>
      </c>
      <c r="M1273" s="18" t="s">
        <v>253</v>
      </c>
      <c r="N1273" s="56">
        <v>74</v>
      </c>
      <c r="O1273" s="18" t="s">
        <v>1524</v>
      </c>
      <c r="P1273" s="18" t="s">
        <v>466</v>
      </c>
      <c r="Q1273" s="18" t="s">
        <v>254</v>
      </c>
      <c r="R1273" s="24" t="s">
        <v>257</v>
      </c>
      <c r="S1273" s="24" t="s">
        <v>257</v>
      </c>
      <c r="T1273" s="26" t="s">
        <v>257</v>
      </c>
      <c r="U1273" s="26" t="s">
        <v>257</v>
      </c>
      <c r="V1273" s="26" t="s">
        <v>257</v>
      </c>
      <c r="W1273" s="26" t="s">
        <v>257</v>
      </c>
      <c r="X1273" s="18" t="s">
        <v>1544</v>
      </c>
      <c r="Y1273" s="18">
        <v>177.8</v>
      </c>
      <c r="Z1273" s="18" t="s">
        <v>599</v>
      </c>
      <c r="AA1273" s="18">
        <v>177.8</v>
      </c>
      <c r="AB1273" s="57" t="s">
        <v>257</v>
      </c>
      <c r="AC1273" s="18" t="s">
        <v>479</v>
      </c>
      <c r="AD1273" s="72" t="s">
        <v>1165</v>
      </c>
      <c r="AE1273" s="18" t="s">
        <v>561</v>
      </c>
      <c r="AF1273" s="18">
        <v>51.24</v>
      </c>
      <c r="AG1273" s="18">
        <v>51.24</v>
      </c>
      <c r="AH1273" s="18" t="s">
        <v>501</v>
      </c>
      <c r="AI1273" s="18">
        <v>60</v>
      </c>
      <c r="AJ1273" s="18" t="s">
        <v>476</v>
      </c>
      <c r="AK1273" s="18">
        <f t="shared" si="262"/>
        <v>2.5</v>
      </c>
      <c r="AL1273" s="18" t="s">
        <v>1528</v>
      </c>
      <c r="AM1273" s="18" t="s">
        <v>268</v>
      </c>
      <c r="AN1273" s="55">
        <v>0.63</v>
      </c>
      <c r="AO1273" s="18" t="s">
        <v>563</v>
      </c>
      <c r="AP1273" s="18" t="s">
        <v>479</v>
      </c>
      <c r="AQ1273" s="72" t="s">
        <v>1165</v>
      </c>
      <c r="AR1273" s="18" t="s">
        <v>561</v>
      </c>
      <c r="AS1273" s="55">
        <f t="shared" si="253"/>
        <v>0.63</v>
      </c>
      <c r="AT1273" s="55">
        <v>0.63</v>
      </c>
      <c r="AU1273" s="55">
        <f t="shared" si="254"/>
        <v>0</v>
      </c>
      <c r="AV1273" s="62">
        <f t="shared" si="255"/>
        <v>0</v>
      </c>
      <c r="AW1273" s="26" t="s">
        <v>501</v>
      </c>
      <c r="AX1273" s="18">
        <v>108</v>
      </c>
      <c r="AY1273" s="18" t="s">
        <v>476</v>
      </c>
      <c r="AZ1273" s="5" t="s">
        <v>257</v>
      </c>
      <c r="BA1273" s="5" t="s">
        <v>257</v>
      </c>
      <c r="BB1273" s="18" t="s">
        <v>1529</v>
      </c>
      <c r="BC1273" s="18"/>
      <c r="BD1273" s="18"/>
      <c r="BE1273" s="18"/>
      <c r="BF1273" s="18"/>
      <c r="BG1273" s="18"/>
      <c r="BH1273" s="18"/>
      <c r="BI1273" s="18"/>
      <c r="BJ1273" s="18"/>
      <c r="BK1273" s="18"/>
      <c r="BL1273" s="18"/>
      <c r="BM1273" s="18"/>
      <c r="BN1273" s="18"/>
      <c r="BO1273" s="18"/>
      <c r="BP1273" s="18"/>
      <c r="BQ1273" s="18"/>
      <c r="BR1273" s="18"/>
      <c r="BS1273" s="18"/>
      <c r="BT1273" s="18"/>
      <c r="BU1273" s="18"/>
      <c r="BV1273" s="18"/>
      <c r="BW1273" s="18"/>
      <c r="BX1273" s="18"/>
      <c r="BY1273" s="18"/>
      <c r="BZ1273" s="18"/>
      <c r="CA1273" s="18"/>
      <c r="CB1273" s="18"/>
      <c r="CC1273" s="18"/>
      <c r="CD1273" s="18"/>
      <c r="CE1273" s="18"/>
      <c r="CF1273" s="18"/>
      <c r="CG1273" s="18"/>
      <c r="CH1273" s="18"/>
      <c r="CI1273" s="18"/>
      <c r="CJ1273" s="18"/>
      <c r="CK1273" s="18"/>
      <c r="CL1273" s="18"/>
      <c r="CM1273" s="18"/>
      <c r="CN1273" s="18"/>
      <c r="CO1273" s="18"/>
      <c r="CP1273" s="18"/>
      <c r="CQ1273" s="18"/>
      <c r="CR1273" s="18"/>
      <c r="CS1273" s="18"/>
      <c r="CT1273" s="18"/>
      <c r="CU1273" s="18"/>
      <c r="CV1273" s="18"/>
      <c r="CW1273" s="18"/>
      <c r="CX1273" s="18"/>
      <c r="CY1273" s="18"/>
      <c r="CZ1273" s="18"/>
      <c r="DA1273" s="18"/>
      <c r="DB1273" s="18"/>
      <c r="DC1273" s="18"/>
      <c r="DD1273" s="18"/>
      <c r="DE1273" s="18"/>
      <c r="DF1273" s="18"/>
      <c r="DG1273" s="18"/>
      <c r="DH1273" s="18"/>
      <c r="DI1273" s="18"/>
      <c r="DJ1273" s="18"/>
      <c r="DK1273" s="18"/>
      <c r="DL1273" s="18"/>
      <c r="DM1273" s="18"/>
      <c r="DN1273" s="18"/>
      <c r="DO1273" s="18"/>
      <c r="DP1273" s="18">
        <v>1</v>
      </c>
      <c r="DQ1273" s="18">
        <v>1</v>
      </c>
      <c r="DR1273" s="18">
        <v>1</v>
      </c>
      <c r="DS1273" s="18"/>
      <c r="DT1273" s="18"/>
      <c r="DU1273" s="18"/>
      <c r="DV1273" s="18">
        <v>0</v>
      </c>
      <c r="DW1273" s="24"/>
      <c r="DX1273" s="24"/>
      <c r="DY1273" s="18"/>
      <c r="DZ1273" s="18"/>
      <c r="EA1273" s="18"/>
      <c r="EB1273" s="18"/>
      <c r="EC1273" s="18"/>
      <c r="ED1273" s="18"/>
      <c r="EE1273" s="18"/>
      <c r="EF1273" s="18"/>
      <c r="EG1273" s="18"/>
      <c r="EH1273" s="18" t="s">
        <v>1530</v>
      </c>
      <c r="EI1273" s="18" cm="1">
        <f t="array" ref="EI1273">IF(SUMPRODUCT(--(DO1273:DS1273&lt;&gt;""))=0, 0,1)</f>
        <v>1</v>
      </c>
      <c r="EJ1273" s="18" cm="1">
        <f t="array" ref="EJ1273">IF(SUMPRODUCT(--(DT1273:EG1273&lt;&gt;""))=0, 0,1)</f>
        <v>1</v>
      </c>
      <c r="EK1273" s="18" cm="1">
        <f t="array" ref="EK1273">IF(SUMPRODUCT(--(EC1273:EG1273&lt;&gt;""))=0, 0,1)</f>
        <v>0</v>
      </c>
      <c r="EL1273" s="18" cm="1">
        <f t="array" ref="EL1273">IF(SUMPRODUCT(--(EE1273:EG1273&lt;&gt;""))=0, 0,1)</f>
        <v>0</v>
      </c>
      <c r="EM1273" s="18">
        <f t="shared" si="257"/>
        <v>1</v>
      </c>
      <c r="EN1273" s="18">
        <f t="shared" si="258"/>
        <v>1</v>
      </c>
      <c r="EO1273" s="18">
        <f t="shared" si="259"/>
        <v>0</v>
      </c>
      <c r="EP1273" s="18" t="str">
        <f t="shared" si="260"/>
        <v>NA</v>
      </c>
      <c r="EQ1273" s="18" t="str">
        <f t="shared" si="261"/>
        <v>NA</v>
      </c>
      <c r="ER1273" s="58" t="s">
        <v>2080</v>
      </c>
      <c r="ES1273" s="59">
        <v>43790</v>
      </c>
      <c r="ET1273" s="18" t="s">
        <v>1531</v>
      </c>
      <c r="EU1273" s="18" t="s">
        <v>1523</v>
      </c>
    </row>
    <row r="1274" spans="1:151" ht="15.75" customHeight="1" x14ac:dyDescent="0.2">
      <c r="A1274" s="5" t="s">
        <v>1521</v>
      </c>
      <c r="B1274" s="24" t="s">
        <v>1522</v>
      </c>
      <c r="C1274" s="26">
        <v>1</v>
      </c>
      <c r="D1274" s="18" t="s">
        <v>1564</v>
      </c>
      <c r="E1274" s="18" t="s">
        <v>1526</v>
      </c>
      <c r="F1274" s="18" t="s">
        <v>553</v>
      </c>
      <c r="G1274" s="18" t="s">
        <v>609</v>
      </c>
      <c r="H1274" s="18" t="s">
        <v>951</v>
      </c>
      <c r="I1274" s="18" t="s">
        <v>363</v>
      </c>
      <c r="J1274" s="18" t="s">
        <v>363</v>
      </c>
      <c r="K1274" s="18" t="s">
        <v>363</v>
      </c>
      <c r="L1274" s="18" t="s">
        <v>363</v>
      </c>
      <c r="M1274" s="18" t="s">
        <v>253</v>
      </c>
      <c r="N1274" s="56">
        <v>74</v>
      </c>
      <c r="O1274" s="18" t="s">
        <v>1524</v>
      </c>
      <c r="P1274" s="18" t="s">
        <v>466</v>
      </c>
      <c r="Q1274" s="18" t="s">
        <v>254</v>
      </c>
      <c r="R1274" s="24" t="s">
        <v>257</v>
      </c>
      <c r="S1274" s="24" t="s">
        <v>257</v>
      </c>
      <c r="T1274" s="26" t="s">
        <v>257</v>
      </c>
      <c r="U1274" s="26" t="s">
        <v>257</v>
      </c>
      <c r="V1274" s="26" t="s">
        <v>257</v>
      </c>
      <c r="W1274" s="26" t="s">
        <v>257</v>
      </c>
      <c r="X1274" s="18" t="s">
        <v>1546</v>
      </c>
      <c r="Y1274" s="18">
        <v>0</v>
      </c>
      <c r="Z1274" s="18" t="s">
        <v>599</v>
      </c>
      <c r="AA1274" s="18">
        <v>0</v>
      </c>
      <c r="AB1274" s="57" t="s">
        <v>257</v>
      </c>
      <c r="AC1274" s="18" t="s">
        <v>257</v>
      </c>
      <c r="AD1274" s="18" t="s">
        <v>257</v>
      </c>
      <c r="AE1274" s="18" t="s">
        <v>257</v>
      </c>
      <c r="AF1274" s="18" t="s">
        <v>257</v>
      </c>
      <c r="AG1274" s="18" t="s">
        <v>257</v>
      </c>
      <c r="AH1274" s="18" t="s">
        <v>257</v>
      </c>
      <c r="AI1274" s="18">
        <v>0</v>
      </c>
      <c r="AJ1274" s="18" t="s">
        <v>476</v>
      </c>
      <c r="AK1274" s="18">
        <f t="shared" si="262"/>
        <v>0</v>
      </c>
      <c r="AL1274" s="18" t="s">
        <v>1547</v>
      </c>
      <c r="AM1274" s="18" t="s">
        <v>268</v>
      </c>
      <c r="AN1274" s="55">
        <v>0.62</v>
      </c>
      <c r="AO1274" s="18" t="s">
        <v>563</v>
      </c>
      <c r="AP1274" s="18" t="s">
        <v>479</v>
      </c>
      <c r="AQ1274" s="72" t="s">
        <v>1165</v>
      </c>
      <c r="AR1274" s="18" t="s">
        <v>561</v>
      </c>
      <c r="AS1274" s="55">
        <f t="shared" si="253"/>
        <v>0.6</v>
      </c>
      <c r="AT1274" s="55">
        <v>0.64</v>
      </c>
      <c r="AU1274" s="55">
        <f t="shared" si="254"/>
        <v>2.0000000000000018E-2</v>
      </c>
      <c r="AV1274" s="62">
        <f t="shared" si="255"/>
        <v>2.0000000000000018E-2</v>
      </c>
      <c r="AW1274" s="26" t="s">
        <v>501</v>
      </c>
      <c r="AX1274" s="18">
        <v>0</v>
      </c>
      <c r="AY1274" s="18" t="s">
        <v>476</v>
      </c>
      <c r="AZ1274" s="5" t="s">
        <v>257</v>
      </c>
      <c r="BA1274" s="5" t="s">
        <v>257</v>
      </c>
      <c r="BB1274" s="18" t="s">
        <v>1529</v>
      </c>
      <c r="BC1274" s="18"/>
      <c r="BD1274" s="18"/>
      <c r="BE1274" s="18"/>
      <c r="BF1274" s="18"/>
      <c r="BG1274" s="18"/>
      <c r="BH1274" s="18"/>
      <c r="BI1274" s="18"/>
      <c r="BJ1274" s="18"/>
      <c r="BK1274" s="18"/>
      <c r="BL1274" s="18"/>
      <c r="BM1274" s="18"/>
      <c r="BN1274" s="18"/>
      <c r="BO1274" s="18"/>
      <c r="BP1274" s="18"/>
      <c r="BQ1274" s="18"/>
      <c r="BR1274" s="18"/>
      <c r="BS1274" s="18"/>
      <c r="BT1274" s="18"/>
      <c r="BU1274" s="18"/>
      <c r="BV1274" s="18"/>
      <c r="BW1274" s="18"/>
      <c r="BX1274" s="18"/>
      <c r="BY1274" s="18"/>
      <c r="BZ1274" s="18"/>
      <c r="CA1274" s="18"/>
      <c r="CB1274" s="18"/>
      <c r="CC1274" s="18"/>
      <c r="CD1274" s="18"/>
      <c r="CE1274" s="18"/>
      <c r="CF1274" s="18"/>
      <c r="CG1274" s="18"/>
      <c r="CH1274" s="18"/>
      <c r="CI1274" s="18"/>
      <c r="CJ1274" s="18"/>
      <c r="CK1274" s="18"/>
      <c r="CL1274" s="18"/>
      <c r="CM1274" s="18"/>
      <c r="CN1274" s="18"/>
      <c r="CO1274" s="18"/>
      <c r="CP1274" s="18"/>
      <c r="CQ1274" s="18"/>
      <c r="CR1274" s="18"/>
      <c r="CS1274" s="18"/>
      <c r="CT1274" s="18"/>
      <c r="CU1274" s="18"/>
      <c r="CV1274" s="18"/>
      <c r="CW1274" s="18"/>
      <c r="CX1274" s="18"/>
      <c r="CY1274" s="18"/>
      <c r="CZ1274" s="18"/>
      <c r="DA1274" s="18"/>
      <c r="DB1274" s="18"/>
      <c r="DC1274" s="18"/>
      <c r="DD1274" s="18"/>
      <c r="DE1274" s="18"/>
      <c r="DF1274" s="18"/>
      <c r="DG1274" s="18"/>
      <c r="DH1274" s="18"/>
      <c r="DI1274" s="18"/>
      <c r="DJ1274" s="18"/>
      <c r="DK1274" s="18"/>
      <c r="DL1274" s="18"/>
      <c r="DM1274" s="18"/>
      <c r="DN1274" s="18"/>
      <c r="DO1274" s="18"/>
      <c r="DP1274" s="18">
        <v>0</v>
      </c>
      <c r="DQ1274" s="18">
        <v>0</v>
      </c>
      <c r="DR1274" s="18">
        <v>0</v>
      </c>
      <c r="DS1274" s="18"/>
      <c r="DT1274" s="18"/>
      <c r="DU1274" s="18"/>
      <c r="DV1274" s="18">
        <v>0</v>
      </c>
      <c r="DW1274" s="24"/>
      <c r="DX1274" s="24"/>
      <c r="DY1274" s="18"/>
      <c r="DZ1274" s="18"/>
      <c r="EA1274" s="18"/>
      <c r="EB1274" s="18"/>
      <c r="EC1274" s="18"/>
      <c r="ED1274" s="18"/>
      <c r="EE1274" s="18"/>
      <c r="EF1274" s="18"/>
      <c r="EG1274" s="18"/>
      <c r="EH1274" s="18" t="s">
        <v>1530</v>
      </c>
      <c r="EI1274" s="18" cm="1">
        <f t="array" ref="EI1274">IF(SUMPRODUCT(--(DO1274:DS1274&lt;&gt;""))=0, 0,1)</f>
        <v>1</v>
      </c>
      <c r="EJ1274" s="18" cm="1">
        <f t="array" ref="EJ1274">IF(SUMPRODUCT(--(DT1274:EG1274&lt;&gt;""))=0, 0,1)</f>
        <v>1</v>
      </c>
      <c r="EK1274" s="18" cm="1">
        <f t="array" ref="EK1274">IF(SUMPRODUCT(--(EC1274:EG1274&lt;&gt;""))=0, 0,1)</f>
        <v>0</v>
      </c>
      <c r="EL1274" s="18" cm="1">
        <f t="array" ref="EL1274">IF(SUMPRODUCT(--(EE1274:EG1274&lt;&gt;""))=0, 0,1)</f>
        <v>0</v>
      </c>
      <c r="EM1274" s="18">
        <f t="shared" si="257"/>
        <v>0</v>
      </c>
      <c r="EN1274" s="18">
        <f t="shared" si="258"/>
        <v>0</v>
      </c>
      <c r="EO1274" s="18">
        <f t="shared" si="259"/>
        <v>0</v>
      </c>
      <c r="EP1274" s="18" t="str">
        <f t="shared" si="260"/>
        <v>NA</v>
      </c>
      <c r="EQ1274" s="18" t="str">
        <f t="shared" si="261"/>
        <v>NA</v>
      </c>
      <c r="ER1274" s="58" t="s">
        <v>2080</v>
      </c>
      <c r="ES1274" s="59">
        <v>43790</v>
      </c>
      <c r="ET1274" s="18" t="s">
        <v>1531</v>
      </c>
      <c r="EU1274" s="18" t="s">
        <v>1523</v>
      </c>
    </row>
    <row r="1275" spans="1:151" ht="15.75" customHeight="1" x14ac:dyDescent="0.2">
      <c r="A1275" s="5" t="s">
        <v>1521</v>
      </c>
      <c r="B1275" s="24" t="s">
        <v>1522</v>
      </c>
      <c r="C1275" s="26">
        <v>1</v>
      </c>
      <c r="D1275" s="18" t="s">
        <v>1564</v>
      </c>
      <c r="E1275" s="18" t="s">
        <v>1532</v>
      </c>
      <c r="F1275" s="18" t="s">
        <v>553</v>
      </c>
      <c r="G1275" s="18" t="s">
        <v>609</v>
      </c>
      <c r="H1275" s="18" t="s">
        <v>951</v>
      </c>
      <c r="I1275" s="18" t="s">
        <v>363</v>
      </c>
      <c r="J1275" s="18" t="s">
        <v>363</v>
      </c>
      <c r="K1275" s="18" t="s">
        <v>363</v>
      </c>
      <c r="L1275" s="18" t="s">
        <v>363</v>
      </c>
      <c r="M1275" s="18" t="s">
        <v>253</v>
      </c>
      <c r="N1275" s="56">
        <v>74</v>
      </c>
      <c r="O1275" s="18" t="s">
        <v>1524</v>
      </c>
      <c r="P1275" s="18" t="s">
        <v>466</v>
      </c>
      <c r="Q1275" s="18" t="s">
        <v>254</v>
      </c>
      <c r="R1275" s="24" t="s">
        <v>257</v>
      </c>
      <c r="S1275" s="24" t="s">
        <v>257</v>
      </c>
      <c r="T1275" s="26" t="s">
        <v>257</v>
      </c>
      <c r="U1275" s="26" t="s">
        <v>257</v>
      </c>
      <c r="V1275" s="26" t="s">
        <v>257</v>
      </c>
      <c r="W1275" s="26" t="s">
        <v>257</v>
      </c>
      <c r="X1275" s="18" t="s">
        <v>1546</v>
      </c>
      <c r="Y1275" s="18">
        <v>160</v>
      </c>
      <c r="Z1275" s="18" t="s">
        <v>599</v>
      </c>
      <c r="AA1275" s="18">
        <v>160</v>
      </c>
      <c r="AB1275" s="57" t="s">
        <v>257</v>
      </c>
      <c r="AC1275" s="18" t="s">
        <v>699</v>
      </c>
      <c r="AD1275" s="18" t="s">
        <v>257</v>
      </c>
      <c r="AE1275" s="18" t="s">
        <v>257</v>
      </c>
      <c r="AF1275" s="18" t="s">
        <v>257</v>
      </c>
      <c r="AG1275" s="18" t="s">
        <v>257</v>
      </c>
      <c r="AH1275" s="18" t="s">
        <v>257</v>
      </c>
      <c r="AI1275" s="18">
        <v>60</v>
      </c>
      <c r="AJ1275" s="18" t="s">
        <v>476</v>
      </c>
      <c r="AK1275" s="18">
        <f t="shared" si="262"/>
        <v>2.5</v>
      </c>
      <c r="AL1275" s="18" t="s">
        <v>1547</v>
      </c>
      <c r="AM1275" s="18" t="s">
        <v>268</v>
      </c>
      <c r="AN1275" s="55">
        <v>0.52</v>
      </c>
      <c r="AO1275" s="18" t="s">
        <v>563</v>
      </c>
      <c r="AP1275" s="18" t="s">
        <v>479</v>
      </c>
      <c r="AQ1275" s="72" t="s">
        <v>1165</v>
      </c>
      <c r="AR1275" s="18" t="s">
        <v>561</v>
      </c>
      <c r="AS1275" s="55">
        <f t="shared" si="253"/>
        <v>0.49</v>
      </c>
      <c r="AT1275" s="55">
        <v>0.55000000000000004</v>
      </c>
      <c r="AU1275" s="55">
        <f t="shared" si="254"/>
        <v>3.0000000000000027E-2</v>
      </c>
      <c r="AV1275" s="62">
        <f t="shared" si="255"/>
        <v>3.0000000000000027E-2</v>
      </c>
      <c r="AW1275" s="26" t="s">
        <v>501</v>
      </c>
      <c r="AX1275" s="18">
        <v>60</v>
      </c>
      <c r="AY1275" s="18" t="s">
        <v>476</v>
      </c>
      <c r="AZ1275" s="5" t="s">
        <v>257</v>
      </c>
      <c r="BA1275" s="5" t="s">
        <v>257</v>
      </c>
      <c r="BB1275" s="18" t="s">
        <v>1529</v>
      </c>
      <c r="BC1275" s="18"/>
      <c r="BD1275" s="18"/>
      <c r="BE1275" s="18"/>
      <c r="BF1275" s="18"/>
      <c r="BG1275" s="18"/>
      <c r="BH1275" s="18"/>
      <c r="BI1275" s="18"/>
      <c r="BJ1275" s="18"/>
      <c r="BK1275" s="18"/>
      <c r="BL1275" s="18"/>
      <c r="BM1275" s="18"/>
      <c r="BN1275" s="18"/>
      <c r="BO1275" s="18"/>
      <c r="BP1275" s="18"/>
      <c r="BQ1275" s="18"/>
      <c r="BR1275" s="18"/>
      <c r="BS1275" s="18"/>
      <c r="BT1275" s="18"/>
      <c r="BU1275" s="18"/>
      <c r="BV1275" s="18"/>
      <c r="BW1275" s="18"/>
      <c r="BX1275" s="18"/>
      <c r="BY1275" s="18"/>
      <c r="BZ1275" s="18"/>
      <c r="CA1275" s="18"/>
      <c r="CB1275" s="18"/>
      <c r="CC1275" s="18"/>
      <c r="CD1275" s="18"/>
      <c r="CE1275" s="18"/>
      <c r="CF1275" s="18"/>
      <c r="CG1275" s="18"/>
      <c r="CH1275" s="18"/>
      <c r="CI1275" s="18"/>
      <c r="CJ1275" s="18"/>
      <c r="CK1275" s="18"/>
      <c r="CL1275" s="18"/>
      <c r="CM1275" s="18"/>
      <c r="CN1275" s="18"/>
      <c r="CO1275" s="18"/>
      <c r="CP1275" s="18"/>
      <c r="CQ1275" s="18"/>
      <c r="CR1275" s="18"/>
      <c r="CS1275" s="18"/>
      <c r="CT1275" s="18"/>
      <c r="CU1275" s="18"/>
      <c r="CV1275" s="18"/>
      <c r="CW1275" s="18"/>
      <c r="CX1275" s="18"/>
      <c r="CY1275" s="18"/>
      <c r="CZ1275" s="18"/>
      <c r="DA1275" s="18"/>
      <c r="DB1275" s="18"/>
      <c r="DC1275" s="18"/>
      <c r="DD1275" s="18"/>
      <c r="DE1275" s="18"/>
      <c r="DF1275" s="18"/>
      <c r="DG1275" s="18"/>
      <c r="DH1275" s="18"/>
      <c r="DI1275" s="18"/>
      <c r="DJ1275" s="18"/>
      <c r="DK1275" s="18"/>
      <c r="DL1275" s="18"/>
      <c r="DM1275" s="18"/>
      <c r="DN1275" s="18"/>
      <c r="DO1275" s="18"/>
      <c r="DP1275" s="18">
        <v>1</v>
      </c>
      <c r="DQ1275" s="18">
        <v>1</v>
      </c>
      <c r="DR1275" s="18">
        <v>1</v>
      </c>
      <c r="DS1275" s="18"/>
      <c r="DT1275" s="18"/>
      <c r="DU1275" s="18"/>
      <c r="DV1275" s="18">
        <v>1</v>
      </c>
      <c r="DW1275" s="24"/>
      <c r="DX1275" s="24"/>
      <c r="DY1275" s="18"/>
      <c r="DZ1275" s="18"/>
      <c r="EA1275" s="18"/>
      <c r="EB1275" s="18"/>
      <c r="EC1275" s="18"/>
      <c r="ED1275" s="18"/>
      <c r="EE1275" s="18"/>
      <c r="EF1275" s="18"/>
      <c r="EG1275" s="18"/>
      <c r="EH1275" s="18" t="s">
        <v>1530</v>
      </c>
      <c r="EI1275" s="18" cm="1">
        <f t="array" ref="EI1275">IF(SUMPRODUCT(--(DO1275:DS1275&lt;&gt;""))=0, 0,1)</f>
        <v>1</v>
      </c>
      <c r="EJ1275" s="18" cm="1">
        <f t="array" ref="EJ1275">IF(SUMPRODUCT(--(DT1275:EG1275&lt;&gt;""))=0, 0,1)</f>
        <v>1</v>
      </c>
      <c r="EK1275" s="18" cm="1">
        <f t="array" ref="EK1275">IF(SUMPRODUCT(--(EC1275:EG1275&lt;&gt;""))=0, 0,1)</f>
        <v>0</v>
      </c>
      <c r="EL1275" s="18" cm="1">
        <f t="array" ref="EL1275">IF(SUMPRODUCT(--(EE1275:EG1275&lt;&gt;""))=0, 0,1)</f>
        <v>0</v>
      </c>
      <c r="EM1275" s="18">
        <f t="shared" si="257"/>
        <v>1</v>
      </c>
      <c r="EN1275" s="18">
        <f t="shared" si="258"/>
        <v>1</v>
      </c>
      <c r="EO1275" s="18">
        <f t="shared" si="259"/>
        <v>1</v>
      </c>
      <c r="EP1275" s="18" t="str">
        <f t="shared" si="260"/>
        <v>NA</v>
      </c>
      <c r="EQ1275" s="18" t="str">
        <f t="shared" si="261"/>
        <v>NA</v>
      </c>
      <c r="ER1275" s="58" t="s">
        <v>2080</v>
      </c>
      <c r="ES1275" s="59">
        <v>43790</v>
      </c>
      <c r="ET1275" s="18" t="s">
        <v>1531</v>
      </c>
      <c r="EU1275" s="18" t="s">
        <v>1523</v>
      </c>
    </row>
    <row r="1276" spans="1:151" ht="15.75" customHeight="1" x14ac:dyDescent="0.2">
      <c r="A1276" s="5" t="s">
        <v>1521</v>
      </c>
      <c r="B1276" s="24" t="s">
        <v>1522</v>
      </c>
      <c r="C1276" s="26">
        <v>1</v>
      </c>
      <c r="D1276" s="18" t="s">
        <v>1564</v>
      </c>
      <c r="E1276" s="18" t="s">
        <v>1533</v>
      </c>
      <c r="F1276" s="18" t="s">
        <v>553</v>
      </c>
      <c r="G1276" s="18" t="s">
        <v>609</v>
      </c>
      <c r="H1276" s="18" t="s">
        <v>951</v>
      </c>
      <c r="I1276" s="18" t="s">
        <v>363</v>
      </c>
      <c r="J1276" s="18" t="s">
        <v>363</v>
      </c>
      <c r="K1276" s="18" t="s">
        <v>363</v>
      </c>
      <c r="L1276" s="18" t="s">
        <v>363</v>
      </c>
      <c r="M1276" s="18" t="s">
        <v>253</v>
      </c>
      <c r="N1276" s="56">
        <v>74</v>
      </c>
      <c r="O1276" s="18" t="s">
        <v>1524</v>
      </c>
      <c r="P1276" s="18" t="s">
        <v>466</v>
      </c>
      <c r="Q1276" s="18" t="s">
        <v>254</v>
      </c>
      <c r="R1276" s="24" t="s">
        <v>257</v>
      </c>
      <c r="S1276" s="24" t="s">
        <v>257</v>
      </c>
      <c r="T1276" s="26" t="s">
        <v>257</v>
      </c>
      <c r="U1276" s="26" t="s">
        <v>257</v>
      </c>
      <c r="V1276" s="26" t="s">
        <v>257</v>
      </c>
      <c r="W1276" s="26" t="s">
        <v>257</v>
      </c>
      <c r="X1276" s="18" t="s">
        <v>1546</v>
      </c>
      <c r="Y1276" s="18">
        <v>160</v>
      </c>
      <c r="Z1276" s="18" t="s">
        <v>599</v>
      </c>
      <c r="AA1276" s="18">
        <v>160</v>
      </c>
      <c r="AB1276" s="57" t="s">
        <v>257</v>
      </c>
      <c r="AC1276" s="18" t="s">
        <v>699</v>
      </c>
      <c r="AD1276" s="18" t="s">
        <v>257</v>
      </c>
      <c r="AE1276" s="18" t="s">
        <v>257</v>
      </c>
      <c r="AF1276" s="18" t="s">
        <v>257</v>
      </c>
      <c r="AG1276" s="18" t="s">
        <v>257</v>
      </c>
      <c r="AH1276" s="18" t="s">
        <v>257</v>
      </c>
      <c r="AI1276" s="18">
        <v>60</v>
      </c>
      <c r="AJ1276" s="18" t="s">
        <v>476</v>
      </c>
      <c r="AK1276" s="18">
        <f t="shared" si="262"/>
        <v>2.5</v>
      </c>
      <c r="AL1276" s="18" t="s">
        <v>1547</v>
      </c>
      <c r="AM1276" s="18" t="s">
        <v>268</v>
      </c>
      <c r="AN1276" s="55">
        <v>0.54</v>
      </c>
      <c r="AO1276" s="18" t="s">
        <v>563</v>
      </c>
      <c r="AP1276" s="18" t="s">
        <v>479</v>
      </c>
      <c r="AQ1276" s="72" t="s">
        <v>1165</v>
      </c>
      <c r="AR1276" s="18" t="s">
        <v>561</v>
      </c>
      <c r="AS1276" s="55">
        <f t="shared" si="253"/>
        <v>0.53</v>
      </c>
      <c r="AT1276" s="55">
        <v>0.55000000000000004</v>
      </c>
      <c r="AU1276" s="55">
        <f t="shared" si="254"/>
        <v>1.0000000000000009E-2</v>
      </c>
      <c r="AV1276" s="62">
        <f t="shared" si="255"/>
        <v>1.0000000000000009E-2</v>
      </c>
      <c r="AW1276" s="26" t="s">
        <v>501</v>
      </c>
      <c r="AX1276" s="18">
        <v>84</v>
      </c>
      <c r="AY1276" s="18" t="s">
        <v>476</v>
      </c>
      <c r="AZ1276" s="5" t="s">
        <v>257</v>
      </c>
      <c r="BA1276" s="5" t="s">
        <v>257</v>
      </c>
      <c r="BB1276" s="18" t="s">
        <v>1529</v>
      </c>
      <c r="BC1276" s="18"/>
      <c r="BD1276" s="18"/>
      <c r="BE1276" s="18"/>
      <c r="BF1276" s="18"/>
      <c r="BG1276" s="18"/>
      <c r="BH1276" s="18"/>
      <c r="BI1276" s="18"/>
      <c r="BJ1276" s="18"/>
      <c r="BK1276" s="18"/>
      <c r="BL1276" s="18"/>
      <c r="BM1276" s="18"/>
      <c r="BN1276" s="18"/>
      <c r="BO1276" s="18"/>
      <c r="BP1276" s="18"/>
      <c r="BQ1276" s="18"/>
      <c r="BR1276" s="18"/>
      <c r="BS1276" s="18"/>
      <c r="BT1276" s="18"/>
      <c r="BU1276" s="18"/>
      <c r="BV1276" s="18"/>
      <c r="BW1276" s="18"/>
      <c r="BX1276" s="18"/>
      <c r="BY1276" s="18"/>
      <c r="BZ1276" s="18"/>
      <c r="CA1276" s="18"/>
      <c r="CB1276" s="18"/>
      <c r="CC1276" s="18"/>
      <c r="CD1276" s="18"/>
      <c r="CE1276" s="18"/>
      <c r="CF1276" s="18"/>
      <c r="CG1276" s="18"/>
      <c r="CH1276" s="18"/>
      <c r="CI1276" s="18"/>
      <c r="CJ1276" s="18"/>
      <c r="CK1276" s="18"/>
      <c r="CL1276" s="18"/>
      <c r="CM1276" s="18"/>
      <c r="CN1276" s="18"/>
      <c r="CO1276" s="18"/>
      <c r="CP1276" s="18"/>
      <c r="CQ1276" s="18"/>
      <c r="CR1276" s="18"/>
      <c r="CS1276" s="18"/>
      <c r="CT1276" s="18"/>
      <c r="CU1276" s="18"/>
      <c r="CV1276" s="18"/>
      <c r="CW1276" s="18"/>
      <c r="CX1276" s="18"/>
      <c r="CY1276" s="18"/>
      <c r="CZ1276" s="18"/>
      <c r="DA1276" s="18"/>
      <c r="DB1276" s="18"/>
      <c r="DC1276" s="18"/>
      <c r="DD1276" s="18"/>
      <c r="DE1276" s="18"/>
      <c r="DF1276" s="18"/>
      <c r="DG1276" s="18"/>
      <c r="DH1276" s="18"/>
      <c r="DI1276" s="18"/>
      <c r="DJ1276" s="18"/>
      <c r="DK1276" s="18"/>
      <c r="DL1276" s="18"/>
      <c r="DM1276" s="18"/>
      <c r="DN1276" s="18"/>
      <c r="DO1276" s="18"/>
      <c r="DP1276" s="18">
        <v>1</v>
      </c>
      <c r="DQ1276" s="18">
        <v>1</v>
      </c>
      <c r="DR1276" s="18">
        <v>1</v>
      </c>
      <c r="DS1276" s="18"/>
      <c r="DT1276" s="18"/>
      <c r="DU1276" s="18"/>
      <c r="DV1276" s="18">
        <v>1</v>
      </c>
      <c r="DW1276" s="24"/>
      <c r="DX1276" s="24"/>
      <c r="DY1276" s="18"/>
      <c r="DZ1276" s="18"/>
      <c r="EA1276" s="18"/>
      <c r="EB1276" s="18"/>
      <c r="EC1276" s="18"/>
      <c r="ED1276" s="18"/>
      <c r="EE1276" s="18"/>
      <c r="EF1276" s="18"/>
      <c r="EG1276" s="18"/>
      <c r="EH1276" s="18" t="s">
        <v>1530</v>
      </c>
      <c r="EI1276" s="18" cm="1">
        <f t="array" ref="EI1276">IF(SUMPRODUCT(--(DO1276:DS1276&lt;&gt;""))=0, 0,1)</f>
        <v>1</v>
      </c>
      <c r="EJ1276" s="18" cm="1">
        <f t="array" ref="EJ1276">IF(SUMPRODUCT(--(DT1276:EG1276&lt;&gt;""))=0, 0,1)</f>
        <v>1</v>
      </c>
      <c r="EK1276" s="18" cm="1">
        <f t="array" ref="EK1276">IF(SUMPRODUCT(--(EC1276:EG1276&lt;&gt;""))=0, 0,1)</f>
        <v>0</v>
      </c>
      <c r="EL1276" s="18" cm="1">
        <f t="array" ref="EL1276">IF(SUMPRODUCT(--(EE1276:EG1276&lt;&gt;""))=0, 0,1)</f>
        <v>0</v>
      </c>
      <c r="EM1276" s="18">
        <f t="shared" si="257"/>
        <v>1</v>
      </c>
      <c r="EN1276" s="18">
        <f t="shared" si="258"/>
        <v>1</v>
      </c>
      <c r="EO1276" s="18">
        <f t="shared" si="259"/>
        <v>1</v>
      </c>
      <c r="EP1276" s="18" t="str">
        <f t="shared" si="260"/>
        <v>NA</v>
      </c>
      <c r="EQ1276" s="18" t="str">
        <f t="shared" si="261"/>
        <v>NA</v>
      </c>
      <c r="ER1276" s="58" t="s">
        <v>2080</v>
      </c>
      <c r="ES1276" s="59">
        <v>43790</v>
      </c>
      <c r="ET1276" s="18" t="s">
        <v>1531</v>
      </c>
      <c r="EU1276" s="18" t="s">
        <v>1523</v>
      </c>
    </row>
    <row r="1277" spans="1:151" ht="15.75" customHeight="1" x14ac:dyDescent="0.2">
      <c r="A1277" s="5" t="s">
        <v>1521</v>
      </c>
      <c r="B1277" s="24" t="s">
        <v>1522</v>
      </c>
      <c r="C1277" s="26">
        <v>1</v>
      </c>
      <c r="D1277" s="18" t="s">
        <v>1564</v>
      </c>
      <c r="E1277" s="18" t="s">
        <v>1534</v>
      </c>
      <c r="F1277" s="18" t="s">
        <v>553</v>
      </c>
      <c r="G1277" s="18" t="s">
        <v>609</v>
      </c>
      <c r="H1277" s="18" t="s">
        <v>951</v>
      </c>
      <c r="I1277" s="18" t="s">
        <v>363</v>
      </c>
      <c r="J1277" s="18" t="s">
        <v>363</v>
      </c>
      <c r="K1277" s="18" t="s">
        <v>363</v>
      </c>
      <c r="L1277" s="18" t="s">
        <v>363</v>
      </c>
      <c r="M1277" s="18" t="s">
        <v>253</v>
      </c>
      <c r="N1277" s="56">
        <v>74</v>
      </c>
      <c r="O1277" s="18" t="s">
        <v>1524</v>
      </c>
      <c r="P1277" s="18" t="s">
        <v>466</v>
      </c>
      <c r="Q1277" s="18" t="s">
        <v>254</v>
      </c>
      <c r="R1277" s="24" t="s">
        <v>257</v>
      </c>
      <c r="S1277" s="24" t="s">
        <v>257</v>
      </c>
      <c r="T1277" s="26" t="s">
        <v>257</v>
      </c>
      <c r="U1277" s="26" t="s">
        <v>257</v>
      </c>
      <c r="V1277" s="26" t="s">
        <v>257</v>
      </c>
      <c r="W1277" s="26" t="s">
        <v>257</v>
      </c>
      <c r="X1277" s="18" t="s">
        <v>1546</v>
      </c>
      <c r="Y1277" s="18">
        <v>160</v>
      </c>
      <c r="Z1277" s="18" t="s">
        <v>599</v>
      </c>
      <c r="AA1277" s="18">
        <v>160</v>
      </c>
      <c r="AB1277" s="57" t="s">
        <v>257</v>
      </c>
      <c r="AC1277" s="18" t="s">
        <v>699</v>
      </c>
      <c r="AD1277" s="18" t="s">
        <v>257</v>
      </c>
      <c r="AE1277" s="18" t="s">
        <v>257</v>
      </c>
      <c r="AF1277" s="18" t="s">
        <v>257</v>
      </c>
      <c r="AG1277" s="18" t="s">
        <v>257</v>
      </c>
      <c r="AH1277" s="18" t="s">
        <v>257</v>
      </c>
      <c r="AI1277" s="18">
        <v>60</v>
      </c>
      <c r="AJ1277" s="18" t="s">
        <v>476</v>
      </c>
      <c r="AK1277" s="18">
        <f t="shared" si="262"/>
        <v>2.5</v>
      </c>
      <c r="AL1277" s="18" t="s">
        <v>1547</v>
      </c>
      <c r="AM1277" s="18" t="s">
        <v>268</v>
      </c>
      <c r="AN1277" s="55">
        <v>0.53</v>
      </c>
      <c r="AO1277" s="18" t="s">
        <v>563</v>
      </c>
      <c r="AP1277" s="18" t="s">
        <v>479</v>
      </c>
      <c r="AQ1277" s="72" t="s">
        <v>1165</v>
      </c>
      <c r="AR1277" s="18" t="s">
        <v>561</v>
      </c>
      <c r="AS1277" s="55">
        <f t="shared" si="253"/>
        <v>0.51</v>
      </c>
      <c r="AT1277" s="55">
        <v>0.55000000000000004</v>
      </c>
      <c r="AU1277" s="55">
        <f t="shared" si="254"/>
        <v>2.0000000000000018E-2</v>
      </c>
      <c r="AV1277" s="62">
        <f t="shared" si="255"/>
        <v>2.0000000000000018E-2</v>
      </c>
      <c r="AW1277" s="26" t="s">
        <v>501</v>
      </c>
      <c r="AX1277" s="18">
        <v>108</v>
      </c>
      <c r="AY1277" s="18" t="s">
        <v>476</v>
      </c>
      <c r="AZ1277" s="5" t="s">
        <v>257</v>
      </c>
      <c r="BA1277" s="5" t="s">
        <v>257</v>
      </c>
      <c r="BB1277" s="18" t="s">
        <v>1529</v>
      </c>
      <c r="BC1277" s="18"/>
      <c r="BD1277" s="18"/>
      <c r="BE1277" s="18"/>
      <c r="BF1277" s="18"/>
      <c r="BG1277" s="18"/>
      <c r="BH1277" s="18"/>
      <c r="BI1277" s="18"/>
      <c r="BJ1277" s="18"/>
      <c r="BK1277" s="18"/>
      <c r="BL1277" s="18"/>
      <c r="BM1277" s="18"/>
      <c r="BN1277" s="18"/>
      <c r="BO1277" s="18"/>
      <c r="BP1277" s="18"/>
      <c r="BQ1277" s="18"/>
      <c r="BR1277" s="18"/>
      <c r="BS1277" s="18"/>
      <c r="BT1277" s="18"/>
      <c r="BU1277" s="18"/>
      <c r="BV1277" s="18"/>
      <c r="BW1277" s="18"/>
      <c r="BX1277" s="18"/>
      <c r="BY1277" s="18"/>
      <c r="BZ1277" s="18"/>
      <c r="CA1277" s="18"/>
      <c r="CB1277" s="18"/>
      <c r="CC1277" s="18"/>
      <c r="CD1277" s="18"/>
      <c r="CE1277" s="18"/>
      <c r="CF1277" s="18"/>
      <c r="CG1277" s="18"/>
      <c r="CH1277" s="18"/>
      <c r="CI1277" s="18"/>
      <c r="CJ1277" s="18"/>
      <c r="CK1277" s="18"/>
      <c r="CL1277" s="18"/>
      <c r="CM1277" s="18"/>
      <c r="CN1277" s="18"/>
      <c r="CO1277" s="18"/>
      <c r="CP1277" s="18"/>
      <c r="CQ1277" s="18"/>
      <c r="CR1277" s="18"/>
      <c r="CS1277" s="18"/>
      <c r="CT1277" s="18"/>
      <c r="CU1277" s="18"/>
      <c r="CV1277" s="18"/>
      <c r="CW1277" s="18"/>
      <c r="CX1277" s="18"/>
      <c r="CY1277" s="18"/>
      <c r="CZ1277" s="18"/>
      <c r="DA1277" s="18"/>
      <c r="DB1277" s="18"/>
      <c r="DC1277" s="18"/>
      <c r="DD1277" s="18"/>
      <c r="DE1277" s="18"/>
      <c r="DF1277" s="18"/>
      <c r="DG1277" s="18"/>
      <c r="DH1277" s="18"/>
      <c r="DI1277" s="18"/>
      <c r="DJ1277" s="18"/>
      <c r="DK1277" s="18"/>
      <c r="DL1277" s="18"/>
      <c r="DM1277" s="18"/>
      <c r="DN1277" s="18"/>
      <c r="DO1277" s="18"/>
      <c r="DP1277" s="18">
        <v>1</v>
      </c>
      <c r="DQ1277" s="18">
        <v>1</v>
      </c>
      <c r="DR1277" s="18">
        <v>1</v>
      </c>
      <c r="DS1277" s="18"/>
      <c r="DT1277" s="18"/>
      <c r="DU1277" s="18"/>
      <c r="DV1277" s="18">
        <v>1</v>
      </c>
      <c r="DW1277" s="24"/>
      <c r="DX1277" s="24"/>
      <c r="DY1277" s="18"/>
      <c r="DZ1277" s="18"/>
      <c r="EA1277" s="18"/>
      <c r="EB1277" s="18"/>
      <c r="EC1277" s="18"/>
      <c r="ED1277" s="18"/>
      <c r="EE1277" s="18"/>
      <c r="EF1277" s="18"/>
      <c r="EG1277" s="18"/>
      <c r="EH1277" s="18" t="s">
        <v>1530</v>
      </c>
      <c r="EI1277" s="18" cm="1">
        <f t="array" ref="EI1277">IF(SUMPRODUCT(--(DO1277:DS1277&lt;&gt;""))=0, 0,1)</f>
        <v>1</v>
      </c>
      <c r="EJ1277" s="18" cm="1">
        <f t="array" ref="EJ1277">IF(SUMPRODUCT(--(DT1277:EG1277&lt;&gt;""))=0, 0,1)</f>
        <v>1</v>
      </c>
      <c r="EK1277" s="18" cm="1">
        <f t="array" ref="EK1277">IF(SUMPRODUCT(--(EC1277:EG1277&lt;&gt;""))=0, 0,1)</f>
        <v>0</v>
      </c>
      <c r="EL1277" s="18" cm="1">
        <f t="array" ref="EL1277">IF(SUMPRODUCT(--(EE1277:EG1277&lt;&gt;""))=0, 0,1)</f>
        <v>0</v>
      </c>
      <c r="EM1277" s="18">
        <f t="shared" si="257"/>
        <v>1</v>
      </c>
      <c r="EN1277" s="18">
        <f t="shared" si="258"/>
        <v>1</v>
      </c>
      <c r="EO1277" s="18">
        <f t="shared" si="259"/>
        <v>1</v>
      </c>
      <c r="EP1277" s="18" t="str">
        <f t="shared" si="260"/>
        <v>NA</v>
      </c>
      <c r="EQ1277" s="18" t="str">
        <f t="shared" si="261"/>
        <v>NA</v>
      </c>
      <c r="ER1277" s="58" t="s">
        <v>2080</v>
      </c>
      <c r="ES1277" s="59">
        <v>43790</v>
      </c>
      <c r="ET1277" s="18" t="s">
        <v>1531</v>
      </c>
      <c r="EU1277" s="18" t="s">
        <v>1523</v>
      </c>
    </row>
    <row r="1278" spans="1:151" ht="15.75" customHeight="1" x14ac:dyDescent="0.2">
      <c r="A1278" s="5" t="s">
        <v>1521</v>
      </c>
      <c r="B1278" s="24" t="s">
        <v>1522</v>
      </c>
      <c r="C1278" s="26">
        <v>1</v>
      </c>
      <c r="D1278" s="18" t="s">
        <v>1565</v>
      </c>
      <c r="E1278" s="18" t="s">
        <v>1526</v>
      </c>
      <c r="F1278" s="18" t="s">
        <v>553</v>
      </c>
      <c r="G1278" s="18" t="s">
        <v>609</v>
      </c>
      <c r="H1278" s="18" t="s">
        <v>951</v>
      </c>
      <c r="I1278" s="18" t="s">
        <v>363</v>
      </c>
      <c r="J1278" s="18" t="s">
        <v>363</v>
      </c>
      <c r="K1278" s="18" t="s">
        <v>363</v>
      </c>
      <c r="L1278" s="18" t="s">
        <v>363</v>
      </c>
      <c r="M1278" s="18" t="s">
        <v>253</v>
      </c>
      <c r="N1278" s="56">
        <v>74</v>
      </c>
      <c r="O1278" s="18" t="s">
        <v>1524</v>
      </c>
      <c r="P1278" s="18" t="s">
        <v>466</v>
      </c>
      <c r="Q1278" s="18" t="s">
        <v>254</v>
      </c>
      <c r="R1278" s="24" t="s">
        <v>257</v>
      </c>
      <c r="S1278" s="24" t="s">
        <v>257</v>
      </c>
      <c r="T1278" s="26" t="s">
        <v>257</v>
      </c>
      <c r="U1278" s="26" t="s">
        <v>257</v>
      </c>
      <c r="V1278" s="26" t="s">
        <v>257</v>
      </c>
      <c r="W1278" s="26" t="s">
        <v>257</v>
      </c>
      <c r="X1278" s="18" t="s">
        <v>1549</v>
      </c>
      <c r="Y1278" s="18">
        <v>0</v>
      </c>
      <c r="Z1278" s="18" t="s">
        <v>599</v>
      </c>
      <c r="AA1278" s="18">
        <v>0</v>
      </c>
      <c r="AB1278" s="57" t="s">
        <v>257</v>
      </c>
      <c r="AC1278" s="18" t="s">
        <v>699</v>
      </c>
      <c r="AD1278" s="18" t="s">
        <v>257</v>
      </c>
      <c r="AE1278" s="18" t="s">
        <v>257</v>
      </c>
      <c r="AF1278" s="18" t="s">
        <v>257</v>
      </c>
      <c r="AG1278" s="18" t="s">
        <v>257</v>
      </c>
      <c r="AH1278" s="18" t="s">
        <v>257</v>
      </c>
      <c r="AI1278" s="18">
        <v>0</v>
      </c>
      <c r="AJ1278" s="18" t="s">
        <v>476</v>
      </c>
      <c r="AK1278" s="18">
        <f t="shared" si="262"/>
        <v>0</v>
      </c>
      <c r="AL1278" s="18" t="s">
        <v>1547</v>
      </c>
      <c r="AM1278" s="18" t="s">
        <v>268</v>
      </c>
      <c r="AN1278" s="55">
        <v>0.65</v>
      </c>
      <c r="AO1278" s="18" t="s">
        <v>563</v>
      </c>
      <c r="AP1278" s="18" t="s">
        <v>479</v>
      </c>
      <c r="AQ1278" s="72" t="s">
        <v>1165</v>
      </c>
      <c r="AR1278" s="18" t="s">
        <v>561</v>
      </c>
      <c r="AS1278" s="55">
        <f t="shared" si="253"/>
        <v>0.65</v>
      </c>
      <c r="AT1278" s="55">
        <v>0.65</v>
      </c>
      <c r="AU1278" s="55">
        <f t="shared" si="254"/>
        <v>0</v>
      </c>
      <c r="AV1278" s="62">
        <f t="shared" si="255"/>
        <v>0</v>
      </c>
      <c r="AW1278" s="26" t="s">
        <v>501</v>
      </c>
      <c r="AX1278" s="18">
        <v>0</v>
      </c>
      <c r="AY1278" s="18" t="s">
        <v>476</v>
      </c>
      <c r="AZ1278" s="5" t="s">
        <v>257</v>
      </c>
      <c r="BA1278" s="5" t="s">
        <v>257</v>
      </c>
      <c r="BB1278" s="18" t="s">
        <v>1529</v>
      </c>
      <c r="BC1278" s="18"/>
      <c r="BD1278" s="18"/>
      <c r="BE1278" s="18"/>
      <c r="BF1278" s="18"/>
      <c r="BG1278" s="18"/>
      <c r="BH1278" s="18"/>
      <c r="BI1278" s="18"/>
      <c r="BJ1278" s="18"/>
      <c r="BK1278" s="18"/>
      <c r="BL1278" s="18"/>
      <c r="BM1278" s="18"/>
      <c r="BN1278" s="18"/>
      <c r="BO1278" s="18"/>
      <c r="BP1278" s="18"/>
      <c r="BQ1278" s="18"/>
      <c r="BR1278" s="18"/>
      <c r="BS1278" s="18"/>
      <c r="BT1278" s="18"/>
      <c r="BU1278" s="18"/>
      <c r="BV1278" s="18"/>
      <c r="BW1278" s="18"/>
      <c r="BX1278" s="18"/>
      <c r="BY1278" s="18"/>
      <c r="BZ1278" s="18"/>
      <c r="CA1278" s="18"/>
      <c r="CB1278" s="18"/>
      <c r="CC1278" s="18"/>
      <c r="CD1278" s="18"/>
      <c r="CE1278" s="18"/>
      <c r="CF1278" s="18"/>
      <c r="CG1278" s="18"/>
      <c r="CH1278" s="18"/>
      <c r="CI1278" s="18"/>
      <c r="CJ1278" s="18"/>
      <c r="CK1278" s="18"/>
      <c r="CL1278" s="18"/>
      <c r="CM1278" s="18"/>
      <c r="CN1278" s="18"/>
      <c r="CO1278" s="18"/>
      <c r="CP1278" s="18"/>
      <c r="CQ1278" s="18"/>
      <c r="CR1278" s="18"/>
      <c r="CS1278" s="18"/>
      <c r="CT1278" s="18"/>
      <c r="CU1278" s="18"/>
      <c r="CV1278" s="18"/>
      <c r="CW1278" s="18"/>
      <c r="CX1278" s="18"/>
      <c r="CY1278" s="18"/>
      <c r="CZ1278" s="18"/>
      <c r="DA1278" s="18"/>
      <c r="DB1278" s="18"/>
      <c r="DC1278" s="18"/>
      <c r="DD1278" s="18"/>
      <c r="DE1278" s="18"/>
      <c r="DF1278" s="18"/>
      <c r="DG1278" s="18"/>
      <c r="DH1278" s="18"/>
      <c r="DI1278" s="18"/>
      <c r="DJ1278" s="18"/>
      <c r="DK1278" s="18"/>
      <c r="DL1278" s="18"/>
      <c r="DM1278" s="18"/>
      <c r="DN1278" s="18"/>
      <c r="DO1278" s="18"/>
      <c r="DP1278" s="18">
        <v>0</v>
      </c>
      <c r="DQ1278" s="18">
        <v>0</v>
      </c>
      <c r="DR1278" s="18">
        <v>0</v>
      </c>
      <c r="DS1278" s="18"/>
      <c r="DT1278" s="18"/>
      <c r="DU1278" s="18"/>
      <c r="DV1278" s="18">
        <v>0</v>
      </c>
      <c r="DW1278" s="24"/>
      <c r="DX1278" s="24"/>
      <c r="DY1278" s="18"/>
      <c r="DZ1278" s="18"/>
      <c r="EA1278" s="18"/>
      <c r="EB1278" s="18"/>
      <c r="EC1278" s="18"/>
      <c r="ED1278" s="18"/>
      <c r="EE1278" s="18"/>
      <c r="EF1278" s="18"/>
      <c r="EG1278" s="18"/>
      <c r="EH1278" s="18" t="s">
        <v>1530</v>
      </c>
      <c r="EI1278" s="18" cm="1">
        <f t="array" ref="EI1278">IF(SUMPRODUCT(--(DO1278:DS1278&lt;&gt;""))=0, 0,1)</f>
        <v>1</v>
      </c>
      <c r="EJ1278" s="18" cm="1">
        <f t="array" ref="EJ1278">IF(SUMPRODUCT(--(DT1278:EG1278&lt;&gt;""))=0, 0,1)</f>
        <v>1</v>
      </c>
      <c r="EK1278" s="18" cm="1">
        <f t="array" ref="EK1278">IF(SUMPRODUCT(--(EC1278:EG1278&lt;&gt;""))=0, 0,1)</f>
        <v>0</v>
      </c>
      <c r="EL1278" s="18" cm="1">
        <f t="array" ref="EL1278">IF(SUMPRODUCT(--(EE1278:EG1278&lt;&gt;""))=0, 0,1)</f>
        <v>0</v>
      </c>
      <c r="EM1278" s="18">
        <f t="shared" si="257"/>
        <v>0</v>
      </c>
      <c r="EN1278" s="18">
        <f t="shared" si="258"/>
        <v>0</v>
      </c>
      <c r="EO1278" s="18">
        <f t="shared" si="259"/>
        <v>0</v>
      </c>
      <c r="EP1278" s="18" t="str">
        <f t="shared" si="260"/>
        <v>NA</v>
      </c>
      <c r="EQ1278" s="18" t="str">
        <f t="shared" si="261"/>
        <v>NA</v>
      </c>
      <c r="ER1278" s="58" t="s">
        <v>2080</v>
      </c>
      <c r="ES1278" s="59">
        <v>43790</v>
      </c>
      <c r="ET1278" s="18" t="s">
        <v>1531</v>
      </c>
      <c r="EU1278" s="18" t="s">
        <v>1523</v>
      </c>
    </row>
    <row r="1279" spans="1:151" ht="15.75" customHeight="1" x14ac:dyDescent="0.2">
      <c r="A1279" s="5" t="s">
        <v>1521</v>
      </c>
      <c r="B1279" s="24" t="s">
        <v>1522</v>
      </c>
      <c r="C1279" s="26">
        <v>1</v>
      </c>
      <c r="D1279" s="18" t="s">
        <v>1565</v>
      </c>
      <c r="E1279" s="18" t="s">
        <v>1532</v>
      </c>
      <c r="F1279" s="18" t="s">
        <v>553</v>
      </c>
      <c r="G1279" s="18" t="s">
        <v>609</v>
      </c>
      <c r="H1279" s="18" t="s">
        <v>951</v>
      </c>
      <c r="I1279" s="18" t="s">
        <v>363</v>
      </c>
      <c r="J1279" s="18" t="s">
        <v>363</v>
      </c>
      <c r="K1279" s="18" t="s">
        <v>363</v>
      </c>
      <c r="L1279" s="18" t="s">
        <v>363</v>
      </c>
      <c r="M1279" s="18" t="s">
        <v>253</v>
      </c>
      <c r="N1279" s="56">
        <v>74</v>
      </c>
      <c r="O1279" s="18" t="s">
        <v>1524</v>
      </c>
      <c r="P1279" s="18" t="s">
        <v>466</v>
      </c>
      <c r="Q1279" s="18" t="s">
        <v>254</v>
      </c>
      <c r="R1279" s="24" t="s">
        <v>257</v>
      </c>
      <c r="S1279" s="24" t="s">
        <v>257</v>
      </c>
      <c r="T1279" s="26" t="s">
        <v>257</v>
      </c>
      <c r="U1279" s="26" t="s">
        <v>257</v>
      </c>
      <c r="V1279" s="26" t="s">
        <v>257</v>
      </c>
      <c r="W1279" s="26" t="s">
        <v>257</v>
      </c>
      <c r="X1279" s="18" t="s">
        <v>1549</v>
      </c>
      <c r="Y1279" s="18">
        <v>0</v>
      </c>
      <c r="Z1279" s="18" t="s">
        <v>599</v>
      </c>
      <c r="AA1279" s="18">
        <v>0</v>
      </c>
      <c r="AB1279" s="57" t="s">
        <v>257</v>
      </c>
      <c r="AC1279" s="18" t="s">
        <v>699</v>
      </c>
      <c r="AD1279" s="18" t="s">
        <v>257</v>
      </c>
      <c r="AE1279" s="18" t="s">
        <v>257</v>
      </c>
      <c r="AF1279" s="18" t="s">
        <v>257</v>
      </c>
      <c r="AG1279" s="18" t="s">
        <v>257</v>
      </c>
      <c r="AH1279" s="18" t="s">
        <v>257</v>
      </c>
      <c r="AI1279" s="18">
        <v>0</v>
      </c>
      <c r="AJ1279" s="18" t="s">
        <v>476</v>
      </c>
      <c r="AK1279" s="18">
        <f t="shared" si="262"/>
        <v>0</v>
      </c>
      <c r="AL1279" s="18" t="s">
        <v>1547</v>
      </c>
      <c r="AM1279" s="18" t="s">
        <v>268</v>
      </c>
      <c r="AN1279" s="55">
        <v>0.64</v>
      </c>
      <c r="AO1279" s="18" t="s">
        <v>563</v>
      </c>
      <c r="AP1279" s="18" t="s">
        <v>479</v>
      </c>
      <c r="AQ1279" s="72" t="s">
        <v>1165</v>
      </c>
      <c r="AR1279" s="18" t="s">
        <v>561</v>
      </c>
      <c r="AS1279" s="55">
        <f t="shared" si="253"/>
        <v>0.64</v>
      </c>
      <c r="AT1279" s="55">
        <v>0.64</v>
      </c>
      <c r="AU1279" s="55">
        <f t="shared" si="254"/>
        <v>0</v>
      </c>
      <c r="AV1279" s="62">
        <f t="shared" si="255"/>
        <v>0</v>
      </c>
      <c r="AW1279" s="26" t="s">
        <v>501</v>
      </c>
      <c r="AX1279" s="18">
        <v>60</v>
      </c>
      <c r="AY1279" s="18" t="s">
        <v>476</v>
      </c>
      <c r="AZ1279" s="5" t="s">
        <v>257</v>
      </c>
      <c r="BA1279" s="5" t="s">
        <v>257</v>
      </c>
      <c r="BB1279" s="18" t="s">
        <v>1529</v>
      </c>
      <c r="BC1279" s="18"/>
      <c r="BD1279" s="18"/>
      <c r="BE1279" s="18"/>
      <c r="BF1279" s="18"/>
      <c r="BG1279" s="18"/>
      <c r="BH1279" s="18"/>
      <c r="BI1279" s="18"/>
      <c r="BJ1279" s="18"/>
      <c r="BK1279" s="18"/>
      <c r="BL1279" s="18"/>
      <c r="BM1279" s="18"/>
      <c r="BN1279" s="18"/>
      <c r="BO1279" s="18"/>
      <c r="BP1279" s="18"/>
      <c r="BQ1279" s="18"/>
      <c r="BR1279" s="18"/>
      <c r="BS1279" s="18"/>
      <c r="BT1279" s="18"/>
      <c r="BU1279" s="18"/>
      <c r="BV1279" s="18"/>
      <c r="BW1279" s="18"/>
      <c r="BX1279" s="18"/>
      <c r="BY1279" s="18"/>
      <c r="BZ1279" s="18"/>
      <c r="CA1279" s="18"/>
      <c r="CB1279" s="18"/>
      <c r="CC1279" s="18"/>
      <c r="CD1279" s="18"/>
      <c r="CE1279" s="18"/>
      <c r="CF1279" s="18"/>
      <c r="CG1279" s="18"/>
      <c r="CH1279" s="18"/>
      <c r="CI1279" s="18"/>
      <c r="CJ1279" s="18"/>
      <c r="CK1279" s="18"/>
      <c r="CL1279" s="18"/>
      <c r="CM1279" s="18"/>
      <c r="CN1279" s="18"/>
      <c r="CO1279" s="18"/>
      <c r="CP1279" s="18"/>
      <c r="CQ1279" s="18"/>
      <c r="CR1279" s="18"/>
      <c r="CS1279" s="18"/>
      <c r="CT1279" s="18"/>
      <c r="CU1279" s="18"/>
      <c r="CV1279" s="18"/>
      <c r="CW1279" s="18"/>
      <c r="CX1279" s="18"/>
      <c r="CY1279" s="18"/>
      <c r="CZ1279" s="18"/>
      <c r="DA1279" s="18"/>
      <c r="DB1279" s="18"/>
      <c r="DC1279" s="18"/>
      <c r="DD1279" s="18"/>
      <c r="DE1279" s="18"/>
      <c r="DF1279" s="18"/>
      <c r="DG1279" s="18"/>
      <c r="DH1279" s="18"/>
      <c r="DI1279" s="18"/>
      <c r="DJ1279" s="18"/>
      <c r="DK1279" s="18"/>
      <c r="DL1279" s="18"/>
      <c r="DM1279" s="18"/>
      <c r="DN1279" s="18"/>
      <c r="DO1279" s="18"/>
      <c r="DP1279" s="18">
        <v>1</v>
      </c>
      <c r="DQ1279" s="18">
        <v>1</v>
      </c>
      <c r="DR1279" s="18">
        <v>1</v>
      </c>
      <c r="DS1279" s="18"/>
      <c r="DT1279" s="18"/>
      <c r="DU1279" s="18"/>
      <c r="DV1279" s="18">
        <v>0</v>
      </c>
      <c r="DW1279" s="24"/>
      <c r="DX1279" s="24"/>
      <c r="DY1279" s="18"/>
      <c r="DZ1279" s="18"/>
      <c r="EA1279" s="18"/>
      <c r="EB1279" s="18"/>
      <c r="EC1279" s="18"/>
      <c r="ED1279" s="18"/>
      <c r="EE1279" s="18"/>
      <c r="EF1279" s="18"/>
      <c r="EG1279" s="18"/>
      <c r="EH1279" s="18" t="s">
        <v>1530</v>
      </c>
      <c r="EI1279" s="18" cm="1">
        <f t="array" ref="EI1279">IF(SUMPRODUCT(--(DO1279:DS1279&lt;&gt;""))=0, 0,1)</f>
        <v>1</v>
      </c>
      <c r="EJ1279" s="18" cm="1">
        <f t="array" ref="EJ1279">IF(SUMPRODUCT(--(DT1279:EG1279&lt;&gt;""))=0, 0,1)</f>
        <v>1</v>
      </c>
      <c r="EK1279" s="18" cm="1">
        <f t="array" ref="EK1279">IF(SUMPRODUCT(--(EC1279:EG1279&lt;&gt;""))=0, 0,1)</f>
        <v>0</v>
      </c>
      <c r="EL1279" s="18" cm="1">
        <f t="array" ref="EL1279">IF(SUMPRODUCT(--(EE1279:EG1279&lt;&gt;""))=0, 0,1)</f>
        <v>0</v>
      </c>
      <c r="EM1279" s="18">
        <f t="shared" si="257"/>
        <v>1</v>
      </c>
      <c r="EN1279" s="18">
        <f t="shared" si="258"/>
        <v>1</v>
      </c>
      <c r="EO1279" s="18">
        <f t="shared" si="259"/>
        <v>0</v>
      </c>
      <c r="EP1279" s="18" t="str">
        <f t="shared" si="260"/>
        <v>NA</v>
      </c>
      <c r="EQ1279" s="18" t="str">
        <f t="shared" si="261"/>
        <v>NA</v>
      </c>
      <c r="ER1279" s="58" t="s">
        <v>2080</v>
      </c>
      <c r="ES1279" s="59">
        <v>43790</v>
      </c>
      <c r="ET1279" s="18" t="s">
        <v>1531</v>
      </c>
      <c r="EU1279" s="18" t="s">
        <v>1523</v>
      </c>
    </row>
    <row r="1280" spans="1:151" ht="15.75" customHeight="1" x14ac:dyDescent="0.2">
      <c r="A1280" s="5" t="s">
        <v>1521</v>
      </c>
      <c r="B1280" s="24" t="s">
        <v>1522</v>
      </c>
      <c r="C1280" s="26">
        <v>1</v>
      </c>
      <c r="D1280" s="18" t="s">
        <v>1565</v>
      </c>
      <c r="E1280" s="18" t="s">
        <v>1533</v>
      </c>
      <c r="F1280" s="18" t="s">
        <v>553</v>
      </c>
      <c r="G1280" s="18" t="s">
        <v>609</v>
      </c>
      <c r="H1280" s="18" t="s">
        <v>951</v>
      </c>
      <c r="I1280" s="18" t="s">
        <v>363</v>
      </c>
      <c r="J1280" s="18" t="s">
        <v>363</v>
      </c>
      <c r="K1280" s="18" t="s">
        <v>363</v>
      </c>
      <c r="L1280" s="18" t="s">
        <v>363</v>
      </c>
      <c r="M1280" s="18" t="s">
        <v>253</v>
      </c>
      <c r="N1280" s="56">
        <v>74</v>
      </c>
      <c r="O1280" s="18" t="s">
        <v>1524</v>
      </c>
      <c r="P1280" s="18" t="s">
        <v>466</v>
      </c>
      <c r="Q1280" s="18" t="s">
        <v>254</v>
      </c>
      <c r="R1280" s="24" t="s">
        <v>257</v>
      </c>
      <c r="S1280" s="24" t="s">
        <v>257</v>
      </c>
      <c r="T1280" s="26" t="s">
        <v>257</v>
      </c>
      <c r="U1280" s="26" t="s">
        <v>257</v>
      </c>
      <c r="V1280" s="26" t="s">
        <v>257</v>
      </c>
      <c r="W1280" s="26" t="s">
        <v>257</v>
      </c>
      <c r="X1280" s="18" t="s">
        <v>1549</v>
      </c>
      <c r="Y1280" s="18">
        <v>0</v>
      </c>
      <c r="Z1280" s="18" t="s">
        <v>599</v>
      </c>
      <c r="AA1280" s="18">
        <v>0</v>
      </c>
      <c r="AB1280" s="57" t="s">
        <v>257</v>
      </c>
      <c r="AC1280" s="18" t="s">
        <v>699</v>
      </c>
      <c r="AD1280" s="18" t="s">
        <v>257</v>
      </c>
      <c r="AE1280" s="18" t="s">
        <v>257</v>
      </c>
      <c r="AF1280" s="18" t="s">
        <v>257</v>
      </c>
      <c r="AG1280" s="18" t="s">
        <v>257</v>
      </c>
      <c r="AH1280" s="18" t="s">
        <v>257</v>
      </c>
      <c r="AI1280" s="18">
        <v>0</v>
      </c>
      <c r="AJ1280" s="18" t="s">
        <v>476</v>
      </c>
      <c r="AK1280" s="18">
        <f t="shared" si="262"/>
        <v>0</v>
      </c>
      <c r="AL1280" s="18" t="s">
        <v>1547</v>
      </c>
      <c r="AM1280" s="18" t="s">
        <v>268</v>
      </c>
      <c r="AN1280" s="55">
        <v>0.64</v>
      </c>
      <c r="AO1280" s="18" t="s">
        <v>563</v>
      </c>
      <c r="AP1280" s="18" t="s">
        <v>479</v>
      </c>
      <c r="AQ1280" s="72" t="s">
        <v>1165</v>
      </c>
      <c r="AR1280" s="18" t="s">
        <v>561</v>
      </c>
      <c r="AS1280" s="55">
        <f t="shared" si="253"/>
        <v>0.64</v>
      </c>
      <c r="AT1280" s="55">
        <v>0.64</v>
      </c>
      <c r="AU1280" s="55">
        <f t="shared" si="254"/>
        <v>0</v>
      </c>
      <c r="AV1280" s="62">
        <f t="shared" si="255"/>
        <v>0</v>
      </c>
      <c r="AW1280" s="26" t="s">
        <v>501</v>
      </c>
      <c r="AX1280" s="18">
        <v>84</v>
      </c>
      <c r="AY1280" s="18" t="s">
        <v>476</v>
      </c>
      <c r="AZ1280" s="5" t="s">
        <v>257</v>
      </c>
      <c r="BA1280" s="5" t="s">
        <v>257</v>
      </c>
      <c r="BB1280" s="18" t="s">
        <v>1529</v>
      </c>
      <c r="BC1280" s="18"/>
      <c r="BD1280" s="18"/>
      <c r="BE1280" s="18"/>
      <c r="BF1280" s="18"/>
      <c r="BG1280" s="18"/>
      <c r="BH1280" s="18"/>
      <c r="BI1280" s="18"/>
      <c r="BJ1280" s="18"/>
      <c r="BK1280" s="18"/>
      <c r="BL1280" s="18"/>
      <c r="BM1280" s="18"/>
      <c r="BN1280" s="18"/>
      <c r="BO1280" s="18"/>
      <c r="BP1280" s="18"/>
      <c r="BQ1280" s="18"/>
      <c r="BR1280" s="18"/>
      <c r="BS1280" s="18"/>
      <c r="BT1280" s="18"/>
      <c r="BU1280" s="18"/>
      <c r="BV1280" s="18"/>
      <c r="BW1280" s="18"/>
      <c r="BX1280" s="18"/>
      <c r="BY1280" s="18"/>
      <c r="BZ1280" s="18"/>
      <c r="CA1280" s="18"/>
      <c r="CB1280" s="18"/>
      <c r="CC1280" s="18"/>
      <c r="CD1280" s="18"/>
      <c r="CE1280" s="18"/>
      <c r="CF1280" s="18"/>
      <c r="CG1280" s="18"/>
      <c r="CH1280" s="18"/>
      <c r="CI1280" s="18"/>
      <c r="CJ1280" s="18"/>
      <c r="CK1280" s="18"/>
      <c r="CL1280" s="18"/>
      <c r="CM1280" s="18"/>
      <c r="CN1280" s="18"/>
      <c r="CO1280" s="18"/>
      <c r="CP1280" s="18"/>
      <c r="CQ1280" s="18"/>
      <c r="CR1280" s="18"/>
      <c r="CS1280" s="18"/>
      <c r="CT1280" s="18"/>
      <c r="CU1280" s="18"/>
      <c r="CV1280" s="18"/>
      <c r="CW1280" s="18"/>
      <c r="CX1280" s="18"/>
      <c r="CY1280" s="18"/>
      <c r="CZ1280" s="18"/>
      <c r="DA1280" s="18"/>
      <c r="DB1280" s="18"/>
      <c r="DC1280" s="18"/>
      <c r="DD1280" s="18"/>
      <c r="DE1280" s="18"/>
      <c r="DF1280" s="18"/>
      <c r="DG1280" s="18"/>
      <c r="DH1280" s="18"/>
      <c r="DI1280" s="18"/>
      <c r="DJ1280" s="18"/>
      <c r="DK1280" s="18"/>
      <c r="DL1280" s="18"/>
      <c r="DM1280" s="18"/>
      <c r="DN1280" s="18"/>
      <c r="DO1280" s="18"/>
      <c r="DP1280" s="18">
        <v>1</v>
      </c>
      <c r="DQ1280" s="18">
        <v>1</v>
      </c>
      <c r="DR1280" s="18">
        <v>1</v>
      </c>
      <c r="DS1280" s="18"/>
      <c r="DT1280" s="18"/>
      <c r="DU1280" s="18"/>
      <c r="DV1280" s="18">
        <v>0</v>
      </c>
      <c r="DW1280" s="24"/>
      <c r="DX1280" s="24"/>
      <c r="DY1280" s="18"/>
      <c r="DZ1280" s="18"/>
      <c r="EA1280" s="18"/>
      <c r="EB1280" s="18"/>
      <c r="EC1280" s="18"/>
      <c r="ED1280" s="18"/>
      <c r="EE1280" s="18"/>
      <c r="EF1280" s="18"/>
      <c r="EG1280" s="18"/>
      <c r="EH1280" s="18" t="s">
        <v>1530</v>
      </c>
      <c r="EI1280" s="18" cm="1">
        <f t="array" ref="EI1280">IF(SUMPRODUCT(--(DO1280:DS1280&lt;&gt;""))=0, 0,1)</f>
        <v>1</v>
      </c>
      <c r="EJ1280" s="18" cm="1">
        <f t="array" ref="EJ1280">IF(SUMPRODUCT(--(DT1280:EG1280&lt;&gt;""))=0, 0,1)</f>
        <v>1</v>
      </c>
      <c r="EK1280" s="18" cm="1">
        <f t="array" ref="EK1280">IF(SUMPRODUCT(--(EC1280:EG1280&lt;&gt;""))=0, 0,1)</f>
        <v>0</v>
      </c>
      <c r="EL1280" s="18" cm="1">
        <f t="array" ref="EL1280">IF(SUMPRODUCT(--(EE1280:EG1280&lt;&gt;""))=0, 0,1)</f>
        <v>0</v>
      </c>
      <c r="EM1280" s="18">
        <f t="shared" si="257"/>
        <v>1</v>
      </c>
      <c r="EN1280" s="18">
        <f t="shared" si="258"/>
        <v>1</v>
      </c>
      <c r="EO1280" s="18">
        <f t="shared" si="259"/>
        <v>0</v>
      </c>
      <c r="EP1280" s="18" t="str">
        <f t="shared" si="260"/>
        <v>NA</v>
      </c>
      <c r="EQ1280" s="18" t="str">
        <f t="shared" si="261"/>
        <v>NA</v>
      </c>
      <c r="ER1280" s="58" t="s">
        <v>2080</v>
      </c>
      <c r="ES1280" s="59">
        <v>43790</v>
      </c>
      <c r="ET1280" s="18" t="s">
        <v>1531</v>
      </c>
      <c r="EU1280" s="18" t="s">
        <v>1523</v>
      </c>
    </row>
    <row r="1281" spans="1:151" ht="15.75" customHeight="1" x14ac:dyDescent="0.2">
      <c r="A1281" s="5" t="s">
        <v>1521</v>
      </c>
      <c r="B1281" s="24" t="s">
        <v>1522</v>
      </c>
      <c r="C1281" s="26">
        <v>1</v>
      </c>
      <c r="D1281" s="18" t="s">
        <v>1565</v>
      </c>
      <c r="E1281" s="18" t="s">
        <v>1534</v>
      </c>
      <c r="F1281" s="18" t="s">
        <v>553</v>
      </c>
      <c r="G1281" s="18" t="s">
        <v>609</v>
      </c>
      <c r="H1281" s="18" t="s">
        <v>951</v>
      </c>
      <c r="I1281" s="18" t="s">
        <v>363</v>
      </c>
      <c r="J1281" s="18" t="s">
        <v>363</v>
      </c>
      <c r="K1281" s="18" t="s">
        <v>363</v>
      </c>
      <c r="L1281" s="18" t="s">
        <v>363</v>
      </c>
      <c r="M1281" s="18" t="s">
        <v>253</v>
      </c>
      <c r="N1281" s="56">
        <v>74</v>
      </c>
      <c r="O1281" s="18" t="s">
        <v>1524</v>
      </c>
      <c r="P1281" s="18" t="s">
        <v>466</v>
      </c>
      <c r="Q1281" s="18" t="s">
        <v>254</v>
      </c>
      <c r="R1281" s="24" t="s">
        <v>257</v>
      </c>
      <c r="S1281" s="24" t="s">
        <v>257</v>
      </c>
      <c r="T1281" s="26" t="s">
        <v>257</v>
      </c>
      <c r="U1281" s="26" t="s">
        <v>257</v>
      </c>
      <c r="V1281" s="26" t="s">
        <v>257</v>
      </c>
      <c r="W1281" s="26" t="s">
        <v>257</v>
      </c>
      <c r="X1281" s="18" t="s">
        <v>1549</v>
      </c>
      <c r="Y1281" s="18">
        <v>0</v>
      </c>
      <c r="Z1281" s="18" t="s">
        <v>599</v>
      </c>
      <c r="AA1281" s="18">
        <v>0</v>
      </c>
      <c r="AB1281" s="57" t="s">
        <v>257</v>
      </c>
      <c r="AC1281" s="18" t="s">
        <v>699</v>
      </c>
      <c r="AD1281" s="18" t="s">
        <v>257</v>
      </c>
      <c r="AE1281" s="18" t="s">
        <v>257</v>
      </c>
      <c r="AF1281" s="18" t="s">
        <v>257</v>
      </c>
      <c r="AG1281" s="18" t="s">
        <v>257</v>
      </c>
      <c r="AH1281" s="18" t="s">
        <v>257</v>
      </c>
      <c r="AI1281" s="18">
        <v>0</v>
      </c>
      <c r="AJ1281" s="18" t="s">
        <v>476</v>
      </c>
      <c r="AK1281" s="18">
        <f t="shared" si="262"/>
        <v>0</v>
      </c>
      <c r="AL1281" s="18" t="s">
        <v>1547</v>
      </c>
      <c r="AM1281" s="18" t="s">
        <v>268</v>
      </c>
      <c r="AN1281" s="55">
        <v>0.65</v>
      </c>
      <c r="AO1281" s="18" t="s">
        <v>563</v>
      </c>
      <c r="AP1281" s="18" t="s">
        <v>479</v>
      </c>
      <c r="AQ1281" s="72" t="s">
        <v>1165</v>
      </c>
      <c r="AR1281" s="18" t="s">
        <v>561</v>
      </c>
      <c r="AS1281" s="55">
        <f t="shared" si="253"/>
        <v>0.65</v>
      </c>
      <c r="AT1281" s="55">
        <v>0.65</v>
      </c>
      <c r="AU1281" s="55">
        <f t="shared" si="254"/>
        <v>0</v>
      </c>
      <c r="AV1281" s="62">
        <f t="shared" si="255"/>
        <v>0</v>
      </c>
      <c r="AW1281" s="26" t="s">
        <v>501</v>
      </c>
      <c r="AX1281" s="18">
        <v>108</v>
      </c>
      <c r="AY1281" s="18" t="s">
        <v>476</v>
      </c>
      <c r="AZ1281" s="5" t="s">
        <v>257</v>
      </c>
      <c r="BA1281" s="5" t="s">
        <v>257</v>
      </c>
      <c r="BB1281" s="18" t="s">
        <v>1529</v>
      </c>
      <c r="BC1281" s="18"/>
      <c r="BD1281" s="18"/>
      <c r="BE1281" s="18"/>
      <c r="BF1281" s="18"/>
      <c r="BG1281" s="18"/>
      <c r="BH1281" s="18"/>
      <c r="BI1281" s="18"/>
      <c r="BJ1281" s="18"/>
      <c r="BK1281" s="18"/>
      <c r="BL1281" s="18"/>
      <c r="BM1281" s="18"/>
      <c r="BN1281" s="18"/>
      <c r="BO1281" s="18"/>
      <c r="BP1281" s="18"/>
      <c r="BQ1281" s="18"/>
      <c r="BR1281" s="18"/>
      <c r="BS1281" s="18"/>
      <c r="BT1281" s="18"/>
      <c r="BU1281" s="18"/>
      <c r="BV1281" s="18"/>
      <c r="BW1281" s="18"/>
      <c r="BX1281" s="18"/>
      <c r="BY1281" s="18"/>
      <c r="BZ1281" s="18"/>
      <c r="CA1281" s="18"/>
      <c r="CB1281" s="18"/>
      <c r="CC1281" s="18"/>
      <c r="CD1281" s="18"/>
      <c r="CE1281" s="18"/>
      <c r="CF1281" s="18"/>
      <c r="CG1281" s="18"/>
      <c r="CH1281" s="18"/>
      <c r="CI1281" s="18"/>
      <c r="CJ1281" s="18"/>
      <c r="CK1281" s="18"/>
      <c r="CL1281" s="18"/>
      <c r="CM1281" s="18"/>
      <c r="CN1281" s="18"/>
      <c r="CO1281" s="18"/>
      <c r="CP1281" s="18"/>
      <c r="CQ1281" s="18"/>
      <c r="CR1281" s="18"/>
      <c r="CS1281" s="18"/>
      <c r="CT1281" s="18"/>
      <c r="CU1281" s="18"/>
      <c r="CV1281" s="18"/>
      <c r="CW1281" s="18"/>
      <c r="CX1281" s="18"/>
      <c r="CY1281" s="18"/>
      <c r="CZ1281" s="18"/>
      <c r="DA1281" s="18"/>
      <c r="DB1281" s="18"/>
      <c r="DC1281" s="18"/>
      <c r="DD1281" s="18"/>
      <c r="DE1281" s="18"/>
      <c r="DF1281" s="18"/>
      <c r="DG1281" s="18"/>
      <c r="DH1281" s="18"/>
      <c r="DI1281" s="18"/>
      <c r="DJ1281" s="18"/>
      <c r="DK1281" s="18"/>
      <c r="DL1281" s="18"/>
      <c r="DM1281" s="18"/>
      <c r="DN1281" s="18"/>
      <c r="DO1281" s="18"/>
      <c r="DP1281" s="18">
        <v>1</v>
      </c>
      <c r="DQ1281" s="18">
        <v>1</v>
      </c>
      <c r="DR1281" s="18">
        <v>1</v>
      </c>
      <c r="DS1281" s="18"/>
      <c r="DT1281" s="18"/>
      <c r="DU1281" s="18"/>
      <c r="DV1281" s="18">
        <v>0</v>
      </c>
      <c r="DW1281" s="24"/>
      <c r="DX1281" s="24"/>
      <c r="DY1281" s="18"/>
      <c r="DZ1281" s="18"/>
      <c r="EA1281" s="18"/>
      <c r="EB1281" s="18"/>
      <c r="EC1281" s="18"/>
      <c r="ED1281" s="18"/>
      <c r="EE1281" s="18"/>
      <c r="EF1281" s="18"/>
      <c r="EG1281" s="18"/>
      <c r="EH1281" s="18" t="s">
        <v>1530</v>
      </c>
      <c r="EI1281" s="18" cm="1">
        <f t="array" ref="EI1281">IF(SUMPRODUCT(--(DO1281:DS1281&lt;&gt;""))=0, 0,1)</f>
        <v>1</v>
      </c>
      <c r="EJ1281" s="18" cm="1">
        <f t="array" ref="EJ1281">IF(SUMPRODUCT(--(DT1281:EG1281&lt;&gt;""))=0, 0,1)</f>
        <v>1</v>
      </c>
      <c r="EK1281" s="18" cm="1">
        <f t="array" ref="EK1281">IF(SUMPRODUCT(--(EC1281:EG1281&lt;&gt;""))=0, 0,1)</f>
        <v>0</v>
      </c>
      <c r="EL1281" s="18" cm="1">
        <f t="array" ref="EL1281">IF(SUMPRODUCT(--(EE1281:EG1281&lt;&gt;""))=0, 0,1)</f>
        <v>0</v>
      </c>
      <c r="EM1281" s="18">
        <f t="shared" si="257"/>
        <v>1</v>
      </c>
      <c r="EN1281" s="18">
        <f t="shared" si="258"/>
        <v>1</v>
      </c>
      <c r="EO1281" s="18">
        <f t="shared" si="259"/>
        <v>0</v>
      </c>
      <c r="EP1281" s="18" t="str">
        <f t="shared" si="260"/>
        <v>NA</v>
      </c>
      <c r="EQ1281" s="18" t="str">
        <f t="shared" si="261"/>
        <v>NA</v>
      </c>
      <c r="ER1281" s="58" t="s">
        <v>2080</v>
      </c>
      <c r="ES1281" s="59">
        <v>43790</v>
      </c>
      <c r="ET1281" s="18" t="s">
        <v>1531</v>
      </c>
      <c r="EU1281" s="18" t="s">
        <v>1523</v>
      </c>
    </row>
    <row r="1282" spans="1:151" ht="15.75" customHeight="1" x14ac:dyDescent="0.2">
      <c r="A1282" s="5" t="s">
        <v>1566</v>
      </c>
      <c r="B1282" s="24" t="s">
        <v>1522</v>
      </c>
      <c r="C1282" s="26">
        <v>1</v>
      </c>
      <c r="D1282" s="18" t="s">
        <v>1567</v>
      </c>
      <c r="E1282" s="18" t="s">
        <v>1526</v>
      </c>
      <c r="F1282" s="18" t="s">
        <v>553</v>
      </c>
      <c r="G1282" s="18" t="s">
        <v>609</v>
      </c>
      <c r="H1282" s="18" t="s">
        <v>951</v>
      </c>
      <c r="I1282" s="18" t="s">
        <v>363</v>
      </c>
      <c r="J1282" s="18" t="s">
        <v>363</v>
      </c>
      <c r="K1282" s="18" t="s">
        <v>363</v>
      </c>
      <c r="L1282" s="18" t="s">
        <v>363</v>
      </c>
      <c r="M1282" s="18" t="s">
        <v>253</v>
      </c>
      <c r="N1282" s="56">
        <v>74</v>
      </c>
      <c r="O1282" s="18" t="s">
        <v>1524</v>
      </c>
      <c r="P1282" s="18" t="s">
        <v>466</v>
      </c>
      <c r="Q1282" s="18" t="s">
        <v>254</v>
      </c>
      <c r="R1282" s="24" t="s">
        <v>257</v>
      </c>
      <c r="S1282" s="24" t="s">
        <v>257</v>
      </c>
      <c r="T1282" s="26" t="s">
        <v>257</v>
      </c>
      <c r="U1282" s="26" t="s">
        <v>257</v>
      </c>
      <c r="V1282" s="26" t="s">
        <v>257</v>
      </c>
      <c r="W1282" s="26" t="s">
        <v>257</v>
      </c>
      <c r="X1282" s="18" t="s">
        <v>1527</v>
      </c>
      <c r="Y1282" s="18">
        <v>0</v>
      </c>
      <c r="Z1282" s="18" t="s">
        <v>599</v>
      </c>
      <c r="AA1282" s="18">
        <v>0</v>
      </c>
      <c r="AB1282" s="57" t="s">
        <v>257</v>
      </c>
      <c r="AC1282" s="18" t="s">
        <v>257</v>
      </c>
      <c r="AD1282" s="18" t="s">
        <v>257</v>
      </c>
      <c r="AE1282" s="18" t="s">
        <v>257</v>
      </c>
      <c r="AF1282" s="18" t="s">
        <v>257</v>
      </c>
      <c r="AG1282" s="18" t="s">
        <v>257</v>
      </c>
      <c r="AH1282" s="18" t="s">
        <v>257</v>
      </c>
      <c r="AI1282" s="18">
        <v>0</v>
      </c>
      <c r="AJ1282" s="18" t="s">
        <v>476</v>
      </c>
      <c r="AK1282" s="18">
        <f t="shared" si="262"/>
        <v>0</v>
      </c>
      <c r="AL1282" s="18" t="s">
        <v>1568</v>
      </c>
      <c r="AM1282" s="18" t="s">
        <v>268</v>
      </c>
      <c r="AN1282" s="55">
        <v>0.62</v>
      </c>
      <c r="AO1282" s="18" t="s">
        <v>563</v>
      </c>
      <c r="AP1282" s="18" t="s">
        <v>479</v>
      </c>
      <c r="AQ1282" s="72" t="s">
        <v>1569</v>
      </c>
      <c r="AR1282" s="18" t="s">
        <v>561</v>
      </c>
      <c r="AS1282" s="55">
        <f t="shared" si="253"/>
        <v>0.61</v>
      </c>
      <c r="AT1282" s="55">
        <v>0.63</v>
      </c>
      <c r="AU1282" s="55">
        <f t="shared" si="254"/>
        <v>1.0000000000000009E-2</v>
      </c>
      <c r="AV1282" s="62">
        <f t="shared" si="255"/>
        <v>1.0000000000000009E-2</v>
      </c>
      <c r="AW1282" s="26" t="s">
        <v>501</v>
      </c>
      <c r="AX1282" s="18">
        <v>0</v>
      </c>
      <c r="AY1282" s="18" t="s">
        <v>476</v>
      </c>
      <c r="AZ1282" s="5" t="s">
        <v>257</v>
      </c>
      <c r="BA1282" s="5" t="s">
        <v>257</v>
      </c>
      <c r="BB1282" s="18" t="s">
        <v>1570</v>
      </c>
      <c r="BC1282" s="18"/>
      <c r="BD1282" s="18"/>
      <c r="BE1282" s="18"/>
      <c r="BF1282" s="18"/>
      <c r="BG1282" s="18"/>
      <c r="BH1282" s="18"/>
      <c r="BI1282" s="18"/>
      <c r="BJ1282" s="18"/>
      <c r="BK1282" s="18"/>
      <c r="BL1282" s="18"/>
      <c r="BM1282" s="18"/>
      <c r="BN1282" s="18"/>
      <c r="BO1282" s="18"/>
      <c r="BP1282" s="18"/>
      <c r="BQ1282" s="18"/>
      <c r="BR1282" s="18"/>
      <c r="BS1282" s="18"/>
      <c r="BT1282" s="18"/>
      <c r="BU1282" s="18"/>
      <c r="BV1282" s="18"/>
      <c r="BW1282" s="18"/>
      <c r="BX1282" s="18"/>
      <c r="BY1282" s="18"/>
      <c r="BZ1282" s="18"/>
      <c r="CA1282" s="18"/>
      <c r="CB1282" s="18"/>
      <c r="CC1282" s="18"/>
      <c r="CD1282" s="18"/>
      <c r="CE1282" s="18"/>
      <c r="CF1282" s="18"/>
      <c r="CG1282" s="18"/>
      <c r="CH1282" s="18"/>
      <c r="CI1282" s="18"/>
      <c r="CJ1282" s="18"/>
      <c r="CK1282" s="18"/>
      <c r="CL1282" s="18"/>
      <c r="CM1282" s="18"/>
      <c r="CN1282" s="18"/>
      <c r="CO1282" s="18"/>
      <c r="CP1282" s="18"/>
      <c r="CQ1282" s="18"/>
      <c r="CR1282" s="18"/>
      <c r="CS1282" s="18"/>
      <c r="CT1282" s="18"/>
      <c r="CU1282" s="18"/>
      <c r="CV1282" s="18"/>
      <c r="CW1282" s="18"/>
      <c r="CX1282" s="18"/>
      <c r="CY1282" s="18"/>
      <c r="CZ1282" s="18"/>
      <c r="DA1282" s="18"/>
      <c r="DB1282" s="18"/>
      <c r="DC1282" s="18"/>
      <c r="DD1282" s="18"/>
      <c r="DE1282" s="18"/>
      <c r="DF1282" s="18"/>
      <c r="DG1282" s="18"/>
      <c r="DH1282" s="18"/>
      <c r="DI1282" s="18"/>
      <c r="DJ1282" s="18"/>
      <c r="DK1282" s="18"/>
      <c r="DL1282" s="18"/>
      <c r="DM1282" s="18"/>
      <c r="DN1282" s="18"/>
      <c r="DO1282" s="18"/>
      <c r="DP1282" s="18">
        <v>0</v>
      </c>
      <c r="DQ1282" s="18">
        <v>0</v>
      </c>
      <c r="DR1282" s="18">
        <v>0</v>
      </c>
      <c r="DS1282" s="18"/>
      <c r="DT1282" s="18"/>
      <c r="DU1282" s="18"/>
      <c r="DV1282" s="18">
        <v>0</v>
      </c>
      <c r="DW1282" s="24"/>
      <c r="DX1282" s="24"/>
      <c r="DY1282" s="18"/>
      <c r="DZ1282" s="18"/>
      <c r="EA1282" s="18"/>
      <c r="EB1282" s="18"/>
      <c r="EC1282" s="18"/>
      <c r="ED1282" s="18"/>
      <c r="EE1282" s="18"/>
      <c r="EF1282" s="18"/>
      <c r="EG1282" s="18"/>
      <c r="EH1282" s="18" t="s">
        <v>1530</v>
      </c>
      <c r="EI1282" s="18" cm="1">
        <f t="array" ref="EI1282">IF(SUMPRODUCT(--(DO1282:DS1282&lt;&gt;""))=0, 0,1)</f>
        <v>1</v>
      </c>
      <c r="EJ1282" s="18" cm="1">
        <f t="array" ref="EJ1282">IF(SUMPRODUCT(--(DT1282:EG1282&lt;&gt;""))=0, 0,1)</f>
        <v>1</v>
      </c>
      <c r="EK1282" s="18" cm="1">
        <f t="array" ref="EK1282">IF(SUMPRODUCT(--(EC1282:EG1282&lt;&gt;""))=0, 0,1)</f>
        <v>0</v>
      </c>
      <c r="EL1282" s="18" cm="1">
        <f t="array" ref="EL1282">IF(SUMPRODUCT(--(EE1282:EG1282&lt;&gt;""))=0, 0,1)</f>
        <v>0</v>
      </c>
      <c r="EM1282" s="18">
        <f t="shared" si="257"/>
        <v>0</v>
      </c>
      <c r="EN1282" s="18">
        <f t="shared" si="258"/>
        <v>0</v>
      </c>
      <c r="EO1282" s="18">
        <f t="shared" si="259"/>
        <v>0</v>
      </c>
      <c r="EP1282" s="18" t="str">
        <f t="shared" si="260"/>
        <v>NA</v>
      </c>
      <c r="EQ1282" s="18" t="str">
        <f t="shared" si="261"/>
        <v>NA</v>
      </c>
      <c r="ER1282" s="58" t="s">
        <v>2080</v>
      </c>
      <c r="ES1282" s="59">
        <v>43790</v>
      </c>
      <c r="ET1282" s="18" t="s">
        <v>1531</v>
      </c>
      <c r="EU1282" s="18" t="s">
        <v>1523</v>
      </c>
    </row>
    <row r="1283" spans="1:151" ht="15.75" customHeight="1" x14ac:dyDescent="0.2">
      <c r="A1283" s="5" t="s">
        <v>1566</v>
      </c>
      <c r="B1283" s="24" t="s">
        <v>1522</v>
      </c>
      <c r="C1283" s="26">
        <v>1</v>
      </c>
      <c r="D1283" s="18" t="s">
        <v>1567</v>
      </c>
      <c r="E1283" s="18" t="s">
        <v>1532</v>
      </c>
      <c r="F1283" s="18" t="s">
        <v>553</v>
      </c>
      <c r="G1283" s="18" t="s">
        <v>609</v>
      </c>
      <c r="H1283" s="18" t="s">
        <v>951</v>
      </c>
      <c r="I1283" s="18" t="s">
        <v>363</v>
      </c>
      <c r="J1283" s="18" t="s">
        <v>363</v>
      </c>
      <c r="K1283" s="18" t="s">
        <v>363</v>
      </c>
      <c r="L1283" s="18" t="s">
        <v>363</v>
      </c>
      <c r="M1283" s="18" t="s">
        <v>253</v>
      </c>
      <c r="N1283" s="56">
        <v>74</v>
      </c>
      <c r="O1283" s="18" t="s">
        <v>1524</v>
      </c>
      <c r="P1283" s="18" t="s">
        <v>466</v>
      </c>
      <c r="Q1283" s="18" t="s">
        <v>254</v>
      </c>
      <c r="R1283" s="24" t="s">
        <v>257</v>
      </c>
      <c r="S1283" s="24" t="s">
        <v>257</v>
      </c>
      <c r="T1283" s="26" t="s">
        <v>257</v>
      </c>
      <c r="U1283" s="26" t="s">
        <v>257</v>
      </c>
      <c r="V1283" s="26" t="s">
        <v>257</v>
      </c>
      <c r="W1283" s="26" t="s">
        <v>257</v>
      </c>
      <c r="X1283" s="18" t="s">
        <v>1527</v>
      </c>
      <c r="Y1283" s="18">
        <v>56.9</v>
      </c>
      <c r="Z1283" s="18" t="s">
        <v>599</v>
      </c>
      <c r="AA1283" s="18">
        <v>56.9</v>
      </c>
      <c r="AB1283" s="57" t="s">
        <v>257</v>
      </c>
      <c r="AC1283" s="18" t="s">
        <v>479</v>
      </c>
      <c r="AD1283" s="18" t="s">
        <v>257</v>
      </c>
      <c r="AE1283" s="18" t="s">
        <v>257</v>
      </c>
      <c r="AF1283" s="18">
        <v>13.7</v>
      </c>
      <c r="AG1283" s="18">
        <v>13.7</v>
      </c>
      <c r="AH1283" s="18" t="s">
        <v>501</v>
      </c>
      <c r="AI1283" s="18">
        <v>20</v>
      </c>
      <c r="AJ1283" s="18" t="s">
        <v>476</v>
      </c>
      <c r="AK1283" s="18">
        <f t="shared" si="262"/>
        <v>0.83333333333333337</v>
      </c>
      <c r="AL1283" s="18" t="s">
        <v>1568</v>
      </c>
      <c r="AM1283" s="18" t="s">
        <v>268</v>
      </c>
      <c r="AN1283" s="55">
        <v>0.57999999999999996</v>
      </c>
      <c r="AO1283" s="18" t="s">
        <v>563</v>
      </c>
      <c r="AP1283" s="18" t="s">
        <v>479</v>
      </c>
      <c r="AQ1283" s="72" t="s">
        <v>1569</v>
      </c>
      <c r="AR1283" s="18" t="s">
        <v>561</v>
      </c>
      <c r="AS1283" s="55">
        <f t="shared" si="253"/>
        <v>0.55999999999999994</v>
      </c>
      <c r="AT1283" s="55">
        <v>0.6</v>
      </c>
      <c r="AU1283" s="55">
        <f t="shared" si="254"/>
        <v>2.0000000000000018E-2</v>
      </c>
      <c r="AV1283" s="62">
        <f t="shared" si="255"/>
        <v>2.0000000000000018E-2</v>
      </c>
      <c r="AW1283" s="26" t="s">
        <v>501</v>
      </c>
      <c r="AX1283" s="18">
        <v>20</v>
      </c>
      <c r="AY1283" s="18" t="s">
        <v>476</v>
      </c>
      <c r="AZ1283" s="5" t="s">
        <v>257</v>
      </c>
      <c r="BA1283" s="5" t="s">
        <v>257</v>
      </c>
      <c r="BB1283" s="18" t="s">
        <v>1570</v>
      </c>
      <c r="BC1283" s="18"/>
      <c r="BD1283" s="18"/>
      <c r="BE1283" s="18"/>
      <c r="BF1283" s="18"/>
      <c r="BG1283" s="18"/>
      <c r="BH1283" s="18"/>
      <c r="BI1283" s="18"/>
      <c r="BJ1283" s="18"/>
      <c r="BK1283" s="18"/>
      <c r="BL1283" s="18"/>
      <c r="BM1283" s="18"/>
      <c r="BN1283" s="18"/>
      <c r="BO1283" s="18"/>
      <c r="BP1283" s="18"/>
      <c r="BQ1283" s="18"/>
      <c r="BR1283" s="18"/>
      <c r="BS1283" s="18"/>
      <c r="BT1283" s="18"/>
      <c r="BU1283" s="18"/>
      <c r="BV1283" s="18"/>
      <c r="BW1283" s="18"/>
      <c r="BX1283" s="18"/>
      <c r="BY1283" s="18"/>
      <c r="BZ1283" s="18"/>
      <c r="CA1283" s="18"/>
      <c r="CB1283" s="18"/>
      <c r="CC1283" s="18"/>
      <c r="CD1283" s="18"/>
      <c r="CE1283" s="18"/>
      <c r="CF1283" s="18"/>
      <c r="CG1283" s="18"/>
      <c r="CH1283" s="18"/>
      <c r="CI1283" s="18"/>
      <c r="CJ1283" s="18"/>
      <c r="CK1283" s="18"/>
      <c r="CL1283" s="18"/>
      <c r="CM1283" s="18"/>
      <c r="CN1283" s="18"/>
      <c r="CO1283" s="18"/>
      <c r="CP1283" s="18"/>
      <c r="CQ1283" s="18"/>
      <c r="CR1283" s="18"/>
      <c r="CS1283" s="18"/>
      <c r="CT1283" s="18"/>
      <c r="CU1283" s="18"/>
      <c r="CV1283" s="18"/>
      <c r="CW1283" s="18"/>
      <c r="CX1283" s="18"/>
      <c r="CY1283" s="18"/>
      <c r="CZ1283" s="18"/>
      <c r="DA1283" s="18"/>
      <c r="DB1283" s="18"/>
      <c r="DC1283" s="18"/>
      <c r="DD1283" s="18"/>
      <c r="DE1283" s="18"/>
      <c r="DF1283" s="18"/>
      <c r="DG1283" s="18"/>
      <c r="DH1283" s="18"/>
      <c r="DI1283" s="18"/>
      <c r="DJ1283" s="18"/>
      <c r="DK1283" s="18"/>
      <c r="DL1283" s="18"/>
      <c r="DM1283" s="18"/>
      <c r="DN1283" s="18"/>
      <c r="DO1283" s="18"/>
      <c r="DP1283" s="18">
        <v>1</v>
      </c>
      <c r="DQ1283" s="18">
        <v>1</v>
      </c>
      <c r="DR1283" s="18">
        <v>1</v>
      </c>
      <c r="DS1283" s="18"/>
      <c r="DT1283" s="18"/>
      <c r="DU1283" s="18"/>
      <c r="DV1283" s="18">
        <v>0</v>
      </c>
      <c r="DW1283" s="24"/>
      <c r="DX1283" s="24"/>
      <c r="DY1283" s="18"/>
      <c r="DZ1283" s="18"/>
      <c r="EA1283" s="18"/>
      <c r="EB1283" s="18"/>
      <c r="EC1283" s="18"/>
      <c r="ED1283" s="18"/>
      <c r="EE1283" s="18"/>
      <c r="EF1283" s="18"/>
      <c r="EG1283" s="18"/>
      <c r="EH1283" s="18" t="s">
        <v>1530</v>
      </c>
      <c r="EI1283" s="18" cm="1">
        <f t="array" ref="EI1283">IF(SUMPRODUCT(--(DO1283:DS1283&lt;&gt;""))=0, 0,1)</f>
        <v>1</v>
      </c>
      <c r="EJ1283" s="18" cm="1">
        <f t="array" ref="EJ1283">IF(SUMPRODUCT(--(DT1283:EG1283&lt;&gt;""))=0, 0,1)</f>
        <v>1</v>
      </c>
      <c r="EK1283" s="18" cm="1">
        <f t="array" ref="EK1283">IF(SUMPRODUCT(--(EC1283:EG1283&lt;&gt;""))=0, 0,1)</f>
        <v>0</v>
      </c>
      <c r="EL1283" s="18" cm="1">
        <f t="array" ref="EL1283">IF(SUMPRODUCT(--(EE1283:EG1283&lt;&gt;""))=0, 0,1)</f>
        <v>0</v>
      </c>
      <c r="EM1283" s="18">
        <f t="shared" si="257"/>
        <v>1</v>
      </c>
      <c r="EN1283" s="18">
        <f t="shared" si="258"/>
        <v>1</v>
      </c>
      <c r="EO1283" s="18">
        <f t="shared" si="259"/>
        <v>0</v>
      </c>
      <c r="EP1283" s="18" t="str">
        <f t="shared" si="260"/>
        <v>NA</v>
      </c>
      <c r="EQ1283" s="18" t="str">
        <f t="shared" si="261"/>
        <v>NA</v>
      </c>
      <c r="ER1283" s="58" t="s">
        <v>2080</v>
      </c>
      <c r="ES1283" s="59">
        <v>43790</v>
      </c>
      <c r="ET1283" s="18" t="s">
        <v>1531</v>
      </c>
      <c r="EU1283" s="18" t="s">
        <v>1523</v>
      </c>
    </row>
    <row r="1284" spans="1:151" ht="15.75" customHeight="1" x14ac:dyDescent="0.2">
      <c r="A1284" s="5" t="s">
        <v>1566</v>
      </c>
      <c r="B1284" s="24" t="s">
        <v>1522</v>
      </c>
      <c r="C1284" s="26">
        <v>1</v>
      </c>
      <c r="D1284" s="18" t="s">
        <v>1567</v>
      </c>
      <c r="E1284" s="18" t="s">
        <v>1533</v>
      </c>
      <c r="F1284" s="18" t="s">
        <v>553</v>
      </c>
      <c r="G1284" s="18" t="s">
        <v>609</v>
      </c>
      <c r="H1284" s="18" t="s">
        <v>951</v>
      </c>
      <c r="I1284" s="18" t="s">
        <v>363</v>
      </c>
      <c r="J1284" s="18" t="s">
        <v>363</v>
      </c>
      <c r="K1284" s="18" t="s">
        <v>363</v>
      </c>
      <c r="L1284" s="18" t="s">
        <v>363</v>
      </c>
      <c r="M1284" s="18" t="s">
        <v>253</v>
      </c>
      <c r="N1284" s="56">
        <v>74</v>
      </c>
      <c r="O1284" s="18" t="s">
        <v>1524</v>
      </c>
      <c r="P1284" s="18" t="s">
        <v>466</v>
      </c>
      <c r="Q1284" s="18" t="s">
        <v>254</v>
      </c>
      <c r="R1284" s="24" t="s">
        <v>257</v>
      </c>
      <c r="S1284" s="24" t="s">
        <v>257</v>
      </c>
      <c r="T1284" s="26" t="s">
        <v>257</v>
      </c>
      <c r="U1284" s="26" t="s">
        <v>257</v>
      </c>
      <c r="V1284" s="26" t="s">
        <v>257</v>
      </c>
      <c r="W1284" s="26" t="s">
        <v>257</v>
      </c>
      <c r="X1284" s="18" t="s">
        <v>1527</v>
      </c>
      <c r="Y1284" s="18">
        <v>56.9</v>
      </c>
      <c r="Z1284" s="18" t="s">
        <v>599</v>
      </c>
      <c r="AA1284" s="18">
        <v>56.9</v>
      </c>
      <c r="AB1284" s="57" t="s">
        <v>257</v>
      </c>
      <c r="AC1284" s="18" t="s">
        <v>479</v>
      </c>
      <c r="AD1284" s="18" t="s">
        <v>257</v>
      </c>
      <c r="AE1284" s="18" t="s">
        <v>257</v>
      </c>
      <c r="AF1284" s="18">
        <v>13.7</v>
      </c>
      <c r="AG1284" s="18">
        <v>13.7</v>
      </c>
      <c r="AH1284" s="18" t="s">
        <v>501</v>
      </c>
      <c r="AI1284" s="18">
        <v>20</v>
      </c>
      <c r="AJ1284" s="18" t="s">
        <v>476</v>
      </c>
      <c r="AK1284" s="18">
        <f t="shared" si="262"/>
        <v>0.83333333333333337</v>
      </c>
      <c r="AL1284" s="18" t="s">
        <v>1568</v>
      </c>
      <c r="AM1284" s="18" t="s">
        <v>268</v>
      </c>
      <c r="AN1284" s="55">
        <v>0.56000000000000005</v>
      </c>
      <c r="AO1284" s="18" t="s">
        <v>563</v>
      </c>
      <c r="AP1284" s="18" t="s">
        <v>479</v>
      </c>
      <c r="AQ1284" s="72" t="s">
        <v>1569</v>
      </c>
      <c r="AR1284" s="18" t="s">
        <v>561</v>
      </c>
      <c r="AS1284" s="55">
        <f t="shared" si="253"/>
        <v>0.51000000000000012</v>
      </c>
      <c r="AT1284" s="55">
        <v>0.61</v>
      </c>
      <c r="AU1284" s="55">
        <f t="shared" si="254"/>
        <v>4.9999999999999933E-2</v>
      </c>
      <c r="AV1284" s="62">
        <f t="shared" si="255"/>
        <v>4.9999999999999933E-2</v>
      </c>
      <c r="AW1284" s="26" t="s">
        <v>501</v>
      </c>
      <c r="AX1284" s="18">
        <v>44</v>
      </c>
      <c r="AY1284" s="18" t="s">
        <v>476</v>
      </c>
      <c r="AZ1284" s="5" t="s">
        <v>257</v>
      </c>
      <c r="BA1284" s="5" t="s">
        <v>257</v>
      </c>
      <c r="BB1284" s="18" t="s">
        <v>1570</v>
      </c>
      <c r="BC1284" s="18"/>
      <c r="BD1284" s="18"/>
      <c r="BE1284" s="18"/>
      <c r="BF1284" s="18"/>
      <c r="BG1284" s="18"/>
      <c r="BH1284" s="18"/>
      <c r="BI1284" s="18"/>
      <c r="BJ1284" s="18"/>
      <c r="BK1284" s="18"/>
      <c r="BL1284" s="18"/>
      <c r="BM1284" s="18"/>
      <c r="BN1284" s="18"/>
      <c r="BO1284" s="18"/>
      <c r="BP1284" s="18"/>
      <c r="BQ1284" s="18"/>
      <c r="BR1284" s="18"/>
      <c r="BS1284" s="18"/>
      <c r="BT1284" s="18"/>
      <c r="BU1284" s="18"/>
      <c r="BV1284" s="18"/>
      <c r="BW1284" s="18"/>
      <c r="BX1284" s="18"/>
      <c r="BY1284" s="18"/>
      <c r="BZ1284" s="18"/>
      <c r="CA1284" s="18"/>
      <c r="CB1284" s="18"/>
      <c r="CC1284" s="18"/>
      <c r="CD1284" s="18"/>
      <c r="CE1284" s="18"/>
      <c r="CF1284" s="18"/>
      <c r="CG1284" s="18"/>
      <c r="CH1284" s="18"/>
      <c r="CI1284" s="18"/>
      <c r="CJ1284" s="18"/>
      <c r="CK1284" s="18"/>
      <c r="CL1284" s="18"/>
      <c r="CM1284" s="18"/>
      <c r="CN1284" s="18"/>
      <c r="CO1284" s="18"/>
      <c r="CP1284" s="18"/>
      <c r="CQ1284" s="18"/>
      <c r="CR1284" s="18"/>
      <c r="CS1284" s="18"/>
      <c r="CT1284" s="18"/>
      <c r="CU1284" s="18"/>
      <c r="CV1284" s="18"/>
      <c r="CW1284" s="18"/>
      <c r="CX1284" s="18"/>
      <c r="CY1284" s="18"/>
      <c r="CZ1284" s="18"/>
      <c r="DA1284" s="18"/>
      <c r="DB1284" s="18"/>
      <c r="DC1284" s="18"/>
      <c r="DD1284" s="18"/>
      <c r="DE1284" s="18"/>
      <c r="DF1284" s="18"/>
      <c r="DG1284" s="18"/>
      <c r="DH1284" s="18"/>
      <c r="DI1284" s="18"/>
      <c r="DJ1284" s="18"/>
      <c r="DK1284" s="18"/>
      <c r="DL1284" s="18"/>
      <c r="DM1284" s="18"/>
      <c r="DN1284" s="18"/>
      <c r="DO1284" s="18"/>
      <c r="DP1284" s="18">
        <v>1</v>
      </c>
      <c r="DQ1284" s="18">
        <v>1</v>
      </c>
      <c r="DR1284" s="18">
        <v>1</v>
      </c>
      <c r="DS1284" s="18"/>
      <c r="DT1284" s="18"/>
      <c r="DU1284" s="18"/>
      <c r="DV1284" s="18">
        <v>0</v>
      </c>
      <c r="DW1284" s="24"/>
      <c r="DX1284" s="24"/>
      <c r="DY1284" s="18"/>
      <c r="DZ1284" s="18"/>
      <c r="EA1284" s="18"/>
      <c r="EB1284" s="18"/>
      <c r="EC1284" s="18"/>
      <c r="ED1284" s="18"/>
      <c r="EE1284" s="18"/>
      <c r="EF1284" s="18"/>
      <c r="EG1284" s="18"/>
      <c r="EH1284" s="18" t="s">
        <v>1530</v>
      </c>
      <c r="EI1284" s="18" cm="1">
        <f t="array" ref="EI1284">IF(SUMPRODUCT(--(DO1284:DS1284&lt;&gt;""))=0, 0,1)</f>
        <v>1</v>
      </c>
      <c r="EJ1284" s="18" cm="1">
        <f t="array" ref="EJ1284">IF(SUMPRODUCT(--(DT1284:EG1284&lt;&gt;""))=0, 0,1)</f>
        <v>1</v>
      </c>
      <c r="EK1284" s="18" cm="1">
        <f t="array" ref="EK1284">IF(SUMPRODUCT(--(EC1284:EG1284&lt;&gt;""))=0, 0,1)</f>
        <v>0</v>
      </c>
      <c r="EL1284" s="18" cm="1">
        <f t="array" ref="EL1284">IF(SUMPRODUCT(--(EE1284:EG1284&lt;&gt;""))=0, 0,1)</f>
        <v>0</v>
      </c>
      <c r="EM1284" s="18">
        <f t="shared" ref="EM1284:EM1347" si="263">IF(COUNTIF(DO1284:EG1284, 1), 1,0)</f>
        <v>1</v>
      </c>
      <c r="EN1284" s="18">
        <f t="shared" ref="EN1284:EN1347" si="264">IF(EI1284=0, "NA", IF(COUNTIF(DO1284:DS1284, 1), 1,0))</f>
        <v>1</v>
      </c>
      <c r="EO1284" s="18">
        <f t="shared" ref="EO1284:EO1347" si="265">IF(EJ1284=0, "NA", IF(COUNTIF(DT1284:EG1284, 1), 1,0))</f>
        <v>0</v>
      </c>
      <c r="EP1284" s="18" t="str">
        <f t="shared" ref="EP1284:EP1347" si="266">IF(EK1284=0, "NA", IF(COUNTIF(EC1284:EG1284, 1), 1,0))</f>
        <v>NA</v>
      </c>
      <c r="EQ1284" s="18" t="str">
        <f t="shared" ref="EQ1284:EQ1347" si="267">IF(EL1284=0, "NA", IF(COUNTIF(EE1284:EG1284, 1), 1,0))</f>
        <v>NA</v>
      </c>
      <c r="ER1284" s="58" t="s">
        <v>2080</v>
      </c>
      <c r="ES1284" s="59">
        <v>43790</v>
      </c>
      <c r="ET1284" s="18" t="s">
        <v>1531</v>
      </c>
      <c r="EU1284" s="18" t="s">
        <v>1523</v>
      </c>
    </row>
    <row r="1285" spans="1:151" ht="15.75" customHeight="1" x14ac:dyDescent="0.2">
      <c r="A1285" s="5" t="s">
        <v>1566</v>
      </c>
      <c r="B1285" s="24" t="s">
        <v>1522</v>
      </c>
      <c r="C1285" s="26">
        <v>1</v>
      </c>
      <c r="D1285" s="18" t="s">
        <v>1567</v>
      </c>
      <c r="E1285" s="18" t="s">
        <v>1534</v>
      </c>
      <c r="F1285" s="18" t="s">
        <v>553</v>
      </c>
      <c r="G1285" s="18" t="s">
        <v>609</v>
      </c>
      <c r="H1285" s="18" t="s">
        <v>951</v>
      </c>
      <c r="I1285" s="18" t="s">
        <v>363</v>
      </c>
      <c r="J1285" s="18" t="s">
        <v>363</v>
      </c>
      <c r="K1285" s="18" t="s">
        <v>363</v>
      </c>
      <c r="L1285" s="18" t="s">
        <v>363</v>
      </c>
      <c r="M1285" s="18" t="s">
        <v>253</v>
      </c>
      <c r="N1285" s="56">
        <v>74</v>
      </c>
      <c r="O1285" s="18" t="s">
        <v>1524</v>
      </c>
      <c r="P1285" s="18" t="s">
        <v>466</v>
      </c>
      <c r="Q1285" s="18" t="s">
        <v>254</v>
      </c>
      <c r="R1285" s="24" t="s">
        <v>257</v>
      </c>
      <c r="S1285" s="24" t="s">
        <v>257</v>
      </c>
      <c r="T1285" s="26" t="s">
        <v>257</v>
      </c>
      <c r="U1285" s="26" t="s">
        <v>257</v>
      </c>
      <c r="V1285" s="26" t="s">
        <v>257</v>
      </c>
      <c r="W1285" s="26" t="s">
        <v>257</v>
      </c>
      <c r="X1285" s="18" t="s">
        <v>1527</v>
      </c>
      <c r="Y1285" s="18">
        <v>56.9</v>
      </c>
      <c r="Z1285" s="18" t="s">
        <v>599</v>
      </c>
      <c r="AA1285" s="18">
        <v>56.9</v>
      </c>
      <c r="AB1285" s="57" t="s">
        <v>257</v>
      </c>
      <c r="AC1285" s="18" t="s">
        <v>479</v>
      </c>
      <c r="AD1285" s="18" t="s">
        <v>257</v>
      </c>
      <c r="AE1285" s="18" t="s">
        <v>257</v>
      </c>
      <c r="AF1285" s="18">
        <v>13.7</v>
      </c>
      <c r="AG1285" s="18">
        <v>13.7</v>
      </c>
      <c r="AH1285" s="18" t="s">
        <v>501</v>
      </c>
      <c r="AI1285" s="18">
        <v>20</v>
      </c>
      <c r="AJ1285" s="18" t="s">
        <v>476</v>
      </c>
      <c r="AK1285" s="18">
        <f t="shared" si="262"/>
        <v>0.83333333333333337</v>
      </c>
      <c r="AL1285" s="18" t="s">
        <v>1568</v>
      </c>
      <c r="AM1285" s="18" t="s">
        <v>268</v>
      </c>
      <c r="AN1285" s="55">
        <v>0.51</v>
      </c>
      <c r="AO1285" s="18" t="s">
        <v>563</v>
      </c>
      <c r="AP1285" s="18" t="s">
        <v>479</v>
      </c>
      <c r="AQ1285" s="72" t="s">
        <v>1569</v>
      </c>
      <c r="AR1285" s="18" t="s">
        <v>561</v>
      </c>
      <c r="AS1285" s="55">
        <f t="shared" si="253"/>
        <v>0.44000000000000006</v>
      </c>
      <c r="AT1285" s="55">
        <v>0.57999999999999996</v>
      </c>
      <c r="AU1285" s="55">
        <f t="shared" si="254"/>
        <v>6.9999999999999951E-2</v>
      </c>
      <c r="AV1285" s="62">
        <f t="shared" si="255"/>
        <v>6.9999999999999951E-2</v>
      </c>
      <c r="AW1285" s="26" t="s">
        <v>501</v>
      </c>
      <c r="AX1285" s="18">
        <v>68</v>
      </c>
      <c r="AY1285" s="18" t="s">
        <v>476</v>
      </c>
      <c r="AZ1285" s="5" t="s">
        <v>257</v>
      </c>
      <c r="BA1285" s="5" t="s">
        <v>257</v>
      </c>
      <c r="BB1285" s="18" t="s">
        <v>1570</v>
      </c>
      <c r="BC1285" s="18"/>
      <c r="BD1285" s="18"/>
      <c r="BE1285" s="18"/>
      <c r="BF1285" s="18"/>
      <c r="BG1285" s="18"/>
      <c r="BH1285" s="18"/>
      <c r="BI1285" s="18"/>
      <c r="BJ1285" s="18"/>
      <c r="BK1285" s="18"/>
      <c r="BL1285" s="18"/>
      <c r="BM1285" s="18"/>
      <c r="BN1285" s="18"/>
      <c r="BO1285" s="18"/>
      <c r="BP1285" s="18"/>
      <c r="BQ1285" s="18"/>
      <c r="BR1285" s="18"/>
      <c r="BS1285" s="18"/>
      <c r="BT1285" s="18"/>
      <c r="BU1285" s="18"/>
      <c r="BV1285" s="18"/>
      <c r="BW1285" s="18"/>
      <c r="BX1285" s="18"/>
      <c r="BY1285" s="18"/>
      <c r="BZ1285" s="18"/>
      <c r="CA1285" s="18"/>
      <c r="CB1285" s="18"/>
      <c r="CC1285" s="18"/>
      <c r="CD1285" s="18"/>
      <c r="CE1285" s="18"/>
      <c r="CF1285" s="18"/>
      <c r="CG1285" s="18"/>
      <c r="CH1285" s="18"/>
      <c r="CI1285" s="18"/>
      <c r="CJ1285" s="18"/>
      <c r="CK1285" s="18"/>
      <c r="CL1285" s="18"/>
      <c r="CM1285" s="18"/>
      <c r="CN1285" s="18"/>
      <c r="CO1285" s="18"/>
      <c r="CP1285" s="18"/>
      <c r="CQ1285" s="18"/>
      <c r="CR1285" s="18"/>
      <c r="CS1285" s="18"/>
      <c r="CT1285" s="18"/>
      <c r="CU1285" s="18"/>
      <c r="CV1285" s="18"/>
      <c r="CW1285" s="18"/>
      <c r="CX1285" s="18"/>
      <c r="CY1285" s="18"/>
      <c r="CZ1285" s="18"/>
      <c r="DA1285" s="18"/>
      <c r="DB1285" s="18"/>
      <c r="DC1285" s="18"/>
      <c r="DD1285" s="18"/>
      <c r="DE1285" s="18"/>
      <c r="DF1285" s="18"/>
      <c r="DG1285" s="18"/>
      <c r="DH1285" s="18"/>
      <c r="DI1285" s="18"/>
      <c r="DJ1285" s="18"/>
      <c r="DK1285" s="18"/>
      <c r="DL1285" s="18"/>
      <c r="DM1285" s="18"/>
      <c r="DN1285" s="18"/>
      <c r="DO1285" s="18"/>
      <c r="DP1285" s="18">
        <v>1</v>
      </c>
      <c r="DQ1285" s="18">
        <v>1</v>
      </c>
      <c r="DR1285" s="18">
        <v>1</v>
      </c>
      <c r="DS1285" s="18"/>
      <c r="DT1285" s="18"/>
      <c r="DU1285" s="18"/>
      <c r="DV1285" s="18">
        <v>0</v>
      </c>
      <c r="DW1285" s="24"/>
      <c r="DX1285" s="24"/>
      <c r="DY1285" s="18"/>
      <c r="DZ1285" s="18"/>
      <c r="EA1285" s="18"/>
      <c r="EB1285" s="18"/>
      <c r="EC1285" s="18"/>
      <c r="ED1285" s="18"/>
      <c r="EE1285" s="18"/>
      <c r="EF1285" s="18"/>
      <c r="EG1285" s="18"/>
      <c r="EH1285" s="18" t="s">
        <v>1530</v>
      </c>
      <c r="EI1285" s="18" cm="1">
        <f t="array" ref="EI1285">IF(SUMPRODUCT(--(DO1285:DS1285&lt;&gt;""))=0, 0,1)</f>
        <v>1</v>
      </c>
      <c r="EJ1285" s="18" cm="1">
        <f t="array" ref="EJ1285">IF(SUMPRODUCT(--(DT1285:EG1285&lt;&gt;""))=0, 0,1)</f>
        <v>1</v>
      </c>
      <c r="EK1285" s="18" cm="1">
        <f t="array" ref="EK1285">IF(SUMPRODUCT(--(EC1285:EG1285&lt;&gt;""))=0, 0,1)</f>
        <v>0</v>
      </c>
      <c r="EL1285" s="18" cm="1">
        <f t="array" ref="EL1285">IF(SUMPRODUCT(--(EE1285:EG1285&lt;&gt;""))=0, 0,1)</f>
        <v>0</v>
      </c>
      <c r="EM1285" s="18">
        <f t="shared" si="263"/>
        <v>1</v>
      </c>
      <c r="EN1285" s="18">
        <f t="shared" si="264"/>
        <v>1</v>
      </c>
      <c r="EO1285" s="18">
        <f t="shared" si="265"/>
        <v>0</v>
      </c>
      <c r="EP1285" s="18" t="str">
        <f t="shared" si="266"/>
        <v>NA</v>
      </c>
      <c r="EQ1285" s="18" t="str">
        <f t="shared" si="267"/>
        <v>NA</v>
      </c>
      <c r="ER1285" s="58" t="s">
        <v>2080</v>
      </c>
      <c r="ES1285" s="59">
        <v>43790</v>
      </c>
      <c r="ET1285" s="18" t="s">
        <v>1531</v>
      </c>
      <c r="EU1285" s="18" t="s">
        <v>1523</v>
      </c>
    </row>
    <row r="1286" spans="1:151" ht="15.75" customHeight="1" x14ac:dyDescent="0.2">
      <c r="A1286" s="5" t="s">
        <v>1566</v>
      </c>
      <c r="B1286" s="24" t="s">
        <v>1522</v>
      </c>
      <c r="C1286" s="26">
        <v>1</v>
      </c>
      <c r="D1286" s="18" t="s">
        <v>1571</v>
      </c>
      <c r="E1286" s="18" t="s">
        <v>1526</v>
      </c>
      <c r="F1286" s="18" t="s">
        <v>553</v>
      </c>
      <c r="G1286" s="18" t="s">
        <v>609</v>
      </c>
      <c r="H1286" s="18" t="s">
        <v>951</v>
      </c>
      <c r="I1286" s="18" t="s">
        <v>363</v>
      </c>
      <c r="J1286" s="18" t="s">
        <v>363</v>
      </c>
      <c r="K1286" s="18" t="s">
        <v>363</v>
      </c>
      <c r="L1286" s="18" t="s">
        <v>363</v>
      </c>
      <c r="M1286" s="18" t="s">
        <v>253</v>
      </c>
      <c r="N1286" s="56">
        <v>74</v>
      </c>
      <c r="O1286" s="18" t="s">
        <v>1524</v>
      </c>
      <c r="P1286" s="18" t="s">
        <v>466</v>
      </c>
      <c r="Q1286" s="18" t="s">
        <v>254</v>
      </c>
      <c r="R1286" s="24" t="s">
        <v>257</v>
      </c>
      <c r="S1286" s="24" t="s">
        <v>257</v>
      </c>
      <c r="T1286" s="26" t="s">
        <v>257</v>
      </c>
      <c r="U1286" s="26" t="s">
        <v>257</v>
      </c>
      <c r="V1286" s="26" t="s">
        <v>257</v>
      </c>
      <c r="W1286" s="26" t="s">
        <v>257</v>
      </c>
      <c r="X1286" s="18" t="s">
        <v>1546</v>
      </c>
      <c r="Y1286" s="18">
        <v>0</v>
      </c>
      <c r="Z1286" s="18" t="s">
        <v>599</v>
      </c>
      <c r="AA1286" s="18">
        <v>0</v>
      </c>
      <c r="AB1286" s="57" t="s">
        <v>257</v>
      </c>
      <c r="AC1286" s="18" t="s">
        <v>257</v>
      </c>
      <c r="AD1286" s="18" t="s">
        <v>257</v>
      </c>
      <c r="AE1286" s="18" t="s">
        <v>257</v>
      </c>
      <c r="AF1286" s="18" t="s">
        <v>257</v>
      </c>
      <c r="AG1286" s="18" t="s">
        <v>257</v>
      </c>
      <c r="AH1286" s="18" t="s">
        <v>257</v>
      </c>
      <c r="AI1286" s="18">
        <v>0</v>
      </c>
      <c r="AJ1286" s="18" t="s">
        <v>476</v>
      </c>
      <c r="AK1286" s="18">
        <f t="shared" si="262"/>
        <v>0</v>
      </c>
      <c r="AL1286" s="18" t="s">
        <v>1568</v>
      </c>
      <c r="AM1286" s="18" t="s">
        <v>268</v>
      </c>
      <c r="AN1286" s="55">
        <v>0.63</v>
      </c>
      <c r="AO1286" s="18" t="s">
        <v>563</v>
      </c>
      <c r="AP1286" s="18" t="s">
        <v>479</v>
      </c>
      <c r="AQ1286" s="72" t="s">
        <v>1569</v>
      </c>
      <c r="AR1286" s="18" t="s">
        <v>561</v>
      </c>
      <c r="AS1286" s="55">
        <f t="shared" si="253"/>
        <v>0.62</v>
      </c>
      <c r="AT1286" s="55">
        <v>0.64</v>
      </c>
      <c r="AU1286" s="55">
        <f t="shared" si="254"/>
        <v>1.0000000000000009E-2</v>
      </c>
      <c r="AV1286" s="62">
        <f t="shared" si="255"/>
        <v>1.0000000000000009E-2</v>
      </c>
      <c r="AW1286" s="26" t="s">
        <v>501</v>
      </c>
      <c r="AX1286" s="18">
        <v>0</v>
      </c>
      <c r="AY1286" s="18" t="s">
        <v>476</v>
      </c>
      <c r="AZ1286" s="5" t="s">
        <v>257</v>
      </c>
      <c r="BA1286" s="5" t="s">
        <v>257</v>
      </c>
      <c r="BB1286" s="18" t="s">
        <v>1570</v>
      </c>
      <c r="BC1286" s="18"/>
      <c r="BD1286" s="18"/>
      <c r="BE1286" s="18"/>
      <c r="BF1286" s="18"/>
      <c r="BG1286" s="18"/>
      <c r="BH1286" s="18"/>
      <c r="BI1286" s="18"/>
      <c r="BJ1286" s="18"/>
      <c r="BK1286" s="18"/>
      <c r="BL1286" s="18"/>
      <c r="BM1286" s="18"/>
      <c r="BN1286" s="18"/>
      <c r="BO1286" s="18"/>
      <c r="BP1286" s="18"/>
      <c r="BQ1286" s="18"/>
      <c r="BR1286" s="18"/>
      <c r="BS1286" s="18"/>
      <c r="BT1286" s="18"/>
      <c r="BU1286" s="18"/>
      <c r="BV1286" s="18"/>
      <c r="BW1286" s="18"/>
      <c r="BX1286" s="18"/>
      <c r="BY1286" s="18"/>
      <c r="BZ1286" s="18"/>
      <c r="CA1286" s="18"/>
      <c r="CB1286" s="18"/>
      <c r="CC1286" s="18"/>
      <c r="CD1286" s="18"/>
      <c r="CE1286" s="18"/>
      <c r="CF1286" s="18"/>
      <c r="CG1286" s="18"/>
      <c r="CH1286" s="18"/>
      <c r="CI1286" s="18"/>
      <c r="CJ1286" s="18"/>
      <c r="CK1286" s="18"/>
      <c r="CL1286" s="18"/>
      <c r="CM1286" s="18"/>
      <c r="CN1286" s="18"/>
      <c r="CO1286" s="18"/>
      <c r="CP1286" s="18"/>
      <c r="CQ1286" s="18"/>
      <c r="CR1286" s="18"/>
      <c r="CS1286" s="18"/>
      <c r="CT1286" s="18"/>
      <c r="CU1286" s="18"/>
      <c r="CV1286" s="18"/>
      <c r="CW1286" s="18"/>
      <c r="CX1286" s="18"/>
      <c r="CY1286" s="18"/>
      <c r="CZ1286" s="18"/>
      <c r="DA1286" s="18"/>
      <c r="DB1286" s="18"/>
      <c r="DC1286" s="18"/>
      <c r="DD1286" s="18"/>
      <c r="DE1286" s="18"/>
      <c r="DF1286" s="18"/>
      <c r="DG1286" s="18"/>
      <c r="DH1286" s="18"/>
      <c r="DI1286" s="18"/>
      <c r="DJ1286" s="18"/>
      <c r="DK1286" s="18"/>
      <c r="DL1286" s="18"/>
      <c r="DM1286" s="18"/>
      <c r="DN1286" s="18"/>
      <c r="DO1286" s="18"/>
      <c r="DP1286" s="18">
        <v>0</v>
      </c>
      <c r="DQ1286" s="18">
        <v>0</v>
      </c>
      <c r="DR1286" s="18">
        <v>0</v>
      </c>
      <c r="DS1286" s="18"/>
      <c r="DT1286" s="18"/>
      <c r="DU1286" s="18"/>
      <c r="DV1286" s="18">
        <v>0</v>
      </c>
      <c r="DW1286" s="24"/>
      <c r="DX1286" s="24"/>
      <c r="DY1286" s="18"/>
      <c r="DZ1286" s="18"/>
      <c r="EA1286" s="18"/>
      <c r="EB1286" s="18"/>
      <c r="EC1286" s="18"/>
      <c r="ED1286" s="18"/>
      <c r="EE1286" s="18"/>
      <c r="EF1286" s="18"/>
      <c r="EG1286" s="18"/>
      <c r="EH1286" s="18" t="s">
        <v>1530</v>
      </c>
      <c r="EI1286" s="18" cm="1">
        <f t="array" ref="EI1286">IF(SUMPRODUCT(--(DO1286:DS1286&lt;&gt;""))=0, 0,1)</f>
        <v>1</v>
      </c>
      <c r="EJ1286" s="18" cm="1">
        <f t="array" ref="EJ1286">IF(SUMPRODUCT(--(DT1286:EG1286&lt;&gt;""))=0, 0,1)</f>
        <v>1</v>
      </c>
      <c r="EK1286" s="18" cm="1">
        <f t="array" ref="EK1286">IF(SUMPRODUCT(--(EC1286:EG1286&lt;&gt;""))=0, 0,1)</f>
        <v>0</v>
      </c>
      <c r="EL1286" s="18" cm="1">
        <f t="array" ref="EL1286">IF(SUMPRODUCT(--(EE1286:EG1286&lt;&gt;""))=0, 0,1)</f>
        <v>0</v>
      </c>
      <c r="EM1286" s="18">
        <f t="shared" si="263"/>
        <v>0</v>
      </c>
      <c r="EN1286" s="18">
        <f t="shared" si="264"/>
        <v>0</v>
      </c>
      <c r="EO1286" s="18">
        <f t="shared" si="265"/>
        <v>0</v>
      </c>
      <c r="EP1286" s="18" t="str">
        <f t="shared" si="266"/>
        <v>NA</v>
      </c>
      <c r="EQ1286" s="18" t="str">
        <f t="shared" si="267"/>
        <v>NA</v>
      </c>
      <c r="ER1286" s="58" t="s">
        <v>2080</v>
      </c>
      <c r="ES1286" s="59">
        <v>43790</v>
      </c>
      <c r="ET1286" s="18" t="s">
        <v>1531</v>
      </c>
      <c r="EU1286" s="18" t="s">
        <v>1523</v>
      </c>
    </row>
    <row r="1287" spans="1:151" ht="15.75" customHeight="1" x14ac:dyDescent="0.2">
      <c r="A1287" s="5" t="s">
        <v>1566</v>
      </c>
      <c r="B1287" s="24" t="s">
        <v>1522</v>
      </c>
      <c r="C1287" s="26">
        <v>1</v>
      </c>
      <c r="D1287" s="18" t="s">
        <v>1571</v>
      </c>
      <c r="E1287" s="18" t="s">
        <v>1532</v>
      </c>
      <c r="F1287" s="18" t="s">
        <v>553</v>
      </c>
      <c r="G1287" s="18" t="s">
        <v>609</v>
      </c>
      <c r="H1287" s="18" t="s">
        <v>951</v>
      </c>
      <c r="I1287" s="18" t="s">
        <v>363</v>
      </c>
      <c r="J1287" s="18" t="s">
        <v>363</v>
      </c>
      <c r="K1287" s="18" t="s">
        <v>363</v>
      </c>
      <c r="L1287" s="18" t="s">
        <v>363</v>
      </c>
      <c r="M1287" s="18" t="s">
        <v>253</v>
      </c>
      <c r="N1287" s="56">
        <v>74</v>
      </c>
      <c r="O1287" s="18" t="s">
        <v>1524</v>
      </c>
      <c r="P1287" s="18" t="s">
        <v>466</v>
      </c>
      <c r="Q1287" s="18" t="s">
        <v>254</v>
      </c>
      <c r="R1287" s="24" t="s">
        <v>257</v>
      </c>
      <c r="S1287" s="24" t="s">
        <v>257</v>
      </c>
      <c r="T1287" s="26" t="s">
        <v>257</v>
      </c>
      <c r="U1287" s="26" t="s">
        <v>257</v>
      </c>
      <c r="V1287" s="26" t="s">
        <v>257</v>
      </c>
      <c r="W1287" s="26" t="s">
        <v>257</v>
      </c>
      <c r="X1287" s="18" t="s">
        <v>1546</v>
      </c>
      <c r="Y1287" s="18">
        <v>56.9</v>
      </c>
      <c r="Z1287" s="18" t="s">
        <v>599</v>
      </c>
      <c r="AA1287" s="18">
        <v>56.9</v>
      </c>
      <c r="AB1287" s="57" t="s">
        <v>257</v>
      </c>
      <c r="AC1287" s="18" t="s">
        <v>479</v>
      </c>
      <c r="AD1287" s="18" t="s">
        <v>257</v>
      </c>
      <c r="AE1287" s="18" t="s">
        <v>257</v>
      </c>
      <c r="AF1287" s="18">
        <v>13.7</v>
      </c>
      <c r="AG1287" s="18">
        <v>13.7</v>
      </c>
      <c r="AH1287" s="18" t="s">
        <v>501</v>
      </c>
      <c r="AI1287" s="18">
        <v>20</v>
      </c>
      <c r="AJ1287" s="18" t="s">
        <v>476</v>
      </c>
      <c r="AK1287" s="18">
        <f t="shared" si="262"/>
        <v>0.83333333333333337</v>
      </c>
      <c r="AL1287" s="18" t="s">
        <v>1568</v>
      </c>
      <c r="AM1287" s="18" t="s">
        <v>268</v>
      </c>
      <c r="AN1287" s="55">
        <v>0.59</v>
      </c>
      <c r="AO1287" s="18" t="s">
        <v>563</v>
      </c>
      <c r="AP1287" s="18" t="s">
        <v>479</v>
      </c>
      <c r="AQ1287" s="72" t="s">
        <v>1569</v>
      </c>
      <c r="AR1287" s="18" t="s">
        <v>561</v>
      </c>
      <c r="AS1287" s="55">
        <f t="shared" si="253"/>
        <v>0.57999999999999996</v>
      </c>
      <c r="AT1287" s="55">
        <v>0.6</v>
      </c>
      <c r="AU1287" s="55">
        <f t="shared" si="254"/>
        <v>1.0000000000000009E-2</v>
      </c>
      <c r="AV1287" s="62">
        <f t="shared" si="255"/>
        <v>1.0000000000000009E-2</v>
      </c>
      <c r="AW1287" s="26" t="s">
        <v>501</v>
      </c>
      <c r="AX1287" s="18">
        <v>20</v>
      </c>
      <c r="AY1287" s="18" t="s">
        <v>476</v>
      </c>
      <c r="AZ1287" s="5" t="s">
        <v>257</v>
      </c>
      <c r="BA1287" s="5" t="s">
        <v>257</v>
      </c>
      <c r="BB1287" s="18" t="s">
        <v>1570</v>
      </c>
      <c r="BC1287" s="18"/>
      <c r="BD1287" s="18"/>
      <c r="BE1287" s="18"/>
      <c r="BF1287" s="18"/>
      <c r="BG1287" s="18"/>
      <c r="BH1287" s="18"/>
      <c r="BI1287" s="18"/>
      <c r="BJ1287" s="18"/>
      <c r="BK1287" s="18"/>
      <c r="BL1287" s="18"/>
      <c r="BM1287" s="18"/>
      <c r="BN1287" s="18"/>
      <c r="BO1287" s="18"/>
      <c r="BP1287" s="18"/>
      <c r="BQ1287" s="18"/>
      <c r="BR1287" s="18"/>
      <c r="BS1287" s="18"/>
      <c r="BT1287" s="18"/>
      <c r="BU1287" s="18"/>
      <c r="BV1287" s="18"/>
      <c r="BW1287" s="18"/>
      <c r="BX1287" s="18"/>
      <c r="BY1287" s="18"/>
      <c r="BZ1287" s="18"/>
      <c r="CA1287" s="18"/>
      <c r="CB1287" s="18"/>
      <c r="CC1287" s="18"/>
      <c r="CD1287" s="18"/>
      <c r="CE1287" s="18"/>
      <c r="CF1287" s="18"/>
      <c r="CG1287" s="18"/>
      <c r="CH1287" s="18"/>
      <c r="CI1287" s="18"/>
      <c r="CJ1287" s="18"/>
      <c r="CK1287" s="18"/>
      <c r="CL1287" s="18"/>
      <c r="CM1287" s="18"/>
      <c r="CN1287" s="18"/>
      <c r="CO1287" s="18"/>
      <c r="CP1287" s="18"/>
      <c r="CQ1287" s="18"/>
      <c r="CR1287" s="18"/>
      <c r="CS1287" s="18"/>
      <c r="CT1287" s="18"/>
      <c r="CU1287" s="18"/>
      <c r="CV1287" s="18"/>
      <c r="CW1287" s="18"/>
      <c r="CX1287" s="18"/>
      <c r="CY1287" s="18"/>
      <c r="CZ1287" s="18"/>
      <c r="DA1287" s="18"/>
      <c r="DB1287" s="18"/>
      <c r="DC1287" s="18"/>
      <c r="DD1287" s="18"/>
      <c r="DE1287" s="18"/>
      <c r="DF1287" s="18"/>
      <c r="DG1287" s="18"/>
      <c r="DH1287" s="18"/>
      <c r="DI1287" s="18"/>
      <c r="DJ1287" s="18"/>
      <c r="DK1287" s="18"/>
      <c r="DL1287" s="18"/>
      <c r="DM1287" s="18"/>
      <c r="DN1287" s="18"/>
      <c r="DO1287" s="18"/>
      <c r="DP1287" s="18">
        <v>1</v>
      </c>
      <c r="DQ1287" s="18">
        <v>1</v>
      </c>
      <c r="DR1287" s="18">
        <v>1</v>
      </c>
      <c r="DS1287" s="18"/>
      <c r="DT1287" s="18"/>
      <c r="DU1287" s="18"/>
      <c r="DV1287" s="18">
        <v>0</v>
      </c>
      <c r="DW1287" s="24"/>
      <c r="DX1287" s="24"/>
      <c r="DY1287" s="18"/>
      <c r="DZ1287" s="18"/>
      <c r="EA1287" s="18"/>
      <c r="EB1287" s="18"/>
      <c r="EC1287" s="18"/>
      <c r="ED1287" s="18"/>
      <c r="EE1287" s="18"/>
      <c r="EF1287" s="18"/>
      <c r="EG1287" s="18"/>
      <c r="EH1287" s="18" t="s">
        <v>1530</v>
      </c>
      <c r="EI1287" s="18" cm="1">
        <f t="array" ref="EI1287">IF(SUMPRODUCT(--(DO1287:DS1287&lt;&gt;""))=0, 0,1)</f>
        <v>1</v>
      </c>
      <c r="EJ1287" s="18" cm="1">
        <f t="array" ref="EJ1287">IF(SUMPRODUCT(--(DT1287:EG1287&lt;&gt;""))=0, 0,1)</f>
        <v>1</v>
      </c>
      <c r="EK1287" s="18" cm="1">
        <f t="array" ref="EK1287">IF(SUMPRODUCT(--(EC1287:EG1287&lt;&gt;""))=0, 0,1)</f>
        <v>0</v>
      </c>
      <c r="EL1287" s="18" cm="1">
        <f t="array" ref="EL1287">IF(SUMPRODUCT(--(EE1287:EG1287&lt;&gt;""))=0, 0,1)</f>
        <v>0</v>
      </c>
      <c r="EM1287" s="18">
        <f t="shared" si="263"/>
        <v>1</v>
      </c>
      <c r="EN1287" s="18">
        <f t="shared" si="264"/>
        <v>1</v>
      </c>
      <c r="EO1287" s="18">
        <f t="shared" si="265"/>
        <v>0</v>
      </c>
      <c r="EP1287" s="18" t="str">
        <f t="shared" si="266"/>
        <v>NA</v>
      </c>
      <c r="EQ1287" s="18" t="str">
        <f t="shared" si="267"/>
        <v>NA</v>
      </c>
      <c r="ER1287" s="58" t="s">
        <v>2080</v>
      </c>
      <c r="ES1287" s="59">
        <v>43790</v>
      </c>
      <c r="ET1287" s="18" t="s">
        <v>1531</v>
      </c>
      <c r="EU1287" s="18" t="s">
        <v>1523</v>
      </c>
    </row>
    <row r="1288" spans="1:151" ht="15.75" customHeight="1" x14ac:dyDescent="0.2">
      <c r="A1288" s="5" t="s">
        <v>1566</v>
      </c>
      <c r="B1288" s="24" t="s">
        <v>1522</v>
      </c>
      <c r="C1288" s="26">
        <v>1</v>
      </c>
      <c r="D1288" s="18" t="s">
        <v>1571</v>
      </c>
      <c r="E1288" s="18" t="s">
        <v>1533</v>
      </c>
      <c r="F1288" s="18" t="s">
        <v>553</v>
      </c>
      <c r="G1288" s="18" t="s">
        <v>609</v>
      </c>
      <c r="H1288" s="18" t="s">
        <v>951</v>
      </c>
      <c r="I1288" s="18" t="s">
        <v>363</v>
      </c>
      <c r="J1288" s="18" t="s">
        <v>363</v>
      </c>
      <c r="K1288" s="18" t="s">
        <v>363</v>
      </c>
      <c r="L1288" s="18" t="s">
        <v>363</v>
      </c>
      <c r="M1288" s="18" t="s">
        <v>253</v>
      </c>
      <c r="N1288" s="56">
        <v>74</v>
      </c>
      <c r="O1288" s="18" t="s">
        <v>1524</v>
      </c>
      <c r="P1288" s="18" t="s">
        <v>466</v>
      </c>
      <c r="Q1288" s="18" t="s">
        <v>254</v>
      </c>
      <c r="R1288" s="24" t="s">
        <v>257</v>
      </c>
      <c r="S1288" s="24" t="s">
        <v>257</v>
      </c>
      <c r="T1288" s="26" t="s">
        <v>257</v>
      </c>
      <c r="U1288" s="26" t="s">
        <v>257</v>
      </c>
      <c r="V1288" s="26" t="s">
        <v>257</v>
      </c>
      <c r="W1288" s="26" t="s">
        <v>257</v>
      </c>
      <c r="X1288" s="18" t="s">
        <v>1546</v>
      </c>
      <c r="Y1288" s="18">
        <v>56.9</v>
      </c>
      <c r="Z1288" s="18" t="s">
        <v>599</v>
      </c>
      <c r="AA1288" s="18">
        <v>56.9</v>
      </c>
      <c r="AB1288" s="57" t="s">
        <v>257</v>
      </c>
      <c r="AC1288" s="18" t="s">
        <v>479</v>
      </c>
      <c r="AD1288" s="18" t="s">
        <v>257</v>
      </c>
      <c r="AE1288" s="18" t="s">
        <v>257</v>
      </c>
      <c r="AF1288" s="18">
        <v>13.7</v>
      </c>
      <c r="AG1288" s="18">
        <v>13.7</v>
      </c>
      <c r="AH1288" s="18" t="s">
        <v>501</v>
      </c>
      <c r="AI1288" s="18">
        <v>20</v>
      </c>
      <c r="AJ1288" s="18" t="s">
        <v>476</v>
      </c>
      <c r="AK1288" s="18">
        <f t="shared" si="262"/>
        <v>0.83333333333333337</v>
      </c>
      <c r="AL1288" s="18" t="s">
        <v>1568</v>
      </c>
      <c r="AM1288" s="18" t="s">
        <v>268</v>
      </c>
      <c r="AN1288" s="55">
        <v>0.6</v>
      </c>
      <c r="AO1288" s="18" t="s">
        <v>563</v>
      </c>
      <c r="AP1288" s="18" t="s">
        <v>479</v>
      </c>
      <c r="AQ1288" s="72" t="s">
        <v>1569</v>
      </c>
      <c r="AR1288" s="18" t="s">
        <v>561</v>
      </c>
      <c r="AS1288" s="55">
        <f t="shared" si="253"/>
        <v>0.6</v>
      </c>
      <c r="AT1288" s="55">
        <v>0.6</v>
      </c>
      <c r="AU1288" s="55">
        <f t="shared" si="254"/>
        <v>0</v>
      </c>
      <c r="AV1288" s="62">
        <f t="shared" si="255"/>
        <v>0</v>
      </c>
      <c r="AW1288" s="26" t="s">
        <v>501</v>
      </c>
      <c r="AX1288" s="18">
        <v>44</v>
      </c>
      <c r="AY1288" s="18" t="s">
        <v>476</v>
      </c>
      <c r="AZ1288" s="5" t="s">
        <v>257</v>
      </c>
      <c r="BA1288" s="5" t="s">
        <v>257</v>
      </c>
      <c r="BB1288" s="18" t="s">
        <v>1570</v>
      </c>
      <c r="BC1288" s="18"/>
      <c r="BD1288" s="18"/>
      <c r="BE1288" s="18"/>
      <c r="BF1288" s="18"/>
      <c r="BG1288" s="18"/>
      <c r="BH1288" s="18"/>
      <c r="BI1288" s="18"/>
      <c r="BJ1288" s="18"/>
      <c r="BK1288" s="18"/>
      <c r="BL1288" s="18"/>
      <c r="BM1288" s="18"/>
      <c r="BN1288" s="18"/>
      <c r="BO1288" s="18"/>
      <c r="BP1288" s="18"/>
      <c r="BQ1288" s="18"/>
      <c r="BR1288" s="18"/>
      <c r="BS1288" s="18"/>
      <c r="BT1288" s="18"/>
      <c r="BU1288" s="18"/>
      <c r="BV1288" s="18"/>
      <c r="BW1288" s="18"/>
      <c r="BX1288" s="18"/>
      <c r="BY1288" s="18"/>
      <c r="BZ1288" s="18"/>
      <c r="CA1288" s="18"/>
      <c r="CB1288" s="18"/>
      <c r="CC1288" s="18"/>
      <c r="CD1288" s="18"/>
      <c r="CE1288" s="18"/>
      <c r="CF1288" s="18"/>
      <c r="CG1288" s="18"/>
      <c r="CH1288" s="18"/>
      <c r="CI1288" s="18"/>
      <c r="CJ1288" s="18"/>
      <c r="CK1288" s="18"/>
      <c r="CL1288" s="18"/>
      <c r="CM1288" s="18"/>
      <c r="CN1288" s="18"/>
      <c r="CO1288" s="18"/>
      <c r="CP1288" s="18"/>
      <c r="CQ1288" s="18"/>
      <c r="CR1288" s="18"/>
      <c r="CS1288" s="18"/>
      <c r="CT1288" s="18"/>
      <c r="CU1288" s="18"/>
      <c r="CV1288" s="18"/>
      <c r="CW1288" s="18"/>
      <c r="CX1288" s="18"/>
      <c r="CY1288" s="18"/>
      <c r="CZ1288" s="18"/>
      <c r="DA1288" s="18"/>
      <c r="DB1288" s="18"/>
      <c r="DC1288" s="18"/>
      <c r="DD1288" s="18"/>
      <c r="DE1288" s="18"/>
      <c r="DF1288" s="18"/>
      <c r="DG1288" s="18"/>
      <c r="DH1288" s="18"/>
      <c r="DI1288" s="18"/>
      <c r="DJ1288" s="18"/>
      <c r="DK1288" s="18"/>
      <c r="DL1288" s="18"/>
      <c r="DM1288" s="18"/>
      <c r="DN1288" s="18"/>
      <c r="DO1288" s="18"/>
      <c r="DP1288" s="18">
        <v>1</v>
      </c>
      <c r="DQ1288" s="18">
        <v>1</v>
      </c>
      <c r="DR1288" s="18">
        <v>1</v>
      </c>
      <c r="DS1288" s="18"/>
      <c r="DT1288" s="18"/>
      <c r="DU1288" s="18"/>
      <c r="DV1288" s="18">
        <v>0</v>
      </c>
      <c r="DW1288" s="24"/>
      <c r="DX1288" s="24"/>
      <c r="DY1288" s="18"/>
      <c r="DZ1288" s="18"/>
      <c r="EA1288" s="18"/>
      <c r="EB1288" s="18"/>
      <c r="EC1288" s="18"/>
      <c r="ED1288" s="18"/>
      <c r="EE1288" s="18"/>
      <c r="EF1288" s="18"/>
      <c r="EG1288" s="18"/>
      <c r="EH1288" s="18" t="s">
        <v>1530</v>
      </c>
      <c r="EI1288" s="18" cm="1">
        <f t="array" ref="EI1288">IF(SUMPRODUCT(--(DO1288:DS1288&lt;&gt;""))=0, 0,1)</f>
        <v>1</v>
      </c>
      <c r="EJ1288" s="18" cm="1">
        <f t="array" ref="EJ1288">IF(SUMPRODUCT(--(DT1288:EG1288&lt;&gt;""))=0, 0,1)</f>
        <v>1</v>
      </c>
      <c r="EK1288" s="18" cm="1">
        <f t="array" ref="EK1288">IF(SUMPRODUCT(--(EC1288:EG1288&lt;&gt;""))=0, 0,1)</f>
        <v>0</v>
      </c>
      <c r="EL1288" s="18" cm="1">
        <f t="array" ref="EL1288">IF(SUMPRODUCT(--(EE1288:EG1288&lt;&gt;""))=0, 0,1)</f>
        <v>0</v>
      </c>
      <c r="EM1288" s="18">
        <f t="shared" si="263"/>
        <v>1</v>
      </c>
      <c r="EN1288" s="18">
        <f t="shared" si="264"/>
        <v>1</v>
      </c>
      <c r="EO1288" s="18">
        <f t="shared" si="265"/>
        <v>0</v>
      </c>
      <c r="EP1288" s="18" t="str">
        <f t="shared" si="266"/>
        <v>NA</v>
      </c>
      <c r="EQ1288" s="18" t="str">
        <f t="shared" si="267"/>
        <v>NA</v>
      </c>
      <c r="ER1288" s="58" t="s">
        <v>2080</v>
      </c>
      <c r="ES1288" s="59">
        <v>43790</v>
      </c>
      <c r="ET1288" s="18" t="s">
        <v>1531</v>
      </c>
      <c r="EU1288" s="18" t="s">
        <v>1523</v>
      </c>
    </row>
    <row r="1289" spans="1:151" ht="15.75" customHeight="1" x14ac:dyDescent="0.2">
      <c r="A1289" s="5" t="s">
        <v>1566</v>
      </c>
      <c r="B1289" s="24" t="s">
        <v>1522</v>
      </c>
      <c r="C1289" s="26">
        <v>1</v>
      </c>
      <c r="D1289" s="18" t="s">
        <v>1571</v>
      </c>
      <c r="E1289" s="18" t="s">
        <v>1534</v>
      </c>
      <c r="F1289" s="18" t="s">
        <v>553</v>
      </c>
      <c r="G1289" s="18" t="s">
        <v>609</v>
      </c>
      <c r="H1289" s="18" t="s">
        <v>951</v>
      </c>
      <c r="I1289" s="18" t="s">
        <v>363</v>
      </c>
      <c r="J1289" s="18" t="s">
        <v>363</v>
      </c>
      <c r="K1289" s="18" t="s">
        <v>363</v>
      </c>
      <c r="L1289" s="18" t="s">
        <v>363</v>
      </c>
      <c r="M1289" s="18" t="s">
        <v>253</v>
      </c>
      <c r="N1289" s="56">
        <v>74</v>
      </c>
      <c r="O1289" s="18" t="s">
        <v>1524</v>
      </c>
      <c r="P1289" s="18" t="s">
        <v>466</v>
      </c>
      <c r="Q1289" s="18" t="s">
        <v>254</v>
      </c>
      <c r="R1289" s="24" t="s">
        <v>257</v>
      </c>
      <c r="S1289" s="24" t="s">
        <v>257</v>
      </c>
      <c r="T1289" s="26" t="s">
        <v>257</v>
      </c>
      <c r="U1289" s="26" t="s">
        <v>257</v>
      </c>
      <c r="V1289" s="26" t="s">
        <v>257</v>
      </c>
      <c r="W1289" s="26" t="s">
        <v>257</v>
      </c>
      <c r="X1289" s="18" t="s">
        <v>1546</v>
      </c>
      <c r="Y1289" s="18">
        <v>56.9</v>
      </c>
      <c r="Z1289" s="18" t="s">
        <v>599</v>
      </c>
      <c r="AA1289" s="18">
        <v>56.9</v>
      </c>
      <c r="AB1289" s="57" t="s">
        <v>257</v>
      </c>
      <c r="AC1289" s="18" t="s">
        <v>479</v>
      </c>
      <c r="AD1289" s="18" t="s">
        <v>257</v>
      </c>
      <c r="AE1289" s="18" t="s">
        <v>257</v>
      </c>
      <c r="AF1289" s="18">
        <v>13.7</v>
      </c>
      <c r="AG1289" s="18">
        <v>13.7</v>
      </c>
      <c r="AH1289" s="18" t="s">
        <v>501</v>
      </c>
      <c r="AI1289" s="18">
        <v>20</v>
      </c>
      <c r="AJ1289" s="18" t="s">
        <v>476</v>
      </c>
      <c r="AK1289" s="18">
        <f t="shared" si="262"/>
        <v>0.83333333333333337</v>
      </c>
      <c r="AL1289" s="18" t="s">
        <v>1568</v>
      </c>
      <c r="AM1289" s="18" t="s">
        <v>268</v>
      </c>
      <c r="AN1289" s="55">
        <v>0.54</v>
      </c>
      <c r="AO1289" s="18" t="s">
        <v>563</v>
      </c>
      <c r="AP1289" s="18" t="s">
        <v>479</v>
      </c>
      <c r="AQ1289" s="72" t="s">
        <v>1569</v>
      </c>
      <c r="AR1289" s="18" t="s">
        <v>561</v>
      </c>
      <c r="AS1289" s="55">
        <f t="shared" si="253"/>
        <v>0.54</v>
      </c>
      <c r="AT1289" s="55">
        <v>0.54</v>
      </c>
      <c r="AU1289" s="55">
        <f t="shared" si="254"/>
        <v>0</v>
      </c>
      <c r="AV1289" s="62">
        <f t="shared" si="255"/>
        <v>0</v>
      </c>
      <c r="AW1289" s="26" t="s">
        <v>501</v>
      </c>
      <c r="AX1289" s="18">
        <v>68</v>
      </c>
      <c r="AY1289" s="18" t="s">
        <v>476</v>
      </c>
      <c r="AZ1289" s="5" t="s">
        <v>257</v>
      </c>
      <c r="BA1289" s="5" t="s">
        <v>257</v>
      </c>
      <c r="BB1289" s="18" t="s">
        <v>1570</v>
      </c>
      <c r="BC1289" s="18"/>
      <c r="BD1289" s="18"/>
      <c r="BE1289" s="18"/>
      <c r="BF1289" s="18"/>
      <c r="BG1289" s="18"/>
      <c r="BH1289" s="18"/>
      <c r="BI1289" s="18"/>
      <c r="BJ1289" s="18"/>
      <c r="BK1289" s="18"/>
      <c r="BL1289" s="18"/>
      <c r="BM1289" s="18"/>
      <c r="BN1289" s="18"/>
      <c r="BO1289" s="18"/>
      <c r="BP1289" s="18"/>
      <c r="BQ1289" s="18"/>
      <c r="BR1289" s="18"/>
      <c r="BS1289" s="18"/>
      <c r="BT1289" s="18"/>
      <c r="BU1289" s="18"/>
      <c r="BV1289" s="18"/>
      <c r="BW1289" s="18"/>
      <c r="BX1289" s="18"/>
      <c r="BY1289" s="18"/>
      <c r="BZ1289" s="18"/>
      <c r="CA1289" s="18"/>
      <c r="CB1289" s="18"/>
      <c r="CC1289" s="18"/>
      <c r="CD1289" s="18"/>
      <c r="CE1289" s="18"/>
      <c r="CF1289" s="18"/>
      <c r="CG1289" s="18"/>
      <c r="CH1289" s="18"/>
      <c r="CI1289" s="18"/>
      <c r="CJ1289" s="18"/>
      <c r="CK1289" s="18"/>
      <c r="CL1289" s="18"/>
      <c r="CM1289" s="18"/>
      <c r="CN1289" s="18"/>
      <c r="CO1289" s="18"/>
      <c r="CP1289" s="18"/>
      <c r="CQ1289" s="18"/>
      <c r="CR1289" s="18"/>
      <c r="CS1289" s="18"/>
      <c r="CT1289" s="18"/>
      <c r="CU1289" s="18"/>
      <c r="CV1289" s="18"/>
      <c r="CW1289" s="18"/>
      <c r="CX1289" s="18"/>
      <c r="CY1289" s="18"/>
      <c r="CZ1289" s="18"/>
      <c r="DA1289" s="18"/>
      <c r="DB1289" s="18"/>
      <c r="DC1289" s="18"/>
      <c r="DD1289" s="18"/>
      <c r="DE1289" s="18"/>
      <c r="DF1289" s="18"/>
      <c r="DG1289" s="18"/>
      <c r="DH1289" s="18"/>
      <c r="DI1289" s="18"/>
      <c r="DJ1289" s="18"/>
      <c r="DK1289" s="18"/>
      <c r="DL1289" s="18"/>
      <c r="DM1289" s="18"/>
      <c r="DN1289" s="18"/>
      <c r="DO1289" s="18"/>
      <c r="DP1289" s="18">
        <v>1</v>
      </c>
      <c r="DQ1289" s="18">
        <v>1</v>
      </c>
      <c r="DR1289" s="18">
        <v>1</v>
      </c>
      <c r="DS1289" s="18"/>
      <c r="DT1289" s="18"/>
      <c r="DU1289" s="18"/>
      <c r="DV1289" s="18">
        <v>0</v>
      </c>
      <c r="DW1289" s="24"/>
      <c r="DX1289" s="24"/>
      <c r="DY1289" s="18"/>
      <c r="DZ1289" s="18"/>
      <c r="EA1289" s="18"/>
      <c r="EB1289" s="18"/>
      <c r="EC1289" s="18"/>
      <c r="ED1289" s="18"/>
      <c r="EE1289" s="18"/>
      <c r="EF1289" s="18"/>
      <c r="EG1289" s="18"/>
      <c r="EH1289" s="18" t="s">
        <v>1530</v>
      </c>
      <c r="EI1289" s="18" cm="1">
        <f t="array" ref="EI1289">IF(SUMPRODUCT(--(DO1289:DS1289&lt;&gt;""))=0, 0,1)</f>
        <v>1</v>
      </c>
      <c r="EJ1289" s="18" cm="1">
        <f t="array" ref="EJ1289">IF(SUMPRODUCT(--(DT1289:EG1289&lt;&gt;""))=0, 0,1)</f>
        <v>1</v>
      </c>
      <c r="EK1289" s="18" cm="1">
        <f t="array" ref="EK1289">IF(SUMPRODUCT(--(EC1289:EG1289&lt;&gt;""))=0, 0,1)</f>
        <v>0</v>
      </c>
      <c r="EL1289" s="18" cm="1">
        <f t="array" ref="EL1289">IF(SUMPRODUCT(--(EE1289:EG1289&lt;&gt;""))=0, 0,1)</f>
        <v>0</v>
      </c>
      <c r="EM1289" s="18">
        <f t="shared" si="263"/>
        <v>1</v>
      </c>
      <c r="EN1289" s="18">
        <f t="shared" si="264"/>
        <v>1</v>
      </c>
      <c r="EO1289" s="18">
        <f t="shared" si="265"/>
        <v>0</v>
      </c>
      <c r="EP1289" s="18" t="str">
        <f t="shared" si="266"/>
        <v>NA</v>
      </c>
      <c r="EQ1289" s="18" t="str">
        <f t="shared" si="267"/>
        <v>NA</v>
      </c>
      <c r="ER1289" s="58" t="s">
        <v>2080</v>
      </c>
      <c r="ES1289" s="59">
        <v>43790</v>
      </c>
      <c r="ET1289" s="18" t="s">
        <v>1531</v>
      </c>
      <c r="EU1289" s="18" t="s">
        <v>1523</v>
      </c>
    </row>
    <row r="1290" spans="1:151" ht="15.75" customHeight="1" x14ac:dyDescent="0.2">
      <c r="A1290" s="5" t="s">
        <v>1566</v>
      </c>
      <c r="B1290" s="24" t="s">
        <v>1522</v>
      </c>
      <c r="C1290" s="26">
        <v>1</v>
      </c>
      <c r="D1290" s="18" t="s">
        <v>1572</v>
      </c>
      <c r="E1290" s="18" t="s">
        <v>1526</v>
      </c>
      <c r="F1290" s="18" t="s">
        <v>553</v>
      </c>
      <c r="G1290" s="18" t="s">
        <v>609</v>
      </c>
      <c r="H1290" s="18" t="s">
        <v>951</v>
      </c>
      <c r="I1290" s="18" t="s">
        <v>363</v>
      </c>
      <c r="J1290" s="18" t="s">
        <v>363</v>
      </c>
      <c r="K1290" s="18" t="s">
        <v>363</v>
      </c>
      <c r="L1290" s="18" t="s">
        <v>363</v>
      </c>
      <c r="M1290" s="18" t="s">
        <v>253</v>
      </c>
      <c r="N1290" s="56">
        <v>74</v>
      </c>
      <c r="O1290" s="18" t="s">
        <v>1524</v>
      </c>
      <c r="P1290" s="18" t="s">
        <v>466</v>
      </c>
      <c r="Q1290" s="18" t="s">
        <v>254</v>
      </c>
      <c r="R1290" s="24" t="s">
        <v>257</v>
      </c>
      <c r="S1290" s="24" t="s">
        <v>257</v>
      </c>
      <c r="T1290" s="26" t="s">
        <v>257</v>
      </c>
      <c r="U1290" s="26" t="s">
        <v>257</v>
      </c>
      <c r="V1290" s="26" t="s">
        <v>257</v>
      </c>
      <c r="W1290" s="26" t="s">
        <v>257</v>
      </c>
      <c r="X1290" s="18" t="s">
        <v>1573</v>
      </c>
      <c r="Y1290" s="18">
        <v>0</v>
      </c>
      <c r="Z1290" s="18" t="s">
        <v>599</v>
      </c>
      <c r="AA1290" s="18">
        <v>0</v>
      </c>
      <c r="AB1290" s="57" t="s">
        <v>257</v>
      </c>
      <c r="AC1290" s="18" t="s">
        <v>257</v>
      </c>
      <c r="AD1290" s="18" t="s">
        <v>257</v>
      </c>
      <c r="AE1290" s="18" t="s">
        <v>257</v>
      </c>
      <c r="AF1290" s="18" t="s">
        <v>257</v>
      </c>
      <c r="AG1290" s="18" t="s">
        <v>257</v>
      </c>
      <c r="AH1290" s="18" t="s">
        <v>257</v>
      </c>
      <c r="AI1290" s="18">
        <v>0</v>
      </c>
      <c r="AJ1290" s="18" t="s">
        <v>476</v>
      </c>
      <c r="AK1290" s="18">
        <f t="shared" si="262"/>
        <v>0</v>
      </c>
      <c r="AL1290" s="18" t="s">
        <v>1568</v>
      </c>
      <c r="AM1290" s="18" t="s">
        <v>268</v>
      </c>
      <c r="AN1290" s="55">
        <v>0.63</v>
      </c>
      <c r="AO1290" s="18" t="s">
        <v>563</v>
      </c>
      <c r="AP1290" s="18" t="s">
        <v>479</v>
      </c>
      <c r="AQ1290" s="72" t="s">
        <v>1569</v>
      </c>
      <c r="AR1290" s="18" t="s">
        <v>561</v>
      </c>
      <c r="AS1290" s="55">
        <f t="shared" si="253"/>
        <v>0.63</v>
      </c>
      <c r="AT1290" s="55">
        <v>0.63</v>
      </c>
      <c r="AU1290" s="55">
        <f t="shared" si="254"/>
        <v>0</v>
      </c>
      <c r="AV1290" s="62">
        <f t="shared" si="255"/>
        <v>0</v>
      </c>
      <c r="AW1290" s="26" t="s">
        <v>501</v>
      </c>
      <c r="AX1290" s="18">
        <v>0</v>
      </c>
      <c r="AY1290" s="18" t="s">
        <v>476</v>
      </c>
      <c r="AZ1290" s="5" t="s">
        <v>257</v>
      </c>
      <c r="BA1290" s="5" t="s">
        <v>257</v>
      </c>
      <c r="BB1290" s="18" t="s">
        <v>1570</v>
      </c>
      <c r="BC1290" s="18"/>
      <c r="BD1290" s="18"/>
      <c r="BE1290" s="18"/>
      <c r="BF1290" s="18"/>
      <c r="BG1290" s="18"/>
      <c r="BH1290" s="18"/>
      <c r="BI1290" s="18"/>
      <c r="BJ1290" s="18"/>
      <c r="BK1290" s="18"/>
      <c r="BL1290" s="18"/>
      <c r="BM1290" s="18"/>
      <c r="BN1290" s="18"/>
      <c r="BO1290" s="18"/>
      <c r="BP1290" s="18"/>
      <c r="BQ1290" s="18"/>
      <c r="BR1290" s="18"/>
      <c r="BS1290" s="18"/>
      <c r="BT1290" s="18"/>
      <c r="BU1290" s="18"/>
      <c r="BV1290" s="18"/>
      <c r="BW1290" s="18"/>
      <c r="BX1290" s="18"/>
      <c r="BY1290" s="18"/>
      <c r="BZ1290" s="18"/>
      <c r="CA1290" s="18"/>
      <c r="CB1290" s="18"/>
      <c r="CC1290" s="18"/>
      <c r="CD1290" s="18"/>
      <c r="CE1290" s="18"/>
      <c r="CF1290" s="18"/>
      <c r="CG1290" s="18"/>
      <c r="CH1290" s="18"/>
      <c r="CI1290" s="18"/>
      <c r="CJ1290" s="18"/>
      <c r="CK1290" s="18"/>
      <c r="CL1290" s="18"/>
      <c r="CM1290" s="18"/>
      <c r="CN1290" s="18"/>
      <c r="CO1290" s="18"/>
      <c r="CP1290" s="18"/>
      <c r="CQ1290" s="18"/>
      <c r="CR1290" s="18"/>
      <c r="CS1290" s="18"/>
      <c r="CT1290" s="18"/>
      <c r="CU1290" s="18"/>
      <c r="CV1290" s="18"/>
      <c r="CW1290" s="18"/>
      <c r="CX1290" s="18"/>
      <c r="CY1290" s="18"/>
      <c r="CZ1290" s="18"/>
      <c r="DA1290" s="18"/>
      <c r="DB1290" s="18"/>
      <c r="DC1290" s="18"/>
      <c r="DD1290" s="18"/>
      <c r="DE1290" s="18"/>
      <c r="DF1290" s="18"/>
      <c r="DG1290" s="18"/>
      <c r="DH1290" s="18"/>
      <c r="DI1290" s="18"/>
      <c r="DJ1290" s="18"/>
      <c r="DK1290" s="18"/>
      <c r="DL1290" s="18"/>
      <c r="DM1290" s="18"/>
      <c r="DN1290" s="18"/>
      <c r="DO1290" s="18"/>
      <c r="DP1290" s="18">
        <v>0</v>
      </c>
      <c r="DQ1290" s="18">
        <v>0</v>
      </c>
      <c r="DR1290" s="18">
        <v>0</v>
      </c>
      <c r="DS1290" s="18"/>
      <c r="DT1290" s="18"/>
      <c r="DU1290" s="18"/>
      <c r="DV1290" s="18">
        <v>0</v>
      </c>
      <c r="DW1290" s="24"/>
      <c r="DX1290" s="24"/>
      <c r="DY1290" s="18"/>
      <c r="DZ1290" s="18"/>
      <c r="EA1290" s="18"/>
      <c r="EB1290" s="18"/>
      <c r="EC1290" s="18"/>
      <c r="ED1290" s="18"/>
      <c r="EE1290" s="18"/>
      <c r="EF1290" s="18"/>
      <c r="EG1290" s="18"/>
      <c r="EH1290" s="18" t="s">
        <v>1530</v>
      </c>
      <c r="EI1290" s="18" cm="1">
        <f t="array" ref="EI1290">IF(SUMPRODUCT(--(DO1290:DS1290&lt;&gt;""))=0, 0,1)</f>
        <v>1</v>
      </c>
      <c r="EJ1290" s="18" cm="1">
        <f t="array" ref="EJ1290">IF(SUMPRODUCT(--(DT1290:EG1290&lt;&gt;""))=0, 0,1)</f>
        <v>1</v>
      </c>
      <c r="EK1290" s="18" cm="1">
        <f t="array" ref="EK1290">IF(SUMPRODUCT(--(EC1290:EG1290&lt;&gt;""))=0, 0,1)</f>
        <v>0</v>
      </c>
      <c r="EL1290" s="18" cm="1">
        <f t="array" ref="EL1290">IF(SUMPRODUCT(--(EE1290:EG1290&lt;&gt;""))=0, 0,1)</f>
        <v>0</v>
      </c>
      <c r="EM1290" s="18">
        <f t="shared" si="263"/>
        <v>0</v>
      </c>
      <c r="EN1290" s="18">
        <f t="shared" si="264"/>
        <v>0</v>
      </c>
      <c r="EO1290" s="18">
        <f t="shared" si="265"/>
        <v>0</v>
      </c>
      <c r="EP1290" s="18" t="str">
        <f t="shared" si="266"/>
        <v>NA</v>
      </c>
      <c r="EQ1290" s="18" t="str">
        <f t="shared" si="267"/>
        <v>NA</v>
      </c>
      <c r="ER1290" s="58" t="s">
        <v>2080</v>
      </c>
      <c r="ES1290" s="59">
        <v>43790</v>
      </c>
      <c r="ET1290" s="18" t="s">
        <v>1531</v>
      </c>
      <c r="EU1290" s="18" t="s">
        <v>1523</v>
      </c>
    </row>
    <row r="1291" spans="1:151" ht="15.75" customHeight="1" x14ac:dyDescent="0.2">
      <c r="A1291" s="5" t="s">
        <v>1566</v>
      </c>
      <c r="B1291" s="24" t="s">
        <v>1522</v>
      </c>
      <c r="C1291" s="26">
        <v>1</v>
      </c>
      <c r="D1291" s="18" t="s">
        <v>1572</v>
      </c>
      <c r="E1291" s="18" t="s">
        <v>1532</v>
      </c>
      <c r="F1291" s="18" t="s">
        <v>553</v>
      </c>
      <c r="G1291" s="18" t="s">
        <v>609</v>
      </c>
      <c r="H1291" s="18" t="s">
        <v>951</v>
      </c>
      <c r="I1291" s="18" t="s">
        <v>363</v>
      </c>
      <c r="J1291" s="18" t="s">
        <v>363</v>
      </c>
      <c r="K1291" s="18" t="s">
        <v>363</v>
      </c>
      <c r="L1291" s="18" t="s">
        <v>363</v>
      </c>
      <c r="M1291" s="18" t="s">
        <v>253</v>
      </c>
      <c r="N1291" s="56">
        <v>74</v>
      </c>
      <c r="O1291" s="18" t="s">
        <v>1524</v>
      </c>
      <c r="P1291" s="18" t="s">
        <v>466</v>
      </c>
      <c r="Q1291" s="18" t="s">
        <v>254</v>
      </c>
      <c r="R1291" s="24" t="s">
        <v>257</v>
      </c>
      <c r="S1291" s="24" t="s">
        <v>257</v>
      </c>
      <c r="T1291" s="26" t="s">
        <v>257</v>
      </c>
      <c r="U1291" s="26" t="s">
        <v>257</v>
      </c>
      <c r="V1291" s="26" t="s">
        <v>257</v>
      </c>
      <c r="W1291" s="26" t="s">
        <v>257</v>
      </c>
      <c r="X1291" s="18" t="s">
        <v>1573</v>
      </c>
      <c r="Y1291" s="18">
        <v>56.9</v>
      </c>
      <c r="Z1291" s="18" t="s">
        <v>599</v>
      </c>
      <c r="AA1291" s="18">
        <v>56.9</v>
      </c>
      <c r="AB1291" s="57" t="s">
        <v>257</v>
      </c>
      <c r="AC1291" s="18" t="s">
        <v>479</v>
      </c>
      <c r="AD1291" s="18" t="s">
        <v>257</v>
      </c>
      <c r="AE1291" s="18" t="s">
        <v>257</v>
      </c>
      <c r="AF1291" s="18">
        <v>13.7</v>
      </c>
      <c r="AG1291" s="18">
        <v>13.7</v>
      </c>
      <c r="AH1291" s="18" t="s">
        <v>501</v>
      </c>
      <c r="AI1291" s="18">
        <v>20</v>
      </c>
      <c r="AJ1291" s="18" t="s">
        <v>476</v>
      </c>
      <c r="AK1291" s="18">
        <f t="shared" si="262"/>
        <v>0.83333333333333337</v>
      </c>
      <c r="AL1291" s="18" t="s">
        <v>1568</v>
      </c>
      <c r="AM1291" s="18" t="s">
        <v>268</v>
      </c>
      <c r="AN1291" s="55">
        <v>0.61</v>
      </c>
      <c r="AO1291" s="18" t="s">
        <v>563</v>
      </c>
      <c r="AP1291" s="18" t="s">
        <v>479</v>
      </c>
      <c r="AQ1291" s="72" t="s">
        <v>1569</v>
      </c>
      <c r="AR1291" s="18" t="s">
        <v>561</v>
      </c>
      <c r="AS1291" s="55">
        <f t="shared" si="253"/>
        <v>0.6</v>
      </c>
      <c r="AT1291" s="55">
        <v>0.62</v>
      </c>
      <c r="AU1291" s="55">
        <f t="shared" si="254"/>
        <v>1.0000000000000009E-2</v>
      </c>
      <c r="AV1291" s="62">
        <f t="shared" si="255"/>
        <v>1.0000000000000009E-2</v>
      </c>
      <c r="AW1291" s="26" t="s">
        <v>501</v>
      </c>
      <c r="AX1291" s="18">
        <v>20</v>
      </c>
      <c r="AY1291" s="18" t="s">
        <v>476</v>
      </c>
      <c r="AZ1291" s="5" t="s">
        <v>257</v>
      </c>
      <c r="BA1291" s="5" t="s">
        <v>257</v>
      </c>
      <c r="BB1291" s="18" t="s">
        <v>1570</v>
      </c>
      <c r="BC1291" s="18"/>
      <c r="BD1291" s="18"/>
      <c r="BE1291" s="18"/>
      <c r="BF1291" s="18"/>
      <c r="BG1291" s="18"/>
      <c r="BH1291" s="18"/>
      <c r="BI1291" s="18"/>
      <c r="BJ1291" s="18"/>
      <c r="BK1291" s="18"/>
      <c r="BL1291" s="18"/>
      <c r="BM1291" s="18"/>
      <c r="BN1291" s="18"/>
      <c r="BO1291" s="18"/>
      <c r="BP1291" s="18"/>
      <c r="BQ1291" s="18"/>
      <c r="BR1291" s="18"/>
      <c r="BS1291" s="18"/>
      <c r="BT1291" s="18"/>
      <c r="BU1291" s="18"/>
      <c r="BV1291" s="18"/>
      <c r="BW1291" s="18"/>
      <c r="BX1291" s="18"/>
      <c r="BY1291" s="18"/>
      <c r="BZ1291" s="18"/>
      <c r="CA1291" s="18"/>
      <c r="CB1291" s="18"/>
      <c r="CC1291" s="18"/>
      <c r="CD1291" s="18"/>
      <c r="CE1291" s="18"/>
      <c r="CF1291" s="18"/>
      <c r="CG1291" s="18"/>
      <c r="CH1291" s="18"/>
      <c r="CI1291" s="18"/>
      <c r="CJ1291" s="18"/>
      <c r="CK1291" s="18"/>
      <c r="CL1291" s="18"/>
      <c r="CM1291" s="18"/>
      <c r="CN1291" s="18"/>
      <c r="CO1291" s="18"/>
      <c r="CP1291" s="18"/>
      <c r="CQ1291" s="18"/>
      <c r="CR1291" s="18"/>
      <c r="CS1291" s="18"/>
      <c r="CT1291" s="18"/>
      <c r="CU1291" s="18"/>
      <c r="CV1291" s="18"/>
      <c r="CW1291" s="18"/>
      <c r="CX1291" s="18"/>
      <c r="CY1291" s="18"/>
      <c r="CZ1291" s="18"/>
      <c r="DA1291" s="18"/>
      <c r="DB1291" s="18"/>
      <c r="DC1291" s="18"/>
      <c r="DD1291" s="18"/>
      <c r="DE1291" s="18"/>
      <c r="DF1291" s="18"/>
      <c r="DG1291" s="18"/>
      <c r="DH1291" s="18"/>
      <c r="DI1291" s="18"/>
      <c r="DJ1291" s="18"/>
      <c r="DK1291" s="18"/>
      <c r="DL1291" s="18"/>
      <c r="DM1291" s="18"/>
      <c r="DN1291" s="18"/>
      <c r="DO1291" s="18"/>
      <c r="DP1291" s="18">
        <v>1</v>
      </c>
      <c r="DQ1291" s="18">
        <v>1</v>
      </c>
      <c r="DR1291" s="18">
        <v>1</v>
      </c>
      <c r="DS1291" s="18"/>
      <c r="DT1291" s="18"/>
      <c r="DU1291" s="18"/>
      <c r="DV1291" s="18">
        <v>0</v>
      </c>
      <c r="DW1291" s="24"/>
      <c r="DX1291" s="24"/>
      <c r="DY1291" s="18"/>
      <c r="DZ1291" s="18"/>
      <c r="EA1291" s="18"/>
      <c r="EB1291" s="18"/>
      <c r="EC1291" s="18"/>
      <c r="ED1291" s="18"/>
      <c r="EE1291" s="18"/>
      <c r="EF1291" s="18"/>
      <c r="EG1291" s="18"/>
      <c r="EH1291" s="18" t="s">
        <v>1530</v>
      </c>
      <c r="EI1291" s="18" cm="1">
        <f t="array" ref="EI1291">IF(SUMPRODUCT(--(DO1291:DS1291&lt;&gt;""))=0, 0,1)</f>
        <v>1</v>
      </c>
      <c r="EJ1291" s="18" cm="1">
        <f t="array" ref="EJ1291">IF(SUMPRODUCT(--(DT1291:EG1291&lt;&gt;""))=0, 0,1)</f>
        <v>1</v>
      </c>
      <c r="EK1291" s="18" cm="1">
        <f t="array" ref="EK1291">IF(SUMPRODUCT(--(EC1291:EG1291&lt;&gt;""))=0, 0,1)</f>
        <v>0</v>
      </c>
      <c r="EL1291" s="18" cm="1">
        <f t="array" ref="EL1291">IF(SUMPRODUCT(--(EE1291:EG1291&lt;&gt;""))=0, 0,1)</f>
        <v>0</v>
      </c>
      <c r="EM1291" s="18">
        <f t="shared" si="263"/>
        <v>1</v>
      </c>
      <c r="EN1291" s="18">
        <f t="shared" si="264"/>
        <v>1</v>
      </c>
      <c r="EO1291" s="18">
        <f t="shared" si="265"/>
        <v>0</v>
      </c>
      <c r="EP1291" s="18" t="str">
        <f t="shared" si="266"/>
        <v>NA</v>
      </c>
      <c r="EQ1291" s="18" t="str">
        <f t="shared" si="267"/>
        <v>NA</v>
      </c>
      <c r="ER1291" s="58" t="s">
        <v>2080</v>
      </c>
      <c r="ES1291" s="59">
        <v>43790</v>
      </c>
      <c r="ET1291" s="18" t="s">
        <v>1531</v>
      </c>
      <c r="EU1291" s="18" t="s">
        <v>1523</v>
      </c>
    </row>
    <row r="1292" spans="1:151" ht="15.75" customHeight="1" x14ac:dyDescent="0.2">
      <c r="A1292" s="5" t="s">
        <v>1566</v>
      </c>
      <c r="B1292" s="24" t="s">
        <v>1522</v>
      </c>
      <c r="C1292" s="26">
        <v>1</v>
      </c>
      <c r="D1292" s="18" t="s">
        <v>1572</v>
      </c>
      <c r="E1292" s="18" t="s">
        <v>1533</v>
      </c>
      <c r="F1292" s="18" t="s">
        <v>553</v>
      </c>
      <c r="G1292" s="18" t="s">
        <v>609</v>
      </c>
      <c r="H1292" s="18" t="s">
        <v>951</v>
      </c>
      <c r="I1292" s="18" t="s">
        <v>363</v>
      </c>
      <c r="J1292" s="18" t="s">
        <v>363</v>
      </c>
      <c r="K1292" s="18" t="s">
        <v>363</v>
      </c>
      <c r="L1292" s="18" t="s">
        <v>363</v>
      </c>
      <c r="M1292" s="18" t="s">
        <v>253</v>
      </c>
      <c r="N1292" s="56">
        <v>74</v>
      </c>
      <c r="O1292" s="18" t="s">
        <v>1524</v>
      </c>
      <c r="P1292" s="18" t="s">
        <v>466</v>
      </c>
      <c r="Q1292" s="18" t="s">
        <v>254</v>
      </c>
      <c r="R1292" s="24" t="s">
        <v>257</v>
      </c>
      <c r="S1292" s="24" t="s">
        <v>257</v>
      </c>
      <c r="T1292" s="26" t="s">
        <v>257</v>
      </c>
      <c r="U1292" s="26" t="s">
        <v>257</v>
      </c>
      <c r="V1292" s="26" t="s">
        <v>257</v>
      </c>
      <c r="W1292" s="26" t="s">
        <v>257</v>
      </c>
      <c r="X1292" s="18" t="s">
        <v>1573</v>
      </c>
      <c r="Y1292" s="18">
        <v>56.9</v>
      </c>
      <c r="Z1292" s="18" t="s">
        <v>599</v>
      </c>
      <c r="AA1292" s="18">
        <v>56.9</v>
      </c>
      <c r="AB1292" s="57" t="s">
        <v>257</v>
      </c>
      <c r="AC1292" s="18" t="s">
        <v>479</v>
      </c>
      <c r="AD1292" s="18" t="s">
        <v>257</v>
      </c>
      <c r="AE1292" s="18" t="s">
        <v>257</v>
      </c>
      <c r="AF1292" s="18">
        <v>13.7</v>
      </c>
      <c r="AG1292" s="18">
        <v>13.7</v>
      </c>
      <c r="AH1292" s="18" t="s">
        <v>501</v>
      </c>
      <c r="AI1292" s="18">
        <v>20</v>
      </c>
      <c r="AJ1292" s="18" t="s">
        <v>476</v>
      </c>
      <c r="AK1292" s="18">
        <f t="shared" si="262"/>
        <v>0.83333333333333337</v>
      </c>
      <c r="AL1292" s="18" t="s">
        <v>1568</v>
      </c>
      <c r="AM1292" s="18" t="s">
        <v>268</v>
      </c>
      <c r="AN1292" s="55">
        <v>0.62</v>
      </c>
      <c r="AO1292" s="18" t="s">
        <v>563</v>
      </c>
      <c r="AP1292" s="18" t="s">
        <v>479</v>
      </c>
      <c r="AQ1292" s="72" t="s">
        <v>1569</v>
      </c>
      <c r="AR1292" s="18" t="s">
        <v>561</v>
      </c>
      <c r="AS1292" s="55">
        <f t="shared" si="253"/>
        <v>0.6</v>
      </c>
      <c r="AT1292" s="55">
        <v>0.64</v>
      </c>
      <c r="AU1292" s="55">
        <f t="shared" si="254"/>
        <v>2.0000000000000018E-2</v>
      </c>
      <c r="AV1292" s="62">
        <f t="shared" si="255"/>
        <v>2.0000000000000018E-2</v>
      </c>
      <c r="AW1292" s="26" t="s">
        <v>501</v>
      </c>
      <c r="AX1292" s="18">
        <v>44</v>
      </c>
      <c r="AY1292" s="18" t="s">
        <v>476</v>
      </c>
      <c r="AZ1292" s="5" t="s">
        <v>257</v>
      </c>
      <c r="BA1292" s="5" t="s">
        <v>257</v>
      </c>
      <c r="BB1292" s="18" t="s">
        <v>1570</v>
      </c>
      <c r="BC1292" s="18"/>
      <c r="BD1292" s="18"/>
      <c r="BE1292" s="18"/>
      <c r="BF1292" s="18"/>
      <c r="BG1292" s="18"/>
      <c r="BH1292" s="18"/>
      <c r="BI1292" s="18"/>
      <c r="BJ1292" s="18"/>
      <c r="BK1292" s="18"/>
      <c r="BL1292" s="18"/>
      <c r="BM1292" s="18"/>
      <c r="BN1292" s="18"/>
      <c r="BO1292" s="18"/>
      <c r="BP1292" s="18"/>
      <c r="BQ1292" s="18"/>
      <c r="BR1292" s="18"/>
      <c r="BS1292" s="18"/>
      <c r="BT1292" s="18"/>
      <c r="BU1292" s="18"/>
      <c r="BV1292" s="18"/>
      <c r="BW1292" s="18"/>
      <c r="BX1292" s="18"/>
      <c r="BY1292" s="18"/>
      <c r="BZ1292" s="18"/>
      <c r="CA1292" s="18"/>
      <c r="CB1292" s="18"/>
      <c r="CC1292" s="18"/>
      <c r="CD1292" s="18"/>
      <c r="CE1292" s="18"/>
      <c r="CF1292" s="18"/>
      <c r="CG1292" s="18"/>
      <c r="CH1292" s="18"/>
      <c r="CI1292" s="18"/>
      <c r="CJ1292" s="18"/>
      <c r="CK1292" s="18"/>
      <c r="CL1292" s="18"/>
      <c r="CM1292" s="18"/>
      <c r="CN1292" s="18"/>
      <c r="CO1292" s="18"/>
      <c r="CP1292" s="18"/>
      <c r="CQ1292" s="18"/>
      <c r="CR1292" s="18"/>
      <c r="CS1292" s="18"/>
      <c r="CT1292" s="18"/>
      <c r="CU1292" s="18"/>
      <c r="CV1292" s="18"/>
      <c r="CW1292" s="18"/>
      <c r="CX1292" s="18"/>
      <c r="CY1292" s="18"/>
      <c r="CZ1292" s="18"/>
      <c r="DA1292" s="18"/>
      <c r="DB1292" s="18"/>
      <c r="DC1292" s="18"/>
      <c r="DD1292" s="18"/>
      <c r="DE1292" s="18"/>
      <c r="DF1292" s="18"/>
      <c r="DG1292" s="18"/>
      <c r="DH1292" s="18"/>
      <c r="DI1292" s="18"/>
      <c r="DJ1292" s="18"/>
      <c r="DK1292" s="18"/>
      <c r="DL1292" s="18"/>
      <c r="DM1292" s="18"/>
      <c r="DN1292" s="18"/>
      <c r="DO1292" s="18"/>
      <c r="DP1292" s="18">
        <v>1</v>
      </c>
      <c r="DQ1292" s="18">
        <v>1</v>
      </c>
      <c r="DR1292" s="18">
        <v>1</v>
      </c>
      <c r="DS1292" s="18"/>
      <c r="DT1292" s="18"/>
      <c r="DU1292" s="18"/>
      <c r="DV1292" s="18">
        <v>0</v>
      </c>
      <c r="DW1292" s="24"/>
      <c r="DX1292" s="24"/>
      <c r="DY1292" s="18"/>
      <c r="DZ1292" s="18"/>
      <c r="EA1292" s="18"/>
      <c r="EB1292" s="18"/>
      <c r="EC1292" s="18"/>
      <c r="ED1292" s="18"/>
      <c r="EE1292" s="18"/>
      <c r="EF1292" s="18"/>
      <c r="EG1292" s="18"/>
      <c r="EH1292" s="18" t="s">
        <v>1530</v>
      </c>
      <c r="EI1292" s="18" cm="1">
        <f t="array" ref="EI1292">IF(SUMPRODUCT(--(DO1292:DS1292&lt;&gt;""))=0, 0,1)</f>
        <v>1</v>
      </c>
      <c r="EJ1292" s="18" cm="1">
        <f t="array" ref="EJ1292">IF(SUMPRODUCT(--(DT1292:EG1292&lt;&gt;""))=0, 0,1)</f>
        <v>1</v>
      </c>
      <c r="EK1292" s="18" cm="1">
        <f t="array" ref="EK1292">IF(SUMPRODUCT(--(EC1292:EG1292&lt;&gt;""))=0, 0,1)</f>
        <v>0</v>
      </c>
      <c r="EL1292" s="18" cm="1">
        <f t="array" ref="EL1292">IF(SUMPRODUCT(--(EE1292:EG1292&lt;&gt;""))=0, 0,1)</f>
        <v>0</v>
      </c>
      <c r="EM1292" s="18">
        <f t="shared" si="263"/>
        <v>1</v>
      </c>
      <c r="EN1292" s="18">
        <f t="shared" si="264"/>
        <v>1</v>
      </c>
      <c r="EO1292" s="18">
        <f t="shared" si="265"/>
        <v>0</v>
      </c>
      <c r="EP1292" s="18" t="str">
        <f t="shared" si="266"/>
        <v>NA</v>
      </c>
      <c r="EQ1292" s="18" t="str">
        <f t="shared" si="267"/>
        <v>NA</v>
      </c>
      <c r="ER1292" s="58" t="s">
        <v>2080</v>
      </c>
      <c r="ES1292" s="59">
        <v>43790</v>
      </c>
      <c r="ET1292" s="18" t="s">
        <v>1531</v>
      </c>
      <c r="EU1292" s="18" t="s">
        <v>1523</v>
      </c>
    </row>
    <row r="1293" spans="1:151" ht="15.75" customHeight="1" x14ac:dyDescent="0.2">
      <c r="A1293" s="5" t="s">
        <v>1566</v>
      </c>
      <c r="B1293" s="24" t="s">
        <v>1522</v>
      </c>
      <c r="C1293" s="26">
        <v>1</v>
      </c>
      <c r="D1293" s="18" t="s">
        <v>1572</v>
      </c>
      <c r="E1293" s="18" t="s">
        <v>1534</v>
      </c>
      <c r="F1293" s="18" t="s">
        <v>553</v>
      </c>
      <c r="G1293" s="18" t="s">
        <v>609</v>
      </c>
      <c r="H1293" s="18" t="s">
        <v>951</v>
      </c>
      <c r="I1293" s="18" t="s">
        <v>363</v>
      </c>
      <c r="J1293" s="18" t="s">
        <v>363</v>
      </c>
      <c r="K1293" s="18" t="s">
        <v>363</v>
      </c>
      <c r="L1293" s="18" t="s">
        <v>363</v>
      </c>
      <c r="M1293" s="18" t="s">
        <v>253</v>
      </c>
      <c r="N1293" s="56">
        <v>74</v>
      </c>
      <c r="O1293" s="18" t="s">
        <v>1524</v>
      </c>
      <c r="P1293" s="18" t="s">
        <v>466</v>
      </c>
      <c r="Q1293" s="18" t="s">
        <v>254</v>
      </c>
      <c r="R1293" s="24" t="s">
        <v>257</v>
      </c>
      <c r="S1293" s="24" t="s">
        <v>257</v>
      </c>
      <c r="T1293" s="26" t="s">
        <v>257</v>
      </c>
      <c r="U1293" s="26" t="s">
        <v>257</v>
      </c>
      <c r="V1293" s="26" t="s">
        <v>257</v>
      </c>
      <c r="W1293" s="26" t="s">
        <v>257</v>
      </c>
      <c r="X1293" s="18" t="s">
        <v>1573</v>
      </c>
      <c r="Y1293" s="18">
        <v>56.9</v>
      </c>
      <c r="Z1293" s="18" t="s">
        <v>599</v>
      </c>
      <c r="AA1293" s="18">
        <v>56.9</v>
      </c>
      <c r="AB1293" s="57" t="s">
        <v>257</v>
      </c>
      <c r="AC1293" s="18" t="s">
        <v>479</v>
      </c>
      <c r="AD1293" s="18" t="s">
        <v>257</v>
      </c>
      <c r="AE1293" s="18" t="s">
        <v>257</v>
      </c>
      <c r="AF1293" s="18">
        <v>13.7</v>
      </c>
      <c r="AG1293" s="18">
        <v>13.7</v>
      </c>
      <c r="AH1293" s="18" t="s">
        <v>501</v>
      </c>
      <c r="AI1293" s="18">
        <v>20</v>
      </c>
      <c r="AJ1293" s="18" t="s">
        <v>476</v>
      </c>
      <c r="AK1293" s="18">
        <f t="shared" si="262"/>
        <v>0.83333333333333337</v>
      </c>
      <c r="AL1293" s="18" t="s">
        <v>1568</v>
      </c>
      <c r="AM1293" s="18" t="s">
        <v>268</v>
      </c>
      <c r="AN1293" s="55">
        <v>0.56999999999999995</v>
      </c>
      <c r="AO1293" s="18" t="s">
        <v>563</v>
      </c>
      <c r="AP1293" s="18" t="s">
        <v>479</v>
      </c>
      <c r="AQ1293" s="72" t="s">
        <v>1569</v>
      </c>
      <c r="AR1293" s="18" t="s">
        <v>561</v>
      </c>
      <c r="AS1293" s="55">
        <f t="shared" si="253"/>
        <v>0.54999999999999993</v>
      </c>
      <c r="AT1293" s="55">
        <v>0.59</v>
      </c>
      <c r="AU1293" s="55">
        <f t="shared" si="254"/>
        <v>2.0000000000000018E-2</v>
      </c>
      <c r="AV1293" s="62">
        <f t="shared" si="255"/>
        <v>2.0000000000000018E-2</v>
      </c>
      <c r="AW1293" s="26" t="s">
        <v>501</v>
      </c>
      <c r="AX1293" s="18">
        <v>68</v>
      </c>
      <c r="AY1293" s="18" t="s">
        <v>476</v>
      </c>
      <c r="AZ1293" s="5" t="s">
        <v>257</v>
      </c>
      <c r="BA1293" s="5" t="s">
        <v>257</v>
      </c>
      <c r="BB1293" s="18" t="s">
        <v>1570</v>
      </c>
      <c r="BC1293" s="18"/>
      <c r="BD1293" s="18"/>
      <c r="BE1293" s="18"/>
      <c r="BF1293" s="18"/>
      <c r="BG1293" s="18"/>
      <c r="BH1293" s="18"/>
      <c r="BI1293" s="18"/>
      <c r="BJ1293" s="18"/>
      <c r="BK1293" s="18"/>
      <c r="BL1293" s="18"/>
      <c r="BM1293" s="18"/>
      <c r="BN1293" s="18"/>
      <c r="BO1293" s="18"/>
      <c r="BP1293" s="18"/>
      <c r="BQ1293" s="18"/>
      <c r="BR1293" s="18"/>
      <c r="BS1293" s="18"/>
      <c r="BT1293" s="18"/>
      <c r="BU1293" s="18"/>
      <c r="BV1293" s="18"/>
      <c r="BW1293" s="18"/>
      <c r="BX1293" s="18"/>
      <c r="BY1293" s="18"/>
      <c r="BZ1293" s="18"/>
      <c r="CA1293" s="18"/>
      <c r="CB1293" s="18"/>
      <c r="CC1293" s="18"/>
      <c r="CD1293" s="18"/>
      <c r="CE1293" s="18"/>
      <c r="CF1293" s="18"/>
      <c r="CG1293" s="18"/>
      <c r="CH1293" s="18"/>
      <c r="CI1293" s="18"/>
      <c r="CJ1293" s="18"/>
      <c r="CK1293" s="18"/>
      <c r="CL1293" s="18"/>
      <c r="CM1293" s="18"/>
      <c r="CN1293" s="18"/>
      <c r="CO1293" s="18"/>
      <c r="CP1293" s="18"/>
      <c r="CQ1293" s="18"/>
      <c r="CR1293" s="18"/>
      <c r="CS1293" s="18"/>
      <c r="CT1293" s="18"/>
      <c r="CU1293" s="18"/>
      <c r="CV1293" s="18"/>
      <c r="CW1293" s="18"/>
      <c r="CX1293" s="18"/>
      <c r="CY1293" s="18"/>
      <c r="CZ1293" s="18"/>
      <c r="DA1293" s="18"/>
      <c r="DB1293" s="18"/>
      <c r="DC1293" s="18"/>
      <c r="DD1293" s="18"/>
      <c r="DE1293" s="18"/>
      <c r="DF1293" s="18"/>
      <c r="DG1293" s="18"/>
      <c r="DH1293" s="18"/>
      <c r="DI1293" s="18"/>
      <c r="DJ1293" s="18"/>
      <c r="DK1293" s="18"/>
      <c r="DL1293" s="18"/>
      <c r="DM1293" s="18"/>
      <c r="DN1293" s="18"/>
      <c r="DO1293" s="18"/>
      <c r="DP1293" s="18">
        <v>1</v>
      </c>
      <c r="DQ1293" s="18">
        <v>1</v>
      </c>
      <c r="DR1293" s="18">
        <v>1</v>
      </c>
      <c r="DS1293" s="18"/>
      <c r="DT1293" s="18"/>
      <c r="DU1293" s="18"/>
      <c r="DV1293" s="18">
        <v>0</v>
      </c>
      <c r="DW1293" s="24"/>
      <c r="DX1293" s="24"/>
      <c r="DY1293" s="18"/>
      <c r="DZ1293" s="18"/>
      <c r="EA1293" s="18"/>
      <c r="EB1293" s="18"/>
      <c r="EC1293" s="18"/>
      <c r="ED1293" s="18"/>
      <c r="EE1293" s="18"/>
      <c r="EF1293" s="18"/>
      <c r="EG1293" s="18"/>
      <c r="EH1293" s="18" t="s">
        <v>1530</v>
      </c>
      <c r="EI1293" s="18" cm="1">
        <f t="array" ref="EI1293">IF(SUMPRODUCT(--(DO1293:DS1293&lt;&gt;""))=0, 0,1)</f>
        <v>1</v>
      </c>
      <c r="EJ1293" s="18" cm="1">
        <f t="array" ref="EJ1293">IF(SUMPRODUCT(--(DT1293:EG1293&lt;&gt;""))=0, 0,1)</f>
        <v>1</v>
      </c>
      <c r="EK1293" s="18" cm="1">
        <f t="array" ref="EK1293">IF(SUMPRODUCT(--(EC1293:EG1293&lt;&gt;""))=0, 0,1)</f>
        <v>0</v>
      </c>
      <c r="EL1293" s="18" cm="1">
        <f t="array" ref="EL1293">IF(SUMPRODUCT(--(EE1293:EG1293&lt;&gt;""))=0, 0,1)</f>
        <v>0</v>
      </c>
      <c r="EM1293" s="18">
        <f t="shared" si="263"/>
        <v>1</v>
      </c>
      <c r="EN1293" s="18">
        <f t="shared" si="264"/>
        <v>1</v>
      </c>
      <c r="EO1293" s="18">
        <f t="shared" si="265"/>
        <v>0</v>
      </c>
      <c r="EP1293" s="18" t="str">
        <f t="shared" si="266"/>
        <v>NA</v>
      </c>
      <c r="EQ1293" s="18" t="str">
        <f t="shared" si="267"/>
        <v>NA</v>
      </c>
      <c r="ER1293" s="58" t="s">
        <v>2080</v>
      </c>
      <c r="ES1293" s="59">
        <v>43790</v>
      </c>
      <c r="ET1293" s="18" t="s">
        <v>1531</v>
      </c>
      <c r="EU1293" s="18" t="s">
        <v>1523</v>
      </c>
    </row>
    <row r="1294" spans="1:151" ht="15.75" customHeight="1" x14ac:dyDescent="0.2">
      <c r="A1294" s="5" t="s">
        <v>1566</v>
      </c>
      <c r="B1294" s="24" t="s">
        <v>1522</v>
      </c>
      <c r="C1294" s="26">
        <v>1</v>
      </c>
      <c r="D1294" s="18" t="s">
        <v>1574</v>
      </c>
      <c r="E1294" s="18" t="s">
        <v>1526</v>
      </c>
      <c r="F1294" s="18" t="s">
        <v>553</v>
      </c>
      <c r="G1294" s="18" t="s">
        <v>609</v>
      </c>
      <c r="H1294" s="18" t="s">
        <v>951</v>
      </c>
      <c r="I1294" s="18" t="s">
        <v>363</v>
      </c>
      <c r="J1294" s="18" t="s">
        <v>363</v>
      </c>
      <c r="K1294" s="18" t="s">
        <v>363</v>
      </c>
      <c r="L1294" s="18" t="s">
        <v>363</v>
      </c>
      <c r="M1294" s="18" t="s">
        <v>253</v>
      </c>
      <c r="N1294" s="56">
        <v>74</v>
      </c>
      <c r="O1294" s="18" t="s">
        <v>1524</v>
      </c>
      <c r="P1294" s="18" t="s">
        <v>466</v>
      </c>
      <c r="Q1294" s="18" t="s">
        <v>254</v>
      </c>
      <c r="R1294" s="24" t="s">
        <v>257</v>
      </c>
      <c r="S1294" s="24" t="s">
        <v>257</v>
      </c>
      <c r="T1294" s="26" t="s">
        <v>257</v>
      </c>
      <c r="U1294" s="26" t="s">
        <v>257</v>
      </c>
      <c r="V1294" s="26" t="s">
        <v>257</v>
      </c>
      <c r="W1294" s="26" t="s">
        <v>257</v>
      </c>
      <c r="X1294" s="18" t="s">
        <v>1575</v>
      </c>
      <c r="Y1294" s="18">
        <v>0</v>
      </c>
      <c r="Z1294" s="18" t="s">
        <v>599</v>
      </c>
      <c r="AA1294" s="18">
        <v>0</v>
      </c>
      <c r="AB1294" s="57" t="s">
        <v>257</v>
      </c>
      <c r="AC1294" s="18" t="s">
        <v>257</v>
      </c>
      <c r="AD1294" s="18" t="s">
        <v>257</v>
      </c>
      <c r="AE1294" s="18" t="s">
        <v>257</v>
      </c>
      <c r="AF1294" s="18" t="s">
        <v>257</v>
      </c>
      <c r="AG1294" s="18" t="s">
        <v>257</v>
      </c>
      <c r="AH1294" s="18" t="s">
        <v>257</v>
      </c>
      <c r="AI1294" s="18">
        <v>0</v>
      </c>
      <c r="AJ1294" s="18" t="s">
        <v>476</v>
      </c>
      <c r="AK1294" s="18">
        <f t="shared" si="262"/>
        <v>0</v>
      </c>
      <c r="AL1294" s="18" t="s">
        <v>1568</v>
      </c>
      <c r="AM1294" s="18" t="s">
        <v>268</v>
      </c>
      <c r="AN1294" s="55">
        <v>0.62</v>
      </c>
      <c r="AO1294" s="18" t="s">
        <v>563</v>
      </c>
      <c r="AP1294" s="18" t="s">
        <v>479</v>
      </c>
      <c r="AQ1294" s="72" t="s">
        <v>1569</v>
      </c>
      <c r="AR1294" s="18" t="s">
        <v>561</v>
      </c>
      <c r="AS1294" s="55">
        <f t="shared" si="253"/>
        <v>0.62</v>
      </c>
      <c r="AT1294" s="55">
        <v>0.62</v>
      </c>
      <c r="AU1294" s="55">
        <f t="shared" si="254"/>
        <v>0</v>
      </c>
      <c r="AV1294" s="62">
        <f t="shared" si="255"/>
        <v>0</v>
      </c>
      <c r="AW1294" s="26" t="s">
        <v>501</v>
      </c>
      <c r="AX1294" s="18">
        <v>0</v>
      </c>
      <c r="AY1294" s="18" t="s">
        <v>476</v>
      </c>
      <c r="AZ1294" s="5" t="s">
        <v>257</v>
      </c>
      <c r="BA1294" s="5" t="s">
        <v>257</v>
      </c>
      <c r="BB1294" s="18" t="s">
        <v>1570</v>
      </c>
      <c r="BC1294" s="18"/>
      <c r="BD1294" s="18"/>
      <c r="BE1294" s="18"/>
      <c r="BF1294" s="18"/>
      <c r="BG1294" s="18"/>
      <c r="BH1294" s="18"/>
      <c r="BI1294" s="18"/>
      <c r="BJ1294" s="18"/>
      <c r="BK1294" s="18"/>
      <c r="BL1294" s="18"/>
      <c r="BM1294" s="18"/>
      <c r="BN1294" s="18"/>
      <c r="BO1294" s="18"/>
      <c r="BP1294" s="18"/>
      <c r="BQ1294" s="18"/>
      <c r="BR1294" s="18"/>
      <c r="BS1294" s="18"/>
      <c r="BT1294" s="18"/>
      <c r="BU1294" s="18"/>
      <c r="BV1294" s="18"/>
      <c r="BW1294" s="18"/>
      <c r="BX1294" s="18"/>
      <c r="BY1294" s="18"/>
      <c r="BZ1294" s="18"/>
      <c r="CA1294" s="18"/>
      <c r="CB1294" s="18"/>
      <c r="CC1294" s="18"/>
      <c r="CD1294" s="18"/>
      <c r="CE1294" s="18"/>
      <c r="CF1294" s="18"/>
      <c r="CG1294" s="18"/>
      <c r="CH1294" s="18"/>
      <c r="CI1294" s="18"/>
      <c r="CJ1294" s="18"/>
      <c r="CK1294" s="18"/>
      <c r="CL1294" s="18"/>
      <c r="CM1294" s="18"/>
      <c r="CN1294" s="18"/>
      <c r="CO1294" s="18"/>
      <c r="CP1294" s="18"/>
      <c r="CQ1294" s="18"/>
      <c r="CR1294" s="18"/>
      <c r="CS1294" s="18"/>
      <c r="CT1294" s="18"/>
      <c r="CU1294" s="18"/>
      <c r="CV1294" s="18"/>
      <c r="CW1294" s="18"/>
      <c r="CX1294" s="18"/>
      <c r="CY1294" s="18"/>
      <c r="CZ1294" s="18"/>
      <c r="DA1294" s="18"/>
      <c r="DB1294" s="18"/>
      <c r="DC1294" s="18"/>
      <c r="DD1294" s="18"/>
      <c r="DE1294" s="18"/>
      <c r="DF1294" s="18"/>
      <c r="DG1294" s="18"/>
      <c r="DH1294" s="18"/>
      <c r="DI1294" s="18"/>
      <c r="DJ1294" s="18"/>
      <c r="DK1294" s="18"/>
      <c r="DL1294" s="18"/>
      <c r="DM1294" s="18"/>
      <c r="DN1294" s="18"/>
      <c r="DO1294" s="18"/>
      <c r="DP1294" s="18">
        <v>0</v>
      </c>
      <c r="DQ1294" s="18">
        <v>0</v>
      </c>
      <c r="DR1294" s="18">
        <v>0</v>
      </c>
      <c r="DS1294" s="18"/>
      <c r="DT1294" s="18"/>
      <c r="DU1294" s="18"/>
      <c r="DV1294" s="18">
        <v>0</v>
      </c>
      <c r="DW1294" s="24"/>
      <c r="DX1294" s="24"/>
      <c r="DY1294" s="18"/>
      <c r="DZ1294" s="18"/>
      <c r="EA1294" s="18"/>
      <c r="EB1294" s="18"/>
      <c r="EC1294" s="18"/>
      <c r="ED1294" s="18"/>
      <c r="EE1294" s="18"/>
      <c r="EF1294" s="18"/>
      <c r="EG1294" s="18"/>
      <c r="EH1294" s="18" t="s">
        <v>1530</v>
      </c>
      <c r="EI1294" s="18" cm="1">
        <f t="array" ref="EI1294">IF(SUMPRODUCT(--(DO1294:DS1294&lt;&gt;""))=0, 0,1)</f>
        <v>1</v>
      </c>
      <c r="EJ1294" s="18" cm="1">
        <f t="array" ref="EJ1294">IF(SUMPRODUCT(--(DT1294:EG1294&lt;&gt;""))=0, 0,1)</f>
        <v>1</v>
      </c>
      <c r="EK1294" s="18" cm="1">
        <f t="array" ref="EK1294">IF(SUMPRODUCT(--(EC1294:EG1294&lt;&gt;""))=0, 0,1)</f>
        <v>0</v>
      </c>
      <c r="EL1294" s="18" cm="1">
        <f t="array" ref="EL1294">IF(SUMPRODUCT(--(EE1294:EG1294&lt;&gt;""))=0, 0,1)</f>
        <v>0</v>
      </c>
      <c r="EM1294" s="18">
        <f t="shared" si="263"/>
        <v>0</v>
      </c>
      <c r="EN1294" s="18">
        <f t="shared" si="264"/>
        <v>0</v>
      </c>
      <c r="EO1294" s="18">
        <f t="shared" si="265"/>
        <v>0</v>
      </c>
      <c r="EP1294" s="18" t="str">
        <f t="shared" si="266"/>
        <v>NA</v>
      </c>
      <c r="EQ1294" s="18" t="str">
        <f t="shared" si="267"/>
        <v>NA</v>
      </c>
      <c r="ER1294" s="58" t="s">
        <v>2080</v>
      </c>
      <c r="ES1294" s="59">
        <v>43790</v>
      </c>
      <c r="ET1294" s="18" t="s">
        <v>1531</v>
      </c>
      <c r="EU1294" s="18" t="s">
        <v>1523</v>
      </c>
    </row>
    <row r="1295" spans="1:151" ht="15.75" customHeight="1" x14ac:dyDescent="0.2">
      <c r="A1295" s="5" t="s">
        <v>1566</v>
      </c>
      <c r="B1295" s="24" t="s">
        <v>1522</v>
      </c>
      <c r="C1295" s="26">
        <v>1</v>
      </c>
      <c r="D1295" s="18" t="s">
        <v>1574</v>
      </c>
      <c r="E1295" s="18" t="s">
        <v>1532</v>
      </c>
      <c r="F1295" s="18" t="s">
        <v>553</v>
      </c>
      <c r="G1295" s="18" t="s">
        <v>609</v>
      </c>
      <c r="H1295" s="18" t="s">
        <v>951</v>
      </c>
      <c r="I1295" s="18" t="s">
        <v>363</v>
      </c>
      <c r="J1295" s="18" t="s">
        <v>363</v>
      </c>
      <c r="K1295" s="18" t="s">
        <v>363</v>
      </c>
      <c r="L1295" s="18" t="s">
        <v>363</v>
      </c>
      <c r="M1295" s="18" t="s">
        <v>253</v>
      </c>
      <c r="N1295" s="56">
        <v>74</v>
      </c>
      <c r="O1295" s="18" t="s">
        <v>1524</v>
      </c>
      <c r="P1295" s="18" t="s">
        <v>466</v>
      </c>
      <c r="Q1295" s="18" t="s">
        <v>254</v>
      </c>
      <c r="R1295" s="24" t="s">
        <v>257</v>
      </c>
      <c r="S1295" s="24" t="s">
        <v>257</v>
      </c>
      <c r="T1295" s="26" t="s">
        <v>257</v>
      </c>
      <c r="U1295" s="26" t="s">
        <v>257</v>
      </c>
      <c r="V1295" s="26" t="s">
        <v>257</v>
      </c>
      <c r="W1295" s="26" t="s">
        <v>257</v>
      </c>
      <c r="X1295" s="18" t="s">
        <v>1575</v>
      </c>
      <c r="Y1295" s="18">
        <v>56.9</v>
      </c>
      <c r="Z1295" s="18" t="s">
        <v>599</v>
      </c>
      <c r="AA1295" s="18">
        <v>56.9</v>
      </c>
      <c r="AB1295" s="57" t="s">
        <v>257</v>
      </c>
      <c r="AC1295" s="18" t="s">
        <v>479</v>
      </c>
      <c r="AD1295" s="18" t="s">
        <v>257</v>
      </c>
      <c r="AE1295" s="18" t="s">
        <v>257</v>
      </c>
      <c r="AF1295" s="18">
        <v>13.7</v>
      </c>
      <c r="AG1295" s="18">
        <v>13.7</v>
      </c>
      <c r="AH1295" s="18" t="s">
        <v>501</v>
      </c>
      <c r="AI1295" s="18">
        <v>20</v>
      </c>
      <c r="AJ1295" s="18" t="s">
        <v>476</v>
      </c>
      <c r="AK1295" s="18">
        <f t="shared" si="262"/>
        <v>0.83333333333333337</v>
      </c>
      <c r="AL1295" s="18" t="s">
        <v>1568</v>
      </c>
      <c r="AM1295" s="18" t="s">
        <v>268</v>
      </c>
      <c r="AN1295" s="55">
        <v>0.47</v>
      </c>
      <c r="AO1295" s="18" t="s">
        <v>563</v>
      </c>
      <c r="AP1295" s="18" t="s">
        <v>479</v>
      </c>
      <c r="AQ1295" s="72" t="s">
        <v>1569</v>
      </c>
      <c r="AR1295" s="18" t="s">
        <v>561</v>
      </c>
      <c r="AS1295" s="55">
        <f t="shared" si="253"/>
        <v>0.41999999999999993</v>
      </c>
      <c r="AT1295" s="55">
        <v>0.52</v>
      </c>
      <c r="AU1295" s="55">
        <f t="shared" si="254"/>
        <v>5.0000000000000044E-2</v>
      </c>
      <c r="AV1295" s="62">
        <f t="shared" si="255"/>
        <v>5.0000000000000044E-2</v>
      </c>
      <c r="AW1295" s="26" t="s">
        <v>501</v>
      </c>
      <c r="AX1295" s="18">
        <v>20</v>
      </c>
      <c r="AY1295" s="18" t="s">
        <v>476</v>
      </c>
      <c r="AZ1295" s="5" t="s">
        <v>257</v>
      </c>
      <c r="BA1295" s="5" t="s">
        <v>257</v>
      </c>
      <c r="BB1295" s="18" t="s">
        <v>1570</v>
      </c>
      <c r="BC1295" s="18"/>
      <c r="BD1295" s="18"/>
      <c r="BE1295" s="18"/>
      <c r="BF1295" s="18"/>
      <c r="BG1295" s="18"/>
      <c r="BH1295" s="18"/>
      <c r="BI1295" s="18"/>
      <c r="BJ1295" s="18"/>
      <c r="BK1295" s="18"/>
      <c r="BL1295" s="18"/>
      <c r="BM1295" s="18"/>
      <c r="BN1295" s="18"/>
      <c r="BO1295" s="18"/>
      <c r="BP1295" s="18"/>
      <c r="BQ1295" s="18"/>
      <c r="BR1295" s="18"/>
      <c r="BS1295" s="18"/>
      <c r="BT1295" s="18"/>
      <c r="BU1295" s="18"/>
      <c r="BV1295" s="18"/>
      <c r="BW1295" s="18"/>
      <c r="BX1295" s="18"/>
      <c r="BY1295" s="18"/>
      <c r="BZ1295" s="18"/>
      <c r="CA1295" s="18"/>
      <c r="CB1295" s="18"/>
      <c r="CC1295" s="18"/>
      <c r="CD1295" s="18"/>
      <c r="CE1295" s="18"/>
      <c r="CF1295" s="18"/>
      <c r="CG1295" s="18"/>
      <c r="CH1295" s="18"/>
      <c r="CI1295" s="18"/>
      <c r="CJ1295" s="18"/>
      <c r="CK1295" s="18"/>
      <c r="CL1295" s="18"/>
      <c r="CM1295" s="18"/>
      <c r="CN1295" s="18"/>
      <c r="CO1295" s="18"/>
      <c r="CP1295" s="18"/>
      <c r="CQ1295" s="18"/>
      <c r="CR1295" s="18"/>
      <c r="CS1295" s="18"/>
      <c r="CT1295" s="18"/>
      <c r="CU1295" s="18"/>
      <c r="CV1295" s="18"/>
      <c r="CW1295" s="18"/>
      <c r="CX1295" s="18"/>
      <c r="CY1295" s="18"/>
      <c r="CZ1295" s="18"/>
      <c r="DA1295" s="18"/>
      <c r="DB1295" s="18"/>
      <c r="DC1295" s="18"/>
      <c r="DD1295" s="18"/>
      <c r="DE1295" s="18"/>
      <c r="DF1295" s="18"/>
      <c r="DG1295" s="18"/>
      <c r="DH1295" s="18"/>
      <c r="DI1295" s="18"/>
      <c r="DJ1295" s="18"/>
      <c r="DK1295" s="18"/>
      <c r="DL1295" s="18"/>
      <c r="DM1295" s="18"/>
      <c r="DN1295" s="18"/>
      <c r="DO1295" s="18"/>
      <c r="DP1295" s="18">
        <v>1</v>
      </c>
      <c r="DQ1295" s="18">
        <v>1</v>
      </c>
      <c r="DR1295" s="18">
        <v>1</v>
      </c>
      <c r="DS1295" s="18"/>
      <c r="DT1295" s="18"/>
      <c r="DU1295" s="18"/>
      <c r="DV1295" s="18">
        <v>1</v>
      </c>
      <c r="DW1295" s="24"/>
      <c r="DX1295" s="24"/>
      <c r="DY1295" s="18"/>
      <c r="DZ1295" s="18"/>
      <c r="EA1295" s="18"/>
      <c r="EB1295" s="18"/>
      <c r="EC1295" s="18"/>
      <c r="ED1295" s="18"/>
      <c r="EE1295" s="18"/>
      <c r="EF1295" s="18"/>
      <c r="EG1295" s="18"/>
      <c r="EH1295" s="18" t="s">
        <v>1530</v>
      </c>
      <c r="EI1295" s="18" cm="1">
        <f t="array" ref="EI1295">IF(SUMPRODUCT(--(DO1295:DS1295&lt;&gt;""))=0, 0,1)</f>
        <v>1</v>
      </c>
      <c r="EJ1295" s="18" cm="1">
        <f t="array" ref="EJ1295">IF(SUMPRODUCT(--(DT1295:EG1295&lt;&gt;""))=0, 0,1)</f>
        <v>1</v>
      </c>
      <c r="EK1295" s="18" cm="1">
        <f t="array" ref="EK1295">IF(SUMPRODUCT(--(EC1295:EG1295&lt;&gt;""))=0, 0,1)</f>
        <v>0</v>
      </c>
      <c r="EL1295" s="18" cm="1">
        <f t="array" ref="EL1295">IF(SUMPRODUCT(--(EE1295:EG1295&lt;&gt;""))=0, 0,1)</f>
        <v>0</v>
      </c>
      <c r="EM1295" s="18">
        <f t="shared" si="263"/>
        <v>1</v>
      </c>
      <c r="EN1295" s="18">
        <f t="shared" si="264"/>
        <v>1</v>
      </c>
      <c r="EO1295" s="18">
        <f t="shared" si="265"/>
        <v>1</v>
      </c>
      <c r="EP1295" s="18" t="str">
        <f t="shared" si="266"/>
        <v>NA</v>
      </c>
      <c r="EQ1295" s="18" t="str">
        <f t="shared" si="267"/>
        <v>NA</v>
      </c>
      <c r="ER1295" s="58" t="s">
        <v>2080</v>
      </c>
      <c r="ES1295" s="59">
        <v>43790</v>
      </c>
      <c r="ET1295" s="18" t="s">
        <v>1531</v>
      </c>
      <c r="EU1295" s="18" t="s">
        <v>1523</v>
      </c>
    </row>
    <row r="1296" spans="1:151" ht="15.75" customHeight="1" x14ac:dyDescent="0.2">
      <c r="A1296" s="5" t="s">
        <v>1566</v>
      </c>
      <c r="B1296" s="24" t="s">
        <v>1522</v>
      </c>
      <c r="C1296" s="26">
        <v>1</v>
      </c>
      <c r="D1296" s="18" t="s">
        <v>1574</v>
      </c>
      <c r="E1296" s="18" t="s">
        <v>1533</v>
      </c>
      <c r="F1296" s="18" t="s">
        <v>553</v>
      </c>
      <c r="G1296" s="18" t="s">
        <v>609</v>
      </c>
      <c r="H1296" s="18" t="s">
        <v>951</v>
      </c>
      <c r="I1296" s="18" t="s">
        <v>363</v>
      </c>
      <c r="J1296" s="18" t="s">
        <v>363</v>
      </c>
      <c r="K1296" s="18" t="s">
        <v>363</v>
      </c>
      <c r="L1296" s="18" t="s">
        <v>363</v>
      </c>
      <c r="M1296" s="18" t="s">
        <v>253</v>
      </c>
      <c r="N1296" s="56">
        <v>74</v>
      </c>
      <c r="O1296" s="18" t="s">
        <v>1524</v>
      </c>
      <c r="P1296" s="18" t="s">
        <v>466</v>
      </c>
      <c r="Q1296" s="18" t="s">
        <v>254</v>
      </c>
      <c r="R1296" s="24" t="s">
        <v>257</v>
      </c>
      <c r="S1296" s="24" t="s">
        <v>257</v>
      </c>
      <c r="T1296" s="26" t="s">
        <v>257</v>
      </c>
      <c r="U1296" s="26" t="s">
        <v>257</v>
      </c>
      <c r="V1296" s="26" t="s">
        <v>257</v>
      </c>
      <c r="W1296" s="26" t="s">
        <v>257</v>
      </c>
      <c r="X1296" s="18" t="s">
        <v>1575</v>
      </c>
      <c r="Y1296" s="18">
        <v>56.9</v>
      </c>
      <c r="Z1296" s="18" t="s">
        <v>599</v>
      </c>
      <c r="AA1296" s="18">
        <v>56.9</v>
      </c>
      <c r="AB1296" s="57" t="s">
        <v>257</v>
      </c>
      <c r="AC1296" s="18" t="s">
        <v>479</v>
      </c>
      <c r="AD1296" s="18" t="s">
        <v>257</v>
      </c>
      <c r="AE1296" s="18" t="s">
        <v>257</v>
      </c>
      <c r="AF1296" s="18">
        <v>13.7</v>
      </c>
      <c r="AG1296" s="18">
        <v>13.7</v>
      </c>
      <c r="AH1296" s="18" t="s">
        <v>501</v>
      </c>
      <c r="AI1296" s="18">
        <v>20</v>
      </c>
      <c r="AJ1296" s="18" t="s">
        <v>476</v>
      </c>
      <c r="AK1296" s="18">
        <f t="shared" si="262"/>
        <v>0.83333333333333337</v>
      </c>
      <c r="AL1296" s="18" t="s">
        <v>1568</v>
      </c>
      <c r="AM1296" s="18" t="s">
        <v>268</v>
      </c>
      <c r="AN1296" s="55">
        <v>0.33</v>
      </c>
      <c r="AO1296" s="18" t="s">
        <v>563</v>
      </c>
      <c r="AP1296" s="18" t="s">
        <v>479</v>
      </c>
      <c r="AQ1296" s="72" t="s">
        <v>1569</v>
      </c>
      <c r="AR1296" s="18" t="s">
        <v>561</v>
      </c>
      <c r="AS1296" s="55">
        <f t="shared" si="253"/>
        <v>0.25000000000000006</v>
      </c>
      <c r="AT1296" s="55">
        <v>0.41</v>
      </c>
      <c r="AU1296" s="55">
        <f t="shared" si="254"/>
        <v>7.999999999999996E-2</v>
      </c>
      <c r="AV1296" s="62">
        <f t="shared" si="255"/>
        <v>7.999999999999996E-2</v>
      </c>
      <c r="AW1296" s="26" t="s">
        <v>501</v>
      </c>
      <c r="AX1296" s="18">
        <v>44</v>
      </c>
      <c r="AY1296" s="18" t="s">
        <v>476</v>
      </c>
      <c r="AZ1296" s="5" t="s">
        <v>257</v>
      </c>
      <c r="BA1296" s="5" t="s">
        <v>257</v>
      </c>
      <c r="BB1296" s="18" t="s">
        <v>1570</v>
      </c>
      <c r="BC1296" s="18"/>
      <c r="BD1296" s="18"/>
      <c r="BE1296" s="18"/>
      <c r="BF1296" s="18"/>
      <c r="BG1296" s="18"/>
      <c r="BH1296" s="18"/>
      <c r="BI1296" s="18"/>
      <c r="BJ1296" s="18"/>
      <c r="BK1296" s="18"/>
      <c r="BL1296" s="18"/>
      <c r="BM1296" s="18"/>
      <c r="BN1296" s="18"/>
      <c r="BO1296" s="18"/>
      <c r="BP1296" s="18"/>
      <c r="BQ1296" s="18"/>
      <c r="BR1296" s="18"/>
      <c r="BS1296" s="18"/>
      <c r="BT1296" s="18"/>
      <c r="BU1296" s="18"/>
      <c r="BV1296" s="18"/>
      <c r="BW1296" s="18"/>
      <c r="BX1296" s="18"/>
      <c r="BY1296" s="18"/>
      <c r="BZ1296" s="18"/>
      <c r="CA1296" s="18"/>
      <c r="CB1296" s="18"/>
      <c r="CC1296" s="18"/>
      <c r="CD1296" s="18"/>
      <c r="CE1296" s="18"/>
      <c r="CF1296" s="18"/>
      <c r="CG1296" s="18"/>
      <c r="CH1296" s="18"/>
      <c r="CI1296" s="18"/>
      <c r="CJ1296" s="18"/>
      <c r="CK1296" s="18"/>
      <c r="CL1296" s="18"/>
      <c r="CM1296" s="18"/>
      <c r="CN1296" s="18"/>
      <c r="CO1296" s="18"/>
      <c r="CP1296" s="18"/>
      <c r="CQ1296" s="18"/>
      <c r="CR1296" s="18"/>
      <c r="CS1296" s="18"/>
      <c r="CT1296" s="18"/>
      <c r="CU1296" s="18"/>
      <c r="CV1296" s="18"/>
      <c r="CW1296" s="18"/>
      <c r="CX1296" s="18"/>
      <c r="CY1296" s="18"/>
      <c r="CZ1296" s="18"/>
      <c r="DA1296" s="18"/>
      <c r="DB1296" s="18"/>
      <c r="DC1296" s="18"/>
      <c r="DD1296" s="18"/>
      <c r="DE1296" s="18"/>
      <c r="DF1296" s="18"/>
      <c r="DG1296" s="18"/>
      <c r="DH1296" s="18"/>
      <c r="DI1296" s="18"/>
      <c r="DJ1296" s="18"/>
      <c r="DK1296" s="18"/>
      <c r="DL1296" s="18"/>
      <c r="DM1296" s="18"/>
      <c r="DN1296" s="18"/>
      <c r="DO1296" s="18"/>
      <c r="DP1296" s="18">
        <v>1</v>
      </c>
      <c r="DQ1296" s="18">
        <v>1</v>
      </c>
      <c r="DR1296" s="18">
        <v>1</v>
      </c>
      <c r="DS1296" s="18"/>
      <c r="DT1296" s="18"/>
      <c r="DU1296" s="18"/>
      <c r="DV1296" s="18">
        <v>1</v>
      </c>
      <c r="DW1296" s="24"/>
      <c r="DX1296" s="24"/>
      <c r="DY1296" s="18"/>
      <c r="DZ1296" s="18"/>
      <c r="EA1296" s="18"/>
      <c r="EB1296" s="18"/>
      <c r="EC1296" s="18"/>
      <c r="ED1296" s="18"/>
      <c r="EE1296" s="18"/>
      <c r="EF1296" s="18"/>
      <c r="EG1296" s="18"/>
      <c r="EH1296" s="18" t="s">
        <v>1530</v>
      </c>
      <c r="EI1296" s="18" cm="1">
        <f t="array" ref="EI1296">IF(SUMPRODUCT(--(DO1296:DS1296&lt;&gt;""))=0, 0,1)</f>
        <v>1</v>
      </c>
      <c r="EJ1296" s="18" cm="1">
        <f t="array" ref="EJ1296">IF(SUMPRODUCT(--(DT1296:EG1296&lt;&gt;""))=0, 0,1)</f>
        <v>1</v>
      </c>
      <c r="EK1296" s="18" cm="1">
        <f t="array" ref="EK1296">IF(SUMPRODUCT(--(EC1296:EG1296&lt;&gt;""))=0, 0,1)</f>
        <v>0</v>
      </c>
      <c r="EL1296" s="18" cm="1">
        <f t="array" ref="EL1296">IF(SUMPRODUCT(--(EE1296:EG1296&lt;&gt;""))=0, 0,1)</f>
        <v>0</v>
      </c>
      <c r="EM1296" s="18">
        <f t="shared" si="263"/>
        <v>1</v>
      </c>
      <c r="EN1296" s="18">
        <f t="shared" si="264"/>
        <v>1</v>
      </c>
      <c r="EO1296" s="18">
        <f t="shared" si="265"/>
        <v>1</v>
      </c>
      <c r="EP1296" s="18" t="str">
        <f t="shared" si="266"/>
        <v>NA</v>
      </c>
      <c r="EQ1296" s="18" t="str">
        <f t="shared" si="267"/>
        <v>NA</v>
      </c>
      <c r="ER1296" s="58" t="s">
        <v>2080</v>
      </c>
      <c r="ES1296" s="59">
        <v>43790</v>
      </c>
      <c r="ET1296" s="18" t="s">
        <v>1531</v>
      </c>
      <c r="EU1296" s="18" t="s">
        <v>1523</v>
      </c>
    </row>
    <row r="1297" spans="1:151" ht="15.75" customHeight="1" x14ac:dyDescent="0.2">
      <c r="A1297" s="5" t="s">
        <v>1566</v>
      </c>
      <c r="B1297" s="24" t="s">
        <v>1522</v>
      </c>
      <c r="C1297" s="26">
        <v>1</v>
      </c>
      <c r="D1297" s="18" t="s">
        <v>1574</v>
      </c>
      <c r="E1297" s="18" t="s">
        <v>1534</v>
      </c>
      <c r="F1297" s="18" t="s">
        <v>553</v>
      </c>
      <c r="G1297" s="18" t="s">
        <v>609</v>
      </c>
      <c r="H1297" s="18" t="s">
        <v>951</v>
      </c>
      <c r="I1297" s="18" t="s">
        <v>363</v>
      </c>
      <c r="J1297" s="18" t="s">
        <v>363</v>
      </c>
      <c r="K1297" s="18" t="s">
        <v>363</v>
      </c>
      <c r="L1297" s="18" t="s">
        <v>363</v>
      </c>
      <c r="M1297" s="18" t="s">
        <v>253</v>
      </c>
      <c r="N1297" s="56">
        <v>74</v>
      </c>
      <c r="O1297" s="18" t="s">
        <v>1524</v>
      </c>
      <c r="P1297" s="18" t="s">
        <v>466</v>
      </c>
      <c r="Q1297" s="18" t="s">
        <v>254</v>
      </c>
      <c r="R1297" s="24" t="s">
        <v>257</v>
      </c>
      <c r="S1297" s="24" t="s">
        <v>257</v>
      </c>
      <c r="T1297" s="26" t="s">
        <v>257</v>
      </c>
      <c r="U1297" s="26" t="s">
        <v>257</v>
      </c>
      <c r="V1297" s="26" t="s">
        <v>257</v>
      </c>
      <c r="W1297" s="26" t="s">
        <v>257</v>
      </c>
      <c r="X1297" s="18" t="s">
        <v>1575</v>
      </c>
      <c r="Y1297" s="18">
        <v>56.9</v>
      </c>
      <c r="Z1297" s="18" t="s">
        <v>599</v>
      </c>
      <c r="AA1297" s="18">
        <v>56.9</v>
      </c>
      <c r="AB1297" s="57" t="s">
        <v>257</v>
      </c>
      <c r="AC1297" s="18" t="s">
        <v>479</v>
      </c>
      <c r="AD1297" s="18" t="s">
        <v>257</v>
      </c>
      <c r="AE1297" s="18" t="s">
        <v>257</v>
      </c>
      <c r="AF1297" s="18">
        <v>13.7</v>
      </c>
      <c r="AG1297" s="18">
        <v>13.7</v>
      </c>
      <c r="AH1297" s="18" t="s">
        <v>501</v>
      </c>
      <c r="AI1297" s="18">
        <v>20</v>
      </c>
      <c r="AJ1297" s="18" t="s">
        <v>476</v>
      </c>
      <c r="AK1297" s="18">
        <f t="shared" si="262"/>
        <v>0.83333333333333337</v>
      </c>
      <c r="AL1297" s="18" t="s">
        <v>1568</v>
      </c>
      <c r="AM1297" s="18" t="s">
        <v>268</v>
      </c>
      <c r="AN1297" s="55">
        <v>0.34</v>
      </c>
      <c r="AO1297" s="18" t="s">
        <v>563</v>
      </c>
      <c r="AP1297" s="18" t="s">
        <v>479</v>
      </c>
      <c r="AQ1297" s="72" t="s">
        <v>1569</v>
      </c>
      <c r="AR1297" s="18" t="s">
        <v>561</v>
      </c>
      <c r="AS1297" s="55">
        <f t="shared" si="253"/>
        <v>0.26000000000000006</v>
      </c>
      <c r="AT1297" s="55">
        <v>0.42</v>
      </c>
      <c r="AU1297" s="55">
        <f t="shared" si="254"/>
        <v>7.999999999999996E-2</v>
      </c>
      <c r="AV1297" s="62">
        <f t="shared" si="255"/>
        <v>7.999999999999996E-2</v>
      </c>
      <c r="AW1297" s="26" t="s">
        <v>501</v>
      </c>
      <c r="AX1297" s="18">
        <v>68</v>
      </c>
      <c r="AY1297" s="18" t="s">
        <v>476</v>
      </c>
      <c r="AZ1297" s="5" t="s">
        <v>257</v>
      </c>
      <c r="BA1297" s="5" t="s">
        <v>257</v>
      </c>
      <c r="BB1297" s="18" t="s">
        <v>1570</v>
      </c>
      <c r="BC1297" s="18"/>
      <c r="BD1297" s="18"/>
      <c r="BE1297" s="18"/>
      <c r="BF1297" s="18"/>
      <c r="BG1297" s="18"/>
      <c r="BH1297" s="18"/>
      <c r="BI1297" s="18"/>
      <c r="BJ1297" s="18"/>
      <c r="BK1297" s="18"/>
      <c r="BL1297" s="18"/>
      <c r="BM1297" s="18"/>
      <c r="BN1297" s="18"/>
      <c r="BO1297" s="18"/>
      <c r="BP1297" s="18"/>
      <c r="BQ1297" s="18"/>
      <c r="BR1297" s="18"/>
      <c r="BS1297" s="18"/>
      <c r="BT1297" s="18"/>
      <c r="BU1297" s="18"/>
      <c r="BV1297" s="18"/>
      <c r="BW1297" s="18"/>
      <c r="BX1297" s="18"/>
      <c r="BY1297" s="18"/>
      <c r="BZ1297" s="18"/>
      <c r="CA1297" s="18"/>
      <c r="CB1297" s="18"/>
      <c r="CC1297" s="18"/>
      <c r="CD1297" s="18"/>
      <c r="CE1297" s="18"/>
      <c r="CF1297" s="18"/>
      <c r="CG1297" s="18"/>
      <c r="CH1297" s="18"/>
      <c r="CI1297" s="18"/>
      <c r="CJ1297" s="18"/>
      <c r="CK1297" s="18"/>
      <c r="CL1297" s="18"/>
      <c r="CM1297" s="18"/>
      <c r="CN1297" s="18"/>
      <c r="CO1297" s="18"/>
      <c r="CP1297" s="18"/>
      <c r="CQ1297" s="18"/>
      <c r="CR1297" s="18"/>
      <c r="CS1297" s="18"/>
      <c r="CT1297" s="18"/>
      <c r="CU1297" s="18"/>
      <c r="CV1297" s="18"/>
      <c r="CW1297" s="18"/>
      <c r="CX1297" s="18"/>
      <c r="CY1297" s="18"/>
      <c r="CZ1297" s="18"/>
      <c r="DA1297" s="18"/>
      <c r="DB1297" s="18"/>
      <c r="DC1297" s="18"/>
      <c r="DD1297" s="18"/>
      <c r="DE1297" s="18"/>
      <c r="DF1297" s="18"/>
      <c r="DG1297" s="18"/>
      <c r="DH1297" s="18"/>
      <c r="DI1297" s="18"/>
      <c r="DJ1297" s="18"/>
      <c r="DK1297" s="18"/>
      <c r="DL1297" s="18"/>
      <c r="DM1297" s="18"/>
      <c r="DN1297" s="18"/>
      <c r="DO1297" s="18"/>
      <c r="DP1297" s="18">
        <v>1</v>
      </c>
      <c r="DQ1297" s="18">
        <v>1</v>
      </c>
      <c r="DR1297" s="18">
        <v>1</v>
      </c>
      <c r="DS1297" s="18"/>
      <c r="DT1297" s="18"/>
      <c r="DU1297" s="18"/>
      <c r="DV1297" s="18">
        <v>1</v>
      </c>
      <c r="DW1297" s="24"/>
      <c r="DX1297" s="24"/>
      <c r="DY1297" s="18"/>
      <c r="DZ1297" s="18"/>
      <c r="EA1297" s="18"/>
      <c r="EB1297" s="18"/>
      <c r="EC1297" s="18"/>
      <c r="ED1297" s="18"/>
      <c r="EE1297" s="18"/>
      <c r="EF1297" s="18"/>
      <c r="EG1297" s="18"/>
      <c r="EH1297" s="18" t="s">
        <v>1530</v>
      </c>
      <c r="EI1297" s="18" cm="1">
        <f t="array" ref="EI1297">IF(SUMPRODUCT(--(DO1297:DS1297&lt;&gt;""))=0, 0,1)</f>
        <v>1</v>
      </c>
      <c r="EJ1297" s="18" cm="1">
        <f t="array" ref="EJ1297">IF(SUMPRODUCT(--(DT1297:EG1297&lt;&gt;""))=0, 0,1)</f>
        <v>1</v>
      </c>
      <c r="EK1297" s="18" cm="1">
        <f t="array" ref="EK1297">IF(SUMPRODUCT(--(EC1297:EG1297&lt;&gt;""))=0, 0,1)</f>
        <v>0</v>
      </c>
      <c r="EL1297" s="18" cm="1">
        <f t="array" ref="EL1297">IF(SUMPRODUCT(--(EE1297:EG1297&lt;&gt;""))=0, 0,1)</f>
        <v>0</v>
      </c>
      <c r="EM1297" s="18">
        <f t="shared" si="263"/>
        <v>1</v>
      </c>
      <c r="EN1297" s="18">
        <f t="shared" si="264"/>
        <v>1</v>
      </c>
      <c r="EO1297" s="18">
        <f t="shared" si="265"/>
        <v>1</v>
      </c>
      <c r="EP1297" s="18" t="str">
        <f t="shared" si="266"/>
        <v>NA</v>
      </c>
      <c r="EQ1297" s="18" t="str">
        <f t="shared" si="267"/>
        <v>NA</v>
      </c>
      <c r="ER1297" s="58" t="s">
        <v>2080</v>
      </c>
      <c r="ES1297" s="59">
        <v>43790</v>
      </c>
      <c r="ET1297" s="18" t="s">
        <v>1531</v>
      </c>
      <c r="EU1297" s="18" t="s">
        <v>1523</v>
      </c>
    </row>
    <row r="1298" spans="1:151" ht="15.75" customHeight="1" x14ac:dyDescent="0.2">
      <c r="A1298" s="5" t="s">
        <v>1566</v>
      </c>
      <c r="B1298" s="24" t="s">
        <v>1522</v>
      </c>
      <c r="C1298" s="26">
        <v>1</v>
      </c>
      <c r="D1298" s="18" t="s">
        <v>1576</v>
      </c>
      <c r="E1298" s="18" t="s">
        <v>1526</v>
      </c>
      <c r="F1298" s="18" t="s">
        <v>553</v>
      </c>
      <c r="G1298" s="18" t="s">
        <v>609</v>
      </c>
      <c r="H1298" s="18" t="s">
        <v>951</v>
      </c>
      <c r="I1298" s="18" t="s">
        <v>363</v>
      </c>
      <c r="J1298" s="18" t="s">
        <v>363</v>
      </c>
      <c r="K1298" s="18" t="s">
        <v>363</v>
      </c>
      <c r="L1298" s="18" t="s">
        <v>363</v>
      </c>
      <c r="M1298" s="18" t="s">
        <v>253</v>
      </c>
      <c r="N1298" s="56">
        <v>74</v>
      </c>
      <c r="O1298" s="18" t="s">
        <v>1524</v>
      </c>
      <c r="P1298" s="18" t="s">
        <v>466</v>
      </c>
      <c r="Q1298" s="18" t="s">
        <v>254</v>
      </c>
      <c r="R1298" s="24" t="s">
        <v>257</v>
      </c>
      <c r="S1298" s="24" t="s">
        <v>257</v>
      </c>
      <c r="T1298" s="26" t="s">
        <v>257</v>
      </c>
      <c r="U1298" s="26" t="s">
        <v>257</v>
      </c>
      <c r="V1298" s="26" t="s">
        <v>257</v>
      </c>
      <c r="W1298" s="26" t="s">
        <v>257</v>
      </c>
      <c r="X1298" s="18" t="s">
        <v>1577</v>
      </c>
      <c r="Y1298" s="18">
        <v>0</v>
      </c>
      <c r="Z1298" s="18" t="s">
        <v>599</v>
      </c>
      <c r="AA1298" s="18">
        <v>0</v>
      </c>
      <c r="AB1298" s="57" t="s">
        <v>257</v>
      </c>
      <c r="AC1298" s="18" t="s">
        <v>257</v>
      </c>
      <c r="AD1298" s="18" t="s">
        <v>257</v>
      </c>
      <c r="AE1298" s="18" t="s">
        <v>257</v>
      </c>
      <c r="AF1298" s="18" t="s">
        <v>257</v>
      </c>
      <c r="AG1298" s="18" t="s">
        <v>257</v>
      </c>
      <c r="AH1298" s="18" t="s">
        <v>257</v>
      </c>
      <c r="AI1298" s="18">
        <v>0</v>
      </c>
      <c r="AJ1298" s="18" t="s">
        <v>476</v>
      </c>
      <c r="AK1298" s="18">
        <f t="shared" si="262"/>
        <v>0</v>
      </c>
      <c r="AL1298" s="18" t="s">
        <v>1568</v>
      </c>
      <c r="AM1298" s="18" t="s">
        <v>268</v>
      </c>
      <c r="AN1298" s="55">
        <v>0.63</v>
      </c>
      <c r="AO1298" s="18" t="s">
        <v>563</v>
      </c>
      <c r="AP1298" s="18" t="s">
        <v>479</v>
      </c>
      <c r="AQ1298" s="72" t="s">
        <v>1569</v>
      </c>
      <c r="AR1298" s="18" t="s">
        <v>561</v>
      </c>
      <c r="AS1298" s="55">
        <f t="shared" si="253"/>
        <v>0.63</v>
      </c>
      <c r="AT1298" s="55">
        <v>0.63</v>
      </c>
      <c r="AU1298" s="55">
        <f t="shared" si="254"/>
        <v>0</v>
      </c>
      <c r="AV1298" s="62">
        <f t="shared" si="255"/>
        <v>0</v>
      </c>
      <c r="AW1298" s="26" t="s">
        <v>501</v>
      </c>
      <c r="AX1298" s="18">
        <v>0</v>
      </c>
      <c r="AY1298" s="18" t="s">
        <v>476</v>
      </c>
      <c r="AZ1298" s="5" t="s">
        <v>257</v>
      </c>
      <c r="BA1298" s="5" t="s">
        <v>257</v>
      </c>
      <c r="BB1298" s="18" t="s">
        <v>1570</v>
      </c>
      <c r="BC1298" s="18"/>
      <c r="BD1298" s="18"/>
      <c r="BE1298" s="18"/>
      <c r="BF1298" s="18"/>
      <c r="BG1298" s="18"/>
      <c r="BH1298" s="18"/>
      <c r="BI1298" s="18"/>
      <c r="BJ1298" s="18"/>
      <c r="BK1298" s="18"/>
      <c r="BL1298" s="18"/>
      <c r="BM1298" s="18"/>
      <c r="BN1298" s="18"/>
      <c r="BO1298" s="18"/>
      <c r="BP1298" s="18"/>
      <c r="BQ1298" s="18"/>
      <c r="BR1298" s="18"/>
      <c r="BS1298" s="18"/>
      <c r="BT1298" s="18"/>
      <c r="BU1298" s="18"/>
      <c r="BV1298" s="18"/>
      <c r="BW1298" s="18"/>
      <c r="BX1298" s="18"/>
      <c r="BY1298" s="18"/>
      <c r="BZ1298" s="18"/>
      <c r="CA1298" s="18"/>
      <c r="CB1298" s="18"/>
      <c r="CC1298" s="18"/>
      <c r="CD1298" s="18"/>
      <c r="CE1298" s="18"/>
      <c r="CF1298" s="18"/>
      <c r="CG1298" s="18"/>
      <c r="CH1298" s="18"/>
      <c r="CI1298" s="18"/>
      <c r="CJ1298" s="18"/>
      <c r="CK1298" s="18"/>
      <c r="CL1298" s="18"/>
      <c r="CM1298" s="18"/>
      <c r="CN1298" s="18"/>
      <c r="CO1298" s="18"/>
      <c r="CP1298" s="18"/>
      <c r="CQ1298" s="18"/>
      <c r="CR1298" s="18"/>
      <c r="CS1298" s="18"/>
      <c r="CT1298" s="18"/>
      <c r="CU1298" s="18"/>
      <c r="CV1298" s="18"/>
      <c r="CW1298" s="18"/>
      <c r="CX1298" s="18"/>
      <c r="CY1298" s="18"/>
      <c r="CZ1298" s="18"/>
      <c r="DA1298" s="18"/>
      <c r="DB1298" s="18"/>
      <c r="DC1298" s="18"/>
      <c r="DD1298" s="18"/>
      <c r="DE1298" s="18"/>
      <c r="DF1298" s="18"/>
      <c r="DG1298" s="18"/>
      <c r="DH1298" s="18"/>
      <c r="DI1298" s="18"/>
      <c r="DJ1298" s="18"/>
      <c r="DK1298" s="18"/>
      <c r="DL1298" s="18"/>
      <c r="DM1298" s="18"/>
      <c r="DN1298" s="18"/>
      <c r="DO1298" s="18"/>
      <c r="DP1298" s="18">
        <v>0</v>
      </c>
      <c r="DQ1298" s="18">
        <v>0</v>
      </c>
      <c r="DR1298" s="18">
        <v>0</v>
      </c>
      <c r="DS1298" s="18"/>
      <c r="DT1298" s="18"/>
      <c r="DU1298" s="18"/>
      <c r="DV1298" s="18">
        <v>0</v>
      </c>
      <c r="DW1298" s="24"/>
      <c r="DX1298" s="24"/>
      <c r="DY1298" s="18"/>
      <c r="DZ1298" s="18"/>
      <c r="EA1298" s="18"/>
      <c r="EB1298" s="18"/>
      <c r="EC1298" s="18"/>
      <c r="ED1298" s="18"/>
      <c r="EE1298" s="18"/>
      <c r="EF1298" s="18"/>
      <c r="EG1298" s="18"/>
      <c r="EH1298" s="18" t="s">
        <v>1530</v>
      </c>
      <c r="EI1298" s="18" cm="1">
        <f t="array" ref="EI1298">IF(SUMPRODUCT(--(DO1298:DS1298&lt;&gt;""))=0, 0,1)</f>
        <v>1</v>
      </c>
      <c r="EJ1298" s="18" cm="1">
        <f t="array" ref="EJ1298">IF(SUMPRODUCT(--(DT1298:EG1298&lt;&gt;""))=0, 0,1)</f>
        <v>1</v>
      </c>
      <c r="EK1298" s="18" cm="1">
        <f t="array" ref="EK1298">IF(SUMPRODUCT(--(EC1298:EG1298&lt;&gt;""))=0, 0,1)</f>
        <v>0</v>
      </c>
      <c r="EL1298" s="18" cm="1">
        <f t="array" ref="EL1298">IF(SUMPRODUCT(--(EE1298:EG1298&lt;&gt;""))=0, 0,1)</f>
        <v>0</v>
      </c>
      <c r="EM1298" s="18">
        <f t="shared" si="263"/>
        <v>0</v>
      </c>
      <c r="EN1298" s="18">
        <f t="shared" si="264"/>
        <v>0</v>
      </c>
      <c r="EO1298" s="18">
        <f t="shared" si="265"/>
        <v>0</v>
      </c>
      <c r="EP1298" s="18" t="str">
        <f t="shared" si="266"/>
        <v>NA</v>
      </c>
      <c r="EQ1298" s="18" t="str">
        <f t="shared" si="267"/>
        <v>NA</v>
      </c>
      <c r="ER1298" s="58" t="s">
        <v>2080</v>
      </c>
      <c r="ES1298" s="59">
        <v>43790</v>
      </c>
      <c r="ET1298" s="18" t="s">
        <v>1531</v>
      </c>
      <c r="EU1298" s="18" t="s">
        <v>1523</v>
      </c>
    </row>
    <row r="1299" spans="1:151" ht="15.75" customHeight="1" x14ac:dyDescent="0.2">
      <c r="A1299" s="5" t="s">
        <v>1566</v>
      </c>
      <c r="B1299" s="24" t="s">
        <v>1522</v>
      </c>
      <c r="C1299" s="26">
        <v>1</v>
      </c>
      <c r="D1299" s="18" t="s">
        <v>1576</v>
      </c>
      <c r="E1299" s="18" t="s">
        <v>1532</v>
      </c>
      <c r="F1299" s="18" t="s">
        <v>553</v>
      </c>
      <c r="G1299" s="18" t="s">
        <v>609</v>
      </c>
      <c r="H1299" s="18" t="s">
        <v>951</v>
      </c>
      <c r="I1299" s="18" t="s">
        <v>363</v>
      </c>
      <c r="J1299" s="18" t="s">
        <v>363</v>
      </c>
      <c r="K1299" s="18" t="s">
        <v>363</v>
      </c>
      <c r="L1299" s="18" t="s">
        <v>363</v>
      </c>
      <c r="M1299" s="18" t="s">
        <v>253</v>
      </c>
      <c r="N1299" s="56">
        <v>74</v>
      </c>
      <c r="O1299" s="18" t="s">
        <v>1524</v>
      </c>
      <c r="P1299" s="18" t="s">
        <v>466</v>
      </c>
      <c r="Q1299" s="18" t="s">
        <v>254</v>
      </c>
      <c r="R1299" s="24" t="s">
        <v>257</v>
      </c>
      <c r="S1299" s="24" t="s">
        <v>257</v>
      </c>
      <c r="T1299" s="26" t="s">
        <v>257</v>
      </c>
      <c r="U1299" s="26" t="s">
        <v>257</v>
      </c>
      <c r="V1299" s="26" t="s">
        <v>257</v>
      </c>
      <c r="W1299" s="26" t="s">
        <v>257</v>
      </c>
      <c r="X1299" s="18" t="s">
        <v>1577</v>
      </c>
      <c r="Y1299" s="18">
        <v>56.9</v>
      </c>
      <c r="Z1299" s="18" t="s">
        <v>599</v>
      </c>
      <c r="AA1299" s="18">
        <v>56.9</v>
      </c>
      <c r="AB1299" s="57" t="s">
        <v>257</v>
      </c>
      <c r="AC1299" s="18" t="s">
        <v>479</v>
      </c>
      <c r="AD1299" s="18" t="s">
        <v>257</v>
      </c>
      <c r="AE1299" s="18" t="s">
        <v>257</v>
      </c>
      <c r="AF1299" s="18">
        <v>13.7</v>
      </c>
      <c r="AG1299" s="18">
        <v>13.7</v>
      </c>
      <c r="AH1299" s="18" t="s">
        <v>501</v>
      </c>
      <c r="AI1299" s="18">
        <v>20</v>
      </c>
      <c r="AJ1299" s="18" t="s">
        <v>476</v>
      </c>
      <c r="AK1299" s="18">
        <f t="shared" si="262"/>
        <v>0.83333333333333337</v>
      </c>
      <c r="AL1299" s="18" t="s">
        <v>1568</v>
      </c>
      <c r="AM1299" s="18" t="s">
        <v>268</v>
      </c>
      <c r="AN1299" s="55">
        <v>0.52</v>
      </c>
      <c r="AO1299" s="18" t="s">
        <v>563</v>
      </c>
      <c r="AP1299" s="18" t="s">
        <v>479</v>
      </c>
      <c r="AQ1299" s="72" t="s">
        <v>1569</v>
      </c>
      <c r="AR1299" s="18" t="s">
        <v>561</v>
      </c>
      <c r="AS1299" s="55">
        <f t="shared" si="253"/>
        <v>0.48</v>
      </c>
      <c r="AT1299" s="55">
        <v>0.56000000000000005</v>
      </c>
      <c r="AU1299" s="55">
        <f t="shared" si="254"/>
        <v>4.0000000000000036E-2</v>
      </c>
      <c r="AV1299" s="62">
        <f t="shared" si="255"/>
        <v>4.0000000000000036E-2</v>
      </c>
      <c r="AW1299" s="26" t="s">
        <v>501</v>
      </c>
      <c r="AX1299" s="18">
        <v>20</v>
      </c>
      <c r="AY1299" s="18" t="s">
        <v>476</v>
      </c>
      <c r="AZ1299" s="5" t="s">
        <v>257</v>
      </c>
      <c r="BA1299" s="5" t="s">
        <v>257</v>
      </c>
      <c r="BB1299" s="18" t="s">
        <v>1570</v>
      </c>
      <c r="BC1299" s="18"/>
      <c r="BD1299" s="18"/>
      <c r="BE1299" s="18"/>
      <c r="BF1299" s="18"/>
      <c r="BG1299" s="18"/>
      <c r="BH1299" s="18"/>
      <c r="BI1299" s="18"/>
      <c r="BJ1299" s="18"/>
      <c r="BK1299" s="18"/>
      <c r="BL1299" s="18"/>
      <c r="BM1299" s="18"/>
      <c r="BN1299" s="18"/>
      <c r="BO1299" s="18"/>
      <c r="BP1299" s="18"/>
      <c r="BQ1299" s="18"/>
      <c r="BR1299" s="18"/>
      <c r="BS1299" s="18"/>
      <c r="BT1299" s="18"/>
      <c r="BU1299" s="18"/>
      <c r="BV1299" s="18"/>
      <c r="BW1299" s="18"/>
      <c r="BX1299" s="18"/>
      <c r="BY1299" s="18"/>
      <c r="BZ1299" s="18"/>
      <c r="CA1299" s="18"/>
      <c r="CB1299" s="18"/>
      <c r="CC1299" s="18"/>
      <c r="CD1299" s="18"/>
      <c r="CE1299" s="18"/>
      <c r="CF1299" s="18"/>
      <c r="CG1299" s="18"/>
      <c r="CH1299" s="18"/>
      <c r="CI1299" s="18"/>
      <c r="CJ1299" s="18"/>
      <c r="CK1299" s="18"/>
      <c r="CL1299" s="18"/>
      <c r="CM1299" s="18"/>
      <c r="CN1299" s="18"/>
      <c r="CO1299" s="18"/>
      <c r="CP1299" s="18"/>
      <c r="CQ1299" s="18"/>
      <c r="CR1299" s="18"/>
      <c r="CS1299" s="18"/>
      <c r="CT1299" s="18"/>
      <c r="CU1299" s="18"/>
      <c r="CV1299" s="18"/>
      <c r="CW1299" s="18"/>
      <c r="CX1299" s="18"/>
      <c r="CY1299" s="18"/>
      <c r="CZ1299" s="18"/>
      <c r="DA1299" s="18"/>
      <c r="DB1299" s="18"/>
      <c r="DC1299" s="18"/>
      <c r="DD1299" s="18"/>
      <c r="DE1299" s="18"/>
      <c r="DF1299" s="18"/>
      <c r="DG1299" s="18"/>
      <c r="DH1299" s="18"/>
      <c r="DI1299" s="18"/>
      <c r="DJ1299" s="18"/>
      <c r="DK1299" s="18"/>
      <c r="DL1299" s="18"/>
      <c r="DM1299" s="18"/>
      <c r="DN1299" s="18"/>
      <c r="DO1299" s="18"/>
      <c r="DP1299" s="18">
        <v>1</v>
      </c>
      <c r="DQ1299" s="18">
        <v>1</v>
      </c>
      <c r="DR1299" s="18">
        <v>1</v>
      </c>
      <c r="DS1299" s="18"/>
      <c r="DT1299" s="18"/>
      <c r="DU1299" s="18"/>
      <c r="DV1299" s="18">
        <v>1</v>
      </c>
      <c r="DW1299" s="24"/>
      <c r="DX1299" s="24"/>
      <c r="DY1299" s="18"/>
      <c r="DZ1299" s="18"/>
      <c r="EA1299" s="18"/>
      <c r="EB1299" s="18"/>
      <c r="EC1299" s="18"/>
      <c r="ED1299" s="18"/>
      <c r="EE1299" s="18"/>
      <c r="EF1299" s="18"/>
      <c r="EG1299" s="18"/>
      <c r="EH1299" s="18" t="s">
        <v>1530</v>
      </c>
      <c r="EI1299" s="18" cm="1">
        <f t="array" ref="EI1299">IF(SUMPRODUCT(--(DO1299:DS1299&lt;&gt;""))=0, 0,1)</f>
        <v>1</v>
      </c>
      <c r="EJ1299" s="18" cm="1">
        <f t="array" ref="EJ1299">IF(SUMPRODUCT(--(DT1299:EG1299&lt;&gt;""))=0, 0,1)</f>
        <v>1</v>
      </c>
      <c r="EK1299" s="18" cm="1">
        <f t="array" ref="EK1299">IF(SUMPRODUCT(--(EC1299:EG1299&lt;&gt;""))=0, 0,1)</f>
        <v>0</v>
      </c>
      <c r="EL1299" s="18" cm="1">
        <f t="array" ref="EL1299">IF(SUMPRODUCT(--(EE1299:EG1299&lt;&gt;""))=0, 0,1)</f>
        <v>0</v>
      </c>
      <c r="EM1299" s="18">
        <f t="shared" si="263"/>
        <v>1</v>
      </c>
      <c r="EN1299" s="18">
        <f t="shared" si="264"/>
        <v>1</v>
      </c>
      <c r="EO1299" s="18">
        <f t="shared" si="265"/>
        <v>1</v>
      </c>
      <c r="EP1299" s="18" t="str">
        <f t="shared" si="266"/>
        <v>NA</v>
      </c>
      <c r="EQ1299" s="18" t="str">
        <f t="shared" si="267"/>
        <v>NA</v>
      </c>
      <c r="ER1299" s="58" t="s">
        <v>2080</v>
      </c>
      <c r="ES1299" s="59">
        <v>43790</v>
      </c>
      <c r="ET1299" s="18" t="s">
        <v>1531</v>
      </c>
      <c r="EU1299" s="18" t="s">
        <v>1523</v>
      </c>
    </row>
    <row r="1300" spans="1:151" ht="15.75" customHeight="1" x14ac:dyDescent="0.2">
      <c r="A1300" s="5" t="s">
        <v>1566</v>
      </c>
      <c r="B1300" s="24" t="s">
        <v>1522</v>
      </c>
      <c r="C1300" s="26">
        <v>1</v>
      </c>
      <c r="D1300" s="18" t="s">
        <v>1576</v>
      </c>
      <c r="E1300" s="18" t="s">
        <v>1533</v>
      </c>
      <c r="F1300" s="18" t="s">
        <v>553</v>
      </c>
      <c r="G1300" s="18" t="s">
        <v>609</v>
      </c>
      <c r="H1300" s="18" t="s">
        <v>951</v>
      </c>
      <c r="I1300" s="18" t="s">
        <v>363</v>
      </c>
      <c r="J1300" s="18" t="s">
        <v>363</v>
      </c>
      <c r="K1300" s="18" t="s">
        <v>363</v>
      </c>
      <c r="L1300" s="18" t="s">
        <v>363</v>
      </c>
      <c r="M1300" s="18" t="s">
        <v>253</v>
      </c>
      <c r="N1300" s="56">
        <v>74</v>
      </c>
      <c r="O1300" s="18" t="s">
        <v>1524</v>
      </c>
      <c r="P1300" s="18" t="s">
        <v>466</v>
      </c>
      <c r="Q1300" s="18" t="s">
        <v>254</v>
      </c>
      <c r="R1300" s="24" t="s">
        <v>257</v>
      </c>
      <c r="S1300" s="24" t="s">
        <v>257</v>
      </c>
      <c r="T1300" s="26" t="s">
        <v>257</v>
      </c>
      <c r="U1300" s="26" t="s">
        <v>257</v>
      </c>
      <c r="V1300" s="26" t="s">
        <v>257</v>
      </c>
      <c r="W1300" s="26" t="s">
        <v>257</v>
      </c>
      <c r="X1300" s="18" t="s">
        <v>1577</v>
      </c>
      <c r="Y1300" s="18">
        <v>56.9</v>
      </c>
      <c r="Z1300" s="18" t="s">
        <v>599</v>
      </c>
      <c r="AA1300" s="18">
        <v>56.9</v>
      </c>
      <c r="AB1300" s="57" t="s">
        <v>257</v>
      </c>
      <c r="AC1300" s="18" t="s">
        <v>479</v>
      </c>
      <c r="AD1300" s="18" t="s">
        <v>257</v>
      </c>
      <c r="AE1300" s="18" t="s">
        <v>257</v>
      </c>
      <c r="AF1300" s="18">
        <v>13.7</v>
      </c>
      <c r="AG1300" s="18">
        <v>13.7</v>
      </c>
      <c r="AH1300" s="18" t="s">
        <v>501</v>
      </c>
      <c r="AI1300" s="18">
        <v>20</v>
      </c>
      <c r="AJ1300" s="18" t="s">
        <v>476</v>
      </c>
      <c r="AK1300" s="18">
        <f t="shared" si="262"/>
        <v>0.83333333333333337</v>
      </c>
      <c r="AL1300" s="18" t="s">
        <v>1568</v>
      </c>
      <c r="AM1300" s="18" t="s">
        <v>268</v>
      </c>
      <c r="AN1300" s="55">
        <v>0.49</v>
      </c>
      <c r="AO1300" s="18" t="s">
        <v>563</v>
      </c>
      <c r="AP1300" s="18" t="s">
        <v>479</v>
      </c>
      <c r="AQ1300" s="72" t="s">
        <v>1569</v>
      </c>
      <c r="AR1300" s="18" t="s">
        <v>561</v>
      </c>
      <c r="AS1300" s="55">
        <f t="shared" si="253"/>
        <v>0.38</v>
      </c>
      <c r="AT1300" s="55">
        <v>0.6</v>
      </c>
      <c r="AU1300" s="55">
        <f t="shared" si="254"/>
        <v>0.10999999999999999</v>
      </c>
      <c r="AV1300" s="62">
        <f t="shared" si="255"/>
        <v>0.10999999999999999</v>
      </c>
      <c r="AW1300" s="26" t="s">
        <v>501</v>
      </c>
      <c r="AX1300" s="18">
        <v>44</v>
      </c>
      <c r="AY1300" s="18" t="s">
        <v>476</v>
      </c>
      <c r="AZ1300" s="5" t="s">
        <v>257</v>
      </c>
      <c r="BA1300" s="5" t="s">
        <v>257</v>
      </c>
      <c r="BB1300" s="18" t="s">
        <v>1570</v>
      </c>
      <c r="BC1300" s="18"/>
      <c r="BD1300" s="18"/>
      <c r="BE1300" s="18"/>
      <c r="BF1300" s="18"/>
      <c r="BG1300" s="18"/>
      <c r="BH1300" s="18"/>
      <c r="BI1300" s="18"/>
      <c r="BJ1300" s="18"/>
      <c r="BK1300" s="18"/>
      <c r="BL1300" s="18"/>
      <c r="BM1300" s="18"/>
      <c r="BN1300" s="18"/>
      <c r="BO1300" s="18"/>
      <c r="BP1300" s="18"/>
      <c r="BQ1300" s="18"/>
      <c r="BR1300" s="18"/>
      <c r="BS1300" s="18"/>
      <c r="BT1300" s="18"/>
      <c r="BU1300" s="18"/>
      <c r="BV1300" s="18"/>
      <c r="BW1300" s="18"/>
      <c r="BX1300" s="18"/>
      <c r="BY1300" s="18"/>
      <c r="BZ1300" s="18"/>
      <c r="CA1300" s="18"/>
      <c r="CB1300" s="18"/>
      <c r="CC1300" s="18"/>
      <c r="CD1300" s="18"/>
      <c r="CE1300" s="18"/>
      <c r="CF1300" s="18"/>
      <c r="CG1300" s="18"/>
      <c r="CH1300" s="18"/>
      <c r="CI1300" s="18"/>
      <c r="CJ1300" s="18"/>
      <c r="CK1300" s="18"/>
      <c r="CL1300" s="18"/>
      <c r="CM1300" s="18"/>
      <c r="CN1300" s="18"/>
      <c r="CO1300" s="18"/>
      <c r="CP1300" s="18"/>
      <c r="CQ1300" s="18"/>
      <c r="CR1300" s="18"/>
      <c r="CS1300" s="18"/>
      <c r="CT1300" s="18"/>
      <c r="CU1300" s="18"/>
      <c r="CV1300" s="18"/>
      <c r="CW1300" s="18"/>
      <c r="CX1300" s="18"/>
      <c r="CY1300" s="18"/>
      <c r="CZ1300" s="18"/>
      <c r="DA1300" s="18"/>
      <c r="DB1300" s="18"/>
      <c r="DC1300" s="18"/>
      <c r="DD1300" s="18"/>
      <c r="DE1300" s="18"/>
      <c r="DF1300" s="18"/>
      <c r="DG1300" s="18"/>
      <c r="DH1300" s="18"/>
      <c r="DI1300" s="18"/>
      <c r="DJ1300" s="18"/>
      <c r="DK1300" s="18"/>
      <c r="DL1300" s="18"/>
      <c r="DM1300" s="18"/>
      <c r="DN1300" s="18"/>
      <c r="DO1300" s="18"/>
      <c r="DP1300" s="18">
        <v>1</v>
      </c>
      <c r="DQ1300" s="18">
        <v>1</v>
      </c>
      <c r="DR1300" s="18">
        <v>1</v>
      </c>
      <c r="DS1300" s="18"/>
      <c r="DT1300" s="18"/>
      <c r="DU1300" s="18"/>
      <c r="DV1300" s="18">
        <v>1</v>
      </c>
      <c r="DW1300" s="24"/>
      <c r="DX1300" s="24"/>
      <c r="DY1300" s="18"/>
      <c r="DZ1300" s="18"/>
      <c r="EA1300" s="18"/>
      <c r="EB1300" s="18"/>
      <c r="EC1300" s="18"/>
      <c r="ED1300" s="18"/>
      <c r="EE1300" s="18"/>
      <c r="EF1300" s="18"/>
      <c r="EG1300" s="18"/>
      <c r="EH1300" s="18" t="s">
        <v>1530</v>
      </c>
      <c r="EI1300" s="18" cm="1">
        <f t="array" ref="EI1300">IF(SUMPRODUCT(--(DO1300:DS1300&lt;&gt;""))=0, 0,1)</f>
        <v>1</v>
      </c>
      <c r="EJ1300" s="18" cm="1">
        <f t="array" ref="EJ1300">IF(SUMPRODUCT(--(DT1300:EG1300&lt;&gt;""))=0, 0,1)</f>
        <v>1</v>
      </c>
      <c r="EK1300" s="18" cm="1">
        <f t="array" ref="EK1300">IF(SUMPRODUCT(--(EC1300:EG1300&lt;&gt;""))=0, 0,1)</f>
        <v>0</v>
      </c>
      <c r="EL1300" s="18" cm="1">
        <f t="array" ref="EL1300">IF(SUMPRODUCT(--(EE1300:EG1300&lt;&gt;""))=0, 0,1)</f>
        <v>0</v>
      </c>
      <c r="EM1300" s="18">
        <f t="shared" si="263"/>
        <v>1</v>
      </c>
      <c r="EN1300" s="18">
        <f t="shared" si="264"/>
        <v>1</v>
      </c>
      <c r="EO1300" s="18">
        <f t="shared" si="265"/>
        <v>1</v>
      </c>
      <c r="EP1300" s="18" t="str">
        <f t="shared" si="266"/>
        <v>NA</v>
      </c>
      <c r="EQ1300" s="18" t="str">
        <f t="shared" si="267"/>
        <v>NA</v>
      </c>
      <c r="ER1300" s="58" t="s">
        <v>2080</v>
      </c>
      <c r="ES1300" s="59">
        <v>43790</v>
      </c>
      <c r="ET1300" s="18" t="s">
        <v>1531</v>
      </c>
      <c r="EU1300" s="18" t="s">
        <v>1523</v>
      </c>
    </row>
    <row r="1301" spans="1:151" ht="15.75" customHeight="1" x14ac:dyDescent="0.2">
      <c r="A1301" s="5" t="s">
        <v>1566</v>
      </c>
      <c r="B1301" s="24" t="s">
        <v>1522</v>
      </c>
      <c r="C1301" s="26">
        <v>1</v>
      </c>
      <c r="D1301" s="18" t="s">
        <v>1576</v>
      </c>
      <c r="E1301" s="18" t="s">
        <v>1534</v>
      </c>
      <c r="F1301" s="18" t="s">
        <v>553</v>
      </c>
      <c r="G1301" s="18" t="s">
        <v>609</v>
      </c>
      <c r="H1301" s="18" t="s">
        <v>951</v>
      </c>
      <c r="I1301" s="18" t="s">
        <v>363</v>
      </c>
      <c r="J1301" s="18" t="s">
        <v>363</v>
      </c>
      <c r="K1301" s="18" t="s">
        <v>363</v>
      </c>
      <c r="L1301" s="18" t="s">
        <v>363</v>
      </c>
      <c r="M1301" s="18" t="s">
        <v>253</v>
      </c>
      <c r="N1301" s="56">
        <v>74</v>
      </c>
      <c r="O1301" s="18" t="s">
        <v>1524</v>
      </c>
      <c r="P1301" s="18" t="s">
        <v>466</v>
      </c>
      <c r="Q1301" s="18" t="s">
        <v>254</v>
      </c>
      <c r="R1301" s="24" t="s">
        <v>257</v>
      </c>
      <c r="S1301" s="24" t="s">
        <v>257</v>
      </c>
      <c r="T1301" s="26" t="s">
        <v>257</v>
      </c>
      <c r="U1301" s="26" t="s">
        <v>257</v>
      </c>
      <c r="V1301" s="26" t="s">
        <v>257</v>
      </c>
      <c r="W1301" s="26" t="s">
        <v>257</v>
      </c>
      <c r="X1301" s="18" t="s">
        <v>1577</v>
      </c>
      <c r="Y1301" s="18">
        <v>56.9</v>
      </c>
      <c r="Z1301" s="18" t="s">
        <v>599</v>
      </c>
      <c r="AA1301" s="18">
        <v>56.9</v>
      </c>
      <c r="AB1301" s="57" t="s">
        <v>257</v>
      </c>
      <c r="AC1301" s="18" t="s">
        <v>479</v>
      </c>
      <c r="AD1301" s="18" t="s">
        <v>257</v>
      </c>
      <c r="AE1301" s="18" t="s">
        <v>257</v>
      </c>
      <c r="AF1301" s="18">
        <v>13.7</v>
      </c>
      <c r="AG1301" s="18">
        <v>13.7</v>
      </c>
      <c r="AH1301" s="18" t="s">
        <v>501</v>
      </c>
      <c r="AI1301" s="18">
        <v>20</v>
      </c>
      <c r="AJ1301" s="18" t="s">
        <v>476</v>
      </c>
      <c r="AK1301" s="18">
        <f t="shared" si="262"/>
        <v>0.83333333333333337</v>
      </c>
      <c r="AL1301" s="18" t="s">
        <v>1568</v>
      </c>
      <c r="AM1301" s="18" t="s">
        <v>268</v>
      </c>
      <c r="AN1301" s="55">
        <v>0.46</v>
      </c>
      <c r="AO1301" s="18" t="s">
        <v>563</v>
      </c>
      <c r="AP1301" s="18" t="s">
        <v>479</v>
      </c>
      <c r="AQ1301" s="72" t="s">
        <v>1569</v>
      </c>
      <c r="AR1301" s="18" t="s">
        <v>561</v>
      </c>
      <c r="AS1301" s="55">
        <f t="shared" si="253"/>
        <v>0.36</v>
      </c>
      <c r="AT1301" s="55">
        <v>0.56000000000000005</v>
      </c>
      <c r="AU1301" s="55">
        <f t="shared" si="254"/>
        <v>0.10000000000000003</v>
      </c>
      <c r="AV1301" s="62">
        <f t="shared" si="255"/>
        <v>0.10000000000000003</v>
      </c>
      <c r="AW1301" s="26" t="s">
        <v>501</v>
      </c>
      <c r="AX1301" s="18">
        <v>68</v>
      </c>
      <c r="AY1301" s="18" t="s">
        <v>476</v>
      </c>
      <c r="AZ1301" s="5" t="s">
        <v>257</v>
      </c>
      <c r="BA1301" s="5" t="s">
        <v>257</v>
      </c>
      <c r="BB1301" s="18" t="s">
        <v>1570</v>
      </c>
      <c r="BC1301" s="18"/>
      <c r="BD1301" s="18"/>
      <c r="BE1301" s="18"/>
      <c r="BF1301" s="18"/>
      <c r="BG1301" s="18"/>
      <c r="BH1301" s="18"/>
      <c r="BI1301" s="18"/>
      <c r="BJ1301" s="18"/>
      <c r="BK1301" s="18"/>
      <c r="BL1301" s="18"/>
      <c r="BM1301" s="18"/>
      <c r="BN1301" s="18"/>
      <c r="BO1301" s="18"/>
      <c r="BP1301" s="18"/>
      <c r="BQ1301" s="18"/>
      <c r="BR1301" s="18"/>
      <c r="BS1301" s="18"/>
      <c r="BT1301" s="18"/>
      <c r="BU1301" s="18"/>
      <c r="BV1301" s="18"/>
      <c r="BW1301" s="18"/>
      <c r="BX1301" s="18"/>
      <c r="BY1301" s="18"/>
      <c r="BZ1301" s="18"/>
      <c r="CA1301" s="18"/>
      <c r="CB1301" s="18"/>
      <c r="CC1301" s="18"/>
      <c r="CD1301" s="18"/>
      <c r="CE1301" s="18"/>
      <c r="CF1301" s="18"/>
      <c r="CG1301" s="18"/>
      <c r="CH1301" s="18"/>
      <c r="CI1301" s="18"/>
      <c r="CJ1301" s="18"/>
      <c r="CK1301" s="18"/>
      <c r="CL1301" s="18"/>
      <c r="CM1301" s="18"/>
      <c r="CN1301" s="18"/>
      <c r="CO1301" s="18"/>
      <c r="CP1301" s="18"/>
      <c r="CQ1301" s="18"/>
      <c r="CR1301" s="18"/>
      <c r="CS1301" s="18"/>
      <c r="CT1301" s="18"/>
      <c r="CU1301" s="18"/>
      <c r="CV1301" s="18"/>
      <c r="CW1301" s="18"/>
      <c r="CX1301" s="18"/>
      <c r="CY1301" s="18"/>
      <c r="CZ1301" s="18"/>
      <c r="DA1301" s="18"/>
      <c r="DB1301" s="18"/>
      <c r="DC1301" s="18"/>
      <c r="DD1301" s="18"/>
      <c r="DE1301" s="18"/>
      <c r="DF1301" s="18"/>
      <c r="DG1301" s="18"/>
      <c r="DH1301" s="18"/>
      <c r="DI1301" s="18"/>
      <c r="DJ1301" s="18"/>
      <c r="DK1301" s="18"/>
      <c r="DL1301" s="18"/>
      <c r="DM1301" s="18"/>
      <c r="DN1301" s="18"/>
      <c r="DO1301" s="18"/>
      <c r="DP1301" s="18">
        <v>1</v>
      </c>
      <c r="DQ1301" s="18">
        <v>1</v>
      </c>
      <c r="DR1301" s="18">
        <v>1</v>
      </c>
      <c r="DS1301" s="18"/>
      <c r="DT1301" s="18"/>
      <c r="DU1301" s="18"/>
      <c r="DV1301" s="18">
        <v>1</v>
      </c>
      <c r="DW1301" s="24"/>
      <c r="DX1301" s="24"/>
      <c r="DY1301" s="18"/>
      <c r="DZ1301" s="18"/>
      <c r="EA1301" s="18"/>
      <c r="EB1301" s="18"/>
      <c r="EC1301" s="18"/>
      <c r="ED1301" s="18"/>
      <c r="EE1301" s="18"/>
      <c r="EF1301" s="18"/>
      <c r="EG1301" s="18"/>
      <c r="EH1301" s="18" t="s">
        <v>1530</v>
      </c>
      <c r="EI1301" s="18" cm="1">
        <f t="array" ref="EI1301">IF(SUMPRODUCT(--(DO1301:DS1301&lt;&gt;""))=0, 0,1)</f>
        <v>1</v>
      </c>
      <c r="EJ1301" s="18" cm="1">
        <f t="array" ref="EJ1301">IF(SUMPRODUCT(--(DT1301:EG1301&lt;&gt;""))=0, 0,1)</f>
        <v>1</v>
      </c>
      <c r="EK1301" s="18" cm="1">
        <f t="array" ref="EK1301">IF(SUMPRODUCT(--(EC1301:EG1301&lt;&gt;""))=0, 0,1)</f>
        <v>0</v>
      </c>
      <c r="EL1301" s="18" cm="1">
        <f t="array" ref="EL1301">IF(SUMPRODUCT(--(EE1301:EG1301&lt;&gt;""))=0, 0,1)</f>
        <v>0</v>
      </c>
      <c r="EM1301" s="18">
        <f t="shared" si="263"/>
        <v>1</v>
      </c>
      <c r="EN1301" s="18">
        <f t="shared" si="264"/>
        <v>1</v>
      </c>
      <c r="EO1301" s="18">
        <f t="shared" si="265"/>
        <v>1</v>
      </c>
      <c r="EP1301" s="18" t="str">
        <f t="shared" si="266"/>
        <v>NA</v>
      </c>
      <c r="EQ1301" s="18" t="str">
        <f t="shared" si="267"/>
        <v>NA</v>
      </c>
      <c r="ER1301" s="58" t="s">
        <v>2080</v>
      </c>
      <c r="ES1301" s="59">
        <v>43790</v>
      </c>
      <c r="ET1301" s="18" t="s">
        <v>1531</v>
      </c>
      <c r="EU1301" s="18" t="s">
        <v>1523</v>
      </c>
    </row>
    <row r="1302" spans="1:151" ht="15.75" customHeight="1" x14ac:dyDescent="0.2">
      <c r="A1302" s="5" t="s">
        <v>1566</v>
      </c>
      <c r="B1302" s="24" t="s">
        <v>1522</v>
      </c>
      <c r="C1302" s="26">
        <v>1</v>
      </c>
      <c r="D1302" s="18" t="s">
        <v>1578</v>
      </c>
      <c r="E1302" s="18" t="s">
        <v>1526</v>
      </c>
      <c r="F1302" s="18" t="s">
        <v>553</v>
      </c>
      <c r="G1302" s="18" t="s">
        <v>609</v>
      </c>
      <c r="H1302" s="18" t="s">
        <v>951</v>
      </c>
      <c r="I1302" s="18" t="s">
        <v>363</v>
      </c>
      <c r="J1302" s="18" t="s">
        <v>363</v>
      </c>
      <c r="K1302" s="18" t="s">
        <v>363</v>
      </c>
      <c r="L1302" s="18" t="s">
        <v>363</v>
      </c>
      <c r="M1302" s="18" t="s">
        <v>253</v>
      </c>
      <c r="N1302" s="56">
        <v>74</v>
      </c>
      <c r="O1302" s="18" t="s">
        <v>1524</v>
      </c>
      <c r="P1302" s="18" t="s">
        <v>466</v>
      </c>
      <c r="Q1302" s="18" t="s">
        <v>254</v>
      </c>
      <c r="R1302" s="24" t="s">
        <v>257</v>
      </c>
      <c r="S1302" s="24" t="s">
        <v>257</v>
      </c>
      <c r="T1302" s="26" t="s">
        <v>257</v>
      </c>
      <c r="U1302" s="26" t="s">
        <v>257</v>
      </c>
      <c r="V1302" s="26" t="s">
        <v>257</v>
      </c>
      <c r="W1302" s="26" t="s">
        <v>257</v>
      </c>
      <c r="X1302" s="18" t="s">
        <v>1540</v>
      </c>
      <c r="Y1302" s="18">
        <v>0</v>
      </c>
      <c r="Z1302" s="18" t="s">
        <v>599</v>
      </c>
      <c r="AA1302" s="18">
        <v>0</v>
      </c>
      <c r="AB1302" s="57" t="s">
        <v>257</v>
      </c>
      <c r="AC1302" s="18" t="s">
        <v>257</v>
      </c>
      <c r="AD1302" s="18" t="s">
        <v>257</v>
      </c>
      <c r="AE1302" s="18" t="s">
        <v>257</v>
      </c>
      <c r="AF1302" s="18" t="s">
        <v>257</v>
      </c>
      <c r="AG1302" s="18" t="s">
        <v>257</v>
      </c>
      <c r="AH1302" s="18" t="s">
        <v>257</v>
      </c>
      <c r="AI1302" s="18">
        <v>0</v>
      </c>
      <c r="AJ1302" s="18" t="s">
        <v>476</v>
      </c>
      <c r="AK1302" s="18">
        <f t="shared" si="262"/>
        <v>0</v>
      </c>
      <c r="AL1302" s="18" t="s">
        <v>1568</v>
      </c>
      <c r="AM1302" s="18" t="s">
        <v>268</v>
      </c>
      <c r="AN1302" s="55">
        <v>0.62</v>
      </c>
      <c r="AO1302" s="18" t="s">
        <v>563</v>
      </c>
      <c r="AP1302" s="18" t="s">
        <v>479</v>
      </c>
      <c r="AQ1302" s="72" t="s">
        <v>1569</v>
      </c>
      <c r="AR1302" s="18" t="s">
        <v>561</v>
      </c>
      <c r="AS1302" s="55">
        <f t="shared" si="253"/>
        <v>0.62</v>
      </c>
      <c r="AT1302" s="55">
        <v>0.62</v>
      </c>
      <c r="AU1302" s="55">
        <f t="shared" si="254"/>
        <v>0</v>
      </c>
      <c r="AV1302" s="62">
        <f t="shared" si="255"/>
        <v>0</v>
      </c>
      <c r="AW1302" s="26" t="s">
        <v>501</v>
      </c>
      <c r="AX1302" s="18">
        <v>0</v>
      </c>
      <c r="AY1302" s="18" t="s">
        <v>476</v>
      </c>
      <c r="AZ1302" s="5" t="s">
        <v>257</v>
      </c>
      <c r="BA1302" s="5" t="s">
        <v>257</v>
      </c>
      <c r="BB1302" s="18" t="s">
        <v>1570</v>
      </c>
      <c r="BC1302" s="18"/>
      <c r="BD1302" s="18"/>
      <c r="BE1302" s="18"/>
      <c r="BF1302" s="18"/>
      <c r="BG1302" s="18"/>
      <c r="BH1302" s="18"/>
      <c r="BI1302" s="18"/>
      <c r="BJ1302" s="18"/>
      <c r="BK1302" s="18"/>
      <c r="BL1302" s="18"/>
      <c r="BM1302" s="18"/>
      <c r="BN1302" s="18"/>
      <c r="BO1302" s="18"/>
      <c r="BP1302" s="18"/>
      <c r="BQ1302" s="18"/>
      <c r="BR1302" s="18"/>
      <c r="BS1302" s="18"/>
      <c r="BT1302" s="18"/>
      <c r="BU1302" s="18"/>
      <c r="BV1302" s="18"/>
      <c r="BW1302" s="18"/>
      <c r="BX1302" s="18"/>
      <c r="BY1302" s="18"/>
      <c r="BZ1302" s="18"/>
      <c r="CA1302" s="18"/>
      <c r="CB1302" s="18"/>
      <c r="CC1302" s="18"/>
      <c r="CD1302" s="18"/>
      <c r="CE1302" s="18"/>
      <c r="CF1302" s="18"/>
      <c r="CG1302" s="18"/>
      <c r="CH1302" s="18"/>
      <c r="CI1302" s="18"/>
      <c r="CJ1302" s="18"/>
      <c r="CK1302" s="18"/>
      <c r="CL1302" s="18"/>
      <c r="CM1302" s="18"/>
      <c r="CN1302" s="18"/>
      <c r="CO1302" s="18"/>
      <c r="CP1302" s="18"/>
      <c r="CQ1302" s="18"/>
      <c r="CR1302" s="18"/>
      <c r="CS1302" s="18"/>
      <c r="CT1302" s="18"/>
      <c r="CU1302" s="18"/>
      <c r="CV1302" s="18"/>
      <c r="CW1302" s="18"/>
      <c r="CX1302" s="18"/>
      <c r="CY1302" s="18"/>
      <c r="CZ1302" s="18"/>
      <c r="DA1302" s="18"/>
      <c r="DB1302" s="18"/>
      <c r="DC1302" s="18"/>
      <c r="DD1302" s="18"/>
      <c r="DE1302" s="18"/>
      <c r="DF1302" s="18"/>
      <c r="DG1302" s="18"/>
      <c r="DH1302" s="18"/>
      <c r="DI1302" s="18"/>
      <c r="DJ1302" s="18"/>
      <c r="DK1302" s="18"/>
      <c r="DL1302" s="18"/>
      <c r="DM1302" s="18"/>
      <c r="DN1302" s="18"/>
      <c r="DO1302" s="18"/>
      <c r="DP1302" s="18">
        <v>0</v>
      </c>
      <c r="DQ1302" s="18">
        <v>0</v>
      </c>
      <c r="DR1302" s="18">
        <v>0</v>
      </c>
      <c r="DS1302" s="18"/>
      <c r="DT1302" s="18"/>
      <c r="DU1302" s="18"/>
      <c r="DV1302" s="18">
        <v>0</v>
      </c>
      <c r="DW1302" s="24"/>
      <c r="DX1302" s="24"/>
      <c r="DY1302" s="18"/>
      <c r="DZ1302" s="18"/>
      <c r="EA1302" s="18"/>
      <c r="EB1302" s="18"/>
      <c r="EC1302" s="18"/>
      <c r="ED1302" s="18"/>
      <c r="EE1302" s="18"/>
      <c r="EF1302" s="18"/>
      <c r="EG1302" s="18"/>
      <c r="EH1302" s="18" t="s">
        <v>1530</v>
      </c>
      <c r="EI1302" s="18" cm="1">
        <f t="array" ref="EI1302">IF(SUMPRODUCT(--(DO1302:DS1302&lt;&gt;""))=0, 0,1)</f>
        <v>1</v>
      </c>
      <c r="EJ1302" s="18" cm="1">
        <f t="array" ref="EJ1302">IF(SUMPRODUCT(--(DT1302:EG1302&lt;&gt;""))=0, 0,1)</f>
        <v>1</v>
      </c>
      <c r="EK1302" s="18" cm="1">
        <f t="array" ref="EK1302">IF(SUMPRODUCT(--(EC1302:EG1302&lt;&gt;""))=0, 0,1)</f>
        <v>0</v>
      </c>
      <c r="EL1302" s="18" cm="1">
        <f t="array" ref="EL1302">IF(SUMPRODUCT(--(EE1302:EG1302&lt;&gt;""))=0, 0,1)</f>
        <v>0</v>
      </c>
      <c r="EM1302" s="18">
        <f t="shared" si="263"/>
        <v>0</v>
      </c>
      <c r="EN1302" s="18">
        <f t="shared" si="264"/>
        <v>0</v>
      </c>
      <c r="EO1302" s="18">
        <f t="shared" si="265"/>
        <v>0</v>
      </c>
      <c r="EP1302" s="18" t="str">
        <f t="shared" si="266"/>
        <v>NA</v>
      </c>
      <c r="EQ1302" s="18" t="str">
        <f t="shared" si="267"/>
        <v>NA</v>
      </c>
      <c r="ER1302" s="58" t="s">
        <v>2080</v>
      </c>
      <c r="ES1302" s="59">
        <v>43790</v>
      </c>
      <c r="ET1302" s="18" t="s">
        <v>1531</v>
      </c>
      <c r="EU1302" s="18" t="s">
        <v>1523</v>
      </c>
    </row>
    <row r="1303" spans="1:151" ht="15.75" customHeight="1" x14ac:dyDescent="0.2">
      <c r="A1303" s="5" t="s">
        <v>1566</v>
      </c>
      <c r="B1303" s="24" t="s">
        <v>1522</v>
      </c>
      <c r="C1303" s="26">
        <v>1</v>
      </c>
      <c r="D1303" s="18" t="s">
        <v>1578</v>
      </c>
      <c r="E1303" s="18" t="s">
        <v>1532</v>
      </c>
      <c r="F1303" s="18" t="s">
        <v>553</v>
      </c>
      <c r="G1303" s="18" t="s">
        <v>609</v>
      </c>
      <c r="H1303" s="18" t="s">
        <v>951</v>
      </c>
      <c r="I1303" s="18" t="s">
        <v>363</v>
      </c>
      <c r="J1303" s="18" t="s">
        <v>363</v>
      </c>
      <c r="K1303" s="18" t="s">
        <v>363</v>
      </c>
      <c r="L1303" s="18" t="s">
        <v>363</v>
      </c>
      <c r="M1303" s="18" t="s">
        <v>253</v>
      </c>
      <c r="N1303" s="56">
        <v>74</v>
      </c>
      <c r="O1303" s="18" t="s">
        <v>1524</v>
      </c>
      <c r="P1303" s="18" t="s">
        <v>466</v>
      </c>
      <c r="Q1303" s="18" t="s">
        <v>254</v>
      </c>
      <c r="R1303" s="24" t="s">
        <v>257</v>
      </c>
      <c r="S1303" s="24" t="s">
        <v>257</v>
      </c>
      <c r="T1303" s="26" t="s">
        <v>257</v>
      </c>
      <c r="U1303" s="26" t="s">
        <v>257</v>
      </c>
      <c r="V1303" s="26" t="s">
        <v>257</v>
      </c>
      <c r="W1303" s="26" t="s">
        <v>257</v>
      </c>
      <c r="X1303" s="18" t="s">
        <v>1540</v>
      </c>
      <c r="Y1303" s="18">
        <v>56.9</v>
      </c>
      <c r="Z1303" s="18" t="s">
        <v>599</v>
      </c>
      <c r="AA1303" s="18">
        <v>56.9</v>
      </c>
      <c r="AB1303" s="57" t="s">
        <v>257</v>
      </c>
      <c r="AC1303" s="18" t="s">
        <v>479</v>
      </c>
      <c r="AD1303" s="18" t="s">
        <v>257</v>
      </c>
      <c r="AE1303" s="18" t="s">
        <v>257</v>
      </c>
      <c r="AF1303" s="18">
        <v>13.7</v>
      </c>
      <c r="AG1303" s="18">
        <v>13.7</v>
      </c>
      <c r="AH1303" s="18" t="s">
        <v>501</v>
      </c>
      <c r="AI1303" s="18">
        <v>20</v>
      </c>
      <c r="AJ1303" s="18" t="s">
        <v>476</v>
      </c>
      <c r="AK1303" s="18">
        <f t="shared" si="262"/>
        <v>0.83333333333333337</v>
      </c>
      <c r="AL1303" s="18" t="s">
        <v>1568</v>
      </c>
      <c r="AM1303" s="18" t="s">
        <v>268</v>
      </c>
      <c r="AN1303" s="55">
        <v>0.56999999999999995</v>
      </c>
      <c r="AO1303" s="18" t="s">
        <v>563</v>
      </c>
      <c r="AP1303" s="18" t="s">
        <v>479</v>
      </c>
      <c r="AQ1303" s="72" t="s">
        <v>1569</v>
      </c>
      <c r="AR1303" s="18" t="s">
        <v>561</v>
      </c>
      <c r="AS1303" s="55">
        <f t="shared" si="253"/>
        <v>0.51999999999999991</v>
      </c>
      <c r="AT1303" s="55">
        <v>0.62</v>
      </c>
      <c r="AU1303" s="55">
        <f t="shared" si="254"/>
        <v>5.0000000000000044E-2</v>
      </c>
      <c r="AV1303" s="62">
        <f t="shared" si="255"/>
        <v>5.0000000000000044E-2</v>
      </c>
      <c r="AW1303" s="26" t="s">
        <v>501</v>
      </c>
      <c r="AX1303" s="18">
        <v>20</v>
      </c>
      <c r="AY1303" s="18" t="s">
        <v>476</v>
      </c>
      <c r="AZ1303" s="5" t="s">
        <v>257</v>
      </c>
      <c r="BA1303" s="5" t="s">
        <v>257</v>
      </c>
      <c r="BB1303" s="18" t="s">
        <v>1570</v>
      </c>
      <c r="BC1303" s="18"/>
      <c r="BD1303" s="18"/>
      <c r="BE1303" s="18"/>
      <c r="BF1303" s="18"/>
      <c r="BG1303" s="18"/>
      <c r="BH1303" s="18"/>
      <c r="BI1303" s="18"/>
      <c r="BJ1303" s="18"/>
      <c r="BK1303" s="18"/>
      <c r="BL1303" s="18"/>
      <c r="BM1303" s="18"/>
      <c r="BN1303" s="18"/>
      <c r="BO1303" s="18"/>
      <c r="BP1303" s="18"/>
      <c r="BQ1303" s="18"/>
      <c r="BR1303" s="18"/>
      <c r="BS1303" s="18"/>
      <c r="BT1303" s="18"/>
      <c r="BU1303" s="18"/>
      <c r="BV1303" s="18"/>
      <c r="BW1303" s="18"/>
      <c r="BX1303" s="18"/>
      <c r="BY1303" s="18"/>
      <c r="BZ1303" s="18"/>
      <c r="CA1303" s="18"/>
      <c r="CB1303" s="18"/>
      <c r="CC1303" s="18"/>
      <c r="CD1303" s="18"/>
      <c r="CE1303" s="18"/>
      <c r="CF1303" s="18"/>
      <c r="CG1303" s="18"/>
      <c r="CH1303" s="18"/>
      <c r="CI1303" s="18"/>
      <c r="CJ1303" s="18"/>
      <c r="CK1303" s="18"/>
      <c r="CL1303" s="18"/>
      <c r="CM1303" s="18"/>
      <c r="CN1303" s="18"/>
      <c r="CO1303" s="18"/>
      <c r="CP1303" s="18"/>
      <c r="CQ1303" s="18"/>
      <c r="CR1303" s="18"/>
      <c r="CS1303" s="18"/>
      <c r="CT1303" s="18"/>
      <c r="CU1303" s="18"/>
      <c r="CV1303" s="18"/>
      <c r="CW1303" s="18"/>
      <c r="CX1303" s="18"/>
      <c r="CY1303" s="18"/>
      <c r="CZ1303" s="18"/>
      <c r="DA1303" s="18"/>
      <c r="DB1303" s="18"/>
      <c r="DC1303" s="18"/>
      <c r="DD1303" s="18"/>
      <c r="DE1303" s="18"/>
      <c r="DF1303" s="18"/>
      <c r="DG1303" s="18"/>
      <c r="DH1303" s="18"/>
      <c r="DI1303" s="18"/>
      <c r="DJ1303" s="18"/>
      <c r="DK1303" s="18"/>
      <c r="DL1303" s="18"/>
      <c r="DM1303" s="18"/>
      <c r="DN1303" s="18"/>
      <c r="DO1303" s="18"/>
      <c r="DP1303" s="18">
        <v>1</v>
      </c>
      <c r="DQ1303" s="18">
        <v>1</v>
      </c>
      <c r="DR1303" s="18">
        <v>1</v>
      </c>
      <c r="DS1303" s="18"/>
      <c r="DT1303" s="18"/>
      <c r="DU1303" s="18"/>
      <c r="DV1303" s="18">
        <v>0</v>
      </c>
      <c r="DW1303" s="24"/>
      <c r="DX1303" s="24"/>
      <c r="DY1303" s="18"/>
      <c r="DZ1303" s="18"/>
      <c r="EA1303" s="18"/>
      <c r="EB1303" s="18"/>
      <c r="EC1303" s="18"/>
      <c r="ED1303" s="18"/>
      <c r="EE1303" s="18"/>
      <c r="EF1303" s="18"/>
      <c r="EG1303" s="18"/>
      <c r="EH1303" s="18" t="s">
        <v>1530</v>
      </c>
      <c r="EI1303" s="18" cm="1">
        <f t="array" ref="EI1303">IF(SUMPRODUCT(--(DO1303:DS1303&lt;&gt;""))=0, 0,1)</f>
        <v>1</v>
      </c>
      <c r="EJ1303" s="18" cm="1">
        <f t="array" ref="EJ1303">IF(SUMPRODUCT(--(DT1303:EG1303&lt;&gt;""))=0, 0,1)</f>
        <v>1</v>
      </c>
      <c r="EK1303" s="18" cm="1">
        <f t="array" ref="EK1303">IF(SUMPRODUCT(--(EC1303:EG1303&lt;&gt;""))=0, 0,1)</f>
        <v>0</v>
      </c>
      <c r="EL1303" s="18" cm="1">
        <f t="array" ref="EL1303">IF(SUMPRODUCT(--(EE1303:EG1303&lt;&gt;""))=0, 0,1)</f>
        <v>0</v>
      </c>
      <c r="EM1303" s="18">
        <f t="shared" si="263"/>
        <v>1</v>
      </c>
      <c r="EN1303" s="18">
        <f t="shared" si="264"/>
        <v>1</v>
      </c>
      <c r="EO1303" s="18">
        <f t="shared" si="265"/>
        <v>0</v>
      </c>
      <c r="EP1303" s="18" t="str">
        <f t="shared" si="266"/>
        <v>NA</v>
      </c>
      <c r="EQ1303" s="18" t="str">
        <f t="shared" si="267"/>
        <v>NA</v>
      </c>
      <c r="ER1303" s="58" t="s">
        <v>2080</v>
      </c>
      <c r="ES1303" s="59">
        <v>43790</v>
      </c>
      <c r="ET1303" s="18" t="s">
        <v>1531</v>
      </c>
      <c r="EU1303" s="18" t="s">
        <v>1523</v>
      </c>
    </row>
    <row r="1304" spans="1:151" ht="15.75" customHeight="1" x14ac:dyDescent="0.2">
      <c r="A1304" s="5" t="s">
        <v>1566</v>
      </c>
      <c r="B1304" s="24" t="s">
        <v>1522</v>
      </c>
      <c r="C1304" s="26">
        <v>1</v>
      </c>
      <c r="D1304" s="18" t="s">
        <v>1578</v>
      </c>
      <c r="E1304" s="18" t="s">
        <v>1533</v>
      </c>
      <c r="F1304" s="18" t="s">
        <v>553</v>
      </c>
      <c r="G1304" s="18" t="s">
        <v>609</v>
      </c>
      <c r="H1304" s="18" t="s">
        <v>951</v>
      </c>
      <c r="I1304" s="18" t="s">
        <v>363</v>
      </c>
      <c r="J1304" s="18" t="s">
        <v>363</v>
      </c>
      <c r="K1304" s="18" t="s">
        <v>363</v>
      </c>
      <c r="L1304" s="18" t="s">
        <v>363</v>
      </c>
      <c r="M1304" s="18" t="s">
        <v>253</v>
      </c>
      <c r="N1304" s="56">
        <v>74</v>
      </c>
      <c r="O1304" s="18" t="s">
        <v>1524</v>
      </c>
      <c r="P1304" s="18" t="s">
        <v>466</v>
      </c>
      <c r="Q1304" s="18" t="s">
        <v>254</v>
      </c>
      <c r="R1304" s="24" t="s">
        <v>257</v>
      </c>
      <c r="S1304" s="24" t="s">
        <v>257</v>
      </c>
      <c r="T1304" s="26" t="s">
        <v>257</v>
      </c>
      <c r="U1304" s="26" t="s">
        <v>257</v>
      </c>
      <c r="V1304" s="26" t="s">
        <v>257</v>
      </c>
      <c r="W1304" s="26" t="s">
        <v>257</v>
      </c>
      <c r="X1304" s="18" t="s">
        <v>1540</v>
      </c>
      <c r="Y1304" s="18">
        <v>56.9</v>
      </c>
      <c r="Z1304" s="18" t="s">
        <v>599</v>
      </c>
      <c r="AA1304" s="18">
        <v>56.9</v>
      </c>
      <c r="AB1304" s="57" t="s">
        <v>257</v>
      </c>
      <c r="AC1304" s="18" t="s">
        <v>479</v>
      </c>
      <c r="AD1304" s="18" t="s">
        <v>257</v>
      </c>
      <c r="AE1304" s="18" t="s">
        <v>257</v>
      </c>
      <c r="AF1304" s="18">
        <v>13.7</v>
      </c>
      <c r="AG1304" s="18">
        <v>13.7</v>
      </c>
      <c r="AH1304" s="18" t="s">
        <v>501</v>
      </c>
      <c r="AI1304" s="18">
        <v>20</v>
      </c>
      <c r="AJ1304" s="18" t="s">
        <v>476</v>
      </c>
      <c r="AK1304" s="18">
        <f t="shared" si="262"/>
        <v>0.83333333333333337</v>
      </c>
      <c r="AL1304" s="18" t="s">
        <v>1568</v>
      </c>
      <c r="AM1304" s="18" t="s">
        <v>268</v>
      </c>
      <c r="AN1304" s="55">
        <v>0.54</v>
      </c>
      <c r="AO1304" s="18" t="s">
        <v>563</v>
      </c>
      <c r="AP1304" s="18" t="s">
        <v>479</v>
      </c>
      <c r="AQ1304" s="72" t="s">
        <v>1569</v>
      </c>
      <c r="AR1304" s="18" t="s">
        <v>561</v>
      </c>
      <c r="AS1304" s="55">
        <f t="shared" si="253"/>
        <v>0.48000000000000009</v>
      </c>
      <c r="AT1304" s="55">
        <v>0.6</v>
      </c>
      <c r="AU1304" s="55">
        <f t="shared" si="254"/>
        <v>5.9999999999999942E-2</v>
      </c>
      <c r="AV1304" s="62">
        <f t="shared" si="255"/>
        <v>5.9999999999999942E-2</v>
      </c>
      <c r="AW1304" s="26" t="s">
        <v>501</v>
      </c>
      <c r="AX1304" s="18">
        <v>44</v>
      </c>
      <c r="AY1304" s="18" t="s">
        <v>476</v>
      </c>
      <c r="AZ1304" s="5" t="s">
        <v>257</v>
      </c>
      <c r="BA1304" s="5" t="s">
        <v>257</v>
      </c>
      <c r="BB1304" s="18" t="s">
        <v>1570</v>
      </c>
      <c r="BC1304" s="18"/>
      <c r="BD1304" s="18"/>
      <c r="BE1304" s="18"/>
      <c r="BF1304" s="18"/>
      <c r="BG1304" s="18"/>
      <c r="BH1304" s="18"/>
      <c r="BI1304" s="18"/>
      <c r="BJ1304" s="18"/>
      <c r="BK1304" s="18"/>
      <c r="BL1304" s="18"/>
      <c r="BM1304" s="18"/>
      <c r="BN1304" s="18"/>
      <c r="BO1304" s="18"/>
      <c r="BP1304" s="18"/>
      <c r="BQ1304" s="18"/>
      <c r="BR1304" s="18"/>
      <c r="BS1304" s="18"/>
      <c r="BT1304" s="18"/>
      <c r="BU1304" s="18"/>
      <c r="BV1304" s="18"/>
      <c r="BW1304" s="18"/>
      <c r="BX1304" s="18"/>
      <c r="BY1304" s="18"/>
      <c r="BZ1304" s="18"/>
      <c r="CA1304" s="18"/>
      <c r="CB1304" s="18"/>
      <c r="CC1304" s="18"/>
      <c r="CD1304" s="18"/>
      <c r="CE1304" s="18"/>
      <c r="CF1304" s="18"/>
      <c r="CG1304" s="18"/>
      <c r="CH1304" s="18"/>
      <c r="CI1304" s="18"/>
      <c r="CJ1304" s="18"/>
      <c r="CK1304" s="18"/>
      <c r="CL1304" s="18"/>
      <c r="CM1304" s="18"/>
      <c r="CN1304" s="18"/>
      <c r="CO1304" s="18"/>
      <c r="CP1304" s="18"/>
      <c r="CQ1304" s="18"/>
      <c r="CR1304" s="18"/>
      <c r="CS1304" s="18"/>
      <c r="CT1304" s="18"/>
      <c r="CU1304" s="18"/>
      <c r="CV1304" s="18"/>
      <c r="CW1304" s="18"/>
      <c r="CX1304" s="18"/>
      <c r="CY1304" s="18"/>
      <c r="CZ1304" s="18"/>
      <c r="DA1304" s="18"/>
      <c r="DB1304" s="18"/>
      <c r="DC1304" s="18"/>
      <c r="DD1304" s="18"/>
      <c r="DE1304" s="18"/>
      <c r="DF1304" s="18"/>
      <c r="DG1304" s="18"/>
      <c r="DH1304" s="18"/>
      <c r="DI1304" s="18"/>
      <c r="DJ1304" s="18"/>
      <c r="DK1304" s="18"/>
      <c r="DL1304" s="18"/>
      <c r="DM1304" s="18"/>
      <c r="DN1304" s="18"/>
      <c r="DO1304" s="18"/>
      <c r="DP1304" s="18">
        <v>1</v>
      </c>
      <c r="DQ1304" s="18">
        <v>1</v>
      </c>
      <c r="DR1304" s="18">
        <v>1</v>
      </c>
      <c r="DS1304" s="18"/>
      <c r="DT1304" s="18"/>
      <c r="DU1304" s="18"/>
      <c r="DV1304" s="18">
        <v>0</v>
      </c>
      <c r="DW1304" s="24"/>
      <c r="DX1304" s="24"/>
      <c r="DY1304" s="18"/>
      <c r="DZ1304" s="18"/>
      <c r="EA1304" s="18"/>
      <c r="EB1304" s="18"/>
      <c r="EC1304" s="18"/>
      <c r="ED1304" s="18"/>
      <c r="EE1304" s="18"/>
      <c r="EF1304" s="18"/>
      <c r="EG1304" s="18"/>
      <c r="EH1304" s="18" t="s">
        <v>1530</v>
      </c>
      <c r="EI1304" s="18" cm="1">
        <f t="array" ref="EI1304">IF(SUMPRODUCT(--(DO1304:DS1304&lt;&gt;""))=0, 0,1)</f>
        <v>1</v>
      </c>
      <c r="EJ1304" s="18" cm="1">
        <f t="array" ref="EJ1304">IF(SUMPRODUCT(--(DT1304:EG1304&lt;&gt;""))=0, 0,1)</f>
        <v>1</v>
      </c>
      <c r="EK1304" s="18" cm="1">
        <f t="array" ref="EK1304">IF(SUMPRODUCT(--(EC1304:EG1304&lt;&gt;""))=0, 0,1)</f>
        <v>0</v>
      </c>
      <c r="EL1304" s="18" cm="1">
        <f t="array" ref="EL1304">IF(SUMPRODUCT(--(EE1304:EG1304&lt;&gt;""))=0, 0,1)</f>
        <v>0</v>
      </c>
      <c r="EM1304" s="18">
        <f t="shared" si="263"/>
        <v>1</v>
      </c>
      <c r="EN1304" s="18">
        <f t="shared" si="264"/>
        <v>1</v>
      </c>
      <c r="EO1304" s="18">
        <f t="shared" si="265"/>
        <v>0</v>
      </c>
      <c r="EP1304" s="18" t="str">
        <f t="shared" si="266"/>
        <v>NA</v>
      </c>
      <c r="EQ1304" s="18" t="str">
        <f t="shared" si="267"/>
        <v>NA</v>
      </c>
      <c r="ER1304" s="58" t="s">
        <v>2080</v>
      </c>
      <c r="ES1304" s="59">
        <v>43790</v>
      </c>
      <c r="ET1304" s="18" t="s">
        <v>1531</v>
      </c>
      <c r="EU1304" s="18" t="s">
        <v>1523</v>
      </c>
    </row>
    <row r="1305" spans="1:151" ht="15.75" customHeight="1" x14ac:dyDescent="0.2">
      <c r="A1305" s="5" t="s">
        <v>1566</v>
      </c>
      <c r="B1305" s="24" t="s">
        <v>1522</v>
      </c>
      <c r="C1305" s="26">
        <v>1</v>
      </c>
      <c r="D1305" s="18" t="s">
        <v>1578</v>
      </c>
      <c r="E1305" s="18" t="s">
        <v>1534</v>
      </c>
      <c r="F1305" s="18" t="s">
        <v>553</v>
      </c>
      <c r="G1305" s="18" t="s">
        <v>609</v>
      </c>
      <c r="H1305" s="18" t="s">
        <v>951</v>
      </c>
      <c r="I1305" s="18" t="s">
        <v>363</v>
      </c>
      <c r="J1305" s="18" t="s">
        <v>363</v>
      </c>
      <c r="K1305" s="18" t="s">
        <v>363</v>
      </c>
      <c r="L1305" s="18" t="s">
        <v>363</v>
      </c>
      <c r="M1305" s="18" t="s">
        <v>253</v>
      </c>
      <c r="N1305" s="56">
        <v>74</v>
      </c>
      <c r="O1305" s="18" t="s">
        <v>1524</v>
      </c>
      <c r="P1305" s="18" t="s">
        <v>466</v>
      </c>
      <c r="Q1305" s="18" t="s">
        <v>254</v>
      </c>
      <c r="R1305" s="24" t="s">
        <v>257</v>
      </c>
      <c r="S1305" s="24" t="s">
        <v>257</v>
      </c>
      <c r="T1305" s="26" t="s">
        <v>257</v>
      </c>
      <c r="U1305" s="26" t="s">
        <v>257</v>
      </c>
      <c r="V1305" s="26" t="s">
        <v>257</v>
      </c>
      <c r="W1305" s="26" t="s">
        <v>257</v>
      </c>
      <c r="X1305" s="18" t="s">
        <v>1540</v>
      </c>
      <c r="Y1305" s="18">
        <v>56.9</v>
      </c>
      <c r="Z1305" s="18" t="s">
        <v>599</v>
      </c>
      <c r="AA1305" s="18">
        <v>56.9</v>
      </c>
      <c r="AB1305" s="57" t="s">
        <v>257</v>
      </c>
      <c r="AC1305" s="18" t="s">
        <v>479</v>
      </c>
      <c r="AD1305" s="18" t="s">
        <v>257</v>
      </c>
      <c r="AE1305" s="18" t="s">
        <v>257</v>
      </c>
      <c r="AF1305" s="18">
        <v>13.7</v>
      </c>
      <c r="AG1305" s="18">
        <v>13.7</v>
      </c>
      <c r="AH1305" s="18" t="s">
        <v>501</v>
      </c>
      <c r="AI1305" s="18">
        <v>20</v>
      </c>
      <c r="AJ1305" s="18" t="s">
        <v>476</v>
      </c>
      <c r="AK1305" s="18">
        <f t="shared" si="262"/>
        <v>0.83333333333333337</v>
      </c>
      <c r="AL1305" s="18" t="s">
        <v>1568</v>
      </c>
      <c r="AM1305" s="18" t="s">
        <v>268</v>
      </c>
      <c r="AN1305" s="55">
        <v>0.53</v>
      </c>
      <c r="AO1305" s="18" t="s">
        <v>563</v>
      </c>
      <c r="AP1305" s="18" t="s">
        <v>479</v>
      </c>
      <c r="AQ1305" s="72" t="s">
        <v>1569</v>
      </c>
      <c r="AR1305" s="18" t="s">
        <v>561</v>
      </c>
      <c r="AS1305" s="55">
        <f t="shared" si="253"/>
        <v>0.48000000000000009</v>
      </c>
      <c r="AT1305" s="55">
        <v>0.57999999999999996</v>
      </c>
      <c r="AU1305" s="55">
        <f t="shared" si="254"/>
        <v>4.9999999999999933E-2</v>
      </c>
      <c r="AV1305" s="62">
        <f t="shared" si="255"/>
        <v>4.9999999999999933E-2</v>
      </c>
      <c r="AW1305" s="26" t="s">
        <v>501</v>
      </c>
      <c r="AX1305" s="18">
        <v>68</v>
      </c>
      <c r="AY1305" s="18" t="s">
        <v>476</v>
      </c>
      <c r="AZ1305" s="5" t="s">
        <v>257</v>
      </c>
      <c r="BA1305" s="5" t="s">
        <v>257</v>
      </c>
      <c r="BB1305" s="18" t="s">
        <v>1570</v>
      </c>
      <c r="BC1305" s="18"/>
      <c r="BD1305" s="18"/>
      <c r="BE1305" s="18"/>
      <c r="BF1305" s="18"/>
      <c r="BG1305" s="18"/>
      <c r="BH1305" s="18"/>
      <c r="BI1305" s="18"/>
      <c r="BJ1305" s="18"/>
      <c r="BK1305" s="18"/>
      <c r="BL1305" s="18"/>
      <c r="BM1305" s="18"/>
      <c r="BN1305" s="18"/>
      <c r="BO1305" s="18"/>
      <c r="BP1305" s="18"/>
      <c r="BQ1305" s="18"/>
      <c r="BR1305" s="18"/>
      <c r="BS1305" s="18"/>
      <c r="BT1305" s="18"/>
      <c r="BU1305" s="18"/>
      <c r="BV1305" s="18"/>
      <c r="BW1305" s="18"/>
      <c r="BX1305" s="18"/>
      <c r="BY1305" s="18"/>
      <c r="BZ1305" s="18"/>
      <c r="CA1305" s="18"/>
      <c r="CB1305" s="18"/>
      <c r="CC1305" s="18"/>
      <c r="CD1305" s="18"/>
      <c r="CE1305" s="18"/>
      <c r="CF1305" s="18"/>
      <c r="CG1305" s="18"/>
      <c r="CH1305" s="18"/>
      <c r="CI1305" s="18"/>
      <c r="CJ1305" s="18"/>
      <c r="CK1305" s="18"/>
      <c r="CL1305" s="18"/>
      <c r="CM1305" s="18"/>
      <c r="CN1305" s="18"/>
      <c r="CO1305" s="18"/>
      <c r="CP1305" s="18"/>
      <c r="CQ1305" s="18"/>
      <c r="CR1305" s="18"/>
      <c r="CS1305" s="18"/>
      <c r="CT1305" s="18"/>
      <c r="CU1305" s="18"/>
      <c r="CV1305" s="18"/>
      <c r="CW1305" s="18"/>
      <c r="CX1305" s="18"/>
      <c r="CY1305" s="18"/>
      <c r="CZ1305" s="18"/>
      <c r="DA1305" s="18"/>
      <c r="DB1305" s="18"/>
      <c r="DC1305" s="18"/>
      <c r="DD1305" s="18"/>
      <c r="DE1305" s="18"/>
      <c r="DF1305" s="18"/>
      <c r="DG1305" s="18"/>
      <c r="DH1305" s="18"/>
      <c r="DI1305" s="18"/>
      <c r="DJ1305" s="18"/>
      <c r="DK1305" s="18"/>
      <c r="DL1305" s="18"/>
      <c r="DM1305" s="18"/>
      <c r="DN1305" s="18"/>
      <c r="DO1305" s="18"/>
      <c r="DP1305" s="18">
        <v>1</v>
      </c>
      <c r="DQ1305" s="18">
        <v>1</v>
      </c>
      <c r="DR1305" s="18">
        <v>1</v>
      </c>
      <c r="DS1305" s="18"/>
      <c r="DT1305" s="18"/>
      <c r="DU1305" s="18"/>
      <c r="DV1305" s="18">
        <v>0</v>
      </c>
      <c r="DW1305" s="24"/>
      <c r="DX1305" s="24"/>
      <c r="DY1305" s="18"/>
      <c r="DZ1305" s="18"/>
      <c r="EA1305" s="18"/>
      <c r="EB1305" s="18"/>
      <c r="EC1305" s="18"/>
      <c r="ED1305" s="18"/>
      <c r="EE1305" s="18"/>
      <c r="EF1305" s="18"/>
      <c r="EG1305" s="18"/>
      <c r="EH1305" s="18" t="s">
        <v>1530</v>
      </c>
      <c r="EI1305" s="18" cm="1">
        <f t="array" ref="EI1305">IF(SUMPRODUCT(--(DO1305:DS1305&lt;&gt;""))=0, 0,1)</f>
        <v>1</v>
      </c>
      <c r="EJ1305" s="18" cm="1">
        <f t="array" ref="EJ1305">IF(SUMPRODUCT(--(DT1305:EG1305&lt;&gt;""))=0, 0,1)</f>
        <v>1</v>
      </c>
      <c r="EK1305" s="18" cm="1">
        <f t="array" ref="EK1305">IF(SUMPRODUCT(--(EC1305:EG1305&lt;&gt;""))=0, 0,1)</f>
        <v>0</v>
      </c>
      <c r="EL1305" s="18" cm="1">
        <f t="array" ref="EL1305">IF(SUMPRODUCT(--(EE1305:EG1305&lt;&gt;""))=0, 0,1)</f>
        <v>0</v>
      </c>
      <c r="EM1305" s="18">
        <f t="shared" si="263"/>
        <v>1</v>
      </c>
      <c r="EN1305" s="18">
        <f t="shared" si="264"/>
        <v>1</v>
      </c>
      <c r="EO1305" s="18">
        <f t="shared" si="265"/>
        <v>0</v>
      </c>
      <c r="EP1305" s="18" t="str">
        <f t="shared" si="266"/>
        <v>NA</v>
      </c>
      <c r="EQ1305" s="18" t="str">
        <f t="shared" si="267"/>
        <v>NA</v>
      </c>
      <c r="ER1305" s="58" t="s">
        <v>2080</v>
      </c>
      <c r="ES1305" s="59">
        <v>43790</v>
      </c>
      <c r="ET1305" s="18" t="s">
        <v>1531</v>
      </c>
      <c r="EU1305" s="18" t="s">
        <v>1523</v>
      </c>
    </row>
    <row r="1306" spans="1:151" ht="15.75" customHeight="1" x14ac:dyDescent="0.2">
      <c r="A1306" s="5" t="s">
        <v>1566</v>
      </c>
      <c r="B1306" s="24" t="s">
        <v>1522</v>
      </c>
      <c r="C1306" s="26">
        <v>1</v>
      </c>
      <c r="D1306" s="18" t="s">
        <v>1579</v>
      </c>
      <c r="E1306" s="18" t="s">
        <v>1526</v>
      </c>
      <c r="F1306" s="18" t="s">
        <v>553</v>
      </c>
      <c r="G1306" s="18" t="s">
        <v>609</v>
      </c>
      <c r="H1306" s="18" t="s">
        <v>951</v>
      </c>
      <c r="I1306" s="18" t="s">
        <v>363</v>
      </c>
      <c r="J1306" s="18" t="s">
        <v>363</v>
      </c>
      <c r="K1306" s="18" t="s">
        <v>363</v>
      </c>
      <c r="L1306" s="18" t="s">
        <v>363</v>
      </c>
      <c r="M1306" s="18" t="s">
        <v>253</v>
      </c>
      <c r="N1306" s="56">
        <v>74</v>
      </c>
      <c r="O1306" s="18" t="s">
        <v>1524</v>
      </c>
      <c r="P1306" s="18" t="s">
        <v>466</v>
      </c>
      <c r="Q1306" s="18" t="s">
        <v>254</v>
      </c>
      <c r="R1306" s="24" t="s">
        <v>257</v>
      </c>
      <c r="S1306" s="24" t="s">
        <v>257</v>
      </c>
      <c r="T1306" s="26" t="s">
        <v>257</v>
      </c>
      <c r="U1306" s="26" t="s">
        <v>257</v>
      </c>
      <c r="V1306" s="26" t="s">
        <v>257</v>
      </c>
      <c r="W1306" s="26" t="s">
        <v>257</v>
      </c>
      <c r="X1306" s="18" t="s">
        <v>1549</v>
      </c>
      <c r="Y1306" s="18">
        <v>0</v>
      </c>
      <c r="Z1306" s="18" t="s">
        <v>599</v>
      </c>
      <c r="AA1306" s="18">
        <v>0</v>
      </c>
      <c r="AB1306" s="57" t="s">
        <v>257</v>
      </c>
      <c r="AC1306" s="18" t="s">
        <v>257</v>
      </c>
      <c r="AD1306" s="18" t="s">
        <v>257</v>
      </c>
      <c r="AE1306" s="18" t="s">
        <v>257</v>
      </c>
      <c r="AF1306" s="18" t="s">
        <v>257</v>
      </c>
      <c r="AG1306" s="18" t="s">
        <v>257</v>
      </c>
      <c r="AH1306" s="18" t="s">
        <v>257</v>
      </c>
      <c r="AI1306" s="18">
        <v>0</v>
      </c>
      <c r="AJ1306" s="18" t="s">
        <v>476</v>
      </c>
      <c r="AK1306" s="18">
        <f t="shared" si="262"/>
        <v>0</v>
      </c>
      <c r="AL1306" s="18" t="s">
        <v>1547</v>
      </c>
      <c r="AM1306" s="18" t="s">
        <v>268</v>
      </c>
      <c r="AN1306" s="55">
        <v>0.63</v>
      </c>
      <c r="AO1306" s="18" t="s">
        <v>563</v>
      </c>
      <c r="AP1306" s="18" t="s">
        <v>479</v>
      </c>
      <c r="AQ1306" s="72" t="s">
        <v>1569</v>
      </c>
      <c r="AR1306" s="18" t="s">
        <v>561</v>
      </c>
      <c r="AS1306" s="55">
        <f t="shared" si="253"/>
        <v>0.63</v>
      </c>
      <c r="AT1306" s="55">
        <v>0.63</v>
      </c>
      <c r="AU1306" s="55">
        <f t="shared" si="254"/>
        <v>0</v>
      </c>
      <c r="AV1306" s="62">
        <f t="shared" si="255"/>
        <v>0</v>
      </c>
      <c r="AW1306" s="26" t="s">
        <v>501</v>
      </c>
      <c r="AX1306" s="18">
        <v>0</v>
      </c>
      <c r="AY1306" s="18" t="s">
        <v>476</v>
      </c>
      <c r="AZ1306" s="5" t="s">
        <v>257</v>
      </c>
      <c r="BA1306" s="5" t="s">
        <v>257</v>
      </c>
      <c r="BB1306" s="18" t="s">
        <v>1570</v>
      </c>
      <c r="BC1306" s="18"/>
      <c r="BD1306" s="18"/>
      <c r="BE1306" s="18"/>
      <c r="BF1306" s="18"/>
      <c r="BG1306" s="18"/>
      <c r="BH1306" s="18"/>
      <c r="BI1306" s="18"/>
      <c r="BJ1306" s="18"/>
      <c r="BK1306" s="18"/>
      <c r="BL1306" s="18"/>
      <c r="BM1306" s="18"/>
      <c r="BN1306" s="18"/>
      <c r="BO1306" s="18"/>
      <c r="BP1306" s="18"/>
      <c r="BQ1306" s="18"/>
      <c r="BR1306" s="18"/>
      <c r="BS1306" s="18"/>
      <c r="BT1306" s="18"/>
      <c r="BU1306" s="18"/>
      <c r="BV1306" s="18"/>
      <c r="BW1306" s="18"/>
      <c r="BX1306" s="18"/>
      <c r="BY1306" s="18"/>
      <c r="BZ1306" s="18"/>
      <c r="CA1306" s="18"/>
      <c r="CB1306" s="18"/>
      <c r="CC1306" s="18"/>
      <c r="CD1306" s="18"/>
      <c r="CE1306" s="18"/>
      <c r="CF1306" s="18"/>
      <c r="CG1306" s="18"/>
      <c r="CH1306" s="18"/>
      <c r="CI1306" s="18"/>
      <c r="CJ1306" s="18"/>
      <c r="CK1306" s="18"/>
      <c r="CL1306" s="18"/>
      <c r="CM1306" s="18"/>
      <c r="CN1306" s="18"/>
      <c r="CO1306" s="18"/>
      <c r="CP1306" s="18"/>
      <c r="CQ1306" s="18"/>
      <c r="CR1306" s="18"/>
      <c r="CS1306" s="18"/>
      <c r="CT1306" s="18"/>
      <c r="CU1306" s="18"/>
      <c r="CV1306" s="18"/>
      <c r="CW1306" s="18"/>
      <c r="CX1306" s="18"/>
      <c r="CY1306" s="18"/>
      <c r="CZ1306" s="18"/>
      <c r="DA1306" s="18"/>
      <c r="DB1306" s="18"/>
      <c r="DC1306" s="18"/>
      <c r="DD1306" s="18"/>
      <c r="DE1306" s="18"/>
      <c r="DF1306" s="18"/>
      <c r="DG1306" s="18"/>
      <c r="DH1306" s="18"/>
      <c r="DI1306" s="18"/>
      <c r="DJ1306" s="18"/>
      <c r="DK1306" s="18"/>
      <c r="DL1306" s="18"/>
      <c r="DM1306" s="18"/>
      <c r="DN1306" s="18"/>
      <c r="DO1306" s="18"/>
      <c r="DP1306" s="18">
        <v>0</v>
      </c>
      <c r="DQ1306" s="18">
        <v>0</v>
      </c>
      <c r="DR1306" s="18">
        <v>0</v>
      </c>
      <c r="DS1306" s="18"/>
      <c r="DT1306" s="18"/>
      <c r="DU1306" s="18"/>
      <c r="DV1306" s="18">
        <v>0</v>
      </c>
      <c r="DW1306" s="24"/>
      <c r="DX1306" s="24"/>
      <c r="DY1306" s="18"/>
      <c r="DZ1306" s="18"/>
      <c r="EA1306" s="18"/>
      <c r="EB1306" s="18"/>
      <c r="EC1306" s="18"/>
      <c r="ED1306" s="18"/>
      <c r="EE1306" s="18"/>
      <c r="EF1306" s="18"/>
      <c r="EG1306" s="18"/>
      <c r="EH1306" s="18" t="s">
        <v>1530</v>
      </c>
      <c r="EI1306" s="18" cm="1">
        <f t="array" ref="EI1306">IF(SUMPRODUCT(--(DO1306:DS1306&lt;&gt;""))=0, 0,1)</f>
        <v>1</v>
      </c>
      <c r="EJ1306" s="18" cm="1">
        <f t="array" ref="EJ1306">IF(SUMPRODUCT(--(DT1306:EG1306&lt;&gt;""))=0, 0,1)</f>
        <v>1</v>
      </c>
      <c r="EK1306" s="18" cm="1">
        <f t="array" ref="EK1306">IF(SUMPRODUCT(--(EC1306:EG1306&lt;&gt;""))=0, 0,1)</f>
        <v>0</v>
      </c>
      <c r="EL1306" s="18" cm="1">
        <f t="array" ref="EL1306">IF(SUMPRODUCT(--(EE1306:EG1306&lt;&gt;""))=0, 0,1)</f>
        <v>0</v>
      </c>
      <c r="EM1306" s="18">
        <f t="shared" si="263"/>
        <v>0</v>
      </c>
      <c r="EN1306" s="18">
        <f t="shared" si="264"/>
        <v>0</v>
      </c>
      <c r="EO1306" s="18">
        <f t="shared" si="265"/>
        <v>0</v>
      </c>
      <c r="EP1306" s="18" t="str">
        <f t="shared" si="266"/>
        <v>NA</v>
      </c>
      <c r="EQ1306" s="18" t="str">
        <f t="shared" si="267"/>
        <v>NA</v>
      </c>
      <c r="ER1306" s="58" t="s">
        <v>2080</v>
      </c>
      <c r="ES1306" s="59">
        <v>43790</v>
      </c>
      <c r="ET1306" s="18" t="s">
        <v>1531</v>
      </c>
      <c r="EU1306" s="18" t="s">
        <v>1523</v>
      </c>
    </row>
    <row r="1307" spans="1:151" ht="15.75" customHeight="1" x14ac:dyDescent="0.2">
      <c r="A1307" s="5" t="s">
        <v>1566</v>
      </c>
      <c r="B1307" s="24" t="s">
        <v>1522</v>
      </c>
      <c r="C1307" s="26">
        <v>1</v>
      </c>
      <c r="D1307" s="18" t="s">
        <v>1579</v>
      </c>
      <c r="E1307" s="18" t="s">
        <v>1532</v>
      </c>
      <c r="F1307" s="18" t="s">
        <v>553</v>
      </c>
      <c r="G1307" s="18" t="s">
        <v>609</v>
      </c>
      <c r="H1307" s="18" t="s">
        <v>951</v>
      </c>
      <c r="I1307" s="18" t="s">
        <v>363</v>
      </c>
      <c r="J1307" s="18" t="s">
        <v>363</v>
      </c>
      <c r="K1307" s="18" t="s">
        <v>363</v>
      </c>
      <c r="L1307" s="18" t="s">
        <v>363</v>
      </c>
      <c r="M1307" s="18" t="s">
        <v>253</v>
      </c>
      <c r="N1307" s="56">
        <v>74</v>
      </c>
      <c r="O1307" s="18" t="s">
        <v>1524</v>
      </c>
      <c r="P1307" s="18" t="s">
        <v>466</v>
      </c>
      <c r="Q1307" s="18" t="s">
        <v>254</v>
      </c>
      <c r="R1307" s="24" t="s">
        <v>257</v>
      </c>
      <c r="S1307" s="24" t="s">
        <v>257</v>
      </c>
      <c r="T1307" s="26" t="s">
        <v>257</v>
      </c>
      <c r="U1307" s="26" t="s">
        <v>257</v>
      </c>
      <c r="V1307" s="26" t="s">
        <v>257</v>
      </c>
      <c r="W1307" s="26" t="s">
        <v>257</v>
      </c>
      <c r="X1307" s="18" t="s">
        <v>1549</v>
      </c>
      <c r="Y1307" s="18">
        <v>0</v>
      </c>
      <c r="Z1307" s="18" t="s">
        <v>599</v>
      </c>
      <c r="AA1307" s="18">
        <v>0</v>
      </c>
      <c r="AB1307" s="57" t="s">
        <v>257</v>
      </c>
      <c r="AC1307" s="18" t="s">
        <v>699</v>
      </c>
      <c r="AD1307" s="18" t="s">
        <v>257</v>
      </c>
      <c r="AE1307" s="18" t="s">
        <v>257</v>
      </c>
      <c r="AF1307" s="18" t="s">
        <v>257</v>
      </c>
      <c r="AG1307" s="18" t="s">
        <v>257</v>
      </c>
      <c r="AH1307" s="18" t="s">
        <v>257</v>
      </c>
      <c r="AI1307" s="18">
        <v>0</v>
      </c>
      <c r="AJ1307" s="18" t="s">
        <v>476</v>
      </c>
      <c r="AK1307" s="18">
        <f t="shared" si="262"/>
        <v>0</v>
      </c>
      <c r="AL1307" s="18" t="s">
        <v>1547</v>
      </c>
      <c r="AM1307" s="18" t="s">
        <v>268</v>
      </c>
      <c r="AN1307" s="55">
        <v>0.62</v>
      </c>
      <c r="AO1307" s="18" t="s">
        <v>563</v>
      </c>
      <c r="AP1307" s="18" t="s">
        <v>479</v>
      </c>
      <c r="AQ1307" s="72" t="s">
        <v>1569</v>
      </c>
      <c r="AR1307" s="18" t="s">
        <v>561</v>
      </c>
      <c r="AS1307" s="55">
        <f t="shared" si="253"/>
        <v>0.62</v>
      </c>
      <c r="AT1307" s="55">
        <v>0.62</v>
      </c>
      <c r="AU1307" s="55">
        <f t="shared" si="254"/>
        <v>0</v>
      </c>
      <c r="AV1307" s="62">
        <f t="shared" si="255"/>
        <v>0</v>
      </c>
      <c r="AW1307" s="26" t="s">
        <v>501</v>
      </c>
      <c r="AX1307" s="18">
        <v>20</v>
      </c>
      <c r="AY1307" s="18" t="s">
        <v>476</v>
      </c>
      <c r="AZ1307" s="5" t="s">
        <v>257</v>
      </c>
      <c r="BA1307" s="5" t="s">
        <v>257</v>
      </c>
      <c r="BB1307" s="18" t="s">
        <v>1570</v>
      </c>
      <c r="BC1307" s="18"/>
      <c r="BD1307" s="18"/>
      <c r="BE1307" s="18"/>
      <c r="BF1307" s="18"/>
      <c r="BG1307" s="18"/>
      <c r="BH1307" s="18"/>
      <c r="BI1307" s="18"/>
      <c r="BJ1307" s="18"/>
      <c r="BK1307" s="18"/>
      <c r="BL1307" s="18"/>
      <c r="BM1307" s="18"/>
      <c r="BN1307" s="18"/>
      <c r="BO1307" s="18"/>
      <c r="BP1307" s="18"/>
      <c r="BQ1307" s="18"/>
      <c r="BR1307" s="18"/>
      <c r="BS1307" s="18"/>
      <c r="BT1307" s="18"/>
      <c r="BU1307" s="18"/>
      <c r="BV1307" s="18"/>
      <c r="BW1307" s="18"/>
      <c r="BX1307" s="18"/>
      <c r="BY1307" s="18"/>
      <c r="BZ1307" s="18"/>
      <c r="CA1307" s="18"/>
      <c r="CB1307" s="18"/>
      <c r="CC1307" s="18"/>
      <c r="CD1307" s="18"/>
      <c r="CE1307" s="18"/>
      <c r="CF1307" s="18"/>
      <c r="CG1307" s="18"/>
      <c r="CH1307" s="18"/>
      <c r="CI1307" s="18"/>
      <c r="CJ1307" s="18"/>
      <c r="CK1307" s="18"/>
      <c r="CL1307" s="18"/>
      <c r="CM1307" s="18"/>
      <c r="CN1307" s="18"/>
      <c r="CO1307" s="18"/>
      <c r="CP1307" s="18"/>
      <c r="CQ1307" s="18"/>
      <c r="CR1307" s="18"/>
      <c r="CS1307" s="18"/>
      <c r="CT1307" s="18"/>
      <c r="CU1307" s="18"/>
      <c r="CV1307" s="18"/>
      <c r="CW1307" s="18"/>
      <c r="CX1307" s="18"/>
      <c r="CY1307" s="18"/>
      <c r="CZ1307" s="18"/>
      <c r="DA1307" s="18"/>
      <c r="DB1307" s="18"/>
      <c r="DC1307" s="18"/>
      <c r="DD1307" s="18"/>
      <c r="DE1307" s="18"/>
      <c r="DF1307" s="18"/>
      <c r="DG1307" s="18"/>
      <c r="DH1307" s="18"/>
      <c r="DI1307" s="18"/>
      <c r="DJ1307" s="18"/>
      <c r="DK1307" s="18"/>
      <c r="DL1307" s="18"/>
      <c r="DM1307" s="18"/>
      <c r="DN1307" s="18"/>
      <c r="DO1307" s="18"/>
      <c r="DP1307" s="18">
        <v>1</v>
      </c>
      <c r="DQ1307" s="18">
        <v>1</v>
      </c>
      <c r="DR1307" s="18">
        <v>1</v>
      </c>
      <c r="DS1307" s="18"/>
      <c r="DT1307" s="18"/>
      <c r="DU1307" s="18"/>
      <c r="DV1307" s="18">
        <v>0</v>
      </c>
      <c r="DW1307" s="24"/>
      <c r="DX1307" s="24"/>
      <c r="DY1307" s="18"/>
      <c r="DZ1307" s="18"/>
      <c r="EA1307" s="18"/>
      <c r="EB1307" s="18"/>
      <c r="EC1307" s="18"/>
      <c r="ED1307" s="18"/>
      <c r="EE1307" s="18"/>
      <c r="EF1307" s="18"/>
      <c r="EG1307" s="18"/>
      <c r="EH1307" s="18" t="s">
        <v>1530</v>
      </c>
      <c r="EI1307" s="18" cm="1">
        <f t="array" ref="EI1307">IF(SUMPRODUCT(--(DO1307:DS1307&lt;&gt;""))=0, 0,1)</f>
        <v>1</v>
      </c>
      <c r="EJ1307" s="18" cm="1">
        <f t="array" ref="EJ1307">IF(SUMPRODUCT(--(DT1307:EG1307&lt;&gt;""))=0, 0,1)</f>
        <v>1</v>
      </c>
      <c r="EK1307" s="18" cm="1">
        <f t="array" ref="EK1307">IF(SUMPRODUCT(--(EC1307:EG1307&lt;&gt;""))=0, 0,1)</f>
        <v>0</v>
      </c>
      <c r="EL1307" s="18" cm="1">
        <f t="array" ref="EL1307">IF(SUMPRODUCT(--(EE1307:EG1307&lt;&gt;""))=0, 0,1)</f>
        <v>0</v>
      </c>
      <c r="EM1307" s="18">
        <f t="shared" si="263"/>
        <v>1</v>
      </c>
      <c r="EN1307" s="18">
        <f t="shared" si="264"/>
        <v>1</v>
      </c>
      <c r="EO1307" s="18">
        <f t="shared" si="265"/>
        <v>0</v>
      </c>
      <c r="EP1307" s="18" t="str">
        <f t="shared" si="266"/>
        <v>NA</v>
      </c>
      <c r="EQ1307" s="18" t="str">
        <f t="shared" si="267"/>
        <v>NA</v>
      </c>
      <c r="ER1307" s="58" t="s">
        <v>2080</v>
      </c>
      <c r="ES1307" s="59">
        <v>43790</v>
      </c>
      <c r="ET1307" s="18" t="s">
        <v>1531</v>
      </c>
      <c r="EU1307" s="18" t="s">
        <v>1523</v>
      </c>
    </row>
    <row r="1308" spans="1:151" ht="15.75" customHeight="1" x14ac:dyDescent="0.2">
      <c r="A1308" s="5" t="s">
        <v>1566</v>
      </c>
      <c r="B1308" s="24" t="s">
        <v>1522</v>
      </c>
      <c r="C1308" s="26">
        <v>1</v>
      </c>
      <c r="D1308" s="18" t="s">
        <v>1579</v>
      </c>
      <c r="E1308" s="18" t="s">
        <v>1533</v>
      </c>
      <c r="F1308" s="18" t="s">
        <v>553</v>
      </c>
      <c r="G1308" s="18" t="s">
        <v>609</v>
      </c>
      <c r="H1308" s="18" t="s">
        <v>951</v>
      </c>
      <c r="I1308" s="18" t="s">
        <v>363</v>
      </c>
      <c r="J1308" s="18" t="s">
        <v>363</v>
      </c>
      <c r="K1308" s="18" t="s">
        <v>363</v>
      </c>
      <c r="L1308" s="18" t="s">
        <v>363</v>
      </c>
      <c r="M1308" s="18" t="s">
        <v>253</v>
      </c>
      <c r="N1308" s="56">
        <v>74</v>
      </c>
      <c r="O1308" s="18" t="s">
        <v>1524</v>
      </c>
      <c r="P1308" s="18" t="s">
        <v>466</v>
      </c>
      <c r="Q1308" s="18" t="s">
        <v>254</v>
      </c>
      <c r="R1308" s="24" t="s">
        <v>257</v>
      </c>
      <c r="S1308" s="24" t="s">
        <v>257</v>
      </c>
      <c r="T1308" s="26" t="s">
        <v>257</v>
      </c>
      <c r="U1308" s="26" t="s">
        <v>257</v>
      </c>
      <c r="V1308" s="26" t="s">
        <v>257</v>
      </c>
      <c r="W1308" s="26" t="s">
        <v>257</v>
      </c>
      <c r="X1308" s="18" t="s">
        <v>1549</v>
      </c>
      <c r="Y1308" s="18">
        <v>0</v>
      </c>
      <c r="Z1308" s="18" t="s">
        <v>599</v>
      </c>
      <c r="AA1308" s="18">
        <v>0</v>
      </c>
      <c r="AB1308" s="57" t="s">
        <v>257</v>
      </c>
      <c r="AC1308" s="18" t="s">
        <v>699</v>
      </c>
      <c r="AD1308" s="18" t="s">
        <v>257</v>
      </c>
      <c r="AE1308" s="18" t="s">
        <v>257</v>
      </c>
      <c r="AF1308" s="18" t="s">
        <v>257</v>
      </c>
      <c r="AG1308" s="18" t="s">
        <v>257</v>
      </c>
      <c r="AH1308" s="18" t="s">
        <v>257</v>
      </c>
      <c r="AI1308" s="18">
        <v>0</v>
      </c>
      <c r="AJ1308" s="18" t="s">
        <v>476</v>
      </c>
      <c r="AK1308" s="18">
        <f t="shared" si="262"/>
        <v>0</v>
      </c>
      <c r="AL1308" s="18" t="s">
        <v>1547</v>
      </c>
      <c r="AM1308" s="18" t="s">
        <v>268</v>
      </c>
      <c r="AN1308" s="55">
        <v>0.62</v>
      </c>
      <c r="AO1308" s="18" t="s">
        <v>563</v>
      </c>
      <c r="AP1308" s="18" t="s">
        <v>479</v>
      </c>
      <c r="AQ1308" s="72" t="s">
        <v>1569</v>
      </c>
      <c r="AR1308" s="18" t="s">
        <v>561</v>
      </c>
      <c r="AS1308" s="55">
        <f t="shared" si="253"/>
        <v>0.62</v>
      </c>
      <c r="AT1308" s="55">
        <v>0.62</v>
      </c>
      <c r="AU1308" s="55">
        <f t="shared" si="254"/>
        <v>0</v>
      </c>
      <c r="AV1308" s="62">
        <f t="shared" si="255"/>
        <v>0</v>
      </c>
      <c r="AW1308" s="26" t="s">
        <v>501</v>
      </c>
      <c r="AX1308" s="18">
        <v>44</v>
      </c>
      <c r="AY1308" s="18" t="s">
        <v>476</v>
      </c>
      <c r="AZ1308" s="5" t="s">
        <v>257</v>
      </c>
      <c r="BA1308" s="5" t="s">
        <v>257</v>
      </c>
      <c r="BB1308" s="18" t="s">
        <v>1570</v>
      </c>
      <c r="BC1308" s="18"/>
      <c r="BD1308" s="18"/>
      <c r="BE1308" s="18"/>
      <c r="BF1308" s="18"/>
      <c r="BG1308" s="18"/>
      <c r="BH1308" s="18"/>
      <c r="BI1308" s="18"/>
      <c r="BJ1308" s="18"/>
      <c r="BK1308" s="18"/>
      <c r="BL1308" s="18"/>
      <c r="BM1308" s="18"/>
      <c r="BN1308" s="18"/>
      <c r="BO1308" s="18"/>
      <c r="BP1308" s="18"/>
      <c r="BQ1308" s="18"/>
      <c r="BR1308" s="18"/>
      <c r="BS1308" s="18"/>
      <c r="BT1308" s="18"/>
      <c r="BU1308" s="18"/>
      <c r="BV1308" s="18"/>
      <c r="BW1308" s="18"/>
      <c r="BX1308" s="18"/>
      <c r="BY1308" s="18"/>
      <c r="BZ1308" s="18"/>
      <c r="CA1308" s="18"/>
      <c r="CB1308" s="18"/>
      <c r="CC1308" s="18"/>
      <c r="CD1308" s="18"/>
      <c r="CE1308" s="18"/>
      <c r="CF1308" s="18"/>
      <c r="CG1308" s="18"/>
      <c r="CH1308" s="18"/>
      <c r="CI1308" s="18"/>
      <c r="CJ1308" s="18"/>
      <c r="CK1308" s="18"/>
      <c r="CL1308" s="18"/>
      <c r="CM1308" s="18"/>
      <c r="CN1308" s="18"/>
      <c r="CO1308" s="18"/>
      <c r="CP1308" s="18"/>
      <c r="CQ1308" s="18"/>
      <c r="CR1308" s="18"/>
      <c r="CS1308" s="18"/>
      <c r="CT1308" s="18"/>
      <c r="CU1308" s="18"/>
      <c r="CV1308" s="18"/>
      <c r="CW1308" s="18"/>
      <c r="CX1308" s="18"/>
      <c r="CY1308" s="18"/>
      <c r="CZ1308" s="18"/>
      <c r="DA1308" s="18"/>
      <c r="DB1308" s="18"/>
      <c r="DC1308" s="18"/>
      <c r="DD1308" s="18"/>
      <c r="DE1308" s="18"/>
      <c r="DF1308" s="18"/>
      <c r="DG1308" s="18"/>
      <c r="DH1308" s="18"/>
      <c r="DI1308" s="18"/>
      <c r="DJ1308" s="18"/>
      <c r="DK1308" s="18"/>
      <c r="DL1308" s="18"/>
      <c r="DM1308" s="18"/>
      <c r="DN1308" s="18"/>
      <c r="DO1308" s="18"/>
      <c r="DP1308" s="18">
        <v>1</v>
      </c>
      <c r="DQ1308" s="18">
        <v>1</v>
      </c>
      <c r="DR1308" s="18">
        <v>1</v>
      </c>
      <c r="DS1308" s="18"/>
      <c r="DT1308" s="18"/>
      <c r="DU1308" s="18"/>
      <c r="DV1308" s="18">
        <v>0</v>
      </c>
      <c r="DW1308" s="24"/>
      <c r="DX1308" s="24"/>
      <c r="DY1308" s="18"/>
      <c r="DZ1308" s="18"/>
      <c r="EA1308" s="18"/>
      <c r="EB1308" s="18"/>
      <c r="EC1308" s="18"/>
      <c r="ED1308" s="18"/>
      <c r="EE1308" s="18"/>
      <c r="EF1308" s="18"/>
      <c r="EG1308" s="18"/>
      <c r="EH1308" s="18" t="s">
        <v>1530</v>
      </c>
      <c r="EI1308" s="18" cm="1">
        <f t="array" ref="EI1308">IF(SUMPRODUCT(--(DO1308:DS1308&lt;&gt;""))=0, 0,1)</f>
        <v>1</v>
      </c>
      <c r="EJ1308" s="18" cm="1">
        <f t="array" ref="EJ1308">IF(SUMPRODUCT(--(DT1308:EG1308&lt;&gt;""))=0, 0,1)</f>
        <v>1</v>
      </c>
      <c r="EK1308" s="18" cm="1">
        <f t="array" ref="EK1308">IF(SUMPRODUCT(--(EC1308:EG1308&lt;&gt;""))=0, 0,1)</f>
        <v>0</v>
      </c>
      <c r="EL1308" s="18" cm="1">
        <f t="array" ref="EL1308">IF(SUMPRODUCT(--(EE1308:EG1308&lt;&gt;""))=0, 0,1)</f>
        <v>0</v>
      </c>
      <c r="EM1308" s="18">
        <f t="shared" si="263"/>
        <v>1</v>
      </c>
      <c r="EN1308" s="18">
        <f t="shared" si="264"/>
        <v>1</v>
      </c>
      <c r="EO1308" s="18">
        <f t="shared" si="265"/>
        <v>0</v>
      </c>
      <c r="EP1308" s="18" t="str">
        <f t="shared" si="266"/>
        <v>NA</v>
      </c>
      <c r="EQ1308" s="18" t="str">
        <f t="shared" si="267"/>
        <v>NA</v>
      </c>
      <c r="ER1308" s="58" t="s">
        <v>2080</v>
      </c>
      <c r="ES1308" s="59">
        <v>43790</v>
      </c>
      <c r="ET1308" s="18" t="s">
        <v>1531</v>
      </c>
      <c r="EU1308" s="18" t="s">
        <v>1523</v>
      </c>
    </row>
    <row r="1309" spans="1:151" ht="15.75" customHeight="1" x14ac:dyDescent="0.2">
      <c r="A1309" s="5" t="s">
        <v>1566</v>
      </c>
      <c r="B1309" s="24" t="s">
        <v>1522</v>
      </c>
      <c r="C1309" s="26">
        <v>1</v>
      </c>
      <c r="D1309" s="18" t="s">
        <v>1579</v>
      </c>
      <c r="E1309" s="18" t="s">
        <v>1534</v>
      </c>
      <c r="F1309" s="18" t="s">
        <v>553</v>
      </c>
      <c r="G1309" s="18" t="s">
        <v>609</v>
      </c>
      <c r="H1309" s="18" t="s">
        <v>951</v>
      </c>
      <c r="I1309" s="18" t="s">
        <v>363</v>
      </c>
      <c r="J1309" s="18" t="s">
        <v>363</v>
      </c>
      <c r="K1309" s="18" t="s">
        <v>363</v>
      </c>
      <c r="L1309" s="18" t="s">
        <v>363</v>
      </c>
      <c r="M1309" s="18" t="s">
        <v>253</v>
      </c>
      <c r="N1309" s="56">
        <v>74</v>
      </c>
      <c r="O1309" s="18" t="s">
        <v>1524</v>
      </c>
      <c r="P1309" s="18" t="s">
        <v>466</v>
      </c>
      <c r="Q1309" s="18" t="s">
        <v>254</v>
      </c>
      <c r="R1309" s="24" t="s">
        <v>257</v>
      </c>
      <c r="S1309" s="24" t="s">
        <v>257</v>
      </c>
      <c r="T1309" s="26" t="s">
        <v>257</v>
      </c>
      <c r="U1309" s="26" t="s">
        <v>257</v>
      </c>
      <c r="V1309" s="26" t="s">
        <v>257</v>
      </c>
      <c r="W1309" s="26" t="s">
        <v>257</v>
      </c>
      <c r="X1309" s="18" t="s">
        <v>1549</v>
      </c>
      <c r="Y1309" s="18">
        <v>0</v>
      </c>
      <c r="Z1309" s="18" t="s">
        <v>599</v>
      </c>
      <c r="AA1309" s="18">
        <v>0</v>
      </c>
      <c r="AB1309" s="57" t="s">
        <v>257</v>
      </c>
      <c r="AC1309" s="18" t="s">
        <v>699</v>
      </c>
      <c r="AD1309" s="18" t="s">
        <v>257</v>
      </c>
      <c r="AE1309" s="18" t="s">
        <v>257</v>
      </c>
      <c r="AF1309" s="18" t="s">
        <v>257</v>
      </c>
      <c r="AG1309" s="18" t="s">
        <v>257</v>
      </c>
      <c r="AH1309" s="18" t="s">
        <v>257</v>
      </c>
      <c r="AI1309" s="18">
        <v>0</v>
      </c>
      <c r="AJ1309" s="18" t="s">
        <v>476</v>
      </c>
      <c r="AK1309" s="18">
        <f t="shared" si="262"/>
        <v>0</v>
      </c>
      <c r="AL1309" s="18" t="s">
        <v>1547</v>
      </c>
      <c r="AM1309" s="18" t="s">
        <v>268</v>
      </c>
      <c r="AN1309" s="55">
        <v>0.59</v>
      </c>
      <c r="AO1309" s="18" t="s">
        <v>563</v>
      </c>
      <c r="AP1309" s="18" t="s">
        <v>479</v>
      </c>
      <c r="AQ1309" s="72" t="s">
        <v>1569</v>
      </c>
      <c r="AR1309" s="18" t="s">
        <v>561</v>
      </c>
      <c r="AS1309" s="55">
        <f t="shared" si="253"/>
        <v>0.57999999999999996</v>
      </c>
      <c r="AT1309" s="55">
        <v>0.6</v>
      </c>
      <c r="AU1309" s="55">
        <f t="shared" si="254"/>
        <v>1.0000000000000009E-2</v>
      </c>
      <c r="AV1309" s="62">
        <f t="shared" si="255"/>
        <v>1.0000000000000009E-2</v>
      </c>
      <c r="AW1309" s="26" t="s">
        <v>501</v>
      </c>
      <c r="AX1309" s="18">
        <v>68</v>
      </c>
      <c r="AY1309" s="18" t="s">
        <v>476</v>
      </c>
      <c r="AZ1309" s="5" t="s">
        <v>257</v>
      </c>
      <c r="BA1309" s="5" t="s">
        <v>257</v>
      </c>
      <c r="BB1309" s="18" t="s">
        <v>1570</v>
      </c>
      <c r="BC1309" s="18"/>
      <c r="BD1309" s="18"/>
      <c r="BE1309" s="18"/>
      <c r="BF1309" s="18"/>
      <c r="BG1309" s="18"/>
      <c r="BH1309" s="18"/>
      <c r="BI1309" s="18"/>
      <c r="BJ1309" s="18"/>
      <c r="BK1309" s="18"/>
      <c r="BL1309" s="18"/>
      <c r="BM1309" s="18"/>
      <c r="BN1309" s="18"/>
      <c r="BO1309" s="18"/>
      <c r="BP1309" s="18"/>
      <c r="BQ1309" s="18"/>
      <c r="BR1309" s="18"/>
      <c r="BS1309" s="18"/>
      <c r="BT1309" s="18"/>
      <c r="BU1309" s="18"/>
      <c r="BV1309" s="18"/>
      <c r="BW1309" s="18"/>
      <c r="BX1309" s="18"/>
      <c r="BY1309" s="18"/>
      <c r="BZ1309" s="18"/>
      <c r="CA1309" s="18"/>
      <c r="CB1309" s="18"/>
      <c r="CC1309" s="18"/>
      <c r="CD1309" s="18"/>
      <c r="CE1309" s="18"/>
      <c r="CF1309" s="18"/>
      <c r="CG1309" s="18"/>
      <c r="CH1309" s="18"/>
      <c r="CI1309" s="18"/>
      <c r="CJ1309" s="18"/>
      <c r="CK1309" s="18"/>
      <c r="CL1309" s="18"/>
      <c r="CM1309" s="18"/>
      <c r="CN1309" s="18"/>
      <c r="CO1309" s="18"/>
      <c r="CP1309" s="18"/>
      <c r="CQ1309" s="18"/>
      <c r="CR1309" s="18"/>
      <c r="CS1309" s="18"/>
      <c r="CT1309" s="18"/>
      <c r="CU1309" s="18"/>
      <c r="CV1309" s="18"/>
      <c r="CW1309" s="18"/>
      <c r="CX1309" s="18"/>
      <c r="CY1309" s="18"/>
      <c r="CZ1309" s="18"/>
      <c r="DA1309" s="18"/>
      <c r="DB1309" s="18"/>
      <c r="DC1309" s="18"/>
      <c r="DD1309" s="18"/>
      <c r="DE1309" s="18"/>
      <c r="DF1309" s="18"/>
      <c r="DG1309" s="18"/>
      <c r="DH1309" s="18"/>
      <c r="DI1309" s="18"/>
      <c r="DJ1309" s="18"/>
      <c r="DK1309" s="18"/>
      <c r="DL1309" s="18"/>
      <c r="DM1309" s="18"/>
      <c r="DN1309" s="18"/>
      <c r="DO1309" s="18"/>
      <c r="DP1309" s="18">
        <v>1</v>
      </c>
      <c r="DQ1309" s="18">
        <v>1</v>
      </c>
      <c r="DR1309" s="18">
        <v>1</v>
      </c>
      <c r="DS1309" s="18"/>
      <c r="DT1309" s="18"/>
      <c r="DU1309" s="18"/>
      <c r="DV1309" s="18">
        <v>0</v>
      </c>
      <c r="DW1309" s="24"/>
      <c r="DX1309" s="24"/>
      <c r="DY1309" s="18"/>
      <c r="DZ1309" s="18"/>
      <c r="EA1309" s="18"/>
      <c r="EB1309" s="18"/>
      <c r="EC1309" s="18"/>
      <c r="ED1309" s="18"/>
      <c r="EE1309" s="18"/>
      <c r="EF1309" s="18"/>
      <c r="EG1309" s="18"/>
      <c r="EH1309" s="18" t="s">
        <v>1530</v>
      </c>
      <c r="EI1309" s="18" cm="1">
        <f t="array" ref="EI1309">IF(SUMPRODUCT(--(DO1309:DS1309&lt;&gt;""))=0, 0,1)</f>
        <v>1</v>
      </c>
      <c r="EJ1309" s="18" cm="1">
        <f t="array" ref="EJ1309">IF(SUMPRODUCT(--(DT1309:EG1309&lt;&gt;""))=0, 0,1)</f>
        <v>1</v>
      </c>
      <c r="EK1309" s="18" cm="1">
        <f t="array" ref="EK1309">IF(SUMPRODUCT(--(EC1309:EG1309&lt;&gt;""))=0, 0,1)</f>
        <v>0</v>
      </c>
      <c r="EL1309" s="18" cm="1">
        <f t="array" ref="EL1309">IF(SUMPRODUCT(--(EE1309:EG1309&lt;&gt;""))=0, 0,1)</f>
        <v>0</v>
      </c>
      <c r="EM1309" s="18">
        <f t="shared" si="263"/>
        <v>1</v>
      </c>
      <c r="EN1309" s="18">
        <f t="shared" si="264"/>
        <v>1</v>
      </c>
      <c r="EO1309" s="18">
        <f t="shared" si="265"/>
        <v>0</v>
      </c>
      <c r="EP1309" s="18" t="str">
        <f t="shared" si="266"/>
        <v>NA</v>
      </c>
      <c r="EQ1309" s="18" t="str">
        <f t="shared" si="267"/>
        <v>NA</v>
      </c>
      <c r="ER1309" s="58" t="s">
        <v>2080</v>
      </c>
      <c r="ES1309" s="59">
        <v>43790</v>
      </c>
      <c r="ET1309" s="18" t="s">
        <v>1531</v>
      </c>
      <c r="EU1309" s="18" t="s">
        <v>1523</v>
      </c>
    </row>
    <row r="1310" spans="1:151" ht="15.75" customHeight="1" x14ac:dyDescent="0.2">
      <c r="A1310" s="5" t="s">
        <v>1566</v>
      </c>
      <c r="B1310" s="24" t="s">
        <v>1522</v>
      </c>
      <c r="C1310" s="26">
        <v>1</v>
      </c>
      <c r="D1310" s="18" t="s">
        <v>1580</v>
      </c>
      <c r="E1310" s="18" t="s">
        <v>1526</v>
      </c>
      <c r="F1310" s="18" t="s">
        <v>553</v>
      </c>
      <c r="G1310" s="18" t="s">
        <v>609</v>
      </c>
      <c r="H1310" s="18" t="s">
        <v>951</v>
      </c>
      <c r="I1310" s="18" t="s">
        <v>363</v>
      </c>
      <c r="J1310" s="18" t="s">
        <v>363</v>
      </c>
      <c r="K1310" s="18" t="s">
        <v>363</v>
      </c>
      <c r="L1310" s="18" t="s">
        <v>363</v>
      </c>
      <c r="M1310" s="18" t="s">
        <v>253</v>
      </c>
      <c r="N1310" s="56">
        <v>74</v>
      </c>
      <c r="O1310" s="18" t="s">
        <v>1524</v>
      </c>
      <c r="P1310" s="18" t="s">
        <v>466</v>
      </c>
      <c r="Q1310" s="18" t="s">
        <v>254</v>
      </c>
      <c r="R1310" s="24" t="s">
        <v>257</v>
      </c>
      <c r="S1310" s="24" t="s">
        <v>257</v>
      </c>
      <c r="T1310" s="26" t="s">
        <v>257</v>
      </c>
      <c r="U1310" s="26" t="s">
        <v>257</v>
      </c>
      <c r="V1310" s="26" t="s">
        <v>257</v>
      </c>
      <c r="W1310" s="26" t="s">
        <v>257</v>
      </c>
      <c r="X1310" s="18" t="s">
        <v>1527</v>
      </c>
      <c r="Y1310" s="18">
        <v>0</v>
      </c>
      <c r="Z1310" s="18" t="s">
        <v>599</v>
      </c>
      <c r="AA1310" s="18">
        <v>0</v>
      </c>
      <c r="AB1310" s="57" t="s">
        <v>257</v>
      </c>
      <c r="AC1310" s="18" t="s">
        <v>257</v>
      </c>
      <c r="AD1310" s="18" t="s">
        <v>257</v>
      </c>
      <c r="AE1310" s="18" t="s">
        <v>257</v>
      </c>
      <c r="AF1310" s="18" t="s">
        <v>257</v>
      </c>
      <c r="AG1310" s="18" t="s">
        <v>257</v>
      </c>
      <c r="AH1310" s="18" t="s">
        <v>257</v>
      </c>
      <c r="AI1310" s="18">
        <v>0</v>
      </c>
      <c r="AJ1310" s="18" t="s">
        <v>476</v>
      </c>
      <c r="AK1310" s="18">
        <f t="shared" si="262"/>
        <v>0</v>
      </c>
      <c r="AL1310" s="18" t="s">
        <v>1568</v>
      </c>
      <c r="AM1310" s="18" t="s">
        <v>268</v>
      </c>
      <c r="AN1310" s="55">
        <v>0.62</v>
      </c>
      <c r="AO1310" s="18" t="s">
        <v>563</v>
      </c>
      <c r="AP1310" s="18" t="s">
        <v>479</v>
      </c>
      <c r="AQ1310" s="72" t="s">
        <v>1569</v>
      </c>
      <c r="AR1310" s="18" t="s">
        <v>561</v>
      </c>
      <c r="AS1310" s="55">
        <f t="shared" si="253"/>
        <v>0.61</v>
      </c>
      <c r="AT1310" s="55">
        <v>0.63</v>
      </c>
      <c r="AU1310" s="55">
        <f t="shared" si="254"/>
        <v>1.0000000000000009E-2</v>
      </c>
      <c r="AV1310" s="62">
        <f t="shared" si="255"/>
        <v>1.0000000000000009E-2</v>
      </c>
      <c r="AW1310" s="26" t="s">
        <v>501</v>
      </c>
      <c r="AX1310" s="18">
        <v>0</v>
      </c>
      <c r="AY1310" s="18" t="s">
        <v>476</v>
      </c>
      <c r="AZ1310" s="5" t="s">
        <v>257</v>
      </c>
      <c r="BA1310" s="5" t="s">
        <v>257</v>
      </c>
      <c r="BB1310" s="18" t="s">
        <v>1570</v>
      </c>
      <c r="BC1310" s="18"/>
      <c r="BD1310" s="18"/>
      <c r="BE1310" s="18"/>
      <c r="BF1310" s="18"/>
      <c r="BG1310" s="18"/>
      <c r="BH1310" s="18"/>
      <c r="BI1310" s="18"/>
      <c r="BJ1310" s="18"/>
      <c r="BK1310" s="18"/>
      <c r="BL1310" s="18"/>
      <c r="BM1310" s="18"/>
      <c r="BN1310" s="18"/>
      <c r="BO1310" s="18"/>
      <c r="BP1310" s="18"/>
      <c r="BQ1310" s="18"/>
      <c r="BR1310" s="18"/>
      <c r="BS1310" s="18"/>
      <c r="BT1310" s="18"/>
      <c r="BU1310" s="18"/>
      <c r="BV1310" s="18"/>
      <c r="BW1310" s="18"/>
      <c r="BX1310" s="18"/>
      <c r="BY1310" s="18"/>
      <c r="BZ1310" s="18"/>
      <c r="CA1310" s="18"/>
      <c r="CB1310" s="18"/>
      <c r="CC1310" s="18"/>
      <c r="CD1310" s="18"/>
      <c r="CE1310" s="18"/>
      <c r="CF1310" s="18"/>
      <c r="CG1310" s="18"/>
      <c r="CH1310" s="18"/>
      <c r="CI1310" s="18"/>
      <c r="CJ1310" s="18"/>
      <c r="CK1310" s="18"/>
      <c r="CL1310" s="18"/>
      <c r="CM1310" s="18"/>
      <c r="CN1310" s="18"/>
      <c r="CO1310" s="18"/>
      <c r="CP1310" s="18"/>
      <c r="CQ1310" s="18"/>
      <c r="CR1310" s="18"/>
      <c r="CS1310" s="18"/>
      <c r="CT1310" s="18"/>
      <c r="CU1310" s="18"/>
      <c r="CV1310" s="18"/>
      <c r="CW1310" s="18"/>
      <c r="CX1310" s="18"/>
      <c r="CY1310" s="18"/>
      <c r="CZ1310" s="18"/>
      <c r="DA1310" s="18"/>
      <c r="DB1310" s="18"/>
      <c r="DC1310" s="18"/>
      <c r="DD1310" s="18"/>
      <c r="DE1310" s="18"/>
      <c r="DF1310" s="18"/>
      <c r="DG1310" s="18"/>
      <c r="DH1310" s="18"/>
      <c r="DI1310" s="18"/>
      <c r="DJ1310" s="18"/>
      <c r="DK1310" s="18"/>
      <c r="DL1310" s="18"/>
      <c r="DM1310" s="18"/>
      <c r="DN1310" s="18"/>
      <c r="DO1310" s="18"/>
      <c r="DP1310" s="18">
        <v>0</v>
      </c>
      <c r="DQ1310" s="18">
        <v>0</v>
      </c>
      <c r="DR1310" s="18">
        <v>0</v>
      </c>
      <c r="DS1310" s="18">
        <v>0</v>
      </c>
      <c r="DT1310" s="18"/>
      <c r="DU1310" s="18"/>
      <c r="DV1310" s="18">
        <v>0</v>
      </c>
      <c r="DW1310" s="24"/>
      <c r="DX1310" s="24"/>
      <c r="DY1310" s="18"/>
      <c r="DZ1310" s="18"/>
      <c r="EA1310" s="18"/>
      <c r="EB1310" s="18"/>
      <c r="EC1310" s="18"/>
      <c r="ED1310" s="18"/>
      <c r="EE1310" s="18"/>
      <c r="EF1310" s="18"/>
      <c r="EG1310" s="18"/>
      <c r="EH1310" s="18" t="s">
        <v>1530</v>
      </c>
      <c r="EI1310" s="18" cm="1">
        <f t="array" ref="EI1310">IF(SUMPRODUCT(--(DO1310:DS1310&lt;&gt;""))=0, 0,1)</f>
        <v>1</v>
      </c>
      <c r="EJ1310" s="18" cm="1">
        <f t="array" ref="EJ1310">IF(SUMPRODUCT(--(DT1310:EG1310&lt;&gt;""))=0, 0,1)</f>
        <v>1</v>
      </c>
      <c r="EK1310" s="18" cm="1">
        <f t="array" ref="EK1310">IF(SUMPRODUCT(--(EC1310:EG1310&lt;&gt;""))=0, 0,1)</f>
        <v>0</v>
      </c>
      <c r="EL1310" s="18" cm="1">
        <f t="array" ref="EL1310">IF(SUMPRODUCT(--(EE1310:EG1310&lt;&gt;""))=0, 0,1)</f>
        <v>0</v>
      </c>
      <c r="EM1310" s="18">
        <f t="shared" si="263"/>
        <v>0</v>
      </c>
      <c r="EN1310" s="18">
        <f t="shared" si="264"/>
        <v>0</v>
      </c>
      <c r="EO1310" s="18">
        <f t="shared" si="265"/>
        <v>0</v>
      </c>
      <c r="EP1310" s="18" t="str">
        <f t="shared" si="266"/>
        <v>NA</v>
      </c>
      <c r="EQ1310" s="18" t="str">
        <f t="shared" si="267"/>
        <v>NA</v>
      </c>
      <c r="ER1310" s="58" t="s">
        <v>2080</v>
      </c>
      <c r="ES1310" s="59">
        <v>43790</v>
      </c>
      <c r="ET1310" s="18" t="s">
        <v>1531</v>
      </c>
      <c r="EU1310" s="18" t="s">
        <v>1523</v>
      </c>
    </row>
    <row r="1311" spans="1:151" ht="15.75" customHeight="1" x14ac:dyDescent="0.2">
      <c r="A1311" s="5" t="s">
        <v>1566</v>
      </c>
      <c r="B1311" s="24" t="s">
        <v>1522</v>
      </c>
      <c r="C1311" s="26">
        <v>1</v>
      </c>
      <c r="D1311" s="18" t="s">
        <v>1580</v>
      </c>
      <c r="E1311" s="18" t="s">
        <v>1532</v>
      </c>
      <c r="F1311" s="18" t="s">
        <v>553</v>
      </c>
      <c r="G1311" s="18" t="s">
        <v>609</v>
      </c>
      <c r="H1311" s="18" t="s">
        <v>951</v>
      </c>
      <c r="I1311" s="18" t="s">
        <v>363</v>
      </c>
      <c r="J1311" s="18" t="s">
        <v>363</v>
      </c>
      <c r="K1311" s="18" t="s">
        <v>363</v>
      </c>
      <c r="L1311" s="18" t="s">
        <v>363</v>
      </c>
      <c r="M1311" s="18" t="s">
        <v>253</v>
      </c>
      <c r="N1311" s="56">
        <v>74</v>
      </c>
      <c r="O1311" s="18" t="s">
        <v>1524</v>
      </c>
      <c r="P1311" s="18" t="s">
        <v>466</v>
      </c>
      <c r="Q1311" s="18" t="s">
        <v>254</v>
      </c>
      <c r="R1311" s="24" t="s">
        <v>257</v>
      </c>
      <c r="S1311" s="24" t="s">
        <v>257</v>
      </c>
      <c r="T1311" s="26" t="s">
        <v>257</v>
      </c>
      <c r="U1311" s="26" t="s">
        <v>257</v>
      </c>
      <c r="V1311" s="26" t="s">
        <v>257</v>
      </c>
      <c r="W1311" s="26" t="s">
        <v>257</v>
      </c>
      <c r="X1311" s="18" t="s">
        <v>1527</v>
      </c>
      <c r="Y1311" s="18">
        <v>56.9</v>
      </c>
      <c r="Z1311" s="18" t="s">
        <v>599</v>
      </c>
      <c r="AA1311" s="18">
        <v>56.9</v>
      </c>
      <c r="AB1311" s="57" t="s">
        <v>257</v>
      </c>
      <c r="AC1311" s="18" t="s">
        <v>479</v>
      </c>
      <c r="AD1311" s="18" t="s">
        <v>257</v>
      </c>
      <c r="AE1311" s="18" t="s">
        <v>257</v>
      </c>
      <c r="AF1311" s="18">
        <v>13.7</v>
      </c>
      <c r="AG1311" s="18">
        <v>13.7</v>
      </c>
      <c r="AH1311" s="18" t="s">
        <v>501</v>
      </c>
      <c r="AI1311" s="18">
        <v>44</v>
      </c>
      <c r="AJ1311" s="18" t="s">
        <v>476</v>
      </c>
      <c r="AK1311" s="18">
        <f t="shared" si="262"/>
        <v>1.8333333333333333</v>
      </c>
      <c r="AL1311" s="18" t="s">
        <v>1568</v>
      </c>
      <c r="AM1311" s="18" t="s">
        <v>268</v>
      </c>
      <c r="AN1311" s="55">
        <v>0.38</v>
      </c>
      <c r="AO1311" s="18" t="s">
        <v>563</v>
      </c>
      <c r="AP1311" s="18" t="s">
        <v>479</v>
      </c>
      <c r="AQ1311" s="72" t="s">
        <v>1569</v>
      </c>
      <c r="AR1311" s="18" t="s">
        <v>561</v>
      </c>
      <c r="AS1311" s="55">
        <f t="shared" si="253"/>
        <v>0.27</v>
      </c>
      <c r="AT1311" s="55">
        <v>0.49</v>
      </c>
      <c r="AU1311" s="55">
        <f t="shared" si="254"/>
        <v>0.10999999999999999</v>
      </c>
      <c r="AV1311" s="62">
        <f t="shared" si="255"/>
        <v>0.10999999999999999</v>
      </c>
      <c r="AW1311" s="26" t="s">
        <v>501</v>
      </c>
      <c r="AX1311" s="18">
        <v>44</v>
      </c>
      <c r="AY1311" s="18" t="s">
        <v>476</v>
      </c>
      <c r="AZ1311" s="5" t="s">
        <v>257</v>
      </c>
      <c r="BA1311" s="5" t="s">
        <v>257</v>
      </c>
      <c r="BB1311" s="18" t="s">
        <v>1570</v>
      </c>
      <c r="BC1311" s="18"/>
      <c r="BD1311" s="18"/>
      <c r="BE1311" s="18"/>
      <c r="BF1311" s="18"/>
      <c r="BG1311" s="18"/>
      <c r="BH1311" s="18"/>
      <c r="BI1311" s="18"/>
      <c r="BJ1311" s="18"/>
      <c r="BK1311" s="18"/>
      <c r="BL1311" s="18"/>
      <c r="BM1311" s="18"/>
      <c r="BN1311" s="18"/>
      <c r="BO1311" s="18"/>
      <c r="BP1311" s="18"/>
      <c r="BQ1311" s="18"/>
      <c r="BR1311" s="18"/>
      <c r="BS1311" s="18"/>
      <c r="BT1311" s="18"/>
      <c r="BU1311" s="18"/>
      <c r="BV1311" s="18"/>
      <c r="BW1311" s="18"/>
      <c r="BX1311" s="18"/>
      <c r="BY1311" s="18"/>
      <c r="BZ1311" s="18"/>
      <c r="CA1311" s="18"/>
      <c r="CB1311" s="18"/>
      <c r="CC1311" s="18"/>
      <c r="CD1311" s="18"/>
      <c r="CE1311" s="18"/>
      <c r="CF1311" s="18"/>
      <c r="CG1311" s="18"/>
      <c r="CH1311" s="18"/>
      <c r="CI1311" s="18"/>
      <c r="CJ1311" s="18"/>
      <c r="CK1311" s="18"/>
      <c r="CL1311" s="18"/>
      <c r="CM1311" s="18"/>
      <c r="CN1311" s="18"/>
      <c r="CO1311" s="18"/>
      <c r="CP1311" s="18"/>
      <c r="CQ1311" s="18"/>
      <c r="CR1311" s="18"/>
      <c r="CS1311" s="18"/>
      <c r="CT1311" s="18"/>
      <c r="CU1311" s="18"/>
      <c r="CV1311" s="18"/>
      <c r="CW1311" s="18"/>
      <c r="CX1311" s="18"/>
      <c r="CY1311" s="18"/>
      <c r="CZ1311" s="18"/>
      <c r="DA1311" s="18"/>
      <c r="DB1311" s="18"/>
      <c r="DC1311" s="18"/>
      <c r="DD1311" s="18"/>
      <c r="DE1311" s="18"/>
      <c r="DF1311" s="18"/>
      <c r="DG1311" s="18"/>
      <c r="DH1311" s="18"/>
      <c r="DI1311" s="18"/>
      <c r="DJ1311" s="18"/>
      <c r="DK1311" s="18"/>
      <c r="DL1311" s="18"/>
      <c r="DM1311" s="18"/>
      <c r="DN1311" s="18"/>
      <c r="DO1311" s="18"/>
      <c r="DP1311" s="18">
        <v>1</v>
      </c>
      <c r="DQ1311" s="18">
        <v>1</v>
      </c>
      <c r="DR1311" s="18">
        <v>1</v>
      </c>
      <c r="DS1311" s="18">
        <v>1</v>
      </c>
      <c r="DT1311" s="18"/>
      <c r="DU1311" s="18"/>
      <c r="DV1311" s="18">
        <v>1</v>
      </c>
      <c r="DW1311" s="24"/>
      <c r="DX1311" s="24"/>
      <c r="DY1311" s="18"/>
      <c r="DZ1311" s="18"/>
      <c r="EA1311" s="18"/>
      <c r="EB1311" s="18"/>
      <c r="EC1311" s="18"/>
      <c r="ED1311" s="18"/>
      <c r="EE1311" s="18"/>
      <c r="EF1311" s="18"/>
      <c r="EG1311" s="18"/>
      <c r="EH1311" s="18" t="s">
        <v>1530</v>
      </c>
      <c r="EI1311" s="18" cm="1">
        <f t="array" ref="EI1311">IF(SUMPRODUCT(--(DO1311:DS1311&lt;&gt;""))=0, 0,1)</f>
        <v>1</v>
      </c>
      <c r="EJ1311" s="18" cm="1">
        <f t="array" ref="EJ1311">IF(SUMPRODUCT(--(DT1311:EG1311&lt;&gt;""))=0, 0,1)</f>
        <v>1</v>
      </c>
      <c r="EK1311" s="18" cm="1">
        <f t="array" ref="EK1311">IF(SUMPRODUCT(--(EC1311:EG1311&lt;&gt;""))=0, 0,1)</f>
        <v>0</v>
      </c>
      <c r="EL1311" s="18" cm="1">
        <f t="array" ref="EL1311">IF(SUMPRODUCT(--(EE1311:EG1311&lt;&gt;""))=0, 0,1)</f>
        <v>0</v>
      </c>
      <c r="EM1311" s="18">
        <f t="shared" si="263"/>
        <v>1</v>
      </c>
      <c r="EN1311" s="18">
        <f t="shared" si="264"/>
        <v>1</v>
      </c>
      <c r="EO1311" s="18">
        <f t="shared" si="265"/>
        <v>1</v>
      </c>
      <c r="EP1311" s="18" t="str">
        <f t="shared" si="266"/>
        <v>NA</v>
      </c>
      <c r="EQ1311" s="18" t="str">
        <f t="shared" si="267"/>
        <v>NA</v>
      </c>
      <c r="ER1311" s="58" t="s">
        <v>2080</v>
      </c>
      <c r="ES1311" s="59">
        <v>43790</v>
      </c>
      <c r="ET1311" s="18" t="s">
        <v>1531</v>
      </c>
      <c r="EU1311" s="18" t="s">
        <v>1523</v>
      </c>
    </row>
    <row r="1312" spans="1:151" ht="15.75" customHeight="1" x14ac:dyDescent="0.2">
      <c r="A1312" s="5" t="s">
        <v>1566</v>
      </c>
      <c r="B1312" s="24" t="s">
        <v>1522</v>
      </c>
      <c r="C1312" s="26">
        <v>1</v>
      </c>
      <c r="D1312" s="18" t="s">
        <v>1580</v>
      </c>
      <c r="E1312" s="18" t="s">
        <v>1533</v>
      </c>
      <c r="F1312" s="18" t="s">
        <v>553</v>
      </c>
      <c r="G1312" s="18" t="s">
        <v>609</v>
      </c>
      <c r="H1312" s="18" t="s">
        <v>951</v>
      </c>
      <c r="I1312" s="18" t="s">
        <v>363</v>
      </c>
      <c r="J1312" s="18" t="s">
        <v>363</v>
      </c>
      <c r="K1312" s="18" t="s">
        <v>363</v>
      </c>
      <c r="L1312" s="18" t="s">
        <v>363</v>
      </c>
      <c r="M1312" s="18" t="s">
        <v>253</v>
      </c>
      <c r="N1312" s="56">
        <v>74</v>
      </c>
      <c r="O1312" s="18" t="s">
        <v>1524</v>
      </c>
      <c r="P1312" s="18" t="s">
        <v>466</v>
      </c>
      <c r="Q1312" s="18" t="s">
        <v>254</v>
      </c>
      <c r="R1312" s="24" t="s">
        <v>257</v>
      </c>
      <c r="S1312" s="24" t="s">
        <v>257</v>
      </c>
      <c r="T1312" s="26" t="s">
        <v>257</v>
      </c>
      <c r="U1312" s="26" t="s">
        <v>257</v>
      </c>
      <c r="V1312" s="26" t="s">
        <v>257</v>
      </c>
      <c r="W1312" s="26" t="s">
        <v>257</v>
      </c>
      <c r="X1312" s="18" t="s">
        <v>1527</v>
      </c>
      <c r="Y1312" s="18">
        <v>56.9</v>
      </c>
      <c r="Z1312" s="18" t="s">
        <v>599</v>
      </c>
      <c r="AA1312" s="18">
        <v>56.9</v>
      </c>
      <c r="AB1312" s="57" t="s">
        <v>257</v>
      </c>
      <c r="AC1312" s="18" t="s">
        <v>479</v>
      </c>
      <c r="AD1312" s="18" t="s">
        <v>257</v>
      </c>
      <c r="AE1312" s="18" t="s">
        <v>257</v>
      </c>
      <c r="AF1312" s="18">
        <v>13.7</v>
      </c>
      <c r="AG1312" s="18">
        <v>13.7</v>
      </c>
      <c r="AH1312" s="18" t="s">
        <v>501</v>
      </c>
      <c r="AI1312" s="18">
        <v>44</v>
      </c>
      <c r="AJ1312" s="18" t="s">
        <v>476</v>
      </c>
      <c r="AK1312" s="18">
        <f t="shared" si="262"/>
        <v>1.8333333333333333</v>
      </c>
      <c r="AL1312" s="18" t="s">
        <v>1568</v>
      </c>
      <c r="AM1312" s="18" t="s">
        <v>268</v>
      </c>
      <c r="AN1312" s="55">
        <v>0.35</v>
      </c>
      <c r="AO1312" s="18" t="s">
        <v>563</v>
      </c>
      <c r="AP1312" s="18" t="s">
        <v>479</v>
      </c>
      <c r="AQ1312" s="72" t="s">
        <v>1569</v>
      </c>
      <c r="AR1312" s="18" t="s">
        <v>561</v>
      </c>
      <c r="AS1312" s="55">
        <f t="shared" si="253"/>
        <v>0.23999999999999994</v>
      </c>
      <c r="AT1312" s="55">
        <v>0.46</v>
      </c>
      <c r="AU1312" s="55">
        <f t="shared" si="254"/>
        <v>0.11000000000000004</v>
      </c>
      <c r="AV1312" s="62">
        <f t="shared" si="255"/>
        <v>0.11000000000000004</v>
      </c>
      <c r="AW1312" s="26" t="s">
        <v>501</v>
      </c>
      <c r="AX1312" s="18">
        <f>44+24</f>
        <v>68</v>
      </c>
      <c r="AY1312" s="18" t="s">
        <v>476</v>
      </c>
      <c r="AZ1312" s="5" t="s">
        <v>257</v>
      </c>
      <c r="BA1312" s="5" t="s">
        <v>257</v>
      </c>
      <c r="BB1312" s="18" t="s">
        <v>1570</v>
      </c>
      <c r="BC1312" s="18"/>
      <c r="BD1312" s="18"/>
      <c r="BE1312" s="18"/>
      <c r="BF1312" s="18"/>
      <c r="BG1312" s="18"/>
      <c r="BH1312" s="18"/>
      <c r="BI1312" s="18"/>
      <c r="BJ1312" s="18"/>
      <c r="BK1312" s="18"/>
      <c r="BL1312" s="18"/>
      <c r="BM1312" s="18"/>
      <c r="BN1312" s="18"/>
      <c r="BO1312" s="18"/>
      <c r="BP1312" s="18"/>
      <c r="BQ1312" s="18"/>
      <c r="BR1312" s="18"/>
      <c r="BS1312" s="18"/>
      <c r="BT1312" s="18"/>
      <c r="BU1312" s="18"/>
      <c r="BV1312" s="18"/>
      <c r="BW1312" s="18"/>
      <c r="BX1312" s="18"/>
      <c r="BY1312" s="18"/>
      <c r="BZ1312" s="18"/>
      <c r="CA1312" s="18"/>
      <c r="CB1312" s="18"/>
      <c r="CC1312" s="18"/>
      <c r="CD1312" s="18"/>
      <c r="CE1312" s="18"/>
      <c r="CF1312" s="18"/>
      <c r="CG1312" s="18"/>
      <c r="CH1312" s="18"/>
      <c r="CI1312" s="18"/>
      <c r="CJ1312" s="18"/>
      <c r="CK1312" s="18"/>
      <c r="CL1312" s="18"/>
      <c r="CM1312" s="18"/>
      <c r="CN1312" s="18"/>
      <c r="CO1312" s="18"/>
      <c r="CP1312" s="18"/>
      <c r="CQ1312" s="18"/>
      <c r="CR1312" s="18"/>
      <c r="CS1312" s="18"/>
      <c r="CT1312" s="18"/>
      <c r="CU1312" s="18"/>
      <c r="CV1312" s="18"/>
      <c r="CW1312" s="18"/>
      <c r="CX1312" s="18"/>
      <c r="CY1312" s="18"/>
      <c r="CZ1312" s="18"/>
      <c r="DA1312" s="18"/>
      <c r="DB1312" s="18"/>
      <c r="DC1312" s="18"/>
      <c r="DD1312" s="18"/>
      <c r="DE1312" s="18"/>
      <c r="DF1312" s="18"/>
      <c r="DG1312" s="18"/>
      <c r="DH1312" s="18"/>
      <c r="DI1312" s="18"/>
      <c r="DJ1312" s="18"/>
      <c r="DK1312" s="18"/>
      <c r="DL1312" s="18"/>
      <c r="DM1312" s="18"/>
      <c r="DN1312" s="18"/>
      <c r="DO1312" s="18"/>
      <c r="DP1312" s="18">
        <v>1</v>
      </c>
      <c r="DQ1312" s="18">
        <v>1</v>
      </c>
      <c r="DR1312" s="18">
        <v>1</v>
      </c>
      <c r="DS1312" s="18">
        <v>1</v>
      </c>
      <c r="DT1312" s="18"/>
      <c r="DU1312" s="18"/>
      <c r="DV1312" s="18">
        <v>1</v>
      </c>
      <c r="DW1312" s="24"/>
      <c r="DX1312" s="24"/>
      <c r="DY1312" s="18"/>
      <c r="DZ1312" s="18"/>
      <c r="EA1312" s="18"/>
      <c r="EB1312" s="18"/>
      <c r="EC1312" s="18"/>
      <c r="ED1312" s="18"/>
      <c r="EE1312" s="18"/>
      <c r="EF1312" s="18"/>
      <c r="EG1312" s="18"/>
      <c r="EH1312" s="18" t="s">
        <v>1530</v>
      </c>
      <c r="EI1312" s="18" cm="1">
        <f t="array" ref="EI1312">IF(SUMPRODUCT(--(DO1312:DS1312&lt;&gt;""))=0, 0,1)</f>
        <v>1</v>
      </c>
      <c r="EJ1312" s="18" cm="1">
        <f t="array" ref="EJ1312">IF(SUMPRODUCT(--(DT1312:EG1312&lt;&gt;""))=0, 0,1)</f>
        <v>1</v>
      </c>
      <c r="EK1312" s="18" cm="1">
        <f t="array" ref="EK1312">IF(SUMPRODUCT(--(EC1312:EG1312&lt;&gt;""))=0, 0,1)</f>
        <v>0</v>
      </c>
      <c r="EL1312" s="18" cm="1">
        <f t="array" ref="EL1312">IF(SUMPRODUCT(--(EE1312:EG1312&lt;&gt;""))=0, 0,1)</f>
        <v>0</v>
      </c>
      <c r="EM1312" s="18">
        <f t="shared" si="263"/>
        <v>1</v>
      </c>
      <c r="EN1312" s="18">
        <f t="shared" si="264"/>
        <v>1</v>
      </c>
      <c r="EO1312" s="18">
        <f t="shared" si="265"/>
        <v>1</v>
      </c>
      <c r="EP1312" s="18" t="str">
        <f t="shared" si="266"/>
        <v>NA</v>
      </c>
      <c r="EQ1312" s="18" t="str">
        <f t="shared" si="267"/>
        <v>NA</v>
      </c>
      <c r="ER1312" s="58" t="s">
        <v>2080</v>
      </c>
      <c r="ES1312" s="59">
        <v>43790</v>
      </c>
      <c r="ET1312" s="18" t="s">
        <v>1531</v>
      </c>
      <c r="EU1312" s="18" t="s">
        <v>1523</v>
      </c>
    </row>
    <row r="1313" spans="1:151" ht="15.75" customHeight="1" x14ac:dyDescent="0.2">
      <c r="A1313" s="5" t="s">
        <v>1566</v>
      </c>
      <c r="B1313" s="24" t="s">
        <v>1522</v>
      </c>
      <c r="C1313" s="26">
        <v>1</v>
      </c>
      <c r="D1313" s="18" t="s">
        <v>1580</v>
      </c>
      <c r="E1313" s="18" t="s">
        <v>1534</v>
      </c>
      <c r="F1313" s="18" t="s">
        <v>553</v>
      </c>
      <c r="G1313" s="18" t="s">
        <v>609</v>
      </c>
      <c r="H1313" s="18" t="s">
        <v>951</v>
      </c>
      <c r="I1313" s="18" t="s">
        <v>363</v>
      </c>
      <c r="J1313" s="18" t="s">
        <v>363</v>
      </c>
      <c r="K1313" s="18" t="s">
        <v>363</v>
      </c>
      <c r="L1313" s="18" t="s">
        <v>363</v>
      </c>
      <c r="M1313" s="18" t="s">
        <v>253</v>
      </c>
      <c r="N1313" s="56">
        <v>74</v>
      </c>
      <c r="O1313" s="18" t="s">
        <v>1524</v>
      </c>
      <c r="P1313" s="18" t="s">
        <v>466</v>
      </c>
      <c r="Q1313" s="18" t="s">
        <v>254</v>
      </c>
      <c r="R1313" s="24" t="s">
        <v>257</v>
      </c>
      <c r="S1313" s="24" t="s">
        <v>257</v>
      </c>
      <c r="T1313" s="26" t="s">
        <v>257</v>
      </c>
      <c r="U1313" s="26" t="s">
        <v>257</v>
      </c>
      <c r="V1313" s="26" t="s">
        <v>257</v>
      </c>
      <c r="W1313" s="26" t="s">
        <v>257</v>
      </c>
      <c r="X1313" s="18" t="s">
        <v>1527</v>
      </c>
      <c r="Y1313" s="18">
        <v>56.9</v>
      </c>
      <c r="Z1313" s="18" t="s">
        <v>599</v>
      </c>
      <c r="AA1313" s="18">
        <v>56.9</v>
      </c>
      <c r="AB1313" s="57" t="s">
        <v>257</v>
      </c>
      <c r="AC1313" s="18" t="s">
        <v>479</v>
      </c>
      <c r="AD1313" s="18" t="s">
        <v>257</v>
      </c>
      <c r="AE1313" s="18" t="s">
        <v>257</v>
      </c>
      <c r="AF1313" s="18">
        <v>13.7</v>
      </c>
      <c r="AG1313" s="18">
        <v>13.7</v>
      </c>
      <c r="AH1313" s="18" t="s">
        <v>501</v>
      </c>
      <c r="AI1313" s="18">
        <v>44</v>
      </c>
      <c r="AJ1313" s="18" t="s">
        <v>476</v>
      </c>
      <c r="AK1313" s="18">
        <f t="shared" si="262"/>
        <v>1.8333333333333333</v>
      </c>
      <c r="AL1313" s="18" t="s">
        <v>1568</v>
      </c>
      <c r="AM1313" s="18" t="s">
        <v>268</v>
      </c>
      <c r="AN1313" s="55">
        <v>0.43</v>
      </c>
      <c r="AO1313" s="18" t="s">
        <v>563</v>
      </c>
      <c r="AP1313" s="18" t="s">
        <v>479</v>
      </c>
      <c r="AQ1313" s="72" t="s">
        <v>1569</v>
      </c>
      <c r="AR1313" s="18" t="s">
        <v>561</v>
      </c>
      <c r="AS1313" s="55">
        <f t="shared" si="253"/>
        <v>0.32999999999999996</v>
      </c>
      <c r="AT1313" s="55">
        <v>0.53</v>
      </c>
      <c r="AU1313" s="55">
        <f t="shared" si="254"/>
        <v>0.10000000000000003</v>
      </c>
      <c r="AV1313" s="62">
        <f t="shared" si="255"/>
        <v>0.10000000000000003</v>
      </c>
      <c r="AW1313" s="26" t="s">
        <v>501</v>
      </c>
      <c r="AX1313" s="18">
        <f>44+48</f>
        <v>92</v>
      </c>
      <c r="AY1313" s="18" t="s">
        <v>476</v>
      </c>
      <c r="AZ1313" s="5" t="s">
        <v>257</v>
      </c>
      <c r="BA1313" s="5" t="s">
        <v>257</v>
      </c>
      <c r="BB1313" s="18" t="s">
        <v>1570</v>
      </c>
      <c r="BC1313" s="18"/>
      <c r="BD1313" s="18"/>
      <c r="BE1313" s="18"/>
      <c r="BF1313" s="18"/>
      <c r="BG1313" s="18"/>
      <c r="BH1313" s="18"/>
      <c r="BI1313" s="18"/>
      <c r="BJ1313" s="18"/>
      <c r="BK1313" s="18"/>
      <c r="BL1313" s="18"/>
      <c r="BM1313" s="18"/>
      <c r="BN1313" s="18"/>
      <c r="BO1313" s="18"/>
      <c r="BP1313" s="18"/>
      <c r="BQ1313" s="18"/>
      <c r="BR1313" s="18"/>
      <c r="BS1313" s="18"/>
      <c r="BT1313" s="18"/>
      <c r="BU1313" s="18"/>
      <c r="BV1313" s="18"/>
      <c r="BW1313" s="18"/>
      <c r="BX1313" s="18"/>
      <c r="BY1313" s="18"/>
      <c r="BZ1313" s="18"/>
      <c r="CA1313" s="18"/>
      <c r="CB1313" s="18"/>
      <c r="CC1313" s="18"/>
      <c r="CD1313" s="18"/>
      <c r="CE1313" s="18"/>
      <c r="CF1313" s="18"/>
      <c r="CG1313" s="18"/>
      <c r="CH1313" s="18"/>
      <c r="CI1313" s="18"/>
      <c r="CJ1313" s="18"/>
      <c r="CK1313" s="18"/>
      <c r="CL1313" s="18"/>
      <c r="CM1313" s="18"/>
      <c r="CN1313" s="18"/>
      <c r="CO1313" s="18"/>
      <c r="CP1313" s="18"/>
      <c r="CQ1313" s="18"/>
      <c r="CR1313" s="18"/>
      <c r="CS1313" s="18"/>
      <c r="CT1313" s="18"/>
      <c r="CU1313" s="18"/>
      <c r="CV1313" s="18"/>
      <c r="CW1313" s="18"/>
      <c r="CX1313" s="18"/>
      <c r="CY1313" s="18"/>
      <c r="CZ1313" s="18"/>
      <c r="DA1313" s="18"/>
      <c r="DB1313" s="18"/>
      <c r="DC1313" s="18"/>
      <c r="DD1313" s="18"/>
      <c r="DE1313" s="18"/>
      <c r="DF1313" s="18"/>
      <c r="DG1313" s="18"/>
      <c r="DH1313" s="18"/>
      <c r="DI1313" s="18"/>
      <c r="DJ1313" s="18"/>
      <c r="DK1313" s="18"/>
      <c r="DL1313" s="18"/>
      <c r="DM1313" s="18"/>
      <c r="DN1313" s="18"/>
      <c r="DO1313" s="18"/>
      <c r="DP1313" s="18">
        <v>1</v>
      </c>
      <c r="DQ1313" s="18">
        <v>1</v>
      </c>
      <c r="DR1313" s="18">
        <v>1</v>
      </c>
      <c r="DS1313" s="18">
        <v>1</v>
      </c>
      <c r="DT1313" s="18"/>
      <c r="DU1313" s="18"/>
      <c r="DV1313" s="18">
        <v>1</v>
      </c>
      <c r="DW1313" s="24"/>
      <c r="DX1313" s="24"/>
      <c r="DY1313" s="18"/>
      <c r="DZ1313" s="18"/>
      <c r="EA1313" s="18"/>
      <c r="EB1313" s="18"/>
      <c r="EC1313" s="18"/>
      <c r="ED1313" s="18"/>
      <c r="EE1313" s="18"/>
      <c r="EF1313" s="18"/>
      <c r="EG1313" s="18"/>
      <c r="EH1313" s="18" t="s">
        <v>1530</v>
      </c>
      <c r="EI1313" s="18" cm="1">
        <f t="array" ref="EI1313">IF(SUMPRODUCT(--(DO1313:DS1313&lt;&gt;""))=0, 0,1)</f>
        <v>1</v>
      </c>
      <c r="EJ1313" s="18" cm="1">
        <f t="array" ref="EJ1313">IF(SUMPRODUCT(--(DT1313:EG1313&lt;&gt;""))=0, 0,1)</f>
        <v>1</v>
      </c>
      <c r="EK1313" s="18" cm="1">
        <f t="array" ref="EK1313">IF(SUMPRODUCT(--(EC1313:EG1313&lt;&gt;""))=0, 0,1)</f>
        <v>0</v>
      </c>
      <c r="EL1313" s="18" cm="1">
        <f t="array" ref="EL1313">IF(SUMPRODUCT(--(EE1313:EG1313&lt;&gt;""))=0, 0,1)</f>
        <v>0</v>
      </c>
      <c r="EM1313" s="18">
        <f t="shared" si="263"/>
        <v>1</v>
      </c>
      <c r="EN1313" s="18">
        <f t="shared" si="264"/>
        <v>1</v>
      </c>
      <c r="EO1313" s="18">
        <f t="shared" si="265"/>
        <v>1</v>
      </c>
      <c r="EP1313" s="18" t="str">
        <f t="shared" si="266"/>
        <v>NA</v>
      </c>
      <c r="EQ1313" s="18" t="str">
        <f t="shared" si="267"/>
        <v>NA</v>
      </c>
      <c r="ER1313" s="58" t="s">
        <v>2080</v>
      </c>
      <c r="ES1313" s="59">
        <v>43790</v>
      </c>
      <c r="ET1313" s="18" t="s">
        <v>1531</v>
      </c>
      <c r="EU1313" s="18" t="s">
        <v>1523</v>
      </c>
    </row>
    <row r="1314" spans="1:151" ht="15.75" customHeight="1" x14ac:dyDescent="0.2">
      <c r="A1314" s="5" t="s">
        <v>1566</v>
      </c>
      <c r="B1314" s="24" t="s">
        <v>1522</v>
      </c>
      <c r="C1314" s="26">
        <v>1</v>
      </c>
      <c r="D1314" s="18" t="s">
        <v>1581</v>
      </c>
      <c r="E1314" s="18" t="s">
        <v>1526</v>
      </c>
      <c r="F1314" s="18" t="s">
        <v>553</v>
      </c>
      <c r="G1314" s="18" t="s">
        <v>609</v>
      </c>
      <c r="H1314" s="18" t="s">
        <v>951</v>
      </c>
      <c r="I1314" s="18" t="s">
        <v>363</v>
      </c>
      <c r="J1314" s="18" t="s">
        <v>363</v>
      </c>
      <c r="K1314" s="18" t="s">
        <v>363</v>
      </c>
      <c r="L1314" s="18" t="s">
        <v>363</v>
      </c>
      <c r="M1314" s="18" t="s">
        <v>253</v>
      </c>
      <c r="N1314" s="56">
        <v>74</v>
      </c>
      <c r="O1314" s="18" t="s">
        <v>1524</v>
      </c>
      <c r="P1314" s="18" t="s">
        <v>466</v>
      </c>
      <c r="Q1314" s="18" t="s">
        <v>254</v>
      </c>
      <c r="R1314" s="24" t="s">
        <v>257</v>
      </c>
      <c r="S1314" s="24" t="s">
        <v>257</v>
      </c>
      <c r="T1314" s="26" t="s">
        <v>257</v>
      </c>
      <c r="U1314" s="26" t="s">
        <v>257</v>
      </c>
      <c r="V1314" s="26" t="s">
        <v>257</v>
      </c>
      <c r="W1314" s="26" t="s">
        <v>257</v>
      </c>
      <c r="X1314" s="18" t="s">
        <v>1546</v>
      </c>
      <c r="Y1314" s="18">
        <v>0</v>
      </c>
      <c r="Z1314" s="18" t="s">
        <v>599</v>
      </c>
      <c r="AA1314" s="18">
        <v>0</v>
      </c>
      <c r="AB1314" s="57" t="s">
        <v>257</v>
      </c>
      <c r="AC1314" s="18" t="s">
        <v>257</v>
      </c>
      <c r="AD1314" s="18" t="s">
        <v>257</v>
      </c>
      <c r="AE1314" s="18" t="s">
        <v>257</v>
      </c>
      <c r="AF1314" s="18" t="s">
        <v>257</v>
      </c>
      <c r="AG1314" s="18" t="s">
        <v>257</v>
      </c>
      <c r="AH1314" s="18" t="s">
        <v>257</v>
      </c>
      <c r="AI1314" s="18">
        <v>0</v>
      </c>
      <c r="AJ1314" s="18" t="s">
        <v>476</v>
      </c>
      <c r="AK1314" s="18">
        <f t="shared" si="262"/>
        <v>0</v>
      </c>
      <c r="AL1314" s="18" t="s">
        <v>1568</v>
      </c>
      <c r="AM1314" s="18" t="s">
        <v>268</v>
      </c>
      <c r="AN1314" s="55">
        <v>0.63</v>
      </c>
      <c r="AO1314" s="18" t="s">
        <v>563</v>
      </c>
      <c r="AP1314" s="18" t="s">
        <v>479</v>
      </c>
      <c r="AQ1314" s="72" t="s">
        <v>1569</v>
      </c>
      <c r="AR1314" s="18" t="s">
        <v>561</v>
      </c>
      <c r="AS1314" s="55">
        <f t="shared" si="253"/>
        <v>0.61</v>
      </c>
      <c r="AT1314" s="55">
        <v>0.65</v>
      </c>
      <c r="AU1314" s="55">
        <f t="shared" si="254"/>
        <v>2.0000000000000018E-2</v>
      </c>
      <c r="AV1314" s="62">
        <f t="shared" si="255"/>
        <v>2.0000000000000018E-2</v>
      </c>
      <c r="AW1314" s="26" t="s">
        <v>501</v>
      </c>
      <c r="AX1314" s="18">
        <v>0</v>
      </c>
      <c r="AY1314" s="18" t="s">
        <v>476</v>
      </c>
      <c r="AZ1314" s="5" t="s">
        <v>257</v>
      </c>
      <c r="BA1314" s="5" t="s">
        <v>257</v>
      </c>
      <c r="BB1314" s="18" t="s">
        <v>1570</v>
      </c>
      <c r="BC1314" s="18"/>
      <c r="BD1314" s="18"/>
      <c r="BE1314" s="18"/>
      <c r="BF1314" s="18"/>
      <c r="BG1314" s="18"/>
      <c r="BH1314" s="18"/>
      <c r="BI1314" s="18"/>
      <c r="BJ1314" s="18"/>
      <c r="BK1314" s="18"/>
      <c r="BL1314" s="18"/>
      <c r="BM1314" s="18"/>
      <c r="BN1314" s="18"/>
      <c r="BO1314" s="18"/>
      <c r="BP1314" s="18"/>
      <c r="BQ1314" s="18"/>
      <c r="BR1314" s="18"/>
      <c r="BS1314" s="18"/>
      <c r="BT1314" s="18"/>
      <c r="BU1314" s="18"/>
      <c r="BV1314" s="18"/>
      <c r="BW1314" s="18"/>
      <c r="BX1314" s="18"/>
      <c r="BY1314" s="18"/>
      <c r="BZ1314" s="18"/>
      <c r="CA1314" s="18"/>
      <c r="CB1314" s="18"/>
      <c r="CC1314" s="18"/>
      <c r="CD1314" s="18"/>
      <c r="CE1314" s="18"/>
      <c r="CF1314" s="18"/>
      <c r="CG1314" s="18"/>
      <c r="CH1314" s="18"/>
      <c r="CI1314" s="18"/>
      <c r="CJ1314" s="18"/>
      <c r="CK1314" s="18"/>
      <c r="CL1314" s="18"/>
      <c r="CM1314" s="18"/>
      <c r="CN1314" s="18"/>
      <c r="CO1314" s="18"/>
      <c r="CP1314" s="18"/>
      <c r="CQ1314" s="18"/>
      <c r="CR1314" s="18"/>
      <c r="CS1314" s="18"/>
      <c r="CT1314" s="18"/>
      <c r="CU1314" s="18"/>
      <c r="CV1314" s="18"/>
      <c r="CW1314" s="18"/>
      <c r="CX1314" s="18"/>
      <c r="CY1314" s="18"/>
      <c r="CZ1314" s="18"/>
      <c r="DA1314" s="18"/>
      <c r="DB1314" s="18"/>
      <c r="DC1314" s="18"/>
      <c r="DD1314" s="18"/>
      <c r="DE1314" s="18"/>
      <c r="DF1314" s="18"/>
      <c r="DG1314" s="18"/>
      <c r="DH1314" s="18"/>
      <c r="DI1314" s="18"/>
      <c r="DJ1314" s="18"/>
      <c r="DK1314" s="18"/>
      <c r="DL1314" s="18"/>
      <c r="DM1314" s="18"/>
      <c r="DN1314" s="18"/>
      <c r="DO1314" s="18"/>
      <c r="DP1314" s="18">
        <v>0</v>
      </c>
      <c r="DQ1314" s="18">
        <v>0</v>
      </c>
      <c r="DR1314" s="18">
        <v>0</v>
      </c>
      <c r="DS1314" s="18">
        <v>0</v>
      </c>
      <c r="DT1314" s="18"/>
      <c r="DU1314" s="18"/>
      <c r="DV1314" s="18">
        <v>0</v>
      </c>
      <c r="DW1314" s="24"/>
      <c r="DX1314" s="24"/>
      <c r="DY1314" s="18"/>
      <c r="DZ1314" s="18"/>
      <c r="EA1314" s="18"/>
      <c r="EB1314" s="18"/>
      <c r="EC1314" s="18"/>
      <c r="ED1314" s="18"/>
      <c r="EE1314" s="18"/>
      <c r="EF1314" s="18"/>
      <c r="EG1314" s="18"/>
      <c r="EH1314" s="18" t="s">
        <v>1530</v>
      </c>
      <c r="EI1314" s="18" cm="1">
        <f t="array" ref="EI1314">IF(SUMPRODUCT(--(DO1314:DS1314&lt;&gt;""))=0, 0,1)</f>
        <v>1</v>
      </c>
      <c r="EJ1314" s="18" cm="1">
        <f t="array" ref="EJ1314">IF(SUMPRODUCT(--(DT1314:EG1314&lt;&gt;""))=0, 0,1)</f>
        <v>1</v>
      </c>
      <c r="EK1314" s="18" cm="1">
        <f t="array" ref="EK1314">IF(SUMPRODUCT(--(EC1314:EG1314&lt;&gt;""))=0, 0,1)</f>
        <v>0</v>
      </c>
      <c r="EL1314" s="18" cm="1">
        <f t="array" ref="EL1314">IF(SUMPRODUCT(--(EE1314:EG1314&lt;&gt;""))=0, 0,1)</f>
        <v>0</v>
      </c>
      <c r="EM1314" s="18">
        <f t="shared" si="263"/>
        <v>0</v>
      </c>
      <c r="EN1314" s="18">
        <f t="shared" si="264"/>
        <v>0</v>
      </c>
      <c r="EO1314" s="18">
        <f t="shared" si="265"/>
        <v>0</v>
      </c>
      <c r="EP1314" s="18" t="str">
        <f t="shared" si="266"/>
        <v>NA</v>
      </c>
      <c r="EQ1314" s="18" t="str">
        <f t="shared" si="267"/>
        <v>NA</v>
      </c>
      <c r="ER1314" s="58" t="s">
        <v>2080</v>
      </c>
      <c r="ES1314" s="59">
        <v>43790</v>
      </c>
      <c r="ET1314" s="18" t="s">
        <v>1531</v>
      </c>
      <c r="EU1314" s="18" t="s">
        <v>1523</v>
      </c>
    </row>
    <row r="1315" spans="1:151" ht="15.75" customHeight="1" x14ac:dyDescent="0.2">
      <c r="A1315" s="5" t="s">
        <v>1566</v>
      </c>
      <c r="B1315" s="24" t="s">
        <v>1522</v>
      </c>
      <c r="C1315" s="26">
        <v>1</v>
      </c>
      <c r="D1315" s="18" t="s">
        <v>1581</v>
      </c>
      <c r="E1315" s="18" t="s">
        <v>1532</v>
      </c>
      <c r="F1315" s="18" t="s">
        <v>553</v>
      </c>
      <c r="G1315" s="18" t="s">
        <v>609</v>
      </c>
      <c r="H1315" s="18" t="s">
        <v>951</v>
      </c>
      <c r="I1315" s="18" t="s">
        <v>363</v>
      </c>
      <c r="J1315" s="18" t="s">
        <v>363</v>
      </c>
      <c r="K1315" s="18" t="s">
        <v>363</v>
      </c>
      <c r="L1315" s="18" t="s">
        <v>363</v>
      </c>
      <c r="M1315" s="18" t="s">
        <v>253</v>
      </c>
      <c r="N1315" s="56">
        <v>74</v>
      </c>
      <c r="O1315" s="18" t="s">
        <v>1524</v>
      </c>
      <c r="P1315" s="18" t="s">
        <v>466</v>
      </c>
      <c r="Q1315" s="18" t="s">
        <v>254</v>
      </c>
      <c r="R1315" s="24" t="s">
        <v>257</v>
      </c>
      <c r="S1315" s="24" t="s">
        <v>257</v>
      </c>
      <c r="T1315" s="26" t="s">
        <v>257</v>
      </c>
      <c r="U1315" s="26" t="s">
        <v>257</v>
      </c>
      <c r="V1315" s="26" t="s">
        <v>257</v>
      </c>
      <c r="W1315" s="26" t="s">
        <v>257</v>
      </c>
      <c r="X1315" s="18" t="s">
        <v>1546</v>
      </c>
      <c r="Y1315" s="18">
        <v>56.9</v>
      </c>
      <c r="Z1315" s="18" t="s">
        <v>599</v>
      </c>
      <c r="AA1315" s="18">
        <v>56.9</v>
      </c>
      <c r="AB1315" s="57" t="s">
        <v>257</v>
      </c>
      <c r="AC1315" s="18" t="s">
        <v>479</v>
      </c>
      <c r="AD1315" s="18" t="s">
        <v>257</v>
      </c>
      <c r="AE1315" s="18" t="s">
        <v>257</v>
      </c>
      <c r="AF1315" s="18">
        <v>13.7</v>
      </c>
      <c r="AG1315" s="18">
        <v>13.7</v>
      </c>
      <c r="AH1315" s="18" t="s">
        <v>501</v>
      </c>
      <c r="AI1315" s="18">
        <v>44</v>
      </c>
      <c r="AJ1315" s="18" t="s">
        <v>476</v>
      </c>
      <c r="AK1315" s="18">
        <f t="shared" ref="AK1315:AK1348" si="268">AI1315/24</f>
        <v>1.8333333333333333</v>
      </c>
      <c r="AL1315" s="18" t="s">
        <v>1568</v>
      </c>
      <c r="AM1315" s="18" t="s">
        <v>268</v>
      </c>
      <c r="AN1315" s="55">
        <v>0.6</v>
      </c>
      <c r="AO1315" s="18" t="s">
        <v>563</v>
      </c>
      <c r="AP1315" s="18" t="s">
        <v>479</v>
      </c>
      <c r="AQ1315" s="72" t="s">
        <v>1569</v>
      </c>
      <c r="AR1315" s="18" t="s">
        <v>561</v>
      </c>
      <c r="AS1315" s="55">
        <f t="shared" si="253"/>
        <v>0.57999999999999996</v>
      </c>
      <c r="AT1315" s="55">
        <v>0.62</v>
      </c>
      <c r="AU1315" s="55">
        <f t="shared" si="254"/>
        <v>2.0000000000000018E-2</v>
      </c>
      <c r="AV1315" s="62">
        <f t="shared" si="255"/>
        <v>2.0000000000000018E-2</v>
      </c>
      <c r="AW1315" s="26" t="s">
        <v>501</v>
      </c>
      <c r="AX1315" s="18">
        <v>44</v>
      </c>
      <c r="AY1315" s="18" t="s">
        <v>476</v>
      </c>
      <c r="AZ1315" s="5" t="s">
        <v>257</v>
      </c>
      <c r="BA1315" s="5" t="s">
        <v>257</v>
      </c>
      <c r="BB1315" s="18" t="s">
        <v>1570</v>
      </c>
      <c r="BC1315" s="18"/>
      <c r="BD1315" s="18"/>
      <c r="BE1315" s="18"/>
      <c r="BF1315" s="18"/>
      <c r="BG1315" s="18"/>
      <c r="BH1315" s="18"/>
      <c r="BI1315" s="18"/>
      <c r="BJ1315" s="18"/>
      <c r="BK1315" s="18"/>
      <c r="BL1315" s="18"/>
      <c r="BM1315" s="18"/>
      <c r="BN1315" s="18"/>
      <c r="BO1315" s="18"/>
      <c r="BP1315" s="18"/>
      <c r="BQ1315" s="18"/>
      <c r="BR1315" s="18"/>
      <c r="BS1315" s="18"/>
      <c r="BT1315" s="18"/>
      <c r="BU1315" s="18"/>
      <c r="BV1315" s="18"/>
      <c r="BW1315" s="18"/>
      <c r="BX1315" s="18"/>
      <c r="BY1315" s="18"/>
      <c r="BZ1315" s="18"/>
      <c r="CA1315" s="18"/>
      <c r="CB1315" s="18"/>
      <c r="CC1315" s="18"/>
      <c r="CD1315" s="18"/>
      <c r="CE1315" s="18"/>
      <c r="CF1315" s="18"/>
      <c r="CG1315" s="18"/>
      <c r="CH1315" s="18"/>
      <c r="CI1315" s="18"/>
      <c r="CJ1315" s="18"/>
      <c r="CK1315" s="18"/>
      <c r="CL1315" s="18"/>
      <c r="CM1315" s="18"/>
      <c r="CN1315" s="18"/>
      <c r="CO1315" s="18"/>
      <c r="CP1315" s="18"/>
      <c r="CQ1315" s="18"/>
      <c r="CR1315" s="18"/>
      <c r="CS1315" s="18"/>
      <c r="CT1315" s="18"/>
      <c r="CU1315" s="18"/>
      <c r="CV1315" s="18"/>
      <c r="CW1315" s="18"/>
      <c r="CX1315" s="18"/>
      <c r="CY1315" s="18"/>
      <c r="CZ1315" s="18"/>
      <c r="DA1315" s="18"/>
      <c r="DB1315" s="18"/>
      <c r="DC1315" s="18"/>
      <c r="DD1315" s="18"/>
      <c r="DE1315" s="18"/>
      <c r="DF1315" s="18"/>
      <c r="DG1315" s="18"/>
      <c r="DH1315" s="18"/>
      <c r="DI1315" s="18"/>
      <c r="DJ1315" s="18"/>
      <c r="DK1315" s="18"/>
      <c r="DL1315" s="18"/>
      <c r="DM1315" s="18"/>
      <c r="DN1315" s="18"/>
      <c r="DO1315" s="18"/>
      <c r="DP1315" s="18">
        <v>1</v>
      </c>
      <c r="DQ1315" s="18">
        <v>1</v>
      </c>
      <c r="DR1315" s="18">
        <v>1</v>
      </c>
      <c r="DS1315" s="18">
        <v>0</v>
      </c>
      <c r="DT1315" s="18"/>
      <c r="DU1315" s="18"/>
      <c r="DV1315" s="18">
        <v>0</v>
      </c>
      <c r="DW1315" s="24"/>
      <c r="DX1315" s="24"/>
      <c r="DY1315" s="18"/>
      <c r="DZ1315" s="18"/>
      <c r="EA1315" s="18"/>
      <c r="EB1315" s="18"/>
      <c r="EC1315" s="18"/>
      <c r="ED1315" s="18"/>
      <c r="EE1315" s="18"/>
      <c r="EF1315" s="18"/>
      <c r="EG1315" s="18"/>
      <c r="EH1315" s="18" t="s">
        <v>1530</v>
      </c>
      <c r="EI1315" s="18" cm="1">
        <f t="array" ref="EI1315">IF(SUMPRODUCT(--(DO1315:DS1315&lt;&gt;""))=0, 0,1)</f>
        <v>1</v>
      </c>
      <c r="EJ1315" s="18" cm="1">
        <f t="array" ref="EJ1315">IF(SUMPRODUCT(--(DT1315:EG1315&lt;&gt;""))=0, 0,1)</f>
        <v>1</v>
      </c>
      <c r="EK1315" s="18" cm="1">
        <f t="array" ref="EK1315">IF(SUMPRODUCT(--(EC1315:EG1315&lt;&gt;""))=0, 0,1)</f>
        <v>0</v>
      </c>
      <c r="EL1315" s="18" cm="1">
        <f t="array" ref="EL1315">IF(SUMPRODUCT(--(EE1315:EG1315&lt;&gt;""))=0, 0,1)</f>
        <v>0</v>
      </c>
      <c r="EM1315" s="18">
        <f t="shared" si="263"/>
        <v>1</v>
      </c>
      <c r="EN1315" s="18">
        <f t="shared" si="264"/>
        <v>1</v>
      </c>
      <c r="EO1315" s="18">
        <f t="shared" si="265"/>
        <v>0</v>
      </c>
      <c r="EP1315" s="18" t="str">
        <f t="shared" si="266"/>
        <v>NA</v>
      </c>
      <c r="EQ1315" s="18" t="str">
        <f t="shared" si="267"/>
        <v>NA</v>
      </c>
      <c r="ER1315" s="58" t="s">
        <v>2080</v>
      </c>
      <c r="ES1315" s="59">
        <v>43790</v>
      </c>
      <c r="ET1315" s="18" t="s">
        <v>1531</v>
      </c>
      <c r="EU1315" s="18" t="s">
        <v>1523</v>
      </c>
    </row>
    <row r="1316" spans="1:151" ht="15.75" customHeight="1" x14ac:dyDescent="0.2">
      <c r="A1316" s="5" t="s">
        <v>1566</v>
      </c>
      <c r="B1316" s="24" t="s">
        <v>1522</v>
      </c>
      <c r="C1316" s="26">
        <v>1</v>
      </c>
      <c r="D1316" s="18" t="s">
        <v>1581</v>
      </c>
      <c r="E1316" s="18" t="s">
        <v>1533</v>
      </c>
      <c r="F1316" s="18" t="s">
        <v>553</v>
      </c>
      <c r="G1316" s="18" t="s">
        <v>609</v>
      </c>
      <c r="H1316" s="18" t="s">
        <v>951</v>
      </c>
      <c r="I1316" s="18" t="s">
        <v>363</v>
      </c>
      <c r="J1316" s="18" t="s">
        <v>363</v>
      </c>
      <c r="K1316" s="18" t="s">
        <v>363</v>
      </c>
      <c r="L1316" s="18" t="s">
        <v>363</v>
      </c>
      <c r="M1316" s="18" t="s">
        <v>253</v>
      </c>
      <c r="N1316" s="56">
        <v>74</v>
      </c>
      <c r="O1316" s="18" t="s">
        <v>1524</v>
      </c>
      <c r="P1316" s="18" t="s">
        <v>466</v>
      </c>
      <c r="Q1316" s="18" t="s">
        <v>254</v>
      </c>
      <c r="R1316" s="24" t="s">
        <v>257</v>
      </c>
      <c r="S1316" s="24" t="s">
        <v>257</v>
      </c>
      <c r="T1316" s="26" t="s">
        <v>257</v>
      </c>
      <c r="U1316" s="26" t="s">
        <v>257</v>
      </c>
      <c r="V1316" s="26" t="s">
        <v>257</v>
      </c>
      <c r="W1316" s="26" t="s">
        <v>257</v>
      </c>
      <c r="X1316" s="18" t="s">
        <v>1546</v>
      </c>
      <c r="Y1316" s="18">
        <v>56.9</v>
      </c>
      <c r="Z1316" s="18" t="s">
        <v>599</v>
      </c>
      <c r="AA1316" s="18">
        <v>56.9</v>
      </c>
      <c r="AB1316" s="57" t="s">
        <v>257</v>
      </c>
      <c r="AC1316" s="18" t="s">
        <v>479</v>
      </c>
      <c r="AD1316" s="18" t="s">
        <v>257</v>
      </c>
      <c r="AE1316" s="18" t="s">
        <v>257</v>
      </c>
      <c r="AF1316" s="18">
        <v>13.7</v>
      </c>
      <c r="AG1316" s="18">
        <v>13.7</v>
      </c>
      <c r="AH1316" s="18" t="s">
        <v>501</v>
      </c>
      <c r="AI1316" s="18">
        <v>44</v>
      </c>
      <c r="AJ1316" s="18" t="s">
        <v>476</v>
      </c>
      <c r="AK1316" s="18">
        <f t="shared" si="268"/>
        <v>1.8333333333333333</v>
      </c>
      <c r="AL1316" s="18" t="s">
        <v>1568</v>
      </c>
      <c r="AM1316" s="18" t="s">
        <v>268</v>
      </c>
      <c r="AN1316" s="55">
        <v>0.59</v>
      </c>
      <c r="AO1316" s="18" t="s">
        <v>563</v>
      </c>
      <c r="AP1316" s="18" t="s">
        <v>479</v>
      </c>
      <c r="AQ1316" s="72" t="s">
        <v>1569</v>
      </c>
      <c r="AR1316" s="18" t="s">
        <v>561</v>
      </c>
      <c r="AS1316" s="55">
        <f t="shared" si="253"/>
        <v>0.54999999999999993</v>
      </c>
      <c r="AT1316" s="55">
        <v>0.63</v>
      </c>
      <c r="AU1316" s="55">
        <f t="shared" si="254"/>
        <v>4.0000000000000036E-2</v>
      </c>
      <c r="AV1316" s="62">
        <f t="shared" si="255"/>
        <v>4.0000000000000036E-2</v>
      </c>
      <c r="AW1316" s="26" t="s">
        <v>501</v>
      </c>
      <c r="AX1316" s="18">
        <f>44+24</f>
        <v>68</v>
      </c>
      <c r="AY1316" s="18" t="s">
        <v>476</v>
      </c>
      <c r="AZ1316" s="5" t="s">
        <v>257</v>
      </c>
      <c r="BA1316" s="5" t="s">
        <v>257</v>
      </c>
      <c r="BB1316" s="18" t="s">
        <v>1570</v>
      </c>
      <c r="BC1316" s="18"/>
      <c r="BD1316" s="18"/>
      <c r="BE1316" s="18"/>
      <c r="BF1316" s="18"/>
      <c r="BG1316" s="18"/>
      <c r="BH1316" s="18"/>
      <c r="BI1316" s="18"/>
      <c r="BJ1316" s="18"/>
      <c r="BK1316" s="18"/>
      <c r="BL1316" s="18"/>
      <c r="BM1316" s="18"/>
      <c r="BN1316" s="18"/>
      <c r="BO1316" s="18"/>
      <c r="BP1316" s="18"/>
      <c r="BQ1316" s="18"/>
      <c r="BR1316" s="18"/>
      <c r="BS1316" s="18"/>
      <c r="BT1316" s="18"/>
      <c r="BU1316" s="18"/>
      <c r="BV1316" s="18"/>
      <c r="BW1316" s="18"/>
      <c r="BX1316" s="18"/>
      <c r="BY1316" s="18"/>
      <c r="BZ1316" s="18"/>
      <c r="CA1316" s="18"/>
      <c r="CB1316" s="18"/>
      <c r="CC1316" s="18"/>
      <c r="CD1316" s="18"/>
      <c r="CE1316" s="18"/>
      <c r="CF1316" s="18"/>
      <c r="CG1316" s="18"/>
      <c r="CH1316" s="18"/>
      <c r="CI1316" s="18"/>
      <c r="CJ1316" s="18"/>
      <c r="CK1316" s="18"/>
      <c r="CL1316" s="18"/>
      <c r="CM1316" s="18"/>
      <c r="CN1316" s="18"/>
      <c r="CO1316" s="18"/>
      <c r="CP1316" s="18"/>
      <c r="CQ1316" s="18"/>
      <c r="CR1316" s="18"/>
      <c r="CS1316" s="18"/>
      <c r="CT1316" s="18"/>
      <c r="CU1316" s="18"/>
      <c r="CV1316" s="18"/>
      <c r="CW1316" s="18"/>
      <c r="CX1316" s="18"/>
      <c r="CY1316" s="18"/>
      <c r="CZ1316" s="18"/>
      <c r="DA1316" s="18"/>
      <c r="DB1316" s="18"/>
      <c r="DC1316" s="18"/>
      <c r="DD1316" s="18"/>
      <c r="DE1316" s="18"/>
      <c r="DF1316" s="18"/>
      <c r="DG1316" s="18"/>
      <c r="DH1316" s="18"/>
      <c r="DI1316" s="18"/>
      <c r="DJ1316" s="18"/>
      <c r="DK1316" s="18"/>
      <c r="DL1316" s="18"/>
      <c r="DM1316" s="18"/>
      <c r="DN1316" s="18"/>
      <c r="DO1316" s="18"/>
      <c r="DP1316" s="18">
        <v>1</v>
      </c>
      <c r="DQ1316" s="18">
        <v>1</v>
      </c>
      <c r="DR1316" s="18">
        <v>1</v>
      </c>
      <c r="DS1316" s="18">
        <v>0</v>
      </c>
      <c r="DT1316" s="18"/>
      <c r="DU1316" s="18"/>
      <c r="DV1316" s="18">
        <v>0</v>
      </c>
      <c r="DW1316" s="24"/>
      <c r="DX1316" s="24"/>
      <c r="DY1316" s="18"/>
      <c r="DZ1316" s="18"/>
      <c r="EA1316" s="18"/>
      <c r="EB1316" s="18"/>
      <c r="EC1316" s="18"/>
      <c r="ED1316" s="18"/>
      <c r="EE1316" s="18"/>
      <c r="EF1316" s="18"/>
      <c r="EG1316" s="18"/>
      <c r="EH1316" s="18" t="s">
        <v>1530</v>
      </c>
      <c r="EI1316" s="18" cm="1">
        <f t="array" ref="EI1316">IF(SUMPRODUCT(--(DO1316:DS1316&lt;&gt;""))=0, 0,1)</f>
        <v>1</v>
      </c>
      <c r="EJ1316" s="18" cm="1">
        <f t="array" ref="EJ1316">IF(SUMPRODUCT(--(DT1316:EG1316&lt;&gt;""))=0, 0,1)</f>
        <v>1</v>
      </c>
      <c r="EK1316" s="18" cm="1">
        <f t="array" ref="EK1316">IF(SUMPRODUCT(--(EC1316:EG1316&lt;&gt;""))=0, 0,1)</f>
        <v>0</v>
      </c>
      <c r="EL1316" s="18" cm="1">
        <f t="array" ref="EL1316">IF(SUMPRODUCT(--(EE1316:EG1316&lt;&gt;""))=0, 0,1)</f>
        <v>0</v>
      </c>
      <c r="EM1316" s="18">
        <f t="shared" si="263"/>
        <v>1</v>
      </c>
      <c r="EN1316" s="18">
        <f t="shared" si="264"/>
        <v>1</v>
      </c>
      <c r="EO1316" s="18">
        <f t="shared" si="265"/>
        <v>0</v>
      </c>
      <c r="EP1316" s="18" t="str">
        <f t="shared" si="266"/>
        <v>NA</v>
      </c>
      <c r="EQ1316" s="18" t="str">
        <f t="shared" si="267"/>
        <v>NA</v>
      </c>
      <c r="ER1316" s="58" t="s">
        <v>2080</v>
      </c>
      <c r="ES1316" s="59">
        <v>43790</v>
      </c>
      <c r="ET1316" s="18" t="s">
        <v>1531</v>
      </c>
      <c r="EU1316" s="18" t="s">
        <v>1523</v>
      </c>
    </row>
    <row r="1317" spans="1:151" ht="15.75" customHeight="1" x14ac:dyDescent="0.2">
      <c r="A1317" s="5" t="s">
        <v>1566</v>
      </c>
      <c r="B1317" s="24" t="s">
        <v>1522</v>
      </c>
      <c r="C1317" s="26">
        <v>1</v>
      </c>
      <c r="D1317" s="18" t="s">
        <v>1581</v>
      </c>
      <c r="E1317" s="18" t="s">
        <v>1534</v>
      </c>
      <c r="F1317" s="18" t="s">
        <v>553</v>
      </c>
      <c r="G1317" s="18" t="s">
        <v>609</v>
      </c>
      <c r="H1317" s="18" t="s">
        <v>951</v>
      </c>
      <c r="I1317" s="18" t="s">
        <v>363</v>
      </c>
      <c r="J1317" s="18" t="s">
        <v>363</v>
      </c>
      <c r="K1317" s="18" t="s">
        <v>363</v>
      </c>
      <c r="L1317" s="18" t="s">
        <v>363</v>
      </c>
      <c r="M1317" s="18" t="s">
        <v>253</v>
      </c>
      <c r="N1317" s="56">
        <v>74</v>
      </c>
      <c r="O1317" s="18" t="s">
        <v>1524</v>
      </c>
      <c r="P1317" s="18" t="s">
        <v>466</v>
      </c>
      <c r="Q1317" s="18" t="s">
        <v>254</v>
      </c>
      <c r="R1317" s="24" t="s">
        <v>257</v>
      </c>
      <c r="S1317" s="24" t="s">
        <v>257</v>
      </c>
      <c r="T1317" s="26" t="s">
        <v>257</v>
      </c>
      <c r="U1317" s="26" t="s">
        <v>257</v>
      </c>
      <c r="V1317" s="26" t="s">
        <v>257</v>
      </c>
      <c r="W1317" s="26" t="s">
        <v>257</v>
      </c>
      <c r="X1317" s="18" t="s">
        <v>1546</v>
      </c>
      <c r="Y1317" s="18">
        <v>56.9</v>
      </c>
      <c r="Z1317" s="18" t="s">
        <v>599</v>
      </c>
      <c r="AA1317" s="18">
        <v>56.9</v>
      </c>
      <c r="AB1317" s="57" t="s">
        <v>257</v>
      </c>
      <c r="AC1317" s="18" t="s">
        <v>479</v>
      </c>
      <c r="AD1317" s="18" t="s">
        <v>257</v>
      </c>
      <c r="AE1317" s="18" t="s">
        <v>257</v>
      </c>
      <c r="AF1317" s="18">
        <v>13.7</v>
      </c>
      <c r="AG1317" s="18">
        <v>13.7</v>
      </c>
      <c r="AH1317" s="18" t="s">
        <v>501</v>
      </c>
      <c r="AI1317" s="18">
        <v>44</v>
      </c>
      <c r="AJ1317" s="18" t="s">
        <v>476</v>
      </c>
      <c r="AK1317" s="18">
        <f t="shared" si="268"/>
        <v>1.8333333333333333</v>
      </c>
      <c r="AL1317" s="18" t="s">
        <v>1568</v>
      </c>
      <c r="AM1317" s="18" t="s">
        <v>268</v>
      </c>
      <c r="AN1317" s="55">
        <v>0.57999999999999996</v>
      </c>
      <c r="AO1317" s="18" t="s">
        <v>563</v>
      </c>
      <c r="AP1317" s="18" t="s">
        <v>479</v>
      </c>
      <c r="AQ1317" s="72" t="s">
        <v>1569</v>
      </c>
      <c r="AR1317" s="18" t="s">
        <v>561</v>
      </c>
      <c r="AS1317" s="55">
        <f t="shared" si="253"/>
        <v>0.51999999999999991</v>
      </c>
      <c r="AT1317" s="55">
        <v>0.64</v>
      </c>
      <c r="AU1317" s="55">
        <f t="shared" si="254"/>
        <v>6.0000000000000053E-2</v>
      </c>
      <c r="AV1317" s="62">
        <f t="shared" si="255"/>
        <v>6.0000000000000053E-2</v>
      </c>
      <c r="AW1317" s="26" t="s">
        <v>501</v>
      </c>
      <c r="AX1317" s="18">
        <f>44+48</f>
        <v>92</v>
      </c>
      <c r="AY1317" s="18" t="s">
        <v>476</v>
      </c>
      <c r="AZ1317" s="5" t="s">
        <v>257</v>
      </c>
      <c r="BA1317" s="5" t="s">
        <v>257</v>
      </c>
      <c r="BB1317" s="18" t="s">
        <v>1570</v>
      </c>
      <c r="BC1317" s="18"/>
      <c r="BD1317" s="18"/>
      <c r="BE1317" s="18"/>
      <c r="BF1317" s="18"/>
      <c r="BG1317" s="18"/>
      <c r="BH1317" s="18"/>
      <c r="BI1317" s="18"/>
      <c r="BJ1317" s="18"/>
      <c r="BK1317" s="18"/>
      <c r="BL1317" s="18"/>
      <c r="BM1317" s="18"/>
      <c r="BN1317" s="18"/>
      <c r="BO1317" s="18"/>
      <c r="BP1317" s="18"/>
      <c r="BQ1317" s="18"/>
      <c r="BR1317" s="18"/>
      <c r="BS1317" s="18"/>
      <c r="BT1317" s="18"/>
      <c r="BU1317" s="18"/>
      <c r="BV1317" s="18"/>
      <c r="BW1317" s="18"/>
      <c r="BX1317" s="18"/>
      <c r="BY1317" s="18"/>
      <c r="BZ1317" s="18"/>
      <c r="CA1317" s="18"/>
      <c r="CB1317" s="18"/>
      <c r="CC1317" s="18"/>
      <c r="CD1317" s="18"/>
      <c r="CE1317" s="18"/>
      <c r="CF1317" s="18"/>
      <c r="CG1317" s="18"/>
      <c r="CH1317" s="18"/>
      <c r="CI1317" s="18"/>
      <c r="CJ1317" s="18"/>
      <c r="CK1317" s="18"/>
      <c r="CL1317" s="18"/>
      <c r="CM1317" s="18"/>
      <c r="CN1317" s="18"/>
      <c r="CO1317" s="18"/>
      <c r="CP1317" s="18"/>
      <c r="CQ1317" s="18"/>
      <c r="CR1317" s="18"/>
      <c r="CS1317" s="18"/>
      <c r="CT1317" s="18"/>
      <c r="CU1317" s="18"/>
      <c r="CV1317" s="18"/>
      <c r="CW1317" s="18"/>
      <c r="CX1317" s="18"/>
      <c r="CY1317" s="18"/>
      <c r="CZ1317" s="18"/>
      <c r="DA1317" s="18"/>
      <c r="DB1317" s="18"/>
      <c r="DC1317" s="18"/>
      <c r="DD1317" s="18"/>
      <c r="DE1317" s="18"/>
      <c r="DF1317" s="18"/>
      <c r="DG1317" s="18"/>
      <c r="DH1317" s="18"/>
      <c r="DI1317" s="18"/>
      <c r="DJ1317" s="18"/>
      <c r="DK1317" s="18"/>
      <c r="DL1317" s="18"/>
      <c r="DM1317" s="18"/>
      <c r="DN1317" s="18"/>
      <c r="DO1317" s="18"/>
      <c r="DP1317" s="18">
        <v>1</v>
      </c>
      <c r="DQ1317" s="18">
        <v>1</v>
      </c>
      <c r="DR1317" s="18">
        <v>1</v>
      </c>
      <c r="DS1317" s="18">
        <v>0</v>
      </c>
      <c r="DT1317" s="18"/>
      <c r="DU1317" s="18"/>
      <c r="DV1317" s="18">
        <v>0</v>
      </c>
      <c r="DW1317" s="24"/>
      <c r="DX1317" s="24"/>
      <c r="DY1317" s="18"/>
      <c r="DZ1317" s="18"/>
      <c r="EA1317" s="18"/>
      <c r="EB1317" s="18"/>
      <c r="EC1317" s="18"/>
      <c r="ED1317" s="18"/>
      <c r="EE1317" s="18"/>
      <c r="EF1317" s="18"/>
      <c r="EG1317" s="18"/>
      <c r="EH1317" s="18" t="s">
        <v>1530</v>
      </c>
      <c r="EI1317" s="18" cm="1">
        <f t="array" ref="EI1317">IF(SUMPRODUCT(--(DO1317:DS1317&lt;&gt;""))=0, 0,1)</f>
        <v>1</v>
      </c>
      <c r="EJ1317" s="18" cm="1">
        <f t="array" ref="EJ1317">IF(SUMPRODUCT(--(DT1317:EG1317&lt;&gt;""))=0, 0,1)</f>
        <v>1</v>
      </c>
      <c r="EK1317" s="18" cm="1">
        <f t="array" ref="EK1317">IF(SUMPRODUCT(--(EC1317:EG1317&lt;&gt;""))=0, 0,1)</f>
        <v>0</v>
      </c>
      <c r="EL1317" s="18" cm="1">
        <f t="array" ref="EL1317">IF(SUMPRODUCT(--(EE1317:EG1317&lt;&gt;""))=0, 0,1)</f>
        <v>0</v>
      </c>
      <c r="EM1317" s="18">
        <f t="shared" si="263"/>
        <v>1</v>
      </c>
      <c r="EN1317" s="18">
        <f t="shared" si="264"/>
        <v>1</v>
      </c>
      <c r="EO1317" s="18">
        <f t="shared" si="265"/>
        <v>0</v>
      </c>
      <c r="EP1317" s="18" t="str">
        <f t="shared" si="266"/>
        <v>NA</v>
      </c>
      <c r="EQ1317" s="18" t="str">
        <f t="shared" si="267"/>
        <v>NA</v>
      </c>
      <c r="ER1317" s="58" t="s">
        <v>2080</v>
      </c>
      <c r="ES1317" s="59">
        <v>43790</v>
      </c>
      <c r="ET1317" s="18" t="s">
        <v>1531</v>
      </c>
      <c r="EU1317" s="18" t="s">
        <v>1523</v>
      </c>
    </row>
    <row r="1318" spans="1:151" ht="15.75" customHeight="1" x14ac:dyDescent="0.2">
      <c r="A1318" s="5" t="s">
        <v>1566</v>
      </c>
      <c r="B1318" s="24" t="s">
        <v>1522</v>
      </c>
      <c r="C1318" s="26">
        <v>1</v>
      </c>
      <c r="D1318" s="18" t="s">
        <v>1582</v>
      </c>
      <c r="E1318" s="18" t="s">
        <v>1526</v>
      </c>
      <c r="F1318" s="18" t="s">
        <v>553</v>
      </c>
      <c r="G1318" s="18" t="s">
        <v>609</v>
      </c>
      <c r="H1318" s="18" t="s">
        <v>951</v>
      </c>
      <c r="I1318" s="18" t="s">
        <v>363</v>
      </c>
      <c r="J1318" s="18" t="s">
        <v>363</v>
      </c>
      <c r="K1318" s="18" t="s">
        <v>363</v>
      </c>
      <c r="L1318" s="18" t="s">
        <v>363</v>
      </c>
      <c r="M1318" s="18" t="s">
        <v>253</v>
      </c>
      <c r="N1318" s="56">
        <v>74</v>
      </c>
      <c r="O1318" s="18" t="s">
        <v>1524</v>
      </c>
      <c r="P1318" s="18" t="s">
        <v>466</v>
      </c>
      <c r="Q1318" s="18" t="s">
        <v>254</v>
      </c>
      <c r="R1318" s="24" t="s">
        <v>257</v>
      </c>
      <c r="S1318" s="24" t="s">
        <v>257</v>
      </c>
      <c r="T1318" s="26" t="s">
        <v>257</v>
      </c>
      <c r="U1318" s="26" t="s">
        <v>257</v>
      </c>
      <c r="V1318" s="26" t="s">
        <v>257</v>
      </c>
      <c r="W1318" s="26" t="s">
        <v>257</v>
      </c>
      <c r="X1318" s="18" t="s">
        <v>1573</v>
      </c>
      <c r="Y1318" s="18">
        <v>0</v>
      </c>
      <c r="Z1318" s="18" t="s">
        <v>599</v>
      </c>
      <c r="AA1318" s="18">
        <v>0</v>
      </c>
      <c r="AB1318" s="57" t="s">
        <v>257</v>
      </c>
      <c r="AC1318" s="18" t="s">
        <v>257</v>
      </c>
      <c r="AD1318" s="18" t="s">
        <v>257</v>
      </c>
      <c r="AE1318" s="18" t="s">
        <v>257</v>
      </c>
      <c r="AF1318" s="18" t="s">
        <v>257</v>
      </c>
      <c r="AG1318" s="18" t="s">
        <v>257</v>
      </c>
      <c r="AH1318" s="18" t="s">
        <v>257</v>
      </c>
      <c r="AI1318" s="18">
        <v>0</v>
      </c>
      <c r="AJ1318" s="18" t="s">
        <v>476</v>
      </c>
      <c r="AK1318" s="18">
        <f t="shared" si="268"/>
        <v>0</v>
      </c>
      <c r="AL1318" s="18" t="s">
        <v>1568</v>
      </c>
      <c r="AM1318" s="18" t="s">
        <v>268</v>
      </c>
      <c r="AN1318" s="55">
        <v>0.61</v>
      </c>
      <c r="AO1318" s="18" t="s">
        <v>563</v>
      </c>
      <c r="AP1318" s="18" t="s">
        <v>479</v>
      </c>
      <c r="AQ1318" s="72" t="s">
        <v>1569</v>
      </c>
      <c r="AR1318" s="18" t="s">
        <v>561</v>
      </c>
      <c r="AS1318" s="55">
        <f t="shared" si="253"/>
        <v>0.61</v>
      </c>
      <c r="AT1318" s="55">
        <v>0.61</v>
      </c>
      <c r="AU1318" s="55">
        <f t="shared" si="254"/>
        <v>0</v>
      </c>
      <c r="AV1318" s="62">
        <f t="shared" si="255"/>
        <v>0</v>
      </c>
      <c r="AW1318" s="26" t="s">
        <v>501</v>
      </c>
      <c r="AX1318" s="18">
        <v>0</v>
      </c>
      <c r="AY1318" s="18" t="s">
        <v>476</v>
      </c>
      <c r="AZ1318" s="5" t="s">
        <v>257</v>
      </c>
      <c r="BA1318" s="5" t="s">
        <v>257</v>
      </c>
      <c r="BB1318" s="18" t="s">
        <v>1570</v>
      </c>
      <c r="BC1318" s="18"/>
      <c r="BD1318" s="18"/>
      <c r="BE1318" s="18"/>
      <c r="BF1318" s="18"/>
      <c r="BG1318" s="18"/>
      <c r="BH1318" s="18"/>
      <c r="BI1318" s="18"/>
      <c r="BJ1318" s="18"/>
      <c r="BK1318" s="18"/>
      <c r="BL1318" s="18"/>
      <c r="BM1318" s="18"/>
      <c r="BN1318" s="18"/>
      <c r="BO1318" s="18"/>
      <c r="BP1318" s="18"/>
      <c r="BQ1318" s="18"/>
      <c r="BR1318" s="18"/>
      <c r="BS1318" s="18"/>
      <c r="BT1318" s="18"/>
      <c r="BU1318" s="18"/>
      <c r="BV1318" s="18"/>
      <c r="BW1318" s="18"/>
      <c r="BX1318" s="18"/>
      <c r="BY1318" s="18"/>
      <c r="BZ1318" s="18"/>
      <c r="CA1318" s="18"/>
      <c r="CB1318" s="18"/>
      <c r="CC1318" s="18"/>
      <c r="CD1318" s="18"/>
      <c r="CE1318" s="18"/>
      <c r="CF1318" s="18"/>
      <c r="CG1318" s="18"/>
      <c r="CH1318" s="18"/>
      <c r="CI1318" s="18"/>
      <c r="CJ1318" s="18"/>
      <c r="CK1318" s="18"/>
      <c r="CL1318" s="18"/>
      <c r="CM1318" s="18"/>
      <c r="CN1318" s="18"/>
      <c r="CO1318" s="18"/>
      <c r="CP1318" s="18"/>
      <c r="CQ1318" s="18"/>
      <c r="CR1318" s="18"/>
      <c r="CS1318" s="18"/>
      <c r="CT1318" s="18"/>
      <c r="CU1318" s="18"/>
      <c r="CV1318" s="18"/>
      <c r="CW1318" s="18"/>
      <c r="CX1318" s="18"/>
      <c r="CY1318" s="18"/>
      <c r="CZ1318" s="18"/>
      <c r="DA1318" s="18"/>
      <c r="DB1318" s="18"/>
      <c r="DC1318" s="18"/>
      <c r="DD1318" s="18"/>
      <c r="DE1318" s="18"/>
      <c r="DF1318" s="18"/>
      <c r="DG1318" s="18"/>
      <c r="DH1318" s="18"/>
      <c r="DI1318" s="18"/>
      <c r="DJ1318" s="18"/>
      <c r="DK1318" s="18"/>
      <c r="DL1318" s="18"/>
      <c r="DM1318" s="18"/>
      <c r="DN1318" s="18"/>
      <c r="DO1318" s="18"/>
      <c r="DP1318" s="18">
        <v>0</v>
      </c>
      <c r="DQ1318" s="18">
        <v>0</v>
      </c>
      <c r="DR1318" s="18">
        <v>0</v>
      </c>
      <c r="DS1318" s="18">
        <v>0</v>
      </c>
      <c r="DT1318" s="18"/>
      <c r="DU1318" s="18"/>
      <c r="DV1318" s="18">
        <v>0</v>
      </c>
      <c r="DW1318" s="24"/>
      <c r="DX1318" s="24"/>
      <c r="DY1318" s="18"/>
      <c r="DZ1318" s="18"/>
      <c r="EA1318" s="18"/>
      <c r="EB1318" s="18"/>
      <c r="EC1318" s="18"/>
      <c r="ED1318" s="18"/>
      <c r="EE1318" s="18"/>
      <c r="EF1318" s="18"/>
      <c r="EG1318" s="18"/>
      <c r="EH1318" s="18" t="s">
        <v>1530</v>
      </c>
      <c r="EI1318" s="18" cm="1">
        <f t="array" ref="EI1318">IF(SUMPRODUCT(--(DO1318:DS1318&lt;&gt;""))=0, 0,1)</f>
        <v>1</v>
      </c>
      <c r="EJ1318" s="18" cm="1">
        <f t="array" ref="EJ1318">IF(SUMPRODUCT(--(DT1318:EG1318&lt;&gt;""))=0, 0,1)</f>
        <v>1</v>
      </c>
      <c r="EK1318" s="18" cm="1">
        <f t="array" ref="EK1318">IF(SUMPRODUCT(--(EC1318:EG1318&lt;&gt;""))=0, 0,1)</f>
        <v>0</v>
      </c>
      <c r="EL1318" s="18" cm="1">
        <f t="array" ref="EL1318">IF(SUMPRODUCT(--(EE1318:EG1318&lt;&gt;""))=0, 0,1)</f>
        <v>0</v>
      </c>
      <c r="EM1318" s="18">
        <f t="shared" si="263"/>
        <v>0</v>
      </c>
      <c r="EN1318" s="18">
        <f t="shared" si="264"/>
        <v>0</v>
      </c>
      <c r="EO1318" s="18">
        <f t="shared" si="265"/>
        <v>0</v>
      </c>
      <c r="EP1318" s="18" t="str">
        <f t="shared" si="266"/>
        <v>NA</v>
      </c>
      <c r="EQ1318" s="18" t="str">
        <f t="shared" si="267"/>
        <v>NA</v>
      </c>
      <c r="ER1318" s="58" t="s">
        <v>2080</v>
      </c>
      <c r="ES1318" s="59">
        <v>43790</v>
      </c>
      <c r="ET1318" s="18" t="s">
        <v>1531</v>
      </c>
      <c r="EU1318" s="18" t="s">
        <v>1523</v>
      </c>
    </row>
    <row r="1319" spans="1:151" ht="15.75" customHeight="1" x14ac:dyDescent="0.2">
      <c r="A1319" s="5" t="s">
        <v>1566</v>
      </c>
      <c r="B1319" s="24" t="s">
        <v>1522</v>
      </c>
      <c r="C1319" s="26">
        <v>1</v>
      </c>
      <c r="D1319" s="18" t="s">
        <v>1582</v>
      </c>
      <c r="E1319" s="18" t="s">
        <v>1532</v>
      </c>
      <c r="F1319" s="18" t="s">
        <v>553</v>
      </c>
      <c r="G1319" s="18" t="s">
        <v>609</v>
      </c>
      <c r="H1319" s="18" t="s">
        <v>951</v>
      </c>
      <c r="I1319" s="18" t="s">
        <v>363</v>
      </c>
      <c r="J1319" s="18" t="s">
        <v>363</v>
      </c>
      <c r="K1319" s="18" t="s">
        <v>363</v>
      </c>
      <c r="L1319" s="18" t="s">
        <v>363</v>
      </c>
      <c r="M1319" s="18" t="s">
        <v>253</v>
      </c>
      <c r="N1319" s="56">
        <v>74</v>
      </c>
      <c r="O1319" s="18" t="s">
        <v>1524</v>
      </c>
      <c r="P1319" s="18" t="s">
        <v>466</v>
      </c>
      <c r="Q1319" s="18" t="s">
        <v>254</v>
      </c>
      <c r="R1319" s="24" t="s">
        <v>257</v>
      </c>
      <c r="S1319" s="24" t="s">
        <v>257</v>
      </c>
      <c r="T1319" s="26" t="s">
        <v>257</v>
      </c>
      <c r="U1319" s="26" t="s">
        <v>257</v>
      </c>
      <c r="V1319" s="26" t="s">
        <v>257</v>
      </c>
      <c r="W1319" s="26" t="s">
        <v>257</v>
      </c>
      <c r="X1319" s="18" t="s">
        <v>1573</v>
      </c>
      <c r="Y1319" s="18">
        <v>56.9</v>
      </c>
      <c r="Z1319" s="18" t="s">
        <v>599</v>
      </c>
      <c r="AA1319" s="18">
        <v>56.9</v>
      </c>
      <c r="AB1319" s="57" t="s">
        <v>257</v>
      </c>
      <c r="AC1319" s="18" t="s">
        <v>479</v>
      </c>
      <c r="AD1319" s="18" t="s">
        <v>257</v>
      </c>
      <c r="AE1319" s="18" t="s">
        <v>257</v>
      </c>
      <c r="AF1319" s="18">
        <v>13.7</v>
      </c>
      <c r="AG1319" s="18">
        <v>13.7</v>
      </c>
      <c r="AH1319" s="18" t="s">
        <v>501</v>
      </c>
      <c r="AI1319" s="18">
        <v>44</v>
      </c>
      <c r="AJ1319" s="18" t="s">
        <v>476</v>
      </c>
      <c r="AK1319" s="18">
        <f t="shared" si="268"/>
        <v>1.8333333333333333</v>
      </c>
      <c r="AL1319" s="18" t="s">
        <v>1568</v>
      </c>
      <c r="AM1319" s="18" t="s">
        <v>268</v>
      </c>
      <c r="AN1319" s="55">
        <v>0.54</v>
      </c>
      <c r="AO1319" s="18" t="s">
        <v>563</v>
      </c>
      <c r="AP1319" s="18" t="s">
        <v>479</v>
      </c>
      <c r="AQ1319" s="72" t="s">
        <v>1569</v>
      </c>
      <c r="AR1319" s="18" t="s">
        <v>561</v>
      </c>
      <c r="AS1319" s="55">
        <f t="shared" si="253"/>
        <v>0.51000000000000012</v>
      </c>
      <c r="AT1319" s="55">
        <v>0.56999999999999995</v>
      </c>
      <c r="AU1319" s="55">
        <f t="shared" si="254"/>
        <v>2.9999999999999916E-2</v>
      </c>
      <c r="AV1319" s="62">
        <f t="shared" si="255"/>
        <v>2.9999999999999916E-2</v>
      </c>
      <c r="AW1319" s="26" t="s">
        <v>501</v>
      </c>
      <c r="AX1319" s="18">
        <v>44</v>
      </c>
      <c r="AY1319" s="18" t="s">
        <v>476</v>
      </c>
      <c r="AZ1319" s="5" t="s">
        <v>257</v>
      </c>
      <c r="BA1319" s="5" t="s">
        <v>257</v>
      </c>
      <c r="BB1319" s="18" t="s">
        <v>1570</v>
      </c>
      <c r="BC1319" s="18"/>
      <c r="BD1319" s="18"/>
      <c r="BE1319" s="18"/>
      <c r="BF1319" s="18"/>
      <c r="BG1319" s="18"/>
      <c r="BH1319" s="18"/>
      <c r="BI1319" s="18"/>
      <c r="BJ1319" s="18"/>
      <c r="BK1319" s="18"/>
      <c r="BL1319" s="18"/>
      <c r="BM1319" s="18"/>
      <c r="BN1319" s="18"/>
      <c r="BO1319" s="18"/>
      <c r="BP1319" s="18"/>
      <c r="BQ1319" s="18"/>
      <c r="BR1319" s="18"/>
      <c r="BS1319" s="18"/>
      <c r="BT1319" s="18"/>
      <c r="BU1319" s="18"/>
      <c r="BV1319" s="18"/>
      <c r="BW1319" s="18"/>
      <c r="BX1319" s="18"/>
      <c r="BY1319" s="18"/>
      <c r="BZ1319" s="18"/>
      <c r="CA1319" s="18"/>
      <c r="CB1319" s="18"/>
      <c r="CC1319" s="18"/>
      <c r="CD1319" s="18"/>
      <c r="CE1319" s="18"/>
      <c r="CF1319" s="18"/>
      <c r="CG1319" s="18"/>
      <c r="CH1319" s="18"/>
      <c r="CI1319" s="18"/>
      <c r="CJ1319" s="18"/>
      <c r="CK1319" s="18"/>
      <c r="CL1319" s="18"/>
      <c r="CM1319" s="18"/>
      <c r="CN1319" s="18"/>
      <c r="CO1319" s="18"/>
      <c r="CP1319" s="18"/>
      <c r="CQ1319" s="18"/>
      <c r="CR1319" s="18"/>
      <c r="CS1319" s="18"/>
      <c r="CT1319" s="18"/>
      <c r="CU1319" s="18"/>
      <c r="CV1319" s="18"/>
      <c r="CW1319" s="18"/>
      <c r="CX1319" s="18"/>
      <c r="CY1319" s="18"/>
      <c r="CZ1319" s="18"/>
      <c r="DA1319" s="18"/>
      <c r="DB1319" s="18"/>
      <c r="DC1319" s="18"/>
      <c r="DD1319" s="18"/>
      <c r="DE1319" s="18"/>
      <c r="DF1319" s="18"/>
      <c r="DG1319" s="18"/>
      <c r="DH1319" s="18"/>
      <c r="DI1319" s="18"/>
      <c r="DJ1319" s="18"/>
      <c r="DK1319" s="18"/>
      <c r="DL1319" s="18"/>
      <c r="DM1319" s="18"/>
      <c r="DN1319" s="18"/>
      <c r="DO1319" s="18"/>
      <c r="DP1319" s="18">
        <v>1</v>
      </c>
      <c r="DQ1319" s="18">
        <v>1</v>
      </c>
      <c r="DR1319" s="18">
        <v>1</v>
      </c>
      <c r="DS1319" s="18">
        <v>0</v>
      </c>
      <c r="DT1319" s="18"/>
      <c r="DU1319" s="18"/>
      <c r="DV1319" s="18">
        <v>0</v>
      </c>
      <c r="DW1319" s="24"/>
      <c r="DX1319" s="24"/>
      <c r="DY1319" s="18"/>
      <c r="DZ1319" s="18"/>
      <c r="EA1319" s="18"/>
      <c r="EB1319" s="18"/>
      <c r="EC1319" s="18"/>
      <c r="ED1319" s="18"/>
      <c r="EE1319" s="18"/>
      <c r="EF1319" s="18"/>
      <c r="EG1319" s="18"/>
      <c r="EH1319" s="18" t="s">
        <v>1530</v>
      </c>
      <c r="EI1319" s="18" cm="1">
        <f t="array" ref="EI1319">IF(SUMPRODUCT(--(DO1319:DS1319&lt;&gt;""))=0, 0,1)</f>
        <v>1</v>
      </c>
      <c r="EJ1319" s="18" cm="1">
        <f t="array" ref="EJ1319">IF(SUMPRODUCT(--(DT1319:EG1319&lt;&gt;""))=0, 0,1)</f>
        <v>1</v>
      </c>
      <c r="EK1319" s="18" cm="1">
        <f t="array" ref="EK1319">IF(SUMPRODUCT(--(EC1319:EG1319&lt;&gt;""))=0, 0,1)</f>
        <v>0</v>
      </c>
      <c r="EL1319" s="18" cm="1">
        <f t="array" ref="EL1319">IF(SUMPRODUCT(--(EE1319:EG1319&lt;&gt;""))=0, 0,1)</f>
        <v>0</v>
      </c>
      <c r="EM1319" s="18">
        <f t="shared" si="263"/>
        <v>1</v>
      </c>
      <c r="EN1319" s="18">
        <f t="shared" si="264"/>
        <v>1</v>
      </c>
      <c r="EO1319" s="18">
        <f t="shared" si="265"/>
        <v>0</v>
      </c>
      <c r="EP1319" s="18" t="str">
        <f t="shared" si="266"/>
        <v>NA</v>
      </c>
      <c r="EQ1319" s="18" t="str">
        <f t="shared" si="267"/>
        <v>NA</v>
      </c>
      <c r="ER1319" s="58" t="s">
        <v>2080</v>
      </c>
      <c r="ES1319" s="59">
        <v>43790</v>
      </c>
      <c r="ET1319" s="18" t="s">
        <v>1531</v>
      </c>
      <c r="EU1319" s="18" t="s">
        <v>1523</v>
      </c>
    </row>
    <row r="1320" spans="1:151" ht="15.75" customHeight="1" x14ac:dyDescent="0.2">
      <c r="A1320" s="5" t="s">
        <v>1566</v>
      </c>
      <c r="B1320" s="24" t="s">
        <v>1522</v>
      </c>
      <c r="C1320" s="26">
        <v>1</v>
      </c>
      <c r="D1320" s="18" t="s">
        <v>1582</v>
      </c>
      <c r="E1320" s="18" t="s">
        <v>1533</v>
      </c>
      <c r="F1320" s="18" t="s">
        <v>553</v>
      </c>
      <c r="G1320" s="18" t="s">
        <v>609</v>
      </c>
      <c r="H1320" s="18" t="s">
        <v>951</v>
      </c>
      <c r="I1320" s="18" t="s">
        <v>363</v>
      </c>
      <c r="J1320" s="18" t="s">
        <v>363</v>
      </c>
      <c r="K1320" s="18" t="s">
        <v>363</v>
      </c>
      <c r="L1320" s="18" t="s">
        <v>363</v>
      </c>
      <c r="M1320" s="18" t="s">
        <v>253</v>
      </c>
      <c r="N1320" s="56">
        <v>74</v>
      </c>
      <c r="O1320" s="18" t="s">
        <v>1524</v>
      </c>
      <c r="P1320" s="18" t="s">
        <v>466</v>
      </c>
      <c r="Q1320" s="18" t="s">
        <v>254</v>
      </c>
      <c r="R1320" s="24" t="s">
        <v>257</v>
      </c>
      <c r="S1320" s="24" t="s">
        <v>257</v>
      </c>
      <c r="T1320" s="26" t="s">
        <v>257</v>
      </c>
      <c r="U1320" s="26" t="s">
        <v>257</v>
      </c>
      <c r="V1320" s="26" t="s">
        <v>257</v>
      </c>
      <c r="W1320" s="26" t="s">
        <v>257</v>
      </c>
      <c r="X1320" s="18" t="s">
        <v>1573</v>
      </c>
      <c r="Y1320" s="18">
        <v>56.9</v>
      </c>
      <c r="Z1320" s="18" t="s">
        <v>599</v>
      </c>
      <c r="AA1320" s="18">
        <v>56.9</v>
      </c>
      <c r="AB1320" s="57" t="s">
        <v>257</v>
      </c>
      <c r="AC1320" s="18" t="s">
        <v>479</v>
      </c>
      <c r="AD1320" s="18" t="s">
        <v>257</v>
      </c>
      <c r="AE1320" s="18" t="s">
        <v>257</v>
      </c>
      <c r="AF1320" s="18">
        <v>13.7</v>
      </c>
      <c r="AG1320" s="18">
        <v>13.7</v>
      </c>
      <c r="AH1320" s="18" t="s">
        <v>501</v>
      </c>
      <c r="AI1320" s="18">
        <v>44</v>
      </c>
      <c r="AJ1320" s="18" t="s">
        <v>476</v>
      </c>
      <c r="AK1320" s="18">
        <f t="shared" si="268"/>
        <v>1.8333333333333333</v>
      </c>
      <c r="AL1320" s="18" t="s">
        <v>1568</v>
      </c>
      <c r="AM1320" s="18" t="s">
        <v>268</v>
      </c>
      <c r="AN1320" s="55">
        <v>0.54</v>
      </c>
      <c r="AO1320" s="18" t="s">
        <v>563</v>
      </c>
      <c r="AP1320" s="18" t="s">
        <v>479</v>
      </c>
      <c r="AQ1320" s="72" t="s">
        <v>1569</v>
      </c>
      <c r="AR1320" s="18" t="s">
        <v>561</v>
      </c>
      <c r="AS1320" s="55">
        <f t="shared" si="253"/>
        <v>0.51000000000000012</v>
      </c>
      <c r="AT1320" s="55">
        <v>0.56999999999999995</v>
      </c>
      <c r="AU1320" s="55">
        <f t="shared" si="254"/>
        <v>2.9999999999999916E-2</v>
      </c>
      <c r="AV1320" s="62">
        <f t="shared" si="255"/>
        <v>2.9999999999999916E-2</v>
      </c>
      <c r="AW1320" s="26" t="s">
        <v>501</v>
      </c>
      <c r="AX1320" s="18">
        <f>44+24</f>
        <v>68</v>
      </c>
      <c r="AY1320" s="18" t="s">
        <v>476</v>
      </c>
      <c r="AZ1320" s="5" t="s">
        <v>257</v>
      </c>
      <c r="BA1320" s="5" t="s">
        <v>257</v>
      </c>
      <c r="BB1320" s="18" t="s">
        <v>1570</v>
      </c>
      <c r="BC1320" s="18"/>
      <c r="BD1320" s="18"/>
      <c r="BE1320" s="18"/>
      <c r="BF1320" s="18"/>
      <c r="BG1320" s="18"/>
      <c r="BH1320" s="18"/>
      <c r="BI1320" s="18"/>
      <c r="BJ1320" s="18"/>
      <c r="BK1320" s="18"/>
      <c r="BL1320" s="18"/>
      <c r="BM1320" s="18"/>
      <c r="BN1320" s="18"/>
      <c r="BO1320" s="18"/>
      <c r="BP1320" s="18"/>
      <c r="BQ1320" s="18"/>
      <c r="BR1320" s="18"/>
      <c r="BS1320" s="18"/>
      <c r="BT1320" s="18"/>
      <c r="BU1320" s="18"/>
      <c r="BV1320" s="18"/>
      <c r="BW1320" s="18"/>
      <c r="BX1320" s="18"/>
      <c r="BY1320" s="18"/>
      <c r="BZ1320" s="18"/>
      <c r="CA1320" s="18"/>
      <c r="CB1320" s="18"/>
      <c r="CC1320" s="18"/>
      <c r="CD1320" s="18"/>
      <c r="CE1320" s="18"/>
      <c r="CF1320" s="18"/>
      <c r="CG1320" s="18"/>
      <c r="CH1320" s="18"/>
      <c r="CI1320" s="18"/>
      <c r="CJ1320" s="18"/>
      <c r="CK1320" s="18"/>
      <c r="CL1320" s="18"/>
      <c r="CM1320" s="18"/>
      <c r="CN1320" s="18"/>
      <c r="CO1320" s="18"/>
      <c r="CP1320" s="18"/>
      <c r="CQ1320" s="18"/>
      <c r="CR1320" s="18"/>
      <c r="CS1320" s="18"/>
      <c r="CT1320" s="18"/>
      <c r="CU1320" s="18"/>
      <c r="CV1320" s="18"/>
      <c r="CW1320" s="18"/>
      <c r="CX1320" s="18"/>
      <c r="CY1320" s="18"/>
      <c r="CZ1320" s="18"/>
      <c r="DA1320" s="18"/>
      <c r="DB1320" s="18"/>
      <c r="DC1320" s="18"/>
      <c r="DD1320" s="18"/>
      <c r="DE1320" s="18"/>
      <c r="DF1320" s="18"/>
      <c r="DG1320" s="18"/>
      <c r="DH1320" s="18"/>
      <c r="DI1320" s="18"/>
      <c r="DJ1320" s="18"/>
      <c r="DK1320" s="18"/>
      <c r="DL1320" s="18"/>
      <c r="DM1320" s="18"/>
      <c r="DN1320" s="18"/>
      <c r="DO1320" s="18"/>
      <c r="DP1320" s="18">
        <v>1</v>
      </c>
      <c r="DQ1320" s="18">
        <v>1</v>
      </c>
      <c r="DR1320" s="18">
        <v>1</v>
      </c>
      <c r="DS1320" s="18">
        <v>0</v>
      </c>
      <c r="DT1320" s="18"/>
      <c r="DU1320" s="18"/>
      <c r="DV1320" s="18">
        <v>0</v>
      </c>
      <c r="DW1320" s="24"/>
      <c r="DX1320" s="24"/>
      <c r="DY1320" s="18"/>
      <c r="DZ1320" s="18"/>
      <c r="EA1320" s="18"/>
      <c r="EB1320" s="18"/>
      <c r="EC1320" s="18"/>
      <c r="ED1320" s="18"/>
      <c r="EE1320" s="18"/>
      <c r="EF1320" s="18"/>
      <c r="EG1320" s="18"/>
      <c r="EH1320" s="18" t="s">
        <v>1530</v>
      </c>
      <c r="EI1320" s="18" cm="1">
        <f t="array" ref="EI1320">IF(SUMPRODUCT(--(DO1320:DS1320&lt;&gt;""))=0, 0,1)</f>
        <v>1</v>
      </c>
      <c r="EJ1320" s="18" cm="1">
        <f t="array" ref="EJ1320">IF(SUMPRODUCT(--(DT1320:EG1320&lt;&gt;""))=0, 0,1)</f>
        <v>1</v>
      </c>
      <c r="EK1320" s="18" cm="1">
        <f t="array" ref="EK1320">IF(SUMPRODUCT(--(EC1320:EG1320&lt;&gt;""))=0, 0,1)</f>
        <v>0</v>
      </c>
      <c r="EL1320" s="18" cm="1">
        <f t="array" ref="EL1320">IF(SUMPRODUCT(--(EE1320:EG1320&lt;&gt;""))=0, 0,1)</f>
        <v>0</v>
      </c>
      <c r="EM1320" s="18">
        <f t="shared" si="263"/>
        <v>1</v>
      </c>
      <c r="EN1320" s="18">
        <f t="shared" si="264"/>
        <v>1</v>
      </c>
      <c r="EO1320" s="18">
        <f t="shared" si="265"/>
        <v>0</v>
      </c>
      <c r="EP1320" s="18" t="str">
        <f t="shared" si="266"/>
        <v>NA</v>
      </c>
      <c r="EQ1320" s="18" t="str">
        <f t="shared" si="267"/>
        <v>NA</v>
      </c>
      <c r="ER1320" s="58" t="s">
        <v>2080</v>
      </c>
      <c r="ES1320" s="59">
        <v>43790</v>
      </c>
      <c r="ET1320" s="18" t="s">
        <v>1531</v>
      </c>
      <c r="EU1320" s="18" t="s">
        <v>1523</v>
      </c>
    </row>
    <row r="1321" spans="1:151" ht="15.75" customHeight="1" x14ac:dyDescent="0.2">
      <c r="A1321" s="5" t="s">
        <v>1566</v>
      </c>
      <c r="B1321" s="24" t="s">
        <v>1522</v>
      </c>
      <c r="C1321" s="26">
        <v>1</v>
      </c>
      <c r="D1321" s="18" t="s">
        <v>1582</v>
      </c>
      <c r="E1321" s="18" t="s">
        <v>1534</v>
      </c>
      <c r="F1321" s="18" t="s">
        <v>553</v>
      </c>
      <c r="G1321" s="18" t="s">
        <v>609</v>
      </c>
      <c r="H1321" s="18" t="s">
        <v>951</v>
      </c>
      <c r="I1321" s="18" t="s">
        <v>363</v>
      </c>
      <c r="J1321" s="18" t="s">
        <v>363</v>
      </c>
      <c r="K1321" s="18" t="s">
        <v>363</v>
      </c>
      <c r="L1321" s="18" t="s">
        <v>363</v>
      </c>
      <c r="M1321" s="18" t="s">
        <v>253</v>
      </c>
      <c r="N1321" s="56">
        <v>74</v>
      </c>
      <c r="O1321" s="18" t="s">
        <v>1524</v>
      </c>
      <c r="P1321" s="18" t="s">
        <v>466</v>
      </c>
      <c r="Q1321" s="18" t="s">
        <v>254</v>
      </c>
      <c r="R1321" s="24" t="s">
        <v>257</v>
      </c>
      <c r="S1321" s="24" t="s">
        <v>257</v>
      </c>
      <c r="T1321" s="26" t="s">
        <v>257</v>
      </c>
      <c r="U1321" s="26" t="s">
        <v>257</v>
      </c>
      <c r="V1321" s="26" t="s">
        <v>257</v>
      </c>
      <c r="W1321" s="26" t="s">
        <v>257</v>
      </c>
      <c r="X1321" s="18" t="s">
        <v>1573</v>
      </c>
      <c r="Y1321" s="18">
        <v>56.9</v>
      </c>
      <c r="Z1321" s="18" t="s">
        <v>599</v>
      </c>
      <c r="AA1321" s="18">
        <v>56.9</v>
      </c>
      <c r="AB1321" s="57" t="s">
        <v>257</v>
      </c>
      <c r="AC1321" s="18" t="s">
        <v>479</v>
      </c>
      <c r="AD1321" s="18" t="s">
        <v>257</v>
      </c>
      <c r="AE1321" s="18" t="s">
        <v>257</v>
      </c>
      <c r="AF1321" s="18">
        <v>13.7</v>
      </c>
      <c r="AG1321" s="18">
        <v>13.7</v>
      </c>
      <c r="AH1321" s="18" t="s">
        <v>501</v>
      </c>
      <c r="AI1321" s="18">
        <v>44</v>
      </c>
      <c r="AJ1321" s="18" t="s">
        <v>476</v>
      </c>
      <c r="AK1321" s="18">
        <f t="shared" si="268"/>
        <v>1.8333333333333333</v>
      </c>
      <c r="AL1321" s="18" t="s">
        <v>1568</v>
      </c>
      <c r="AM1321" s="18" t="s">
        <v>268</v>
      </c>
      <c r="AN1321" s="55">
        <v>0.56000000000000005</v>
      </c>
      <c r="AO1321" s="18" t="s">
        <v>563</v>
      </c>
      <c r="AP1321" s="18" t="s">
        <v>479</v>
      </c>
      <c r="AQ1321" s="72" t="s">
        <v>1569</v>
      </c>
      <c r="AR1321" s="18" t="s">
        <v>561</v>
      </c>
      <c r="AS1321" s="55">
        <f t="shared" si="253"/>
        <v>0.54000000000000015</v>
      </c>
      <c r="AT1321" s="55">
        <v>0.57999999999999996</v>
      </c>
      <c r="AU1321" s="55">
        <f t="shared" si="254"/>
        <v>1.9999999999999907E-2</v>
      </c>
      <c r="AV1321" s="62">
        <f t="shared" si="255"/>
        <v>1.9999999999999907E-2</v>
      </c>
      <c r="AW1321" s="26" t="s">
        <v>501</v>
      </c>
      <c r="AX1321" s="18">
        <f>44+48</f>
        <v>92</v>
      </c>
      <c r="AY1321" s="18" t="s">
        <v>476</v>
      </c>
      <c r="AZ1321" s="5" t="s">
        <v>257</v>
      </c>
      <c r="BA1321" s="5" t="s">
        <v>257</v>
      </c>
      <c r="BB1321" s="18" t="s">
        <v>1570</v>
      </c>
      <c r="BC1321" s="18"/>
      <c r="BD1321" s="18"/>
      <c r="BE1321" s="18"/>
      <c r="BF1321" s="18"/>
      <c r="BG1321" s="18"/>
      <c r="BH1321" s="18"/>
      <c r="BI1321" s="18"/>
      <c r="BJ1321" s="18"/>
      <c r="BK1321" s="18"/>
      <c r="BL1321" s="18"/>
      <c r="BM1321" s="18"/>
      <c r="BN1321" s="18"/>
      <c r="BO1321" s="18"/>
      <c r="BP1321" s="18"/>
      <c r="BQ1321" s="18"/>
      <c r="BR1321" s="18"/>
      <c r="BS1321" s="18"/>
      <c r="BT1321" s="18"/>
      <c r="BU1321" s="18"/>
      <c r="BV1321" s="18"/>
      <c r="BW1321" s="18"/>
      <c r="BX1321" s="18"/>
      <c r="BY1321" s="18"/>
      <c r="BZ1321" s="18"/>
      <c r="CA1321" s="18"/>
      <c r="CB1321" s="18"/>
      <c r="CC1321" s="18"/>
      <c r="CD1321" s="18"/>
      <c r="CE1321" s="18"/>
      <c r="CF1321" s="18"/>
      <c r="CG1321" s="18"/>
      <c r="CH1321" s="18"/>
      <c r="CI1321" s="18"/>
      <c r="CJ1321" s="18"/>
      <c r="CK1321" s="18"/>
      <c r="CL1321" s="18"/>
      <c r="CM1321" s="18"/>
      <c r="CN1321" s="18"/>
      <c r="CO1321" s="18"/>
      <c r="CP1321" s="18"/>
      <c r="CQ1321" s="18"/>
      <c r="CR1321" s="18"/>
      <c r="CS1321" s="18"/>
      <c r="CT1321" s="18"/>
      <c r="CU1321" s="18"/>
      <c r="CV1321" s="18"/>
      <c r="CW1321" s="18"/>
      <c r="CX1321" s="18"/>
      <c r="CY1321" s="18"/>
      <c r="CZ1321" s="18"/>
      <c r="DA1321" s="18"/>
      <c r="DB1321" s="18"/>
      <c r="DC1321" s="18"/>
      <c r="DD1321" s="18"/>
      <c r="DE1321" s="18"/>
      <c r="DF1321" s="18"/>
      <c r="DG1321" s="18"/>
      <c r="DH1321" s="18"/>
      <c r="DI1321" s="18"/>
      <c r="DJ1321" s="18"/>
      <c r="DK1321" s="18"/>
      <c r="DL1321" s="18"/>
      <c r="DM1321" s="18"/>
      <c r="DN1321" s="18"/>
      <c r="DO1321" s="18"/>
      <c r="DP1321" s="18">
        <v>1</v>
      </c>
      <c r="DQ1321" s="18">
        <v>1</v>
      </c>
      <c r="DR1321" s="18">
        <v>1</v>
      </c>
      <c r="DS1321" s="18">
        <v>0</v>
      </c>
      <c r="DT1321" s="18"/>
      <c r="DU1321" s="18"/>
      <c r="DV1321" s="18">
        <v>0</v>
      </c>
      <c r="DW1321" s="24"/>
      <c r="DX1321" s="24"/>
      <c r="DY1321" s="18"/>
      <c r="DZ1321" s="18"/>
      <c r="EA1321" s="18"/>
      <c r="EB1321" s="18"/>
      <c r="EC1321" s="18"/>
      <c r="ED1321" s="18"/>
      <c r="EE1321" s="18"/>
      <c r="EF1321" s="18"/>
      <c r="EG1321" s="18"/>
      <c r="EH1321" s="18" t="s">
        <v>1530</v>
      </c>
      <c r="EI1321" s="18" cm="1">
        <f t="array" ref="EI1321">IF(SUMPRODUCT(--(DO1321:DS1321&lt;&gt;""))=0, 0,1)</f>
        <v>1</v>
      </c>
      <c r="EJ1321" s="18" cm="1">
        <f t="array" ref="EJ1321">IF(SUMPRODUCT(--(DT1321:EG1321&lt;&gt;""))=0, 0,1)</f>
        <v>1</v>
      </c>
      <c r="EK1321" s="18" cm="1">
        <f t="array" ref="EK1321">IF(SUMPRODUCT(--(EC1321:EG1321&lt;&gt;""))=0, 0,1)</f>
        <v>0</v>
      </c>
      <c r="EL1321" s="18" cm="1">
        <f t="array" ref="EL1321">IF(SUMPRODUCT(--(EE1321:EG1321&lt;&gt;""))=0, 0,1)</f>
        <v>0</v>
      </c>
      <c r="EM1321" s="18">
        <f t="shared" si="263"/>
        <v>1</v>
      </c>
      <c r="EN1321" s="18">
        <f t="shared" si="264"/>
        <v>1</v>
      </c>
      <c r="EO1321" s="18">
        <f t="shared" si="265"/>
        <v>0</v>
      </c>
      <c r="EP1321" s="18" t="str">
        <f t="shared" si="266"/>
        <v>NA</v>
      </c>
      <c r="EQ1321" s="18" t="str">
        <f t="shared" si="267"/>
        <v>NA</v>
      </c>
      <c r="ER1321" s="58" t="s">
        <v>2080</v>
      </c>
      <c r="ES1321" s="59">
        <v>43790</v>
      </c>
      <c r="ET1321" s="18" t="s">
        <v>1531</v>
      </c>
      <c r="EU1321" s="18" t="s">
        <v>1523</v>
      </c>
    </row>
    <row r="1322" spans="1:151" ht="15.75" customHeight="1" x14ac:dyDescent="0.2">
      <c r="A1322" s="5" t="s">
        <v>1566</v>
      </c>
      <c r="B1322" s="24" t="s">
        <v>1522</v>
      </c>
      <c r="C1322" s="26">
        <v>1</v>
      </c>
      <c r="D1322" s="18" t="s">
        <v>1583</v>
      </c>
      <c r="E1322" s="18" t="s">
        <v>1526</v>
      </c>
      <c r="F1322" s="18" t="s">
        <v>553</v>
      </c>
      <c r="G1322" s="18" t="s">
        <v>609</v>
      </c>
      <c r="H1322" s="18" t="s">
        <v>951</v>
      </c>
      <c r="I1322" s="18" t="s">
        <v>363</v>
      </c>
      <c r="J1322" s="18" t="s">
        <v>363</v>
      </c>
      <c r="K1322" s="18" t="s">
        <v>363</v>
      </c>
      <c r="L1322" s="18" t="s">
        <v>363</v>
      </c>
      <c r="M1322" s="18" t="s">
        <v>253</v>
      </c>
      <c r="N1322" s="56">
        <v>74</v>
      </c>
      <c r="O1322" s="18" t="s">
        <v>1524</v>
      </c>
      <c r="P1322" s="18" t="s">
        <v>466</v>
      </c>
      <c r="Q1322" s="18" t="s">
        <v>254</v>
      </c>
      <c r="R1322" s="24" t="s">
        <v>257</v>
      </c>
      <c r="S1322" s="24" t="s">
        <v>257</v>
      </c>
      <c r="T1322" s="26" t="s">
        <v>257</v>
      </c>
      <c r="U1322" s="26" t="s">
        <v>257</v>
      </c>
      <c r="V1322" s="26" t="s">
        <v>257</v>
      </c>
      <c r="W1322" s="26" t="s">
        <v>257</v>
      </c>
      <c r="X1322" s="18" t="s">
        <v>1575</v>
      </c>
      <c r="Y1322" s="18">
        <v>0</v>
      </c>
      <c r="Z1322" s="18" t="s">
        <v>599</v>
      </c>
      <c r="AA1322" s="18">
        <v>0</v>
      </c>
      <c r="AB1322" s="57" t="s">
        <v>257</v>
      </c>
      <c r="AC1322" s="18" t="s">
        <v>257</v>
      </c>
      <c r="AD1322" s="18" t="s">
        <v>257</v>
      </c>
      <c r="AE1322" s="18" t="s">
        <v>257</v>
      </c>
      <c r="AF1322" s="18" t="s">
        <v>257</v>
      </c>
      <c r="AG1322" s="18" t="s">
        <v>257</v>
      </c>
      <c r="AH1322" s="18" t="s">
        <v>257</v>
      </c>
      <c r="AI1322" s="18">
        <v>0</v>
      </c>
      <c r="AJ1322" s="18" t="s">
        <v>476</v>
      </c>
      <c r="AK1322" s="18">
        <f t="shared" si="268"/>
        <v>0</v>
      </c>
      <c r="AL1322" s="18" t="s">
        <v>1568</v>
      </c>
      <c r="AM1322" s="18" t="s">
        <v>268</v>
      </c>
      <c r="AN1322" s="55">
        <v>0.62</v>
      </c>
      <c r="AO1322" s="18" t="s">
        <v>563</v>
      </c>
      <c r="AP1322" s="18" t="s">
        <v>479</v>
      </c>
      <c r="AQ1322" s="72" t="s">
        <v>1569</v>
      </c>
      <c r="AR1322" s="18" t="s">
        <v>561</v>
      </c>
      <c r="AS1322" s="55">
        <f t="shared" si="253"/>
        <v>0.62</v>
      </c>
      <c r="AT1322" s="55">
        <v>0.62</v>
      </c>
      <c r="AU1322" s="55">
        <f t="shared" si="254"/>
        <v>0</v>
      </c>
      <c r="AV1322" s="62">
        <f t="shared" si="255"/>
        <v>0</v>
      </c>
      <c r="AW1322" s="26" t="s">
        <v>501</v>
      </c>
      <c r="AX1322" s="18">
        <v>0</v>
      </c>
      <c r="AY1322" s="18" t="s">
        <v>476</v>
      </c>
      <c r="AZ1322" s="5" t="s">
        <v>257</v>
      </c>
      <c r="BA1322" s="5" t="s">
        <v>257</v>
      </c>
      <c r="BB1322" s="18" t="s">
        <v>1570</v>
      </c>
      <c r="BC1322" s="18"/>
      <c r="BD1322" s="18"/>
      <c r="BE1322" s="18"/>
      <c r="BF1322" s="18"/>
      <c r="BG1322" s="18"/>
      <c r="BH1322" s="18"/>
      <c r="BI1322" s="18"/>
      <c r="BJ1322" s="18"/>
      <c r="BK1322" s="18"/>
      <c r="BL1322" s="18"/>
      <c r="BM1322" s="18"/>
      <c r="BN1322" s="18"/>
      <c r="BO1322" s="18"/>
      <c r="BP1322" s="18"/>
      <c r="BQ1322" s="18"/>
      <c r="BR1322" s="18"/>
      <c r="BS1322" s="18"/>
      <c r="BT1322" s="18"/>
      <c r="BU1322" s="18"/>
      <c r="BV1322" s="18"/>
      <c r="BW1322" s="18"/>
      <c r="BX1322" s="18"/>
      <c r="BY1322" s="18"/>
      <c r="BZ1322" s="18"/>
      <c r="CA1322" s="18"/>
      <c r="CB1322" s="18"/>
      <c r="CC1322" s="18"/>
      <c r="CD1322" s="18"/>
      <c r="CE1322" s="18"/>
      <c r="CF1322" s="18"/>
      <c r="CG1322" s="18"/>
      <c r="CH1322" s="18"/>
      <c r="CI1322" s="18"/>
      <c r="CJ1322" s="18"/>
      <c r="CK1322" s="18"/>
      <c r="CL1322" s="18"/>
      <c r="CM1322" s="18"/>
      <c r="CN1322" s="18"/>
      <c r="CO1322" s="18"/>
      <c r="CP1322" s="18"/>
      <c r="CQ1322" s="18"/>
      <c r="CR1322" s="18"/>
      <c r="CS1322" s="18"/>
      <c r="CT1322" s="18"/>
      <c r="CU1322" s="18"/>
      <c r="CV1322" s="18"/>
      <c r="CW1322" s="18"/>
      <c r="CX1322" s="18"/>
      <c r="CY1322" s="18"/>
      <c r="CZ1322" s="18"/>
      <c r="DA1322" s="18"/>
      <c r="DB1322" s="18"/>
      <c r="DC1322" s="18"/>
      <c r="DD1322" s="18"/>
      <c r="DE1322" s="18"/>
      <c r="DF1322" s="18"/>
      <c r="DG1322" s="18"/>
      <c r="DH1322" s="18"/>
      <c r="DI1322" s="18"/>
      <c r="DJ1322" s="18"/>
      <c r="DK1322" s="18"/>
      <c r="DL1322" s="18"/>
      <c r="DM1322" s="18"/>
      <c r="DN1322" s="18"/>
      <c r="DO1322" s="18"/>
      <c r="DP1322" s="18">
        <v>0</v>
      </c>
      <c r="DQ1322" s="18">
        <v>0</v>
      </c>
      <c r="DR1322" s="18">
        <v>0</v>
      </c>
      <c r="DS1322" s="18">
        <v>0</v>
      </c>
      <c r="DT1322" s="18"/>
      <c r="DU1322" s="18"/>
      <c r="DV1322" s="18">
        <v>0</v>
      </c>
      <c r="DW1322" s="24"/>
      <c r="DX1322" s="24"/>
      <c r="DY1322" s="18"/>
      <c r="DZ1322" s="18"/>
      <c r="EA1322" s="18"/>
      <c r="EB1322" s="18"/>
      <c r="EC1322" s="18"/>
      <c r="ED1322" s="18"/>
      <c r="EE1322" s="18"/>
      <c r="EF1322" s="18"/>
      <c r="EG1322" s="18"/>
      <c r="EH1322" s="18" t="s">
        <v>1530</v>
      </c>
      <c r="EI1322" s="18" cm="1">
        <f t="array" ref="EI1322">IF(SUMPRODUCT(--(DO1322:DS1322&lt;&gt;""))=0, 0,1)</f>
        <v>1</v>
      </c>
      <c r="EJ1322" s="18" cm="1">
        <f t="array" ref="EJ1322">IF(SUMPRODUCT(--(DT1322:EG1322&lt;&gt;""))=0, 0,1)</f>
        <v>1</v>
      </c>
      <c r="EK1322" s="18" cm="1">
        <f t="array" ref="EK1322">IF(SUMPRODUCT(--(EC1322:EG1322&lt;&gt;""))=0, 0,1)</f>
        <v>0</v>
      </c>
      <c r="EL1322" s="18" cm="1">
        <f t="array" ref="EL1322">IF(SUMPRODUCT(--(EE1322:EG1322&lt;&gt;""))=0, 0,1)</f>
        <v>0</v>
      </c>
      <c r="EM1322" s="18">
        <f t="shared" si="263"/>
        <v>0</v>
      </c>
      <c r="EN1322" s="18">
        <f t="shared" si="264"/>
        <v>0</v>
      </c>
      <c r="EO1322" s="18">
        <f t="shared" si="265"/>
        <v>0</v>
      </c>
      <c r="EP1322" s="18" t="str">
        <f t="shared" si="266"/>
        <v>NA</v>
      </c>
      <c r="EQ1322" s="18" t="str">
        <f t="shared" si="267"/>
        <v>NA</v>
      </c>
      <c r="ER1322" s="58" t="s">
        <v>2080</v>
      </c>
      <c r="ES1322" s="59">
        <v>43790</v>
      </c>
      <c r="ET1322" s="18" t="s">
        <v>1531</v>
      </c>
      <c r="EU1322" s="18" t="s">
        <v>1523</v>
      </c>
    </row>
    <row r="1323" spans="1:151" ht="15.75" customHeight="1" x14ac:dyDescent="0.2">
      <c r="A1323" s="5" t="s">
        <v>1566</v>
      </c>
      <c r="B1323" s="24" t="s">
        <v>1522</v>
      </c>
      <c r="C1323" s="26">
        <v>1</v>
      </c>
      <c r="D1323" s="18" t="s">
        <v>1583</v>
      </c>
      <c r="E1323" s="18" t="s">
        <v>1532</v>
      </c>
      <c r="F1323" s="18" t="s">
        <v>553</v>
      </c>
      <c r="G1323" s="18" t="s">
        <v>609</v>
      </c>
      <c r="H1323" s="18" t="s">
        <v>951</v>
      </c>
      <c r="I1323" s="18" t="s">
        <v>363</v>
      </c>
      <c r="J1323" s="18" t="s">
        <v>363</v>
      </c>
      <c r="K1323" s="18" t="s">
        <v>363</v>
      </c>
      <c r="L1323" s="18" t="s">
        <v>363</v>
      </c>
      <c r="M1323" s="18" t="s">
        <v>253</v>
      </c>
      <c r="N1323" s="56">
        <v>74</v>
      </c>
      <c r="O1323" s="18" t="s">
        <v>1524</v>
      </c>
      <c r="P1323" s="18" t="s">
        <v>466</v>
      </c>
      <c r="Q1323" s="18" t="s">
        <v>254</v>
      </c>
      <c r="R1323" s="24" t="s">
        <v>257</v>
      </c>
      <c r="S1323" s="24" t="s">
        <v>257</v>
      </c>
      <c r="T1323" s="26" t="s">
        <v>257</v>
      </c>
      <c r="U1323" s="26" t="s">
        <v>257</v>
      </c>
      <c r="V1323" s="26" t="s">
        <v>257</v>
      </c>
      <c r="W1323" s="26" t="s">
        <v>257</v>
      </c>
      <c r="X1323" s="18" t="s">
        <v>1575</v>
      </c>
      <c r="Y1323" s="18">
        <v>56.9</v>
      </c>
      <c r="Z1323" s="18" t="s">
        <v>599</v>
      </c>
      <c r="AA1323" s="18">
        <v>56.9</v>
      </c>
      <c r="AB1323" s="57" t="s">
        <v>257</v>
      </c>
      <c r="AC1323" s="18" t="s">
        <v>479</v>
      </c>
      <c r="AD1323" s="18" t="s">
        <v>257</v>
      </c>
      <c r="AE1323" s="18" t="s">
        <v>257</v>
      </c>
      <c r="AF1323" s="18">
        <v>13.7</v>
      </c>
      <c r="AG1323" s="18">
        <v>13.7</v>
      </c>
      <c r="AH1323" s="18" t="s">
        <v>501</v>
      </c>
      <c r="AI1323" s="18">
        <v>44</v>
      </c>
      <c r="AJ1323" s="18" t="s">
        <v>476</v>
      </c>
      <c r="AK1323" s="18">
        <f t="shared" si="268"/>
        <v>1.8333333333333333</v>
      </c>
      <c r="AL1323" s="18" t="s">
        <v>1568</v>
      </c>
      <c r="AM1323" s="18" t="s">
        <v>268</v>
      </c>
      <c r="AN1323" s="55">
        <v>0.25</v>
      </c>
      <c r="AO1323" s="18" t="s">
        <v>563</v>
      </c>
      <c r="AP1323" s="18" t="s">
        <v>479</v>
      </c>
      <c r="AQ1323" s="72" t="s">
        <v>1569</v>
      </c>
      <c r="AR1323" s="18" t="s">
        <v>561</v>
      </c>
      <c r="AS1323" s="55">
        <f t="shared" si="253"/>
        <v>0.14000000000000001</v>
      </c>
      <c r="AT1323" s="55">
        <v>0.36</v>
      </c>
      <c r="AU1323" s="55">
        <f t="shared" si="254"/>
        <v>0.10999999999999999</v>
      </c>
      <c r="AV1323" s="62">
        <f t="shared" si="255"/>
        <v>0.10999999999999999</v>
      </c>
      <c r="AW1323" s="26" t="s">
        <v>501</v>
      </c>
      <c r="AX1323" s="18">
        <v>44</v>
      </c>
      <c r="AY1323" s="18" t="s">
        <v>476</v>
      </c>
      <c r="AZ1323" s="5" t="s">
        <v>257</v>
      </c>
      <c r="BA1323" s="5" t="s">
        <v>257</v>
      </c>
      <c r="BB1323" s="18" t="s">
        <v>1570</v>
      </c>
      <c r="BC1323" s="18"/>
      <c r="BD1323" s="18"/>
      <c r="BE1323" s="18"/>
      <c r="BF1323" s="18"/>
      <c r="BG1323" s="18"/>
      <c r="BH1323" s="18"/>
      <c r="BI1323" s="18"/>
      <c r="BJ1323" s="18"/>
      <c r="BK1323" s="18"/>
      <c r="BL1323" s="18"/>
      <c r="BM1323" s="18"/>
      <c r="BN1323" s="18"/>
      <c r="BO1323" s="18"/>
      <c r="BP1323" s="18"/>
      <c r="BQ1323" s="18"/>
      <c r="BR1323" s="18"/>
      <c r="BS1323" s="18"/>
      <c r="BT1323" s="18"/>
      <c r="BU1323" s="18"/>
      <c r="BV1323" s="18"/>
      <c r="BW1323" s="18"/>
      <c r="BX1323" s="18"/>
      <c r="BY1323" s="18"/>
      <c r="BZ1323" s="18"/>
      <c r="CA1323" s="18"/>
      <c r="CB1323" s="18"/>
      <c r="CC1323" s="18"/>
      <c r="CD1323" s="18"/>
      <c r="CE1323" s="18"/>
      <c r="CF1323" s="18"/>
      <c r="CG1323" s="18"/>
      <c r="CH1323" s="18"/>
      <c r="CI1323" s="18"/>
      <c r="CJ1323" s="18"/>
      <c r="CK1323" s="18"/>
      <c r="CL1323" s="18"/>
      <c r="CM1323" s="18"/>
      <c r="CN1323" s="18"/>
      <c r="CO1323" s="18"/>
      <c r="CP1323" s="18"/>
      <c r="CQ1323" s="18"/>
      <c r="CR1323" s="18"/>
      <c r="CS1323" s="18"/>
      <c r="CT1323" s="18"/>
      <c r="CU1323" s="18"/>
      <c r="CV1323" s="18"/>
      <c r="CW1323" s="18"/>
      <c r="CX1323" s="18"/>
      <c r="CY1323" s="18"/>
      <c r="CZ1323" s="18"/>
      <c r="DA1323" s="18"/>
      <c r="DB1323" s="18"/>
      <c r="DC1323" s="18"/>
      <c r="DD1323" s="18"/>
      <c r="DE1323" s="18"/>
      <c r="DF1323" s="18"/>
      <c r="DG1323" s="18"/>
      <c r="DH1323" s="18"/>
      <c r="DI1323" s="18"/>
      <c r="DJ1323" s="18"/>
      <c r="DK1323" s="18"/>
      <c r="DL1323" s="18"/>
      <c r="DM1323" s="18"/>
      <c r="DN1323" s="18"/>
      <c r="DO1323" s="18"/>
      <c r="DP1323" s="18">
        <v>1</v>
      </c>
      <c r="DQ1323" s="18">
        <v>1</v>
      </c>
      <c r="DR1323" s="18">
        <v>1</v>
      </c>
      <c r="DS1323" s="18">
        <v>1</v>
      </c>
      <c r="DT1323" s="18"/>
      <c r="DU1323" s="18"/>
      <c r="DV1323" s="18">
        <v>1</v>
      </c>
      <c r="DW1323" s="24"/>
      <c r="DX1323" s="24"/>
      <c r="DY1323" s="18"/>
      <c r="DZ1323" s="18"/>
      <c r="EA1323" s="18"/>
      <c r="EB1323" s="18"/>
      <c r="EC1323" s="18"/>
      <c r="ED1323" s="18"/>
      <c r="EE1323" s="18"/>
      <c r="EF1323" s="18"/>
      <c r="EG1323" s="18"/>
      <c r="EH1323" s="18" t="s">
        <v>1530</v>
      </c>
      <c r="EI1323" s="18" cm="1">
        <f t="array" ref="EI1323">IF(SUMPRODUCT(--(DO1323:DS1323&lt;&gt;""))=0, 0,1)</f>
        <v>1</v>
      </c>
      <c r="EJ1323" s="18" cm="1">
        <f t="array" ref="EJ1323">IF(SUMPRODUCT(--(DT1323:EG1323&lt;&gt;""))=0, 0,1)</f>
        <v>1</v>
      </c>
      <c r="EK1323" s="18" cm="1">
        <f t="array" ref="EK1323">IF(SUMPRODUCT(--(EC1323:EG1323&lt;&gt;""))=0, 0,1)</f>
        <v>0</v>
      </c>
      <c r="EL1323" s="18" cm="1">
        <f t="array" ref="EL1323">IF(SUMPRODUCT(--(EE1323:EG1323&lt;&gt;""))=0, 0,1)</f>
        <v>0</v>
      </c>
      <c r="EM1323" s="18">
        <f t="shared" si="263"/>
        <v>1</v>
      </c>
      <c r="EN1323" s="18">
        <f t="shared" si="264"/>
        <v>1</v>
      </c>
      <c r="EO1323" s="18">
        <f t="shared" si="265"/>
        <v>1</v>
      </c>
      <c r="EP1323" s="18" t="str">
        <f t="shared" si="266"/>
        <v>NA</v>
      </c>
      <c r="EQ1323" s="18" t="str">
        <f t="shared" si="267"/>
        <v>NA</v>
      </c>
      <c r="ER1323" s="58" t="s">
        <v>2080</v>
      </c>
      <c r="ES1323" s="59">
        <v>43790</v>
      </c>
      <c r="ET1323" s="18" t="s">
        <v>1531</v>
      </c>
      <c r="EU1323" s="18" t="s">
        <v>1523</v>
      </c>
    </row>
    <row r="1324" spans="1:151" ht="15.75" customHeight="1" x14ac:dyDescent="0.2">
      <c r="A1324" s="5" t="s">
        <v>1566</v>
      </c>
      <c r="B1324" s="24" t="s">
        <v>1522</v>
      </c>
      <c r="C1324" s="26">
        <v>1</v>
      </c>
      <c r="D1324" s="18" t="s">
        <v>1583</v>
      </c>
      <c r="E1324" s="18" t="s">
        <v>1533</v>
      </c>
      <c r="F1324" s="18" t="s">
        <v>553</v>
      </c>
      <c r="G1324" s="18" t="s">
        <v>609</v>
      </c>
      <c r="H1324" s="18" t="s">
        <v>951</v>
      </c>
      <c r="I1324" s="18" t="s">
        <v>363</v>
      </c>
      <c r="J1324" s="18" t="s">
        <v>363</v>
      </c>
      <c r="K1324" s="18" t="s">
        <v>363</v>
      </c>
      <c r="L1324" s="18" t="s">
        <v>363</v>
      </c>
      <c r="M1324" s="18" t="s">
        <v>253</v>
      </c>
      <c r="N1324" s="56">
        <v>74</v>
      </c>
      <c r="O1324" s="18" t="s">
        <v>1524</v>
      </c>
      <c r="P1324" s="18" t="s">
        <v>466</v>
      </c>
      <c r="Q1324" s="18" t="s">
        <v>254</v>
      </c>
      <c r="R1324" s="24" t="s">
        <v>257</v>
      </c>
      <c r="S1324" s="24" t="s">
        <v>257</v>
      </c>
      <c r="T1324" s="26" t="s">
        <v>257</v>
      </c>
      <c r="U1324" s="26" t="s">
        <v>257</v>
      </c>
      <c r="V1324" s="26" t="s">
        <v>257</v>
      </c>
      <c r="W1324" s="26" t="s">
        <v>257</v>
      </c>
      <c r="X1324" s="18" t="s">
        <v>1575</v>
      </c>
      <c r="Y1324" s="18">
        <v>56.9</v>
      </c>
      <c r="Z1324" s="18" t="s">
        <v>599</v>
      </c>
      <c r="AA1324" s="18">
        <v>56.9</v>
      </c>
      <c r="AB1324" s="57" t="s">
        <v>257</v>
      </c>
      <c r="AC1324" s="18" t="s">
        <v>479</v>
      </c>
      <c r="AD1324" s="18" t="s">
        <v>257</v>
      </c>
      <c r="AE1324" s="18" t="s">
        <v>257</v>
      </c>
      <c r="AF1324" s="18">
        <v>13.7</v>
      </c>
      <c r="AG1324" s="18">
        <v>13.7</v>
      </c>
      <c r="AH1324" s="18" t="s">
        <v>501</v>
      </c>
      <c r="AI1324" s="18">
        <v>44</v>
      </c>
      <c r="AJ1324" s="18" t="s">
        <v>476</v>
      </c>
      <c r="AK1324" s="18">
        <f t="shared" si="268"/>
        <v>1.8333333333333333</v>
      </c>
      <c r="AL1324" s="18" t="s">
        <v>1568</v>
      </c>
      <c r="AM1324" s="18" t="s">
        <v>268</v>
      </c>
      <c r="AN1324" s="55">
        <v>0.28999999999999998</v>
      </c>
      <c r="AO1324" s="18" t="s">
        <v>563</v>
      </c>
      <c r="AP1324" s="18" t="s">
        <v>479</v>
      </c>
      <c r="AQ1324" s="72" t="s">
        <v>1569</v>
      </c>
      <c r="AR1324" s="18" t="s">
        <v>561</v>
      </c>
      <c r="AS1324" s="55">
        <f t="shared" si="253"/>
        <v>0.19999999999999996</v>
      </c>
      <c r="AT1324" s="55">
        <v>0.38</v>
      </c>
      <c r="AU1324" s="55">
        <f t="shared" si="254"/>
        <v>9.0000000000000024E-2</v>
      </c>
      <c r="AV1324" s="62">
        <f t="shared" si="255"/>
        <v>9.0000000000000024E-2</v>
      </c>
      <c r="AW1324" s="26" t="s">
        <v>501</v>
      </c>
      <c r="AX1324" s="18">
        <f>44+24</f>
        <v>68</v>
      </c>
      <c r="AY1324" s="18" t="s">
        <v>476</v>
      </c>
      <c r="AZ1324" s="5" t="s">
        <v>257</v>
      </c>
      <c r="BA1324" s="5" t="s">
        <v>257</v>
      </c>
      <c r="BB1324" s="18" t="s">
        <v>1570</v>
      </c>
      <c r="BC1324" s="18"/>
      <c r="BD1324" s="18"/>
      <c r="BE1324" s="18"/>
      <c r="BF1324" s="18"/>
      <c r="BG1324" s="18"/>
      <c r="BH1324" s="18"/>
      <c r="BI1324" s="18"/>
      <c r="BJ1324" s="18"/>
      <c r="BK1324" s="18"/>
      <c r="BL1324" s="18"/>
      <c r="BM1324" s="18"/>
      <c r="BN1324" s="18"/>
      <c r="BO1324" s="18"/>
      <c r="BP1324" s="18"/>
      <c r="BQ1324" s="18"/>
      <c r="BR1324" s="18"/>
      <c r="BS1324" s="18"/>
      <c r="BT1324" s="18"/>
      <c r="BU1324" s="18"/>
      <c r="BV1324" s="18"/>
      <c r="BW1324" s="18"/>
      <c r="BX1324" s="18"/>
      <c r="BY1324" s="18"/>
      <c r="BZ1324" s="18"/>
      <c r="CA1324" s="18"/>
      <c r="CB1324" s="18"/>
      <c r="CC1324" s="18"/>
      <c r="CD1324" s="18"/>
      <c r="CE1324" s="18"/>
      <c r="CF1324" s="18"/>
      <c r="CG1324" s="18"/>
      <c r="CH1324" s="18"/>
      <c r="CI1324" s="18"/>
      <c r="CJ1324" s="18"/>
      <c r="CK1324" s="18"/>
      <c r="CL1324" s="18"/>
      <c r="CM1324" s="18"/>
      <c r="CN1324" s="18"/>
      <c r="CO1324" s="18"/>
      <c r="CP1324" s="18"/>
      <c r="CQ1324" s="18"/>
      <c r="CR1324" s="18"/>
      <c r="CS1324" s="18"/>
      <c r="CT1324" s="18"/>
      <c r="CU1324" s="18"/>
      <c r="CV1324" s="18"/>
      <c r="CW1324" s="18"/>
      <c r="CX1324" s="18"/>
      <c r="CY1324" s="18"/>
      <c r="CZ1324" s="18"/>
      <c r="DA1324" s="18"/>
      <c r="DB1324" s="18"/>
      <c r="DC1324" s="18"/>
      <c r="DD1324" s="18"/>
      <c r="DE1324" s="18"/>
      <c r="DF1324" s="18"/>
      <c r="DG1324" s="18"/>
      <c r="DH1324" s="18"/>
      <c r="DI1324" s="18"/>
      <c r="DJ1324" s="18"/>
      <c r="DK1324" s="18"/>
      <c r="DL1324" s="18"/>
      <c r="DM1324" s="18"/>
      <c r="DN1324" s="18"/>
      <c r="DO1324" s="18"/>
      <c r="DP1324" s="18">
        <v>1</v>
      </c>
      <c r="DQ1324" s="18">
        <v>1</v>
      </c>
      <c r="DR1324" s="18">
        <v>1</v>
      </c>
      <c r="DS1324" s="18">
        <v>1</v>
      </c>
      <c r="DT1324" s="18"/>
      <c r="DU1324" s="18"/>
      <c r="DV1324" s="18">
        <v>1</v>
      </c>
      <c r="DW1324" s="24"/>
      <c r="DX1324" s="24"/>
      <c r="DY1324" s="18"/>
      <c r="DZ1324" s="18"/>
      <c r="EA1324" s="18"/>
      <c r="EB1324" s="18"/>
      <c r="EC1324" s="18"/>
      <c r="ED1324" s="18"/>
      <c r="EE1324" s="18"/>
      <c r="EF1324" s="18"/>
      <c r="EG1324" s="18"/>
      <c r="EH1324" s="18" t="s">
        <v>1530</v>
      </c>
      <c r="EI1324" s="18" cm="1">
        <f t="array" ref="EI1324">IF(SUMPRODUCT(--(DO1324:DS1324&lt;&gt;""))=0, 0,1)</f>
        <v>1</v>
      </c>
      <c r="EJ1324" s="18" cm="1">
        <f t="array" ref="EJ1324">IF(SUMPRODUCT(--(DT1324:EG1324&lt;&gt;""))=0, 0,1)</f>
        <v>1</v>
      </c>
      <c r="EK1324" s="18" cm="1">
        <f t="array" ref="EK1324">IF(SUMPRODUCT(--(EC1324:EG1324&lt;&gt;""))=0, 0,1)</f>
        <v>0</v>
      </c>
      <c r="EL1324" s="18" cm="1">
        <f t="array" ref="EL1324">IF(SUMPRODUCT(--(EE1324:EG1324&lt;&gt;""))=0, 0,1)</f>
        <v>0</v>
      </c>
      <c r="EM1324" s="18">
        <f t="shared" si="263"/>
        <v>1</v>
      </c>
      <c r="EN1324" s="18">
        <f t="shared" si="264"/>
        <v>1</v>
      </c>
      <c r="EO1324" s="18">
        <f t="shared" si="265"/>
        <v>1</v>
      </c>
      <c r="EP1324" s="18" t="str">
        <f t="shared" si="266"/>
        <v>NA</v>
      </c>
      <c r="EQ1324" s="18" t="str">
        <f t="shared" si="267"/>
        <v>NA</v>
      </c>
      <c r="ER1324" s="58" t="s">
        <v>2080</v>
      </c>
      <c r="ES1324" s="59">
        <v>43790</v>
      </c>
      <c r="ET1324" s="18" t="s">
        <v>1531</v>
      </c>
      <c r="EU1324" s="18" t="s">
        <v>1523</v>
      </c>
    </row>
    <row r="1325" spans="1:151" ht="15.75" customHeight="1" x14ac:dyDescent="0.2">
      <c r="A1325" s="5" t="s">
        <v>1566</v>
      </c>
      <c r="B1325" s="24" t="s">
        <v>1522</v>
      </c>
      <c r="C1325" s="26">
        <v>1</v>
      </c>
      <c r="D1325" s="18" t="s">
        <v>1583</v>
      </c>
      <c r="E1325" s="18" t="s">
        <v>1534</v>
      </c>
      <c r="F1325" s="18" t="s">
        <v>553</v>
      </c>
      <c r="G1325" s="18" t="s">
        <v>609</v>
      </c>
      <c r="H1325" s="18" t="s">
        <v>951</v>
      </c>
      <c r="I1325" s="18" t="s">
        <v>363</v>
      </c>
      <c r="J1325" s="18" t="s">
        <v>363</v>
      </c>
      <c r="K1325" s="18" t="s">
        <v>363</v>
      </c>
      <c r="L1325" s="18" t="s">
        <v>363</v>
      </c>
      <c r="M1325" s="18" t="s">
        <v>253</v>
      </c>
      <c r="N1325" s="56">
        <v>74</v>
      </c>
      <c r="O1325" s="18" t="s">
        <v>1524</v>
      </c>
      <c r="P1325" s="18" t="s">
        <v>466</v>
      </c>
      <c r="Q1325" s="18" t="s">
        <v>254</v>
      </c>
      <c r="R1325" s="24" t="s">
        <v>257</v>
      </c>
      <c r="S1325" s="24" t="s">
        <v>257</v>
      </c>
      <c r="T1325" s="26" t="s">
        <v>257</v>
      </c>
      <c r="U1325" s="26" t="s">
        <v>257</v>
      </c>
      <c r="V1325" s="26" t="s">
        <v>257</v>
      </c>
      <c r="W1325" s="26" t="s">
        <v>257</v>
      </c>
      <c r="X1325" s="18" t="s">
        <v>1575</v>
      </c>
      <c r="Y1325" s="18">
        <v>56.9</v>
      </c>
      <c r="Z1325" s="18" t="s">
        <v>599</v>
      </c>
      <c r="AA1325" s="18">
        <v>56.9</v>
      </c>
      <c r="AB1325" s="57" t="s">
        <v>257</v>
      </c>
      <c r="AC1325" s="18" t="s">
        <v>479</v>
      </c>
      <c r="AD1325" s="18" t="s">
        <v>257</v>
      </c>
      <c r="AE1325" s="18" t="s">
        <v>257</v>
      </c>
      <c r="AF1325" s="18">
        <v>13.7</v>
      </c>
      <c r="AG1325" s="18">
        <v>13.7</v>
      </c>
      <c r="AH1325" s="18" t="s">
        <v>501</v>
      </c>
      <c r="AI1325" s="18">
        <v>44</v>
      </c>
      <c r="AJ1325" s="18" t="s">
        <v>476</v>
      </c>
      <c r="AK1325" s="18">
        <f t="shared" si="268"/>
        <v>1.8333333333333333</v>
      </c>
      <c r="AL1325" s="18" t="s">
        <v>1568</v>
      </c>
      <c r="AM1325" s="18" t="s">
        <v>268</v>
      </c>
      <c r="AN1325" s="55">
        <v>0.34</v>
      </c>
      <c r="AO1325" s="18" t="s">
        <v>563</v>
      </c>
      <c r="AP1325" s="18" t="s">
        <v>479</v>
      </c>
      <c r="AQ1325" s="72" t="s">
        <v>1569</v>
      </c>
      <c r="AR1325" s="18" t="s">
        <v>561</v>
      </c>
      <c r="AS1325" s="55">
        <f t="shared" si="253"/>
        <v>0.26000000000000006</v>
      </c>
      <c r="AT1325" s="55">
        <v>0.42</v>
      </c>
      <c r="AU1325" s="55">
        <f t="shared" si="254"/>
        <v>7.999999999999996E-2</v>
      </c>
      <c r="AV1325" s="62">
        <f t="shared" si="255"/>
        <v>7.999999999999996E-2</v>
      </c>
      <c r="AW1325" s="26" t="s">
        <v>501</v>
      </c>
      <c r="AX1325" s="18">
        <f>44+48</f>
        <v>92</v>
      </c>
      <c r="AY1325" s="18" t="s">
        <v>476</v>
      </c>
      <c r="AZ1325" s="5" t="s">
        <v>257</v>
      </c>
      <c r="BA1325" s="5" t="s">
        <v>257</v>
      </c>
      <c r="BB1325" s="18" t="s">
        <v>1570</v>
      </c>
      <c r="BC1325" s="18"/>
      <c r="BD1325" s="18"/>
      <c r="BE1325" s="18"/>
      <c r="BF1325" s="18"/>
      <c r="BG1325" s="18"/>
      <c r="BH1325" s="18"/>
      <c r="BI1325" s="18"/>
      <c r="BJ1325" s="18"/>
      <c r="BK1325" s="18"/>
      <c r="BL1325" s="18"/>
      <c r="BM1325" s="18"/>
      <c r="BN1325" s="18"/>
      <c r="BO1325" s="18"/>
      <c r="BP1325" s="18"/>
      <c r="BQ1325" s="18"/>
      <c r="BR1325" s="18"/>
      <c r="BS1325" s="18"/>
      <c r="BT1325" s="18"/>
      <c r="BU1325" s="18"/>
      <c r="BV1325" s="18"/>
      <c r="BW1325" s="18"/>
      <c r="BX1325" s="18"/>
      <c r="BY1325" s="18"/>
      <c r="BZ1325" s="18"/>
      <c r="CA1325" s="18"/>
      <c r="CB1325" s="18"/>
      <c r="CC1325" s="18"/>
      <c r="CD1325" s="18"/>
      <c r="CE1325" s="18"/>
      <c r="CF1325" s="18"/>
      <c r="CG1325" s="18"/>
      <c r="CH1325" s="18"/>
      <c r="CI1325" s="18"/>
      <c r="CJ1325" s="18"/>
      <c r="CK1325" s="18"/>
      <c r="CL1325" s="18"/>
      <c r="CM1325" s="18"/>
      <c r="CN1325" s="18"/>
      <c r="CO1325" s="18"/>
      <c r="CP1325" s="18"/>
      <c r="CQ1325" s="18"/>
      <c r="CR1325" s="18"/>
      <c r="CS1325" s="18"/>
      <c r="CT1325" s="18"/>
      <c r="CU1325" s="18"/>
      <c r="CV1325" s="18"/>
      <c r="CW1325" s="18"/>
      <c r="CX1325" s="18"/>
      <c r="CY1325" s="18"/>
      <c r="CZ1325" s="18"/>
      <c r="DA1325" s="18"/>
      <c r="DB1325" s="18"/>
      <c r="DC1325" s="18"/>
      <c r="DD1325" s="18"/>
      <c r="DE1325" s="18"/>
      <c r="DF1325" s="18"/>
      <c r="DG1325" s="18"/>
      <c r="DH1325" s="18"/>
      <c r="DI1325" s="18"/>
      <c r="DJ1325" s="18"/>
      <c r="DK1325" s="18"/>
      <c r="DL1325" s="18"/>
      <c r="DM1325" s="18"/>
      <c r="DN1325" s="18"/>
      <c r="DO1325" s="18"/>
      <c r="DP1325" s="18">
        <v>1</v>
      </c>
      <c r="DQ1325" s="18">
        <v>1</v>
      </c>
      <c r="DR1325" s="18">
        <v>1</v>
      </c>
      <c r="DS1325" s="18">
        <v>1</v>
      </c>
      <c r="DT1325" s="18"/>
      <c r="DU1325" s="18"/>
      <c r="DV1325" s="18">
        <v>1</v>
      </c>
      <c r="DW1325" s="24"/>
      <c r="DX1325" s="24"/>
      <c r="DY1325" s="18"/>
      <c r="DZ1325" s="18"/>
      <c r="EA1325" s="18"/>
      <c r="EB1325" s="18"/>
      <c r="EC1325" s="18"/>
      <c r="ED1325" s="18"/>
      <c r="EE1325" s="18"/>
      <c r="EF1325" s="18"/>
      <c r="EG1325" s="18"/>
      <c r="EH1325" s="18" t="s">
        <v>1530</v>
      </c>
      <c r="EI1325" s="18" cm="1">
        <f t="array" ref="EI1325">IF(SUMPRODUCT(--(DO1325:DS1325&lt;&gt;""))=0, 0,1)</f>
        <v>1</v>
      </c>
      <c r="EJ1325" s="18" cm="1">
        <f t="array" ref="EJ1325">IF(SUMPRODUCT(--(DT1325:EG1325&lt;&gt;""))=0, 0,1)</f>
        <v>1</v>
      </c>
      <c r="EK1325" s="18" cm="1">
        <f t="array" ref="EK1325">IF(SUMPRODUCT(--(EC1325:EG1325&lt;&gt;""))=0, 0,1)</f>
        <v>0</v>
      </c>
      <c r="EL1325" s="18" cm="1">
        <f t="array" ref="EL1325">IF(SUMPRODUCT(--(EE1325:EG1325&lt;&gt;""))=0, 0,1)</f>
        <v>0</v>
      </c>
      <c r="EM1325" s="18">
        <f t="shared" si="263"/>
        <v>1</v>
      </c>
      <c r="EN1325" s="18">
        <f t="shared" si="264"/>
        <v>1</v>
      </c>
      <c r="EO1325" s="18">
        <f t="shared" si="265"/>
        <v>1</v>
      </c>
      <c r="EP1325" s="18" t="str">
        <f t="shared" si="266"/>
        <v>NA</v>
      </c>
      <c r="EQ1325" s="18" t="str">
        <f t="shared" si="267"/>
        <v>NA</v>
      </c>
      <c r="ER1325" s="58" t="s">
        <v>2080</v>
      </c>
      <c r="ES1325" s="59">
        <v>43790</v>
      </c>
      <c r="ET1325" s="18" t="s">
        <v>1531</v>
      </c>
      <c r="EU1325" s="18" t="s">
        <v>1523</v>
      </c>
    </row>
    <row r="1326" spans="1:151" ht="15.75" customHeight="1" x14ac:dyDescent="0.2">
      <c r="A1326" s="5" t="s">
        <v>1566</v>
      </c>
      <c r="B1326" s="24" t="s">
        <v>1522</v>
      </c>
      <c r="C1326" s="26">
        <v>1</v>
      </c>
      <c r="D1326" s="18" t="s">
        <v>1584</v>
      </c>
      <c r="E1326" s="18" t="s">
        <v>1526</v>
      </c>
      <c r="F1326" s="18" t="s">
        <v>553</v>
      </c>
      <c r="G1326" s="18" t="s">
        <v>609</v>
      </c>
      <c r="H1326" s="18" t="s">
        <v>951</v>
      </c>
      <c r="I1326" s="18" t="s">
        <v>363</v>
      </c>
      <c r="J1326" s="18" t="s">
        <v>363</v>
      </c>
      <c r="K1326" s="18" t="s">
        <v>363</v>
      </c>
      <c r="L1326" s="18" t="s">
        <v>363</v>
      </c>
      <c r="M1326" s="18" t="s">
        <v>253</v>
      </c>
      <c r="N1326" s="56">
        <v>74</v>
      </c>
      <c r="O1326" s="18" t="s">
        <v>1524</v>
      </c>
      <c r="P1326" s="18" t="s">
        <v>466</v>
      </c>
      <c r="Q1326" s="18" t="s">
        <v>254</v>
      </c>
      <c r="R1326" s="24" t="s">
        <v>257</v>
      </c>
      <c r="S1326" s="24" t="s">
        <v>257</v>
      </c>
      <c r="T1326" s="26" t="s">
        <v>257</v>
      </c>
      <c r="U1326" s="26" t="s">
        <v>257</v>
      </c>
      <c r="V1326" s="26" t="s">
        <v>257</v>
      </c>
      <c r="W1326" s="26" t="s">
        <v>257</v>
      </c>
      <c r="X1326" s="18" t="s">
        <v>1577</v>
      </c>
      <c r="Y1326" s="18">
        <v>0</v>
      </c>
      <c r="Z1326" s="18" t="s">
        <v>599</v>
      </c>
      <c r="AA1326" s="18">
        <v>0</v>
      </c>
      <c r="AB1326" s="57" t="s">
        <v>257</v>
      </c>
      <c r="AC1326" s="18" t="s">
        <v>257</v>
      </c>
      <c r="AD1326" s="18" t="s">
        <v>257</v>
      </c>
      <c r="AE1326" s="18" t="s">
        <v>257</v>
      </c>
      <c r="AF1326" s="18" t="s">
        <v>257</v>
      </c>
      <c r="AG1326" s="18" t="s">
        <v>257</v>
      </c>
      <c r="AH1326" s="18" t="s">
        <v>257</v>
      </c>
      <c r="AI1326" s="18">
        <v>0</v>
      </c>
      <c r="AJ1326" s="18" t="s">
        <v>476</v>
      </c>
      <c r="AK1326" s="18">
        <f t="shared" si="268"/>
        <v>0</v>
      </c>
      <c r="AL1326" s="18" t="s">
        <v>1568</v>
      </c>
      <c r="AM1326" s="18" t="s">
        <v>268</v>
      </c>
      <c r="AN1326" s="55">
        <v>0.62</v>
      </c>
      <c r="AO1326" s="18" t="s">
        <v>563</v>
      </c>
      <c r="AP1326" s="18" t="s">
        <v>479</v>
      </c>
      <c r="AQ1326" s="72" t="s">
        <v>1569</v>
      </c>
      <c r="AR1326" s="18" t="s">
        <v>561</v>
      </c>
      <c r="AS1326" s="55">
        <f t="shared" si="253"/>
        <v>0.62</v>
      </c>
      <c r="AT1326" s="55">
        <v>0.62</v>
      </c>
      <c r="AU1326" s="55">
        <f t="shared" si="254"/>
        <v>0</v>
      </c>
      <c r="AV1326" s="62">
        <f t="shared" si="255"/>
        <v>0</v>
      </c>
      <c r="AW1326" s="26" t="s">
        <v>501</v>
      </c>
      <c r="AX1326" s="18">
        <v>0</v>
      </c>
      <c r="AY1326" s="18" t="s">
        <v>476</v>
      </c>
      <c r="AZ1326" s="5" t="s">
        <v>257</v>
      </c>
      <c r="BA1326" s="5" t="s">
        <v>257</v>
      </c>
      <c r="BB1326" s="18" t="s">
        <v>1570</v>
      </c>
      <c r="BC1326" s="18"/>
      <c r="BD1326" s="18"/>
      <c r="BE1326" s="18"/>
      <c r="BF1326" s="18"/>
      <c r="BG1326" s="18"/>
      <c r="BH1326" s="18"/>
      <c r="BI1326" s="18"/>
      <c r="BJ1326" s="18"/>
      <c r="BK1326" s="18"/>
      <c r="BL1326" s="18"/>
      <c r="BM1326" s="18"/>
      <c r="BN1326" s="18"/>
      <c r="BO1326" s="18"/>
      <c r="BP1326" s="18"/>
      <c r="BQ1326" s="18"/>
      <c r="BR1326" s="18"/>
      <c r="BS1326" s="18"/>
      <c r="BT1326" s="18"/>
      <c r="BU1326" s="18"/>
      <c r="BV1326" s="18"/>
      <c r="BW1326" s="18"/>
      <c r="BX1326" s="18"/>
      <c r="BY1326" s="18"/>
      <c r="BZ1326" s="18"/>
      <c r="CA1326" s="18"/>
      <c r="CB1326" s="18"/>
      <c r="CC1326" s="18"/>
      <c r="CD1326" s="18"/>
      <c r="CE1326" s="18"/>
      <c r="CF1326" s="18"/>
      <c r="CG1326" s="18"/>
      <c r="CH1326" s="18"/>
      <c r="CI1326" s="18"/>
      <c r="CJ1326" s="18"/>
      <c r="CK1326" s="18"/>
      <c r="CL1326" s="18"/>
      <c r="CM1326" s="18"/>
      <c r="CN1326" s="18"/>
      <c r="CO1326" s="18"/>
      <c r="CP1326" s="18"/>
      <c r="CQ1326" s="18"/>
      <c r="CR1326" s="18"/>
      <c r="CS1326" s="18"/>
      <c r="CT1326" s="18"/>
      <c r="CU1326" s="18"/>
      <c r="CV1326" s="18"/>
      <c r="CW1326" s="18"/>
      <c r="CX1326" s="18"/>
      <c r="CY1326" s="18"/>
      <c r="CZ1326" s="18"/>
      <c r="DA1326" s="18"/>
      <c r="DB1326" s="18"/>
      <c r="DC1326" s="18"/>
      <c r="DD1326" s="18"/>
      <c r="DE1326" s="18"/>
      <c r="DF1326" s="18"/>
      <c r="DG1326" s="18"/>
      <c r="DH1326" s="18"/>
      <c r="DI1326" s="18"/>
      <c r="DJ1326" s="18"/>
      <c r="DK1326" s="18"/>
      <c r="DL1326" s="18"/>
      <c r="DM1326" s="18"/>
      <c r="DN1326" s="18"/>
      <c r="DO1326" s="18"/>
      <c r="DP1326" s="18">
        <v>0</v>
      </c>
      <c r="DQ1326" s="18">
        <v>0</v>
      </c>
      <c r="DR1326" s="18">
        <v>0</v>
      </c>
      <c r="DS1326" s="18">
        <v>0</v>
      </c>
      <c r="DT1326" s="18"/>
      <c r="DU1326" s="18"/>
      <c r="DV1326" s="18">
        <v>0</v>
      </c>
      <c r="DW1326" s="24"/>
      <c r="DX1326" s="24"/>
      <c r="DY1326" s="18"/>
      <c r="DZ1326" s="18"/>
      <c r="EA1326" s="18"/>
      <c r="EB1326" s="18"/>
      <c r="EC1326" s="18"/>
      <c r="ED1326" s="18"/>
      <c r="EE1326" s="18"/>
      <c r="EF1326" s="18"/>
      <c r="EG1326" s="18"/>
      <c r="EH1326" s="18" t="s">
        <v>1530</v>
      </c>
      <c r="EI1326" s="18" cm="1">
        <f t="array" ref="EI1326">IF(SUMPRODUCT(--(DO1326:DS1326&lt;&gt;""))=0, 0,1)</f>
        <v>1</v>
      </c>
      <c r="EJ1326" s="18" cm="1">
        <f t="array" ref="EJ1326">IF(SUMPRODUCT(--(DT1326:EG1326&lt;&gt;""))=0, 0,1)</f>
        <v>1</v>
      </c>
      <c r="EK1326" s="18" cm="1">
        <f t="array" ref="EK1326">IF(SUMPRODUCT(--(EC1326:EG1326&lt;&gt;""))=0, 0,1)</f>
        <v>0</v>
      </c>
      <c r="EL1326" s="18" cm="1">
        <f t="array" ref="EL1326">IF(SUMPRODUCT(--(EE1326:EG1326&lt;&gt;""))=0, 0,1)</f>
        <v>0</v>
      </c>
      <c r="EM1326" s="18">
        <f t="shared" si="263"/>
        <v>0</v>
      </c>
      <c r="EN1326" s="18">
        <f t="shared" si="264"/>
        <v>0</v>
      </c>
      <c r="EO1326" s="18">
        <f t="shared" si="265"/>
        <v>0</v>
      </c>
      <c r="EP1326" s="18" t="str">
        <f t="shared" si="266"/>
        <v>NA</v>
      </c>
      <c r="EQ1326" s="18" t="str">
        <f t="shared" si="267"/>
        <v>NA</v>
      </c>
      <c r="ER1326" s="58" t="s">
        <v>2080</v>
      </c>
      <c r="ES1326" s="59">
        <v>43790</v>
      </c>
      <c r="ET1326" s="18" t="s">
        <v>1531</v>
      </c>
      <c r="EU1326" s="18" t="s">
        <v>1523</v>
      </c>
    </row>
    <row r="1327" spans="1:151" ht="15.75" customHeight="1" x14ac:dyDescent="0.2">
      <c r="A1327" s="5" t="s">
        <v>1566</v>
      </c>
      <c r="B1327" s="24" t="s">
        <v>1522</v>
      </c>
      <c r="C1327" s="26">
        <v>1</v>
      </c>
      <c r="D1327" s="18" t="s">
        <v>1584</v>
      </c>
      <c r="E1327" s="18" t="s">
        <v>1532</v>
      </c>
      <c r="F1327" s="18" t="s">
        <v>553</v>
      </c>
      <c r="G1327" s="18" t="s">
        <v>609</v>
      </c>
      <c r="H1327" s="18" t="s">
        <v>951</v>
      </c>
      <c r="I1327" s="18" t="s">
        <v>363</v>
      </c>
      <c r="J1327" s="18" t="s">
        <v>363</v>
      </c>
      <c r="K1327" s="18" t="s">
        <v>363</v>
      </c>
      <c r="L1327" s="18" t="s">
        <v>363</v>
      </c>
      <c r="M1327" s="18" t="s">
        <v>253</v>
      </c>
      <c r="N1327" s="56">
        <v>74</v>
      </c>
      <c r="O1327" s="18" t="s">
        <v>1524</v>
      </c>
      <c r="P1327" s="18" t="s">
        <v>466</v>
      </c>
      <c r="Q1327" s="18" t="s">
        <v>254</v>
      </c>
      <c r="R1327" s="24" t="s">
        <v>257</v>
      </c>
      <c r="S1327" s="24" t="s">
        <v>257</v>
      </c>
      <c r="T1327" s="26" t="s">
        <v>257</v>
      </c>
      <c r="U1327" s="26" t="s">
        <v>257</v>
      </c>
      <c r="V1327" s="26" t="s">
        <v>257</v>
      </c>
      <c r="W1327" s="26" t="s">
        <v>257</v>
      </c>
      <c r="X1327" s="18" t="s">
        <v>1577</v>
      </c>
      <c r="Y1327" s="18">
        <v>56.9</v>
      </c>
      <c r="Z1327" s="18" t="s">
        <v>599</v>
      </c>
      <c r="AA1327" s="18">
        <v>56.9</v>
      </c>
      <c r="AB1327" s="57" t="s">
        <v>257</v>
      </c>
      <c r="AC1327" s="18" t="s">
        <v>479</v>
      </c>
      <c r="AD1327" s="18" t="s">
        <v>257</v>
      </c>
      <c r="AE1327" s="18" t="s">
        <v>257</v>
      </c>
      <c r="AF1327" s="18">
        <v>13.7</v>
      </c>
      <c r="AG1327" s="18">
        <v>13.7</v>
      </c>
      <c r="AH1327" s="18" t="s">
        <v>501</v>
      </c>
      <c r="AI1327" s="18">
        <v>44</v>
      </c>
      <c r="AJ1327" s="18" t="s">
        <v>476</v>
      </c>
      <c r="AK1327" s="18">
        <f t="shared" si="268"/>
        <v>1.8333333333333333</v>
      </c>
      <c r="AL1327" s="18" t="s">
        <v>1568</v>
      </c>
      <c r="AM1327" s="18" t="s">
        <v>268</v>
      </c>
      <c r="AN1327" s="55">
        <v>0.3</v>
      </c>
      <c r="AO1327" s="18" t="s">
        <v>563</v>
      </c>
      <c r="AP1327" s="18" t="s">
        <v>479</v>
      </c>
      <c r="AQ1327" s="72" t="s">
        <v>1569</v>
      </c>
      <c r="AR1327" s="18" t="s">
        <v>561</v>
      </c>
      <c r="AS1327" s="55">
        <f t="shared" si="253"/>
        <v>0.24</v>
      </c>
      <c r="AT1327" s="55">
        <v>0.36</v>
      </c>
      <c r="AU1327" s="55">
        <f t="shared" si="254"/>
        <v>0.06</v>
      </c>
      <c r="AV1327" s="62">
        <f t="shared" si="255"/>
        <v>0.06</v>
      </c>
      <c r="AW1327" s="26" t="s">
        <v>501</v>
      </c>
      <c r="AX1327" s="18">
        <v>44</v>
      </c>
      <c r="AY1327" s="18" t="s">
        <v>476</v>
      </c>
      <c r="AZ1327" s="5" t="s">
        <v>257</v>
      </c>
      <c r="BA1327" s="5" t="s">
        <v>257</v>
      </c>
      <c r="BB1327" s="18" t="s">
        <v>1570</v>
      </c>
      <c r="BC1327" s="18"/>
      <c r="BD1327" s="18"/>
      <c r="BE1327" s="18"/>
      <c r="BF1327" s="18"/>
      <c r="BG1327" s="18"/>
      <c r="BH1327" s="18"/>
      <c r="BI1327" s="18"/>
      <c r="BJ1327" s="18"/>
      <c r="BK1327" s="18"/>
      <c r="BL1327" s="18"/>
      <c r="BM1327" s="18"/>
      <c r="BN1327" s="18"/>
      <c r="BO1327" s="18"/>
      <c r="BP1327" s="18"/>
      <c r="BQ1327" s="18"/>
      <c r="BR1327" s="18"/>
      <c r="BS1327" s="18"/>
      <c r="BT1327" s="18"/>
      <c r="BU1327" s="18"/>
      <c r="BV1327" s="18"/>
      <c r="BW1327" s="18"/>
      <c r="BX1327" s="18"/>
      <c r="BY1327" s="18"/>
      <c r="BZ1327" s="18"/>
      <c r="CA1327" s="18"/>
      <c r="CB1327" s="18"/>
      <c r="CC1327" s="18"/>
      <c r="CD1327" s="18"/>
      <c r="CE1327" s="18"/>
      <c r="CF1327" s="18"/>
      <c r="CG1327" s="18"/>
      <c r="CH1327" s="18"/>
      <c r="CI1327" s="18"/>
      <c r="CJ1327" s="18"/>
      <c r="CK1327" s="18"/>
      <c r="CL1327" s="18"/>
      <c r="CM1327" s="18"/>
      <c r="CN1327" s="18"/>
      <c r="CO1327" s="18"/>
      <c r="CP1327" s="18"/>
      <c r="CQ1327" s="18"/>
      <c r="CR1327" s="18"/>
      <c r="CS1327" s="18"/>
      <c r="CT1327" s="18"/>
      <c r="CU1327" s="18"/>
      <c r="CV1327" s="18"/>
      <c r="CW1327" s="18"/>
      <c r="CX1327" s="18"/>
      <c r="CY1327" s="18"/>
      <c r="CZ1327" s="18"/>
      <c r="DA1327" s="18"/>
      <c r="DB1327" s="18"/>
      <c r="DC1327" s="18"/>
      <c r="DD1327" s="18"/>
      <c r="DE1327" s="18"/>
      <c r="DF1327" s="18"/>
      <c r="DG1327" s="18"/>
      <c r="DH1327" s="18"/>
      <c r="DI1327" s="18"/>
      <c r="DJ1327" s="18"/>
      <c r="DK1327" s="18"/>
      <c r="DL1327" s="18"/>
      <c r="DM1327" s="18"/>
      <c r="DN1327" s="18"/>
      <c r="DO1327" s="18"/>
      <c r="DP1327" s="18">
        <v>1</v>
      </c>
      <c r="DQ1327" s="18">
        <v>1</v>
      </c>
      <c r="DR1327" s="18">
        <v>1</v>
      </c>
      <c r="DS1327" s="18">
        <v>1</v>
      </c>
      <c r="DT1327" s="18"/>
      <c r="DU1327" s="18"/>
      <c r="DV1327" s="18">
        <v>1</v>
      </c>
      <c r="DW1327" s="24"/>
      <c r="DX1327" s="24"/>
      <c r="DY1327" s="18"/>
      <c r="DZ1327" s="18"/>
      <c r="EA1327" s="18"/>
      <c r="EB1327" s="18"/>
      <c r="EC1327" s="18"/>
      <c r="ED1327" s="18"/>
      <c r="EE1327" s="18"/>
      <c r="EF1327" s="18"/>
      <c r="EG1327" s="18"/>
      <c r="EH1327" s="18" t="s">
        <v>1530</v>
      </c>
      <c r="EI1327" s="18" cm="1">
        <f t="array" ref="EI1327">IF(SUMPRODUCT(--(DO1327:DS1327&lt;&gt;""))=0, 0,1)</f>
        <v>1</v>
      </c>
      <c r="EJ1327" s="18" cm="1">
        <f t="array" ref="EJ1327">IF(SUMPRODUCT(--(DT1327:EG1327&lt;&gt;""))=0, 0,1)</f>
        <v>1</v>
      </c>
      <c r="EK1327" s="18" cm="1">
        <f t="array" ref="EK1327">IF(SUMPRODUCT(--(EC1327:EG1327&lt;&gt;""))=0, 0,1)</f>
        <v>0</v>
      </c>
      <c r="EL1327" s="18" cm="1">
        <f t="array" ref="EL1327">IF(SUMPRODUCT(--(EE1327:EG1327&lt;&gt;""))=0, 0,1)</f>
        <v>0</v>
      </c>
      <c r="EM1327" s="18">
        <f t="shared" si="263"/>
        <v>1</v>
      </c>
      <c r="EN1327" s="18">
        <f t="shared" si="264"/>
        <v>1</v>
      </c>
      <c r="EO1327" s="18">
        <f t="shared" si="265"/>
        <v>1</v>
      </c>
      <c r="EP1327" s="18" t="str">
        <f t="shared" si="266"/>
        <v>NA</v>
      </c>
      <c r="EQ1327" s="18" t="str">
        <f t="shared" si="267"/>
        <v>NA</v>
      </c>
      <c r="ER1327" s="58" t="s">
        <v>2080</v>
      </c>
      <c r="ES1327" s="59">
        <v>43790</v>
      </c>
      <c r="ET1327" s="18" t="s">
        <v>1531</v>
      </c>
      <c r="EU1327" s="18" t="s">
        <v>1523</v>
      </c>
    </row>
    <row r="1328" spans="1:151" ht="15.75" customHeight="1" x14ac:dyDescent="0.2">
      <c r="A1328" s="5" t="s">
        <v>1566</v>
      </c>
      <c r="B1328" s="24" t="s">
        <v>1522</v>
      </c>
      <c r="C1328" s="26">
        <v>1</v>
      </c>
      <c r="D1328" s="18" t="s">
        <v>1584</v>
      </c>
      <c r="E1328" s="18" t="s">
        <v>1533</v>
      </c>
      <c r="F1328" s="18" t="s">
        <v>553</v>
      </c>
      <c r="G1328" s="18" t="s">
        <v>609</v>
      </c>
      <c r="H1328" s="18" t="s">
        <v>951</v>
      </c>
      <c r="I1328" s="18" t="s">
        <v>363</v>
      </c>
      <c r="J1328" s="18" t="s">
        <v>363</v>
      </c>
      <c r="K1328" s="18" t="s">
        <v>363</v>
      </c>
      <c r="L1328" s="18" t="s">
        <v>363</v>
      </c>
      <c r="M1328" s="18" t="s">
        <v>253</v>
      </c>
      <c r="N1328" s="56">
        <v>74</v>
      </c>
      <c r="O1328" s="18" t="s">
        <v>1524</v>
      </c>
      <c r="P1328" s="18" t="s">
        <v>466</v>
      </c>
      <c r="Q1328" s="18" t="s">
        <v>254</v>
      </c>
      <c r="R1328" s="24" t="s">
        <v>257</v>
      </c>
      <c r="S1328" s="24" t="s">
        <v>257</v>
      </c>
      <c r="T1328" s="26" t="s">
        <v>257</v>
      </c>
      <c r="U1328" s="26" t="s">
        <v>257</v>
      </c>
      <c r="V1328" s="26" t="s">
        <v>257</v>
      </c>
      <c r="W1328" s="26" t="s">
        <v>257</v>
      </c>
      <c r="X1328" s="18" t="s">
        <v>1577</v>
      </c>
      <c r="Y1328" s="18">
        <v>56.9</v>
      </c>
      <c r="Z1328" s="18" t="s">
        <v>599</v>
      </c>
      <c r="AA1328" s="18">
        <v>56.9</v>
      </c>
      <c r="AB1328" s="57" t="s">
        <v>257</v>
      </c>
      <c r="AC1328" s="18" t="s">
        <v>479</v>
      </c>
      <c r="AD1328" s="18" t="s">
        <v>257</v>
      </c>
      <c r="AE1328" s="18" t="s">
        <v>257</v>
      </c>
      <c r="AF1328" s="18">
        <v>13.7</v>
      </c>
      <c r="AG1328" s="18">
        <v>13.7</v>
      </c>
      <c r="AH1328" s="18" t="s">
        <v>501</v>
      </c>
      <c r="AI1328" s="18">
        <v>44</v>
      </c>
      <c r="AJ1328" s="18" t="s">
        <v>476</v>
      </c>
      <c r="AK1328" s="18">
        <f t="shared" si="268"/>
        <v>1.8333333333333333</v>
      </c>
      <c r="AL1328" s="18" t="s">
        <v>1568</v>
      </c>
      <c r="AM1328" s="18" t="s">
        <v>268</v>
      </c>
      <c r="AN1328" s="55">
        <v>0.33</v>
      </c>
      <c r="AO1328" s="18" t="s">
        <v>563</v>
      </c>
      <c r="AP1328" s="18" t="s">
        <v>479</v>
      </c>
      <c r="AQ1328" s="72" t="s">
        <v>1569</v>
      </c>
      <c r="AR1328" s="18" t="s">
        <v>561</v>
      </c>
      <c r="AS1328" s="55">
        <f t="shared" si="253"/>
        <v>0.28000000000000003</v>
      </c>
      <c r="AT1328" s="55">
        <v>0.38</v>
      </c>
      <c r="AU1328" s="55">
        <f t="shared" si="254"/>
        <v>4.9999999999999989E-2</v>
      </c>
      <c r="AV1328" s="62">
        <f t="shared" si="255"/>
        <v>4.9999999999999989E-2</v>
      </c>
      <c r="AW1328" s="26" t="s">
        <v>501</v>
      </c>
      <c r="AX1328" s="18">
        <f>44+24</f>
        <v>68</v>
      </c>
      <c r="AY1328" s="18" t="s">
        <v>476</v>
      </c>
      <c r="AZ1328" s="5" t="s">
        <v>257</v>
      </c>
      <c r="BA1328" s="5" t="s">
        <v>257</v>
      </c>
      <c r="BB1328" s="18" t="s">
        <v>1570</v>
      </c>
      <c r="BC1328" s="18"/>
      <c r="BD1328" s="18"/>
      <c r="BE1328" s="18"/>
      <c r="BF1328" s="18"/>
      <c r="BG1328" s="18"/>
      <c r="BH1328" s="18"/>
      <c r="BI1328" s="18"/>
      <c r="BJ1328" s="18"/>
      <c r="BK1328" s="18"/>
      <c r="BL1328" s="18"/>
      <c r="BM1328" s="18"/>
      <c r="BN1328" s="18"/>
      <c r="BO1328" s="18"/>
      <c r="BP1328" s="18"/>
      <c r="BQ1328" s="18"/>
      <c r="BR1328" s="18"/>
      <c r="BS1328" s="18"/>
      <c r="BT1328" s="18"/>
      <c r="BU1328" s="18"/>
      <c r="BV1328" s="18"/>
      <c r="BW1328" s="18"/>
      <c r="BX1328" s="18"/>
      <c r="BY1328" s="18"/>
      <c r="BZ1328" s="18"/>
      <c r="CA1328" s="18"/>
      <c r="CB1328" s="18"/>
      <c r="CC1328" s="18"/>
      <c r="CD1328" s="18"/>
      <c r="CE1328" s="18"/>
      <c r="CF1328" s="18"/>
      <c r="CG1328" s="18"/>
      <c r="CH1328" s="18"/>
      <c r="CI1328" s="18"/>
      <c r="CJ1328" s="18"/>
      <c r="CK1328" s="18"/>
      <c r="CL1328" s="18"/>
      <c r="CM1328" s="18"/>
      <c r="CN1328" s="18"/>
      <c r="CO1328" s="18"/>
      <c r="CP1328" s="18"/>
      <c r="CQ1328" s="18"/>
      <c r="CR1328" s="18"/>
      <c r="CS1328" s="18"/>
      <c r="CT1328" s="18"/>
      <c r="CU1328" s="18"/>
      <c r="CV1328" s="18"/>
      <c r="CW1328" s="18"/>
      <c r="CX1328" s="18"/>
      <c r="CY1328" s="18"/>
      <c r="CZ1328" s="18"/>
      <c r="DA1328" s="18"/>
      <c r="DB1328" s="18"/>
      <c r="DC1328" s="18"/>
      <c r="DD1328" s="18"/>
      <c r="DE1328" s="18"/>
      <c r="DF1328" s="18"/>
      <c r="DG1328" s="18"/>
      <c r="DH1328" s="18"/>
      <c r="DI1328" s="18"/>
      <c r="DJ1328" s="18"/>
      <c r="DK1328" s="18"/>
      <c r="DL1328" s="18"/>
      <c r="DM1328" s="18"/>
      <c r="DN1328" s="18"/>
      <c r="DO1328" s="18"/>
      <c r="DP1328" s="18">
        <v>1</v>
      </c>
      <c r="DQ1328" s="18">
        <v>1</v>
      </c>
      <c r="DR1328" s="18">
        <v>1</v>
      </c>
      <c r="DS1328" s="18">
        <v>1</v>
      </c>
      <c r="DT1328" s="18"/>
      <c r="DU1328" s="18"/>
      <c r="DV1328" s="18">
        <v>1</v>
      </c>
      <c r="DW1328" s="24"/>
      <c r="DX1328" s="24"/>
      <c r="DY1328" s="18"/>
      <c r="DZ1328" s="18"/>
      <c r="EA1328" s="18"/>
      <c r="EB1328" s="18"/>
      <c r="EC1328" s="18"/>
      <c r="ED1328" s="18"/>
      <c r="EE1328" s="18"/>
      <c r="EF1328" s="18"/>
      <c r="EG1328" s="18"/>
      <c r="EH1328" s="18" t="s">
        <v>1530</v>
      </c>
      <c r="EI1328" s="18" cm="1">
        <f t="array" ref="EI1328">IF(SUMPRODUCT(--(DO1328:DS1328&lt;&gt;""))=0, 0,1)</f>
        <v>1</v>
      </c>
      <c r="EJ1328" s="18" cm="1">
        <f t="array" ref="EJ1328">IF(SUMPRODUCT(--(DT1328:EG1328&lt;&gt;""))=0, 0,1)</f>
        <v>1</v>
      </c>
      <c r="EK1328" s="18" cm="1">
        <f t="array" ref="EK1328">IF(SUMPRODUCT(--(EC1328:EG1328&lt;&gt;""))=0, 0,1)</f>
        <v>0</v>
      </c>
      <c r="EL1328" s="18" cm="1">
        <f t="array" ref="EL1328">IF(SUMPRODUCT(--(EE1328:EG1328&lt;&gt;""))=0, 0,1)</f>
        <v>0</v>
      </c>
      <c r="EM1328" s="18">
        <f t="shared" si="263"/>
        <v>1</v>
      </c>
      <c r="EN1328" s="18">
        <f t="shared" si="264"/>
        <v>1</v>
      </c>
      <c r="EO1328" s="18">
        <f t="shared" si="265"/>
        <v>1</v>
      </c>
      <c r="EP1328" s="18" t="str">
        <f t="shared" si="266"/>
        <v>NA</v>
      </c>
      <c r="EQ1328" s="18" t="str">
        <f t="shared" si="267"/>
        <v>NA</v>
      </c>
      <c r="ER1328" s="58" t="s">
        <v>2080</v>
      </c>
      <c r="ES1328" s="59">
        <v>43790</v>
      </c>
      <c r="ET1328" s="18" t="s">
        <v>1531</v>
      </c>
      <c r="EU1328" s="18" t="s">
        <v>1523</v>
      </c>
    </row>
    <row r="1329" spans="1:151" ht="15.75" customHeight="1" x14ac:dyDescent="0.2">
      <c r="A1329" s="5" t="s">
        <v>1566</v>
      </c>
      <c r="B1329" s="24" t="s">
        <v>1522</v>
      </c>
      <c r="C1329" s="26">
        <v>1</v>
      </c>
      <c r="D1329" s="18" t="s">
        <v>1584</v>
      </c>
      <c r="E1329" s="18" t="s">
        <v>1534</v>
      </c>
      <c r="F1329" s="18" t="s">
        <v>553</v>
      </c>
      <c r="G1329" s="18" t="s">
        <v>609</v>
      </c>
      <c r="H1329" s="18" t="s">
        <v>951</v>
      </c>
      <c r="I1329" s="18" t="s">
        <v>363</v>
      </c>
      <c r="J1329" s="18" t="s">
        <v>363</v>
      </c>
      <c r="K1329" s="18" t="s">
        <v>363</v>
      </c>
      <c r="L1329" s="18" t="s">
        <v>363</v>
      </c>
      <c r="M1329" s="18" t="s">
        <v>253</v>
      </c>
      <c r="N1329" s="56">
        <v>74</v>
      </c>
      <c r="O1329" s="18" t="s">
        <v>1524</v>
      </c>
      <c r="P1329" s="18" t="s">
        <v>466</v>
      </c>
      <c r="Q1329" s="18" t="s">
        <v>254</v>
      </c>
      <c r="R1329" s="24" t="s">
        <v>257</v>
      </c>
      <c r="S1329" s="24" t="s">
        <v>257</v>
      </c>
      <c r="T1329" s="26" t="s">
        <v>257</v>
      </c>
      <c r="U1329" s="26" t="s">
        <v>257</v>
      </c>
      <c r="V1329" s="26" t="s">
        <v>257</v>
      </c>
      <c r="W1329" s="26" t="s">
        <v>257</v>
      </c>
      <c r="X1329" s="18" t="s">
        <v>1577</v>
      </c>
      <c r="Y1329" s="18">
        <v>56.9</v>
      </c>
      <c r="Z1329" s="18" t="s">
        <v>599</v>
      </c>
      <c r="AA1329" s="18">
        <v>56.9</v>
      </c>
      <c r="AB1329" s="57" t="s">
        <v>257</v>
      </c>
      <c r="AC1329" s="18" t="s">
        <v>479</v>
      </c>
      <c r="AD1329" s="18" t="s">
        <v>257</v>
      </c>
      <c r="AE1329" s="18" t="s">
        <v>257</v>
      </c>
      <c r="AF1329" s="18">
        <v>13.7</v>
      </c>
      <c r="AG1329" s="18">
        <v>13.7</v>
      </c>
      <c r="AH1329" s="18" t="s">
        <v>501</v>
      </c>
      <c r="AI1329" s="18">
        <v>44</v>
      </c>
      <c r="AJ1329" s="18" t="s">
        <v>476</v>
      </c>
      <c r="AK1329" s="18">
        <f t="shared" si="268"/>
        <v>1.8333333333333333</v>
      </c>
      <c r="AL1329" s="18" t="s">
        <v>1568</v>
      </c>
      <c r="AM1329" s="18" t="s">
        <v>268</v>
      </c>
      <c r="AN1329" s="55">
        <v>0.37</v>
      </c>
      <c r="AO1329" s="18" t="s">
        <v>563</v>
      </c>
      <c r="AP1329" s="18" t="s">
        <v>479</v>
      </c>
      <c r="AQ1329" s="72" t="s">
        <v>1569</v>
      </c>
      <c r="AR1329" s="18" t="s">
        <v>561</v>
      </c>
      <c r="AS1329" s="55">
        <f t="shared" si="253"/>
        <v>0.32</v>
      </c>
      <c r="AT1329" s="55">
        <v>0.42</v>
      </c>
      <c r="AU1329" s="55">
        <f t="shared" si="254"/>
        <v>4.9999999999999989E-2</v>
      </c>
      <c r="AV1329" s="62">
        <f t="shared" si="255"/>
        <v>4.9999999999999989E-2</v>
      </c>
      <c r="AW1329" s="26" t="s">
        <v>501</v>
      </c>
      <c r="AX1329" s="18">
        <f>44+48</f>
        <v>92</v>
      </c>
      <c r="AY1329" s="18" t="s">
        <v>476</v>
      </c>
      <c r="AZ1329" s="5" t="s">
        <v>257</v>
      </c>
      <c r="BA1329" s="5" t="s">
        <v>257</v>
      </c>
      <c r="BB1329" s="18" t="s">
        <v>1570</v>
      </c>
      <c r="BC1329" s="18"/>
      <c r="BD1329" s="18"/>
      <c r="BE1329" s="18"/>
      <c r="BF1329" s="18"/>
      <c r="BG1329" s="18"/>
      <c r="BH1329" s="18"/>
      <c r="BI1329" s="18"/>
      <c r="BJ1329" s="18"/>
      <c r="BK1329" s="18"/>
      <c r="BL1329" s="18"/>
      <c r="BM1329" s="18"/>
      <c r="BN1329" s="18"/>
      <c r="BO1329" s="18"/>
      <c r="BP1329" s="18"/>
      <c r="BQ1329" s="18"/>
      <c r="BR1329" s="18"/>
      <c r="BS1329" s="18"/>
      <c r="BT1329" s="18"/>
      <c r="BU1329" s="18"/>
      <c r="BV1329" s="18"/>
      <c r="BW1329" s="18"/>
      <c r="BX1329" s="18"/>
      <c r="BY1329" s="18"/>
      <c r="BZ1329" s="18"/>
      <c r="CA1329" s="18"/>
      <c r="CB1329" s="18"/>
      <c r="CC1329" s="18"/>
      <c r="CD1329" s="18"/>
      <c r="CE1329" s="18"/>
      <c r="CF1329" s="18"/>
      <c r="CG1329" s="18"/>
      <c r="CH1329" s="18"/>
      <c r="CI1329" s="18"/>
      <c r="CJ1329" s="18"/>
      <c r="CK1329" s="18"/>
      <c r="CL1329" s="18"/>
      <c r="CM1329" s="18"/>
      <c r="CN1329" s="18"/>
      <c r="CO1329" s="18"/>
      <c r="CP1329" s="18"/>
      <c r="CQ1329" s="18"/>
      <c r="CR1329" s="18"/>
      <c r="CS1329" s="18"/>
      <c r="CT1329" s="18"/>
      <c r="CU1329" s="18"/>
      <c r="CV1329" s="18"/>
      <c r="CW1329" s="18"/>
      <c r="CX1329" s="18"/>
      <c r="CY1329" s="18"/>
      <c r="CZ1329" s="18"/>
      <c r="DA1329" s="18"/>
      <c r="DB1329" s="18"/>
      <c r="DC1329" s="18"/>
      <c r="DD1329" s="18"/>
      <c r="DE1329" s="18"/>
      <c r="DF1329" s="18"/>
      <c r="DG1329" s="18"/>
      <c r="DH1329" s="18"/>
      <c r="DI1329" s="18"/>
      <c r="DJ1329" s="18"/>
      <c r="DK1329" s="18"/>
      <c r="DL1329" s="18"/>
      <c r="DM1329" s="18"/>
      <c r="DN1329" s="18"/>
      <c r="DO1329" s="18"/>
      <c r="DP1329" s="18">
        <v>1</v>
      </c>
      <c r="DQ1329" s="18">
        <v>1</v>
      </c>
      <c r="DR1329" s="18">
        <v>1</v>
      </c>
      <c r="DS1329" s="18">
        <v>1</v>
      </c>
      <c r="DT1329" s="18"/>
      <c r="DU1329" s="18"/>
      <c r="DV1329" s="18">
        <v>1</v>
      </c>
      <c r="DW1329" s="24"/>
      <c r="DX1329" s="24"/>
      <c r="DY1329" s="18"/>
      <c r="DZ1329" s="18"/>
      <c r="EA1329" s="18"/>
      <c r="EB1329" s="18"/>
      <c r="EC1329" s="18"/>
      <c r="ED1329" s="18"/>
      <c r="EE1329" s="18"/>
      <c r="EF1329" s="18"/>
      <c r="EG1329" s="18"/>
      <c r="EH1329" s="18" t="s">
        <v>1530</v>
      </c>
      <c r="EI1329" s="18" cm="1">
        <f t="array" ref="EI1329">IF(SUMPRODUCT(--(DO1329:DS1329&lt;&gt;""))=0, 0,1)</f>
        <v>1</v>
      </c>
      <c r="EJ1329" s="18" cm="1">
        <f t="array" ref="EJ1329">IF(SUMPRODUCT(--(DT1329:EG1329&lt;&gt;""))=0, 0,1)</f>
        <v>1</v>
      </c>
      <c r="EK1329" s="18" cm="1">
        <f t="array" ref="EK1329">IF(SUMPRODUCT(--(EC1329:EG1329&lt;&gt;""))=0, 0,1)</f>
        <v>0</v>
      </c>
      <c r="EL1329" s="18" cm="1">
        <f t="array" ref="EL1329">IF(SUMPRODUCT(--(EE1329:EG1329&lt;&gt;""))=0, 0,1)</f>
        <v>0</v>
      </c>
      <c r="EM1329" s="18">
        <f t="shared" si="263"/>
        <v>1</v>
      </c>
      <c r="EN1329" s="18">
        <f t="shared" si="264"/>
        <v>1</v>
      </c>
      <c r="EO1329" s="18">
        <f t="shared" si="265"/>
        <v>1</v>
      </c>
      <c r="EP1329" s="18" t="str">
        <f t="shared" si="266"/>
        <v>NA</v>
      </c>
      <c r="EQ1329" s="18" t="str">
        <f t="shared" si="267"/>
        <v>NA</v>
      </c>
      <c r="ER1329" s="58" t="s">
        <v>2080</v>
      </c>
      <c r="ES1329" s="59">
        <v>43790</v>
      </c>
      <c r="ET1329" s="18" t="s">
        <v>1531</v>
      </c>
      <c r="EU1329" s="18" t="s">
        <v>1523</v>
      </c>
    </row>
    <row r="1330" spans="1:151" ht="15.75" customHeight="1" x14ac:dyDescent="0.2">
      <c r="A1330" s="5" t="s">
        <v>1566</v>
      </c>
      <c r="B1330" s="24" t="s">
        <v>1522</v>
      </c>
      <c r="C1330" s="26">
        <v>1</v>
      </c>
      <c r="D1330" s="18" t="s">
        <v>1585</v>
      </c>
      <c r="E1330" s="18" t="s">
        <v>1526</v>
      </c>
      <c r="F1330" s="18" t="s">
        <v>553</v>
      </c>
      <c r="G1330" s="18" t="s">
        <v>609</v>
      </c>
      <c r="H1330" s="18" t="s">
        <v>951</v>
      </c>
      <c r="I1330" s="18" t="s">
        <v>363</v>
      </c>
      <c r="J1330" s="18" t="s">
        <v>363</v>
      </c>
      <c r="K1330" s="18" t="s">
        <v>363</v>
      </c>
      <c r="L1330" s="18" t="s">
        <v>363</v>
      </c>
      <c r="M1330" s="18" t="s">
        <v>253</v>
      </c>
      <c r="N1330" s="56">
        <v>74</v>
      </c>
      <c r="O1330" s="18" t="s">
        <v>1524</v>
      </c>
      <c r="P1330" s="18" t="s">
        <v>466</v>
      </c>
      <c r="Q1330" s="18" t="s">
        <v>254</v>
      </c>
      <c r="R1330" s="24" t="s">
        <v>257</v>
      </c>
      <c r="S1330" s="24" t="s">
        <v>257</v>
      </c>
      <c r="T1330" s="26" t="s">
        <v>257</v>
      </c>
      <c r="U1330" s="26" t="s">
        <v>257</v>
      </c>
      <c r="V1330" s="26" t="s">
        <v>257</v>
      </c>
      <c r="W1330" s="26" t="s">
        <v>257</v>
      </c>
      <c r="X1330" s="18" t="s">
        <v>1540</v>
      </c>
      <c r="Y1330" s="18">
        <v>0</v>
      </c>
      <c r="Z1330" s="18" t="s">
        <v>599</v>
      </c>
      <c r="AA1330" s="18">
        <v>0</v>
      </c>
      <c r="AB1330" s="57" t="s">
        <v>257</v>
      </c>
      <c r="AC1330" s="18" t="s">
        <v>257</v>
      </c>
      <c r="AD1330" s="18" t="s">
        <v>257</v>
      </c>
      <c r="AE1330" s="18" t="s">
        <v>257</v>
      </c>
      <c r="AF1330" s="18" t="s">
        <v>257</v>
      </c>
      <c r="AG1330" s="18" t="s">
        <v>257</v>
      </c>
      <c r="AH1330" s="18" t="s">
        <v>257</v>
      </c>
      <c r="AI1330" s="18">
        <v>0</v>
      </c>
      <c r="AJ1330" s="18" t="s">
        <v>476</v>
      </c>
      <c r="AK1330" s="18">
        <f t="shared" si="268"/>
        <v>0</v>
      </c>
      <c r="AL1330" s="18" t="s">
        <v>1568</v>
      </c>
      <c r="AM1330" s="18" t="s">
        <v>268</v>
      </c>
      <c r="AN1330" s="55">
        <v>0.62</v>
      </c>
      <c r="AO1330" s="18" t="s">
        <v>563</v>
      </c>
      <c r="AP1330" s="18" t="s">
        <v>479</v>
      </c>
      <c r="AQ1330" s="72" t="s">
        <v>1569</v>
      </c>
      <c r="AR1330" s="18" t="s">
        <v>561</v>
      </c>
      <c r="AS1330" s="55">
        <f t="shared" si="253"/>
        <v>0.62</v>
      </c>
      <c r="AT1330" s="55">
        <v>0.62</v>
      </c>
      <c r="AU1330" s="55">
        <f t="shared" si="254"/>
        <v>0</v>
      </c>
      <c r="AV1330" s="62">
        <f t="shared" si="255"/>
        <v>0</v>
      </c>
      <c r="AW1330" s="26" t="s">
        <v>501</v>
      </c>
      <c r="AX1330" s="18">
        <v>0</v>
      </c>
      <c r="AY1330" s="18" t="s">
        <v>476</v>
      </c>
      <c r="AZ1330" s="5" t="s">
        <v>257</v>
      </c>
      <c r="BA1330" s="5" t="s">
        <v>257</v>
      </c>
      <c r="BB1330" s="18" t="s">
        <v>1570</v>
      </c>
      <c r="BC1330" s="18"/>
      <c r="BD1330" s="18"/>
      <c r="BE1330" s="18"/>
      <c r="BF1330" s="18"/>
      <c r="BG1330" s="18"/>
      <c r="BH1330" s="18"/>
      <c r="BI1330" s="18"/>
      <c r="BJ1330" s="18"/>
      <c r="BK1330" s="18"/>
      <c r="BL1330" s="18"/>
      <c r="BM1330" s="18"/>
      <c r="BN1330" s="18"/>
      <c r="BO1330" s="18"/>
      <c r="BP1330" s="18"/>
      <c r="BQ1330" s="18"/>
      <c r="BR1330" s="18"/>
      <c r="BS1330" s="18"/>
      <c r="BT1330" s="18"/>
      <c r="BU1330" s="18"/>
      <c r="BV1330" s="18"/>
      <c r="BW1330" s="18"/>
      <c r="BX1330" s="18"/>
      <c r="BY1330" s="18"/>
      <c r="BZ1330" s="18"/>
      <c r="CA1330" s="18"/>
      <c r="CB1330" s="18"/>
      <c r="CC1330" s="18"/>
      <c r="CD1330" s="18"/>
      <c r="CE1330" s="18"/>
      <c r="CF1330" s="18"/>
      <c r="CG1330" s="18"/>
      <c r="CH1330" s="18"/>
      <c r="CI1330" s="18"/>
      <c r="CJ1330" s="18"/>
      <c r="CK1330" s="18"/>
      <c r="CL1330" s="18"/>
      <c r="CM1330" s="18"/>
      <c r="CN1330" s="18"/>
      <c r="CO1330" s="18"/>
      <c r="CP1330" s="18"/>
      <c r="CQ1330" s="18"/>
      <c r="CR1330" s="18"/>
      <c r="CS1330" s="18"/>
      <c r="CT1330" s="18"/>
      <c r="CU1330" s="18"/>
      <c r="CV1330" s="18"/>
      <c r="CW1330" s="18"/>
      <c r="CX1330" s="18"/>
      <c r="CY1330" s="18"/>
      <c r="CZ1330" s="18"/>
      <c r="DA1330" s="18"/>
      <c r="DB1330" s="18"/>
      <c r="DC1330" s="18"/>
      <c r="DD1330" s="18"/>
      <c r="DE1330" s="18"/>
      <c r="DF1330" s="18"/>
      <c r="DG1330" s="18"/>
      <c r="DH1330" s="18"/>
      <c r="DI1330" s="18"/>
      <c r="DJ1330" s="18"/>
      <c r="DK1330" s="18"/>
      <c r="DL1330" s="18"/>
      <c r="DM1330" s="18"/>
      <c r="DN1330" s="18"/>
      <c r="DO1330" s="18"/>
      <c r="DP1330" s="18">
        <v>0</v>
      </c>
      <c r="DQ1330" s="18">
        <v>0</v>
      </c>
      <c r="DR1330" s="18">
        <v>0</v>
      </c>
      <c r="DS1330" s="18">
        <v>0</v>
      </c>
      <c r="DT1330" s="18"/>
      <c r="DU1330" s="18"/>
      <c r="DV1330" s="18">
        <v>0</v>
      </c>
      <c r="DW1330" s="24"/>
      <c r="DX1330" s="24"/>
      <c r="DY1330" s="18"/>
      <c r="DZ1330" s="18"/>
      <c r="EA1330" s="18"/>
      <c r="EB1330" s="18"/>
      <c r="EC1330" s="18"/>
      <c r="ED1330" s="18"/>
      <c r="EE1330" s="18"/>
      <c r="EF1330" s="18"/>
      <c r="EG1330" s="18"/>
      <c r="EH1330" s="18" t="s">
        <v>1530</v>
      </c>
      <c r="EI1330" s="18" cm="1">
        <f t="array" ref="EI1330">IF(SUMPRODUCT(--(DO1330:DS1330&lt;&gt;""))=0, 0,1)</f>
        <v>1</v>
      </c>
      <c r="EJ1330" s="18" cm="1">
        <f t="array" ref="EJ1330">IF(SUMPRODUCT(--(DT1330:EG1330&lt;&gt;""))=0, 0,1)</f>
        <v>1</v>
      </c>
      <c r="EK1330" s="18" cm="1">
        <f t="array" ref="EK1330">IF(SUMPRODUCT(--(EC1330:EG1330&lt;&gt;""))=0, 0,1)</f>
        <v>0</v>
      </c>
      <c r="EL1330" s="18" cm="1">
        <f t="array" ref="EL1330">IF(SUMPRODUCT(--(EE1330:EG1330&lt;&gt;""))=0, 0,1)</f>
        <v>0</v>
      </c>
      <c r="EM1330" s="18">
        <f t="shared" si="263"/>
        <v>0</v>
      </c>
      <c r="EN1330" s="18">
        <f t="shared" si="264"/>
        <v>0</v>
      </c>
      <c r="EO1330" s="18">
        <f t="shared" si="265"/>
        <v>0</v>
      </c>
      <c r="EP1330" s="18" t="str">
        <f t="shared" si="266"/>
        <v>NA</v>
      </c>
      <c r="EQ1330" s="18" t="str">
        <f t="shared" si="267"/>
        <v>NA</v>
      </c>
      <c r="ER1330" s="58" t="s">
        <v>2080</v>
      </c>
      <c r="ES1330" s="59">
        <v>43790</v>
      </c>
      <c r="ET1330" s="18" t="s">
        <v>1531</v>
      </c>
      <c r="EU1330" s="18" t="s">
        <v>1523</v>
      </c>
    </row>
    <row r="1331" spans="1:151" ht="15.75" customHeight="1" x14ac:dyDescent="0.2">
      <c r="A1331" s="5" t="s">
        <v>1566</v>
      </c>
      <c r="B1331" s="24" t="s">
        <v>1522</v>
      </c>
      <c r="C1331" s="26">
        <v>1</v>
      </c>
      <c r="D1331" s="18" t="s">
        <v>1585</v>
      </c>
      <c r="E1331" s="18" t="s">
        <v>1532</v>
      </c>
      <c r="F1331" s="18" t="s">
        <v>553</v>
      </c>
      <c r="G1331" s="18" t="s">
        <v>609</v>
      </c>
      <c r="H1331" s="18" t="s">
        <v>951</v>
      </c>
      <c r="I1331" s="18" t="s">
        <v>363</v>
      </c>
      <c r="J1331" s="18" t="s">
        <v>363</v>
      </c>
      <c r="K1331" s="18" t="s">
        <v>363</v>
      </c>
      <c r="L1331" s="18" t="s">
        <v>363</v>
      </c>
      <c r="M1331" s="18" t="s">
        <v>253</v>
      </c>
      <c r="N1331" s="56">
        <v>74</v>
      </c>
      <c r="O1331" s="18" t="s">
        <v>1524</v>
      </c>
      <c r="P1331" s="18" t="s">
        <v>466</v>
      </c>
      <c r="Q1331" s="18" t="s">
        <v>254</v>
      </c>
      <c r="R1331" s="24" t="s">
        <v>257</v>
      </c>
      <c r="S1331" s="24" t="s">
        <v>257</v>
      </c>
      <c r="T1331" s="26" t="s">
        <v>257</v>
      </c>
      <c r="U1331" s="26" t="s">
        <v>257</v>
      </c>
      <c r="V1331" s="26" t="s">
        <v>257</v>
      </c>
      <c r="W1331" s="26" t="s">
        <v>257</v>
      </c>
      <c r="X1331" s="18" t="s">
        <v>1540</v>
      </c>
      <c r="Y1331" s="18">
        <v>56.9</v>
      </c>
      <c r="Z1331" s="18" t="s">
        <v>599</v>
      </c>
      <c r="AA1331" s="18">
        <v>56.9</v>
      </c>
      <c r="AB1331" s="57" t="s">
        <v>257</v>
      </c>
      <c r="AC1331" s="18" t="s">
        <v>479</v>
      </c>
      <c r="AD1331" s="18" t="s">
        <v>257</v>
      </c>
      <c r="AE1331" s="18" t="s">
        <v>257</v>
      </c>
      <c r="AF1331" s="18">
        <v>13.7</v>
      </c>
      <c r="AG1331" s="18">
        <v>13.7</v>
      </c>
      <c r="AH1331" s="18" t="s">
        <v>501</v>
      </c>
      <c r="AI1331" s="18">
        <v>44</v>
      </c>
      <c r="AJ1331" s="18" t="s">
        <v>476</v>
      </c>
      <c r="AK1331" s="18">
        <f t="shared" si="268"/>
        <v>1.8333333333333333</v>
      </c>
      <c r="AL1331" s="18" t="s">
        <v>1568</v>
      </c>
      <c r="AM1331" s="18" t="s">
        <v>268</v>
      </c>
      <c r="AN1331" s="55">
        <v>0.42</v>
      </c>
      <c r="AO1331" s="18" t="s">
        <v>563</v>
      </c>
      <c r="AP1331" s="18" t="s">
        <v>479</v>
      </c>
      <c r="AQ1331" s="72" t="s">
        <v>1569</v>
      </c>
      <c r="AR1331" s="18" t="s">
        <v>561</v>
      </c>
      <c r="AS1331" s="55">
        <f t="shared" si="253"/>
        <v>0.30999999999999994</v>
      </c>
      <c r="AT1331" s="55">
        <v>0.53</v>
      </c>
      <c r="AU1331" s="55">
        <f t="shared" si="254"/>
        <v>0.11000000000000004</v>
      </c>
      <c r="AV1331" s="62">
        <f t="shared" si="255"/>
        <v>0.11000000000000004</v>
      </c>
      <c r="AW1331" s="26" t="s">
        <v>501</v>
      </c>
      <c r="AX1331" s="18">
        <v>44</v>
      </c>
      <c r="AY1331" s="18" t="s">
        <v>476</v>
      </c>
      <c r="AZ1331" s="5" t="s">
        <v>257</v>
      </c>
      <c r="BA1331" s="5" t="s">
        <v>257</v>
      </c>
      <c r="BB1331" s="18" t="s">
        <v>1570</v>
      </c>
      <c r="BC1331" s="18"/>
      <c r="BD1331" s="18"/>
      <c r="BE1331" s="18"/>
      <c r="BF1331" s="18"/>
      <c r="BG1331" s="18"/>
      <c r="BH1331" s="18"/>
      <c r="BI1331" s="18"/>
      <c r="BJ1331" s="18"/>
      <c r="BK1331" s="18"/>
      <c r="BL1331" s="18"/>
      <c r="BM1331" s="18"/>
      <c r="BN1331" s="18"/>
      <c r="BO1331" s="18"/>
      <c r="BP1331" s="18"/>
      <c r="BQ1331" s="18"/>
      <c r="BR1331" s="18"/>
      <c r="BS1331" s="18"/>
      <c r="BT1331" s="18"/>
      <c r="BU1331" s="18"/>
      <c r="BV1331" s="18"/>
      <c r="BW1331" s="18"/>
      <c r="BX1331" s="18"/>
      <c r="BY1331" s="18"/>
      <c r="BZ1331" s="18"/>
      <c r="CA1331" s="18"/>
      <c r="CB1331" s="18"/>
      <c r="CC1331" s="18"/>
      <c r="CD1331" s="18"/>
      <c r="CE1331" s="18"/>
      <c r="CF1331" s="18"/>
      <c r="CG1331" s="18"/>
      <c r="CH1331" s="18"/>
      <c r="CI1331" s="18"/>
      <c r="CJ1331" s="18"/>
      <c r="CK1331" s="18"/>
      <c r="CL1331" s="18"/>
      <c r="CM1331" s="18"/>
      <c r="CN1331" s="18"/>
      <c r="CO1331" s="18"/>
      <c r="CP1331" s="18"/>
      <c r="CQ1331" s="18"/>
      <c r="CR1331" s="18"/>
      <c r="CS1331" s="18"/>
      <c r="CT1331" s="18"/>
      <c r="CU1331" s="18"/>
      <c r="CV1331" s="18"/>
      <c r="CW1331" s="18"/>
      <c r="CX1331" s="18"/>
      <c r="CY1331" s="18"/>
      <c r="CZ1331" s="18"/>
      <c r="DA1331" s="18"/>
      <c r="DB1331" s="18"/>
      <c r="DC1331" s="18"/>
      <c r="DD1331" s="18"/>
      <c r="DE1331" s="18"/>
      <c r="DF1331" s="18"/>
      <c r="DG1331" s="18"/>
      <c r="DH1331" s="18"/>
      <c r="DI1331" s="18"/>
      <c r="DJ1331" s="18"/>
      <c r="DK1331" s="18"/>
      <c r="DL1331" s="18"/>
      <c r="DM1331" s="18"/>
      <c r="DN1331" s="18"/>
      <c r="DO1331" s="18"/>
      <c r="DP1331" s="18">
        <v>1</v>
      </c>
      <c r="DQ1331" s="18">
        <v>1</v>
      </c>
      <c r="DR1331" s="18">
        <v>1</v>
      </c>
      <c r="DS1331" s="18">
        <v>0</v>
      </c>
      <c r="DT1331" s="18"/>
      <c r="DU1331" s="18"/>
      <c r="DV1331" s="18">
        <v>1</v>
      </c>
      <c r="DW1331" s="24"/>
      <c r="DX1331" s="24"/>
      <c r="DY1331" s="18"/>
      <c r="DZ1331" s="18"/>
      <c r="EA1331" s="18"/>
      <c r="EB1331" s="18"/>
      <c r="EC1331" s="18"/>
      <c r="ED1331" s="18"/>
      <c r="EE1331" s="18"/>
      <c r="EF1331" s="18"/>
      <c r="EG1331" s="18"/>
      <c r="EH1331" s="18" t="s">
        <v>1530</v>
      </c>
      <c r="EI1331" s="18" cm="1">
        <f t="array" ref="EI1331">IF(SUMPRODUCT(--(DO1331:DS1331&lt;&gt;""))=0, 0,1)</f>
        <v>1</v>
      </c>
      <c r="EJ1331" s="18" cm="1">
        <f t="array" ref="EJ1331">IF(SUMPRODUCT(--(DT1331:EG1331&lt;&gt;""))=0, 0,1)</f>
        <v>1</v>
      </c>
      <c r="EK1331" s="18" cm="1">
        <f t="array" ref="EK1331">IF(SUMPRODUCT(--(EC1331:EG1331&lt;&gt;""))=0, 0,1)</f>
        <v>0</v>
      </c>
      <c r="EL1331" s="18" cm="1">
        <f t="array" ref="EL1331">IF(SUMPRODUCT(--(EE1331:EG1331&lt;&gt;""))=0, 0,1)</f>
        <v>0</v>
      </c>
      <c r="EM1331" s="18">
        <f t="shared" si="263"/>
        <v>1</v>
      </c>
      <c r="EN1331" s="18">
        <f t="shared" si="264"/>
        <v>1</v>
      </c>
      <c r="EO1331" s="18">
        <f t="shared" si="265"/>
        <v>1</v>
      </c>
      <c r="EP1331" s="18" t="str">
        <f t="shared" si="266"/>
        <v>NA</v>
      </c>
      <c r="EQ1331" s="18" t="str">
        <f t="shared" si="267"/>
        <v>NA</v>
      </c>
      <c r="ER1331" s="58" t="s">
        <v>2080</v>
      </c>
      <c r="ES1331" s="59">
        <v>43790</v>
      </c>
      <c r="ET1331" s="18" t="s">
        <v>1531</v>
      </c>
      <c r="EU1331" s="18" t="s">
        <v>1523</v>
      </c>
    </row>
    <row r="1332" spans="1:151" ht="15.75" customHeight="1" x14ac:dyDescent="0.2">
      <c r="A1332" s="5" t="s">
        <v>1566</v>
      </c>
      <c r="B1332" s="24" t="s">
        <v>1522</v>
      </c>
      <c r="C1332" s="26">
        <v>1</v>
      </c>
      <c r="D1332" s="18" t="s">
        <v>1585</v>
      </c>
      <c r="E1332" s="18" t="s">
        <v>1533</v>
      </c>
      <c r="F1332" s="18" t="s">
        <v>553</v>
      </c>
      <c r="G1332" s="18" t="s">
        <v>609</v>
      </c>
      <c r="H1332" s="18" t="s">
        <v>951</v>
      </c>
      <c r="I1332" s="18" t="s">
        <v>363</v>
      </c>
      <c r="J1332" s="18" t="s">
        <v>363</v>
      </c>
      <c r="K1332" s="18" t="s">
        <v>363</v>
      </c>
      <c r="L1332" s="18" t="s">
        <v>363</v>
      </c>
      <c r="M1332" s="18" t="s">
        <v>253</v>
      </c>
      <c r="N1332" s="56">
        <v>74</v>
      </c>
      <c r="O1332" s="18" t="s">
        <v>1524</v>
      </c>
      <c r="P1332" s="18" t="s">
        <v>466</v>
      </c>
      <c r="Q1332" s="18" t="s">
        <v>254</v>
      </c>
      <c r="R1332" s="24" t="s">
        <v>257</v>
      </c>
      <c r="S1332" s="24" t="s">
        <v>257</v>
      </c>
      <c r="T1332" s="26" t="s">
        <v>257</v>
      </c>
      <c r="U1332" s="26" t="s">
        <v>257</v>
      </c>
      <c r="V1332" s="26" t="s">
        <v>257</v>
      </c>
      <c r="W1332" s="26" t="s">
        <v>257</v>
      </c>
      <c r="X1332" s="18" t="s">
        <v>1540</v>
      </c>
      <c r="Y1332" s="18">
        <v>56.9</v>
      </c>
      <c r="Z1332" s="18" t="s">
        <v>599</v>
      </c>
      <c r="AA1332" s="18">
        <v>56.9</v>
      </c>
      <c r="AB1332" s="57" t="s">
        <v>257</v>
      </c>
      <c r="AC1332" s="18" t="s">
        <v>479</v>
      </c>
      <c r="AD1332" s="18" t="s">
        <v>257</v>
      </c>
      <c r="AE1332" s="18" t="s">
        <v>257</v>
      </c>
      <c r="AF1332" s="18">
        <v>13.7</v>
      </c>
      <c r="AG1332" s="18">
        <v>13.7</v>
      </c>
      <c r="AH1332" s="18" t="s">
        <v>501</v>
      </c>
      <c r="AI1332" s="18">
        <v>44</v>
      </c>
      <c r="AJ1332" s="18" t="s">
        <v>476</v>
      </c>
      <c r="AK1332" s="18">
        <f t="shared" si="268"/>
        <v>1.8333333333333333</v>
      </c>
      <c r="AL1332" s="18" t="s">
        <v>1568</v>
      </c>
      <c r="AM1332" s="18" t="s">
        <v>268</v>
      </c>
      <c r="AN1332" s="55">
        <v>0.44</v>
      </c>
      <c r="AO1332" s="18" t="s">
        <v>563</v>
      </c>
      <c r="AP1332" s="18" t="s">
        <v>479</v>
      </c>
      <c r="AQ1332" s="72" t="s">
        <v>1569</v>
      </c>
      <c r="AR1332" s="18" t="s">
        <v>561</v>
      </c>
      <c r="AS1332" s="55">
        <f t="shared" si="253"/>
        <v>0.33999999999999997</v>
      </c>
      <c r="AT1332" s="55">
        <v>0.54</v>
      </c>
      <c r="AU1332" s="55">
        <f t="shared" si="254"/>
        <v>0.10000000000000003</v>
      </c>
      <c r="AV1332" s="62">
        <f t="shared" si="255"/>
        <v>0.10000000000000003</v>
      </c>
      <c r="AW1332" s="26" t="s">
        <v>501</v>
      </c>
      <c r="AX1332" s="18">
        <f>44+24</f>
        <v>68</v>
      </c>
      <c r="AY1332" s="18" t="s">
        <v>476</v>
      </c>
      <c r="AZ1332" s="5" t="s">
        <v>257</v>
      </c>
      <c r="BA1332" s="5" t="s">
        <v>257</v>
      </c>
      <c r="BB1332" s="18" t="s">
        <v>1570</v>
      </c>
      <c r="BC1332" s="18"/>
      <c r="BD1332" s="18"/>
      <c r="BE1332" s="18"/>
      <c r="BF1332" s="18"/>
      <c r="BG1332" s="18"/>
      <c r="BH1332" s="18"/>
      <c r="BI1332" s="18"/>
      <c r="BJ1332" s="18"/>
      <c r="BK1332" s="18"/>
      <c r="BL1332" s="18"/>
      <c r="BM1332" s="18"/>
      <c r="BN1332" s="18"/>
      <c r="BO1332" s="18"/>
      <c r="BP1332" s="18"/>
      <c r="BQ1332" s="18"/>
      <c r="BR1332" s="18"/>
      <c r="BS1332" s="18"/>
      <c r="BT1332" s="18"/>
      <c r="BU1332" s="18"/>
      <c r="BV1332" s="18"/>
      <c r="BW1332" s="18"/>
      <c r="BX1332" s="18"/>
      <c r="BY1332" s="18"/>
      <c r="BZ1332" s="18"/>
      <c r="CA1332" s="18"/>
      <c r="CB1332" s="18"/>
      <c r="CC1332" s="18"/>
      <c r="CD1332" s="18"/>
      <c r="CE1332" s="18"/>
      <c r="CF1332" s="18"/>
      <c r="CG1332" s="18"/>
      <c r="CH1332" s="18"/>
      <c r="CI1332" s="18"/>
      <c r="CJ1332" s="18"/>
      <c r="CK1332" s="18"/>
      <c r="CL1332" s="18"/>
      <c r="CM1332" s="18"/>
      <c r="CN1332" s="18"/>
      <c r="CO1332" s="18"/>
      <c r="CP1332" s="18"/>
      <c r="CQ1332" s="18"/>
      <c r="CR1332" s="18"/>
      <c r="CS1332" s="18"/>
      <c r="CT1332" s="18"/>
      <c r="CU1332" s="18"/>
      <c r="CV1332" s="18"/>
      <c r="CW1332" s="18"/>
      <c r="CX1332" s="18"/>
      <c r="CY1332" s="18"/>
      <c r="CZ1332" s="18"/>
      <c r="DA1332" s="18"/>
      <c r="DB1332" s="18"/>
      <c r="DC1332" s="18"/>
      <c r="DD1332" s="18"/>
      <c r="DE1332" s="18"/>
      <c r="DF1332" s="18"/>
      <c r="DG1332" s="18"/>
      <c r="DH1332" s="18"/>
      <c r="DI1332" s="18"/>
      <c r="DJ1332" s="18"/>
      <c r="DK1332" s="18"/>
      <c r="DL1332" s="18"/>
      <c r="DM1332" s="18"/>
      <c r="DN1332" s="18"/>
      <c r="DO1332" s="18"/>
      <c r="DP1332" s="18">
        <v>1</v>
      </c>
      <c r="DQ1332" s="18">
        <v>1</v>
      </c>
      <c r="DR1332" s="18">
        <v>1</v>
      </c>
      <c r="DS1332" s="18">
        <v>0</v>
      </c>
      <c r="DT1332" s="18"/>
      <c r="DU1332" s="18"/>
      <c r="DV1332" s="18">
        <v>1</v>
      </c>
      <c r="DW1332" s="24"/>
      <c r="DX1332" s="24"/>
      <c r="DY1332" s="18"/>
      <c r="DZ1332" s="18"/>
      <c r="EA1332" s="18"/>
      <c r="EB1332" s="18"/>
      <c r="EC1332" s="18"/>
      <c r="ED1332" s="18"/>
      <c r="EE1332" s="18"/>
      <c r="EF1332" s="18"/>
      <c r="EG1332" s="18"/>
      <c r="EH1332" s="18" t="s">
        <v>1530</v>
      </c>
      <c r="EI1332" s="18" cm="1">
        <f t="array" ref="EI1332">IF(SUMPRODUCT(--(DO1332:DS1332&lt;&gt;""))=0, 0,1)</f>
        <v>1</v>
      </c>
      <c r="EJ1332" s="18" cm="1">
        <f t="array" ref="EJ1332">IF(SUMPRODUCT(--(DT1332:EG1332&lt;&gt;""))=0, 0,1)</f>
        <v>1</v>
      </c>
      <c r="EK1332" s="18" cm="1">
        <f t="array" ref="EK1332">IF(SUMPRODUCT(--(EC1332:EG1332&lt;&gt;""))=0, 0,1)</f>
        <v>0</v>
      </c>
      <c r="EL1332" s="18" cm="1">
        <f t="array" ref="EL1332">IF(SUMPRODUCT(--(EE1332:EG1332&lt;&gt;""))=0, 0,1)</f>
        <v>0</v>
      </c>
      <c r="EM1332" s="18">
        <f t="shared" si="263"/>
        <v>1</v>
      </c>
      <c r="EN1332" s="18">
        <f t="shared" si="264"/>
        <v>1</v>
      </c>
      <c r="EO1332" s="18">
        <f t="shared" si="265"/>
        <v>1</v>
      </c>
      <c r="EP1332" s="18" t="str">
        <f t="shared" si="266"/>
        <v>NA</v>
      </c>
      <c r="EQ1332" s="18" t="str">
        <f t="shared" si="267"/>
        <v>NA</v>
      </c>
      <c r="ER1332" s="58" t="s">
        <v>2080</v>
      </c>
      <c r="ES1332" s="59">
        <v>43790</v>
      </c>
      <c r="ET1332" s="18" t="s">
        <v>1531</v>
      </c>
      <c r="EU1332" s="18" t="s">
        <v>1523</v>
      </c>
    </row>
    <row r="1333" spans="1:151" ht="15.75" customHeight="1" x14ac:dyDescent="0.2">
      <c r="A1333" s="5" t="s">
        <v>1566</v>
      </c>
      <c r="B1333" s="24" t="s">
        <v>1522</v>
      </c>
      <c r="C1333" s="26">
        <v>1</v>
      </c>
      <c r="D1333" s="18" t="s">
        <v>1585</v>
      </c>
      <c r="E1333" s="18" t="s">
        <v>1534</v>
      </c>
      <c r="F1333" s="18" t="s">
        <v>553</v>
      </c>
      <c r="G1333" s="18" t="s">
        <v>609</v>
      </c>
      <c r="H1333" s="18" t="s">
        <v>951</v>
      </c>
      <c r="I1333" s="18" t="s">
        <v>363</v>
      </c>
      <c r="J1333" s="18" t="s">
        <v>363</v>
      </c>
      <c r="K1333" s="18" t="s">
        <v>363</v>
      </c>
      <c r="L1333" s="18" t="s">
        <v>363</v>
      </c>
      <c r="M1333" s="18" t="s">
        <v>253</v>
      </c>
      <c r="N1333" s="56">
        <v>74</v>
      </c>
      <c r="O1333" s="18" t="s">
        <v>1524</v>
      </c>
      <c r="P1333" s="18" t="s">
        <v>466</v>
      </c>
      <c r="Q1333" s="18" t="s">
        <v>254</v>
      </c>
      <c r="R1333" s="24" t="s">
        <v>257</v>
      </c>
      <c r="S1333" s="24" t="s">
        <v>257</v>
      </c>
      <c r="T1333" s="26" t="s">
        <v>257</v>
      </c>
      <c r="U1333" s="26" t="s">
        <v>257</v>
      </c>
      <c r="V1333" s="26" t="s">
        <v>257</v>
      </c>
      <c r="W1333" s="26" t="s">
        <v>257</v>
      </c>
      <c r="X1333" s="18" t="s">
        <v>1540</v>
      </c>
      <c r="Y1333" s="18">
        <v>56.9</v>
      </c>
      <c r="Z1333" s="18" t="s">
        <v>599</v>
      </c>
      <c r="AA1333" s="18">
        <v>56.9</v>
      </c>
      <c r="AB1333" s="57" t="s">
        <v>257</v>
      </c>
      <c r="AC1333" s="18" t="s">
        <v>479</v>
      </c>
      <c r="AD1333" s="18" t="s">
        <v>257</v>
      </c>
      <c r="AE1333" s="18" t="s">
        <v>257</v>
      </c>
      <c r="AF1333" s="18">
        <v>13.7</v>
      </c>
      <c r="AG1333" s="18">
        <v>13.7</v>
      </c>
      <c r="AH1333" s="18" t="s">
        <v>501</v>
      </c>
      <c r="AI1333" s="18">
        <v>44</v>
      </c>
      <c r="AJ1333" s="18" t="s">
        <v>476</v>
      </c>
      <c r="AK1333" s="18">
        <f t="shared" si="268"/>
        <v>1.8333333333333333</v>
      </c>
      <c r="AL1333" s="18" t="s">
        <v>1568</v>
      </c>
      <c r="AM1333" s="18" t="s">
        <v>268</v>
      </c>
      <c r="AN1333" s="55">
        <v>0.47</v>
      </c>
      <c r="AO1333" s="18" t="s">
        <v>563</v>
      </c>
      <c r="AP1333" s="18" t="s">
        <v>479</v>
      </c>
      <c r="AQ1333" s="72" t="s">
        <v>1569</v>
      </c>
      <c r="AR1333" s="18" t="s">
        <v>561</v>
      </c>
      <c r="AS1333" s="55">
        <f t="shared" si="253"/>
        <v>0.3899999999999999</v>
      </c>
      <c r="AT1333" s="55">
        <v>0.55000000000000004</v>
      </c>
      <c r="AU1333" s="55">
        <f t="shared" si="254"/>
        <v>8.0000000000000071E-2</v>
      </c>
      <c r="AV1333" s="62">
        <f t="shared" si="255"/>
        <v>8.0000000000000071E-2</v>
      </c>
      <c r="AW1333" s="26" t="s">
        <v>501</v>
      </c>
      <c r="AX1333" s="18">
        <f>44+48</f>
        <v>92</v>
      </c>
      <c r="AY1333" s="18" t="s">
        <v>476</v>
      </c>
      <c r="AZ1333" s="5" t="s">
        <v>257</v>
      </c>
      <c r="BA1333" s="5" t="s">
        <v>257</v>
      </c>
      <c r="BB1333" s="18" t="s">
        <v>1570</v>
      </c>
      <c r="BC1333" s="18"/>
      <c r="BD1333" s="18"/>
      <c r="BE1333" s="18"/>
      <c r="BF1333" s="18"/>
      <c r="BG1333" s="18"/>
      <c r="BH1333" s="18"/>
      <c r="BI1333" s="18"/>
      <c r="BJ1333" s="18"/>
      <c r="BK1333" s="18"/>
      <c r="BL1333" s="18"/>
      <c r="BM1333" s="18"/>
      <c r="BN1333" s="18"/>
      <c r="BO1333" s="18"/>
      <c r="BP1333" s="18"/>
      <c r="BQ1333" s="18"/>
      <c r="BR1333" s="18"/>
      <c r="BS1333" s="18"/>
      <c r="BT1333" s="18"/>
      <c r="BU1333" s="18"/>
      <c r="BV1333" s="18"/>
      <c r="BW1333" s="18"/>
      <c r="BX1333" s="18"/>
      <c r="BY1333" s="18"/>
      <c r="BZ1333" s="18"/>
      <c r="CA1333" s="18"/>
      <c r="CB1333" s="18"/>
      <c r="CC1333" s="18"/>
      <c r="CD1333" s="18"/>
      <c r="CE1333" s="18"/>
      <c r="CF1333" s="18"/>
      <c r="CG1333" s="18"/>
      <c r="CH1333" s="18"/>
      <c r="CI1333" s="18"/>
      <c r="CJ1333" s="18"/>
      <c r="CK1333" s="18"/>
      <c r="CL1333" s="18"/>
      <c r="CM1333" s="18"/>
      <c r="CN1333" s="18"/>
      <c r="CO1333" s="18"/>
      <c r="CP1333" s="18"/>
      <c r="CQ1333" s="18"/>
      <c r="CR1333" s="18"/>
      <c r="CS1333" s="18"/>
      <c r="CT1333" s="18"/>
      <c r="CU1333" s="18"/>
      <c r="CV1333" s="18"/>
      <c r="CW1333" s="18"/>
      <c r="CX1333" s="18"/>
      <c r="CY1333" s="18"/>
      <c r="CZ1333" s="18"/>
      <c r="DA1333" s="18"/>
      <c r="DB1333" s="18"/>
      <c r="DC1333" s="18"/>
      <c r="DD1333" s="18"/>
      <c r="DE1333" s="18"/>
      <c r="DF1333" s="18"/>
      <c r="DG1333" s="18"/>
      <c r="DH1333" s="18"/>
      <c r="DI1333" s="18"/>
      <c r="DJ1333" s="18"/>
      <c r="DK1333" s="18"/>
      <c r="DL1333" s="18"/>
      <c r="DM1333" s="18"/>
      <c r="DN1333" s="18"/>
      <c r="DO1333" s="18"/>
      <c r="DP1333" s="18">
        <v>1</v>
      </c>
      <c r="DQ1333" s="18">
        <v>1</v>
      </c>
      <c r="DR1333" s="18">
        <v>1</v>
      </c>
      <c r="DS1333" s="18">
        <v>0</v>
      </c>
      <c r="DT1333" s="18"/>
      <c r="DU1333" s="18"/>
      <c r="DV1333" s="18">
        <v>1</v>
      </c>
      <c r="DW1333" s="24"/>
      <c r="DX1333" s="24"/>
      <c r="DY1333" s="18"/>
      <c r="DZ1333" s="18"/>
      <c r="EA1333" s="18"/>
      <c r="EB1333" s="18"/>
      <c r="EC1333" s="18"/>
      <c r="ED1333" s="18"/>
      <c r="EE1333" s="18"/>
      <c r="EF1333" s="18"/>
      <c r="EG1333" s="18"/>
      <c r="EH1333" s="18" t="s">
        <v>1530</v>
      </c>
      <c r="EI1333" s="18" cm="1">
        <f t="array" ref="EI1333">IF(SUMPRODUCT(--(DO1333:DS1333&lt;&gt;""))=0, 0,1)</f>
        <v>1</v>
      </c>
      <c r="EJ1333" s="18" cm="1">
        <f t="array" ref="EJ1333">IF(SUMPRODUCT(--(DT1333:EG1333&lt;&gt;""))=0, 0,1)</f>
        <v>1</v>
      </c>
      <c r="EK1333" s="18" cm="1">
        <f t="array" ref="EK1333">IF(SUMPRODUCT(--(EC1333:EG1333&lt;&gt;""))=0, 0,1)</f>
        <v>0</v>
      </c>
      <c r="EL1333" s="18" cm="1">
        <f t="array" ref="EL1333">IF(SUMPRODUCT(--(EE1333:EG1333&lt;&gt;""))=0, 0,1)</f>
        <v>0</v>
      </c>
      <c r="EM1333" s="18">
        <f t="shared" si="263"/>
        <v>1</v>
      </c>
      <c r="EN1333" s="18">
        <f t="shared" si="264"/>
        <v>1</v>
      </c>
      <c r="EO1333" s="18">
        <f t="shared" si="265"/>
        <v>1</v>
      </c>
      <c r="EP1333" s="18" t="str">
        <f t="shared" si="266"/>
        <v>NA</v>
      </c>
      <c r="EQ1333" s="18" t="str">
        <f t="shared" si="267"/>
        <v>NA</v>
      </c>
      <c r="ER1333" s="58" t="s">
        <v>2080</v>
      </c>
      <c r="ES1333" s="59">
        <v>43790</v>
      </c>
      <c r="ET1333" s="18" t="s">
        <v>1531</v>
      </c>
      <c r="EU1333" s="18" t="s">
        <v>1523</v>
      </c>
    </row>
    <row r="1334" spans="1:151" ht="15.75" customHeight="1" x14ac:dyDescent="0.2">
      <c r="A1334" s="5" t="s">
        <v>1566</v>
      </c>
      <c r="B1334" s="24" t="s">
        <v>1522</v>
      </c>
      <c r="C1334" s="26">
        <v>1</v>
      </c>
      <c r="D1334" s="18" t="s">
        <v>1586</v>
      </c>
      <c r="E1334" s="18" t="s">
        <v>1526</v>
      </c>
      <c r="F1334" s="18" t="s">
        <v>553</v>
      </c>
      <c r="G1334" s="18" t="s">
        <v>609</v>
      </c>
      <c r="H1334" s="18" t="s">
        <v>951</v>
      </c>
      <c r="I1334" s="18" t="s">
        <v>363</v>
      </c>
      <c r="J1334" s="18" t="s">
        <v>363</v>
      </c>
      <c r="K1334" s="18" t="s">
        <v>363</v>
      </c>
      <c r="L1334" s="18" t="s">
        <v>363</v>
      </c>
      <c r="M1334" s="18" t="s">
        <v>253</v>
      </c>
      <c r="N1334" s="56">
        <v>74</v>
      </c>
      <c r="O1334" s="18" t="s">
        <v>1524</v>
      </c>
      <c r="P1334" s="18" t="s">
        <v>466</v>
      </c>
      <c r="Q1334" s="18" t="s">
        <v>254</v>
      </c>
      <c r="R1334" s="24" t="s">
        <v>257</v>
      </c>
      <c r="S1334" s="24" t="s">
        <v>257</v>
      </c>
      <c r="T1334" s="26" t="s">
        <v>257</v>
      </c>
      <c r="U1334" s="26" t="s">
        <v>257</v>
      </c>
      <c r="V1334" s="26" t="s">
        <v>257</v>
      </c>
      <c r="W1334" s="26" t="s">
        <v>257</v>
      </c>
      <c r="X1334" s="18" t="s">
        <v>1549</v>
      </c>
      <c r="Y1334" s="18">
        <v>0</v>
      </c>
      <c r="Z1334" s="18" t="s">
        <v>599</v>
      </c>
      <c r="AA1334" s="18">
        <v>0</v>
      </c>
      <c r="AB1334" s="57" t="s">
        <v>257</v>
      </c>
      <c r="AC1334" s="18" t="s">
        <v>699</v>
      </c>
      <c r="AD1334" s="18" t="s">
        <v>257</v>
      </c>
      <c r="AE1334" s="18" t="s">
        <v>257</v>
      </c>
      <c r="AF1334" s="18" t="s">
        <v>257</v>
      </c>
      <c r="AG1334" s="18" t="s">
        <v>257</v>
      </c>
      <c r="AH1334" s="18" t="s">
        <v>257</v>
      </c>
      <c r="AI1334" s="18">
        <v>0</v>
      </c>
      <c r="AJ1334" s="18" t="s">
        <v>476</v>
      </c>
      <c r="AK1334" s="18">
        <f t="shared" si="268"/>
        <v>0</v>
      </c>
      <c r="AL1334" s="18" t="s">
        <v>1547</v>
      </c>
      <c r="AM1334" s="18" t="s">
        <v>268</v>
      </c>
      <c r="AN1334" s="55">
        <v>0.63</v>
      </c>
      <c r="AO1334" s="18" t="s">
        <v>563</v>
      </c>
      <c r="AP1334" s="18" t="s">
        <v>479</v>
      </c>
      <c r="AQ1334" s="72" t="s">
        <v>1569</v>
      </c>
      <c r="AR1334" s="18" t="s">
        <v>561</v>
      </c>
      <c r="AS1334" s="55">
        <f t="shared" si="253"/>
        <v>0.62</v>
      </c>
      <c r="AT1334" s="55">
        <v>0.64</v>
      </c>
      <c r="AU1334" s="55">
        <f t="shared" si="254"/>
        <v>1.0000000000000009E-2</v>
      </c>
      <c r="AV1334" s="62">
        <f t="shared" si="255"/>
        <v>1.0000000000000009E-2</v>
      </c>
      <c r="AW1334" s="26" t="s">
        <v>501</v>
      </c>
      <c r="AX1334" s="18">
        <v>0</v>
      </c>
      <c r="AY1334" s="18" t="s">
        <v>476</v>
      </c>
      <c r="AZ1334" s="5" t="s">
        <v>257</v>
      </c>
      <c r="BA1334" s="5" t="s">
        <v>257</v>
      </c>
      <c r="BB1334" s="18" t="s">
        <v>1570</v>
      </c>
      <c r="BC1334" s="18"/>
      <c r="BD1334" s="18"/>
      <c r="BE1334" s="18"/>
      <c r="BF1334" s="18"/>
      <c r="BG1334" s="18"/>
      <c r="BH1334" s="18"/>
      <c r="BI1334" s="18"/>
      <c r="BJ1334" s="18"/>
      <c r="BK1334" s="18"/>
      <c r="BL1334" s="18"/>
      <c r="BM1334" s="18"/>
      <c r="BN1334" s="18"/>
      <c r="BO1334" s="18"/>
      <c r="BP1334" s="18"/>
      <c r="BQ1334" s="18"/>
      <c r="BR1334" s="18"/>
      <c r="BS1334" s="18"/>
      <c r="BT1334" s="18"/>
      <c r="BU1334" s="18"/>
      <c r="BV1334" s="18"/>
      <c r="BW1334" s="18"/>
      <c r="BX1334" s="18"/>
      <c r="BY1334" s="18"/>
      <c r="BZ1334" s="18"/>
      <c r="CA1334" s="18"/>
      <c r="CB1334" s="18"/>
      <c r="CC1334" s="18"/>
      <c r="CD1334" s="18"/>
      <c r="CE1334" s="18"/>
      <c r="CF1334" s="18"/>
      <c r="CG1334" s="18"/>
      <c r="CH1334" s="18"/>
      <c r="CI1334" s="18"/>
      <c r="CJ1334" s="18"/>
      <c r="CK1334" s="18"/>
      <c r="CL1334" s="18"/>
      <c r="CM1334" s="18"/>
      <c r="CN1334" s="18"/>
      <c r="CO1334" s="18"/>
      <c r="CP1334" s="18"/>
      <c r="CQ1334" s="18"/>
      <c r="CR1334" s="18"/>
      <c r="CS1334" s="18"/>
      <c r="CT1334" s="18"/>
      <c r="CU1334" s="18"/>
      <c r="CV1334" s="18"/>
      <c r="CW1334" s="18"/>
      <c r="CX1334" s="18"/>
      <c r="CY1334" s="18"/>
      <c r="CZ1334" s="18"/>
      <c r="DA1334" s="18"/>
      <c r="DB1334" s="18"/>
      <c r="DC1334" s="18"/>
      <c r="DD1334" s="18"/>
      <c r="DE1334" s="18"/>
      <c r="DF1334" s="18"/>
      <c r="DG1334" s="18"/>
      <c r="DH1334" s="18"/>
      <c r="DI1334" s="18"/>
      <c r="DJ1334" s="18"/>
      <c r="DK1334" s="18"/>
      <c r="DL1334" s="18"/>
      <c r="DM1334" s="18"/>
      <c r="DN1334" s="18"/>
      <c r="DO1334" s="18"/>
      <c r="DP1334" s="18">
        <v>0</v>
      </c>
      <c r="DQ1334" s="18">
        <v>0</v>
      </c>
      <c r="DR1334" s="18">
        <v>0</v>
      </c>
      <c r="DS1334" s="18">
        <v>0</v>
      </c>
      <c r="DT1334" s="18"/>
      <c r="DU1334" s="18"/>
      <c r="DV1334" s="18">
        <v>0</v>
      </c>
      <c r="DW1334" s="24"/>
      <c r="DX1334" s="24"/>
      <c r="DY1334" s="18"/>
      <c r="DZ1334" s="18"/>
      <c r="EA1334" s="18"/>
      <c r="EB1334" s="18"/>
      <c r="EC1334" s="18"/>
      <c r="ED1334" s="18"/>
      <c r="EE1334" s="18"/>
      <c r="EF1334" s="18"/>
      <c r="EG1334" s="18"/>
      <c r="EH1334" s="18" t="s">
        <v>1530</v>
      </c>
      <c r="EI1334" s="18" cm="1">
        <f t="array" ref="EI1334">IF(SUMPRODUCT(--(DO1334:DS1334&lt;&gt;""))=0, 0,1)</f>
        <v>1</v>
      </c>
      <c r="EJ1334" s="18" cm="1">
        <f t="array" ref="EJ1334">IF(SUMPRODUCT(--(DT1334:EG1334&lt;&gt;""))=0, 0,1)</f>
        <v>1</v>
      </c>
      <c r="EK1334" s="18" cm="1">
        <f t="array" ref="EK1334">IF(SUMPRODUCT(--(EC1334:EG1334&lt;&gt;""))=0, 0,1)</f>
        <v>0</v>
      </c>
      <c r="EL1334" s="18" cm="1">
        <f t="array" ref="EL1334">IF(SUMPRODUCT(--(EE1334:EG1334&lt;&gt;""))=0, 0,1)</f>
        <v>0</v>
      </c>
      <c r="EM1334" s="18">
        <f t="shared" si="263"/>
        <v>0</v>
      </c>
      <c r="EN1334" s="18">
        <f t="shared" si="264"/>
        <v>0</v>
      </c>
      <c r="EO1334" s="18">
        <f t="shared" si="265"/>
        <v>0</v>
      </c>
      <c r="EP1334" s="18" t="str">
        <f t="shared" si="266"/>
        <v>NA</v>
      </c>
      <c r="EQ1334" s="18" t="str">
        <f t="shared" si="267"/>
        <v>NA</v>
      </c>
      <c r="ER1334" s="58" t="s">
        <v>2080</v>
      </c>
      <c r="ES1334" s="59">
        <v>43790</v>
      </c>
      <c r="ET1334" s="18" t="s">
        <v>1531</v>
      </c>
      <c r="EU1334" s="18" t="s">
        <v>1523</v>
      </c>
    </row>
    <row r="1335" spans="1:151" ht="15.75" customHeight="1" x14ac:dyDescent="0.2">
      <c r="A1335" s="5" t="s">
        <v>1566</v>
      </c>
      <c r="B1335" s="24" t="s">
        <v>1522</v>
      </c>
      <c r="C1335" s="26">
        <v>1</v>
      </c>
      <c r="D1335" s="18" t="s">
        <v>1586</v>
      </c>
      <c r="E1335" s="18" t="s">
        <v>1532</v>
      </c>
      <c r="F1335" s="18" t="s">
        <v>553</v>
      </c>
      <c r="G1335" s="18" t="s">
        <v>609</v>
      </c>
      <c r="H1335" s="18" t="s">
        <v>951</v>
      </c>
      <c r="I1335" s="18" t="s">
        <v>363</v>
      </c>
      <c r="J1335" s="18" t="s">
        <v>363</v>
      </c>
      <c r="K1335" s="18" t="s">
        <v>363</v>
      </c>
      <c r="L1335" s="18" t="s">
        <v>363</v>
      </c>
      <c r="M1335" s="18" t="s">
        <v>253</v>
      </c>
      <c r="N1335" s="56">
        <v>74</v>
      </c>
      <c r="O1335" s="18" t="s">
        <v>1524</v>
      </c>
      <c r="P1335" s="18" t="s">
        <v>466</v>
      </c>
      <c r="Q1335" s="18" t="s">
        <v>254</v>
      </c>
      <c r="R1335" s="24" t="s">
        <v>257</v>
      </c>
      <c r="S1335" s="24" t="s">
        <v>257</v>
      </c>
      <c r="T1335" s="26" t="s">
        <v>257</v>
      </c>
      <c r="U1335" s="26" t="s">
        <v>257</v>
      </c>
      <c r="V1335" s="26" t="s">
        <v>257</v>
      </c>
      <c r="W1335" s="26" t="s">
        <v>257</v>
      </c>
      <c r="X1335" s="18" t="s">
        <v>1549</v>
      </c>
      <c r="Y1335" s="18">
        <v>0</v>
      </c>
      <c r="Z1335" s="18" t="s">
        <v>599</v>
      </c>
      <c r="AA1335" s="18">
        <v>0</v>
      </c>
      <c r="AB1335" s="57" t="s">
        <v>257</v>
      </c>
      <c r="AC1335" s="18" t="s">
        <v>699</v>
      </c>
      <c r="AD1335" s="18" t="s">
        <v>257</v>
      </c>
      <c r="AE1335" s="18" t="s">
        <v>257</v>
      </c>
      <c r="AF1335" s="18" t="s">
        <v>257</v>
      </c>
      <c r="AG1335" s="18" t="s">
        <v>257</v>
      </c>
      <c r="AH1335" s="18" t="s">
        <v>257</v>
      </c>
      <c r="AI1335" s="18">
        <v>0</v>
      </c>
      <c r="AJ1335" s="18" t="s">
        <v>476</v>
      </c>
      <c r="AK1335" s="18">
        <f t="shared" si="268"/>
        <v>0</v>
      </c>
      <c r="AL1335" s="18" t="s">
        <v>1547</v>
      </c>
      <c r="AM1335" s="18" t="s">
        <v>268</v>
      </c>
      <c r="AN1335" s="55">
        <v>0.62</v>
      </c>
      <c r="AO1335" s="18" t="s">
        <v>563</v>
      </c>
      <c r="AP1335" s="18" t="s">
        <v>479</v>
      </c>
      <c r="AQ1335" s="72" t="s">
        <v>1569</v>
      </c>
      <c r="AR1335" s="18" t="s">
        <v>561</v>
      </c>
      <c r="AS1335" s="55">
        <f t="shared" si="253"/>
        <v>0.61</v>
      </c>
      <c r="AT1335" s="55">
        <v>0.63</v>
      </c>
      <c r="AU1335" s="55">
        <f t="shared" si="254"/>
        <v>1.0000000000000009E-2</v>
      </c>
      <c r="AV1335" s="62">
        <f t="shared" si="255"/>
        <v>1.0000000000000009E-2</v>
      </c>
      <c r="AW1335" s="26" t="s">
        <v>501</v>
      </c>
      <c r="AX1335" s="18">
        <v>44</v>
      </c>
      <c r="AY1335" s="18" t="s">
        <v>476</v>
      </c>
      <c r="AZ1335" s="5" t="s">
        <v>257</v>
      </c>
      <c r="BA1335" s="5" t="s">
        <v>257</v>
      </c>
      <c r="BB1335" s="18" t="s">
        <v>1570</v>
      </c>
      <c r="BC1335" s="18"/>
      <c r="BD1335" s="18"/>
      <c r="BE1335" s="18"/>
      <c r="BF1335" s="18"/>
      <c r="BG1335" s="18"/>
      <c r="BH1335" s="18"/>
      <c r="BI1335" s="18"/>
      <c r="BJ1335" s="18"/>
      <c r="BK1335" s="18"/>
      <c r="BL1335" s="18"/>
      <c r="BM1335" s="18"/>
      <c r="BN1335" s="18"/>
      <c r="BO1335" s="18"/>
      <c r="BP1335" s="18"/>
      <c r="BQ1335" s="18"/>
      <c r="BR1335" s="18"/>
      <c r="BS1335" s="18"/>
      <c r="BT1335" s="18"/>
      <c r="BU1335" s="18"/>
      <c r="BV1335" s="18"/>
      <c r="BW1335" s="18"/>
      <c r="BX1335" s="18"/>
      <c r="BY1335" s="18"/>
      <c r="BZ1335" s="18"/>
      <c r="CA1335" s="18"/>
      <c r="CB1335" s="18"/>
      <c r="CC1335" s="18"/>
      <c r="CD1335" s="18"/>
      <c r="CE1335" s="18"/>
      <c r="CF1335" s="18"/>
      <c r="CG1335" s="18"/>
      <c r="CH1335" s="18"/>
      <c r="CI1335" s="18"/>
      <c r="CJ1335" s="18"/>
      <c r="CK1335" s="18"/>
      <c r="CL1335" s="18"/>
      <c r="CM1335" s="18"/>
      <c r="CN1335" s="18"/>
      <c r="CO1335" s="18"/>
      <c r="CP1335" s="18"/>
      <c r="CQ1335" s="18"/>
      <c r="CR1335" s="18"/>
      <c r="CS1335" s="18"/>
      <c r="CT1335" s="18"/>
      <c r="CU1335" s="18"/>
      <c r="CV1335" s="18"/>
      <c r="CW1335" s="18"/>
      <c r="CX1335" s="18"/>
      <c r="CY1335" s="18"/>
      <c r="CZ1335" s="18"/>
      <c r="DA1335" s="18"/>
      <c r="DB1335" s="18"/>
      <c r="DC1335" s="18"/>
      <c r="DD1335" s="18"/>
      <c r="DE1335" s="18"/>
      <c r="DF1335" s="18"/>
      <c r="DG1335" s="18"/>
      <c r="DH1335" s="18"/>
      <c r="DI1335" s="18"/>
      <c r="DJ1335" s="18"/>
      <c r="DK1335" s="18"/>
      <c r="DL1335" s="18"/>
      <c r="DM1335" s="18"/>
      <c r="DN1335" s="18"/>
      <c r="DO1335" s="18"/>
      <c r="DP1335" s="18">
        <v>1</v>
      </c>
      <c r="DQ1335" s="18">
        <v>1</v>
      </c>
      <c r="DR1335" s="18">
        <v>1</v>
      </c>
      <c r="DS1335" s="18">
        <v>0</v>
      </c>
      <c r="DT1335" s="18"/>
      <c r="DU1335" s="18"/>
      <c r="DV1335" s="18">
        <v>0</v>
      </c>
      <c r="DW1335" s="24"/>
      <c r="DX1335" s="24"/>
      <c r="DY1335" s="18"/>
      <c r="DZ1335" s="18"/>
      <c r="EA1335" s="18"/>
      <c r="EB1335" s="18"/>
      <c r="EC1335" s="18"/>
      <c r="ED1335" s="18"/>
      <c r="EE1335" s="18"/>
      <c r="EF1335" s="18"/>
      <c r="EG1335" s="18"/>
      <c r="EH1335" s="18" t="s">
        <v>1530</v>
      </c>
      <c r="EI1335" s="18" cm="1">
        <f t="array" ref="EI1335">IF(SUMPRODUCT(--(DO1335:DS1335&lt;&gt;""))=0, 0,1)</f>
        <v>1</v>
      </c>
      <c r="EJ1335" s="18" cm="1">
        <f t="array" ref="EJ1335">IF(SUMPRODUCT(--(DT1335:EG1335&lt;&gt;""))=0, 0,1)</f>
        <v>1</v>
      </c>
      <c r="EK1335" s="18" cm="1">
        <f t="array" ref="EK1335">IF(SUMPRODUCT(--(EC1335:EG1335&lt;&gt;""))=0, 0,1)</f>
        <v>0</v>
      </c>
      <c r="EL1335" s="18" cm="1">
        <f t="array" ref="EL1335">IF(SUMPRODUCT(--(EE1335:EG1335&lt;&gt;""))=0, 0,1)</f>
        <v>0</v>
      </c>
      <c r="EM1335" s="18">
        <f t="shared" si="263"/>
        <v>1</v>
      </c>
      <c r="EN1335" s="18">
        <f t="shared" si="264"/>
        <v>1</v>
      </c>
      <c r="EO1335" s="18">
        <f t="shared" si="265"/>
        <v>0</v>
      </c>
      <c r="EP1335" s="18" t="str">
        <f t="shared" si="266"/>
        <v>NA</v>
      </c>
      <c r="EQ1335" s="18" t="str">
        <f t="shared" si="267"/>
        <v>NA</v>
      </c>
      <c r="ER1335" s="58" t="s">
        <v>2080</v>
      </c>
      <c r="ES1335" s="59">
        <v>43790</v>
      </c>
      <c r="ET1335" s="18" t="s">
        <v>1531</v>
      </c>
      <c r="EU1335" s="18" t="s">
        <v>1523</v>
      </c>
    </row>
    <row r="1336" spans="1:151" ht="15.75" customHeight="1" x14ac:dyDescent="0.2">
      <c r="A1336" s="5" t="s">
        <v>1566</v>
      </c>
      <c r="B1336" s="24" t="s">
        <v>1522</v>
      </c>
      <c r="C1336" s="26">
        <v>1</v>
      </c>
      <c r="D1336" s="18" t="s">
        <v>1586</v>
      </c>
      <c r="E1336" s="18" t="s">
        <v>1533</v>
      </c>
      <c r="F1336" s="18" t="s">
        <v>553</v>
      </c>
      <c r="G1336" s="18" t="s">
        <v>609</v>
      </c>
      <c r="H1336" s="18" t="s">
        <v>951</v>
      </c>
      <c r="I1336" s="18" t="s">
        <v>363</v>
      </c>
      <c r="J1336" s="18" t="s">
        <v>363</v>
      </c>
      <c r="K1336" s="18" t="s">
        <v>363</v>
      </c>
      <c r="L1336" s="18" t="s">
        <v>363</v>
      </c>
      <c r="M1336" s="18" t="s">
        <v>253</v>
      </c>
      <c r="N1336" s="56">
        <v>74</v>
      </c>
      <c r="O1336" s="18" t="s">
        <v>1524</v>
      </c>
      <c r="P1336" s="18" t="s">
        <v>466</v>
      </c>
      <c r="Q1336" s="18" t="s">
        <v>254</v>
      </c>
      <c r="R1336" s="24" t="s">
        <v>257</v>
      </c>
      <c r="S1336" s="24" t="s">
        <v>257</v>
      </c>
      <c r="T1336" s="26" t="s">
        <v>257</v>
      </c>
      <c r="U1336" s="26" t="s">
        <v>257</v>
      </c>
      <c r="V1336" s="26" t="s">
        <v>257</v>
      </c>
      <c r="W1336" s="26" t="s">
        <v>257</v>
      </c>
      <c r="X1336" s="18" t="s">
        <v>1549</v>
      </c>
      <c r="Y1336" s="18">
        <v>0</v>
      </c>
      <c r="Z1336" s="18" t="s">
        <v>599</v>
      </c>
      <c r="AA1336" s="18">
        <v>0</v>
      </c>
      <c r="AB1336" s="57" t="s">
        <v>257</v>
      </c>
      <c r="AC1336" s="18" t="s">
        <v>699</v>
      </c>
      <c r="AD1336" s="18" t="s">
        <v>257</v>
      </c>
      <c r="AE1336" s="18" t="s">
        <v>257</v>
      </c>
      <c r="AF1336" s="18" t="s">
        <v>257</v>
      </c>
      <c r="AG1336" s="18" t="s">
        <v>257</v>
      </c>
      <c r="AH1336" s="18" t="s">
        <v>257</v>
      </c>
      <c r="AI1336" s="18">
        <v>0</v>
      </c>
      <c r="AJ1336" s="18" t="s">
        <v>476</v>
      </c>
      <c r="AK1336" s="18">
        <f t="shared" si="268"/>
        <v>0</v>
      </c>
      <c r="AL1336" s="18" t="s">
        <v>1547</v>
      </c>
      <c r="AM1336" s="18" t="s">
        <v>268</v>
      </c>
      <c r="AN1336" s="55">
        <v>0.59</v>
      </c>
      <c r="AO1336" s="18" t="s">
        <v>563</v>
      </c>
      <c r="AP1336" s="18" t="s">
        <v>479</v>
      </c>
      <c r="AQ1336" s="72" t="s">
        <v>1569</v>
      </c>
      <c r="AR1336" s="18" t="s">
        <v>561</v>
      </c>
      <c r="AS1336" s="55">
        <f t="shared" si="253"/>
        <v>0.57999999999999996</v>
      </c>
      <c r="AT1336" s="55">
        <v>0.6</v>
      </c>
      <c r="AU1336" s="55">
        <f t="shared" si="254"/>
        <v>1.0000000000000009E-2</v>
      </c>
      <c r="AV1336" s="62">
        <f t="shared" si="255"/>
        <v>1.0000000000000009E-2</v>
      </c>
      <c r="AW1336" s="26" t="s">
        <v>501</v>
      </c>
      <c r="AX1336" s="18">
        <f>44+24</f>
        <v>68</v>
      </c>
      <c r="AY1336" s="18" t="s">
        <v>476</v>
      </c>
      <c r="AZ1336" s="5" t="s">
        <v>257</v>
      </c>
      <c r="BA1336" s="5" t="s">
        <v>257</v>
      </c>
      <c r="BB1336" s="18" t="s">
        <v>1570</v>
      </c>
      <c r="BC1336" s="18"/>
      <c r="BD1336" s="18"/>
      <c r="BE1336" s="18"/>
      <c r="BF1336" s="18"/>
      <c r="BG1336" s="18"/>
      <c r="BH1336" s="18"/>
      <c r="BI1336" s="18"/>
      <c r="BJ1336" s="18"/>
      <c r="BK1336" s="18"/>
      <c r="BL1336" s="18"/>
      <c r="BM1336" s="18"/>
      <c r="BN1336" s="18"/>
      <c r="BO1336" s="18"/>
      <c r="BP1336" s="18"/>
      <c r="BQ1336" s="18"/>
      <c r="BR1336" s="18"/>
      <c r="BS1336" s="18"/>
      <c r="BT1336" s="18"/>
      <c r="BU1336" s="18"/>
      <c r="BV1336" s="18"/>
      <c r="BW1336" s="18"/>
      <c r="BX1336" s="18"/>
      <c r="BY1336" s="18"/>
      <c r="BZ1336" s="18"/>
      <c r="CA1336" s="18"/>
      <c r="CB1336" s="18"/>
      <c r="CC1336" s="18"/>
      <c r="CD1336" s="18"/>
      <c r="CE1336" s="18"/>
      <c r="CF1336" s="18"/>
      <c r="CG1336" s="18"/>
      <c r="CH1336" s="18"/>
      <c r="CI1336" s="18"/>
      <c r="CJ1336" s="18"/>
      <c r="CK1336" s="18"/>
      <c r="CL1336" s="18"/>
      <c r="CM1336" s="18"/>
      <c r="CN1336" s="18"/>
      <c r="CO1336" s="18"/>
      <c r="CP1336" s="18"/>
      <c r="CQ1336" s="18"/>
      <c r="CR1336" s="18"/>
      <c r="CS1336" s="18"/>
      <c r="CT1336" s="18"/>
      <c r="CU1336" s="18"/>
      <c r="CV1336" s="18"/>
      <c r="CW1336" s="18"/>
      <c r="CX1336" s="18"/>
      <c r="CY1336" s="18"/>
      <c r="CZ1336" s="18"/>
      <c r="DA1336" s="18"/>
      <c r="DB1336" s="18"/>
      <c r="DC1336" s="18"/>
      <c r="DD1336" s="18"/>
      <c r="DE1336" s="18"/>
      <c r="DF1336" s="18"/>
      <c r="DG1336" s="18"/>
      <c r="DH1336" s="18"/>
      <c r="DI1336" s="18"/>
      <c r="DJ1336" s="18"/>
      <c r="DK1336" s="18"/>
      <c r="DL1336" s="18"/>
      <c r="DM1336" s="18"/>
      <c r="DN1336" s="18"/>
      <c r="DO1336" s="18"/>
      <c r="DP1336" s="18">
        <v>1</v>
      </c>
      <c r="DQ1336" s="18">
        <v>1</v>
      </c>
      <c r="DR1336" s="18">
        <v>1</v>
      </c>
      <c r="DS1336" s="18">
        <v>0</v>
      </c>
      <c r="DT1336" s="18"/>
      <c r="DU1336" s="18"/>
      <c r="DV1336" s="18">
        <v>0</v>
      </c>
      <c r="DW1336" s="24"/>
      <c r="DX1336" s="24"/>
      <c r="DY1336" s="18"/>
      <c r="DZ1336" s="18"/>
      <c r="EA1336" s="18"/>
      <c r="EB1336" s="18"/>
      <c r="EC1336" s="18"/>
      <c r="ED1336" s="18"/>
      <c r="EE1336" s="18"/>
      <c r="EF1336" s="18"/>
      <c r="EG1336" s="18"/>
      <c r="EH1336" s="18" t="s">
        <v>1530</v>
      </c>
      <c r="EI1336" s="18" cm="1">
        <f t="array" ref="EI1336">IF(SUMPRODUCT(--(DO1336:DS1336&lt;&gt;""))=0, 0,1)</f>
        <v>1</v>
      </c>
      <c r="EJ1336" s="18" cm="1">
        <f t="array" ref="EJ1336">IF(SUMPRODUCT(--(DT1336:EG1336&lt;&gt;""))=0, 0,1)</f>
        <v>1</v>
      </c>
      <c r="EK1336" s="18" cm="1">
        <f t="array" ref="EK1336">IF(SUMPRODUCT(--(EC1336:EG1336&lt;&gt;""))=0, 0,1)</f>
        <v>0</v>
      </c>
      <c r="EL1336" s="18" cm="1">
        <f t="array" ref="EL1336">IF(SUMPRODUCT(--(EE1336:EG1336&lt;&gt;""))=0, 0,1)</f>
        <v>0</v>
      </c>
      <c r="EM1336" s="18">
        <f t="shared" si="263"/>
        <v>1</v>
      </c>
      <c r="EN1336" s="18">
        <f t="shared" si="264"/>
        <v>1</v>
      </c>
      <c r="EO1336" s="18">
        <f t="shared" si="265"/>
        <v>0</v>
      </c>
      <c r="EP1336" s="18" t="str">
        <f t="shared" si="266"/>
        <v>NA</v>
      </c>
      <c r="EQ1336" s="18" t="str">
        <f t="shared" si="267"/>
        <v>NA</v>
      </c>
      <c r="ER1336" s="58" t="s">
        <v>2080</v>
      </c>
      <c r="ES1336" s="59">
        <v>43790</v>
      </c>
      <c r="ET1336" s="18" t="s">
        <v>1531</v>
      </c>
      <c r="EU1336" s="18" t="s">
        <v>1523</v>
      </c>
    </row>
    <row r="1337" spans="1:151" ht="15.75" customHeight="1" x14ac:dyDescent="0.2">
      <c r="A1337" s="5" t="s">
        <v>1566</v>
      </c>
      <c r="B1337" s="24" t="s">
        <v>1522</v>
      </c>
      <c r="C1337" s="26">
        <v>1</v>
      </c>
      <c r="D1337" s="18" t="s">
        <v>1586</v>
      </c>
      <c r="E1337" s="18" t="s">
        <v>1534</v>
      </c>
      <c r="F1337" s="18" t="s">
        <v>553</v>
      </c>
      <c r="G1337" s="18" t="s">
        <v>609</v>
      </c>
      <c r="H1337" s="18" t="s">
        <v>951</v>
      </c>
      <c r="I1337" s="18" t="s">
        <v>363</v>
      </c>
      <c r="J1337" s="18" t="s">
        <v>363</v>
      </c>
      <c r="K1337" s="18" t="s">
        <v>363</v>
      </c>
      <c r="L1337" s="18" t="s">
        <v>363</v>
      </c>
      <c r="M1337" s="18" t="s">
        <v>253</v>
      </c>
      <c r="N1337" s="56">
        <v>74</v>
      </c>
      <c r="O1337" s="18" t="s">
        <v>1524</v>
      </c>
      <c r="P1337" s="18" t="s">
        <v>466</v>
      </c>
      <c r="Q1337" s="18" t="s">
        <v>254</v>
      </c>
      <c r="R1337" s="24" t="s">
        <v>257</v>
      </c>
      <c r="S1337" s="24" t="s">
        <v>257</v>
      </c>
      <c r="T1337" s="26" t="s">
        <v>257</v>
      </c>
      <c r="U1337" s="26" t="s">
        <v>257</v>
      </c>
      <c r="V1337" s="26" t="s">
        <v>257</v>
      </c>
      <c r="W1337" s="26" t="s">
        <v>257</v>
      </c>
      <c r="X1337" s="18" t="s">
        <v>1549</v>
      </c>
      <c r="Y1337" s="18">
        <v>0</v>
      </c>
      <c r="Z1337" s="18" t="s">
        <v>599</v>
      </c>
      <c r="AA1337" s="18">
        <v>0</v>
      </c>
      <c r="AB1337" s="57" t="s">
        <v>257</v>
      </c>
      <c r="AC1337" s="18" t="s">
        <v>699</v>
      </c>
      <c r="AD1337" s="18" t="s">
        <v>257</v>
      </c>
      <c r="AE1337" s="18" t="s">
        <v>257</v>
      </c>
      <c r="AF1337" s="18" t="s">
        <v>257</v>
      </c>
      <c r="AG1337" s="18" t="s">
        <v>257</v>
      </c>
      <c r="AH1337" s="18" t="s">
        <v>257</v>
      </c>
      <c r="AI1337" s="18">
        <v>0</v>
      </c>
      <c r="AJ1337" s="18" t="s">
        <v>476</v>
      </c>
      <c r="AK1337" s="18">
        <f t="shared" si="268"/>
        <v>0</v>
      </c>
      <c r="AL1337" s="18" t="s">
        <v>1547</v>
      </c>
      <c r="AM1337" s="18" t="s">
        <v>268</v>
      </c>
      <c r="AN1337" s="55">
        <v>0.6</v>
      </c>
      <c r="AO1337" s="18" t="s">
        <v>563</v>
      </c>
      <c r="AP1337" s="18" t="s">
        <v>479</v>
      </c>
      <c r="AQ1337" s="72" t="s">
        <v>1569</v>
      </c>
      <c r="AR1337" s="18" t="s">
        <v>561</v>
      </c>
      <c r="AS1337" s="55">
        <f t="shared" si="253"/>
        <v>0.59</v>
      </c>
      <c r="AT1337" s="55">
        <v>0.61</v>
      </c>
      <c r="AU1337" s="55">
        <f t="shared" si="254"/>
        <v>1.0000000000000009E-2</v>
      </c>
      <c r="AV1337" s="62">
        <f t="shared" si="255"/>
        <v>1.0000000000000009E-2</v>
      </c>
      <c r="AW1337" s="26" t="s">
        <v>501</v>
      </c>
      <c r="AX1337" s="18">
        <f>44+48</f>
        <v>92</v>
      </c>
      <c r="AY1337" s="18" t="s">
        <v>476</v>
      </c>
      <c r="AZ1337" s="5" t="s">
        <v>257</v>
      </c>
      <c r="BA1337" s="5" t="s">
        <v>257</v>
      </c>
      <c r="BB1337" s="18" t="s">
        <v>1570</v>
      </c>
      <c r="BC1337" s="18"/>
      <c r="BD1337" s="18"/>
      <c r="BE1337" s="18"/>
      <c r="BF1337" s="18"/>
      <c r="BG1337" s="18"/>
      <c r="BH1337" s="18"/>
      <c r="BI1337" s="18"/>
      <c r="BJ1337" s="18"/>
      <c r="BK1337" s="18"/>
      <c r="BL1337" s="18"/>
      <c r="BM1337" s="18"/>
      <c r="BN1337" s="18"/>
      <c r="BO1337" s="18"/>
      <c r="BP1337" s="18"/>
      <c r="BQ1337" s="18"/>
      <c r="BR1337" s="18"/>
      <c r="BS1337" s="18"/>
      <c r="BT1337" s="18"/>
      <c r="BU1337" s="18"/>
      <c r="BV1337" s="18"/>
      <c r="BW1337" s="18"/>
      <c r="BX1337" s="18"/>
      <c r="BY1337" s="18"/>
      <c r="BZ1337" s="18"/>
      <c r="CA1337" s="18"/>
      <c r="CB1337" s="18"/>
      <c r="CC1337" s="18"/>
      <c r="CD1337" s="18"/>
      <c r="CE1337" s="18"/>
      <c r="CF1337" s="18"/>
      <c r="CG1337" s="18"/>
      <c r="CH1337" s="18"/>
      <c r="CI1337" s="18"/>
      <c r="CJ1337" s="18"/>
      <c r="CK1337" s="18"/>
      <c r="CL1337" s="18"/>
      <c r="CM1337" s="18"/>
      <c r="CN1337" s="18"/>
      <c r="CO1337" s="18"/>
      <c r="CP1337" s="18"/>
      <c r="CQ1337" s="18"/>
      <c r="CR1337" s="18"/>
      <c r="CS1337" s="18"/>
      <c r="CT1337" s="18"/>
      <c r="CU1337" s="18"/>
      <c r="CV1337" s="18"/>
      <c r="CW1337" s="18"/>
      <c r="CX1337" s="18"/>
      <c r="CY1337" s="18"/>
      <c r="CZ1337" s="18"/>
      <c r="DA1337" s="18"/>
      <c r="DB1337" s="18"/>
      <c r="DC1337" s="18"/>
      <c r="DD1337" s="18"/>
      <c r="DE1337" s="18"/>
      <c r="DF1337" s="18"/>
      <c r="DG1337" s="18"/>
      <c r="DH1337" s="18"/>
      <c r="DI1337" s="18"/>
      <c r="DJ1337" s="18"/>
      <c r="DK1337" s="18"/>
      <c r="DL1337" s="18"/>
      <c r="DM1337" s="18"/>
      <c r="DN1337" s="18"/>
      <c r="DO1337" s="18"/>
      <c r="DP1337" s="18">
        <v>1</v>
      </c>
      <c r="DQ1337" s="18">
        <v>1</v>
      </c>
      <c r="DR1337" s="18">
        <v>1</v>
      </c>
      <c r="DS1337" s="18">
        <v>0</v>
      </c>
      <c r="DT1337" s="18"/>
      <c r="DU1337" s="18"/>
      <c r="DV1337" s="18">
        <v>0</v>
      </c>
      <c r="DW1337" s="24"/>
      <c r="DX1337" s="24"/>
      <c r="DY1337" s="18"/>
      <c r="DZ1337" s="18"/>
      <c r="EA1337" s="18"/>
      <c r="EB1337" s="18"/>
      <c r="EC1337" s="18"/>
      <c r="ED1337" s="18"/>
      <c r="EE1337" s="18"/>
      <c r="EF1337" s="18"/>
      <c r="EG1337" s="18"/>
      <c r="EH1337" s="18" t="s">
        <v>1530</v>
      </c>
      <c r="EI1337" s="18" cm="1">
        <f t="array" ref="EI1337">IF(SUMPRODUCT(--(DO1337:DS1337&lt;&gt;""))=0, 0,1)</f>
        <v>1</v>
      </c>
      <c r="EJ1337" s="18" cm="1">
        <f t="array" ref="EJ1337">IF(SUMPRODUCT(--(DT1337:EG1337&lt;&gt;""))=0, 0,1)</f>
        <v>1</v>
      </c>
      <c r="EK1337" s="18" cm="1">
        <f t="array" ref="EK1337">IF(SUMPRODUCT(--(EC1337:EG1337&lt;&gt;""))=0, 0,1)</f>
        <v>0</v>
      </c>
      <c r="EL1337" s="18" cm="1">
        <f t="array" ref="EL1337">IF(SUMPRODUCT(--(EE1337:EG1337&lt;&gt;""))=0, 0,1)</f>
        <v>0</v>
      </c>
      <c r="EM1337" s="18">
        <f t="shared" si="263"/>
        <v>1</v>
      </c>
      <c r="EN1337" s="18">
        <f t="shared" si="264"/>
        <v>1</v>
      </c>
      <c r="EO1337" s="18">
        <f t="shared" si="265"/>
        <v>0</v>
      </c>
      <c r="EP1337" s="18" t="str">
        <f t="shared" si="266"/>
        <v>NA</v>
      </c>
      <c r="EQ1337" s="18" t="str">
        <f t="shared" si="267"/>
        <v>NA</v>
      </c>
      <c r="ER1337" s="58" t="s">
        <v>2080</v>
      </c>
      <c r="ES1337" s="59">
        <v>43790</v>
      </c>
      <c r="ET1337" s="18" t="s">
        <v>1531</v>
      </c>
      <c r="EU1337" s="18" t="s">
        <v>1523</v>
      </c>
    </row>
    <row r="1338" spans="1:151" ht="15.75" customHeight="1" x14ac:dyDescent="0.2">
      <c r="A1338" s="5" t="s">
        <v>1587</v>
      </c>
      <c r="B1338" s="24" t="s">
        <v>1522</v>
      </c>
      <c r="C1338" s="26">
        <v>1</v>
      </c>
      <c r="D1338" s="18" t="s">
        <v>1588</v>
      </c>
      <c r="E1338" s="18" t="s">
        <v>257</v>
      </c>
      <c r="F1338" s="18" t="s">
        <v>553</v>
      </c>
      <c r="G1338" s="18" t="s">
        <v>609</v>
      </c>
      <c r="H1338" s="18" t="s">
        <v>951</v>
      </c>
      <c r="I1338" s="18" t="s">
        <v>363</v>
      </c>
      <c r="J1338" s="18" t="s">
        <v>363</v>
      </c>
      <c r="K1338" s="18" t="s">
        <v>363</v>
      </c>
      <c r="L1338" s="18" t="s">
        <v>363</v>
      </c>
      <c r="M1338" s="18" t="s">
        <v>253</v>
      </c>
      <c r="N1338" s="56">
        <v>74</v>
      </c>
      <c r="O1338" s="18" t="s">
        <v>1524</v>
      </c>
      <c r="P1338" s="18" t="s">
        <v>466</v>
      </c>
      <c r="Q1338" s="18" t="s">
        <v>254</v>
      </c>
      <c r="R1338" s="24" t="s">
        <v>257</v>
      </c>
      <c r="S1338" s="24" t="s">
        <v>257</v>
      </c>
      <c r="T1338" s="26" t="s">
        <v>1589</v>
      </c>
      <c r="U1338" s="26" t="s">
        <v>257</v>
      </c>
      <c r="V1338" s="26" t="s">
        <v>257</v>
      </c>
      <c r="W1338" s="26" t="s">
        <v>257</v>
      </c>
      <c r="X1338" s="18" t="s">
        <v>1527</v>
      </c>
      <c r="Y1338" s="57">
        <v>58</v>
      </c>
      <c r="Z1338" s="18" t="s">
        <v>599</v>
      </c>
      <c r="AA1338" s="57">
        <v>58</v>
      </c>
      <c r="AB1338" s="57" t="s">
        <v>257</v>
      </c>
      <c r="AC1338" s="18" t="s">
        <v>479</v>
      </c>
      <c r="AD1338" s="18" t="s">
        <v>257</v>
      </c>
      <c r="AE1338" s="18" t="s">
        <v>257</v>
      </c>
      <c r="AF1338" s="57">
        <v>1.2</v>
      </c>
      <c r="AG1338" s="57">
        <v>1.2</v>
      </c>
      <c r="AH1338" s="18" t="s">
        <v>501</v>
      </c>
      <c r="AI1338" s="18">
        <v>24</v>
      </c>
      <c r="AJ1338" s="18" t="s">
        <v>476</v>
      </c>
      <c r="AK1338" s="18">
        <f t="shared" si="268"/>
        <v>1</v>
      </c>
      <c r="AL1338" s="18" t="s">
        <v>1568</v>
      </c>
      <c r="AM1338" s="18" t="s">
        <v>268</v>
      </c>
      <c r="AN1338" s="55">
        <v>0.46</v>
      </c>
      <c r="AO1338" s="18" t="s">
        <v>563</v>
      </c>
      <c r="AP1338" s="18" t="s">
        <v>479</v>
      </c>
      <c r="AQ1338" s="56">
        <v>10</v>
      </c>
      <c r="AR1338" s="18" t="s">
        <v>1590</v>
      </c>
      <c r="AS1338" s="55">
        <f t="shared" si="253"/>
        <v>0.44000000000000006</v>
      </c>
      <c r="AT1338" s="55">
        <v>0.48</v>
      </c>
      <c r="AU1338" s="55">
        <f t="shared" si="254"/>
        <v>1.9999999999999962E-2</v>
      </c>
      <c r="AV1338" s="62">
        <f t="shared" si="255"/>
        <v>1.9999999999999962E-2</v>
      </c>
      <c r="AW1338" s="26" t="s">
        <v>501</v>
      </c>
      <c r="AX1338" s="18">
        <v>24</v>
      </c>
      <c r="AY1338" s="18" t="s">
        <v>476</v>
      </c>
      <c r="AZ1338" s="5" t="s">
        <v>257</v>
      </c>
      <c r="BA1338" s="5" t="s">
        <v>257</v>
      </c>
      <c r="BB1338" s="18" t="s">
        <v>1276</v>
      </c>
      <c r="BC1338" s="18"/>
      <c r="BD1338" s="18"/>
      <c r="BE1338" s="18"/>
      <c r="BF1338" s="18"/>
      <c r="BG1338" s="18"/>
      <c r="BH1338" s="18"/>
      <c r="BI1338" s="18"/>
      <c r="BJ1338" s="18"/>
      <c r="BK1338" s="18"/>
      <c r="BL1338" s="18"/>
      <c r="BM1338" s="18"/>
      <c r="BN1338" s="18"/>
      <c r="BO1338" s="18"/>
      <c r="BP1338" s="18"/>
      <c r="BQ1338" s="18"/>
      <c r="BR1338" s="18"/>
      <c r="BS1338" s="18"/>
      <c r="BT1338" s="18"/>
      <c r="BU1338" s="18"/>
      <c r="BV1338" s="18"/>
      <c r="BW1338" s="18"/>
      <c r="BX1338" s="18"/>
      <c r="BY1338" s="18"/>
      <c r="BZ1338" s="18"/>
      <c r="CA1338" s="18"/>
      <c r="CB1338" s="18"/>
      <c r="CC1338" s="18"/>
      <c r="CD1338" s="18"/>
      <c r="CE1338" s="18"/>
      <c r="CF1338" s="18"/>
      <c r="CG1338" s="18"/>
      <c r="CH1338" s="18"/>
      <c r="CI1338" s="18"/>
      <c r="CJ1338" s="18"/>
      <c r="CK1338" s="18"/>
      <c r="CL1338" s="18"/>
      <c r="CM1338" s="18"/>
      <c r="CN1338" s="18"/>
      <c r="CO1338" s="18"/>
      <c r="CP1338" s="18"/>
      <c r="CQ1338" s="18"/>
      <c r="CR1338" s="18"/>
      <c r="CS1338" s="18"/>
      <c r="CT1338" s="18"/>
      <c r="CU1338" s="18"/>
      <c r="CV1338" s="18"/>
      <c r="CW1338" s="18"/>
      <c r="CX1338" s="18"/>
      <c r="CY1338" s="18"/>
      <c r="CZ1338" s="18"/>
      <c r="DA1338" s="18"/>
      <c r="DB1338" s="18"/>
      <c r="DC1338" s="18"/>
      <c r="DD1338" s="18"/>
      <c r="DE1338" s="18"/>
      <c r="DF1338" s="18"/>
      <c r="DG1338" s="18"/>
      <c r="DH1338" s="18"/>
      <c r="DI1338" s="18"/>
      <c r="DJ1338" s="18"/>
      <c r="DK1338" s="18"/>
      <c r="DL1338" s="18"/>
      <c r="DM1338" s="18"/>
      <c r="DN1338" s="18"/>
      <c r="DO1338" s="18"/>
      <c r="DP1338" s="18"/>
      <c r="DQ1338" s="18"/>
      <c r="DR1338" s="18"/>
      <c r="DS1338" s="18"/>
      <c r="DT1338" s="18"/>
      <c r="DU1338" s="18"/>
      <c r="DV1338" s="18">
        <v>1</v>
      </c>
      <c r="DW1338" s="24"/>
      <c r="DX1338" s="24"/>
      <c r="DY1338" s="18"/>
      <c r="DZ1338" s="18"/>
      <c r="EA1338" s="18"/>
      <c r="EB1338" s="18"/>
      <c r="EC1338" s="18"/>
      <c r="ED1338" s="18"/>
      <c r="EE1338" s="18"/>
      <c r="EF1338" s="18"/>
      <c r="EG1338" s="18"/>
      <c r="EH1338" s="18" t="s">
        <v>1530</v>
      </c>
      <c r="EI1338" s="18" cm="1">
        <f t="array" ref="EI1338">IF(SUMPRODUCT(--(DO1338:DS1338&lt;&gt;""))=0, 0,1)</f>
        <v>0</v>
      </c>
      <c r="EJ1338" s="18" cm="1">
        <f t="array" ref="EJ1338">IF(SUMPRODUCT(--(DT1338:EG1338&lt;&gt;""))=0, 0,1)</f>
        <v>1</v>
      </c>
      <c r="EK1338" s="18" cm="1">
        <f t="array" ref="EK1338">IF(SUMPRODUCT(--(EC1338:EG1338&lt;&gt;""))=0, 0,1)</f>
        <v>0</v>
      </c>
      <c r="EL1338" s="18" cm="1">
        <f t="array" ref="EL1338">IF(SUMPRODUCT(--(EE1338:EG1338&lt;&gt;""))=0, 0,1)</f>
        <v>0</v>
      </c>
      <c r="EM1338" s="18">
        <f t="shared" si="263"/>
        <v>1</v>
      </c>
      <c r="EN1338" s="18" t="str">
        <f t="shared" si="264"/>
        <v>NA</v>
      </c>
      <c r="EO1338" s="18">
        <f t="shared" si="265"/>
        <v>1</v>
      </c>
      <c r="EP1338" s="18" t="str">
        <f t="shared" si="266"/>
        <v>NA</v>
      </c>
      <c r="EQ1338" s="18" t="str">
        <f t="shared" si="267"/>
        <v>NA</v>
      </c>
      <c r="ER1338" s="58" t="s">
        <v>2080</v>
      </c>
      <c r="ES1338" s="59">
        <v>43790</v>
      </c>
      <c r="ET1338" s="18" t="s">
        <v>1531</v>
      </c>
      <c r="EU1338" s="18" t="s">
        <v>1523</v>
      </c>
    </row>
    <row r="1339" spans="1:151" ht="15.75" customHeight="1" x14ac:dyDescent="0.2">
      <c r="A1339" s="5" t="s">
        <v>1587</v>
      </c>
      <c r="B1339" s="24" t="s">
        <v>1522</v>
      </c>
      <c r="C1339" s="26">
        <v>1</v>
      </c>
      <c r="D1339" s="18" t="s">
        <v>1591</v>
      </c>
      <c r="E1339" s="18" t="s">
        <v>257</v>
      </c>
      <c r="F1339" s="18" t="s">
        <v>553</v>
      </c>
      <c r="G1339" s="18" t="s">
        <v>609</v>
      </c>
      <c r="H1339" s="18" t="s">
        <v>951</v>
      </c>
      <c r="I1339" s="18" t="s">
        <v>363</v>
      </c>
      <c r="J1339" s="18" t="s">
        <v>363</v>
      </c>
      <c r="K1339" s="18" t="s">
        <v>363</v>
      </c>
      <c r="L1339" s="18" t="s">
        <v>363</v>
      </c>
      <c r="M1339" s="18" t="s">
        <v>253</v>
      </c>
      <c r="N1339" s="56">
        <v>74</v>
      </c>
      <c r="O1339" s="18" t="s">
        <v>1524</v>
      </c>
      <c r="P1339" s="18" t="s">
        <v>466</v>
      </c>
      <c r="Q1339" s="18" t="s">
        <v>254</v>
      </c>
      <c r="R1339" s="24" t="s">
        <v>257</v>
      </c>
      <c r="S1339" s="24" t="s">
        <v>257</v>
      </c>
      <c r="T1339" s="26" t="s">
        <v>1589</v>
      </c>
      <c r="U1339" s="26" t="s">
        <v>257</v>
      </c>
      <c r="V1339" s="26" t="s">
        <v>257</v>
      </c>
      <c r="W1339" s="26" t="s">
        <v>257</v>
      </c>
      <c r="X1339" s="18" t="s">
        <v>1540</v>
      </c>
      <c r="Y1339" s="57">
        <v>80.599999999999994</v>
      </c>
      <c r="Z1339" s="18" t="s">
        <v>599</v>
      </c>
      <c r="AA1339" s="57">
        <v>80.599999999999994</v>
      </c>
      <c r="AB1339" s="57" t="s">
        <v>257</v>
      </c>
      <c r="AC1339" s="18" t="s">
        <v>479</v>
      </c>
      <c r="AD1339" s="18" t="s">
        <v>257</v>
      </c>
      <c r="AE1339" s="18" t="s">
        <v>257</v>
      </c>
      <c r="AF1339" s="57">
        <v>20.2</v>
      </c>
      <c r="AG1339" s="57">
        <v>20.2</v>
      </c>
      <c r="AH1339" s="18" t="s">
        <v>501</v>
      </c>
      <c r="AI1339" s="18">
        <v>24</v>
      </c>
      <c r="AJ1339" s="18" t="s">
        <v>476</v>
      </c>
      <c r="AK1339" s="18">
        <f t="shared" si="268"/>
        <v>1</v>
      </c>
      <c r="AL1339" s="18" t="s">
        <v>1568</v>
      </c>
      <c r="AM1339" s="18" t="s">
        <v>268</v>
      </c>
      <c r="AN1339" s="55">
        <v>0.51</v>
      </c>
      <c r="AO1339" s="18" t="s">
        <v>563</v>
      </c>
      <c r="AP1339" s="18" t="s">
        <v>479</v>
      </c>
      <c r="AQ1339" s="56">
        <v>10</v>
      </c>
      <c r="AR1339" s="18" t="s">
        <v>1590</v>
      </c>
      <c r="AS1339" s="55">
        <f t="shared" si="253"/>
        <v>0.48</v>
      </c>
      <c r="AT1339" s="55">
        <v>0.54</v>
      </c>
      <c r="AU1339" s="55">
        <f t="shared" si="254"/>
        <v>3.0000000000000027E-2</v>
      </c>
      <c r="AV1339" s="62">
        <f t="shared" si="255"/>
        <v>3.0000000000000027E-2</v>
      </c>
      <c r="AW1339" s="26" t="s">
        <v>501</v>
      </c>
      <c r="AX1339" s="18">
        <v>24</v>
      </c>
      <c r="AY1339" s="18" t="s">
        <v>476</v>
      </c>
      <c r="AZ1339" s="5" t="s">
        <v>257</v>
      </c>
      <c r="BA1339" s="5" t="s">
        <v>257</v>
      </c>
      <c r="BB1339" s="18" t="s">
        <v>1276</v>
      </c>
      <c r="BC1339" s="18"/>
      <c r="BD1339" s="18"/>
      <c r="BE1339" s="18"/>
      <c r="BF1339" s="18"/>
      <c r="BG1339" s="18"/>
      <c r="BH1339" s="18"/>
      <c r="BI1339" s="18"/>
      <c r="BJ1339" s="18"/>
      <c r="BK1339" s="18"/>
      <c r="BL1339" s="18"/>
      <c r="BM1339" s="18"/>
      <c r="BN1339" s="18"/>
      <c r="BO1339" s="18"/>
      <c r="BP1339" s="18"/>
      <c r="BQ1339" s="18"/>
      <c r="BR1339" s="18"/>
      <c r="BS1339" s="18"/>
      <c r="BT1339" s="18"/>
      <c r="BU1339" s="18"/>
      <c r="BV1339" s="18"/>
      <c r="BW1339" s="18"/>
      <c r="BX1339" s="18"/>
      <c r="BY1339" s="18"/>
      <c r="BZ1339" s="18"/>
      <c r="CA1339" s="18"/>
      <c r="CB1339" s="18"/>
      <c r="CC1339" s="18"/>
      <c r="CD1339" s="18"/>
      <c r="CE1339" s="18"/>
      <c r="CF1339" s="18"/>
      <c r="CG1339" s="18"/>
      <c r="CH1339" s="18"/>
      <c r="CI1339" s="18"/>
      <c r="CJ1339" s="18"/>
      <c r="CK1339" s="18"/>
      <c r="CL1339" s="18"/>
      <c r="CM1339" s="18"/>
      <c r="CN1339" s="18"/>
      <c r="CO1339" s="18"/>
      <c r="CP1339" s="18"/>
      <c r="CQ1339" s="18"/>
      <c r="CR1339" s="18"/>
      <c r="CS1339" s="18"/>
      <c r="CT1339" s="18"/>
      <c r="CU1339" s="18"/>
      <c r="CV1339" s="18"/>
      <c r="CW1339" s="18"/>
      <c r="CX1339" s="18"/>
      <c r="CY1339" s="18"/>
      <c r="CZ1339" s="18"/>
      <c r="DA1339" s="18"/>
      <c r="DB1339" s="18"/>
      <c r="DC1339" s="18"/>
      <c r="DD1339" s="18"/>
      <c r="DE1339" s="18"/>
      <c r="DF1339" s="18"/>
      <c r="DG1339" s="18"/>
      <c r="DH1339" s="18"/>
      <c r="DI1339" s="18"/>
      <c r="DJ1339" s="18"/>
      <c r="DK1339" s="18"/>
      <c r="DL1339" s="18"/>
      <c r="DM1339" s="18"/>
      <c r="DN1339" s="18"/>
      <c r="DO1339" s="18"/>
      <c r="DP1339" s="18"/>
      <c r="DQ1339" s="18"/>
      <c r="DR1339" s="18"/>
      <c r="DS1339" s="18"/>
      <c r="DT1339" s="18"/>
      <c r="DU1339" s="18"/>
      <c r="DV1339" s="18">
        <v>1</v>
      </c>
      <c r="DW1339" s="24"/>
      <c r="DX1339" s="24"/>
      <c r="DY1339" s="18"/>
      <c r="DZ1339" s="18"/>
      <c r="EA1339" s="18"/>
      <c r="EB1339" s="18"/>
      <c r="EC1339" s="18"/>
      <c r="ED1339" s="18"/>
      <c r="EE1339" s="18"/>
      <c r="EF1339" s="18"/>
      <c r="EG1339" s="18"/>
      <c r="EH1339" s="18" t="s">
        <v>1530</v>
      </c>
      <c r="EI1339" s="18" cm="1">
        <f t="array" ref="EI1339">IF(SUMPRODUCT(--(DO1339:DS1339&lt;&gt;""))=0, 0,1)</f>
        <v>0</v>
      </c>
      <c r="EJ1339" s="18" cm="1">
        <f t="array" ref="EJ1339">IF(SUMPRODUCT(--(DT1339:EG1339&lt;&gt;""))=0, 0,1)</f>
        <v>1</v>
      </c>
      <c r="EK1339" s="18" cm="1">
        <f t="array" ref="EK1339">IF(SUMPRODUCT(--(EC1339:EG1339&lt;&gt;""))=0, 0,1)</f>
        <v>0</v>
      </c>
      <c r="EL1339" s="18" cm="1">
        <f t="array" ref="EL1339">IF(SUMPRODUCT(--(EE1339:EG1339&lt;&gt;""))=0, 0,1)</f>
        <v>0</v>
      </c>
      <c r="EM1339" s="18">
        <f t="shared" si="263"/>
        <v>1</v>
      </c>
      <c r="EN1339" s="18" t="str">
        <f t="shared" si="264"/>
        <v>NA</v>
      </c>
      <c r="EO1339" s="18">
        <f t="shared" si="265"/>
        <v>1</v>
      </c>
      <c r="EP1339" s="18" t="str">
        <f t="shared" si="266"/>
        <v>NA</v>
      </c>
      <c r="EQ1339" s="18" t="str">
        <f t="shared" si="267"/>
        <v>NA</v>
      </c>
      <c r="ER1339" s="58" t="s">
        <v>2080</v>
      </c>
      <c r="ES1339" s="59">
        <v>43790</v>
      </c>
      <c r="ET1339" s="18" t="s">
        <v>1531</v>
      </c>
      <c r="EU1339" s="18" t="s">
        <v>1523</v>
      </c>
    </row>
    <row r="1340" spans="1:151" ht="15.75" customHeight="1" x14ac:dyDescent="0.2">
      <c r="A1340" s="5" t="s">
        <v>1587</v>
      </c>
      <c r="B1340" s="24" t="s">
        <v>1522</v>
      </c>
      <c r="C1340" s="26">
        <v>1</v>
      </c>
      <c r="D1340" s="18" t="s">
        <v>1592</v>
      </c>
      <c r="E1340" s="18" t="s">
        <v>257</v>
      </c>
      <c r="F1340" s="18" t="s">
        <v>553</v>
      </c>
      <c r="G1340" s="18" t="s">
        <v>609</v>
      </c>
      <c r="H1340" s="18" t="s">
        <v>951</v>
      </c>
      <c r="I1340" s="18" t="s">
        <v>363</v>
      </c>
      <c r="J1340" s="18" t="s">
        <v>363</v>
      </c>
      <c r="K1340" s="18" t="s">
        <v>363</v>
      </c>
      <c r="L1340" s="18" t="s">
        <v>363</v>
      </c>
      <c r="M1340" s="18" t="s">
        <v>253</v>
      </c>
      <c r="N1340" s="56">
        <v>74</v>
      </c>
      <c r="O1340" s="18" t="s">
        <v>1524</v>
      </c>
      <c r="P1340" s="18" t="s">
        <v>466</v>
      </c>
      <c r="Q1340" s="18" t="s">
        <v>254</v>
      </c>
      <c r="R1340" s="24" t="s">
        <v>257</v>
      </c>
      <c r="S1340" s="24" t="s">
        <v>257</v>
      </c>
      <c r="T1340" s="26" t="s">
        <v>1589</v>
      </c>
      <c r="U1340" s="26" t="s">
        <v>257</v>
      </c>
      <c r="V1340" s="26" t="s">
        <v>257</v>
      </c>
      <c r="W1340" s="26" t="s">
        <v>257</v>
      </c>
      <c r="X1340" s="18" t="s">
        <v>1546</v>
      </c>
      <c r="Y1340" s="57">
        <v>126</v>
      </c>
      <c r="Z1340" s="18" t="s">
        <v>599</v>
      </c>
      <c r="AA1340" s="57">
        <v>126</v>
      </c>
      <c r="AB1340" s="57" t="s">
        <v>257</v>
      </c>
      <c r="AC1340" s="18" t="s">
        <v>479</v>
      </c>
      <c r="AD1340" s="18" t="s">
        <v>257</v>
      </c>
      <c r="AE1340" s="18" t="s">
        <v>257</v>
      </c>
      <c r="AF1340" s="57">
        <v>10</v>
      </c>
      <c r="AG1340" s="57">
        <v>10</v>
      </c>
      <c r="AH1340" s="18" t="s">
        <v>501</v>
      </c>
      <c r="AI1340" s="18">
        <v>24</v>
      </c>
      <c r="AJ1340" s="18" t="s">
        <v>476</v>
      </c>
      <c r="AK1340" s="18">
        <f t="shared" si="268"/>
        <v>1</v>
      </c>
      <c r="AL1340" s="18" t="s">
        <v>1568</v>
      </c>
      <c r="AM1340" s="18" t="s">
        <v>268</v>
      </c>
      <c r="AN1340" s="55">
        <v>0.56999999999999995</v>
      </c>
      <c r="AO1340" s="18" t="s">
        <v>563</v>
      </c>
      <c r="AP1340" s="18" t="s">
        <v>479</v>
      </c>
      <c r="AQ1340" s="56">
        <v>10</v>
      </c>
      <c r="AR1340" s="18" t="s">
        <v>1590</v>
      </c>
      <c r="AS1340" s="55">
        <f t="shared" si="253"/>
        <v>0.55999999999999994</v>
      </c>
      <c r="AT1340" s="55">
        <v>0.57999999999999996</v>
      </c>
      <c r="AU1340" s="55">
        <f t="shared" si="254"/>
        <v>1.0000000000000009E-2</v>
      </c>
      <c r="AV1340" s="62">
        <f t="shared" si="255"/>
        <v>1.0000000000000009E-2</v>
      </c>
      <c r="AW1340" s="26" t="s">
        <v>501</v>
      </c>
      <c r="AX1340" s="18">
        <v>24</v>
      </c>
      <c r="AY1340" s="18" t="s">
        <v>476</v>
      </c>
      <c r="AZ1340" s="5" t="s">
        <v>257</v>
      </c>
      <c r="BA1340" s="5" t="s">
        <v>257</v>
      </c>
      <c r="BB1340" s="18" t="s">
        <v>1276</v>
      </c>
      <c r="BC1340" s="18"/>
      <c r="BD1340" s="18"/>
      <c r="BE1340" s="18"/>
      <c r="BF1340" s="18"/>
      <c r="BG1340" s="18"/>
      <c r="BH1340" s="18"/>
      <c r="BI1340" s="18"/>
      <c r="BJ1340" s="18"/>
      <c r="BK1340" s="18"/>
      <c r="BL1340" s="18"/>
      <c r="BM1340" s="18"/>
      <c r="BN1340" s="18"/>
      <c r="BO1340" s="18"/>
      <c r="BP1340" s="18"/>
      <c r="BQ1340" s="18"/>
      <c r="BR1340" s="18"/>
      <c r="BS1340" s="18"/>
      <c r="BT1340" s="18"/>
      <c r="BU1340" s="18"/>
      <c r="BV1340" s="18"/>
      <c r="BW1340" s="18"/>
      <c r="BX1340" s="18"/>
      <c r="BY1340" s="18"/>
      <c r="BZ1340" s="18"/>
      <c r="CA1340" s="18"/>
      <c r="CB1340" s="18"/>
      <c r="CC1340" s="18"/>
      <c r="CD1340" s="18"/>
      <c r="CE1340" s="18"/>
      <c r="CF1340" s="18"/>
      <c r="CG1340" s="18"/>
      <c r="CH1340" s="18"/>
      <c r="CI1340" s="18"/>
      <c r="CJ1340" s="18"/>
      <c r="CK1340" s="18"/>
      <c r="CL1340" s="18"/>
      <c r="CM1340" s="18"/>
      <c r="CN1340" s="18"/>
      <c r="CO1340" s="18"/>
      <c r="CP1340" s="18"/>
      <c r="CQ1340" s="18"/>
      <c r="CR1340" s="18"/>
      <c r="CS1340" s="18"/>
      <c r="CT1340" s="18"/>
      <c r="CU1340" s="18"/>
      <c r="CV1340" s="18"/>
      <c r="CW1340" s="18"/>
      <c r="CX1340" s="18"/>
      <c r="CY1340" s="18"/>
      <c r="CZ1340" s="18"/>
      <c r="DA1340" s="18"/>
      <c r="DB1340" s="18"/>
      <c r="DC1340" s="18"/>
      <c r="DD1340" s="18"/>
      <c r="DE1340" s="18"/>
      <c r="DF1340" s="18"/>
      <c r="DG1340" s="18"/>
      <c r="DH1340" s="18"/>
      <c r="DI1340" s="18"/>
      <c r="DJ1340" s="18"/>
      <c r="DK1340" s="18"/>
      <c r="DL1340" s="18"/>
      <c r="DM1340" s="18"/>
      <c r="DN1340" s="18"/>
      <c r="DO1340" s="18"/>
      <c r="DP1340" s="18"/>
      <c r="DQ1340" s="18"/>
      <c r="DR1340" s="18"/>
      <c r="DS1340" s="18"/>
      <c r="DT1340" s="18"/>
      <c r="DU1340" s="18"/>
      <c r="DV1340" s="18">
        <v>1</v>
      </c>
      <c r="DW1340" s="24"/>
      <c r="DX1340" s="24"/>
      <c r="DY1340" s="18"/>
      <c r="DZ1340" s="18"/>
      <c r="EA1340" s="18"/>
      <c r="EB1340" s="18"/>
      <c r="EC1340" s="18"/>
      <c r="ED1340" s="18"/>
      <c r="EE1340" s="18"/>
      <c r="EF1340" s="18"/>
      <c r="EG1340" s="18"/>
      <c r="EH1340" s="18" t="s">
        <v>1530</v>
      </c>
      <c r="EI1340" s="18" cm="1">
        <f t="array" ref="EI1340">IF(SUMPRODUCT(--(DO1340:DS1340&lt;&gt;""))=0, 0,1)</f>
        <v>0</v>
      </c>
      <c r="EJ1340" s="18" cm="1">
        <f t="array" ref="EJ1340">IF(SUMPRODUCT(--(DT1340:EG1340&lt;&gt;""))=0, 0,1)</f>
        <v>1</v>
      </c>
      <c r="EK1340" s="18" cm="1">
        <f t="array" ref="EK1340">IF(SUMPRODUCT(--(EC1340:EG1340&lt;&gt;""))=0, 0,1)</f>
        <v>0</v>
      </c>
      <c r="EL1340" s="18" cm="1">
        <f t="array" ref="EL1340">IF(SUMPRODUCT(--(EE1340:EG1340&lt;&gt;""))=0, 0,1)</f>
        <v>0</v>
      </c>
      <c r="EM1340" s="18">
        <f t="shared" si="263"/>
        <v>1</v>
      </c>
      <c r="EN1340" s="18" t="str">
        <f t="shared" si="264"/>
        <v>NA</v>
      </c>
      <c r="EO1340" s="18">
        <f t="shared" si="265"/>
        <v>1</v>
      </c>
      <c r="EP1340" s="18" t="str">
        <f t="shared" si="266"/>
        <v>NA</v>
      </c>
      <c r="EQ1340" s="18" t="str">
        <f t="shared" si="267"/>
        <v>NA</v>
      </c>
      <c r="ER1340" s="58" t="s">
        <v>2080</v>
      </c>
      <c r="ES1340" s="59">
        <v>43790</v>
      </c>
      <c r="ET1340" s="18" t="s">
        <v>1531</v>
      </c>
      <c r="EU1340" s="18" t="s">
        <v>1523</v>
      </c>
    </row>
    <row r="1341" spans="1:151" ht="15.75" customHeight="1" x14ac:dyDescent="0.2">
      <c r="A1341" s="5" t="s">
        <v>1587</v>
      </c>
      <c r="B1341" s="24" t="s">
        <v>1522</v>
      </c>
      <c r="C1341" s="26">
        <v>1</v>
      </c>
      <c r="D1341" s="18" t="s">
        <v>1593</v>
      </c>
      <c r="E1341" s="18" t="s">
        <v>257</v>
      </c>
      <c r="F1341" s="18" t="s">
        <v>553</v>
      </c>
      <c r="G1341" s="18" t="s">
        <v>609</v>
      </c>
      <c r="H1341" s="18" t="s">
        <v>951</v>
      </c>
      <c r="I1341" s="18" t="s">
        <v>363</v>
      </c>
      <c r="J1341" s="18" t="s">
        <v>363</v>
      </c>
      <c r="K1341" s="18" t="s">
        <v>363</v>
      </c>
      <c r="L1341" s="18" t="s">
        <v>363</v>
      </c>
      <c r="M1341" s="18" t="s">
        <v>253</v>
      </c>
      <c r="N1341" s="56">
        <v>74</v>
      </c>
      <c r="O1341" s="18" t="s">
        <v>1524</v>
      </c>
      <c r="P1341" s="18" t="s">
        <v>466</v>
      </c>
      <c r="Q1341" s="18" t="s">
        <v>254</v>
      </c>
      <c r="R1341" s="24" t="s">
        <v>257</v>
      </c>
      <c r="S1341" s="24" t="s">
        <v>257</v>
      </c>
      <c r="T1341" s="26" t="s">
        <v>1589</v>
      </c>
      <c r="U1341" s="26" t="s">
        <v>257</v>
      </c>
      <c r="V1341" s="26" t="s">
        <v>257</v>
      </c>
      <c r="W1341" s="26" t="s">
        <v>257</v>
      </c>
      <c r="X1341" s="18" t="s">
        <v>1549</v>
      </c>
      <c r="Y1341" s="18">
        <v>0</v>
      </c>
      <c r="Z1341" s="18" t="s">
        <v>599</v>
      </c>
      <c r="AA1341" s="18">
        <v>0</v>
      </c>
      <c r="AB1341" s="57" t="s">
        <v>257</v>
      </c>
      <c r="AC1341" s="18" t="s">
        <v>699</v>
      </c>
      <c r="AD1341" s="18" t="s">
        <v>257</v>
      </c>
      <c r="AE1341" s="18" t="s">
        <v>257</v>
      </c>
      <c r="AF1341" s="18" t="s">
        <v>257</v>
      </c>
      <c r="AG1341" s="18" t="s">
        <v>257</v>
      </c>
      <c r="AH1341" s="18" t="s">
        <v>257</v>
      </c>
      <c r="AI1341" s="18">
        <v>0</v>
      </c>
      <c r="AJ1341" s="18" t="s">
        <v>476</v>
      </c>
      <c r="AK1341" s="18">
        <f t="shared" si="268"/>
        <v>0</v>
      </c>
      <c r="AL1341" s="18" t="s">
        <v>1547</v>
      </c>
      <c r="AM1341" s="18" t="s">
        <v>268</v>
      </c>
      <c r="AN1341" s="55">
        <v>0.64</v>
      </c>
      <c r="AO1341" s="18" t="s">
        <v>563</v>
      </c>
      <c r="AP1341" s="18" t="s">
        <v>479</v>
      </c>
      <c r="AQ1341" s="56">
        <v>10</v>
      </c>
      <c r="AR1341" s="18" t="s">
        <v>1590</v>
      </c>
      <c r="AS1341" s="55">
        <f t="shared" si="253"/>
        <v>0.64</v>
      </c>
      <c r="AT1341" s="55">
        <v>0.64</v>
      </c>
      <c r="AU1341" s="55">
        <f t="shared" si="254"/>
        <v>0</v>
      </c>
      <c r="AV1341" s="62">
        <f t="shared" si="255"/>
        <v>0</v>
      </c>
      <c r="AW1341" s="26" t="s">
        <v>501</v>
      </c>
      <c r="AX1341" s="18">
        <v>24</v>
      </c>
      <c r="AY1341" s="18" t="s">
        <v>476</v>
      </c>
      <c r="AZ1341" s="5" t="s">
        <v>257</v>
      </c>
      <c r="BA1341" s="5" t="s">
        <v>257</v>
      </c>
      <c r="BB1341" s="18" t="s">
        <v>1276</v>
      </c>
      <c r="BC1341" s="18"/>
      <c r="BD1341" s="18"/>
      <c r="BE1341" s="18"/>
      <c r="BF1341" s="18"/>
      <c r="BG1341" s="18"/>
      <c r="BH1341" s="18"/>
      <c r="BI1341" s="18"/>
      <c r="BJ1341" s="18"/>
      <c r="BK1341" s="18"/>
      <c r="BL1341" s="18"/>
      <c r="BM1341" s="18"/>
      <c r="BN1341" s="18"/>
      <c r="BO1341" s="18"/>
      <c r="BP1341" s="18"/>
      <c r="BQ1341" s="18"/>
      <c r="BR1341" s="18"/>
      <c r="BS1341" s="18"/>
      <c r="BT1341" s="18"/>
      <c r="BU1341" s="18"/>
      <c r="BV1341" s="18"/>
      <c r="BW1341" s="18"/>
      <c r="BX1341" s="18"/>
      <c r="BY1341" s="18"/>
      <c r="BZ1341" s="18"/>
      <c r="CA1341" s="18"/>
      <c r="CB1341" s="18"/>
      <c r="CC1341" s="18"/>
      <c r="CD1341" s="18"/>
      <c r="CE1341" s="18"/>
      <c r="CF1341" s="18"/>
      <c r="CG1341" s="18"/>
      <c r="CH1341" s="18"/>
      <c r="CI1341" s="18"/>
      <c r="CJ1341" s="18"/>
      <c r="CK1341" s="18"/>
      <c r="CL1341" s="18"/>
      <c r="CM1341" s="18"/>
      <c r="CN1341" s="18"/>
      <c r="CO1341" s="18"/>
      <c r="CP1341" s="18"/>
      <c r="CQ1341" s="18"/>
      <c r="CR1341" s="18"/>
      <c r="CS1341" s="18"/>
      <c r="CT1341" s="18"/>
      <c r="CU1341" s="18"/>
      <c r="CV1341" s="18"/>
      <c r="CW1341" s="18"/>
      <c r="CX1341" s="18"/>
      <c r="CY1341" s="18"/>
      <c r="CZ1341" s="18"/>
      <c r="DA1341" s="18"/>
      <c r="DB1341" s="18"/>
      <c r="DC1341" s="18"/>
      <c r="DD1341" s="18"/>
      <c r="DE1341" s="18"/>
      <c r="DF1341" s="18"/>
      <c r="DG1341" s="18"/>
      <c r="DH1341" s="18"/>
      <c r="DI1341" s="18"/>
      <c r="DJ1341" s="18"/>
      <c r="DK1341" s="18"/>
      <c r="DL1341" s="18"/>
      <c r="DM1341" s="18"/>
      <c r="DN1341" s="18"/>
      <c r="DO1341" s="18"/>
      <c r="DP1341" s="18"/>
      <c r="DQ1341" s="18"/>
      <c r="DR1341" s="18"/>
      <c r="DS1341" s="18"/>
      <c r="DT1341" s="18"/>
      <c r="DU1341" s="18"/>
      <c r="DV1341" s="18">
        <v>0</v>
      </c>
      <c r="DW1341" s="24"/>
      <c r="DX1341" s="24"/>
      <c r="DY1341" s="18"/>
      <c r="DZ1341" s="18"/>
      <c r="EA1341" s="18"/>
      <c r="EB1341" s="18"/>
      <c r="EC1341" s="18"/>
      <c r="ED1341" s="18"/>
      <c r="EE1341" s="18"/>
      <c r="EF1341" s="18"/>
      <c r="EG1341" s="18"/>
      <c r="EH1341" s="18" t="s">
        <v>1530</v>
      </c>
      <c r="EI1341" s="18" cm="1">
        <f t="array" ref="EI1341">IF(SUMPRODUCT(--(DO1341:DS1341&lt;&gt;""))=0, 0,1)</f>
        <v>0</v>
      </c>
      <c r="EJ1341" s="18" cm="1">
        <f t="array" ref="EJ1341">IF(SUMPRODUCT(--(DT1341:EG1341&lt;&gt;""))=0, 0,1)</f>
        <v>1</v>
      </c>
      <c r="EK1341" s="18" cm="1">
        <f t="array" ref="EK1341">IF(SUMPRODUCT(--(EC1341:EG1341&lt;&gt;""))=0, 0,1)</f>
        <v>0</v>
      </c>
      <c r="EL1341" s="18" cm="1">
        <f t="array" ref="EL1341">IF(SUMPRODUCT(--(EE1341:EG1341&lt;&gt;""))=0, 0,1)</f>
        <v>0</v>
      </c>
      <c r="EM1341" s="18">
        <f t="shared" si="263"/>
        <v>0</v>
      </c>
      <c r="EN1341" s="18" t="str">
        <f t="shared" si="264"/>
        <v>NA</v>
      </c>
      <c r="EO1341" s="18">
        <f t="shared" si="265"/>
        <v>0</v>
      </c>
      <c r="EP1341" s="18" t="str">
        <f t="shared" si="266"/>
        <v>NA</v>
      </c>
      <c r="EQ1341" s="18" t="str">
        <f t="shared" si="267"/>
        <v>NA</v>
      </c>
      <c r="ER1341" s="58" t="s">
        <v>2080</v>
      </c>
      <c r="ES1341" s="59">
        <v>43790</v>
      </c>
      <c r="ET1341" s="18" t="s">
        <v>1531</v>
      </c>
      <c r="EU1341" s="18" t="s">
        <v>1523</v>
      </c>
    </row>
    <row r="1342" spans="1:151" ht="15.75" customHeight="1" x14ac:dyDescent="0.2">
      <c r="A1342" s="5" t="s">
        <v>1587</v>
      </c>
      <c r="B1342" s="24" t="s">
        <v>1522</v>
      </c>
      <c r="C1342" s="26">
        <v>1</v>
      </c>
      <c r="D1342" s="18" t="s">
        <v>1594</v>
      </c>
      <c r="E1342" s="18" t="s">
        <v>257</v>
      </c>
      <c r="F1342" s="18" t="s">
        <v>553</v>
      </c>
      <c r="G1342" s="18" t="s">
        <v>609</v>
      </c>
      <c r="H1342" s="18" t="s">
        <v>951</v>
      </c>
      <c r="I1342" s="18" t="s">
        <v>363</v>
      </c>
      <c r="J1342" s="18" t="s">
        <v>363</v>
      </c>
      <c r="K1342" s="18" t="s">
        <v>363</v>
      </c>
      <c r="L1342" s="18" t="s">
        <v>363</v>
      </c>
      <c r="M1342" s="18" t="s">
        <v>253</v>
      </c>
      <c r="N1342" s="56">
        <v>74</v>
      </c>
      <c r="O1342" s="18" t="s">
        <v>1524</v>
      </c>
      <c r="P1342" s="18" t="s">
        <v>466</v>
      </c>
      <c r="Q1342" s="18" t="s">
        <v>254</v>
      </c>
      <c r="R1342" s="24" t="s">
        <v>257</v>
      </c>
      <c r="S1342" s="24" t="s">
        <v>257</v>
      </c>
      <c r="T1342" s="26" t="s">
        <v>1589</v>
      </c>
      <c r="U1342" s="26" t="s">
        <v>257</v>
      </c>
      <c r="V1342" s="26" t="s">
        <v>257</v>
      </c>
      <c r="W1342" s="26" t="s">
        <v>257</v>
      </c>
      <c r="X1342" s="18" t="s">
        <v>1549</v>
      </c>
      <c r="Y1342" s="18">
        <v>0</v>
      </c>
      <c r="Z1342" s="18" t="s">
        <v>599</v>
      </c>
      <c r="AA1342" s="18">
        <v>0</v>
      </c>
      <c r="AB1342" s="57" t="s">
        <v>257</v>
      </c>
      <c r="AC1342" s="18" t="s">
        <v>699</v>
      </c>
      <c r="AD1342" s="18" t="s">
        <v>257</v>
      </c>
      <c r="AE1342" s="18" t="s">
        <v>257</v>
      </c>
      <c r="AF1342" s="18" t="s">
        <v>257</v>
      </c>
      <c r="AG1342" s="18" t="s">
        <v>257</v>
      </c>
      <c r="AH1342" s="18" t="s">
        <v>257</v>
      </c>
      <c r="AI1342" s="18">
        <v>0</v>
      </c>
      <c r="AJ1342" s="18" t="s">
        <v>476</v>
      </c>
      <c r="AK1342" s="18">
        <f t="shared" si="268"/>
        <v>0</v>
      </c>
      <c r="AL1342" s="18" t="s">
        <v>1547</v>
      </c>
      <c r="AM1342" s="18" t="s">
        <v>268</v>
      </c>
      <c r="AN1342" s="55">
        <v>0.61</v>
      </c>
      <c r="AO1342" s="18" t="s">
        <v>563</v>
      </c>
      <c r="AP1342" s="18" t="s">
        <v>479</v>
      </c>
      <c r="AQ1342" s="56">
        <v>10</v>
      </c>
      <c r="AR1342" s="18" t="s">
        <v>1590</v>
      </c>
      <c r="AS1342" s="55">
        <f t="shared" si="253"/>
        <v>0.6</v>
      </c>
      <c r="AT1342" s="55">
        <v>0.62</v>
      </c>
      <c r="AU1342" s="55">
        <f t="shared" si="254"/>
        <v>1.0000000000000009E-2</v>
      </c>
      <c r="AV1342" s="62">
        <f t="shared" si="255"/>
        <v>1.0000000000000009E-2</v>
      </c>
      <c r="AW1342" s="26" t="s">
        <v>501</v>
      </c>
      <c r="AX1342" s="18">
        <v>24</v>
      </c>
      <c r="AY1342" s="18" t="s">
        <v>476</v>
      </c>
      <c r="AZ1342" s="5" t="s">
        <v>257</v>
      </c>
      <c r="BA1342" s="5" t="s">
        <v>257</v>
      </c>
      <c r="BB1342" s="18" t="s">
        <v>1276</v>
      </c>
      <c r="BC1342" s="18"/>
      <c r="BD1342" s="18"/>
      <c r="BE1342" s="18"/>
      <c r="BF1342" s="18"/>
      <c r="BG1342" s="18"/>
      <c r="BH1342" s="18"/>
      <c r="BI1342" s="18"/>
      <c r="BJ1342" s="18"/>
      <c r="BK1342" s="18"/>
      <c r="BL1342" s="18"/>
      <c r="BM1342" s="18"/>
      <c r="BN1342" s="18"/>
      <c r="BO1342" s="18"/>
      <c r="BP1342" s="18"/>
      <c r="BQ1342" s="18"/>
      <c r="BR1342" s="18"/>
      <c r="BS1342" s="18"/>
      <c r="BT1342" s="18"/>
      <c r="BU1342" s="18"/>
      <c r="BV1342" s="18"/>
      <c r="BW1342" s="18"/>
      <c r="BX1342" s="18"/>
      <c r="BY1342" s="18"/>
      <c r="BZ1342" s="18"/>
      <c r="CA1342" s="18"/>
      <c r="CB1342" s="18"/>
      <c r="CC1342" s="18"/>
      <c r="CD1342" s="18"/>
      <c r="CE1342" s="18"/>
      <c r="CF1342" s="18"/>
      <c r="CG1342" s="18"/>
      <c r="CH1342" s="18"/>
      <c r="CI1342" s="18"/>
      <c r="CJ1342" s="18"/>
      <c r="CK1342" s="18"/>
      <c r="CL1342" s="18"/>
      <c r="CM1342" s="18"/>
      <c r="CN1342" s="18"/>
      <c r="CO1342" s="18"/>
      <c r="CP1342" s="18"/>
      <c r="CQ1342" s="18"/>
      <c r="CR1342" s="18"/>
      <c r="CS1342" s="18"/>
      <c r="CT1342" s="18"/>
      <c r="CU1342" s="18"/>
      <c r="CV1342" s="18"/>
      <c r="CW1342" s="18"/>
      <c r="CX1342" s="18"/>
      <c r="CY1342" s="18"/>
      <c r="CZ1342" s="18"/>
      <c r="DA1342" s="18"/>
      <c r="DB1342" s="18"/>
      <c r="DC1342" s="18"/>
      <c r="DD1342" s="18"/>
      <c r="DE1342" s="18"/>
      <c r="DF1342" s="18"/>
      <c r="DG1342" s="18"/>
      <c r="DH1342" s="18"/>
      <c r="DI1342" s="18"/>
      <c r="DJ1342" s="18"/>
      <c r="DK1342" s="18"/>
      <c r="DL1342" s="18"/>
      <c r="DM1342" s="18"/>
      <c r="DN1342" s="18"/>
      <c r="DO1342" s="18"/>
      <c r="DP1342" s="18"/>
      <c r="DQ1342" s="18"/>
      <c r="DR1342" s="18"/>
      <c r="DS1342" s="18"/>
      <c r="DT1342" s="18"/>
      <c r="DU1342" s="18"/>
      <c r="DV1342" s="18">
        <v>0</v>
      </c>
      <c r="DW1342" s="24"/>
      <c r="DX1342" s="24"/>
      <c r="DY1342" s="18"/>
      <c r="DZ1342" s="18"/>
      <c r="EA1342" s="18"/>
      <c r="EB1342" s="18"/>
      <c r="EC1342" s="18"/>
      <c r="ED1342" s="18"/>
      <c r="EE1342" s="18"/>
      <c r="EF1342" s="18"/>
      <c r="EG1342" s="18"/>
      <c r="EH1342" s="18" t="s">
        <v>1530</v>
      </c>
      <c r="EI1342" s="18" cm="1">
        <f t="array" ref="EI1342">IF(SUMPRODUCT(--(DO1342:DS1342&lt;&gt;""))=0, 0,1)</f>
        <v>0</v>
      </c>
      <c r="EJ1342" s="18" cm="1">
        <f t="array" ref="EJ1342">IF(SUMPRODUCT(--(DT1342:EG1342&lt;&gt;""))=0, 0,1)</f>
        <v>1</v>
      </c>
      <c r="EK1342" s="18" cm="1">
        <f t="array" ref="EK1342">IF(SUMPRODUCT(--(EC1342:EG1342&lt;&gt;""))=0, 0,1)</f>
        <v>0</v>
      </c>
      <c r="EL1342" s="18" cm="1">
        <f t="array" ref="EL1342">IF(SUMPRODUCT(--(EE1342:EG1342&lt;&gt;""))=0, 0,1)</f>
        <v>0</v>
      </c>
      <c r="EM1342" s="18">
        <f t="shared" si="263"/>
        <v>0</v>
      </c>
      <c r="EN1342" s="18" t="str">
        <f t="shared" si="264"/>
        <v>NA</v>
      </c>
      <c r="EO1342" s="18">
        <f t="shared" si="265"/>
        <v>0</v>
      </c>
      <c r="EP1342" s="18" t="str">
        <f t="shared" si="266"/>
        <v>NA</v>
      </c>
      <c r="EQ1342" s="18" t="str">
        <f t="shared" si="267"/>
        <v>NA</v>
      </c>
      <c r="ER1342" s="58" t="s">
        <v>2080</v>
      </c>
      <c r="ES1342" s="59">
        <v>43790</v>
      </c>
      <c r="ET1342" s="18" t="s">
        <v>1531</v>
      </c>
      <c r="EU1342" s="18" t="s">
        <v>1523</v>
      </c>
    </row>
    <row r="1343" spans="1:151" ht="15.75" customHeight="1" x14ac:dyDescent="0.2">
      <c r="A1343" s="5" t="s">
        <v>395</v>
      </c>
      <c r="B1343" s="24" t="s">
        <v>1597</v>
      </c>
      <c r="C1343" s="26">
        <v>1</v>
      </c>
      <c r="D1343" s="18" t="s">
        <v>1599</v>
      </c>
      <c r="E1343" s="18" t="s">
        <v>1600</v>
      </c>
      <c r="F1343" s="18" t="s">
        <v>553</v>
      </c>
      <c r="G1343" s="18" t="s">
        <v>575</v>
      </c>
      <c r="H1343" s="18" t="s">
        <v>1015</v>
      </c>
      <c r="I1343" s="18" t="s">
        <v>577</v>
      </c>
      <c r="J1343" s="18" t="s">
        <v>363</v>
      </c>
      <c r="K1343" s="18" t="s">
        <v>363</v>
      </c>
      <c r="L1343" s="18" t="s">
        <v>363</v>
      </c>
      <c r="M1343" s="18" t="s">
        <v>253</v>
      </c>
      <c r="N1343" s="56">
        <v>105</v>
      </c>
      <c r="O1343" s="18" t="s">
        <v>1486</v>
      </c>
      <c r="P1343" s="18" t="s">
        <v>261</v>
      </c>
      <c r="Q1343" s="18" t="s">
        <v>254</v>
      </c>
      <c r="R1343" s="24" t="s">
        <v>257</v>
      </c>
      <c r="S1343" s="24" t="s">
        <v>257</v>
      </c>
      <c r="T1343" s="26" t="s">
        <v>917</v>
      </c>
      <c r="U1343" s="26" t="s">
        <v>1601</v>
      </c>
      <c r="V1343" s="26" t="s">
        <v>1602</v>
      </c>
      <c r="W1343" s="26" t="s">
        <v>1603</v>
      </c>
      <c r="X1343" s="18" t="s">
        <v>1604</v>
      </c>
      <c r="Y1343" s="18">
        <v>54.2</v>
      </c>
      <c r="Z1343" s="18" t="s">
        <v>474</v>
      </c>
      <c r="AA1343" s="18">
        <v>54.2</v>
      </c>
      <c r="AB1343" s="57" t="s">
        <v>257</v>
      </c>
      <c r="AC1343" s="18" t="s">
        <v>479</v>
      </c>
      <c r="AD1343" s="18">
        <v>18</v>
      </c>
      <c r="AE1343" s="18" t="s">
        <v>1605</v>
      </c>
      <c r="AF1343" s="18">
        <v>5.8</v>
      </c>
      <c r="AG1343" s="18">
        <v>5.8</v>
      </c>
      <c r="AH1343" s="18" t="s">
        <v>481</v>
      </c>
      <c r="AI1343" s="18">
        <v>54</v>
      </c>
      <c r="AJ1343" s="18" t="s">
        <v>786</v>
      </c>
      <c r="AK1343" s="18">
        <f t="shared" si="268"/>
        <v>2.25</v>
      </c>
      <c r="AL1343" s="18" t="s">
        <v>1606</v>
      </c>
      <c r="AM1343" s="18" t="s">
        <v>364</v>
      </c>
      <c r="AN1343" s="55">
        <v>1.56</v>
      </c>
      <c r="AO1343" s="18" t="s">
        <v>1607</v>
      </c>
      <c r="AP1343" s="26" t="s">
        <v>479</v>
      </c>
      <c r="AQ1343" s="18">
        <v>9</v>
      </c>
      <c r="AR1343" s="18" t="s">
        <v>1605</v>
      </c>
      <c r="AS1343" s="55">
        <f t="shared" ref="AS1343:AS1348" si="269">AN1343-AU1343</f>
        <v>1.4800000000000002</v>
      </c>
      <c r="AT1343" s="55">
        <v>1.64</v>
      </c>
      <c r="AU1343" s="55">
        <f t="shared" ref="AU1343:AU1348" si="270">AV1343</f>
        <v>7.9999999999999849E-2</v>
      </c>
      <c r="AV1343" s="62">
        <f t="shared" ref="AV1343:AV1348" si="271">AT1343-AN1343</f>
        <v>7.9999999999999849E-2</v>
      </c>
      <c r="AW1343" s="26" t="s">
        <v>481</v>
      </c>
      <c r="AX1343" s="18">
        <v>54</v>
      </c>
      <c r="AY1343" s="18" t="s">
        <v>786</v>
      </c>
      <c r="AZ1343" s="5" t="s">
        <v>257</v>
      </c>
      <c r="BA1343" s="5" t="s">
        <v>257</v>
      </c>
      <c r="BB1343" s="18" t="s">
        <v>1608</v>
      </c>
      <c r="BC1343" s="18" t="s">
        <v>385</v>
      </c>
      <c r="BD1343" s="18">
        <v>0.78</v>
      </c>
      <c r="BE1343" s="18" t="s">
        <v>1609</v>
      </c>
      <c r="BF1343" s="18" t="s">
        <v>479</v>
      </c>
      <c r="BG1343" s="18">
        <v>7</v>
      </c>
      <c r="BH1343" s="18" t="s">
        <v>1605</v>
      </c>
      <c r="BI1343" s="55">
        <f>BD1343-BK1343</f>
        <v>0.68</v>
      </c>
      <c r="BJ1343" s="55">
        <v>0.88</v>
      </c>
      <c r="BK1343" s="55">
        <f>BL1343</f>
        <v>9.9999999999999978E-2</v>
      </c>
      <c r="BL1343" s="62">
        <f>BJ1343-BD1343</f>
        <v>9.9999999999999978E-2</v>
      </c>
      <c r="BM1343" s="26" t="s">
        <v>481</v>
      </c>
      <c r="BN1343" s="18">
        <v>6</v>
      </c>
      <c r="BO1343" s="18" t="s">
        <v>476</v>
      </c>
      <c r="BP1343" s="18" t="s">
        <v>257</v>
      </c>
      <c r="BQ1343" s="18" t="s">
        <v>257</v>
      </c>
      <c r="BR1343" s="18" t="s">
        <v>683</v>
      </c>
      <c r="BS1343" s="18"/>
      <c r="BT1343" s="18"/>
      <c r="BU1343" s="18"/>
      <c r="BV1343" s="18"/>
      <c r="BW1343" s="18"/>
      <c r="BX1343" s="18"/>
      <c r="BY1343" s="18"/>
      <c r="BZ1343" s="18"/>
      <c r="CA1343" s="18"/>
      <c r="CB1343" s="18"/>
      <c r="CC1343" s="18"/>
      <c r="CD1343" s="18"/>
      <c r="CE1343" s="18"/>
      <c r="CF1343" s="18"/>
      <c r="CG1343" s="18"/>
      <c r="CH1343" s="18"/>
      <c r="CI1343" s="18"/>
      <c r="CJ1343" s="18"/>
      <c r="CK1343" s="18"/>
      <c r="CL1343" s="18"/>
      <c r="CM1343" s="18"/>
      <c r="CN1343" s="18"/>
      <c r="CO1343" s="18"/>
      <c r="CP1343" s="18"/>
      <c r="CQ1343" s="18"/>
      <c r="CR1343" s="18"/>
      <c r="CS1343" s="18"/>
      <c r="CT1343" s="18"/>
      <c r="CU1343" s="18"/>
      <c r="CV1343" s="18"/>
      <c r="CW1343" s="18"/>
      <c r="CX1343" s="18"/>
      <c r="CY1343" s="18"/>
      <c r="CZ1343" s="18"/>
      <c r="DA1343" s="18"/>
      <c r="DB1343" s="18"/>
      <c r="DC1343" s="18"/>
      <c r="DD1343" s="18"/>
      <c r="DE1343" s="18"/>
      <c r="DF1343" s="18"/>
      <c r="DG1343" s="18"/>
      <c r="DH1343" s="18"/>
      <c r="DI1343" s="18"/>
      <c r="DJ1343" s="18"/>
      <c r="DK1343" s="18"/>
      <c r="DL1343" s="18"/>
      <c r="DM1343" s="18"/>
      <c r="DN1343" s="18"/>
      <c r="DO1343" s="18"/>
      <c r="DP1343" s="18"/>
      <c r="DQ1343" s="18"/>
      <c r="DR1343" s="18"/>
      <c r="DS1343" s="18"/>
      <c r="DT1343" s="18"/>
      <c r="DU1343" s="18"/>
      <c r="DV1343" s="18"/>
      <c r="DW1343" s="18">
        <v>0</v>
      </c>
      <c r="DX1343" s="18"/>
      <c r="DY1343" s="18"/>
      <c r="DZ1343" s="18"/>
      <c r="EA1343" s="18"/>
      <c r="EB1343" s="18"/>
      <c r="EC1343" s="18"/>
      <c r="ED1343" s="18"/>
      <c r="EE1343" s="18"/>
      <c r="EF1343" s="18"/>
      <c r="EG1343" s="18">
        <v>0</v>
      </c>
      <c r="EH1343" s="18" t="s">
        <v>1610</v>
      </c>
      <c r="EI1343" s="18" cm="1">
        <f t="array" ref="EI1343">IF(SUMPRODUCT(--(DO1343:DS1343&lt;&gt;""))=0, 0,1)</f>
        <v>0</v>
      </c>
      <c r="EJ1343" s="18" cm="1">
        <f t="array" ref="EJ1343">IF(SUMPRODUCT(--(DT1343:EG1343&lt;&gt;""))=0, 0,1)</f>
        <v>1</v>
      </c>
      <c r="EK1343" s="18" cm="1">
        <f t="array" ref="EK1343">IF(SUMPRODUCT(--(EC1343:EG1343&lt;&gt;""))=0, 0,1)</f>
        <v>1</v>
      </c>
      <c r="EL1343" s="18" cm="1">
        <f t="array" ref="EL1343">IF(SUMPRODUCT(--(EE1343:EG1343&lt;&gt;""))=0, 0,1)</f>
        <v>1</v>
      </c>
      <c r="EM1343" s="18">
        <f t="shared" si="263"/>
        <v>0</v>
      </c>
      <c r="EN1343" s="18" t="str">
        <f t="shared" si="264"/>
        <v>NA</v>
      </c>
      <c r="EO1343" s="18">
        <f t="shared" si="265"/>
        <v>0</v>
      </c>
      <c r="EP1343" s="18">
        <f t="shared" si="266"/>
        <v>0</v>
      </c>
      <c r="EQ1343" s="18">
        <f t="shared" si="267"/>
        <v>0</v>
      </c>
      <c r="ER1343" s="58" t="s">
        <v>2080</v>
      </c>
      <c r="ES1343" s="59">
        <v>43809</v>
      </c>
      <c r="ET1343" s="18" t="s">
        <v>1598</v>
      </c>
      <c r="EU1343" s="18" t="s">
        <v>1598</v>
      </c>
    </row>
    <row r="1344" spans="1:151" ht="15.75" customHeight="1" x14ac:dyDescent="0.2">
      <c r="A1344" s="5" t="s">
        <v>395</v>
      </c>
      <c r="B1344" s="24" t="s">
        <v>1597</v>
      </c>
      <c r="C1344" s="26">
        <v>1</v>
      </c>
      <c r="D1344" s="18" t="s">
        <v>1611</v>
      </c>
      <c r="E1344" s="18" t="s">
        <v>1600</v>
      </c>
      <c r="F1344" s="18" t="s">
        <v>553</v>
      </c>
      <c r="G1344" s="18" t="s">
        <v>575</v>
      </c>
      <c r="H1344" s="18" t="s">
        <v>1015</v>
      </c>
      <c r="I1344" s="18" t="s">
        <v>577</v>
      </c>
      <c r="J1344" s="18" t="s">
        <v>363</v>
      </c>
      <c r="K1344" s="18" t="s">
        <v>363</v>
      </c>
      <c r="L1344" s="18" t="s">
        <v>363</v>
      </c>
      <c r="M1344" s="18" t="s">
        <v>253</v>
      </c>
      <c r="N1344" s="56">
        <v>105</v>
      </c>
      <c r="O1344" s="18" t="s">
        <v>1486</v>
      </c>
      <c r="P1344" s="18" t="s">
        <v>261</v>
      </c>
      <c r="Q1344" s="18" t="s">
        <v>254</v>
      </c>
      <c r="R1344" s="24" t="s">
        <v>257</v>
      </c>
      <c r="S1344" s="24" t="s">
        <v>257</v>
      </c>
      <c r="T1344" s="26" t="s">
        <v>917</v>
      </c>
      <c r="U1344" s="26" t="s">
        <v>1601</v>
      </c>
      <c r="V1344" s="26" t="s">
        <v>1602</v>
      </c>
      <c r="W1344" s="26" t="s">
        <v>1603</v>
      </c>
      <c r="X1344" s="18" t="s">
        <v>837</v>
      </c>
      <c r="Y1344" s="18">
        <v>0</v>
      </c>
      <c r="Z1344" s="18" t="s">
        <v>474</v>
      </c>
      <c r="AA1344" s="18">
        <v>0</v>
      </c>
      <c r="AB1344" s="57" t="s">
        <v>257</v>
      </c>
      <c r="AC1344" s="18" t="s">
        <v>257</v>
      </c>
      <c r="AD1344" s="18" t="s">
        <v>257</v>
      </c>
      <c r="AE1344" s="18" t="s">
        <v>257</v>
      </c>
      <c r="AF1344" s="18" t="s">
        <v>257</v>
      </c>
      <c r="AG1344" s="18" t="s">
        <v>257</v>
      </c>
      <c r="AH1344" s="18" t="s">
        <v>257</v>
      </c>
      <c r="AI1344" s="18">
        <v>0</v>
      </c>
      <c r="AJ1344" s="18" t="s">
        <v>786</v>
      </c>
      <c r="AK1344" s="18">
        <f t="shared" si="268"/>
        <v>0</v>
      </c>
      <c r="AL1344" s="18" t="s">
        <v>1606</v>
      </c>
      <c r="AM1344" s="18" t="s">
        <v>364</v>
      </c>
      <c r="AN1344" s="55">
        <v>1.27</v>
      </c>
      <c r="AO1344" s="18" t="s">
        <v>1607</v>
      </c>
      <c r="AP1344" s="18" t="s">
        <v>479</v>
      </c>
      <c r="AQ1344" s="18">
        <v>9</v>
      </c>
      <c r="AR1344" s="18" t="s">
        <v>1605</v>
      </c>
      <c r="AS1344" s="55">
        <f t="shared" si="269"/>
        <v>1.19</v>
      </c>
      <c r="AT1344" s="18">
        <v>1.35</v>
      </c>
      <c r="AU1344" s="55">
        <f t="shared" si="270"/>
        <v>8.0000000000000071E-2</v>
      </c>
      <c r="AV1344" s="62">
        <f t="shared" si="271"/>
        <v>8.0000000000000071E-2</v>
      </c>
      <c r="AW1344" s="26" t="s">
        <v>481</v>
      </c>
      <c r="AX1344" s="18">
        <v>54</v>
      </c>
      <c r="AY1344" s="18" t="s">
        <v>786</v>
      </c>
      <c r="AZ1344" s="5" t="s">
        <v>257</v>
      </c>
      <c r="BA1344" s="5" t="s">
        <v>257</v>
      </c>
      <c r="BB1344" s="18" t="s">
        <v>1608</v>
      </c>
      <c r="BC1344" s="18" t="s">
        <v>257</v>
      </c>
      <c r="BD1344" s="18" t="s">
        <v>257</v>
      </c>
      <c r="BE1344" s="18" t="s">
        <v>257</v>
      </c>
      <c r="BF1344" s="18" t="s">
        <v>257</v>
      </c>
      <c r="BG1344" s="18" t="s">
        <v>257</v>
      </c>
      <c r="BH1344" s="18" t="s">
        <v>257</v>
      </c>
      <c r="BI1344" s="18" t="s">
        <v>257</v>
      </c>
      <c r="BJ1344" s="18" t="s">
        <v>257</v>
      </c>
      <c r="BK1344" s="18" t="s">
        <v>257</v>
      </c>
      <c r="BL1344" s="18" t="s">
        <v>257</v>
      </c>
      <c r="BM1344" s="18" t="s">
        <v>257</v>
      </c>
      <c r="BN1344" s="18" t="s">
        <v>257</v>
      </c>
      <c r="BO1344" s="18" t="s">
        <v>257</v>
      </c>
      <c r="BP1344" s="18" t="s">
        <v>257</v>
      </c>
      <c r="BQ1344" s="18" t="s">
        <v>257</v>
      </c>
      <c r="BR1344" s="18" t="s">
        <v>257</v>
      </c>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v>0</v>
      </c>
      <c r="DX1344" s="18"/>
      <c r="DY1344" s="18"/>
      <c r="DZ1344" s="18"/>
      <c r="EA1344" s="18"/>
      <c r="EB1344" s="18"/>
      <c r="EC1344" s="18"/>
      <c r="ED1344" s="18"/>
      <c r="EE1344" s="18"/>
      <c r="EF1344" s="18"/>
      <c r="EG1344" s="18">
        <v>0</v>
      </c>
      <c r="EH1344" s="18" t="s">
        <v>1610</v>
      </c>
      <c r="EI1344" s="18" cm="1">
        <f t="array" ref="EI1344">IF(SUMPRODUCT(--(DO1344:DS1344&lt;&gt;""))=0, 0,1)</f>
        <v>0</v>
      </c>
      <c r="EJ1344" s="18" cm="1">
        <f t="array" ref="EJ1344">IF(SUMPRODUCT(--(DT1344:EG1344&lt;&gt;""))=0, 0,1)</f>
        <v>1</v>
      </c>
      <c r="EK1344" s="18" cm="1">
        <f t="array" ref="EK1344">IF(SUMPRODUCT(--(EC1344:EG1344&lt;&gt;""))=0, 0,1)</f>
        <v>1</v>
      </c>
      <c r="EL1344" s="18" cm="1">
        <f t="array" ref="EL1344">IF(SUMPRODUCT(--(EE1344:EG1344&lt;&gt;""))=0, 0,1)</f>
        <v>1</v>
      </c>
      <c r="EM1344" s="18">
        <f t="shared" si="263"/>
        <v>0</v>
      </c>
      <c r="EN1344" s="18" t="str">
        <f t="shared" si="264"/>
        <v>NA</v>
      </c>
      <c r="EO1344" s="18">
        <f t="shared" si="265"/>
        <v>0</v>
      </c>
      <c r="EP1344" s="18">
        <f t="shared" si="266"/>
        <v>0</v>
      </c>
      <c r="EQ1344" s="18">
        <f t="shared" si="267"/>
        <v>0</v>
      </c>
      <c r="ER1344" s="58" t="s">
        <v>2080</v>
      </c>
      <c r="ES1344" s="59">
        <v>43809</v>
      </c>
      <c r="ET1344" s="18" t="s">
        <v>1598</v>
      </c>
      <c r="EU1344" s="18" t="s">
        <v>1598</v>
      </c>
    </row>
    <row r="1345" spans="1:151" ht="15.75" customHeight="1" x14ac:dyDescent="0.2">
      <c r="A1345" s="5" t="s">
        <v>399</v>
      </c>
      <c r="B1345" s="24" t="s">
        <v>1612</v>
      </c>
      <c r="C1345" s="26">
        <v>1</v>
      </c>
      <c r="D1345" s="18" t="s">
        <v>515</v>
      </c>
      <c r="E1345" s="18" t="s">
        <v>1616</v>
      </c>
      <c r="F1345" s="18" t="s">
        <v>2320</v>
      </c>
      <c r="G1345" s="18" t="s">
        <v>467</v>
      </c>
      <c r="H1345" s="18" t="s">
        <v>1615</v>
      </c>
      <c r="I1345" s="18" t="s">
        <v>363</v>
      </c>
      <c r="J1345" s="18" t="s">
        <v>363</v>
      </c>
      <c r="K1345" s="18" t="s">
        <v>363</v>
      </c>
      <c r="L1345" s="55" t="s">
        <v>469</v>
      </c>
      <c r="M1345" s="18" t="s">
        <v>253</v>
      </c>
      <c r="N1345" s="71">
        <v>74</v>
      </c>
      <c r="O1345" s="18" t="s">
        <v>1614</v>
      </c>
      <c r="P1345" s="18" t="s">
        <v>466</v>
      </c>
      <c r="Q1345" s="18" t="s">
        <v>254</v>
      </c>
      <c r="R1345" s="24" t="s">
        <v>257</v>
      </c>
      <c r="S1345" s="24" t="s">
        <v>257</v>
      </c>
      <c r="T1345" s="26" t="s">
        <v>257</v>
      </c>
      <c r="U1345" s="26" t="s">
        <v>257</v>
      </c>
      <c r="V1345" s="26" t="s">
        <v>257</v>
      </c>
      <c r="W1345" s="26" t="s">
        <v>257</v>
      </c>
      <c r="X1345" s="18" t="s">
        <v>1617</v>
      </c>
      <c r="Y1345" s="18">
        <v>1.04</v>
      </c>
      <c r="Z1345" s="18" t="s">
        <v>599</v>
      </c>
      <c r="AA1345" s="18">
        <v>1.04</v>
      </c>
      <c r="AB1345" s="57" t="s">
        <v>257</v>
      </c>
      <c r="AC1345" s="18" t="s">
        <v>479</v>
      </c>
      <c r="AD1345" s="18">
        <v>8</v>
      </c>
      <c r="AE1345" s="18" t="s">
        <v>1618</v>
      </c>
      <c r="AF1345" s="18">
        <v>0.23</v>
      </c>
      <c r="AG1345" s="18">
        <v>0.23</v>
      </c>
      <c r="AH1345" s="18" t="s">
        <v>363</v>
      </c>
      <c r="AI1345" s="18">
        <v>43</v>
      </c>
      <c r="AJ1345" s="18" t="s">
        <v>476</v>
      </c>
      <c r="AK1345" s="18">
        <f t="shared" si="268"/>
        <v>1.7916666666666667</v>
      </c>
      <c r="AL1345" s="18" t="s">
        <v>1619</v>
      </c>
      <c r="AM1345" s="18" t="s">
        <v>401</v>
      </c>
      <c r="AN1345" s="57">
        <v>0</v>
      </c>
      <c r="AO1345" s="18" t="s">
        <v>1620</v>
      </c>
      <c r="AP1345" s="26" t="s">
        <v>479</v>
      </c>
      <c r="AQ1345" s="18">
        <v>8</v>
      </c>
      <c r="AR1345" s="18" t="s">
        <v>1618</v>
      </c>
      <c r="AS1345" s="66">
        <f t="shared" si="269"/>
        <v>0</v>
      </c>
      <c r="AT1345" s="66">
        <v>0</v>
      </c>
      <c r="AU1345" s="66">
        <f t="shared" si="270"/>
        <v>0</v>
      </c>
      <c r="AV1345" s="66">
        <f t="shared" si="271"/>
        <v>0</v>
      </c>
      <c r="AW1345" s="26" t="s">
        <v>557</v>
      </c>
      <c r="AX1345" s="18">
        <v>43</v>
      </c>
      <c r="AY1345" s="18" t="s">
        <v>476</v>
      </c>
      <c r="AZ1345" s="18" t="s">
        <v>257</v>
      </c>
      <c r="BA1345" s="18" t="s">
        <v>257</v>
      </c>
      <c r="BB1345" s="18" t="s">
        <v>1621</v>
      </c>
      <c r="BC1345" s="18" t="s">
        <v>263</v>
      </c>
      <c r="BD1345" s="57">
        <f t="shared" ref="BD1345:BD1348" si="272">100-AN1345</f>
        <v>100</v>
      </c>
      <c r="BE1345" s="18" t="s">
        <v>1622</v>
      </c>
      <c r="BF1345" s="26" t="s">
        <v>479</v>
      </c>
      <c r="BG1345" s="18">
        <v>8</v>
      </c>
      <c r="BH1345" s="18" t="s">
        <v>1618</v>
      </c>
      <c r="BI1345" s="57">
        <f t="shared" ref="BI1345:BJ1345" si="273">100-AS1345</f>
        <v>100</v>
      </c>
      <c r="BJ1345" s="57">
        <f t="shared" si="273"/>
        <v>100</v>
      </c>
      <c r="BK1345" s="57">
        <v>0</v>
      </c>
      <c r="BL1345" s="57">
        <v>0</v>
      </c>
      <c r="BM1345" s="26" t="s">
        <v>557</v>
      </c>
      <c r="BN1345" s="18">
        <v>43</v>
      </c>
      <c r="BO1345" s="18" t="s">
        <v>476</v>
      </c>
      <c r="BP1345" s="18" t="s">
        <v>257</v>
      </c>
      <c r="BQ1345" s="18" t="s">
        <v>257</v>
      </c>
      <c r="BR1345" s="18" t="s">
        <v>1623</v>
      </c>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v>0</v>
      </c>
      <c r="EH1345" s="18" t="s">
        <v>1624</v>
      </c>
      <c r="EI1345" s="18" cm="1">
        <f t="array" ref="EI1345">IF(SUMPRODUCT(--(DO1345:DS1345&lt;&gt;""))=0, 0,1)</f>
        <v>0</v>
      </c>
      <c r="EJ1345" s="18" cm="1">
        <f t="array" ref="EJ1345">IF(SUMPRODUCT(--(DT1345:EG1345&lt;&gt;""))=0, 0,1)</f>
        <v>1</v>
      </c>
      <c r="EK1345" s="18" cm="1">
        <f t="array" ref="EK1345">IF(SUMPRODUCT(--(EC1345:EG1345&lt;&gt;""))=0, 0,1)</f>
        <v>1</v>
      </c>
      <c r="EL1345" s="18" cm="1">
        <f t="array" ref="EL1345">IF(SUMPRODUCT(--(EE1345:EG1345&lt;&gt;""))=0, 0,1)</f>
        <v>1</v>
      </c>
      <c r="EM1345" s="18">
        <f t="shared" si="263"/>
        <v>0</v>
      </c>
      <c r="EN1345" s="18" t="str">
        <f t="shared" si="264"/>
        <v>NA</v>
      </c>
      <c r="EO1345" s="18">
        <f t="shared" si="265"/>
        <v>0</v>
      </c>
      <c r="EP1345" s="18">
        <f t="shared" si="266"/>
        <v>0</v>
      </c>
      <c r="EQ1345" s="18">
        <f t="shared" si="267"/>
        <v>0</v>
      </c>
      <c r="ER1345" s="58" t="s">
        <v>2080</v>
      </c>
      <c r="ES1345" s="59">
        <v>43811</v>
      </c>
      <c r="ET1345" s="18" t="s">
        <v>1625</v>
      </c>
      <c r="EU1345" s="18" t="s">
        <v>1613</v>
      </c>
    </row>
    <row r="1346" spans="1:151" ht="15.75" customHeight="1" x14ac:dyDescent="0.2">
      <c r="A1346" s="5" t="s">
        <v>399</v>
      </c>
      <c r="B1346" s="24" t="s">
        <v>1612</v>
      </c>
      <c r="C1346" s="26">
        <v>1</v>
      </c>
      <c r="D1346" s="18" t="s">
        <v>636</v>
      </c>
      <c r="E1346" s="18" t="s">
        <v>1616</v>
      </c>
      <c r="F1346" s="18" t="s">
        <v>2320</v>
      </c>
      <c r="G1346" s="18" t="s">
        <v>467</v>
      </c>
      <c r="H1346" s="18" t="s">
        <v>1615</v>
      </c>
      <c r="I1346" s="18" t="s">
        <v>363</v>
      </c>
      <c r="J1346" s="18" t="s">
        <v>363</v>
      </c>
      <c r="K1346" s="18" t="s">
        <v>363</v>
      </c>
      <c r="L1346" s="55" t="s">
        <v>469</v>
      </c>
      <c r="M1346" s="18" t="s">
        <v>253</v>
      </c>
      <c r="N1346" s="71">
        <v>74</v>
      </c>
      <c r="O1346" s="18" t="s">
        <v>1614</v>
      </c>
      <c r="P1346" s="18" t="s">
        <v>466</v>
      </c>
      <c r="Q1346" s="18" t="s">
        <v>254</v>
      </c>
      <c r="R1346" s="24" t="s">
        <v>257</v>
      </c>
      <c r="S1346" s="24" t="s">
        <v>257</v>
      </c>
      <c r="T1346" s="26" t="s">
        <v>257</v>
      </c>
      <c r="U1346" s="26" t="s">
        <v>257</v>
      </c>
      <c r="V1346" s="26" t="s">
        <v>257</v>
      </c>
      <c r="W1346" s="26" t="s">
        <v>257</v>
      </c>
      <c r="X1346" s="18" t="s">
        <v>1617</v>
      </c>
      <c r="Y1346" s="18">
        <v>13.8</v>
      </c>
      <c r="Z1346" s="18" t="s">
        <v>599</v>
      </c>
      <c r="AA1346" s="18">
        <v>13.8</v>
      </c>
      <c r="AB1346" s="57" t="s">
        <v>257</v>
      </c>
      <c r="AC1346" s="18" t="s">
        <v>479</v>
      </c>
      <c r="AD1346" s="18">
        <v>8</v>
      </c>
      <c r="AE1346" s="18" t="s">
        <v>1618</v>
      </c>
      <c r="AF1346" s="18">
        <v>3.42</v>
      </c>
      <c r="AG1346" s="18">
        <v>3.42</v>
      </c>
      <c r="AH1346" s="18" t="s">
        <v>363</v>
      </c>
      <c r="AI1346" s="18">
        <v>43</v>
      </c>
      <c r="AJ1346" s="18" t="s">
        <v>476</v>
      </c>
      <c r="AK1346" s="18">
        <f t="shared" si="268"/>
        <v>1.7916666666666667</v>
      </c>
      <c r="AL1346" s="18" t="s">
        <v>1619</v>
      </c>
      <c r="AM1346" s="18" t="s">
        <v>401</v>
      </c>
      <c r="AN1346" s="57">
        <v>0</v>
      </c>
      <c r="AO1346" s="18" t="s">
        <v>1620</v>
      </c>
      <c r="AP1346" s="26" t="s">
        <v>479</v>
      </c>
      <c r="AQ1346" s="18">
        <v>8</v>
      </c>
      <c r="AR1346" s="18" t="s">
        <v>1618</v>
      </c>
      <c r="AS1346" s="66">
        <f t="shared" si="269"/>
        <v>0</v>
      </c>
      <c r="AT1346" s="66">
        <v>0</v>
      </c>
      <c r="AU1346" s="66">
        <f t="shared" si="270"/>
        <v>0</v>
      </c>
      <c r="AV1346" s="66">
        <f t="shared" si="271"/>
        <v>0</v>
      </c>
      <c r="AW1346" s="26" t="s">
        <v>557</v>
      </c>
      <c r="AX1346" s="18">
        <v>43</v>
      </c>
      <c r="AY1346" s="18" t="s">
        <v>476</v>
      </c>
      <c r="AZ1346" s="18" t="s">
        <v>257</v>
      </c>
      <c r="BA1346" s="18" t="s">
        <v>257</v>
      </c>
      <c r="BB1346" s="18" t="s">
        <v>1621</v>
      </c>
      <c r="BC1346" s="18" t="s">
        <v>263</v>
      </c>
      <c r="BD1346" s="57">
        <f t="shared" si="272"/>
        <v>100</v>
      </c>
      <c r="BE1346" s="18" t="s">
        <v>1622</v>
      </c>
      <c r="BF1346" s="26" t="s">
        <v>479</v>
      </c>
      <c r="BG1346" s="18">
        <v>8</v>
      </c>
      <c r="BH1346" s="18" t="s">
        <v>1618</v>
      </c>
      <c r="BI1346" s="57">
        <f t="shared" ref="BI1346:BJ1346" si="274">100-AS1346</f>
        <v>100</v>
      </c>
      <c r="BJ1346" s="57">
        <f t="shared" si="274"/>
        <v>100</v>
      </c>
      <c r="BK1346" s="57">
        <v>0</v>
      </c>
      <c r="BL1346" s="57">
        <v>0</v>
      </c>
      <c r="BM1346" s="26" t="s">
        <v>557</v>
      </c>
      <c r="BN1346" s="18">
        <v>43</v>
      </c>
      <c r="BO1346" s="18" t="s">
        <v>476</v>
      </c>
      <c r="BP1346" s="18" t="s">
        <v>257</v>
      </c>
      <c r="BQ1346" s="18" t="s">
        <v>257</v>
      </c>
      <c r="BR1346" s="18" t="s">
        <v>1623</v>
      </c>
      <c r="BS1346" s="18"/>
      <c r="BT1346" s="18"/>
      <c r="BU1346" s="18"/>
      <c r="BV1346" s="18"/>
      <c r="BW1346" s="18"/>
      <c r="BX1346" s="18"/>
      <c r="BY1346" s="18"/>
      <c r="BZ1346" s="18"/>
      <c r="CA1346" s="18"/>
      <c r="CB1346" s="18"/>
      <c r="CC1346" s="18"/>
      <c r="CD1346" s="18"/>
      <c r="CE1346" s="18"/>
      <c r="CF1346" s="18"/>
      <c r="CG1346" s="18"/>
      <c r="CH1346" s="18"/>
      <c r="CI1346" s="18"/>
      <c r="CJ1346" s="18"/>
      <c r="CK1346" s="18"/>
      <c r="CL1346" s="18"/>
      <c r="CM1346" s="18"/>
      <c r="CN1346" s="18"/>
      <c r="CO1346" s="18"/>
      <c r="CP1346" s="18"/>
      <c r="CQ1346" s="18"/>
      <c r="CR1346" s="18"/>
      <c r="CS1346" s="18"/>
      <c r="CT1346" s="18"/>
      <c r="CU1346" s="18"/>
      <c r="CV1346" s="18"/>
      <c r="CW1346" s="18"/>
      <c r="CX1346" s="18"/>
      <c r="CY1346" s="18"/>
      <c r="CZ1346" s="18"/>
      <c r="DA1346" s="18"/>
      <c r="DB1346" s="18"/>
      <c r="DC1346" s="18"/>
      <c r="DD1346" s="18"/>
      <c r="DE1346" s="18"/>
      <c r="DF1346" s="18"/>
      <c r="DG1346" s="18"/>
      <c r="DH1346" s="18"/>
      <c r="DI1346" s="18"/>
      <c r="DJ1346" s="18"/>
      <c r="DK1346" s="18"/>
      <c r="DL1346" s="18"/>
      <c r="DM1346" s="18"/>
      <c r="DN1346" s="18"/>
      <c r="DO1346" s="18"/>
      <c r="DP1346" s="18"/>
      <c r="DQ1346" s="18"/>
      <c r="DR1346" s="18"/>
      <c r="DS1346" s="18"/>
      <c r="DT1346" s="18"/>
      <c r="DU1346" s="18"/>
      <c r="DV1346" s="18"/>
      <c r="DW1346" s="18"/>
      <c r="DX1346" s="18"/>
      <c r="DY1346" s="18"/>
      <c r="DZ1346" s="18"/>
      <c r="EA1346" s="18"/>
      <c r="EB1346" s="18"/>
      <c r="EC1346" s="18"/>
      <c r="ED1346" s="18"/>
      <c r="EE1346" s="18"/>
      <c r="EF1346" s="18"/>
      <c r="EG1346" s="18">
        <v>0</v>
      </c>
      <c r="EH1346" s="18" t="s">
        <v>1624</v>
      </c>
      <c r="EI1346" s="18" cm="1">
        <f t="array" ref="EI1346">IF(SUMPRODUCT(--(DO1346:DS1346&lt;&gt;""))=0, 0,1)</f>
        <v>0</v>
      </c>
      <c r="EJ1346" s="18" cm="1">
        <f t="array" ref="EJ1346">IF(SUMPRODUCT(--(DT1346:EG1346&lt;&gt;""))=0, 0,1)</f>
        <v>1</v>
      </c>
      <c r="EK1346" s="18" cm="1">
        <f t="array" ref="EK1346">IF(SUMPRODUCT(--(EC1346:EG1346&lt;&gt;""))=0, 0,1)</f>
        <v>1</v>
      </c>
      <c r="EL1346" s="18" cm="1">
        <f t="array" ref="EL1346">IF(SUMPRODUCT(--(EE1346:EG1346&lt;&gt;""))=0, 0,1)</f>
        <v>1</v>
      </c>
      <c r="EM1346" s="18">
        <f t="shared" si="263"/>
        <v>0</v>
      </c>
      <c r="EN1346" s="18" t="str">
        <f t="shared" si="264"/>
        <v>NA</v>
      </c>
      <c r="EO1346" s="18">
        <f t="shared" si="265"/>
        <v>0</v>
      </c>
      <c r="EP1346" s="18">
        <f t="shared" si="266"/>
        <v>0</v>
      </c>
      <c r="EQ1346" s="18">
        <f t="shared" si="267"/>
        <v>0</v>
      </c>
      <c r="ER1346" s="58" t="s">
        <v>2080</v>
      </c>
      <c r="ES1346" s="59">
        <v>43811</v>
      </c>
      <c r="ET1346" s="18" t="s">
        <v>1625</v>
      </c>
      <c r="EU1346" s="18" t="s">
        <v>1613</v>
      </c>
    </row>
    <row r="1347" spans="1:151" ht="15.75" customHeight="1" x14ac:dyDescent="0.2">
      <c r="A1347" s="5" t="s">
        <v>399</v>
      </c>
      <c r="B1347" s="24" t="s">
        <v>1612</v>
      </c>
      <c r="C1347" s="26">
        <v>1</v>
      </c>
      <c r="D1347" s="18" t="s">
        <v>515</v>
      </c>
      <c r="E1347" s="18" t="s">
        <v>1626</v>
      </c>
      <c r="F1347" s="18" t="s">
        <v>2320</v>
      </c>
      <c r="G1347" s="18" t="s">
        <v>467</v>
      </c>
      <c r="H1347" s="18" t="s">
        <v>1615</v>
      </c>
      <c r="I1347" s="18" t="s">
        <v>363</v>
      </c>
      <c r="J1347" s="18" t="s">
        <v>363</v>
      </c>
      <c r="K1347" s="18" t="s">
        <v>363</v>
      </c>
      <c r="L1347" s="55" t="s">
        <v>469</v>
      </c>
      <c r="M1347" s="18" t="s">
        <v>253</v>
      </c>
      <c r="N1347" s="71">
        <v>74</v>
      </c>
      <c r="O1347" s="18" t="s">
        <v>1614</v>
      </c>
      <c r="P1347" s="18" t="s">
        <v>466</v>
      </c>
      <c r="Q1347" s="18" t="s">
        <v>254</v>
      </c>
      <c r="R1347" s="24" t="s">
        <v>257</v>
      </c>
      <c r="S1347" s="24" t="s">
        <v>257</v>
      </c>
      <c r="T1347" s="26" t="s">
        <v>257</v>
      </c>
      <c r="U1347" s="26" t="s">
        <v>257</v>
      </c>
      <c r="V1347" s="26" t="s">
        <v>257</v>
      </c>
      <c r="W1347" s="26" t="s">
        <v>257</v>
      </c>
      <c r="X1347" s="18" t="s">
        <v>1617</v>
      </c>
      <c r="Y1347" s="18">
        <v>2.21</v>
      </c>
      <c r="Z1347" s="18" t="s">
        <v>599</v>
      </c>
      <c r="AA1347" s="18">
        <v>2.21</v>
      </c>
      <c r="AB1347" s="57" t="s">
        <v>257</v>
      </c>
      <c r="AC1347" s="18" t="s">
        <v>479</v>
      </c>
      <c r="AD1347" s="18">
        <v>2</v>
      </c>
      <c r="AE1347" s="18" t="s">
        <v>1618</v>
      </c>
      <c r="AF1347" s="18">
        <v>0.31</v>
      </c>
      <c r="AG1347" s="18">
        <v>0.31</v>
      </c>
      <c r="AH1347" s="18" t="s">
        <v>363</v>
      </c>
      <c r="AI1347" s="18">
        <v>43</v>
      </c>
      <c r="AJ1347" s="18" t="s">
        <v>476</v>
      </c>
      <c r="AK1347" s="18">
        <f t="shared" si="268"/>
        <v>1.7916666666666667</v>
      </c>
      <c r="AL1347" s="18" t="s">
        <v>1619</v>
      </c>
      <c r="AM1347" s="18" t="s">
        <v>401</v>
      </c>
      <c r="AN1347" s="57">
        <v>0</v>
      </c>
      <c r="AO1347" s="18" t="s">
        <v>1620</v>
      </c>
      <c r="AP1347" s="26" t="s">
        <v>479</v>
      </c>
      <c r="AQ1347" s="18">
        <v>2</v>
      </c>
      <c r="AR1347" s="18" t="s">
        <v>1618</v>
      </c>
      <c r="AS1347" s="66">
        <f t="shared" si="269"/>
        <v>0</v>
      </c>
      <c r="AT1347" s="66">
        <v>0</v>
      </c>
      <c r="AU1347" s="66">
        <f t="shared" si="270"/>
        <v>0</v>
      </c>
      <c r="AV1347" s="66">
        <f t="shared" si="271"/>
        <v>0</v>
      </c>
      <c r="AW1347" s="26" t="s">
        <v>557</v>
      </c>
      <c r="AX1347" s="18">
        <v>43</v>
      </c>
      <c r="AY1347" s="18" t="s">
        <v>476</v>
      </c>
      <c r="AZ1347" s="18" t="s">
        <v>257</v>
      </c>
      <c r="BA1347" s="18" t="s">
        <v>257</v>
      </c>
      <c r="BB1347" s="18" t="s">
        <v>1627</v>
      </c>
      <c r="BC1347" s="18" t="s">
        <v>263</v>
      </c>
      <c r="BD1347" s="57">
        <f t="shared" si="272"/>
        <v>100</v>
      </c>
      <c r="BE1347" s="18" t="s">
        <v>1622</v>
      </c>
      <c r="BF1347" s="26" t="s">
        <v>479</v>
      </c>
      <c r="BG1347" s="18">
        <v>2</v>
      </c>
      <c r="BH1347" s="18" t="s">
        <v>1618</v>
      </c>
      <c r="BI1347" s="57">
        <f t="shared" ref="BI1347:BJ1347" si="275">100-AS1347</f>
        <v>100</v>
      </c>
      <c r="BJ1347" s="57">
        <f t="shared" si="275"/>
        <v>100</v>
      </c>
      <c r="BK1347" s="57">
        <v>0</v>
      </c>
      <c r="BL1347" s="57">
        <v>0</v>
      </c>
      <c r="BM1347" s="26" t="s">
        <v>557</v>
      </c>
      <c r="BN1347" s="18">
        <v>43</v>
      </c>
      <c r="BO1347" s="18" t="s">
        <v>476</v>
      </c>
      <c r="BP1347" s="18" t="s">
        <v>257</v>
      </c>
      <c r="BQ1347" s="18" t="s">
        <v>257</v>
      </c>
      <c r="BR1347" s="18" t="s">
        <v>1628</v>
      </c>
      <c r="BS1347" s="18"/>
      <c r="BT1347" s="18"/>
      <c r="BU1347" s="18"/>
      <c r="BV1347" s="18"/>
      <c r="BW1347" s="18"/>
      <c r="BX1347" s="18"/>
      <c r="BY1347" s="18"/>
      <c r="BZ1347" s="18"/>
      <c r="CA1347" s="18"/>
      <c r="CB1347" s="18"/>
      <c r="CC1347" s="18"/>
      <c r="CD1347" s="18"/>
      <c r="CE1347" s="18"/>
      <c r="CF1347" s="18"/>
      <c r="CG1347" s="18"/>
      <c r="CH1347" s="18"/>
      <c r="CI1347" s="18"/>
      <c r="CJ1347" s="18"/>
      <c r="CK1347" s="18"/>
      <c r="CL1347" s="18"/>
      <c r="CM1347" s="18"/>
      <c r="CN1347" s="18"/>
      <c r="CO1347" s="18"/>
      <c r="CP1347" s="18"/>
      <c r="CQ1347" s="18"/>
      <c r="CR1347" s="18"/>
      <c r="CS1347" s="18"/>
      <c r="CT1347" s="18"/>
      <c r="CU1347" s="18"/>
      <c r="CV1347" s="18"/>
      <c r="CW1347" s="18"/>
      <c r="CX1347" s="18"/>
      <c r="CY1347" s="18"/>
      <c r="CZ1347" s="18"/>
      <c r="DA1347" s="18"/>
      <c r="DB1347" s="18"/>
      <c r="DC1347" s="18"/>
      <c r="DD1347" s="18"/>
      <c r="DE1347" s="18"/>
      <c r="DF1347" s="18"/>
      <c r="DG1347" s="18"/>
      <c r="DH1347" s="18"/>
      <c r="DI1347" s="18"/>
      <c r="DJ1347" s="18"/>
      <c r="DK1347" s="18"/>
      <c r="DL1347" s="18"/>
      <c r="DM1347" s="18"/>
      <c r="DN1347" s="18"/>
      <c r="DO1347" s="18"/>
      <c r="DP1347" s="18"/>
      <c r="DQ1347" s="18"/>
      <c r="DR1347" s="18"/>
      <c r="DS1347" s="18"/>
      <c r="DT1347" s="18"/>
      <c r="DU1347" s="18"/>
      <c r="DV1347" s="18"/>
      <c r="DW1347" s="18"/>
      <c r="DX1347" s="18"/>
      <c r="DY1347" s="18"/>
      <c r="DZ1347" s="18"/>
      <c r="EA1347" s="18"/>
      <c r="EB1347" s="18"/>
      <c r="EC1347" s="18"/>
      <c r="ED1347" s="18"/>
      <c r="EE1347" s="18"/>
      <c r="EF1347" s="18"/>
      <c r="EG1347" s="18">
        <v>0</v>
      </c>
      <c r="EH1347" s="18" t="s">
        <v>1624</v>
      </c>
      <c r="EI1347" s="18" cm="1">
        <f t="array" ref="EI1347">IF(SUMPRODUCT(--(DO1347:DS1347&lt;&gt;""))=0, 0,1)</f>
        <v>0</v>
      </c>
      <c r="EJ1347" s="18" cm="1">
        <f t="array" ref="EJ1347">IF(SUMPRODUCT(--(DT1347:EG1347&lt;&gt;""))=0, 0,1)</f>
        <v>1</v>
      </c>
      <c r="EK1347" s="18" cm="1">
        <f t="array" ref="EK1347">IF(SUMPRODUCT(--(EC1347:EG1347&lt;&gt;""))=0, 0,1)</f>
        <v>1</v>
      </c>
      <c r="EL1347" s="18" cm="1">
        <f t="array" ref="EL1347">IF(SUMPRODUCT(--(EE1347:EG1347&lt;&gt;""))=0, 0,1)</f>
        <v>1</v>
      </c>
      <c r="EM1347" s="18">
        <f t="shared" si="263"/>
        <v>0</v>
      </c>
      <c r="EN1347" s="18" t="str">
        <f t="shared" si="264"/>
        <v>NA</v>
      </c>
      <c r="EO1347" s="18">
        <f t="shared" si="265"/>
        <v>0</v>
      </c>
      <c r="EP1347" s="18">
        <f t="shared" si="266"/>
        <v>0</v>
      </c>
      <c r="EQ1347" s="18">
        <f t="shared" si="267"/>
        <v>0</v>
      </c>
      <c r="ER1347" s="58" t="s">
        <v>2080</v>
      </c>
      <c r="ES1347" s="59">
        <v>43811</v>
      </c>
      <c r="ET1347" s="18" t="s">
        <v>1625</v>
      </c>
      <c r="EU1347" s="18" t="s">
        <v>1613</v>
      </c>
    </row>
    <row r="1348" spans="1:151" ht="15.75" customHeight="1" x14ac:dyDescent="0.2">
      <c r="A1348" s="5" t="s">
        <v>399</v>
      </c>
      <c r="B1348" s="24" t="s">
        <v>1612</v>
      </c>
      <c r="C1348" s="26">
        <v>1</v>
      </c>
      <c r="D1348" s="18" t="s">
        <v>636</v>
      </c>
      <c r="E1348" s="18" t="s">
        <v>1626</v>
      </c>
      <c r="F1348" s="18" t="s">
        <v>2320</v>
      </c>
      <c r="G1348" s="18" t="s">
        <v>467</v>
      </c>
      <c r="H1348" s="18" t="s">
        <v>1615</v>
      </c>
      <c r="I1348" s="18" t="s">
        <v>363</v>
      </c>
      <c r="J1348" s="18" t="s">
        <v>363</v>
      </c>
      <c r="K1348" s="18" t="s">
        <v>363</v>
      </c>
      <c r="L1348" s="55" t="s">
        <v>469</v>
      </c>
      <c r="M1348" s="18" t="s">
        <v>253</v>
      </c>
      <c r="N1348" s="71">
        <v>74</v>
      </c>
      <c r="O1348" s="18" t="s">
        <v>1614</v>
      </c>
      <c r="P1348" s="18" t="s">
        <v>466</v>
      </c>
      <c r="Q1348" s="18" t="s">
        <v>254</v>
      </c>
      <c r="R1348" s="24" t="s">
        <v>257</v>
      </c>
      <c r="S1348" s="24" t="s">
        <v>257</v>
      </c>
      <c r="T1348" s="26" t="s">
        <v>257</v>
      </c>
      <c r="U1348" s="26" t="s">
        <v>257</v>
      </c>
      <c r="V1348" s="26" t="s">
        <v>257</v>
      </c>
      <c r="W1348" s="26" t="s">
        <v>257</v>
      </c>
      <c r="X1348" s="18" t="s">
        <v>1617</v>
      </c>
      <c r="Y1348" s="18">
        <v>14.4</v>
      </c>
      <c r="Z1348" s="18" t="s">
        <v>599</v>
      </c>
      <c r="AA1348" s="18">
        <v>14.4</v>
      </c>
      <c r="AB1348" s="57" t="s">
        <v>257</v>
      </c>
      <c r="AC1348" s="18" t="s">
        <v>479</v>
      </c>
      <c r="AD1348" s="18">
        <v>2</v>
      </c>
      <c r="AE1348" s="18" t="s">
        <v>1618</v>
      </c>
      <c r="AF1348" s="18">
        <v>3.06</v>
      </c>
      <c r="AG1348" s="18">
        <v>3.06</v>
      </c>
      <c r="AH1348" s="18" t="s">
        <v>363</v>
      </c>
      <c r="AI1348" s="18">
        <v>43</v>
      </c>
      <c r="AJ1348" s="18" t="s">
        <v>476</v>
      </c>
      <c r="AK1348" s="18">
        <f t="shared" si="268"/>
        <v>1.7916666666666667</v>
      </c>
      <c r="AL1348" s="18" t="s">
        <v>1619</v>
      </c>
      <c r="AM1348" s="18" t="s">
        <v>401</v>
      </c>
      <c r="AN1348" s="57">
        <v>0</v>
      </c>
      <c r="AO1348" s="18" t="s">
        <v>1620</v>
      </c>
      <c r="AP1348" s="26" t="s">
        <v>479</v>
      </c>
      <c r="AQ1348" s="18">
        <v>2</v>
      </c>
      <c r="AR1348" s="18" t="s">
        <v>1618</v>
      </c>
      <c r="AS1348" s="66">
        <f t="shared" si="269"/>
        <v>0</v>
      </c>
      <c r="AT1348" s="66">
        <v>0</v>
      </c>
      <c r="AU1348" s="66">
        <f t="shared" si="270"/>
        <v>0</v>
      </c>
      <c r="AV1348" s="66">
        <f t="shared" si="271"/>
        <v>0</v>
      </c>
      <c r="AW1348" s="26" t="s">
        <v>557</v>
      </c>
      <c r="AX1348" s="18">
        <v>43</v>
      </c>
      <c r="AY1348" s="18" t="s">
        <v>476</v>
      </c>
      <c r="AZ1348" s="18" t="s">
        <v>257</v>
      </c>
      <c r="BA1348" s="18" t="s">
        <v>257</v>
      </c>
      <c r="BB1348" s="18" t="s">
        <v>1627</v>
      </c>
      <c r="BC1348" s="18" t="s">
        <v>263</v>
      </c>
      <c r="BD1348" s="57">
        <f t="shared" si="272"/>
        <v>100</v>
      </c>
      <c r="BE1348" s="18" t="s">
        <v>1622</v>
      </c>
      <c r="BF1348" s="26" t="s">
        <v>479</v>
      </c>
      <c r="BG1348" s="18">
        <v>2</v>
      </c>
      <c r="BH1348" s="18" t="s">
        <v>1618</v>
      </c>
      <c r="BI1348" s="57">
        <f t="shared" ref="BI1348:BJ1348" si="276">100-AS1348</f>
        <v>100</v>
      </c>
      <c r="BJ1348" s="57">
        <f t="shared" si="276"/>
        <v>100</v>
      </c>
      <c r="BK1348" s="57">
        <v>0</v>
      </c>
      <c r="BL1348" s="57">
        <v>0</v>
      </c>
      <c r="BM1348" s="26" t="s">
        <v>557</v>
      </c>
      <c r="BN1348" s="18">
        <v>43</v>
      </c>
      <c r="BO1348" s="18" t="s">
        <v>476</v>
      </c>
      <c r="BP1348" s="18" t="s">
        <v>257</v>
      </c>
      <c r="BQ1348" s="18" t="s">
        <v>257</v>
      </c>
      <c r="BR1348" s="18" t="s">
        <v>1628</v>
      </c>
      <c r="BS1348" s="18"/>
      <c r="BT1348" s="18"/>
      <c r="BU1348" s="18"/>
      <c r="BV1348" s="18"/>
      <c r="BW1348" s="18"/>
      <c r="BX1348" s="18"/>
      <c r="BY1348" s="18"/>
      <c r="BZ1348" s="18"/>
      <c r="CA1348" s="18"/>
      <c r="CB1348" s="18"/>
      <c r="CC1348" s="18"/>
      <c r="CD1348" s="18"/>
      <c r="CE1348" s="18"/>
      <c r="CF1348" s="18"/>
      <c r="CG1348" s="18"/>
      <c r="CH1348" s="18"/>
      <c r="CI1348" s="18"/>
      <c r="CJ1348" s="18"/>
      <c r="CK1348" s="18"/>
      <c r="CL1348" s="18"/>
      <c r="CM1348" s="18"/>
      <c r="CN1348" s="18"/>
      <c r="CO1348" s="18"/>
      <c r="CP1348" s="18"/>
      <c r="CQ1348" s="18"/>
      <c r="CR1348" s="18"/>
      <c r="CS1348" s="18"/>
      <c r="CT1348" s="18"/>
      <c r="CU1348" s="18"/>
      <c r="CV1348" s="18"/>
      <c r="CW1348" s="18"/>
      <c r="CX1348" s="18"/>
      <c r="CY1348" s="18"/>
      <c r="CZ1348" s="18"/>
      <c r="DA1348" s="18"/>
      <c r="DB1348" s="18"/>
      <c r="DC1348" s="18"/>
      <c r="DD1348" s="18"/>
      <c r="DE1348" s="18"/>
      <c r="DF1348" s="18"/>
      <c r="DG1348" s="18"/>
      <c r="DH1348" s="18"/>
      <c r="DI1348" s="18"/>
      <c r="DJ1348" s="18"/>
      <c r="DK1348" s="18"/>
      <c r="DL1348" s="18"/>
      <c r="DM1348" s="18"/>
      <c r="DN1348" s="18"/>
      <c r="DO1348" s="18"/>
      <c r="DP1348" s="18"/>
      <c r="DQ1348" s="18"/>
      <c r="DR1348" s="18"/>
      <c r="DS1348" s="18"/>
      <c r="DT1348" s="18"/>
      <c r="DU1348" s="18"/>
      <c r="DV1348" s="18"/>
      <c r="DW1348" s="18"/>
      <c r="DX1348" s="18"/>
      <c r="DY1348" s="18"/>
      <c r="DZ1348" s="18"/>
      <c r="EA1348" s="18"/>
      <c r="EB1348" s="18"/>
      <c r="EC1348" s="18"/>
      <c r="ED1348" s="18"/>
      <c r="EE1348" s="18"/>
      <c r="EF1348" s="18"/>
      <c r="EG1348" s="18">
        <v>0</v>
      </c>
      <c r="EH1348" s="18" t="s">
        <v>1624</v>
      </c>
      <c r="EI1348" s="18" cm="1">
        <f t="array" ref="EI1348">IF(SUMPRODUCT(--(DO1348:DS1348&lt;&gt;""))=0, 0,1)</f>
        <v>0</v>
      </c>
      <c r="EJ1348" s="18" cm="1">
        <f t="array" ref="EJ1348">IF(SUMPRODUCT(--(DT1348:EG1348&lt;&gt;""))=0, 0,1)</f>
        <v>1</v>
      </c>
      <c r="EK1348" s="18" cm="1">
        <f t="array" ref="EK1348">IF(SUMPRODUCT(--(EC1348:EG1348&lt;&gt;""))=0, 0,1)</f>
        <v>1</v>
      </c>
      <c r="EL1348" s="18" cm="1">
        <f t="array" ref="EL1348">IF(SUMPRODUCT(--(EE1348:EG1348&lt;&gt;""))=0, 0,1)</f>
        <v>1</v>
      </c>
      <c r="EM1348" s="18">
        <f t="shared" ref="EM1348:EM1411" si="277">IF(COUNTIF(DO1348:EG1348, 1), 1,0)</f>
        <v>0</v>
      </c>
      <c r="EN1348" s="18" t="str">
        <f t="shared" ref="EN1348:EN1411" si="278">IF(EI1348=0, "NA", IF(COUNTIF(DO1348:DS1348, 1), 1,0))</f>
        <v>NA</v>
      </c>
      <c r="EO1348" s="18">
        <f t="shared" ref="EO1348:EO1411" si="279">IF(EJ1348=0, "NA", IF(COUNTIF(DT1348:EG1348, 1), 1,0))</f>
        <v>0</v>
      </c>
      <c r="EP1348" s="18">
        <f t="shared" ref="EP1348:EP1411" si="280">IF(EK1348=0, "NA", IF(COUNTIF(EC1348:EG1348, 1), 1,0))</f>
        <v>0</v>
      </c>
      <c r="EQ1348" s="18">
        <f t="shared" ref="EQ1348:EQ1411" si="281">IF(EL1348=0, "NA", IF(COUNTIF(EE1348:EG1348, 1), 1,0))</f>
        <v>0</v>
      </c>
      <c r="ER1348" s="58" t="s">
        <v>2080</v>
      </c>
      <c r="ES1348" s="59">
        <v>43811</v>
      </c>
      <c r="ET1348" s="18" t="s">
        <v>1625</v>
      </c>
      <c r="EU1348" s="18" t="s">
        <v>1613</v>
      </c>
    </row>
    <row r="1349" spans="1:151" ht="15.75" customHeight="1" x14ac:dyDescent="0.2">
      <c r="A1349" s="5" t="s">
        <v>1629</v>
      </c>
      <c r="B1349" s="24" t="s">
        <v>1630</v>
      </c>
      <c r="C1349" s="26">
        <v>1</v>
      </c>
      <c r="D1349" s="18" t="s">
        <v>1634</v>
      </c>
      <c r="E1349" s="18" t="s">
        <v>257</v>
      </c>
      <c r="F1349" s="18" t="s">
        <v>2297</v>
      </c>
      <c r="G1349" s="18" t="s">
        <v>641</v>
      </c>
      <c r="H1349" s="18" t="s">
        <v>642</v>
      </c>
      <c r="I1349" s="18" t="s">
        <v>363</v>
      </c>
      <c r="J1349" s="18" t="s">
        <v>363</v>
      </c>
      <c r="K1349" s="18" t="s">
        <v>363</v>
      </c>
      <c r="L1349" s="18" t="s">
        <v>1633</v>
      </c>
      <c r="M1349" s="18" t="s">
        <v>812</v>
      </c>
      <c r="N1349" s="56">
        <v>30</v>
      </c>
      <c r="O1349" s="18" t="s">
        <v>1632</v>
      </c>
      <c r="P1349" s="18" t="s">
        <v>466</v>
      </c>
      <c r="Q1349" s="18" t="s">
        <v>254</v>
      </c>
      <c r="R1349" s="24" t="s">
        <v>257</v>
      </c>
      <c r="S1349" s="24" t="s">
        <v>257</v>
      </c>
      <c r="T1349" s="26" t="s">
        <v>257</v>
      </c>
      <c r="U1349" s="26" t="s">
        <v>257</v>
      </c>
      <c r="V1349" s="26" t="s">
        <v>257</v>
      </c>
      <c r="W1349" s="26" t="s">
        <v>257</v>
      </c>
      <c r="X1349" s="18" t="s">
        <v>1635</v>
      </c>
      <c r="Y1349" s="57">
        <v>4.3650000000000002</v>
      </c>
      <c r="Z1349" s="18" t="s">
        <v>1636</v>
      </c>
      <c r="AA1349" s="55">
        <f t="shared" ref="AA1349:AA1372" si="282">Y1349/100/10</f>
        <v>4.365E-3</v>
      </c>
      <c r="AB1349" s="57" t="s">
        <v>257</v>
      </c>
      <c r="AC1349" s="18" t="s">
        <v>699</v>
      </c>
      <c r="AD1349" s="18" t="s">
        <v>257</v>
      </c>
      <c r="AE1349" s="18" t="s">
        <v>257</v>
      </c>
      <c r="AF1349" s="18" t="s">
        <v>257</v>
      </c>
      <c r="AG1349" s="18" t="s">
        <v>257</v>
      </c>
      <c r="AH1349" s="18" t="s">
        <v>257</v>
      </c>
      <c r="AI1349" s="18">
        <v>10</v>
      </c>
      <c r="AJ1349" s="18" t="s">
        <v>522</v>
      </c>
      <c r="AK1349" s="18">
        <v>10</v>
      </c>
      <c r="AL1349" s="18" t="s">
        <v>1637</v>
      </c>
      <c r="AM1349" s="57" t="s">
        <v>256</v>
      </c>
      <c r="AN1349" s="65">
        <v>34.979999999999997</v>
      </c>
      <c r="AO1349" s="18" t="s">
        <v>1638</v>
      </c>
      <c r="AP1349" s="18" t="s">
        <v>699</v>
      </c>
      <c r="AQ1349" s="18" t="s">
        <v>257</v>
      </c>
      <c r="AR1349" s="18" t="s">
        <v>257</v>
      </c>
      <c r="AS1349" s="18" t="s">
        <v>257</v>
      </c>
      <c r="AT1349" s="18" t="s">
        <v>257</v>
      </c>
      <c r="AU1349" s="18" t="s">
        <v>257</v>
      </c>
      <c r="AV1349" s="18" t="s">
        <v>257</v>
      </c>
      <c r="AW1349" s="18" t="s">
        <v>257</v>
      </c>
      <c r="AX1349" s="18">
        <v>10</v>
      </c>
      <c r="AY1349" s="18" t="s">
        <v>522</v>
      </c>
      <c r="AZ1349" s="18" t="s">
        <v>257</v>
      </c>
      <c r="BA1349" s="18" t="s">
        <v>257</v>
      </c>
      <c r="BB1349" s="18" t="s">
        <v>1639</v>
      </c>
      <c r="BC1349" s="18"/>
      <c r="BD1349" s="18"/>
      <c r="BE1349" s="18"/>
      <c r="BF1349" s="18"/>
      <c r="BG1349" s="18"/>
      <c r="BH1349" s="18"/>
      <c r="BI1349" s="18"/>
      <c r="BJ1349" s="18"/>
      <c r="BK1349" s="18"/>
      <c r="BL1349" s="18"/>
      <c r="BM1349" s="18"/>
      <c r="BN1349" s="18"/>
      <c r="BO1349" s="18"/>
      <c r="BP1349" s="18"/>
      <c r="BQ1349" s="18"/>
      <c r="BR1349" s="18"/>
      <c r="BS1349" s="18"/>
      <c r="BT1349" s="18"/>
      <c r="BU1349" s="18"/>
      <c r="BV1349" s="18"/>
      <c r="BW1349" s="18"/>
      <c r="BX1349" s="18"/>
      <c r="BY1349" s="18"/>
      <c r="BZ1349" s="18"/>
      <c r="CA1349" s="18"/>
      <c r="CB1349" s="18"/>
      <c r="CC1349" s="18"/>
      <c r="CD1349" s="18"/>
      <c r="CE1349" s="18"/>
      <c r="CF1349" s="18"/>
      <c r="CG1349" s="18"/>
      <c r="CH1349" s="18"/>
      <c r="CI1349" s="18"/>
      <c r="CJ1349" s="18"/>
      <c r="CK1349" s="18"/>
      <c r="CL1349" s="18"/>
      <c r="CM1349" s="18"/>
      <c r="CN1349" s="18"/>
      <c r="CO1349" s="18"/>
      <c r="CP1349" s="18"/>
      <c r="CQ1349" s="18"/>
      <c r="CR1349" s="18"/>
      <c r="CS1349" s="18"/>
      <c r="CT1349" s="18"/>
      <c r="CU1349" s="18"/>
      <c r="CV1349" s="18"/>
      <c r="CW1349" s="18"/>
      <c r="CX1349" s="18"/>
      <c r="CY1349" s="18"/>
      <c r="CZ1349" s="18"/>
      <c r="DA1349" s="18"/>
      <c r="DB1349" s="18"/>
      <c r="DC1349" s="18"/>
      <c r="DD1349" s="18"/>
      <c r="DE1349" s="18"/>
      <c r="DF1349" s="18"/>
      <c r="DG1349" s="18"/>
      <c r="DH1349" s="18"/>
      <c r="DI1349" s="18"/>
      <c r="DJ1349" s="18"/>
      <c r="DK1349" s="18"/>
      <c r="DL1349" s="18"/>
      <c r="DM1349" s="18"/>
      <c r="DN1349" s="18"/>
      <c r="DO1349" s="18"/>
      <c r="DP1349" s="18"/>
      <c r="DQ1349" s="18"/>
      <c r="DR1349" s="18"/>
      <c r="DS1349" s="18"/>
      <c r="DT1349" s="18"/>
      <c r="DU1349" s="18"/>
      <c r="DV1349" s="18"/>
      <c r="DW1349" s="18"/>
      <c r="DX1349" s="18"/>
      <c r="DY1349" s="18"/>
      <c r="DZ1349" s="18"/>
      <c r="EA1349" s="18"/>
      <c r="EB1349" s="18"/>
      <c r="EC1349" s="18"/>
      <c r="ED1349" s="18"/>
      <c r="EE1349" s="18"/>
      <c r="EF1349" s="18"/>
      <c r="EG1349" s="18"/>
      <c r="EH1349" s="60" t="s">
        <v>1640</v>
      </c>
      <c r="EI1349" s="18" cm="1">
        <f t="array" ref="EI1349">IF(SUMPRODUCT(--(DO1349:DS1349&lt;&gt;""))=0, 0,1)</f>
        <v>0</v>
      </c>
      <c r="EJ1349" s="18" cm="1">
        <f t="array" ref="EJ1349">IF(SUMPRODUCT(--(DT1349:EG1349&lt;&gt;""))=0, 0,1)</f>
        <v>0</v>
      </c>
      <c r="EK1349" s="18" cm="1">
        <f t="array" ref="EK1349">IF(SUMPRODUCT(--(EC1349:EG1349&lt;&gt;""))=0, 0,1)</f>
        <v>0</v>
      </c>
      <c r="EL1349" s="18" cm="1">
        <f t="array" ref="EL1349">IF(SUMPRODUCT(--(EE1349:EG1349&lt;&gt;""))=0, 0,1)</f>
        <v>0</v>
      </c>
      <c r="EM1349" s="18">
        <f t="shared" si="277"/>
        <v>0</v>
      </c>
      <c r="EN1349" s="18" t="str">
        <f t="shared" si="278"/>
        <v>NA</v>
      </c>
      <c r="EO1349" s="18" t="str">
        <f t="shared" si="279"/>
        <v>NA</v>
      </c>
      <c r="EP1349" s="18" t="str">
        <f t="shared" si="280"/>
        <v>NA</v>
      </c>
      <c r="EQ1349" s="18" t="str">
        <f t="shared" si="281"/>
        <v>NA</v>
      </c>
      <c r="ER1349" s="58" t="s">
        <v>2080</v>
      </c>
      <c r="ES1349" s="59">
        <v>43811</v>
      </c>
      <c r="ET1349" s="18" t="s">
        <v>1641</v>
      </c>
      <c r="EU1349" s="18" t="s">
        <v>1631</v>
      </c>
    </row>
    <row r="1350" spans="1:151" ht="15.75" customHeight="1" x14ac:dyDescent="0.2">
      <c r="A1350" s="5" t="s">
        <v>1629</v>
      </c>
      <c r="B1350" s="24" t="s">
        <v>1630</v>
      </c>
      <c r="C1350" s="26">
        <v>1</v>
      </c>
      <c r="D1350" s="18" t="s">
        <v>1634</v>
      </c>
      <c r="E1350" s="18" t="s">
        <v>257</v>
      </c>
      <c r="F1350" s="18" t="s">
        <v>2297</v>
      </c>
      <c r="G1350" s="18" t="s">
        <v>641</v>
      </c>
      <c r="H1350" s="18" t="s">
        <v>642</v>
      </c>
      <c r="I1350" s="18" t="s">
        <v>363</v>
      </c>
      <c r="J1350" s="18" t="s">
        <v>363</v>
      </c>
      <c r="K1350" s="18" t="s">
        <v>363</v>
      </c>
      <c r="L1350" s="18" t="s">
        <v>1633</v>
      </c>
      <c r="M1350" s="18" t="s">
        <v>812</v>
      </c>
      <c r="N1350" s="56">
        <v>30</v>
      </c>
      <c r="O1350" s="18" t="s">
        <v>1632</v>
      </c>
      <c r="P1350" s="18" t="s">
        <v>466</v>
      </c>
      <c r="Q1350" s="18" t="s">
        <v>254</v>
      </c>
      <c r="R1350" s="24" t="s">
        <v>257</v>
      </c>
      <c r="S1350" s="24" t="s">
        <v>257</v>
      </c>
      <c r="T1350" s="26" t="s">
        <v>257</v>
      </c>
      <c r="U1350" s="26" t="s">
        <v>257</v>
      </c>
      <c r="V1350" s="26" t="s">
        <v>257</v>
      </c>
      <c r="W1350" s="26" t="s">
        <v>257</v>
      </c>
      <c r="X1350" s="18" t="s">
        <v>1635</v>
      </c>
      <c r="Y1350" s="57">
        <v>3.0950000000000002</v>
      </c>
      <c r="Z1350" s="18" t="s">
        <v>1636</v>
      </c>
      <c r="AA1350" s="55">
        <f t="shared" si="282"/>
        <v>3.0950000000000001E-3</v>
      </c>
      <c r="AB1350" s="57" t="s">
        <v>257</v>
      </c>
      <c r="AC1350" s="18" t="s">
        <v>699</v>
      </c>
      <c r="AD1350" s="18" t="s">
        <v>257</v>
      </c>
      <c r="AE1350" s="18" t="s">
        <v>257</v>
      </c>
      <c r="AF1350" s="18" t="s">
        <v>257</v>
      </c>
      <c r="AG1350" s="18" t="s">
        <v>257</v>
      </c>
      <c r="AH1350" s="18" t="s">
        <v>257</v>
      </c>
      <c r="AI1350" s="18">
        <v>10</v>
      </c>
      <c r="AJ1350" s="18" t="s">
        <v>522</v>
      </c>
      <c r="AK1350" s="18">
        <v>10</v>
      </c>
      <c r="AL1350" s="18" t="s">
        <v>1637</v>
      </c>
      <c r="AM1350" s="57" t="s">
        <v>256</v>
      </c>
      <c r="AN1350" s="65">
        <v>30.025000000000002</v>
      </c>
      <c r="AO1350" s="18" t="s">
        <v>1638</v>
      </c>
      <c r="AP1350" s="18" t="s">
        <v>699</v>
      </c>
      <c r="AQ1350" s="18" t="s">
        <v>257</v>
      </c>
      <c r="AR1350" s="18" t="s">
        <v>257</v>
      </c>
      <c r="AS1350" s="18" t="s">
        <v>257</v>
      </c>
      <c r="AT1350" s="18" t="s">
        <v>257</v>
      </c>
      <c r="AU1350" s="18" t="s">
        <v>257</v>
      </c>
      <c r="AV1350" s="18" t="s">
        <v>257</v>
      </c>
      <c r="AW1350" s="18" t="s">
        <v>257</v>
      </c>
      <c r="AX1350" s="18">
        <v>10</v>
      </c>
      <c r="AY1350" s="18" t="s">
        <v>522</v>
      </c>
      <c r="AZ1350" s="18" t="s">
        <v>257</v>
      </c>
      <c r="BA1350" s="18" t="s">
        <v>257</v>
      </c>
      <c r="BB1350" s="18" t="s">
        <v>1639</v>
      </c>
      <c r="BC1350" s="18"/>
      <c r="BD1350" s="18"/>
      <c r="BE1350" s="18"/>
      <c r="BF1350" s="18"/>
      <c r="BG1350" s="18"/>
      <c r="BH1350" s="18"/>
      <c r="BI1350" s="18"/>
      <c r="BJ1350" s="18"/>
      <c r="BK1350" s="18"/>
      <c r="BL1350" s="18"/>
      <c r="BM1350" s="18"/>
      <c r="BN1350" s="18"/>
      <c r="BO1350" s="18"/>
      <c r="BP1350" s="18"/>
      <c r="BQ1350" s="18"/>
      <c r="BR1350" s="18"/>
      <c r="BS1350" s="18"/>
      <c r="BT1350" s="18"/>
      <c r="BU1350" s="18"/>
      <c r="BV1350" s="18"/>
      <c r="BW1350" s="18"/>
      <c r="BX1350" s="18"/>
      <c r="BY1350" s="18"/>
      <c r="BZ1350" s="18"/>
      <c r="CA1350" s="18"/>
      <c r="CB1350" s="18"/>
      <c r="CC1350" s="18"/>
      <c r="CD1350" s="18"/>
      <c r="CE1350" s="18"/>
      <c r="CF1350" s="18"/>
      <c r="CG1350" s="18"/>
      <c r="CH1350" s="18"/>
      <c r="CI1350" s="18"/>
      <c r="CJ1350" s="18"/>
      <c r="CK1350" s="18"/>
      <c r="CL1350" s="18"/>
      <c r="CM1350" s="18"/>
      <c r="CN1350" s="18"/>
      <c r="CO1350" s="18"/>
      <c r="CP1350" s="18"/>
      <c r="CQ1350" s="18"/>
      <c r="CR1350" s="18"/>
      <c r="CS1350" s="18"/>
      <c r="CT1350" s="18"/>
      <c r="CU1350" s="18"/>
      <c r="CV1350" s="18"/>
      <c r="CW1350" s="18"/>
      <c r="CX1350" s="18"/>
      <c r="CY1350" s="18"/>
      <c r="CZ1350" s="18"/>
      <c r="DA1350" s="18"/>
      <c r="DB1350" s="18"/>
      <c r="DC1350" s="18"/>
      <c r="DD1350" s="18"/>
      <c r="DE1350" s="18"/>
      <c r="DF1350" s="18"/>
      <c r="DG1350" s="18"/>
      <c r="DH1350" s="18"/>
      <c r="DI1350" s="18"/>
      <c r="DJ1350" s="18"/>
      <c r="DK1350" s="18"/>
      <c r="DL1350" s="18"/>
      <c r="DM1350" s="18"/>
      <c r="DN1350" s="18"/>
      <c r="DO1350" s="18"/>
      <c r="DP1350" s="18"/>
      <c r="DQ1350" s="18"/>
      <c r="DR1350" s="18"/>
      <c r="DS1350" s="18"/>
      <c r="DT1350" s="18"/>
      <c r="DU1350" s="18"/>
      <c r="DV1350" s="18"/>
      <c r="DW1350" s="18"/>
      <c r="DX1350" s="18"/>
      <c r="DY1350" s="18"/>
      <c r="DZ1350" s="18"/>
      <c r="EA1350" s="18"/>
      <c r="EB1350" s="18"/>
      <c r="EC1350" s="18"/>
      <c r="ED1350" s="18"/>
      <c r="EE1350" s="18"/>
      <c r="EF1350" s="18"/>
      <c r="EG1350" s="18"/>
      <c r="EH1350" s="18" t="s">
        <v>1640</v>
      </c>
      <c r="EI1350" s="18" cm="1">
        <f t="array" ref="EI1350">IF(SUMPRODUCT(--(DO1350:DS1350&lt;&gt;""))=0, 0,1)</f>
        <v>0</v>
      </c>
      <c r="EJ1350" s="18" cm="1">
        <f t="array" ref="EJ1350">IF(SUMPRODUCT(--(DT1350:EG1350&lt;&gt;""))=0, 0,1)</f>
        <v>0</v>
      </c>
      <c r="EK1350" s="18" cm="1">
        <f t="array" ref="EK1350">IF(SUMPRODUCT(--(EC1350:EG1350&lt;&gt;""))=0, 0,1)</f>
        <v>0</v>
      </c>
      <c r="EL1350" s="18" cm="1">
        <f t="array" ref="EL1350">IF(SUMPRODUCT(--(EE1350:EG1350&lt;&gt;""))=0, 0,1)</f>
        <v>0</v>
      </c>
      <c r="EM1350" s="18">
        <f t="shared" si="277"/>
        <v>0</v>
      </c>
      <c r="EN1350" s="18" t="str">
        <f t="shared" si="278"/>
        <v>NA</v>
      </c>
      <c r="EO1350" s="18" t="str">
        <f t="shared" si="279"/>
        <v>NA</v>
      </c>
      <c r="EP1350" s="18" t="str">
        <f t="shared" si="280"/>
        <v>NA</v>
      </c>
      <c r="EQ1350" s="18" t="str">
        <f t="shared" si="281"/>
        <v>NA</v>
      </c>
      <c r="ER1350" s="58" t="s">
        <v>2080</v>
      </c>
      <c r="ES1350" s="59">
        <v>43811</v>
      </c>
      <c r="ET1350" s="18" t="s">
        <v>1641</v>
      </c>
      <c r="EU1350" s="18" t="s">
        <v>1631</v>
      </c>
    </row>
    <row r="1351" spans="1:151" ht="15.75" customHeight="1" x14ac:dyDescent="0.2">
      <c r="A1351" s="5" t="s">
        <v>1629</v>
      </c>
      <c r="B1351" s="24" t="s">
        <v>1630</v>
      </c>
      <c r="C1351" s="26">
        <v>1</v>
      </c>
      <c r="D1351" s="18" t="s">
        <v>1634</v>
      </c>
      <c r="E1351" s="18" t="s">
        <v>257</v>
      </c>
      <c r="F1351" s="18" t="s">
        <v>2297</v>
      </c>
      <c r="G1351" s="18" t="s">
        <v>641</v>
      </c>
      <c r="H1351" s="18" t="s">
        <v>642</v>
      </c>
      <c r="I1351" s="18" t="s">
        <v>363</v>
      </c>
      <c r="J1351" s="18" t="s">
        <v>363</v>
      </c>
      <c r="K1351" s="18" t="s">
        <v>363</v>
      </c>
      <c r="L1351" s="18" t="s">
        <v>1633</v>
      </c>
      <c r="M1351" s="18" t="s">
        <v>812</v>
      </c>
      <c r="N1351" s="56">
        <v>30</v>
      </c>
      <c r="O1351" s="18" t="s">
        <v>1632</v>
      </c>
      <c r="P1351" s="18" t="s">
        <v>466</v>
      </c>
      <c r="Q1351" s="18" t="s">
        <v>254</v>
      </c>
      <c r="R1351" s="24" t="s">
        <v>257</v>
      </c>
      <c r="S1351" s="24" t="s">
        <v>257</v>
      </c>
      <c r="T1351" s="26" t="s">
        <v>257</v>
      </c>
      <c r="U1351" s="26" t="s">
        <v>257</v>
      </c>
      <c r="V1351" s="26" t="s">
        <v>257</v>
      </c>
      <c r="W1351" s="26" t="s">
        <v>257</v>
      </c>
      <c r="X1351" s="18" t="s">
        <v>1635</v>
      </c>
      <c r="Y1351" s="57">
        <v>3.7170000000000001</v>
      </c>
      <c r="Z1351" s="18" t="s">
        <v>1636</v>
      </c>
      <c r="AA1351" s="55">
        <f t="shared" si="282"/>
        <v>3.7170000000000003E-3</v>
      </c>
      <c r="AB1351" s="57" t="s">
        <v>257</v>
      </c>
      <c r="AC1351" s="18" t="s">
        <v>699</v>
      </c>
      <c r="AD1351" s="18" t="s">
        <v>257</v>
      </c>
      <c r="AE1351" s="18" t="s">
        <v>257</v>
      </c>
      <c r="AF1351" s="18" t="s">
        <v>257</v>
      </c>
      <c r="AG1351" s="18" t="s">
        <v>257</v>
      </c>
      <c r="AH1351" s="18" t="s">
        <v>257</v>
      </c>
      <c r="AI1351" s="18">
        <v>10</v>
      </c>
      <c r="AJ1351" s="18" t="s">
        <v>522</v>
      </c>
      <c r="AK1351" s="18">
        <v>10</v>
      </c>
      <c r="AL1351" s="18" t="s">
        <v>1637</v>
      </c>
      <c r="AM1351" s="57" t="s">
        <v>256</v>
      </c>
      <c r="AN1351" s="65">
        <v>25.06</v>
      </c>
      <c r="AO1351" s="18" t="s">
        <v>1638</v>
      </c>
      <c r="AP1351" s="18" t="s">
        <v>699</v>
      </c>
      <c r="AQ1351" s="18" t="s">
        <v>257</v>
      </c>
      <c r="AR1351" s="18" t="s">
        <v>257</v>
      </c>
      <c r="AS1351" s="18" t="s">
        <v>257</v>
      </c>
      <c r="AT1351" s="18" t="s">
        <v>257</v>
      </c>
      <c r="AU1351" s="18" t="s">
        <v>257</v>
      </c>
      <c r="AV1351" s="18" t="s">
        <v>257</v>
      </c>
      <c r="AW1351" s="18" t="s">
        <v>257</v>
      </c>
      <c r="AX1351" s="18">
        <v>10</v>
      </c>
      <c r="AY1351" s="18" t="s">
        <v>522</v>
      </c>
      <c r="AZ1351" s="18" t="s">
        <v>257</v>
      </c>
      <c r="BA1351" s="18" t="s">
        <v>257</v>
      </c>
      <c r="BB1351" s="18" t="s">
        <v>1639</v>
      </c>
      <c r="BC1351" s="18"/>
      <c r="BD1351" s="18"/>
      <c r="BE1351" s="18"/>
      <c r="BF1351" s="18"/>
      <c r="BG1351" s="18"/>
      <c r="BH1351" s="18"/>
      <c r="BI1351" s="18"/>
      <c r="BJ1351" s="18"/>
      <c r="BK1351" s="18"/>
      <c r="BL1351" s="18"/>
      <c r="BM1351" s="18"/>
      <c r="BN1351" s="18"/>
      <c r="BO1351" s="18"/>
      <c r="BP1351" s="18"/>
      <c r="BQ1351" s="18"/>
      <c r="BR1351" s="18"/>
      <c r="BS1351" s="18"/>
      <c r="BT1351" s="18"/>
      <c r="BU1351" s="18"/>
      <c r="BV1351" s="18"/>
      <c r="BW1351" s="18"/>
      <c r="BX1351" s="18"/>
      <c r="BY1351" s="18"/>
      <c r="BZ1351" s="18"/>
      <c r="CA1351" s="18"/>
      <c r="CB1351" s="18"/>
      <c r="CC1351" s="18"/>
      <c r="CD1351" s="18"/>
      <c r="CE1351" s="18"/>
      <c r="CF1351" s="18"/>
      <c r="CG1351" s="18"/>
      <c r="CH1351" s="18"/>
      <c r="CI1351" s="18"/>
      <c r="CJ1351" s="18"/>
      <c r="CK1351" s="18"/>
      <c r="CL1351" s="18"/>
      <c r="CM1351" s="18"/>
      <c r="CN1351" s="18"/>
      <c r="CO1351" s="18"/>
      <c r="CP1351" s="18"/>
      <c r="CQ1351" s="18"/>
      <c r="CR1351" s="18"/>
      <c r="CS1351" s="18"/>
      <c r="CT1351" s="18"/>
      <c r="CU1351" s="18"/>
      <c r="CV1351" s="18"/>
      <c r="CW1351" s="18"/>
      <c r="CX1351" s="18"/>
      <c r="CY1351" s="18"/>
      <c r="CZ1351" s="18"/>
      <c r="DA1351" s="18"/>
      <c r="DB1351" s="18"/>
      <c r="DC1351" s="18"/>
      <c r="DD1351" s="18"/>
      <c r="DE1351" s="18"/>
      <c r="DF1351" s="18"/>
      <c r="DG1351" s="18"/>
      <c r="DH1351" s="18"/>
      <c r="DI1351" s="18"/>
      <c r="DJ1351" s="18"/>
      <c r="DK1351" s="18"/>
      <c r="DL1351" s="18"/>
      <c r="DM1351" s="18"/>
      <c r="DN1351" s="18"/>
      <c r="DO1351" s="18"/>
      <c r="DP1351" s="18"/>
      <c r="DQ1351" s="18"/>
      <c r="DR1351" s="18"/>
      <c r="DS1351" s="18"/>
      <c r="DT1351" s="18"/>
      <c r="DU1351" s="18"/>
      <c r="DV1351" s="18"/>
      <c r="DW1351" s="18"/>
      <c r="DX1351" s="18"/>
      <c r="DY1351" s="18"/>
      <c r="DZ1351" s="18"/>
      <c r="EA1351" s="18"/>
      <c r="EB1351" s="18"/>
      <c r="EC1351" s="18"/>
      <c r="ED1351" s="18"/>
      <c r="EE1351" s="18"/>
      <c r="EF1351" s="18"/>
      <c r="EG1351" s="18"/>
      <c r="EH1351" s="18" t="s">
        <v>1640</v>
      </c>
      <c r="EI1351" s="18" cm="1">
        <f t="array" ref="EI1351">IF(SUMPRODUCT(--(DO1351:DS1351&lt;&gt;""))=0, 0,1)</f>
        <v>0</v>
      </c>
      <c r="EJ1351" s="18" cm="1">
        <f t="array" ref="EJ1351">IF(SUMPRODUCT(--(DT1351:EG1351&lt;&gt;""))=0, 0,1)</f>
        <v>0</v>
      </c>
      <c r="EK1351" s="18" cm="1">
        <f t="array" ref="EK1351">IF(SUMPRODUCT(--(EC1351:EG1351&lt;&gt;""))=0, 0,1)</f>
        <v>0</v>
      </c>
      <c r="EL1351" s="18" cm="1">
        <f t="array" ref="EL1351">IF(SUMPRODUCT(--(EE1351:EG1351&lt;&gt;""))=0, 0,1)</f>
        <v>0</v>
      </c>
      <c r="EM1351" s="18">
        <f t="shared" si="277"/>
        <v>0</v>
      </c>
      <c r="EN1351" s="18" t="str">
        <f t="shared" si="278"/>
        <v>NA</v>
      </c>
      <c r="EO1351" s="18" t="str">
        <f t="shared" si="279"/>
        <v>NA</v>
      </c>
      <c r="EP1351" s="18" t="str">
        <f t="shared" si="280"/>
        <v>NA</v>
      </c>
      <c r="EQ1351" s="18" t="str">
        <f t="shared" si="281"/>
        <v>NA</v>
      </c>
      <c r="ER1351" s="58" t="s">
        <v>2080</v>
      </c>
      <c r="ES1351" s="59">
        <v>43811</v>
      </c>
      <c r="ET1351" s="18" t="s">
        <v>1641</v>
      </c>
      <c r="EU1351" s="18" t="s">
        <v>1631</v>
      </c>
    </row>
    <row r="1352" spans="1:151" ht="15.75" customHeight="1" x14ac:dyDescent="0.2">
      <c r="A1352" s="5" t="s">
        <v>1629</v>
      </c>
      <c r="B1352" s="24" t="s">
        <v>1630</v>
      </c>
      <c r="C1352" s="26">
        <v>1</v>
      </c>
      <c r="D1352" s="18" t="s">
        <v>1634</v>
      </c>
      <c r="E1352" s="18" t="s">
        <v>257</v>
      </c>
      <c r="F1352" s="18" t="s">
        <v>2297</v>
      </c>
      <c r="G1352" s="18" t="s">
        <v>641</v>
      </c>
      <c r="H1352" s="18" t="s">
        <v>642</v>
      </c>
      <c r="I1352" s="18" t="s">
        <v>363</v>
      </c>
      <c r="J1352" s="18" t="s">
        <v>363</v>
      </c>
      <c r="K1352" s="18" t="s">
        <v>363</v>
      </c>
      <c r="L1352" s="18" t="s">
        <v>1633</v>
      </c>
      <c r="M1352" s="18" t="s">
        <v>812</v>
      </c>
      <c r="N1352" s="56">
        <v>30</v>
      </c>
      <c r="O1352" s="18" t="s">
        <v>1632</v>
      </c>
      <c r="P1352" s="18" t="s">
        <v>466</v>
      </c>
      <c r="Q1352" s="18" t="s">
        <v>254</v>
      </c>
      <c r="R1352" s="24" t="s">
        <v>257</v>
      </c>
      <c r="S1352" s="24" t="s">
        <v>257</v>
      </c>
      <c r="T1352" s="26" t="s">
        <v>257</v>
      </c>
      <c r="U1352" s="26" t="s">
        <v>257</v>
      </c>
      <c r="V1352" s="26" t="s">
        <v>257</v>
      </c>
      <c r="W1352" s="26" t="s">
        <v>257</v>
      </c>
      <c r="X1352" s="18" t="s">
        <v>1635</v>
      </c>
      <c r="Y1352" s="57">
        <v>5.1660000000000004</v>
      </c>
      <c r="Z1352" s="18" t="s">
        <v>1636</v>
      </c>
      <c r="AA1352" s="55">
        <f t="shared" si="282"/>
        <v>5.1660000000000005E-3</v>
      </c>
      <c r="AB1352" s="57" t="s">
        <v>257</v>
      </c>
      <c r="AC1352" s="18" t="s">
        <v>699</v>
      </c>
      <c r="AD1352" s="18" t="s">
        <v>257</v>
      </c>
      <c r="AE1352" s="18" t="s">
        <v>257</v>
      </c>
      <c r="AF1352" s="18" t="s">
        <v>257</v>
      </c>
      <c r="AG1352" s="18" t="s">
        <v>257</v>
      </c>
      <c r="AH1352" s="18" t="s">
        <v>257</v>
      </c>
      <c r="AI1352" s="18">
        <v>10</v>
      </c>
      <c r="AJ1352" s="18" t="s">
        <v>522</v>
      </c>
      <c r="AK1352" s="18">
        <v>10</v>
      </c>
      <c r="AL1352" s="18" t="s">
        <v>1637</v>
      </c>
      <c r="AM1352" s="57" t="s">
        <v>256</v>
      </c>
      <c r="AN1352" s="65">
        <v>20.03</v>
      </c>
      <c r="AO1352" s="18" t="s">
        <v>1638</v>
      </c>
      <c r="AP1352" s="18" t="s">
        <v>699</v>
      </c>
      <c r="AQ1352" s="18" t="s">
        <v>257</v>
      </c>
      <c r="AR1352" s="18" t="s">
        <v>257</v>
      </c>
      <c r="AS1352" s="18" t="s">
        <v>257</v>
      </c>
      <c r="AT1352" s="18" t="s">
        <v>257</v>
      </c>
      <c r="AU1352" s="18" t="s">
        <v>257</v>
      </c>
      <c r="AV1352" s="18" t="s">
        <v>257</v>
      </c>
      <c r="AW1352" s="18" t="s">
        <v>257</v>
      </c>
      <c r="AX1352" s="18">
        <v>10</v>
      </c>
      <c r="AY1352" s="18" t="s">
        <v>522</v>
      </c>
      <c r="AZ1352" s="18" t="s">
        <v>257</v>
      </c>
      <c r="BA1352" s="18" t="s">
        <v>257</v>
      </c>
      <c r="BB1352" s="18" t="s">
        <v>1639</v>
      </c>
      <c r="BC1352" s="18"/>
      <c r="BD1352" s="18"/>
      <c r="BE1352" s="18"/>
      <c r="BF1352" s="18"/>
      <c r="BG1352" s="18"/>
      <c r="BH1352" s="18"/>
      <c r="BI1352" s="18"/>
      <c r="BJ1352" s="18"/>
      <c r="BK1352" s="18"/>
      <c r="BL1352" s="18"/>
      <c r="BM1352" s="18"/>
      <c r="BN1352" s="18"/>
      <c r="BO1352" s="18"/>
      <c r="BP1352" s="18"/>
      <c r="BQ1352" s="18"/>
      <c r="BR1352" s="18"/>
      <c r="BS1352" s="18"/>
      <c r="BT1352" s="18"/>
      <c r="BU1352" s="18"/>
      <c r="BV1352" s="18"/>
      <c r="BW1352" s="18"/>
      <c r="BX1352" s="18"/>
      <c r="BY1352" s="18"/>
      <c r="BZ1352" s="18"/>
      <c r="CA1352" s="18"/>
      <c r="CB1352" s="18"/>
      <c r="CC1352" s="18"/>
      <c r="CD1352" s="18"/>
      <c r="CE1352" s="18"/>
      <c r="CF1352" s="18"/>
      <c r="CG1352" s="18"/>
      <c r="CH1352" s="18"/>
      <c r="CI1352" s="18"/>
      <c r="CJ1352" s="18"/>
      <c r="CK1352" s="18"/>
      <c r="CL1352" s="18"/>
      <c r="CM1352" s="18"/>
      <c r="CN1352" s="18"/>
      <c r="CO1352" s="18"/>
      <c r="CP1352" s="18"/>
      <c r="CQ1352" s="18"/>
      <c r="CR1352" s="18"/>
      <c r="CS1352" s="18"/>
      <c r="CT1352" s="18"/>
      <c r="CU1352" s="18"/>
      <c r="CV1352" s="18"/>
      <c r="CW1352" s="18"/>
      <c r="CX1352" s="18"/>
      <c r="CY1352" s="18"/>
      <c r="CZ1352" s="18"/>
      <c r="DA1352" s="18"/>
      <c r="DB1352" s="18"/>
      <c r="DC1352" s="18"/>
      <c r="DD1352" s="18"/>
      <c r="DE1352" s="18"/>
      <c r="DF1352" s="18"/>
      <c r="DG1352" s="18"/>
      <c r="DH1352" s="18"/>
      <c r="DI1352" s="18"/>
      <c r="DJ1352" s="18"/>
      <c r="DK1352" s="18"/>
      <c r="DL1352" s="18"/>
      <c r="DM1352" s="18"/>
      <c r="DN1352" s="18"/>
      <c r="DO1352" s="18"/>
      <c r="DP1352" s="18"/>
      <c r="DQ1352" s="18"/>
      <c r="DR1352" s="18"/>
      <c r="DS1352" s="18"/>
      <c r="DT1352" s="18"/>
      <c r="DU1352" s="18"/>
      <c r="DV1352" s="18"/>
      <c r="DW1352" s="18"/>
      <c r="DX1352" s="18"/>
      <c r="DY1352" s="18"/>
      <c r="DZ1352" s="18"/>
      <c r="EA1352" s="18"/>
      <c r="EB1352" s="18"/>
      <c r="EC1352" s="18"/>
      <c r="ED1352" s="18"/>
      <c r="EE1352" s="18"/>
      <c r="EF1352" s="18"/>
      <c r="EG1352" s="18"/>
      <c r="EH1352" s="18" t="s">
        <v>1640</v>
      </c>
      <c r="EI1352" s="18" cm="1">
        <f t="array" ref="EI1352">IF(SUMPRODUCT(--(DO1352:DS1352&lt;&gt;""))=0, 0,1)</f>
        <v>0</v>
      </c>
      <c r="EJ1352" s="18" cm="1">
        <f t="array" ref="EJ1352">IF(SUMPRODUCT(--(DT1352:EG1352&lt;&gt;""))=0, 0,1)</f>
        <v>0</v>
      </c>
      <c r="EK1352" s="18" cm="1">
        <f t="array" ref="EK1352">IF(SUMPRODUCT(--(EC1352:EG1352&lt;&gt;""))=0, 0,1)</f>
        <v>0</v>
      </c>
      <c r="EL1352" s="18" cm="1">
        <f t="array" ref="EL1352">IF(SUMPRODUCT(--(EE1352:EG1352&lt;&gt;""))=0, 0,1)</f>
        <v>0</v>
      </c>
      <c r="EM1352" s="18">
        <f t="shared" si="277"/>
        <v>0</v>
      </c>
      <c r="EN1352" s="18" t="str">
        <f t="shared" si="278"/>
        <v>NA</v>
      </c>
      <c r="EO1352" s="18" t="str">
        <f t="shared" si="279"/>
        <v>NA</v>
      </c>
      <c r="EP1352" s="18" t="str">
        <f t="shared" si="280"/>
        <v>NA</v>
      </c>
      <c r="EQ1352" s="18" t="str">
        <f t="shared" si="281"/>
        <v>NA</v>
      </c>
      <c r="ER1352" s="58" t="s">
        <v>2080</v>
      </c>
      <c r="ES1352" s="59">
        <v>43811</v>
      </c>
      <c r="ET1352" s="18" t="s">
        <v>1641</v>
      </c>
      <c r="EU1352" s="18" t="s">
        <v>1631</v>
      </c>
    </row>
    <row r="1353" spans="1:151" ht="15.75" customHeight="1" x14ac:dyDescent="0.2">
      <c r="A1353" s="5" t="s">
        <v>1629</v>
      </c>
      <c r="B1353" s="24" t="s">
        <v>1630</v>
      </c>
      <c r="C1353" s="26">
        <v>1</v>
      </c>
      <c r="D1353" s="18" t="s">
        <v>1634</v>
      </c>
      <c r="E1353" s="18" t="s">
        <v>257</v>
      </c>
      <c r="F1353" s="18" t="s">
        <v>2297</v>
      </c>
      <c r="G1353" s="18" t="s">
        <v>641</v>
      </c>
      <c r="H1353" s="18" t="s">
        <v>642</v>
      </c>
      <c r="I1353" s="18" t="s">
        <v>363</v>
      </c>
      <c r="J1353" s="18" t="s">
        <v>363</v>
      </c>
      <c r="K1353" s="18" t="s">
        <v>363</v>
      </c>
      <c r="L1353" s="18" t="s">
        <v>1633</v>
      </c>
      <c r="M1353" s="18" t="s">
        <v>812</v>
      </c>
      <c r="N1353" s="56">
        <v>30</v>
      </c>
      <c r="O1353" s="18" t="s">
        <v>1632</v>
      </c>
      <c r="P1353" s="18" t="s">
        <v>466</v>
      </c>
      <c r="Q1353" s="18" t="s">
        <v>254</v>
      </c>
      <c r="R1353" s="24" t="s">
        <v>257</v>
      </c>
      <c r="S1353" s="24" t="s">
        <v>257</v>
      </c>
      <c r="T1353" s="26" t="s">
        <v>257</v>
      </c>
      <c r="U1353" s="26" t="s">
        <v>257</v>
      </c>
      <c r="V1353" s="26" t="s">
        <v>257</v>
      </c>
      <c r="W1353" s="26" t="s">
        <v>257</v>
      </c>
      <c r="X1353" s="18" t="s">
        <v>1635</v>
      </c>
      <c r="Y1353" s="57">
        <v>33.012</v>
      </c>
      <c r="Z1353" s="18" t="s">
        <v>1636</v>
      </c>
      <c r="AA1353" s="55">
        <f t="shared" si="282"/>
        <v>3.3012E-2</v>
      </c>
      <c r="AB1353" s="57" t="s">
        <v>257</v>
      </c>
      <c r="AC1353" s="18" t="s">
        <v>699</v>
      </c>
      <c r="AD1353" s="18" t="s">
        <v>257</v>
      </c>
      <c r="AE1353" s="18" t="s">
        <v>257</v>
      </c>
      <c r="AF1353" s="18" t="s">
        <v>257</v>
      </c>
      <c r="AG1353" s="18" t="s">
        <v>257</v>
      </c>
      <c r="AH1353" s="18" t="s">
        <v>257</v>
      </c>
      <c r="AI1353" s="18">
        <v>10</v>
      </c>
      <c r="AJ1353" s="18" t="s">
        <v>522</v>
      </c>
      <c r="AK1353" s="18">
        <v>10</v>
      </c>
      <c r="AL1353" s="18" t="s">
        <v>1637</v>
      </c>
      <c r="AM1353" s="57" t="s">
        <v>256</v>
      </c>
      <c r="AN1353" s="65">
        <v>25.009999999999998</v>
      </c>
      <c r="AO1353" s="18" t="s">
        <v>1638</v>
      </c>
      <c r="AP1353" s="18" t="s">
        <v>699</v>
      </c>
      <c r="AQ1353" s="18" t="s">
        <v>257</v>
      </c>
      <c r="AR1353" s="18" t="s">
        <v>257</v>
      </c>
      <c r="AS1353" s="18" t="s">
        <v>257</v>
      </c>
      <c r="AT1353" s="18" t="s">
        <v>257</v>
      </c>
      <c r="AU1353" s="18" t="s">
        <v>257</v>
      </c>
      <c r="AV1353" s="18" t="s">
        <v>257</v>
      </c>
      <c r="AW1353" s="18" t="s">
        <v>257</v>
      </c>
      <c r="AX1353" s="18">
        <v>10</v>
      </c>
      <c r="AY1353" s="18" t="s">
        <v>522</v>
      </c>
      <c r="AZ1353" s="18" t="s">
        <v>257</v>
      </c>
      <c r="BA1353" s="18" t="s">
        <v>257</v>
      </c>
      <c r="BB1353" s="18" t="s">
        <v>1639</v>
      </c>
      <c r="BC1353" s="18"/>
      <c r="BD1353" s="18"/>
      <c r="BE1353" s="18"/>
      <c r="BF1353" s="18"/>
      <c r="BG1353" s="18"/>
      <c r="BH1353" s="18"/>
      <c r="BI1353" s="18"/>
      <c r="BJ1353" s="18"/>
      <c r="BK1353" s="18"/>
      <c r="BL1353" s="18"/>
      <c r="BM1353" s="18"/>
      <c r="BN1353" s="18"/>
      <c r="BO1353" s="18"/>
      <c r="BP1353" s="18"/>
      <c r="BQ1353" s="18"/>
      <c r="BR1353" s="18"/>
      <c r="BS1353" s="18"/>
      <c r="BT1353" s="18"/>
      <c r="BU1353" s="18"/>
      <c r="BV1353" s="18"/>
      <c r="BW1353" s="18"/>
      <c r="BX1353" s="18"/>
      <c r="BY1353" s="18"/>
      <c r="BZ1353" s="18"/>
      <c r="CA1353" s="18"/>
      <c r="CB1353" s="18"/>
      <c r="CC1353" s="18"/>
      <c r="CD1353" s="18"/>
      <c r="CE1353" s="18"/>
      <c r="CF1353" s="18"/>
      <c r="CG1353" s="18"/>
      <c r="CH1353" s="18"/>
      <c r="CI1353" s="18"/>
      <c r="CJ1353" s="18"/>
      <c r="CK1353" s="18"/>
      <c r="CL1353" s="18"/>
      <c r="CM1353" s="18"/>
      <c r="CN1353" s="18"/>
      <c r="CO1353" s="18"/>
      <c r="CP1353" s="18"/>
      <c r="CQ1353" s="18"/>
      <c r="CR1353" s="18"/>
      <c r="CS1353" s="18"/>
      <c r="CT1353" s="18"/>
      <c r="CU1353" s="18"/>
      <c r="CV1353" s="18"/>
      <c r="CW1353" s="18"/>
      <c r="CX1353" s="18"/>
      <c r="CY1353" s="18"/>
      <c r="CZ1353" s="18"/>
      <c r="DA1353" s="18"/>
      <c r="DB1353" s="18"/>
      <c r="DC1353" s="18"/>
      <c r="DD1353" s="18"/>
      <c r="DE1353" s="18"/>
      <c r="DF1353" s="18"/>
      <c r="DG1353" s="18"/>
      <c r="DH1353" s="18"/>
      <c r="DI1353" s="18"/>
      <c r="DJ1353" s="18"/>
      <c r="DK1353" s="18"/>
      <c r="DL1353" s="18"/>
      <c r="DM1353" s="18"/>
      <c r="DN1353" s="18"/>
      <c r="DO1353" s="18"/>
      <c r="DP1353" s="18"/>
      <c r="DQ1353" s="18"/>
      <c r="DR1353" s="18"/>
      <c r="DS1353" s="18"/>
      <c r="DT1353" s="18"/>
      <c r="DU1353" s="18"/>
      <c r="DV1353" s="18"/>
      <c r="DW1353" s="18"/>
      <c r="DX1353" s="18"/>
      <c r="DY1353" s="18"/>
      <c r="DZ1353" s="18"/>
      <c r="EA1353" s="18"/>
      <c r="EB1353" s="18"/>
      <c r="EC1353" s="18"/>
      <c r="ED1353" s="18"/>
      <c r="EE1353" s="18"/>
      <c r="EF1353" s="18"/>
      <c r="EG1353" s="18"/>
      <c r="EH1353" s="18" t="s">
        <v>1640</v>
      </c>
      <c r="EI1353" s="18" cm="1">
        <f t="array" ref="EI1353">IF(SUMPRODUCT(--(DO1353:DS1353&lt;&gt;""))=0, 0,1)</f>
        <v>0</v>
      </c>
      <c r="EJ1353" s="18" cm="1">
        <f t="array" ref="EJ1353">IF(SUMPRODUCT(--(DT1353:EG1353&lt;&gt;""))=0, 0,1)</f>
        <v>0</v>
      </c>
      <c r="EK1353" s="18" cm="1">
        <f t="array" ref="EK1353">IF(SUMPRODUCT(--(EC1353:EG1353&lt;&gt;""))=0, 0,1)</f>
        <v>0</v>
      </c>
      <c r="EL1353" s="18" cm="1">
        <f t="array" ref="EL1353">IF(SUMPRODUCT(--(EE1353:EG1353&lt;&gt;""))=0, 0,1)</f>
        <v>0</v>
      </c>
      <c r="EM1353" s="18">
        <f t="shared" si="277"/>
        <v>0</v>
      </c>
      <c r="EN1353" s="18" t="str">
        <f t="shared" si="278"/>
        <v>NA</v>
      </c>
      <c r="EO1353" s="18" t="str">
        <f t="shared" si="279"/>
        <v>NA</v>
      </c>
      <c r="EP1353" s="18" t="str">
        <f t="shared" si="280"/>
        <v>NA</v>
      </c>
      <c r="EQ1353" s="18" t="str">
        <f t="shared" si="281"/>
        <v>NA</v>
      </c>
      <c r="ER1353" s="58" t="s">
        <v>2080</v>
      </c>
      <c r="ES1353" s="59">
        <v>43811</v>
      </c>
      <c r="ET1353" s="18" t="s">
        <v>1641</v>
      </c>
      <c r="EU1353" s="18" t="s">
        <v>1631</v>
      </c>
    </row>
    <row r="1354" spans="1:151" ht="15.75" customHeight="1" x14ac:dyDescent="0.2">
      <c r="A1354" s="5" t="s">
        <v>1629</v>
      </c>
      <c r="B1354" s="24" t="s">
        <v>1630</v>
      </c>
      <c r="C1354" s="26">
        <v>1</v>
      </c>
      <c r="D1354" s="18" t="s">
        <v>1634</v>
      </c>
      <c r="E1354" s="18" t="s">
        <v>257</v>
      </c>
      <c r="F1354" s="18" t="s">
        <v>2297</v>
      </c>
      <c r="G1354" s="18" t="s">
        <v>641</v>
      </c>
      <c r="H1354" s="18" t="s">
        <v>642</v>
      </c>
      <c r="I1354" s="18" t="s">
        <v>363</v>
      </c>
      <c r="J1354" s="18" t="s">
        <v>363</v>
      </c>
      <c r="K1354" s="18" t="s">
        <v>363</v>
      </c>
      <c r="L1354" s="18" t="s">
        <v>1633</v>
      </c>
      <c r="M1354" s="18" t="s">
        <v>812</v>
      </c>
      <c r="N1354" s="56">
        <v>30</v>
      </c>
      <c r="O1354" s="18" t="s">
        <v>1632</v>
      </c>
      <c r="P1354" s="18" t="s">
        <v>466</v>
      </c>
      <c r="Q1354" s="18" t="s">
        <v>254</v>
      </c>
      <c r="R1354" s="24" t="s">
        <v>257</v>
      </c>
      <c r="S1354" s="24" t="s">
        <v>257</v>
      </c>
      <c r="T1354" s="26" t="s">
        <v>257</v>
      </c>
      <c r="U1354" s="26" t="s">
        <v>257</v>
      </c>
      <c r="V1354" s="26" t="s">
        <v>257</v>
      </c>
      <c r="W1354" s="26" t="s">
        <v>257</v>
      </c>
      <c r="X1354" s="18" t="s">
        <v>1635</v>
      </c>
      <c r="Y1354" s="57">
        <v>54.146999999999998</v>
      </c>
      <c r="Z1354" s="18" t="s">
        <v>1636</v>
      </c>
      <c r="AA1354" s="55">
        <f t="shared" si="282"/>
        <v>5.4147000000000001E-2</v>
      </c>
      <c r="AB1354" s="57" t="s">
        <v>257</v>
      </c>
      <c r="AC1354" s="18" t="s">
        <v>699</v>
      </c>
      <c r="AD1354" s="18" t="s">
        <v>257</v>
      </c>
      <c r="AE1354" s="18" t="s">
        <v>257</v>
      </c>
      <c r="AF1354" s="18" t="s">
        <v>257</v>
      </c>
      <c r="AG1354" s="18" t="s">
        <v>257</v>
      </c>
      <c r="AH1354" s="18" t="s">
        <v>257</v>
      </c>
      <c r="AI1354" s="18">
        <v>10</v>
      </c>
      <c r="AJ1354" s="18" t="s">
        <v>522</v>
      </c>
      <c r="AK1354" s="18">
        <v>10</v>
      </c>
      <c r="AL1354" s="18" t="s">
        <v>1637</v>
      </c>
      <c r="AM1354" s="57" t="s">
        <v>256</v>
      </c>
      <c r="AN1354" s="65">
        <v>40.03</v>
      </c>
      <c r="AO1354" s="18" t="s">
        <v>1638</v>
      </c>
      <c r="AP1354" s="18" t="s">
        <v>699</v>
      </c>
      <c r="AQ1354" s="18" t="s">
        <v>257</v>
      </c>
      <c r="AR1354" s="18" t="s">
        <v>257</v>
      </c>
      <c r="AS1354" s="18" t="s">
        <v>257</v>
      </c>
      <c r="AT1354" s="18" t="s">
        <v>257</v>
      </c>
      <c r="AU1354" s="18" t="s">
        <v>257</v>
      </c>
      <c r="AV1354" s="18" t="s">
        <v>257</v>
      </c>
      <c r="AW1354" s="18" t="s">
        <v>257</v>
      </c>
      <c r="AX1354" s="18">
        <v>10</v>
      </c>
      <c r="AY1354" s="18" t="s">
        <v>522</v>
      </c>
      <c r="AZ1354" s="18" t="s">
        <v>257</v>
      </c>
      <c r="BA1354" s="18" t="s">
        <v>257</v>
      </c>
      <c r="BB1354" s="18" t="s">
        <v>1639</v>
      </c>
      <c r="BC1354" s="18"/>
      <c r="BD1354" s="18"/>
      <c r="BE1354" s="18"/>
      <c r="BF1354" s="18"/>
      <c r="BG1354" s="18"/>
      <c r="BH1354" s="18"/>
      <c r="BI1354" s="18"/>
      <c r="BJ1354" s="18"/>
      <c r="BK1354" s="18"/>
      <c r="BL1354" s="18"/>
      <c r="BM1354" s="18"/>
      <c r="BN1354" s="18"/>
      <c r="BO1354" s="18"/>
      <c r="BP1354" s="18"/>
      <c r="BQ1354" s="18"/>
      <c r="BR1354" s="18"/>
      <c r="BS1354" s="18"/>
      <c r="BT1354" s="18"/>
      <c r="BU1354" s="18"/>
      <c r="BV1354" s="18"/>
      <c r="BW1354" s="18"/>
      <c r="BX1354" s="18"/>
      <c r="BY1354" s="18"/>
      <c r="BZ1354" s="18"/>
      <c r="CA1354" s="18"/>
      <c r="CB1354" s="18"/>
      <c r="CC1354" s="18"/>
      <c r="CD1354" s="18"/>
      <c r="CE1354" s="18"/>
      <c r="CF1354" s="18"/>
      <c r="CG1354" s="18"/>
      <c r="CH1354" s="18"/>
      <c r="CI1354" s="18"/>
      <c r="CJ1354" s="18"/>
      <c r="CK1354" s="18"/>
      <c r="CL1354" s="18"/>
      <c r="CM1354" s="18"/>
      <c r="CN1354" s="18"/>
      <c r="CO1354" s="18"/>
      <c r="CP1354" s="18"/>
      <c r="CQ1354" s="18"/>
      <c r="CR1354" s="18"/>
      <c r="CS1354" s="18"/>
      <c r="CT1354" s="18"/>
      <c r="CU1354" s="18"/>
      <c r="CV1354" s="18"/>
      <c r="CW1354" s="18"/>
      <c r="CX1354" s="18"/>
      <c r="CY1354" s="18"/>
      <c r="CZ1354" s="18"/>
      <c r="DA1354" s="18"/>
      <c r="DB1354" s="18"/>
      <c r="DC1354" s="18"/>
      <c r="DD1354" s="18"/>
      <c r="DE1354" s="18"/>
      <c r="DF1354" s="18"/>
      <c r="DG1354" s="18"/>
      <c r="DH1354" s="18"/>
      <c r="DI1354" s="18"/>
      <c r="DJ1354" s="18"/>
      <c r="DK1354" s="18"/>
      <c r="DL1354" s="18"/>
      <c r="DM1354" s="18"/>
      <c r="DN1354" s="18"/>
      <c r="DO1354" s="18"/>
      <c r="DP1354" s="18"/>
      <c r="DQ1354" s="18"/>
      <c r="DR1354" s="18"/>
      <c r="DS1354" s="18"/>
      <c r="DT1354" s="18"/>
      <c r="DU1354" s="18"/>
      <c r="DV1354" s="18"/>
      <c r="DW1354" s="18"/>
      <c r="DX1354" s="18"/>
      <c r="DY1354" s="18"/>
      <c r="DZ1354" s="18"/>
      <c r="EA1354" s="18"/>
      <c r="EB1354" s="18"/>
      <c r="EC1354" s="18"/>
      <c r="ED1354" s="18"/>
      <c r="EE1354" s="18"/>
      <c r="EF1354" s="18"/>
      <c r="EG1354" s="18"/>
      <c r="EH1354" s="18" t="s">
        <v>1640</v>
      </c>
      <c r="EI1354" s="18" cm="1">
        <f t="array" ref="EI1354">IF(SUMPRODUCT(--(DO1354:DS1354&lt;&gt;""))=0, 0,1)</f>
        <v>0</v>
      </c>
      <c r="EJ1354" s="18" cm="1">
        <f t="array" ref="EJ1354">IF(SUMPRODUCT(--(DT1354:EG1354&lt;&gt;""))=0, 0,1)</f>
        <v>0</v>
      </c>
      <c r="EK1354" s="18" cm="1">
        <f t="array" ref="EK1354">IF(SUMPRODUCT(--(EC1354:EG1354&lt;&gt;""))=0, 0,1)</f>
        <v>0</v>
      </c>
      <c r="EL1354" s="18" cm="1">
        <f t="array" ref="EL1354">IF(SUMPRODUCT(--(EE1354:EG1354&lt;&gt;""))=0, 0,1)</f>
        <v>0</v>
      </c>
      <c r="EM1354" s="18">
        <f t="shared" si="277"/>
        <v>0</v>
      </c>
      <c r="EN1354" s="18" t="str">
        <f t="shared" si="278"/>
        <v>NA</v>
      </c>
      <c r="EO1354" s="18" t="str">
        <f t="shared" si="279"/>
        <v>NA</v>
      </c>
      <c r="EP1354" s="18" t="str">
        <f t="shared" si="280"/>
        <v>NA</v>
      </c>
      <c r="EQ1354" s="18" t="str">
        <f t="shared" si="281"/>
        <v>NA</v>
      </c>
      <c r="ER1354" s="58" t="s">
        <v>2080</v>
      </c>
      <c r="ES1354" s="59">
        <v>43811</v>
      </c>
      <c r="ET1354" s="18" t="s">
        <v>1641</v>
      </c>
      <c r="EU1354" s="18" t="s">
        <v>1631</v>
      </c>
    </row>
    <row r="1355" spans="1:151" ht="15.75" customHeight="1" x14ac:dyDescent="0.2">
      <c r="A1355" s="5" t="s">
        <v>1629</v>
      </c>
      <c r="B1355" s="24" t="s">
        <v>1630</v>
      </c>
      <c r="C1355" s="26">
        <v>1</v>
      </c>
      <c r="D1355" s="18" t="s">
        <v>1634</v>
      </c>
      <c r="E1355" s="18" t="s">
        <v>257</v>
      </c>
      <c r="F1355" s="18" t="s">
        <v>2297</v>
      </c>
      <c r="G1355" s="18" t="s">
        <v>641</v>
      </c>
      <c r="H1355" s="18" t="s">
        <v>642</v>
      </c>
      <c r="I1355" s="18" t="s">
        <v>363</v>
      </c>
      <c r="J1355" s="18" t="s">
        <v>363</v>
      </c>
      <c r="K1355" s="18" t="s">
        <v>363</v>
      </c>
      <c r="L1355" s="18" t="s">
        <v>1633</v>
      </c>
      <c r="M1355" s="18" t="s">
        <v>812</v>
      </c>
      <c r="N1355" s="56">
        <v>30</v>
      </c>
      <c r="O1355" s="18" t="s">
        <v>1632</v>
      </c>
      <c r="P1355" s="18" t="s">
        <v>466</v>
      </c>
      <c r="Q1355" s="18" t="s">
        <v>254</v>
      </c>
      <c r="R1355" s="24" t="s">
        <v>257</v>
      </c>
      <c r="S1355" s="24" t="s">
        <v>257</v>
      </c>
      <c r="T1355" s="26" t="s">
        <v>257</v>
      </c>
      <c r="U1355" s="26" t="s">
        <v>257</v>
      </c>
      <c r="V1355" s="26" t="s">
        <v>257</v>
      </c>
      <c r="W1355" s="26" t="s">
        <v>257</v>
      </c>
      <c r="X1355" s="18" t="s">
        <v>1635</v>
      </c>
      <c r="Y1355" s="57">
        <v>54.052999999999997</v>
      </c>
      <c r="Z1355" s="18" t="s">
        <v>1636</v>
      </c>
      <c r="AA1355" s="55">
        <f t="shared" si="282"/>
        <v>5.4052999999999997E-2</v>
      </c>
      <c r="AB1355" s="57" t="s">
        <v>257</v>
      </c>
      <c r="AC1355" s="18" t="s">
        <v>699</v>
      </c>
      <c r="AD1355" s="18" t="s">
        <v>257</v>
      </c>
      <c r="AE1355" s="18" t="s">
        <v>257</v>
      </c>
      <c r="AF1355" s="18" t="s">
        <v>257</v>
      </c>
      <c r="AG1355" s="18" t="s">
        <v>257</v>
      </c>
      <c r="AH1355" s="18" t="s">
        <v>257</v>
      </c>
      <c r="AI1355" s="18">
        <v>10</v>
      </c>
      <c r="AJ1355" s="18" t="s">
        <v>522</v>
      </c>
      <c r="AK1355" s="18">
        <v>10</v>
      </c>
      <c r="AL1355" s="18" t="s">
        <v>1637</v>
      </c>
      <c r="AM1355" s="57" t="s">
        <v>256</v>
      </c>
      <c r="AN1355" s="65">
        <v>34.904999999999994</v>
      </c>
      <c r="AO1355" s="18" t="s">
        <v>1638</v>
      </c>
      <c r="AP1355" s="18" t="s">
        <v>699</v>
      </c>
      <c r="AQ1355" s="18" t="s">
        <v>257</v>
      </c>
      <c r="AR1355" s="18" t="s">
        <v>257</v>
      </c>
      <c r="AS1355" s="18" t="s">
        <v>257</v>
      </c>
      <c r="AT1355" s="18" t="s">
        <v>257</v>
      </c>
      <c r="AU1355" s="18" t="s">
        <v>257</v>
      </c>
      <c r="AV1355" s="18" t="s">
        <v>257</v>
      </c>
      <c r="AW1355" s="18" t="s">
        <v>257</v>
      </c>
      <c r="AX1355" s="18">
        <v>10</v>
      </c>
      <c r="AY1355" s="18" t="s">
        <v>522</v>
      </c>
      <c r="AZ1355" s="18" t="s">
        <v>257</v>
      </c>
      <c r="BA1355" s="18" t="s">
        <v>257</v>
      </c>
      <c r="BB1355" s="18" t="s">
        <v>1639</v>
      </c>
      <c r="BC1355" s="18"/>
      <c r="BD1355" s="18"/>
      <c r="BE1355" s="18"/>
      <c r="BF1355" s="18"/>
      <c r="BG1355" s="18"/>
      <c r="BH1355" s="18"/>
      <c r="BI1355" s="18"/>
      <c r="BJ1355" s="18"/>
      <c r="BK1355" s="18"/>
      <c r="BL1355" s="18"/>
      <c r="BM1355" s="18"/>
      <c r="BN1355" s="18"/>
      <c r="BO1355" s="18"/>
      <c r="BP1355" s="18"/>
      <c r="BQ1355" s="18"/>
      <c r="BR1355" s="18"/>
      <c r="BS1355" s="18"/>
      <c r="BT1355" s="18"/>
      <c r="BU1355" s="18"/>
      <c r="BV1355" s="18"/>
      <c r="BW1355" s="18"/>
      <c r="BX1355" s="18"/>
      <c r="BY1355" s="18"/>
      <c r="BZ1355" s="18"/>
      <c r="CA1355" s="18"/>
      <c r="CB1355" s="18"/>
      <c r="CC1355" s="18"/>
      <c r="CD1355" s="18"/>
      <c r="CE1355" s="18"/>
      <c r="CF1355" s="18"/>
      <c r="CG1355" s="18"/>
      <c r="CH1355" s="18"/>
      <c r="CI1355" s="18"/>
      <c r="CJ1355" s="18"/>
      <c r="CK1355" s="18"/>
      <c r="CL1355" s="18"/>
      <c r="CM1355" s="18"/>
      <c r="CN1355" s="18"/>
      <c r="CO1355" s="18"/>
      <c r="CP1355" s="18"/>
      <c r="CQ1355" s="18"/>
      <c r="CR1355" s="18"/>
      <c r="CS1355" s="18"/>
      <c r="CT1355" s="18"/>
      <c r="CU1355" s="18"/>
      <c r="CV1355" s="18"/>
      <c r="CW1355" s="18"/>
      <c r="CX1355" s="18"/>
      <c r="CY1355" s="18"/>
      <c r="CZ1355" s="18"/>
      <c r="DA1355" s="18"/>
      <c r="DB1355" s="18"/>
      <c r="DC1355" s="18"/>
      <c r="DD1355" s="18"/>
      <c r="DE1355" s="18"/>
      <c r="DF1355" s="18"/>
      <c r="DG1355" s="18"/>
      <c r="DH1355" s="18"/>
      <c r="DI1355" s="18"/>
      <c r="DJ1355" s="18"/>
      <c r="DK1355" s="18"/>
      <c r="DL1355" s="18"/>
      <c r="DM1355" s="18"/>
      <c r="DN1355" s="18"/>
      <c r="DO1355" s="18"/>
      <c r="DP1355" s="18"/>
      <c r="DQ1355" s="18"/>
      <c r="DR1355" s="18"/>
      <c r="DS1355" s="18"/>
      <c r="DT1355" s="18"/>
      <c r="DU1355" s="18"/>
      <c r="DV1355" s="18"/>
      <c r="DW1355" s="18"/>
      <c r="DX1355" s="18"/>
      <c r="DY1355" s="18"/>
      <c r="DZ1355" s="18"/>
      <c r="EA1355" s="18"/>
      <c r="EB1355" s="18"/>
      <c r="EC1355" s="18"/>
      <c r="ED1355" s="18"/>
      <c r="EE1355" s="18"/>
      <c r="EF1355" s="18"/>
      <c r="EG1355" s="18"/>
      <c r="EH1355" s="18" t="s">
        <v>1640</v>
      </c>
      <c r="EI1355" s="18" cm="1">
        <f t="array" ref="EI1355">IF(SUMPRODUCT(--(DO1355:DS1355&lt;&gt;""))=0, 0,1)</f>
        <v>0</v>
      </c>
      <c r="EJ1355" s="18" cm="1">
        <f t="array" ref="EJ1355">IF(SUMPRODUCT(--(DT1355:EG1355&lt;&gt;""))=0, 0,1)</f>
        <v>0</v>
      </c>
      <c r="EK1355" s="18" cm="1">
        <f t="array" ref="EK1355">IF(SUMPRODUCT(--(EC1355:EG1355&lt;&gt;""))=0, 0,1)</f>
        <v>0</v>
      </c>
      <c r="EL1355" s="18" cm="1">
        <f t="array" ref="EL1355">IF(SUMPRODUCT(--(EE1355:EG1355&lt;&gt;""))=0, 0,1)</f>
        <v>0</v>
      </c>
      <c r="EM1355" s="18">
        <f t="shared" si="277"/>
        <v>0</v>
      </c>
      <c r="EN1355" s="18" t="str">
        <f t="shared" si="278"/>
        <v>NA</v>
      </c>
      <c r="EO1355" s="18" t="str">
        <f t="shared" si="279"/>
        <v>NA</v>
      </c>
      <c r="EP1355" s="18" t="str">
        <f t="shared" si="280"/>
        <v>NA</v>
      </c>
      <c r="EQ1355" s="18" t="str">
        <f t="shared" si="281"/>
        <v>NA</v>
      </c>
      <c r="ER1355" s="58" t="s">
        <v>2080</v>
      </c>
      <c r="ES1355" s="59">
        <v>43811</v>
      </c>
      <c r="ET1355" s="18" t="s">
        <v>1641</v>
      </c>
      <c r="EU1355" s="18" t="s">
        <v>1631</v>
      </c>
    </row>
    <row r="1356" spans="1:151" ht="15.75" customHeight="1" x14ac:dyDescent="0.2">
      <c r="A1356" s="5" t="s">
        <v>1629</v>
      </c>
      <c r="B1356" s="24" t="s">
        <v>1630</v>
      </c>
      <c r="C1356" s="26">
        <v>1</v>
      </c>
      <c r="D1356" s="18" t="s">
        <v>1634</v>
      </c>
      <c r="E1356" s="18" t="s">
        <v>257</v>
      </c>
      <c r="F1356" s="18" t="s">
        <v>2297</v>
      </c>
      <c r="G1356" s="18" t="s">
        <v>641</v>
      </c>
      <c r="H1356" s="18" t="s">
        <v>642</v>
      </c>
      <c r="I1356" s="18" t="s">
        <v>363</v>
      </c>
      <c r="J1356" s="18" t="s">
        <v>363</v>
      </c>
      <c r="K1356" s="18" t="s">
        <v>363</v>
      </c>
      <c r="L1356" s="18" t="s">
        <v>1633</v>
      </c>
      <c r="M1356" s="18" t="s">
        <v>812</v>
      </c>
      <c r="N1356" s="56">
        <v>30</v>
      </c>
      <c r="O1356" s="18" t="s">
        <v>1632</v>
      </c>
      <c r="P1356" s="18" t="s">
        <v>466</v>
      </c>
      <c r="Q1356" s="18" t="s">
        <v>254</v>
      </c>
      <c r="R1356" s="24" t="s">
        <v>257</v>
      </c>
      <c r="S1356" s="24" t="s">
        <v>257</v>
      </c>
      <c r="T1356" s="26" t="s">
        <v>257</v>
      </c>
      <c r="U1356" s="26" t="s">
        <v>257</v>
      </c>
      <c r="V1356" s="26" t="s">
        <v>257</v>
      </c>
      <c r="W1356" s="26" t="s">
        <v>257</v>
      </c>
      <c r="X1356" s="18" t="s">
        <v>1635</v>
      </c>
      <c r="Y1356" s="57">
        <v>78.203999999999994</v>
      </c>
      <c r="Z1356" s="18" t="s">
        <v>1636</v>
      </c>
      <c r="AA1356" s="55">
        <f t="shared" si="282"/>
        <v>7.8203999999999996E-2</v>
      </c>
      <c r="AB1356" s="57" t="s">
        <v>257</v>
      </c>
      <c r="AC1356" s="18" t="s">
        <v>699</v>
      </c>
      <c r="AD1356" s="18" t="s">
        <v>257</v>
      </c>
      <c r="AE1356" s="18" t="s">
        <v>257</v>
      </c>
      <c r="AF1356" s="18" t="s">
        <v>257</v>
      </c>
      <c r="AG1356" s="18" t="s">
        <v>257</v>
      </c>
      <c r="AH1356" s="18" t="s">
        <v>257</v>
      </c>
      <c r="AI1356" s="18">
        <v>10</v>
      </c>
      <c r="AJ1356" s="18" t="s">
        <v>522</v>
      </c>
      <c r="AK1356" s="18">
        <v>10</v>
      </c>
      <c r="AL1356" s="18" t="s">
        <v>1637</v>
      </c>
      <c r="AM1356" s="57" t="s">
        <v>256</v>
      </c>
      <c r="AN1356" s="65">
        <v>35.075000000000003</v>
      </c>
      <c r="AO1356" s="18" t="s">
        <v>1638</v>
      </c>
      <c r="AP1356" s="18" t="s">
        <v>699</v>
      </c>
      <c r="AQ1356" s="18" t="s">
        <v>257</v>
      </c>
      <c r="AR1356" s="18" t="s">
        <v>257</v>
      </c>
      <c r="AS1356" s="18" t="s">
        <v>257</v>
      </c>
      <c r="AT1356" s="18" t="s">
        <v>257</v>
      </c>
      <c r="AU1356" s="18" t="s">
        <v>257</v>
      </c>
      <c r="AV1356" s="18" t="s">
        <v>257</v>
      </c>
      <c r="AW1356" s="18" t="s">
        <v>257</v>
      </c>
      <c r="AX1356" s="18">
        <v>10</v>
      </c>
      <c r="AY1356" s="18" t="s">
        <v>522</v>
      </c>
      <c r="AZ1356" s="18" t="s">
        <v>257</v>
      </c>
      <c r="BA1356" s="18" t="s">
        <v>257</v>
      </c>
      <c r="BB1356" s="18" t="s">
        <v>1639</v>
      </c>
      <c r="BC1356" s="18"/>
      <c r="BD1356" s="18"/>
      <c r="BE1356" s="18"/>
      <c r="BF1356" s="18"/>
      <c r="BG1356" s="18"/>
      <c r="BH1356" s="18"/>
      <c r="BI1356" s="18"/>
      <c r="BJ1356" s="18"/>
      <c r="BK1356" s="18"/>
      <c r="BL1356" s="18"/>
      <c r="BM1356" s="18"/>
      <c r="BN1356" s="18"/>
      <c r="BO1356" s="18"/>
      <c r="BP1356" s="18"/>
      <c r="BQ1356" s="18"/>
      <c r="BR1356" s="18"/>
      <c r="BS1356" s="18"/>
      <c r="BT1356" s="18"/>
      <c r="BU1356" s="18"/>
      <c r="BV1356" s="18"/>
      <c r="BW1356" s="18"/>
      <c r="BX1356" s="18"/>
      <c r="BY1356" s="18"/>
      <c r="BZ1356" s="18"/>
      <c r="CA1356" s="18"/>
      <c r="CB1356" s="18"/>
      <c r="CC1356" s="18"/>
      <c r="CD1356" s="18"/>
      <c r="CE1356" s="18"/>
      <c r="CF1356" s="18"/>
      <c r="CG1356" s="18"/>
      <c r="CH1356" s="18"/>
      <c r="CI1356" s="18"/>
      <c r="CJ1356" s="18"/>
      <c r="CK1356" s="18"/>
      <c r="CL1356" s="18"/>
      <c r="CM1356" s="18"/>
      <c r="CN1356" s="18"/>
      <c r="CO1356" s="18"/>
      <c r="CP1356" s="18"/>
      <c r="CQ1356" s="18"/>
      <c r="CR1356" s="18"/>
      <c r="CS1356" s="18"/>
      <c r="CT1356" s="18"/>
      <c r="CU1356" s="18"/>
      <c r="CV1356" s="18"/>
      <c r="CW1356" s="18"/>
      <c r="CX1356" s="18"/>
      <c r="CY1356" s="18"/>
      <c r="CZ1356" s="18"/>
      <c r="DA1356" s="18"/>
      <c r="DB1356" s="18"/>
      <c r="DC1356" s="18"/>
      <c r="DD1356" s="18"/>
      <c r="DE1356" s="18"/>
      <c r="DF1356" s="18"/>
      <c r="DG1356" s="18"/>
      <c r="DH1356" s="18"/>
      <c r="DI1356" s="18"/>
      <c r="DJ1356" s="18"/>
      <c r="DK1356" s="18"/>
      <c r="DL1356" s="18"/>
      <c r="DM1356" s="18"/>
      <c r="DN1356" s="18"/>
      <c r="DO1356" s="18"/>
      <c r="DP1356" s="18"/>
      <c r="DQ1356" s="18"/>
      <c r="DR1356" s="18"/>
      <c r="DS1356" s="18"/>
      <c r="DT1356" s="18"/>
      <c r="DU1356" s="18"/>
      <c r="DV1356" s="18"/>
      <c r="DW1356" s="18"/>
      <c r="DX1356" s="18"/>
      <c r="DY1356" s="18"/>
      <c r="DZ1356" s="18"/>
      <c r="EA1356" s="18"/>
      <c r="EB1356" s="18"/>
      <c r="EC1356" s="18"/>
      <c r="ED1356" s="18"/>
      <c r="EE1356" s="18"/>
      <c r="EF1356" s="18"/>
      <c r="EG1356" s="18"/>
      <c r="EH1356" s="18" t="s">
        <v>1640</v>
      </c>
      <c r="EI1356" s="18" cm="1">
        <f t="array" ref="EI1356">IF(SUMPRODUCT(--(DO1356:DS1356&lt;&gt;""))=0, 0,1)</f>
        <v>0</v>
      </c>
      <c r="EJ1356" s="18" cm="1">
        <f t="array" ref="EJ1356">IF(SUMPRODUCT(--(DT1356:EG1356&lt;&gt;""))=0, 0,1)</f>
        <v>0</v>
      </c>
      <c r="EK1356" s="18" cm="1">
        <f t="array" ref="EK1356">IF(SUMPRODUCT(--(EC1356:EG1356&lt;&gt;""))=0, 0,1)</f>
        <v>0</v>
      </c>
      <c r="EL1356" s="18" cm="1">
        <f t="array" ref="EL1356">IF(SUMPRODUCT(--(EE1356:EG1356&lt;&gt;""))=0, 0,1)</f>
        <v>0</v>
      </c>
      <c r="EM1356" s="18">
        <f t="shared" si="277"/>
        <v>0</v>
      </c>
      <c r="EN1356" s="18" t="str">
        <f t="shared" si="278"/>
        <v>NA</v>
      </c>
      <c r="EO1356" s="18" t="str">
        <f t="shared" si="279"/>
        <v>NA</v>
      </c>
      <c r="EP1356" s="18" t="str">
        <f t="shared" si="280"/>
        <v>NA</v>
      </c>
      <c r="EQ1356" s="18" t="str">
        <f t="shared" si="281"/>
        <v>NA</v>
      </c>
      <c r="ER1356" s="58" t="s">
        <v>2080</v>
      </c>
      <c r="ES1356" s="59">
        <v>43811</v>
      </c>
      <c r="ET1356" s="18" t="s">
        <v>1641</v>
      </c>
      <c r="EU1356" s="18" t="s">
        <v>1631</v>
      </c>
    </row>
    <row r="1357" spans="1:151" ht="15.75" customHeight="1" x14ac:dyDescent="0.2">
      <c r="A1357" s="5" t="s">
        <v>1629</v>
      </c>
      <c r="B1357" s="24" t="s">
        <v>1630</v>
      </c>
      <c r="C1357" s="26">
        <v>1</v>
      </c>
      <c r="D1357" s="18" t="s">
        <v>1634</v>
      </c>
      <c r="E1357" s="18" t="s">
        <v>257</v>
      </c>
      <c r="F1357" s="18" t="s">
        <v>2297</v>
      </c>
      <c r="G1357" s="18" t="s">
        <v>641</v>
      </c>
      <c r="H1357" s="18" t="s">
        <v>642</v>
      </c>
      <c r="I1357" s="18" t="s">
        <v>363</v>
      </c>
      <c r="J1357" s="18" t="s">
        <v>363</v>
      </c>
      <c r="K1357" s="18" t="s">
        <v>363</v>
      </c>
      <c r="L1357" s="18" t="s">
        <v>1633</v>
      </c>
      <c r="M1357" s="18" t="s">
        <v>812</v>
      </c>
      <c r="N1357" s="56">
        <v>30</v>
      </c>
      <c r="O1357" s="18" t="s">
        <v>1632</v>
      </c>
      <c r="P1357" s="18" t="s">
        <v>466</v>
      </c>
      <c r="Q1357" s="18" t="s">
        <v>254</v>
      </c>
      <c r="R1357" s="24" t="s">
        <v>257</v>
      </c>
      <c r="S1357" s="24" t="s">
        <v>257</v>
      </c>
      <c r="T1357" s="26" t="s">
        <v>257</v>
      </c>
      <c r="U1357" s="26" t="s">
        <v>257</v>
      </c>
      <c r="V1357" s="26" t="s">
        <v>257</v>
      </c>
      <c r="W1357" s="26" t="s">
        <v>257</v>
      </c>
      <c r="X1357" s="18" t="s">
        <v>1635</v>
      </c>
      <c r="Y1357" s="57">
        <v>82.313000000000002</v>
      </c>
      <c r="Z1357" s="18" t="s">
        <v>1636</v>
      </c>
      <c r="AA1357" s="55">
        <f t="shared" si="282"/>
        <v>8.2312999999999997E-2</v>
      </c>
      <c r="AB1357" s="57" t="s">
        <v>257</v>
      </c>
      <c r="AC1357" s="18" t="s">
        <v>699</v>
      </c>
      <c r="AD1357" s="18" t="s">
        <v>257</v>
      </c>
      <c r="AE1357" s="18" t="s">
        <v>257</v>
      </c>
      <c r="AF1357" s="18" t="s">
        <v>257</v>
      </c>
      <c r="AG1357" s="18" t="s">
        <v>257</v>
      </c>
      <c r="AH1357" s="18" t="s">
        <v>257</v>
      </c>
      <c r="AI1357" s="18">
        <v>10</v>
      </c>
      <c r="AJ1357" s="18" t="s">
        <v>522</v>
      </c>
      <c r="AK1357" s="18">
        <v>10</v>
      </c>
      <c r="AL1357" s="18" t="s">
        <v>1637</v>
      </c>
      <c r="AM1357" s="57" t="s">
        <v>256</v>
      </c>
      <c r="AN1357" s="65">
        <v>30.019999999999996</v>
      </c>
      <c r="AO1357" s="18" t="s">
        <v>1638</v>
      </c>
      <c r="AP1357" s="18" t="s">
        <v>699</v>
      </c>
      <c r="AQ1357" s="18" t="s">
        <v>257</v>
      </c>
      <c r="AR1357" s="18" t="s">
        <v>257</v>
      </c>
      <c r="AS1357" s="18" t="s">
        <v>257</v>
      </c>
      <c r="AT1357" s="18" t="s">
        <v>257</v>
      </c>
      <c r="AU1357" s="18" t="s">
        <v>257</v>
      </c>
      <c r="AV1357" s="18" t="s">
        <v>257</v>
      </c>
      <c r="AW1357" s="18" t="s">
        <v>257</v>
      </c>
      <c r="AX1357" s="18">
        <v>10</v>
      </c>
      <c r="AY1357" s="18" t="s">
        <v>522</v>
      </c>
      <c r="AZ1357" s="18" t="s">
        <v>257</v>
      </c>
      <c r="BA1357" s="18" t="s">
        <v>257</v>
      </c>
      <c r="BB1357" s="18" t="s">
        <v>1639</v>
      </c>
      <c r="BC1357" s="18"/>
      <c r="BD1357" s="18"/>
      <c r="BE1357" s="18"/>
      <c r="BF1357" s="18"/>
      <c r="BG1357" s="18"/>
      <c r="BH1357" s="18"/>
      <c r="BI1357" s="18"/>
      <c r="BJ1357" s="18"/>
      <c r="BK1357" s="18"/>
      <c r="BL1357" s="18"/>
      <c r="BM1357" s="18"/>
      <c r="BN1357" s="18"/>
      <c r="BO1357" s="18"/>
      <c r="BP1357" s="18"/>
      <c r="BQ1357" s="18"/>
      <c r="BR1357" s="18"/>
      <c r="BS1357" s="18"/>
      <c r="BT1357" s="18"/>
      <c r="BU1357" s="18"/>
      <c r="BV1357" s="18"/>
      <c r="BW1357" s="18"/>
      <c r="BX1357" s="18"/>
      <c r="BY1357" s="18"/>
      <c r="BZ1357" s="18"/>
      <c r="CA1357" s="18"/>
      <c r="CB1357" s="18"/>
      <c r="CC1357" s="18"/>
      <c r="CD1357" s="18"/>
      <c r="CE1357" s="18"/>
      <c r="CF1357" s="18"/>
      <c r="CG1357" s="18"/>
      <c r="CH1357" s="18"/>
      <c r="CI1357" s="18"/>
      <c r="CJ1357" s="18"/>
      <c r="CK1357" s="18"/>
      <c r="CL1357" s="18"/>
      <c r="CM1357" s="18"/>
      <c r="CN1357" s="18"/>
      <c r="CO1357" s="18"/>
      <c r="CP1357" s="18"/>
      <c r="CQ1357" s="18"/>
      <c r="CR1357" s="18"/>
      <c r="CS1357" s="18"/>
      <c r="CT1357" s="18"/>
      <c r="CU1357" s="18"/>
      <c r="CV1357" s="18"/>
      <c r="CW1357" s="18"/>
      <c r="CX1357" s="18"/>
      <c r="CY1357" s="18"/>
      <c r="CZ1357" s="18"/>
      <c r="DA1357" s="18"/>
      <c r="DB1357" s="18"/>
      <c r="DC1357" s="18"/>
      <c r="DD1357" s="18"/>
      <c r="DE1357" s="18"/>
      <c r="DF1357" s="18"/>
      <c r="DG1357" s="18"/>
      <c r="DH1357" s="18"/>
      <c r="DI1357" s="18"/>
      <c r="DJ1357" s="18"/>
      <c r="DK1357" s="18"/>
      <c r="DL1357" s="18"/>
      <c r="DM1357" s="18"/>
      <c r="DN1357" s="18"/>
      <c r="DO1357" s="18"/>
      <c r="DP1357" s="18"/>
      <c r="DQ1357" s="18"/>
      <c r="DR1357" s="18"/>
      <c r="DS1357" s="18"/>
      <c r="DT1357" s="18"/>
      <c r="DU1357" s="18"/>
      <c r="DV1357" s="18"/>
      <c r="DW1357" s="18"/>
      <c r="DX1357" s="18"/>
      <c r="DY1357" s="18"/>
      <c r="DZ1357" s="18"/>
      <c r="EA1357" s="18"/>
      <c r="EB1357" s="18"/>
      <c r="EC1357" s="18"/>
      <c r="ED1357" s="18"/>
      <c r="EE1357" s="18"/>
      <c r="EF1357" s="18"/>
      <c r="EG1357" s="18"/>
      <c r="EH1357" s="18" t="s">
        <v>1640</v>
      </c>
      <c r="EI1357" s="18" cm="1">
        <f t="array" ref="EI1357">IF(SUMPRODUCT(--(DO1357:DS1357&lt;&gt;""))=0, 0,1)</f>
        <v>0</v>
      </c>
      <c r="EJ1357" s="18" cm="1">
        <f t="array" ref="EJ1357">IF(SUMPRODUCT(--(DT1357:EG1357&lt;&gt;""))=0, 0,1)</f>
        <v>0</v>
      </c>
      <c r="EK1357" s="18" cm="1">
        <f t="array" ref="EK1357">IF(SUMPRODUCT(--(EC1357:EG1357&lt;&gt;""))=0, 0,1)</f>
        <v>0</v>
      </c>
      <c r="EL1357" s="18" cm="1">
        <f t="array" ref="EL1357">IF(SUMPRODUCT(--(EE1357:EG1357&lt;&gt;""))=0, 0,1)</f>
        <v>0</v>
      </c>
      <c r="EM1357" s="18">
        <f t="shared" si="277"/>
        <v>0</v>
      </c>
      <c r="EN1357" s="18" t="str">
        <f t="shared" si="278"/>
        <v>NA</v>
      </c>
      <c r="EO1357" s="18" t="str">
        <f t="shared" si="279"/>
        <v>NA</v>
      </c>
      <c r="EP1357" s="18" t="str">
        <f t="shared" si="280"/>
        <v>NA</v>
      </c>
      <c r="EQ1357" s="18" t="str">
        <f t="shared" si="281"/>
        <v>NA</v>
      </c>
      <c r="ER1357" s="58" t="s">
        <v>2080</v>
      </c>
      <c r="ES1357" s="59">
        <v>43811</v>
      </c>
      <c r="ET1357" s="18" t="s">
        <v>1641</v>
      </c>
      <c r="EU1357" s="18" t="s">
        <v>1631</v>
      </c>
    </row>
    <row r="1358" spans="1:151" ht="15.75" customHeight="1" x14ac:dyDescent="0.2">
      <c r="A1358" s="5" t="s">
        <v>1629</v>
      </c>
      <c r="B1358" s="24" t="s">
        <v>1630</v>
      </c>
      <c r="C1358" s="26">
        <v>1</v>
      </c>
      <c r="D1358" s="18" t="s">
        <v>1634</v>
      </c>
      <c r="E1358" s="18" t="s">
        <v>257</v>
      </c>
      <c r="F1358" s="18" t="s">
        <v>2297</v>
      </c>
      <c r="G1358" s="18" t="s">
        <v>641</v>
      </c>
      <c r="H1358" s="18" t="s">
        <v>642</v>
      </c>
      <c r="I1358" s="18" t="s">
        <v>363</v>
      </c>
      <c r="J1358" s="18" t="s">
        <v>363</v>
      </c>
      <c r="K1358" s="18" t="s">
        <v>363</v>
      </c>
      <c r="L1358" s="18" t="s">
        <v>1633</v>
      </c>
      <c r="M1358" s="18" t="s">
        <v>812</v>
      </c>
      <c r="N1358" s="56">
        <v>30</v>
      </c>
      <c r="O1358" s="18" t="s">
        <v>1632</v>
      </c>
      <c r="P1358" s="18" t="s">
        <v>466</v>
      </c>
      <c r="Q1358" s="18" t="s">
        <v>254</v>
      </c>
      <c r="R1358" s="24" t="s">
        <v>257</v>
      </c>
      <c r="S1358" s="24" t="s">
        <v>257</v>
      </c>
      <c r="T1358" s="26" t="s">
        <v>257</v>
      </c>
      <c r="U1358" s="26" t="s">
        <v>257</v>
      </c>
      <c r="V1358" s="26" t="s">
        <v>257</v>
      </c>
      <c r="W1358" s="26" t="s">
        <v>257</v>
      </c>
      <c r="X1358" s="18" t="s">
        <v>1635</v>
      </c>
      <c r="Y1358" s="57">
        <v>107.691</v>
      </c>
      <c r="Z1358" s="18" t="s">
        <v>1636</v>
      </c>
      <c r="AA1358" s="55">
        <f t="shared" si="282"/>
        <v>0.10769100000000001</v>
      </c>
      <c r="AB1358" s="57" t="s">
        <v>257</v>
      </c>
      <c r="AC1358" s="18" t="s">
        <v>699</v>
      </c>
      <c r="AD1358" s="18" t="s">
        <v>257</v>
      </c>
      <c r="AE1358" s="18" t="s">
        <v>257</v>
      </c>
      <c r="AF1358" s="18" t="s">
        <v>257</v>
      </c>
      <c r="AG1358" s="18" t="s">
        <v>257</v>
      </c>
      <c r="AH1358" s="18" t="s">
        <v>257</v>
      </c>
      <c r="AI1358" s="18">
        <v>10</v>
      </c>
      <c r="AJ1358" s="18" t="s">
        <v>522</v>
      </c>
      <c r="AK1358" s="18">
        <v>10</v>
      </c>
      <c r="AL1358" s="18" t="s">
        <v>1637</v>
      </c>
      <c r="AM1358" s="57" t="s">
        <v>256</v>
      </c>
      <c r="AN1358" s="65">
        <v>25.014999999999997</v>
      </c>
      <c r="AO1358" s="18" t="s">
        <v>1638</v>
      </c>
      <c r="AP1358" s="18" t="s">
        <v>699</v>
      </c>
      <c r="AQ1358" s="18" t="s">
        <v>257</v>
      </c>
      <c r="AR1358" s="18" t="s">
        <v>257</v>
      </c>
      <c r="AS1358" s="18" t="s">
        <v>257</v>
      </c>
      <c r="AT1358" s="18" t="s">
        <v>257</v>
      </c>
      <c r="AU1358" s="18" t="s">
        <v>257</v>
      </c>
      <c r="AV1358" s="18" t="s">
        <v>257</v>
      </c>
      <c r="AW1358" s="18" t="s">
        <v>257</v>
      </c>
      <c r="AX1358" s="18">
        <v>10</v>
      </c>
      <c r="AY1358" s="18" t="s">
        <v>522</v>
      </c>
      <c r="AZ1358" s="18" t="s">
        <v>257</v>
      </c>
      <c r="BA1358" s="18" t="s">
        <v>257</v>
      </c>
      <c r="BB1358" s="18" t="s">
        <v>1639</v>
      </c>
      <c r="BC1358" s="18"/>
      <c r="BD1358" s="18"/>
      <c r="BE1358" s="18"/>
      <c r="BF1358" s="18"/>
      <c r="BG1358" s="18"/>
      <c r="BH1358" s="18"/>
      <c r="BI1358" s="18"/>
      <c r="BJ1358" s="18"/>
      <c r="BK1358" s="18"/>
      <c r="BL1358" s="18"/>
      <c r="BM1358" s="18"/>
      <c r="BN1358" s="18"/>
      <c r="BO1358" s="18"/>
      <c r="BP1358" s="18"/>
      <c r="BQ1358" s="18"/>
      <c r="BR1358" s="18"/>
      <c r="BS1358" s="18"/>
      <c r="BT1358" s="18"/>
      <c r="BU1358" s="18"/>
      <c r="BV1358" s="18"/>
      <c r="BW1358" s="18"/>
      <c r="BX1358" s="18"/>
      <c r="BY1358" s="18"/>
      <c r="BZ1358" s="18"/>
      <c r="CA1358" s="18"/>
      <c r="CB1358" s="18"/>
      <c r="CC1358" s="18"/>
      <c r="CD1358" s="18"/>
      <c r="CE1358" s="18"/>
      <c r="CF1358" s="18"/>
      <c r="CG1358" s="18"/>
      <c r="CH1358" s="18"/>
      <c r="CI1358" s="18"/>
      <c r="CJ1358" s="18"/>
      <c r="CK1358" s="18"/>
      <c r="CL1358" s="18"/>
      <c r="CM1358" s="18"/>
      <c r="CN1358" s="18"/>
      <c r="CO1358" s="18"/>
      <c r="CP1358" s="18"/>
      <c r="CQ1358" s="18"/>
      <c r="CR1358" s="18"/>
      <c r="CS1358" s="18"/>
      <c r="CT1358" s="18"/>
      <c r="CU1358" s="18"/>
      <c r="CV1358" s="18"/>
      <c r="CW1358" s="18"/>
      <c r="CX1358" s="18"/>
      <c r="CY1358" s="18"/>
      <c r="CZ1358" s="18"/>
      <c r="DA1358" s="18"/>
      <c r="DB1358" s="18"/>
      <c r="DC1358" s="18"/>
      <c r="DD1358" s="18"/>
      <c r="DE1358" s="18"/>
      <c r="DF1358" s="18"/>
      <c r="DG1358" s="18"/>
      <c r="DH1358" s="18"/>
      <c r="DI1358" s="18"/>
      <c r="DJ1358" s="18"/>
      <c r="DK1358" s="18"/>
      <c r="DL1358" s="18"/>
      <c r="DM1358" s="18"/>
      <c r="DN1358" s="18"/>
      <c r="DO1358" s="18"/>
      <c r="DP1358" s="18"/>
      <c r="DQ1358" s="18"/>
      <c r="DR1358" s="18"/>
      <c r="DS1358" s="18"/>
      <c r="DT1358" s="18"/>
      <c r="DU1358" s="18"/>
      <c r="DV1358" s="18"/>
      <c r="DW1358" s="18"/>
      <c r="DX1358" s="18"/>
      <c r="DY1358" s="18"/>
      <c r="DZ1358" s="18"/>
      <c r="EA1358" s="18"/>
      <c r="EB1358" s="18"/>
      <c r="EC1358" s="18"/>
      <c r="ED1358" s="18"/>
      <c r="EE1358" s="18"/>
      <c r="EF1358" s="18"/>
      <c r="EG1358" s="18"/>
      <c r="EH1358" s="18" t="s">
        <v>1640</v>
      </c>
      <c r="EI1358" s="18" cm="1">
        <f t="array" ref="EI1358">IF(SUMPRODUCT(--(DO1358:DS1358&lt;&gt;""))=0, 0,1)</f>
        <v>0</v>
      </c>
      <c r="EJ1358" s="18" cm="1">
        <f t="array" ref="EJ1358">IF(SUMPRODUCT(--(DT1358:EG1358&lt;&gt;""))=0, 0,1)</f>
        <v>0</v>
      </c>
      <c r="EK1358" s="18" cm="1">
        <f t="array" ref="EK1358">IF(SUMPRODUCT(--(EC1358:EG1358&lt;&gt;""))=0, 0,1)</f>
        <v>0</v>
      </c>
      <c r="EL1358" s="18" cm="1">
        <f t="array" ref="EL1358">IF(SUMPRODUCT(--(EE1358:EG1358&lt;&gt;""))=0, 0,1)</f>
        <v>0</v>
      </c>
      <c r="EM1358" s="18">
        <f t="shared" si="277"/>
        <v>0</v>
      </c>
      <c r="EN1358" s="18" t="str">
        <f t="shared" si="278"/>
        <v>NA</v>
      </c>
      <c r="EO1358" s="18" t="str">
        <f t="shared" si="279"/>
        <v>NA</v>
      </c>
      <c r="EP1358" s="18" t="str">
        <f t="shared" si="280"/>
        <v>NA</v>
      </c>
      <c r="EQ1358" s="18" t="str">
        <f t="shared" si="281"/>
        <v>NA</v>
      </c>
      <c r="ER1358" s="58" t="s">
        <v>2080</v>
      </c>
      <c r="ES1358" s="59">
        <v>43811</v>
      </c>
      <c r="ET1358" s="18" t="s">
        <v>1641</v>
      </c>
      <c r="EU1358" s="18" t="s">
        <v>1631</v>
      </c>
    </row>
    <row r="1359" spans="1:151" ht="15.75" customHeight="1" x14ac:dyDescent="0.2">
      <c r="A1359" s="5" t="s">
        <v>1629</v>
      </c>
      <c r="B1359" s="24" t="s">
        <v>1630</v>
      </c>
      <c r="C1359" s="26">
        <v>1</v>
      </c>
      <c r="D1359" s="18" t="s">
        <v>1634</v>
      </c>
      <c r="E1359" s="18" t="s">
        <v>257</v>
      </c>
      <c r="F1359" s="18" t="s">
        <v>2297</v>
      </c>
      <c r="G1359" s="18" t="s">
        <v>641</v>
      </c>
      <c r="H1359" s="18" t="s">
        <v>642</v>
      </c>
      <c r="I1359" s="18" t="s">
        <v>363</v>
      </c>
      <c r="J1359" s="18" t="s">
        <v>363</v>
      </c>
      <c r="K1359" s="18" t="s">
        <v>363</v>
      </c>
      <c r="L1359" s="18" t="s">
        <v>1633</v>
      </c>
      <c r="M1359" s="18" t="s">
        <v>812</v>
      </c>
      <c r="N1359" s="56">
        <v>30</v>
      </c>
      <c r="O1359" s="18" t="s">
        <v>1632</v>
      </c>
      <c r="P1359" s="18" t="s">
        <v>466</v>
      </c>
      <c r="Q1359" s="18" t="s">
        <v>254</v>
      </c>
      <c r="R1359" s="24" t="s">
        <v>257</v>
      </c>
      <c r="S1359" s="24" t="s">
        <v>257</v>
      </c>
      <c r="T1359" s="26" t="s">
        <v>257</v>
      </c>
      <c r="U1359" s="26" t="s">
        <v>257</v>
      </c>
      <c r="V1359" s="26" t="s">
        <v>257</v>
      </c>
      <c r="W1359" s="26" t="s">
        <v>257</v>
      </c>
      <c r="X1359" s="18" t="s">
        <v>1635</v>
      </c>
      <c r="Y1359" s="57">
        <v>131.83500000000001</v>
      </c>
      <c r="Z1359" s="18" t="s">
        <v>1636</v>
      </c>
      <c r="AA1359" s="55">
        <f t="shared" si="282"/>
        <v>0.13183500000000001</v>
      </c>
      <c r="AB1359" s="57" t="s">
        <v>257</v>
      </c>
      <c r="AC1359" s="18" t="s">
        <v>699</v>
      </c>
      <c r="AD1359" s="18" t="s">
        <v>257</v>
      </c>
      <c r="AE1359" s="18" t="s">
        <v>257</v>
      </c>
      <c r="AF1359" s="18" t="s">
        <v>257</v>
      </c>
      <c r="AG1359" s="18" t="s">
        <v>257</v>
      </c>
      <c r="AH1359" s="18" t="s">
        <v>257</v>
      </c>
      <c r="AI1359" s="18">
        <v>10</v>
      </c>
      <c r="AJ1359" s="18" t="s">
        <v>522</v>
      </c>
      <c r="AK1359" s="18">
        <v>10</v>
      </c>
      <c r="AL1359" s="18" t="s">
        <v>1637</v>
      </c>
      <c r="AM1359" s="57" t="s">
        <v>256</v>
      </c>
      <c r="AN1359" s="65">
        <v>24.994999999999997</v>
      </c>
      <c r="AO1359" s="18" t="s">
        <v>1638</v>
      </c>
      <c r="AP1359" s="18" t="s">
        <v>699</v>
      </c>
      <c r="AQ1359" s="18" t="s">
        <v>257</v>
      </c>
      <c r="AR1359" s="18" t="s">
        <v>257</v>
      </c>
      <c r="AS1359" s="18" t="s">
        <v>257</v>
      </c>
      <c r="AT1359" s="18" t="s">
        <v>257</v>
      </c>
      <c r="AU1359" s="18" t="s">
        <v>257</v>
      </c>
      <c r="AV1359" s="18" t="s">
        <v>257</v>
      </c>
      <c r="AW1359" s="18" t="s">
        <v>257</v>
      </c>
      <c r="AX1359" s="18">
        <v>10</v>
      </c>
      <c r="AY1359" s="18" t="s">
        <v>522</v>
      </c>
      <c r="AZ1359" s="18" t="s">
        <v>257</v>
      </c>
      <c r="BA1359" s="18" t="s">
        <v>257</v>
      </c>
      <c r="BB1359" s="18" t="s">
        <v>1639</v>
      </c>
      <c r="BC1359" s="18"/>
      <c r="BD1359" s="18"/>
      <c r="BE1359" s="18"/>
      <c r="BF1359" s="18"/>
      <c r="BG1359" s="18"/>
      <c r="BH1359" s="18"/>
      <c r="BI1359" s="18"/>
      <c r="BJ1359" s="18"/>
      <c r="BK1359" s="18"/>
      <c r="BL1359" s="18"/>
      <c r="BM1359" s="18"/>
      <c r="BN1359" s="18"/>
      <c r="BO1359" s="18"/>
      <c r="BP1359" s="18"/>
      <c r="BQ1359" s="18"/>
      <c r="BR1359" s="18"/>
      <c r="BS1359" s="18"/>
      <c r="BT1359" s="18"/>
      <c r="BU1359" s="18"/>
      <c r="BV1359" s="18"/>
      <c r="BW1359" s="18"/>
      <c r="BX1359" s="18"/>
      <c r="BY1359" s="18"/>
      <c r="BZ1359" s="18"/>
      <c r="CA1359" s="18"/>
      <c r="CB1359" s="18"/>
      <c r="CC1359" s="18"/>
      <c r="CD1359" s="18"/>
      <c r="CE1359" s="18"/>
      <c r="CF1359" s="18"/>
      <c r="CG1359" s="18"/>
      <c r="CH1359" s="18"/>
      <c r="CI1359" s="18"/>
      <c r="CJ1359" s="18"/>
      <c r="CK1359" s="18"/>
      <c r="CL1359" s="18"/>
      <c r="CM1359" s="18"/>
      <c r="CN1359" s="18"/>
      <c r="CO1359" s="18"/>
      <c r="CP1359" s="18"/>
      <c r="CQ1359" s="18"/>
      <c r="CR1359" s="18"/>
      <c r="CS1359" s="18"/>
      <c r="CT1359" s="18"/>
      <c r="CU1359" s="18"/>
      <c r="CV1359" s="18"/>
      <c r="CW1359" s="18"/>
      <c r="CX1359" s="18"/>
      <c r="CY1359" s="18"/>
      <c r="CZ1359" s="18"/>
      <c r="DA1359" s="18"/>
      <c r="DB1359" s="18"/>
      <c r="DC1359" s="18"/>
      <c r="DD1359" s="18"/>
      <c r="DE1359" s="18"/>
      <c r="DF1359" s="18"/>
      <c r="DG1359" s="18"/>
      <c r="DH1359" s="18"/>
      <c r="DI1359" s="18"/>
      <c r="DJ1359" s="18"/>
      <c r="DK1359" s="18"/>
      <c r="DL1359" s="18"/>
      <c r="DM1359" s="18"/>
      <c r="DN1359" s="18"/>
      <c r="DO1359" s="18"/>
      <c r="DP1359" s="18"/>
      <c r="DQ1359" s="18"/>
      <c r="DR1359" s="18"/>
      <c r="DS1359" s="18"/>
      <c r="DT1359" s="18"/>
      <c r="DU1359" s="18"/>
      <c r="DV1359" s="18"/>
      <c r="DW1359" s="18"/>
      <c r="DX1359" s="18"/>
      <c r="DY1359" s="18"/>
      <c r="DZ1359" s="18"/>
      <c r="EA1359" s="18"/>
      <c r="EB1359" s="18"/>
      <c r="EC1359" s="18"/>
      <c r="ED1359" s="18"/>
      <c r="EE1359" s="18"/>
      <c r="EF1359" s="18"/>
      <c r="EG1359" s="18"/>
      <c r="EH1359" s="18" t="s">
        <v>1640</v>
      </c>
      <c r="EI1359" s="18" cm="1">
        <f t="array" ref="EI1359">IF(SUMPRODUCT(--(DO1359:DS1359&lt;&gt;""))=0, 0,1)</f>
        <v>0</v>
      </c>
      <c r="EJ1359" s="18" cm="1">
        <f t="array" ref="EJ1359">IF(SUMPRODUCT(--(DT1359:EG1359&lt;&gt;""))=0, 0,1)</f>
        <v>0</v>
      </c>
      <c r="EK1359" s="18" cm="1">
        <f t="array" ref="EK1359">IF(SUMPRODUCT(--(EC1359:EG1359&lt;&gt;""))=0, 0,1)</f>
        <v>0</v>
      </c>
      <c r="EL1359" s="18" cm="1">
        <f t="array" ref="EL1359">IF(SUMPRODUCT(--(EE1359:EG1359&lt;&gt;""))=0, 0,1)</f>
        <v>0</v>
      </c>
      <c r="EM1359" s="18">
        <f t="shared" si="277"/>
        <v>0</v>
      </c>
      <c r="EN1359" s="18" t="str">
        <f t="shared" si="278"/>
        <v>NA</v>
      </c>
      <c r="EO1359" s="18" t="str">
        <f t="shared" si="279"/>
        <v>NA</v>
      </c>
      <c r="EP1359" s="18" t="str">
        <f t="shared" si="280"/>
        <v>NA</v>
      </c>
      <c r="EQ1359" s="18" t="str">
        <f t="shared" si="281"/>
        <v>NA</v>
      </c>
      <c r="ER1359" s="58" t="s">
        <v>2080</v>
      </c>
      <c r="ES1359" s="59">
        <v>43811</v>
      </c>
      <c r="ET1359" s="18" t="s">
        <v>1641</v>
      </c>
      <c r="EU1359" s="18" t="s">
        <v>1631</v>
      </c>
    </row>
    <row r="1360" spans="1:151" ht="15.75" customHeight="1" x14ac:dyDescent="0.2">
      <c r="A1360" s="5" t="s">
        <v>1629</v>
      </c>
      <c r="B1360" s="24" t="s">
        <v>1630</v>
      </c>
      <c r="C1360" s="26">
        <v>1</v>
      </c>
      <c r="D1360" s="18" t="s">
        <v>1634</v>
      </c>
      <c r="E1360" s="18" t="s">
        <v>257</v>
      </c>
      <c r="F1360" s="18" t="s">
        <v>2297</v>
      </c>
      <c r="G1360" s="18" t="s">
        <v>641</v>
      </c>
      <c r="H1360" s="18" t="s">
        <v>642</v>
      </c>
      <c r="I1360" s="18" t="s">
        <v>363</v>
      </c>
      <c r="J1360" s="18" t="s">
        <v>363</v>
      </c>
      <c r="K1360" s="18" t="s">
        <v>363</v>
      </c>
      <c r="L1360" s="18" t="s">
        <v>1633</v>
      </c>
      <c r="M1360" s="18" t="s">
        <v>812</v>
      </c>
      <c r="N1360" s="56">
        <v>30</v>
      </c>
      <c r="O1360" s="18" t="s">
        <v>1632</v>
      </c>
      <c r="P1360" s="18" t="s">
        <v>466</v>
      </c>
      <c r="Q1360" s="18" t="s">
        <v>254</v>
      </c>
      <c r="R1360" s="24" t="s">
        <v>257</v>
      </c>
      <c r="S1360" s="24" t="s">
        <v>257</v>
      </c>
      <c r="T1360" s="26" t="s">
        <v>257</v>
      </c>
      <c r="U1360" s="26" t="s">
        <v>257</v>
      </c>
      <c r="V1360" s="26" t="s">
        <v>257</v>
      </c>
      <c r="W1360" s="26" t="s">
        <v>257</v>
      </c>
      <c r="X1360" s="18" t="s">
        <v>1635</v>
      </c>
      <c r="Y1360" s="57">
        <v>124.449</v>
      </c>
      <c r="Z1360" s="18" t="s">
        <v>1636</v>
      </c>
      <c r="AA1360" s="55">
        <f t="shared" si="282"/>
        <v>0.12444899999999999</v>
      </c>
      <c r="AB1360" s="57" t="s">
        <v>257</v>
      </c>
      <c r="AC1360" s="18" t="s">
        <v>699</v>
      </c>
      <c r="AD1360" s="18" t="s">
        <v>257</v>
      </c>
      <c r="AE1360" s="18" t="s">
        <v>257</v>
      </c>
      <c r="AF1360" s="18" t="s">
        <v>257</v>
      </c>
      <c r="AG1360" s="18" t="s">
        <v>257</v>
      </c>
      <c r="AH1360" s="18" t="s">
        <v>257</v>
      </c>
      <c r="AI1360" s="18">
        <v>10</v>
      </c>
      <c r="AJ1360" s="18" t="s">
        <v>522</v>
      </c>
      <c r="AK1360" s="18">
        <v>10</v>
      </c>
      <c r="AL1360" s="18" t="s">
        <v>1637</v>
      </c>
      <c r="AM1360" s="57" t="s">
        <v>256</v>
      </c>
      <c r="AN1360" s="65">
        <v>20.045000000000002</v>
      </c>
      <c r="AO1360" s="18" t="s">
        <v>1638</v>
      </c>
      <c r="AP1360" s="18" t="s">
        <v>699</v>
      </c>
      <c r="AQ1360" s="18" t="s">
        <v>257</v>
      </c>
      <c r="AR1360" s="18" t="s">
        <v>257</v>
      </c>
      <c r="AS1360" s="18" t="s">
        <v>257</v>
      </c>
      <c r="AT1360" s="18" t="s">
        <v>257</v>
      </c>
      <c r="AU1360" s="18" t="s">
        <v>257</v>
      </c>
      <c r="AV1360" s="18" t="s">
        <v>257</v>
      </c>
      <c r="AW1360" s="18" t="s">
        <v>257</v>
      </c>
      <c r="AX1360" s="18">
        <v>10</v>
      </c>
      <c r="AY1360" s="18" t="s">
        <v>522</v>
      </c>
      <c r="AZ1360" s="18" t="s">
        <v>257</v>
      </c>
      <c r="BA1360" s="18" t="s">
        <v>257</v>
      </c>
      <c r="BB1360" s="18" t="s">
        <v>1639</v>
      </c>
      <c r="BC1360" s="18"/>
      <c r="BD1360" s="18"/>
      <c r="BE1360" s="18"/>
      <c r="BF1360" s="18"/>
      <c r="BG1360" s="18"/>
      <c r="BH1360" s="18"/>
      <c r="BI1360" s="18"/>
      <c r="BJ1360" s="18"/>
      <c r="BK1360" s="18"/>
      <c r="BL1360" s="18"/>
      <c r="BM1360" s="18"/>
      <c r="BN1360" s="18"/>
      <c r="BO1360" s="18"/>
      <c r="BP1360" s="18"/>
      <c r="BQ1360" s="18"/>
      <c r="BR1360" s="18"/>
      <c r="BS1360" s="18"/>
      <c r="BT1360" s="18"/>
      <c r="BU1360" s="18"/>
      <c r="BV1360" s="18"/>
      <c r="BW1360" s="18"/>
      <c r="BX1360" s="18"/>
      <c r="BY1360" s="18"/>
      <c r="BZ1360" s="18"/>
      <c r="CA1360" s="18"/>
      <c r="CB1360" s="18"/>
      <c r="CC1360" s="18"/>
      <c r="CD1360" s="18"/>
      <c r="CE1360" s="18"/>
      <c r="CF1360" s="18"/>
      <c r="CG1360" s="18"/>
      <c r="CH1360" s="18"/>
      <c r="CI1360" s="18"/>
      <c r="CJ1360" s="18"/>
      <c r="CK1360" s="18"/>
      <c r="CL1360" s="18"/>
      <c r="CM1360" s="18"/>
      <c r="CN1360" s="18"/>
      <c r="CO1360" s="18"/>
      <c r="CP1360" s="18"/>
      <c r="CQ1360" s="18"/>
      <c r="CR1360" s="18"/>
      <c r="CS1360" s="18"/>
      <c r="CT1360" s="18"/>
      <c r="CU1360" s="18"/>
      <c r="CV1360" s="18"/>
      <c r="CW1360" s="18"/>
      <c r="CX1360" s="18"/>
      <c r="CY1360" s="18"/>
      <c r="CZ1360" s="18"/>
      <c r="DA1360" s="18"/>
      <c r="DB1360" s="18"/>
      <c r="DC1360" s="18"/>
      <c r="DD1360" s="18"/>
      <c r="DE1360" s="18"/>
      <c r="DF1360" s="18"/>
      <c r="DG1360" s="18"/>
      <c r="DH1360" s="18"/>
      <c r="DI1360" s="18"/>
      <c r="DJ1360" s="18"/>
      <c r="DK1360" s="18"/>
      <c r="DL1360" s="18"/>
      <c r="DM1360" s="18"/>
      <c r="DN1360" s="18"/>
      <c r="DO1360" s="18"/>
      <c r="DP1360" s="18"/>
      <c r="DQ1360" s="18"/>
      <c r="DR1360" s="18"/>
      <c r="DS1360" s="18"/>
      <c r="DT1360" s="18"/>
      <c r="DU1360" s="18"/>
      <c r="DV1360" s="18"/>
      <c r="DW1360" s="18"/>
      <c r="DX1360" s="18"/>
      <c r="DY1360" s="18"/>
      <c r="DZ1360" s="18"/>
      <c r="EA1360" s="18"/>
      <c r="EB1360" s="18"/>
      <c r="EC1360" s="18"/>
      <c r="ED1360" s="18"/>
      <c r="EE1360" s="18"/>
      <c r="EF1360" s="18"/>
      <c r="EG1360" s="18"/>
      <c r="EH1360" s="18" t="s">
        <v>1640</v>
      </c>
      <c r="EI1360" s="18" cm="1">
        <f t="array" ref="EI1360">IF(SUMPRODUCT(--(DO1360:DS1360&lt;&gt;""))=0, 0,1)</f>
        <v>0</v>
      </c>
      <c r="EJ1360" s="18" cm="1">
        <f t="array" ref="EJ1360">IF(SUMPRODUCT(--(DT1360:EG1360&lt;&gt;""))=0, 0,1)</f>
        <v>0</v>
      </c>
      <c r="EK1360" s="18" cm="1">
        <f t="array" ref="EK1360">IF(SUMPRODUCT(--(EC1360:EG1360&lt;&gt;""))=0, 0,1)</f>
        <v>0</v>
      </c>
      <c r="EL1360" s="18" cm="1">
        <f t="array" ref="EL1360">IF(SUMPRODUCT(--(EE1360:EG1360&lt;&gt;""))=0, 0,1)</f>
        <v>0</v>
      </c>
      <c r="EM1360" s="18">
        <f t="shared" si="277"/>
        <v>0</v>
      </c>
      <c r="EN1360" s="18" t="str">
        <f t="shared" si="278"/>
        <v>NA</v>
      </c>
      <c r="EO1360" s="18" t="str">
        <f t="shared" si="279"/>
        <v>NA</v>
      </c>
      <c r="EP1360" s="18" t="str">
        <f t="shared" si="280"/>
        <v>NA</v>
      </c>
      <c r="EQ1360" s="18" t="str">
        <f t="shared" si="281"/>
        <v>NA</v>
      </c>
      <c r="ER1360" s="58" t="s">
        <v>2080</v>
      </c>
      <c r="ES1360" s="59">
        <v>43811</v>
      </c>
      <c r="ET1360" s="18" t="s">
        <v>1641</v>
      </c>
      <c r="EU1360" s="18" t="s">
        <v>1631</v>
      </c>
    </row>
    <row r="1361" spans="1:151" ht="15.75" customHeight="1" x14ac:dyDescent="0.2">
      <c r="A1361" s="5" t="s">
        <v>1629</v>
      </c>
      <c r="B1361" s="24" t="s">
        <v>1630</v>
      </c>
      <c r="C1361" s="26">
        <v>1</v>
      </c>
      <c r="D1361" s="18" t="s">
        <v>1634</v>
      </c>
      <c r="E1361" s="18" t="s">
        <v>257</v>
      </c>
      <c r="F1361" s="18" t="s">
        <v>2297</v>
      </c>
      <c r="G1361" s="18" t="s">
        <v>641</v>
      </c>
      <c r="H1361" s="18" t="s">
        <v>642</v>
      </c>
      <c r="I1361" s="18" t="s">
        <v>363</v>
      </c>
      <c r="J1361" s="18" t="s">
        <v>363</v>
      </c>
      <c r="K1361" s="18" t="s">
        <v>363</v>
      </c>
      <c r="L1361" s="18" t="s">
        <v>1633</v>
      </c>
      <c r="M1361" s="18" t="s">
        <v>812</v>
      </c>
      <c r="N1361" s="56">
        <v>30</v>
      </c>
      <c r="O1361" s="18" t="s">
        <v>1632</v>
      </c>
      <c r="P1361" s="18" t="s">
        <v>466</v>
      </c>
      <c r="Q1361" s="18" t="s">
        <v>254</v>
      </c>
      <c r="R1361" s="24" t="s">
        <v>257</v>
      </c>
      <c r="S1361" s="24" t="s">
        <v>257</v>
      </c>
      <c r="T1361" s="26" t="s">
        <v>257</v>
      </c>
      <c r="U1361" s="26" t="s">
        <v>257</v>
      </c>
      <c r="V1361" s="26" t="s">
        <v>257</v>
      </c>
      <c r="W1361" s="26" t="s">
        <v>257</v>
      </c>
      <c r="X1361" s="18" t="s">
        <v>1635</v>
      </c>
      <c r="Y1361" s="57">
        <v>152.52099999999999</v>
      </c>
      <c r="Z1361" s="18" t="s">
        <v>1636</v>
      </c>
      <c r="AA1361" s="55">
        <f t="shared" si="282"/>
        <v>0.15252099999999999</v>
      </c>
      <c r="AB1361" s="57" t="s">
        <v>257</v>
      </c>
      <c r="AC1361" s="18" t="s">
        <v>699</v>
      </c>
      <c r="AD1361" s="18" t="s">
        <v>257</v>
      </c>
      <c r="AE1361" s="18" t="s">
        <v>257</v>
      </c>
      <c r="AF1361" s="18" t="s">
        <v>257</v>
      </c>
      <c r="AG1361" s="18" t="s">
        <v>257</v>
      </c>
      <c r="AH1361" s="18" t="s">
        <v>257</v>
      </c>
      <c r="AI1361" s="18">
        <v>10</v>
      </c>
      <c r="AJ1361" s="18" t="s">
        <v>522</v>
      </c>
      <c r="AK1361" s="18">
        <v>10</v>
      </c>
      <c r="AL1361" s="18" t="s">
        <v>1637</v>
      </c>
      <c r="AM1361" s="57" t="s">
        <v>256</v>
      </c>
      <c r="AN1361" s="65">
        <v>19.995000000000001</v>
      </c>
      <c r="AO1361" s="18" t="s">
        <v>1638</v>
      </c>
      <c r="AP1361" s="18" t="s">
        <v>699</v>
      </c>
      <c r="AQ1361" s="18" t="s">
        <v>257</v>
      </c>
      <c r="AR1361" s="18" t="s">
        <v>257</v>
      </c>
      <c r="AS1361" s="18" t="s">
        <v>257</v>
      </c>
      <c r="AT1361" s="18" t="s">
        <v>257</v>
      </c>
      <c r="AU1361" s="18" t="s">
        <v>257</v>
      </c>
      <c r="AV1361" s="18" t="s">
        <v>257</v>
      </c>
      <c r="AW1361" s="18" t="s">
        <v>257</v>
      </c>
      <c r="AX1361" s="18">
        <v>10</v>
      </c>
      <c r="AY1361" s="18" t="s">
        <v>522</v>
      </c>
      <c r="AZ1361" s="18" t="s">
        <v>257</v>
      </c>
      <c r="BA1361" s="18" t="s">
        <v>257</v>
      </c>
      <c r="BB1361" s="18" t="s">
        <v>1639</v>
      </c>
      <c r="BC1361" s="18"/>
      <c r="BD1361" s="18"/>
      <c r="BE1361" s="18"/>
      <c r="BF1361" s="18"/>
      <c r="BG1361" s="18"/>
      <c r="BH1361" s="18"/>
      <c r="BI1361" s="18"/>
      <c r="BJ1361" s="18"/>
      <c r="BK1361" s="18"/>
      <c r="BL1361" s="18"/>
      <c r="BM1361" s="18"/>
      <c r="BN1361" s="18"/>
      <c r="BO1361" s="18"/>
      <c r="BP1361" s="18"/>
      <c r="BQ1361" s="18"/>
      <c r="BR1361" s="18"/>
      <c r="BS1361" s="18"/>
      <c r="BT1361" s="18"/>
      <c r="BU1361" s="18"/>
      <c r="BV1361" s="18"/>
      <c r="BW1361" s="18"/>
      <c r="BX1361" s="18"/>
      <c r="BY1361" s="18"/>
      <c r="BZ1361" s="18"/>
      <c r="CA1361" s="18"/>
      <c r="CB1361" s="18"/>
      <c r="CC1361" s="18"/>
      <c r="CD1361" s="18"/>
      <c r="CE1361" s="18"/>
      <c r="CF1361" s="18"/>
      <c r="CG1361" s="18"/>
      <c r="CH1361" s="18"/>
      <c r="CI1361" s="18"/>
      <c r="CJ1361" s="18"/>
      <c r="CK1361" s="18"/>
      <c r="CL1361" s="18"/>
      <c r="CM1361" s="18"/>
      <c r="CN1361" s="18"/>
      <c r="CO1361" s="18"/>
      <c r="CP1361" s="18"/>
      <c r="CQ1361" s="18"/>
      <c r="CR1361" s="18"/>
      <c r="CS1361" s="18"/>
      <c r="CT1361" s="18"/>
      <c r="CU1361" s="18"/>
      <c r="CV1361" s="18"/>
      <c r="CW1361" s="18"/>
      <c r="CX1361" s="18"/>
      <c r="CY1361" s="18"/>
      <c r="CZ1361" s="18"/>
      <c r="DA1361" s="18"/>
      <c r="DB1361" s="18"/>
      <c r="DC1361" s="18"/>
      <c r="DD1361" s="18"/>
      <c r="DE1361" s="18"/>
      <c r="DF1361" s="18"/>
      <c r="DG1361" s="18"/>
      <c r="DH1361" s="18"/>
      <c r="DI1361" s="18"/>
      <c r="DJ1361" s="18"/>
      <c r="DK1361" s="18"/>
      <c r="DL1361" s="18"/>
      <c r="DM1361" s="18"/>
      <c r="DN1361" s="18"/>
      <c r="DO1361" s="18"/>
      <c r="DP1361" s="18"/>
      <c r="DQ1361" s="18"/>
      <c r="DR1361" s="18"/>
      <c r="DS1361" s="18"/>
      <c r="DT1361" s="18"/>
      <c r="DU1361" s="18"/>
      <c r="DV1361" s="18"/>
      <c r="DW1361" s="18"/>
      <c r="DX1361" s="18"/>
      <c r="DY1361" s="18"/>
      <c r="DZ1361" s="18"/>
      <c r="EA1361" s="18"/>
      <c r="EB1361" s="18"/>
      <c r="EC1361" s="18"/>
      <c r="ED1361" s="18"/>
      <c r="EE1361" s="18"/>
      <c r="EF1361" s="18"/>
      <c r="EG1361" s="18"/>
      <c r="EH1361" s="18" t="s">
        <v>1640</v>
      </c>
      <c r="EI1361" s="18" cm="1">
        <f t="array" ref="EI1361">IF(SUMPRODUCT(--(DO1361:DS1361&lt;&gt;""))=0, 0,1)</f>
        <v>0</v>
      </c>
      <c r="EJ1361" s="18" cm="1">
        <f t="array" ref="EJ1361">IF(SUMPRODUCT(--(DT1361:EG1361&lt;&gt;""))=0, 0,1)</f>
        <v>0</v>
      </c>
      <c r="EK1361" s="18" cm="1">
        <f t="array" ref="EK1361">IF(SUMPRODUCT(--(EC1361:EG1361&lt;&gt;""))=0, 0,1)</f>
        <v>0</v>
      </c>
      <c r="EL1361" s="18" cm="1">
        <f t="array" ref="EL1361">IF(SUMPRODUCT(--(EE1361:EG1361&lt;&gt;""))=0, 0,1)</f>
        <v>0</v>
      </c>
      <c r="EM1361" s="18">
        <f t="shared" si="277"/>
        <v>0</v>
      </c>
      <c r="EN1361" s="18" t="str">
        <f t="shared" si="278"/>
        <v>NA</v>
      </c>
      <c r="EO1361" s="18" t="str">
        <f t="shared" si="279"/>
        <v>NA</v>
      </c>
      <c r="EP1361" s="18" t="str">
        <f t="shared" si="280"/>
        <v>NA</v>
      </c>
      <c r="EQ1361" s="18" t="str">
        <f t="shared" si="281"/>
        <v>NA</v>
      </c>
      <c r="ER1361" s="58" t="s">
        <v>2080</v>
      </c>
      <c r="ES1361" s="59">
        <v>43811</v>
      </c>
      <c r="ET1361" s="18" t="s">
        <v>1641</v>
      </c>
      <c r="EU1361" s="18" t="s">
        <v>1631</v>
      </c>
    </row>
    <row r="1362" spans="1:151" ht="15.75" customHeight="1" x14ac:dyDescent="0.2">
      <c r="A1362" s="5" t="s">
        <v>1629</v>
      </c>
      <c r="B1362" s="24" t="s">
        <v>1630</v>
      </c>
      <c r="C1362" s="26">
        <v>1</v>
      </c>
      <c r="D1362" s="18" t="s">
        <v>1634</v>
      </c>
      <c r="E1362" s="18" t="s">
        <v>257</v>
      </c>
      <c r="F1362" s="18" t="s">
        <v>2297</v>
      </c>
      <c r="G1362" s="18" t="s">
        <v>641</v>
      </c>
      <c r="H1362" s="18" t="s">
        <v>642</v>
      </c>
      <c r="I1362" s="18" t="s">
        <v>363</v>
      </c>
      <c r="J1362" s="18" t="s">
        <v>363</v>
      </c>
      <c r="K1362" s="18" t="s">
        <v>363</v>
      </c>
      <c r="L1362" s="18" t="s">
        <v>1633</v>
      </c>
      <c r="M1362" s="18" t="s">
        <v>812</v>
      </c>
      <c r="N1362" s="56">
        <v>30</v>
      </c>
      <c r="O1362" s="18" t="s">
        <v>1632</v>
      </c>
      <c r="P1362" s="18" t="s">
        <v>466</v>
      </c>
      <c r="Q1362" s="18" t="s">
        <v>254</v>
      </c>
      <c r="R1362" s="24" t="s">
        <v>257</v>
      </c>
      <c r="S1362" s="24" t="s">
        <v>257</v>
      </c>
      <c r="T1362" s="26" t="s">
        <v>257</v>
      </c>
      <c r="U1362" s="26" t="s">
        <v>257</v>
      </c>
      <c r="V1362" s="26" t="s">
        <v>257</v>
      </c>
      <c r="W1362" s="26" t="s">
        <v>257</v>
      </c>
      <c r="X1362" s="18" t="s">
        <v>1635</v>
      </c>
      <c r="Y1362" s="57">
        <v>154.404</v>
      </c>
      <c r="Z1362" s="18" t="s">
        <v>1636</v>
      </c>
      <c r="AA1362" s="55">
        <f t="shared" si="282"/>
        <v>0.15440399999999999</v>
      </c>
      <c r="AB1362" s="57" t="s">
        <v>257</v>
      </c>
      <c r="AC1362" s="18" t="s">
        <v>699</v>
      </c>
      <c r="AD1362" s="18" t="s">
        <v>257</v>
      </c>
      <c r="AE1362" s="18" t="s">
        <v>257</v>
      </c>
      <c r="AF1362" s="18" t="s">
        <v>257</v>
      </c>
      <c r="AG1362" s="18" t="s">
        <v>257</v>
      </c>
      <c r="AH1362" s="18" t="s">
        <v>257</v>
      </c>
      <c r="AI1362" s="18">
        <v>10</v>
      </c>
      <c r="AJ1362" s="18" t="s">
        <v>522</v>
      </c>
      <c r="AK1362" s="18">
        <v>10</v>
      </c>
      <c r="AL1362" s="18" t="s">
        <v>1637</v>
      </c>
      <c r="AM1362" s="57" t="s">
        <v>256</v>
      </c>
      <c r="AN1362" s="65">
        <v>20.059999999999999</v>
      </c>
      <c r="AO1362" s="18" t="s">
        <v>1638</v>
      </c>
      <c r="AP1362" s="18" t="s">
        <v>699</v>
      </c>
      <c r="AQ1362" s="18" t="s">
        <v>257</v>
      </c>
      <c r="AR1362" s="18" t="s">
        <v>257</v>
      </c>
      <c r="AS1362" s="18" t="s">
        <v>257</v>
      </c>
      <c r="AT1362" s="18" t="s">
        <v>257</v>
      </c>
      <c r="AU1362" s="18" t="s">
        <v>257</v>
      </c>
      <c r="AV1362" s="18" t="s">
        <v>257</v>
      </c>
      <c r="AW1362" s="18" t="s">
        <v>257</v>
      </c>
      <c r="AX1362" s="18">
        <v>10</v>
      </c>
      <c r="AY1362" s="18" t="s">
        <v>522</v>
      </c>
      <c r="AZ1362" s="18" t="s">
        <v>257</v>
      </c>
      <c r="BA1362" s="18" t="s">
        <v>257</v>
      </c>
      <c r="BB1362" s="18" t="s">
        <v>1639</v>
      </c>
      <c r="BC1362" s="18"/>
      <c r="BD1362" s="18"/>
      <c r="BE1362" s="18"/>
      <c r="BF1362" s="18"/>
      <c r="BG1362" s="18"/>
      <c r="BH1362" s="18"/>
      <c r="BI1362" s="18"/>
      <c r="BJ1362" s="18"/>
      <c r="BK1362" s="18"/>
      <c r="BL1362" s="18"/>
      <c r="BM1362" s="18"/>
      <c r="BN1362" s="18"/>
      <c r="BO1362" s="18"/>
      <c r="BP1362" s="18"/>
      <c r="BQ1362" s="18"/>
      <c r="BR1362" s="18"/>
      <c r="BS1362" s="18"/>
      <c r="BT1362" s="18"/>
      <c r="BU1362" s="18"/>
      <c r="BV1362" s="18"/>
      <c r="BW1362" s="18"/>
      <c r="BX1362" s="18"/>
      <c r="BY1362" s="18"/>
      <c r="BZ1362" s="18"/>
      <c r="CA1362" s="18"/>
      <c r="CB1362" s="18"/>
      <c r="CC1362" s="18"/>
      <c r="CD1362" s="18"/>
      <c r="CE1362" s="18"/>
      <c r="CF1362" s="18"/>
      <c r="CG1362" s="18"/>
      <c r="CH1362" s="18"/>
      <c r="CI1362" s="18"/>
      <c r="CJ1362" s="18"/>
      <c r="CK1362" s="18"/>
      <c r="CL1362" s="18"/>
      <c r="CM1362" s="18"/>
      <c r="CN1362" s="18"/>
      <c r="CO1362" s="18"/>
      <c r="CP1362" s="18"/>
      <c r="CQ1362" s="18"/>
      <c r="CR1362" s="18"/>
      <c r="CS1362" s="18"/>
      <c r="CT1362" s="18"/>
      <c r="CU1362" s="18"/>
      <c r="CV1362" s="18"/>
      <c r="CW1362" s="18"/>
      <c r="CX1362" s="18"/>
      <c r="CY1362" s="18"/>
      <c r="CZ1362" s="18"/>
      <c r="DA1362" s="18"/>
      <c r="DB1362" s="18"/>
      <c r="DC1362" s="18"/>
      <c r="DD1362" s="18"/>
      <c r="DE1362" s="18"/>
      <c r="DF1362" s="18"/>
      <c r="DG1362" s="18"/>
      <c r="DH1362" s="18"/>
      <c r="DI1362" s="18"/>
      <c r="DJ1362" s="18"/>
      <c r="DK1362" s="18"/>
      <c r="DL1362" s="18"/>
      <c r="DM1362" s="18"/>
      <c r="DN1362" s="18"/>
      <c r="DO1362" s="18"/>
      <c r="DP1362" s="18"/>
      <c r="DQ1362" s="18"/>
      <c r="DR1362" s="18"/>
      <c r="DS1362" s="18"/>
      <c r="DT1362" s="18"/>
      <c r="DU1362" s="18"/>
      <c r="DV1362" s="18"/>
      <c r="DW1362" s="18"/>
      <c r="DX1362" s="18"/>
      <c r="DY1362" s="18"/>
      <c r="DZ1362" s="18"/>
      <c r="EA1362" s="18"/>
      <c r="EB1362" s="18"/>
      <c r="EC1362" s="18"/>
      <c r="ED1362" s="18"/>
      <c r="EE1362" s="18"/>
      <c r="EF1362" s="18"/>
      <c r="EG1362" s="18"/>
      <c r="EH1362" s="18" t="s">
        <v>1640</v>
      </c>
      <c r="EI1362" s="18" cm="1">
        <f t="array" ref="EI1362">IF(SUMPRODUCT(--(DO1362:DS1362&lt;&gt;""))=0, 0,1)</f>
        <v>0</v>
      </c>
      <c r="EJ1362" s="18" cm="1">
        <f t="array" ref="EJ1362">IF(SUMPRODUCT(--(DT1362:EG1362&lt;&gt;""))=0, 0,1)</f>
        <v>0</v>
      </c>
      <c r="EK1362" s="18" cm="1">
        <f t="array" ref="EK1362">IF(SUMPRODUCT(--(EC1362:EG1362&lt;&gt;""))=0, 0,1)</f>
        <v>0</v>
      </c>
      <c r="EL1362" s="18" cm="1">
        <f t="array" ref="EL1362">IF(SUMPRODUCT(--(EE1362:EG1362&lt;&gt;""))=0, 0,1)</f>
        <v>0</v>
      </c>
      <c r="EM1362" s="18">
        <f t="shared" si="277"/>
        <v>0</v>
      </c>
      <c r="EN1362" s="18" t="str">
        <f t="shared" si="278"/>
        <v>NA</v>
      </c>
      <c r="EO1362" s="18" t="str">
        <f t="shared" si="279"/>
        <v>NA</v>
      </c>
      <c r="EP1362" s="18" t="str">
        <f t="shared" si="280"/>
        <v>NA</v>
      </c>
      <c r="EQ1362" s="18" t="str">
        <f t="shared" si="281"/>
        <v>NA</v>
      </c>
      <c r="ER1362" s="58" t="s">
        <v>2080</v>
      </c>
      <c r="ES1362" s="59">
        <v>43811</v>
      </c>
      <c r="ET1362" s="18" t="s">
        <v>1641</v>
      </c>
      <c r="EU1362" s="18" t="s">
        <v>1631</v>
      </c>
    </row>
    <row r="1363" spans="1:151" ht="15.75" customHeight="1" x14ac:dyDescent="0.2">
      <c r="A1363" s="5" t="s">
        <v>1629</v>
      </c>
      <c r="B1363" s="24" t="s">
        <v>1630</v>
      </c>
      <c r="C1363" s="26">
        <v>1</v>
      </c>
      <c r="D1363" s="18" t="s">
        <v>1634</v>
      </c>
      <c r="E1363" s="18" t="s">
        <v>257</v>
      </c>
      <c r="F1363" s="18" t="s">
        <v>2297</v>
      </c>
      <c r="G1363" s="18" t="s">
        <v>641</v>
      </c>
      <c r="H1363" s="18" t="s">
        <v>642</v>
      </c>
      <c r="I1363" s="18" t="s">
        <v>363</v>
      </c>
      <c r="J1363" s="18" t="s">
        <v>363</v>
      </c>
      <c r="K1363" s="18" t="s">
        <v>363</v>
      </c>
      <c r="L1363" s="18" t="s">
        <v>1633</v>
      </c>
      <c r="M1363" s="18" t="s">
        <v>812</v>
      </c>
      <c r="N1363" s="56">
        <v>30</v>
      </c>
      <c r="O1363" s="18" t="s">
        <v>1632</v>
      </c>
      <c r="P1363" s="18" t="s">
        <v>466</v>
      </c>
      <c r="Q1363" s="18" t="s">
        <v>254</v>
      </c>
      <c r="R1363" s="24" t="s">
        <v>257</v>
      </c>
      <c r="S1363" s="24" t="s">
        <v>257</v>
      </c>
      <c r="T1363" s="26" t="s">
        <v>257</v>
      </c>
      <c r="U1363" s="26" t="s">
        <v>257</v>
      </c>
      <c r="V1363" s="26" t="s">
        <v>257</v>
      </c>
      <c r="W1363" s="26" t="s">
        <v>257</v>
      </c>
      <c r="X1363" s="18" t="s">
        <v>1635</v>
      </c>
      <c r="Y1363" s="57">
        <v>160.01400000000001</v>
      </c>
      <c r="Z1363" s="18" t="s">
        <v>1636</v>
      </c>
      <c r="AA1363" s="55">
        <f t="shared" si="282"/>
        <v>0.16001400000000002</v>
      </c>
      <c r="AB1363" s="57" t="s">
        <v>257</v>
      </c>
      <c r="AC1363" s="18" t="s">
        <v>699</v>
      </c>
      <c r="AD1363" s="18" t="s">
        <v>257</v>
      </c>
      <c r="AE1363" s="18" t="s">
        <v>257</v>
      </c>
      <c r="AF1363" s="18" t="s">
        <v>257</v>
      </c>
      <c r="AG1363" s="18" t="s">
        <v>257</v>
      </c>
      <c r="AH1363" s="18" t="s">
        <v>257</v>
      </c>
      <c r="AI1363" s="18">
        <v>10</v>
      </c>
      <c r="AJ1363" s="18" t="s">
        <v>522</v>
      </c>
      <c r="AK1363" s="18">
        <v>10</v>
      </c>
      <c r="AL1363" s="18" t="s">
        <v>1637</v>
      </c>
      <c r="AM1363" s="57" t="s">
        <v>256</v>
      </c>
      <c r="AN1363" s="65">
        <v>14.97</v>
      </c>
      <c r="AO1363" s="18" t="s">
        <v>1638</v>
      </c>
      <c r="AP1363" s="18" t="s">
        <v>699</v>
      </c>
      <c r="AQ1363" s="18" t="s">
        <v>257</v>
      </c>
      <c r="AR1363" s="18" t="s">
        <v>257</v>
      </c>
      <c r="AS1363" s="18" t="s">
        <v>257</v>
      </c>
      <c r="AT1363" s="18" t="s">
        <v>257</v>
      </c>
      <c r="AU1363" s="18" t="s">
        <v>257</v>
      </c>
      <c r="AV1363" s="18" t="s">
        <v>257</v>
      </c>
      <c r="AW1363" s="18" t="s">
        <v>257</v>
      </c>
      <c r="AX1363" s="18">
        <v>10</v>
      </c>
      <c r="AY1363" s="18" t="s">
        <v>522</v>
      </c>
      <c r="AZ1363" s="18" t="s">
        <v>257</v>
      </c>
      <c r="BA1363" s="18" t="s">
        <v>257</v>
      </c>
      <c r="BB1363" s="18" t="s">
        <v>1639</v>
      </c>
      <c r="BC1363" s="18"/>
      <c r="BD1363" s="18"/>
      <c r="BE1363" s="18"/>
      <c r="BF1363" s="18"/>
      <c r="BG1363" s="18"/>
      <c r="BH1363" s="18"/>
      <c r="BI1363" s="18"/>
      <c r="BJ1363" s="18"/>
      <c r="BK1363" s="18"/>
      <c r="BL1363" s="18"/>
      <c r="BM1363" s="18"/>
      <c r="BN1363" s="18"/>
      <c r="BO1363" s="18"/>
      <c r="BP1363" s="18"/>
      <c r="BQ1363" s="18"/>
      <c r="BR1363" s="18"/>
      <c r="BS1363" s="18"/>
      <c r="BT1363" s="18"/>
      <c r="BU1363" s="18"/>
      <c r="BV1363" s="18"/>
      <c r="BW1363" s="18"/>
      <c r="BX1363" s="18"/>
      <c r="BY1363" s="18"/>
      <c r="BZ1363" s="18"/>
      <c r="CA1363" s="18"/>
      <c r="CB1363" s="18"/>
      <c r="CC1363" s="18"/>
      <c r="CD1363" s="18"/>
      <c r="CE1363" s="18"/>
      <c r="CF1363" s="18"/>
      <c r="CG1363" s="18"/>
      <c r="CH1363" s="18"/>
      <c r="CI1363" s="18"/>
      <c r="CJ1363" s="18"/>
      <c r="CK1363" s="18"/>
      <c r="CL1363" s="18"/>
      <c r="CM1363" s="18"/>
      <c r="CN1363" s="18"/>
      <c r="CO1363" s="18"/>
      <c r="CP1363" s="18"/>
      <c r="CQ1363" s="18"/>
      <c r="CR1363" s="18"/>
      <c r="CS1363" s="18"/>
      <c r="CT1363" s="18"/>
      <c r="CU1363" s="18"/>
      <c r="CV1363" s="18"/>
      <c r="CW1363" s="18"/>
      <c r="CX1363" s="18"/>
      <c r="CY1363" s="18"/>
      <c r="CZ1363" s="18"/>
      <c r="DA1363" s="18"/>
      <c r="DB1363" s="18"/>
      <c r="DC1363" s="18"/>
      <c r="DD1363" s="18"/>
      <c r="DE1363" s="18"/>
      <c r="DF1363" s="18"/>
      <c r="DG1363" s="18"/>
      <c r="DH1363" s="18"/>
      <c r="DI1363" s="18"/>
      <c r="DJ1363" s="18"/>
      <c r="DK1363" s="18"/>
      <c r="DL1363" s="18"/>
      <c r="DM1363" s="18"/>
      <c r="DN1363" s="18"/>
      <c r="DO1363" s="18"/>
      <c r="DP1363" s="18"/>
      <c r="DQ1363" s="18"/>
      <c r="DR1363" s="18"/>
      <c r="DS1363" s="18"/>
      <c r="DT1363" s="18"/>
      <c r="DU1363" s="18"/>
      <c r="DV1363" s="18"/>
      <c r="DW1363" s="18"/>
      <c r="DX1363" s="18"/>
      <c r="DY1363" s="18"/>
      <c r="DZ1363" s="18"/>
      <c r="EA1363" s="18"/>
      <c r="EB1363" s="18"/>
      <c r="EC1363" s="18"/>
      <c r="ED1363" s="18"/>
      <c r="EE1363" s="18"/>
      <c r="EF1363" s="18"/>
      <c r="EG1363" s="18"/>
      <c r="EH1363" s="18" t="s">
        <v>1640</v>
      </c>
      <c r="EI1363" s="18" cm="1">
        <f t="array" ref="EI1363">IF(SUMPRODUCT(--(DO1363:DS1363&lt;&gt;""))=0, 0,1)</f>
        <v>0</v>
      </c>
      <c r="EJ1363" s="18" cm="1">
        <f t="array" ref="EJ1363">IF(SUMPRODUCT(--(DT1363:EG1363&lt;&gt;""))=0, 0,1)</f>
        <v>0</v>
      </c>
      <c r="EK1363" s="18" cm="1">
        <f t="array" ref="EK1363">IF(SUMPRODUCT(--(EC1363:EG1363&lt;&gt;""))=0, 0,1)</f>
        <v>0</v>
      </c>
      <c r="EL1363" s="18" cm="1">
        <f t="array" ref="EL1363">IF(SUMPRODUCT(--(EE1363:EG1363&lt;&gt;""))=0, 0,1)</f>
        <v>0</v>
      </c>
      <c r="EM1363" s="18">
        <f t="shared" si="277"/>
        <v>0</v>
      </c>
      <c r="EN1363" s="18" t="str">
        <f t="shared" si="278"/>
        <v>NA</v>
      </c>
      <c r="EO1363" s="18" t="str">
        <f t="shared" si="279"/>
        <v>NA</v>
      </c>
      <c r="EP1363" s="18" t="str">
        <f t="shared" si="280"/>
        <v>NA</v>
      </c>
      <c r="EQ1363" s="18" t="str">
        <f t="shared" si="281"/>
        <v>NA</v>
      </c>
      <c r="ER1363" s="58" t="s">
        <v>2080</v>
      </c>
      <c r="ES1363" s="59">
        <v>43811</v>
      </c>
      <c r="ET1363" s="18" t="s">
        <v>1641</v>
      </c>
      <c r="EU1363" s="18" t="s">
        <v>1631</v>
      </c>
    </row>
    <row r="1364" spans="1:151" ht="15.75" customHeight="1" x14ac:dyDescent="0.2">
      <c r="A1364" s="5" t="s">
        <v>1629</v>
      </c>
      <c r="B1364" s="24" t="s">
        <v>1630</v>
      </c>
      <c r="C1364" s="26">
        <v>1</v>
      </c>
      <c r="D1364" s="18" t="s">
        <v>1634</v>
      </c>
      <c r="E1364" s="18" t="s">
        <v>257</v>
      </c>
      <c r="F1364" s="18" t="s">
        <v>2297</v>
      </c>
      <c r="G1364" s="18" t="s">
        <v>641</v>
      </c>
      <c r="H1364" s="18" t="s">
        <v>642</v>
      </c>
      <c r="I1364" s="18" t="s">
        <v>363</v>
      </c>
      <c r="J1364" s="18" t="s">
        <v>363</v>
      </c>
      <c r="K1364" s="18" t="s">
        <v>363</v>
      </c>
      <c r="L1364" s="18" t="s">
        <v>1633</v>
      </c>
      <c r="M1364" s="18" t="s">
        <v>812</v>
      </c>
      <c r="N1364" s="56">
        <v>30</v>
      </c>
      <c r="O1364" s="18" t="s">
        <v>1632</v>
      </c>
      <c r="P1364" s="18" t="s">
        <v>466</v>
      </c>
      <c r="Q1364" s="18" t="s">
        <v>254</v>
      </c>
      <c r="R1364" s="24" t="s">
        <v>257</v>
      </c>
      <c r="S1364" s="24" t="s">
        <v>257</v>
      </c>
      <c r="T1364" s="26" t="s">
        <v>257</v>
      </c>
      <c r="U1364" s="26" t="s">
        <v>257</v>
      </c>
      <c r="V1364" s="26" t="s">
        <v>257</v>
      </c>
      <c r="W1364" s="26" t="s">
        <v>257</v>
      </c>
      <c r="X1364" s="18" t="s">
        <v>1635</v>
      </c>
      <c r="Y1364" s="57">
        <v>207.48099999999999</v>
      </c>
      <c r="Z1364" s="18" t="s">
        <v>1636</v>
      </c>
      <c r="AA1364" s="55">
        <f t="shared" si="282"/>
        <v>0.20748099999999997</v>
      </c>
      <c r="AB1364" s="57" t="s">
        <v>257</v>
      </c>
      <c r="AC1364" s="18" t="s">
        <v>699</v>
      </c>
      <c r="AD1364" s="18" t="s">
        <v>257</v>
      </c>
      <c r="AE1364" s="18" t="s">
        <v>257</v>
      </c>
      <c r="AF1364" s="18" t="s">
        <v>257</v>
      </c>
      <c r="AG1364" s="18" t="s">
        <v>257</v>
      </c>
      <c r="AH1364" s="18" t="s">
        <v>257</v>
      </c>
      <c r="AI1364" s="18">
        <v>10</v>
      </c>
      <c r="AJ1364" s="18" t="s">
        <v>522</v>
      </c>
      <c r="AK1364" s="18">
        <v>10</v>
      </c>
      <c r="AL1364" s="18" t="s">
        <v>1637</v>
      </c>
      <c r="AM1364" s="57" t="s">
        <v>256</v>
      </c>
      <c r="AN1364" s="65">
        <v>30.070000000000004</v>
      </c>
      <c r="AO1364" s="18" t="s">
        <v>1638</v>
      </c>
      <c r="AP1364" s="18" t="s">
        <v>699</v>
      </c>
      <c r="AQ1364" s="18" t="s">
        <v>257</v>
      </c>
      <c r="AR1364" s="18" t="s">
        <v>257</v>
      </c>
      <c r="AS1364" s="18" t="s">
        <v>257</v>
      </c>
      <c r="AT1364" s="18" t="s">
        <v>257</v>
      </c>
      <c r="AU1364" s="18" t="s">
        <v>257</v>
      </c>
      <c r="AV1364" s="18" t="s">
        <v>257</v>
      </c>
      <c r="AW1364" s="18" t="s">
        <v>257</v>
      </c>
      <c r="AX1364" s="18">
        <v>10</v>
      </c>
      <c r="AY1364" s="18" t="s">
        <v>522</v>
      </c>
      <c r="AZ1364" s="18" t="s">
        <v>257</v>
      </c>
      <c r="BA1364" s="18" t="s">
        <v>257</v>
      </c>
      <c r="BB1364" s="18" t="s">
        <v>1639</v>
      </c>
      <c r="BC1364" s="18"/>
      <c r="BD1364" s="18"/>
      <c r="BE1364" s="18"/>
      <c r="BF1364" s="18"/>
      <c r="BG1364" s="18"/>
      <c r="BH1364" s="18"/>
      <c r="BI1364" s="18"/>
      <c r="BJ1364" s="18"/>
      <c r="BK1364" s="18"/>
      <c r="BL1364" s="18"/>
      <c r="BM1364" s="18"/>
      <c r="BN1364" s="18"/>
      <c r="BO1364" s="18"/>
      <c r="BP1364" s="18"/>
      <c r="BQ1364" s="18"/>
      <c r="BR1364" s="18"/>
      <c r="BS1364" s="18"/>
      <c r="BT1364" s="18"/>
      <c r="BU1364" s="18"/>
      <c r="BV1364" s="18"/>
      <c r="BW1364" s="18"/>
      <c r="BX1364" s="18"/>
      <c r="BY1364" s="18"/>
      <c r="BZ1364" s="18"/>
      <c r="CA1364" s="18"/>
      <c r="CB1364" s="18"/>
      <c r="CC1364" s="18"/>
      <c r="CD1364" s="18"/>
      <c r="CE1364" s="18"/>
      <c r="CF1364" s="18"/>
      <c r="CG1364" s="18"/>
      <c r="CH1364" s="18"/>
      <c r="CI1364" s="18"/>
      <c r="CJ1364" s="18"/>
      <c r="CK1364" s="18"/>
      <c r="CL1364" s="18"/>
      <c r="CM1364" s="18"/>
      <c r="CN1364" s="18"/>
      <c r="CO1364" s="18"/>
      <c r="CP1364" s="18"/>
      <c r="CQ1364" s="18"/>
      <c r="CR1364" s="18"/>
      <c r="CS1364" s="18"/>
      <c r="CT1364" s="18"/>
      <c r="CU1364" s="18"/>
      <c r="CV1364" s="18"/>
      <c r="CW1364" s="18"/>
      <c r="CX1364" s="18"/>
      <c r="CY1364" s="18"/>
      <c r="CZ1364" s="18"/>
      <c r="DA1364" s="18"/>
      <c r="DB1364" s="18"/>
      <c r="DC1364" s="18"/>
      <c r="DD1364" s="18"/>
      <c r="DE1364" s="18"/>
      <c r="DF1364" s="18"/>
      <c r="DG1364" s="18"/>
      <c r="DH1364" s="18"/>
      <c r="DI1364" s="18"/>
      <c r="DJ1364" s="18"/>
      <c r="DK1364" s="18"/>
      <c r="DL1364" s="18"/>
      <c r="DM1364" s="18"/>
      <c r="DN1364" s="18"/>
      <c r="DO1364" s="18"/>
      <c r="DP1364" s="18"/>
      <c r="DQ1364" s="18"/>
      <c r="DR1364" s="18"/>
      <c r="DS1364" s="18"/>
      <c r="DT1364" s="18"/>
      <c r="DU1364" s="18"/>
      <c r="DV1364" s="18"/>
      <c r="DW1364" s="18"/>
      <c r="DX1364" s="18"/>
      <c r="DY1364" s="18"/>
      <c r="DZ1364" s="18"/>
      <c r="EA1364" s="18"/>
      <c r="EB1364" s="18"/>
      <c r="EC1364" s="18"/>
      <c r="ED1364" s="18"/>
      <c r="EE1364" s="18"/>
      <c r="EF1364" s="18"/>
      <c r="EG1364" s="18"/>
      <c r="EH1364" s="18" t="s">
        <v>1640</v>
      </c>
      <c r="EI1364" s="18" cm="1">
        <f t="array" ref="EI1364">IF(SUMPRODUCT(--(DO1364:DS1364&lt;&gt;""))=0, 0,1)</f>
        <v>0</v>
      </c>
      <c r="EJ1364" s="18" cm="1">
        <f t="array" ref="EJ1364">IF(SUMPRODUCT(--(DT1364:EG1364&lt;&gt;""))=0, 0,1)</f>
        <v>0</v>
      </c>
      <c r="EK1364" s="18" cm="1">
        <f t="array" ref="EK1364">IF(SUMPRODUCT(--(EC1364:EG1364&lt;&gt;""))=0, 0,1)</f>
        <v>0</v>
      </c>
      <c r="EL1364" s="18" cm="1">
        <f t="array" ref="EL1364">IF(SUMPRODUCT(--(EE1364:EG1364&lt;&gt;""))=0, 0,1)</f>
        <v>0</v>
      </c>
      <c r="EM1364" s="18">
        <f t="shared" si="277"/>
        <v>0</v>
      </c>
      <c r="EN1364" s="18" t="str">
        <f t="shared" si="278"/>
        <v>NA</v>
      </c>
      <c r="EO1364" s="18" t="str">
        <f t="shared" si="279"/>
        <v>NA</v>
      </c>
      <c r="EP1364" s="18" t="str">
        <f t="shared" si="280"/>
        <v>NA</v>
      </c>
      <c r="EQ1364" s="18" t="str">
        <f t="shared" si="281"/>
        <v>NA</v>
      </c>
      <c r="ER1364" s="58" t="s">
        <v>2080</v>
      </c>
      <c r="ES1364" s="59">
        <v>43811</v>
      </c>
      <c r="ET1364" s="18" t="s">
        <v>1641</v>
      </c>
      <c r="EU1364" s="18" t="s">
        <v>1631</v>
      </c>
    </row>
    <row r="1365" spans="1:151" ht="15.75" customHeight="1" x14ac:dyDescent="0.2">
      <c r="A1365" s="5" t="s">
        <v>1629</v>
      </c>
      <c r="B1365" s="24" t="s">
        <v>1630</v>
      </c>
      <c r="C1365" s="26">
        <v>1</v>
      </c>
      <c r="D1365" s="18" t="s">
        <v>1634</v>
      </c>
      <c r="E1365" s="18" t="s">
        <v>257</v>
      </c>
      <c r="F1365" s="18" t="s">
        <v>2297</v>
      </c>
      <c r="G1365" s="18" t="s">
        <v>641</v>
      </c>
      <c r="H1365" s="18" t="s">
        <v>642</v>
      </c>
      <c r="I1365" s="18" t="s">
        <v>363</v>
      </c>
      <c r="J1365" s="18" t="s">
        <v>363</v>
      </c>
      <c r="K1365" s="18" t="s">
        <v>363</v>
      </c>
      <c r="L1365" s="18" t="s">
        <v>1633</v>
      </c>
      <c r="M1365" s="18" t="s">
        <v>812</v>
      </c>
      <c r="N1365" s="56">
        <v>30</v>
      </c>
      <c r="O1365" s="18" t="s">
        <v>1632</v>
      </c>
      <c r="P1365" s="18" t="s">
        <v>466</v>
      </c>
      <c r="Q1365" s="18" t="s">
        <v>254</v>
      </c>
      <c r="R1365" s="24" t="s">
        <v>257</v>
      </c>
      <c r="S1365" s="24" t="s">
        <v>257</v>
      </c>
      <c r="T1365" s="26" t="s">
        <v>257</v>
      </c>
      <c r="U1365" s="26" t="s">
        <v>257</v>
      </c>
      <c r="V1365" s="26" t="s">
        <v>257</v>
      </c>
      <c r="W1365" s="26" t="s">
        <v>257</v>
      </c>
      <c r="X1365" s="18" t="s">
        <v>1635</v>
      </c>
      <c r="Y1365" s="57">
        <v>193.827</v>
      </c>
      <c r="Z1365" s="18" t="s">
        <v>1636</v>
      </c>
      <c r="AA1365" s="55">
        <f t="shared" si="282"/>
        <v>0.193827</v>
      </c>
      <c r="AB1365" s="57" t="s">
        <v>257</v>
      </c>
      <c r="AC1365" s="18" t="s">
        <v>699</v>
      </c>
      <c r="AD1365" s="18" t="s">
        <v>257</v>
      </c>
      <c r="AE1365" s="18" t="s">
        <v>257</v>
      </c>
      <c r="AF1365" s="18" t="s">
        <v>257</v>
      </c>
      <c r="AG1365" s="18" t="s">
        <v>257</v>
      </c>
      <c r="AH1365" s="18" t="s">
        <v>257</v>
      </c>
      <c r="AI1365" s="18">
        <v>10</v>
      </c>
      <c r="AJ1365" s="18" t="s">
        <v>522</v>
      </c>
      <c r="AK1365" s="18">
        <v>10</v>
      </c>
      <c r="AL1365" s="18" t="s">
        <v>1637</v>
      </c>
      <c r="AM1365" s="57" t="s">
        <v>256</v>
      </c>
      <c r="AN1365" s="65">
        <v>20</v>
      </c>
      <c r="AO1365" s="18" t="s">
        <v>1638</v>
      </c>
      <c r="AP1365" s="18" t="s">
        <v>699</v>
      </c>
      <c r="AQ1365" s="18" t="s">
        <v>257</v>
      </c>
      <c r="AR1365" s="18" t="s">
        <v>257</v>
      </c>
      <c r="AS1365" s="18" t="s">
        <v>257</v>
      </c>
      <c r="AT1365" s="18" t="s">
        <v>257</v>
      </c>
      <c r="AU1365" s="18" t="s">
        <v>257</v>
      </c>
      <c r="AV1365" s="18" t="s">
        <v>257</v>
      </c>
      <c r="AW1365" s="18" t="s">
        <v>257</v>
      </c>
      <c r="AX1365" s="18">
        <v>10</v>
      </c>
      <c r="AY1365" s="18" t="s">
        <v>522</v>
      </c>
      <c r="AZ1365" s="18" t="s">
        <v>257</v>
      </c>
      <c r="BA1365" s="18" t="s">
        <v>257</v>
      </c>
      <c r="BB1365" s="18" t="s">
        <v>1639</v>
      </c>
      <c r="BC1365" s="18"/>
      <c r="BD1365" s="18"/>
      <c r="BE1365" s="18"/>
      <c r="BF1365" s="18"/>
      <c r="BG1365" s="18"/>
      <c r="BH1365" s="18"/>
      <c r="BI1365" s="18"/>
      <c r="BJ1365" s="18"/>
      <c r="BK1365" s="18"/>
      <c r="BL1365" s="18"/>
      <c r="BM1365" s="18"/>
      <c r="BN1365" s="18"/>
      <c r="BO1365" s="18"/>
      <c r="BP1365" s="18"/>
      <c r="BQ1365" s="18"/>
      <c r="BR1365" s="18"/>
      <c r="BS1365" s="18"/>
      <c r="BT1365" s="18"/>
      <c r="BU1365" s="18"/>
      <c r="BV1365" s="18"/>
      <c r="BW1365" s="18"/>
      <c r="BX1365" s="18"/>
      <c r="BY1365" s="18"/>
      <c r="BZ1365" s="18"/>
      <c r="CA1365" s="18"/>
      <c r="CB1365" s="18"/>
      <c r="CC1365" s="18"/>
      <c r="CD1365" s="18"/>
      <c r="CE1365" s="18"/>
      <c r="CF1365" s="18"/>
      <c r="CG1365" s="18"/>
      <c r="CH1365" s="18"/>
      <c r="CI1365" s="18"/>
      <c r="CJ1365" s="18"/>
      <c r="CK1365" s="18"/>
      <c r="CL1365" s="18"/>
      <c r="CM1365" s="18"/>
      <c r="CN1365" s="18"/>
      <c r="CO1365" s="18"/>
      <c r="CP1365" s="18"/>
      <c r="CQ1365" s="18"/>
      <c r="CR1365" s="18"/>
      <c r="CS1365" s="18"/>
      <c r="CT1365" s="18"/>
      <c r="CU1365" s="18"/>
      <c r="CV1365" s="18"/>
      <c r="CW1365" s="18"/>
      <c r="CX1365" s="18"/>
      <c r="CY1365" s="18"/>
      <c r="CZ1365" s="18"/>
      <c r="DA1365" s="18"/>
      <c r="DB1365" s="18"/>
      <c r="DC1365" s="18"/>
      <c r="DD1365" s="18"/>
      <c r="DE1365" s="18"/>
      <c r="DF1365" s="18"/>
      <c r="DG1365" s="18"/>
      <c r="DH1365" s="18"/>
      <c r="DI1365" s="18"/>
      <c r="DJ1365" s="18"/>
      <c r="DK1365" s="18"/>
      <c r="DL1365" s="18"/>
      <c r="DM1365" s="18"/>
      <c r="DN1365" s="18"/>
      <c r="DO1365" s="18"/>
      <c r="DP1365" s="18"/>
      <c r="DQ1365" s="18"/>
      <c r="DR1365" s="18"/>
      <c r="DS1365" s="18"/>
      <c r="DT1365" s="18"/>
      <c r="DU1365" s="18"/>
      <c r="DV1365" s="18"/>
      <c r="DW1365" s="18"/>
      <c r="DX1365" s="18"/>
      <c r="DY1365" s="18"/>
      <c r="DZ1365" s="18"/>
      <c r="EA1365" s="18"/>
      <c r="EB1365" s="18"/>
      <c r="EC1365" s="18"/>
      <c r="ED1365" s="18"/>
      <c r="EE1365" s="18"/>
      <c r="EF1365" s="18"/>
      <c r="EG1365" s="18"/>
      <c r="EH1365" s="18" t="s">
        <v>1640</v>
      </c>
      <c r="EI1365" s="18" cm="1">
        <f t="array" ref="EI1365">IF(SUMPRODUCT(--(DO1365:DS1365&lt;&gt;""))=0, 0,1)</f>
        <v>0</v>
      </c>
      <c r="EJ1365" s="18" cm="1">
        <f t="array" ref="EJ1365">IF(SUMPRODUCT(--(DT1365:EG1365&lt;&gt;""))=0, 0,1)</f>
        <v>0</v>
      </c>
      <c r="EK1365" s="18" cm="1">
        <f t="array" ref="EK1365">IF(SUMPRODUCT(--(EC1365:EG1365&lt;&gt;""))=0, 0,1)</f>
        <v>0</v>
      </c>
      <c r="EL1365" s="18" cm="1">
        <f t="array" ref="EL1365">IF(SUMPRODUCT(--(EE1365:EG1365&lt;&gt;""))=0, 0,1)</f>
        <v>0</v>
      </c>
      <c r="EM1365" s="18">
        <f t="shared" si="277"/>
        <v>0</v>
      </c>
      <c r="EN1365" s="18" t="str">
        <f t="shared" si="278"/>
        <v>NA</v>
      </c>
      <c r="EO1365" s="18" t="str">
        <f t="shared" si="279"/>
        <v>NA</v>
      </c>
      <c r="EP1365" s="18" t="str">
        <f t="shared" si="280"/>
        <v>NA</v>
      </c>
      <c r="EQ1365" s="18" t="str">
        <f t="shared" si="281"/>
        <v>NA</v>
      </c>
      <c r="ER1365" s="58" t="s">
        <v>2080</v>
      </c>
      <c r="ES1365" s="59">
        <v>43811</v>
      </c>
      <c r="ET1365" s="18" t="s">
        <v>1641</v>
      </c>
      <c r="EU1365" s="18" t="s">
        <v>1631</v>
      </c>
    </row>
    <row r="1366" spans="1:151" ht="15.75" customHeight="1" x14ac:dyDescent="0.2">
      <c r="A1366" s="5" t="s">
        <v>1629</v>
      </c>
      <c r="B1366" s="24" t="s">
        <v>1630</v>
      </c>
      <c r="C1366" s="26">
        <v>1</v>
      </c>
      <c r="D1366" s="18" t="s">
        <v>1634</v>
      </c>
      <c r="E1366" s="18" t="s">
        <v>257</v>
      </c>
      <c r="F1366" s="18" t="s">
        <v>2297</v>
      </c>
      <c r="G1366" s="18" t="s">
        <v>641</v>
      </c>
      <c r="H1366" s="18" t="s">
        <v>642</v>
      </c>
      <c r="I1366" s="18" t="s">
        <v>363</v>
      </c>
      <c r="J1366" s="18" t="s">
        <v>363</v>
      </c>
      <c r="K1366" s="18" t="s">
        <v>363</v>
      </c>
      <c r="L1366" s="18" t="s">
        <v>1633</v>
      </c>
      <c r="M1366" s="18" t="s">
        <v>812</v>
      </c>
      <c r="N1366" s="56">
        <v>30</v>
      </c>
      <c r="O1366" s="18" t="s">
        <v>1632</v>
      </c>
      <c r="P1366" s="18" t="s">
        <v>466</v>
      </c>
      <c r="Q1366" s="18" t="s">
        <v>254</v>
      </c>
      <c r="R1366" s="24" t="s">
        <v>257</v>
      </c>
      <c r="S1366" s="24" t="s">
        <v>257</v>
      </c>
      <c r="T1366" s="26" t="s">
        <v>257</v>
      </c>
      <c r="U1366" s="26" t="s">
        <v>257</v>
      </c>
      <c r="V1366" s="26" t="s">
        <v>257</v>
      </c>
      <c r="W1366" s="26" t="s">
        <v>257</v>
      </c>
      <c r="X1366" s="18" t="s">
        <v>1635</v>
      </c>
      <c r="Y1366" s="57">
        <v>199.26599999999999</v>
      </c>
      <c r="Z1366" s="18" t="s">
        <v>1636</v>
      </c>
      <c r="AA1366" s="55">
        <f t="shared" si="282"/>
        <v>0.199266</v>
      </c>
      <c r="AB1366" s="57" t="s">
        <v>257</v>
      </c>
      <c r="AC1366" s="18" t="s">
        <v>699</v>
      </c>
      <c r="AD1366" s="18" t="s">
        <v>257</v>
      </c>
      <c r="AE1366" s="18" t="s">
        <v>257</v>
      </c>
      <c r="AF1366" s="18" t="s">
        <v>257</v>
      </c>
      <c r="AG1366" s="18" t="s">
        <v>257</v>
      </c>
      <c r="AH1366" s="18" t="s">
        <v>257</v>
      </c>
      <c r="AI1366" s="18">
        <v>10</v>
      </c>
      <c r="AJ1366" s="18" t="s">
        <v>522</v>
      </c>
      <c r="AK1366" s="18">
        <v>10</v>
      </c>
      <c r="AL1366" s="18" t="s">
        <v>1637</v>
      </c>
      <c r="AM1366" s="57" t="s">
        <v>256</v>
      </c>
      <c r="AN1366" s="65">
        <v>10.01</v>
      </c>
      <c r="AO1366" s="18" t="s">
        <v>1638</v>
      </c>
      <c r="AP1366" s="18" t="s">
        <v>699</v>
      </c>
      <c r="AQ1366" s="18" t="s">
        <v>257</v>
      </c>
      <c r="AR1366" s="18" t="s">
        <v>257</v>
      </c>
      <c r="AS1366" s="18" t="s">
        <v>257</v>
      </c>
      <c r="AT1366" s="18" t="s">
        <v>257</v>
      </c>
      <c r="AU1366" s="18" t="s">
        <v>257</v>
      </c>
      <c r="AV1366" s="18" t="s">
        <v>257</v>
      </c>
      <c r="AW1366" s="18" t="s">
        <v>257</v>
      </c>
      <c r="AX1366" s="18">
        <v>10</v>
      </c>
      <c r="AY1366" s="18" t="s">
        <v>522</v>
      </c>
      <c r="AZ1366" s="18" t="s">
        <v>257</v>
      </c>
      <c r="BA1366" s="18" t="s">
        <v>257</v>
      </c>
      <c r="BB1366" s="18" t="s">
        <v>1639</v>
      </c>
      <c r="BC1366" s="18"/>
      <c r="BD1366" s="18"/>
      <c r="BE1366" s="18"/>
      <c r="BF1366" s="18"/>
      <c r="BG1366" s="18"/>
      <c r="BH1366" s="18"/>
      <c r="BI1366" s="18"/>
      <c r="BJ1366" s="18"/>
      <c r="BK1366" s="18"/>
      <c r="BL1366" s="18"/>
      <c r="BM1366" s="18"/>
      <c r="BN1366" s="18"/>
      <c r="BO1366" s="18"/>
      <c r="BP1366" s="18"/>
      <c r="BQ1366" s="18"/>
      <c r="BR1366" s="18"/>
      <c r="BS1366" s="18"/>
      <c r="BT1366" s="18"/>
      <c r="BU1366" s="18"/>
      <c r="BV1366" s="18"/>
      <c r="BW1366" s="18"/>
      <c r="BX1366" s="18"/>
      <c r="BY1366" s="18"/>
      <c r="BZ1366" s="18"/>
      <c r="CA1366" s="18"/>
      <c r="CB1366" s="18"/>
      <c r="CC1366" s="18"/>
      <c r="CD1366" s="18"/>
      <c r="CE1366" s="18"/>
      <c r="CF1366" s="18"/>
      <c r="CG1366" s="18"/>
      <c r="CH1366" s="18"/>
      <c r="CI1366" s="18"/>
      <c r="CJ1366" s="18"/>
      <c r="CK1366" s="18"/>
      <c r="CL1366" s="18"/>
      <c r="CM1366" s="18"/>
      <c r="CN1366" s="18"/>
      <c r="CO1366" s="18"/>
      <c r="CP1366" s="18"/>
      <c r="CQ1366" s="18"/>
      <c r="CR1366" s="18"/>
      <c r="CS1366" s="18"/>
      <c r="CT1366" s="18"/>
      <c r="CU1366" s="18"/>
      <c r="CV1366" s="18"/>
      <c r="CW1366" s="18"/>
      <c r="CX1366" s="18"/>
      <c r="CY1366" s="18"/>
      <c r="CZ1366" s="18"/>
      <c r="DA1366" s="18"/>
      <c r="DB1366" s="18"/>
      <c r="DC1366" s="18"/>
      <c r="DD1366" s="18"/>
      <c r="DE1366" s="18"/>
      <c r="DF1366" s="18"/>
      <c r="DG1366" s="18"/>
      <c r="DH1366" s="18"/>
      <c r="DI1366" s="18"/>
      <c r="DJ1366" s="18"/>
      <c r="DK1366" s="18"/>
      <c r="DL1366" s="18"/>
      <c r="DM1366" s="18"/>
      <c r="DN1366" s="18"/>
      <c r="DO1366" s="18"/>
      <c r="DP1366" s="18"/>
      <c r="DQ1366" s="18"/>
      <c r="DR1366" s="18"/>
      <c r="DS1366" s="18"/>
      <c r="DT1366" s="18"/>
      <c r="DU1366" s="18"/>
      <c r="DV1366" s="18"/>
      <c r="DW1366" s="18"/>
      <c r="DX1366" s="18"/>
      <c r="DY1366" s="18"/>
      <c r="DZ1366" s="18"/>
      <c r="EA1366" s="18"/>
      <c r="EB1366" s="18"/>
      <c r="EC1366" s="18"/>
      <c r="ED1366" s="18"/>
      <c r="EE1366" s="18"/>
      <c r="EF1366" s="18"/>
      <c r="EG1366" s="18"/>
      <c r="EH1366" s="18" t="s">
        <v>1640</v>
      </c>
      <c r="EI1366" s="18" cm="1">
        <f t="array" ref="EI1366">IF(SUMPRODUCT(--(DO1366:DS1366&lt;&gt;""))=0, 0,1)</f>
        <v>0</v>
      </c>
      <c r="EJ1366" s="18" cm="1">
        <f t="array" ref="EJ1366">IF(SUMPRODUCT(--(DT1366:EG1366&lt;&gt;""))=0, 0,1)</f>
        <v>0</v>
      </c>
      <c r="EK1366" s="18" cm="1">
        <f t="array" ref="EK1366">IF(SUMPRODUCT(--(EC1366:EG1366&lt;&gt;""))=0, 0,1)</f>
        <v>0</v>
      </c>
      <c r="EL1366" s="18" cm="1">
        <f t="array" ref="EL1366">IF(SUMPRODUCT(--(EE1366:EG1366&lt;&gt;""))=0, 0,1)</f>
        <v>0</v>
      </c>
      <c r="EM1366" s="18">
        <f t="shared" si="277"/>
        <v>0</v>
      </c>
      <c r="EN1366" s="18" t="str">
        <f t="shared" si="278"/>
        <v>NA</v>
      </c>
      <c r="EO1366" s="18" t="str">
        <f t="shared" si="279"/>
        <v>NA</v>
      </c>
      <c r="EP1366" s="18" t="str">
        <f t="shared" si="280"/>
        <v>NA</v>
      </c>
      <c r="EQ1366" s="18" t="str">
        <f t="shared" si="281"/>
        <v>NA</v>
      </c>
      <c r="ER1366" s="58" t="s">
        <v>2080</v>
      </c>
      <c r="ES1366" s="59">
        <v>43811</v>
      </c>
      <c r="ET1366" s="18" t="s">
        <v>1641</v>
      </c>
      <c r="EU1366" s="18" t="s">
        <v>1631</v>
      </c>
    </row>
    <row r="1367" spans="1:151" ht="15.75" customHeight="1" x14ac:dyDescent="0.2">
      <c r="A1367" s="5" t="s">
        <v>1629</v>
      </c>
      <c r="B1367" s="24" t="s">
        <v>1630</v>
      </c>
      <c r="C1367" s="26">
        <v>1</v>
      </c>
      <c r="D1367" s="18" t="s">
        <v>1634</v>
      </c>
      <c r="E1367" s="18" t="s">
        <v>257</v>
      </c>
      <c r="F1367" s="18" t="s">
        <v>2297</v>
      </c>
      <c r="G1367" s="18" t="s">
        <v>641</v>
      </c>
      <c r="H1367" s="18" t="s">
        <v>642</v>
      </c>
      <c r="I1367" s="18" t="s">
        <v>363</v>
      </c>
      <c r="J1367" s="18" t="s">
        <v>363</v>
      </c>
      <c r="K1367" s="18" t="s">
        <v>363</v>
      </c>
      <c r="L1367" s="18" t="s">
        <v>1633</v>
      </c>
      <c r="M1367" s="18" t="s">
        <v>812</v>
      </c>
      <c r="N1367" s="56">
        <v>30</v>
      </c>
      <c r="O1367" s="18" t="s">
        <v>1632</v>
      </c>
      <c r="P1367" s="18" t="s">
        <v>466</v>
      </c>
      <c r="Q1367" s="18" t="s">
        <v>254</v>
      </c>
      <c r="R1367" s="24" t="s">
        <v>257</v>
      </c>
      <c r="S1367" s="24" t="s">
        <v>257</v>
      </c>
      <c r="T1367" s="26" t="s">
        <v>257</v>
      </c>
      <c r="U1367" s="26" t="s">
        <v>257</v>
      </c>
      <c r="V1367" s="26" t="s">
        <v>257</v>
      </c>
      <c r="W1367" s="26" t="s">
        <v>257</v>
      </c>
      <c r="X1367" s="18" t="s">
        <v>1635</v>
      </c>
      <c r="Y1367" s="57">
        <v>204.261</v>
      </c>
      <c r="Z1367" s="18" t="s">
        <v>1636</v>
      </c>
      <c r="AA1367" s="55">
        <f t="shared" si="282"/>
        <v>0.20426099999999997</v>
      </c>
      <c r="AB1367" s="57" t="s">
        <v>257</v>
      </c>
      <c r="AC1367" s="18" t="s">
        <v>699</v>
      </c>
      <c r="AD1367" s="18" t="s">
        <v>257</v>
      </c>
      <c r="AE1367" s="18" t="s">
        <v>257</v>
      </c>
      <c r="AF1367" s="18" t="s">
        <v>257</v>
      </c>
      <c r="AG1367" s="18" t="s">
        <v>257</v>
      </c>
      <c r="AH1367" s="18" t="s">
        <v>257</v>
      </c>
      <c r="AI1367" s="18">
        <v>10</v>
      </c>
      <c r="AJ1367" s="18" t="s">
        <v>522</v>
      </c>
      <c r="AK1367" s="18">
        <v>10</v>
      </c>
      <c r="AL1367" s="18" t="s">
        <v>1637</v>
      </c>
      <c r="AM1367" s="57" t="s">
        <v>256</v>
      </c>
      <c r="AN1367" s="65">
        <v>5.0249999999999995</v>
      </c>
      <c r="AO1367" s="18" t="s">
        <v>1638</v>
      </c>
      <c r="AP1367" s="18" t="s">
        <v>699</v>
      </c>
      <c r="AQ1367" s="18" t="s">
        <v>257</v>
      </c>
      <c r="AR1367" s="18" t="s">
        <v>257</v>
      </c>
      <c r="AS1367" s="18" t="s">
        <v>257</v>
      </c>
      <c r="AT1367" s="18" t="s">
        <v>257</v>
      </c>
      <c r="AU1367" s="18" t="s">
        <v>257</v>
      </c>
      <c r="AV1367" s="18" t="s">
        <v>257</v>
      </c>
      <c r="AW1367" s="18" t="s">
        <v>257</v>
      </c>
      <c r="AX1367" s="18">
        <v>10</v>
      </c>
      <c r="AY1367" s="18" t="s">
        <v>522</v>
      </c>
      <c r="AZ1367" s="18" t="s">
        <v>257</v>
      </c>
      <c r="BA1367" s="18" t="s">
        <v>257</v>
      </c>
      <c r="BB1367" s="18" t="s">
        <v>1639</v>
      </c>
      <c r="BC1367" s="18"/>
      <c r="BD1367" s="18"/>
      <c r="BE1367" s="18"/>
      <c r="BF1367" s="18"/>
      <c r="BG1367" s="18"/>
      <c r="BH1367" s="18"/>
      <c r="BI1367" s="18"/>
      <c r="BJ1367" s="18"/>
      <c r="BK1367" s="18"/>
      <c r="BL1367" s="18"/>
      <c r="BM1367" s="18"/>
      <c r="BN1367" s="18"/>
      <c r="BO1367" s="18"/>
      <c r="BP1367" s="18"/>
      <c r="BQ1367" s="18"/>
      <c r="BR1367" s="18"/>
      <c r="BS1367" s="18"/>
      <c r="BT1367" s="18"/>
      <c r="BU1367" s="18"/>
      <c r="BV1367" s="18"/>
      <c r="BW1367" s="18"/>
      <c r="BX1367" s="18"/>
      <c r="BY1367" s="18"/>
      <c r="BZ1367" s="18"/>
      <c r="CA1367" s="18"/>
      <c r="CB1367" s="18"/>
      <c r="CC1367" s="18"/>
      <c r="CD1367" s="18"/>
      <c r="CE1367" s="18"/>
      <c r="CF1367" s="18"/>
      <c r="CG1367" s="18"/>
      <c r="CH1367" s="18"/>
      <c r="CI1367" s="18"/>
      <c r="CJ1367" s="18"/>
      <c r="CK1367" s="18"/>
      <c r="CL1367" s="18"/>
      <c r="CM1367" s="18"/>
      <c r="CN1367" s="18"/>
      <c r="CO1367" s="18"/>
      <c r="CP1367" s="18"/>
      <c r="CQ1367" s="18"/>
      <c r="CR1367" s="18"/>
      <c r="CS1367" s="18"/>
      <c r="CT1367" s="18"/>
      <c r="CU1367" s="18"/>
      <c r="CV1367" s="18"/>
      <c r="CW1367" s="18"/>
      <c r="CX1367" s="18"/>
      <c r="CY1367" s="18"/>
      <c r="CZ1367" s="18"/>
      <c r="DA1367" s="18"/>
      <c r="DB1367" s="18"/>
      <c r="DC1367" s="18"/>
      <c r="DD1367" s="18"/>
      <c r="DE1367" s="18"/>
      <c r="DF1367" s="18"/>
      <c r="DG1367" s="18"/>
      <c r="DH1367" s="18"/>
      <c r="DI1367" s="18"/>
      <c r="DJ1367" s="18"/>
      <c r="DK1367" s="18"/>
      <c r="DL1367" s="18"/>
      <c r="DM1367" s="18"/>
      <c r="DN1367" s="18"/>
      <c r="DO1367" s="18"/>
      <c r="DP1367" s="18"/>
      <c r="DQ1367" s="18"/>
      <c r="DR1367" s="18"/>
      <c r="DS1367" s="18"/>
      <c r="DT1367" s="18"/>
      <c r="DU1367" s="18"/>
      <c r="DV1367" s="18"/>
      <c r="DW1367" s="18"/>
      <c r="DX1367" s="18"/>
      <c r="DY1367" s="18"/>
      <c r="DZ1367" s="18"/>
      <c r="EA1367" s="18"/>
      <c r="EB1367" s="18"/>
      <c r="EC1367" s="18"/>
      <c r="ED1367" s="18"/>
      <c r="EE1367" s="18"/>
      <c r="EF1367" s="18"/>
      <c r="EG1367" s="18"/>
      <c r="EH1367" s="18" t="s">
        <v>1640</v>
      </c>
      <c r="EI1367" s="18" cm="1">
        <f t="array" ref="EI1367">IF(SUMPRODUCT(--(DO1367:DS1367&lt;&gt;""))=0, 0,1)</f>
        <v>0</v>
      </c>
      <c r="EJ1367" s="18" cm="1">
        <f t="array" ref="EJ1367">IF(SUMPRODUCT(--(DT1367:EG1367&lt;&gt;""))=0, 0,1)</f>
        <v>0</v>
      </c>
      <c r="EK1367" s="18" cm="1">
        <f t="array" ref="EK1367">IF(SUMPRODUCT(--(EC1367:EG1367&lt;&gt;""))=0, 0,1)</f>
        <v>0</v>
      </c>
      <c r="EL1367" s="18" cm="1">
        <f t="array" ref="EL1367">IF(SUMPRODUCT(--(EE1367:EG1367&lt;&gt;""))=0, 0,1)</f>
        <v>0</v>
      </c>
      <c r="EM1367" s="18">
        <f t="shared" si="277"/>
        <v>0</v>
      </c>
      <c r="EN1367" s="18" t="str">
        <f t="shared" si="278"/>
        <v>NA</v>
      </c>
      <c r="EO1367" s="18" t="str">
        <f t="shared" si="279"/>
        <v>NA</v>
      </c>
      <c r="EP1367" s="18" t="str">
        <f t="shared" si="280"/>
        <v>NA</v>
      </c>
      <c r="EQ1367" s="18" t="str">
        <f t="shared" si="281"/>
        <v>NA</v>
      </c>
      <c r="ER1367" s="58" t="s">
        <v>2080</v>
      </c>
      <c r="ES1367" s="59">
        <v>43811</v>
      </c>
      <c r="ET1367" s="18" t="s">
        <v>1641</v>
      </c>
      <c r="EU1367" s="18" t="s">
        <v>1631</v>
      </c>
    </row>
    <row r="1368" spans="1:151" ht="15.75" customHeight="1" x14ac:dyDescent="0.2">
      <c r="A1368" s="5" t="s">
        <v>1629</v>
      </c>
      <c r="B1368" s="24" t="s">
        <v>1630</v>
      </c>
      <c r="C1368" s="26">
        <v>1</v>
      </c>
      <c r="D1368" s="18" t="s">
        <v>1634</v>
      </c>
      <c r="E1368" s="18" t="s">
        <v>257</v>
      </c>
      <c r="F1368" s="18" t="s">
        <v>2297</v>
      </c>
      <c r="G1368" s="18" t="s">
        <v>641</v>
      </c>
      <c r="H1368" s="18" t="s">
        <v>642</v>
      </c>
      <c r="I1368" s="18" t="s">
        <v>363</v>
      </c>
      <c r="J1368" s="18" t="s">
        <v>363</v>
      </c>
      <c r="K1368" s="18" t="s">
        <v>363</v>
      </c>
      <c r="L1368" s="18" t="s">
        <v>1633</v>
      </c>
      <c r="M1368" s="18" t="s">
        <v>812</v>
      </c>
      <c r="N1368" s="56">
        <v>30</v>
      </c>
      <c r="O1368" s="18" t="s">
        <v>1632</v>
      </c>
      <c r="P1368" s="18" t="s">
        <v>466</v>
      </c>
      <c r="Q1368" s="18" t="s">
        <v>254</v>
      </c>
      <c r="R1368" s="24" t="s">
        <v>257</v>
      </c>
      <c r="S1368" s="24" t="s">
        <v>257</v>
      </c>
      <c r="T1368" s="26" t="s">
        <v>257</v>
      </c>
      <c r="U1368" s="26" t="s">
        <v>257</v>
      </c>
      <c r="V1368" s="26" t="s">
        <v>257</v>
      </c>
      <c r="W1368" s="26" t="s">
        <v>257</v>
      </c>
      <c r="X1368" s="18" t="s">
        <v>1635</v>
      </c>
      <c r="Y1368" s="57">
        <v>214.42</v>
      </c>
      <c r="Z1368" s="18" t="s">
        <v>1636</v>
      </c>
      <c r="AA1368" s="55">
        <f t="shared" si="282"/>
        <v>0.21441999999999997</v>
      </c>
      <c r="AB1368" s="57" t="s">
        <v>257</v>
      </c>
      <c r="AC1368" s="18" t="s">
        <v>699</v>
      </c>
      <c r="AD1368" s="18" t="s">
        <v>257</v>
      </c>
      <c r="AE1368" s="18" t="s">
        <v>257</v>
      </c>
      <c r="AF1368" s="18" t="s">
        <v>257</v>
      </c>
      <c r="AG1368" s="18" t="s">
        <v>257</v>
      </c>
      <c r="AH1368" s="18" t="s">
        <v>257</v>
      </c>
      <c r="AI1368" s="18">
        <v>10</v>
      </c>
      <c r="AJ1368" s="18" t="s">
        <v>522</v>
      </c>
      <c r="AK1368" s="18">
        <v>10</v>
      </c>
      <c r="AL1368" s="18" t="s">
        <v>1637</v>
      </c>
      <c r="AM1368" s="57" t="s">
        <v>256</v>
      </c>
      <c r="AN1368" s="65">
        <v>5.0349999999999993</v>
      </c>
      <c r="AO1368" s="18" t="s">
        <v>1638</v>
      </c>
      <c r="AP1368" s="18" t="s">
        <v>699</v>
      </c>
      <c r="AQ1368" s="18" t="s">
        <v>257</v>
      </c>
      <c r="AR1368" s="18" t="s">
        <v>257</v>
      </c>
      <c r="AS1368" s="18" t="s">
        <v>257</v>
      </c>
      <c r="AT1368" s="18" t="s">
        <v>257</v>
      </c>
      <c r="AU1368" s="18" t="s">
        <v>257</v>
      </c>
      <c r="AV1368" s="18" t="s">
        <v>257</v>
      </c>
      <c r="AW1368" s="18" t="s">
        <v>257</v>
      </c>
      <c r="AX1368" s="18">
        <v>10</v>
      </c>
      <c r="AY1368" s="18" t="s">
        <v>522</v>
      </c>
      <c r="AZ1368" s="18" t="s">
        <v>257</v>
      </c>
      <c r="BA1368" s="18" t="s">
        <v>257</v>
      </c>
      <c r="BB1368" s="18" t="s">
        <v>1639</v>
      </c>
      <c r="BC1368" s="18"/>
      <c r="BD1368" s="18"/>
      <c r="BE1368" s="18"/>
      <c r="BF1368" s="18"/>
      <c r="BG1368" s="18"/>
      <c r="BH1368" s="18"/>
      <c r="BI1368" s="18"/>
      <c r="BJ1368" s="18"/>
      <c r="BK1368" s="18"/>
      <c r="BL1368" s="18"/>
      <c r="BM1368" s="18"/>
      <c r="BN1368" s="18"/>
      <c r="BO1368" s="18"/>
      <c r="BP1368" s="18"/>
      <c r="BQ1368" s="18"/>
      <c r="BR1368" s="18"/>
      <c r="BS1368" s="18"/>
      <c r="BT1368" s="18"/>
      <c r="BU1368" s="18"/>
      <c r="BV1368" s="18"/>
      <c r="BW1368" s="18"/>
      <c r="BX1368" s="18"/>
      <c r="BY1368" s="18"/>
      <c r="BZ1368" s="18"/>
      <c r="CA1368" s="18"/>
      <c r="CB1368" s="18"/>
      <c r="CC1368" s="18"/>
      <c r="CD1368" s="18"/>
      <c r="CE1368" s="18"/>
      <c r="CF1368" s="18"/>
      <c r="CG1368" s="18"/>
      <c r="CH1368" s="18"/>
      <c r="CI1368" s="18"/>
      <c r="CJ1368" s="18"/>
      <c r="CK1368" s="18"/>
      <c r="CL1368" s="18"/>
      <c r="CM1368" s="18"/>
      <c r="CN1368" s="18"/>
      <c r="CO1368" s="18"/>
      <c r="CP1368" s="18"/>
      <c r="CQ1368" s="18"/>
      <c r="CR1368" s="18"/>
      <c r="CS1368" s="18"/>
      <c r="CT1368" s="18"/>
      <c r="CU1368" s="18"/>
      <c r="CV1368" s="18"/>
      <c r="CW1368" s="18"/>
      <c r="CX1368" s="18"/>
      <c r="CY1368" s="18"/>
      <c r="CZ1368" s="18"/>
      <c r="DA1368" s="18"/>
      <c r="DB1368" s="18"/>
      <c r="DC1368" s="18"/>
      <c r="DD1368" s="18"/>
      <c r="DE1368" s="18"/>
      <c r="DF1368" s="18"/>
      <c r="DG1368" s="18"/>
      <c r="DH1368" s="18"/>
      <c r="DI1368" s="18"/>
      <c r="DJ1368" s="18"/>
      <c r="DK1368" s="18"/>
      <c r="DL1368" s="18"/>
      <c r="DM1368" s="18"/>
      <c r="DN1368" s="18"/>
      <c r="DO1368" s="18"/>
      <c r="DP1368" s="18"/>
      <c r="DQ1368" s="18"/>
      <c r="DR1368" s="18"/>
      <c r="DS1368" s="18"/>
      <c r="DT1368" s="18"/>
      <c r="DU1368" s="18"/>
      <c r="DV1368" s="18"/>
      <c r="DW1368" s="18"/>
      <c r="DX1368" s="18"/>
      <c r="DY1368" s="18"/>
      <c r="DZ1368" s="18"/>
      <c r="EA1368" s="18"/>
      <c r="EB1368" s="18"/>
      <c r="EC1368" s="18"/>
      <c r="ED1368" s="18"/>
      <c r="EE1368" s="18"/>
      <c r="EF1368" s="18"/>
      <c r="EG1368" s="18"/>
      <c r="EH1368" s="18" t="s">
        <v>1640</v>
      </c>
      <c r="EI1368" s="18" cm="1">
        <f t="array" ref="EI1368">IF(SUMPRODUCT(--(DO1368:DS1368&lt;&gt;""))=0, 0,1)</f>
        <v>0</v>
      </c>
      <c r="EJ1368" s="18" cm="1">
        <f t="array" ref="EJ1368">IF(SUMPRODUCT(--(DT1368:EG1368&lt;&gt;""))=0, 0,1)</f>
        <v>0</v>
      </c>
      <c r="EK1368" s="18" cm="1">
        <f t="array" ref="EK1368">IF(SUMPRODUCT(--(EC1368:EG1368&lt;&gt;""))=0, 0,1)</f>
        <v>0</v>
      </c>
      <c r="EL1368" s="18" cm="1">
        <f t="array" ref="EL1368">IF(SUMPRODUCT(--(EE1368:EG1368&lt;&gt;""))=0, 0,1)</f>
        <v>0</v>
      </c>
      <c r="EM1368" s="18">
        <f t="shared" si="277"/>
        <v>0</v>
      </c>
      <c r="EN1368" s="18" t="str">
        <f t="shared" si="278"/>
        <v>NA</v>
      </c>
      <c r="EO1368" s="18" t="str">
        <f t="shared" si="279"/>
        <v>NA</v>
      </c>
      <c r="EP1368" s="18" t="str">
        <f t="shared" si="280"/>
        <v>NA</v>
      </c>
      <c r="EQ1368" s="18" t="str">
        <f t="shared" si="281"/>
        <v>NA</v>
      </c>
      <c r="ER1368" s="58" t="s">
        <v>2080</v>
      </c>
      <c r="ES1368" s="59">
        <v>43811</v>
      </c>
      <c r="ET1368" s="18" t="s">
        <v>1641</v>
      </c>
      <c r="EU1368" s="18" t="s">
        <v>1631</v>
      </c>
    </row>
    <row r="1369" spans="1:151" ht="15.75" customHeight="1" x14ac:dyDescent="0.2">
      <c r="A1369" s="5" t="s">
        <v>1629</v>
      </c>
      <c r="B1369" s="24" t="s">
        <v>1630</v>
      </c>
      <c r="C1369" s="26">
        <v>1</v>
      </c>
      <c r="D1369" s="18" t="s">
        <v>1634</v>
      </c>
      <c r="E1369" s="18" t="s">
        <v>257</v>
      </c>
      <c r="F1369" s="18" t="s">
        <v>2297</v>
      </c>
      <c r="G1369" s="18" t="s">
        <v>641</v>
      </c>
      <c r="H1369" s="18" t="s">
        <v>642</v>
      </c>
      <c r="I1369" s="18" t="s">
        <v>363</v>
      </c>
      <c r="J1369" s="18" t="s">
        <v>363</v>
      </c>
      <c r="K1369" s="18" t="s">
        <v>363</v>
      </c>
      <c r="L1369" s="18" t="s">
        <v>1633</v>
      </c>
      <c r="M1369" s="18" t="s">
        <v>812</v>
      </c>
      <c r="N1369" s="56">
        <v>30</v>
      </c>
      <c r="O1369" s="18" t="s">
        <v>1632</v>
      </c>
      <c r="P1369" s="18" t="s">
        <v>466</v>
      </c>
      <c r="Q1369" s="18" t="s">
        <v>254</v>
      </c>
      <c r="R1369" s="24" t="s">
        <v>257</v>
      </c>
      <c r="S1369" s="24" t="s">
        <v>257</v>
      </c>
      <c r="T1369" s="26" t="s">
        <v>257</v>
      </c>
      <c r="U1369" s="26" t="s">
        <v>257</v>
      </c>
      <c r="V1369" s="26" t="s">
        <v>257</v>
      </c>
      <c r="W1369" s="26" t="s">
        <v>257</v>
      </c>
      <c r="X1369" s="18" t="s">
        <v>1635</v>
      </c>
      <c r="Y1369" s="57">
        <v>219.95400000000001</v>
      </c>
      <c r="Z1369" s="18" t="s">
        <v>1636</v>
      </c>
      <c r="AA1369" s="55">
        <f t="shared" si="282"/>
        <v>0.21995400000000004</v>
      </c>
      <c r="AB1369" s="57" t="s">
        <v>257</v>
      </c>
      <c r="AC1369" s="18" t="s">
        <v>699</v>
      </c>
      <c r="AD1369" s="18" t="s">
        <v>257</v>
      </c>
      <c r="AE1369" s="18" t="s">
        <v>257</v>
      </c>
      <c r="AF1369" s="18" t="s">
        <v>257</v>
      </c>
      <c r="AG1369" s="18" t="s">
        <v>257</v>
      </c>
      <c r="AH1369" s="18" t="s">
        <v>257</v>
      </c>
      <c r="AI1369" s="18">
        <v>10</v>
      </c>
      <c r="AJ1369" s="18" t="s">
        <v>522</v>
      </c>
      <c r="AK1369" s="18">
        <v>10</v>
      </c>
      <c r="AL1369" s="18" t="s">
        <v>1637</v>
      </c>
      <c r="AM1369" s="57" t="s">
        <v>256</v>
      </c>
      <c r="AN1369" s="65">
        <v>20.105</v>
      </c>
      <c r="AO1369" s="18" t="s">
        <v>1638</v>
      </c>
      <c r="AP1369" s="18" t="s">
        <v>699</v>
      </c>
      <c r="AQ1369" s="18" t="s">
        <v>257</v>
      </c>
      <c r="AR1369" s="18" t="s">
        <v>257</v>
      </c>
      <c r="AS1369" s="18" t="s">
        <v>257</v>
      </c>
      <c r="AT1369" s="18" t="s">
        <v>257</v>
      </c>
      <c r="AU1369" s="18" t="s">
        <v>257</v>
      </c>
      <c r="AV1369" s="18" t="s">
        <v>257</v>
      </c>
      <c r="AW1369" s="18" t="s">
        <v>257</v>
      </c>
      <c r="AX1369" s="18">
        <v>10</v>
      </c>
      <c r="AY1369" s="18" t="s">
        <v>522</v>
      </c>
      <c r="AZ1369" s="18" t="s">
        <v>257</v>
      </c>
      <c r="BA1369" s="18" t="s">
        <v>257</v>
      </c>
      <c r="BB1369" s="18" t="s">
        <v>1639</v>
      </c>
      <c r="BC1369" s="18"/>
      <c r="BD1369" s="18"/>
      <c r="BE1369" s="18"/>
      <c r="BF1369" s="18"/>
      <c r="BG1369" s="18"/>
      <c r="BH1369" s="18"/>
      <c r="BI1369" s="18"/>
      <c r="BJ1369" s="18"/>
      <c r="BK1369" s="18"/>
      <c r="BL1369" s="18"/>
      <c r="BM1369" s="18"/>
      <c r="BN1369" s="18"/>
      <c r="BO1369" s="18"/>
      <c r="BP1369" s="18"/>
      <c r="BQ1369" s="18"/>
      <c r="BR1369" s="18"/>
      <c r="BS1369" s="18"/>
      <c r="BT1369" s="18"/>
      <c r="BU1369" s="18"/>
      <c r="BV1369" s="18"/>
      <c r="BW1369" s="18"/>
      <c r="BX1369" s="18"/>
      <c r="BY1369" s="18"/>
      <c r="BZ1369" s="18"/>
      <c r="CA1369" s="18"/>
      <c r="CB1369" s="18"/>
      <c r="CC1369" s="18"/>
      <c r="CD1369" s="18"/>
      <c r="CE1369" s="18"/>
      <c r="CF1369" s="18"/>
      <c r="CG1369" s="18"/>
      <c r="CH1369" s="18"/>
      <c r="CI1369" s="18"/>
      <c r="CJ1369" s="18"/>
      <c r="CK1369" s="18"/>
      <c r="CL1369" s="18"/>
      <c r="CM1369" s="18"/>
      <c r="CN1369" s="18"/>
      <c r="CO1369" s="18"/>
      <c r="CP1369" s="18"/>
      <c r="CQ1369" s="18"/>
      <c r="CR1369" s="18"/>
      <c r="CS1369" s="18"/>
      <c r="CT1369" s="18"/>
      <c r="CU1369" s="18"/>
      <c r="CV1369" s="18"/>
      <c r="CW1369" s="18"/>
      <c r="CX1369" s="18"/>
      <c r="CY1369" s="18"/>
      <c r="CZ1369" s="18"/>
      <c r="DA1369" s="18"/>
      <c r="DB1369" s="18"/>
      <c r="DC1369" s="18"/>
      <c r="DD1369" s="18"/>
      <c r="DE1369" s="18"/>
      <c r="DF1369" s="18"/>
      <c r="DG1369" s="18"/>
      <c r="DH1369" s="18"/>
      <c r="DI1369" s="18"/>
      <c r="DJ1369" s="18"/>
      <c r="DK1369" s="18"/>
      <c r="DL1369" s="18"/>
      <c r="DM1369" s="18"/>
      <c r="DN1369" s="18"/>
      <c r="DO1369" s="18"/>
      <c r="DP1369" s="18"/>
      <c r="DQ1369" s="18"/>
      <c r="DR1369" s="18"/>
      <c r="DS1369" s="18"/>
      <c r="DT1369" s="18"/>
      <c r="DU1369" s="18"/>
      <c r="DV1369" s="18"/>
      <c r="DW1369" s="18"/>
      <c r="DX1369" s="18"/>
      <c r="DY1369" s="18"/>
      <c r="DZ1369" s="18"/>
      <c r="EA1369" s="18"/>
      <c r="EB1369" s="18"/>
      <c r="EC1369" s="18"/>
      <c r="ED1369" s="18"/>
      <c r="EE1369" s="18"/>
      <c r="EF1369" s="18"/>
      <c r="EG1369" s="18"/>
      <c r="EH1369" s="18" t="s">
        <v>1640</v>
      </c>
      <c r="EI1369" s="18" cm="1">
        <f t="array" ref="EI1369">IF(SUMPRODUCT(--(DO1369:DS1369&lt;&gt;""))=0, 0,1)</f>
        <v>0</v>
      </c>
      <c r="EJ1369" s="18" cm="1">
        <f t="array" ref="EJ1369">IF(SUMPRODUCT(--(DT1369:EG1369&lt;&gt;""))=0, 0,1)</f>
        <v>0</v>
      </c>
      <c r="EK1369" s="18" cm="1">
        <f t="array" ref="EK1369">IF(SUMPRODUCT(--(EC1369:EG1369&lt;&gt;""))=0, 0,1)</f>
        <v>0</v>
      </c>
      <c r="EL1369" s="18" cm="1">
        <f t="array" ref="EL1369">IF(SUMPRODUCT(--(EE1369:EG1369&lt;&gt;""))=0, 0,1)</f>
        <v>0</v>
      </c>
      <c r="EM1369" s="18">
        <f t="shared" si="277"/>
        <v>0</v>
      </c>
      <c r="EN1369" s="18" t="str">
        <f t="shared" si="278"/>
        <v>NA</v>
      </c>
      <c r="EO1369" s="18" t="str">
        <f t="shared" si="279"/>
        <v>NA</v>
      </c>
      <c r="EP1369" s="18" t="str">
        <f t="shared" si="280"/>
        <v>NA</v>
      </c>
      <c r="EQ1369" s="18" t="str">
        <f t="shared" si="281"/>
        <v>NA</v>
      </c>
      <c r="ER1369" s="58" t="s">
        <v>2080</v>
      </c>
      <c r="ES1369" s="59">
        <v>43811</v>
      </c>
      <c r="ET1369" s="18" t="s">
        <v>1641</v>
      </c>
      <c r="EU1369" s="18" t="s">
        <v>1631</v>
      </c>
    </row>
    <row r="1370" spans="1:151" ht="15.75" customHeight="1" x14ac:dyDescent="0.2">
      <c r="A1370" s="5" t="s">
        <v>1629</v>
      </c>
      <c r="B1370" s="24" t="s">
        <v>1630</v>
      </c>
      <c r="C1370" s="26">
        <v>1</v>
      </c>
      <c r="D1370" s="18" t="s">
        <v>1634</v>
      </c>
      <c r="E1370" s="18" t="s">
        <v>257</v>
      </c>
      <c r="F1370" s="18" t="s">
        <v>2297</v>
      </c>
      <c r="G1370" s="18" t="s">
        <v>641</v>
      </c>
      <c r="H1370" s="18" t="s">
        <v>642</v>
      </c>
      <c r="I1370" s="18" t="s">
        <v>363</v>
      </c>
      <c r="J1370" s="18" t="s">
        <v>363</v>
      </c>
      <c r="K1370" s="18" t="s">
        <v>363</v>
      </c>
      <c r="L1370" s="18" t="s">
        <v>1633</v>
      </c>
      <c r="M1370" s="18" t="s">
        <v>812</v>
      </c>
      <c r="N1370" s="56">
        <v>30</v>
      </c>
      <c r="O1370" s="18" t="s">
        <v>1632</v>
      </c>
      <c r="P1370" s="18" t="s">
        <v>466</v>
      </c>
      <c r="Q1370" s="18" t="s">
        <v>254</v>
      </c>
      <c r="R1370" s="24" t="s">
        <v>257</v>
      </c>
      <c r="S1370" s="24" t="s">
        <v>257</v>
      </c>
      <c r="T1370" s="26" t="s">
        <v>257</v>
      </c>
      <c r="U1370" s="26" t="s">
        <v>257</v>
      </c>
      <c r="V1370" s="26" t="s">
        <v>257</v>
      </c>
      <c r="W1370" s="26" t="s">
        <v>257</v>
      </c>
      <c r="X1370" s="18" t="s">
        <v>1635</v>
      </c>
      <c r="Y1370" s="57">
        <v>227.87799999999999</v>
      </c>
      <c r="Z1370" s="18" t="s">
        <v>1636</v>
      </c>
      <c r="AA1370" s="55">
        <f t="shared" si="282"/>
        <v>0.22787799999999997</v>
      </c>
      <c r="AB1370" s="57" t="s">
        <v>257</v>
      </c>
      <c r="AC1370" s="18" t="s">
        <v>699</v>
      </c>
      <c r="AD1370" s="18" t="s">
        <v>257</v>
      </c>
      <c r="AE1370" s="18" t="s">
        <v>257</v>
      </c>
      <c r="AF1370" s="18" t="s">
        <v>257</v>
      </c>
      <c r="AG1370" s="18" t="s">
        <v>257</v>
      </c>
      <c r="AH1370" s="18" t="s">
        <v>257</v>
      </c>
      <c r="AI1370" s="18">
        <v>10</v>
      </c>
      <c r="AJ1370" s="18" t="s">
        <v>522</v>
      </c>
      <c r="AK1370" s="18">
        <v>10</v>
      </c>
      <c r="AL1370" s="18" t="s">
        <v>1637</v>
      </c>
      <c r="AM1370" s="57" t="s">
        <v>256</v>
      </c>
      <c r="AN1370" s="65">
        <v>15.045</v>
      </c>
      <c r="AO1370" s="18" t="s">
        <v>1638</v>
      </c>
      <c r="AP1370" s="18" t="s">
        <v>699</v>
      </c>
      <c r="AQ1370" s="18" t="s">
        <v>257</v>
      </c>
      <c r="AR1370" s="18" t="s">
        <v>257</v>
      </c>
      <c r="AS1370" s="18" t="s">
        <v>257</v>
      </c>
      <c r="AT1370" s="18" t="s">
        <v>257</v>
      </c>
      <c r="AU1370" s="18" t="s">
        <v>257</v>
      </c>
      <c r="AV1370" s="18" t="s">
        <v>257</v>
      </c>
      <c r="AW1370" s="18" t="s">
        <v>257</v>
      </c>
      <c r="AX1370" s="18">
        <v>10</v>
      </c>
      <c r="AY1370" s="18" t="s">
        <v>522</v>
      </c>
      <c r="AZ1370" s="18" t="s">
        <v>257</v>
      </c>
      <c r="BA1370" s="18" t="s">
        <v>257</v>
      </c>
      <c r="BB1370" s="18" t="s">
        <v>1639</v>
      </c>
      <c r="BC1370" s="18"/>
      <c r="BD1370" s="18"/>
      <c r="BE1370" s="18"/>
      <c r="BF1370" s="18"/>
      <c r="BG1370" s="18"/>
      <c r="BH1370" s="18"/>
      <c r="BI1370" s="18"/>
      <c r="BJ1370" s="18"/>
      <c r="BK1370" s="18"/>
      <c r="BL1370" s="18"/>
      <c r="BM1370" s="18"/>
      <c r="BN1370" s="18"/>
      <c r="BO1370" s="18"/>
      <c r="BP1370" s="18"/>
      <c r="BQ1370" s="18"/>
      <c r="BR1370" s="18"/>
      <c r="BS1370" s="18"/>
      <c r="BT1370" s="18"/>
      <c r="BU1370" s="18"/>
      <c r="BV1370" s="18"/>
      <c r="BW1370" s="18"/>
      <c r="BX1370" s="18"/>
      <c r="BY1370" s="18"/>
      <c r="BZ1370" s="18"/>
      <c r="CA1370" s="18"/>
      <c r="CB1370" s="18"/>
      <c r="CC1370" s="18"/>
      <c r="CD1370" s="18"/>
      <c r="CE1370" s="18"/>
      <c r="CF1370" s="18"/>
      <c r="CG1370" s="18"/>
      <c r="CH1370" s="18"/>
      <c r="CI1370" s="18"/>
      <c r="CJ1370" s="18"/>
      <c r="CK1370" s="18"/>
      <c r="CL1370" s="18"/>
      <c r="CM1370" s="18"/>
      <c r="CN1370" s="18"/>
      <c r="CO1370" s="18"/>
      <c r="CP1370" s="18"/>
      <c r="CQ1370" s="18"/>
      <c r="CR1370" s="18"/>
      <c r="CS1370" s="18"/>
      <c r="CT1370" s="18"/>
      <c r="CU1370" s="18"/>
      <c r="CV1370" s="18"/>
      <c r="CW1370" s="18"/>
      <c r="CX1370" s="18"/>
      <c r="CY1370" s="18"/>
      <c r="CZ1370" s="18"/>
      <c r="DA1370" s="18"/>
      <c r="DB1370" s="18"/>
      <c r="DC1370" s="18"/>
      <c r="DD1370" s="18"/>
      <c r="DE1370" s="18"/>
      <c r="DF1370" s="18"/>
      <c r="DG1370" s="18"/>
      <c r="DH1370" s="18"/>
      <c r="DI1370" s="18"/>
      <c r="DJ1370" s="18"/>
      <c r="DK1370" s="18"/>
      <c r="DL1370" s="18"/>
      <c r="DM1370" s="18"/>
      <c r="DN1370" s="18"/>
      <c r="DO1370" s="18"/>
      <c r="DP1370" s="18"/>
      <c r="DQ1370" s="18"/>
      <c r="DR1370" s="18"/>
      <c r="DS1370" s="18"/>
      <c r="DT1370" s="18"/>
      <c r="DU1370" s="18"/>
      <c r="DV1370" s="18"/>
      <c r="DW1370" s="18"/>
      <c r="DX1370" s="18"/>
      <c r="DY1370" s="18"/>
      <c r="DZ1370" s="18"/>
      <c r="EA1370" s="18"/>
      <c r="EB1370" s="18"/>
      <c r="EC1370" s="18"/>
      <c r="ED1370" s="18"/>
      <c r="EE1370" s="18"/>
      <c r="EF1370" s="18"/>
      <c r="EG1370" s="18"/>
      <c r="EH1370" s="18" t="s">
        <v>1640</v>
      </c>
      <c r="EI1370" s="18" cm="1">
        <f t="array" ref="EI1370">IF(SUMPRODUCT(--(DO1370:DS1370&lt;&gt;""))=0, 0,1)</f>
        <v>0</v>
      </c>
      <c r="EJ1370" s="18" cm="1">
        <f t="array" ref="EJ1370">IF(SUMPRODUCT(--(DT1370:EG1370&lt;&gt;""))=0, 0,1)</f>
        <v>0</v>
      </c>
      <c r="EK1370" s="18" cm="1">
        <f t="array" ref="EK1370">IF(SUMPRODUCT(--(EC1370:EG1370&lt;&gt;""))=0, 0,1)</f>
        <v>0</v>
      </c>
      <c r="EL1370" s="18" cm="1">
        <f t="array" ref="EL1370">IF(SUMPRODUCT(--(EE1370:EG1370&lt;&gt;""))=0, 0,1)</f>
        <v>0</v>
      </c>
      <c r="EM1370" s="18">
        <f t="shared" si="277"/>
        <v>0</v>
      </c>
      <c r="EN1370" s="18" t="str">
        <f t="shared" si="278"/>
        <v>NA</v>
      </c>
      <c r="EO1370" s="18" t="str">
        <f t="shared" si="279"/>
        <v>NA</v>
      </c>
      <c r="EP1370" s="18" t="str">
        <f t="shared" si="280"/>
        <v>NA</v>
      </c>
      <c r="EQ1370" s="18" t="str">
        <f t="shared" si="281"/>
        <v>NA</v>
      </c>
      <c r="ER1370" s="58" t="s">
        <v>2080</v>
      </c>
      <c r="ES1370" s="59">
        <v>43811</v>
      </c>
      <c r="ET1370" s="18" t="s">
        <v>1641</v>
      </c>
      <c r="EU1370" s="18" t="s">
        <v>1631</v>
      </c>
    </row>
    <row r="1371" spans="1:151" ht="15.75" customHeight="1" x14ac:dyDescent="0.2">
      <c r="A1371" s="5" t="s">
        <v>1629</v>
      </c>
      <c r="B1371" s="24" t="s">
        <v>1630</v>
      </c>
      <c r="C1371" s="26">
        <v>1</v>
      </c>
      <c r="D1371" s="18" t="s">
        <v>1634</v>
      </c>
      <c r="E1371" s="18" t="s">
        <v>257</v>
      </c>
      <c r="F1371" s="18" t="s">
        <v>2297</v>
      </c>
      <c r="G1371" s="18" t="s">
        <v>641</v>
      </c>
      <c r="H1371" s="18" t="s">
        <v>642</v>
      </c>
      <c r="I1371" s="18" t="s">
        <v>363</v>
      </c>
      <c r="J1371" s="18" t="s">
        <v>363</v>
      </c>
      <c r="K1371" s="18" t="s">
        <v>363</v>
      </c>
      <c r="L1371" s="18" t="s">
        <v>1633</v>
      </c>
      <c r="M1371" s="18" t="s">
        <v>812</v>
      </c>
      <c r="N1371" s="56">
        <v>30</v>
      </c>
      <c r="O1371" s="18" t="s">
        <v>1632</v>
      </c>
      <c r="P1371" s="18" t="s">
        <v>466</v>
      </c>
      <c r="Q1371" s="18" t="s">
        <v>254</v>
      </c>
      <c r="R1371" s="24" t="s">
        <v>257</v>
      </c>
      <c r="S1371" s="24" t="s">
        <v>257</v>
      </c>
      <c r="T1371" s="26" t="s">
        <v>257</v>
      </c>
      <c r="U1371" s="26" t="s">
        <v>257</v>
      </c>
      <c r="V1371" s="26" t="s">
        <v>257</v>
      </c>
      <c r="W1371" s="26" t="s">
        <v>257</v>
      </c>
      <c r="X1371" s="18" t="s">
        <v>1635</v>
      </c>
      <c r="Y1371" s="57">
        <v>249.85300000000001</v>
      </c>
      <c r="Z1371" s="18" t="s">
        <v>1636</v>
      </c>
      <c r="AA1371" s="55">
        <f t="shared" si="282"/>
        <v>0.24985300000000002</v>
      </c>
      <c r="AB1371" s="57" t="s">
        <v>257</v>
      </c>
      <c r="AC1371" s="18" t="s">
        <v>699</v>
      </c>
      <c r="AD1371" s="18" t="s">
        <v>257</v>
      </c>
      <c r="AE1371" s="18" t="s">
        <v>257</v>
      </c>
      <c r="AF1371" s="18" t="s">
        <v>257</v>
      </c>
      <c r="AG1371" s="18" t="s">
        <v>257</v>
      </c>
      <c r="AH1371" s="18" t="s">
        <v>257</v>
      </c>
      <c r="AI1371" s="18">
        <v>10</v>
      </c>
      <c r="AJ1371" s="18" t="s">
        <v>522</v>
      </c>
      <c r="AK1371" s="18">
        <v>10</v>
      </c>
      <c r="AL1371" s="18" t="s">
        <v>1637</v>
      </c>
      <c r="AM1371" s="57" t="s">
        <v>256</v>
      </c>
      <c r="AN1371" s="65">
        <v>9.9699999999999989</v>
      </c>
      <c r="AO1371" s="18" t="s">
        <v>1638</v>
      </c>
      <c r="AP1371" s="18" t="s">
        <v>699</v>
      </c>
      <c r="AQ1371" s="18" t="s">
        <v>257</v>
      </c>
      <c r="AR1371" s="18" t="s">
        <v>257</v>
      </c>
      <c r="AS1371" s="18" t="s">
        <v>257</v>
      </c>
      <c r="AT1371" s="18" t="s">
        <v>257</v>
      </c>
      <c r="AU1371" s="18" t="s">
        <v>257</v>
      </c>
      <c r="AV1371" s="18" t="s">
        <v>257</v>
      </c>
      <c r="AW1371" s="18" t="s">
        <v>257</v>
      </c>
      <c r="AX1371" s="18">
        <v>10</v>
      </c>
      <c r="AY1371" s="18" t="s">
        <v>522</v>
      </c>
      <c r="AZ1371" s="18" t="s">
        <v>257</v>
      </c>
      <c r="BA1371" s="18" t="s">
        <v>257</v>
      </c>
      <c r="BB1371" s="18" t="s">
        <v>1639</v>
      </c>
      <c r="BC1371" s="18"/>
      <c r="BD1371" s="18"/>
      <c r="BE1371" s="18"/>
      <c r="BF1371" s="18"/>
      <c r="BG1371" s="18"/>
      <c r="BH1371" s="18"/>
      <c r="BI1371" s="18"/>
      <c r="BJ1371" s="18"/>
      <c r="BK1371" s="18"/>
      <c r="BL1371" s="18"/>
      <c r="BM1371" s="18"/>
      <c r="BN1371" s="18"/>
      <c r="BO1371" s="18"/>
      <c r="BP1371" s="18"/>
      <c r="BQ1371" s="18"/>
      <c r="BR1371" s="18"/>
      <c r="BS1371" s="18"/>
      <c r="BT1371" s="18"/>
      <c r="BU1371" s="18"/>
      <c r="BV1371" s="18"/>
      <c r="BW1371" s="18"/>
      <c r="BX1371" s="18"/>
      <c r="BY1371" s="18"/>
      <c r="BZ1371" s="18"/>
      <c r="CA1371" s="18"/>
      <c r="CB1371" s="18"/>
      <c r="CC1371" s="18"/>
      <c r="CD1371" s="18"/>
      <c r="CE1371" s="18"/>
      <c r="CF1371" s="18"/>
      <c r="CG1371" s="18"/>
      <c r="CH1371" s="18"/>
      <c r="CI1371" s="18"/>
      <c r="CJ1371" s="18"/>
      <c r="CK1371" s="18"/>
      <c r="CL1371" s="18"/>
      <c r="CM1371" s="18"/>
      <c r="CN1371" s="18"/>
      <c r="CO1371" s="18"/>
      <c r="CP1371" s="18"/>
      <c r="CQ1371" s="18"/>
      <c r="CR1371" s="18"/>
      <c r="CS1371" s="18"/>
      <c r="CT1371" s="18"/>
      <c r="CU1371" s="18"/>
      <c r="CV1371" s="18"/>
      <c r="CW1371" s="18"/>
      <c r="CX1371" s="18"/>
      <c r="CY1371" s="18"/>
      <c r="CZ1371" s="18"/>
      <c r="DA1371" s="18"/>
      <c r="DB1371" s="18"/>
      <c r="DC1371" s="18"/>
      <c r="DD1371" s="18"/>
      <c r="DE1371" s="18"/>
      <c r="DF1371" s="18"/>
      <c r="DG1371" s="18"/>
      <c r="DH1371" s="18"/>
      <c r="DI1371" s="18"/>
      <c r="DJ1371" s="18"/>
      <c r="DK1371" s="18"/>
      <c r="DL1371" s="18"/>
      <c r="DM1371" s="18"/>
      <c r="DN1371" s="18"/>
      <c r="DO1371" s="18"/>
      <c r="DP1371" s="18"/>
      <c r="DQ1371" s="18"/>
      <c r="DR1371" s="18"/>
      <c r="DS1371" s="18"/>
      <c r="DT1371" s="18"/>
      <c r="DU1371" s="18"/>
      <c r="DV1371" s="18"/>
      <c r="DW1371" s="18"/>
      <c r="DX1371" s="18"/>
      <c r="DY1371" s="18"/>
      <c r="DZ1371" s="18"/>
      <c r="EA1371" s="18"/>
      <c r="EB1371" s="18"/>
      <c r="EC1371" s="18"/>
      <c r="ED1371" s="18"/>
      <c r="EE1371" s="18"/>
      <c r="EF1371" s="18"/>
      <c r="EG1371" s="18"/>
      <c r="EH1371" s="18" t="s">
        <v>1640</v>
      </c>
      <c r="EI1371" s="18" cm="1">
        <f t="array" ref="EI1371">IF(SUMPRODUCT(--(DO1371:DS1371&lt;&gt;""))=0, 0,1)</f>
        <v>0</v>
      </c>
      <c r="EJ1371" s="18" cm="1">
        <f t="array" ref="EJ1371">IF(SUMPRODUCT(--(DT1371:EG1371&lt;&gt;""))=0, 0,1)</f>
        <v>0</v>
      </c>
      <c r="EK1371" s="18" cm="1">
        <f t="array" ref="EK1371">IF(SUMPRODUCT(--(EC1371:EG1371&lt;&gt;""))=0, 0,1)</f>
        <v>0</v>
      </c>
      <c r="EL1371" s="18" cm="1">
        <f t="array" ref="EL1371">IF(SUMPRODUCT(--(EE1371:EG1371&lt;&gt;""))=0, 0,1)</f>
        <v>0</v>
      </c>
      <c r="EM1371" s="18">
        <f t="shared" si="277"/>
        <v>0</v>
      </c>
      <c r="EN1371" s="18" t="str">
        <f t="shared" si="278"/>
        <v>NA</v>
      </c>
      <c r="EO1371" s="18" t="str">
        <f t="shared" si="279"/>
        <v>NA</v>
      </c>
      <c r="EP1371" s="18" t="str">
        <f t="shared" si="280"/>
        <v>NA</v>
      </c>
      <c r="EQ1371" s="18" t="str">
        <f t="shared" si="281"/>
        <v>NA</v>
      </c>
      <c r="ER1371" s="58" t="s">
        <v>2080</v>
      </c>
      <c r="ES1371" s="59">
        <v>43811</v>
      </c>
      <c r="ET1371" s="18" t="s">
        <v>1641</v>
      </c>
      <c r="EU1371" s="18" t="s">
        <v>1631</v>
      </c>
    </row>
    <row r="1372" spans="1:151" ht="15.75" customHeight="1" x14ac:dyDescent="0.2">
      <c r="A1372" s="5" t="s">
        <v>1629</v>
      </c>
      <c r="B1372" s="24" t="s">
        <v>1630</v>
      </c>
      <c r="C1372" s="26">
        <v>1</v>
      </c>
      <c r="D1372" s="18" t="s">
        <v>1634</v>
      </c>
      <c r="E1372" s="18" t="s">
        <v>257</v>
      </c>
      <c r="F1372" s="18" t="s">
        <v>2297</v>
      </c>
      <c r="G1372" s="18" t="s">
        <v>641</v>
      </c>
      <c r="H1372" s="18" t="s">
        <v>642</v>
      </c>
      <c r="I1372" s="18" t="s">
        <v>363</v>
      </c>
      <c r="J1372" s="18" t="s">
        <v>363</v>
      </c>
      <c r="K1372" s="18" t="s">
        <v>363</v>
      </c>
      <c r="L1372" s="18" t="s">
        <v>1633</v>
      </c>
      <c r="M1372" s="18" t="s">
        <v>812</v>
      </c>
      <c r="N1372" s="56">
        <v>30</v>
      </c>
      <c r="O1372" s="18" t="s">
        <v>1632</v>
      </c>
      <c r="P1372" s="18" t="s">
        <v>466</v>
      </c>
      <c r="Q1372" s="18" t="s">
        <v>254</v>
      </c>
      <c r="R1372" s="24" t="s">
        <v>257</v>
      </c>
      <c r="S1372" s="24" t="s">
        <v>257</v>
      </c>
      <c r="T1372" s="26" t="s">
        <v>257</v>
      </c>
      <c r="U1372" s="26" t="s">
        <v>257</v>
      </c>
      <c r="V1372" s="26" t="s">
        <v>257</v>
      </c>
      <c r="W1372" s="26" t="s">
        <v>257</v>
      </c>
      <c r="X1372" s="18" t="s">
        <v>1635</v>
      </c>
      <c r="Y1372" s="57">
        <v>263.02699999999999</v>
      </c>
      <c r="Z1372" s="18" t="s">
        <v>1636</v>
      </c>
      <c r="AA1372" s="55">
        <f t="shared" si="282"/>
        <v>0.26302700000000001</v>
      </c>
      <c r="AB1372" s="57" t="s">
        <v>257</v>
      </c>
      <c r="AC1372" s="18" t="s">
        <v>699</v>
      </c>
      <c r="AD1372" s="18" t="s">
        <v>257</v>
      </c>
      <c r="AE1372" s="18" t="s">
        <v>257</v>
      </c>
      <c r="AF1372" s="18" t="s">
        <v>257</v>
      </c>
      <c r="AG1372" s="18" t="s">
        <v>257</v>
      </c>
      <c r="AH1372" s="18" t="s">
        <v>257</v>
      </c>
      <c r="AI1372" s="18">
        <v>10</v>
      </c>
      <c r="AJ1372" s="18" t="s">
        <v>522</v>
      </c>
      <c r="AK1372" s="18">
        <v>10</v>
      </c>
      <c r="AL1372" s="18" t="s">
        <v>1637</v>
      </c>
      <c r="AM1372" s="57" t="s">
        <v>256</v>
      </c>
      <c r="AN1372" s="65">
        <v>10.005000000000001</v>
      </c>
      <c r="AO1372" s="18" t="s">
        <v>1638</v>
      </c>
      <c r="AP1372" s="18" t="s">
        <v>699</v>
      </c>
      <c r="AQ1372" s="18" t="s">
        <v>257</v>
      </c>
      <c r="AR1372" s="18" t="s">
        <v>257</v>
      </c>
      <c r="AS1372" s="18" t="s">
        <v>257</v>
      </c>
      <c r="AT1372" s="18" t="s">
        <v>257</v>
      </c>
      <c r="AU1372" s="18" t="s">
        <v>257</v>
      </c>
      <c r="AV1372" s="18" t="s">
        <v>257</v>
      </c>
      <c r="AW1372" s="18" t="s">
        <v>257</v>
      </c>
      <c r="AX1372" s="18">
        <v>10</v>
      </c>
      <c r="AY1372" s="18" t="s">
        <v>522</v>
      </c>
      <c r="AZ1372" s="18" t="s">
        <v>257</v>
      </c>
      <c r="BA1372" s="18" t="s">
        <v>257</v>
      </c>
      <c r="BB1372" s="18" t="s">
        <v>1639</v>
      </c>
      <c r="BC1372" s="18"/>
      <c r="BD1372" s="18"/>
      <c r="BE1372" s="18"/>
      <c r="BF1372" s="18"/>
      <c r="BG1372" s="18"/>
      <c r="BH1372" s="18"/>
      <c r="BI1372" s="18"/>
      <c r="BJ1372" s="18"/>
      <c r="BK1372" s="18"/>
      <c r="BL1372" s="18"/>
      <c r="BM1372" s="18"/>
      <c r="BN1372" s="18"/>
      <c r="BO1372" s="18"/>
      <c r="BP1372" s="18"/>
      <c r="BQ1372" s="18"/>
      <c r="BR1372" s="18"/>
      <c r="BS1372" s="18"/>
      <c r="BT1372" s="18"/>
      <c r="BU1372" s="18"/>
      <c r="BV1372" s="18"/>
      <c r="BW1372" s="18"/>
      <c r="BX1372" s="18"/>
      <c r="BY1372" s="18"/>
      <c r="BZ1372" s="18"/>
      <c r="CA1372" s="18"/>
      <c r="CB1372" s="18"/>
      <c r="CC1372" s="18"/>
      <c r="CD1372" s="18"/>
      <c r="CE1372" s="18"/>
      <c r="CF1372" s="18"/>
      <c r="CG1372" s="18"/>
      <c r="CH1372" s="18"/>
      <c r="CI1372" s="18"/>
      <c r="CJ1372" s="18"/>
      <c r="CK1372" s="18"/>
      <c r="CL1372" s="18"/>
      <c r="CM1372" s="18"/>
      <c r="CN1372" s="18"/>
      <c r="CO1372" s="18"/>
      <c r="CP1372" s="18"/>
      <c r="CQ1372" s="18"/>
      <c r="CR1372" s="18"/>
      <c r="CS1372" s="18"/>
      <c r="CT1372" s="18"/>
      <c r="CU1372" s="18"/>
      <c r="CV1372" s="18"/>
      <c r="CW1372" s="18"/>
      <c r="CX1372" s="18"/>
      <c r="CY1372" s="18"/>
      <c r="CZ1372" s="18"/>
      <c r="DA1372" s="18"/>
      <c r="DB1372" s="18"/>
      <c r="DC1372" s="18"/>
      <c r="DD1372" s="18"/>
      <c r="DE1372" s="18"/>
      <c r="DF1372" s="18"/>
      <c r="DG1372" s="18"/>
      <c r="DH1372" s="18"/>
      <c r="DI1372" s="18"/>
      <c r="DJ1372" s="18"/>
      <c r="DK1372" s="18"/>
      <c r="DL1372" s="18"/>
      <c r="DM1372" s="18"/>
      <c r="DN1372" s="18"/>
      <c r="DO1372" s="18"/>
      <c r="DP1372" s="18"/>
      <c r="DQ1372" s="18"/>
      <c r="DR1372" s="18"/>
      <c r="DS1372" s="18"/>
      <c r="DT1372" s="18"/>
      <c r="DU1372" s="18"/>
      <c r="DV1372" s="18"/>
      <c r="DW1372" s="18"/>
      <c r="DX1372" s="18"/>
      <c r="DY1372" s="18"/>
      <c r="DZ1372" s="18"/>
      <c r="EA1372" s="18"/>
      <c r="EB1372" s="18"/>
      <c r="EC1372" s="18"/>
      <c r="ED1372" s="18"/>
      <c r="EE1372" s="18"/>
      <c r="EF1372" s="18"/>
      <c r="EG1372" s="18"/>
      <c r="EH1372" s="18" t="s">
        <v>1640</v>
      </c>
      <c r="EI1372" s="18" cm="1">
        <f t="array" ref="EI1372">IF(SUMPRODUCT(--(DO1372:DS1372&lt;&gt;""))=0, 0,1)</f>
        <v>0</v>
      </c>
      <c r="EJ1372" s="18" cm="1">
        <f t="array" ref="EJ1372">IF(SUMPRODUCT(--(DT1372:EG1372&lt;&gt;""))=0, 0,1)</f>
        <v>0</v>
      </c>
      <c r="EK1372" s="18" cm="1">
        <f t="array" ref="EK1372">IF(SUMPRODUCT(--(EC1372:EG1372&lt;&gt;""))=0, 0,1)</f>
        <v>0</v>
      </c>
      <c r="EL1372" s="18" cm="1">
        <f t="array" ref="EL1372">IF(SUMPRODUCT(--(EE1372:EG1372&lt;&gt;""))=0, 0,1)</f>
        <v>0</v>
      </c>
      <c r="EM1372" s="18">
        <f t="shared" si="277"/>
        <v>0</v>
      </c>
      <c r="EN1372" s="18" t="str">
        <f t="shared" si="278"/>
        <v>NA</v>
      </c>
      <c r="EO1372" s="18" t="str">
        <f t="shared" si="279"/>
        <v>NA</v>
      </c>
      <c r="EP1372" s="18" t="str">
        <f t="shared" si="280"/>
        <v>NA</v>
      </c>
      <c r="EQ1372" s="18" t="str">
        <f t="shared" si="281"/>
        <v>NA</v>
      </c>
      <c r="ER1372" s="58" t="s">
        <v>2080</v>
      </c>
      <c r="ES1372" s="59">
        <v>43811</v>
      </c>
      <c r="ET1372" s="18" t="s">
        <v>1641</v>
      </c>
      <c r="EU1372" s="18" t="s">
        <v>1631</v>
      </c>
    </row>
    <row r="1373" spans="1:151" ht="15.75" customHeight="1" x14ac:dyDescent="0.2">
      <c r="A1373" s="5" t="s">
        <v>1642</v>
      </c>
      <c r="B1373" s="24" t="s">
        <v>1630</v>
      </c>
      <c r="C1373" s="26">
        <v>1</v>
      </c>
      <c r="D1373" s="23" t="s">
        <v>1644</v>
      </c>
      <c r="E1373" s="18" t="s">
        <v>257</v>
      </c>
      <c r="F1373" s="18" t="s">
        <v>2297</v>
      </c>
      <c r="G1373" s="18" t="s">
        <v>641</v>
      </c>
      <c r="H1373" s="18" t="s">
        <v>642</v>
      </c>
      <c r="I1373" s="18" t="s">
        <v>363</v>
      </c>
      <c r="J1373" s="18" t="s">
        <v>363</v>
      </c>
      <c r="K1373" s="18" t="s">
        <v>363</v>
      </c>
      <c r="L1373" s="18" t="s">
        <v>1633</v>
      </c>
      <c r="M1373" s="18" t="s">
        <v>812</v>
      </c>
      <c r="N1373" s="56">
        <v>30</v>
      </c>
      <c r="O1373" s="18" t="s">
        <v>1632</v>
      </c>
      <c r="P1373" s="18" t="s">
        <v>466</v>
      </c>
      <c r="Q1373" s="18" t="s">
        <v>254</v>
      </c>
      <c r="R1373" s="24" t="s">
        <v>257</v>
      </c>
      <c r="S1373" s="24" t="s">
        <v>257</v>
      </c>
      <c r="T1373" s="26" t="s">
        <v>257</v>
      </c>
      <c r="U1373" s="26" t="s">
        <v>257</v>
      </c>
      <c r="V1373" s="26" t="s">
        <v>257</v>
      </c>
      <c r="W1373" s="26" t="s">
        <v>257</v>
      </c>
      <c r="X1373" s="18" t="s">
        <v>1635</v>
      </c>
      <c r="Y1373" s="55">
        <f>AVERAGE(AA1351:AA1353)</f>
        <v>1.3965E-2</v>
      </c>
      <c r="Z1373" s="18" t="s">
        <v>474</v>
      </c>
      <c r="AA1373" s="55">
        <v>3.7256666666666666E-3</v>
      </c>
      <c r="AB1373" s="57" t="s">
        <v>257</v>
      </c>
      <c r="AC1373" s="18" t="s">
        <v>699</v>
      </c>
      <c r="AD1373" s="18" t="s">
        <v>257</v>
      </c>
      <c r="AE1373" s="18" t="s">
        <v>257</v>
      </c>
      <c r="AF1373" s="18" t="s">
        <v>257</v>
      </c>
      <c r="AG1373" s="55">
        <f>STDEV(AA1351:AA1353)</f>
        <v>1.6511088910183963E-2</v>
      </c>
      <c r="AH1373" s="18" t="s">
        <v>501</v>
      </c>
      <c r="AI1373" s="18">
        <v>10</v>
      </c>
      <c r="AJ1373" s="18" t="s">
        <v>522</v>
      </c>
      <c r="AK1373" s="18">
        <v>10</v>
      </c>
      <c r="AL1373" s="18" t="s">
        <v>933</v>
      </c>
      <c r="AM1373" s="57" t="s">
        <v>256</v>
      </c>
      <c r="AN1373" s="57">
        <v>30.021666666666665</v>
      </c>
      <c r="AO1373" s="18" t="s">
        <v>1638</v>
      </c>
      <c r="AP1373" s="18" t="s">
        <v>479</v>
      </c>
      <c r="AQ1373" s="18">
        <v>3</v>
      </c>
      <c r="AR1373" s="18" t="s">
        <v>1645</v>
      </c>
      <c r="AS1373" s="18" t="s">
        <v>257</v>
      </c>
      <c r="AT1373" s="18" t="s">
        <v>257</v>
      </c>
      <c r="AU1373" s="18" t="s">
        <v>257</v>
      </c>
      <c r="AV1373" s="55">
        <v>4.9600008400536977</v>
      </c>
      <c r="AW1373" s="18" t="s">
        <v>501</v>
      </c>
      <c r="AX1373" s="18">
        <v>10</v>
      </c>
      <c r="AY1373" s="18" t="s">
        <v>522</v>
      </c>
      <c r="AZ1373" s="18" t="s">
        <v>257</v>
      </c>
      <c r="BA1373" s="18" t="s">
        <v>257</v>
      </c>
      <c r="BB1373" s="18" t="s">
        <v>933</v>
      </c>
      <c r="BC1373" s="18"/>
      <c r="BD1373" s="18"/>
      <c r="BE1373" s="18"/>
      <c r="BF1373" s="18"/>
      <c r="BG1373" s="18"/>
      <c r="BH1373" s="18"/>
      <c r="BI1373" s="18"/>
      <c r="BJ1373" s="18"/>
      <c r="BK1373" s="18"/>
      <c r="BL1373" s="18"/>
      <c r="BM1373" s="18"/>
      <c r="BN1373" s="18"/>
      <c r="BO1373" s="18"/>
      <c r="BP1373" s="18"/>
      <c r="BQ1373" s="18"/>
      <c r="BR1373" s="18"/>
      <c r="BS1373" s="18"/>
      <c r="BT1373" s="18"/>
      <c r="BU1373" s="18"/>
      <c r="BV1373" s="18"/>
      <c r="BW1373" s="18"/>
      <c r="BX1373" s="18"/>
      <c r="BY1373" s="18"/>
      <c r="BZ1373" s="18"/>
      <c r="CA1373" s="18"/>
      <c r="CB1373" s="18"/>
      <c r="CC1373" s="18"/>
      <c r="CD1373" s="18"/>
      <c r="CE1373" s="18"/>
      <c r="CF1373" s="18"/>
      <c r="CG1373" s="18"/>
      <c r="CH1373" s="18"/>
      <c r="CI1373" s="18"/>
      <c r="CJ1373" s="18"/>
      <c r="CK1373" s="18"/>
      <c r="CL1373" s="18"/>
      <c r="CM1373" s="18"/>
      <c r="CN1373" s="18"/>
      <c r="CO1373" s="18"/>
      <c r="CP1373" s="18"/>
      <c r="CQ1373" s="18"/>
      <c r="CR1373" s="18"/>
      <c r="CS1373" s="18"/>
      <c r="CT1373" s="18"/>
      <c r="CU1373" s="18"/>
      <c r="CV1373" s="18"/>
      <c r="CW1373" s="18"/>
      <c r="CX1373" s="18"/>
      <c r="CY1373" s="18"/>
      <c r="CZ1373" s="18"/>
      <c r="DA1373" s="18"/>
      <c r="DB1373" s="18"/>
      <c r="DC1373" s="18"/>
      <c r="DD1373" s="18"/>
      <c r="DE1373" s="18"/>
      <c r="DF1373" s="18"/>
      <c r="DG1373" s="18"/>
      <c r="DH1373" s="18"/>
      <c r="DI1373" s="18"/>
      <c r="DJ1373" s="18"/>
      <c r="DK1373" s="18"/>
      <c r="DL1373" s="18"/>
      <c r="DM1373" s="18"/>
      <c r="DN1373" s="18"/>
      <c r="DO1373" s="18"/>
      <c r="DP1373" s="18"/>
      <c r="DQ1373" s="18"/>
      <c r="DR1373" s="18"/>
      <c r="DS1373" s="18"/>
      <c r="DT1373" s="18"/>
      <c r="DU1373" s="18"/>
      <c r="DV1373" s="18"/>
      <c r="DW1373" s="18"/>
      <c r="DX1373" s="18"/>
      <c r="DY1373" s="18"/>
      <c r="DZ1373" s="18"/>
      <c r="EA1373" s="18"/>
      <c r="EB1373" s="18"/>
      <c r="EC1373" s="18"/>
      <c r="ED1373" s="18"/>
      <c r="EE1373" s="18"/>
      <c r="EF1373" s="18"/>
      <c r="EG1373" s="18"/>
      <c r="EH1373" s="18" t="s">
        <v>934</v>
      </c>
      <c r="EI1373" s="18" cm="1">
        <f t="array" ref="EI1373">IF(SUMPRODUCT(--(DO1373:DS1373&lt;&gt;""))=0, 0,1)</f>
        <v>0</v>
      </c>
      <c r="EJ1373" s="18" cm="1">
        <f t="array" ref="EJ1373">IF(SUMPRODUCT(--(DT1373:EG1373&lt;&gt;""))=0, 0,1)</f>
        <v>0</v>
      </c>
      <c r="EK1373" s="18" cm="1">
        <f t="array" ref="EK1373">IF(SUMPRODUCT(--(EC1373:EG1373&lt;&gt;""))=0, 0,1)</f>
        <v>0</v>
      </c>
      <c r="EL1373" s="18" cm="1">
        <f t="array" ref="EL1373">IF(SUMPRODUCT(--(EE1373:EG1373&lt;&gt;""))=0, 0,1)</f>
        <v>0</v>
      </c>
      <c r="EM1373" s="18">
        <f t="shared" si="277"/>
        <v>0</v>
      </c>
      <c r="EN1373" s="18" t="str">
        <f t="shared" si="278"/>
        <v>NA</v>
      </c>
      <c r="EO1373" s="18" t="str">
        <f t="shared" si="279"/>
        <v>NA</v>
      </c>
      <c r="EP1373" s="18" t="str">
        <f t="shared" si="280"/>
        <v>NA</v>
      </c>
      <c r="EQ1373" s="18" t="str">
        <f t="shared" si="281"/>
        <v>NA</v>
      </c>
      <c r="ER1373" s="58" t="s">
        <v>2080</v>
      </c>
      <c r="ES1373" s="59">
        <v>43811</v>
      </c>
      <c r="ET1373" s="18" t="s">
        <v>1641</v>
      </c>
      <c r="EU1373" s="18" t="s">
        <v>1643</v>
      </c>
    </row>
    <row r="1374" spans="1:151" ht="15.75" customHeight="1" x14ac:dyDescent="0.2">
      <c r="A1374" s="5" t="s">
        <v>1642</v>
      </c>
      <c r="B1374" s="24" t="s">
        <v>1630</v>
      </c>
      <c r="C1374" s="26">
        <v>1</v>
      </c>
      <c r="D1374" s="26" t="s">
        <v>1646</v>
      </c>
      <c r="E1374" s="18" t="s">
        <v>257</v>
      </c>
      <c r="F1374" s="18" t="s">
        <v>2297</v>
      </c>
      <c r="G1374" s="18" t="s">
        <v>641</v>
      </c>
      <c r="H1374" s="18" t="s">
        <v>642</v>
      </c>
      <c r="I1374" s="18" t="s">
        <v>363</v>
      </c>
      <c r="J1374" s="18" t="s">
        <v>363</v>
      </c>
      <c r="K1374" s="18" t="s">
        <v>363</v>
      </c>
      <c r="L1374" s="18" t="s">
        <v>1633</v>
      </c>
      <c r="M1374" s="18" t="s">
        <v>812</v>
      </c>
      <c r="N1374" s="56">
        <v>30</v>
      </c>
      <c r="O1374" s="18" t="s">
        <v>1632</v>
      </c>
      <c r="P1374" s="18" t="s">
        <v>466</v>
      </c>
      <c r="Q1374" s="18" t="s">
        <v>254</v>
      </c>
      <c r="R1374" s="24" t="s">
        <v>257</v>
      </c>
      <c r="S1374" s="24" t="s">
        <v>257</v>
      </c>
      <c r="T1374" s="26" t="s">
        <v>257</v>
      </c>
      <c r="U1374" s="26" t="s">
        <v>257</v>
      </c>
      <c r="V1374" s="26" t="s">
        <v>257</v>
      </c>
      <c r="W1374" s="26" t="s">
        <v>257</v>
      </c>
      <c r="X1374" s="18" t="s">
        <v>1635</v>
      </c>
      <c r="Y1374" s="55">
        <f>AVERAGE(AA1354:AA1359)</f>
        <v>8.4707166666666667E-2</v>
      </c>
      <c r="Z1374" s="18" t="s">
        <v>474</v>
      </c>
      <c r="AA1374" s="55">
        <v>5.1149166666666669E-2</v>
      </c>
      <c r="AB1374" s="57" t="s">
        <v>257</v>
      </c>
      <c r="AC1374" s="18" t="s">
        <v>699</v>
      </c>
      <c r="AD1374" s="18" t="s">
        <v>257</v>
      </c>
      <c r="AE1374" s="18" t="s">
        <v>257</v>
      </c>
      <c r="AF1374" s="18" t="s">
        <v>257</v>
      </c>
      <c r="AG1374" s="55">
        <f>STDEV(AA1354:AA1359)</f>
        <v>3.0564404789994962E-2</v>
      </c>
      <c r="AH1374" s="18" t="s">
        <v>501</v>
      </c>
      <c r="AI1374" s="18">
        <v>10</v>
      </c>
      <c r="AJ1374" s="18" t="s">
        <v>522</v>
      </c>
      <c r="AK1374" s="18">
        <v>10</v>
      </c>
      <c r="AL1374" s="18" t="s">
        <v>933</v>
      </c>
      <c r="AM1374" s="57" t="s">
        <v>256</v>
      </c>
      <c r="AN1374" s="57">
        <v>30.844999999999999</v>
      </c>
      <c r="AO1374" s="18" t="s">
        <v>1638</v>
      </c>
      <c r="AP1374" s="18" t="s">
        <v>479</v>
      </c>
      <c r="AQ1374" s="18">
        <v>6</v>
      </c>
      <c r="AR1374" s="18" t="s">
        <v>1645</v>
      </c>
      <c r="AS1374" s="18" t="s">
        <v>257</v>
      </c>
      <c r="AT1374" s="18" t="s">
        <v>257</v>
      </c>
      <c r="AU1374" s="18" t="s">
        <v>257</v>
      </c>
      <c r="AV1374" s="55">
        <v>7.3543565320155588</v>
      </c>
      <c r="AW1374" s="18" t="s">
        <v>501</v>
      </c>
      <c r="AX1374" s="18">
        <v>10</v>
      </c>
      <c r="AY1374" s="18" t="s">
        <v>522</v>
      </c>
      <c r="AZ1374" s="18" t="s">
        <v>257</v>
      </c>
      <c r="BA1374" s="18" t="s">
        <v>257</v>
      </c>
      <c r="BB1374" s="18" t="s">
        <v>933</v>
      </c>
      <c r="BC1374" s="18"/>
      <c r="BD1374" s="18"/>
      <c r="BE1374" s="18"/>
      <c r="BF1374" s="18"/>
      <c r="BG1374" s="18"/>
      <c r="BH1374" s="18"/>
      <c r="BI1374" s="18"/>
      <c r="BJ1374" s="18"/>
      <c r="BK1374" s="18"/>
      <c r="BL1374" s="18"/>
      <c r="BM1374" s="18"/>
      <c r="BN1374" s="18"/>
      <c r="BO1374" s="18"/>
      <c r="BP1374" s="18"/>
      <c r="BQ1374" s="18"/>
      <c r="BR1374" s="18"/>
      <c r="BS1374" s="18"/>
      <c r="BT1374" s="18"/>
      <c r="BU1374" s="18"/>
      <c r="BV1374" s="18"/>
      <c r="BW1374" s="18"/>
      <c r="BX1374" s="18"/>
      <c r="BY1374" s="18"/>
      <c r="BZ1374" s="18"/>
      <c r="CA1374" s="18"/>
      <c r="CB1374" s="18"/>
      <c r="CC1374" s="18"/>
      <c r="CD1374" s="18"/>
      <c r="CE1374" s="18"/>
      <c r="CF1374" s="18"/>
      <c r="CG1374" s="18"/>
      <c r="CH1374" s="18"/>
      <c r="CI1374" s="18"/>
      <c r="CJ1374" s="18"/>
      <c r="CK1374" s="18"/>
      <c r="CL1374" s="18"/>
      <c r="CM1374" s="18"/>
      <c r="CN1374" s="18"/>
      <c r="CO1374" s="18"/>
      <c r="CP1374" s="18"/>
      <c r="CQ1374" s="18"/>
      <c r="CR1374" s="18"/>
      <c r="CS1374" s="18"/>
      <c r="CT1374" s="18"/>
      <c r="CU1374" s="18"/>
      <c r="CV1374" s="18"/>
      <c r="CW1374" s="18"/>
      <c r="CX1374" s="18"/>
      <c r="CY1374" s="18"/>
      <c r="CZ1374" s="18"/>
      <c r="DA1374" s="18"/>
      <c r="DB1374" s="18"/>
      <c r="DC1374" s="18"/>
      <c r="DD1374" s="18"/>
      <c r="DE1374" s="18"/>
      <c r="DF1374" s="18"/>
      <c r="DG1374" s="18"/>
      <c r="DH1374" s="18"/>
      <c r="DI1374" s="18"/>
      <c r="DJ1374" s="18"/>
      <c r="DK1374" s="18"/>
      <c r="DL1374" s="18"/>
      <c r="DM1374" s="18"/>
      <c r="DN1374" s="18"/>
      <c r="DO1374" s="18"/>
      <c r="DP1374" s="18"/>
      <c r="DQ1374" s="18"/>
      <c r="DR1374" s="18"/>
      <c r="DS1374" s="18"/>
      <c r="DT1374" s="18"/>
      <c r="DU1374" s="18"/>
      <c r="DV1374" s="18"/>
      <c r="DW1374" s="18"/>
      <c r="DX1374" s="18"/>
      <c r="DY1374" s="18"/>
      <c r="DZ1374" s="18"/>
      <c r="EA1374" s="18"/>
      <c r="EB1374" s="18"/>
      <c r="EC1374" s="18"/>
      <c r="ED1374" s="18"/>
      <c r="EE1374" s="18"/>
      <c r="EF1374" s="18"/>
      <c r="EG1374" s="18"/>
      <c r="EH1374" s="18" t="s">
        <v>934</v>
      </c>
      <c r="EI1374" s="18" cm="1">
        <f t="array" ref="EI1374">IF(SUMPRODUCT(--(DO1374:DS1374&lt;&gt;""))=0, 0,1)</f>
        <v>0</v>
      </c>
      <c r="EJ1374" s="18" cm="1">
        <f t="array" ref="EJ1374">IF(SUMPRODUCT(--(DT1374:EG1374&lt;&gt;""))=0, 0,1)</f>
        <v>0</v>
      </c>
      <c r="EK1374" s="18" cm="1">
        <f t="array" ref="EK1374">IF(SUMPRODUCT(--(EC1374:EG1374&lt;&gt;""))=0, 0,1)</f>
        <v>0</v>
      </c>
      <c r="EL1374" s="18" cm="1">
        <f t="array" ref="EL1374">IF(SUMPRODUCT(--(EE1374:EG1374&lt;&gt;""))=0, 0,1)</f>
        <v>0</v>
      </c>
      <c r="EM1374" s="18">
        <f t="shared" si="277"/>
        <v>0</v>
      </c>
      <c r="EN1374" s="18" t="str">
        <f t="shared" si="278"/>
        <v>NA</v>
      </c>
      <c r="EO1374" s="18" t="str">
        <f t="shared" si="279"/>
        <v>NA</v>
      </c>
      <c r="EP1374" s="18" t="str">
        <f t="shared" si="280"/>
        <v>NA</v>
      </c>
      <c r="EQ1374" s="18" t="str">
        <f t="shared" si="281"/>
        <v>NA</v>
      </c>
      <c r="ER1374" s="58" t="s">
        <v>2080</v>
      </c>
      <c r="ES1374" s="59">
        <v>43811</v>
      </c>
      <c r="ET1374" s="18" t="s">
        <v>1641</v>
      </c>
      <c r="EU1374" s="18" t="s">
        <v>1643</v>
      </c>
    </row>
    <row r="1375" spans="1:151" ht="15.75" customHeight="1" x14ac:dyDescent="0.2">
      <c r="A1375" s="5" t="s">
        <v>1642</v>
      </c>
      <c r="B1375" s="24" t="s">
        <v>1630</v>
      </c>
      <c r="C1375" s="26">
        <v>1</v>
      </c>
      <c r="D1375" s="26" t="s">
        <v>1647</v>
      </c>
      <c r="E1375" s="18" t="s">
        <v>257</v>
      </c>
      <c r="F1375" s="18" t="s">
        <v>2297</v>
      </c>
      <c r="G1375" s="18" t="s">
        <v>641</v>
      </c>
      <c r="H1375" s="18" t="s">
        <v>642</v>
      </c>
      <c r="I1375" s="18" t="s">
        <v>363</v>
      </c>
      <c r="J1375" s="18" t="s">
        <v>363</v>
      </c>
      <c r="K1375" s="18" t="s">
        <v>363</v>
      </c>
      <c r="L1375" s="18" t="s">
        <v>1633</v>
      </c>
      <c r="M1375" s="18" t="s">
        <v>812</v>
      </c>
      <c r="N1375" s="56">
        <v>30</v>
      </c>
      <c r="O1375" s="18" t="s">
        <v>1632</v>
      </c>
      <c r="P1375" s="18" t="s">
        <v>466</v>
      </c>
      <c r="Q1375" s="18" t="s">
        <v>254</v>
      </c>
      <c r="R1375" s="24" t="s">
        <v>257</v>
      </c>
      <c r="S1375" s="24" t="s">
        <v>257</v>
      </c>
      <c r="T1375" s="26" t="s">
        <v>257</v>
      </c>
      <c r="U1375" s="26" t="s">
        <v>257</v>
      </c>
      <c r="V1375" s="26" t="s">
        <v>257</v>
      </c>
      <c r="W1375" s="26" t="s">
        <v>257</v>
      </c>
      <c r="X1375" s="18" t="s">
        <v>1635</v>
      </c>
      <c r="Y1375" s="55">
        <f>(AA1360+AA1361+AA1362+AA1363+AA1364+AA1365+AA1367+AA1368+AA1369)/9</f>
        <v>0.181259</v>
      </c>
      <c r="Z1375" s="18" t="s">
        <v>474</v>
      </c>
      <c r="AA1375" s="55">
        <v>0.15869644444444442</v>
      </c>
      <c r="AB1375" s="57" t="s">
        <v>257</v>
      </c>
      <c r="AC1375" s="18" t="s">
        <v>699</v>
      </c>
      <c r="AD1375" s="18" t="s">
        <v>257</v>
      </c>
      <c r="AE1375" s="18" t="s">
        <v>257</v>
      </c>
      <c r="AF1375" s="18" t="s">
        <v>257</v>
      </c>
      <c r="AG1375" s="55">
        <v>3.4479070920310217E-2</v>
      </c>
      <c r="AH1375" s="18" t="s">
        <v>501</v>
      </c>
      <c r="AI1375" s="18">
        <v>10</v>
      </c>
      <c r="AJ1375" s="18" t="s">
        <v>522</v>
      </c>
      <c r="AK1375" s="18">
        <v>10</v>
      </c>
      <c r="AL1375" s="18" t="s">
        <v>933</v>
      </c>
      <c r="AM1375" s="57" t="s">
        <v>256</v>
      </c>
      <c r="AN1375" s="57">
        <v>17.790555555555553</v>
      </c>
      <c r="AO1375" s="18" t="s">
        <v>1638</v>
      </c>
      <c r="AP1375" s="18" t="s">
        <v>479</v>
      </c>
      <c r="AQ1375" s="18">
        <v>9</v>
      </c>
      <c r="AR1375" s="18" t="s">
        <v>1645</v>
      </c>
      <c r="AS1375" s="18" t="s">
        <v>257</v>
      </c>
      <c r="AT1375" s="18" t="s">
        <v>257</v>
      </c>
      <c r="AU1375" s="18" t="s">
        <v>257</v>
      </c>
      <c r="AV1375" s="55">
        <v>6.6663588470602004</v>
      </c>
      <c r="AW1375" s="18" t="s">
        <v>501</v>
      </c>
      <c r="AX1375" s="18">
        <v>10</v>
      </c>
      <c r="AY1375" s="18" t="s">
        <v>522</v>
      </c>
      <c r="AZ1375" s="18" t="s">
        <v>257</v>
      </c>
      <c r="BA1375" s="18" t="s">
        <v>257</v>
      </c>
      <c r="BB1375" s="18" t="s">
        <v>933</v>
      </c>
      <c r="BC1375" s="18"/>
      <c r="BD1375" s="18"/>
      <c r="BE1375" s="18"/>
      <c r="BF1375" s="18"/>
      <c r="BG1375" s="18"/>
      <c r="BH1375" s="18"/>
      <c r="BI1375" s="18"/>
      <c r="BJ1375" s="18"/>
      <c r="BK1375" s="18"/>
      <c r="BL1375" s="18"/>
      <c r="BM1375" s="18"/>
      <c r="BN1375" s="18"/>
      <c r="BO1375" s="18"/>
      <c r="BP1375" s="18"/>
      <c r="BQ1375" s="18"/>
      <c r="BR1375" s="18"/>
      <c r="BS1375" s="18"/>
      <c r="BT1375" s="18"/>
      <c r="BU1375" s="18"/>
      <c r="BV1375" s="18"/>
      <c r="BW1375" s="18"/>
      <c r="BX1375" s="18"/>
      <c r="BY1375" s="18"/>
      <c r="BZ1375" s="18"/>
      <c r="CA1375" s="18"/>
      <c r="CB1375" s="18"/>
      <c r="CC1375" s="18"/>
      <c r="CD1375" s="18"/>
      <c r="CE1375" s="18"/>
      <c r="CF1375" s="18"/>
      <c r="CG1375" s="18"/>
      <c r="CH1375" s="18"/>
      <c r="CI1375" s="18"/>
      <c r="CJ1375" s="18"/>
      <c r="CK1375" s="18"/>
      <c r="CL1375" s="18"/>
      <c r="CM1375" s="18"/>
      <c r="CN1375" s="18"/>
      <c r="CO1375" s="18"/>
      <c r="CP1375" s="18"/>
      <c r="CQ1375" s="18"/>
      <c r="CR1375" s="18"/>
      <c r="CS1375" s="18"/>
      <c r="CT1375" s="18"/>
      <c r="CU1375" s="18"/>
      <c r="CV1375" s="18"/>
      <c r="CW1375" s="18"/>
      <c r="CX1375" s="18"/>
      <c r="CY1375" s="18"/>
      <c r="CZ1375" s="18"/>
      <c r="DA1375" s="18"/>
      <c r="DB1375" s="18"/>
      <c r="DC1375" s="18"/>
      <c r="DD1375" s="18"/>
      <c r="DE1375" s="18"/>
      <c r="DF1375" s="18"/>
      <c r="DG1375" s="18"/>
      <c r="DH1375" s="18"/>
      <c r="DI1375" s="18"/>
      <c r="DJ1375" s="18"/>
      <c r="DK1375" s="18"/>
      <c r="DL1375" s="18"/>
      <c r="DM1375" s="18"/>
      <c r="DN1375" s="18"/>
      <c r="DO1375" s="18"/>
      <c r="DP1375" s="18"/>
      <c r="DQ1375" s="18"/>
      <c r="DR1375" s="18"/>
      <c r="DS1375" s="18"/>
      <c r="DT1375" s="18"/>
      <c r="DU1375" s="18"/>
      <c r="DV1375" s="18"/>
      <c r="DW1375" s="18"/>
      <c r="DX1375" s="18"/>
      <c r="DY1375" s="18"/>
      <c r="DZ1375" s="18"/>
      <c r="EA1375" s="18"/>
      <c r="EB1375" s="18"/>
      <c r="EC1375" s="18"/>
      <c r="ED1375" s="18"/>
      <c r="EE1375" s="18"/>
      <c r="EF1375" s="18"/>
      <c r="EG1375" s="18"/>
      <c r="EH1375" s="18" t="s">
        <v>934</v>
      </c>
      <c r="EI1375" s="18" cm="1">
        <f t="array" ref="EI1375">IF(SUMPRODUCT(--(DO1375:DS1375&lt;&gt;""))=0, 0,1)</f>
        <v>0</v>
      </c>
      <c r="EJ1375" s="18" cm="1">
        <f t="array" ref="EJ1375">IF(SUMPRODUCT(--(DT1375:EG1375&lt;&gt;""))=0, 0,1)</f>
        <v>0</v>
      </c>
      <c r="EK1375" s="18" cm="1">
        <f t="array" ref="EK1375">IF(SUMPRODUCT(--(EC1375:EG1375&lt;&gt;""))=0, 0,1)</f>
        <v>0</v>
      </c>
      <c r="EL1375" s="18" cm="1">
        <f t="array" ref="EL1375">IF(SUMPRODUCT(--(EE1375:EG1375&lt;&gt;""))=0, 0,1)</f>
        <v>0</v>
      </c>
      <c r="EM1375" s="18">
        <f t="shared" si="277"/>
        <v>0</v>
      </c>
      <c r="EN1375" s="18" t="str">
        <f t="shared" si="278"/>
        <v>NA</v>
      </c>
      <c r="EO1375" s="18" t="str">
        <f t="shared" si="279"/>
        <v>NA</v>
      </c>
      <c r="EP1375" s="18" t="str">
        <f t="shared" si="280"/>
        <v>NA</v>
      </c>
      <c r="EQ1375" s="18" t="str">
        <f t="shared" si="281"/>
        <v>NA</v>
      </c>
      <c r="ER1375" s="58" t="s">
        <v>2080</v>
      </c>
      <c r="ES1375" s="59">
        <v>43811</v>
      </c>
      <c r="ET1375" s="18" t="s">
        <v>1641</v>
      </c>
      <c r="EU1375" s="18" t="s">
        <v>1643</v>
      </c>
    </row>
    <row r="1376" spans="1:151" ht="15.75" customHeight="1" x14ac:dyDescent="0.2">
      <c r="A1376" s="5" t="s">
        <v>1642</v>
      </c>
      <c r="B1376" s="24" t="s">
        <v>1630</v>
      </c>
      <c r="C1376" s="26">
        <v>1</v>
      </c>
      <c r="D1376" s="26" t="s">
        <v>1648</v>
      </c>
      <c r="E1376" s="18" t="s">
        <v>257</v>
      </c>
      <c r="F1376" s="18" t="s">
        <v>2297</v>
      </c>
      <c r="G1376" s="18" t="s">
        <v>641</v>
      </c>
      <c r="H1376" s="18" t="s">
        <v>642</v>
      </c>
      <c r="I1376" s="18" t="s">
        <v>363</v>
      </c>
      <c r="J1376" s="18" t="s">
        <v>363</v>
      </c>
      <c r="K1376" s="18" t="s">
        <v>363</v>
      </c>
      <c r="L1376" s="18" t="s">
        <v>1633</v>
      </c>
      <c r="M1376" s="18" t="s">
        <v>812</v>
      </c>
      <c r="N1376" s="56">
        <v>30</v>
      </c>
      <c r="O1376" s="18" t="s">
        <v>1632</v>
      </c>
      <c r="P1376" s="18" t="s">
        <v>466</v>
      </c>
      <c r="Q1376" s="18" t="s">
        <v>254</v>
      </c>
      <c r="R1376" s="24" t="s">
        <v>257</v>
      </c>
      <c r="S1376" s="24" t="s">
        <v>257</v>
      </c>
      <c r="T1376" s="26" t="s">
        <v>257</v>
      </c>
      <c r="U1376" s="26" t="s">
        <v>257</v>
      </c>
      <c r="V1376" s="26" t="s">
        <v>257</v>
      </c>
      <c r="W1376" s="26" t="s">
        <v>257</v>
      </c>
      <c r="X1376" s="18" t="s">
        <v>1635</v>
      </c>
      <c r="Y1376" s="55" t="e">
        <f>(AA1366+AA1370+AA1371+AA1372+#REF!+#REF!)/6</f>
        <v>#REF!</v>
      </c>
      <c r="Z1376" s="18" t="s">
        <v>474</v>
      </c>
      <c r="AA1376" s="55">
        <v>0.23043550000000002</v>
      </c>
      <c r="AB1376" s="57" t="s">
        <v>257</v>
      </c>
      <c r="AC1376" s="18" t="s">
        <v>699</v>
      </c>
      <c r="AD1376" s="18" t="s">
        <v>257</v>
      </c>
      <c r="AE1376" s="18" t="s">
        <v>257</v>
      </c>
      <c r="AF1376" s="18" t="s">
        <v>257</v>
      </c>
      <c r="AG1376" s="55">
        <v>2.1628930336472965E-2</v>
      </c>
      <c r="AH1376" s="18" t="s">
        <v>501</v>
      </c>
      <c r="AI1376" s="18">
        <v>10</v>
      </c>
      <c r="AJ1376" s="18" t="s">
        <v>522</v>
      </c>
      <c r="AK1376" s="18">
        <v>10</v>
      </c>
      <c r="AL1376" s="18" t="s">
        <v>933</v>
      </c>
      <c r="AM1376" s="57" t="s">
        <v>256</v>
      </c>
      <c r="AN1376" s="57">
        <v>15.038333333333334</v>
      </c>
      <c r="AO1376" s="18" t="s">
        <v>1638</v>
      </c>
      <c r="AP1376" s="18" t="s">
        <v>479</v>
      </c>
      <c r="AQ1376" s="18">
        <v>6</v>
      </c>
      <c r="AR1376" s="18" t="s">
        <v>1645</v>
      </c>
      <c r="AS1376" s="18" t="s">
        <v>257</v>
      </c>
      <c r="AT1376" s="18" t="s">
        <v>257</v>
      </c>
      <c r="AU1376" s="18" t="s">
        <v>257</v>
      </c>
      <c r="AV1376" s="55">
        <v>8.9745337854769165</v>
      </c>
      <c r="AW1376" s="18" t="s">
        <v>501</v>
      </c>
      <c r="AX1376" s="18">
        <v>10</v>
      </c>
      <c r="AY1376" s="18" t="s">
        <v>522</v>
      </c>
      <c r="AZ1376" s="18" t="s">
        <v>257</v>
      </c>
      <c r="BA1376" s="18" t="s">
        <v>257</v>
      </c>
      <c r="BB1376" s="18" t="s">
        <v>933</v>
      </c>
      <c r="BC1376" s="18"/>
      <c r="BD1376" s="18"/>
      <c r="BE1376" s="18"/>
      <c r="BF1376" s="18"/>
      <c r="BG1376" s="18"/>
      <c r="BH1376" s="18"/>
      <c r="BI1376" s="18"/>
      <c r="BJ1376" s="18"/>
      <c r="BK1376" s="18"/>
      <c r="BL1376" s="18"/>
      <c r="BM1376" s="18"/>
      <c r="BN1376" s="18"/>
      <c r="BO1376" s="18"/>
      <c r="BP1376" s="18"/>
      <c r="BQ1376" s="18"/>
      <c r="BR1376" s="18"/>
      <c r="BS1376" s="18"/>
      <c r="BT1376" s="18"/>
      <c r="BU1376" s="18"/>
      <c r="BV1376" s="18"/>
      <c r="BW1376" s="18"/>
      <c r="BX1376" s="18"/>
      <c r="BY1376" s="18"/>
      <c r="BZ1376" s="18"/>
      <c r="CA1376" s="18"/>
      <c r="CB1376" s="18"/>
      <c r="CC1376" s="18"/>
      <c r="CD1376" s="18"/>
      <c r="CE1376" s="18"/>
      <c r="CF1376" s="18"/>
      <c r="CG1376" s="18"/>
      <c r="CH1376" s="18"/>
      <c r="CI1376" s="18"/>
      <c r="CJ1376" s="18"/>
      <c r="CK1376" s="18"/>
      <c r="CL1376" s="18"/>
      <c r="CM1376" s="18"/>
      <c r="CN1376" s="18"/>
      <c r="CO1376" s="18"/>
      <c r="CP1376" s="18"/>
      <c r="CQ1376" s="18"/>
      <c r="CR1376" s="18"/>
      <c r="CS1376" s="18"/>
      <c r="CT1376" s="18"/>
      <c r="CU1376" s="18"/>
      <c r="CV1376" s="18"/>
      <c r="CW1376" s="18"/>
      <c r="CX1376" s="18"/>
      <c r="CY1376" s="18"/>
      <c r="CZ1376" s="18"/>
      <c r="DA1376" s="18"/>
      <c r="DB1376" s="18"/>
      <c r="DC1376" s="18"/>
      <c r="DD1376" s="18"/>
      <c r="DE1376" s="18"/>
      <c r="DF1376" s="18"/>
      <c r="DG1376" s="18"/>
      <c r="DH1376" s="18"/>
      <c r="DI1376" s="18"/>
      <c r="DJ1376" s="18"/>
      <c r="DK1376" s="18"/>
      <c r="DL1376" s="18"/>
      <c r="DM1376" s="18"/>
      <c r="DN1376" s="18"/>
      <c r="DO1376" s="18"/>
      <c r="DP1376" s="18"/>
      <c r="DQ1376" s="18"/>
      <c r="DR1376" s="18"/>
      <c r="DS1376" s="18"/>
      <c r="DT1376" s="18"/>
      <c r="DU1376" s="18"/>
      <c r="DV1376" s="18"/>
      <c r="DW1376" s="18"/>
      <c r="DX1376" s="18"/>
      <c r="DY1376" s="18"/>
      <c r="DZ1376" s="18"/>
      <c r="EA1376" s="18"/>
      <c r="EB1376" s="18"/>
      <c r="EC1376" s="18"/>
      <c r="ED1376" s="18"/>
      <c r="EE1376" s="18"/>
      <c r="EF1376" s="18"/>
      <c r="EG1376" s="18"/>
      <c r="EH1376" s="18" t="s">
        <v>934</v>
      </c>
      <c r="EI1376" s="18" cm="1">
        <f t="array" ref="EI1376">IF(SUMPRODUCT(--(DO1376:DS1376&lt;&gt;""))=0, 0,1)</f>
        <v>0</v>
      </c>
      <c r="EJ1376" s="18" cm="1">
        <f t="array" ref="EJ1376">IF(SUMPRODUCT(--(DT1376:EG1376&lt;&gt;""))=0, 0,1)</f>
        <v>0</v>
      </c>
      <c r="EK1376" s="18" cm="1">
        <f t="array" ref="EK1376">IF(SUMPRODUCT(--(EC1376:EG1376&lt;&gt;""))=0, 0,1)</f>
        <v>0</v>
      </c>
      <c r="EL1376" s="18" cm="1">
        <f t="array" ref="EL1376">IF(SUMPRODUCT(--(EE1376:EG1376&lt;&gt;""))=0, 0,1)</f>
        <v>0</v>
      </c>
      <c r="EM1376" s="18">
        <f t="shared" si="277"/>
        <v>0</v>
      </c>
      <c r="EN1376" s="18" t="str">
        <f t="shared" si="278"/>
        <v>NA</v>
      </c>
      <c r="EO1376" s="18" t="str">
        <f t="shared" si="279"/>
        <v>NA</v>
      </c>
      <c r="EP1376" s="18" t="str">
        <f t="shared" si="280"/>
        <v>NA</v>
      </c>
      <c r="EQ1376" s="18" t="str">
        <f t="shared" si="281"/>
        <v>NA</v>
      </c>
      <c r="ER1376" s="58" t="s">
        <v>2080</v>
      </c>
      <c r="ES1376" s="59">
        <v>43811</v>
      </c>
      <c r="ET1376" s="18" t="s">
        <v>1641</v>
      </c>
      <c r="EU1376" s="18" t="s">
        <v>1643</v>
      </c>
    </row>
    <row r="1377" spans="1:151" ht="15.75" customHeight="1" x14ac:dyDescent="0.2">
      <c r="A1377" s="5" t="s">
        <v>407</v>
      </c>
      <c r="B1377" s="24" t="s">
        <v>1656</v>
      </c>
      <c r="C1377" s="26">
        <v>1</v>
      </c>
      <c r="D1377" s="18" t="s">
        <v>515</v>
      </c>
      <c r="E1377" s="18" t="s">
        <v>257</v>
      </c>
      <c r="F1377" s="18" t="s">
        <v>553</v>
      </c>
      <c r="G1377" s="18" t="s">
        <v>1658</v>
      </c>
      <c r="H1377" s="18" t="s">
        <v>1659</v>
      </c>
      <c r="I1377" s="18" t="s">
        <v>363</v>
      </c>
      <c r="J1377" s="18" t="s">
        <v>363</v>
      </c>
      <c r="K1377" s="18" t="s">
        <v>363</v>
      </c>
      <c r="L1377" s="18" t="s">
        <v>363</v>
      </c>
      <c r="M1377" s="18" t="s">
        <v>276</v>
      </c>
      <c r="N1377" s="56">
        <v>127</v>
      </c>
      <c r="O1377" s="18" t="s">
        <v>1649</v>
      </c>
      <c r="P1377" s="18" t="s">
        <v>261</v>
      </c>
      <c r="Q1377" s="18" t="s">
        <v>254</v>
      </c>
      <c r="R1377" s="24" t="s">
        <v>257</v>
      </c>
      <c r="S1377" s="24" t="s">
        <v>257</v>
      </c>
      <c r="T1377" s="26" t="s">
        <v>1660</v>
      </c>
      <c r="U1377" s="26" t="s">
        <v>363</v>
      </c>
      <c r="V1377" s="26" t="s">
        <v>1661</v>
      </c>
      <c r="W1377" s="26" t="s">
        <v>1662</v>
      </c>
      <c r="X1377" s="18" t="s">
        <v>1663</v>
      </c>
      <c r="Y1377" s="18">
        <v>0</v>
      </c>
      <c r="Z1377" s="18" t="s">
        <v>474</v>
      </c>
      <c r="AA1377" s="18">
        <v>0</v>
      </c>
      <c r="AB1377" s="57" t="s">
        <v>257</v>
      </c>
      <c r="AC1377" s="18" t="s">
        <v>257</v>
      </c>
      <c r="AD1377" s="18" t="s">
        <v>257</v>
      </c>
      <c r="AE1377" s="18" t="s">
        <v>257</v>
      </c>
      <c r="AF1377" s="18" t="s">
        <v>363</v>
      </c>
      <c r="AG1377" s="18" t="s">
        <v>363</v>
      </c>
      <c r="AH1377" s="18" t="s">
        <v>363</v>
      </c>
      <c r="AI1377" s="18">
        <v>48</v>
      </c>
      <c r="AJ1377" s="18" t="s">
        <v>476</v>
      </c>
      <c r="AK1377" s="18">
        <v>2</v>
      </c>
      <c r="AL1377" s="18" t="s">
        <v>1664</v>
      </c>
      <c r="AM1377" s="18" t="s">
        <v>296</v>
      </c>
      <c r="AN1377" s="18">
        <v>-1.141</v>
      </c>
      <c r="AO1377" s="18" t="s">
        <v>1665</v>
      </c>
      <c r="AP1377" s="18" t="s">
        <v>479</v>
      </c>
      <c r="AQ1377" s="18">
        <v>3</v>
      </c>
      <c r="AR1377" s="18" t="s">
        <v>672</v>
      </c>
      <c r="AS1377" s="18" t="s">
        <v>257</v>
      </c>
      <c r="AT1377" s="18" t="s">
        <v>257</v>
      </c>
      <c r="AU1377" s="18">
        <v>8.5999999999999993E-2</v>
      </c>
      <c r="AV1377" s="18">
        <v>8.5999999999999993E-2</v>
      </c>
      <c r="AW1377" s="18" t="s">
        <v>557</v>
      </c>
      <c r="AX1377" s="18">
        <v>48</v>
      </c>
      <c r="AY1377" s="18" t="s">
        <v>476</v>
      </c>
      <c r="AZ1377" s="18" t="s">
        <v>257</v>
      </c>
      <c r="BA1377" s="18" t="s">
        <v>257</v>
      </c>
      <c r="BB1377" s="18" t="s">
        <v>1666</v>
      </c>
      <c r="BC1377" s="18" t="s">
        <v>1667</v>
      </c>
      <c r="BD1377" s="63">
        <v>2.2170000000000001</v>
      </c>
      <c r="BE1377" s="18" t="s">
        <v>1665</v>
      </c>
      <c r="BF1377" s="18" t="s">
        <v>479</v>
      </c>
      <c r="BG1377" s="18">
        <v>3</v>
      </c>
      <c r="BH1377" s="18" t="s">
        <v>672</v>
      </c>
      <c r="BI1377" s="18" t="s">
        <v>257</v>
      </c>
      <c r="BJ1377" s="18" t="s">
        <v>257</v>
      </c>
      <c r="BK1377" s="63">
        <v>0.13600000000000001</v>
      </c>
      <c r="BL1377" s="63">
        <v>0.13600000000000001</v>
      </c>
      <c r="BM1377" s="18" t="s">
        <v>557</v>
      </c>
      <c r="BN1377" s="18">
        <v>48</v>
      </c>
      <c r="BO1377" s="18" t="s">
        <v>476</v>
      </c>
      <c r="BP1377" s="18" t="s">
        <v>257</v>
      </c>
      <c r="BQ1377" s="18" t="s">
        <v>257</v>
      </c>
      <c r="BR1377" s="18" t="s">
        <v>1666</v>
      </c>
      <c r="BS1377" s="18"/>
      <c r="BT1377" s="18"/>
      <c r="BU1377" s="18"/>
      <c r="BV1377" s="18"/>
      <c r="BW1377" s="18"/>
      <c r="BX1377" s="18"/>
      <c r="BY1377" s="18"/>
      <c r="BZ1377" s="18"/>
      <c r="CA1377" s="18"/>
      <c r="CB1377" s="18"/>
      <c r="CC1377" s="18"/>
      <c r="CD1377" s="18"/>
      <c r="CE1377" s="18"/>
      <c r="CF1377" s="18"/>
      <c r="CG1377" s="18"/>
      <c r="CH1377" s="18"/>
      <c r="CI1377" s="18"/>
      <c r="CJ1377" s="18"/>
      <c r="CK1377" s="18"/>
      <c r="CL1377" s="18"/>
      <c r="CM1377" s="18"/>
      <c r="CN1377" s="18"/>
      <c r="CO1377" s="18"/>
      <c r="CP1377" s="18"/>
      <c r="CQ1377" s="18"/>
      <c r="CR1377" s="18"/>
      <c r="CS1377" s="18"/>
      <c r="CT1377" s="18"/>
      <c r="CU1377" s="18"/>
      <c r="CV1377" s="18"/>
      <c r="CW1377" s="18"/>
      <c r="CX1377" s="18"/>
      <c r="CY1377" s="18"/>
      <c r="CZ1377" s="18"/>
      <c r="DA1377" s="18"/>
      <c r="DB1377" s="18"/>
      <c r="DC1377" s="18"/>
      <c r="DD1377" s="18"/>
      <c r="DE1377" s="18"/>
      <c r="DF1377" s="18"/>
      <c r="DG1377" s="18"/>
      <c r="DH1377" s="18"/>
      <c r="DI1377" s="18"/>
      <c r="DJ1377" s="18"/>
      <c r="DK1377" s="18"/>
      <c r="DL1377" s="18"/>
      <c r="DM1377" s="18"/>
      <c r="DN1377" s="18"/>
      <c r="DO1377" s="18"/>
      <c r="DP1377" s="18"/>
      <c r="DQ1377" s="18"/>
      <c r="DR1377" s="18"/>
      <c r="DS1377" s="18"/>
      <c r="DT1377" s="18"/>
      <c r="DU1377" s="18">
        <v>0</v>
      </c>
      <c r="DV1377" s="18"/>
      <c r="DW1377" s="18"/>
      <c r="DX1377" s="18"/>
      <c r="DY1377" s="18"/>
      <c r="DZ1377" s="18"/>
      <c r="EA1377" s="18"/>
      <c r="EB1377" s="18"/>
      <c r="EC1377" s="18"/>
      <c r="ED1377" s="18"/>
      <c r="EE1377" s="18"/>
      <c r="EF1377" s="18"/>
      <c r="EG1377" s="18"/>
      <c r="EH1377" s="18" t="s">
        <v>1668</v>
      </c>
      <c r="EI1377" s="18" cm="1">
        <f t="array" ref="EI1377">IF(SUMPRODUCT(--(DO1377:DS1377&lt;&gt;""))=0, 0,1)</f>
        <v>0</v>
      </c>
      <c r="EJ1377" s="18" cm="1">
        <f t="array" ref="EJ1377">IF(SUMPRODUCT(--(DT1377:EG1377&lt;&gt;""))=0, 0,1)</f>
        <v>1</v>
      </c>
      <c r="EK1377" s="18" cm="1">
        <f t="array" ref="EK1377">IF(SUMPRODUCT(--(EC1377:EG1377&lt;&gt;""))=0, 0,1)</f>
        <v>0</v>
      </c>
      <c r="EL1377" s="18" cm="1">
        <f t="array" ref="EL1377">IF(SUMPRODUCT(--(EE1377:EG1377&lt;&gt;""))=0, 0,1)</f>
        <v>0</v>
      </c>
      <c r="EM1377" s="18">
        <f t="shared" si="277"/>
        <v>0</v>
      </c>
      <c r="EN1377" s="18" t="str">
        <f t="shared" si="278"/>
        <v>NA</v>
      </c>
      <c r="EO1377" s="18">
        <f t="shared" si="279"/>
        <v>0</v>
      </c>
      <c r="EP1377" s="18" t="str">
        <f t="shared" si="280"/>
        <v>NA</v>
      </c>
      <c r="EQ1377" s="18" t="str">
        <f t="shared" si="281"/>
        <v>NA</v>
      </c>
      <c r="ER1377" s="58" t="s">
        <v>2080</v>
      </c>
      <c r="ES1377" s="59">
        <v>43822</v>
      </c>
      <c r="ET1377" s="18" t="s">
        <v>1657</v>
      </c>
      <c r="EU1377" s="18" t="s">
        <v>1657</v>
      </c>
    </row>
    <row r="1378" spans="1:151" ht="15.75" customHeight="1" x14ac:dyDescent="0.2">
      <c r="A1378" s="5" t="s">
        <v>407</v>
      </c>
      <c r="B1378" s="24" t="s">
        <v>1656</v>
      </c>
      <c r="C1378" s="26">
        <v>1</v>
      </c>
      <c r="D1378" s="18" t="s">
        <v>529</v>
      </c>
      <c r="E1378" s="18" t="s">
        <v>257</v>
      </c>
      <c r="F1378" s="18" t="s">
        <v>553</v>
      </c>
      <c r="G1378" s="18" t="s">
        <v>1658</v>
      </c>
      <c r="H1378" s="18" t="s">
        <v>1659</v>
      </c>
      <c r="I1378" s="18" t="s">
        <v>363</v>
      </c>
      <c r="J1378" s="18" t="s">
        <v>363</v>
      </c>
      <c r="K1378" s="18" t="s">
        <v>363</v>
      </c>
      <c r="L1378" s="18" t="s">
        <v>363</v>
      </c>
      <c r="M1378" s="18" t="s">
        <v>276</v>
      </c>
      <c r="N1378" s="56">
        <v>127</v>
      </c>
      <c r="O1378" s="18" t="s">
        <v>1649</v>
      </c>
      <c r="P1378" s="18" t="s">
        <v>261</v>
      </c>
      <c r="Q1378" s="18" t="s">
        <v>254</v>
      </c>
      <c r="R1378" s="24" t="s">
        <v>257</v>
      </c>
      <c r="S1378" s="24" t="s">
        <v>257</v>
      </c>
      <c r="T1378" s="26" t="s">
        <v>1660</v>
      </c>
      <c r="U1378" s="26" t="s">
        <v>363</v>
      </c>
      <c r="V1378" s="26" t="s">
        <v>1661</v>
      </c>
      <c r="W1378" s="26" t="s">
        <v>1662</v>
      </c>
      <c r="X1378" s="18" t="s">
        <v>1663</v>
      </c>
      <c r="Y1378" s="18">
        <f>19.8*3</f>
        <v>59.400000000000006</v>
      </c>
      <c r="Z1378" s="18" t="s">
        <v>474</v>
      </c>
      <c r="AA1378" s="18">
        <v>59.4</v>
      </c>
      <c r="AB1378" s="57" t="s">
        <v>257</v>
      </c>
      <c r="AC1378" s="18" t="s">
        <v>257</v>
      </c>
      <c r="AD1378" s="18" t="s">
        <v>257</v>
      </c>
      <c r="AE1378" s="18" t="s">
        <v>257</v>
      </c>
      <c r="AF1378" s="18" t="s">
        <v>363</v>
      </c>
      <c r="AG1378" s="18" t="s">
        <v>363</v>
      </c>
      <c r="AH1378" s="18" t="s">
        <v>363</v>
      </c>
      <c r="AI1378" s="18">
        <v>48</v>
      </c>
      <c r="AJ1378" s="18" t="s">
        <v>476</v>
      </c>
      <c r="AK1378" s="18">
        <v>2</v>
      </c>
      <c r="AL1378" s="18" t="s">
        <v>1664</v>
      </c>
      <c r="AM1378" s="18" t="s">
        <v>296</v>
      </c>
      <c r="AN1378" s="18">
        <v>-1.4139999999999999</v>
      </c>
      <c r="AO1378" s="18" t="s">
        <v>1665</v>
      </c>
      <c r="AP1378" s="18" t="s">
        <v>479</v>
      </c>
      <c r="AQ1378" s="18">
        <v>3</v>
      </c>
      <c r="AR1378" s="18" t="s">
        <v>672</v>
      </c>
      <c r="AS1378" s="18" t="s">
        <v>257</v>
      </c>
      <c r="AT1378" s="18" t="s">
        <v>257</v>
      </c>
      <c r="AU1378" s="18">
        <v>8.1000000000000003E-2</v>
      </c>
      <c r="AV1378" s="18">
        <v>8.1000000000000003E-2</v>
      </c>
      <c r="AW1378" s="18" t="s">
        <v>557</v>
      </c>
      <c r="AX1378" s="18">
        <v>48</v>
      </c>
      <c r="AY1378" s="18" t="s">
        <v>476</v>
      </c>
      <c r="AZ1378" s="18" t="s">
        <v>257</v>
      </c>
      <c r="BA1378" s="18" t="s">
        <v>257</v>
      </c>
      <c r="BB1378" s="18" t="s">
        <v>1666</v>
      </c>
      <c r="BC1378" s="18" t="s">
        <v>1667</v>
      </c>
      <c r="BD1378" s="63">
        <v>1.44</v>
      </c>
      <c r="BE1378" s="18" t="s">
        <v>1665</v>
      </c>
      <c r="BF1378" s="18" t="s">
        <v>479</v>
      </c>
      <c r="BG1378" s="18">
        <v>3</v>
      </c>
      <c r="BH1378" s="18" t="s">
        <v>672</v>
      </c>
      <c r="BI1378" s="18" t="s">
        <v>257</v>
      </c>
      <c r="BJ1378" s="18" t="s">
        <v>257</v>
      </c>
      <c r="BK1378" s="63">
        <v>0.107</v>
      </c>
      <c r="BL1378" s="63">
        <v>0.107</v>
      </c>
      <c r="BM1378" s="18" t="s">
        <v>557</v>
      </c>
      <c r="BN1378" s="18">
        <v>48</v>
      </c>
      <c r="BO1378" s="18" t="s">
        <v>476</v>
      </c>
      <c r="BP1378" s="18" t="s">
        <v>257</v>
      </c>
      <c r="BQ1378" s="18" t="s">
        <v>257</v>
      </c>
      <c r="BR1378" s="18" t="s">
        <v>1666</v>
      </c>
      <c r="BS1378" s="18" t="s">
        <v>1669</v>
      </c>
      <c r="BT1378" s="18">
        <v>-42.1</v>
      </c>
      <c r="BU1378" s="18" t="s">
        <v>1670</v>
      </c>
      <c r="BV1378" s="18" t="s">
        <v>821</v>
      </c>
      <c r="BW1378" s="18" t="s">
        <v>257</v>
      </c>
      <c r="BX1378" s="18" t="s">
        <v>257</v>
      </c>
      <c r="BY1378" s="18" t="s">
        <v>257</v>
      </c>
      <c r="BZ1378" s="18" t="s">
        <v>257</v>
      </c>
      <c r="CA1378" s="18" t="s">
        <v>257</v>
      </c>
      <c r="CB1378" s="18" t="s">
        <v>257</v>
      </c>
      <c r="CC1378" s="18" t="s">
        <v>257</v>
      </c>
      <c r="CD1378" s="18">
        <v>48</v>
      </c>
      <c r="CE1378" s="18" t="s">
        <v>476</v>
      </c>
      <c r="CF1378" s="18">
        <v>24</v>
      </c>
      <c r="CG1378" s="18" t="s">
        <v>476</v>
      </c>
      <c r="CH1378" s="18" t="s">
        <v>1671</v>
      </c>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v>1</v>
      </c>
      <c r="DV1378" s="18"/>
      <c r="DW1378" s="18"/>
      <c r="DX1378" s="18"/>
      <c r="DY1378" s="18"/>
      <c r="DZ1378" s="18"/>
      <c r="EA1378" s="18"/>
      <c r="EB1378" s="18"/>
      <c r="EC1378" s="18"/>
      <c r="ED1378" s="18"/>
      <c r="EE1378" s="18"/>
      <c r="EF1378" s="18"/>
      <c r="EG1378" s="18"/>
      <c r="EH1378" s="18" t="s">
        <v>1668</v>
      </c>
      <c r="EI1378" s="18" cm="1">
        <f t="array" ref="EI1378">IF(SUMPRODUCT(--(DO1378:DS1378&lt;&gt;""))=0, 0,1)</f>
        <v>0</v>
      </c>
      <c r="EJ1378" s="18" cm="1">
        <f t="array" ref="EJ1378">IF(SUMPRODUCT(--(DT1378:EG1378&lt;&gt;""))=0, 0,1)</f>
        <v>1</v>
      </c>
      <c r="EK1378" s="18" cm="1">
        <f t="array" ref="EK1378">IF(SUMPRODUCT(--(EC1378:EG1378&lt;&gt;""))=0, 0,1)</f>
        <v>0</v>
      </c>
      <c r="EL1378" s="18" cm="1">
        <f t="array" ref="EL1378">IF(SUMPRODUCT(--(EE1378:EG1378&lt;&gt;""))=0, 0,1)</f>
        <v>0</v>
      </c>
      <c r="EM1378" s="18">
        <f t="shared" si="277"/>
        <v>1</v>
      </c>
      <c r="EN1378" s="18" t="str">
        <f t="shared" si="278"/>
        <v>NA</v>
      </c>
      <c r="EO1378" s="18">
        <f t="shared" si="279"/>
        <v>1</v>
      </c>
      <c r="EP1378" s="18" t="str">
        <f t="shared" si="280"/>
        <v>NA</v>
      </c>
      <c r="EQ1378" s="18" t="str">
        <f t="shared" si="281"/>
        <v>NA</v>
      </c>
      <c r="ER1378" s="58" t="s">
        <v>2080</v>
      </c>
      <c r="ES1378" s="59">
        <v>43822</v>
      </c>
      <c r="ET1378" s="18" t="s">
        <v>1657</v>
      </c>
      <c r="EU1378" s="18" t="s">
        <v>1657</v>
      </c>
    </row>
    <row r="1379" spans="1:151" ht="15.75" customHeight="1" x14ac:dyDescent="0.2">
      <c r="A1379" s="5" t="s">
        <v>407</v>
      </c>
      <c r="B1379" s="24" t="s">
        <v>1656</v>
      </c>
      <c r="C1379" s="26">
        <v>1</v>
      </c>
      <c r="D1379" s="18" t="s">
        <v>515</v>
      </c>
      <c r="E1379" s="18" t="s">
        <v>257</v>
      </c>
      <c r="F1379" s="18" t="s">
        <v>553</v>
      </c>
      <c r="G1379" s="18" t="s">
        <v>575</v>
      </c>
      <c r="H1379" s="18" t="s">
        <v>1672</v>
      </c>
      <c r="I1379" s="18" t="s">
        <v>363</v>
      </c>
      <c r="J1379" s="18" t="s">
        <v>363</v>
      </c>
      <c r="K1379" s="18" t="s">
        <v>363</v>
      </c>
      <c r="L1379" s="18" t="s">
        <v>363</v>
      </c>
      <c r="M1379" s="18" t="s">
        <v>276</v>
      </c>
      <c r="N1379" s="56">
        <v>127</v>
      </c>
      <c r="O1379" s="18" t="s">
        <v>1649</v>
      </c>
      <c r="P1379" s="18" t="s">
        <v>261</v>
      </c>
      <c r="Q1379" s="18" t="s">
        <v>254</v>
      </c>
      <c r="R1379" s="24" t="s">
        <v>257</v>
      </c>
      <c r="S1379" s="24" t="s">
        <v>257</v>
      </c>
      <c r="T1379" s="26" t="s">
        <v>1660</v>
      </c>
      <c r="U1379" s="26" t="s">
        <v>363</v>
      </c>
      <c r="V1379" s="26" t="s">
        <v>1661</v>
      </c>
      <c r="W1379" s="26" t="s">
        <v>1662</v>
      </c>
      <c r="X1379" s="18" t="s">
        <v>1663</v>
      </c>
      <c r="Y1379" s="18">
        <v>0</v>
      </c>
      <c r="Z1379" s="18" t="s">
        <v>474</v>
      </c>
      <c r="AA1379" s="18">
        <v>0</v>
      </c>
      <c r="AB1379" s="57" t="s">
        <v>257</v>
      </c>
      <c r="AC1379" s="18" t="s">
        <v>257</v>
      </c>
      <c r="AD1379" s="18" t="s">
        <v>257</v>
      </c>
      <c r="AE1379" s="18" t="s">
        <v>257</v>
      </c>
      <c r="AF1379" s="18" t="s">
        <v>363</v>
      </c>
      <c r="AG1379" s="18" t="s">
        <v>363</v>
      </c>
      <c r="AH1379" s="18" t="s">
        <v>363</v>
      </c>
      <c r="AI1379" s="18">
        <v>48</v>
      </c>
      <c r="AJ1379" s="18" t="s">
        <v>476</v>
      </c>
      <c r="AK1379" s="18">
        <v>2</v>
      </c>
      <c r="AL1379" s="18" t="s">
        <v>1664</v>
      </c>
      <c r="AM1379" s="18" t="s">
        <v>296</v>
      </c>
      <c r="AN1379" s="18">
        <v>-1.173</v>
      </c>
      <c r="AO1379" s="18" t="s">
        <v>1665</v>
      </c>
      <c r="AP1379" s="18" t="s">
        <v>479</v>
      </c>
      <c r="AQ1379" s="18">
        <v>3</v>
      </c>
      <c r="AR1379" s="18" t="s">
        <v>672</v>
      </c>
      <c r="AS1379" s="18" t="s">
        <v>257</v>
      </c>
      <c r="AT1379" s="18" t="s">
        <v>257</v>
      </c>
      <c r="AU1379" s="18">
        <v>5.2999999999999999E-2</v>
      </c>
      <c r="AV1379" s="18">
        <v>5.2999999999999999E-2</v>
      </c>
      <c r="AW1379" s="18" t="s">
        <v>557</v>
      </c>
      <c r="AX1379" s="18">
        <v>48</v>
      </c>
      <c r="AY1379" s="18" t="s">
        <v>476</v>
      </c>
      <c r="AZ1379" s="18" t="s">
        <v>257</v>
      </c>
      <c r="BA1379" s="18" t="s">
        <v>257</v>
      </c>
      <c r="BB1379" s="18" t="s">
        <v>1666</v>
      </c>
      <c r="BC1379" s="18" t="s">
        <v>1667</v>
      </c>
      <c r="BD1379" s="63">
        <v>1.9790000000000001</v>
      </c>
      <c r="BE1379" s="18" t="s">
        <v>1665</v>
      </c>
      <c r="BF1379" s="18" t="s">
        <v>479</v>
      </c>
      <c r="BG1379" s="18">
        <v>3</v>
      </c>
      <c r="BH1379" s="18" t="s">
        <v>672</v>
      </c>
      <c r="BI1379" s="18" t="s">
        <v>257</v>
      </c>
      <c r="BJ1379" s="18" t="s">
        <v>257</v>
      </c>
      <c r="BK1379" s="63">
        <v>0.112</v>
      </c>
      <c r="BL1379" s="63">
        <v>0.112</v>
      </c>
      <c r="BM1379" s="18" t="s">
        <v>557</v>
      </c>
      <c r="BN1379" s="18">
        <v>48</v>
      </c>
      <c r="BO1379" s="18" t="s">
        <v>476</v>
      </c>
      <c r="BP1379" s="18" t="s">
        <v>257</v>
      </c>
      <c r="BQ1379" s="18" t="s">
        <v>257</v>
      </c>
      <c r="BR1379" s="18" t="s">
        <v>1666</v>
      </c>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v>0</v>
      </c>
      <c r="DV1379" s="18"/>
      <c r="DW1379" s="18"/>
      <c r="DX1379" s="18"/>
      <c r="DY1379" s="18"/>
      <c r="DZ1379" s="18"/>
      <c r="EA1379" s="18"/>
      <c r="EB1379" s="18"/>
      <c r="EC1379" s="18"/>
      <c r="ED1379" s="18"/>
      <c r="EE1379" s="18"/>
      <c r="EF1379" s="18"/>
      <c r="EG1379" s="18"/>
      <c r="EH1379" s="18" t="s">
        <v>1668</v>
      </c>
      <c r="EI1379" s="18" cm="1">
        <f t="array" ref="EI1379">IF(SUMPRODUCT(--(DO1379:DS1379&lt;&gt;""))=0, 0,1)</f>
        <v>0</v>
      </c>
      <c r="EJ1379" s="18" cm="1">
        <f t="array" ref="EJ1379">IF(SUMPRODUCT(--(DT1379:EG1379&lt;&gt;""))=0, 0,1)</f>
        <v>1</v>
      </c>
      <c r="EK1379" s="18" cm="1">
        <f t="array" ref="EK1379">IF(SUMPRODUCT(--(EC1379:EG1379&lt;&gt;""))=0, 0,1)</f>
        <v>0</v>
      </c>
      <c r="EL1379" s="18" cm="1">
        <f t="array" ref="EL1379">IF(SUMPRODUCT(--(EE1379:EG1379&lt;&gt;""))=0, 0,1)</f>
        <v>0</v>
      </c>
      <c r="EM1379" s="18">
        <f t="shared" si="277"/>
        <v>0</v>
      </c>
      <c r="EN1379" s="18" t="str">
        <f t="shared" si="278"/>
        <v>NA</v>
      </c>
      <c r="EO1379" s="18">
        <f t="shared" si="279"/>
        <v>0</v>
      </c>
      <c r="EP1379" s="18" t="str">
        <f t="shared" si="280"/>
        <v>NA</v>
      </c>
      <c r="EQ1379" s="18" t="str">
        <f t="shared" si="281"/>
        <v>NA</v>
      </c>
      <c r="ER1379" s="58" t="s">
        <v>2080</v>
      </c>
      <c r="ES1379" s="59">
        <v>43822</v>
      </c>
      <c r="ET1379" s="18" t="s">
        <v>1657</v>
      </c>
      <c r="EU1379" s="18" t="s">
        <v>1657</v>
      </c>
    </row>
    <row r="1380" spans="1:151" ht="15.75" customHeight="1" x14ac:dyDescent="0.2">
      <c r="A1380" s="5" t="s">
        <v>407</v>
      </c>
      <c r="B1380" s="24" t="s">
        <v>1656</v>
      </c>
      <c r="C1380" s="26">
        <v>1</v>
      </c>
      <c r="D1380" s="18" t="s">
        <v>529</v>
      </c>
      <c r="E1380" s="18" t="s">
        <v>257</v>
      </c>
      <c r="F1380" s="18" t="s">
        <v>553</v>
      </c>
      <c r="G1380" s="18" t="s">
        <v>575</v>
      </c>
      <c r="H1380" s="18" t="s">
        <v>1672</v>
      </c>
      <c r="I1380" s="18" t="s">
        <v>363</v>
      </c>
      <c r="J1380" s="18" t="s">
        <v>363</v>
      </c>
      <c r="K1380" s="18" t="s">
        <v>363</v>
      </c>
      <c r="L1380" s="18" t="s">
        <v>363</v>
      </c>
      <c r="M1380" s="18" t="s">
        <v>276</v>
      </c>
      <c r="N1380" s="56">
        <v>127</v>
      </c>
      <c r="O1380" s="18" t="s">
        <v>1649</v>
      </c>
      <c r="P1380" s="18" t="s">
        <v>261</v>
      </c>
      <c r="Q1380" s="18" t="s">
        <v>254</v>
      </c>
      <c r="R1380" s="24" t="s">
        <v>257</v>
      </c>
      <c r="S1380" s="24" t="s">
        <v>257</v>
      </c>
      <c r="T1380" s="26" t="s">
        <v>1660</v>
      </c>
      <c r="U1380" s="26" t="s">
        <v>363</v>
      </c>
      <c r="V1380" s="26" t="s">
        <v>1661</v>
      </c>
      <c r="W1380" s="26" t="s">
        <v>1662</v>
      </c>
      <c r="X1380" s="18" t="s">
        <v>1663</v>
      </c>
      <c r="Y1380" s="18">
        <f>19.8*3</f>
        <v>59.400000000000006</v>
      </c>
      <c r="Z1380" s="18" t="s">
        <v>474</v>
      </c>
      <c r="AA1380" s="18">
        <v>59.4</v>
      </c>
      <c r="AB1380" s="57" t="s">
        <v>257</v>
      </c>
      <c r="AC1380" s="18" t="s">
        <v>257</v>
      </c>
      <c r="AD1380" s="18" t="s">
        <v>257</v>
      </c>
      <c r="AE1380" s="18" t="s">
        <v>257</v>
      </c>
      <c r="AF1380" s="18" t="s">
        <v>363</v>
      </c>
      <c r="AG1380" s="18" t="s">
        <v>363</v>
      </c>
      <c r="AH1380" s="18" t="s">
        <v>363</v>
      </c>
      <c r="AI1380" s="18">
        <v>48</v>
      </c>
      <c r="AJ1380" s="18" t="s">
        <v>476</v>
      </c>
      <c r="AK1380" s="18">
        <v>2</v>
      </c>
      <c r="AL1380" s="18" t="s">
        <v>1664</v>
      </c>
      <c r="AM1380" s="18" t="s">
        <v>296</v>
      </c>
      <c r="AN1380" s="18">
        <v>-1.659</v>
      </c>
      <c r="AO1380" s="18" t="s">
        <v>1665</v>
      </c>
      <c r="AP1380" s="18" t="s">
        <v>479</v>
      </c>
      <c r="AQ1380" s="18">
        <v>3</v>
      </c>
      <c r="AR1380" s="18" t="s">
        <v>672</v>
      </c>
      <c r="AS1380" s="18" t="s">
        <v>257</v>
      </c>
      <c r="AT1380" s="18" t="s">
        <v>257</v>
      </c>
      <c r="AU1380" s="18">
        <v>7.6999999999999999E-2</v>
      </c>
      <c r="AV1380" s="18">
        <v>7.6999999999999999E-2</v>
      </c>
      <c r="AW1380" s="18" t="s">
        <v>557</v>
      </c>
      <c r="AX1380" s="18">
        <v>48</v>
      </c>
      <c r="AY1380" s="18" t="s">
        <v>476</v>
      </c>
      <c r="AZ1380" s="18" t="s">
        <v>257</v>
      </c>
      <c r="BA1380" s="18" t="s">
        <v>257</v>
      </c>
      <c r="BB1380" s="18" t="s">
        <v>1666</v>
      </c>
      <c r="BC1380" s="18" t="s">
        <v>1667</v>
      </c>
      <c r="BD1380" s="63">
        <v>2.0529999999999999</v>
      </c>
      <c r="BE1380" s="18" t="s">
        <v>1665</v>
      </c>
      <c r="BF1380" s="18" t="s">
        <v>479</v>
      </c>
      <c r="BG1380" s="18">
        <v>3</v>
      </c>
      <c r="BH1380" s="18" t="s">
        <v>672</v>
      </c>
      <c r="BI1380" s="18" t="s">
        <v>257</v>
      </c>
      <c r="BJ1380" s="18" t="s">
        <v>257</v>
      </c>
      <c r="BK1380" s="63">
        <v>0.255</v>
      </c>
      <c r="BL1380" s="63">
        <v>0.255</v>
      </c>
      <c r="BM1380" s="18" t="s">
        <v>557</v>
      </c>
      <c r="BN1380" s="18">
        <v>48</v>
      </c>
      <c r="BO1380" s="18" t="s">
        <v>476</v>
      </c>
      <c r="BP1380" s="18" t="s">
        <v>257</v>
      </c>
      <c r="BQ1380" s="18" t="s">
        <v>257</v>
      </c>
      <c r="BR1380" s="18" t="s">
        <v>1666</v>
      </c>
      <c r="BS1380" s="18" t="s">
        <v>1669</v>
      </c>
      <c r="BT1380" s="18">
        <v>-26.4</v>
      </c>
      <c r="BU1380" s="18" t="s">
        <v>1670</v>
      </c>
      <c r="BV1380" s="18" t="s">
        <v>821</v>
      </c>
      <c r="BW1380" s="18" t="s">
        <v>257</v>
      </c>
      <c r="BX1380" s="18" t="s">
        <v>257</v>
      </c>
      <c r="BY1380" s="18" t="s">
        <v>257</v>
      </c>
      <c r="BZ1380" s="18" t="s">
        <v>257</v>
      </c>
      <c r="CA1380" s="18" t="s">
        <v>257</v>
      </c>
      <c r="CB1380" s="18" t="s">
        <v>257</v>
      </c>
      <c r="CC1380" s="18" t="s">
        <v>257</v>
      </c>
      <c r="CD1380" s="18">
        <v>48</v>
      </c>
      <c r="CE1380" s="18" t="s">
        <v>476</v>
      </c>
      <c r="CF1380" s="18">
        <v>24</v>
      </c>
      <c r="CG1380" s="18" t="s">
        <v>476</v>
      </c>
      <c r="CH1380" s="18" t="s">
        <v>1671</v>
      </c>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v>1</v>
      </c>
      <c r="DV1380" s="18"/>
      <c r="DW1380" s="18"/>
      <c r="DX1380" s="18"/>
      <c r="DY1380" s="18"/>
      <c r="DZ1380" s="18"/>
      <c r="EA1380" s="18"/>
      <c r="EB1380" s="18"/>
      <c r="EC1380" s="18"/>
      <c r="ED1380" s="18"/>
      <c r="EE1380" s="18"/>
      <c r="EF1380" s="18"/>
      <c r="EG1380" s="18"/>
      <c r="EH1380" s="18" t="s">
        <v>1668</v>
      </c>
      <c r="EI1380" s="18" cm="1">
        <f t="array" ref="EI1380">IF(SUMPRODUCT(--(DO1380:DS1380&lt;&gt;""))=0, 0,1)</f>
        <v>0</v>
      </c>
      <c r="EJ1380" s="18" cm="1">
        <f t="array" ref="EJ1380">IF(SUMPRODUCT(--(DT1380:EG1380&lt;&gt;""))=0, 0,1)</f>
        <v>1</v>
      </c>
      <c r="EK1380" s="18" cm="1">
        <f t="array" ref="EK1380">IF(SUMPRODUCT(--(EC1380:EG1380&lt;&gt;""))=0, 0,1)</f>
        <v>0</v>
      </c>
      <c r="EL1380" s="18" cm="1">
        <f t="array" ref="EL1380">IF(SUMPRODUCT(--(EE1380:EG1380&lt;&gt;""))=0, 0,1)</f>
        <v>0</v>
      </c>
      <c r="EM1380" s="18">
        <f t="shared" si="277"/>
        <v>1</v>
      </c>
      <c r="EN1380" s="18" t="str">
        <f t="shared" si="278"/>
        <v>NA</v>
      </c>
      <c r="EO1380" s="18">
        <f t="shared" si="279"/>
        <v>1</v>
      </c>
      <c r="EP1380" s="18" t="str">
        <f t="shared" si="280"/>
        <v>NA</v>
      </c>
      <c r="EQ1380" s="18" t="str">
        <f t="shared" si="281"/>
        <v>NA</v>
      </c>
      <c r="ER1380" s="58" t="s">
        <v>2080</v>
      </c>
      <c r="ES1380" s="59">
        <v>43822</v>
      </c>
      <c r="ET1380" s="18" t="s">
        <v>1657</v>
      </c>
      <c r="EU1380" s="18" t="s">
        <v>1657</v>
      </c>
    </row>
    <row r="1381" spans="1:151" ht="15.75" customHeight="1" x14ac:dyDescent="0.2">
      <c r="A1381" s="5" t="s">
        <v>407</v>
      </c>
      <c r="B1381" s="24" t="s">
        <v>1656</v>
      </c>
      <c r="C1381" s="26">
        <v>1</v>
      </c>
      <c r="D1381" s="18" t="s">
        <v>515</v>
      </c>
      <c r="E1381" s="18" t="s">
        <v>257</v>
      </c>
      <c r="F1381" s="18" t="s">
        <v>553</v>
      </c>
      <c r="G1381" s="18" t="s">
        <v>575</v>
      </c>
      <c r="H1381" s="18" t="s">
        <v>836</v>
      </c>
      <c r="I1381" s="18" t="s">
        <v>363</v>
      </c>
      <c r="J1381" s="18" t="s">
        <v>363</v>
      </c>
      <c r="K1381" s="18" t="s">
        <v>363</v>
      </c>
      <c r="L1381" s="18" t="s">
        <v>363</v>
      </c>
      <c r="M1381" s="18" t="s">
        <v>276</v>
      </c>
      <c r="N1381" s="56">
        <v>127</v>
      </c>
      <c r="O1381" s="18" t="s">
        <v>1649</v>
      </c>
      <c r="P1381" s="18" t="s">
        <v>261</v>
      </c>
      <c r="Q1381" s="18" t="s">
        <v>254</v>
      </c>
      <c r="R1381" s="24" t="s">
        <v>257</v>
      </c>
      <c r="S1381" s="24" t="s">
        <v>257</v>
      </c>
      <c r="T1381" s="26" t="s">
        <v>1660</v>
      </c>
      <c r="U1381" s="26" t="s">
        <v>363</v>
      </c>
      <c r="V1381" s="26" t="s">
        <v>1661</v>
      </c>
      <c r="W1381" s="26" t="s">
        <v>1662</v>
      </c>
      <c r="X1381" s="18" t="s">
        <v>1663</v>
      </c>
      <c r="Y1381" s="18">
        <v>0</v>
      </c>
      <c r="Z1381" s="18" t="s">
        <v>474</v>
      </c>
      <c r="AA1381" s="18">
        <v>0</v>
      </c>
      <c r="AB1381" s="57" t="s">
        <v>257</v>
      </c>
      <c r="AC1381" s="18" t="s">
        <v>257</v>
      </c>
      <c r="AD1381" s="18" t="s">
        <v>257</v>
      </c>
      <c r="AE1381" s="18" t="s">
        <v>257</v>
      </c>
      <c r="AF1381" s="18" t="s">
        <v>363</v>
      </c>
      <c r="AG1381" s="18" t="s">
        <v>363</v>
      </c>
      <c r="AH1381" s="18" t="s">
        <v>363</v>
      </c>
      <c r="AI1381" s="18">
        <v>48</v>
      </c>
      <c r="AJ1381" s="18" t="s">
        <v>476</v>
      </c>
      <c r="AK1381" s="18">
        <v>2</v>
      </c>
      <c r="AL1381" s="18" t="s">
        <v>1664</v>
      </c>
      <c r="AM1381" s="18" t="s">
        <v>296</v>
      </c>
      <c r="AN1381" s="18">
        <v>-1.181</v>
      </c>
      <c r="AO1381" s="18" t="s">
        <v>1665</v>
      </c>
      <c r="AP1381" s="18" t="s">
        <v>479</v>
      </c>
      <c r="AQ1381" s="18">
        <v>3</v>
      </c>
      <c r="AR1381" s="18" t="s">
        <v>672</v>
      </c>
      <c r="AS1381" s="18" t="s">
        <v>257</v>
      </c>
      <c r="AT1381" s="18" t="s">
        <v>257</v>
      </c>
      <c r="AU1381" s="18">
        <v>5.7000000000000002E-2</v>
      </c>
      <c r="AV1381" s="18">
        <v>5.7000000000000002E-2</v>
      </c>
      <c r="AW1381" s="18" t="s">
        <v>557</v>
      </c>
      <c r="AX1381" s="18">
        <v>48</v>
      </c>
      <c r="AY1381" s="18" t="s">
        <v>476</v>
      </c>
      <c r="AZ1381" s="18" t="s">
        <v>257</v>
      </c>
      <c r="BA1381" s="18" t="s">
        <v>257</v>
      </c>
      <c r="BB1381" s="18" t="s">
        <v>1666</v>
      </c>
      <c r="BC1381" s="18" t="s">
        <v>1667</v>
      </c>
      <c r="BD1381" s="63">
        <v>2.0259999999999998</v>
      </c>
      <c r="BE1381" s="18" t="s">
        <v>1665</v>
      </c>
      <c r="BF1381" s="18" t="s">
        <v>479</v>
      </c>
      <c r="BG1381" s="18">
        <v>3</v>
      </c>
      <c r="BH1381" s="18" t="s">
        <v>672</v>
      </c>
      <c r="BI1381" s="18" t="s">
        <v>257</v>
      </c>
      <c r="BJ1381" s="18" t="s">
        <v>257</v>
      </c>
      <c r="BK1381" s="63">
        <v>0.13600000000000001</v>
      </c>
      <c r="BL1381" s="63">
        <v>0.13600000000000001</v>
      </c>
      <c r="BM1381" s="18" t="s">
        <v>557</v>
      </c>
      <c r="BN1381" s="18">
        <v>48</v>
      </c>
      <c r="BO1381" s="18" t="s">
        <v>476</v>
      </c>
      <c r="BP1381" s="18" t="s">
        <v>257</v>
      </c>
      <c r="BQ1381" s="18" t="s">
        <v>257</v>
      </c>
      <c r="BR1381" s="18" t="s">
        <v>1666</v>
      </c>
      <c r="BS1381" s="18"/>
      <c r="BT1381" s="18"/>
      <c r="BU1381" s="18"/>
      <c r="BV1381" s="18"/>
      <c r="BW1381" s="18"/>
      <c r="BX1381" s="18"/>
      <c r="BY1381" s="18"/>
      <c r="BZ1381" s="18"/>
      <c r="CA1381" s="18"/>
      <c r="CB1381" s="18"/>
      <c r="CC1381" s="18"/>
      <c r="CD1381" s="18"/>
      <c r="CE1381" s="18"/>
      <c r="CF1381" s="18"/>
      <c r="CG1381" s="18"/>
      <c r="CH1381" s="18"/>
      <c r="CI1381" s="18"/>
      <c r="CJ1381" s="18"/>
      <c r="CK1381" s="18"/>
      <c r="CL1381" s="18"/>
      <c r="CM1381" s="18"/>
      <c r="CN1381" s="18"/>
      <c r="CO1381" s="18"/>
      <c r="CP1381" s="18"/>
      <c r="CQ1381" s="18"/>
      <c r="CR1381" s="18"/>
      <c r="CS1381" s="18"/>
      <c r="CT1381" s="18"/>
      <c r="CU1381" s="18"/>
      <c r="CV1381" s="18"/>
      <c r="CW1381" s="18"/>
      <c r="CX1381" s="18"/>
      <c r="CY1381" s="18"/>
      <c r="CZ1381" s="18"/>
      <c r="DA1381" s="18"/>
      <c r="DB1381" s="18"/>
      <c r="DC1381" s="18"/>
      <c r="DD1381" s="18"/>
      <c r="DE1381" s="18"/>
      <c r="DF1381" s="18"/>
      <c r="DG1381" s="18"/>
      <c r="DH1381" s="18"/>
      <c r="DI1381" s="18"/>
      <c r="DJ1381" s="18"/>
      <c r="DK1381" s="18"/>
      <c r="DL1381" s="18"/>
      <c r="DM1381" s="18"/>
      <c r="DN1381" s="18"/>
      <c r="DO1381" s="18"/>
      <c r="DP1381" s="18">
        <v>0</v>
      </c>
      <c r="DQ1381" s="18"/>
      <c r="DR1381" s="18"/>
      <c r="DS1381" s="18"/>
      <c r="DT1381" s="18"/>
      <c r="DU1381" s="18">
        <v>0</v>
      </c>
      <c r="DV1381" s="18"/>
      <c r="DW1381" s="18"/>
      <c r="DX1381" s="18"/>
      <c r="DY1381" s="18"/>
      <c r="DZ1381" s="18"/>
      <c r="EA1381" s="18"/>
      <c r="EB1381" s="18"/>
      <c r="EC1381" s="18"/>
      <c r="ED1381" s="18"/>
      <c r="EE1381" s="18"/>
      <c r="EF1381" s="18"/>
      <c r="EG1381" s="18"/>
      <c r="EH1381" s="18" t="s">
        <v>1668</v>
      </c>
      <c r="EI1381" s="18" cm="1">
        <f t="array" ref="EI1381">IF(SUMPRODUCT(--(DO1381:DS1381&lt;&gt;""))=0, 0,1)</f>
        <v>1</v>
      </c>
      <c r="EJ1381" s="18" cm="1">
        <f t="array" ref="EJ1381">IF(SUMPRODUCT(--(DT1381:EG1381&lt;&gt;""))=0, 0,1)</f>
        <v>1</v>
      </c>
      <c r="EK1381" s="18" cm="1">
        <f t="array" ref="EK1381">IF(SUMPRODUCT(--(EC1381:EG1381&lt;&gt;""))=0, 0,1)</f>
        <v>0</v>
      </c>
      <c r="EL1381" s="18" cm="1">
        <f t="array" ref="EL1381">IF(SUMPRODUCT(--(EE1381:EG1381&lt;&gt;""))=0, 0,1)</f>
        <v>0</v>
      </c>
      <c r="EM1381" s="18">
        <f t="shared" si="277"/>
        <v>0</v>
      </c>
      <c r="EN1381" s="18">
        <f t="shared" si="278"/>
        <v>0</v>
      </c>
      <c r="EO1381" s="18">
        <f t="shared" si="279"/>
        <v>0</v>
      </c>
      <c r="EP1381" s="18" t="str">
        <f t="shared" si="280"/>
        <v>NA</v>
      </c>
      <c r="EQ1381" s="18" t="str">
        <f t="shared" si="281"/>
        <v>NA</v>
      </c>
      <c r="ER1381" s="58" t="s">
        <v>2080</v>
      </c>
      <c r="ES1381" s="59">
        <v>43822</v>
      </c>
      <c r="ET1381" s="18" t="s">
        <v>1657</v>
      </c>
      <c r="EU1381" s="18" t="s">
        <v>1657</v>
      </c>
    </row>
    <row r="1382" spans="1:151" ht="15.75" customHeight="1" x14ac:dyDescent="0.2">
      <c r="A1382" s="5" t="s">
        <v>407</v>
      </c>
      <c r="B1382" s="24" t="s">
        <v>1656</v>
      </c>
      <c r="C1382" s="26">
        <v>1</v>
      </c>
      <c r="D1382" s="18" t="s">
        <v>529</v>
      </c>
      <c r="E1382" s="18" t="s">
        <v>257</v>
      </c>
      <c r="F1382" s="18" t="s">
        <v>553</v>
      </c>
      <c r="G1382" s="18" t="s">
        <v>575</v>
      </c>
      <c r="H1382" s="18" t="s">
        <v>836</v>
      </c>
      <c r="I1382" s="18" t="s">
        <v>363</v>
      </c>
      <c r="J1382" s="18" t="s">
        <v>363</v>
      </c>
      <c r="K1382" s="18" t="s">
        <v>363</v>
      </c>
      <c r="L1382" s="18" t="s">
        <v>363</v>
      </c>
      <c r="M1382" s="18" t="s">
        <v>276</v>
      </c>
      <c r="N1382" s="56">
        <v>127</v>
      </c>
      <c r="O1382" s="18" t="s">
        <v>1649</v>
      </c>
      <c r="P1382" s="18" t="s">
        <v>261</v>
      </c>
      <c r="Q1382" s="18" t="s">
        <v>254</v>
      </c>
      <c r="R1382" s="24" t="s">
        <v>257</v>
      </c>
      <c r="S1382" s="24" t="s">
        <v>257</v>
      </c>
      <c r="T1382" s="26" t="s">
        <v>1660</v>
      </c>
      <c r="U1382" s="26" t="s">
        <v>363</v>
      </c>
      <c r="V1382" s="26" t="s">
        <v>1661</v>
      </c>
      <c r="W1382" s="26" t="s">
        <v>1662</v>
      </c>
      <c r="X1382" s="18" t="s">
        <v>1663</v>
      </c>
      <c r="Y1382" s="18">
        <f>19.8*3</f>
        <v>59.400000000000006</v>
      </c>
      <c r="Z1382" s="18" t="s">
        <v>474</v>
      </c>
      <c r="AA1382" s="18">
        <v>59.4</v>
      </c>
      <c r="AB1382" s="57" t="s">
        <v>257</v>
      </c>
      <c r="AC1382" s="18" t="s">
        <v>257</v>
      </c>
      <c r="AD1382" s="18" t="s">
        <v>257</v>
      </c>
      <c r="AE1382" s="18" t="s">
        <v>257</v>
      </c>
      <c r="AF1382" s="18" t="s">
        <v>363</v>
      </c>
      <c r="AG1382" s="18" t="s">
        <v>363</v>
      </c>
      <c r="AH1382" s="18" t="s">
        <v>363</v>
      </c>
      <c r="AI1382" s="18">
        <v>48</v>
      </c>
      <c r="AJ1382" s="18" t="s">
        <v>476</v>
      </c>
      <c r="AK1382" s="18">
        <v>2</v>
      </c>
      <c r="AL1382" s="18" t="s">
        <v>1664</v>
      </c>
      <c r="AM1382" s="18" t="s">
        <v>296</v>
      </c>
      <c r="AN1382" s="18">
        <v>-1.659</v>
      </c>
      <c r="AO1382" s="18" t="s">
        <v>1665</v>
      </c>
      <c r="AP1382" s="18" t="s">
        <v>479</v>
      </c>
      <c r="AQ1382" s="18">
        <v>3</v>
      </c>
      <c r="AR1382" s="18" t="s">
        <v>672</v>
      </c>
      <c r="AS1382" s="18" t="s">
        <v>257</v>
      </c>
      <c r="AT1382" s="18" t="s">
        <v>257</v>
      </c>
      <c r="AU1382" s="18">
        <v>6.2E-2</v>
      </c>
      <c r="AV1382" s="18">
        <v>6.2E-2</v>
      </c>
      <c r="AW1382" s="18" t="s">
        <v>557</v>
      </c>
      <c r="AX1382" s="18">
        <v>48</v>
      </c>
      <c r="AY1382" s="18" t="s">
        <v>476</v>
      </c>
      <c r="AZ1382" s="18" t="s">
        <v>257</v>
      </c>
      <c r="BA1382" s="18" t="s">
        <v>257</v>
      </c>
      <c r="BB1382" s="18" t="s">
        <v>1666</v>
      </c>
      <c r="BC1382" s="18" t="s">
        <v>1667</v>
      </c>
      <c r="BD1382" s="63">
        <v>0.96699999999999997</v>
      </c>
      <c r="BE1382" s="18" t="s">
        <v>1665</v>
      </c>
      <c r="BF1382" s="18" t="s">
        <v>479</v>
      </c>
      <c r="BG1382" s="18">
        <v>3</v>
      </c>
      <c r="BH1382" s="18" t="s">
        <v>672</v>
      </c>
      <c r="BI1382" s="18" t="s">
        <v>257</v>
      </c>
      <c r="BJ1382" s="18" t="s">
        <v>257</v>
      </c>
      <c r="BK1382" s="63">
        <v>0.22600000000000001</v>
      </c>
      <c r="BL1382" s="63">
        <v>0.22600000000000001</v>
      </c>
      <c r="BM1382" s="18" t="s">
        <v>557</v>
      </c>
      <c r="BN1382" s="18">
        <v>48</v>
      </c>
      <c r="BO1382" s="18" t="s">
        <v>476</v>
      </c>
      <c r="BP1382" s="18" t="s">
        <v>257</v>
      </c>
      <c r="BQ1382" s="18" t="s">
        <v>257</v>
      </c>
      <c r="BR1382" s="18" t="s">
        <v>1666</v>
      </c>
      <c r="BS1382" s="18" t="s">
        <v>1669</v>
      </c>
      <c r="BT1382" s="18">
        <v>-92.9</v>
      </c>
      <c r="BU1382" s="18" t="s">
        <v>1670</v>
      </c>
      <c r="BV1382" s="18" t="s">
        <v>821</v>
      </c>
      <c r="BW1382" s="18" t="s">
        <v>257</v>
      </c>
      <c r="BX1382" s="18" t="s">
        <v>257</v>
      </c>
      <c r="BY1382" s="18" t="s">
        <v>257</v>
      </c>
      <c r="BZ1382" s="18" t="s">
        <v>257</v>
      </c>
      <c r="CA1382" s="18" t="s">
        <v>257</v>
      </c>
      <c r="CB1382" s="18" t="s">
        <v>257</v>
      </c>
      <c r="CC1382" s="18" t="s">
        <v>257</v>
      </c>
      <c r="CD1382" s="18">
        <v>48</v>
      </c>
      <c r="CE1382" s="18" t="s">
        <v>476</v>
      </c>
      <c r="CF1382" s="18">
        <v>24</v>
      </c>
      <c r="CG1382" s="18" t="s">
        <v>476</v>
      </c>
      <c r="CH1382" s="18" t="s">
        <v>1671</v>
      </c>
      <c r="CI1382" s="18"/>
      <c r="CJ1382" s="18"/>
      <c r="CK1382" s="18"/>
      <c r="CL1382" s="18"/>
      <c r="CM1382" s="18"/>
      <c r="CN1382" s="18"/>
      <c r="CO1382" s="18"/>
      <c r="CP1382" s="18"/>
      <c r="CQ1382" s="18"/>
      <c r="CR1382" s="18"/>
      <c r="CS1382" s="18"/>
      <c r="CT1382" s="18"/>
      <c r="CU1382" s="18"/>
      <c r="CV1382" s="18"/>
      <c r="CW1382" s="18"/>
      <c r="CX1382" s="18"/>
      <c r="CY1382" s="18"/>
      <c r="CZ1382" s="18"/>
      <c r="DA1382" s="18"/>
      <c r="DB1382" s="18"/>
      <c r="DC1382" s="18"/>
      <c r="DD1382" s="18"/>
      <c r="DE1382" s="18"/>
      <c r="DF1382" s="18"/>
      <c r="DG1382" s="18"/>
      <c r="DH1382" s="18"/>
      <c r="DI1382" s="18"/>
      <c r="DJ1382" s="18"/>
      <c r="DK1382" s="18"/>
      <c r="DL1382" s="18"/>
      <c r="DM1382" s="18"/>
      <c r="DN1382" s="18"/>
      <c r="DO1382" s="18"/>
      <c r="DP1382" s="18">
        <v>1</v>
      </c>
      <c r="DQ1382" s="18"/>
      <c r="DR1382" s="18"/>
      <c r="DS1382" s="18"/>
      <c r="DT1382" s="18"/>
      <c r="DU1382" s="18">
        <v>1</v>
      </c>
      <c r="DV1382" s="18"/>
      <c r="DW1382" s="18"/>
      <c r="DX1382" s="18"/>
      <c r="DY1382" s="18"/>
      <c r="DZ1382" s="18"/>
      <c r="EA1382" s="18"/>
      <c r="EB1382" s="18"/>
      <c r="EC1382" s="18"/>
      <c r="ED1382" s="18"/>
      <c r="EE1382" s="18"/>
      <c r="EF1382" s="18"/>
      <c r="EG1382" s="18"/>
      <c r="EH1382" s="18" t="s">
        <v>1668</v>
      </c>
      <c r="EI1382" s="18" cm="1">
        <f t="array" ref="EI1382">IF(SUMPRODUCT(--(DO1382:DS1382&lt;&gt;""))=0, 0,1)</f>
        <v>1</v>
      </c>
      <c r="EJ1382" s="18" cm="1">
        <f t="array" ref="EJ1382">IF(SUMPRODUCT(--(DT1382:EG1382&lt;&gt;""))=0, 0,1)</f>
        <v>1</v>
      </c>
      <c r="EK1382" s="18" cm="1">
        <f t="array" ref="EK1382">IF(SUMPRODUCT(--(EC1382:EG1382&lt;&gt;""))=0, 0,1)</f>
        <v>0</v>
      </c>
      <c r="EL1382" s="18" cm="1">
        <f t="array" ref="EL1382">IF(SUMPRODUCT(--(EE1382:EG1382&lt;&gt;""))=0, 0,1)</f>
        <v>0</v>
      </c>
      <c r="EM1382" s="18">
        <f t="shared" si="277"/>
        <v>1</v>
      </c>
      <c r="EN1382" s="18">
        <f t="shared" si="278"/>
        <v>1</v>
      </c>
      <c r="EO1382" s="18">
        <f t="shared" si="279"/>
        <v>1</v>
      </c>
      <c r="EP1382" s="18" t="str">
        <f t="shared" si="280"/>
        <v>NA</v>
      </c>
      <c r="EQ1382" s="18" t="str">
        <f t="shared" si="281"/>
        <v>NA</v>
      </c>
      <c r="ER1382" s="58" t="s">
        <v>2080</v>
      </c>
      <c r="ES1382" s="59">
        <v>43822</v>
      </c>
      <c r="ET1382" s="18" t="s">
        <v>1657</v>
      </c>
      <c r="EU1382" s="18" t="s">
        <v>1657</v>
      </c>
    </row>
    <row r="1383" spans="1:151" ht="15.75" customHeight="1" x14ac:dyDescent="0.2">
      <c r="A1383" s="5" t="s">
        <v>407</v>
      </c>
      <c r="B1383" s="24" t="s">
        <v>1656</v>
      </c>
      <c r="C1383" s="26">
        <v>1</v>
      </c>
      <c r="D1383" s="18" t="s">
        <v>515</v>
      </c>
      <c r="E1383" s="18" t="s">
        <v>257</v>
      </c>
      <c r="F1383" s="18" t="s">
        <v>553</v>
      </c>
      <c r="G1383" s="18" t="s">
        <v>1652</v>
      </c>
      <c r="H1383" s="18" t="s">
        <v>1653</v>
      </c>
      <c r="I1383" s="18" t="s">
        <v>363</v>
      </c>
      <c r="J1383" s="18" t="s">
        <v>363</v>
      </c>
      <c r="K1383" s="18" t="s">
        <v>363</v>
      </c>
      <c r="L1383" s="18" t="s">
        <v>363</v>
      </c>
      <c r="M1383" s="18" t="s">
        <v>276</v>
      </c>
      <c r="N1383" s="56">
        <v>127</v>
      </c>
      <c r="O1383" s="18" t="s">
        <v>1649</v>
      </c>
      <c r="P1383" s="18" t="s">
        <v>261</v>
      </c>
      <c r="Q1383" s="18" t="s">
        <v>254</v>
      </c>
      <c r="R1383" s="24" t="s">
        <v>257</v>
      </c>
      <c r="S1383" s="24" t="s">
        <v>257</v>
      </c>
      <c r="T1383" s="26" t="s">
        <v>1660</v>
      </c>
      <c r="U1383" s="26" t="s">
        <v>363</v>
      </c>
      <c r="V1383" s="26" t="s">
        <v>1661</v>
      </c>
      <c r="W1383" s="26" t="s">
        <v>1662</v>
      </c>
      <c r="X1383" s="18" t="s">
        <v>1663</v>
      </c>
      <c r="Y1383" s="18">
        <v>0</v>
      </c>
      <c r="Z1383" s="18" t="s">
        <v>474</v>
      </c>
      <c r="AA1383" s="18">
        <v>0</v>
      </c>
      <c r="AB1383" s="57" t="s">
        <v>257</v>
      </c>
      <c r="AC1383" s="18" t="s">
        <v>257</v>
      </c>
      <c r="AD1383" s="18" t="s">
        <v>257</v>
      </c>
      <c r="AE1383" s="18" t="s">
        <v>257</v>
      </c>
      <c r="AF1383" s="18" t="s">
        <v>363</v>
      </c>
      <c r="AG1383" s="18" t="s">
        <v>363</v>
      </c>
      <c r="AH1383" s="18" t="s">
        <v>363</v>
      </c>
      <c r="AI1383" s="18">
        <v>48</v>
      </c>
      <c r="AJ1383" s="18" t="s">
        <v>476</v>
      </c>
      <c r="AK1383" s="18">
        <v>2</v>
      </c>
      <c r="AL1383" s="18" t="s">
        <v>1664</v>
      </c>
      <c r="AM1383" s="18" t="s">
        <v>296</v>
      </c>
      <c r="AN1383" s="18">
        <v>-1.8280000000000001</v>
      </c>
      <c r="AO1383" s="18" t="s">
        <v>1665</v>
      </c>
      <c r="AP1383" s="18" t="s">
        <v>479</v>
      </c>
      <c r="AQ1383" s="18">
        <v>3</v>
      </c>
      <c r="AR1383" s="18" t="s">
        <v>672</v>
      </c>
      <c r="AS1383" s="18" t="s">
        <v>257</v>
      </c>
      <c r="AT1383" s="18" t="s">
        <v>257</v>
      </c>
      <c r="AU1383" s="18">
        <v>5.2999999999999999E-2</v>
      </c>
      <c r="AV1383" s="18">
        <v>5.2999999999999999E-2</v>
      </c>
      <c r="AW1383" s="18" t="s">
        <v>557</v>
      </c>
      <c r="AX1383" s="18">
        <v>48</v>
      </c>
      <c r="AY1383" s="18" t="s">
        <v>476</v>
      </c>
      <c r="AZ1383" s="18" t="s">
        <v>257</v>
      </c>
      <c r="BA1383" s="18" t="s">
        <v>257</v>
      </c>
      <c r="BB1383" s="18" t="s">
        <v>1666</v>
      </c>
      <c r="BC1383" s="18" t="s">
        <v>1667</v>
      </c>
      <c r="BD1383" s="63">
        <v>3.9849999999999999</v>
      </c>
      <c r="BE1383" s="18" t="s">
        <v>1665</v>
      </c>
      <c r="BF1383" s="18" t="s">
        <v>479</v>
      </c>
      <c r="BG1383" s="18">
        <v>3</v>
      </c>
      <c r="BH1383" s="18" t="s">
        <v>672</v>
      </c>
      <c r="BI1383" s="18" t="s">
        <v>257</v>
      </c>
      <c r="BJ1383" s="18" t="s">
        <v>257</v>
      </c>
      <c r="BK1383" s="63">
        <v>9.1999999999999998E-2</v>
      </c>
      <c r="BL1383" s="63">
        <v>9.1999999999999998E-2</v>
      </c>
      <c r="BM1383" s="18" t="s">
        <v>557</v>
      </c>
      <c r="BN1383" s="18">
        <v>48</v>
      </c>
      <c r="BO1383" s="18" t="s">
        <v>476</v>
      </c>
      <c r="BP1383" s="18" t="s">
        <v>257</v>
      </c>
      <c r="BQ1383" s="18" t="s">
        <v>257</v>
      </c>
      <c r="BR1383" s="18" t="s">
        <v>1666</v>
      </c>
      <c r="BS1383" s="18"/>
      <c r="BT1383" s="18"/>
      <c r="BU1383" s="18"/>
      <c r="BV1383" s="18"/>
      <c r="BW1383" s="18"/>
      <c r="BX1383" s="18"/>
      <c r="BY1383" s="18"/>
      <c r="BZ1383" s="18"/>
      <c r="CA1383" s="18"/>
      <c r="CB1383" s="18"/>
      <c r="CC1383" s="18"/>
      <c r="CD1383" s="18"/>
      <c r="CE1383" s="18"/>
      <c r="CF1383" s="18"/>
      <c r="CG1383" s="18"/>
      <c r="CH1383" s="18"/>
      <c r="CI1383" s="18"/>
      <c r="CJ1383" s="18"/>
      <c r="CK1383" s="18"/>
      <c r="CL1383" s="18"/>
      <c r="CM1383" s="18"/>
      <c r="CN1383" s="18"/>
      <c r="CO1383" s="18"/>
      <c r="CP1383" s="18"/>
      <c r="CQ1383" s="18"/>
      <c r="CR1383" s="18"/>
      <c r="CS1383" s="18"/>
      <c r="CT1383" s="18"/>
      <c r="CU1383" s="18"/>
      <c r="CV1383" s="18"/>
      <c r="CW1383" s="18"/>
      <c r="CX1383" s="18"/>
      <c r="CY1383" s="18"/>
      <c r="CZ1383" s="18"/>
      <c r="DA1383" s="18"/>
      <c r="DB1383" s="18"/>
      <c r="DC1383" s="18"/>
      <c r="DD1383" s="18"/>
      <c r="DE1383" s="18"/>
      <c r="DF1383" s="18"/>
      <c r="DG1383" s="18"/>
      <c r="DH1383" s="18"/>
      <c r="DI1383" s="18"/>
      <c r="DJ1383" s="18"/>
      <c r="DK1383" s="18"/>
      <c r="DL1383" s="18"/>
      <c r="DM1383" s="18"/>
      <c r="DN1383" s="18"/>
      <c r="DO1383" s="18"/>
      <c r="DP1383" s="18">
        <v>0</v>
      </c>
      <c r="DQ1383" s="18"/>
      <c r="DR1383" s="18"/>
      <c r="DS1383" s="18"/>
      <c r="DT1383" s="18"/>
      <c r="DU1383" s="18">
        <v>0</v>
      </c>
      <c r="DV1383" s="18"/>
      <c r="DW1383" s="18"/>
      <c r="DX1383" s="18"/>
      <c r="DY1383" s="18"/>
      <c r="DZ1383" s="18"/>
      <c r="EA1383" s="18"/>
      <c r="EB1383" s="18"/>
      <c r="EC1383" s="18"/>
      <c r="ED1383" s="18"/>
      <c r="EE1383" s="18"/>
      <c r="EF1383" s="18"/>
      <c r="EG1383" s="18"/>
      <c r="EH1383" s="18" t="s">
        <v>1668</v>
      </c>
      <c r="EI1383" s="18" cm="1">
        <f t="array" ref="EI1383">IF(SUMPRODUCT(--(DO1383:DS1383&lt;&gt;""))=0, 0,1)</f>
        <v>1</v>
      </c>
      <c r="EJ1383" s="18" cm="1">
        <f t="array" ref="EJ1383">IF(SUMPRODUCT(--(DT1383:EG1383&lt;&gt;""))=0, 0,1)</f>
        <v>1</v>
      </c>
      <c r="EK1383" s="18" cm="1">
        <f t="array" ref="EK1383">IF(SUMPRODUCT(--(EC1383:EG1383&lt;&gt;""))=0, 0,1)</f>
        <v>0</v>
      </c>
      <c r="EL1383" s="18" cm="1">
        <f t="array" ref="EL1383">IF(SUMPRODUCT(--(EE1383:EG1383&lt;&gt;""))=0, 0,1)</f>
        <v>0</v>
      </c>
      <c r="EM1383" s="18">
        <f t="shared" si="277"/>
        <v>0</v>
      </c>
      <c r="EN1383" s="18">
        <f t="shared" si="278"/>
        <v>0</v>
      </c>
      <c r="EO1383" s="18">
        <f t="shared" si="279"/>
        <v>0</v>
      </c>
      <c r="EP1383" s="18" t="str">
        <f t="shared" si="280"/>
        <v>NA</v>
      </c>
      <c r="EQ1383" s="18" t="str">
        <f t="shared" si="281"/>
        <v>NA</v>
      </c>
      <c r="ER1383" s="58" t="s">
        <v>2080</v>
      </c>
      <c r="ES1383" s="59">
        <v>43822</v>
      </c>
      <c r="ET1383" s="18" t="s">
        <v>1657</v>
      </c>
      <c r="EU1383" s="18" t="s">
        <v>1657</v>
      </c>
    </row>
    <row r="1384" spans="1:151" ht="15.75" customHeight="1" x14ac:dyDescent="0.2">
      <c r="A1384" s="5" t="s">
        <v>407</v>
      </c>
      <c r="B1384" s="24" t="s">
        <v>1656</v>
      </c>
      <c r="C1384" s="26">
        <v>1</v>
      </c>
      <c r="D1384" s="18" t="s">
        <v>529</v>
      </c>
      <c r="E1384" s="18" t="s">
        <v>257</v>
      </c>
      <c r="F1384" s="18" t="s">
        <v>553</v>
      </c>
      <c r="G1384" s="18" t="s">
        <v>1652</v>
      </c>
      <c r="H1384" s="18" t="s">
        <v>1653</v>
      </c>
      <c r="I1384" s="18" t="s">
        <v>363</v>
      </c>
      <c r="J1384" s="18" t="s">
        <v>363</v>
      </c>
      <c r="K1384" s="18" t="s">
        <v>363</v>
      </c>
      <c r="L1384" s="18" t="s">
        <v>363</v>
      </c>
      <c r="M1384" s="18" t="s">
        <v>276</v>
      </c>
      <c r="N1384" s="56">
        <v>127</v>
      </c>
      <c r="O1384" s="18" t="s">
        <v>1649</v>
      </c>
      <c r="P1384" s="18" t="s">
        <v>261</v>
      </c>
      <c r="Q1384" s="18" t="s">
        <v>254</v>
      </c>
      <c r="R1384" s="24" t="s">
        <v>257</v>
      </c>
      <c r="S1384" s="24" t="s">
        <v>257</v>
      </c>
      <c r="T1384" s="26" t="s">
        <v>1660</v>
      </c>
      <c r="U1384" s="26" t="s">
        <v>363</v>
      </c>
      <c r="V1384" s="26" t="s">
        <v>1661</v>
      </c>
      <c r="W1384" s="26" t="s">
        <v>1662</v>
      </c>
      <c r="X1384" s="18" t="s">
        <v>1663</v>
      </c>
      <c r="Y1384" s="18">
        <f>19.8*3</f>
        <v>59.400000000000006</v>
      </c>
      <c r="Z1384" s="18" t="s">
        <v>474</v>
      </c>
      <c r="AA1384" s="18">
        <v>59.4</v>
      </c>
      <c r="AB1384" s="57" t="s">
        <v>257</v>
      </c>
      <c r="AC1384" s="18" t="s">
        <v>257</v>
      </c>
      <c r="AD1384" s="18" t="s">
        <v>257</v>
      </c>
      <c r="AE1384" s="18" t="s">
        <v>257</v>
      </c>
      <c r="AF1384" s="18" t="s">
        <v>363</v>
      </c>
      <c r="AG1384" s="18" t="s">
        <v>363</v>
      </c>
      <c r="AH1384" s="18" t="s">
        <v>363</v>
      </c>
      <c r="AI1384" s="18">
        <v>48</v>
      </c>
      <c r="AJ1384" s="18" t="s">
        <v>476</v>
      </c>
      <c r="AK1384" s="18">
        <v>2</v>
      </c>
      <c r="AL1384" s="18" t="s">
        <v>1664</v>
      </c>
      <c r="AM1384" s="18" t="s">
        <v>296</v>
      </c>
      <c r="AN1384" s="18">
        <v>-1.9570000000000001</v>
      </c>
      <c r="AO1384" s="18" t="s">
        <v>1665</v>
      </c>
      <c r="AP1384" s="18" t="s">
        <v>479</v>
      </c>
      <c r="AQ1384" s="18">
        <v>3</v>
      </c>
      <c r="AR1384" s="18" t="s">
        <v>672</v>
      </c>
      <c r="AS1384" s="18" t="s">
        <v>257</v>
      </c>
      <c r="AT1384" s="18" t="s">
        <v>257</v>
      </c>
      <c r="AU1384" s="18">
        <v>8.6999999999999994E-2</v>
      </c>
      <c r="AV1384" s="18">
        <v>8.6999999999999994E-2</v>
      </c>
      <c r="AW1384" s="18" t="s">
        <v>557</v>
      </c>
      <c r="AX1384" s="18">
        <v>48</v>
      </c>
      <c r="AY1384" s="18" t="s">
        <v>476</v>
      </c>
      <c r="AZ1384" s="18" t="s">
        <v>257</v>
      </c>
      <c r="BA1384" s="18" t="s">
        <v>257</v>
      </c>
      <c r="BB1384" s="18" t="s">
        <v>1666</v>
      </c>
      <c r="BC1384" s="18" t="s">
        <v>1667</v>
      </c>
      <c r="BD1384" s="63">
        <v>1.9490000000000001</v>
      </c>
      <c r="BE1384" s="18" t="s">
        <v>1665</v>
      </c>
      <c r="BF1384" s="18" t="s">
        <v>479</v>
      </c>
      <c r="BG1384" s="18">
        <v>3</v>
      </c>
      <c r="BH1384" s="18" t="s">
        <v>672</v>
      </c>
      <c r="BI1384" s="18" t="s">
        <v>257</v>
      </c>
      <c r="BJ1384" s="18" t="s">
        <v>257</v>
      </c>
      <c r="BK1384" s="63">
        <v>0.20899999999999999</v>
      </c>
      <c r="BL1384" s="63">
        <v>0.20899999999999999</v>
      </c>
      <c r="BM1384" s="18" t="s">
        <v>557</v>
      </c>
      <c r="BN1384" s="18">
        <v>48</v>
      </c>
      <c r="BO1384" s="18" t="s">
        <v>476</v>
      </c>
      <c r="BP1384" s="18" t="s">
        <v>257</v>
      </c>
      <c r="BQ1384" s="18" t="s">
        <v>257</v>
      </c>
      <c r="BR1384" s="18" t="s">
        <v>1666</v>
      </c>
      <c r="BS1384" s="18" t="s">
        <v>1669</v>
      </c>
      <c r="BT1384" s="18">
        <v>-53.8</v>
      </c>
      <c r="BU1384" s="18" t="s">
        <v>1670</v>
      </c>
      <c r="BV1384" s="18" t="s">
        <v>821</v>
      </c>
      <c r="BW1384" s="18" t="s">
        <v>257</v>
      </c>
      <c r="BX1384" s="18" t="s">
        <v>257</v>
      </c>
      <c r="BY1384" s="18" t="s">
        <v>257</v>
      </c>
      <c r="BZ1384" s="18" t="s">
        <v>257</v>
      </c>
      <c r="CA1384" s="18" t="s">
        <v>257</v>
      </c>
      <c r="CB1384" s="18" t="s">
        <v>257</v>
      </c>
      <c r="CC1384" s="18" t="s">
        <v>257</v>
      </c>
      <c r="CD1384" s="18">
        <v>48</v>
      </c>
      <c r="CE1384" s="18" t="s">
        <v>476</v>
      </c>
      <c r="CF1384" s="18">
        <v>24</v>
      </c>
      <c r="CG1384" s="18" t="s">
        <v>476</v>
      </c>
      <c r="CH1384" s="18" t="s">
        <v>1671</v>
      </c>
      <c r="CI1384" s="18"/>
      <c r="CJ1384" s="18"/>
      <c r="CK1384" s="18"/>
      <c r="CL1384" s="18"/>
      <c r="CM1384" s="18"/>
      <c r="CN1384" s="18"/>
      <c r="CO1384" s="18"/>
      <c r="CP1384" s="18"/>
      <c r="CQ1384" s="18"/>
      <c r="CR1384" s="18"/>
      <c r="CS1384" s="18"/>
      <c r="CT1384" s="18"/>
      <c r="CU1384" s="18"/>
      <c r="CV1384" s="18"/>
      <c r="CW1384" s="18"/>
      <c r="CX1384" s="18"/>
      <c r="CY1384" s="18"/>
      <c r="CZ1384" s="18"/>
      <c r="DA1384" s="18"/>
      <c r="DB1384" s="18"/>
      <c r="DC1384" s="18"/>
      <c r="DD1384" s="18"/>
      <c r="DE1384" s="18"/>
      <c r="DF1384" s="18"/>
      <c r="DG1384" s="18"/>
      <c r="DH1384" s="18"/>
      <c r="DI1384" s="18"/>
      <c r="DJ1384" s="18"/>
      <c r="DK1384" s="18"/>
      <c r="DL1384" s="18"/>
      <c r="DM1384" s="18"/>
      <c r="DN1384" s="18"/>
      <c r="DO1384" s="18"/>
      <c r="DP1384" s="18">
        <v>1</v>
      </c>
      <c r="DQ1384" s="18"/>
      <c r="DR1384" s="18"/>
      <c r="DS1384" s="18"/>
      <c r="DT1384" s="18"/>
      <c r="DU1384" s="18">
        <v>1</v>
      </c>
      <c r="DV1384" s="18"/>
      <c r="DW1384" s="18"/>
      <c r="DX1384" s="18"/>
      <c r="DY1384" s="18"/>
      <c r="DZ1384" s="18"/>
      <c r="EA1384" s="18"/>
      <c r="EB1384" s="18"/>
      <c r="EC1384" s="18"/>
      <c r="ED1384" s="18"/>
      <c r="EE1384" s="18"/>
      <c r="EF1384" s="18"/>
      <c r="EG1384" s="18"/>
      <c r="EH1384" s="18" t="s">
        <v>1668</v>
      </c>
      <c r="EI1384" s="18" cm="1">
        <f t="array" ref="EI1384">IF(SUMPRODUCT(--(DO1384:DS1384&lt;&gt;""))=0, 0,1)</f>
        <v>1</v>
      </c>
      <c r="EJ1384" s="18" cm="1">
        <f t="array" ref="EJ1384">IF(SUMPRODUCT(--(DT1384:EG1384&lt;&gt;""))=0, 0,1)</f>
        <v>1</v>
      </c>
      <c r="EK1384" s="18" cm="1">
        <f t="array" ref="EK1384">IF(SUMPRODUCT(--(EC1384:EG1384&lt;&gt;""))=0, 0,1)</f>
        <v>0</v>
      </c>
      <c r="EL1384" s="18" cm="1">
        <f t="array" ref="EL1384">IF(SUMPRODUCT(--(EE1384:EG1384&lt;&gt;""))=0, 0,1)</f>
        <v>0</v>
      </c>
      <c r="EM1384" s="18">
        <f t="shared" si="277"/>
        <v>1</v>
      </c>
      <c r="EN1384" s="18">
        <f t="shared" si="278"/>
        <v>1</v>
      </c>
      <c r="EO1384" s="18">
        <f t="shared" si="279"/>
        <v>1</v>
      </c>
      <c r="EP1384" s="18" t="str">
        <f t="shared" si="280"/>
        <v>NA</v>
      </c>
      <c r="EQ1384" s="18" t="str">
        <f t="shared" si="281"/>
        <v>NA</v>
      </c>
      <c r="ER1384" s="58" t="s">
        <v>2080</v>
      </c>
      <c r="ES1384" s="59">
        <v>43822</v>
      </c>
      <c r="ET1384" s="18" t="s">
        <v>1657</v>
      </c>
      <c r="EU1384" s="18" t="s">
        <v>1657</v>
      </c>
    </row>
    <row r="1385" spans="1:151" ht="15.75" customHeight="1" x14ac:dyDescent="0.2">
      <c r="A1385" s="5" t="s">
        <v>407</v>
      </c>
      <c r="B1385" s="24" t="s">
        <v>1656</v>
      </c>
      <c r="C1385" s="26">
        <v>1</v>
      </c>
      <c r="D1385" s="18" t="s">
        <v>515</v>
      </c>
      <c r="E1385" s="18" t="s">
        <v>257</v>
      </c>
      <c r="F1385" s="18" t="s">
        <v>553</v>
      </c>
      <c r="G1385" s="18" t="s">
        <v>1674</v>
      </c>
      <c r="H1385" s="18" t="s">
        <v>1673</v>
      </c>
      <c r="I1385" s="18" t="s">
        <v>363</v>
      </c>
      <c r="J1385" s="18" t="s">
        <v>363</v>
      </c>
      <c r="K1385" s="18" t="s">
        <v>363</v>
      </c>
      <c r="L1385" s="18" t="s">
        <v>363</v>
      </c>
      <c r="M1385" s="18" t="s">
        <v>276</v>
      </c>
      <c r="N1385" s="56">
        <v>127</v>
      </c>
      <c r="O1385" s="18" t="s">
        <v>1649</v>
      </c>
      <c r="P1385" s="18" t="s">
        <v>261</v>
      </c>
      <c r="Q1385" s="18" t="s">
        <v>254</v>
      </c>
      <c r="R1385" s="24" t="s">
        <v>257</v>
      </c>
      <c r="S1385" s="24" t="s">
        <v>257</v>
      </c>
      <c r="T1385" s="26" t="s">
        <v>1660</v>
      </c>
      <c r="U1385" s="26" t="s">
        <v>363</v>
      </c>
      <c r="V1385" s="26" t="s">
        <v>1661</v>
      </c>
      <c r="W1385" s="26" t="s">
        <v>1662</v>
      </c>
      <c r="X1385" s="18" t="s">
        <v>1663</v>
      </c>
      <c r="Y1385" s="18">
        <v>0</v>
      </c>
      <c r="Z1385" s="18" t="s">
        <v>474</v>
      </c>
      <c r="AA1385" s="18">
        <v>0</v>
      </c>
      <c r="AB1385" s="57" t="s">
        <v>257</v>
      </c>
      <c r="AC1385" s="18" t="s">
        <v>257</v>
      </c>
      <c r="AD1385" s="18" t="s">
        <v>257</v>
      </c>
      <c r="AE1385" s="18" t="s">
        <v>257</v>
      </c>
      <c r="AF1385" s="18" t="s">
        <v>363</v>
      </c>
      <c r="AG1385" s="18" t="s">
        <v>363</v>
      </c>
      <c r="AH1385" s="18" t="s">
        <v>363</v>
      </c>
      <c r="AI1385" s="18">
        <v>48</v>
      </c>
      <c r="AJ1385" s="18" t="s">
        <v>476</v>
      </c>
      <c r="AK1385" s="18">
        <v>2</v>
      </c>
      <c r="AL1385" s="18" t="s">
        <v>1664</v>
      </c>
      <c r="AM1385" s="18" t="s">
        <v>296</v>
      </c>
      <c r="AN1385" s="18">
        <v>-1.589</v>
      </c>
      <c r="AO1385" s="18" t="s">
        <v>1665</v>
      </c>
      <c r="AP1385" s="18" t="s">
        <v>479</v>
      </c>
      <c r="AQ1385" s="18">
        <v>3</v>
      </c>
      <c r="AR1385" s="18" t="s">
        <v>672</v>
      </c>
      <c r="AS1385" s="18" t="s">
        <v>257</v>
      </c>
      <c r="AT1385" s="18" t="s">
        <v>257</v>
      </c>
      <c r="AU1385" s="18">
        <v>6.2E-2</v>
      </c>
      <c r="AV1385" s="18">
        <v>6.2E-2</v>
      </c>
      <c r="AW1385" s="18" t="s">
        <v>557</v>
      </c>
      <c r="AX1385" s="18">
        <v>48</v>
      </c>
      <c r="AY1385" s="18" t="s">
        <v>476</v>
      </c>
      <c r="AZ1385" s="18" t="s">
        <v>257</v>
      </c>
      <c r="BA1385" s="18" t="s">
        <v>257</v>
      </c>
      <c r="BB1385" s="18" t="s">
        <v>1666</v>
      </c>
      <c r="BC1385" s="18" t="s">
        <v>1667</v>
      </c>
      <c r="BD1385" s="63">
        <v>4.4550000000000001</v>
      </c>
      <c r="BE1385" s="18" t="s">
        <v>1665</v>
      </c>
      <c r="BF1385" s="18" t="s">
        <v>479</v>
      </c>
      <c r="BG1385" s="18">
        <v>3</v>
      </c>
      <c r="BH1385" s="18" t="s">
        <v>672</v>
      </c>
      <c r="BI1385" s="18" t="s">
        <v>257</v>
      </c>
      <c r="BJ1385" s="18" t="s">
        <v>257</v>
      </c>
      <c r="BK1385" s="63">
        <v>0.21199999999999999</v>
      </c>
      <c r="BL1385" s="63">
        <v>0.21199999999999999</v>
      </c>
      <c r="BM1385" s="18" t="s">
        <v>557</v>
      </c>
      <c r="BN1385" s="18">
        <v>48</v>
      </c>
      <c r="BO1385" s="18" t="s">
        <v>476</v>
      </c>
      <c r="BP1385" s="18" t="s">
        <v>257</v>
      </c>
      <c r="BQ1385" s="18" t="s">
        <v>257</v>
      </c>
      <c r="BR1385" s="18" t="s">
        <v>1666</v>
      </c>
      <c r="BS1385" s="18"/>
      <c r="BT1385" s="18"/>
      <c r="BU1385" s="18"/>
      <c r="BV1385" s="18"/>
      <c r="BW1385" s="18"/>
      <c r="BX1385" s="18"/>
      <c r="BY1385" s="18"/>
      <c r="BZ1385" s="18"/>
      <c r="CA1385" s="18"/>
      <c r="CB1385" s="18"/>
      <c r="CC1385" s="18"/>
      <c r="CD1385" s="18"/>
      <c r="CE1385" s="18"/>
      <c r="CF1385" s="18"/>
      <c r="CG1385" s="18"/>
      <c r="CH1385" s="18"/>
      <c r="CI1385" s="18"/>
      <c r="CJ1385" s="18"/>
      <c r="CK1385" s="18"/>
      <c r="CL1385" s="18"/>
      <c r="CM1385" s="18"/>
      <c r="CN1385" s="18"/>
      <c r="CO1385" s="18"/>
      <c r="CP1385" s="18"/>
      <c r="CQ1385" s="18"/>
      <c r="CR1385" s="18"/>
      <c r="CS1385" s="18"/>
      <c r="CT1385" s="18"/>
      <c r="CU1385" s="18"/>
      <c r="CV1385" s="18"/>
      <c r="CW1385" s="18"/>
      <c r="CX1385" s="18"/>
      <c r="CY1385" s="18"/>
      <c r="CZ1385" s="18"/>
      <c r="DA1385" s="18"/>
      <c r="DB1385" s="18"/>
      <c r="DC1385" s="18"/>
      <c r="DD1385" s="18"/>
      <c r="DE1385" s="18"/>
      <c r="DF1385" s="18"/>
      <c r="DG1385" s="18"/>
      <c r="DH1385" s="18"/>
      <c r="DI1385" s="18"/>
      <c r="DJ1385" s="18"/>
      <c r="DK1385" s="18"/>
      <c r="DL1385" s="18"/>
      <c r="DM1385" s="18"/>
      <c r="DN1385" s="18"/>
      <c r="DO1385" s="18"/>
      <c r="DP1385" s="18">
        <v>0</v>
      </c>
      <c r="DQ1385" s="18"/>
      <c r="DR1385" s="18"/>
      <c r="DS1385" s="18"/>
      <c r="DT1385" s="18"/>
      <c r="DU1385" s="18">
        <v>0</v>
      </c>
      <c r="DV1385" s="18"/>
      <c r="DW1385" s="18"/>
      <c r="DX1385" s="18"/>
      <c r="DY1385" s="18"/>
      <c r="DZ1385" s="18"/>
      <c r="EA1385" s="18"/>
      <c r="EB1385" s="18"/>
      <c r="EC1385" s="18"/>
      <c r="ED1385" s="18"/>
      <c r="EE1385" s="18"/>
      <c r="EF1385" s="18"/>
      <c r="EG1385" s="18"/>
      <c r="EH1385" s="18" t="s">
        <v>1668</v>
      </c>
      <c r="EI1385" s="18" cm="1">
        <f t="array" ref="EI1385">IF(SUMPRODUCT(--(DO1385:DS1385&lt;&gt;""))=0, 0,1)</f>
        <v>1</v>
      </c>
      <c r="EJ1385" s="18" cm="1">
        <f t="array" ref="EJ1385">IF(SUMPRODUCT(--(DT1385:EG1385&lt;&gt;""))=0, 0,1)</f>
        <v>1</v>
      </c>
      <c r="EK1385" s="18" cm="1">
        <f t="array" ref="EK1385">IF(SUMPRODUCT(--(EC1385:EG1385&lt;&gt;""))=0, 0,1)</f>
        <v>0</v>
      </c>
      <c r="EL1385" s="18" cm="1">
        <f t="array" ref="EL1385">IF(SUMPRODUCT(--(EE1385:EG1385&lt;&gt;""))=0, 0,1)</f>
        <v>0</v>
      </c>
      <c r="EM1385" s="18">
        <f t="shared" si="277"/>
        <v>0</v>
      </c>
      <c r="EN1385" s="18">
        <f t="shared" si="278"/>
        <v>0</v>
      </c>
      <c r="EO1385" s="18">
        <f t="shared" si="279"/>
        <v>0</v>
      </c>
      <c r="EP1385" s="18" t="str">
        <f t="shared" si="280"/>
        <v>NA</v>
      </c>
      <c r="EQ1385" s="18" t="str">
        <f t="shared" si="281"/>
        <v>NA</v>
      </c>
      <c r="ER1385" s="58" t="s">
        <v>2080</v>
      </c>
      <c r="ES1385" s="59">
        <v>43822</v>
      </c>
      <c r="ET1385" s="18" t="s">
        <v>1657</v>
      </c>
      <c r="EU1385" s="18" t="s">
        <v>1657</v>
      </c>
    </row>
    <row r="1386" spans="1:151" ht="15.75" customHeight="1" x14ac:dyDescent="0.2">
      <c r="A1386" s="5" t="s">
        <v>407</v>
      </c>
      <c r="B1386" s="24" t="s">
        <v>1656</v>
      </c>
      <c r="C1386" s="26">
        <v>1</v>
      </c>
      <c r="D1386" s="18" t="s">
        <v>529</v>
      </c>
      <c r="E1386" s="18" t="s">
        <v>257</v>
      </c>
      <c r="F1386" s="18" t="s">
        <v>553</v>
      </c>
      <c r="G1386" s="18" t="s">
        <v>1674</v>
      </c>
      <c r="H1386" s="18" t="s">
        <v>1673</v>
      </c>
      <c r="I1386" s="18" t="s">
        <v>363</v>
      </c>
      <c r="J1386" s="18" t="s">
        <v>363</v>
      </c>
      <c r="K1386" s="18" t="s">
        <v>363</v>
      </c>
      <c r="L1386" s="18" t="s">
        <v>363</v>
      </c>
      <c r="M1386" s="18" t="s">
        <v>276</v>
      </c>
      <c r="N1386" s="56">
        <v>127</v>
      </c>
      <c r="O1386" s="18" t="s">
        <v>1649</v>
      </c>
      <c r="P1386" s="18" t="s">
        <v>261</v>
      </c>
      <c r="Q1386" s="18" t="s">
        <v>254</v>
      </c>
      <c r="R1386" s="24" t="s">
        <v>257</v>
      </c>
      <c r="S1386" s="24" t="s">
        <v>257</v>
      </c>
      <c r="T1386" s="26" t="s">
        <v>1660</v>
      </c>
      <c r="U1386" s="26" t="s">
        <v>363</v>
      </c>
      <c r="V1386" s="26" t="s">
        <v>1661</v>
      </c>
      <c r="W1386" s="26" t="s">
        <v>1662</v>
      </c>
      <c r="X1386" s="18" t="s">
        <v>1663</v>
      </c>
      <c r="Y1386" s="18">
        <f>19.8*3</f>
        <v>59.400000000000006</v>
      </c>
      <c r="Z1386" s="18" t="s">
        <v>474</v>
      </c>
      <c r="AA1386" s="18">
        <v>59.4</v>
      </c>
      <c r="AB1386" s="57" t="s">
        <v>257</v>
      </c>
      <c r="AC1386" s="18" t="s">
        <v>257</v>
      </c>
      <c r="AD1386" s="18" t="s">
        <v>257</v>
      </c>
      <c r="AE1386" s="18" t="s">
        <v>257</v>
      </c>
      <c r="AF1386" s="18" t="s">
        <v>363</v>
      </c>
      <c r="AG1386" s="18" t="s">
        <v>363</v>
      </c>
      <c r="AH1386" s="18" t="s">
        <v>363</v>
      </c>
      <c r="AI1386" s="18">
        <v>48</v>
      </c>
      <c r="AJ1386" s="18" t="s">
        <v>476</v>
      </c>
      <c r="AK1386" s="18">
        <v>2</v>
      </c>
      <c r="AL1386" s="18" t="s">
        <v>1664</v>
      </c>
      <c r="AM1386" s="18" t="s">
        <v>296</v>
      </c>
      <c r="AN1386" s="63">
        <v>-2.38</v>
      </c>
      <c r="AO1386" s="18" t="s">
        <v>1665</v>
      </c>
      <c r="AP1386" s="18" t="s">
        <v>479</v>
      </c>
      <c r="AQ1386" s="18">
        <v>3</v>
      </c>
      <c r="AR1386" s="18" t="s">
        <v>672</v>
      </c>
      <c r="AS1386" s="18" t="s">
        <v>257</v>
      </c>
      <c r="AT1386" s="18" t="s">
        <v>257</v>
      </c>
      <c r="AU1386" s="18">
        <v>0.10299999999999999</v>
      </c>
      <c r="AV1386" s="18">
        <v>0.10299999999999999</v>
      </c>
      <c r="AW1386" s="18" t="s">
        <v>557</v>
      </c>
      <c r="AX1386" s="18">
        <v>48</v>
      </c>
      <c r="AY1386" s="18" t="s">
        <v>476</v>
      </c>
      <c r="AZ1386" s="18" t="s">
        <v>257</v>
      </c>
      <c r="BA1386" s="18" t="s">
        <v>257</v>
      </c>
      <c r="BB1386" s="18" t="s">
        <v>1666</v>
      </c>
      <c r="BC1386" s="18" t="s">
        <v>1667</v>
      </c>
      <c r="BD1386" s="63">
        <v>1.8919999999999999</v>
      </c>
      <c r="BE1386" s="18" t="s">
        <v>1665</v>
      </c>
      <c r="BF1386" s="18" t="s">
        <v>479</v>
      </c>
      <c r="BG1386" s="18">
        <v>3</v>
      </c>
      <c r="BH1386" s="18" t="s">
        <v>672</v>
      </c>
      <c r="BI1386" s="18" t="s">
        <v>257</v>
      </c>
      <c r="BJ1386" s="18" t="s">
        <v>257</v>
      </c>
      <c r="BK1386" s="63">
        <v>0.18099999999999999</v>
      </c>
      <c r="BL1386" s="63">
        <v>0.18099999999999999</v>
      </c>
      <c r="BM1386" s="18" t="s">
        <v>557</v>
      </c>
      <c r="BN1386" s="18">
        <v>48</v>
      </c>
      <c r="BO1386" s="18" t="s">
        <v>476</v>
      </c>
      <c r="BP1386" s="18" t="s">
        <v>257</v>
      </c>
      <c r="BQ1386" s="18" t="s">
        <v>257</v>
      </c>
      <c r="BR1386" s="18" t="s">
        <v>1666</v>
      </c>
      <c r="BS1386" s="18" t="s">
        <v>1669</v>
      </c>
      <c r="BT1386" s="18">
        <v>-71.599999999999994</v>
      </c>
      <c r="BU1386" s="18" t="s">
        <v>1670</v>
      </c>
      <c r="BV1386" s="18" t="s">
        <v>821</v>
      </c>
      <c r="BW1386" s="18" t="s">
        <v>257</v>
      </c>
      <c r="BX1386" s="18" t="s">
        <v>257</v>
      </c>
      <c r="BY1386" s="18" t="s">
        <v>257</v>
      </c>
      <c r="BZ1386" s="18" t="s">
        <v>257</v>
      </c>
      <c r="CA1386" s="18" t="s">
        <v>257</v>
      </c>
      <c r="CB1386" s="18" t="s">
        <v>257</v>
      </c>
      <c r="CC1386" s="18" t="s">
        <v>257</v>
      </c>
      <c r="CD1386" s="18">
        <v>48</v>
      </c>
      <c r="CE1386" s="18" t="s">
        <v>476</v>
      </c>
      <c r="CF1386" s="18">
        <v>24</v>
      </c>
      <c r="CG1386" s="18" t="s">
        <v>476</v>
      </c>
      <c r="CH1386" s="18" t="s">
        <v>1671</v>
      </c>
      <c r="CI1386" s="18"/>
      <c r="CJ1386" s="18"/>
      <c r="CK1386" s="18"/>
      <c r="CL1386" s="18"/>
      <c r="CM1386" s="18"/>
      <c r="CN1386" s="18"/>
      <c r="CO1386" s="18"/>
      <c r="CP1386" s="18"/>
      <c r="CQ1386" s="18"/>
      <c r="CR1386" s="18"/>
      <c r="CS1386" s="18"/>
      <c r="CT1386" s="18"/>
      <c r="CU1386" s="18"/>
      <c r="CV1386" s="18"/>
      <c r="CW1386" s="18"/>
      <c r="CX1386" s="18"/>
      <c r="CY1386" s="18"/>
      <c r="CZ1386" s="18"/>
      <c r="DA1386" s="18"/>
      <c r="DB1386" s="18"/>
      <c r="DC1386" s="18"/>
      <c r="DD1386" s="18"/>
      <c r="DE1386" s="18"/>
      <c r="DF1386" s="18"/>
      <c r="DG1386" s="18"/>
      <c r="DH1386" s="18"/>
      <c r="DI1386" s="18"/>
      <c r="DJ1386" s="18"/>
      <c r="DK1386" s="18"/>
      <c r="DL1386" s="18"/>
      <c r="DM1386" s="18"/>
      <c r="DN1386" s="18"/>
      <c r="DO1386" s="18"/>
      <c r="DP1386" s="18">
        <v>1</v>
      </c>
      <c r="DQ1386" s="18"/>
      <c r="DR1386" s="18"/>
      <c r="DS1386" s="18"/>
      <c r="DT1386" s="18"/>
      <c r="DU1386" s="18">
        <v>1</v>
      </c>
      <c r="DV1386" s="18"/>
      <c r="DW1386" s="18"/>
      <c r="DX1386" s="18"/>
      <c r="DY1386" s="18"/>
      <c r="DZ1386" s="18"/>
      <c r="EA1386" s="18"/>
      <c r="EB1386" s="18"/>
      <c r="EC1386" s="18"/>
      <c r="ED1386" s="18"/>
      <c r="EE1386" s="18"/>
      <c r="EF1386" s="18"/>
      <c r="EG1386" s="18"/>
      <c r="EH1386" s="18" t="s">
        <v>1668</v>
      </c>
      <c r="EI1386" s="18" cm="1">
        <f t="array" ref="EI1386">IF(SUMPRODUCT(--(DO1386:DS1386&lt;&gt;""))=0, 0,1)</f>
        <v>1</v>
      </c>
      <c r="EJ1386" s="18" cm="1">
        <f t="array" ref="EJ1386">IF(SUMPRODUCT(--(DT1386:EG1386&lt;&gt;""))=0, 0,1)</f>
        <v>1</v>
      </c>
      <c r="EK1386" s="18" cm="1">
        <f t="array" ref="EK1386">IF(SUMPRODUCT(--(EC1386:EG1386&lt;&gt;""))=0, 0,1)</f>
        <v>0</v>
      </c>
      <c r="EL1386" s="18" cm="1">
        <f t="array" ref="EL1386">IF(SUMPRODUCT(--(EE1386:EG1386&lt;&gt;""))=0, 0,1)</f>
        <v>0</v>
      </c>
      <c r="EM1386" s="18">
        <f t="shared" si="277"/>
        <v>1</v>
      </c>
      <c r="EN1386" s="18">
        <f t="shared" si="278"/>
        <v>1</v>
      </c>
      <c r="EO1386" s="18">
        <f t="shared" si="279"/>
        <v>1</v>
      </c>
      <c r="EP1386" s="18" t="str">
        <f t="shared" si="280"/>
        <v>NA</v>
      </c>
      <c r="EQ1386" s="18" t="str">
        <f t="shared" si="281"/>
        <v>NA</v>
      </c>
      <c r="ER1386" s="58" t="s">
        <v>2080</v>
      </c>
      <c r="ES1386" s="59">
        <v>43822</v>
      </c>
      <c r="ET1386" s="18" t="s">
        <v>1657</v>
      </c>
      <c r="EU1386" s="18" t="s">
        <v>1657</v>
      </c>
    </row>
    <row r="1387" spans="1:151" ht="15.75" customHeight="1" x14ac:dyDescent="0.2">
      <c r="A1387" s="5" t="s">
        <v>407</v>
      </c>
      <c r="B1387" s="24" t="s">
        <v>1656</v>
      </c>
      <c r="C1387" s="26">
        <v>1</v>
      </c>
      <c r="D1387" s="18" t="s">
        <v>515</v>
      </c>
      <c r="E1387" s="18" t="s">
        <v>257</v>
      </c>
      <c r="F1387" s="18" t="s">
        <v>553</v>
      </c>
      <c r="G1387" s="18" t="s">
        <v>1655</v>
      </c>
      <c r="H1387" s="18" t="s">
        <v>1654</v>
      </c>
      <c r="I1387" s="18" t="s">
        <v>363</v>
      </c>
      <c r="J1387" s="18" t="s">
        <v>363</v>
      </c>
      <c r="K1387" s="18" t="s">
        <v>363</v>
      </c>
      <c r="L1387" s="18" t="s">
        <v>363</v>
      </c>
      <c r="M1387" s="18" t="s">
        <v>276</v>
      </c>
      <c r="N1387" s="56">
        <v>127</v>
      </c>
      <c r="O1387" s="18" t="s">
        <v>1649</v>
      </c>
      <c r="P1387" s="18" t="s">
        <v>261</v>
      </c>
      <c r="Q1387" s="18" t="s">
        <v>254</v>
      </c>
      <c r="R1387" s="24" t="s">
        <v>257</v>
      </c>
      <c r="S1387" s="24" t="s">
        <v>257</v>
      </c>
      <c r="T1387" s="26" t="s">
        <v>1660</v>
      </c>
      <c r="U1387" s="26" t="s">
        <v>363</v>
      </c>
      <c r="V1387" s="26" t="s">
        <v>1661</v>
      </c>
      <c r="W1387" s="26" t="s">
        <v>1662</v>
      </c>
      <c r="X1387" s="18" t="s">
        <v>1663</v>
      </c>
      <c r="Y1387" s="18">
        <v>0</v>
      </c>
      <c r="Z1387" s="18" t="s">
        <v>474</v>
      </c>
      <c r="AA1387" s="18">
        <v>0</v>
      </c>
      <c r="AB1387" s="57" t="s">
        <v>257</v>
      </c>
      <c r="AC1387" s="18" t="s">
        <v>257</v>
      </c>
      <c r="AD1387" s="18" t="s">
        <v>257</v>
      </c>
      <c r="AE1387" s="18" t="s">
        <v>257</v>
      </c>
      <c r="AF1387" s="18" t="s">
        <v>363</v>
      </c>
      <c r="AG1387" s="18" t="s">
        <v>363</v>
      </c>
      <c r="AH1387" s="18" t="s">
        <v>363</v>
      </c>
      <c r="AI1387" s="18">
        <v>48</v>
      </c>
      <c r="AJ1387" s="18" t="s">
        <v>476</v>
      </c>
      <c r="AK1387" s="18">
        <v>2</v>
      </c>
      <c r="AL1387" s="18" t="s">
        <v>1664</v>
      </c>
      <c r="AM1387" s="18" t="s">
        <v>296</v>
      </c>
      <c r="AN1387" s="63">
        <v>-1.1499999999999999</v>
      </c>
      <c r="AO1387" s="18" t="s">
        <v>1665</v>
      </c>
      <c r="AP1387" s="18" t="s">
        <v>479</v>
      </c>
      <c r="AQ1387" s="18">
        <v>3</v>
      </c>
      <c r="AR1387" s="18" t="s">
        <v>672</v>
      </c>
      <c r="AS1387" s="18" t="s">
        <v>257</v>
      </c>
      <c r="AT1387" s="18" t="s">
        <v>257</v>
      </c>
      <c r="AU1387" s="18">
        <v>7.0999999999999994E-2</v>
      </c>
      <c r="AV1387" s="18">
        <v>7.0999999999999994E-2</v>
      </c>
      <c r="AW1387" s="18" t="s">
        <v>557</v>
      </c>
      <c r="AX1387" s="18">
        <v>48</v>
      </c>
      <c r="AY1387" s="18" t="s">
        <v>476</v>
      </c>
      <c r="AZ1387" s="18" t="s">
        <v>257</v>
      </c>
      <c r="BA1387" s="18" t="s">
        <v>257</v>
      </c>
      <c r="BB1387" s="18" t="s">
        <v>1666</v>
      </c>
      <c r="BC1387" s="18" t="s">
        <v>1667</v>
      </c>
      <c r="BD1387" s="63">
        <v>3.867</v>
      </c>
      <c r="BE1387" s="18" t="s">
        <v>1665</v>
      </c>
      <c r="BF1387" s="18" t="s">
        <v>479</v>
      </c>
      <c r="BG1387" s="18">
        <v>3</v>
      </c>
      <c r="BH1387" s="18" t="s">
        <v>672</v>
      </c>
      <c r="BI1387" s="18" t="s">
        <v>257</v>
      </c>
      <c r="BJ1387" s="18" t="s">
        <v>257</v>
      </c>
      <c r="BK1387" s="63">
        <v>0.16</v>
      </c>
      <c r="BL1387" s="63">
        <v>0.16</v>
      </c>
      <c r="BM1387" s="18" t="s">
        <v>557</v>
      </c>
      <c r="BN1387" s="18">
        <v>48</v>
      </c>
      <c r="BO1387" s="18" t="s">
        <v>476</v>
      </c>
      <c r="BP1387" s="18" t="s">
        <v>257</v>
      </c>
      <c r="BQ1387" s="18" t="s">
        <v>257</v>
      </c>
      <c r="BR1387" s="18" t="s">
        <v>1666</v>
      </c>
      <c r="BS1387" s="18"/>
      <c r="BT1387" s="18"/>
      <c r="BU1387" s="18"/>
      <c r="BV1387" s="18"/>
      <c r="BW1387" s="18"/>
      <c r="BX1387" s="18"/>
      <c r="BY1387" s="18"/>
      <c r="BZ1387" s="18"/>
      <c r="CA1387" s="18"/>
      <c r="CB1387" s="18"/>
      <c r="CC1387" s="18"/>
      <c r="CD1387" s="18"/>
      <c r="CE1387" s="18"/>
      <c r="CF1387" s="18"/>
      <c r="CG1387" s="18"/>
      <c r="CH1387" s="18"/>
      <c r="CI1387" s="18"/>
      <c r="CJ1387" s="18"/>
      <c r="CK1387" s="18"/>
      <c r="CL1387" s="18"/>
      <c r="CM1387" s="18"/>
      <c r="CN1387" s="18"/>
      <c r="CO1387" s="18"/>
      <c r="CP1387" s="18"/>
      <c r="CQ1387" s="18"/>
      <c r="CR1387" s="18"/>
      <c r="CS1387" s="18"/>
      <c r="CT1387" s="18"/>
      <c r="CU1387" s="18"/>
      <c r="CV1387" s="18"/>
      <c r="CW1387" s="18"/>
      <c r="CX1387" s="18"/>
      <c r="CY1387" s="18"/>
      <c r="CZ1387" s="18"/>
      <c r="DA1387" s="18"/>
      <c r="DB1387" s="18"/>
      <c r="DC1387" s="18"/>
      <c r="DD1387" s="18"/>
      <c r="DE1387" s="18"/>
      <c r="DF1387" s="18"/>
      <c r="DG1387" s="18"/>
      <c r="DH1387" s="18"/>
      <c r="DI1387" s="18"/>
      <c r="DJ1387" s="18"/>
      <c r="DK1387" s="18"/>
      <c r="DL1387" s="18"/>
      <c r="DM1387" s="18"/>
      <c r="DN1387" s="18"/>
      <c r="DO1387" s="18"/>
      <c r="DP1387" s="18"/>
      <c r="DQ1387" s="18"/>
      <c r="DR1387" s="18"/>
      <c r="DS1387" s="18"/>
      <c r="DT1387" s="18"/>
      <c r="DU1387" s="18">
        <v>0</v>
      </c>
      <c r="DV1387" s="18"/>
      <c r="DW1387" s="18"/>
      <c r="DX1387" s="18"/>
      <c r="DY1387" s="18"/>
      <c r="DZ1387" s="18"/>
      <c r="EA1387" s="18"/>
      <c r="EB1387" s="18"/>
      <c r="EC1387" s="18"/>
      <c r="ED1387" s="18"/>
      <c r="EE1387" s="18"/>
      <c r="EF1387" s="18"/>
      <c r="EG1387" s="18"/>
      <c r="EH1387" s="18" t="s">
        <v>1668</v>
      </c>
      <c r="EI1387" s="18" cm="1">
        <f t="array" ref="EI1387">IF(SUMPRODUCT(--(DO1387:DS1387&lt;&gt;""))=0, 0,1)</f>
        <v>0</v>
      </c>
      <c r="EJ1387" s="18" cm="1">
        <f t="array" ref="EJ1387">IF(SUMPRODUCT(--(DT1387:EG1387&lt;&gt;""))=0, 0,1)</f>
        <v>1</v>
      </c>
      <c r="EK1387" s="18" cm="1">
        <f t="array" ref="EK1387">IF(SUMPRODUCT(--(EC1387:EG1387&lt;&gt;""))=0, 0,1)</f>
        <v>0</v>
      </c>
      <c r="EL1387" s="18" cm="1">
        <f t="array" ref="EL1387">IF(SUMPRODUCT(--(EE1387:EG1387&lt;&gt;""))=0, 0,1)</f>
        <v>0</v>
      </c>
      <c r="EM1387" s="18">
        <f t="shared" si="277"/>
        <v>0</v>
      </c>
      <c r="EN1387" s="18" t="str">
        <f t="shared" si="278"/>
        <v>NA</v>
      </c>
      <c r="EO1387" s="18">
        <f t="shared" si="279"/>
        <v>0</v>
      </c>
      <c r="EP1387" s="18" t="str">
        <f t="shared" si="280"/>
        <v>NA</v>
      </c>
      <c r="EQ1387" s="18" t="str">
        <f t="shared" si="281"/>
        <v>NA</v>
      </c>
      <c r="ER1387" s="58" t="s">
        <v>2080</v>
      </c>
      <c r="ES1387" s="59">
        <v>43822</v>
      </c>
      <c r="ET1387" s="18" t="s">
        <v>1657</v>
      </c>
      <c r="EU1387" s="18" t="s">
        <v>1657</v>
      </c>
    </row>
    <row r="1388" spans="1:151" ht="15.75" customHeight="1" x14ac:dyDescent="0.2">
      <c r="A1388" s="5" t="s">
        <v>407</v>
      </c>
      <c r="B1388" s="24" t="s">
        <v>1656</v>
      </c>
      <c r="C1388" s="26">
        <v>1</v>
      </c>
      <c r="D1388" s="18" t="s">
        <v>529</v>
      </c>
      <c r="E1388" s="18" t="s">
        <v>257</v>
      </c>
      <c r="F1388" s="18" t="s">
        <v>553</v>
      </c>
      <c r="G1388" s="18" t="s">
        <v>1655</v>
      </c>
      <c r="H1388" s="18" t="s">
        <v>1654</v>
      </c>
      <c r="I1388" s="18" t="s">
        <v>363</v>
      </c>
      <c r="J1388" s="18" t="s">
        <v>363</v>
      </c>
      <c r="K1388" s="18" t="s">
        <v>363</v>
      </c>
      <c r="L1388" s="18" t="s">
        <v>363</v>
      </c>
      <c r="M1388" s="18" t="s">
        <v>276</v>
      </c>
      <c r="N1388" s="56">
        <v>127</v>
      </c>
      <c r="O1388" s="18" t="s">
        <v>1649</v>
      </c>
      <c r="P1388" s="18" t="s">
        <v>261</v>
      </c>
      <c r="Q1388" s="18" t="s">
        <v>254</v>
      </c>
      <c r="R1388" s="24" t="s">
        <v>257</v>
      </c>
      <c r="S1388" s="24" t="s">
        <v>257</v>
      </c>
      <c r="T1388" s="26" t="s">
        <v>1660</v>
      </c>
      <c r="U1388" s="26" t="s">
        <v>363</v>
      </c>
      <c r="V1388" s="26" t="s">
        <v>1661</v>
      </c>
      <c r="W1388" s="26" t="s">
        <v>1662</v>
      </c>
      <c r="X1388" s="18" t="s">
        <v>1663</v>
      </c>
      <c r="Y1388" s="18">
        <f>19.8*3</f>
        <v>59.400000000000006</v>
      </c>
      <c r="Z1388" s="18" t="s">
        <v>474</v>
      </c>
      <c r="AA1388" s="18">
        <v>59.4</v>
      </c>
      <c r="AB1388" s="57" t="s">
        <v>257</v>
      </c>
      <c r="AC1388" s="18" t="s">
        <v>257</v>
      </c>
      <c r="AD1388" s="18" t="s">
        <v>257</v>
      </c>
      <c r="AE1388" s="18" t="s">
        <v>257</v>
      </c>
      <c r="AF1388" s="18" t="s">
        <v>363</v>
      </c>
      <c r="AG1388" s="18" t="s">
        <v>363</v>
      </c>
      <c r="AH1388" s="18" t="s">
        <v>363</v>
      </c>
      <c r="AI1388" s="18">
        <v>48</v>
      </c>
      <c r="AJ1388" s="18" t="s">
        <v>476</v>
      </c>
      <c r="AK1388" s="18">
        <v>2</v>
      </c>
      <c r="AL1388" s="18" t="s">
        <v>1664</v>
      </c>
      <c r="AM1388" s="18" t="s">
        <v>296</v>
      </c>
      <c r="AN1388" s="18">
        <v>-1.7030000000000001</v>
      </c>
      <c r="AO1388" s="18" t="s">
        <v>1665</v>
      </c>
      <c r="AP1388" s="18" t="s">
        <v>479</v>
      </c>
      <c r="AQ1388" s="18">
        <v>3</v>
      </c>
      <c r="AR1388" s="18" t="s">
        <v>672</v>
      </c>
      <c r="AS1388" s="18" t="s">
        <v>257</v>
      </c>
      <c r="AT1388" s="18" t="s">
        <v>257</v>
      </c>
      <c r="AU1388" s="18">
        <v>0.113</v>
      </c>
      <c r="AV1388" s="18">
        <v>0.113</v>
      </c>
      <c r="AW1388" s="18" t="s">
        <v>557</v>
      </c>
      <c r="AX1388" s="18">
        <v>48</v>
      </c>
      <c r="AY1388" s="18" t="s">
        <v>476</v>
      </c>
      <c r="AZ1388" s="18" t="s">
        <v>257</v>
      </c>
      <c r="BA1388" s="18" t="s">
        <v>257</v>
      </c>
      <c r="BB1388" s="18" t="s">
        <v>1666</v>
      </c>
      <c r="BC1388" s="18" t="s">
        <v>1667</v>
      </c>
      <c r="BD1388" s="63">
        <v>2.1829999999999998</v>
      </c>
      <c r="BE1388" s="18" t="s">
        <v>1665</v>
      </c>
      <c r="BF1388" s="18" t="s">
        <v>479</v>
      </c>
      <c r="BG1388" s="18">
        <v>3</v>
      </c>
      <c r="BH1388" s="18" t="s">
        <v>672</v>
      </c>
      <c r="BI1388" s="18" t="s">
        <v>257</v>
      </c>
      <c r="BJ1388" s="18" t="s">
        <v>257</v>
      </c>
      <c r="BK1388" s="63">
        <v>0.13300000000000001</v>
      </c>
      <c r="BL1388" s="63">
        <v>0.13300000000000001</v>
      </c>
      <c r="BM1388" s="18" t="s">
        <v>557</v>
      </c>
      <c r="BN1388" s="18">
        <v>48</v>
      </c>
      <c r="BO1388" s="18" t="s">
        <v>476</v>
      </c>
      <c r="BP1388" s="18" t="s">
        <v>257</v>
      </c>
      <c r="BQ1388" s="18" t="s">
        <v>257</v>
      </c>
      <c r="BR1388" s="18" t="s">
        <v>1666</v>
      </c>
      <c r="BS1388" s="18" t="s">
        <v>1669</v>
      </c>
      <c r="BT1388" s="18">
        <v>-61.2</v>
      </c>
      <c r="BU1388" s="18" t="s">
        <v>1670</v>
      </c>
      <c r="BV1388" s="18" t="s">
        <v>821</v>
      </c>
      <c r="BW1388" s="18" t="s">
        <v>257</v>
      </c>
      <c r="BX1388" s="18" t="s">
        <v>257</v>
      </c>
      <c r="BY1388" s="18" t="s">
        <v>257</v>
      </c>
      <c r="BZ1388" s="18" t="s">
        <v>257</v>
      </c>
      <c r="CA1388" s="18" t="s">
        <v>257</v>
      </c>
      <c r="CB1388" s="18" t="s">
        <v>257</v>
      </c>
      <c r="CC1388" s="18" t="s">
        <v>257</v>
      </c>
      <c r="CD1388" s="18">
        <v>48</v>
      </c>
      <c r="CE1388" s="18" t="s">
        <v>476</v>
      </c>
      <c r="CF1388" s="18">
        <v>24</v>
      </c>
      <c r="CG1388" s="18" t="s">
        <v>476</v>
      </c>
      <c r="CH1388" s="18" t="s">
        <v>1671</v>
      </c>
      <c r="CI1388" s="18"/>
      <c r="CJ1388" s="18"/>
      <c r="CK1388" s="18"/>
      <c r="CL1388" s="18"/>
      <c r="CM1388" s="18"/>
      <c r="CN1388" s="18"/>
      <c r="CO1388" s="18"/>
      <c r="CP1388" s="18"/>
      <c r="CQ1388" s="18"/>
      <c r="CR1388" s="18"/>
      <c r="CS1388" s="18"/>
      <c r="CT1388" s="18"/>
      <c r="CU1388" s="18"/>
      <c r="CV1388" s="18"/>
      <c r="CW1388" s="18"/>
      <c r="CX1388" s="18"/>
      <c r="CY1388" s="18"/>
      <c r="CZ1388" s="18"/>
      <c r="DA1388" s="18"/>
      <c r="DB1388" s="18"/>
      <c r="DC1388" s="18"/>
      <c r="DD1388" s="18"/>
      <c r="DE1388" s="18"/>
      <c r="DF1388" s="18"/>
      <c r="DG1388" s="18"/>
      <c r="DH1388" s="18"/>
      <c r="DI1388" s="18"/>
      <c r="DJ1388" s="18"/>
      <c r="DK1388" s="18"/>
      <c r="DL1388" s="18"/>
      <c r="DM1388" s="18"/>
      <c r="DN1388" s="18"/>
      <c r="DO1388" s="18"/>
      <c r="DP1388" s="18"/>
      <c r="DQ1388" s="18"/>
      <c r="DR1388" s="18"/>
      <c r="DS1388" s="18"/>
      <c r="DT1388" s="18"/>
      <c r="DU1388" s="18">
        <v>1</v>
      </c>
      <c r="DV1388" s="18"/>
      <c r="DW1388" s="18"/>
      <c r="DX1388" s="18"/>
      <c r="DY1388" s="18"/>
      <c r="DZ1388" s="18"/>
      <c r="EA1388" s="18"/>
      <c r="EB1388" s="18"/>
      <c r="EC1388" s="18"/>
      <c r="ED1388" s="18"/>
      <c r="EE1388" s="18"/>
      <c r="EF1388" s="18"/>
      <c r="EG1388" s="18"/>
      <c r="EH1388" s="18" t="s">
        <v>1668</v>
      </c>
      <c r="EI1388" s="18" cm="1">
        <f t="array" ref="EI1388">IF(SUMPRODUCT(--(DO1388:DS1388&lt;&gt;""))=0, 0,1)</f>
        <v>0</v>
      </c>
      <c r="EJ1388" s="18" cm="1">
        <f t="array" ref="EJ1388">IF(SUMPRODUCT(--(DT1388:EG1388&lt;&gt;""))=0, 0,1)</f>
        <v>1</v>
      </c>
      <c r="EK1388" s="18" cm="1">
        <f t="array" ref="EK1388">IF(SUMPRODUCT(--(EC1388:EG1388&lt;&gt;""))=0, 0,1)</f>
        <v>0</v>
      </c>
      <c r="EL1388" s="18" cm="1">
        <f t="array" ref="EL1388">IF(SUMPRODUCT(--(EE1388:EG1388&lt;&gt;""))=0, 0,1)</f>
        <v>0</v>
      </c>
      <c r="EM1388" s="18">
        <f t="shared" si="277"/>
        <v>1</v>
      </c>
      <c r="EN1388" s="18" t="str">
        <f t="shared" si="278"/>
        <v>NA</v>
      </c>
      <c r="EO1388" s="18">
        <f t="shared" si="279"/>
        <v>1</v>
      </c>
      <c r="EP1388" s="18" t="str">
        <f t="shared" si="280"/>
        <v>NA</v>
      </c>
      <c r="EQ1388" s="18" t="str">
        <f t="shared" si="281"/>
        <v>NA</v>
      </c>
      <c r="ER1388" s="58" t="s">
        <v>2080</v>
      </c>
      <c r="ES1388" s="59">
        <v>43822</v>
      </c>
      <c r="ET1388" s="18" t="s">
        <v>1657</v>
      </c>
      <c r="EU1388" s="18" t="s">
        <v>1657</v>
      </c>
    </row>
    <row r="1389" spans="1:151" ht="15.75" customHeight="1" x14ac:dyDescent="0.2">
      <c r="A1389" s="5" t="s">
        <v>407</v>
      </c>
      <c r="B1389" s="24" t="s">
        <v>1656</v>
      </c>
      <c r="C1389" s="26">
        <v>1</v>
      </c>
      <c r="D1389" s="18" t="s">
        <v>515</v>
      </c>
      <c r="E1389" s="18" t="s">
        <v>257</v>
      </c>
      <c r="F1389" s="18" t="s">
        <v>553</v>
      </c>
      <c r="G1389" s="18" t="s">
        <v>467</v>
      </c>
      <c r="H1389" s="18" t="s">
        <v>624</v>
      </c>
      <c r="I1389" s="18" t="s">
        <v>363</v>
      </c>
      <c r="J1389" s="18" t="s">
        <v>363</v>
      </c>
      <c r="K1389" s="18" t="s">
        <v>363</v>
      </c>
      <c r="L1389" s="18" t="s">
        <v>363</v>
      </c>
      <c r="M1389" s="18" t="s">
        <v>276</v>
      </c>
      <c r="N1389" s="56">
        <v>127</v>
      </c>
      <c r="O1389" s="18" t="s">
        <v>1649</v>
      </c>
      <c r="P1389" s="18" t="s">
        <v>261</v>
      </c>
      <c r="Q1389" s="18" t="s">
        <v>254</v>
      </c>
      <c r="R1389" s="24" t="s">
        <v>257</v>
      </c>
      <c r="S1389" s="24" t="s">
        <v>257</v>
      </c>
      <c r="T1389" s="26" t="s">
        <v>1660</v>
      </c>
      <c r="U1389" s="26" t="s">
        <v>363</v>
      </c>
      <c r="V1389" s="26" t="s">
        <v>1661</v>
      </c>
      <c r="W1389" s="26" t="s">
        <v>1662</v>
      </c>
      <c r="X1389" s="18" t="s">
        <v>1663</v>
      </c>
      <c r="Y1389" s="18">
        <v>0</v>
      </c>
      <c r="Z1389" s="18" t="s">
        <v>474</v>
      </c>
      <c r="AA1389" s="18">
        <v>0</v>
      </c>
      <c r="AB1389" s="57" t="s">
        <v>257</v>
      </c>
      <c r="AC1389" s="18" t="s">
        <v>257</v>
      </c>
      <c r="AD1389" s="18" t="s">
        <v>257</v>
      </c>
      <c r="AE1389" s="18" t="s">
        <v>257</v>
      </c>
      <c r="AF1389" s="18" t="s">
        <v>363</v>
      </c>
      <c r="AG1389" s="18" t="s">
        <v>363</v>
      </c>
      <c r="AH1389" s="18" t="s">
        <v>363</v>
      </c>
      <c r="AI1389" s="18">
        <v>48</v>
      </c>
      <c r="AJ1389" s="18" t="s">
        <v>476</v>
      </c>
      <c r="AK1389" s="18">
        <v>2</v>
      </c>
      <c r="AL1389" s="18" t="s">
        <v>1664</v>
      </c>
      <c r="AM1389" s="18" t="s">
        <v>296</v>
      </c>
      <c r="AN1389" s="18">
        <v>-0.68799999999999994</v>
      </c>
      <c r="AO1389" s="18" t="s">
        <v>1665</v>
      </c>
      <c r="AP1389" s="18" t="s">
        <v>479</v>
      </c>
      <c r="AQ1389" s="18">
        <v>3</v>
      </c>
      <c r="AR1389" s="18" t="s">
        <v>672</v>
      </c>
      <c r="AS1389" s="18" t="s">
        <v>257</v>
      </c>
      <c r="AT1389" s="18" t="s">
        <v>257</v>
      </c>
      <c r="AU1389" s="18">
        <v>3.1E-2</v>
      </c>
      <c r="AV1389" s="18">
        <v>3.1E-2</v>
      </c>
      <c r="AW1389" s="18" t="s">
        <v>557</v>
      </c>
      <c r="AX1389" s="18">
        <v>48</v>
      </c>
      <c r="AY1389" s="18" t="s">
        <v>476</v>
      </c>
      <c r="AZ1389" s="18" t="s">
        <v>257</v>
      </c>
      <c r="BA1389" s="18" t="s">
        <v>257</v>
      </c>
      <c r="BB1389" s="18" t="s">
        <v>1666</v>
      </c>
      <c r="BC1389" s="18" t="s">
        <v>1667</v>
      </c>
      <c r="BD1389" s="63">
        <v>1.5589999999999999</v>
      </c>
      <c r="BE1389" s="18" t="s">
        <v>1665</v>
      </c>
      <c r="BF1389" s="18" t="s">
        <v>479</v>
      </c>
      <c r="BG1389" s="18">
        <v>3</v>
      </c>
      <c r="BH1389" s="18" t="s">
        <v>672</v>
      </c>
      <c r="BI1389" s="18" t="s">
        <v>257</v>
      </c>
      <c r="BJ1389" s="18" t="s">
        <v>257</v>
      </c>
      <c r="BK1389" s="63">
        <v>0.08</v>
      </c>
      <c r="BL1389" s="63">
        <v>0.08</v>
      </c>
      <c r="BM1389" s="18" t="s">
        <v>557</v>
      </c>
      <c r="BN1389" s="18">
        <v>48</v>
      </c>
      <c r="BO1389" s="18" t="s">
        <v>476</v>
      </c>
      <c r="BP1389" s="18" t="s">
        <v>257</v>
      </c>
      <c r="BQ1389" s="18" t="s">
        <v>257</v>
      </c>
      <c r="BR1389" s="18" t="s">
        <v>1666</v>
      </c>
      <c r="BS1389" s="18"/>
      <c r="BT1389" s="18"/>
      <c r="BU1389" s="18"/>
      <c r="BV1389" s="18"/>
      <c r="BW1389" s="18"/>
      <c r="BX1389" s="18"/>
      <c r="BY1389" s="18"/>
      <c r="BZ1389" s="18"/>
      <c r="CA1389" s="18"/>
      <c r="CB1389" s="18"/>
      <c r="CC1389" s="18"/>
      <c r="CD1389" s="18"/>
      <c r="CE1389" s="18"/>
      <c r="CF1389" s="18"/>
      <c r="CG1389" s="18"/>
      <c r="CH1389" s="18"/>
      <c r="CI1389" s="18"/>
      <c r="CJ1389" s="18"/>
      <c r="CK1389" s="18"/>
      <c r="CL1389" s="18"/>
      <c r="CM1389" s="18"/>
      <c r="CN1389" s="18"/>
      <c r="CO1389" s="18"/>
      <c r="CP1389" s="18"/>
      <c r="CQ1389" s="18"/>
      <c r="CR1389" s="18"/>
      <c r="CS1389" s="18"/>
      <c r="CT1389" s="18"/>
      <c r="CU1389" s="18"/>
      <c r="CV1389" s="18"/>
      <c r="CW1389" s="18"/>
      <c r="CX1389" s="18"/>
      <c r="CY1389" s="18"/>
      <c r="CZ1389" s="18"/>
      <c r="DA1389" s="18"/>
      <c r="DB1389" s="18"/>
      <c r="DC1389" s="18"/>
      <c r="DD1389" s="18"/>
      <c r="DE1389" s="18"/>
      <c r="DF1389" s="18"/>
      <c r="DG1389" s="18"/>
      <c r="DH1389" s="18"/>
      <c r="DI1389" s="18"/>
      <c r="DJ1389" s="18"/>
      <c r="DK1389" s="18"/>
      <c r="DL1389" s="18"/>
      <c r="DM1389" s="18"/>
      <c r="DN1389" s="18"/>
      <c r="DO1389" s="18"/>
      <c r="DP1389" s="18"/>
      <c r="DQ1389" s="18"/>
      <c r="DR1389" s="18"/>
      <c r="DS1389" s="18"/>
      <c r="DT1389" s="18"/>
      <c r="DU1389" s="18">
        <v>0</v>
      </c>
      <c r="DV1389" s="18"/>
      <c r="DW1389" s="18"/>
      <c r="DX1389" s="18"/>
      <c r="DY1389" s="18"/>
      <c r="DZ1389" s="18"/>
      <c r="EA1389" s="18"/>
      <c r="EB1389" s="18"/>
      <c r="EC1389" s="18"/>
      <c r="ED1389" s="18"/>
      <c r="EE1389" s="18"/>
      <c r="EF1389" s="18"/>
      <c r="EG1389" s="18"/>
      <c r="EH1389" s="18" t="s">
        <v>1668</v>
      </c>
      <c r="EI1389" s="18" cm="1">
        <f t="array" ref="EI1389">IF(SUMPRODUCT(--(DO1389:DS1389&lt;&gt;""))=0, 0,1)</f>
        <v>0</v>
      </c>
      <c r="EJ1389" s="18" cm="1">
        <f t="array" ref="EJ1389">IF(SUMPRODUCT(--(DT1389:EG1389&lt;&gt;""))=0, 0,1)</f>
        <v>1</v>
      </c>
      <c r="EK1389" s="18" cm="1">
        <f t="array" ref="EK1389">IF(SUMPRODUCT(--(EC1389:EG1389&lt;&gt;""))=0, 0,1)</f>
        <v>0</v>
      </c>
      <c r="EL1389" s="18" cm="1">
        <f t="array" ref="EL1389">IF(SUMPRODUCT(--(EE1389:EG1389&lt;&gt;""))=0, 0,1)</f>
        <v>0</v>
      </c>
      <c r="EM1389" s="18">
        <f t="shared" si="277"/>
        <v>0</v>
      </c>
      <c r="EN1389" s="18" t="str">
        <f t="shared" si="278"/>
        <v>NA</v>
      </c>
      <c r="EO1389" s="18">
        <f t="shared" si="279"/>
        <v>0</v>
      </c>
      <c r="EP1389" s="18" t="str">
        <f t="shared" si="280"/>
        <v>NA</v>
      </c>
      <c r="EQ1389" s="18" t="str">
        <f t="shared" si="281"/>
        <v>NA</v>
      </c>
      <c r="ER1389" s="58" t="s">
        <v>2080</v>
      </c>
      <c r="ES1389" s="59">
        <v>43822</v>
      </c>
      <c r="ET1389" s="18" t="s">
        <v>1657</v>
      </c>
      <c r="EU1389" s="18" t="s">
        <v>1657</v>
      </c>
    </row>
    <row r="1390" spans="1:151" ht="15.75" customHeight="1" x14ac:dyDescent="0.2">
      <c r="A1390" s="5" t="s">
        <v>407</v>
      </c>
      <c r="B1390" s="24" t="s">
        <v>1656</v>
      </c>
      <c r="C1390" s="26">
        <v>1</v>
      </c>
      <c r="D1390" s="18" t="s">
        <v>529</v>
      </c>
      <c r="E1390" s="18" t="s">
        <v>257</v>
      </c>
      <c r="F1390" s="18" t="s">
        <v>553</v>
      </c>
      <c r="G1390" s="18" t="s">
        <v>467</v>
      </c>
      <c r="H1390" s="18" t="s">
        <v>624</v>
      </c>
      <c r="I1390" s="18" t="s">
        <v>363</v>
      </c>
      <c r="J1390" s="18" t="s">
        <v>363</v>
      </c>
      <c r="K1390" s="18" t="s">
        <v>363</v>
      </c>
      <c r="L1390" s="18" t="s">
        <v>363</v>
      </c>
      <c r="M1390" s="18" t="s">
        <v>276</v>
      </c>
      <c r="N1390" s="56">
        <v>127</v>
      </c>
      <c r="O1390" s="18" t="s">
        <v>1649</v>
      </c>
      <c r="P1390" s="18" t="s">
        <v>261</v>
      </c>
      <c r="Q1390" s="18" t="s">
        <v>254</v>
      </c>
      <c r="R1390" s="24" t="s">
        <v>257</v>
      </c>
      <c r="S1390" s="24" t="s">
        <v>257</v>
      </c>
      <c r="T1390" s="26" t="s">
        <v>1660</v>
      </c>
      <c r="U1390" s="26" t="s">
        <v>363</v>
      </c>
      <c r="V1390" s="26" t="s">
        <v>1661</v>
      </c>
      <c r="W1390" s="26" t="s">
        <v>1662</v>
      </c>
      <c r="X1390" s="18" t="s">
        <v>1663</v>
      </c>
      <c r="Y1390" s="18">
        <f>19.8*3</f>
        <v>59.400000000000006</v>
      </c>
      <c r="Z1390" s="18" t="s">
        <v>474</v>
      </c>
      <c r="AA1390" s="18">
        <v>59.4</v>
      </c>
      <c r="AB1390" s="57" t="s">
        <v>257</v>
      </c>
      <c r="AC1390" s="18" t="s">
        <v>257</v>
      </c>
      <c r="AD1390" s="18" t="s">
        <v>257</v>
      </c>
      <c r="AE1390" s="18" t="s">
        <v>257</v>
      </c>
      <c r="AF1390" s="18" t="s">
        <v>363</v>
      </c>
      <c r="AG1390" s="18" t="s">
        <v>363</v>
      </c>
      <c r="AH1390" s="18" t="s">
        <v>363</v>
      </c>
      <c r="AI1390" s="18">
        <v>48</v>
      </c>
      <c r="AJ1390" s="18" t="s">
        <v>476</v>
      </c>
      <c r="AK1390" s="18">
        <v>2</v>
      </c>
      <c r="AL1390" s="18" t="s">
        <v>1664</v>
      </c>
      <c r="AM1390" s="18" t="s">
        <v>296</v>
      </c>
      <c r="AN1390" s="18">
        <v>-1.0860000000000001</v>
      </c>
      <c r="AO1390" s="18" t="s">
        <v>1665</v>
      </c>
      <c r="AP1390" s="18" t="s">
        <v>479</v>
      </c>
      <c r="AQ1390" s="18">
        <v>3</v>
      </c>
      <c r="AR1390" s="18" t="s">
        <v>672</v>
      </c>
      <c r="AS1390" s="18" t="s">
        <v>257</v>
      </c>
      <c r="AT1390" s="18" t="s">
        <v>257</v>
      </c>
      <c r="AU1390" s="18">
        <v>5.6000000000000001E-2</v>
      </c>
      <c r="AV1390" s="18">
        <v>5.6000000000000001E-2</v>
      </c>
      <c r="AW1390" s="18" t="s">
        <v>557</v>
      </c>
      <c r="AX1390" s="18">
        <v>48</v>
      </c>
      <c r="AY1390" s="18" t="s">
        <v>476</v>
      </c>
      <c r="AZ1390" s="18" t="s">
        <v>257</v>
      </c>
      <c r="BA1390" s="18" t="s">
        <v>257</v>
      </c>
      <c r="BB1390" s="18" t="s">
        <v>1666</v>
      </c>
      <c r="BC1390" s="18" t="s">
        <v>1667</v>
      </c>
      <c r="BD1390" s="63">
        <v>1.131</v>
      </c>
      <c r="BE1390" s="18" t="s">
        <v>1665</v>
      </c>
      <c r="BF1390" s="18" t="s">
        <v>479</v>
      </c>
      <c r="BG1390" s="18">
        <v>3</v>
      </c>
      <c r="BH1390" s="18" t="s">
        <v>672</v>
      </c>
      <c r="BI1390" s="18" t="s">
        <v>257</v>
      </c>
      <c r="BJ1390" s="18" t="s">
        <v>257</v>
      </c>
      <c r="BK1390" s="63">
        <v>0.10299999999999999</v>
      </c>
      <c r="BL1390" s="63">
        <v>0.10299999999999999</v>
      </c>
      <c r="BM1390" s="18" t="s">
        <v>557</v>
      </c>
      <c r="BN1390" s="18">
        <v>48</v>
      </c>
      <c r="BO1390" s="18" t="s">
        <v>476</v>
      </c>
      <c r="BP1390" s="18" t="s">
        <v>257</v>
      </c>
      <c r="BQ1390" s="18" t="s">
        <v>257</v>
      </c>
      <c r="BR1390" s="18" t="s">
        <v>1666</v>
      </c>
      <c r="BS1390" s="18" t="s">
        <v>1669</v>
      </c>
      <c r="BT1390" s="18">
        <v>-53.2</v>
      </c>
      <c r="BU1390" s="18" t="s">
        <v>1670</v>
      </c>
      <c r="BV1390" s="18" t="s">
        <v>821</v>
      </c>
      <c r="BW1390" s="18" t="s">
        <v>257</v>
      </c>
      <c r="BX1390" s="18" t="s">
        <v>257</v>
      </c>
      <c r="BY1390" s="18" t="s">
        <v>257</v>
      </c>
      <c r="BZ1390" s="18" t="s">
        <v>257</v>
      </c>
      <c r="CA1390" s="18" t="s">
        <v>257</v>
      </c>
      <c r="CB1390" s="18" t="s">
        <v>257</v>
      </c>
      <c r="CC1390" s="18" t="s">
        <v>257</v>
      </c>
      <c r="CD1390" s="18">
        <v>48</v>
      </c>
      <c r="CE1390" s="18" t="s">
        <v>476</v>
      </c>
      <c r="CF1390" s="18">
        <v>24</v>
      </c>
      <c r="CG1390" s="18" t="s">
        <v>476</v>
      </c>
      <c r="CH1390" s="18" t="s">
        <v>1671</v>
      </c>
      <c r="CI1390" s="18"/>
      <c r="CJ1390" s="18"/>
      <c r="CK1390" s="18"/>
      <c r="CL1390" s="18"/>
      <c r="CM1390" s="18"/>
      <c r="CN1390" s="18"/>
      <c r="CO1390" s="18"/>
      <c r="CP1390" s="18"/>
      <c r="CQ1390" s="18"/>
      <c r="CR1390" s="18"/>
      <c r="CS1390" s="18"/>
      <c r="CT1390" s="18"/>
      <c r="CU1390" s="18"/>
      <c r="CV1390" s="18"/>
      <c r="CW1390" s="18"/>
      <c r="CX1390" s="18"/>
      <c r="CY1390" s="18"/>
      <c r="CZ1390" s="18"/>
      <c r="DA1390" s="18"/>
      <c r="DB1390" s="18"/>
      <c r="DC1390" s="18"/>
      <c r="DD1390" s="18"/>
      <c r="DE1390" s="18"/>
      <c r="DF1390" s="18"/>
      <c r="DG1390" s="18"/>
      <c r="DH1390" s="18"/>
      <c r="DI1390" s="18"/>
      <c r="DJ1390" s="18"/>
      <c r="DK1390" s="18"/>
      <c r="DL1390" s="18"/>
      <c r="DM1390" s="18"/>
      <c r="DN1390" s="18"/>
      <c r="DO1390" s="18"/>
      <c r="DP1390" s="18"/>
      <c r="DQ1390" s="18"/>
      <c r="DR1390" s="18"/>
      <c r="DS1390" s="18"/>
      <c r="DT1390" s="18"/>
      <c r="DU1390" s="18">
        <v>1</v>
      </c>
      <c r="DV1390" s="18"/>
      <c r="DW1390" s="18"/>
      <c r="DX1390" s="18"/>
      <c r="DY1390" s="18"/>
      <c r="DZ1390" s="18"/>
      <c r="EA1390" s="18"/>
      <c r="EB1390" s="18"/>
      <c r="EC1390" s="18"/>
      <c r="ED1390" s="18"/>
      <c r="EE1390" s="18"/>
      <c r="EF1390" s="18"/>
      <c r="EG1390" s="18"/>
      <c r="EH1390" s="18" t="s">
        <v>1668</v>
      </c>
      <c r="EI1390" s="18" cm="1">
        <f t="array" ref="EI1390">IF(SUMPRODUCT(--(DO1390:DS1390&lt;&gt;""))=0, 0,1)</f>
        <v>0</v>
      </c>
      <c r="EJ1390" s="18" cm="1">
        <f t="array" ref="EJ1390">IF(SUMPRODUCT(--(DT1390:EG1390&lt;&gt;""))=0, 0,1)</f>
        <v>1</v>
      </c>
      <c r="EK1390" s="18" cm="1">
        <f t="array" ref="EK1390">IF(SUMPRODUCT(--(EC1390:EG1390&lt;&gt;""))=0, 0,1)</f>
        <v>0</v>
      </c>
      <c r="EL1390" s="18" cm="1">
        <f t="array" ref="EL1390">IF(SUMPRODUCT(--(EE1390:EG1390&lt;&gt;""))=0, 0,1)</f>
        <v>0</v>
      </c>
      <c r="EM1390" s="18">
        <f t="shared" si="277"/>
        <v>1</v>
      </c>
      <c r="EN1390" s="18" t="str">
        <f t="shared" si="278"/>
        <v>NA</v>
      </c>
      <c r="EO1390" s="18">
        <f t="shared" si="279"/>
        <v>1</v>
      </c>
      <c r="EP1390" s="18" t="str">
        <f t="shared" si="280"/>
        <v>NA</v>
      </c>
      <c r="EQ1390" s="18" t="str">
        <f t="shared" si="281"/>
        <v>NA</v>
      </c>
      <c r="ER1390" s="58" t="s">
        <v>2080</v>
      </c>
      <c r="ES1390" s="59">
        <v>43822</v>
      </c>
      <c r="ET1390" s="18" t="s">
        <v>1657</v>
      </c>
      <c r="EU1390" s="18" t="s">
        <v>1657</v>
      </c>
    </row>
    <row r="1391" spans="1:151" ht="15.75" customHeight="1" x14ac:dyDescent="0.2">
      <c r="A1391" s="5" t="s">
        <v>407</v>
      </c>
      <c r="B1391" s="24" t="s">
        <v>1656</v>
      </c>
      <c r="C1391" s="26">
        <v>1</v>
      </c>
      <c r="D1391" s="18" t="s">
        <v>515</v>
      </c>
      <c r="E1391" s="18" t="s">
        <v>257</v>
      </c>
      <c r="F1391" s="18" t="s">
        <v>553</v>
      </c>
      <c r="G1391" s="18" t="s">
        <v>1675</v>
      </c>
      <c r="H1391" s="18" t="s">
        <v>1676</v>
      </c>
      <c r="I1391" s="18" t="s">
        <v>363</v>
      </c>
      <c r="J1391" s="18" t="s">
        <v>363</v>
      </c>
      <c r="K1391" s="18" t="s">
        <v>363</v>
      </c>
      <c r="L1391" s="18" t="s">
        <v>363</v>
      </c>
      <c r="M1391" s="18" t="s">
        <v>276</v>
      </c>
      <c r="N1391" s="56">
        <v>127</v>
      </c>
      <c r="O1391" s="18" t="s">
        <v>1649</v>
      </c>
      <c r="P1391" s="18" t="s">
        <v>261</v>
      </c>
      <c r="Q1391" s="18" t="s">
        <v>254</v>
      </c>
      <c r="R1391" s="24" t="s">
        <v>257</v>
      </c>
      <c r="S1391" s="24" t="s">
        <v>257</v>
      </c>
      <c r="T1391" s="26" t="s">
        <v>1660</v>
      </c>
      <c r="U1391" s="26" t="s">
        <v>363</v>
      </c>
      <c r="V1391" s="26" t="s">
        <v>1661</v>
      </c>
      <c r="W1391" s="26" t="s">
        <v>1662</v>
      </c>
      <c r="X1391" s="18" t="s">
        <v>1663</v>
      </c>
      <c r="Y1391" s="18">
        <v>0</v>
      </c>
      <c r="Z1391" s="18" t="s">
        <v>474</v>
      </c>
      <c r="AA1391" s="18">
        <v>0</v>
      </c>
      <c r="AB1391" s="57" t="s">
        <v>257</v>
      </c>
      <c r="AC1391" s="18" t="s">
        <v>257</v>
      </c>
      <c r="AD1391" s="18" t="s">
        <v>257</v>
      </c>
      <c r="AE1391" s="18" t="s">
        <v>257</v>
      </c>
      <c r="AF1391" s="18" t="s">
        <v>363</v>
      </c>
      <c r="AG1391" s="18" t="s">
        <v>363</v>
      </c>
      <c r="AH1391" s="18" t="s">
        <v>363</v>
      </c>
      <c r="AI1391" s="18">
        <v>48</v>
      </c>
      <c r="AJ1391" s="18" t="s">
        <v>476</v>
      </c>
      <c r="AK1391" s="18">
        <v>2</v>
      </c>
      <c r="AL1391" s="18" t="s">
        <v>1664</v>
      </c>
      <c r="AM1391" s="18" t="s">
        <v>296</v>
      </c>
      <c r="AN1391" s="18">
        <v>-1.542</v>
      </c>
      <c r="AO1391" s="18" t="s">
        <v>1665</v>
      </c>
      <c r="AP1391" s="18" t="s">
        <v>479</v>
      </c>
      <c r="AQ1391" s="18">
        <v>3</v>
      </c>
      <c r="AR1391" s="18" t="s">
        <v>672</v>
      </c>
      <c r="AS1391" s="18" t="s">
        <v>257</v>
      </c>
      <c r="AT1391" s="18" t="s">
        <v>257</v>
      </c>
      <c r="AU1391" s="18">
        <v>0.114</v>
      </c>
      <c r="AV1391" s="18">
        <v>0.114</v>
      </c>
      <c r="AW1391" s="18" t="s">
        <v>557</v>
      </c>
      <c r="AX1391" s="18">
        <v>48</v>
      </c>
      <c r="AY1391" s="18" t="s">
        <v>476</v>
      </c>
      <c r="AZ1391" s="18" t="s">
        <v>257</v>
      </c>
      <c r="BA1391" s="18" t="s">
        <v>257</v>
      </c>
      <c r="BB1391" s="18" t="s">
        <v>1666</v>
      </c>
      <c r="BC1391" s="18" t="s">
        <v>1667</v>
      </c>
      <c r="BD1391" s="63">
        <v>5.31</v>
      </c>
      <c r="BE1391" s="18" t="s">
        <v>1665</v>
      </c>
      <c r="BF1391" s="18" t="s">
        <v>479</v>
      </c>
      <c r="BG1391" s="18">
        <v>3</v>
      </c>
      <c r="BH1391" s="18" t="s">
        <v>672</v>
      </c>
      <c r="BI1391" s="18" t="s">
        <v>257</v>
      </c>
      <c r="BJ1391" s="18" t="s">
        <v>257</v>
      </c>
      <c r="BK1391" s="63">
        <v>0.59499999999999997</v>
      </c>
      <c r="BL1391" s="63">
        <v>0.59499999999999997</v>
      </c>
      <c r="BM1391" s="18" t="s">
        <v>557</v>
      </c>
      <c r="BN1391" s="18">
        <v>48</v>
      </c>
      <c r="BO1391" s="18" t="s">
        <v>476</v>
      </c>
      <c r="BP1391" s="18" t="s">
        <v>257</v>
      </c>
      <c r="BQ1391" s="18" t="s">
        <v>257</v>
      </c>
      <c r="BR1391" s="18" t="s">
        <v>1666</v>
      </c>
      <c r="BS1391" s="18"/>
      <c r="BT1391" s="18"/>
      <c r="BU1391" s="18"/>
      <c r="BV1391" s="18"/>
      <c r="BW1391" s="18"/>
      <c r="BX1391" s="18"/>
      <c r="BY1391" s="18"/>
      <c r="BZ1391" s="18"/>
      <c r="CA1391" s="18"/>
      <c r="CB1391" s="18"/>
      <c r="CC1391" s="18"/>
      <c r="CD1391" s="18"/>
      <c r="CE1391" s="18"/>
      <c r="CF1391" s="18"/>
      <c r="CG1391" s="18"/>
      <c r="CH1391" s="18"/>
      <c r="CI1391" s="18"/>
      <c r="CJ1391" s="18"/>
      <c r="CK1391" s="18"/>
      <c r="CL1391" s="18"/>
      <c r="CM1391" s="18"/>
      <c r="CN1391" s="18"/>
      <c r="CO1391" s="18"/>
      <c r="CP1391" s="18"/>
      <c r="CQ1391" s="18"/>
      <c r="CR1391" s="18"/>
      <c r="CS1391" s="18"/>
      <c r="CT1391" s="18"/>
      <c r="CU1391" s="18"/>
      <c r="CV1391" s="18"/>
      <c r="CW1391" s="18"/>
      <c r="CX1391" s="18"/>
      <c r="CY1391" s="18"/>
      <c r="CZ1391" s="18"/>
      <c r="DA1391" s="18"/>
      <c r="DB1391" s="18"/>
      <c r="DC1391" s="18"/>
      <c r="DD1391" s="18"/>
      <c r="DE1391" s="18"/>
      <c r="DF1391" s="18"/>
      <c r="DG1391" s="18"/>
      <c r="DH1391" s="18"/>
      <c r="DI1391" s="18"/>
      <c r="DJ1391" s="18"/>
      <c r="DK1391" s="18"/>
      <c r="DL1391" s="18"/>
      <c r="DM1391" s="18"/>
      <c r="DN1391" s="18"/>
      <c r="DO1391" s="18"/>
      <c r="DP1391" s="18"/>
      <c r="DQ1391" s="18"/>
      <c r="DR1391" s="18"/>
      <c r="DS1391" s="18"/>
      <c r="DT1391" s="18"/>
      <c r="DU1391" s="18">
        <v>0</v>
      </c>
      <c r="DV1391" s="18"/>
      <c r="DW1391" s="18"/>
      <c r="DX1391" s="18"/>
      <c r="DY1391" s="18"/>
      <c r="DZ1391" s="18"/>
      <c r="EA1391" s="18"/>
      <c r="EB1391" s="18"/>
      <c r="EC1391" s="18"/>
      <c r="ED1391" s="18"/>
      <c r="EE1391" s="18"/>
      <c r="EF1391" s="18"/>
      <c r="EG1391" s="18"/>
      <c r="EH1391" s="18" t="s">
        <v>1668</v>
      </c>
      <c r="EI1391" s="18" cm="1">
        <f t="array" ref="EI1391">IF(SUMPRODUCT(--(DO1391:DS1391&lt;&gt;""))=0, 0,1)</f>
        <v>0</v>
      </c>
      <c r="EJ1391" s="18" cm="1">
        <f t="array" ref="EJ1391">IF(SUMPRODUCT(--(DT1391:EG1391&lt;&gt;""))=0, 0,1)</f>
        <v>1</v>
      </c>
      <c r="EK1391" s="18" cm="1">
        <f t="array" ref="EK1391">IF(SUMPRODUCT(--(EC1391:EG1391&lt;&gt;""))=0, 0,1)</f>
        <v>0</v>
      </c>
      <c r="EL1391" s="18" cm="1">
        <f t="array" ref="EL1391">IF(SUMPRODUCT(--(EE1391:EG1391&lt;&gt;""))=0, 0,1)</f>
        <v>0</v>
      </c>
      <c r="EM1391" s="18">
        <f t="shared" si="277"/>
        <v>0</v>
      </c>
      <c r="EN1391" s="18" t="str">
        <f t="shared" si="278"/>
        <v>NA</v>
      </c>
      <c r="EO1391" s="18">
        <f t="shared" si="279"/>
        <v>0</v>
      </c>
      <c r="EP1391" s="18" t="str">
        <f t="shared" si="280"/>
        <v>NA</v>
      </c>
      <c r="EQ1391" s="18" t="str">
        <f t="shared" si="281"/>
        <v>NA</v>
      </c>
      <c r="ER1391" s="58" t="s">
        <v>2080</v>
      </c>
      <c r="ES1391" s="59">
        <v>43822</v>
      </c>
      <c r="ET1391" s="18" t="s">
        <v>1657</v>
      </c>
      <c r="EU1391" s="18" t="s">
        <v>1657</v>
      </c>
    </row>
    <row r="1392" spans="1:151" ht="15.75" customHeight="1" x14ac:dyDescent="0.2">
      <c r="A1392" s="5" t="s">
        <v>407</v>
      </c>
      <c r="B1392" s="24" t="s">
        <v>1656</v>
      </c>
      <c r="C1392" s="26">
        <v>1</v>
      </c>
      <c r="D1392" s="18" t="s">
        <v>529</v>
      </c>
      <c r="E1392" s="18" t="s">
        <v>257</v>
      </c>
      <c r="F1392" s="18" t="s">
        <v>553</v>
      </c>
      <c r="G1392" s="18" t="s">
        <v>1675</v>
      </c>
      <c r="H1392" s="18" t="s">
        <v>1676</v>
      </c>
      <c r="I1392" s="18" t="s">
        <v>363</v>
      </c>
      <c r="J1392" s="18" t="s">
        <v>363</v>
      </c>
      <c r="K1392" s="18" t="s">
        <v>363</v>
      </c>
      <c r="L1392" s="18" t="s">
        <v>363</v>
      </c>
      <c r="M1392" s="18" t="s">
        <v>276</v>
      </c>
      <c r="N1392" s="56">
        <v>127</v>
      </c>
      <c r="O1392" s="18" t="s">
        <v>1649</v>
      </c>
      <c r="P1392" s="18" t="s">
        <v>261</v>
      </c>
      <c r="Q1392" s="18" t="s">
        <v>254</v>
      </c>
      <c r="R1392" s="24" t="s">
        <v>257</v>
      </c>
      <c r="S1392" s="24" t="s">
        <v>257</v>
      </c>
      <c r="T1392" s="26" t="s">
        <v>1660</v>
      </c>
      <c r="U1392" s="26" t="s">
        <v>363</v>
      </c>
      <c r="V1392" s="26" t="s">
        <v>1661</v>
      </c>
      <c r="W1392" s="26" t="s">
        <v>1662</v>
      </c>
      <c r="X1392" s="18" t="s">
        <v>1663</v>
      </c>
      <c r="Y1392" s="18">
        <f>19.8*3</f>
        <v>59.400000000000006</v>
      </c>
      <c r="Z1392" s="18" t="s">
        <v>474</v>
      </c>
      <c r="AA1392" s="18">
        <v>59.4</v>
      </c>
      <c r="AB1392" s="57" t="s">
        <v>257</v>
      </c>
      <c r="AC1392" s="18" t="s">
        <v>257</v>
      </c>
      <c r="AD1392" s="18" t="s">
        <v>257</v>
      </c>
      <c r="AE1392" s="18" t="s">
        <v>257</v>
      </c>
      <c r="AF1392" s="18" t="s">
        <v>363</v>
      </c>
      <c r="AG1392" s="18" t="s">
        <v>363</v>
      </c>
      <c r="AH1392" s="18" t="s">
        <v>363</v>
      </c>
      <c r="AI1392" s="18">
        <v>48</v>
      </c>
      <c r="AJ1392" s="18" t="s">
        <v>476</v>
      </c>
      <c r="AK1392" s="18">
        <v>2</v>
      </c>
      <c r="AL1392" s="18" t="s">
        <v>1664</v>
      </c>
      <c r="AM1392" s="18" t="s">
        <v>296</v>
      </c>
      <c r="AN1392" s="63">
        <v>-2.2999999999999998</v>
      </c>
      <c r="AO1392" s="18" t="s">
        <v>1665</v>
      </c>
      <c r="AP1392" s="18" t="s">
        <v>479</v>
      </c>
      <c r="AQ1392" s="18">
        <v>3</v>
      </c>
      <c r="AR1392" s="18" t="s">
        <v>672</v>
      </c>
      <c r="AS1392" s="18" t="s">
        <v>257</v>
      </c>
      <c r="AT1392" s="18" t="s">
        <v>257</v>
      </c>
      <c r="AU1392" s="18">
        <v>0.16400000000000001</v>
      </c>
      <c r="AV1392" s="18">
        <v>0.16400000000000001</v>
      </c>
      <c r="AW1392" s="18" t="s">
        <v>557</v>
      </c>
      <c r="AX1392" s="18">
        <v>48</v>
      </c>
      <c r="AY1392" s="18" t="s">
        <v>476</v>
      </c>
      <c r="AZ1392" s="18" t="s">
        <v>257</v>
      </c>
      <c r="BA1392" s="18" t="s">
        <v>257</v>
      </c>
      <c r="BB1392" s="18" t="s">
        <v>1666</v>
      </c>
      <c r="BC1392" s="18" t="s">
        <v>1667</v>
      </c>
      <c r="BD1392" s="63">
        <v>1.58</v>
      </c>
      <c r="BE1392" s="18" t="s">
        <v>1665</v>
      </c>
      <c r="BF1392" s="18" t="s">
        <v>479</v>
      </c>
      <c r="BG1392" s="18">
        <v>3</v>
      </c>
      <c r="BH1392" s="18" t="s">
        <v>672</v>
      </c>
      <c r="BI1392" s="18" t="s">
        <v>257</v>
      </c>
      <c r="BJ1392" s="18" t="s">
        <v>257</v>
      </c>
      <c r="BK1392" s="63">
        <v>0.26800000000000002</v>
      </c>
      <c r="BL1392" s="63">
        <v>0.26800000000000002</v>
      </c>
      <c r="BM1392" s="18" t="s">
        <v>557</v>
      </c>
      <c r="BN1392" s="18">
        <v>48</v>
      </c>
      <c r="BO1392" s="18" t="s">
        <v>476</v>
      </c>
      <c r="BP1392" s="18" t="s">
        <v>257</v>
      </c>
      <c r="BQ1392" s="18" t="s">
        <v>257</v>
      </c>
      <c r="BR1392" s="18" t="s">
        <v>1666</v>
      </c>
      <c r="BS1392" s="18" t="s">
        <v>1669</v>
      </c>
      <c r="BT1392" s="18">
        <v>-81.099999999999994</v>
      </c>
      <c r="BU1392" s="18" t="s">
        <v>1670</v>
      </c>
      <c r="BV1392" s="18" t="s">
        <v>821</v>
      </c>
      <c r="BW1392" s="18" t="s">
        <v>257</v>
      </c>
      <c r="BX1392" s="18" t="s">
        <v>257</v>
      </c>
      <c r="BY1392" s="18" t="s">
        <v>257</v>
      </c>
      <c r="BZ1392" s="18" t="s">
        <v>257</v>
      </c>
      <c r="CA1392" s="18" t="s">
        <v>257</v>
      </c>
      <c r="CB1392" s="18" t="s">
        <v>257</v>
      </c>
      <c r="CC1392" s="18" t="s">
        <v>257</v>
      </c>
      <c r="CD1392" s="18">
        <v>48</v>
      </c>
      <c r="CE1392" s="18" t="s">
        <v>476</v>
      </c>
      <c r="CF1392" s="18">
        <v>24</v>
      </c>
      <c r="CG1392" s="18" t="s">
        <v>476</v>
      </c>
      <c r="CH1392" s="18" t="s">
        <v>1671</v>
      </c>
      <c r="CI1392" s="18"/>
      <c r="CJ1392" s="18"/>
      <c r="CK1392" s="18"/>
      <c r="CL1392" s="18"/>
      <c r="CM1392" s="18"/>
      <c r="CN1392" s="18"/>
      <c r="CO1392" s="18"/>
      <c r="CP1392" s="18"/>
      <c r="CQ1392" s="18"/>
      <c r="CR1392" s="18"/>
      <c r="CS1392" s="18"/>
      <c r="CT1392" s="18"/>
      <c r="CU1392" s="18"/>
      <c r="CV1392" s="18"/>
      <c r="CW1392" s="18"/>
      <c r="CX1392" s="18"/>
      <c r="CY1392" s="18"/>
      <c r="CZ1392" s="18"/>
      <c r="DA1392" s="18"/>
      <c r="DB1392" s="18"/>
      <c r="DC1392" s="18"/>
      <c r="DD1392" s="18"/>
      <c r="DE1392" s="18"/>
      <c r="DF1392" s="18"/>
      <c r="DG1392" s="18"/>
      <c r="DH1392" s="18"/>
      <c r="DI1392" s="18"/>
      <c r="DJ1392" s="18"/>
      <c r="DK1392" s="18"/>
      <c r="DL1392" s="18"/>
      <c r="DM1392" s="18"/>
      <c r="DN1392" s="18"/>
      <c r="DO1392" s="18"/>
      <c r="DP1392" s="18"/>
      <c r="DQ1392" s="18"/>
      <c r="DR1392" s="18"/>
      <c r="DS1392" s="18"/>
      <c r="DT1392" s="18"/>
      <c r="DU1392" s="18">
        <v>1</v>
      </c>
      <c r="DV1392" s="18"/>
      <c r="DW1392" s="18"/>
      <c r="DX1392" s="18"/>
      <c r="DY1392" s="18"/>
      <c r="DZ1392" s="18"/>
      <c r="EA1392" s="18"/>
      <c r="EB1392" s="18"/>
      <c r="EC1392" s="18"/>
      <c r="ED1392" s="18"/>
      <c r="EE1392" s="18"/>
      <c r="EF1392" s="18"/>
      <c r="EG1392" s="18"/>
      <c r="EH1392" s="18" t="s">
        <v>1668</v>
      </c>
      <c r="EI1392" s="18" cm="1">
        <f t="array" ref="EI1392">IF(SUMPRODUCT(--(DO1392:DS1392&lt;&gt;""))=0, 0,1)</f>
        <v>0</v>
      </c>
      <c r="EJ1392" s="18" cm="1">
        <f t="array" ref="EJ1392">IF(SUMPRODUCT(--(DT1392:EG1392&lt;&gt;""))=0, 0,1)</f>
        <v>1</v>
      </c>
      <c r="EK1392" s="18" cm="1">
        <f t="array" ref="EK1392">IF(SUMPRODUCT(--(EC1392:EG1392&lt;&gt;""))=0, 0,1)</f>
        <v>0</v>
      </c>
      <c r="EL1392" s="18" cm="1">
        <f t="array" ref="EL1392">IF(SUMPRODUCT(--(EE1392:EG1392&lt;&gt;""))=0, 0,1)</f>
        <v>0</v>
      </c>
      <c r="EM1392" s="18">
        <f t="shared" si="277"/>
        <v>1</v>
      </c>
      <c r="EN1392" s="18" t="str">
        <f t="shared" si="278"/>
        <v>NA</v>
      </c>
      <c r="EO1392" s="18">
        <f t="shared" si="279"/>
        <v>1</v>
      </c>
      <c r="EP1392" s="18" t="str">
        <f t="shared" si="280"/>
        <v>NA</v>
      </c>
      <c r="EQ1392" s="18" t="str">
        <f t="shared" si="281"/>
        <v>NA</v>
      </c>
      <c r="ER1392" s="58" t="s">
        <v>2080</v>
      </c>
      <c r="ES1392" s="59">
        <v>43822</v>
      </c>
      <c r="ET1392" s="18" t="s">
        <v>1657</v>
      </c>
      <c r="EU1392" s="18" t="s">
        <v>1657</v>
      </c>
    </row>
    <row r="1393" spans="1:151" ht="15.75" customHeight="1" x14ac:dyDescent="0.2">
      <c r="A1393" s="5" t="s">
        <v>407</v>
      </c>
      <c r="B1393" s="24" t="s">
        <v>1656</v>
      </c>
      <c r="C1393" s="26">
        <v>1</v>
      </c>
      <c r="D1393" s="18" t="s">
        <v>515</v>
      </c>
      <c r="E1393" s="18" t="s">
        <v>1677</v>
      </c>
      <c r="F1393" s="18" t="s">
        <v>553</v>
      </c>
      <c r="G1393" s="18" t="s">
        <v>1655</v>
      </c>
      <c r="H1393" s="18" t="s">
        <v>1654</v>
      </c>
      <c r="I1393" s="18" t="s">
        <v>363</v>
      </c>
      <c r="J1393" s="18" t="s">
        <v>363</v>
      </c>
      <c r="K1393" s="18" t="s">
        <v>363</v>
      </c>
      <c r="L1393" s="18" t="s">
        <v>363</v>
      </c>
      <c r="M1393" s="18" t="s">
        <v>276</v>
      </c>
      <c r="N1393" s="56">
        <v>127</v>
      </c>
      <c r="O1393" s="18" t="s">
        <v>1649</v>
      </c>
      <c r="P1393" s="18" t="s">
        <v>261</v>
      </c>
      <c r="Q1393" s="18" t="s">
        <v>254</v>
      </c>
      <c r="R1393" s="24" t="s">
        <v>257</v>
      </c>
      <c r="S1393" s="24" t="s">
        <v>257</v>
      </c>
      <c r="T1393" s="26" t="s">
        <v>1660</v>
      </c>
      <c r="U1393" s="26" t="s">
        <v>363</v>
      </c>
      <c r="V1393" s="26" t="s">
        <v>1661</v>
      </c>
      <c r="W1393" s="26" t="s">
        <v>1662</v>
      </c>
      <c r="X1393" s="18" t="s">
        <v>1663</v>
      </c>
      <c r="Y1393" s="18">
        <v>0</v>
      </c>
      <c r="Z1393" s="18" t="s">
        <v>474</v>
      </c>
      <c r="AA1393" s="18">
        <v>0</v>
      </c>
      <c r="AB1393" s="57" t="s">
        <v>257</v>
      </c>
      <c r="AC1393" s="18" t="s">
        <v>257</v>
      </c>
      <c r="AD1393" s="18" t="s">
        <v>257</v>
      </c>
      <c r="AE1393" s="18" t="s">
        <v>257</v>
      </c>
      <c r="AF1393" s="18" t="s">
        <v>363</v>
      </c>
      <c r="AG1393" s="18" t="s">
        <v>363</v>
      </c>
      <c r="AH1393" s="18" t="s">
        <v>363</v>
      </c>
      <c r="AI1393" s="18">
        <v>0</v>
      </c>
      <c r="AJ1393" s="18" t="s">
        <v>522</v>
      </c>
      <c r="AK1393" s="18">
        <v>0</v>
      </c>
      <c r="AL1393" s="18" t="s">
        <v>1678</v>
      </c>
      <c r="AM1393" s="18" t="s">
        <v>296</v>
      </c>
      <c r="AN1393" s="55">
        <v>-11.11</v>
      </c>
      <c r="AO1393" s="18" t="s">
        <v>1679</v>
      </c>
      <c r="AP1393" s="18" t="s">
        <v>479</v>
      </c>
      <c r="AQ1393" s="18">
        <v>6</v>
      </c>
      <c r="AR1393" s="18" t="s">
        <v>672</v>
      </c>
      <c r="AS1393" s="18" t="s">
        <v>257</v>
      </c>
      <c r="AT1393" s="18" t="s">
        <v>257</v>
      </c>
      <c r="AU1393" s="55">
        <v>0.19</v>
      </c>
      <c r="AV1393" s="55">
        <v>0.19</v>
      </c>
      <c r="AW1393" s="18" t="s">
        <v>481</v>
      </c>
      <c r="AX1393" s="18">
        <v>0</v>
      </c>
      <c r="AY1393" s="18" t="s">
        <v>522</v>
      </c>
      <c r="AZ1393" s="18" t="s">
        <v>257</v>
      </c>
      <c r="BA1393" s="18" t="s">
        <v>257</v>
      </c>
      <c r="BB1393" s="18" t="s">
        <v>1680</v>
      </c>
      <c r="BC1393" s="18" t="s">
        <v>1681</v>
      </c>
      <c r="BD1393" s="55">
        <v>39.79</v>
      </c>
      <c r="BE1393" s="18" t="s">
        <v>1679</v>
      </c>
      <c r="BF1393" s="18" t="s">
        <v>479</v>
      </c>
      <c r="BG1393" s="18">
        <v>6</v>
      </c>
      <c r="BH1393" s="18" t="s">
        <v>672</v>
      </c>
      <c r="BI1393" s="18" t="s">
        <v>257</v>
      </c>
      <c r="BJ1393" s="18" t="s">
        <v>257</v>
      </c>
      <c r="BK1393" s="55">
        <v>2.3199999999999998</v>
      </c>
      <c r="BL1393" s="55">
        <v>2.3199999999999998</v>
      </c>
      <c r="BM1393" s="18" t="s">
        <v>481</v>
      </c>
      <c r="BN1393" s="18">
        <v>0</v>
      </c>
      <c r="BO1393" s="18" t="s">
        <v>522</v>
      </c>
      <c r="BP1393" s="18" t="s">
        <v>257</v>
      </c>
      <c r="BQ1393" s="18" t="s">
        <v>257</v>
      </c>
      <c r="BR1393" s="18" t="s">
        <v>1680</v>
      </c>
      <c r="BS1393" s="18" t="s">
        <v>1682</v>
      </c>
      <c r="BT1393" s="55">
        <v>1.48</v>
      </c>
      <c r="BU1393" s="18" t="s">
        <v>821</v>
      </c>
      <c r="BV1393" s="18" t="s">
        <v>479</v>
      </c>
      <c r="BW1393" s="18">
        <v>6</v>
      </c>
      <c r="BX1393" s="18" t="s">
        <v>672</v>
      </c>
      <c r="BY1393" s="18" t="s">
        <v>257</v>
      </c>
      <c r="BZ1393" s="18" t="s">
        <v>257</v>
      </c>
      <c r="CA1393" s="55">
        <v>0.21</v>
      </c>
      <c r="CB1393" s="55">
        <v>0.21</v>
      </c>
      <c r="CC1393" s="18" t="s">
        <v>481</v>
      </c>
      <c r="CD1393" s="18">
        <v>0</v>
      </c>
      <c r="CE1393" s="18" t="s">
        <v>522</v>
      </c>
      <c r="CF1393" s="18">
        <v>24</v>
      </c>
      <c r="CG1393" s="18" t="s">
        <v>476</v>
      </c>
      <c r="CH1393" s="18" t="s">
        <v>1680</v>
      </c>
      <c r="CI1393" s="18"/>
      <c r="CJ1393" s="18"/>
      <c r="CK1393" s="18"/>
      <c r="CL1393" s="18"/>
      <c r="CM1393" s="18"/>
      <c r="CN1393" s="18"/>
      <c r="CO1393" s="18"/>
      <c r="CP1393" s="18"/>
      <c r="CQ1393" s="18"/>
      <c r="CR1393" s="18"/>
      <c r="CS1393" s="18"/>
      <c r="CT1393" s="18"/>
      <c r="CU1393" s="18"/>
      <c r="CV1393" s="18"/>
      <c r="CW1393" s="18"/>
      <c r="CX1393" s="18"/>
      <c r="CY1393" s="18"/>
      <c r="CZ1393" s="18"/>
      <c r="DA1393" s="18"/>
      <c r="DB1393" s="18"/>
      <c r="DC1393" s="18"/>
      <c r="DD1393" s="18"/>
      <c r="DE1393" s="18"/>
      <c r="DF1393" s="18"/>
      <c r="DG1393" s="18"/>
      <c r="DH1393" s="18"/>
      <c r="DI1393" s="18"/>
      <c r="DJ1393" s="18"/>
      <c r="DK1393" s="18"/>
      <c r="DL1393" s="18"/>
      <c r="DM1393" s="18"/>
      <c r="DN1393" s="18"/>
      <c r="DO1393" s="18"/>
      <c r="DP1393" s="18"/>
      <c r="DQ1393" s="18"/>
      <c r="DR1393" s="18"/>
      <c r="DS1393" s="18"/>
      <c r="DT1393" s="18"/>
      <c r="DU1393" s="18">
        <v>0</v>
      </c>
      <c r="DV1393" s="18"/>
      <c r="DW1393" s="18"/>
      <c r="DX1393" s="18"/>
      <c r="DY1393" s="18"/>
      <c r="DZ1393" s="18">
        <v>0</v>
      </c>
      <c r="EA1393" s="18"/>
      <c r="EB1393" s="18"/>
      <c r="EC1393" s="18"/>
      <c r="ED1393" s="18"/>
      <c r="EE1393" s="18"/>
      <c r="EF1393" s="18"/>
      <c r="EG1393" s="18"/>
      <c r="EH1393" s="18" t="s">
        <v>1668</v>
      </c>
      <c r="EI1393" s="18" cm="1">
        <f t="array" ref="EI1393">IF(SUMPRODUCT(--(DO1393:DS1393&lt;&gt;""))=0, 0,1)</f>
        <v>0</v>
      </c>
      <c r="EJ1393" s="18" cm="1">
        <f t="array" ref="EJ1393">IF(SUMPRODUCT(--(DT1393:EG1393&lt;&gt;""))=0, 0,1)</f>
        <v>1</v>
      </c>
      <c r="EK1393" s="18" cm="1">
        <f t="array" ref="EK1393">IF(SUMPRODUCT(--(EC1393:EG1393&lt;&gt;""))=0, 0,1)</f>
        <v>0</v>
      </c>
      <c r="EL1393" s="18" cm="1">
        <f t="array" ref="EL1393">IF(SUMPRODUCT(--(EE1393:EG1393&lt;&gt;""))=0, 0,1)</f>
        <v>0</v>
      </c>
      <c r="EM1393" s="18">
        <f t="shared" si="277"/>
        <v>0</v>
      </c>
      <c r="EN1393" s="18" t="str">
        <f t="shared" si="278"/>
        <v>NA</v>
      </c>
      <c r="EO1393" s="18">
        <f t="shared" si="279"/>
        <v>0</v>
      </c>
      <c r="EP1393" s="18" t="str">
        <f t="shared" si="280"/>
        <v>NA</v>
      </c>
      <c r="EQ1393" s="18" t="str">
        <f t="shared" si="281"/>
        <v>NA</v>
      </c>
      <c r="ER1393" s="58" t="s">
        <v>2080</v>
      </c>
      <c r="ES1393" s="59">
        <v>43822</v>
      </c>
      <c r="ET1393" s="18" t="s">
        <v>1657</v>
      </c>
      <c r="EU1393" s="18" t="s">
        <v>1657</v>
      </c>
    </row>
    <row r="1394" spans="1:151" ht="15.75" customHeight="1" x14ac:dyDescent="0.2">
      <c r="A1394" s="5" t="s">
        <v>407</v>
      </c>
      <c r="B1394" s="24" t="s">
        <v>1656</v>
      </c>
      <c r="C1394" s="26">
        <v>1</v>
      </c>
      <c r="D1394" s="18" t="s">
        <v>515</v>
      </c>
      <c r="E1394" s="18" t="s">
        <v>1683</v>
      </c>
      <c r="F1394" s="18" t="s">
        <v>553</v>
      </c>
      <c r="G1394" s="18" t="s">
        <v>1655</v>
      </c>
      <c r="H1394" s="18" t="s">
        <v>1654</v>
      </c>
      <c r="I1394" s="18" t="s">
        <v>363</v>
      </c>
      <c r="J1394" s="18" t="s">
        <v>363</v>
      </c>
      <c r="K1394" s="18" t="s">
        <v>363</v>
      </c>
      <c r="L1394" s="18" t="s">
        <v>363</v>
      </c>
      <c r="M1394" s="18" t="s">
        <v>276</v>
      </c>
      <c r="N1394" s="56">
        <v>127</v>
      </c>
      <c r="O1394" s="18" t="s">
        <v>1649</v>
      </c>
      <c r="P1394" s="18" t="s">
        <v>261</v>
      </c>
      <c r="Q1394" s="18" t="s">
        <v>254</v>
      </c>
      <c r="R1394" s="24" t="s">
        <v>257</v>
      </c>
      <c r="S1394" s="24" t="s">
        <v>257</v>
      </c>
      <c r="T1394" s="26" t="s">
        <v>1660</v>
      </c>
      <c r="U1394" s="26" t="s">
        <v>363</v>
      </c>
      <c r="V1394" s="26" t="s">
        <v>1661</v>
      </c>
      <c r="W1394" s="26" t="s">
        <v>1662</v>
      </c>
      <c r="X1394" s="18" t="s">
        <v>1663</v>
      </c>
      <c r="Y1394" s="18">
        <v>0</v>
      </c>
      <c r="Z1394" s="18" t="s">
        <v>474</v>
      </c>
      <c r="AA1394" s="18">
        <v>0</v>
      </c>
      <c r="AB1394" s="57" t="s">
        <v>257</v>
      </c>
      <c r="AC1394" s="18" t="s">
        <v>257</v>
      </c>
      <c r="AD1394" s="18" t="s">
        <v>257</v>
      </c>
      <c r="AE1394" s="18" t="s">
        <v>257</v>
      </c>
      <c r="AF1394" s="18" t="s">
        <v>363</v>
      </c>
      <c r="AG1394" s="18" t="s">
        <v>363</v>
      </c>
      <c r="AH1394" s="18" t="s">
        <v>363</v>
      </c>
      <c r="AI1394" s="18">
        <v>13</v>
      </c>
      <c r="AJ1394" s="18" t="s">
        <v>522</v>
      </c>
      <c r="AK1394" s="18">
        <v>13</v>
      </c>
      <c r="AL1394" s="18" t="s">
        <v>1678</v>
      </c>
      <c r="AM1394" s="18" t="s">
        <v>296</v>
      </c>
      <c r="AN1394" s="55">
        <v>-11.34</v>
      </c>
      <c r="AO1394" s="18" t="s">
        <v>1679</v>
      </c>
      <c r="AP1394" s="18" t="s">
        <v>479</v>
      </c>
      <c r="AQ1394" s="18">
        <v>6</v>
      </c>
      <c r="AR1394" s="18" t="s">
        <v>672</v>
      </c>
      <c r="AS1394" s="18" t="s">
        <v>257</v>
      </c>
      <c r="AT1394" s="18" t="s">
        <v>257</v>
      </c>
      <c r="AU1394" s="55">
        <v>0.3</v>
      </c>
      <c r="AV1394" s="55">
        <v>0.3</v>
      </c>
      <c r="AW1394" s="18" t="s">
        <v>481</v>
      </c>
      <c r="AX1394" s="18">
        <v>13</v>
      </c>
      <c r="AY1394" s="18" t="s">
        <v>522</v>
      </c>
      <c r="AZ1394" s="18" t="s">
        <v>257</v>
      </c>
      <c r="BA1394" s="18" t="s">
        <v>257</v>
      </c>
      <c r="BB1394" s="18" t="s">
        <v>1680</v>
      </c>
      <c r="BC1394" s="18" t="s">
        <v>1681</v>
      </c>
      <c r="BD1394" s="55">
        <v>45.5</v>
      </c>
      <c r="BE1394" s="18" t="s">
        <v>1679</v>
      </c>
      <c r="BF1394" s="18" t="s">
        <v>479</v>
      </c>
      <c r="BG1394" s="18">
        <v>6</v>
      </c>
      <c r="BH1394" s="18" t="s">
        <v>672</v>
      </c>
      <c r="BI1394" s="18" t="s">
        <v>257</v>
      </c>
      <c r="BJ1394" s="18" t="s">
        <v>257</v>
      </c>
      <c r="BK1394" s="55">
        <v>2.4900000000000002</v>
      </c>
      <c r="BL1394" s="55">
        <v>2.4900000000000002</v>
      </c>
      <c r="BM1394" s="18" t="s">
        <v>481</v>
      </c>
      <c r="BN1394" s="18">
        <v>13</v>
      </c>
      <c r="BO1394" s="18" t="s">
        <v>522</v>
      </c>
      <c r="BP1394" s="18" t="s">
        <v>257</v>
      </c>
      <c r="BQ1394" s="18" t="s">
        <v>257</v>
      </c>
      <c r="BR1394" s="18" t="s">
        <v>1680</v>
      </c>
      <c r="BS1394" s="18" t="s">
        <v>1682</v>
      </c>
      <c r="BT1394" s="55">
        <v>1.22</v>
      </c>
      <c r="BU1394" s="18" t="s">
        <v>821</v>
      </c>
      <c r="BV1394" s="18" t="s">
        <v>479</v>
      </c>
      <c r="BW1394" s="18">
        <v>6</v>
      </c>
      <c r="BX1394" s="18" t="s">
        <v>672</v>
      </c>
      <c r="BY1394" s="18" t="s">
        <v>257</v>
      </c>
      <c r="BZ1394" s="18" t="s">
        <v>257</v>
      </c>
      <c r="CA1394" s="55">
        <v>0.23</v>
      </c>
      <c r="CB1394" s="55">
        <v>0.23</v>
      </c>
      <c r="CC1394" s="18" t="s">
        <v>481</v>
      </c>
      <c r="CD1394" s="18">
        <v>13</v>
      </c>
      <c r="CE1394" s="18" t="s">
        <v>522</v>
      </c>
      <c r="CF1394" s="18">
        <v>24</v>
      </c>
      <c r="CG1394" s="18" t="s">
        <v>476</v>
      </c>
      <c r="CH1394" s="18" t="s">
        <v>1680</v>
      </c>
      <c r="CI1394" s="18"/>
      <c r="CJ1394" s="18"/>
      <c r="CK1394" s="18"/>
      <c r="CL1394" s="18"/>
      <c r="CM1394" s="18"/>
      <c r="CN1394" s="18"/>
      <c r="CO1394" s="18"/>
      <c r="CP1394" s="18"/>
      <c r="CQ1394" s="18"/>
      <c r="CR1394" s="18"/>
      <c r="CS1394" s="18"/>
      <c r="CT1394" s="18"/>
      <c r="CU1394" s="18"/>
      <c r="CV1394" s="18"/>
      <c r="CW1394" s="18"/>
      <c r="CX1394" s="18"/>
      <c r="CY1394" s="18"/>
      <c r="CZ1394" s="18"/>
      <c r="DA1394" s="18"/>
      <c r="DB1394" s="18"/>
      <c r="DC1394" s="18"/>
      <c r="DD1394" s="18"/>
      <c r="DE1394" s="18"/>
      <c r="DF1394" s="18"/>
      <c r="DG1394" s="18"/>
      <c r="DH1394" s="18"/>
      <c r="DI1394" s="18"/>
      <c r="DJ1394" s="18"/>
      <c r="DK1394" s="18"/>
      <c r="DL1394" s="18"/>
      <c r="DM1394" s="18"/>
      <c r="DN1394" s="18"/>
      <c r="DO1394" s="18"/>
      <c r="DP1394" s="18"/>
      <c r="DQ1394" s="18"/>
      <c r="DR1394" s="18"/>
      <c r="DS1394" s="18"/>
      <c r="DT1394" s="18"/>
      <c r="DU1394" s="18">
        <v>0</v>
      </c>
      <c r="DV1394" s="18"/>
      <c r="DW1394" s="18"/>
      <c r="DX1394" s="18"/>
      <c r="DY1394" s="18"/>
      <c r="DZ1394" s="18">
        <v>0</v>
      </c>
      <c r="EA1394" s="18"/>
      <c r="EB1394" s="18"/>
      <c r="EC1394" s="18"/>
      <c r="ED1394" s="18"/>
      <c r="EE1394" s="18"/>
      <c r="EF1394" s="18"/>
      <c r="EG1394" s="18"/>
      <c r="EH1394" s="18" t="s">
        <v>1668</v>
      </c>
      <c r="EI1394" s="18" cm="1">
        <f t="array" ref="EI1394">IF(SUMPRODUCT(--(DO1394:DS1394&lt;&gt;""))=0, 0,1)</f>
        <v>0</v>
      </c>
      <c r="EJ1394" s="18" cm="1">
        <f t="array" ref="EJ1394">IF(SUMPRODUCT(--(DT1394:EG1394&lt;&gt;""))=0, 0,1)</f>
        <v>1</v>
      </c>
      <c r="EK1394" s="18" cm="1">
        <f t="array" ref="EK1394">IF(SUMPRODUCT(--(EC1394:EG1394&lt;&gt;""))=0, 0,1)</f>
        <v>0</v>
      </c>
      <c r="EL1394" s="18" cm="1">
        <f t="array" ref="EL1394">IF(SUMPRODUCT(--(EE1394:EG1394&lt;&gt;""))=0, 0,1)</f>
        <v>0</v>
      </c>
      <c r="EM1394" s="18">
        <f t="shared" si="277"/>
        <v>0</v>
      </c>
      <c r="EN1394" s="18" t="str">
        <f t="shared" si="278"/>
        <v>NA</v>
      </c>
      <c r="EO1394" s="18">
        <f t="shared" si="279"/>
        <v>0</v>
      </c>
      <c r="EP1394" s="18" t="str">
        <f t="shared" si="280"/>
        <v>NA</v>
      </c>
      <c r="EQ1394" s="18" t="str">
        <f t="shared" si="281"/>
        <v>NA</v>
      </c>
      <c r="ER1394" s="58" t="s">
        <v>2080</v>
      </c>
      <c r="ES1394" s="59">
        <v>43822</v>
      </c>
      <c r="ET1394" s="18" t="s">
        <v>1657</v>
      </c>
      <c r="EU1394" s="18" t="s">
        <v>1657</v>
      </c>
    </row>
    <row r="1395" spans="1:151" ht="15.75" customHeight="1" x14ac:dyDescent="0.2">
      <c r="A1395" s="5" t="s">
        <v>407</v>
      </c>
      <c r="B1395" s="24" t="s">
        <v>1656</v>
      </c>
      <c r="C1395" s="26">
        <v>1</v>
      </c>
      <c r="D1395" s="18" t="s">
        <v>529</v>
      </c>
      <c r="E1395" s="18" t="s">
        <v>1677</v>
      </c>
      <c r="F1395" s="18" t="s">
        <v>553</v>
      </c>
      <c r="G1395" s="18" t="s">
        <v>1655</v>
      </c>
      <c r="H1395" s="18" t="s">
        <v>1654</v>
      </c>
      <c r="I1395" s="18" t="s">
        <v>363</v>
      </c>
      <c r="J1395" s="18" t="s">
        <v>363</v>
      </c>
      <c r="K1395" s="18" t="s">
        <v>363</v>
      </c>
      <c r="L1395" s="18" t="s">
        <v>363</v>
      </c>
      <c r="M1395" s="18" t="s">
        <v>276</v>
      </c>
      <c r="N1395" s="56">
        <v>127</v>
      </c>
      <c r="O1395" s="18" t="s">
        <v>1649</v>
      </c>
      <c r="P1395" s="18" t="s">
        <v>261</v>
      </c>
      <c r="Q1395" s="18" t="s">
        <v>254</v>
      </c>
      <c r="R1395" s="24" t="s">
        <v>257</v>
      </c>
      <c r="S1395" s="24" t="s">
        <v>257</v>
      </c>
      <c r="T1395" s="26" t="s">
        <v>1660</v>
      </c>
      <c r="U1395" s="26" t="s">
        <v>363</v>
      </c>
      <c r="V1395" s="26" t="s">
        <v>1661</v>
      </c>
      <c r="W1395" s="26" t="s">
        <v>1662</v>
      </c>
      <c r="X1395" s="18" t="s">
        <v>1663</v>
      </c>
      <c r="Y1395" s="18">
        <v>0</v>
      </c>
      <c r="Z1395" s="18" t="s">
        <v>474</v>
      </c>
      <c r="AA1395" s="18">
        <v>0</v>
      </c>
      <c r="AB1395" s="57" t="s">
        <v>257</v>
      </c>
      <c r="AC1395" s="18" t="s">
        <v>257</v>
      </c>
      <c r="AD1395" s="18" t="s">
        <v>257</v>
      </c>
      <c r="AE1395" s="18" t="s">
        <v>257</v>
      </c>
      <c r="AF1395" s="18" t="s">
        <v>363</v>
      </c>
      <c r="AG1395" s="18" t="s">
        <v>363</v>
      </c>
      <c r="AH1395" s="18" t="s">
        <v>363</v>
      </c>
      <c r="AI1395" s="18">
        <v>0</v>
      </c>
      <c r="AJ1395" s="18" t="s">
        <v>522</v>
      </c>
      <c r="AK1395" s="18">
        <v>0</v>
      </c>
      <c r="AL1395" s="18" t="s">
        <v>1678</v>
      </c>
      <c r="AM1395" s="18" t="s">
        <v>296</v>
      </c>
      <c r="AN1395" s="55">
        <v>-11.14</v>
      </c>
      <c r="AO1395" s="18" t="s">
        <v>1679</v>
      </c>
      <c r="AP1395" s="18" t="s">
        <v>479</v>
      </c>
      <c r="AQ1395" s="18">
        <v>6</v>
      </c>
      <c r="AR1395" s="18" t="s">
        <v>672</v>
      </c>
      <c r="AS1395" s="18" t="s">
        <v>257</v>
      </c>
      <c r="AT1395" s="18" t="s">
        <v>257</v>
      </c>
      <c r="AU1395" s="55">
        <v>0.19</v>
      </c>
      <c r="AV1395" s="55">
        <v>0.19</v>
      </c>
      <c r="AW1395" s="18" t="s">
        <v>481</v>
      </c>
      <c r="AX1395" s="18">
        <v>0</v>
      </c>
      <c r="AY1395" s="18" t="s">
        <v>522</v>
      </c>
      <c r="AZ1395" s="18" t="s">
        <v>257</v>
      </c>
      <c r="BA1395" s="18" t="s">
        <v>257</v>
      </c>
      <c r="BB1395" s="18" t="s">
        <v>1684</v>
      </c>
      <c r="BC1395" s="18" t="s">
        <v>1681</v>
      </c>
      <c r="BD1395" s="55">
        <v>36.799999999999997</v>
      </c>
      <c r="BE1395" s="18" t="s">
        <v>1679</v>
      </c>
      <c r="BF1395" s="18" t="s">
        <v>479</v>
      </c>
      <c r="BG1395" s="18">
        <v>6</v>
      </c>
      <c r="BH1395" s="18" t="s">
        <v>672</v>
      </c>
      <c r="BI1395" s="18" t="s">
        <v>257</v>
      </c>
      <c r="BJ1395" s="18" t="s">
        <v>257</v>
      </c>
      <c r="BK1395" s="55">
        <v>2.0099999999999998</v>
      </c>
      <c r="BL1395" s="55">
        <v>2.0099999999999998</v>
      </c>
      <c r="BM1395" s="18" t="s">
        <v>481</v>
      </c>
      <c r="BN1395" s="18">
        <v>0</v>
      </c>
      <c r="BO1395" s="18" t="s">
        <v>522</v>
      </c>
      <c r="BP1395" s="18" t="s">
        <v>257</v>
      </c>
      <c r="BQ1395" s="18" t="s">
        <v>257</v>
      </c>
      <c r="BR1395" s="18" t="s">
        <v>1684</v>
      </c>
      <c r="BS1395" s="18" t="s">
        <v>1682</v>
      </c>
      <c r="BT1395" s="55">
        <v>1.36</v>
      </c>
      <c r="BU1395" s="18" t="s">
        <v>821</v>
      </c>
      <c r="BV1395" s="18" t="s">
        <v>479</v>
      </c>
      <c r="BW1395" s="18">
        <v>6</v>
      </c>
      <c r="BX1395" s="18" t="s">
        <v>672</v>
      </c>
      <c r="BY1395" s="18" t="s">
        <v>257</v>
      </c>
      <c r="BZ1395" s="18" t="s">
        <v>257</v>
      </c>
      <c r="CA1395" s="55">
        <v>0.19</v>
      </c>
      <c r="CB1395" s="55">
        <v>0.19</v>
      </c>
      <c r="CC1395" s="18" t="s">
        <v>481</v>
      </c>
      <c r="CD1395" s="18">
        <v>0</v>
      </c>
      <c r="CE1395" s="18" t="s">
        <v>522</v>
      </c>
      <c r="CF1395" s="18">
        <v>24</v>
      </c>
      <c r="CG1395" s="18" t="s">
        <v>476</v>
      </c>
      <c r="CH1395" s="18" t="s">
        <v>1684</v>
      </c>
      <c r="CI1395" s="18"/>
      <c r="CJ1395" s="18"/>
      <c r="CK1395" s="18"/>
      <c r="CL1395" s="18"/>
      <c r="CM1395" s="18"/>
      <c r="CN1395" s="18"/>
      <c r="CO1395" s="18"/>
      <c r="CP1395" s="18"/>
      <c r="CQ1395" s="18"/>
      <c r="CR1395" s="18"/>
      <c r="CS1395" s="18"/>
      <c r="CT1395" s="18"/>
      <c r="CU1395" s="18"/>
      <c r="CV1395" s="18"/>
      <c r="CW1395" s="18"/>
      <c r="CX1395" s="18"/>
      <c r="CY1395" s="18"/>
      <c r="CZ1395" s="18"/>
      <c r="DA1395" s="18"/>
      <c r="DB1395" s="18"/>
      <c r="DC1395" s="18"/>
      <c r="DD1395" s="18"/>
      <c r="DE1395" s="18"/>
      <c r="DF1395" s="18"/>
      <c r="DG1395" s="18"/>
      <c r="DH1395" s="18"/>
      <c r="DI1395" s="18"/>
      <c r="DJ1395" s="18"/>
      <c r="DK1395" s="18"/>
      <c r="DL1395" s="18"/>
      <c r="DM1395" s="18"/>
      <c r="DN1395" s="18"/>
      <c r="DO1395" s="18"/>
      <c r="DP1395" s="18"/>
      <c r="DQ1395" s="18"/>
      <c r="DR1395" s="18"/>
      <c r="DS1395" s="18"/>
      <c r="DT1395" s="18"/>
      <c r="DU1395" s="18">
        <v>0</v>
      </c>
      <c r="DV1395" s="18"/>
      <c r="DW1395" s="18"/>
      <c r="DX1395" s="18"/>
      <c r="DY1395" s="18"/>
      <c r="DZ1395" s="18">
        <v>0</v>
      </c>
      <c r="EA1395" s="18"/>
      <c r="EB1395" s="18"/>
      <c r="EC1395" s="18"/>
      <c r="ED1395" s="18"/>
      <c r="EE1395" s="18"/>
      <c r="EF1395" s="18"/>
      <c r="EG1395" s="18"/>
      <c r="EH1395" s="18" t="s">
        <v>1668</v>
      </c>
      <c r="EI1395" s="18" cm="1">
        <f t="array" ref="EI1395">IF(SUMPRODUCT(--(DO1395:DS1395&lt;&gt;""))=0, 0,1)</f>
        <v>0</v>
      </c>
      <c r="EJ1395" s="18" cm="1">
        <f t="array" ref="EJ1395">IF(SUMPRODUCT(--(DT1395:EG1395&lt;&gt;""))=0, 0,1)</f>
        <v>1</v>
      </c>
      <c r="EK1395" s="18" cm="1">
        <f t="array" ref="EK1395">IF(SUMPRODUCT(--(EC1395:EG1395&lt;&gt;""))=0, 0,1)</f>
        <v>0</v>
      </c>
      <c r="EL1395" s="18" cm="1">
        <f t="array" ref="EL1395">IF(SUMPRODUCT(--(EE1395:EG1395&lt;&gt;""))=0, 0,1)</f>
        <v>0</v>
      </c>
      <c r="EM1395" s="18">
        <f t="shared" si="277"/>
        <v>0</v>
      </c>
      <c r="EN1395" s="18" t="str">
        <f t="shared" si="278"/>
        <v>NA</v>
      </c>
      <c r="EO1395" s="18">
        <f t="shared" si="279"/>
        <v>0</v>
      </c>
      <c r="EP1395" s="18" t="str">
        <f t="shared" si="280"/>
        <v>NA</v>
      </c>
      <c r="EQ1395" s="18" t="str">
        <f t="shared" si="281"/>
        <v>NA</v>
      </c>
      <c r="ER1395" s="58" t="s">
        <v>2080</v>
      </c>
      <c r="ES1395" s="59">
        <v>43822</v>
      </c>
      <c r="ET1395" s="18" t="s">
        <v>1657</v>
      </c>
      <c r="EU1395" s="18" t="s">
        <v>1657</v>
      </c>
    </row>
    <row r="1396" spans="1:151" ht="15.75" customHeight="1" x14ac:dyDescent="0.2">
      <c r="A1396" s="5" t="s">
        <v>407</v>
      </c>
      <c r="B1396" s="24" t="s">
        <v>1656</v>
      </c>
      <c r="C1396" s="26">
        <v>1</v>
      </c>
      <c r="D1396" s="18" t="s">
        <v>529</v>
      </c>
      <c r="E1396" s="18" t="s">
        <v>1683</v>
      </c>
      <c r="F1396" s="18" t="s">
        <v>553</v>
      </c>
      <c r="G1396" s="18" t="s">
        <v>1655</v>
      </c>
      <c r="H1396" s="18" t="s">
        <v>1654</v>
      </c>
      <c r="I1396" s="18" t="s">
        <v>363</v>
      </c>
      <c r="J1396" s="18" t="s">
        <v>363</v>
      </c>
      <c r="K1396" s="18" t="s">
        <v>363</v>
      </c>
      <c r="L1396" s="18" t="s">
        <v>363</v>
      </c>
      <c r="M1396" s="18" t="s">
        <v>276</v>
      </c>
      <c r="N1396" s="56">
        <v>127</v>
      </c>
      <c r="O1396" s="18" t="s">
        <v>1649</v>
      </c>
      <c r="P1396" s="18" t="s">
        <v>261</v>
      </c>
      <c r="Q1396" s="18" t="s">
        <v>254</v>
      </c>
      <c r="R1396" s="24" t="s">
        <v>257</v>
      </c>
      <c r="S1396" s="24" t="s">
        <v>257</v>
      </c>
      <c r="T1396" s="26" t="s">
        <v>1660</v>
      </c>
      <c r="U1396" s="26" t="s">
        <v>363</v>
      </c>
      <c r="V1396" s="26" t="s">
        <v>1661</v>
      </c>
      <c r="W1396" s="26" t="s">
        <v>1662</v>
      </c>
      <c r="X1396" s="18" t="s">
        <v>1663</v>
      </c>
      <c r="Y1396" s="18">
        <v>59.4</v>
      </c>
      <c r="Z1396" s="18" t="s">
        <v>474</v>
      </c>
      <c r="AA1396" s="18">
        <v>59.4</v>
      </c>
      <c r="AB1396" s="57" t="s">
        <v>257</v>
      </c>
      <c r="AC1396" s="18" t="s">
        <v>257</v>
      </c>
      <c r="AD1396" s="18" t="s">
        <v>257</v>
      </c>
      <c r="AE1396" s="18" t="s">
        <v>257</v>
      </c>
      <c r="AF1396" s="18" t="s">
        <v>363</v>
      </c>
      <c r="AG1396" s="18" t="s">
        <v>363</v>
      </c>
      <c r="AH1396" s="18" t="s">
        <v>363</v>
      </c>
      <c r="AI1396" s="18">
        <v>13</v>
      </c>
      <c r="AJ1396" s="18" t="s">
        <v>522</v>
      </c>
      <c r="AK1396" s="18">
        <v>13</v>
      </c>
      <c r="AL1396" s="18" t="s">
        <v>1678</v>
      </c>
      <c r="AM1396" s="18" t="s">
        <v>296</v>
      </c>
      <c r="AN1396" s="55">
        <v>-46.64</v>
      </c>
      <c r="AO1396" s="18" t="s">
        <v>1679</v>
      </c>
      <c r="AP1396" s="18" t="s">
        <v>479</v>
      </c>
      <c r="AQ1396" s="18">
        <v>6</v>
      </c>
      <c r="AR1396" s="18" t="s">
        <v>672</v>
      </c>
      <c r="AS1396" s="18" t="s">
        <v>257</v>
      </c>
      <c r="AT1396" s="18" t="s">
        <v>257</v>
      </c>
      <c r="AU1396" s="55">
        <v>0.624</v>
      </c>
      <c r="AV1396" s="55">
        <v>0.624</v>
      </c>
      <c r="AW1396" s="18" t="s">
        <v>481</v>
      </c>
      <c r="AX1396" s="18">
        <v>13</v>
      </c>
      <c r="AY1396" s="18" t="s">
        <v>522</v>
      </c>
      <c r="AZ1396" s="18" t="s">
        <v>257</v>
      </c>
      <c r="BA1396" s="18" t="s">
        <v>257</v>
      </c>
      <c r="BB1396" s="18" t="s">
        <v>1684</v>
      </c>
      <c r="BC1396" s="18" t="s">
        <v>1681</v>
      </c>
      <c r="BD1396" s="55">
        <v>3.21</v>
      </c>
      <c r="BE1396" s="18" t="s">
        <v>1679</v>
      </c>
      <c r="BF1396" s="18" t="s">
        <v>479</v>
      </c>
      <c r="BG1396" s="18">
        <v>6</v>
      </c>
      <c r="BH1396" s="18" t="s">
        <v>672</v>
      </c>
      <c r="BI1396" s="18" t="s">
        <v>257</v>
      </c>
      <c r="BJ1396" s="18" t="s">
        <v>257</v>
      </c>
      <c r="BK1396" s="55">
        <v>1.83</v>
      </c>
      <c r="BL1396" s="55">
        <v>1.83</v>
      </c>
      <c r="BM1396" s="18" t="s">
        <v>481</v>
      </c>
      <c r="BN1396" s="18">
        <v>13</v>
      </c>
      <c r="BO1396" s="18" t="s">
        <v>522</v>
      </c>
      <c r="BP1396" s="18" t="s">
        <v>257</v>
      </c>
      <c r="BQ1396" s="18" t="s">
        <v>257</v>
      </c>
      <c r="BR1396" s="18" t="s">
        <v>1684</v>
      </c>
      <c r="BS1396" s="18" t="s">
        <v>1682</v>
      </c>
      <c r="BT1396" s="55">
        <v>0.23</v>
      </c>
      <c r="BU1396" s="18" t="s">
        <v>821</v>
      </c>
      <c r="BV1396" s="18" t="s">
        <v>479</v>
      </c>
      <c r="BW1396" s="18">
        <v>6</v>
      </c>
      <c r="BX1396" s="18" t="s">
        <v>672</v>
      </c>
      <c r="BY1396" s="18" t="s">
        <v>257</v>
      </c>
      <c r="BZ1396" s="18" t="s">
        <v>257</v>
      </c>
      <c r="CA1396" s="55">
        <v>0.11</v>
      </c>
      <c r="CB1396" s="55">
        <v>0.11</v>
      </c>
      <c r="CC1396" s="18" t="s">
        <v>481</v>
      </c>
      <c r="CD1396" s="18">
        <v>13</v>
      </c>
      <c r="CE1396" s="18" t="s">
        <v>522</v>
      </c>
      <c r="CF1396" s="18">
        <v>24</v>
      </c>
      <c r="CG1396" s="18" t="s">
        <v>476</v>
      </c>
      <c r="CH1396" s="18" t="s">
        <v>1684</v>
      </c>
      <c r="CI1396" s="18"/>
      <c r="CJ1396" s="18"/>
      <c r="CK1396" s="18"/>
      <c r="CL1396" s="18"/>
      <c r="CM1396" s="18"/>
      <c r="CN1396" s="18"/>
      <c r="CO1396" s="18"/>
      <c r="CP1396" s="18"/>
      <c r="CQ1396" s="18"/>
      <c r="CR1396" s="18"/>
      <c r="CS1396" s="18"/>
      <c r="CT1396" s="18"/>
      <c r="CU1396" s="18"/>
      <c r="CV1396" s="18"/>
      <c r="CW1396" s="18"/>
      <c r="CX1396" s="18"/>
      <c r="CY1396" s="18"/>
      <c r="CZ1396" s="18"/>
      <c r="DA1396" s="18"/>
      <c r="DB1396" s="18"/>
      <c r="DC1396" s="18"/>
      <c r="DD1396" s="18"/>
      <c r="DE1396" s="18"/>
      <c r="DF1396" s="18"/>
      <c r="DG1396" s="18"/>
      <c r="DH1396" s="18"/>
      <c r="DI1396" s="18"/>
      <c r="DJ1396" s="18"/>
      <c r="DK1396" s="18"/>
      <c r="DL1396" s="18"/>
      <c r="DM1396" s="18"/>
      <c r="DN1396" s="18"/>
      <c r="DO1396" s="18"/>
      <c r="DP1396" s="18"/>
      <c r="DQ1396" s="18"/>
      <c r="DR1396" s="18"/>
      <c r="DS1396" s="18"/>
      <c r="DT1396" s="18"/>
      <c r="DU1396" s="18">
        <v>1</v>
      </c>
      <c r="DV1396" s="18"/>
      <c r="DW1396" s="18"/>
      <c r="DX1396" s="18"/>
      <c r="DY1396" s="18"/>
      <c r="DZ1396" s="18">
        <v>1</v>
      </c>
      <c r="EA1396" s="18"/>
      <c r="EB1396" s="18"/>
      <c r="EC1396" s="18"/>
      <c r="ED1396" s="18"/>
      <c r="EE1396" s="18"/>
      <c r="EF1396" s="18"/>
      <c r="EG1396" s="18"/>
      <c r="EH1396" s="18" t="s">
        <v>1668</v>
      </c>
      <c r="EI1396" s="18" cm="1">
        <f t="array" ref="EI1396">IF(SUMPRODUCT(--(DO1396:DS1396&lt;&gt;""))=0, 0,1)</f>
        <v>0</v>
      </c>
      <c r="EJ1396" s="18" cm="1">
        <f t="array" ref="EJ1396">IF(SUMPRODUCT(--(DT1396:EG1396&lt;&gt;""))=0, 0,1)</f>
        <v>1</v>
      </c>
      <c r="EK1396" s="18" cm="1">
        <f t="array" ref="EK1396">IF(SUMPRODUCT(--(EC1396:EG1396&lt;&gt;""))=0, 0,1)</f>
        <v>0</v>
      </c>
      <c r="EL1396" s="18" cm="1">
        <f t="array" ref="EL1396">IF(SUMPRODUCT(--(EE1396:EG1396&lt;&gt;""))=0, 0,1)</f>
        <v>0</v>
      </c>
      <c r="EM1396" s="18">
        <f t="shared" si="277"/>
        <v>1</v>
      </c>
      <c r="EN1396" s="18" t="str">
        <f t="shared" si="278"/>
        <v>NA</v>
      </c>
      <c r="EO1396" s="18">
        <f t="shared" si="279"/>
        <v>1</v>
      </c>
      <c r="EP1396" s="18" t="str">
        <f t="shared" si="280"/>
        <v>NA</v>
      </c>
      <c r="EQ1396" s="18" t="str">
        <f t="shared" si="281"/>
        <v>NA</v>
      </c>
      <c r="ER1396" s="58" t="s">
        <v>2080</v>
      </c>
      <c r="ES1396" s="59">
        <v>43822</v>
      </c>
      <c r="ET1396" s="18" t="s">
        <v>1657</v>
      </c>
      <c r="EU1396" s="18" t="s">
        <v>1657</v>
      </c>
    </row>
    <row r="1397" spans="1:151" ht="15.75" customHeight="1" x14ac:dyDescent="0.2">
      <c r="A1397" s="5" t="s">
        <v>413</v>
      </c>
      <c r="B1397" s="24" t="s">
        <v>1685</v>
      </c>
      <c r="C1397" s="26">
        <v>1</v>
      </c>
      <c r="D1397" s="18" t="s">
        <v>1697</v>
      </c>
      <c r="E1397" s="18" t="s">
        <v>1687</v>
      </c>
      <c r="F1397" s="18" t="s">
        <v>553</v>
      </c>
      <c r="G1397" s="18" t="s">
        <v>575</v>
      </c>
      <c r="H1397" s="18" t="s">
        <v>576</v>
      </c>
      <c r="I1397" s="18" t="s">
        <v>577</v>
      </c>
      <c r="J1397" s="18" t="s">
        <v>363</v>
      </c>
      <c r="K1397" s="18" t="s">
        <v>363</v>
      </c>
      <c r="L1397" s="18" t="s">
        <v>363</v>
      </c>
      <c r="M1397" s="18" t="s">
        <v>253</v>
      </c>
      <c r="N1397" s="56">
        <v>105</v>
      </c>
      <c r="O1397" s="18" t="s">
        <v>1486</v>
      </c>
      <c r="P1397" s="18" t="s">
        <v>466</v>
      </c>
      <c r="Q1397" s="18" t="s">
        <v>254</v>
      </c>
      <c r="R1397" s="24" t="s">
        <v>257</v>
      </c>
      <c r="S1397" s="24" t="s">
        <v>257</v>
      </c>
      <c r="T1397" s="26" t="s">
        <v>1698</v>
      </c>
      <c r="U1397" s="26" t="s">
        <v>257</v>
      </c>
      <c r="V1397" s="26" t="s">
        <v>257</v>
      </c>
      <c r="W1397" s="26" t="s">
        <v>257</v>
      </c>
      <c r="X1397" s="18" t="s">
        <v>1688</v>
      </c>
      <c r="Y1397" s="18">
        <v>0</v>
      </c>
      <c r="Z1397" s="18" t="s">
        <v>474</v>
      </c>
      <c r="AA1397" s="18">
        <v>0</v>
      </c>
      <c r="AB1397" s="57" t="s">
        <v>257</v>
      </c>
      <c r="AC1397" s="18" t="s">
        <v>257</v>
      </c>
      <c r="AD1397" s="18" t="s">
        <v>257</v>
      </c>
      <c r="AE1397" s="18" t="s">
        <v>257</v>
      </c>
      <c r="AF1397" s="18" t="s">
        <v>257</v>
      </c>
      <c r="AG1397" s="18" t="s">
        <v>257</v>
      </c>
      <c r="AH1397" s="18" t="s">
        <v>257</v>
      </c>
      <c r="AI1397" s="18">
        <v>3</v>
      </c>
      <c r="AJ1397" s="18" t="s">
        <v>628</v>
      </c>
      <c r="AK1397" s="18">
        <v>21</v>
      </c>
      <c r="AL1397" s="18" t="s">
        <v>1699</v>
      </c>
      <c r="AM1397" s="18" t="s">
        <v>302</v>
      </c>
      <c r="AN1397" s="18">
        <v>0.34</v>
      </c>
      <c r="AO1397" s="18" t="s">
        <v>1689</v>
      </c>
      <c r="AP1397" s="18" t="s">
        <v>479</v>
      </c>
      <c r="AQ1397" s="18">
        <v>6</v>
      </c>
      <c r="AR1397" s="18" t="s">
        <v>1690</v>
      </c>
      <c r="AS1397" s="55">
        <f t="shared" ref="AS1397:AS1398" si="283">AN1397-AU1397</f>
        <v>0.25000000000000006</v>
      </c>
      <c r="AT1397" s="55">
        <v>0.43</v>
      </c>
      <c r="AU1397" s="55">
        <f t="shared" ref="AU1397:AU1410" si="284">AV1397</f>
        <v>8.9999999999999969E-2</v>
      </c>
      <c r="AV1397" s="55">
        <f t="shared" ref="AV1397:AV1410" si="285">AT1397-AN1397</f>
        <v>8.9999999999999969E-2</v>
      </c>
      <c r="AW1397" s="18" t="s">
        <v>557</v>
      </c>
      <c r="AX1397" s="18">
        <v>3</v>
      </c>
      <c r="AY1397" s="18" t="s">
        <v>628</v>
      </c>
      <c r="AZ1397" s="57" t="s">
        <v>257</v>
      </c>
      <c r="BA1397" s="57" t="s">
        <v>257</v>
      </c>
      <c r="BB1397" s="18" t="s">
        <v>1691</v>
      </c>
      <c r="BC1397" s="18" t="s">
        <v>1692</v>
      </c>
      <c r="BD1397" s="18">
        <v>2.88</v>
      </c>
      <c r="BE1397" s="18" t="s">
        <v>1693</v>
      </c>
      <c r="BF1397" s="18" t="s">
        <v>479</v>
      </c>
      <c r="BG1397" s="18">
        <v>6</v>
      </c>
      <c r="BH1397" s="18" t="s">
        <v>1690</v>
      </c>
      <c r="BI1397" s="55">
        <f t="shared" ref="BI1397:BI1410" si="286">BD1397-BK1397</f>
        <v>2.5099999999999998</v>
      </c>
      <c r="BJ1397" s="55">
        <v>3.25</v>
      </c>
      <c r="BK1397" s="55">
        <f t="shared" ref="BK1397:BK1398" si="287">BL1397</f>
        <v>0.37000000000000011</v>
      </c>
      <c r="BL1397" s="55">
        <f t="shared" ref="BL1397:BL1398" si="288">BJ1397-BD1397</f>
        <v>0.37000000000000011</v>
      </c>
      <c r="BM1397" s="18" t="s">
        <v>557</v>
      </c>
      <c r="BN1397" s="18">
        <v>3</v>
      </c>
      <c r="BO1397" s="18" t="s">
        <v>628</v>
      </c>
      <c r="BP1397" s="57" t="s">
        <v>257</v>
      </c>
      <c r="BQ1397" s="57" t="s">
        <v>257</v>
      </c>
      <c r="BR1397" s="18" t="s">
        <v>1694</v>
      </c>
      <c r="BS1397" s="18"/>
      <c r="BT1397" s="18"/>
      <c r="BU1397" s="18"/>
      <c r="BV1397" s="18"/>
      <c r="BW1397" s="18"/>
      <c r="BX1397" s="18"/>
      <c r="BY1397" s="18"/>
      <c r="BZ1397" s="18"/>
      <c r="CA1397" s="18"/>
      <c r="CB1397" s="18"/>
      <c r="CC1397" s="18"/>
      <c r="CD1397" s="18"/>
      <c r="CE1397" s="18"/>
      <c r="CF1397" s="18"/>
      <c r="CG1397" s="18"/>
      <c r="CH1397" s="18"/>
      <c r="CI1397" s="18"/>
      <c r="CJ1397" s="18"/>
      <c r="CK1397" s="18"/>
      <c r="CL1397" s="18"/>
      <c r="CM1397" s="18"/>
      <c r="CN1397" s="18"/>
      <c r="CO1397" s="18"/>
      <c r="CP1397" s="18"/>
      <c r="CQ1397" s="18"/>
      <c r="CR1397" s="18"/>
      <c r="CS1397" s="18"/>
      <c r="CT1397" s="18"/>
      <c r="CU1397" s="18"/>
      <c r="CV1397" s="18"/>
      <c r="CW1397" s="18"/>
      <c r="CX1397" s="18"/>
      <c r="CY1397" s="18"/>
      <c r="CZ1397" s="18"/>
      <c r="DA1397" s="18"/>
      <c r="DB1397" s="18"/>
      <c r="DC1397" s="18"/>
      <c r="DD1397" s="18"/>
      <c r="DE1397" s="18"/>
      <c r="DF1397" s="18"/>
      <c r="DG1397" s="18"/>
      <c r="DH1397" s="18"/>
      <c r="DI1397" s="18"/>
      <c r="DJ1397" s="18"/>
      <c r="DK1397" s="18"/>
      <c r="DL1397" s="18"/>
      <c r="DM1397" s="18"/>
      <c r="DN1397" s="18"/>
      <c r="DO1397" s="18"/>
      <c r="DP1397" s="18"/>
      <c r="DQ1397" s="18"/>
      <c r="DR1397" s="18"/>
      <c r="DS1397" s="18"/>
      <c r="DT1397" s="18"/>
      <c r="DU1397" s="18"/>
      <c r="DV1397" s="18"/>
      <c r="DW1397" s="18">
        <v>0</v>
      </c>
      <c r="DX1397" s="18"/>
      <c r="DY1397" s="18"/>
      <c r="DZ1397" s="18">
        <v>0</v>
      </c>
      <c r="EA1397" s="18">
        <v>0</v>
      </c>
      <c r="EB1397" s="18"/>
      <c r="EC1397" s="18"/>
      <c r="ED1397" s="18"/>
      <c r="EE1397" s="18"/>
      <c r="EF1397" s="18"/>
      <c r="EG1397" s="18"/>
      <c r="EH1397" s="18" t="s">
        <v>1695</v>
      </c>
      <c r="EI1397" s="18" cm="1">
        <f t="array" ref="EI1397">IF(SUMPRODUCT(--(DO1397:DS1397&lt;&gt;""))=0, 0,1)</f>
        <v>0</v>
      </c>
      <c r="EJ1397" s="18" cm="1">
        <f t="array" ref="EJ1397">IF(SUMPRODUCT(--(DT1397:EG1397&lt;&gt;""))=0, 0,1)</f>
        <v>1</v>
      </c>
      <c r="EK1397" s="18" cm="1">
        <f t="array" ref="EK1397">IF(SUMPRODUCT(--(EC1397:EG1397&lt;&gt;""))=0, 0,1)</f>
        <v>0</v>
      </c>
      <c r="EL1397" s="18" cm="1">
        <f t="array" ref="EL1397">IF(SUMPRODUCT(--(EE1397:EG1397&lt;&gt;""))=0, 0,1)</f>
        <v>0</v>
      </c>
      <c r="EM1397" s="18">
        <f t="shared" si="277"/>
        <v>0</v>
      </c>
      <c r="EN1397" s="18" t="str">
        <f t="shared" si="278"/>
        <v>NA</v>
      </c>
      <c r="EO1397" s="18">
        <f t="shared" si="279"/>
        <v>0</v>
      </c>
      <c r="EP1397" s="18" t="str">
        <f t="shared" si="280"/>
        <v>NA</v>
      </c>
      <c r="EQ1397" s="18" t="str">
        <f t="shared" si="281"/>
        <v>NA</v>
      </c>
      <c r="ER1397" s="58" t="s">
        <v>2080</v>
      </c>
      <c r="ES1397" s="59">
        <v>43822</v>
      </c>
      <c r="ET1397" s="18" t="s">
        <v>1686</v>
      </c>
      <c r="EU1397" s="18" t="s">
        <v>1686</v>
      </c>
    </row>
    <row r="1398" spans="1:151" ht="15.75" customHeight="1" x14ac:dyDescent="0.2">
      <c r="A1398" s="5" t="s">
        <v>413</v>
      </c>
      <c r="B1398" s="24" t="s">
        <v>1685</v>
      </c>
      <c r="C1398" s="26">
        <v>1</v>
      </c>
      <c r="D1398" s="18" t="s">
        <v>1697</v>
      </c>
      <c r="E1398" s="18" t="s">
        <v>1696</v>
      </c>
      <c r="F1398" s="18" t="s">
        <v>553</v>
      </c>
      <c r="G1398" s="18" t="s">
        <v>575</v>
      </c>
      <c r="H1398" s="18" t="s">
        <v>576</v>
      </c>
      <c r="I1398" s="18" t="s">
        <v>577</v>
      </c>
      <c r="J1398" s="18" t="s">
        <v>363</v>
      </c>
      <c r="K1398" s="18" t="s">
        <v>363</v>
      </c>
      <c r="L1398" s="18" t="s">
        <v>363</v>
      </c>
      <c r="M1398" s="18" t="s">
        <v>253</v>
      </c>
      <c r="N1398" s="56">
        <v>105</v>
      </c>
      <c r="O1398" s="18" t="s">
        <v>1486</v>
      </c>
      <c r="P1398" s="18" t="s">
        <v>466</v>
      </c>
      <c r="Q1398" s="18" t="s">
        <v>254</v>
      </c>
      <c r="R1398" s="24" t="s">
        <v>257</v>
      </c>
      <c r="S1398" s="24" t="s">
        <v>257</v>
      </c>
      <c r="T1398" s="26" t="s">
        <v>1698</v>
      </c>
      <c r="U1398" s="26" t="s">
        <v>257</v>
      </c>
      <c r="V1398" s="26" t="s">
        <v>257</v>
      </c>
      <c r="W1398" s="26" t="s">
        <v>257</v>
      </c>
      <c r="X1398" s="18" t="s">
        <v>1688</v>
      </c>
      <c r="Y1398" s="18">
        <v>20</v>
      </c>
      <c r="Z1398" s="18" t="s">
        <v>474</v>
      </c>
      <c r="AA1398" s="18">
        <v>20</v>
      </c>
      <c r="AB1398" s="57" t="s">
        <v>257</v>
      </c>
      <c r="AC1398" s="18" t="s">
        <v>257</v>
      </c>
      <c r="AD1398" s="18" t="s">
        <v>257</v>
      </c>
      <c r="AE1398" s="18" t="s">
        <v>257</v>
      </c>
      <c r="AF1398" s="18">
        <v>3</v>
      </c>
      <c r="AG1398" s="18">
        <v>3</v>
      </c>
      <c r="AH1398" s="18" t="s">
        <v>1394</v>
      </c>
      <c r="AI1398" s="18">
        <v>3</v>
      </c>
      <c r="AJ1398" s="18" t="s">
        <v>628</v>
      </c>
      <c r="AK1398" s="18">
        <v>21</v>
      </c>
      <c r="AL1398" s="18" t="s">
        <v>1700</v>
      </c>
      <c r="AM1398" s="18" t="s">
        <v>302</v>
      </c>
      <c r="AN1398" s="18">
        <v>0.27</v>
      </c>
      <c r="AO1398" s="18" t="s">
        <v>1689</v>
      </c>
      <c r="AP1398" s="18" t="s">
        <v>479</v>
      </c>
      <c r="AQ1398" s="18">
        <v>6</v>
      </c>
      <c r="AR1398" s="18" t="s">
        <v>1690</v>
      </c>
      <c r="AS1398" s="55">
        <f t="shared" si="283"/>
        <v>0.18000000000000005</v>
      </c>
      <c r="AT1398" s="55">
        <v>0.36</v>
      </c>
      <c r="AU1398" s="55">
        <f t="shared" si="284"/>
        <v>8.9999999999999969E-2</v>
      </c>
      <c r="AV1398" s="55">
        <f t="shared" si="285"/>
        <v>8.9999999999999969E-2</v>
      </c>
      <c r="AW1398" s="18" t="s">
        <v>557</v>
      </c>
      <c r="AX1398" s="18">
        <v>3</v>
      </c>
      <c r="AY1398" s="18" t="s">
        <v>628</v>
      </c>
      <c r="AZ1398" s="57" t="s">
        <v>257</v>
      </c>
      <c r="BA1398" s="57" t="s">
        <v>257</v>
      </c>
      <c r="BB1398" s="18" t="s">
        <v>1691</v>
      </c>
      <c r="BC1398" s="18" t="s">
        <v>1692</v>
      </c>
      <c r="BD1398" s="18">
        <v>5.0199999999999996</v>
      </c>
      <c r="BE1398" s="18" t="s">
        <v>1693</v>
      </c>
      <c r="BF1398" s="18" t="s">
        <v>479</v>
      </c>
      <c r="BG1398" s="18">
        <v>6</v>
      </c>
      <c r="BH1398" s="18" t="s">
        <v>1690</v>
      </c>
      <c r="BI1398" s="55">
        <f t="shared" si="286"/>
        <v>4.7599999999999989</v>
      </c>
      <c r="BJ1398" s="55">
        <v>5.28</v>
      </c>
      <c r="BK1398" s="55">
        <f t="shared" si="287"/>
        <v>0.26000000000000068</v>
      </c>
      <c r="BL1398" s="55">
        <f t="shared" si="288"/>
        <v>0.26000000000000068</v>
      </c>
      <c r="BM1398" s="18" t="s">
        <v>557</v>
      </c>
      <c r="BN1398" s="18">
        <v>3</v>
      </c>
      <c r="BO1398" s="18" t="s">
        <v>628</v>
      </c>
      <c r="BP1398" s="57" t="s">
        <v>257</v>
      </c>
      <c r="BQ1398" s="57" t="s">
        <v>257</v>
      </c>
      <c r="BR1398" s="18" t="s">
        <v>1694</v>
      </c>
      <c r="BS1398" s="18"/>
      <c r="BT1398" s="18"/>
      <c r="BU1398" s="18"/>
      <c r="BV1398" s="18"/>
      <c r="BW1398" s="18"/>
      <c r="BX1398" s="18"/>
      <c r="BY1398" s="18"/>
      <c r="BZ1398" s="18"/>
      <c r="CA1398" s="18"/>
      <c r="CB1398" s="18"/>
      <c r="CC1398" s="18"/>
      <c r="CD1398" s="18"/>
      <c r="CE1398" s="18"/>
      <c r="CF1398" s="18"/>
      <c r="CG1398" s="18"/>
      <c r="CH1398" s="18"/>
      <c r="CI1398" s="18"/>
      <c r="CJ1398" s="18"/>
      <c r="CK1398" s="18"/>
      <c r="CL1398" s="18"/>
      <c r="CM1398" s="18"/>
      <c r="CN1398" s="18"/>
      <c r="CO1398" s="18"/>
      <c r="CP1398" s="18"/>
      <c r="CQ1398" s="18"/>
      <c r="CR1398" s="18"/>
      <c r="CS1398" s="18"/>
      <c r="CT1398" s="18"/>
      <c r="CU1398" s="18"/>
      <c r="CV1398" s="18"/>
      <c r="CW1398" s="18"/>
      <c r="CX1398" s="18"/>
      <c r="CY1398" s="18"/>
      <c r="CZ1398" s="18"/>
      <c r="DA1398" s="18"/>
      <c r="DB1398" s="18"/>
      <c r="DC1398" s="18"/>
      <c r="DD1398" s="18"/>
      <c r="DE1398" s="18"/>
      <c r="DF1398" s="18"/>
      <c r="DG1398" s="18"/>
      <c r="DH1398" s="18"/>
      <c r="DI1398" s="18"/>
      <c r="DJ1398" s="18"/>
      <c r="DK1398" s="18"/>
      <c r="DL1398" s="18"/>
      <c r="DM1398" s="18"/>
      <c r="DN1398" s="18"/>
      <c r="DO1398" s="18"/>
      <c r="DP1398" s="18"/>
      <c r="DQ1398" s="18"/>
      <c r="DR1398" s="18"/>
      <c r="DS1398" s="18"/>
      <c r="DT1398" s="18"/>
      <c r="DU1398" s="18"/>
      <c r="DV1398" s="18"/>
      <c r="DW1398" s="18">
        <v>0</v>
      </c>
      <c r="DX1398" s="18"/>
      <c r="DY1398" s="18"/>
      <c r="DZ1398" s="18">
        <v>1</v>
      </c>
      <c r="EA1398" s="18">
        <v>1</v>
      </c>
      <c r="EB1398" s="18"/>
      <c r="EC1398" s="18"/>
      <c r="ED1398" s="18"/>
      <c r="EE1398" s="18"/>
      <c r="EF1398" s="18"/>
      <c r="EG1398" s="18"/>
      <c r="EH1398" s="18" t="s">
        <v>1695</v>
      </c>
      <c r="EI1398" s="18" cm="1">
        <f t="array" ref="EI1398">IF(SUMPRODUCT(--(DO1398:DS1398&lt;&gt;""))=0, 0,1)</f>
        <v>0</v>
      </c>
      <c r="EJ1398" s="18" cm="1">
        <f t="array" ref="EJ1398">IF(SUMPRODUCT(--(DT1398:EG1398&lt;&gt;""))=0, 0,1)</f>
        <v>1</v>
      </c>
      <c r="EK1398" s="18" cm="1">
        <f t="array" ref="EK1398">IF(SUMPRODUCT(--(EC1398:EG1398&lt;&gt;""))=0, 0,1)</f>
        <v>0</v>
      </c>
      <c r="EL1398" s="18" cm="1">
        <f t="array" ref="EL1398">IF(SUMPRODUCT(--(EE1398:EG1398&lt;&gt;""))=0, 0,1)</f>
        <v>0</v>
      </c>
      <c r="EM1398" s="18">
        <f t="shared" si="277"/>
        <v>1</v>
      </c>
      <c r="EN1398" s="18" t="str">
        <f t="shared" si="278"/>
        <v>NA</v>
      </c>
      <c r="EO1398" s="18">
        <f t="shared" si="279"/>
        <v>1</v>
      </c>
      <c r="EP1398" s="18" t="str">
        <f t="shared" si="280"/>
        <v>NA</v>
      </c>
      <c r="EQ1398" s="18" t="str">
        <f t="shared" si="281"/>
        <v>NA</v>
      </c>
      <c r="ER1398" s="58" t="s">
        <v>2080</v>
      </c>
      <c r="ES1398" s="59">
        <v>43822</v>
      </c>
      <c r="ET1398" s="18" t="s">
        <v>1686</v>
      </c>
      <c r="EU1398" s="18" t="s">
        <v>1686</v>
      </c>
    </row>
    <row r="1399" spans="1:151" ht="15.75" customHeight="1" x14ac:dyDescent="0.2">
      <c r="A1399" s="5" t="s">
        <v>417</v>
      </c>
      <c r="B1399" s="24" t="s">
        <v>1701</v>
      </c>
      <c r="C1399" s="26">
        <v>1</v>
      </c>
      <c r="D1399" s="18" t="s">
        <v>1706</v>
      </c>
      <c r="E1399" s="18" t="s">
        <v>1707</v>
      </c>
      <c r="F1399" s="18" t="s">
        <v>553</v>
      </c>
      <c r="G1399" s="18" t="s">
        <v>1704</v>
      </c>
      <c r="H1399" s="18" t="s">
        <v>1705</v>
      </c>
      <c r="I1399" s="18" t="s">
        <v>363</v>
      </c>
      <c r="J1399" s="18" t="s">
        <v>363</v>
      </c>
      <c r="K1399" s="18" t="s">
        <v>363</v>
      </c>
      <c r="L1399" s="18" t="s">
        <v>363</v>
      </c>
      <c r="M1399" s="18" t="s">
        <v>276</v>
      </c>
      <c r="N1399" s="56" t="s">
        <v>257</v>
      </c>
      <c r="O1399" s="18" t="s">
        <v>1703</v>
      </c>
      <c r="P1399" s="18" t="s">
        <v>466</v>
      </c>
      <c r="Q1399" s="18" t="s">
        <v>254</v>
      </c>
      <c r="R1399" s="24" t="s">
        <v>257</v>
      </c>
      <c r="S1399" s="24" t="s">
        <v>257</v>
      </c>
      <c r="T1399" s="26" t="s">
        <v>257</v>
      </c>
      <c r="U1399" s="26" t="s">
        <v>257</v>
      </c>
      <c r="V1399" s="26" t="s">
        <v>257</v>
      </c>
      <c r="W1399" s="26" t="s">
        <v>257</v>
      </c>
      <c r="X1399" s="18" t="s">
        <v>1708</v>
      </c>
      <c r="Y1399" s="18">
        <v>0</v>
      </c>
      <c r="Z1399" s="18" t="s">
        <v>474</v>
      </c>
      <c r="AA1399" s="18">
        <v>0</v>
      </c>
      <c r="AB1399" s="57" t="s">
        <v>257</v>
      </c>
      <c r="AC1399" s="18" t="s">
        <v>595</v>
      </c>
      <c r="AD1399" s="18" t="s">
        <v>257</v>
      </c>
      <c r="AE1399" s="18" t="s">
        <v>257</v>
      </c>
      <c r="AF1399" s="18" t="s">
        <v>257</v>
      </c>
      <c r="AG1399" s="18" t="s">
        <v>257</v>
      </c>
      <c r="AH1399" s="18" t="s">
        <v>257</v>
      </c>
      <c r="AI1399" s="18">
        <v>2</v>
      </c>
      <c r="AJ1399" s="18" t="s">
        <v>1709</v>
      </c>
      <c r="AK1399" s="18">
        <v>14</v>
      </c>
      <c r="AL1399" s="18" t="s">
        <v>1710</v>
      </c>
      <c r="AM1399" s="18" t="s">
        <v>419</v>
      </c>
      <c r="AN1399" s="18">
        <v>25.3</v>
      </c>
      <c r="AO1399" s="18" t="s">
        <v>1711</v>
      </c>
      <c r="AP1399" s="18" t="s">
        <v>479</v>
      </c>
      <c r="AQ1399" s="18">
        <v>5</v>
      </c>
      <c r="AR1399" s="18" t="s">
        <v>672</v>
      </c>
      <c r="AS1399" s="18">
        <f t="shared" ref="AS1399:AS1410" si="289">AT1399</f>
        <v>89.7</v>
      </c>
      <c r="AT1399" s="18">
        <v>89.7</v>
      </c>
      <c r="AU1399" s="18">
        <f t="shared" si="284"/>
        <v>64.400000000000006</v>
      </c>
      <c r="AV1399" s="18">
        <f t="shared" si="285"/>
        <v>64.400000000000006</v>
      </c>
      <c r="AW1399" s="18" t="s">
        <v>363</v>
      </c>
      <c r="AX1399" s="18">
        <v>0</v>
      </c>
      <c r="AY1399" s="18" t="s">
        <v>628</v>
      </c>
      <c r="AZ1399" s="18" t="s">
        <v>257</v>
      </c>
      <c r="BA1399" s="18" t="s">
        <v>257</v>
      </c>
      <c r="BB1399" s="18" t="s">
        <v>1595</v>
      </c>
      <c r="BC1399" s="60" t="s">
        <v>1712</v>
      </c>
      <c r="BD1399" s="57">
        <v>6.3</v>
      </c>
      <c r="BE1399" s="18" t="s">
        <v>1713</v>
      </c>
      <c r="BF1399" s="18" t="s">
        <v>479</v>
      </c>
      <c r="BG1399" s="18">
        <v>5</v>
      </c>
      <c r="BH1399" s="18" t="s">
        <v>672</v>
      </c>
      <c r="BI1399" s="55">
        <f t="shared" si="286"/>
        <v>6.25</v>
      </c>
      <c r="BJ1399" s="55">
        <f t="shared" ref="BJ1399:BJ1410" si="290">BD1399+BL1399</f>
        <v>6.35</v>
      </c>
      <c r="BK1399" s="18">
        <v>0.05</v>
      </c>
      <c r="BL1399" s="18">
        <v>0.05</v>
      </c>
      <c r="BM1399" s="18" t="s">
        <v>1714</v>
      </c>
      <c r="BN1399" s="18">
        <v>0</v>
      </c>
      <c r="BO1399" s="18" t="s">
        <v>628</v>
      </c>
      <c r="BP1399" s="18" t="s">
        <v>257</v>
      </c>
      <c r="BQ1399" s="18" t="s">
        <v>257</v>
      </c>
      <c r="BR1399" s="18" t="s">
        <v>887</v>
      </c>
      <c r="BS1399" s="18"/>
      <c r="BT1399" s="18"/>
      <c r="BU1399" s="18"/>
      <c r="BV1399" s="18"/>
      <c r="BW1399" s="18"/>
      <c r="BX1399" s="18"/>
      <c r="BY1399" s="18"/>
      <c r="BZ1399" s="18"/>
      <c r="CA1399" s="18"/>
      <c r="CB1399" s="18"/>
      <c r="CC1399" s="18"/>
      <c r="CD1399" s="18"/>
      <c r="CE1399" s="18"/>
      <c r="CF1399" s="18"/>
      <c r="CG1399" s="18"/>
      <c r="CH1399" s="18"/>
      <c r="CI1399" s="18"/>
      <c r="CJ1399" s="18"/>
      <c r="CK1399" s="18"/>
      <c r="CL1399" s="18"/>
      <c r="CM1399" s="18"/>
      <c r="CN1399" s="18"/>
      <c r="CO1399" s="18"/>
      <c r="CP1399" s="18"/>
      <c r="CQ1399" s="18"/>
      <c r="CR1399" s="18"/>
      <c r="CS1399" s="18"/>
      <c r="CT1399" s="18"/>
      <c r="CU1399" s="18"/>
      <c r="CV1399" s="18"/>
      <c r="CW1399" s="18"/>
      <c r="CX1399" s="18"/>
      <c r="CY1399" s="18"/>
      <c r="CZ1399" s="18"/>
      <c r="DA1399" s="18"/>
      <c r="DB1399" s="18"/>
      <c r="DC1399" s="18"/>
      <c r="DD1399" s="18"/>
      <c r="DE1399" s="18"/>
      <c r="DF1399" s="18"/>
      <c r="DG1399" s="18"/>
      <c r="DH1399" s="18"/>
      <c r="DI1399" s="18"/>
      <c r="DJ1399" s="18"/>
      <c r="DK1399" s="18"/>
      <c r="DL1399" s="18"/>
      <c r="DM1399" s="18"/>
      <c r="DN1399" s="18"/>
      <c r="DO1399" s="18"/>
      <c r="DP1399" s="18"/>
      <c r="DQ1399" s="18"/>
      <c r="DR1399" s="18">
        <v>0</v>
      </c>
      <c r="DS1399" s="18"/>
      <c r="DT1399" s="18"/>
      <c r="DU1399" s="18">
        <v>0</v>
      </c>
      <c r="DV1399" s="18"/>
      <c r="DW1399" s="18">
        <v>0</v>
      </c>
      <c r="DX1399" s="18"/>
      <c r="DY1399" s="18"/>
      <c r="DZ1399" s="18">
        <v>0</v>
      </c>
      <c r="EA1399" s="18"/>
      <c r="EB1399" s="18"/>
      <c r="EC1399" s="18"/>
      <c r="ED1399" s="18"/>
      <c r="EE1399" s="18">
        <v>0</v>
      </c>
      <c r="EF1399" s="18">
        <v>0</v>
      </c>
      <c r="EG1399" s="18">
        <v>0</v>
      </c>
      <c r="EH1399" s="18" t="s">
        <v>1715</v>
      </c>
      <c r="EI1399" s="18" cm="1">
        <f t="array" ref="EI1399">IF(SUMPRODUCT(--(DO1399:DS1399&lt;&gt;""))=0, 0,1)</f>
        <v>1</v>
      </c>
      <c r="EJ1399" s="18" cm="1">
        <f t="array" ref="EJ1399">IF(SUMPRODUCT(--(DT1399:EG1399&lt;&gt;""))=0, 0,1)</f>
        <v>1</v>
      </c>
      <c r="EK1399" s="18" cm="1">
        <f t="array" ref="EK1399">IF(SUMPRODUCT(--(EC1399:EG1399&lt;&gt;""))=0, 0,1)</f>
        <v>1</v>
      </c>
      <c r="EL1399" s="18" cm="1">
        <f t="array" ref="EL1399">IF(SUMPRODUCT(--(EE1399:EG1399&lt;&gt;""))=0, 0,1)</f>
        <v>1</v>
      </c>
      <c r="EM1399" s="18">
        <f t="shared" si="277"/>
        <v>0</v>
      </c>
      <c r="EN1399" s="18">
        <f t="shared" si="278"/>
        <v>0</v>
      </c>
      <c r="EO1399" s="18">
        <f t="shared" si="279"/>
        <v>0</v>
      </c>
      <c r="EP1399" s="18">
        <f t="shared" si="280"/>
        <v>0</v>
      </c>
      <c r="EQ1399" s="18">
        <f t="shared" si="281"/>
        <v>0</v>
      </c>
      <c r="ER1399" s="58" t="s">
        <v>2080</v>
      </c>
      <c r="ES1399" s="59">
        <v>43620</v>
      </c>
      <c r="ET1399" s="18" t="s">
        <v>1716</v>
      </c>
      <c r="EU1399" s="18" t="s">
        <v>1702</v>
      </c>
    </row>
    <row r="1400" spans="1:151" ht="15.75" customHeight="1" x14ac:dyDescent="0.2">
      <c r="A1400" s="5" t="s">
        <v>417</v>
      </c>
      <c r="B1400" s="24" t="s">
        <v>1701</v>
      </c>
      <c r="C1400" s="26">
        <v>1</v>
      </c>
      <c r="D1400" s="18" t="s">
        <v>1717</v>
      </c>
      <c r="E1400" s="18" t="s">
        <v>1707</v>
      </c>
      <c r="F1400" s="18" t="s">
        <v>553</v>
      </c>
      <c r="G1400" s="18" t="s">
        <v>1704</v>
      </c>
      <c r="H1400" s="18" t="s">
        <v>1705</v>
      </c>
      <c r="I1400" s="18" t="s">
        <v>363</v>
      </c>
      <c r="J1400" s="18" t="s">
        <v>363</v>
      </c>
      <c r="K1400" s="18" t="s">
        <v>363</v>
      </c>
      <c r="L1400" s="18" t="s">
        <v>363</v>
      </c>
      <c r="M1400" s="18" t="s">
        <v>276</v>
      </c>
      <c r="N1400" s="56" t="s">
        <v>257</v>
      </c>
      <c r="O1400" s="60" t="s">
        <v>1703</v>
      </c>
      <c r="P1400" s="18" t="s">
        <v>466</v>
      </c>
      <c r="Q1400" s="18" t="s">
        <v>254</v>
      </c>
      <c r="R1400" s="24" t="s">
        <v>257</v>
      </c>
      <c r="S1400" s="24" t="s">
        <v>257</v>
      </c>
      <c r="T1400" s="26" t="s">
        <v>257</v>
      </c>
      <c r="U1400" s="26" t="s">
        <v>257</v>
      </c>
      <c r="V1400" s="26" t="s">
        <v>257</v>
      </c>
      <c r="W1400" s="26" t="s">
        <v>257</v>
      </c>
      <c r="X1400" s="18" t="s">
        <v>1708</v>
      </c>
      <c r="Y1400" s="18">
        <v>200</v>
      </c>
      <c r="Z1400" s="18" t="s">
        <v>474</v>
      </c>
      <c r="AA1400" s="18">
        <v>200</v>
      </c>
      <c r="AB1400" s="57" t="s">
        <v>257</v>
      </c>
      <c r="AC1400" s="18" t="s">
        <v>595</v>
      </c>
      <c r="AD1400" s="18" t="s">
        <v>257</v>
      </c>
      <c r="AE1400" s="18" t="s">
        <v>257</v>
      </c>
      <c r="AF1400" s="18" t="s">
        <v>257</v>
      </c>
      <c r="AG1400" s="18" t="s">
        <v>257</v>
      </c>
      <c r="AH1400" s="18" t="s">
        <v>257</v>
      </c>
      <c r="AI1400" s="18">
        <v>2</v>
      </c>
      <c r="AJ1400" s="18" t="s">
        <v>1709</v>
      </c>
      <c r="AK1400" s="18">
        <v>14</v>
      </c>
      <c r="AL1400" s="18" t="s">
        <v>1710</v>
      </c>
      <c r="AM1400" s="18" t="s">
        <v>419</v>
      </c>
      <c r="AN1400" s="18">
        <v>32.200000000000003</v>
      </c>
      <c r="AO1400" s="18" t="s">
        <v>1711</v>
      </c>
      <c r="AP1400" s="18" t="s">
        <v>479</v>
      </c>
      <c r="AQ1400" s="18">
        <v>5</v>
      </c>
      <c r="AR1400" s="18" t="s">
        <v>672</v>
      </c>
      <c r="AS1400" s="18">
        <f t="shared" si="289"/>
        <v>57.5</v>
      </c>
      <c r="AT1400" s="18">
        <v>57.5</v>
      </c>
      <c r="AU1400" s="18">
        <f t="shared" si="284"/>
        <v>25.299999999999997</v>
      </c>
      <c r="AV1400" s="18">
        <f t="shared" si="285"/>
        <v>25.299999999999997</v>
      </c>
      <c r="AW1400" s="18" t="s">
        <v>363</v>
      </c>
      <c r="AX1400" s="18">
        <v>0</v>
      </c>
      <c r="AY1400" s="18" t="s">
        <v>628</v>
      </c>
      <c r="AZ1400" s="18" t="s">
        <v>257</v>
      </c>
      <c r="BA1400" s="18" t="s">
        <v>257</v>
      </c>
      <c r="BB1400" s="18" t="s">
        <v>1595</v>
      </c>
      <c r="BC1400" s="18" t="s">
        <v>1712</v>
      </c>
      <c r="BD1400" s="57">
        <v>5.8</v>
      </c>
      <c r="BE1400" s="18" t="s">
        <v>1713</v>
      </c>
      <c r="BF1400" s="18" t="s">
        <v>479</v>
      </c>
      <c r="BG1400" s="18">
        <v>5</v>
      </c>
      <c r="BH1400" s="18" t="s">
        <v>672</v>
      </c>
      <c r="BI1400" s="55">
        <f t="shared" si="286"/>
        <v>5.75</v>
      </c>
      <c r="BJ1400" s="55">
        <f t="shared" si="290"/>
        <v>5.85</v>
      </c>
      <c r="BK1400" s="18">
        <v>0.05</v>
      </c>
      <c r="BL1400" s="18">
        <v>0.05</v>
      </c>
      <c r="BM1400" s="18" t="s">
        <v>1714</v>
      </c>
      <c r="BN1400" s="18">
        <v>0</v>
      </c>
      <c r="BO1400" s="18" t="s">
        <v>628</v>
      </c>
      <c r="BP1400" s="18" t="s">
        <v>257</v>
      </c>
      <c r="BQ1400" s="18" t="s">
        <v>257</v>
      </c>
      <c r="BR1400" s="18" t="s">
        <v>887</v>
      </c>
      <c r="BS1400" s="18"/>
      <c r="BT1400" s="18"/>
      <c r="BU1400" s="18"/>
      <c r="BV1400" s="18"/>
      <c r="BW1400" s="18"/>
      <c r="BX1400" s="18"/>
      <c r="BY1400" s="18"/>
      <c r="BZ1400" s="18"/>
      <c r="CA1400" s="18"/>
      <c r="CB1400" s="18"/>
      <c r="CC1400" s="18"/>
      <c r="CD1400" s="18"/>
      <c r="CE1400" s="18"/>
      <c r="CF1400" s="18"/>
      <c r="CG1400" s="18"/>
      <c r="CH1400" s="18"/>
      <c r="CI1400" s="18"/>
      <c r="CJ1400" s="18"/>
      <c r="CK1400" s="18"/>
      <c r="CL1400" s="18"/>
      <c r="CM1400" s="18"/>
      <c r="CN1400" s="18"/>
      <c r="CO1400" s="18"/>
      <c r="CP1400" s="18"/>
      <c r="CQ1400" s="18"/>
      <c r="CR1400" s="18"/>
      <c r="CS1400" s="18"/>
      <c r="CT1400" s="18"/>
      <c r="CU1400" s="18"/>
      <c r="CV1400" s="18"/>
      <c r="CW1400" s="18"/>
      <c r="CX1400" s="18"/>
      <c r="CY1400" s="18"/>
      <c r="CZ1400" s="18"/>
      <c r="DA1400" s="18"/>
      <c r="DB1400" s="18"/>
      <c r="DC1400" s="18"/>
      <c r="DD1400" s="18"/>
      <c r="DE1400" s="18"/>
      <c r="DF1400" s="18"/>
      <c r="DG1400" s="18"/>
      <c r="DH1400" s="18"/>
      <c r="DI1400" s="18"/>
      <c r="DJ1400" s="18"/>
      <c r="DK1400" s="18"/>
      <c r="DL1400" s="18"/>
      <c r="DM1400" s="18"/>
      <c r="DN1400" s="18"/>
      <c r="DO1400" s="18"/>
      <c r="DP1400" s="18"/>
      <c r="DQ1400" s="18"/>
      <c r="DR1400" s="18">
        <v>0</v>
      </c>
      <c r="DS1400" s="18"/>
      <c r="DT1400" s="18"/>
      <c r="DU1400" s="18">
        <v>0</v>
      </c>
      <c r="DV1400" s="18"/>
      <c r="DW1400" s="18">
        <v>0</v>
      </c>
      <c r="DX1400" s="18"/>
      <c r="DY1400" s="18"/>
      <c r="DZ1400" s="18">
        <v>0</v>
      </c>
      <c r="EA1400" s="18"/>
      <c r="EB1400" s="18"/>
      <c r="EC1400" s="18"/>
      <c r="ED1400" s="18"/>
      <c r="EE1400" s="18">
        <v>0</v>
      </c>
      <c r="EF1400" s="18">
        <v>0</v>
      </c>
      <c r="EG1400" s="18">
        <v>0</v>
      </c>
      <c r="EH1400" s="18" t="s">
        <v>1715</v>
      </c>
      <c r="EI1400" s="18" cm="1">
        <f t="array" ref="EI1400">IF(SUMPRODUCT(--(DO1400:DS1400&lt;&gt;""))=0, 0,1)</f>
        <v>1</v>
      </c>
      <c r="EJ1400" s="18" cm="1">
        <f t="array" ref="EJ1400">IF(SUMPRODUCT(--(DT1400:EG1400&lt;&gt;""))=0, 0,1)</f>
        <v>1</v>
      </c>
      <c r="EK1400" s="18" cm="1">
        <f t="array" ref="EK1400">IF(SUMPRODUCT(--(EC1400:EG1400&lt;&gt;""))=0, 0,1)</f>
        <v>1</v>
      </c>
      <c r="EL1400" s="18" cm="1">
        <f t="array" ref="EL1400">IF(SUMPRODUCT(--(EE1400:EG1400&lt;&gt;""))=0, 0,1)</f>
        <v>1</v>
      </c>
      <c r="EM1400" s="18">
        <f t="shared" si="277"/>
        <v>0</v>
      </c>
      <c r="EN1400" s="18">
        <f t="shared" si="278"/>
        <v>0</v>
      </c>
      <c r="EO1400" s="18">
        <f t="shared" si="279"/>
        <v>0</v>
      </c>
      <c r="EP1400" s="18">
        <f t="shared" si="280"/>
        <v>0</v>
      </c>
      <c r="EQ1400" s="18">
        <f t="shared" si="281"/>
        <v>0</v>
      </c>
      <c r="ER1400" s="58" t="s">
        <v>2080</v>
      </c>
      <c r="ES1400" s="59">
        <v>43620</v>
      </c>
      <c r="ET1400" s="18" t="s">
        <v>1716</v>
      </c>
      <c r="EU1400" s="18" t="s">
        <v>1702</v>
      </c>
    </row>
    <row r="1401" spans="1:151" ht="15.75" customHeight="1" x14ac:dyDescent="0.2">
      <c r="A1401" s="5" t="s">
        <v>417</v>
      </c>
      <c r="B1401" s="24" t="s">
        <v>1701</v>
      </c>
      <c r="C1401" s="26">
        <v>1</v>
      </c>
      <c r="D1401" s="18" t="s">
        <v>1718</v>
      </c>
      <c r="E1401" s="18" t="s">
        <v>1707</v>
      </c>
      <c r="F1401" s="18" t="s">
        <v>553</v>
      </c>
      <c r="G1401" s="18" t="s">
        <v>1704</v>
      </c>
      <c r="H1401" s="18" t="s">
        <v>1705</v>
      </c>
      <c r="I1401" s="18" t="s">
        <v>363</v>
      </c>
      <c r="J1401" s="18" t="s">
        <v>363</v>
      </c>
      <c r="K1401" s="18" t="s">
        <v>363</v>
      </c>
      <c r="L1401" s="18" t="s">
        <v>363</v>
      </c>
      <c r="M1401" s="18" t="s">
        <v>276</v>
      </c>
      <c r="N1401" s="56" t="s">
        <v>257</v>
      </c>
      <c r="O1401" s="18" t="s">
        <v>1703</v>
      </c>
      <c r="P1401" s="18" t="s">
        <v>466</v>
      </c>
      <c r="Q1401" s="18" t="s">
        <v>254</v>
      </c>
      <c r="R1401" s="24" t="s">
        <v>257</v>
      </c>
      <c r="S1401" s="24" t="s">
        <v>257</v>
      </c>
      <c r="T1401" s="26" t="s">
        <v>257</v>
      </c>
      <c r="U1401" s="26" t="s">
        <v>257</v>
      </c>
      <c r="V1401" s="26" t="s">
        <v>257</v>
      </c>
      <c r="W1401" s="26" t="s">
        <v>257</v>
      </c>
      <c r="X1401" s="18" t="s">
        <v>1708</v>
      </c>
      <c r="Y1401" s="18">
        <v>0</v>
      </c>
      <c r="Z1401" s="18" t="s">
        <v>474</v>
      </c>
      <c r="AA1401" s="18">
        <v>0</v>
      </c>
      <c r="AB1401" s="57" t="s">
        <v>257</v>
      </c>
      <c r="AC1401" s="18" t="s">
        <v>595</v>
      </c>
      <c r="AD1401" s="18" t="s">
        <v>257</v>
      </c>
      <c r="AE1401" s="18" t="s">
        <v>257</v>
      </c>
      <c r="AF1401" s="18" t="s">
        <v>257</v>
      </c>
      <c r="AG1401" s="18" t="s">
        <v>257</v>
      </c>
      <c r="AH1401" s="18" t="s">
        <v>257</v>
      </c>
      <c r="AI1401" s="18">
        <v>2</v>
      </c>
      <c r="AJ1401" s="18" t="s">
        <v>1709</v>
      </c>
      <c r="AK1401" s="18">
        <v>14</v>
      </c>
      <c r="AL1401" s="18" t="s">
        <v>1710</v>
      </c>
      <c r="AM1401" s="18" t="s">
        <v>419</v>
      </c>
      <c r="AN1401" s="18">
        <v>344.8</v>
      </c>
      <c r="AO1401" s="18" t="s">
        <v>1711</v>
      </c>
      <c r="AP1401" s="18" t="s">
        <v>479</v>
      </c>
      <c r="AQ1401" s="18">
        <v>5</v>
      </c>
      <c r="AR1401" s="18" t="s">
        <v>672</v>
      </c>
      <c r="AS1401" s="18">
        <f t="shared" si="289"/>
        <v>457.5</v>
      </c>
      <c r="AT1401" s="18">
        <v>457.5</v>
      </c>
      <c r="AU1401" s="18">
        <f t="shared" si="284"/>
        <v>112.69999999999999</v>
      </c>
      <c r="AV1401" s="18">
        <f t="shared" si="285"/>
        <v>112.69999999999999</v>
      </c>
      <c r="AW1401" s="18" t="s">
        <v>363</v>
      </c>
      <c r="AX1401" s="18">
        <v>0</v>
      </c>
      <c r="AY1401" s="18" t="s">
        <v>628</v>
      </c>
      <c r="AZ1401" s="18" t="s">
        <v>257</v>
      </c>
      <c r="BA1401" s="18" t="s">
        <v>257</v>
      </c>
      <c r="BB1401" s="18" t="s">
        <v>1595</v>
      </c>
      <c r="BC1401" s="18" t="s">
        <v>1712</v>
      </c>
      <c r="BD1401" s="57">
        <v>7.8</v>
      </c>
      <c r="BE1401" s="18" t="s">
        <v>1713</v>
      </c>
      <c r="BF1401" s="18" t="s">
        <v>479</v>
      </c>
      <c r="BG1401" s="18">
        <v>5</v>
      </c>
      <c r="BH1401" s="18" t="s">
        <v>672</v>
      </c>
      <c r="BI1401" s="55">
        <f t="shared" si="286"/>
        <v>7.75</v>
      </c>
      <c r="BJ1401" s="55">
        <f t="shared" si="290"/>
        <v>7.85</v>
      </c>
      <c r="BK1401" s="18">
        <v>0.05</v>
      </c>
      <c r="BL1401" s="18">
        <v>0.05</v>
      </c>
      <c r="BM1401" s="18" t="s">
        <v>1714</v>
      </c>
      <c r="BN1401" s="18">
        <v>0</v>
      </c>
      <c r="BO1401" s="18" t="s">
        <v>628</v>
      </c>
      <c r="BP1401" s="18" t="s">
        <v>257</v>
      </c>
      <c r="BQ1401" s="18" t="s">
        <v>257</v>
      </c>
      <c r="BR1401" s="18" t="s">
        <v>887</v>
      </c>
      <c r="BS1401" s="18"/>
      <c r="BT1401" s="18"/>
      <c r="BU1401" s="18"/>
      <c r="BV1401" s="18"/>
      <c r="BW1401" s="18"/>
      <c r="BX1401" s="18"/>
      <c r="BY1401" s="18"/>
      <c r="BZ1401" s="18"/>
      <c r="CA1401" s="18"/>
      <c r="CB1401" s="18"/>
      <c r="CC1401" s="18"/>
      <c r="CD1401" s="18"/>
      <c r="CE1401" s="18"/>
      <c r="CF1401" s="18"/>
      <c r="CG1401" s="18"/>
      <c r="CH1401" s="18"/>
      <c r="CI1401" s="18"/>
      <c r="CJ1401" s="18"/>
      <c r="CK1401" s="18"/>
      <c r="CL1401" s="18"/>
      <c r="CM1401" s="18"/>
      <c r="CN1401" s="18"/>
      <c r="CO1401" s="18"/>
      <c r="CP1401" s="18"/>
      <c r="CQ1401" s="18"/>
      <c r="CR1401" s="18"/>
      <c r="CS1401" s="18"/>
      <c r="CT1401" s="18"/>
      <c r="CU1401" s="18"/>
      <c r="CV1401" s="18"/>
      <c r="CW1401" s="18"/>
      <c r="CX1401" s="18"/>
      <c r="CY1401" s="18"/>
      <c r="CZ1401" s="18"/>
      <c r="DA1401" s="18"/>
      <c r="DB1401" s="18"/>
      <c r="DC1401" s="18"/>
      <c r="DD1401" s="18"/>
      <c r="DE1401" s="18"/>
      <c r="DF1401" s="18"/>
      <c r="DG1401" s="18"/>
      <c r="DH1401" s="18"/>
      <c r="DI1401" s="18"/>
      <c r="DJ1401" s="18"/>
      <c r="DK1401" s="18"/>
      <c r="DL1401" s="18"/>
      <c r="DM1401" s="18"/>
      <c r="DN1401" s="18"/>
      <c r="DO1401" s="18"/>
      <c r="DP1401" s="18"/>
      <c r="DQ1401" s="18"/>
      <c r="DR1401" s="18">
        <v>0</v>
      </c>
      <c r="DS1401" s="18"/>
      <c r="DT1401" s="18"/>
      <c r="DU1401" s="18">
        <v>0</v>
      </c>
      <c r="DV1401" s="18"/>
      <c r="DW1401" s="18">
        <v>0</v>
      </c>
      <c r="DX1401" s="18"/>
      <c r="DY1401" s="18"/>
      <c r="DZ1401" s="18">
        <v>0</v>
      </c>
      <c r="EA1401" s="18"/>
      <c r="EB1401" s="18"/>
      <c r="EC1401" s="18"/>
      <c r="ED1401" s="18"/>
      <c r="EE1401" s="18">
        <v>0</v>
      </c>
      <c r="EF1401" s="18">
        <v>0</v>
      </c>
      <c r="EG1401" s="18">
        <v>0</v>
      </c>
      <c r="EH1401" s="18" t="s">
        <v>1715</v>
      </c>
      <c r="EI1401" s="18" cm="1">
        <f t="array" ref="EI1401">IF(SUMPRODUCT(--(DO1401:DS1401&lt;&gt;""))=0, 0,1)</f>
        <v>1</v>
      </c>
      <c r="EJ1401" s="18" cm="1">
        <f t="array" ref="EJ1401">IF(SUMPRODUCT(--(DT1401:EG1401&lt;&gt;""))=0, 0,1)</f>
        <v>1</v>
      </c>
      <c r="EK1401" s="18" cm="1">
        <f t="array" ref="EK1401">IF(SUMPRODUCT(--(EC1401:EG1401&lt;&gt;""))=0, 0,1)</f>
        <v>1</v>
      </c>
      <c r="EL1401" s="18" cm="1">
        <f t="array" ref="EL1401">IF(SUMPRODUCT(--(EE1401:EG1401&lt;&gt;""))=0, 0,1)</f>
        <v>1</v>
      </c>
      <c r="EM1401" s="18">
        <f t="shared" si="277"/>
        <v>0</v>
      </c>
      <c r="EN1401" s="18">
        <f t="shared" si="278"/>
        <v>0</v>
      </c>
      <c r="EO1401" s="18">
        <f t="shared" si="279"/>
        <v>0</v>
      </c>
      <c r="EP1401" s="18">
        <f t="shared" si="280"/>
        <v>0</v>
      </c>
      <c r="EQ1401" s="18">
        <f t="shared" si="281"/>
        <v>0</v>
      </c>
      <c r="ER1401" s="58" t="s">
        <v>2080</v>
      </c>
      <c r="ES1401" s="59">
        <v>43620</v>
      </c>
      <c r="ET1401" s="18" t="s">
        <v>1716</v>
      </c>
      <c r="EU1401" s="18" t="s">
        <v>1702</v>
      </c>
    </row>
    <row r="1402" spans="1:151" ht="15.75" customHeight="1" x14ac:dyDescent="0.2">
      <c r="A1402" s="5" t="s">
        <v>417</v>
      </c>
      <c r="B1402" s="24" t="s">
        <v>1701</v>
      </c>
      <c r="C1402" s="26">
        <v>1</v>
      </c>
      <c r="D1402" s="18" t="s">
        <v>1719</v>
      </c>
      <c r="E1402" s="18" t="s">
        <v>1707</v>
      </c>
      <c r="F1402" s="18" t="s">
        <v>553</v>
      </c>
      <c r="G1402" s="18" t="s">
        <v>1704</v>
      </c>
      <c r="H1402" s="18" t="s">
        <v>1705</v>
      </c>
      <c r="I1402" s="18" t="s">
        <v>363</v>
      </c>
      <c r="J1402" s="18" t="s">
        <v>363</v>
      </c>
      <c r="K1402" s="18" t="s">
        <v>363</v>
      </c>
      <c r="L1402" s="18" t="s">
        <v>363</v>
      </c>
      <c r="M1402" s="18" t="s">
        <v>276</v>
      </c>
      <c r="N1402" s="56" t="s">
        <v>257</v>
      </c>
      <c r="O1402" s="18" t="s">
        <v>1703</v>
      </c>
      <c r="P1402" s="18" t="s">
        <v>466</v>
      </c>
      <c r="Q1402" s="18" t="s">
        <v>254</v>
      </c>
      <c r="R1402" s="24" t="s">
        <v>257</v>
      </c>
      <c r="S1402" s="24" t="s">
        <v>257</v>
      </c>
      <c r="T1402" s="26" t="s">
        <v>257</v>
      </c>
      <c r="U1402" s="26" t="s">
        <v>257</v>
      </c>
      <c r="V1402" s="26" t="s">
        <v>257</v>
      </c>
      <c r="W1402" s="26" t="s">
        <v>257</v>
      </c>
      <c r="X1402" s="18" t="s">
        <v>1708</v>
      </c>
      <c r="Y1402" s="18">
        <v>200</v>
      </c>
      <c r="Z1402" s="18" t="s">
        <v>474</v>
      </c>
      <c r="AA1402" s="18">
        <v>200</v>
      </c>
      <c r="AB1402" s="57" t="s">
        <v>257</v>
      </c>
      <c r="AC1402" s="18" t="s">
        <v>595</v>
      </c>
      <c r="AD1402" s="18" t="s">
        <v>257</v>
      </c>
      <c r="AE1402" s="18" t="s">
        <v>257</v>
      </c>
      <c r="AF1402" s="18" t="s">
        <v>257</v>
      </c>
      <c r="AG1402" s="18" t="s">
        <v>257</v>
      </c>
      <c r="AH1402" s="18" t="s">
        <v>257</v>
      </c>
      <c r="AI1402" s="18">
        <v>2</v>
      </c>
      <c r="AJ1402" s="18" t="s">
        <v>1709</v>
      </c>
      <c r="AK1402" s="18">
        <v>14</v>
      </c>
      <c r="AL1402" s="18" t="s">
        <v>1710</v>
      </c>
      <c r="AM1402" s="18" t="s">
        <v>419</v>
      </c>
      <c r="AN1402" s="18">
        <v>241.4</v>
      </c>
      <c r="AO1402" s="18" t="s">
        <v>1711</v>
      </c>
      <c r="AP1402" s="18" t="s">
        <v>479</v>
      </c>
      <c r="AQ1402" s="18">
        <v>5</v>
      </c>
      <c r="AR1402" s="18" t="s">
        <v>672</v>
      </c>
      <c r="AS1402" s="18">
        <f t="shared" si="289"/>
        <v>333.3</v>
      </c>
      <c r="AT1402" s="18">
        <v>333.3</v>
      </c>
      <c r="AU1402" s="18">
        <f t="shared" si="284"/>
        <v>91.9</v>
      </c>
      <c r="AV1402" s="18">
        <f t="shared" si="285"/>
        <v>91.9</v>
      </c>
      <c r="AW1402" s="18" t="s">
        <v>363</v>
      </c>
      <c r="AX1402" s="18">
        <v>0</v>
      </c>
      <c r="AY1402" s="18" t="s">
        <v>628</v>
      </c>
      <c r="AZ1402" s="18" t="s">
        <v>257</v>
      </c>
      <c r="BA1402" s="18" t="s">
        <v>257</v>
      </c>
      <c r="BB1402" s="18" t="s">
        <v>1595</v>
      </c>
      <c r="BC1402" s="18" t="s">
        <v>1712</v>
      </c>
      <c r="BD1402" s="57">
        <v>6.2</v>
      </c>
      <c r="BE1402" s="18" t="s">
        <v>1713</v>
      </c>
      <c r="BF1402" s="18" t="s">
        <v>479</v>
      </c>
      <c r="BG1402" s="18">
        <v>5</v>
      </c>
      <c r="BH1402" s="18" t="s">
        <v>672</v>
      </c>
      <c r="BI1402" s="55">
        <f t="shared" si="286"/>
        <v>6.15</v>
      </c>
      <c r="BJ1402" s="55">
        <f t="shared" si="290"/>
        <v>6.25</v>
      </c>
      <c r="BK1402" s="18">
        <v>0.05</v>
      </c>
      <c r="BL1402" s="18">
        <v>0.05</v>
      </c>
      <c r="BM1402" s="18" t="s">
        <v>1714</v>
      </c>
      <c r="BN1402" s="18">
        <v>0</v>
      </c>
      <c r="BO1402" s="18" t="s">
        <v>628</v>
      </c>
      <c r="BP1402" s="18" t="s">
        <v>257</v>
      </c>
      <c r="BQ1402" s="18" t="s">
        <v>257</v>
      </c>
      <c r="BR1402" s="18" t="s">
        <v>887</v>
      </c>
      <c r="BS1402" s="18"/>
      <c r="BT1402" s="18"/>
      <c r="BU1402" s="18"/>
      <c r="BV1402" s="18"/>
      <c r="BW1402" s="18"/>
      <c r="BX1402" s="18"/>
      <c r="BY1402" s="18"/>
      <c r="BZ1402" s="18"/>
      <c r="CA1402" s="18"/>
      <c r="CB1402" s="18"/>
      <c r="CC1402" s="18"/>
      <c r="CD1402" s="18"/>
      <c r="CE1402" s="18"/>
      <c r="CF1402" s="18"/>
      <c r="CG1402" s="18"/>
      <c r="CH1402" s="18"/>
      <c r="CI1402" s="18"/>
      <c r="CJ1402" s="18"/>
      <c r="CK1402" s="18"/>
      <c r="CL1402" s="18"/>
      <c r="CM1402" s="18"/>
      <c r="CN1402" s="18"/>
      <c r="CO1402" s="18"/>
      <c r="CP1402" s="18"/>
      <c r="CQ1402" s="18"/>
      <c r="CR1402" s="18"/>
      <c r="CS1402" s="18"/>
      <c r="CT1402" s="18"/>
      <c r="CU1402" s="18"/>
      <c r="CV1402" s="18"/>
      <c r="CW1402" s="18"/>
      <c r="CX1402" s="18"/>
      <c r="CY1402" s="18"/>
      <c r="CZ1402" s="18"/>
      <c r="DA1402" s="18"/>
      <c r="DB1402" s="18"/>
      <c r="DC1402" s="18"/>
      <c r="DD1402" s="18"/>
      <c r="DE1402" s="18"/>
      <c r="DF1402" s="18"/>
      <c r="DG1402" s="18"/>
      <c r="DH1402" s="18"/>
      <c r="DI1402" s="18"/>
      <c r="DJ1402" s="18"/>
      <c r="DK1402" s="18"/>
      <c r="DL1402" s="18"/>
      <c r="DM1402" s="18"/>
      <c r="DN1402" s="18"/>
      <c r="DO1402" s="18"/>
      <c r="DP1402" s="18"/>
      <c r="DQ1402" s="18"/>
      <c r="DR1402" s="18">
        <v>0</v>
      </c>
      <c r="DS1402" s="18"/>
      <c r="DT1402" s="18"/>
      <c r="DU1402" s="18">
        <v>0</v>
      </c>
      <c r="DV1402" s="18"/>
      <c r="DW1402" s="18">
        <v>0</v>
      </c>
      <c r="DX1402" s="18"/>
      <c r="DY1402" s="18"/>
      <c r="DZ1402" s="18">
        <v>0</v>
      </c>
      <c r="EA1402" s="18"/>
      <c r="EB1402" s="18"/>
      <c r="EC1402" s="18"/>
      <c r="ED1402" s="18"/>
      <c r="EE1402" s="18">
        <v>0</v>
      </c>
      <c r="EF1402" s="18">
        <v>0</v>
      </c>
      <c r="EG1402" s="18">
        <v>0</v>
      </c>
      <c r="EH1402" s="18" t="s">
        <v>1715</v>
      </c>
      <c r="EI1402" s="18" cm="1">
        <f t="array" ref="EI1402">IF(SUMPRODUCT(--(DO1402:DS1402&lt;&gt;""))=0, 0,1)</f>
        <v>1</v>
      </c>
      <c r="EJ1402" s="18" cm="1">
        <f t="array" ref="EJ1402">IF(SUMPRODUCT(--(DT1402:EG1402&lt;&gt;""))=0, 0,1)</f>
        <v>1</v>
      </c>
      <c r="EK1402" s="18" cm="1">
        <f t="array" ref="EK1402">IF(SUMPRODUCT(--(EC1402:EG1402&lt;&gt;""))=0, 0,1)</f>
        <v>1</v>
      </c>
      <c r="EL1402" s="18" cm="1">
        <f t="array" ref="EL1402">IF(SUMPRODUCT(--(EE1402:EG1402&lt;&gt;""))=0, 0,1)</f>
        <v>1</v>
      </c>
      <c r="EM1402" s="18">
        <f t="shared" si="277"/>
        <v>0</v>
      </c>
      <c r="EN1402" s="18">
        <f t="shared" si="278"/>
        <v>0</v>
      </c>
      <c r="EO1402" s="18">
        <f t="shared" si="279"/>
        <v>0</v>
      </c>
      <c r="EP1402" s="18">
        <f t="shared" si="280"/>
        <v>0</v>
      </c>
      <c r="EQ1402" s="18">
        <f t="shared" si="281"/>
        <v>0</v>
      </c>
      <c r="ER1402" s="58" t="s">
        <v>2080</v>
      </c>
      <c r="ES1402" s="59">
        <v>43620</v>
      </c>
      <c r="ET1402" s="18" t="s">
        <v>1716</v>
      </c>
      <c r="EU1402" s="18" t="s">
        <v>1702</v>
      </c>
    </row>
    <row r="1403" spans="1:151" ht="15.75" customHeight="1" x14ac:dyDescent="0.2">
      <c r="A1403" s="5" t="s">
        <v>417</v>
      </c>
      <c r="B1403" s="24" t="s">
        <v>1701</v>
      </c>
      <c r="C1403" s="26">
        <v>1</v>
      </c>
      <c r="D1403" s="18" t="s">
        <v>1706</v>
      </c>
      <c r="E1403" s="18" t="s">
        <v>1720</v>
      </c>
      <c r="F1403" s="18" t="s">
        <v>553</v>
      </c>
      <c r="G1403" s="18" t="s">
        <v>1704</v>
      </c>
      <c r="H1403" s="18" t="s">
        <v>1705</v>
      </c>
      <c r="I1403" s="18" t="s">
        <v>363</v>
      </c>
      <c r="J1403" s="18" t="s">
        <v>363</v>
      </c>
      <c r="K1403" s="18" t="s">
        <v>363</v>
      </c>
      <c r="L1403" s="18" t="s">
        <v>363</v>
      </c>
      <c r="M1403" s="18" t="s">
        <v>276</v>
      </c>
      <c r="N1403" s="56" t="s">
        <v>257</v>
      </c>
      <c r="O1403" s="18" t="s">
        <v>1703</v>
      </c>
      <c r="P1403" s="18" t="s">
        <v>466</v>
      </c>
      <c r="Q1403" s="18" t="s">
        <v>254</v>
      </c>
      <c r="R1403" s="24" t="s">
        <v>257</v>
      </c>
      <c r="S1403" s="24" t="s">
        <v>257</v>
      </c>
      <c r="T1403" s="26" t="s">
        <v>257</v>
      </c>
      <c r="U1403" s="26" t="s">
        <v>257</v>
      </c>
      <c r="V1403" s="26" t="s">
        <v>257</v>
      </c>
      <c r="W1403" s="26" t="s">
        <v>257</v>
      </c>
      <c r="X1403" s="18" t="s">
        <v>1708</v>
      </c>
      <c r="Y1403" s="18">
        <v>0</v>
      </c>
      <c r="Z1403" s="18" t="s">
        <v>474</v>
      </c>
      <c r="AA1403" s="18">
        <v>0</v>
      </c>
      <c r="AB1403" s="57" t="s">
        <v>257</v>
      </c>
      <c r="AC1403" s="18" t="s">
        <v>595</v>
      </c>
      <c r="AD1403" s="18" t="s">
        <v>257</v>
      </c>
      <c r="AE1403" s="18" t="s">
        <v>257</v>
      </c>
      <c r="AF1403" s="18" t="s">
        <v>257</v>
      </c>
      <c r="AG1403" s="18" t="s">
        <v>257</v>
      </c>
      <c r="AH1403" s="18" t="s">
        <v>257</v>
      </c>
      <c r="AI1403" s="18">
        <v>2</v>
      </c>
      <c r="AJ1403" s="18" t="s">
        <v>1709</v>
      </c>
      <c r="AK1403" s="18">
        <v>14</v>
      </c>
      <c r="AL1403" s="18" t="s">
        <v>1710</v>
      </c>
      <c r="AM1403" s="18" t="s">
        <v>419</v>
      </c>
      <c r="AN1403" s="18">
        <v>-43.7</v>
      </c>
      <c r="AO1403" s="18" t="s">
        <v>1711</v>
      </c>
      <c r="AP1403" s="18" t="s">
        <v>479</v>
      </c>
      <c r="AQ1403" s="18">
        <v>5</v>
      </c>
      <c r="AR1403" s="18" t="s">
        <v>672</v>
      </c>
      <c r="AS1403" s="18">
        <f t="shared" si="289"/>
        <v>16.899999999999999</v>
      </c>
      <c r="AT1403" s="18">
        <v>16.899999999999999</v>
      </c>
      <c r="AU1403" s="18">
        <f t="shared" si="284"/>
        <v>60.6</v>
      </c>
      <c r="AV1403" s="18">
        <f t="shared" si="285"/>
        <v>60.6</v>
      </c>
      <c r="AW1403" s="18" t="s">
        <v>363</v>
      </c>
      <c r="AX1403" s="18">
        <v>2</v>
      </c>
      <c r="AY1403" s="18" t="s">
        <v>628</v>
      </c>
      <c r="AZ1403" s="18" t="s">
        <v>257</v>
      </c>
      <c r="BA1403" s="18" t="s">
        <v>257</v>
      </c>
      <c r="BB1403" s="18" t="s">
        <v>1595</v>
      </c>
      <c r="BC1403" s="18" t="s">
        <v>1712</v>
      </c>
      <c r="BD1403" s="57">
        <v>6.7</v>
      </c>
      <c r="BE1403" s="18" t="s">
        <v>1713</v>
      </c>
      <c r="BF1403" s="18" t="s">
        <v>479</v>
      </c>
      <c r="BG1403" s="18">
        <v>5</v>
      </c>
      <c r="BH1403" s="18" t="s">
        <v>672</v>
      </c>
      <c r="BI1403" s="55">
        <f t="shared" si="286"/>
        <v>6.65</v>
      </c>
      <c r="BJ1403" s="55">
        <f t="shared" si="290"/>
        <v>6.75</v>
      </c>
      <c r="BK1403" s="18">
        <v>0.05</v>
      </c>
      <c r="BL1403" s="18">
        <v>0.05</v>
      </c>
      <c r="BM1403" s="18" t="s">
        <v>1714</v>
      </c>
      <c r="BN1403" s="18">
        <v>2</v>
      </c>
      <c r="BO1403" s="18" t="s">
        <v>628</v>
      </c>
      <c r="BP1403" s="18" t="s">
        <v>257</v>
      </c>
      <c r="BQ1403" s="18" t="s">
        <v>257</v>
      </c>
      <c r="BR1403" s="18" t="s">
        <v>887</v>
      </c>
      <c r="BS1403" s="18"/>
      <c r="BT1403" s="18"/>
      <c r="BU1403" s="18"/>
      <c r="BV1403" s="18"/>
      <c r="BW1403" s="18"/>
      <c r="BX1403" s="18"/>
      <c r="BY1403" s="18"/>
      <c r="BZ1403" s="18"/>
      <c r="CA1403" s="18"/>
      <c r="CB1403" s="18"/>
      <c r="CC1403" s="18"/>
      <c r="CD1403" s="18"/>
      <c r="CE1403" s="18"/>
      <c r="CF1403" s="18"/>
      <c r="CG1403" s="18"/>
      <c r="CH1403" s="18"/>
      <c r="CI1403" s="18"/>
      <c r="CJ1403" s="18"/>
      <c r="CK1403" s="18"/>
      <c r="CL1403" s="18"/>
      <c r="CM1403" s="18"/>
      <c r="CN1403" s="18"/>
      <c r="CO1403" s="18"/>
      <c r="CP1403" s="18"/>
      <c r="CQ1403" s="18"/>
      <c r="CR1403" s="18"/>
      <c r="CS1403" s="18"/>
      <c r="CT1403" s="18"/>
      <c r="CU1403" s="18"/>
      <c r="CV1403" s="18"/>
      <c r="CW1403" s="18"/>
      <c r="CX1403" s="18"/>
      <c r="CY1403" s="18"/>
      <c r="CZ1403" s="18"/>
      <c r="DA1403" s="18"/>
      <c r="DB1403" s="18"/>
      <c r="DC1403" s="18"/>
      <c r="DD1403" s="18"/>
      <c r="DE1403" s="18"/>
      <c r="DF1403" s="18"/>
      <c r="DG1403" s="18"/>
      <c r="DH1403" s="18"/>
      <c r="DI1403" s="18"/>
      <c r="DJ1403" s="18"/>
      <c r="DK1403" s="18"/>
      <c r="DL1403" s="18"/>
      <c r="DM1403" s="18"/>
      <c r="DN1403" s="18"/>
      <c r="DO1403" s="18"/>
      <c r="DP1403" s="18"/>
      <c r="DQ1403" s="18"/>
      <c r="DR1403" s="18">
        <v>0</v>
      </c>
      <c r="DS1403" s="18"/>
      <c r="DT1403" s="18"/>
      <c r="DU1403" s="18">
        <v>0</v>
      </c>
      <c r="DV1403" s="18"/>
      <c r="DW1403" s="18">
        <v>0</v>
      </c>
      <c r="DX1403" s="18"/>
      <c r="DY1403" s="18"/>
      <c r="DZ1403" s="18">
        <v>0</v>
      </c>
      <c r="EA1403" s="18"/>
      <c r="EB1403" s="18"/>
      <c r="EC1403" s="18"/>
      <c r="ED1403" s="18"/>
      <c r="EE1403" s="18">
        <v>0</v>
      </c>
      <c r="EF1403" s="18">
        <v>0</v>
      </c>
      <c r="EG1403" s="18">
        <v>0</v>
      </c>
      <c r="EH1403" s="18" t="s">
        <v>1715</v>
      </c>
      <c r="EI1403" s="18" cm="1">
        <f t="array" ref="EI1403">IF(SUMPRODUCT(--(DO1403:DS1403&lt;&gt;""))=0, 0,1)</f>
        <v>1</v>
      </c>
      <c r="EJ1403" s="18" cm="1">
        <f t="array" ref="EJ1403">IF(SUMPRODUCT(--(DT1403:EG1403&lt;&gt;""))=0, 0,1)</f>
        <v>1</v>
      </c>
      <c r="EK1403" s="18" cm="1">
        <f t="array" ref="EK1403">IF(SUMPRODUCT(--(EC1403:EG1403&lt;&gt;""))=0, 0,1)</f>
        <v>1</v>
      </c>
      <c r="EL1403" s="18" cm="1">
        <f t="array" ref="EL1403">IF(SUMPRODUCT(--(EE1403:EG1403&lt;&gt;""))=0, 0,1)</f>
        <v>1</v>
      </c>
      <c r="EM1403" s="18">
        <f t="shared" si="277"/>
        <v>0</v>
      </c>
      <c r="EN1403" s="18">
        <f t="shared" si="278"/>
        <v>0</v>
      </c>
      <c r="EO1403" s="18">
        <f t="shared" si="279"/>
        <v>0</v>
      </c>
      <c r="EP1403" s="18">
        <f t="shared" si="280"/>
        <v>0</v>
      </c>
      <c r="EQ1403" s="18">
        <f t="shared" si="281"/>
        <v>0</v>
      </c>
      <c r="ER1403" s="58" t="s">
        <v>2080</v>
      </c>
      <c r="ES1403" s="59">
        <v>43620</v>
      </c>
      <c r="ET1403" s="18" t="s">
        <v>1716</v>
      </c>
      <c r="EU1403" s="18" t="s">
        <v>1702</v>
      </c>
    </row>
    <row r="1404" spans="1:151" ht="15.75" customHeight="1" x14ac:dyDescent="0.2">
      <c r="A1404" s="5" t="s">
        <v>417</v>
      </c>
      <c r="B1404" s="24" t="s">
        <v>1701</v>
      </c>
      <c r="C1404" s="26">
        <v>1</v>
      </c>
      <c r="D1404" s="18" t="s">
        <v>1717</v>
      </c>
      <c r="E1404" s="18" t="s">
        <v>1720</v>
      </c>
      <c r="F1404" s="18" t="s">
        <v>553</v>
      </c>
      <c r="G1404" s="18" t="s">
        <v>1704</v>
      </c>
      <c r="H1404" s="18" t="s">
        <v>1705</v>
      </c>
      <c r="I1404" s="18" t="s">
        <v>363</v>
      </c>
      <c r="J1404" s="18" t="s">
        <v>363</v>
      </c>
      <c r="K1404" s="18" t="s">
        <v>363</v>
      </c>
      <c r="L1404" s="18" t="s">
        <v>363</v>
      </c>
      <c r="M1404" s="18" t="s">
        <v>276</v>
      </c>
      <c r="N1404" s="56" t="s">
        <v>257</v>
      </c>
      <c r="O1404" s="18" t="s">
        <v>1703</v>
      </c>
      <c r="P1404" s="18" t="s">
        <v>466</v>
      </c>
      <c r="Q1404" s="18" t="s">
        <v>254</v>
      </c>
      <c r="R1404" s="24" t="s">
        <v>257</v>
      </c>
      <c r="S1404" s="24" t="s">
        <v>257</v>
      </c>
      <c r="T1404" s="26" t="s">
        <v>257</v>
      </c>
      <c r="U1404" s="26" t="s">
        <v>257</v>
      </c>
      <c r="V1404" s="26" t="s">
        <v>257</v>
      </c>
      <c r="W1404" s="26" t="s">
        <v>257</v>
      </c>
      <c r="X1404" s="18" t="s">
        <v>1708</v>
      </c>
      <c r="Y1404" s="18">
        <v>200</v>
      </c>
      <c r="Z1404" s="18" t="s">
        <v>474</v>
      </c>
      <c r="AA1404" s="18">
        <v>200</v>
      </c>
      <c r="AB1404" s="57" t="s">
        <v>257</v>
      </c>
      <c r="AC1404" s="18" t="s">
        <v>595</v>
      </c>
      <c r="AD1404" s="18" t="s">
        <v>257</v>
      </c>
      <c r="AE1404" s="18" t="s">
        <v>257</v>
      </c>
      <c r="AF1404" s="18" t="s">
        <v>257</v>
      </c>
      <c r="AG1404" s="18" t="s">
        <v>257</v>
      </c>
      <c r="AH1404" s="18" t="s">
        <v>257</v>
      </c>
      <c r="AI1404" s="18">
        <v>2</v>
      </c>
      <c r="AJ1404" s="18" t="s">
        <v>1709</v>
      </c>
      <c r="AK1404" s="18">
        <v>14</v>
      </c>
      <c r="AL1404" s="18" t="s">
        <v>1710</v>
      </c>
      <c r="AM1404" s="18" t="s">
        <v>419</v>
      </c>
      <c r="AN1404" s="18">
        <v>-39.1</v>
      </c>
      <c r="AO1404" s="18" t="s">
        <v>1711</v>
      </c>
      <c r="AP1404" s="18" t="s">
        <v>479</v>
      </c>
      <c r="AQ1404" s="18">
        <v>5</v>
      </c>
      <c r="AR1404" s="18" t="s">
        <v>672</v>
      </c>
      <c r="AS1404" s="18">
        <f t="shared" si="289"/>
        <v>27.6</v>
      </c>
      <c r="AT1404" s="18">
        <v>27.6</v>
      </c>
      <c r="AU1404" s="18">
        <f t="shared" si="284"/>
        <v>66.7</v>
      </c>
      <c r="AV1404" s="18">
        <f t="shared" si="285"/>
        <v>66.7</v>
      </c>
      <c r="AW1404" s="18" t="s">
        <v>363</v>
      </c>
      <c r="AX1404" s="18">
        <v>2</v>
      </c>
      <c r="AY1404" s="18" t="s">
        <v>628</v>
      </c>
      <c r="AZ1404" s="18" t="s">
        <v>257</v>
      </c>
      <c r="BA1404" s="18" t="s">
        <v>257</v>
      </c>
      <c r="BB1404" s="18" t="s">
        <v>1595</v>
      </c>
      <c r="BC1404" s="18" t="s">
        <v>1712</v>
      </c>
      <c r="BD1404" s="57">
        <v>5.6</v>
      </c>
      <c r="BE1404" s="18" t="s">
        <v>1713</v>
      </c>
      <c r="BF1404" s="18" t="s">
        <v>479</v>
      </c>
      <c r="BG1404" s="18">
        <v>5</v>
      </c>
      <c r="BH1404" s="18" t="s">
        <v>672</v>
      </c>
      <c r="BI1404" s="55">
        <f t="shared" si="286"/>
        <v>5.55</v>
      </c>
      <c r="BJ1404" s="55">
        <f t="shared" si="290"/>
        <v>5.6499999999999995</v>
      </c>
      <c r="BK1404" s="18">
        <v>0.05</v>
      </c>
      <c r="BL1404" s="18">
        <v>0.05</v>
      </c>
      <c r="BM1404" s="18" t="s">
        <v>1714</v>
      </c>
      <c r="BN1404" s="18">
        <v>2</v>
      </c>
      <c r="BO1404" s="18" t="s">
        <v>628</v>
      </c>
      <c r="BP1404" s="18" t="s">
        <v>257</v>
      </c>
      <c r="BQ1404" s="18" t="s">
        <v>257</v>
      </c>
      <c r="BR1404" s="18" t="s">
        <v>887</v>
      </c>
      <c r="BS1404" s="18"/>
      <c r="BT1404" s="18"/>
      <c r="BU1404" s="18"/>
      <c r="BV1404" s="18"/>
      <c r="BW1404" s="18"/>
      <c r="BX1404" s="18"/>
      <c r="BY1404" s="18"/>
      <c r="BZ1404" s="18"/>
      <c r="CA1404" s="18"/>
      <c r="CB1404" s="18"/>
      <c r="CC1404" s="18"/>
      <c r="CD1404" s="18"/>
      <c r="CE1404" s="18"/>
      <c r="CF1404" s="18"/>
      <c r="CG1404" s="18"/>
      <c r="CH1404" s="18"/>
      <c r="CI1404" s="18"/>
      <c r="CJ1404" s="18"/>
      <c r="CK1404" s="18"/>
      <c r="CL1404" s="18"/>
      <c r="CM1404" s="18"/>
      <c r="CN1404" s="18"/>
      <c r="CO1404" s="18"/>
      <c r="CP1404" s="18"/>
      <c r="CQ1404" s="18"/>
      <c r="CR1404" s="18"/>
      <c r="CS1404" s="18"/>
      <c r="CT1404" s="18"/>
      <c r="CU1404" s="18"/>
      <c r="CV1404" s="18"/>
      <c r="CW1404" s="18"/>
      <c r="CX1404" s="18"/>
      <c r="CY1404" s="18"/>
      <c r="CZ1404" s="18"/>
      <c r="DA1404" s="18"/>
      <c r="DB1404" s="18"/>
      <c r="DC1404" s="18"/>
      <c r="DD1404" s="18"/>
      <c r="DE1404" s="18"/>
      <c r="DF1404" s="18"/>
      <c r="DG1404" s="18"/>
      <c r="DH1404" s="18"/>
      <c r="DI1404" s="18"/>
      <c r="DJ1404" s="18"/>
      <c r="DK1404" s="18"/>
      <c r="DL1404" s="18"/>
      <c r="DM1404" s="18"/>
      <c r="DN1404" s="18"/>
      <c r="DO1404" s="18"/>
      <c r="DP1404" s="18"/>
      <c r="DQ1404" s="18"/>
      <c r="DR1404" s="18">
        <v>0</v>
      </c>
      <c r="DS1404" s="18"/>
      <c r="DT1404" s="18"/>
      <c r="DU1404" s="18">
        <v>0</v>
      </c>
      <c r="DV1404" s="18"/>
      <c r="DW1404" s="18">
        <v>0</v>
      </c>
      <c r="DX1404" s="18"/>
      <c r="DY1404" s="18"/>
      <c r="DZ1404" s="18">
        <v>0</v>
      </c>
      <c r="EA1404" s="18"/>
      <c r="EB1404" s="18"/>
      <c r="EC1404" s="18"/>
      <c r="ED1404" s="18"/>
      <c r="EE1404" s="18">
        <v>0</v>
      </c>
      <c r="EF1404" s="18">
        <v>0</v>
      </c>
      <c r="EG1404" s="18">
        <v>0</v>
      </c>
      <c r="EH1404" s="18" t="s">
        <v>1715</v>
      </c>
      <c r="EI1404" s="18" cm="1">
        <f t="array" ref="EI1404">IF(SUMPRODUCT(--(DO1404:DS1404&lt;&gt;""))=0, 0,1)</f>
        <v>1</v>
      </c>
      <c r="EJ1404" s="18" cm="1">
        <f t="array" ref="EJ1404">IF(SUMPRODUCT(--(DT1404:EG1404&lt;&gt;""))=0, 0,1)</f>
        <v>1</v>
      </c>
      <c r="EK1404" s="18" cm="1">
        <f t="array" ref="EK1404">IF(SUMPRODUCT(--(EC1404:EG1404&lt;&gt;""))=0, 0,1)</f>
        <v>1</v>
      </c>
      <c r="EL1404" s="18" cm="1">
        <f t="array" ref="EL1404">IF(SUMPRODUCT(--(EE1404:EG1404&lt;&gt;""))=0, 0,1)</f>
        <v>1</v>
      </c>
      <c r="EM1404" s="18">
        <f t="shared" si="277"/>
        <v>0</v>
      </c>
      <c r="EN1404" s="18">
        <f t="shared" si="278"/>
        <v>0</v>
      </c>
      <c r="EO1404" s="18">
        <f t="shared" si="279"/>
        <v>0</v>
      </c>
      <c r="EP1404" s="18">
        <f t="shared" si="280"/>
        <v>0</v>
      </c>
      <c r="EQ1404" s="18">
        <f t="shared" si="281"/>
        <v>0</v>
      </c>
      <c r="ER1404" s="58" t="s">
        <v>2080</v>
      </c>
      <c r="ES1404" s="59">
        <v>43620</v>
      </c>
      <c r="ET1404" s="18" t="s">
        <v>1716</v>
      </c>
      <c r="EU1404" s="18" t="s">
        <v>1702</v>
      </c>
    </row>
    <row r="1405" spans="1:151" ht="15.75" customHeight="1" x14ac:dyDescent="0.2">
      <c r="A1405" s="5" t="s">
        <v>417</v>
      </c>
      <c r="B1405" s="24" t="s">
        <v>1701</v>
      </c>
      <c r="C1405" s="26">
        <v>1</v>
      </c>
      <c r="D1405" s="18" t="s">
        <v>1718</v>
      </c>
      <c r="E1405" s="18" t="s">
        <v>1720</v>
      </c>
      <c r="F1405" s="18" t="s">
        <v>553</v>
      </c>
      <c r="G1405" s="18" t="s">
        <v>1704</v>
      </c>
      <c r="H1405" s="18" t="s">
        <v>1705</v>
      </c>
      <c r="I1405" s="18" t="s">
        <v>363</v>
      </c>
      <c r="J1405" s="18" t="s">
        <v>363</v>
      </c>
      <c r="K1405" s="18" t="s">
        <v>363</v>
      </c>
      <c r="L1405" s="18" t="s">
        <v>363</v>
      </c>
      <c r="M1405" s="18" t="s">
        <v>276</v>
      </c>
      <c r="N1405" s="56" t="s">
        <v>257</v>
      </c>
      <c r="O1405" s="18" t="s">
        <v>1703</v>
      </c>
      <c r="P1405" s="18" t="s">
        <v>466</v>
      </c>
      <c r="Q1405" s="18" t="s">
        <v>254</v>
      </c>
      <c r="R1405" s="24" t="s">
        <v>257</v>
      </c>
      <c r="S1405" s="24" t="s">
        <v>257</v>
      </c>
      <c r="T1405" s="26" t="s">
        <v>257</v>
      </c>
      <c r="U1405" s="26" t="s">
        <v>257</v>
      </c>
      <c r="V1405" s="26" t="s">
        <v>257</v>
      </c>
      <c r="W1405" s="26" t="s">
        <v>257</v>
      </c>
      <c r="X1405" s="18" t="s">
        <v>1708</v>
      </c>
      <c r="Y1405" s="18">
        <v>0</v>
      </c>
      <c r="Z1405" s="18" t="s">
        <v>474</v>
      </c>
      <c r="AA1405" s="18">
        <v>0</v>
      </c>
      <c r="AB1405" s="57" t="s">
        <v>257</v>
      </c>
      <c r="AC1405" s="18" t="s">
        <v>595</v>
      </c>
      <c r="AD1405" s="18" t="s">
        <v>257</v>
      </c>
      <c r="AE1405" s="18" t="s">
        <v>257</v>
      </c>
      <c r="AF1405" s="18" t="s">
        <v>257</v>
      </c>
      <c r="AG1405" s="18" t="s">
        <v>257</v>
      </c>
      <c r="AH1405" s="18" t="s">
        <v>257</v>
      </c>
      <c r="AI1405" s="18">
        <v>2</v>
      </c>
      <c r="AJ1405" s="18" t="s">
        <v>1709</v>
      </c>
      <c r="AK1405" s="18">
        <v>14</v>
      </c>
      <c r="AL1405" s="18" t="s">
        <v>1710</v>
      </c>
      <c r="AM1405" s="18" t="s">
        <v>419</v>
      </c>
      <c r="AN1405" s="18">
        <v>280.5</v>
      </c>
      <c r="AO1405" s="18" t="s">
        <v>1711</v>
      </c>
      <c r="AP1405" s="18" t="s">
        <v>479</v>
      </c>
      <c r="AQ1405" s="18">
        <v>5</v>
      </c>
      <c r="AR1405" s="18" t="s">
        <v>672</v>
      </c>
      <c r="AS1405" s="18">
        <f t="shared" si="289"/>
        <v>349.4</v>
      </c>
      <c r="AT1405" s="18">
        <v>349.4</v>
      </c>
      <c r="AU1405" s="18">
        <f t="shared" si="284"/>
        <v>68.899999999999977</v>
      </c>
      <c r="AV1405" s="18">
        <f t="shared" si="285"/>
        <v>68.899999999999977</v>
      </c>
      <c r="AW1405" s="18" t="s">
        <v>363</v>
      </c>
      <c r="AX1405" s="18">
        <v>2</v>
      </c>
      <c r="AY1405" s="18" t="s">
        <v>628</v>
      </c>
      <c r="AZ1405" s="18" t="s">
        <v>257</v>
      </c>
      <c r="BA1405" s="18" t="s">
        <v>257</v>
      </c>
      <c r="BB1405" s="18" t="s">
        <v>1595</v>
      </c>
      <c r="BC1405" s="18" t="s">
        <v>1712</v>
      </c>
      <c r="BD1405" s="57">
        <v>8</v>
      </c>
      <c r="BE1405" s="18" t="s">
        <v>1713</v>
      </c>
      <c r="BF1405" s="18" t="s">
        <v>479</v>
      </c>
      <c r="BG1405" s="18">
        <v>5</v>
      </c>
      <c r="BH1405" s="18" t="s">
        <v>672</v>
      </c>
      <c r="BI1405" s="55">
        <f t="shared" si="286"/>
        <v>7.95</v>
      </c>
      <c r="BJ1405" s="55">
        <f t="shared" si="290"/>
        <v>8.0500000000000007</v>
      </c>
      <c r="BK1405" s="18">
        <v>0.05</v>
      </c>
      <c r="BL1405" s="18">
        <v>0.05</v>
      </c>
      <c r="BM1405" s="18" t="s">
        <v>1714</v>
      </c>
      <c r="BN1405" s="18">
        <v>2</v>
      </c>
      <c r="BO1405" s="18" t="s">
        <v>628</v>
      </c>
      <c r="BP1405" s="18" t="s">
        <v>257</v>
      </c>
      <c r="BQ1405" s="18" t="s">
        <v>257</v>
      </c>
      <c r="BR1405" s="18" t="s">
        <v>887</v>
      </c>
      <c r="BS1405" s="18"/>
      <c r="BT1405" s="18"/>
      <c r="BU1405" s="18"/>
      <c r="BV1405" s="18"/>
      <c r="BW1405" s="18"/>
      <c r="BX1405" s="18"/>
      <c r="BY1405" s="18"/>
      <c r="BZ1405" s="18"/>
      <c r="CA1405" s="18"/>
      <c r="CB1405" s="18"/>
      <c r="CC1405" s="18"/>
      <c r="CD1405" s="18"/>
      <c r="CE1405" s="18"/>
      <c r="CF1405" s="18"/>
      <c r="CG1405" s="18"/>
      <c r="CH1405" s="18"/>
      <c r="CI1405" s="18"/>
      <c r="CJ1405" s="18"/>
      <c r="CK1405" s="18"/>
      <c r="CL1405" s="18"/>
      <c r="CM1405" s="18"/>
      <c r="CN1405" s="18"/>
      <c r="CO1405" s="18"/>
      <c r="CP1405" s="18"/>
      <c r="CQ1405" s="18"/>
      <c r="CR1405" s="18"/>
      <c r="CS1405" s="18"/>
      <c r="CT1405" s="18"/>
      <c r="CU1405" s="18"/>
      <c r="CV1405" s="18"/>
      <c r="CW1405" s="18"/>
      <c r="CX1405" s="18"/>
      <c r="CY1405" s="18"/>
      <c r="CZ1405" s="18"/>
      <c r="DA1405" s="18"/>
      <c r="DB1405" s="18"/>
      <c r="DC1405" s="18"/>
      <c r="DD1405" s="18"/>
      <c r="DE1405" s="18"/>
      <c r="DF1405" s="18"/>
      <c r="DG1405" s="18"/>
      <c r="DH1405" s="18"/>
      <c r="DI1405" s="18"/>
      <c r="DJ1405" s="18"/>
      <c r="DK1405" s="18"/>
      <c r="DL1405" s="18"/>
      <c r="DM1405" s="18"/>
      <c r="DN1405" s="18"/>
      <c r="DO1405" s="18"/>
      <c r="DP1405" s="18"/>
      <c r="DQ1405" s="18"/>
      <c r="DR1405" s="18">
        <v>0</v>
      </c>
      <c r="DS1405" s="18"/>
      <c r="DT1405" s="18"/>
      <c r="DU1405" s="18">
        <v>0</v>
      </c>
      <c r="DV1405" s="18"/>
      <c r="DW1405" s="18">
        <v>0</v>
      </c>
      <c r="DX1405" s="18"/>
      <c r="DY1405" s="18"/>
      <c r="DZ1405" s="18">
        <v>0</v>
      </c>
      <c r="EA1405" s="18"/>
      <c r="EB1405" s="18"/>
      <c r="EC1405" s="18"/>
      <c r="ED1405" s="18"/>
      <c r="EE1405" s="18">
        <v>0</v>
      </c>
      <c r="EF1405" s="18">
        <v>0</v>
      </c>
      <c r="EG1405" s="18">
        <v>0</v>
      </c>
      <c r="EH1405" s="18" t="s">
        <v>1715</v>
      </c>
      <c r="EI1405" s="18" cm="1">
        <f t="array" ref="EI1405">IF(SUMPRODUCT(--(DO1405:DS1405&lt;&gt;""))=0, 0,1)</f>
        <v>1</v>
      </c>
      <c r="EJ1405" s="18" cm="1">
        <f t="array" ref="EJ1405">IF(SUMPRODUCT(--(DT1405:EG1405&lt;&gt;""))=0, 0,1)</f>
        <v>1</v>
      </c>
      <c r="EK1405" s="18" cm="1">
        <f t="array" ref="EK1405">IF(SUMPRODUCT(--(EC1405:EG1405&lt;&gt;""))=0, 0,1)</f>
        <v>1</v>
      </c>
      <c r="EL1405" s="18" cm="1">
        <f t="array" ref="EL1405">IF(SUMPRODUCT(--(EE1405:EG1405&lt;&gt;""))=0, 0,1)</f>
        <v>1</v>
      </c>
      <c r="EM1405" s="18">
        <f t="shared" si="277"/>
        <v>0</v>
      </c>
      <c r="EN1405" s="18">
        <f t="shared" si="278"/>
        <v>0</v>
      </c>
      <c r="EO1405" s="18">
        <f t="shared" si="279"/>
        <v>0</v>
      </c>
      <c r="EP1405" s="18">
        <f t="shared" si="280"/>
        <v>0</v>
      </c>
      <c r="EQ1405" s="18">
        <f t="shared" si="281"/>
        <v>0</v>
      </c>
      <c r="ER1405" s="58" t="s">
        <v>2080</v>
      </c>
      <c r="ES1405" s="59">
        <v>43620</v>
      </c>
      <c r="ET1405" s="18" t="s">
        <v>1716</v>
      </c>
      <c r="EU1405" s="18" t="s">
        <v>1702</v>
      </c>
    </row>
    <row r="1406" spans="1:151" ht="15.75" customHeight="1" x14ac:dyDescent="0.2">
      <c r="A1406" s="5" t="s">
        <v>417</v>
      </c>
      <c r="B1406" s="24" t="s">
        <v>1701</v>
      </c>
      <c r="C1406" s="26">
        <v>1</v>
      </c>
      <c r="D1406" s="18" t="s">
        <v>1719</v>
      </c>
      <c r="E1406" s="18" t="s">
        <v>1720</v>
      </c>
      <c r="F1406" s="18" t="s">
        <v>553</v>
      </c>
      <c r="G1406" s="18" t="s">
        <v>1704</v>
      </c>
      <c r="H1406" s="18" t="s">
        <v>1705</v>
      </c>
      <c r="I1406" s="18" t="s">
        <v>363</v>
      </c>
      <c r="J1406" s="18" t="s">
        <v>363</v>
      </c>
      <c r="K1406" s="18" t="s">
        <v>363</v>
      </c>
      <c r="L1406" s="18" t="s">
        <v>363</v>
      </c>
      <c r="M1406" s="18" t="s">
        <v>276</v>
      </c>
      <c r="N1406" s="56" t="s">
        <v>257</v>
      </c>
      <c r="O1406" s="18" t="s">
        <v>1703</v>
      </c>
      <c r="P1406" s="18" t="s">
        <v>466</v>
      </c>
      <c r="Q1406" s="18" t="s">
        <v>254</v>
      </c>
      <c r="R1406" s="24" t="s">
        <v>257</v>
      </c>
      <c r="S1406" s="24" t="s">
        <v>257</v>
      </c>
      <c r="T1406" s="26" t="s">
        <v>257</v>
      </c>
      <c r="U1406" s="26" t="s">
        <v>257</v>
      </c>
      <c r="V1406" s="26" t="s">
        <v>257</v>
      </c>
      <c r="W1406" s="26" t="s">
        <v>257</v>
      </c>
      <c r="X1406" s="18" t="s">
        <v>1708</v>
      </c>
      <c r="Y1406" s="18">
        <v>200</v>
      </c>
      <c r="Z1406" s="18" t="s">
        <v>474</v>
      </c>
      <c r="AA1406" s="18">
        <v>200</v>
      </c>
      <c r="AB1406" s="57" t="s">
        <v>257</v>
      </c>
      <c r="AC1406" s="18" t="s">
        <v>595</v>
      </c>
      <c r="AD1406" s="18" t="s">
        <v>257</v>
      </c>
      <c r="AE1406" s="18" t="s">
        <v>257</v>
      </c>
      <c r="AF1406" s="18" t="s">
        <v>257</v>
      </c>
      <c r="AG1406" s="18" t="s">
        <v>257</v>
      </c>
      <c r="AH1406" s="18" t="s">
        <v>257</v>
      </c>
      <c r="AI1406" s="18">
        <v>2</v>
      </c>
      <c r="AJ1406" s="18" t="s">
        <v>1709</v>
      </c>
      <c r="AK1406" s="18">
        <v>14</v>
      </c>
      <c r="AL1406" s="18" t="s">
        <v>1710</v>
      </c>
      <c r="AM1406" s="18" t="s">
        <v>419</v>
      </c>
      <c r="AN1406" s="18">
        <v>340.2</v>
      </c>
      <c r="AO1406" s="18" t="s">
        <v>1711</v>
      </c>
      <c r="AP1406" s="18" t="s">
        <v>479</v>
      </c>
      <c r="AQ1406" s="18">
        <v>5</v>
      </c>
      <c r="AR1406" s="18" t="s">
        <v>672</v>
      </c>
      <c r="AS1406" s="18">
        <f t="shared" si="289"/>
        <v>471.3</v>
      </c>
      <c r="AT1406" s="18">
        <v>471.3</v>
      </c>
      <c r="AU1406" s="18">
        <f t="shared" si="284"/>
        <v>131.10000000000002</v>
      </c>
      <c r="AV1406" s="18">
        <f t="shared" si="285"/>
        <v>131.10000000000002</v>
      </c>
      <c r="AW1406" s="18" t="s">
        <v>363</v>
      </c>
      <c r="AX1406" s="18">
        <v>2</v>
      </c>
      <c r="AY1406" s="18" t="s">
        <v>628</v>
      </c>
      <c r="AZ1406" s="18" t="s">
        <v>257</v>
      </c>
      <c r="BA1406" s="18" t="s">
        <v>257</v>
      </c>
      <c r="BB1406" s="18" t="s">
        <v>1595</v>
      </c>
      <c r="BC1406" s="18" t="s">
        <v>1712</v>
      </c>
      <c r="BD1406" s="57">
        <v>6.5</v>
      </c>
      <c r="BE1406" s="18" t="s">
        <v>1713</v>
      </c>
      <c r="BF1406" s="18" t="s">
        <v>479</v>
      </c>
      <c r="BG1406" s="18">
        <v>5</v>
      </c>
      <c r="BH1406" s="18" t="s">
        <v>672</v>
      </c>
      <c r="BI1406" s="55">
        <f t="shared" si="286"/>
        <v>6.45</v>
      </c>
      <c r="BJ1406" s="55">
        <f t="shared" si="290"/>
        <v>6.55</v>
      </c>
      <c r="BK1406" s="18">
        <v>0.05</v>
      </c>
      <c r="BL1406" s="18">
        <v>0.05</v>
      </c>
      <c r="BM1406" s="18" t="s">
        <v>1714</v>
      </c>
      <c r="BN1406" s="18">
        <v>2</v>
      </c>
      <c r="BO1406" s="18" t="s">
        <v>628</v>
      </c>
      <c r="BP1406" s="18" t="s">
        <v>257</v>
      </c>
      <c r="BQ1406" s="18" t="s">
        <v>257</v>
      </c>
      <c r="BR1406" s="18" t="s">
        <v>887</v>
      </c>
      <c r="BS1406" s="18"/>
      <c r="BT1406" s="18"/>
      <c r="BU1406" s="18"/>
      <c r="BV1406" s="18"/>
      <c r="BW1406" s="18"/>
      <c r="BX1406" s="18"/>
      <c r="BY1406" s="18"/>
      <c r="BZ1406" s="18"/>
      <c r="CA1406" s="18"/>
      <c r="CB1406" s="18"/>
      <c r="CC1406" s="18"/>
      <c r="CD1406" s="18"/>
      <c r="CE1406" s="18"/>
      <c r="CF1406" s="18"/>
      <c r="CG1406" s="18"/>
      <c r="CH1406" s="18"/>
      <c r="CI1406" s="18"/>
      <c r="CJ1406" s="18"/>
      <c r="CK1406" s="18"/>
      <c r="CL1406" s="18"/>
      <c r="CM1406" s="18"/>
      <c r="CN1406" s="18"/>
      <c r="CO1406" s="18"/>
      <c r="CP1406" s="18"/>
      <c r="CQ1406" s="18"/>
      <c r="CR1406" s="18"/>
      <c r="CS1406" s="18"/>
      <c r="CT1406" s="18"/>
      <c r="CU1406" s="18"/>
      <c r="CV1406" s="18"/>
      <c r="CW1406" s="18"/>
      <c r="CX1406" s="18"/>
      <c r="CY1406" s="18"/>
      <c r="CZ1406" s="18"/>
      <c r="DA1406" s="18"/>
      <c r="DB1406" s="18"/>
      <c r="DC1406" s="18"/>
      <c r="DD1406" s="18"/>
      <c r="DE1406" s="18"/>
      <c r="DF1406" s="18"/>
      <c r="DG1406" s="18"/>
      <c r="DH1406" s="18"/>
      <c r="DI1406" s="18"/>
      <c r="DJ1406" s="18"/>
      <c r="DK1406" s="18"/>
      <c r="DL1406" s="18"/>
      <c r="DM1406" s="18"/>
      <c r="DN1406" s="18"/>
      <c r="DO1406" s="18"/>
      <c r="DP1406" s="18"/>
      <c r="DQ1406" s="18"/>
      <c r="DR1406" s="18">
        <v>0</v>
      </c>
      <c r="DS1406" s="18"/>
      <c r="DT1406" s="18"/>
      <c r="DU1406" s="18">
        <v>0</v>
      </c>
      <c r="DV1406" s="18"/>
      <c r="DW1406" s="18">
        <v>0</v>
      </c>
      <c r="DX1406" s="18"/>
      <c r="DY1406" s="18"/>
      <c r="DZ1406" s="18">
        <v>0</v>
      </c>
      <c r="EA1406" s="18"/>
      <c r="EB1406" s="18"/>
      <c r="EC1406" s="18"/>
      <c r="ED1406" s="18"/>
      <c r="EE1406" s="18">
        <v>0</v>
      </c>
      <c r="EF1406" s="18">
        <v>0</v>
      </c>
      <c r="EG1406" s="18">
        <v>0</v>
      </c>
      <c r="EH1406" s="18" t="s">
        <v>1715</v>
      </c>
      <c r="EI1406" s="18" cm="1">
        <f t="array" ref="EI1406">IF(SUMPRODUCT(--(DO1406:DS1406&lt;&gt;""))=0, 0,1)</f>
        <v>1</v>
      </c>
      <c r="EJ1406" s="18" cm="1">
        <f t="array" ref="EJ1406">IF(SUMPRODUCT(--(DT1406:EG1406&lt;&gt;""))=0, 0,1)</f>
        <v>1</v>
      </c>
      <c r="EK1406" s="18" cm="1">
        <f t="array" ref="EK1406">IF(SUMPRODUCT(--(EC1406:EG1406&lt;&gt;""))=0, 0,1)</f>
        <v>1</v>
      </c>
      <c r="EL1406" s="18" cm="1">
        <f t="array" ref="EL1406">IF(SUMPRODUCT(--(EE1406:EG1406&lt;&gt;""))=0, 0,1)</f>
        <v>1</v>
      </c>
      <c r="EM1406" s="18">
        <f t="shared" si="277"/>
        <v>0</v>
      </c>
      <c r="EN1406" s="18">
        <f t="shared" si="278"/>
        <v>0</v>
      </c>
      <c r="EO1406" s="18">
        <f t="shared" si="279"/>
        <v>0</v>
      </c>
      <c r="EP1406" s="18">
        <f t="shared" si="280"/>
        <v>0</v>
      </c>
      <c r="EQ1406" s="18">
        <f t="shared" si="281"/>
        <v>0</v>
      </c>
      <c r="ER1406" s="58" t="s">
        <v>2080</v>
      </c>
      <c r="ES1406" s="59">
        <v>43620</v>
      </c>
      <c r="ET1406" s="18" t="s">
        <v>1716</v>
      </c>
      <c r="EU1406" s="18" t="s">
        <v>1702</v>
      </c>
    </row>
    <row r="1407" spans="1:151" ht="15.75" customHeight="1" x14ac:dyDescent="0.2">
      <c r="A1407" s="5" t="s">
        <v>417</v>
      </c>
      <c r="B1407" s="24" t="s">
        <v>1701</v>
      </c>
      <c r="C1407" s="26">
        <v>1</v>
      </c>
      <c r="D1407" s="18" t="s">
        <v>1706</v>
      </c>
      <c r="E1407" s="18" t="s">
        <v>1721</v>
      </c>
      <c r="F1407" s="18" t="s">
        <v>553</v>
      </c>
      <c r="G1407" s="18" t="s">
        <v>1704</v>
      </c>
      <c r="H1407" s="18" t="s">
        <v>1705</v>
      </c>
      <c r="I1407" s="18" t="s">
        <v>363</v>
      </c>
      <c r="J1407" s="18" t="s">
        <v>363</v>
      </c>
      <c r="K1407" s="18" t="s">
        <v>363</v>
      </c>
      <c r="L1407" s="18" t="s">
        <v>363</v>
      </c>
      <c r="M1407" s="18" t="s">
        <v>276</v>
      </c>
      <c r="N1407" s="56" t="s">
        <v>257</v>
      </c>
      <c r="O1407" s="18" t="s">
        <v>1703</v>
      </c>
      <c r="P1407" s="18" t="s">
        <v>466</v>
      </c>
      <c r="Q1407" s="18" t="s">
        <v>254</v>
      </c>
      <c r="R1407" s="24" t="s">
        <v>257</v>
      </c>
      <c r="S1407" s="24" t="s">
        <v>257</v>
      </c>
      <c r="T1407" s="26" t="s">
        <v>257</v>
      </c>
      <c r="U1407" s="26" t="s">
        <v>257</v>
      </c>
      <c r="V1407" s="26" t="s">
        <v>257</v>
      </c>
      <c r="W1407" s="26" t="s">
        <v>257</v>
      </c>
      <c r="X1407" s="18" t="s">
        <v>1708</v>
      </c>
      <c r="Y1407" s="18">
        <v>0</v>
      </c>
      <c r="Z1407" s="18" t="s">
        <v>474</v>
      </c>
      <c r="AA1407" s="18">
        <v>0</v>
      </c>
      <c r="AB1407" s="57" t="s">
        <v>257</v>
      </c>
      <c r="AC1407" s="18" t="s">
        <v>595</v>
      </c>
      <c r="AD1407" s="18" t="s">
        <v>257</v>
      </c>
      <c r="AE1407" s="18" t="s">
        <v>257</v>
      </c>
      <c r="AF1407" s="18" t="s">
        <v>257</v>
      </c>
      <c r="AG1407" s="18" t="s">
        <v>257</v>
      </c>
      <c r="AH1407" s="18" t="s">
        <v>257</v>
      </c>
      <c r="AI1407" s="18">
        <v>2</v>
      </c>
      <c r="AJ1407" s="18" t="s">
        <v>1709</v>
      </c>
      <c r="AK1407" s="18">
        <v>14</v>
      </c>
      <c r="AL1407" s="18" t="s">
        <v>1710</v>
      </c>
      <c r="AM1407" s="18" t="s">
        <v>419</v>
      </c>
      <c r="AN1407" s="18">
        <v>80.5</v>
      </c>
      <c r="AO1407" s="18" t="s">
        <v>1711</v>
      </c>
      <c r="AP1407" s="18" t="s">
        <v>479</v>
      </c>
      <c r="AQ1407" s="18">
        <v>5</v>
      </c>
      <c r="AR1407" s="18" t="s">
        <v>672</v>
      </c>
      <c r="AS1407" s="18">
        <f t="shared" si="289"/>
        <v>124.1</v>
      </c>
      <c r="AT1407" s="18">
        <v>124.1</v>
      </c>
      <c r="AU1407" s="18">
        <f t="shared" si="284"/>
        <v>43.599999999999994</v>
      </c>
      <c r="AV1407" s="18">
        <f t="shared" si="285"/>
        <v>43.599999999999994</v>
      </c>
      <c r="AW1407" s="18" t="s">
        <v>363</v>
      </c>
      <c r="AX1407" s="18">
        <v>4</v>
      </c>
      <c r="AY1407" s="18" t="s">
        <v>628</v>
      </c>
      <c r="AZ1407" s="18" t="s">
        <v>257</v>
      </c>
      <c r="BA1407" s="18" t="s">
        <v>257</v>
      </c>
      <c r="BB1407" s="18" t="s">
        <v>1595</v>
      </c>
      <c r="BC1407" s="18" t="s">
        <v>1712</v>
      </c>
      <c r="BD1407" s="57">
        <v>6.8</v>
      </c>
      <c r="BE1407" s="18" t="s">
        <v>1713</v>
      </c>
      <c r="BF1407" s="18" t="s">
        <v>479</v>
      </c>
      <c r="BG1407" s="18">
        <v>5</v>
      </c>
      <c r="BH1407" s="18" t="s">
        <v>672</v>
      </c>
      <c r="BI1407" s="55">
        <f t="shared" si="286"/>
        <v>6.75</v>
      </c>
      <c r="BJ1407" s="55">
        <f t="shared" si="290"/>
        <v>6.85</v>
      </c>
      <c r="BK1407" s="18">
        <v>0.05</v>
      </c>
      <c r="BL1407" s="18">
        <v>0.05</v>
      </c>
      <c r="BM1407" s="18" t="s">
        <v>1714</v>
      </c>
      <c r="BN1407" s="18">
        <v>4</v>
      </c>
      <c r="BO1407" s="18" t="s">
        <v>628</v>
      </c>
      <c r="BP1407" s="18" t="s">
        <v>257</v>
      </c>
      <c r="BQ1407" s="18" t="s">
        <v>257</v>
      </c>
      <c r="BR1407" s="18" t="s">
        <v>887</v>
      </c>
      <c r="BS1407" s="18"/>
      <c r="BT1407" s="18"/>
      <c r="BU1407" s="18"/>
      <c r="BV1407" s="18"/>
      <c r="BW1407" s="18"/>
      <c r="BX1407" s="18"/>
      <c r="BY1407" s="18"/>
      <c r="BZ1407" s="18"/>
      <c r="CA1407" s="18"/>
      <c r="CB1407" s="18"/>
      <c r="CC1407" s="18"/>
      <c r="CD1407" s="18"/>
      <c r="CE1407" s="18"/>
      <c r="CF1407" s="18"/>
      <c r="CG1407" s="18"/>
      <c r="CH1407" s="18"/>
      <c r="CI1407" s="18"/>
      <c r="CJ1407" s="18"/>
      <c r="CK1407" s="18"/>
      <c r="CL1407" s="18"/>
      <c r="CM1407" s="18"/>
      <c r="CN1407" s="18"/>
      <c r="CO1407" s="18"/>
      <c r="CP1407" s="18"/>
      <c r="CQ1407" s="18"/>
      <c r="CR1407" s="18"/>
      <c r="CS1407" s="18"/>
      <c r="CT1407" s="18"/>
      <c r="CU1407" s="18"/>
      <c r="CV1407" s="18"/>
      <c r="CW1407" s="18"/>
      <c r="CX1407" s="18"/>
      <c r="CY1407" s="18"/>
      <c r="CZ1407" s="18"/>
      <c r="DA1407" s="18"/>
      <c r="DB1407" s="18"/>
      <c r="DC1407" s="18"/>
      <c r="DD1407" s="18"/>
      <c r="DE1407" s="18"/>
      <c r="DF1407" s="18"/>
      <c r="DG1407" s="18"/>
      <c r="DH1407" s="18"/>
      <c r="DI1407" s="18"/>
      <c r="DJ1407" s="18"/>
      <c r="DK1407" s="18"/>
      <c r="DL1407" s="18"/>
      <c r="DM1407" s="18"/>
      <c r="DN1407" s="18"/>
      <c r="DO1407" s="18"/>
      <c r="DP1407" s="18"/>
      <c r="DQ1407" s="18"/>
      <c r="DR1407" s="18">
        <v>0</v>
      </c>
      <c r="DS1407" s="18"/>
      <c r="DT1407" s="18"/>
      <c r="DU1407" s="18">
        <v>0</v>
      </c>
      <c r="DV1407" s="18"/>
      <c r="DW1407" s="18">
        <v>0</v>
      </c>
      <c r="DX1407" s="18"/>
      <c r="DY1407" s="18"/>
      <c r="DZ1407" s="18">
        <v>0</v>
      </c>
      <c r="EA1407" s="18"/>
      <c r="EB1407" s="18"/>
      <c r="EC1407" s="18"/>
      <c r="ED1407" s="18"/>
      <c r="EE1407" s="18">
        <v>0</v>
      </c>
      <c r="EF1407" s="18">
        <v>0</v>
      </c>
      <c r="EG1407" s="18">
        <v>0</v>
      </c>
      <c r="EH1407" s="18" t="s">
        <v>1715</v>
      </c>
      <c r="EI1407" s="18" cm="1">
        <f t="array" ref="EI1407">IF(SUMPRODUCT(--(DO1407:DS1407&lt;&gt;""))=0, 0,1)</f>
        <v>1</v>
      </c>
      <c r="EJ1407" s="18" cm="1">
        <f t="array" ref="EJ1407">IF(SUMPRODUCT(--(DT1407:EG1407&lt;&gt;""))=0, 0,1)</f>
        <v>1</v>
      </c>
      <c r="EK1407" s="18" cm="1">
        <f t="array" ref="EK1407">IF(SUMPRODUCT(--(EC1407:EG1407&lt;&gt;""))=0, 0,1)</f>
        <v>1</v>
      </c>
      <c r="EL1407" s="18" cm="1">
        <f t="array" ref="EL1407">IF(SUMPRODUCT(--(EE1407:EG1407&lt;&gt;""))=0, 0,1)</f>
        <v>1</v>
      </c>
      <c r="EM1407" s="18">
        <f t="shared" si="277"/>
        <v>0</v>
      </c>
      <c r="EN1407" s="18">
        <f t="shared" si="278"/>
        <v>0</v>
      </c>
      <c r="EO1407" s="18">
        <f t="shared" si="279"/>
        <v>0</v>
      </c>
      <c r="EP1407" s="18">
        <f t="shared" si="280"/>
        <v>0</v>
      </c>
      <c r="EQ1407" s="18">
        <f t="shared" si="281"/>
        <v>0</v>
      </c>
      <c r="ER1407" s="58" t="s">
        <v>2080</v>
      </c>
      <c r="ES1407" s="59">
        <v>43620</v>
      </c>
      <c r="ET1407" s="18" t="s">
        <v>1716</v>
      </c>
      <c r="EU1407" s="18" t="s">
        <v>1702</v>
      </c>
    </row>
    <row r="1408" spans="1:151" ht="15.75" customHeight="1" x14ac:dyDescent="0.2">
      <c r="A1408" s="5" t="s">
        <v>417</v>
      </c>
      <c r="B1408" s="24" t="s">
        <v>1701</v>
      </c>
      <c r="C1408" s="26">
        <v>1</v>
      </c>
      <c r="D1408" s="18" t="s">
        <v>1717</v>
      </c>
      <c r="E1408" s="18" t="s">
        <v>1721</v>
      </c>
      <c r="F1408" s="18" t="s">
        <v>553</v>
      </c>
      <c r="G1408" s="18" t="s">
        <v>1704</v>
      </c>
      <c r="H1408" s="18" t="s">
        <v>1705</v>
      </c>
      <c r="I1408" s="18" t="s">
        <v>363</v>
      </c>
      <c r="J1408" s="18" t="s">
        <v>363</v>
      </c>
      <c r="K1408" s="18" t="s">
        <v>363</v>
      </c>
      <c r="L1408" s="18" t="s">
        <v>363</v>
      </c>
      <c r="M1408" s="18" t="s">
        <v>276</v>
      </c>
      <c r="N1408" s="56" t="s">
        <v>257</v>
      </c>
      <c r="O1408" s="18" t="s">
        <v>1703</v>
      </c>
      <c r="P1408" s="18" t="s">
        <v>466</v>
      </c>
      <c r="Q1408" s="18" t="s">
        <v>254</v>
      </c>
      <c r="R1408" s="24" t="s">
        <v>257</v>
      </c>
      <c r="S1408" s="24" t="s">
        <v>257</v>
      </c>
      <c r="T1408" s="26" t="s">
        <v>257</v>
      </c>
      <c r="U1408" s="26" t="s">
        <v>257</v>
      </c>
      <c r="V1408" s="26" t="s">
        <v>257</v>
      </c>
      <c r="W1408" s="26" t="s">
        <v>257</v>
      </c>
      <c r="X1408" s="18" t="s">
        <v>1708</v>
      </c>
      <c r="Y1408" s="18">
        <v>200</v>
      </c>
      <c r="Z1408" s="18" t="s">
        <v>474</v>
      </c>
      <c r="AA1408" s="18">
        <v>200</v>
      </c>
      <c r="AB1408" s="57" t="s">
        <v>257</v>
      </c>
      <c r="AC1408" s="18" t="s">
        <v>595</v>
      </c>
      <c r="AD1408" s="18" t="s">
        <v>257</v>
      </c>
      <c r="AE1408" s="18" t="s">
        <v>257</v>
      </c>
      <c r="AF1408" s="18" t="s">
        <v>257</v>
      </c>
      <c r="AG1408" s="18" t="s">
        <v>257</v>
      </c>
      <c r="AH1408" s="18" t="s">
        <v>257</v>
      </c>
      <c r="AI1408" s="18">
        <v>2</v>
      </c>
      <c r="AJ1408" s="18" t="s">
        <v>1709</v>
      </c>
      <c r="AK1408" s="18">
        <v>14</v>
      </c>
      <c r="AL1408" s="18" t="s">
        <v>1710</v>
      </c>
      <c r="AM1408" s="18" t="s">
        <v>419</v>
      </c>
      <c r="AN1408" s="18">
        <v>13.8</v>
      </c>
      <c r="AO1408" s="18" t="s">
        <v>1711</v>
      </c>
      <c r="AP1408" s="18" t="s">
        <v>479</v>
      </c>
      <c r="AQ1408" s="18">
        <v>5</v>
      </c>
      <c r="AR1408" s="18" t="s">
        <v>672</v>
      </c>
      <c r="AS1408" s="18">
        <f t="shared" si="289"/>
        <v>103.4</v>
      </c>
      <c r="AT1408" s="18">
        <v>103.4</v>
      </c>
      <c r="AU1408" s="18">
        <f t="shared" si="284"/>
        <v>89.600000000000009</v>
      </c>
      <c r="AV1408" s="18">
        <f t="shared" si="285"/>
        <v>89.600000000000009</v>
      </c>
      <c r="AW1408" s="18" t="s">
        <v>363</v>
      </c>
      <c r="AX1408" s="18">
        <v>4</v>
      </c>
      <c r="AY1408" s="18" t="s">
        <v>628</v>
      </c>
      <c r="AZ1408" s="18" t="s">
        <v>257</v>
      </c>
      <c r="BA1408" s="18" t="s">
        <v>257</v>
      </c>
      <c r="BB1408" s="18" t="s">
        <v>1595</v>
      </c>
      <c r="BC1408" s="18" t="s">
        <v>1712</v>
      </c>
      <c r="BD1408" s="57">
        <v>5.8</v>
      </c>
      <c r="BE1408" s="18" t="s">
        <v>1713</v>
      </c>
      <c r="BF1408" s="18" t="s">
        <v>479</v>
      </c>
      <c r="BG1408" s="18">
        <v>5</v>
      </c>
      <c r="BH1408" s="18" t="s">
        <v>672</v>
      </c>
      <c r="BI1408" s="55">
        <f t="shared" si="286"/>
        <v>5.75</v>
      </c>
      <c r="BJ1408" s="55">
        <f t="shared" si="290"/>
        <v>5.85</v>
      </c>
      <c r="BK1408" s="18">
        <v>0.05</v>
      </c>
      <c r="BL1408" s="18">
        <v>0.05</v>
      </c>
      <c r="BM1408" s="18" t="s">
        <v>1714</v>
      </c>
      <c r="BN1408" s="18">
        <v>4</v>
      </c>
      <c r="BO1408" s="18" t="s">
        <v>628</v>
      </c>
      <c r="BP1408" s="18" t="s">
        <v>257</v>
      </c>
      <c r="BQ1408" s="18" t="s">
        <v>257</v>
      </c>
      <c r="BR1408" s="18" t="s">
        <v>887</v>
      </c>
      <c r="BS1408" s="18"/>
      <c r="BT1408" s="18"/>
      <c r="BU1408" s="18"/>
      <c r="BV1408" s="18"/>
      <c r="BW1408" s="18"/>
      <c r="BX1408" s="18"/>
      <c r="BY1408" s="18"/>
      <c r="BZ1408" s="18"/>
      <c r="CA1408" s="18"/>
      <c r="CB1408" s="18"/>
      <c r="CC1408" s="18"/>
      <c r="CD1408" s="18"/>
      <c r="CE1408" s="18"/>
      <c r="CF1408" s="18"/>
      <c r="CG1408" s="18"/>
      <c r="CH1408" s="18"/>
      <c r="CI1408" s="18"/>
      <c r="CJ1408" s="18"/>
      <c r="CK1408" s="18"/>
      <c r="CL1408" s="18"/>
      <c r="CM1408" s="18"/>
      <c r="CN1408" s="18"/>
      <c r="CO1408" s="18"/>
      <c r="CP1408" s="18"/>
      <c r="CQ1408" s="18"/>
      <c r="CR1408" s="18"/>
      <c r="CS1408" s="18"/>
      <c r="CT1408" s="18"/>
      <c r="CU1408" s="18"/>
      <c r="CV1408" s="18"/>
      <c r="CW1408" s="18"/>
      <c r="CX1408" s="18"/>
      <c r="CY1408" s="18"/>
      <c r="CZ1408" s="18"/>
      <c r="DA1408" s="18"/>
      <c r="DB1408" s="18"/>
      <c r="DC1408" s="18"/>
      <c r="DD1408" s="18"/>
      <c r="DE1408" s="18"/>
      <c r="DF1408" s="18"/>
      <c r="DG1408" s="18"/>
      <c r="DH1408" s="18"/>
      <c r="DI1408" s="18"/>
      <c r="DJ1408" s="18"/>
      <c r="DK1408" s="18"/>
      <c r="DL1408" s="18"/>
      <c r="DM1408" s="18"/>
      <c r="DN1408" s="18"/>
      <c r="DO1408" s="18"/>
      <c r="DP1408" s="18"/>
      <c r="DQ1408" s="18"/>
      <c r="DR1408" s="18">
        <v>0</v>
      </c>
      <c r="DS1408" s="18"/>
      <c r="DT1408" s="18"/>
      <c r="DU1408" s="18">
        <v>0</v>
      </c>
      <c r="DV1408" s="18"/>
      <c r="DW1408" s="18">
        <v>0</v>
      </c>
      <c r="DX1408" s="18"/>
      <c r="DY1408" s="18"/>
      <c r="DZ1408" s="18">
        <v>0</v>
      </c>
      <c r="EA1408" s="18"/>
      <c r="EB1408" s="18"/>
      <c r="EC1408" s="18"/>
      <c r="ED1408" s="18"/>
      <c r="EE1408" s="18">
        <v>0</v>
      </c>
      <c r="EF1408" s="18">
        <v>0</v>
      </c>
      <c r="EG1408" s="18">
        <v>0</v>
      </c>
      <c r="EH1408" s="18" t="s">
        <v>1715</v>
      </c>
      <c r="EI1408" s="18" cm="1">
        <f t="array" ref="EI1408">IF(SUMPRODUCT(--(DO1408:DS1408&lt;&gt;""))=0, 0,1)</f>
        <v>1</v>
      </c>
      <c r="EJ1408" s="18" cm="1">
        <f t="array" ref="EJ1408">IF(SUMPRODUCT(--(DT1408:EG1408&lt;&gt;""))=0, 0,1)</f>
        <v>1</v>
      </c>
      <c r="EK1408" s="18" cm="1">
        <f t="array" ref="EK1408">IF(SUMPRODUCT(--(EC1408:EG1408&lt;&gt;""))=0, 0,1)</f>
        <v>1</v>
      </c>
      <c r="EL1408" s="18" cm="1">
        <f t="array" ref="EL1408">IF(SUMPRODUCT(--(EE1408:EG1408&lt;&gt;""))=0, 0,1)</f>
        <v>1</v>
      </c>
      <c r="EM1408" s="18">
        <f t="shared" si="277"/>
        <v>0</v>
      </c>
      <c r="EN1408" s="18">
        <f t="shared" si="278"/>
        <v>0</v>
      </c>
      <c r="EO1408" s="18">
        <f t="shared" si="279"/>
        <v>0</v>
      </c>
      <c r="EP1408" s="18">
        <f t="shared" si="280"/>
        <v>0</v>
      </c>
      <c r="EQ1408" s="18">
        <f t="shared" si="281"/>
        <v>0</v>
      </c>
      <c r="ER1408" s="58" t="s">
        <v>2080</v>
      </c>
      <c r="ES1408" s="59">
        <v>43620</v>
      </c>
      <c r="ET1408" s="18" t="s">
        <v>1716</v>
      </c>
      <c r="EU1408" s="18" t="s">
        <v>1702</v>
      </c>
    </row>
    <row r="1409" spans="1:151" ht="15.75" customHeight="1" x14ac:dyDescent="0.2">
      <c r="A1409" s="5" t="s">
        <v>417</v>
      </c>
      <c r="B1409" s="24" t="s">
        <v>1701</v>
      </c>
      <c r="C1409" s="26">
        <v>1</v>
      </c>
      <c r="D1409" s="18" t="s">
        <v>1718</v>
      </c>
      <c r="E1409" s="18" t="s">
        <v>1721</v>
      </c>
      <c r="F1409" s="18" t="s">
        <v>553</v>
      </c>
      <c r="G1409" s="18" t="s">
        <v>1704</v>
      </c>
      <c r="H1409" s="18" t="s">
        <v>1705</v>
      </c>
      <c r="I1409" s="18" t="s">
        <v>363</v>
      </c>
      <c r="J1409" s="18" t="s">
        <v>363</v>
      </c>
      <c r="K1409" s="18" t="s">
        <v>363</v>
      </c>
      <c r="L1409" s="18" t="s">
        <v>363</v>
      </c>
      <c r="M1409" s="18" t="s">
        <v>276</v>
      </c>
      <c r="N1409" s="56" t="s">
        <v>257</v>
      </c>
      <c r="O1409" s="18" t="s">
        <v>1703</v>
      </c>
      <c r="P1409" s="18" t="s">
        <v>466</v>
      </c>
      <c r="Q1409" s="18" t="s">
        <v>254</v>
      </c>
      <c r="R1409" s="24" t="s">
        <v>257</v>
      </c>
      <c r="S1409" s="24" t="s">
        <v>257</v>
      </c>
      <c r="T1409" s="26" t="s">
        <v>257</v>
      </c>
      <c r="U1409" s="26" t="s">
        <v>257</v>
      </c>
      <c r="V1409" s="26" t="s">
        <v>257</v>
      </c>
      <c r="W1409" s="26" t="s">
        <v>257</v>
      </c>
      <c r="X1409" s="18" t="s">
        <v>1708</v>
      </c>
      <c r="Y1409" s="18">
        <v>0</v>
      </c>
      <c r="Z1409" s="18" t="s">
        <v>474</v>
      </c>
      <c r="AA1409" s="18">
        <v>0</v>
      </c>
      <c r="AB1409" s="57" t="s">
        <v>257</v>
      </c>
      <c r="AC1409" s="18" t="s">
        <v>595</v>
      </c>
      <c r="AD1409" s="18" t="s">
        <v>257</v>
      </c>
      <c r="AE1409" s="18" t="s">
        <v>257</v>
      </c>
      <c r="AF1409" s="18" t="s">
        <v>257</v>
      </c>
      <c r="AG1409" s="18" t="s">
        <v>257</v>
      </c>
      <c r="AH1409" s="18" t="s">
        <v>257</v>
      </c>
      <c r="AI1409" s="18">
        <v>2</v>
      </c>
      <c r="AJ1409" s="18" t="s">
        <v>1709</v>
      </c>
      <c r="AK1409" s="18">
        <v>14</v>
      </c>
      <c r="AL1409" s="18" t="s">
        <v>1710</v>
      </c>
      <c r="AM1409" s="18" t="s">
        <v>419</v>
      </c>
      <c r="AN1409" s="18">
        <v>356.3</v>
      </c>
      <c r="AO1409" s="18" t="s">
        <v>1711</v>
      </c>
      <c r="AP1409" s="18" t="s">
        <v>479</v>
      </c>
      <c r="AQ1409" s="18">
        <v>5</v>
      </c>
      <c r="AR1409" s="18" t="s">
        <v>672</v>
      </c>
      <c r="AS1409" s="18">
        <f t="shared" si="289"/>
        <v>395.4</v>
      </c>
      <c r="AT1409" s="18">
        <v>395.4</v>
      </c>
      <c r="AU1409" s="18">
        <f t="shared" si="284"/>
        <v>39.099999999999966</v>
      </c>
      <c r="AV1409" s="18">
        <f t="shared" si="285"/>
        <v>39.099999999999966</v>
      </c>
      <c r="AW1409" s="18" t="s">
        <v>363</v>
      </c>
      <c r="AX1409" s="18">
        <v>4</v>
      </c>
      <c r="AY1409" s="18" t="s">
        <v>628</v>
      </c>
      <c r="AZ1409" s="18" t="s">
        <v>257</v>
      </c>
      <c r="BA1409" s="18" t="s">
        <v>257</v>
      </c>
      <c r="BB1409" s="18" t="s">
        <v>1595</v>
      </c>
      <c r="BC1409" s="18" t="s">
        <v>1712</v>
      </c>
      <c r="BD1409" s="57">
        <v>8.1</v>
      </c>
      <c r="BE1409" s="18" t="s">
        <v>1713</v>
      </c>
      <c r="BF1409" s="18" t="s">
        <v>479</v>
      </c>
      <c r="BG1409" s="18">
        <v>5</v>
      </c>
      <c r="BH1409" s="18" t="s">
        <v>672</v>
      </c>
      <c r="BI1409" s="55">
        <f t="shared" si="286"/>
        <v>8.0499999999999989</v>
      </c>
      <c r="BJ1409" s="55">
        <f t="shared" si="290"/>
        <v>8.15</v>
      </c>
      <c r="BK1409" s="18">
        <v>0.05</v>
      </c>
      <c r="BL1409" s="18">
        <v>0.05</v>
      </c>
      <c r="BM1409" s="18" t="s">
        <v>1714</v>
      </c>
      <c r="BN1409" s="18">
        <v>4</v>
      </c>
      <c r="BO1409" s="18" t="s">
        <v>628</v>
      </c>
      <c r="BP1409" s="18" t="s">
        <v>257</v>
      </c>
      <c r="BQ1409" s="18" t="s">
        <v>257</v>
      </c>
      <c r="BR1409" s="18" t="s">
        <v>887</v>
      </c>
      <c r="BS1409" s="18"/>
      <c r="BT1409" s="18"/>
      <c r="BU1409" s="18"/>
      <c r="BV1409" s="18"/>
      <c r="BW1409" s="18"/>
      <c r="BX1409" s="18"/>
      <c r="BY1409" s="18"/>
      <c r="BZ1409" s="18"/>
      <c r="CA1409" s="18"/>
      <c r="CB1409" s="18"/>
      <c r="CC1409" s="18"/>
      <c r="CD1409" s="18"/>
      <c r="CE1409" s="18"/>
      <c r="CF1409" s="18"/>
      <c r="CG1409" s="18"/>
      <c r="CH1409" s="18"/>
      <c r="CI1409" s="18"/>
      <c r="CJ1409" s="18"/>
      <c r="CK1409" s="18"/>
      <c r="CL1409" s="18"/>
      <c r="CM1409" s="18"/>
      <c r="CN1409" s="18"/>
      <c r="CO1409" s="18"/>
      <c r="CP1409" s="18"/>
      <c r="CQ1409" s="18"/>
      <c r="CR1409" s="18"/>
      <c r="CS1409" s="18"/>
      <c r="CT1409" s="18"/>
      <c r="CU1409" s="18"/>
      <c r="CV1409" s="18"/>
      <c r="CW1409" s="18"/>
      <c r="CX1409" s="18"/>
      <c r="CY1409" s="18"/>
      <c r="CZ1409" s="18"/>
      <c r="DA1409" s="18"/>
      <c r="DB1409" s="18"/>
      <c r="DC1409" s="18"/>
      <c r="DD1409" s="18"/>
      <c r="DE1409" s="18"/>
      <c r="DF1409" s="18"/>
      <c r="DG1409" s="18"/>
      <c r="DH1409" s="18"/>
      <c r="DI1409" s="18"/>
      <c r="DJ1409" s="18"/>
      <c r="DK1409" s="18"/>
      <c r="DL1409" s="18"/>
      <c r="DM1409" s="18"/>
      <c r="DN1409" s="18"/>
      <c r="DO1409" s="18"/>
      <c r="DP1409" s="18"/>
      <c r="DQ1409" s="18"/>
      <c r="DR1409" s="18">
        <v>0</v>
      </c>
      <c r="DS1409" s="18"/>
      <c r="DT1409" s="18"/>
      <c r="DU1409" s="18">
        <v>0</v>
      </c>
      <c r="DV1409" s="18"/>
      <c r="DW1409" s="18">
        <v>0</v>
      </c>
      <c r="DX1409" s="18"/>
      <c r="DY1409" s="18"/>
      <c r="DZ1409" s="18">
        <v>0</v>
      </c>
      <c r="EA1409" s="18"/>
      <c r="EB1409" s="18"/>
      <c r="EC1409" s="18"/>
      <c r="ED1409" s="18"/>
      <c r="EE1409" s="18">
        <v>0</v>
      </c>
      <c r="EF1409" s="18">
        <v>0</v>
      </c>
      <c r="EG1409" s="18">
        <v>0</v>
      </c>
      <c r="EH1409" s="18" t="s">
        <v>1715</v>
      </c>
      <c r="EI1409" s="18" cm="1">
        <f t="array" ref="EI1409">IF(SUMPRODUCT(--(DO1409:DS1409&lt;&gt;""))=0, 0,1)</f>
        <v>1</v>
      </c>
      <c r="EJ1409" s="18" cm="1">
        <f t="array" ref="EJ1409">IF(SUMPRODUCT(--(DT1409:EG1409&lt;&gt;""))=0, 0,1)</f>
        <v>1</v>
      </c>
      <c r="EK1409" s="18" cm="1">
        <f t="array" ref="EK1409">IF(SUMPRODUCT(--(EC1409:EG1409&lt;&gt;""))=0, 0,1)</f>
        <v>1</v>
      </c>
      <c r="EL1409" s="18" cm="1">
        <f t="array" ref="EL1409">IF(SUMPRODUCT(--(EE1409:EG1409&lt;&gt;""))=0, 0,1)</f>
        <v>1</v>
      </c>
      <c r="EM1409" s="18">
        <f t="shared" si="277"/>
        <v>0</v>
      </c>
      <c r="EN1409" s="18">
        <f t="shared" si="278"/>
        <v>0</v>
      </c>
      <c r="EO1409" s="18">
        <f t="shared" si="279"/>
        <v>0</v>
      </c>
      <c r="EP1409" s="18">
        <f t="shared" si="280"/>
        <v>0</v>
      </c>
      <c r="EQ1409" s="18">
        <f t="shared" si="281"/>
        <v>0</v>
      </c>
      <c r="ER1409" s="58" t="s">
        <v>2080</v>
      </c>
      <c r="ES1409" s="59">
        <v>43620</v>
      </c>
      <c r="ET1409" s="18" t="s">
        <v>1716</v>
      </c>
      <c r="EU1409" s="18" t="s">
        <v>1702</v>
      </c>
    </row>
    <row r="1410" spans="1:151" ht="15.75" customHeight="1" x14ac:dyDescent="0.2">
      <c r="A1410" s="5" t="s">
        <v>417</v>
      </c>
      <c r="B1410" s="24" t="s">
        <v>1701</v>
      </c>
      <c r="C1410" s="26">
        <v>1</v>
      </c>
      <c r="D1410" s="18" t="s">
        <v>1719</v>
      </c>
      <c r="E1410" s="18" t="s">
        <v>1721</v>
      </c>
      <c r="F1410" s="18" t="s">
        <v>553</v>
      </c>
      <c r="G1410" s="18" t="s">
        <v>1704</v>
      </c>
      <c r="H1410" s="18" t="s">
        <v>1705</v>
      </c>
      <c r="I1410" s="18" t="s">
        <v>363</v>
      </c>
      <c r="J1410" s="18" t="s">
        <v>363</v>
      </c>
      <c r="K1410" s="18" t="s">
        <v>363</v>
      </c>
      <c r="L1410" s="18" t="s">
        <v>363</v>
      </c>
      <c r="M1410" s="18" t="s">
        <v>276</v>
      </c>
      <c r="N1410" s="56" t="s">
        <v>257</v>
      </c>
      <c r="O1410" s="18" t="s">
        <v>1703</v>
      </c>
      <c r="P1410" s="18" t="s">
        <v>466</v>
      </c>
      <c r="Q1410" s="18" t="s">
        <v>254</v>
      </c>
      <c r="R1410" s="24" t="s">
        <v>257</v>
      </c>
      <c r="S1410" s="24" t="s">
        <v>257</v>
      </c>
      <c r="T1410" s="26" t="s">
        <v>257</v>
      </c>
      <c r="U1410" s="26" t="s">
        <v>257</v>
      </c>
      <c r="V1410" s="26" t="s">
        <v>257</v>
      </c>
      <c r="W1410" s="26" t="s">
        <v>257</v>
      </c>
      <c r="X1410" s="18" t="s">
        <v>1708</v>
      </c>
      <c r="Y1410" s="18">
        <v>200</v>
      </c>
      <c r="Z1410" s="18" t="s">
        <v>474</v>
      </c>
      <c r="AA1410" s="18">
        <v>200</v>
      </c>
      <c r="AB1410" s="57" t="s">
        <v>257</v>
      </c>
      <c r="AC1410" s="18" t="s">
        <v>595</v>
      </c>
      <c r="AD1410" s="18" t="s">
        <v>257</v>
      </c>
      <c r="AE1410" s="18" t="s">
        <v>257</v>
      </c>
      <c r="AF1410" s="18" t="s">
        <v>257</v>
      </c>
      <c r="AG1410" s="18" t="s">
        <v>257</v>
      </c>
      <c r="AH1410" s="18" t="s">
        <v>257</v>
      </c>
      <c r="AI1410" s="18">
        <v>2</v>
      </c>
      <c r="AJ1410" s="18" t="s">
        <v>1709</v>
      </c>
      <c r="AK1410" s="18">
        <v>14</v>
      </c>
      <c r="AL1410" s="18" t="s">
        <v>1710</v>
      </c>
      <c r="AM1410" s="18" t="s">
        <v>419</v>
      </c>
      <c r="AN1410" s="18">
        <v>298.89999999999998</v>
      </c>
      <c r="AO1410" s="18" t="s">
        <v>1711</v>
      </c>
      <c r="AP1410" s="18" t="s">
        <v>479</v>
      </c>
      <c r="AQ1410" s="18">
        <v>5</v>
      </c>
      <c r="AR1410" s="18" t="s">
        <v>672</v>
      </c>
      <c r="AS1410" s="18">
        <f t="shared" si="289"/>
        <v>409.2</v>
      </c>
      <c r="AT1410" s="18">
        <v>409.2</v>
      </c>
      <c r="AU1410" s="18">
        <f t="shared" si="284"/>
        <v>110.30000000000001</v>
      </c>
      <c r="AV1410" s="18">
        <f t="shared" si="285"/>
        <v>110.30000000000001</v>
      </c>
      <c r="AW1410" s="18" t="s">
        <v>363</v>
      </c>
      <c r="AX1410" s="18">
        <v>4</v>
      </c>
      <c r="AY1410" s="18" t="s">
        <v>628</v>
      </c>
      <c r="AZ1410" s="18" t="s">
        <v>257</v>
      </c>
      <c r="BA1410" s="18" t="s">
        <v>257</v>
      </c>
      <c r="BB1410" s="18" t="s">
        <v>1595</v>
      </c>
      <c r="BC1410" s="18" t="s">
        <v>1712</v>
      </c>
      <c r="BD1410" s="57">
        <v>6.8</v>
      </c>
      <c r="BE1410" s="18" t="s">
        <v>1713</v>
      </c>
      <c r="BF1410" s="18" t="s">
        <v>479</v>
      </c>
      <c r="BG1410" s="18">
        <v>5</v>
      </c>
      <c r="BH1410" s="18" t="s">
        <v>672</v>
      </c>
      <c r="BI1410" s="55">
        <f t="shared" si="286"/>
        <v>6.75</v>
      </c>
      <c r="BJ1410" s="55">
        <f t="shared" si="290"/>
        <v>6.85</v>
      </c>
      <c r="BK1410" s="18">
        <v>0.05</v>
      </c>
      <c r="BL1410" s="18">
        <v>0.05</v>
      </c>
      <c r="BM1410" s="18" t="s">
        <v>1714</v>
      </c>
      <c r="BN1410" s="18">
        <v>4</v>
      </c>
      <c r="BO1410" s="18" t="s">
        <v>628</v>
      </c>
      <c r="BP1410" s="18" t="s">
        <v>257</v>
      </c>
      <c r="BQ1410" s="18" t="s">
        <v>257</v>
      </c>
      <c r="BR1410" s="18" t="s">
        <v>887</v>
      </c>
      <c r="BS1410" s="18"/>
      <c r="BT1410" s="18"/>
      <c r="BU1410" s="18"/>
      <c r="BV1410" s="18"/>
      <c r="BW1410" s="18"/>
      <c r="BX1410" s="18"/>
      <c r="BY1410" s="18"/>
      <c r="BZ1410" s="18"/>
      <c r="CA1410" s="18"/>
      <c r="CB1410" s="18"/>
      <c r="CC1410" s="18"/>
      <c r="CD1410" s="18"/>
      <c r="CE1410" s="18"/>
      <c r="CF1410" s="18"/>
      <c r="CG1410" s="18"/>
      <c r="CH1410" s="18"/>
      <c r="CI1410" s="18"/>
      <c r="CJ1410" s="18"/>
      <c r="CK1410" s="18"/>
      <c r="CL1410" s="18"/>
      <c r="CM1410" s="18"/>
      <c r="CN1410" s="18"/>
      <c r="CO1410" s="18"/>
      <c r="CP1410" s="18"/>
      <c r="CQ1410" s="18"/>
      <c r="CR1410" s="18"/>
      <c r="CS1410" s="18"/>
      <c r="CT1410" s="18"/>
      <c r="CU1410" s="18"/>
      <c r="CV1410" s="18"/>
      <c r="CW1410" s="18"/>
      <c r="CX1410" s="18"/>
      <c r="CY1410" s="18"/>
      <c r="CZ1410" s="18"/>
      <c r="DA1410" s="18"/>
      <c r="DB1410" s="18"/>
      <c r="DC1410" s="18"/>
      <c r="DD1410" s="18"/>
      <c r="DE1410" s="18"/>
      <c r="DF1410" s="18"/>
      <c r="DG1410" s="18"/>
      <c r="DH1410" s="18"/>
      <c r="DI1410" s="18"/>
      <c r="DJ1410" s="18"/>
      <c r="DK1410" s="18"/>
      <c r="DL1410" s="18"/>
      <c r="DM1410" s="18"/>
      <c r="DN1410" s="18"/>
      <c r="DO1410" s="18"/>
      <c r="DP1410" s="18"/>
      <c r="DQ1410" s="18"/>
      <c r="DR1410" s="18">
        <v>0</v>
      </c>
      <c r="DS1410" s="18"/>
      <c r="DT1410" s="18"/>
      <c r="DU1410" s="18">
        <v>0</v>
      </c>
      <c r="DV1410" s="18"/>
      <c r="DW1410" s="18">
        <v>0</v>
      </c>
      <c r="DX1410" s="18"/>
      <c r="DY1410" s="18"/>
      <c r="DZ1410" s="18">
        <v>0</v>
      </c>
      <c r="EA1410" s="18"/>
      <c r="EB1410" s="18"/>
      <c r="EC1410" s="18"/>
      <c r="ED1410" s="18"/>
      <c r="EE1410" s="18">
        <v>0</v>
      </c>
      <c r="EF1410" s="18">
        <v>0</v>
      </c>
      <c r="EG1410" s="18">
        <v>0</v>
      </c>
      <c r="EH1410" s="18" t="s">
        <v>1715</v>
      </c>
      <c r="EI1410" s="18" cm="1">
        <f t="array" ref="EI1410">IF(SUMPRODUCT(--(DO1410:DS1410&lt;&gt;""))=0, 0,1)</f>
        <v>1</v>
      </c>
      <c r="EJ1410" s="18" cm="1">
        <f t="array" ref="EJ1410">IF(SUMPRODUCT(--(DT1410:EG1410&lt;&gt;""))=0, 0,1)</f>
        <v>1</v>
      </c>
      <c r="EK1410" s="18" cm="1">
        <f t="array" ref="EK1410">IF(SUMPRODUCT(--(EC1410:EG1410&lt;&gt;""))=0, 0,1)</f>
        <v>1</v>
      </c>
      <c r="EL1410" s="18" cm="1">
        <f t="array" ref="EL1410">IF(SUMPRODUCT(--(EE1410:EG1410&lt;&gt;""))=0, 0,1)</f>
        <v>1</v>
      </c>
      <c r="EM1410" s="18">
        <f t="shared" si="277"/>
        <v>0</v>
      </c>
      <c r="EN1410" s="18">
        <f t="shared" si="278"/>
        <v>0</v>
      </c>
      <c r="EO1410" s="18">
        <f t="shared" si="279"/>
        <v>0</v>
      </c>
      <c r="EP1410" s="18">
        <f t="shared" si="280"/>
        <v>0</v>
      </c>
      <c r="EQ1410" s="18">
        <f t="shared" si="281"/>
        <v>0</v>
      </c>
      <c r="ER1410" s="58" t="s">
        <v>2080</v>
      </c>
      <c r="ES1410" s="59">
        <v>43620</v>
      </c>
      <c r="ET1410" s="18" t="s">
        <v>1716</v>
      </c>
      <c r="EU1410" s="18" t="s">
        <v>1702</v>
      </c>
    </row>
    <row r="1411" spans="1:151" ht="15.75" customHeight="1" x14ac:dyDescent="0.2">
      <c r="A1411" s="5" t="s">
        <v>422</v>
      </c>
      <c r="B1411" s="24" t="s">
        <v>1731</v>
      </c>
      <c r="C1411" s="26">
        <v>1</v>
      </c>
      <c r="D1411" s="18" t="s">
        <v>470</v>
      </c>
      <c r="E1411" s="18" t="s">
        <v>257</v>
      </c>
      <c r="F1411" s="18" t="s">
        <v>553</v>
      </c>
      <c r="G1411" s="18" t="s">
        <v>467</v>
      </c>
      <c r="H1411" s="18" t="s">
        <v>1650</v>
      </c>
      <c r="I1411" s="18" t="s">
        <v>363</v>
      </c>
      <c r="J1411" s="18" t="s">
        <v>363</v>
      </c>
      <c r="K1411" s="18" t="s">
        <v>363</v>
      </c>
      <c r="L1411" s="18" t="s">
        <v>363</v>
      </c>
      <c r="M1411" s="18" t="s">
        <v>276</v>
      </c>
      <c r="N1411" s="56">
        <v>127</v>
      </c>
      <c r="O1411" s="18" t="s">
        <v>1178</v>
      </c>
      <c r="P1411" s="18" t="s">
        <v>261</v>
      </c>
      <c r="Q1411" s="18" t="s">
        <v>254</v>
      </c>
      <c r="R1411" s="24" t="s">
        <v>257</v>
      </c>
      <c r="S1411" s="24" t="s">
        <v>257</v>
      </c>
      <c r="T1411" s="26" t="s">
        <v>917</v>
      </c>
      <c r="U1411" s="26" t="s">
        <v>1733</v>
      </c>
      <c r="V1411" s="26" t="s">
        <v>1182</v>
      </c>
      <c r="W1411" s="26" t="s">
        <v>1183</v>
      </c>
      <c r="X1411" s="18" t="s">
        <v>1734</v>
      </c>
      <c r="Y1411" s="18">
        <v>0</v>
      </c>
      <c r="Z1411" s="18" t="s">
        <v>599</v>
      </c>
      <c r="AA1411" s="18">
        <v>0</v>
      </c>
      <c r="AB1411" s="57" t="s">
        <v>257</v>
      </c>
      <c r="AC1411" s="18" t="s">
        <v>595</v>
      </c>
      <c r="AD1411" s="18" t="s">
        <v>595</v>
      </c>
      <c r="AE1411" s="18" t="s">
        <v>595</v>
      </c>
      <c r="AF1411" s="18" t="s">
        <v>595</v>
      </c>
      <c r="AG1411" s="18" t="s">
        <v>595</v>
      </c>
      <c r="AH1411" s="18" t="s">
        <v>595</v>
      </c>
      <c r="AI1411" s="18">
        <v>1</v>
      </c>
      <c r="AJ1411" s="18" t="s">
        <v>1735</v>
      </c>
      <c r="AK1411" s="18" t="s">
        <v>595</v>
      </c>
      <c r="AL1411" s="18" t="s">
        <v>1723</v>
      </c>
      <c r="AM1411" s="18"/>
      <c r="AN1411" s="18"/>
      <c r="AO1411" s="18"/>
      <c r="AP1411" s="18"/>
      <c r="AQ1411" s="18"/>
      <c r="AR1411" s="18"/>
      <c r="AS1411" s="18"/>
      <c r="AT1411" s="18"/>
      <c r="AU1411" s="18"/>
      <c r="AV1411" s="18"/>
      <c r="AW1411" s="18"/>
      <c r="AX1411" s="18"/>
      <c r="AY1411" s="18"/>
      <c r="AZ1411" s="18"/>
      <c r="BA1411" s="18"/>
      <c r="BB1411" s="18"/>
      <c r="BC1411" s="18"/>
      <c r="BD1411" s="18"/>
      <c r="BE1411" s="18"/>
      <c r="BF1411" s="18"/>
      <c r="BG1411" s="18"/>
      <c r="BH1411" s="18"/>
      <c r="BI1411" s="18"/>
      <c r="BJ1411" s="18"/>
      <c r="BK1411" s="18"/>
      <c r="BL1411" s="18"/>
      <c r="BM1411" s="18"/>
      <c r="BN1411" s="18"/>
      <c r="BO1411" s="18"/>
      <c r="BP1411" s="18"/>
      <c r="BQ1411" s="18"/>
      <c r="BR1411" s="18"/>
      <c r="BS1411" s="18"/>
      <c r="BT1411" s="18"/>
      <c r="BU1411" s="18"/>
      <c r="BV1411" s="18"/>
      <c r="BW1411" s="18"/>
      <c r="BX1411" s="18"/>
      <c r="BY1411" s="18"/>
      <c r="BZ1411" s="18"/>
      <c r="CA1411" s="18"/>
      <c r="CB1411" s="18"/>
      <c r="CC1411" s="18"/>
      <c r="CD1411" s="18"/>
      <c r="CE1411" s="18"/>
      <c r="CF1411" s="18"/>
      <c r="CG1411" s="18"/>
      <c r="CH1411" s="18"/>
      <c r="CI1411" s="18"/>
      <c r="CJ1411" s="18"/>
      <c r="CK1411" s="18"/>
      <c r="CL1411" s="18"/>
      <c r="CM1411" s="18"/>
      <c r="CN1411" s="18"/>
      <c r="CO1411" s="18"/>
      <c r="CP1411" s="18"/>
      <c r="CQ1411" s="18"/>
      <c r="CR1411" s="18"/>
      <c r="CS1411" s="18"/>
      <c r="CT1411" s="18"/>
      <c r="CU1411" s="18"/>
      <c r="CV1411" s="18"/>
      <c r="CW1411" s="18"/>
      <c r="CX1411" s="18"/>
      <c r="CY1411" s="18"/>
      <c r="CZ1411" s="18"/>
      <c r="DA1411" s="18"/>
      <c r="DB1411" s="18"/>
      <c r="DC1411" s="18"/>
      <c r="DD1411" s="18"/>
      <c r="DE1411" s="18"/>
      <c r="DF1411" s="18"/>
      <c r="DG1411" s="18"/>
      <c r="DH1411" s="18"/>
      <c r="DI1411" s="18"/>
      <c r="DJ1411" s="18"/>
      <c r="DK1411" s="18"/>
      <c r="DL1411" s="18"/>
      <c r="DM1411" s="18"/>
      <c r="DN1411" s="18"/>
      <c r="DO1411" s="18"/>
      <c r="DP1411" s="18"/>
      <c r="DQ1411" s="18"/>
      <c r="DR1411" s="18"/>
      <c r="DS1411" s="18"/>
      <c r="DT1411" s="18"/>
      <c r="DU1411" s="18"/>
      <c r="DV1411" s="18"/>
      <c r="DW1411" s="18"/>
      <c r="DX1411" s="18"/>
      <c r="DY1411" s="18"/>
      <c r="DZ1411" s="18">
        <v>0</v>
      </c>
      <c r="EA1411" s="18">
        <v>0</v>
      </c>
      <c r="EB1411" s="18"/>
      <c r="EC1411" s="18"/>
      <c r="ED1411" s="18"/>
      <c r="EE1411" s="18">
        <v>0</v>
      </c>
      <c r="EF1411" s="18">
        <v>0</v>
      </c>
      <c r="EG1411" s="18">
        <v>0</v>
      </c>
      <c r="EH1411" s="18" t="s">
        <v>1736</v>
      </c>
      <c r="EI1411" s="18" cm="1">
        <f t="array" ref="EI1411">IF(SUMPRODUCT(--(DO1411:DS1411&lt;&gt;""))=0, 0,1)</f>
        <v>0</v>
      </c>
      <c r="EJ1411" s="18" cm="1">
        <f t="array" ref="EJ1411">IF(SUMPRODUCT(--(DT1411:EG1411&lt;&gt;""))=0, 0,1)</f>
        <v>1</v>
      </c>
      <c r="EK1411" s="18" cm="1">
        <f t="array" ref="EK1411">IF(SUMPRODUCT(--(EC1411:EG1411&lt;&gt;""))=0, 0,1)</f>
        <v>1</v>
      </c>
      <c r="EL1411" s="18" cm="1">
        <f t="array" ref="EL1411">IF(SUMPRODUCT(--(EE1411:EG1411&lt;&gt;""))=0, 0,1)</f>
        <v>1</v>
      </c>
      <c r="EM1411" s="18">
        <f t="shared" si="277"/>
        <v>0</v>
      </c>
      <c r="EN1411" s="18" t="str">
        <f t="shared" si="278"/>
        <v>NA</v>
      </c>
      <c r="EO1411" s="18">
        <f t="shared" si="279"/>
        <v>0</v>
      </c>
      <c r="EP1411" s="18">
        <f t="shared" si="280"/>
        <v>0</v>
      </c>
      <c r="EQ1411" s="18">
        <f t="shared" si="281"/>
        <v>0</v>
      </c>
      <c r="ER1411" s="58" t="s">
        <v>2080</v>
      </c>
      <c r="ES1411" s="59">
        <v>43826</v>
      </c>
      <c r="ET1411" s="18" t="s">
        <v>1732</v>
      </c>
      <c r="EU1411" s="18" t="s">
        <v>1732</v>
      </c>
    </row>
    <row r="1412" spans="1:151" ht="15.75" customHeight="1" x14ac:dyDescent="0.2">
      <c r="A1412" s="5" t="s">
        <v>422</v>
      </c>
      <c r="B1412" s="24" t="s">
        <v>1731</v>
      </c>
      <c r="C1412" s="26">
        <v>1</v>
      </c>
      <c r="D1412" s="18" t="s">
        <v>1737</v>
      </c>
      <c r="E1412" s="18" t="s">
        <v>257</v>
      </c>
      <c r="F1412" s="18" t="s">
        <v>553</v>
      </c>
      <c r="G1412" s="18" t="s">
        <v>467</v>
      </c>
      <c r="H1412" s="18" t="s">
        <v>1650</v>
      </c>
      <c r="I1412" s="18" t="s">
        <v>363</v>
      </c>
      <c r="J1412" s="18" t="s">
        <v>363</v>
      </c>
      <c r="K1412" s="18" t="s">
        <v>363</v>
      </c>
      <c r="L1412" s="18" t="s">
        <v>363</v>
      </c>
      <c r="M1412" s="18" t="s">
        <v>276</v>
      </c>
      <c r="N1412" s="56">
        <v>127</v>
      </c>
      <c r="O1412" s="18" t="s">
        <v>1178</v>
      </c>
      <c r="P1412" s="18" t="s">
        <v>261</v>
      </c>
      <c r="Q1412" s="18" t="s">
        <v>254</v>
      </c>
      <c r="R1412" s="24" t="s">
        <v>257</v>
      </c>
      <c r="S1412" s="24" t="s">
        <v>257</v>
      </c>
      <c r="T1412" s="26" t="s">
        <v>917</v>
      </c>
      <c r="U1412" s="26" t="s">
        <v>1738</v>
      </c>
      <c r="V1412" s="26" t="s">
        <v>1182</v>
      </c>
      <c r="W1412" s="26" t="s">
        <v>1183</v>
      </c>
      <c r="X1412" s="18" t="s">
        <v>1734</v>
      </c>
      <c r="Y1412" s="18">
        <v>200</v>
      </c>
      <c r="Z1412" s="18" t="s">
        <v>599</v>
      </c>
      <c r="AA1412" s="18">
        <v>200</v>
      </c>
      <c r="AB1412" s="57" t="s">
        <v>257</v>
      </c>
      <c r="AC1412" s="18" t="s">
        <v>595</v>
      </c>
      <c r="AD1412" s="18" t="s">
        <v>595</v>
      </c>
      <c r="AE1412" s="18" t="s">
        <v>595</v>
      </c>
      <c r="AF1412" s="18" t="s">
        <v>595</v>
      </c>
      <c r="AG1412" s="18" t="s">
        <v>595</v>
      </c>
      <c r="AH1412" s="18" t="s">
        <v>595</v>
      </c>
      <c r="AI1412" s="18">
        <v>1</v>
      </c>
      <c r="AJ1412" s="18" t="s">
        <v>1735</v>
      </c>
      <c r="AK1412" s="18" t="s">
        <v>595</v>
      </c>
      <c r="AL1412" s="18" t="s">
        <v>1723</v>
      </c>
      <c r="AM1412" s="18"/>
      <c r="AN1412" s="18"/>
      <c r="AO1412" s="18"/>
      <c r="AP1412" s="18"/>
      <c r="AQ1412" s="18"/>
      <c r="AR1412" s="18"/>
      <c r="AS1412" s="18"/>
      <c r="AT1412" s="18"/>
      <c r="AU1412" s="18"/>
      <c r="AV1412" s="18"/>
      <c r="AW1412" s="18"/>
      <c r="AX1412" s="18"/>
      <c r="AY1412" s="18"/>
      <c r="AZ1412" s="18"/>
      <c r="BA1412" s="18"/>
      <c r="BB1412" s="18"/>
      <c r="BC1412" s="18"/>
      <c r="BD1412" s="18"/>
      <c r="BE1412" s="18"/>
      <c r="BF1412" s="18"/>
      <c r="BG1412" s="18"/>
      <c r="BH1412" s="18"/>
      <c r="BI1412" s="18"/>
      <c r="BJ1412" s="18"/>
      <c r="BK1412" s="18"/>
      <c r="BL1412" s="18"/>
      <c r="BM1412" s="18"/>
      <c r="BN1412" s="18"/>
      <c r="BO1412" s="18"/>
      <c r="BP1412" s="18"/>
      <c r="BQ1412" s="18"/>
      <c r="BR1412" s="18"/>
      <c r="BS1412" s="18"/>
      <c r="BT1412" s="18"/>
      <c r="BU1412" s="18"/>
      <c r="BV1412" s="18"/>
      <c r="BW1412" s="18"/>
      <c r="BX1412" s="18"/>
      <c r="BY1412" s="18"/>
      <c r="BZ1412" s="18"/>
      <c r="CA1412" s="18"/>
      <c r="CB1412" s="18"/>
      <c r="CC1412" s="18"/>
      <c r="CD1412" s="18"/>
      <c r="CE1412" s="18"/>
      <c r="CF1412" s="18"/>
      <c r="CG1412" s="18"/>
      <c r="CH1412" s="18"/>
      <c r="CI1412" s="18"/>
      <c r="CJ1412" s="18"/>
      <c r="CK1412" s="18"/>
      <c r="CL1412" s="18"/>
      <c r="CM1412" s="18"/>
      <c r="CN1412" s="18"/>
      <c r="CO1412" s="18"/>
      <c r="CP1412" s="18"/>
      <c r="CQ1412" s="18"/>
      <c r="CR1412" s="18"/>
      <c r="CS1412" s="18"/>
      <c r="CT1412" s="18"/>
      <c r="CU1412" s="18"/>
      <c r="CV1412" s="18"/>
      <c r="CW1412" s="18"/>
      <c r="CX1412" s="18"/>
      <c r="CY1412" s="18"/>
      <c r="CZ1412" s="18"/>
      <c r="DA1412" s="18"/>
      <c r="DB1412" s="18"/>
      <c r="DC1412" s="18"/>
      <c r="DD1412" s="18"/>
      <c r="DE1412" s="18"/>
      <c r="DF1412" s="18"/>
      <c r="DG1412" s="18"/>
      <c r="DH1412" s="18"/>
      <c r="DI1412" s="18"/>
      <c r="DJ1412" s="18"/>
      <c r="DK1412" s="18"/>
      <c r="DL1412" s="18"/>
      <c r="DM1412" s="18"/>
      <c r="DN1412" s="18"/>
      <c r="DO1412" s="18"/>
      <c r="DP1412" s="18"/>
      <c r="DQ1412" s="18"/>
      <c r="DR1412" s="18">
        <v>1</v>
      </c>
      <c r="DS1412" s="18"/>
      <c r="DT1412" s="18"/>
      <c r="DU1412" s="18"/>
      <c r="DV1412" s="18"/>
      <c r="DW1412" s="18"/>
      <c r="DX1412" s="18"/>
      <c r="DY1412" s="18"/>
      <c r="DZ1412" s="18">
        <v>1</v>
      </c>
      <c r="EA1412" s="18">
        <v>1</v>
      </c>
      <c r="EB1412" s="18"/>
      <c r="EC1412" s="18"/>
      <c r="ED1412" s="18"/>
      <c r="EE1412" s="18">
        <v>0</v>
      </c>
      <c r="EF1412" s="18">
        <v>0</v>
      </c>
      <c r="EG1412" s="18">
        <v>1</v>
      </c>
      <c r="EH1412" s="18" t="s">
        <v>1736</v>
      </c>
      <c r="EI1412" s="18" cm="1">
        <f t="array" ref="EI1412">IF(SUMPRODUCT(--(DO1412:DS1412&lt;&gt;""))=0, 0,1)</f>
        <v>1</v>
      </c>
      <c r="EJ1412" s="18" cm="1">
        <f t="array" ref="EJ1412">IF(SUMPRODUCT(--(DT1412:EG1412&lt;&gt;""))=0, 0,1)</f>
        <v>1</v>
      </c>
      <c r="EK1412" s="18" cm="1">
        <f t="array" ref="EK1412">IF(SUMPRODUCT(--(EC1412:EG1412&lt;&gt;""))=0, 0,1)</f>
        <v>1</v>
      </c>
      <c r="EL1412" s="18" cm="1">
        <f t="array" ref="EL1412">IF(SUMPRODUCT(--(EE1412:EG1412&lt;&gt;""))=0, 0,1)</f>
        <v>1</v>
      </c>
      <c r="EM1412" s="18">
        <f t="shared" ref="EM1412:EM1475" si="291">IF(COUNTIF(DO1412:EG1412, 1), 1,0)</f>
        <v>1</v>
      </c>
      <c r="EN1412" s="18">
        <f t="shared" ref="EN1412:EN1475" si="292">IF(EI1412=0, "NA", IF(COUNTIF(DO1412:DS1412, 1), 1,0))</f>
        <v>1</v>
      </c>
      <c r="EO1412" s="18">
        <f t="shared" ref="EO1412:EO1475" si="293">IF(EJ1412=0, "NA", IF(COUNTIF(DT1412:EG1412, 1), 1,0))</f>
        <v>1</v>
      </c>
      <c r="EP1412" s="18">
        <f t="shared" ref="EP1412:EP1475" si="294">IF(EK1412=0, "NA", IF(COUNTIF(EC1412:EG1412, 1), 1,0))</f>
        <v>1</v>
      </c>
      <c r="EQ1412" s="18">
        <f t="shared" ref="EQ1412:EQ1475" si="295">IF(EL1412=0, "NA", IF(COUNTIF(EE1412:EG1412, 1), 1,0))</f>
        <v>1</v>
      </c>
      <c r="ER1412" s="58" t="s">
        <v>2080</v>
      </c>
      <c r="ES1412" s="59">
        <v>43826</v>
      </c>
      <c r="ET1412" s="18" t="s">
        <v>1732</v>
      </c>
      <c r="EU1412" s="18" t="s">
        <v>1732</v>
      </c>
    </row>
    <row r="1413" spans="1:151" ht="15.75" customHeight="1" x14ac:dyDescent="0.2">
      <c r="A1413" s="5" t="s">
        <v>422</v>
      </c>
      <c r="B1413" s="24" t="s">
        <v>1731</v>
      </c>
      <c r="C1413" s="26">
        <v>1</v>
      </c>
      <c r="D1413" s="18" t="s">
        <v>470</v>
      </c>
      <c r="E1413" s="18" t="s">
        <v>257</v>
      </c>
      <c r="F1413" s="18" t="s">
        <v>553</v>
      </c>
      <c r="G1413" s="18" t="s">
        <v>1655</v>
      </c>
      <c r="H1413" s="18" t="s">
        <v>1654</v>
      </c>
      <c r="I1413" s="18" t="s">
        <v>363</v>
      </c>
      <c r="J1413" s="18" t="s">
        <v>363</v>
      </c>
      <c r="K1413" s="18" t="s">
        <v>363</v>
      </c>
      <c r="L1413" s="18" t="s">
        <v>363</v>
      </c>
      <c r="M1413" s="18" t="s">
        <v>276</v>
      </c>
      <c r="N1413" s="56">
        <v>127</v>
      </c>
      <c r="O1413" s="18" t="s">
        <v>1178</v>
      </c>
      <c r="P1413" s="18" t="s">
        <v>261</v>
      </c>
      <c r="Q1413" s="18" t="s">
        <v>254</v>
      </c>
      <c r="R1413" s="24" t="s">
        <v>257</v>
      </c>
      <c r="S1413" s="24" t="s">
        <v>257</v>
      </c>
      <c r="T1413" s="26" t="s">
        <v>917</v>
      </c>
      <c r="U1413" s="26" t="s">
        <v>1739</v>
      </c>
      <c r="V1413" s="26" t="s">
        <v>1182</v>
      </c>
      <c r="W1413" s="26" t="s">
        <v>1183</v>
      </c>
      <c r="X1413" s="18" t="s">
        <v>1734</v>
      </c>
      <c r="Y1413" s="18">
        <v>0</v>
      </c>
      <c r="Z1413" s="18" t="s">
        <v>599</v>
      </c>
      <c r="AA1413" s="18">
        <v>0</v>
      </c>
      <c r="AB1413" s="57" t="s">
        <v>257</v>
      </c>
      <c r="AC1413" s="18" t="s">
        <v>595</v>
      </c>
      <c r="AD1413" s="18" t="s">
        <v>595</v>
      </c>
      <c r="AE1413" s="18" t="s">
        <v>595</v>
      </c>
      <c r="AF1413" s="18" t="s">
        <v>595</v>
      </c>
      <c r="AG1413" s="18" t="s">
        <v>595</v>
      </c>
      <c r="AH1413" s="18" t="s">
        <v>595</v>
      </c>
      <c r="AI1413" s="18">
        <v>1</v>
      </c>
      <c r="AJ1413" s="18" t="s">
        <v>1735</v>
      </c>
      <c r="AK1413" s="18" t="s">
        <v>595</v>
      </c>
      <c r="AL1413" s="18" t="s">
        <v>1723</v>
      </c>
      <c r="AM1413" s="18"/>
      <c r="AN1413" s="18"/>
      <c r="AO1413" s="18"/>
      <c r="AP1413" s="18"/>
      <c r="AQ1413" s="18"/>
      <c r="AR1413" s="18"/>
      <c r="AS1413" s="18"/>
      <c r="AT1413" s="18"/>
      <c r="AU1413" s="18"/>
      <c r="AV1413" s="18"/>
      <c r="AW1413" s="18"/>
      <c r="AX1413" s="18"/>
      <c r="AY1413" s="18"/>
      <c r="AZ1413" s="18"/>
      <c r="BA1413" s="18"/>
      <c r="BB1413" s="18"/>
      <c r="BC1413" s="18"/>
      <c r="BD1413" s="18"/>
      <c r="BE1413" s="18"/>
      <c r="BF1413" s="18"/>
      <c r="BG1413" s="18"/>
      <c r="BH1413" s="18"/>
      <c r="BI1413" s="18"/>
      <c r="BJ1413" s="18"/>
      <c r="BK1413" s="18"/>
      <c r="BL1413" s="18"/>
      <c r="BM1413" s="18"/>
      <c r="BN1413" s="18"/>
      <c r="BO1413" s="18"/>
      <c r="BP1413" s="18"/>
      <c r="BQ1413" s="18"/>
      <c r="BR1413" s="18"/>
      <c r="BS1413" s="18"/>
      <c r="BT1413" s="18"/>
      <c r="BU1413" s="18"/>
      <c r="BV1413" s="18"/>
      <c r="BW1413" s="18"/>
      <c r="BX1413" s="18"/>
      <c r="BY1413" s="18"/>
      <c r="BZ1413" s="18"/>
      <c r="CA1413" s="18"/>
      <c r="CB1413" s="18"/>
      <c r="CC1413" s="18"/>
      <c r="CD1413" s="18"/>
      <c r="CE1413" s="18"/>
      <c r="CF1413" s="18"/>
      <c r="CG1413" s="18"/>
      <c r="CH1413" s="18"/>
      <c r="CI1413" s="18"/>
      <c r="CJ1413" s="18"/>
      <c r="CK1413" s="18"/>
      <c r="CL1413" s="18"/>
      <c r="CM1413" s="18"/>
      <c r="CN1413" s="18"/>
      <c r="CO1413" s="18"/>
      <c r="CP1413" s="18"/>
      <c r="CQ1413" s="18"/>
      <c r="CR1413" s="18"/>
      <c r="CS1413" s="18"/>
      <c r="CT1413" s="18"/>
      <c r="CU1413" s="18"/>
      <c r="CV1413" s="18"/>
      <c r="CW1413" s="18"/>
      <c r="CX1413" s="18"/>
      <c r="CY1413" s="18"/>
      <c r="CZ1413" s="18"/>
      <c r="DA1413" s="18"/>
      <c r="DB1413" s="18"/>
      <c r="DC1413" s="18"/>
      <c r="DD1413" s="18"/>
      <c r="DE1413" s="18"/>
      <c r="DF1413" s="18"/>
      <c r="DG1413" s="18"/>
      <c r="DH1413" s="18"/>
      <c r="DI1413" s="18"/>
      <c r="DJ1413" s="18"/>
      <c r="DK1413" s="18"/>
      <c r="DL1413" s="18"/>
      <c r="DM1413" s="18"/>
      <c r="DN1413" s="18"/>
      <c r="DO1413" s="18"/>
      <c r="DP1413" s="18"/>
      <c r="DQ1413" s="18"/>
      <c r="DR1413" s="18"/>
      <c r="DS1413" s="18"/>
      <c r="DT1413" s="18"/>
      <c r="DU1413" s="18"/>
      <c r="DV1413" s="18"/>
      <c r="DW1413" s="18"/>
      <c r="DX1413" s="18"/>
      <c r="DY1413" s="18"/>
      <c r="DZ1413" s="18">
        <v>0</v>
      </c>
      <c r="EA1413" s="18">
        <v>0</v>
      </c>
      <c r="EB1413" s="18"/>
      <c r="EC1413" s="18"/>
      <c r="ED1413" s="18"/>
      <c r="EE1413" s="18">
        <v>0</v>
      </c>
      <c r="EF1413" s="18">
        <v>0</v>
      </c>
      <c r="EG1413" s="18">
        <v>0</v>
      </c>
      <c r="EH1413" s="18" t="s">
        <v>1736</v>
      </c>
      <c r="EI1413" s="18" cm="1">
        <f t="array" ref="EI1413">IF(SUMPRODUCT(--(DO1413:DS1413&lt;&gt;""))=0, 0,1)</f>
        <v>0</v>
      </c>
      <c r="EJ1413" s="18" cm="1">
        <f t="array" ref="EJ1413">IF(SUMPRODUCT(--(DT1413:EG1413&lt;&gt;""))=0, 0,1)</f>
        <v>1</v>
      </c>
      <c r="EK1413" s="18" cm="1">
        <f t="array" ref="EK1413">IF(SUMPRODUCT(--(EC1413:EG1413&lt;&gt;""))=0, 0,1)</f>
        <v>1</v>
      </c>
      <c r="EL1413" s="18" cm="1">
        <f t="array" ref="EL1413">IF(SUMPRODUCT(--(EE1413:EG1413&lt;&gt;""))=0, 0,1)</f>
        <v>1</v>
      </c>
      <c r="EM1413" s="18">
        <f t="shared" si="291"/>
        <v>0</v>
      </c>
      <c r="EN1413" s="18" t="str">
        <f t="shared" si="292"/>
        <v>NA</v>
      </c>
      <c r="EO1413" s="18">
        <f t="shared" si="293"/>
        <v>0</v>
      </c>
      <c r="EP1413" s="18">
        <f t="shared" si="294"/>
        <v>0</v>
      </c>
      <c r="EQ1413" s="18">
        <f t="shared" si="295"/>
        <v>0</v>
      </c>
      <c r="ER1413" s="58" t="s">
        <v>2080</v>
      </c>
      <c r="ES1413" s="59">
        <v>43826</v>
      </c>
      <c r="ET1413" s="18" t="s">
        <v>1732</v>
      </c>
      <c r="EU1413" s="18" t="s">
        <v>1732</v>
      </c>
    </row>
    <row r="1414" spans="1:151" ht="15.75" customHeight="1" x14ac:dyDescent="0.2">
      <c r="A1414" s="5" t="s">
        <v>422</v>
      </c>
      <c r="B1414" s="24" t="s">
        <v>1731</v>
      </c>
      <c r="C1414" s="26">
        <v>1</v>
      </c>
      <c r="D1414" s="18" t="s">
        <v>1737</v>
      </c>
      <c r="E1414" s="18" t="s">
        <v>257</v>
      </c>
      <c r="F1414" s="18" t="s">
        <v>553</v>
      </c>
      <c r="G1414" s="18" t="s">
        <v>1655</v>
      </c>
      <c r="H1414" s="18" t="s">
        <v>1654</v>
      </c>
      <c r="I1414" s="18" t="s">
        <v>363</v>
      </c>
      <c r="J1414" s="18" t="s">
        <v>363</v>
      </c>
      <c r="K1414" s="18" t="s">
        <v>363</v>
      </c>
      <c r="L1414" s="18" t="s">
        <v>363</v>
      </c>
      <c r="M1414" s="18" t="s">
        <v>276</v>
      </c>
      <c r="N1414" s="56">
        <v>127</v>
      </c>
      <c r="O1414" s="18" t="s">
        <v>1178</v>
      </c>
      <c r="P1414" s="18" t="s">
        <v>261</v>
      </c>
      <c r="Q1414" s="18" t="s">
        <v>254</v>
      </c>
      <c r="R1414" s="24" t="s">
        <v>257</v>
      </c>
      <c r="S1414" s="24" t="s">
        <v>257</v>
      </c>
      <c r="T1414" s="26" t="s">
        <v>917</v>
      </c>
      <c r="U1414" s="26" t="s">
        <v>1740</v>
      </c>
      <c r="V1414" s="26" t="s">
        <v>1182</v>
      </c>
      <c r="W1414" s="26" t="s">
        <v>1183</v>
      </c>
      <c r="X1414" s="18" t="s">
        <v>1734</v>
      </c>
      <c r="Y1414" s="18">
        <v>200</v>
      </c>
      <c r="Z1414" s="18" t="s">
        <v>599</v>
      </c>
      <c r="AA1414" s="18">
        <v>200</v>
      </c>
      <c r="AB1414" s="57" t="s">
        <v>257</v>
      </c>
      <c r="AC1414" s="18" t="s">
        <v>595</v>
      </c>
      <c r="AD1414" s="18" t="s">
        <v>595</v>
      </c>
      <c r="AE1414" s="18" t="s">
        <v>595</v>
      </c>
      <c r="AF1414" s="18" t="s">
        <v>595</v>
      </c>
      <c r="AG1414" s="18" t="s">
        <v>595</v>
      </c>
      <c r="AH1414" s="18" t="s">
        <v>595</v>
      </c>
      <c r="AI1414" s="18">
        <v>1</v>
      </c>
      <c r="AJ1414" s="18" t="s">
        <v>1735</v>
      </c>
      <c r="AK1414" s="18" t="s">
        <v>595</v>
      </c>
      <c r="AL1414" s="18" t="s">
        <v>1723</v>
      </c>
      <c r="AM1414" s="18"/>
      <c r="AN1414" s="18"/>
      <c r="AO1414" s="18"/>
      <c r="AP1414" s="18"/>
      <c r="AQ1414" s="18"/>
      <c r="AR1414" s="18"/>
      <c r="AS1414" s="18"/>
      <c r="AT1414" s="18"/>
      <c r="AU1414" s="18"/>
      <c r="AV1414" s="18"/>
      <c r="AW1414" s="18"/>
      <c r="AX1414" s="18"/>
      <c r="AY1414" s="18"/>
      <c r="AZ1414" s="18"/>
      <c r="BA1414" s="18"/>
      <c r="BB1414" s="18"/>
      <c r="BC1414" s="18"/>
      <c r="BD1414" s="18"/>
      <c r="BE1414" s="18"/>
      <c r="BF1414" s="18"/>
      <c r="BG1414" s="18"/>
      <c r="BH1414" s="18"/>
      <c r="BI1414" s="18"/>
      <c r="BJ1414" s="18"/>
      <c r="BK1414" s="18"/>
      <c r="BL1414" s="18"/>
      <c r="BM1414" s="18"/>
      <c r="BN1414" s="18"/>
      <c r="BO1414" s="18"/>
      <c r="BP1414" s="18"/>
      <c r="BQ1414" s="18"/>
      <c r="BR1414" s="18"/>
      <c r="BS1414" s="18"/>
      <c r="BT1414" s="18"/>
      <c r="BU1414" s="18"/>
      <c r="BV1414" s="18"/>
      <c r="BW1414" s="18"/>
      <c r="BX1414" s="18"/>
      <c r="BY1414" s="18"/>
      <c r="BZ1414" s="18"/>
      <c r="CA1414" s="18"/>
      <c r="CB1414" s="18"/>
      <c r="CC1414" s="18"/>
      <c r="CD1414" s="18"/>
      <c r="CE1414" s="18"/>
      <c r="CF1414" s="18"/>
      <c r="CG1414" s="18"/>
      <c r="CH1414" s="18"/>
      <c r="CI1414" s="18"/>
      <c r="CJ1414" s="18"/>
      <c r="CK1414" s="18"/>
      <c r="CL1414" s="18"/>
      <c r="CM1414" s="18"/>
      <c r="CN1414" s="18"/>
      <c r="CO1414" s="18"/>
      <c r="CP1414" s="18"/>
      <c r="CQ1414" s="18"/>
      <c r="CR1414" s="18"/>
      <c r="CS1414" s="18"/>
      <c r="CT1414" s="18"/>
      <c r="CU1414" s="18"/>
      <c r="CV1414" s="18"/>
      <c r="CW1414" s="18"/>
      <c r="CX1414" s="18"/>
      <c r="CY1414" s="18"/>
      <c r="CZ1414" s="18"/>
      <c r="DA1414" s="18"/>
      <c r="DB1414" s="18"/>
      <c r="DC1414" s="18"/>
      <c r="DD1414" s="18"/>
      <c r="DE1414" s="18"/>
      <c r="DF1414" s="18"/>
      <c r="DG1414" s="18"/>
      <c r="DH1414" s="18"/>
      <c r="DI1414" s="18"/>
      <c r="DJ1414" s="18"/>
      <c r="DK1414" s="18"/>
      <c r="DL1414" s="18"/>
      <c r="DM1414" s="18"/>
      <c r="DN1414" s="18"/>
      <c r="DO1414" s="18"/>
      <c r="DP1414" s="18"/>
      <c r="DQ1414" s="18"/>
      <c r="DR1414" s="18"/>
      <c r="DS1414" s="18"/>
      <c r="DT1414" s="18"/>
      <c r="DU1414" s="18"/>
      <c r="DV1414" s="18"/>
      <c r="DW1414" s="18"/>
      <c r="DX1414" s="18"/>
      <c r="DY1414" s="18"/>
      <c r="DZ1414" s="18">
        <v>0</v>
      </c>
      <c r="EA1414" s="18">
        <v>0</v>
      </c>
      <c r="EB1414" s="18"/>
      <c r="EC1414" s="18"/>
      <c r="ED1414" s="18"/>
      <c r="EE1414" s="18">
        <v>0</v>
      </c>
      <c r="EF1414" s="18">
        <v>0</v>
      </c>
      <c r="EG1414" s="18">
        <v>0</v>
      </c>
      <c r="EH1414" s="18" t="s">
        <v>1736</v>
      </c>
      <c r="EI1414" s="18" cm="1">
        <f t="array" ref="EI1414">IF(SUMPRODUCT(--(DO1414:DS1414&lt;&gt;""))=0, 0,1)</f>
        <v>0</v>
      </c>
      <c r="EJ1414" s="18" cm="1">
        <f t="array" ref="EJ1414">IF(SUMPRODUCT(--(DT1414:EG1414&lt;&gt;""))=0, 0,1)</f>
        <v>1</v>
      </c>
      <c r="EK1414" s="18" cm="1">
        <f t="array" ref="EK1414">IF(SUMPRODUCT(--(EC1414:EG1414&lt;&gt;""))=0, 0,1)</f>
        <v>1</v>
      </c>
      <c r="EL1414" s="18" cm="1">
        <f t="array" ref="EL1414">IF(SUMPRODUCT(--(EE1414:EG1414&lt;&gt;""))=0, 0,1)</f>
        <v>1</v>
      </c>
      <c r="EM1414" s="18">
        <f t="shared" si="291"/>
        <v>0</v>
      </c>
      <c r="EN1414" s="18" t="str">
        <f t="shared" si="292"/>
        <v>NA</v>
      </c>
      <c r="EO1414" s="18">
        <f t="shared" si="293"/>
        <v>0</v>
      </c>
      <c r="EP1414" s="18">
        <f t="shared" si="294"/>
        <v>0</v>
      </c>
      <c r="EQ1414" s="18">
        <f t="shared" si="295"/>
        <v>0</v>
      </c>
      <c r="ER1414" s="58" t="s">
        <v>2080</v>
      </c>
      <c r="ES1414" s="59">
        <v>43826</v>
      </c>
      <c r="ET1414" s="18" t="s">
        <v>1732</v>
      </c>
      <c r="EU1414" s="18" t="s">
        <v>1732</v>
      </c>
    </row>
    <row r="1415" spans="1:151" ht="15.75" customHeight="1" x14ac:dyDescent="0.2">
      <c r="A1415" s="5" t="s">
        <v>422</v>
      </c>
      <c r="B1415" s="24" t="s">
        <v>1731</v>
      </c>
      <c r="C1415" s="26">
        <v>1</v>
      </c>
      <c r="D1415" s="18" t="s">
        <v>1741</v>
      </c>
      <c r="E1415" s="18" t="s">
        <v>257</v>
      </c>
      <c r="F1415" s="18" t="s">
        <v>553</v>
      </c>
      <c r="G1415" s="18" t="s">
        <v>1655</v>
      </c>
      <c r="H1415" s="18" t="s">
        <v>1654</v>
      </c>
      <c r="I1415" s="18" t="s">
        <v>363</v>
      </c>
      <c r="J1415" s="18" t="s">
        <v>363</v>
      </c>
      <c r="K1415" s="18" t="s">
        <v>363</v>
      </c>
      <c r="L1415" s="18" t="s">
        <v>363</v>
      </c>
      <c r="M1415" s="18" t="s">
        <v>276</v>
      </c>
      <c r="N1415" s="56">
        <v>127</v>
      </c>
      <c r="O1415" s="18" t="s">
        <v>1178</v>
      </c>
      <c r="P1415" s="18" t="s">
        <v>261</v>
      </c>
      <c r="Q1415" s="18" t="s">
        <v>254</v>
      </c>
      <c r="R1415" s="24" t="s">
        <v>257</v>
      </c>
      <c r="S1415" s="24" t="s">
        <v>257</v>
      </c>
      <c r="T1415" s="26" t="s">
        <v>917</v>
      </c>
      <c r="U1415" s="26" t="s">
        <v>1742</v>
      </c>
      <c r="V1415" s="26" t="s">
        <v>1182</v>
      </c>
      <c r="W1415" s="26" t="s">
        <v>1183</v>
      </c>
      <c r="X1415" s="18" t="s">
        <v>1734</v>
      </c>
      <c r="Y1415" s="18">
        <v>400</v>
      </c>
      <c r="Z1415" s="18" t="s">
        <v>599</v>
      </c>
      <c r="AA1415" s="18">
        <v>400</v>
      </c>
      <c r="AB1415" s="57" t="s">
        <v>257</v>
      </c>
      <c r="AC1415" s="18" t="s">
        <v>595</v>
      </c>
      <c r="AD1415" s="18" t="s">
        <v>595</v>
      </c>
      <c r="AE1415" s="18" t="s">
        <v>595</v>
      </c>
      <c r="AF1415" s="18" t="s">
        <v>595</v>
      </c>
      <c r="AG1415" s="18" t="s">
        <v>595</v>
      </c>
      <c r="AH1415" s="18" t="s">
        <v>595</v>
      </c>
      <c r="AI1415" s="18">
        <v>1</v>
      </c>
      <c r="AJ1415" s="18" t="s">
        <v>1735</v>
      </c>
      <c r="AK1415" s="18" t="s">
        <v>595</v>
      </c>
      <c r="AL1415" s="18" t="s">
        <v>1723</v>
      </c>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v>1</v>
      </c>
      <c r="EA1415" s="18">
        <v>0</v>
      </c>
      <c r="EB1415" s="18"/>
      <c r="EC1415" s="18"/>
      <c r="ED1415" s="18"/>
      <c r="EE1415" s="18">
        <v>0</v>
      </c>
      <c r="EF1415" s="18">
        <v>0</v>
      </c>
      <c r="EG1415" s="18">
        <v>0</v>
      </c>
      <c r="EH1415" s="18" t="s">
        <v>1736</v>
      </c>
      <c r="EI1415" s="18" cm="1">
        <f t="array" ref="EI1415">IF(SUMPRODUCT(--(DO1415:DS1415&lt;&gt;""))=0, 0,1)</f>
        <v>0</v>
      </c>
      <c r="EJ1415" s="18" cm="1">
        <f t="array" ref="EJ1415">IF(SUMPRODUCT(--(DT1415:EG1415&lt;&gt;""))=0, 0,1)</f>
        <v>1</v>
      </c>
      <c r="EK1415" s="18" cm="1">
        <f t="array" ref="EK1415">IF(SUMPRODUCT(--(EC1415:EG1415&lt;&gt;""))=0, 0,1)</f>
        <v>1</v>
      </c>
      <c r="EL1415" s="18" cm="1">
        <f t="array" ref="EL1415">IF(SUMPRODUCT(--(EE1415:EG1415&lt;&gt;""))=0, 0,1)</f>
        <v>1</v>
      </c>
      <c r="EM1415" s="18">
        <f t="shared" si="291"/>
        <v>1</v>
      </c>
      <c r="EN1415" s="18" t="str">
        <f t="shared" si="292"/>
        <v>NA</v>
      </c>
      <c r="EO1415" s="18">
        <f t="shared" si="293"/>
        <v>1</v>
      </c>
      <c r="EP1415" s="18">
        <f t="shared" si="294"/>
        <v>0</v>
      </c>
      <c r="EQ1415" s="18">
        <f t="shared" si="295"/>
        <v>0</v>
      </c>
      <c r="ER1415" s="58" t="s">
        <v>2080</v>
      </c>
      <c r="ES1415" s="59">
        <v>43826</v>
      </c>
      <c r="ET1415" s="18" t="s">
        <v>1732</v>
      </c>
      <c r="EU1415" s="18" t="s">
        <v>1732</v>
      </c>
    </row>
    <row r="1416" spans="1:151" ht="15.75" customHeight="1" x14ac:dyDescent="0.2">
      <c r="A1416" s="5" t="s">
        <v>422</v>
      </c>
      <c r="B1416" s="24" t="s">
        <v>1731</v>
      </c>
      <c r="C1416" s="26">
        <v>1</v>
      </c>
      <c r="D1416" s="18" t="s">
        <v>1743</v>
      </c>
      <c r="E1416" s="18" t="s">
        <v>257</v>
      </c>
      <c r="F1416" s="18" t="s">
        <v>553</v>
      </c>
      <c r="G1416" s="18" t="s">
        <v>1655</v>
      </c>
      <c r="H1416" s="18" t="s">
        <v>1654</v>
      </c>
      <c r="I1416" s="18" t="s">
        <v>363</v>
      </c>
      <c r="J1416" s="18" t="s">
        <v>363</v>
      </c>
      <c r="K1416" s="18" t="s">
        <v>363</v>
      </c>
      <c r="L1416" s="18" t="s">
        <v>363</v>
      </c>
      <c r="M1416" s="18" t="s">
        <v>276</v>
      </c>
      <c r="N1416" s="56">
        <v>127</v>
      </c>
      <c r="O1416" s="18" t="s">
        <v>1178</v>
      </c>
      <c r="P1416" s="18" t="s">
        <v>261</v>
      </c>
      <c r="Q1416" s="18" t="s">
        <v>254</v>
      </c>
      <c r="R1416" s="24" t="s">
        <v>257</v>
      </c>
      <c r="S1416" s="24" t="s">
        <v>257</v>
      </c>
      <c r="T1416" s="26" t="s">
        <v>917</v>
      </c>
      <c r="U1416" s="26" t="s">
        <v>1744</v>
      </c>
      <c r="V1416" s="26" t="s">
        <v>1182</v>
      </c>
      <c r="W1416" s="26" t="s">
        <v>1183</v>
      </c>
      <c r="X1416" s="18" t="s">
        <v>1734</v>
      </c>
      <c r="Y1416" s="18">
        <v>800</v>
      </c>
      <c r="Z1416" s="18" t="s">
        <v>599</v>
      </c>
      <c r="AA1416" s="18">
        <v>800</v>
      </c>
      <c r="AB1416" s="57" t="s">
        <v>257</v>
      </c>
      <c r="AC1416" s="18" t="s">
        <v>595</v>
      </c>
      <c r="AD1416" s="18" t="s">
        <v>595</v>
      </c>
      <c r="AE1416" s="18" t="s">
        <v>595</v>
      </c>
      <c r="AF1416" s="18" t="s">
        <v>595</v>
      </c>
      <c r="AG1416" s="18" t="s">
        <v>595</v>
      </c>
      <c r="AH1416" s="18" t="s">
        <v>595</v>
      </c>
      <c r="AI1416" s="18">
        <v>1</v>
      </c>
      <c r="AJ1416" s="18" t="s">
        <v>1735</v>
      </c>
      <c r="AK1416" s="18" t="s">
        <v>595</v>
      </c>
      <c r="AL1416" s="18" t="s">
        <v>1723</v>
      </c>
      <c r="AM1416" s="18"/>
      <c r="AN1416" s="18"/>
      <c r="AO1416" s="18"/>
      <c r="AP1416" s="18"/>
      <c r="AQ1416" s="18"/>
      <c r="AR1416" s="18"/>
      <c r="AS1416" s="18"/>
      <c r="AT1416" s="18"/>
      <c r="AU1416" s="18"/>
      <c r="AV1416" s="18"/>
      <c r="AW1416" s="18"/>
      <c r="AX1416" s="18"/>
      <c r="AY1416" s="18"/>
      <c r="AZ1416" s="18"/>
      <c r="BA1416" s="18"/>
      <c r="BB1416" s="18"/>
      <c r="BC1416" s="18"/>
      <c r="BD1416" s="18"/>
      <c r="BE1416" s="18"/>
      <c r="BF1416" s="18"/>
      <c r="BG1416" s="18"/>
      <c r="BH1416" s="18"/>
      <c r="BI1416" s="18"/>
      <c r="BJ1416" s="18"/>
      <c r="BK1416" s="18"/>
      <c r="BL1416" s="18"/>
      <c r="BM1416" s="18"/>
      <c r="BN1416" s="18"/>
      <c r="BO1416" s="18"/>
      <c r="BP1416" s="18"/>
      <c r="BQ1416" s="18"/>
      <c r="BR1416" s="18"/>
      <c r="BS1416" s="18"/>
      <c r="BT1416" s="18"/>
      <c r="BU1416" s="18"/>
      <c r="BV1416" s="18"/>
      <c r="BW1416" s="18"/>
      <c r="BX1416" s="18"/>
      <c r="BY1416" s="18"/>
      <c r="BZ1416" s="18"/>
      <c r="CA1416" s="18"/>
      <c r="CB1416" s="18"/>
      <c r="CC1416" s="18"/>
      <c r="CD1416" s="18"/>
      <c r="CE1416" s="18"/>
      <c r="CF1416" s="18"/>
      <c r="CG1416" s="18"/>
      <c r="CH1416" s="18"/>
      <c r="CI1416" s="18"/>
      <c r="CJ1416" s="18"/>
      <c r="CK1416" s="18"/>
      <c r="CL1416" s="18"/>
      <c r="CM1416" s="18"/>
      <c r="CN1416" s="18"/>
      <c r="CO1416" s="18"/>
      <c r="CP1416" s="18"/>
      <c r="CQ1416" s="18"/>
      <c r="CR1416" s="18"/>
      <c r="CS1416" s="18"/>
      <c r="CT1416" s="18"/>
      <c r="CU1416" s="18"/>
      <c r="CV1416" s="18"/>
      <c r="CW1416" s="18"/>
      <c r="CX1416" s="18"/>
      <c r="CY1416" s="18"/>
      <c r="CZ1416" s="18"/>
      <c r="DA1416" s="18"/>
      <c r="DB1416" s="18"/>
      <c r="DC1416" s="18"/>
      <c r="DD1416" s="18"/>
      <c r="DE1416" s="18"/>
      <c r="DF1416" s="18"/>
      <c r="DG1416" s="18"/>
      <c r="DH1416" s="18"/>
      <c r="DI1416" s="18"/>
      <c r="DJ1416" s="18"/>
      <c r="DK1416" s="18"/>
      <c r="DL1416" s="18"/>
      <c r="DM1416" s="18"/>
      <c r="DN1416" s="18"/>
      <c r="DO1416" s="18"/>
      <c r="DP1416" s="18"/>
      <c r="DQ1416" s="18"/>
      <c r="DR1416" s="18"/>
      <c r="DS1416" s="18"/>
      <c r="DT1416" s="18"/>
      <c r="DU1416" s="18"/>
      <c r="DV1416" s="18"/>
      <c r="DW1416" s="18"/>
      <c r="DX1416" s="18"/>
      <c r="DY1416" s="18"/>
      <c r="DZ1416" s="18">
        <v>1</v>
      </c>
      <c r="EA1416" s="18">
        <v>1</v>
      </c>
      <c r="EB1416" s="18"/>
      <c r="EC1416" s="18"/>
      <c r="ED1416" s="18"/>
      <c r="EE1416" s="18">
        <v>1</v>
      </c>
      <c r="EF1416" s="18">
        <v>1</v>
      </c>
      <c r="EG1416" s="18">
        <v>0</v>
      </c>
      <c r="EH1416" s="18" t="s">
        <v>1736</v>
      </c>
      <c r="EI1416" s="18" cm="1">
        <f t="array" ref="EI1416">IF(SUMPRODUCT(--(DO1416:DS1416&lt;&gt;""))=0, 0,1)</f>
        <v>0</v>
      </c>
      <c r="EJ1416" s="18" cm="1">
        <f t="array" ref="EJ1416">IF(SUMPRODUCT(--(DT1416:EG1416&lt;&gt;""))=0, 0,1)</f>
        <v>1</v>
      </c>
      <c r="EK1416" s="18" cm="1">
        <f t="array" ref="EK1416">IF(SUMPRODUCT(--(EC1416:EG1416&lt;&gt;""))=0, 0,1)</f>
        <v>1</v>
      </c>
      <c r="EL1416" s="18" cm="1">
        <f t="array" ref="EL1416">IF(SUMPRODUCT(--(EE1416:EG1416&lt;&gt;""))=0, 0,1)</f>
        <v>1</v>
      </c>
      <c r="EM1416" s="18">
        <f t="shared" si="291"/>
        <v>1</v>
      </c>
      <c r="EN1416" s="18" t="str">
        <f t="shared" si="292"/>
        <v>NA</v>
      </c>
      <c r="EO1416" s="18">
        <f t="shared" si="293"/>
        <v>1</v>
      </c>
      <c r="EP1416" s="18">
        <f t="shared" si="294"/>
        <v>1</v>
      </c>
      <c r="EQ1416" s="18">
        <f t="shared" si="295"/>
        <v>1</v>
      </c>
      <c r="ER1416" s="58" t="s">
        <v>2080</v>
      </c>
      <c r="ES1416" s="59">
        <v>43826</v>
      </c>
      <c r="ET1416" s="18" t="s">
        <v>1732</v>
      </c>
      <c r="EU1416" s="18" t="s">
        <v>1732</v>
      </c>
    </row>
    <row r="1417" spans="1:151" ht="15.75" customHeight="1" x14ac:dyDescent="0.2">
      <c r="A1417" s="5" t="s">
        <v>422</v>
      </c>
      <c r="B1417" s="24" t="s">
        <v>1731</v>
      </c>
      <c r="C1417" s="26">
        <v>1</v>
      </c>
      <c r="D1417" s="18" t="s">
        <v>1745</v>
      </c>
      <c r="E1417" s="18" t="s">
        <v>1746</v>
      </c>
      <c r="F1417" s="18" t="s">
        <v>553</v>
      </c>
      <c r="G1417" s="18" t="s">
        <v>1655</v>
      </c>
      <c r="H1417" s="18" t="s">
        <v>1654</v>
      </c>
      <c r="I1417" s="18" t="s">
        <v>363</v>
      </c>
      <c r="J1417" s="18" t="s">
        <v>363</v>
      </c>
      <c r="K1417" s="18" t="s">
        <v>363</v>
      </c>
      <c r="L1417" s="18" t="s">
        <v>363</v>
      </c>
      <c r="M1417" s="18" t="s">
        <v>276</v>
      </c>
      <c r="N1417" s="56">
        <v>127</v>
      </c>
      <c r="O1417" s="18" t="s">
        <v>1178</v>
      </c>
      <c r="P1417" s="18" t="s">
        <v>261</v>
      </c>
      <c r="Q1417" s="18" t="s">
        <v>254</v>
      </c>
      <c r="R1417" s="24" t="s">
        <v>257</v>
      </c>
      <c r="S1417" s="24" t="s">
        <v>257</v>
      </c>
      <c r="T1417" s="26" t="s">
        <v>917</v>
      </c>
      <c r="U1417" s="26" t="s">
        <v>1747</v>
      </c>
      <c r="V1417" s="26" t="s">
        <v>1182</v>
      </c>
      <c r="W1417" s="26" t="s">
        <v>1183</v>
      </c>
      <c r="X1417" s="18" t="s">
        <v>1734</v>
      </c>
      <c r="Y1417" s="18">
        <v>200</v>
      </c>
      <c r="Z1417" s="18" t="s">
        <v>599</v>
      </c>
      <c r="AA1417" s="18">
        <v>200</v>
      </c>
      <c r="AB1417" s="57" t="s">
        <v>257</v>
      </c>
      <c r="AC1417" s="18" t="s">
        <v>595</v>
      </c>
      <c r="AD1417" s="18" t="s">
        <v>595</v>
      </c>
      <c r="AE1417" s="18" t="s">
        <v>595</v>
      </c>
      <c r="AF1417" s="18" t="s">
        <v>595</v>
      </c>
      <c r="AG1417" s="18" t="s">
        <v>595</v>
      </c>
      <c r="AH1417" s="18" t="s">
        <v>595</v>
      </c>
      <c r="AI1417" s="18">
        <v>45</v>
      </c>
      <c r="AJ1417" s="18" t="s">
        <v>522</v>
      </c>
      <c r="AK1417" s="18">
        <v>45</v>
      </c>
      <c r="AL1417" s="18" t="s">
        <v>1723</v>
      </c>
      <c r="AM1417" s="18"/>
      <c r="AN1417" s="18"/>
      <c r="AO1417" s="18"/>
      <c r="AP1417" s="18"/>
      <c r="AQ1417" s="18"/>
      <c r="AR1417" s="18"/>
      <c r="AS1417" s="18"/>
      <c r="AT1417" s="18"/>
      <c r="AU1417" s="18"/>
      <c r="AV1417" s="18"/>
      <c r="AW1417" s="18"/>
      <c r="AX1417" s="18"/>
      <c r="AY1417" s="18"/>
      <c r="AZ1417" s="18"/>
      <c r="BA1417" s="18"/>
      <c r="BB1417" s="18"/>
      <c r="BC1417" s="18"/>
      <c r="BD1417" s="18"/>
      <c r="BE1417" s="18"/>
      <c r="BF1417" s="18"/>
      <c r="BG1417" s="18"/>
      <c r="BH1417" s="18"/>
      <c r="BI1417" s="18"/>
      <c r="BJ1417" s="18"/>
      <c r="BK1417" s="18"/>
      <c r="BL1417" s="18"/>
      <c r="BM1417" s="18"/>
      <c r="BN1417" s="18"/>
      <c r="BO1417" s="18"/>
      <c r="BP1417" s="18"/>
      <c r="BQ1417" s="18"/>
      <c r="BR1417" s="18"/>
      <c r="BS1417" s="18"/>
      <c r="BT1417" s="18"/>
      <c r="BU1417" s="18"/>
      <c r="BV1417" s="18"/>
      <c r="BW1417" s="18"/>
      <c r="BX1417" s="18"/>
      <c r="BY1417" s="18"/>
      <c r="BZ1417" s="18"/>
      <c r="CA1417" s="18"/>
      <c r="CB1417" s="18"/>
      <c r="CC1417" s="18"/>
      <c r="CD1417" s="18"/>
      <c r="CE1417" s="18"/>
      <c r="CF1417" s="18"/>
      <c r="CG1417" s="18"/>
      <c r="CH1417" s="18"/>
      <c r="CI1417" s="18"/>
      <c r="CJ1417" s="18"/>
      <c r="CK1417" s="18"/>
      <c r="CL1417" s="18"/>
      <c r="CM1417" s="18"/>
      <c r="CN1417" s="18"/>
      <c r="CO1417" s="18"/>
      <c r="CP1417" s="18"/>
      <c r="CQ1417" s="18"/>
      <c r="CR1417" s="18"/>
      <c r="CS1417" s="18"/>
      <c r="CT1417" s="18"/>
      <c r="CU1417" s="18"/>
      <c r="CV1417" s="18"/>
      <c r="CW1417" s="18"/>
      <c r="CX1417" s="18"/>
      <c r="CY1417" s="18"/>
      <c r="CZ1417" s="18"/>
      <c r="DA1417" s="18"/>
      <c r="DB1417" s="18"/>
      <c r="DC1417" s="18"/>
      <c r="DD1417" s="18"/>
      <c r="DE1417" s="18"/>
      <c r="DF1417" s="18"/>
      <c r="DG1417" s="18"/>
      <c r="DH1417" s="18"/>
      <c r="DI1417" s="18"/>
      <c r="DJ1417" s="18"/>
      <c r="DK1417" s="18"/>
      <c r="DL1417" s="18"/>
      <c r="DM1417" s="18"/>
      <c r="DN1417" s="18"/>
      <c r="DO1417" s="18"/>
      <c r="DP1417" s="18"/>
      <c r="DQ1417" s="18"/>
      <c r="DR1417" s="18"/>
      <c r="DS1417" s="18"/>
      <c r="DT1417" s="18"/>
      <c r="DU1417" s="18"/>
      <c r="DV1417" s="18"/>
      <c r="DW1417" s="18"/>
      <c r="DX1417" s="18"/>
      <c r="DY1417" s="18"/>
      <c r="DZ1417" s="18">
        <v>0</v>
      </c>
      <c r="EA1417" s="18">
        <v>0</v>
      </c>
      <c r="EB1417" s="18"/>
      <c r="EC1417" s="18"/>
      <c r="ED1417" s="18"/>
      <c r="EE1417" s="18">
        <v>0</v>
      </c>
      <c r="EF1417" s="18">
        <v>0</v>
      </c>
      <c r="EG1417" s="18">
        <v>0</v>
      </c>
      <c r="EH1417" s="18" t="s">
        <v>1736</v>
      </c>
      <c r="EI1417" s="18" cm="1">
        <f t="array" ref="EI1417">IF(SUMPRODUCT(--(DO1417:DS1417&lt;&gt;""))=0, 0,1)</f>
        <v>0</v>
      </c>
      <c r="EJ1417" s="18" cm="1">
        <f t="array" ref="EJ1417">IF(SUMPRODUCT(--(DT1417:EG1417&lt;&gt;""))=0, 0,1)</f>
        <v>1</v>
      </c>
      <c r="EK1417" s="18" cm="1">
        <f t="array" ref="EK1417">IF(SUMPRODUCT(--(EC1417:EG1417&lt;&gt;""))=0, 0,1)</f>
        <v>1</v>
      </c>
      <c r="EL1417" s="18" cm="1">
        <f t="array" ref="EL1417">IF(SUMPRODUCT(--(EE1417:EG1417&lt;&gt;""))=0, 0,1)</f>
        <v>1</v>
      </c>
      <c r="EM1417" s="18">
        <f t="shared" si="291"/>
        <v>0</v>
      </c>
      <c r="EN1417" s="18" t="str">
        <f t="shared" si="292"/>
        <v>NA</v>
      </c>
      <c r="EO1417" s="18">
        <f t="shared" si="293"/>
        <v>0</v>
      </c>
      <c r="EP1417" s="18">
        <f t="shared" si="294"/>
        <v>0</v>
      </c>
      <c r="EQ1417" s="18">
        <f t="shared" si="295"/>
        <v>0</v>
      </c>
      <c r="ER1417" s="58" t="s">
        <v>2080</v>
      </c>
      <c r="ES1417" s="59">
        <v>43826</v>
      </c>
      <c r="ET1417" s="18" t="s">
        <v>1732</v>
      </c>
      <c r="EU1417" s="18" t="s">
        <v>1732</v>
      </c>
    </row>
    <row r="1418" spans="1:151" ht="15.75" customHeight="1" x14ac:dyDescent="0.2">
      <c r="A1418" s="5" t="s">
        <v>422</v>
      </c>
      <c r="B1418" s="24" t="s">
        <v>1731</v>
      </c>
      <c r="C1418" s="26">
        <v>1</v>
      </c>
      <c r="D1418" s="18" t="s">
        <v>1748</v>
      </c>
      <c r="E1418" s="18" t="s">
        <v>1746</v>
      </c>
      <c r="F1418" s="18" t="s">
        <v>553</v>
      </c>
      <c r="G1418" s="18" t="s">
        <v>1655</v>
      </c>
      <c r="H1418" s="18" t="s">
        <v>1654</v>
      </c>
      <c r="I1418" s="18" t="s">
        <v>363</v>
      </c>
      <c r="J1418" s="18" t="s">
        <v>363</v>
      </c>
      <c r="K1418" s="18" t="s">
        <v>363</v>
      </c>
      <c r="L1418" s="18" t="s">
        <v>363</v>
      </c>
      <c r="M1418" s="18" t="s">
        <v>276</v>
      </c>
      <c r="N1418" s="56">
        <v>127</v>
      </c>
      <c r="O1418" s="18" t="s">
        <v>1178</v>
      </c>
      <c r="P1418" s="18" t="s">
        <v>261</v>
      </c>
      <c r="Q1418" s="18" t="s">
        <v>254</v>
      </c>
      <c r="R1418" s="24" t="s">
        <v>257</v>
      </c>
      <c r="S1418" s="24" t="s">
        <v>257</v>
      </c>
      <c r="T1418" s="26" t="s">
        <v>917</v>
      </c>
      <c r="U1418" s="26" t="s">
        <v>1749</v>
      </c>
      <c r="V1418" s="26" t="s">
        <v>1182</v>
      </c>
      <c r="W1418" s="26" t="s">
        <v>1183</v>
      </c>
      <c r="X1418" s="18" t="s">
        <v>1734</v>
      </c>
      <c r="Y1418" s="18">
        <v>200</v>
      </c>
      <c r="Z1418" s="18" t="s">
        <v>599</v>
      </c>
      <c r="AA1418" s="18">
        <v>200</v>
      </c>
      <c r="AB1418" s="57" t="s">
        <v>257</v>
      </c>
      <c r="AC1418" s="18" t="s">
        <v>595</v>
      </c>
      <c r="AD1418" s="18" t="s">
        <v>595</v>
      </c>
      <c r="AE1418" s="18" t="s">
        <v>595</v>
      </c>
      <c r="AF1418" s="18" t="s">
        <v>595</v>
      </c>
      <c r="AG1418" s="18" t="s">
        <v>595</v>
      </c>
      <c r="AH1418" s="18" t="s">
        <v>595</v>
      </c>
      <c r="AI1418" s="18">
        <v>3</v>
      </c>
      <c r="AJ1418" s="18" t="s">
        <v>1410</v>
      </c>
      <c r="AK1418" s="18">
        <v>21</v>
      </c>
      <c r="AL1418" s="18" t="s">
        <v>1723</v>
      </c>
      <c r="AM1418" s="18"/>
      <c r="AN1418" s="18"/>
      <c r="AO1418" s="18"/>
      <c r="AP1418" s="18"/>
      <c r="AQ1418" s="18"/>
      <c r="AR1418" s="18"/>
      <c r="AS1418" s="18"/>
      <c r="AT1418" s="18"/>
      <c r="AU1418" s="18"/>
      <c r="AV1418" s="18"/>
      <c r="AW1418" s="18"/>
      <c r="AX1418" s="18"/>
      <c r="AY1418" s="18"/>
      <c r="AZ1418" s="18"/>
      <c r="BA1418" s="18"/>
      <c r="BB1418" s="18"/>
      <c r="BC1418" s="18"/>
      <c r="BD1418" s="18"/>
      <c r="BE1418" s="18"/>
      <c r="BF1418" s="18"/>
      <c r="BG1418" s="18"/>
      <c r="BH1418" s="18"/>
      <c r="BI1418" s="18"/>
      <c r="BJ1418" s="18"/>
      <c r="BK1418" s="18"/>
      <c r="BL1418" s="18"/>
      <c r="BM1418" s="18"/>
      <c r="BN1418" s="18"/>
      <c r="BO1418" s="18"/>
      <c r="BP1418" s="18"/>
      <c r="BQ1418" s="18"/>
      <c r="BR1418" s="18"/>
      <c r="BS1418" s="18"/>
      <c r="BT1418" s="18"/>
      <c r="BU1418" s="18"/>
      <c r="BV1418" s="18"/>
      <c r="BW1418" s="18"/>
      <c r="BX1418" s="18"/>
      <c r="BY1418" s="18"/>
      <c r="BZ1418" s="18"/>
      <c r="CA1418" s="18"/>
      <c r="CB1418" s="18"/>
      <c r="CC1418" s="18"/>
      <c r="CD1418" s="18"/>
      <c r="CE1418" s="18"/>
      <c r="CF1418" s="18"/>
      <c r="CG1418" s="18"/>
      <c r="CH1418" s="18"/>
      <c r="CI1418" s="18"/>
      <c r="CJ1418" s="18"/>
      <c r="CK1418" s="18"/>
      <c r="CL1418" s="18"/>
      <c r="CM1418" s="18"/>
      <c r="CN1418" s="18"/>
      <c r="CO1418" s="18"/>
      <c r="CP1418" s="18"/>
      <c r="CQ1418" s="18"/>
      <c r="CR1418" s="18"/>
      <c r="CS1418" s="18"/>
      <c r="CT1418" s="18"/>
      <c r="CU1418" s="18"/>
      <c r="CV1418" s="18"/>
      <c r="CW1418" s="18"/>
      <c r="CX1418" s="18"/>
      <c r="CY1418" s="18"/>
      <c r="CZ1418" s="18"/>
      <c r="DA1418" s="18"/>
      <c r="DB1418" s="18"/>
      <c r="DC1418" s="18"/>
      <c r="DD1418" s="18"/>
      <c r="DE1418" s="18"/>
      <c r="DF1418" s="18"/>
      <c r="DG1418" s="18"/>
      <c r="DH1418" s="18"/>
      <c r="DI1418" s="18"/>
      <c r="DJ1418" s="18"/>
      <c r="DK1418" s="18"/>
      <c r="DL1418" s="18"/>
      <c r="DM1418" s="18"/>
      <c r="DN1418" s="18"/>
      <c r="DO1418" s="18"/>
      <c r="DP1418" s="18"/>
      <c r="DQ1418" s="18"/>
      <c r="DR1418" s="18"/>
      <c r="DS1418" s="18"/>
      <c r="DT1418" s="18"/>
      <c r="DU1418" s="18"/>
      <c r="DV1418" s="18"/>
      <c r="DW1418" s="18"/>
      <c r="DX1418" s="18"/>
      <c r="DY1418" s="18"/>
      <c r="DZ1418" s="18">
        <v>0</v>
      </c>
      <c r="EA1418" s="18">
        <v>0</v>
      </c>
      <c r="EB1418" s="18"/>
      <c r="EC1418" s="18"/>
      <c r="ED1418" s="18"/>
      <c r="EE1418" s="18">
        <v>0</v>
      </c>
      <c r="EF1418" s="18">
        <v>0</v>
      </c>
      <c r="EG1418" s="18">
        <v>0</v>
      </c>
      <c r="EH1418" s="18" t="s">
        <v>1736</v>
      </c>
      <c r="EI1418" s="18" cm="1">
        <f t="array" ref="EI1418">IF(SUMPRODUCT(--(DO1418:DS1418&lt;&gt;""))=0, 0,1)</f>
        <v>0</v>
      </c>
      <c r="EJ1418" s="18" cm="1">
        <f t="array" ref="EJ1418">IF(SUMPRODUCT(--(DT1418:EG1418&lt;&gt;""))=0, 0,1)</f>
        <v>1</v>
      </c>
      <c r="EK1418" s="18" cm="1">
        <f t="array" ref="EK1418">IF(SUMPRODUCT(--(EC1418:EG1418&lt;&gt;""))=0, 0,1)</f>
        <v>1</v>
      </c>
      <c r="EL1418" s="18" cm="1">
        <f t="array" ref="EL1418">IF(SUMPRODUCT(--(EE1418:EG1418&lt;&gt;""))=0, 0,1)</f>
        <v>1</v>
      </c>
      <c r="EM1418" s="18">
        <f t="shared" si="291"/>
        <v>0</v>
      </c>
      <c r="EN1418" s="18" t="str">
        <f t="shared" si="292"/>
        <v>NA</v>
      </c>
      <c r="EO1418" s="18">
        <f t="shared" si="293"/>
        <v>0</v>
      </c>
      <c r="EP1418" s="18">
        <f t="shared" si="294"/>
        <v>0</v>
      </c>
      <c r="EQ1418" s="18">
        <f t="shared" si="295"/>
        <v>0</v>
      </c>
      <c r="ER1418" s="58" t="s">
        <v>2080</v>
      </c>
      <c r="ES1418" s="59">
        <v>43826</v>
      </c>
      <c r="ET1418" s="18" t="s">
        <v>1732</v>
      </c>
      <c r="EU1418" s="18" t="s">
        <v>1732</v>
      </c>
    </row>
    <row r="1419" spans="1:151" ht="15.75" customHeight="1" x14ac:dyDescent="0.2">
      <c r="A1419" s="5" t="s">
        <v>422</v>
      </c>
      <c r="B1419" s="24" t="s">
        <v>1731</v>
      </c>
      <c r="C1419" s="26">
        <v>1</v>
      </c>
      <c r="D1419" s="18" t="s">
        <v>1750</v>
      </c>
      <c r="E1419" s="18" t="s">
        <v>1746</v>
      </c>
      <c r="F1419" s="18" t="s">
        <v>553</v>
      </c>
      <c r="G1419" s="18" t="s">
        <v>1655</v>
      </c>
      <c r="H1419" s="18" t="s">
        <v>1654</v>
      </c>
      <c r="I1419" s="18" t="s">
        <v>363</v>
      </c>
      <c r="J1419" s="18" t="s">
        <v>363</v>
      </c>
      <c r="K1419" s="18" t="s">
        <v>363</v>
      </c>
      <c r="L1419" s="18" t="s">
        <v>363</v>
      </c>
      <c r="M1419" s="18" t="s">
        <v>276</v>
      </c>
      <c r="N1419" s="56">
        <v>127</v>
      </c>
      <c r="O1419" s="18" t="s">
        <v>1178</v>
      </c>
      <c r="P1419" s="18" t="s">
        <v>261</v>
      </c>
      <c r="Q1419" s="18" t="s">
        <v>254</v>
      </c>
      <c r="R1419" s="24" t="s">
        <v>257</v>
      </c>
      <c r="S1419" s="24" t="s">
        <v>257</v>
      </c>
      <c r="T1419" s="26" t="s">
        <v>917</v>
      </c>
      <c r="U1419" s="26" t="s">
        <v>1751</v>
      </c>
      <c r="V1419" s="26" t="s">
        <v>1182</v>
      </c>
      <c r="W1419" s="26" t="s">
        <v>1183</v>
      </c>
      <c r="X1419" s="18" t="s">
        <v>1734</v>
      </c>
      <c r="Y1419" s="18">
        <v>200</v>
      </c>
      <c r="Z1419" s="18" t="s">
        <v>599</v>
      </c>
      <c r="AA1419" s="18">
        <v>200</v>
      </c>
      <c r="AB1419" s="57" t="s">
        <v>257</v>
      </c>
      <c r="AC1419" s="18" t="s">
        <v>595</v>
      </c>
      <c r="AD1419" s="18" t="s">
        <v>595</v>
      </c>
      <c r="AE1419" s="18" t="s">
        <v>595</v>
      </c>
      <c r="AF1419" s="18" t="s">
        <v>595</v>
      </c>
      <c r="AG1419" s="18" t="s">
        <v>595</v>
      </c>
      <c r="AH1419" s="18" t="s">
        <v>595</v>
      </c>
      <c r="AI1419" s="18">
        <v>3</v>
      </c>
      <c r="AJ1419" s="18" t="s">
        <v>533</v>
      </c>
      <c r="AK1419" s="18">
        <v>90</v>
      </c>
      <c r="AL1419" s="18" t="s">
        <v>1723</v>
      </c>
      <c r="AM1419" s="18"/>
      <c r="AN1419" s="18"/>
      <c r="AO1419" s="18"/>
      <c r="AP1419" s="18"/>
      <c r="AQ1419" s="18"/>
      <c r="AR1419" s="18"/>
      <c r="AS1419" s="18"/>
      <c r="AT1419" s="18"/>
      <c r="AU1419" s="18"/>
      <c r="AV1419" s="18"/>
      <c r="AW1419" s="18"/>
      <c r="AX1419" s="18"/>
      <c r="AY1419" s="18"/>
      <c r="AZ1419" s="18"/>
      <c r="BA1419" s="18"/>
      <c r="BB1419" s="18"/>
      <c r="BC1419" s="18"/>
      <c r="BD1419" s="18"/>
      <c r="BE1419" s="18"/>
      <c r="BF1419" s="18"/>
      <c r="BG1419" s="18"/>
      <c r="BH1419" s="18"/>
      <c r="BI1419" s="18"/>
      <c r="BJ1419" s="18"/>
      <c r="BK1419" s="18"/>
      <c r="BL1419" s="18"/>
      <c r="BM1419" s="18"/>
      <c r="BN1419" s="18"/>
      <c r="BO1419" s="18"/>
      <c r="BP1419" s="18"/>
      <c r="BQ1419" s="18"/>
      <c r="BR1419" s="18"/>
      <c r="BS1419" s="18"/>
      <c r="BT1419" s="18"/>
      <c r="BU1419" s="18"/>
      <c r="BV1419" s="18"/>
      <c r="BW1419" s="18"/>
      <c r="BX1419" s="18"/>
      <c r="BY1419" s="18"/>
      <c r="BZ1419" s="18"/>
      <c r="CA1419" s="18"/>
      <c r="CB1419" s="18"/>
      <c r="CC1419" s="18"/>
      <c r="CD1419" s="18"/>
      <c r="CE1419" s="18"/>
      <c r="CF1419" s="18"/>
      <c r="CG1419" s="18"/>
      <c r="CH1419" s="18"/>
      <c r="CI1419" s="18"/>
      <c r="CJ1419" s="18"/>
      <c r="CK1419" s="18"/>
      <c r="CL1419" s="18"/>
      <c r="CM1419" s="18"/>
      <c r="CN1419" s="18"/>
      <c r="CO1419" s="18"/>
      <c r="CP1419" s="18"/>
      <c r="CQ1419" s="18"/>
      <c r="CR1419" s="18"/>
      <c r="CS1419" s="18"/>
      <c r="CT1419" s="18"/>
      <c r="CU1419" s="18"/>
      <c r="CV1419" s="18"/>
      <c r="CW1419" s="18"/>
      <c r="CX1419" s="18"/>
      <c r="CY1419" s="18"/>
      <c r="CZ1419" s="18"/>
      <c r="DA1419" s="18"/>
      <c r="DB1419" s="18"/>
      <c r="DC1419" s="18"/>
      <c r="DD1419" s="18"/>
      <c r="DE1419" s="18"/>
      <c r="DF1419" s="18"/>
      <c r="DG1419" s="18"/>
      <c r="DH1419" s="18"/>
      <c r="DI1419" s="18"/>
      <c r="DJ1419" s="18"/>
      <c r="DK1419" s="18"/>
      <c r="DL1419" s="18"/>
      <c r="DM1419" s="18"/>
      <c r="DN1419" s="18"/>
      <c r="DO1419" s="18"/>
      <c r="DP1419" s="18"/>
      <c r="DQ1419" s="18"/>
      <c r="DR1419" s="18"/>
      <c r="DS1419" s="18"/>
      <c r="DT1419" s="18"/>
      <c r="DU1419" s="18"/>
      <c r="DV1419" s="18"/>
      <c r="DW1419" s="18"/>
      <c r="DX1419" s="18"/>
      <c r="DY1419" s="18"/>
      <c r="DZ1419" s="18">
        <v>0</v>
      </c>
      <c r="EA1419" s="18">
        <v>0</v>
      </c>
      <c r="EB1419" s="18"/>
      <c r="EC1419" s="18"/>
      <c r="ED1419" s="18"/>
      <c r="EE1419" s="18">
        <v>0</v>
      </c>
      <c r="EF1419" s="18">
        <v>0</v>
      </c>
      <c r="EG1419" s="18">
        <v>0</v>
      </c>
      <c r="EH1419" s="18" t="s">
        <v>1736</v>
      </c>
      <c r="EI1419" s="18" cm="1">
        <f t="array" ref="EI1419">IF(SUMPRODUCT(--(DO1419:DS1419&lt;&gt;""))=0, 0,1)</f>
        <v>0</v>
      </c>
      <c r="EJ1419" s="18" cm="1">
        <f t="array" ref="EJ1419">IF(SUMPRODUCT(--(DT1419:EG1419&lt;&gt;""))=0, 0,1)</f>
        <v>1</v>
      </c>
      <c r="EK1419" s="18" cm="1">
        <f t="array" ref="EK1419">IF(SUMPRODUCT(--(EC1419:EG1419&lt;&gt;""))=0, 0,1)</f>
        <v>1</v>
      </c>
      <c r="EL1419" s="18" cm="1">
        <f t="array" ref="EL1419">IF(SUMPRODUCT(--(EE1419:EG1419&lt;&gt;""))=0, 0,1)</f>
        <v>1</v>
      </c>
      <c r="EM1419" s="18">
        <f t="shared" si="291"/>
        <v>0</v>
      </c>
      <c r="EN1419" s="18" t="str">
        <f t="shared" si="292"/>
        <v>NA</v>
      </c>
      <c r="EO1419" s="18">
        <f t="shared" si="293"/>
        <v>0</v>
      </c>
      <c r="EP1419" s="18">
        <f t="shared" si="294"/>
        <v>0</v>
      </c>
      <c r="EQ1419" s="18">
        <f t="shared" si="295"/>
        <v>0</v>
      </c>
      <c r="ER1419" s="58" t="s">
        <v>2080</v>
      </c>
      <c r="ES1419" s="59">
        <v>43826</v>
      </c>
      <c r="ET1419" s="18" t="s">
        <v>1732</v>
      </c>
      <c r="EU1419" s="18" t="s">
        <v>1732</v>
      </c>
    </row>
    <row r="1420" spans="1:151" ht="15.75" customHeight="1" x14ac:dyDescent="0.2">
      <c r="A1420" s="5" t="s">
        <v>422</v>
      </c>
      <c r="B1420" s="24" t="s">
        <v>1731</v>
      </c>
      <c r="C1420" s="26">
        <v>1</v>
      </c>
      <c r="D1420" s="18" t="s">
        <v>470</v>
      </c>
      <c r="E1420" s="18" t="s">
        <v>257</v>
      </c>
      <c r="F1420" s="18" t="s">
        <v>553</v>
      </c>
      <c r="G1420" s="18" t="s">
        <v>467</v>
      </c>
      <c r="H1420" s="18" t="s">
        <v>624</v>
      </c>
      <c r="I1420" s="18" t="s">
        <v>363</v>
      </c>
      <c r="J1420" s="18" t="s">
        <v>363</v>
      </c>
      <c r="K1420" s="18" t="s">
        <v>363</v>
      </c>
      <c r="L1420" s="18" t="s">
        <v>363</v>
      </c>
      <c r="M1420" s="18" t="s">
        <v>276</v>
      </c>
      <c r="N1420" s="56">
        <v>127</v>
      </c>
      <c r="O1420" s="18" t="s">
        <v>1178</v>
      </c>
      <c r="P1420" s="18" t="s">
        <v>261</v>
      </c>
      <c r="Q1420" s="18" t="s">
        <v>254</v>
      </c>
      <c r="R1420" s="24" t="s">
        <v>257</v>
      </c>
      <c r="S1420" s="24" t="s">
        <v>257</v>
      </c>
      <c r="T1420" s="26" t="s">
        <v>917</v>
      </c>
      <c r="U1420" s="26" t="s">
        <v>1752</v>
      </c>
      <c r="V1420" s="26" t="s">
        <v>1182</v>
      </c>
      <c r="W1420" s="26" t="s">
        <v>1183</v>
      </c>
      <c r="X1420" s="18" t="s">
        <v>1734</v>
      </c>
      <c r="Y1420" s="18">
        <v>0</v>
      </c>
      <c r="Z1420" s="18" t="s">
        <v>599</v>
      </c>
      <c r="AA1420" s="18">
        <v>0</v>
      </c>
      <c r="AB1420" s="57" t="s">
        <v>257</v>
      </c>
      <c r="AC1420" s="18" t="s">
        <v>595</v>
      </c>
      <c r="AD1420" s="18" t="s">
        <v>595</v>
      </c>
      <c r="AE1420" s="18" t="s">
        <v>595</v>
      </c>
      <c r="AF1420" s="18" t="s">
        <v>595</v>
      </c>
      <c r="AG1420" s="18" t="s">
        <v>595</v>
      </c>
      <c r="AH1420" s="18" t="s">
        <v>595</v>
      </c>
      <c r="AI1420" s="18">
        <v>1</v>
      </c>
      <c r="AJ1420" s="18" t="s">
        <v>1735</v>
      </c>
      <c r="AK1420" s="18" t="s">
        <v>595</v>
      </c>
      <c r="AL1420" s="18" t="s">
        <v>1723</v>
      </c>
      <c r="AM1420" s="18"/>
      <c r="AN1420" s="18"/>
      <c r="AO1420" s="18"/>
      <c r="AP1420" s="18"/>
      <c r="AQ1420" s="18"/>
      <c r="AR1420" s="18"/>
      <c r="AS1420" s="18"/>
      <c r="AT1420" s="18"/>
      <c r="AU1420" s="18"/>
      <c r="AV1420" s="18"/>
      <c r="AW1420" s="18"/>
      <c r="AX1420" s="18"/>
      <c r="AY1420" s="18"/>
      <c r="AZ1420" s="18"/>
      <c r="BA1420" s="18"/>
      <c r="BB1420" s="18"/>
      <c r="BC1420" s="18"/>
      <c r="BD1420" s="18"/>
      <c r="BE1420" s="18"/>
      <c r="BF1420" s="18"/>
      <c r="BG1420" s="18"/>
      <c r="BH1420" s="18"/>
      <c r="BI1420" s="18"/>
      <c r="BJ1420" s="18"/>
      <c r="BK1420" s="18"/>
      <c r="BL1420" s="18"/>
      <c r="BM1420" s="18"/>
      <c r="BN1420" s="18"/>
      <c r="BO1420" s="18"/>
      <c r="BP1420" s="18"/>
      <c r="BQ1420" s="18"/>
      <c r="BR1420" s="18"/>
      <c r="BS1420" s="18"/>
      <c r="BT1420" s="18"/>
      <c r="BU1420" s="18"/>
      <c r="BV1420" s="18"/>
      <c r="BW1420" s="18"/>
      <c r="BX1420" s="18"/>
      <c r="BY1420" s="18"/>
      <c r="BZ1420" s="18"/>
      <c r="CA1420" s="18"/>
      <c r="CB1420" s="18"/>
      <c r="CC1420" s="18"/>
      <c r="CD1420" s="18"/>
      <c r="CE1420" s="18"/>
      <c r="CF1420" s="18"/>
      <c r="CG1420" s="18"/>
      <c r="CH1420" s="18"/>
      <c r="CI1420" s="18"/>
      <c r="CJ1420" s="18"/>
      <c r="CK1420" s="18"/>
      <c r="CL1420" s="18"/>
      <c r="CM1420" s="18"/>
      <c r="CN1420" s="18"/>
      <c r="CO1420" s="18"/>
      <c r="CP1420" s="18"/>
      <c r="CQ1420" s="18"/>
      <c r="CR1420" s="18"/>
      <c r="CS1420" s="18"/>
      <c r="CT1420" s="18"/>
      <c r="CU1420" s="18"/>
      <c r="CV1420" s="18"/>
      <c r="CW1420" s="18"/>
      <c r="CX1420" s="18"/>
      <c r="CY1420" s="18"/>
      <c r="CZ1420" s="18"/>
      <c r="DA1420" s="18"/>
      <c r="DB1420" s="18"/>
      <c r="DC1420" s="18"/>
      <c r="DD1420" s="18"/>
      <c r="DE1420" s="18"/>
      <c r="DF1420" s="18"/>
      <c r="DG1420" s="18"/>
      <c r="DH1420" s="18"/>
      <c r="DI1420" s="18"/>
      <c r="DJ1420" s="18"/>
      <c r="DK1420" s="18"/>
      <c r="DL1420" s="18"/>
      <c r="DM1420" s="18"/>
      <c r="DN1420" s="18"/>
      <c r="DO1420" s="18"/>
      <c r="DP1420" s="18"/>
      <c r="DQ1420" s="18"/>
      <c r="DR1420" s="18"/>
      <c r="DS1420" s="18"/>
      <c r="DT1420" s="18"/>
      <c r="DU1420" s="18"/>
      <c r="DV1420" s="18"/>
      <c r="DW1420" s="18"/>
      <c r="DX1420" s="18"/>
      <c r="DY1420" s="18"/>
      <c r="DZ1420" s="18">
        <v>0</v>
      </c>
      <c r="EA1420" s="18">
        <v>0</v>
      </c>
      <c r="EB1420" s="18"/>
      <c r="EC1420" s="18"/>
      <c r="ED1420" s="18"/>
      <c r="EE1420" s="18">
        <v>0</v>
      </c>
      <c r="EF1420" s="18">
        <v>0</v>
      </c>
      <c r="EG1420" s="18">
        <v>0</v>
      </c>
      <c r="EH1420" s="18" t="s">
        <v>1736</v>
      </c>
      <c r="EI1420" s="18" cm="1">
        <f t="array" ref="EI1420">IF(SUMPRODUCT(--(DO1420:DS1420&lt;&gt;""))=0, 0,1)</f>
        <v>0</v>
      </c>
      <c r="EJ1420" s="18" cm="1">
        <f t="array" ref="EJ1420">IF(SUMPRODUCT(--(DT1420:EG1420&lt;&gt;""))=0, 0,1)</f>
        <v>1</v>
      </c>
      <c r="EK1420" s="18" cm="1">
        <f t="array" ref="EK1420">IF(SUMPRODUCT(--(EC1420:EG1420&lt;&gt;""))=0, 0,1)</f>
        <v>1</v>
      </c>
      <c r="EL1420" s="18" cm="1">
        <f t="array" ref="EL1420">IF(SUMPRODUCT(--(EE1420:EG1420&lt;&gt;""))=0, 0,1)</f>
        <v>1</v>
      </c>
      <c r="EM1420" s="18">
        <f t="shared" si="291"/>
        <v>0</v>
      </c>
      <c r="EN1420" s="18" t="str">
        <f t="shared" si="292"/>
        <v>NA</v>
      </c>
      <c r="EO1420" s="18">
        <f t="shared" si="293"/>
        <v>0</v>
      </c>
      <c r="EP1420" s="18">
        <f t="shared" si="294"/>
        <v>0</v>
      </c>
      <c r="EQ1420" s="18">
        <f t="shared" si="295"/>
        <v>0</v>
      </c>
      <c r="ER1420" s="58" t="s">
        <v>2080</v>
      </c>
      <c r="ES1420" s="59">
        <v>43826</v>
      </c>
      <c r="ET1420" s="18" t="s">
        <v>1732</v>
      </c>
      <c r="EU1420" s="18" t="s">
        <v>1732</v>
      </c>
    </row>
    <row r="1421" spans="1:151" ht="15.75" customHeight="1" x14ac:dyDescent="0.2">
      <c r="A1421" s="5" t="s">
        <v>422</v>
      </c>
      <c r="B1421" s="24" t="s">
        <v>1731</v>
      </c>
      <c r="C1421" s="26">
        <v>1</v>
      </c>
      <c r="D1421" s="18" t="s">
        <v>1737</v>
      </c>
      <c r="E1421" s="18" t="s">
        <v>257</v>
      </c>
      <c r="F1421" s="18" t="s">
        <v>553</v>
      </c>
      <c r="G1421" s="18" t="s">
        <v>467</v>
      </c>
      <c r="H1421" s="18" t="s">
        <v>624</v>
      </c>
      <c r="I1421" s="18" t="s">
        <v>363</v>
      </c>
      <c r="J1421" s="18" t="s">
        <v>363</v>
      </c>
      <c r="K1421" s="18" t="s">
        <v>363</v>
      </c>
      <c r="L1421" s="18" t="s">
        <v>363</v>
      </c>
      <c r="M1421" s="18" t="s">
        <v>276</v>
      </c>
      <c r="N1421" s="56">
        <v>127</v>
      </c>
      <c r="O1421" s="18" t="s">
        <v>1178</v>
      </c>
      <c r="P1421" s="18" t="s">
        <v>261</v>
      </c>
      <c r="Q1421" s="18" t="s">
        <v>254</v>
      </c>
      <c r="R1421" s="24" t="s">
        <v>257</v>
      </c>
      <c r="S1421" s="24" t="s">
        <v>257</v>
      </c>
      <c r="T1421" s="26" t="s">
        <v>917</v>
      </c>
      <c r="U1421" s="26" t="s">
        <v>1753</v>
      </c>
      <c r="V1421" s="26" t="s">
        <v>1182</v>
      </c>
      <c r="W1421" s="26" t="s">
        <v>1183</v>
      </c>
      <c r="X1421" s="18" t="s">
        <v>1734</v>
      </c>
      <c r="Y1421" s="18">
        <v>200</v>
      </c>
      <c r="Z1421" s="18" t="s">
        <v>599</v>
      </c>
      <c r="AA1421" s="18">
        <v>200</v>
      </c>
      <c r="AB1421" s="57" t="s">
        <v>257</v>
      </c>
      <c r="AC1421" s="18" t="s">
        <v>595</v>
      </c>
      <c r="AD1421" s="18" t="s">
        <v>595</v>
      </c>
      <c r="AE1421" s="18" t="s">
        <v>595</v>
      </c>
      <c r="AF1421" s="18" t="s">
        <v>595</v>
      </c>
      <c r="AG1421" s="18" t="s">
        <v>595</v>
      </c>
      <c r="AH1421" s="18" t="s">
        <v>595</v>
      </c>
      <c r="AI1421" s="18">
        <v>1</v>
      </c>
      <c r="AJ1421" s="18" t="s">
        <v>1735</v>
      </c>
      <c r="AK1421" s="18" t="s">
        <v>595</v>
      </c>
      <c r="AL1421" s="18" t="s">
        <v>1723</v>
      </c>
      <c r="AM1421" s="18"/>
      <c r="AN1421" s="18"/>
      <c r="AO1421" s="18"/>
      <c r="AP1421" s="18"/>
      <c r="AQ1421" s="18"/>
      <c r="AR1421" s="18"/>
      <c r="AS1421" s="18"/>
      <c r="AT1421" s="18"/>
      <c r="AU1421" s="18"/>
      <c r="AV1421" s="18"/>
      <c r="AW1421" s="18"/>
      <c r="AX1421" s="18"/>
      <c r="AY1421" s="18"/>
      <c r="AZ1421" s="18"/>
      <c r="BA1421" s="18"/>
      <c r="BB1421" s="18"/>
      <c r="BC1421" s="18"/>
      <c r="BD1421" s="18"/>
      <c r="BE1421" s="18"/>
      <c r="BF1421" s="18"/>
      <c r="BG1421" s="18"/>
      <c r="BH1421" s="18"/>
      <c r="BI1421" s="18"/>
      <c r="BJ1421" s="18"/>
      <c r="BK1421" s="18"/>
      <c r="BL1421" s="18"/>
      <c r="BM1421" s="18"/>
      <c r="BN1421" s="18"/>
      <c r="BO1421" s="18"/>
      <c r="BP1421" s="18"/>
      <c r="BQ1421" s="18"/>
      <c r="BR1421" s="18"/>
      <c r="BS1421" s="18"/>
      <c r="BT1421" s="18"/>
      <c r="BU1421" s="18"/>
      <c r="BV1421" s="18"/>
      <c r="BW1421" s="18"/>
      <c r="BX1421" s="18"/>
      <c r="BY1421" s="18"/>
      <c r="BZ1421" s="18"/>
      <c r="CA1421" s="18"/>
      <c r="CB1421" s="18"/>
      <c r="CC1421" s="18"/>
      <c r="CD1421" s="18"/>
      <c r="CE1421" s="18"/>
      <c r="CF1421" s="18"/>
      <c r="CG1421" s="18"/>
      <c r="CH1421" s="18"/>
      <c r="CI1421" s="18"/>
      <c r="CJ1421" s="18"/>
      <c r="CK1421" s="18"/>
      <c r="CL1421" s="18"/>
      <c r="CM1421" s="18"/>
      <c r="CN1421" s="18"/>
      <c r="CO1421" s="18"/>
      <c r="CP1421" s="18"/>
      <c r="CQ1421" s="18"/>
      <c r="CR1421" s="18"/>
      <c r="CS1421" s="18"/>
      <c r="CT1421" s="18"/>
      <c r="CU1421" s="18"/>
      <c r="CV1421" s="18"/>
      <c r="CW1421" s="18"/>
      <c r="CX1421" s="18"/>
      <c r="CY1421" s="18"/>
      <c r="CZ1421" s="18"/>
      <c r="DA1421" s="18"/>
      <c r="DB1421" s="18"/>
      <c r="DC1421" s="18"/>
      <c r="DD1421" s="18"/>
      <c r="DE1421" s="18"/>
      <c r="DF1421" s="18"/>
      <c r="DG1421" s="18"/>
      <c r="DH1421" s="18"/>
      <c r="DI1421" s="18"/>
      <c r="DJ1421" s="18"/>
      <c r="DK1421" s="18"/>
      <c r="DL1421" s="18"/>
      <c r="DM1421" s="18"/>
      <c r="DN1421" s="18"/>
      <c r="DO1421" s="18"/>
      <c r="DP1421" s="18"/>
      <c r="DQ1421" s="18"/>
      <c r="DR1421" s="18"/>
      <c r="DS1421" s="18"/>
      <c r="DT1421" s="18"/>
      <c r="DU1421" s="18"/>
      <c r="DV1421" s="18"/>
      <c r="DW1421" s="18"/>
      <c r="DX1421" s="18"/>
      <c r="DY1421" s="18"/>
      <c r="DZ1421" s="18">
        <v>0</v>
      </c>
      <c r="EA1421" s="18">
        <v>0</v>
      </c>
      <c r="EB1421" s="18"/>
      <c r="EC1421" s="18"/>
      <c r="ED1421" s="18"/>
      <c r="EE1421" s="18">
        <v>0</v>
      </c>
      <c r="EF1421" s="18">
        <v>0</v>
      </c>
      <c r="EG1421" s="18">
        <v>0</v>
      </c>
      <c r="EH1421" s="18" t="s">
        <v>1736</v>
      </c>
      <c r="EI1421" s="18" cm="1">
        <f t="array" ref="EI1421">IF(SUMPRODUCT(--(DO1421:DS1421&lt;&gt;""))=0, 0,1)</f>
        <v>0</v>
      </c>
      <c r="EJ1421" s="18" cm="1">
        <f t="array" ref="EJ1421">IF(SUMPRODUCT(--(DT1421:EG1421&lt;&gt;""))=0, 0,1)</f>
        <v>1</v>
      </c>
      <c r="EK1421" s="18" cm="1">
        <f t="array" ref="EK1421">IF(SUMPRODUCT(--(EC1421:EG1421&lt;&gt;""))=0, 0,1)</f>
        <v>1</v>
      </c>
      <c r="EL1421" s="18" cm="1">
        <f t="array" ref="EL1421">IF(SUMPRODUCT(--(EE1421:EG1421&lt;&gt;""))=0, 0,1)</f>
        <v>1</v>
      </c>
      <c r="EM1421" s="18">
        <f t="shared" si="291"/>
        <v>0</v>
      </c>
      <c r="EN1421" s="18" t="str">
        <f t="shared" si="292"/>
        <v>NA</v>
      </c>
      <c r="EO1421" s="18">
        <f t="shared" si="293"/>
        <v>0</v>
      </c>
      <c r="EP1421" s="18">
        <f t="shared" si="294"/>
        <v>0</v>
      </c>
      <c r="EQ1421" s="18">
        <f t="shared" si="295"/>
        <v>0</v>
      </c>
      <c r="ER1421" s="58" t="s">
        <v>2080</v>
      </c>
      <c r="ES1421" s="59">
        <v>43826</v>
      </c>
      <c r="ET1421" s="18" t="s">
        <v>1732</v>
      </c>
      <c r="EU1421" s="18" t="s">
        <v>1732</v>
      </c>
    </row>
    <row r="1422" spans="1:151" ht="15.75" customHeight="1" x14ac:dyDescent="0.2">
      <c r="A1422" s="5" t="s">
        <v>422</v>
      </c>
      <c r="B1422" s="24" t="s">
        <v>1731</v>
      </c>
      <c r="C1422" s="26">
        <v>1</v>
      </c>
      <c r="D1422" s="18" t="s">
        <v>1741</v>
      </c>
      <c r="E1422" s="18" t="s">
        <v>257</v>
      </c>
      <c r="F1422" s="18" t="s">
        <v>553</v>
      </c>
      <c r="G1422" s="18" t="s">
        <v>467</v>
      </c>
      <c r="H1422" s="18" t="s">
        <v>624</v>
      </c>
      <c r="I1422" s="18" t="s">
        <v>363</v>
      </c>
      <c r="J1422" s="18" t="s">
        <v>363</v>
      </c>
      <c r="K1422" s="18" t="s">
        <v>363</v>
      </c>
      <c r="L1422" s="18" t="s">
        <v>363</v>
      </c>
      <c r="M1422" s="18" t="s">
        <v>276</v>
      </c>
      <c r="N1422" s="56">
        <v>127</v>
      </c>
      <c r="O1422" s="18" t="s">
        <v>1178</v>
      </c>
      <c r="P1422" s="18" t="s">
        <v>261</v>
      </c>
      <c r="Q1422" s="18" t="s">
        <v>254</v>
      </c>
      <c r="R1422" s="24" t="s">
        <v>257</v>
      </c>
      <c r="S1422" s="24" t="s">
        <v>257</v>
      </c>
      <c r="T1422" s="26" t="s">
        <v>917</v>
      </c>
      <c r="U1422" s="26" t="s">
        <v>1754</v>
      </c>
      <c r="V1422" s="26" t="s">
        <v>1182</v>
      </c>
      <c r="W1422" s="26" t="s">
        <v>1183</v>
      </c>
      <c r="X1422" s="18" t="s">
        <v>1734</v>
      </c>
      <c r="Y1422" s="18">
        <v>400</v>
      </c>
      <c r="Z1422" s="18" t="s">
        <v>599</v>
      </c>
      <c r="AA1422" s="18">
        <v>400</v>
      </c>
      <c r="AB1422" s="57" t="s">
        <v>257</v>
      </c>
      <c r="AC1422" s="18" t="s">
        <v>595</v>
      </c>
      <c r="AD1422" s="18" t="s">
        <v>595</v>
      </c>
      <c r="AE1422" s="18" t="s">
        <v>595</v>
      </c>
      <c r="AF1422" s="18" t="s">
        <v>595</v>
      </c>
      <c r="AG1422" s="18" t="s">
        <v>595</v>
      </c>
      <c r="AH1422" s="18" t="s">
        <v>595</v>
      </c>
      <c r="AI1422" s="18">
        <v>1</v>
      </c>
      <c r="AJ1422" s="18" t="s">
        <v>1735</v>
      </c>
      <c r="AK1422" s="18" t="s">
        <v>595</v>
      </c>
      <c r="AL1422" s="18" t="s">
        <v>1723</v>
      </c>
      <c r="AM1422" s="18"/>
      <c r="AN1422" s="18"/>
      <c r="AO1422" s="18"/>
      <c r="AP1422" s="18"/>
      <c r="AQ1422" s="18"/>
      <c r="AR1422" s="18"/>
      <c r="AS1422" s="18"/>
      <c r="AT1422" s="18"/>
      <c r="AU1422" s="18"/>
      <c r="AV1422" s="18"/>
      <c r="AW1422" s="18"/>
      <c r="AX1422" s="18"/>
      <c r="AY1422" s="18"/>
      <c r="AZ1422" s="18"/>
      <c r="BA1422" s="18"/>
      <c r="BB1422" s="18"/>
      <c r="BC1422" s="18"/>
      <c r="BD1422" s="18"/>
      <c r="BE1422" s="18"/>
      <c r="BF1422" s="18"/>
      <c r="BG1422" s="18"/>
      <c r="BH1422" s="18"/>
      <c r="BI1422" s="18"/>
      <c r="BJ1422" s="18"/>
      <c r="BK1422" s="18"/>
      <c r="BL1422" s="18"/>
      <c r="BM1422" s="18"/>
      <c r="BN1422" s="18"/>
      <c r="BO1422" s="18"/>
      <c r="BP1422" s="18"/>
      <c r="BQ1422" s="18"/>
      <c r="BR1422" s="18"/>
      <c r="BS1422" s="18"/>
      <c r="BT1422" s="18"/>
      <c r="BU1422" s="18"/>
      <c r="BV1422" s="18"/>
      <c r="BW1422" s="18"/>
      <c r="BX1422" s="18"/>
      <c r="BY1422" s="18"/>
      <c r="BZ1422" s="18"/>
      <c r="CA1422" s="18"/>
      <c r="CB1422" s="18"/>
      <c r="CC1422" s="18"/>
      <c r="CD1422" s="18"/>
      <c r="CE1422" s="18"/>
      <c r="CF1422" s="18"/>
      <c r="CG1422" s="18"/>
      <c r="CH1422" s="18"/>
      <c r="CI1422" s="18"/>
      <c r="CJ1422" s="18"/>
      <c r="CK1422" s="18"/>
      <c r="CL1422" s="18"/>
      <c r="CM1422" s="18"/>
      <c r="CN1422" s="18"/>
      <c r="CO1422" s="18"/>
      <c r="CP1422" s="18"/>
      <c r="CQ1422" s="18"/>
      <c r="CR1422" s="18"/>
      <c r="CS1422" s="18"/>
      <c r="CT1422" s="18"/>
      <c r="CU1422" s="18"/>
      <c r="CV1422" s="18"/>
      <c r="CW1422" s="18"/>
      <c r="CX1422" s="18"/>
      <c r="CY1422" s="18"/>
      <c r="CZ1422" s="18"/>
      <c r="DA1422" s="18"/>
      <c r="DB1422" s="18"/>
      <c r="DC1422" s="18"/>
      <c r="DD1422" s="18"/>
      <c r="DE1422" s="18"/>
      <c r="DF1422" s="18"/>
      <c r="DG1422" s="18"/>
      <c r="DH1422" s="18"/>
      <c r="DI1422" s="18"/>
      <c r="DJ1422" s="18"/>
      <c r="DK1422" s="18"/>
      <c r="DL1422" s="18"/>
      <c r="DM1422" s="18"/>
      <c r="DN1422" s="18"/>
      <c r="DO1422" s="18"/>
      <c r="DP1422" s="18"/>
      <c r="DQ1422" s="18"/>
      <c r="DR1422" s="18"/>
      <c r="DS1422" s="18"/>
      <c r="DT1422" s="18"/>
      <c r="DU1422" s="18"/>
      <c r="DV1422" s="18"/>
      <c r="DW1422" s="18"/>
      <c r="DX1422" s="18"/>
      <c r="DY1422" s="18"/>
      <c r="DZ1422" s="18">
        <v>0</v>
      </c>
      <c r="EA1422" s="18">
        <v>0</v>
      </c>
      <c r="EB1422" s="18"/>
      <c r="EC1422" s="18"/>
      <c r="ED1422" s="18"/>
      <c r="EE1422" s="18">
        <v>0</v>
      </c>
      <c r="EF1422" s="18">
        <v>0</v>
      </c>
      <c r="EG1422" s="18">
        <v>0</v>
      </c>
      <c r="EH1422" s="18" t="s">
        <v>1736</v>
      </c>
      <c r="EI1422" s="18" cm="1">
        <f t="array" ref="EI1422">IF(SUMPRODUCT(--(DO1422:DS1422&lt;&gt;""))=0, 0,1)</f>
        <v>0</v>
      </c>
      <c r="EJ1422" s="18" cm="1">
        <f t="array" ref="EJ1422">IF(SUMPRODUCT(--(DT1422:EG1422&lt;&gt;""))=0, 0,1)</f>
        <v>1</v>
      </c>
      <c r="EK1422" s="18" cm="1">
        <f t="array" ref="EK1422">IF(SUMPRODUCT(--(EC1422:EG1422&lt;&gt;""))=0, 0,1)</f>
        <v>1</v>
      </c>
      <c r="EL1422" s="18" cm="1">
        <f t="array" ref="EL1422">IF(SUMPRODUCT(--(EE1422:EG1422&lt;&gt;""))=0, 0,1)</f>
        <v>1</v>
      </c>
      <c r="EM1422" s="18">
        <f t="shared" si="291"/>
        <v>0</v>
      </c>
      <c r="EN1422" s="18" t="str">
        <f t="shared" si="292"/>
        <v>NA</v>
      </c>
      <c r="EO1422" s="18">
        <f t="shared" si="293"/>
        <v>0</v>
      </c>
      <c r="EP1422" s="18">
        <f t="shared" si="294"/>
        <v>0</v>
      </c>
      <c r="EQ1422" s="18">
        <f t="shared" si="295"/>
        <v>0</v>
      </c>
      <c r="ER1422" s="58" t="s">
        <v>2080</v>
      </c>
      <c r="ES1422" s="59">
        <v>43826</v>
      </c>
      <c r="ET1422" s="18" t="s">
        <v>1732</v>
      </c>
      <c r="EU1422" s="18" t="s">
        <v>1732</v>
      </c>
    </row>
    <row r="1423" spans="1:151" ht="15.75" customHeight="1" x14ac:dyDescent="0.2">
      <c r="A1423" s="5" t="s">
        <v>422</v>
      </c>
      <c r="B1423" s="24" t="s">
        <v>1731</v>
      </c>
      <c r="C1423" s="26">
        <v>1</v>
      </c>
      <c r="D1423" s="18" t="s">
        <v>1743</v>
      </c>
      <c r="E1423" s="18" t="s">
        <v>257</v>
      </c>
      <c r="F1423" s="18" t="s">
        <v>553</v>
      </c>
      <c r="G1423" s="18" t="s">
        <v>467</v>
      </c>
      <c r="H1423" s="18" t="s">
        <v>624</v>
      </c>
      <c r="I1423" s="18" t="s">
        <v>363</v>
      </c>
      <c r="J1423" s="18" t="s">
        <v>363</v>
      </c>
      <c r="K1423" s="18" t="s">
        <v>363</v>
      </c>
      <c r="L1423" s="18" t="s">
        <v>363</v>
      </c>
      <c r="M1423" s="18" t="s">
        <v>276</v>
      </c>
      <c r="N1423" s="56">
        <v>127</v>
      </c>
      <c r="O1423" s="18" t="s">
        <v>1178</v>
      </c>
      <c r="P1423" s="18" t="s">
        <v>261</v>
      </c>
      <c r="Q1423" s="18" t="s">
        <v>254</v>
      </c>
      <c r="R1423" s="24" t="s">
        <v>257</v>
      </c>
      <c r="S1423" s="24" t="s">
        <v>257</v>
      </c>
      <c r="T1423" s="26" t="s">
        <v>917</v>
      </c>
      <c r="U1423" s="26" t="s">
        <v>1755</v>
      </c>
      <c r="V1423" s="26" t="s">
        <v>1182</v>
      </c>
      <c r="W1423" s="26" t="s">
        <v>1183</v>
      </c>
      <c r="X1423" s="18" t="s">
        <v>1734</v>
      </c>
      <c r="Y1423" s="18">
        <v>800</v>
      </c>
      <c r="Z1423" s="18" t="s">
        <v>599</v>
      </c>
      <c r="AA1423" s="18">
        <v>800</v>
      </c>
      <c r="AB1423" s="57" t="s">
        <v>257</v>
      </c>
      <c r="AC1423" s="18" t="s">
        <v>595</v>
      </c>
      <c r="AD1423" s="18" t="s">
        <v>595</v>
      </c>
      <c r="AE1423" s="18" t="s">
        <v>595</v>
      </c>
      <c r="AF1423" s="18" t="s">
        <v>595</v>
      </c>
      <c r="AG1423" s="18" t="s">
        <v>595</v>
      </c>
      <c r="AH1423" s="18" t="s">
        <v>595</v>
      </c>
      <c r="AI1423" s="18">
        <v>1</v>
      </c>
      <c r="AJ1423" s="18" t="s">
        <v>1735</v>
      </c>
      <c r="AK1423" s="18" t="s">
        <v>595</v>
      </c>
      <c r="AL1423" s="18" t="s">
        <v>1723</v>
      </c>
      <c r="AM1423" s="18"/>
      <c r="AN1423" s="18"/>
      <c r="AO1423" s="18"/>
      <c r="AP1423" s="18"/>
      <c r="AQ1423" s="18"/>
      <c r="AR1423" s="18"/>
      <c r="AS1423" s="18"/>
      <c r="AT1423" s="18"/>
      <c r="AU1423" s="18"/>
      <c r="AV1423" s="18"/>
      <c r="AW1423" s="18"/>
      <c r="AX1423" s="18"/>
      <c r="AY1423" s="18"/>
      <c r="AZ1423" s="18"/>
      <c r="BA1423" s="18"/>
      <c r="BB1423" s="18"/>
      <c r="BC1423" s="18"/>
      <c r="BD1423" s="18"/>
      <c r="BE1423" s="18"/>
      <c r="BF1423" s="18"/>
      <c r="BG1423" s="18"/>
      <c r="BH1423" s="18"/>
      <c r="BI1423" s="18"/>
      <c r="BJ1423" s="18"/>
      <c r="BK1423" s="18"/>
      <c r="BL1423" s="18"/>
      <c r="BM1423" s="18"/>
      <c r="BN1423" s="18"/>
      <c r="BO1423" s="18"/>
      <c r="BP1423" s="18"/>
      <c r="BQ1423" s="18"/>
      <c r="BR1423" s="18"/>
      <c r="BS1423" s="18"/>
      <c r="BT1423" s="18"/>
      <c r="BU1423" s="18"/>
      <c r="BV1423" s="18"/>
      <c r="BW1423" s="18"/>
      <c r="BX1423" s="18"/>
      <c r="BY1423" s="18"/>
      <c r="BZ1423" s="18"/>
      <c r="CA1423" s="18"/>
      <c r="CB1423" s="18"/>
      <c r="CC1423" s="18"/>
      <c r="CD1423" s="18"/>
      <c r="CE1423" s="18"/>
      <c r="CF1423" s="18"/>
      <c r="CG1423" s="18"/>
      <c r="CH1423" s="18"/>
      <c r="CI1423" s="18"/>
      <c r="CJ1423" s="18"/>
      <c r="CK1423" s="18"/>
      <c r="CL1423" s="18"/>
      <c r="CM1423" s="18"/>
      <c r="CN1423" s="18"/>
      <c r="CO1423" s="18"/>
      <c r="CP1423" s="18"/>
      <c r="CQ1423" s="18"/>
      <c r="CR1423" s="18"/>
      <c r="CS1423" s="18"/>
      <c r="CT1423" s="18"/>
      <c r="CU1423" s="18"/>
      <c r="CV1423" s="18"/>
      <c r="CW1423" s="18"/>
      <c r="CX1423" s="18"/>
      <c r="CY1423" s="18"/>
      <c r="CZ1423" s="18"/>
      <c r="DA1423" s="18"/>
      <c r="DB1423" s="18"/>
      <c r="DC1423" s="18"/>
      <c r="DD1423" s="18"/>
      <c r="DE1423" s="18"/>
      <c r="DF1423" s="18"/>
      <c r="DG1423" s="18"/>
      <c r="DH1423" s="18"/>
      <c r="DI1423" s="18"/>
      <c r="DJ1423" s="18"/>
      <c r="DK1423" s="18"/>
      <c r="DL1423" s="18"/>
      <c r="DM1423" s="18"/>
      <c r="DN1423" s="18"/>
      <c r="DO1423" s="18"/>
      <c r="DP1423" s="18"/>
      <c r="DQ1423" s="18"/>
      <c r="DR1423" s="18"/>
      <c r="DS1423" s="18"/>
      <c r="DT1423" s="18"/>
      <c r="DU1423" s="18"/>
      <c r="DV1423" s="18"/>
      <c r="DW1423" s="18"/>
      <c r="DX1423" s="18"/>
      <c r="DY1423" s="18"/>
      <c r="DZ1423" s="18">
        <v>0</v>
      </c>
      <c r="EA1423" s="18">
        <v>0</v>
      </c>
      <c r="EB1423" s="18"/>
      <c r="EC1423" s="18"/>
      <c r="ED1423" s="18"/>
      <c r="EE1423" s="18">
        <v>0</v>
      </c>
      <c r="EF1423" s="18">
        <v>0</v>
      </c>
      <c r="EG1423" s="18">
        <v>0</v>
      </c>
      <c r="EH1423" s="18" t="s">
        <v>1736</v>
      </c>
      <c r="EI1423" s="18" cm="1">
        <f t="array" ref="EI1423">IF(SUMPRODUCT(--(DO1423:DS1423&lt;&gt;""))=0, 0,1)</f>
        <v>0</v>
      </c>
      <c r="EJ1423" s="18" cm="1">
        <f t="array" ref="EJ1423">IF(SUMPRODUCT(--(DT1423:EG1423&lt;&gt;""))=0, 0,1)</f>
        <v>1</v>
      </c>
      <c r="EK1423" s="18" cm="1">
        <f t="array" ref="EK1423">IF(SUMPRODUCT(--(EC1423:EG1423&lt;&gt;""))=0, 0,1)</f>
        <v>1</v>
      </c>
      <c r="EL1423" s="18" cm="1">
        <f t="array" ref="EL1423">IF(SUMPRODUCT(--(EE1423:EG1423&lt;&gt;""))=0, 0,1)</f>
        <v>1</v>
      </c>
      <c r="EM1423" s="18">
        <f t="shared" si="291"/>
        <v>0</v>
      </c>
      <c r="EN1423" s="18" t="str">
        <f t="shared" si="292"/>
        <v>NA</v>
      </c>
      <c r="EO1423" s="18">
        <f t="shared" si="293"/>
        <v>0</v>
      </c>
      <c r="EP1423" s="18">
        <f t="shared" si="294"/>
        <v>0</v>
      </c>
      <c r="EQ1423" s="18">
        <f t="shared" si="295"/>
        <v>0</v>
      </c>
      <c r="ER1423" s="58" t="s">
        <v>2080</v>
      </c>
      <c r="ES1423" s="59">
        <v>43826</v>
      </c>
      <c r="ET1423" s="18" t="s">
        <v>1732</v>
      </c>
      <c r="EU1423" s="18" t="s">
        <v>1732</v>
      </c>
    </row>
    <row r="1424" spans="1:151" ht="15.75" customHeight="1" x14ac:dyDescent="0.2">
      <c r="A1424" s="5" t="s">
        <v>422</v>
      </c>
      <c r="B1424" s="24" t="s">
        <v>1731</v>
      </c>
      <c r="C1424" s="26">
        <v>1</v>
      </c>
      <c r="D1424" s="18" t="s">
        <v>1745</v>
      </c>
      <c r="E1424" s="18" t="s">
        <v>1746</v>
      </c>
      <c r="F1424" s="18" t="s">
        <v>553</v>
      </c>
      <c r="G1424" s="18" t="s">
        <v>467</v>
      </c>
      <c r="H1424" s="18" t="s">
        <v>624</v>
      </c>
      <c r="I1424" s="18" t="s">
        <v>363</v>
      </c>
      <c r="J1424" s="18" t="s">
        <v>363</v>
      </c>
      <c r="K1424" s="18" t="s">
        <v>363</v>
      </c>
      <c r="L1424" s="18" t="s">
        <v>363</v>
      </c>
      <c r="M1424" s="18" t="s">
        <v>276</v>
      </c>
      <c r="N1424" s="56">
        <v>127</v>
      </c>
      <c r="O1424" s="18" t="s">
        <v>1178</v>
      </c>
      <c r="P1424" s="18" t="s">
        <v>261</v>
      </c>
      <c r="Q1424" s="18" t="s">
        <v>254</v>
      </c>
      <c r="R1424" s="24" t="s">
        <v>257</v>
      </c>
      <c r="S1424" s="24" t="s">
        <v>257</v>
      </c>
      <c r="T1424" s="26" t="s">
        <v>917</v>
      </c>
      <c r="U1424" s="26" t="s">
        <v>1756</v>
      </c>
      <c r="V1424" s="26" t="s">
        <v>1182</v>
      </c>
      <c r="W1424" s="26" t="s">
        <v>1183</v>
      </c>
      <c r="X1424" s="18" t="s">
        <v>1734</v>
      </c>
      <c r="Y1424" s="18">
        <v>200</v>
      </c>
      <c r="Z1424" s="18" t="s">
        <v>599</v>
      </c>
      <c r="AA1424" s="18">
        <v>200</v>
      </c>
      <c r="AB1424" s="57" t="s">
        <v>257</v>
      </c>
      <c r="AC1424" s="18" t="s">
        <v>595</v>
      </c>
      <c r="AD1424" s="18" t="s">
        <v>595</v>
      </c>
      <c r="AE1424" s="18" t="s">
        <v>595</v>
      </c>
      <c r="AF1424" s="18" t="s">
        <v>595</v>
      </c>
      <c r="AG1424" s="18" t="s">
        <v>595</v>
      </c>
      <c r="AH1424" s="18" t="s">
        <v>595</v>
      </c>
      <c r="AI1424" s="18">
        <v>45</v>
      </c>
      <c r="AJ1424" s="18" t="s">
        <v>522</v>
      </c>
      <c r="AK1424" s="18">
        <v>45</v>
      </c>
      <c r="AL1424" s="18" t="s">
        <v>1723</v>
      </c>
      <c r="AM1424" s="18"/>
      <c r="AN1424" s="18"/>
      <c r="AO1424" s="18"/>
      <c r="AP1424" s="18"/>
      <c r="AQ1424" s="18"/>
      <c r="AR1424" s="18"/>
      <c r="AS1424" s="18"/>
      <c r="AT1424" s="18"/>
      <c r="AU1424" s="18"/>
      <c r="AV1424" s="18"/>
      <c r="AW1424" s="18"/>
      <c r="AX1424" s="18"/>
      <c r="AY1424" s="18"/>
      <c r="AZ1424" s="18"/>
      <c r="BA1424" s="18"/>
      <c r="BB1424" s="18"/>
      <c r="BC1424" s="18"/>
      <c r="BD1424" s="18"/>
      <c r="BE1424" s="18"/>
      <c r="BF1424" s="18"/>
      <c r="BG1424" s="18"/>
      <c r="BH1424" s="18"/>
      <c r="BI1424" s="18"/>
      <c r="BJ1424" s="18"/>
      <c r="BK1424" s="18"/>
      <c r="BL1424" s="18"/>
      <c r="BM1424" s="18"/>
      <c r="BN1424" s="18"/>
      <c r="BO1424" s="18"/>
      <c r="BP1424" s="18"/>
      <c r="BQ1424" s="18"/>
      <c r="BR1424" s="18"/>
      <c r="BS1424" s="18"/>
      <c r="BT1424" s="18"/>
      <c r="BU1424" s="18"/>
      <c r="BV1424" s="18"/>
      <c r="BW1424" s="18"/>
      <c r="BX1424" s="18"/>
      <c r="BY1424" s="18"/>
      <c r="BZ1424" s="18"/>
      <c r="CA1424" s="18"/>
      <c r="CB1424" s="18"/>
      <c r="CC1424" s="18"/>
      <c r="CD1424" s="18"/>
      <c r="CE1424" s="18"/>
      <c r="CF1424" s="18"/>
      <c r="CG1424" s="18"/>
      <c r="CH1424" s="18"/>
      <c r="CI1424" s="18"/>
      <c r="CJ1424" s="18"/>
      <c r="CK1424" s="18"/>
      <c r="CL1424" s="18"/>
      <c r="CM1424" s="18"/>
      <c r="CN1424" s="18"/>
      <c r="CO1424" s="18"/>
      <c r="CP1424" s="18"/>
      <c r="CQ1424" s="18"/>
      <c r="CR1424" s="18"/>
      <c r="CS1424" s="18"/>
      <c r="CT1424" s="18"/>
      <c r="CU1424" s="18"/>
      <c r="CV1424" s="18"/>
      <c r="CW1424" s="18"/>
      <c r="CX1424" s="18"/>
      <c r="CY1424" s="18"/>
      <c r="CZ1424" s="18"/>
      <c r="DA1424" s="18"/>
      <c r="DB1424" s="18"/>
      <c r="DC1424" s="18"/>
      <c r="DD1424" s="18"/>
      <c r="DE1424" s="18"/>
      <c r="DF1424" s="18"/>
      <c r="DG1424" s="18"/>
      <c r="DH1424" s="18"/>
      <c r="DI1424" s="18"/>
      <c r="DJ1424" s="18"/>
      <c r="DK1424" s="18"/>
      <c r="DL1424" s="18"/>
      <c r="DM1424" s="18"/>
      <c r="DN1424" s="18"/>
      <c r="DO1424" s="18"/>
      <c r="DP1424" s="18"/>
      <c r="DQ1424" s="18"/>
      <c r="DR1424" s="18"/>
      <c r="DS1424" s="18"/>
      <c r="DT1424" s="18"/>
      <c r="DU1424" s="18"/>
      <c r="DV1424" s="18"/>
      <c r="DW1424" s="18"/>
      <c r="DX1424" s="18"/>
      <c r="DY1424" s="18"/>
      <c r="DZ1424" s="18">
        <v>0</v>
      </c>
      <c r="EA1424" s="18">
        <v>0</v>
      </c>
      <c r="EB1424" s="18"/>
      <c r="EC1424" s="18"/>
      <c r="ED1424" s="18"/>
      <c r="EE1424" s="18">
        <v>0</v>
      </c>
      <c r="EF1424" s="18">
        <v>0</v>
      </c>
      <c r="EG1424" s="18">
        <v>0</v>
      </c>
      <c r="EH1424" s="18" t="s">
        <v>1736</v>
      </c>
      <c r="EI1424" s="18" cm="1">
        <f t="array" ref="EI1424">IF(SUMPRODUCT(--(DO1424:DS1424&lt;&gt;""))=0, 0,1)</f>
        <v>0</v>
      </c>
      <c r="EJ1424" s="18" cm="1">
        <f t="array" ref="EJ1424">IF(SUMPRODUCT(--(DT1424:EG1424&lt;&gt;""))=0, 0,1)</f>
        <v>1</v>
      </c>
      <c r="EK1424" s="18" cm="1">
        <f t="array" ref="EK1424">IF(SUMPRODUCT(--(EC1424:EG1424&lt;&gt;""))=0, 0,1)</f>
        <v>1</v>
      </c>
      <c r="EL1424" s="18" cm="1">
        <f t="array" ref="EL1424">IF(SUMPRODUCT(--(EE1424:EG1424&lt;&gt;""))=0, 0,1)</f>
        <v>1</v>
      </c>
      <c r="EM1424" s="18">
        <f t="shared" si="291"/>
        <v>0</v>
      </c>
      <c r="EN1424" s="18" t="str">
        <f t="shared" si="292"/>
        <v>NA</v>
      </c>
      <c r="EO1424" s="18">
        <f t="shared" si="293"/>
        <v>0</v>
      </c>
      <c r="EP1424" s="18">
        <f t="shared" si="294"/>
        <v>0</v>
      </c>
      <c r="EQ1424" s="18">
        <f t="shared" si="295"/>
        <v>0</v>
      </c>
      <c r="ER1424" s="58" t="s">
        <v>2080</v>
      </c>
      <c r="ES1424" s="59">
        <v>43826</v>
      </c>
      <c r="ET1424" s="18" t="s">
        <v>1732</v>
      </c>
      <c r="EU1424" s="18" t="s">
        <v>1732</v>
      </c>
    </row>
    <row r="1425" spans="1:151" ht="15.75" customHeight="1" x14ac:dyDescent="0.2">
      <c r="A1425" s="5" t="s">
        <v>422</v>
      </c>
      <c r="B1425" s="24" t="s">
        <v>1731</v>
      </c>
      <c r="C1425" s="26">
        <v>1</v>
      </c>
      <c r="D1425" s="18" t="s">
        <v>1748</v>
      </c>
      <c r="E1425" s="18" t="s">
        <v>1746</v>
      </c>
      <c r="F1425" s="18" t="s">
        <v>553</v>
      </c>
      <c r="G1425" s="18" t="s">
        <v>467</v>
      </c>
      <c r="H1425" s="18" t="s">
        <v>624</v>
      </c>
      <c r="I1425" s="18" t="s">
        <v>363</v>
      </c>
      <c r="J1425" s="18" t="s">
        <v>363</v>
      </c>
      <c r="K1425" s="18" t="s">
        <v>363</v>
      </c>
      <c r="L1425" s="18" t="s">
        <v>363</v>
      </c>
      <c r="M1425" s="18" t="s">
        <v>276</v>
      </c>
      <c r="N1425" s="56">
        <v>127</v>
      </c>
      <c r="O1425" s="18" t="s">
        <v>1178</v>
      </c>
      <c r="P1425" s="18" t="s">
        <v>261</v>
      </c>
      <c r="Q1425" s="18" t="s">
        <v>254</v>
      </c>
      <c r="R1425" s="24" t="s">
        <v>257</v>
      </c>
      <c r="S1425" s="24" t="s">
        <v>257</v>
      </c>
      <c r="T1425" s="26" t="s">
        <v>917</v>
      </c>
      <c r="U1425" s="26" t="s">
        <v>1757</v>
      </c>
      <c r="V1425" s="26" t="s">
        <v>1182</v>
      </c>
      <c r="W1425" s="26" t="s">
        <v>1183</v>
      </c>
      <c r="X1425" s="18" t="s">
        <v>1734</v>
      </c>
      <c r="Y1425" s="18">
        <v>200</v>
      </c>
      <c r="Z1425" s="18" t="s">
        <v>599</v>
      </c>
      <c r="AA1425" s="18">
        <v>200</v>
      </c>
      <c r="AB1425" s="57" t="s">
        <v>257</v>
      </c>
      <c r="AC1425" s="18" t="s">
        <v>595</v>
      </c>
      <c r="AD1425" s="18" t="s">
        <v>595</v>
      </c>
      <c r="AE1425" s="18" t="s">
        <v>595</v>
      </c>
      <c r="AF1425" s="18" t="s">
        <v>595</v>
      </c>
      <c r="AG1425" s="18" t="s">
        <v>595</v>
      </c>
      <c r="AH1425" s="18" t="s">
        <v>595</v>
      </c>
      <c r="AI1425" s="18">
        <v>3</v>
      </c>
      <c r="AJ1425" s="18" t="s">
        <v>1410</v>
      </c>
      <c r="AK1425" s="18">
        <v>21</v>
      </c>
      <c r="AL1425" s="18" t="s">
        <v>1723</v>
      </c>
      <c r="AM1425" s="18"/>
      <c r="AN1425" s="18"/>
      <c r="AO1425" s="18"/>
      <c r="AP1425" s="18"/>
      <c r="AQ1425" s="18"/>
      <c r="AR1425" s="18"/>
      <c r="AS1425" s="18"/>
      <c r="AT1425" s="18"/>
      <c r="AU1425" s="18"/>
      <c r="AV1425" s="18"/>
      <c r="AW1425" s="18"/>
      <c r="AX1425" s="18"/>
      <c r="AY1425" s="18"/>
      <c r="AZ1425" s="18"/>
      <c r="BA1425" s="18"/>
      <c r="BB1425" s="18"/>
      <c r="BC1425" s="18"/>
      <c r="BD1425" s="18"/>
      <c r="BE1425" s="18"/>
      <c r="BF1425" s="18"/>
      <c r="BG1425" s="18"/>
      <c r="BH1425" s="18"/>
      <c r="BI1425" s="18"/>
      <c r="BJ1425" s="18"/>
      <c r="BK1425" s="18"/>
      <c r="BL1425" s="18"/>
      <c r="BM1425" s="18"/>
      <c r="BN1425" s="18"/>
      <c r="BO1425" s="18"/>
      <c r="BP1425" s="18"/>
      <c r="BQ1425" s="18"/>
      <c r="BR1425" s="18"/>
      <c r="BS1425" s="18"/>
      <c r="BT1425" s="18"/>
      <c r="BU1425" s="18"/>
      <c r="BV1425" s="18"/>
      <c r="BW1425" s="18"/>
      <c r="BX1425" s="18"/>
      <c r="BY1425" s="18"/>
      <c r="BZ1425" s="18"/>
      <c r="CA1425" s="18"/>
      <c r="CB1425" s="18"/>
      <c r="CC1425" s="18"/>
      <c r="CD1425" s="18"/>
      <c r="CE1425" s="18"/>
      <c r="CF1425" s="18"/>
      <c r="CG1425" s="18"/>
      <c r="CH1425" s="18"/>
      <c r="CI1425" s="18"/>
      <c r="CJ1425" s="18"/>
      <c r="CK1425" s="18"/>
      <c r="CL1425" s="18"/>
      <c r="CM1425" s="18"/>
      <c r="CN1425" s="18"/>
      <c r="CO1425" s="18"/>
      <c r="CP1425" s="18"/>
      <c r="CQ1425" s="18"/>
      <c r="CR1425" s="18"/>
      <c r="CS1425" s="18"/>
      <c r="CT1425" s="18"/>
      <c r="CU1425" s="18"/>
      <c r="CV1425" s="18"/>
      <c r="CW1425" s="18"/>
      <c r="CX1425" s="18"/>
      <c r="CY1425" s="18"/>
      <c r="CZ1425" s="18"/>
      <c r="DA1425" s="18"/>
      <c r="DB1425" s="18"/>
      <c r="DC1425" s="18"/>
      <c r="DD1425" s="18"/>
      <c r="DE1425" s="18"/>
      <c r="DF1425" s="18"/>
      <c r="DG1425" s="18"/>
      <c r="DH1425" s="18"/>
      <c r="DI1425" s="18"/>
      <c r="DJ1425" s="18"/>
      <c r="DK1425" s="18"/>
      <c r="DL1425" s="18"/>
      <c r="DM1425" s="18"/>
      <c r="DN1425" s="18"/>
      <c r="DO1425" s="18"/>
      <c r="DP1425" s="18"/>
      <c r="DQ1425" s="18"/>
      <c r="DR1425" s="18"/>
      <c r="DS1425" s="18"/>
      <c r="DT1425" s="18"/>
      <c r="DU1425" s="18"/>
      <c r="DV1425" s="18"/>
      <c r="DW1425" s="18"/>
      <c r="DX1425" s="18"/>
      <c r="DY1425" s="18"/>
      <c r="DZ1425" s="18">
        <v>0</v>
      </c>
      <c r="EA1425" s="18">
        <v>0</v>
      </c>
      <c r="EB1425" s="18"/>
      <c r="EC1425" s="18"/>
      <c r="ED1425" s="18"/>
      <c r="EE1425" s="18">
        <v>0</v>
      </c>
      <c r="EF1425" s="18">
        <v>0</v>
      </c>
      <c r="EG1425" s="18">
        <v>0</v>
      </c>
      <c r="EH1425" s="18" t="s">
        <v>1736</v>
      </c>
      <c r="EI1425" s="18" cm="1">
        <f t="array" ref="EI1425">IF(SUMPRODUCT(--(DO1425:DS1425&lt;&gt;""))=0, 0,1)</f>
        <v>0</v>
      </c>
      <c r="EJ1425" s="18" cm="1">
        <f t="array" ref="EJ1425">IF(SUMPRODUCT(--(DT1425:EG1425&lt;&gt;""))=0, 0,1)</f>
        <v>1</v>
      </c>
      <c r="EK1425" s="18" cm="1">
        <f t="array" ref="EK1425">IF(SUMPRODUCT(--(EC1425:EG1425&lt;&gt;""))=0, 0,1)</f>
        <v>1</v>
      </c>
      <c r="EL1425" s="18" cm="1">
        <f t="array" ref="EL1425">IF(SUMPRODUCT(--(EE1425:EG1425&lt;&gt;""))=0, 0,1)</f>
        <v>1</v>
      </c>
      <c r="EM1425" s="18">
        <f t="shared" si="291"/>
        <v>0</v>
      </c>
      <c r="EN1425" s="18" t="str">
        <f t="shared" si="292"/>
        <v>NA</v>
      </c>
      <c r="EO1425" s="18">
        <f t="shared" si="293"/>
        <v>0</v>
      </c>
      <c r="EP1425" s="18">
        <f t="shared" si="294"/>
        <v>0</v>
      </c>
      <c r="EQ1425" s="18">
        <f t="shared" si="295"/>
        <v>0</v>
      </c>
      <c r="ER1425" s="58" t="s">
        <v>2080</v>
      </c>
      <c r="ES1425" s="59">
        <v>43826</v>
      </c>
      <c r="ET1425" s="18" t="s">
        <v>1732</v>
      </c>
      <c r="EU1425" s="18" t="s">
        <v>1732</v>
      </c>
    </row>
    <row r="1426" spans="1:151" ht="15.75" customHeight="1" x14ac:dyDescent="0.2">
      <c r="A1426" s="5" t="s">
        <v>422</v>
      </c>
      <c r="B1426" s="24" t="s">
        <v>1731</v>
      </c>
      <c r="C1426" s="26">
        <v>1</v>
      </c>
      <c r="D1426" s="18" t="s">
        <v>1750</v>
      </c>
      <c r="E1426" s="18" t="s">
        <v>1746</v>
      </c>
      <c r="F1426" s="18" t="s">
        <v>553</v>
      </c>
      <c r="G1426" s="18" t="s">
        <v>467</v>
      </c>
      <c r="H1426" s="18" t="s">
        <v>624</v>
      </c>
      <c r="I1426" s="18" t="s">
        <v>363</v>
      </c>
      <c r="J1426" s="18" t="s">
        <v>363</v>
      </c>
      <c r="K1426" s="18" t="s">
        <v>363</v>
      </c>
      <c r="L1426" s="18" t="s">
        <v>363</v>
      </c>
      <c r="M1426" s="18" t="s">
        <v>276</v>
      </c>
      <c r="N1426" s="56">
        <v>127</v>
      </c>
      <c r="O1426" s="18" t="s">
        <v>1178</v>
      </c>
      <c r="P1426" s="18" t="s">
        <v>261</v>
      </c>
      <c r="Q1426" s="18" t="s">
        <v>254</v>
      </c>
      <c r="R1426" s="24" t="s">
        <v>257</v>
      </c>
      <c r="S1426" s="24" t="s">
        <v>257</v>
      </c>
      <c r="T1426" s="26" t="s">
        <v>917</v>
      </c>
      <c r="U1426" s="26" t="s">
        <v>1758</v>
      </c>
      <c r="V1426" s="26" t="s">
        <v>1182</v>
      </c>
      <c r="W1426" s="26" t="s">
        <v>1183</v>
      </c>
      <c r="X1426" s="18" t="s">
        <v>1734</v>
      </c>
      <c r="Y1426" s="18">
        <v>200</v>
      </c>
      <c r="Z1426" s="18" t="s">
        <v>599</v>
      </c>
      <c r="AA1426" s="18">
        <v>200</v>
      </c>
      <c r="AB1426" s="57" t="s">
        <v>257</v>
      </c>
      <c r="AC1426" s="18" t="s">
        <v>595</v>
      </c>
      <c r="AD1426" s="18" t="s">
        <v>595</v>
      </c>
      <c r="AE1426" s="18" t="s">
        <v>595</v>
      </c>
      <c r="AF1426" s="18" t="s">
        <v>595</v>
      </c>
      <c r="AG1426" s="18" t="s">
        <v>595</v>
      </c>
      <c r="AH1426" s="18" t="s">
        <v>595</v>
      </c>
      <c r="AI1426" s="18">
        <v>3</v>
      </c>
      <c r="AJ1426" s="18" t="s">
        <v>533</v>
      </c>
      <c r="AK1426" s="18">
        <v>90</v>
      </c>
      <c r="AL1426" s="18" t="s">
        <v>1723</v>
      </c>
      <c r="AM1426" s="18"/>
      <c r="AN1426" s="18"/>
      <c r="AO1426" s="18"/>
      <c r="AP1426" s="18"/>
      <c r="AQ1426" s="18"/>
      <c r="AR1426" s="18"/>
      <c r="AS1426" s="18"/>
      <c r="AT1426" s="18"/>
      <c r="AU1426" s="18"/>
      <c r="AV1426" s="18"/>
      <c r="AW1426" s="18"/>
      <c r="AX1426" s="18"/>
      <c r="AY1426" s="18"/>
      <c r="AZ1426" s="18"/>
      <c r="BA1426" s="18"/>
      <c r="BB1426" s="18"/>
      <c r="BC1426" s="18"/>
      <c r="BD1426" s="18"/>
      <c r="BE1426" s="18"/>
      <c r="BF1426" s="18"/>
      <c r="BG1426" s="18"/>
      <c r="BH1426" s="18"/>
      <c r="BI1426" s="18"/>
      <c r="BJ1426" s="18"/>
      <c r="BK1426" s="18"/>
      <c r="BL1426" s="18"/>
      <c r="BM1426" s="18"/>
      <c r="BN1426" s="18"/>
      <c r="BO1426" s="18"/>
      <c r="BP1426" s="18"/>
      <c r="BQ1426" s="18"/>
      <c r="BR1426" s="18"/>
      <c r="BS1426" s="18"/>
      <c r="BT1426" s="18"/>
      <c r="BU1426" s="18"/>
      <c r="BV1426" s="18"/>
      <c r="BW1426" s="18"/>
      <c r="BX1426" s="18"/>
      <c r="BY1426" s="18"/>
      <c r="BZ1426" s="18"/>
      <c r="CA1426" s="18"/>
      <c r="CB1426" s="18"/>
      <c r="CC1426" s="18"/>
      <c r="CD1426" s="18"/>
      <c r="CE1426" s="18"/>
      <c r="CF1426" s="18"/>
      <c r="CG1426" s="18"/>
      <c r="CH1426" s="18"/>
      <c r="CI1426" s="18"/>
      <c r="CJ1426" s="18"/>
      <c r="CK1426" s="18"/>
      <c r="CL1426" s="18"/>
      <c r="CM1426" s="18"/>
      <c r="CN1426" s="18"/>
      <c r="CO1426" s="18"/>
      <c r="CP1426" s="18"/>
      <c r="CQ1426" s="18"/>
      <c r="CR1426" s="18"/>
      <c r="CS1426" s="18"/>
      <c r="CT1426" s="18"/>
      <c r="CU1426" s="18"/>
      <c r="CV1426" s="18"/>
      <c r="CW1426" s="18"/>
      <c r="CX1426" s="18"/>
      <c r="CY1426" s="18"/>
      <c r="CZ1426" s="18"/>
      <c r="DA1426" s="18"/>
      <c r="DB1426" s="18"/>
      <c r="DC1426" s="18"/>
      <c r="DD1426" s="18"/>
      <c r="DE1426" s="18"/>
      <c r="DF1426" s="18"/>
      <c r="DG1426" s="18"/>
      <c r="DH1426" s="18"/>
      <c r="DI1426" s="18"/>
      <c r="DJ1426" s="18"/>
      <c r="DK1426" s="18"/>
      <c r="DL1426" s="18"/>
      <c r="DM1426" s="18"/>
      <c r="DN1426" s="18"/>
      <c r="DO1426" s="18"/>
      <c r="DP1426" s="18"/>
      <c r="DQ1426" s="18"/>
      <c r="DR1426" s="18"/>
      <c r="DS1426" s="18"/>
      <c r="DT1426" s="18"/>
      <c r="DU1426" s="18"/>
      <c r="DV1426" s="18"/>
      <c r="DW1426" s="18"/>
      <c r="DX1426" s="18"/>
      <c r="DY1426" s="18"/>
      <c r="DZ1426" s="18">
        <v>0</v>
      </c>
      <c r="EA1426" s="18">
        <v>0</v>
      </c>
      <c r="EB1426" s="18"/>
      <c r="EC1426" s="18"/>
      <c r="ED1426" s="18"/>
      <c r="EE1426" s="18">
        <v>0</v>
      </c>
      <c r="EF1426" s="18">
        <v>0</v>
      </c>
      <c r="EG1426" s="18">
        <v>0</v>
      </c>
      <c r="EH1426" s="18" t="s">
        <v>1736</v>
      </c>
      <c r="EI1426" s="18" cm="1">
        <f t="array" ref="EI1426">IF(SUMPRODUCT(--(DO1426:DS1426&lt;&gt;""))=0, 0,1)</f>
        <v>0</v>
      </c>
      <c r="EJ1426" s="18" cm="1">
        <f t="array" ref="EJ1426">IF(SUMPRODUCT(--(DT1426:EG1426&lt;&gt;""))=0, 0,1)</f>
        <v>1</v>
      </c>
      <c r="EK1426" s="18" cm="1">
        <f t="array" ref="EK1426">IF(SUMPRODUCT(--(EC1426:EG1426&lt;&gt;""))=0, 0,1)</f>
        <v>1</v>
      </c>
      <c r="EL1426" s="18" cm="1">
        <f t="array" ref="EL1426">IF(SUMPRODUCT(--(EE1426:EG1426&lt;&gt;""))=0, 0,1)</f>
        <v>1</v>
      </c>
      <c r="EM1426" s="18">
        <f t="shared" si="291"/>
        <v>0</v>
      </c>
      <c r="EN1426" s="18" t="str">
        <f t="shared" si="292"/>
        <v>NA</v>
      </c>
      <c r="EO1426" s="18">
        <f t="shared" si="293"/>
        <v>0</v>
      </c>
      <c r="EP1426" s="18">
        <f t="shared" si="294"/>
        <v>0</v>
      </c>
      <c r="EQ1426" s="18">
        <f t="shared" si="295"/>
        <v>0</v>
      </c>
      <c r="ER1426" s="58" t="s">
        <v>2080</v>
      </c>
      <c r="ES1426" s="59">
        <v>43826</v>
      </c>
      <c r="ET1426" s="18" t="s">
        <v>1732</v>
      </c>
      <c r="EU1426" s="18" t="s">
        <v>1732</v>
      </c>
    </row>
    <row r="1427" spans="1:151" ht="15.75" customHeight="1" x14ac:dyDescent="0.2">
      <c r="A1427" s="5" t="s">
        <v>422</v>
      </c>
      <c r="B1427" s="24" t="s">
        <v>1731</v>
      </c>
      <c r="C1427" s="26">
        <v>1</v>
      </c>
      <c r="D1427" s="18" t="s">
        <v>470</v>
      </c>
      <c r="E1427" s="18" t="s">
        <v>257</v>
      </c>
      <c r="F1427" s="18" t="s">
        <v>553</v>
      </c>
      <c r="G1427" s="18" t="s">
        <v>1652</v>
      </c>
      <c r="H1427" s="18" t="s">
        <v>1653</v>
      </c>
      <c r="I1427" s="18" t="s">
        <v>363</v>
      </c>
      <c r="J1427" s="18" t="s">
        <v>363</v>
      </c>
      <c r="K1427" s="18" t="s">
        <v>363</v>
      </c>
      <c r="L1427" s="18" t="s">
        <v>363</v>
      </c>
      <c r="M1427" s="18" t="s">
        <v>276</v>
      </c>
      <c r="N1427" s="56">
        <v>127</v>
      </c>
      <c r="O1427" s="18" t="s">
        <v>1178</v>
      </c>
      <c r="P1427" s="18" t="s">
        <v>261</v>
      </c>
      <c r="Q1427" s="18" t="s">
        <v>254</v>
      </c>
      <c r="R1427" s="24" t="s">
        <v>257</v>
      </c>
      <c r="S1427" s="24" t="s">
        <v>257</v>
      </c>
      <c r="T1427" s="26" t="s">
        <v>917</v>
      </c>
      <c r="U1427" s="26" t="s">
        <v>1759</v>
      </c>
      <c r="V1427" s="26" t="s">
        <v>1182</v>
      </c>
      <c r="W1427" s="26" t="s">
        <v>1183</v>
      </c>
      <c r="X1427" s="18" t="s">
        <v>1734</v>
      </c>
      <c r="Y1427" s="18">
        <v>0</v>
      </c>
      <c r="Z1427" s="18" t="s">
        <v>599</v>
      </c>
      <c r="AA1427" s="18">
        <v>0</v>
      </c>
      <c r="AB1427" s="57" t="s">
        <v>257</v>
      </c>
      <c r="AC1427" s="18" t="s">
        <v>595</v>
      </c>
      <c r="AD1427" s="18" t="s">
        <v>595</v>
      </c>
      <c r="AE1427" s="18" t="s">
        <v>595</v>
      </c>
      <c r="AF1427" s="18" t="s">
        <v>595</v>
      </c>
      <c r="AG1427" s="18" t="s">
        <v>595</v>
      </c>
      <c r="AH1427" s="18" t="s">
        <v>595</v>
      </c>
      <c r="AI1427" s="18">
        <v>1</v>
      </c>
      <c r="AJ1427" s="18" t="s">
        <v>1735</v>
      </c>
      <c r="AK1427" s="18" t="s">
        <v>595</v>
      </c>
      <c r="AL1427" s="18" t="s">
        <v>1723</v>
      </c>
      <c r="AM1427" s="18"/>
      <c r="AN1427" s="18"/>
      <c r="AO1427" s="18"/>
      <c r="AP1427" s="18"/>
      <c r="AQ1427" s="18"/>
      <c r="AR1427" s="18"/>
      <c r="AS1427" s="18"/>
      <c r="AT1427" s="18"/>
      <c r="AU1427" s="18"/>
      <c r="AV1427" s="18"/>
      <c r="AW1427" s="18"/>
      <c r="AX1427" s="18"/>
      <c r="AY1427" s="18"/>
      <c r="AZ1427" s="18"/>
      <c r="BA1427" s="18"/>
      <c r="BB1427" s="18"/>
      <c r="BC1427" s="18"/>
      <c r="BD1427" s="18"/>
      <c r="BE1427" s="18"/>
      <c r="BF1427" s="18"/>
      <c r="BG1427" s="18"/>
      <c r="BH1427" s="18"/>
      <c r="BI1427" s="18"/>
      <c r="BJ1427" s="18"/>
      <c r="BK1427" s="18"/>
      <c r="BL1427" s="18"/>
      <c r="BM1427" s="18"/>
      <c r="BN1427" s="18"/>
      <c r="BO1427" s="18"/>
      <c r="BP1427" s="18"/>
      <c r="BQ1427" s="18"/>
      <c r="BR1427" s="18"/>
      <c r="BS1427" s="18"/>
      <c r="BT1427" s="18"/>
      <c r="BU1427" s="18"/>
      <c r="BV1427" s="18"/>
      <c r="BW1427" s="18"/>
      <c r="BX1427" s="18"/>
      <c r="BY1427" s="18"/>
      <c r="BZ1427" s="18"/>
      <c r="CA1427" s="18"/>
      <c r="CB1427" s="18"/>
      <c r="CC1427" s="18"/>
      <c r="CD1427" s="18"/>
      <c r="CE1427" s="18"/>
      <c r="CF1427" s="18"/>
      <c r="CG1427" s="18"/>
      <c r="CH1427" s="18"/>
      <c r="CI1427" s="18"/>
      <c r="CJ1427" s="18"/>
      <c r="CK1427" s="18"/>
      <c r="CL1427" s="18"/>
      <c r="CM1427" s="18"/>
      <c r="CN1427" s="18"/>
      <c r="CO1427" s="18"/>
      <c r="CP1427" s="18"/>
      <c r="CQ1427" s="18"/>
      <c r="CR1427" s="18"/>
      <c r="CS1427" s="18"/>
      <c r="CT1427" s="18"/>
      <c r="CU1427" s="18"/>
      <c r="CV1427" s="18"/>
      <c r="CW1427" s="18"/>
      <c r="CX1427" s="18"/>
      <c r="CY1427" s="18"/>
      <c r="CZ1427" s="18"/>
      <c r="DA1427" s="18"/>
      <c r="DB1427" s="18"/>
      <c r="DC1427" s="18"/>
      <c r="DD1427" s="18"/>
      <c r="DE1427" s="18"/>
      <c r="DF1427" s="18"/>
      <c r="DG1427" s="18"/>
      <c r="DH1427" s="18"/>
      <c r="DI1427" s="18"/>
      <c r="DJ1427" s="18"/>
      <c r="DK1427" s="18"/>
      <c r="DL1427" s="18"/>
      <c r="DM1427" s="18"/>
      <c r="DN1427" s="18"/>
      <c r="DO1427" s="18"/>
      <c r="DP1427" s="18"/>
      <c r="DQ1427" s="18"/>
      <c r="DR1427" s="18"/>
      <c r="DS1427" s="18"/>
      <c r="DT1427" s="18"/>
      <c r="DU1427" s="18"/>
      <c r="DV1427" s="18"/>
      <c r="DW1427" s="18"/>
      <c r="DX1427" s="18"/>
      <c r="DY1427" s="18"/>
      <c r="DZ1427" s="18">
        <v>0</v>
      </c>
      <c r="EA1427" s="18">
        <v>0</v>
      </c>
      <c r="EB1427" s="18"/>
      <c r="EC1427" s="18"/>
      <c r="ED1427" s="18"/>
      <c r="EE1427" s="18">
        <v>0</v>
      </c>
      <c r="EF1427" s="18">
        <v>0</v>
      </c>
      <c r="EG1427" s="18">
        <v>0</v>
      </c>
      <c r="EH1427" s="18" t="s">
        <v>1736</v>
      </c>
      <c r="EI1427" s="18" cm="1">
        <f t="array" ref="EI1427">IF(SUMPRODUCT(--(DO1427:DS1427&lt;&gt;""))=0, 0,1)</f>
        <v>0</v>
      </c>
      <c r="EJ1427" s="18" cm="1">
        <f t="array" ref="EJ1427">IF(SUMPRODUCT(--(DT1427:EG1427&lt;&gt;""))=0, 0,1)</f>
        <v>1</v>
      </c>
      <c r="EK1427" s="18" cm="1">
        <f t="array" ref="EK1427">IF(SUMPRODUCT(--(EC1427:EG1427&lt;&gt;""))=0, 0,1)</f>
        <v>1</v>
      </c>
      <c r="EL1427" s="18" cm="1">
        <f t="array" ref="EL1427">IF(SUMPRODUCT(--(EE1427:EG1427&lt;&gt;""))=0, 0,1)</f>
        <v>1</v>
      </c>
      <c r="EM1427" s="18">
        <f t="shared" si="291"/>
        <v>0</v>
      </c>
      <c r="EN1427" s="18" t="str">
        <f t="shared" si="292"/>
        <v>NA</v>
      </c>
      <c r="EO1427" s="18">
        <f t="shared" si="293"/>
        <v>0</v>
      </c>
      <c r="EP1427" s="18">
        <f t="shared" si="294"/>
        <v>0</v>
      </c>
      <c r="EQ1427" s="18">
        <f t="shared" si="295"/>
        <v>0</v>
      </c>
      <c r="ER1427" s="58" t="s">
        <v>2080</v>
      </c>
      <c r="ES1427" s="59">
        <v>43826</v>
      </c>
      <c r="ET1427" s="18" t="s">
        <v>1732</v>
      </c>
      <c r="EU1427" s="18" t="s">
        <v>1732</v>
      </c>
    </row>
    <row r="1428" spans="1:151" ht="15.75" customHeight="1" x14ac:dyDescent="0.2">
      <c r="A1428" s="5" t="s">
        <v>422</v>
      </c>
      <c r="B1428" s="24" t="s">
        <v>1731</v>
      </c>
      <c r="C1428" s="26">
        <v>1</v>
      </c>
      <c r="D1428" s="18" t="s">
        <v>1737</v>
      </c>
      <c r="E1428" s="18" t="s">
        <v>257</v>
      </c>
      <c r="F1428" s="18" t="s">
        <v>553</v>
      </c>
      <c r="G1428" s="18" t="s">
        <v>1652</v>
      </c>
      <c r="H1428" s="18" t="s">
        <v>1653</v>
      </c>
      <c r="I1428" s="18" t="s">
        <v>363</v>
      </c>
      <c r="J1428" s="18" t="s">
        <v>363</v>
      </c>
      <c r="K1428" s="18" t="s">
        <v>363</v>
      </c>
      <c r="L1428" s="18" t="s">
        <v>363</v>
      </c>
      <c r="M1428" s="18" t="s">
        <v>276</v>
      </c>
      <c r="N1428" s="56">
        <v>127</v>
      </c>
      <c r="O1428" s="18" t="s">
        <v>1178</v>
      </c>
      <c r="P1428" s="18" t="s">
        <v>261</v>
      </c>
      <c r="Q1428" s="18" t="s">
        <v>254</v>
      </c>
      <c r="R1428" s="24" t="s">
        <v>257</v>
      </c>
      <c r="S1428" s="24" t="s">
        <v>257</v>
      </c>
      <c r="T1428" s="26" t="s">
        <v>917</v>
      </c>
      <c r="U1428" s="26" t="s">
        <v>1760</v>
      </c>
      <c r="V1428" s="26" t="s">
        <v>1182</v>
      </c>
      <c r="W1428" s="26" t="s">
        <v>1183</v>
      </c>
      <c r="X1428" s="18" t="s">
        <v>1734</v>
      </c>
      <c r="Y1428" s="18">
        <v>200</v>
      </c>
      <c r="Z1428" s="18" t="s">
        <v>599</v>
      </c>
      <c r="AA1428" s="18">
        <v>200</v>
      </c>
      <c r="AB1428" s="57" t="s">
        <v>257</v>
      </c>
      <c r="AC1428" s="18" t="s">
        <v>595</v>
      </c>
      <c r="AD1428" s="18" t="s">
        <v>595</v>
      </c>
      <c r="AE1428" s="18" t="s">
        <v>595</v>
      </c>
      <c r="AF1428" s="18" t="s">
        <v>595</v>
      </c>
      <c r="AG1428" s="18" t="s">
        <v>595</v>
      </c>
      <c r="AH1428" s="18" t="s">
        <v>595</v>
      </c>
      <c r="AI1428" s="18">
        <v>1</v>
      </c>
      <c r="AJ1428" s="18" t="s">
        <v>1735</v>
      </c>
      <c r="AK1428" s="18" t="s">
        <v>595</v>
      </c>
      <c r="AL1428" s="18" t="s">
        <v>1723</v>
      </c>
      <c r="AM1428" s="18"/>
      <c r="AN1428" s="18"/>
      <c r="AO1428" s="18"/>
      <c r="AP1428" s="18"/>
      <c r="AQ1428" s="18"/>
      <c r="AR1428" s="18"/>
      <c r="AS1428" s="18"/>
      <c r="AT1428" s="18"/>
      <c r="AU1428" s="18"/>
      <c r="AV1428" s="18"/>
      <c r="AW1428" s="18"/>
      <c r="AX1428" s="18"/>
      <c r="AY1428" s="18"/>
      <c r="AZ1428" s="18"/>
      <c r="BA1428" s="18"/>
      <c r="BB1428" s="18"/>
      <c r="BC1428" s="18"/>
      <c r="BD1428" s="18"/>
      <c r="BE1428" s="18"/>
      <c r="BF1428" s="18"/>
      <c r="BG1428" s="18"/>
      <c r="BH1428" s="18"/>
      <c r="BI1428" s="18"/>
      <c r="BJ1428" s="18"/>
      <c r="BK1428" s="18"/>
      <c r="BL1428" s="18"/>
      <c r="BM1428" s="18"/>
      <c r="BN1428" s="18"/>
      <c r="BO1428" s="18"/>
      <c r="BP1428" s="18"/>
      <c r="BQ1428" s="18"/>
      <c r="BR1428" s="18"/>
      <c r="BS1428" s="18"/>
      <c r="BT1428" s="18"/>
      <c r="BU1428" s="18"/>
      <c r="BV1428" s="18"/>
      <c r="BW1428" s="18"/>
      <c r="BX1428" s="18"/>
      <c r="BY1428" s="18"/>
      <c r="BZ1428" s="18"/>
      <c r="CA1428" s="18"/>
      <c r="CB1428" s="18"/>
      <c r="CC1428" s="18"/>
      <c r="CD1428" s="18"/>
      <c r="CE1428" s="18"/>
      <c r="CF1428" s="18"/>
      <c r="CG1428" s="18"/>
      <c r="CH1428" s="18"/>
      <c r="CI1428" s="18"/>
      <c r="CJ1428" s="18"/>
      <c r="CK1428" s="18"/>
      <c r="CL1428" s="18"/>
      <c r="CM1428" s="18"/>
      <c r="CN1428" s="18"/>
      <c r="CO1428" s="18"/>
      <c r="CP1428" s="18"/>
      <c r="CQ1428" s="18"/>
      <c r="CR1428" s="18"/>
      <c r="CS1428" s="18"/>
      <c r="CT1428" s="18"/>
      <c r="CU1428" s="18"/>
      <c r="CV1428" s="18"/>
      <c r="CW1428" s="18"/>
      <c r="CX1428" s="18"/>
      <c r="CY1428" s="18"/>
      <c r="CZ1428" s="18"/>
      <c r="DA1428" s="18"/>
      <c r="DB1428" s="18"/>
      <c r="DC1428" s="18"/>
      <c r="DD1428" s="18"/>
      <c r="DE1428" s="18"/>
      <c r="DF1428" s="18"/>
      <c r="DG1428" s="18"/>
      <c r="DH1428" s="18"/>
      <c r="DI1428" s="18"/>
      <c r="DJ1428" s="18"/>
      <c r="DK1428" s="18"/>
      <c r="DL1428" s="18"/>
      <c r="DM1428" s="18"/>
      <c r="DN1428" s="18"/>
      <c r="DO1428" s="18"/>
      <c r="DP1428" s="18"/>
      <c r="DQ1428" s="18"/>
      <c r="DR1428" s="18"/>
      <c r="DS1428" s="18"/>
      <c r="DT1428" s="18"/>
      <c r="DU1428" s="18"/>
      <c r="DV1428" s="18"/>
      <c r="DW1428" s="18"/>
      <c r="DX1428" s="18"/>
      <c r="DY1428" s="18"/>
      <c r="DZ1428" s="18">
        <v>0</v>
      </c>
      <c r="EA1428" s="18">
        <v>0</v>
      </c>
      <c r="EB1428" s="18"/>
      <c r="EC1428" s="18"/>
      <c r="ED1428" s="18"/>
      <c r="EE1428" s="18">
        <v>0</v>
      </c>
      <c r="EF1428" s="18">
        <v>0</v>
      </c>
      <c r="EG1428" s="18">
        <v>0</v>
      </c>
      <c r="EH1428" s="18" t="s">
        <v>1736</v>
      </c>
      <c r="EI1428" s="18" cm="1">
        <f t="array" ref="EI1428">IF(SUMPRODUCT(--(DO1428:DS1428&lt;&gt;""))=0, 0,1)</f>
        <v>0</v>
      </c>
      <c r="EJ1428" s="18" cm="1">
        <f t="array" ref="EJ1428">IF(SUMPRODUCT(--(DT1428:EG1428&lt;&gt;""))=0, 0,1)</f>
        <v>1</v>
      </c>
      <c r="EK1428" s="18" cm="1">
        <f t="array" ref="EK1428">IF(SUMPRODUCT(--(EC1428:EG1428&lt;&gt;""))=0, 0,1)</f>
        <v>1</v>
      </c>
      <c r="EL1428" s="18" cm="1">
        <f t="array" ref="EL1428">IF(SUMPRODUCT(--(EE1428:EG1428&lt;&gt;""))=0, 0,1)</f>
        <v>1</v>
      </c>
      <c r="EM1428" s="18">
        <f t="shared" si="291"/>
        <v>0</v>
      </c>
      <c r="EN1428" s="18" t="str">
        <f t="shared" si="292"/>
        <v>NA</v>
      </c>
      <c r="EO1428" s="18">
        <f t="shared" si="293"/>
        <v>0</v>
      </c>
      <c r="EP1428" s="18">
        <f t="shared" si="294"/>
        <v>0</v>
      </c>
      <c r="EQ1428" s="18">
        <f t="shared" si="295"/>
        <v>0</v>
      </c>
      <c r="ER1428" s="58" t="s">
        <v>2080</v>
      </c>
      <c r="ES1428" s="59">
        <v>43826</v>
      </c>
      <c r="ET1428" s="18" t="s">
        <v>1732</v>
      </c>
      <c r="EU1428" s="18" t="s">
        <v>1732</v>
      </c>
    </row>
    <row r="1429" spans="1:151" ht="15.75" customHeight="1" x14ac:dyDescent="0.2">
      <c r="A1429" s="5" t="s">
        <v>422</v>
      </c>
      <c r="B1429" s="24" t="s">
        <v>1731</v>
      </c>
      <c r="C1429" s="26">
        <v>1</v>
      </c>
      <c r="D1429" s="18" t="s">
        <v>1741</v>
      </c>
      <c r="E1429" s="18" t="s">
        <v>257</v>
      </c>
      <c r="F1429" s="18" t="s">
        <v>553</v>
      </c>
      <c r="G1429" s="18" t="s">
        <v>1652</v>
      </c>
      <c r="H1429" s="18" t="s">
        <v>1653</v>
      </c>
      <c r="I1429" s="18" t="s">
        <v>363</v>
      </c>
      <c r="J1429" s="18" t="s">
        <v>363</v>
      </c>
      <c r="K1429" s="18" t="s">
        <v>363</v>
      </c>
      <c r="L1429" s="18" t="s">
        <v>363</v>
      </c>
      <c r="M1429" s="18" t="s">
        <v>276</v>
      </c>
      <c r="N1429" s="56">
        <v>127</v>
      </c>
      <c r="O1429" s="18" t="s">
        <v>1178</v>
      </c>
      <c r="P1429" s="18" t="s">
        <v>261</v>
      </c>
      <c r="Q1429" s="18" t="s">
        <v>254</v>
      </c>
      <c r="R1429" s="24" t="s">
        <v>257</v>
      </c>
      <c r="S1429" s="24" t="s">
        <v>257</v>
      </c>
      <c r="T1429" s="26" t="s">
        <v>917</v>
      </c>
      <c r="U1429" s="26" t="s">
        <v>1761</v>
      </c>
      <c r="V1429" s="26" t="s">
        <v>1182</v>
      </c>
      <c r="W1429" s="26" t="s">
        <v>1183</v>
      </c>
      <c r="X1429" s="18" t="s">
        <v>1734</v>
      </c>
      <c r="Y1429" s="18">
        <v>400</v>
      </c>
      <c r="Z1429" s="18" t="s">
        <v>599</v>
      </c>
      <c r="AA1429" s="18">
        <v>400</v>
      </c>
      <c r="AB1429" s="57" t="s">
        <v>257</v>
      </c>
      <c r="AC1429" s="18" t="s">
        <v>595</v>
      </c>
      <c r="AD1429" s="18" t="s">
        <v>595</v>
      </c>
      <c r="AE1429" s="18" t="s">
        <v>595</v>
      </c>
      <c r="AF1429" s="18" t="s">
        <v>595</v>
      </c>
      <c r="AG1429" s="18" t="s">
        <v>595</v>
      </c>
      <c r="AH1429" s="18" t="s">
        <v>595</v>
      </c>
      <c r="AI1429" s="18">
        <v>1</v>
      </c>
      <c r="AJ1429" s="18" t="s">
        <v>1735</v>
      </c>
      <c r="AK1429" s="18" t="s">
        <v>595</v>
      </c>
      <c r="AL1429" s="18" t="s">
        <v>1723</v>
      </c>
      <c r="AM1429" s="18"/>
      <c r="AN1429" s="18"/>
      <c r="AO1429" s="18"/>
      <c r="AP1429" s="18"/>
      <c r="AQ1429" s="18"/>
      <c r="AR1429" s="18"/>
      <c r="AS1429" s="18"/>
      <c r="AT1429" s="18"/>
      <c r="AU1429" s="18"/>
      <c r="AV1429" s="18"/>
      <c r="AW1429" s="18"/>
      <c r="AX1429" s="18"/>
      <c r="AY1429" s="18"/>
      <c r="AZ1429" s="18"/>
      <c r="BA1429" s="18"/>
      <c r="BB1429" s="18"/>
      <c r="BC1429" s="18"/>
      <c r="BD1429" s="18"/>
      <c r="BE1429" s="18"/>
      <c r="BF1429" s="18"/>
      <c r="BG1429" s="18"/>
      <c r="BH1429" s="18"/>
      <c r="BI1429" s="18"/>
      <c r="BJ1429" s="18"/>
      <c r="BK1429" s="18"/>
      <c r="BL1429" s="18"/>
      <c r="BM1429" s="18"/>
      <c r="BN1429" s="18"/>
      <c r="BO1429" s="18"/>
      <c r="BP1429" s="18"/>
      <c r="BQ1429" s="18"/>
      <c r="BR1429" s="18"/>
      <c r="BS1429" s="18"/>
      <c r="BT1429" s="18"/>
      <c r="BU1429" s="18"/>
      <c r="BV1429" s="18"/>
      <c r="BW1429" s="18"/>
      <c r="BX1429" s="18"/>
      <c r="BY1429" s="18"/>
      <c r="BZ1429" s="18"/>
      <c r="CA1429" s="18"/>
      <c r="CB1429" s="18"/>
      <c r="CC1429" s="18"/>
      <c r="CD1429" s="18"/>
      <c r="CE1429" s="18"/>
      <c r="CF1429" s="18"/>
      <c r="CG1429" s="18"/>
      <c r="CH1429" s="18"/>
      <c r="CI1429" s="18"/>
      <c r="CJ1429" s="18"/>
      <c r="CK1429" s="18"/>
      <c r="CL1429" s="18"/>
      <c r="CM1429" s="18"/>
      <c r="CN1429" s="18"/>
      <c r="CO1429" s="18"/>
      <c r="CP1429" s="18"/>
      <c r="CQ1429" s="18"/>
      <c r="CR1429" s="18"/>
      <c r="CS1429" s="18"/>
      <c r="CT1429" s="18"/>
      <c r="CU1429" s="18"/>
      <c r="CV1429" s="18"/>
      <c r="CW1429" s="18"/>
      <c r="CX1429" s="18"/>
      <c r="CY1429" s="18"/>
      <c r="CZ1429" s="18"/>
      <c r="DA1429" s="18"/>
      <c r="DB1429" s="18"/>
      <c r="DC1429" s="18"/>
      <c r="DD1429" s="18"/>
      <c r="DE1429" s="18"/>
      <c r="DF1429" s="18"/>
      <c r="DG1429" s="18"/>
      <c r="DH1429" s="18"/>
      <c r="DI1429" s="18"/>
      <c r="DJ1429" s="18"/>
      <c r="DK1429" s="18"/>
      <c r="DL1429" s="18"/>
      <c r="DM1429" s="18"/>
      <c r="DN1429" s="18"/>
      <c r="DO1429" s="18"/>
      <c r="DP1429" s="18"/>
      <c r="DQ1429" s="18"/>
      <c r="DR1429" s="18"/>
      <c r="DS1429" s="18"/>
      <c r="DT1429" s="18"/>
      <c r="DU1429" s="18"/>
      <c r="DV1429" s="18"/>
      <c r="DW1429" s="18"/>
      <c r="DX1429" s="18"/>
      <c r="DY1429" s="18"/>
      <c r="DZ1429" s="18">
        <v>0</v>
      </c>
      <c r="EA1429" s="18">
        <v>0</v>
      </c>
      <c r="EB1429" s="18"/>
      <c r="EC1429" s="18"/>
      <c r="ED1429" s="18"/>
      <c r="EE1429" s="18">
        <v>0</v>
      </c>
      <c r="EF1429" s="18">
        <v>0</v>
      </c>
      <c r="EG1429" s="18">
        <v>0</v>
      </c>
      <c r="EH1429" s="18" t="s">
        <v>1736</v>
      </c>
      <c r="EI1429" s="18" cm="1">
        <f t="array" ref="EI1429">IF(SUMPRODUCT(--(DO1429:DS1429&lt;&gt;""))=0, 0,1)</f>
        <v>0</v>
      </c>
      <c r="EJ1429" s="18" cm="1">
        <f t="array" ref="EJ1429">IF(SUMPRODUCT(--(DT1429:EG1429&lt;&gt;""))=0, 0,1)</f>
        <v>1</v>
      </c>
      <c r="EK1429" s="18" cm="1">
        <f t="array" ref="EK1429">IF(SUMPRODUCT(--(EC1429:EG1429&lt;&gt;""))=0, 0,1)</f>
        <v>1</v>
      </c>
      <c r="EL1429" s="18" cm="1">
        <f t="array" ref="EL1429">IF(SUMPRODUCT(--(EE1429:EG1429&lt;&gt;""))=0, 0,1)</f>
        <v>1</v>
      </c>
      <c r="EM1429" s="18">
        <f t="shared" si="291"/>
        <v>0</v>
      </c>
      <c r="EN1429" s="18" t="str">
        <f t="shared" si="292"/>
        <v>NA</v>
      </c>
      <c r="EO1429" s="18">
        <f t="shared" si="293"/>
        <v>0</v>
      </c>
      <c r="EP1429" s="18">
        <f t="shared" si="294"/>
        <v>0</v>
      </c>
      <c r="EQ1429" s="18">
        <f t="shared" si="295"/>
        <v>0</v>
      </c>
      <c r="ER1429" s="58" t="s">
        <v>2080</v>
      </c>
      <c r="ES1429" s="59">
        <v>43826</v>
      </c>
      <c r="ET1429" s="18" t="s">
        <v>1732</v>
      </c>
      <c r="EU1429" s="18" t="s">
        <v>1732</v>
      </c>
    </row>
    <row r="1430" spans="1:151" ht="15.75" customHeight="1" x14ac:dyDescent="0.2">
      <c r="A1430" s="5" t="s">
        <v>422</v>
      </c>
      <c r="B1430" s="24" t="s">
        <v>1731</v>
      </c>
      <c r="C1430" s="26">
        <v>1</v>
      </c>
      <c r="D1430" s="18" t="s">
        <v>1743</v>
      </c>
      <c r="E1430" s="18" t="s">
        <v>257</v>
      </c>
      <c r="F1430" s="18" t="s">
        <v>553</v>
      </c>
      <c r="G1430" s="18" t="s">
        <v>1652</v>
      </c>
      <c r="H1430" s="18" t="s">
        <v>1653</v>
      </c>
      <c r="I1430" s="18" t="s">
        <v>363</v>
      </c>
      <c r="J1430" s="18" t="s">
        <v>363</v>
      </c>
      <c r="K1430" s="18" t="s">
        <v>363</v>
      </c>
      <c r="L1430" s="18" t="s">
        <v>363</v>
      </c>
      <c r="M1430" s="18" t="s">
        <v>276</v>
      </c>
      <c r="N1430" s="56">
        <v>127</v>
      </c>
      <c r="O1430" s="18" t="s">
        <v>1178</v>
      </c>
      <c r="P1430" s="18" t="s">
        <v>261</v>
      </c>
      <c r="Q1430" s="18" t="s">
        <v>254</v>
      </c>
      <c r="R1430" s="24" t="s">
        <v>257</v>
      </c>
      <c r="S1430" s="24" t="s">
        <v>257</v>
      </c>
      <c r="T1430" s="26" t="s">
        <v>917</v>
      </c>
      <c r="U1430" s="26" t="s">
        <v>1762</v>
      </c>
      <c r="V1430" s="26" t="s">
        <v>1182</v>
      </c>
      <c r="W1430" s="26" t="s">
        <v>1183</v>
      </c>
      <c r="X1430" s="18" t="s">
        <v>1734</v>
      </c>
      <c r="Y1430" s="18">
        <v>800</v>
      </c>
      <c r="Z1430" s="18" t="s">
        <v>599</v>
      </c>
      <c r="AA1430" s="18">
        <v>800</v>
      </c>
      <c r="AB1430" s="57" t="s">
        <v>257</v>
      </c>
      <c r="AC1430" s="18" t="s">
        <v>595</v>
      </c>
      <c r="AD1430" s="18" t="s">
        <v>595</v>
      </c>
      <c r="AE1430" s="18" t="s">
        <v>595</v>
      </c>
      <c r="AF1430" s="18" t="s">
        <v>595</v>
      </c>
      <c r="AG1430" s="18" t="s">
        <v>595</v>
      </c>
      <c r="AH1430" s="18" t="s">
        <v>595</v>
      </c>
      <c r="AI1430" s="18">
        <v>1</v>
      </c>
      <c r="AJ1430" s="18" t="s">
        <v>1735</v>
      </c>
      <c r="AK1430" s="18" t="s">
        <v>595</v>
      </c>
      <c r="AL1430" s="18" t="s">
        <v>1723</v>
      </c>
      <c r="AM1430" s="18"/>
      <c r="AN1430" s="18"/>
      <c r="AO1430" s="18"/>
      <c r="AP1430" s="18"/>
      <c r="AQ1430" s="18"/>
      <c r="AR1430" s="18"/>
      <c r="AS1430" s="18"/>
      <c r="AT1430" s="18"/>
      <c r="AU1430" s="18"/>
      <c r="AV1430" s="18"/>
      <c r="AW1430" s="18"/>
      <c r="AX1430" s="18"/>
      <c r="AY1430" s="18"/>
      <c r="AZ1430" s="18"/>
      <c r="BA1430" s="18"/>
      <c r="BB1430" s="18"/>
      <c r="BC1430" s="18"/>
      <c r="BD1430" s="18"/>
      <c r="BE1430" s="18"/>
      <c r="BF1430" s="18"/>
      <c r="BG1430" s="18"/>
      <c r="BH1430" s="18"/>
      <c r="BI1430" s="18"/>
      <c r="BJ1430" s="18"/>
      <c r="BK1430" s="18"/>
      <c r="BL1430" s="18"/>
      <c r="BM1430" s="18"/>
      <c r="BN1430" s="18"/>
      <c r="BO1430" s="18"/>
      <c r="BP1430" s="18"/>
      <c r="BQ1430" s="18"/>
      <c r="BR1430" s="18"/>
      <c r="BS1430" s="18"/>
      <c r="BT1430" s="18"/>
      <c r="BU1430" s="18"/>
      <c r="BV1430" s="18"/>
      <c r="BW1430" s="18"/>
      <c r="BX1430" s="18"/>
      <c r="BY1430" s="18"/>
      <c r="BZ1430" s="18"/>
      <c r="CA1430" s="18"/>
      <c r="CB1430" s="18"/>
      <c r="CC1430" s="18"/>
      <c r="CD1430" s="18"/>
      <c r="CE1430" s="18"/>
      <c r="CF1430" s="18"/>
      <c r="CG1430" s="18"/>
      <c r="CH1430" s="18"/>
      <c r="CI1430" s="18"/>
      <c r="CJ1430" s="18"/>
      <c r="CK1430" s="18"/>
      <c r="CL1430" s="18"/>
      <c r="CM1430" s="18"/>
      <c r="CN1430" s="18"/>
      <c r="CO1430" s="18"/>
      <c r="CP1430" s="18"/>
      <c r="CQ1430" s="18"/>
      <c r="CR1430" s="18"/>
      <c r="CS1430" s="18"/>
      <c r="CT1430" s="18"/>
      <c r="CU1430" s="18"/>
      <c r="CV1430" s="18"/>
      <c r="CW1430" s="18"/>
      <c r="CX1430" s="18"/>
      <c r="CY1430" s="18"/>
      <c r="CZ1430" s="18"/>
      <c r="DA1430" s="18"/>
      <c r="DB1430" s="18"/>
      <c r="DC1430" s="18"/>
      <c r="DD1430" s="18"/>
      <c r="DE1430" s="18"/>
      <c r="DF1430" s="18"/>
      <c r="DG1430" s="18"/>
      <c r="DH1430" s="18"/>
      <c r="DI1430" s="18"/>
      <c r="DJ1430" s="18"/>
      <c r="DK1430" s="18"/>
      <c r="DL1430" s="18"/>
      <c r="DM1430" s="18"/>
      <c r="DN1430" s="18"/>
      <c r="DO1430" s="18"/>
      <c r="DP1430" s="18"/>
      <c r="DQ1430" s="18"/>
      <c r="DR1430" s="18"/>
      <c r="DS1430" s="18"/>
      <c r="DT1430" s="18"/>
      <c r="DU1430" s="18"/>
      <c r="DV1430" s="18"/>
      <c r="DW1430" s="18"/>
      <c r="DX1430" s="18"/>
      <c r="DY1430" s="18"/>
      <c r="DZ1430" s="18">
        <v>0</v>
      </c>
      <c r="EA1430" s="18">
        <v>0</v>
      </c>
      <c r="EB1430" s="18"/>
      <c r="EC1430" s="18"/>
      <c r="ED1430" s="18"/>
      <c r="EE1430" s="18">
        <v>0</v>
      </c>
      <c r="EF1430" s="18">
        <v>0</v>
      </c>
      <c r="EG1430" s="18">
        <v>0</v>
      </c>
      <c r="EH1430" s="18" t="s">
        <v>1736</v>
      </c>
      <c r="EI1430" s="18" cm="1">
        <f t="array" ref="EI1430">IF(SUMPRODUCT(--(DO1430:DS1430&lt;&gt;""))=0, 0,1)</f>
        <v>0</v>
      </c>
      <c r="EJ1430" s="18" cm="1">
        <f t="array" ref="EJ1430">IF(SUMPRODUCT(--(DT1430:EG1430&lt;&gt;""))=0, 0,1)</f>
        <v>1</v>
      </c>
      <c r="EK1430" s="18" cm="1">
        <f t="array" ref="EK1430">IF(SUMPRODUCT(--(EC1430:EG1430&lt;&gt;""))=0, 0,1)</f>
        <v>1</v>
      </c>
      <c r="EL1430" s="18" cm="1">
        <f t="array" ref="EL1430">IF(SUMPRODUCT(--(EE1430:EG1430&lt;&gt;""))=0, 0,1)</f>
        <v>1</v>
      </c>
      <c r="EM1430" s="18">
        <f t="shared" si="291"/>
        <v>0</v>
      </c>
      <c r="EN1430" s="18" t="str">
        <f t="shared" si="292"/>
        <v>NA</v>
      </c>
      <c r="EO1430" s="18">
        <f t="shared" si="293"/>
        <v>0</v>
      </c>
      <c r="EP1430" s="18">
        <f t="shared" si="294"/>
        <v>0</v>
      </c>
      <c r="EQ1430" s="18">
        <f t="shared" si="295"/>
        <v>0</v>
      </c>
      <c r="ER1430" s="58" t="s">
        <v>2080</v>
      </c>
      <c r="ES1430" s="59">
        <v>43826</v>
      </c>
      <c r="ET1430" s="18" t="s">
        <v>1732</v>
      </c>
      <c r="EU1430" s="18" t="s">
        <v>1732</v>
      </c>
    </row>
    <row r="1431" spans="1:151" ht="15.75" customHeight="1" x14ac:dyDescent="0.2">
      <c r="A1431" s="5" t="s">
        <v>422</v>
      </c>
      <c r="B1431" s="24" t="s">
        <v>1731</v>
      </c>
      <c r="C1431" s="26">
        <v>1</v>
      </c>
      <c r="D1431" s="18" t="s">
        <v>1745</v>
      </c>
      <c r="E1431" s="18" t="s">
        <v>1746</v>
      </c>
      <c r="F1431" s="18" t="s">
        <v>553</v>
      </c>
      <c r="G1431" s="18" t="s">
        <v>1652</v>
      </c>
      <c r="H1431" s="18" t="s">
        <v>1653</v>
      </c>
      <c r="I1431" s="18" t="s">
        <v>363</v>
      </c>
      <c r="J1431" s="18" t="s">
        <v>363</v>
      </c>
      <c r="K1431" s="18" t="s">
        <v>363</v>
      </c>
      <c r="L1431" s="18" t="s">
        <v>363</v>
      </c>
      <c r="M1431" s="18" t="s">
        <v>276</v>
      </c>
      <c r="N1431" s="56">
        <v>127</v>
      </c>
      <c r="O1431" s="18" t="s">
        <v>1178</v>
      </c>
      <c r="P1431" s="18" t="s">
        <v>261</v>
      </c>
      <c r="Q1431" s="18" t="s">
        <v>254</v>
      </c>
      <c r="R1431" s="24" t="s">
        <v>257</v>
      </c>
      <c r="S1431" s="24" t="s">
        <v>257</v>
      </c>
      <c r="T1431" s="26" t="s">
        <v>917</v>
      </c>
      <c r="U1431" s="26" t="s">
        <v>1763</v>
      </c>
      <c r="V1431" s="26" t="s">
        <v>1182</v>
      </c>
      <c r="W1431" s="26" t="s">
        <v>1183</v>
      </c>
      <c r="X1431" s="18" t="s">
        <v>1734</v>
      </c>
      <c r="Y1431" s="18">
        <v>200</v>
      </c>
      <c r="Z1431" s="18" t="s">
        <v>599</v>
      </c>
      <c r="AA1431" s="18">
        <v>200</v>
      </c>
      <c r="AB1431" s="57" t="s">
        <v>257</v>
      </c>
      <c r="AC1431" s="18" t="s">
        <v>595</v>
      </c>
      <c r="AD1431" s="18" t="s">
        <v>595</v>
      </c>
      <c r="AE1431" s="18" t="s">
        <v>595</v>
      </c>
      <c r="AF1431" s="18" t="s">
        <v>595</v>
      </c>
      <c r="AG1431" s="18" t="s">
        <v>595</v>
      </c>
      <c r="AH1431" s="18" t="s">
        <v>595</v>
      </c>
      <c r="AI1431" s="18">
        <v>45</v>
      </c>
      <c r="AJ1431" s="18" t="s">
        <v>522</v>
      </c>
      <c r="AK1431" s="18">
        <v>45</v>
      </c>
      <c r="AL1431" s="18" t="s">
        <v>1723</v>
      </c>
      <c r="AM1431" s="18"/>
      <c r="AN1431" s="18"/>
      <c r="AO1431" s="18"/>
      <c r="AP1431" s="18"/>
      <c r="AQ1431" s="18"/>
      <c r="AR1431" s="18"/>
      <c r="AS1431" s="18"/>
      <c r="AT1431" s="18"/>
      <c r="AU1431" s="18"/>
      <c r="AV1431" s="18"/>
      <c r="AW1431" s="18"/>
      <c r="AX1431" s="18"/>
      <c r="AY1431" s="18"/>
      <c r="AZ1431" s="18"/>
      <c r="BA1431" s="18"/>
      <c r="BB1431" s="18"/>
      <c r="BC1431" s="18"/>
      <c r="BD1431" s="18"/>
      <c r="BE1431" s="18"/>
      <c r="BF1431" s="18"/>
      <c r="BG1431" s="18"/>
      <c r="BH1431" s="18"/>
      <c r="BI1431" s="18"/>
      <c r="BJ1431" s="18"/>
      <c r="BK1431" s="18"/>
      <c r="BL1431" s="18"/>
      <c r="BM1431" s="18"/>
      <c r="BN1431" s="18"/>
      <c r="BO1431" s="18"/>
      <c r="BP1431" s="18"/>
      <c r="BQ1431" s="18"/>
      <c r="BR1431" s="18"/>
      <c r="BS1431" s="18"/>
      <c r="BT1431" s="18"/>
      <c r="BU1431" s="18"/>
      <c r="BV1431" s="18"/>
      <c r="BW1431" s="18"/>
      <c r="BX1431" s="18"/>
      <c r="BY1431" s="18"/>
      <c r="BZ1431" s="18"/>
      <c r="CA1431" s="18"/>
      <c r="CB1431" s="18"/>
      <c r="CC1431" s="18"/>
      <c r="CD1431" s="18"/>
      <c r="CE1431" s="18"/>
      <c r="CF1431" s="18"/>
      <c r="CG1431" s="18"/>
      <c r="CH1431" s="18"/>
      <c r="CI1431" s="18"/>
      <c r="CJ1431" s="18"/>
      <c r="CK1431" s="18"/>
      <c r="CL1431" s="18"/>
      <c r="CM1431" s="18"/>
      <c r="CN1431" s="18"/>
      <c r="CO1431" s="18"/>
      <c r="CP1431" s="18"/>
      <c r="CQ1431" s="18"/>
      <c r="CR1431" s="18"/>
      <c r="CS1431" s="18"/>
      <c r="CT1431" s="18"/>
      <c r="CU1431" s="18"/>
      <c r="CV1431" s="18"/>
      <c r="CW1431" s="18"/>
      <c r="CX1431" s="18"/>
      <c r="CY1431" s="18"/>
      <c r="CZ1431" s="18"/>
      <c r="DA1431" s="18"/>
      <c r="DB1431" s="18"/>
      <c r="DC1431" s="18"/>
      <c r="DD1431" s="18"/>
      <c r="DE1431" s="18"/>
      <c r="DF1431" s="18"/>
      <c r="DG1431" s="18"/>
      <c r="DH1431" s="18"/>
      <c r="DI1431" s="18"/>
      <c r="DJ1431" s="18"/>
      <c r="DK1431" s="18"/>
      <c r="DL1431" s="18"/>
      <c r="DM1431" s="18"/>
      <c r="DN1431" s="18"/>
      <c r="DO1431" s="18"/>
      <c r="DP1431" s="18"/>
      <c r="DQ1431" s="18"/>
      <c r="DR1431" s="18"/>
      <c r="DS1431" s="18"/>
      <c r="DT1431" s="18"/>
      <c r="DU1431" s="18"/>
      <c r="DV1431" s="18"/>
      <c r="DW1431" s="18"/>
      <c r="DX1431" s="18"/>
      <c r="DY1431" s="18"/>
      <c r="DZ1431" s="18">
        <v>0</v>
      </c>
      <c r="EA1431" s="18">
        <v>0</v>
      </c>
      <c r="EB1431" s="18"/>
      <c r="EC1431" s="18"/>
      <c r="ED1431" s="18"/>
      <c r="EE1431" s="18">
        <v>0</v>
      </c>
      <c r="EF1431" s="18">
        <v>0</v>
      </c>
      <c r="EG1431" s="18">
        <v>0</v>
      </c>
      <c r="EH1431" s="18" t="s">
        <v>1736</v>
      </c>
      <c r="EI1431" s="18" cm="1">
        <f t="array" ref="EI1431">IF(SUMPRODUCT(--(DO1431:DS1431&lt;&gt;""))=0, 0,1)</f>
        <v>0</v>
      </c>
      <c r="EJ1431" s="18" cm="1">
        <f t="array" ref="EJ1431">IF(SUMPRODUCT(--(DT1431:EG1431&lt;&gt;""))=0, 0,1)</f>
        <v>1</v>
      </c>
      <c r="EK1431" s="18" cm="1">
        <f t="array" ref="EK1431">IF(SUMPRODUCT(--(EC1431:EG1431&lt;&gt;""))=0, 0,1)</f>
        <v>1</v>
      </c>
      <c r="EL1431" s="18" cm="1">
        <f t="array" ref="EL1431">IF(SUMPRODUCT(--(EE1431:EG1431&lt;&gt;""))=0, 0,1)</f>
        <v>1</v>
      </c>
      <c r="EM1431" s="18">
        <f t="shared" si="291"/>
        <v>0</v>
      </c>
      <c r="EN1431" s="18" t="str">
        <f t="shared" si="292"/>
        <v>NA</v>
      </c>
      <c r="EO1431" s="18">
        <f t="shared" si="293"/>
        <v>0</v>
      </c>
      <c r="EP1431" s="18">
        <f t="shared" si="294"/>
        <v>0</v>
      </c>
      <c r="EQ1431" s="18">
        <f t="shared" si="295"/>
        <v>0</v>
      </c>
      <c r="ER1431" s="58" t="s">
        <v>2080</v>
      </c>
      <c r="ES1431" s="59">
        <v>43826</v>
      </c>
      <c r="ET1431" s="18" t="s">
        <v>1732</v>
      </c>
      <c r="EU1431" s="18" t="s">
        <v>1732</v>
      </c>
    </row>
    <row r="1432" spans="1:151" ht="15.75" customHeight="1" x14ac:dyDescent="0.2">
      <c r="A1432" s="5" t="s">
        <v>422</v>
      </c>
      <c r="B1432" s="24" t="s">
        <v>1731</v>
      </c>
      <c r="C1432" s="26">
        <v>1</v>
      </c>
      <c r="D1432" s="18" t="s">
        <v>1748</v>
      </c>
      <c r="E1432" s="18" t="s">
        <v>1746</v>
      </c>
      <c r="F1432" s="18" t="s">
        <v>553</v>
      </c>
      <c r="G1432" s="18" t="s">
        <v>1652</v>
      </c>
      <c r="H1432" s="18" t="s">
        <v>1653</v>
      </c>
      <c r="I1432" s="18" t="s">
        <v>363</v>
      </c>
      <c r="J1432" s="18" t="s">
        <v>363</v>
      </c>
      <c r="K1432" s="18" t="s">
        <v>363</v>
      </c>
      <c r="L1432" s="18" t="s">
        <v>363</v>
      </c>
      <c r="M1432" s="18" t="s">
        <v>276</v>
      </c>
      <c r="N1432" s="56">
        <v>127</v>
      </c>
      <c r="O1432" s="18" t="s">
        <v>1178</v>
      </c>
      <c r="P1432" s="18" t="s">
        <v>261</v>
      </c>
      <c r="Q1432" s="18" t="s">
        <v>254</v>
      </c>
      <c r="R1432" s="24" t="s">
        <v>257</v>
      </c>
      <c r="S1432" s="24" t="s">
        <v>257</v>
      </c>
      <c r="T1432" s="26" t="s">
        <v>917</v>
      </c>
      <c r="U1432" s="26" t="s">
        <v>1764</v>
      </c>
      <c r="V1432" s="26" t="s">
        <v>1182</v>
      </c>
      <c r="W1432" s="26" t="s">
        <v>1183</v>
      </c>
      <c r="X1432" s="18" t="s">
        <v>1734</v>
      </c>
      <c r="Y1432" s="18">
        <v>200</v>
      </c>
      <c r="Z1432" s="18" t="s">
        <v>599</v>
      </c>
      <c r="AA1432" s="18">
        <v>200</v>
      </c>
      <c r="AB1432" s="57" t="s">
        <v>257</v>
      </c>
      <c r="AC1432" s="18" t="s">
        <v>595</v>
      </c>
      <c r="AD1432" s="18" t="s">
        <v>595</v>
      </c>
      <c r="AE1432" s="18" t="s">
        <v>595</v>
      </c>
      <c r="AF1432" s="18" t="s">
        <v>595</v>
      </c>
      <c r="AG1432" s="18" t="s">
        <v>595</v>
      </c>
      <c r="AH1432" s="18" t="s">
        <v>595</v>
      </c>
      <c r="AI1432" s="18">
        <v>3</v>
      </c>
      <c r="AJ1432" s="18" t="s">
        <v>1410</v>
      </c>
      <c r="AK1432" s="18">
        <v>21</v>
      </c>
      <c r="AL1432" s="18" t="s">
        <v>1723</v>
      </c>
      <c r="AM1432" s="18"/>
      <c r="AN1432" s="18"/>
      <c r="AO1432" s="18"/>
      <c r="AP1432" s="18"/>
      <c r="AQ1432" s="18"/>
      <c r="AR1432" s="18"/>
      <c r="AS1432" s="18"/>
      <c r="AT1432" s="18"/>
      <c r="AU1432" s="18"/>
      <c r="AV1432" s="18"/>
      <c r="AW1432" s="18"/>
      <c r="AX1432" s="18"/>
      <c r="AY1432" s="18"/>
      <c r="AZ1432" s="18"/>
      <c r="BA1432" s="18"/>
      <c r="BB1432" s="18"/>
      <c r="BC1432" s="18"/>
      <c r="BD1432" s="18"/>
      <c r="BE1432" s="18"/>
      <c r="BF1432" s="18"/>
      <c r="BG1432" s="18"/>
      <c r="BH1432" s="18"/>
      <c r="BI1432" s="18"/>
      <c r="BJ1432" s="18"/>
      <c r="BK1432" s="18"/>
      <c r="BL1432" s="18"/>
      <c r="BM1432" s="18"/>
      <c r="BN1432" s="18"/>
      <c r="BO1432" s="18"/>
      <c r="BP1432" s="18"/>
      <c r="BQ1432" s="18"/>
      <c r="BR1432" s="18"/>
      <c r="BS1432" s="18"/>
      <c r="BT1432" s="18"/>
      <c r="BU1432" s="18"/>
      <c r="BV1432" s="18"/>
      <c r="BW1432" s="18"/>
      <c r="BX1432" s="18"/>
      <c r="BY1432" s="18"/>
      <c r="BZ1432" s="18"/>
      <c r="CA1432" s="18"/>
      <c r="CB1432" s="18"/>
      <c r="CC1432" s="18"/>
      <c r="CD1432" s="18"/>
      <c r="CE1432" s="18"/>
      <c r="CF1432" s="18"/>
      <c r="CG1432" s="18"/>
      <c r="CH1432" s="18"/>
      <c r="CI1432" s="18"/>
      <c r="CJ1432" s="18"/>
      <c r="CK1432" s="18"/>
      <c r="CL1432" s="18"/>
      <c r="CM1432" s="18"/>
      <c r="CN1432" s="18"/>
      <c r="CO1432" s="18"/>
      <c r="CP1432" s="18"/>
      <c r="CQ1432" s="18"/>
      <c r="CR1432" s="18"/>
      <c r="CS1432" s="18"/>
      <c r="CT1432" s="18"/>
      <c r="CU1432" s="18"/>
      <c r="CV1432" s="18"/>
      <c r="CW1432" s="18"/>
      <c r="CX1432" s="18"/>
      <c r="CY1432" s="18"/>
      <c r="CZ1432" s="18"/>
      <c r="DA1432" s="18"/>
      <c r="DB1432" s="18"/>
      <c r="DC1432" s="18"/>
      <c r="DD1432" s="18"/>
      <c r="DE1432" s="18"/>
      <c r="DF1432" s="18"/>
      <c r="DG1432" s="18"/>
      <c r="DH1432" s="18"/>
      <c r="DI1432" s="18"/>
      <c r="DJ1432" s="18"/>
      <c r="DK1432" s="18"/>
      <c r="DL1432" s="18"/>
      <c r="DM1432" s="18"/>
      <c r="DN1432" s="18"/>
      <c r="DO1432" s="18"/>
      <c r="DP1432" s="18"/>
      <c r="DQ1432" s="18"/>
      <c r="DR1432" s="18"/>
      <c r="DS1432" s="18"/>
      <c r="DT1432" s="18"/>
      <c r="DU1432" s="18"/>
      <c r="DV1432" s="18"/>
      <c r="DW1432" s="18"/>
      <c r="DX1432" s="18"/>
      <c r="DY1432" s="18"/>
      <c r="DZ1432" s="18">
        <v>0</v>
      </c>
      <c r="EA1432" s="18">
        <v>0</v>
      </c>
      <c r="EB1432" s="18"/>
      <c r="EC1432" s="18"/>
      <c r="ED1432" s="18"/>
      <c r="EE1432" s="18">
        <v>0</v>
      </c>
      <c r="EF1432" s="18">
        <v>0</v>
      </c>
      <c r="EG1432" s="18">
        <v>0</v>
      </c>
      <c r="EH1432" s="18" t="s">
        <v>1736</v>
      </c>
      <c r="EI1432" s="18" cm="1">
        <f t="array" ref="EI1432">IF(SUMPRODUCT(--(DO1432:DS1432&lt;&gt;""))=0, 0,1)</f>
        <v>0</v>
      </c>
      <c r="EJ1432" s="18" cm="1">
        <f t="array" ref="EJ1432">IF(SUMPRODUCT(--(DT1432:EG1432&lt;&gt;""))=0, 0,1)</f>
        <v>1</v>
      </c>
      <c r="EK1432" s="18" cm="1">
        <f t="array" ref="EK1432">IF(SUMPRODUCT(--(EC1432:EG1432&lt;&gt;""))=0, 0,1)</f>
        <v>1</v>
      </c>
      <c r="EL1432" s="18" cm="1">
        <f t="array" ref="EL1432">IF(SUMPRODUCT(--(EE1432:EG1432&lt;&gt;""))=0, 0,1)</f>
        <v>1</v>
      </c>
      <c r="EM1432" s="18">
        <f t="shared" si="291"/>
        <v>0</v>
      </c>
      <c r="EN1432" s="18" t="str">
        <f t="shared" si="292"/>
        <v>NA</v>
      </c>
      <c r="EO1432" s="18">
        <f t="shared" si="293"/>
        <v>0</v>
      </c>
      <c r="EP1432" s="18">
        <f t="shared" si="294"/>
        <v>0</v>
      </c>
      <c r="EQ1432" s="18">
        <f t="shared" si="295"/>
        <v>0</v>
      </c>
      <c r="ER1432" s="58" t="s">
        <v>2080</v>
      </c>
      <c r="ES1432" s="59">
        <v>43826</v>
      </c>
      <c r="ET1432" s="18" t="s">
        <v>1732</v>
      </c>
      <c r="EU1432" s="18" t="s">
        <v>1732</v>
      </c>
    </row>
    <row r="1433" spans="1:151" ht="15.75" customHeight="1" x14ac:dyDescent="0.2">
      <c r="A1433" s="5" t="s">
        <v>422</v>
      </c>
      <c r="B1433" s="24" t="s">
        <v>1731</v>
      </c>
      <c r="C1433" s="26">
        <v>1</v>
      </c>
      <c r="D1433" s="18" t="s">
        <v>1750</v>
      </c>
      <c r="E1433" s="18" t="s">
        <v>1746</v>
      </c>
      <c r="F1433" s="18" t="s">
        <v>553</v>
      </c>
      <c r="G1433" s="18" t="s">
        <v>1652</v>
      </c>
      <c r="H1433" s="18" t="s">
        <v>1653</v>
      </c>
      <c r="I1433" s="18" t="s">
        <v>363</v>
      </c>
      <c r="J1433" s="18" t="s">
        <v>363</v>
      </c>
      <c r="K1433" s="18" t="s">
        <v>363</v>
      </c>
      <c r="L1433" s="18" t="s">
        <v>363</v>
      </c>
      <c r="M1433" s="18" t="s">
        <v>276</v>
      </c>
      <c r="N1433" s="56">
        <v>127</v>
      </c>
      <c r="O1433" s="18" t="s">
        <v>1178</v>
      </c>
      <c r="P1433" s="18" t="s">
        <v>261</v>
      </c>
      <c r="Q1433" s="18" t="s">
        <v>254</v>
      </c>
      <c r="R1433" s="24" t="s">
        <v>257</v>
      </c>
      <c r="S1433" s="24" t="s">
        <v>257</v>
      </c>
      <c r="T1433" s="26" t="s">
        <v>917</v>
      </c>
      <c r="U1433" s="26" t="s">
        <v>1765</v>
      </c>
      <c r="V1433" s="26" t="s">
        <v>1182</v>
      </c>
      <c r="W1433" s="26" t="s">
        <v>1183</v>
      </c>
      <c r="X1433" s="18" t="s">
        <v>1734</v>
      </c>
      <c r="Y1433" s="18">
        <v>200</v>
      </c>
      <c r="Z1433" s="18" t="s">
        <v>599</v>
      </c>
      <c r="AA1433" s="18">
        <v>200</v>
      </c>
      <c r="AB1433" s="57" t="s">
        <v>257</v>
      </c>
      <c r="AC1433" s="18" t="s">
        <v>595</v>
      </c>
      <c r="AD1433" s="18" t="s">
        <v>595</v>
      </c>
      <c r="AE1433" s="18" t="s">
        <v>595</v>
      </c>
      <c r="AF1433" s="18" t="s">
        <v>595</v>
      </c>
      <c r="AG1433" s="18" t="s">
        <v>595</v>
      </c>
      <c r="AH1433" s="18" t="s">
        <v>595</v>
      </c>
      <c r="AI1433" s="18">
        <v>3</v>
      </c>
      <c r="AJ1433" s="18" t="s">
        <v>533</v>
      </c>
      <c r="AK1433" s="18">
        <v>90</v>
      </c>
      <c r="AL1433" s="18" t="s">
        <v>1723</v>
      </c>
      <c r="AM1433" s="18"/>
      <c r="AN1433" s="18"/>
      <c r="AO1433" s="18"/>
      <c r="AP1433" s="18"/>
      <c r="AQ1433" s="18"/>
      <c r="AR1433" s="18"/>
      <c r="AS1433" s="18"/>
      <c r="AT1433" s="18"/>
      <c r="AU1433" s="18"/>
      <c r="AV1433" s="18"/>
      <c r="AW1433" s="18"/>
      <c r="AX1433" s="18"/>
      <c r="AY1433" s="18"/>
      <c r="AZ1433" s="18"/>
      <c r="BA1433" s="18"/>
      <c r="BB1433" s="18"/>
      <c r="BC1433" s="18"/>
      <c r="BD1433" s="18"/>
      <c r="BE1433" s="18"/>
      <c r="BF1433" s="18"/>
      <c r="BG1433" s="18"/>
      <c r="BH1433" s="18"/>
      <c r="BI1433" s="18"/>
      <c r="BJ1433" s="18"/>
      <c r="BK1433" s="18"/>
      <c r="BL1433" s="18"/>
      <c r="BM1433" s="18"/>
      <c r="BN1433" s="18"/>
      <c r="BO1433" s="18"/>
      <c r="BP1433" s="18"/>
      <c r="BQ1433" s="18"/>
      <c r="BR1433" s="18"/>
      <c r="BS1433" s="18"/>
      <c r="BT1433" s="18"/>
      <c r="BU1433" s="18"/>
      <c r="BV1433" s="18"/>
      <c r="BW1433" s="18"/>
      <c r="BX1433" s="18"/>
      <c r="BY1433" s="18"/>
      <c r="BZ1433" s="18"/>
      <c r="CA1433" s="18"/>
      <c r="CB1433" s="18"/>
      <c r="CC1433" s="18"/>
      <c r="CD1433" s="18"/>
      <c r="CE1433" s="18"/>
      <c r="CF1433" s="18"/>
      <c r="CG1433" s="18"/>
      <c r="CH1433" s="18"/>
      <c r="CI1433" s="18"/>
      <c r="CJ1433" s="18"/>
      <c r="CK1433" s="18"/>
      <c r="CL1433" s="18"/>
      <c r="CM1433" s="18"/>
      <c r="CN1433" s="18"/>
      <c r="CO1433" s="18"/>
      <c r="CP1433" s="18"/>
      <c r="CQ1433" s="18"/>
      <c r="CR1433" s="18"/>
      <c r="CS1433" s="18"/>
      <c r="CT1433" s="18"/>
      <c r="CU1433" s="18"/>
      <c r="CV1433" s="18"/>
      <c r="CW1433" s="18"/>
      <c r="CX1433" s="18"/>
      <c r="CY1433" s="18"/>
      <c r="CZ1433" s="18"/>
      <c r="DA1433" s="18"/>
      <c r="DB1433" s="18"/>
      <c r="DC1433" s="18"/>
      <c r="DD1433" s="18"/>
      <c r="DE1433" s="18"/>
      <c r="DF1433" s="18"/>
      <c r="DG1433" s="18"/>
      <c r="DH1433" s="18"/>
      <c r="DI1433" s="18"/>
      <c r="DJ1433" s="18"/>
      <c r="DK1433" s="18"/>
      <c r="DL1433" s="18"/>
      <c r="DM1433" s="18"/>
      <c r="DN1433" s="18"/>
      <c r="DO1433" s="18"/>
      <c r="DP1433" s="18"/>
      <c r="DQ1433" s="18"/>
      <c r="DR1433" s="18"/>
      <c r="DS1433" s="18"/>
      <c r="DT1433" s="18"/>
      <c r="DU1433" s="18"/>
      <c r="DV1433" s="18"/>
      <c r="DW1433" s="18"/>
      <c r="DX1433" s="18"/>
      <c r="DY1433" s="18"/>
      <c r="DZ1433" s="18">
        <v>0</v>
      </c>
      <c r="EA1433" s="18">
        <v>0</v>
      </c>
      <c r="EB1433" s="18"/>
      <c r="EC1433" s="18"/>
      <c r="ED1433" s="18"/>
      <c r="EE1433" s="18">
        <v>0</v>
      </c>
      <c r="EF1433" s="18">
        <v>0</v>
      </c>
      <c r="EG1433" s="18">
        <v>0</v>
      </c>
      <c r="EH1433" s="18" t="s">
        <v>1736</v>
      </c>
      <c r="EI1433" s="18" cm="1">
        <f t="array" ref="EI1433">IF(SUMPRODUCT(--(DO1433:DS1433&lt;&gt;""))=0, 0,1)</f>
        <v>0</v>
      </c>
      <c r="EJ1433" s="18" cm="1">
        <f t="array" ref="EJ1433">IF(SUMPRODUCT(--(DT1433:EG1433&lt;&gt;""))=0, 0,1)</f>
        <v>1</v>
      </c>
      <c r="EK1433" s="18" cm="1">
        <f t="array" ref="EK1433">IF(SUMPRODUCT(--(EC1433:EG1433&lt;&gt;""))=0, 0,1)</f>
        <v>1</v>
      </c>
      <c r="EL1433" s="18" cm="1">
        <f t="array" ref="EL1433">IF(SUMPRODUCT(--(EE1433:EG1433&lt;&gt;""))=0, 0,1)</f>
        <v>1</v>
      </c>
      <c r="EM1433" s="18">
        <f t="shared" si="291"/>
        <v>0</v>
      </c>
      <c r="EN1433" s="18" t="str">
        <f t="shared" si="292"/>
        <v>NA</v>
      </c>
      <c r="EO1433" s="18">
        <f t="shared" si="293"/>
        <v>0</v>
      </c>
      <c r="EP1433" s="18">
        <f t="shared" si="294"/>
        <v>0</v>
      </c>
      <c r="EQ1433" s="18">
        <f t="shared" si="295"/>
        <v>0</v>
      </c>
      <c r="ER1433" s="58" t="s">
        <v>2080</v>
      </c>
      <c r="ES1433" s="59">
        <v>43826</v>
      </c>
      <c r="ET1433" s="18" t="s">
        <v>1732</v>
      </c>
      <c r="EU1433" s="18" t="s">
        <v>1732</v>
      </c>
    </row>
    <row r="1434" spans="1:151" ht="15.75" customHeight="1" x14ac:dyDescent="0.2">
      <c r="A1434" s="5" t="s">
        <v>422</v>
      </c>
      <c r="B1434" s="24" t="s">
        <v>1731</v>
      </c>
      <c r="C1434" s="26">
        <v>1</v>
      </c>
      <c r="D1434" s="18" t="s">
        <v>1745</v>
      </c>
      <c r="E1434" s="18" t="s">
        <v>1746</v>
      </c>
      <c r="F1434" s="18" t="s">
        <v>553</v>
      </c>
      <c r="G1434" s="18" t="s">
        <v>1652</v>
      </c>
      <c r="H1434" s="18" t="s">
        <v>1766</v>
      </c>
      <c r="I1434" s="18" t="s">
        <v>363</v>
      </c>
      <c r="J1434" s="18" t="s">
        <v>363</v>
      </c>
      <c r="K1434" s="18" t="s">
        <v>363</v>
      </c>
      <c r="L1434" s="18" t="s">
        <v>363</v>
      </c>
      <c r="M1434" s="18" t="s">
        <v>276</v>
      </c>
      <c r="N1434" s="56">
        <v>127</v>
      </c>
      <c r="O1434" s="18" t="s">
        <v>1178</v>
      </c>
      <c r="P1434" s="18" t="s">
        <v>261</v>
      </c>
      <c r="Q1434" s="18" t="s">
        <v>254</v>
      </c>
      <c r="R1434" s="24" t="s">
        <v>257</v>
      </c>
      <c r="S1434" s="24" t="s">
        <v>257</v>
      </c>
      <c r="T1434" s="26" t="s">
        <v>917</v>
      </c>
      <c r="U1434" s="26" t="s">
        <v>1767</v>
      </c>
      <c r="V1434" s="26" t="s">
        <v>1182</v>
      </c>
      <c r="W1434" s="26" t="s">
        <v>1183</v>
      </c>
      <c r="X1434" s="18" t="s">
        <v>1734</v>
      </c>
      <c r="Y1434" s="18">
        <v>200</v>
      </c>
      <c r="Z1434" s="18" t="s">
        <v>599</v>
      </c>
      <c r="AA1434" s="18">
        <v>200</v>
      </c>
      <c r="AB1434" s="57" t="s">
        <v>257</v>
      </c>
      <c r="AC1434" s="18" t="s">
        <v>595</v>
      </c>
      <c r="AD1434" s="18" t="s">
        <v>595</v>
      </c>
      <c r="AE1434" s="18" t="s">
        <v>595</v>
      </c>
      <c r="AF1434" s="18" t="s">
        <v>595</v>
      </c>
      <c r="AG1434" s="18" t="s">
        <v>595</v>
      </c>
      <c r="AH1434" s="18" t="s">
        <v>595</v>
      </c>
      <c r="AI1434" s="18">
        <v>45</v>
      </c>
      <c r="AJ1434" s="18" t="s">
        <v>522</v>
      </c>
      <c r="AK1434" s="18">
        <v>45</v>
      </c>
      <c r="AL1434" s="18" t="s">
        <v>1723</v>
      </c>
      <c r="AM1434" s="18"/>
      <c r="AN1434" s="18"/>
      <c r="AO1434" s="18"/>
      <c r="AP1434" s="18"/>
      <c r="AQ1434" s="18"/>
      <c r="AR1434" s="18"/>
      <c r="AS1434" s="18"/>
      <c r="AT1434" s="18"/>
      <c r="AU1434" s="18"/>
      <c r="AV1434" s="18"/>
      <c r="AW1434" s="18"/>
      <c r="AX1434" s="18"/>
      <c r="AY1434" s="18"/>
      <c r="AZ1434" s="18"/>
      <c r="BA1434" s="18"/>
      <c r="BB1434" s="18"/>
      <c r="BC1434" s="18"/>
      <c r="BD1434" s="18"/>
      <c r="BE1434" s="18"/>
      <c r="BF1434" s="18"/>
      <c r="BG1434" s="18"/>
      <c r="BH1434" s="18"/>
      <c r="BI1434" s="18"/>
      <c r="BJ1434" s="18"/>
      <c r="BK1434" s="18"/>
      <c r="BL1434" s="18"/>
      <c r="BM1434" s="18"/>
      <c r="BN1434" s="18"/>
      <c r="BO1434" s="18"/>
      <c r="BP1434" s="18"/>
      <c r="BQ1434" s="18"/>
      <c r="BR1434" s="18"/>
      <c r="BS1434" s="18"/>
      <c r="BT1434" s="18"/>
      <c r="BU1434" s="18"/>
      <c r="BV1434" s="18"/>
      <c r="BW1434" s="18"/>
      <c r="BX1434" s="18"/>
      <c r="BY1434" s="18"/>
      <c r="BZ1434" s="18"/>
      <c r="CA1434" s="18"/>
      <c r="CB1434" s="18"/>
      <c r="CC1434" s="18"/>
      <c r="CD1434" s="18"/>
      <c r="CE1434" s="18"/>
      <c r="CF1434" s="18"/>
      <c r="CG1434" s="18"/>
      <c r="CH1434" s="18"/>
      <c r="CI1434" s="18"/>
      <c r="CJ1434" s="18"/>
      <c r="CK1434" s="18"/>
      <c r="CL1434" s="18"/>
      <c r="CM1434" s="18"/>
      <c r="CN1434" s="18"/>
      <c r="CO1434" s="18"/>
      <c r="CP1434" s="18"/>
      <c r="CQ1434" s="18"/>
      <c r="CR1434" s="18"/>
      <c r="CS1434" s="18"/>
      <c r="CT1434" s="18"/>
      <c r="CU1434" s="18"/>
      <c r="CV1434" s="18"/>
      <c r="CW1434" s="18"/>
      <c r="CX1434" s="18"/>
      <c r="CY1434" s="18"/>
      <c r="CZ1434" s="18"/>
      <c r="DA1434" s="18"/>
      <c r="DB1434" s="18"/>
      <c r="DC1434" s="18"/>
      <c r="DD1434" s="18"/>
      <c r="DE1434" s="18"/>
      <c r="DF1434" s="18"/>
      <c r="DG1434" s="18"/>
      <c r="DH1434" s="18"/>
      <c r="DI1434" s="18"/>
      <c r="DJ1434" s="18"/>
      <c r="DK1434" s="18"/>
      <c r="DL1434" s="18"/>
      <c r="DM1434" s="18"/>
      <c r="DN1434" s="18"/>
      <c r="DO1434" s="18"/>
      <c r="DP1434" s="18"/>
      <c r="DQ1434" s="18"/>
      <c r="DR1434" s="18"/>
      <c r="DS1434" s="18"/>
      <c r="DT1434" s="18"/>
      <c r="DU1434" s="18"/>
      <c r="DV1434" s="18"/>
      <c r="DW1434" s="18"/>
      <c r="DX1434" s="18"/>
      <c r="DY1434" s="18"/>
      <c r="DZ1434" s="18">
        <v>0</v>
      </c>
      <c r="EA1434" s="18">
        <v>0</v>
      </c>
      <c r="EB1434" s="18"/>
      <c r="EC1434" s="18"/>
      <c r="ED1434" s="18"/>
      <c r="EE1434" s="18">
        <v>0</v>
      </c>
      <c r="EF1434" s="18">
        <v>1</v>
      </c>
      <c r="EG1434" s="18">
        <v>0</v>
      </c>
      <c r="EH1434" s="18" t="s">
        <v>1736</v>
      </c>
      <c r="EI1434" s="18" cm="1">
        <f t="array" ref="EI1434">IF(SUMPRODUCT(--(DO1434:DS1434&lt;&gt;""))=0, 0,1)</f>
        <v>0</v>
      </c>
      <c r="EJ1434" s="18" cm="1">
        <f t="array" ref="EJ1434">IF(SUMPRODUCT(--(DT1434:EG1434&lt;&gt;""))=0, 0,1)</f>
        <v>1</v>
      </c>
      <c r="EK1434" s="18" cm="1">
        <f t="array" ref="EK1434">IF(SUMPRODUCT(--(EC1434:EG1434&lt;&gt;""))=0, 0,1)</f>
        <v>1</v>
      </c>
      <c r="EL1434" s="18" cm="1">
        <f t="array" ref="EL1434">IF(SUMPRODUCT(--(EE1434:EG1434&lt;&gt;""))=0, 0,1)</f>
        <v>1</v>
      </c>
      <c r="EM1434" s="18">
        <f t="shared" si="291"/>
        <v>1</v>
      </c>
      <c r="EN1434" s="18" t="str">
        <f t="shared" si="292"/>
        <v>NA</v>
      </c>
      <c r="EO1434" s="18">
        <f t="shared" si="293"/>
        <v>1</v>
      </c>
      <c r="EP1434" s="18">
        <f t="shared" si="294"/>
        <v>1</v>
      </c>
      <c r="EQ1434" s="18">
        <f t="shared" si="295"/>
        <v>1</v>
      </c>
      <c r="ER1434" s="58" t="s">
        <v>2080</v>
      </c>
      <c r="ES1434" s="59">
        <v>43826</v>
      </c>
      <c r="ET1434" s="18" t="s">
        <v>1732</v>
      </c>
      <c r="EU1434" s="18" t="s">
        <v>1732</v>
      </c>
    </row>
    <row r="1435" spans="1:151" ht="15.75" customHeight="1" x14ac:dyDescent="0.2">
      <c r="A1435" s="5" t="s">
        <v>425</v>
      </c>
      <c r="B1435" s="24" t="s">
        <v>1768</v>
      </c>
      <c r="C1435" s="26">
        <v>1</v>
      </c>
      <c r="D1435" s="18" t="s">
        <v>1770</v>
      </c>
      <c r="E1435" s="18" t="s">
        <v>257</v>
      </c>
      <c r="F1435" s="18" t="s">
        <v>553</v>
      </c>
      <c r="G1435" s="18" t="s">
        <v>752</v>
      </c>
      <c r="H1435" s="18" t="s">
        <v>753</v>
      </c>
      <c r="I1435" s="18" t="s">
        <v>577</v>
      </c>
      <c r="J1435" s="18" t="s">
        <v>363</v>
      </c>
      <c r="K1435" s="18" t="s">
        <v>363</v>
      </c>
      <c r="L1435" s="18" t="s">
        <v>363</v>
      </c>
      <c r="M1435" s="18" t="s">
        <v>253</v>
      </c>
      <c r="N1435" s="56">
        <v>74</v>
      </c>
      <c r="O1435" s="18" t="s">
        <v>1453</v>
      </c>
      <c r="P1435" s="18" t="s">
        <v>261</v>
      </c>
      <c r="Q1435" s="18" t="s">
        <v>254</v>
      </c>
      <c r="R1435" s="24" t="s">
        <v>257</v>
      </c>
      <c r="S1435" s="24" t="s">
        <v>257</v>
      </c>
      <c r="T1435" s="26" t="s">
        <v>917</v>
      </c>
      <c r="U1435" s="18" t="s">
        <v>1771</v>
      </c>
      <c r="V1435" s="18" t="s">
        <v>1455</v>
      </c>
      <c r="W1435" s="18" t="s">
        <v>1456</v>
      </c>
      <c r="X1435" s="18" t="s">
        <v>1772</v>
      </c>
      <c r="Y1435" s="18">
        <v>200</v>
      </c>
      <c r="Z1435" s="18" t="s">
        <v>599</v>
      </c>
      <c r="AA1435" s="56">
        <v>200</v>
      </c>
      <c r="AB1435" s="57" t="s">
        <v>257</v>
      </c>
      <c r="AC1435" s="18" t="s">
        <v>595</v>
      </c>
      <c r="AD1435" s="18" t="s">
        <v>595</v>
      </c>
      <c r="AE1435" s="18" t="s">
        <v>595</v>
      </c>
      <c r="AF1435" s="18" t="s">
        <v>595</v>
      </c>
      <c r="AG1435" s="18" t="s">
        <v>595</v>
      </c>
      <c r="AH1435" s="18" t="s">
        <v>595</v>
      </c>
      <c r="AI1435" s="18" t="s">
        <v>595</v>
      </c>
      <c r="AJ1435" s="18" t="s">
        <v>595</v>
      </c>
      <c r="AK1435" s="18" t="s">
        <v>595</v>
      </c>
      <c r="AL1435" s="18" t="s">
        <v>1773</v>
      </c>
      <c r="AM1435" s="18"/>
      <c r="AN1435" s="18"/>
      <c r="AO1435" s="18"/>
      <c r="AP1435" s="18"/>
      <c r="AQ1435" s="18"/>
      <c r="AR1435" s="18"/>
      <c r="AS1435" s="18"/>
      <c r="AT1435" s="18"/>
      <c r="AU1435" s="18"/>
      <c r="AV1435" s="18"/>
      <c r="AW1435" s="18"/>
      <c r="AX1435" s="18"/>
      <c r="AY1435" s="18"/>
      <c r="AZ1435" s="18"/>
      <c r="BA1435" s="18"/>
      <c r="BB1435" s="18"/>
      <c r="BC1435" s="18"/>
      <c r="BD1435" s="18"/>
      <c r="BE1435" s="18"/>
      <c r="BF1435" s="18"/>
      <c r="BG1435" s="18"/>
      <c r="BH1435" s="18"/>
      <c r="BI1435" s="18"/>
      <c r="BJ1435" s="18"/>
      <c r="BK1435" s="18"/>
      <c r="BL1435" s="18"/>
      <c r="BM1435" s="18"/>
      <c r="BN1435" s="18"/>
      <c r="BO1435" s="18"/>
      <c r="BP1435" s="18"/>
      <c r="BQ1435" s="18"/>
      <c r="BR1435" s="18"/>
      <c r="BS1435" s="18"/>
      <c r="BT1435" s="18"/>
      <c r="BU1435" s="18"/>
      <c r="BV1435" s="18"/>
      <c r="BW1435" s="18"/>
      <c r="BX1435" s="18"/>
      <c r="BY1435" s="18"/>
      <c r="BZ1435" s="18"/>
      <c r="CA1435" s="18"/>
      <c r="CB1435" s="18"/>
      <c r="CC1435" s="18"/>
      <c r="CD1435" s="18"/>
      <c r="CE1435" s="18"/>
      <c r="CF1435" s="18"/>
      <c r="CG1435" s="18"/>
      <c r="CH1435" s="18"/>
      <c r="CI1435" s="18"/>
      <c r="CJ1435" s="18"/>
      <c r="CK1435" s="18"/>
      <c r="CL1435" s="18"/>
      <c r="CM1435" s="18"/>
      <c r="CN1435" s="18"/>
      <c r="CO1435" s="18"/>
      <c r="CP1435" s="18"/>
      <c r="CQ1435" s="18"/>
      <c r="CR1435" s="18"/>
      <c r="CS1435" s="18"/>
      <c r="CT1435" s="18"/>
      <c r="CU1435" s="18"/>
      <c r="CV1435" s="18"/>
      <c r="CW1435" s="18"/>
      <c r="CX1435" s="18"/>
      <c r="CY1435" s="18"/>
      <c r="CZ1435" s="18"/>
      <c r="DA1435" s="18"/>
      <c r="DB1435" s="18"/>
      <c r="DC1435" s="18"/>
      <c r="DD1435" s="18"/>
      <c r="DE1435" s="18"/>
      <c r="DF1435" s="18"/>
      <c r="DG1435" s="18"/>
      <c r="DH1435" s="18"/>
      <c r="DI1435" s="18"/>
      <c r="DJ1435" s="18"/>
      <c r="DK1435" s="18"/>
      <c r="DL1435" s="18"/>
      <c r="DM1435" s="18"/>
      <c r="DN1435" s="18"/>
      <c r="DO1435" s="18"/>
      <c r="DP1435" s="18"/>
      <c r="DQ1435" s="18"/>
      <c r="DR1435" s="18"/>
      <c r="DS1435" s="18"/>
      <c r="DT1435" s="18"/>
      <c r="DU1435" s="18"/>
      <c r="DV1435" s="18"/>
      <c r="DW1435" s="18"/>
      <c r="DX1435" s="18"/>
      <c r="DY1435" s="18"/>
      <c r="DZ1435" s="18">
        <v>0</v>
      </c>
      <c r="EA1435" s="18"/>
      <c r="EB1435" s="18"/>
      <c r="EC1435" s="18"/>
      <c r="ED1435" s="18"/>
      <c r="EE1435" s="18"/>
      <c r="EF1435" s="18"/>
      <c r="EG1435" s="18">
        <v>0</v>
      </c>
      <c r="EH1435" s="18" t="s">
        <v>1774</v>
      </c>
      <c r="EI1435" s="18" cm="1">
        <f t="array" ref="EI1435">IF(SUMPRODUCT(--(DO1435:DS1435&lt;&gt;""))=0, 0,1)</f>
        <v>0</v>
      </c>
      <c r="EJ1435" s="18" cm="1">
        <f t="array" ref="EJ1435">IF(SUMPRODUCT(--(DT1435:EG1435&lt;&gt;""))=0, 0,1)</f>
        <v>1</v>
      </c>
      <c r="EK1435" s="18" cm="1">
        <f t="array" ref="EK1435">IF(SUMPRODUCT(--(EC1435:EG1435&lt;&gt;""))=0, 0,1)</f>
        <v>1</v>
      </c>
      <c r="EL1435" s="18" cm="1">
        <f t="array" ref="EL1435">IF(SUMPRODUCT(--(EE1435:EG1435&lt;&gt;""))=0, 0,1)</f>
        <v>1</v>
      </c>
      <c r="EM1435" s="18">
        <f t="shared" si="291"/>
        <v>0</v>
      </c>
      <c r="EN1435" s="18" t="str">
        <f t="shared" si="292"/>
        <v>NA</v>
      </c>
      <c r="EO1435" s="18">
        <f t="shared" si="293"/>
        <v>0</v>
      </c>
      <c r="EP1435" s="18">
        <f t="shared" si="294"/>
        <v>0</v>
      </c>
      <c r="EQ1435" s="18">
        <f t="shared" si="295"/>
        <v>0</v>
      </c>
      <c r="ER1435" s="58" t="s">
        <v>2080</v>
      </c>
      <c r="ES1435" s="59">
        <v>43826</v>
      </c>
      <c r="ET1435" s="18" t="s">
        <v>1769</v>
      </c>
      <c r="EU1435" s="18" t="s">
        <v>1769</v>
      </c>
    </row>
    <row r="1436" spans="1:151" ht="15.75" customHeight="1" x14ac:dyDescent="0.2">
      <c r="A1436" s="5" t="s">
        <v>425</v>
      </c>
      <c r="B1436" s="24" t="s">
        <v>1768</v>
      </c>
      <c r="C1436" s="26">
        <v>1</v>
      </c>
      <c r="D1436" s="18" t="s">
        <v>1775</v>
      </c>
      <c r="E1436" s="18" t="s">
        <v>257</v>
      </c>
      <c r="F1436" s="18" t="s">
        <v>553</v>
      </c>
      <c r="G1436" s="18" t="s">
        <v>752</v>
      </c>
      <c r="H1436" s="18" t="s">
        <v>753</v>
      </c>
      <c r="I1436" s="18" t="s">
        <v>577</v>
      </c>
      <c r="J1436" s="18" t="s">
        <v>363</v>
      </c>
      <c r="K1436" s="18" t="s">
        <v>363</v>
      </c>
      <c r="L1436" s="18" t="s">
        <v>363</v>
      </c>
      <c r="M1436" s="18" t="s">
        <v>253</v>
      </c>
      <c r="N1436" s="56">
        <v>74</v>
      </c>
      <c r="O1436" s="18" t="s">
        <v>1453</v>
      </c>
      <c r="P1436" s="18" t="s">
        <v>261</v>
      </c>
      <c r="Q1436" s="18" t="s">
        <v>254</v>
      </c>
      <c r="R1436" s="24" t="s">
        <v>257</v>
      </c>
      <c r="S1436" s="24" t="s">
        <v>257</v>
      </c>
      <c r="T1436" s="26" t="s">
        <v>917</v>
      </c>
      <c r="U1436" s="18" t="s">
        <v>1776</v>
      </c>
      <c r="V1436" s="18" t="s">
        <v>1455</v>
      </c>
      <c r="W1436" s="18" t="s">
        <v>1456</v>
      </c>
      <c r="X1436" s="18" t="s">
        <v>1777</v>
      </c>
      <c r="Y1436" s="18">
        <v>200</v>
      </c>
      <c r="Z1436" s="18" t="s">
        <v>599</v>
      </c>
      <c r="AA1436" s="56">
        <v>200</v>
      </c>
      <c r="AB1436" s="57" t="s">
        <v>257</v>
      </c>
      <c r="AC1436" s="18" t="s">
        <v>595</v>
      </c>
      <c r="AD1436" s="18" t="s">
        <v>595</v>
      </c>
      <c r="AE1436" s="18" t="s">
        <v>595</v>
      </c>
      <c r="AF1436" s="18" t="s">
        <v>595</v>
      </c>
      <c r="AG1436" s="18" t="s">
        <v>595</v>
      </c>
      <c r="AH1436" s="18" t="s">
        <v>595</v>
      </c>
      <c r="AI1436" s="18" t="s">
        <v>595</v>
      </c>
      <c r="AJ1436" s="18" t="s">
        <v>595</v>
      </c>
      <c r="AK1436" s="18" t="s">
        <v>595</v>
      </c>
      <c r="AL1436" s="18" t="s">
        <v>1773</v>
      </c>
      <c r="AM1436" s="18"/>
      <c r="AN1436" s="18"/>
      <c r="AO1436" s="18"/>
      <c r="AP1436" s="18"/>
      <c r="AQ1436" s="18"/>
      <c r="AR1436" s="18"/>
      <c r="AS1436" s="18"/>
      <c r="AT1436" s="18"/>
      <c r="AU1436" s="18"/>
      <c r="AV1436" s="18"/>
      <c r="AW1436" s="18"/>
      <c r="AX1436" s="18"/>
      <c r="AY1436" s="18"/>
      <c r="AZ1436" s="18"/>
      <c r="BA1436" s="18"/>
      <c r="BB1436" s="18"/>
      <c r="BC1436" s="18"/>
      <c r="BD1436" s="18"/>
      <c r="BE1436" s="18"/>
      <c r="BF1436" s="18"/>
      <c r="BG1436" s="18"/>
      <c r="BH1436" s="18"/>
      <c r="BI1436" s="18"/>
      <c r="BJ1436" s="18"/>
      <c r="BK1436" s="18"/>
      <c r="BL1436" s="18"/>
      <c r="BM1436" s="18"/>
      <c r="BN1436" s="18"/>
      <c r="BO1436" s="18"/>
      <c r="BP1436" s="18"/>
      <c r="BQ1436" s="18"/>
      <c r="BR1436" s="18"/>
      <c r="BS1436" s="18"/>
      <c r="BT1436" s="18"/>
      <c r="BU1436" s="18"/>
      <c r="BV1436" s="18"/>
      <c r="BW1436" s="18"/>
      <c r="BX1436" s="18"/>
      <c r="BY1436" s="18"/>
      <c r="BZ1436" s="18"/>
      <c r="CA1436" s="18"/>
      <c r="CB1436" s="18"/>
      <c r="CC1436" s="18"/>
      <c r="CD1436" s="18"/>
      <c r="CE1436" s="18"/>
      <c r="CF1436" s="18"/>
      <c r="CG1436" s="18"/>
      <c r="CH1436" s="18"/>
      <c r="CI1436" s="18"/>
      <c r="CJ1436" s="18"/>
      <c r="CK1436" s="18"/>
      <c r="CL1436" s="18"/>
      <c r="CM1436" s="18"/>
      <c r="CN1436" s="18"/>
      <c r="CO1436" s="18"/>
      <c r="CP1436" s="18"/>
      <c r="CQ1436" s="18"/>
      <c r="CR1436" s="18"/>
      <c r="CS1436" s="18"/>
      <c r="CT1436" s="18"/>
      <c r="CU1436" s="18"/>
      <c r="CV1436" s="18"/>
      <c r="CW1436" s="18"/>
      <c r="CX1436" s="18"/>
      <c r="CY1436" s="18"/>
      <c r="CZ1436" s="18"/>
      <c r="DA1436" s="18"/>
      <c r="DB1436" s="18"/>
      <c r="DC1436" s="18"/>
      <c r="DD1436" s="18"/>
      <c r="DE1436" s="18"/>
      <c r="DF1436" s="18"/>
      <c r="DG1436" s="18"/>
      <c r="DH1436" s="18"/>
      <c r="DI1436" s="18"/>
      <c r="DJ1436" s="18"/>
      <c r="DK1436" s="18"/>
      <c r="DL1436" s="18"/>
      <c r="DM1436" s="18"/>
      <c r="DN1436" s="18"/>
      <c r="DO1436" s="18"/>
      <c r="DP1436" s="18"/>
      <c r="DQ1436" s="18"/>
      <c r="DR1436" s="18"/>
      <c r="DS1436" s="18"/>
      <c r="DT1436" s="18"/>
      <c r="DU1436" s="18"/>
      <c r="DV1436" s="18"/>
      <c r="DW1436" s="18"/>
      <c r="DX1436" s="18"/>
      <c r="DY1436" s="18"/>
      <c r="DZ1436" s="18">
        <v>0</v>
      </c>
      <c r="EA1436" s="18"/>
      <c r="EB1436" s="18"/>
      <c r="EC1436" s="18"/>
      <c r="ED1436" s="18"/>
      <c r="EE1436" s="18"/>
      <c r="EF1436" s="18"/>
      <c r="EG1436" s="18">
        <v>0</v>
      </c>
      <c r="EH1436" s="18" t="s">
        <v>1774</v>
      </c>
      <c r="EI1436" s="18" cm="1">
        <f t="array" ref="EI1436">IF(SUMPRODUCT(--(DO1436:DS1436&lt;&gt;""))=0, 0,1)</f>
        <v>0</v>
      </c>
      <c r="EJ1436" s="18" cm="1">
        <f t="array" ref="EJ1436">IF(SUMPRODUCT(--(DT1436:EG1436&lt;&gt;""))=0, 0,1)</f>
        <v>1</v>
      </c>
      <c r="EK1436" s="18" cm="1">
        <f t="array" ref="EK1436">IF(SUMPRODUCT(--(EC1436:EG1436&lt;&gt;""))=0, 0,1)</f>
        <v>1</v>
      </c>
      <c r="EL1436" s="18" cm="1">
        <f t="array" ref="EL1436">IF(SUMPRODUCT(--(EE1436:EG1436&lt;&gt;""))=0, 0,1)</f>
        <v>1</v>
      </c>
      <c r="EM1436" s="18">
        <f t="shared" si="291"/>
        <v>0</v>
      </c>
      <c r="EN1436" s="18" t="str">
        <f t="shared" si="292"/>
        <v>NA</v>
      </c>
      <c r="EO1436" s="18">
        <f t="shared" si="293"/>
        <v>0</v>
      </c>
      <c r="EP1436" s="18">
        <f t="shared" si="294"/>
        <v>0</v>
      </c>
      <c r="EQ1436" s="18">
        <f t="shared" si="295"/>
        <v>0</v>
      </c>
      <c r="ER1436" s="58" t="s">
        <v>2080</v>
      </c>
      <c r="ES1436" s="59">
        <v>43826</v>
      </c>
      <c r="ET1436" s="18" t="s">
        <v>1769</v>
      </c>
      <c r="EU1436" s="18" t="s">
        <v>1769</v>
      </c>
    </row>
    <row r="1437" spans="1:151" ht="15.75" customHeight="1" x14ac:dyDescent="0.2">
      <c r="A1437" s="5" t="s">
        <v>425</v>
      </c>
      <c r="B1437" s="24" t="s">
        <v>1768</v>
      </c>
      <c r="C1437" s="26">
        <v>1</v>
      </c>
      <c r="D1437" s="18" t="s">
        <v>1770</v>
      </c>
      <c r="E1437" s="18" t="s">
        <v>257</v>
      </c>
      <c r="F1437" s="18" t="s">
        <v>553</v>
      </c>
      <c r="G1437" s="18" t="s">
        <v>1465</v>
      </c>
      <c r="H1437" s="18" t="s">
        <v>1466</v>
      </c>
      <c r="I1437" s="18" t="s">
        <v>577</v>
      </c>
      <c r="J1437" s="18" t="s">
        <v>363</v>
      </c>
      <c r="K1437" s="18" t="s">
        <v>363</v>
      </c>
      <c r="L1437" s="18" t="s">
        <v>363</v>
      </c>
      <c r="M1437" s="18" t="s">
        <v>253</v>
      </c>
      <c r="N1437" s="56">
        <v>74</v>
      </c>
      <c r="O1437" s="18" t="s">
        <v>1453</v>
      </c>
      <c r="P1437" s="18" t="s">
        <v>261</v>
      </c>
      <c r="Q1437" s="18" t="s">
        <v>254</v>
      </c>
      <c r="R1437" s="24" t="s">
        <v>257</v>
      </c>
      <c r="S1437" s="24" t="s">
        <v>257</v>
      </c>
      <c r="T1437" s="26" t="s">
        <v>917</v>
      </c>
      <c r="U1437" s="18" t="s">
        <v>1778</v>
      </c>
      <c r="V1437" s="18" t="s">
        <v>1455</v>
      </c>
      <c r="W1437" s="18" t="s">
        <v>1456</v>
      </c>
      <c r="X1437" s="18" t="s">
        <v>1772</v>
      </c>
      <c r="Y1437" s="18">
        <v>200</v>
      </c>
      <c r="Z1437" s="18" t="s">
        <v>599</v>
      </c>
      <c r="AA1437" s="56">
        <v>200</v>
      </c>
      <c r="AB1437" s="57" t="s">
        <v>257</v>
      </c>
      <c r="AC1437" s="18" t="s">
        <v>595</v>
      </c>
      <c r="AD1437" s="18" t="s">
        <v>595</v>
      </c>
      <c r="AE1437" s="18" t="s">
        <v>595</v>
      </c>
      <c r="AF1437" s="18" t="s">
        <v>595</v>
      </c>
      <c r="AG1437" s="18" t="s">
        <v>595</v>
      </c>
      <c r="AH1437" s="18" t="s">
        <v>595</v>
      </c>
      <c r="AI1437" s="18" t="s">
        <v>595</v>
      </c>
      <c r="AJ1437" s="18" t="s">
        <v>595</v>
      </c>
      <c r="AK1437" s="18" t="s">
        <v>595</v>
      </c>
      <c r="AL1437" s="18" t="s">
        <v>1773</v>
      </c>
      <c r="AM1437" s="18"/>
      <c r="AN1437" s="18"/>
      <c r="AO1437" s="18"/>
      <c r="AP1437" s="18"/>
      <c r="AQ1437" s="18"/>
      <c r="AR1437" s="18"/>
      <c r="AS1437" s="18"/>
      <c r="AT1437" s="18"/>
      <c r="AU1437" s="18"/>
      <c r="AV1437" s="18"/>
      <c r="AW1437" s="18"/>
      <c r="AX1437" s="18"/>
      <c r="AY1437" s="18"/>
      <c r="AZ1437" s="18"/>
      <c r="BA1437" s="18"/>
      <c r="BB1437" s="18"/>
      <c r="BC1437" s="18"/>
      <c r="BD1437" s="18"/>
      <c r="BE1437" s="18"/>
      <c r="BF1437" s="18"/>
      <c r="BG1437" s="18"/>
      <c r="BH1437" s="18"/>
      <c r="BI1437" s="18"/>
      <c r="BJ1437" s="18"/>
      <c r="BK1437" s="18"/>
      <c r="BL1437" s="18"/>
      <c r="BM1437" s="18"/>
      <c r="BN1437" s="18"/>
      <c r="BO1437" s="18"/>
      <c r="BP1437" s="18"/>
      <c r="BQ1437" s="18"/>
      <c r="BR1437" s="18"/>
      <c r="BS1437" s="18"/>
      <c r="BT1437" s="18"/>
      <c r="BU1437" s="18"/>
      <c r="BV1437" s="18"/>
      <c r="BW1437" s="18"/>
      <c r="BX1437" s="18"/>
      <c r="BY1437" s="18"/>
      <c r="BZ1437" s="18"/>
      <c r="CA1437" s="18"/>
      <c r="CB1437" s="18"/>
      <c r="CC1437" s="18"/>
      <c r="CD1437" s="18"/>
      <c r="CE1437" s="18"/>
      <c r="CF1437" s="18"/>
      <c r="CG1437" s="18"/>
      <c r="CH1437" s="18"/>
      <c r="CI1437" s="18"/>
      <c r="CJ1437" s="18"/>
      <c r="CK1437" s="18"/>
      <c r="CL1437" s="18"/>
      <c r="CM1437" s="18"/>
      <c r="CN1437" s="18"/>
      <c r="CO1437" s="18"/>
      <c r="CP1437" s="18"/>
      <c r="CQ1437" s="18"/>
      <c r="CR1437" s="18"/>
      <c r="CS1437" s="18"/>
      <c r="CT1437" s="18"/>
      <c r="CU1437" s="18"/>
      <c r="CV1437" s="18"/>
      <c r="CW1437" s="18"/>
      <c r="CX1437" s="18"/>
      <c r="CY1437" s="18"/>
      <c r="CZ1437" s="18"/>
      <c r="DA1437" s="18"/>
      <c r="DB1437" s="18"/>
      <c r="DC1437" s="18"/>
      <c r="DD1437" s="18"/>
      <c r="DE1437" s="18"/>
      <c r="DF1437" s="18"/>
      <c r="DG1437" s="18"/>
      <c r="DH1437" s="18"/>
      <c r="DI1437" s="18"/>
      <c r="DJ1437" s="18"/>
      <c r="DK1437" s="18"/>
      <c r="DL1437" s="18"/>
      <c r="DM1437" s="18"/>
      <c r="DN1437" s="18"/>
      <c r="DO1437" s="18"/>
      <c r="DP1437" s="18"/>
      <c r="DQ1437" s="18"/>
      <c r="DR1437" s="18"/>
      <c r="DS1437" s="18"/>
      <c r="DT1437" s="18"/>
      <c r="DU1437" s="18"/>
      <c r="DV1437" s="18"/>
      <c r="DW1437" s="18"/>
      <c r="DX1437" s="18"/>
      <c r="DY1437" s="18"/>
      <c r="DZ1437" s="18">
        <v>0</v>
      </c>
      <c r="EA1437" s="18"/>
      <c r="EB1437" s="18"/>
      <c r="EC1437" s="18"/>
      <c r="ED1437" s="18"/>
      <c r="EE1437" s="18"/>
      <c r="EF1437" s="18"/>
      <c r="EG1437" s="18">
        <v>0</v>
      </c>
      <c r="EH1437" s="18" t="s">
        <v>1774</v>
      </c>
      <c r="EI1437" s="18" cm="1">
        <f t="array" ref="EI1437">IF(SUMPRODUCT(--(DO1437:DS1437&lt;&gt;""))=0, 0,1)</f>
        <v>0</v>
      </c>
      <c r="EJ1437" s="18" cm="1">
        <f t="array" ref="EJ1437">IF(SUMPRODUCT(--(DT1437:EG1437&lt;&gt;""))=0, 0,1)</f>
        <v>1</v>
      </c>
      <c r="EK1437" s="18" cm="1">
        <f t="array" ref="EK1437">IF(SUMPRODUCT(--(EC1437:EG1437&lt;&gt;""))=0, 0,1)</f>
        <v>1</v>
      </c>
      <c r="EL1437" s="18" cm="1">
        <f t="array" ref="EL1437">IF(SUMPRODUCT(--(EE1437:EG1437&lt;&gt;""))=0, 0,1)</f>
        <v>1</v>
      </c>
      <c r="EM1437" s="18">
        <f t="shared" si="291"/>
        <v>0</v>
      </c>
      <c r="EN1437" s="18" t="str">
        <f t="shared" si="292"/>
        <v>NA</v>
      </c>
      <c r="EO1437" s="18">
        <f t="shared" si="293"/>
        <v>0</v>
      </c>
      <c r="EP1437" s="18">
        <f t="shared" si="294"/>
        <v>0</v>
      </c>
      <c r="EQ1437" s="18">
        <f t="shared" si="295"/>
        <v>0</v>
      </c>
      <c r="ER1437" s="58" t="s">
        <v>2080</v>
      </c>
      <c r="ES1437" s="59">
        <v>43826</v>
      </c>
      <c r="ET1437" s="18" t="s">
        <v>1769</v>
      </c>
      <c r="EU1437" s="18" t="s">
        <v>1769</v>
      </c>
    </row>
    <row r="1438" spans="1:151" ht="15.75" customHeight="1" x14ac:dyDescent="0.2">
      <c r="A1438" s="5" t="s">
        <v>425</v>
      </c>
      <c r="B1438" s="24" t="s">
        <v>1768</v>
      </c>
      <c r="C1438" s="26">
        <v>1</v>
      </c>
      <c r="D1438" s="18" t="s">
        <v>1775</v>
      </c>
      <c r="E1438" s="18" t="s">
        <v>257</v>
      </c>
      <c r="F1438" s="18" t="s">
        <v>553</v>
      </c>
      <c r="G1438" s="18" t="s">
        <v>1465</v>
      </c>
      <c r="H1438" s="18" t="s">
        <v>1466</v>
      </c>
      <c r="I1438" s="18" t="s">
        <v>577</v>
      </c>
      <c r="J1438" s="18" t="s">
        <v>363</v>
      </c>
      <c r="K1438" s="18" t="s">
        <v>363</v>
      </c>
      <c r="L1438" s="18" t="s">
        <v>363</v>
      </c>
      <c r="M1438" s="18" t="s">
        <v>253</v>
      </c>
      <c r="N1438" s="56">
        <v>74</v>
      </c>
      <c r="O1438" s="18" t="s">
        <v>1453</v>
      </c>
      <c r="P1438" s="18" t="s">
        <v>261</v>
      </c>
      <c r="Q1438" s="18" t="s">
        <v>254</v>
      </c>
      <c r="R1438" s="24" t="s">
        <v>257</v>
      </c>
      <c r="S1438" s="24" t="s">
        <v>257</v>
      </c>
      <c r="T1438" s="26" t="s">
        <v>917</v>
      </c>
      <c r="U1438" s="18" t="s">
        <v>1779</v>
      </c>
      <c r="V1438" s="18" t="s">
        <v>1455</v>
      </c>
      <c r="W1438" s="18" t="s">
        <v>1456</v>
      </c>
      <c r="X1438" s="18" t="s">
        <v>1777</v>
      </c>
      <c r="Y1438" s="18">
        <v>200</v>
      </c>
      <c r="Z1438" s="18" t="s">
        <v>599</v>
      </c>
      <c r="AA1438" s="56">
        <v>200</v>
      </c>
      <c r="AB1438" s="57" t="s">
        <v>257</v>
      </c>
      <c r="AC1438" s="18" t="s">
        <v>595</v>
      </c>
      <c r="AD1438" s="18" t="s">
        <v>595</v>
      </c>
      <c r="AE1438" s="18" t="s">
        <v>595</v>
      </c>
      <c r="AF1438" s="18" t="s">
        <v>595</v>
      </c>
      <c r="AG1438" s="18" t="s">
        <v>595</v>
      </c>
      <c r="AH1438" s="18" t="s">
        <v>595</v>
      </c>
      <c r="AI1438" s="18" t="s">
        <v>595</v>
      </c>
      <c r="AJ1438" s="18" t="s">
        <v>595</v>
      </c>
      <c r="AK1438" s="18" t="s">
        <v>595</v>
      </c>
      <c r="AL1438" s="18" t="s">
        <v>1773</v>
      </c>
      <c r="AM1438" s="18"/>
      <c r="AN1438" s="18"/>
      <c r="AO1438" s="18"/>
      <c r="AP1438" s="18"/>
      <c r="AQ1438" s="18"/>
      <c r="AR1438" s="18"/>
      <c r="AS1438" s="18"/>
      <c r="AT1438" s="18"/>
      <c r="AU1438" s="18"/>
      <c r="AV1438" s="18"/>
      <c r="AW1438" s="18"/>
      <c r="AX1438" s="18"/>
      <c r="AY1438" s="18"/>
      <c r="AZ1438" s="18"/>
      <c r="BA1438" s="18"/>
      <c r="BB1438" s="18"/>
      <c r="BC1438" s="18"/>
      <c r="BD1438" s="18"/>
      <c r="BE1438" s="18"/>
      <c r="BF1438" s="18"/>
      <c r="BG1438" s="18"/>
      <c r="BH1438" s="18"/>
      <c r="BI1438" s="18"/>
      <c r="BJ1438" s="18"/>
      <c r="BK1438" s="18"/>
      <c r="BL1438" s="18"/>
      <c r="BM1438" s="18"/>
      <c r="BN1438" s="18"/>
      <c r="BO1438" s="18"/>
      <c r="BP1438" s="18"/>
      <c r="BQ1438" s="18"/>
      <c r="BR1438" s="18"/>
      <c r="BS1438" s="18"/>
      <c r="BT1438" s="18"/>
      <c r="BU1438" s="18"/>
      <c r="BV1438" s="18"/>
      <c r="BW1438" s="18"/>
      <c r="BX1438" s="18"/>
      <c r="BY1438" s="18"/>
      <c r="BZ1438" s="18"/>
      <c r="CA1438" s="18"/>
      <c r="CB1438" s="18"/>
      <c r="CC1438" s="18"/>
      <c r="CD1438" s="18"/>
      <c r="CE1438" s="18"/>
      <c r="CF1438" s="18"/>
      <c r="CG1438" s="18"/>
      <c r="CH1438" s="18"/>
      <c r="CI1438" s="18"/>
      <c r="CJ1438" s="18"/>
      <c r="CK1438" s="18"/>
      <c r="CL1438" s="18"/>
      <c r="CM1438" s="18"/>
      <c r="CN1438" s="18"/>
      <c r="CO1438" s="18"/>
      <c r="CP1438" s="18"/>
      <c r="CQ1438" s="18"/>
      <c r="CR1438" s="18"/>
      <c r="CS1438" s="18"/>
      <c r="CT1438" s="18"/>
      <c r="CU1438" s="18"/>
      <c r="CV1438" s="18"/>
      <c r="CW1438" s="18"/>
      <c r="CX1438" s="18"/>
      <c r="CY1438" s="18"/>
      <c r="CZ1438" s="18"/>
      <c r="DA1438" s="18"/>
      <c r="DB1438" s="18"/>
      <c r="DC1438" s="18"/>
      <c r="DD1438" s="18"/>
      <c r="DE1438" s="18"/>
      <c r="DF1438" s="18"/>
      <c r="DG1438" s="18"/>
      <c r="DH1438" s="18"/>
      <c r="DI1438" s="18"/>
      <c r="DJ1438" s="18"/>
      <c r="DK1438" s="18"/>
      <c r="DL1438" s="18"/>
      <c r="DM1438" s="18"/>
      <c r="DN1438" s="18"/>
      <c r="DO1438" s="18"/>
      <c r="DP1438" s="18"/>
      <c r="DQ1438" s="18"/>
      <c r="DR1438" s="18"/>
      <c r="DS1438" s="18"/>
      <c r="DT1438" s="18"/>
      <c r="DU1438" s="18"/>
      <c r="DV1438" s="18"/>
      <c r="DW1438" s="18"/>
      <c r="DX1438" s="18"/>
      <c r="DY1438" s="18"/>
      <c r="DZ1438" s="18">
        <v>0</v>
      </c>
      <c r="EA1438" s="18"/>
      <c r="EB1438" s="18"/>
      <c r="EC1438" s="18"/>
      <c r="ED1438" s="18"/>
      <c r="EE1438" s="18"/>
      <c r="EF1438" s="18"/>
      <c r="EG1438" s="18">
        <v>0</v>
      </c>
      <c r="EH1438" s="18" t="s">
        <v>1774</v>
      </c>
      <c r="EI1438" s="18" cm="1">
        <f t="array" ref="EI1438">IF(SUMPRODUCT(--(DO1438:DS1438&lt;&gt;""))=0, 0,1)</f>
        <v>0</v>
      </c>
      <c r="EJ1438" s="18" cm="1">
        <f t="array" ref="EJ1438">IF(SUMPRODUCT(--(DT1438:EG1438&lt;&gt;""))=0, 0,1)</f>
        <v>1</v>
      </c>
      <c r="EK1438" s="18" cm="1">
        <f t="array" ref="EK1438">IF(SUMPRODUCT(--(EC1438:EG1438&lt;&gt;""))=0, 0,1)</f>
        <v>1</v>
      </c>
      <c r="EL1438" s="18" cm="1">
        <f t="array" ref="EL1438">IF(SUMPRODUCT(--(EE1438:EG1438&lt;&gt;""))=0, 0,1)</f>
        <v>1</v>
      </c>
      <c r="EM1438" s="18">
        <f t="shared" si="291"/>
        <v>0</v>
      </c>
      <c r="EN1438" s="18" t="str">
        <f t="shared" si="292"/>
        <v>NA</v>
      </c>
      <c r="EO1438" s="18">
        <f t="shared" si="293"/>
        <v>0</v>
      </c>
      <c r="EP1438" s="18">
        <f t="shared" si="294"/>
        <v>0</v>
      </c>
      <c r="EQ1438" s="18">
        <f t="shared" si="295"/>
        <v>0</v>
      </c>
      <c r="ER1438" s="58" t="s">
        <v>2080</v>
      </c>
      <c r="ES1438" s="59">
        <v>43826</v>
      </c>
      <c r="ET1438" s="18" t="s">
        <v>1769</v>
      </c>
      <c r="EU1438" s="18" t="s">
        <v>1769</v>
      </c>
    </row>
    <row r="1439" spans="1:151" ht="15.75" customHeight="1" x14ac:dyDescent="0.2">
      <c r="A1439" s="5" t="s">
        <v>425</v>
      </c>
      <c r="B1439" s="24" t="s">
        <v>1768</v>
      </c>
      <c r="C1439" s="26">
        <v>1</v>
      </c>
      <c r="D1439" s="18" t="s">
        <v>1770</v>
      </c>
      <c r="E1439" s="18" t="s">
        <v>257</v>
      </c>
      <c r="F1439" s="18" t="s">
        <v>553</v>
      </c>
      <c r="G1439" s="18" t="s">
        <v>1469</v>
      </c>
      <c r="H1439" s="18" t="s">
        <v>1470</v>
      </c>
      <c r="I1439" s="18" t="s">
        <v>577</v>
      </c>
      <c r="J1439" s="18" t="s">
        <v>363</v>
      </c>
      <c r="K1439" s="18" t="s">
        <v>363</v>
      </c>
      <c r="L1439" s="18" t="s">
        <v>363</v>
      </c>
      <c r="M1439" s="18" t="s">
        <v>253</v>
      </c>
      <c r="N1439" s="56">
        <v>74</v>
      </c>
      <c r="O1439" s="18" t="s">
        <v>1453</v>
      </c>
      <c r="P1439" s="18" t="s">
        <v>261</v>
      </c>
      <c r="Q1439" s="18" t="s">
        <v>254</v>
      </c>
      <c r="R1439" s="24" t="s">
        <v>257</v>
      </c>
      <c r="S1439" s="24" t="s">
        <v>257</v>
      </c>
      <c r="T1439" s="26" t="s">
        <v>917</v>
      </c>
      <c r="U1439" s="18" t="s">
        <v>1780</v>
      </c>
      <c r="V1439" s="18" t="s">
        <v>1455</v>
      </c>
      <c r="W1439" s="18" t="s">
        <v>1456</v>
      </c>
      <c r="X1439" s="18" t="s">
        <v>1772</v>
      </c>
      <c r="Y1439" s="18">
        <v>200</v>
      </c>
      <c r="Z1439" s="18" t="s">
        <v>599</v>
      </c>
      <c r="AA1439" s="56">
        <v>200</v>
      </c>
      <c r="AB1439" s="57" t="s">
        <v>257</v>
      </c>
      <c r="AC1439" s="18" t="s">
        <v>595</v>
      </c>
      <c r="AD1439" s="18" t="s">
        <v>595</v>
      </c>
      <c r="AE1439" s="18" t="s">
        <v>595</v>
      </c>
      <c r="AF1439" s="18" t="s">
        <v>595</v>
      </c>
      <c r="AG1439" s="18" t="s">
        <v>595</v>
      </c>
      <c r="AH1439" s="18" t="s">
        <v>595</v>
      </c>
      <c r="AI1439" s="18" t="s">
        <v>595</v>
      </c>
      <c r="AJ1439" s="18" t="s">
        <v>595</v>
      </c>
      <c r="AK1439" s="18" t="s">
        <v>595</v>
      </c>
      <c r="AL1439" s="18" t="s">
        <v>1773</v>
      </c>
      <c r="AM1439" s="18"/>
      <c r="AN1439" s="18"/>
      <c r="AO1439" s="18"/>
      <c r="AP1439" s="18"/>
      <c r="AQ1439" s="18"/>
      <c r="AR1439" s="18"/>
      <c r="AS1439" s="18"/>
      <c r="AT1439" s="18"/>
      <c r="AU1439" s="18"/>
      <c r="AV1439" s="18"/>
      <c r="AW1439" s="18"/>
      <c r="AX1439" s="18"/>
      <c r="AY1439" s="18"/>
      <c r="AZ1439" s="18"/>
      <c r="BA1439" s="18"/>
      <c r="BB1439" s="18"/>
      <c r="BC1439" s="18"/>
      <c r="BD1439" s="18"/>
      <c r="BE1439" s="18"/>
      <c r="BF1439" s="18"/>
      <c r="BG1439" s="18"/>
      <c r="BH1439" s="18"/>
      <c r="BI1439" s="18"/>
      <c r="BJ1439" s="18"/>
      <c r="BK1439" s="18"/>
      <c r="BL1439" s="18"/>
      <c r="BM1439" s="18"/>
      <c r="BN1439" s="18"/>
      <c r="BO1439" s="18"/>
      <c r="BP1439" s="18"/>
      <c r="BQ1439" s="18"/>
      <c r="BR1439" s="18"/>
      <c r="BS1439" s="18"/>
      <c r="BT1439" s="18"/>
      <c r="BU1439" s="18"/>
      <c r="BV1439" s="18"/>
      <c r="BW1439" s="18"/>
      <c r="BX1439" s="18"/>
      <c r="BY1439" s="18"/>
      <c r="BZ1439" s="18"/>
      <c r="CA1439" s="18"/>
      <c r="CB1439" s="18"/>
      <c r="CC1439" s="18"/>
      <c r="CD1439" s="18"/>
      <c r="CE1439" s="18"/>
      <c r="CF1439" s="18"/>
      <c r="CG1439" s="18"/>
      <c r="CH1439" s="18"/>
      <c r="CI1439" s="18"/>
      <c r="CJ1439" s="18"/>
      <c r="CK1439" s="18"/>
      <c r="CL1439" s="18"/>
      <c r="CM1439" s="18"/>
      <c r="CN1439" s="18"/>
      <c r="CO1439" s="18"/>
      <c r="CP1439" s="18"/>
      <c r="CQ1439" s="18"/>
      <c r="CR1439" s="18"/>
      <c r="CS1439" s="18"/>
      <c r="CT1439" s="18"/>
      <c r="CU1439" s="18"/>
      <c r="CV1439" s="18"/>
      <c r="CW1439" s="18"/>
      <c r="CX1439" s="18"/>
      <c r="CY1439" s="18"/>
      <c r="CZ1439" s="18"/>
      <c r="DA1439" s="18"/>
      <c r="DB1439" s="18"/>
      <c r="DC1439" s="18"/>
      <c r="DD1439" s="18"/>
      <c r="DE1439" s="18"/>
      <c r="DF1439" s="18"/>
      <c r="DG1439" s="18"/>
      <c r="DH1439" s="18"/>
      <c r="DI1439" s="18"/>
      <c r="DJ1439" s="18"/>
      <c r="DK1439" s="18"/>
      <c r="DL1439" s="18"/>
      <c r="DM1439" s="18"/>
      <c r="DN1439" s="18"/>
      <c r="DO1439" s="18"/>
      <c r="DP1439" s="18"/>
      <c r="DQ1439" s="18"/>
      <c r="DR1439" s="18"/>
      <c r="DS1439" s="18"/>
      <c r="DT1439" s="18"/>
      <c r="DU1439" s="18"/>
      <c r="DV1439" s="18"/>
      <c r="DW1439" s="18"/>
      <c r="DX1439" s="18"/>
      <c r="DY1439" s="18"/>
      <c r="DZ1439" s="18">
        <v>0</v>
      </c>
      <c r="EA1439" s="18"/>
      <c r="EB1439" s="18"/>
      <c r="EC1439" s="18"/>
      <c r="ED1439" s="18"/>
      <c r="EE1439" s="18"/>
      <c r="EF1439" s="18"/>
      <c r="EG1439" s="18">
        <v>0</v>
      </c>
      <c r="EH1439" s="18" t="s">
        <v>1774</v>
      </c>
      <c r="EI1439" s="18" cm="1">
        <f t="array" ref="EI1439">IF(SUMPRODUCT(--(DO1439:DS1439&lt;&gt;""))=0, 0,1)</f>
        <v>0</v>
      </c>
      <c r="EJ1439" s="18" cm="1">
        <f t="array" ref="EJ1439">IF(SUMPRODUCT(--(DT1439:EG1439&lt;&gt;""))=0, 0,1)</f>
        <v>1</v>
      </c>
      <c r="EK1439" s="18" cm="1">
        <f t="array" ref="EK1439">IF(SUMPRODUCT(--(EC1439:EG1439&lt;&gt;""))=0, 0,1)</f>
        <v>1</v>
      </c>
      <c r="EL1439" s="18" cm="1">
        <f t="array" ref="EL1439">IF(SUMPRODUCT(--(EE1439:EG1439&lt;&gt;""))=0, 0,1)</f>
        <v>1</v>
      </c>
      <c r="EM1439" s="18">
        <f t="shared" si="291"/>
        <v>0</v>
      </c>
      <c r="EN1439" s="18" t="str">
        <f t="shared" si="292"/>
        <v>NA</v>
      </c>
      <c r="EO1439" s="18">
        <f t="shared" si="293"/>
        <v>0</v>
      </c>
      <c r="EP1439" s="18">
        <f t="shared" si="294"/>
        <v>0</v>
      </c>
      <c r="EQ1439" s="18">
        <f t="shared" si="295"/>
        <v>0</v>
      </c>
      <c r="ER1439" s="58" t="s">
        <v>2080</v>
      </c>
      <c r="ES1439" s="59">
        <v>43826</v>
      </c>
      <c r="ET1439" s="18" t="s">
        <v>1769</v>
      </c>
      <c r="EU1439" s="18" t="s">
        <v>1769</v>
      </c>
    </row>
    <row r="1440" spans="1:151" ht="15.75" customHeight="1" x14ac:dyDescent="0.2">
      <c r="A1440" s="5" t="s">
        <v>425</v>
      </c>
      <c r="B1440" s="24" t="s">
        <v>1768</v>
      </c>
      <c r="C1440" s="26">
        <v>1</v>
      </c>
      <c r="D1440" s="18" t="s">
        <v>1775</v>
      </c>
      <c r="E1440" s="18" t="s">
        <v>257</v>
      </c>
      <c r="F1440" s="18" t="s">
        <v>553</v>
      </c>
      <c r="G1440" s="18" t="s">
        <v>1469</v>
      </c>
      <c r="H1440" s="18" t="s">
        <v>1470</v>
      </c>
      <c r="I1440" s="18" t="s">
        <v>577</v>
      </c>
      <c r="J1440" s="18" t="s">
        <v>363</v>
      </c>
      <c r="K1440" s="18" t="s">
        <v>363</v>
      </c>
      <c r="L1440" s="18" t="s">
        <v>363</v>
      </c>
      <c r="M1440" s="18" t="s">
        <v>253</v>
      </c>
      <c r="N1440" s="56">
        <v>74</v>
      </c>
      <c r="O1440" s="18" t="s">
        <v>1453</v>
      </c>
      <c r="P1440" s="18" t="s">
        <v>261</v>
      </c>
      <c r="Q1440" s="18" t="s">
        <v>254</v>
      </c>
      <c r="R1440" s="24" t="s">
        <v>257</v>
      </c>
      <c r="S1440" s="24" t="s">
        <v>257</v>
      </c>
      <c r="T1440" s="26" t="s">
        <v>917</v>
      </c>
      <c r="U1440" s="18" t="s">
        <v>1781</v>
      </c>
      <c r="V1440" s="18" t="s">
        <v>1455</v>
      </c>
      <c r="W1440" s="18" t="s">
        <v>1456</v>
      </c>
      <c r="X1440" s="18" t="s">
        <v>1777</v>
      </c>
      <c r="Y1440" s="18">
        <v>200</v>
      </c>
      <c r="Z1440" s="18" t="s">
        <v>599</v>
      </c>
      <c r="AA1440" s="56">
        <v>200</v>
      </c>
      <c r="AB1440" s="57" t="s">
        <v>257</v>
      </c>
      <c r="AC1440" s="18" t="s">
        <v>595</v>
      </c>
      <c r="AD1440" s="18" t="s">
        <v>595</v>
      </c>
      <c r="AE1440" s="18" t="s">
        <v>595</v>
      </c>
      <c r="AF1440" s="18" t="s">
        <v>595</v>
      </c>
      <c r="AG1440" s="18" t="s">
        <v>595</v>
      </c>
      <c r="AH1440" s="18" t="s">
        <v>595</v>
      </c>
      <c r="AI1440" s="18" t="s">
        <v>595</v>
      </c>
      <c r="AJ1440" s="18" t="s">
        <v>595</v>
      </c>
      <c r="AK1440" s="18" t="s">
        <v>595</v>
      </c>
      <c r="AL1440" s="18" t="s">
        <v>1773</v>
      </c>
      <c r="AM1440" s="18"/>
      <c r="AN1440" s="18"/>
      <c r="AO1440" s="18"/>
      <c r="AP1440" s="18"/>
      <c r="AQ1440" s="18"/>
      <c r="AR1440" s="18"/>
      <c r="AS1440" s="18"/>
      <c r="AT1440" s="18"/>
      <c r="AU1440" s="18"/>
      <c r="AV1440" s="18"/>
      <c r="AW1440" s="18"/>
      <c r="AX1440" s="18"/>
      <c r="AY1440" s="18"/>
      <c r="AZ1440" s="18"/>
      <c r="BA1440" s="18"/>
      <c r="BB1440" s="18"/>
      <c r="BC1440" s="18"/>
      <c r="BD1440" s="18"/>
      <c r="BE1440" s="18"/>
      <c r="BF1440" s="18"/>
      <c r="BG1440" s="18"/>
      <c r="BH1440" s="18"/>
      <c r="BI1440" s="18"/>
      <c r="BJ1440" s="18"/>
      <c r="BK1440" s="18"/>
      <c r="BL1440" s="18"/>
      <c r="BM1440" s="18"/>
      <c r="BN1440" s="18"/>
      <c r="BO1440" s="18"/>
      <c r="BP1440" s="18"/>
      <c r="BQ1440" s="18"/>
      <c r="BR1440" s="18"/>
      <c r="BS1440" s="18"/>
      <c r="BT1440" s="18"/>
      <c r="BU1440" s="18"/>
      <c r="BV1440" s="18"/>
      <c r="BW1440" s="18"/>
      <c r="BX1440" s="18"/>
      <c r="BY1440" s="18"/>
      <c r="BZ1440" s="18"/>
      <c r="CA1440" s="18"/>
      <c r="CB1440" s="18"/>
      <c r="CC1440" s="18"/>
      <c r="CD1440" s="18"/>
      <c r="CE1440" s="18"/>
      <c r="CF1440" s="18"/>
      <c r="CG1440" s="18"/>
      <c r="CH1440" s="18"/>
      <c r="CI1440" s="18"/>
      <c r="CJ1440" s="18"/>
      <c r="CK1440" s="18"/>
      <c r="CL1440" s="18"/>
      <c r="CM1440" s="18"/>
      <c r="CN1440" s="18"/>
      <c r="CO1440" s="18"/>
      <c r="CP1440" s="18"/>
      <c r="CQ1440" s="18"/>
      <c r="CR1440" s="18"/>
      <c r="CS1440" s="18"/>
      <c r="CT1440" s="18"/>
      <c r="CU1440" s="18"/>
      <c r="CV1440" s="18"/>
      <c r="CW1440" s="18"/>
      <c r="CX1440" s="18"/>
      <c r="CY1440" s="18"/>
      <c r="CZ1440" s="18"/>
      <c r="DA1440" s="18"/>
      <c r="DB1440" s="18"/>
      <c r="DC1440" s="18"/>
      <c r="DD1440" s="18"/>
      <c r="DE1440" s="18"/>
      <c r="DF1440" s="18"/>
      <c r="DG1440" s="18"/>
      <c r="DH1440" s="18"/>
      <c r="DI1440" s="18"/>
      <c r="DJ1440" s="18"/>
      <c r="DK1440" s="18"/>
      <c r="DL1440" s="18"/>
      <c r="DM1440" s="18"/>
      <c r="DN1440" s="18"/>
      <c r="DO1440" s="18"/>
      <c r="DP1440" s="18"/>
      <c r="DQ1440" s="18"/>
      <c r="DR1440" s="18"/>
      <c r="DS1440" s="18"/>
      <c r="DT1440" s="18"/>
      <c r="DU1440" s="18"/>
      <c r="DV1440" s="18"/>
      <c r="DW1440" s="18"/>
      <c r="DX1440" s="18"/>
      <c r="DY1440" s="18"/>
      <c r="DZ1440" s="18">
        <v>0</v>
      </c>
      <c r="EA1440" s="18"/>
      <c r="EB1440" s="18"/>
      <c r="EC1440" s="18"/>
      <c r="ED1440" s="18"/>
      <c r="EE1440" s="18"/>
      <c r="EF1440" s="18"/>
      <c r="EG1440" s="18">
        <v>0</v>
      </c>
      <c r="EH1440" s="18" t="s">
        <v>1774</v>
      </c>
      <c r="EI1440" s="18" cm="1">
        <f t="array" ref="EI1440">IF(SUMPRODUCT(--(DO1440:DS1440&lt;&gt;""))=0, 0,1)</f>
        <v>0</v>
      </c>
      <c r="EJ1440" s="18" cm="1">
        <f t="array" ref="EJ1440">IF(SUMPRODUCT(--(DT1440:EG1440&lt;&gt;""))=0, 0,1)</f>
        <v>1</v>
      </c>
      <c r="EK1440" s="18" cm="1">
        <f t="array" ref="EK1440">IF(SUMPRODUCT(--(EC1440:EG1440&lt;&gt;""))=0, 0,1)</f>
        <v>1</v>
      </c>
      <c r="EL1440" s="18" cm="1">
        <f t="array" ref="EL1440">IF(SUMPRODUCT(--(EE1440:EG1440&lt;&gt;""))=0, 0,1)</f>
        <v>1</v>
      </c>
      <c r="EM1440" s="18">
        <f t="shared" si="291"/>
        <v>0</v>
      </c>
      <c r="EN1440" s="18" t="str">
        <f t="shared" si="292"/>
        <v>NA</v>
      </c>
      <c r="EO1440" s="18">
        <f t="shared" si="293"/>
        <v>0</v>
      </c>
      <c r="EP1440" s="18">
        <f t="shared" si="294"/>
        <v>0</v>
      </c>
      <c r="EQ1440" s="18">
        <f t="shared" si="295"/>
        <v>0</v>
      </c>
      <c r="ER1440" s="58" t="s">
        <v>2080</v>
      </c>
      <c r="ES1440" s="59">
        <v>43826</v>
      </c>
      <c r="ET1440" s="18" t="s">
        <v>1769</v>
      </c>
      <c r="EU1440" s="18" t="s">
        <v>1769</v>
      </c>
    </row>
    <row r="1441" spans="1:151" ht="15.75" customHeight="1" x14ac:dyDescent="0.2">
      <c r="A1441" s="5" t="s">
        <v>425</v>
      </c>
      <c r="B1441" s="24" t="s">
        <v>1768</v>
      </c>
      <c r="C1441" s="26">
        <v>1</v>
      </c>
      <c r="D1441" s="18" t="s">
        <v>1770</v>
      </c>
      <c r="E1441" s="18" t="s">
        <v>257</v>
      </c>
      <c r="F1441" s="18" t="s">
        <v>553</v>
      </c>
      <c r="G1441" s="18" t="s">
        <v>736</v>
      </c>
      <c r="H1441" s="18" t="s">
        <v>1482</v>
      </c>
      <c r="I1441" s="18" t="s">
        <v>577</v>
      </c>
      <c r="J1441" s="18" t="s">
        <v>363</v>
      </c>
      <c r="K1441" s="18" t="s">
        <v>363</v>
      </c>
      <c r="L1441" s="18" t="s">
        <v>363</v>
      </c>
      <c r="M1441" s="18" t="s">
        <v>253</v>
      </c>
      <c r="N1441" s="56">
        <v>74</v>
      </c>
      <c r="O1441" s="18" t="s">
        <v>1453</v>
      </c>
      <c r="P1441" s="18" t="s">
        <v>261</v>
      </c>
      <c r="Q1441" s="18" t="s">
        <v>254</v>
      </c>
      <c r="R1441" s="24" t="s">
        <v>257</v>
      </c>
      <c r="S1441" s="24" t="s">
        <v>257</v>
      </c>
      <c r="T1441" s="26" t="s">
        <v>917</v>
      </c>
      <c r="U1441" s="18" t="s">
        <v>1782</v>
      </c>
      <c r="V1441" s="18" t="s">
        <v>1455</v>
      </c>
      <c r="W1441" s="18" t="s">
        <v>1456</v>
      </c>
      <c r="X1441" s="18" t="s">
        <v>1772</v>
      </c>
      <c r="Y1441" s="18">
        <v>200</v>
      </c>
      <c r="Z1441" s="18" t="s">
        <v>599</v>
      </c>
      <c r="AA1441" s="56">
        <v>200</v>
      </c>
      <c r="AB1441" s="57" t="s">
        <v>257</v>
      </c>
      <c r="AC1441" s="18" t="s">
        <v>595</v>
      </c>
      <c r="AD1441" s="18" t="s">
        <v>595</v>
      </c>
      <c r="AE1441" s="18" t="s">
        <v>595</v>
      </c>
      <c r="AF1441" s="18" t="s">
        <v>595</v>
      </c>
      <c r="AG1441" s="18" t="s">
        <v>595</v>
      </c>
      <c r="AH1441" s="18" t="s">
        <v>595</v>
      </c>
      <c r="AI1441" s="18" t="s">
        <v>595</v>
      </c>
      <c r="AJ1441" s="18" t="s">
        <v>595</v>
      </c>
      <c r="AK1441" s="18" t="s">
        <v>595</v>
      </c>
      <c r="AL1441" s="18" t="s">
        <v>1773</v>
      </c>
      <c r="AM1441" s="18"/>
      <c r="AN1441" s="18"/>
      <c r="AO1441" s="18"/>
      <c r="AP1441" s="18"/>
      <c r="AQ1441" s="18"/>
      <c r="AR1441" s="18"/>
      <c r="AS1441" s="18"/>
      <c r="AT1441" s="18"/>
      <c r="AU1441" s="18"/>
      <c r="AV1441" s="18"/>
      <c r="AW1441" s="18"/>
      <c r="AX1441" s="18"/>
      <c r="AY1441" s="18"/>
      <c r="AZ1441" s="18"/>
      <c r="BA1441" s="18"/>
      <c r="BB1441" s="18"/>
      <c r="BC1441" s="18"/>
      <c r="BD1441" s="18"/>
      <c r="BE1441" s="18"/>
      <c r="BF1441" s="18"/>
      <c r="BG1441" s="18"/>
      <c r="BH1441" s="18"/>
      <c r="BI1441" s="18"/>
      <c r="BJ1441" s="18"/>
      <c r="BK1441" s="18"/>
      <c r="BL1441" s="18"/>
      <c r="BM1441" s="18"/>
      <c r="BN1441" s="18"/>
      <c r="BO1441" s="18"/>
      <c r="BP1441" s="18"/>
      <c r="BQ1441" s="18"/>
      <c r="BR1441" s="18"/>
      <c r="BS1441" s="18"/>
      <c r="BT1441" s="18"/>
      <c r="BU1441" s="18"/>
      <c r="BV1441" s="18"/>
      <c r="BW1441" s="18"/>
      <c r="BX1441" s="18"/>
      <c r="BY1441" s="18"/>
      <c r="BZ1441" s="18"/>
      <c r="CA1441" s="18"/>
      <c r="CB1441" s="18"/>
      <c r="CC1441" s="18"/>
      <c r="CD1441" s="18"/>
      <c r="CE1441" s="18"/>
      <c r="CF1441" s="18"/>
      <c r="CG1441" s="18"/>
      <c r="CH1441" s="18"/>
      <c r="CI1441" s="18"/>
      <c r="CJ1441" s="18"/>
      <c r="CK1441" s="18"/>
      <c r="CL1441" s="18"/>
      <c r="CM1441" s="18"/>
      <c r="CN1441" s="18"/>
      <c r="CO1441" s="18"/>
      <c r="CP1441" s="18"/>
      <c r="CQ1441" s="18"/>
      <c r="CR1441" s="18"/>
      <c r="CS1441" s="18"/>
      <c r="CT1441" s="18"/>
      <c r="CU1441" s="18"/>
      <c r="CV1441" s="18"/>
      <c r="CW1441" s="18"/>
      <c r="CX1441" s="18"/>
      <c r="CY1441" s="18"/>
      <c r="CZ1441" s="18"/>
      <c r="DA1441" s="18"/>
      <c r="DB1441" s="18"/>
      <c r="DC1441" s="18"/>
      <c r="DD1441" s="18"/>
      <c r="DE1441" s="18"/>
      <c r="DF1441" s="18"/>
      <c r="DG1441" s="18"/>
      <c r="DH1441" s="18"/>
      <c r="DI1441" s="18"/>
      <c r="DJ1441" s="18"/>
      <c r="DK1441" s="18"/>
      <c r="DL1441" s="18"/>
      <c r="DM1441" s="18"/>
      <c r="DN1441" s="18"/>
      <c r="DO1441" s="18"/>
      <c r="DP1441" s="18"/>
      <c r="DQ1441" s="18"/>
      <c r="DR1441" s="18"/>
      <c r="DS1441" s="18"/>
      <c r="DT1441" s="18"/>
      <c r="DU1441" s="18"/>
      <c r="DV1441" s="18"/>
      <c r="DW1441" s="18"/>
      <c r="DX1441" s="18"/>
      <c r="DY1441" s="18"/>
      <c r="DZ1441" s="18">
        <v>0</v>
      </c>
      <c r="EA1441" s="18"/>
      <c r="EB1441" s="18"/>
      <c r="EC1441" s="18"/>
      <c r="ED1441" s="18"/>
      <c r="EE1441" s="18"/>
      <c r="EF1441" s="18"/>
      <c r="EG1441" s="18">
        <v>0</v>
      </c>
      <c r="EH1441" s="18" t="s">
        <v>1774</v>
      </c>
      <c r="EI1441" s="18" cm="1">
        <f t="array" ref="EI1441">IF(SUMPRODUCT(--(DO1441:DS1441&lt;&gt;""))=0, 0,1)</f>
        <v>0</v>
      </c>
      <c r="EJ1441" s="18" cm="1">
        <f t="array" ref="EJ1441">IF(SUMPRODUCT(--(DT1441:EG1441&lt;&gt;""))=0, 0,1)</f>
        <v>1</v>
      </c>
      <c r="EK1441" s="18" cm="1">
        <f t="array" ref="EK1441">IF(SUMPRODUCT(--(EC1441:EG1441&lt;&gt;""))=0, 0,1)</f>
        <v>1</v>
      </c>
      <c r="EL1441" s="18" cm="1">
        <f t="array" ref="EL1441">IF(SUMPRODUCT(--(EE1441:EG1441&lt;&gt;""))=0, 0,1)</f>
        <v>1</v>
      </c>
      <c r="EM1441" s="18">
        <f t="shared" si="291"/>
        <v>0</v>
      </c>
      <c r="EN1441" s="18" t="str">
        <f t="shared" si="292"/>
        <v>NA</v>
      </c>
      <c r="EO1441" s="18">
        <f t="shared" si="293"/>
        <v>0</v>
      </c>
      <c r="EP1441" s="18">
        <f t="shared" si="294"/>
        <v>0</v>
      </c>
      <c r="EQ1441" s="18">
        <f t="shared" si="295"/>
        <v>0</v>
      </c>
      <c r="ER1441" s="58" t="s">
        <v>2080</v>
      </c>
      <c r="ES1441" s="59">
        <v>43826</v>
      </c>
      <c r="ET1441" s="18" t="s">
        <v>1769</v>
      </c>
      <c r="EU1441" s="18" t="s">
        <v>1769</v>
      </c>
    </row>
    <row r="1442" spans="1:151" ht="15.75" customHeight="1" x14ac:dyDescent="0.2">
      <c r="A1442" s="5" t="s">
        <v>425</v>
      </c>
      <c r="B1442" s="24" t="s">
        <v>1768</v>
      </c>
      <c r="C1442" s="26">
        <v>1</v>
      </c>
      <c r="D1442" s="18" t="s">
        <v>1775</v>
      </c>
      <c r="E1442" s="18" t="s">
        <v>257</v>
      </c>
      <c r="F1442" s="18" t="s">
        <v>553</v>
      </c>
      <c r="G1442" s="18" t="s">
        <v>736</v>
      </c>
      <c r="H1442" s="18" t="s">
        <v>1482</v>
      </c>
      <c r="I1442" s="18" t="s">
        <v>577</v>
      </c>
      <c r="J1442" s="18" t="s">
        <v>363</v>
      </c>
      <c r="K1442" s="18" t="s">
        <v>363</v>
      </c>
      <c r="L1442" s="18" t="s">
        <v>363</v>
      </c>
      <c r="M1442" s="18" t="s">
        <v>253</v>
      </c>
      <c r="N1442" s="56">
        <v>74</v>
      </c>
      <c r="O1442" s="18" t="s">
        <v>1453</v>
      </c>
      <c r="P1442" s="18" t="s">
        <v>261</v>
      </c>
      <c r="Q1442" s="18" t="s">
        <v>254</v>
      </c>
      <c r="R1442" s="24" t="s">
        <v>257</v>
      </c>
      <c r="S1442" s="24" t="s">
        <v>257</v>
      </c>
      <c r="T1442" s="26" t="s">
        <v>917</v>
      </c>
      <c r="U1442" s="18" t="s">
        <v>1783</v>
      </c>
      <c r="V1442" s="18" t="s">
        <v>1455</v>
      </c>
      <c r="W1442" s="18" t="s">
        <v>1456</v>
      </c>
      <c r="X1442" s="18" t="s">
        <v>1777</v>
      </c>
      <c r="Y1442" s="18">
        <v>200</v>
      </c>
      <c r="Z1442" s="18" t="s">
        <v>599</v>
      </c>
      <c r="AA1442" s="56">
        <v>200</v>
      </c>
      <c r="AB1442" s="57" t="s">
        <v>257</v>
      </c>
      <c r="AC1442" s="18" t="s">
        <v>595</v>
      </c>
      <c r="AD1442" s="18" t="s">
        <v>595</v>
      </c>
      <c r="AE1442" s="18" t="s">
        <v>595</v>
      </c>
      <c r="AF1442" s="18" t="s">
        <v>595</v>
      </c>
      <c r="AG1442" s="18" t="s">
        <v>595</v>
      </c>
      <c r="AH1442" s="18" t="s">
        <v>595</v>
      </c>
      <c r="AI1442" s="18" t="s">
        <v>595</v>
      </c>
      <c r="AJ1442" s="18" t="s">
        <v>595</v>
      </c>
      <c r="AK1442" s="18" t="s">
        <v>595</v>
      </c>
      <c r="AL1442" s="18" t="s">
        <v>1773</v>
      </c>
      <c r="AM1442" s="18"/>
      <c r="AN1442" s="18"/>
      <c r="AO1442" s="18"/>
      <c r="AP1442" s="18"/>
      <c r="AQ1442" s="18"/>
      <c r="AR1442" s="18"/>
      <c r="AS1442" s="18"/>
      <c r="AT1442" s="18"/>
      <c r="AU1442" s="18"/>
      <c r="AV1442" s="18"/>
      <c r="AW1442" s="18"/>
      <c r="AX1442" s="18"/>
      <c r="AY1442" s="18"/>
      <c r="AZ1442" s="18"/>
      <c r="BA1442" s="18"/>
      <c r="BB1442" s="18"/>
      <c r="BC1442" s="18"/>
      <c r="BD1442" s="18"/>
      <c r="BE1442" s="18"/>
      <c r="BF1442" s="18"/>
      <c r="BG1442" s="18"/>
      <c r="BH1442" s="18"/>
      <c r="BI1442" s="18"/>
      <c r="BJ1442" s="18"/>
      <c r="BK1442" s="18"/>
      <c r="BL1442" s="18"/>
      <c r="BM1442" s="18"/>
      <c r="BN1442" s="18"/>
      <c r="BO1442" s="18"/>
      <c r="BP1442" s="18"/>
      <c r="BQ1442" s="18"/>
      <c r="BR1442" s="18"/>
      <c r="BS1442" s="18"/>
      <c r="BT1442" s="18"/>
      <c r="BU1442" s="18"/>
      <c r="BV1442" s="18"/>
      <c r="BW1442" s="18"/>
      <c r="BX1442" s="18"/>
      <c r="BY1442" s="18"/>
      <c r="BZ1442" s="18"/>
      <c r="CA1442" s="18"/>
      <c r="CB1442" s="18"/>
      <c r="CC1442" s="18"/>
      <c r="CD1442" s="18"/>
      <c r="CE1442" s="18"/>
      <c r="CF1442" s="18"/>
      <c r="CG1442" s="18"/>
      <c r="CH1442" s="18"/>
      <c r="CI1442" s="18"/>
      <c r="CJ1442" s="18"/>
      <c r="CK1442" s="18"/>
      <c r="CL1442" s="18"/>
      <c r="CM1442" s="18"/>
      <c r="CN1442" s="18"/>
      <c r="CO1442" s="18"/>
      <c r="CP1442" s="18"/>
      <c r="CQ1442" s="18"/>
      <c r="CR1442" s="18"/>
      <c r="CS1442" s="18"/>
      <c r="CT1442" s="18"/>
      <c r="CU1442" s="18"/>
      <c r="CV1442" s="18"/>
      <c r="CW1442" s="18"/>
      <c r="CX1442" s="18"/>
      <c r="CY1442" s="18"/>
      <c r="CZ1442" s="18"/>
      <c r="DA1442" s="18"/>
      <c r="DB1442" s="18"/>
      <c r="DC1442" s="18"/>
      <c r="DD1442" s="18"/>
      <c r="DE1442" s="18"/>
      <c r="DF1442" s="18"/>
      <c r="DG1442" s="18"/>
      <c r="DH1442" s="18"/>
      <c r="DI1442" s="18"/>
      <c r="DJ1442" s="18"/>
      <c r="DK1442" s="18"/>
      <c r="DL1442" s="18"/>
      <c r="DM1442" s="18"/>
      <c r="DN1442" s="18"/>
      <c r="DO1442" s="18"/>
      <c r="DP1442" s="18"/>
      <c r="DQ1442" s="18"/>
      <c r="DR1442" s="18"/>
      <c r="DS1442" s="18"/>
      <c r="DT1442" s="18"/>
      <c r="DU1442" s="18"/>
      <c r="DV1442" s="18"/>
      <c r="DW1442" s="18"/>
      <c r="DX1442" s="18"/>
      <c r="DY1442" s="18"/>
      <c r="DZ1442" s="18">
        <v>0</v>
      </c>
      <c r="EA1442" s="18"/>
      <c r="EB1442" s="18"/>
      <c r="EC1442" s="18"/>
      <c r="ED1442" s="18"/>
      <c r="EE1442" s="18"/>
      <c r="EF1442" s="18"/>
      <c r="EG1442" s="18">
        <v>0</v>
      </c>
      <c r="EH1442" s="18" t="s">
        <v>1774</v>
      </c>
      <c r="EI1442" s="18" cm="1">
        <f t="array" ref="EI1442">IF(SUMPRODUCT(--(DO1442:DS1442&lt;&gt;""))=0, 0,1)</f>
        <v>0</v>
      </c>
      <c r="EJ1442" s="18" cm="1">
        <f t="array" ref="EJ1442">IF(SUMPRODUCT(--(DT1442:EG1442&lt;&gt;""))=0, 0,1)</f>
        <v>1</v>
      </c>
      <c r="EK1442" s="18" cm="1">
        <f t="array" ref="EK1442">IF(SUMPRODUCT(--(EC1442:EG1442&lt;&gt;""))=0, 0,1)</f>
        <v>1</v>
      </c>
      <c r="EL1442" s="18" cm="1">
        <f t="array" ref="EL1442">IF(SUMPRODUCT(--(EE1442:EG1442&lt;&gt;""))=0, 0,1)</f>
        <v>1</v>
      </c>
      <c r="EM1442" s="18">
        <f t="shared" si="291"/>
        <v>0</v>
      </c>
      <c r="EN1442" s="18" t="str">
        <f t="shared" si="292"/>
        <v>NA</v>
      </c>
      <c r="EO1442" s="18">
        <f t="shared" si="293"/>
        <v>0</v>
      </c>
      <c r="EP1442" s="18">
        <f t="shared" si="294"/>
        <v>0</v>
      </c>
      <c r="EQ1442" s="18">
        <f t="shared" si="295"/>
        <v>0</v>
      </c>
      <c r="ER1442" s="58" t="s">
        <v>2080</v>
      </c>
      <c r="ES1442" s="59">
        <v>43826</v>
      </c>
      <c r="ET1442" s="18" t="s">
        <v>1769</v>
      </c>
      <c r="EU1442" s="18" t="s">
        <v>1769</v>
      </c>
    </row>
    <row r="1443" spans="1:151" ht="15.75" customHeight="1" x14ac:dyDescent="0.2">
      <c r="A1443" s="5" t="s">
        <v>425</v>
      </c>
      <c r="B1443" s="24" t="s">
        <v>1768</v>
      </c>
      <c r="C1443" s="26">
        <v>1</v>
      </c>
      <c r="D1443" s="18" t="s">
        <v>1770</v>
      </c>
      <c r="E1443" s="18" t="s">
        <v>257</v>
      </c>
      <c r="F1443" s="18" t="s">
        <v>553</v>
      </c>
      <c r="G1443" s="18" t="s">
        <v>1431</v>
      </c>
      <c r="H1443" s="18" t="s">
        <v>1432</v>
      </c>
      <c r="I1443" s="18" t="s">
        <v>577</v>
      </c>
      <c r="J1443" s="18" t="s">
        <v>363</v>
      </c>
      <c r="K1443" s="18" t="s">
        <v>363</v>
      </c>
      <c r="L1443" s="18" t="s">
        <v>363</v>
      </c>
      <c r="M1443" s="18" t="s">
        <v>253</v>
      </c>
      <c r="N1443" s="56">
        <v>74</v>
      </c>
      <c r="O1443" s="18" t="s">
        <v>1453</v>
      </c>
      <c r="P1443" s="18" t="s">
        <v>261</v>
      </c>
      <c r="Q1443" s="18" t="s">
        <v>254</v>
      </c>
      <c r="R1443" s="24" t="s">
        <v>257</v>
      </c>
      <c r="S1443" s="24" t="s">
        <v>257</v>
      </c>
      <c r="T1443" s="26" t="s">
        <v>917</v>
      </c>
      <c r="U1443" s="18" t="s">
        <v>1784</v>
      </c>
      <c r="V1443" s="18" t="s">
        <v>1455</v>
      </c>
      <c r="W1443" s="18" t="s">
        <v>1456</v>
      </c>
      <c r="X1443" s="18" t="s">
        <v>1772</v>
      </c>
      <c r="Y1443" s="18">
        <v>200</v>
      </c>
      <c r="Z1443" s="18" t="s">
        <v>599</v>
      </c>
      <c r="AA1443" s="56">
        <v>200</v>
      </c>
      <c r="AB1443" s="57" t="s">
        <v>257</v>
      </c>
      <c r="AC1443" s="18" t="s">
        <v>595</v>
      </c>
      <c r="AD1443" s="18" t="s">
        <v>595</v>
      </c>
      <c r="AE1443" s="18" t="s">
        <v>595</v>
      </c>
      <c r="AF1443" s="18" t="s">
        <v>595</v>
      </c>
      <c r="AG1443" s="18" t="s">
        <v>595</v>
      </c>
      <c r="AH1443" s="18" t="s">
        <v>595</v>
      </c>
      <c r="AI1443" s="18" t="s">
        <v>595</v>
      </c>
      <c r="AJ1443" s="18" t="s">
        <v>595</v>
      </c>
      <c r="AK1443" s="18" t="s">
        <v>595</v>
      </c>
      <c r="AL1443" s="18" t="s">
        <v>1773</v>
      </c>
      <c r="AM1443" s="18"/>
      <c r="AN1443" s="18"/>
      <c r="AO1443" s="18"/>
      <c r="AP1443" s="18"/>
      <c r="AQ1443" s="18"/>
      <c r="AR1443" s="18"/>
      <c r="AS1443" s="18"/>
      <c r="AT1443" s="18"/>
      <c r="AU1443" s="18"/>
      <c r="AV1443" s="18"/>
      <c r="AW1443" s="18"/>
      <c r="AX1443" s="18"/>
      <c r="AY1443" s="18"/>
      <c r="AZ1443" s="18"/>
      <c r="BA1443" s="18"/>
      <c r="BB1443" s="18"/>
      <c r="BC1443" s="18"/>
      <c r="BD1443" s="18"/>
      <c r="BE1443" s="18"/>
      <c r="BF1443" s="18"/>
      <c r="BG1443" s="18"/>
      <c r="BH1443" s="18"/>
      <c r="BI1443" s="18"/>
      <c r="BJ1443" s="18"/>
      <c r="BK1443" s="18"/>
      <c r="BL1443" s="18"/>
      <c r="BM1443" s="18"/>
      <c r="BN1443" s="18"/>
      <c r="BO1443" s="18"/>
      <c r="BP1443" s="18"/>
      <c r="BQ1443" s="18"/>
      <c r="BR1443" s="18"/>
      <c r="BS1443" s="18"/>
      <c r="BT1443" s="18"/>
      <c r="BU1443" s="18"/>
      <c r="BV1443" s="18"/>
      <c r="BW1443" s="18"/>
      <c r="BX1443" s="18"/>
      <c r="BY1443" s="18"/>
      <c r="BZ1443" s="18"/>
      <c r="CA1443" s="18"/>
      <c r="CB1443" s="18"/>
      <c r="CC1443" s="18"/>
      <c r="CD1443" s="18"/>
      <c r="CE1443" s="18"/>
      <c r="CF1443" s="18"/>
      <c r="CG1443" s="18"/>
      <c r="CH1443" s="18"/>
      <c r="CI1443" s="18"/>
      <c r="CJ1443" s="18"/>
      <c r="CK1443" s="18"/>
      <c r="CL1443" s="18"/>
      <c r="CM1443" s="18"/>
      <c r="CN1443" s="18"/>
      <c r="CO1443" s="18"/>
      <c r="CP1443" s="18"/>
      <c r="CQ1443" s="18"/>
      <c r="CR1443" s="18"/>
      <c r="CS1443" s="18"/>
      <c r="CT1443" s="18"/>
      <c r="CU1443" s="18"/>
      <c r="CV1443" s="18"/>
      <c r="CW1443" s="18"/>
      <c r="CX1443" s="18"/>
      <c r="CY1443" s="18"/>
      <c r="CZ1443" s="18"/>
      <c r="DA1443" s="18"/>
      <c r="DB1443" s="18"/>
      <c r="DC1443" s="18"/>
      <c r="DD1443" s="18"/>
      <c r="DE1443" s="18"/>
      <c r="DF1443" s="18"/>
      <c r="DG1443" s="18"/>
      <c r="DH1443" s="18"/>
      <c r="DI1443" s="18"/>
      <c r="DJ1443" s="18"/>
      <c r="DK1443" s="18"/>
      <c r="DL1443" s="18"/>
      <c r="DM1443" s="18"/>
      <c r="DN1443" s="18"/>
      <c r="DO1443" s="18"/>
      <c r="DP1443" s="18"/>
      <c r="DQ1443" s="18"/>
      <c r="DR1443" s="18"/>
      <c r="DS1443" s="18"/>
      <c r="DT1443" s="18"/>
      <c r="DU1443" s="18"/>
      <c r="DV1443" s="18"/>
      <c r="DW1443" s="18"/>
      <c r="DX1443" s="18"/>
      <c r="DY1443" s="18"/>
      <c r="DZ1443" s="18">
        <v>0</v>
      </c>
      <c r="EA1443" s="18"/>
      <c r="EB1443" s="18"/>
      <c r="EC1443" s="18"/>
      <c r="ED1443" s="18"/>
      <c r="EE1443" s="18"/>
      <c r="EF1443" s="18"/>
      <c r="EG1443" s="18">
        <v>0</v>
      </c>
      <c r="EH1443" s="18" t="s">
        <v>1774</v>
      </c>
      <c r="EI1443" s="18" cm="1">
        <f t="array" ref="EI1443">IF(SUMPRODUCT(--(DO1443:DS1443&lt;&gt;""))=0, 0,1)</f>
        <v>0</v>
      </c>
      <c r="EJ1443" s="18" cm="1">
        <f t="array" ref="EJ1443">IF(SUMPRODUCT(--(DT1443:EG1443&lt;&gt;""))=0, 0,1)</f>
        <v>1</v>
      </c>
      <c r="EK1443" s="18" cm="1">
        <f t="array" ref="EK1443">IF(SUMPRODUCT(--(EC1443:EG1443&lt;&gt;""))=0, 0,1)</f>
        <v>1</v>
      </c>
      <c r="EL1443" s="18" cm="1">
        <f t="array" ref="EL1443">IF(SUMPRODUCT(--(EE1443:EG1443&lt;&gt;""))=0, 0,1)</f>
        <v>1</v>
      </c>
      <c r="EM1443" s="18">
        <f t="shared" si="291"/>
        <v>0</v>
      </c>
      <c r="EN1443" s="18" t="str">
        <f t="shared" si="292"/>
        <v>NA</v>
      </c>
      <c r="EO1443" s="18">
        <f t="shared" si="293"/>
        <v>0</v>
      </c>
      <c r="EP1443" s="18">
        <f t="shared" si="294"/>
        <v>0</v>
      </c>
      <c r="EQ1443" s="18">
        <f t="shared" si="295"/>
        <v>0</v>
      </c>
      <c r="ER1443" s="58" t="s">
        <v>2080</v>
      </c>
      <c r="ES1443" s="59">
        <v>43826</v>
      </c>
      <c r="ET1443" s="18" t="s">
        <v>1769</v>
      </c>
      <c r="EU1443" s="18" t="s">
        <v>1769</v>
      </c>
    </row>
    <row r="1444" spans="1:151" ht="15.75" customHeight="1" x14ac:dyDescent="0.2">
      <c r="A1444" s="5" t="s">
        <v>425</v>
      </c>
      <c r="B1444" s="24" t="s">
        <v>1768</v>
      </c>
      <c r="C1444" s="26">
        <v>1</v>
      </c>
      <c r="D1444" s="18" t="s">
        <v>1775</v>
      </c>
      <c r="E1444" s="18" t="s">
        <v>257</v>
      </c>
      <c r="F1444" s="18" t="s">
        <v>553</v>
      </c>
      <c r="G1444" s="18" t="s">
        <v>1431</v>
      </c>
      <c r="H1444" s="18" t="s">
        <v>1432</v>
      </c>
      <c r="I1444" s="18" t="s">
        <v>577</v>
      </c>
      <c r="J1444" s="18" t="s">
        <v>363</v>
      </c>
      <c r="K1444" s="18" t="s">
        <v>363</v>
      </c>
      <c r="L1444" s="18" t="s">
        <v>363</v>
      </c>
      <c r="M1444" s="18" t="s">
        <v>253</v>
      </c>
      <c r="N1444" s="56">
        <v>74</v>
      </c>
      <c r="O1444" s="18" t="s">
        <v>1453</v>
      </c>
      <c r="P1444" s="18" t="s">
        <v>261</v>
      </c>
      <c r="Q1444" s="18" t="s">
        <v>254</v>
      </c>
      <c r="R1444" s="24" t="s">
        <v>257</v>
      </c>
      <c r="S1444" s="24" t="s">
        <v>257</v>
      </c>
      <c r="T1444" s="26" t="s">
        <v>917</v>
      </c>
      <c r="U1444" s="18" t="s">
        <v>1785</v>
      </c>
      <c r="V1444" s="18" t="s">
        <v>1455</v>
      </c>
      <c r="W1444" s="18" t="s">
        <v>1456</v>
      </c>
      <c r="X1444" s="18" t="s">
        <v>1777</v>
      </c>
      <c r="Y1444" s="18">
        <v>200</v>
      </c>
      <c r="Z1444" s="18" t="s">
        <v>599</v>
      </c>
      <c r="AA1444" s="56">
        <v>200</v>
      </c>
      <c r="AB1444" s="57" t="s">
        <v>257</v>
      </c>
      <c r="AC1444" s="18" t="s">
        <v>595</v>
      </c>
      <c r="AD1444" s="18" t="s">
        <v>595</v>
      </c>
      <c r="AE1444" s="18" t="s">
        <v>595</v>
      </c>
      <c r="AF1444" s="18" t="s">
        <v>595</v>
      </c>
      <c r="AG1444" s="18" t="s">
        <v>595</v>
      </c>
      <c r="AH1444" s="18" t="s">
        <v>595</v>
      </c>
      <c r="AI1444" s="18" t="s">
        <v>595</v>
      </c>
      <c r="AJ1444" s="18" t="s">
        <v>595</v>
      </c>
      <c r="AK1444" s="18" t="s">
        <v>595</v>
      </c>
      <c r="AL1444" s="18" t="s">
        <v>1773</v>
      </c>
      <c r="AM1444" s="18"/>
      <c r="AN1444" s="18"/>
      <c r="AO1444" s="18"/>
      <c r="AP1444" s="18"/>
      <c r="AQ1444" s="18"/>
      <c r="AR1444" s="18"/>
      <c r="AS1444" s="18"/>
      <c r="AT1444" s="18"/>
      <c r="AU1444" s="18"/>
      <c r="AV1444" s="18"/>
      <c r="AW1444" s="18"/>
      <c r="AX1444" s="18"/>
      <c r="AY1444" s="18"/>
      <c r="AZ1444" s="18"/>
      <c r="BA1444" s="18"/>
      <c r="BB1444" s="18"/>
      <c r="BC1444" s="18"/>
      <c r="BD1444" s="18"/>
      <c r="BE1444" s="18"/>
      <c r="BF1444" s="18"/>
      <c r="BG1444" s="18"/>
      <c r="BH1444" s="18"/>
      <c r="BI1444" s="18"/>
      <c r="BJ1444" s="18"/>
      <c r="BK1444" s="18"/>
      <c r="BL1444" s="18"/>
      <c r="BM1444" s="18"/>
      <c r="BN1444" s="18"/>
      <c r="BO1444" s="18"/>
      <c r="BP1444" s="18"/>
      <c r="BQ1444" s="18"/>
      <c r="BR1444" s="18"/>
      <c r="BS1444" s="18"/>
      <c r="BT1444" s="18"/>
      <c r="BU1444" s="18"/>
      <c r="BV1444" s="18"/>
      <c r="BW1444" s="18"/>
      <c r="BX1444" s="18"/>
      <c r="BY1444" s="18"/>
      <c r="BZ1444" s="18"/>
      <c r="CA1444" s="18"/>
      <c r="CB1444" s="18"/>
      <c r="CC1444" s="18"/>
      <c r="CD1444" s="18"/>
      <c r="CE1444" s="18"/>
      <c r="CF1444" s="18"/>
      <c r="CG1444" s="18"/>
      <c r="CH1444" s="18"/>
      <c r="CI1444" s="18"/>
      <c r="CJ1444" s="18"/>
      <c r="CK1444" s="18"/>
      <c r="CL1444" s="18"/>
      <c r="CM1444" s="18"/>
      <c r="CN1444" s="18"/>
      <c r="CO1444" s="18"/>
      <c r="CP1444" s="18"/>
      <c r="CQ1444" s="18"/>
      <c r="CR1444" s="18"/>
      <c r="CS1444" s="18"/>
      <c r="CT1444" s="18"/>
      <c r="CU1444" s="18"/>
      <c r="CV1444" s="18"/>
      <c r="CW1444" s="18"/>
      <c r="CX1444" s="18"/>
      <c r="CY1444" s="18"/>
      <c r="CZ1444" s="18"/>
      <c r="DA1444" s="18"/>
      <c r="DB1444" s="18"/>
      <c r="DC1444" s="18"/>
      <c r="DD1444" s="18"/>
      <c r="DE1444" s="18"/>
      <c r="DF1444" s="18"/>
      <c r="DG1444" s="18"/>
      <c r="DH1444" s="18"/>
      <c r="DI1444" s="18"/>
      <c r="DJ1444" s="18"/>
      <c r="DK1444" s="18"/>
      <c r="DL1444" s="18"/>
      <c r="DM1444" s="18"/>
      <c r="DN1444" s="18"/>
      <c r="DO1444" s="18"/>
      <c r="DP1444" s="18"/>
      <c r="DQ1444" s="18"/>
      <c r="DR1444" s="18"/>
      <c r="DS1444" s="18"/>
      <c r="DT1444" s="18"/>
      <c r="DU1444" s="18"/>
      <c r="DV1444" s="18"/>
      <c r="DW1444" s="18"/>
      <c r="DX1444" s="18"/>
      <c r="DY1444" s="18"/>
      <c r="DZ1444" s="18">
        <v>0</v>
      </c>
      <c r="EA1444" s="18"/>
      <c r="EB1444" s="18"/>
      <c r="EC1444" s="18"/>
      <c r="ED1444" s="18"/>
      <c r="EE1444" s="18"/>
      <c r="EF1444" s="18"/>
      <c r="EG1444" s="18">
        <v>0</v>
      </c>
      <c r="EH1444" s="18" t="s">
        <v>1774</v>
      </c>
      <c r="EI1444" s="18" cm="1">
        <f t="array" ref="EI1444">IF(SUMPRODUCT(--(DO1444:DS1444&lt;&gt;""))=0, 0,1)</f>
        <v>0</v>
      </c>
      <c r="EJ1444" s="18" cm="1">
        <f t="array" ref="EJ1444">IF(SUMPRODUCT(--(DT1444:EG1444&lt;&gt;""))=0, 0,1)</f>
        <v>1</v>
      </c>
      <c r="EK1444" s="18" cm="1">
        <f t="array" ref="EK1444">IF(SUMPRODUCT(--(EC1444:EG1444&lt;&gt;""))=0, 0,1)</f>
        <v>1</v>
      </c>
      <c r="EL1444" s="18" cm="1">
        <f t="array" ref="EL1444">IF(SUMPRODUCT(--(EE1444:EG1444&lt;&gt;""))=0, 0,1)</f>
        <v>1</v>
      </c>
      <c r="EM1444" s="18">
        <f t="shared" si="291"/>
        <v>0</v>
      </c>
      <c r="EN1444" s="18" t="str">
        <f t="shared" si="292"/>
        <v>NA</v>
      </c>
      <c r="EO1444" s="18">
        <f t="shared" si="293"/>
        <v>0</v>
      </c>
      <c r="EP1444" s="18">
        <f t="shared" si="294"/>
        <v>0</v>
      </c>
      <c r="EQ1444" s="18">
        <f t="shared" si="295"/>
        <v>0</v>
      </c>
      <c r="ER1444" s="58" t="s">
        <v>2080</v>
      </c>
      <c r="ES1444" s="59">
        <v>43826</v>
      </c>
      <c r="ET1444" s="18" t="s">
        <v>1769</v>
      </c>
      <c r="EU1444" s="18" t="s">
        <v>1769</v>
      </c>
    </row>
    <row r="1445" spans="1:151" ht="15.75" customHeight="1" x14ac:dyDescent="0.2">
      <c r="A1445" s="5" t="s">
        <v>425</v>
      </c>
      <c r="B1445" s="24" t="s">
        <v>1768</v>
      </c>
      <c r="C1445" s="26">
        <v>1</v>
      </c>
      <c r="D1445" s="18" t="s">
        <v>1770</v>
      </c>
      <c r="E1445" s="18" t="s">
        <v>257</v>
      </c>
      <c r="F1445" s="18" t="s">
        <v>553</v>
      </c>
      <c r="G1445" s="18" t="s">
        <v>706</v>
      </c>
      <c r="H1445" s="18" t="s">
        <v>732</v>
      </c>
      <c r="I1445" s="18" t="s">
        <v>552</v>
      </c>
      <c r="J1445" s="18" t="s">
        <v>363</v>
      </c>
      <c r="K1445" s="18" t="s">
        <v>363</v>
      </c>
      <c r="L1445" s="18" t="s">
        <v>363</v>
      </c>
      <c r="M1445" s="18" t="s">
        <v>253</v>
      </c>
      <c r="N1445" s="56">
        <v>74</v>
      </c>
      <c r="O1445" s="18" t="s">
        <v>1453</v>
      </c>
      <c r="P1445" s="18" t="s">
        <v>261</v>
      </c>
      <c r="Q1445" s="18" t="s">
        <v>254</v>
      </c>
      <c r="R1445" s="24" t="s">
        <v>257</v>
      </c>
      <c r="S1445" s="24" t="s">
        <v>257</v>
      </c>
      <c r="T1445" s="26" t="s">
        <v>917</v>
      </c>
      <c r="U1445" s="18" t="s">
        <v>1786</v>
      </c>
      <c r="V1445" s="18" t="s">
        <v>1455</v>
      </c>
      <c r="W1445" s="18" t="s">
        <v>1456</v>
      </c>
      <c r="X1445" s="18" t="s">
        <v>1772</v>
      </c>
      <c r="Y1445" s="18">
        <v>200</v>
      </c>
      <c r="Z1445" s="18" t="s">
        <v>599</v>
      </c>
      <c r="AA1445" s="56">
        <v>200</v>
      </c>
      <c r="AB1445" s="57" t="s">
        <v>257</v>
      </c>
      <c r="AC1445" s="18" t="s">
        <v>595</v>
      </c>
      <c r="AD1445" s="18" t="s">
        <v>595</v>
      </c>
      <c r="AE1445" s="18" t="s">
        <v>595</v>
      </c>
      <c r="AF1445" s="18" t="s">
        <v>595</v>
      </c>
      <c r="AG1445" s="18" t="s">
        <v>595</v>
      </c>
      <c r="AH1445" s="18" t="s">
        <v>595</v>
      </c>
      <c r="AI1445" s="18" t="s">
        <v>595</v>
      </c>
      <c r="AJ1445" s="18" t="s">
        <v>595</v>
      </c>
      <c r="AK1445" s="18" t="s">
        <v>595</v>
      </c>
      <c r="AL1445" s="18" t="s">
        <v>1773</v>
      </c>
      <c r="AM1445" s="18"/>
      <c r="AN1445" s="18"/>
      <c r="AO1445" s="18"/>
      <c r="AP1445" s="18"/>
      <c r="AQ1445" s="18"/>
      <c r="AR1445" s="18"/>
      <c r="AS1445" s="18"/>
      <c r="AT1445" s="18"/>
      <c r="AU1445" s="18"/>
      <c r="AV1445" s="18"/>
      <c r="AW1445" s="18"/>
      <c r="AX1445" s="18"/>
      <c r="AY1445" s="18"/>
      <c r="AZ1445" s="18"/>
      <c r="BA1445" s="18"/>
      <c r="BB1445" s="18"/>
      <c r="BC1445" s="18"/>
      <c r="BD1445" s="18"/>
      <c r="BE1445" s="18"/>
      <c r="BF1445" s="18"/>
      <c r="BG1445" s="18"/>
      <c r="BH1445" s="18"/>
      <c r="BI1445" s="18"/>
      <c r="BJ1445" s="18"/>
      <c r="BK1445" s="18"/>
      <c r="BL1445" s="18"/>
      <c r="BM1445" s="18"/>
      <c r="BN1445" s="18"/>
      <c r="BO1445" s="18"/>
      <c r="BP1445" s="18"/>
      <c r="BQ1445" s="18"/>
      <c r="BR1445" s="18"/>
      <c r="BS1445" s="18"/>
      <c r="BT1445" s="18"/>
      <c r="BU1445" s="18"/>
      <c r="BV1445" s="18"/>
      <c r="BW1445" s="18"/>
      <c r="BX1445" s="18"/>
      <c r="BY1445" s="18"/>
      <c r="BZ1445" s="18"/>
      <c r="CA1445" s="18"/>
      <c r="CB1445" s="18"/>
      <c r="CC1445" s="18"/>
      <c r="CD1445" s="18"/>
      <c r="CE1445" s="18"/>
      <c r="CF1445" s="18"/>
      <c r="CG1445" s="18"/>
      <c r="CH1445" s="18"/>
      <c r="CI1445" s="18"/>
      <c r="CJ1445" s="18"/>
      <c r="CK1445" s="18"/>
      <c r="CL1445" s="18"/>
      <c r="CM1445" s="18"/>
      <c r="CN1445" s="18"/>
      <c r="CO1445" s="18"/>
      <c r="CP1445" s="18"/>
      <c r="CQ1445" s="18"/>
      <c r="CR1445" s="18"/>
      <c r="CS1445" s="18"/>
      <c r="CT1445" s="18"/>
      <c r="CU1445" s="18"/>
      <c r="CV1445" s="18"/>
      <c r="CW1445" s="18"/>
      <c r="CX1445" s="18"/>
      <c r="CY1445" s="18"/>
      <c r="CZ1445" s="18"/>
      <c r="DA1445" s="18"/>
      <c r="DB1445" s="18"/>
      <c r="DC1445" s="18"/>
      <c r="DD1445" s="18"/>
      <c r="DE1445" s="18"/>
      <c r="DF1445" s="18"/>
      <c r="DG1445" s="18"/>
      <c r="DH1445" s="18"/>
      <c r="DI1445" s="18"/>
      <c r="DJ1445" s="18"/>
      <c r="DK1445" s="18"/>
      <c r="DL1445" s="18"/>
      <c r="DM1445" s="18"/>
      <c r="DN1445" s="18"/>
      <c r="DO1445" s="18"/>
      <c r="DP1445" s="18"/>
      <c r="DQ1445" s="18"/>
      <c r="DR1445" s="18"/>
      <c r="DS1445" s="18"/>
      <c r="DT1445" s="18"/>
      <c r="DU1445" s="18"/>
      <c r="DV1445" s="18"/>
      <c r="DW1445" s="18"/>
      <c r="DX1445" s="18"/>
      <c r="DY1445" s="18"/>
      <c r="DZ1445" s="18">
        <v>0</v>
      </c>
      <c r="EA1445" s="18"/>
      <c r="EB1445" s="18"/>
      <c r="EC1445" s="18"/>
      <c r="ED1445" s="18"/>
      <c r="EE1445" s="18"/>
      <c r="EF1445" s="18"/>
      <c r="EG1445" s="18">
        <v>0</v>
      </c>
      <c r="EH1445" s="18" t="s">
        <v>1774</v>
      </c>
      <c r="EI1445" s="18" cm="1">
        <f t="array" ref="EI1445">IF(SUMPRODUCT(--(DO1445:DS1445&lt;&gt;""))=0, 0,1)</f>
        <v>0</v>
      </c>
      <c r="EJ1445" s="18" cm="1">
        <f t="array" ref="EJ1445">IF(SUMPRODUCT(--(DT1445:EG1445&lt;&gt;""))=0, 0,1)</f>
        <v>1</v>
      </c>
      <c r="EK1445" s="18" cm="1">
        <f t="array" ref="EK1445">IF(SUMPRODUCT(--(EC1445:EG1445&lt;&gt;""))=0, 0,1)</f>
        <v>1</v>
      </c>
      <c r="EL1445" s="18" cm="1">
        <f t="array" ref="EL1445">IF(SUMPRODUCT(--(EE1445:EG1445&lt;&gt;""))=0, 0,1)</f>
        <v>1</v>
      </c>
      <c r="EM1445" s="18">
        <f t="shared" si="291"/>
        <v>0</v>
      </c>
      <c r="EN1445" s="18" t="str">
        <f t="shared" si="292"/>
        <v>NA</v>
      </c>
      <c r="EO1445" s="18">
        <f t="shared" si="293"/>
        <v>0</v>
      </c>
      <c r="EP1445" s="18">
        <f t="shared" si="294"/>
        <v>0</v>
      </c>
      <c r="EQ1445" s="18">
        <f t="shared" si="295"/>
        <v>0</v>
      </c>
      <c r="ER1445" s="58" t="s">
        <v>2080</v>
      </c>
      <c r="ES1445" s="59">
        <v>43826</v>
      </c>
      <c r="ET1445" s="18" t="s">
        <v>1769</v>
      </c>
      <c r="EU1445" s="18" t="s">
        <v>1769</v>
      </c>
    </row>
    <row r="1446" spans="1:151" ht="15.75" customHeight="1" x14ac:dyDescent="0.2">
      <c r="A1446" s="5" t="s">
        <v>425</v>
      </c>
      <c r="B1446" s="24" t="s">
        <v>1768</v>
      </c>
      <c r="C1446" s="26">
        <v>1</v>
      </c>
      <c r="D1446" s="18" t="s">
        <v>1775</v>
      </c>
      <c r="E1446" s="18" t="s">
        <v>257</v>
      </c>
      <c r="F1446" s="18" t="s">
        <v>553</v>
      </c>
      <c r="G1446" s="18" t="s">
        <v>706</v>
      </c>
      <c r="H1446" s="18" t="s">
        <v>732</v>
      </c>
      <c r="I1446" s="18" t="s">
        <v>552</v>
      </c>
      <c r="J1446" s="18" t="s">
        <v>363</v>
      </c>
      <c r="K1446" s="18" t="s">
        <v>363</v>
      </c>
      <c r="L1446" s="18" t="s">
        <v>363</v>
      </c>
      <c r="M1446" s="18" t="s">
        <v>253</v>
      </c>
      <c r="N1446" s="56">
        <v>74</v>
      </c>
      <c r="O1446" s="18" t="s">
        <v>1453</v>
      </c>
      <c r="P1446" s="18" t="s">
        <v>261</v>
      </c>
      <c r="Q1446" s="18" t="s">
        <v>254</v>
      </c>
      <c r="R1446" s="24" t="s">
        <v>257</v>
      </c>
      <c r="S1446" s="24" t="s">
        <v>257</v>
      </c>
      <c r="T1446" s="26" t="s">
        <v>917</v>
      </c>
      <c r="U1446" s="18" t="s">
        <v>1787</v>
      </c>
      <c r="V1446" s="18" t="s">
        <v>1455</v>
      </c>
      <c r="W1446" s="18" t="s">
        <v>1456</v>
      </c>
      <c r="X1446" s="18" t="s">
        <v>1777</v>
      </c>
      <c r="Y1446" s="18">
        <v>200</v>
      </c>
      <c r="Z1446" s="18" t="s">
        <v>599</v>
      </c>
      <c r="AA1446" s="56">
        <v>200</v>
      </c>
      <c r="AB1446" s="57" t="s">
        <v>257</v>
      </c>
      <c r="AC1446" s="18" t="s">
        <v>595</v>
      </c>
      <c r="AD1446" s="18" t="s">
        <v>595</v>
      </c>
      <c r="AE1446" s="18" t="s">
        <v>595</v>
      </c>
      <c r="AF1446" s="18" t="s">
        <v>595</v>
      </c>
      <c r="AG1446" s="18" t="s">
        <v>595</v>
      </c>
      <c r="AH1446" s="18" t="s">
        <v>595</v>
      </c>
      <c r="AI1446" s="18" t="s">
        <v>595</v>
      </c>
      <c r="AJ1446" s="18" t="s">
        <v>595</v>
      </c>
      <c r="AK1446" s="18" t="s">
        <v>595</v>
      </c>
      <c r="AL1446" s="18" t="s">
        <v>1773</v>
      </c>
      <c r="AM1446" s="18"/>
      <c r="AN1446" s="18"/>
      <c r="AO1446" s="18"/>
      <c r="AP1446" s="18"/>
      <c r="AQ1446" s="18"/>
      <c r="AR1446" s="18"/>
      <c r="AS1446" s="18"/>
      <c r="AT1446" s="18"/>
      <c r="AU1446" s="18"/>
      <c r="AV1446" s="18"/>
      <c r="AW1446" s="18"/>
      <c r="AX1446" s="18"/>
      <c r="AY1446" s="18"/>
      <c r="AZ1446" s="18"/>
      <c r="BA1446" s="18"/>
      <c r="BB1446" s="18"/>
      <c r="BC1446" s="18"/>
      <c r="BD1446" s="18"/>
      <c r="BE1446" s="18"/>
      <c r="BF1446" s="18"/>
      <c r="BG1446" s="18"/>
      <c r="BH1446" s="18"/>
      <c r="BI1446" s="18"/>
      <c r="BJ1446" s="18"/>
      <c r="BK1446" s="18"/>
      <c r="BL1446" s="18"/>
      <c r="BM1446" s="18"/>
      <c r="BN1446" s="18"/>
      <c r="BO1446" s="18"/>
      <c r="BP1446" s="18"/>
      <c r="BQ1446" s="18"/>
      <c r="BR1446" s="18"/>
      <c r="BS1446" s="18"/>
      <c r="BT1446" s="18"/>
      <c r="BU1446" s="18"/>
      <c r="BV1446" s="18"/>
      <c r="BW1446" s="18"/>
      <c r="BX1446" s="18"/>
      <c r="BY1446" s="18"/>
      <c r="BZ1446" s="18"/>
      <c r="CA1446" s="18"/>
      <c r="CB1446" s="18"/>
      <c r="CC1446" s="18"/>
      <c r="CD1446" s="18"/>
      <c r="CE1446" s="18"/>
      <c r="CF1446" s="18"/>
      <c r="CG1446" s="18"/>
      <c r="CH1446" s="18"/>
      <c r="CI1446" s="18"/>
      <c r="CJ1446" s="18"/>
      <c r="CK1446" s="18"/>
      <c r="CL1446" s="18"/>
      <c r="CM1446" s="18"/>
      <c r="CN1446" s="18"/>
      <c r="CO1446" s="18"/>
      <c r="CP1446" s="18"/>
      <c r="CQ1446" s="18"/>
      <c r="CR1446" s="18"/>
      <c r="CS1446" s="18"/>
      <c r="CT1446" s="18"/>
      <c r="CU1446" s="18"/>
      <c r="CV1446" s="18"/>
      <c r="CW1446" s="18"/>
      <c r="CX1446" s="18"/>
      <c r="CY1446" s="18"/>
      <c r="CZ1446" s="18"/>
      <c r="DA1446" s="18"/>
      <c r="DB1446" s="18"/>
      <c r="DC1446" s="18"/>
      <c r="DD1446" s="18"/>
      <c r="DE1446" s="18"/>
      <c r="DF1446" s="18"/>
      <c r="DG1446" s="18"/>
      <c r="DH1446" s="18"/>
      <c r="DI1446" s="18"/>
      <c r="DJ1446" s="18"/>
      <c r="DK1446" s="18"/>
      <c r="DL1446" s="18"/>
      <c r="DM1446" s="18"/>
      <c r="DN1446" s="18"/>
      <c r="DO1446" s="18"/>
      <c r="DP1446" s="18"/>
      <c r="DQ1446" s="18"/>
      <c r="DR1446" s="18"/>
      <c r="DS1446" s="18"/>
      <c r="DT1446" s="18"/>
      <c r="DU1446" s="18"/>
      <c r="DV1446" s="18"/>
      <c r="DW1446" s="18"/>
      <c r="DX1446" s="18"/>
      <c r="DY1446" s="18"/>
      <c r="DZ1446" s="18">
        <v>0</v>
      </c>
      <c r="EA1446" s="18"/>
      <c r="EB1446" s="18"/>
      <c r="EC1446" s="18"/>
      <c r="ED1446" s="18"/>
      <c r="EE1446" s="18"/>
      <c r="EF1446" s="18"/>
      <c r="EG1446" s="18">
        <v>0</v>
      </c>
      <c r="EH1446" s="18" t="s">
        <v>1774</v>
      </c>
      <c r="EI1446" s="18" cm="1">
        <f t="array" ref="EI1446">IF(SUMPRODUCT(--(DO1446:DS1446&lt;&gt;""))=0, 0,1)</f>
        <v>0</v>
      </c>
      <c r="EJ1446" s="18" cm="1">
        <f t="array" ref="EJ1446">IF(SUMPRODUCT(--(DT1446:EG1446&lt;&gt;""))=0, 0,1)</f>
        <v>1</v>
      </c>
      <c r="EK1446" s="18" cm="1">
        <f t="array" ref="EK1446">IF(SUMPRODUCT(--(EC1446:EG1446&lt;&gt;""))=0, 0,1)</f>
        <v>1</v>
      </c>
      <c r="EL1446" s="18" cm="1">
        <f t="array" ref="EL1446">IF(SUMPRODUCT(--(EE1446:EG1446&lt;&gt;""))=0, 0,1)</f>
        <v>1</v>
      </c>
      <c r="EM1446" s="18">
        <f t="shared" si="291"/>
        <v>0</v>
      </c>
      <c r="EN1446" s="18" t="str">
        <f t="shared" si="292"/>
        <v>NA</v>
      </c>
      <c r="EO1446" s="18">
        <f t="shared" si="293"/>
        <v>0</v>
      </c>
      <c r="EP1446" s="18">
        <f t="shared" si="294"/>
        <v>0</v>
      </c>
      <c r="EQ1446" s="18">
        <f t="shared" si="295"/>
        <v>0</v>
      </c>
      <c r="ER1446" s="58" t="s">
        <v>2080</v>
      </c>
      <c r="ES1446" s="59">
        <v>43826</v>
      </c>
      <c r="ET1446" s="18" t="s">
        <v>1769</v>
      </c>
      <c r="EU1446" s="18" t="s">
        <v>1769</v>
      </c>
    </row>
    <row r="1447" spans="1:151" ht="15.75" customHeight="1" x14ac:dyDescent="0.2">
      <c r="A1447" s="5" t="s">
        <v>425</v>
      </c>
      <c r="B1447" s="24" t="s">
        <v>1768</v>
      </c>
      <c r="C1447" s="26">
        <v>1</v>
      </c>
      <c r="D1447" s="18" t="s">
        <v>1770</v>
      </c>
      <c r="E1447" s="18" t="s">
        <v>257</v>
      </c>
      <c r="F1447" s="18" t="s">
        <v>553</v>
      </c>
      <c r="G1447" s="18" t="s">
        <v>712</v>
      </c>
      <c r="H1447" s="18" t="s">
        <v>713</v>
      </c>
      <c r="I1447" s="18" t="s">
        <v>577</v>
      </c>
      <c r="J1447" s="18" t="s">
        <v>363</v>
      </c>
      <c r="K1447" s="18" t="s">
        <v>363</v>
      </c>
      <c r="L1447" s="18" t="s">
        <v>363</v>
      </c>
      <c r="M1447" s="18" t="s">
        <v>253</v>
      </c>
      <c r="N1447" s="56">
        <v>74</v>
      </c>
      <c r="O1447" s="18" t="s">
        <v>1453</v>
      </c>
      <c r="P1447" s="18" t="s">
        <v>261</v>
      </c>
      <c r="Q1447" s="18" t="s">
        <v>254</v>
      </c>
      <c r="R1447" s="24" t="s">
        <v>257</v>
      </c>
      <c r="S1447" s="24" t="s">
        <v>257</v>
      </c>
      <c r="T1447" s="26" t="s">
        <v>917</v>
      </c>
      <c r="U1447" s="18" t="s">
        <v>1788</v>
      </c>
      <c r="V1447" s="18" t="s">
        <v>1455</v>
      </c>
      <c r="W1447" s="18" t="s">
        <v>1456</v>
      </c>
      <c r="X1447" s="18" t="s">
        <v>1772</v>
      </c>
      <c r="Y1447" s="18">
        <v>200</v>
      </c>
      <c r="Z1447" s="18" t="s">
        <v>599</v>
      </c>
      <c r="AA1447" s="56">
        <v>200</v>
      </c>
      <c r="AB1447" s="57" t="s">
        <v>257</v>
      </c>
      <c r="AC1447" s="18" t="s">
        <v>595</v>
      </c>
      <c r="AD1447" s="18" t="s">
        <v>595</v>
      </c>
      <c r="AE1447" s="18" t="s">
        <v>595</v>
      </c>
      <c r="AF1447" s="18" t="s">
        <v>595</v>
      </c>
      <c r="AG1447" s="18" t="s">
        <v>595</v>
      </c>
      <c r="AH1447" s="18" t="s">
        <v>595</v>
      </c>
      <c r="AI1447" s="18" t="s">
        <v>595</v>
      </c>
      <c r="AJ1447" s="18" t="s">
        <v>595</v>
      </c>
      <c r="AK1447" s="18" t="s">
        <v>595</v>
      </c>
      <c r="AL1447" s="18" t="s">
        <v>1773</v>
      </c>
      <c r="AM1447" s="18"/>
      <c r="AN1447" s="18"/>
      <c r="AO1447" s="18"/>
      <c r="AP1447" s="18"/>
      <c r="AQ1447" s="18"/>
      <c r="AR1447" s="18"/>
      <c r="AS1447" s="18"/>
      <c r="AT1447" s="18"/>
      <c r="AU1447" s="18"/>
      <c r="AV1447" s="18"/>
      <c r="AW1447" s="18"/>
      <c r="AX1447" s="18"/>
      <c r="AY1447" s="18"/>
      <c r="AZ1447" s="18"/>
      <c r="BA1447" s="18"/>
      <c r="BB1447" s="18"/>
      <c r="BC1447" s="18"/>
      <c r="BD1447" s="18"/>
      <c r="BE1447" s="18"/>
      <c r="BF1447" s="18"/>
      <c r="BG1447" s="18"/>
      <c r="BH1447" s="18"/>
      <c r="BI1447" s="18"/>
      <c r="BJ1447" s="18"/>
      <c r="BK1447" s="18"/>
      <c r="BL1447" s="18"/>
      <c r="BM1447" s="18"/>
      <c r="BN1447" s="18"/>
      <c r="BO1447" s="18"/>
      <c r="BP1447" s="18"/>
      <c r="BQ1447" s="18"/>
      <c r="BR1447" s="18"/>
      <c r="BS1447" s="18"/>
      <c r="BT1447" s="18"/>
      <c r="BU1447" s="18"/>
      <c r="BV1447" s="18"/>
      <c r="BW1447" s="18"/>
      <c r="BX1447" s="18"/>
      <c r="BY1447" s="18"/>
      <c r="BZ1447" s="18"/>
      <c r="CA1447" s="18"/>
      <c r="CB1447" s="18"/>
      <c r="CC1447" s="18"/>
      <c r="CD1447" s="18"/>
      <c r="CE1447" s="18"/>
      <c r="CF1447" s="18"/>
      <c r="CG1447" s="18"/>
      <c r="CH1447" s="18"/>
      <c r="CI1447" s="18"/>
      <c r="CJ1447" s="18"/>
      <c r="CK1447" s="18"/>
      <c r="CL1447" s="18"/>
      <c r="CM1447" s="18"/>
      <c r="CN1447" s="18"/>
      <c r="CO1447" s="18"/>
      <c r="CP1447" s="18"/>
      <c r="CQ1447" s="18"/>
      <c r="CR1447" s="18"/>
      <c r="CS1447" s="18"/>
      <c r="CT1447" s="18"/>
      <c r="CU1447" s="18"/>
      <c r="CV1447" s="18"/>
      <c r="CW1447" s="18"/>
      <c r="CX1447" s="18"/>
      <c r="CY1447" s="18"/>
      <c r="CZ1447" s="18"/>
      <c r="DA1447" s="18"/>
      <c r="DB1447" s="18"/>
      <c r="DC1447" s="18"/>
      <c r="DD1447" s="18"/>
      <c r="DE1447" s="18"/>
      <c r="DF1447" s="18"/>
      <c r="DG1447" s="18"/>
      <c r="DH1447" s="18"/>
      <c r="DI1447" s="18"/>
      <c r="DJ1447" s="18"/>
      <c r="DK1447" s="18"/>
      <c r="DL1447" s="18"/>
      <c r="DM1447" s="18"/>
      <c r="DN1447" s="18"/>
      <c r="DO1447" s="18"/>
      <c r="DP1447" s="18"/>
      <c r="DQ1447" s="18"/>
      <c r="DR1447" s="18"/>
      <c r="DS1447" s="18"/>
      <c r="DT1447" s="18"/>
      <c r="DU1447" s="18"/>
      <c r="DV1447" s="18"/>
      <c r="DW1447" s="18"/>
      <c r="DX1447" s="18"/>
      <c r="DY1447" s="18"/>
      <c r="DZ1447" s="18">
        <v>1</v>
      </c>
      <c r="EA1447" s="18"/>
      <c r="EB1447" s="18"/>
      <c r="EC1447" s="18"/>
      <c r="ED1447" s="18"/>
      <c r="EE1447" s="18"/>
      <c r="EF1447" s="18"/>
      <c r="EG1447" s="18">
        <v>1</v>
      </c>
      <c r="EH1447" s="18" t="s">
        <v>1789</v>
      </c>
      <c r="EI1447" s="18" cm="1">
        <f t="array" ref="EI1447">IF(SUMPRODUCT(--(DO1447:DS1447&lt;&gt;""))=0, 0,1)</f>
        <v>0</v>
      </c>
      <c r="EJ1447" s="18" cm="1">
        <f t="array" ref="EJ1447">IF(SUMPRODUCT(--(DT1447:EG1447&lt;&gt;""))=0, 0,1)</f>
        <v>1</v>
      </c>
      <c r="EK1447" s="18" cm="1">
        <f t="array" ref="EK1447">IF(SUMPRODUCT(--(EC1447:EG1447&lt;&gt;""))=0, 0,1)</f>
        <v>1</v>
      </c>
      <c r="EL1447" s="18" cm="1">
        <f t="array" ref="EL1447">IF(SUMPRODUCT(--(EE1447:EG1447&lt;&gt;""))=0, 0,1)</f>
        <v>1</v>
      </c>
      <c r="EM1447" s="18">
        <f t="shared" si="291"/>
        <v>1</v>
      </c>
      <c r="EN1447" s="18" t="str">
        <f t="shared" si="292"/>
        <v>NA</v>
      </c>
      <c r="EO1447" s="18">
        <f t="shared" si="293"/>
        <v>1</v>
      </c>
      <c r="EP1447" s="18">
        <f t="shared" si="294"/>
        <v>1</v>
      </c>
      <c r="EQ1447" s="18">
        <f t="shared" si="295"/>
        <v>1</v>
      </c>
      <c r="ER1447" s="58" t="s">
        <v>2080</v>
      </c>
      <c r="ES1447" s="59">
        <v>43826</v>
      </c>
      <c r="ET1447" s="18" t="s">
        <v>1769</v>
      </c>
      <c r="EU1447" s="18" t="s">
        <v>1769</v>
      </c>
    </row>
    <row r="1448" spans="1:151" ht="15.75" customHeight="1" x14ac:dyDescent="0.2">
      <c r="A1448" s="5" t="s">
        <v>425</v>
      </c>
      <c r="B1448" s="24" t="s">
        <v>1768</v>
      </c>
      <c r="C1448" s="26">
        <v>1</v>
      </c>
      <c r="D1448" s="18" t="s">
        <v>1775</v>
      </c>
      <c r="E1448" s="18" t="s">
        <v>257</v>
      </c>
      <c r="F1448" s="18" t="s">
        <v>553</v>
      </c>
      <c r="G1448" s="18" t="s">
        <v>712</v>
      </c>
      <c r="H1448" s="18" t="s">
        <v>713</v>
      </c>
      <c r="I1448" s="18" t="s">
        <v>577</v>
      </c>
      <c r="J1448" s="18" t="s">
        <v>363</v>
      </c>
      <c r="K1448" s="18" t="s">
        <v>363</v>
      </c>
      <c r="L1448" s="18" t="s">
        <v>363</v>
      </c>
      <c r="M1448" s="18" t="s">
        <v>253</v>
      </c>
      <c r="N1448" s="56">
        <v>74</v>
      </c>
      <c r="O1448" s="18" t="s">
        <v>1453</v>
      </c>
      <c r="P1448" s="18" t="s">
        <v>261</v>
      </c>
      <c r="Q1448" s="18" t="s">
        <v>254</v>
      </c>
      <c r="R1448" s="24" t="s">
        <v>257</v>
      </c>
      <c r="S1448" s="24" t="s">
        <v>257</v>
      </c>
      <c r="T1448" s="26" t="s">
        <v>917</v>
      </c>
      <c r="U1448" s="18" t="s">
        <v>1790</v>
      </c>
      <c r="V1448" s="18" t="s">
        <v>1455</v>
      </c>
      <c r="W1448" s="18" t="s">
        <v>1456</v>
      </c>
      <c r="X1448" s="18" t="s">
        <v>1777</v>
      </c>
      <c r="Y1448" s="18">
        <v>200</v>
      </c>
      <c r="Z1448" s="18" t="s">
        <v>599</v>
      </c>
      <c r="AA1448" s="56">
        <v>200</v>
      </c>
      <c r="AB1448" s="57" t="s">
        <v>257</v>
      </c>
      <c r="AC1448" s="18" t="s">
        <v>595</v>
      </c>
      <c r="AD1448" s="18" t="s">
        <v>595</v>
      </c>
      <c r="AE1448" s="18" t="s">
        <v>595</v>
      </c>
      <c r="AF1448" s="18" t="s">
        <v>595</v>
      </c>
      <c r="AG1448" s="18" t="s">
        <v>595</v>
      </c>
      <c r="AH1448" s="18" t="s">
        <v>595</v>
      </c>
      <c r="AI1448" s="18" t="s">
        <v>595</v>
      </c>
      <c r="AJ1448" s="18" t="s">
        <v>595</v>
      </c>
      <c r="AK1448" s="18" t="s">
        <v>595</v>
      </c>
      <c r="AL1448" s="18" t="s">
        <v>1773</v>
      </c>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v>1</v>
      </c>
      <c r="EA1448" s="18"/>
      <c r="EB1448" s="18"/>
      <c r="EC1448" s="18"/>
      <c r="ED1448" s="18"/>
      <c r="EE1448" s="18"/>
      <c r="EF1448" s="18"/>
      <c r="EG1448" s="18">
        <v>1</v>
      </c>
      <c r="EH1448" s="18" t="s">
        <v>1791</v>
      </c>
      <c r="EI1448" s="18" cm="1">
        <f t="array" ref="EI1448">IF(SUMPRODUCT(--(DO1448:DS1448&lt;&gt;""))=0, 0,1)</f>
        <v>0</v>
      </c>
      <c r="EJ1448" s="18" cm="1">
        <f t="array" ref="EJ1448">IF(SUMPRODUCT(--(DT1448:EG1448&lt;&gt;""))=0, 0,1)</f>
        <v>1</v>
      </c>
      <c r="EK1448" s="18" cm="1">
        <f t="array" ref="EK1448">IF(SUMPRODUCT(--(EC1448:EG1448&lt;&gt;""))=0, 0,1)</f>
        <v>1</v>
      </c>
      <c r="EL1448" s="18" cm="1">
        <f t="array" ref="EL1448">IF(SUMPRODUCT(--(EE1448:EG1448&lt;&gt;""))=0, 0,1)</f>
        <v>1</v>
      </c>
      <c r="EM1448" s="18">
        <f t="shared" si="291"/>
        <v>1</v>
      </c>
      <c r="EN1448" s="18" t="str">
        <f t="shared" si="292"/>
        <v>NA</v>
      </c>
      <c r="EO1448" s="18">
        <f t="shared" si="293"/>
        <v>1</v>
      </c>
      <c r="EP1448" s="18">
        <f t="shared" si="294"/>
        <v>1</v>
      </c>
      <c r="EQ1448" s="18">
        <f t="shared" si="295"/>
        <v>1</v>
      </c>
      <c r="ER1448" s="58" t="s">
        <v>2080</v>
      </c>
      <c r="ES1448" s="59">
        <v>43826</v>
      </c>
      <c r="ET1448" s="18" t="s">
        <v>1769</v>
      </c>
      <c r="EU1448" s="18" t="s">
        <v>1769</v>
      </c>
    </row>
    <row r="1449" spans="1:151" ht="15.75" customHeight="1" x14ac:dyDescent="0.2">
      <c r="A1449" s="5" t="s">
        <v>425</v>
      </c>
      <c r="B1449" s="24" t="s">
        <v>1768</v>
      </c>
      <c r="C1449" s="26">
        <v>1</v>
      </c>
      <c r="D1449" s="18" t="s">
        <v>1770</v>
      </c>
      <c r="E1449" s="18" t="s">
        <v>257</v>
      </c>
      <c r="F1449" s="18" t="s">
        <v>553</v>
      </c>
      <c r="G1449" s="18" t="s">
        <v>759</v>
      </c>
      <c r="H1449" s="18" t="s">
        <v>1421</v>
      </c>
      <c r="I1449" s="18" t="s">
        <v>760</v>
      </c>
      <c r="J1449" s="18" t="s">
        <v>363</v>
      </c>
      <c r="K1449" s="18" t="s">
        <v>363</v>
      </c>
      <c r="L1449" s="18" t="s">
        <v>363</v>
      </c>
      <c r="M1449" s="18" t="s">
        <v>253</v>
      </c>
      <c r="N1449" s="56">
        <v>74</v>
      </c>
      <c r="O1449" s="18" t="s">
        <v>1453</v>
      </c>
      <c r="P1449" s="18" t="s">
        <v>261</v>
      </c>
      <c r="Q1449" s="18" t="s">
        <v>254</v>
      </c>
      <c r="R1449" s="24" t="s">
        <v>257</v>
      </c>
      <c r="S1449" s="24" t="s">
        <v>257</v>
      </c>
      <c r="T1449" s="26" t="s">
        <v>917</v>
      </c>
      <c r="U1449" s="18" t="s">
        <v>1792</v>
      </c>
      <c r="V1449" s="18" t="s">
        <v>1455</v>
      </c>
      <c r="W1449" s="18" t="s">
        <v>1456</v>
      </c>
      <c r="X1449" s="18" t="s">
        <v>1772</v>
      </c>
      <c r="Y1449" s="18">
        <v>200</v>
      </c>
      <c r="Z1449" s="18" t="s">
        <v>599</v>
      </c>
      <c r="AA1449" s="56">
        <v>200</v>
      </c>
      <c r="AB1449" s="57" t="s">
        <v>257</v>
      </c>
      <c r="AC1449" s="18" t="s">
        <v>595</v>
      </c>
      <c r="AD1449" s="18" t="s">
        <v>595</v>
      </c>
      <c r="AE1449" s="18" t="s">
        <v>595</v>
      </c>
      <c r="AF1449" s="18" t="s">
        <v>595</v>
      </c>
      <c r="AG1449" s="18" t="s">
        <v>595</v>
      </c>
      <c r="AH1449" s="18" t="s">
        <v>595</v>
      </c>
      <c r="AI1449" s="18" t="s">
        <v>595</v>
      </c>
      <c r="AJ1449" s="18" t="s">
        <v>595</v>
      </c>
      <c r="AK1449" s="18" t="s">
        <v>595</v>
      </c>
      <c r="AL1449" s="18" t="s">
        <v>1773</v>
      </c>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v>0</v>
      </c>
      <c r="EA1449" s="18"/>
      <c r="EB1449" s="18"/>
      <c r="EC1449" s="18"/>
      <c r="ED1449" s="18"/>
      <c r="EE1449" s="18"/>
      <c r="EF1449" s="18"/>
      <c r="EG1449" s="18">
        <v>0</v>
      </c>
      <c r="EH1449" s="18" t="s">
        <v>1774</v>
      </c>
      <c r="EI1449" s="18" cm="1">
        <f t="array" ref="EI1449">IF(SUMPRODUCT(--(DO1449:DS1449&lt;&gt;""))=0, 0,1)</f>
        <v>0</v>
      </c>
      <c r="EJ1449" s="18" cm="1">
        <f t="array" ref="EJ1449">IF(SUMPRODUCT(--(DT1449:EG1449&lt;&gt;""))=0, 0,1)</f>
        <v>1</v>
      </c>
      <c r="EK1449" s="18" cm="1">
        <f t="array" ref="EK1449">IF(SUMPRODUCT(--(EC1449:EG1449&lt;&gt;""))=0, 0,1)</f>
        <v>1</v>
      </c>
      <c r="EL1449" s="18" cm="1">
        <f t="array" ref="EL1449">IF(SUMPRODUCT(--(EE1449:EG1449&lt;&gt;""))=0, 0,1)</f>
        <v>1</v>
      </c>
      <c r="EM1449" s="18">
        <f t="shared" si="291"/>
        <v>0</v>
      </c>
      <c r="EN1449" s="18" t="str">
        <f t="shared" si="292"/>
        <v>NA</v>
      </c>
      <c r="EO1449" s="18">
        <f t="shared" si="293"/>
        <v>0</v>
      </c>
      <c r="EP1449" s="18">
        <f t="shared" si="294"/>
        <v>0</v>
      </c>
      <c r="EQ1449" s="18">
        <f t="shared" si="295"/>
        <v>0</v>
      </c>
      <c r="ER1449" s="58" t="s">
        <v>2080</v>
      </c>
      <c r="ES1449" s="59">
        <v>43826</v>
      </c>
      <c r="ET1449" s="18" t="s">
        <v>1769</v>
      </c>
      <c r="EU1449" s="18" t="s">
        <v>1769</v>
      </c>
    </row>
    <row r="1450" spans="1:151" ht="15.75" customHeight="1" x14ac:dyDescent="0.2">
      <c r="A1450" s="5" t="s">
        <v>425</v>
      </c>
      <c r="B1450" s="24" t="s">
        <v>1768</v>
      </c>
      <c r="C1450" s="26">
        <v>1</v>
      </c>
      <c r="D1450" s="18" t="s">
        <v>1775</v>
      </c>
      <c r="E1450" s="18" t="s">
        <v>257</v>
      </c>
      <c r="F1450" s="18" t="s">
        <v>553</v>
      </c>
      <c r="G1450" s="18" t="s">
        <v>759</v>
      </c>
      <c r="H1450" s="18" t="s">
        <v>1421</v>
      </c>
      <c r="I1450" s="18" t="s">
        <v>760</v>
      </c>
      <c r="J1450" s="18" t="s">
        <v>363</v>
      </c>
      <c r="K1450" s="18" t="s">
        <v>363</v>
      </c>
      <c r="L1450" s="18" t="s">
        <v>363</v>
      </c>
      <c r="M1450" s="18" t="s">
        <v>253</v>
      </c>
      <c r="N1450" s="56">
        <v>74</v>
      </c>
      <c r="O1450" s="18" t="s">
        <v>1453</v>
      </c>
      <c r="P1450" s="18" t="s">
        <v>261</v>
      </c>
      <c r="Q1450" s="18" t="s">
        <v>254</v>
      </c>
      <c r="R1450" s="24" t="s">
        <v>257</v>
      </c>
      <c r="S1450" s="24" t="s">
        <v>257</v>
      </c>
      <c r="T1450" s="26" t="s">
        <v>917</v>
      </c>
      <c r="U1450" s="18" t="s">
        <v>1793</v>
      </c>
      <c r="V1450" s="18" t="s">
        <v>1455</v>
      </c>
      <c r="W1450" s="18" t="s">
        <v>1456</v>
      </c>
      <c r="X1450" s="18" t="s">
        <v>1777</v>
      </c>
      <c r="Y1450" s="18">
        <v>200</v>
      </c>
      <c r="Z1450" s="18" t="s">
        <v>599</v>
      </c>
      <c r="AA1450" s="56">
        <v>200</v>
      </c>
      <c r="AB1450" s="57" t="s">
        <v>257</v>
      </c>
      <c r="AC1450" s="18" t="s">
        <v>595</v>
      </c>
      <c r="AD1450" s="18" t="s">
        <v>595</v>
      </c>
      <c r="AE1450" s="18" t="s">
        <v>595</v>
      </c>
      <c r="AF1450" s="18" t="s">
        <v>595</v>
      </c>
      <c r="AG1450" s="18" t="s">
        <v>595</v>
      </c>
      <c r="AH1450" s="18" t="s">
        <v>595</v>
      </c>
      <c r="AI1450" s="18" t="s">
        <v>595</v>
      </c>
      <c r="AJ1450" s="18" t="s">
        <v>595</v>
      </c>
      <c r="AK1450" s="18" t="s">
        <v>595</v>
      </c>
      <c r="AL1450" s="18" t="s">
        <v>1773</v>
      </c>
      <c r="AM1450" s="18"/>
      <c r="AN1450" s="18"/>
      <c r="AO1450" s="18"/>
      <c r="AP1450" s="18"/>
      <c r="AQ1450" s="18"/>
      <c r="AR1450" s="18"/>
      <c r="AS1450" s="18"/>
      <c r="AT1450" s="18"/>
      <c r="AU1450" s="18"/>
      <c r="AV1450" s="18"/>
      <c r="AW1450" s="18"/>
      <c r="AX1450" s="18"/>
      <c r="AY1450" s="18"/>
      <c r="AZ1450" s="18"/>
      <c r="BA1450" s="18"/>
      <c r="BB1450" s="18"/>
      <c r="BC1450" s="18"/>
      <c r="BD1450" s="18"/>
      <c r="BE1450" s="18"/>
      <c r="BF1450" s="18"/>
      <c r="BG1450" s="18"/>
      <c r="BH1450" s="18"/>
      <c r="BI1450" s="18"/>
      <c r="BJ1450" s="18"/>
      <c r="BK1450" s="18"/>
      <c r="BL1450" s="18"/>
      <c r="BM1450" s="18"/>
      <c r="BN1450" s="18"/>
      <c r="BO1450" s="18"/>
      <c r="BP1450" s="18"/>
      <c r="BQ1450" s="18"/>
      <c r="BR1450" s="18"/>
      <c r="BS1450" s="18"/>
      <c r="BT1450" s="18"/>
      <c r="BU1450" s="18"/>
      <c r="BV1450" s="18"/>
      <c r="BW1450" s="18"/>
      <c r="BX1450" s="18"/>
      <c r="BY1450" s="18"/>
      <c r="BZ1450" s="18"/>
      <c r="CA1450" s="18"/>
      <c r="CB1450" s="18"/>
      <c r="CC1450" s="18"/>
      <c r="CD1450" s="18"/>
      <c r="CE1450" s="18"/>
      <c r="CF1450" s="18"/>
      <c r="CG1450" s="18"/>
      <c r="CH1450" s="18"/>
      <c r="CI1450" s="18"/>
      <c r="CJ1450" s="18"/>
      <c r="CK1450" s="18"/>
      <c r="CL1450" s="18"/>
      <c r="CM1450" s="18"/>
      <c r="CN1450" s="18"/>
      <c r="CO1450" s="18"/>
      <c r="CP1450" s="18"/>
      <c r="CQ1450" s="18"/>
      <c r="CR1450" s="18"/>
      <c r="CS1450" s="18"/>
      <c r="CT1450" s="18"/>
      <c r="CU1450" s="18"/>
      <c r="CV1450" s="18"/>
      <c r="CW1450" s="18"/>
      <c r="CX1450" s="18"/>
      <c r="CY1450" s="18"/>
      <c r="CZ1450" s="18"/>
      <c r="DA1450" s="18"/>
      <c r="DB1450" s="18"/>
      <c r="DC1450" s="18"/>
      <c r="DD1450" s="18"/>
      <c r="DE1450" s="18"/>
      <c r="DF1450" s="18"/>
      <c r="DG1450" s="18"/>
      <c r="DH1450" s="18"/>
      <c r="DI1450" s="18"/>
      <c r="DJ1450" s="18"/>
      <c r="DK1450" s="18"/>
      <c r="DL1450" s="18"/>
      <c r="DM1450" s="18"/>
      <c r="DN1450" s="18"/>
      <c r="DO1450" s="18"/>
      <c r="DP1450" s="18"/>
      <c r="DQ1450" s="18"/>
      <c r="DR1450" s="18"/>
      <c r="DS1450" s="18"/>
      <c r="DT1450" s="18"/>
      <c r="DU1450" s="18"/>
      <c r="DV1450" s="18"/>
      <c r="DW1450" s="18"/>
      <c r="DX1450" s="18"/>
      <c r="DY1450" s="18"/>
      <c r="DZ1450" s="18">
        <v>0</v>
      </c>
      <c r="EA1450" s="18"/>
      <c r="EB1450" s="18"/>
      <c r="EC1450" s="18"/>
      <c r="ED1450" s="18"/>
      <c r="EE1450" s="18"/>
      <c r="EF1450" s="18"/>
      <c r="EG1450" s="18">
        <v>0</v>
      </c>
      <c r="EH1450" s="18" t="s">
        <v>1774</v>
      </c>
      <c r="EI1450" s="18" cm="1">
        <f t="array" ref="EI1450">IF(SUMPRODUCT(--(DO1450:DS1450&lt;&gt;""))=0, 0,1)</f>
        <v>0</v>
      </c>
      <c r="EJ1450" s="18" cm="1">
        <f t="array" ref="EJ1450">IF(SUMPRODUCT(--(DT1450:EG1450&lt;&gt;""))=0, 0,1)</f>
        <v>1</v>
      </c>
      <c r="EK1450" s="18" cm="1">
        <f t="array" ref="EK1450">IF(SUMPRODUCT(--(EC1450:EG1450&lt;&gt;""))=0, 0,1)</f>
        <v>1</v>
      </c>
      <c r="EL1450" s="18" cm="1">
        <f t="array" ref="EL1450">IF(SUMPRODUCT(--(EE1450:EG1450&lt;&gt;""))=0, 0,1)</f>
        <v>1</v>
      </c>
      <c r="EM1450" s="18">
        <f t="shared" si="291"/>
        <v>0</v>
      </c>
      <c r="EN1450" s="18" t="str">
        <f t="shared" si="292"/>
        <v>NA</v>
      </c>
      <c r="EO1450" s="18">
        <f t="shared" si="293"/>
        <v>0</v>
      </c>
      <c r="EP1450" s="18">
        <f t="shared" si="294"/>
        <v>0</v>
      </c>
      <c r="EQ1450" s="18">
        <f t="shared" si="295"/>
        <v>0</v>
      </c>
      <c r="ER1450" s="58" t="s">
        <v>2080</v>
      </c>
      <c r="ES1450" s="59">
        <v>43826</v>
      </c>
      <c r="ET1450" s="18" t="s">
        <v>1769</v>
      </c>
      <c r="EU1450" s="18" t="s">
        <v>1769</v>
      </c>
    </row>
    <row r="1451" spans="1:151" ht="15.75" customHeight="1" x14ac:dyDescent="0.2">
      <c r="A1451" s="5" t="s">
        <v>425</v>
      </c>
      <c r="B1451" s="24" t="s">
        <v>1768</v>
      </c>
      <c r="C1451" s="26">
        <v>1</v>
      </c>
      <c r="D1451" s="18" t="s">
        <v>1770</v>
      </c>
      <c r="E1451" s="18" t="s">
        <v>257</v>
      </c>
      <c r="F1451" s="18" t="s">
        <v>553</v>
      </c>
      <c r="G1451" s="18" t="s">
        <v>742</v>
      </c>
      <c r="H1451" s="18" t="s">
        <v>762</v>
      </c>
      <c r="I1451" s="18" t="s">
        <v>1794</v>
      </c>
      <c r="J1451" s="18" t="s">
        <v>363</v>
      </c>
      <c r="K1451" s="18" t="s">
        <v>363</v>
      </c>
      <c r="L1451" s="18" t="s">
        <v>363</v>
      </c>
      <c r="M1451" s="18" t="s">
        <v>253</v>
      </c>
      <c r="N1451" s="56">
        <v>74</v>
      </c>
      <c r="O1451" s="18" t="s">
        <v>1453</v>
      </c>
      <c r="P1451" s="18" t="s">
        <v>261</v>
      </c>
      <c r="Q1451" s="18" t="s">
        <v>254</v>
      </c>
      <c r="R1451" s="24" t="s">
        <v>257</v>
      </c>
      <c r="S1451" s="24" t="s">
        <v>257</v>
      </c>
      <c r="T1451" s="26" t="s">
        <v>917</v>
      </c>
      <c r="U1451" s="18" t="s">
        <v>1795</v>
      </c>
      <c r="V1451" s="18" t="s">
        <v>1455</v>
      </c>
      <c r="W1451" s="18" t="s">
        <v>1456</v>
      </c>
      <c r="X1451" s="18" t="s">
        <v>1772</v>
      </c>
      <c r="Y1451" s="18">
        <v>200</v>
      </c>
      <c r="Z1451" s="18" t="s">
        <v>599</v>
      </c>
      <c r="AA1451" s="56">
        <v>200</v>
      </c>
      <c r="AB1451" s="57" t="s">
        <v>257</v>
      </c>
      <c r="AC1451" s="18" t="s">
        <v>595</v>
      </c>
      <c r="AD1451" s="18" t="s">
        <v>595</v>
      </c>
      <c r="AE1451" s="18" t="s">
        <v>595</v>
      </c>
      <c r="AF1451" s="18" t="s">
        <v>595</v>
      </c>
      <c r="AG1451" s="18" t="s">
        <v>595</v>
      </c>
      <c r="AH1451" s="18" t="s">
        <v>595</v>
      </c>
      <c r="AI1451" s="18" t="s">
        <v>595</v>
      </c>
      <c r="AJ1451" s="18" t="s">
        <v>595</v>
      </c>
      <c r="AK1451" s="18" t="s">
        <v>595</v>
      </c>
      <c r="AL1451" s="18" t="s">
        <v>1773</v>
      </c>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v>0</v>
      </c>
      <c r="EA1451" s="18"/>
      <c r="EB1451" s="18"/>
      <c r="EC1451" s="18"/>
      <c r="ED1451" s="18"/>
      <c r="EE1451" s="18"/>
      <c r="EF1451" s="18"/>
      <c r="EG1451" s="18">
        <v>0</v>
      </c>
      <c r="EH1451" s="18" t="s">
        <v>1774</v>
      </c>
      <c r="EI1451" s="18" cm="1">
        <f t="array" ref="EI1451">IF(SUMPRODUCT(--(DO1451:DS1451&lt;&gt;""))=0, 0,1)</f>
        <v>0</v>
      </c>
      <c r="EJ1451" s="18" cm="1">
        <f t="array" ref="EJ1451">IF(SUMPRODUCT(--(DT1451:EG1451&lt;&gt;""))=0, 0,1)</f>
        <v>1</v>
      </c>
      <c r="EK1451" s="18" cm="1">
        <f t="array" ref="EK1451">IF(SUMPRODUCT(--(EC1451:EG1451&lt;&gt;""))=0, 0,1)</f>
        <v>1</v>
      </c>
      <c r="EL1451" s="18" cm="1">
        <f t="array" ref="EL1451">IF(SUMPRODUCT(--(EE1451:EG1451&lt;&gt;""))=0, 0,1)</f>
        <v>1</v>
      </c>
      <c r="EM1451" s="18">
        <f t="shared" si="291"/>
        <v>0</v>
      </c>
      <c r="EN1451" s="18" t="str">
        <f t="shared" si="292"/>
        <v>NA</v>
      </c>
      <c r="EO1451" s="18">
        <f t="shared" si="293"/>
        <v>0</v>
      </c>
      <c r="EP1451" s="18">
        <f t="shared" si="294"/>
        <v>0</v>
      </c>
      <c r="EQ1451" s="18">
        <f t="shared" si="295"/>
        <v>0</v>
      </c>
      <c r="ER1451" s="58" t="s">
        <v>2080</v>
      </c>
      <c r="ES1451" s="59">
        <v>43826</v>
      </c>
      <c r="ET1451" s="18" t="s">
        <v>1769</v>
      </c>
      <c r="EU1451" s="18" t="s">
        <v>1769</v>
      </c>
    </row>
    <row r="1452" spans="1:151" ht="15.75" customHeight="1" x14ac:dyDescent="0.2">
      <c r="A1452" s="5" t="s">
        <v>425</v>
      </c>
      <c r="B1452" s="24" t="s">
        <v>1768</v>
      </c>
      <c r="C1452" s="26">
        <v>1</v>
      </c>
      <c r="D1452" s="18" t="s">
        <v>1775</v>
      </c>
      <c r="E1452" s="18" t="s">
        <v>257</v>
      </c>
      <c r="F1452" s="18" t="s">
        <v>553</v>
      </c>
      <c r="G1452" s="18" t="s">
        <v>742</v>
      </c>
      <c r="H1452" s="18" t="s">
        <v>762</v>
      </c>
      <c r="I1452" s="18" t="s">
        <v>1794</v>
      </c>
      <c r="J1452" s="18" t="s">
        <v>363</v>
      </c>
      <c r="K1452" s="18" t="s">
        <v>363</v>
      </c>
      <c r="L1452" s="18" t="s">
        <v>363</v>
      </c>
      <c r="M1452" s="18" t="s">
        <v>253</v>
      </c>
      <c r="N1452" s="56">
        <v>74</v>
      </c>
      <c r="O1452" s="18" t="s">
        <v>1453</v>
      </c>
      <c r="P1452" s="18" t="s">
        <v>261</v>
      </c>
      <c r="Q1452" s="18" t="s">
        <v>254</v>
      </c>
      <c r="R1452" s="24" t="s">
        <v>257</v>
      </c>
      <c r="S1452" s="24" t="s">
        <v>257</v>
      </c>
      <c r="T1452" s="26" t="s">
        <v>917</v>
      </c>
      <c r="U1452" s="18" t="s">
        <v>1796</v>
      </c>
      <c r="V1452" s="18" t="s">
        <v>1455</v>
      </c>
      <c r="W1452" s="18" t="s">
        <v>1456</v>
      </c>
      <c r="X1452" s="18" t="s">
        <v>1777</v>
      </c>
      <c r="Y1452" s="18">
        <v>200</v>
      </c>
      <c r="Z1452" s="18" t="s">
        <v>599</v>
      </c>
      <c r="AA1452" s="56">
        <v>200</v>
      </c>
      <c r="AB1452" s="57" t="s">
        <v>257</v>
      </c>
      <c r="AC1452" s="18" t="s">
        <v>595</v>
      </c>
      <c r="AD1452" s="18" t="s">
        <v>595</v>
      </c>
      <c r="AE1452" s="18" t="s">
        <v>595</v>
      </c>
      <c r="AF1452" s="18" t="s">
        <v>595</v>
      </c>
      <c r="AG1452" s="18" t="s">
        <v>595</v>
      </c>
      <c r="AH1452" s="18" t="s">
        <v>595</v>
      </c>
      <c r="AI1452" s="18" t="s">
        <v>595</v>
      </c>
      <c r="AJ1452" s="18" t="s">
        <v>595</v>
      </c>
      <c r="AK1452" s="18" t="s">
        <v>595</v>
      </c>
      <c r="AL1452" s="18" t="s">
        <v>1773</v>
      </c>
      <c r="AM1452" s="18"/>
      <c r="AN1452" s="18"/>
      <c r="AO1452" s="18"/>
      <c r="AP1452" s="18"/>
      <c r="AQ1452" s="18"/>
      <c r="AR1452" s="18"/>
      <c r="AS1452" s="18"/>
      <c r="AT1452" s="18"/>
      <c r="AU1452" s="18"/>
      <c r="AV1452" s="18"/>
      <c r="AW1452" s="18"/>
      <c r="AX1452" s="18"/>
      <c r="AY1452" s="18"/>
      <c r="AZ1452" s="18"/>
      <c r="BA1452" s="18"/>
      <c r="BB1452" s="18"/>
      <c r="BC1452" s="18"/>
      <c r="BD1452" s="18"/>
      <c r="BE1452" s="18"/>
      <c r="BF1452" s="18"/>
      <c r="BG1452" s="18"/>
      <c r="BH1452" s="18"/>
      <c r="BI1452" s="18"/>
      <c r="BJ1452" s="18"/>
      <c r="BK1452" s="18"/>
      <c r="BL1452" s="18"/>
      <c r="BM1452" s="18"/>
      <c r="BN1452" s="18"/>
      <c r="BO1452" s="18"/>
      <c r="BP1452" s="18"/>
      <c r="BQ1452" s="18"/>
      <c r="BR1452" s="18"/>
      <c r="BS1452" s="18"/>
      <c r="BT1452" s="18"/>
      <c r="BU1452" s="18"/>
      <c r="BV1452" s="18"/>
      <c r="BW1452" s="18"/>
      <c r="BX1452" s="18"/>
      <c r="BY1452" s="18"/>
      <c r="BZ1452" s="18"/>
      <c r="CA1452" s="18"/>
      <c r="CB1452" s="18"/>
      <c r="CC1452" s="18"/>
      <c r="CD1452" s="18"/>
      <c r="CE1452" s="18"/>
      <c r="CF1452" s="18"/>
      <c r="CG1452" s="18"/>
      <c r="CH1452" s="18"/>
      <c r="CI1452" s="18"/>
      <c r="CJ1452" s="18"/>
      <c r="CK1452" s="18"/>
      <c r="CL1452" s="18"/>
      <c r="CM1452" s="18"/>
      <c r="CN1452" s="18"/>
      <c r="CO1452" s="18"/>
      <c r="CP1452" s="18"/>
      <c r="CQ1452" s="18"/>
      <c r="CR1452" s="18"/>
      <c r="CS1452" s="18"/>
      <c r="CT1452" s="18"/>
      <c r="CU1452" s="18"/>
      <c r="CV1452" s="18"/>
      <c r="CW1452" s="18"/>
      <c r="CX1452" s="18"/>
      <c r="CY1452" s="18"/>
      <c r="CZ1452" s="18"/>
      <c r="DA1452" s="18"/>
      <c r="DB1452" s="18"/>
      <c r="DC1452" s="18"/>
      <c r="DD1452" s="18"/>
      <c r="DE1452" s="18"/>
      <c r="DF1452" s="18"/>
      <c r="DG1452" s="18"/>
      <c r="DH1452" s="18"/>
      <c r="DI1452" s="18"/>
      <c r="DJ1452" s="18"/>
      <c r="DK1452" s="18"/>
      <c r="DL1452" s="18"/>
      <c r="DM1452" s="18"/>
      <c r="DN1452" s="18"/>
      <c r="DO1452" s="18"/>
      <c r="DP1452" s="18"/>
      <c r="DQ1452" s="18"/>
      <c r="DR1452" s="18"/>
      <c r="DS1452" s="18"/>
      <c r="DT1452" s="18"/>
      <c r="DU1452" s="18"/>
      <c r="DV1452" s="18"/>
      <c r="DW1452" s="18"/>
      <c r="DX1452" s="18"/>
      <c r="DY1452" s="18"/>
      <c r="DZ1452" s="18">
        <v>0</v>
      </c>
      <c r="EA1452" s="18"/>
      <c r="EB1452" s="18"/>
      <c r="EC1452" s="18"/>
      <c r="ED1452" s="18"/>
      <c r="EE1452" s="18"/>
      <c r="EF1452" s="18"/>
      <c r="EG1452" s="18">
        <v>0</v>
      </c>
      <c r="EH1452" s="18" t="s">
        <v>1774</v>
      </c>
      <c r="EI1452" s="18" cm="1">
        <f t="array" ref="EI1452">IF(SUMPRODUCT(--(DO1452:DS1452&lt;&gt;""))=0, 0,1)</f>
        <v>0</v>
      </c>
      <c r="EJ1452" s="18" cm="1">
        <f t="array" ref="EJ1452">IF(SUMPRODUCT(--(DT1452:EG1452&lt;&gt;""))=0, 0,1)</f>
        <v>1</v>
      </c>
      <c r="EK1452" s="18" cm="1">
        <f t="array" ref="EK1452">IF(SUMPRODUCT(--(EC1452:EG1452&lt;&gt;""))=0, 0,1)</f>
        <v>1</v>
      </c>
      <c r="EL1452" s="18" cm="1">
        <f t="array" ref="EL1452">IF(SUMPRODUCT(--(EE1452:EG1452&lt;&gt;""))=0, 0,1)</f>
        <v>1</v>
      </c>
      <c r="EM1452" s="18">
        <f t="shared" si="291"/>
        <v>0</v>
      </c>
      <c r="EN1452" s="18" t="str">
        <f t="shared" si="292"/>
        <v>NA</v>
      </c>
      <c r="EO1452" s="18">
        <f t="shared" si="293"/>
        <v>0</v>
      </c>
      <c r="EP1452" s="18">
        <f t="shared" si="294"/>
        <v>0</v>
      </c>
      <c r="EQ1452" s="18">
        <f t="shared" si="295"/>
        <v>0</v>
      </c>
      <c r="ER1452" s="58" t="s">
        <v>2080</v>
      </c>
      <c r="ES1452" s="59">
        <v>43826</v>
      </c>
      <c r="ET1452" s="18" t="s">
        <v>1769</v>
      </c>
      <c r="EU1452" s="18" t="s">
        <v>1769</v>
      </c>
    </row>
    <row r="1453" spans="1:151" ht="15.75" customHeight="1" x14ac:dyDescent="0.2">
      <c r="A1453" s="5" t="s">
        <v>425</v>
      </c>
      <c r="B1453" s="24" t="s">
        <v>1768</v>
      </c>
      <c r="C1453" s="26">
        <v>1</v>
      </c>
      <c r="D1453" s="18" t="s">
        <v>1770</v>
      </c>
      <c r="E1453" s="18" t="s">
        <v>257</v>
      </c>
      <c r="F1453" s="18" t="s">
        <v>553</v>
      </c>
      <c r="G1453" s="18" t="s">
        <v>1467</v>
      </c>
      <c r="H1453" s="18" t="s">
        <v>1468</v>
      </c>
      <c r="I1453" s="18" t="s">
        <v>577</v>
      </c>
      <c r="J1453" s="18" t="s">
        <v>363</v>
      </c>
      <c r="K1453" s="18" t="s">
        <v>363</v>
      </c>
      <c r="L1453" s="18" t="s">
        <v>363</v>
      </c>
      <c r="M1453" s="18" t="s">
        <v>253</v>
      </c>
      <c r="N1453" s="56">
        <v>74</v>
      </c>
      <c r="O1453" s="18" t="s">
        <v>1453</v>
      </c>
      <c r="P1453" s="18" t="s">
        <v>261</v>
      </c>
      <c r="Q1453" s="18" t="s">
        <v>254</v>
      </c>
      <c r="R1453" s="24" t="s">
        <v>257</v>
      </c>
      <c r="S1453" s="24" t="s">
        <v>257</v>
      </c>
      <c r="T1453" s="26" t="s">
        <v>917</v>
      </c>
      <c r="U1453" s="18" t="s">
        <v>1797</v>
      </c>
      <c r="V1453" s="18" t="s">
        <v>1455</v>
      </c>
      <c r="W1453" s="18" t="s">
        <v>1456</v>
      </c>
      <c r="X1453" s="18" t="s">
        <v>1772</v>
      </c>
      <c r="Y1453" s="18">
        <v>200</v>
      </c>
      <c r="Z1453" s="18" t="s">
        <v>599</v>
      </c>
      <c r="AA1453" s="56">
        <v>200</v>
      </c>
      <c r="AB1453" s="57" t="s">
        <v>257</v>
      </c>
      <c r="AC1453" s="18" t="s">
        <v>595</v>
      </c>
      <c r="AD1453" s="18" t="s">
        <v>595</v>
      </c>
      <c r="AE1453" s="18" t="s">
        <v>595</v>
      </c>
      <c r="AF1453" s="18" t="s">
        <v>595</v>
      </c>
      <c r="AG1453" s="18" t="s">
        <v>595</v>
      </c>
      <c r="AH1453" s="18" t="s">
        <v>595</v>
      </c>
      <c r="AI1453" s="18" t="s">
        <v>595</v>
      </c>
      <c r="AJ1453" s="18" t="s">
        <v>595</v>
      </c>
      <c r="AK1453" s="18" t="s">
        <v>595</v>
      </c>
      <c r="AL1453" s="18" t="s">
        <v>1773</v>
      </c>
      <c r="AM1453" s="18"/>
      <c r="AN1453" s="18"/>
      <c r="AO1453" s="18"/>
      <c r="AP1453" s="18"/>
      <c r="AQ1453" s="18"/>
      <c r="AR1453" s="18"/>
      <c r="AS1453" s="18"/>
      <c r="AT1453" s="18"/>
      <c r="AU1453" s="18"/>
      <c r="AV1453" s="18"/>
      <c r="AW1453" s="18"/>
      <c r="AX1453" s="18"/>
      <c r="AY1453" s="18"/>
      <c r="AZ1453" s="18"/>
      <c r="BA1453" s="18"/>
      <c r="BB1453" s="18"/>
      <c r="BC1453" s="18"/>
      <c r="BD1453" s="18"/>
      <c r="BE1453" s="18"/>
      <c r="BF1453" s="18"/>
      <c r="BG1453" s="18"/>
      <c r="BH1453" s="18"/>
      <c r="BI1453" s="18"/>
      <c r="BJ1453" s="18"/>
      <c r="BK1453" s="18"/>
      <c r="BL1453" s="18"/>
      <c r="BM1453" s="18"/>
      <c r="BN1453" s="18"/>
      <c r="BO1453" s="18"/>
      <c r="BP1453" s="18"/>
      <c r="BQ1453" s="18"/>
      <c r="BR1453" s="18"/>
      <c r="BS1453" s="18"/>
      <c r="BT1453" s="18"/>
      <c r="BU1453" s="18"/>
      <c r="BV1453" s="18"/>
      <c r="BW1453" s="18"/>
      <c r="BX1453" s="18"/>
      <c r="BY1453" s="18"/>
      <c r="BZ1453" s="18"/>
      <c r="CA1453" s="18"/>
      <c r="CB1453" s="18"/>
      <c r="CC1453" s="18"/>
      <c r="CD1453" s="18"/>
      <c r="CE1453" s="18"/>
      <c r="CF1453" s="18"/>
      <c r="CG1453" s="18"/>
      <c r="CH1453" s="18"/>
      <c r="CI1453" s="18"/>
      <c r="CJ1453" s="18"/>
      <c r="CK1453" s="18"/>
      <c r="CL1453" s="18"/>
      <c r="CM1453" s="18"/>
      <c r="CN1453" s="18"/>
      <c r="CO1453" s="18"/>
      <c r="CP1453" s="18"/>
      <c r="CQ1453" s="18"/>
      <c r="CR1453" s="18"/>
      <c r="CS1453" s="18"/>
      <c r="CT1453" s="18"/>
      <c r="CU1453" s="18"/>
      <c r="CV1453" s="18"/>
      <c r="CW1453" s="18"/>
      <c r="CX1453" s="18"/>
      <c r="CY1453" s="18"/>
      <c r="CZ1453" s="18"/>
      <c r="DA1453" s="18"/>
      <c r="DB1453" s="18"/>
      <c r="DC1453" s="18"/>
      <c r="DD1453" s="18"/>
      <c r="DE1453" s="18"/>
      <c r="DF1453" s="18"/>
      <c r="DG1453" s="18"/>
      <c r="DH1453" s="18"/>
      <c r="DI1453" s="18"/>
      <c r="DJ1453" s="18"/>
      <c r="DK1453" s="18"/>
      <c r="DL1453" s="18"/>
      <c r="DM1453" s="18"/>
      <c r="DN1453" s="18"/>
      <c r="DO1453" s="18"/>
      <c r="DP1453" s="18"/>
      <c r="DQ1453" s="18"/>
      <c r="DR1453" s="18"/>
      <c r="DS1453" s="18"/>
      <c r="DT1453" s="18"/>
      <c r="DU1453" s="18"/>
      <c r="DV1453" s="18"/>
      <c r="DW1453" s="18"/>
      <c r="DX1453" s="18"/>
      <c r="DY1453" s="18"/>
      <c r="DZ1453" s="18">
        <v>1</v>
      </c>
      <c r="EA1453" s="18"/>
      <c r="EB1453" s="18"/>
      <c r="EC1453" s="18"/>
      <c r="ED1453" s="18"/>
      <c r="EE1453" s="18"/>
      <c r="EF1453" s="18"/>
      <c r="EG1453" s="18">
        <v>1</v>
      </c>
      <c r="EH1453" s="18" t="s">
        <v>1798</v>
      </c>
      <c r="EI1453" s="18" cm="1">
        <f t="array" ref="EI1453">IF(SUMPRODUCT(--(DO1453:DS1453&lt;&gt;""))=0, 0,1)</f>
        <v>0</v>
      </c>
      <c r="EJ1453" s="18" cm="1">
        <f t="array" ref="EJ1453">IF(SUMPRODUCT(--(DT1453:EG1453&lt;&gt;""))=0, 0,1)</f>
        <v>1</v>
      </c>
      <c r="EK1453" s="18" cm="1">
        <f t="array" ref="EK1453">IF(SUMPRODUCT(--(EC1453:EG1453&lt;&gt;""))=0, 0,1)</f>
        <v>1</v>
      </c>
      <c r="EL1453" s="18" cm="1">
        <f t="array" ref="EL1453">IF(SUMPRODUCT(--(EE1453:EG1453&lt;&gt;""))=0, 0,1)</f>
        <v>1</v>
      </c>
      <c r="EM1453" s="18">
        <f t="shared" si="291"/>
        <v>1</v>
      </c>
      <c r="EN1453" s="18" t="str">
        <f t="shared" si="292"/>
        <v>NA</v>
      </c>
      <c r="EO1453" s="18">
        <f t="shared" si="293"/>
        <v>1</v>
      </c>
      <c r="EP1453" s="18">
        <f t="shared" si="294"/>
        <v>1</v>
      </c>
      <c r="EQ1453" s="18">
        <f t="shared" si="295"/>
        <v>1</v>
      </c>
      <c r="ER1453" s="58" t="s">
        <v>2080</v>
      </c>
      <c r="ES1453" s="59">
        <v>43826</v>
      </c>
      <c r="ET1453" s="18" t="s">
        <v>1769</v>
      </c>
      <c r="EU1453" s="18" t="s">
        <v>1769</v>
      </c>
    </row>
    <row r="1454" spans="1:151" ht="15.75" customHeight="1" x14ac:dyDescent="0.2">
      <c r="A1454" s="5" t="s">
        <v>425</v>
      </c>
      <c r="B1454" s="24" t="s">
        <v>1768</v>
      </c>
      <c r="C1454" s="26">
        <v>1</v>
      </c>
      <c r="D1454" s="18" t="s">
        <v>1775</v>
      </c>
      <c r="E1454" s="18" t="s">
        <v>257</v>
      </c>
      <c r="F1454" s="18" t="s">
        <v>553</v>
      </c>
      <c r="G1454" s="18" t="s">
        <v>1467</v>
      </c>
      <c r="H1454" s="18" t="s">
        <v>1468</v>
      </c>
      <c r="I1454" s="18" t="s">
        <v>577</v>
      </c>
      <c r="J1454" s="18" t="s">
        <v>363</v>
      </c>
      <c r="K1454" s="18" t="s">
        <v>363</v>
      </c>
      <c r="L1454" s="18" t="s">
        <v>363</v>
      </c>
      <c r="M1454" s="18" t="s">
        <v>253</v>
      </c>
      <c r="N1454" s="56">
        <v>74</v>
      </c>
      <c r="O1454" s="18" t="s">
        <v>1453</v>
      </c>
      <c r="P1454" s="18" t="s">
        <v>261</v>
      </c>
      <c r="Q1454" s="18" t="s">
        <v>254</v>
      </c>
      <c r="R1454" s="24" t="s">
        <v>257</v>
      </c>
      <c r="S1454" s="24" t="s">
        <v>257</v>
      </c>
      <c r="T1454" s="26" t="s">
        <v>917</v>
      </c>
      <c r="U1454" s="18" t="s">
        <v>1799</v>
      </c>
      <c r="V1454" s="18" t="s">
        <v>1455</v>
      </c>
      <c r="W1454" s="18" t="s">
        <v>1456</v>
      </c>
      <c r="X1454" s="18" t="s">
        <v>1777</v>
      </c>
      <c r="Y1454" s="18">
        <v>200</v>
      </c>
      <c r="Z1454" s="18" t="s">
        <v>599</v>
      </c>
      <c r="AA1454" s="56">
        <v>200</v>
      </c>
      <c r="AB1454" s="57" t="s">
        <v>257</v>
      </c>
      <c r="AC1454" s="18" t="s">
        <v>595</v>
      </c>
      <c r="AD1454" s="18" t="s">
        <v>595</v>
      </c>
      <c r="AE1454" s="18" t="s">
        <v>595</v>
      </c>
      <c r="AF1454" s="18" t="s">
        <v>595</v>
      </c>
      <c r="AG1454" s="18" t="s">
        <v>595</v>
      </c>
      <c r="AH1454" s="18" t="s">
        <v>595</v>
      </c>
      <c r="AI1454" s="18" t="s">
        <v>595</v>
      </c>
      <c r="AJ1454" s="18" t="s">
        <v>595</v>
      </c>
      <c r="AK1454" s="18" t="s">
        <v>595</v>
      </c>
      <c r="AL1454" s="18" t="s">
        <v>1773</v>
      </c>
      <c r="AM1454" s="18"/>
      <c r="AN1454" s="18"/>
      <c r="AO1454" s="18"/>
      <c r="AP1454" s="18"/>
      <c r="AQ1454" s="18"/>
      <c r="AR1454" s="18"/>
      <c r="AS1454" s="18"/>
      <c r="AT1454" s="18"/>
      <c r="AU1454" s="18"/>
      <c r="AV1454" s="18"/>
      <c r="AW1454" s="18"/>
      <c r="AX1454" s="18"/>
      <c r="AY1454" s="18"/>
      <c r="AZ1454" s="18"/>
      <c r="BA1454" s="18"/>
      <c r="BB1454" s="18"/>
      <c r="BC1454" s="18"/>
      <c r="BD1454" s="18"/>
      <c r="BE1454" s="18"/>
      <c r="BF1454" s="18"/>
      <c r="BG1454" s="18"/>
      <c r="BH1454" s="18"/>
      <c r="BI1454" s="18"/>
      <c r="BJ1454" s="18"/>
      <c r="BK1454" s="18"/>
      <c r="BL1454" s="18"/>
      <c r="BM1454" s="18"/>
      <c r="BN1454" s="18"/>
      <c r="BO1454" s="18"/>
      <c r="BP1454" s="18"/>
      <c r="BQ1454" s="18"/>
      <c r="BR1454" s="18"/>
      <c r="BS1454" s="18"/>
      <c r="BT1454" s="18"/>
      <c r="BU1454" s="18"/>
      <c r="BV1454" s="18"/>
      <c r="BW1454" s="18"/>
      <c r="BX1454" s="18"/>
      <c r="BY1454" s="18"/>
      <c r="BZ1454" s="18"/>
      <c r="CA1454" s="18"/>
      <c r="CB1454" s="18"/>
      <c r="CC1454" s="18"/>
      <c r="CD1454" s="18"/>
      <c r="CE1454" s="18"/>
      <c r="CF1454" s="18"/>
      <c r="CG1454" s="18"/>
      <c r="CH1454" s="18"/>
      <c r="CI1454" s="18"/>
      <c r="CJ1454" s="18"/>
      <c r="CK1454" s="18"/>
      <c r="CL1454" s="18"/>
      <c r="CM1454" s="18"/>
      <c r="CN1454" s="18"/>
      <c r="CO1454" s="18"/>
      <c r="CP1454" s="18"/>
      <c r="CQ1454" s="18"/>
      <c r="CR1454" s="18"/>
      <c r="CS1454" s="18"/>
      <c r="CT1454" s="18"/>
      <c r="CU1454" s="18"/>
      <c r="CV1454" s="18"/>
      <c r="CW1454" s="18"/>
      <c r="CX1454" s="18"/>
      <c r="CY1454" s="18"/>
      <c r="CZ1454" s="18"/>
      <c r="DA1454" s="18"/>
      <c r="DB1454" s="18"/>
      <c r="DC1454" s="18"/>
      <c r="DD1454" s="18"/>
      <c r="DE1454" s="18"/>
      <c r="DF1454" s="18"/>
      <c r="DG1454" s="18"/>
      <c r="DH1454" s="18"/>
      <c r="DI1454" s="18"/>
      <c r="DJ1454" s="18"/>
      <c r="DK1454" s="18"/>
      <c r="DL1454" s="18"/>
      <c r="DM1454" s="18"/>
      <c r="DN1454" s="18"/>
      <c r="DO1454" s="18"/>
      <c r="DP1454" s="18"/>
      <c r="DQ1454" s="18"/>
      <c r="DR1454" s="18"/>
      <c r="DS1454" s="18"/>
      <c r="DT1454" s="18"/>
      <c r="DU1454" s="18"/>
      <c r="DV1454" s="18"/>
      <c r="DW1454" s="18"/>
      <c r="DX1454" s="18"/>
      <c r="DY1454" s="18"/>
      <c r="DZ1454" s="18">
        <v>1</v>
      </c>
      <c r="EA1454" s="18"/>
      <c r="EB1454" s="18"/>
      <c r="EC1454" s="18"/>
      <c r="ED1454" s="18"/>
      <c r="EE1454" s="18"/>
      <c r="EF1454" s="18"/>
      <c r="EG1454" s="18">
        <v>0</v>
      </c>
      <c r="EH1454" s="18" t="s">
        <v>1800</v>
      </c>
      <c r="EI1454" s="18" cm="1">
        <f t="array" ref="EI1454">IF(SUMPRODUCT(--(DO1454:DS1454&lt;&gt;""))=0, 0,1)</f>
        <v>0</v>
      </c>
      <c r="EJ1454" s="18" cm="1">
        <f t="array" ref="EJ1454">IF(SUMPRODUCT(--(DT1454:EG1454&lt;&gt;""))=0, 0,1)</f>
        <v>1</v>
      </c>
      <c r="EK1454" s="18" cm="1">
        <f t="array" ref="EK1454">IF(SUMPRODUCT(--(EC1454:EG1454&lt;&gt;""))=0, 0,1)</f>
        <v>1</v>
      </c>
      <c r="EL1454" s="18" cm="1">
        <f t="array" ref="EL1454">IF(SUMPRODUCT(--(EE1454:EG1454&lt;&gt;""))=0, 0,1)</f>
        <v>1</v>
      </c>
      <c r="EM1454" s="18">
        <f t="shared" si="291"/>
        <v>1</v>
      </c>
      <c r="EN1454" s="18" t="str">
        <f t="shared" si="292"/>
        <v>NA</v>
      </c>
      <c r="EO1454" s="18">
        <f t="shared" si="293"/>
        <v>1</v>
      </c>
      <c r="EP1454" s="18">
        <f t="shared" si="294"/>
        <v>0</v>
      </c>
      <c r="EQ1454" s="18">
        <f t="shared" si="295"/>
        <v>0</v>
      </c>
      <c r="ER1454" s="58" t="s">
        <v>2080</v>
      </c>
      <c r="ES1454" s="59">
        <v>43826</v>
      </c>
      <c r="ET1454" s="18" t="s">
        <v>1769</v>
      </c>
      <c r="EU1454" s="18" t="s">
        <v>1769</v>
      </c>
    </row>
    <row r="1455" spans="1:151" ht="15.75" customHeight="1" x14ac:dyDescent="0.2">
      <c r="A1455" s="5" t="s">
        <v>425</v>
      </c>
      <c r="B1455" s="24" t="s">
        <v>1768</v>
      </c>
      <c r="C1455" s="26">
        <v>1</v>
      </c>
      <c r="D1455" s="18" t="s">
        <v>1770</v>
      </c>
      <c r="E1455" s="18" t="s">
        <v>257</v>
      </c>
      <c r="F1455" s="18" t="s">
        <v>553</v>
      </c>
      <c r="G1455" s="18" t="s">
        <v>743</v>
      </c>
      <c r="H1455" s="18" t="s">
        <v>744</v>
      </c>
      <c r="I1455" s="18" t="s">
        <v>577</v>
      </c>
      <c r="J1455" s="18" t="s">
        <v>363</v>
      </c>
      <c r="K1455" s="18" t="s">
        <v>363</v>
      </c>
      <c r="L1455" s="18" t="s">
        <v>363</v>
      </c>
      <c r="M1455" s="18" t="s">
        <v>253</v>
      </c>
      <c r="N1455" s="56">
        <v>74</v>
      </c>
      <c r="O1455" s="18" t="s">
        <v>1453</v>
      </c>
      <c r="P1455" s="18" t="s">
        <v>261</v>
      </c>
      <c r="Q1455" s="18" t="s">
        <v>254</v>
      </c>
      <c r="R1455" s="24" t="s">
        <v>257</v>
      </c>
      <c r="S1455" s="24" t="s">
        <v>257</v>
      </c>
      <c r="T1455" s="26" t="s">
        <v>917</v>
      </c>
      <c r="U1455" s="18" t="s">
        <v>1801</v>
      </c>
      <c r="V1455" s="18" t="s">
        <v>1455</v>
      </c>
      <c r="W1455" s="18" t="s">
        <v>1456</v>
      </c>
      <c r="X1455" s="18" t="s">
        <v>1772</v>
      </c>
      <c r="Y1455" s="18">
        <v>200</v>
      </c>
      <c r="Z1455" s="18" t="s">
        <v>599</v>
      </c>
      <c r="AA1455" s="56">
        <v>200</v>
      </c>
      <c r="AB1455" s="57" t="s">
        <v>257</v>
      </c>
      <c r="AC1455" s="18" t="s">
        <v>595</v>
      </c>
      <c r="AD1455" s="18" t="s">
        <v>595</v>
      </c>
      <c r="AE1455" s="18" t="s">
        <v>595</v>
      </c>
      <c r="AF1455" s="18" t="s">
        <v>595</v>
      </c>
      <c r="AG1455" s="18" t="s">
        <v>595</v>
      </c>
      <c r="AH1455" s="18" t="s">
        <v>595</v>
      </c>
      <c r="AI1455" s="18" t="s">
        <v>595</v>
      </c>
      <c r="AJ1455" s="18" t="s">
        <v>595</v>
      </c>
      <c r="AK1455" s="18" t="s">
        <v>595</v>
      </c>
      <c r="AL1455" s="18" t="s">
        <v>1773</v>
      </c>
      <c r="AM1455" s="18"/>
      <c r="AN1455" s="18"/>
      <c r="AO1455" s="18"/>
      <c r="AP1455" s="18"/>
      <c r="AQ1455" s="18"/>
      <c r="AR1455" s="18"/>
      <c r="AS1455" s="18"/>
      <c r="AT1455" s="18"/>
      <c r="AU1455" s="18"/>
      <c r="AV1455" s="18"/>
      <c r="AW1455" s="18"/>
      <c r="AX1455" s="18"/>
      <c r="AY1455" s="18"/>
      <c r="AZ1455" s="18"/>
      <c r="BA1455" s="18"/>
      <c r="BB1455" s="18"/>
      <c r="BC1455" s="18"/>
      <c r="BD1455" s="18"/>
      <c r="BE1455" s="18"/>
      <c r="BF1455" s="18"/>
      <c r="BG1455" s="18"/>
      <c r="BH1455" s="18"/>
      <c r="BI1455" s="18"/>
      <c r="BJ1455" s="18"/>
      <c r="BK1455" s="18"/>
      <c r="BL1455" s="18"/>
      <c r="BM1455" s="18"/>
      <c r="BN1455" s="18"/>
      <c r="BO1455" s="18"/>
      <c r="BP1455" s="18"/>
      <c r="BQ1455" s="18"/>
      <c r="BR1455" s="18"/>
      <c r="BS1455" s="18"/>
      <c r="BT1455" s="18"/>
      <c r="BU1455" s="18"/>
      <c r="BV1455" s="18"/>
      <c r="BW1455" s="18"/>
      <c r="BX1455" s="18"/>
      <c r="BY1455" s="18"/>
      <c r="BZ1455" s="18"/>
      <c r="CA1455" s="18"/>
      <c r="CB1455" s="18"/>
      <c r="CC1455" s="18"/>
      <c r="CD1455" s="18"/>
      <c r="CE1455" s="18"/>
      <c r="CF1455" s="18"/>
      <c r="CG1455" s="18"/>
      <c r="CH1455" s="18"/>
      <c r="CI1455" s="18"/>
      <c r="CJ1455" s="18"/>
      <c r="CK1455" s="18"/>
      <c r="CL1455" s="18"/>
      <c r="CM1455" s="18"/>
      <c r="CN1455" s="18"/>
      <c r="CO1455" s="18"/>
      <c r="CP1455" s="18"/>
      <c r="CQ1455" s="18"/>
      <c r="CR1455" s="18"/>
      <c r="CS1455" s="18"/>
      <c r="CT1455" s="18"/>
      <c r="CU1455" s="18"/>
      <c r="CV1455" s="18"/>
      <c r="CW1455" s="18"/>
      <c r="CX1455" s="18"/>
      <c r="CY1455" s="18"/>
      <c r="CZ1455" s="18"/>
      <c r="DA1455" s="18"/>
      <c r="DB1455" s="18"/>
      <c r="DC1455" s="18"/>
      <c r="DD1455" s="18"/>
      <c r="DE1455" s="18"/>
      <c r="DF1455" s="18"/>
      <c r="DG1455" s="18"/>
      <c r="DH1455" s="18"/>
      <c r="DI1455" s="18"/>
      <c r="DJ1455" s="18"/>
      <c r="DK1455" s="18"/>
      <c r="DL1455" s="18"/>
      <c r="DM1455" s="18"/>
      <c r="DN1455" s="18"/>
      <c r="DO1455" s="18"/>
      <c r="DP1455" s="18"/>
      <c r="DQ1455" s="18"/>
      <c r="DR1455" s="18"/>
      <c r="DS1455" s="18"/>
      <c r="DT1455" s="18"/>
      <c r="DU1455" s="18"/>
      <c r="DV1455" s="18"/>
      <c r="DW1455" s="18"/>
      <c r="DX1455" s="18"/>
      <c r="DY1455" s="18"/>
      <c r="DZ1455" s="18">
        <v>0</v>
      </c>
      <c r="EA1455" s="18"/>
      <c r="EB1455" s="18"/>
      <c r="EC1455" s="18"/>
      <c r="ED1455" s="18"/>
      <c r="EE1455" s="18"/>
      <c r="EF1455" s="18"/>
      <c r="EG1455" s="18">
        <v>0</v>
      </c>
      <c r="EH1455" s="18" t="s">
        <v>1774</v>
      </c>
      <c r="EI1455" s="18" cm="1">
        <f t="array" ref="EI1455">IF(SUMPRODUCT(--(DO1455:DS1455&lt;&gt;""))=0, 0,1)</f>
        <v>0</v>
      </c>
      <c r="EJ1455" s="18" cm="1">
        <f t="array" ref="EJ1455">IF(SUMPRODUCT(--(DT1455:EG1455&lt;&gt;""))=0, 0,1)</f>
        <v>1</v>
      </c>
      <c r="EK1455" s="18" cm="1">
        <f t="array" ref="EK1455">IF(SUMPRODUCT(--(EC1455:EG1455&lt;&gt;""))=0, 0,1)</f>
        <v>1</v>
      </c>
      <c r="EL1455" s="18" cm="1">
        <f t="array" ref="EL1455">IF(SUMPRODUCT(--(EE1455:EG1455&lt;&gt;""))=0, 0,1)</f>
        <v>1</v>
      </c>
      <c r="EM1455" s="18">
        <f t="shared" si="291"/>
        <v>0</v>
      </c>
      <c r="EN1455" s="18" t="str">
        <f t="shared" si="292"/>
        <v>NA</v>
      </c>
      <c r="EO1455" s="18">
        <f t="shared" si="293"/>
        <v>0</v>
      </c>
      <c r="EP1455" s="18">
        <f t="shared" si="294"/>
        <v>0</v>
      </c>
      <c r="EQ1455" s="18">
        <f t="shared" si="295"/>
        <v>0</v>
      </c>
      <c r="ER1455" s="58" t="s">
        <v>2080</v>
      </c>
      <c r="ES1455" s="59">
        <v>43826</v>
      </c>
      <c r="ET1455" s="18" t="s">
        <v>1769</v>
      </c>
      <c r="EU1455" s="18" t="s">
        <v>1769</v>
      </c>
    </row>
    <row r="1456" spans="1:151" ht="15.75" customHeight="1" x14ac:dyDescent="0.2">
      <c r="A1456" s="5" t="s">
        <v>425</v>
      </c>
      <c r="B1456" s="24" t="s">
        <v>1768</v>
      </c>
      <c r="C1456" s="26">
        <v>1</v>
      </c>
      <c r="D1456" s="18" t="s">
        <v>1775</v>
      </c>
      <c r="E1456" s="18" t="s">
        <v>257</v>
      </c>
      <c r="F1456" s="18" t="s">
        <v>553</v>
      </c>
      <c r="G1456" s="18" t="s">
        <v>743</v>
      </c>
      <c r="H1456" s="18" t="s">
        <v>744</v>
      </c>
      <c r="I1456" s="18" t="s">
        <v>577</v>
      </c>
      <c r="J1456" s="18" t="s">
        <v>363</v>
      </c>
      <c r="K1456" s="18" t="s">
        <v>363</v>
      </c>
      <c r="L1456" s="18" t="s">
        <v>363</v>
      </c>
      <c r="M1456" s="18" t="s">
        <v>253</v>
      </c>
      <c r="N1456" s="56">
        <v>74</v>
      </c>
      <c r="O1456" s="18" t="s">
        <v>1453</v>
      </c>
      <c r="P1456" s="18" t="s">
        <v>261</v>
      </c>
      <c r="Q1456" s="18" t="s">
        <v>254</v>
      </c>
      <c r="R1456" s="24" t="s">
        <v>257</v>
      </c>
      <c r="S1456" s="24" t="s">
        <v>257</v>
      </c>
      <c r="T1456" s="26" t="s">
        <v>917</v>
      </c>
      <c r="U1456" s="18" t="s">
        <v>1802</v>
      </c>
      <c r="V1456" s="18" t="s">
        <v>1455</v>
      </c>
      <c r="W1456" s="18" t="s">
        <v>1456</v>
      </c>
      <c r="X1456" s="18" t="s">
        <v>1777</v>
      </c>
      <c r="Y1456" s="18">
        <v>200</v>
      </c>
      <c r="Z1456" s="18" t="s">
        <v>599</v>
      </c>
      <c r="AA1456" s="56">
        <v>200</v>
      </c>
      <c r="AB1456" s="57" t="s">
        <v>257</v>
      </c>
      <c r="AC1456" s="18" t="s">
        <v>595</v>
      </c>
      <c r="AD1456" s="18" t="s">
        <v>595</v>
      </c>
      <c r="AE1456" s="18" t="s">
        <v>595</v>
      </c>
      <c r="AF1456" s="18" t="s">
        <v>595</v>
      </c>
      <c r="AG1456" s="18" t="s">
        <v>595</v>
      </c>
      <c r="AH1456" s="18" t="s">
        <v>595</v>
      </c>
      <c r="AI1456" s="18" t="s">
        <v>595</v>
      </c>
      <c r="AJ1456" s="18" t="s">
        <v>595</v>
      </c>
      <c r="AK1456" s="18" t="s">
        <v>595</v>
      </c>
      <c r="AL1456" s="18" t="s">
        <v>1773</v>
      </c>
      <c r="AM1456" s="18"/>
      <c r="AN1456" s="18"/>
      <c r="AO1456" s="18"/>
      <c r="AP1456" s="18"/>
      <c r="AQ1456" s="18"/>
      <c r="AR1456" s="18"/>
      <c r="AS1456" s="18"/>
      <c r="AT1456" s="18"/>
      <c r="AU1456" s="18"/>
      <c r="AV1456" s="18"/>
      <c r="AW1456" s="18"/>
      <c r="AX1456" s="18"/>
      <c r="AY1456" s="18"/>
      <c r="AZ1456" s="18"/>
      <c r="BA1456" s="18"/>
      <c r="BB1456" s="18"/>
      <c r="BC1456" s="18"/>
      <c r="BD1456" s="18"/>
      <c r="BE1456" s="18"/>
      <c r="BF1456" s="18"/>
      <c r="BG1456" s="18"/>
      <c r="BH1456" s="18"/>
      <c r="BI1456" s="18"/>
      <c r="BJ1456" s="18"/>
      <c r="BK1456" s="18"/>
      <c r="BL1456" s="18"/>
      <c r="BM1456" s="18"/>
      <c r="BN1456" s="18"/>
      <c r="BO1456" s="18"/>
      <c r="BP1456" s="18"/>
      <c r="BQ1456" s="18"/>
      <c r="BR1456" s="18"/>
      <c r="BS1456" s="18"/>
      <c r="BT1456" s="18"/>
      <c r="BU1456" s="18"/>
      <c r="BV1456" s="18"/>
      <c r="BW1456" s="18"/>
      <c r="BX1456" s="18"/>
      <c r="BY1456" s="18"/>
      <c r="BZ1456" s="18"/>
      <c r="CA1456" s="18"/>
      <c r="CB1456" s="18"/>
      <c r="CC1456" s="18"/>
      <c r="CD1456" s="18"/>
      <c r="CE1456" s="18"/>
      <c r="CF1456" s="18"/>
      <c r="CG1456" s="18"/>
      <c r="CH1456" s="18"/>
      <c r="CI1456" s="18"/>
      <c r="CJ1456" s="18"/>
      <c r="CK1456" s="18"/>
      <c r="CL1456" s="18"/>
      <c r="CM1456" s="18"/>
      <c r="CN1456" s="18"/>
      <c r="CO1456" s="18"/>
      <c r="CP1456" s="18"/>
      <c r="CQ1456" s="18"/>
      <c r="CR1456" s="18"/>
      <c r="CS1456" s="18"/>
      <c r="CT1456" s="18"/>
      <c r="CU1456" s="18"/>
      <c r="CV1456" s="18"/>
      <c r="CW1456" s="18"/>
      <c r="CX1456" s="18"/>
      <c r="CY1456" s="18"/>
      <c r="CZ1456" s="18"/>
      <c r="DA1456" s="18"/>
      <c r="DB1456" s="18"/>
      <c r="DC1456" s="18"/>
      <c r="DD1456" s="18"/>
      <c r="DE1456" s="18"/>
      <c r="DF1456" s="18"/>
      <c r="DG1456" s="18"/>
      <c r="DH1456" s="18"/>
      <c r="DI1456" s="18"/>
      <c r="DJ1456" s="18"/>
      <c r="DK1456" s="18"/>
      <c r="DL1456" s="18"/>
      <c r="DM1456" s="18"/>
      <c r="DN1456" s="18"/>
      <c r="DO1456" s="18"/>
      <c r="DP1456" s="18"/>
      <c r="DQ1456" s="18"/>
      <c r="DR1456" s="18"/>
      <c r="DS1456" s="18"/>
      <c r="DT1456" s="18"/>
      <c r="DU1456" s="18"/>
      <c r="DV1456" s="18"/>
      <c r="DW1456" s="18"/>
      <c r="DX1456" s="18"/>
      <c r="DY1456" s="18"/>
      <c r="DZ1456" s="18">
        <v>0</v>
      </c>
      <c r="EA1456" s="18"/>
      <c r="EB1456" s="18"/>
      <c r="EC1456" s="18"/>
      <c r="ED1456" s="18"/>
      <c r="EE1456" s="18"/>
      <c r="EF1456" s="18"/>
      <c r="EG1456" s="18">
        <v>0</v>
      </c>
      <c r="EH1456" s="18" t="s">
        <v>1774</v>
      </c>
      <c r="EI1456" s="18" cm="1">
        <f t="array" ref="EI1456">IF(SUMPRODUCT(--(DO1456:DS1456&lt;&gt;""))=0, 0,1)</f>
        <v>0</v>
      </c>
      <c r="EJ1456" s="18" cm="1">
        <f t="array" ref="EJ1456">IF(SUMPRODUCT(--(DT1456:EG1456&lt;&gt;""))=0, 0,1)</f>
        <v>1</v>
      </c>
      <c r="EK1456" s="18" cm="1">
        <f t="array" ref="EK1456">IF(SUMPRODUCT(--(EC1456:EG1456&lt;&gt;""))=0, 0,1)</f>
        <v>1</v>
      </c>
      <c r="EL1456" s="18" cm="1">
        <f t="array" ref="EL1456">IF(SUMPRODUCT(--(EE1456:EG1456&lt;&gt;""))=0, 0,1)</f>
        <v>1</v>
      </c>
      <c r="EM1456" s="18">
        <f t="shared" si="291"/>
        <v>0</v>
      </c>
      <c r="EN1456" s="18" t="str">
        <f t="shared" si="292"/>
        <v>NA</v>
      </c>
      <c r="EO1456" s="18">
        <f t="shared" si="293"/>
        <v>0</v>
      </c>
      <c r="EP1456" s="18">
        <f t="shared" si="294"/>
        <v>0</v>
      </c>
      <c r="EQ1456" s="18">
        <f t="shared" si="295"/>
        <v>0</v>
      </c>
      <c r="ER1456" s="58" t="s">
        <v>2080</v>
      </c>
      <c r="ES1456" s="59">
        <v>43826</v>
      </c>
      <c r="ET1456" s="18" t="s">
        <v>1769</v>
      </c>
      <c r="EU1456" s="18" t="s">
        <v>1769</v>
      </c>
    </row>
    <row r="1457" spans="1:151" ht="15.75" customHeight="1" x14ac:dyDescent="0.2">
      <c r="A1457" s="5" t="s">
        <v>425</v>
      </c>
      <c r="B1457" s="24" t="s">
        <v>1768</v>
      </c>
      <c r="C1457" s="26">
        <v>1</v>
      </c>
      <c r="D1457" s="18" t="s">
        <v>1770</v>
      </c>
      <c r="E1457" s="18" t="s">
        <v>257</v>
      </c>
      <c r="F1457" s="18" t="s">
        <v>553</v>
      </c>
      <c r="G1457" s="18" t="s">
        <v>1429</v>
      </c>
      <c r="H1457" s="18" t="s">
        <v>1430</v>
      </c>
      <c r="I1457" s="18" t="s">
        <v>577</v>
      </c>
      <c r="J1457" s="18" t="s">
        <v>363</v>
      </c>
      <c r="K1457" s="18" t="s">
        <v>363</v>
      </c>
      <c r="L1457" s="18" t="s">
        <v>363</v>
      </c>
      <c r="M1457" s="18" t="s">
        <v>253</v>
      </c>
      <c r="N1457" s="56">
        <v>74</v>
      </c>
      <c r="O1457" s="18" t="s">
        <v>1453</v>
      </c>
      <c r="P1457" s="18" t="s">
        <v>261</v>
      </c>
      <c r="Q1457" s="18" t="s">
        <v>254</v>
      </c>
      <c r="R1457" s="24" t="s">
        <v>257</v>
      </c>
      <c r="S1457" s="24" t="s">
        <v>257</v>
      </c>
      <c r="T1457" s="26" t="s">
        <v>917</v>
      </c>
      <c r="U1457" s="18" t="s">
        <v>1803</v>
      </c>
      <c r="V1457" s="18" t="s">
        <v>1455</v>
      </c>
      <c r="W1457" s="18" t="s">
        <v>1456</v>
      </c>
      <c r="X1457" s="18" t="s">
        <v>1772</v>
      </c>
      <c r="Y1457" s="18">
        <v>200</v>
      </c>
      <c r="Z1457" s="18" t="s">
        <v>599</v>
      </c>
      <c r="AA1457" s="56">
        <v>200</v>
      </c>
      <c r="AB1457" s="57" t="s">
        <v>257</v>
      </c>
      <c r="AC1457" s="18" t="s">
        <v>595</v>
      </c>
      <c r="AD1457" s="18" t="s">
        <v>595</v>
      </c>
      <c r="AE1457" s="18" t="s">
        <v>595</v>
      </c>
      <c r="AF1457" s="18" t="s">
        <v>595</v>
      </c>
      <c r="AG1457" s="18" t="s">
        <v>595</v>
      </c>
      <c r="AH1457" s="18" t="s">
        <v>595</v>
      </c>
      <c r="AI1457" s="18" t="s">
        <v>595</v>
      </c>
      <c r="AJ1457" s="18" t="s">
        <v>595</v>
      </c>
      <c r="AK1457" s="18" t="s">
        <v>595</v>
      </c>
      <c r="AL1457" s="18" t="s">
        <v>1773</v>
      </c>
      <c r="AM1457" s="18"/>
      <c r="AN1457" s="18"/>
      <c r="AO1457" s="18"/>
      <c r="AP1457" s="18"/>
      <c r="AQ1457" s="18"/>
      <c r="AR1457" s="18"/>
      <c r="AS1457" s="18"/>
      <c r="AT1457" s="18"/>
      <c r="AU1457" s="18"/>
      <c r="AV1457" s="18"/>
      <c r="AW1457" s="18"/>
      <c r="AX1457" s="18"/>
      <c r="AY1457" s="18"/>
      <c r="AZ1457" s="18"/>
      <c r="BA1457" s="18"/>
      <c r="BB1457" s="18"/>
      <c r="BC1457" s="18"/>
      <c r="BD1457" s="18"/>
      <c r="BE1457" s="18"/>
      <c r="BF1457" s="18"/>
      <c r="BG1457" s="18"/>
      <c r="BH1457" s="18"/>
      <c r="BI1457" s="18"/>
      <c r="BJ1457" s="18"/>
      <c r="BK1457" s="18"/>
      <c r="BL1457" s="18"/>
      <c r="BM1457" s="18"/>
      <c r="BN1457" s="18"/>
      <c r="BO1457" s="18"/>
      <c r="BP1457" s="18"/>
      <c r="BQ1457" s="18"/>
      <c r="BR1457" s="18"/>
      <c r="BS1457" s="18"/>
      <c r="BT1457" s="18"/>
      <c r="BU1457" s="18"/>
      <c r="BV1457" s="18"/>
      <c r="BW1457" s="18"/>
      <c r="BX1457" s="18"/>
      <c r="BY1457" s="18"/>
      <c r="BZ1457" s="18"/>
      <c r="CA1457" s="18"/>
      <c r="CB1457" s="18"/>
      <c r="CC1457" s="18"/>
      <c r="CD1457" s="18"/>
      <c r="CE1457" s="18"/>
      <c r="CF1457" s="18"/>
      <c r="CG1457" s="18"/>
      <c r="CH1457" s="18"/>
      <c r="CI1457" s="18"/>
      <c r="CJ1457" s="18"/>
      <c r="CK1457" s="18"/>
      <c r="CL1457" s="18"/>
      <c r="CM1457" s="18"/>
      <c r="CN1457" s="18"/>
      <c r="CO1457" s="18"/>
      <c r="CP1457" s="18"/>
      <c r="CQ1457" s="18"/>
      <c r="CR1457" s="18"/>
      <c r="CS1457" s="18"/>
      <c r="CT1457" s="18"/>
      <c r="CU1457" s="18"/>
      <c r="CV1457" s="18"/>
      <c r="CW1457" s="18"/>
      <c r="CX1457" s="18"/>
      <c r="CY1457" s="18"/>
      <c r="CZ1457" s="18"/>
      <c r="DA1457" s="18"/>
      <c r="DB1457" s="18"/>
      <c r="DC1457" s="18"/>
      <c r="DD1457" s="18"/>
      <c r="DE1457" s="18"/>
      <c r="DF1457" s="18"/>
      <c r="DG1457" s="18"/>
      <c r="DH1457" s="18"/>
      <c r="DI1457" s="18"/>
      <c r="DJ1457" s="18"/>
      <c r="DK1457" s="18"/>
      <c r="DL1457" s="18"/>
      <c r="DM1457" s="18"/>
      <c r="DN1457" s="18"/>
      <c r="DO1457" s="18"/>
      <c r="DP1457" s="18"/>
      <c r="DQ1457" s="18"/>
      <c r="DR1457" s="18"/>
      <c r="DS1457" s="18"/>
      <c r="DT1457" s="18"/>
      <c r="DU1457" s="18"/>
      <c r="DV1457" s="18"/>
      <c r="DW1457" s="18"/>
      <c r="DX1457" s="18"/>
      <c r="DY1457" s="18"/>
      <c r="DZ1457" s="18">
        <v>1</v>
      </c>
      <c r="EA1457" s="18"/>
      <c r="EB1457" s="18"/>
      <c r="EC1457" s="18"/>
      <c r="ED1457" s="18"/>
      <c r="EE1457" s="18"/>
      <c r="EF1457" s="18"/>
      <c r="EG1457" s="18">
        <v>1</v>
      </c>
      <c r="EH1457" s="18" t="s">
        <v>1789</v>
      </c>
      <c r="EI1457" s="18" cm="1">
        <f t="array" ref="EI1457">IF(SUMPRODUCT(--(DO1457:DS1457&lt;&gt;""))=0, 0,1)</f>
        <v>0</v>
      </c>
      <c r="EJ1457" s="18" cm="1">
        <f t="array" ref="EJ1457">IF(SUMPRODUCT(--(DT1457:EG1457&lt;&gt;""))=0, 0,1)</f>
        <v>1</v>
      </c>
      <c r="EK1457" s="18" cm="1">
        <f t="array" ref="EK1457">IF(SUMPRODUCT(--(EC1457:EG1457&lt;&gt;""))=0, 0,1)</f>
        <v>1</v>
      </c>
      <c r="EL1457" s="18" cm="1">
        <f t="array" ref="EL1457">IF(SUMPRODUCT(--(EE1457:EG1457&lt;&gt;""))=0, 0,1)</f>
        <v>1</v>
      </c>
      <c r="EM1457" s="18">
        <f t="shared" si="291"/>
        <v>1</v>
      </c>
      <c r="EN1457" s="18" t="str">
        <f t="shared" si="292"/>
        <v>NA</v>
      </c>
      <c r="EO1457" s="18">
        <f t="shared" si="293"/>
        <v>1</v>
      </c>
      <c r="EP1457" s="18">
        <f t="shared" si="294"/>
        <v>1</v>
      </c>
      <c r="EQ1457" s="18">
        <f t="shared" si="295"/>
        <v>1</v>
      </c>
      <c r="ER1457" s="58" t="s">
        <v>2080</v>
      </c>
      <c r="ES1457" s="59">
        <v>43826</v>
      </c>
      <c r="ET1457" s="18" t="s">
        <v>1769</v>
      </c>
      <c r="EU1457" s="18" t="s">
        <v>1769</v>
      </c>
    </row>
    <row r="1458" spans="1:151" ht="15.75" customHeight="1" x14ac:dyDescent="0.2">
      <c r="A1458" s="5" t="s">
        <v>425</v>
      </c>
      <c r="B1458" s="24" t="s">
        <v>1768</v>
      </c>
      <c r="C1458" s="26">
        <v>1</v>
      </c>
      <c r="D1458" s="18" t="s">
        <v>1775</v>
      </c>
      <c r="E1458" s="18" t="s">
        <v>257</v>
      </c>
      <c r="F1458" s="18" t="s">
        <v>553</v>
      </c>
      <c r="G1458" s="18" t="s">
        <v>1429</v>
      </c>
      <c r="H1458" s="18" t="s">
        <v>1430</v>
      </c>
      <c r="I1458" s="18" t="s">
        <v>577</v>
      </c>
      <c r="J1458" s="18" t="s">
        <v>363</v>
      </c>
      <c r="K1458" s="18" t="s">
        <v>363</v>
      </c>
      <c r="L1458" s="18" t="s">
        <v>363</v>
      </c>
      <c r="M1458" s="18" t="s">
        <v>253</v>
      </c>
      <c r="N1458" s="56">
        <v>74</v>
      </c>
      <c r="O1458" s="18" t="s">
        <v>1453</v>
      </c>
      <c r="P1458" s="18" t="s">
        <v>261</v>
      </c>
      <c r="Q1458" s="18" t="s">
        <v>254</v>
      </c>
      <c r="R1458" s="24" t="s">
        <v>257</v>
      </c>
      <c r="S1458" s="24" t="s">
        <v>257</v>
      </c>
      <c r="T1458" s="26" t="s">
        <v>917</v>
      </c>
      <c r="U1458" s="18" t="s">
        <v>1804</v>
      </c>
      <c r="V1458" s="18" t="s">
        <v>1455</v>
      </c>
      <c r="W1458" s="18" t="s">
        <v>1456</v>
      </c>
      <c r="X1458" s="18" t="s">
        <v>1777</v>
      </c>
      <c r="Y1458" s="18">
        <v>200</v>
      </c>
      <c r="Z1458" s="18" t="s">
        <v>599</v>
      </c>
      <c r="AA1458" s="56">
        <v>200</v>
      </c>
      <c r="AB1458" s="57" t="s">
        <v>257</v>
      </c>
      <c r="AC1458" s="18" t="s">
        <v>595</v>
      </c>
      <c r="AD1458" s="18" t="s">
        <v>595</v>
      </c>
      <c r="AE1458" s="18" t="s">
        <v>595</v>
      </c>
      <c r="AF1458" s="18" t="s">
        <v>595</v>
      </c>
      <c r="AG1458" s="18" t="s">
        <v>595</v>
      </c>
      <c r="AH1458" s="18" t="s">
        <v>595</v>
      </c>
      <c r="AI1458" s="18" t="s">
        <v>595</v>
      </c>
      <c r="AJ1458" s="18" t="s">
        <v>595</v>
      </c>
      <c r="AK1458" s="18" t="s">
        <v>595</v>
      </c>
      <c r="AL1458" s="18" t="s">
        <v>1773</v>
      </c>
      <c r="AM1458" s="18"/>
      <c r="AN1458" s="18"/>
      <c r="AO1458" s="18"/>
      <c r="AP1458" s="18"/>
      <c r="AQ1458" s="18"/>
      <c r="AR1458" s="18"/>
      <c r="AS1458" s="18"/>
      <c r="AT1458" s="18"/>
      <c r="AU1458" s="18"/>
      <c r="AV1458" s="18"/>
      <c r="AW1458" s="18"/>
      <c r="AX1458" s="18"/>
      <c r="AY1458" s="18"/>
      <c r="AZ1458" s="18"/>
      <c r="BA1458" s="18"/>
      <c r="BB1458" s="18"/>
      <c r="BC1458" s="18"/>
      <c r="BD1458" s="18"/>
      <c r="BE1458" s="18"/>
      <c r="BF1458" s="18"/>
      <c r="BG1458" s="18"/>
      <c r="BH1458" s="18"/>
      <c r="BI1458" s="18"/>
      <c r="BJ1458" s="18"/>
      <c r="BK1458" s="18"/>
      <c r="BL1458" s="18"/>
      <c r="BM1458" s="18"/>
      <c r="BN1458" s="18"/>
      <c r="BO1458" s="18"/>
      <c r="BP1458" s="18"/>
      <c r="BQ1458" s="18"/>
      <c r="BR1458" s="18"/>
      <c r="BS1458" s="18"/>
      <c r="BT1458" s="18"/>
      <c r="BU1458" s="18"/>
      <c r="BV1458" s="18"/>
      <c r="BW1458" s="18"/>
      <c r="BX1458" s="18"/>
      <c r="BY1458" s="18"/>
      <c r="BZ1458" s="18"/>
      <c r="CA1458" s="18"/>
      <c r="CB1458" s="18"/>
      <c r="CC1458" s="18"/>
      <c r="CD1458" s="18"/>
      <c r="CE1458" s="18"/>
      <c r="CF1458" s="18"/>
      <c r="CG1458" s="18"/>
      <c r="CH1458" s="18"/>
      <c r="CI1458" s="18"/>
      <c r="CJ1458" s="18"/>
      <c r="CK1458" s="18"/>
      <c r="CL1458" s="18"/>
      <c r="CM1458" s="18"/>
      <c r="CN1458" s="18"/>
      <c r="CO1458" s="18"/>
      <c r="CP1458" s="18"/>
      <c r="CQ1458" s="18"/>
      <c r="CR1458" s="18"/>
      <c r="CS1458" s="18"/>
      <c r="CT1458" s="18"/>
      <c r="CU1458" s="18"/>
      <c r="CV1458" s="18"/>
      <c r="CW1458" s="18"/>
      <c r="CX1458" s="18"/>
      <c r="CY1458" s="18"/>
      <c r="CZ1458" s="18"/>
      <c r="DA1458" s="18"/>
      <c r="DB1458" s="18"/>
      <c r="DC1458" s="18"/>
      <c r="DD1458" s="18"/>
      <c r="DE1458" s="18"/>
      <c r="DF1458" s="18"/>
      <c r="DG1458" s="18"/>
      <c r="DH1458" s="18"/>
      <c r="DI1458" s="18"/>
      <c r="DJ1458" s="18"/>
      <c r="DK1458" s="18"/>
      <c r="DL1458" s="18"/>
      <c r="DM1458" s="18"/>
      <c r="DN1458" s="18"/>
      <c r="DO1458" s="18"/>
      <c r="DP1458" s="18"/>
      <c r="DQ1458" s="18"/>
      <c r="DR1458" s="18"/>
      <c r="DS1458" s="18"/>
      <c r="DT1458" s="18"/>
      <c r="DU1458" s="18"/>
      <c r="DV1458" s="18"/>
      <c r="DW1458" s="18"/>
      <c r="DX1458" s="18"/>
      <c r="DY1458" s="18"/>
      <c r="DZ1458" s="18">
        <v>0</v>
      </c>
      <c r="EA1458" s="18"/>
      <c r="EB1458" s="18"/>
      <c r="EC1458" s="18"/>
      <c r="ED1458" s="18"/>
      <c r="EE1458" s="18"/>
      <c r="EF1458" s="18"/>
      <c r="EG1458" s="18">
        <v>0</v>
      </c>
      <c r="EH1458" s="18" t="s">
        <v>1774</v>
      </c>
      <c r="EI1458" s="18" cm="1">
        <f t="array" ref="EI1458">IF(SUMPRODUCT(--(DO1458:DS1458&lt;&gt;""))=0, 0,1)</f>
        <v>0</v>
      </c>
      <c r="EJ1458" s="18" cm="1">
        <f t="array" ref="EJ1458">IF(SUMPRODUCT(--(DT1458:EG1458&lt;&gt;""))=0, 0,1)</f>
        <v>1</v>
      </c>
      <c r="EK1458" s="18" cm="1">
        <f t="array" ref="EK1458">IF(SUMPRODUCT(--(EC1458:EG1458&lt;&gt;""))=0, 0,1)</f>
        <v>1</v>
      </c>
      <c r="EL1458" s="18" cm="1">
        <f t="array" ref="EL1458">IF(SUMPRODUCT(--(EE1458:EG1458&lt;&gt;""))=0, 0,1)</f>
        <v>1</v>
      </c>
      <c r="EM1458" s="18">
        <f t="shared" si="291"/>
        <v>0</v>
      </c>
      <c r="EN1458" s="18" t="str">
        <f t="shared" si="292"/>
        <v>NA</v>
      </c>
      <c r="EO1458" s="18">
        <f t="shared" si="293"/>
        <v>0</v>
      </c>
      <c r="EP1458" s="18">
        <f t="shared" si="294"/>
        <v>0</v>
      </c>
      <c r="EQ1458" s="18">
        <f t="shared" si="295"/>
        <v>0</v>
      </c>
      <c r="ER1458" s="58" t="s">
        <v>2080</v>
      </c>
      <c r="ES1458" s="59">
        <v>43826</v>
      </c>
      <c r="ET1458" s="18" t="s">
        <v>1769</v>
      </c>
      <c r="EU1458" s="18" t="s">
        <v>1769</v>
      </c>
    </row>
    <row r="1459" spans="1:151" ht="15.75" customHeight="1" x14ac:dyDescent="0.2">
      <c r="A1459" s="5" t="s">
        <v>425</v>
      </c>
      <c r="B1459" s="24" t="s">
        <v>1768</v>
      </c>
      <c r="C1459" s="26">
        <v>1</v>
      </c>
      <c r="D1459" s="18" t="s">
        <v>1770</v>
      </c>
      <c r="E1459" s="18" t="s">
        <v>257</v>
      </c>
      <c r="F1459" s="18" t="s">
        <v>553</v>
      </c>
      <c r="G1459" s="18" t="s">
        <v>609</v>
      </c>
      <c r="H1459" s="18" t="s">
        <v>1464</v>
      </c>
      <c r="I1459" s="18" t="s">
        <v>667</v>
      </c>
      <c r="J1459" s="18" t="s">
        <v>363</v>
      </c>
      <c r="K1459" s="18" t="s">
        <v>363</v>
      </c>
      <c r="L1459" s="18" t="s">
        <v>363</v>
      </c>
      <c r="M1459" s="18" t="s">
        <v>253</v>
      </c>
      <c r="N1459" s="56">
        <v>74</v>
      </c>
      <c r="O1459" s="18" t="s">
        <v>1453</v>
      </c>
      <c r="P1459" s="18" t="s">
        <v>261</v>
      </c>
      <c r="Q1459" s="18" t="s">
        <v>254</v>
      </c>
      <c r="R1459" s="24" t="s">
        <v>257</v>
      </c>
      <c r="S1459" s="24" t="s">
        <v>257</v>
      </c>
      <c r="T1459" s="26" t="s">
        <v>917</v>
      </c>
      <c r="U1459" s="18" t="s">
        <v>1805</v>
      </c>
      <c r="V1459" s="18" t="s">
        <v>1455</v>
      </c>
      <c r="W1459" s="18" t="s">
        <v>1456</v>
      </c>
      <c r="X1459" s="18" t="s">
        <v>1772</v>
      </c>
      <c r="Y1459" s="18">
        <v>200</v>
      </c>
      <c r="Z1459" s="18" t="s">
        <v>599</v>
      </c>
      <c r="AA1459" s="56">
        <v>200</v>
      </c>
      <c r="AB1459" s="57" t="s">
        <v>257</v>
      </c>
      <c r="AC1459" s="18" t="s">
        <v>595</v>
      </c>
      <c r="AD1459" s="18" t="s">
        <v>595</v>
      </c>
      <c r="AE1459" s="18" t="s">
        <v>595</v>
      </c>
      <c r="AF1459" s="18" t="s">
        <v>595</v>
      </c>
      <c r="AG1459" s="18" t="s">
        <v>595</v>
      </c>
      <c r="AH1459" s="18" t="s">
        <v>595</v>
      </c>
      <c r="AI1459" s="18" t="s">
        <v>595</v>
      </c>
      <c r="AJ1459" s="18" t="s">
        <v>595</v>
      </c>
      <c r="AK1459" s="18" t="s">
        <v>595</v>
      </c>
      <c r="AL1459" s="18" t="s">
        <v>1773</v>
      </c>
      <c r="AM1459" s="18"/>
      <c r="AN1459" s="18"/>
      <c r="AO1459" s="18"/>
      <c r="AP1459" s="18"/>
      <c r="AQ1459" s="18"/>
      <c r="AR1459" s="18"/>
      <c r="AS1459" s="18"/>
      <c r="AT1459" s="18"/>
      <c r="AU1459" s="18"/>
      <c r="AV1459" s="18"/>
      <c r="AW1459" s="18"/>
      <c r="AX1459" s="18"/>
      <c r="AY1459" s="18"/>
      <c r="AZ1459" s="18"/>
      <c r="BA1459" s="18"/>
      <c r="BB1459" s="18"/>
      <c r="BC1459" s="18"/>
      <c r="BD1459" s="18"/>
      <c r="BE1459" s="18"/>
      <c r="BF1459" s="18"/>
      <c r="BG1459" s="18"/>
      <c r="BH1459" s="18"/>
      <c r="BI1459" s="18"/>
      <c r="BJ1459" s="18"/>
      <c r="BK1459" s="18"/>
      <c r="BL1459" s="18"/>
      <c r="BM1459" s="18"/>
      <c r="BN1459" s="18"/>
      <c r="BO1459" s="18"/>
      <c r="BP1459" s="18"/>
      <c r="BQ1459" s="18"/>
      <c r="BR1459" s="18"/>
      <c r="BS1459" s="18"/>
      <c r="BT1459" s="18"/>
      <c r="BU1459" s="18"/>
      <c r="BV1459" s="18"/>
      <c r="BW1459" s="18"/>
      <c r="BX1459" s="18"/>
      <c r="BY1459" s="18"/>
      <c r="BZ1459" s="18"/>
      <c r="CA1459" s="18"/>
      <c r="CB1459" s="18"/>
      <c r="CC1459" s="18"/>
      <c r="CD1459" s="18"/>
      <c r="CE1459" s="18"/>
      <c r="CF1459" s="18"/>
      <c r="CG1459" s="18"/>
      <c r="CH1459" s="18"/>
      <c r="CI1459" s="18"/>
      <c r="CJ1459" s="18"/>
      <c r="CK1459" s="18"/>
      <c r="CL1459" s="18"/>
      <c r="CM1459" s="18"/>
      <c r="CN1459" s="18"/>
      <c r="CO1459" s="18"/>
      <c r="CP1459" s="18"/>
      <c r="CQ1459" s="18"/>
      <c r="CR1459" s="18"/>
      <c r="CS1459" s="18"/>
      <c r="CT1459" s="18"/>
      <c r="CU1459" s="18"/>
      <c r="CV1459" s="18"/>
      <c r="CW1459" s="18"/>
      <c r="CX1459" s="18"/>
      <c r="CY1459" s="18"/>
      <c r="CZ1459" s="18"/>
      <c r="DA1459" s="18"/>
      <c r="DB1459" s="18"/>
      <c r="DC1459" s="18"/>
      <c r="DD1459" s="18"/>
      <c r="DE1459" s="18"/>
      <c r="DF1459" s="18"/>
      <c r="DG1459" s="18"/>
      <c r="DH1459" s="18"/>
      <c r="DI1459" s="18"/>
      <c r="DJ1459" s="18"/>
      <c r="DK1459" s="18"/>
      <c r="DL1459" s="18"/>
      <c r="DM1459" s="18"/>
      <c r="DN1459" s="18"/>
      <c r="DO1459" s="18"/>
      <c r="DP1459" s="18"/>
      <c r="DQ1459" s="18"/>
      <c r="DR1459" s="18"/>
      <c r="DS1459" s="18"/>
      <c r="DT1459" s="18"/>
      <c r="DU1459" s="18"/>
      <c r="DV1459" s="18"/>
      <c r="DW1459" s="18"/>
      <c r="DX1459" s="18"/>
      <c r="DY1459" s="18"/>
      <c r="DZ1459" s="18">
        <v>1</v>
      </c>
      <c r="EA1459" s="18"/>
      <c r="EB1459" s="18"/>
      <c r="EC1459" s="18"/>
      <c r="ED1459" s="18"/>
      <c r="EE1459" s="18"/>
      <c r="EF1459" s="18"/>
      <c r="EG1459" s="18">
        <v>0</v>
      </c>
      <c r="EH1459" s="18" t="s">
        <v>1806</v>
      </c>
      <c r="EI1459" s="18" cm="1">
        <f t="array" ref="EI1459">IF(SUMPRODUCT(--(DO1459:DS1459&lt;&gt;""))=0, 0,1)</f>
        <v>0</v>
      </c>
      <c r="EJ1459" s="18" cm="1">
        <f t="array" ref="EJ1459">IF(SUMPRODUCT(--(DT1459:EG1459&lt;&gt;""))=0, 0,1)</f>
        <v>1</v>
      </c>
      <c r="EK1459" s="18" cm="1">
        <f t="array" ref="EK1459">IF(SUMPRODUCT(--(EC1459:EG1459&lt;&gt;""))=0, 0,1)</f>
        <v>1</v>
      </c>
      <c r="EL1459" s="18" cm="1">
        <f t="array" ref="EL1459">IF(SUMPRODUCT(--(EE1459:EG1459&lt;&gt;""))=0, 0,1)</f>
        <v>1</v>
      </c>
      <c r="EM1459" s="18">
        <f t="shared" si="291"/>
        <v>1</v>
      </c>
      <c r="EN1459" s="18" t="str">
        <f t="shared" si="292"/>
        <v>NA</v>
      </c>
      <c r="EO1459" s="18">
        <f t="shared" si="293"/>
        <v>1</v>
      </c>
      <c r="EP1459" s="18">
        <f t="shared" si="294"/>
        <v>0</v>
      </c>
      <c r="EQ1459" s="18">
        <f t="shared" si="295"/>
        <v>0</v>
      </c>
      <c r="ER1459" s="58" t="s">
        <v>2080</v>
      </c>
      <c r="ES1459" s="59">
        <v>43826</v>
      </c>
      <c r="ET1459" s="18" t="s">
        <v>1769</v>
      </c>
      <c r="EU1459" s="18" t="s">
        <v>1769</v>
      </c>
    </row>
    <row r="1460" spans="1:151" ht="15.75" customHeight="1" x14ac:dyDescent="0.2">
      <c r="A1460" s="5" t="s">
        <v>425</v>
      </c>
      <c r="B1460" s="24" t="s">
        <v>1768</v>
      </c>
      <c r="C1460" s="26">
        <v>1</v>
      </c>
      <c r="D1460" s="18" t="s">
        <v>1775</v>
      </c>
      <c r="E1460" s="18" t="s">
        <v>257</v>
      </c>
      <c r="F1460" s="18" t="s">
        <v>553</v>
      </c>
      <c r="G1460" s="18" t="s">
        <v>609</v>
      </c>
      <c r="H1460" s="18" t="s">
        <v>1464</v>
      </c>
      <c r="I1460" s="18" t="s">
        <v>667</v>
      </c>
      <c r="J1460" s="18" t="s">
        <v>363</v>
      </c>
      <c r="K1460" s="18" t="s">
        <v>363</v>
      </c>
      <c r="L1460" s="18" t="s">
        <v>363</v>
      </c>
      <c r="M1460" s="18" t="s">
        <v>253</v>
      </c>
      <c r="N1460" s="56">
        <v>74</v>
      </c>
      <c r="O1460" s="18" t="s">
        <v>1453</v>
      </c>
      <c r="P1460" s="18" t="s">
        <v>261</v>
      </c>
      <c r="Q1460" s="18" t="s">
        <v>254</v>
      </c>
      <c r="R1460" s="24" t="s">
        <v>257</v>
      </c>
      <c r="S1460" s="24" t="s">
        <v>257</v>
      </c>
      <c r="T1460" s="26" t="s">
        <v>917</v>
      </c>
      <c r="U1460" s="18" t="s">
        <v>1807</v>
      </c>
      <c r="V1460" s="18" t="s">
        <v>1455</v>
      </c>
      <c r="W1460" s="18" t="s">
        <v>1456</v>
      </c>
      <c r="X1460" s="18" t="s">
        <v>1777</v>
      </c>
      <c r="Y1460" s="18">
        <v>200</v>
      </c>
      <c r="Z1460" s="18" t="s">
        <v>599</v>
      </c>
      <c r="AA1460" s="56">
        <v>200</v>
      </c>
      <c r="AB1460" s="57" t="s">
        <v>257</v>
      </c>
      <c r="AC1460" s="18" t="s">
        <v>595</v>
      </c>
      <c r="AD1460" s="18" t="s">
        <v>595</v>
      </c>
      <c r="AE1460" s="18" t="s">
        <v>595</v>
      </c>
      <c r="AF1460" s="18" t="s">
        <v>595</v>
      </c>
      <c r="AG1460" s="18" t="s">
        <v>595</v>
      </c>
      <c r="AH1460" s="18" t="s">
        <v>595</v>
      </c>
      <c r="AI1460" s="18" t="s">
        <v>595</v>
      </c>
      <c r="AJ1460" s="18" t="s">
        <v>595</v>
      </c>
      <c r="AK1460" s="18" t="s">
        <v>595</v>
      </c>
      <c r="AL1460" s="18" t="s">
        <v>1773</v>
      </c>
      <c r="AM1460" s="18"/>
      <c r="AN1460" s="18"/>
      <c r="AO1460" s="18"/>
      <c r="AP1460" s="18"/>
      <c r="AQ1460" s="18"/>
      <c r="AR1460" s="18"/>
      <c r="AS1460" s="18"/>
      <c r="AT1460" s="18"/>
      <c r="AU1460" s="18"/>
      <c r="AV1460" s="18"/>
      <c r="AW1460" s="18"/>
      <c r="AX1460" s="18"/>
      <c r="AY1460" s="18"/>
      <c r="AZ1460" s="18"/>
      <c r="BA1460" s="18"/>
      <c r="BB1460" s="18"/>
      <c r="BC1460" s="18"/>
      <c r="BD1460" s="18"/>
      <c r="BE1460" s="18"/>
      <c r="BF1460" s="18"/>
      <c r="BG1460" s="18"/>
      <c r="BH1460" s="18"/>
      <c r="BI1460" s="18"/>
      <c r="BJ1460" s="18"/>
      <c r="BK1460" s="18"/>
      <c r="BL1460" s="18"/>
      <c r="BM1460" s="18"/>
      <c r="BN1460" s="18"/>
      <c r="BO1460" s="18"/>
      <c r="BP1460" s="18"/>
      <c r="BQ1460" s="18"/>
      <c r="BR1460" s="18"/>
      <c r="BS1460" s="18"/>
      <c r="BT1460" s="18"/>
      <c r="BU1460" s="18"/>
      <c r="BV1460" s="18"/>
      <c r="BW1460" s="18"/>
      <c r="BX1460" s="18"/>
      <c r="BY1460" s="18"/>
      <c r="BZ1460" s="18"/>
      <c r="CA1460" s="18"/>
      <c r="CB1460" s="18"/>
      <c r="CC1460" s="18"/>
      <c r="CD1460" s="18"/>
      <c r="CE1460" s="18"/>
      <c r="CF1460" s="18"/>
      <c r="CG1460" s="18"/>
      <c r="CH1460" s="18"/>
      <c r="CI1460" s="18"/>
      <c r="CJ1460" s="18"/>
      <c r="CK1460" s="18"/>
      <c r="CL1460" s="18"/>
      <c r="CM1460" s="18"/>
      <c r="CN1460" s="18"/>
      <c r="CO1460" s="18"/>
      <c r="CP1460" s="18"/>
      <c r="CQ1460" s="18"/>
      <c r="CR1460" s="18"/>
      <c r="CS1460" s="18"/>
      <c r="CT1460" s="18"/>
      <c r="CU1460" s="18"/>
      <c r="CV1460" s="18"/>
      <c r="CW1460" s="18"/>
      <c r="CX1460" s="18"/>
      <c r="CY1460" s="18"/>
      <c r="CZ1460" s="18"/>
      <c r="DA1460" s="18"/>
      <c r="DB1460" s="18"/>
      <c r="DC1460" s="18"/>
      <c r="DD1460" s="18"/>
      <c r="DE1460" s="18"/>
      <c r="DF1460" s="18"/>
      <c r="DG1460" s="18"/>
      <c r="DH1460" s="18"/>
      <c r="DI1460" s="18"/>
      <c r="DJ1460" s="18"/>
      <c r="DK1460" s="18"/>
      <c r="DL1460" s="18"/>
      <c r="DM1460" s="18"/>
      <c r="DN1460" s="18"/>
      <c r="DO1460" s="18"/>
      <c r="DP1460" s="18"/>
      <c r="DQ1460" s="18"/>
      <c r="DR1460" s="18"/>
      <c r="DS1460" s="18"/>
      <c r="DT1460" s="18"/>
      <c r="DU1460" s="18"/>
      <c r="DV1460" s="18"/>
      <c r="DW1460" s="18"/>
      <c r="DX1460" s="18"/>
      <c r="DY1460" s="18"/>
      <c r="DZ1460" s="18">
        <v>1</v>
      </c>
      <c r="EA1460" s="18"/>
      <c r="EB1460" s="18"/>
      <c r="EC1460" s="18"/>
      <c r="ED1460" s="18"/>
      <c r="EE1460" s="18"/>
      <c r="EF1460" s="18"/>
      <c r="EG1460" s="18">
        <v>0</v>
      </c>
      <c r="EH1460" s="18" t="s">
        <v>1808</v>
      </c>
      <c r="EI1460" s="18" cm="1">
        <f t="array" ref="EI1460">IF(SUMPRODUCT(--(DO1460:DS1460&lt;&gt;""))=0, 0,1)</f>
        <v>0</v>
      </c>
      <c r="EJ1460" s="18" cm="1">
        <f t="array" ref="EJ1460">IF(SUMPRODUCT(--(DT1460:EG1460&lt;&gt;""))=0, 0,1)</f>
        <v>1</v>
      </c>
      <c r="EK1460" s="18" cm="1">
        <f t="array" ref="EK1460">IF(SUMPRODUCT(--(EC1460:EG1460&lt;&gt;""))=0, 0,1)</f>
        <v>1</v>
      </c>
      <c r="EL1460" s="18" cm="1">
        <f t="array" ref="EL1460">IF(SUMPRODUCT(--(EE1460:EG1460&lt;&gt;""))=0, 0,1)</f>
        <v>1</v>
      </c>
      <c r="EM1460" s="18">
        <f t="shared" si="291"/>
        <v>1</v>
      </c>
      <c r="EN1460" s="18" t="str">
        <f t="shared" si="292"/>
        <v>NA</v>
      </c>
      <c r="EO1460" s="18">
        <f t="shared" si="293"/>
        <v>1</v>
      </c>
      <c r="EP1460" s="18">
        <f t="shared" si="294"/>
        <v>0</v>
      </c>
      <c r="EQ1460" s="18">
        <f t="shared" si="295"/>
        <v>0</v>
      </c>
      <c r="ER1460" s="58" t="s">
        <v>2080</v>
      </c>
      <c r="ES1460" s="59">
        <v>43826</v>
      </c>
      <c r="ET1460" s="18" t="s">
        <v>1769</v>
      </c>
      <c r="EU1460" s="18" t="s">
        <v>1769</v>
      </c>
    </row>
    <row r="1461" spans="1:151" ht="15.75" customHeight="1" x14ac:dyDescent="0.2">
      <c r="A1461" s="5" t="s">
        <v>425</v>
      </c>
      <c r="B1461" s="24" t="s">
        <v>1768</v>
      </c>
      <c r="C1461" s="26">
        <v>1</v>
      </c>
      <c r="D1461" s="18" t="s">
        <v>1770</v>
      </c>
      <c r="E1461" s="18" t="s">
        <v>257</v>
      </c>
      <c r="F1461" s="18" t="s">
        <v>553</v>
      </c>
      <c r="G1461" s="18" t="s">
        <v>1476</v>
      </c>
      <c r="H1461" s="18" t="s">
        <v>1477</v>
      </c>
      <c r="I1461" s="18" t="s">
        <v>577</v>
      </c>
      <c r="J1461" s="18" t="s">
        <v>363</v>
      </c>
      <c r="K1461" s="18" t="s">
        <v>363</v>
      </c>
      <c r="L1461" s="18" t="s">
        <v>363</v>
      </c>
      <c r="M1461" s="18" t="s">
        <v>253</v>
      </c>
      <c r="N1461" s="56">
        <v>74</v>
      </c>
      <c r="O1461" s="18" t="s">
        <v>1453</v>
      </c>
      <c r="P1461" s="18" t="s">
        <v>261</v>
      </c>
      <c r="Q1461" s="18" t="s">
        <v>254</v>
      </c>
      <c r="R1461" s="24" t="s">
        <v>257</v>
      </c>
      <c r="S1461" s="24" t="s">
        <v>257</v>
      </c>
      <c r="T1461" s="26" t="s">
        <v>917</v>
      </c>
      <c r="U1461" s="18" t="s">
        <v>1809</v>
      </c>
      <c r="V1461" s="18" t="s">
        <v>1455</v>
      </c>
      <c r="W1461" s="18" t="s">
        <v>1456</v>
      </c>
      <c r="X1461" s="18" t="s">
        <v>1772</v>
      </c>
      <c r="Y1461" s="18">
        <v>200</v>
      </c>
      <c r="Z1461" s="18" t="s">
        <v>599</v>
      </c>
      <c r="AA1461" s="56">
        <v>200</v>
      </c>
      <c r="AB1461" s="57" t="s">
        <v>257</v>
      </c>
      <c r="AC1461" s="18" t="s">
        <v>595</v>
      </c>
      <c r="AD1461" s="18" t="s">
        <v>595</v>
      </c>
      <c r="AE1461" s="18" t="s">
        <v>595</v>
      </c>
      <c r="AF1461" s="18" t="s">
        <v>595</v>
      </c>
      <c r="AG1461" s="18" t="s">
        <v>595</v>
      </c>
      <c r="AH1461" s="18" t="s">
        <v>595</v>
      </c>
      <c r="AI1461" s="18" t="s">
        <v>595</v>
      </c>
      <c r="AJ1461" s="18" t="s">
        <v>595</v>
      </c>
      <c r="AK1461" s="18" t="s">
        <v>595</v>
      </c>
      <c r="AL1461" s="18" t="s">
        <v>1773</v>
      </c>
      <c r="AM1461" s="18"/>
      <c r="AN1461" s="18"/>
      <c r="AO1461" s="18"/>
      <c r="AP1461" s="18"/>
      <c r="AQ1461" s="18"/>
      <c r="AR1461" s="18"/>
      <c r="AS1461" s="18"/>
      <c r="AT1461" s="18"/>
      <c r="AU1461" s="18"/>
      <c r="AV1461" s="18"/>
      <c r="AW1461" s="18"/>
      <c r="AX1461" s="18"/>
      <c r="AY1461" s="18"/>
      <c r="AZ1461" s="18"/>
      <c r="BA1461" s="18"/>
      <c r="BB1461" s="18"/>
      <c r="BC1461" s="18"/>
      <c r="BD1461" s="18"/>
      <c r="BE1461" s="18"/>
      <c r="BF1461" s="18"/>
      <c r="BG1461" s="18"/>
      <c r="BH1461" s="18"/>
      <c r="BI1461" s="18"/>
      <c r="BJ1461" s="18"/>
      <c r="BK1461" s="18"/>
      <c r="BL1461" s="18"/>
      <c r="BM1461" s="18"/>
      <c r="BN1461" s="18"/>
      <c r="BO1461" s="18"/>
      <c r="BP1461" s="18"/>
      <c r="BQ1461" s="18"/>
      <c r="BR1461" s="18"/>
      <c r="BS1461" s="18"/>
      <c r="BT1461" s="18"/>
      <c r="BU1461" s="18"/>
      <c r="BV1461" s="18"/>
      <c r="BW1461" s="18"/>
      <c r="BX1461" s="18"/>
      <c r="BY1461" s="18"/>
      <c r="BZ1461" s="18"/>
      <c r="CA1461" s="18"/>
      <c r="CB1461" s="18"/>
      <c r="CC1461" s="18"/>
      <c r="CD1461" s="18"/>
      <c r="CE1461" s="18"/>
      <c r="CF1461" s="18"/>
      <c r="CG1461" s="18"/>
      <c r="CH1461" s="18"/>
      <c r="CI1461" s="18"/>
      <c r="CJ1461" s="18"/>
      <c r="CK1461" s="18"/>
      <c r="CL1461" s="18"/>
      <c r="CM1461" s="18"/>
      <c r="CN1461" s="18"/>
      <c r="CO1461" s="18"/>
      <c r="CP1461" s="18"/>
      <c r="CQ1461" s="18"/>
      <c r="CR1461" s="18"/>
      <c r="CS1461" s="18"/>
      <c r="CT1461" s="18"/>
      <c r="CU1461" s="18"/>
      <c r="CV1461" s="18"/>
      <c r="CW1461" s="18"/>
      <c r="CX1461" s="18"/>
      <c r="CY1461" s="18"/>
      <c r="CZ1461" s="18"/>
      <c r="DA1461" s="18"/>
      <c r="DB1461" s="18"/>
      <c r="DC1461" s="18"/>
      <c r="DD1461" s="18"/>
      <c r="DE1461" s="18"/>
      <c r="DF1461" s="18"/>
      <c r="DG1461" s="18"/>
      <c r="DH1461" s="18"/>
      <c r="DI1461" s="18"/>
      <c r="DJ1461" s="18"/>
      <c r="DK1461" s="18"/>
      <c r="DL1461" s="18"/>
      <c r="DM1461" s="18"/>
      <c r="DN1461" s="18"/>
      <c r="DO1461" s="18"/>
      <c r="DP1461" s="18"/>
      <c r="DQ1461" s="18"/>
      <c r="DR1461" s="18"/>
      <c r="DS1461" s="18"/>
      <c r="DT1461" s="18"/>
      <c r="DU1461" s="18"/>
      <c r="DV1461" s="18"/>
      <c r="DW1461" s="18"/>
      <c r="DX1461" s="18"/>
      <c r="DY1461" s="18"/>
      <c r="DZ1461" s="18">
        <v>0</v>
      </c>
      <c r="EA1461" s="18"/>
      <c r="EB1461" s="18"/>
      <c r="EC1461" s="18"/>
      <c r="ED1461" s="18"/>
      <c r="EE1461" s="18"/>
      <c r="EF1461" s="18"/>
      <c r="EG1461" s="18">
        <v>0</v>
      </c>
      <c r="EH1461" s="18" t="s">
        <v>1774</v>
      </c>
      <c r="EI1461" s="18" cm="1">
        <f t="array" ref="EI1461">IF(SUMPRODUCT(--(DO1461:DS1461&lt;&gt;""))=0, 0,1)</f>
        <v>0</v>
      </c>
      <c r="EJ1461" s="18" cm="1">
        <f t="array" ref="EJ1461">IF(SUMPRODUCT(--(DT1461:EG1461&lt;&gt;""))=0, 0,1)</f>
        <v>1</v>
      </c>
      <c r="EK1461" s="18" cm="1">
        <f t="array" ref="EK1461">IF(SUMPRODUCT(--(EC1461:EG1461&lt;&gt;""))=0, 0,1)</f>
        <v>1</v>
      </c>
      <c r="EL1461" s="18" cm="1">
        <f t="array" ref="EL1461">IF(SUMPRODUCT(--(EE1461:EG1461&lt;&gt;""))=0, 0,1)</f>
        <v>1</v>
      </c>
      <c r="EM1461" s="18">
        <f t="shared" si="291"/>
        <v>0</v>
      </c>
      <c r="EN1461" s="18" t="str">
        <f t="shared" si="292"/>
        <v>NA</v>
      </c>
      <c r="EO1461" s="18">
        <f t="shared" si="293"/>
        <v>0</v>
      </c>
      <c r="EP1461" s="18">
        <f t="shared" si="294"/>
        <v>0</v>
      </c>
      <c r="EQ1461" s="18">
        <f t="shared" si="295"/>
        <v>0</v>
      </c>
      <c r="ER1461" s="58" t="s">
        <v>2080</v>
      </c>
      <c r="ES1461" s="59">
        <v>43826</v>
      </c>
      <c r="ET1461" s="18" t="s">
        <v>1769</v>
      </c>
      <c r="EU1461" s="18" t="s">
        <v>1769</v>
      </c>
    </row>
    <row r="1462" spans="1:151" ht="15.75" customHeight="1" x14ac:dyDescent="0.2">
      <c r="A1462" s="5" t="s">
        <v>425</v>
      </c>
      <c r="B1462" s="24" t="s">
        <v>1768</v>
      </c>
      <c r="C1462" s="26">
        <v>1</v>
      </c>
      <c r="D1462" s="18" t="s">
        <v>1775</v>
      </c>
      <c r="E1462" s="18" t="s">
        <v>257</v>
      </c>
      <c r="F1462" s="18" t="s">
        <v>553</v>
      </c>
      <c r="G1462" s="18" t="s">
        <v>1476</v>
      </c>
      <c r="H1462" s="18" t="s">
        <v>1477</v>
      </c>
      <c r="I1462" s="18" t="s">
        <v>577</v>
      </c>
      <c r="J1462" s="18" t="s">
        <v>363</v>
      </c>
      <c r="K1462" s="18" t="s">
        <v>363</v>
      </c>
      <c r="L1462" s="18" t="s">
        <v>363</v>
      </c>
      <c r="M1462" s="18" t="s">
        <v>253</v>
      </c>
      <c r="N1462" s="56">
        <v>74</v>
      </c>
      <c r="O1462" s="18" t="s">
        <v>1453</v>
      </c>
      <c r="P1462" s="18" t="s">
        <v>261</v>
      </c>
      <c r="Q1462" s="18" t="s">
        <v>254</v>
      </c>
      <c r="R1462" s="24" t="s">
        <v>257</v>
      </c>
      <c r="S1462" s="24" t="s">
        <v>257</v>
      </c>
      <c r="T1462" s="26" t="s">
        <v>917</v>
      </c>
      <c r="U1462" s="18" t="s">
        <v>1810</v>
      </c>
      <c r="V1462" s="18" t="s">
        <v>1455</v>
      </c>
      <c r="W1462" s="18" t="s">
        <v>1456</v>
      </c>
      <c r="X1462" s="18" t="s">
        <v>1777</v>
      </c>
      <c r="Y1462" s="18">
        <v>200</v>
      </c>
      <c r="Z1462" s="18" t="s">
        <v>599</v>
      </c>
      <c r="AA1462" s="56">
        <v>200</v>
      </c>
      <c r="AB1462" s="57" t="s">
        <v>257</v>
      </c>
      <c r="AC1462" s="18" t="s">
        <v>595</v>
      </c>
      <c r="AD1462" s="18" t="s">
        <v>595</v>
      </c>
      <c r="AE1462" s="18" t="s">
        <v>595</v>
      </c>
      <c r="AF1462" s="18" t="s">
        <v>595</v>
      </c>
      <c r="AG1462" s="18" t="s">
        <v>595</v>
      </c>
      <c r="AH1462" s="18" t="s">
        <v>595</v>
      </c>
      <c r="AI1462" s="18" t="s">
        <v>595</v>
      </c>
      <c r="AJ1462" s="18" t="s">
        <v>595</v>
      </c>
      <c r="AK1462" s="18" t="s">
        <v>595</v>
      </c>
      <c r="AL1462" s="18" t="s">
        <v>1773</v>
      </c>
      <c r="AM1462" s="18"/>
      <c r="AN1462" s="18"/>
      <c r="AO1462" s="18"/>
      <c r="AP1462" s="18"/>
      <c r="AQ1462" s="18"/>
      <c r="AR1462" s="18"/>
      <c r="AS1462" s="18"/>
      <c r="AT1462" s="18"/>
      <c r="AU1462" s="18"/>
      <c r="AV1462" s="18"/>
      <c r="AW1462" s="18"/>
      <c r="AX1462" s="18"/>
      <c r="AY1462" s="18"/>
      <c r="AZ1462" s="18"/>
      <c r="BA1462" s="18"/>
      <c r="BB1462" s="18"/>
      <c r="BC1462" s="18"/>
      <c r="BD1462" s="18"/>
      <c r="BE1462" s="18"/>
      <c r="BF1462" s="18"/>
      <c r="BG1462" s="18"/>
      <c r="BH1462" s="18"/>
      <c r="BI1462" s="18"/>
      <c r="BJ1462" s="18"/>
      <c r="BK1462" s="18"/>
      <c r="BL1462" s="18"/>
      <c r="BM1462" s="18"/>
      <c r="BN1462" s="18"/>
      <c r="BO1462" s="18"/>
      <c r="BP1462" s="18"/>
      <c r="BQ1462" s="18"/>
      <c r="BR1462" s="18"/>
      <c r="BS1462" s="18"/>
      <c r="BT1462" s="18"/>
      <c r="BU1462" s="18"/>
      <c r="BV1462" s="18"/>
      <c r="BW1462" s="18"/>
      <c r="BX1462" s="18"/>
      <c r="BY1462" s="18"/>
      <c r="BZ1462" s="18"/>
      <c r="CA1462" s="18"/>
      <c r="CB1462" s="18"/>
      <c r="CC1462" s="18"/>
      <c r="CD1462" s="18"/>
      <c r="CE1462" s="18"/>
      <c r="CF1462" s="18"/>
      <c r="CG1462" s="18"/>
      <c r="CH1462" s="18"/>
      <c r="CI1462" s="18"/>
      <c r="CJ1462" s="18"/>
      <c r="CK1462" s="18"/>
      <c r="CL1462" s="18"/>
      <c r="CM1462" s="18"/>
      <c r="CN1462" s="18"/>
      <c r="CO1462" s="18"/>
      <c r="CP1462" s="18"/>
      <c r="CQ1462" s="18"/>
      <c r="CR1462" s="18"/>
      <c r="CS1462" s="18"/>
      <c r="CT1462" s="18"/>
      <c r="CU1462" s="18"/>
      <c r="CV1462" s="18"/>
      <c r="CW1462" s="18"/>
      <c r="CX1462" s="18"/>
      <c r="CY1462" s="18"/>
      <c r="CZ1462" s="18"/>
      <c r="DA1462" s="18"/>
      <c r="DB1462" s="18"/>
      <c r="DC1462" s="18"/>
      <c r="DD1462" s="18"/>
      <c r="DE1462" s="18"/>
      <c r="DF1462" s="18"/>
      <c r="DG1462" s="18"/>
      <c r="DH1462" s="18"/>
      <c r="DI1462" s="18"/>
      <c r="DJ1462" s="18"/>
      <c r="DK1462" s="18"/>
      <c r="DL1462" s="18"/>
      <c r="DM1462" s="18"/>
      <c r="DN1462" s="18"/>
      <c r="DO1462" s="18"/>
      <c r="DP1462" s="18"/>
      <c r="DQ1462" s="18"/>
      <c r="DR1462" s="18"/>
      <c r="DS1462" s="18"/>
      <c r="DT1462" s="18"/>
      <c r="DU1462" s="18"/>
      <c r="DV1462" s="18"/>
      <c r="DW1462" s="18"/>
      <c r="DX1462" s="18"/>
      <c r="DY1462" s="18"/>
      <c r="DZ1462" s="18">
        <v>0</v>
      </c>
      <c r="EA1462" s="18"/>
      <c r="EB1462" s="18"/>
      <c r="EC1462" s="18"/>
      <c r="ED1462" s="18"/>
      <c r="EE1462" s="18"/>
      <c r="EF1462" s="18"/>
      <c r="EG1462" s="18">
        <v>0</v>
      </c>
      <c r="EH1462" s="18" t="s">
        <v>1774</v>
      </c>
      <c r="EI1462" s="18" cm="1">
        <f t="array" ref="EI1462">IF(SUMPRODUCT(--(DO1462:DS1462&lt;&gt;""))=0, 0,1)</f>
        <v>0</v>
      </c>
      <c r="EJ1462" s="18" cm="1">
        <f t="array" ref="EJ1462">IF(SUMPRODUCT(--(DT1462:EG1462&lt;&gt;""))=0, 0,1)</f>
        <v>1</v>
      </c>
      <c r="EK1462" s="18" cm="1">
        <f t="array" ref="EK1462">IF(SUMPRODUCT(--(EC1462:EG1462&lt;&gt;""))=0, 0,1)</f>
        <v>1</v>
      </c>
      <c r="EL1462" s="18" cm="1">
        <f t="array" ref="EL1462">IF(SUMPRODUCT(--(EE1462:EG1462&lt;&gt;""))=0, 0,1)</f>
        <v>1</v>
      </c>
      <c r="EM1462" s="18">
        <f t="shared" si="291"/>
        <v>0</v>
      </c>
      <c r="EN1462" s="18" t="str">
        <f t="shared" si="292"/>
        <v>NA</v>
      </c>
      <c r="EO1462" s="18">
        <f t="shared" si="293"/>
        <v>0</v>
      </c>
      <c r="EP1462" s="18">
        <f t="shared" si="294"/>
        <v>0</v>
      </c>
      <c r="EQ1462" s="18">
        <f t="shared" si="295"/>
        <v>0</v>
      </c>
      <c r="ER1462" s="58" t="s">
        <v>2080</v>
      </c>
      <c r="ES1462" s="59">
        <v>43826</v>
      </c>
      <c r="ET1462" s="18" t="s">
        <v>1769</v>
      </c>
      <c r="EU1462" s="18" t="s">
        <v>1769</v>
      </c>
    </row>
    <row r="1463" spans="1:151" ht="15.75" customHeight="1" x14ac:dyDescent="0.2">
      <c r="A1463" s="5" t="s">
        <v>425</v>
      </c>
      <c r="B1463" s="24" t="s">
        <v>1768</v>
      </c>
      <c r="C1463" s="26">
        <v>1</v>
      </c>
      <c r="D1463" s="18" t="s">
        <v>1770</v>
      </c>
      <c r="E1463" s="18" t="s">
        <v>257</v>
      </c>
      <c r="F1463" s="18" t="s">
        <v>553</v>
      </c>
      <c r="G1463" s="18" t="s">
        <v>771</v>
      </c>
      <c r="H1463" s="18" t="s">
        <v>808</v>
      </c>
      <c r="I1463" s="18" t="s">
        <v>552</v>
      </c>
      <c r="J1463" s="18" t="s">
        <v>363</v>
      </c>
      <c r="K1463" s="18" t="s">
        <v>363</v>
      </c>
      <c r="L1463" s="18" t="s">
        <v>363</v>
      </c>
      <c r="M1463" s="18" t="s">
        <v>253</v>
      </c>
      <c r="N1463" s="56">
        <v>74</v>
      </c>
      <c r="O1463" s="18" t="s">
        <v>1453</v>
      </c>
      <c r="P1463" s="18" t="s">
        <v>261</v>
      </c>
      <c r="Q1463" s="18" t="s">
        <v>254</v>
      </c>
      <c r="R1463" s="24" t="s">
        <v>257</v>
      </c>
      <c r="S1463" s="24" t="s">
        <v>257</v>
      </c>
      <c r="T1463" s="26" t="s">
        <v>917</v>
      </c>
      <c r="U1463" s="18" t="s">
        <v>1811</v>
      </c>
      <c r="V1463" s="18" t="s">
        <v>1455</v>
      </c>
      <c r="W1463" s="18" t="s">
        <v>1456</v>
      </c>
      <c r="X1463" s="18" t="s">
        <v>1772</v>
      </c>
      <c r="Y1463" s="18">
        <v>200</v>
      </c>
      <c r="Z1463" s="18" t="s">
        <v>599</v>
      </c>
      <c r="AA1463" s="56">
        <v>200</v>
      </c>
      <c r="AB1463" s="57" t="s">
        <v>257</v>
      </c>
      <c r="AC1463" s="18" t="s">
        <v>595</v>
      </c>
      <c r="AD1463" s="18" t="s">
        <v>595</v>
      </c>
      <c r="AE1463" s="18" t="s">
        <v>595</v>
      </c>
      <c r="AF1463" s="18" t="s">
        <v>595</v>
      </c>
      <c r="AG1463" s="18" t="s">
        <v>595</v>
      </c>
      <c r="AH1463" s="18" t="s">
        <v>595</v>
      </c>
      <c r="AI1463" s="18" t="s">
        <v>595</v>
      </c>
      <c r="AJ1463" s="18" t="s">
        <v>595</v>
      </c>
      <c r="AK1463" s="18" t="s">
        <v>595</v>
      </c>
      <c r="AL1463" s="18" t="s">
        <v>1773</v>
      </c>
      <c r="AM1463" s="18"/>
      <c r="AN1463" s="18"/>
      <c r="AO1463" s="18"/>
      <c r="AP1463" s="18"/>
      <c r="AQ1463" s="18"/>
      <c r="AR1463" s="18"/>
      <c r="AS1463" s="18"/>
      <c r="AT1463" s="18"/>
      <c r="AU1463" s="18"/>
      <c r="AV1463" s="18"/>
      <c r="AW1463" s="18"/>
      <c r="AX1463" s="18"/>
      <c r="AY1463" s="18"/>
      <c r="AZ1463" s="18"/>
      <c r="BA1463" s="18"/>
      <c r="BB1463" s="18"/>
      <c r="BC1463" s="18"/>
      <c r="BD1463" s="18"/>
      <c r="BE1463" s="18"/>
      <c r="BF1463" s="18"/>
      <c r="BG1463" s="18"/>
      <c r="BH1463" s="18"/>
      <c r="BI1463" s="18"/>
      <c r="BJ1463" s="18"/>
      <c r="BK1463" s="18"/>
      <c r="BL1463" s="18"/>
      <c r="BM1463" s="18"/>
      <c r="BN1463" s="18"/>
      <c r="BO1463" s="18"/>
      <c r="BP1463" s="18"/>
      <c r="BQ1463" s="18"/>
      <c r="BR1463" s="18"/>
      <c r="BS1463" s="18"/>
      <c r="BT1463" s="18"/>
      <c r="BU1463" s="18"/>
      <c r="BV1463" s="18"/>
      <c r="BW1463" s="18"/>
      <c r="BX1463" s="18"/>
      <c r="BY1463" s="18"/>
      <c r="BZ1463" s="18"/>
      <c r="CA1463" s="18"/>
      <c r="CB1463" s="18"/>
      <c r="CC1463" s="18"/>
      <c r="CD1463" s="18"/>
      <c r="CE1463" s="18"/>
      <c r="CF1463" s="18"/>
      <c r="CG1463" s="18"/>
      <c r="CH1463" s="18"/>
      <c r="CI1463" s="18"/>
      <c r="CJ1463" s="18"/>
      <c r="CK1463" s="18"/>
      <c r="CL1463" s="18"/>
      <c r="CM1463" s="18"/>
      <c r="CN1463" s="18"/>
      <c r="CO1463" s="18"/>
      <c r="CP1463" s="18"/>
      <c r="CQ1463" s="18"/>
      <c r="CR1463" s="18"/>
      <c r="CS1463" s="18"/>
      <c r="CT1463" s="18"/>
      <c r="CU1463" s="18"/>
      <c r="CV1463" s="18"/>
      <c r="CW1463" s="18"/>
      <c r="CX1463" s="18"/>
      <c r="CY1463" s="18"/>
      <c r="CZ1463" s="18"/>
      <c r="DA1463" s="18"/>
      <c r="DB1463" s="18"/>
      <c r="DC1463" s="18"/>
      <c r="DD1463" s="18"/>
      <c r="DE1463" s="18"/>
      <c r="DF1463" s="18"/>
      <c r="DG1463" s="18"/>
      <c r="DH1463" s="18"/>
      <c r="DI1463" s="18"/>
      <c r="DJ1463" s="18"/>
      <c r="DK1463" s="18"/>
      <c r="DL1463" s="18"/>
      <c r="DM1463" s="18"/>
      <c r="DN1463" s="18"/>
      <c r="DO1463" s="18"/>
      <c r="DP1463" s="18"/>
      <c r="DQ1463" s="18"/>
      <c r="DR1463" s="18"/>
      <c r="DS1463" s="18"/>
      <c r="DT1463" s="18"/>
      <c r="DU1463" s="18"/>
      <c r="DV1463" s="18"/>
      <c r="DW1463" s="18"/>
      <c r="DX1463" s="18"/>
      <c r="DY1463" s="18"/>
      <c r="DZ1463" s="18">
        <v>0</v>
      </c>
      <c r="EA1463" s="18"/>
      <c r="EB1463" s="18"/>
      <c r="EC1463" s="18"/>
      <c r="ED1463" s="18"/>
      <c r="EE1463" s="18"/>
      <c r="EF1463" s="18"/>
      <c r="EG1463" s="18">
        <v>0</v>
      </c>
      <c r="EH1463" s="18" t="s">
        <v>1774</v>
      </c>
      <c r="EI1463" s="18" cm="1">
        <f t="array" ref="EI1463">IF(SUMPRODUCT(--(DO1463:DS1463&lt;&gt;""))=0, 0,1)</f>
        <v>0</v>
      </c>
      <c r="EJ1463" s="18" cm="1">
        <f t="array" ref="EJ1463">IF(SUMPRODUCT(--(DT1463:EG1463&lt;&gt;""))=0, 0,1)</f>
        <v>1</v>
      </c>
      <c r="EK1463" s="18" cm="1">
        <f t="array" ref="EK1463">IF(SUMPRODUCT(--(EC1463:EG1463&lt;&gt;""))=0, 0,1)</f>
        <v>1</v>
      </c>
      <c r="EL1463" s="18" cm="1">
        <f t="array" ref="EL1463">IF(SUMPRODUCT(--(EE1463:EG1463&lt;&gt;""))=0, 0,1)</f>
        <v>1</v>
      </c>
      <c r="EM1463" s="18">
        <f t="shared" si="291"/>
        <v>0</v>
      </c>
      <c r="EN1463" s="18" t="str">
        <f t="shared" si="292"/>
        <v>NA</v>
      </c>
      <c r="EO1463" s="18">
        <f t="shared" si="293"/>
        <v>0</v>
      </c>
      <c r="EP1463" s="18">
        <f t="shared" si="294"/>
        <v>0</v>
      </c>
      <c r="EQ1463" s="18">
        <f t="shared" si="295"/>
        <v>0</v>
      </c>
      <c r="ER1463" s="58" t="s">
        <v>2080</v>
      </c>
      <c r="ES1463" s="59">
        <v>43826</v>
      </c>
      <c r="ET1463" s="18" t="s">
        <v>1769</v>
      </c>
      <c r="EU1463" s="18" t="s">
        <v>1769</v>
      </c>
    </row>
    <row r="1464" spans="1:151" ht="15.75" customHeight="1" x14ac:dyDescent="0.2">
      <c r="A1464" s="5" t="s">
        <v>425</v>
      </c>
      <c r="B1464" s="24" t="s">
        <v>1768</v>
      </c>
      <c r="C1464" s="26">
        <v>1</v>
      </c>
      <c r="D1464" s="18" t="s">
        <v>1775</v>
      </c>
      <c r="E1464" s="18" t="s">
        <v>257</v>
      </c>
      <c r="F1464" s="18" t="s">
        <v>553</v>
      </c>
      <c r="G1464" s="18" t="s">
        <v>771</v>
      </c>
      <c r="H1464" s="18" t="s">
        <v>808</v>
      </c>
      <c r="I1464" s="18" t="s">
        <v>552</v>
      </c>
      <c r="J1464" s="18" t="s">
        <v>363</v>
      </c>
      <c r="K1464" s="18" t="s">
        <v>363</v>
      </c>
      <c r="L1464" s="18" t="s">
        <v>363</v>
      </c>
      <c r="M1464" s="18" t="s">
        <v>253</v>
      </c>
      <c r="N1464" s="56">
        <v>74</v>
      </c>
      <c r="O1464" s="18" t="s">
        <v>1453</v>
      </c>
      <c r="P1464" s="18" t="s">
        <v>261</v>
      </c>
      <c r="Q1464" s="18" t="s">
        <v>254</v>
      </c>
      <c r="R1464" s="24" t="s">
        <v>257</v>
      </c>
      <c r="S1464" s="24" t="s">
        <v>257</v>
      </c>
      <c r="T1464" s="26" t="s">
        <v>917</v>
      </c>
      <c r="U1464" s="18" t="s">
        <v>1812</v>
      </c>
      <c r="V1464" s="18" t="s">
        <v>1455</v>
      </c>
      <c r="W1464" s="18" t="s">
        <v>1456</v>
      </c>
      <c r="X1464" s="18" t="s">
        <v>1777</v>
      </c>
      <c r="Y1464" s="18">
        <v>200</v>
      </c>
      <c r="Z1464" s="18" t="s">
        <v>599</v>
      </c>
      <c r="AA1464" s="56">
        <v>200</v>
      </c>
      <c r="AB1464" s="57" t="s">
        <v>257</v>
      </c>
      <c r="AC1464" s="18" t="s">
        <v>595</v>
      </c>
      <c r="AD1464" s="18" t="s">
        <v>595</v>
      </c>
      <c r="AE1464" s="18" t="s">
        <v>595</v>
      </c>
      <c r="AF1464" s="18" t="s">
        <v>595</v>
      </c>
      <c r="AG1464" s="18" t="s">
        <v>595</v>
      </c>
      <c r="AH1464" s="18" t="s">
        <v>595</v>
      </c>
      <c r="AI1464" s="18" t="s">
        <v>595</v>
      </c>
      <c r="AJ1464" s="18" t="s">
        <v>595</v>
      </c>
      <c r="AK1464" s="18" t="s">
        <v>595</v>
      </c>
      <c r="AL1464" s="18" t="s">
        <v>1773</v>
      </c>
      <c r="AM1464" s="18"/>
      <c r="AN1464" s="18"/>
      <c r="AO1464" s="18"/>
      <c r="AP1464" s="18"/>
      <c r="AQ1464" s="18"/>
      <c r="AR1464" s="18"/>
      <c r="AS1464" s="18"/>
      <c r="AT1464" s="18"/>
      <c r="AU1464" s="18"/>
      <c r="AV1464" s="18"/>
      <c r="AW1464" s="18"/>
      <c r="AX1464" s="18"/>
      <c r="AY1464" s="18"/>
      <c r="AZ1464" s="18"/>
      <c r="BA1464" s="18"/>
      <c r="BB1464" s="18"/>
      <c r="BC1464" s="18"/>
      <c r="BD1464" s="18"/>
      <c r="BE1464" s="18"/>
      <c r="BF1464" s="18"/>
      <c r="BG1464" s="18"/>
      <c r="BH1464" s="18"/>
      <c r="BI1464" s="18"/>
      <c r="BJ1464" s="18"/>
      <c r="BK1464" s="18"/>
      <c r="BL1464" s="18"/>
      <c r="BM1464" s="18"/>
      <c r="BN1464" s="18"/>
      <c r="BO1464" s="18"/>
      <c r="BP1464" s="18"/>
      <c r="BQ1464" s="18"/>
      <c r="BR1464" s="18"/>
      <c r="BS1464" s="18"/>
      <c r="BT1464" s="18"/>
      <c r="BU1464" s="18"/>
      <c r="BV1464" s="18"/>
      <c r="BW1464" s="18"/>
      <c r="BX1464" s="18"/>
      <c r="BY1464" s="18"/>
      <c r="BZ1464" s="18"/>
      <c r="CA1464" s="18"/>
      <c r="CB1464" s="18"/>
      <c r="CC1464" s="18"/>
      <c r="CD1464" s="18"/>
      <c r="CE1464" s="18"/>
      <c r="CF1464" s="18"/>
      <c r="CG1464" s="18"/>
      <c r="CH1464" s="18"/>
      <c r="CI1464" s="18"/>
      <c r="CJ1464" s="18"/>
      <c r="CK1464" s="18"/>
      <c r="CL1464" s="18"/>
      <c r="CM1464" s="18"/>
      <c r="CN1464" s="18"/>
      <c r="CO1464" s="18"/>
      <c r="CP1464" s="18"/>
      <c r="CQ1464" s="18"/>
      <c r="CR1464" s="18"/>
      <c r="CS1464" s="18"/>
      <c r="CT1464" s="18"/>
      <c r="CU1464" s="18"/>
      <c r="CV1464" s="18"/>
      <c r="CW1464" s="18"/>
      <c r="CX1464" s="18"/>
      <c r="CY1464" s="18"/>
      <c r="CZ1464" s="18"/>
      <c r="DA1464" s="18"/>
      <c r="DB1464" s="18"/>
      <c r="DC1464" s="18"/>
      <c r="DD1464" s="18"/>
      <c r="DE1464" s="18"/>
      <c r="DF1464" s="18"/>
      <c r="DG1464" s="18"/>
      <c r="DH1464" s="18"/>
      <c r="DI1464" s="18"/>
      <c r="DJ1464" s="18"/>
      <c r="DK1464" s="18"/>
      <c r="DL1464" s="18"/>
      <c r="DM1464" s="18"/>
      <c r="DN1464" s="18"/>
      <c r="DO1464" s="18"/>
      <c r="DP1464" s="18"/>
      <c r="DQ1464" s="18"/>
      <c r="DR1464" s="18"/>
      <c r="DS1464" s="18"/>
      <c r="DT1464" s="18"/>
      <c r="DU1464" s="18"/>
      <c r="DV1464" s="18"/>
      <c r="DW1464" s="18"/>
      <c r="DX1464" s="18"/>
      <c r="DY1464" s="18"/>
      <c r="DZ1464" s="18">
        <v>0</v>
      </c>
      <c r="EA1464" s="18"/>
      <c r="EB1464" s="18"/>
      <c r="EC1464" s="18"/>
      <c r="ED1464" s="18"/>
      <c r="EE1464" s="18"/>
      <c r="EF1464" s="18"/>
      <c r="EG1464" s="18">
        <v>0</v>
      </c>
      <c r="EH1464" s="18" t="s">
        <v>1774</v>
      </c>
      <c r="EI1464" s="18" cm="1">
        <f t="array" ref="EI1464">IF(SUMPRODUCT(--(DO1464:DS1464&lt;&gt;""))=0, 0,1)</f>
        <v>0</v>
      </c>
      <c r="EJ1464" s="18" cm="1">
        <f t="array" ref="EJ1464">IF(SUMPRODUCT(--(DT1464:EG1464&lt;&gt;""))=0, 0,1)</f>
        <v>1</v>
      </c>
      <c r="EK1464" s="18" cm="1">
        <f t="array" ref="EK1464">IF(SUMPRODUCT(--(EC1464:EG1464&lt;&gt;""))=0, 0,1)</f>
        <v>1</v>
      </c>
      <c r="EL1464" s="18" cm="1">
        <f t="array" ref="EL1464">IF(SUMPRODUCT(--(EE1464:EG1464&lt;&gt;""))=0, 0,1)</f>
        <v>1</v>
      </c>
      <c r="EM1464" s="18">
        <f t="shared" si="291"/>
        <v>0</v>
      </c>
      <c r="EN1464" s="18" t="str">
        <f t="shared" si="292"/>
        <v>NA</v>
      </c>
      <c r="EO1464" s="18">
        <f t="shared" si="293"/>
        <v>0</v>
      </c>
      <c r="EP1464" s="18">
        <f t="shared" si="294"/>
        <v>0</v>
      </c>
      <c r="EQ1464" s="18">
        <f t="shared" si="295"/>
        <v>0</v>
      </c>
      <c r="ER1464" s="58" t="s">
        <v>2080</v>
      </c>
      <c r="ES1464" s="59">
        <v>43826</v>
      </c>
      <c r="ET1464" s="18" t="s">
        <v>1769</v>
      </c>
      <c r="EU1464" s="18" t="s">
        <v>1769</v>
      </c>
    </row>
    <row r="1465" spans="1:151" ht="15.75" customHeight="1" x14ac:dyDescent="0.2">
      <c r="A1465" s="5" t="s">
        <v>425</v>
      </c>
      <c r="B1465" s="24" t="s">
        <v>1768</v>
      </c>
      <c r="C1465" s="26">
        <v>1</v>
      </c>
      <c r="D1465" s="18" t="s">
        <v>1770</v>
      </c>
      <c r="E1465" s="18" t="s">
        <v>257</v>
      </c>
      <c r="F1465" s="18" t="s">
        <v>553</v>
      </c>
      <c r="G1465" s="18" t="s">
        <v>1480</v>
      </c>
      <c r="H1465" s="18" t="s">
        <v>1481</v>
      </c>
      <c r="I1465" s="18" t="s">
        <v>577</v>
      </c>
      <c r="J1465" s="18" t="s">
        <v>363</v>
      </c>
      <c r="K1465" s="18" t="s">
        <v>363</v>
      </c>
      <c r="L1465" s="18" t="s">
        <v>363</v>
      </c>
      <c r="M1465" s="18" t="s">
        <v>253</v>
      </c>
      <c r="N1465" s="56">
        <v>74</v>
      </c>
      <c r="O1465" s="18" t="s">
        <v>1453</v>
      </c>
      <c r="P1465" s="18" t="s">
        <v>261</v>
      </c>
      <c r="Q1465" s="18" t="s">
        <v>254</v>
      </c>
      <c r="R1465" s="24" t="s">
        <v>257</v>
      </c>
      <c r="S1465" s="24" t="s">
        <v>257</v>
      </c>
      <c r="T1465" s="26" t="s">
        <v>917</v>
      </c>
      <c r="U1465" s="18" t="s">
        <v>1813</v>
      </c>
      <c r="V1465" s="18" t="s">
        <v>1455</v>
      </c>
      <c r="W1465" s="18" t="s">
        <v>1456</v>
      </c>
      <c r="X1465" s="18" t="s">
        <v>1772</v>
      </c>
      <c r="Y1465" s="18">
        <v>200</v>
      </c>
      <c r="Z1465" s="18" t="s">
        <v>599</v>
      </c>
      <c r="AA1465" s="56">
        <v>200</v>
      </c>
      <c r="AB1465" s="57" t="s">
        <v>257</v>
      </c>
      <c r="AC1465" s="18" t="s">
        <v>595</v>
      </c>
      <c r="AD1465" s="18" t="s">
        <v>595</v>
      </c>
      <c r="AE1465" s="18" t="s">
        <v>595</v>
      </c>
      <c r="AF1465" s="18" t="s">
        <v>595</v>
      </c>
      <c r="AG1465" s="18" t="s">
        <v>595</v>
      </c>
      <c r="AH1465" s="18" t="s">
        <v>595</v>
      </c>
      <c r="AI1465" s="18" t="s">
        <v>595</v>
      </c>
      <c r="AJ1465" s="18" t="s">
        <v>595</v>
      </c>
      <c r="AK1465" s="18" t="s">
        <v>595</v>
      </c>
      <c r="AL1465" s="18" t="s">
        <v>1773</v>
      </c>
      <c r="AM1465" s="18"/>
      <c r="AN1465" s="18"/>
      <c r="AO1465" s="18"/>
      <c r="AP1465" s="18"/>
      <c r="AQ1465" s="18"/>
      <c r="AR1465" s="18"/>
      <c r="AS1465" s="18"/>
      <c r="AT1465" s="18"/>
      <c r="AU1465" s="18"/>
      <c r="AV1465" s="18"/>
      <c r="AW1465" s="18"/>
      <c r="AX1465" s="18"/>
      <c r="AY1465" s="18"/>
      <c r="AZ1465" s="18"/>
      <c r="BA1465" s="18"/>
      <c r="BB1465" s="18"/>
      <c r="BC1465" s="18"/>
      <c r="BD1465" s="18"/>
      <c r="BE1465" s="18"/>
      <c r="BF1465" s="18"/>
      <c r="BG1465" s="18"/>
      <c r="BH1465" s="18"/>
      <c r="BI1465" s="18"/>
      <c r="BJ1465" s="18"/>
      <c r="BK1465" s="18"/>
      <c r="BL1465" s="18"/>
      <c r="BM1465" s="18"/>
      <c r="BN1465" s="18"/>
      <c r="BO1465" s="18"/>
      <c r="BP1465" s="18"/>
      <c r="BQ1465" s="18"/>
      <c r="BR1465" s="18"/>
      <c r="BS1465" s="18"/>
      <c r="BT1465" s="18"/>
      <c r="BU1465" s="18"/>
      <c r="BV1465" s="18"/>
      <c r="BW1465" s="18"/>
      <c r="BX1465" s="18"/>
      <c r="BY1465" s="18"/>
      <c r="BZ1465" s="18"/>
      <c r="CA1465" s="18"/>
      <c r="CB1465" s="18"/>
      <c r="CC1465" s="18"/>
      <c r="CD1465" s="18"/>
      <c r="CE1465" s="18"/>
      <c r="CF1465" s="18"/>
      <c r="CG1465" s="18"/>
      <c r="CH1465" s="18"/>
      <c r="CI1465" s="18"/>
      <c r="CJ1465" s="18"/>
      <c r="CK1465" s="18"/>
      <c r="CL1465" s="18"/>
      <c r="CM1465" s="18"/>
      <c r="CN1465" s="18"/>
      <c r="CO1465" s="18"/>
      <c r="CP1465" s="18"/>
      <c r="CQ1465" s="18"/>
      <c r="CR1465" s="18"/>
      <c r="CS1465" s="18"/>
      <c r="CT1465" s="18"/>
      <c r="CU1465" s="18"/>
      <c r="CV1465" s="18"/>
      <c r="CW1465" s="18"/>
      <c r="CX1465" s="18"/>
      <c r="CY1465" s="18"/>
      <c r="CZ1465" s="18"/>
      <c r="DA1465" s="18"/>
      <c r="DB1465" s="18"/>
      <c r="DC1465" s="18"/>
      <c r="DD1465" s="18"/>
      <c r="DE1465" s="18"/>
      <c r="DF1465" s="18"/>
      <c r="DG1465" s="18"/>
      <c r="DH1465" s="18"/>
      <c r="DI1465" s="18"/>
      <c r="DJ1465" s="18"/>
      <c r="DK1465" s="18"/>
      <c r="DL1465" s="18"/>
      <c r="DM1465" s="18"/>
      <c r="DN1465" s="18"/>
      <c r="DO1465" s="18"/>
      <c r="DP1465" s="18"/>
      <c r="DQ1465" s="18"/>
      <c r="DR1465" s="18"/>
      <c r="DS1465" s="18"/>
      <c r="DT1465" s="18"/>
      <c r="DU1465" s="18"/>
      <c r="DV1465" s="18"/>
      <c r="DW1465" s="18"/>
      <c r="DX1465" s="18"/>
      <c r="DY1465" s="18"/>
      <c r="DZ1465" s="18">
        <v>0</v>
      </c>
      <c r="EA1465" s="18"/>
      <c r="EB1465" s="18"/>
      <c r="EC1465" s="18"/>
      <c r="ED1465" s="18"/>
      <c r="EE1465" s="18"/>
      <c r="EF1465" s="18"/>
      <c r="EG1465" s="18">
        <v>0</v>
      </c>
      <c r="EH1465" s="18" t="s">
        <v>1774</v>
      </c>
      <c r="EI1465" s="18" cm="1">
        <f t="array" ref="EI1465">IF(SUMPRODUCT(--(DO1465:DS1465&lt;&gt;""))=0, 0,1)</f>
        <v>0</v>
      </c>
      <c r="EJ1465" s="18" cm="1">
        <f t="array" ref="EJ1465">IF(SUMPRODUCT(--(DT1465:EG1465&lt;&gt;""))=0, 0,1)</f>
        <v>1</v>
      </c>
      <c r="EK1465" s="18" cm="1">
        <f t="array" ref="EK1465">IF(SUMPRODUCT(--(EC1465:EG1465&lt;&gt;""))=0, 0,1)</f>
        <v>1</v>
      </c>
      <c r="EL1465" s="18" cm="1">
        <f t="array" ref="EL1465">IF(SUMPRODUCT(--(EE1465:EG1465&lt;&gt;""))=0, 0,1)</f>
        <v>1</v>
      </c>
      <c r="EM1465" s="18">
        <f t="shared" si="291"/>
        <v>0</v>
      </c>
      <c r="EN1465" s="18" t="str">
        <f t="shared" si="292"/>
        <v>NA</v>
      </c>
      <c r="EO1465" s="18">
        <f t="shared" si="293"/>
        <v>0</v>
      </c>
      <c r="EP1465" s="18">
        <f t="shared" si="294"/>
        <v>0</v>
      </c>
      <c r="EQ1465" s="18">
        <f t="shared" si="295"/>
        <v>0</v>
      </c>
      <c r="ER1465" s="58" t="s">
        <v>2080</v>
      </c>
      <c r="ES1465" s="59">
        <v>43826</v>
      </c>
      <c r="ET1465" s="18" t="s">
        <v>1769</v>
      </c>
      <c r="EU1465" s="18" t="s">
        <v>1769</v>
      </c>
    </row>
    <row r="1466" spans="1:151" ht="15.75" customHeight="1" x14ac:dyDescent="0.2">
      <c r="A1466" s="5" t="s">
        <v>425</v>
      </c>
      <c r="B1466" s="24" t="s">
        <v>1768</v>
      </c>
      <c r="C1466" s="26">
        <v>1</v>
      </c>
      <c r="D1466" s="18" t="s">
        <v>1775</v>
      </c>
      <c r="E1466" s="18" t="s">
        <v>257</v>
      </c>
      <c r="F1466" s="18" t="s">
        <v>553</v>
      </c>
      <c r="G1466" s="18" t="s">
        <v>1480</v>
      </c>
      <c r="H1466" s="18" t="s">
        <v>1481</v>
      </c>
      <c r="I1466" s="18" t="s">
        <v>577</v>
      </c>
      <c r="J1466" s="18" t="s">
        <v>363</v>
      </c>
      <c r="K1466" s="18" t="s">
        <v>363</v>
      </c>
      <c r="L1466" s="18" t="s">
        <v>363</v>
      </c>
      <c r="M1466" s="18" t="s">
        <v>253</v>
      </c>
      <c r="N1466" s="56">
        <v>74</v>
      </c>
      <c r="O1466" s="18" t="s">
        <v>1453</v>
      </c>
      <c r="P1466" s="18" t="s">
        <v>261</v>
      </c>
      <c r="Q1466" s="18" t="s">
        <v>254</v>
      </c>
      <c r="R1466" s="24" t="s">
        <v>257</v>
      </c>
      <c r="S1466" s="24" t="s">
        <v>257</v>
      </c>
      <c r="T1466" s="26" t="s">
        <v>917</v>
      </c>
      <c r="U1466" s="18" t="s">
        <v>1814</v>
      </c>
      <c r="V1466" s="18" t="s">
        <v>1455</v>
      </c>
      <c r="W1466" s="18" t="s">
        <v>1456</v>
      </c>
      <c r="X1466" s="18" t="s">
        <v>1777</v>
      </c>
      <c r="Y1466" s="18">
        <v>200</v>
      </c>
      <c r="Z1466" s="18" t="s">
        <v>599</v>
      </c>
      <c r="AA1466" s="56">
        <v>200</v>
      </c>
      <c r="AB1466" s="57" t="s">
        <v>257</v>
      </c>
      <c r="AC1466" s="18" t="s">
        <v>595</v>
      </c>
      <c r="AD1466" s="18" t="s">
        <v>595</v>
      </c>
      <c r="AE1466" s="18" t="s">
        <v>595</v>
      </c>
      <c r="AF1466" s="18" t="s">
        <v>595</v>
      </c>
      <c r="AG1466" s="18" t="s">
        <v>595</v>
      </c>
      <c r="AH1466" s="18" t="s">
        <v>595</v>
      </c>
      <c r="AI1466" s="18" t="s">
        <v>595</v>
      </c>
      <c r="AJ1466" s="18" t="s">
        <v>595</v>
      </c>
      <c r="AK1466" s="18" t="s">
        <v>595</v>
      </c>
      <c r="AL1466" s="18" t="s">
        <v>1773</v>
      </c>
      <c r="AM1466" s="18"/>
      <c r="AN1466" s="18"/>
      <c r="AO1466" s="18"/>
      <c r="AP1466" s="18"/>
      <c r="AQ1466" s="18"/>
      <c r="AR1466" s="18"/>
      <c r="AS1466" s="18"/>
      <c r="AT1466" s="18"/>
      <c r="AU1466" s="18"/>
      <c r="AV1466" s="18"/>
      <c r="AW1466" s="18"/>
      <c r="AX1466" s="18"/>
      <c r="AY1466" s="18"/>
      <c r="AZ1466" s="18"/>
      <c r="BA1466" s="18"/>
      <c r="BB1466" s="18"/>
      <c r="BC1466" s="18"/>
      <c r="BD1466" s="18"/>
      <c r="BE1466" s="18"/>
      <c r="BF1466" s="18"/>
      <c r="BG1466" s="18"/>
      <c r="BH1466" s="18"/>
      <c r="BI1466" s="18"/>
      <c r="BJ1466" s="18"/>
      <c r="BK1466" s="18"/>
      <c r="BL1466" s="18"/>
      <c r="BM1466" s="18"/>
      <c r="BN1466" s="18"/>
      <c r="BO1466" s="18"/>
      <c r="BP1466" s="18"/>
      <c r="BQ1466" s="18"/>
      <c r="BR1466" s="18"/>
      <c r="BS1466" s="18"/>
      <c r="BT1466" s="18"/>
      <c r="BU1466" s="18"/>
      <c r="BV1466" s="18"/>
      <c r="BW1466" s="18"/>
      <c r="BX1466" s="18"/>
      <c r="BY1466" s="18"/>
      <c r="BZ1466" s="18"/>
      <c r="CA1466" s="18"/>
      <c r="CB1466" s="18"/>
      <c r="CC1466" s="18"/>
      <c r="CD1466" s="18"/>
      <c r="CE1466" s="18"/>
      <c r="CF1466" s="18"/>
      <c r="CG1466" s="18"/>
      <c r="CH1466" s="18"/>
      <c r="CI1466" s="18"/>
      <c r="CJ1466" s="18"/>
      <c r="CK1466" s="18"/>
      <c r="CL1466" s="18"/>
      <c r="CM1466" s="18"/>
      <c r="CN1466" s="18"/>
      <c r="CO1466" s="18"/>
      <c r="CP1466" s="18"/>
      <c r="CQ1466" s="18"/>
      <c r="CR1466" s="18"/>
      <c r="CS1466" s="18"/>
      <c r="CT1466" s="18"/>
      <c r="CU1466" s="18"/>
      <c r="CV1466" s="18"/>
      <c r="CW1466" s="18"/>
      <c r="CX1466" s="18"/>
      <c r="CY1466" s="18"/>
      <c r="CZ1466" s="18"/>
      <c r="DA1466" s="18"/>
      <c r="DB1466" s="18"/>
      <c r="DC1466" s="18"/>
      <c r="DD1466" s="18"/>
      <c r="DE1466" s="18"/>
      <c r="DF1466" s="18"/>
      <c r="DG1466" s="18"/>
      <c r="DH1466" s="18"/>
      <c r="DI1466" s="18"/>
      <c r="DJ1466" s="18"/>
      <c r="DK1466" s="18"/>
      <c r="DL1466" s="18"/>
      <c r="DM1466" s="18"/>
      <c r="DN1466" s="18"/>
      <c r="DO1466" s="18"/>
      <c r="DP1466" s="18"/>
      <c r="DQ1466" s="18"/>
      <c r="DR1466" s="18"/>
      <c r="DS1466" s="18"/>
      <c r="DT1466" s="18"/>
      <c r="DU1466" s="18"/>
      <c r="DV1466" s="18"/>
      <c r="DW1466" s="18"/>
      <c r="DX1466" s="18"/>
      <c r="DY1466" s="18"/>
      <c r="DZ1466" s="18">
        <v>0</v>
      </c>
      <c r="EA1466" s="18"/>
      <c r="EB1466" s="18"/>
      <c r="EC1466" s="18"/>
      <c r="ED1466" s="18"/>
      <c r="EE1466" s="18"/>
      <c r="EF1466" s="18"/>
      <c r="EG1466" s="18">
        <v>0</v>
      </c>
      <c r="EH1466" s="18" t="s">
        <v>1774</v>
      </c>
      <c r="EI1466" s="18" cm="1">
        <f t="array" ref="EI1466">IF(SUMPRODUCT(--(DO1466:DS1466&lt;&gt;""))=0, 0,1)</f>
        <v>0</v>
      </c>
      <c r="EJ1466" s="18" cm="1">
        <f t="array" ref="EJ1466">IF(SUMPRODUCT(--(DT1466:EG1466&lt;&gt;""))=0, 0,1)</f>
        <v>1</v>
      </c>
      <c r="EK1466" s="18" cm="1">
        <f t="array" ref="EK1466">IF(SUMPRODUCT(--(EC1466:EG1466&lt;&gt;""))=0, 0,1)</f>
        <v>1</v>
      </c>
      <c r="EL1466" s="18" cm="1">
        <f t="array" ref="EL1466">IF(SUMPRODUCT(--(EE1466:EG1466&lt;&gt;""))=0, 0,1)</f>
        <v>1</v>
      </c>
      <c r="EM1466" s="18">
        <f t="shared" si="291"/>
        <v>0</v>
      </c>
      <c r="EN1466" s="18" t="str">
        <f t="shared" si="292"/>
        <v>NA</v>
      </c>
      <c r="EO1466" s="18">
        <f t="shared" si="293"/>
        <v>0</v>
      </c>
      <c r="EP1466" s="18">
        <f t="shared" si="294"/>
        <v>0</v>
      </c>
      <c r="EQ1466" s="18">
        <f t="shared" si="295"/>
        <v>0</v>
      </c>
      <c r="ER1466" s="58" t="s">
        <v>2080</v>
      </c>
      <c r="ES1466" s="59">
        <v>43826</v>
      </c>
      <c r="ET1466" s="18" t="s">
        <v>1769</v>
      </c>
      <c r="EU1466" s="18" t="s">
        <v>1769</v>
      </c>
    </row>
    <row r="1467" spans="1:151" ht="15.75" customHeight="1" x14ac:dyDescent="0.2">
      <c r="A1467" s="5" t="s">
        <v>425</v>
      </c>
      <c r="B1467" s="24" t="s">
        <v>1768</v>
      </c>
      <c r="C1467" s="26">
        <v>1</v>
      </c>
      <c r="D1467" s="18" t="s">
        <v>1770</v>
      </c>
      <c r="E1467" s="18" t="s">
        <v>257</v>
      </c>
      <c r="F1467" s="18" t="s">
        <v>553</v>
      </c>
      <c r="G1467" s="18" t="s">
        <v>575</v>
      </c>
      <c r="H1467" s="18" t="s">
        <v>1815</v>
      </c>
      <c r="I1467" s="18" t="s">
        <v>552</v>
      </c>
      <c r="J1467" s="18" t="s">
        <v>363</v>
      </c>
      <c r="K1467" s="18" t="s">
        <v>363</v>
      </c>
      <c r="L1467" s="18" t="s">
        <v>363</v>
      </c>
      <c r="M1467" s="18" t="s">
        <v>253</v>
      </c>
      <c r="N1467" s="56">
        <v>74</v>
      </c>
      <c r="O1467" s="18" t="s">
        <v>1453</v>
      </c>
      <c r="P1467" s="18" t="s">
        <v>261</v>
      </c>
      <c r="Q1467" s="18" t="s">
        <v>254</v>
      </c>
      <c r="R1467" s="24" t="s">
        <v>257</v>
      </c>
      <c r="S1467" s="24" t="s">
        <v>257</v>
      </c>
      <c r="T1467" s="26" t="s">
        <v>917</v>
      </c>
      <c r="U1467" s="18" t="s">
        <v>1816</v>
      </c>
      <c r="V1467" s="18" t="s">
        <v>1455</v>
      </c>
      <c r="W1467" s="18" t="s">
        <v>1456</v>
      </c>
      <c r="X1467" s="18" t="s">
        <v>1772</v>
      </c>
      <c r="Y1467" s="18">
        <v>200</v>
      </c>
      <c r="Z1467" s="18" t="s">
        <v>599</v>
      </c>
      <c r="AA1467" s="56">
        <v>200</v>
      </c>
      <c r="AB1467" s="57" t="s">
        <v>257</v>
      </c>
      <c r="AC1467" s="18" t="s">
        <v>595</v>
      </c>
      <c r="AD1467" s="18" t="s">
        <v>595</v>
      </c>
      <c r="AE1467" s="18" t="s">
        <v>595</v>
      </c>
      <c r="AF1467" s="18" t="s">
        <v>595</v>
      </c>
      <c r="AG1467" s="18" t="s">
        <v>595</v>
      </c>
      <c r="AH1467" s="18" t="s">
        <v>595</v>
      </c>
      <c r="AI1467" s="18" t="s">
        <v>595</v>
      </c>
      <c r="AJ1467" s="18" t="s">
        <v>595</v>
      </c>
      <c r="AK1467" s="18" t="s">
        <v>595</v>
      </c>
      <c r="AL1467" s="18" t="s">
        <v>1773</v>
      </c>
      <c r="AM1467" s="18"/>
      <c r="AN1467" s="18"/>
      <c r="AO1467" s="18"/>
      <c r="AP1467" s="18"/>
      <c r="AQ1467" s="18"/>
      <c r="AR1467" s="18"/>
      <c r="AS1467" s="18"/>
      <c r="AT1467" s="18"/>
      <c r="AU1467" s="18"/>
      <c r="AV1467" s="18"/>
      <c r="AW1467" s="18"/>
      <c r="AX1467" s="18"/>
      <c r="AY1467" s="18"/>
      <c r="AZ1467" s="18"/>
      <c r="BA1467" s="18"/>
      <c r="BB1467" s="18"/>
      <c r="BC1467" s="18"/>
      <c r="BD1467" s="18"/>
      <c r="BE1467" s="18"/>
      <c r="BF1467" s="18"/>
      <c r="BG1467" s="18"/>
      <c r="BH1467" s="18"/>
      <c r="BI1467" s="18"/>
      <c r="BJ1467" s="18"/>
      <c r="BK1467" s="18"/>
      <c r="BL1467" s="18"/>
      <c r="BM1467" s="18"/>
      <c r="BN1467" s="18"/>
      <c r="BO1467" s="18"/>
      <c r="BP1467" s="18"/>
      <c r="BQ1467" s="18"/>
      <c r="BR1467" s="18"/>
      <c r="BS1467" s="18"/>
      <c r="BT1467" s="18"/>
      <c r="BU1467" s="18"/>
      <c r="BV1467" s="18"/>
      <c r="BW1467" s="18"/>
      <c r="BX1467" s="18"/>
      <c r="BY1467" s="18"/>
      <c r="BZ1467" s="18"/>
      <c r="CA1467" s="18"/>
      <c r="CB1467" s="18"/>
      <c r="CC1467" s="18"/>
      <c r="CD1467" s="18"/>
      <c r="CE1467" s="18"/>
      <c r="CF1467" s="18"/>
      <c r="CG1467" s="18"/>
      <c r="CH1467" s="18"/>
      <c r="CI1467" s="18"/>
      <c r="CJ1467" s="18"/>
      <c r="CK1467" s="18"/>
      <c r="CL1467" s="18"/>
      <c r="CM1467" s="18"/>
      <c r="CN1467" s="18"/>
      <c r="CO1467" s="18"/>
      <c r="CP1467" s="18"/>
      <c r="CQ1467" s="18"/>
      <c r="CR1467" s="18"/>
      <c r="CS1467" s="18"/>
      <c r="CT1467" s="18"/>
      <c r="CU1467" s="18"/>
      <c r="CV1467" s="18"/>
      <c r="CW1467" s="18"/>
      <c r="CX1467" s="18"/>
      <c r="CY1467" s="18"/>
      <c r="CZ1467" s="18"/>
      <c r="DA1467" s="18"/>
      <c r="DB1467" s="18"/>
      <c r="DC1467" s="18"/>
      <c r="DD1467" s="18"/>
      <c r="DE1467" s="18"/>
      <c r="DF1467" s="18"/>
      <c r="DG1467" s="18"/>
      <c r="DH1467" s="18"/>
      <c r="DI1467" s="18"/>
      <c r="DJ1467" s="18"/>
      <c r="DK1467" s="18"/>
      <c r="DL1467" s="18"/>
      <c r="DM1467" s="18"/>
      <c r="DN1467" s="18"/>
      <c r="DO1467" s="18"/>
      <c r="DP1467" s="18"/>
      <c r="DQ1467" s="18"/>
      <c r="DR1467" s="18"/>
      <c r="DS1467" s="18"/>
      <c r="DT1467" s="18"/>
      <c r="DU1467" s="18"/>
      <c r="DV1467" s="18"/>
      <c r="DW1467" s="18"/>
      <c r="DX1467" s="18"/>
      <c r="DY1467" s="18"/>
      <c r="DZ1467" s="18">
        <v>0</v>
      </c>
      <c r="EA1467" s="18"/>
      <c r="EB1467" s="18"/>
      <c r="EC1467" s="18"/>
      <c r="ED1467" s="18"/>
      <c r="EE1467" s="18"/>
      <c r="EF1467" s="18"/>
      <c r="EG1467" s="18">
        <v>0</v>
      </c>
      <c r="EH1467" s="18" t="s">
        <v>1774</v>
      </c>
      <c r="EI1467" s="18" cm="1">
        <f t="array" ref="EI1467">IF(SUMPRODUCT(--(DO1467:DS1467&lt;&gt;""))=0, 0,1)</f>
        <v>0</v>
      </c>
      <c r="EJ1467" s="18" cm="1">
        <f t="array" ref="EJ1467">IF(SUMPRODUCT(--(DT1467:EG1467&lt;&gt;""))=0, 0,1)</f>
        <v>1</v>
      </c>
      <c r="EK1467" s="18" cm="1">
        <f t="array" ref="EK1467">IF(SUMPRODUCT(--(EC1467:EG1467&lt;&gt;""))=0, 0,1)</f>
        <v>1</v>
      </c>
      <c r="EL1467" s="18" cm="1">
        <f t="array" ref="EL1467">IF(SUMPRODUCT(--(EE1467:EG1467&lt;&gt;""))=0, 0,1)</f>
        <v>1</v>
      </c>
      <c r="EM1467" s="18">
        <f t="shared" si="291"/>
        <v>0</v>
      </c>
      <c r="EN1467" s="18" t="str">
        <f t="shared" si="292"/>
        <v>NA</v>
      </c>
      <c r="EO1467" s="18">
        <f t="shared" si="293"/>
        <v>0</v>
      </c>
      <c r="EP1467" s="18">
        <f t="shared" si="294"/>
        <v>0</v>
      </c>
      <c r="EQ1467" s="18">
        <f t="shared" si="295"/>
        <v>0</v>
      </c>
      <c r="ER1467" s="58" t="s">
        <v>2080</v>
      </c>
      <c r="ES1467" s="59">
        <v>43826</v>
      </c>
      <c r="ET1467" s="18" t="s">
        <v>1769</v>
      </c>
      <c r="EU1467" s="18" t="s">
        <v>1769</v>
      </c>
    </row>
    <row r="1468" spans="1:151" ht="15.75" customHeight="1" x14ac:dyDescent="0.2">
      <c r="A1468" s="5" t="s">
        <v>425</v>
      </c>
      <c r="B1468" s="24" t="s">
        <v>1768</v>
      </c>
      <c r="C1468" s="26">
        <v>1</v>
      </c>
      <c r="D1468" s="18" t="s">
        <v>1775</v>
      </c>
      <c r="E1468" s="18" t="s">
        <v>257</v>
      </c>
      <c r="F1468" s="18" t="s">
        <v>553</v>
      </c>
      <c r="G1468" s="18" t="s">
        <v>575</v>
      </c>
      <c r="H1468" s="18" t="s">
        <v>1815</v>
      </c>
      <c r="I1468" s="18" t="s">
        <v>552</v>
      </c>
      <c r="J1468" s="18" t="s">
        <v>363</v>
      </c>
      <c r="K1468" s="18" t="s">
        <v>363</v>
      </c>
      <c r="L1468" s="18" t="s">
        <v>363</v>
      </c>
      <c r="M1468" s="18" t="s">
        <v>253</v>
      </c>
      <c r="N1468" s="56">
        <v>74</v>
      </c>
      <c r="O1468" s="18" t="s">
        <v>1453</v>
      </c>
      <c r="P1468" s="18" t="s">
        <v>261</v>
      </c>
      <c r="Q1468" s="18" t="s">
        <v>254</v>
      </c>
      <c r="R1468" s="24" t="s">
        <v>257</v>
      </c>
      <c r="S1468" s="24" t="s">
        <v>257</v>
      </c>
      <c r="T1468" s="26" t="s">
        <v>917</v>
      </c>
      <c r="U1468" s="18" t="s">
        <v>1817</v>
      </c>
      <c r="V1468" s="18" t="s">
        <v>1455</v>
      </c>
      <c r="W1468" s="18" t="s">
        <v>1456</v>
      </c>
      <c r="X1468" s="18" t="s">
        <v>1777</v>
      </c>
      <c r="Y1468" s="18">
        <v>200</v>
      </c>
      <c r="Z1468" s="18" t="s">
        <v>599</v>
      </c>
      <c r="AA1468" s="56">
        <v>200</v>
      </c>
      <c r="AB1468" s="57" t="s">
        <v>257</v>
      </c>
      <c r="AC1468" s="18" t="s">
        <v>595</v>
      </c>
      <c r="AD1468" s="18" t="s">
        <v>595</v>
      </c>
      <c r="AE1468" s="18" t="s">
        <v>595</v>
      </c>
      <c r="AF1468" s="18" t="s">
        <v>595</v>
      </c>
      <c r="AG1468" s="18" t="s">
        <v>595</v>
      </c>
      <c r="AH1468" s="18" t="s">
        <v>595</v>
      </c>
      <c r="AI1468" s="18" t="s">
        <v>595</v>
      </c>
      <c r="AJ1468" s="18" t="s">
        <v>595</v>
      </c>
      <c r="AK1468" s="18" t="s">
        <v>595</v>
      </c>
      <c r="AL1468" s="18" t="s">
        <v>1773</v>
      </c>
      <c r="AM1468" s="18"/>
      <c r="AN1468" s="18"/>
      <c r="AO1468" s="18"/>
      <c r="AP1468" s="18"/>
      <c r="AQ1468" s="18"/>
      <c r="AR1468" s="18"/>
      <c r="AS1468" s="18"/>
      <c r="AT1468" s="18"/>
      <c r="AU1468" s="18"/>
      <c r="AV1468" s="18"/>
      <c r="AW1468" s="18"/>
      <c r="AX1468" s="18"/>
      <c r="AY1468" s="18"/>
      <c r="AZ1468" s="18"/>
      <c r="BA1468" s="18"/>
      <c r="BB1468" s="18"/>
      <c r="BC1468" s="18"/>
      <c r="BD1468" s="18"/>
      <c r="BE1468" s="18"/>
      <c r="BF1468" s="18"/>
      <c r="BG1468" s="18"/>
      <c r="BH1468" s="18"/>
      <c r="BI1468" s="18"/>
      <c r="BJ1468" s="18"/>
      <c r="BK1468" s="18"/>
      <c r="BL1468" s="18"/>
      <c r="BM1468" s="18"/>
      <c r="BN1468" s="18"/>
      <c r="BO1468" s="18"/>
      <c r="BP1468" s="18"/>
      <c r="BQ1468" s="18"/>
      <c r="BR1468" s="18"/>
      <c r="BS1468" s="18"/>
      <c r="BT1468" s="18"/>
      <c r="BU1468" s="18"/>
      <c r="BV1468" s="18"/>
      <c r="BW1468" s="18"/>
      <c r="BX1468" s="18"/>
      <c r="BY1468" s="18"/>
      <c r="BZ1468" s="18"/>
      <c r="CA1468" s="18"/>
      <c r="CB1468" s="18"/>
      <c r="CC1468" s="18"/>
      <c r="CD1468" s="18"/>
      <c r="CE1468" s="18"/>
      <c r="CF1468" s="18"/>
      <c r="CG1468" s="18"/>
      <c r="CH1468" s="18"/>
      <c r="CI1468" s="18"/>
      <c r="CJ1468" s="18"/>
      <c r="CK1468" s="18"/>
      <c r="CL1468" s="18"/>
      <c r="CM1468" s="18"/>
      <c r="CN1468" s="18"/>
      <c r="CO1468" s="18"/>
      <c r="CP1468" s="18"/>
      <c r="CQ1468" s="18"/>
      <c r="CR1468" s="18"/>
      <c r="CS1468" s="18"/>
      <c r="CT1468" s="18"/>
      <c r="CU1468" s="18"/>
      <c r="CV1468" s="18"/>
      <c r="CW1468" s="18"/>
      <c r="CX1468" s="18"/>
      <c r="CY1468" s="18"/>
      <c r="CZ1468" s="18"/>
      <c r="DA1468" s="18"/>
      <c r="DB1468" s="18"/>
      <c r="DC1468" s="18"/>
      <c r="DD1468" s="18"/>
      <c r="DE1468" s="18"/>
      <c r="DF1468" s="18"/>
      <c r="DG1468" s="18"/>
      <c r="DH1468" s="18"/>
      <c r="DI1468" s="18"/>
      <c r="DJ1468" s="18"/>
      <c r="DK1468" s="18"/>
      <c r="DL1468" s="18"/>
      <c r="DM1468" s="18"/>
      <c r="DN1468" s="18"/>
      <c r="DO1468" s="18"/>
      <c r="DP1468" s="18"/>
      <c r="DQ1468" s="18"/>
      <c r="DR1468" s="18"/>
      <c r="DS1468" s="18"/>
      <c r="DT1468" s="18"/>
      <c r="DU1468" s="18"/>
      <c r="DV1468" s="18"/>
      <c r="DW1468" s="18"/>
      <c r="DX1468" s="18"/>
      <c r="DY1468" s="18"/>
      <c r="DZ1468" s="18">
        <v>0</v>
      </c>
      <c r="EA1468" s="18"/>
      <c r="EB1468" s="18"/>
      <c r="EC1468" s="18"/>
      <c r="ED1468" s="18"/>
      <c r="EE1468" s="18"/>
      <c r="EF1468" s="18"/>
      <c r="EG1468" s="18">
        <v>0</v>
      </c>
      <c r="EH1468" s="18" t="s">
        <v>1774</v>
      </c>
      <c r="EI1468" s="18" cm="1">
        <f t="array" ref="EI1468">IF(SUMPRODUCT(--(DO1468:DS1468&lt;&gt;""))=0, 0,1)</f>
        <v>0</v>
      </c>
      <c r="EJ1468" s="18" cm="1">
        <f t="array" ref="EJ1468">IF(SUMPRODUCT(--(DT1468:EG1468&lt;&gt;""))=0, 0,1)</f>
        <v>1</v>
      </c>
      <c r="EK1468" s="18" cm="1">
        <f t="array" ref="EK1468">IF(SUMPRODUCT(--(EC1468:EG1468&lt;&gt;""))=0, 0,1)</f>
        <v>1</v>
      </c>
      <c r="EL1468" s="18" cm="1">
        <f t="array" ref="EL1468">IF(SUMPRODUCT(--(EE1468:EG1468&lt;&gt;""))=0, 0,1)</f>
        <v>1</v>
      </c>
      <c r="EM1468" s="18">
        <f t="shared" si="291"/>
        <v>0</v>
      </c>
      <c r="EN1468" s="18" t="str">
        <f t="shared" si="292"/>
        <v>NA</v>
      </c>
      <c r="EO1468" s="18">
        <f t="shared" si="293"/>
        <v>0</v>
      </c>
      <c r="EP1468" s="18">
        <f t="shared" si="294"/>
        <v>0</v>
      </c>
      <c r="EQ1468" s="18">
        <f t="shared" si="295"/>
        <v>0</v>
      </c>
      <c r="ER1468" s="58" t="s">
        <v>2080</v>
      </c>
      <c r="ES1468" s="59">
        <v>43826</v>
      </c>
      <c r="ET1468" s="18" t="s">
        <v>1769</v>
      </c>
      <c r="EU1468" s="18" t="s">
        <v>1769</v>
      </c>
    </row>
    <row r="1469" spans="1:151" ht="15.75" customHeight="1" x14ac:dyDescent="0.2">
      <c r="A1469" s="5" t="s">
        <v>425</v>
      </c>
      <c r="B1469" s="24" t="s">
        <v>1768</v>
      </c>
      <c r="C1469" s="26">
        <v>1</v>
      </c>
      <c r="D1469" s="18" t="s">
        <v>1770</v>
      </c>
      <c r="E1469" s="18" t="s">
        <v>257</v>
      </c>
      <c r="F1469" s="18" t="s">
        <v>553</v>
      </c>
      <c r="G1469" s="18" t="s">
        <v>575</v>
      </c>
      <c r="H1469" s="18" t="s">
        <v>686</v>
      </c>
      <c r="I1469" s="18" t="s">
        <v>577</v>
      </c>
      <c r="J1469" s="18" t="s">
        <v>363</v>
      </c>
      <c r="K1469" s="18" t="s">
        <v>363</v>
      </c>
      <c r="L1469" s="18" t="s">
        <v>363</v>
      </c>
      <c r="M1469" s="18" t="s">
        <v>253</v>
      </c>
      <c r="N1469" s="56">
        <v>74</v>
      </c>
      <c r="O1469" s="18" t="s">
        <v>1453</v>
      </c>
      <c r="P1469" s="18" t="s">
        <v>261</v>
      </c>
      <c r="Q1469" s="18" t="s">
        <v>254</v>
      </c>
      <c r="R1469" s="24" t="s">
        <v>257</v>
      </c>
      <c r="S1469" s="24" t="s">
        <v>257</v>
      </c>
      <c r="T1469" s="26" t="s">
        <v>917</v>
      </c>
      <c r="U1469" s="18" t="s">
        <v>1818</v>
      </c>
      <c r="V1469" s="18" t="s">
        <v>1455</v>
      </c>
      <c r="W1469" s="18" t="s">
        <v>1456</v>
      </c>
      <c r="X1469" s="18" t="s">
        <v>1772</v>
      </c>
      <c r="Y1469" s="18">
        <v>200</v>
      </c>
      <c r="Z1469" s="18" t="s">
        <v>599</v>
      </c>
      <c r="AA1469" s="56">
        <v>200</v>
      </c>
      <c r="AB1469" s="57" t="s">
        <v>257</v>
      </c>
      <c r="AC1469" s="18" t="s">
        <v>595</v>
      </c>
      <c r="AD1469" s="18" t="s">
        <v>595</v>
      </c>
      <c r="AE1469" s="18" t="s">
        <v>595</v>
      </c>
      <c r="AF1469" s="18" t="s">
        <v>595</v>
      </c>
      <c r="AG1469" s="18" t="s">
        <v>595</v>
      </c>
      <c r="AH1469" s="18" t="s">
        <v>595</v>
      </c>
      <c r="AI1469" s="18" t="s">
        <v>595</v>
      </c>
      <c r="AJ1469" s="18" t="s">
        <v>595</v>
      </c>
      <c r="AK1469" s="18" t="s">
        <v>595</v>
      </c>
      <c r="AL1469" s="18" t="s">
        <v>1773</v>
      </c>
      <c r="AM1469" s="18"/>
      <c r="AN1469" s="18"/>
      <c r="AO1469" s="18"/>
      <c r="AP1469" s="18"/>
      <c r="AQ1469" s="18"/>
      <c r="AR1469" s="18"/>
      <c r="AS1469" s="18"/>
      <c r="AT1469" s="18"/>
      <c r="AU1469" s="18"/>
      <c r="AV1469" s="18"/>
      <c r="AW1469" s="18"/>
      <c r="AX1469" s="18"/>
      <c r="AY1469" s="18"/>
      <c r="AZ1469" s="18"/>
      <c r="BA1469" s="18"/>
      <c r="BB1469" s="18"/>
      <c r="BC1469" s="18"/>
      <c r="BD1469" s="18"/>
      <c r="BE1469" s="18"/>
      <c r="BF1469" s="18"/>
      <c r="BG1469" s="18"/>
      <c r="BH1469" s="18"/>
      <c r="BI1469" s="18"/>
      <c r="BJ1469" s="18"/>
      <c r="BK1469" s="18"/>
      <c r="BL1469" s="18"/>
      <c r="BM1469" s="18"/>
      <c r="BN1469" s="18"/>
      <c r="BO1469" s="18"/>
      <c r="BP1469" s="18"/>
      <c r="BQ1469" s="18"/>
      <c r="BR1469" s="18"/>
      <c r="BS1469" s="18"/>
      <c r="BT1469" s="18"/>
      <c r="BU1469" s="18"/>
      <c r="BV1469" s="18"/>
      <c r="BW1469" s="18"/>
      <c r="BX1469" s="18"/>
      <c r="BY1469" s="18"/>
      <c r="BZ1469" s="18"/>
      <c r="CA1469" s="18"/>
      <c r="CB1469" s="18"/>
      <c r="CC1469" s="18"/>
      <c r="CD1469" s="18"/>
      <c r="CE1469" s="18"/>
      <c r="CF1469" s="18"/>
      <c r="CG1469" s="18"/>
      <c r="CH1469" s="18"/>
      <c r="CI1469" s="18"/>
      <c r="CJ1469" s="18"/>
      <c r="CK1469" s="18"/>
      <c r="CL1469" s="18"/>
      <c r="CM1469" s="18"/>
      <c r="CN1469" s="18"/>
      <c r="CO1469" s="18"/>
      <c r="CP1469" s="18"/>
      <c r="CQ1469" s="18"/>
      <c r="CR1469" s="18"/>
      <c r="CS1469" s="18"/>
      <c r="CT1469" s="18"/>
      <c r="CU1469" s="18"/>
      <c r="CV1469" s="18"/>
      <c r="CW1469" s="18"/>
      <c r="CX1469" s="18"/>
      <c r="CY1469" s="18"/>
      <c r="CZ1469" s="18"/>
      <c r="DA1469" s="18"/>
      <c r="DB1469" s="18"/>
      <c r="DC1469" s="18"/>
      <c r="DD1469" s="18"/>
      <c r="DE1469" s="18"/>
      <c r="DF1469" s="18"/>
      <c r="DG1469" s="18"/>
      <c r="DH1469" s="18"/>
      <c r="DI1469" s="18"/>
      <c r="DJ1469" s="18"/>
      <c r="DK1469" s="18"/>
      <c r="DL1469" s="18"/>
      <c r="DM1469" s="18"/>
      <c r="DN1469" s="18"/>
      <c r="DO1469" s="18"/>
      <c r="DP1469" s="18"/>
      <c r="DQ1469" s="18"/>
      <c r="DR1469" s="18"/>
      <c r="DS1469" s="18"/>
      <c r="DT1469" s="18"/>
      <c r="DU1469" s="18"/>
      <c r="DV1469" s="18"/>
      <c r="DW1469" s="18"/>
      <c r="DX1469" s="18"/>
      <c r="DY1469" s="18"/>
      <c r="DZ1469" s="18">
        <v>1</v>
      </c>
      <c r="EA1469" s="18"/>
      <c r="EB1469" s="18"/>
      <c r="EC1469" s="18"/>
      <c r="ED1469" s="18"/>
      <c r="EE1469" s="18"/>
      <c r="EF1469" s="18"/>
      <c r="EG1469" s="18">
        <v>0</v>
      </c>
      <c r="EH1469" s="18" t="s">
        <v>1819</v>
      </c>
      <c r="EI1469" s="18" cm="1">
        <f t="array" ref="EI1469">IF(SUMPRODUCT(--(DO1469:DS1469&lt;&gt;""))=0, 0,1)</f>
        <v>0</v>
      </c>
      <c r="EJ1469" s="18" cm="1">
        <f t="array" ref="EJ1469">IF(SUMPRODUCT(--(DT1469:EG1469&lt;&gt;""))=0, 0,1)</f>
        <v>1</v>
      </c>
      <c r="EK1469" s="18" cm="1">
        <f t="array" ref="EK1469">IF(SUMPRODUCT(--(EC1469:EG1469&lt;&gt;""))=0, 0,1)</f>
        <v>1</v>
      </c>
      <c r="EL1469" s="18" cm="1">
        <f t="array" ref="EL1469">IF(SUMPRODUCT(--(EE1469:EG1469&lt;&gt;""))=0, 0,1)</f>
        <v>1</v>
      </c>
      <c r="EM1469" s="18">
        <f t="shared" si="291"/>
        <v>1</v>
      </c>
      <c r="EN1469" s="18" t="str">
        <f t="shared" si="292"/>
        <v>NA</v>
      </c>
      <c r="EO1469" s="18">
        <f t="shared" si="293"/>
        <v>1</v>
      </c>
      <c r="EP1469" s="18">
        <f t="shared" si="294"/>
        <v>0</v>
      </c>
      <c r="EQ1469" s="18">
        <f t="shared" si="295"/>
        <v>0</v>
      </c>
      <c r="ER1469" s="58" t="s">
        <v>2080</v>
      </c>
      <c r="ES1469" s="59">
        <v>43826</v>
      </c>
      <c r="ET1469" s="18" t="s">
        <v>1769</v>
      </c>
      <c r="EU1469" s="18" t="s">
        <v>1769</v>
      </c>
    </row>
    <row r="1470" spans="1:151" ht="15.75" customHeight="1" x14ac:dyDescent="0.2">
      <c r="A1470" s="5" t="s">
        <v>425</v>
      </c>
      <c r="B1470" s="24" t="s">
        <v>1768</v>
      </c>
      <c r="C1470" s="26">
        <v>1</v>
      </c>
      <c r="D1470" s="18" t="s">
        <v>1775</v>
      </c>
      <c r="E1470" s="18" t="s">
        <v>257</v>
      </c>
      <c r="F1470" s="18" t="s">
        <v>553</v>
      </c>
      <c r="G1470" s="18" t="s">
        <v>575</v>
      </c>
      <c r="H1470" s="18" t="s">
        <v>686</v>
      </c>
      <c r="I1470" s="18" t="s">
        <v>577</v>
      </c>
      <c r="J1470" s="18" t="s">
        <v>363</v>
      </c>
      <c r="K1470" s="18" t="s">
        <v>363</v>
      </c>
      <c r="L1470" s="18" t="s">
        <v>363</v>
      </c>
      <c r="M1470" s="18" t="s">
        <v>253</v>
      </c>
      <c r="N1470" s="56">
        <v>74</v>
      </c>
      <c r="O1470" s="18" t="s">
        <v>1453</v>
      </c>
      <c r="P1470" s="18" t="s">
        <v>261</v>
      </c>
      <c r="Q1470" s="18" t="s">
        <v>254</v>
      </c>
      <c r="R1470" s="24" t="s">
        <v>257</v>
      </c>
      <c r="S1470" s="24" t="s">
        <v>257</v>
      </c>
      <c r="T1470" s="26" t="s">
        <v>917</v>
      </c>
      <c r="U1470" s="18" t="s">
        <v>1820</v>
      </c>
      <c r="V1470" s="18" t="s">
        <v>1455</v>
      </c>
      <c r="W1470" s="18" t="s">
        <v>1456</v>
      </c>
      <c r="X1470" s="18" t="s">
        <v>1777</v>
      </c>
      <c r="Y1470" s="18">
        <v>200</v>
      </c>
      <c r="Z1470" s="18" t="s">
        <v>599</v>
      </c>
      <c r="AA1470" s="56">
        <v>200</v>
      </c>
      <c r="AB1470" s="57" t="s">
        <v>257</v>
      </c>
      <c r="AC1470" s="18" t="s">
        <v>595</v>
      </c>
      <c r="AD1470" s="18" t="s">
        <v>595</v>
      </c>
      <c r="AE1470" s="18" t="s">
        <v>595</v>
      </c>
      <c r="AF1470" s="18" t="s">
        <v>595</v>
      </c>
      <c r="AG1470" s="18" t="s">
        <v>595</v>
      </c>
      <c r="AH1470" s="18" t="s">
        <v>595</v>
      </c>
      <c r="AI1470" s="18" t="s">
        <v>595</v>
      </c>
      <c r="AJ1470" s="18" t="s">
        <v>595</v>
      </c>
      <c r="AK1470" s="18" t="s">
        <v>595</v>
      </c>
      <c r="AL1470" s="18" t="s">
        <v>1773</v>
      </c>
      <c r="AM1470" s="18"/>
      <c r="AN1470" s="18"/>
      <c r="AO1470" s="18"/>
      <c r="AP1470" s="18"/>
      <c r="AQ1470" s="18"/>
      <c r="AR1470" s="18"/>
      <c r="AS1470" s="18"/>
      <c r="AT1470" s="18"/>
      <c r="AU1470" s="18"/>
      <c r="AV1470" s="18"/>
      <c r="AW1470" s="18"/>
      <c r="AX1470" s="18"/>
      <c r="AY1470" s="18"/>
      <c r="AZ1470" s="18"/>
      <c r="BA1470" s="18"/>
      <c r="BB1470" s="18"/>
      <c r="BC1470" s="18"/>
      <c r="BD1470" s="18"/>
      <c r="BE1470" s="18"/>
      <c r="BF1470" s="18"/>
      <c r="BG1470" s="18"/>
      <c r="BH1470" s="18"/>
      <c r="BI1470" s="18"/>
      <c r="BJ1470" s="18"/>
      <c r="BK1470" s="18"/>
      <c r="BL1470" s="18"/>
      <c r="BM1470" s="18"/>
      <c r="BN1470" s="18"/>
      <c r="BO1470" s="18"/>
      <c r="BP1470" s="18"/>
      <c r="BQ1470" s="18"/>
      <c r="BR1470" s="18"/>
      <c r="BS1470" s="18"/>
      <c r="BT1470" s="18"/>
      <c r="BU1470" s="18"/>
      <c r="BV1470" s="18"/>
      <c r="BW1470" s="18"/>
      <c r="BX1470" s="18"/>
      <c r="BY1470" s="18"/>
      <c r="BZ1470" s="18"/>
      <c r="CA1470" s="18"/>
      <c r="CB1470" s="18"/>
      <c r="CC1470" s="18"/>
      <c r="CD1470" s="18"/>
      <c r="CE1470" s="18"/>
      <c r="CF1470" s="18"/>
      <c r="CG1470" s="18"/>
      <c r="CH1470" s="18"/>
      <c r="CI1470" s="18"/>
      <c r="CJ1470" s="18"/>
      <c r="CK1470" s="18"/>
      <c r="CL1470" s="18"/>
      <c r="CM1470" s="18"/>
      <c r="CN1470" s="18"/>
      <c r="CO1470" s="18"/>
      <c r="CP1470" s="18"/>
      <c r="CQ1470" s="18"/>
      <c r="CR1470" s="18"/>
      <c r="CS1470" s="18"/>
      <c r="CT1470" s="18"/>
      <c r="CU1470" s="18"/>
      <c r="CV1470" s="18"/>
      <c r="CW1470" s="18"/>
      <c r="CX1470" s="18"/>
      <c r="CY1470" s="18"/>
      <c r="CZ1470" s="18"/>
      <c r="DA1470" s="18"/>
      <c r="DB1470" s="18"/>
      <c r="DC1470" s="18"/>
      <c r="DD1470" s="18"/>
      <c r="DE1470" s="18"/>
      <c r="DF1470" s="18"/>
      <c r="DG1470" s="18"/>
      <c r="DH1470" s="18"/>
      <c r="DI1470" s="18"/>
      <c r="DJ1470" s="18"/>
      <c r="DK1470" s="18"/>
      <c r="DL1470" s="18"/>
      <c r="DM1470" s="18"/>
      <c r="DN1470" s="18"/>
      <c r="DO1470" s="18"/>
      <c r="DP1470" s="18"/>
      <c r="DQ1470" s="18"/>
      <c r="DR1470" s="18"/>
      <c r="DS1470" s="18"/>
      <c r="DT1470" s="18"/>
      <c r="DU1470" s="18"/>
      <c r="DV1470" s="18"/>
      <c r="DW1470" s="18"/>
      <c r="DX1470" s="18"/>
      <c r="DY1470" s="18"/>
      <c r="DZ1470" s="18">
        <v>1</v>
      </c>
      <c r="EA1470" s="18"/>
      <c r="EB1470" s="18"/>
      <c r="EC1470" s="18"/>
      <c r="ED1470" s="18"/>
      <c r="EE1470" s="18"/>
      <c r="EF1470" s="18"/>
      <c r="EG1470" s="18">
        <v>0</v>
      </c>
      <c r="EH1470" s="18" t="s">
        <v>1821</v>
      </c>
      <c r="EI1470" s="18" cm="1">
        <f t="array" ref="EI1470">IF(SUMPRODUCT(--(DO1470:DS1470&lt;&gt;""))=0, 0,1)</f>
        <v>0</v>
      </c>
      <c r="EJ1470" s="18" cm="1">
        <f t="array" ref="EJ1470">IF(SUMPRODUCT(--(DT1470:EG1470&lt;&gt;""))=0, 0,1)</f>
        <v>1</v>
      </c>
      <c r="EK1470" s="18" cm="1">
        <f t="array" ref="EK1470">IF(SUMPRODUCT(--(EC1470:EG1470&lt;&gt;""))=0, 0,1)</f>
        <v>1</v>
      </c>
      <c r="EL1470" s="18" cm="1">
        <f t="array" ref="EL1470">IF(SUMPRODUCT(--(EE1470:EG1470&lt;&gt;""))=0, 0,1)</f>
        <v>1</v>
      </c>
      <c r="EM1470" s="18">
        <f t="shared" si="291"/>
        <v>1</v>
      </c>
      <c r="EN1470" s="18" t="str">
        <f t="shared" si="292"/>
        <v>NA</v>
      </c>
      <c r="EO1470" s="18">
        <f t="shared" si="293"/>
        <v>1</v>
      </c>
      <c r="EP1470" s="18">
        <f t="shared" si="294"/>
        <v>0</v>
      </c>
      <c r="EQ1470" s="18">
        <f t="shared" si="295"/>
        <v>0</v>
      </c>
      <c r="ER1470" s="58" t="s">
        <v>2080</v>
      </c>
      <c r="ES1470" s="59">
        <v>43826</v>
      </c>
      <c r="ET1470" s="18" t="s">
        <v>1769</v>
      </c>
      <c r="EU1470" s="18" t="s">
        <v>1769</v>
      </c>
    </row>
    <row r="1471" spans="1:151" ht="15.75" customHeight="1" x14ac:dyDescent="0.2">
      <c r="A1471" s="5" t="s">
        <v>425</v>
      </c>
      <c r="B1471" s="24" t="s">
        <v>1768</v>
      </c>
      <c r="C1471" s="26">
        <v>1</v>
      </c>
      <c r="D1471" s="18" t="s">
        <v>1770</v>
      </c>
      <c r="E1471" s="18" t="s">
        <v>257</v>
      </c>
      <c r="F1471" s="18" t="s">
        <v>553</v>
      </c>
      <c r="G1471" s="18" t="s">
        <v>575</v>
      </c>
      <c r="H1471" s="18" t="s">
        <v>690</v>
      </c>
      <c r="I1471" s="18" t="s">
        <v>577</v>
      </c>
      <c r="J1471" s="18" t="s">
        <v>363</v>
      </c>
      <c r="K1471" s="18" t="s">
        <v>363</v>
      </c>
      <c r="L1471" s="18" t="s">
        <v>363</v>
      </c>
      <c r="M1471" s="18" t="s">
        <v>253</v>
      </c>
      <c r="N1471" s="56">
        <v>74</v>
      </c>
      <c r="O1471" s="18" t="s">
        <v>1453</v>
      </c>
      <c r="P1471" s="18" t="s">
        <v>261</v>
      </c>
      <c r="Q1471" s="18" t="s">
        <v>254</v>
      </c>
      <c r="R1471" s="24" t="s">
        <v>257</v>
      </c>
      <c r="S1471" s="24" t="s">
        <v>257</v>
      </c>
      <c r="T1471" s="26" t="s">
        <v>917</v>
      </c>
      <c r="U1471" s="18" t="s">
        <v>1822</v>
      </c>
      <c r="V1471" s="18" t="s">
        <v>1455</v>
      </c>
      <c r="W1471" s="18" t="s">
        <v>1456</v>
      </c>
      <c r="X1471" s="18" t="s">
        <v>1772</v>
      </c>
      <c r="Y1471" s="18">
        <v>200</v>
      </c>
      <c r="Z1471" s="18" t="s">
        <v>599</v>
      </c>
      <c r="AA1471" s="56">
        <v>200</v>
      </c>
      <c r="AB1471" s="57" t="s">
        <v>257</v>
      </c>
      <c r="AC1471" s="18" t="s">
        <v>595</v>
      </c>
      <c r="AD1471" s="18" t="s">
        <v>595</v>
      </c>
      <c r="AE1471" s="18" t="s">
        <v>595</v>
      </c>
      <c r="AF1471" s="18" t="s">
        <v>595</v>
      </c>
      <c r="AG1471" s="18" t="s">
        <v>595</v>
      </c>
      <c r="AH1471" s="18" t="s">
        <v>595</v>
      </c>
      <c r="AI1471" s="18" t="s">
        <v>595</v>
      </c>
      <c r="AJ1471" s="18" t="s">
        <v>595</v>
      </c>
      <c r="AK1471" s="18" t="s">
        <v>595</v>
      </c>
      <c r="AL1471" s="18" t="s">
        <v>1773</v>
      </c>
      <c r="AM1471" s="18"/>
      <c r="AN1471" s="18"/>
      <c r="AO1471" s="18"/>
      <c r="AP1471" s="18"/>
      <c r="AQ1471" s="18"/>
      <c r="AR1471" s="18"/>
      <c r="AS1471" s="18"/>
      <c r="AT1471" s="18"/>
      <c r="AU1471" s="18"/>
      <c r="AV1471" s="18"/>
      <c r="AW1471" s="18"/>
      <c r="AX1471" s="18"/>
      <c r="AY1471" s="18"/>
      <c r="AZ1471" s="18"/>
      <c r="BA1471" s="18"/>
      <c r="BB1471" s="18"/>
      <c r="BC1471" s="18"/>
      <c r="BD1471" s="18"/>
      <c r="BE1471" s="18"/>
      <c r="BF1471" s="18"/>
      <c r="BG1471" s="18"/>
      <c r="BH1471" s="18"/>
      <c r="BI1471" s="18"/>
      <c r="BJ1471" s="18"/>
      <c r="BK1471" s="18"/>
      <c r="BL1471" s="18"/>
      <c r="BM1471" s="18"/>
      <c r="BN1471" s="18"/>
      <c r="BO1471" s="18"/>
      <c r="BP1471" s="18"/>
      <c r="BQ1471" s="18"/>
      <c r="BR1471" s="18"/>
      <c r="BS1471" s="18"/>
      <c r="BT1471" s="18"/>
      <c r="BU1471" s="18"/>
      <c r="BV1471" s="18"/>
      <c r="BW1471" s="18"/>
      <c r="BX1471" s="18"/>
      <c r="BY1471" s="18"/>
      <c r="BZ1471" s="18"/>
      <c r="CA1471" s="18"/>
      <c r="CB1471" s="18"/>
      <c r="CC1471" s="18"/>
      <c r="CD1471" s="18"/>
      <c r="CE1471" s="18"/>
      <c r="CF1471" s="18"/>
      <c r="CG1471" s="18"/>
      <c r="CH1471" s="18"/>
      <c r="CI1471" s="18"/>
      <c r="CJ1471" s="18"/>
      <c r="CK1471" s="18"/>
      <c r="CL1471" s="18"/>
      <c r="CM1471" s="18"/>
      <c r="CN1471" s="18"/>
      <c r="CO1471" s="18"/>
      <c r="CP1471" s="18"/>
      <c r="CQ1471" s="18"/>
      <c r="CR1471" s="18"/>
      <c r="CS1471" s="18"/>
      <c r="CT1471" s="18"/>
      <c r="CU1471" s="18"/>
      <c r="CV1471" s="18"/>
      <c r="CW1471" s="18"/>
      <c r="CX1471" s="18"/>
      <c r="CY1471" s="18"/>
      <c r="CZ1471" s="18"/>
      <c r="DA1471" s="18"/>
      <c r="DB1471" s="18"/>
      <c r="DC1471" s="18"/>
      <c r="DD1471" s="18"/>
      <c r="DE1471" s="18"/>
      <c r="DF1471" s="18"/>
      <c r="DG1471" s="18"/>
      <c r="DH1471" s="18"/>
      <c r="DI1471" s="18"/>
      <c r="DJ1471" s="18"/>
      <c r="DK1471" s="18"/>
      <c r="DL1471" s="18"/>
      <c r="DM1471" s="18"/>
      <c r="DN1471" s="18"/>
      <c r="DO1471" s="18"/>
      <c r="DP1471" s="18"/>
      <c r="DQ1471" s="18"/>
      <c r="DR1471" s="18"/>
      <c r="DS1471" s="18"/>
      <c r="DT1471" s="18"/>
      <c r="DU1471" s="18"/>
      <c r="DV1471" s="18"/>
      <c r="DW1471" s="18"/>
      <c r="DX1471" s="18"/>
      <c r="DY1471" s="18"/>
      <c r="DZ1471" s="18">
        <v>1</v>
      </c>
      <c r="EA1471" s="18"/>
      <c r="EB1471" s="18"/>
      <c r="EC1471" s="18"/>
      <c r="ED1471" s="18"/>
      <c r="EE1471" s="18"/>
      <c r="EF1471" s="18"/>
      <c r="EG1471" s="18">
        <v>0</v>
      </c>
      <c r="EH1471" s="18" t="s">
        <v>1823</v>
      </c>
      <c r="EI1471" s="18" cm="1">
        <f t="array" ref="EI1471">IF(SUMPRODUCT(--(DO1471:DS1471&lt;&gt;""))=0, 0,1)</f>
        <v>0</v>
      </c>
      <c r="EJ1471" s="18" cm="1">
        <f t="array" ref="EJ1471">IF(SUMPRODUCT(--(DT1471:EG1471&lt;&gt;""))=0, 0,1)</f>
        <v>1</v>
      </c>
      <c r="EK1471" s="18" cm="1">
        <f t="array" ref="EK1471">IF(SUMPRODUCT(--(EC1471:EG1471&lt;&gt;""))=0, 0,1)</f>
        <v>1</v>
      </c>
      <c r="EL1471" s="18" cm="1">
        <f t="array" ref="EL1471">IF(SUMPRODUCT(--(EE1471:EG1471&lt;&gt;""))=0, 0,1)</f>
        <v>1</v>
      </c>
      <c r="EM1471" s="18">
        <f t="shared" si="291"/>
        <v>1</v>
      </c>
      <c r="EN1471" s="18" t="str">
        <f t="shared" si="292"/>
        <v>NA</v>
      </c>
      <c r="EO1471" s="18">
        <f t="shared" si="293"/>
        <v>1</v>
      </c>
      <c r="EP1471" s="18">
        <f t="shared" si="294"/>
        <v>0</v>
      </c>
      <c r="EQ1471" s="18">
        <f t="shared" si="295"/>
        <v>0</v>
      </c>
      <c r="ER1471" s="58" t="s">
        <v>2080</v>
      </c>
      <c r="ES1471" s="59">
        <v>43826</v>
      </c>
      <c r="ET1471" s="18" t="s">
        <v>1769</v>
      </c>
      <c r="EU1471" s="18" t="s">
        <v>1769</v>
      </c>
    </row>
    <row r="1472" spans="1:151" ht="15.75" customHeight="1" x14ac:dyDescent="0.2">
      <c r="A1472" s="5" t="s">
        <v>425</v>
      </c>
      <c r="B1472" s="24" t="s">
        <v>1768</v>
      </c>
      <c r="C1472" s="26">
        <v>1</v>
      </c>
      <c r="D1472" s="18" t="s">
        <v>1775</v>
      </c>
      <c r="E1472" s="18" t="s">
        <v>257</v>
      </c>
      <c r="F1472" s="18" t="s">
        <v>553</v>
      </c>
      <c r="G1472" s="18" t="s">
        <v>575</v>
      </c>
      <c r="H1472" s="18" t="s">
        <v>690</v>
      </c>
      <c r="I1472" s="18" t="s">
        <v>577</v>
      </c>
      <c r="J1472" s="18" t="s">
        <v>363</v>
      </c>
      <c r="K1472" s="18" t="s">
        <v>363</v>
      </c>
      <c r="L1472" s="18" t="s">
        <v>363</v>
      </c>
      <c r="M1472" s="18" t="s">
        <v>253</v>
      </c>
      <c r="N1472" s="56">
        <v>74</v>
      </c>
      <c r="O1472" s="18" t="s">
        <v>1453</v>
      </c>
      <c r="P1472" s="18" t="s">
        <v>261</v>
      </c>
      <c r="Q1472" s="18" t="s">
        <v>254</v>
      </c>
      <c r="R1472" s="24" t="s">
        <v>257</v>
      </c>
      <c r="S1472" s="24" t="s">
        <v>257</v>
      </c>
      <c r="T1472" s="26" t="s">
        <v>917</v>
      </c>
      <c r="U1472" s="18" t="s">
        <v>1824</v>
      </c>
      <c r="V1472" s="18" t="s">
        <v>1455</v>
      </c>
      <c r="W1472" s="18" t="s">
        <v>1456</v>
      </c>
      <c r="X1472" s="18" t="s">
        <v>1777</v>
      </c>
      <c r="Y1472" s="18">
        <v>200</v>
      </c>
      <c r="Z1472" s="18" t="s">
        <v>599</v>
      </c>
      <c r="AA1472" s="56">
        <v>200</v>
      </c>
      <c r="AB1472" s="57" t="s">
        <v>257</v>
      </c>
      <c r="AC1472" s="18" t="s">
        <v>595</v>
      </c>
      <c r="AD1472" s="18" t="s">
        <v>595</v>
      </c>
      <c r="AE1472" s="18" t="s">
        <v>595</v>
      </c>
      <c r="AF1472" s="18" t="s">
        <v>595</v>
      </c>
      <c r="AG1472" s="18" t="s">
        <v>595</v>
      </c>
      <c r="AH1472" s="18" t="s">
        <v>595</v>
      </c>
      <c r="AI1472" s="18" t="s">
        <v>595</v>
      </c>
      <c r="AJ1472" s="18" t="s">
        <v>595</v>
      </c>
      <c r="AK1472" s="18" t="s">
        <v>595</v>
      </c>
      <c r="AL1472" s="18" t="s">
        <v>1773</v>
      </c>
      <c r="AM1472" s="18"/>
      <c r="AN1472" s="18"/>
      <c r="AO1472" s="18"/>
      <c r="AP1472" s="18"/>
      <c r="AQ1472" s="18"/>
      <c r="AR1472" s="18"/>
      <c r="AS1472" s="18"/>
      <c r="AT1472" s="18"/>
      <c r="AU1472" s="18"/>
      <c r="AV1472" s="18"/>
      <c r="AW1472" s="18"/>
      <c r="AX1472" s="18"/>
      <c r="AY1472" s="18"/>
      <c r="AZ1472" s="18"/>
      <c r="BA1472" s="18"/>
      <c r="BB1472" s="18"/>
      <c r="BC1472" s="18"/>
      <c r="BD1472" s="18"/>
      <c r="BE1472" s="18"/>
      <c r="BF1472" s="18"/>
      <c r="BG1472" s="18"/>
      <c r="BH1472" s="18"/>
      <c r="BI1472" s="18"/>
      <c r="BJ1472" s="18"/>
      <c r="BK1472" s="18"/>
      <c r="BL1472" s="18"/>
      <c r="BM1472" s="18"/>
      <c r="BN1472" s="18"/>
      <c r="BO1472" s="18"/>
      <c r="BP1472" s="18"/>
      <c r="BQ1472" s="18"/>
      <c r="BR1472" s="18"/>
      <c r="BS1472" s="18"/>
      <c r="BT1472" s="18"/>
      <c r="BU1472" s="18"/>
      <c r="BV1472" s="18"/>
      <c r="BW1472" s="18"/>
      <c r="BX1472" s="18"/>
      <c r="BY1472" s="18"/>
      <c r="BZ1472" s="18"/>
      <c r="CA1472" s="18"/>
      <c r="CB1472" s="18"/>
      <c r="CC1472" s="18"/>
      <c r="CD1472" s="18"/>
      <c r="CE1472" s="18"/>
      <c r="CF1472" s="18"/>
      <c r="CG1472" s="18"/>
      <c r="CH1472" s="18"/>
      <c r="CI1472" s="18"/>
      <c r="CJ1472" s="18"/>
      <c r="CK1472" s="18"/>
      <c r="CL1472" s="18"/>
      <c r="CM1472" s="18"/>
      <c r="CN1472" s="18"/>
      <c r="CO1472" s="18"/>
      <c r="CP1472" s="18"/>
      <c r="CQ1472" s="18"/>
      <c r="CR1472" s="18"/>
      <c r="CS1472" s="18"/>
      <c r="CT1472" s="18"/>
      <c r="CU1472" s="18"/>
      <c r="CV1472" s="18"/>
      <c r="CW1472" s="18"/>
      <c r="CX1472" s="18"/>
      <c r="CY1472" s="18"/>
      <c r="CZ1472" s="18"/>
      <c r="DA1472" s="18"/>
      <c r="DB1472" s="18"/>
      <c r="DC1472" s="18"/>
      <c r="DD1472" s="18"/>
      <c r="DE1472" s="18"/>
      <c r="DF1472" s="18"/>
      <c r="DG1472" s="18"/>
      <c r="DH1472" s="18"/>
      <c r="DI1472" s="18"/>
      <c r="DJ1472" s="18"/>
      <c r="DK1472" s="18"/>
      <c r="DL1472" s="18"/>
      <c r="DM1472" s="18"/>
      <c r="DN1472" s="18"/>
      <c r="DO1472" s="18"/>
      <c r="DP1472" s="18"/>
      <c r="DQ1472" s="18"/>
      <c r="DR1472" s="18"/>
      <c r="DS1472" s="18"/>
      <c r="DT1472" s="18"/>
      <c r="DU1472" s="18"/>
      <c r="DV1472" s="18"/>
      <c r="DW1472" s="18"/>
      <c r="DX1472" s="18"/>
      <c r="DY1472" s="18"/>
      <c r="DZ1472" s="18">
        <v>1</v>
      </c>
      <c r="EA1472" s="18"/>
      <c r="EB1472" s="18"/>
      <c r="EC1472" s="18"/>
      <c r="ED1472" s="18"/>
      <c r="EE1472" s="18"/>
      <c r="EF1472" s="18"/>
      <c r="EG1472" s="18">
        <v>0</v>
      </c>
      <c r="EH1472" s="18" t="s">
        <v>1808</v>
      </c>
      <c r="EI1472" s="18" cm="1">
        <f t="array" ref="EI1472">IF(SUMPRODUCT(--(DO1472:DS1472&lt;&gt;""))=0, 0,1)</f>
        <v>0</v>
      </c>
      <c r="EJ1472" s="18" cm="1">
        <f t="array" ref="EJ1472">IF(SUMPRODUCT(--(DT1472:EG1472&lt;&gt;""))=0, 0,1)</f>
        <v>1</v>
      </c>
      <c r="EK1472" s="18" cm="1">
        <f t="array" ref="EK1472">IF(SUMPRODUCT(--(EC1472:EG1472&lt;&gt;""))=0, 0,1)</f>
        <v>1</v>
      </c>
      <c r="EL1472" s="18" cm="1">
        <f t="array" ref="EL1472">IF(SUMPRODUCT(--(EE1472:EG1472&lt;&gt;""))=0, 0,1)</f>
        <v>1</v>
      </c>
      <c r="EM1472" s="18">
        <f t="shared" si="291"/>
        <v>1</v>
      </c>
      <c r="EN1472" s="18" t="str">
        <f t="shared" si="292"/>
        <v>NA</v>
      </c>
      <c r="EO1472" s="18">
        <f t="shared" si="293"/>
        <v>1</v>
      </c>
      <c r="EP1472" s="18">
        <f t="shared" si="294"/>
        <v>0</v>
      </c>
      <c r="EQ1472" s="18">
        <f t="shared" si="295"/>
        <v>0</v>
      </c>
      <c r="ER1472" s="58" t="s">
        <v>2080</v>
      </c>
      <c r="ES1472" s="59">
        <v>43826</v>
      </c>
      <c r="ET1472" s="18" t="s">
        <v>1769</v>
      </c>
      <c r="EU1472" s="18" t="s">
        <v>1769</v>
      </c>
    </row>
    <row r="1473" spans="1:151" ht="15.75" customHeight="1" x14ac:dyDescent="0.2">
      <c r="A1473" s="5" t="s">
        <v>425</v>
      </c>
      <c r="B1473" s="24" t="s">
        <v>1768</v>
      </c>
      <c r="C1473" s="26">
        <v>1</v>
      </c>
      <c r="D1473" s="18" t="s">
        <v>1770</v>
      </c>
      <c r="E1473" s="18" t="s">
        <v>257</v>
      </c>
      <c r="F1473" s="18" t="s">
        <v>553</v>
      </c>
      <c r="G1473" s="18" t="s">
        <v>1825</v>
      </c>
      <c r="H1473" s="18" t="s">
        <v>1826</v>
      </c>
      <c r="I1473" s="18" t="s">
        <v>552</v>
      </c>
      <c r="J1473" s="18" t="s">
        <v>363</v>
      </c>
      <c r="K1473" s="18" t="s">
        <v>363</v>
      </c>
      <c r="L1473" s="18" t="s">
        <v>363</v>
      </c>
      <c r="M1473" s="18" t="s">
        <v>253</v>
      </c>
      <c r="N1473" s="56">
        <v>74</v>
      </c>
      <c r="O1473" s="18" t="s">
        <v>1453</v>
      </c>
      <c r="P1473" s="18" t="s">
        <v>261</v>
      </c>
      <c r="Q1473" s="18" t="s">
        <v>254</v>
      </c>
      <c r="R1473" s="24" t="s">
        <v>257</v>
      </c>
      <c r="S1473" s="24" t="s">
        <v>257</v>
      </c>
      <c r="T1473" s="26" t="s">
        <v>917</v>
      </c>
      <c r="U1473" s="18" t="s">
        <v>1827</v>
      </c>
      <c r="V1473" s="18" t="s">
        <v>1455</v>
      </c>
      <c r="W1473" s="18" t="s">
        <v>1456</v>
      </c>
      <c r="X1473" s="18" t="s">
        <v>1772</v>
      </c>
      <c r="Y1473" s="18">
        <v>200</v>
      </c>
      <c r="Z1473" s="18" t="s">
        <v>599</v>
      </c>
      <c r="AA1473" s="56">
        <v>200</v>
      </c>
      <c r="AB1473" s="57" t="s">
        <v>257</v>
      </c>
      <c r="AC1473" s="18" t="s">
        <v>595</v>
      </c>
      <c r="AD1473" s="18" t="s">
        <v>595</v>
      </c>
      <c r="AE1473" s="18" t="s">
        <v>595</v>
      </c>
      <c r="AF1473" s="18" t="s">
        <v>595</v>
      </c>
      <c r="AG1473" s="18" t="s">
        <v>595</v>
      </c>
      <c r="AH1473" s="18" t="s">
        <v>595</v>
      </c>
      <c r="AI1473" s="18" t="s">
        <v>595</v>
      </c>
      <c r="AJ1473" s="18" t="s">
        <v>595</v>
      </c>
      <c r="AK1473" s="18" t="s">
        <v>595</v>
      </c>
      <c r="AL1473" s="18" t="s">
        <v>1773</v>
      </c>
      <c r="AM1473" s="18"/>
      <c r="AN1473" s="18"/>
      <c r="AO1473" s="18"/>
      <c r="AP1473" s="18"/>
      <c r="AQ1473" s="18"/>
      <c r="AR1473" s="18"/>
      <c r="AS1473" s="18"/>
      <c r="AT1473" s="18"/>
      <c r="AU1473" s="18"/>
      <c r="AV1473" s="18"/>
      <c r="AW1473" s="18"/>
      <c r="AX1473" s="18"/>
      <c r="AY1473" s="18"/>
      <c r="AZ1473" s="18"/>
      <c r="BA1473" s="18"/>
      <c r="BB1473" s="18"/>
      <c r="BC1473" s="18"/>
      <c r="BD1473" s="18"/>
      <c r="BE1473" s="18"/>
      <c r="BF1473" s="18"/>
      <c r="BG1473" s="18"/>
      <c r="BH1473" s="18"/>
      <c r="BI1473" s="18"/>
      <c r="BJ1473" s="18"/>
      <c r="BK1473" s="18"/>
      <c r="BL1473" s="18"/>
      <c r="BM1473" s="18"/>
      <c r="BN1473" s="18"/>
      <c r="BO1473" s="18"/>
      <c r="BP1473" s="18"/>
      <c r="BQ1473" s="18"/>
      <c r="BR1473" s="18"/>
      <c r="BS1473" s="18"/>
      <c r="BT1473" s="18"/>
      <c r="BU1473" s="18"/>
      <c r="BV1473" s="18"/>
      <c r="BW1473" s="18"/>
      <c r="BX1473" s="18"/>
      <c r="BY1473" s="18"/>
      <c r="BZ1473" s="18"/>
      <c r="CA1473" s="18"/>
      <c r="CB1473" s="18"/>
      <c r="CC1473" s="18"/>
      <c r="CD1473" s="18"/>
      <c r="CE1473" s="18"/>
      <c r="CF1473" s="18"/>
      <c r="CG1473" s="18"/>
      <c r="CH1473" s="18"/>
      <c r="CI1473" s="18"/>
      <c r="CJ1473" s="18"/>
      <c r="CK1473" s="18"/>
      <c r="CL1473" s="18"/>
      <c r="CM1473" s="18"/>
      <c r="CN1473" s="18"/>
      <c r="CO1473" s="18"/>
      <c r="CP1473" s="18"/>
      <c r="CQ1473" s="18"/>
      <c r="CR1473" s="18"/>
      <c r="CS1473" s="18"/>
      <c r="CT1473" s="18"/>
      <c r="CU1473" s="18"/>
      <c r="CV1473" s="18"/>
      <c r="CW1473" s="18"/>
      <c r="CX1473" s="18"/>
      <c r="CY1473" s="18"/>
      <c r="CZ1473" s="18"/>
      <c r="DA1473" s="18"/>
      <c r="DB1473" s="18"/>
      <c r="DC1473" s="18"/>
      <c r="DD1473" s="18"/>
      <c r="DE1473" s="18"/>
      <c r="DF1473" s="18"/>
      <c r="DG1473" s="18"/>
      <c r="DH1473" s="18"/>
      <c r="DI1473" s="18"/>
      <c r="DJ1473" s="18"/>
      <c r="DK1473" s="18"/>
      <c r="DL1473" s="18"/>
      <c r="DM1473" s="18"/>
      <c r="DN1473" s="18"/>
      <c r="DO1473" s="18"/>
      <c r="DP1473" s="18"/>
      <c r="DQ1473" s="18"/>
      <c r="DR1473" s="18"/>
      <c r="DS1473" s="18"/>
      <c r="DT1473" s="18"/>
      <c r="DU1473" s="18"/>
      <c r="DV1473" s="18"/>
      <c r="DW1473" s="18"/>
      <c r="DX1473" s="18"/>
      <c r="DY1473" s="18"/>
      <c r="DZ1473" s="18">
        <v>0</v>
      </c>
      <c r="EA1473" s="18"/>
      <c r="EB1473" s="18"/>
      <c r="EC1473" s="18"/>
      <c r="ED1473" s="18"/>
      <c r="EE1473" s="18"/>
      <c r="EF1473" s="18"/>
      <c r="EG1473" s="18">
        <v>0</v>
      </c>
      <c r="EH1473" s="18" t="s">
        <v>1774</v>
      </c>
      <c r="EI1473" s="18" cm="1">
        <f t="array" ref="EI1473">IF(SUMPRODUCT(--(DO1473:DS1473&lt;&gt;""))=0, 0,1)</f>
        <v>0</v>
      </c>
      <c r="EJ1473" s="18" cm="1">
        <f t="array" ref="EJ1473">IF(SUMPRODUCT(--(DT1473:EG1473&lt;&gt;""))=0, 0,1)</f>
        <v>1</v>
      </c>
      <c r="EK1473" s="18" cm="1">
        <f t="array" ref="EK1473">IF(SUMPRODUCT(--(EC1473:EG1473&lt;&gt;""))=0, 0,1)</f>
        <v>1</v>
      </c>
      <c r="EL1473" s="18" cm="1">
        <f t="array" ref="EL1473">IF(SUMPRODUCT(--(EE1473:EG1473&lt;&gt;""))=0, 0,1)</f>
        <v>1</v>
      </c>
      <c r="EM1473" s="18">
        <f t="shared" si="291"/>
        <v>0</v>
      </c>
      <c r="EN1473" s="18" t="str">
        <f t="shared" si="292"/>
        <v>NA</v>
      </c>
      <c r="EO1473" s="18">
        <f t="shared" si="293"/>
        <v>0</v>
      </c>
      <c r="EP1473" s="18">
        <f t="shared" si="294"/>
        <v>0</v>
      </c>
      <c r="EQ1473" s="18">
        <f t="shared" si="295"/>
        <v>0</v>
      </c>
      <c r="ER1473" s="58" t="s">
        <v>2080</v>
      </c>
      <c r="ES1473" s="59">
        <v>43826</v>
      </c>
      <c r="ET1473" s="18" t="s">
        <v>1769</v>
      </c>
      <c r="EU1473" s="18" t="s">
        <v>1769</v>
      </c>
    </row>
    <row r="1474" spans="1:151" ht="15.75" customHeight="1" x14ac:dyDescent="0.2">
      <c r="A1474" s="5" t="s">
        <v>425</v>
      </c>
      <c r="B1474" s="24" t="s">
        <v>1768</v>
      </c>
      <c r="C1474" s="26">
        <v>1</v>
      </c>
      <c r="D1474" s="18" t="s">
        <v>1775</v>
      </c>
      <c r="E1474" s="18" t="s">
        <v>257</v>
      </c>
      <c r="F1474" s="18" t="s">
        <v>553</v>
      </c>
      <c r="G1474" s="18" t="s">
        <v>1825</v>
      </c>
      <c r="H1474" s="18" t="s">
        <v>1826</v>
      </c>
      <c r="I1474" s="18" t="s">
        <v>552</v>
      </c>
      <c r="J1474" s="18" t="s">
        <v>363</v>
      </c>
      <c r="K1474" s="18" t="s">
        <v>363</v>
      </c>
      <c r="L1474" s="18" t="s">
        <v>363</v>
      </c>
      <c r="M1474" s="18" t="s">
        <v>253</v>
      </c>
      <c r="N1474" s="56">
        <v>74</v>
      </c>
      <c r="O1474" s="18" t="s">
        <v>1453</v>
      </c>
      <c r="P1474" s="18" t="s">
        <v>261</v>
      </c>
      <c r="Q1474" s="18" t="s">
        <v>254</v>
      </c>
      <c r="R1474" s="24" t="s">
        <v>257</v>
      </c>
      <c r="S1474" s="24" t="s">
        <v>257</v>
      </c>
      <c r="T1474" s="26" t="s">
        <v>917</v>
      </c>
      <c r="U1474" s="18" t="s">
        <v>1828</v>
      </c>
      <c r="V1474" s="18" t="s">
        <v>1455</v>
      </c>
      <c r="W1474" s="18" t="s">
        <v>1456</v>
      </c>
      <c r="X1474" s="18" t="s">
        <v>1777</v>
      </c>
      <c r="Y1474" s="18">
        <v>200</v>
      </c>
      <c r="Z1474" s="18" t="s">
        <v>599</v>
      </c>
      <c r="AA1474" s="56">
        <v>200</v>
      </c>
      <c r="AB1474" s="57" t="s">
        <v>257</v>
      </c>
      <c r="AC1474" s="18" t="s">
        <v>595</v>
      </c>
      <c r="AD1474" s="18" t="s">
        <v>595</v>
      </c>
      <c r="AE1474" s="18" t="s">
        <v>595</v>
      </c>
      <c r="AF1474" s="18" t="s">
        <v>595</v>
      </c>
      <c r="AG1474" s="18" t="s">
        <v>595</v>
      </c>
      <c r="AH1474" s="18" t="s">
        <v>595</v>
      </c>
      <c r="AI1474" s="18" t="s">
        <v>595</v>
      </c>
      <c r="AJ1474" s="18" t="s">
        <v>595</v>
      </c>
      <c r="AK1474" s="18" t="s">
        <v>595</v>
      </c>
      <c r="AL1474" s="18" t="s">
        <v>1773</v>
      </c>
      <c r="AM1474" s="18"/>
      <c r="AN1474" s="18"/>
      <c r="AO1474" s="18"/>
      <c r="AP1474" s="18"/>
      <c r="AQ1474" s="18"/>
      <c r="AR1474" s="18"/>
      <c r="AS1474" s="18"/>
      <c r="AT1474" s="18"/>
      <c r="AU1474" s="18"/>
      <c r="AV1474" s="18"/>
      <c r="AW1474" s="18"/>
      <c r="AX1474" s="18"/>
      <c r="AY1474" s="18"/>
      <c r="AZ1474" s="18"/>
      <c r="BA1474" s="18"/>
      <c r="BB1474" s="18"/>
      <c r="BC1474" s="18"/>
      <c r="BD1474" s="18"/>
      <c r="BE1474" s="18"/>
      <c r="BF1474" s="18"/>
      <c r="BG1474" s="18"/>
      <c r="BH1474" s="18"/>
      <c r="BI1474" s="18"/>
      <c r="BJ1474" s="18"/>
      <c r="BK1474" s="18"/>
      <c r="BL1474" s="18"/>
      <c r="BM1474" s="18"/>
      <c r="BN1474" s="18"/>
      <c r="BO1474" s="18"/>
      <c r="BP1474" s="18"/>
      <c r="BQ1474" s="18"/>
      <c r="BR1474" s="18"/>
      <c r="BS1474" s="18"/>
      <c r="BT1474" s="18"/>
      <c r="BU1474" s="18"/>
      <c r="BV1474" s="18"/>
      <c r="BW1474" s="18"/>
      <c r="BX1474" s="18"/>
      <c r="BY1474" s="18"/>
      <c r="BZ1474" s="18"/>
      <c r="CA1474" s="18"/>
      <c r="CB1474" s="18"/>
      <c r="CC1474" s="18"/>
      <c r="CD1474" s="18"/>
      <c r="CE1474" s="18"/>
      <c r="CF1474" s="18"/>
      <c r="CG1474" s="18"/>
      <c r="CH1474" s="18"/>
      <c r="CI1474" s="18"/>
      <c r="CJ1474" s="18"/>
      <c r="CK1474" s="18"/>
      <c r="CL1474" s="18"/>
      <c r="CM1474" s="18"/>
      <c r="CN1474" s="18"/>
      <c r="CO1474" s="18"/>
      <c r="CP1474" s="18"/>
      <c r="CQ1474" s="18"/>
      <c r="CR1474" s="18"/>
      <c r="CS1474" s="18"/>
      <c r="CT1474" s="18"/>
      <c r="CU1474" s="18"/>
      <c r="CV1474" s="18"/>
      <c r="CW1474" s="18"/>
      <c r="CX1474" s="18"/>
      <c r="CY1474" s="18"/>
      <c r="CZ1474" s="18"/>
      <c r="DA1474" s="18"/>
      <c r="DB1474" s="18"/>
      <c r="DC1474" s="18"/>
      <c r="DD1474" s="18"/>
      <c r="DE1474" s="18"/>
      <c r="DF1474" s="18"/>
      <c r="DG1474" s="18"/>
      <c r="DH1474" s="18"/>
      <c r="DI1474" s="18"/>
      <c r="DJ1474" s="18"/>
      <c r="DK1474" s="18"/>
      <c r="DL1474" s="18"/>
      <c r="DM1474" s="18"/>
      <c r="DN1474" s="18"/>
      <c r="DO1474" s="18"/>
      <c r="DP1474" s="18"/>
      <c r="DQ1474" s="18"/>
      <c r="DR1474" s="18"/>
      <c r="DS1474" s="18"/>
      <c r="DT1474" s="18"/>
      <c r="DU1474" s="18"/>
      <c r="DV1474" s="18"/>
      <c r="DW1474" s="18"/>
      <c r="DX1474" s="18"/>
      <c r="DY1474" s="18"/>
      <c r="DZ1474" s="18">
        <v>0</v>
      </c>
      <c r="EA1474" s="18"/>
      <c r="EB1474" s="18"/>
      <c r="EC1474" s="18"/>
      <c r="ED1474" s="18"/>
      <c r="EE1474" s="18"/>
      <c r="EF1474" s="18"/>
      <c r="EG1474" s="18">
        <v>0</v>
      </c>
      <c r="EH1474" s="18" t="s">
        <v>1774</v>
      </c>
      <c r="EI1474" s="18" cm="1">
        <f t="array" ref="EI1474">IF(SUMPRODUCT(--(DO1474:DS1474&lt;&gt;""))=0, 0,1)</f>
        <v>0</v>
      </c>
      <c r="EJ1474" s="18" cm="1">
        <f t="array" ref="EJ1474">IF(SUMPRODUCT(--(DT1474:EG1474&lt;&gt;""))=0, 0,1)</f>
        <v>1</v>
      </c>
      <c r="EK1474" s="18" cm="1">
        <f t="array" ref="EK1474">IF(SUMPRODUCT(--(EC1474:EG1474&lt;&gt;""))=0, 0,1)</f>
        <v>1</v>
      </c>
      <c r="EL1474" s="18" cm="1">
        <f t="array" ref="EL1474">IF(SUMPRODUCT(--(EE1474:EG1474&lt;&gt;""))=0, 0,1)</f>
        <v>1</v>
      </c>
      <c r="EM1474" s="18">
        <f t="shared" si="291"/>
        <v>0</v>
      </c>
      <c r="EN1474" s="18" t="str">
        <f t="shared" si="292"/>
        <v>NA</v>
      </c>
      <c r="EO1474" s="18">
        <f t="shared" si="293"/>
        <v>0</v>
      </c>
      <c r="EP1474" s="18">
        <f t="shared" si="294"/>
        <v>0</v>
      </c>
      <c r="EQ1474" s="18">
        <f t="shared" si="295"/>
        <v>0</v>
      </c>
      <c r="ER1474" s="58" t="s">
        <v>2080</v>
      </c>
      <c r="ES1474" s="59">
        <v>43826</v>
      </c>
      <c r="ET1474" s="18" t="s">
        <v>1769</v>
      </c>
      <c r="EU1474" s="18" t="s">
        <v>1769</v>
      </c>
    </row>
    <row r="1475" spans="1:151" ht="15.75" customHeight="1" x14ac:dyDescent="0.2">
      <c r="A1475" s="5" t="s">
        <v>425</v>
      </c>
      <c r="B1475" s="24" t="s">
        <v>1768</v>
      </c>
      <c r="C1475" s="26">
        <v>1</v>
      </c>
      <c r="D1475" s="18" t="s">
        <v>1770</v>
      </c>
      <c r="E1475" s="18" t="s">
        <v>257</v>
      </c>
      <c r="F1475" s="18" t="s">
        <v>553</v>
      </c>
      <c r="G1475" s="18" t="s">
        <v>1423</v>
      </c>
      <c r="H1475" s="18" t="s">
        <v>1424</v>
      </c>
      <c r="I1475" s="18" t="s">
        <v>760</v>
      </c>
      <c r="J1475" s="18" t="s">
        <v>363</v>
      </c>
      <c r="K1475" s="18" t="s">
        <v>363</v>
      </c>
      <c r="L1475" s="18" t="s">
        <v>363</v>
      </c>
      <c r="M1475" s="18" t="s">
        <v>253</v>
      </c>
      <c r="N1475" s="56">
        <v>74</v>
      </c>
      <c r="O1475" s="18" t="s">
        <v>1453</v>
      </c>
      <c r="P1475" s="18" t="s">
        <v>261</v>
      </c>
      <c r="Q1475" s="18" t="s">
        <v>254</v>
      </c>
      <c r="R1475" s="24" t="s">
        <v>257</v>
      </c>
      <c r="S1475" s="24" t="s">
        <v>257</v>
      </c>
      <c r="T1475" s="26" t="s">
        <v>917</v>
      </c>
      <c r="U1475" s="18" t="s">
        <v>1829</v>
      </c>
      <c r="V1475" s="18" t="s">
        <v>1455</v>
      </c>
      <c r="W1475" s="18" t="s">
        <v>1456</v>
      </c>
      <c r="X1475" s="18" t="s">
        <v>1772</v>
      </c>
      <c r="Y1475" s="18">
        <v>200</v>
      </c>
      <c r="Z1475" s="18" t="s">
        <v>599</v>
      </c>
      <c r="AA1475" s="56">
        <v>200</v>
      </c>
      <c r="AB1475" s="57" t="s">
        <v>257</v>
      </c>
      <c r="AC1475" s="18" t="s">
        <v>595</v>
      </c>
      <c r="AD1475" s="18" t="s">
        <v>595</v>
      </c>
      <c r="AE1475" s="18" t="s">
        <v>595</v>
      </c>
      <c r="AF1475" s="18" t="s">
        <v>595</v>
      </c>
      <c r="AG1475" s="18" t="s">
        <v>595</v>
      </c>
      <c r="AH1475" s="18" t="s">
        <v>595</v>
      </c>
      <c r="AI1475" s="18" t="s">
        <v>595</v>
      </c>
      <c r="AJ1475" s="18" t="s">
        <v>595</v>
      </c>
      <c r="AK1475" s="18" t="s">
        <v>595</v>
      </c>
      <c r="AL1475" s="18" t="s">
        <v>1773</v>
      </c>
      <c r="AM1475" s="18"/>
      <c r="AN1475" s="18"/>
      <c r="AO1475" s="18"/>
      <c r="AP1475" s="18"/>
      <c r="AQ1475" s="18"/>
      <c r="AR1475" s="18"/>
      <c r="AS1475" s="18"/>
      <c r="AT1475" s="18"/>
      <c r="AU1475" s="18"/>
      <c r="AV1475" s="18"/>
      <c r="AW1475" s="18"/>
      <c r="AX1475" s="18"/>
      <c r="AY1475" s="18"/>
      <c r="AZ1475" s="18"/>
      <c r="BA1475" s="18"/>
      <c r="BB1475" s="18"/>
      <c r="BC1475" s="18"/>
      <c r="BD1475" s="18"/>
      <c r="BE1475" s="18"/>
      <c r="BF1475" s="18"/>
      <c r="BG1475" s="18"/>
      <c r="BH1475" s="18"/>
      <c r="BI1475" s="18"/>
      <c r="BJ1475" s="18"/>
      <c r="BK1475" s="18"/>
      <c r="BL1475" s="18"/>
      <c r="BM1475" s="18"/>
      <c r="BN1475" s="18"/>
      <c r="BO1475" s="18"/>
      <c r="BP1475" s="18"/>
      <c r="BQ1475" s="18"/>
      <c r="BR1475" s="18"/>
      <c r="BS1475" s="18"/>
      <c r="BT1475" s="18"/>
      <c r="BU1475" s="18"/>
      <c r="BV1475" s="18"/>
      <c r="BW1475" s="18"/>
      <c r="BX1475" s="18"/>
      <c r="BY1475" s="18"/>
      <c r="BZ1475" s="18"/>
      <c r="CA1475" s="18"/>
      <c r="CB1475" s="18"/>
      <c r="CC1475" s="18"/>
      <c r="CD1475" s="18"/>
      <c r="CE1475" s="18"/>
      <c r="CF1475" s="18"/>
      <c r="CG1475" s="18"/>
      <c r="CH1475" s="18"/>
      <c r="CI1475" s="18"/>
      <c r="CJ1475" s="18"/>
      <c r="CK1475" s="18"/>
      <c r="CL1475" s="18"/>
      <c r="CM1475" s="18"/>
      <c r="CN1475" s="18"/>
      <c r="CO1475" s="18"/>
      <c r="CP1475" s="18"/>
      <c r="CQ1475" s="18"/>
      <c r="CR1475" s="18"/>
      <c r="CS1475" s="18"/>
      <c r="CT1475" s="18"/>
      <c r="CU1475" s="18"/>
      <c r="CV1475" s="18"/>
      <c r="CW1475" s="18"/>
      <c r="CX1475" s="18"/>
      <c r="CY1475" s="18"/>
      <c r="CZ1475" s="18"/>
      <c r="DA1475" s="18"/>
      <c r="DB1475" s="18"/>
      <c r="DC1475" s="18"/>
      <c r="DD1475" s="18"/>
      <c r="DE1475" s="18"/>
      <c r="DF1475" s="18"/>
      <c r="DG1475" s="18"/>
      <c r="DH1475" s="18"/>
      <c r="DI1475" s="18"/>
      <c r="DJ1475" s="18"/>
      <c r="DK1475" s="18"/>
      <c r="DL1475" s="18"/>
      <c r="DM1475" s="18"/>
      <c r="DN1475" s="18"/>
      <c r="DO1475" s="18"/>
      <c r="DP1475" s="18"/>
      <c r="DQ1475" s="18"/>
      <c r="DR1475" s="18"/>
      <c r="DS1475" s="18"/>
      <c r="DT1475" s="18"/>
      <c r="DU1475" s="18"/>
      <c r="DV1475" s="18"/>
      <c r="DW1475" s="18"/>
      <c r="DX1475" s="18"/>
      <c r="DY1475" s="18"/>
      <c r="DZ1475" s="18">
        <v>0</v>
      </c>
      <c r="EA1475" s="18"/>
      <c r="EB1475" s="18"/>
      <c r="EC1475" s="18"/>
      <c r="ED1475" s="18"/>
      <c r="EE1475" s="18"/>
      <c r="EF1475" s="18"/>
      <c r="EG1475" s="18">
        <v>0</v>
      </c>
      <c r="EH1475" s="18" t="s">
        <v>1774</v>
      </c>
      <c r="EI1475" s="18" cm="1">
        <f t="array" ref="EI1475">IF(SUMPRODUCT(--(DO1475:DS1475&lt;&gt;""))=0, 0,1)</f>
        <v>0</v>
      </c>
      <c r="EJ1475" s="18" cm="1">
        <f t="array" ref="EJ1475">IF(SUMPRODUCT(--(DT1475:EG1475&lt;&gt;""))=0, 0,1)</f>
        <v>1</v>
      </c>
      <c r="EK1475" s="18" cm="1">
        <f t="array" ref="EK1475">IF(SUMPRODUCT(--(EC1475:EG1475&lt;&gt;""))=0, 0,1)</f>
        <v>1</v>
      </c>
      <c r="EL1475" s="18" cm="1">
        <f t="array" ref="EL1475">IF(SUMPRODUCT(--(EE1475:EG1475&lt;&gt;""))=0, 0,1)</f>
        <v>1</v>
      </c>
      <c r="EM1475" s="18">
        <f t="shared" si="291"/>
        <v>0</v>
      </c>
      <c r="EN1475" s="18" t="str">
        <f t="shared" si="292"/>
        <v>NA</v>
      </c>
      <c r="EO1475" s="18">
        <f t="shared" si="293"/>
        <v>0</v>
      </c>
      <c r="EP1475" s="18">
        <f t="shared" si="294"/>
        <v>0</v>
      </c>
      <c r="EQ1475" s="18">
        <f t="shared" si="295"/>
        <v>0</v>
      </c>
      <c r="ER1475" s="58" t="s">
        <v>2080</v>
      </c>
      <c r="ES1475" s="59">
        <v>43826</v>
      </c>
      <c r="ET1475" s="18" t="s">
        <v>1769</v>
      </c>
      <c r="EU1475" s="18" t="s">
        <v>1769</v>
      </c>
    </row>
    <row r="1476" spans="1:151" ht="15.75" customHeight="1" x14ac:dyDescent="0.2">
      <c r="A1476" s="5" t="s">
        <v>425</v>
      </c>
      <c r="B1476" s="24" t="s">
        <v>1768</v>
      </c>
      <c r="C1476" s="26">
        <v>1</v>
      </c>
      <c r="D1476" s="18" t="s">
        <v>1775</v>
      </c>
      <c r="E1476" s="18" t="s">
        <v>257</v>
      </c>
      <c r="F1476" s="18" t="s">
        <v>553</v>
      </c>
      <c r="G1476" s="18" t="s">
        <v>1423</v>
      </c>
      <c r="H1476" s="18" t="s">
        <v>1424</v>
      </c>
      <c r="I1476" s="18" t="s">
        <v>760</v>
      </c>
      <c r="J1476" s="18" t="s">
        <v>363</v>
      </c>
      <c r="K1476" s="18" t="s">
        <v>363</v>
      </c>
      <c r="L1476" s="18" t="s">
        <v>363</v>
      </c>
      <c r="M1476" s="18" t="s">
        <v>253</v>
      </c>
      <c r="N1476" s="56">
        <v>74</v>
      </c>
      <c r="O1476" s="18" t="s">
        <v>1453</v>
      </c>
      <c r="P1476" s="18" t="s">
        <v>261</v>
      </c>
      <c r="Q1476" s="18" t="s">
        <v>254</v>
      </c>
      <c r="R1476" s="24" t="s">
        <v>257</v>
      </c>
      <c r="S1476" s="24" t="s">
        <v>257</v>
      </c>
      <c r="T1476" s="26" t="s">
        <v>917</v>
      </c>
      <c r="U1476" s="18" t="s">
        <v>1830</v>
      </c>
      <c r="V1476" s="18" t="s">
        <v>1455</v>
      </c>
      <c r="W1476" s="18" t="s">
        <v>1456</v>
      </c>
      <c r="X1476" s="18" t="s">
        <v>1777</v>
      </c>
      <c r="Y1476" s="18">
        <v>200</v>
      </c>
      <c r="Z1476" s="18" t="s">
        <v>599</v>
      </c>
      <c r="AA1476" s="56">
        <v>200</v>
      </c>
      <c r="AB1476" s="57" t="s">
        <v>257</v>
      </c>
      <c r="AC1476" s="18" t="s">
        <v>595</v>
      </c>
      <c r="AD1476" s="18" t="s">
        <v>595</v>
      </c>
      <c r="AE1476" s="18" t="s">
        <v>595</v>
      </c>
      <c r="AF1476" s="18" t="s">
        <v>595</v>
      </c>
      <c r="AG1476" s="18" t="s">
        <v>595</v>
      </c>
      <c r="AH1476" s="18" t="s">
        <v>595</v>
      </c>
      <c r="AI1476" s="18" t="s">
        <v>595</v>
      </c>
      <c r="AJ1476" s="18" t="s">
        <v>595</v>
      </c>
      <c r="AK1476" s="18" t="s">
        <v>595</v>
      </c>
      <c r="AL1476" s="18" t="s">
        <v>1773</v>
      </c>
      <c r="AM1476" s="18"/>
      <c r="AN1476" s="18"/>
      <c r="AO1476" s="18"/>
      <c r="AP1476" s="18"/>
      <c r="AQ1476" s="18"/>
      <c r="AR1476" s="18"/>
      <c r="AS1476" s="18"/>
      <c r="AT1476" s="18"/>
      <c r="AU1476" s="18"/>
      <c r="AV1476" s="18"/>
      <c r="AW1476" s="18"/>
      <c r="AX1476" s="18"/>
      <c r="AY1476" s="18"/>
      <c r="AZ1476" s="18"/>
      <c r="BA1476" s="18"/>
      <c r="BB1476" s="18"/>
      <c r="BC1476" s="18"/>
      <c r="BD1476" s="18"/>
      <c r="BE1476" s="18"/>
      <c r="BF1476" s="18"/>
      <c r="BG1476" s="18"/>
      <c r="BH1476" s="18"/>
      <c r="BI1476" s="18"/>
      <c r="BJ1476" s="18"/>
      <c r="BK1476" s="18"/>
      <c r="BL1476" s="18"/>
      <c r="BM1476" s="18"/>
      <c r="BN1476" s="18"/>
      <c r="BO1476" s="18"/>
      <c r="BP1476" s="18"/>
      <c r="BQ1476" s="18"/>
      <c r="BR1476" s="18"/>
      <c r="BS1476" s="18"/>
      <c r="BT1476" s="18"/>
      <c r="BU1476" s="18"/>
      <c r="BV1476" s="18"/>
      <c r="BW1476" s="18"/>
      <c r="BX1476" s="18"/>
      <c r="BY1476" s="18"/>
      <c r="BZ1476" s="18"/>
      <c r="CA1476" s="18"/>
      <c r="CB1476" s="18"/>
      <c r="CC1476" s="18"/>
      <c r="CD1476" s="18"/>
      <c r="CE1476" s="18"/>
      <c r="CF1476" s="18"/>
      <c r="CG1476" s="18"/>
      <c r="CH1476" s="18"/>
      <c r="CI1476" s="18"/>
      <c r="CJ1476" s="18"/>
      <c r="CK1476" s="18"/>
      <c r="CL1476" s="18"/>
      <c r="CM1476" s="18"/>
      <c r="CN1476" s="18"/>
      <c r="CO1476" s="18"/>
      <c r="CP1476" s="18"/>
      <c r="CQ1476" s="18"/>
      <c r="CR1476" s="18"/>
      <c r="CS1476" s="18"/>
      <c r="CT1476" s="18"/>
      <c r="CU1476" s="18"/>
      <c r="CV1476" s="18"/>
      <c r="CW1476" s="18"/>
      <c r="CX1476" s="18"/>
      <c r="CY1476" s="18"/>
      <c r="CZ1476" s="18"/>
      <c r="DA1476" s="18"/>
      <c r="DB1476" s="18"/>
      <c r="DC1476" s="18"/>
      <c r="DD1476" s="18"/>
      <c r="DE1476" s="18"/>
      <c r="DF1476" s="18"/>
      <c r="DG1476" s="18"/>
      <c r="DH1476" s="18"/>
      <c r="DI1476" s="18"/>
      <c r="DJ1476" s="18"/>
      <c r="DK1476" s="18"/>
      <c r="DL1476" s="18"/>
      <c r="DM1476" s="18"/>
      <c r="DN1476" s="18"/>
      <c r="DO1476" s="18"/>
      <c r="DP1476" s="18"/>
      <c r="DQ1476" s="18"/>
      <c r="DR1476" s="18"/>
      <c r="DS1476" s="18"/>
      <c r="DT1476" s="18"/>
      <c r="DU1476" s="18"/>
      <c r="DV1476" s="18"/>
      <c r="DW1476" s="18"/>
      <c r="DX1476" s="18"/>
      <c r="DY1476" s="18"/>
      <c r="DZ1476" s="18">
        <v>0</v>
      </c>
      <c r="EA1476" s="18"/>
      <c r="EB1476" s="18"/>
      <c r="EC1476" s="18"/>
      <c r="ED1476" s="18"/>
      <c r="EE1476" s="18"/>
      <c r="EF1476" s="18"/>
      <c r="EG1476" s="18">
        <v>0</v>
      </c>
      <c r="EH1476" s="18" t="s">
        <v>1774</v>
      </c>
      <c r="EI1476" s="18" cm="1">
        <f t="array" ref="EI1476">IF(SUMPRODUCT(--(DO1476:DS1476&lt;&gt;""))=0, 0,1)</f>
        <v>0</v>
      </c>
      <c r="EJ1476" s="18" cm="1">
        <f t="array" ref="EJ1476">IF(SUMPRODUCT(--(DT1476:EG1476&lt;&gt;""))=0, 0,1)</f>
        <v>1</v>
      </c>
      <c r="EK1476" s="18" cm="1">
        <f t="array" ref="EK1476">IF(SUMPRODUCT(--(EC1476:EG1476&lt;&gt;""))=0, 0,1)</f>
        <v>1</v>
      </c>
      <c r="EL1476" s="18" cm="1">
        <f t="array" ref="EL1476">IF(SUMPRODUCT(--(EE1476:EG1476&lt;&gt;""))=0, 0,1)</f>
        <v>1</v>
      </c>
      <c r="EM1476" s="18">
        <f t="shared" ref="EM1476:EM1539" si="296">IF(COUNTIF(DO1476:EG1476, 1), 1,0)</f>
        <v>0</v>
      </c>
      <c r="EN1476" s="18" t="str">
        <f t="shared" ref="EN1476:EN1539" si="297">IF(EI1476=0, "NA", IF(COUNTIF(DO1476:DS1476, 1), 1,0))</f>
        <v>NA</v>
      </c>
      <c r="EO1476" s="18">
        <f t="shared" ref="EO1476:EO1539" si="298">IF(EJ1476=0, "NA", IF(COUNTIF(DT1476:EG1476, 1), 1,0))</f>
        <v>0</v>
      </c>
      <c r="EP1476" s="18">
        <f t="shared" ref="EP1476:EP1539" si="299">IF(EK1476=0, "NA", IF(COUNTIF(EC1476:EG1476, 1), 1,0))</f>
        <v>0</v>
      </c>
      <c r="EQ1476" s="18">
        <f t="shared" ref="EQ1476:EQ1539" si="300">IF(EL1476=0, "NA", IF(COUNTIF(EE1476:EG1476, 1), 1,0))</f>
        <v>0</v>
      </c>
      <c r="ER1476" s="58" t="s">
        <v>2080</v>
      </c>
      <c r="ES1476" s="59">
        <v>43826</v>
      </c>
      <c r="ET1476" s="18" t="s">
        <v>1769</v>
      </c>
      <c r="EU1476" s="18" t="s">
        <v>1769</v>
      </c>
    </row>
    <row r="1477" spans="1:151" ht="15.75" customHeight="1" x14ac:dyDescent="0.2">
      <c r="A1477" s="5" t="s">
        <v>425</v>
      </c>
      <c r="B1477" s="24" t="s">
        <v>1768</v>
      </c>
      <c r="C1477" s="26">
        <v>1</v>
      </c>
      <c r="D1477" s="18" t="s">
        <v>1770</v>
      </c>
      <c r="E1477" s="18" t="s">
        <v>257</v>
      </c>
      <c r="F1477" s="18" t="s">
        <v>553</v>
      </c>
      <c r="G1477" s="18" t="s">
        <v>745</v>
      </c>
      <c r="H1477" s="18" t="s">
        <v>1473</v>
      </c>
      <c r="I1477" s="18" t="s">
        <v>577</v>
      </c>
      <c r="J1477" s="18" t="s">
        <v>363</v>
      </c>
      <c r="K1477" s="18" t="s">
        <v>363</v>
      </c>
      <c r="L1477" s="18" t="s">
        <v>363</v>
      </c>
      <c r="M1477" s="18" t="s">
        <v>253</v>
      </c>
      <c r="N1477" s="56">
        <v>74</v>
      </c>
      <c r="O1477" s="18" t="s">
        <v>1453</v>
      </c>
      <c r="P1477" s="18" t="s">
        <v>261</v>
      </c>
      <c r="Q1477" s="18" t="s">
        <v>254</v>
      </c>
      <c r="R1477" s="24" t="s">
        <v>257</v>
      </c>
      <c r="S1477" s="24" t="s">
        <v>257</v>
      </c>
      <c r="T1477" s="26" t="s">
        <v>917</v>
      </c>
      <c r="U1477" s="18" t="s">
        <v>1831</v>
      </c>
      <c r="V1477" s="18" t="s">
        <v>1455</v>
      </c>
      <c r="W1477" s="18" t="s">
        <v>1456</v>
      </c>
      <c r="X1477" s="18" t="s">
        <v>1772</v>
      </c>
      <c r="Y1477" s="18">
        <v>200</v>
      </c>
      <c r="Z1477" s="18" t="s">
        <v>599</v>
      </c>
      <c r="AA1477" s="56">
        <v>200</v>
      </c>
      <c r="AB1477" s="57" t="s">
        <v>257</v>
      </c>
      <c r="AC1477" s="18" t="s">
        <v>595</v>
      </c>
      <c r="AD1477" s="18" t="s">
        <v>595</v>
      </c>
      <c r="AE1477" s="18" t="s">
        <v>595</v>
      </c>
      <c r="AF1477" s="18" t="s">
        <v>595</v>
      </c>
      <c r="AG1477" s="18" t="s">
        <v>595</v>
      </c>
      <c r="AH1477" s="18" t="s">
        <v>595</v>
      </c>
      <c r="AI1477" s="18" t="s">
        <v>595</v>
      </c>
      <c r="AJ1477" s="18" t="s">
        <v>595</v>
      </c>
      <c r="AK1477" s="18" t="s">
        <v>595</v>
      </c>
      <c r="AL1477" s="18" t="s">
        <v>1773</v>
      </c>
      <c r="AM1477" s="18"/>
      <c r="AN1477" s="18"/>
      <c r="AO1477" s="18"/>
      <c r="AP1477" s="18"/>
      <c r="AQ1477" s="18"/>
      <c r="AR1477" s="18"/>
      <c r="AS1477" s="18"/>
      <c r="AT1477" s="18"/>
      <c r="AU1477" s="18"/>
      <c r="AV1477" s="18"/>
      <c r="AW1477" s="18"/>
      <c r="AX1477" s="18"/>
      <c r="AY1477" s="18"/>
      <c r="AZ1477" s="18"/>
      <c r="BA1477" s="18"/>
      <c r="BB1477" s="18"/>
      <c r="BC1477" s="18"/>
      <c r="BD1477" s="18"/>
      <c r="BE1477" s="18"/>
      <c r="BF1477" s="18"/>
      <c r="BG1477" s="18"/>
      <c r="BH1477" s="18"/>
      <c r="BI1477" s="18"/>
      <c r="BJ1477" s="18"/>
      <c r="BK1477" s="18"/>
      <c r="BL1477" s="18"/>
      <c r="BM1477" s="18"/>
      <c r="BN1477" s="18"/>
      <c r="BO1477" s="18"/>
      <c r="BP1477" s="18"/>
      <c r="BQ1477" s="18"/>
      <c r="BR1477" s="18"/>
      <c r="BS1477" s="18"/>
      <c r="BT1477" s="18"/>
      <c r="BU1477" s="18"/>
      <c r="BV1477" s="18"/>
      <c r="BW1477" s="18"/>
      <c r="BX1477" s="18"/>
      <c r="BY1477" s="18"/>
      <c r="BZ1477" s="18"/>
      <c r="CA1477" s="18"/>
      <c r="CB1477" s="18"/>
      <c r="CC1477" s="18"/>
      <c r="CD1477" s="18"/>
      <c r="CE1477" s="18"/>
      <c r="CF1477" s="18"/>
      <c r="CG1477" s="18"/>
      <c r="CH1477" s="18"/>
      <c r="CI1477" s="18"/>
      <c r="CJ1477" s="18"/>
      <c r="CK1477" s="18"/>
      <c r="CL1477" s="18"/>
      <c r="CM1477" s="18"/>
      <c r="CN1477" s="18"/>
      <c r="CO1477" s="18"/>
      <c r="CP1477" s="18"/>
      <c r="CQ1477" s="18"/>
      <c r="CR1477" s="18"/>
      <c r="CS1477" s="18"/>
      <c r="CT1477" s="18"/>
      <c r="CU1477" s="18"/>
      <c r="CV1477" s="18"/>
      <c r="CW1477" s="18"/>
      <c r="CX1477" s="18"/>
      <c r="CY1477" s="18"/>
      <c r="CZ1477" s="18"/>
      <c r="DA1477" s="18"/>
      <c r="DB1477" s="18"/>
      <c r="DC1477" s="18"/>
      <c r="DD1477" s="18"/>
      <c r="DE1477" s="18"/>
      <c r="DF1477" s="18"/>
      <c r="DG1477" s="18"/>
      <c r="DH1477" s="18"/>
      <c r="DI1477" s="18"/>
      <c r="DJ1477" s="18"/>
      <c r="DK1477" s="18"/>
      <c r="DL1477" s="18"/>
      <c r="DM1477" s="18"/>
      <c r="DN1477" s="18"/>
      <c r="DO1477" s="18"/>
      <c r="DP1477" s="18"/>
      <c r="DQ1477" s="18"/>
      <c r="DR1477" s="18"/>
      <c r="DS1477" s="18"/>
      <c r="DT1477" s="18"/>
      <c r="DU1477" s="18"/>
      <c r="DV1477" s="18"/>
      <c r="DW1477" s="18"/>
      <c r="DX1477" s="18"/>
      <c r="DY1477" s="18"/>
      <c r="DZ1477" s="18">
        <v>0</v>
      </c>
      <c r="EA1477" s="18"/>
      <c r="EB1477" s="18"/>
      <c r="EC1477" s="18"/>
      <c r="ED1477" s="18"/>
      <c r="EE1477" s="18"/>
      <c r="EF1477" s="18"/>
      <c r="EG1477" s="18">
        <v>0</v>
      </c>
      <c r="EH1477" s="18" t="s">
        <v>1774</v>
      </c>
      <c r="EI1477" s="18" cm="1">
        <f t="array" ref="EI1477">IF(SUMPRODUCT(--(DO1477:DS1477&lt;&gt;""))=0, 0,1)</f>
        <v>0</v>
      </c>
      <c r="EJ1477" s="18" cm="1">
        <f t="array" ref="EJ1477">IF(SUMPRODUCT(--(DT1477:EG1477&lt;&gt;""))=0, 0,1)</f>
        <v>1</v>
      </c>
      <c r="EK1477" s="18" cm="1">
        <f t="array" ref="EK1477">IF(SUMPRODUCT(--(EC1477:EG1477&lt;&gt;""))=0, 0,1)</f>
        <v>1</v>
      </c>
      <c r="EL1477" s="18" cm="1">
        <f t="array" ref="EL1477">IF(SUMPRODUCT(--(EE1477:EG1477&lt;&gt;""))=0, 0,1)</f>
        <v>1</v>
      </c>
      <c r="EM1477" s="18">
        <f t="shared" si="296"/>
        <v>0</v>
      </c>
      <c r="EN1477" s="18" t="str">
        <f t="shared" si="297"/>
        <v>NA</v>
      </c>
      <c r="EO1477" s="18">
        <f t="shared" si="298"/>
        <v>0</v>
      </c>
      <c r="EP1477" s="18">
        <f t="shared" si="299"/>
        <v>0</v>
      </c>
      <c r="EQ1477" s="18">
        <f t="shared" si="300"/>
        <v>0</v>
      </c>
      <c r="ER1477" s="58" t="s">
        <v>2080</v>
      </c>
      <c r="ES1477" s="59">
        <v>43826</v>
      </c>
      <c r="ET1477" s="18" t="s">
        <v>1769</v>
      </c>
      <c r="EU1477" s="18" t="s">
        <v>1769</v>
      </c>
    </row>
    <row r="1478" spans="1:151" ht="15.75" customHeight="1" x14ac:dyDescent="0.2">
      <c r="A1478" s="5" t="s">
        <v>425</v>
      </c>
      <c r="B1478" s="24" t="s">
        <v>1768</v>
      </c>
      <c r="C1478" s="26">
        <v>1</v>
      </c>
      <c r="D1478" s="18" t="s">
        <v>1775</v>
      </c>
      <c r="E1478" s="18" t="s">
        <v>257</v>
      </c>
      <c r="F1478" s="18" t="s">
        <v>553</v>
      </c>
      <c r="G1478" s="18" t="s">
        <v>745</v>
      </c>
      <c r="H1478" s="18" t="s">
        <v>1473</v>
      </c>
      <c r="I1478" s="18" t="s">
        <v>577</v>
      </c>
      <c r="J1478" s="18" t="s">
        <v>363</v>
      </c>
      <c r="K1478" s="18" t="s">
        <v>363</v>
      </c>
      <c r="L1478" s="18" t="s">
        <v>363</v>
      </c>
      <c r="M1478" s="18" t="s">
        <v>253</v>
      </c>
      <c r="N1478" s="56">
        <v>74</v>
      </c>
      <c r="O1478" s="18" t="s">
        <v>1453</v>
      </c>
      <c r="P1478" s="18" t="s">
        <v>261</v>
      </c>
      <c r="Q1478" s="18" t="s">
        <v>254</v>
      </c>
      <c r="R1478" s="24" t="s">
        <v>257</v>
      </c>
      <c r="S1478" s="24" t="s">
        <v>257</v>
      </c>
      <c r="T1478" s="26" t="s">
        <v>917</v>
      </c>
      <c r="U1478" s="18" t="s">
        <v>1832</v>
      </c>
      <c r="V1478" s="18" t="s">
        <v>1455</v>
      </c>
      <c r="W1478" s="18" t="s">
        <v>1456</v>
      </c>
      <c r="X1478" s="18" t="s">
        <v>1777</v>
      </c>
      <c r="Y1478" s="18">
        <v>200</v>
      </c>
      <c r="Z1478" s="18" t="s">
        <v>599</v>
      </c>
      <c r="AA1478" s="56">
        <v>200</v>
      </c>
      <c r="AB1478" s="57" t="s">
        <v>257</v>
      </c>
      <c r="AC1478" s="18" t="s">
        <v>595</v>
      </c>
      <c r="AD1478" s="18" t="s">
        <v>595</v>
      </c>
      <c r="AE1478" s="18" t="s">
        <v>595</v>
      </c>
      <c r="AF1478" s="18" t="s">
        <v>595</v>
      </c>
      <c r="AG1478" s="18" t="s">
        <v>595</v>
      </c>
      <c r="AH1478" s="18" t="s">
        <v>595</v>
      </c>
      <c r="AI1478" s="18" t="s">
        <v>595</v>
      </c>
      <c r="AJ1478" s="18" t="s">
        <v>595</v>
      </c>
      <c r="AK1478" s="18" t="s">
        <v>595</v>
      </c>
      <c r="AL1478" s="18" t="s">
        <v>1773</v>
      </c>
      <c r="AM1478" s="18"/>
      <c r="AN1478" s="18"/>
      <c r="AO1478" s="18"/>
      <c r="AP1478" s="18"/>
      <c r="AQ1478" s="18"/>
      <c r="AR1478" s="18"/>
      <c r="AS1478" s="18"/>
      <c r="AT1478" s="18"/>
      <c r="AU1478" s="18"/>
      <c r="AV1478" s="18"/>
      <c r="AW1478" s="18"/>
      <c r="AX1478" s="18"/>
      <c r="AY1478" s="18"/>
      <c r="AZ1478" s="18"/>
      <c r="BA1478" s="18"/>
      <c r="BB1478" s="18"/>
      <c r="BC1478" s="18"/>
      <c r="BD1478" s="18"/>
      <c r="BE1478" s="18"/>
      <c r="BF1478" s="18"/>
      <c r="BG1478" s="18"/>
      <c r="BH1478" s="18"/>
      <c r="BI1478" s="18"/>
      <c r="BJ1478" s="18"/>
      <c r="BK1478" s="18"/>
      <c r="BL1478" s="18"/>
      <c r="BM1478" s="18"/>
      <c r="BN1478" s="18"/>
      <c r="BO1478" s="18"/>
      <c r="BP1478" s="18"/>
      <c r="BQ1478" s="18"/>
      <c r="BR1478" s="18"/>
      <c r="BS1478" s="18"/>
      <c r="BT1478" s="18"/>
      <c r="BU1478" s="18"/>
      <c r="BV1478" s="18"/>
      <c r="BW1478" s="18"/>
      <c r="BX1478" s="18"/>
      <c r="BY1478" s="18"/>
      <c r="BZ1478" s="18"/>
      <c r="CA1478" s="18"/>
      <c r="CB1478" s="18"/>
      <c r="CC1478" s="18"/>
      <c r="CD1478" s="18"/>
      <c r="CE1478" s="18"/>
      <c r="CF1478" s="18"/>
      <c r="CG1478" s="18"/>
      <c r="CH1478" s="18"/>
      <c r="CI1478" s="18"/>
      <c r="CJ1478" s="18"/>
      <c r="CK1478" s="18"/>
      <c r="CL1478" s="18"/>
      <c r="CM1478" s="18"/>
      <c r="CN1478" s="18"/>
      <c r="CO1478" s="18"/>
      <c r="CP1478" s="18"/>
      <c r="CQ1478" s="18"/>
      <c r="CR1478" s="18"/>
      <c r="CS1478" s="18"/>
      <c r="CT1478" s="18"/>
      <c r="CU1478" s="18"/>
      <c r="CV1478" s="18"/>
      <c r="CW1478" s="18"/>
      <c r="CX1478" s="18"/>
      <c r="CY1478" s="18"/>
      <c r="CZ1478" s="18"/>
      <c r="DA1478" s="18"/>
      <c r="DB1478" s="18"/>
      <c r="DC1478" s="18"/>
      <c r="DD1478" s="18"/>
      <c r="DE1478" s="18"/>
      <c r="DF1478" s="18"/>
      <c r="DG1478" s="18"/>
      <c r="DH1478" s="18"/>
      <c r="DI1478" s="18"/>
      <c r="DJ1478" s="18"/>
      <c r="DK1478" s="18"/>
      <c r="DL1478" s="18"/>
      <c r="DM1478" s="18"/>
      <c r="DN1478" s="18"/>
      <c r="DO1478" s="18"/>
      <c r="DP1478" s="18"/>
      <c r="DQ1478" s="18"/>
      <c r="DR1478" s="18"/>
      <c r="DS1478" s="18"/>
      <c r="DT1478" s="18"/>
      <c r="DU1478" s="18"/>
      <c r="DV1478" s="18"/>
      <c r="DW1478" s="18"/>
      <c r="DX1478" s="18"/>
      <c r="DY1478" s="18"/>
      <c r="DZ1478" s="18">
        <v>0</v>
      </c>
      <c r="EA1478" s="18"/>
      <c r="EB1478" s="18"/>
      <c r="EC1478" s="18"/>
      <c r="ED1478" s="18"/>
      <c r="EE1478" s="18"/>
      <c r="EF1478" s="18"/>
      <c r="EG1478" s="18">
        <v>0</v>
      </c>
      <c r="EH1478" s="18" t="s">
        <v>1774</v>
      </c>
      <c r="EI1478" s="18" cm="1">
        <f t="array" ref="EI1478">IF(SUMPRODUCT(--(DO1478:DS1478&lt;&gt;""))=0, 0,1)</f>
        <v>0</v>
      </c>
      <c r="EJ1478" s="18" cm="1">
        <f t="array" ref="EJ1478">IF(SUMPRODUCT(--(DT1478:EG1478&lt;&gt;""))=0, 0,1)</f>
        <v>1</v>
      </c>
      <c r="EK1478" s="18" cm="1">
        <f t="array" ref="EK1478">IF(SUMPRODUCT(--(EC1478:EG1478&lt;&gt;""))=0, 0,1)</f>
        <v>1</v>
      </c>
      <c r="EL1478" s="18" cm="1">
        <f t="array" ref="EL1478">IF(SUMPRODUCT(--(EE1478:EG1478&lt;&gt;""))=0, 0,1)</f>
        <v>1</v>
      </c>
      <c r="EM1478" s="18">
        <f t="shared" si="296"/>
        <v>0</v>
      </c>
      <c r="EN1478" s="18" t="str">
        <f t="shared" si="297"/>
        <v>NA</v>
      </c>
      <c r="EO1478" s="18">
        <f t="shared" si="298"/>
        <v>0</v>
      </c>
      <c r="EP1478" s="18">
        <f t="shared" si="299"/>
        <v>0</v>
      </c>
      <c r="EQ1478" s="18">
        <f t="shared" si="300"/>
        <v>0</v>
      </c>
      <c r="ER1478" s="58" t="s">
        <v>2080</v>
      </c>
      <c r="ES1478" s="59">
        <v>43826</v>
      </c>
      <c r="ET1478" s="18" t="s">
        <v>1769</v>
      </c>
      <c r="EU1478" s="18" t="s">
        <v>1769</v>
      </c>
    </row>
    <row r="1479" spans="1:151" ht="15.75" customHeight="1" x14ac:dyDescent="0.2">
      <c r="A1479" s="5" t="s">
        <v>428</v>
      </c>
      <c r="B1479" s="24" t="s">
        <v>1834</v>
      </c>
      <c r="C1479" s="26">
        <v>1</v>
      </c>
      <c r="D1479" s="18" t="s">
        <v>626</v>
      </c>
      <c r="E1479" s="18" t="s">
        <v>1836</v>
      </c>
      <c r="F1479" s="18" t="s">
        <v>553</v>
      </c>
      <c r="G1479" s="18" t="s">
        <v>575</v>
      </c>
      <c r="H1479" s="18" t="s">
        <v>576</v>
      </c>
      <c r="I1479" s="18" t="s">
        <v>363</v>
      </c>
      <c r="J1479" s="18" t="s">
        <v>363</v>
      </c>
      <c r="K1479" s="18" t="s">
        <v>363</v>
      </c>
      <c r="L1479" s="18" t="s">
        <v>363</v>
      </c>
      <c r="M1479" s="18" t="s">
        <v>253</v>
      </c>
      <c r="N1479" s="56">
        <v>74</v>
      </c>
      <c r="O1479" s="18" t="s">
        <v>551</v>
      </c>
      <c r="P1479" s="18" t="s">
        <v>466</v>
      </c>
      <c r="Q1479" s="18" t="s">
        <v>254</v>
      </c>
      <c r="R1479" s="24" t="s">
        <v>257</v>
      </c>
      <c r="S1479" s="24" t="s">
        <v>257</v>
      </c>
      <c r="T1479" s="18" t="s">
        <v>257</v>
      </c>
      <c r="U1479" s="18" t="s">
        <v>257</v>
      </c>
      <c r="V1479" s="18" t="s">
        <v>257</v>
      </c>
      <c r="W1479" s="18" t="s">
        <v>257</v>
      </c>
      <c r="X1479" s="18" t="s">
        <v>1837</v>
      </c>
      <c r="Y1479" s="18">
        <v>0</v>
      </c>
      <c r="Z1479" s="18" t="s">
        <v>474</v>
      </c>
      <c r="AA1479" s="18">
        <v>0</v>
      </c>
      <c r="AB1479" s="57" t="s">
        <v>257</v>
      </c>
      <c r="AC1479" s="18" t="s">
        <v>257</v>
      </c>
      <c r="AD1479" s="18" t="s">
        <v>257</v>
      </c>
      <c r="AE1479" s="18" t="s">
        <v>257</v>
      </c>
      <c r="AF1479" s="18" t="s">
        <v>257</v>
      </c>
      <c r="AG1479" s="18" t="s">
        <v>257</v>
      </c>
      <c r="AH1479" s="18" t="s">
        <v>257</v>
      </c>
      <c r="AI1479" s="18">
        <v>1</v>
      </c>
      <c r="AJ1479" s="18" t="s">
        <v>628</v>
      </c>
      <c r="AK1479" s="18">
        <v>7</v>
      </c>
      <c r="AL1479" s="18" t="s">
        <v>670</v>
      </c>
      <c r="AM1479" s="18"/>
      <c r="AN1479" s="18"/>
      <c r="AO1479" s="18"/>
      <c r="AP1479" s="18"/>
      <c r="AQ1479" s="18"/>
      <c r="AR1479" s="18"/>
      <c r="AS1479" s="18"/>
      <c r="AT1479" s="18"/>
      <c r="AU1479" s="18"/>
      <c r="AV1479" s="18"/>
      <c r="AW1479" s="18"/>
      <c r="AX1479" s="18"/>
      <c r="AY1479" s="18"/>
      <c r="AZ1479" s="18"/>
      <c r="BA1479" s="18"/>
      <c r="BB1479" s="18"/>
      <c r="BC1479" s="18"/>
      <c r="BD1479" s="18"/>
      <c r="BE1479" s="18"/>
      <c r="BF1479" s="18"/>
      <c r="BG1479" s="18"/>
      <c r="BH1479" s="18"/>
      <c r="BI1479" s="18"/>
      <c r="BJ1479" s="18"/>
      <c r="BK1479" s="18"/>
      <c r="BL1479" s="18"/>
      <c r="BM1479" s="18"/>
      <c r="BN1479" s="18"/>
      <c r="BO1479" s="18"/>
      <c r="BP1479" s="18"/>
      <c r="BQ1479" s="18"/>
      <c r="BR1479" s="18"/>
      <c r="BS1479" s="18"/>
      <c r="BT1479" s="18"/>
      <c r="BU1479" s="18"/>
      <c r="BV1479" s="18"/>
      <c r="BW1479" s="18"/>
      <c r="BX1479" s="18"/>
      <c r="BY1479" s="18"/>
      <c r="BZ1479" s="18"/>
      <c r="CA1479" s="18"/>
      <c r="CB1479" s="18"/>
      <c r="CC1479" s="18"/>
      <c r="CD1479" s="18"/>
      <c r="CE1479" s="18"/>
      <c r="CF1479" s="18"/>
      <c r="CG1479" s="18"/>
      <c r="CH1479" s="18"/>
      <c r="CI1479" s="18"/>
      <c r="CJ1479" s="18"/>
      <c r="CK1479" s="18"/>
      <c r="CL1479" s="18"/>
      <c r="CM1479" s="18"/>
      <c r="CN1479" s="18"/>
      <c r="CO1479" s="18"/>
      <c r="CP1479" s="18"/>
      <c r="CQ1479" s="18"/>
      <c r="CR1479" s="18"/>
      <c r="CS1479" s="18"/>
      <c r="CT1479" s="18"/>
      <c r="CU1479" s="18"/>
      <c r="CV1479" s="18"/>
      <c r="CW1479" s="18"/>
      <c r="CX1479" s="18"/>
      <c r="CY1479" s="18"/>
      <c r="CZ1479" s="18"/>
      <c r="DA1479" s="18"/>
      <c r="DB1479" s="18"/>
      <c r="DC1479" s="18"/>
      <c r="DD1479" s="18"/>
      <c r="DE1479" s="18"/>
      <c r="DF1479" s="18"/>
      <c r="DG1479" s="18"/>
      <c r="DH1479" s="18"/>
      <c r="DI1479" s="18"/>
      <c r="DJ1479" s="18"/>
      <c r="DK1479" s="18"/>
      <c r="DL1479" s="18"/>
      <c r="DM1479" s="18"/>
      <c r="DN1479" s="18"/>
      <c r="DO1479" s="18"/>
      <c r="DP1479" s="18"/>
      <c r="DQ1479" s="18"/>
      <c r="DR1479" s="18">
        <v>0</v>
      </c>
      <c r="DS1479" s="18"/>
      <c r="DT1479" s="18"/>
      <c r="DU1479" s="18"/>
      <c r="DV1479" s="18"/>
      <c r="DW1479" s="18"/>
      <c r="DX1479" s="18"/>
      <c r="DY1479" s="18"/>
      <c r="DZ1479" s="18"/>
      <c r="EA1479" s="18"/>
      <c r="EB1479" s="18"/>
      <c r="EC1479" s="18"/>
      <c r="ED1479" s="18"/>
      <c r="EE1479" s="18"/>
      <c r="EF1479" s="18"/>
      <c r="EG1479" s="18"/>
      <c r="EH1479" s="18" t="s">
        <v>1838</v>
      </c>
      <c r="EI1479" s="18" cm="1">
        <f t="array" ref="EI1479">IF(SUMPRODUCT(--(DO1479:DS1479&lt;&gt;""))=0, 0,1)</f>
        <v>1</v>
      </c>
      <c r="EJ1479" s="18" cm="1">
        <f t="array" ref="EJ1479">IF(SUMPRODUCT(--(DT1479:EG1479&lt;&gt;""))=0, 0,1)</f>
        <v>0</v>
      </c>
      <c r="EK1479" s="18" cm="1">
        <f t="array" ref="EK1479">IF(SUMPRODUCT(--(EC1479:EG1479&lt;&gt;""))=0, 0,1)</f>
        <v>0</v>
      </c>
      <c r="EL1479" s="18" cm="1">
        <f t="array" ref="EL1479">IF(SUMPRODUCT(--(EE1479:EG1479&lt;&gt;""))=0, 0,1)</f>
        <v>0</v>
      </c>
      <c r="EM1479" s="18">
        <f t="shared" si="296"/>
        <v>0</v>
      </c>
      <c r="EN1479" s="18">
        <f t="shared" si="297"/>
        <v>0</v>
      </c>
      <c r="EO1479" s="18" t="str">
        <f t="shared" si="298"/>
        <v>NA</v>
      </c>
      <c r="EP1479" s="18" t="str">
        <f t="shared" si="299"/>
        <v>NA</v>
      </c>
      <c r="EQ1479" s="18" t="str">
        <f t="shared" si="300"/>
        <v>NA</v>
      </c>
      <c r="ER1479" s="58" t="s">
        <v>2080</v>
      </c>
      <c r="ES1479" s="59">
        <v>43823</v>
      </c>
      <c r="ET1479" s="18" t="s">
        <v>1835</v>
      </c>
      <c r="EU1479" s="18" t="s">
        <v>1835</v>
      </c>
    </row>
    <row r="1480" spans="1:151" ht="15.75" customHeight="1" x14ac:dyDescent="0.2">
      <c r="A1480" s="5" t="s">
        <v>428</v>
      </c>
      <c r="B1480" s="24" t="s">
        <v>1834</v>
      </c>
      <c r="C1480" s="26">
        <v>1</v>
      </c>
      <c r="D1480" s="18" t="s">
        <v>626</v>
      </c>
      <c r="E1480" s="18" t="s">
        <v>1839</v>
      </c>
      <c r="F1480" s="18" t="s">
        <v>553</v>
      </c>
      <c r="G1480" s="18" t="s">
        <v>575</v>
      </c>
      <c r="H1480" s="18" t="s">
        <v>576</v>
      </c>
      <c r="I1480" s="18" t="s">
        <v>363</v>
      </c>
      <c r="J1480" s="18" t="s">
        <v>363</v>
      </c>
      <c r="K1480" s="18" t="s">
        <v>363</v>
      </c>
      <c r="L1480" s="18" t="s">
        <v>363</v>
      </c>
      <c r="M1480" s="18" t="s">
        <v>253</v>
      </c>
      <c r="N1480" s="56">
        <v>74</v>
      </c>
      <c r="O1480" s="18" t="s">
        <v>551</v>
      </c>
      <c r="P1480" s="18" t="s">
        <v>466</v>
      </c>
      <c r="Q1480" s="18" t="s">
        <v>254</v>
      </c>
      <c r="R1480" s="24" t="s">
        <v>257</v>
      </c>
      <c r="S1480" s="24" t="s">
        <v>257</v>
      </c>
      <c r="T1480" s="18" t="s">
        <v>257</v>
      </c>
      <c r="U1480" s="18" t="s">
        <v>257</v>
      </c>
      <c r="V1480" s="18" t="s">
        <v>257</v>
      </c>
      <c r="W1480" s="18" t="s">
        <v>257</v>
      </c>
      <c r="X1480" s="18" t="s">
        <v>1837</v>
      </c>
      <c r="Y1480" s="18">
        <v>2</v>
      </c>
      <c r="Z1480" s="18" t="s">
        <v>474</v>
      </c>
      <c r="AA1480" s="18">
        <v>2</v>
      </c>
      <c r="AB1480" s="57" t="s">
        <v>257</v>
      </c>
      <c r="AC1480" s="18" t="s">
        <v>257</v>
      </c>
      <c r="AD1480" s="18" t="s">
        <v>257</v>
      </c>
      <c r="AE1480" s="18" t="s">
        <v>257</v>
      </c>
      <c r="AF1480" s="18" t="s">
        <v>257</v>
      </c>
      <c r="AG1480" s="18" t="s">
        <v>257</v>
      </c>
      <c r="AH1480" s="18" t="s">
        <v>257</v>
      </c>
      <c r="AI1480" s="18">
        <v>1</v>
      </c>
      <c r="AJ1480" s="18" t="s">
        <v>628</v>
      </c>
      <c r="AK1480" s="18">
        <v>7</v>
      </c>
      <c r="AL1480" s="18" t="s">
        <v>670</v>
      </c>
      <c r="AM1480" s="18"/>
      <c r="AN1480" s="18"/>
      <c r="AO1480" s="18"/>
      <c r="AP1480" s="18"/>
      <c r="AQ1480" s="18"/>
      <c r="AR1480" s="18"/>
      <c r="AS1480" s="18"/>
      <c r="AT1480" s="18"/>
      <c r="AU1480" s="18"/>
      <c r="AV1480" s="18"/>
      <c r="AW1480" s="18"/>
      <c r="AX1480" s="18"/>
      <c r="AY1480" s="18"/>
      <c r="AZ1480" s="18"/>
      <c r="BA1480" s="18"/>
      <c r="BB1480" s="18"/>
      <c r="BC1480" s="18"/>
      <c r="BD1480" s="18"/>
      <c r="BE1480" s="18"/>
      <c r="BF1480" s="18"/>
      <c r="BG1480" s="18"/>
      <c r="BH1480" s="18"/>
      <c r="BI1480" s="18"/>
      <c r="BJ1480" s="18"/>
      <c r="BK1480" s="18"/>
      <c r="BL1480" s="18"/>
      <c r="BM1480" s="18"/>
      <c r="BN1480" s="18"/>
      <c r="BO1480" s="18"/>
      <c r="BP1480" s="18"/>
      <c r="BQ1480" s="18"/>
      <c r="BR1480" s="18"/>
      <c r="BS1480" s="18"/>
      <c r="BT1480" s="18"/>
      <c r="BU1480" s="18"/>
      <c r="BV1480" s="18"/>
      <c r="BW1480" s="18"/>
      <c r="BX1480" s="18"/>
      <c r="BY1480" s="18"/>
      <c r="BZ1480" s="18"/>
      <c r="CA1480" s="18"/>
      <c r="CB1480" s="18"/>
      <c r="CC1480" s="18"/>
      <c r="CD1480" s="18"/>
      <c r="CE1480" s="18"/>
      <c r="CF1480" s="18"/>
      <c r="CG1480" s="18"/>
      <c r="CH1480" s="18"/>
      <c r="CI1480" s="18"/>
      <c r="CJ1480" s="18"/>
      <c r="CK1480" s="18"/>
      <c r="CL1480" s="18"/>
      <c r="CM1480" s="18"/>
      <c r="CN1480" s="18"/>
      <c r="CO1480" s="18"/>
      <c r="CP1480" s="18"/>
      <c r="CQ1480" s="18"/>
      <c r="CR1480" s="18"/>
      <c r="CS1480" s="18"/>
      <c r="CT1480" s="18"/>
      <c r="CU1480" s="18"/>
      <c r="CV1480" s="18"/>
      <c r="CW1480" s="18"/>
      <c r="CX1480" s="18"/>
      <c r="CY1480" s="18"/>
      <c r="CZ1480" s="18"/>
      <c r="DA1480" s="18"/>
      <c r="DB1480" s="18"/>
      <c r="DC1480" s="18"/>
      <c r="DD1480" s="18"/>
      <c r="DE1480" s="18"/>
      <c r="DF1480" s="18"/>
      <c r="DG1480" s="18"/>
      <c r="DH1480" s="18"/>
      <c r="DI1480" s="18"/>
      <c r="DJ1480" s="18"/>
      <c r="DK1480" s="18"/>
      <c r="DL1480" s="18"/>
      <c r="DM1480" s="18"/>
      <c r="DN1480" s="18"/>
      <c r="DO1480" s="18"/>
      <c r="DP1480" s="18"/>
      <c r="DQ1480" s="18"/>
      <c r="DR1480" s="18">
        <v>0</v>
      </c>
      <c r="DS1480" s="18"/>
      <c r="DT1480" s="18"/>
      <c r="DU1480" s="18"/>
      <c r="DV1480" s="18"/>
      <c r="DW1480" s="18"/>
      <c r="DX1480" s="18"/>
      <c r="DY1480" s="18"/>
      <c r="DZ1480" s="18"/>
      <c r="EA1480" s="18"/>
      <c r="EB1480" s="18"/>
      <c r="EC1480" s="18"/>
      <c r="ED1480" s="18"/>
      <c r="EE1480" s="18"/>
      <c r="EF1480" s="18"/>
      <c r="EG1480" s="18"/>
      <c r="EH1480" s="18" t="s">
        <v>1838</v>
      </c>
      <c r="EI1480" s="18" cm="1">
        <f t="array" ref="EI1480">IF(SUMPRODUCT(--(DO1480:DS1480&lt;&gt;""))=0, 0,1)</f>
        <v>1</v>
      </c>
      <c r="EJ1480" s="18" cm="1">
        <f t="array" ref="EJ1480">IF(SUMPRODUCT(--(DT1480:EG1480&lt;&gt;""))=0, 0,1)</f>
        <v>0</v>
      </c>
      <c r="EK1480" s="18" cm="1">
        <f t="array" ref="EK1480">IF(SUMPRODUCT(--(EC1480:EG1480&lt;&gt;""))=0, 0,1)</f>
        <v>0</v>
      </c>
      <c r="EL1480" s="18" cm="1">
        <f t="array" ref="EL1480">IF(SUMPRODUCT(--(EE1480:EG1480&lt;&gt;""))=0, 0,1)</f>
        <v>0</v>
      </c>
      <c r="EM1480" s="18">
        <f t="shared" si="296"/>
        <v>0</v>
      </c>
      <c r="EN1480" s="18">
        <f t="shared" si="297"/>
        <v>0</v>
      </c>
      <c r="EO1480" s="18" t="str">
        <f t="shared" si="298"/>
        <v>NA</v>
      </c>
      <c r="EP1480" s="18" t="str">
        <f t="shared" si="299"/>
        <v>NA</v>
      </c>
      <c r="EQ1480" s="18" t="str">
        <f t="shared" si="300"/>
        <v>NA</v>
      </c>
      <c r="ER1480" s="58" t="s">
        <v>2080</v>
      </c>
      <c r="ES1480" s="59">
        <v>43823</v>
      </c>
      <c r="ET1480" s="18" t="s">
        <v>1835</v>
      </c>
      <c r="EU1480" s="18" t="s">
        <v>1835</v>
      </c>
    </row>
    <row r="1481" spans="1:151" ht="15.75" customHeight="1" x14ac:dyDescent="0.2">
      <c r="A1481" s="5" t="s">
        <v>428</v>
      </c>
      <c r="B1481" s="24" t="s">
        <v>1834</v>
      </c>
      <c r="C1481" s="26">
        <v>1</v>
      </c>
      <c r="D1481" s="18" t="s">
        <v>626</v>
      </c>
      <c r="E1481" s="18" t="s">
        <v>1840</v>
      </c>
      <c r="F1481" s="18" t="s">
        <v>553</v>
      </c>
      <c r="G1481" s="18" t="s">
        <v>575</v>
      </c>
      <c r="H1481" s="18" t="s">
        <v>576</v>
      </c>
      <c r="I1481" s="18" t="s">
        <v>363</v>
      </c>
      <c r="J1481" s="18" t="s">
        <v>363</v>
      </c>
      <c r="K1481" s="18" t="s">
        <v>363</v>
      </c>
      <c r="L1481" s="18" t="s">
        <v>363</v>
      </c>
      <c r="M1481" s="18" t="s">
        <v>253</v>
      </c>
      <c r="N1481" s="56">
        <v>74</v>
      </c>
      <c r="O1481" s="18" t="s">
        <v>551</v>
      </c>
      <c r="P1481" s="18" t="s">
        <v>466</v>
      </c>
      <c r="Q1481" s="18" t="s">
        <v>254</v>
      </c>
      <c r="R1481" s="24" t="s">
        <v>257</v>
      </c>
      <c r="S1481" s="24" t="s">
        <v>257</v>
      </c>
      <c r="T1481" s="18" t="s">
        <v>257</v>
      </c>
      <c r="U1481" s="18" t="s">
        <v>257</v>
      </c>
      <c r="V1481" s="18" t="s">
        <v>257</v>
      </c>
      <c r="W1481" s="18" t="s">
        <v>257</v>
      </c>
      <c r="X1481" s="18" t="s">
        <v>1837</v>
      </c>
      <c r="Y1481" s="18">
        <v>5</v>
      </c>
      <c r="Z1481" s="18" t="s">
        <v>474</v>
      </c>
      <c r="AA1481" s="18">
        <v>5</v>
      </c>
      <c r="AB1481" s="57" t="s">
        <v>257</v>
      </c>
      <c r="AC1481" s="18" t="s">
        <v>257</v>
      </c>
      <c r="AD1481" s="18" t="s">
        <v>257</v>
      </c>
      <c r="AE1481" s="18" t="s">
        <v>257</v>
      </c>
      <c r="AF1481" s="18" t="s">
        <v>257</v>
      </c>
      <c r="AG1481" s="18" t="s">
        <v>257</v>
      </c>
      <c r="AH1481" s="18" t="s">
        <v>257</v>
      </c>
      <c r="AI1481" s="18">
        <v>1</v>
      </c>
      <c r="AJ1481" s="18" t="s">
        <v>628</v>
      </c>
      <c r="AK1481" s="18">
        <v>7</v>
      </c>
      <c r="AL1481" s="18" t="s">
        <v>670</v>
      </c>
      <c r="AM1481" s="18"/>
      <c r="AN1481" s="18"/>
      <c r="AO1481" s="18"/>
      <c r="AP1481" s="18"/>
      <c r="AQ1481" s="18"/>
      <c r="AR1481" s="18"/>
      <c r="AS1481" s="18"/>
      <c r="AT1481" s="18"/>
      <c r="AU1481" s="18"/>
      <c r="AV1481" s="18"/>
      <c r="AW1481" s="18"/>
      <c r="AX1481" s="18"/>
      <c r="AY1481" s="18"/>
      <c r="AZ1481" s="18"/>
      <c r="BA1481" s="18"/>
      <c r="BB1481" s="18"/>
      <c r="BC1481" s="18"/>
      <c r="BD1481" s="18"/>
      <c r="BE1481" s="18"/>
      <c r="BF1481" s="18"/>
      <c r="BG1481" s="18"/>
      <c r="BH1481" s="18"/>
      <c r="BI1481" s="18"/>
      <c r="BJ1481" s="18"/>
      <c r="BK1481" s="18"/>
      <c r="BL1481" s="18"/>
      <c r="BM1481" s="18"/>
      <c r="BN1481" s="18"/>
      <c r="BO1481" s="18"/>
      <c r="BP1481" s="18"/>
      <c r="BQ1481" s="18"/>
      <c r="BR1481" s="18"/>
      <c r="BS1481" s="18"/>
      <c r="BT1481" s="18"/>
      <c r="BU1481" s="18"/>
      <c r="BV1481" s="18"/>
      <c r="BW1481" s="18"/>
      <c r="BX1481" s="18"/>
      <c r="BY1481" s="18"/>
      <c r="BZ1481" s="18"/>
      <c r="CA1481" s="18"/>
      <c r="CB1481" s="18"/>
      <c r="CC1481" s="18"/>
      <c r="CD1481" s="18"/>
      <c r="CE1481" s="18"/>
      <c r="CF1481" s="18"/>
      <c r="CG1481" s="18"/>
      <c r="CH1481" s="18"/>
      <c r="CI1481" s="18"/>
      <c r="CJ1481" s="18"/>
      <c r="CK1481" s="18"/>
      <c r="CL1481" s="18"/>
      <c r="CM1481" s="18"/>
      <c r="CN1481" s="18"/>
      <c r="CO1481" s="18"/>
      <c r="CP1481" s="18"/>
      <c r="CQ1481" s="18"/>
      <c r="CR1481" s="18"/>
      <c r="CS1481" s="18"/>
      <c r="CT1481" s="18"/>
      <c r="CU1481" s="18"/>
      <c r="CV1481" s="18"/>
      <c r="CW1481" s="18"/>
      <c r="CX1481" s="18"/>
      <c r="CY1481" s="18"/>
      <c r="CZ1481" s="18"/>
      <c r="DA1481" s="18"/>
      <c r="DB1481" s="18"/>
      <c r="DC1481" s="18"/>
      <c r="DD1481" s="18"/>
      <c r="DE1481" s="18"/>
      <c r="DF1481" s="18"/>
      <c r="DG1481" s="18"/>
      <c r="DH1481" s="18"/>
      <c r="DI1481" s="18"/>
      <c r="DJ1481" s="18"/>
      <c r="DK1481" s="18"/>
      <c r="DL1481" s="18"/>
      <c r="DM1481" s="18"/>
      <c r="DN1481" s="18"/>
      <c r="DO1481" s="18"/>
      <c r="DP1481" s="18"/>
      <c r="DQ1481" s="18"/>
      <c r="DR1481" s="18">
        <v>1</v>
      </c>
      <c r="DS1481" s="18"/>
      <c r="DT1481" s="18"/>
      <c r="DU1481" s="18"/>
      <c r="DV1481" s="18"/>
      <c r="DW1481" s="18"/>
      <c r="DX1481" s="18"/>
      <c r="DY1481" s="18"/>
      <c r="DZ1481" s="18"/>
      <c r="EA1481" s="18"/>
      <c r="EB1481" s="18"/>
      <c r="EC1481" s="18"/>
      <c r="ED1481" s="18"/>
      <c r="EE1481" s="18"/>
      <c r="EF1481" s="18"/>
      <c r="EG1481" s="18"/>
      <c r="EH1481" s="18" t="s">
        <v>1838</v>
      </c>
      <c r="EI1481" s="18" cm="1">
        <f t="array" ref="EI1481">IF(SUMPRODUCT(--(DO1481:DS1481&lt;&gt;""))=0, 0,1)</f>
        <v>1</v>
      </c>
      <c r="EJ1481" s="18" cm="1">
        <f t="array" ref="EJ1481">IF(SUMPRODUCT(--(DT1481:EG1481&lt;&gt;""))=0, 0,1)</f>
        <v>0</v>
      </c>
      <c r="EK1481" s="18" cm="1">
        <f t="array" ref="EK1481">IF(SUMPRODUCT(--(EC1481:EG1481&lt;&gt;""))=0, 0,1)</f>
        <v>0</v>
      </c>
      <c r="EL1481" s="18" cm="1">
        <f t="array" ref="EL1481">IF(SUMPRODUCT(--(EE1481:EG1481&lt;&gt;""))=0, 0,1)</f>
        <v>0</v>
      </c>
      <c r="EM1481" s="18">
        <f t="shared" si="296"/>
        <v>1</v>
      </c>
      <c r="EN1481" s="18">
        <f t="shared" si="297"/>
        <v>1</v>
      </c>
      <c r="EO1481" s="18" t="str">
        <f t="shared" si="298"/>
        <v>NA</v>
      </c>
      <c r="EP1481" s="18" t="str">
        <f t="shared" si="299"/>
        <v>NA</v>
      </c>
      <c r="EQ1481" s="18" t="str">
        <f t="shared" si="300"/>
        <v>NA</v>
      </c>
      <c r="ER1481" s="58" t="s">
        <v>2080</v>
      </c>
      <c r="ES1481" s="59">
        <v>43823</v>
      </c>
      <c r="ET1481" s="18" t="s">
        <v>1835</v>
      </c>
      <c r="EU1481" s="18" t="s">
        <v>1835</v>
      </c>
    </row>
    <row r="1482" spans="1:151" ht="15.75" customHeight="1" x14ac:dyDescent="0.2">
      <c r="A1482" s="5" t="s">
        <v>428</v>
      </c>
      <c r="B1482" s="24" t="s">
        <v>1834</v>
      </c>
      <c r="C1482" s="26">
        <v>1</v>
      </c>
      <c r="D1482" s="18" t="s">
        <v>626</v>
      </c>
      <c r="E1482" s="18" t="s">
        <v>1841</v>
      </c>
      <c r="F1482" s="18" t="s">
        <v>553</v>
      </c>
      <c r="G1482" s="18" t="s">
        <v>575</v>
      </c>
      <c r="H1482" s="18" t="s">
        <v>576</v>
      </c>
      <c r="I1482" s="18" t="s">
        <v>363</v>
      </c>
      <c r="J1482" s="18" t="s">
        <v>363</v>
      </c>
      <c r="K1482" s="18" t="s">
        <v>363</v>
      </c>
      <c r="L1482" s="18" t="s">
        <v>363</v>
      </c>
      <c r="M1482" s="18" t="s">
        <v>253</v>
      </c>
      <c r="N1482" s="56">
        <v>74</v>
      </c>
      <c r="O1482" s="18" t="s">
        <v>551</v>
      </c>
      <c r="P1482" s="18" t="s">
        <v>466</v>
      </c>
      <c r="Q1482" s="18" t="s">
        <v>254</v>
      </c>
      <c r="R1482" s="24" t="s">
        <v>257</v>
      </c>
      <c r="S1482" s="24" t="s">
        <v>257</v>
      </c>
      <c r="T1482" s="18" t="s">
        <v>257</v>
      </c>
      <c r="U1482" s="18" t="s">
        <v>257</v>
      </c>
      <c r="V1482" s="18" t="s">
        <v>257</v>
      </c>
      <c r="W1482" s="18" t="s">
        <v>257</v>
      </c>
      <c r="X1482" s="18" t="s">
        <v>1837</v>
      </c>
      <c r="Y1482" s="18">
        <v>10</v>
      </c>
      <c r="Z1482" s="18" t="s">
        <v>474</v>
      </c>
      <c r="AA1482" s="18">
        <v>10</v>
      </c>
      <c r="AB1482" s="57" t="s">
        <v>257</v>
      </c>
      <c r="AC1482" s="18" t="s">
        <v>257</v>
      </c>
      <c r="AD1482" s="18" t="s">
        <v>257</v>
      </c>
      <c r="AE1482" s="18" t="s">
        <v>257</v>
      </c>
      <c r="AF1482" s="18" t="s">
        <v>257</v>
      </c>
      <c r="AG1482" s="18" t="s">
        <v>257</v>
      </c>
      <c r="AH1482" s="18" t="s">
        <v>257</v>
      </c>
      <c r="AI1482" s="18">
        <v>1</v>
      </c>
      <c r="AJ1482" s="18" t="s">
        <v>628</v>
      </c>
      <c r="AK1482" s="18">
        <v>7</v>
      </c>
      <c r="AL1482" s="18" t="s">
        <v>670</v>
      </c>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v>1</v>
      </c>
      <c r="DS1482" s="18"/>
      <c r="DT1482" s="18"/>
      <c r="DU1482" s="18"/>
      <c r="DV1482" s="18"/>
      <c r="DW1482" s="18"/>
      <c r="DX1482" s="18"/>
      <c r="DY1482" s="18"/>
      <c r="DZ1482" s="18"/>
      <c r="EA1482" s="18"/>
      <c r="EB1482" s="18"/>
      <c r="EC1482" s="18"/>
      <c r="ED1482" s="18"/>
      <c r="EE1482" s="18"/>
      <c r="EF1482" s="18"/>
      <c r="EG1482" s="18"/>
      <c r="EH1482" s="18" t="s">
        <v>1838</v>
      </c>
      <c r="EI1482" s="18" cm="1">
        <f t="array" ref="EI1482">IF(SUMPRODUCT(--(DO1482:DS1482&lt;&gt;""))=0, 0,1)</f>
        <v>1</v>
      </c>
      <c r="EJ1482" s="18" cm="1">
        <f t="array" ref="EJ1482">IF(SUMPRODUCT(--(DT1482:EG1482&lt;&gt;""))=0, 0,1)</f>
        <v>0</v>
      </c>
      <c r="EK1482" s="18" cm="1">
        <f t="array" ref="EK1482">IF(SUMPRODUCT(--(EC1482:EG1482&lt;&gt;""))=0, 0,1)</f>
        <v>0</v>
      </c>
      <c r="EL1482" s="18" cm="1">
        <f t="array" ref="EL1482">IF(SUMPRODUCT(--(EE1482:EG1482&lt;&gt;""))=0, 0,1)</f>
        <v>0</v>
      </c>
      <c r="EM1482" s="18">
        <f t="shared" si="296"/>
        <v>1</v>
      </c>
      <c r="EN1482" s="18">
        <f t="shared" si="297"/>
        <v>1</v>
      </c>
      <c r="EO1482" s="18" t="str">
        <f t="shared" si="298"/>
        <v>NA</v>
      </c>
      <c r="EP1482" s="18" t="str">
        <f t="shared" si="299"/>
        <v>NA</v>
      </c>
      <c r="EQ1482" s="18" t="str">
        <f t="shared" si="300"/>
        <v>NA</v>
      </c>
      <c r="ER1482" s="58" t="s">
        <v>2080</v>
      </c>
      <c r="ES1482" s="59">
        <v>43823</v>
      </c>
      <c r="ET1482" s="18" t="s">
        <v>1835</v>
      </c>
      <c r="EU1482" s="18" t="s">
        <v>1835</v>
      </c>
    </row>
    <row r="1483" spans="1:151" ht="15.75" customHeight="1" x14ac:dyDescent="0.2">
      <c r="A1483" s="5" t="s">
        <v>428</v>
      </c>
      <c r="B1483" s="24" t="s">
        <v>1834</v>
      </c>
      <c r="C1483" s="26">
        <v>1</v>
      </c>
      <c r="D1483" s="18" t="s">
        <v>626</v>
      </c>
      <c r="E1483" s="18" t="s">
        <v>1842</v>
      </c>
      <c r="F1483" s="18" t="s">
        <v>553</v>
      </c>
      <c r="G1483" s="18" t="s">
        <v>575</v>
      </c>
      <c r="H1483" s="18" t="s">
        <v>576</v>
      </c>
      <c r="I1483" s="18" t="s">
        <v>363</v>
      </c>
      <c r="J1483" s="18" t="s">
        <v>363</v>
      </c>
      <c r="K1483" s="18" t="s">
        <v>363</v>
      </c>
      <c r="L1483" s="18" t="s">
        <v>363</v>
      </c>
      <c r="M1483" s="18" t="s">
        <v>253</v>
      </c>
      <c r="N1483" s="56">
        <v>74</v>
      </c>
      <c r="O1483" s="18" t="s">
        <v>551</v>
      </c>
      <c r="P1483" s="18" t="s">
        <v>466</v>
      </c>
      <c r="Q1483" s="18" t="s">
        <v>254</v>
      </c>
      <c r="R1483" s="24" t="s">
        <v>257</v>
      </c>
      <c r="S1483" s="24" t="s">
        <v>257</v>
      </c>
      <c r="T1483" s="18" t="s">
        <v>257</v>
      </c>
      <c r="U1483" s="18" t="s">
        <v>257</v>
      </c>
      <c r="V1483" s="18" t="s">
        <v>257</v>
      </c>
      <c r="W1483" s="18" t="s">
        <v>257</v>
      </c>
      <c r="X1483" s="18" t="s">
        <v>1837</v>
      </c>
      <c r="Y1483" s="18">
        <v>20</v>
      </c>
      <c r="Z1483" s="18" t="s">
        <v>474</v>
      </c>
      <c r="AA1483" s="18">
        <v>20</v>
      </c>
      <c r="AB1483" s="57" t="s">
        <v>257</v>
      </c>
      <c r="AC1483" s="18" t="s">
        <v>257</v>
      </c>
      <c r="AD1483" s="18" t="s">
        <v>257</v>
      </c>
      <c r="AE1483" s="18" t="s">
        <v>257</v>
      </c>
      <c r="AF1483" s="18" t="s">
        <v>257</v>
      </c>
      <c r="AG1483" s="18" t="s">
        <v>257</v>
      </c>
      <c r="AH1483" s="18" t="s">
        <v>257</v>
      </c>
      <c r="AI1483" s="18">
        <v>1</v>
      </c>
      <c r="AJ1483" s="18" t="s">
        <v>628</v>
      </c>
      <c r="AK1483" s="18">
        <v>7</v>
      </c>
      <c r="AL1483" s="18" t="s">
        <v>670</v>
      </c>
      <c r="AM1483" s="18"/>
      <c r="AN1483" s="18"/>
      <c r="AO1483" s="18"/>
      <c r="AP1483" s="18"/>
      <c r="AQ1483" s="18"/>
      <c r="AR1483" s="18"/>
      <c r="AS1483" s="18"/>
      <c r="AT1483" s="18"/>
      <c r="AU1483" s="18"/>
      <c r="AV1483" s="18"/>
      <c r="AW1483" s="18"/>
      <c r="AX1483" s="18"/>
      <c r="AY1483" s="18"/>
      <c r="AZ1483" s="18"/>
      <c r="BA1483" s="18"/>
      <c r="BB1483" s="18"/>
      <c r="BC1483" s="18"/>
      <c r="BD1483" s="18"/>
      <c r="BE1483" s="18"/>
      <c r="BF1483" s="18"/>
      <c r="BG1483" s="18"/>
      <c r="BH1483" s="18"/>
      <c r="BI1483" s="18"/>
      <c r="BJ1483" s="18"/>
      <c r="BK1483" s="18"/>
      <c r="BL1483" s="18"/>
      <c r="BM1483" s="18"/>
      <c r="BN1483" s="18"/>
      <c r="BO1483" s="18"/>
      <c r="BP1483" s="18"/>
      <c r="BQ1483" s="18"/>
      <c r="BR1483" s="18"/>
      <c r="BS1483" s="18"/>
      <c r="BT1483" s="18"/>
      <c r="BU1483" s="18"/>
      <c r="BV1483" s="18"/>
      <c r="BW1483" s="18"/>
      <c r="BX1483" s="18"/>
      <c r="BY1483" s="18"/>
      <c r="BZ1483" s="18"/>
      <c r="CA1483" s="18"/>
      <c r="CB1483" s="18"/>
      <c r="CC1483" s="18"/>
      <c r="CD1483" s="18"/>
      <c r="CE1483" s="18"/>
      <c r="CF1483" s="18"/>
      <c r="CG1483" s="18"/>
      <c r="CH1483" s="18"/>
      <c r="CI1483" s="18"/>
      <c r="CJ1483" s="18"/>
      <c r="CK1483" s="18"/>
      <c r="CL1483" s="18"/>
      <c r="CM1483" s="18"/>
      <c r="CN1483" s="18"/>
      <c r="CO1483" s="18"/>
      <c r="CP1483" s="18"/>
      <c r="CQ1483" s="18"/>
      <c r="CR1483" s="18"/>
      <c r="CS1483" s="18"/>
      <c r="CT1483" s="18"/>
      <c r="CU1483" s="18"/>
      <c r="CV1483" s="18"/>
      <c r="CW1483" s="18"/>
      <c r="CX1483" s="18"/>
      <c r="CY1483" s="18"/>
      <c r="CZ1483" s="18"/>
      <c r="DA1483" s="18"/>
      <c r="DB1483" s="18"/>
      <c r="DC1483" s="18"/>
      <c r="DD1483" s="18"/>
      <c r="DE1483" s="18"/>
      <c r="DF1483" s="18"/>
      <c r="DG1483" s="18"/>
      <c r="DH1483" s="18"/>
      <c r="DI1483" s="18"/>
      <c r="DJ1483" s="18"/>
      <c r="DK1483" s="18"/>
      <c r="DL1483" s="18"/>
      <c r="DM1483" s="18"/>
      <c r="DN1483" s="18"/>
      <c r="DO1483" s="18"/>
      <c r="DP1483" s="18"/>
      <c r="DQ1483" s="18"/>
      <c r="DR1483" s="18">
        <v>1</v>
      </c>
      <c r="DS1483" s="18"/>
      <c r="DT1483" s="18"/>
      <c r="DU1483" s="18"/>
      <c r="DV1483" s="18"/>
      <c r="DW1483" s="18"/>
      <c r="DX1483" s="18"/>
      <c r="DY1483" s="18"/>
      <c r="DZ1483" s="18"/>
      <c r="EA1483" s="18"/>
      <c r="EB1483" s="18"/>
      <c r="EC1483" s="18"/>
      <c r="ED1483" s="18"/>
      <c r="EE1483" s="18"/>
      <c r="EF1483" s="18"/>
      <c r="EG1483" s="18"/>
      <c r="EH1483" s="18" t="s">
        <v>1838</v>
      </c>
      <c r="EI1483" s="18" cm="1">
        <f t="array" ref="EI1483">IF(SUMPRODUCT(--(DO1483:DS1483&lt;&gt;""))=0, 0,1)</f>
        <v>1</v>
      </c>
      <c r="EJ1483" s="18" cm="1">
        <f t="array" ref="EJ1483">IF(SUMPRODUCT(--(DT1483:EG1483&lt;&gt;""))=0, 0,1)</f>
        <v>0</v>
      </c>
      <c r="EK1483" s="18" cm="1">
        <f t="array" ref="EK1483">IF(SUMPRODUCT(--(EC1483:EG1483&lt;&gt;""))=0, 0,1)</f>
        <v>0</v>
      </c>
      <c r="EL1483" s="18" cm="1">
        <f t="array" ref="EL1483">IF(SUMPRODUCT(--(EE1483:EG1483&lt;&gt;""))=0, 0,1)</f>
        <v>0</v>
      </c>
      <c r="EM1483" s="18">
        <f t="shared" si="296"/>
        <v>1</v>
      </c>
      <c r="EN1483" s="18">
        <f t="shared" si="297"/>
        <v>1</v>
      </c>
      <c r="EO1483" s="18" t="str">
        <f t="shared" si="298"/>
        <v>NA</v>
      </c>
      <c r="EP1483" s="18" t="str">
        <f t="shared" si="299"/>
        <v>NA</v>
      </c>
      <c r="EQ1483" s="18" t="str">
        <f t="shared" si="300"/>
        <v>NA</v>
      </c>
      <c r="ER1483" s="58" t="s">
        <v>2080</v>
      </c>
      <c r="ES1483" s="59">
        <v>43823</v>
      </c>
      <c r="ET1483" s="18" t="s">
        <v>1835</v>
      </c>
      <c r="EU1483" s="18" t="s">
        <v>1835</v>
      </c>
    </row>
    <row r="1484" spans="1:151" ht="15.75" customHeight="1" x14ac:dyDescent="0.2">
      <c r="A1484" s="5" t="s">
        <v>428</v>
      </c>
      <c r="B1484" s="24" t="s">
        <v>1834</v>
      </c>
      <c r="C1484" s="26">
        <v>1</v>
      </c>
      <c r="D1484" s="18" t="s">
        <v>632</v>
      </c>
      <c r="E1484" s="18" t="s">
        <v>1836</v>
      </c>
      <c r="F1484" s="18" t="s">
        <v>553</v>
      </c>
      <c r="G1484" s="18" t="s">
        <v>575</v>
      </c>
      <c r="H1484" s="18" t="s">
        <v>576</v>
      </c>
      <c r="I1484" s="18" t="s">
        <v>363</v>
      </c>
      <c r="J1484" s="18" t="s">
        <v>363</v>
      </c>
      <c r="K1484" s="18" t="s">
        <v>363</v>
      </c>
      <c r="L1484" s="18" t="s">
        <v>363</v>
      </c>
      <c r="M1484" s="18" t="s">
        <v>253</v>
      </c>
      <c r="N1484" s="56">
        <v>74</v>
      </c>
      <c r="O1484" s="18" t="s">
        <v>551</v>
      </c>
      <c r="P1484" s="18" t="s">
        <v>466</v>
      </c>
      <c r="Q1484" s="18" t="s">
        <v>254</v>
      </c>
      <c r="R1484" s="24" t="s">
        <v>257</v>
      </c>
      <c r="S1484" s="24" t="s">
        <v>257</v>
      </c>
      <c r="T1484" s="18" t="s">
        <v>257</v>
      </c>
      <c r="U1484" s="18" t="s">
        <v>257</v>
      </c>
      <c r="V1484" s="18" t="s">
        <v>257</v>
      </c>
      <c r="W1484" s="18" t="s">
        <v>257</v>
      </c>
      <c r="X1484" s="18" t="s">
        <v>1837</v>
      </c>
      <c r="Y1484" s="18">
        <v>0</v>
      </c>
      <c r="Z1484" s="18" t="s">
        <v>474</v>
      </c>
      <c r="AA1484" s="18">
        <v>0</v>
      </c>
      <c r="AB1484" s="57" t="s">
        <v>257</v>
      </c>
      <c r="AC1484" s="18" t="s">
        <v>257</v>
      </c>
      <c r="AD1484" s="18" t="s">
        <v>257</v>
      </c>
      <c r="AE1484" s="18" t="s">
        <v>257</v>
      </c>
      <c r="AF1484" s="18" t="s">
        <v>257</v>
      </c>
      <c r="AG1484" s="18" t="s">
        <v>257</v>
      </c>
      <c r="AH1484" s="18" t="s">
        <v>257</v>
      </c>
      <c r="AI1484" s="18">
        <v>2</v>
      </c>
      <c r="AJ1484" s="18" t="s">
        <v>628</v>
      </c>
      <c r="AK1484" s="18">
        <v>14</v>
      </c>
      <c r="AL1484" s="18" t="s">
        <v>670</v>
      </c>
      <c r="AM1484" s="18"/>
      <c r="AN1484" s="18"/>
      <c r="AO1484" s="18"/>
      <c r="AP1484" s="18"/>
      <c r="AQ1484" s="18"/>
      <c r="AR1484" s="18"/>
      <c r="AS1484" s="18"/>
      <c r="AT1484" s="18"/>
      <c r="AU1484" s="18"/>
      <c r="AV1484" s="18"/>
      <c r="AW1484" s="18"/>
      <c r="AX1484" s="18"/>
      <c r="AY1484" s="18"/>
      <c r="AZ1484" s="18"/>
      <c r="BA1484" s="18"/>
      <c r="BB1484" s="18"/>
      <c r="BC1484" s="18"/>
      <c r="BD1484" s="18"/>
      <c r="BE1484" s="18"/>
      <c r="BF1484" s="18"/>
      <c r="BG1484" s="18"/>
      <c r="BH1484" s="18"/>
      <c r="BI1484" s="18"/>
      <c r="BJ1484" s="18"/>
      <c r="BK1484" s="18"/>
      <c r="BL1484" s="18"/>
      <c r="BM1484" s="18"/>
      <c r="BN1484" s="18"/>
      <c r="BO1484" s="18"/>
      <c r="BP1484" s="18"/>
      <c r="BQ1484" s="18"/>
      <c r="BR1484" s="18"/>
      <c r="BS1484" s="18"/>
      <c r="BT1484" s="18"/>
      <c r="BU1484" s="18"/>
      <c r="BV1484" s="18"/>
      <c r="BW1484" s="18"/>
      <c r="BX1484" s="18"/>
      <c r="BY1484" s="18"/>
      <c r="BZ1484" s="18"/>
      <c r="CA1484" s="18"/>
      <c r="CB1484" s="18"/>
      <c r="CC1484" s="18"/>
      <c r="CD1484" s="18"/>
      <c r="CE1484" s="18"/>
      <c r="CF1484" s="18"/>
      <c r="CG1484" s="18"/>
      <c r="CH1484" s="18"/>
      <c r="CI1484" s="18"/>
      <c r="CJ1484" s="18"/>
      <c r="CK1484" s="18"/>
      <c r="CL1484" s="18"/>
      <c r="CM1484" s="18"/>
      <c r="CN1484" s="18"/>
      <c r="CO1484" s="18"/>
      <c r="CP1484" s="18"/>
      <c r="CQ1484" s="18"/>
      <c r="CR1484" s="18"/>
      <c r="CS1484" s="18"/>
      <c r="CT1484" s="18"/>
      <c r="CU1484" s="18"/>
      <c r="CV1484" s="18"/>
      <c r="CW1484" s="18"/>
      <c r="CX1484" s="18"/>
      <c r="CY1484" s="18"/>
      <c r="CZ1484" s="18"/>
      <c r="DA1484" s="18"/>
      <c r="DB1484" s="18"/>
      <c r="DC1484" s="18"/>
      <c r="DD1484" s="18"/>
      <c r="DE1484" s="18"/>
      <c r="DF1484" s="18"/>
      <c r="DG1484" s="18"/>
      <c r="DH1484" s="18"/>
      <c r="DI1484" s="18"/>
      <c r="DJ1484" s="18"/>
      <c r="DK1484" s="18"/>
      <c r="DL1484" s="18"/>
      <c r="DM1484" s="18"/>
      <c r="DN1484" s="18"/>
      <c r="DO1484" s="18"/>
      <c r="DP1484" s="18"/>
      <c r="DQ1484" s="18"/>
      <c r="DR1484" s="18">
        <v>0</v>
      </c>
      <c r="DS1484" s="18"/>
      <c r="DT1484" s="18"/>
      <c r="DU1484" s="18"/>
      <c r="DV1484" s="18"/>
      <c r="DW1484" s="18"/>
      <c r="DX1484" s="18"/>
      <c r="DY1484" s="18"/>
      <c r="DZ1484" s="18"/>
      <c r="EA1484" s="18"/>
      <c r="EB1484" s="18"/>
      <c r="EC1484" s="18"/>
      <c r="ED1484" s="18"/>
      <c r="EE1484" s="18"/>
      <c r="EF1484" s="18"/>
      <c r="EG1484" s="18"/>
      <c r="EH1484" s="18" t="s">
        <v>1838</v>
      </c>
      <c r="EI1484" s="18" cm="1">
        <f t="array" ref="EI1484">IF(SUMPRODUCT(--(DO1484:DS1484&lt;&gt;""))=0, 0,1)</f>
        <v>1</v>
      </c>
      <c r="EJ1484" s="18" cm="1">
        <f t="array" ref="EJ1484">IF(SUMPRODUCT(--(DT1484:EG1484&lt;&gt;""))=0, 0,1)</f>
        <v>0</v>
      </c>
      <c r="EK1484" s="18" cm="1">
        <f t="array" ref="EK1484">IF(SUMPRODUCT(--(EC1484:EG1484&lt;&gt;""))=0, 0,1)</f>
        <v>0</v>
      </c>
      <c r="EL1484" s="18" cm="1">
        <f t="array" ref="EL1484">IF(SUMPRODUCT(--(EE1484:EG1484&lt;&gt;""))=0, 0,1)</f>
        <v>0</v>
      </c>
      <c r="EM1484" s="18">
        <f t="shared" si="296"/>
        <v>0</v>
      </c>
      <c r="EN1484" s="18">
        <f t="shared" si="297"/>
        <v>0</v>
      </c>
      <c r="EO1484" s="18" t="str">
        <f t="shared" si="298"/>
        <v>NA</v>
      </c>
      <c r="EP1484" s="18" t="str">
        <f t="shared" si="299"/>
        <v>NA</v>
      </c>
      <c r="EQ1484" s="18" t="str">
        <f t="shared" si="300"/>
        <v>NA</v>
      </c>
      <c r="ER1484" s="58" t="s">
        <v>2080</v>
      </c>
      <c r="ES1484" s="59">
        <v>43823</v>
      </c>
      <c r="ET1484" s="18" t="s">
        <v>1835</v>
      </c>
      <c r="EU1484" s="18" t="s">
        <v>1835</v>
      </c>
    </row>
    <row r="1485" spans="1:151" ht="15.75" customHeight="1" x14ac:dyDescent="0.2">
      <c r="A1485" s="5" t="s">
        <v>428</v>
      </c>
      <c r="B1485" s="24" t="s">
        <v>1834</v>
      </c>
      <c r="C1485" s="26">
        <v>1</v>
      </c>
      <c r="D1485" s="18" t="s">
        <v>632</v>
      </c>
      <c r="E1485" s="18" t="s">
        <v>1839</v>
      </c>
      <c r="F1485" s="18" t="s">
        <v>553</v>
      </c>
      <c r="G1485" s="18" t="s">
        <v>575</v>
      </c>
      <c r="H1485" s="18" t="s">
        <v>576</v>
      </c>
      <c r="I1485" s="18" t="s">
        <v>363</v>
      </c>
      <c r="J1485" s="18" t="s">
        <v>363</v>
      </c>
      <c r="K1485" s="18" t="s">
        <v>363</v>
      </c>
      <c r="L1485" s="18" t="s">
        <v>363</v>
      </c>
      <c r="M1485" s="18" t="s">
        <v>253</v>
      </c>
      <c r="N1485" s="56">
        <v>74</v>
      </c>
      <c r="O1485" s="18" t="s">
        <v>551</v>
      </c>
      <c r="P1485" s="18" t="s">
        <v>466</v>
      </c>
      <c r="Q1485" s="18" t="s">
        <v>254</v>
      </c>
      <c r="R1485" s="24" t="s">
        <v>257</v>
      </c>
      <c r="S1485" s="24" t="s">
        <v>257</v>
      </c>
      <c r="T1485" s="18" t="s">
        <v>257</v>
      </c>
      <c r="U1485" s="18" t="s">
        <v>257</v>
      </c>
      <c r="V1485" s="18" t="s">
        <v>257</v>
      </c>
      <c r="W1485" s="18" t="s">
        <v>257</v>
      </c>
      <c r="X1485" s="18" t="s">
        <v>1837</v>
      </c>
      <c r="Y1485" s="18">
        <v>2</v>
      </c>
      <c r="Z1485" s="18" t="s">
        <v>474</v>
      </c>
      <c r="AA1485" s="18">
        <v>2</v>
      </c>
      <c r="AB1485" s="57" t="s">
        <v>257</v>
      </c>
      <c r="AC1485" s="18" t="s">
        <v>257</v>
      </c>
      <c r="AD1485" s="18" t="s">
        <v>257</v>
      </c>
      <c r="AE1485" s="18" t="s">
        <v>257</v>
      </c>
      <c r="AF1485" s="18" t="s">
        <v>257</v>
      </c>
      <c r="AG1485" s="18" t="s">
        <v>257</v>
      </c>
      <c r="AH1485" s="18" t="s">
        <v>257</v>
      </c>
      <c r="AI1485" s="18">
        <v>2</v>
      </c>
      <c r="AJ1485" s="18" t="s">
        <v>628</v>
      </c>
      <c r="AK1485" s="18">
        <v>14</v>
      </c>
      <c r="AL1485" s="18" t="s">
        <v>670</v>
      </c>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v>1</v>
      </c>
      <c r="DS1485" s="18"/>
      <c r="DT1485" s="18"/>
      <c r="DU1485" s="18"/>
      <c r="DV1485" s="18"/>
      <c r="DW1485" s="18"/>
      <c r="DX1485" s="18"/>
      <c r="DY1485" s="18"/>
      <c r="DZ1485" s="18"/>
      <c r="EA1485" s="18"/>
      <c r="EB1485" s="18"/>
      <c r="EC1485" s="18"/>
      <c r="ED1485" s="18"/>
      <c r="EE1485" s="18"/>
      <c r="EF1485" s="18"/>
      <c r="EG1485" s="18"/>
      <c r="EH1485" s="18" t="s">
        <v>1838</v>
      </c>
      <c r="EI1485" s="18" cm="1">
        <f t="array" ref="EI1485">IF(SUMPRODUCT(--(DO1485:DS1485&lt;&gt;""))=0, 0,1)</f>
        <v>1</v>
      </c>
      <c r="EJ1485" s="18" cm="1">
        <f t="array" ref="EJ1485">IF(SUMPRODUCT(--(DT1485:EG1485&lt;&gt;""))=0, 0,1)</f>
        <v>0</v>
      </c>
      <c r="EK1485" s="18" cm="1">
        <f t="array" ref="EK1485">IF(SUMPRODUCT(--(EC1485:EG1485&lt;&gt;""))=0, 0,1)</f>
        <v>0</v>
      </c>
      <c r="EL1485" s="18" cm="1">
        <f t="array" ref="EL1485">IF(SUMPRODUCT(--(EE1485:EG1485&lt;&gt;""))=0, 0,1)</f>
        <v>0</v>
      </c>
      <c r="EM1485" s="18">
        <f t="shared" si="296"/>
        <v>1</v>
      </c>
      <c r="EN1485" s="18">
        <f t="shared" si="297"/>
        <v>1</v>
      </c>
      <c r="EO1485" s="18" t="str">
        <f t="shared" si="298"/>
        <v>NA</v>
      </c>
      <c r="EP1485" s="18" t="str">
        <f t="shared" si="299"/>
        <v>NA</v>
      </c>
      <c r="EQ1485" s="18" t="str">
        <f t="shared" si="300"/>
        <v>NA</v>
      </c>
      <c r="ER1485" s="58" t="s">
        <v>2080</v>
      </c>
      <c r="ES1485" s="59">
        <v>43823</v>
      </c>
      <c r="ET1485" s="18" t="s">
        <v>1835</v>
      </c>
      <c r="EU1485" s="18" t="s">
        <v>1835</v>
      </c>
    </row>
    <row r="1486" spans="1:151" ht="15.75" customHeight="1" x14ac:dyDescent="0.2">
      <c r="A1486" s="5" t="s">
        <v>428</v>
      </c>
      <c r="B1486" s="24" t="s">
        <v>1834</v>
      </c>
      <c r="C1486" s="26">
        <v>1</v>
      </c>
      <c r="D1486" s="18" t="s">
        <v>632</v>
      </c>
      <c r="E1486" s="18" t="s">
        <v>1840</v>
      </c>
      <c r="F1486" s="18" t="s">
        <v>553</v>
      </c>
      <c r="G1486" s="18" t="s">
        <v>575</v>
      </c>
      <c r="H1486" s="18" t="s">
        <v>576</v>
      </c>
      <c r="I1486" s="18" t="s">
        <v>363</v>
      </c>
      <c r="J1486" s="18" t="s">
        <v>363</v>
      </c>
      <c r="K1486" s="18" t="s">
        <v>363</v>
      </c>
      <c r="L1486" s="18" t="s">
        <v>363</v>
      </c>
      <c r="M1486" s="18" t="s">
        <v>253</v>
      </c>
      <c r="N1486" s="56">
        <v>74</v>
      </c>
      <c r="O1486" s="18" t="s">
        <v>551</v>
      </c>
      <c r="P1486" s="18" t="s">
        <v>466</v>
      </c>
      <c r="Q1486" s="18" t="s">
        <v>254</v>
      </c>
      <c r="R1486" s="24" t="s">
        <v>257</v>
      </c>
      <c r="S1486" s="24" t="s">
        <v>257</v>
      </c>
      <c r="T1486" s="18" t="s">
        <v>257</v>
      </c>
      <c r="U1486" s="18" t="s">
        <v>257</v>
      </c>
      <c r="V1486" s="18" t="s">
        <v>257</v>
      </c>
      <c r="W1486" s="18" t="s">
        <v>257</v>
      </c>
      <c r="X1486" s="18" t="s">
        <v>1837</v>
      </c>
      <c r="Y1486" s="18">
        <v>5</v>
      </c>
      <c r="Z1486" s="18" t="s">
        <v>474</v>
      </c>
      <c r="AA1486" s="18">
        <v>5</v>
      </c>
      <c r="AB1486" s="57" t="s">
        <v>257</v>
      </c>
      <c r="AC1486" s="18" t="s">
        <v>257</v>
      </c>
      <c r="AD1486" s="18" t="s">
        <v>257</v>
      </c>
      <c r="AE1486" s="18" t="s">
        <v>257</v>
      </c>
      <c r="AF1486" s="18" t="s">
        <v>257</v>
      </c>
      <c r="AG1486" s="18" t="s">
        <v>257</v>
      </c>
      <c r="AH1486" s="18" t="s">
        <v>257</v>
      </c>
      <c r="AI1486" s="18">
        <v>2</v>
      </c>
      <c r="AJ1486" s="18" t="s">
        <v>628</v>
      </c>
      <c r="AK1486" s="18">
        <v>14</v>
      </c>
      <c r="AL1486" s="18" t="s">
        <v>670</v>
      </c>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v>1</v>
      </c>
      <c r="DS1486" s="18"/>
      <c r="DT1486" s="18"/>
      <c r="DU1486" s="18"/>
      <c r="DV1486" s="18"/>
      <c r="DW1486" s="18"/>
      <c r="DX1486" s="18"/>
      <c r="DY1486" s="18"/>
      <c r="DZ1486" s="18"/>
      <c r="EA1486" s="18"/>
      <c r="EB1486" s="18"/>
      <c r="EC1486" s="18"/>
      <c r="ED1486" s="18"/>
      <c r="EE1486" s="18"/>
      <c r="EF1486" s="18"/>
      <c r="EG1486" s="18"/>
      <c r="EH1486" s="18" t="s">
        <v>1838</v>
      </c>
      <c r="EI1486" s="18" cm="1">
        <f t="array" ref="EI1486">IF(SUMPRODUCT(--(DO1486:DS1486&lt;&gt;""))=0, 0,1)</f>
        <v>1</v>
      </c>
      <c r="EJ1486" s="18" cm="1">
        <f t="array" ref="EJ1486">IF(SUMPRODUCT(--(DT1486:EG1486&lt;&gt;""))=0, 0,1)</f>
        <v>0</v>
      </c>
      <c r="EK1486" s="18" cm="1">
        <f t="array" ref="EK1486">IF(SUMPRODUCT(--(EC1486:EG1486&lt;&gt;""))=0, 0,1)</f>
        <v>0</v>
      </c>
      <c r="EL1486" s="18" cm="1">
        <f t="array" ref="EL1486">IF(SUMPRODUCT(--(EE1486:EG1486&lt;&gt;""))=0, 0,1)</f>
        <v>0</v>
      </c>
      <c r="EM1486" s="18">
        <f t="shared" si="296"/>
        <v>1</v>
      </c>
      <c r="EN1486" s="18">
        <f t="shared" si="297"/>
        <v>1</v>
      </c>
      <c r="EO1486" s="18" t="str">
        <f t="shared" si="298"/>
        <v>NA</v>
      </c>
      <c r="EP1486" s="18" t="str">
        <f t="shared" si="299"/>
        <v>NA</v>
      </c>
      <c r="EQ1486" s="18" t="str">
        <f t="shared" si="300"/>
        <v>NA</v>
      </c>
      <c r="ER1486" s="58" t="s">
        <v>2080</v>
      </c>
      <c r="ES1486" s="59">
        <v>43823</v>
      </c>
      <c r="ET1486" s="18" t="s">
        <v>1835</v>
      </c>
      <c r="EU1486" s="18" t="s">
        <v>1835</v>
      </c>
    </row>
    <row r="1487" spans="1:151" ht="15.75" customHeight="1" x14ac:dyDescent="0.2">
      <c r="A1487" s="5" t="s">
        <v>428</v>
      </c>
      <c r="B1487" s="24" t="s">
        <v>1834</v>
      </c>
      <c r="C1487" s="26">
        <v>1</v>
      </c>
      <c r="D1487" s="18" t="s">
        <v>632</v>
      </c>
      <c r="E1487" s="18" t="s">
        <v>1841</v>
      </c>
      <c r="F1487" s="18" t="s">
        <v>553</v>
      </c>
      <c r="G1487" s="18" t="s">
        <v>575</v>
      </c>
      <c r="H1487" s="18" t="s">
        <v>576</v>
      </c>
      <c r="I1487" s="18" t="s">
        <v>363</v>
      </c>
      <c r="J1487" s="18" t="s">
        <v>363</v>
      </c>
      <c r="K1487" s="18" t="s">
        <v>363</v>
      </c>
      <c r="L1487" s="18" t="s">
        <v>363</v>
      </c>
      <c r="M1487" s="18" t="s">
        <v>253</v>
      </c>
      <c r="N1487" s="56">
        <v>74</v>
      </c>
      <c r="O1487" s="18" t="s">
        <v>551</v>
      </c>
      <c r="P1487" s="18" t="s">
        <v>466</v>
      </c>
      <c r="Q1487" s="18" t="s">
        <v>254</v>
      </c>
      <c r="R1487" s="24" t="s">
        <v>257</v>
      </c>
      <c r="S1487" s="24" t="s">
        <v>257</v>
      </c>
      <c r="T1487" s="18" t="s">
        <v>257</v>
      </c>
      <c r="U1487" s="18" t="s">
        <v>257</v>
      </c>
      <c r="V1487" s="18" t="s">
        <v>257</v>
      </c>
      <c r="W1487" s="18" t="s">
        <v>257</v>
      </c>
      <c r="X1487" s="18" t="s">
        <v>1837</v>
      </c>
      <c r="Y1487" s="18">
        <v>10</v>
      </c>
      <c r="Z1487" s="18" t="s">
        <v>474</v>
      </c>
      <c r="AA1487" s="18">
        <v>10</v>
      </c>
      <c r="AB1487" s="57" t="s">
        <v>257</v>
      </c>
      <c r="AC1487" s="18" t="s">
        <v>257</v>
      </c>
      <c r="AD1487" s="18" t="s">
        <v>257</v>
      </c>
      <c r="AE1487" s="18" t="s">
        <v>257</v>
      </c>
      <c r="AF1487" s="18" t="s">
        <v>257</v>
      </c>
      <c r="AG1487" s="18" t="s">
        <v>257</v>
      </c>
      <c r="AH1487" s="18" t="s">
        <v>257</v>
      </c>
      <c r="AI1487" s="18">
        <v>2</v>
      </c>
      <c r="AJ1487" s="18" t="s">
        <v>628</v>
      </c>
      <c r="AK1487" s="18">
        <v>14</v>
      </c>
      <c r="AL1487" s="18" t="s">
        <v>670</v>
      </c>
      <c r="AM1487" s="18"/>
      <c r="AN1487" s="18"/>
      <c r="AO1487" s="18"/>
      <c r="AP1487" s="18"/>
      <c r="AQ1487" s="18"/>
      <c r="AR1487" s="18"/>
      <c r="AS1487" s="18"/>
      <c r="AT1487" s="18"/>
      <c r="AU1487" s="18"/>
      <c r="AV1487" s="18"/>
      <c r="AW1487" s="18"/>
      <c r="AX1487" s="18"/>
      <c r="AY1487" s="18"/>
      <c r="AZ1487" s="18"/>
      <c r="BA1487" s="18"/>
      <c r="BB1487" s="18"/>
      <c r="BC1487" s="18"/>
      <c r="BD1487" s="18"/>
      <c r="BE1487" s="18"/>
      <c r="BF1487" s="18"/>
      <c r="BG1487" s="18"/>
      <c r="BH1487" s="18"/>
      <c r="BI1487" s="18"/>
      <c r="BJ1487" s="18"/>
      <c r="BK1487" s="18"/>
      <c r="BL1487" s="18"/>
      <c r="BM1487" s="18"/>
      <c r="BN1487" s="18"/>
      <c r="BO1487" s="18"/>
      <c r="BP1487" s="18"/>
      <c r="BQ1487" s="18"/>
      <c r="BR1487" s="18"/>
      <c r="BS1487" s="18"/>
      <c r="BT1487" s="18"/>
      <c r="BU1487" s="18"/>
      <c r="BV1487" s="18"/>
      <c r="BW1487" s="18"/>
      <c r="BX1487" s="18"/>
      <c r="BY1487" s="18"/>
      <c r="BZ1487" s="18"/>
      <c r="CA1487" s="18"/>
      <c r="CB1487" s="18"/>
      <c r="CC1487" s="18"/>
      <c r="CD1487" s="18"/>
      <c r="CE1487" s="18"/>
      <c r="CF1487" s="18"/>
      <c r="CG1487" s="18"/>
      <c r="CH1487" s="18"/>
      <c r="CI1487" s="18"/>
      <c r="CJ1487" s="18"/>
      <c r="CK1487" s="18"/>
      <c r="CL1487" s="18"/>
      <c r="CM1487" s="18"/>
      <c r="CN1487" s="18"/>
      <c r="CO1487" s="18"/>
      <c r="CP1487" s="18"/>
      <c r="CQ1487" s="18"/>
      <c r="CR1487" s="18"/>
      <c r="CS1487" s="18"/>
      <c r="CT1487" s="18"/>
      <c r="CU1487" s="18"/>
      <c r="CV1487" s="18"/>
      <c r="CW1487" s="18"/>
      <c r="CX1487" s="18"/>
      <c r="CY1487" s="18"/>
      <c r="CZ1487" s="18"/>
      <c r="DA1487" s="18"/>
      <c r="DB1487" s="18"/>
      <c r="DC1487" s="18"/>
      <c r="DD1487" s="18"/>
      <c r="DE1487" s="18"/>
      <c r="DF1487" s="18"/>
      <c r="DG1487" s="18"/>
      <c r="DH1487" s="18"/>
      <c r="DI1487" s="18"/>
      <c r="DJ1487" s="18"/>
      <c r="DK1487" s="18"/>
      <c r="DL1487" s="18"/>
      <c r="DM1487" s="18"/>
      <c r="DN1487" s="18"/>
      <c r="DO1487" s="18"/>
      <c r="DP1487" s="18"/>
      <c r="DQ1487" s="18"/>
      <c r="DR1487" s="18">
        <v>1</v>
      </c>
      <c r="DS1487" s="18"/>
      <c r="DT1487" s="18"/>
      <c r="DU1487" s="18"/>
      <c r="DV1487" s="18"/>
      <c r="DW1487" s="18"/>
      <c r="DX1487" s="18"/>
      <c r="DY1487" s="18"/>
      <c r="DZ1487" s="18"/>
      <c r="EA1487" s="18"/>
      <c r="EB1487" s="18"/>
      <c r="EC1487" s="18"/>
      <c r="ED1487" s="18"/>
      <c r="EE1487" s="18"/>
      <c r="EF1487" s="18"/>
      <c r="EG1487" s="18"/>
      <c r="EH1487" s="18" t="s">
        <v>1838</v>
      </c>
      <c r="EI1487" s="18" cm="1">
        <f t="array" ref="EI1487">IF(SUMPRODUCT(--(DO1487:DS1487&lt;&gt;""))=0, 0,1)</f>
        <v>1</v>
      </c>
      <c r="EJ1487" s="18" cm="1">
        <f t="array" ref="EJ1487">IF(SUMPRODUCT(--(DT1487:EG1487&lt;&gt;""))=0, 0,1)</f>
        <v>0</v>
      </c>
      <c r="EK1487" s="18" cm="1">
        <f t="array" ref="EK1487">IF(SUMPRODUCT(--(EC1487:EG1487&lt;&gt;""))=0, 0,1)</f>
        <v>0</v>
      </c>
      <c r="EL1487" s="18" cm="1">
        <f t="array" ref="EL1487">IF(SUMPRODUCT(--(EE1487:EG1487&lt;&gt;""))=0, 0,1)</f>
        <v>0</v>
      </c>
      <c r="EM1487" s="18">
        <f t="shared" si="296"/>
        <v>1</v>
      </c>
      <c r="EN1487" s="18">
        <f t="shared" si="297"/>
        <v>1</v>
      </c>
      <c r="EO1487" s="18" t="str">
        <f t="shared" si="298"/>
        <v>NA</v>
      </c>
      <c r="EP1487" s="18" t="str">
        <f t="shared" si="299"/>
        <v>NA</v>
      </c>
      <c r="EQ1487" s="18" t="str">
        <f t="shared" si="300"/>
        <v>NA</v>
      </c>
      <c r="ER1487" s="58" t="s">
        <v>2080</v>
      </c>
      <c r="ES1487" s="59">
        <v>43823</v>
      </c>
      <c r="ET1487" s="18" t="s">
        <v>1835</v>
      </c>
      <c r="EU1487" s="18" t="s">
        <v>1835</v>
      </c>
    </row>
    <row r="1488" spans="1:151" ht="15.75" customHeight="1" x14ac:dyDescent="0.2">
      <c r="A1488" s="5" t="s">
        <v>428</v>
      </c>
      <c r="B1488" s="24" t="s">
        <v>1834</v>
      </c>
      <c r="C1488" s="26">
        <v>1</v>
      </c>
      <c r="D1488" s="18" t="s">
        <v>632</v>
      </c>
      <c r="E1488" s="18" t="s">
        <v>1842</v>
      </c>
      <c r="F1488" s="18" t="s">
        <v>553</v>
      </c>
      <c r="G1488" s="18" t="s">
        <v>575</v>
      </c>
      <c r="H1488" s="18" t="s">
        <v>576</v>
      </c>
      <c r="I1488" s="18" t="s">
        <v>363</v>
      </c>
      <c r="J1488" s="18" t="s">
        <v>363</v>
      </c>
      <c r="K1488" s="18" t="s">
        <v>363</v>
      </c>
      <c r="L1488" s="18" t="s">
        <v>363</v>
      </c>
      <c r="M1488" s="18" t="s">
        <v>253</v>
      </c>
      <c r="N1488" s="56">
        <v>74</v>
      </c>
      <c r="O1488" s="18" t="s">
        <v>551</v>
      </c>
      <c r="P1488" s="18" t="s">
        <v>466</v>
      </c>
      <c r="Q1488" s="18" t="s">
        <v>254</v>
      </c>
      <c r="R1488" s="24" t="s">
        <v>257</v>
      </c>
      <c r="S1488" s="24" t="s">
        <v>257</v>
      </c>
      <c r="T1488" s="18" t="s">
        <v>257</v>
      </c>
      <c r="U1488" s="18" t="s">
        <v>257</v>
      </c>
      <c r="V1488" s="18" t="s">
        <v>257</v>
      </c>
      <c r="W1488" s="18" t="s">
        <v>257</v>
      </c>
      <c r="X1488" s="18" t="s">
        <v>1837</v>
      </c>
      <c r="Y1488" s="18">
        <v>20</v>
      </c>
      <c r="Z1488" s="18" t="s">
        <v>474</v>
      </c>
      <c r="AA1488" s="18">
        <v>20</v>
      </c>
      <c r="AB1488" s="57" t="s">
        <v>257</v>
      </c>
      <c r="AC1488" s="18" t="s">
        <v>257</v>
      </c>
      <c r="AD1488" s="18" t="s">
        <v>257</v>
      </c>
      <c r="AE1488" s="18" t="s">
        <v>257</v>
      </c>
      <c r="AF1488" s="18" t="s">
        <v>257</v>
      </c>
      <c r="AG1488" s="18" t="s">
        <v>257</v>
      </c>
      <c r="AH1488" s="18" t="s">
        <v>257</v>
      </c>
      <c r="AI1488" s="18">
        <v>2</v>
      </c>
      <c r="AJ1488" s="18" t="s">
        <v>628</v>
      </c>
      <c r="AK1488" s="18">
        <v>14</v>
      </c>
      <c r="AL1488" s="18" t="s">
        <v>670</v>
      </c>
      <c r="AM1488" s="18"/>
      <c r="AN1488" s="18"/>
      <c r="AO1488" s="18"/>
      <c r="AP1488" s="18"/>
      <c r="AQ1488" s="18"/>
      <c r="AR1488" s="18"/>
      <c r="AS1488" s="18"/>
      <c r="AT1488" s="18"/>
      <c r="AU1488" s="18"/>
      <c r="AV1488" s="18"/>
      <c r="AW1488" s="18"/>
      <c r="AX1488" s="18"/>
      <c r="AY1488" s="18"/>
      <c r="AZ1488" s="18"/>
      <c r="BA1488" s="18"/>
      <c r="BB1488" s="18"/>
      <c r="BC1488" s="18"/>
      <c r="BD1488" s="18"/>
      <c r="BE1488" s="18"/>
      <c r="BF1488" s="18"/>
      <c r="BG1488" s="18"/>
      <c r="BH1488" s="18"/>
      <c r="BI1488" s="18"/>
      <c r="BJ1488" s="18"/>
      <c r="BK1488" s="18"/>
      <c r="BL1488" s="18"/>
      <c r="BM1488" s="18"/>
      <c r="BN1488" s="18"/>
      <c r="BO1488" s="18"/>
      <c r="BP1488" s="18"/>
      <c r="BQ1488" s="18"/>
      <c r="BR1488" s="18"/>
      <c r="BS1488" s="18"/>
      <c r="BT1488" s="18"/>
      <c r="BU1488" s="18"/>
      <c r="BV1488" s="18"/>
      <c r="BW1488" s="18"/>
      <c r="BX1488" s="18"/>
      <c r="BY1488" s="18"/>
      <c r="BZ1488" s="18"/>
      <c r="CA1488" s="18"/>
      <c r="CB1488" s="18"/>
      <c r="CC1488" s="18"/>
      <c r="CD1488" s="18"/>
      <c r="CE1488" s="18"/>
      <c r="CF1488" s="18"/>
      <c r="CG1488" s="18"/>
      <c r="CH1488" s="18"/>
      <c r="CI1488" s="18"/>
      <c r="CJ1488" s="18"/>
      <c r="CK1488" s="18"/>
      <c r="CL1488" s="18"/>
      <c r="CM1488" s="18"/>
      <c r="CN1488" s="18"/>
      <c r="CO1488" s="18"/>
      <c r="CP1488" s="18"/>
      <c r="CQ1488" s="18"/>
      <c r="CR1488" s="18"/>
      <c r="CS1488" s="18"/>
      <c r="CT1488" s="18"/>
      <c r="CU1488" s="18"/>
      <c r="CV1488" s="18"/>
      <c r="CW1488" s="18"/>
      <c r="CX1488" s="18"/>
      <c r="CY1488" s="18"/>
      <c r="CZ1488" s="18"/>
      <c r="DA1488" s="18"/>
      <c r="DB1488" s="18"/>
      <c r="DC1488" s="18"/>
      <c r="DD1488" s="18"/>
      <c r="DE1488" s="18"/>
      <c r="DF1488" s="18"/>
      <c r="DG1488" s="18"/>
      <c r="DH1488" s="18"/>
      <c r="DI1488" s="18"/>
      <c r="DJ1488" s="18"/>
      <c r="DK1488" s="18"/>
      <c r="DL1488" s="18"/>
      <c r="DM1488" s="18"/>
      <c r="DN1488" s="18"/>
      <c r="DO1488" s="18"/>
      <c r="DP1488" s="18"/>
      <c r="DQ1488" s="18"/>
      <c r="DR1488" s="18">
        <v>1</v>
      </c>
      <c r="DS1488" s="18"/>
      <c r="DT1488" s="18"/>
      <c r="DU1488" s="18"/>
      <c r="DV1488" s="18"/>
      <c r="DW1488" s="18"/>
      <c r="DX1488" s="18"/>
      <c r="DY1488" s="18"/>
      <c r="DZ1488" s="18"/>
      <c r="EA1488" s="18"/>
      <c r="EB1488" s="18"/>
      <c r="EC1488" s="18"/>
      <c r="ED1488" s="18"/>
      <c r="EE1488" s="18"/>
      <c r="EF1488" s="18"/>
      <c r="EG1488" s="18"/>
      <c r="EH1488" s="18" t="s">
        <v>1838</v>
      </c>
      <c r="EI1488" s="18" cm="1">
        <f t="array" ref="EI1488">IF(SUMPRODUCT(--(DO1488:DS1488&lt;&gt;""))=0, 0,1)</f>
        <v>1</v>
      </c>
      <c r="EJ1488" s="18" cm="1">
        <f t="array" ref="EJ1488">IF(SUMPRODUCT(--(DT1488:EG1488&lt;&gt;""))=0, 0,1)</f>
        <v>0</v>
      </c>
      <c r="EK1488" s="18" cm="1">
        <f t="array" ref="EK1488">IF(SUMPRODUCT(--(EC1488:EG1488&lt;&gt;""))=0, 0,1)</f>
        <v>0</v>
      </c>
      <c r="EL1488" s="18" cm="1">
        <f t="array" ref="EL1488">IF(SUMPRODUCT(--(EE1488:EG1488&lt;&gt;""))=0, 0,1)</f>
        <v>0</v>
      </c>
      <c r="EM1488" s="18">
        <f t="shared" si="296"/>
        <v>1</v>
      </c>
      <c r="EN1488" s="18">
        <f t="shared" si="297"/>
        <v>1</v>
      </c>
      <c r="EO1488" s="18" t="str">
        <f t="shared" si="298"/>
        <v>NA</v>
      </c>
      <c r="EP1488" s="18" t="str">
        <f t="shared" si="299"/>
        <v>NA</v>
      </c>
      <c r="EQ1488" s="18" t="str">
        <f t="shared" si="300"/>
        <v>NA</v>
      </c>
      <c r="ER1488" s="58" t="s">
        <v>2080</v>
      </c>
      <c r="ES1488" s="59">
        <v>43823</v>
      </c>
      <c r="ET1488" s="18" t="s">
        <v>1835</v>
      </c>
      <c r="EU1488" s="18" t="s">
        <v>1835</v>
      </c>
    </row>
    <row r="1489" spans="1:151" ht="15.75" customHeight="1" x14ac:dyDescent="0.2">
      <c r="A1489" s="5" t="s">
        <v>428</v>
      </c>
      <c r="B1489" s="24" t="s">
        <v>1834</v>
      </c>
      <c r="C1489" s="26">
        <v>1</v>
      </c>
      <c r="D1489" s="18" t="s">
        <v>633</v>
      </c>
      <c r="E1489" s="18" t="s">
        <v>1836</v>
      </c>
      <c r="F1489" s="18" t="s">
        <v>553</v>
      </c>
      <c r="G1489" s="18" t="s">
        <v>575</v>
      </c>
      <c r="H1489" s="18" t="s">
        <v>576</v>
      </c>
      <c r="I1489" s="18" t="s">
        <v>363</v>
      </c>
      <c r="J1489" s="18" t="s">
        <v>363</v>
      </c>
      <c r="K1489" s="18" t="s">
        <v>363</v>
      </c>
      <c r="L1489" s="18" t="s">
        <v>363</v>
      </c>
      <c r="M1489" s="18" t="s">
        <v>253</v>
      </c>
      <c r="N1489" s="56">
        <v>74</v>
      </c>
      <c r="O1489" s="18" t="s">
        <v>551</v>
      </c>
      <c r="P1489" s="18" t="s">
        <v>466</v>
      </c>
      <c r="Q1489" s="18" t="s">
        <v>254</v>
      </c>
      <c r="R1489" s="24" t="s">
        <v>257</v>
      </c>
      <c r="S1489" s="24" t="s">
        <v>257</v>
      </c>
      <c r="T1489" s="18" t="s">
        <v>257</v>
      </c>
      <c r="U1489" s="18" t="s">
        <v>257</v>
      </c>
      <c r="V1489" s="18" t="s">
        <v>257</v>
      </c>
      <c r="W1489" s="18" t="s">
        <v>257</v>
      </c>
      <c r="X1489" s="18" t="s">
        <v>1837</v>
      </c>
      <c r="Y1489" s="18">
        <v>0</v>
      </c>
      <c r="Z1489" s="18" t="s">
        <v>474</v>
      </c>
      <c r="AA1489" s="18">
        <v>0</v>
      </c>
      <c r="AB1489" s="57" t="s">
        <v>257</v>
      </c>
      <c r="AC1489" s="18" t="s">
        <v>257</v>
      </c>
      <c r="AD1489" s="18" t="s">
        <v>257</v>
      </c>
      <c r="AE1489" s="18" t="s">
        <v>257</v>
      </c>
      <c r="AF1489" s="18" t="s">
        <v>257</v>
      </c>
      <c r="AG1489" s="18" t="s">
        <v>257</v>
      </c>
      <c r="AH1489" s="18" t="s">
        <v>257</v>
      </c>
      <c r="AI1489" s="18">
        <v>3</v>
      </c>
      <c r="AJ1489" s="18" t="s">
        <v>628</v>
      </c>
      <c r="AK1489" s="18">
        <v>21</v>
      </c>
      <c r="AL1489" s="18" t="s">
        <v>670</v>
      </c>
      <c r="AM1489" s="18"/>
      <c r="AN1489" s="18"/>
      <c r="AO1489" s="18"/>
      <c r="AP1489" s="18"/>
      <c r="AQ1489" s="18"/>
      <c r="AR1489" s="18"/>
      <c r="AS1489" s="18"/>
      <c r="AT1489" s="18"/>
      <c r="AU1489" s="18"/>
      <c r="AV1489" s="18"/>
      <c r="AW1489" s="18"/>
      <c r="AX1489" s="18"/>
      <c r="AY1489" s="18"/>
      <c r="AZ1489" s="18"/>
      <c r="BA1489" s="18"/>
      <c r="BB1489" s="18"/>
      <c r="BC1489" s="18"/>
      <c r="BD1489" s="18"/>
      <c r="BE1489" s="18"/>
      <c r="BF1489" s="18"/>
      <c r="BG1489" s="18"/>
      <c r="BH1489" s="18"/>
      <c r="BI1489" s="18"/>
      <c r="BJ1489" s="18"/>
      <c r="BK1489" s="18"/>
      <c r="BL1489" s="18"/>
      <c r="BM1489" s="18"/>
      <c r="BN1489" s="18"/>
      <c r="BO1489" s="18"/>
      <c r="BP1489" s="18"/>
      <c r="BQ1489" s="18"/>
      <c r="BR1489" s="18"/>
      <c r="BS1489" s="18"/>
      <c r="BT1489" s="18"/>
      <c r="BU1489" s="18"/>
      <c r="BV1489" s="18"/>
      <c r="BW1489" s="18"/>
      <c r="BX1489" s="18"/>
      <c r="BY1489" s="18"/>
      <c r="BZ1489" s="18"/>
      <c r="CA1489" s="18"/>
      <c r="CB1489" s="18"/>
      <c r="CC1489" s="18"/>
      <c r="CD1489" s="18"/>
      <c r="CE1489" s="18"/>
      <c r="CF1489" s="18"/>
      <c r="CG1489" s="18"/>
      <c r="CH1489" s="18"/>
      <c r="CI1489" s="18"/>
      <c r="CJ1489" s="18"/>
      <c r="CK1489" s="18"/>
      <c r="CL1489" s="18"/>
      <c r="CM1489" s="18"/>
      <c r="CN1489" s="18"/>
      <c r="CO1489" s="18"/>
      <c r="CP1489" s="18"/>
      <c r="CQ1489" s="18"/>
      <c r="CR1489" s="18"/>
      <c r="CS1489" s="18"/>
      <c r="CT1489" s="18"/>
      <c r="CU1489" s="18"/>
      <c r="CV1489" s="18"/>
      <c r="CW1489" s="18"/>
      <c r="CX1489" s="18"/>
      <c r="CY1489" s="18"/>
      <c r="CZ1489" s="18"/>
      <c r="DA1489" s="18"/>
      <c r="DB1489" s="18"/>
      <c r="DC1489" s="18"/>
      <c r="DD1489" s="18"/>
      <c r="DE1489" s="18"/>
      <c r="DF1489" s="18"/>
      <c r="DG1489" s="18"/>
      <c r="DH1489" s="18"/>
      <c r="DI1489" s="18"/>
      <c r="DJ1489" s="18"/>
      <c r="DK1489" s="18"/>
      <c r="DL1489" s="18"/>
      <c r="DM1489" s="18"/>
      <c r="DN1489" s="18"/>
      <c r="DO1489" s="18"/>
      <c r="DP1489" s="18"/>
      <c r="DQ1489" s="18"/>
      <c r="DR1489" s="18">
        <v>0</v>
      </c>
      <c r="DS1489" s="18"/>
      <c r="DT1489" s="18"/>
      <c r="DU1489" s="18"/>
      <c r="DV1489" s="18"/>
      <c r="DW1489" s="18"/>
      <c r="DX1489" s="18"/>
      <c r="DY1489" s="18"/>
      <c r="DZ1489" s="18"/>
      <c r="EA1489" s="18"/>
      <c r="EB1489" s="18"/>
      <c r="EC1489" s="18"/>
      <c r="ED1489" s="18"/>
      <c r="EE1489" s="18"/>
      <c r="EF1489" s="18"/>
      <c r="EG1489" s="18"/>
      <c r="EH1489" s="18" t="s">
        <v>1838</v>
      </c>
      <c r="EI1489" s="18" cm="1">
        <f t="array" ref="EI1489">IF(SUMPRODUCT(--(DO1489:DS1489&lt;&gt;""))=0, 0,1)</f>
        <v>1</v>
      </c>
      <c r="EJ1489" s="18" cm="1">
        <f t="array" ref="EJ1489">IF(SUMPRODUCT(--(DT1489:EG1489&lt;&gt;""))=0, 0,1)</f>
        <v>0</v>
      </c>
      <c r="EK1489" s="18" cm="1">
        <f t="array" ref="EK1489">IF(SUMPRODUCT(--(EC1489:EG1489&lt;&gt;""))=0, 0,1)</f>
        <v>0</v>
      </c>
      <c r="EL1489" s="18" cm="1">
        <f t="array" ref="EL1489">IF(SUMPRODUCT(--(EE1489:EG1489&lt;&gt;""))=0, 0,1)</f>
        <v>0</v>
      </c>
      <c r="EM1489" s="18">
        <f t="shared" si="296"/>
        <v>0</v>
      </c>
      <c r="EN1489" s="18">
        <f t="shared" si="297"/>
        <v>0</v>
      </c>
      <c r="EO1489" s="18" t="str">
        <f t="shared" si="298"/>
        <v>NA</v>
      </c>
      <c r="EP1489" s="18" t="str">
        <f t="shared" si="299"/>
        <v>NA</v>
      </c>
      <c r="EQ1489" s="18" t="str">
        <f t="shared" si="300"/>
        <v>NA</v>
      </c>
      <c r="ER1489" s="58" t="s">
        <v>2080</v>
      </c>
      <c r="ES1489" s="59">
        <v>43823</v>
      </c>
      <c r="ET1489" s="18" t="s">
        <v>1835</v>
      </c>
      <c r="EU1489" s="18" t="s">
        <v>1835</v>
      </c>
    </row>
    <row r="1490" spans="1:151" ht="15.75" customHeight="1" x14ac:dyDescent="0.2">
      <c r="A1490" s="5" t="s">
        <v>428</v>
      </c>
      <c r="B1490" s="24" t="s">
        <v>1834</v>
      </c>
      <c r="C1490" s="26">
        <v>1</v>
      </c>
      <c r="D1490" s="18" t="s">
        <v>633</v>
      </c>
      <c r="E1490" s="18" t="s">
        <v>1839</v>
      </c>
      <c r="F1490" s="18" t="s">
        <v>553</v>
      </c>
      <c r="G1490" s="18" t="s">
        <v>575</v>
      </c>
      <c r="H1490" s="18" t="s">
        <v>576</v>
      </c>
      <c r="I1490" s="18" t="s">
        <v>363</v>
      </c>
      <c r="J1490" s="18" t="s">
        <v>363</v>
      </c>
      <c r="K1490" s="18" t="s">
        <v>363</v>
      </c>
      <c r="L1490" s="18" t="s">
        <v>363</v>
      </c>
      <c r="M1490" s="18" t="s">
        <v>253</v>
      </c>
      <c r="N1490" s="56">
        <v>74</v>
      </c>
      <c r="O1490" s="18" t="s">
        <v>551</v>
      </c>
      <c r="P1490" s="18" t="s">
        <v>466</v>
      </c>
      <c r="Q1490" s="18" t="s">
        <v>254</v>
      </c>
      <c r="R1490" s="24" t="s">
        <v>257</v>
      </c>
      <c r="S1490" s="24" t="s">
        <v>257</v>
      </c>
      <c r="T1490" s="18" t="s">
        <v>257</v>
      </c>
      <c r="U1490" s="18" t="s">
        <v>257</v>
      </c>
      <c r="V1490" s="18" t="s">
        <v>257</v>
      </c>
      <c r="W1490" s="18" t="s">
        <v>257</v>
      </c>
      <c r="X1490" s="18" t="s">
        <v>1837</v>
      </c>
      <c r="Y1490" s="18">
        <v>2</v>
      </c>
      <c r="Z1490" s="18" t="s">
        <v>474</v>
      </c>
      <c r="AA1490" s="18">
        <v>2</v>
      </c>
      <c r="AB1490" s="57" t="s">
        <v>257</v>
      </c>
      <c r="AC1490" s="18" t="s">
        <v>257</v>
      </c>
      <c r="AD1490" s="18" t="s">
        <v>257</v>
      </c>
      <c r="AE1490" s="18" t="s">
        <v>257</v>
      </c>
      <c r="AF1490" s="18" t="s">
        <v>257</v>
      </c>
      <c r="AG1490" s="18" t="s">
        <v>257</v>
      </c>
      <c r="AH1490" s="18" t="s">
        <v>257</v>
      </c>
      <c r="AI1490" s="18">
        <v>3</v>
      </c>
      <c r="AJ1490" s="18" t="s">
        <v>628</v>
      </c>
      <c r="AK1490" s="18">
        <v>21</v>
      </c>
      <c r="AL1490" s="18" t="s">
        <v>670</v>
      </c>
      <c r="AM1490" s="18"/>
      <c r="AN1490" s="18"/>
      <c r="AO1490" s="18"/>
      <c r="AP1490" s="18"/>
      <c r="AQ1490" s="18"/>
      <c r="AR1490" s="18"/>
      <c r="AS1490" s="18"/>
      <c r="AT1490" s="18"/>
      <c r="AU1490" s="18"/>
      <c r="AV1490" s="18"/>
      <c r="AW1490" s="18"/>
      <c r="AX1490" s="18"/>
      <c r="AY1490" s="18"/>
      <c r="AZ1490" s="18"/>
      <c r="BA1490" s="18"/>
      <c r="BB1490" s="18"/>
      <c r="BC1490" s="18"/>
      <c r="BD1490" s="18"/>
      <c r="BE1490" s="18"/>
      <c r="BF1490" s="18"/>
      <c r="BG1490" s="18"/>
      <c r="BH1490" s="18"/>
      <c r="BI1490" s="18"/>
      <c r="BJ1490" s="18"/>
      <c r="BK1490" s="18"/>
      <c r="BL1490" s="18"/>
      <c r="BM1490" s="18"/>
      <c r="BN1490" s="18"/>
      <c r="BO1490" s="18"/>
      <c r="BP1490" s="18"/>
      <c r="BQ1490" s="18"/>
      <c r="BR1490" s="18"/>
      <c r="BS1490" s="18"/>
      <c r="BT1490" s="18"/>
      <c r="BU1490" s="18"/>
      <c r="BV1490" s="18"/>
      <c r="BW1490" s="18"/>
      <c r="BX1490" s="18"/>
      <c r="BY1490" s="18"/>
      <c r="BZ1490" s="18"/>
      <c r="CA1490" s="18"/>
      <c r="CB1490" s="18"/>
      <c r="CC1490" s="18"/>
      <c r="CD1490" s="18"/>
      <c r="CE1490" s="18"/>
      <c r="CF1490" s="18"/>
      <c r="CG1490" s="18"/>
      <c r="CH1490" s="18"/>
      <c r="CI1490" s="18"/>
      <c r="CJ1490" s="18"/>
      <c r="CK1490" s="18"/>
      <c r="CL1490" s="18"/>
      <c r="CM1490" s="18"/>
      <c r="CN1490" s="18"/>
      <c r="CO1490" s="18"/>
      <c r="CP1490" s="18"/>
      <c r="CQ1490" s="18"/>
      <c r="CR1490" s="18"/>
      <c r="CS1490" s="18"/>
      <c r="CT1490" s="18"/>
      <c r="CU1490" s="18"/>
      <c r="CV1490" s="18"/>
      <c r="CW1490" s="18"/>
      <c r="CX1490" s="18"/>
      <c r="CY1490" s="18"/>
      <c r="CZ1490" s="18"/>
      <c r="DA1490" s="18"/>
      <c r="DB1490" s="18"/>
      <c r="DC1490" s="18"/>
      <c r="DD1490" s="18"/>
      <c r="DE1490" s="18"/>
      <c r="DF1490" s="18"/>
      <c r="DG1490" s="18"/>
      <c r="DH1490" s="18"/>
      <c r="DI1490" s="18"/>
      <c r="DJ1490" s="18"/>
      <c r="DK1490" s="18"/>
      <c r="DL1490" s="18"/>
      <c r="DM1490" s="18"/>
      <c r="DN1490" s="18"/>
      <c r="DO1490" s="18"/>
      <c r="DP1490" s="18"/>
      <c r="DQ1490" s="18"/>
      <c r="DR1490" s="18">
        <v>1</v>
      </c>
      <c r="DS1490" s="18"/>
      <c r="DT1490" s="18"/>
      <c r="DU1490" s="18"/>
      <c r="DV1490" s="18"/>
      <c r="DW1490" s="18"/>
      <c r="DX1490" s="18"/>
      <c r="DY1490" s="18"/>
      <c r="DZ1490" s="18"/>
      <c r="EA1490" s="18"/>
      <c r="EB1490" s="18"/>
      <c r="EC1490" s="18"/>
      <c r="ED1490" s="18"/>
      <c r="EE1490" s="18"/>
      <c r="EF1490" s="18"/>
      <c r="EG1490" s="18"/>
      <c r="EH1490" s="18" t="s">
        <v>1838</v>
      </c>
      <c r="EI1490" s="18" cm="1">
        <f t="array" ref="EI1490">IF(SUMPRODUCT(--(DO1490:DS1490&lt;&gt;""))=0, 0,1)</f>
        <v>1</v>
      </c>
      <c r="EJ1490" s="18" cm="1">
        <f t="array" ref="EJ1490">IF(SUMPRODUCT(--(DT1490:EG1490&lt;&gt;""))=0, 0,1)</f>
        <v>0</v>
      </c>
      <c r="EK1490" s="18" cm="1">
        <f t="array" ref="EK1490">IF(SUMPRODUCT(--(EC1490:EG1490&lt;&gt;""))=0, 0,1)</f>
        <v>0</v>
      </c>
      <c r="EL1490" s="18" cm="1">
        <f t="array" ref="EL1490">IF(SUMPRODUCT(--(EE1490:EG1490&lt;&gt;""))=0, 0,1)</f>
        <v>0</v>
      </c>
      <c r="EM1490" s="18">
        <f t="shared" si="296"/>
        <v>1</v>
      </c>
      <c r="EN1490" s="18">
        <f t="shared" si="297"/>
        <v>1</v>
      </c>
      <c r="EO1490" s="18" t="str">
        <f t="shared" si="298"/>
        <v>NA</v>
      </c>
      <c r="EP1490" s="18" t="str">
        <f t="shared" si="299"/>
        <v>NA</v>
      </c>
      <c r="EQ1490" s="18" t="str">
        <f t="shared" si="300"/>
        <v>NA</v>
      </c>
      <c r="ER1490" s="58" t="s">
        <v>2080</v>
      </c>
      <c r="ES1490" s="59">
        <v>43823</v>
      </c>
      <c r="ET1490" s="18" t="s">
        <v>1835</v>
      </c>
      <c r="EU1490" s="18" t="s">
        <v>1835</v>
      </c>
    </row>
    <row r="1491" spans="1:151" ht="15.75" customHeight="1" x14ac:dyDescent="0.2">
      <c r="A1491" s="5" t="s">
        <v>428</v>
      </c>
      <c r="B1491" s="24" t="s">
        <v>1834</v>
      </c>
      <c r="C1491" s="26">
        <v>1</v>
      </c>
      <c r="D1491" s="18" t="s">
        <v>633</v>
      </c>
      <c r="E1491" s="18" t="s">
        <v>1840</v>
      </c>
      <c r="F1491" s="18" t="s">
        <v>553</v>
      </c>
      <c r="G1491" s="18" t="s">
        <v>575</v>
      </c>
      <c r="H1491" s="18" t="s">
        <v>576</v>
      </c>
      <c r="I1491" s="18" t="s">
        <v>363</v>
      </c>
      <c r="J1491" s="18" t="s">
        <v>363</v>
      </c>
      <c r="K1491" s="18" t="s">
        <v>363</v>
      </c>
      <c r="L1491" s="18" t="s">
        <v>363</v>
      </c>
      <c r="M1491" s="18" t="s">
        <v>253</v>
      </c>
      <c r="N1491" s="56">
        <v>74</v>
      </c>
      <c r="O1491" s="18" t="s">
        <v>551</v>
      </c>
      <c r="P1491" s="18" t="s">
        <v>466</v>
      </c>
      <c r="Q1491" s="18" t="s">
        <v>254</v>
      </c>
      <c r="R1491" s="24" t="s">
        <v>257</v>
      </c>
      <c r="S1491" s="24" t="s">
        <v>257</v>
      </c>
      <c r="T1491" s="18" t="s">
        <v>257</v>
      </c>
      <c r="U1491" s="18" t="s">
        <v>257</v>
      </c>
      <c r="V1491" s="18" t="s">
        <v>257</v>
      </c>
      <c r="W1491" s="18" t="s">
        <v>257</v>
      </c>
      <c r="X1491" s="18" t="s">
        <v>1837</v>
      </c>
      <c r="Y1491" s="18">
        <v>5</v>
      </c>
      <c r="Z1491" s="18" t="s">
        <v>474</v>
      </c>
      <c r="AA1491" s="18">
        <v>5</v>
      </c>
      <c r="AB1491" s="57" t="s">
        <v>257</v>
      </c>
      <c r="AC1491" s="18" t="s">
        <v>257</v>
      </c>
      <c r="AD1491" s="18" t="s">
        <v>257</v>
      </c>
      <c r="AE1491" s="18" t="s">
        <v>257</v>
      </c>
      <c r="AF1491" s="18" t="s">
        <v>257</v>
      </c>
      <c r="AG1491" s="18" t="s">
        <v>257</v>
      </c>
      <c r="AH1491" s="18" t="s">
        <v>257</v>
      </c>
      <c r="AI1491" s="18">
        <v>3</v>
      </c>
      <c r="AJ1491" s="18" t="s">
        <v>628</v>
      </c>
      <c r="AK1491" s="18">
        <v>21</v>
      </c>
      <c r="AL1491" s="18" t="s">
        <v>670</v>
      </c>
      <c r="AM1491" s="18"/>
      <c r="AN1491" s="18"/>
      <c r="AO1491" s="18"/>
      <c r="AP1491" s="18"/>
      <c r="AQ1491" s="18"/>
      <c r="AR1491" s="18"/>
      <c r="AS1491" s="18"/>
      <c r="AT1491" s="18"/>
      <c r="AU1491" s="18"/>
      <c r="AV1491" s="18"/>
      <c r="AW1491" s="18"/>
      <c r="AX1491" s="18"/>
      <c r="AY1491" s="18"/>
      <c r="AZ1491" s="18"/>
      <c r="BA1491" s="18"/>
      <c r="BB1491" s="18"/>
      <c r="BC1491" s="18"/>
      <c r="BD1491" s="18"/>
      <c r="BE1491" s="18"/>
      <c r="BF1491" s="18"/>
      <c r="BG1491" s="18"/>
      <c r="BH1491" s="18"/>
      <c r="BI1491" s="18"/>
      <c r="BJ1491" s="18"/>
      <c r="BK1491" s="18"/>
      <c r="BL1491" s="18"/>
      <c r="BM1491" s="18"/>
      <c r="BN1491" s="18"/>
      <c r="BO1491" s="18"/>
      <c r="BP1491" s="18"/>
      <c r="BQ1491" s="18"/>
      <c r="BR1491" s="18"/>
      <c r="BS1491" s="18"/>
      <c r="BT1491" s="18"/>
      <c r="BU1491" s="18"/>
      <c r="BV1491" s="18"/>
      <c r="BW1491" s="18"/>
      <c r="BX1491" s="18"/>
      <c r="BY1491" s="18"/>
      <c r="BZ1491" s="18"/>
      <c r="CA1491" s="18"/>
      <c r="CB1491" s="18"/>
      <c r="CC1491" s="18"/>
      <c r="CD1491" s="18"/>
      <c r="CE1491" s="18"/>
      <c r="CF1491" s="18"/>
      <c r="CG1491" s="18"/>
      <c r="CH1491" s="18"/>
      <c r="CI1491" s="18"/>
      <c r="CJ1491" s="18"/>
      <c r="CK1491" s="18"/>
      <c r="CL1491" s="18"/>
      <c r="CM1491" s="18"/>
      <c r="CN1491" s="18"/>
      <c r="CO1491" s="18"/>
      <c r="CP1491" s="18"/>
      <c r="CQ1491" s="18"/>
      <c r="CR1491" s="18"/>
      <c r="CS1491" s="18"/>
      <c r="CT1491" s="18"/>
      <c r="CU1491" s="18"/>
      <c r="CV1491" s="18"/>
      <c r="CW1491" s="18"/>
      <c r="CX1491" s="18"/>
      <c r="CY1491" s="18"/>
      <c r="CZ1491" s="18"/>
      <c r="DA1491" s="18"/>
      <c r="DB1491" s="18"/>
      <c r="DC1491" s="18"/>
      <c r="DD1491" s="18"/>
      <c r="DE1491" s="18"/>
      <c r="DF1491" s="18"/>
      <c r="DG1491" s="18"/>
      <c r="DH1491" s="18"/>
      <c r="DI1491" s="18"/>
      <c r="DJ1491" s="18"/>
      <c r="DK1491" s="18"/>
      <c r="DL1491" s="18"/>
      <c r="DM1491" s="18"/>
      <c r="DN1491" s="18"/>
      <c r="DO1491" s="18"/>
      <c r="DP1491" s="18"/>
      <c r="DQ1491" s="18"/>
      <c r="DR1491" s="18">
        <v>1</v>
      </c>
      <c r="DS1491" s="18"/>
      <c r="DT1491" s="18"/>
      <c r="DU1491" s="18"/>
      <c r="DV1491" s="18"/>
      <c r="DW1491" s="18"/>
      <c r="DX1491" s="18"/>
      <c r="DY1491" s="18"/>
      <c r="DZ1491" s="18"/>
      <c r="EA1491" s="18"/>
      <c r="EB1491" s="18"/>
      <c r="EC1491" s="18"/>
      <c r="ED1491" s="18"/>
      <c r="EE1491" s="18"/>
      <c r="EF1491" s="18"/>
      <c r="EG1491" s="18"/>
      <c r="EH1491" s="18" t="s">
        <v>1838</v>
      </c>
      <c r="EI1491" s="18" cm="1">
        <f t="array" ref="EI1491">IF(SUMPRODUCT(--(DO1491:DS1491&lt;&gt;""))=0, 0,1)</f>
        <v>1</v>
      </c>
      <c r="EJ1491" s="18" cm="1">
        <f t="array" ref="EJ1491">IF(SUMPRODUCT(--(DT1491:EG1491&lt;&gt;""))=0, 0,1)</f>
        <v>0</v>
      </c>
      <c r="EK1491" s="18" cm="1">
        <f t="array" ref="EK1491">IF(SUMPRODUCT(--(EC1491:EG1491&lt;&gt;""))=0, 0,1)</f>
        <v>0</v>
      </c>
      <c r="EL1491" s="18" cm="1">
        <f t="array" ref="EL1491">IF(SUMPRODUCT(--(EE1491:EG1491&lt;&gt;""))=0, 0,1)</f>
        <v>0</v>
      </c>
      <c r="EM1491" s="18">
        <f t="shared" si="296"/>
        <v>1</v>
      </c>
      <c r="EN1491" s="18">
        <f t="shared" si="297"/>
        <v>1</v>
      </c>
      <c r="EO1491" s="18" t="str">
        <f t="shared" si="298"/>
        <v>NA</v>
      </c>
      <c r="EP1491" s="18" t="str">
        <f t="shared" si="299"/>
        <v>NA</v>
      </c>
      <c r="EQ1491" s="18" t="str">
        <f t="shared" si="300"/>
        <v>NA</v>
      </c>
      <c r="ER1491" s="58" t="s">
        <v>2080</v>
      </c>
      <c r="ES1491" s="59">
        <v>43823</v>
      </c>
      <c r="ET1491" s="18" t="s">
        <v>1835</v>
      </c>
      <c r="EU1491" s="18" t="s">
        <v>1835</v>
      </c>
    </row>
    <row r="1492" spans="1:151" ht="15.75" customHeight="1" x14ac:dyDescent="0.2">
      <c r="A1492" s="5" t="s">
        <v>428</v>
      </c>
      <c r="B1492" s="24" t="s">
        <v>1834</v>
      </c>
      <c r="C1492" s="26">
        <v>1</v>
      </c>
      <c r="D1492" s="18" t="s">
        <v>633</v>
      </c>
      <c r="E1492" s="18" t="s">
        <v>1841</v>
      </c>
      <c r="F1492" s="18" t="s">
        <v>553</v>
      </c>
      <c r="G1492" s="18" t="s">
        <v>575</v>
      </c>
      <c r="H1492" s="18" t="s">
        <v>576</v>
      </c>
      <c r="I1492" s="18" t="s">
        <v>363</v>
      </c>
      <c r="J1492" s="18" t="s">
        <v>363</v>
      </c>
      <c r="K1492" s="18" t="s">
        <v>363</v>
      </c>
      <c r="L1492" s="18" t="s">
        <v>363</v>
      </c>
      <c r="M1492" s="18" t="s">
        <v>253</v>
      </c>
      <c r="N1492" s="56">
        <v>74</v>
      </c>
      <c r="O1492" s="18" t="s">
        <v>551</v>
      </c>
      <c r="P1492" s="18" t="s">
        <v>466</v>
      </c>
      <c r="Q1492" s="18" t="s">
        <v>254</v>
      </c>
      <c r="R1492" s="24" t="s">
        <v>257</v>
      </c>
      <c r="S1492" s="24" t="s">
        <v>257</v>
      </c>
      <c r="T1492" s="18" t="s">
        <v>257</v>
      </c>
      <c r="U1492" s="18" t="s">
        <v>257</v>
      </c>
      <c r="V1492" s="18" t="s">
        <v>257</v>
      </c>
      <c r="W1492" s="18" t="s">
        <v>257</v>
      </c>
      <c r="X1492" s="18" t="s">
        <v>1837</v>
      </c>
      <c r="Y1492" s="18">
        <v>10</v>
      </c>
      <c r="Z1492" s="18" t="s">
        <v>474</v>
      </c>
      <c r="AA1492" s="18">
        <v>10</v>
      </c>
      <c r="AB1492" s="57" t="s">
        <v>257</v>
      </c>
      <c r="AC1492" s="18" t="s">
        <v>257</v>
      </c>
      <c r="AD1492" s="18" t="s">
        <v>257</v>
      </c>
      <c r="AE1492" s="18" t="s">
        <v>257</v>
      </c>
      <c r="AF1492" s="18" t="s">
        <v>257</v>
      </c>
      <c r="AG1492" s="18" t="s">
        <v>257</v>
      </c>
      <c r="AH1492" s="18" t="s">
        <v>257</v>
      </c>
      <c r="AI1492" s="18">
        <v>3</v>
      </c>
      <c r="AJ1492" s="18" t="s">
        <v>628</v>
      </c>
      <c r="AK1492" s="18">
        <v>21</v>
      </c>
      <c r="AL1492" s="18" t="s">
        <v>670</v>
      </c>
      <c r="AM1492" s="18"/>
      <c r="AN1492" s="18"/>
      <c r="AO1492" s="18"/>
      <c r="AP1492" s="18"/>
      <c r="AQ1492" s="18"/>
      <c r="AR1492" s="18"/>
      <c r="AS1492" s="18"/>
      <c r="AT1492" s="18"/>
      <c r="AU1492" s="18"/>
      <c r="AV1492" s="18"/>
      <c r="AW1492" s="18"/>
      <c r="AX1492" s="18"/>
      <c r="AY1492" s="18"/>
      <c r="AZ1492" s="18"/>
      <c r="BA1492" s="18"/>
      <c r="BB1492" s="18"/>
      <c r="BC1492" s="18"/>
      <c r="BD1492" s="18"/>
      <c r="BE1492" s="18"/>
      <c r="BF1492" s="18"/>
      <c r="BG1492" s="18"/>
      <c r="BH1492" s="18"/>
      <c r="BI1492" s="18"/>
      <c r="BJ1492" s="18"/>
      <c r="BK1492" s="18"/>
      <c r="BL1492" s="18"/>
      <c r="BM1492" s="18"/>
      <c r="BN1492" s="18"/>
      <c r="BO1492" s="18"/>
      <c r="BP1492" s="18"/>
      <c r="BQ1492" s="18"/>
      <c r="BR1492" s="18"/>
      <c r="BS1492" s="18"/>
      <c r="BT1492" s="18"/>
      <c r="BU1492" s="18"/>
      <c r="BV1492" s="18"/>
      <c r="BW1492" s="18"/>
      <c r="BX1492" s="18"/>
      <c r="BY1492" s="18"/>
      <c r="BZ1492" s="18"/>
      <c r="CA1492" s="18"/>
      <c r="CB1492" s="18"/>
      <c r="CC1492" s="18"/>
      <c r="CD1492" s="18"/>
      <c r="CE1492" s="18"/>
      <c r="CF1492" s="18"/>
      <c r="CG1492" s="18"/>
      <c r="CH1492" s="18"/>
      <c r="CI1492" s="18"/>
      <c r="CJ1492" s="18"/>
      <c r="CK1492" s="18"/>
      <c r="CL1492" s="18"/>
      <c r="CM1492" s="18"/>
      <c r="CN1492" s="18"/>
      <c r="CO1492" s="18"/>
      <c r="CP1492" s="18"/>
      <c r="CQ1492" s="18"/>
      <c r="CR1492" s="18"/>
      <c r="CS1492" s="18"/>
      <c r="CT1492" s="18"/>
      <c r="CU1492" s="18"/>
      <c r="CV1492" s="18"/>
      <c r="CW1492" s="18"/>
      <c r="CX1492" s="18"/>
      <c r="CY1492" s="18"/>
      <c r="CZ1492" s="18"/>
      <c r="DA1492" s="18"/>
      <c r="DB1492" s="18"/>
      <c r="DC1492" s="18"/>
      <c r="DD1492" s="18"/>
      <c r="DE1492" s="18"/>
      <c r="DF1492" s="18"/>
      <c r="DG1492" s="18"/>
      <c r="DH1492" s="18"/>
      <c r="DI1492" s="18"/>
      <c r="DJ1492" s="18"/>
      <c r="DK1492" s="18"/>
      <c r="DL1492" s="18"/>
      <c r="DM1492" s="18"/>
      <c r="DN1492" s="18"/>
      <c r="DO1492" s="18"/>
      <c r="DP1492" s="18"/>
      <c r="DQ1492" s="18"/>
      <c r="DR1492" s="18">
        <v>1</v>
      </c>
      <c r="DS1492" s="18"/>
      <c r="DT1492" s="18"/>
      <c r="DU1492" s="18"/>
      <c r="DV1492" s="18"/>
      <c r="DW1492" s="18"/>
      <c r="DX1492" s="18"/>
      <c r="DY1492" s="18"/>
      <c r="DZ1492" s="18"/>
      <c r="EA1492" s="18"/>
      <c r="EB1492" s="18"/>
      <c r="EC1492" s="18"/>
      <c r="ED1492" s="18"/>
      <c r="EE1492" s="18"/>
      <c r="EF1492" s="18"/>
      <c r="EG1492" s="18"/>
      <c r="EH1492" s="18" t="s">
        <v>1838</v>
      </c>
      <c r="EI1492" s="18" cm="1">
        <f t="array" ref="EI1492">IF(SUMPRODUCT(--(DO1492:DS1492&lt;&gt;""))=0, 0,1)</f>
        <v>1</v>
      </c>
      <c r="EJ1492" s="18" cm="1">
        <f t="array" ref="EJ1492">IF(SUMPRODUCT(--(DT1492:EG1492&lt;&gt;""))=0, 0,1)</f>
        <v>0</v>
      </c>
      <c r="EK1492" s="18" cm="1">
        <f t="array" ref="EK1492">IF(SUMPRODUCT(--(EC1492:EG1492&lt;&gt;""))=0, 0,1)</f>
        <v>0</v>
      </c>
      <c r="EL1492" s="18" cm="1">
        <f t="array" ref="EL1492">IF(SUMPRODUCT(--(EE1492:EG1492&lt;&gt;""))=0, 0,1)</f>
        <v>0</v>
      </c>
      <c r="EM1492" s="18">
        <f t="shared" si="296"/>
        <v>1</v>
      </c>
      <c r="EN1492" s="18">
        <f t="shared" si="297"/>
        <v>1</v>
      </c>
      <c r="EO1492" s="18" t="str">
        <f t="shared" si="298"/>
        <v>NA</v>
      </c>
      <c r="EP1492" s="18" t="str">
        <f t="shared" si="299"/>
        <v>NA</v>
      </c>
      <c r="EQ1492" s="18" t="str">
        <f t="shared" si="300"/>
        <v>NA</v>
      </c>
      <c r="ER1492" s="58" t="s">
        <v>2080</v>
      </c>
      <c r="ES1492" s="59">
        <v>43823</v>
      </c>
      <c r="ET1492" s="18" t="s">
        <v>1835</v>
      </c>
      <c r="EU1492" s="18" t="s">
        <v>1835</v>
      </c>
    </row>
    <row r="1493" spans="1:151" ht="15.75" customHeight="1" x14ac:dyDescent="0.2">
      <c r="A1493" s="5" t="s">
        <v>428</v>
      </c>
      <c r="B1493" s="24" t="s">
        <v>1834</v>
      </c>
      <c r="C1493" s="26">
        <v>1</v>
      </c>
      <c r="D1493" s="18" t="s">
        <v>633</v>
      </c>
      <c r="E1493" s="18" t="s">
        <v>1842</v>
      </c>
      <c r="F1493" s="18" t="s">
        <v>553</v>
      </c>
      <c r="G1493" s="18" t="s">
        <v>575</v>
      </c>
      <c r="H1493" s="18" t="s">
        <v>576</v>
      </c>
      <c r="I1493" s="18" t="s">
        <v>363</v>
      </c>
      <c r="J1493" s="18" t="s">
        <v>363</v>
      </c>
      <c r="K1493" s="18" t="s">
        <v>363</v>
      </c>
      <c r="L1493" s="18" t="s">
        <v>363</v>
      </c>
      <c r="M1493" s="18" t="s">
        <v>253</v>
      </c>
      <c r="N1493" s="56">
        <v>74</v>
      </c>
      <c r="O1493" s="18" t="s">
        <v>551</v>
      </c>
      <c r="P1493" s="18" t="s">
        <v>466</v>
      </c>
      <c r="Q1493" s="18" t="s">
        <v>254</v>
      </c>
      <c r="R1493" s="24" t="s">
        <v>257</v>
      </c>
      <c r="S1493" s="24" t="s">
        <v>257</v>
      </c>
      <c r="T1493" s="18" t="s">
        <v>257</v>
      </c>
      <c r="U1493" s="18" t="s">
        <v>257</v>
      </c>
      <c r="V1493" s="18" t="s">
        <v>257</v>
      </c>
      <c r="W1493" s="18" t="s">
        <v>257</v>
      </c>
      <c r="X1493" s="18" t="s">
        <v>1837</v>
      </c>
      <c r="Y1493" s="18">
        <v>20</v>
      </c>
      <c r="Z1493" s="18" t="s">
        <v>474</v>
      </c>
      <c r="AA1493" s="18">
        <v>20</v>
      </c>
      <c r="AB1493" s="57" t="s">
        <v>257</v>
      </c>
      <c r="AC1493" s="18" t="s">
        <v>257</v>
      </c>
      <c r="AD1493" s="18" t="s">
        <v>257</v>
      </c>
      <c r="AE1493" s="18" t="s">
        <v>257</v>
      </c>
      <c r="AF1493" s="18" t="s">
        <v>257</v>
      </c>
      <c r="AG1493" s="18" t="s">
        <v>257</v>
      </c>
      <c r="AH1493" s="18" t="s">
        <v>257</v>
      </c>
      <c r="AI1493" s="18">
        <v>3</v>
      </c>
      <c r="AJ1493" s="18" t="s">
        <v>628</v>
      </c>
      <c r="AK1493" s="18">
        <v>21</v>
      </c>
      <c r="AL1493" s="18" t="s">
        <v>670</v>
      </c>
      <c r="AM1493" s="18"/>
      <c r="AN1493" s="18"/>
      <c r="AO1493" s="18"/>
      <c r="AP1493" s="18"/>
      <c r="AQ1493" s="18"/>
      <c r="AR1493" s="18"/>
      <c r="AS1493" s="18"/>
      <c r="AT1493" s="18"/>
      <c r="AU1493" s="18"/>
      <c r="AV1493" s="18"/>
      <c r="AW1493" s="18"/>
      <c r="AX1493" s="18"/>
      <c r="AY1493" s="18"/>
      <c r="AZ1493" s="18"/>
      <c r="BA1493" s="18"/>
      <c r="BB1493" s="18"/>
      <c r="BC1493" s="18"/>
      <c r="BD1493" s="18"/>
      <c r="BE1493" s="18"/>
      <c r="BF1493" s="18"/>
      <c r="BG1493" s="18"/>
      <c r="BH1493" s="18"/>
      <c r="BI1493" s="18"/>
      <c r="BJ1493" s="18"/>
      <c r="BK1493" s="18"/>
      <c r="BL1493" s="18"/>
      <c r="BM1493" s="18"/>
      <c r="BN1493" s="18"/>
      <c r="BO1493" s="18"/>
      <c r="BP1493" s="18"/>
      <c r="BQ1493" s="18"/>
      <c r="BR1493" s="18"/>
      <c r="BS1493" s="18"/>
      <c r="BT1493" s="18"/>
      <c r="BU1493" s="18"/>
      <c r="BV1493" s="18"/>
      <c r="BW1493" s="18"/>
      <c r="BX1493" s="18"/>
      <c r="BY1493" s="18"/>
      <c r="BZ1493" s="18"/>
      <c r="CA1493" s="18"/>
      <c r="CB1493" s="18"/>
      <c r="CC1493" s="18"/>
      <c r="CD1493" s="18"/>
      <c r="CE1493" s="18"/>
      <c r="CF1493" s="18"/>
      <c r="CG1493" s="18"/>
      <c r="CH1493" s="18"/>
      <c r="CI1493" s="18"/>
      <c r="CJ1493" s="18"/>
      <c r="CK1493" s="18"/>
      <c r="CL1493" s="18"/>
      <c r="CM1493" s="18"/>
      <c r="CN1493" s="18"/>
      <c r="CO1493" s="18"/>
      <c r="CP1493" s="18"/>
      <c r="CQ1493" s="18"/>
      <c r="CR1493" s="18"/>
      <c r="CS1493" s="18"/>
      <c r="CT1493" s="18"/>
      <c r="CU1493" s="18"/>
      <c r="CV1493" s="18"/>
      <c r="CW1493" s="18"/>
      <c r="CX1493" s="18"/>
      <c r="CY1493" s="18"/>
      <c r="CZ1493" s="18"/>
      <c r="DA1493" s="18"/>
      <c r="DB1493" s="18"/>
      <c r="DC1493" s="18"/>
      <c r="DD1493" s="18"/>
      <c r="DE1493" s="18"/>
      <c r="DF1493" s="18"/>
      <c r="DG1493" s="18"/>
      <c r="DH1493" s="18"/>
      <c r="DI1493" s="18"/>
      <c r="DJ1493" s="18"/>
      <c r="DK1493" s="18"/>
      <c r="DL1493" s="18"/>
      <c r="DM1493" s="18"/>
      <c r="DN1493" s="18"/>
      <c r="DO1493" s="18"/>
      <c r="DP1493" s="18"/>
      <c r="DQ1493" s="18"/>
      <c r="DR1493" s="18">
        <v>1</v>
      </c>
      <c r="DS1493" s="18"/>
      <c r="DT1493" s="18"/>
      <c r="DU1493" s="18"/>
      <c r="DV1493" s="18"/>
      <c r="DW1493" s="18"/>
      <c r="DX1493" s="18"/>
      <c r="DY1493" s="18"/>
      <c r="DZ1493" s="18"/>
      <c r="EA1493" s="18"/>
      <c r="EB1493" s="18"/>
      <c r="EC1493" s="18"/>
      <c r="ED1493" s="18"/>
      <c r="EE1493" s="18"/>
      <c r="EF1493" s="18"/>
      <c r="EG1493" s="18"/>
      <c r="EH1493" s="18" t="s">
        <v>1838</v>
      </c>
      <c r="EI1493" s="18" cm="1">
        <f t="array" ref="EI1493">IF(SUMPRODUCT(--(DO1493:DS1493&lt;&gt;""))=0, 0,1)</f>
        <v>1</v>
      </c>
      <c r="EJ1493" s="18" cm="1">
        <f t="array" ref="EJ1493">IF(SUMPRODUCT(--(DT1493:EG1493&lt;&gt;""))=0, 0,1)</f>
        <v>0</v>
      </c>
      <c r="EK1493" s="18" cm="1">
        <f t="array" ref="EK1493">IF(SUMPRODUCT(--(EC1493:EG1493&lt;&gt;""))=0, 0,1)</f>
        <v>0</v>
      </c>
      <c r="EL1493" s="18" cm="1">
        <f t="array" ref="EL1493">IF(SUMPRODUCT(--(EE1493:EG1493&lt;&gt;""))=0, 0,1)</f>
        <v>0</v>
      </c>
      <c r="EM1493" s="18">
        <f t="shared" si="296"/>
        <v>1</v>
      </c>
      <c r="EN1493" s="18">
        <f t="shared" si="297"/>
        <v>1</v>
      </c>
      <c r="EO1493" s="18" t="str">
        <f t="shared" si="298"/>
        <v>NA</v>
      </c>
      <c r="EP1493" s="18" t="str">
        <f t="shared" si="299"/>
        <v>NA</v>
      </c>
      <c r="EQ1493" s="18" t="str">
        <f t="shared" si="300"/>
        <v>NA</v>
      </c>
      <c r="ER1493" s="58" t="s">
        <v>2080</v>
      </c>
      <c r="ES1493" s="59">
        <v>43823</v>
      </c>
      <c r="ET1493" s="18" t="s">
        <v>1835</v>
      </c>
      <c r="EU1493" s="18" t="s">
        <v>1835</v>
      </c>
    </row>
    <row r="1494" spans="1:151" ht="15.75" customHeight="1" x14ac:dyDescent="0.2">
      <c r="A1494" s="5" t="s">
        <v>428</v>
      </c>
      <c r="B1494" s="24" t="s">
        <v>1834</v>
      </c>
      <c r="C1494" s="26">
        <v>1</v>
      </c>
      <c r="D1494" s="18" t="s">
        <v>634</v>
      </c>
      <c r="E1494" s="18" t="s">
        <v>1836</v>
      </c>
      <c r="F1494" s="18" t="s">
        <v>553</v>
      </c>
      <c r="G1494" s="18" t="s">
        <v>575</v>
      </c>
      <c r="H1494" s="18" t="s">
        <v>576</v>
      </c>
      <c r="I1494" s="18" t="s">
        <v>363</v>
      </c>
      <c r="J1494" s="18" t="s">
        <v>363</v>
      </c>
      <c r="K1494" s="18" t="s">
        <v>363</v>
      </c>
      <c r="L1494" s="18" t="s">
        <v>363</v>
      </c>
      <c r="M1494" s="18" t="s">
        <v>253</v>
      </c>
      <c r="N1494" s="56">
        <v>74</v>
      </c>
      <c r="O1494" s="18" t="s">
        <v>551</v>
      </c>
      <c r="P1494" s="18" t="s">
        <v>466</v>
      </c>
      <c r="Q1494" s="18" t="s">
        <v>254</v>
      </c>
      <c r="R1494" s="24" t="s">
        <v>257</v>
      </c>
      <c r="S1494" s="24" t="s">
        <v>257</v>
      </c>
      <c r="T1494" s="18" t="s">
        <v>257</v>
      </c>
      <c r="U1494" s="18" t="s">
        <v>257</v>
      </c>
      <c r="V1494" s="18" t="s">
        <v>257</v>
      </c>
      <c r="W1494" s="18" t="s">
        <v>257</v>
      </c>
      <c r="X1494" s="18" t="s">
        <v>1837</v>
      </c>
      <c r="Y1494" s="18">
        <v>0</v>
      </c>
      <c r="Z1494" s="18" t="s">
        <v>474</v>
      </c>
      <c r="AA1494" s="18">
        <v>0</v>
      </c>
      <c r="AB1494" s="57" t="s">
        <v>257</v>
      </c>
      <c r="AC1494" s="18" t="s">
        <v>257</v>
      </c>
      <c r="AD1494" s="18" t="s">
        <v>257</v>
      </c>
      <c r="AE1494" s="18" t="s">
        <v>257</v>
      </c>
      <c r="AF1494" s="18" t="s">
        <v>257</v>
      </c>
      <c r="AG1494" s="18" t="s">
        <v>257</v>
      </c>
      <c r="AH1494" s="18" t="s">
        <v>257</v>
      </c>
      <c r="AI1494" s="18">
        <v>4</v>
      </c>
      <c r="AJ1494" s="18" t="s">
        <v>628</v>
      </c>
      <c r="AK1494" s="18">
        <v>28</v>
      </c>
      <c r="AL1494" s="18" t="s">
        <v>670</v>
      </c>
      <c r="AM1494" s="18"/>
      <c r="AN1494" s="18"/>
      <c r="AO1494" s="18"/>
      <c r="AP1494" s="18"/>
      <c r="AQ1494" s="18"/>
      <c r="AR1494" s="18"/>
      <c r="AS1494" s="18"/>
      <c r="AT1494" s="18"/>
      <c r="AU1494" s="18"/>
      <c r="AV1494" s="18"/>
      <c r="AW1494" s="18"/>
      <c r="AX1494" s="18"/>
      <c r="AY1494" s="18"/>
      <c r="AZ1494" s="18"/>
      <c r="BA1494" s="18"/>
      <c r="BB1494" s="18"/>
      <c r="BC1494" s="18"/>
      <c r="BD1494" s="18"/>
      <c r="BE1494" s="18"/>
      <c r="BF1494" s="18"/>
      <c r="BG1494" s="18"/>
      <c r="BH1494" s="18"/>
      <c r="BI1494" s="18"/>
      <c r="BJ1494" s="18"/>
      <c r="BK1494" s="18"/>
      <c r="BL1494" s="18"/>
      <c r="BM1494" s="18"/>
      <c r="BN1494" s="18"/>
      <c r="BO1494" s="18"/>
      <c r="BP1494" s="18"/>
      <c r="BQ1494" s="18"/>
      <c r="BR1494" s="18"/>
      <c r="BS1494" s="18"/>
      <c r="BT1494" s="18"/>
      <c r="BU1494" s="18"/>
      <c r="BV1494" s="18"/>
      <c r="BW1494" s="18"/>
      <c r="BX1494" s="18"/>
      <c r="BY1494" s="18"/>
      <c r="BZ1494" s="18"/>
      <c r="CA1494" s="18"/>
      <c r="CB1494" s="18"/>
      <c r="CC1494" s="18"/>
      <c r="CD1494" s="18"/>
      <c r="CE1494" s="18"/>
      <c r="CF1494" s="18"/>
      <c r="CG1494" s="18"/>
      <c r="CH1494" s="18"/>
      <c r="CI1494" s="18"/>
      <c r="CJ1494" s="18"/>
      <c r="CK1494" s="18"/>
      <c r="CL1494" s="18"/>
      <c r="CM1494" s="18"/>
      <c r="CN1494" s="18"/>
      <c r="CO1494" s="18"/>
      <c r="CP1494" s="18"/>
      <c r="CQ1494" s="18"/>
      <c r="CR1494" s="18"/>
      <c r="CS1494" s="18"/>
      <c r="CT1494" s="18"/>
      <c r="CU1494" s="18"/>
      <c r="CV1494" s="18"/>
      <c r="CW1494" s="18"/>
      <c r="CX1494" s="18"/>
      <c r="CY1494" s="18"/>
      <c r="CZ1494" s="18"/>
      <c r="DA1494" s="18"/>
      <c r="DB1494" s="18"/>
      <c r="DC1494" s="18"/>
      <c r="DD1494" s="18"/>
      <c r="DE1494" s="18"/>
      <c r="DF1494" s="18"/>
      <c r="DG1494" s="18"/>
      <c r="DH1494" s="18"/>
      <c r="DI1494" s="18"/>
      <c r="DJ1494" s="18"/>
      <c r="DK1494" s="18"/>
      <c r="DL1494" s="18"/>
      <c r="DM1494" s="18"/>
      <c r="DN1494" s="18"/>
      <c r="DO1494" s="18"/>
      <c r="DP1494" s="18"/>
      <c r="DQ1494" s="18"/>
      <c r="DR1494" s="18">
        <v>0</v>
      </c>
      <c r="DS1494" s="18"/>
      <c r="DT1494" s="18"/>
      <c r="DU1494" s="18"/>
      <c r="DV1494" s="18"/>
      <c r="DW1494" s="18"/>
      <c r="DX1494" s="18"/>
      <c r="DY1494" s="18"/>
      <c r="DZ1494" s="18"/>
      <c r="EA1494" s="18"/>
      <c r="EB1494" s="18"/>
      <c r="EC1494" s="18"/>
      <c r="ED1494" s="18"/>
      <c r="EE1494" s="18"/>
      <c r="EF1494" s="18"/>
      <c r="EG1494" s="18"/>
      <c r="EH1494" s="18" t="s">
        <v>1838</v>
      </c>
      <c r="EI1494" s="18" cm="1">
        <f t="array" ref="EI1494">IF(SUMPRODUCT(--(DO1494:DS1494&lt;&gt;""))=0, 0,1)</f>
        <v>1</v>
      </c>
      <c r="EJ1494" s="18" cm="1">
        <f t="array" ref="EJ1494">IF(SUMPRODUCT(--(DT1494:EG1494&lt;&gt;""))=0, 0,1)</f>
        <v>0</v>
      </c>
      <c r="EK1494" s="18" cm="1">
        <f t="array" ref="EK1494">IF(SUMPRODUCT(--(EC1494:EG1494&lt;&gt;""))=0, 0,1)</f>
        <v>0</v>
      </c>
      <c r="EL1494" s="18" cm="1">
        <f t="array" ref="EL1494">IF(SUMPRODUCT(--(EE1494:EG1494&lt;&gt;""))=0, 0,1)</f>
        <v>0</v>
      </c>
      <c r="EM1494" s="18">
        <f t="shared" si="296"/>
        <v>0</v>
      </c>
      <c r="EN1494" s="18">
        <f t="shared" si="297"/>
        <v>0</v>
      </c>
      <c r="EO1494" s="18" t="str">
        <f t="shared" si="298"/>
        <v>NA</v>
      </c>
      <c r="EP1494" s="18" t="str">
        <f t="shared" si="299"/>
        <v>NA</v>
      </c>
      <c r="EQ1494" s="18" t="str">
        <f t="shared" si="300"/>
        <v>NA</v>
      </c>
      <c r="ER1494" s="58" t="s">
        <v>2080</v>
      </c>
      <c r="ES1494" s="59">
        <v>43823</v>
      </c>
      <c r="ET1494" s="18" t="s">
        <v>1835</v>
      </c>
      <c r="EU1494" s="18" t="s">
        <v>1835</v>
      </c>
    </row>
    <row r="1495" spans="1:151" ht="15.75" customHeight="1" x14ac:dyDescent="0.2">
      <c r="A1495" s="5" t="s">
        <v>428</v>
      </c>
      <c r="B1495" s="24" t="s">
        <v>1834</v>
      </c>
      <c r="C1495" s="26">
        <v>1</v>
      </c>
      <c r="D1495" s="18" t="s">
        <v>634</v>
      </c>
      <c r="E1495" s="18" t="s">
        <v>1839</v>
      </c>
      <c r="F1495" s="18" t="s">
        <v>553</v>
      </c>
      <c r="G1495" s="18" t="s">
        <v>575</v>
      </c>
      <c r="H1495" s="18" t="s">
        <v>576</v>
      </c>
      <c r="I1495" s="18" t="s">
        <v>363</v>
      </c>
      <c r="J1495" s="18" t="s">
        <v>363</v>
      </c>
      <c r="K1495" s="18" t="s">
        <v>363</v>
      </c>
      <c r="L1495" s="18" t="s">
        <v>363</v>
      </c>
      <c r="M1495" s="18" t="s">
        <v>253</v>
      </c>
      <c r="N1495" s="56">
        <v>74</v>
      </c>
      <c r="O1495" s="18" t="s">
        <v>551</v>
      </c>
      <c r="P1495" s="18" t="s">
        <v>466</v>
      </c>
      <c r="Q1495" s="18" t="s">
        <v>254</v>
      </c>
      <c r="R1495" s="24" t="s">
        <v>257</v>
      </c>
      <c r="S1495" s="24" t="s">
        <v>257</v>
      </c>
      <c r="T1495" s="18" t="s">
        <v>257</v>
      </c>
      <c r="U1495" s="18" t="s">
        <v>257</v>
      </c>
      <c r="V1495" s="18" t="s">
        <v>257</v>
      </c>
      <c r="W1495" s="18" t="s">
        <v>257</v>
      </c>
      <c r="X1495" s="18" t="s">
        <v>1837</v>
      </c>
      <c r="Y1495" s="18">
        <v>2</v>
      </c>
      <c r="Z1495" s="18" t="s">
        <v>474</v>
      </c>
      <c r="AA1495" s="18">
        <v>2</v>
      </c>
      <c r="AB1495" s="57" t="s">
        <v>257</v>
      </c>
      <c r="AC1495" s="18" t="s">
        <v>257</v>
      </c>
      <c r="AD1495" s="18" t="s">
        <v>257</v>
      </c>
      <c r="AE1495" s="18" t="s">
        <v>257</v>
      </c>
      <c r="AF1495" s="18" t="s">
        <v>257</v>
      </c>
      <c r="AG1495" s="18" t="s">
        <v>257</v>
      </c>
      <c r="AH1495" s="18" t="s">
        <v>257</v>
      </c>
      <c r="AI1495" s="18">
        <v>4</v>
      </c>
      <c r="AJ1495" s="18" t="s">
        <v>628</v>
      </c>
      <c r="AK1495" s="18">
        <v>28</v>
      </c>
      <c r="AL1495" s="18" t="s">
        <v>670</v>
      </c>
      <c r="AM1495" s="18"/>
      <c r="AN1495" s="18"/>
      <c r="AO1495" s="18"/>
      <c r="AP1495" s="18"/>
      <c r="AQ1495" s="18"/>
      <c r="AR1495" s="18"/>
      <c r="AS1495" s="18"/>
      <c r="AT1495" s="18"/>
      <c r="AU1495" s="18"/>
      <c r="AV1495" s="18"/>
      <c r="AW1495" s="18"/>
      <c r="AX1495" s="18"/>
      <c r="AY1495" s="18"/>
      <c r="AZ1495" s="18"/>
      <c r="BA1495" s="18"/>
      <c r="BB1495" s="18"/>
      <c r="BC1495" s="18"/>
      <c r="BD1495" s="18"/>
      <c r="BE1495" s="18"/>
      <c r="BF1495" s="18"/>
      <c r="BG1495" s="18"/>
      <c r="BH1495" s="18"/>
      <c r="BI1495" s="18"/>
      <c r="BJ1495" s="18"/>
      <c r="BK1495" s="18"/>
      <c r="BL1495" s="18"/>
      <c r="BM1495" s="18"/>
      <c r="BN1495" s="18"/>
      <c r="BO1495" s="18"/>
      <c r="BP1495" s="18"/>
      <c r="BQ1495" s="18"/>
      <c r="BR1495" s="18"/>
      <c r="BS1495" s="18"/>
      <c r="BT1495" s="18"/>
      <c r="BU1495" s="18"/>
      <c r="BV1495" s="18"/>
      <c r="BW1495" s="18"/>
      <c r="BX1495" s="18"/>
      <c r="BY1495" s="18"/>
      <c r="BZ1495" s="18"/>
      <c r="CA1495" s="18"/>
      <c r="CB1495" s="18"/>
      <c r="CC1495" s="18"/>
      <c r="CD1495" s="18"/>
      <c r="CE1495" s="18"/>
      <c r="CF1495" s="18"/>
      <c r="CG1495" s="18"/>
      <c r="CH1495" s="18"/>
      <c r="CI1495" s="18"/>
      <c r="CJ1495" s="18"/>
      <c r="CK1495" s="18"/>
      <c r="CL1495" s="18"/>
      <c r="CM1495" s="18"/>
      <c r="CN1495" s="18"/>
      <c r="CO1495" s="18"/>
      <c r="CP1495" s="18"/>
      <c r="CQ1495" s="18"/>
      <c r="CR1495" s="18"/>
      <c r="CS1495" s="18"/>
      <c r="CT1495" s="18"/>
      <c r="CU1495" s="18"/>
      <c r="CV1495" s="18"/>
      <c r="CW1495" s="18"/>
      <c r="CX1495" s="18"/>
      <c r="CY1495" s="18"/>
      <c r="CZ1495" s="18"/>
      <c r="DA1495" s="18"/>
      <c r="DB1495" s="18"/>
      <c r="DC1495" s="18"/>
      <c r="DD1495" s="18"/>
      <c r="DE1495" s="18"/>
      <c r="DF1495" s="18"/>
      <c r="DG1495" s="18"/>
      <c r="DH1495" s="18"/>
      <c r="DI1495" s="18"/>
      <c r="DJ1495" s="18"/>
      <c r="DK1495" s="18"/>
      <c r="DL1495" s="18"/>
      <c r="DM1495" s="18"/>
      <c r="DN1495" s="18"/>
      <c r="DO1495" s="18"/>
      <c r="DP1495" s="18"/>
      <c r="DQ1495" s="18"/>
      <c r="DR1495" s="18">
        <v>1</v>
      </c>
      <c r="DS1495" s="18"/>
      <c r="DT1495" s="18"/>
      <c r="DU1495" s="18"/>
      <c r="DV1495" s="18"/>
      <c r="DW1495" s="18"/>
      <c r="DX1495" s="18"/>
      <c r="DY1495" s="18"/>
      <c r="DZ1495" s="18"/>
      <c r="EA1495" s="18"/>
      <c r="EB1495" s="18"/>
      <c r="EC1495" s="18"/>
      <c r="ED1495" s="18"/>
      <c r="EE1495" s="18"/>
      <c r="EF1495" s="18"/>
      <c r="EG1495" s="18"/>
      <c r="EH1495" s="18" t="s">
        <v>1838</v>
      </c>
      <c r="EI1495" s="18" cm="1">
        <f t="array" ref="EI1495">IF(SUMPRODUCT(--(DO1495:DS1495&lt;&gt;""))=0, 0,1)</f>
        <v>1</v>
      </c>
      <c r="EJ1495" s="18" cm="1">
        <f t="array" ref="EJ1495">IF(SUMPRODUCT(--(DT1495:EG1495&lt;&gt;""))=0, 0,1)</f>
        <v>0</v>
      </c>
      <c r="EK1495" s="18" cm="1">
        <f t="array" ref="EK1495">IF(SUMPRODUCT(--(EC1495:EG1495&lt;&gt;""))=0, 0,1)</f>
        <v>0</v>
      </c>
      <c r="EL1495" s="18" cm="1">
        <f t="array" ref="EL1495">IF(SUMPRODUCT(--(EE1495:EG1495&lt;&gt;""))=0, 0,1)</f>
        <v>0</v>
      </c>
      <c r="EM1495" s="18">
        <f t="shared" si="296"/>
        <v>1</v>
      </c>
      <c r="EN1495" s="18">
        <f t="shared" si="297"/>
        <v>1</v>
      </c>
      <c r="EO1495" s="18" t="str">
        <f t="shared" si="298"/>
        <v>NA</v>
      </c>
      <c r="EP1495" s="18" t="str">
        <f t="shared" si="299"/>
        <v>NA</v>
      </c>
      <c r="EQ1495" s="18" t="str">
        <f t="shared" si="300"/>
        <v>NA</v>
      </c>
      <c r="ER1495" s="58" t="s">
        <v>2080</v>
      </c>
      <c r="ES1495" s="59">
        <v>43823</v>
      </c>
      <c r="ET1495" s="18" t="s">
        <v>1835</v>
      </c>
      <c r="EU1495" s="18" t="s">
        <v>1835</v>
      </c>
    </row>
    <row r="1496" spans="1:151" ht="15.75" customHeight="1" x14ac:dyDescent="0.2">
      <c r="A1496" s="5" t="s">
        <v>428</v>
      </c>
      <c r="B1496" s="24" t="s">
        <v>1834</v>
      </c>
      <c r="C1496" s="26">
        <v>1</v>
      </c>
      <c r="D1496" s="18" t="s">
        <v>634</v>
      </c>
      <c r="E1496" s="18" t="s">
        <v>1840</v>
      </c>
      <c r="F1496" s="18" t="s">
        <v>553</v>
      </c>
      <c r="G1496" s="18" t="s">
        <v>575</v>
      </c>
      <c r="H1496" s="18" t="s">
        <v>576</v>
      </c>
      <c r="I1496" s="18" t="s">
        <v>363</v>
      </c>
      <c r="J1496" s="18" t="s">
        <v>363</v>
      </c>
      <c r="K1496" s="18" t="s">
        <v>363</v>
      </c>
      <c r="L1496" s="18" t="s">
        <v>363</v>
      </c>
      <c r="M1496" s="18" t="s">
        <v>253</v>
      </c>
      <c r="N1496" s="56">
        <v>74</v>
      </c>
      <c r="O1496" s="18" t="s">
        <v>551</v>
      </c>
      <c r="P1496" s="18" t="s">
        <v>466</v>
      </c>
      <c r="Q1496" s="18" t="s">
        <v>254</v>
      </c>
      <c r="R1496" s="24" t="s">
        <v>257</v>
      </c>
      <c r="S1496" s="24" t="s">
        <v>257</v>
      </c>
      <c r="T1496" s="18" t="s">
        <v>257</v>
      </c>
      <c r="U1496" s="18" t="s">
        <v>257</v>
      </c>
      <c r="V1496" s="18" t="s">
        <v>257</v>
      </c>
      <c r="W1496" s="18" t="s">
        <v>257</v>
      </c>
      <c r="X1496" s="18" t="s">
        <v>1837</v>
      </c>
      <c r="Y1496" s="18">
        <v>5</v>
      </c>
      <c r="Z1496" s="18" t="s">
        <v>474</v>
      </c>
      <c r="AA1496" s="18">
        <v>5</v>
      </c>
      <c r="AB1496" s="57" t="s">
        <v>257</v>
      </c>
      <c r="AC1496" s="18" t="s">
        <v>257</v>
      </c>
      <c r="AD1496" s="18" t="s">
        <v>257</v>
      </c>
      <c r="AE1496" s="18" t="s">
        <v>257</v>
      </c>
      <c r="AF1496" s="18" t="s">
        <v>257</v>
      </c>
      <c r="AG1496" s="18" t="s">
        <v>257</v>
      </c>
      <c r="AH1496" s="18" t="s">
        <v>257</v>
      </c>
      <c r="AI1496" s="18">
        <v>4</v>
      </c>
      <c r="AJ1496" s="18" t="s">
        <v>628</v>
      </c>
      <c r="AK1496" s="18">
        <v>28</v>
      </c>
      <c r="AL1496" s="18" t="s">
        <v>670</v>
      </c>
      <c r="AM1496" s="18"/>
      <c r="AN1496" s="18"/>
      <c r="AO1496" s="18"/>
      <c r="AP1496" s="18"/>
      <c r="AQ1496" s="18"/>
      <c r="AR1496" s="18"/>
      <c r="AS1496" s="18"/>
      <c r="AT1496" s="18"/>
      <c r="AU1496" s="18"/>
      <c r="AV1496" s="18"/>
      <c r="AW1496" s="18"/>
      <c r="AX1496" s="18"/>
      <c r="AY1496" s="18"/>
      <c r="AZ1496" s="18"/>
      <c r="BA1496" s="18"/>
      <c r="BB1496" s="18"/>
      <c r="BC1496" s="18"/>
      <c r="BD1496" s="18"/>
      <c r="BE1496" s="18"/>
      <c r="BF1496" s="18"/>
      <c r="BG1496" s="18"/>
      <c r="BH1496" s="18"/>
      <c r="BI1496" s="18"/>
      <c r="BJ1496" s="18"/>
      <c r="BK1496" s="18"/>
      <c r="BL1496" s="18"/>
      <c r="BM1496" s="18"/>
      <c r="BN1496" s="18"/>
      <c r="BO1496" s="18"/>
      <c r="BP1496" s="18"/>
      <c r="BQ1496" s="18"/>
      <c r="BR1496" s="18"/>
      <c r="BS1496" s="18"/>
      <c r="BT1496" s="18"/>
      <c r="BU1496" s="18"/>
      <c r="BV1496" s="18"/>
      <c r="BW1496" s="18"/>
      <c r="BX1496" s="18"/>
      <c r="BY1496" s="18"/>
      <c r="BZ1496" s="18"/>
      <c r="CA1496" s="18"/>
      <c r="CB1496" s="18"/>
      <c r="CC1496" s="18"/>
      <c r="CD1496" s="18"/>
      <c r="CE1496" s="18"/>
      <c r="CF1496" s="18"/>
      <c r="CG1496" s="18"/>
      <c r="CH1496" s="18"/>
      <c r="CI1496" s="18"/>
      <c r="CJ1496" s="18"/>
      <c r="CK1496" s="18"/>
      <c r="CL1496" s="18"/>
      <c r="CM1496" s="18"/>
      <c r="CN1496" s="18"/>
      <c r="CO1496" s="18"/>
      <c r="CP1496" s="18"/>
      <c r="CQ1496" s="18"/>
      <c r="CR1496" s="18"/>
      <c r="CS1496" s="18"/>
      <c r="CT1496" s="18"/>
      <c r="CU1496" s="18"/>
      <c r="CV1496" s="18"/>
      <c r="CW1496" s="18"/>
      <c r="CX1496" s="18"/>
      <c r="CY1496" s="18"/>
      <c r="CZ1496" s="18"/>
      <c r="DA1496" s="18"/>
      <c r="DB1496" s="18"/>
      <c r="DC1496" s="18"/>
      <c r="DD1496" s="18"/>
      <c r="DE1496" s="18"/>
      <c r="DF1496" s="18"/>
      <c r="DG1496" s="18"/>
      <c r="DH1496" s="18"/>
      <c r="DI1496" s="18"/>
      <c r="DJ1496" s="18"/>
      <c r="DK1496" s="18"/>
      <c r="DL1496" s="18"/>
      <c r="DM1496" s="18"/>
      <c r="DN1496" s="18"/>
      <c r="DO1496" s="18"/>
      <c r="DP1496" s="18"/>
      <c r="DQ1496" s="18"/>
      <c r="DR1496" s="18">
        <v>1</v>
      </c>
      <c r="DS1496" s="18"/>
      <c r="DT1496" s="18"/>
      <c r="DU1496" s="18"/>
      <c r="DV1496" s="18"/>
      <c r="DW1496" s="18"/>
      <c r="DX1496" s="18"/>
      <c r="DY1496" s="18"/>
      <c r="DZ1496" s="18"/>
      <c r="EA1496" s="18"/>
      <c r="EB1496" s="18"/>
      <c r="EC1496" s="18"/>
      <c r="ED1496" s="18"/>
      <c r="EE1496" s="18"/>
      <c r="EF1496" s="18"/>
      <c r="EG1496" s="18"/>
      <c r="EH1496" s="18" t="s">
        <v>1838</v>
      </c>
      <c r="EI1496" s="18" cm="1">
        <f t="array" ref="EI1496">IF(SUMPRODUCT(--(DO1496:DS1496&lt;&gt;""))=0, 0,1)</f>
        <v>1</v>
      </c>
      <c r="EJ1496" s="18" cm="1">
        <f t="array" ref="EJ1496">IF(SUMPRODUCT(--(DT1496:EG1496&lt;&gt;""))=0, 0,1)</f>
        <v>0</v>
      </c>
      <c r="EK1496" s="18" cm="1">
        <f t="array" ref="EK1496">IF(SUMPRODUCT(--(EC1496:EG1496&lt;&gt;""))=0, 0,1)</f>
        <v>0</v>
      </c>
      <c r="EL1496" s="18" cm="1">
        <f t="array" ref="EL1496">IF(SUMPRODUCT(--(EE1496:EG1496&lt;&gt;""))=0, 0,1)</f>
        <v>0</v>
      </c>
      <c r="EM1496" s="18">
        <f t="shared" si="296"/>
        <v>1</v>
      </c>
      <c r="EN1496" s="18">
        <f t="shared" si="297"/>
        <v>1</v>
      </c>
      <c r="EO1496" s="18" t="str">
        <f t="shared" si="298"/>
        <v>NA</v>
      </c>
      <c r="EP1496" s="18" t="str">
        <f t="shared" si="299"/>
        <v>NA</v>
      </c>
      <c r="EQ1496" s="18" t="str">
        <f t="shared" si="300"/>
        <v>NA</v>
      </c>
      <c r="ER1496" s="58" t="s">
        <v>2080</v>
      </c>
      <c r="ES1496" s="59">
        <v>43823</v>
      </c>
      <c r="ET1496" s="18" t="s">
        <v>1835</v>
      </c>
      <c r="EU1496" s="18" t="s">
        <v>1835</v>
      </c>
    </row>
    <row r="1497" spans="1:151" ht="15.75" customHeight="1" x14ac:dyDescent="0.2">
      <c r="A1497" s="5" t="s">
        <v>428</v>
      </c>
      <c r="B1497" s="24" t="s">
        <v>1834</v>
      </c>
      <c r="C1497" s="26">
        <v>1</v>
      </c>
      <c r="D1497" s="18" t="s">
        <v>634</v>
      </c>
      <c r="E1497" s="18" t="s">
        <v>1841</v>
      </c>
      <c r="F1497" s="18" t="s">
        <v>553</v>
      </c>
      <c r="G1497" s="18" t="s">
        <v>575</v>
      </c>
      <c r="H1497" s="18" t="s">
        <v>576</v>
      </c>
      <c r="I1497" s="18" t="s">
        <v>363</v>
      </c>
      <c r="J1497" s="18" t="s">
        <v>363</v>
      </c>
      <c r="K1497" s="18" t="s">
        <v>363</v>
      </c>
      <c r="L1497" s="18" t="s">
        <v>363</v>
      </c>
      <c r="M1497" s="18" t="s">
        <v>253</v>
      </c>
      <c r="N1497" s="56">
        <v>74</v>
      </c>
      <c r="O1497" s="18" t="s">
        <v>551</v>
      </c>
      <c r="P1497" s="18" t="s">
        <v>466</v>
      </c>
      <c r="Q1497" s="18" t="s">
        <v>254</v>
      </c>
      <c r="R1497" s="24" t="s">
        <v>257</v>
      </c>
      <c r="S1497" s="24" t="s">
        <v>257</v>
      </c>
      <c r="T1497" s="18" t="s">
        <v>257</v>
      </c>
      <c r="U1497" s="18" t="s">
        <v>257</v>
      </c>
      <c r="V1497" s="18" t="s">
        <v>257</v>
      </c>
      <c r="W1497" s="18" t="s">
        <v>257</v>
      </c>
      <c r="X1497" s="18" t="s">
        <v>1837</v>
      </c>
      <c r="Y1497" s="18">
        <v>10</v>
      </c>
      <c r="Z1497" s="18" t="s">
        <v>474</v>
      </c>
      <c r="AA1497" s="18">
        <v>10</v>
      </c>
      <c r="AB1497" s="57" t="s">
        <v>257</v>
      </c>
      <c r="AC1497" s="18" t="s">
        <v>257</v>
      </c>
      <c r="AD1497" s="18" t="s">
        <v>257</v>
      </c>
      <c r="AE1497" s="18" t="s">
        <v>257</v>
      </c>
      <c r="AF1497" s="18" t="s">
        <v>257</v>
      </c>
      <c r="AG1497" s="18" t="s">
        <v>257</v>
      </c>
      <c r="AH1497" s="18" t="s">
        <v>257</v>
      </c>
      <c r="AI1497" s="18">
        <v>4</v>
      </c>
      <c r="AJ1497" s="18" t="s">
        <v>628</v>
      </c>
      <c r="AK1497" s="18">
        <v>28</v>
      </c>
      <c r="AL1497" s="18" t="s">
        <v>670</v>
      </c>
      <c r="AM1497" s="18"/>
      <c r="AN1497" s="18"/>
      <c r="AO1497" s="18"/>
      <c r="AP1497" s="18"/>
      <c r="AQ1497" s="18"/>
      <c r="AR1497" s="18"/>
      <c r="AS1497" s="18"/>
      <c r="AT1497" s="18"/>
      <c r="AU1497" s="18"/>
      <c r="AV1497" s="18"/>
      <c r="AW1497" s="18"/>
      <c r="AX1497" s="18"/>
      <c r="AY1497" s="18"/>
      <c r="AZ1497" s="18"/>
      <c r="BA1497" s="18"/>
      <c r="BB1497" s="18"/>
      <c r="BC1497" s="18"/>
      <c r="BD1497" s="18"/>
      <c r="BE1497" s="18"/>
      <c r="BF1497" s="18"/>
      <c r="BG1497" s="18"/>
      <c r="BH1497" s="18"/>
      <c r="BI1497" s="18"/>
      <c r="BJ1497" s="18"/>
      <c r="BK1497" s="18"/>
      <c r="BL1497" s="18"/>
      <c r="BM1497" s="18"/>
      <c r="BN1497" s="18"/>
      <c r="BO1497" s="18"/>
      <c r="BP1497" s="18"/>
      <c r="BQ1497" s="18"/>
      <c r="BR1497" s="18"/>
      <c r="BS1497" s="18"/>
      <c r="BT1497" s="18"/>
      <c r="BU1497" s="18"/>
      <c r="BV1497" s="18"/>
      <c r="BW1497" s="18"/>
      <c r="BX1497" s="18"/>
      <c r="BY1497" s="18"/>
      <c r="BZ1497" s="18"/>
      <c r="CA1497" s="18"/>
      <c r="CB1497" s="18"/>
      <c r="CC1497" s="18"/>
      <c r="CD1497" s="18"/>
      <c r="CE1497" s="18"/>
      <c r="CF1497" s="18"/>
      <c r="CG1497" s="18"/>
      <c r="CH1497" s="18"/>
      <c r="CI1497" s="18"/>
      <c r="CJ1497" s="18"/>
      <c r="CK1497" s="18"/>
      <c r="CL1497" s="18"/>
      <c r="CM1497" s="18"/>
      <c r="CN1497" s="18"/>
      <c r="CO1497" s="18"/>
      <c r="CP1497" s="18"/>
      <c r="CQ1497" s="18"/>
      <c r="CR1497" s="18"/>
      <c r="CS1497" s="18"/>
      <c r="CT1497" s="18"/>
      <c r="CU1497" s="18"/>
      <c r="CV1497" s="18"/>
      <c r="CW1497" s="18"/>
      <c r="CX1497" s="18"/>
      <c r="CY1497" s="18"/>
      <c r="CZ1497" s="18"/>
      <c r="DA1497" s="18"/>
      <c r="DB1497" s="18"/>
      <c r="DC1497" s="18"/>
      <c r="DD1497" s="18"/>
      <c r="DE1497" s="18"/>
      <c r="DF1497" s="18"/>
      <c r="DG1497" s="18"/>
      <c r="DH1497" s="18"/>
      <c r="DI1497" s="18"/>
      <c r="DJ1497" s="18"/>
      <c r="DK1497" s="18"/>
      <c r="DL1497" s="18"/>
      <c r="DM1497" s="18"/>
      <c r="DN1497" s="18"/>
      <c r="DO1497" s="18"/>
      <c r="DP1497" s="18"/>
      <c r="DQ1497" s="18"/>
      <c r="DR1497" s="18">
        <v>1</v>
      </c>
      <c r="DS1497" s="18"/>
      <c r="DT1497" s="18"/>
      <c r="DU1497" s="18"/>
      <c r="DV1497" s="18"/>
      <c r="DW1497" s="18"/>
      <c r="DX1497" s="18"/>
      <c r="DY1497" s="18"/>
      <c r="DZ1497" s="18"/>
      <c r="EA1497" s="18"/>
      <c r="EB1497" s="18"/>
      <c r="EC1497" s="18"/>
      <c r="ED1497" s="18"/>
      <c r="EE1497" s="18"/>
      <c r="EF1497" s="18"/>
      <c r="EG1497" s="18"/>
      <c r="EH1497" s="18" t="s">
        <v>1838</v>
      </c>
      <c r="EI1497" s="18" cm="1">
        <f t="array" ref="EI1497">IF(SUMPRODUCT(--(DO1497:DS1497&lt;&gt;""))=0, 0,1)</f>
        <v>1</v>
      </c>
      <c r="EJ1497" s="18" cm="1">
        <f t="array" ref="EJ1497">IF(SUMPRODUCT(--(DT1497:EG1497&lt;&gt;""))=0, 0,1)</f>
        <v>0</v>
      </c>
      <c r="EK1497" s="18" cm="1">
        <f t="array" ref="EK1497">IF(SUMPRODUCT(--(EC1497:EG1497&lt;&gt;""))=0, 0,1)</f>
        <v>0</v>
      </c>
      <c r="EL1497" s="18" cm="1">
        <f t="array" ref="EL1497">IF(SUMPRODUCT(--(EE1497:EG1497&lt;&gt;""))=0, 0,1)</f>
        <v>0</v>
      </c>
      <c r="EM1497" s="18">
        <f t="shared" si="296"/>
        <v>1</v>
      </c>
      <c r="EN1497" s="18">
        <f t="shared" si="297"/>
        <v>1</v>
      </c>
      <c r="EO1497" s="18" t="str">
        <f t="shared" si="298"/>
        <v>NA</v>
      </c>
      <c r="EP1497" s="18" t="str">
        <f t="shared" si="299"/>
        <v>NA</v>
      </c>
      <c r="EQ1497" s="18" t="str">
        <f t="shared" si="300"/>
        <v>NA</v>
      </c>
      <c r="ER1497" s="58" t="s">
        <v>2080</v>
      </c>
      <c r="ES1497" s="59">
        <v>43823</v>
      </c>
      <c r="ET1497" s="18" t="s">
        <v>1835</v>
      </c>
      <c r="EU1497" s="18" t="s">
        <v>1835</v>
      </c>
    </row>
    <row r="1498" spans="1:151" ht="15.75" customHeight="1" x14ac:dyDescent="0.2">
      <c r="A1498" s="5" t="s">
        <v>428</v>
      </c>
      <c r="B1498" s="24" t="s">
        <v>1834</v>
      </c>
      <c r="C1498" s="26">
        <v>1</v>
      </c>
      <c r="D1498" s="18" t="s">
        <v>634</v>
      </c>
      <c r="E1498" s="18" t="s">
        <v>1842</v>
      </c>
      <c r="F1498" s="18" t="s">
        <v>553</v>
      </c>
      <c r="G1498" s="18" t="s">
        <v>575</v>
      </c>
      <c r="H1498" s="18" t="s">
        <v>576</v>
      </c>
      <c r="I1498" s="18" t="s">
        <v>363</v>
      </c>
      <c r="J1498" s="18" t="s">
        <v>363</v>
      </c>
      <c r="K1498" s="18" t="s">
        <v>363</v>
      </c>
      <c r="L1498" s="18" t="s">
        <v>363</v>
      </c>
      <c r="M1498" s="18" t="s">
        <v>253</v>
      </c>
      <c r="N1498" s="56">
        <v>74</v>
      </c>
      <c r="O1498" s="18" t="s">
        <v>551</v>
      </c>
      <c r="P1498" s="18" t="s">
        <v>466</v>
      </c>
      <c r="Q1498" s="18" t="s">
        <v>254</v>
      </c>
      <c r="R1498" s="24" t="s">
        <v>257</v>
      </c>
      <c r="S1498" s="24" t="s">
        <v>257</v>
      </c>
      <c r="T1498" s="18" t="s">
        <v>257</v>
      </c>
      <c r="U1498" s="18" t="s">
        <v>257</v>
      </c>
      <c r="V1498" s="18" t="s">
        <v>257</v>
      </c>
      <c r="W1498" s="18" t="s">
        <v>257</v>
      </c>
      <c r="X1498" s="18" t="s">
        <v>1837</v>
      </c>
      <c r="Y1498" s="18">
        <v>20</v>
      </c>
      <c r="Z1498" s="18" t="s">
        <v>474</v>
      </c>
      <c r="AA1498" s="18">
        <v>20</v>
      </c>
      <c r="AB1498" s="57" t="s">
        <v>257</v>
      </c>
      <c r="AC1498" s="18" t="s">
        <v>257</v>
      </c>
      <c r="AD1498" s="18" t="s">
        <v>257</v>
      </c>
      <c r="AE1498" s="18" t="s">
        <v>257</v>
      </c>
      <c r="AF1498" s="18" t="s">
        <v>257</v>
      </c>
      <c r="AG1498" s="18" t="s">
        <v>257</v>
      </c>
      <c r="AH1498" s="18" t="s">
        <v>257</v>
      </c>
      <c r="AI1498" s="18">
        <v>4</v>
      </c>
      <c r="AJ1498" s="18" t="s">
        <v>628</v>
      </c>
      <c r="AK1498" s="18">
        <v>28</v>
      </c>
      <c r="AL1498" s="18" t="s">
        <v>670</v>
      </c>
      <c r="AM1498" s="18"/>
      <c r="AN1498" s="18"/>
      <c r="AO1498" s="18"/>
      <c r="AP1498" s="18"/>
      <c r="AQ1498" s="18"/>
      <c r="AR1498" s="18"/>
      <c r="AS1498" s="18"/>
      <c r="AT1498" s="18"/>
      <c r="AU1498" s="18"/>
      <c r="AV1498" s="18"/>
      <c r="AW1498" s="18"/>
      <c r="AX1498" s="18"/>
      <c r="AY1498" s="18"/>
      <c r="AZ1498" s="18"/>
      <c r="BA1498" s="18"/>
      <c r="BB1498" s="18"/>
      <c r="BC1498" s="18"/>
      <c r="BD1498" s="18"/>
      <c r="BE1498" s="18"/>
      <c r="BF1498" s="18"/>
      <c r="BG1498" s="18"/>
      <c r="BH1498" s="18"/>
      <c r="BI1498" s="18"/>
      <c r="BJ1498" s="18"/>
      <c r="BK1498" s="18"/>
      <c r="BL1498" s="18"/>
      <c r="BM1498" s="18"/>
      <c r="BN1498" s="18"/>
      <c r="BO1498" s="18"/>
      <c r="BP1498" s="18"/>
      <c r="BQ1498" s="18"/>
      <c r="BR1498" s="18"/>
      <c r="BS1498" s="18"/>
      <c r="BT1498" s="18"/>
      <c r="BU1498" s="18"/>
      <c r="BV1498" s="18"/>
      <c r="BW1498" s="18"/>
      <c r="BX1498" s="18"/>
      <c r="BY1498" s="18"/>
      <c r="BZ1498" s="18"/>
      <c r="CA1498" s="18"/>
      <c r="CB1498" s="18"/>
      <c r="CC1498" s="18"/>
      <c r="CD1498" s="18"/>
      <c r="CE1498" s="18"/>
      <c r="CF1498" s="18"/>
      <c r="CG1498" s="18"/>
      <c r="CH1498" s="18"/>
      <c r="CI1498" s="18"/>
      <c r="CJ1498" s="18"/>
      <c r="CK1498" s="18"/>
      <c r="CL1498" s="18"/>
      <c r="CM1498" s="18"/>
      <c r="CN1498" s="18"/>
      <c r="CO1498" s="18"/>
      <c r="CP1498" s="18"/>
      <c r="CQ1498" s="18"/>
      <c r="CR1498" s="18"/>
      <c r="CS1498" s="18"/>
      <c r="CT1498" s="18"/>
      <c r="CU1498" s="18"/>
      <c r="CV1498" s="18"/>
      <c r="CW1498" s="18"/>
      <c r="CX1498" s="18"/>
      <c r="CY1498" s="18"/>
      <c r="CZ1498" s="18"/>
      <c r="DA1498" s="18"/>
      <c r="DB1498" s="18"/>
      <c r="DC1498" s="18"/>
      <c r="DD1498" s="18"/>
      <c r="DE1498" s="18"/>
      <c r="DF1498" s="18"/>
      <c r="DG1498" s="18"/>
      <c r="DH1498" s="18"/>
      <c r="DI1498" s="18"/>
      <c r="DJ1498" s="18"/>
      <c r="DK1498" s="18"/>
      <c r="DL1498" s="18"/>
      <c r="DM1498" s="18"/>
      <c r="DN1498" s="18"/>
      <c r="DO1498" s="18"/>
      <c r="DP1498" s="18"/>
      <c r="DQ1498" s="18"/>
      <c r="DR1498" s="18">
        <v>1</v>
      </c>
      <c r="DS1498" s="18"/>
      <c r="DT1498" s="18"/>
      <c r="DU1498" s="18"/>
      <c r="DV1498" s="18"/>
      <c r="DW1498" s="18"/>
      <c r="DX1498" s="18"/>
      <c r="DY1498" s="18"/>
      <c r="DZ1498" s="18"/>
      <c r="EA1498" s="18"/>
      <c r="EB1498" s="18"/>
      <c r="EC1498" s="18"/>
      <c r="ED1498" s="18"/>
      <c r="EE1498" s="18"/>
      <c r="EF1498" s="18"/>
      <c r="EG1498" s="18"/>
      <c r="EH1498" s="18" t="s">
        <v>1838</v>
      </c>
      <c r="EI1498" s="18" cm="1">
        <f t="array" ref="EI1498">IF(SUMPRODUCT(--(DO1498:DS1498&lt;&gt;""))=0, 0,1)</f>
        <v>1</v>
      </c>
      <c r="EJ1498" s="18" cm="1">
        <f t="array" ref="EJ1498">IF(SUMPRODUCT(--(DT1498:EG1498&lt;&gt;""))=0, 0,1)</f>
        <v>0</v>
      </c>
      <c r="EK1498" s="18" cm="1">
        <f t="array" ref="EK1498">IF(SUMPRODUCT(--(EC1498:EG1498&lt;&gt;""))=0, 0,1)</f>
        <v>0</v>
      </c>
      <c r="EL1498" s="18" cm="1">
        <f t="array" ref="EL1498">IF(SUMPRODUCT(--(EE1498:EG1498&lt;&gt;""))=0, 0,1)</f>
        <v>0</v>
      </c>
      <c r="EM1498" s="18">
        <f t="shared" si="296"/>
        <v>1</v>
      </c>
      <c r="EN1498" s="18">
        <f t="shared" si="297"/>
        <v>1</v>
      </c>
      <c r="EO1498" s="18" t="str">
        <f t="shared" si="298"/>
        <v>NA</v>
      </c>
      <c r="EP1498" s="18" t="str">
        <f t="shared" si="299"/>
        <v>NA</v>
      </c>
      <c r="EQ1498" s="18" t="str">
        <f t="shared" si="300"/>
        <v>NA</v>
      </c>
      <c r="ER1498" s="58" t="s">
        <v>2080</v>
      </c>
      <c r="ES1498" s="59">
        <v>43823</v>
      </c>
      <c r="ET1498" s="18" t="s">
        <v>1835</v>
      </c>
      <c r="EU1498" s="18" t="s">
        <v>1835</v>
      </c>
    </row>
    <row r="1499" spans="1:151" ht="15.75" customHeight="1" x14ac:dyDescent="0.2">
      <c r="A1499" s="5" t="s">
        <v>432</v>
      </c>
      <c r="B1499" s="24" t="s">
        <v>1843</v>
      </c>
      <c r="C1499" s="26">
        <v>1</v>
      </c>
      <c r="D1499" s="18" t="s">
        <v>1846</v>
      </c>
      <c r="E1499" s="18" t="s">
        <v>257</v>
      </c>
      <c r="F1499" s="18" t="s">
        <v>553</v>
      </c>
      <c r="G1499" s="18" t="s">
        <v>575</v>
      </c>
      <c r="H1499" s="18" t="s">
        <v>836</v>
      </c>
      <c r="I1499" s="18" t="s">
        <v>363</v>
      </c>
      <c r="J1499" s="18" t="s">
        <v>363</v>
      </c>
      <c r="K1499" s="18" t="s">
        <v>363</v>
      </c>
      <c r="L1499" s="18" t="s">
        <v>363</v>
      </c>
      <c r="M1499" s="18" t="s">
        <v>276</v>
      </c>
      <c r="N1499" s="56">
        <v>125</v>
      </c>
      <c r="O1499" s="18" t="s">
        <v>1845</v>
      </c>
      <c r="P1499" s="18" t="s">
        <v>261</v>
      </c>
      <c r="Q1499" s="18" t="s">
        <v>254</v>
      </c>
      <c r="R1499" s="24" t="s">
        <v>257</v>
      </c>
      <c r="S1499" s="24" t="s">
        <v>257</v>
      </c>
      <c r="T1499" s="26" t="s">
        <v>1847</v>
      </c>
      <c r="U1499" s="26" t="s">
        <v>1848</v>
      </c>
      <c r="V1499" s="26" t="s">
        <v>1849</v>
      </c>
      <c r="W1499" s="26" t="s">
        <v>1850</v>
      </c>
      <c r="X1499" s="18" t="s">
        <v>1851</v>
      </c>
      <c r="Y1499" s="18">
        <v>0</v>
      </c>
      <c r="Z1499" s="18" t="s">
        <v>474</v>
      </c>
      <c r="AA1499" s="18">
        <v>0</v>
      </c>
      <c r="AB1499" s="57" t="s">
        <v>257</v>
      </c>
      <c r="AC1499" s="18" t="s">
        <v>479</v>
      </c>
      <c r="AD1499" s="18">
        <v>4</v>
      </c>
      <c r="AE1499" s="18" t="s">
        <v>1852</v>
      </c>
      <c r="AF1499" s="18" t="s">
        <v>363</v>
      </c>
      <c r="AG1499" s="18" t="s">
        <v>363</v>
      </c>
      <c r="AH1499" s="18" t="s">
        <v>363</v>
      </c>
      <c r="AI1499" s="18">
        <v>5</v>
      </c>
      <c r="AJ1499" s="18" t="s">
        <v>522</v>
      </c>
      <c r="AK1499" s="18">
        <v>5</v>
      </c>
      <c r="AL1499" s="18" t="s">
        <v>670</v>
      </c>
      <c r="AM1499" s="18"/>
      <c r="AN1499" s="18"/>
      <c r="AO1499" s="18"/>
      <c r="AP1499" s="18"/>
      <c r="AQ1499" s="18"/>
      <c r="AR1499" s="18"/>
      <c r="AS1499" s="18"/>
      <c r="AT1499" s="18"/>
      <c r="AU1499" s="18"/>
      <c r="AV1499" s="18"/>
      <c r="AW1499" s="18"/>
      <c r="AX1499" s="18"/>
      <c r="AY1499" s="18"/>
      <c r="AZ1499" s="18"/>
      <c r="BA1499" s="18"/>
      <c r="BB1499" s="18"/>
      <c r="BC1499" s="18"/>
      <c r="BD1499" s="18"/>
      <c r="BE1499" s="18"/>
      <c r="BF1499" s="18"/>
      <c r="BG1499" s="18"/>
      <c r="BH1499" s="18"/>
      <c r="BI1499" s="18"/>
      <c r="BJ1499" s="18"/>
      <c r="BK1499" s="18"/>
      <c r="BL1499" s="18"/>
      <c r="BM1499" s="18"/>
      <c r="BN1499" s="18"/>
      <c r="BO1499" s="18"/>
      <c r="BP1499" s="18"/>
      <c r="BQ1499" s="18"/>
      <c r="BR1499" s="18"/>
      <c r="BS1499" s="18"/>
      <c r="BT1499" s="18"/>
      <c r="BU1499" s="18"/>
      <c r="BV1499" s="18"/>
      <c r="BW1499" s="18"/>
      <c r="BX1499" s="18"/>
      <c r="BY1499" s="18"/>
      <c r="BZ1499" s="18"/>
      <c r="CA1499" s="18"/>
      <c r="CB1499" s="18"/>
      <c r="CC1499" s="18"/>
      <c r="CD1499" s="18"/>
      <c r="CE1499" s="18"/>
      <c r="CF1499" s="18"/>
      <c r="CG1499" s="18"/>
      <c r="CH1499" s="18"/>
      <c r="CI1499" s="18"/>
      <c r="CJ1499" s="18"/>
      <c r="CK1499" s="18"/>
      <c r="CL1499" s="18"/>
      <c r="CM1499" s="18"/>
      <c r="CN1499" s="18"/>
      <c r="CO1499" s="18"/>
      <c r="CP1499" s="18"/>
      <c r="CQ1499" s="18"/>
      <c r="CR1499" s="18"/>
      <c r="CS1499" s="18"/>
      <c r="CT1499" s="18"/>
      <c r="CU1499" s="18"/>
      <c r="CV1499" s="18"/>
      <c r="CW1499" s="18"/>
      <c r="CX1499" s="18"/>
      <c r="CY1499" s="18"/>
      <c r="CZ1499" s="18"/>
      <c r="DA1499" s="18"/>
      <c r="DB1499" s="18"/>
      <c r="DC1499" s="18"/>
      <c r="DD1499" s="18"/>
      <c r="DE1499" s="18"/>
      <c r="DF1499" s="18"/>
      <c r="DG1499" s="18"/>
      <c r="DH1499" s="18"/>
      <c r="DI1499" s="18"/>
      <c r="DJ1499" s="18"/>
      <c r="DK1499" s="18"/>
      <c r="DL1499" s="18"/>
      <c r="DM1499" s="18"/>
      <c r="DN1499" s="18"/>
      <c r="DO1499" s="18"/>
      <c r="DP1499" s="18"/>
      <c r="DQ1499" s="18"/>
      <c r="DR1499" s="18">
        <v>0</v>
      </c>
      <c r="DS1499" s="18"/>
      <c r="DT1499" s="18"/>
      <c r="DU1499" s="18"/>
      <c r="DV1499" s="18"/>
      <c r="DW1499" s="18"/>
      <c r="DX1499" s="18"/>
      <c r="DY1499" s="18"/>
      <c r="DZ1499" s="18"/>
      <c r="EA1499" s="18"/>
      <c r="EB1499" s="18"/>
      <c r="EC1499" s="18"/>
      <c r="ED1499" s="18"/>
      <c r="EE1499" s="18"/>
      <c r="EF1499" s="18"/>
      <c r="EG1499" s="18"/>
      <c r="EH1499" s="18" t="s">
        <v>1853</v>
      </c>
      <c r="EI1499" s="18" cm="1">
        <f t="array" ref="EI1499">IF(SUMPRODUCT(--(DO1499:DS1499&lt;&gt;""))=0, 0,1)</f>
        <v>1</v>
      </c>
      <c r="EJ1499" s="18" cm="1">
        <f t="array" ref="EJ1499">IF(SUMPRODUCT(--(DT1499:EG1499&lt;&gt;""))=0, 0,1)</f>
        <v>0</v>
      </c>
      <c r="EK1499" s="18" cm="1">
        <f t="array" ref="EK1499">IF(SUMPRODUCT(--(EC1499:EG1499&lt;&gt;""))=0, 0,1)</f>
        <v>0</v>
      </c>
      <c r="EL1499" s="18" cm="1">
        <f t="array" ref="EL1499">IF(SUMPRODUCT(--(EE1499:EG1499&lt;&gt;""))=0, 0,1)</f>
        <v>0</v>
      </c>
      <c r="EM1499" s="18">
        <f t="shared" si="296"/>
        <v>0</v>
      </c>
      <c r="EN1499" s="18">
        <f t="shared" si="297"/>
        <v>0</v>
      </c>
      <c r="EO1499" s="18" t="str">
        <f t="shared" si="298"/>
        <v>NA</v>
      </c>
      <c r="EP1499" s="18" t="str">
        <f t="shared" si="299"/>
        <v>NA</v>
      </c>
      <c r="EQ1499" s="18" t="str">
        <f t="shared" si="300"/>
        <v>NA</v>
      </c>
      <c r="ER1499" s="58" t="s">
        <v>2080</v>
      </c>
      <c r="ES1499" s="59">
        <v>43823</v>
      </c>
      <c r="ET1499" s="18"/>
      <c r="EU1499" s="18" t="s">
        <v>1844</v>
      </c>
    </row>
    <row r="1500" spans="1:151" ht="15.75" customHeight="1" x14ac:dyDescent="0.2">
      <c r="A1500" s="5" t="s">
        <v>432</v>
      </c>
      <c r="B1500" s="24" t="s">
        <v>1843</v>
      </c>
      <c r="C1500" s="26">
        <v>1</v>
      </c>
      <c r="D1500" s="18" t="s">
        <v>1854</v>
      </c>
      <c r="E1500" s="18" t="s">
        <v>257</v>
      </c>
      <c r="F1500" s="18" t="s">
        <v>553</v>
      </c>
      <c r="G1500" s="18" t="s">
        <v>575</v>
      </c>
      <c r="H1500" s="18" t="s">
        <v>836</v>
      </c>
      <c r="I1500" s="18" t="s">
        <v>363</v>
      </c>
      <c r="J1500" s="18" t="s">
        <v>363</v>
      </c>
      <c r="K1500" s="18" t="s">
        <v>363</v>
      </c>
      <c r="L1500" s="18" t="s">
        <v>363</v>
      </c>
      <c r="M1500" s="18" t="s">
        <v>276</v>
      </c>
      <c r="N1500" s="56">
        <v>125</v>
      </c>
      <c r="O1500" s="18" t="s">
        <v>1845</v>
      </c>
      <c r="P1500" s="18" t="s">
        <v>261</v>
      </c>
      <c r="Q1500" s="18" t="s">
        <v>254</v>
      </c>
      <c r="R1500" s="24" t="s">
        <v>257</v>
      </c>
      <c r="S1500" s="24" t="s">
        <v>257</v>
      </c>
      <c r="T1500" s="26" t="s">
        <v>1847</v>
      </c>
      <c r="U1500" s="26" t="s">
        <v>1848</v>
      </c>
      <c r="V1500" s="26" t="s">
        <v>1849</v>
      </c>
      <c r="W1500" s="26" t="s">
        <v>1850</v>
      </c>
      <c r="X1500" s="18" t="s">
        <v>1851</v>
      </c>
      <c r="Y1500" s="18">
        <v>78.900000000000006</v>
      </c>
      <c r="Z1500" s="18" t="s">
        <v>474</v>
      </c>
      <c r="AA1500" s="18">
        <v>78.900000000000006</v>
      </c>
      <c r="AB1500" s="57" t="s">
        <v>257</v>
      </c>
      <c r="AC1500" s="18" t="s">
        <v>479</v>
      </c>
      <c r="AD1500" s="18">
        <v>4</v>
      </c>
      <c r="AE1500" s="18" t="s">
        <v>1852</v>
      </c>
      <c r="AF1500" s="18" t="s">
        <v>363</v>
      </c>
      <c r="AG1500" s="18" t="s">
        <v>363</v>
      </c>
      <c r="AH1500" s="18" t="s">
        <v>363</v>
      </c>
      <c r="AI1500" s="18">
        <v>5</v>
      </c>
      <c r="AJ1500" s="18" t="s">
        <v>522</v>
      </c>
      <c r="AK1500" s="18">
        <v>5</v>
      </c>
      <c r="AL1500" s="18" t="s">
        <v>670</v>
      </c>
      <c r="AM1500" s="18"/>
      <c r="AN1500" s="18"/>
      <c r="AO1500" s="18"/>
      <c r="AP1500" s="18"/>
      <c r="AQ1500" s="18"/>
      <c r="AR1500" s="18"/>
      <c r="AS1500" s="18"/>
      <c r="AT1500" s="18"/>
      <c r="AU1500" s="18"/>
      <c r="AV1500" s="18"/>
      <c r="AW1500" s="18"/>
      <c r="AX1500" s="18"/>
      <c r="AY1500" s="18"/>
      <c r="AZ1500" s="18"/>
      <c r="BA1500" s="18"/>
      <c r="BB1500" s="18"/>
      <c r="BC1500" s="18"/>
      <c r="BD1500" s="18"/>
      <c r="BE1500" s="18"/>
      <c r="BF1500" s="18"/>
      <c r="BG1500" s="18"/>
      <c r="BH1500" s="18"/>
      <c r="BI1500" s="18"/>
      <c r="BJ1500" s="18"/>
      <c r="BK1500" s="18"/>
      <c r="BL1500" s="18"/>
      <c r="BM1500" s="18"/>
      <c r="BN1500" s="18"/>
      <c r="BO1500" s="18"/>
      <c r="BP1500" s="18"/>
      <c r="BQ1500" s="18"/>
      <c r="BR1500" s="18"/>
      <c r="BS1500" s="18"/>
      <c r="BT1500" s="18"/>
      <c r="BU1500" s="18"/>
      <c r="BV1500" s="18"/>
      <c r="BW1500" s="18"/>
      <c r="BX1500" s="18"/>
      <c r="BY1500" s="18"/>
      <c r="BZ1500" s="18"/>
      <c r="CA1500" s="18"/>
      <c r="CB1500" s="18"/>
      <c r="CC1500" s="18"/>
      <c r="CD1500" s="18"/>
      <c r="CE1500" s="18"/>
      <c r="CF1500" s="18"/>
      <c r="CG1500" s="18"/>
      <c r="CH1500" s="18"/>
      <c r="CI1500" s="18"/>
      <c r="CJ1500" s="18"/>
      <c r="CK1500" s="18"/>
      <c r="CL1500" s="18"/>
      <c r="CM1500" s="18"/>
      <c r="CN1500" s="18"/>
      <c r="CO1500" s="18"/>
      <c r="CP1500" s="18"/>
      <c r="CQ1500" s="18"/>
      <c r="CR1500" s="18"/>
      <c r="CS1500" s="18"/>
      <c r="CT1500" s="18"/>
      <c r="CU1500" s="18"/>
      <c r="CV1500" s="18"/>
      <c r="CW1500" s="18"/>
      <c r="CX1500" s="18"/>
      <c r="CY1500" s="18"/>
      <c r="CZ1500" s="18"/>
      <c r="DA1500" s="18"/>
      <c r="DB1500" s="18"/>
      <c r="DC1500" s="18"/>
      <c r="DD1500" s="18"/>
      <c r="DE1500" s="18"/>
      <c r="DF1500" s="18"/>
      <c r="DG1500" s="18"/>
      <c r="DH1500" s="18"/>
      <c r="DI1500" s="18"/>
      <c r="DJ1500" s="18"/>
      <c r="DK1500" s="18"/>
      <c r="DL1500" s="18"/>
      <c r="DM1500" s="18"/>
      <c r="DN1500" s="18"/>
      <c r="DO1500" s="18"/>
      <c r="DP1500" s="18"/>
      <c r="DQ1500" s="18"/>
      <c r="DR1500" s="18">
        <v>0</v>
      </c>
      <c r="DS1500" s="18"/>
      <c r="DT1500" s="18"/>
      <c r="DU1500" s="18"/>
      <c r="DV1500" s="18"/>
      <c r="DW1500" s="18"/>
      <c r="DX1500" s="18"/>
      <c r="DY1500" s="18"/>
      <c r="DZ1500" s="18"/>
      <c r="EA1500" s="18"/>
      <c r="EB1500" s="18"/>
      <c r="EC1500" s="18"/>
      <c r="ED1500" s="18"/>
      <c r="EE1500" s="18"/>
      <c r="EF1500" s="18"/>
      <c r="EG1500" s="18"/>
      <c r="EH1500" s="18" t="s">
        <v>1853</v>
      </c>
      <c r="EI1500" s="18" cm="1">
        <f t="array" ref="EI1500">IF(SUMPRODUCT(--(DO1500:DS1500&lt;&gt;""))=0, 0,1)</f>
        <v>1</v>
      </c>
      <c r="EJ1500" s="18" cm="1">
        <f t="array" ref="EJ1500">IF(SUMPRODUCT(--(DT1500:EG1500&lt;&gt;""))=0, 0,1)</f>
        <v>0</v>
      </c>
      <c r="EK1500" s="18" cm="1">
        <f t="array" ref="EK1500">IF(SUMPRODUCT(--(EC1500:EG1500&lt;&gt;""))=0, 0,1)</f>
        <v>0</v>
      </c>
      <c r="EL1500" s="18" cm="1">
        <f t="array" ref="EL1500">IF(SUMPRODUCT(--(EE1500:EG1500&lt;&gt;""))=0, 0,1)</f>
        <v>0</v>
      </c>
      <c r="EM1500" s="18">
        <f t="shared" si="296"/>
        <v>0</v>
      </c>
      <c r="EN1500" s="18">
        <f t="shared" si="297"/>
        <v>0</v>
      </c>
      <c r="EO1500" s="18" t="str">
        <f t="shared" si="298"/>
        <v>NA</v>
      </c>
      <c r="EP1500" s="18" t="str">
        <f t="shared" si="299"/>
        <v>NA</v>
      </c>
      <c r="EQ1500" s="18" t="str">
        <f t="shared" si="300"/>
        <v>NA</v>
      </c>
      <c r="ER1500" s="58" t="s">
        <v>2080</v>
      </c>
      <c r="ES1500" s="59">
        <v>43823</v>
      </c>
      <c r="ET1500" s="18"/>
      <c r="EU1500" s="18" t="s">
        <v>1844</v>
      </c>
    </row>
    <row r="1501" spans="1:151" ht="15.75" customHeight="1" x14ac:dyDescent="0.2">
      <c r="A1501" s="5" t="s">
        <v>432</v>
      </c>
      <c r="B1501" s="24" t="s">
        <v>1843</v>
      </c>
      <c r="C1501" s="26">
        <v>1</v>
      </c>
      <c r="D1501" s="18" t="s">
        <v>1855</v>
      </c>
      <c r="E1501" s="18" t="s">
        <v>257</v>
      </c>
      <c r="F1501" s="18" t="s">
        <v>553</v>
      </c>
      <c r="G1501" s="18" t="s">
        <v>575</v>
      </c>
      <c r="H1501" s="18" t="s">
        <v>836</v>
      </c>
      <c r="I1501" s="18" t="s">
        <v>363</v>
      </c>
      <c r="J1501" s="18" t="s">
        <v>363</v>
      </c>
      <c r="K1501" s="18" t="s">
        <v>363</v>
      </c>
      <c r="L1501" s="18" t="s">
        <v>363</v>
      </c>
      <c r="M1501" s="18" t="s">
        <v>276</v>
      </c>
      <c r="N1501" s="56">
        <v>125</v>
      </c>
      <c r="O1501" s="18" t="s">
        <v>1845</v>
      </c>
      <c r="P1501" s="18" t="s">
        <v>261</v>
      </c>
      <c r="Q1501" s="18" t="s">
        <v>254</v>
      </c>
      <c r="R1501" s="24" t="s">
        <v>257</v>
      </c>
      <c r="S1501" s="24" t="s">
        <v>257</v>
      </c>
      <c r="T1501" s="26" t="s">
        <v>1847</v>
      </c>
      <c r="U1501" s="26" t="s">
        <v>1848</v>
      </c>
      <c r="V1501" s="26" t="s">
        <v>1849</v>
      </c>
      <c r="W1501" s="26" t="s">
        <v>1850</v>
      </c>
      <c r="X1501" s="18" t="s">
        <v>1851</v>
      </c>
      <c r="Y1501" s="18">
        <v>78.900000000000006</v>
      </c>
      <c r="Z1501" s="18" t="s">
        <v>474</v>
      </c>
      <c r="AA1501" s="18">
        <v>78.900000000000006</v>
      </c>
      <c r="AB1501" s="57" t="s">
        <v>257</v>
      </c>
      <c r="AC1501" s="18" t="s">
        <v>479</v>
      </c>
      <c r="AD1501" s="18">
        <v>4</v>
      </c>
      <c r="AE1501" s="18" t="s">
        <v>1852</v>
      </c>
      <c r="AF1501" s="18" t="s">
        <v>363</v>
      </c>
      <c r="AG1501" s="18" t="s">
        <v>363</v>
      </c>
      <c r="AH1501" s="18" t="s">
        <v>363</v>
      </c>
      <c r="AI1501" s="18">
        <v>5</v>
      </c>
      <c r="AJ1501" s="18" t="s">
        <v>522</v>
      </c>
      <c r="AK1501" s="18">
        <v>5</v>
      </c>
      <c r="AL1501" s="18" t="s">
        <v>670</v>
      </c>
      <c r="AM1501" s="18"/>
      <c r="AN1501" s="18"/>
      <c r="AO1501" s="18"/>
      <c r="AP1501" s="18"/>
      <c r="AQ1501" s="18"/>
      <c r="AR1501" s="18"/>
      <c r="AS1501" s="18"/>
      <c r="AT1501" s="18"/>
      <c r="AU1501" s="18"/>
      <c r="AV1501" s="18"/>
      <c r="AW1501" s="18"/>
      <c r="AX1501" s="18"/>
      <c r="AY1501" s="18"/>
      <c r="AZ1501" s="18"/>
      <c r="BA1501" s="18"/>
      <c r="BB1501" s="18"/>
      <c r="BC1501" s="18"/>
      <c r="BD1501" s="18"/>
      <c r="BE1501" s="18"/>
      <c r="BF1501" s="18"/>
      <c r="BG1501" s="18"/>
      <c r="BH1501" s="18"/>
      <c r="BI1501" s="18"/>
      <c r="BJ1501" s="18"/>
      <c r="BK1501" s="18"/>
      <c r="BL1501" s="18"/>
      <c r="BM1501" s="18"/>
      <c r="BN1501" s="18"/>
      <c r="BO1501" s="18"/>
      <c r="BP1501" s="18"/>
      <c r="BQ1501" s="18"/>
      <c r="BR1501" s="18"/>
      <c r="BS1501" s="18"/>
      <c r="BT1501" s="18"/>
      <c r="BU1501" s="18"/>
      <c r="BV1501" s="18"/>
      <c r="BW1501" s="18"/>
      <c r="BX1501" s="18"/>
      <c r="BY1501" s="18"/>
      <c r="BZ1501" s="18"/>
      <c r="CA1501" s="18"/>
      <c r="CB1501" s="18"/>
      <c r="CC1501" s="18"/>
      <c r="CD1501" s="18"/>
      <c r="CE1501" s="18"/>
      <c r="CF1501" s="18"/>
      <c r="CG1501" s="18"/>
      <c r="CH1501" s="18"/>
      <c r="CI1501" s="18"/>
      <c r="CJ1501" s="18"/>
      <c r="CK1501" s="18"/>
      <c r="CL1501" s="18"/>
      <c r="CM1501" s="18"/>
      <c r="CN1501" s="18"/>
      <c r="CO1501" s="18"/>
      <c r="CP1501" s="18"/>
      <c r="CQ1501" s="18"/>
      <c r="CR1501" s="18"/>
      <c r="CS1501" s="18"/>
      <c r="CT1501" s="18"/>
      <c r="CU1501" s="18"/>
      <c r="CV1501" s="18"/>
      <c r="CW1501" s="18"/>
      <c r="CX1501" s="18"/>
      <c r="CY1501" s="18"/>
      <c r="CZ1501" s="18"/>
      <c r="DA1501" s="18"/>
      <c r="DB1501" s="18"/>
      <c r="DC1501" s="18"/>
      <c r="DD1501" s="18"/>
      <c r="DE1501" s="18"/>
      <c r="DF1501" s="18"/>
      <c r="DG1501" s="18"/>
      <c r="DH1501" s="18"/>
      <c r="DI1501" s="18"/>
      <c r="DJ1501" s="18"/>
      <c r="DK1501" s="18"/>
      <c r="DL1501" s="18"/>
      <c r="DM1501" s="18"/>
      <c r="DN1501" s="18"/>
      <c r="DO1501" s="18"/>
      <c r="DP1501" s="18"/>
      <c r="DQ1501" s="18"/>
      <c r="DR1501" s="18">
        <v>0</v>
      </c>
      <c r="DS1501" s="18"/>
      <c r="DT1501" s="18"/>
      <c r="DU1501" s="18"/>
      <c r="DV1501" s="18"/>
      <c r="DW1501" s="18"/>
      <c r="DX1501" s="18"/>
      <c r="DY1501" s="18"/>
      <c r="DZ1501" s="18"/>
      <c r="EA1501" s="18"/>
      <c r="EB1501" s="18"/>
      <c r="EC1501" s="18"/>
      <c r="ED1501" s="18"/>
      <c r="EE1501" s="18"/>
      <c r="EF1501" s="18"/>
      <c r="EG1501" s="18"/>
      <c r="EH1501" s="18" t="s">
        <v>1853</v>
      </c>
      <c r="EI1501" s="18" cm="1">
        <f t="array" ref="EI1501">IF(SUMPRODUCT(--(DO1501:DS1501&lt;&gt;""))=0, 0,1)</f>
        <v>1</v>
      </c>
      <c r="EJ1501" s="18" cm="1">
        <f t="array" ref="EJ1501">IF(SUMPRODUCT(--(DT1501:EG1501&lt;&gt;""))=0, 0,1)</f>
        <v>0</v>
      </c>
      <c r="EK1501" s="18" cm="1">
        <f t="array" ref="EK1501">IF(SUMPRODUCT(--(EC1501:EG1501&lt;&gt;""))=0, 0,1)</f>
        <v>0</v>
      </c>
      <c r="EL1501" s="18" cm="1">
        <f t="array" ref="EL1501">IF(SUMPRODUCT(--(EE1501:EG1501&lt;&gt;""))=0, 0,1)</f>
        <v>0</v>
      </c>
      <c r="EM1501" s="18">
        <f t="shared" si="296"/>
        <v>0</v>
      </c>
      <c r="EN1501" s="18">
        <f t="shared" si="297"/>
        <v>0</v>
      </c>
      <c r="EO1501" s="18" t="str">
        <f t="shared" si="298"/>
        <v>NA</v>
      </c>
      <c r="EP1501" s="18" t="str">
        <f t="shared" si="299"/>
        <v>NA</v>
      </c>
      <c r="EQ1501" s="18" t="str">
        <f t="shared" si="300"/>
        <v>NA</v>
      </c>
      <c r="ER1501" s="58" t="s">
        <v>2080</v>
      </c>
      <c r="ES1501" s="59">
        <v>43823</v>
      </c>
      <c r="ET1501" s="18"/>
      <c r="EU1501" s="18" t="s">
        <v>1844</v>
      </c>
    </row>
    <row r="1502" spans="1:151" ht="15.75" customHeight="1" x14ac:dyDescent="0.2">
      <c r="A1502" s="5" t="s">
        <v>432</v>
      </c>
      <c r="B1502" s="24" t="s">
        <v>1843</v>
      </c>
      <c r="C1502" s="26">
        <v>1</v>
      </c>
      <c r="D1502" s="18" t="s">
        <v>1846</v>
      </c>
      <c r="E1502" s="18" t="s">
        <v>257</v>
      </c>
      <c r="F1502" s="18" t="s">
        <v>553</v>
      </c>
      <c r="G1502" s="18" t="s">
        <v>575</v>
      </c>
      <c r="H1502" s="18" t="s">
        <v>1856</v>
      </c>
      <c r="I1502" s="18" t="s">
        <v>363</v>
      </c>
      <c r="J1502" s="18" t="s">
        <v>363</v>
      </c>
      <c r="K1502" s="18" t="s">
        <v>363</v>
      </c>
      <c r="L1502" s="18" t="s">
        <v>363</v>
      </c>
      <c r="M1502" s="18" t="s">
        <v>276</v>
      </c>
      <c r="N1502" s="56">
        <v>125</v>
      </c>
      <c r="O1502" s="18" t="s">
        <v>1845</v>
      </c>
      <c r="P1502" s="18" t="s">
        <v>261</v>
      </c>
      <c r="Q1502" s="18" t="s">
        <v>254</v>
      </c>
      <c r="R1502" s="24" t="s">
        <v>257</v>
      </c>
      <c r="S1502" s="24" t="s">
        <v>257</v>
      </c>
      <c r="T1502" s="26" t="s">
        <v>1847</v>
      </c>
      <c r="U1502" s="26" t="s">
        <v>1848</v>
      </c>
      <c r="V1502" s="26" t="s">
        <v>1849</v>
      </c>
      <c r="W1502" s="26" t="s">
        <v>1850</v>
      </c>
      <c r="X1502" s="18" t="s">
        <v>1851</v>
      </c>
      <c r="Y1502" s="18">
        <v>0</v>
      </c>
      <c r="Z1502" s="18" t="s">
        <v>474</v>
      </c>
      <c r="AA1502" s="18">
        <v>0</v>
      </c>
      <c r="AB1502" s="57" t="s">
        <v>257</v>
      </c>
      <c r="AC1502" s="18" t="s">
        <v>479</v>
      </c>
      <c r="AD1502" s="18">
        <v>4</v>
      </c>
      <c r="AE1502" s="18" t="s">
        <v>1852</v>
      </c>
      <c r="AF1502" s="18" t="s">
        <v>363</v>
      </c>
      <c r="AG1502" s="18" t="s">
        <v>363</v>
      </c>
      <c r="AH1502" s="18" t="s">
        <v>363</v>
      </c>
      <c r="AI1502" s="18">
        <v>5</v>
      </c>
      <c r="AJ1502" s="18" t="s">
        <v>522</v>
      </c>
      <c r="AK1502" s="18">
        <v>5</v>
      </c>
      <c r="AL1502" s="18" t="s">
        <v>670</v>
      </c>
      <c r="AM1502" s="18"/>
      <c r="AN1502" s="18"/>
      <c r="AO1502" s="18"/>
      <c r="AP1502" s="18"/>
      <c r="AQ1502" s="18"/>
      <c r="AR1502" s="18"/>
      <c r="AS1502" s="18"/>
      <c r="AT1502" s="18"/>
      <c r="AU1502" s="18"/>
      <c r="AV1502" s="18"/>
      <c r="AW1502" s="18"/>
      <c r="AX1502" s="18"/>
      <c r="AY1502" s="18"/>
      <c r="AZ1502" s="18"/>
      <c r="BA1502" s="18"/>
      <c r="BB1502" s="18"/>
      <c r="BC1502" s="18"/>
      <c r="BD1502" s="18"/>
      <c r="BE1502" s="18"/>
      <c r="BF1502" s="18"/>
      <c r="BG1502" s="18"/>
      <c r="BH1502" s="18"/>
      <c r="BI1502" s="18"/>
      <c r="BJ1502" s="18"/>
      <c r="BK1502" s="18"/>
      <c r="BL1502" s="18"/>
      <c r="BM1502" s="18"/>
      <c r="BN1502" s="18"/>
      <c r="BO1502" s="18"/>
      <c r="BP1502" s="18"/>
      <c r="BQ1502" s="18"/>
      <c r="BR1502" s="18"/>
      <c r="BS1502" s="18"/>
      <c r="BT1502" s="18"/>
      <c r="BU1502" s="18"/>
      <c r="BV1502" s="18"/>
      <c r="BW1502" s="18"/>
      <c r="BX1502" s="18"/>
      <c r="BY1502" s="18"/>
      <c r="BZ1502" s="18"/>
      <c r="CA1502" s="18"/>
      <c r="CB1502" s="18"/>
      <c r="CC1502" s="18"/>
      <c r="CD1502" s="18"/>
      <c r="CE1502" s="18"/>
      <c r="CF1502" s="18"/>
      <c r="CG1502" s="18"/>
      <c r="CH1502" s="18"/>
      <c r="CI1502" s="18"/>
      <c r="CJ1502" s="18"/>
      <c r="CK1502" s="18"/>
      <c r="CL1502" s="18"/>
      <c r="CM1502" s="18"/>
      <c r="CN1502" s="18"/>
      <c r="CO1502" s="18"/>
      <c r="CP1502" s="18"/>
      <c r="CQ1502" s="18"/>
      <c r="CR1502" s="18"/>
      <c r="CS1502" s="18"/>
      <c r="CT1502" s="18"/>
      <c r="CU1502" s="18"/>
      <c r="CV1502" s="18"/>
      <c r="CW1502" s="18"/>
      <c r="CX1502" s="18"/>
      <c r="CY1502" s="18"/>
      <c r="CZ1502" s="18"/>
      <c r="DA1502" s="18"/>
      <c r="DB1502" s="18"/>
      <c r="DC1502" s="18"/>
      <c r="DD1502" s="18"/>
      <c r="DE1502" s="18"/>
      <c r="DF1502" s="18"/>
      <c r="DG1502" s="18"/>
      <c r="DH1502" s="18"/>
      <c r="DI1502" s="18"/>
      <c r="DJ1502" s="18"/>
      <c r="DK1502" s="18"/>
      <c r="DL1502" s="18"/>
      <c r="DM1502" s="18"/>
      <c r="DN1502" s="18"/>
      <c r="DO1502" s="18"/>
      <c r="DP1502" s="18"/>
      <c r="DQ1502" s="18"/>
      <c r="DR1502" s="18">
        <v>0</v>
      </c>
      <c r="DS1502" s="18"/>
      <c r="DT1502" s="18"/>
      <c r="DU1502" s="18"/>
      <c r="DV1502" s="18"/>
      <c r="DW1502" s="18"/>
      <c r="DX1502" s="18"/>
      <c r="DY1502" s="18"/>
      <c r="DZ1502" s="18"/>
      <c r="EA1502" s="18"/>
      <c r="EB1502" s="18"/>
      <c r="EC1502" s="18"/>
      <c r="ED1502" s="18"/>
      <c r="EE1502" s="18"/>
      <c r="EF1502" s="18"/>
      <c r="EG1502" s="18"/>
      <c r="EH1502" s="18" t="s">
        <v>1853</v>
      </c>
      <c r="EI1502" s="18" cm="1">
        <f t="array" ref="EI1502">IF(SUMPRODUCT(--(DO1502:DS1502&lt;&gt;""))=0, 0,1)</f>
        <v>1</v>
      </c>
      <c r="EJ1502" s="18" cm="1">
        <f t="array" ref="EJ1502">IF(SUMPRODUCT(--(DT1502:EG1502&lt;&gt;""))=0, 0,1)</f>
        <v>0</v>
      </c>
      <c r="EK1502" s="18" cm="1">
        <f t="array" ref="EK1502">IF(SUMPRODUCT(--(EC1502:EG1502&lt;&gt;""))=0, 0,1)</f>
        <v>0</v>
      </c>
      <c r="EL1502" s="18" cm="1">
        <f t="array" ref="EL1502">IF(SUMPRODUCT(--(EE1502:EG1502&lt;&gt;""))=0, 0,1)</f>
        <v>0</v>
      </c>
      <c r="EM1502" s="18">
        <f t="shared" si="296"/>
        <v>0</v>
      </c>
      <c r="EN1502" s="18">
        <f t="shared" si="297"/>
        <v>0</v>
      </c>
      <c r="EO1502" s="18" t="str">
        <f t="shared" si="298"/>
        <v>NA</v>
      </c>
      <c r="EP1502" s="18" t="str">
        <f t="shared" si="299"/>
        <v>NA</v>
      </c>
      <c r="EQ1502" s="18" t="str">
        <f t="shared" si="300"/>
        <v>NA</v>
      </c>
      <c r="ER1502" s="58" t="s">
        <v>2080</v>
      </c>
      <c r="ES1502" s="59">
        <v>43823</v>
      </c>
      <c r="ET1502" s="18"/>
      <c r="EU1502" s="18" t="s">
        <v>1844</v>
      </c>
    </row>
    <row r="1503" spans="1:151" ht="15.75" customHeight="1" x14ac:dyDescent="0.2">
      <c r="A1503" s="5" t="s">
        <v>432</v>
      </c>
      <c r="B1503" s="24" t="s">
        <v>1843</v>
      </c>
      <c r="C1503" s="26">
        <v>1</v>
      </c>
      <c r="D1503" s="18" t="s">
        <v>1854</v>
      </c>
      <c r="E1503" s="18" t="s">
        <v>257</v>
      </c>
      <c r="F1503" s="18" t="s">
        <v>553</v>
      </c>
      <c r="G1503" s="18" t="s">
        <v>575</v>
      </c>
      <c r="H1503" s="18" t="s">
        <v>1856</v>
      </c>
      <c r="I1503" s="18" t="s">
        <v>363</v>
      </c>
      <c r="J1503" s="18" t="s">
        <v>363</v>
      </c>
      <c r="K1503" s="18" t="s">
        <v>363</v>
      </c>
      <c r="L1503" s="18" t="s">
        <v>363</v>
      </c>
      <c r="M1503" s="18" t="s">
        <v>276</v>
      </c>
      <c r="N1503" s="56">
        <v>125</v>
      </c>
      <c r="O1503" s="18" t="s">
        <v>1845</v>
      </c>
      <c r="P1503" s="18" t="s">
        <v>261</v>
      </c>
      <c r="Q1503" s="18" t="s">
        <v>254</v>
      </c>
      <c r="R1503" s="24" t="s">
        <v>257</v>
      </c>
      <c r="S1503" s="24" t="s">
        <v>257</v>
      </c>
      <c r="T1503" s="26" t="s">
        <v>1847</v>
      </c>
      <c r="U1503" s="26" t="s">
        <v>1848</v>
      </c>
      <c r="V1503" s="26" t="s">
        <v>1849</v>
      </c>
      <c r="W1503" s="26" t="s">
        <v>1850</v>
      </c>
      <c r="X1503" s="18" t="s">
        <v>1851</v>
      </c>
      <c r="Y1503" s="18">
        <v>78.900000000000006</v>
      </c>
      <c r="Z1503" s="18" t="s">
        <v>474</v>
      </c>
      <c r="AA1503" s="18">
        <v>78.900000000000006</v>
      </c>
      <c r="AB1503" s="57" t="s">
        <v>257</v>
      </c>
      <c r="AC1503" s="18" t="s">
        <v>479</v>
      </c>
      <c r="AD1503" s="18">
        <v>4</v>
      </c>
      <c r="AE1503" s="18" t="s">
        <v>1852</v>
      </c>
      <c r="AF1503" s="18" t="s">
        <v>363</v>
      </c>
      <c r="AG1503" s="18" t="s">
        <v>363</v>
      </c>
      <c r="AH1503" s="18" t="s">
        <v>363</v>
      </c>
      <c r="AI1503" s="18">
        <v>5</v>
      </c>
      <c r="AJ1503" s="18" t="s">
        <v>522</v>
      </c>
      <c r="AK1503" s="18">
        <v>5</v>
      </c>
      <c r="AL1503" s="18" t="s">
        <v>670</v>
      </c>
      <c r="AM1503" s="18"/>
      <c r="AN1503" s="18"/>
      <c r="AO1503" s="18"/>
      <c r="AP1503" s="18"/>
      <c r="AQ1503" s="18"/>
      <c r="AR1503" s="18"/>
      <c r="AS1503" s="18"/>
      <c r="AT1503" s="18"/>
      <c r="AU1503" s="18"/>
      <c r="AV1503" s="18"/>
      <c r="AW1503" s="18"/>
      <c r="AX1503" s="18"/>
      <c r="AY1503" s="18"/>
      <c r="AZ1503" s="18"/>
      <c r="BA1503" s="18"/>
      <c r="BB1503" s="18"/>
      <c r="BC1503" s="18"/>
      <c r="BD1503" s="18"/>
      <c r="BE1503" s="18"/>
      <c r="BF1503" s="18"/>
      <c r="BG1503" s="18"/>
      <c r="BH1503" s="18"/>
      <c r="BI1503" s="18"/>
      <c r="BJ1503" s="18"/>
      <c r="BK1503" s="18"/>
      <c r="BL1503" s="18"/>
      <c r="BM1503" s="18"/>
      <c r="BN1503" s="18"/>
      <c r="BO1503" s="18"/>
      <c r="BP1503" s="18"/>
      <c r="BQ1503" s="18"/>
      <c r="BR1503" s="18"/>
      <c r="BS1503" s="18"/>
      <c r="BT1503" s="18"/>
      <c r="BU1503" s="18"/>
      <c r="BV1503" s="18"/>
      <c r="BW1503" s="18"/>
      <c r="BX1503" s="18"/>
      <c r="BY1503" s="18"/>
      <c r="BZ1503" s="18"/>
      <c r="CA1503" s="18"/>
      <c r="CB1503" s="18"/>
      <c r="CC1503" s="18"/>
      <c r="CD1503" s="18"/>
      <c r="CE1503" s="18"/>
      <c r="CF1503" s="18"/>
      <c r="CG1503" s="18"/>
      <c r="CH1503" s="18"/>
      <c r="CI1503" s="18"/>
      <c r="CJ1503" s="18"/>
      <c r="CK1503" s="18"/>
      <c r="CL1503" s="18"/>
      <c r="CM1503" s="18"/>
      <c r="CN1503" s="18"/>
      <c r="CO1503" s="18"/>
      <c r="CP1503" s="18"/>
      <c r="CQ1503" s="18"/>
      <c r="CR1503" s="18"/>
      <c r="CS1503" s="18"/>
      <c r="CT1503" s="18"/>
      <c r="CU1503" s="18"/>
      <c r="CV1503" s="18"/>
      <c r="CW1503" s="18"/>
      <c r="CX1503" s="18"/>
      <c r="CY1503" s="18"/>
      <c r="CZ1503" s="18"/>
      <c r="DA1503" s="18"/>
      <c r="DB1503" s="18"/>
      <c r="DC1503" s="18"/>
      <c r="DD1503" s="18"/>
      <c r="DE1503" s="18"/>
      <c r="DF1503" s="18"/>
      <c r="DG1503" s="18"/>
      <c r="DH1503" s="18"/>
      <c r="DI1503" s="18"/>
      <c r="DJ1503" s="18"/>
      <c r="DK1503" s="18"/>
      <c r="DL1503" s="18"/>
      <c r="DM1503" s="18"/>
      <c r="DN1503" s="18"/>
      <c r="DO1503" s="18"/>
      <c r="DP1503" s="18"/>
      <c r="DQ1503" s="18"/>
      <c r="DR1503" s="18">
        <v>0</v>
      </c>
      <c r="DS1503" s="18"/>
      <c r="DT1503" s="18"/>
      <c r="DU1503" s="18"/>
      <c r="DV1503" s="18"/>
      <c r="DW1503" s="18"/>
      <c r="DX1503" s="18"/>
      <c r="DY1503" s="18"/>
      <c r="DZ1503" s="18"/>
      <c r="EA1503" s="18"/>
      <c r="EB1503" s="18"/>
      <c r="EC1503" s="18"/>
      <c r="ED1503" s="18"/>
      <c r="EE1503" s="18"/>
      <c r="EF1503" s="18"/>
      <c r="EG1503" s="18"/>
      <c r="EH1503" s="18" t="s">
        <v>1853</v>
      </c>
      <c r="EI1503" s="18" cm="1">
        <f t="array" ref="EI1503">IF(SUMPRODUCT(--(DO1503:DS1503&lt;&gt;""))=0, 0,1)</f>
        <v>1</v>
      </c>
      <c r="EJ1503" s="18" cm="1">
        <f t="array" ref="EJ1503">IF(SUMPRODUCT(--(DT1503:EG1503&lt;&gt;""))=0, 0,1)</f>
        <v>0</v>
      </c>
      <c r="EK1503" s="18" cm="1">
        <f t="array" ref="EK1503">IF(SUMPRODUCT(--(EC1503:EG1503&lt;&gt;""))=0, 0,1)</f>
        <v>0</v>
      </c>
      <c r="EL1503" s="18" cm="1">
        <f t="array" ref="EL1503">IF(SUMPRODUCT(--(EE1503:EG1503&lt;&gt;""))=0, 0,1)</f>
        <v>0</v>
      </c>
      <c r="EM1503" s="18">
        <f t="shared" si="296"/>
        <v>0</v>
      </c>
      <c r="EN1503" s="18">
        <f t="shared" si="297"/>
        <v>0</v>
      </c>
      <c r="EO1503" s="18" t="str">
        <f t="shared" si="298"/>
        <v>NA</v>
      </c>
      <c r="EP1503" s="18" t="str">
        <f t="shared" si="299"/>
        <v>NA</v>
      </c>
      <c r="EQ1503" s="18" t="str">
        <f t="shared" si="300"/>
        <v>NA</v>
      </c>
      <c r="ER1503" s="58" t="s">
        <v>2080</v>
      </c>
      <c r="ES1503" s="59">
        <v>43823</v>
      </c>
      <c r="ET1503" s="18"/>
      <c r="EU1503" s="18" t="s">
        <v>1844</v>
      </c>
    </row>
    <row r="1504" spans="1:151" ht="15.75" customHeight="1" x14ac:dyDescent="0.2">
      <c r="A1504" s="5" t="s">
        <v>432</v>
      </c>
      <c r="B1504" s="24" t="s">
        <v>1843</v>
      </c>
      <c r="C1504" s="26">
        <v>1</v>
      </c>
      <c r="D1504" s="18" t="s">
        <v>1855</v>
      </c>
      <c r="E1504" s="18" t="s">
        <v>257</v>
      </c>
      <c r="F1504" s="18" t="s">
        <v>553</v>
      </c>
      <c r="G1504" s="18" t="s">
        <v>575</v>
      </c>
      <c r="H1504" s="18" t="s">
        <v>1856</v>
      </c>
      <c r="I1504" s="18" t="s">
        <v>363</v>
      </c>
      <c r="J1504" s="18" t="s">
        <v>363</v>
      </c>
      <c r="K1504" s="18" t="s">
        <v>363</v>
      </c>
      <c r="L1504" s="18" t="s">
        <v>363</v>
      </c>
      <c r="M1504" s="18" t="s">
        <v>276</v>
      </c>
      <c r="N1504" s="56">
        <v>125</v>
      </c>
      <c r="O1504" s="18" t="s">
        <v>1845</v>
      </c>
      <c r="P1504" s="18" t="s">
        <v>261</v>
      </c>
      <c r="Q1504" s="18" t="s">
        <v>254</v>
      </c>
      <c r="R1504" s="24" t="s">
        <v>257</v>
      </c>
      <c r="S1504" s="24" t="s">
        <v>257</v>
      </c>
      <c r="T1504" s="26" t="s">
        <v>1847</v>
      </c>
      <c r="U1504" s="26" t="s">
        <v>1848</v>
      </c>
      <c r="V1504" s="26" t="s">
        <v>1849</v>
      </c>
      <c r="W1504" s="26" t="s">
        <v>1850</v>
      </c>
      <c r="X1504" s="18" t="s">
        <v>1851</v>
      </c>
      <c r="Y1504" s="18">
        <v>78.900000000000006</v>
      </c>
      <c r="Z1504" s="18" t="s">
        <v>474</v>
      </c>
      <c r="AA1504" s="18">
        <v>78.900000000000006</v>
      </c>
      <c r="AB1504" s="57" t="s">
        <v>257</v>
      </c>
      <c r="AC1504" s="18" t="s">
        <v>479</v>
      </c>
      <c r="AD1504" s="18">
        <v>4</v>
      </c>
      <c r="AE1504" s="18" t="s">
        <v>1852</v>
      </c>
      <c r="AF1504" s="18" t="s">
        <v>363</v>
      </c>
      <c r="AG1504" s="18" t="s">
        <v>363</v>
      </c>
      <c r="AH1504" s="18" t="s">
        <v>363</v>
      </c>
      <c r="AI1504" s="18">
        <v>5</v>
      </c>
      <c r="AJ1504" s="18" t="s">
        <v>522</v>
      </c>
      <c r="AK1504" s="18">
        <v>5</v>
      </c>
      <c r="AL1504" s="18" t="s">
        <v>670</v>
      </c>
      <c r="AM1504" s="18"/>
      <c r="AN1504" s="18"/>
      <c r="AO1504" s="18"/>
      <c r="AP1504" s="18"/>
      <c r="AQ1504" s="18"/>
      <c r="AR1504" s="18"/>
      <c r="AS1504" s="18"/>
      <c r="AT1504" s="18"/>
      <c r="AU1504" s="18"/>
      <c r="AV1504" s="18"/>
      <c r="AW1504" s="18"/>
      <c r="AX1504" s="18"/>
      <c r="AY1504" s="18"/>
      <c r="AZ1504" s="18"/>
      <c r="BA1504" s="18"/>
      <c r="BB1504" s="18"/>
      <c r="BC1504" s="18"/>
      <c r="BD1504" s="18"/>
      <c r="BE1504" s="18"/>
      <c r="BF1504" s="18"/>
      <c r="BG1504" s="18"/>
      <c r="BH1504" s="18"/>
      <c r="BI1504" s="18"/>
      <c r="BJ1504" s="18"/>
      <c r="BK1504" s="18"/>
      <c r="BL1504" s="18"/>
      <c r="BM1504" s="18"/>
      <c r="BN1504" s="18"/>
      <c r="BO1504" s="18"/>
      <c r="BP1504" s="18"/>
      <c r="BQ1504" s="18"/>
      <c r="BR1504" s="18"/>
      <c r="BS1504" s="18"/>
      <c r="BT1504" s="18"/>
      <c r="BU1504" s="18"/>
      <c r="BV1504" s="18"/>
      <c r="BW1504" s="18"/>
      <c r="BX1504" s="18"/>
      <c r="BY1504" s="18"/>
      <c r="BZ1504" s="18"/>
      <c r="CA1504" s="18"/>
      <c r="CB1504" s="18"/>
      <c r="CC1504" s="18"/>
      <c r="CD1504" s="18"/>
      <c r="CE1504" s="18"/>
      <c r="CF1504" s="18"/>
      <c r="CG1504" s="18"/>
      <c r="CH1504" s="18"/>
      <c r="CI1504" s="18"/>
      <c r="CJ1504" s="18"/>
      <c r="CK1504" s="18"/>
      <c r="CL1504" s="18"/>
      <c r="CM1504" s="18"/>
      <c r="CN1504" s="18"/>
      <c r="CO1504" s="18"/>
      <c r="CP1504" s="18"/>
      <c r="CQ1504" s="18"/>
      <c r="CR1504" s="18"/>
      <c r="CS1504" s="18"/>
      <c r="CT1504" s="18"/>
      <c r="CU1504" s="18"/>
      <c r="CV1504" s="18"/>
      <c r="CW1504" s="18"/>
      <c r="CX1504" s="18"/>
      <c r="CY1504" s="18"/>
      <c r="CZ1504" s="18"/>
      <c r="DA1504" s="18"/>
      <c r="DB1504" s="18"/>
      <c r="DC1504" s="18"/>
      <c r="DD1504" s="18"/>
      <c r="DE1504" s="18"/>
      <c r="DF1504" s="18"/>
      <c r="DG1504" s="18"/>
      <c r="DH1504" s="18"/>
      <c r="DI1504" s="18"/>
      <c r="DJ1504" s="18"/>
      <c r="DK1504" s="18"/>
      <c r="DL1504" s="18"/>
      <c r="DM1504" s="18"/>
      <c r="DN1504" s="18"/>
      <c r="DO1504" s="18"/>
      <c r="DP1504" s="18"/>
      <c r="DQ1504" s="18"/>
      <c r="DR1504" s="18">
        <v>0</v>
      </c>
      <c r="DS1504" s="18"/>
      <c r="DT1504" s="18"/>
      <c r="DU1504" s="18"/>
      <c r="DV1504" s="18"/>
      <c r="DW1504" s="18"/>
      <c r="DX1504" s="18"/>
      <c r="DY1504" s="18"/>
      <c r="DZ1504" s="18"/>
      <c r="EA1504" s="18"/>
      <c r="EB1504" s="18"/>
      <c r="EC1504" s="18"/>
      <c r="ED1504" s="18"/>
      <c r="EE1504" s="18"/>
      <c r="EF1504" s="18"/>
      <c r="EG1504" s="18"/>
      <c r="EH1504" s="18" t="s">
        <v>1853</v>
      </c>
      <c r="EI1504" s="18" cm="1">
        <f t="array" ref="EI1504">IF(SUMPRODUCT(--(DO1504:DS1504&lt;&gt;""))=0, 0,1)</f>
        <v>1</v>
      </c>
      <c r="EJ1504" s="18" cm="1">
        <f t="array" ref="EJ1504">IF(SUMPRODUCT(--(DT1504:EG1504&lt;&gt;""))=0, 0,1)</f>
        <v>0</v>
      </c>
      <c r="EK1504" s="18" cm="1">
        <f t="array" ref="EK1504">IF(SUMPRODUCT(--(EC1504:EG1504&lt;&gt;""))=0, 0,1)</f>
        <v>0</v>
      </c>
      <c r="EL1504" s="18" cm="1">
        <f t="array" ref="EL1504">IF(SUMPRODUCT(--(EE1504:EG1504&lt;&gt;""))=0, 0,1)</f>
        <v>0</v>
      </c>
      <c r="EM1504" s="18">
        <f t="shared" si="296"/>
        <v>0</v>
      </c>
      <c r="EN1504" s="18">
        <f t="shared" si="297"/>
        <v>0</v>
      </c>
      <c r="EO1504" s="18" t="str">
        <f t="shared" si="298"/>
        <v>NA</v>
      </c>
      <c r="EP1504" s="18" t="str">
        <f t="shared" si="299"/>
        <v>NA</v>
      </c>
      <c r="EQ1504" s="18" t="str">
        <f t="shared" si="300"/>
        <v>NA</v>
      </c>
      <c r="ER1504" s="58" t="s">
        <v>2080</v>
      </c>
      <c r="ES1504" s="59">
        <v>43823</v>
      </c>
      <c r="ET1504" s="18"/>
      <c r="EU1504" s="18" t="s">
        <v>1844</v>
      </c>
    </row>
    <row r="1505" spans="1:151" ht="15.75" customHeight="1" x14ac:dyDescent="0.2">
      <c r="A1505" s="5" t="s">
        <v>436</v>
      </c>
      <c r="B1505" s="24" t="s">
        <v>1857</v>
      </c>
      <c r="C1505" s="26">
        <v>1</v>
      </c>
      <c r="D1505" s="18" t="s">
        <v>1861</v>
      </c>
      <c r="E1505" s="18" t="s">
        <v>1862</v>
      </c>
      <c r="F1505" s="18" t="s">
        <v>553</v>
      </c>
      <c r="G1505" s="18" t="s">
        <v>609</v>
      </c>
      <c r="H1505" s="18" t="s">
        <v>1860</v>
      </c>
      <c r="I1505" s="18" t="s">
        <v>718</v>
      </c>
      <c r="J1505" s="18" t="s">
        <v>363</v>
      </c>
      <c r="K1505" s="18" t="s">
        <v>363</v>
      </c>
      <c r="L1505" s="18" t="s">
        <v>363</v>
      </c>
      <c r="M1505" s="18" t="s">
        <v>253</v>
      </c>
      <c r="N1505" s="56">
        <v>75</v>
      </c>
      <c r="O1505" s="18" t="s">
        <v>1859</v>
      </c>
      <c r="P1505" s="18" t="s">
        <v>466</v>
      </c>
      <c r="Q1505" s="18" t="s">
        <v>254</v>
      </c>
      <c r="R1505" s="24" t="s">
        <v>257</v>
      </c>
      <c r="S1505" s="24" t="s">
        <v>257</v>
      </c>
      <c r="T1505" s="26" t="s">
        <v>257</v>
      </c>
      <c r="U1505" s="26" t="s">
        <v>257</v>
      </c>
      <c r="V1505" s="26" t="s">
        <v>257</v>
      </c>
      <c r="W1505" s="26" t="s">
        <v>257</v>
      </c>
      <c r="X1505" s="18" t="s">
        <v>1863</v>
      </c>
      <c r="Y1505" s="18">
        <v>0.43</v>
      </c>
      <c r="Z1505" s="18" t="s">
        <v>474</v>
      </c>
      <c r="AA1505" s="18">
        <v>0.43</v>
      </c>
      <c r="AB1505" s="57" t="s">
        <v>257</v>
      </c>
      <c r="AC1505" s="18" t="s">
        <v>479</v>
      </c>
      <c r="AD1505" s="18" t="s">
        <v>363</v>
      </c>
      <c r="AE1505" s="18" t="s">
        <v>363</v>
      </c>
      <c r="AF1505" s="18" t="s">
        <v>363</v>
      </c>
      <c r="AG1505" s="18" t="s">
        <v>363</v>
      </c>
      <c r="AH1505" s="18" t="s">
        <v>363</v>
      </c>
      <c r="AI1505" s="18">
        <v>0</v>
      </c>
      <c r="AJ1505" s="18" t="s">
        <v>522</v>
      </c>
      <c r="AK1505" s="18">
        <v>0</v>
      </c>
      <c r="AL1505" s="18" t="s">
        <v>1864</v>
      </c>
      <c r="AM1505" s="18" t="s">
        <v>282</v>
      </c>
      <c r="AN1505" s="18">
        <v>0</v>
      </c>
      <c r="AO1505" s="18" t="s">
        <v>1865</v>
      </c>
      <c r="AP1505" s="18" t="s">
        <v>1866</v>
      </c>
      <c r="AQ1505" s="18">
        <v>9</v>
      </c>
      <c r="AR1505" s="18" t="s">
        <v>1867</v>
      </c>
      <c r="AS1505" s="18" t="s">
        <v>257</v>
      </c>
      <c r="AT1505" s="18" t="s">
        <v>257</v>
      </c>
      <c r="AU1505" s="18" t="s">
        <v>257</v>
      </c>
      <c r="AV1505" s="18" t="s">
        <v>257</v>
      </c>
      <c r="AW1505" s="18" t="s">
        <v>257</v>
      </c>
      <c r="AX1505" s="18">
        <v>0</v>
      </c>
      <c r="AY1505" s="18" t="s">
        <v>522</v>
      </c>
      <c r="AZ1505" s="18" t="s">
        <v>257</v>
      </c>
      <c r="BA1505" s="18" t="s">
        <v>257</v>
      </c>
      <c r="BB1505" s="18" t="s">
        <v>1868</v>
      </c>
      <c r="BC1505" s="18" t="s">
        <v>1869</v>
      </c>
      <c r="BD1505" s="18">
        <v>0</v>
      </c>
      <c r="BE1505" s="18" t="s">
        <v>1865</v>
      </c>
      <c r="BF1505" s="18" t="s">
        <v>257</v>
      </c>
      <c r="BG1505" s="18">
        <v>9</v>
      </c>
      <c r="BH1505" s="18" t="s">
        <v>561</v>
      </c>
      <c r="BI1505" s="18" t="s">
        <v>257</v>
      </c>
      <c r="BJ1505" s="18" t="s">
        <v>257</v>
      </c>
      <c r="BK1505" s="18" t="s">
        <v>257</v>
      </c>
      <c r="BL1505" s="18" t="s">
        <v>257</v>
      </c>
      <c r="BM1505" s="18" t="s">
        <v>257</v>
      </c>
      <c r="BN1505" s="18">
        <v>0</v>
      </c>
      <c r="BO1505" s="18" t="s">
        <v>522</v>
      </c>
      <c r="BP1505" s="18" t="s">
        <v>257</v>
      </c>
      <c r="BQ1505" s="18" t="s">
        <v>257</v>
      </c>
      <c r="BR1505" s="18" t="s">
        <v>1868</v>
      </c>
      <c r="BS1505" s="18" t="s">
        <v>322</v>
      </c>
      <c r="BT1505" s="63">
        <v>0.70299999999999996</v>
      </c>
      <c r="BU1505" s="63" t="s">
        <v>563</v>
      </c>
      <c r="BV1505" s="63" t="s">
        <v>479</v>
      </c>
      <c r="BW1505" s="18">
        <v>9</v>
      </c>
      <c r="BX1505" s="18" t="s">
        <v>1867</v>
      </c>
      <c r="BY1505" s="63" t="s">
        <v>257</v>
      </c>
      <c r="BZ1505" s="63">
        <v>0.71899999999999997</v>
      </c>
      <c r="CA1505" s="63">
        <v>1.6000000000000014E-2</v>
      </c>
      <c r="CB1505" s="63">
        <f t="shared" ref="CB1505:CB1552" si="301">BZ1505-BT1505</f>
        <v>1.6000000000000014E-2</v>
      </c>
      <c r="CC1505" s="18" t="s">
        <v>557</v>
      </c>
      <c r="CD1505" s="18">
        <v>0</v>
      </c>
      <c r="CE1505" s="18" t="s">
        <v>522</v>
      </c>
      <c r="CF1505" s="18" t="s">
        <v>257</v>
      </c>
      <c r="CG1505" s="18" t="s">
        <v>257</v>
      </c>
      <c r="CH1505" s="18" t="s">
        <v>1870</v>
      </c>
      <c r="CI1505" s="18" t="s">
        <v>437</v>
      </c>
      <c r="CJ1505" s="18">
        <v>6.6600000000000001E-3</v>
      </c>
      <c r="CK1505" s="18" t="s">
        <v>1871</v>
      </c>
      <c r="CL1505" s="18" t="s">
        <v>479</v>
      </c>
      <c r="CM1505" s="18">
        <v>9</v>
      </c>
      <c r="CN1505" s="18" t="s">
        <v>561</v>
      </c>
      <c r="CO1505" s="18" t="s">
        <v>257</v>
      </c>
      <c r="CP1505" s="18">
        <v>7.3600000000000002E-3</v>
      </c>
      <c r="CQ1505" s="18">
        <v>7.000000000000001E-4</v>
      </c>
      <c r="CR1505" s="18">
        <f>CP1505-CJ1505</f>
        <v>7.000000000000001E-4</v>
      </c>
      <c r="CS1505" s="18" t="s">
        <v>557</v>
      </c>
      <c r="CT1505" s="18">
        <v>0</v>
      </c>
      <c r="CU1505" s="18" t="s">
        <v>522</v>
      </c>
      <c r="CV1505" s="18" t="s">
        <v>257</v>
      </c>
      <c r="CW1505" s="18" t="s">
        <v>257</v>
      </c>
      <c r="CX1505" s="3" t="s">
        <v>1872</v>
      </c>
      <c r="CY1505" s="18"/>
      <c r="CZ1505" s="18"/>
      <c r="DA1505" s="18"/>
      <c r="DB1505" s="18"/>
      <c r="DC1505" s="18"/>
      <c r="DD1505" s="18"/>
      <c r="DE1505" s="18"/>
      <c r="DF1505" s="18"/>
      <c r="DG1505" s="18"/>
      <c r="DH1505" s="18"/>
      <c r="DI1505" s="18"/>
      <c r="DJ1505" s="18"/>
      <c r="DK1505" s="18"/>
      <c r="DL1505" s="18"/>
      <c r="DM1505" s="18"/>
      <c r="DN1505" s="18"/>
      <c r="DO1505" s="18">
        <v>0</v>
      </c>
      <c r="DP1505" s="18"/>
      <c r="DQ1505" s="18"/>
      <c r="DR1505" s="18"/>
      <c r="DS1505" s="18"/>
      <c r="DT1505" s="18"/>
      <c r="DU1505" s="3"/>
      <c r="DV1505" s="18">
        <v>0</v>
      </c>
      <c r="DW1505" s="24"/>
      <c r="DX1505" s="24"/>
      <c r="DY1505" s="24"/>
      <c r="DZ1505" s="18"/>
      <c r="EA1505" s="18"/>
      <c r="EB1505" s="24"/>
      <c r="EC1505" s="24"/>
      <c r="ED1505" s="24"/>
      <c r="EE1505" s="3">
        <v>0</v>
      </c>
      <c r="EF1505" s="3">
        <v>0</v>
      </c>
      <c r="EG1505" s="3">
        <v>0</v>
      </c>
      <c r="EH1505" s="24"/>
      <c r="EI1505" s="18" cm="1">
        <f t="array" ref="EI1505">IF(SUMPRODUCT(--(DO1505:DS1505&lt;&gt;""))=0, 0,1)</f>
        <v>1</v>
      </c>
      <c r="EJ1505" s="18" cm="1">
        <f t="array" ref="EJ1505">IF(SUMPRODUCT(--(DT1505:EG1505&lt;&gt;""))=0, 0,1)</f>
        <v>1</v>
      </c>
      <c r="EK1505" s="18" cm="1">
        <f t="array" ref="EK1505">IF(SUMPRODUCT(--(EC1505:EG1505&lt;&gt;""))=0, 0,1)</f>
        <v>1</v>
      </c>
      <c r="EL1505" s="18" cm="1">
        <f t="array" ref="EL1505">IF(SUMPRODUCT(--(EE1505:EG1505&lt;&gt;""))=0, 0,1)</f>
        <v>1</v>
      </c>
      <c r="EM1505" s="18">
        <f t="shared" si="296"/>
        <v>0</v>
      </c>
      <c r="EN1505" s="18">
        <f t="shared" si="297"/>
        <v>0</v>
      </c>
      <c r="EO1505" s="18">
        <f t="shared" si="298"/>
        <v>0</v>
      </c>
      <c r="EP1505" s="18">
        <f t="shared" si="299"/>
        <v>0</v>
      </c>
      <c r="EQ1505" s="18">
        <f t="shared" si="300"/>
        <v>0</v>
      </c>
      <c r="ER1505" s="58" t="s">
        <v>2080</v>
      </c>
      <c r="ES1505" s="59">
        <v>44011</v>
      </c>
      <c r="ET1505" s="18" t="s">
        <v>1873</v>
      </c>
      <c r="EU1505" s="18" t="s">
        <v>1858</v>
      </c>
    </row>
    <row r="1506" spans="1:151" ht="15.75" customHeight="1" x14ac:dyDescent="0.2">
      <c r="A1506" s="5" t="s">
        <v>436</v>
      </c>
      <c r="B1506" s="24" t="s">
        <v>1857</v>
      </c>
      <c r="C1506" s="26">
        <v>1</v>
      </c>
      <c r="D1506" s="18" t="s">
        <v>1874</v>
      </c>
      <c r="E1506" s="18" t="s">
        <v>1862</v>
      </c>
      <c r="F1506" s="18" t="s">
        <v>553</v>
      </c>
      <c r="G1506" s="18" t="s">
        <v>609</v>
      </c>
      <c r="H1506" s="18" t="s">
        <v>1860</v>
      </c>
      <c r="I1506" s="18" t="s">
        <v>718</v>
      </c>
      <c r="J1506" s="18" t="s">
        <v>363</v>
      </c>
      <c r="K1506" s="18" t="s">
        <v>363</v>
      </c>
      <c r="L1506" s="18" t="s">
        <v>363</v>
      </c>
      <c r="M1506" s="18" t="s">
        <v>253</v>
      </c>
      <c r="N1506" s="56">
        <v>75</v>
      </c>
      <c r="O1506" s="18" t="s">
        <v>1859</v>
      </c>
      <c r="P1506" s="18" t="s">
        <v>466</v>
      </c>
      <c r="Q1506" s="18" t="s">
        <v>254</v>
      </c>
      <c r="R1506" s="24" t="s">
        <v>257</v>
      </c>
      <c r="S1506" s="24" t="s">
        <v>257</v>
      </c>
      <c r="T1506" s="26" t="s">
        <v>257</v>
      </c>
      <c r="U1506" s="26" t="s">
        <v>257</v>
      </c>
      <c r="V1506" s="26" t="s">
        <v>257</v>
      </c>
      <c r="W1506" s="26" t="s">
        <v>257</v>
      </c>
      <c r="X1506" s="18" t="s">
        <v>1863</v>
      </c>
      <c r="Y1506" s="18">
        <v>0.43</v>
      </c>
      <c r="Z1506" s="18" t="s">
        <v>474</v>
      </c>
      <c r="AA1506" s="18">
        <v>0.43</v>
      </c>
      <c r="AB1506" s="57" t="s">
        <v>257</v>
      </c>
      <c r="AC1506" s="18" t="s">
        <v>479</v>
      </c>
      <c r="AD1506" s="18" t="s">
        <v>363</v>
      </c>
      <c r="AE1506" s="18" t="s">
        <v>363</v>
      </c>
      <c r="AF1506" s="18" t="s">
        <v>363</v>
      </c>
      <c r="AG1506" s="18" t="s">
        <v>363</v>
      </c>
      <c r="AH1506" s="18" t="s">
        <v>363</v>
      </c>
      <c r="AI1506" s="18">
        <v>0</v>
      </c>
      <c r="AJ1506" s="18" t="s">
        <v>522</v>
      </c>
      <c r="AK1506" s="18">
        <v>0</v>
      </c>
      <c r="AL1506" s="18" t="s">
        <v>1864</v>
      </c>
      <c r="AM1506" s="18" t="s">
        <v>282</v>
      </c>
      <c r="AN1506" s="18">
        <v>0</v>
      </c>
      <c r="AO1506" s="18" t="s">
        <v>1865</v>
      </c>
      <c r="AP1506" s="18" t="s">
        <v>1866</v>
      </c>
      <c r="AQ1506" s="18">
        <v>9</v>
      </c>
      <c r="AR1506" s="18" t="s">
        <v>1867</v>
      </c>
      <c r="AS1506" s="18" t="s">
        <v>257</v>
      </c>
      <c r="AT1506" s="18" t="s">
        <v>257</v>
      </c>
      <c r="AU1506" s="18" t="s">
        <v>257</v>
      </c>
      <c r="AV1506" s="18" t="s">
        <v>257</v>
      </c>
      <c r="AW1506" s="18" t="s">
        <v>257</v>
      </c>
      <c r="AX1506" s="18">
        <v>0</v>
      </c>
      <c r="AY1506" s="18" t="s">
        <v>522</v>
      </c>
      <c r="AZ1506" s="18" t="s">
        <v>257</v>
      </c>
      <c r="BA1506" s="18" t="s">
        <v>257</v>
      </c>
      <c r="BB1506" s="18" t="s">
        <v>1868</v>
      </c>
      <c r="BC1506" s="18" t="s">
        <v>1869</v>
      </c>
      <c r="BD1506" s="18">
        <v>0</v>
      </c>
      <c r="BE1506" s="18" t="s">
        <v>1865</v>
      </c>
      <c r="BF1506" s="18" t="s">
        <v>257</v>
      </c>
      <c r="BG1506" s="18">
        <v>9</v>
      </c>
      <c r="BH1506" s="18" t="s">
        <v>561</v>
      </c>
      <c r="BI1506" s="18" t="s">
        <v>257</v>
      </c>
      <c r="BJ1506" s="18" t="s">
        <v>257</v>
      </c>
      <c r="BK1506" s="18" t="s">
        <v>257</v>
      </c>
      <c r="BL1506" s="18" t="s">
        <v>257</v>
      </c>
      <c r="BM1506" s="18" t="s">
        <v>257</v>
      </c>
      <c r="BN1506" s="18">
        <v>0</v>
      </c>
      <c r="BO1506" s="18" t="s">
        <v>522</v>
      </c>
      <c r="BP1506" s="18" t="s">
        <v>257</v>
      </c>
      <c r="BQ1506" s="18" t="s">
        <v>257</v>
      </c>
      <c r="BR1506" s="18" t="s">
        <v>1868</v>
      </c>
      <c r="BS1506" s="18" t="s">
        <v>322</v>
      </c>
      <c r="BT1506" s="63">
        <v>0.67100000000000004</v>
      </c>
      <c r="BU1506" s="63" t="s">
        <v>563</v>
      </c>
      <c r="BV1506" s="63" t="s">
        <v>479</v>
      </c>
      <c r="BW1506" s="18">
        <v>9</v>
      </c>
      <c r="BX1506" s="18" t="s">
        <v>1867</v>
      </c>
      <c r="BY1506" s="63" t="s">
        <v>257</v>
      </c>
      <c r="BZ1506" s="63">
        <v>0.68600000000000005</v>
      </c>
      <c r="CA1506" s="63">
        <v>1.5000000000000013E-2</v>
      </c>
      <c r="CB1506" s="63">
        <f t="shared" si="301"/>
        <v>1.5000000000000013E-2</v>
      </c>
      <c r="CC1506" s="18" t="s">
        <v>557</v>
      </c>
      <c r="CD1506" s="18">
        <v>0</v>
      </c>
      <c r="CE1506" s="18" t="s">
        <v>522</v>
      </c>
      <c r="CF1506" s="18" t="s">
        <v>257</v>
      </c>
      <c r="CG1506" s="18" t="s">
        <v>257</v>
      </c>
      <c r="CH1506" s="18" t="s">
        <v>1870</v>
      </c>
      <c r="CI1506" s="18" t="s">
        <v>437</v>
      </c>
      <c r="CJ1506" s="24"/>
      <c r="CK1506" s="24"/>
      <c r="CL1506" s="24"/>
      <c r="CM1506" s="24"/>
      <c r="CN1506" s="24"/>
      <c r="CO1506" s="24"/>
      <c r="CP1506" s="24"/>
      <c r="CQ1506" s="24"/>
      <c r="CR1506" s="24"/>
      <c r="CS1506" s="24"/>
      <c r="CT1506" s="24"/>
      <c r="CU1506" s="24"/>
      <c r="CV1506" s="24"/>
      <c r="CW1506" s="24"/>
      <c r="CX1506" s="3"/>
      <c r="CY1506" s="18"/>
      <c r="CZ1506" s="18"/>
      <c r="DA1506" s="18"/>
      <c r="DB1506" s="18"/>
      <c r="DC1506" s="18"/>
      <c r="DD1506" s="18"/>
      <c r="DE1506" s="18"/>
      <c r="DF1506" s="18"/>
      <c r="DG1506" s="18"/>
      <c r="DH1506" s="18"/>
      <c r="DI1506" s="18"/>
      <c r="DJ1506" s="18"/>
      <c r="DK1506" s="18"/>
      <c r="DL1506" s="18"/>
      <c r="DM1506" s="18"/>
      <c r="DN1506" s="18"/>
      <c r="DO1506" s="18">
        <v>0</v>
      </c>
      <c r="DP1506" s="18"/>
      <c r="DQ1506" s="18"/>
      <c r="DR1506" s="18"/>
      <c r="DS1506" s="18"/>
      <c r="DT1506" s="18"/>
      <c r="DU1506" s="3"/>
      <c r="DV1506" s="18">
        <v>0</v>
      </c>
      <c r="DW1506" s="24"/>
      <c r="DX1506" s="24"/>
      <c r="DY1506" s="24"/>
      <c r="DZ1506" s="18"/>
      <c r="EA1506" s="18"/>
      <c r="EB1506" s="24"/>
      <c r="EC1506" s="24"/>
      <c r="ED1506" s="24"/>
      <c r="EE1506" s="3">
        <v>0</v>
      </c>
      <c r="EF1506" s="3">
        <v>0</v>
      </c>
      <c r="EG1506" s="3">
        <v>0</v>
      </c>
      <c r="EH1506" s="24"/>
      <c r="EI1506" s="18" cm="1">
        <f t="array" ref="EI1506">IF(SUMPRODUCT(--(DO1506:DS1506&lt;&gt;""))=0, 0,1)</f>
        <v>1</v>
      </c>
      <c r="EJ1506" s="18" cm="1">
        <f t="array" ref="EJ1506">IF(SUMPRODUCT(--(DT1506:EG1506&lt;&gt;""))=0, 0,1)</f>
        <v>1</v>
      </c>
      <c r="EK1506" s="18" cm="1">
        <f t="array" ref="EK1506">IF(SUMPRODUCT(--(EC1506:EG1506&lt;&gt;""))=0, 0,1)</f>
        <v>1</v>
      </c>
      <c r="EL1506" s="18" cm="1">
        <f t="array" ref="EL1506">IF(SUMPRODUCT(--(EE1506:EG1506&lt;&gt;""))=0, 0,1)</f>
        <v>1</v>
      </c>
      <c r="EM1506" s="18">
        <f t="shared" si="296"/>
        <v>0</v>
      </c>
      <c r="EN1506" s="18">
        <f t="shared" si="297"/>
        <v>0</v>
      </c>
      <c r="EO1506" s="18">
        <f t="shared" si="298"/>
        <v>0</v>
      </c>
      <c r="EP1506" s="18">
        <f t="shared" si="299"/>
        <v>0</v>
      </c>
      <c r="EQ1506" s="18">
        <f t="shared" si="300"/>
        <v>0</v>
      </c>
      <c r="ER1506" s="58" t="s">
        <v>2080</v>
      </c>
      <c r="ES1506" s="59">
        <v>44011</v>
      </c>
      <c r="ET1506" s="18" t="s">
        <v>1873</v>
      </c>
      <c r="EU1506" s="18" t="s">
        <v>1858</v>
      </c>
    </row>
    <row r="1507" spans="1:151" ht="15.75" customHeight="1" x14ac:dyDescent="0.2">
      <c r="A1507" s="5" t="s">
        <v>436</v>
      </c>
      <c r="B1507" s="24" t="s">
        <v>1857</v>
      </c>
      <c r="C1507" s="26">
        <v>1</v>
      </c>
      <c r="D1507" s="18" t="s">
        <v>1875</v>
      </c>
      <c r="E1507" s="18" t="s">
        <v>1862</v>
      </c>
      <c r="F1507" s="18" t="s">
        <v>553</v>
      </c>
      <c r="G1507" s="18" t="s">
        <v>609</v>
      </c>
      <c r="H1507" s="18" t="s">
        <v>1860</v>
      </c>
      <c r="I1507" s="18" t="s">
        <v>718</v>
      </c>
      <c r="J1507" s="18" t="s">
        <v>363</v>
      </c>
      <c r="K1507" s="18" t="s">
        <v>363</v>
      </c>
      <c r="L1507" s="18" t="s">
        <v>363</v>
      </c>
      <c r="M1507" s="18" t="s">
        <v>253</v>
      </c>
      <c r="N1507" s="56">
        <v>75</v>
      </c>
      <c r="O1507" s="18" t="s">
        <v>1859</v>
      </c>
      <c r="P1507" s="18" t="s">
        <v>466</v>
      </c>
      <c r="Q1507" s="18" t="s">
        <v>254</v>
      </c>
      <c r="R1507" s="24" t="s">
        <v>257</v>
      </c>
      <c r="S1507" s="24" t="s">
        <v>257</v>
      </c>
      <c r="T1507" s="26" t="s">
        <v>257</v>
      </c>
      <c r="U1507" s="26" t="s">
        <v>257</v>
      </c>
      <c r="V1507" s="26" t="s">
        <v>257</v>
      </c>
      <c r="W1507" s="26" t="s">
        <v>257</v>
      </c>
      <c r="X1507" s="18" t="s">
        <v>1863</v>
      </c>
      <c r="Y1507" s="18">
        <v>0.43</v>
      </c>
      <c r="Z1507" s="18" t="s">
        <v>474</v>
      </c>
      <c r="AA1507" s="18">
        <v>0.43</v>
      </c>
      <c r="AB1507" s="57" t="s">
        <v>257</v>
      </c>
      <c r="AC1507" s="18" t="s">
        <v>479</v>
      </c>
      <c r="AD1507" s="18" t="s">
        <v>363</v>
      </c>
      <c r="AE1507" s="18" t="s">
        <v>363</v>
      </c>
      <c r="AF1507" s="18" t="s">
        <v>363</v>
      </c>
      <c r="AG1507" s="18" t="s">
        <v>363</v>
      </c>
      <c r="AH1507" s="18" t="s">
        <v>363</v>
      </c>
      <c r="AI1507" s="18">
        <v>0</v>
      </c>
      <c r="AJ1507" s="18" t="s">
        <v>522</v>
      </c>
      <c r="AK1507" s="18">
        <v>0</v>
      </c>
      <c r="AL1507" s="18" t="s">
        <v>1864</v>
      </c>
      <c r="AM1507" s="18" t="s">
        <v>282</v>
      </c>
      <c r="AN1507" s="18">
        <v>0</v>
      </c>
      <c r="AO1507" s="18" t="s">
        <v>1865</v>
      </c>
      <c r="AP1507" s="18" t="s">
        <v>1866</v>
      </c>
      <c r="AQ1507" s="18">
        <v>9</v>
      </c>
      <c r="AR1507" s="18" t="s">
        <v>1867</v>
      </c>
      <c r="AS1507" s="18" t="s">
        <v>257</v>
      </c>
      <c r="AT1507" s="18" t="s">
        <v>257</v>
      </c>
      <c r="AU1507" s="18" t="s">
        <v>257</v>
      </c>
      <c r="AV1507" s="18" t="s">
        <v>257</v>
      </c>
      <c r="AW1507" s="18" t="s">
        <v>257</v>
      </c>
      <c r="AX1507" s="18">
        <v>0</v>
      </c>
      <c r="AY1507" s="18" t="s">
        <v>522</v>
      </c>
      <c r="AZ1507" s="18" t="s">
        <v>257</v>
      </c>
      <c r="BA1507" s="18" t="s">
        <v>257</v>
      </c>
      <c r="BB1507" s="18" t="s">
        <v>1868</v>
      </c>
      <c r="BC1507" s="18" t="s">
        <v>1869</v>
      </c>
      <c r="BD1507" s="18">
        <v>0</v>
      </c>
      <c r="BE1507" s="18" t="s">
        <v>1865</v>
      </c>
      <c r="BF1507" s="18" t="s">
        <v>257</v>
      </c>
      <c r="BG1507" s="18">
        <v>9</v>
      </c>
      <c r="BH1507" s="18" t="s">
        <v>561</v>
      </c>
      <c r="BI1507" s="18" t="s">
        <v>257</v>
      </c>
      <c r="BJ1507" s="18" t="s">
        <v>257</v>
      </c>
      <c r="BK1507" s="18" t="s">
        <v>257</v>
      </c>
      <c r="BL1507" s="18" t="s">
        <v>257</v>
      </c>
      <c r="BM1507" s="18" t="s">
        <v>257</v>
      </c>
      <c r="BN1507" s="18">
        <v>0</v>
      </c>
      <c r="BO1507" s="18" t="s">
        <v>522</v>
      </c>
      <c r="BP1507" s="18" t="s">
        <v>257</v>
      </c>
      <c r="BQ1507" s="18" t="s">
        <v>257</v>
      </c>
      <c r="BR1507" s="18" t="s">
        <v>1868</v>
      </c>
      <c r="BS1507" s="18" t="s">
        <v>322</v>
      </c>
      <c r="BT1507" s="63">
        <v>0.70099999999999996</v>
      </c>
      <c r="BU1507" s="63" t="s">
        <v>563</v>
      </c>
      <c r="BV1507" s="63" t="s">
        <v>479</v>
      </c>
      <c r="BW1507" s="18">
        <v>9</v>
      </c>
      <c r="BX1507" s="18" t="s">
        <v>1867</v>
      </c>
      <c r="BY1507" s="63" t="s">
        <v>257</v>
      </c>
      <c r="BZ1507" s="63">
        <v>0.71099999999999997</v>
      </c>
      <c r="CA1507" s="63">
        <v>1.0000000000000009E-2</v>
      </c>
      <c r="CB1507" s="63">
        <f t="shared" si="301"/>
        <v>1.0000000000000009E-2</v>
      </c>
      <c r="CC1507" s="18" t="s">
        <v>557</v>
      </c>
      <c r="CD1507" s="18">
        <v>0</v>
      </c>
      <c r="CE1507" s="18" t="s">
        <v>522</v>
      </c>
      <c r="CF1507" s="18" t="s">
        <v>257</v>
      </c>
      <c r="CG1507" s="18" t="s">
        <v>257</v>
      </c>
      <c r="CH1507" s="18" t="s">
        <v>1870</v>
      </c>
      <c r="CI1507" s="18" t="s">
        <v>437</v>
      </c>
      <c r="CJ1507" s="24"/>
      <c r="CK1507" s="24"/>
      <c r="CL1507" s="24"/>
      <c r="CM1507" s="24"/>
      <c r="CN1507" s="24"/>
      <c r="CO1507" s="24"/>
      <c r="CP1507" s="24"/>
      <c r="CQ1507" s="24"/>
      <c r="CR1507" s="24"/>
      <c r="CS1507" s="24"/>
      <c r="CT1507" s="24"/>
      <c r="CU1507" s="24"/>
      <c r="CV1507" s="24"/>
      <c r="CW1507" s="24"/>
      <c r="CX1507" s="3"/>
      <c r="CY1507" s="18"/>
      <c r="CZ1507" s="18"/>
      <c r="DA1507" s="18"/>
      <c r="DB1507" s="18"/>
      <c r="DC1507" s="18"/>
      <c r="DD1507" s="18"/>
      <c r="DE1507" s="18"/>
      <c r="DF1507" s="18"/>
      <c r="DG1507" s="18"/>
      <c r="DH1507" s="18"/>
      <c r="DI1507" s="18"/>
      <c r="DJ1507" s="18"/>
      <c r="DK1507" s="18"/>
      <c r="DL1507" s="18"/>
      <c r="DM1507" s="18"/>
      <c r="DN1507" s="18"/>
      <c r="DO1507" s="18">
        <v>0</v>
      </c>
      <c r="DP1507" s="18"/>
      <c r="DQ1507" s="18"/>
      <c r="DR1507" s="18"/>
      <c r="DS1507" s="18"/>
      <c r="DT1507" s="18"/>
      <c r="DU1507" s="3"/>
      <c r="DV1507" s="18">
        <v>0</v>
      </c>
      <c r="DW1507" s="24"/>
      <c r="DX1507" s="24"/>
      <c r="DY1507" s="24"/>
      <c r="DZ1507" s="18"/>
      <c r="EA1507" s="18"/>
      <c r="EB1507" s="24"/>
      <c r="EC1507" s="24"/>
      <c r="ED1507" s="24"/>
      <c r="EE1507" s="3">
        <v>0</v>
      </c>
      <c r="EF1507" s="3">
        <v>0</v>
      </c>
      <c r="EG1507" s="3">
        <v>0</v>
      </c>
      <c r="EH1507" s="24"/>
      <c r="EI1507" s="18" cm="1">
        <f t="array" ref="EI1507">IF(SUMPRODUCT(--(DO1507:DS1507&lt;&gt;""))=0, 0,1)</f>
        <v>1</v>
      </c>
      <c r="EJ1507" s="18" cm="1">
        <f t="array" ref="EJ1507">IF(SUMPRODUCT(--(DT1507:EG1507&lt;&gt;""))=0, 0,1)</f>
        <v>1</v>
      </c>
      <c r="EK1507" s="18" cm="1">
        <f t="array" ref="EK1507">IF(SUMPRODUCT(--(EC1507:EG1507&lt;&gt;""))=0, 0,1)</f>
        <v>1</v>
      </c>
      <c r="EL1507" s="18" cm="1">
        <f t="array" ref="EL1507">IF(SUMPRODUCT(--(EE1507:EG1507&lt;&gt;""))=0, 0,1)</f>
        <v>1</v>
      </c>
      <c r="EM1507" s="18">
        <f t="shared" si="296"/>
        <v>0</v>
      </c>
      <c r="EN1507" s="18">
        <f t="shared" si="297"/>
        <v>0</v>
      </c>
      <c r="EO1507" s="18">
        <f t="shared" si="298"/>
        <v>0</v>
      </c>
      <c r="EP1507" s="18">
        <f t="shared" si="299"/>
        <v>0</v>
      </c>
      <c r="EQ1507" s="18">
        <f t="shared" si="300"/>
        <v>0</v>
      </c>
      <c r="ER1507" s="58" t="s">
        <v>2080</v>
      </c>
      <c r="ES1507" s="59">
        <v>44011</v>
      </c>
      <c r="ET1507" s="18" t="s">
        <v>1873</v>
      </c>
      <c r="EU1507" s="18" t="s">
        <v>1858</v>
      </c>
    </row>
    <row r="1508" spans="1:151" ht="15.75" customHeight="1" x14ac:dyDescent="0.2">
      <c r="A1508" s="5" t="s">
        <v>436</v>
      </c>
      <c r="B1508" s="24" t="s">
        <v>1857</v>
      </c>
      <c r="C1508" s="26">
        <v>1</v>
      </c>
      <c r="D1508" s="18" t="s">
        <v>1876</v>
      </c>
      <c r="E1508" s="18" t="s">
        <v>1862</v>
      </c>
      <c r="F1508" s="18" t="s">
        <v>553</v>
      </c>
      <c r="G1508" s="18" t="s">
        <v>609</v>
      </c>
      <c r="H1508" s="18" t="s">
        <v>1860</v>
      </c>
      <c r="I1508" s="18" t="s">
        <v>718</v>
      </c>
      <c r="J1508" s="18" t="s">
        <v>363</v>
      </c>
      <c r="K1508" s="18" t="s">
        <v>363</v>
      </c>
      <c r="L1508" s="18" t="s">
        <v>363</v>
      </c>
      <c r="M1508" s="18" t="s">
        <v>253</v>
      </c>
      <c r="N1508" s="56">
        <v>75</v>
      </c>
      <c r="O1508" s="18" t="s">
        <v>1859</v>
      </c>
      <c r="P1508" s="18" t="s">
        <v>466</v>
      </c>
      <c r="Q1508" s="18" t="s">
        <v>254</v>
      </c>
      <c r="R1508" s="24" t="s">
        <v>257</v>
      </c>
      <c r="S1508" s="24" t="s">
        <v>257</v>
      </c>
      <c r="T1508" s="26" t="s">
        <v>257</v>
      </c>
      <c r="U1508" s="26" t="s">
        <v>257</v>
      </c>
      <c r="V1508" s="26" t="s">
        <v>257</v>
      </c>
      <c r="W1508" s="26" t="s">
        <v>257</v>
      </c>
      <c r="X1508" s="18" t="s">
        <v>1863</v>
      </c>
      <c r="Y1508" s="18">
        <v>0.43</v>
      </c>
      <c r="Z1508" s="18" t="s">
        <v>474</v>
      </c>
      <c r="AA1508" s="18">
        <v>0.43</v>
      </c>
      <c r="AB1508" s="57" t="s">
        <v>257</v>
      </c>
      <c r="AC1508" s="18" t="s">
        <v>479</v>
      </c>
      <c r="AD1508" s="18" t="s">
        <v>363</v>
      </c>
      <c r="AE1508" s="18" t="s">
        <v>363</v>
      </c>
      <c r="AF1508" s="18" t="s">
        <v>363</v>
      </c>
      <c r="AG1508" s="18" t="s">
        <v>363</v>
      </c>
      <c r="AH1508" s="18" t="s">
        <v>363</v>
      </c>
      <c r="AI1508" s="18">
        <v>0</v>
      </c>
      <c r="AJ1508" s="18" t="s">
        <v>522</v>
      </c>
      <c r="AK1508" s="18">
        <v>0</v>
      </c>
      <c r="AL1508" s="18" t="s">
        <v>1864</v>
      </c>
      <c r="AM1508" s="18" t="s">
        <v>282</v>
      </c>
      <c r="AN1508" s="18">
        <v>0</v>
      </c>
      <c r="AO1508" s="18" t="s">
        <v>1865</v>
      </c>
      <c r="AP1508" s="18" t="s">
        <v>1866</v>
      </c>
      <c r="AQ1508" s="18">
        <v>9</v>
      </c>
      <c r="AR1508" s="18" t="s">
        <v>1867</v>
      </c>
      <c r="AS1508" s="18" t="s">
        <v>257</v>
      </c>
      <c r="AT1508" s="18" t="s">
        <v>257</v>
      </c>
      <c r="AU1508" s="18" t="s">
        <v>257</v>
      </c>
      <c r="AV1508" s="18" t="s">
        <v>257</v>
      </c>
      <c r="AW1508" s="18" t="s">
        <v>257</v>
      </c>
      <c r="AX1508" s="18">
        <v>0</v>
      </c>
      <c r="AY1508" s="18" t="s">
        <v>522</v>
      </c>
      <c r="AZ1508" s="18" t="s">
        <v>257</v>
      </c>
      <c r="BA1508" s="18" t="s">
        <v>257</v>
      </c>
      <c r="BB1508" s="18" t="s">
        <v>1868</v>
      </c>
      <c r="BC1508" s="18" t="s">
        <v>1869</v>
      </c>
      <c r="BD1508" s="18">
        <v>0</v>
      </c>
      <c r="BE1508" s="18" t="s">
        <v>1865</v>
      </c>
      <c r="BF1508" s="18" t="s">
        <v>257</v>
      </c>
      <c r="BG1508" s="18">
        <v>9</v>
      </c>
      <c r="BH1508" s="18" t="s">
        <v>561</v>
      </c>
      <c r="BI1508" s="18" t="s">
        <v>257</v>
      </c>
      <c r="BJ1508" s="18" t="s">
        <v>257</v>
      </c>
      <c r="BK1508" s="18" t="s">
        <v>257</v>
      </c>
      <c r="BL1508" s="18" t="s">
        <v>257</v>
      </c>
      <c r="BM1508" s="18" t="s">
        <v>257</v>
      </c>
      <c r="BN1508" s="18">
        <v>0</v>
      </c>
      <c r="BO1508" s="18" t="s">
        <v>522</v>
      </c>
      <c r="BP1508" s="18" t="s">
        <v>257</v>
      </c>
      <c r="BQ1508" s="18" t="s">
        <v>257</v>
      </c>
      <c r="BR1508" s="18" t="s">
        <v>1868</v>
      </c>
      <c r="BS1508" s="18" t="s">
        <v>322</v>
      </c>
      <c r="BT1508" s="63">
        <v>0.68200000000000005</v>
      </c>
      <c r="BU1508" s="63" t="s">
        <v>563</v>
      </c>
      <c r="BV1508" s="63" t="s">
        <v>479</v>
      </c>
      <c r="BW1508" s="18">
        <v>9</v>
      </c>
      <c r="BX1508" s="18" t="s">
        <v>1867</v>
      </c>
      <c r="BY1508" s="63" t="s">
        <v>257</v>
      </c>
      <c r="BZ1508" s="63">
        <v>0.69399999999999995</v>
      </c>
      <c r="CA1508" s="63">
        <v>1.19999999999999E-2</v>
      </c>
      <c r="CB1508" s="63">
        <f t="shared" si="301"/>
        <v>1.19999999999999E-2</v>
      </c>
      <c r="CC1508" s="18" t="s">
        <v>557</v>
      </c>
      <c r="CD1508" s="18">
        <v>0</v>
      </c>
      <c r="CE1508" s="18" t="s">
        <v>522</v>
      </c>
      <c r="CF1508" s="18" t="s">
        <v>257</v>
      </c>
      <c r="CG1508" s="18" t="s">
        <v>257</v>
      </c>
      <c r="CH1508" s="18" t="s">
        <v>1870</v>
      </c>
      <c r="CI1508" s="18" t="s">
        <v>437</v>
      </c>
      <c r="CJ1508" s="24"/>
      <c r="CK1508" s="24"/>
      <c r="CL1508" s="24"/>
      <c r="CM1508" s="24"/>
      <c r="CN1508" s="24"/>
      <c r="CO1508" s="24"/>
      <c r="CP1508" s="24"/>
      <c r="CQ1508" s="24"/>
      <c r="CR1508" s="24"/>
      <c r="CS1508" s="24"/>
      <c r="CT1508" s="24"/>
      <c r="CU1508" s="24"/>
      <c r="CV1508" s="24"/>
      <c r="CW1508" s="24"/>
      <c r="CX1508" s="3"/>
      <c r="CY1508" s="18"/>
      <c r="CZ1508" s="18"/>
      <c r="DA1508" s="18"/>
      <c r="DB1508" s="18"/>
      <c r="DC1508" s="18"/>
      <c r="DD1508" s="18"/>
      <c r="DE1508" s="18"/>
      <c r="DF1508" s="18"/>
      <c r="DG1508" s="18"/>
      <c r="DH1508" s="18"/>
      <c r="DI1508" s="18"/>
      <c r="DJ1508" s="18"/>
      <c r="DK1508" s="18"/>
      <c r="DL1508" s="18"/>
      <c r="DM1508" s="18"/>
      <c r="DN1508" s="18"/>
      <c r="DO1508" s="18">
        <v>0</v>
      </c>
      <c r="DP1508" s="18"/>
      <c r="DQ1508" s="18"/>
      <c r="DR1508" s="18"/>
      <c r="DS1508" s="18"/>
      <c r="DT1508" s="18"/>
      <c r="DU1508" s="3"/>
      <c r="DV1508" s="18">
        <v>0</v>
      </c>
      <c r="DW1508" s="24"/>
      <c r="DX1508" s="24"/>
      <c r="DY1508" s="24"/>
      <c r="DZ1508" s="18"/>
      <c r="EA1508" s="18"/>
      <c r="EB1508" s="24"/>
      <c r="EC1508" s="24"/>
      <c r="ED1508" s="24"/>
      <c r="EE1508" s="3">
        <v>0</v>
      </c>
      <c r="EF1508" s="3">
        <v>0</v>
      </c>
      <c r="EG1508" s="3">
        <v>0</v>
      </c>
      <c r="EH1508" s="24"/>
      <c r="EI1508" s="18" cm="1">
        <f t="array" ref="EI1508">IF(SUMPRODUCT(--(DO1508:DS1508&lt;&gt;""))=0, 0,1)</f>
        <v>1</v>
      </c>
      <c r="EJ1508" s="18" cm="1">
        <f t="array" ref="EJ1508">IF(SUMPRODUCT(--(DT1508:EG1508&lt;&gt;""))=0, 0,1)</f>
        <v>1</v>
      </c>
      <c r="EK1508" s="18" cm="1">
        <f t="array" ref="EK1508">IF(SUMPRODUCT(--(EC1508:EG1508&lt;&gt;""))=0, 0,1)</f>
        <v>1</v>
      </c>
      <c r="EL1508" s="18" cm="1">
        <f t="array" ref="EL1508">IF(SUMPRODUCT(--(EE1508:EG1508&lt;&gt;""))=0, 0,1)</f>
        <v>1</v>
      </c>
      <c r="EM1508" s="18">
        <f t="shared" si="296"/>
        <v>0</v>
      </c>
      <c r="EN1508" s="18">
        <f t="shared" si="297"/>
        <v>0</v>
      </c>
      <c r="EO1508" s="18">
        <f t="shared" si="298"/>
        <v>0</v>
      </c>
      <c r="EP1508" s="18">
        <f t="shared" si="299"/>
        <v>0</v>
      </c>
      <c r="EQ1508" s="18">
        <f t="shared" si="300"/>
        <v>0</v>
      </c>
      <c r="ER1508" s="58" t="s">
        <v>2080</v>
      </c>
      <c r="ES1508" s="59">
        <v>44011</v>
      </c>
      <c r="ET1508" s="18" t="s">
        <v>1873</v>
      </c>
      <c r="EU1508" s="18" t="s">
        <v>1858</v>
      </c>
    </row>
    <row r="1509" spans="1:151" ht="15.75" customHeight="1" x14ac:dyDescent="0.2">
      <c r="A1509" s="5" t="s">
        <v>436</v>
      </c>
      <c r="B1509" s="24" t="s">
        <v>1857</v>
      </c>
      <c r="C1509" s="26">
        <v>1</v>
      </c>
      <c r="D1509" s="18" t="s">
        <v>1877</v>
      </c>
      <c r="E1509" s="18" t="s">
        <v>1862</v>
      </c>
      <c r="F1509" s="18" t="s">
        <v>553</v>
      </c>
      <c r="G1509" s="18" t="s">
        <v>609</v>
      </c>
      <c r="H1509" s="18" t="s">
        <v>1860</v>
      </c>
      <c r="I1509" s="18" t="s">
        <v>718</v>
      </c>
      <c r="J1509" s="18" t="s">
        <v>363</v>
      </c>
      <c r="K1509" s="18" t="s">
        <v>363</v>
      </c>
      <c r="L1509" s="18" t="s">
        <v>363</v>
      </c>
      <c r="M1509" s="18" t="s">
        <v>253</v>
      </c>
      <c r="N1509" s="56">
        <v>75</v>
      </c>
      <c r="O1509" s="18" t="s">
        <v>1859</v>
      </c>
      <c r="P1509" s="18" t="s">
        <v>466</v>
      </c>
      <c r="Q1509" s="18" t="s">
        <v>254</v>
      </c>
      <c r="R1509" s="24" t="s">
        <v>257</v>
      </c>
      <c r="S1509" s="24" t="s">
        <v>257</v>
      </c>
      <c r="T1509" s="26" t="s">
        <v>257</v>
      </c>
      <c r="U1509" s="26" t="s">
        <v>257</v>
      </c>
      <c r="V1509" s="26" t="s">
        <v>257</v>
      </c>
      <c r="W1509" s="26" t="s">
        <v>257</v>
      </c>
      <c r="X1509" s="18" t="s">
        <v>1863</v>
      </c>
      <c r="Y1509" s="18">
        <v>0.43</v>
      </c>
      <c r="Z1509" s="18" t="s">
        <v>474</v>
      </c>
      <c r="AA1509" s="18">
        <v>0.43</v>
      </c>
      <c r="AB1509" s="57" t="s">
        <v>257</v>
      </c>
      <c r="AC1509" s="18" t="s">
        <v>479</v>
      </c>
      <c r="AD1509" s="18" t="s">
        <v>363</v>
      </c>
      <c r="AE1509" s="18" t="s">
        <v>363</v>
      </c>
      <c r="AF1509" s="18" t="s">
        <v>363</v>
      </c>
      <c r="AG1509" s="18" t="s">
        <v>363</v>
      </c>
      <c r="AH1509" s="18" t="s">
        <v>363</v>
      </c>
      <c r="AI1509" s="18">
        <v>0</v>
      </c>
      <c r="AJ1509" s="18" t="s">
        <v>522</v>
      </c>
      <c r="AK1509" s="18">
        <v>0</v>
      </c>
      <c r="AL1509" s="18" t="s">
        <v>1864</v>
      </c>
      <c r="AM1509" s="18" t="s">
        <v>282</v>
      </c>
      <c r="AN1509" s="18">
        <v>0</v>
      </c>
      <c r="AO1509" s="18" t="s">
        <v>1865</v>
      </c>
      <c r="AP1509" s="18" t="s">
        <v>1866</v>
      </c>
      <c r="AQ1509" s="18">
        <v>9</v>
      </c>
      <c r="AR1509" s="18" t="s">
        <v>1867</v>
      </c>
      <c r="AS1509" s="18" t="s">
        <v>257</v>
      </c>
      <c r="AT1509" s="18" t="s">
        <v>257</v>
      </c>
      <c r="AU1509" s="18" t="s">
        <v>257</v>
      </c>
      <c r="AV1509" s="18" t="s">
        <v>257</v>
      </c>
      <c r="AW1509" s="18" t="s">
        <v>257</v>
      </c>
      <c r="AX1509" s="18">
        <v>0</v>
      </c>
      <c r="AY1509" s="18" t="s">
        <v>522</v>
      </c>
      <c r="AZ1509" s="18" t="s">
        <v>257</v>
      </c>
      <c r="BA1509" s="18" t="s">
        <v>257</v>
      </c>
      <c r="BB1509" s="18" t="s">
        <v>1868</v>
      </c>
      <c r="BC1509" s="18" t="s">
        <v>1869</v>
      </c>
      <c r="BD1509" s="18">
        <v>0</v>
      </c>
      <c r="BE1509" s="18" t="s">
        <v>1865</v>
      </c>
      <c r="BF1509" s="18" t="s">
        <v>257</v>
      </c>
      <c r="BG1509" s="18">
        <v>9</v>
      </c>
      <c r="BH1509" s="18" t="s">
        <v>561</v>
      </c>
      <c r="BI1509" s="18" t="s">
        <v>257</v>
      </c>
      <c r="BJ1509" s="18" t="s">
        <v>257</v>
      </c>
      <c r="BK1509" s="18" t="s">
        <v>257</v>
      </c>
      <c r="BL1509" s="18" t="s">
        <v>257</v>
      </c>
      <c r="BM1509" s="18" t="s">
        <v>257</v>
      </c>
      <c r="BN1509" s="18">
        <v>0</v>
      </c>
      <c r="BO1509" s="18" t="s">
        <v>522</v>
      </c>
      <c r="BP1509" s="18" t="s">
        <v>257</v>
      </c>
      <c r="BQ1509" s="18" t="s">
        <v>257</v>
      </c>
      <c r="BR1509" s="18" t="s">
        <v>1868</v>
      </c>
      <c r="BS1509" s="18" t="s">
        <v>322</v>
      </c>
      <c r="BT1509" s="63">
        <v>0.71299999999999997</v>
      </c>
      <c r="BU1509" s="63" t="s">
        <v>563</v>
      </c>
      <c r="BV1509" s="63" t="s">
        <v>479</v>
      </c>
      <c r="BW1509" s="18">
        <v>9</v>
      </c>
      <c r="BX1509" s="18" t="s">
        <v>1867</v>
      </c>
      <c r="BY1509" s="63" t="s">
        <v>257</v>
      </c>
      <c r="BZ1509" s="63">
        <v>0.72499999999999998</v>
      </c>
      <c r="CA1509" s="63">
        <v>1.2000000000000011E-2</v>
      </c>
      <c r="CB1509" s="63">
        <f t="shared" si="301"/>
        <v>1.2000000000000011E-2</v>
      </c>
      <c r="CC1509" s="18" t="s">
        <v>557</v>
      </c>
      <c r="CD1509" s="18">
        <v>0</v>
      </c>
      <c r="CE1509" s="18" t="s">
        <v>522</v>
      </c>
      <c r="CF1509" s="18" t="s">
        <v>257</v>
      </c>
      <c r="CG1509" s="18" t="s">
        <v>257</v>
      </c>
      <c r="CH1509" s="18" t="s">
        <v>1870</v>
      </c>
      <c r="CI1509" s="18" t="s">
        <v>437</v>
      </c>
      <c r="CJ1509" s="24"/>
      <c r="CK1509" s="24"/>
      <c r="CL1509" s="24"/>
      <c r="CM1509" s="24"/>
      <c r="CN1509" s="24"/>
      <c r="CO1509" s="24"/>
      <c r="CP1509" s="24"/>
      <c r="CQ1509" s="24"/>
      <c r="CR1509" s="24"/>
      <c r="CS1509" s="24"/>
      <c r="CT1509" s="24"/>
      <c r="CU1509" s="24"/>
      <c r="CV1509" s="24"/>
      <c r="CW1509" s="24"/>
      <c r="CX1509" s="3"/>
      <c r="CY1509" s="18"/>
      <c r="CZ1509" s="18"/>
      <c r="DA1509" s="18"/>
      <c r="DB1509" s="18"/>
      <c r="DC1509" s="18"/>
      <c r="DD1509" s="18"/>
      <c r="DE1509" s="18"/>
      <c r="DF1509" s="18"/>
      <c r="DG1509" s="18"/>
      <c r="DH1509" s="18"/>
      <c r="DI1509" s="18"/>
      <c r="DJ1509" s="18"/>
      <c r="DK1509" s="18"/>
      <c r="DL1509" s="18"/>
      <c r="DM1509" s="18"/>
      <c r="DN1509" s="18"/>
      <c r="DO1509" s="18">
        <v>0</v>
      </c>
      <c r="DP1509" s="18"/>
      <c r="DQ1509" s="18"/>
      <c r="DR1509" s="18"/>
      <c r="DS1509" s="18"/>
      <c r="DT1509" s="18"/>
      <c r="DU1509" s="3"/>
      <c r="DV1509" s="18">
        <v>0</v>
      </c>
      <c r="DW1509" s="24"/>
      <c r="DX1509" s="24"/>
      <c r="DY1509" s="24"/>
      <c r="DZ1509" s="18"/>
      <c r="EA1509" s="18"/>
      <c r="EB1509" s="24"/>
      <c r="EC1509" s="24"/>
      <c r="ED1509" s="24"/>
      <c r="EE1509" s="3">
        <v>0</v>
      </c>
      <c r="EF1509" s="3">
        <v>0</v>
      </c>
      <c r="EG1509" s="3">
        <v>0</v>
      </c>
      <c r="EH1509" s="24"/>
      <c r="EI1509" s="18" cm="1">
        <f t="array" ref="EI1509">IF(SUMPRODUCT(--(DO1509:DS1509&lt;&gt;""))=0, 0,1)</f>
        <v>1</v>
      </c>
      <c r="EJ1509" s="18" cm="1">
        <f t="array" ref="EJ1509">IF(SUMPRODUCT(--(DT1509:EG1509&lt;&gt;""))=0, 0,1)</f>
        <v>1</v>
      </c>
      <c r="EK1509" s="18" cm="1">
        <f t="array" ref="EK1509">IF(SUMPRODUCT(--(EC1509:EG1509&lt;&gt;""))=0, 0,1)</f>
        <v>1</v>
      </c>
      <c r="EL1509" s="18" cm="1">
        <f t="array" ref="EL1509">IF(SUMPRODUCT(--(EE1509:EG1509&lt;&gt;""))=0, 0,1)</f>
        <v>1</v>
      </c>
      <c r="EM1509" s="18">
        <f t="shared" si="296"/>
        <v>0</v>
      </c>
      <c r="EN1509" s="18">
        <f t="shared" si="297"/>
        <v>0</v>
      </c>
      <c r="EO1509" s="18">
        <f t="shared" si="298"/>
        <v>0</v>
      </c>
      <c r="EP1509" s="18">
        <f t="shared" si="299"/>
        <v>0</v>
      </c>
      <c r="EQ1509" s="18">
        <f t="shared" si="300"/>
        <v>0</v>
      </c>
      <c r="ER1509" s="58" t="s">
        <v>2080</v>
      </c>
      <c r="ES1509" s="59">
        <v>44011</v>
      </c>
      <c r="ET1509" s="18" t="s">
        <v>1873</v>
      </c>
      <c r="EU1509" s="18" t="s">
        <v>1858</v>
      </c>
    </row>
    <row r="1510" spans="1:151" ht="15.75" customHeight="1" x14ac:dyDescent="0.2">
      <c r="A1510" s="5" t="s">
        <v>436</v>
      </c>
      <c r="B1510" s="24" t="s">
        <v>1857</v>
      </c>
      <c r="C1510" s="26">
        <v>1</v>
      </c>
      <c r="D1510" s="18" t="s">
        <v>1878</v>
      </c>
      <c r="E1510" s="18" t="s">
        <v>1862</v>
      </c>
      <c r="F1510" s="18" t="s">
        <v>553</v>
      </c>
      <c r="G1510" s="18" t="s">
        <v>609</v>
      </c>
      <c r="H1510" s="18" t="s">
        <v>1860</v>
      </c>
      <c r="I1510" s="18" t="s">
        <v>718</v>
      </c>
      <c r="J1510" s="18" t="s">
        <v>363</v>
      </c>
      <c r="K1510" s="18" t="s">
        <v>363</v>
      </c>
      <c r="L1510" s="18" t="s">
        <v>363</v>
      </c>
      <c r="M1510" s="18" t="s">
        <v>253</v>
      </c>
      <c r="N1510" s="56">
        <v>75</v>
      </c>
      <c r="O1510" s="18" t="s">
        <v>1859</v>
      </c>
      <c r="P1510" s="18" t="s">
        <v>466</v>
      </c>
      <c r="Q1510" s="18" t="s">
        <v>254</v>
      </c>
      <c r="R1510" s="24" t="s">
        <v>257</v>
      </c>
      <c r="S1510" s="24" t="s">
        <v>257</v>
      </c>
      <c r="T1510" s="26" t="s">
        <v>257</v>
      </c>
      <c r="U1510" s="26" t="s">
        <v>257</v>
      </c>
      <c r="V1510" s="26" t="s">
        <v>257</v>
      </c>
      <c r="W1510" s="26" t="s">
        <v>257</v>
      </c>
      <c r="X1510" s="18" t="s">
        <v>1863</v>
      </c>
      <c r="Y1510" s="18">
        <v>0.43</v>
      </c>
      <c r="Z1510" s="18" t="s">
        <v>474</v>
      </c>
      <c r="AA1510" s="18">
        <v>0.43</v>
      </c>
      <c r="AB1510" s="57" t="s">
        <v>257</v>
      </c>
      <c r="AC1510" s="18" t="s">
        <v>479</v>
      </c>
      <c r="AD1510" s="18" t="s">
        <v>363</v>
      </c>
      <c r="AE1510" s="18" t="s">
        <v>363</v>
      </c>
      <c r="AF1510" s="18" t="s">
        <v>363</v>
      </c>
      <c r="AG1510" s="18" t="s">
        <v>363</v>
      </c>
      <c r="AH1510" s="18" t="s">
        <v>363</v>
      </c>
      <c r="AI1510" s="18">
        <v>0</v>
      </c>
      <c r="AJ1510" s="18" t="s">
        <v>522</v>
      </c>
      <c r="AK1510" s="18">
        <v>0</v>
      </c>
      <c r="AL1510" s="18" t="s">
        <v>1864</v>
      </c>
      <c r="AM1510" s="18" t="s">
        <v>282</v>
      </c>
      <c r="AN1510" s="18">
        <v>0</v>
      </c>
      <c r="AO1510" s="18" t="s">
        <v>1865</v>
      </c>
      <c r="AP1510" s="18" t="s">
        <v>1866</v>
      </c>
      <c r="AQ1510" s="18">
        <v>9</v>
      </c>
      <c r="AR1510" s="18" t="s">
        <v>1867</v>
      </c>
      <c r="AS1510" s="18" t="s">
        <v>257</v>
      </c>
      <c r="AT1510" s="18" t="s">
        <v>257</v>
      </c>
      <c r="AU1510" s="18" t="s">
        <v>257</v>
      </c>
      <c r="AV1510" s="18" t="s">
        <v>257</v>
      </c>
      <c r="AW1510" s="18" t="s">
        <v>257</v>
      </c>
      <c r="AX1510" s="18">
        <v>0</v>
      </c>
      <c r="AY1510" s="18" t="s">
        <v>522</v>
      </c>
      <c r="AZ1510" s="18" t="s">
        <v>257</v>
      </c>
      <c r="BA1510" s="18" t="s">
        <v>257</v>
      </c>
      <c r="BB1510" s="18" t="s">
        <v>1868</v>
      </c>
      <c r="BC1510" s="18" t="s">
        <v>1869</v>
      </c>
      <c r="BD1510" s="18">
        <v>0</v>
      </c>
      <c r="BE1510" s="18" t="s">
        <v>1865</v>
      </c>
      <c r="BF1510" s="18" t="s">
        <v>257</v>
      </c>
      <c r="BG1510" s="18">
        <v>9</v>
      </c>
      <c r="BH1510" s="18" t="s">
        <v>561</v>
      </c>
      <c r="BI1510" s="18" t="s">
        <v>257</v>
      </c>
      <c r="BJ1510" s="18" t="s">
        <v>257</v>
      </c>
      <c r="BK1510" s="18" t="s">
        <v>257</v>
      </c>
      <c r="BL1510" s="18" t="s">
        <v>257</v>
      </c>
      <c r="BM1510" s="18" t="s">
        <v>257</v>
      </c>
      <c r="BN1510" s="18">
        <v>0</v>
      </c>
      <c r="BO1510" s="18" t="s">
        <v>522</v>
      </c>
      <c r="BP1510" s="18" t="s">
        <v>257</v>
      </c>
      <c r="BQ1510" s="18" t="s">
        <v>257</v>
      </c>
      <c r="BR1510" s="18" t="s">
        <v>1868</v>
      </c>
      <c r="BS1510" s="18" t="s">
        <v>322</v>
      </c>
      <c r="BT1510" s="63">
        <v>0.69799999999999995</v>
      </c>
      <c r="BU1510" s="63" t="s">
        <v>563</v>
      </c>
      <c r="BV1510" s="63" t="s">
        <v>479</v>
      </c>
      <c r="BW1510" s="18">
        <v>9</v>
      </c>
      <c r="BX1510" s="18" t="s">
        <v>1867</v>
      </c>
      <c r="BY1510" s="63" t="s">
        <v>257</v>
      </c>
      <c r="BZ1510" s="63">
        <v>0.70399999999999996</v>
      </c>
      <c r="CA1510" s="63">
        <v>6.0000000000000053E-3</v>
      </c>
      <c r="CB1510" s="63">
        <f t="shared" si="301"/>
        <v>6.0000000000000053E-3</v>
      </c>
      <c r="CC1510" s="18" t="s">
        <v>557</v>
      </c>
      <c r="CD1510" s="18">
        <v>0</v>
      </c>
      <c r="CE1510" s="18" t="s">
        <v>522</v>
      </c>
      <c r="CF1510" s="18" t="s">
        <v>257</v>
      </c>
      <c r="CG1510" s="18" t="s">
        <v>257</v>
      </c>
      <c r="CH1510" s="18" t="s">
        <v>1870</v>
      </c>
      <c r="CI1510" s="18" t="s">
        <v>437</v>
      </c>
      <c r="CJ1510" s="24"/>
      <c r="CK1510" s="24"/>
      <c r="CL1510" s="24"/>
      <c r="CM1510" s="24"/>
      <c r="CN1510" s="24"/>
      <c r="CO1510" s="24"/>
      <c r="CP1510" s="24"/>
      <c r="CQ1510" s="24"/>
      <c r="CR1510" s="24"/>
      <c r="CS1510" s="24"/>
      <c r="CT1510" s="24"/>
      <c r="CU1510" s="24"/>
      <c r="CV1510" s="24"/>
      <c r="CW1510" s="24"/>
      <c r="CX1510" s="3"/>
      <c r="CY1510" s="18"/>
      <c r="CZ1510" s="18"/>
      <c r="DA1510" s="18"/>
      <c r="DB1510" s="18"/>
      <c r="DC1510" s="18"/>
      <c r="DD1510" s="18"/>
      <c r="DE1510" s="18"/>
      <c r="DF1510" s="18"/>
      <c r="DG1510" s="18"/>
      <c r="DH1510" s="18"/>
      <c r="DI1510" s="18"/>
      <c r="DJ1510" s="18"/>
      <c r="DK1510" s="18"/>
      <c r="DL1510" s="18"/>
      <c r="DM1510" s="18"/>
      <c r="DN1510" s="18"/>
      <c r="DO1510" s="18">
        <v>0</v>
      </c>
      <c r="DP1510" s="18"/>
      <c r="DQ1510" s="18"/>
      <c r="DR1510" s="18"/>
      <c r="DS1510" s="18"/>
      <c r="DT1510" s="18"/>
      <c r="DU1510" s="3"/>
      <c r="DV1510" s="18">
        <v>0</v>
      </c>
      <c r="DW1510" s="24"/>
      <c r="DX1510" s="24"/>
      <c r="DY1510" s="24"/>
      <c r="DZ1510" s="18"/>
      <c r="EA1510" s="18"/>
      <c r="EB1510" s="24"/>
      <c r="EC1510" s="24"/>
      <c r="ED1510" s="24"/>
      <c r="EE1510" s="3">
        <v>0</v>
      </c>
      <c r="EF1510" s="3">
        <v>0</v>
      </c>
      <c r="EG1510" s="3">
        <v>0</v>
      </c>
      <c r="EH1510" s="24"/>
      <c r="EI1510" s="18" cm="1">
        <f t="array" ref="EI1510">IF(SUMPRODUCT(--(DO1510:DS1510&lt;&gt;""))=0, 0,1)</f>
        <v>1</v>
      </c>
      <c r="EJ1510" s="18" cm="1">
        <f t="array" ref="EJ1510">IF(SUMPRODUCT(--(DT1510:EG1510&lt;&gt;""))=0, 0,1)</f>
        <v>1</v>
      </c>
      <c r="EK1510" s="18" cm="1">
        <f t="array" ref="EK1510">IF(SUMPRODUCT(--(EC1510:EG1510&lt;&gt;""))=0, 0,1)</f>
        <v>1</v>
      </c>
      <c r="EL1510" s="18" cm="1">
        <f t="array" ref="EL1510">IF(SUMPRODUCT(--(EE1510:EG1510&lt;&gt;""))=0, 0,1)</f>
        <v>1</v>
      </c>
      <c r="EM1510" s="18">
        <f t="shared" si="296"/>
        <v>0</v>
      </c>
      <c r="EN1510" s="18">
        <f t="shared" si="297"/>
        <v>0</v>
      </c>
      <c r="EO1510" s="18">
        <f t="shared" si="298"/>
        <v>0</v>
      </c>
      <c r="EP1510" s="18">
        <f t="shared" si="299"/>
        <v>0</v>
      </c>
      <c r="EQ1510" s="18">
        <f t="shared" si="300"/>
        <v>0</v>
      </c>
      <c r="ER1510" s="58" t="s">
        <v>2080</v>
      </c>
      <c r="ES1510" s="59">
        <v>44011</v>
      </c>
      <c r="ET1510" s="18" t="s">
        <v>1873</v>
      </c>
      <c r="EU1510" s="18" t="s">
        <v>1858</v>
      </c>
    </row>
    <row r="1511" spans="1:151" ht="15.75" customHeight="1" x14ac:dyDescent="0.2">
      <c r="A1511" s="5" t="s">
        <v>436</v>
      </c>
      <c r="B1511" s="24" t="s">
        <v>1857</v>
      </c>
      <c r="C1511" s="26">
        <v>1</v>
      </c>
      <c r="D1511" s="18" t="s">
        <v>1861</v>
      </c>
      <c r="E1511" s="18" t="s">
        <v>634</v>
      </c>
      <c r="F1511" s="18" t="s">
        <v>553</v>
      </c>
      <c r="G1511" s="18" t="s">
        <v>609</v>
      </c>
      <c r="H1511" s="18" t="s">
        <v>1860</v>
      </c>
      <c r="I1511" s="18" t="s">
        <v>718</v>
      </c>
      <c r="J1511" s="18" t="s">
        <v>363</v>
      </c>
      <c r="K1511" s="18" t="s">
        <v>363</v>
      </c>
      <c r="L1511" s="18" t="s">
        <v>363</v>
      </c>
      <c r="M1511" s="18" t="s">
        <v>253</v>
      </c>
      <c r="N1511" s="56">
        <v>75</v>
      </c>
      <c r="O1511" s="18" t="s">
        <v>1859</v>
      </c>
      <c r="P1511" s="18" t="s">
        <v>466</v>
      </c>
      <c r="Q1511" s="18" t="s">
        <v>254</v>
      </c>
      <c r="R1511" s="24" t="s">
        <v>257</v>
      </c>
      <c r="S1511" s="24" t="s">
        <v>257</v>
      </c>
      <c r="T1511" s="26" t="s">
        <v>257</v>
      </c>
      <c r="U1511" s="26" t="s">
        <v>257</v>
      </c>
      <c r="V1511" s="26" t="s">
        <v>257</v>
      </c>
      <c r="W1511" s="26" t="s">
        <v>257</v>
      </c>
      <c r="X1511" s="18" t="s">
        <v>1863</v>
      </c>
      <c r="Y1511" s="18">
        <v>0.43</v>
      </c>
      <c r="Z1511" s="18" t="s">
        <v>474</v>
      </c>
      <c r="AA1511" s="18">
        <v>0.43</v>
      </c>
      <c r="AB1511" s="57" t="s">
        <v>257</v>
      </c>
      <c r="AC1511" s="18" t="s">
        <v>479</v>
      </c>
      <c r="AD1511" s="18">
        <v>36</v>
      </c>
      <c r="AE1511" s="18" t="s">
        <v>1879</v>
      </c>
      <c r="AF1511" s="18">
        <v>0.04</v>
      </c>
      <c r="AG1511" s="18">
        <v>0.04</v>
      </c>
      <c r="AH1511" s="18" t="s">
        <v>557</v>
      </c>
      <c r="AI1511" s="18">
        <v>28</v>
      </c>
      <c r="AJ1511" s="18" t="s">
        <v>522</v>
      </c>
      <c r="AK1511" s="18">
        <v>28</v>
      </c>
      <c r="AL1511" s="18" t="s">
        <v>1880</v>
      </c>
      <c r="AM1511" s="18" t="s">
        <v>282</v>
      </c>
      <c r="AN1511" s="18">
        <v>0</v>
      </c>
      <c r="AO1511" s="18" t="s">
        <v>1865</v>
      </c>
      <c r="AP1511" s="18" t="s">
        <v>1866</v>
      </c>
      <c r="AQ1511" s="18">
        <v>9</v>
      </c>
      <c r="AR1511" s="18" t="s">
        <v>1867</v>
      </c>
      <c r="AS1511" s="18" t="s">
        <v>257</v>
      </c>
      <c r="AT1511" s="18" t="s">
        <v>257</v>
      </c>
      <c r="AU1511" s="18" t="s">
        <v>257</v>
      </c>
      <c r="AV1511" s="18" t="s">
        <v>257</v>
      </c>
      <c r="AW1511" s="18" t="s">
        <v>257</v>
      </c>
      <c r="AX1511" s="18">
        <v>28</v>
      </c>
      <c r="AY1511" s="18" t="s">
        <v>522</v>
      </c>
      <c r="AZ1511" s="18" t="s">
        <v>257</v>
      </c>
      <c r="BA1511" s="18" t="s">
        <v>257</v>
      </c>
      <c r="BB1511" s="18" t="s">
        <v>1868</v>
      </c>
      <c r="BC1511" s="18" t="s">
        <v>1869</v>
      </c>
      <c r="BD1511" s="18">
        <v>0</v>
      </c>
      <c r="BE1511" s="18" t="s">
        <v>1865</v>
      </c>
      <c r="BF1511" s="18" t="s">
        <v>257</v>
      </c>
      <c r="BG1511" s="18">
        <v>9</v>
      </c>
      <c r="BH1511" s="18" t="s">
        <v>561</v>
      </c>
      <c r="BI1511" s="18" t="s">
        <v>257</v>
      </c>
      <c r="BJ1511" s="18" t="s">
        <v>257</v>
      </c>
      <c r="BK1511" s="18" t="s">
        <v>257</v>
      </c>
      <c r="BL1511" s="18" t="s">
        <v>257</v>
      </c>
      <c r="BM1511" s="18" t="s">
        <v>257</v>
      </c>
      <c r="BN1511" s="18">
        <v>28</v>
      </c>
      <c r="BO1511" s="18" t="s">
        <v>522</v>
      </c>
      <c r="BP1511" s="18" t="s">
        <v>257</v>
      </c>
      <c r="BQ1511" s="18" t="s">
        <v>257</v>
      </c>
      <c r="BR1511" s="18" t="s">
        <v>1868</v>
      </c>
      <c r="BS1511" s="18" t="s">
        <v>322</v>
      </c>
      <c r="BT1511" s="63">
        <v>0.68200000000000005</v>
      </c>
      <c r="BU1511" s="63" t="s">
        <v>563</v>
      </c>
      <c r="BV1511" s="63" t="s">
        <v>479</v>
      </c>
      <c r="BW1511" s="18">
        <v>9</v>
      </c>
      <c r="BX1511" s="18" t="s">
        <v>1867</v>
      </c>
      <c r="BY1511" s="63" t="s">
        <v>257</v>
      </c>
      <c r="BZ1511" s="63">
        <v>0.68899999999999995</v>
      </c>
      <c r="CA1511" s="63">
        <v>6.9999999999998952E-3</v>
      </c>
      <c r="CB1511" s="63">
        <f t="shared" si="301"/>
        <v>6.9999999999998952E-3</v>
      </c>
      <c r="CC1511" s="18" t="s">
        <v>557</v>
      </c>
      <c r="CD1511" s="18">
        <v>28</v>
      </c>
      <c r="CE1511" s="18" t="s">
        <v>522</v>
      </c>
      <c r="CF1511" s="18" t="s">
        <v>257</v>
      </c>
      <c r="CG1511" s="18" t="s">
        <v>257</v>
      </c>
      <c r="CH1511" s="18" t="s">
        <v>1870</v>
      </c>
      <c r="CI1511" s="18" t="s">
        <v>437</v>
      </c>
      <c r="CJ1511" s="18">
        <v>6.1700000000000001E-3</v>
      </c>
      <c r="CK1511" s="18" t="s">
        <v>1871</v>
      </c>
      <c r="CL1511" s="18" t="s">
        <v>479</v>
      </c>
      <c r="CM1511" s="18">
        <v>9</v>
      </c>
      <c r="CN1511" s="18" t="s">
        <v>561</v>
      </c>
      <c r="CO1511" s="18" t="s">
        <v>257</v>
      </c>
      <c r="CP1511" s="18">
        <v>7.0100000000000006E-3</v>
      </c>
      <c r="CQ1511" s="18">
        <v>8.4000000000000047E-4</v>
      </c>
      <c r="CR1511" s="18">
        <f t="shared" ref="CR1511:CR1529" si="302">CP1511-CJ1511</f>
        <v>8.4000000000000047E-4</v>
      </c>
      <c r="CS1511" s="18" t="s">
        <v>557</v>
      </c>
      <c r="CT1511" s="18">
        <v>28</v>
      </c>
      <c r="CU1511" s="18" t="s">
        <v>522</v>
      </c>
      <c r="CV1511" s="18" t="s">
        <v>257</v>
      </c>
      <c r="CW1511" s="18" t="s">
        <v>257</v>
      </c>
      <c r="CX1511" s="3" t="s">
        <v>1872</v>
      </c>
      <c r="CY1511" s="18"/>
      <c r="CZ1511" s="18"/>
      <c r="DA1511" s="18"/>
      <c r="DB1511" s="18"/>
      <c r="DC1511" s="18"/>
      <c r="DD1511" s="18"/>
      <c r="DE1511" s="18"/>
      <c r="DF1511" s="18"/>
      <c r="DG1511" s="18"/>
      <c r="DH1511" s="18"/>
      <c r="DI1511" s="18"/>
      <c r="DJ1511" s="18"/>
      <c r="DK1511" s="18"/>
      <c r="DL1511" s="18"/>
      <c r="DM1511" s="18"/>
      <c r="DN1511" s="18"/>
      <c r="DO1511" s="18">
        <v>0</v>
      </c>
      <c r="DP1511" s="18"/>
      <c r="DQ1511" s="18"/>
      <c r="DR1511" s="18"/>
      <c r="DS1511" s="18"/>
      <c r="DT1511" s="18"/>
      <c r="DU1511" s="3"/>
      <c r="DV1511" s="18">
        <v>0</v>
      </c>
      <c r="DW1511" s="24"/>
      <c r="DX1511" s="24"/>
      <c r="DY1511" s="24"/>
      <c r="DZ1511" s="18"/>
      <c r="EA1511" s="18"/>
      <c r="EB1511" s="24"/>
      <c r="EC1511" s="24"/>
      <c r="ED1511" s="24"/>
      <c r="EE1511" s="3">
        <v>0</v>
      </c>
      <c r="EF1511" s="3">
        <v>0</v>
      </c>
      <c r="EG1511" s="3">
        <v>0</v>
      </c>
      <c r="EH1511" s="24"/>
      <c r="EI1511" s="18" cm="1">
        <f t="array" ref="EI1511">IF(SUMPRODUCT(--(DO1511:DS1511&lt;&gt;""))=0, 0,1)</f>
        <v>1</v>
      </c>
      <c r="EJ1511" s="18" cm="1">
        <f t="array" ref="EJ1511">IF(SUMPRODUCT(--(DT1511:EG1511&lt;&gt;""))=0, 0,1)</f>
        <v>1</v>
      </c>
      <c r="EK1511" s="18" cm="1">
        <f t="array" ref="EK1511">IF(SUMPRODUCT(--(EC1511:EG1511&lt;&gt;""))=0, 0,1)</f>
        <v>1</v>
      </c>
      <c r="EL1511" s="18" cm="1">
        <f t="array" ref="EL1511">IF(SUMPRODUCT(--(EE1511:EG1511&lt;&gt;""))=0, 0,1)</f>
        <v>1</v>
      </c>
      <c r="EM1511" s="18">
        <f t="shared" si="296"/>
        <v>0</v>
      </c>
      <c r="EN1511" s="18">
        <f t="shared" si="297"/>
        <v>0</v>
      </c>
      <c r="EO1511" s="18">
        <f t="shared" si="298"/>
        <v>0</v>
      </c>
      <c r="EP1511" s="18">
        <f t="shared" si="299"/>
        <v>0</v>
      </c>
      <c r="EQ1511" s="18">
        <f t="shared" si="300"/>
        <v>0</v>
      </c>
      <c r="ER1511" s="58" t="s">
        <v>2080</v>
      </c>
      <c r="ES1511" s="59">
        <v>44011</v>
      </c>
      <c r="ET1511" s="18" t="s">
        <v>1873</v>
      </c>
      <c r="EU1511" s="18" t="s">
        <v>1858</v>
      </c>
    </row>
    <row r="1512" spans="1:151" ht="15.75" customHeight="1" x14ac:dyDescent="0.2">
      <c r="A1512" s="5" t="s">
        <v>436</v>
      </c>
      <c r="B1512" s="24" t="s">
        <v>1857</v>
      </c>
      <c r="C1512" s="26">
        <v>1</v>
      </c>
      <c r="D1512" s="18" t="s">
        <v>1874</v>
      </c>
      <c r="E1512" s="18" t="s">
        <v>634</v>
      </c>
      <c r="F1512" s="18" t="s">
        <v>553</v>
      </c>
      <c r="G1512" s="18" t="s">
        <v>609</v>
      </c>
      <c r="H1512" s="18" t="s">
        <v>1860</v>
      </c>
      <c r="I1512" s="18" t="s">
        <v>718</v>
      </c>
      <c r="J1512" s="18" t="s">
        <v>363</v>
      </c>
      <c r="K1512" s="18" t="s">
        <v>363</v>
      </c>
      <c r="L1512" s="18" t="s">
        <v>363</v>
      </c>
      <c r="M1512" s="18" t="s">
        <v>253</v>
      </c>
      <c r="N1512" s="56">
        <v>75</v>
      </c>
      <c r="O1512" s="18" t="s">
        <v>1859</v>
      </c>
      <c r="P1512" s="18" t="s">
        <v>466</v>
      </c>
      <c r="Q1512" s="18" t="s">
        <v>254</v>
      </c>
      <c r="R1512" s="24" t="s">
        <v>257</v>
      </c>
      <c r="S1512" s="24" t="s">
        <v>257</v>
      </c>
      <c r="T1512" s="26" t="s">
        <v>257</v>
      </c>
      <c r="U1512" s="26" t="s">
        <v>257</v>
      </c>
      <c r="V1512" s="26" t="s">
        <v>257</v>
      </c>
      <c r="W1512" s="26" t="s">
        <v>257</v>
      </c>
      <c r="X1512" s="18" t="s">
        <v>1863</v>
      </c>
      <c r="Y1512" s="18">
        <v>1.62</v>
      </c>
      <c r="Z1512" s="18" t="s">
        <v>474</v>
      </c>
      <c r="AA1512" s="18">
        <v>1.62</v>
      </c>
      <c r="AB1512" s="57" t="s">
        <v>257</v>
      </c>
      <c r="AC1512" s="18" t="s">
        <v>479</v>
      </c>
      <c r="AD1512" s="18">
        <v>36</v>
      </c>
      <c r="AE1512" s="18" t="s">
        <v>1879</v>
      </c>
      <c r="AF1512" s="18">
        <v>0.16</v>
      </c>
      <c r="AG1512" s="18">
        <v>0.16</v>
      </c>
      <c r="AH1512" s="18" t="s">
        <v>557</v>
      </c>
      <c r="AI1512" s="18">
        <v>28</v>
      </c>
      <c r="AJ1512" s="18" t="s">
        <v>522</v>
      </c>
      <c r="AK1512" s="18">
        <v>28</v>
      </c>
      <c r="AL1512" s="18" t="s">
        <v>1880</v>
      </c>
      <c r="AM1512" s="18" t="s">
        <v>282</v>
      </c>
      <c r="AN1512" s="18">
        <v>0</v>
      </c>
      <c r="AO1512" s="18" t="s">
        <v>1865</v>
      </c>
      <c r="AP1512" s="18" t="s">
        <v>1866</v>
      </c>
      <c r="AQ1512" s="18">
        <v>9</v>
      </c>
      <c r="AR1512" s="18" t="s">
        <v>1867</v>
      </c>
      <c r="AS1512" s="18" t="s">
        <v>257</v>
      </c>
      <c r="AT1512" s="18" t="s">
        <v>257</v>
      </c>
      <c r="AU1512" s="18" t="s">
        <v>257</v>
      </c>
      <c r="AV1512" s="18" t="s">
        <v>257</v>
      </c>
      <c r="AW1512" s="18" t="s">
        <v>257</v>
      </c>
      <c r="AX1512" s="18">
        <v>28</v>
      </c>
      <c r="AY1512" s="18" t="s">
        <v>522</v>
      </c>
      <c r="AZ1512" s="18" t="s">
        <v>257</v>
      </c>
      <c r="BA1512" s="18" t="s">
        <v>257</v>
      </c>
      <c r="BB1512" s="18" t="s">
        <v>1868</v>
      </c>
      <c r="BC1512" s="18" t="s">
        <v>1869</v>
      </c>
      <c r="BD1512" s="18">
        <v>0</v>
      </c>
      <c r="BE1512" s="18" t="s">
        <v>1865</v>
      </c>
      <c r="BF1512" s="18" t="s">
        <v>257</v>
      </c>
      <c r="BG1512" s="18">
        <v>9</v>
      </c>
      <c r="BH1512" s="18" t="s">
        <v>561</v>
      </c>
      <c r="BI1512" s="18" t="s">
        <v>257</v>
      </c>
      <c r="BJ1512" s="18" t="s">
        <v>257</v>
      </c>
      <c r="BK1512" s="18" t="s">
        <v>257</v>
      </c>
      <c r="BL1512" s="18" t="s">
        <v>257</v>
      </c>
      <c r="BM1512" s="18" t="s">
        <v>257</v>
      </c>
      <c r="BN1512" s="18">
        <v>28</v>
      </c>
      <c r="BO1512" s="18" t="s">
        <v>522</v>
      </c>
      <c r="BP1512" s="18" t="s">
        <v>257</v>
      </c>
      <c r="BQ1512" s="18" t="s">
        <v>257</v>
      </c>
      <c r="BR1512" s="18" t="s">
        <v>1868</v>
      </c>
      <c r="BS1512" s="18" t="s">
        <v>322</v>
      </c>
      <c r="BT1512" s="63">
        <v>0.67600000000000005</v>
      </c>
      <c r="BU1512" s="63" t="s">
        <v>563</v>
      </c>
      <c r="BV1512" s="63" t="s">
        <v>479</v>
      </c>
      <c r="BW1512" s="18">
        <v>9</v>
      </c>
      <c r="BX1512" s="18" t="s">
        <v>1867</v>
      </c>
      <c r="BY1512" s="63" t="s">
        <v>257</v>
      </c>
      <c r="BZ1512" s="63">
        <v>0.67600000000000005</v>
      </c>
      <c r="CA1512" s="63">
        <v>0</v>
      </c>
      <c r="CB1512" s="63">
        <f t="shared" si="301"/>
        <v>0</v>
      </c>
      <c r="CC1512" s="18" t="s">
        <v>557</v>
      </c>
      <c r="CD1512" s="18">
        <v>28</v>
      </c>
      <c r="CE1512" s="18" t="s">
        <v>522</v>
      </c>
      <c r="CF1512" s="18" t="s">
        <v>257</v>
      </c>
      <c r="CG1512" s="18" t="s">
        <v>257</v>
      </c>
      <c r="CH1512" s="18" t="s">
        <v>1870</v>
      </c>
      <c r="CI1512" s="18" t="s">
        <v>437</v>
      </c>
      <c r="CJ1512" s="18">
        <v>6.3300000000000006E-3</v>
      </c>
      <c r="CK1512" s="18" t="s">
        <v>1871</v>
      </c>
      <c r="CL1512" s="18" t="s">
        <v>479</v>
      </c>
      <c r="CM1512" s="18">
        <v>9</v>
      </c>
      <c r="CN1512" s="18" t="s">
        <v>561</v>
      </c>
      <c r="CO1512" s="18" t="s">
        <v>257</v>
      </c>
      <c r="CP1512" s="18">
        <v>7.4400000000000004E-3</v>
      </c>
      <c r="CQ1512" s="18">
        <v>1.1099999999999999E-3</v>
      </c>
      <c r="CR1512" s="18">
        <f t="shared" si="302"/>
        <v>1.1099999999999999E-3</v>
      </c>
      <c r="CS1512" s="18" t="s">
        <v>557</v>
      </c>
      <c r="CT1512" s="18">
        <v>28</v>
      </c>
      <c r="CU1512" s="18" t="s">
        <v>522</v>
      </c>
      <c r="CV1512" s="18" t="s">
        <v>257</v>
      </c>
      <c r="CW1512" s="18" t="s">
        <v>257</v>
      </c>
      <c r="CX1512" s="3" t="s">
        <v>1872</v>
      </c>
      <c r="CY1512" s="18"/>
      <c r="CZ1512" s="18"/>
      <c r="DA1512" s="18"/>
      <c r="DB1512" s="18"/>
      <c r="DC1512" s="18"/>
      <c r="DD1512" s="18"/>
      <c r="DE1512" s="18"/>
      <c r="DF1512" s="18"/>
      <c r="DG1512" s="18"/>
      <c r="DH1512" s="18"/>
      <c r="DI1512" s="18"/>
      <c r="DJ1512" s="18"/>
      <c r="DK1512" s="18"/>
      <c r="DL1512" s="18"/>
      <c r="DM1512" s="18"/>
      <c r="DN1512" s="18"/>
      <c r="DO1512" s="18">
        <v>0</v>
      </c>
      <c r="DP1512" s="18"/>
      <c r="DQ1512" s="18"/>
      <c r="DR1512" s="18"/>
      <c r="DS1512" s="18"/>
      <c r="DT1512" s="18"/>
      <c r="DU1512" s="3"/>
      <c r="DV1512" s="18">
        <v>0</v>
      </c>
      <c r="DW1512" s="24"/>
      <c r="DX1512" s="24"/>
      <c r="DY1512" s="24"/>
      <c r="DZ1512" s="18"/>
      <c r="EA1512" s="18"/>
      <c r="EB1512" s="24"/>
      <c r="EC1512" s="24"/>
      <c r="ED1512" s="24"/>
      <c r="EE1512" s="3">
        <v>0</v>
      </c>
      <c r="EF1512" s="3">
        <v>0</v>
      </c>
      <c r="EG1512" s="3">
        <v>0</v>
      </c>
      <c r="EH1512" s="24"/>
      <c r="EI1512" s="18" cm="1">
        <f t="array" ref="EI1512">IF(SUMPRODUCT(--(DO1512:DS1512&lt;&gt;""))=0, 0,1)</f>
        <v>1</v>
      </c>
      <c r="EJ1512" s="18" cm="1">
        <f t="array" ref="EJ1512">IF(SUMPRODUCT(--(DT1512:EG1512&lt;&gt;""))=0, 0,1)</f>
        <v>1</v>
      </c>
      <c r="EK1512" s="18" cm="1">
        <f t="array" ref="EK1512">IF(SUMPRODUCT(--(EC1512:EG1512&lt;&gt;""))=0, 0,1)</f>
        <v>1</v>
      </c>
      <c r="EL1512" s="18" cm="1">
        <f t="array" ref="EL1512">IF(SUMPRODUCT(--(EE1512:EG1512&lt;&gt;""))=0, 0,1)</f>
        <v>1</v>
      </c>
      <c r="EM1512" s="18">
        <f t="shared" si="296"/>
        <v>0</v>
      </c>
      <c r="EN1512" s="18">
        <f t="shared" si="297"/>
        <v>0</v>
      </c>
      <c r="EO1512" s="18">
        <f t="shared" si="298"/>
        <v>0</v>
      </c>
      <c r="EP1512" s="18">
        <f t="shared" si="299"/>
        <v>0</v>
      </c>
      <c r="EQ1512" s="18">
        <f t="shared" si="300"/>
        <v>0</v>
      </c>
      <c r="ER1512" s="58" t="s">
        <v>2080</v>
      </c>
      <c r="ES1512" s="59">
        <v>44011</v>
      </c>
      <c r="ET1512" s="18" t="s">
        <v>1873</v>
      </c>
      <c r="EU1512" s="18" t="s">
        <v>1858</v>
      </c>
    </row>
    <row r="1513" spans="1:151" ht="15.75" customHeight="1" x14ac:dyDescent="0.2">
      <c r="A1513" s="5" t="s">
        <v>436</v>
      </c>
      <c r="B1513" s="24" t="s">
        <v>1857</v>
      </c>
      <c r="C1513" s="26">
        <v>1</v>
      </c>
      <c r="D1513" s="18" t="s">
        <v>1875</v>
      </c>
      <c r="E1513" s="18" t="s">
        <v>634</v>
      </c>
      <c r="F1513" s="18" t="s">
        <v>553</v>
      </c>
      <c r="G1513" s="18" t="s">
        <v>609</v>
      </c>
      <c r="H1513" s="18" t="s">
        <v>1860</v>
      </c>
      <c r="I1513" s="18" t="s">
        <v>718</v>
      </c>
      <c r="J1513" s="18" t="s">
        <v>363</v>
      </c>
      <c r="K1513" s="18" t="s">
        <v>363</v>
      </c>
      <c r="L1513" s="18" t="s">
        <v>363</v>
      </c>
      <c r="M1513" s="18" t="s">
        <v>253</v>
      </c>
      <c r="N1513" s="56">
        <v>75</v>
      </c>
      <c r="O1513" s="18" t="s">
        <v>1859</v>
      </c>
      <c r="P1513" s="18" t="s">
        <v>466</v>
      </c>
      <c r="Q1513" s="18" t="s">
        <v>254</v>
      </c>
      <c r="R1513" s="24" t="s">
        <v>257</v>
      </c>
      <c r="S1513" s="24" t="s">
        <v>257</v>
      </c>
      <c r="T1513" s="26" t="s">
        <v>257</v>
      </c>
      <c r="U1513" s="26" t="s">
        <v>257</v>
      </c>
      <c r="V1513" s="26" t="s">
        <v>257</v>
      </c>
      <c r="W1513" s="26" t="s">
        <v>257</v>
      </c>
      <c r="X1513" s="18" t="s">
        <v>1863</v>
      </c>
      <c r="Y1513" s="18">
        <v>2.76</v>
      </c>
      <c r="Z1513" s="18" t="s">
        <v>474</v>
      </c>
      <c r="AA1513" s="18">
        <v>2.76</v>
      </c>
      <c r="AB1513" s="57" t="s">
        <v>257</v>
      </c>
      <c r="AC1513" s="18" t="s">
        <v>479</v>
      </c>
      <c r="AD1513" s="18">
        <v>36</v>
      </c>
      <c r="AE1513" s="18" t="s">
        <v>1879</v>
      </c>
      <c r="AF1513" s="18">
        <v>0.22</v>
      </c>
      <c r="AG1513" s="18">
        <v>0.22</v>
      </c>
      <c r="AH1513" s="18" t="s">
        <v>557</v>
      </c>
      <c r="AI1513" s="18">
        <v>28</v>
      </c>
      <c r="AJ1513" s="18" t="s">
        <v>522</v>
      </c>
      <c r="AK1513" s="18">
        <v>28</v>
      </c>
      <c r="AL1513" s="18" t="s">
        <v>1880</v>
      </c>
      <c r="AM1513" s="18" t="s">
        <v>282</v>
      </c>
      <c r="AN1513" s="18">
        <v>0</v>
      </c>
      <c r="AO1513" s="18" t="s">
        <v>1865</v>
      </c>
      <c r="AP1513" s="18" t="s">
        <v>1866</v>
      </c>
      <c r="AQ1513" s="18">
        <v>9</v>
      </c>
      <c r="AR1513" s="18" t="s">
        <v>1867</v>
      </c>
      <c r="AS1513" s="18" t="s">
        <v>257</v>
      </c>
      <c r="AT1513" s="18" t="s">
        <v>257</v>
      </c>
      <c r="AU1513" s="18" t="s">
        <v>257</v>
      </c>
      <c r="AV1513" s="18" t="s">
        <v>257</v>
      </c>
      <c r="AW1513" s="18" t="s">
        <v>257</v>
      </c>
      <c r="AX1513" s="18">
        <v>28</v>
      </c>
      <c r="AY1513" s="18" t="s">
        <v>522</v>
      </c>
      <c r="AZ1513" s="18" t="s">
        <v>257</v>
      </c>
      <c r="BA1513" s="18" t="s">
        <v>257</v>
      </c>
      <c r="BB1513" s="18" t="s">
        <v>1868</v>
      </c>
      <c r="BC1513" s="18" t="s">
        <v>1869</v>
      </c>
      <c r="BD1513" s="18">
        <v>0</v>
      </c>
      <c r="BE1513" s="18" t="s">
        <v>1865</v>
      </c>
      <c r="BF1513" s="18" t="s">
        <v>257</v>
      </c>
      <c r="BG1513" s="18">
        <v>9</v>
      </c>
      <c r="BH1513" s="18" t="s">
        <v>561</v>
      </c>
      <c r="BI1513" s="18" t="s">
        <v>257</v>
      </c>
      <c r="BJ1513" s="18" t="s">
        <v>257</v>
      </c>
      <c r="BK1513" s="18" t="s">
        <v>257</v>
      </c>
      <c r="BL1513" s="18" t="s">
        <v>257</v>
      </c>
      <c r="BM1513" s="18" t="s">
        <v>257</v>
      </c>
      <c r="BN1513" s="18">
        <v>28</v>
      </c>
      <c r="BO1513" s="18" t="s">
        <v>522</v>
      </c>
      <c r="BP1513" s="18" t="s">
        <v>257</v>
      </c>
      <c r="BQ1513" s="18" t="s">
        <v>257</v>
      </c>
      <c r="BR1513" s="18" t="s">
        <v>1868</v>
      </c>
      <c r="BS1513" s="18" t="s">
        <v>322</v>
      </c>
      <c r="BT1513" s="63">
        <v>0.67900000000000005</v>
      </c>
      <c r="BU1513" s="63" t="s">
        <v>563</v>
      </c>
      <c r="BV1513" s="63" t="s">
        <v>479</v>
      </c>
      <c r="BW1513" s="18">
        <v>9</v>
      </c>
      <c r="BX1513" s="18" t="s">
        <v>1867</v>
      </c>
      <c r="BY1513" s="63" t="s">
        <v>257</v>
      </c>
      <c r="BZ1513" s="63">
        <v>0.67900000000000005</v>
      </c>
      <c r="CA1513" s="63">
        <v>0</v>
      </c>
      <c r="CB1513" s="63">
        <f t="shared" si="301"/>
        <v>0</v>
      </c>
      <c r="CC1513" s="18" t="s">
        <v>557</v>
      </c>
      <c r="CD1513" s="18">
        <v>28</v>
      </c>
      <c r="CE1513" s="18" t="s">
        <v>522</v>
      </c>
      <c r="CF1513" s="18" t="s">
        <v>257</v>
      </c>
      <c r="CG1513" s="18" t="s">
        <v>257</v>
      </c>
      <c r="CH1513" s="18" t="s">
        <v>1870</v>
      </c>
      <c r="CI1513" s="18" t="s">
        <v>437</v>
      </c>
      <c r="CJ1513" s="18">
        <v>5.5000000000000005E-3</v>
      </c>
      <c r="CK1513" s="18" t="s">
        <v>1871</v>
      </c>
      <c r="CL1513" s="18" t="s">
        <v>479</v>
      </c>
      <c r="CM1513" s="18">
        <v>9</v>
      </c>
      <c r="CN1513" s="18" t="s">
        <v>561</v>
      </c>
      <c r="CO1513" s="18" t="s">
        <v>257</v>
      </c>
      <c r="CP1513" s="18">
        <v>6.3900000000000007E-3</v>
      </c>
      <c r="CQ1513" s="18">
        <v>8.9000000000000017E-4</v>
      </c>
      <c r="CR1513" s="18">
        <f t="shared" si="302"/>
        <v>8.9000000000000017E-4</v>
      </c>
      <c r="CS1513" s="18" t="s">
        <v>557</v>
      </c>
      <c r="CT1513" s="18">
        <v>28</v>
      </c>
      <c r="CU1513" s="18" t="s">
        <v>522</v>
      </c>
      <c r="CV1513" s="18" t="s">
        <v>257</v>
      </c>
      <c r="CW1513" s="18" t="s">
        <v>257</v>
      </c>
      <c r="CX1513" s="3" t="s">
        <v>1872</v>
      </c>
      <c r="CY1513" s="18"/>
      <c r="CZ1513" s="18"/>
      <c r="DA1513" s="18"/>
      <c r="DB1513" s="18"/>
      <c r="DC1513" s="18"/>
      <c r="DD1513" s="18"/>
      <c r="DE1513" s="18"/>
      <c r="DF1513" s="18"/>
      <c r="DG1513" s="18"/>
      <c r="DH1513" s="18"/>
      <c r="DI1513" s="18"/>
      <c r="DJ1513" s="18"/>
      <c r="DK1513" s="18"/>
      <c r="DL1513" s="18"/>
      <c r="DM1513" s="18"/>
      <c r="DN1513" s="18"/>
      <c r="DO1513" s="18">
        <v>0</v>
      </c>
      <c r="DP1513" s="18"/>
      <c r="DQ1513" s="18"/>
      <c r="DR1513" s="18"/>
      <c r="DS1513" s="18"/>
      <c r="DT1513" s="18"/>
      <c r="DU1513" s="3"/>
      <c r="DV1513" s="18">
        <v>0</v>
      </c>
      <c r="DW1513" s="24"/>
      <c r="DX1513" s="24"/>
      <c r="DY1513" s="24"/>
      <c r="DZ1513" s="18"/>
      <c r="EA1513" s="18"/>
      <c r="EB1513" s="24"/>
      <c r="EC1513" s="24"/>
      <c r="ED1513" s="24"/>
      <c r="EE1513" s="3">
        <v>0</v>
      </c>
      <c r="EF1513" s="3">
        <v>0</v>
      </c>
      <c r="EG1513" s="3">
        <v>0</v>
      </c>
      <c r="EH1513" s="24"/>
      <c r="EI1513" s="18" cm="1">
        <f t="array" ref="EI1513">IF(SUMPRODUCT(--(DO1513:DS1513&lt;&gt;""))=0, 0,1)</f>
        <v>1</v>
      </c>
      <c r="EJ1513" s="18" cm="1">
        <f t="array" ref="EJ1513">IF(SUMPRODUCT(--(DT1513:EG1513&lt;&gt;""))=0, 0,1)</f>
        <v>1</v>
      </c>
      <c r="EK1513" s="18" cm="1">
        <f t="array" ref="EK1513">IF(SUMPRODUCT(--(EC1513:EG1513&lt;&gt;""))=0, 0,1)</f>
        <v>1</v>
      </c>
      <c r="EL1513" s="18" cm="1">
        <f t="array" ref="EL1513">IF(SUMPRODUCT(--(EE1513:EG1513&lt;&gt;""))=0, 0,1)</f>
        <v>1</v>
      </c>
      <c r="EM1513" s="18">
        <f t="shared" si="296"/>
        <v>0</v>
      </c>
      <c r="EN1513" s="18">
        <f t="shared" si="297"/>
        <v>0</v>
      </c>
      <c r="EO1513" s="18">
        <f t="shared" si="298"/>
        <v>0</v>
      </c>
      <c r="EP1513" s="18">
        <f t="shared" si="299"/>
        <v>0</v>
      </c>
      <c r="EQ1513" s="18">
        <f t="shared" si="300"/>
        <v>0</v>
      </c>
      <c r="ER1513" s="58" t="s">
        <v>2080</v>
      </c>
      <c r="ES1513" s="59">
        <v>44011</v>
      </c>
      <c r="ET1513" s="18" t="s">
        <v>1873</v>
      </c>
      <c r="EU1513" s="18" t="s">
        <v>1858</v>
      </c>
    </row>
    <row r="1514" spans="1:151" ht="15.75" customHeight="1" x14ac:dyDescent="0.2">
      <c r="A1514" s="5" t="s">
        <v>436</v>
      </c>
      <c r="B1514" s="24" t="s">
        <v>1857</v>
      </c>
      <c r="C1514" s="26">
        <v>1</v>
      </c>
      <c r="D1514" s="18" t="s">
        <v>1876</v>
      </c>
      <c r="E1514" s="18" t="s">
        <v>634</v>
      </c>
      <c r="F1514" s="18" t="s">
        <v>553</v>
      </c>
      <c r="G1514" s="18" t="s">
        <v>609</v>
      </c>
      <c r="H1514" s="18" t="s">
        <v>1860</v>
      </c>
      <c r="I1514" s="18" t="s">
        <v>718</v>
      </c>
      <c r="J1514" s="18" t="s">
        <v>363</v>
      </c>
      <c r="K1514" s="18" t="s">
        <v>363</v>
      </c>
      <c r="L1514" s="18" t="s">
        <v>363</v>
      </c>
      <c r="M1514" s="18" t="s">
        <v>253</v>
      </c>
      <c r="N1514" s="56">
        <v>75</v>
      </c>
      <c r="O1514" s="18" t="s">
        <v>1859</v>
      </c>
      <c r="P1514" s="18" t="s">
        <v>466</v>
      </c>
      <c r="Q1514" s="18" t="s">
        <v>254</v>
      </c>
      <c r="R1514" s="24" t="s">
        <v>257</v>
      </c>
      <c r="S1514" s="24" t="s">
        <v>257</v>
      </c>
      <c r="T1514" s="26" t="s">
        <v>257</v>
      </c>
      <c r="U1514" s="26" t="s">
        <v>257</v>
      </c>
      <c r="V1514" s="26" t="s">
        <v>257</v>
      </c>
      <c r="W1514" s="26" t="s">
        <v>257</v>
      </c>
      <c r="X1514" s="18" t="s">
        <v>1863</v>
      </c>
      <c r="Y1514" s="18">
        <v>8.93</v>
      </c>
      <c r="Z1514" s="18" t="s">
        <v>474</v>
      </c>
      <c r="AA1514" s="18">
        <v>8.93</v>
      </c>
      <c r="AB1514" s="57" t="s">
        <v>257</v>
      </c>
      <c r="AC1514" s="18" t="s">
        <v>479</v>
      </c>
      <c r="AD1514" s="18">
        <v>36</v>
      </c>
      <c r="AE1514" s="18" t="s">
        <v>1879</v>
      </c>
      <c r="AF1514" s="18">
        <v>0.56000000000000005</v>
      </c>
      <c r="AG1514" s="18">
        <v>0.56000000000000005</v>
      </c>
      <c r="AH1514" s="18" t="s">
        <v>557</v>
      </c>
      <c r="AI1514" s="18">
        <v>28</v>
      </c>
      <c r="AJ1514" s="18" t="s">
        <v>522</v>
      </c>
      <c r="AK1514" s="18">
        <v>28</v>
      </c>
      <c r="AL1514" s="18" t="s">
        <v>1880</v>
      </c>
      <c r="AM1514" s="18" t="s">
        <v>282</v>
      </c>
      <c r="AN1514" s="18">
        <v>0</v>
      </c>
      <c r="AO1514" s="18" t="s">
        <v>1865</v>
      </c>
      <c r="AP1514" s="18" t="s">
        <v>1866</v>
      </c>
      <c r="AQ1514" s="18">
        <v>9</v>
      </c>
      <c r="AR1514" s="18" t="s">
        <v>1867</v>
      </c>
      <c r="AS1514" s="18" t="s">
        <v>257</v>
      </c>
      <c r="AT1514" s="18" t="s">
        <v>257</v>
      </c>
      <c r="AU1514" s="18" t="s">
        <v>257</v>
      </c>
      <c r="AV1514" s="18" t="s">
        <v>257</v>
      </c>
      <c r="AW1514" s="18" t="s">
        <v>257</v>
      </c>
      <c r="AX1514" s="18">
        <v>28</v>
      </c>
      <c r="AY1514" s="18" t="s">
        <v>522</v>
      </c>
      <c r="AZ1514" s="18" t="s">
        <v>257</v>
      </c>
      <c r="BA1514" s="18" t="s">
        <v>257</v>
      </c>
      <c r="BB1514" s="18" t="s">
        <v>1868</v>
      </c>
      <c r="BC1514" s="18" t="s">
        <v>1869</v>
      </c>
      <c r="BD1514" s="18">
        <v>0</v>
      </c>
      <c r="BE1514" s="18" t="s">
        <v>1865</v>
      </c>
      <c r="BF1514" s="18" t="s">
        <v>257</v>
      </c>
      <c r="BG1514" s="18">
        <v>9</v>
      </c>
      <c r="BH1514" s="18" t="s">
        <v>561</v>
      </c>
      <c r="BI1514" s="18" t="s">
        <v>257</v>
      </c>
      <c r="BJ1514" s="18" t="s">
        <v>257</v>
      </c>
      <c r="BK1514" s="18" t="s">
        <v>257</v>
      </c>
      <c r="BL1514" s="18" t="s">
        <v>257</v>
      </c>
      <c r="BM1514" s="18" t="s">
        <v>257</v>
      </c>
      <c r="BN1514" s="18">
        <v>28</v>
      </c>
      <c r="BO1514" s="18" t="s">
        <v>522</v>
      </c>
      <c r="BP1514" s="18" t="s">
        <v>257</v>
      </c>
      <c r="BQ1514" s="18" t="s">
        <v>257</v>
      </c>
      <c r="BR1514" s="18" t="s">
        <v>1868</v>
      </c>
      <c r="BS1514" s="18" t="s">
        <v>322</v>
      </c>
      <c r="BT1514" s="63">
        <v>0.68200000000000005</v>
      </c>
      <c r="BU1514" s="63" t="s">
        <v>563</v>
      </c>
      <c r="BV1514" s="63" t="s">
        <v>479</v>
      </c>
      <c r="BW1514" s="18">
        <v>9</v>
      </c>
      <c r="BX1514" s="18" t="s">
        <v>1867</v>
      </c>
      <c r="BY1514" s="63" t="s">
        <v>257</v>
      </c>
      <c r="BZ1514" s="63">
        <v>0.68899999999999995</v>
      </c>
      <c r="CA1514" s="63">
        <v>6.9999999999998952E-3</v>
      </c>
      <c r="CB1514" s="63">
        <f t="shared" si="301"/>
        <v>6.9999999999998952E-3</v>
      </c>
      <c r="CC1514" s="18" t="s">
        <v>557</v>
      </c>
      <c r="CD1514" s="18">
        <v>28</v>
      </c>
      <c r="CE1514" s="18" t="s">
        <v>522</v>
      </c>
      <c r="CF1514" s="18" t="s">
        <v>257</v>
      </c>
      <c r="CG1514" s="18" t="s">
        <v>257</v>
      </c>
      <c r="CH1514" s="18" t="s">
        <v>1870</v>
      </c>
      <c r="CI1514" s="18" t="s">
        <v>437</v>
      </c>
      <c r="CJ1514" s="18">
        <v>6.3600000000000002E-3</v>
      </c>
      <c r="CK1514" s="18" t="s">
        <v>1871</v>
      </c>
      <c r="CL1514" s="18" t="s">
        <v>479</v>
      </c>
      <c r="CM1514" s="18">
        <v>9</v>
      </c>
      <c r="CN1514" s="18" t="s">
        <v>561</v>
      </c>
      <c r="CO1514" s="18" t="s">
        <v>257</v>
      </c>
      <c r="CP1514" s="18">
        <v>7.3000000000000009E-3</v>
      </c>
      <c r="CQ1514" s="18">
        <v>9.4000000000000073E-4</v>
      </c>
      <c r="CR1514" s="18">
        <f t="shared" si="302"/>
        <v>9.4000000000000073E-4</v>
      </c>
      <c r="CS1514" s="18" t="s">
        <v>557</v>
      </c>
      <c r="CT1514" s="18">
        <v>28</v>
      </c>
      <c r="CU1514" s="18" t="s">
        <v>522</v>
      </c>
      <c r="CV1514" s="18" t="s">
        <v>257</v>
      </c>
      <c r="CW1514" s="18" t="s">
        <v>257</v>
      </c>
      <c r="CX1514" s="3" t="s">
        <v>1872</v>
      </c>
      <c r="CY1514" s="18"/>
      <c r="CZ1514" s="18"/>
      <c r="DA1514" s="18"/>
      <c r="DB1514" s="18"/>
      <c r="DC1514" s="18"/>
      <c r="DD1514" s="18"/>
      <c r="DE1514" s="18"/>
      <c r="DF1514" s="18"/>
      <c r="DG1514" s="18"/>
      <c r="DH1514" s="18"/>
      <c r="DI1514" s="18"/>
      <c r="DJ1514" s="18"/>
      <c r="DK1514" s="18"/>
      <c r="DL1514" s="18"/>
      <c r="DM1514" s="18"/>
      <c r="DN1514" s="18"/>
      <c r="DO1514" s="18">
        <v>0</v>
      </c>
      <c r="DP1514" s="18"/>
      <c r="DQ1514" s="18"/>
      <c r="DR1514" s="18"/>
      <c r="DS1514" s="18"/>
      <c r="DT1514" s="18"/>
      <c r="DU1514" s="3"/>
      <c r="DV1514" s="18">
        <v>0</v>
      </c>
      <c r="DW1514" s="24"/>
      <c r="DX1514" s="24"/>
      <c r="DY1514" s="24"/>
      <c r="DZ1514" s="18"/>
      <c r="EA1514" s="18"/>
      <c r="EB1514" s="24"/>
      <c r="EC1514" s="24"/>
      <c r="ED1514" s="24"/>
      <c r="EE1514" s="3">
        <v>0</v>
      </c>
      <c r="EF1514" s="3">
        <v>0</v>
      </c>
      <c r="EG1514" s="3">
        <v>0</v>
      </c>
      <c r="EH1514" s="24"/>
      <c r="EI1514" s="18" cm="1">
        <f t="array" ref="EI1514">IF(SUMPRODUCT(--(DO1514:DS1514&lt;&gt;""))=0, 0,1)</f>
        <v>1</v>
      </c>
      <c r="EJ1514" s="18" cm="1">
        <f t="array" ref="EJ1514">IF(SUMPRODUCT(--(DT1514:EG1514&lt;&gt;""))=0, 0,1)</f>
        <v>1</v>
      </c>
      <c r="EK1514" s="18" cm="1">
        <f t="array" ref="EK1514">IF(SUMPRODUCT(--(EC1514:EG1514&lt;&gt;""))=0, 0,1)</f>
        <v>1</v>
      </c>
      <c r="EL1514" s="18" cm="1">
        <f t="array" ref="EL1514">IF(SUMPRODUCT(--(EE1514:EG1514&lt;&gt;""))=0, 0,1)</f>
        <v>1</v>
      </c>
      <c r="EM1514" s="18">
        <f t="shared" si="296"/>
        <v>0</v>
      </c>
      <c r="EN1514" s="18">
        <f t="shared" si="297"/>
        <v>0</v>
      </c>
      <c r="EO1514" s="18">
        <f t="shared" si="298"/>
        <v>0</v>
      </c>
      <c r="EP1514" s="18">
        <f t="shared" si="299"/>
        <v>0</v>
      </c>
      <c r="EQ1514" s="18">
        <f t="shared" si="300"/>
        <v>0</v>
      </c>
      <c r="ER1514" s="58" t="s">
        <v>2080</v>
      </c>
      <c r="ES1514" s="59">
        <v>44011</v>
      </c>
      <c r="ET1514" s="18" t="s">
        <v>1873</v>
      </c>
      <c r="EU1514" s="18" t="s">
        <v>1858</v>
      </c>
    </row>
    <row r="1515" spans="1:151" ht="15.75" customHeight="1" x14ac:dyDescent="0.2">
      <c r="A1515" s="5" t="s">
        <v>436</v>
      </c>
      <c r="B1515" s="24" t="s">
        <v>1857</v>
      </c>
      <c r="C1515" s="26">
        <v>1</v>
      </c>
      <c r="D1515" s="18" t="s">
        <v>1877</v>
      </c>
      <c r="E1515" s="18" t="s">
        <v>634</v>
      </c>
      <c r="F1515" s="18" t="s">
        <v>553</v>
      </c>
      <c r="G1515" s="18" t="s">
        <v>609</v>
      </c>
      <c r="H1515" s="18" t="s">
        <v>1860</v>
      </c>
      <c r="I1515" s="18" t="s">
        <v>718</v>
      </c>
      <c r="J1515" s="18" t="s">
        <v>363</v>
      </c>
      <c r="K1515" s="18" t="s">
        <v>363</v>
      </c>
      <c r="L1515" s="18" t="s">
        <v>363</v>
      </c>
      <c r="M1515" s="18" t="s">
        <v>253</v>
      </c>
      <c r="N1515" s="56">
        <v>75</v>
      </c>
      <c r="O1515" s="18" t="s">
        <v>1859</v>
      </c>
      <c r="P1515" s="18" t="s">
        <v>466</v>
      </c>
      <c r="Q1515" s="18" t="s">
        <v>254</v>
      </c>
      <c r="R1515" s="24" t="s">
        <v>257</v>
      </c>
      <c r="S1515" s="24" t="s">
        <v>257</v>
      </c>
      <c r="T1515" s="26" t="s">
        <v>257</v>
      </c>
      <c r="U1515" s="26" t="s">
        <v>257</v>
      </c>
      <c r="V1515" s="26" t="s">
        <v>257</v>
      </c>
      <c r="W1515" s="26" t="s">
        <v>257</v>
      </c>
      <c r="X1515" s="18" t="s">
        <v>1863</v>
      </c>
      <c r="Y1515" s="18">
        <v>25</v>
      </c>
      <c r="Z1515" s="18" t="s">
        <v>474</v>
      </c>
      <c r="AA1515" s="18">
        <v>25</v>
      </c>
      <c r="AB1515" s="57" t="s">
        <v>257</v>
      </c>
      <c r="AC1515" s="18" t="s">
        <v>479</v>
      </c>
      <c r="AD1515" s="18">
        <v>36</v>
      </c>
      <c r="AE1515" s="18" t="s">
        <v>1879</v>
      </c>
      <c r="AF1515" s="18">
        <v>2.1</v>
      </c>
      <c r="AG1515" s="18">
        <v>2.1</v>
      </c>
      <c r="AH1515" s="18" t="s">
        <v>557</v>
      </c>
      <c r="AI1515" s="18">
        <v>28</v>
      </c>
      <c r="AJ1515" s="18" t="s">
        <v>522</v>
      </c>
      <c r="AK1515" s="18">
        <v>28</v>
      </c>
      <c r="AL1515" s="18" t="s">
        <v>1880</v>
      </c>
      <c r="AM1515" s="18" t="s">
        <v>282</v>
      </c>
      <c r="AN1515" s="18">
        <v>0</v>
      </c>
      <c r="AO1515" s="18" t="s">
        <v>1865</v>
      </c>
      <c r="AP1515" s="18" t="s">
        <v>1866</v>
      </c>
      <c r="AQ1515" s="18">
        <v>9</v>
      </c>
      <c r="AR1515" s="18" t="s">
        <v>1867</v>
      </c>
      <c r="AS1515" s="18" t="s">
        <v>257</v>
      </c>
      <c r="AT1515" s="18" t="s">
        <v>257</v>
      </c>
      <c r="AU1515" s="18" t="s">
        <v>257</v>
      </c>
      <c r="AV1515" s="18" t="s">
        <v>257</v>
      </c>
      <c r="AW1515" s="18" t="s">
        <v>257</v>
      </c>
      <c r="AX1515" s="18">
        <v>28</v>
      </c>
      <c r="AY1515" s="18" t="s">
        <v>522</v>
      </c>
      <c r="AZ1515" s="18" t="s">
        <v>257</v>
      </c>
      <c r="BA1515" s="18" t="s">
        <v>257</v>
      </c>
      <c r="BB1515" s="18" t="s">
        <v>1868</v>
      </c>
      <c r="BC1515" s="18" t="s">
        <v>1869</v>
      </c>
      <c r="BD1515" s="18">
        <v>0</v>
      </c>
      <c r="BE1515" s="18" t="s">
        <v>1865</v>
      </c>
      <c r="BF1515" s="18" t="s">
        <v>257</v>
      </c>
      <c r="BG1515" s="18">
        <v>9</v>
      </c>
      <c r="BH1515" s="18" t="s">
        <v>561</v>
      </c>
      <c r="BI1515" s="18" t="s">
        <v>257</v>
      </c>
      <c r="BJ1515" s="18" t="s">
        <v>257</v>
      </c>
      <c r="BK1515" s="18" t="s">
        <v>257</v>
      </c>
      <c r="BL1515" s="18" t="s">
        <v>257</v>
      </c>
      <c r="BM1515" s="18" t="s">
        <v>257</v>
      </c>
      <c r="BN1515" s="18">
        <v>28</v>
      </c>
      <c r="BO1515" s="18" t="s">
        <v>522</v>
      </c>
      <c r="BP1515" s="18" t="s">
        <v>257</v>
      </c>
      <c r="BQ1515" s="18" t="s">
        <v>257</v>
      </c>
      <c r="BR1515" s="18" t="s">
        <v>1868</v>
      </c>
      <c r="BS1515" s="18" t="s">
        <v>322</v>
      </c>
      <c r="BT1515" s="63">
        <v>0.68700000000000006</v>
      </c>
      <c r="BU1515" s="63" t="s">
        <v>563</v>
      </c>
      <c r="BV1515" s="63" t="s">
        <v>479</v>
      </c>
      <c r="BW1515" s="18">
        <v>9</v>
      </c>
      <c r="BX1515" s="18" t="s">
        <v>1867</v>
      </c>
      <c r="BY1515" s="63" t="s">
        <v>257</v>
      </c>
      <c r="BZ1515" s="63">
        <v>0.68899999999999995</v>
      </c>
      <c r="CA1515" s="63">
        <v>1.9999999999998908E-3</v>
      </c>
      <c r="CB1515" s="63">
        <f t="shared" si="301"/>
        <v>1.9999999999998908E-3</v>
      </c>
      <c r="CC1515" s="18" t="s">
        <v>557</v>
      </c>
      <c r="CD1515" s="18">
        <v>28</v>
      </c>
      <c r="CE1515" s="18" t="s">
        <v>522</v>
      </c>
      <c r="CF1515" s="18" t="s">
        <v>257</v>
      </c>
      <c r="CG1515" s="18" t="s">
        <v>257</v>
      </c>
      <c r="CH1515" s="18" t="s">
        <v>1870</v>
      </c>
      <c r="CI1515" s="18" t="s">
        <v>437</v>
      </c>
      <c r="CJ1515" s="18">
        <v>6.0300000000000006E-3</v>
      </c>
      <c r="CK1515" s="18" t="s">
        <v>1871</v>
      </c>
      <c r="CL1515" s="18" t="s">
        <v>479</v>
      </c>
      <c r="CM1515" s="18">
        <v>9</v>
      </c>
      <c r="CN1515" s="18" t="s">
        <v>561</v>
      </c>
      <c r="CO1515" s="18" t="s">
        <v>257</v>
      </c>
      <c r="CP1515" s="18">
        <v>6.4900000000000001E-3</v>
      </c>
      <c r="CQ1515" s="18">
        <v>4.5999999999999947E-4</v>
      </c>
      <c r="CR1515" s="18">
        <f t="shared" si="302"/>
        <v>4.5999999999999947E-4</v>
      </c>
      <c r="CS1515" s="18" t="s">
        <v>557</v>
      </c>
      <c r="CT1515" s="18">
        <v>28</v>
      </c>
      <c r="CU1515" s="18" t="s">
        <v>522</v>
      </c>
      <c r="CV1515" s="18" t="s">
        <v>257</v>
      </c>
      <c r="CW1515" s="18" t="s">
        <v>257</v>
      </c>
      <c r="CX1515" s="3" t="s">
        <v>1872</v>
      </c>
      <c r="CY1515" s="18"/>
      <c r="CZ1515" s="18"/>
      <c r="DA1515" s="18"/>
      <c r="DB1515" s="18"/>
      <c r="DC1515" s="18"/>
      <c r="DD1515" s="18"/>
      <c r="DE1515" s="18"/>
      <c r="DF1515" s="18"/>
      <c r="DG1515" s="18"/>
      <c r="DH1515" s="18"/>
      <c r="DI1515" s="18"/>
      <c r="DJ1515" s="18"/>
      <c r="DK1515" s="18"/>
      <c r="DL1515" s="18"/>
      <c r="DM1515" s="18"/>
      <c r="DN1515" s="18"/>
      <c r="DO1515" s="18">
        <v>0</v>
      </c>
      <c r="DP1515" s="18"/>
      <c r="DQ1515" s="18"/>
      <c r="DR1515" s="18"/>
      <c r="DS1515" s="18"/>
      <c r="DT1515" s="18"/>
      <c r="DU1515" s="3"/>
      <c r="DV1515" s="18">
        <v>0</v>
      </c>
      <c r="DW1515" s="24"/>
      <c r="DX1515" s="24"/>
      <c r="DY1515" s="24"/>
      <c r="DZ1515" s="18"/>
      <c r="EA1515" s="18"/>
      <c r="EB1515" s="24"/>
      <c r="EC1515" s="24"/>
      <c r="ED1515" s="24"/>
      <c r="EE1515" s="3">
        <v>0</v>
      </c>
      <c r="EF1515" s="3">
        <v>0</v>
      </c>
      <c r="EG1515" s="3">
        <v>0</v>
      </c>
      <c r="EH1515" s="24"/>
      <c r="EI1515" s="18" cm="1">
        <f t="array" ref="EI1515">IF(SUMPRODUCT(--(DO1515:DS1515&lt;&gt;""))=0, 0,1)</f>
        <v>1</v>
      </c>
      <c r="EJ1515" s="18" cm="1">
        <f t="array" ref="EJ1515">IF(SUMPRODUCT(--(DT1515:EG1515&lt;&gt;""))=0, 0,1)</f>
        <v>1</v>
      </c>
      <c r="EK1515" s="18" cm="1">
        <f t="array" ref="EK1515">IF(SUMPRODUCT(--(EC1515:EG1515&lt;&gt;""))=0, 0,1)</f>
        <v>1</v>
      </c>
      <c r="EL1515" s="18" cm="1">
        <f t="array" ref="EL1515">IF(SUMPRODUCT(--(EE1515:EG1515&lt;&gt;""))=0, 0,1)</f>
        <v>1</v>
      </c>
      <c r="EM1515" s="18">
        <f t="shared" si="296"/>
        <v>0</v>
      </c>
      <c r="EN1515" s="18">
        <f t="shared" si="297"/>
        <v>0</v>
      </c>
      <c r="EO1515" s="18">
        <f t="shared" si="298"/>
        <v>0</v>
      </c>
      <c r="EP1515" s="18">
        <f t="shared" si="299"/>
        <v>0</v>
      </c>
      <c r="EQ1515" s="18">
        <f t="shared" si="300"/>
        <v>0</v>
      </c>
      <c r="ER1515" s="58" t="s">
        <v>2080</v>
      </c>
      <c r="ES1515" s="59">
        <v>44011</v>
      </c>
      <c r="ET1515" s="18" t="s">
        <v>1873</v>
      </c>
      <c r="EU1515" s="18" t="s">
        <v>1858</v>
      </c>
    </row>
    <row r="1516" spans="1:151" ht="15.75" customHeight="1" x14ac:dyDescent="0.2">
      <c r="A1516" s="5" t="s">
        <v>436</v>
      </c>
      <c r="B1516" s="24" t="s">
        <v>1857</v>
      </c>
      <c r="C1516" s="26">
        <v>1</v>
      </c>
      <c r="D1516" s="18" t="s">
        <v>1878</v>
      </c>
      <c r="E1516" s="18" t="s">
        <v>634</v>
      </c>
      <c r="F1516" s="18" t="s">
        <v>553</v>
      </c>
      <c r="G1516" s="18" t="s">
        <v>609</v>
      </c>
      <c r="H1516" s="18" t="s">
        <v>1860</v>
      </c>
      <c r="I1516" s="18" t="s">
        <v>718</v>
      </c>
      <c r="J1516" s="18" t="s">
        <v>363</v>
      </c>
      <c r="K1516" s="18" t="s">
        <v>363</v>
      </c>
      <c r="L1516" s="18" t="s">
        <v>363</v>
      </c>
      <c r="M1516" s="18" t="s">
        <v>253</v>
      </c>
      <c r="N1516" s="56">
        <v>75</v>
      </c>
      <c r="O1516" s="18" t="s">
        <v>1859</v>
      </c>
      <c r="P1516" s="18" t="s">
        <v>466</v>
      </c>
      <c r="Q1516" s="18" t="s">
        <v>254</v>
      </c>
      <c r="R1516" s="24" t="s">
        <v>257</v>
      </c>
      <c r="S1516" s="24" t="s">
        <v>257</v>
      </c>
      <c r="T1516" s="26" t="s">
        <v>257</v>
      </c>
      <c r="U1516" s="26" t="s">
        <v>257</v>
      </c>
      <c r="V1516" s="26" t="s">
        <v>257</v>
      </c>
      <c r="W1516" s="26" t="s">
        <v>257</v>
      </c>
      <c r="X1516" s="18" t="s">
        <v>1863</v>
      </c>
      <c r="Y1516" s="18">
        <v>82.7</v>
      </c>
      <c r="Z1516" s="18" t="s">
        <v>474</v>
      </c>
      <c r="AA1516" s="18">
        <v>82.7</v>
      </c>
      <c r="AB1516" s="57" t="s">
        <v>257</v>
      </c>
      <c r="AC1516" s="18" t="s">
        <v>479</v>
      </c>
      <c r="AD1516" s="18">
        <v>36</v>
      </c>
      <c r="AE1516" s="18" t="s">
        <v>1879</v>
      </c>
      <c r="AF1516" s="18">
        <v>6.2</v>
      </c>
      <c r="AG1516" s="18">
        <v>6.2</v>
      </c>
      <c r="AH1516" s="18" t="s">
        <v>557</v>
      </c>
      <c r="AI1516" s="18">
        <v>28</v>
      </c>
      <c r="AJ1516" s="18" t="s">
        <v>522</v>
      </c>
      <c r="AK1516" s="18">
        <v>28</v>
      </c>
      <c r="AL1516" s="18" t="s">
        <v>1880</v>
      </c>
      <c r="AM1516" s="18" t="s">
        <v>282</v>
      </c>
      <c r="AN1516" s="18">
        <v>0</v>
      </c>
      <c r="AO1516" s="18" t="s">
        <v>1865</v>
      </c>
      <c r="AP1516" s="18" t="s">
        <v>1866</v>
      </c>
      <c r="AQ1516" s="18">
        <v>9</v>
      </c>
      <c r="AR1516" s="18" t="s">
        <v>1867</v>
      </c>
      <c r="AS1516" s="18" t="s">
        <v>257</v>
      </c>
      <c r="AT1516" s="18" t="s">
        <v>257</v>
      </c>
      <c r="AU1516" s="18" t="s">
        <v>257</v>
      </c>
      <c r="AV1516" s="18" t="s">
        <v>257</v>
      </c>
      <c r="AW1516" s="18" t="s">
        <v>257</v>
      </c>
      <c r="AX1516" s="18">
        <v>28</v>
      </c>
      <c r="AY1516" s="18" t="s">
        <v>522</v>
      </c>
      <c r="AZ1516" s="18" t="s">
        <v>257</v>
      </c>
      <c r="BA1516" s="18" t="s">
        <v>257</v>
      </c>
      <c r="BB1516" s="18" t="s">
        <v>1868</v>
      </c>
      <c r="BC1516" s="18" t="s">
        <v>1869</v>
      </c>
      <c r="BD1516" s="18">
        <v>0</v>
      </c>
      <c r="BE1516" s="18" t="s">
        <v>1865</v>
      </c>
      <c r="BF1516" s="18" t="s">
        <v>257</v>
      </c>
      <c r="BG1516" s="18">
        <v>9</v>
      </c>
      <c r="BH1516" s="18" t="s">
        <v>561</v>
      </c>
      <c r="BI1516" s="18" t="s">
        <v>257</v>
      </c>
      <c r="BJ1516" s="18" t="s">
        <v>257</v>
      </c>
      <c r="BK1516" s="18" t="s">
        <v>257</v>
      </c>
      <c r="BL1516" s="18" t="s">
        <v>257</v>
      </c>
      <c r="BM1516" s="18" t="s">
        <v>257</v>
      </c>
      <c r="BN1516" s="18">
        <v>28</v>
      </c>
      <c r="BO1516" s="18" t="s">
        <v>522</v>
      </c>
      <c r="BP1516" s="18" t="s">
        <v>257</v>
      </c>
      <c r="BQ1516" s="18" t="s">
        <v>257</v>
      </c>
      <c r="BR1516" s="18" t="s">
        <v>1868</v>
      </c>
      <c r="BS1516" s="18" t="s">
        <v>322</v>
      </c>
      <c r="BT1516" s="63">
        <v>0.69399999999999995</v>
      </c>
      <c r="BU1516" s="63" t="s">
        <v>563</v>
      </c>
      <c r="BV1516" s="63" t="s">
        <v>479</v>
      </c>
      <c r="BW1516" s="18">
        <v>9</v>
      </c>
      <c r="BX1516" s="18" t="s">
        <v>1867</v>
      </c>
      <c r="BY1516" s="63" t="s">
        <v>257</v>
      </c>
      <c r="BZ1516" s="63">
        <v>0.69799999999999995</v>
      </c>
      <c r="CA1516" s="63">
        <v>4.0000000000000036E-3</v>
      </c>
      <c r="CB1516" s="63">
        <f t="shared" si="301"/>
        <v>4.0000000000000036E-3</v>
      </c>
      <c r="CC1516" s="18" t="s">
        <v>557</v>
      </c>
      <c r="CD1516" s="18">
        <v>28</v>
      </c>
      <c r="CE1516" s="18" t="s">
        <v>522</v>
      </c>
      <c r="CF1516" s="18" t="s">
        <v>257</v>
      </c>
      <c r="CG1516" s="18" t="s">
        <v>257</v>
      </c>
      <c r="CH1516" s="18" t="s">
        <v>1870</v>
      </c>
      <c r="CI1516" s="18" t="s">
        <v>437</v>
      </c>
      <c r="CJ1516" s="18">
        <v>5.6000000000000008E-3</v>
      </c>
      <c r="CK1516" s="18" t="s">
        <v>1871</v>
      </c>
      <c r="CL1516" s="18" t="s">
        <v>479</v>
      </c>
      <c r="CM1516" s="18">
        <v>9</v>
      </c>
      <c r="CN1516" s="18" t="s">
        <v>561</v>
      </c>
      <c r="CO1516" s="18" t="s">
        <v>257</v>
      </c>
      <c r="CP1516" s="18">
        <v>5.9500000000000004E-3</v>
      </c>
      <c r="CQ1516" s="18">
        <v>3.4999999999999962E-4</v>
      </c>
      <c r="CR1516" s="18">
        <f t="shared" si="302"/>
        <v>3.4999999999999962E-4</v>
      </c>
      <c r="CS1516" s="18" t="s">
        <v>557</v>
      </c>
      <c r="CT1516" s="18">
        <v>28</v>
      </c>
      <c r="CU1516" s="18" t="s">
        <v>522</v>
      </c>
      <c r="CV1516" s="18" t="s">
        <v>257</v>
      </c>
      <c r="CW1516" s="18" t="s">
        <v>257</v>
      </c>
      <c r="CX1516" s="3" t="s">
        <v>1872</v>
      </c>
      <c r="CY1516" s="18"/>
      <c r="CZ1516" s="18"/>
      <c r="DA1516" s="18"/>
      <c r="DB1516" s="18"/>
      <c r="DC1516" s="18"/>
      <c r="DD1516" s="18"/>
      <c r="DE1516" s="18"/>
      <c r="DF1516" s="18"/>
      <c r="DG1516" s="18"/>
      <c r="DH1516" s="18"/>
      <c r="DI1516" s="18"/>
      <c r="DJ1516" s="18"/>
      <c r="DK1516" s="18"/>
      <c r="DL1516" s="18"/>
      <c r="DM1516" s="18"/>
      <c r="DN1516" s="18"/>
      <c r="DO1516" s="18">
        <v>0</v>
      </c>
      <c r="DP1516" s="18"/>
      <c r="DQ1516" s="18"/>
      <c r="DR1516" s="18"/>
      <c r="DS1516" s="18"/>
      <c r="DT1516" s="18"/>
      <c r="DU1516" s="3"/>
      <c r="DV1516" s="18">
        <v>0</v>
      </c>
      <c r="DW1516" s="24"/>
      <c r="DX1516" s="24"/>
      <c r="DY1516" s="24"/>
      <c r="DZ1516" s="18"/>
      <c r="EA1516" s="18"/>
      <c r="EB1516" s="24"/>
      <c r="EC1516" s="24"/>
      <c r="ED1516" s="24"/>
      <c r="EE1516" s="3">
        <v>0</v>
      </c>
      <c r="EF1516" s="3">
        <v>0</v>
      </c>
      <c r="EG1516" s="3">
        <v>0</v>
      </c>
      <c r="EH1516" s="24"/>
      <c r="EI1516" s="18" cm="1">
        <f t="array" ref="EI1516">IF(SUMPRODUCT(--(DO1516:DS1516&lt;&gt;""))=0, 0,1)</f>
        <v>1</v>
      </c>
      <c r="EJ1516" s="18" cm="1">
        <f t="array" ref="EJ1516">IF(SUMPRODUCT(--(DT1516:EG1516&lt;&gt;""))=0, 0,1)</f>
        <v>1</v>
      </c>
      <c r="EK1516" s="18" cm="1">
        <f t="array" ref="EK1516">IF(SUMPRODUCT(--(EC1516:EG1516&lt;&gt;""))=0, 0,1)</f>
        <v>1</v>
      </c>
      <c r="EL1516" s="18" cm="1">
        <f t="array" ref="EL1516">IF(SUMPRODUCT(--(EE1516:EG1516&lt;&gt;""))=0, 0,1)</f>
        <v>1</v>
      </c>
      <c r="EM1516" s="18">
        <f t="shared" si="296"/>
        <v>0</v>
      </c>
      <c r="EN1516" s="18">
        <f t="shared" si="297"/>
        <v>0</v>
      </c>
      <c r="EO1516" s="18">
        <f t="shared" si="298"/>
        <v>0</v>
      </c>
      <c r="EP1516" s="18">
        <f t="shared" si="299"/>
        <v>0</v>
      </c>
      <c r="EQ1516" s="18">
        <f t="shared" si="300"/>
        <v>0</v>
      </c>
      <c r="ER1516" s="58" t="s">
        <v>2080</v>
      </c>
      <c r="ES1516" s="59">
        <v>44011</v>
      </c>
      <c r="ET1516" s="18" t="s">
        <v>1873</v>
      </c>
      <c r="EU1516" s="18" t="s">
        <v>1858</v>
      </c>
    </row>
    <row r="1517" spans="1:151" ht="15.75" customHeight="1" x14ac:dyDescent="0.2">
      <c r="A1517" s="5" t="s">
        <v>436</v>
      </c>
      <c r="B1517" s="24" t="s">
        <v>1857</v>
      </c>
      <c r="C1517" s="26">
        <v>1</v>
      </c>
      <c r="D1517" s="18" t="s">
        <v>1861</v>
      </c>
      <c r="E1517" s="18" t="s">
        <v>1881</v>
      </c>
      <c r="F1517" s="18" t="s">
        <v>553</v>
      </c>
      <c r="G1517" s="18" t="s">
        <v>609</v>
      </c>
      <c r="H1517" s="18" t="s">
        <v>1860</v>
      </c>
      <c r="I1517" s="18" t="s">
        <v>718</v>
      </c>
      <c r="J1517" s="18" t="s">
        <v>363</v>
      </c>
      <c r="K1517" s="18" t="s">
        <v>363</v>
      </c>
      <c r="L1517" s="18" t="s">
        <v>363</v>
      </c>
      <c r="M1517" s="18" t="s">
        <v>253</v>
      </c>
      <c r="N1517" s="56">
        <v>75</v>
      </c>
      <c r="O1517" s="18" t="s">
        <v>1859</v>
      </c>
      <c r="P1517" s="18" t="s">
        <v>466</v>
      </c>
      <c r="Q1517" s="18" t="s">
        <v>254</v>
      </c>
      <c r="R1517" s="24" t="s">
        <v>257</v>
      </c>
      <c r="S1517" s="24" t="s">
        <v>257</v>
      </c>
      <c r="T1517" s="26" t="s">
        <v>257</v>
      </c>
      <c r="U1517" s="26" t="s">
        <v>257</v>
      </c>
      <c r="V1517" s="26" t="s">
        <v>257</v>
      </c>
      <c r="W1517" s="26" t="s">
        <v>257</v>
      </c>
      <c r="X1517" s="18" t="s">
        <v>1863</v>
      </c>
      <c r="Y1517" s="18">
        <v>0.43</v>
      </c>
      <c r="Z1517" s="18" t="s">
        <v>474</v>
      </c>
      <c r="AA1517" s="18">
        <v>0.43</v>
      </c>
      <c r="AB1517" s="57" t="s">
        <v>257</v>
      </c>
      <c r="AC1517" s="18" t="s">
        <v>479</v>
      </c>
      <c r="AD1517" s="18">
        <v>36</v>
      </c>
      <c r="AE1517" s="18" t="s">
        <v>1879</v>
      </c>
      <c r="AF1517" s="18">
        <v>0.04</v>
      </c>
      <c r="AG1517" s="18">
        <v>0.04</v>
      </c>
      <c r="AH1517" s="18" t="s">
        <v>557</v>
      </c>
      <c r="AI1517" s="18">
        <f t="shared" ref="AI1517:AK1528" si="303">12*7</f>
        <v>84</v>
      </c>
      <c r="AJ1517" s="18" t="s">
        <v>522</v>
      </c>
      <c r="AK1517" s="18">
        <f t="shared" si="303"/>
        <v>84</v>
      </c>
      <c r="AL1517" s="18" t="s">
        <v>1880</v>
      </c>
      <c r="AM1517" s="18" t="s">
        <v>282</v>
      </c>
      <c r="AN1517" s="18">
        <v>0</v>
      </c>
      <c r="AO1517" s="18" t="s">
        <v>1865</v>
      </c>
      <c r="AP1517" s="18" t="s">
        <v>1866</v>
      </c>
      <c r="AQ1517" s="18">
        <v>9</v>
      </c>
      <c r="AR1517" s="18" t="s">
        <v>1867</v>
      </c>
      <c r="AS1517" s="18" t="s">
        <v>257</v>
      </c>
      <c r="AT1517" s="18" t="s">
        <v>257</v>
      </c>
      <c r="AU1517" s="18" t="s">
        <v>257</v>
      </c>
      <c r="AV1517" s="18" t="s">
        <v>257</v>
      </c>
      <c r="AW1517" s="18" t="s">
        <v>257</v>
      </c>
      <c r="AX1517" s="18">
        <f t="shared" ref="AX1517:AX1528" si="304">12*7</f>
        <v>84</v>
      </c>
      <c r="AY1517" s="18" t="s">
        <v>522</v>
      </c>
      <c r="AZ1517" s="18" t="s">
        <v>257</v>
      </c>
      <c r="BA1517" s="18" t="s">
        <v>257</v>
      </c>
      <c r="BB1517" s="18" t="s">
        <v>1882</v>
      </c>
      <c r="BC1517" s="18" t="s">
        <v>1869</v>
      </c>
      <c r="BD1517" s="18">
        <v>0</v>
      </c>
      <c r="BE1517" s="18" t="s">
        <v>1865</v>
      </c>
      <c r="BF1517" s="18" t="s">
        <v>257</v>
      </c>
      <c r="BG1517" s="18">
        <v>9</v>
      </c>
      <c r="BH1517" s="18" t="s">
        <v>561</v>
      </c>
      <c r="BI1517" s="18" t="s">
        <v>257</v>
      </c>
      <c r="BJ1517" s="18" t="s">
        <v>257</v>
      </c>
      <c r="BK1517" s="18" t="s">
        <v>257</v>
      </c>
      <c r="BL1517" s="18" t="s">
        <v>257</v>
      </c>
      <c r="BM1517" s="18" t="s">
        <v>257</v>
      </c>
      <c r="BN1517" s="18">
        <v>84</v>
      </c>
      <c r="BO1517" s="18" t="s">
        <v>522</v>
      </c>
      <c r="BP1517" s="18" t="s">
        <v>257</v>
      </c>
      <c r="BQ1517" s="18" t="s">
        <v>257</v>
      </c>
      <c r="BR1517" s="18" t="s">
        <v>1882</v>
      </c>
      <c r="BS1517" s="18" t="s">
        <v>322</v>
      </c>
      <c r="BT1517" s="63">
        <v>0.54200000000000004</v>
      </c>
      <c r="BU1517" s="63" t="s">
        <v>563</v>
      </c>
      <c r="BV1517" s="63" t="s">
        <v>479</v>
      </c>
      <c r="BW1517" s="18">
        <v>9</v>
      </c>
      <c r="BX1517" s="18" t="s">
        <v>1867</v>
      </c>
      <c r="BY1517" s="63" t="s">
        <v>257</v>
      </c>
      <c r="BZ1517" s="63">
        <v>0.56299999999999994</v>
      </c>
      <c r="CA1517" s="63">
        <v>2.0999999999999908E-2</v>
      </c>
      <c r="CB1517" s="63">
        <f t="shared" si="301"/>
        <v>2.0999999999999908E-2</v>
      </c>
      <c r="CC1517" s="18" t="s">
        <v>557</v>
      </c>
      <c r="CD1517" s="18">
        <f t="shared" ref="CD1517:CD1528" si="305">12*7</f>
        <v>84</v>
      </c>
      <c r="CE1517" s="18" t="s">
        <v>522</v>
      </c>
      <c r="CF1517" s="18" t="s">
        <v>257</v>
      </c>
      <c r="CG1517" s="18" t="s">
        <v>257</v>
      </c>
      <c r="CH1517" s="18" t="s">
        <v>1870</v>
      </c>
      <c r="CI1517" s="18" t="s">
        <v>437</v>
      </c>
      <c r="CJ1517" s="18">
        <v>5.2800000000000008E-3</v>
      </c>
      <c r="CK1517" s="18" t="s">
        <v>1871</v>
      </c>
      <c r="CL1517" s="18" t="s">
        <v>479</v>
      </c>
      <c r="CM1517" s="18">
        <v>9</v>
      </c>
      <c r="CN1517" s="18" t="s">
        <v>561</v>
      </c>
      <c r="CO1517" s="18" t="s">
        <v>257</v>
      </c>
      <c r="CP1517" s="18">
        <v>5.7300000000000007E-3</v>
      </c>
      <c r="CQ1517" s="18">
        <v>4.4999999999999988E-4</v>
      </c>
      <c r="CR1517" s="18">
        <f t="shared" si="302"/>
        <v>4.4999999999999988E-4</v>
      </c>
      <c r="CS1517" s="18" t="s">
        <v>557</v>
      </c>
      <c r="CT1517" s="18">
        <v>84</v>
      </c>
      <c r="CU1517" s="18" t="s">
        <v>522</v>
      </c>
      <c r="CV1517" s="18" t="s">
        <v>257</v>
      </c>
      <c r="CW1517" s="18" t="s">
        <v>257</v>
      </c>
      <c r="CX1517" s="3" t="s">
        <v>1872</v>
      </c>
      <c r="CY1517" s="18"/>
      <c r="CZ1517" s="18"/>
      <c r="DA1517" s="18"/>
      <c r="DB1517" s="18"/>
      <c r="DC1517" s="18"/>
      <c r="DD1517" s="18"/>
      <c r="DE1517" s="18"/>
      <c r="DF1517" s="18"/>
      <c r="DG1517" s="18"/>
      <c r="DH1517" s="18"/>
      <c r="DI1517" s="18"/>
      <c r="DJ1517" s="18"/>
      <c r="DK1517" s="18"/>
      <c r="DL1517" s="18"/>
      <c r="DM1517" s="18"/>
      <c r="DN1517" s="18"/>
      <c r="DO1517" s="18">
        <v>0</v>
      </c>
      <c r="DP1517" s="18"/>
      <c r="DQ1517" s="18"/>
      <c r="DR1517" s="18"/>
      <c r="DS1517" s="18"/>
      <c r="DT1517" s="18"/>
      <c r="DU1517" s="3"/>
      <c r="DV1517" s="18">
        <v>0</v>
      </c>
      <c r="DW1517" s="24"/>
      <c r="DX1517" s="24"/>
      <c r="DY1517" s="24"/>
      <c r="DZ1517" s="18"/>
      <c r="EA1517" s="18"/>
      <c r="EB1517" s="24"/>
      <c r="EC1517" s="24"/>
      <c r="ED1517" s="24"/>
      <c r="EE1517" s="3">
        <v>0</v>
      </c>
      <c r="EF1517" s="3">
        <v>0</v>
      </c>
      <c r="EG1517" s="3">
        <v>0</v>
      </c>
      <c r="EH1517" s="24"/>
      <c r="EI1517" s="18" cm="1">
        <f t="array" ref="EI1517">IF(SUMPRODUCT(--(DO1517:DS1517&lt;&gt;""))=0, 0,1)</f>
        <v>1</v>
      </c>
      <c r="EJ1517" s="18" cm="1">
        <f t="array" ref="EJ1517">IF(SUMPRODUCT(--(DT1517:EG1517&lt;&gt;""))=0, 0,1)</f>
        <v>1</v>
      </c>
      <c r="EK1517" s="18" cm="1">
        <f t="array" ref="EK1517">IF(SUMPRODUCT(--(EC1517:EG1517&lt;&gt;""))=0, 0,1)</f>
        <v>1</v>
      </c>
      <c r="EL1517" s="18" cm="1">
        <f t="array" ref="EL1517">IF(SUMPRODUCT(--(EE1517:EG1517&lt;&gt;""))=0, 0,1)</f>
        <v>1</v>
      </c>
      <c r="EM1517" s="18">
        <f t="shared" si="296"/>
        <v>0</v>
      </c>
      <c r="EN1517" s="18">
        <f t="shared" si="297"/>
        <v>0</v>
      </c>
      <c r="EO1517" s="18">
        <f t="shared" si="298"/>
        <v>0</v>
      </c>
      <c r="EP1517" s="18">
        <f t="shared" si="299"/>
        <v>0</v>
      </c>
      <c r="EQ1517" s="18">
        <f t="shared" si="300"/>
        <v>0</v>
      </c>
      <c r="ER1517" s="58" t="s">
        <v>2080</v>
      </c>
      <c r="ES1517" s="59">
        <v>44011</v>
      </c>
      <c r="ET1517" s="18" t="s">
        <v>1873</v>
      </c>
      <c r="EU1517" s="18" t="s">
        <v>1858</v>
      </c>
    </row>
    <row r="1518" spans="1:151" ht="15.75" customHeight="1" x14ac:dyDescent="0.2">
      <c r="A1518" s="5" t="s">
        <v>436</v>
      </c>
      <c r="B1518" s="24" t="s">
        <v>1857</v>
      </c>
      <c r="C1518" s="26">
        <v>1</v>
      </c>
      <c r="D1518" s="18" t="s">
        <v>1874</v>
      </c>
      <c r="E1518" s="18" t="s">
        <v>1881</v>
      </c>
      <c r="F1518" s="18" t="s">
        <v>553</v>
      </c>
      <c r="G1518" s="18" t="s">
        <v>609</v>
      </c>
      <c r="H1518" s="18" t="s">
        <v>1860</v>
      </c>
      <c r="I1518" s="18" t="s">
        <v>718</v>
      </c>
      <c r="J1518" s="18" t="s">
        <v>363</v>
      </c>
      <c r="K1518" s="18" t="s">
        <v>363</v>
      </c>
      <c r="L1518" s="18" t="s">
        <v>363</v>
      </c>
      <c r="M1518" s="18" t="s">
        <v>253</v>
      </c>
      <c r="N1518" s="56">
        <v>75</v>
      </c>
      <c r="O1518" s="18" t="s">
        <v>1859</v>
      </c>
      <c r="P1518" s="18" t="s">
        <v>466</v>
      </c>
      <c r="Q1518" s="18" t="s">
        <v>254</v>
      </c>
      <c r="R1518" s="24" t="s">
        <v>257</v>
      </c>
      <c r="S1518" s="24" t="s">
        <v>257</v>
      </c>
      <c r="T1518" s="26" t="s">
        <v>257</v>
      </c>
      <c r="U1518" s="26" t="s">
        <v>257</v>
      </c>
      <c r="V1518" s="26" t="s">
        <v>257</v>
      </c>
      <c r="W1518" s="26" t="s">
        <v>257</v>
      </c>
      <c r="X1518" s="18" t="s">
        <v>1863</v>
      </c>
      <c r="Y1518" s="18">
        <v>1.62</v>
      </c>
      <c r="Z1518" s="18" t="s">
        <v>474</v>
      </c>
      <c r="AA1518" s="18">
        <v>1.62</v>
      </c>
      <c r="AB1518" s="57" t="s">
        <v>257</v>
      </c>
      <c r="AC1518" s="18" t="s">
        <v>479</v>
      </c>
      <c r="AD1518" s="18">
        <v>36</v>
      </c>
      <c r="AE1518" s="18" t="s">
        <v>1879</v>
      </c>
      <c r="AF1518" s="18">
        <v>0.16</v>
      </c>
      <c r="AG1518" s="18">
        <v>0.16</v>
      </c>
      <c r="AH1518" s="18" t="s">
        <v>557</v>
      </c>
      <c r="AI1518" s="18">
        <f t="shared" si="303"/>
        <v>84</v>
      </c>
      <c r="AJ1518" s="18" t="s">
        <v>522</v>
      </c>
      <c r="AK1518" s="18">
        <f t="shared" si="303"/>
        <v>84</v>
      </c>
      <c r="AL1518" s="18" t="s">
        <v>1880</v>
      </c>
      <c r="AM1518" s="18" t="s">
        <v>282</v>
      </c>
      <c r="AN1518" s="18">
        <v>0</v>
      </c>
      <c r="AO1518" s="18" t="s">
        <v>1865</v>
      </c>
      <c r="AP1518" s="18" t="s">
        <v>1866</v>
      </c>
      <c r="AQ1518" s="18">
        <v>9</v>
      </c>
      <c r="AR1518" s="18" t="s">
        <v>1867</v>
      </c>
      <c r="AS1518" s="18" t="s">
        <v>257</v>
      </c>
      <c r="AT1518" s="18" t="s">
        <v>257</v>
      </c>
      <c r="AU1518" s="18" t="s">
        <v>257</v>
      </c>
      <c r="AV1518" s="18" t="s">
        <v>257</v>
      </c>
      <c r="AW1518" s="18" t="s">
        <v>257</v>
      </c>
      <c r="AX1518" s="18">
        <f t="shared" si="304"/>
        <v>84</v>
      </c>
      <c r="AY1518" s="18" t="s">
        <v>522</v>
      </c>
      <c r="AZ1518" s="18" t="s">
        <v>257</v>
      </c>
      <c r="BA1518" s="18" t="s">
        <v>257</v>
      </c>
      <c r="BB1518" s="18" t="s">
        <v>1882</v>
      </c>
      <c r="BC1518" s="18" t="s">
        <v>1869</v>
      </c>
      <c r="BD1518" s="18">
        <v>0</v>
      </c>
      <c r="BE1518" s="18" t="s">
        <v>1865</v>
      </c>
      <c r="BF1518" s="18" t="s">
        <v>257</v>
      </c>
      <c r="BG1518" s="18">
        <v>9</v>
      </c>
      <c r="BH1518" s="18" t="s">
        <v>561</v>
      </c>
      <c r="BI1518" s="18" t="s">
        <v>257</v>
      </c>
      <c r="BJ1518" s="18" t="s">
        <v>257</v>
      </c>
      <c r="BK1518" s="18" t="s">
        <v>257</v>
      </c>
      <c r="BL1518" s="18" t="s">
        <v>257</v>
      </c>
      <c r="BM1518" s="18" t="s">
        <v>257</v>
      </c>
      <c r="BN1518" s="18">
        <v>84</v>
      </c>
      <c r="BO1518" s="18" t="s">
        <v>522</v>
      </c>
      <c r="BP1518" s="18" t="s">
        <v>257</v>
      </c>
      <c r="BQ1518" s="18" t="s">
        <v>257</v>
      </c>
      <c r="BR1518" s="18" t="s">
        <v>1882</v>
      </c>
      <c r="BS1518" s="18" t="s">
        <v>322</v>
      </c>
      <c r="BT1518" s="63">
        <v>0.53400000000000003</v>
      </c>
      <c r="BU1518" s="63" t="s">
        <v>563</v>
      </c>
      <c r="BV1518" s="63" t="s">
        <v>479</v>
      </c>
      <c r="BW1518" s="18">
        <v>9</v>
      </c>
      <c r="BX1518" s="18" t="s">
        <v>1867</v>
      </c>
      <c r="BY1518" s="63" t="s">
        <v>257</v>
      </c>
      <c r="BZ1518" s="63">
        <v>0.55400000000000005</v>
      </c>
      <c r="CA1518" s="63">
        <v>2.0000000000000018E-2</v>
      </c>
      <c r="CB1518" s="63">
        <f t="shared" si="301"/>
        <v>2.0000000000000018E-2</v>
      </c>
      <c r="CC1518" s="18" t="s">
        <v>557</v>
      </c>
      <c r="CD1518" s="18">
        <f t="shared" si="305"/>
        <v>84</v>
      </c>
      <c r="CE1518" s="18" t="s">
        <v>522</v>
      </c>
      <c r="CF1518" s="18" t="s">
        <v>257</v>
      </c>
      <c r="CG1518" s="18" t="s">
        <v>257</v>
      </c>
      <c r="CH1518" s="18" t="s">
        <v>1870</v>
      </c>
      <c r="CI1518" s="18" t="s">
        <v>437</v>
      </c>
      <c r="CJ1518" s="18">
        <v>5.6000000000000008E-3</v>
      </c>
      <c r="CK1518" s="18" t="s">
        <v>1871</v>
      </c>
      <c r="CL1518" s="18" t="s">
        <v>479</v>
      </c>
      <c r="CM1518" s="18">
        <v>9</v>
      </c>
      <c r="CN1518" s="18" t="s">
        <v>561</v>
      </c>
      <c r="CO1518" s="18" t="s">
        <v>257</v>
      </c>
      <c r="CP1518" s="18">
        <v>6.7000000000000002E-3</v>
      </c>
      <c r="CQ1518" s="18">
        <v>1.0999999999999994E-3</v>
      </c>
      <c r="CR1518" s="18">
        <f t="shared" si="302"/>
        <v>1.0999999999999994E-3</v>
      </c>
      <c r="CS1518" s="18" t="s">
        <v>557</v>
      </c>
      <c r="CT1518" s="18">
        <v>84</v>
      </c>
      <c r="CU1518" s="18" t="s">
        <v>522</v>
      </c>
      <c r="CV1518" s="18" t="s">
        <v>257</v>
      </c>
      <c r="CW1518" s="18" t="s">
        <v>257</v>
      </c>
      <c r="CX1518" s="3" t="s">
        <v>1872</v>
      </c>
      <c r="CY1518" s="18"/>
      <c r="CZ1518" s="18"/>
      <c r="DA1518" s="18"/>
      <c r="DB1518" s="18"/>
      <c r="DC1518" s="18"/>
      <c r="DD1518" s="18"/>
      <c r="DE1518" s="18"/>
      <c r="DF1518" s="18"/>
      <c r="DG1518" s="18"/>
      <c r="DH1518" s="18"/>
      <c r="DI1518" s="18"/>
      <c r="DJ1518" s="18"/>
      <c r="DK1518" s="18"/>
      <c r="DL1518" s="18"/>
      <c r="DM1518" s="18"/>
      <c r="DN1518" s="18"/>
      <c r="DO1518" s="18">
        <v>0</v>
      </c>
      <c r="DP1518" s="18"/>
      <c r="DQ1518" s="18"/>
      <c r="DR1518" s="18"/>
      <c r="DS1518" s="18"/>
      <c r="DT1518" s="18"/>
      <c r="DU1518" s="3"/>
      <c r="DV1518" s="18">
        <v>0</v>
      </c>
      <c r="DW1518" s="24"/>
      <c r="DX1518" s="24"/>
      <c r="DY1518" s="24"/>
      <c r="DZ1518" s="18"/>
      <c r="EA1518" s="18"/>
      <c r="EB1518" s="24"/>
      <c r="EC1518" s="24"/>
      <c r="ED1518" s="24"/>
      <c r="EE1518" s="3">
        <v>0</v>
      </c>
      <c r="EF1518" s="3">
        <v>0</v>
      </c>
      <c r="EG1518" s="3">
        <v>0</v>
      </c>
      <c r="EH1518" s="24"/>
      <c r="EI1518" s="18" cm="1">
        <f t="array" ref="EI1518">IF(SUMPRODUCT(--(DO1518:DS1518&lt;&gt;""))=0, 0,1)</f>
        <v>1</v>
      </c>
      <c r="EJ1518" s="18" cm="1">
        <f t="array" ref="EJ1518">IF(SUMPRODUCT(--(DT1518:EG1518&lt;&gt;""))=0, 0,1)</f>
        <v>1</v>
      </c>
      <c r="EK1518" s="18" cm="1">
        <f t="array" ref="EK1518">IF(SUMPRODUCT(--(EC1518:EG1518&lt;&gt;""))=0, 0,1)</f>
        <v>1</v>
      </c>
      <c r="EL1518" s="18" cm="1">
        <f t="array" ref="EL1518">IF(SUMPRODUCT(--(EE1518:EG1518&lt;&gt;""))=0, 0,1)</f>
        <v>1</v>
      </c>
      <c r="EM1518" s="18">
        <f t="shared" si="296"/>
        <v>0</v>
      </c>
      <c r="EN1518" s="18">
        <f t="shared" si="297"/>
        <v>0</v>
      </c>
      <c r="EO1518" s="18">
        <f t="shared" si="298"/>
        <v>0</v>
      </c>
      <c r="EP1518" s="18">
        <f t="shared" si="299"/>
        <v>0</v>
      </c>
      <c r="EQ1518" s="18">
        <f t="shared" si="300"/>
        <v>0</v>
      </c>
      <c r="ER1518" s="58" t="s">
        <v>2080</v>
      </c>
      <c r="ES1518" s="59">
        <v>44011</v>
      </c>
      <c r="ET1518" s="18" t="s">
        <v>1873</v>
      </c>
      <c r="EU1518" s="18" t="s">
        <v>1858</v>
      </c>
    </row>
    <row r="1519" spans="1:151" ht="15.75" customHeight="1" x14ac:dyDescent="0.2">
      <c r="A1519" s="5" t="s">
        <v>436</v>
      </c>
      <c r="B1519" s="24" t="s">
        <v>1857</v>
      </c>
      <c r="C1519" s="26">
        <v>1</v>
      </c>
      <c r="D1519" s="18" t="s">
        <v>1875</v>
      </c>
      <c r="E1519" s="18" t="s">
        <v>1881</v>
      </c>
      <c r="F1519" s="18" t="s">
        <v>553</v>
      </c>
      <c r="G1519" s="18" t="s">
        <v>609</v>
      </c>
      <c r="H1519" s="18" t="s">
        <v>1860</v>
      </c>
      <c r="I1519" s="18" t="s">
        <v>718</v>
      </c>
      <c r="J1519" s="18" t="s">
        <v>363</v>
      </c>
      <c r="K1519" s="18" t="s">
        <v>363</v>
      </c>
      <c r="L1519" s="18" t="s">
        <v>363</v>
      </c>
      <c r="M1519" s="18" t="s">
        <v>253</v>
      </c>
      <c r="N1519" s="56">
        <v>75</v>
      </c>
      <c r="O1519" s="18" t="s">
        <v>1859</v>
      </c>
      <c r="P1519" s="18" t="s">
        <v>466</v>
      </c>
      <c r="Q1519" s="18" t="s">
        <v>254</v>
      </c>
      <c r="R1519" s="24" t="s">
        <v>257</v>
      </c>
      <c r="S1519" s="24" t="s">
        <v>257</v>
      </c>
      <c r="T1519" s="26" t="s">
        <v>257</v>
      </c>
      <c r="U1519" s="26" t="s">
        <v>257</v>
      </c>
      <c r="V1519" s="26" t="s">
        <v>257</v>
      </c>
      <c r="W1519" s="26" t="s">
        <v>257</v>
      </c>
      <c r="X1519" s="18" t="s">
        <v>1863</v>
      </c>
      <c r="Y1519" s="18">
        <v>2.76</v>
      </c>
      <c r="Z1519" s="18" t="s">
        <v>474</v>
      </c>
      <c r="AA1519" s="18">
        <v>2.76</v>
      </c>
      <c r="AB1519" s="57" t="s">
        <v>257</v>
      </c>
      <c r="AC1519" s="18" t="s">
        <v>479</v>
      </c>
      <c r="AD1519" s="18">
        <v>36</v>
      </c>
      <c r="AE1519" s="18" t="s">
        <v>1879</v>
      </c>
      <c r="AF1519" s="18">
        <v>0.22</v>
      </c>
      <c r="AG1519" s="18">
        <v>0.22</v>
      </c>
      <c r="AH1519" s="18" t="s">
        <v>557</v>
      </c>
      <c r="AI1519" s="18">
        <f t="shared" si="303"/>
        <v>84</v>
      </c>
      <c r="AJ1519" s="18" t="s">
        <v>522</v>
      </c>
      <c r="AK1519" s="18">
        <f t="shared" si="303"/>
        <v>84</v>
      </c>
      <c r="AL1519" s="18" t="s">
        <v>1880</v>
      </c>
      <c r="AM1519" s="18" t="s">
        <v>282</v>
      </c>
      <c r="AN1519" s="18">
        <v>2</v>
      </c>
      <c r="AO1519" s="18" t="s">
        <v>1865</v>
      </c>
      <c r="AP1519" s="18" t="s">
        <v>1866</v>
      </c>
      <c r="AQ1519" s="18">
        <v>9</v>
      </c>
      <c r="AR1519" s="18" t="s">
        <v>1867</v>
      </c>
      <c r="AS1519" s="18" t="s">
        <v>257</v>
      </c>
      <c r="AT1519" s="18" t="s">
        <v>257</v>
      </c>
      <c r="AU1519" s="18" t="s">
        <v>257</v>
      </c>
      <c r="AV1519" s="18" t="s">
        <v>257</v>
      </c>
      <c r="AW1519" s="18" t="s">
        <v>257</v>
      </c>
      <c r="AX1519" s="18">
        <f t="shared" si="304"/>
        <v>84</v>
      </c>
      <c r="AY1519" s="18" t="s">
        <v>522</v>
      </c>
      <c r="AZ1519" s="18" t="s">
        <v>257</v>
      </c>
      <c r="BA1519" s="18" t="s">
        <v>257</v>
      </c>
      <c r="BB1519" s="18" t="s">
        <v>1882</v>
      </c>
      <c r="BC1519" s="18" t="s">
        <v>1869</v>
      </c>
      <c r="BD1519" s="18">
        <v>0</v>
      </c>
      <c r="BE1519" s="18" t="s">
        <v>1865</v>
      </c>
      <c r="BF1519" s="18" t="s">
        <v>257</v>
      </c>
      <c r="BG1519" s="18">
        <v>9</v>
      </c>
      <c r="BH1519" s="18" t="s">
        <v>561</v>
      </c>
      <c r="BI1519" s="18" t="s">
        <v>257</v>
      </c>
      <c r="BJ1519" s="18" t="s">
        <v>257</v>
      </c>
      <c r="BK1519" s="18" t="s">
        <v>257</v>
      </c>
      <c r="BL1519" s="18" t="s">
        <v>257</v>
      </c>
      <c r="BM1519" s="18" t="s">
        <v>257</v>
      </c>
      <c r="BN1519" s="18">
        <v>84</v>
      </c>
      <c r="BO1519" s="18" t="s">
        <v>522</v>
      </c>
      <c r="BP1519" s="18" t="s">
        <v>257</v>
      </c>
      <c r="BQ1519" s="18" t="s">
        <v>257</v>
      </c>
      <c r="BR1519" s="18" t="s">
        <v>1882</v>
      </c>
      <c r="BS1519" s="18" t="s">
        <v>322</v>
      </c>
      <c r="BT1519" s="63">
        <v>0.53400000000000003</v>
      </c>
      <c r="BU1519" s="63" t="s">
        <v>563</v>
      </c>
      <c r="BV1519" s="63" t="s">
        <v>479</v>
      </c>
      <c r="BW1519" s="18">
        <v>9</v>
      </c>
      <c r="BX1519" s="18" t="s">
        <v>1867</v>
      </c>
      <c r="BY1519" s="63" t="s">
        <v>257</v>
      </c>
      <c r="BZ1519" s="63">
        <v>0.55100000000000005</v>
      </c>
      <c r="CA1519" s="63">
        <v>1.7000000000000015E-2</v>
      </c>
      <c r="CB1519" s="63">
        <f t="shared" si="301"/>
        <v>1.7000000000000015E-2</v>
      </c>
      <c r="CC1519" s="18" t="s">
        <v>557</v>
      </c>
      <c r="CD1519" s="18">
        <f t="shared" si="305"/>
        <v>84</v>
      </c>
      <c r="CE1519" s="18" t="s">
        <v>522</v>
      </c>
      <c r="CF1519" s="18" t="s">
        <v>257</v>
      </c>
      <c r="CG1519" s="18" t="s">
        <v>257</v>
      </c>
      <c r="CH1519" s="18" t="s">
        <v>1870</v>
      </c>
      <c r="CI1519" s="18" t="s">
        <v>437</v>
      </c>
      <c r="CJ1519" s="18">
        <v>3.98E-3</v>
      </c>
      <c r="CK1519" s="18" t="s">
        <v>1871</v>
      </c>
      <c r="CL1519" s="18" t="s">
        <v>479</v>
      </c>
      <c r="CM1519" s="18">
        <v>9</v>
      </c>
      <c r="CN1519" s="18" t="s">
        <v>561</v>
      </c>
      <c r="CO1519" s="18" t="s">
        <v>257</v>
      </c>
      <c r="CP1519" s="18">
        <v>4.8400000000000006E-3</v>
      </c>
      <c r="CQ1519" s="18">
        <v>8.6000000000000052E-4</v>
      </c>
      <c r="CR1519" s="18">
        <f t="shared" si="302"/>
        <v>8.6000000000000052E-4</v>
      </c>
      <c r="CS1519" s="18" t="s">
        <v>557</v>
      </c>
      <c r="CT1519" s="18">
        <v>84</v>
      </c>
      <c r="CU1519" s="18" t="s">
        <v>522</v>
      </c>
      <c r="CV1519" s="18" t="s">
        <v>257</v>
      </c>
      <c r="CW1519" s="18" t="s">
        <v>257</v>
      </c>
      <c r="CX1519" s="3" t="s">
        <v>1872</v>
      </c>
      <c r="CY1519" s="18"/>
      <c r="CZ1519" s="18"/>
      <c r="DA1519" s="18"/>
      <c r="DB1519" s="18"/>
      <c r="DC1519" s="18"/>
      <c r="DD1519" s="18"/>
      <c r="DE1519" s="18"/>
      <c r="DF1519" s="18"/>
      <c r="DG1519" s="18"/>
      <c r="DH1519" s="18"/>
      <c r="DI1519" s="18"/>
      <c r="DJ1519" s="18"/>
      <c r="DK1519" s="18"/>
      <c r="DL1519" s="18"/>
      <c r="DM1519" s="18"/>
      <c r="DN1519" s="18"/>
      <c r="DO1519" s="18">
        <v>0</v>
      </c>
      <c r="DP1519" s="18"/>
      <c r="DQ1519" s="18"/>
      <c r="DR1519" s="18"/>
      <c r="DS1519" s="18"/>
      <c r="DT1519" s="18"/>
      <c r="DU1519" s="3"/>
      <c r="DV1519" s="18">
        <v>0</v>
      </c>
      <c r="DW1519" s="24"/>
      <c r="DX1519" s="24"/>
      <c r="DY1519" s="24"/>
      <c r="DZ1519" s="18"/>
      <c r="EA1519" s="18"/>
      <c r="EB1519" s="24"/>
      <c r="EC1519" s="24"/>
      <c r="ED1519" s="24"/>
      <c r="EE1519" s="3">
        <v>0</v>
      </c>
      <c r="EF1519" s="3">
        <v>0</v>
      </c>
      <c r="EG1519" s="3">
        <v>0</v>
      </c>
      <c r="EH1519" s="24"/>
      <c r="EI1519" s="18" cm="1">
        <f t="array" ref="EI1519">IF(SUMPRODUCT(--(DO1519:DS1519&lt;&gt;""))=0, 0,1)</f>
        <v>1</v>
      </c>
      <c r="EJ1519" s="18" cm="1">
        <f t="array" ref="EJ1519">IF(SUMPRODUCT(--(DT1519:EG1519&lt;&gt;""))=0, 0,1)</f>
        <v>1</v>
      </c>
      <c r="EK1519" s="18" cm="1">
        <f t="array" ref="EK1519">IF(SUMPRODUCT(--(EC1519:EG1519&lt;&gt;""))=0, 0,1)</f>
        <v>1</v>
      </c>
      <c r="EL1519" s="18" cm="1">
        <f t="array" ref="EL1519">IF(SUMPRODUCT(--(EE1519:EG1519&lt;&gt;""))=0, 0,1)</f>
        <v>1</v>
      </c>
      <c r="EM1519" s="18">
        <f t="shared" si="296"/>
        <v>0</v>
      </c>
      <c r="EN1519" s="18">
        <f t="shared" si="297"/>
        <v>0</v>
      </c>
      <c r="EO1519" s="18">
        <f t="shared" si="298"/>
        <v>0</v>
      </c>
      <c r="EP1519" s="18">
        <f t="shared" si="299"/>
        <v>0</v>
      </c>
      <c r="EQ1519" s="18">
        <f t="shared" si="300"/>
        <v>0</v>
      </c>
      <c r="ER1519" s="58" t="s">
        <v>2080</v>
      </c>
      <c r="ES1519" s="59">
        <v>44011</v>
      </c>
      <c r="ET1519" s="18" t="s">
        <v>1873</v>
      </c>
      <c r="EU1519" s="18" t="s">
        <v>1858</v>
      </c>
    </row>
    <row r="1520" spans="1:151" ht="15.75" customHeight="1" x14ac:dyDescent="0.2">
      <c r="A1520" s="5" t="s">
        <v>436</v>
      </c>
      <c r="B1520" s="24" t="s">
        <v>1857</v>
      </c>
      <c r="C1520" s="26">
        <v>1</v>
      </c>
      <c r="D1520" s="18" t="s">
        <v>1876</v>
      </c>
      <c r="E1520" s="18" t="s">
        <v>1881</v>
      </c>
      <c r="F1520" s="18" t="s">
        <v>553</v>
      </c>
      <c r="G1520" s="18" t="s">
        <v>609</v>
      </c>
      <c r="H1520" s="18" t="s">
        <v>1860</v>
      </c>
      <c r="I1520" s="18" t="s">
        <v>718</v>
      </c>
      <c r="J1520" s="18" t="s">
        <v>363</v>
      </c>
      <c r="K1520" s="18" t="s">
        <v>363</v>
      </c>
      <c r="L1520" s="18" t="s">
        <v>363</v>
      </c>
      <c r="M1520" s="18" t="s">
        <v>253</v>
      </c>
      <c r="N1520" s="56">
        <v>75</v>
      </c>
      <c r="O1520" s="18" t="s">
        <v>1859</v>
      </c>
      <c r="P1520" s="18" t="s">
        <v>466</v>
      </c>
      <c r="Q1520" s="18" t="s">
        <v>254</v>
      </c>
      <c r="R1520" s="24" t="s">
        <v>257</v>
      </c>
      <c r="S1520" s="24" t="s">
        <v>257</v>
      </c>
      <c r="T1520" s="26" t="s">
        <v>257</v>
      </c>
      <c r="U1520" s="26" t="s">
        <v>257</v>
      </c>
      <c r="V1520" s="26" t="s">
        <v>257</v>
      </c>
      <c r="W1520" s="26" t="s">
        <v>257</v>
      </c>
      <c r="X1520" s="18" t="s">
        <v>1863</v>
      </c>
      <c r="Y1520" s="18">
        <v>8.93</v>
      </c>
      <c r="Z1520" s="18" t="s">
        <v>474</v>
      </c>
      <c r="AA1520" s="18">
        <v>8.93</v>
      </c>
      <c r="AB1520" s="57" t="s">
        <v>257</v>
      </c>
      <c r="AC1520" s="18" t="s">
        <v>479</v>
      </c>
      <c r="AD1520" s="18">
        <v>36</v>
      </c>
      <c r="AE1520" s="18" t="s">
        <v>1879</v>
      </c>
      <c r="AF1520" s="18">
        <v>0.56000000000000005</v>
      </c>
      <c r="AG1520" s="18">
        <v>0.56000000000000005</v>
      </c>
      <c r="AH1520" s="18" t="s">
        <v>557</v>
      </c>
      <c r="AI1520" s="18">
        <f t="shared" si="303"/>
        <v>84</v>
      </c>
      <c r="AJ1520" s="18" t="s">
        <v>522</v>
      </c>
      <c r="AK1520" s="18">
        <f t="shared" si="303"/>
        <v>84</v>
      </c>
      <c r="AL1520" s="18" t="s">
        <v>1880</v>
      </c>
      <c r="AM1520" s="18" t="s">
        <v>282</v>
      </c>
      <c r="AN1520" s="18">
        <v>8</v>
      </c>
      <c r="AO1520" s="18" t="s">
        <v>1865</v>
      </c>
      <c r="AP1520" s="18" t="s">
        <v>1866</v>
      </c>
      <c r="AQ1520" s="18">
        <v>9</v>
      </c>
      <c r="AR1520" s="18" t="s">
        <v>1867</v>
      </c>
      <c r="AS1520" s="18" t="s">
        <v>257</v>
      </c>
      <c r="AT1520" s="18" t="s">
        <v>257</v>
      </c>
      <c r="AU1520" s="18" t="s">
        <v>257</v>
      </c>
      <c r="AV1520" s="18" t="s">
        <v>257</v>
      </c>
      <c r="AW1520" s="18" t="s">
        <v>257</v>
      </c>
      <c r="AX1520" s="18">
        <f t="shared" si="304"/>
        <v>84</v>
      </c>
      <c r="AY1520" s="18" t="s">
        <v>522</v>
      </c>
      <c r="AZ1520" s="18" t="s">
        <v>257</v>
      </c>
      <c r="BA1520" s="18" t="s">
        <v>257</v>
      </c>
      <c r="BB1520" s="18" t="s">
        <v>1882</v>
      </c>
      <c r="BC1520" s="18" t="s">
        <v>1869</v>
      </c>
      <c r="BD1520" s="18">
        <v>0</v>
      </c>
      <c r="BE1520" s="18" t="s">
        <v>1865</v>
      </c>
      <c r="BF1520" s="18" t="s">
        <v>257</v>
      </c>
      <c r="BG1520" s="18">
        <v>9</v>
      </c>
      <c r="BH1520" s="18" t="s">
        <v>561</v>
      </c>
      <c r="BI1520" s="18" t="s">
        <v>257</v>
      </c>
      <c r="BJ1520" s="18" t="s">
        <v>257</v>
      </c>
      <c r="BK1520" s="18" t="s">
        <v>257</v>
      </c>
      <c r="BL1520" s="18" t="s">
        <v>257</v>
      </c>
      <c r="BM1520" s="18" t="s">
        <v>257</v>
      </c>
      <c r="BN1520" s="18">
        <v>84</v>
      </c>
      <c r="BO1520" s="18" t="s">
        <v>522</v>
      </c>
      <c r="BP1520" s="18" t="s">
        <v>257</v>
      </c>
      <c r="BQ1520" s="18" t="s">
        <v>257</v>
      </c>
      <c r="BR1520" s="18" t="s">
        <v>1882</v>
      </c>
      <c r="BS1520" s="18" t="s">
        <v>322</v>
      </c>
      <c r="BT1520" s="63">
        <v>0.56299999999999994</v>
      </c>
      <c r="BU1520" s="63" t="s">
        <v>563</v>
      </c>
      <c r="BV1520" s="63" t="s">
        <v>479</v>
      </c>
      <c r="BW1520" s="18">
        <v>9</v>
      </c>
      <c r="BX1520" s="18" t="s">
        <v>1867</v>
      </c>
      <c r="BY1520" s="63" t="s">
        <v>257</v>
      </c>
      <c r="BZ1520" s="63">
        <v>0.58599999999999997</v>
      </c>
      <c r="CA1520" s="63">
        <v>2.300000000000002E-2</v>
      </c>
      <c r="CB1520" s="63">
        <f t="shared" si="301"/>
        <v>2.300000000000002E-2</v>
      </c>
      <c r="CC1520" s="18" t="s">
        <v>557</v>
      </c>
      <c r="CD1520" s="18">
        <f t="shared" si="305"/>
        <v>84</v>
      </c>
      <c r="CE1520" s="18" t="s">
        <v>522</v>
      </c>
      <c r="CF1520" s="18" t="s">
        <v>257</v>
      </c>
      <c r="CG1520" s="18" t="s">
        <v>257</v>
      </c>
      <c r="CH1520" s="18" t="s">
        <v>1870</v>
      </c>
      <c r="CI1520" s="18" t="s">
        <v>437</v>
      </c>
      <c r="CJ1520" s="18">
        <v>4.7100000000000006E-3</v>
      </c>
      <c r="CK1520" s="18" t="s">
        <v>1871</v>
      </c>
      <c r="CL1520" s="18" t="s">
        <v>479</v>
      </c>
      <c r="CM1520" s="18">
        <v>9</v>
      </c>
      <c r="CN1520" s="18" t="s">
        <v>561</v>
      </c>
      <c r="CO1520" s="18" t="s">
        <v>257</v>
      </c>
      <c r="CP1520" s="18">
        <v>5.3800000000000002E-3</v>
      </c>
      <c r="CQ1520" s="18">
        <v>6.6999999999999959E-4</v>
      </c>
      <c r="CR1520" s="18">
        <f t="shared" si="302"/>
        <v>6.6999999999999959E-4</v>
      </c>
      <c r="CS1520" s="18" t="s">
        <v>557</v>
      </c>
      <c r="CT1520" s="18">
        <v>84</v>
      </c>
      <c r="CU1520" s="18" t="s">
        <v>522</v>
      </c>
      <c r="CV1520" s="18" t="s">
        <v>257</v>
      </c>
      <c r="CW1520" s="18" t="s">
        <v>257</v>
      </c>
      <c r="CX1520" s="3" t="s">
        <v>1872</v>
      </c>
      <c r="CY1520" s="18"/>
      <c r="CZ1520" s="18"/>
      <c r="DA1520" s="18"/>
      <c r="DB1520" s="18"/>
      <c r="DC1520" s="18"/>
      <c r="DD1520" s="18"/>
      <c r="DE1520" s="18"/>
      <c r="DF1520" s="18"/>
      <c r="DG1520" s="18"/>
      <c r="DH1520" s="18"/>
      <c r="DI1520" s="18"/>
      <c r="DJ1520" s="18"/>
      <c r="DK1520" s="18"/>
      <c r="DL1520" s="18"/>
      <c r="DM1520" s="18"/>
      <c r="DN1520" s="18"/>
      <c r="DO1520" s="18">
        <v>0</v>
      </c>
      <c r="DP1520" s="18"/>
      <c r="DQ1520" s="18"/>
      <c r="DR1520" s="18"/>
      <c r="DS1520" s="18"/>
      <c r="DT1520" s="18"/>
      <c r="DU1520" s="3"/>
      <c r="DV1520" s="18">
        <v>0</v>
      </c>
      <c r="DW1520" s="24"/>
      <c r="DX1520" s="24"/>
      <c r="DY1520" s="24"/>
      <c r="DZ1520" s="18"/>
      <c r="EA1520" s="18"/>
      <c r="EB1520" s="24"/>
      <c r="EC1520" s="24"/>
      <c r="ED1520" s="24"/>
      <c r="EE1520" s="3">
        <v>1</v>
      </c>
      <c r="EF1520" s="3">
        <v>0</v>
      </c>
      <c r="EG1520" s="3">
        <v>0</v>
      </c>
      <c r="EH1520" s="24"/>
      <c r="EI1520" s="18" cm="1">
        <f t="array" ref="EI1520">IF(SUMPRODUCT(--(DO1520:DS1520&lt;&gt;""))=0, 0,1)</f>
        <v>1</v>
      </c>
      <c r="EJ1520" s="18" cm="1">
        <f t="array" ref="EJ1520">IF(SUMPRODUCT(--(DT1520:EG1520&lt;&gt;""))=0, 0,1)</f>
        <v>1</v>
      </c>
      <c r="EK1520" s="18" cm="1">
        <f t="array" ref="EK1520">IF(SUMPRODUCT(--(EC1520:EG1520&lt;&gt;""))=0, 0,1)</f>
        <v>1</v>
      </c>
      <c r="EL1520" s="18" cm="1">
        <f t="array" ref="EL1520">IF(SUMPRODUCT(--(EE1520:EG1520&lt;&gt;""))=0, 0,1)</f>
        <v>1</v>
      </c>
      <c r="EM1520" s="18">
        <f t="shared" si="296"/>
        <v>1</v>
      </c>
      <c r="EN1520" s="18">
        <f t="shared" si="297"/>
        <v>0</v>
      </c>
      <c r="EO1520" s="18">
        <f t="shared" si="298"/>
        <v>1</v>
      </c>
      <c r="EP1520" s="18">
        <f t="shared" si="299"/>
        <v>1</v>
      </c>
      <c r="EQ1520" s="18">
        <f t="shared" si="300"/>
        <v>1</v>
      </c>
      <c r="ER1520" s="58" t="s">
        <v>2080</v>
      </c>
      <c r="ES1520" s="59">
        <v>44011</v>
      </c>
      <c r="ET1520" s="18" t="s">
        <v>1873</v>
      </c>
      <c r="EU1520" s="18" t="s">
        <v>1858</v>
      </c>
    </row>
    <row r="1521" spans="1:151" ht="15.75" customHeight="1" x14ac:dyDescent="0.2">
      <c r="A1521" s="5" t="s">
        <v>436</v>
      </c>
      <c r="B1521" s="24" t="s">
        <v>1857</v>
      </c>
      <c r="C1521" s="26">
        <v>1</v>
      </c>
      <c r="D1521" s="18" t="s">
        <v>1877</v>
      </c>
      <c r="E1521" s="18" t="s">
        <v>1881</v>
      </c>
      <c r="F1521" s="18" t="s">
        <v>553</v>
      </c>
      <c r="G1521" s="18" t="s">
        <v>609</v>
      </c>
      <c r="H1521" s="18" t="s">
        <v>1860</v>
      </c>
      <c r="I1521" s="18" t="s">
        <v>718</v>
      </c>
      <c r="J1521" s="18" t="s">
        <v>363</v>
      </c>
      <c r="K1521" s="18" t="s">
        <v>363</v>
      </c>
      <c r="L1521" s="18" t="s">
        <v>363</v>
      </c>
      <c r="M1521" s="18" t="s">
        <v>253</v>
      </c>
      <c r="N1521" s="56">
        <v>75</v>
      </c>
      <c r="O1521" s="18" t="s">
        <v>1859</v>
      </c>
      <c r="P1521" s="18" t="s">
        <v>466</v>
      </c>
      <c r="Q1521" s="18" t="s">
        <v>254</v>
      </c>
      <c r="R1521" s="24" t="s">
        <v>257</v>
      </c>
      <c r="S1521" s="24" t="s">
        <v>257</v>
      </c>
      <c r="T1521" s="26" t="s">
        <v>257</v>
      </c>
      <c r="U1521" s="26" t="s">
        <v>257</v>
      </c>
      <c r="V1521" s="26" t="s">
        <v>257</v>
      </c>
      <c r="W1521" s="26" t="s">
        <v>257</v>
      </c>
      <c r="X1521" s="18" t="s">
        <v>1863</v>
      </c>
      <c r="Y1521" s="18">
        <v>25</v>
      </c>
      <c r="Z1521" s="18" t="s">
        <v>474</v>
      </c>
      <c r="AA1521" s="18">
        <v>25</v>
      </c>
      <c r="AB1521" s="57" t="s">
        <v>257</v>
      </c>
      <c r="AC1521" s="18" t="s">
        <v>479</v>
      </c>
      <c r="AD1521" s="18">
        <v>36</v>
      </c>
      <c r="AE1521" s="18" t="s">
        <v>1879</v>
      </c>
      <c r="AF1521" s="18">
        <v>2.1</v>
      </c>
      <c r="AG1521" s="18">
        <v>2.1</v>
      </c>
      <c r="AH1521" s="18" t="s">
        <v>557</v>
      </c>
      <c r="AI1521" s="18">
        <f t="shared" si="303"/>
        <v>84</v>
      </c>
      <c r="AJ1521" s="18" t="s">
        <v>522</v>
      </c>
      <c r="AK1521" s="18">
        <f t="shared" si="303"/>
        <v>84</v>
      </c>
      <c r="AL1521" s="18" t="s">
        <v>1880</v>
      </c>
      <c r="AM1521" s="18" t="s">
        <v>282</v>
      </c>
      <c r="AN1521" s="18">
        <v>52</v>
      </c>
      <c r="AO1521" s="18" t="s">
        <v>1865</v>
      </c>
      <c r="AP1521" s="18" t="s">
        <v>1866</v>
      </c>
      <c r="AQ1521" s="18">
        <v>9</v>
      </c>
      <c r="AR1521" s="18" t="s">
        <v>1867</v>
      </c>
      <c r="AS1521" s="18" t="s">
        <v>257</v>
      </c>
      <c r="AT1521" s="18" t="s">
        <v>257</v>
      </c>
      <c r="AU1521" s="18" t="s">
        <v>257</v>
      </c>
      <c r="AV1521" s="18" t="s">
        <v>257</v>
      </c>
      <c r="AW1521" s="18" t="s">
        <v>257</v>
      </c>
      <c r="AX1521" s="18">
        <f t="shared" si="304"/>
        <v>84</v>
      </c>
      <c r="AY1521" s="18" t="s">
        <v>522</v>
      </c>
      <c r="AZ1521" s="18" t="s">
        <v>257</v>
      </c>
      <c r="BA1521" s="18" t="s">
        <v>257</v>
      </c>
      <c r="BB1521" s="18" t="s">
        <v>1882</v>
      </c>
      <c r="BC1521" s="18" t="s">
        <v>1869</v>
      </c>
      <c r="BD1521" s="18">
        <v>11.0204082</v>
      </c>
      <c r="BE1521" s="18" t="s">
        <v>1865</v>
      </c>
      <c r="BF1521" s="18" t="s">
        <v>257</v>
      </c>
      <c r="BG1521" s="18">
        <v>9</v>
      </c>
      <c r="BH1521" s="18" t="s">
        <v>561</v>
      </c>
      <c r="BI1521" s="18" t="s">
        <v>257</v>
      </c>
      <c r="BJ1521" s="18" t="s">
        <v>257</v>
      </c>
      <c r="BK1521" s="18" t="s">
        <v>257</v>
      </c>
      <c r="BL1521" s="18" t="s">
        <v>257</v>
      </c>
      <c r="BM1521" s="18" t="s">
        <v>257</v>
      </c>
      <c r="BN1521" s="18">
        <v>84</v>
      </c>
      <c r="BO1521" s="18" t="s">
        <v>522</v>
      </c>
      <c r="BP1521" s="18" t="s">
        <v>257</v>
      </c>
      <c r="BQ1521" s="18" t="s">
        <v>257</v>
      </c>
      <c r="BR1521" s="18" t="s">
        <v>1882</v>
      </c>
      <c r="BS1521" s="18" t="s">
        <v>322</v>
      </c>
      <c r="BT1521" s="63">
        <v>0.57599999999999996</v>
      </c>
      <c r="BU1521" s="63" t="s">
        <v>563</v>
      </c>
      <c r="BV1521" s="63" t="s">
        <v>479</v>
      </c>
      <c r="BW1521" s="18">
        <v>9</v>
      </c>
      <c r="BX1521" s="18" t="s">
        <v>1867</v>
      </c>
      <c r="BY1521" s="63" t="s">
        <v>257</v>
      </c>
      <c r="BZ1521" s="63">
        <v>0.59</v>
      </c>
      <c r="CA1521" s="63">
        <v>1.4000000000000012E-2</v>
      </c>
      <c r="CB1521" s="63">
        <f t="shared" si="301"/>
        <v>1.4000000000000012E-2</v>
      </c>
      <c r="CC1521" s="18" t="s">
        <v>557</v>
      </c>
      <c r="CD1521" s="18">
        <f t="shared" si="305"/>
        <v>84</v>
      </c>
      <c r="CE1521" s="18" t="s">
        <v>522</v>
      </c>
      <c r="CF1521" s="18" t="s">
        <v>257</v>
      </c>
      <c r="CG1521" s="18" t="s">
        <v>257</v>
      </c>
      <c r="CH1521" s="18" t="s">
        <v>1870</v>
      </c>
      <c r="CI1521" s="18" t="s">
        <v>437</v>
      </c>
      <c r="CJ1521" s="18">
        <v>3.8400000000000005E-3</v>
      </c>
      <c r="CK1521" s="18" t="s">
        <v>1871</v>
      </c>
      <c r="CL1521" s="18" t="s">
        <v>479</v>
      </c>
      <c r="CM1521" s="18">
        <v>9</v>
      </c>
      <c r="CN1521" s="18" t="s">
        <v>561</v>
      </c>
      <c r="CO1521" s="18" t="s">
        <v>257</v>
      </c>
      <c r="CP1521" s="18">
        <v>4.4600000000000004E-3</v>
      </c>
      <c r="CQ1521" s="18">
        <v>6.1999999999999989E-4</v>
      </c>
      <c r="CR1521" s="18">
        <f t="shared" si="302"/>
        <v>6.1999999999999989E-4</v>
      </c>
      <c r="CS1521" s="18" t="s">
        <v>557</v>
      </c>
      <c r="CT1521" s="18">
        <v>84</v>
      </c>
      <c r="CU1521" s="18" t="s">
        <v>522</v>
      </c>
      <c r="CV1521" s="18" t="s">
        <v>257</v>
      </c>
      <c r="CW1521" s="18" t="s">
        <v>257</v>
      </c>
      <c r="CX1521" s="3" t="s">
        <v>1872</v>
      </c>
      <c r="CY1521" s="18"/>
      <c r="CZ1521" s="18"/>
      <c r="DA1521" s="18"/>
      <c r="DB1521" s="18"/>
      <c r="DC1521" s="18"/>
      <c r="DD1521" s="18"/>
      <c r="DE1521" s="18"/>
      <c r="DF1521" s="18"/>
      <c r="DG1521" s="18"/>
      <c r="DH1521" s="18"/>
      <c r="DI1521" s="18"/>
      <c r="DJ1521" s="18"/>
      <c r="DK1521" s="18"/>
      <c r="DL1521" s="18"/>
      <c r="DM1521" s="18"/>
      <c r="DN1521" s="18"/>
      <c r="DO1521" s="18">
        <v>0</v>
      </c>
      <c r="DP1521" s="18"/>
      <c r="DQ1521" s="18"/>
      <c r="DR1521" s="18"/>
      <c r="DS1521" s="18"/>
      <c r="DT1521" s="18"/>
      <c r="DU1521" s="3"/>
      <c r="DV1521" s="18">
        <v>0</v>
      </c>
      <c r="DW1521" s="24"/>
      <c r="DX1521" s="24"/>
      <c r="DY1521" s="24"/>
      <c r="DZ1521" s="18"/>
      <c r="EA1521" s="18"/>
      <c r="EB1521" s="24"/>
      <c r="EC1521" s="24"/>
      <c r="ED1521" s="24"/>
      <c r="EE1521" s="3">
        <v>0</v>
      </c>
      <c r="EF1521" s="3">
        <v>1</v>
      </c>
      <c r="EG1521" s="3">
        <v>1</v>
      </c>
      <c r="EH1521" s="18" t="s">
        <v>1883</v>
      </c>
      <c r="EI1521" s="18" cm="1">
        <f t="array" ref="EI1521">IF(SUMPRODUCT(--(DO1521:DS1521&lt;&gt;""))=0, 0,1)</f>
        <v>1</v>
      </c>
      <c r="EJ1521" s="18" cm="1">
        <f t="array" ref="EJ1521">IF(SUMPRODUCT(--(DT1521:EG1521&lt;&gt;""))=0, 0,1)</f>
        <v>1</v>
      </c>
      <c r="EK1521" s="18" cm="1">
        <f t="array" ref="EK1521">IF(SUMPRODUCT(--(EC1521:EG1521&lt;&gt;""))=0, 0,1)</f>
        <v>1</v>
      </c>
      <c r="EL1521" s="18" cm="1">
        <f t="array" ref="EL1521">IF(SUMPRODUCT(--(EE1521:EG1521&lt;&gt;""))=0, 0,1)</f>
        <v>1</v>
      </c>
      <c r="EM1521" s="18">
        <f t="shared" si="296"/>
        <v>1</v>
      </c>
      <c r="EN1521" s="18">
        <f t="shared" si="297"/>
        <v>0</v>
      </c>
      <c r="EO1521" s="18">
        <f t="shared" si="298"/>
        <v>1</v>
      </c>
      <c r="EP1521" s="18">
        <f t="shared" si="299"/>
        <v>1</v>
      </c>
      <c r="EQ1521" s="18">
        <f t="shared" si="300"/>
        <v>1</v>
      </c>
      <c r="ER1521" s="58" t="s">
        <v>2080</v>
      </c>
      <c r="ES1521" s="59">
        <v>44011</v>
      </c>
      <c r="ET1521" s="18" t="s">
        <v>1873</v>
      </c>
      <c r="EU1521" s="18" t="s">
        <v>1858</v>
      </c>
    </row>
    <row r="1522" spans="1:151" ht="15.75" customHeight="1" x14ac:dyDescent="0.2">
      <c r="A1522" s="5" t="s">
        <v>436</v>
      </c>
      <c r="B1522" s="24" t="s">
        <v>1857</v>
      </c>
      <c r="C1522" s="26">
        <v>1</v>
      </c>
      <c r="D1522" s="18" t="s">
        <v>1878</v>
      </c>
      <c r="E1522" s="18" t="s">
        <v>1881</v>
      </c>
      <c r="F1522" s="18" t="s">
        <v>553</v>
      </c>
      <c r="G1522" s="18" t="s">
        <v>609</v>
      </c>
      <c r="H1522" s="18" t="s">
        <v>1860</v>
      </c>
      <c r="I1522" s="18" t="s">
        <v>718</v>
      </c>
      <c r="J1522" s="18" t="s">
        <v>363</v>
      </c>
      <c r="K1522" s="18" t="s">
        <v>363</v>
      </c>
      <c r="L1522" s="18" t="s">
        <v>363</v>
      </c>
      <c r="M1522" s="18" t="s">
        <v>253</v>
      </c>
      <c r="N1522" s="56">
        <v>75</v>
      </c>
      <c r="O1522" s="18" t="s">
        <v>1859</v>
      </c>
      <c r="P1522" s="18" t="s">
        <v>466</v>
      </c>
      <c r="Q1522" s="18" t="s">
        <v>254</v>
      </c>
      <c r="R1522" s="24" t="s">
        <v>257</v>
      </c>
      <c r="S1522" s="24" t="s">
        <v>257</v>
      </c>
      <c r="T1522" s="26" t="s">
        <v>257</v>
      </c>
      <c r="U1522" s="26" t="s">
        <v>257</v>
      </c>
      <c r="V1522" s="26" t="s">
        <v>257</v>
      </c>
      <c r="W1522" s="26" t="s">
        <v>257</v>
      </c>
      <c r="X1522" s="18" t="s">
        <v>1863</v>
      </c>
      <c r="Y1522" s="18">
        <v>82.7</v>
      </c>
      <c r="Z1522" s="18" t="s">
        <v>474</v>
      </c>
      <c r="AA1522" s="18">
        <v>82.7</v>
      </c>
      <c r="AB1522" s="57" t="s">
        <v>257</v>
      </c>
      <c r="AC1522" s="18" t="s">
        <v>479</v>
      </c>
      <c r="AD1522" s="18">
        <v>36</v>
      </c>
      <c r="AE1522" s="18" t="s">
        <v>1879</v>
      </c>
      <c r="AF1522" s="18">
        <v>6.2</v>
      </c>
      <c r="AG1522" s="18">
        <v>6.2</v>
      </c>
      <c r="AH1522" s="18" t="s">
        <v>557</v>
      </c>
      <c r="AI1522" s="18">
        <f t="shared" si="303"/>
        <v>84</v>
      </c>
      <c r="AJ1522" s="18" t="s">
        <v>522</v>
      </c>
      <c r="AK1522" s="18">
        <f t="shared" si="303"/>
        <v>84</v>
      </c>
      <c r="AL1522" s="18" t="s">
        <v>1880</v>
      </c>
      <c r="AM1522" s="18" t="s">
        <v>282</v>
      </c>
      <c r="AN1522" s="18">
        <v>90</v>
      </c>
      <c r="AO1522" s="18" t="s">
        <v>1865</v>
      </c>
      <c r="AP1522" s="18" t="s">
        <v>1866</v>
      </c>
      <c r="AQ1522" s="18">
        <v>9</v>
      </c>
      <c r="AR1522" s="18" t="s">
        <v>1867</v>
      </c>
      <c r="AS1522" s="18" t="s">
        <v>257</v>
      </c>
      <c r="AT1522" s="18" t="s">
        <v>257</v>
      </c>
      <c r="AU1522" s="18" t="s">
        <v>257</v>
      </c>
      <c r="AV1522" s="18" t="s">
        <v>257</v>
      </c>
      <c r="AW1522" s="18" t="s">
        <v>257</v>
      </c>
      <c r="AX1522" s="18">
        <f t="shared" si="304"/>
        <v>84</v>
      </c>
      <c r="AY1522" s="18" t="s">
        <v>522</v>
      </c>
      <c r="AZ1522" s="18" t="s">
        <v>257</v>
      </c>
      <c r="BA1522" s="18" t="s">
        <v>257</v>
      </c>
      <c r="BB1522" s="18" t="s">
        <v>1882</v>
      </c>
      <c r="BC1522" s="18" t="s">
        <v>1869</v>
      </c>
      <c r="BD1522" s="18">
        <v>67.346938800000004</v>
      </c>
      <c r="BE1522" s="18" t="s">
        <v>1865</v>
      </c>
      <c r="BF1522" s="18" t="s">
        <v>257</v>
      </c>
      <c r="BG1522" s="18">
        <v>9</v>
      </c>
      <c r="BH1522" s="18" t="s">
        <v>561</v>
      </c>
      <c r="BI1522" s="18" t="s">
        <v>257</v>
      </c>
      <c r="BJ1522" s="18" t="s">
        <v>257</v>
      </c>
      <c r="BK1522" s="18" t="s">
        <v>257</v>
      </c>
      <c r="BL1522" s="18" t="s">
        <v>257</v>
      </c>
      <c r="BM1522" s="18" t="s">
        <v>257</v>
      </c>
      <c r="BN1522" s="18">
        <v>84</v>
      </c>
      <c r="BO1522" s="18" t="s">
        <v>522</v>
      </c>
      <c r="BP1522" s="18" t="s">
        <v>257</v>
      </c>
      <c r="BQ1522" s="18" t="s">
        <v>257</v>
      </c>
      <c r="BR1522" s="18" t="s">
        <v>1882</v>
      </c>
      <c r="BS1522" s="18" t="s">
        <v>322</v>
      </c>
      <c r="BT1522" s="63">
        <v>0.64</v>
      </c>
      <c r="BU1522" s="63" t="s">
        <v>563</v>
      </c>
      <c r="BV1522" s="63" t="s">
        <v>479</v>
      </c>
      <c r="BW1522" s="18">
        <v>9</v>
      </c>
      <c r="BX1522" s="18" t="s">
        <v>1867</v>
      </c>
      <c r="BY1522" s="63" t="s">
        <v>257</v>
      </c>
      <c r="BZ1522" s="63">
        <v>0.69099999999999995</v>
      </c>
      <c r="CA1522" s="63">
        <v>5.0999999999999934E-2</v>
      </c>
      <c r="CB1522" s="63">
        <f t="shared" si="301"/>
        <v>5.0999999999999934E-2</v>
      </c>
      <c r="CC1522" s="18" t="s">
        <v>557</v>
      </c>
      <c r="CD1522" s="18">
        <f t="shared" si="305"/>
        <v>84</v>
      </c>
      <c r="CE1522" s="18" t="s">
        <v>522</v>
      </c>
      <c r="CF1522" s="18" t="s">
        <v>257</v>
      </c>
      <c r="CG1522" s="18" t="s">
        <v>257</v>
      </c>
      <c r="CH1522" s="18" t="s">
        <v>1870</v>
      </c>
      <c r="CI1522" s="18" t="s">
        <v>437</v>
      </c>
      <c r="CJ1522" s="18">
        <v>2.9500000000000004E-3</v>
      </c>
      <c r="CK1522" s="18" t="s">
        <v>1871</v>
      </c>
      <c r="CL1522" s="18" t="s">
        <v>479</v>
      </c>
      <c r="CM1522" s="18">
        <v>9</v>
      </c>
      <c r="CN1522" s="18" t="s">
        <v>561</v>
      </c>
      <c r="CO1522" s="18" t="s">
        <v>257</v>
      </c>
      <c r="CP1522" s="18">
        <v>4.3E-3</v>
      </c>
      <c r="CQ1522" s="18">
        <v>1.3499999999999996E-3</v>
      </c>
      <c r="CR1522" s="18">
        <f t="shared" si="302"/>
        <v>1.3499999999999996E-3</v>
      </c>
      <c r="CS1522" s="18" t="s">
        <v>557</v>
      </c>
      <c r="CT1522" s="18">
        <v>84</v>
      </c>
      <c r="CU1522" s="18" t="s">
        <v>522</v>
      </c>
      <c r="CV1522" s="18" t="s">
        <v>257</v>
      </c>
      <c r="CW1522" s="18" t="s">
        <v>257</v>
      </c>
      <c r="CX1522" s="3" t="s">
        <v>1872</v>
      </c>
      <c r="CY1522" s="18"/>
      <c r="CZ1522" s="18"/>
      <c r="DA1522" s="18"/>
      <c r="DB1522" s="18"/>
      <c r="DC1522" s="18"/>
      <c r="DD1522" s="18"/>
      <c r="DE1522" s="18"/>
      <c r="DF1522" s="18"/>
      <c r="DG1522" s="18"/>
      <c r="DH1522" s="18"/>
      <c r="DI1522" s="18"/>
      <c r="DJ1522" s="18"/>
      <c r="DK1522" s="18"/>
      <c r="DL1522" s="18"/>
      <c r="DM1522" s="18"/>
      <c r="DN1522" s="18"/>
      <c r="DO1522" s="18">
        <v>0</v>
      </c>
      <c r="DP1522" s="18"/>
      <c r="DQ1522" s="18"/>
      <c r="DR1522" s="18"/>
      <c r="DS1522" s="18"/>
      <c r="DT1522" s="18"/>
      <c r="DU1522" s="3"/>
      <c r="DV1522" s="18">
        <v>0</v>
      </c>
      <c r="DW1522" s="24"/>
      <c r="DX1522" s="24"/>
      <c r="DY1522" s="24"/>
      <c r="DZ1522" s="18"/>
      <c r="EA1522" s="18"/>
      <c r="EB1522" s="24"/>
      <c r="EC1522" s="24"/>
      <c r="ED1522" s="24"/>
      <c r="EE1522" s="3">
        <v>0</v>
      </c>
      <c r="EF1522" s="3">
        <v>1</v>
      </c>
      <c r="EG1522" s="3">
        <v>1</v>
      </c>
      <c r="EH1522" s="18" t="s">
        <v>1884</v>
      </c>
      <c r="EI1522" s="18" cm="1">
        <f t="array" ref="EI1522">IF(SUMPRODUCT(--(DO1522:DS1522&lt;&gt;""))=0, 0,1)</f>
        <v>1</v>
      </c>
      <c r="EJ1522" s="18" cm="1">
        <f t="array" ref="EJ1522">IF(SUMPRODUCT(--(DT1522:EG1522&lt;&gt;""))=0, 0,1)</f>
        <v>1</v>
      </c>
      <c r="EK1522" s="18" cm="1">
        <f t="array" ref="EK1522">IF(SUMPRODUCT(--(EC1522:EG1522&lt;&gt;""))=0, 0,1)</f>
        <v>1</v>
      </c>
      <c r="EL1522" s="18" cm="1">
        <f t="array" ref="EL1522">IF(SUMPRODUCT(--(EE1522:EG1522&lt;&gt;""))=0, 0,1)</f>
        <v>1</v>
      </c>
      <c r="EM1522" s="18">
        <f t="shared" si="296"/>
        <v>1</v>
      </c>
      <c r="EN1522" s="18">
        <f t="shared" si="297"/>
        <v>0</v>
      </c>
      <c r="EO1522" s="18">
        <f t="shared" si="298"/>
        <v>1</v>
      </c>
      <c r="EP1522" s="18">
        <f t="shared" si="299"/>
        <v>1</v>
      </c>
      <c r="EQ1522" s="18">
        <f t="shared" si="300"/>
        <v>1</v>
      </c>
      <c r="ER1522" s="58" t="s">
        <v>2080</v>
      </c>
      <c r="ES1522" s="59">
        <v>44011</v>
      </c>
      <c r="ET1522" s="18" t="s">
        <v>1873</v>
      </c>
      <c r="EU1522" s="18" t="s">
        <v>1858</v>
      </c>
    </row>
    <row r="1523" spans="1:151" ht="15.75" customHeight="1" x14ac:dyDescent="0.2">
      <c r="A1523" s="5" t="s">
        <v>436</v>
      </c>
      <c r="B1523" s="24" t="s">
        <v>1857</v>
      </c>
      <c r="C1523" s="26">
        <v>1</v>
      </c>
      <c r="D1523" s="18" t="s">
        <v>1861</v>
      </c>
      <c r="E1523" s="18" t="s">
        <v>1885</v>
      </c>
      <c r="F1523" s="18" t="s">
        <v>553</v>
      </c>
      <c r="G1523" s="18" t="s">
        <v>609</v>
      </c>
      <c r="H1523" s="18" t="s">
        <v>1860</v>
      </c>
      <c r="I1523" s="18" t="s">
        <v>718</v>
      </c>
      <c r="J1523" s="18" t="s">
        <v>363</v>
      </c>
      <c r="K1523" s="18" t="s">
        <v>363</v>
      </c>
      <c r="L1523" s="18" t="s">
        <v>363</v>
      </c>
      <c r="M1523" s="18" t="s">
        <v>253</v>
      </c>
      <c r="N1523" s="56">
        <v>75</v>
      </c>
      <c r="O1523" s="18" t="s">
        <v>1859</v>
      </c>
      <c r="P1523" s="18" t="s">
        <v>466</v>
      </c>
      <c r="Q1523" s="18" t="s">
        <v>254</v>
      </c>
      <c r="R1523" s="24" t="s">
        <v>257</v>
      </c>
      <c r="S1523" s="24" t="s">
        <v>257</v>
      </c>
      <c r="T1523" s="26" t="s">
        <v>257</v>
      </c>
      <c r="U1523" s="26" t="s">
        <v>257</v>
      </c>
      <c r="V1523" s="26" t="s">
        <v>257</v>
      </c>
      <c r="W1523" s="26" t="s">
        <v>257</v>
      </c>
      <c r="X1523" s="18" t="s">
        <v>1863</v>
      </c>
      <c r="Y1523" s="18">
        <v>0.43</v>
      </c>
      <c r="Z1523" s="18" t="s">
        <v>474</v>
      </c>
      <c r="AA1523" s="18">
        <v>0.43</v>
      </c>
      <c r="AB1523" s="57" t="s">
        <v>257</v>
      </c>
      <c r="AC1523" s="18" t="s">
        <v>479</v>
      </c>
      <c r="AD1523" s="18">
        <v>36</v>
      </c>
      <c r="AE1523" s="18" t="s">
        <v>1879</v>
      </c>
      <c r="AF1523" s="18">
        <v>0.04</v>
      </c>
      <c r="AG1523" s="18">
        <v>0.04</v>
      </c>
      <c r="AH1523" s="18" t="s">
        <v>557</v>
      </c>
      <c r="AI1523" s="18">
        <f t="shared" si="303"/>
        <v>84</v>
      </c>
      <c r="AJ1523" s="18" t="s">
        <v>522</v>
      </c>
      <c r="AK1523" s="18">
        <f t="shared" si="303"/>
        <v>84</v>
      </c>
      <c r="AL1523" s="18" t="s">
        <v>1880</v>
      </c>
      <c r="AM1523" s="18" t="s">
        <v>282</v>
      </c>
      <c r="AN1523" s="74">
        <v>0</v>
      </c>
      <c r="AO1523" s="18" t="s">
        <v>1865</v>
      </c>
      <c r="AP1523" s="18" t="s">
        <v>1866</v>
      </c>
      <c r="AQ1523" s="18">
        <v>9</v>
      </c>
      <c r="AR1523" s="18" t="s">
        <v>1867</v>
      </c>
      <c r="AS1523" s="18" t="s">
        <v>257</v>
      </c>
      <c r="AT1523" s="18" t="s">
        <v>257</v>
      </c>
      <c r="AU1523" s="18" t="s">
        <v>257</v>
      </c>
      <c r="AV1523" s="18" t="s">
        <v>257</v>
      </c>
      <c r="AW1523" s="18" t="s">
        <v>257</v>
      </c>
      <c r="AX1523" s="18">
        <f t="shared" si="304"/>
        <v>84</v>
      </c>
      <c r="AY1523" s="18" t="s">
        <v>522</v>
      </c>
      <c r="AZ1523" s="18" t="s">
        <v>257</v>
      </c>
      <c r="BA1523" s="18" t="s">
        <v>257</v>
      </c>
      <c r="BB1523" s="18" t="s">
        <v>1868</v>
      </c>
      <c r="BC1523" s="18" t="s">
        <v>1869</v>
      </c>
      <c r="BD1523" s="24"/>
      <c r="BE1523" s="24"/>
      <c r="BF1523" s="24"/>
      <c r="BG1523" s="24"/>
      <c r="BH1523" s="24"/>
      <c r="BI1523" s="24"/>
      <c r="BJ1523" s="24"/>
      <c r="BK1523" s="24"/>
      <c r="BL1523" s="24"/>
      <c r="BM1523" s="24"/>
      <c r="BN1523" s="24"/>
      <c r="BO1523" s="24"/>
      <c r="BP1523" s="24"/>
      <c r="BQ1523" s="24"/>
      <c r="BR1523" s="24"/>
      <c r="BS1523" s="18" t="s">
        <v>322</v>
      </c>
      <c r="BT1523" s="63">
        <v>0.57599999999999996</v>
      </c>
      <c r="BU1523" s="63" t="s">
        <v>563</v>
      </c>
      <c r="BV1523" s="63" t="s">
        <v>479</v>
      </c>
      <c r="BW1523" s="18">
        <v>9</v>
      </c>
      <c r="BX1523" s="18" t="s">
        <v>1867</v>
      </c>
      <c r="BY1523" s="63" t="s">
        <v>257</v>
      </c>
      <c r="BZ1523" s="63">
        <v>0.6</v>
      </c>
      <c r="CA1523" s="63">
        <v>2.4000000000000021E-2</v>
      </c>
      <c r="CB1523" s="63">
        <f t="shared" si="301"/>
        <v>2.4000000000000021E-2</v>
      </c>
      <c r="CC1523" s="18" t="s">
        <v>557</v>
      </c>
      <c r="CD1523" s="18">
        <f t="shared" si="305"/>
        <v>84</v>
      </c>
      <c r="CE1523" s="18" t="s">
        <v>522</v>
      </c>
      <c r="CF1523" s="18" t="s">
        <v>257</v>
      </c>
      <c r="CG1523" s="18" t="s">
        <v>257</v>
      </c>
      <c r="CH1523" s="18" t="s">
        <v>1870</v>
      </c>
      <c r="CI1523" s="18" t="s">
        <v>437</v>
      </c>
      <c r="CJ1523" s="18">
        <v>4.1099999999999999E-3</v>
      </c>
      <c r="CK1523" s="18" t="s">
        <v>1871</v>
      </c>
      <c r="CL1523" s="18" t="s">
        <v>479</v>
      </c>
      <c r="CM1523" s="18">
        <v>9</v>
      </c>
      <c r="CN1523" s="18" t="s">
        <v>561</v>
      </c>
      <c r="CO1523" s="18" t="s">
        <v>257</v>
      </c>
      <c r="CP1523" s="18">
        <v>4.8600000000000006E-3</v>
      </c>
      <c r="CQ1523" s="18">
        <v>7.5000000000000067E-4</v>
      </c>
      <c r="CR1523" s="18">
        <f t="shared" si="302"/>
        <v>7.5000000000000067E-4</v>
      </c>
      <c r="CS1523" s="18" t="s">
        <v>557</v>
      </c>
      <c r="CT1523" s="18">
        <v>84</v>
      </c>
      <c r="CU1523" s="18" t="s">
        <v>522</v>
      </c>
      <c r="CV1523" s="18" t="s">
        <v>257</v>
      </c>
      <c r="CW1523" s="18" t="s">
        <v>257</v>
      </c>
      <c r="CX1523" s="3" t="s">
        <v>1872</v>
      </c>
      <c r="CY1523" s="18"/>
      <c r="CZ1523" s="74"/>
      <c r="DA1523" s="18"/>
      <c r="DB1523" s="18"/>
      <c r="DC1523" s="18"/>
      <c r="DD1523" s="18"/>
      <c r="DE1523" s="18"/>
      <c r="DF1523" s="18"/>
      <c r="DG1523" s="18"/>
      <c r="DH1523" s="18"/>
      <c r="DI1523" s="18"/>
      <c r="DJ1523" s="18"/>
      <c r="DK1523" s="18"/>
      <c r="DL1523" s="18"/>
      <c r="DM1523" s="18"/>
      <c r="DN1523" s="18"/>
      <c r="DO1523" s="18">
        <v>0</v>
      </c>
      <c r="DP1523" s="18"/>
      <c r="DQ1523" s="18"/>
      <c r="DR1523" s="18"/>
      <c r="DS1523" s="74"/>
      <c r="DT1523" s="18"/>
      <c r="DU1523" s="3"/>
      <c r="DV1523" s="18">
        <v>0</v>
      </c>
      <c r="DW1523" s="24"/>
      <c r="DX1523" s="24"/>
      <c r="DY1523" s="24"/>
      <c r="DZ1523" s="18"/>
      <c r="EA1523" s="74"/>
      <c r="EB1523" s="24"/>
      <c r="EC1523" s="24"/>
      <c r="ED1523" s="24"/>
      <c r="EE1523" s="3">
        <v>0</v>
      </c>
      <c r="EF1523" s="3">
        <v>0</v>
      </c>
      <c r="EG1523" s="3">
        <v>0</v>
      </c>
      <c r="EH1523" s="24"/>
      <c r="EI1523" s="18" cm="1">
        <f t="array" ref="EI1523">IF(SUMPRODUCT(--(DO1523:DS1523&lt;&gt;""))=0, 0,1)</f>
        <v>1</v>
      </c>
      <c r="EJ1523" s="18" cm="1">
        <f t="array" ref="EJ1523">IF(SUMPRODUCT(--(DT1523:EG1523&lt;&gt;""))=0, 0,1)</f>
        <v>1</v>
      </c>
      <c r="EK1523" s="18" cm="1">
        <f t="array" ref="EK1523">IF(SUMPRODUCT(--(EC1523:EG1523&lt;&gt;""))=0, 0,1)</f>
        <v>1</v>
      </c>
      <c r="EL1523" s="18" cm="1">
        <f t="array" ref="EL1523">IF(SUMPRODUCT(--(EE1523:EG1523&lt;&gt;""))=0, 0,1)</f>
        <v>1</v>
      </c>
      <c r="EM1523" s="18">
        <f t="shared" si="296"/>
        <v>0</v>
      </c>
      <c r="EN1523" s="18">
        <f t="shared" si="297"/>
        <v>0</v>
      </c>
      <c r="EO1523" s="18">
        <f t="shared" si="298"/>
        <v>0</v>
      </c>
      <c r="EP1523" s="18">
        <f t="shared" si="299"/>
        <v>0</v>
      </c>
      <c r="EQ1523" s="18">
        <f t="shared" si="300"/>
        <v>0</v>
      </c>
      <c r="ER1523" s="58" t="s">
        <v>2080</v>
      </c>
      <c r="ES1523" s="59">
        <v>44011</v>
      </c>
      <c r="ET1523" s="18" t="s">
        <v>1873</v>
      </c>
      <c r="EU1523" s="18" t="s">
        <v>1858</v>
      </c>
    </row>
    <row r="1524" spans="1:151" ht="15.75" customHeight="1" x14ac:dyDescent="0.2">
      <c r="A1524" s="5" t="s">
        <v>436</v>
      </c>
      <c r="B1524" s="24" t="s">
        <v>1857</v>
      </c>
      <c r="C1524" s="26">
        <v>1</v>
      </c>
      <c r="D1524" s="18" t="s">
        <v>1874</v>
      </c>
      <c r="E1524" s="18" t="s">
        <v>1885</v>
      </c>
      <c r="F1524" s="18" t="s">
        <v>553</v>
      </c>
      <c r="G1524" s="18" t="s">
        <v>609</v>
      </c>
      <c r="H1524" s="18" t="s">
        <v>1860</v>
      </c>
      <c r="I1524" s="18" t="s">
        <v>718</v>
      </c>
      <c r="J1524" s="18" t="s">
        <v>363</v>
      </c>
      <c r="K1524" s="18" t="s">
        <v>363</v>
      </c>
      <c r="L1524" s="18" t="s">
        <v>363</v>
      </c>
      <c r="M1524" s="18" t="s">
        <v>253</v>
      </c>
      <c r="N1524" s="56">
        <v>75</v>
      </c>
      <c r="O1524" s="18" t="s">
        <v>1859</v>
      </c>
      <c r="P1524" s="18" t="s">
        <v>466</v>
      </c>
      <c r="Q1524" s="18" t="s">
        <v>254</v>
      </c>
      <c r="R1524" s="24" t="s">
        <v>257</v>
      </c>
      <c r="S1524" s="24" t="s">
        <v>257</v>
      </c>
      <c r="T1524" s="26" t="s">
        <v>257</v>
      </c>
      <c r="U1524" s="26" t="s">
        <v>257</v>
      </c>
      <c r="V1524" s="26" t="s">
        <v>257</v>
      </c>
      <c r="W1524" s="26" t="s">
        <v>257</v>
      </c>
      <c r="X1524" s="18" t="s">
        <v>1863</v>
      </c>
      <c r="Y1524" s="18">
        <v>1.62</v>
      </c>
      <c r="Z1524" s="18" t="s">
        <v>474</v>
      </c>
      <c r="AA1524" s="18">
        <v>1.62</v>
      </c>
      <c r="AB1524" s="57" t="s">
        <v>257</v>
      </c>
      <c r="AC1524" s="18" t="s">
        <v>479</v>
      </c>
      <c r="AD1524" s="18">
        <v>36</v>
      </c>
      <c r="AE1524" s="18" t="s">
        <v>1879</v>
      </c>
      <c r="AF1524" s="18">
        <v>0.16</v>
      </c>
      <c r="AG1524" s="18">
        <v>0.16</v>
      </c>
      <c r="AH1524" s="18" t="s">
        <v>557</v>
      </c>
      <c r="AI1524" s="18">
        <f t="shared" si="303"/>
        <v>84</v>
      </c>
      <c r="AJ1524" s="18" t="s">
        <v>522</v>
      </c>
      <c r="AK1524" s="18">
        <f t="shared" si="303"/>
        <v>84</v>
      </c>
      <c r="AL1524" s="18" t="s">
        <v>1880</v>
      </c>
      <c r="AM1524" s="18" t="s">
        <v>282</v>
      </c>
      <c r="AN1524" s="74">
        <v>0</v>
      </c>
      <c r="AO1524" s="18" t="s">
        <v>1865</v>
      </c>
      <c r="AP1524" s="18" t="s">
        <v>1866</v>
      </c>
      <c r="AQ1524" s="18">
        <v>9</v>
      </c>
      <c r="AR1524" s="18" t="s">
        <v>1867</v>
      </c>
      <c r="AS1524" s="18" t="s">
        <v>257</v>
      </c>
      <c r="AT1524" s="18" t="s">
        <v>257</v>
      </c>
      <c r="AU1524" s="18" t="s">
        <v>257</v>
      </c>
      <c r="AV1524" s="18" t="s">
        <v>257</v>
      </c>
      <c r="AW1524" s="18" t="s">
        <v>257</v>
      </c>
      <c r="AX1524" s="18">
        <f t="shared" si="304"/>
        <v>84</v>
      </c>
      <c r="AY1524" s="18" t="s">
        <v>522</v>
      </c>
      <c r="AZ1524" s="18" t="s">
        <v>257</v>
      </c>
      <c r="BA1524" s="18" t="s">
        <v>257</v>
      </c>
      <c r="BB1524" s="18" t="s">
        <v>1868</v>
      </c>
      <c r="BC1524" s="18" t="s">
        <v>1869</v>
      </c>
      <c r="BD1524" s="24"/>
      <c r="BE1524" s="24"/>
      <c r="BF1524" s="24"/>
      <c r="BG1524" s="24"/>
      <c r="BH1524" s="24"/>
      <c r="BI1524" s="24"/>
      <c r="BJ1524" s="24"/>
      <c r="BK1524" s="24"/>
      <c r="BL1524" s="24"/>
      <c r="BM1524" s="24"/>
      <c r="BN1524" s="24"/>
      <c r="BO1524" s="24"/>
      <c r="BP1524" s="24"/>
      <c r="BQ1524" s="24"/>
      <c r="BR1524" s="24"/>
      <c r="BS1524" s="18" t="s">
        <v>322</v>
      </c>
      <c r="BT1524" s="63">
        <v>0.56899999999999995</v>
      </c>
      <c r="BU1524" s="63" t="s">
        <v>563</v>
      </c>
      <c r="BV1524" s="63" t="s">
        <v>479</v>
      </c>
      <c r="BW1524" s="18">
        <v>9</v>
      </c>
      <c r="BX1524" s="18" t="s">
        <v>1867</v>
      </c>
      <c r="BY1524" s="63" t="s">
        <v>257</v>
      </c>
      <c r="BZ1524" s="63">
        <v>0.58799999999999997</v>
      </c>
      <c r="CA1524" s="63">
        <v>1.9000000000000017E-2</v>
      </c>
      <c r="CB1524" s="63">
        <f t="shared" si="301"/>
        <v>1.9000000000000017E-2</v>
      </c>
      <c r="CC1524" s="18" t="s">
        <v>557</v>
      </c>
      <c r="CD1524" s="18">
        <f t="shared" si="305"/>
        <v>84</v>
      </c>
      <c r="CE1524" s="18" t="s">
        <v>522</v>
      </c>
      <c r="CF1524" s="18" t="s">
        <v>257</v>
      </c>
      <c r="CG1524" s="18" t="s">
        <v>257</v>
      </c>
      <c r="CH1524" s="18" t="s">
        <v>1870</v>
      </c>
      <c r="CI1524" s="18" t="s">
        <v>437</v>
      </c>
      <c r="CJ1524" s="18">
        <v>3.9200000000000007E-3</v>
      </c>
      <c r="CK1524" s="18" t="s">
        <v>1871</v>
      </c>
      <c r="CL1524" s="18" t="s">
        <v>479</v>
      </c>
      <c r="CM1524" s="18">
        <v>9</v>
      </c>
      <c r="CN1524" s="18" t="s">
        <v>561</v>
      </c>
      <c r="CO1524" s="18" t="s">
        <v>257</v>
      </c>
      <c r="CP1524" s="18">
        <v>4.7500000000000007E-3</v>
      </c>
      <c r="CQ1524" s="18">
        <v>8.3000000000000001E-4</v>
      </c>
      <c r="CR1524" s="18">
        <f t="shared" si="302"/>
        <v>8.3000000000000001E-4</v>
      </c>
      <c r="CS1524" s="18" t="s">
        <v>557</v>
      </c>
      <c r="CT1524" s="18">
        <v>84</v>
      </c>
      <c r="CU1524" s="18" t="s">
        <v>522</v>
      </c>
      <c r="CV1524" s="18" t="s">
        <v>257</v>
      </c>
      <c r="CW1524" s="18" t="s">
        <v>257</v>
      </c>
      <c r="CX1524" s="3" t="s">
        <v>1872</v>
      </c>
      <c r="CY1524" s="18"/>
      <c r="CZ1524" s="74"/>
      <c r="DA1524" s="18"/>
      <c r="DB1524" s="18"/>
      <c r="DC1524" s="18"/>
      <c r="DD1524" s="18"/>
      <c r="DE1524" s="18"/>
      <c r="DF1524" s="18"/>
      <c r="DG1524" s="18"/>
      <c r="DH1524" s="18"/>
      <c r="DI1524" s="18"/>
      <c r="DJ1524" s="18"/>
      <c r="DK1524" s="18"/>
      <c r="DL1524" s="18"/>
      <c r="DM1524" s="18"/>
      <c r="DN1524" s="18"/>
      <c r="DO1524" s="18">
        <v>0</v>
      </c>
      <c r="DP1524" s="18"/>
      <c r="DQ1524" s="18"/>
      <c r="DR1524" s="18"/>
      <c r="DS1524" s="74"/>
      <c r="DT1524" s="18"/>
      <c r="DU1524" s="3"/>
      <c r="DV1524" s="18">
        <v>0</v>
      </c>
      <c r="DW1524" s="24"/>
      <c r="DX1524" s="24"/>
      <c r="DY1524" s="24"/>
      <c r="DZ1524" s="18"/>
      <c r="EA1524" s="74"/>
      <c r="EB1524" s="24"/>
      <c r="EC1524" s="24"/>
      <c r="ED1524" s="24"/>
      <c r="EE1524" s="3">
        <v>0</v>
      </c>
      <c r="EF1524" s="3">
        <v>0</v>
      </c>
      <c r="EG1524" s="3">
        <v>0</v>
      </c>
      <c r="EH1524" s="24"/>
      <c r="EI1524" s="18" cm="1">
        <f t="array" ref="EI1524">IF(SUMPRODUCT(--(DO1524:DS1524&lt;&gt;""))=0, 0,1)</f>
        <v>1</v>
      </c>
      <c r="EJ1524" s="18" cm="1">
        <f t="array" ref="EJ1524">IF(SUMPRODUCT(--(DT1524:EG1524&lt;&gt;""))=0, 0,1)</f>
        <v>1</v>
      </c>
      <c r="EK1524" s="18" cm="1">
        <f t="array" ref="EK1524">IF(SUMPRODUCT(--(EC1524:EG1524&lt;&gt;""))=0, 0,1)</f>
        <v>1</v>
      </c>
      <c r="EL1524" s="18" cm="1">
        <f t="array" ref="EL1524">IF(SUMPRODUCT(--(EE1524:EG1524&lt;&gt;""))=0, 0,1)</f>
        <v>1</v>
      </c>
      <c r="EM1524" s="18">
        <f t="shared" si="296"/>
        <v>0</v>
      </c>
      <c r="EN1524" s="18">
        <f t="shared" si="297"/>
        <v>0</v>
      </c>
      <c r="EO1524" s="18">
        <f t="shared" si="298"/>
        <v>0</v>
      </c>
      <c r="EP1524" s="18">
        <f t="shared" si="299"/>
        <v>0</v>
      </c>
      <c r="EQ1524" s="18">
        <f t="shared" si="300"/>
        <v>0</v>
      </c>
      <c r="ER1524" s="58" t="s">
        <v>2080</v>
      </c>
      <c r="ES1524" s="59">
        <v>44011</v>
      </c>
      <c r="ET1524" s="18" t="s">
        <v>1873</v>
      </c>
      <c r="EU1524" s="18" t="s">
        <v>1858</v>
      </c>
    </row>
    <row r="1525" spans="1:151" ht="15.75" customHeight="1" x14ac:dyDescent="0.2">
      <c r="A1525" s="5" t="s">
        <v>436</v>
      </c>
      <c r="B1525" s="24" t="s">
        <v>1857</v>
      </c>
      <c r="C1525" s="26">
        <v>1</v>
      </c>
      <c r="D1525" s="18" t="s">
        <v>1875</v>
      </c>
      <c r="E1525" s="18" t="s">
        <v>1885</v>
      </c>
      <c r="F1525" s="18" t="s">
        <v>553</v>
      </c>
      <c r="G1525" s="18" t="s">
        <v>609</v>
      </c>
      <c r="H1525" s="18" t="s">
        <v>1860</v>
      </c>
      <c r="I1525" s="18" t="s">
        <v>718</v>
      </c>
      <c r="J1525" s="18" t="s">
        <v>363</v>
      </c>
      <c r="K1525" s="18" t="s">
        <v>363</v>
      </c>
      <c r="L1525" s="18" t="s">
        <v>363</v>
      </c>
      <c r="M1525" s="18" t="s">
        <v>253</v>
      </c>
      <c r="N1525" s="56">
        <v>75</v>
      </c>
      <c r="O1525" s="18" t="s">
        <v>1859</v>
      </c>
      <c r="P1525" s="18" t="s">
        <v>466</v>
      </c>
      <c r="Q1525" s="18" t="s">
        <v>254</v>
      </c>
      <c r="R1525" s="24" t="s">
        <v>257</v>
      </c>
      <c r="S1525" s="24" t="s">
        <v>257</v>
      </c>
      <c r="T1525" s="26" t="s">
        <v>257</v>
      </c>
      <c r="U1525" s="26" t="s">
        <v>257</v>
      </c>
      <c r="V1525" s="26" t="s">
        <v>257</v>
      </c>
      <c r="W1525" s="26" t="s">
        <v>257</v>
      </c>
      <c r="X1525" s="18" t="s">
        <v>1863</v>
      </c>
      <c r="Y1525" s="18">
        <v>2.76</v>
      </c>
      <c r="Z1525" s="18" t="s">
        <v>474</v>
      </c>
      <c r="AA1525" s="18">
        <v>2.76</v>
      </c>
      <c r="AB1525" s="57" t="s">
        <v>257</v>
      </c>
      <c r="AC1525" s="18" t="s">
        <v>479</v>
      </c>
      <c r="AD1525" s="18">
        <v>36</v>
      </c>
      <c r="AE1525" s="18" t="s">
        <v>1879</v>
      </c>
      <c r="AF1525" s="18">
        <v>0.22</v>
      </c>
      <c r="AG1525" s="18">
        <v>0.22</v>
      </c>
      <c r="AH1525" s="18" t="s">
        <v>557</v>
      </c>
      <c r="AI1525" s="18">
        <f t="shared" si="303"/>
        <v>84</v>
      </c>
      <c r="AJ1525" s="18" t="s">
        <v>522</v>
      </c>
      <c r="AK1525" s="18">
        <f t="shared" si="303"/>
        <v>84</v>
      </c>
      <c r="AL1525" s="18" t="s">
        <v>1880</v>
      </c>
      <c r="AM1525" s="18" t="s">
        <v>282</v>
      </c>
      <c r="AN1525" s="74">
        <v>2</v>
      </c>
      <c r="AO1525" s="18" t="s">
        <v>1865</v>
      </c>
      <c r="AP1525" s="18" t="s">
        <v>1866</v>
      </c>
      <c r="AQ1525" s="18">
        <v>9</v>
      </c>
      <c r="AR1525" s="18" t="s">
        <v>1867</v>
      </c>
      <c r="AS1525" s="18" t="s">
        <v>257</v>
      </c>
      <c r="AT1525" s="18" t="s">
        <v>257</v>
      </c>
      <c r="AU1525" s="18" t="s">
        <v>257</v>
      </c>
      <c r="AV1525" s="18" t="s">
        <v>257</v>
      </c>
      <c r="AW1525" s="18" t="s">
        <v>257</v>
      </c>
      <c r="AX1525" s="18">
        <f t="shared" si="304"/>
        <v>84</v>
      </c>
      <c r="AY1525" s="18" t="s">
        <v>522</v>
      </c>
      <c r="AZ1525" s="18" t="s">
        <v>257</v>
      </c>
      <c r="BA1525" s="18" t="s">
        <v>257</v>
      </c>
      <c r="BB1525" s="18" t="s">
        <v>1868</v>
      </c>
      <c r="BC1525" s="18" t="s">
        <v>1869</v>
      </c>
      <c r="BD1525" s="24"/>
      <c r="BE1525" s="24"/>
      <c r="BF1525" s="24"/>
      <c r="BG1525" s="24"/>
      <c r="BH1525" s="24"/>
      <c r="BI1525" s="24"/>
      <c r="BJ1525" s="24"/>
      <c r="BK1525" s="24"/>
      <c r="BL1525" s="24"/>
      <c r="BM1525" s="24"/>
      <c r="BN1525" s="24"/>
      <c r="BO1525" s="24"/>
      <c r="BP1525" s="24"/>
      <c r="BQ1525" s="24"/>
      <c r="BR1525" s="24"/>
      <c r="BS1525" s="18" t="s">
        <v>322</v>
      </c>
      <c r="BT1525" s="63">
        <v>0.55200000000000005</v>
      </c>
      <c r="BU1525" s="63" t="s">
        <v>563</v>
      </c>
      <c r="BV1525" s="63" t="s">
        <v>479</v>
      </c>
      <c r="BW1525" s="18">
        <v>9</v>
      </c>
      <c r="BX1525" s="18" t="s">
        <v>1867</v>
      </c>
      <c r="BY1525" s="63" t="s">
        <v>257</v>
      </c>
      <c r="BZ1525" s="63">
        <v>0.57899999999999996</v>
      </c>
      <c r="CA1525" s="63">
        <v>2.6999999999999913E-2</v>
      </c>
      <c r="CB1525" s="63">
        <f t="shared" si="301"/>
        <v>2.6999999999999913E-2</v>
      </c>
      <c r="CC1525" s="18" t="s">
        <v>557</v>
      </c>
      <c r="CD1525" s="18">
        <f t="shared" si="305"/>
        <v>84</v>
      </c>
      <c r="CE1525" s="18" t="s">
        <v>522</v>
      </c>
      <c r="CF1525" s="18" t="s">
        <v>257</v>
      </c>
      <c r="CG1525" s="18" t="s">
        <v>257</v>
      </c>
      <c r="CH1525" s="18" t="s">
        <v>1870</v>
      </c>
      <c r="CI1525" s="18" t="s">
        <v>437</v>
      </c>
      <c r="CJ1525" s="18">
        <v>3.4300000000000003E-3</v>
      </c>
      <c r="CK1525" s="18" t="s">
        <v>1871</v>
      </c>
      <c r="CL1525" s="18" t="s">
        <v>479</v>
      </c>
      <c r="CM1525" s="18">
        <v>9</v>
      </c>
      <c r="CN1525" s="18" t="s">
        <v>561</v>
      </c>
      <c r="CO1525" s="18" t="s">
        <v>257</v>
      </c>
      <c r="CP1525" s="18">
        <v>3.8100000000000005E-3</v>
      </c>
      <c r="CQ1525" s="18">
        <v>3.8000000000000013E-4</v>
      </c>
      <c r="CR1525" s="18">
        <f t="shared" si="302"/>
        <v>3.8000000000000013E-4</v>
      </c>
      <c r="CS1525" s="18" t="s">
        <v>557</v>
      </c>
      <c r="CT1525" s="18">
        <v>84</v>
      </c>
      <c r="CU1525" s="18" t="s">
        <v>522</v>
      </c>
      <c r="CV1525" s="18" t="s">
        <v>257</v>
      </c>
      <c r="CW1525" s="18" t="s">
        <v>257</v>
      </c>
      <c r="CX1525" s="3" t="s">
        <v>1872</v>
      </c>
      <c r="CY1525" s="18"/>
      <c r="CZ1525" s="74"/>
      <c r="DA1525" s="18"/>
      <c r="DB1525" s="18"/>
      <c r="DC1525" s="18"/>
      <c r="DD1525" s="18"/>
      <c r="DE1525" s="18"/>
      <c r="DF1525" s="18"/>
      <c r="DG1525" s="18"/>
      <c r="DH1525" s="18"/>
      <c r="DI1525" s="18"/>
      <c r="DJ1525" s="18"/>
      <c r="DK1525" s="18"/>
      <c r="DL1525" s="18"/>
      <c r="DM1525" s="18"/>
      <c r="DN1525" s="18"/>
      <c r="DO1525" s="18">
        <v>0</v>
      </c>
      <c r="DP1525" s="18"/>
      <c r="DQ1525" s="18"/>
      <c r="DR1525" s="18"/>
      <c r="DS1525" s="74"/>
      <c r="DT1525" s="18"/>
      <c r="DU1525" s="3"/>
      <c r="DV1525" s="18">
        <v>0</v>
      </c>
      <c r="DW1525" s="24"/>
      <c r="DX1525" s="24"/>
      <c r="DY1525" s="24"/>
      <c r="DZ1525" s="18"/>
      <c r="EA1525" s="74"/>
      <c r="EB1525" s="24"/>
      <c r="EC1525" s="24"/>
      <c r="ED1525" s="24"/>
      <c r="EE1525" s="3">
        <v>0</v>
      </c>
      <c r="EF1525" s="3">
        <v>0</v>
      </c>
      <c r="EG1525" s="3">
        <v>0</v>
      </c>
      <c r="EH1525" s="24"/>
      <c r="EI1525" s="18" cm="1">
        <f t="array" ref="EI1525">IF(SUMPRODUCT(--(DO1525:DS1525&lt;&gt;""))=0, 0,1)</f>
        <v>1</v>
      </c>
      <c r="EJ1525" s="18" cm="1">
        <f t="array" ref="EJ1525">IF(SUMPRODUCT(--(DT1525:EG1525&lt;&gt;""))=0, 0,1)</f>
        <v>1</v>
      </c>
      <c r="EK1525" s="18" cm="1">
        <f t="array" ref="EK1525">IF(SUMPRODUCT(--(EC1525:EG1525&lt;&gt;""))=0, 0,1)</f>
        <v>1</v>
      </c>
      <c r="EL1525" s="18" cm="1">
        <f t="array" ref="EL1525">IF(SUMPRODUCT(--(EE1525:EG1525&lt;&gt;""))=0, 0,1)</f>
        <v>1</v>
      </c>
      <c r="EM1525" s="18">
        <f t="shared" si="296"/>
        <v>0</v>
      </c>
      <c r="EN1525" s="18">
        <f t="shared" si="297"/>
        <v>0</v>
      </c>
      <c r="EO1525" s="18">
        <f t="shared" si="298"/>
        <v>0</v>
      </c>
      <c r="EP1525" s="18">
        <f t="shared" si="299"/>
        <v>0</v>
      </c>
      <c r="EQ1525" s="18">
        <f t="shared" si="300"/>
        <v>0</v>
      </c>
      <c r="ER1525" s="58" t="s">
        <v>2080</v>
      </c>
      <c r="ES1525" s="59">
        <v>44011</v>
      </c>
      <c r="ET1525" s="18" t="s">
        <v>1873</v>
      </c>
      <c r="EU1525" s="18" t="s">
        <v>1858</v>
      </c>
    </row>
    <row r="1526" spans="1:151" ht="15.75" customHeight="1" x14ac:dyDescent="0.2">
      <c r="A1526" s="5" t="s">
        <v>436</v>
      </c>
      <c r="B1526" s="24" t="s">
        <v>1857</v>
      </c>
      <c r="C1526" s="26">
        <v>1</v>
      </c>
      <c r="D1526" s="18" t="s">
        <v>1876</v>
      </c>
      <c r="E1526" s="18" t="s">
        <v>1885</v>
      </c>
      <c r="F1526" s="18" t="s">
        <v>553</v>
      </c>
      <c r="G1526" s="18" t="s">
        <v>609</v>
      </c>
      <c r="H1526" s="18" t="s">
        <v>1860</v>
      </c>
      <c r="I1526" s="18" t="s">
        <v>718</v>
      </c>
      <c r="J1526" s="18" t="s">
        <v>363</v>
      </c>
      <c r="K1526" s="18" t="s">
        <v>363</v>
      </c>
      <c r="L1526" s="18" t="s">
        <v>363</v>
      </c>
      <c r="M1526" s="18" t="s">
        <v>253</v>
      </c>
      <c r="N1526" s="56">
        <v>75</v>
      </c>
      <c r="O1526" s="18" t="s">
        <v>1859</v>
      </c>
      <c r="P1526" s="18" t="s">
        <v>466</v>
      </c>
      <c r="Q1526" s="18" t="s">
        <v>254</v>
      </c>
      <c r="R1526" s="24" t="s">
        <v>257</v>
      </c>
      <c r="S1526" s="24" t="s">
        <v>257</v>
      </c>
      <c r="T1526" s="26" t="s">
        <v>257</v>
      </c>
      <c r="U1526" s="26" t="s">
        <v>257</v>
      </c>
      <c r="V1526" s="26" t="s">
        <v>257</v>
      </c>
      <c r="W1526" s="26" t="s">
        <v>257</v>
      </c>
      <c r="X1526" s="18" t="s">
        <v>1863</v>
      </c>
      <c r="Y1526" s="18">
        <v>8.93</v>
      </c>
      <c r="Z1526" s="18" t="s">
        <v>474</v>
      </c>
      <c r="AA1526" s="18">
        <v>8.93</v>
      </c>
      <c r="AB1526" s="57" t="s">
        <v>257</v>
      </c>
      <c r="AC1526" s="18" t="s">
        <v>479</v>
      </c>
      <c r="AD1526" s="18">
        <v>36</v>
      </c>
      <c r="AE1526" s="18" t="s">
        <v>1879</v>
      </c>
      <c r="AF1526" s="18">
        <v>0.56000000000000005</v>
      </c>
      <c r="AG1526" s="18">
        <v>0.56000000000000005</v>
      </c>
      <c r="AH1526" s="18" t="s">
        <v>557</v>
      </c>
      <c r="AI1526" s="18">
        <f t="shared" si="303"/>
        <v>84</v>
      </c>
      <c r="AJ1526" s="18" t="s">
        <v>522</v>
      </c>
      <c r="AK1526" s="18">
        <f t="shared" si="303"/>
        <v>84</v>
      </c>
      <c r="AL1526" s="18" t="s">
        <v>1880</v>
      </c>
      <c r="AM1526" s="18" t="s">
        <v>282</v>
      </c>
      <c r="AN1526" s="74">
        <v>8</v>
      </c>
      <c r="AO1526" s="18" t="s">
        <v>1865</v>
      </c>
      <c r="AP1526" s="18" t="s">
        <v>1866</v>
      </c>
      <c r="AQ1526" s="18">
        <v>9</v>
      </c>
      <c r="AR1526" s="18" t="s">
        <v>1867</v>
      </c>
      <c r="AS1526" s="18" t="s">
        <v>257</v>
      </c>
      <c r="AT1526" s="18" t="s">
        <v>257</v>
      </c>
      <c r="AU1526" s="18" t="s">
        <v>257</v>
      </c>
      <c r="AV1526" s="18" t="s">
        <v>257</v>
      </c>
      <c r="AW1526" s="18" t="s">
        <v>257</v>
      </c>
      <c r="AX1526" s="18">
        <f t="shared" si="304"/>
        <v>84</v>
      </c>
      <c r="AY1526" s="18" t="s">
        <v>522</v>
      </c>
      <c r="AZ1526" s="18" t="s">
        <v>257</v>
      </c>
      <c r="BA1526" s="18" t="s">
        <v>257</v>
      </c>
      <c r="BB1526" s="18" t="s">
        <v>1868</v>
      </c>
      <c r="BC1526" s="18" t="s">
        <v>1869</v>
      </c>
      <c r="BD1526" s="24"/>
      <c r="BE1526" s="24"/>
      <c r="BF1526" s="24"/>
      <c r="BG1526" s="24"/>
      <c r="BH1526" s="24"/>
      <c r="BI1526" s="24"/>
      <c r="BJ1526" s="24"/>
      <c r="BK1526" s="24"/>
      <c r="BL1526" s="24"/>
      <c r="BM1526" s="24"/>
      <c r="BN1526" s="24"/>
      <c r="BO1526" s="24"/>
      <c r="BP1526" s="24"/>
      <c r="BQ1526" s="24"/>
      <c r="BR1526" s="24"/>
      <c r="BS1526" s="18" t="s">
        <v>322</v>
      </c>
      <c r="BT1526" s="63">
        <v>0.59099999999999997</v>
      </c>
      <c r="BU1526" s="63" t="s">
        <v>563</v>
      </c>
      <c r="BV1526" s="63" t="s">
        <v>479</v>
      </c>
      <c r="BW1526" s="18">
        <v>9</v>
      </c>
      <c r="BX1526" s="18" t="s">
        <v>1867</v>
      </c>
      <c r="BY1526" s="63" t="s">
        <v>257</v>
      </c>
      <c r="BZ1526" s="63">
        <v>0.61099999999999999</v>
      </c>
      <c r="CA1526" s="63">
        <v>2.0000000000000018E-2</v>
      </c>
      <c r="CB1526" s="63">
        <f t="shared" si="301"/>
        <v>2.0000000000000018E-2</v>
      </c>
      <c r="CC1526" s="18" t="s">
        <v>557</v>
      </c>
      <c r="CD1526" s="18">
        <f t="shared" si="305"/>
        <v>84</v>
      </c>
      <c r="CE1526" s="18" t="s">
        <v>522</v>
      </c>
      <c r="CF1526" s="18" t="s">
        <v>257</v>
      </c>
      <c r="CG1526" s="18" t="s">
        <v>257</v>
      </c>
      <c r="CH1526" s="18" t="s">
        <v>1870</v>
      </c>
      <c r="CI1526" s="18" t="s">
        <v>437</v>
      </c>
      <c r="CJ1526" s="18">
        <v>4.7300000000000007E-3</v>
      </c>
      <c r="CK1526" s="18" t="s">
        <v>1871</v>
      </c>
      <c r="CL1526" s="18" t="s">
        <v>479</v>
      </c>
      <c r="CM1526" s="18">
        <v>9</v>
      </c>
      <c r="CN1526" s="18" t="s">
        <v>561</v>
      </c>
      <c r="CO1526" s="18" t="s">
        <v>257</v>
      </c>
      <c r="CP1526" s="18">
        <v>5.13E-3</v>
      </c>
      <c r="CQ1526" s="18">
        <v>3.9999999999999931E-4</v>
      </c>
      <c r="CR1526" s="18">
        <f t="shared" si="302"/>
        <v>3.9999999999999931E-4</v>
      </c>
      <c r="CS1526" s="18" t="s">
        <v>557</v>
      </c>
      <c r="CT1526" s="18">
        <v>84</v>
      </c>
      <c r="CU1526" s="18" t="s">
        <v>522</v>
      </c>
      <c r="CV1526" s="18" t="s">
        <v>257</v>
      </c>
      <c r="CW1526" s="18" t="s">
        <v>257</v>
      </c>
      <c r="CX1526" s="3" t="s">
        <v>1872</v>
      </c>
      <c r="CY1526" s="18"/>
      <c r="CZ1526" s="74"/>
      <c r="DA1526" s="18"/>
      <c r="DB1526" s="18"/>
      <c r="DC1526" s="18"/>
      <c r="DD1526" s="18"/>
      <c r="DE1526" s="18"/>
      <c r="DF1526" s="18"/>
      <c r="DG1526" s="18"/>
      <c r="DH1526" s="18"/>
      <c r="DI1526" s="18"/>
      <c r="DJ1526" s="18"/>
      <c r="DK1526" s="18"/>
      <c r="DL1526" s="18"/>
      <c r="DM1526" s="18"/>
      <c r="DN1526" s="18"/>
      <c r="DO1526" s="18">
        <v>0</v>
      </c>
      <c r="DP1526" s="18"/>
      <c r="DQ1526" s="18"/>
      <c r="DR1526" s="18"/>
      <c r="DS1526" s="74"/>
      <c r="DT1526" s="18"/>
      <c r="DU1526" s="3"/>
      <c r="DV1526" s="18">
        <v>0</v>
      </c>
      <c r="DW1526" s="24"/>
      <c r="DX1526" s="24"/>
      <c r="DY1526" s="24"/>
      <c r="DZ1526" s="18"/>
      <c r="EA1526" s="74"/>
      <c r="EB1526" s="24"/>
      <c r="EC1526" s="24"/>
      <c r="ED1526" s="24"/>
      <c r="EE1526" s="3">
        <v>1</v>
      </c>
      <c r="EF1526" s="3">
        <v>0</v>
      </c>
      <c r="EG1526" s="3">
        <v>0</v>
      </c>
      <c r="EH1526" s="24"/>
      <c r="EI1526" s="18" cm="1">
        <f t="array" ref="EI1526">IF(SUMPRODUCT(--(DO1526:DS1526&lt;&gt;""))=0, 0,1)</f>
        <v>1</v>
      </c>
      <c r="EJ1526" s="18" cm="1">
        <f t="array" ref="EJ1526">IF(SUMPRODUCT(--(DT1526:EG1526&lt;&gt;""))=0, 0,1)</f>
        <v>1</v>
      </c>
      <c r="EK1526" s="18" cm="1">
        <f t="array" ref="EK1526">IF(SUMPRODUCT(--(EC1526:EG1526&lt;&gt;""))=0, 0,1)</f>
        <v>1</v>
      </c>
      <c r="EL1526" s="18" cm="1">
        <f t="array" ref="EL1526">IF(SUMPRODUCT(--(EE1526:EG1526&lt;&gt;""))=0, 0,1)</f>
        <v>1</v>
      </c>
      <c r="EM1526" s="18">
        <f t="shared" si="296"/>
        <v>1</v>
      </c>
      <c r="EN1526" s="18">
        <f t="shared" si="297"/>
        <v>0</v>
      </c>
      <c r="EO1526" s="18">
        <f t="shared" si="298"/>
        <v>1</v>
      </c>
      <c r="EP1526" s="18">
        <f t="shared" si="299"/>
        <v>1</v>
      </c>
      <c r="EQ1526" s="18">
        <f t="shared" si="300"/>
        <v>1</v>
      </c>
      <c r="ER1526" s="58" t="s">
        <v>2080</v>
      </c>
      <c r="ES1526" s="59">
        <v>44011</v>
      </c>
      <c r="ET1526" s="18" t="s">
        <v>1873</v>
      </c>
      <c r="EU1526" s="18" t="s">
        <v>1858</v>
      </c>
    </row>
    <row r="1527" spans="1:151" ht="15.75" customHeight="1" x14ac:dyDescent="0.2">
      <c r="A1527" s="5" t="s">
        <v>436</v>
      </c>
      <c r="B1527" s="24" t="s">
        <v>1857</v>
      </c>
      <c r="C1527" s="26">
        <v>1</v>
      </c>
      <c r="D1527" s="18" t="s">
        <v>1877</v>
      </c>
      <c r="E1527" s="18" t="s">
        <v>1885</v>
      </c>
      <c r="F1527" s="18" t="s">
        <v>553</v>
      </c>
      <c r="G1527" s="18" t="s">
        <v>609</v>
      </c>
      <c r="H1527" s="18" t="s">
        <v>1860</v>
      </c>
      <c r="I1527" s="18" t="s">
        <v>718</v>
      </c>
      <c r="J1527" s="18" t="s">
        <v>363</v>
      </c>
      <c r="K1527" s="18" t="s">
        <v>363</v>
      </c>
      <c r="L1527" s="18" t="s">
        <v>363</v>
      </c>
      <c r="M1527" s="18" t="s">
        <v>253</v>
      </c>
      <c r="N1527" s="56">
        <v>75</v>
      </c>
      <c r="O1527" s="18" t="s">
        <v>1859</v>
      </c>
      <c r="P1527" s="18" t="s">
        <v>466</v>
      </c>
      <c r="Q1527" s="18" t="s">
        <v>254</v>
      </c>
      <c r="R1527" s="24" t="s">
        <v>257</v>
      </c>
      <c r="S1527" s="24" t="s">
        <v>257</v>
      </c>
      <c r="T1527" s="26" t="s">
        <v>257</v>
      </c>
      <c r="U1527" s="26" t="s">
        <v>257</v>
      </c>
      <c r="V1527" s="26" t="s">
        <v>257</v>
      </c>
      <c r="W1527" s="26" t="s">
        <v>257</v>
      </c>
      <c r="X1527" s="18" t="s">
        <v>1863</v>
      </c>
      <c r="Y1527" s="18">
        <v>25</v>
      </c>
      <c r="Z1527" s="18" t="s">
        <v>474</v>
      </c>
      <c r="AA1527" s="18">
        <v>25</v>
      </c>
      <c r="AB1527" s="57" t="s">
        <v>257</v>
      </c>
      <c r="AC1527" s="18" t="s">
        <v>479</v>
      </c>
      <c r="AD1527" s="18">
        <v>36</v>
      </c>
      <c r="AE1527" s="18" t="s">
        <v>1879</v>
      </c>
      <c r="AF1527" s="18">
        <v>2.1</v>
      </c>
      <c r="AG1527" s="18">
        <v>2.1</v>
      </c>
      <c r="AH1527" s="18" t="s">
        <v>557</v>
      </c>
      <c r="AI1527" s="18">
        <f t="shared" si="303"/>
        <v>84</v>
      </c>
      <c r="AJ1527" s="18" t="s">
        <v>522</v>
      </c>
      <c r="AK1527" s="18">
        <f t="shared" si="303"/>
        <v>84</v>
      </c>
      <c r="AL1527" s="18" t="s">
        <v>1880</v>
      </c>
      <c r="AM1527" s="18" t="s">
        <v>282</v>
      </c>
      <c r="AN1527" s="74">
        <v>52</v>
      </c>
      <c r="AO1527" s="18" t="s">
        <v>1865</v>
      </c>
      <c r="AP1527" s="18" t="s">
        <v>1866</v>
      </c>
      <c r="AQ1527" s="18">
        <v>9</v>
      </c>
      <c r="AR1527" s="18" t="s">
        <v>1867</v>
      </c>
      <c r="AS1527" s="18" t="s">
        <v>257</v>
      </c>
      <c r="AT1527" s="18" t="s">
        <v>257</v>
      </c>
      <c r="AU1527" s="18" t="s">
        <v>257</v>
      </c>
      <c r="AV1527" s="18" t="s">
        <v>257</v>
      </c>
      <c r="AW1527" s="18" t="s">
        <v>257</v>
      </c>
      <c r="AX1527" s="18">
        <f t="shared" si="304"/>
        <v>84</v>
      </c>
      <c r="AY1527" s="18" t="s">
        <v>522</v>
      </c>
      <c r="AZ1527" s="18" t="s">
        <v>257</v>
      </c>
      <c r="BA1527" s="18" t="s">
        <v>257</v>
      </c>
      <c r="BB1527" s="18" t="s">
        <v>1868</v>
      </c>
      <c r="BC1527" s="18" t="s">
        <v>1869</v>
      </c>
      <c r="BD1527" s="24"/>
      <c r="BE1527" s="24"/>
      <c r="BF1527" s="24"/>
      <c r="BG1527" s="24"/>
      <c r="BH1527" s="24"/>
      <c r="BI1527" s="24"/>
      <c r="BJ1527" s="24"/>
      <c r="BK1527" s="24"/>
      <c r="BL1527" s="24"/>
      <c r="BM1527" s="24"/>
      <c r="BN1527" s="24"/>
      <c r="BO1527" s="24"/>
      <c r="BP1527" s="24"/>
      <c r="BQ1527" s="24"/>
      <c r="BR1527" s="24"/>
      <c r="BS1527" s="18" t="s">
        <v>322</v>
      </c>
      <c r="BT1527" s="63">
        <v>0.60499999999999998</v>
      </c>
      <c r="BU1527" s="63" t="s">
        <v>563</v>
      </c>
      <c r="BV1527" s="63" t="s">
        <v>479</v>
      </c>
      <c r="BW1527" s="18">
        <v>9</v>
      </c>
      <c r="BX1527" s="18" t="s">
        <v>1867</v>
      </c>
      <c r="BY1527" s="63" t="s">
        <v>257</v>
      </c>
      <c r="BZ1527" s="63">
        <v>0.623</v>
      </c>
      <c r="CA1527" s="63">
        <v>1.8000000000000016E-2</v>
      </c>
      <c r="CB1527" s="63">
        <f t="shared" si="301"/>
        <v>1.8000000000000016E-2</v>
      </c>
      <c r="CC1527" s="18" t="s">
        <v>557</v>
      </c>
      <c r="CD1527" s="18">
        <f t="shared" si="305"/>
        <v>84</v>
      </c>
      <c r="CE1527" s="18" t="s">
        <v>522</v>
      </c>
      <c r="CF1527" s="18" t="s">
        <v>257</v>
      </c>
      <c r="CG1527" s="18" t="s">
        <v>257</v>
      </c>
      <c r="CH1527" s="18" t="s">
        <v>1870</v>
      </c>
      <c r="CI1527" s="18" t="s">
        <v>437</v>
      </c>
      <c r="CJ1527" s="18">
        <v>4.9100000000000003E-3</v>
      </c>
      <c r="CK1527" s="18" t="s">
        <v>1871</v>
      </c>
      <c r="CL1527" s="18" t="s">
        <v>479</v>
      </c>
      <c r="CM1527" s="18">
        <v>9</v>
      </c>
      <c r="CN1527" s="18" t="s">
        <v>561</v>
      </c>
      <c r="CO1527" s="18" t="s">
        <v>257</v>
      </c>
      <c r="CP1527" s="18">
        <v>5.2400000000000007E-3</v>
      </c>
      <c r="CQ1527" s="18">
        <v>3.3000000000000043E-4</v>
      </c>
      <c r="CR1527" s="18">
        <f t="shared" si="302"/>
        <v>3.3000000000000043E-4</v>
      </c>
      <c r="CS1527" s="18" t="s">
        <v>557</v>
      </c>
      <c r="CT1527" s="18">
        <v>84</v>
      </c>
      <c r="CU1527" s="18" t="s">
        <v>522</v>
      </c>
      <c r="CV1527" s="18" t="s">
        <v>257</v>
      </c>
      <c r="CW1527" s="18" t="s">
        <v>257</v>
      </c>
      <c r="CX1527" s="3" t="s">
        <v>1872</v>
      </c>
      <c r="CY1527" s="18"/>
      <c r="CZ1527" s="74"/>
      <c r="DA1527" s="18"/>
      <c r="DB1527" s="18"/>
      <c r="DC1527" s="18"/>
      <c r="DD1527" s="18"/>
      <c r="DE1527" s="18"/>
      <c r="DF1527" s="18"/>
      <c r="DG1527" s="18"/>
      <c r="DH1527" s="18"/>
      <c r="DI1527" s="18"/>
      <c r="DJ1527" s="18"/>
      <c r="DK1527" s="18"/>
      <c r="DL1527" s="18"/>
      <c r="DM1527" s="18"/>
      <c r="DN1527" s="18"/>
      <c r="DO1527" s="18">
        <v>0</v>
      </c>
      <c r="DP1527" s="18"/>
      <c r="DQ1527" s="18"/>
      <c r="DR1527" s="18"/>
      <c r="DS1527" s="74"/>
      <c r="DT1527" s="18"/>
      <c r="DU1527" s="3"/>
      <c r="DV1527" s="18">
        <v>0</v>
      </c>
      <c r="DW1527" s="24"/>
      <c r="DX1527" s="24"/>
      <c r="DY1527" s="24"/>
      <c r="DZ1527" s="18"/>
      <c r="EA1527" s="74"/>
      <c r="EB1527" s="24"/>
      <c r="EC1527" s="24"/>
      <c r="ED1527" s="24"/>
      <c r="EE1527" s="3">
        <v>0</v>
      </c>
      <c r="EF1527" s="3">
        <v>1</v>
      </c>
      <c r="EG1527" s="3">
        <v>1</v>
      </c>
      <c r="EH1527" s="24"/>
      <c r="EI1527" s="18" cm="1">
        <f t="array" ref="EI1527">IF(SUMPRODUCT(--(DO1527:DS1527&lt;&gt;""))=0, 0,1)</f>
        <v>1</v>
      </c>
      <c r="EJ1527" s="18" cm="1">
        <f t="array" ref="EJ1527">IF(SUMPRODUCT(--(DT1527:EG1527&lt;&gt;""))=0, 0,1)</f>
        <v>1</v>
      </c>
      <c r="EK1527" s="18" cm="1">
        <f t="array" ref="EK1527">IF(SUMPRODUCT(--(EC1527:EG1527&lt;&gt;""))=0, 0,1)</f>
        <v>1</v>
      </c>
      <c r="EL1527" s="18" cm="1">
        <f t="array" ref="EL1527">IF(SUMPRODUCT(--(EE1527:EG1527&lt;&gt;""))=0, 0,1)</f>
        <v>1</v>
      </c>
      <c r="EM1527" s="18">
        <f t="shared" si="296"/>
        <v>1</v>
      </c>
      <c r="EN1527" s="18">
        <f t="shared" si="297"/>
        <v>0</v>
      </c>
      <c r="EO1527" s="18">
        <f t="shared" si="298"/>
        <v>1</v>
      </c>
      <c r="EP1527" s="18">
        <f t="shared" si="299"/>
        <v>1</v>
      </c>
      <c r="EQ1527" s="18">
        <f t="shared" si="300"/>
        <v>1</v>
      </c>
      <c r="ER1527" s="58" t="s">
        <v>2080</v>
      </c>
      <c r="ES1527" s="59">
        <v>44011</v>
      </c>
      <c r="ET1527" s="18" t="s">
        <v>1873</v>
      </c>
      <c r="EU1527" s="18" t="s">
        <v>1858</v>
      </c>
    </row>
    <row r="1528" spans="1:151" ht="15.75" customHeight="1" x14ac:dyDescent="0.2">
      <c r="A1528" s="5" t="s">
        <v>436</v>
      </c>
      <c r="B1528" s="24" t="s">
        <v>1857</v>
      </c>
      <c r="C1528" s="26">
        <v>1</v>
      </c>
      <c r="D1528" s="18" t="s">
        <v>1878</v>
      </c>
      <c r="E1528" s="18" t="s">
        <v>1885</v>
      </c>
      <c r="F1528" s="18" t="s">
        <v>553</v>
      </c>
      <c r="G1528" s="18" t="s">
        <v>609</v>
      </c>
      <c r="H1528" s="18" t="s">
        <v>1860</v>
      </c>
      <c r="I1528" s="18" t="s">
        <v>718</v>
      </c>
      <c r="J1528" s="18" t="s">
        <v>363</v>
      </c>
      <c r="K1528" s="18" t="s">
        <v>363</v>
      </c>
      <c r="L1528" s="18" t="s">
        <v>363</v>
      </c>
      <c r="M1528" s="18" t="s">
        <v>253</v>
      </c>
      <c r="N1528" s="56">
        <v>75</v>
      </c>
      <c r="O1528" s="18" t="s">
        <v>1859</v>
      </c>
      <c r="P1528" s="18" t="s">
        <v>466</v>
      </c>
      <c r="Q1528" s="18" t="s">
        <v>254</v>
      </c>
      <c r="R1528" s="24" t="s">
        <v>257</v>
      </c>
      <c r="S1528" s="24" t="s">
        <v>257</v>
      </c>
      <c r="T1528" s="26" t="s">
        <v>257</v>
      </c>
      <c r="U1528" s="26" t="s">
        <v>257</v>
      </c>
      <c r="V1528" s="26" t="s">
        <v>257</v>
      </c>
      <c r="W1528" s="26" t="s">
        <v>257</v>
      </c>
      <c r="X1528" s="18" t="s">
        <v>1863</v>
      </c>
      <c r="Y1528" s="18">
        <v>82.7</v>
      </c>
      <c r="Z1528" s="18" t="s">
        <v>474</v>
      </c>
      <c r="AA1528" s="18">
        <v>82.7</v>
      </c>
      <c r="AB1528" s="57" t="s">
        <v>257</v>
      </c>
      <c r="AC1528" s="18" t="s">
        <v>479</v>
      </c>
      <c r="AD1528" s="18">
        <v>36</v>
      </c>
      <c r="AE1528" s="18" t="s">
        <v>1879</v>
      </c>
      <c r="AF1528" s="18">
        <v>6.2</v>
      </c>
      <c r="AG1528" s="18">
        <v>6.2</v>
      </c>
      <c r="AH1528" s="18" t="s">
        <v>557</v>
      </c>
      <c r="AI1528" s="18">
        <f t="shared" si="303"/>
        <v>84</v>
      </c>
      <c r="AJ1528" s="18" t="s">
        <v>522</v>
      </c>
      <c r="AK1528" s="18">
        <f t="shared" si="303"/>
        <v>84</v>
      </c>
      <c r="AL1528" s="18" t="s">
        <v>1880</v>
      </c>
      <c r="AM1528" s="18" t="s">
        <v>282</v>
      </c>
      <c r="AN1528" s="74">
        <v>90</v>
      </c>
      <c r="AO1528" s="18" t="s">
        <v>1865</v>
      </c>
      <c r="AP1528" s="18" t="s">
        <v>1866</v>
      </c>
      <c r="AQ1528" s="18">
        <v>9</v>
      </c>
      <c r="AR1528" s="18" t="s">
        <v>1867</v>
      </c>
      <c r="AS1528" s="18" t="s">
        <v>257</v>
      </c>
      <c r="AT1528" s="18" t="s">
        <v>257</v>
      </c>
      <c r="AU1528" s="18" t="s">
        <v>257</v>
      </c>
      <c r="AV1528" s="18" t="s">
        <v>257</v>
      </c>
      <c r="AW1528" s="18" t="s">
        <v>257</v>
      </c>
      <c r="AX1528" s="18">
        <f t="shared" si="304"/>
        <v>84</v>
      </c>
      <c r="AY1528" s="18" t="s">
        <v>522</v>
      </c>
      <c r="AZ1528" s="18" t="s">
        <v>257</v>
      </c>
      <c r="BA1528" s="18" t="s">
        <v>257</v>
      </c>
      <c r="BB1528" s="18" t="s">
        <v>1868</v>
      </c>
      <c r="BC1528" s="18" t="s">
        <v>1869</v>
      </c>
      <c r="BD1528" s="24"/>
      <c r="BE1528" s="24"/>
      <c r="BF1528" s="24"/>
      <c r="BG1528" s="24"/>
      <c r="BH1528" s="24"/>
      <c r="BI1528" s="24"/>
      <c r="BJ1528" s="24"/>
      <c r="BK1528" s="24"/>
      <c r="BL1528" s="24"/>
      <c r="BM1528" s="24"/>
      <c r="BN1528" s="24"/>
      <c r="BO1528" s="24"/>
      <c r="BP1528" s="24"/>
      <c r="BQ1528" s="24"/>
      <c r="BR1528" s="24"/>
      <c r="BS1528" s="18" t="s">
        <v>322</v>
      </c>
      <c r="BT1528" s="63">
        <v>0.65900000000000003</v>
      </c>
      <c r="BU1528" s="63" t="s">
        <v>563</v>
      </c>
      <c r="BV1528" s="63" t="s">
        <v>479</v>
      </c>
      <c r="BW1528" s="18">
        <v>9</v>
      </c>
      <c r="BX1528" s="18" t="s">
        <v>1867</v>
      </c>
      <c r="BY1528" s="63" t="s">
        <v>257</v>
      </c>
      <c r="BZ1528" s="63">
        <v>0.68100000000000005</v>
      </c>
      <c r="CA1528" s="63">
        <v>2.200000000000002E-2</v>
      </c>
      <c r="CB1528" s="63">
        <f t="shared" si="301"/>
        <v>2.200000000000002E-2</v>
      </c>
      <c r="CC1528" s="18" t="s">
        <v>557</v>
      </c>
      <c r="CD1528" s="18">
        <f t="shared" si="305"/>
        <v>84</v>
      </c>
      <c r="CE1528" s="18" t="s">
        <v>522</v>
      </c>
      <c r="CF1528" s="18" t="s">
        <v>257</v>
      </c>
      <c r="CG1528" s="18" t="s">
        <v>257</v>
      </c>
      <c r="CH1528" s="18" t="s">
        <v>1870</v>
      </c>
      <c r="CI1528" s="18" t="s">
        <v>437</v>
      </c>
      <c r="CJ1528" s="18">
        <v>5.4000000000000003E-3</v>
      </c>
      <c r="CK1528" s="18" t="s">
        <v>1871</v>
      </c>
      <c r="CL1528" s="18" t="s">
        <v>479</v>
      </c>
      <c r="CM1528" s="18">
        <v>9</v>
      </c>
      <c r="CN1528" s="18" t="s">
        <v>561</v>
      </c>
      <c r="CO1528" s="18" t="s">
        <v>257</v>
      </c>
      <c r="CP1528" s="18">
        <v>6.4800000000000005E-3</v>
      </c>
      <c r="CQ1528" s="18">
        <v>1.0800000000000002E-3</v>
      </c>
      <c r="CR1528" s="18">
        <f t="shared" si="302"/>
        <v>1.0800000000000002E-3</v>
      </c>
      <c r="CS1528" s="18" t="s">
        <v>557</v>
      </c>
      <c r="CT1528" s="18">
        <v>84</v>
      </c>
      <c r="CU1528" s="18" t="s">
        <v>522</v>
      </c>
      <c r="CV1528" s="18" t="s">
        <v>257</v>
      </c>
      <c r="CW1528" s="18" t="s">
        <v>257</v>
      </c>
      <c r="CX1528" s="3" t="s">
        <v>1872</v>
      </c>
      <c r="CY1528" s="18"/>
      <c r="CZ1528" s="74"/>
      <c r="DA1528" s="18"/>
      <c r="DB1528" s="18"/>
      <c r="DC1528" s="18"/>
      <c r="DD1528" s="18"/>
      <c r="DE1528" s="18"/>
      <c r="DF1528" s="18"/>
      <c r="DG1528" s="18"/>
      <c r="DH1528" s="18"/>
      <c r="DI1528" s="18"/>
      <c r="DJ1528" s="18"/>
      <c r="DK1528" s="18"/>
      <c r="DL1528" s="18"/>
      <c r="DM1528" s="18"/>
      <c r="DN1528" s="18"/>
      <c r="DO1528" s="18">
        <v>0</v>
      </c>
      <c r="DP1528" s="18"/>
      <c r="DQ1528" s="18"/>
      <c r="DR1528" s="18"/>
      <c r="DS1528" s="74"/>
      <c r="DT1528" s="18"/>
      <c r="DU1528" s="3"/>
      <c r="DV1528" s="18">
        <v>0</v>
      </c>
      <c r="DW1528" s="24"/>
      <c r="DX1528" s="24"/>
      <c r="DY1528" s="24"/>
      <c r="DZ1528" s="18"/>
      <c r="EA1528" s="74"/>
      <c r="EB1528" s="24"/>
      <c r="EC1528" s="24"/>
      <c r="ED1528" s="24"/>
      <c r="EE1528" s="3">
        <v>0</v>
      </c>
      <c r="EF1528" s="3">
        <v>1</v>
      </c>
      <c r="EG1528" s="3">
        <v>1</v>
      </c>
      <c r="EH1528" s="18" t="s">
        <v>1884</v>
      </c>
      <c r="EI1528" s="18" cm="1">
        <f t="array" ref="EI1528">IF(SUMPRODUCT(--(DO1528:DS1528&lt;&gt;""))=0, 0,1)</f>
        <v>1</v>
      </c>
      <c r="EJ1528" s="18" cm="1">
        <f t="array" ref="EJ1528">IF(SUMPRODUCT(--(DT1528:EG1528&lt;&gt;""))=0, 0,1)</f>
        <v>1</v>
      </c>
      <c r="EK1528" s="18" cm="1">
        <f t="array" ref="EK1528">IF(SUMPRODUCT(--(EC1528:EG1528&lt;&gt;""))=0, 0,1)</f>
        <v>1</v>
      </c>
      <c r="EL1528" s="18" cm="1">
        <f t="array" ref="EL1528">IF(SUMPRODUCT(--(EE1528:EG1528&lt;&gt;""))=0, 0,1)</f>
        <v>1</v>
      </c>
      <c r="EM1528" s="18">
        <f t="shared" si="296"/>
        <v>1</v>
      </c>
      <c r="EN1528" s="18">
        <f t="shared" si="297"/>
        <v>0</v>
      </c>
      <c r="EO1528" s="18">
        <f t="shared" si="298"/>
        <v>1</v>
      </c>
      <c r="EP1528" s="18">
        <f t="shared" si="299"/>
        <v>1</v>
      </c>
      <c r="EQ1528" s="18">
        <f t="shared" si="300"/>
        <v>1</v>
      </c>
      <c r="ER1528" s="58" t="s">
        <v>2080</v>
      </c>
      <c r="ES1528" s="59">
        <v>44011</v>
      </c>
      <c r="ET1528" s="18" t="s">
        <v>1873</v>
      </c>
      <c r="EU1528" s="18" t="s">
        <v>1858</v>
      </c>
    </row>
    <row r="1529" spans="1:151" ht="15.75" customHeight="1" x14ac:dyDescent="0.2">
      <c r="A1529" s="5" t="s">
        <v>436</v>
      </c>
      <c r="B1529" s="24" t="s">
        <v>1857</v>
      </c>
      <c r="C1529" s="26">
        <v>1</v>
      </c>
      <c r="D1529" s="18" t="s">
        <v>1861</v>
      </c>
      <c r="E1529" s="18" t="s">
        <v>1886</v>
      </c>
      <c r="F1529" s="18" t="s">
        <v>553</v>
      </c>
      <c r="G1529" s="18" t="s">
        <v>467</v>
      </c>
      <c r="H1529" s="18" t="s">
        <v>468</v>
      </c>
      <c r="I1529" s="18" t="s">
        <v>552</v>
      </c>
      <c r="J1529" s="18" t="s">
        <v>363</v>
      </c>
      <c r="K1529" s="18" t="s">
        <v>363</v>
      </c>
      <c r="L1529" s="18" t="s">
        <v>363</v>
      </c>
      <c r="M1529" s="18" t="s">
        <v>253</v>
      </c>
      <c r="N1529" s="56">
        <v>75</v>
      </c>
      <c r="O1529" s="18" t="s">
        <v>1859</v>
      </c>
      <c r="P1529" s="18" t="s">
        <v>466</v>
      </c>
      <c r="Q1529" s="18" t="s">
        <v>254</v>
      </c>
      <c r="R1529" s="24" t="s">
        <v>257</v>
      </c>
      <c r="S1529" s="24" t="s">
        <v>257</v>
      </c>
      <c r="T1529" s="26" t="s">
        <v>257</v>
      </c>
      <c r="U1529" s="26" t="s">
        <v>257</v>
      </c>
      <c r="V1529" s="26" t="s">
        <v>257</v>
      </c>
      <c r="W1529" s="26" t="s">
        <v>257</v>
      </c>
      <c r="X1529" s="18" t="s">
        <v>1863</v>
      </c>
      <c r="Y1529" s="18">
        <v>0.43</v>
      </c>
      <c r="Z1529" s="18" t="s">
        <v>474</v>
      </c>
      <c r="AA1529" s="18">
        <v>0.43</v>
      </c>
      <c r="AB1529" s="57" t="s">
        <v>257</v>
      </c>
      <c r="AC1529" s="18" t="s">
        <v>479</v>
      </c>
      <c r="AD1529" s="18" t="s">
        <v>363</v>
      </c>
      <c r="AE1529" s="18" t="s">
        <v>363</v>
      </c>
      <c r="AF1529" s="18" t="s">
        <v>363</v>
      </c>
      <c r="AG1529" s="18" t="s">
        <v>363</v>
      </c>
      <c r="AH1529" s="18" t="s">
        <v>363</v>
      </c>
      <c r="AI1529" s="18">
        <v>0</v>
      </c>
      <c r="AJ1529" s="18" t="s">
        <v>522</v>
      </c>
      <c r="AK1529" s="18">
        <v>0</v>
      </c>
      <c r="AL1529" s="18" t="s">
        <v>1864</v>
      </c>
      <c r="AM1529" s="18" t="s">
        <v>282</v>
      </c>
      <c r="AN1529" s="18">
        <v>0</v>
      </c>
      <c r="AO1529" s="18" t="s">
        <v>1865</v>
      </c>
      <c r="AP1529" s="18" t="s">
        <v>1866</v>
      </c>
      <c r="AQ1529" s="18">
        <v>9</v>
      </c>
      <c r="AR1529" s="18" t="s">
        <v>1867</v>
      </c>
      <c r="AS1529" s="18" t="s">
        <v>257</v>
      </c>
      <c r="AT1529" s="18" t="s">
        <v>257</v>
      </c>
      <c r="AU1529" s="18" t="s">
        <v>257</v>
      </c>
      <c r="AV1529" s="18" t="s">
        <v>257</v>
      </c>
      <c r="AW1529" s="18" t="s">
        <v>257</v>
      </c>
      <c r="AX1529" s="18">
        <v>0</v>
      </c>
      <c r="AY1529" s="18" t="s">
        <v>522</v>
      </c>
      <c r="AZ1529" s="18" t="s">
        <v>257</v>
      </c>
      <c r="BA1529" s="18" t="s">
        <v>257</v>
      </c>
      <c r="BB1529" s="18" t="s">
        <v>1868</v>
      </c>
      <c r="BC1529" s="18" t="s">
        <v>1869</v>
      </c>
      <c r="BD1529" s="18">
        <v>0</v>
      </c>
      <c r="BE1529" s="18" t="s">
        <v>1865</v>
      </c>
      <c r="BF1529" s="18" t="s">
        <v>257</v>
      </c>
      <c r="BG1529" s="18">
        <v>9</v>
      </c>
      <c r="BH1529" s="18" t="s">
        <v>561</v>
      </c>
      <c r="BI1529" s="18" t="s">
        <v>257</v>
      </c>
      <c r="BJ1529" s="18" t="s">
        <v>257</v>
      </c>
      <c r="BK1529" s="18" t="s">
        <v>257</v>
      </c>
      <c r="BL1529" s="18" t="s">
        <v>257</v>
      </c>
      <c r="BM1529" s="18" t="s">
        <v>257</v>
      </c>
      <c r="BN1529" s="18">
        <v>0</v>
      </c>
      <c r="BO1529" s="18" t="s">
        <v>522</v>
      </c>
      <c r="BP1529" s="18" t="s">
        <v>257</v>
      </c>
      <c r="BQ1529" s="18" t="s">
        <v>257</v>
      </c>
      <c r="BR1529" s="18" t="s">
        <v>1868</v>
      </c>
      <c r="BS1529" s="18" t="s">
        <v>322</v>
      </c>
      <c r="BT1529" s="63">
        <v>0.72599999999999998</v>
      </c>
      <c r="BU1529" s="63" t="s">
        <v>563</v>
      </c>
      <c r="BV1529" s="63" t="s">
        <v>479</v>
      </c>
      <c r="BW1529" s="18">
        <v>9</v>
      </c>
      <c r="BX1529" s="18" t="s">
        <v>1867</v>
      </c>
      <c r="BY1529" s="63" t="s">
        <v>257</v>
      </c>
      <c r="BZ1529" s="63">
        <v>0.73099999999999998</v>
      </c>
      <c r="CA1529" s="63">
        <v>5.0000000000000044E-3</v>
      </c>
      <c r="CB1529" s="63">
        <f t="shared" si="301"/>
        <v>5.0000000000000044E-3</v>
      </c>
      <c r="CC1529" s="18" t="s">
        <v>557</v>
      </c>
      <c r="CD1529" s="18">
        <v>0</v>
      </c>
      <c r="CE1529" s="18" t="s">
        <v>522</v>
      </c>
      <c r="CF1529" s="18" t="s">
        <v>257</v>
      </c>
      <c r="CG1529" s="18" t="s">
        <v>257</v>
      </c>
      <c r="CH1529" s="18" t="s">
        <v>1887</v>
      </c>
      <c r="CI1529" s="18" t="s">
        <v>437</v>
      </c>
      <c r="CJ1529" s="18">
        <v>2.5999999999999999E-3</v>
      </c>
      <c r="CK1529" s="18" t="s">
        <v>1871</v>
      </c>
      <c r="CL1529" s="18" t="s">
        <v>479</v>
      </c>
      <c r="CM1529" s="18">
        <v>9</v>
      </c>
      <c r="CN1529" s="18" t="s">
        <v>561</v>
      </c>
      <c r="CO1529" s="18" t="s">
        <v>257</v>
      </c>
      <c r="CP1529" s="18">
        <v>2.9499999999999999E-3</v>
      </c>
      <c r="CQ1529" s="18">
        <v>3.5000000000000005E-4</v>
      </c>
      <c r="CR1529" s="18">
        <f t="shared" si="302"/>
        <v>3.5000000000000005E-4</v>
      </c>
      <c r="CS1529" s="18" t="s">
        <v>557</v>
      </c>
      <c r="CT1529" s="18">
        <v>0</v>
      </c>
      <c r="CU1529" s="18" t="s">
        <v>522</v>
      </c>
      <c r="CV1529" s="18" t="s">
        <v>257</v>
      </c>
      <c r="CW1529" s="18" t="s">
        <v>257</v>
      </c>
      <c r="CX1529" s="3" t="s">
        <v>1888</v>
      </c>
      <c r="CY1529" s="18"/>
      <c r="CZ1529" s="18"/>
      <c r="DA1529" s="18"/>
      <c r="DB1529" s="18"/>
      <c r="DC1529" s="18"/>
      <c r="DD1529" s="18"/>
      <c r="DE1529" s="18"/>
      <c r="DF1529" s="18"/>
      <c r="DG1529" s="18"/>
      <c r="DH1529" s="18"/>
      <c r="DI1529" s="18"/>
      <c r="DJ1529" s="18"/>
      <c r="DK1529" s="18"/>
      <c r="DL1529" s="18"/>
      <c r="DM1529" s="18"/>
      <c r="DN1529" s="18"/>
      <c r="DO1529" s="18">
        <v>0</v>
      </c>
      <c r="DP1529" s="18"/>
      <c r="DQ1529" s="18"/>
      <c r="DR1529" s="18"/>
      <c r="DS1529" s="18"/>
      <c r="DT1529" s="18"/>
      <c r="DU1529" s="3"/>
      <c r="DV1529" s="18">
        <v>0</v>
      </c>
      <c r="DW1529" s="24"/>
      <c r="DX1529" s="24"/>
      <c r="DY1529" s="24"/>
      <c r="DZ1529" s="18"/>
      <c r="EA1529" s="18"/>
      <c r="EB1529" s="24"/>
      <c r="EC1529" s="24"/>
      <c r="ED1529" s="24"/>
      <c r="EE1529" s="3">
        <v>0</v>
      </c>
      <c r="EF1529" s="3">
        <v>0</v>
      </c>
      <c r="EG1529" s="3">
        <v>0</v>
      </c>
      <c r="EH1529" s="24"/>
      <c r="EI1529" s="18" cm="1">
        <f t="array" ref="EI1529">IF(SUMPRODUCT(--(DO1529:DS1529&lt;&gt;""))=0, 0,1)</f>
        <v>1</v>
      </c>
      <c r="EJ1529" s="18" cm="1">
        <f t="array" ref="EJ1529">IF(SUMPRODUCT(--(DT1529:EG1529&lt;&gt;""))=0, 0,1)</f>
        <v>1</v>
      </c>
      <c r="EK1529" s="18" cm="1">
        <f t="array" ref="EK1529">IF(SUMPRODUCT(--(EC1529:EG1529&lt;&gt;""))=0, 0,1)</f>
        <v>1</v>
      </c>
      <c r="EL1529" s="18" cm="1">
        <f t="array" ref="EL1529">IF(SUMPRODUCT(--(EE1529:EG1529&lt;&gt;""))=0, 0,1)</f>
        <v>1</v>
      </c>
      <c r="EM1529" s="18">
        <f t="shared" si="296"/>
        <v>0</v>
      </c>
      <c r="EN1529" s="18">
        <f t="shared" si="297"/>
        <v>0</v>
      </c>
      <c r="EO1529" s="18">
        <f t="shared" si="298"/>
        <v>0</v>
      </c>
      <c r="EP1529" s="18">
        <f t="shared" si="299"/>
        <v>0</v>
      </c>
      <c r="EQ1529" s="18">
        <f t="shared" si="300"/>
        <v>0</v>
      </c>
      <c r="ER1529" s="58" t="s">
        <v>2080</v>
      </c>
      <c r="ES1529" s="59">
        <v>44011</v>
      </c>
      <c r="ET1529" s="18" t="s">
        <v>1873</v>
      </c>
      <c r="EU1529" s="18" t="s">
        <v>1858</v>
      </c>
    </row>
    <row r="1530" spans="1:151" ht="15.75" customHeight="1" x14ac:dyDescent="0.2">
      <c r="A1530" s="5" t="s">
        <v>436</v>
      </c>
      <c r="B1530" s="24" t="s">
        <v>1857</v>
      </c>
      <c r="C1530" s="26">
        <v>1</v>
      </c>
      <c r="D1530" s="18" t="s">
        <v>1874</v>
      </c>
      <c r="E1530" s="18" t="s">
        <v>1886</v>
      </c>
      <c r="F1530" s="18" t="s">
        <v>553</v>
      </c>
      <c r="G1530" s="18" t="s">
        <v>467</v>
      </c>
      <c r="H1530" s="18" t="s">
        <v>468</v>
      </c>
      <c r="I1530" s="18" t="s">
        <v>552</v>
      </c>
      <c r="J1530" s="18" t="s">
        <v>363</v>
      </c>
      <c r="K1530" s="18" t="s">
        <v>363</v>
      </c>
      <c r="L1530" s="18" t="s">
        <v>363</v>
      </c>
      <c r="M1530" s="18" t="s">
        <v>253</v>
      </c>
      <c r="N1530" s="56">
        <v>75</v>
      </c>
      <c r="O1530" s="18" t="s">
        <v>1859</v>
      </c>
      <c r="P1530" s="18" t="s">
        <v>466</v>
      </c>
      <c r="Q1530" s="18" t="s">
        <v>254</v>
      </c>
      <c r="R1530" s="24" t="s">
        <v>257</v>
      </c>
      <c r="S1530" s="24" t="s">
        <v>257</v>
      </c>
      <c r="T1530" s="26" t="s">
        <v>257</v>
      </c>
      <c r="U1530" s="26" t="s">
        <v>257</v>
      </c>
      <c r="V1530" s="26" t="s">
        <v>257</v>
      </c>
      <c r="W1530" s="26" t="s">
        <v>257</v>
      </c>
      <c r="X1530" s="18" t="s">
        <v>1863</v>
      </c>
      <c r="Y1530" s="18">
        <v>0.43</v>
      </c>
      <c r="Z1530" s="18" t="s">
        <v>474</v>
      </c>
      <c r="AA1530" s="18">
        <v>0.43</v>
      </c>
      <c r="AB1530" s="57" t="s">
        <v>257</v>
      </c>
      <c r="AC1530" s="18" t="s">
        <v>479</v>
      </c>
      <c r="AD1530" s="18" t="s">
        <v>363</v>
      </c>
      <c r="AE1530" s="18" t="s">
        <v>363</v>
      </c>
      <c r="AF1530" s="18" t="s">
        <v>363</v>
      </c>
      <c r="AG1530" s="18" t="s">
        <v>363</v>
      </c>
      <c r="AH1530" s="18" t="s">
        <v>363</v>
      </c>
      <c r="AI1530" s="18">
        <v>0</v>
      </c>
      <c r="AJ1530" s="18" t="s">
        <v>522</v>
      </c>
      <c r="AK1530" s="18">
        <v>0</v>
      </c>
      <c r="AL1530" s="18" t="s">
        <v>1864</v>
      </c>
      <c r="AM1530" s="18" t="s">
        <v>282</v>
      </c>
      <c r="AN1530" s="18">
        <v>0</v>
      </c>
      <c r="AO1530" s="18" t="s">
        <v>1865</v>
      </c>
      <c r="AP1530" s="18" t="s">
        <v>1866</v>
      </c>
      <c r="AQ1530" s="18">
        <v>9</v>
      </c>
      <c r="AR1530" s="18" t="s">
        <v>1867</v>
      </c>
      <c r="AS1530" s="18" t="s">
        <v>257</v>
      </c>
      <c r="AT1530" s="18" t="s">
        <v>257</v>
      </c>
      <c r="AU1530" s="18" t="s">
        <v>257</v>
      </c>
      <c r="AV1530" s="18" t="s">
        <v>257</v>
      </c>
      <c r="AW1530" s="18" t="s">
        <v>257</v>
      </c>
      <c r="AX1530" s="18">
        <v>0</v>
      </c>
      <c r="AY1530" s="18" t="s">
        <v>522</v>
      </c>
      <c r="AZ1530" s="18" t="s">
        <v>257</v>
      </c>
      <c r="BA1530" s="18" t="s">
        <v>257</v>
      </c>
      <c r="BB1530" s="18" t="s">
        <v>1868</v>
      </c>
      <c r="BC1530" s="18" t="s">
        <v>1869</v>
      </c>
      <c r="BD1530" s="18">
        <v>0</v>
      </c>
      <c r="BE1530" s="18" t="s">
        <v>1865</v>
      </c>
      <c r="BF1530" s="18" t="s">
        <v>257</v>
      </c>
      <c r="BG1530" s="18">
        <v>9</v>
      </c>
      <c r="BH1530" s="18" t="s">
        <v>561</v>
      </c>
      <c r="BI1530" s="18" t="s">
        <v>257</v>
      </c>
      <c r="BJ1530" s="18" t="s">
        <v>257</v>
      </c>
      <c r="BK1530" s="18" t="s">
        <v>257</v>
      </c>
      <c r="BL1530" s="18" t="s">
        <v>257</v>
      </c>
      <c r="BM1530" s="18" t="s">
        <v>257</v>
      </c>
      <c r="BN1530" s="18">
        <v>0</v>
      </c>
      <c r="BO1530" s="18" t="s">
        <v>522</v>
      </c>
      <c r="BP1530" s="18" t="s">
        <v>257</v>
      </c>
      <c r="BQ1530" s="18" t="s">
        <v>257</v>
      </c>
      <c r="BR1530" s="18" t="s">
        <v>1868</v>
      </c>
      <c r="BS1530" s="18" t="s">
        <v>322</v>
      </c>
      <c r="BT1530" s="63">
        <v>0.72499999999999998</v>
      </c>
      <c r="BU1530" s="63" t="s">
        <v>563</v>
      </c>
      <c r="BV1530" s="63" t="s">
        <v>479</v>
      </c>
      <c r="BW1530" s="18">
        <v>9</v>
      </c>
      <c r="BX1530" s="18" t="s">
        <v>1867</v>
      </c>
      <c r="BY1530" s="63" t="s">
        <v>257</v>
      </c>
      <c r="BZ1530" s="63">
        <v>0.73099999999999998</v>
      </c>
      <c r="CA1530" s="63">
        <v>6.0000000000000053E-3</v>
      </c>
      <c r="CB1530" s="63">
        <f t="shared" si="301"/>
        <v>6.0000000000000053E-3</v>
      </c>
      <c r="CC1530" s="18" t="s">
        <v>557</v>
      </c>
      <c r="CD1530" s="18">
        <v>0</v>
      </c>
      <c r="CE1530" s="18" t="s">
        <v>522</v>
      </c>
      <c r="CF1530" s="18" t="s">
        <v>257</v>
      </c>
      <c r="CG1530" s="18" t="s">
        <v>257</v>
      </c>
      <c r="CH1530" s="18" t="s">
        <v>1887</v>
      </c>
      <c r="CI1530" s="18" t="s">
        <v>437</v>
      </c>
      <c r="CJ1530" s="24"/>
      <c r="CK1530" s="24"/>
      <c r="CL1530" s="24"/>
      <c r="CM1530" s="24"/>
      <c r="CN1530" s="24"/>
      <c r="CO1530" s="24"/>
      <c r="CP1530" s="24"/>
      <c r="CQ1530" s="24"/>
      <c r="CR1530" s="24"/>
      <c r="CS1530" s="24"/>
      <c r="CT1530" s="24"/>
      <c r="CU1530" s="24"/>
      <c r="CV1530" s="24"/>
      <c r="CW1530" s="24"/>
      <c r="CX1530" s="3"/>
      <c r="CY1530" s="18"/>
      <c r="CZ1530" s="18"/>
      <c r="DA1530" s="18"/>
      <c r="DB1530" s="18"/>
      <c r="DC1530" s="18"/>
      <c r="DD1530" s="18"/>
      <c r="DE1530" s="18"/>
      <c r="DF1530" s="18"/>
      <c r="DG1530" s="18"/>
      <c r="DH1530" s="18"/>
      <c r="DI1530" s="18"/>
      <c r="DJ1530" s="18"/>
      <c r="DK1530" s="18"/>
      <c r="DL1530" s="18"/>
      <c r="DM1530" s="18"/>
      <c r="DN1530" s="18"/>
      <c r="DO1530" s="18">
        <v>0</v>
      </c>
      <c r="DP1530" s="18"/>
      <c r="DQ1530" s="18"/>
      <c r="DR1530" s="18"/>
      <c r="DS1530" s="18"/>
      <c r="DT1530" s="18"/>
      <c r="DU1530" s="3"/>
      <c r="DV1530" s="18">
        <v>0</v>
      </c>
      <c r="DW1530" s="24"/>
      <c r="DX1530" s="24"/>
      <c r="DY1530" s="24"/>
      <c r="DZ1530" s="18"/>
      <c r="EA1530" s="18"/>
      <c r="EB1530" s="24"/>
      <c r="EC1530" s="24"/>
      <c r="ED1530" s="24"/>
      <c r="EE1530" s="3">
        <v>0</v>
      </c>
      <c r="EF1530" s="3">
        <v>0</v>
      </c>
      <c r="EG1530" s="3">
        <v>0</v>
      </c>
      <c r="EH1530" s="24"/>
      <c r="EI1530" s="18" cm="1">
        <f t="array" ref="EI1530">IF(SUMPRODUCT(--(DO1530:DS1530&lt;&gt;""))=0, 0,1)</f>
        <v>1</v>
      </c>
      <c r="EJ1530" s="18" cm="1">
        <f t="array" ref="EJ1530">IF(SUMPRODUCT(--(DT1530:EG1530&lt;&gt;""))=0, 0,1)</f>
        <v>1</v>
      </c>
      <c r="EK1530" s="18" cm="1">
        <f t="array" ref="EK1530">IF(SUMPRODUCT(--(EC1530:EG1530&lt;&gt;""))=0, 0,1)</f>
        <v>1</v>
      </c>
      <c r="EL1530" s="18" cm="1">
        <f t="array" ref="EL1530">IF(SUMPRODUCT(--(EE1530:EG1530&lt;&gt;""))=0, 0,1)</f>
        <v>1</v>
      </c>
      <c r="EM1530" s="18">
        <f t="shared" si="296"/>
        <v>0</v>
      </c>
      <c r="EN1530" s="18">
        <f t="shared" si="297"/>
        <v>0</v>
      </c>
      <c r="EO1530" s="18">
        <f t="shared" si="298"/>
        <v>0</v>
      </c>
      <c r="EP1530" s="18">
        <f t="shared" si="299"/>
        <v>0</v>
      </c>
      <c r="EQ1530" s="18">
        <f t="shared" si="300"/>
        <v>0</v>
      </c>
      <c r="ER1530" s="58" t="s">
        <v>2080</v>
      </c>
      <c r="ES1530" s="59">
        <v>44011</v>
      </c>
      <c r="ET1530" s="18" t="s">
        <v>1873</v>
      </c>
      <c r="EU1530" s="18" t="s">
        <v>1858</v>
      </c>
    </row>
    <row r="1531" spans="1:151" ht="15.75" customHeight="1" x14ac:dyDescent="0.2">
      <c r="A1531" s="5" t="s">
        <v>436</v>
      </c>
      <c r="B1531" s="24" t="s">
        <v>1857</v>
      </c>
      <c r="C1531" s="26">
        <v>1</v>
      </c>
      <c r="D1531" s="18" t="s">
        <v>1875</v>
      </c>
      <c r="E1531" s="18" t="s">
        <v>1886</v>
      </c>
      <c r="F1531" s="18" t="s">
        <v>553</v>
      </c>
      <c r="G1531" s="18" t="s">
        <v>467</v>
      </c>
      <c r="H1531" s="18" t="s">
        <v>468</v>
      </c>
      <c r="I1531" s="18" t="s">
        <v>552</v>
      </c>
      <c r="J1531" s="18" t="s">
        <v>363</v>
      </c>
      <c r="K1531" s="18" t="s">
        <v>363</v>
      </c>
      <c r="L1531" s="18" t="s">
        <v>363</v>
      </c>
      <c r="M1531" s="18" t="s">
        <v>253</v>
      </c>
      <c r="N1531" s="56">
        <v>75</v>
      </c>
      <c r="O1531" s="18" t="s">
        <v>1859</v>
      </c>
      <c r="P1531" s="18" t="s">
        <v>466</v>
      </c>
      <c r="Q1531" s="18" t="s">
        <v>254</v>
      </c>
      <c r="R1531" s="24" t="s">
        <v>257</v>
      </c>
      <c r="S1531" s="24" t="s">
        <v>257</v>
      </c>
      <c r="T1531" s="26" t="s">
        <v>257</v>
      </c>
      <c r="U1531" s="26" t="s">
        <v>257</v>
      </c>
      <c r="V1531" s="26" t="s">
        <v>257</v>
      </c>
      <c r="W1531" s="26" t="s">
        <v>257</v>
      </c>
      <c r="X1531" s="18" t="s">
        <v>1863</v>
      </c>
      <c r="Y1531" s="18">
        <v>0.43</v>
      </c>
      <c r="Z1531" s="18" t="s">
        <v>474</v>
      </c>
      <c r="AA1531" s="18">
        <v>0.43</v>
      </c>
      <c r="AB1531" s="57" t="s">
        <v>257</v>
      </c>
      <c r="AC1531" s="18" t="s">
        <v>479</v>
      </c>
      <c r="AD1531" s="18" t="s">
        <v>363</v>
      </c>
      <c r="AE1531" s="18" t="s">
        <v>363</v>
      </c>
      <c r="AF1531" s="18" t="s">
        <v>363</v>
      </c>
      <c r="AG1531" s="18" t="s">
        <v>363</v>
      </c>
      <c r="AH1531" s="18" t="s">
        <v>363</v>
      </c>
      <c r="AI1531" s="18">
        <v>0</v>
      </c>
      <c r="AJ1531" s="18" t="s">
        <v>522</v>
      </c>
      <c r="AK1531" s="18">
        <v>0</v>
      </c>
      <c r="AL1531" s="18" t="s">
        <v>1864</v>
      </c>
      <c r="AM1531" s="18" t="s">
        <v>282</v>
      </c>
      <c r="AN1531" s="18">
        <v>0</v>
      </c>
      <c r="AO1531" s="18" t="s">
        <v>1865</v>
      </c>
      <c r="AP1531" s="18" t="s">
        <v>1866</v>
      </c>
      <c r="AQ1531" s="18">
        <v>9</v>
      </c>
      <c r="AR1531" s="18" t="s">
        <v>1867</v>
      </c>
      <c r="AS1531" s="18" t="s">
        <v>257</v>
      </c>
      <c r="AT1531" s="18" t="s">
        <v>257</v>
      </c>
      <c r="AU1531" s="18" t="s">
        <v>257</v>
      </c>
      <c r="AV1531" s="18" t="s">
        <v>257</v>
      </c>
      <c r="AW1531" s="18" t="s">
        <v>257</v>
      </c>
      <c r="AX1531" s="18">
        <v>0</v>
      </c>
      <c r="AY1531" s="18" t="s">
        <v>522</v>
      </c>
      <c r="AZ1531" s="18" t="s">
        <v>257</v>
      </c>
      <c r="BA1531" s="18" t="s">
        <v>257</v>
      </c>
      <c r="BB1531" s="18" t="s">
        <v>1868</v>
      </c>
      <c r="BC1531" s="18" t="s">
        <v>1869</v>
      </c>
      <c r="BD1531" s="18">
        <v>0</v>
      </c>
      <c r="BE1531" s="18" t="s">
        <v>1865</v>
      </c>
      <c r="BF1531" s="18" t="s">
        <v>257</v>
      </c>
      <c r="BG1531" s="18">
        <v>9</v>
      </c>
      <c r="BH1531" s="18" t="s">
        <v>561</v>
      </c>
      <c r="BI1531" s="18" t="s">
        <v>257</v>
      </c>
      <c r="BJ1531" s="18" t="s">
        <v>257</v>
      </c>
      <c r="BK1531" s="18" t="s">
        <v>257</v>
      </c>
      <c r="BL1531" s="18" t="s">
        <v>257</v>
      </c>
      <c r="BM1531" s="18" t="s">
        <v>257</v>
      </c>
      <c r="BN1531" s="18">
        <v>0</v>
      </c>
      <c r="BO1531" s="18" t="s">
        <v>522</v>
      </c>
      <c r="BP1531" s="18" t="s">
        <v>257</v>
      </c>
      <c r="BQ1531" s="18" t="s">
        <v>257</v>
      </c>
      <c r="BR1531" s="18" t="s">
        <v>1868</v>
      </c>
      <c r="BS1531" s="18" t="s">
        <v>322</v>
      </c>
      <c r="BT1531" s="63">
        <v>0.72599999999999998</v>
      </c>
      <c r="BU1531" s="63" t="s">
        <v>563</v>
      </c>
      <c r="BV1531" s="63" t="s">
        <v>479</v>
      </c>
      <c r="BW1531" s="18">
        <v>9</v>
      </c>
      <c r="BX1531" s="18" t="s">
        <v>1867</v>
      </c>
      <c r="BY1531" s="63" t="s">
        <v>257</v>
      </c>
      <c r="BZ1531" s="63">
        <v>0.73599999999999999</v>
      </c>
      <c r="CA1531" s="63">
        <v>1.0000000000000009E-2</v>
      </c>
      <c r="CB1531" s="63">
        <f t="shared" si="301"/>
        <v>1.0000000000000009E-2</v>
      </c>
      <c r="CC1531" s="18" t="s">
        <v>557</v>
      </c>
      <c r="CD1531" s="18">
        <v>0</v>
      </c>
      <c r="CE1531" s="18" t="s">
        <v>522</v>
      </c>
      <c r="CF1531" s="18" t="s">
        <v>257</v>
      </c>
      <c r="CG1531" s="18" t="s">
        <v>257</v>
      </c>
      <c r="CH1531" s="18" t="s">
        <v>1887</v>
      </c>
      <c r="CI1531" s="18" t="s">
        <v>437</v>
      </c>
      <c r="CJ1531" s="24"/>
      <c r="CK1531" s="24"/>
      <c r="CL1531" s="24"/>
      <c r="CM1531" s="24"/>
      <c r="CN1531" s="24"/>
      <c r="CO1531" s="24"/>
      <c r="CP1531" s="24"/>
      <c r="CQ1531" s="24"/>
      <c r="CR1531" s="24"/>
      <c r="CS1531" s="24"/>
      <c r="CT1531" s="24"/>
      <c r="CU1531" s="24"/>
      <c r="CV1531" s="24"/>
      <c r="CW1531" s="24"/>
      <c r="CX1531" s="3"/>
      <c r="CY1531" s="18"/>
      <c r="CZ1531" s="18"/>
      <c r="DA1531" s="18"/>
      <c r="DB1531" s="18"/>
      <c r="DC1531" s="18"/>
      <c r="DD1531" s="18"/>
      <c r="DE1531" s="18"/>
      <c r="DF1531" s="18"/>
      <c r="DG1531" s="18"/>
      <c r="DH1531" s="18"/>
      <c r="DI1531" s="18"/>
      <c r="DJ1531" s="18"/>
      <c r="DK1531" s="18"/>
      <c r="DL1531" s="18"/>
      <c r="DM1531" s="18"/>
      <c r="DN1531" s="18"/>
      <c r="DO1531" s="18">
        <v>0</v>
      </c>
      <c r="DP1531" s="18"/>
      <c r="DQ1531" s="18"/>
      <c r="DR1531" s="18"/>
      <c r="DS1531" s="18"/>
      <c r="DT1531" s="18"/>
      <c r="DU1531" s="3"/>
      <c r="DV1531" s="18">
        <v>0</v>
      </c>
      <c r="DW1531" s="24"/>
      <c r="DX1531" s="24"/>
      <c r="DY1531" s="24"/>
      <c r="DZ1531" s="18"/>
      <c r="EA1531" s="18"/>
      <c r="EB1531" s="24"/>
      <c r="EC1531" s="24"/>
      <c r="ED1531" s="24"/>
      <c r="EE1531" s="3">
        <v>0</v>
      </c>
      <c r="EF1531" s="3">
        <v>0</v>
      </c>
      <c r="EG1531" s="3">
        <v>0</v>
      </c>
      <c r="EH1531" s="24"/>
      <c r="EI1531" s="18" cm="1">
        <f t="array" ref="EI1531">IF(SUMPRODUCT(--(DO1531:DS1531&lt;&gt;""))=0, 0,1)</f>
        <v>1</v>
      </c>
      <c r="EJ1531" s="18" cm="1">
        <f t="array" ref="EJ1531">IF(SUMPRODUCT(--(DT1531:EG1531&lt;&gt;""))=0, 0,1)</f>
        <v>1</v>
      </c>
      <c r="EK1531" s="18" cm="1">
        <f t="array" ref="EK1531">IF(SUMPRODUCT(--(EC1531:EG1531&lt;&gt;""))=0, 0,1)</f>
        <v>1</v>
      </c>
      <c r="EL1531" s="18" cm="1">
        <f t="array" ref="EL1531">IF(SUMPRODUCT(--(EE1531:EG1531&lt;&gt;""))=0, 0,1)</f>
        <v>1</v>
      </c>
      <c r="EM1531" s="18">
        <f t="shared" si="296"/>
        <v>0</v>
      </c>
      <c r="EN1531" s="18">
        <f t="shared" si="297"/>
        <v>0</v>
      </c>
      <c r="EO1531" s="18">
        <f t="shared" si="298"/>
        <v>0</v>
      </c>
      <c r="EP1531" s="18">
        <f t="shared" si="299"/>
        <v>0</v>
      </c>
      <c r="EQ1531" s="18">
        <f t="shared" si="300"/>
        <v>0</v>
      </c>
      <c r="ER1531" s="58" t="s">
        <v>2080</v>
      </c>
      <c r="ES1531" s="59">
        <v>44011</v>
      </c>
      <c r="ET1531" s="18" t="s">
        <v>1873</v>
      </c>
      <c r="EU1531" s="18" t="s">
        <v>1858</v>
      </c>
    </row>
    <row r="1532" spans="1:151" ht="15.75" customHeight="1" x14ac:dyDescent="0.2">
      <c r="A1532" s="5" t="s">
        <v>436</v>
      </c>
      <c r="B1532" s="24" t="s">
        <v>1857</v>
      </c>
      <c r="C1532" s="26">
        <v>1</v>
      </c>
      <c r="D1532" s="18" t="s">
        <v>1876</v>
      </c>
      <c r="E1532" s="18" t="s">
        <v>1886</v>
      </c>
      <c r="F1532" s="18" t="s">
        <v>553</v>
      </c>
      <c r="G1532" s="18" t="s">
        <v>467</v>
      </c>
      <c r="H1532" s="18" t="s">
        <v>468</v>
      </c>
      <c r="I1532" s="18" t="s">
        <v>552</v>
      </c>
      <c r="J1532" s="18" t="s">
        <v>363</v>
      </c>
      <c r="K1532" s="18" t="s">
        <v>363</v>
      </c>
      <c r="L1532" s="18" t="s">
        <v>363</v>
      </c>
      <c r="M1532" s="18" t="s">
        <v>253</v>
      </c>
      <c r="N1532" s="56">
        <v>75</v>
      </c>
      <c r="O1532" s="18" t="s">
        <v>1859</v>
      </c>
      <c r="P1532" s="18" t="s">
        <v>466</v>
      </c>
      <c r="Q1532" s="18" t="s">
        <v>254</v>
      </c>
      <c r="R1532" s="24" t="s">
        <v>257</v>
      </c>
      <c r="S1532" s="24" t="s">
        <v>257</v>
      </c>
      <c r="T1532" s="26" t="s">
        <v>257</v>
      </c>
      <c r="U1532" s="26" t="s">
        <v>257</v>
      </c>
      <c r="V1532" s="26" t="s">
        <v>257</v>
      </c>
      <c r="W1532" s="26" t="s">
        <v>257</v>
      </c>
      <c r="X1532" s="18" t="s">
        <v>1863</v>
      </c>
      <c r="Y1532" s="18">
        <v>0.43</v>
      </c>
      <c r="Z1532" s="18" t="s">
        <v>474</v>
      </c>
      <c r="AA1532" s="18">
        <v>0.43</v>
      </c>
      <c r="AB1532" s="57" t="s">
        <v>257</v>
      </c>
      <c r="AC1532" s="18" t="s">
        <v>479</v>
      </c>
      <c r="AD1532" s="18" t="s">
        <v>363</v>
      </c>
      <c r="AE1532" s="18" t="s">
        <v>363</v>
      </c>
      <c r="AF1532" s="18" t="s">
        <v>363</v>
      </c>
      <c r="AG1532" s="18" t="s">
        <v>363</v>
      </c>
      <c r="AH1532" s="18" t="s">
        <v>363</v>
      </c>
      <c r="AI1532" s="18">
        <v>0</v>
      </c>
      <c r="AJ1532" s="18" t="s">
        <v>522</v>
      </c>
      <c r="AK1532" s="18">
        <v>0</v>
      </c>
      <c r="AL1532" s="18" t="s">
        <v>1864</v>
      </c>
      <c r="AM1532" s="18" t="s">
        <v>282</v>
      </c>
      <c r="AN1532" s="18">
        <v>0</v>
      </c>
      <c r="AO1532" s="18" t="s">
        <v>1865</v>
      </c>
      <c r="AP1532" s="18" t="s">
        <v>1866</v>
      </c>
      <c r="AQ1532" s="18">
        <v>9</v>
      </c>
      <c r="AR1532" s="18" t="s">
        <v>1867</v>
      </c>
      <c r="AS1532" s="18" t="s">
        <v>257</v>
      </c>
      <c r="AT1532" s="18" t="s">
        <v>257</v>
      </c>
      <c r="AU1532" s="18" t="s">
        <v>257</v>
      </c>
      <c r="AV1532" s="18" t="s">
        <v>257</v>
      </c>
      <c r="AW1532" s="18" t="s">
        <v>257</v>
      </c>
      <c r="AX1532" s="18">
        <v>0</v>
      </c>
      <c r="AY1532" s="18" t="s">
        <v>522</v>
      </c>
      <c r="AZ1532" s="18" t="s">
        <v>257</v>
      </c>
      <c r="BA1532" s="18" t="s">
        <v>257</v>
      </c>
      <c r="BB1532" s="18" t="s">
        <v>1868</v>
      </c>
      <c r="BC1532" s="18" t="s">
        <v>1869</v>
      </c>
      <c r="BD1532" s="18">
        <v>0</v>
      </c>
      <c r="BE1532" s="18" t="s">
        <v>1865</v>
      </c>
      <c r="BF1532" s="18" t="s">
        <v>257</v>
      </c>
      <c r="BG1532" s="18">
        <v>9</v>
      </c>
      <c r="BH1532" s="18" t="s">
        <v>561</v>
      </c>
      <c r="BI1532" s="18" t="s">
        <v>257</v>
      </c>
      <c r="BJ1532" s="18" t="s">
        <v>257</v>
      </c>
      <c r="BK1532" s="18" t="s">
        <v>257</v>
      </c>
      <c r="BL1532" s="18" t="s">
        <v>257</v>
      </c>
      <c r="BM1532" s="18" t="s">
        <v>257</v>
      </c>
      <c r="BN1532" s="18">
        <v>0</v>
      </c>
      <c r="BO1532" s="18" t="s">
        <v>522</v>
      </c>
      <c r="BP1532" s="18" t="s">
        <v>257</v>
      </c>
      <c r="BQ1532" s="18" t="s">
        <v>257</v>
      </c>
      <c r="BR1532" s="18" t="s">
        <v>1868</v>
      </c>
      <c r="BS1532" s="18" t="s">
        <v>322</v>
      </c>
      <c r="BT1532" s="63">
        <v>0.72599999999999998</v>
      </c>
      <c r="BU1532" s="63" t="s">
        <v>563</v>
      </c>
      <c r="BV1532" s="63" t="s">
        <v>479</v>
      </c>
      <c r="BW1532" s="18">
        <v>9</v>
      </c>
      <c r="BX1532" s="18" t="s">
        <v>1867</v>
      </c>
      <c r="BY1532" s="63" t="s">
        <v>257</v>
      </c>
      <c r="BZ1532" s="63">
        <v>0.73</v>
      </c>
      <c r="CA1532" s="63">
        <v>4.0000000000000036E-3</v>
      </c>
      <c r="CB1532" s="63">
        <f t="shared" si="301"/>
        <v>4.0000000000000036E-3</v>
      </c>
      <c r="CC1532" s="18" t="s">
        <v>557</v>
      </c>
      <c r="CD1532" s="18">
        <v>0</v>
      </c>
      <c r="CE1532" s="18" t="s">
        <v>522</v>
      </c>
      <c r="CF1532" s="18" t="s">
        <v>257</v>
      </c>
      <c r="CG1532" s="18" t="s">
        <v>257</v>
      </c>
      <c r="CH1532" s="18" t="s">
        <v>1887</v>
      </c>
      <c r="CI1532" s="18" t="s">
        <v>437</v>
      </c>
      <c r="CJ1532" s="24"/>
      <c r="CK1532" s="24"/>
      <c r="CL1532" s="24"/>
      <c r="CM1532" s="24"/>
      <c r="CN1532" s="24"/>
      <c r="CO1532" s="24"/>
      <c r="CP1532" s="24"/>
      <c r="CQ1532" s="24"/>
      <c r="CR1532" s="24"/>
      <c r="CS1532" s="24"/>
      <c r="CT1532" s="24"/>
      <c r="CU1532" s="24"/>
      <c r="CV1532" s="24"/>
      <c r="CW1532" s="24"/>
      <c r="CX1532" s="3"/>
      <c r="CY1532" s="18"/>
      <c r="CZ1532" s="18"/>
      <c r="DA1532" s="18"/>
      <c r="DB1532" s="18"/>
      <c r="DC1532" s="18"/>
      <c r="DD1532" s="18"/>
      <c r="DE1532" s="18"/>
      <c r="DF1532" s="18"/>
      <c r="DG1532" s="18"/>
      <c r="DH1532" s="18"/>
      <c r="DI1532" s="18"/>
      <c r="DJ1532" s="18"/>
      <c r="DK1532" s="18"/>
      <c r="DL1532" s="18"/>
      <c r="DM1532" s="18"/>
      <c r="DN1532" s="18"/>
      <c r="DO1532" s="18">
        <v>0</v>
      </c>
      <c r="DP1532" s="18"/>
      <c r="DQ1532" s="18"/>
      <c r="DR1532" s="18"/>
      <c r="DS1532" s="18"/>
      <c r="DT1532" s="18"/>
      <c r="DU1532" s="3"/>
      <c r="DV1532" s="18">
        <v>0</v>
      </c>
      <c r="DW1532" s="24"/>
      <c r="DX1532" s="24"/>
      <c r="DY1532" s="24"/>
      <c r="DZ1532" s="18"/>
      <c r="EA1532" s="18"/>
      <c r="EB1532" s="24"/>
      <c r="EC1532" s="24"/>
      <c r="ED1532" s="24"/>
      <c r="EE1532" s="3">
        <v>0</v>
      </c>
      <c r="EF1532" s="3">
        <v>0</v>
      </c>
      <c r="EG1532" s="3">
        <v>0</v>
      </c>
      <c r="EH1532" s="24"/>
      <c r="EI1532" s="18" cm="1">
        <f t="array" ref="EI1532">IF(SUMPRODUCT(--(DO1532:DS1532&lt;&gt;""))=0, 0,1)</f>
        <v>1</v>
      </c>
      <c r="EJ1532" s="18" cm="1">
        <f t="array" ref="EJ1532">IF(SUMPRODUCT(--(DT1532:EG1532&lt;&gt;""))=0, 0,1)</f>
        <v>1</v>
      </c>
      <c r="EK1532" s="18" cm="1">
        <f t="array" ref="EK1532">IF(SUMPRODUCT(--(EC1532:EG1532&lt;&gt;""))=0, 0,1)</f>
        <v>1</v>
      </c>
      <c r="EL1532" s="18" cm="1">
        <f t="array" ref="EL1532">IF(SUMPRODUCT(--(EE1532:EG1532&lt;&gt;""))=0, 0,1)</f>
        <v>1</v>
      </c>
      <c r="EM1532" s="18">
        <f t="shared" si="296"/>
        <v>0</v>
      </c>
      <c r="EN1532" s="18">
        <f t="shared" si="297"/>
        <v>0</v>
      </c>
      <c r="EO1532" s="18">
        <f t="shared" si="298"/>
        <v>0</v>
      </c>
      <c r="EP1532" s="18">
        <f t="shared" si="299"/>
        <v>0</v>
      </c>
      <c r="EQ1532" s="18">
        <f t="shared" si="300"/>
        <v>0</v>
      </c>
      <c r="ER1532" s="58" t="s">
        <v>2080</v>
      </c>
      <c r="ES1532" s="59">
        <v>44011</v>
      </c>
      <c r="ET1532" s="18" t="s">
        <v>1873</v>
      </c>
      <c r="EU1532" s="18" t="s">
        <v>1858</v>
      </c>
    </row>
    <row r="1533" spans="1:151" ht="15.75" customHeight="1" x14ac:dyDescent="0.2">
      <c r="A1533" s="5" t="s">
        <v>436</v>
      </c>
      <c r="B1533" s="24" t="s">
        <v>1857</v>
      </c>
      <c r="C1533" s="26">
        <v>1</v>
      </c>
      <c r="D1533" s="18" t="s">
        <v>1877</v>
      </c>
      <c r="E1533" s="18" t="s">
        <v>1886</v>
      </c>
      <c r="F1533" s="18" t="s">
        <v>553</v>
      </c>
      <c r="G1533" s="18" t="s">
        <v>467</v>
      </c>
      <c r="H1533" s="18" t="s">
        <v>468</v>
      </c>
      <c r="I1533" s="18" t="s">
        <v>552</v>
      </c>
      <c r="J1533" s="18" t="s">
        <v>363</v>
      </c>
      <c r="K1533" s="18" t="s">
        <v>363</v>
      </c>
      <c r="L1533" s="18" t="s">
        <v>363</v>
      </c>
      <c r="M1533" s="18" t="s">
        <v>253</v>
      </c>
      <c r="N1533" s="56">
        <v>75</v>
      </c>
      <c r="O1533" s="18" t="s">
        <v>1859</v>
      </c>
      <c r="P1533" s="18" t="s">
        <v>466</v>
      </c>
      <c r="Q1533" s="18" t="s">
        <v>254</v>
      </c>
      <c r="R1533" s="24" t="s">
        <v>257</v>
      </c>
      <c r="S1533" s="24" t="s">
        <v>257</v>
      </c>
      <c r="T1533" s="26" t="s">
        <v>257</v>
      </c>
      <c r="U1533" s="26" t="s">
        <v>257</v>
      </c>
      <c r="V1533" s="26" t="s">
        <v>257</v>
      </c>
      <c r="W1533" s="26" t="s">
        <v>257</v>
      </c>
      <c r="X1533" s="18" t="s">
        <v>1863</v>
      </c>
      <c r="Y1533" s="18">
        <v>0.43</v>
      </c>
      <c r="Z1533" s="18" t="s">
        <v>474</v>
      </c>
      <c r="AA1533" s="18">
        <v>0.43</v>
      </c>
      <c r="AB1533" s="57" t="s">
        <v>257</v>
      </c>
      <c r="AC1533" s="18" t="s">
        <v>479</v>
      </c>
      <c r="AD1533" s="18" t="s">
        <v>363</v>
      </c>
      <c r="AE1533" s="18" t="s">
        <v>363</v>
      </c>
      <c r="AF1533" s="18" t="s">
        <v>363</v>
      </c>
      <c r="AG1533" s="18" t="s">
        <v>363</v>
      </c>
      <c r="AH1533" s="18" t="s">
        <v>363</v>
      </c>
      <c r="AI1533" s="18">
        <v>0</v>
      </c>
      <c r="AJ1533" s="18" t="s">
        <v>522</v>
      </c>
      <c r="AK1533" s="18">
        <v>0</v>
      </c>
      <c r="AL1533" s="18" t="s">
        <v>1864</v>
      </c>
      <c r="AM1533" s="18" t="s">
        <v>282</v>
      </c>
      <c r="AN1533" s="18">
        <v>0</v>
      </c>
      <c r="AO1533" s="18" t="s">
        <v>1865</v>
      </c>
      <c r="AP1533" s="18" t="s">
        <v>1866</v>
      </c>
      <c r="AQ1533" s="18">
        <v>9</v>
      </c>
      <c r="AR1533" s="18" t="s">
        <v>1867</v>
      </c>
      <c r="AS1533" s="18" t="s">
        <v>257</v>
      </c>
      <c r="AT1533" s="18" t="s">
        <v>257</v>
      </c>
      <c r="AU1533" s="18" t="s">
        <v>257</v>
      </c>
      <c r="AV1533" s="18" t="s">
        <v>257</v>
      </c>
      <c r="AW1533" s="18" t="s">
        <v>257</v>
      </c>
      <c r="AX1533" s="18">
        <v>0</v>
      </c>
      <c r="AY1533" s="18" t="s">
        <v>522</v>
      </c>
      <c r="AZ1533" s="18" t="s">
        <v>257</v>
      </c>
      <c r="BA1533" s="18" t="s">
        <v>257</v>
      </c>
      <c r="BB1533" s="18" t="s">
        <v>1868</v>
      </c>
      <c r="BC1533" s="18" t="s">
        <v>1869</v>
      </c>
      <c r="BD1533" s="18">
        <v>0</v>
      </c>
      <c r="BE1533" s="18" t="s">
        <v>1865</v>
      </c>
      <c r="BF1533" s="18" t="s">
        <v>257</v>
      </c>
      <c r="BG1533" s="18">
        <v>9</v>
      </c>
      <c r="BH1533" s="18" t="s">
        <v>561</v>
      </c>
      <c r="BI1533" s="18" t="s">
        <v>257</v>
      </c>
      <c r="BJ1533" s="18" t="s">
        <v>257</v>
      </c>
      <c r="BK1533" s="18" t="s">
        <v>257</v>
      </c>
      <c r="BL1533" s="18" t="s">
        <v>257</v>
      </c>
      <c r="BM1533" s="18" t="s">
        <v>257</v>
      </c>
      <c r="BN1533" s="18">
        <v>0</v>
      </c>
      <c r="BO1533" s="18" t="s">
        <v>522</v>
      </c>
      <c r="BP1533" s="18" t="s">
        <v>257</v>
      </c>
      <c r="BQ1533" s="18" t="s">
        <v>257</v>
      </c>
      <c r="BR1533" s="18" t="s">
        <v>1868</v>
      </c>
      <c r="BS1533" s="18" t="s">
        <v>322</v>
      </c>
      <c r="BT1533" s="63">
        <v>0.75</v>
      </c>
      <c r="BU1533" s="63" t="s">
        <v>563</v>
      </c>
      <c r="BV1533" s="63" t="s">
        <v>479</v>
      </c>
      <c r="BW1533" s="18">
        <v>9</v>
      </c>
      <c r="BX1533" s="18" t="s">
        <v>1867</v>
      </c>
      <c r="BY1533" s="63" t="s">
        <v>257</v>
      </c>
      <c r="BZ1533" s="63">
        <v>0.75</v>
      </c>
      <c r="CA1533" s="63">
        <v>0</v>
      </c>
      <c r="CB1533" s="63">
        <f t="shared" si="301"/>
        <v>0</v>
      </c>
      <c r="CC1533" s="18" t="s">
        <v>557</v>
      </c>
      <c r="CD1533" s="18">
        <v>0</v>
      </c>
      <c r="CE1533" s="18" t="s">
        <v>522</v>
      </c>
      <c r="CF1533" s="18" t="s">
        <v>257</v>
      </c>
      <c r="CG1533" s="18" t="s">
        <v>257</v>
      </c>
      <c r="CH1533" s="18" t="s">
        <v>1887</v>
      </c>
      <c r="CI1533" s="18" t="s">
        <v>437</v>
      </c>
      <c r="CJ1533" s="24"/>
      <c r="CK1533" s="24"/>
      <c r="CL1533" s="24"/>
      <c r="CM1533" s="24"/>
      <c r="CN1533" s="24"/>
      <c r="CO1533" s="24"/>
      <c r="CP1533" s="24"/>
      <c r="CQ1533" s="24"/>
      <c r="CR1533" s="24"/>
      <c r="CS1533" s="24"/>
      <c r="CT1533" s="24"/>
      <c r="CU1533" s="24"/>
      <c r="CV1533" s="24"/>
      <c r="CW1533" s="24"/>
      <c r="CX1533" s="3"/>
      <c r="CY1533" s="18"/>
      <c r="CZ1533" s="18"/>
      <c r="DA1533" s="18"/>
      <c r="DB1533" s="18"/>
      <c r="DC1533" s="18"/>
      <c r="DD1533" s="18"/>
      <c r="DE1533" s="18"/>
      <c r="DF1533" s="18"/>
      <c r="DG1533" s="18"/>
      <c r="DH1533" s="18"/>
      <c r="DI1533" s="18"/>
      <c r="DJ1533" s="18"/>
      <c r="DK1533" s="18"/>
      <c r="DL1533" s="18"/>
      <c r="DM1533" s="18"/>
      <c r="DN1533" s="18"/>
      <c r="DO1533" s="18">
        <v>0</v>
      </c>
      <c r="DP1533" s="18"/>
      <c r="DQ1533" s="18"/>
      <c r="DR1533" s="18"/>
      <c r="DS1533" s="18"/>
      <c r="DT1533" s="18"/>
      <c r="DU1533" s="3"/>
      <c r="DV1533" s="18">
        <v>0</v>
      </c>
      <c r="DW1533" s="24"/>
      <c r="DX1533" s="24"/>
      <c r="DY1533" s="24"/>
      <c r="DZ1533" s="18"/>
      <c r="EA1533" s="18"/>
      <c r="EB1533" s="24"/>
      <c r="EC1533" s="24"/>
      <c r="ED1533" s="24"/>
      <c r="EE1533" s="3">
        <v>0</v>
      </c>
      <c r="EF1533" s="3">
        <v>0</v>
      </c>
      <c r="EG1533" s="3">
        <v>0</v>
      </c>
      <c r="EH1533" s="18" t="s">
        <v>1889</v>
      </c>
      <c r="EI1533" s="18" cm="1">
        <f t="array" ref="EI1533">IF(SUMPRODUCT(--(DO1533:DS1533&lt;&gt;""))=0, 0,1)</f>
        <v>1</v>
      </c>
      <c r="EJ1533" s="18" cm="1">
        <f t="array" ref="EJ1533">IF(SUMPRODUCT(--(DT1533:EG1533&lt;&gt;""))=0, 0,1)</f>
        <v>1</v>
      </c>
      <c r="EK1533" s="18" cm="1">
        <f t="array" ref="EK1533">IF(SUMPRODUCT(--(EC1533:EG1533&lt;&gt;""))=0, 0,1)</f>
        <v>1</v>
      </c>
      <c r="EL1533" s="18" cm="1">
        <f t="array" ref="EL1533">IF(SUMPRODUCT(--(EE1533:EG1533&lt;&gt;""))=0, 0,1)</f>
        <v>1</v>
      </c>
      <c r="EM1533" s="18">
        <f t="shared" si="296"/>
        <v>0</v>
      </c>
      <c r="EN1533" s="18">
        <f t="shared" si="297"/>
        <v>0</v>
      </c>
      <c r="EO1533" s="18">
        <f t="shared" si="298"/>
        <v>0</v>
      </c>
      <c r="EP1533" s="18">
        <f t="shared" si="299"/>
        <v>0</v>
      </c>
      <c r="EQ1533" s="18">
        <f t="shared" si="300"/>
        <v>0</v>
      </c>
      <c r="ER1533" s="58" t="s">
        <v>2080</v>
      </c>
      <c r="ES1533" s="59">
        <v>44011</v>
      </c>
      <c r="ET1533" s="18" t="s">
        <v>1873</v>
      </c>
      <c r="EU1533" s="18" t="s">
        <v>1858</v>
      </c>
    </row>
    <row r="1534" spans="1:151" ht="15.75" customHeight="1" x14ac:dyDescent="0.2">
      <c r="A1534" s="5" t="s">
        <v>436</v>
      </c>
      <c r="B1534" s="24" t="s">
        <v>1857</v>
      </c>
      <c r="C1534" s="26">
        <v>1</v>
      </c>
      <c r="D1534" s="18" t="s">
        <v>1878</v>
      </c>
      <c r="E1534" s="18" t="s">
        <v>1886</v>
      </c>
      <c r="F1534" s="18" t="s">
        <v>553</v>
      </c>
      <c r="G1534" s="18" t="s">
        <v>467</v>
      </c>
      <c r="H1534" s="18" t="s">
        <v>468</v>
      </c>
      <c r="I1534" s="18" t="s">
        <v>552</v>
      </c>
      <c r="J1534" s="18" t="s">
        <v>363</v>
      </c>
      <c r="K1534" s="18" t="s">
        <v>363</v>
      </c>
      <c r="L1534" s="18" t="s">
        <v>363</v>
      </c>
      <c r="M1534" s="18" t="s">
        <v>253</v>
      </c>
      <c r="N1534" s="56">
        <v>75</v>
      </c>
      <c r="O1534" s="18" t="s">
        <v>1859</v>
      </c>
      <c r="P1534" s="18" t="s">
        <v>466</v>
      </c>
      <c r="Q1534" s="18" t="s">
        <v>254</v>
      </c>
      <c r="R1534" s="24" t="s">
        <v>257</v>
      </c>
      <c r="S1534" s="24" t="s">
        <v>257</v>
      </c>
      <c r="T1534" s="26" t="s">
        <v>257</v>
      </c>
      <c r="U1534" s="26" t="s">
        <v>257</v>
      </c>
      <c r="V1534" s="26" t="s">
        <v>257</v>
      </c>
      <c r="W1534" s="26" t="s">
        <v>257</v>
      </c>
      <c r="X1534" s="18" t="s">
        <v>1863</v>
      </c>
      <c r="Y1534" s="18">
        <v>0.43</v>
      </c>
      <c r="Z1534" s="18" t="s">
        <v>474</v>
      </c>
      <c r="AA1534" s="18">
        <v>0.43</v>
      </c>
      <c r="AB1534" s="57" t="s">
        <v>257</v>
      </c>
      <c r="AC1534" s="18" t="s">
        <v>479</v>
      </c>
      <c r="AD1534" s="18" t="s">
        <v>363</v>
      </c>
      <c r="AE1534" s="18" t="s">
        <v>363</v>
      </c>
      <c r="AF1534" s="18" t="s">
        <v>363</v>
      </c>
      <c r="AG1534" s="18" t="s">
        <v>363</v>
      </c>
      <c r="AH1534" s="18" t="s">
        <v>363</v>
      </c>
      <c r="AI1534" s="18">
        <v>0</v>
      </c>
      <c r="AJ1534" s="18" t="s">
        <v>522</v>
      </c>
      <c r="AK1534" s="18">
        <v>0</v>
      </c>
      <c r="AL1534" s="18" t="s">
        <v>1864</v>
      </c>
      <c r="AM1534" s="18" t="s">
        <v>282</v>
      </c>
      <c r="AN1534" s="18">
        <v>0</v>
      </c>
      <c r="AO1534" s="18" t="s">
        <v>1865</v>
      </c>
      <c r="AP1534" s="18" t="s">
        <v>1866</v>
      </c>
      <c r="AQ1534" s="18">
        <v>9</v>
      </c>
      <c r="AR1534" s="18" t="s">
        <v>1867</v>
      </c>
      <c r="AS1534" s="18" t="s">
        <v>257</v>
      </c>
      <c r="AT1534" s="18" t="s">
        <v>257</v>
      </c>
      <c r="AU1534" s="18" t="s">
        <v>257</v>
      </c>
      <c r="AV1534" s="18" t="s">
        <v>257</v>
      </c>
      <c r="AW1534" s="18" t="s">
        <v>257</v>
      </c>
      <c r="AX1534" s="18">
        <v>0</v>
      </c>
      <c r="AY1534" s="18" t="s">
        <v>522</v>
      </c>
      <c r="AZ1534" s="18" t="s">
        <v>257</v>
      </c>
      <c r="BA1534" s="18" t="s">
        <v>257</v>
      </c>
      <c r="BB1534" s="18" t="s">
        <v>1868</v>
      </c>
      <c r="BC1534" s="18" t="s">
        <v>1869</v>
      </c>
      <c r="BD1534" s="18">
        <v>0</v>
      </c>
      <c r="BE1534" s="18" t="s">
        <v>1865</v>
      </c>
      <c r="BF1534" s="18" t="s">
        <v>257</v>
      </c>
      <c r="BG1534" s="18">
        <v>9</v>
      </c>
      <c r="BH1534" s="18" t="s">
        <v>561</v>
      </c>
      <c r="BI1534" s="18" t="s">
        <v>257</v>
      </c>
      <c r="BJ1534" s="18" t="s">
        <v>257</v>
      </c>
      <c r="BK1534" s="18" t="s">
        <v>257</v>
      </c>
      <c r="BL1534" s="18" t="s">
        <v>257</v>
      </c>
      <c r="BM1534" s="18" t="s">
        <v>257</v>
      </c>
      <c r="BN1534" s="18">
        <v>0</v>
      </c>
      <c r="BO1534" s="18" t="s">
        <v>522</v>
      </c>
      <c r="BP1534" s="18" t="s">
        <v>257</v>
      </c>
      <c r="BQ1534" s="18" t="s">
        <v>257</v>
      </c>
      <c r="BR1534" s="18" t="s">
        <v>1868</v>
      </c>
      <c r="BS1534" s="18" t="s">
        <v>322</v>
      </c>
      <c r="BT1534" s="63">
        <v>0.71799999999999997</v>
      </c>
      <c r="BU1534" s="63" t="s">
        <v>563</v>
      </c>
      <c r="BV1534" s="63" t="s">
        <v>479</v>
      </c>
      <c r="BW1534" s="18">
        <v>9</v>
      </c>
      <c r="BX1534" s="18" t="s">
        <v>1867</v>
      </c>
      <c r="BY1534" s="63" t="s">
        <v>257</v>
      </c>
      <c r="BZ1534" s="63">
        <v>0.72099999999999997</v>
      </c>
      <c r="CA1534" s="63">
        <v>3.0000000000000027E-3</v>
      </c>
      <c r="CB1534" s="63">
        <f t="shared" si="301"/>
        <v>3.0000000000000027E-3</v>
      </c>
      <c r="CC1534" s="18" t="s">
        <v>557</v>
      </c>
      <c r="CD1534" s="18">
        <v>0</v>
      </c>
      <c r="CE1534" s="18" t="s">
        <v>522</v>
      </c>
      <c r="CF1534" s="18" t="s">
        <v>257</v>
      </c>
      <c r="CG1534" s="18" t="s">
        <v>257</v>
      </c>
      <c r="CH1534" s="18" t="s">
        <v>1887</v>
      </c>
      <c r="CI1534" s="18" t="s">
        <v>437</v>
      </c>
      <c r="CJ1534" s="24"/>
      <c r="CK1534" s="24"/>
      <c r="CL1534" s="24"/>
      <c r="CM1534" s="24"/>
      <c r="CN1534" s="24"/>
      <c r="CO1534" s="24"/>
      <c r="CP1534" s="24"/>
      <c r="CQ1534" s="24"/>
      <c r="CR1534" s="24"/>
      <c r="CS1534" s="24"/>
      <c r="CT1534" s="24"/>
      <c r="CU1534" s="24"/>
      <c r="CV1534" s="24"/>
      <c r="CW1534" s="24"/>
      <c r="CX1534" s="3"/>
      <c r="CY1534" s="18"/>
      <c r="CZ1534" s="18"/>
      <c r="DA1534" s="18"/>
      <c r="DB1534" s="18"/>
      <c r="DC1534" s="18"/>
      <c r="DD1534" s="18"/>
      <c r="DE1534" s="18"/>
      <c r="DF1534" s="18"/>
      <c r="DG1534" s="18"/>
      <c r="DH1534" s="18"/>
      <c r="DI1534" s="18"/>
      <c r="DJ1534" s="18"/>
      <c r="DK1534" s="18"/>
      <c r="DL1534" s="18"/>
      <c r="DM1534" s="18"/>
      <c r="DN1534" s="18"/>
      <c r="DO1534" s="18">
        <v>0</v>
      </c>
      <c r="DP1534" s="18"/>
      <c r="DQ1534" s="18"/>
      <c r="DR1534" s="18"/>
      <c r="DS1534" s="18"/>
      <c r="DT1534" s="18"/>
      <c r="DU1534" s="3"/>
      <c r="DV1534" s="18">
        <v>0</v>
      </c>
      <c r="DW1534" s="24"/>
      <c r="DX1534" s="24"/>
      <c r="DY1534" s="24"/>
      <c r="DZ1534" s="18"/>
      <c r="EA1534" s="18"/>
      <c r="EB1534" s="24"/>
      <c r="EC1534" s="24"/>
      <c r="ED1534" s="24"/>
      <c r="EE1534" s="3">
        <v>0</v>
      </c>
      <c r="EF1534" s="3">
        <v>0</v>
      </c>
      <c r="EG1534" s="3">
        <v>0</v>
      </c>
      <c r="EH1534" s="24"/>
      <c r="EI1534" s="18" cm="1">
        <f t="array" ref="EI1534">IF(SUMPRODUCT(--(DO1534:DS1534&lt;&gt;""))=0, 0,1)</f>
        <v>1</v>
      </c>
      <c r="EJ1534" s="18" cm="1">
        <f t="array" ref="EJ1534">IF(SUMPRODUCT(--(DT1534:EG1534&lt;&gt;""))=0, 0,1)</f>
        <v>1</v>
      </c>
      <c r="EK1534" s="18" cm="1">
        <f t="array" ref="EK1534">IF(SUMPRODUCT(--(EC1534:EG1534&lt;&gt;""))=0, 0,1)</f>
        <v>1</v>
      </c>
      <c r="EL1534" s="18" cm="1">
        <f t="array" ref="EL1534">IF(SUMPRODUCT(--(EE1534:EG1534&lt;&gt;""))=0, 0,1)</f>
        <v>1</v>
      </c>
      <c r="EM1534" s="18">
        <f t="shared" si="296"/>
        <v>0</v>
      </c>
      <c r="EN1534" s="18">
        <f t="shared" si="297"/>
        <v>0</v>
      </c>
      <c r="EO1534" s="18">
        <f t="shared" si="298"/>
        <v>0</v>
      </c>
      <c r="EP1534" s="18">
        <f t="shared" si="299"/>
        <v>0</v>
      </c>
      <c r="EQ1534" s="18">
        <f t="shared" si="300"/>
        <v>0</v>
      </c>
      <c r="ER1534" s="58" t="s">
        <v>2080</v>
      </c>
      <c r="ES1534" s="59">
        <v>44011</v>
      </c>
      <c r="ET1534" s="18" t="s">
        <v>1873</v>
      </c>
      <c r="EU1534" s="18" t="s">
        <v>1858</v>
      </c>
    </row>
    <row r="1535" spans="1:151" ht="15.75" customHeight="1" x14ac:dyDescent="0.2">
      <c r="A1535" s="5" t="s">
        <v>436</v>
      </c>
      <c r="B1535" s="24" t="s">
        <v>1857</v>
      </c>
      <c r="C1535" s="26">
        <v>1</v>
      </c>
      <c r="D1535" s="18" t="s">
        <v>1861</v>
      </c>
      <c r="E1535" s="18" t="s">
        <v>634</v>
      </c>
      <c r="F1535" s="18" t="s">
        <v>553</v>
      </c>
      <c r="G1535" s="18" t="s">
        <v>467</v>
      </c>
      <c r="H1535" s="18" t="s">
        <v>468</v>
      </c>
      <c r="I1535" s="18" t="s">
        <v>552</v>
      </c>
      <c r="J1535" s="18" t="s">
        <v>363</v>
      </c>
      <c r="K1535" s="18" t="s">
        <v>363</v>
      </c>
      <c r="L1535" s="18" t="s">
        <v>363</v>
      </c>
      <c r="M1535" s="18" t="s">
        <v>253</v>
      </c>
      <c r="N1535" s="56">
        <v>75</v>
      </c>
      <c r="O1535" s="18" t="s">
        <v>1859</v>
      </c>
      <c r="P1535" s="18" t="s">
        <v>466</v>
      </c>
      <c r="Q1535" s="18" t="s">
        <v>254</v>
      </c>
      <c r="R1535" s="24" t="s">
        <v>257</v>
      </c>
      <c r="S1535" s="24" t="s">
        <v>257</v>
      </c>
      <c r="T1535" s="26" t="s">
        <v>257</v>
      </c>
      <c r="U1535" s="26" t="s">
        <v>257</v>
      </c>
      <c r="V1535" s="26" t="s">
        <v>257</v>
      </c>
      <c r="W1535" s="26" t="s">
        <v>257</v>
      </c>
      <c r="X1535" s="18" t="s">
        <v>1863</v>
      </c>
      <c r="Y1535" s="18">
        <v>0.43</v>
      </c>
      <c r="Z1535" s="18" t="s">
        <v>474</v>
      </c>
      <c r="AA1535" s="18">
        <v>0.43</v>
      </c>
      <c r="AB1535" s="57" t="s">
        <v>257</v>
      </c>
      <c r="AC1535" s="18" t="s">
        <v>479</v>
      </c>
      <c r="AD1535" s="18">
        <v>16</v>
      </c>
      <c r="AE1535" s="18" t="s">
        <v>1879</v>
      </c>
      <c r="AF1535" s="18">
        <v>0.04</v>
      </c>
      <c r="AG1535" s="18">
        <v>0.04</v>
      </c>
      <c r="AH1535" s="18" t="s">
        <v>557</v>
      </c>
      <c r="AI1535" s="18">
        <v>28</v>
      </c>
      <c r="AJ1535" s="18" t="s">
        <v>522</v>
      </c>
      <c r="AK1535" s="18">
        <v>28</v>
      </c>
      <c r="AL1535" s="18" t="s">
        <v>1880</v>
      </c>
      <c r="AM1535" s="18" t="s">
        <v>282</v>
      </c>
      <c r="AN1535" s="18">
        <v>0</v>
      </c>
      <c r="AO1535" s="18" t="s">
        <v>1865</v>
      </c>
      <c r="AP1535" s="18" t="s">
        <v>1866</v>
      </c>
      <c r="AQ1535" s="18">
        <v>9</v>
      </c>
      <c r="AR1535" s="18" t="s">
        <v>1867</v>
      </c>
      <c r="AS1535" s="18" t="s">
        <v>257</v>
      </c>
      <c r="AT1535" s="18" t="s">
        <v>257</v>
      </c>
      <c r="AU1535" s="18" t="s">
        <v>257</v>
      </c>
      <c r="AV1535" s="18" t="s">
        <v>257</v>
      </c>
      <c r="AW1535" s="18" t="s">
        <v>257</v>
      </c>
      <c r="AX1535" s="18">
        <v>28</v>
      </c>
      <c r="AY1535" s="18" t="s">
        <v>522</v>
      </c>
      <c r="AZ1535" s="18" t="s">
        <v>257</v>
      </c>
      <c r="BA1535" s="18" t="s">
        <v>257</v>
      </c>
      <c r="BB1535" s="18" t="s">
        <v>1868</v>
      </c>
      <c r="BC1535" s="18" t="s">
        <v>1869</v>
      </c>
      <c r="BD1535" s="18">
        <v>0</v>
      </c>
      <c r="BE1535" s="18" t="s">
        <v>1865</v>
      </c>
      <c r="BF1535" s="18" t="s">
        <v>257</v>
      </c>
      <c r="BG1535" s="18">
        <v>9</v>
      </c>
      <c r="BH1535" s="18" t="s">
        <v>561</v>
      </c>
      <c r="BI1535" s="18" t="s">
        <v>257</v>
      </c>
      <c r="BJ1535" s="18" t="s">
        <v>257</v>
      </c>
      <c r="BK1535" s="18" t="s">
        <v>257</v>
      </c>
      <c r="BL1535" s="18" t="s">
        <v>257</v>
      </c>
      <c r="BM1535" s="18" t="s">
        <v>257</v>
      </c>
      <c r="BN1535" s="18">
        <v>28</v>
      </c>
      <c r="BO1535" s="18" t="s">
        <v>522</v>
      </c>
      <c r="BP1535" s="18" t="s">
        <v>257</v>
      </c>
      <c r="BQ1535" s="18" t="s">
        <v>257</v>
      </c>
      <c r="BR1535" s="18" t="s">
        <v>1868</v>
      </c>
      <c r="BS1535" s="18" t="s">
        <v>322</v>
      </c>
      <c r="BT1535" s="63">
        <v>0.73</v>
      </c>
      <c r="BU1535" s="63" t="s">
        <v>563</v>
      </c>
      <c r="BV1535" s="63" t="s">
        <v>479</v>
      </c>
      <c r="BW1535" s="18">
        <v>9</v>
      </c>
      <c r="BX1535" s="18" t="s">
        <v>1867</v>
      </c>
      <c r="BY1535" s="63" t="s">
        <v>257</v>
      </c>
      <c r="BZ1535" s="63">
        <v>0.73499999999999999</v>
      </c>
      <c r="CA1535" s="63">
        <v>5.0000000000000044E-3</v>
      </c>
      <c r="CB1535" s="63">
        <f t="shared" si="301"/>
        <v>5.0000000000000044E-3</v>
      </c>
      <c r="CC1535" s="18" t="s">
        <v>557</v>
      </c>
      <c r="CD1535" s="18">
        <v>28</v>
      </c>
      <c r="CE1535" s="18" t="s">
        <v>522</v>
      </c>
      <c r="CF1535" s="18" t="s">
        <v>257</v>
      </c>
      <c r="CG1535" s="18" t="s">
        <v>257</v>
      </c>
      <c r="CH1535" s="18" t="s">
        <v>1887</v>
      </c>
      <c r="CI1535" s="18" t="s">
        <v>437</v>
      </c>
      <c r="CJ1535" s="18">
        <v>5.1799999999999997E-3</v>
      </c>
      <c r="CK1535" s="18" t="s">
        <v>1871</v>
      </c>
      <c r="CL1535" s="18" t="s">
        <v>479</v>
      </c>
      <c r="CM1535" s="18">
        <v>9</v>
      </c>
      <c r="CN1535" s="18" t="s">
        <v>561</v>
      </c>
      <c r="CO1535" s="18" t="s">
        <v>257</v>
      </c>
      <c r="CP1535" s="18">
        <v>5.6100000000000004E-3</v>
      </c>
      <c r="CQ1535" s="18">
        <v>4.3000000000000069E-4</v>
      </c>
      <c r="CR1535" s="18">
        <f t="shared" ref="CR1535:CR1552" si="306">CP1535-CJ1535</f>
        <v>4.3000000000000069E-4</v>
      </c>
      <c r="CS1535" s="18" t="s">
        <v>557</v>
      </c>
      <c r="CT1535" s="18">
        <v>28</v>
      </c>
      <c r="CU1535" s="18" t="s">
        <v>522</v>
      </c>
      <c r="CV1535" s="18" t="s">
        <v>257</v>
      </c>
      <c r="CW1535" s="18" t="s">
        <v>257</v>
      </c>
      <c r="CX1535" s="3" t="s">
        <v>1888</v>
      </c>
      <c r="CY1535" s="18"/>
      <c r="CZ1535" s="18"/>
      <c r="DA1535" s="18"/>
      <c r="DB1535" s="18"/>
      <c r="DC1535" s="18"/>
      <c r="DD1535" s="18"/>
      <c r="DE1535" s="18"/>
      <c r="DF1535" s="18"/>
      <c r="DG1535" s="18"/>
      <c r="DH1535" s="18"/>
      <c r="DI1535" s="18"/>
      <c r="DJ1535" s="18"/>
      <c r="DK1535" s="18"/>
      <c r="DL1535" s="18"/>
      <c r="DM1535" s="18"/>
      <c r="DN1535" s="18"/>
      <c r="DO1535" s="18">
        <v>1</v>
      </c>
      <c r="DP1535" s="18"/>
      <c r="DQ1535" s="18"/>
      <c r="DR1535" s="18"/>
      <c r="DS1535" s="18"/>
      <c r="DT1535" s="18"/>
      <c r="DU1535" s="3"/>
      <c r="DV1535" s="18">
        <v>0</v>
      </c>
      <c r="DW1535" s="24"/>
      <c r="DX1535" s="24"/>
      <c r="DY1535" s="24"/>
      <c r="DZ1535" s="18"/>
      <c r="EA1535" s="18"/>
      <c r="EB1535" s="24"/>
      <c r="EC1535" s="24"/>
      <c r="ED1535" s="24"/>
      <c r="EE1535" s="3">
        <v>0</v>
      </c>
      <c r="EF1535" s="3">
        <v>0</v>
      </c>
      <c r="EG1535" s="3">
        <v>0</v>
      </c>
      <c r="EH1535" s="24"/>
      <c r="EI1535" s="18" cm="1">
        <f t="array" ref="EI1535">IF(SUMPRODUCT(--(DO1535:DS1535&lt;&gt;""))=0, 0,1)</f>
        <v>1</v>
      </c>
      <c r="EJ1535" s="18" cm="1">
        <f t="array" ref="EJ1535">IF(SUMPRODUCT(--(DT1535:EG1535&lt;&gt;""))=0, 0,1)</f>
        <v>1</v>
      </c>
      <c r="EK1535" s="18" cm="1">
        <f t="array" ref="EK1535">IF(SUMPRODUCT(--(EC1535:EG1535&lt;&gt;""))=0, 0,1)</f>
        <v>1</v>
      </c>
      <c r="EL1535" s="18" cm="1">
        <f t="array" ref="EL1535">IF(SUMPRODUCT(--(EE1535:EG1535&lt;&gt;""))=0, 0,1)</f>
        <v>1</v>
      </c>
      <c r="EM1535" s="18">
        <f t="shared" si="296"/>
        <v>1</v>
      </c>
      <c r="EN1535" s="18">
        <f t="shared" si="297"/>
        <v>1</v>
      </c>
      <c r="EO1535" s="18">
        <f t="shared" si="298"/>
        <v>0</v>
      </c>
      <c r="EP1535" s="18">
        <f t="shared" si="299"/>
        <v>0</v>
      </c>
      <c r="EQ1535" s="18">
        <f t="shared" si="300"/>
        <v>0</v>
      </c>
      <c r="ER1535" s="58" t="s">
        <v>2080</v>
      </c>
      <c r="ES1535" s="59">
        <v>44011</v>
      </c>
      <c r="ET1535" s="18" t="s">
        <v>1873</v>
      </c>
      <c r="EU1535" s="18" t="s">
        <v>1858</v>
      </c>
    </row>
    <row r="1536" spans="1:151" ht="15.75" customHeight="1" x14ac:dyDescent="0.2">
      <c r="A1536" s="5" t="s">
        <v>436</v>
      </c>
      <c r="B1536" s="24" t="s">
        <v>1857</v>
      </c>
      <c r="C1536" s="26">
        <v>1</v>
      </c>
      <c r="D1536" s="18" t="s">
        <v>1874</v>
      </c>
      <c r="E1536" s="18" t="s">
        <v>634</v>
      </c>
      <c r="F1536" s="18" t="s">
        <v>553</v>
      </c>
      <c r="G1536" s="18" t="s">
        <v>467</v>
      </c>
      <c r="H1536" s="18" t="s">
        <v>468</v>
      </c>
      <c r="I1536" s="18" t="s">
        <v>552</v>
      </c>
      <c r="J1536" s="18" t="s">
        <v>363</v>
      </c>
      <c r="K1536" s="18" t="s">
        <v>363</v>
      </c>
      <c r="L1536" s="18" t="s">
        <v>363</v>
      </c>
      <c r="M1536" s="18" t="s">
        <v>253</v>
      </c>
      <c r="N1536" s="56">
        <v>75</v>
      </c>
      <c r="O1536" s="18" t="s">
        <v>1859</v>
      </c>
      <c r="P1536" s="18" t="s">
        <v>466</v>
      </c>
      <c r="Q1536" s="18" t="s">
        <v>254</v>
      </c>
      <c r="R1536" s="24" t="s">
        <v>257</v>
      </c>
      <c r="S1536" s="24" t="s">
        <v>257</v>
      </c>
      <c r="T1536" s="26" t="s">
        <v>257</v>
      </c>
      <c r="U1536" s="26" t="s">
        <v>257</v>
      </c>
      <c r="V1536" s="26" t="s">
        <v>257</v>
      </c>
      <c r="W1536" s="26" t="s">
        <v>257</v>
      </c>
      <c r="X1536" s="18" t="s">
        <v>1863</v>
      </c>
      <c r="Y1536" s="18">
        <v>1.62</v>
      </c>
      <c r="Z1536" s="18" t="s">
        <v>474</v>
      </c>
      <c r="AA1536" s="18">
        <v>1.62</v>
      </c>
      <c r="AB1536" s="57" t="s">
        <v>257</v>
      </c>
      <c r="AC1536" s="18" t="s">
        <v>479</v>
      </c>
      <c r="AD1536" s="18">
        <v>16</v>
      </c>
      <c r="AE1536" s="18" t="s">
        <v>1879</v>
      </c>
      <c r="AF1536" s="18">
        <v>0.16</v>
      </c>
      <c r="AG1536" s="18">
        <v>0.16</v>
      </c>
      <c r="AH1536" s="18" t="s">
        <v>557</v>
      </c>
      <c r="AI1536" s="18">
        <v>28</v>
      </c>
      <c r="AJ1536" s="18" t="s">
        <v>522</v>
      </c>
      <c r="AK1536" s="18">
        <v>28</v>
      </c>
      <c r="AL1536" s="18" t="s">
        <v>1880</v>
      </c>
      <c r="AM1536" s="18" t="s">
        <v>282</v>
      </c>
      <c r="AN1536" s="18">
        <v>0</v>
      </c>
      <c r="AO1536" s="18" t="s">
        <v>1865</v>
      </c>
      <c r="AP1536" s="18" t="s">
        <v>1866</v>
      </c>
      <c r="AQ1536" s="18">
        <v>9</v>
      </c>
      <c r="AR1536" s="18" t="s">
        <v>1867</v>
      </c>
      <c r="AS1536" s="18" t="s">
        <v>257</v>
      </c>
      <c r="AT1536" s="18" t="s">
        <v>257</v>
      </c>
      <c r="AU1536" s="18" t="s">
        <v>257</v>
      </c>
      <c r="AV1536" s="18" t="s">
        <v>257</v>
      </c>
      <c r="AW1536" s="18" t="s">
        <v>257</v>
      </c>
      <c r="AX1536" s="18">
        <v>28</v>
      </c>
      <c r="AY1536" s="18" t="s">
        <v>522</v>
      </c>
      <c r="AZ1536" s="18" t="s">
        <v>257</v>
      </c>
      <c r="BA1536" s="18" t="s">
        <v>257</v>
      </c>
      <c r="BB1536" s="18" t="s">
        <v>1868</v>
      </c>
      <c r="BC1536" s="18" t="s">
        <v>1869</v>
      </c>
      <c r="BD1536" s="18">
        <v>0</v>
      </c>
      <c r="BE1536" s="18" t="s">
        <v>1865</v>
      </c>
      <c r="BF1536" s="18" t="s">
        <v>257</v>
      </c>
      <c r="BG1536" s="18">
        <v>9</v>
      </c>
      <c r="BH1536" s="18" t="s">
        <v>561</v>
      </c>
      <c r="BI1536" s="18" t="s">
        <v>257</v>
      </c>
      <c r="BJ1536" s="18" t="s">
        <v>257</v>
      </c>
      <c r="BK1536" s="18" t="s">
        <v>257</v>
      </c>
      <c r="BL1536" s="18" t="s">
        <v>257</v>
      </c>
      <c r="BM1536" s="18" t="s">
        <v>257</v>
      </c>
      <c r="BN1536" s="18">
        <v>28</v>
      </c>
      <c r="BO1536" s="18" t="s">
        <v>522</v>
      </c>
      <c r="BP1536" s="18" t="s">
        <v>257</v>
      </c>
      <c r="BQ1536" s="18" t="s">
        <v>257</v>
      </c>
      <c r="BR1536" s="18" t="s">
        <v>1868</v>
      </c>
      <c r="BS1536" s="18" t="s">
        <v>322</v>
      </c>
      <c r="BT1536" s="63">
        <v>0.72599999999999998</v>
      </c>
      <c r="BU1536" s="63" t="s">
        <v>563</v>
      </c>
      <c r="BV1536" s="63" t="s">
        <v>479</v>
      </c>
      <c r="BW1536" s="18">
        <v>9</v>
      </c>
      <c r="BX1536" s="18" t="s">
        <v>1867</v>
      </c>
      <c r="BY1536" s="63" t="s">
        <v>257</v>
      </c>
      <c r="BZ1536" s="63">
        <v>0.73099999999999998</v>
      </c>
      <c r="CA1536" s="63">
        <v>5.0000000000000044E-3</v>
      </c>
      <c r="CB1536" s="63">
        <f t="shared" si="301"/>
        <v>5.0000000000000044E-3</v>
      </c>
      <c r="CC1536" s="18" t="s">
        <v>557</v>
      </c>
      <c r="CD1536" s="18">
        <v>28</v>
      </c>
      <c r="CE1536" s="18" t="s">
        <v>522</v>
      </c>
      <c r="CF1536" s="18" t="s">
        <v>257</v>
      </c>
      <c r="CG1536" s="18" t="s">
        <v>257</v>
      </c>
      <c r="CH1536" s="18" t="s">
        <v>1887</v>
      </c>
      <c r="CI1536" s="18" t="s">
        <v>437</v>
      </c>
      <c r="CJ1536" s="18">
        <v>7.26E-3</v>
      </c>
      <c r="CK1536" s="18" t="s">
        <v>1871</v>
      </c>
      <c r="CL1536" s="18" t="s">
        <v>479</v>
      </c>
      <c r="CM1536" s="18">
        <v>9</v>
      </c>
      <c r="CN1536" s="18" t="s">
        <v>561</v>
      </c>
      <c r="CO1536" s="18" t="s">
        <v>257</v>
      </c>
      <c r="CP1536" s="18">
        <v>8.0400000000000003E-3</v>
      </c>
      <c r="CQ1536" s="18">
        <v>7.8000000000000031E-4</v>
      </c>
      <c r="CR1536" s="18">
        <f t="shared" si="306"/>
        <v>7.8000000000000031E-4</v>
      </c>
      <c r="CS1536" s="18" t="s">
        <v>557</v>
      </c>
      <c r="CT1536" s="18">
        <v>28</v>
      </c>
      <c r="CU1536" s="18" t="s">
        <v>522</v>
      </c>
      <c r="CV1536" s="18" t="s">
        <v>257</v>
      </c>
      <c r="CW1536" s="18" t="s">
        <v>257</v>
      </c>
      <c r="CX1536" s="3" t="s">
        <v>1888</v>
      </c>
      <c r="CY1536" s="18"/>
      <c r="CZ1536" s="18"/>
      <c r="DA1536" s="18"/>
      <c r="DB1536" s="18"/>
      <c r="DC1536" s="18"/>
      <c r="DD1536" s="18"/>
      <c r="DE1536" s="18"/>
      <c r="DF1536" s="18"/>
      <c r="DG1536" s="18"/>
      <c r="DH1536" s="18"/>
      <c r="DI1536" s="18"/>
      <c r="DJ1536" s="18"/>
      <c r="DK1536" s="18"/>
      <c r="DL1536" s="18"/>
      <c r="DM1536" s="18"/>
      <c r="DN1536" s="18"/>
      <c r="DO1536" s="18">
        <v>1</v>
      </c>
      <c r="DP1536" s="18"/>
      <c r="DQ1536" s="18"/>
      <c r="DR1536" s="18"/>
      <c r="DS1536" s="18"/>
      <c r="DT1536" s="18"/>
      <c r="DU1536" s="3"/>
      <c r="DV1536" s="18">
        <v>0</v>
      </c>
      <c r="DW1536" s="24"/>
      <c r="DX1536" s="24"/>
      <c r="DY1536" s="24"/>
      <c r="DZ1536" s="18"/>
      <c r="EA1536" s="18"/>
      <c r="EB1536" s="24"/>
      <c r="EC1536" s="24"/>
      <c r="ED1536" s="24"/>
      <c r="EE1536" s="3">
        <v>0</v>
      </c>
      <c r="EF1536" s="3">
        <v>0</v>
      </c>
      <c r="EG1536" s="3">
        <v>0</v>
      </c>
      <c r="EH1536" s="24"/>
      <c r="EI1536" s="18" cm="1">
        <f t="array" ref="EI1536">IF(SUMPRODUCT(--(DO1536:DS1536&lt;&gt;""))=0, 0,1)</f>
        <v>1</v>
      </c>
      <c r="EJ1536" s="18" cm="1">
        <f t="array" ref="EJ1536">IF(SUMPRODUCT(--(DT1536:EG1536&lt;&gt;""))=0, 0,1)</f>
        <v>1</v>
      </c>
      <c r="EK1536" s="18" cm="1">
        <f t="array" ref="EK1536">IF(SUMPRODUCT(--(EC1536:EG1536&lt;&gt;""))=0, 0,1)</f>
        <v>1</v>
      </c>
      <c r="EL1536" s="18" cm="1">
        <f t="array" ref="EL1536">IF(SUMPRODUCT(--(EE1536:EG1536&lt;&gt;""))=0, 0,1)</f>
        <v>1</v>
      </c>
      <c r="EM1536" s="18">
        <f t="shared" si="296"/>
        <v>1</v>
      </c>
      <c r="EN1536" s="18">
        <f t="shared" si="297"/>
        <v>1</v>
      </c>
      <c r="EO1536" s="18">
        <f t="shared" si="298"/>
        <v>0</v>
      </c>
      <c r="EP1536" s="18">
        <f t="shared" si="299"/>
        <v>0</v>
      </c>
      <c r="EQ1536" s="18">
        <f t="shared" si="300"/>
        <v>0</v>
      </c>
      <c r="ER1536" s="58" t="s">
        <v>2080</v>
      </c>
      <c r="ES1536" s="59">
        <v>44011</v>
      </c>
      <c r="ET1536" s="18" t="s">
        <v>1873</v>
      </c>
      <c r="EU1536" s="18" t="s">
        <v>1858</v>
      </c>
    </row>
    <row r="1537" spans="1:151" ht="15.75" customHeight="1" x14ac:dyDescent="0.2">
      <c r="A1537" s="5" t="s">
        <v>436</v>
      </c>
      <c r="B1537" s="24" t="s">
        <v>1857</v>
      </c>
      <c r="C1537" s="26">
        <v>1</v>
      </c>
      <c r="D1537" s="18" t="s">
        <v>1875</v>
      </c>
      <c r="E1537" s="18" t="s">
        <v>634</v>
      </c>
      <c r="F1537" s="18" t="s">
        <v>553</v>
      </c>
      <c r="G1537" s="18" t="s">
        <v>467</v>
      </c>
      <c r="H1537" s="18" t="s">
        <v>468</v>
      </c>
      <c r="I1537" s="18" t="s">
        <v>552</v>
      </c>
      <c r="J1537" s="18" t="s">
        <v>363</v>
      </c>
      <c r="K1537" s="18" t="s">
        <v>363</v>
      </c>
      <c r="L1537" s="18" t="s">
        <v>363</v>
      </c>
      <c r="M1537" s="18" t="s">
        <v>253</v>
      </c>
      <c r="N1537" s="56">
        <v>75</v>
      </c>
      <c r="O1537" s="18" t="s">
        <v>1859</v>
      </c>
      <c r="P1537" s="18" t="s">
        <v>466</v>
      </c>
      <c r="Q1537" s="18" t="s">
        <v>254</v>
      </c>
      <c r="R1537" s="24" t="s">
        <v>257</v>
      </c>
      <c r="S1537" s="24" t="s">
        <v>257</v>
      </c>
      <c r="T1537" s="26" t="s">
        <v>257</v>
      </c>
      <c r="U1537" s="26" t="s">
        <v>257</v>
      </c>
      <c r="V1537" s="26" t="s">
        <v>257</v>
      </c>
      <c r="W1537" s="26" t="s">
        <v>257</v>
      </c>
      <c r="X1537" s="18" t="s">
        <v>1863</v>
      </c>
      <c r="Y1537" s="18">
        <v>2.76</v>
      </c>
      <c r="Z1537" s="18" t="s">
        <v>474</v>
      </c>
      <c r="AA1537" s="18">
        <v>2.76</v>
      </c>
      <c r="AB1537" s="57" t="s">
        <v>257</v>
      </c>
      <c r="AC1537" s="18" t="s">
        <v>479</v>
      </c>
      <c r="AD1537" s="18">
        <v>16</v>
      </c>
      <c r="AE1537" s="18" t="s">
        <v>1879</v>
      </c>
      <c r="AF1537" s="18">
        <v>0.22</v>
      </c>
      <c r="AG1537" s="18">
        <v>0.22</v>
      </c>
      <c r="AH1537" s="18" t="s">
        <v>557</v>
      </c>
      <c r="AI1537" s="18">
        <v>28</v>
      </c>
      <c r="AJ1537" s="18" t="s">
        <v>522</v>
      </c>
      <c r="AK1537" s="18">
        <v>28</v>
      </c>
      <c r="AL1537" s="18" t="s">
        <v>1880</v>
      </c>
      <c r="AM1537" s="18" t="s">
        <v>282</v>
      </c>
      <c r="AN1537" s="18">
        <v>0</v>
      </c>
      <c r="AO1537" s="18" t="s">
        <v>1865</v>
      </c>
      <c r="AP1537" s="18" t="s">
        <v>1866</v>
      </c>
      <c r="AQ1537" s="18">
        <v>9</v>
      </c>
      <c r="AR1537" s="18" t="s">
        <v>1867</v>
      </c>
      <c r="AS1537" s="18" t="s">
        <v>257</v>
      </c>
      <c r="AT1537" s="18" t="s">
        <v>257</v>
      </c>
      <c r="AU1537" s="18" t="s">
        <v>257</v>
      </c>
      <c r="AV1537" s="18" t="s">
        <v>257</v>
      </c>
      <c r="AW1537" s="18" t="s">
        <v>257</v>
      </c>
      <c r="AX1537" s="18">
        <v>28</v>
      </c>
      <c r="AY1537" s="18" t="s">
        <v>522</v>
      </c>
      <c r="AZ1537" s="18" t="s">
        <v>257</v>
      </c>
      <c r="BA1537" s="18" t="s">
        <v>257</v>
      </c>
      <c r="BB1537" s="18" t="s">
        <v>1868</v>
      </c>
      <c r="BC1537" s="18" t="s">
        <v>1869</v>
      </c>
      <c r="BD1537" s="18">
        <v>0</v>
      </c>
      <c r="BE1537" s="18" t="s">
        <v>1865</v>
      </c>
      <c r="BF1537" s="18" t="s">
        <v>257</v>
      </c>
      <c r="BG1537" s="18">
        <v>9</v>
      </c>
      <c r="BH1537" s="18" t="s">
        <v>561</v>
      </c>
      <c r="BI1537" s="18" t="s">
        <v>257</v>
      </c>
      <c r="BJ1537" s="18" t="s">
        <v>257</v>
      </c>
      <c r="BK1537" s="18" t="s">
        <v>257</v>
      </c>
      <c r="BL1537" s="18" t="s">
        <v>257</v>
      </c>
      <c r="BM1537" s="18" t="s">
        <v>257</v>
      </c>
      <c r="BN1537" s="18">
        <v>28</v>
      </c>
      <c r="BO1537" s="18" t="s">
        <v>522</v>
      </c>
      <c r="BP1537" s="18" t="s">
        <v>257</v>
      </c>
      <c r="BQ1537" s="18" t="s">
        <v>257</v>
      </c>
      <c r="BR1537" s="18" t="s">
        <v>1868</v>
      </c>
      <c r="BS1537" s="18" t="s">
        <v>322</v>
      </c>
      <c r="BT1537" s="63">
        <v>0.72499999999999998</v>
      </c>
      <c r="BU1537" s="63" t="s">
        <v>563</v>
      </c>
      <c r="BV1537" s="63" t="s">
        <v>479</v>
      </c>
      <c r="BW1537" s="18">
        <v>9</v>
      </c>
      <c r="BX1537" s="18" t="s">
        <v>1867</v>
      </c>
      <c r="BY1537" s="63" t="s">
        <v>257</v>
      </c>
      <c r="BZ1537" s="63">
        <v>0.72499999999999998</v>
      </c>
      <c r="CA1537" s="63">
        <v>0</v>
      </c>
      <c r="CB1537" s="63">
        <f t="shared" si="301"/>
        <v>0</v>
      </c>
      <c r="CC1537" s="18" t="s">
        <v>557</v>
      </c>
      <c r="CD1537" s="18">
        <v>28</v>
      </c>
      <c r="CE1537" s="18" t="s">
        <v>522</v>
      </c>
      <c r="CF1537" s="18" t="s">
        <v>257</v>
      </c>
      <c r="CG1537" s="18" t="s">
        <v>257</v>
      </c>
      <c r="CH1537" s="18" t="s">
        <v>1887</v>
      </c>
      <c r="CI1537" s="18" t="s">
        <v>437</v>
      </c>
      <c r="CJ1537" s="18">
        <v>5.5800000000000008E-3</v>
      </c>
      <c r="CK1537" s="18" t="s">
        <v>1871</v>
      </c>
      <c r="CL1537" s="18" t="s">
        <v>479</v>
      </c>
      <c r="CM1537" s="18">
        <v>9</v>
      </c>
      <c r="CN1537" s="18" t="s">
        <v>561</v>
      </c>
      <c r="CO1537" s="18" t="s">
        <v>257</v>
      </c>
      <c r="CP1537" s="18">
        <v>5.9400000000000008E-3</v>
      </c>
      <c r="CQ1537" s="18">
        <v>3.6000000000000008E-4</v>
      </c>
      <c r="CR1537" s="18">
        <f t="shared" si="306"/>
        <v>3.6000000000000008E-4</v>
      </c>
      <c r="CS1537" s="18" t="s">
        <v>557</v>
      </c>
      <c r="CT1537" s="18">
        <v>28</v>
      </c>
      <c r="CU1537" s="18" t="s">
        <v>522</v>
      </c>
      <c r="CV1537" s="18" t="s">
        <v>257</v>
      </c>
      <c r="CW1537" s="18" t="s">
        <v>257</v>
      </c>
      <c r="CX1537" s="3" t="s">
        <v>1888</v>
      </c>
      <c r="CY1537" s="18"/>
      <c r="CZ1537" s="18"/>
      <c r="DA1537" s="18"/>
      <c r="DB1537" s="18"/>
      <c r="DC1537" s="18"/>
      <c r="DD1537" s="18"/>
      <c r="DE1537" s="18"/>
      <c r="DF1537" s="18"/>
      <c r="DG1537" s="18"/>
      <c r="DH1537" s="18"/>
      <c r="DI1537" s="18"/>
      <c r="DJ1537" s="18"/>
      <c r="DK1537" s="18"/>
      <c r="DL1537" s="18"/>
      <c r="DM1537" s="18"/>
      <c r="DN1537" s="18"/>
      <c r="DO1537" s="18">
        <v>1</v>
      </c>
      <c r="DP1537" s="18"/>
      <c r="DQ1537" s="18"/>
      <c r="DR1537" s="18"/>
      <c r="DS1537" s="18"/>
      <c r="DT1537" s="18"/>
      <c r="DU1537" s="3"/>
      <c r="DV1537" s="18">
        <v>0</v>
      </c>
      <c r="DW1537" s="24"/>
      <c r="DX1537" s="24"/>
      <c r="DY1537" s="24"/>
      <c r="DZ1537" s="18"/>
      <c r="EA1537" s="18"/>
      <c r="EB1537" s="24"/>
      <c r="EC1537" s="24"/>
      <c r="ED1537" s="24"/>
      <c r="EE1537" s="3">
        <v>0</v>
      </c>
      <c r="EF1537" s="3">
        <v>0</v>
      </c>
      <c r="EG1537" s="3">
        <v>0</v>
      </c>
      <c r="EH1537" s="24"/>
      <c r="EI1537" s="18" cm="1">
        <f t="array" ref="EI1537">IF(SUMPRODUCT(--(DO1537:DS1537&lt;&gt;""))=0, 0,1)</f>
        <v>1</v>
      </c>
      <c r="EJ1537" s="18" cm="1">
        <f t="array" ref="EJ1537">IF(SUMPRODUCT(--(DT1537:EG1537&lt;&gt;""))=0, 0,1)</f>
        <v>1</v>
      </c>
      <c r="EK1537" s="18" cm="1">
        <f t="array" ref="EK1537">IF(SUMPRODUCT(--(EC1537:EG1537&lt;&gt;""))=0, 0,1)</f>
        <v>1</v>
      </c>
      <c r="EL1537" s="18" cm="1">
        <f t="array" ref="EL1537">IF(SUMPRODUCT(--(EE1537:EG1537&lt;&gt;""))=0, 0,1)</f>
        <v>1</v>
      </c>
      <c r="EM1537" s="18">
        <f t="shared" si="296"/>
        <v>1</v>
      </c>
      <c r="EN1537" s="18">
        <f t="shared" si="297"/>
        <v>1</v>
      </c>
      <c r="EO1537" s="18">
        <f t="shared" si="298"/>
        <v>0</v>
      </c>
      <c r="EP1537" s="18">
        <f t="shared" si="299"/>
        <v>0</v>
      </c>
      <c r="EQ1537" s="18">
        <f t="shared" si="300"/>
        <v>0</v>
      </c>
      <c r="ER1537" s="58" t="s">
        <v>2080</v>
      </c>
      <c r="ES1537" s="59">
        <v>44011</v>
      </c>
      <c r="ET1537" s="18" t="s">
        <v>1873</v>
      </c>
      <c r="EU1537" s="18" t="s">
        <v>1858</v>
      </c>
    </row>
    <row r="1538" spans="1:151" ht="15.75" customHeight="1" x14ac:dyDescent="0.2">
      <c r="A1538" s="5" t="s">
        <v>436</v>
      </c>
      <c r="B1538" s="24" t="s">
        <v>1857</v>
      </c>
      <c r="C1538" s="26">
        <v>1</v>
      </c>
      <c r="D1538" s="18" t="s">
        <v>1876</v>
      </c>
      <c r="E1538" s="18" t="s">
        <v>634</v>
      </c>
      <c r="F1538" s="18" t="s">
        <v>553</v>
      </c>
      <c r="G1538" s="18" t="s">
        <v>467</v>
      </c>
      <c r="H1538" s="18" t="s">
        <v>468</v>
      </c>
      <c r="I1538" s="18" t="s">
        <v>552</v>
      </c>
      <c r="J1538" s="18" t="s">
        <v>363</v>
      </c>
      <c r="K1538" s="18" t="s">
        <v>363</v>
      </c>
      <c r="L1538" s="18" t="s">
        <v>363</v>
      </c>
      <c r="M1538" s="18" t="s">
        <v>253</v>
      </c>
      <c r="N1538" s="56">
        <v>75</v>
      </c>
      <c r="O1538" s="18" t="s">
        <v>1859</v>
      </c>
      <c r="P1538" s="18" t="s">
        <v>466</v>
      </c>
      <c r="Q1538" s="18" t="s">
        <v>254</v>
      </c>
      <c r="R1538" s="24" t="s">
        <v>257</v>
      </c>
      <c r="S1538" s="24" t="s">
        <v>257</v>
      </c>
      <c r="T1538" s="26" t="s">
        <v>257</v>
      </c>
      <c r="U1538" s="26" t="s">
        <v>257</v>
      </c>
      <c r="V1538" s="26" t="s">
        <v>257</v>
      </c>
      <c r="W1538" s="26" t="s">
        <v>257</v>
      </c>
      <c r="X1538" s="18" t="s">
        <v>1863</v>
      </c>
      <c r="Y1538" s="18">
        <v>8.93</v>
      </c>
      <c r="Z1538" s="18" t="s">
        <v>474</v>
      </c>
      <c r="AA1538" s="18">
        <v>8.93</v>
      </c>
      <c r="AB1538" s="57" t="s">
        <v>257</v>
      </c>
      <c r="AC1538" s="18" t="s">
        <v>479</v>
      </c>
      <c r="AD1538" s="18">
        <v>16</v>
      </c>
      <c r="AE1538" s="18" t="s">
        <v>1879</v>
      </c>
      <c r="AF1538" s="18">
        <v>0.56000000000000005</v>
      </c>
      <c r="AG1538" s="18">
        <v>0.56000000000000005</v>
      </c>
      <c r="AH1538" s="18" t="s">
        <v>557</v>
      </c>
      <c r="AI1538" s="18">
        <v>28</v>
      </c>
      <c r="AJ1538" s="18" t="s">
        <v>522</v>
      </c>
      <c r="AK1538" s="18">
        <v>28</v>
      </c>
      <c r="AL1538" s="18" t="s">
        <v>1880</v>
      </c>
      <c r="AM1538" s="18" t="s">
        <v>282</v>
      </c>
      <c r="AN1538" s="18">
        <v>0</v>
      </c>
      <c r="AO1538" s="18" t="s">
        <v>1865</v>
      </c>
      <c r="AP1538" s="18" t="s">
        <v>1866</v>
      </c>
      <c r="AQ1538" s="18">
        <v>9</v>
      </c>
      <c r="AR1538" s="18" t="s">
        <v>1867</v>
      </c>
      <c r="AS1538" s="18" t="s">
        <v>257</v>
      </c>
      <c r="AT1538" s="18" t="s">
        <v>257</v>
      </c>
      <c r="AU1538" s="18" t="s">
        <v>257</v>
      </c>
      <c r="AV1538" s="18" t="s">
        <v>257</v>
      </c>
      <c r="AW1538" s="18" t="s">
        <v>257</v>
      </c>
      <c r="AX1538" s="18">
        <v>28</v>
      </c>
      <c r="AY1538" s="18" t="s">
        <v>522</v>
      </c>
      <c r="AZ1538" s="18" t="s">
        <v>257</v>
      </c>
      <c r="BA1538" s="18" t="s">
        <v>257</v>
      </c>
      <c r="BB1538" s="18" t="s">
        <v>1868</v>
      </c>
      <c r="BC1538" s="18" t="s">
        <v>1869</v>
      </c>
      <c r="BD1538" s="18">
        <v>0</v>
      </c>
      <c r="BE1538" s="18" t="s">
        <v>1865</v>
      </c>
      <c r="BF1538" s="18" t="s">
        <v>257</v>
      </c>
      <c r="BG1538" s="18">
        <v>9</v>
      </c>
      <c r="BH1538" s="18" t="s">
        <v>561</v>
      </c>
      <c r="BI1538" s="18" t="s">
        <v>257</v>
      </c>
      <c r="BJ1538" s="18" t="s">
        <v>257</v>
      </c>
      <c r="BK1538" s="18" t="s">
        <v>257</v>
      </c>
      <c r="BL1538" s="18" t="s">
        <v>257</v>
      </c>
      <c r="BM1538" s="18" t="s">
        <v>257</v>
      </c>
      <c r="BN1538" s="18">
        <v>28</v>
      </c>
      <c r="BO1538" s="18" t="s">
        <v>522</v>
      </c>
      <c r="BP1538" s="18" t="s">
        <v>257</v>
      </c>
      <c r="BQ1538" s="18" t="s">
        <v>257</v>
      </c>
      <c r="BR1538" s="18" t="s">
        <v>1868</v>
      </c>
      <c r="BS1538" s="18" t="s">
        <v>322</v>
      </c>
      <c r="BT1538" s="63">
        <v>0.71299999999999997</v>
      </c>
      <c r="BU1538" s="63" t="s">
        <v>563</v>
      </c>
      <c r="BV1538" s="63" t="s">
        <v>479</v>
      </c>
      <c r="BW1538" s="18">
        <v>9</v>
      </c>
      <c r="BX1538" s="18" t="s">
        <v>1867</v>
      </c>
      <c r="BY1538" s="63" t="s">
        <v>257</v>
      </c>
      <c r="BZ1538" s="63">
        <v>0.71799999999999997</v>
      </c>
      <c r="CA1538" s="63">
        <v>5.0000000000000044E-3</v>
      </c>
      <c r="CB1538" s="63">
        <f t="shared" si="301"/>
        <v>5.0000000000000044E-3</v>
      </c>
      <c r="CC1538" s="18" t="s">
        <v>557</v>
      </c>
      <c r="CD1538" s="18">
        <v>28</v>
      </c>
      <c r="CE1538" s="18" t="s">
        <v>522</v>
      </c>
      <c r="CF1538" s="18" t="s">
        <v>257</v>
      </c>
      <c r="CG1538" s="18" t="s">
        <v>257</v>
      </c>
      <c r="CH1538" s="18" t="s">
        <v>1887</v>
      </c>
      <c r="CI1538" s="18" t="s">
        <v>437</v>
      </c>
      <c r="CJ1538" s="18">
        <v>8.150000000000001E-3</v>
      </c>
      <c r="CK1538" s="18" t="s">
        <v>1871</v>
      </c>
      <c r="CL1538" s="18" t="s">
        <v>479</v>
      </c>
      <c r="CM1538" s="18">
        <v>9</v>
      </c>
      <c r="CN1538" s="18" t="s">
        <v>561</v>
      </c>
      <c r="CO1538" s="18" t="s">
        <v>257</v>
      </c>
      <c r="CP1538" s="18">
        <v>9.3300000000000015E-3</v>
      </c>
      <c r="CQ1538" s="18">
        <v>1.1800000000000005E-3</v>
      </c>
      <c r="CR1538" s="18">
        <f t="shared" si="306"/>
        <v>1.1800000000000005E-3</v>
      </c>
      <c r="CS1538" s="18" t="s">
        <v>557</v>
      </c>
      <c r="CT1538" s="18">
        <v>28</v>
      </c>
      <c r="CU1538" s="18" t="s">
        <v>522</v>
      </c>
      <c r="CV1538" s="18" t="s">
        <v>257</v>
      </c>
      <c r="CW1538" s="18" t="s">
        <v>257</v>
      </c>
      <c r="CX1538" s="3" t="s">
        <v>1888</v>
      </c>
      <c r="CY1538" s="18"/>
      <c r="CZ1538" s="18"/>
      <c r="DA1538" s="18"/>
      <c r="DB1538" s="18"/>
      <c r="DC1538" s="18"/>
      <c r="DD1538" s="18"/>
      <c r="DE1538" s="18"/>
      <c r="DF1538" s="18"/>
      <c r="DG1538" s="18"/>
      <c r="DH1538" s="18"/>
      <c r="DI1538" s="18"/>
      <c r="DJ1538" s="18"/>
      <c r="DK1538" s="18"/>
      <c r="DL1538" s="18"/>
      <c r="DM1538" s="18"/>
      <c r="DN1538" s="18"/>
      <c r="DO1538" s="18">
        <v>1</v>
      </c>
      <c r="DP1538" s="18"/>
      <c r="DQ1538" s="18"/>
      <c r="DR1538" s="18"/>
      <c r="DS1538" s="18"/>
      <c r="DT1538" s="18"/>
      <c r="DU1538" s="3"/>
      <c r="DV1538" s="18">
        <v>0</v>
      </c>
      <c r="DW1538" s="24"/>
      <c r="DX1538" s="24"/>
      <c r="DY1538" s="24"/>
      <c r="DZ1538" s="18"/>
      <c r="EA1538" s="18"/>
      <c r="EB1538" s="24"/>
      <c r="EC1538" s="24"/>
      <c r="ED1538" s="24"/>
      <c r="EE1538" s="3">
        <v>0</v>
      </c>
      <c r="EF1538" s="3">
        <v>0</v>
      </c>
      <c r="EG1538" s="3">
        <v>0</v>
      </c>
      <c r="EH1538" s="24"/>
      <c r="EI1538" s="18" cm="1">
        <f t="array" ref="EI1538">IF(SUMPRODUCT(--(DO1538:DS1538&lt;&gt;""))=0, 0,1)</f>
        <v>1</v>
      </c>
      <c r="EJ1538" s="18" cm="1">
        <f t="array" ref="EJ1538">IF(SUMPRODUCT(--(DT1538:EG1538&lt;&gt;""))=0, 0,1)</f>
        <v>1</v>
      </c>
      <c r="EK1538" s="18" cm="1">
        <f t="array" ref="EK1538">IF(SUMPRODUCT(--(EC1538:EG1538&lt;&gt;""))=0, 0,1)</f>
        <v>1</v>
      </c>
      <c r="EL1538" s="18" cm="1">
        <f t="array" ref="EL1538">IF(SUMPRODUCT(--(EE1538:EG1538&lt;&gt;""))=0, 0,1)</f>
        <v>1</v>
      </c>
      <c r="EM1538" s="18">
        <f t="shared" si="296"/>
        <v>1</v>
      </c>
      <c r="EN1538" s="18">
        <f t="shared" si="297"/>
        <v>1</v>
      </c>
      <c r="EO1538" s="18">
        <f t="shared" si="298"/>
        <v>0</v>
      </c>
      <c r="EP1538" s="18">
        <f t="shared" si="299"/>
        <v>0</v>
      </c>
      <c r="EQ1538" s="18">
        <f t="shared" si="300"/>
        <v>0</v>
      </c>
      <c r="ER1538" s="58" t="s">
        <v>2080</v>
      </c>
      <c r="ES1538" s="59">
        <v>44011</v>
      </c>
      <c r="ET1538" s="18" t="s">
        <v>1873</v>
      </c>
      <c r="EU1538" s="18" t="s">
        <v>1858</v>
      </c>
    </row>
    <row r="1539" spans="1:151" ht="15.75" customHeight="1" x14ac:dyDescent="0.2">
      <c r="A1539" s="5" t="s">
        <v>436</v>
      </c>
      <c r="B1539" s="24" t="s">
        <v>1857</v>
      </c>
      <c r="C1539" s="26">
        <v>1</v>
      </c>
      <c r="D1539" s="18" t="s">
        <v>1877</v>
      </c>
      <c r="E1539" s="18" t="s">
        <v>634</v>
      </c>
      <c r="F1539" s="18" t="s">
        <v>553</v>
      </c>
      <c r="G1539" s="18" t="s">
        <v>467</v>
      </c>
      <c r="H1539" s="18" t="s">
        <v>468</v>
      </c>
      <c r="I1539" s="18" t="s">
        <v>552</v>
      </c>
      <c r="J1539" s="18" t="s">
        <v>363</v>
      </c>
      <c r="K1539" s="18" t="s">
        <v>363</v>
      </c>
      <c r="L1539" s="18" t="s">
        <v>363</v>
      </c>
      <c r="M1539" s="18" t="s">
        <v>253</v>
      </c>
      <c r="N1539" s="56">
        <v>75</v>
      </c>
      <c r="O1539" s="18" t="s">
        <v>1859</v>
      </c>
      <c r="P1539" s="18" t="s">
        <v>466</v>
      </c>
      <c r="Q1539" s="18" t="s">
        <v>254</v>
      </c>
      <c r="R1539" s="24" t="s">
        <v>257</v>
      </c>
      <c r="S1539" s="24" t="s">
        <v>257</v>
      </c>
      <c r="T1539" s="26" t="s">
        <v>257</v>
      </c>
      <c r="U1539" s="26" t="s">
        <v>257</v>
      </c>
      <c r="V1539" s="26" t="s">
        <v>257</v>
      </c>
      <c r="W1539" s="26" t="s">
        <v>257</v>
      </c>
      <c r="X1539" s="18" t="s">
        <v>1863</v>
      </c>
      <c r="Y1539" s="18">
        <v>25</v>
      </c>
      <c r="Z1539" s="18" t="s">
        <v>474</v>
      </c>
      <c r="AA1539" s="18">
        <v>25</v>
      </c>
      <c r="AB1539" s="57" t="s">
        <v>257</v>
      </c>
      <c r="AC1539" s="18" t="s">
        <v>479</v>
      </c>
      <c r="AD1539" s="18">
        <v>16</v>
      </c>
      <c r="AE1539" s="18" t="s">
        <v>1879</v>
      </c>
      <c r="AF1539" s="18">
        <v>2.1</v>
      </c>
      <c r="AG1539" s="18">
        <v>2.1</v>
      </c>
      <c r="AH1539" s="18" t="s">
        <v>557</v>
      </c>
      <c r="AI1539" s="18">
        <v>28</v>
      </c>
      <c r="AJ1539" s="18" t="s">
        <v>522</v>
      </c>
      <c r="AK1539" s="18">
        <v>28</v>
      </c>
      <c r="AL1539" s="18" t="s">
        <v>1880</v>
      </c>
      <c r="AM1539" s="18" t="s">
        <v>282</v>
      </c>
      <c r="AN1539" s="18">
        <v>0</v>
      </c>
      <c r="AO1539" s="18" t="s">
        <v>1865</v>
      </c>
      <c r="AP1539" s="18" t="s">
        <v>1866</v>
      </c>
      <c r="AQ1539" s="18">
        <v>9</v>
      </c>
      <c r="AR1539" s="18" t="s">
        <v>1867</v>
      </c>
      <c r="AS1539" s="18" t="s">
        <v>257</v>
      </c>
      <c r="AT1539" s="18" t="s">
        <v>257</v>
      </c>
      <c r="AU1539" s="18" t="s">
        <v>257</v>
      </c>
      <c r="AV1539" s="18" t="s">
        <v>257</v>
      </c>
      <c r="AW1539" s="18" t="s">
        <v>257</v>
      </c>
      <c r="AX1539" s="18">
        <v>28</v>
      </c>
      <c r="AY1539" s="18" t="s">
        <v>522</v>
      </c>
      <c r="AZ1539" s="18" t="s">
        <v>257</v>
      </c>
      <c r="BA1539" s="18" t="s">
        <v>257</v>
      </c>
      <c r="BB1539" s="18" t="s">
        <v>1868</v>
      </c>
      <c r="BC1539" s="18" t="s">
        <v>1869</v>
      </c>
      <c r="BD1539" s="18">
        <v>0</v>
      </c>
      <c r="BE1539" s="18" t="s">
        <v>1865</v>
      </c>
      <c r="BF1539" s="18" t="s">
        <v>257</v>
      </c>
      <c r="BG1539" s="18">
        <v>9</v>
      </c>
      <c r="BH1539" s="18" t="s">
        <v>561</v>
      </c>
      <c r="BI1539" s="18" t="s">
        <v>257</v>
      </c>
      <c r="BJ1539" s="18" t="s">
        <v>257</v>
      </c>
      <c r="BK1539" s="18" t="s">
        <v>257</v>
      </c>
      <c r="BL1539" s="18" t="s">
        <v>257</v>
      </c>
      <c r="BM1539" s="18" t="s">
        <v>257</v>
      </c>
      <c r="BN1539" s="18">
        <v>28</v>
      </c>
      <c r="BO1539" s="18" t="s">
        <v>522</v>
      </c>
      <c r="BP1539" s="18" t="s">
        <v>257</v>
      </c>
      <c r="BQ1539" s="18" t="s">
        <v>257</v>
      </c>
      <c r="BR1539" s="18" t="s">
        <v>1868</v>
      </c>
      <c r="BS1539" s="18" t="s">
        <v>322</v>
      </c>
      <c r="BT1539" s="63">
        <v>0.71399999999999997</v>
      </c>
      <c r="BU1539" s="63" t="s">
        <v>563</v>
      </c>
      <c r="BV1539" s="63" t="s">
        <v>479</v>
      </c>
      <c r="BW1539" s="18">
        <v>9</v>
      </c>
      <c r="BX1539" s="18" t="s">
        <v>1867</v>
      </c>
      <c r="BY1539" s="63" t="s">
        <v>257</v>
      </c>
      <c r="BZ1539" s="63">
        <v>0.71899999999999997</v>
      </c>
      <c r="CA1539" s="63">
        <v>5.0000000000000044E-3</v>
      </c>
      <c r="CB1539" s="63">
        <f t="shared" si="301"/>
        <v>5.0000000000000044E-3</v>
      </c>
      <c r="CC1539" s="18" t="s">
        <v>557</v>
      </c>
      <c r="CD1539" s="18">
        <v>28</v>
      </c>
      <c r="CE1539" s="18" t="s">
        <v>522</v>
      </c>
      <c r="CF1539" s="18" t="s">
        <v>257</v>
      </c>
      <c r="CG1539" s="18" t="s">
        <v>257</v>
      </c>
      <c r="CH1539" s="18" t="s">
        <v>1887</v>
      </c>
      <c r="CI1539" s="18" t="s">
        <v>437</v>
      </c>
      <c r="CJ1539" s="18">
        <v>5.47E-3</v>
      </c>
      <c r="CK1539" s="18" t="s">
        <v>1871</v>
      </c>
      <c r="CL1539" s="18" t="s">
        <v>479</v>
      </c>
      <c r="CM1539" s="18">
        <v>9</v>
      </c>
      <c r="CN1539" s="18" t="s">
        <v>561</v>
      </c>
      <c r="CO1539" s="18" t="s">
        <v>257</v>
      </c>
      <c r="CP1539" s="18">
        <v>6.2600000000000008E-3</v>
      </c>
      <c r="CQ1539" s="18">
        <v>7.9000000000000077E-4</v>
      </c>
      <c r="CR1539" s="18">
        <f t="shared" si="306"/>
        <v>7.9000000000000077E-4</v>
      </c>
      <c r="CS1539" s="18" t="s">
        <v>557</v>
      </c>
      <c r="CT1539" s="18">
        <v>28</v>
      </c>
      <c r="CU1539" s="18" t="s">
        <v>522</v>
      </c>
      <c r="CV1539" s="18" t="s">
        <v>257</v>
      </c>
      <c r="CW1539" s="18" t="s">
        <v>257</v>
      </c>
      <c r="CX1539" s="3" t="s">
        <v>1888</v>
      </c>
      <c r="CY1539" s="18"/>
      <c r="CZ1539" s="18"/>
      <c r="DA1539" s="18"/>
      <c r="DB1539" s="18"/>
      <c r="DC1539" s="18"/>
      <c r="DD1539" s="18"/>
      <c r="DE1539" s="18"/>
      <c r="DF1539" s="18"/>
      <c r="DG1539" s="18"/>
      <c r="DH1539" s="18"/>
      <c r="DI1539" s="18"/>
      <c r="DJ1539" s="18"/>
      <c r="DK1539" s="18"/>
      <c r="DL1539" s="18"/>
      <c r="DM1539" s="18"/>
      <c r="DN1539" s="18"/>
      <c r="DO1539" s="18">
        <v>1</v>
      </c>
      <c r="DP1539" s="18"/>
      <c r="DQ1539" s="18"/>
      <c r="DR1539" s="18"/>
      <c r="DS1539" s="18"/>
      <c r="DT1539" s="18"/>
      <c r="DU1539" s="3"/>
      <c r="DV1539" s="18">
        <v>0</v>
      </c>
      <c r="DW1539" s="24"/>
      <c r="DX1539" s="24"/>
      <c r="DY1539" s="24"/>
      <c r="DZ1539" s="18"/>
      <c r="EA1539" s="18"/>
      <c r="EB1539" s="24"/>
      <c r="EC1539" s="24"/>
      <c r="ED1539" s="24"/>
      <c r="EE1539" s="3">
        <v>0</v>
      </c>
      <c r="EF1539" s="3">
        <v>0</v>
      </c>
      <c r="EG1539" s="3">
        <v>0</v>
      </c>
      <c r="EH1539" s="24"/>
      <c r="EI1539" s="18" cm="1">
        <f t="array" ref="EI1539">IF(SUMPRODUCT(--(DO1539:DS1539&lt;&gt;""))=0, 0,1)</f>
        <v>1</v>
      </c>
      <c r="EJ1539" s="18" cm="1">
        <f t="array" ref="EJ1539">IF(SUMPRODUCT(--(DT1539:EG1539&lt;&gt;""))=0, 0,1)</f>
        <v>1</v>
      </c>
      <c r="EK1539" s="18" cm="1">
        <f t="array" ref="EK1539">IF(SUMPRODUCT(--(EC1539:EG1539&lt;&gt;""))=0, 0,1)</f>
        <v>1</v>
      </c>
      <c r="EL1539" s="18" cm="1">
        <f t="array" ref="EL1539">IF(SUMPRODUCT(--(EE1539:EG1539&lt;&gt;""))=0, 0,1)</f>
        <v>1</v>
      </c>
      <c r="EM1539" s="18">
        <f t="shared" si="296"/>
        <v>1</v>
      </c>
      <c r="EN1539" s="18">
        <f t="shared" si="297"/>
        <v>1</v>
      </c>
      <c r="EO1539" s="18">
        <f t="shared" si="298"/>
        <v>0</v>
      </c>
      <c r="EP1539" s="18">
        <f t="shared" si="299"/>
        <v>0</v>
      </c>
      <c r="EQ1539" s="18">
        <f t="shared" si="300"/>
        <v>0</v>
      </c>
      <c r="ER1539" s="58" t="s">
        <v>2080</v>
      </c>
      <c r="ES1539" s="59">
        <v>44011</v>
      </c>
      <c r="ET1539" s="18" t="s">
        <v>1873</v>
      </c>
      <c r="EU1539" s="18" t="s">
        <v>1858</v>
      </c>
    </row>
    <row r="1540" spans="1:151" ht="15.75" customHeight="1" x14ac:dyDescent="0.2">
      <c r="A1540" s="5" t="s">
        <v>436</v>
      </c>
      <c r="B1540" s="24" t="s">
        <v>1857</v>
      </c>
      <c r="C1540" s="26">
        <v>1</v>
      </c>
      <c r="D1540" s="18" t="s">
        <v>1878</v>
      </c>
      <c r="E1540" s="18" t="s">
        <v>634</v>
      </c>
      <c r="F1540" s="18" t="s">
        <v>553</v>
      </c>
      <c r="G1540" s="18" t="s">
        <v>467</v>
      </c>
      <c r="H1540" s="18" t="s">
        <v>468</v>
      </c>
      <c r="I1540" s="18" t="s">
        <v>552</v>
      </c>
      <c r="J1540" s="18" t="s">
        <v>363</v>
      </c>
      <c r="K1540" s="18" t="s">
        <v>363</v>
      </c>
      <c r="L1540" s="18" t="s">
        <v>363</v>
      </c>
      <c r="M1540" s="18" t="s">
        <v>253</v>
      </c>
      <c r="N1540" s="56">
        <v>75</v>
      </c>
      <c r="O1540" s="18" t="s">
        <v>1859</v>
      </c>
      <c r="P1540" s="18" t="s">
        <v>466</v>
      </c>
      <c r="Q1540" s="18" t="s">
        <v>254</v>
      </c>
      <c r="R1540" s="24" t="s">
        <v>257</v>
      </c>
      <c r="S1540" s="24" t="s">
        <v>257</v>
      </c>
      <c r="T1540" s="26" t="s">
        <v>257</v>
      </c>
      <c r="U1540" s="26" t="s">
        <v>257</v>
      </c>
      <c r="V1540" s="26" t="s">
        <v>257</v>
      </c>
      <c r="W1540" s="26" t="s">
        <v>257</v>
      </c>
      <c r="X1540" s="18" t="s">
        <v>1863</v>
      </c>
      <c r="Y1540" s="18">
        <v>82.7</v>
      </c>
      <c r="Z1540" s="18" t="s">
        <v>474</v>
      </c>
      <c r="AA1540" s="18">
        <v>82.7</v>
      </c>
      <c r="AB1540" s="57" t="s">
        <v>257</v>
      </c>
      <c r="AC1540" s="18" t="s">
        <v>479</v>
      </c>
      <c r="AD1540" s="18">
        <v>16</v>
      </c>
      <c r="AE1540" s="18" t="s">
        <v>1879</v>
      </c>
      <c r="AF1540" s="18">
        <v>6.2</v>
      </c>
      <c r="AG1540" s="18">
        <v>6.2</v>
      </c>
      <c r="AH1540" s="18" t="s">
        <v>557</v>
      </c>
      <c r="AI1540" s="18">
        <v>28</v>
      </c>
      <c r="AJ1540" s="18" t="s">
        <v>522</v>
      </c>
      <c r="AK1540" s="18">
        <v>28</v>
      </c>
      <c r="AL1540" s="18" t="s">
        <v>1880</v>
      </c>
      <c r="AM1540" s="18" t="s">
        <v>282</v>
      </c>
      <c r="AN1540" s="18">
        <v>0</v>
      </c>
      <c r="AO1540" s="18" t="s">
        <v>1865</v>
      </c>
      <c r="AP1540" s="18" t="s">
        <v>1866</v>
      </c>
      <c r="AQ1540" s="18">
        <v>9</v>
      </c>
      <c r="AR1540" s="18" t="s">
        <v>1867</v>
      </c>
      <c r="AS1540" s="18" t="s">
        <v>257</v>
      </c>
      <c r="AT1540" s="18" t="s">
        <v>257</v>
      </c>
      <c r="AU1540" s="18" t="s">
        <v>257</v>
      </c>
      <c r="AV1540" s="18" t="s">
        <v>257</v>
      </c>
      <c r="AW1540" s="18" t="s">
        <v>257</v>
      </c>
      <c r="AX1540" s="18">
        <v>28</v>
      </c>
      <c r="AY1540" s="18" t="s">
        <v>522</v>
      </c>
      <c r="AZ1540" s="18" t="s">
        <v>257</v>
      </c>
      <c r="BA1540" s="18" t="s">
        <v>257</v>
      </c>
      <c r="BB1540" s="18" t="s">
        <v>1868</v>
      </c>
      <c r="BC1540" s="18" t="s">
        <v>1869</v>
      </c>
      <c r="BD1540" s="18">
        <v>0</v>
      </c>
      <c r="BE1540" s="18" t="s">
        <v>1865</v>
      </c>
      <c r="BF1540" s="18" t="s">
        <v>257</v>
      </c>
      <c r="BG1540" s="18">
        <v>9</v>
      </c>
      <c r="BH1540" s="18" t="s">
        <v>561</v>
      </c>
      <c r="BI1540" s="18" t="s">
        <v>257</v>
      </c>
      <c r="BJ1540" s="18" t="s">
        <v>257</v>
      </c>
      <c r="BK1540" s="18" t="s">
        <v>257</v>
      </c>
      <c r="BL1540" s="18" t="s">
        <v>257</v>
      </c>
      <c r="BM1540" s="18" t="s">
        <v>257</v>
      </c>
      <c r="BN1540" s="18">
        <v>28</v>
      </c>
      <c r="BO1540" s="18" t="s">
        <v>522</v>
      </c>
      <c r="BP1540" s="18" t="s">
        <v>257</v>
      </c>
      <c r="BQ1540" s="18" t="s">
        <v>257</v>
      </c>
      <c r="BR1540" s="18" t="s">
        <v>1868</v>
      </c>
      <c r="BS1540" s="18" t="s">
        <v>322</v>
      </c>
      <c r="BT1540" s="63">
        <v>0.71399999999999997</v>
      </c>
      <c r="BU1540" s="63" t="s">
        <v>563</v>
      </c>
      <c r="BV1540" s="63" t="s">
        <v>479</v>
      </c>
      <c r="BW1540" s="18">
        <v>9</v>
      </c>
      <c r="BX1540" s="18" t="s">
        <v>1867</v>
      </c>
      <c r="BY1540" s="63" t="s">
        <v>257</v>
      </c>
      <c r="BZ1540" s="63">
        <v>0.71799999999999997</v>
      </c>
      <c r="CA1540" s="63">
        <v>4.0000000000000036E-3</v>
      </c>
      <c r="CB1540" s="63">
        <f t="shared" si="301"/>
        <v>4.0000000000000036E-3</v>
      </c>
      <c r="CC1540" s="18" t="s">
        <v>557</v>
      </c>
      <c r="CD1540" s="18">
        <v>28</v>
      </c>
      <c r="CE1540" s="18" t="s">
        <v>522</v>
      </c>
      <c r="CF1540" s="18" t="s">
        <v>257</v>
      </c>
      <c r="CG1540" s="18" t="s">
        <v>257</v>
      </c>
      <c r="CH1540" s="18" t="s">
        <v>1887</v>
      </c>
      <c r="CI1540" s="18" t="s">
        <v>437</v>
      </c>
      <c r="CJ1540" s="18">
        <v>8.2199999999999999E-3</v>
      </c>
      <c r="CK1540" s="18" t="s">
        <v>1871</v>
      </c>
      <c r="CL1540" s="18" t="s">
        <v>479</v>
      </c>
      <c r="CM1540" s="18">
        <v>9</v>
      </c>
      <c r="CN1540" s="18" t="s">
        <v>561</v>
      </c>
      <c r="CO1540" s="18" t="s">
        <v>257</v>
      </c>
      <c r="CP1540" s="18">
        <v>9.0300000000000016E-3</v>
      </c>
      <c r="CQ1540" s="18">
        <v>8.1000000000000169E-4</v>
      </c>
      <c r="CR1540" s="18">
        <f t="shared" si="306"/>
        <v>8.1000000000000169E-4</v>
      </c>
      <c r="CS1540" s="18" t="s">
        <v>557</v>
      </c>
      <c r="CT1540" s="18">
        <v>28</v>
      </c>
      <c r="CU1540" s="18" t="s">
        <v>522</v>
      </c>
      <c r="CV1540" s="18" t="s">
        <v>257</v>
      </c>
      <c r="CW1540" s="18" t="s">
        <v>257</v>
      </c>
      <c r="CX1540" s="3" t="s">
        <v>1888</v>
      </c>
      <c r="CY1540" s="18"/>
      <c r="CZ1540" s="18"/>
      <c r="DA1540" s="18"/>
      <c r="DB1540" s="18"/>
      <c r="DC1540" s="18"/>
      <c r="DD1540" s="18"/>
      <c r="DE1540" s="18"/>
      <c r="DF1540" s="18"/>
      <c r="DG1540" s="18"/>
      <c r="DH1540" s="18"/>
      <c r="DI1540" s="18"/>
      <c r="DJ1540" s="18"/>
      <c r="DK1540" s="18"/>
      <c r="DL1540" s="18"/>
      <c r="DM1540" s="18"/>
      <c r="DN1540" s="18"/>
      <c r="DO1540" s="18">
        <v>1</v>
      </c>
      <c r="DP1540" s="18"/>
      <c r="DQ1540" s="18"/>
      <c r="DR1540" s="18"/>
      <c r="DS1540" s="18"/>
      <c r="DT1540" s="18"/>
      <c r="DU1540" s="3"/>
      <c r="DV1540" s="18">
        <v>0</v>
      </c>
      <c r="DW1540" s="24"/>
      <c r="DX1540" s="24"/>
      <c r="DY1540" s="24"/>
      <c r="DZ1540" s="18"/>
      <c r="EA1540" s="18"/>
      <c r="EB1540" s="24"/>
      <c r="EC1540" s="24"/>
      <c r="ED1540" s="24"/>
      <c r="EE1540" s="3">
        <v>0</v>
      </c>
      <c r="EF1540" s="3">
        <v>0</v>
      </c>
      <c r="EG1540" s="3">
        <v>0</v>
      </c>
      <c r="EH1540" s="24"/>
      <c r="EI1540" s="18" cm="1">
        <f t="array" ref="EI1540">IF(SUMPRODUCT(--(DO1540:DS1540&lt;&gt;""))=0, 0,1)</f>
        <v>1</v>
      </c>
      <c r="EJ1540" s="18" cm="1">
        <f t="array" ref="EJ1540">IF(SUMPRODUCT(--(DT1540:EG1540&lt;&gt;""))=0, 0,1)</f>
        <v>1</v>
      </c>
      <c r="EK1540" s="18" cm="1">
        <f t="array" ref="EK1540">IF(SUMPRODUCT(--(EC1540:EG1540&lt;&gt;""))=0, 0,1)</f>
        <v>1</v>
      </c>
      <c r="EL1540" s="18" cm="1">
        <f t="array" ref="EL1540">IF(SUMPRODUCT(--(EE1540:EG1540&lt;&gt;""))=0, 0,1)</f>
        <v>1</v>
      </c>
      <c r="EM1540" s="18">
        <f t="shared" ref="EM1540:EM1603" si="307">IF(COUNTIF(DO1540:EG1540, 1), 1,0)</f>
        <v>1</v>
      </c>
      <c r="EN1540" s="18">
        <f t="shared" ref="EN1540:EN1603" si="308">IF(EI1540=0, "NA", IF(COUNTIF(DO1540:DS1540, 1), 1,0))</f>
        <v>1</v>
      </c>
      <c r="EO1540" s="18">
        <f t="shared" ref="EO1540:EO1603" si="309">IF(EJ1540=0, "NA", IF(COUNTIF(DT1540:EG1540, 1), 1,0))</f>
        <v>0</v>
      </c>
      <c r="EP1540" s="18">
        <f t="shared" ref="EP1540:EP1603" si="310">IF(EK1540=0, "NA", IF(COUNTIF(EC1540:EG1540, 1), 1,0))</f>
        <v>0</v>
      </c>
      <c r="EQ1540" s="18">
        <f t="shared" ref="EQ1540:EQ1603" si="311">IF(EL1540=0, "NA", IF(COUNTIF(EE1540:EG1540, 1), 1,0))</f>
        <v>0</v>
      </c>
      <c r="ER1540" s="58" t="s">
        <v>2080</v>
      </c>
      <c r="ES1540" s="59">
        <v>44011</v>
      </c>
      <c r="ET1540" s="18" t="s">
        <v>1873</v>
      </c>
      <c r="EU1540" s="18" t="s">
        <v>1858</v>
      </c>
    </row>
    <row r="1541" spans="1:151" ht="15.75" customHeight="1" x14ac:dyDescent="0.2">
      <c r="A1541" s="5" t="s">
        <v>436</v>
      </c>
      <c r="B1541" s="24" t="s">
        <v>1857</v>
      </c>
      <c r="C1541" s="26">
        <v>1</v>
      </c>
      <c r="D1541" s="18" t="s">
        <v>1861</v>
      </c>
      <c r="E1541" s="18" t="s">
        <v>1881</v>
      </c>
      <c r="F1541" s="18" t="s">
        <v>553</v>
      </c>
      <c r="G1541" s="18" t="s">
        <v>467</v>
      </c>
      <c r="H1541" s="18" t="s">
        <v>468</v>
      </c>
      <c r="I1541" s="18" t="s">
        <v>552</v>
      </c>
      <c r="J1541" s="18" t="s">
        <v>363</v>
      </c>
      <c r="K1541" s="18" t="s">
        <v>363</v>
      </c>
      <c r="L1541" s="18" t="s">
        <v>363</v>
      </c>
      <c r="M1541" s="18" t="s">
        <v>253</v>
      </c>
      <c r="N1541" s="56">
        <v>75</v>
      </c>
      <c r="O1541" s="18" t="s">
        <v>1859</v>
      </c>
      <c r="P1541" s="18" t="s">
        <v>466</v>
      </c>
      <c r="Q1541" s="18" t="s">
        <v>254</v>
      </c>
      <c r="R1541" s="24" t="s">
        <v>257</v>
      </c>
      <c r="S1541" s="24" t="s">
        <v>257</v>
      </c>
      <c r="T1541" s="26" t="s">
        <v>257</v>
      </c>
      <c r="U1541" s="26" t="s">
        <v>257</v>
      </c>
      <c r="V1541" s="26" t="s">
        <v>257</v>
      </c>
      <c r="W1541" s="26" t="s">
        <v>257</v>
      </c>
      <c r="X1541" s="18" t="s">
        <v>1863</v>
      </c>
      <c r="Y1541" s="18">
        <v>0.43</v>
      </c>
      <c r="Z1541" s="18" t="s">
        <v>474</v>
      </c>
      <c r="AA1541" s="18">
        <v>0.43</v>
      </c>
      <c r="AB1541" s="57" t="s">
        <v>257</v>
      </c>
      <c r="AC1541" s="18" t="s">
        <v>479</v>
      </c>
      <c r="AD1541" s="18">
        <v>16</v>
      </c>
      <c r="AE1541" s="18" t="s">
        <v>1879</v>
      </c>
      <c r="AF1541" s="18">
        <v>0.04</v>
      </c>
      <c r="AG1541" s="18">
        <v>0.04</v>
      </c>
      <c r="AH1541" s="18" t="s">
        <v>557</v>
      </c>
      <c r="AI1541" s="18">
        <f t="shared" ref="AI1541:AK1552" si="312">12*7</f>
        <v>84</v>
      </c>
      <c r="AJ1541" s="18" t="s">
        <v>522</v>
      </c>
      <c r="AK1541" s="18">
        <f t="shared" si="312"/>
        <v>84</v>
      </c>
      <c r="AL1541" s="18" t="s">
        <v>1880</v>
      </c>
      <c r="AM1541" s="18" t="s">
        <v>282</v>
      </c>
      <c r="AN1541" s="18">
        <v>0</v>
      </c>
      <c r="AO1541" s="18" t="s">
        <v>1865</v>
      </c>
      <c r="AP1541" s="18" t="s">
        <v>1866</v>
      </c>
      <c r="AQ1541" s="18">
        <v>9</v>
      </c>
      <c r="AR1541" s="18" t="s">
        <v>1867</v>
      </c>
      <c r="AS1541" s="18" t="s">
        <v>257</v>
      </c>
      <c r="AT1541" s="18" t="s">
        <v>257</v>
      </c>
      <c r="AU1541" s="18" t="s">
        <v>257</v>
      </c>
      <c r="AV1541" s="18" t="s">
        <v>257</v>
      </c>
      <c r="AW1541" s="18" t="s">
        <v>257</v>
      </c>
      <c r="AX1541" s="18">
        <f t="shared" ref="AX1541:AX1552" si="313">12*7</f>
        <v>84</v>
      </c>
      <c r="AY1541" s="18" t="s">
        <v>522</v>
      </c>
      <c r="AZ1541" s="18" t="s">
        <v>257</v>
      </c>
      <c r="BA1541" s="18" t="s">
        <v>257</v>
      </c>
      <c r="BB1541" s="18" t="s">
        <v>1890</v>
      </c>
      <c r="BC1541" s="18" t="s">
        <v>1869</v>
      </c>
      <c r="BD1541" s="18">
        <v>0</v>
      </c>
      <c r="BE1541" s="18" t="s">
        <v>1865</v>
      </c>
      <c r="BF1541" s="18" t="s">
        <v>257</v>
      </c>
      <c r="BG1541" s="18">
        <v>9</v>
      </c>
      <c r="BH1541" s="18" t="s">
        <v>561</v>
      </c>
      <c r="BI1541" s="18" t="s">
        <v>257</v>
      </c>
      <c r="BJ1541" s="18" t="s">
        <v>257</v>
      </c>
      <c r="BK1541" s="18" t="s">
        <v>257</v>
      </c>
      <c r="BL1541" s="18" t="s">
        <v>257</v>
      </c>
      <c r="BM1541" s="18" t="s">
        <v>257</v>
      </c>
      <c r="BN1541" s="18">
        <v>84</v>
      </c>
      <c r="BO1541" s="18" t="s">
        <v>522</v>
      </c>
      <c r="BP1541" s="18" t="s">
        <v>257</v>
      </c>
      <c r="BQ1541" s="18" t="s">
        <v>257</v>
      </c>
      <c r="BR1541" s="18" t="s">
        <v>1890</v>
      </c>
      <c r="BS1541" s="18" t="s">
        <v>322</v>
      </c>
      <c r="BT1541" s="63">
        <v>0.68200000000000005</v>
      </c>
      <c r="BU1541" s="63" t="s">
        <v>563</v>
      </c>
      <c r="BV1541" s="63" t="s">
        <v>479</v>
      </c>
      <c r="BW1541" s="18">
        <v>9</v>
      </c>
      <c r="BX1541" s="18" t="s">
        <v>1867</v>
      </c>
      <c r="BY1541" s="63" t="s">
        <v>257</v>
      </c>
      <c r="BZ1541" s="63">
        <v>0.68899999999999995</v>
      </c>
      <c r="CA1541" s="63">
        <v>6.9999999999998952E-3</v>
      </c>
      <c r="CB1541" s="63">
        <f t="shared" si="301"/>
        <v>6.9999999999998952E-3</v>
      </c>
      <c r="CC1541" s="18" t="s">
        <v>557</v>
      </c>
      <c r="CD1541" s="18">
        <f t="shared" ref="CD1541:CD1552" si="314">12*7</f>
        <v>84</v>
      </c>
      <c r="CE1541" s="18" t="s">
        <v>522</v>
      </c>
      <c r="CF1541" s="18" t="s">
        <v>257</v>
      </c>
      <c r="CG1541" s="18" t="s">
        <v>257</v>
      </c>
      <c r="CH1541" s="18" t="s">
        <v>1887</v>
      </c>
      <c r="CI1541" s="18" t="s">
        <v>437</v>
      </c>
      <c r="CJ1541" s="18">
        <v>7.4400000000000004E-3</v>
      </c>
      <c r="CK1541" s="18" t="s">
        <v>1871</v>
      </c>
      <c r="CL1541" s="18" t="s">
        <v>479</v>
      </c>
      <c r="CM1541" s="18">
        <v>9</v>
      </c>
      <c r="CN1541" s="18" t="s">
        <v>561</v>
      </c>
      <c r="CO1541" s="18" t="s">
        <v>257</v>
      </c>
      <c r="CP1541" s="18">
        <v>8.1900000000000011E-3</v>
      </c>
      <c r="CQ1541" s="18">
        <v>7.5000000000000067E-4</v>
      </c>
      <c r="CR1541" s="18">
        <f t="shared" si="306"/>
        <v>7.5000000000000067E-4</v>
      </c>
      <c r="CS1541" s="18" t="s">
        <v>557</v>
      </c>
      <c r="CT1541" s="18">
        <v>84</v>
      </c>
      <c r="CU1541" s="18" t="s">
        <v>522</v>
      </c>
      <c r="CV1541" s="18" t="s">
        <v>257</v>
      </c>
      <c r="CW1541" s="18" t="s">
        <v>257</v>
      </c>
      <c r="CX1541" s="3" t="s">
        <v>1888</v>
      </c>
      <c r="CY1541" s="18"/>
      <c r="CZ1541" s="18"/>
      <c r="DA1541" s="18"/>
      <c r="DB1541" s="18"/>
      <c r="DC1541" s="18"/>
      <c r="DD1541" s="18"/>
      <c r="DE1541" s="18"/>
      <c r="DF1541" s="18"/>
      <c r="DG1541" s="18"/>
      <c r="DH1541" s="18"/>
      <c r="DI1541" s="18"/>
      <c r="DJ1541" s="18"/>
      <c r="DK1541" s="18"/>
      <c r="DL1541" s="18"/>
      <c r="DM1541" s="18"/>
      <c r="DN1541" s="18"/>
      <c r="DO1541" s="18">
        <v>1</v>
      </c>
      <c r="DP1541" s="18"/>
      <c r="DQ1541" s="18"/>
      <c r="DR1541" s="18"/>
      <c r="DS1541" s="18"/>
      <c r="DT1541" s="18"/>
      <c r="DU1541" s="3"/>
      <c r="DV1541" s="18">
        <v>0</v>
      </c>
      <c r="DW1541" s="24"/>
      <c r="DX1541" s="24"/>
      <c r="DY1541" s="24"/>
      <c r="DZ1541" s="18"/>
      <c r="EA1541" s="18"/>
      <c r="EB1541" s="24"/>
      <c r="EC1541" s="24"/>
      <c r="ED1541" s="24"/>
      <c r="EE1541" s="3">
        <v>0</v>
      </c>
      <c r="EF1541" s="3">
        <v>0</v>
      </c>
      <c r="EG1541" s="3">
        <v>0</v>
      </c>
      <c r="EH1541" s="24"/>
      <c r="EI1541" s="18" cm="1">
        <f t="array" ref="EI1541">IF(SUMPRODUCT(--(DO1541:DS1541&lt;&gt;""))=0, 0,1)</f>
        <v>1</v>
      </c>
      <c r="EJ1541" s="18" cm="1">
        <f t="array" ref="EJ1541">IF(SUMPRODUCT(--(DT1541:EG1541&lt;&gt;""))=0, 0,1)</f>
        <v>1</v>
      </c>
      <c r="EK1541" s="18" cm="1">
        <f t="array" ref="EK1541">IF(SUMPRODUCT(--(EC1541:EG1541&lt;&gt;""))=0, 0,1)</f>
        <v>1</v>
      </c>
      <c r="EL1541" s="18" cm="1">
        <f t="array" ref="EL1541">IF(SUMPRODUCT(--(EE1541:EG1541&lt;&gt;""))=0, 0,1)</f>
        <v>1</v>
      </c>
      <c r="EM1541" s="18">
        <f t="shared" si="307"/>
        <v>1</v>
      </c>
      <c r="EN1541" s="18">
        <f t="shared" si="308"/>
        <v>1</v>
      </c>
      <c r="EO1541" s="18">
        <f t="shared" si="309"/>
        <v>0</v>
      </c>
      <c r="EP1541" s="18">
        <f t="shared" si="310"/>
        <v>0</v>
      </c>
      <c r="EQ1541" s="18">
        <f t="shared" si="311"/>
        <v>0</v>
      </c>
      <c r="ER1541" s="58" t="s">
        <v>2080</v>
      </c>
      <c r="ES1541" s="59">
        <v>44011</v>
      </c>
      <c r="ET1541" s="18" t="s">
        <v>1873</v>
      </c>
      <c r="EU1541" s="18" t="s">
        <v>1858</v>
      </c>
    </row>
    <row r="1542" spans="1:151" ht="15.75" customHeight="1" x14ac:dyDescent="0.2">
      <c r="A1542" s="5" t="s">
        <v>436</v>
      </c>
      <c r="B1542" s="24" t="s">
        <v>1857</v>
      </c>
      <c r="C1542" s="26">
        <v>1</v>
      </c>
      <c r="D1542" s="18" t="s">
        <v>1874</v>
      </c>
      <c r="E1542" s="18" t="s">
        <v>1881</v>
      </c>
      <c r="F1542" s="18" t="s">
        <v>553</v>
      </c>
      <c r="G1542" s="18" t="s">
        <v>467</v>
      </c>
      <c r="H1542" s="18" t="s">
        <v>468</v>
      </c>
      <c r="I1542" s="18" t="s">
        <v>552</v>
      </c>
      <c r="J1542" s="18" t="s">
        <v>363</v>
      </c>
      <c r="K1542" s="18" t="s">
        <v>363</v>
      </c>
      <c r="L1542" s="18" t="s">
        <v>363</v>
      </c>
      <c r="M1542" s="18" t="s">
        <v>253</v>
      </c>
      <c r="N1542" s="56">
        <v>75</v>
      </c>
      <c r="O1542" s="18" t="s">
        <v>1859</v>
      </c>
      <c r="P1542" s="18" t="s">
        <v>466</v>
      </c>
      <c r="Q1542" s="18" t="s">
        <v>254</v>
      </c>
      <c r="R1542" s="24" t="s">
        <v>257</v>
      </c>
      <c r="S1542" s="24" t="s">
        <v>257</v>
      </c>
      <c r="T1542" s="26" t="s">
        <v>257</v>
      </c>
      <c r="U1542" s="26" t="s">
        <v>257</v>
      </c>
      <c r="V1542" s="26" t="s">
        <v>257</v>
      </c>
      <c r="W1542" s="26" t="s">
        <v>257</v>
      </c>
      <c r="X1542" s="18" t="s">
        <v>1863</v>
      </c>
      <c r="Y1542" s="18">
        <v>1.62</v>
      </c>
      <c r="Z1542" s="18" t="s">
        <v>474</v>
      </c>
      <c r="AA1542" s="18">
        <v>1.62</v>
      </c>
      <c r="AB1542" s="57" t="s">
        <v>257</v>
      </c>
      <c r="AC1542" s="18" t="s">
        <v>479</v>
      </c>
      <c r="AD1542" s="18">
        <v>16</v>
      </c>
      <c r="AE1542" s="18" t="s">
        <v>1879</v>
      </c>
      <c r="AF1542" s="18">
        <v>0.16</v>
      </c>
      <c r="AG1542" s="18">
        <v>0.16</v>
      </c>
      <c r="AH1542" s="18" t="s">
        <v>557</v>
      </c>
      <c r="AI1542" s="18">
        <f t="shared" si="312"/>
        <v>84</v>
      </c>
      <c r="AJ1542" s="18" t="s">
        <v>522</v>
      </c>
      <c r="AK1542" s="18">
        <f t="shared" si="312"/>
        <v>84</v>
      </c>
      <c r="AL1542" s="18" t="s">
        <v>1880</v>
      </c>
      <c r="AM1542" s="18" t="s">
        <v>282</v>
      </c>
      <c r="AN1542" s="18">
        <v>0</v>
      </c>
      <c r="AO1542" s="18" t="s">
        <v>1865</v>
      </c>
      <c r="AP1542" s="18" t="s">
        <v>1866</v>
      </c>
      <c r="AQ1542" s="18">
        <v>9</v>
      </c>
      <c r="AR1542" s="18" t="s">
        <v>1867</v>
      </c>
      <c r="AS1542" s="18" t="s">
        <v>257</v>
      </c>
      <c r="AT1542" s="18" t="s">
        <v>257</v>
      </c>
      <c r="AU1542" s="18" t="s">
        <v>257</v>
      </c>
      <c r="AV1542" s="18" t="s">
        <v>257</v>
      </c>
      <c r="AW1542" s="18" t="s">
        <v>257</v>
      </c>
      <c r="AX1542" s="18">
        <f t="shared" si="313"/>
        <v>84</v>
      </c>
      <c r="AY1542" s="18" t="s">
        <v>522</v>
      </c>
      <c r="AZ1542" s="18" t="s">
        <v>257</v>
      </c>
      <c r="BA1542" s="18" t="s">
        <v>257</v>
      </c>
      <c r="BB1542" s="18" t="s">
        <v>1890</v>
      </c>
      <c r="BC1542" s="18" t="s">
        <v>1869</v>
      </c>
      <c r="BD1542" s="18">
        <v>0</v>
      </c>
      <c r="BE1542" s="18" t="s">
        <v>1865</v>
      </c>
      <c r="BF1542" s="18" t="s">
        <v>257</v>
      </c>
      <c r="BG1542" s="18">
        <v>9</v>
      </c>
      <c r="BH1542" s="18" t="s">
        <v>561</v>
      </c>
      <c r="BI1542" s="18" t="s">
        <v>257</v>
      </c>
      <c r="BJ1542" s="18" t="s">
        <v>257</v>
      </c>
      <c r="BK1542" s="18" t="s">
        <v>257</v>
      </c>
      <c r="BL1542" s="18" t="s">
        <v>257</v>
      </c>
      <c r="BM1542" s="18" t="s">
        <v>257</v>
      </c>
      <c r="BN1542" s="18">
        <v>84</v>
      </c>
      <c r="BO1542" s="18" t="s">
        <v>522</v>
      </c>
      <c r="BP1542" s="18" t="s">
        <v>257</v>
      </c>
      <c r="BQ1542" s="18" t="s">
        <v>257</v>
      </c>
      <c r="BR1542" s="18" t="s">
        <v>1890</v>
      </c>
      <c r="BS1542" s="18" t="s">
        <v>322</v>
      </c>
      <c r="BT1542" s="63">
        <v>0.68200000000000005</v>
      </c>
      <c r="BU1542" s="63" t="s">
        <v>563</v>
      </c>
      <c r="BV1542" s="63" t="s">
        <v>479</v>
      </c>
      <c r="BW1542" s="18">
        <v>9</v>
      </c>
      <c r="BX1542" s="18" t="s">
        <v>1867</v>
      </c>
      <c r="BY1542" s="63" t="s">
        <v>257</v>
      </c>
      <c r="BZ1542" s="63">
        <v>0.68700000000000006</v>
      </c>
      <c r="CA1542" s="63">
        <v>5.0000000000000044E-3</v>
      </c>
      <c r="CB1542" s="63">
        <f t="shared" si="301"/>
        <v>5.0000000000000044E-3</v>
      </c>
      <c r="CC1542" s="18" t="s">
        <v>557</v>
      </c>
      <c r="CD1542" s="18">
        <f t="shared" si="314"/>
        <v>84</v>
      </c>
      <c r="CE1542" s="18" t="s">
        <v>522</v>
      </c>
      <c r="CF1542" s="18" t="s">
        <v>257</v>
      </c>
      <c r="CG1542" s="18" t="s">
        <v>257</v>
      </c>
      <c r="CH1542" s="18" t="s">
        <v>1887</v>
      </c>
      <c r="CI1542" s="18" t="s">
        <v>437</v>
      </c>
      <c r="CJ1542" s="18">
        <v>7.6500000000000005E-3</v>
      </c>
      <c r="CK1542" s="18" t="s">
        <v>1871</v>
      </c>
      <c r="CL1542" s="18" t="s">
        <v>479</v>
      </c>
      <c r="CM1542" s="18">
        <v>9</v>
      </c>
      <c r="CN1542" s="18" t="s">
        <v>561</v>
      </c>
      <c r="CO1542" s="18" t="s">
        <v>257</v>
      </c>
      <c r="CP1542" s="18">
        <v>8.1400000000000014E-3</v>
      </c>
      <c r="CQ1542" s="18">
        <v>4.9000000000000085E-4</v>
      </c>
      <c r="CR1542" s="18">
        <f t="shared" si="306"/>
        <v>4.9000000000000085E-4</v>
      </c>
      <c r="CS1542" s="18" t="s">
        <v>557</v>
      </c>
      <c r="CT1542" s="18">
        <v>84</v>
      </c>
      <c r="CU1542" s="18" t="s">
        <v>522</v>
      </c>
      <c r="CV1542" s="18" t="s">
        <v>257</v>
      </c>
      <c r="CW1542" s="18" t="s">
        <v>257</v>
      </c>
      <c r="CX1542" s="3" t="s">
        <v>1888</v>
      </c>
      <c r="CY1542" s="18"/>
      <c r="CZ1542" s="18"/>
      <c r="DA1542" s="18"/>
      <c r="DB1542" s="18"/>
      <c r="DC1542" s="18"/>
      <c r="DD1542" s="18"/>
      <c r="DE1542" s="18"/>
      <c r="DF1542" s="18"/>
      <c r="DG1542" s="18"/>
      <c r="DH1542" s="18"/>
      <c r="DI1542" s="18"/>
      <c r="DJ1542" s="18"/>
      <c r="DK1542" s="18"/>
      <c r="DL1542" s="18"/>
      <c r="DM1542" s="18"/>
      <c r="DN1542" s="18"/>
      <c r="DO1542" s="18">
        <v>1</v>
      </c>
      <c r="DP1542" s="18"/>
      <c r="DQ1542" s="18"/>
      <c r="DR1542" s="18"/>
      <c r="DS1542" s="18"/>
      <c r="DT1542" s="18"/>
      <c r="DU1542" s="3"/>
      <c r="DV1542" s="18">
        <v>0</v>
      </c>
      <c r="DW1542" s="24"/>
      <c r="DX1542" s="24"/>
      <c r="DY1542" s="24"/>
      <c r="DZ1542" s="18"/>
      <c r="EA1542" s="18"/>
      <c r="EB1542" s="24"/>
      <c r="EC1542" s="24"/>
      <c r="ED1542" s="24"/>
      <c r="EE1542" s="3">
        <v>0</v>
      </c>
      <c r="EF1542" s="3">
        <v>0</v>
      </c>
      <c r="EG1542" s="3">
        <v>0</v>
      </c>
      <c r="EH1542" s="24"/>
      <c r="EI1542" s="18" cm="1">
        <f t="array" ref="EI1542">IF(SUMPRODUCT(--(DO1542:DS1542&lt;&gt;""))=0, 0,1)</f>
        <v>1</v>
      </c>
      <c r="EJ1542" s="18" cm="1">
        <f t="array" ref="EJ1542">IF(SUMPRODUCT(--(DT1542:EG1542&lt;&gt;""))=0, 0,1)</f>
        <v>1</v>
      </c>
      <c r="EK1542" s="18" cm="1">
        <f t="array" ref="EK1542">IF(SUMPRODUCT(--(EC1542:EG1542&lt;&gt;""))=0, 0,1)</f>
        <v>1</v>
      </c>
      <c r="EL1542" s="18" cm="1">
        <f t="array" ref="EL1542">IF(SUMPRODUCT(--(EE1542:EG1542&lt;&gt;""))=0, 0,1)</f>
        <v>1</v>
      </c>
      <c r="EM1542" s="18">
        <f t="shared" si="307"/>
        <v>1</v>
      </c>
      <c r="EN1542" s="18">
        <f t="shared" si="308"/>
        <v>1</v>
      </c>
      <c r="EO1542" s="18">
        <f t="shared" si="309"/>
        <v>0</v>
      </c>
      <c r="EP1542" s="18">
        <f t="shared" si="310"/>
        <v>0</v>
      </c>
      <c r="EQ1542" s="18">
        <f t="shared" si="311"/>
        <v>0</v>
      </c>
      <c r="ER1542" s="58" t="s">
        <v>2080</v>
      </c>
      <c r="ES1542" s="59">
        <v>44011</v>
      </c>
      <c r="ET1542" s="18" t="s">
        <v>1873</v>
      </c>
      <c r="EU1542" s="18" t="s">
        <v>1858</v>
      </c>
    </row>
    <row r="1543" spans="1:151" ht="15.75" customHeight="1" x14ac:dyDescent="0.2">
      <c r="A1543" s="5" t="s">
        <v>436</v>
      </c>
      <c r="B1543" s="24" t="s">
        <v>1857</v>
      </c>
      <c r="C1543" s="26">
        <v>1</v>
      </c>
      <c r="D1543" s="18" t="s">
        <v>1875</v>
      </c>
      <c r="E1543" s="18" t="s">
        <v>1881</v>
      </c>
      <c r="F1543" s="18" t="s">
        <v>553</v>
      </c>
      <c r="G1543" s="18" t="s">
        <v>467</v>
      </c>
      <c r="H1543" s="18" t="s">
        <v>468</v>
      </c>
      <c r="I1543" s="18" t="s">
        <v>552</v>
      </c>
      <c r="J1543" s="18" t="s">
        <v>363</v>
      </c>
      <c r="K1543" s="18" t="s">
        <v>363</v>
      </c>
      <c r="L1543" s="18" t="s">
        <v>363</v>
      </c>
      <c r="M1543" s="18" t="s">
        <v>253</v>
      </c>
      <c r="N1543" s="56">
        <v>75</v>
      </c>
      <c r="O1543" s="18" t="s">
        <v>1859</v>
      </c>
      <c r="P1543" s="18" t="s">
        <v>466</v>
      </c>
      <c r="Q1543" s="18" t="s">
        <v>254</v>
      </c>
      <c r="R1543" s="24" t="s">
        <v>257</v>
      </c>
      <c r="S1543" s="24" t="s">
        <v>257</v>
      </c>
      <c r="T1543" s="26" t="s">
        <v>257</v>
      </c>
      <c r="U1543" s="26" t="s">
        <v>257</v>
      </c>
      <c r="V1543" s="26" t="s">
        <v>257</v>
      </c>
      <c r="W1543" s="26" t="s">
        <v>257</v>
      </c>
      <c r="X1543" s="18" t="s">
        <v>1863</v>
      </c>
      <c r="Y1543" s="18">
        <v>2.76</v>
      </c>
      <c r="Z1543" s="18" t="s">
        <v>474</v>
      </c>
      <c r="AA1543" s="18">
        <v>2.76</v>
      </c>
      <c r="AB1543" s="57" t="s">
        <v>257</v>
      </c>
      <c r="AC1543" s="18" t="s">
        <v>479</v>
      </c>
      <c r="AD1543" s="18">
        <v>16</v>
      </c>
      <c r="AE1543" s="18" t="s">
        <v>1879</v>
      </c>
      <c r="AF1543" s="18">
        <v>0.22</v>
      </c>
      <c r="AG1543" s="18">
        <v>0.22</v>
      </c>
      <c r="AH1543" s="18" t="s">
        <v>557</v>
      </c>
      <c r="AI1543" s="18">
        <f t="shared" si="312"/>
        <v>84</v>
      </c>
      <c r="AJ1543" s="18" t="s">
        <v>522</v>
      </c>
      <c r="AK1543" s="18">
        <f t="shared" si="312"/>
        <v>84</v>
      </c>
      <c r="AL1543" s="18" t="s">
        <v>1880</v>
      </c>
      <c r="AM1543" s="18" t="s">
        <v>282</v>
      </c>
      <c r="AN1543" s="18">
        <v>0</v>
      </c>
      <c r="AO1543" s="18" t="s">
        <v>1865</v>
      </c>
      <c r="AP1543" s="18" t="s">
        <v>1866</v>
      </c>
      <c r="AQ1543" s="18">
        <v>9</v>
      </c>
      <c r="AR1543" s="18" t="s">
        <v>1867</v>
      </c>
      <c r="AS1543" s="18" t="s">
        <v>257</v>
      </c>
      <c r="AT1543" s="18" t="s">
        <v>257</v>
      </c>
      <c r="AU1543" s="18" t="s">
        <v>257</v>
      </c>
      <c r="AV1543" s="18" t="s">
        <v>257</v>
      </c>
      <c r="AW1543" s="18" t="s">
        <v>257</v>
      </c>
      <c r="AX1543" s="18">
        <f t="shared" si="313"/>
        <v>84</v>
      </c>
      <c r="AY1543" s="18" t="s">
        <v>522</v>
      </c>
      <c r="AZ1543" s="18" t="s">
        <v>257</v>
      </c>
      <c r="BA1543" s="18" t="s">
        <v>257</v>
      </c>
      <c r="BB1543" s="18" t="s">
        <v>1890</v>
      </c>
      <c r="BC1543" s="18" t="s">
        <v>1869</v>
      </c>
      <c r="BD1543" s="18">
        <v>0</v>
      </c>
      <c r="BE1543" s="18" t="s">
        <v>1865</v>
      </c>
      <c r="BF1543" s="18" t="s">
        <v>257</v>
      </c>
      <c r="BG1543" s="18">
        <v>9</v>
      </c>
      <c r="BH1543" s="18" t="s">
        <v>561</v>
      </c>
      <c r="BI1543" s="18" t="s">
        <v>257</v>
      </c>
      <c r="BJ1543" s="18" t="s">
        <v>257</v>
      </c>
      <c r="BK1543" s="18" t="s">
        <v>257</v>
      </c>
      <c r="BL1543" s="18" t="s">
        <v>257</v>
      </c>
      <c r="BM1543" s="18" t="s">
        <v>257</v>
      </c>
      <c r="BN1543" s="18">
        <v>84</v>
      </c>
      <c r="BO1543" s="18" t="s">
        <v>522</v>
      </c>
      <c r="BP1543" s="18" t="s">
        <v>257</v>
      </c>
      <c r="BQ1543" s="18" t="s">
        <v>257</v>
      </c>
      <c r="BR1543" s="18" t="s">
        <v>1890</v>
      </c>
      <c r="BS1543" s="18" t="s">
        <v>322</v>
      </c>
      <c r="BT1543" s="63">
        <v>0.69099999999999995</v>
      </c>
      <c r="BU1543" s="63" t="s">
        <v>563</v>
      </c>
      <c r="BV1543" s="63" t="s">
        <v>479</v>
      </c>
      <c r="BW1543" s="18">
        <v>9</v>
      </c>
      <c r="BX1543" s="18" t="s">
        <v>1867</v>
      </c>
      <c r="BY1543" s="63" t="s">
        <v>257</v>
      </c>
      <c r="BZ1543" s="63">
        <v>0.70099999999999996</v>
      </c>
      <c r="CA1543" s="63">
        <v>1.0000000000000009E-2</v>
      </c>
      <c r="CB1543" s="63">
        <f t="shared" si="301"/>
        <v>1.0000000000000009E-2</v>
      </c>
      <c r="CC1543" s="18" t="s">
        <v>557</v>
      </c>
      <c r="CD1543" s="18">
        <f t="shared" si="314"/>
        <v>84</v>
      </c>
      <c r="CE1543" s="18" t="s">
        <v>522</v>
      </c>
      <c r="CF1543" s="18" t="s">
        <v>257</v>
      </c>
      <c r="CG1543" s="18" t="s">
        <v>257</v>
      </c>
      <c r="CH1543" s="18" t="s">
        <v>1887</v>
      </c>
      <c r="CI1543" s="18" t="s">
        <v>437</v>
      </c>
      <c r="CJ1543" s="18">
        <v>6.7600000000000004E-3</v>
      </c>
      <c r="CK1543" s="18" t="s">
        <v>1871</v>
      </c>
      <c r="CL1543" s="18" t="s">
        <v>479</v>
      </c>
      <c r="CM1543" s="18">
        <v>9</v>
      </c>
      <c r="CN1543" s="18" t="s">
        <v>561</v>
      </c>
      <c r="CO1543" s="18" t="s">
        <v>257</v>
      </c>
      <c r="CP1543" s="18">
        <v>7.490000000000001E-3</v>
      </c>
      <c r="CQ1543" s="18">
        <v>7.3000000000000061E-4</v>
      </c>
      <c r="CR1543" s="18">
        <f t="shared" si="306"/>
        <v>7.3000000000000061E-4</v>
      </c>
      <c r="CS1543" s="18" t="s">
        <v>557</v>
      </c>
      <c r="CT1543" s="18">
        <v>84</v>
      </c>
      <c r="CU1543" s="18" t="s">
        <v>522</v>
      </c>
      <c r="CV1543" s="18" t="s">
        <v>257</v>
      </c>
      <c r="CW1543" s="18" t="s">
        <v>257</v>
      </c>
      <c r="CX1543" s="3" t="s">
        <v>1888</v>
      </c>
      <c r="CY1543" s="18"/>
      <c r="CZ1543" s="18"/>
      <c r="DA1543" s="18"/>
      <c r="DB1543" s="18"/>
      <c r="DC1543" s="18"/>
      <c r="DD1543" s="18"/>
      <c r="DE1543" s="18"/>
      <c r="DF1543" s="18"/>
      <c r="DG1543" s="18"/>
      <c r="DH1543" s="18"/>
      <c r="DI1543" s="18"/>
      <c r="DJ1543" s="18"/>
      <c r="DK1543" s="18"/>
      <c r="DL1543" s="18"/>
      <c r="DM1543" s="18"/>
      <c r="DN1543" s="18"/>
      <c r="DO1543" s="18">
        <v>1</v>
      </c>
      <c r="DP1543" s="18"/>
      <c r="DQ1543" s="18"/>
      <c r="DR1543" s="18"/>
      <c r="DS1543" s="18"/>
      <c r="DT1543" s="18"/>
      <c r="DU1543" s="3"/>
      <c r="DV1543" s="18">
        <v>0</v>
      </c>
      <c r="DW1543" s="24"/>
      <c r="DX1543" s="24"/>
      <c r="DY1543" s="24"/>
      <c r="DZ1543" s="18"/>
      <c r="EA1543" s="18"/>
      <c r="EB1543" s="24"/>
      <c r="EC1543" s="24"/>
      <c r="ED1543" s="24"/>
      <c r="EE1543" s="3">
        <v>0</v>
      </c>
      <c r="EF1543" s="3">
        <v>0</v>
      </c>
      <c r="EG1543" s="3">
        <v>0</v>
      </c>
      <c r="EH1543" s="24"/>
      <c r="EI1543" s="18" cm="1">
        <f t="array" ref="EI1543">IF(SUMPRODUCT(--(DO1543:DS1543&lt;&gt;""))=0, 0,1)</f>
        <v>1</v>
      </c>
      <c r="EJ1543" s="18" cm="1">
        <f t="array" ref="EJ1543">IF(SUMPRODUCT(--(DT1543:EG1543&lt;&gt;""))=0, 0,1)</f>
        <v>1</v>
      </c>
      <c r="EK1543" s="18" cm="1">
        <f t="array" ref="EK1543">IF(SUMPRODUCT(--(EC1543:EG1543&lt;&gt;""))=0, 0,1)</f>
        <v>1</v>
      </c>
      <c r="EL1543" s="18" cm="1">
        <f t="array" ref="EL1543">IF(SUMPRODUCT(--(EE1543:EG1543&lt;&gt;""))=0, 0,1)</f>
        <v>1</v>
      </c>
      <c r="EM1543" s="18">
        <f t="shared" si="307"/>
        <v>1</v>
      </c>
      <c r="EN1543" s="18">
        <f t="shared" si="308"/>
        <v>1</v>
      </c>
      <c r="EO1543" s="18">
        <f t="shared" si="309"/>
        <v>0</v>
      </c>
      <c r="EP1543" s="18">
        <f t="shared" si="310"/>
        <v>0</v>
      </c>
      <c r="EQ1543" s="18">
        <f t="shared" si="311"/>
        <v>0</v>
      </c>
      <c r="ER1543" s="58" t="s">
        <v>2080</v>
      </c>
      <c r="ES1543" s="59">
        <v>44011</v>
      </c>
      <c r="ET1543" s="18" t="s">
        <v>1873</v>
      </c>
      <c r="EU1543" s="18" t="s">
        <v>1858</v>
      </c>
    </row>
    <row r="1544" spans="1:151" ht="15.75" customHeight="1" x14ac:dyDescent="0.2">
      <c r="A1544" s="5" t="s">
        <v>436</v>
      </c>
      <c r="B1544" s="24" t="s">
        <v>1857</v>
      </c>
      <c r="C1544" s="26">
        <v>1</v>
      </c>
      <c r="D1544" s="18" t="s">
        <v>1876</v>
      </c>
      <c r="E1544" s="18" t="s">
        <v>1881</v>
      </c>
      <c r="F1544" s="18" t="s">
        <v>553</v>
      </c>
      <c r="G1544" s="18" t="s">
        <v>467</v>
      </c>
      <c r="H1544" s="18" t="s">
        <v>468</v>
      </c>
      <c r="I1544" s="18" t="s">
        <v>552</v>
      </c>
      <c r="J1544" s="18" t="s">
        <v>363</v>
      </c>
      <c r="K1544" s="18" t="s">
        <v>363</v>
      </c>
      <c r="L1544" s="18" t="s">
        <v>363</v>
      </c>
      <c r="M1544" s="18" t="s">
        <v>253</v>
      </c>
      <c r="N1544" s="56">
        <v>75</v>
      </c>
      <c r="O1544" s="18" t="s">
        <v>1859</v>
      </c>
      <c r="P1544" s="18" t="s">
        <v>466</v>
      </c>
      <c r="Q1544" s="18" t="s">
        <v>254</v>
      </c>
      <c r="R1544" s="24" t="s">
        <v>257</v>
      </c>
      <c r="S1544" s="24" t="s">
        <v>257</v>
      </c>
      <c r="T1544" s="26" t="s">
        <v>257</v>
      </c>
      <c r="U1544" s="26" t="s">
        <v>257</v>
      </c>
      <c r="V1544" s="26" t="s">
        <v>257</v>
      </c>
      <c r="W1544" s="26" t="s">
        <v>257</v>
      </c>
      <c r="X1544" s="18" t="s">
        <v>1863</v>
      </c>
      <c r="Y1544" s="18">
        <v>8.93</v>
      </c>
      <c r="Z1544" s="18" t="s">
        <v>474</v>
      </c>
      <c r="AA1544" s="18">
        <v>8.93</v>
      </c>
      <c r="AB1544" s="57" t="s">
        <v>257</v>
      </c>
      <c r="AC1544" s="18" t="s">
        <v>479</v>
      </c>
      <c r="AD1544" s="18">
        <v>16</v>
      </c>
      <c r="AE1544" s="18" t="s">
        <v>1879</v>
      </c>
      <c r="AF1544" s="18">
        <v>0.56000000000000005</v>
      </c>
      <c r="AG1544" s="18">
        <v>0.56000000000000005</v>
      </c>
      <c r="AH1544" s="18" t="s">
        <v>557</v>
      </c>
      <c r="AI1544" s="18">
        <f t="shared" si="312"/>
        <v>84</v>
      </c>
      <c r="AJ1544" s="18" t="s">
        <v>522</v>
      </c>
      <c r="AK1544" s="18">
        <f t="shared" si="312"/>
        <v>84</v>
      </c>
      <c r="AL1544" s="18" t="s">
        <v>1880</v>
      </c>
      <c r="AM1544" s="18" t="s">
        <v>282</v>
      </c>
      <c r="AN1544" s="18">
        <v>0</v>
      </c>
      <c r="AO1544" s="18" t="s">
        <v>1865</v>
      </c>
      <c r="AP1544" s="18" t="s">
        <v>1866</v>
      </c>
      <c r="AQ1544" s="18">
        <v>9</v>
      </c>
      <c r="AR1544" s="18" t="s">
        <v>1867</v>
      </c>
      <c r="AS1544" s="18" t="s">
        <v>257</v>
      </c>
      <c r="AT1544" s="18" t="s">
        <v>257</v>
      </c>
      <c r="AU1544" s="18" t="s">
        <v>257</v>
      </c>
      <c r="AV1544" s="18" t="s">
        <v>257</v>
      </c>
      <c r="AW1544" s="18" t="s">
        <v>257</v>
      </c>
      <c r="AX1544" s="18">
        <f t="shared" si="313"/>
        <v>84</v>
      </c>
      <c r="AY1544" s="18" t="s">
        <v>522</v>
      </c>
      <c r="AZ1544" s="18" t="s">
        <v>257</v>
      </c>
      <c r="BA1544" s="18" t="s">
        <v>257</v>
      </c>
      <c r="BB1544" s="18" t="s">
        <v>1890</v>
      </c>
      <c r="BC1544" s="18" t="s">
        <v>1869</v>
      </c>
      <c r="BD1544" s="18">
        <v>0</v>
      </c>
      <c r="BE1544" s="18" t="s">
        <v>1865</v>
      </c>
      <c r="BF1544" s="18" t="s">
        <v>257</v>
      </c>
      <c r="BG1544" s="18">
        <v>9</v>
      </c>
      <c r="BH1544" s="18" t="s">
        <v>561</v>
      </c>
      <c r="BI1544" s="18" t="s">
        <v>257</v>
      </c>
      <c r="BJ1544" s="18" t="s">
        <v>257</v>
      </c>
      <c r="BK1544" s="18" t="s">
        <v>257</v>
      </c>
      <c r="BL1544" s="18" t="s">
        <v>257</v>
      </c>
      <c r="BM1544" s="18" t="s">
        <v>257</v>
      </c>
      <c r="BN1544" s="18">
        <v>84</v>
      </c>
      <c r="BO1544" s="18" t="s">
        <v>522</v>
      </c>
      <c r="BP1544" s="18" t="s">
        <v>257</v>
      </c>
      <c r="BQ1544" s="18" t="s">
        <v>257</v>
      </c>
      <c r="BR1544" s="18" t="s">
        <v>1890</v>
      </c>
      <c r="BS1544" s="18" t="s">
        <v>322</v>
      </c>
      <c r="BT1544" s="63">
        <v>0.66700000000000004</v>
      </c>
      <c r="BU1544" s="63" t="s">
        <v>563</v>
      </c>
      <c r="BV1544" s="63" t="s">
        <v>479</v>
      </c>
      <c r="BW1544" s="18">
        <v>9</v>
      </c>
      <c r="BX1544" s="18" t="s">
        <v>1867</v>
      </c>
      <c r="BY1544" s="63" t="s">
        <v>257</v>
      </c>
      <c r="BZ1544" s="63">
        <v>0.67200000000000004</v>
      </c>
      <c r="CA1544" s="63">
        <v>5.0000000000000044E-3</v>
      </c>
      <c r="CB1544" s="63">
        <f t="shared" si="301"/>
        <v>5.0000000000000044E-3</v>
      </c>
      <c r="CC1544" s="18" t="s">
        <v>557</v>
      </c>
      <c r="CD1544" s="18">
        <f t="shared" si="314"/>
        <v>84</v>
      </c>
      <c r="CE1544" s="18" t="s">
        <v>522</v>
      </c>
      <c r="CF1544" s="18" t="s">
        <v>257</v>
      </c>
      <c r="CG1544" s="18" t="s">
        <v>257</v>
      </c>
      <c r="CH1544" s="18" t="s">
        <v>1887</v>
      </c>
      <c r="CI1544" s="18" t="s">
        <v>437</v>
      </c>
      <c r="CJ1544" s="18">
        <v>7.3600000000000002E-3</v>
      </c>
      <c r="CK1544" s="18" t="s">
        <v>1871</v>
      </c>
      <c r="CL1544" s="18" t="s">
        <v>479</v>
      </c>
      <c r="CM1544" s="18">
        <v>9</v>
      </c>
      <c r="CN1544" s="18" t="s">
        <v>561</v>
      </c>
      <c r="CO1544" s="18" t="s">
        <v>257</v>
      </c>
      <c r="CP1544" s="18">
        <v>7.92E-3</v>
      </c>
      <c r="CQ1544" s="18">
        <v>5.5999999999999973E-4</v>
      </c>
      <c r="CR1544" s="18">
        <f t="shared" si="306"/>
        <v>5.5999999999999973E-4</v>
      </c>
      <c r="CS1544" s="18" t="s">
        <v>557</v>
      </c>
      <c r="CT1544" s="18">
        <v>84</v>
      </c>
      <c r="CU1544" s="18" t="s">
        <v>522</v>
      </c>
      <c r="CV1544" s="18" t="s">
        <v>257</v>
      </c>
      <c r="CW1544" s="18" t="s">
        <v>257</v>
      </c>
      <c r="CX1544" s="3" t="s">
        <v>1888</v>
      </c>
      <c r="CY1544" s="18"/>
      <c r="CZ1544" s="18"/>
      <c r="DA1544" s="18"/>
      <c r="DB1544" s="18"/>
      <c r="DC1544" s="18"/>
      <c r="DD1544" s="18"/>
      <c r="DE1544" s="18"/>
      <c r="DF1544" s="18"/>
      <c r="DG1544" s="18"/>
      <c r="DH1544" s="18"/>
      <c r="DI1544" s="18"/>
      <c r="DJ1544" s="18"/>
      <c r="DK1544" s="18"/>
      <c r="DL1544" s="18"/>
      <c r="DM1544" s="18"/>
      <c r="DN1544" s="18"/>
      <c r="DO1544" s="18">
        <v>1</v>
      </c>
      <c r="DP1544" s="18"/>
      <c r="DQ1544" s="18"/>
      <c r="DR1544" s="18"/>
      <c r="DS1544" s="18"/>
      <c r="DT1544" s="18"/>
      <c r="DU1544" s="3"/>
      <c r="DV1544" s="18">
        <v>0</v>
      </c>
      <c r="DW1544" s="24"/>
      <c r="DX1544" s="24"/>
      <c r="DY1544" s="24"/>
      <c r="DZ1544" s="18"/>
      <c r="EA1544" s="18"/>
      <c r="EB1544" s="24"/>
      <c r="EC1544" s="24"/>
      <c r="ED1544" s="24"/>
      <c r="EE1544" s="3">
        <v>0</v>
      </c>
      <c r="EF1544" s="3">
        <v>0</v>
      </c>
      <c r="EG1544" s="3">
        <v>0</v>
      </c>
      <c r="EH1544" s="24"/>
      <c r="EI1544" s="18" cm="1">
        <f t="array" ref="EI1544">IF(SUMPRODUCT(--(DO1544:DS1544&lt;&gt;""))=0, 0,1)</f>
        <v>1</v>
      </c>
      <c r="EJ1544" s="18" cm="1">
        <f t="array" ref="EJ1544">IF(SUMPRODUCT(--(DT1544:EG1544&lt;&gt;""))=0, 0,1)</f>
        <v>1</v>
      </c>
      <c r="EK1544" s="18" cm="1">
        <f t="array" ref="EK1544">IF(SUMPRODUCT(--(EC1544:EG1544&lt;&gt;""))=0, 0,1)</f>
        <v>1</v>
      </c>
      <c r="EL1544" s="18" cm="1">
        <f t="array" ref="EL1544">IF(SUMPRODUCT(--(EE1544:EG1544&lt;&gt;""))=0, 0,1)</f>
        <v>1</v>
      </c>
      <c r="EM1544" s="18">
        <f t="shared" si="307"/>
        <v>1</v>
      </c>
      <c r="EN1544" s="18">
        <f t="shared" si="308"/>
        <v>1</v>
      </c>
      <c r="EO1544" s="18">
        <f t="shared" si="309"/>
        <v>0</v>
      </c>
      <c r="EP1544" s="18">
        <f t="shared" si="310"/>
        <v>0</v>
      </c>
      <c r="EQ1544" s="18">
        <f t="shared" si="311"/>
        <v>0</v>
      </c>
      <c r="ER1544" s="58" t="s">
        <v>2080</v>
      </c>
      <c r="ES1544" s="59">
        <v>44011</v>
      </c>
      <c r="ET1544" s="18" t="s">
        <v>1873</v>
      </c>
      <c r="EU1544" s="18" t="s">
        <v>1858</v>
      </c>
    </row>
    <row r="1545" spans="1:151" ht="15.75" customHeight="1" x14ac:dyDescent="0.2">
      <c r="A1545" s="5" t="s">
        <v>436</v>
      </c>
      <c r="B1545" s="24" t="s">
        <v>1857</v>
      </c>
      <c r="C1545" s="26">
        <v>1</v>
      </c>
      <c r="D1545" s="18" t="s">
        <v>1877</v>
      </c>
      <c r="E1545" s="18" t="s">
        <v>1881</v>
      </c>
      <c r="F1545" s="18" t="s">
        <v>553</v>
      </c>
      <c r="G1545" s="18" t="s">
        <v>467</v>
      </c>
      <c r="H1545" s="18" t="s">
        <v>468</v>
      </c>
      <c r="I1545" s="18" t="s">
        <v>552</v>
      </c>
      <c r="J1545" s="18" t="s">
        <v>363</v>
      </c>
      <c r="K1545" s="18" t="s">
        <v>363</v>
      </c>
      <c r="L1545" s="18" t="s">
        <v>363</v>
      </c>
      <c r="M1545" s="18" t="s">
        <v>253</v>
      </c>
      <c r="N1545" s="56">
        <v>75</v>
      </c>
      <c r="O1545" s="18" t="s">
        <v>1859</v>
      </c>
      <c r="P1545" s="18" t="s">
        <v>466</v>
      </c>
      <c r="Q1545" s="18" t="s">
        <v>254</v>
      </c>
      <c r="R1545" s="24" t="s">
        <v>257</v>
      </c>
      <c r="S1545" s="24" t="s">
        <v>257</v>
      </c>
      <c r="T1545" s="26" t="s">
        <v>257</v>
      </c>
      <c r="U1545" s="26" t="s">
        <v>257</v>
      </c>
      <c r="V1545" s="26" t="s">
        <v>257</v>
      </c>
      <c r="W1545" s="26" t="s">
        <v>257</v>
      </c>
      <c r="X1545" s="18" t="s">
        <v>1863</v>
      </c>
      <c r="Y1545" s="18">
        <v>25</v>
      </c>
      <c r="Z1545" s="18" t="s">
        <v>474</v>
      </c>
      <c r="AA1545" s="18">
        <v>25</v>
      </c>
      <c r="AB1545" s="57" t="s">
        <v>257</v>
      </c>
      <c r="AC1545" s="18" t="s">
        <v>479</v>
      </c>
      <c r="AD1545" s="18">
        <v>16</v>
      </c>
      <c r="AE1545" s="18" t="s">
        <v>1879</v>
      </c>
      <c r="AF1545" s="18">
        <v>2.1</v>
      </c>
      <c r="AG1545" s="18">
        <v>2.1</v>
      </c>
      <c r="AH1545" s="18" t="s">
        <v>557</v>
      </c>
      <c r="AI1545" s="18">
        <f t="shared" si="312"/>
        <v>84</v>
      </c>
      <c r="AJ1545" s="18" t="s">
        <v>522</v>
      </c>
      <c r="AK1545" s="18">
        <f t="shared" si="312"/>
        <v>84</v>
      </c>
      <c r="AL1545" s="18" t="s">
        <v>1880</v>
      </c>
      <c r="AM1545" s="18" t="s">
        <v>282</v>
      </c>
      <c r="AN1545" s="18">
        <v>0</v>
      </c>
      <c r="AO1545" s="18" t="s">
        <v>1865</v>
      </c>
      <c r="AP1545" s="18" t="s">
        <v>1866</v>
      </c>
      <c r="AQ1545" s="18">
        <v>9</v>
      </c>
      <c r="AR1545" s="18" t="s">
        <v>1867</v>
      </c>
      <c r="AS1545" s="18" t="s">
        <v>257</v>
      </c>
      <c r="AT1545" s="18" t="s">
        <v>257</v>
      </c>
      <c r="AU1545" s="18" t="s">
        <v>257</v>
      </c>
      <c r="AV1545" s="18" t="s">
        <v>257</v>
      </c>
      <c r="AW1545" s="18" t="s">
        <v>257</v>
      </c>
      <c r="AX1545" s="18">
        <f t="shared" si="313"/>
        <v>84</v>
      </c>
      <c r="AY1545" s="18" t="s">
        <v>522</v>
      </c>
      <c r="AZ1545" s="18" t="s">
        <v>257</v>
      </c>
      <c r="BA1545" s="18" t="s">
        <v>257</v>
      </c>
      <c r="BB1545" s="18" t="s">
        <v>1890</v>
      </c>
      <c r="BC1545" s="18" t="s">
        <v>1869</v>
      </c>
      <c r="BD1545" s="18">
        <v>0</v>
      </c>
      <c r="BE1545" s="18" t="s">
        <v>1865</v>
      </c>
      <c r="BF1545" s="18" t="s">
        <v>257</v>
      </c>
      <c r="BG1545" s="18">
        <v>9</v>
      </c>
      <c r="BH1545" s="18" t="s">
        <v>561</v>
      </c>
      <c r="BI1545" s="18" t="s">
        <v>257</v>
      </c>
      <c r="BJ1545" s="18" t="s">
        <v>257</v>
      </c>
      <c r="BK1545" s="18" t="s">
        <v>257</v>
      </c>
      <c r="BL1545" s="18" t="s">
        <v>257</v>
      </c>
      <c r="BM1545" s="18" t="s">
        <v>257</v>
      </c>
      <c r="BN1545" s="18">
        <v>84</v>
      </c>
      <c r="BO1545" s="18" t="s">
        <v>522</v>
      </c>
      <c r="BP1545" s="18" t="s">
        <v>257</v>
      </c>
      <c r="BQ1545" s="18" t="s">
        <v>257</v>
      </c>
      <c r="BR1545" s="18" t="s">
        <v>1890</v>
      </c>
      <c r="BS1545" s="18" t="s">
        <v>322</v>
      </c>
      <c r="BT1545" s="63">
        <v>0.64400000000000002</v>
      </c>
      <c r="BU1545" s="63" t="s">
        <v>563</v>
      </c>
      <c r="BV1545" s="63" t="s">
        <v>479</v>
      </c>
      <c r="BW1545" s="18">
        <v>9</v>
      </c>
      <c r="BX1545" s="18" t="s">
        <v>1867</v>
      </c>
      <c r="BY1545" s="63" t="s">
        <v>257</v>
      </c>
      <c r="BZ1545" s="63">
        <v>0.65</v>
      </c>
      <c r="CA1545" s="63">
        <v>6.0000000000000053E-3</v>
      </c>
      <c r="CB1545" s="63">
        <f t="shared" si="301"/>
        <v>6.0000000000000053E-3</v>
      </c>
      <c r="CC1545" s="18" t="s">
        <v>557</v>
      </c>
      <c r="CD1545" s="18">
        <f t="shared" si="314"/>
        <v>84</v>
      </c>
      <c r="CE1545" s="18" t="s">
        <v>522</v>
      </c>
      <c r="CF1545" s="18" t="s">
        <v>257</v>
      </c>
      <c r="CG1545" s="18" t="s">
        <v>257</v>
      </c>
      <c r="CH1545" s="18" t="s">
        <v>1887</v>
      </c>
      <c r="CI1545" s="18" t="s">
        <v>437</v>
      </c>
      <c r="CJ1545" s="18">
        <v>5.4400000000000004E-3</v>
      </c>
      <c r="CK1545" s="18" t="s">
        <v>1871</v>
      </c>
      <c r="CL1545" s="18" t="s">
        <v>479</v>
      </c>
      <c r="CM1545" s="18">
        <v>9</v>
      </c>
      <c r="CN1545" s="18" t="s">
        <v>561</v>
      </c>
      <c r="CO1545" s="18" t="s">
        <v>257</v>
      </c>
      <c r="CP1545" s="18">
        <v>5.8400000000000006E-3</v>
      </c>
      <c r="CQ1545" s="18">
        <v>4.0000000000000018E-4</v>
      </c>
      <c r="CR1545" s="18">
        <f t="shared" si="306"/>
        <v>4.0000000000000018E-4</v>
      </c>
      <c r="CS1545" s="18" t="s">
        <v>557</v>
      </c>
      <c r="CT1545" s="18">
        <v>84</v>
      </c>
      <c r="CU1545" s="18" t="s">
        <v>522</v>
      </c>
      <c r="CV1545" s="18" t="s">
        <v>257</v>
      </c>
      <c r="CW1545" s="18" t="s">
        <v>257</v>
      </c>
      <c r="CX1545" s="3" t="s">
        <v>1888</v>
      </c>
      <c r="CY1545" s="18"/>
      <c r="CZ1545" s="18"/>
      <c r="DA1545" s="18"/>
      <c r="DB1545" s="18"/>
      <c r="DC1545" s="18"/>
      <c r="DD1545" s="18"/>
      <c r="DE1545" s="18"/>
      <c r="DF1545" s="18"/>
      <c r="DG1545" s="18"/>
      <c r="DH1545" s="18"/>
      <c r="DI1545" s="18"/>
      <c r="DJ1545" s="18"/>
      <c r="DK1545" s="18"/>
      <c r="DL1545" s="18"/>
      <c r="DM1545" s="18"/>
      <c r="DN1545" s="18"/>
      <c r="DO1545" s="18">
        <v>1</v>
      </c>
      <c r="DP1545" s="18"/>
      <c r="DQ1545" s="18"/>
      <c r="DR1545" s="18"/>
      <c r="DS1545" s="18"/>
      <c r="DT1545" s="18"/>
      <c r="DU1545" s="3"/>
      <c r="DV1545" s="18">
        <v>1</v>
      </c>
      <c r="DW1545" s="24"/>
      <c r="DX1545" s="24"/>
      <c r="DY1545" s="24"/>
      <c r="DZ1545" s="18"/>
      <c r="EA1545" s="18"/>
      <c r="EB1545" s="24"/>
      <c r="EC1545" s="24"/>
      <c r="ED1545" s="24"/>
      <c r="EE1545" s="3">
        <v>0</v>
      </c>
      <c r="EF1545" s="3">
        <v>0</v>
      </c>
      <c r="EG1545" s="3">
        <v>0</v>
      </c>
      <c r="EH1545" s="18" t="s">
        <v>1891</v>
      </c>
      <c r="EI1545" s="18" cm="1">
        <f t="array" ref="EI1545">IF(SUMPRODUCT(--(DO1545:DS1545&lt;&gt;""))=0, 0,1)</f>
        <v>1</v>
      </c>
      <c r="EJ1545" s="18" cm="1">
        <f t="array" ref="EJ1545">IF(SUMPRODUCT(--(DT1545:EG1545&lt;&gt;""))=0, 0,1)</f>
        <v>1</v>
      </c>
      <c r="EK1545" s="18" cm="1">
        <f t="array" ref="EK1545">IF(SUMPRODUCT(--(EC1545:EG1545&lt;&gt;""))=0, 0,1)</f>
        <v>1</v>
      </c>
      <c r="EL1545" s="18" cm="1">
        <f t="array" ref="EL1545">IF(SUMPRODUCT(--(EE1545:EG1545&lt;&gt;""))=0, 0,1)</f>
        <v>1</v>
      </c>
      <c r="EM1545" s="18">
        <f t="shared" si="307"/>
        <v>1</v>
      </c>
      <c r="EN1545" s="18">
        <f t="shared" si="308"/>
        <v>1</v>
      </c>
      <c r="EO1545" s="18">
        <f t="shared" si="309"/>
        <v>1</v>
      </c>
      <c r="EP1545" s="18">
        <f t="shared" si="310"/>
        <v>0</v>
      </c>
      <c r="EQ1545" s="18">
        <f t="shared" si="311"/>
        <v>0</v>
      </c>
      <c r="ER1545" s="58" t="s">
        <v>2080</v>
      </c>
      <c r="ES1545" s="59">
        <v>44011</v>
      </c>
      <c r="ET1545" s="18" t="s">
        <v>1873</v>
      </c>
      <c r="EU1545" s="18" t="s">
        <v>1858</v>
      </c>
    </row>
    <row r="1546" spans="1:151" ht="15.75" customHeight="1" x14ac:dyDescent="0.2">
      <c r="A1546" s="5" t="s">
        <v>436</v>
      </c>
      <c r="B1546" s="24" t="s">
        <v>1857</v>
      </c>
      <c r="C1546" s="26">
        <v>1</v>
      </c>
      <c r="D1546" s="18" t="s">
        <v>1878</v>
      </c>
      <c r="E1546" s="18" t="s">
        <v>1881</v>
      </c>
      <c r="F1546" s="18" t="s">
        <v>553</v>
      </c>
      <c r="G1546" s="18" t="s">
        <v>467</v>
      </c>
      <c r="H1546" s="18" t="s">
        <v>468</v>
      </c>
      <c r="I1546" s="18" t="s">
        <v>552</v>
      </c>
      <c r="J1546" s="18" t="s">
        <v>363</v>
      </c>
      <c r="K1546" s="18" t="s">
        <v>363</v>
      </c>
      <c r="L1546" s="18" t="s">
        <v>363</v>
      </c>
      <c r="M1546" s="18" t="s">
        <v>253</v>
      </c>
      <c r="N1546" s="56">
        <v>75</v>
      </c>
      <c r="O1546" s="18" t="s">
        <v>1859</v>
      </c>
      <c r="P1546" s="18" t="s">
        <v>466</v>
      </c>
      <c r="Q1546" s="18" t="s">
        <v>254</v>
      </c>
      <c r="R1546" s="24" t="s">
        <v>257</v>
      </c>
      <c r="S1546" s="24" t="s">
        <v>257</v>
      </c>
      <c r="T1546" s="26" t="s">
        <v>257</v>
      </c>
      <c r="U1546" s="26" t="s">
        <v>257</v>
      </c>
      <c r="V1546" s="26" t="s">
        <v>257</v>
      </c>
      <c r="W1546" s="26" t="s">
        <v>257</v>
      </c>
      <c r="X1546" s="18" t="s">
        <v>1863</v>
      </c>
      <c r="Y1546" s="18">
        <v>82.7</v>
      </c>
      <c r="Z1546" s="18" t="s">
        <v>474</v>
      </c>
      <c r="AA1546" s="18">
        <v>82.7</v>
      </c>
      <c r="AB1546" s="57" t="s">
        <v>257</v>
      </c>
      <c r="AC1546" s="18" t="s">
        <v>479</v>
      </c>
      <c r="AD1546" s="18">
        <v>16</v>
      </c>
      <c r="AE1546" s="18" t="s">
        <v>1879</v>
      </c>
      <c r="AF1546" s="18">
        <v>6.2</v>
      </c>
      <c r="AG1546" s="18">
        <v>6.2</v>
      </c>
      <c r="AH1546" s="18" t="s">
        <v>557</v>
      </c>
      <c r="AI1546" s="18">
        <f t="shared" si="312"/>
        <v>84</v>
      </c>
      <c r="AJ1546" s="18" t="s">
        <v>522</v>
      </c>
      <c r="AK1546" s="18">
        <f t="shared" si="312"/>
        <v>84</v>
      </c>
      <c r="AL1546" s="18" t="s">
        <v>1880</v>
      </c>
      <c r="AM1546" s="18" t="s">
        <v>282</v>
      </c>
      <c r="AN1546" s="18">
        <v>14</v>
      </c>
      <c r="AO1546" s="18" t="s">
        <v>1865</v>
      </c>
      <c r="AP1546" s="18" t="s">
        <v>1866</v>
      </c>
      <c r="AQ1546" s="18">
        <v>9</v>
      </c>
      <c r="AR1546" s="18" t="s">
        <v>1867</v>
      </c>
      <c r="AS1546" s="18" t="s">
        <v>257</v>
      </c>
      <c r="AT1546" s="18" t="s">
        <v>257</v>
      </c>
      <c r="AU1546" s="18" t="s">
        <v>257</v>
      </c>
      <c r="AV1546" s="18" t="s">
        <v>257</v>
      </c>
      <c r="AW1546" s="18" t="s">
        <v>257</v>
      </c>
      <c r="AX1546" s="18">
        <f t="shared" si="313"/>
        <v>84</v>
      </c>
      <c r="AY1546" s="18" t="s">
        <v>522</v>
      </c>
      <c r="AZ1546" s="18" t="s">
        <v>257</v>
      </c>
      <c r="BA1546" s="18" t="s">
        <v>257</v>
      </c>
      <c r="BB1546" s="18" t="s">
        <v>1892</v>
      </c>
      <c r="BC1546" s="18" t="s">
        <v>1869</v>
      </c>
      <c r="BD1546" s="18">
        <v>11.0204082</v>
      </c>
      <c r="BE1546" s="18" t="s">
        <v>1865</v>
      </c>
      <c r="BF1546" s="18" t="s">
        <v>257</v>
      </c>
      <c r="BG1546" s="18">
        <v>9</v>
      </c>
      <c r="BH1546" s="18" t="s">
        <v>561</v>
      </c>
      <c r="BI1546" s="18" t="s">
        <v>257</v>
      </c>
      <c r="BJ1546" s="18" t="s">
        <v>257</v>
      </c>
      <c r="BK1546" s="18" t="s">
        <v>257</v>
      </c>
      <c r="BL1546" s="18" t="s">
        <v>257</v>
      </c>
      <c r="BM1546" s="18" t="s">
        <v>257</v>
      </c>
      <c r="BN1546" s="18">
        <v>84</v>
      </c>
      <c r="BO1546" s="18" t="s">
        <v>522</v>
      </c>
      <c r="BP1546" s="18" t="s">
        <v>257</v>
      </c>
      <c r="BQ1546" s="18" t="s">
        <v>257</v>
      </c>
      <c r="BR1546" s="18" t="s">
        <v>1892</v>
      </c>
      <c r="BS1546" s="18" t="s">
        <v>322</v>
      </c>
      <c r="BT1546" s="63">
        <v>0.68600000000000005</v>
      </c>
      <c r="BU1546" s="63" t="s">
        <v>563</v>
      </c>
      <c r="BV1546" s="63" t="s">
        <v>479</v>
      </c>
      <c r="BW1546" s="18">
        <v>9</v>
      </c>
      <c r="BX1546" s="18" t="s">
        <v>1867</v>
      </c>
      <c r="BY1546" s="63" t="s">
        <v>257</v>
      </c>
      <c r="BZ1546" s="63">
        <v>0.69599999999999995</v>
      </c>
      <c r="CA1546" s="63">
        <v>9.9999999999998979E-3</v>
      </c>
      <c r="CB1546" s="63">
        <f t="shared" si="301"/>
        <v>9.9999999999998979E-3</v>
      </c>
      <c r="CC1546" s="18" t="s">
        <v>557</v>
      </c>
      <c r="CD1546" s="18">
        <f t="shared" si="314"/>
        <v>84</v>
      </c>
      <c r="CE1546" s="18" t="s">
        <v>522</v>
      </c>
      <c r="CF1546" s="18" t="s">
        <v>257</v>
      </c>
      <c r="CG1546" s="18" t="s">
        <v>257</v>
      </c>
      <c r="CH1546" s="18" t="s">
        <v>1887</v>
      </c>
      <c r="CI1546" s="18" t="s">
        <v>437</v>
      </c>
      <c r="CJ1546" s="18">
        <v>8.3899999999999999E-3</v>
      </c>
      <c r="CK1546" s="18" t="s">
        <v>1871</v>
      </c>
      <c r="CL1546" s="18" t="s">
        <v>479</v>
      </c>
      <c r="CM1546" s="18">
        <v>9</v>
      </c>
      <c r="CN1546" s="18" t="s">
        <v>561</v>
      </c>
      <c r="CO1546" s="18" t="s">
        <v>257</v>
      </c>
      <c r="CP1546" s="18">
        <v>9.3500000000000007E-3</v>
      </c>
      <c r="CQ1546" s="18">
        <v>9.6000000000000078E-4</v>
      </c>
      <c r="CR1546" s="18">
        <f t="shared" si="306"/>
        <v>9.6000000000000078E-4</v>
      </c>
      <c r="CS1546" s="18" t="s">
        <v>557</v>
      </c>
      <c r="CT1546" s="18">
        <v>84</v>
      </c>
      <c r="CU1546" s="18" t="s">
        <v>522</v>
      </c>
      <c r="CV1546" s="18" t="s">
        <v>257</v>
      </c>
      <c r="CW1546" s="18" t="s">
        <v>257</v>
      </c>
      <c r="CX1546" s="3" t="s">
        <v>1888</v>
      </c>
      <c r="CY1546" s="18"/>
      <c r="CZ1546" s="18"/>
      <c r="DA1546" s="18"/>
      <c r="DB1546" s="18"/>
      <c r="DC1546" s="18"/>
      <c r="DD1546" s="18"/>
      <c r="DE1546" s="18"/>
      <c r="DF1546" s="18"/>
      <c r="DG1546" s="18"/>
      <c r="DH1546" s="18"/>
      <c r="DI1546" s="18"/>
      <c r="DJ1546" s="18"/>
      <c r="DK1546" s="18"/>
      <c r="DL1546" s="18"/>
      <c r="DM1546" s="18"/>
      <c r="DN1546" s="18"/>
      <c r="DO1546" s="18">
        <v>1</v>
      </c>
      <c r="DP1546" s="18"/>
      <c r="DQ1546" s="18"/>
      <c r="DR1546" s="18"/>
      <c r="DS1546" s="18"/>
      <c r="DT1546" s="18"/>
      <c r="DU1546" s="3"/>
      <c r="DV1546" s="18">
        <v>0</v>
      </c>
      <c r="DW1546" s="24"/>
      <c r="DX1546" s="24"/>
      <c r="DY1546" s="24"/>
      <c r="DZ1546" s="18"/>
      <c r="EA1546" s="18"/>
      <c r="EB1546" s="24"/>
      <c r="EC1546" s="24"/>
      <c r="ED1546" s="24"/>
      <c r="EE1546" s="3">
        <v>1</v>
      </c>
      <c r="EF1546" s="3">
        <v>1</v>
      </c>
      <c r="EG1546" s="3">
        <v>1</v>
      </c>
      <c r="EH1546" s="18" t="s">
        <v>1893</v>
      </c>
      <c r="EI1546" s="18" cm="1">
        <f t="array" ref="EI1546">IF(SUMPRODUCT(--(DO1546:DS1546&lt;&gt;""))=0, 0,1)</f>
        <v>1</v>
      </c>
      <c r="EJ1546" s="18" cm="1">
        <f t="array" ref="EJ1546">IF(SUMPRODUCT(--(DT1546:EG1546&lt;&gt;""))=0, 0,1)</f>
        <v>1</v>
      </c>
      <c r="EK1546" s="18" cm="1">
        <f t="array" ref="EK1546">IF(SUMPRODUCT(--(EC1546:EG1546&lt;&gt;""))=0, 0,1)</f>
        <v>1</v>
      </c>
      <c r="EL1546" s="18" cm="1">
        <f t="array" ref="EL1546">IF(SUMPRODUCT(--(EE1546:EG1546&lt;&gt;""))=0, 0,1)</f>
        <v>1</v>
      </c>
      <c r="EM1546" s="18">
        <f t="shared" si="307"/>
        <v>1</v>
      </c>
      <c r="EN1546" s="18">
        <f t="shared" si="308"/>
        <v>1</v>
      </c>
      <c r="EO1546" s="18">
        <f t="shared" si="309"/>
        <v>1</v>
      </c>
      <c r="EP1546" s="18">
        <f t="shared" si="310"/>
        <v>1</v>
      </c>
      <c r="EQ1546" s="18">
        <f t="shared" si="311"/>
        <v>1</v>
      </c>
      <c r="ER1546" s="58" t="s">
        <v>2080</v>
      </c>
      <c r="ES1546" s="59">
        <v>44011</v>
      </c>
      <c r="ET1546" s="18" t="s">
        <v>1873</v>
      </c>
      <c r="EU1546" s="18" t="s">
        <v>1858</v>
      </c>
    </row>
    <row r="1547" spans="1:151" ht="15.75" customHeight="1" x14ac:dyDescent="0.2">
      <c r="A1547" s="5" t="s">
        <v>436</v>
      </c>
      <c r="B1547" s="24" t="s">
        <v>1857</v>
      </c>
      <c r="C1547" s="26">
        <v>1</v>
      </c>
      <c r="D1547" s="18" t="s">
        <v>1861</v>
      </c>
      <c r="E1547" s="18" t="s">
        <v>1885</v>
      </c>
      <c r="F1547" s="18" t="s">
        <v>553</v>
      </c>
      <c r="G1547" s="18" t="s">
        <v>467</v>
      </c>
      <c r="H1547" s="18" t="s">
        <v>468</v>
      </c>
      <c r="I1547" s="18" t="s">
        <v>552</v>
      </c>
      <c r="J1547" s="18" t="s">
        <v>363</v>
      </c>
      <c r="K1547" s="18" t="s">
        <v>363</v>
      </c>
      <c r="L1547" s="18" t="s">
        <v>363</v>
      </c>
      <c r="M1547" s="18" t="s">
        <v>253</v>
      </c>
      <c r="N1547" s="56">
        <v>75</v>
      </c>
      <c r="O1547" s="18" t="s">
        <v>1859</v>
      </c>
      <c r="P1547" s="18" t="s">
        <v>466</v>
      </c>
      <c r="Q1547" s="18" t="s">
        <v>254</v>
      </c>
      <c r="R1547" s="24" t="s">
        <v>257</v>
      </c>
      <c r="S1547" s="24" t="s">
        <v>257</v>
      </c>
      <c r="T1547" s="26" t="s">
        <v>257</v>
      </c>
      <c r="U1547" s="26" t="s">
        <v>257</v>
      </c>
      <c r="V1547" s="26" t="s">
        <v>257</v>
      </c>
      <c r="W1547" s="26" t="s">
        <v>257</v>
      </c>
      <c r="X1547" s="18" t="s">
        <v>1863</v>
      </c>
      <c r="Y1547" s="18">
        <v>0.43</v>
      </c>
      <c r="Z1547" s="18" t="s">
        <v>474</v>
      </c>
      <c r="AA1547" s="18">
        <v>0.43</v>
      </c>
      <c r="AB1547" s="57" t="s">
        <v>257</v>
      </c>
      <c r="AC1547" s="18" t="s">
        <v>479</v>
      </c>
      <c r="AD1547" s="18">
        <v>16</v>
      </c>
      <c r="AE1547" s="18" t="s">
        <v>1879</v>
      </c>
      <c r="AF1547" s="18">
        <v>0.04</v>
      </c>
      <c r="AG1547" s="18">
        <v>0.04</v>
      </c>
      <c r="AH1547" s="18" t="s">
        <v>557</v>
      </c>
      <c r="AI1547" s="18">
        <f t="shared" si="312"/>
        <v>84</v>
      </c>
      <c r="AJ1547" s="18" t="s">
        <v>522</v>
      </c>
      <c r="AK1547" s="18">
        <f t="shared" si="312"/>
        <v>84</v>
      </c>
      <c r="AL1547" s="18" t="s">
        <v>1880</v>
      </c>
      <c r="AM1547" s="18" t="s">
        <v>282</v>
      </c>
      <c r="AN1547" s="18">
        <v>0</v>
      </c>
      <c r="AO1547" s="18" t="s">
        <v>1865</v>
      </c>
      <c r="AP1547" s="18" t="s">
        <v>1866</v>
      </c>
      <c r="AQ1547" s="18">
        <v>9</v>
      </c>
      <c r="AR1547" s="18" t="s">
        <v>1867</v>
      </c>
      <c r="AS1547" s="18" t="s">
        <v>257</v>
      </c>
      <c r="AT1547" s="18" t="s">
        <v>257</v>
      </c>
      <c r="AU1547" s="18" t="s">
        <v>257</v>
      </c>
      <c r="AV1547" s="18" t="s">
        <v>257</v>
      </c>
      <c r="AW1547" s="18" t="s">
        <v>257</v>
      </c>
      <c r="AX1547" s="18">
        <f t="shared" si="313"/>
        <v>84</v>
      </c>
      <c r="AY1547" s="18" t="s">
        <v>522</v>
      </c>
      <c r="AZ1547" s="18" t="s">
        <v>257</v>
      </c>
      <c r="BA1547" s="18" t="s">
        <v>257</v>
      </c>
      <c r="BB1547" s="18" t="s">
        <v>1868</v>
      </c>
      <c r="BC1547" s="18" t="s">
        <v>1869</v>
      </c>
      <c r="BD1547" s="24"/>
      <c r="BE1547" s="24"/>
      <c r="BF1547" s="24"/>
      <c r="BG1547" s="24"/>
      <c r="BH1547" s="24"/>
      <c r="BI1547" s="24"/>
      <c r="BJ1547" s="24"/>
      <c r="BK1547" s="24"/>
      <c r="BL1547" s="24"/>
      <c r="BM1547" s="24"/>
      <c r="BN1547" s="24"/>
      <c r="BO1547" s="24"/>
      <c r="BP1547" s="24"/>
      <c r="BQ1547" s="24"/>
      <c r="BR1547" s="24"/>
      <c r="BS1547" s="18" t="s">
        <v>322</v>
      </c>
      <c r="BT1547" s="63">
        <v>0.67100000000000004</v>
      </c>
      <c r="BU1547" s="63" t="s">
        <v>563</v>
      </c>
      <c r="BV1547" s="63" t="s">
        <v>479</v>
      </c>
      <c r="BW1547" s="18">
        <v>9</v>
      </c>
      <c r="BX1547" s="18" t="s">
        <v>1867</v>
      </c>
      <c r="BY1547" s="63" t="s">
        <v>257</v>
      </c>
      <c r="BZ1547" s="63">
        <v>0.68200000000000005</v>
      </c>
      <c r="CA1547" s="63">
        <v>1.100000000000001E-2</v>
      </c>
      <c r="CB1547" s="63">
        <f t="shared" si="301"/>
        <v>1.100000000000001E-2</v>
      </c>
      <c r="CC1547" s="18" t="s">
        <v>557</v>
      </c>
      <c r="CD1547" s="18">
        <f t="shared" si="314"/>
        <v>84</v>
      </c>
      <c r="CE1547" s="18" t="s">
        <v>522</v>
      </c>
      <c r="CF1547" s="18" t="s">
        <v>257</v>
      </c>
      <c r="CG1547" s="18" t="s">
        <v>257</v>
      </c>
      <c r="CH1547" s="18" t="s">
        <v>1887</v>
      </c>
      <c r="CI1547" s="18" t="s">
        <v>437</v>
      </c>
      <c r="CJ1547" s="18">
        <v>9.9900000000000006E-3</v>
      </c>
      <c r="CK1547" s="18" t="s">
        <v>1871</v>
      </c>
      <c r="CL1547" s="18" t="s">
        <v>479</v>
      </c>
      <c r="CM1547" s="18">
        <v>9</v>
      </c>
      <c r="CN1547" s="18" t="s">
        <v>561</v>
      </c>
      <c r="CO1547" s="18" t="s">
        <v>257</v>
      </c>
      <c r="CP1547" s="18">
        <v>1.0800000000000001E-2</v>
      </c>
      <c r="CQ1547" s="18">
        <v>8.0999999999999996E-4</v>
      </c>
      <c r="CR1547" s="18">
        <f t="shared" si="306"/>
        <v>8.0999999999999996E-4</v>
      </c>
      <c r="CS1547" s="18" t="s">
        <v>557</v>
      </c>
      <c r="CT1547" s="18">
        <v>84</v>
      </c>
      <c r="CU1547" s="18" t="s">
        <v>522</v>
      </c>
      <c r="CV1547" s="18" t="s">
        <v>257</v>
      </c>
      <c r="CW1547" s="18" t="s">
        <v>257</v>
      </c>
      <c r="CX1547" s="3" t="s">
        <v>1888</v>
      </c>
      <c r="CY1547" s="18" t="s">
        <v>302</v>
      </c>
      <c r="CZ1547" s="18">
        <v>2.7</v>
      </c>
      <c r="DA1547" s="18" t="s">
        <v>3012</v>
      </c>
      <c r="DB1547" s="18" t="s">
        <v>479</v>
      </c>
      <c r="DC1547" s="18">
        <v>9</v>
      </c>
      <c r="DD1547" s="18" t="s">
        <v>1867</v>
      </c>
      <c r="DE1547" s="63" t="s">
        <v>257</v>
      </c>
      <c r="DF1547" s="18">
        <v>3.3</v>
      </c>
      <c r="DG1547" s="18">
        <v>0.59999999999999964</v>
      </c>
      <c r="DH1547" s="18">
        <f t="shared" ref="DH1547:DH1552" si="315">DF1547-CZ1547</f>
        <v>0.59999999999999964</v>
      </c>
      <c r="DI1547" s="18" t="s">
        <v>363</v>
      </c>
      <c r="DJ1547" s="18">
        <f t="shared" ref="DJ1547:DJ1552" si="316">12*7</f>
        <v>84</v>
      </c>
      <c r="DK1547" s="18" t="s">
        <v>522</v>
      </c>
      <c r="DL1547" s="18" t="s">
        <v>257</v>
      </c>
      <c r="DM1547" s="18" t="s">
        <v>257</v>
      </c>
      <c r="DN1547" s="18" t="s">
        <v>1894</v>
      </c>
      <c r="DO1547" s="18">
        <v>1</v>
      </c>
      <c r="DP1547" s="18"/>
      <c r="DQ1547" s="18"/>
      <c r="DR1547" s="18"/>
      <c r="DS1547" s="18"/>
      <c r="DT1547" s="18"/>
      <c r="DU1547" s="3"/>
      <c r="DV1547" s="18">
        <v>0</v>
      </c>
      <c r="DW1547" s="18">
        <v>0</v>
      </c>
      <c r="DX1547" s="18"/>
      <c r="DY1547" s="24"/>
      <c r="DZ1547" s="18"/>
      <c r="EA1547" s="18"/>
      <c r="EB1547" s="24"/>
      <c r="EC1547" s="24"/>
      <c r="ED1547" s="24"/>
      <c r="EE1547" s="3">
        <v>0</v>
      </c>
      <c r="EF1547" s="3">
        <v>0</v>
      </c>
      <c r="EG1547" s="3">
        <v>0</v>
      </c>
      <c r="EH1547" s="24"/>
      <c r="EI1547" s="18" cm="1">
        <f t="array" ref="EI1547">IF(SUMPRODUCT(--(DO1547:DS1547&lt;&gt;""))=0, 0,1)</f>
        <v>1</v>
      </c>
      <c r="EJ1547" s="18" cm="1">
        <f t="array" ref="EJ1547">IF(SUMPRODUCT(--(DT1547:EG1547&lt;&gt;""))=0, 0,1)</f>
        <v>1</v>
      </c>
      <c r="EK1547" s="18" cm="1">
        <f t="array" ref="EK1547">IF(SUMPRODUCT(--(EC1547:EG1547&lt;&gt;""))=0, 0,1)</f>
        <v>1</v>
      </c>
      <c r="EL1547" s="18" cm="1">
        <f t="array" ref="EL1547">IF(SUMPRODUCT(--(EE1547:EG1547&lt;&gt;""))=0, 0,1)</f>
        <v>1</v>
      </c>
      <c r="EM1547" s="18">
        <f t="shared" si="307"/>
        <v>1</v>
      </c>
      <c r="EN1547" s="18">
        <f t="shared" si="308"/>
        <v>1</v>
      </c>
      <c r="EO1547" s="18">
        <f t="shared" si="309"/>
        <v>0</v>
      </c>
      <c r="EP1547" s="18">
        <f t="shared" si="310"/>
        <v>0</v>
      </c>
      <c r="EQ1547" s="18">
        <f t="shared" si="311"/>
        <v>0</v>
      </c>
      <c r="ER1547" s="58" t="s">
        <v>2080</v>
      </c>
      <c r="ES1547" s="59">
        <v>44011</v>
      </c>
      <c r="ET1547" s="18" t="s">
        <v>1873</v>
      </c>
      <c r="EU1547" s="18" t="s">
        <v>1858</v>
      </c>
    </row>
    <row r="1548" spans="1:151" ht="15.75" customHeight="1" x14ac:dyDescent="0.2">
      <c r="A1548" s="5" t="s">
        <v>436</v>
      </c>
      <c r="B1548" s="24" t="s">
        <v>1857</v>
      </c>
      <c r="C1548" s="26">
        <v>1</v>
      </c>
      <c r="D1548" s="18" t="s">
        <v>1874</v>
      </c>
      <c r="E1548" s="18" t="s">
        <v>1885</v>
      </c>
      <c r="F1548" s="18" t="s">
        <v>553</v>
      </c>
      <c r="G1548" s="18" t="s">
        <v>467</v>
      </c>
      <c r="H1548" s="18" t="s">
        <v>468</v>
      </c>
      <c r="I1548" s="18" t="s">
        <v>552</v>
      </c>
      <c r="J1548" s="18" t="s">
        <v>363</v>
      </c>
      <c r="K1548" s="18" t="s">
        <v>363</v>
      </c>
      <c r="L1548" s="18" t="s">
        <v>363</v>
      </c>
      <c r="M1548" s="18" t="s">
        <v>253</v>
      </c>
      <c r="N1548" s="56">
        <v>75</v>
      </c>
      <c r="O1548" s="18" t="s">
        <v>1859</v>
      </c>
      <c r="P1548" s="18" t="s">
        <v>466</v>
      </c>
      <c r="Q1548" s="18" t="s">
        <v>254</v>
      </c>
      <c r="R1548" s="24" t="s">
        <v>257</v>
      </c>
      <c r="S1548" s="24" t="s">
        <v>257</v>
      </c>
      <c r="T1548" s="26" t="s">
        <v>257</v>
      </c>
      <c r="U1548" s="26" t="s">
        <v>257</v>
      </c>
      <c r="V1548" s="26" t="s">
        <v>257</v>
      </c>
      <c r="W1548" s="26" t="s">
        <v>257</v>
      </c>
      <c r="X1548" s="18" t="s">
        <v>1863</v>
      </c>
      <c r="Y1548" s="18">
        <v>1.62</v>
      </c>
      <c r="Z1548" s="18" t="s">
        <v>474</v>
      </c>
      <c r="AA1548" s="18">
        <v>1.62</v>
      </c>
      <c r="AB1548" s="57" t="s">
        <v>257</v>
      </c>
      <c r="AC1548" s="18" t="s">
        <v>479</v>
      </c>
      <c r="AD1548" s="18">
        <v>16</v>
      </c>
      <c r="AE1548" s="18" t="s">
        <v>1879</v>
      </c>
      <c r="AF1548" s="18">
        <v>0.16</v>
      </c>
      <c r="AG1548" s="18">
        <v>0.16</v>
      </c>
      <c r="AH1548" s="18" t="s">
        <v>557</v>
      </c>
      <c r="AI1548" s="18">
        <f t="shared" si="312"/>
        <v>84</v>
      </c>
      <c r="AJ1548" s="18" t="s">
        <v>522</v>
      </c>
      <c r="AK1548" s="18">
        <f t="shared" si="312"/>
        <v>84</v>
      </c>
      <c r="AL1548" s="18" t="s">
        <v>1880</v>
      </c>
      <c r="AM1548" s="18" t="s">
        <v>282</v>
      </c>
      <c r="AN1548" s="18">
        <v>0</v>
      </c>
      <c r="AO1548" s="18" t="s">
        <v>1865</v>
      </c>
      <c r="AP1548" s="18" t="s">
        <v>1866</v>
      </c>
      <c r="AQ1548" s="18">
        <v>9</v>
      </c>
      <c r="AR1548" s="18" t="s">
        <v>1867</v>
      </c>
      <c r="AS1548" s="18" t="s">
        <v>257</v>
      </c>
      <c r="AT1548" s="18" t="s">
        <v>257</v>
      </c>
      <c r="AU1548" s="18" t="s">
        <v>257</v>
      </c>
      <c r="AV1548" s="18" t="s">
        <v>257</v>
      </c>
      <c r="AW1548" s="18" t="s">
        <v>257</v>
      </c>
      <c r="AX1548" s="18">
        <f t="shared" si="313"/>
        <v>84</v>
      </c>
      <c r="AY1548" s="18" t="s">
        <v>522</v>
      </c>
      <c r="AZ1548" s="18" t="s">
        <v>257</v>
      </c>
      <c r="BA1548" s="18" t="s">
        <v>257</v>
      </c>
      <c r="BB1548" s="18" t="s">
        <v>1868</v>
      </c>
      <c r="BC1548" s="18" t="s">
        <v>1869</v>
      </c>
      <c r="BD1548" s="24"/>
      <c r="BE1548" s="24"/>
      <c r="BF1548" s="24"/>
      <c r="BG1548" s="24"/>
      <c r="BH1548" s="24"/>
      <c r="BI1548" s="24"/>
      <c r="BJ1548" s="24"/>
      <c r="BK1548" s="24"/>
      <c r="BL1548" s="24"/>
      <c r="BM1548" s="24"/>
      <c r="BN1548" s="24"/>
      <c r="BO1548" s="24"/>
      <c r="BP1548" s="24"/>
      <c r="BQ1548" s="24"/>
      <c r="BR1548" s="24"/>
      <c r="BS1548" s="18" t="s">
        <v>322</v>
      </c>
      <c r="BT1548" s="63">
        <v>0.66700000000000004</v>
      </c>
      <c r="BU1548" s="63" t="s">
        <v>563</v>
      </c>
      <c r="BV1548" s="63" t="s">
        <v>479</v>
      </c>
      <c r="BW1548" s="18">
        <v>9</v>
      </c>
      <c r="BX1548" s="18" t="s">
        <v>1867</v>
      </c>
      <c r="BY1548" s="63" t="s">
        <v>257</v>
      </c>
      <c r="BZ1548" s="63">
        <v>0.67600000000000005</v>
      </c>
      <c r="CA1548" s="63">
        <v>9.000000000000008E-3</v>
      </c>
      <c r="CB1548" s="63">
        <f t="shared" si="301"/>
        <v>9.000000000000008E-3</v>
      </c>
      <c r="CC1548" s="18" t="s">
        <v>557</v>
      </c>
      <c r="CD1548" s="18">
        <f t="shared" si="314"/>
        <v>84</v>
      </c>
      <c r="CE1548" s="18" t="s">
        <v>522</v>
      </c>
      <c r="CF1548" s="18" t="s">
        <v>257</v>
      </c>
      <c r="CG1548" s="18" t="s">
        <v>257</v>
      </c>
      <c r="CH1548" s="18" t="s">
        <v>1887</v>
      </c>
      <c r="CI1548" s="18" t="s">
        <v>437</v>
      </c>
      <c r="CJ1548" s="18">
        <v>9.1800000000000007E-3</v>
      </c>
      <c r="CK1548" s="18" t="s">
        <v>1871</v>
      </c>
      <c r="CL1548" s="18" t="s">
        <v>479</v>
      </c>
      <c r="CM1548" s="18">
        <v>9</v>
      </c>
      <c r="CN1548" s="18" t="s">
        <v>561</v>
      </c>
      <c r="CO1548" s="18" t="s">
        <v>257</v>
      </c>
      <c r="CP1548" s="18">
        <v>1.03E-2</v>
      </c>
      <c r="CQ1548" s="18">
        <v>1.1199999999999995E-3</v>
      </c>
      <c r="CR1548" s="18">
        <f t="shared" si="306"/>
        <v>1.1199999999999995E-3</v>
      </c>
      <c r="CS1548" s="18" t="s">
        <v>557</v>
      </c>
      <c r="CT1548" s="18">
        <v>84</v>
      </c>
      <c r="CU1548" s="18" t="s">
        <v>522</v>
      </c>
      <c r="CV1548" s="18" t="s">
        <v>257</v>
      </c>
      <c r="CW1548" s="18" t="s">
        <v>257</v>
      </c>
      <c r="CX1548" s="3" t="s">
        <v>1888</v>
      </c>
      <c r="CY1548" s="18" t="s">
        <v>302</v>
      </c>
      <c r="CZ1548" s="18">
        <v>2.4</v>
      </c>
      <c r="DA1548" s="18" t="s">
        <v>3012</v>
      </c>
      <c r="DB1548" s="18" t="s">
        <v>479</v>
      </c>
      <c r="DC1548" s="18">
        <v>9</v>
      </c>
      <c r="DD1548" s="18" t="s">
        <v>1867</v>
      </c>
      <c r="DE1548" s="63" t="s">
        <v>257</v>
      </c>
      <c r="DF1548" s="57">
        <v>3</v>
      </c>
      <c r="DG1548" s="18">
        <v>0.60000000000000009</v>
      </c>
      <c r="DH1548" s="57">
        <f t="shared" si="315"/>
        <v>0.60000000000000009</v>
      </c>
      <c r="DI1548" s="18" t="s">
        <v>363</v>
      </c>
      <c r="DJ1548" s="18">
        <f t="shared" si="316"/>
        <v>84</v>
      </c>
      <c r="DK1548" s="18" t="s">
        <v>522</v>
      </c>
      <c r="DL1548" s="18" t="s">
        <v>257</v>
      </c>
      <c r="DM1548" s="18" t="s">
        <v>257</v>
      </c>
      <c r="DN1548" s="18" t="s">
        <v>1894</v>
      </c>
      <c r="DO1548" s="18">
        <v>1</v>
      </c>
      <c r="DP1548" s="18"/>
      <c r="DQ1548" s="18"/>
      <c r="DR1548" s="18"/>
      <c r="DS1548" s="18"/>
      <c r="DT1548" s="18"/>
      <c r="DU1548" s="3"/>
      <c r="DV1548" s="18">
        <v>0</v>
      </c>
      <c r="DW1548" s="18">
        <v>0</v>
      </c>
      <c r="DX1548" s="18"/>
      <c r="DY1548" s="24"/>
      <c r="DZ1548" s="18"/>
      <c r="EA1548" s="18"/>
      <c r="EB1548" s="24"/>
      <c r="EC1548" s="24"/>
      <c r="ED1548" s="24"/>
      <c r="EE1548" s="3">
        <v>0</v>
      </c>
      <c r="EF1548" s="3">
        <v>0</v>
      </c>
      <c r="EG1548" s="3">
        <v>0</v>
      </c>
      <c r="EH1548" s="24"/>
      <c r="EI1548" s="18" cm="1">
        <f t="array" ref="EI1548">IF(SUMPRODUCT(--(DO1548:DS1548&lt;&gt;""))=0, 0,1)</f>
        <v>1</v>
      </c>
      <c r="EJ1548" s="18" cm="1">
        <f t="array" ref="EJ1548">IF(SUMPRODUCT(--(DT1548:EG1548&lt;&gt;""))=0, 0,1)</f>
        <v>1</v>
      </c>
      <c r="EK1548" s="18" cm="1">
        <f t="array" ref="EK1548">IF(SUMPRODUCT(--(EC1548:EG1548&lt;&gt;""))=0, 0,1)</f>
        <v>1</v>
      </c>
      <c r="EL1548" s="18" cm="1">
        <f t="array" ref="EL1548">IF(SUMPRODUCT(--(EE1548:EG1548&lt;&gt;""))=0, 0,1)</f>
        <v>1</v>
      </c>
      <c r="EM1548" s="18">
        <f t="shared" si="307"/>
        <v>1</v>
      </c>
      <c r="EN1548" s="18">
        <f t="shared" si="308"/>
        <v>1</v>
      </c>
      <c r="EO1548" s="18">
        <f t="shared" si="309"/>
        <v>0</v>
      </c>
      <c r="EP1548" s="18">
        <f t="shared" si="310"/>
        <v>0</v>
      </c>
      <c r="EQ1548" s="18">
        <f t="shared" si="311"/>
        <v>0</v>
      </c>
      <c r="ER1548" s="58" t="s">
        <v>2080</v>
      </c>
      <c r="ES1548" s="59">
        <v>44011</v>
      </c>
      <c r="ET1548" s="18" t="s">
        <v>1873</v>
      </c>
      <c r="EU1548" s="18" t="s">
        <v>1858</v>
      </c>
    </row>
    <row r="1549" spans="1:151" ht="15.75" customHeight="1" x14ac:dyDescent="0.2">
      <c r="A1549" s="5" t="s">
        <v>436</v>
      </c>
      <c r="B1549" s="24" t="s">
        <v>1857</v>
      </c>
      <c r="C1549" s="26">
        <v>1</v>
      </c>
      <c r="D1549" s="18" t="s">
        <v>1875</v>
      </c>
      <c r="E1549" s="18" t="s">
        <v>1885</v>
      </c>
      <c r="F1549" s="18" t="s">
        <v>553</v>
      </c>
      <c r="G1549" s="18" t="s">
        <v>467</v>
      </c>
      <c r="H1549" s="18" t="s">
        <v>468</v>
      </c>
      <c r="I1549" s="18" t="s">
        <v>552</v>
      </c>
      <c r="J1549" s="18" t="s">
        <v>363</v>
      </c>
      <c r="K1549" s="18" t="s">
        <v>363</v>
      </c>
      <c r="L1549" s="18" t="s">
        <v>363</v>
      </c>
      <c r="M1549" s="18" t="s">
        <v>253</v>
      </c>
      <c r="N1549" s="56">
        <v>75</v>
      </c>
      <c r="O1549" s="18" t="s">
        <v>1859</v>
      </c>
      <c r="P1549" s="18" t="s">
        <v>466</v>
      </c>
      <c r="Q1549" s="18" t="s">
        <v>254</v>
      </c>
      <c r="R1549" s="24" t="s">
        <v>257</v>
      </c>
      <c r="S1549" s="24" t="s">
        <v>257</v>
      </c>
      <c r="T1549" s="26" t="s">
        <v>257</v>
      </c>
      <c r="U1549" s="26" t="s">
        <v>257</v>
      </c>
      <c r="V1549" s="26" t="s">
        <v>257</v>
      </c>
      <c r="W1549" s="26" t="s">
        <v>257</v>
      </c>
      <c r="X1549" s="18" t="s">
        <v>1863</v>
      </c>
      <c r="Y1549" s="18">
        <v>2.76</v>
      </c>
      <c r="Z1549" s="18" t="s">
        <v>474</v>
      </c>
      <c r="AA1549" s="18">
        <v>2.76</v>
      </c>
      <c r="AB1549" s="57" t="s">
        <v>257</v>
      </c>
      <c r="AC1549" s="18" t="s">
        <v>479</v>
      </c>
      <c r="AD1549" s="18">
        <v>16</v>
      </c>
      <c r="AE1549" s="18" t="s">
        <v>1879</v>
      </c>
      <c r="AF1549" s="18">
        <v>0.22</v>
      </c>
      <c r="AG1549" s="18">
        <v>0.22</v>
      </c>
      <c r="AH1549" s="18" t="s">
        <v>557</v>
      </c>
      <c r="AI1549" s="18">
        <f t="shared" si="312"/>
        <v>84</v>
      </c>
      <c r="AJ1549" s="18" t="s">
        <v>522</v>
      </c>
      <c r="AK1549" s="18">
        <f t="shared" si="312"/>
        <v>84</v>
      </c>
      <c r="AL1549" s="18" t="s">
        <v>1880</v>
      </c>
      <c r="AM1549" s="18" t="s">
        <v>282</v>
      </c>
      <c r="AN1549" s="18">
        <v>0</v>
      </c>
      <c r="AO1549" s="18" t="s">
        <v>1865</v>
      </c>
      <c r="AP1549" s="18" t="s">
        <v>1866</v>
      </c>
      <c r="AQ1549" s="18">
        <v>9</v>
      </c>
      <c r="AR1549" s="18" t="s">
        <v>1867</v>
      </c>
      <c r="AS1549" s="18" t="s">
        <v>257</v>
      </c>
      <c r="AT1549" s="18" t="s">
        <v>257</v>
      </c>
      <c r="AU1549" s="18" t="s">
        <v>257</v>
      </c>
      <c r="AV1549" s="18" t="s">
        <v>257</v>
      </c>
      <c r="AW1549" s="18" t="s">
        <v>257</v>
      </c>
      <c r="AX1549" s="18">
        <f t="shared" si="313"/>
        <v>84</v>
      </c>
      <c r="AY1549" s="18" t="s">
        <v>522</v>
      </c>
      <c r="AZ1549" s="18" t="s">
        <v>257</v>
      </c>
      <c r="BA1549" s="18" t="s">
        <v>257</v>
      </c>
      <c r="BB1549" s="18" t="s">
        <v>1868</v>
      </c>
      <c r="BC1549" s="18" t="s">
        <v>1869</v>
      </c>
      <c r="BD1549" s="24"/>
      <c r="BE1549" s="24"/>
      <c r="BF1549" s="24"/>
      <c r="BG1549" s="24"/>
      <c r="BH1549" s="24"/>
      <c r="BI1549" s="24"/>
      <c r="BJ1549" s="24"/>
      <c r="BK1549" s="24"/>
      <c r="BL1549" s="24"/>
      <c r="BM1549" s="24"/>
      <c r="BN1549" s="24"/>
      <c r="BO1549" s="24"/>
      <c r="BP1549" s="24"/>
      <c r="BQ1549" s="24"/>
      <c r="BR1549" s="24"/>
      <c r="BS1549" s="18" t="s">
        <v>322</v>
      </c>
      <c r="BT1549" s="63">
        <v>0.66</v>
      </c>
      <c r="BU1549" s="63" t="s">
        <v>563</v>
      </c>
      <c r="BV1549" s="63" t="s">
        <v>479</v>
      </c>
      <c r="BW1549" s="18">
        <v>9</v>
      </c>
      <c r="BX1549" s="18" t="s">
        <v>1867</v>
      </c>
      <c r="BY1549" s="63" t="s">
        <v>257</v>
      </c>
      <c r="BZ1549" s="63">
        <v>0.66900000000000004</v>
      </c>
      <c r="CA1549" s="63">
        <v>9.000000000000008E-3</v>
      </c>
      <c r="CB1549" s="63">
        <f t="shared" si="301"/>
        <v>9.000000000000008E-3</v>
      </c>
      <c r="CC1549" s="18" t="s">
        <v>557</v>
      </c>
      <c r="CD1549" s="18">
        <f t="shared" si="314"/>
        <v>84</v>
      </c>
      <c r="CE1549" s="18" t="s">
        <v>522</v>
      </c>
      <c r="CF1549" s="18" t="s">
        <v>257</v>
      </c>
      <c r="CG1549" s="18" t="s">
        <v>257</v>
      </c>
      <c r="CH1549" s="18" t="s">
        <v>1887</v>
      </c>
      <c r="CI1549" s="18" t="s">
        <v>437</v>
      </c>
      <c r="CJ1549" s="18">
        <v>7.7800000000000005E-3</v>
      </c>
      <c r="CK1549" s="18" t="s">
        <v>1871</v>
      </c>
      <c r="CL1549" s="18" t="s">
        <v>479</v>
      </c>
      <c r="CM1549" s="18">
        <v>9</v>
      </c>
      <c r="CN1549" s="18" t="s">
        <v>561</v>
      </c>
      <c r="CO1549" s="18" t="s">
        <v>257</v>
      </c>
      <c r="CP1549" s="18">
        <v>8.2100000000000003E-3</v>
      </c>
      <c r="CQ1549" s="18">
        <v>4.2999999999999983E-4</v>
      </c>
      <c r="CR1549" s="18">
        <f t="shared" si="306"/>
        <v>4.2999999999999983E-4</v>
      </c>
      <c r="CS1549" s="18" t="s">
        <v>557</v>
      </c>
      <c r="CT1549" s="18">
        <v>84</v>
      </c>
      <c r="CU1549" s="18" t="s">
        <v>522</v>
      </c>
      <c r="CV1549" s="18" t="s">
        <v>257</v>
      </c>
      <c r="CW1549" s="18" t="s">
        <v>257</v>
      </c>
      <c r="CX1549" s="3" t="s">
        <v>1888</v>
      </c>
      <c r="CY1549" s="18" t="s">
        <v>302</v>
      </c>
      <c r="CZ1549" s="18">
        <v>3</v>
      </c>
      <c r="DA1549" s="18" t="s">
        <v>3012</v>
      </c>
      <c r="DB1549" s="18" t="s">
        <v>479</v>
      </c>
      <c r="DC1549" s="18">
        <v>9</v>
      </c>
      <c r="DD1549" s="18" t="s">
        <v>1867</v>
      </c>
      <c r="DE1549" s="63" t="s">
        <v>257</v>
      </c>
      <c r="DF1549" s="18">
        <v>3.6</v>
      </c>
      <c r="DG1549" s="18">
        <v>0.60000000000000009</v>
      </c>
      <c r="DH1549" s="18">
        <f t="shared" si="315"/>
        <v>0.60000000000000009</v>
      </c>
      <c r="DI1549" s="18" t="s">
        <v>363</v>
      </c>
      <c r="DJ1549" s="18">
        <f t="shared" si="316"/>
        <v>84</v>
      </c>
      <c r="DK1549" s="18" t="s">
        <v>522</v>
      </c>
      <c r="DL1549" s="18" t="s">
        <v>257</v>
      </c>
      <c r="DM1549" s="18" t="s">
        <v>257</v>
      </c>
      <c r="DN1549" s="18" t="s">
        <v>1894</v>
      </c>
      <c r="DO1549" s="18">
        <v>1</v>
      </c>
      <c r="DP1549" s="18"/>
      <c r="DQ1549" s="18"/>
      <c r="DR1549" s="18"/>
      <c r="DS1549" s="18"/>
      <c r="DT1549" s="18"/>
      <c r="DU1549" s="3"/>
      <c r="DV1549" s="18">
        <v>0</v>
      </c>
      <c r="DW1549" s="18">
        <v>0</v>
      </c>
      <c r="DX1549" s="18"/>
      <c r="DY1549" s="24"/>
      <c r="DZ1549" s="18"/>
      <c r="EA1549" s="18"/>
      <c r="EB1549" s="24"/>
      <c r="EC1549" s="24"/>
      <c r="ED1549" s="24"/>
      <c r="EE1549" s="3">
        <v>0</v>
      </c>
      <c r="EF1549" s="3">
        <v>0</v>
      </c>
      <c r="EG1549" s="3">
        <v>0</v>
      </c>
      <c r="EH1549" s="24"/>
      <c r="EI1549" s="18" cm="1">
        <f t="array" ref="EI1549">IF(SUMPRODUCT(--(DO1549:DS1549&lt;&gt;""))=0, 0,1)</f>
        <v>1</v>
      </c>
      <c r="EJ1549" s="18" cm="1">
        <f t="array" ref="EJ1549">IF(SUMPRODUCT(--(DT1549:EG1549&lt;&gt;""))=0, 0,1)</f>
        <v>1</v>
      </c>
      <c r="EK1549" s="18" cm="1">
        <f t="array" ref="EK1549">IF(SUMPRODUCT(--(EC1549:EG1549&lt;&gt;""))=0, 0,1)</f>
        <v>1</v>
      </c>
      <c r="EL1549" s="18" cm="1">
        <f t="array" ref="EL1549">IF(SUMPRODUCT(--(EE1549:EG1549&lt;&gt;""))=0, 0,1)</f>
        <v>1</v>
      </c>
      <c r="EM1549" s="18">
        <f t="shared" si="307"/>
        <v>1</v>
      </c>
      <c r="EN1549" s="18">
        <f t="shared" si="308"/>
        <v>1</v>
      </c>
      <c r="EO1549" s="18">
        <f t="shared" si="309"/>
        <v>0</v>
      </c>
      <c r="EP1549" s="18">
        <f t="shared" si="310"/>
        <v>0</v>
      </c>
      <c r="EQ1549" s="18">
        <f t="shared" si="311"/>
        <v>0</v>
      </c>
      <c r="ER1549" s="58" t="s">
        <v>2080</v>
      </c>
      <c r="ES1549" s="59">
        <v>44011</v>
      </c>
      <c r="ET1549" s="18" t="s">
        <v>1873</v>
      </c>
      <c r="EU1549" s="18" t="s">
        <v>1858</v>
      </c>
    </row>
    <row r="1550" spans="1:151" ht="15.75" customHeight="1" x14ac:dyDescent="0.2">
      <c r="A1550" s="5" t="s">
        <v>436</v>
      </c>
      <c r="B1550" s="24" t="s">
        <v>1857</v>
      </c>
      <c r="C1550" s="26">
        <v>1</v>
      </c>
      <c r="D1550" s="18" t="s">
        <v>1876</v>
      </c>
      <c r="E1550" s="18" t="s">
        <v>1885</v>
      </c>
      <c r="F1550" s="18" t="s">
        <v>553</v>
      </c>
      <c r="G1550" s="18" t="s">
        <v>467</v>
      </c>
      <c r="H1550" s="18" t="s">
        <v>468</v>
      </c>
      <c r="I1550" s="18" t="s">
        <v>552</v>
      </c>
      <c r="J1550" s="18" t="s">
        <v>363</v>
      </c>
      <c r="K1550" s="18" t="s">
        <v>363</v>
      </c>
      <c r="L1550" s="18" t="s">
        <v>363</v>
      </c>
      <c r="M1550" s="18" t="s">
        <v>253</v>
      </c>
      <c r="N1550" s="56">
        <v>75</v>
      </c>
      <c r="O1550" s="18" t="s">
        <v>1859</v>
      </c>
      <c r="P1550" s="18" t="s">
        <v>466</v>
      </c>
      <c r="Q1550" s="18" t="s">
        <v>254</v>
      </c>
      <c r="R1550" s="24" t="s">
        <v>257</v>
      </c>
      <c r="S1550" s="24" t="s">
        <v>257</v>
      </c>
      <c r="T1550" s="26" t="s">
        <v>257</v>
      </c>
      <c r="U1550" s="26" t="s">
        <v>257</v>
      </c>
      <c r="V1550" s="26" t="s">
        <v>257</v>
      </c>
      <c r="W1550" s="26" t="s">
        <v>257</v>
      </c>
      <c r="X1550" s="18" t="s">
        <v>1863</v>
      </c>
      <c r="Y1550" s="18">
        <v>8.93</v>
      </c>
      <c r="Z1550" s="18" t="s">
        <v>474</v>
      </c>
      <c r="AA1550" s="18">
        <v>8.93</v>
      </c>
      <c r="AB1550" s="57" t="s">
        <v>257</v>
      </c>
      <c r="AC1550" s="18" t="s">
        <v>479</v>
      </c>
      <c r="AD1550" s="18">
        <v>16</v>
      </c>
      <c r="AE1550" s="18" t="s">
        <v>1879</v>
      </c>
      <c r="AF1550" s="18">
        <v>0.56000000000000005</v>
      </c>
      <c r="AG1550" s="18">
        <v>0.56000000000000005</v>
      </c>
      <c r="AH1550" s="18" t="s">
        <v>557</v>
      </c>
      <c r="AI1550" s="18">
        <f t="shared" si="312"/>
        <v>84</v>
      </c>
      <c r="AJ1550" s="18" t="s">
        <v>522</v>
      </c>
      <c r="AK1550" s="18">
        <f t="shared" si="312"/>
        <v>84</v>
      </c>
      <c r="AL1550" s="18" t="s">
        <v>1880</v>
      </c>
      <c r="AM1550" s="18" t="s">
        <v>282</v>
      </c>
      <c r="AN1550" s="18">
        <v>0</v>
      </c>
      <c r="AO1550" s="18" t="s">
        <v>1865</v>
      </c>
      <c r="AP1550" s="18" t="s">
        <v>1866</v>
      </c>
      <c r="AQ1550" s="18">
        <v>9</v>
      </c>
      <c r="AR1550" s="18" t="s">
        <v>1867</v>
      </c>
      <c r="AS1550" s="18" t="s">
        <v>257</v>
      </c>
      <c r="AT1550" s="18" t="s">
        <v>257</v>
      </c>
      <c r="AU1550" s="18" t="s">
        <v>257</v>
      </c>
      <c r="AV1550" s="18" t="s">
        <v>257</v>
      </c>
      <c r="AW1550" s="18" t="s">
        <v>257</v>
      </c>
      <c r="AX1550" s="18">
        <f t="shared" si="313"/>
        <v>84</v>
      </c>
      <c r="AY1550" s="18" t="s">
        <v>522</v>
      </c>
      <c r="AZ1550" s="18" t="s">
        <v>257</v>
      </c>
      <c r="BA1550" s="18" t="s">
        <v>257</v>
      </c>
      <c r="BB1550" s="18" t="s">
        <v>1868</v>
      </c>
      <c r="BC1550" s="18" t="s">
        <v>1869</v>
      </c>
      <c r="BD1550" s="24"/>
      <c r="BE1550" s="24"/>
      <c r="BF1550" s="24"/>
      <c r="BG1550" s="24"/>
      <c r="BH1550" s="24"/>
      <c r="BI1550" s="24"/>
      <c r="BJ1550" s="24"/>
      <c r="BK1550" s="24"/>
      <c r="BL1550" s="24"/>
      <c r="BM1550" s="24"/>
      <c r="BN1550" s="24"/>
      <c r="BO1550" s="24"/>
      <c r="BP1550" s="24"/>
      <c r="BQ1550" s="24"/>
      <c r="BR1550" s="24"/>
      <c r="BS1550" s="18" t="s">
        <v>322</v>
      </c>
      <c r="BT1550" s="63">
        <v>0.66</v>
      </c>
      <c r="BU1550" s="63" t="s">
        <v>563</v>
      </c>
      <c r="BV1550" s="63" t="s">
        <v>479</v>
      </c>
      <c r="BW1550" s="18">
        <v>9</v>
      </c>
      <c r="BX1550" s="18" t="s">
        <v>1867</v>
      </c>
      <c r="BY1550" s="63" t="s">
        <v>257</v>
      </c>
      <c r="BZ1550" s="63">
        <v>0.67600000000000005</v>
      </c>
      <c r="CA1550" s="63">
        <v>1.6000000000000014E-2</v>
      </c>
      <c r="CB1550" s="63">
        <f t="shared" si="301"/>
        <v>1.6000000000000014E-2</v>
      </c>
      <c r="CC1550" s="18" t="s">
        <v>557</v>
      </c>
      <c r="CD1550" s="18">
        <f t="shared" si="314"/>
        <v>84</v>
      </c>
      <c r="CE1550" s="18" t="s">
        <v>522</v>
      </c>
      <c r="CF1550" s="18" t="s">
        <v>257</v>
      </c>
      <c r="CG1550" s="18" t="s">
        <v>257</v>
      </c>
      <c r="CH1550" s="18" t="s">
        <v>1887</v>
      </c>
      <c r="CI1550" s="18" t="s">
        <v>437</v>
      </c>
      <c r="CJ1550" s="18">
        <v>7.5100000000000002E-3</v>
      </c>
      <c r="CK1550" s="18" t="s">
        <v>1871</v>
      </c>
      <c r="CL1550" s="18" t="s">
        <v>479</v>
      </c>
      <c r="CM1550" s="18">
        <v>9</v>
      </c>
      <c r="CN1550" s="18" t="s">
        <v>561</v>
      </c>
      <c r="CO1550" s="18" t="s">
        <v>257</v>
      </c>
      <c r="CP1550" s="18">
        <v>8.0800000000000004E-3</v>
      </c>
      <c r="CQ1550" s="18">
        <v>5.7000000000000019E-4</v>
      </c>
      <c r="CR1550" s="18">
        <f t="shared" si="306"/>
        <v>5.7000000000000019E-4</v>
      </c>
      <c r="CS1550" s="18" t="s">
        <v>557</v>
      </c>
      <c r="CT1550" s="18">
        <v>84</v>
      </c>
      <c r="CU1550" s="18" t="s">
        <v>522</v>
      </c>
      <c r="CV1550" s="18" t="s">
        <v>257</v>
      </c>
      <c r="CW1550" s="18" t="s">
        <v>257</v>
      </c>
      <c r="CX1550" s="3" t="s">
        <v>1888</v>
      </c>
      <c r="CY1550" s="18" t="s">
        <v>302</v>
      </c>
      <c r="CZ1550" s="18">
        <v>3.7</v>
      </c>
      <c r="DA1550" s="18" t="s">
        <v>3012</v>
      </c>
      <c r="DB1550" s="18" t="s">
        <v>479</v>
      </c>
      <c r="DC1550" s="18">
        <v>9</v>
      </c>
      <c r="DD1550" s="18" t="s">
        <v>1867</v>
      </c>
      <c r="DE1550" s="63" t="s">
        <v>257</v>
      </c>
      <c r="DF1550" s="18">
        <v>4.3</v>
      </c>
      <c r="DG1550" s="18">
        <v>0.59999999999999964</v>
      </c>
      <c r="DH1550" s="18">
        <f t="shared" si="315"/>
        <v>0.59999999999999964</v>
      </c>
      <c r="DI1550" s="18" t="s">
        <v>363</v>
      </c>
      <c r="DJ1550" s="18">
        <f t="shared" si="316"/>
        <v>84</v>
      </c>
      <c r="DK1550" s="18" t="s">
        <v>522</v>
      </c>
      <c r="DL1550" s="18" t="s">
        <v>257</v>
      </c>
      <c r="DM1550" s="18" t="s">
        <v>257</v>
      </c>
      <c r="DN1550" s="18" t="s">
        <v>1894</v>
      </c>
      <c r="DO1550" s="18">
        <v>1</v>
      </c>
      <c r="DP1550" s="18"/>
      <c r="DQ1550" s="18"/>
      <c r="DR1550" s="18"/>
      <c r="DS1550" s="18"/>
      <c r="DT1550" s="18"/>
      <c r="DU1550" s="3"/>
      <c r="DV1550" s="18">
        <v>0</v>
      </c>
      <c r="DW1550" s="18">
        <v>0</v>
      </c>
      <c r="DX1550" s="18"/>
      <c r="DY1550" s="24"/>
      <c r="DZ1550" s="18"/>
      <c r="EA1550" s="18"/>
      <c r="EB1550" s="24"/>
      <c r="EC1550" s="24"/>
      <c r="ED1550" s="24"/>
      <c r="EE1550" s="3">
        <v>0</v>
      </c>
      <c r="EF1550" s="3">
        <v>0</v>
      </c>
      <c r="EG1550" s="3">
        <v>0</v>
      </c>
      <c r="EH1550" s="24"/>
      <c r="EI1550" s="18" cm="1">
        <f t="array" ref="EI1550">IF(SUMPRODUCT(--(DO1550:DS1550&lt;&gt;""))=0, 0,1)</f>
        <v>1</v>
      </c>
      <c r="EJ1550" s="18" cm="1">
        <f t="array" ref="EJ1550">IF(SUMPRODUCT(--(DT1550:EG1550&lt;&gt;""))=0, 0,1)</f>
        <v>1</v>
      </c>
      <c r="EK1550" s="18" cm="1">
        <f t="array" ref="EK1550">IF(SUMPRODUCT(--(EC1550:EG1550&lt;&gt;""))=0, 0,1)</f>
        <v>1</v>
      </c>
      <c r="EL1550" s="18" cm="1">
        <f t="array" ref="EL1550">IF(SUMPRODUCT(--(EE1550:EG1550&lt;&gt;""))=0, 0,1)</f>
        <v>1</v>
      </c>
      <c r="EM1550" s="18">
        <f t="shared" si="307"/>
        <v>1</v>
      </c>
      <c r="EN1550" s="18">
        <f t="shared" si="308"/>
        <v>1</v>
      </c>
      <c r="EO1550" s="18">
        <f t="shared" si="309"/>
        <v>0</v>
      </c>
      <c r="EP1550" s="18">
        <f t="shared" si="310"/>
        <v>0</v>
      </c>
      <c r="EQ1550" s="18">
        <f t="shared" si="311"/>
        <v>0</v>
      </c>
      <c r="ER1550" s="58" t="s">
        <v>2080</v>
      </c>
      <c r="ES1550" s="59">
        <v>44011</v>
      </c>
      <c r="ET1550" s="18" t="s">
        <v>1873</v>
      </c>
      <c r="EU1550" s="18" t="s">
        <v>1858</v>
      </c>
    </row>
    <row r="1551" spans="1:151" ht="15.75" customHeight="1" x14ac:dyDescent="0.2">
      <c r="A1551" s="5" t="s">
        <v>436</v>
      </c>
      <c r="B1551" s="24" t="s">
        <v>1857</v>
      </c>
      <c r="C1551" s="26">
        <v>1</v>
      </c>
      <c r="D1551" s="18" t="s">
        <v>1877</v>
      </c>
      <c r="E1551" s="18" t="s">
        <v>1885</v>
      </c>
      <c r="F1551" s="18" t="s">
        <v>553</v>
      </c>
      <c r="G1551" s="18" t="s">
        <v>467</v>
      </c>
      <c r="H1551" s="18" t="s">
        <v>468</v>
      </c>
      <c r="I1551" s="18" t="s">
        <v>552</v>
      </c>
      <c r="J1551" s="18" t="s">
        <v>363</v>
      </c>
      <c r="K1551" s="18" t="s">
        <v>363</v>
      </c>
      <c r="L1551" s="18" t="s">
        <v>363</v>
      </c>
      <c r="M1551" s="18" t="s">
        <v>253</v>
      </c>
      <c r="N1551" s="56">
        <v>75</v>
      </c>
      <c r="O1551" s="18" t="s">
        <v>1859</v>
      </c>
      <c r="P1551" s="18" t="s">
        <v>466</v>
      </c>
      <c r="Q1551" s="18" t="s">
        <v>254</v>
      </c>
      <c r="R1551" s="24" t="s">
        <v>257</v>
      </c>
      <c r="S1551" s="24" t="s">
        <v>257</v>
      </c>
      <c r="T1551" s="26" t="s">
        <v>257</v>
      </c>
      <c r="U1551" s="26" t="s">
        <v>257</v>
      </c>
      <c r="V1551" s="26" t="s">
        <v>257</v>
      </c>
      <c r="W1551" s="26" t="s">
        <v>257</v>
      </c>
      <c r="X1551" s="18" t="s">
        <v>1863</v>
      </c>
      <c r="Y1551" s="18">
        <v>25</v>
      </c>
      <c r="Z1551" s="18" t="s">
        <v>474</v>
      </c>
      <c r="AA1551" s="18">
        <v>25</v>
      </c>
      <c r="AB1551" s="57" t="s">
        <v>257</v>
      </c>
      <c r="AC1551" s="18" t="s">
        <v>479</v>
      </c>
      <c r="AD1551" s="18">
        <v>16</v>
      </c>
      <c r="AE1551" s="18" t="s">
        <v>1879</v>
      </c>
      <c r="AF1551" s="18">
        <v>2.1</v>
      </c>
      <c r="AG1551" s="18">
        <v>2.1</v>
      </c>
      <c r="AH1551" s="18" t="s">
        <v>557</v>
      </c>
      <c r="AI1551" s="18">
        <f t="shared" si="312"/>
        <v>84</v>
      </c>
      <c r="AJ1551" s="18" t="s">
        <v>522</v>
      </c>
      <c r="AK1551" s="18">
        <f t="shared" si="312"/>
        <v>84</v>
      </c>
      <c r="AL1551" s="18" t="s">
        <v>1880</v>
      </c>
      <c r="AM1551" s="18" t="s">
        <v>282</v>
      </c>
      <c r="AN1551" s="18">
        <v>0</v>
      </c>
      <c r="AO1551" s="18" t="s">
        <v>1865</v>
      </c>
      <c r="AP1551" s="18" t="s">
        <v>1866</v>
      </c>
      <c r="AQ1551" s="18">
        <v>9</v>
      </c>
      <c r="AR1551" s="18" t="s">
        <v>1867</v>
      </c>
      <c r="AS1551" s="18" t="s">
        <v>257</v>
      </c>
      <c r="AT1551" s="18" t="s">
        <v>257</v>
      </c>
      <c r="AU1551" s="18" t="s">
        <v>257</v>
      </c>
      <c r="AV1551" s="18" t="s">
        <v>257</v>
      </c>
      <c r="AW1551" s="18" t="s">
        <v>257</v>
      </c>
      <c r="AX1551" s="18">
        <f t="shared" si="313"/>
        <v>84</v>
      </c>
      <c r="AY1551" s="18" t="s">
        <v>522</v>
      </c>
      <c r="AZ1551" s="18" t="s">
        <v>257</v>
      </c>
      <c r="BA1551" s="18" t="s">
        <v>257</v>
      </c>
      <c r="BB1551" s="18" t="s">
        <v>1868</v>
      </c>
      <c r="BC1551" s="18" t="s">
        <v>1869</v>
      </c>
      <c r="BD1551" s="24"/>
      <c r="BE1551" s="24"/>
      <c r="BF1551" s="24"/>
      <c r="BG1551" s="24"/>
      <c r="BH1551" s="24"/>
      <c r="BI1551" s="24"/>
      <c r="BJ1551" s="24"/>
      <c r="BK1551" s="24"/>
      <c r="BL1551" s="24"/>
      <c r="BM1551" s="24"/>
      <c r="BN1551" s="24"/>
      <c r="BO1551" s="24"/>
      <c r="BP1551" s="24"/>
      <c r="BQ1551" s="24"/>
      <c r="BR1551" s="24"/>
      <c r="BS1551" s="18" t="s">
        <v>322</v>
      </c>
      <c r="BT1551" s="63">
        <v>0.61799999999999999</v>
      </c>
      <c r="BU1551" s="63" t="s">
        <v>563</v>
      </c>
      <c r="BV1551" s="63" t="s">
        <v>479</v>
      </c>
      <c r="BW1551" s="18">
        <v>9</v>
      </c>
      <c r="BX1551" s="18" t="s">
        <v>1867</v>
      </c>
      <c r="BY1551" s="63" t="s">
        <v>257</v>
      </c>
      <c r="BZ1551" s="63">
        <v>0.625</v>
      </c>
      <c r="CA1551" s="63">
        <v>7.0000000000000062E-3</v>
      </c>
      <c r="CB1551" s="63">
        <f t="shared" si="301"/>
        <v>7.0000000000000062E-3</v>
      </c>
      <c r="CC1551" s="18" t="s">
        <v>557</v>
      </c>
      <c r="CD1551" s="18">
        <f t="shared" si="314"/>
        <v>84</v>
      </c>
      <c r="CE1551" s="18" t="s">
        <v>522</v>
      </c>
      <c r="CF1551" s="18" t="s">
        <v>257</v>
      </c>
      <c r="CG1551" s="18" t="s">
        <v>257</v>
      </c>
      <c r="CH1551" s="18" t="s">
        <v>1887</v>
      </c>
      <c r="CI1551" s="18" t="s">
        <v>437</v>
      </c>
      <c r="CJ1551" s="18">
        <v>7.9400000000000009E-3</v>
      </c>
      <c r="CK1551" s="18" t="s">
        <v>1871</v>
      </c>
      <c r="CL1551" s="18" t="s">
        <v>479</v>
      </c>
      <c r="CM1551" s="18">
        <v>9</v>
      </c>
      <c r="CN1551" s="18" t="s">
        <v>561</v>
      </c>
      <c r="CO1551" s="18" t="s">
        <v>257</v>
      </c>
      <c r="CP1551" s="18">
        <v>8.2900000000000005E-3</v>
      </c>
      <c r="CQ1551" s="18">
        <v>3.4999999999999962E-4</v>
      </c>
      <c r="CR1551" s="18">
        <f t="shared" si="306"/>
        <v>3.4999999999999962E-4</v>
      </c>
      <c r="CS1551" s="18" t="s">
        <v>557</v>
      </c>
      <c r="CT1551" s="18">
        <v>84</v>
      </c>
      <c r="CU1551" s="18" t="s">
        <v>522</v>
      </c>
      <c r="CV1551" s="18" t="s">
        <v>257</v>
      </c>
      <c r="CW1551" s="18" t="s">
        <v>257</v>
      </c>
      <c r="CX1551" s="3" t="s">
        <v>1888</v>
      </c>
      <c r="CY1551" s="18" t="s">
        <v>302</v>
      </c>
      <c r="CZ1551" s="18">
        <v>3.3</v>
      </c>
      <c r="DA1551" s="18" t="s">
        <v>3012</v>
      </c>
      <c r="DB1551" s="18" t="s">
        <v>479</v>
      </c>
      <c r="DC1551" s="18">
        <v>9</v>
      </c>
      <c r="DD1551" s="18" t="s">
        <v>1867</v>
      </c>
      <c r="DE1551" s="63" t="s">
        <v>257</v>
      </c>
      <c r="DF1551" s="18">
        <v>3.9</v>
      </c>
      <c r="DG1551" s="18">
        <v>0.60000000000000009</v>
      </c>
      <c r="DH1551" s="18">
        <f t="shared" si="315"/>
        <v>0.60000000000000009</v>
      </c>
      <c r="DI1551" s="18" t="s">
        <v>363</v>
      </c>
      <c r="DJ1551" s="18">
        <f t="shared" si="316"/>
        <v>84</v>
      </c>
      <c r="DK1551" s="18" t="s">
        <v>522</v>
      </c>
      <c r="DL1551" s="18" t="s">
        <v>257</v>
      </c>
      <c r="DM1551" s="18" t="s">
        <v>257</v>
      </c>
      <c r="DN1551" s="18" t="s">
        <v>1894</v>
      </c>
      <c r="DO1551" s="18">
        <v>1</v>
      </c>
      <c r="DP1551" s="18"/>
      <c r="DQ1551" s="18"/>
      <c r="DR1551" s="18"/>
      <c r="DS1551" s="18"/>
      <c r="DT1551" s="18"/>
      <c r="DU1551" s="3"/>
      <c r="DV1551" s="18">
        <v>1</v>
      </c>
      <c r="DW1551" s="18">
        <v>0</v>
      </c>
      <c r="DX1551" s="18"/>
      <c r="DY1551" s="24"/>
      <c r="DZ1551" s="18"/>
      <c r="EA1551" s="18"/>
      <c r="EB1551" s="24"/>
      <c r="EC1551" s="24"/>
      <c r="ED1551" s="24"/>
      <c r="EE1551" s="3">
        <v>0</v>
      </c>
      <c r="EF1551" s="3">
        <v>0</v>
      </c>
      <c r="EG1551" s="3">
        <v>0</v>
      </c>
      <c r="EH1551" s="18" t="s">
        <v>1891</v>
      </c>
      <c r="EI1551" s="18" cm="1">
        <f t="array" ref="EI1551">IF(SUMPRODUCT(--(DO1551:DS1551&lt;&gt;""))=0, 0,1)</f>
        <v>1</v>
      </c>
      <c r="EJ1551" s="18" cm="1">
        <f t="array" ref="EJ1551">IF(SUMPRODUCT(--(DT1551:EG1551&lt;&gt;""))=0, 0,1)</f>
        <v>1</v>
      </c>
      <c r="EK1551" s="18" cm="1">
        <f t="array" ref="EK1551">IF(SUMPRODUCT(--(EC1551:EG1551&lt;&gt;""))=0, 0,1)</f>
        <v>1</v>
      </c>
      <c r="EL1551" s="18" cm="1">
        <f t="array" ref="EL1551">IF(SUMPRODUCT(--(EE1551:EG1551&lt;&gt;""))=0, 0,1)</f>
        <v>1</v>
      </c>
      <c r="EM1551" s="18">
        <f t="shared" si="307"/>
        <v>1</v>
      </c>
      <c r="EN1551" s="18">
        <f t="shared" si="308"/>
        <v>1</v>
      </c>
      <c r="EO1551" s="18">
        <f t="shared" si="309"/>
        <v>1</v>
      </c>
      <c r="EP1551" s="18">
        <f t="shared" si="310"/>
        <v>0</v>
      </c>
      <c r="EQ1551" s="18">
        <f t="shared" si="311"/>
        <v>0</v>
      </c>
      <c r="ER1551" s="58" t="s">
        <v>2080</v>
      </c>
      <c r="ES1551" s="59">
        <v>44011</v>
      </c>
      <c r="ET1551" s="18" t="s">
        <v>1873</v>
      </c>
      <c r="EU1551" s="18" t="s">
        <v>1858</v>
      </c>
    </row>
    <row r="1552" spans="1:151" ht="15.75" customHeight="1" x14ac:dyDescent="0.2">
      <c r="A1552" s="5" t="s">
        <v>436</v>
      </c>
      <c r="B1552" s="24" t="s">
        <v>1857</v>
      </c>
      <c r="C1552" s="26">
        <v>1</v>
      </c>
      <c r="D1552" s="18" t="s">
        <v>1878</v>
      </c>
      <c r="E1552" s="18" t="s">
        <v>1885</v>
      </c>
      <c r="F1552" s="18" t="s">
        <v>553</v>
      </c>
      <c r="G1552" s="18" t="s">
        <v>467</v>
      </c>
      <c r="H1552" s="18" t="s">
        <v>468</v>
      </c>
      <c r="I1552" s="18" t="s">
        <v>552</v>
      </c>
      <c r="J1552" s="18" t="s">
        <v>363</v>
      </c>
      <c r="K1552" s="18" t="s">
        <v>363</v>
      </c>
      <c r="L1552" s="18" t="s">
        <v>363</v>
      </c>
      <c r="M1552" s="18" t="s">
        <v>253</v>
      </c>
      <c r="N1552" s="56">
        <v>75</v>
      </c>
      <c r="O1552" s="18" t="s">
        <v>1859</v>
      </c>
      <c r="P1552" s="18" t="s">
        <v>466</v>
      </c>
      <c r="Q1552" s="18" t="s">
        <v>254</v>
      </c>
      <c r="R1552" s="24" t="s">
        <v>257</v>
      </c>
      <c r="S1552" s="24" t="s">
        <v>257</v>
      </c>
      <c r="T1552" s="26" t="s">
        <v>257</v>
      </c>
      <c r="U1552" s="26" t="s">
        <v>257</v>
      </c>
      <c r="V1552" s="26" t="s">
        <v>257</v>
      </c>
      <c r="W1552" s="26" t="s">
        <v>257</v>
      </c>
      <c r="X1552" s="18" t="s">
        <v>1863</v>
      </c>
      <c r="Y1552" s="18">
        <v>82.7</v>
      </c>
      <c r="Z1552" s="18" t="s">
        <v>474</v>
      </c>
      <c r="AA1552" s="18">
        <v>82.7</v>
      </c>
      <c r="AB1552" s="57" t="s">
        <v>257</v>
      </c>
      <c r="AC1552" s="18" t="s">
        <v>479</v>
      </c>
      <c r="AD1552" s="18">
        <v>16</v>
      </c>
      <c r="AE1552" s="18" t="s">
        <v>1879</v>
      </c>
      <c r="AF1552" s="18">
        <v>6.2</v>
      </c>
      <c r="AG1552" s="18">
        <v>6.2</v>
      </c>
      <c r="AH1552" s="18" t="s">
        <v>557</v>
      </c>
      <c r="AI1552" s="18">
        <f t="shared" si="312"/>
        <v>84</v>
      </c>
      <c r="AJ1552" s="18" t="s">
        <v>522</v>
      </c>
      <c r="AK1552" s="18">
        <f t="shared" si="312"/>
        <v>84</v>
      </c>
      <c r="AL1552" s="18" t="s">
        <v>1880</v>
      </c>
      <c r="AM1552" s="18" t="s">
        <v>282</v>
      </c>
      <c r="AN1552" s="18">
        <v>44</v>
      </c>
      <c r="AO1552" s="18" t="s">
        <v>1865</v>
      </c>
      <c r="AP1552" s="18" t="s">
        <v>1866</v>
      </c>
      <c r="AQ1552" s="18">
        <v>9</v>
      </c>
      <c r="AR1552" s="18" t="s">
        <v>1867</v>
      </c>
      <c r="AS1552" s="18" t="s">
        <v>257</v>
      </c>
      <c r="AT1552" s="18" t="s">
        <v>257</v>
      </c>
      <c r="AU1552" s="18" t="s">
        <v>257</v>
      </c>
      <c r="AV1552" s="18" t="s">
        <v>257</v>
      </c>
      <c r="AW1552" s="18" t="s">
        <v>257</v>
      </c>
      <c r="AX1552" s="18">
        <f t="shared" si="313"/>
        <v>84</v>
      </c>
      <c r="AY1552" s="18" t="s">
        <v>522</v>
      </c>
      <c r="AZ1552" s="18" t="s">
        <v>257</v>
      </c>
      <c r="BA1552" s="18" t="s">
        <v>257</v>
      </c>
      <c r="BB1552" s="18" t="s">
        <v>1868</v>
      </c>
      <c r="BC1552" s="18" t="s">
        <v>1869</v>
      </c>
      <c r="BD1552" s="24"/>
      <c r="BE1552" s="24"/>
      <c r="BF1552" s="24"/>
      <c r="BG1552" s="24"/>
      <c r="BH1552" s="24"/>
      <c r="BI1552" s="24"/>
      <c r="BJ1552" s="24"/>
      <c r="BK1552" s="24"/>
      <c r="BL1552" s="24"/>
      <c r="BM1552" s="24"/>
      <c r="BN1552" s="24"/>
      <c r="BO1552" s="24"/>
      <c r="BP1552" s="24"/>
      <c r="BQ1552" s="24"/>
      <c r="BR1552" s="24"/>
      <c r="BS1552" s="18" t="s">
        <v>322</v>
      </c>
      <c r="BT1552" s="63">
        <v>0.64900000000000002</v>
      </c>
      <c r="BU1552" s="63" t="s">
        <v>563</v>
      </c>
      <c r="BV1552" s="63" t="s">
        <v>479</v>
      </c>
      <c r="BW1552" s="18">
        <v>9</v>
      </c>
      <c r="BX1552" s="18" t="s">
        <v>1867</v>
      </c>
      <c r="BY1552" s="63" t="s">
        <v>257</v>
      </c>
      <c r="BZ1552" s="63">
        <v>0.65500000000000003</v>
      </c>
      <c r="CA1552" s="63">
        <v>6.0000000000000053E-3</v>
      </c>
      <c r="CB1552" s="63">
        <f t="shared" si="301"/>
        <v>6.0000000000000053E-3</v>
      </c>
      <c r="CC1552" s="18" t="s">
        <v>557</v>
      </c>
      <c r="CD1552" s="18">
        <f t="shared" si="314"/>
        <v>84</v>
      </c>
      <c r="CE1552" s="18" t="s">
        <v>522</v>
      </c>
      <c r="CF1552" s="18" t="s">
        <v>257</v>
      </c>
      <c r="CG1552" s="18" t="s">
        <v>257</v>
      </c>
      <c r="CH1552" s="18" t="s">
        <v>1887</v>
      </c>
      <c r="CI1552" s="18" t="s">
        <v>437</v>
      </c>
      <c r="CJ1552" s="18">
        <v>9.4200000000000013E-3</v>
      </c>
      <c r="CK1552" s="18" t="s">
        <v>1871</v>
      </c>
      <c r="CL1552" s="18" t="s">
        <v>479</v>
      </c>
      <c r="CM1552" s="18">
        <v>9</v>
      </c>
      <c r="CN1552" s="18" t="s">
        <v>561</v>
      </c>
      <c r="CO1552" s="18" t="s">
        <v>257</v>
      </c>
      <c r="CP1552" s="18">
        <v>9.7400000000000004E-3</v>
      </c>
      <c r="CQ1552" s="18">
        <v>3.199999999999991E-4</v>
      </c>
      <c r="CR1552" s="18">
        <f t="shared" si="306"/>
        <v>3.199999999999991E-4</v>
      </c>
      <c r="CS1552" s="18" t="s">
        <v>557</v>
      </c>
      <c r="CT1552" s="18">
        <v>84</v>
      </c>
      <c r="CU1552" s="18" t="s">
        <v>522</v>
      </c>
      <c r="CV1552" s="18" t="s">
        <v>257</v>
      </c>
      <c r="CW1552" s="18" t="s">
        <v>257</v>
      </c>
      <c r="CX1552" s="3" t="s">
        <v>1888</v>
      </c>
      <c r="CY1552" s="18" t="s">
        <v>302</v>
      </c>
      <c r="CZ1552" s="18">
        <v>1.6</v>
      </c>
      <c r="DA1552" s="18" t="s">
        <v>3012</v>
      </c>
      <c r="DB1552" s="18" t="s">
        <v>479</v>
      </c>
      <c r="DC1552" s="18">
        <v>9</v>
      </c>
      <c r="DD1552" s="18" t="s">
        <v>1867</v>
      </c>
      <c r="DE1552" s="63" t="s">
        <v>257</v>
      </c>
      <c r="DF1552" s="18">
        <v>2.2000000000000002</v>
      </c>
      <c r="DG1552" s="18">
        <v>0.60000000000000009</v>
      </c>
      <c r="DH1552" s="18">
        <f t="shared" si="315"/>
        <v>0.60000000000000009</v>
      </c>
      <c r="DI1552" s="18" t="s">
        <v>363</v>
      </c>
      <c r="DJ1552" s="18">
        <f t="shared" si="316"/>
        <v>84</v>
      </c>
      <c r="DK1552" s="18" t="s">
        <v>522</v>
      </c>
      <c r="DL1552" s="18" t="s">
        <v>257</v>
      </c>
      <c r="DM1552" s="18" t="s">
        <v>257</v>
      </c>
      <c r="DN1552" s="18" t="s">
        <v>1894</v>
      </c>
      <c r="DO1552" s="18">
        <v>1</v>
      </c>
      <c r="DP1552" s="18"/>
      <c r="DQ1552" s="18"/>
      <c r="DR1552" s="18"/>
      <c r="DS1552" s="18"/>
      <c r="DT1552" s="18"/>
      <c r="DU1552" s="3"/>
      <c r="DV1552" s="18">
        <v>0</v>
      </c>
      <c r="DW1552" s="18">
        <v>1</v>
      </c>
      <c r="DX1552" s="18"/>
      <c r="DY1552" s="24"/>
      <c r="DZ1552" s="18"/>
      <c r="EA1552" s="18"/>
      <c r="EB1552" s="24"/>
      <c r="EC1552" s="24"/>
      <c r="ED1552" s="24"/>
      <c r="EE1552" s="3">
        <v>1</v>
      </c>
      <c r="EF1552" s="3">
        <v>1</v>
      </c>
      <c r="EG1552" s="3">
        <v>1</v>
      </c>
      <c r="EH1552" s="24"/>
      <c r="EI1552" s="18" cm="1">
        <f t="array" ref="EI1552">IF(SUMPRODUCT(--(DO1552:DS1552&lt;&gt;""))=0, 0,1)</f>
        <v>1</v>
      </c>
      <c r="EJ1552" s="18" cm="1">
        <f t="array" ref="EJ1552">IF(SUMPRODUCT(--(DT1552:EG1552&lt;&gt;""))=0, 0,1)</f>
        <v>1</v>
      </c>
      <c r="EK1552" s="18" cm="1">
        <f t="array" ref="EK1552">IF(SUMPRODUCT(--(EC1552:EG1552&lt;&gt;""))=0, 0,1)</f>
        <v>1</v>
      </c>
      <c r="EL1552" s="18" cm="1">
        <f t="array" ref="EL1552">IF(SUMPRODUCT(--(EE1552:EG1552&lt;&gt;""))=0, 0,1)</f>
        <v>1</v>
      </c>
      <c r="EM1552" s="18">
        <f t="shared" si="307"/>
        <v>1</v>
      </c>
      <c r="EN1552" s="18">
        <f t="shared" si="308"/>
        <v>1</v>
      </c>
      <c r="EO1552" s="18">
        <f t="shared" si="309"/>
        <v>1</v>
      </c>
      <c r="EP1552" s="18">
        <f t="shared" si="310"/>
        <v>1</v>
      </c>
      <c r="EQ1552" s="18">
        <f t="shared" si="311"/>
        <v>1</v>
      </c>
      <c r="ER1552" s="58" t="s">
        <v>2080</v>
      </c>
      <c r="ES1552" s="59">
        <v>44011</v>
      </c>
      <c r="ET1552" s="18" t="s">
        <v>1873</v>
      </c>
      <c r="EU1552" s="18" t="s">
        <v>1858</v>
      </c>
    </row>
    <row r="1553" spans="1:151" ht="15.75" customHeight="1" x14ac:dyDescent="0.2">
      <c r="A1553" s="5" t="s">
        <v>440</v>
      </c>
      <c r="B1553" s="24" t="s">
        <v>1895</v>
      </c>
      <c r="C1553" s="26">
        <v>1</v>
      </c>
      <c r="D1553" s="18" t="s">
        <v>1651</v>
      </c>
      <c r="E1553" s="5" t="s">
        <v>257</v>
      </c>
      <c r="F1553" s="18" t="s">
        <v>553</v>
      </c>
      <c r="G1553" s="18" t="s">
        <v>467</v>
      </c>
      <c r="H1553" s="18" t="s">
        <v>1897</v>
      </c>
      <c r="I1553" s="18" t="s">
        <v>552</v>
      </c>
      <c r="J1553" s="24"/>
      <c r="K1553" s="18" t="s">
        <v>257</v>
      </c>
      <c r="L1553" s="18" t="s">
        <v>363</v>
      </c>
      <c r="M1553" s="18" t="s">
        <v>253</v>
      </c>
      <c r="N1553" s="56">
        <v>105</v>
      </c>
      <c r="O1553" s="18" t="s">
        <v>1486</v>
      </c>
      <c r="P1553" s="18" t="s">
        <v>466</v>
      </c>
      <c r="Q1553" s="18" t="s">
        <v>254</v>
      </c>
      <c r="R1553" s="24" t="s">
        <v>257</v>
      </c>
      <c r="S1553" s="24" t="s">
        <v>257</v>
      </c>
      <c r="T1553" s="18" t="s">
        <v>1402</v>
      </c>
      <c r="U1553" s="18" t="s">
        <v>1898</v>
      </c>
      <c r="V1553" s="26" t="s">
        <v>1899</v>
      </c>
      <c r="W1553" s="18" t="s">
        <v>1900</v>
      </c>
      <c r="X1553" s="18" t="s">
        <v>441</v>
      </c>
      <c r="Y1553" s="18">
        <v>12.6</v>
      </c>
      <c r="Z1553" s="18" t="s">
        <v>474</v>
      </c>
      <c r="AA1553" s="18">
        <f t="shared" ref="AA1553:AA1556" si="317">VALUE(Y1553)</f>
        <v>12.6</v>
      </c>
      <c r="AB1553" s="57" t="s">
        <v>257</v>
      </c>
      <c r="AC1553" s="18" t="s">
        <v>595</v>
      </c>
      <c r="AD1553" s="18" t="s">
        <v>595</v>
      </c>
      <c r="AE1553" s="18" t="s">
        <v>595</v>
      </c>
      <c r="AF1553" s="18" t="s">
        <v>257</v>
      </c>
      <c r="AG1553" s="18" t="s">
        <v>257</v>
      </c>
      <c r="AH1553" s="18" t="s">
        <v>595</v>
      </c>
      <c r="AI1553" s="18">
        <v>180</v>
      </c>
      <c r="AJ1553" s="18" t="s">
        <v>522</v>
      </c>
      <c r="AK1553" s="18">
        <v>180</v>
      </c>
      <c r="AL1553" s="18" t="s">
        <v>1901</v>
      </c>
      <c r="AM1553" s="24"/>
      <c r="AN1553" s="24"/>
      <c r="AO1553" s="24"/>
      <c r="AP1553" s="24"/>
      <c r="AQ1553" s="24"/>
      <c r="AR1553" s="24"/>
      <c r="AS1553" s="24"/>
      <c r="AT1553" s="24"/>
      <c r="AU1553" s="24"/>
      <c r="AV1553" s="24"/>
      <c r="AW1553" s="24"/>
      <c r="AX1553" s="24"/>
      <c r="AY1553" s="24"/>
      <c r="AZ1553" s="24"/>
      <c r="BA1553" s="24"/>
      <c r="BB1553" s="24"/>
      <c r="BC1553" s="18" t="s">
        <v>302</v>
      </c>
      <c r="BD1553" s="18" t="s">
        <v>595</v>
      </c>
      <c r="BE1553" s="18" t="s">
        <v>1902</v>
      </c>
      <c r="BF1553" s="18" t="s">
        <v>479</v>
      </c>
      <c r="BG1553" s="18" t="s">
        <v>257</v>
      </c>
      <c r="BH1553" s="18" t="s">
        <v>257</v>
      </c>
      <c r="BI1553" s="18" t="s">
        <v>595</v>
      </c>
      <c r="BJ1553" s="18" t="s">
        <v>595</v>
      </c>
      <c r="BK1553" s="18" t="s">
        <v>595</v>
      </c>
      <c r="BL1553" s="18" t="s">
        <v>595</v>
      </c>
      <c r="BM1553" s="18" t="s">
        <v>257</v>
      </c>
      <c r="BN1553" s="18" t="s">
        <v>257</v>
      </c>
      <c r="BO1553" s="18" t="s">
        <v>257</v>
      </c>
      <c r="BP1553" s="18" t="s">
        <v>257</v>
      </c>
      <c r="BQ1553" s="18" t="s">
        <v>257</v>
      </c>
      <c r="BR1553" s="18" t="s">
        <v>1903</v>
      </c>
      <c r="BS1553" s="24"/>
      <c r="BT1553" s="24"/>
      <c r="BU1553" s="24"/>
      <c r="BV1553" s="24"/>
      <c r="BW1553" s="24"/>
      <c r="BX1553" s="24"/>
      <c r="BY1553" s="24"/>
      <c r="BZ1553" s="24"/>
      <c r="CA1553" s="24"/>
      <c r="CB1553" s="24"/>
      <c r="CC1553" s="24"/>
      <c r="CD1553" s="24"/>
      <c r="CE1553" s="24"/>
      <c r="CF1553" s="24"/>
      <c r="CG1553" s="24"/>
      <c r="CH1553" s="24"/>
      <c r="CI1553" s="24"/>
      <c r="CJ1553" s="24"/>
      <c r="CK1553" s="24"/>
      <c r="CL1553" s="24"/>
      <c r="CM1553" s="24"/>
      <c r="CN1553" s="24"/>
      <c r="CO1553" s="24"/>
      <c r="CP1553" s="24"/>
      <c r="CQ1553" s="24"/>
      <c r="CR1553" s="24"/>
      <c r="CS1553" s="24"/>
      <c r="CT1553" s="24"/>
      <c r="CU1553" s="24"/>
      <c r="CV1553" s="24"/>
      <c r="CW1553" s="24"/>
      <c r="CX1553" s="24"/>
      <c r="CY1553" s="24"/>
      <c r="CZ1553" s="24"/>
      <c r="DA1553" s="24"/>
      <c r="DB1553" s="24"/>
      <c r="DC1553" s="24"/>
      <c r="DD1553" s="24"/>
      <c r="DE1553" s="24"/>
      <c r="DF1553" s="24"/>
      <c r="DG1553" s="24"/>
      <c r="DH1553" s="24"/>
      <c r="DI1553" s="24"/>
      <c r="DJ1553" s="24"/>
      <c r="DK1553" s="24"/>
      <c r="DL1553" s="24"/>
      <c r="DM1553" s="24"/>
      <c r="DN1553" s="24"/>
      <c r="DO1553" s="24"/>
      <c r="DP1553" s="24"/>
      <c r="DQ1553" s="24"/>
      <c r="DR1553" s="24"/>
      <c r="DS1553" s="24"/>
      <c r="DT1553" s="24"/>
      <c r="DU1553" s="24"/>
      <c r="DV1553" s="24"/>
      <c r="DW1553" s="24"/>
      <c r="DX1553" s="24"/>
      <c r="DY1553" s="24"/>
      <c r="DZ1553" s="24"/>
      <c r="EA1553" s="24"/>
      <c r="EB1553" s="24"/>
      <c r="EC1553" s="24"/>
      <c r="ED1553" s="24"/>
      <c r="EE1553" s="24"/>
      <c r="EF1553" s="24"/>
      <c r="EG1553" s="24"/>
      <c r="EH1553" s="24"/>
      <c r="EI1553" s="18" cm="1">
        <f t="array" ref="EI1553">IF(SUMPRODUCT(--(DO1553:DS1553&lt;&gt;""))=0, 0,1)</f>
        <v>0</v>
      </c>
      <c r="EJ1553" s="18" cm="1">
        <f t="array" ref="EJ1553">IF(SUMPRODUCT(--(DT1553:EG1553&lt;&gt;""))=0, 0,1)</f>
        <v>0</v>
      </c>
      <c r="EK1553" s="18" cm="1">
        <f t="array" ref="EK1553">IF(SUMPRODUCT(--(EC1553:EG1553&lt;&gt;""))=0, 0,1)</f>
        <v>0</v>
      </c>
      <c r="EL1553" s="18" cm="1">
        <f t="array" ref="EL1553">IF(SUMPRODUCT(--(EE1553:EG1553&lt;&gt;""))=0, 0,1)</f>
        <v>0</v>
      </c>
      <c r="EM1553" s="18">
        <f t="shared" si="307"/>
        <v>0</v>
      </c>
      <c r="EN1553" s="18" t="str">
        <f t="shared" si="308"/>
        <v>NA</v>
      </c>
      <c r="EO1553" s="18" t="str">
        <f t="shared" si="309"/>
        <v>NA</v>
      </c>
      <c r="EP1553" s="18" t="str">
        <f t="shared" si="310"/>
        <v>NA</v>
      </c>
      <c r="EQ1553" s="18" t="str">
        <f t="shared" si="311"/>
        <v>NA</v>
      </c>
      <c r="ER1553" s="58" t="s">
        <v>2080</v>
      </c>
      <c r="ES1553" s="59">
        <v>44011</v>
      </c>
      <c r="ET1553" s="24"/>
      <c r="EU1553" s="18" t="s">
        <v>1896</v>
      </c>
    </row>
    <row r="1554" spans="1:151" ht="15.75" customHeight="1" x14ac:dyDescent="0.2">
      <c r="A1554" s="5" t="s">
        <v>440</v>
      </c>
      <c r="B1554" s="24" t="s">
        <v>1895</v>
      </c>
      <c r="C1554" s="26">
        <v>1</v>
      </c>
      <c r="D1554" s="18" t="s">
        <v>1904</v>
      </c>
      <c r="E1554" s="5" t="s">
        <v>257</v>
      </c>
      <c r="F1554" s="18" t="s">
        <v>553</v>
      </c>
      <c r="G1554" s="18" t="s">
        <v>467</v>
      </c>
      <c r="H1554" s="18" t="s">
        <v>1897</v>
      </c>
      <c r="I1554" s="18" t="s">
        <v>552</v>
      </c>
      <c r="J1554" s="24"/>
      <c r="K1554" s="18" t="s">
        <v>257</v>
      </c>
      <c r="L1554" s="18" t="s">
        <v>363</v>
      </c>
      <c r="M1554" s="18" t="s">
        <v>253</v>
      </c>
      <c r="N1554" s="56">
        <v>105</v>
      </c>
      <c r="O1554" s="18" t="s">
        <v>1486</v>
      </c>
      <c r="P1554" s="18" t="s">
        <v>466</v>
      </c>
      <c r="Q1554" s="18" t="s">
        <v>254</v>
      </c>
      <c r="R1554" s="24" t="s">
        <v>257</v>
      </c>
      <c r="S1554" s="24" t="s">
        <v>257</v>
      </c>
      <c r="T1554" s="18" t="s">
        <v>1402</v>
      </c>
      <c r="U1554" s="18" t="s">
        <v>1898</v>
      </c>
      <c r="V1554" s="26" t="s">
        <v>1899</v>
      </c>
      <c r="W1554" s="18" t="s">
        <v>1900</v>
      </c>
      <c r="X1554" s="18" t="s">
        <v>441</v>
      </c>
      <c r="Y1554" s="18">
        <v>212</v>
      </c>
      <c r="Z1554" s="18" t="s">
        <v>474</v>
      </c>
      <c r="AA1554" s="18">
        <f t="shared" si="317"/>
        <v>212</v>
      </c>
      <c r="AB1554" s="57" t="s">
        <v>257</v>
      </c>
      <c r="AC1554" s="18" t="s">
        <v>595</v>
      </c>
      <c r="AD1554" s="18" t="s">
        <v>595</v>
      </c>
      <c r="AE1554" s="18" t="s">
        <v>595</v>
      </c>
      <c r="AF1554" s="18" t="s">
        <v>257</v>
      </c>
      <c r="AG1554" s="18" t="s">
        <v>257</v>
      </c>
      <c r="AH1554" s="18" t="s">
        <v>595</v>
      </c>
      <c r="AI1554" s="18">
        <v>180</v>
      </c>
      <c r="AJ1554" s="18" t="s">
        <v>522</v>
      </c>
      <c r="AK1554" s="18">
        <v>180</v>
      </c>
      <c r="AL1554" s="18" t="s">
        <v>1901</v>
      </c>
      <c r="AM1554" s="24"/>
      <c r="AN1554" s="24"/>
      <c r="AO1554" s="24"/>
      <c r="AP1554" s="24"/>
      <c r="AQ1554" s="24"/>
      <c r="AR1554" s="24"/>
      <c r="AS1554" s="24"/>
      <c r="AT1554" s="24"/>
      <c r="AU1554" s="24"/>
      <c r="AV1554" s="24"/>
      <c r="AW1554" s="24"/>
      <c r="AX1554" s="24"/>
      <c r="AY1554" s="24"/>
      <c r="AZ1554" s="24"/>
      <c r="BA1554" s="24"/>
      <c r="BB1554" s="24"/>
      <c r="BC1554" s="18" t="s">
        <v>302</v>
      </c>
      <c r="BD1554" s="18" t="s">
        <v>595</v>
      </c>
      <c r="BE1554" s="18" t="s">
        <v>595</v>
      </c>
      <c r="BF1554" s="18" t="s">
        <v>479</v>
      </c>
      <c r="BG1554" s="18" t="s">
        <v>257</v>
      </c>
      <c r="BH1554" s="18" t="s">
        <v>257</v>
      </c>
      <c r="BI1554" s="18" t="s">
        <v>595</v>
      </c>
      <c r="BJ1554" s="18" t="s">
        <v>595</v>
      </c>
      <c r="BK1554" s="18" t="s">
        <v>595</v>
      </c>
      <c r="BL1554" s="18" t="s">
        <v>595</v>
      </c>
      <c r="BM1554" s="18" t="s">
        <v>257</v>
      </c>
      <c r="BN1554" s="18" t="s">
        <v>257</v>
      </c>
      <c r="BO1554" s="18" t="s">
        <v>257</v>
      </c>
      <c r="BP1554" s="18" t="s">
        <v>257</v>
      </c>
      <c r="BQ1554" s="18" t="s">
        <v>257</v>
      </c>
      <c r="BR1554" s="18" t="s">
        <v>1903</v>
      </c>
      <c r="BS1554" s="18"/>
      <c r="BT1554" s="18"/>
      <c r="BU1554" s="18"/>
      <c r="BV1554" s="18"/>
      <c r="BW1554" s="18"/>
      <c r="BX1554" s="18"/>
      <c r="BY1554" s="18"/>
      <c r="BZ1554" s="18"/>
      <c r="CA1554" s="18"/>
      <c r="CB1554" s="18"/>
      <c r="CC1554" s="18"/>
      <c r="CD1554" s="18"/>
      <c r="CE1554" s="18"/>
      <c r="CF1554" s="18"/>
      <c r="CG1554" s="18"/>
      <c r="CH1554" s="18"/>
      <c r="CI1554" s="18"/>
      <c r="CJ1554" s="18"/>
      <c r="CK1554" s="18"/>
      <c r="CL1554" s="18"/>
      <c r="CM1554" s="18"/>
      <c r="CN1554" s="18"/>
      <c r="CO1554" s="18"/>
      <c r="CP1554" s="18"/>
      <c r="CQ1554" s="18"/>
      <c r="CR1554" s="18"/>
      <c r="CS1554" s="18"/>
      <c r="CT1554" s="18"/>
      <c r="CU1554" s="18"/>
      <c r="CV1554" s="18"/>
      <c r="CW1554" s="18"/>
      <c r="CX1554" s="18"/>
      <c r="CY1554" s="18"/>
      <c r="CZ1554" s="18"/>
      <c r="DA1554" s="18"/>
      <c r="DB1554" s="18"/>
      <c r="DC1554" s="18"/>
      <c r="DD1554" s="18"/>
      <c r="DE1554" s="18"/>
      <c r="DF1554" s="18"/>
      <c r="DG1554" s="18"/>
      <c r="DH1554" s="18"/>
      <c r="DI1554" s="18"/>
      <c r="DJ1554" s="18"/>
      <c r="DK1554" s="18"/>
      <c r="DL1554" s="18"/>
      <c r="DM1554" s="18"/>
      <c r="DN1554" s="18"/>
      <c r="DO1554" s="18"/>
      <c r="DP1554" s="18"/>
      <c r="DQ1554" s="18"/>
      <c r="DR1554" s="18"/>
      <c r="DS1554" s="18"/>
      <c r="DT1554" s="18"/>
      <c r="DU1554" s="18"/>
      <c r="DV1554" s="18"/>
      <c r="DW1554" s="24"/>
      <c r="DX1554" s="24"/>
      <c r="DY1554" s="24"/>
      <c r="DZ1554" s="24"/>
      <c r="EA1554" s="24"/>
      <c r="EB1554" s="24"/>
      <c r="EC1554" s="24"/>
      <c r="ED1554" s="24"/>
      <c r="EE1554" s="24"/>
      <c r="EF1554" s="24"/>
      <c r="EG1554" s="24"/>
      <c r="EH1554" s="24"/>
      <c r="EI1554" s="18" cm="1">
        <f t="array" ref="EI1554">IF(SUMPRODUCT(--(DO1554:DS1554&lt;&gt;""))=0, 0,1)</f>
        <v>0</v>
      </c>
      <c r="EJ1554" s="18" cm="1">
        <f t="array" ref="EJ1554">IF(SUMPRODUCT(--(DT1554:EG1554&lt;&gt;""))=0, 0,1)</f>
        <v>0</v>
      </c>
      <c r="EK1554" s="18" cm="1">
        <f t="array" ref="EK1554">IF(SUMPRODUCT(--(EC1554:EG1554&lt;&gt;""))=0, 0,1)</f>
        <v>0</v>
      </c>
      <c r="EL1554" s="18" cm="1">
        <f t="array" ref="EL1554">IF(SUMPRODUCT(--(EE1554:EG1554&lt;&gt;""))=0, 0,1)</f>
        <v>0</v>
      </c>
      <c r="EM1554" s="18">
        <f t="shared" si="307"/>
        <v>0</v>
      </c>
      <c r="EN1554" s="18" t="str">
        <f t="shared" si="308"/>
        <v>NA</v>
      </c>
      <c r="EO1554" s="18" t="str">
        <f t="shared" si="309"/>
        <v>NA</v>
      </c>
      <c r="EP1554" s="18" t="str">
        <f t="shared" si="310"/>
        <v>NA</v>
      </c>
      <c r="EQ1554" s="18" t="str">
        <f t="shared" si="311"/>
        <v>NA</v>
      </c>
      <c r="ER1554" s="58" t="s">
        <v>2080</v>
      </c>
      <c r="ES1554" s="59">
        <v>44011</v>
      </c>
      <c r="ET1554" s="24"/>
      <c r="EU1554" s="18" t="s">
        <v>1896</v>
      </c>
    </row>
    <row r="1555" spans="1:151" ht="15.75" customHeight="1" x14ac:dyDescent="0.2">
      <c r="A1555" s="5" t="s">
        <v>440</v>
      </c>
      <c r="B1555" s="24" t="s">
        <v>1895</v>
      </c>
      <c r="C1555" s="26">
        <v>1</v>
      </c>
      <c r="D1555" s="18" t="s">
        <v>1651</v>
      </c>
      <c r="E1555" s="5" t="s">
        <v>257</v>
      </c>
      <c r="F1555" s="18" t="s">
        <v>553</v>
      </c>
      <c r="G1555" s="18" t="s">
        <v>575</v>
      </c>
      <c r="H1555" s="18" t="s">
        <v>1905</v>
      </c>
      <c r="I1555" s="18" t="s">
        <v>552</v>
      </c>
      <c r="J1555" s="18" t="s">
        <v>1906</v>
      </c>
      <c r="K1555" s="18" t="s">
        <v>257</v>
      </c>
      <c r="L1555" s="18" t="s">
        <v>363</v>
      </c>
      <c r="M1555" s="18" t="s">
        <v>253</v>
      </c>
      <c r="N1555" s="56">
        <v>105</v>
      </c>
      <c r="O1555" s="18" t="s">
        <v>1486</v>
      </c>
      <c r="P1555" s="18" t="s">
        <v>466</v>
      </c>
      <c r="Q1555" s="18" t="s">
        <v>254</v>
      </c>
      <c r="R1555" s="24" t="s">
        <v>257</v>
      </c>
      <c r="S1555" s="24" t="s">
        <v>257</v>
      </c>
      <c r="T1555" s="18" t="s">
        <v>1402</v>
      </c>
      <c r="U1555" s="18" t="s">
        <v>1898</v>
      </c>
      <c r="V1555" s="26" t="s">
        <v>1899</v>
      </c>
      <c r="W1555" s="18" t="s">
        <v>1900</v>
      </c>
      <c r="X1555" s="18" t="s">
        <v>441</v>
      </c>
      <c r="Y1555" s="18">
        <v>12.6</v>
      </c>
      <c r="Z1555" s="18" t="s">
        <v>474</v>
      </c>
      <c r="AA1555" s="18">
        <f t="shared" si="317"/>
        <v>12.6</v>
      </c>
      <c r="AB1555" s="57" t="s">
        <v>257</v>
      </c>
      <c r="AC1555" s="18" t="s">
        <v>595</v>
      </c>
      <c r="AD1555" s="18" t="s">
        <v>595</v>
      </c>
      <c r="AE1555" s="18" t="s">
        <v>595</v>
      </c>
      <c r="AF1555" s="18" t="s">
        <v>257</v>
      </c>
      <c r="AG1555" s="18" t="s">
        <v>257</v>
      </c>
      <c r="AH1555" s="18" t="s">
        <v>595</v>
      </c>
      <c r="AI1555" s="18">
        <v>180</v>
      </c>
      <c r="AJ1555" s="18" t="s">
        <v>522</v>
      </c>
      <c r="AK1555" s="18">
        <v>180</v>
      </c>
      <c r="AL1555" s="18" t="s">
        <v>1901</v>
      </c>
      <c r="AM1555" s="18" t="s">
        <v>1907</v>
      </c>
      <c r="AN1555" s="18">
        <v>70.578231299999999</v>
      </c>
      <c r="AO1555" s="18" t="s">
        <v>1908</v>
      </c>
      <c r="AP1555" s="18" t="s">
        <v>479</v>
      </c>
      <c r="AQ1555" s="18">
        <v>9</v>
      </c>
      <c r="AR1555" s="18" t="s">
        <v>1867</v>
      </c>
      <c r="AS1555" s="18">
        <v>56.632653099999999</v>
      </c>
      <c r="AT1555" s="18">
        <v>84.523809499999999</v>
      </c>
      <c r="AU1555" s="18">
        <v>13.9455782</v>
      </c>
      <c r="AV1555" s="18">
        <v>13.9455782</v>
      </c>
      <c r="AW1555" s="18" t="s">
        <v>557</v>
      </c>
      <c r="AX1555" s="18">
        <v>6</v>
      </c>
      <c r="AY1555" s="18" t="s">
        <v>533</v>
      </c>
      <c r="AZ1555" s="18" t="s">
        <v>257</v>
      </c>
      <c r="BA1555" s="18" t="s">
        <v>257</v>
      </c>
      <c r="BB1555" s="18" t="s">
        <v>1909</v>
      </c>
      <c r="BC1555" s="18" t="s">
        <v>1910</v>
      </c>
      <c r="BD1555" s="18">
        <v>4.17813765</v>
      </c>
      <c r="BE1555" s="18" t="s">
        <v>1911</v>
      </c>
      <c r="BF1555" s="18" t="s">
        <v>479</v>
      </c>
      <c r="BG1555" s="18">
        <v>7</v>
      </c>
      <c r="BH1555" s="18" t="s">
        <v>860</v>
      </c>
      <c r="BI1555" s="18">
        <v>3.0607287400000001</v>
      </c>
      <c r="BJ1555" s="18">
        <v>5.29554656</v>
      </c>
      <c r="BK1555" s="18">
        <v>1.11740891</v>
      </c>
      <c r="BL1555" s="18">
        <v>1.11740891</v>
      </c>
      <c r="BM1555" s="18" t="s">
        <v>557</v>
      </c>
      <c r="BN1555" s="18">
        <v>6</v>
      </c>
      <c r="BO1555" s="18" t="s">
        <v>533</v>
      </c>
      <c r="BP1555" s="18" t="s">
        <v>257</v>
      </c>
      <c r="BQ1555" s="18" t="s">
        <v>257</v>
      </c>
      <c r="BR1555" s="18" t="s">
        <v>1912</v>
      </c>
      <c r="BS1555" s="18"/>
      <c r="BT1555" s="18"/>
      <c r="BU1555" s="18"/>
      <c r="BV1555" s="18"/>
      <c r="BW1555" s="18"/>
      <c r="BX1555" s="18"/>
      <c r="BY1555" s="18"/>
      <c r="BZ1555" s="18"/>
      <c r="CA1555" s="18"/>
      <c r="CB1555" s="18"/>
      <c r="CC1555" s="18"/>
      <c r="CD1555" s="18"/>
      <c r="CE1555" s="18"/>
      <c r="CF1555" s="18"/>
      <c r="CG1555" s="18"/>
      <c r="CH1555" s="18"/>
      <c r="CI1555" s="18"/>
      <c r="CJ1555" s="18"/>
      <c r="CK1555" s="18"/>
      <c r="CL1555" s="18"/>
      <c r="CM1555" s="18"/>
      <c r="CN1555" s="18"/>
      <c r="CO1555" s="18"/>
      <c r="CP1555" s="18"/>
      <c r="CQ1555" s="18"/>
      <c r="CR1555" s="18"/>
      <c r="CS1555" s="18"/>
      <c r="CT1555" s="18"/>
      <c r="CU1555" s="18"/>
      <c r="CV1555" s="18"/>
      <c r="CW1555" s="18"/>
      <c r="CX1555" s="18"/>
      <c r="CY1555" s="18"/>
      <c r="CZ1555" s="18"/>
      <c r="DA1555" s="18"/>
      <c r="DB1555" s="18"/>
      <c r="DC1555" s="18"/>
      <c r="DD1555" s="18"/>
      <c r="DE1555" s="18"/>
      <c r="DF1555" s="18"/>
      <c r="DG1555" s="18"/>
      <c r="DH1555" s="18"/>
      <c r="DI1555" s="18"/>
      <c r="DJ1555" s="18"/>
      <c r="DK1555" s="18"/>
      <c r="DL1555" s="18"/>
      <c r="DM1555" s="18"/>
      <c r="DN1555" s="18"/>
      <c r="DO1555" s="18"/>
      <c r="DP1555" s="18"/>
      <c r="DQ1555" s="18"/>
      <c r="DR1555" s="18"/>
      <c r="DS1555" s="18"/>
      <c r="DT1555" s="18"/>
      <c r="DU1555" s="18"/>
      <c r="DV1555" s="18"/>
      <c r="DW1555" s="18">
        <v>0</v>
      </c>
      <c r="DX1555" s="18"/>
      <c r="DY1555" s="24"/>
      <c r="DZ1555" s="24"/>
      <c r="EA1555" s="24"/>
      <c r="EB1555" s="24"/>
      <c r="EC1555" s="24"/>
      <c r="ED1555" s="24"/>
      <c r="EE1555" s="18">
        <v>0</v>
      </c>
      <c r="EF1555" s="18">
        <v>0</v>
      </c>
      <c r="EG1555" s="24"/>
      <c r="EH1555" s="18"/>
      <c r="EI1555" s="18" cm="1">
        <f t="array" ref="EI1555">IF(SUMPRODUCT(--(DO1555:DS1555&lt;&gt;""))=0, 0,1)</f>
        <v>0</v>
      </c>
      <c r="EJ1555" s="18" cm="1">
        <f t="array" ref="EJ1555">IF(SUMPRODUCT(--(DT1555:EG1555&lt;&gt;""))=0, 0,1)</f>
        <v>1</v>
      </c>
      <c r="EK1555" s="18" cm="1">
        <f t="array" ref="EK1555">IF(SUMPRODUCT(--(EC1555:EG1555&lt;&gt;""))=0, 0,1)</f>
        <v>1</v>
      </c>
      <c r="EL1555" s="18" cm="1">
        <f t="array" ref="EL1555">IF(SUMPRODUCT(--(EE1555:EG1555&lt;&gt;""))=0, 0,1)</f>
        <v>1</v>
      </c>
      <c r="EM1555" s="18">
        <f t="shared" si="307"/>
        <v>0</v>
      </c>
      <c r="EN1555" s="18" t="str">
        <f t="shared" si="308"/>
        <v>NA</v>
      </c>
      <c r="EO1555" s="18">
        <f t="shared" si="309"/>
        <v>0</v>
      </c>
      <c r="EP1555" s="18">
        <f t="shared" si="310"/>
        <v>0</v>
      </c>
      <c r="EQ1555" s="18">
        <f t="shared" si="311"/>
        <v>0</v>
      </c>
      <c r="ER1555" s="58" t="s">
        <v>2080</v>
      </c>
      <c r="ES1555" s="59">
        <v>44011</v>
      </c>
      <c r="ET1555" s="24"/>
      <c r="EU1555" s="18" t="s">
        <v>1896</v>
      </c>
    </row>
    <row r="1556" spans="1:151" ht="15.75" customHeight="1" x14ac:dyDescent="0.2">
      <c r="A1556" s="5" t="s">
        <v>440</v>
      </c>
      <c r="B1556" s="24" t="s">
        <v>1895</v>
      </c>
      <c r="C1556" s="26">
        <v>1</v>
      </c>
      <c r="D1556" s="18" t="s">
        <v>1904</v>
      </c>
      <c r="E1556" s="5" t="s">
        <v>257</v>
      </c>
      <c r="F1556" s="18" t="s">
        <v>553</v>
      </c>
      <c r="G1556" s="18" t="s">
        <v>575</v>
      </c>
      <c r="H1556" s="18" t="s">
        <v>1905</v>
      </c>
      <c r="I1556" s="18" t="s">
        <v>552</v>
      </c>
      <c r="J1556" s="18" t="s">
        <v>1906</v>
      </c>
      <c r="K1556" s="18" t="s">
        <v>257</v>
      </c>
      <c r="L1556" s="18" t="s">
        <v>363</v>
      </c>
      <c r="M1556" s="18" t="s">
        <v>253</v>
      </c>
      <c r="N1556" s="56">
        <v>105</v>
      </c>
      <c r="O1556" s="18" t="s">
        <v>1486</v>
      </c>
      <c r="P1556" s="18" t="s">
        <v>466</v>
      </c>
      <c r="Q1556" s="18" t="s">
        <v>254</v>
      </c>
      <c r="R1556" s="24" t="s">
        <v>257</v>
      </c>
      <c r="S1556" s="24" t="s">
        <v>257</v>
      </c>
      <c r="T1556" s="18" t="s">
        <v>1402</v>
      </c>
      <c r="U1556" s="18" t="s">
        <v>1898</v>
      </c>
      <c r="V1556" s="26" t="s">
        <v>1899</v>
      </c>
      <c r="W1556" s="18" t="s">
        <v>1900</v>
      </c>
      <c r="X1556" s="18" t="s">
        <v>441</v>
      </c>
      <c r="Y1556" s="18">
        <v>212</v>
      </c>
      <c r="Z1556" s="18" t="s">
        <v>474</v>
      </c>
      <c r="AA1556" s="18">
        <f t="shared" si="317"/>
        <v>212</v>
      </c>
      <c r="AB1556" s="57" t="s">
        <v>257</v>
      </c>
      <c r="AC1556" s="18" t="s">
        <v>595</v>
      </c>
      <c r="AD1556" s="18" t="s">
        <v>595</v>
      </c>
      <c r="AE1556" s="18" t="s">
        <v>595</v>
      </c>
      <c r="AF1556" s="18" t="s">
        <v>257</v>
      </c>
      <c r="AG1556" s="18" t="s">
        <v>257</v>
      </c>
      <c r="AH1556" s="18" t="s">
        <v>595</v>
      </c>
      <c r="AI1556" s="18">
        <v>180</v>
      </c>
      <c r="AJ1556" s="18" t="s">
        <v>522</v>
      </c>
      <c r="AK1556" s="18">
        <v>180</v>
      </c>
      <c r="AL1556" s="18" t="s">
        <v>1901</v>
      </c>
      <c r="AM1556" s="18" t="s">
        <v>1907</v>
      </c>
      <c r="AN1556" s="18">
        <v>21.088435400000002</v>
      </c>
      <c r="AO1556" s="18" t="s">
        <v>1908</v>
      </c>
      <c r="AP1556" s="18" t="s">
        <v>479</v>
      </c>
      <c r="AQ1556" s="18">
        <v>9</v>
      </c>
      <c r="AR1556" s="18" t="s">
        <v>1867</v>
      </c>
      <c r="AS1556" s="18">
        <v>9.8639455999999992</v>
      </c>
      <c r="AT1556" s="18">
        <v>32.312925200000002</v>
      </c>
      <c r="AU1556" s="18">
        <v>11.224489800000001</v>
      </c>
      <c r="AV1556" s="18">
        <v>11.224489800000001</v>
      </c>
      <c r="AW1556" s="18" t="s">
        <v>557</v>
      </c>
      <c r="AX1556" s="18">
        <v>6</v>
      </c>
      <c r="AY1556" s="18" t="s">
        <v>533</v>
      </c>
      <c r="AZ1556" s="18" t="s">
        <v>257</v>
      </c>
      <c r="BA1556" s="18" t="s">
        <v>257</v>
      </c>
      <c r="BB1556" s="18" t="s">
        <v>1909</v>
      </c>
      <c r="BC1556" s="18" t="s">
        <v>1910</v>
      </c>
      <c r="BD1556" s="18">
        <v>1.6194332</v>
      </c>
      <c r="BE1556" s="18" t="s">
        <v>1911</v>
      </c>
      <c r="BF1556" s="18" t="s">
        <v>479</v>
      </c>
      <c r="BG1556" s="18">
        <v>3</v>
      </c>
      <c r="BH1556" s="18" t="s">
        <v>860</v>
      </c>
      <c r="BI1556" s="18">
        <v>1.2307692299999999</v>
      </c>
      <c r="BJ1556" s="18">
        <v>2.0080971700000001</v>
      </c>
      <c r="BK1556" s="18">
        <v>0.38866397000000003</v>
      </c>
      <c r="BL1556" s="18">
        <v>0.38866397000000003</v>
      </c>
      <c r="BM1556" s="18" t="s">
        <v>557</v>
      </c>
      <c r="BN1556" s="18">
        <v>6</v>
      </c>
      <c r="BO1556" s="18" t="s">
        <v>533</v>
      </c>
      <c r="BP1556" s="18" t="s">
        <v>257</v>
      </c>
      <c r="BQ1556" s="18" t="s">
        <v>257</v>
      </c>
      <c r="BR1556" s="18" t="s">
        <v>1912</v>
      </c>
      <c r="BS1556" s="18"/>
      <c r="BT1556" s="18"/>
      <c r="BU1556" s="18"/>
      <c r="BV1556" s="18"/>
      <c r="BW1556" s="18"/>
      <c r="BX1556" s="18"/>
      <c r="BY1556" s="18"/>
      <c r="BZ1556" s="18"/>
      <c r="CA1556" s="18"/>
      <c r="CB1556" s="18"/>
      <c r="CC1556" s="18"/>
      <c r="CD1556" s="18"/>
      <c r="CE1556" s="18"/>
      <c r="CF1556" s="18"/>
      <c r="CG1556" s="18"/>
      <c r="CH1556" s="18"/>
      <c r="CI1556" s="18"/>
      <c r="CJ1556" s="18"/>
      <c r="CK1556" s="18"/>
      <c r="CL1556" s="18"/>
      <c r="CM1556" s="18"/>
      <c r="CN1556" s="18"/>
      <c r="CO1556" s="18"/>
      <c r="CP1556" s="18"/>
      <c r="CQ1556" s="18"/>
      <c r="CR1556" s="18"/>
      <c r="CS1556" s="18"/>
      <c r="CT1556" s="18"/>
      <c r="CU1556" s="18"/>
      <c r="CV1556" s="18"/>
      <c r="CW1556" s="18"/>
      <c r="CX1556" s="18"/>
      <c r="CY1556" s="18"/>
      <c r="CZ1556" s="18"/>
      <c r="DA1556" s="18"/>
      <c r="DB1556" s="18"/>
      <c r="DC1556" s="18"/>
      <c r="DD1556" s="18"/>
      <c r="DE1556" s="18"/>
      <c r="DF1556" s="18"/>
      <c r="DG1556" s="18"/>
      <c r="DH1556" s="18"/>
      <c r="DI1556" s="18"/>
      <c r="DJ1556" s="18"/>
      <c r="DK1556" s="18"/>
      <c r="DL1556" s="18"/>
      <c r="DM1556" s="18"/>
      <c r="DN1556" s="18"/>
      <c r="DO1556" s="18"/>
      <c r="DP1556" s="18"/>
      <c r="DQ1556" s="18"/>
      <c r="DR1556" s="18"/>
      <c r="DS1556" s="18"/>
      <c r="DT1556" s="18"/>
      <c r="DU1556" s="18"/>
      <c r="DV1556" s="18"/>
      <c r="DW1556" s="18">
        <v>1</v>
      </c>
      <c r="DX1556" s="18"/>
      <c r="DY1556" s="24"/>
      <c r="DZ1556" s="24"/>
      <c r="EA1556" s="24"/>
      <c r="EB1556" s="24"/>
      <c r="EC1556" s="24"/>
      <c r="ED1556" s="24"/>
      <c r="EE1556" s="18">
        <v>1</v>
      </c>
      <c r="EF1556" s="18">
        <v>1</v>
      </c>
      <c r="EG1556" s="24"/>
      <c r="EH1556" s="18"/>
      <c r="EI1556" s="18" cm="1">
        <f t="array" ref="EI1556">IF(SUMPRODUCT(--(DO1556:DS1556&lt;&gt;""))=0, 0,1)</f>
        <v>0</v>
      </c>
      <c r="EJ1556" s="18" cm="1">
        <f t="array" ref="EJ1556">IF(SUMPRODUCT(--(DT1556:EG1556&lt;&gt;""))=0, 0,1)</f>
        <v>1</v>
      </c>
      <c r="EK1556" s="18" cm="1">
        <f t="array" ref="EK1556">IF(SUMPRODUCT(--(EC1556:EG1556&lt;&gt;""))=0, 0,1)</f>
        <v>1</v>
      </c>
      <c r="EL1556" s="18" cm="1">
        <f t="array" ref="EL1556">IF(SUMPRODUCT(--(EE1556:EG1556&lt;&gt;""))=0, 0,1)</f>
        <v>1</v>
      </c>
      <c r="EM1556" s="18">
        <f t="shared" si="307"/>
        <v>1</v>
      </c>
      <c r="EN1556" s="18" t="str">
        <f t="shared" si="308"/>
        <v>NA</v>
      </c>
      <c r="EO1556" s="18">
        <f t="shared" si="309"/>
        <v>1</v>
      </c>
      <c r="EP1556" s="18">
        <f t="shared" si="310"/>
        <v>1</v>
      </c>
      <c r="EQ1556" s="18">
        <f t="shared" si="311"/>
        <v>1</v>
      </c>
      <c r="ER1556" s="58" t="s">
        <v>2080</v>
      </c>
      <c r="ES1556" s="59">
        <v>44011</v>
      </c>
      <c r="ET1556" s="24"/>
      <c r="EU1556" s="18" t="s">
        <v>1896</v>
      </c>
    </row>
    <row r="1557" spans="1:151" ht="15.75" customHeight="1" x14ac:dyDescent="0.2">
      <c r="A1557" s="5" t="s">
        <v>444</v>
      </c>
      <c r="B1557" s="24" t="s">
        <v>1913</v>
      </c>
      <c r="C1557" s="26">
        <v>1</v>
      </c>
      <c r="D1557" s="18" t="s">
        <v>626</v>
      </c>
      <c r="E1557" s="26" t="s">
        <v>1836</v>
      </c>
      <c r="F1557" s="18" t="s">
        <v>553</v>
      </c>
      <c r="G1557" s="18" t="s">
        <v>575</v>
      </c>
      <c r="H1557" s="18" t="s">
        <v>1815</v>
      </c>
      <c r="I1557" s="18" t="s">
        <v>552</v>
      </c>
      <c r="J1557" s="18" t="s">
        <v>363</v>
      </c>
      <c r="K1557" s="18" t="s">
        <v>363</v>
      </c>
      <c r="L1557" s="18" t="s">
        <v>363</v>
      </c>
      <c r="M1557" s="18" t="s">
        <v>253</v>
      </c>
      <c r="N1557" s="56">
        <v>60</v>
      </c>
      <c r="O1557" s="18" t="s">
        <v>1915</v>
      </c>
      <c r="P1557" s="18" t="s">
        <v>466</v>
      </c>
      <c r="Q1557" s="18" t="s">
        <v>254</v>
      </c>
      <c r="R1557" s="24" t="s">
        <v>257</v>
      </c>
      <c r="S1557" s="24" t="s">
        <v>257</v>
      </c>
      <c r="T1557" s="26" t="s">
        <v>1916</v>
      </c>
      <c r="U1557" s="26" t="s">
        <v>257</v>
      </c>
      <c r="V1557" s="26" t="s">
        <v>257</v>
      </c>
      <c r="W1557" s="26" t="s">
        <v>257</v>
      </c>
      <c r="X1557" s="26" t="s">
        <v>837</v>
      </c>
      <c r="Y1557" s="56">
        <v>0</v>
      </c>
      <c r="Z1557" s="18" t="s">
        <v>474</v>
      </c>
      <c r="AA1557" s="56">
        <v>0</v>
      </c>
      <c r="AB1557" s="57" t="s">
        <v>257</v>
      </c>
      <c r="AC1557" s="18" t="s">
        <v>595</v>
      </c>
      <c r="AD1557" s="18" t="s">
        <v>595</v>
      </c>
      <c r="AE1557" s="18" t="s">
        <v>595</v>
      </c>
      <c r="AF1557" s="18" t="s">
        <v>257</v>
      </c>
      <c r="AG1557" s="18" t="s">
        <v>257</v>
      </c>
      <c r="AH1557" s="18" t="s">
        <v>595</v>
      </c>
      <c r="AI1557" s="18">
        <v>7</v>
      </c>
      <c r="AJ1557" s="18" t="s">
        <v>522</v>
      </c>
      <c r="AK1557" s="18">
        <v>7</v>
      </c>
      <c r="AL1557" s="18" t="s">
        <v>1917</v>
      </c>
      <c r="AM1557" s="18" t="s">
        <v>282</v>
      </c>
      <c r="AN1557" s="18">
        <v>0</v>
      </c>
      <c r="AO1557" s="18" t="s">
        <v>1918</v>
      </c>
      <c r="AP1557" s="18" t="s">
        <v>479</v>
      </c>
      <c r="AQ1557" s="18">
        <v>23</v>
      </c>
      <c r="AR1557" s="18" t="s">
        <v>561</v>
      </c>
      <c r="AS1557" s="18">
        <v>0</v>
      </c>
      <c r="AT1557" s="18">
        <v>0</v>
      </c>
      <c r="AU1557" s="18" t="s">
        <v>257</v>
      </c>
      <c r="AV1557" s="18" t="s">
        <v>257</v>
      </c>
      <c r="AW1557" s="18" t="s">
        <v>1919</v>
      </c>
      <c r="AX1557" s="18">
        <v>7</v>
      </c>
      <c r="AY1557" s="18" t="s">
        <v>522</v>
      </c>
      <c r="AZ1557" s="18" t="s">
        <v>257</v>
      </c>
      <c r="BA1557" s="18" t="s">
        <v>257</v>
      </c>
      <c r="BB1557" s="18" t="s">
        <v>1920</v>
      </c>
      <c r="BC1557" s="24"/>
      <c r="BD1557" s="24"/>
      <c r="BE1557" s="24"/>
      <c r="BF1557" s="24"/>
      <c r="BG1557" s="24"/>
      <c r="BH1557" s="24"/>
      <c r="BI1557" s="24"/>
      <c r="BJ1557" s="24"/>
      <c r="BK1557" s="24"/>
      <c r="BL1557" s="24"/>
      <c r="BM1557" s="24"/>
      <c r="BN1557" s="24"/>
      <c r="BO1557" s="24"/>
      <c r="BP1557" s="24"/>
      <c r="BQ1557" s="24"/>
      <c r="BR1557" s="24"/>
      <c r="BS1557" s="24"/>
      <c r="BT1557" s="24"/>
      <c r="BU1557" s="24"/>
      <c r="BV1557" s="24"/>
      <c r="BW1557" s="24"/>
      <c r="BX1557" s="24"/>
      <c r="BY1557" s="24"/>
      <c r="BZ1557" s="24"/>
      <c r="CA1557" s="24"/>
      <c r="CB1557" s="24"/>
      <c r="CC1557" s="24"/>
      <c r="CD1557" s="24"/>
      <c r="CE1557" s="24"/>
      <c r="CF1557" s="24"/>
      <c r="CG1557" s="24"/>
      <c r="CH1557" s="24"/>
      <c r="CI1557" s="24"/>
      <c r="CJ1557" s="24"/>
      <c r="CK1557" s="24"/>
      <c r="CL1557" s="24"/>
      <c r="CM1557" s="24"/>
      <c r="CN1557" s="24"/>
      <c r="CO1557" s="24"/>
      <c r="CP1557" s="24"/>
      <c r="CQ1557" s="24"/>
      <c r="CR1557" s="24"/>
      <c r="CS1557" s="24"/>
      <c r="CT1557" s="24"/>
      <c r="CU1557" s="24"/>
      <c r="CV1557" s="24"/>
      <c r="CW1557" s="24"/>
      <c r="CX1557" s="24"/>
      <c r="CY1557" s="24"/>
      <c r="CZ1557" s="24"/>
      <c r="DA1557" s="24"/>
      <c r="DB1557" s="24"/>
      <c r="DC1557" s="24"/>
      <c r="DD1557" s="24"/>
      <c r="DE1557" s="24"/>
      <c r="DF1557" s="24"/>
      <c r="DG1557" s="24"/>
      <c r="DH1557" s="24"/>
      <c r="DI1557" s="24"/>
      <c r="DJ1557" s="24"/>
      <c r="DK1557" s="24"/>
      <c r="DL1557" s="24"/>
      <c r="DM1557" s="24"/>
      <c r="DN1557" s="24"/>
      <c r="DO1557" s="24"/>
      <c r="DP1557" s="24"/>
      <c r="DQ1557" s="24"/>
      <c r="DR1557" s="18">
        <v>0</v>
      </c>
      <c r="DS1557" s="24"/>
      <c r="DT1557" s="24"/>
      <c r="DU1557" s="24"/>
      <c r="DV1557" s="24"/>
      <c r="DW1557" s="24"/>
      <c r="DX1557" s="24"/>
      <c r="DY1557" s="24"/>
      <c r="DZ1557" s="18">
        <v>0</v>
      </c>
      <c r="EA1557" s="24"/>
      <c r="EB1557" s="24"/>
      <c r="EC1557" s="24"/>
      <c r="ED1557" s="24"/>
      <c r="EE1557" s="18">
        <v>0</v>
      </c>
      <c r="EF1557" s="18">
        <v>0</v>
      </c>
      <c r="EG1557" s="24"/>
      <c r="EH1557" s="18" t="s">
        <v>1921</v>
      </c>
      <c r="EI1557" s="18" cm="1">
        <f t="array" ref="EI1557">IF(SUMPRODUCT(--(DO1557:DS1557&lt;&gt;""))=0, 0,1)</f>
        <v>1</v>
      </c>
      <c r="EJ1557" s="18" cm="1">
        <f t="array" ref="EJ1557">IF(SUMPRODUCT(--(DT1557:EG1557&lt;&gt;""))=0, 0,1)</f>
        <v>1</v>
      </c>
      <c r="EK1557" s="18" cm="1">
        <f t="array" ref="EK1557">IF(SUMPRODUCT(--(EC1557:EG1557&lt;&gt;""))=0, 0,1)</f>
        <v>1</v>
      </c>
      <c r="EL1557" s="18" cm="1">
        <f t="array" ref="EL1557">IF(SUMPRODUCT(--(EE1557:EG1557&lt;&gt;""))=0, 0,1)</f>
        <v>1</v>
      </c>
      <c r="EM1557" s="18">
        <f t="shared" si="307"/>
        <v>0</v>
      </c>
      <c r="EN1557" s="18">
        <f t="shared" si="308"/>
        <v>0</v>
      </c>
      <c r="EO1557" s="18">
        <f t="shared" si="309"/>
        <v>0</v>
      </c>
      <c r="EP1557" s="18">
        <f t="shared" si="310"/>
        <v>0</v>
      </c>
      <c r="EQ1557" s="18">
        <f t="shared" si="311"/>
        <v>0</v>
      </c>
      <c r="ER1557" s="58" t="s">
        <v>2080</v>
      </c>
      <c r="ES1557" s="59">
        <v>44011</v>
      </c>
      <c r="ET1557" s="24"/>
      <c r="EU1557" s="18" t="s">
        <v>1914</v>
      </c>
    </row>
    <row r="1558" spans="1:151" ht="15.75" customHeight="1" x14ac:dyDescent="0.2">
      <c r="A1558" s="5" t="s">
        <v>444</v>
      </c>
      <c r="B1558" s="24" t="s">
        <v>1913</v>
      </c>
      <c r="C1558" s="26">
        <v>1</v>
      </c>
      <c r="D1558" s="18" t="s">
        <v>626</v>
      </c>
      <c r="E1558" s="26" t="s">
        <v>1922</v>
      </c>
      <c r="F1558" s="18" t="s">
        <v>553</v>
      </c>
      <c r="G1558" s="18" t="s">
        <v>575</v>
      </c>
      <c r="H1558" s="18" t="s">
        <v>1815</v>
      </c>
      <c r="I1558" s="18" t="s">
        <v>552</v>
      </c>
      <c r="J1558" s="18" t="s">
        <v>363</v>
      </c>
      <c r="K1558" s="18" t="s">
        <v>363</v>
      </c>
      <c r="L1558" s="18" t="s">
        <v>363</v>
      </c>
      <c r="M1558" s="18" t="s">
        <v>253</v>
      </c>
      <c r="N1558" s="56">
        <v>60</v>
      </c>
      <c r="O1558" s="18" t="s">
        <v>1915</v>
      </c>
      <c r="P1558" s="18" t="s">
        <v>466</v>
      </c>
      <c r="Q1558" s="18" t="s">
        <v>254</v>
      </c>
      <c r="R1558" s="24" t="s">
        <v>257</v>
      </c>
      <c r="S1558" s="24" t="s">
        <v>257</v>
      </c>
      <c r="T1558" s="26" t="s">
        <v>1916</v>
      </c>
      <c r="U1558" s="26" t="s">
        <v>257</v>
      </c>
      <c r="V1558" s="26" t="s">
        <v>257</v>
      </c>
      <c r="W1558" s="26" t="s">
        <v>257</v>
      </c>
      <c r="X1558" s="75" t="s">
        <v>1923</v>
      </c>
      <c r="Y1558" s="56">
        <v>50</v>
      </c>
      <c r="Z1558" s="18" t="s">
        <v>474</v>
      </c>
      <c r="AA1558" s="56">
        <v>50</v>
      </c>
      <c r="AB1558" s="57" t="s">
        <v>257</v>
      </c>
      <c r="AC1558" s="18" t="s">
        <v>595</v>
      </c>
      <c r="AD1558" s="18" t="s">
        <v>595</v>
      </c>
      <c r="AE1558" s="18" t="s">
        <v>595</v>
      </c>
      <c r="AF1558" s="18" t="s">
        <v>257</v>
      </c>
      <c r="AG1558" s="18" t="s">
        <v>257</v>
      </c>
      <c r="AH1558" s="18" t="s">
        <v>595</v>
      </c>
      <c r="AI1558" s="18">
        <v>7</v>
      </c>
      <c r="AJ1558" s="18" t="s">
        <v>522</v>
      </c>
      <c r="AK1558" s="18">
        <v>7</v>
      </c>
      <c r="AL1558" s="18" t="s">
        <v>1917</v>
      </c>
      <c r="AM1558" s="18" t="s">
        <v>282</v>
      </c>
      <c r="AN1558" s="18">
        <v>0</v>
      </c>
      <c r="AO1558" s="18" t="s">
        <v>1918</v>
      </c>
      <c r="AP1558" s="18" t="s">
        <v>479</v>
      </c>
      <c r="AQ1558" s="18">
        <v>23</v>
      </c>
      <c r="AR1558" s="18" t="s">
        <v>561</v>
      </c>
      <c r="AS1558" s="18">
        <v>0</v>
      </c>
      <c r="AT1558" s="18">
        <v>0</v>
      </c>
      <c r="AU1558" s="18" t="s">
        <v>257</v>
      </c>
      <c r="AV1558" s="18" t="s">
        <v>257</v>
      </c>
      <c r="AW1558" s="18" t="s">
        <v>1919</v>
      </c>
      <c r="AX1558" s="18">
        <v>7</v>
      </c>
      <c r="AY1558" s="18" t="s">
        <v>522</v>
      </c>
      <c r="AZ1558" s="18" t="s">
        <v>257</v>
      </c>
      <c r="BA1558" s="18" t="s">
        <v>257</v>
      </c>
      <c r="BB1558" s="18" t="s">
        <v>1920</v>
      </c>
      <c r="BC1558" s="24"/>
      <c r="BD1558" s="24"/>
      <c r="BE1558" s="24"/>
      <c r="BF1558" s="24"/>
      <c r="BG1558" s="24"/>
      <c r="BH1558" s="24"/>
      <c r="BI1558" s="24"/>
      <c r="BJ1558" s="24"/>
      <c r="BK1558" s="24"/>
      <c r="BL1558" s="24"/>
      <c r="BM1558" s="24"/>
      <c r="BN1558" s="24"/>
      <c r="BO1558" s="24"/>
      <c r="BP1558" s="24"/>
      <c r="BQ1558" s="24"/>
      <c r="BR1558" s="24"/>
      <c r="BS1558" s="24"/>
      <c r="BT1558" s="24"/>
      <c r="BU1558" s="24"/>
      <c r="BV1558" s="24"/>
      <c r="BW1558" s="24"/>
      <c r="BX1558" s="24"/>
      <c r="BY1558" s="24"/>
      <c r="BZ1558" s="24"/>
      <c r="CA1558" s="24"/>
      <c r="CB1558" s="24"/>
      <c r="CC1558" s="24"/>
      <c r="CD1558" s="24"/>
      <c r="CE1558" s="24"/>
      <c r="CF1558" s="24"/>
      <c r="CG1558" s="24"/>
      <c r="CH1558" s="24"/>
      <c r="CI1558" s="24"/>
      <c r="CJ1558" s="24"/>
      <c r="CK1558" s="24"/>
      <c r="CL1558" s="24"/>
      <c r="CM1558" s="24"/>
      <c r="CN1558" s="24"/>
      <c r="CO1558" s="24"/>
      <c r="CP1558" s="24"/>
      <c r="CQ1558" s="24"/>
      <c r="CR1558" s="24"/>
      <c r="CS1558" s="24"/>
      <c r="CT1558" s="24"/>
      <c r="CU1558" s="24"/>
      <c r="CV1558" s="24"/>
      <c r="CW1558" s="24"/>
      <c r="CX1558" s="24"/>
      <c r="CY1558" s="24"/>
      <c r="CZ1558" s="24"/>
      <c r="DA1558" s="24"/>
      <c r="DB1558" s="24"/>
      <c r="DC1558" s="24"/>
      <c r="DD1558" s="24"/>
      <c r="DE1558" s="24"/>
      <c r="DF1558" s="24"/>
      <c r="DG1558" s="24"/>
      <c r="DH1558" s="24"/>
      <c r="DI1558" s="24"/>
      <c r="DJ1558" s="24"/>
      <c r="DK1558" s="24"/>
      <c r="DL1558" s="24"/>
      <c r="DM1558" s="24"/>
      <c r="DN1558" s="24"/>
      <c r="DO1558" s="24"/>
      <c r="DP1558" s="24"/>
      <c r="DQ1558" s="24"/>
      <c r="DR1558" s="18">
        <v>0</v>
      </c>
      <c r="DS1558" s="24"/>
      <c r="DT1558" s="24"/>
      <c r="DU1558" s="24"/>
      <c r="DV1558" s="24"/>
      <c r="DW1558" s="24"/>
      <c r="DX1558" s="24"/>
      <c r="DY1558" s="24"/>
      <c r="DZ1558" s="18">
        <v>0</v>
      </c>
      <c r="EA1558" s="24"/>
      <c r="EB1558" s="24"/>
      <c r="EC1558" s="24"/>
      <c r="ED1558" s="24"/>
      <c r="EE1558" s="18">
        <v>0</v>
      </c>
      <c r="EF1558" s="18">
        <v>0</v>
      </c>
      <c r="EG1558" s="24"/>
      <c r="EH1558" s="18" t="s">
        <v>1921</v>
      </c>
      <c r="EI1558" s="18" cm="1">
        <f t="array" ref="EI1558">IF(SUMPRODUCT(--(DO1558:DS1558&lt;&gt;""))=0, 0,1)</f>
        <v>1</v>
      </c>
      <c r="EJ1558" s="18" cm="1">
        <f t="array" ref="EJ1558">IF(SUMPRODUCT(--(DT1558:EG1558&lt;&gt;""))=0, 0,1)</f>
        <v>1</v>
      </c>
      <c r="EK1558" s="18" cm="1">
        <f t="array" ref="EK1558">IF(SUMPRODUCT(--(EC1558:EG1558&lt;&gt;""))=0, 0,1)</f>
        <v>1</v>
      </c>
      <c r="EL1558" s="18" cm="1">
        <f t="array" ref="EL1558">IF(SUMPRODUCT(--(EE1558:EG1558&lt;&gt;""))=0, 0,1)</f>
        <v>1</v>
      </c>
      <c r="EM1558" s="18">
        <f t="shared" si="307"/>
        <v>0</v>
      </c>
      <c r="EN1558" s="18">
        <f t="shared" si="308"/>
        <v>0</v>
      </c>
      <c r="EO1558" s="18">
        <f t="shared" si="309"/>
        <v>0</v>
      </c>
      <c r="EP1558" s="18">
        <f t="shared" si="310"/>
        <v>0</v>
      </c>
      <c r="EQ1558" s="18">
        <f t="shared" si="311"/>
        <v>0</v>
      </c>
      <c r="ER1558" s="58" t="s">
        <v>2080</v>
      </c>
      <c r="ES1558" s="59">
        <v>44011</v>
      </c>
      <c r="ET1558" s="24"/>
      <c r="EU1558" s="18" t="s">
        <v>1914</v>
      </c>
    </row>
    <row r="1559" spans="1:151" ht="15.75" customHeight="1" x14ac:dyDescent="0.2">
      <c r="A1559" s="5" t="s">
        <v>444</v>
      </c>
      <c r="B1559" s="24" t="s">
        <v>1913</v>
      </c>
      <c r="C1559" s="26">
        <v>1</v>
      </c>
      <c r="D1559" s="18" t="s">
        <v>626</v>
      </c>
      <c r="E1559" s="26" t="s">
        <v>1924</v>
      </c>
      <c r="F1559" s="18" t="s">
        <v>553</v>
      </c>
      <c r="G1559" s="18" t="s">
        <v>575</v>
      </c>
      <c r="H1559" s="18" t="s">
        <v>1815</v>
      </c>
      <c r="I1559" s="18" t="s">
        <v>552</v>
      </c>
      <c r="J1559" s="18" t="s">
        <v>363</v>
      </c>
      <c r="K1559" s="18" t="s">
        <v>363</v>
      </c>
      <c r="L1559" s="18" t="s">
        <v>363</v>
      </c>
      <c r="M1559" s="18" t="s">
        <v>253</v>
      </c>
      <c r="N1559" s="56">
        <v>60</v>
      </c>
      <c r="O1559" s="18" t="s">
        <v>1915</v>
      </c>
      <c r="P1559" s="18" t="s">
        <v>466</v>
      </c>
      <c r="Q1559" s="18" t="s">
        <v>254</v>
      </c>
      <c r="R1559" s="24" t="s">
        <v>257</v>
      </c>
      <c r="S1559" s="24" t="s">
        <v>257</v>
      </c>
      <c r="T1559" s="26" t="s">
        <v>1916</v>
      </c>
      <c r="U1559" s="26" t="s">
        <v>257</v>
      </c>
      <c r="V1559" s="26" t="s">
        <v>257</v>
      </c>
      <c r="W1559" s="26" t="s">
        <v>257</v>
      </c>
      <c r="X1559" s="75" t="s">
        <v>1923</v>
      </c>
      <c r="Y1559" s="56">
        <v>100</v>
      </c>
      <c r="Z1559" s="18" t="s">
        <v>474</v>
      </c>
      <c r="AA1559" s="56">
        <v>100</v>
      </c>
      <c r="AB1559" s="57" t="s">
        <v>257</v>
      </c>
      <c r="AC1559" s="18" t="s">
        <v>595</v>
      </c>
      <c r="AD1559" s="18" t="s">
        <v>595</v>
      </c>
      <c r="AE1559" s="18" t="s">
        <v>595</v>
      </c>
      <c r="AF1559" s="18" t="s">
        <v>257</v>
      </c>
      <c r="AG1559" s="18" t="s">
        <v>257</v>
      </c>
      <c r="AH1559" s="18" t="s">
        <v>595</v>
      </c>
      <c r="AI1559" s="18">
        <v>7</v>
      </c>
      <c r="AJ1559" s="18" t="s">
        <v>522</v>
      </c>
      <c r="AK1559" s="18">
        <v>7</v>
      </c>
      <c r="AL1559" s="18" t="s">
        <v>1917</v>
      </c>
      <c r="AM1559" s="18" t="s">
        <v>282</v>
      </c>
      <c r="AN1559" s="18">
        <v>0</v>
      </c>
      <c r="AO1559" s="18" t="s">
        <v>1918</v>
      </c>
      <c r="AP1559" s="18" t="s">
        <v>479</v>
      </c>
      <c r="AQ1559" s="18">
        <v>23</v>
      </c>
      <c r="AR1559" s="18" t="s">
        <v>561</v>
      </c>
      <c r="AS1559" s="18">
        <v>0</v>
      </c>
      <c r="AT1559" s="18">
        <v>0</v>
      </c>
      <c r="AU1559" s="18" t="s">
        <v>257</v>
      </c>
      <c r="AV1559" s="18" t="s">
        <v>257</v>
      </c>
      <c r="AW1559" s="18" t="s">
        <v>1919</v>
      </c>
      <c r="AX1559" s="18">
        <v>7</v>
      </c>
      <c r="AY1559" s="18" t="s">
        <v>522</v>
      </c>
      <c r="AZ1559" s="18" t="s">
        <v>257</v>
      </c>
      <c r="BA1559" s="18" t="s">
        <v>257</v>
      </c>
      <c r="BB1559" s="18" t="s">
        <v>1920</v>
      </c>
      <c r="BC1559" s="24"/>
      <c r="BD1559" s="24"/>
      <c r="BE1559" s="24"/>
      <c r="BF1559" s="24"/>
      <c r="BG1559" s="24"/>
      <c r="BH1559" s="24"/>
      <c r="BI1559" s="24"/>
      <c r="BJ1559" s="24"/>
      <c r="BK1559" s="24"/>
      <c r="BL1559" s="24"/>
      <c r="BM1559" s="24"/>
      <c r="BN1559" s="24"/>
      <c r="BO1559" s="24"/>
      <c r="BP1559" s="24"/>
      <c r="BQ1559" s="24"/>
      <c r="BR1559" s="24"/>
      <c r="BS1559" s="24"/>
      <c r="BT1559" s="24"/>
      <c r="BU1559" s="24"/>
      <c r="BV1559" s="24"/>
      <c r="BW1559" s="24"/>
      <c r="BX1559" s="24"/>
      <c r="BY1559" s="24"/>
      <c r="BZ1559" s="24"/>
      <c r="CA1559" s="24"/>
      <c r="CB1559" s="24"/>
      <c r="CC1559" s="24"/>
      <c r="CD1559" s="24"/>
      <c r="CE1559" s="24"/>
      <c r="CF1559" s="24"/>
      <c r="CG1559" s="24"/>
      <c r="CH1559" s="24"/>
      <c r="CI1559" s="24"/>
      <c r="CJ1559" s="24"/>
      <c r="CK1559" s="24"/>
      <c r="CL1559" s="24"/>
      <c r="CM1559" s="24"/>
      <c r="CN1559" s="24"/>
      <c r="CO1559" s="24"/>
      <c r="CP1559" s="24"/>
      <c r="CQ1559" s="24"/>
      <c r="CR1559" s="24"/>
      <c r="CS1559" s="24"/>
      <c r="CT1559" s="24"/>
      <c r="CU1559" s="24"/>
      <c r="CV1559" s="24"/>
      <c r="CW1559" s="24"/>
      <c r="CX1559" s="24"/>
      <c r="CY1559" s="24"/>
      <c r="CZ1559" s="24"/>
      <c r="DA1559" s="24"/>
      <c r="DB1559" s="24"/>
      <c r="DC1559" s="24"/>
      <c r="DD1559" s="24"/>
      <c r="DE1559" s="24"/>
      <c r="DF1559" s="24"/>
      <c r="DG1559" s="24"/>
      <c r="DH1559" s="24"/>
      <c r="DI1559" s="24"/>
      <c r="DJ1559" s="24"/>
      <c r="DK1559" s="24"/>
      <c r="DL1559" s="24"/>
      <c r="DM1559" s="24"/>
      <c r="DN1559" s="24"/>
      <c r="DO1559" s="24"/>
      <c r="DP1559" s="24"/>
      <c r="DQ1559" s="24"/>
      <c r="DR1559" s="18">
        <v>0</v>
      </c>
      <c r="DS1559" s="24"/>
      <c r="DT1559" s="24"/>
      <c r="DU1559" s="24"/>
      <c r="DV1559" s="24"/>
      <c r="DW1559" s="24"/>
      <c r="DX1559" s="24"/>
      <c r="DY1559" s="24"/>
      <c r="DZ1559" s="18">
        <v>0</v>
      </c>
      <c r="EA1559" s="24"/>
      <c r="EB1559" s="24"/>
      <c r="EC1559" s="24"/>
      <c r="ED1559" s="24"/>
      <c r="EE1559" s="18">
        <v>0</v>
      </c>
      <c r="EF1559" s="18">
        <v>0</v>
      </c>
      <c r="EG1559" s="24"/>
      <c r="EH1559" s="18" t="s">
        <v>1921</v>
      </c>
      <c r="EI1559" s="18" cm="1">
        <f t="array" ref="EI1559">IF(SUMPRODUCT(--(DO1559:DS1559&lt;&gt;""))=0, 0,1)</f>
        <v>1</v>
      </c>
      <c r="EJ1559" s="18" cm="1">
        <f t="array" ref="EJ1559">IF(SUMPRODUCT(--(DT1559:EG1559&lt;&gt;""))=0, 0,1)</f>
        <v>1</v>
      </c>
      <c r="EK1559" s="18" cm="1">
        <f t="array" ref="EK1559">IF(SUMPRODUCT(--(EC1559:EG1559&lt;&gt;""))=0, 0,1)</f>
        <v>1</v>
      </c>
      <c r="EL1559" s="18" cm="1">
        <f t="array" ref="EL1559">IF(SUMPRODUCT(--(EE1559:EG1559&lt;&gt;""))=0, 0,1)</f>
        <v>1</v>
      </c>
      <c r="EM1559" s="18">
        <f t="shared" si="307"/>
        <v>0</v>
      </c>
      <c r="EN1559" s="18">
        <f t="shared" si="308"/>
        <v>0</v>
      </c>
      <c r="EO1559" s="18">
        <f t="shared" si="309"/>
        <v>0</v>
      </c>
      <c r="EP1559" s="18">
        <f t="shared" si="310"/>
        <v>0</v>
      </c>
      <c r="EQ1559" s="18">
        <f t="shared" si="311"/>
        <v>0</v>
      </c>
      <c r="ER1559" s="58" t="s">
        <v>2080</v>
      </c>
      <c r="ES1559" s="59">
        <v>44011</v>
      </c>
      <c r="ET1559" s="24"/>
      <c r="EU1559" s="18" t="s">
        <v>1914</v>
      </c>
    </row>
    <row r="1560" spans="1:151" ht="15.75" customHeight="1" x14ac:dyDescent="0.2">
      <c r="A1560" s="5" t="s">
        <v>444</v>
      </c>
      <c r="B1560" s="24" t="s">
        <v>1913</v>
      </c>
      <c r="C1560" s="26">
        <v>1</v>
      </c>
      <c r="D1560" s="18" t="s">
        <v>626</v>
      </c>
      <c r="E1560" s="26" t="s">
        <v>1925</v>
      </c>
      <c r="F1560" s="18" t="s">
        <v>553</v>
      </c>
      <c r="G1560" s="18" t="s">
        <v>575</v>
      </c>
      <c r="H1560" s="18" t="s">
        <v>1815</v>
      </c>
      <c r="I1560" s="18" t="s">
        <v>552</v>
      </c>
      <c r="J1560" s="18" t="s">
        <v>363</v>
      </c>
      <c r="K1560" s="18" t="s">
        <v>363</v>
      </c>
      <c r="L1560" s="18" t="s">
        <v>363</v>
      </c>
      <c r="M1560" s="18" t="s">
        <v>253</v>
      </c>
      <c r="N1560" s="56">
        <v>60</v>
      </c>
      <c r="O1560" s="18" t="s">
        <v>1915</v>
      </c>
      <c r="P1560" s="18" t="s">
        <v>466</v>
      </c>
      <c r="Q1560" s="18" t="s">
        <v>254</v>
      </c>
      <c r="R1560" s="24" t="s">
        <v>257</v>
      </c>
      <c r="S1560" s="24" t="s">
        <v>257</v>
      </c>
      <c r="T1560" s="26" t="s">
        <v>1916</v>
      </c>
      <c r="U1560" s="26" t="s">
        <v>257</v>
      </c>
      <c r="V1560" s="26" t="s">
        <v>257</v>
      </c>
      <c r="W1560" s="26" t="s">
        <v>257</v>
      </c>
      <c r="X1560" s="75" t="s">
        <v>1923</v>
      </c>
      <c r="Y1560" s="56">
        <v>200</v>
      </c>
      <c r="Z1560" s="18" t="s">
        <v>474</v>
      </c>
      <c r="AA1560" s="56">
        <v>200</v>
      </c>
      <c r="AB1560" s="57" t="s">
        <v>257</v>
      </c>
      <c r="AC1560" s="18" t="s">
        <v>595</v>
      </c>
      <c r="AD1560" s="18" t="s">
        <v>595</v>
      </c>
      <c r="AE1560" s="18" t="s">
        <v>595</v>
      </c>
      <c r="AF1560" s="18" t="s">
        <v>257</v>
      </c>
      <c r="AG1560" s="18" t="s">
        <v>257</v>
      </c>
      <c r="AH1560" s="18" t="s">
        <v>595</v>
      </c>
      <c r="AI1560" s="18">
        <v>7</v>
      </c>
      <c r="AJ1560" s="18" t="s">
        <v>522</v>
      </c>
      <c r="AK1560" s="18">
        <v>7</v>
      </c>
      <c r="AL1560" s="18" t="s">
        <v>1917</v>
      </c>
      <c r="AM1560" s="18" t="s">
        <v>282</v>
      </c>
      <c r="AN1560" s="18">
        <v>0</v>
      </c>
      <c r="AO1560" s="18" t="s">
        <v>1918</v>
      </c>
      <c r="AP1560" s="18" t="s">
        <v>479</v>
      </c>
      <c r="AQ1560" s="18">
        <v>23</v>
      </c>
      <c r="AR1560" s="18" t="s">
        <v>561</v>
      </c>
      <c r="AS1560" s="18">
        <v>0</v>
      </c>
      <c r="AT1560" s="18">
        <v>0</v>
      </c>
      <c r="AU1560" s="18" t="s">
        <v>257</v>
      </c>
      <c r="AV1560" s="18" t="s">
        <v>257</v>
      </c>
      <c r="AW1560" s="18" t="s">
        <v>1919</v>
      </c>
      <c r="AX1560" s="18">
        <v>7</v>
      </c>
      <c r="AY1560" s="18" t="s">
        <v>522</v>
      </c>
      <c r="AZ1560" s="18" t="s">
        <v>257</v>
      </c>
      <c r="BA1560" s="18" t="s">
        <v>257</v>
      </c>
      <c r="BB1560" s="18" t="s">
        <v>1920</v>
      </c>
      <c r="BC1560" s="24"/>
      <c r="BD1560" s="24"/>
      <c r="BE1560" s="24"/>
      <c r="BF1560" s="24"/>
      <c r="BG1560" s="24"/>
      <c r="BH1560" s="24"/>
      <c r="BI1560" s="24"/>
      <c r="BJ1560" s="24"/>
      <c r="BK1560" s="24"/>
      <c r="BL1560" s="24"/>
      <c r="BM1560" s="24"/>
      <c r="BN1560" s="24"/>
      <c r="BO1560" s="24"/>
      <c r="BP1560" s="24"/>
      <c r="BQ1560" s="24"/>
      <c r="BR1560" s="24"/>
      <c r="BS1560" s="24"/>
      <c r="BT1560" s="24"/>
      <c r="BU1560" s="24"/>
      <c r="BV1560" s="24"/>
      <c r="BW1560" s="24"/>
      <c r="BX1560" s="24"/>
      <c r="BY1560" s="24"/>
      <c r="BZ1560" s="24"/>
      <c r="CA1560" s="24"/>
      <c r="CB1560" s="24"/>
      <c r="CC1560" s="24"/>
      <c r="CD1560" s="24"/>
      <c r="CE1560" s="24"/>
      <c r="CF1560" s="24"/>
      <c r="CG1560" s="24"/>
      <c r="CH1560" s="24"/>
      <c r="CI1560" s="24"/>
      <c r="CJ1560" s="24"/>
      <c r="CK1560" s="24"/>
      <c r="CL1560" s="24"/>
      <c r="CM1560" s="24"/>
      <c r="CN1560" s="24"/>
      <c r="CO1560" s="24"/>
      <c r="CP1560" s="24"/>
      <c r="CQ1560" s="24"/>
      <c r="CR1560" s="24"/>
      <c r="CS1560" s="24"/>
      <c r="CT1560" s="24"/>
      <c r="CU1560" s="24"/>
      <c r="CV1560" s="24"/>
      <c r="CW1560" s="24"/>
      <c r="CX1560" s="24"/>
      <c r="CY1560" s="24"/>
      <c r="CZ1560" s="24"/>
      <c r="DA1560" s="24"/>
      <c r="DB1560" s="24"/>
      <c r="DC1560" s="24"/>
      <c r="DD1560" s="24"/>
      <c r="DE1560" s="24"/>
      <c r="DF1560" s="24"/>
      <c r="DG1560" s="24"/>
      <c r="DH1560" s="24"/>
      <c r="DI1560" s="24"/>
      <c r="DJ1560" s="24"/>
      <c r="DK1560" s="24"/>
      <c r="DL1560" s="24"/>
      <c r="DM1560" s="24"/>
      <c r="DN1560" s="24"/>
      <c r="DO1560" s="24"/>
      <c r="DP1560" s="24"/>
      <c r="DQ1560" s="24"/>
      <c r="DR1560" s="18">
        <v>0</v>
      </c>
      <c r="DS1560" s="24"/>
      <c r="DT1560" s="24"/>
      <c r="DU1560" s="24"/>
      <c r="DV1560" s="24"/>
      <c r="DW1560" s="24"/>
      <c r="DX1560" s="24"/>
      <c r="DY1560" s="24"/>
      <c r="DZ1560" s="18">
        <v>0</v>
      </c>
      <c r="EA1560" s="24"/>
      <c r="EB1560" s="24"/>
      <c r="EC1560" s="24"/>
      <c r="ED1560" s="24"/>
      <c r="EE1560" s="18">
        <v>0</v>
      </c>
      <c r="EF1560" s="18">
        <v>0</v>
      </c>
      <c r="EG1560" s="24"/>
      <c r="EH1560" s="18" t="s">
        <v>1921</v>
      </c>
      <c r="EI1560" s="18" cm="1">
        <f t="array" ref="EI1560">IF(SUMPRODUCT(--(DO1560:DS1560&lt;&gt;""))=0, 0,1)</f>
        <v>1</v>
      </c>
      <c r="EJ1560" s="18" cm="1">
        <f t="array" ref="EJ1560">IF(SUMPRODUCT(--(DT1560:EG1560&lt;&gt;""))=0, 0,1)</f>
        <v>1</v>
      </c>
      <c r="EK1560" s="18" cm="1">
        <f t="array" ref="EK1560">IF(SUMPRODUCT(--(EC1560:EG1560&lt;&gt;""))=0, 0,1)</f>
        <v>1</v>
      </c>
      <c r="EL1560" s="18" cm="1">
        <f t="array" ref="EL1560">IF(SUMPRODUCT(--(EE1560:EG1560&lt;&gt;""))=0, 0,1)</f>
        <v>1</v>
      </c>
      <c r="EM1560" s="18">
        <f t="shared" si="307"/>
        <v>0</v>
      </c>
      <c r="EN1560" s="18">
        <f t="shared" si="308"/>
        <v>0</v>
      </c>
      <c r="EO1560" s="18">
        <f t="shared" si="309"/>
        <v>0</v>
      </c>
      <c r="EP1560" s="18">
        <f t="shared" si="310"/>
        <v>0</v>
      </c>
      <c r="EQ1560" s="18">
        <f t="shared" si="311"/>
        <v>0</v>
      </c>
      <c r="ER1560" s="58" t="s">
        <v>2080</v>
      </c>
      <c r="ES1560" s="59">
        <v>44011</v>
      </c>
      <c r="ET1560" s="24"/>
      <c r="EU1560" s="18" t="s">
        <v>1914</v>
      </c>
    </row>
    <row r="1561" spans="1:151" ht="15.75" customHeight="1" x14ac:dyDescent="0.2">
      <c r="A1561" s="5" t="s">
        <v>444</v>
      </c>
      <c r="B1561" s="24" t="s">
        <v>1913</v>
      </c>
      <c r="C1561" s="26">
        <v>1</v>
      </c>
      <c r="D1561" s="18" t="s">
        <v>626</v>
      </c>
      <c r="E1561" s="26" t="s">
        <v>1926</v>
      </c>
      <c r="F1561" s="18" t="s">
        <v>553</v>
      </c>
      <c r="G1561" s="18" t="s">
        <v>575</v>
      </c>
      <c r="H1561" s="18" t="s">
        <v>1815</v>
      </c>
      <c r="I1561" s="18" t="s">
        <v>552</v>
      </c>
      <c r="J1561" s="18" t="s">
        <v>363</v>
      </c>
      <c r="K1561" s="18" t="s">
        <v>363</v>
      </c>
      <c r="L1561" s="18" t="s">
        <v>363</v>
      </c>
      <c r="M1561" s="18" t="s">
        <v>253</v>
      </c>
      <c r="N1561" s="56">
        <v>60</v>
      </c>
      <c r="O1561" s="18" t="s">
        <v>1915</v>
      </c>
      <c r="P1561" s="18" t="s">
        <v>466</v>
      </c>
      <c r="Q1561" s="18" t="s">
        <v>254</v>
      </c>
      <c r="R1561" s="24" t="s">
        <v>257</v>
      </c>
      <c r="S1561" s="24" t="s">
        <v>257</v>
      </c>
      <c r="T1561" s="26" t="s">
        <v>1916</v>
      </c>
      <c r="U1561" s="26" t="s">
        <v>257</v>
      </c>
      <c r="V1561" s="26" t="s">
        <v>257</v>
      </c>
      <c r="W1561" s="26" t="s">
        <v>257</v>
      </c>
      <c r="X1561" s="75" t="s">
        <v>1923</v>
      </c>
      <c r="Y1561" s="56">
        <v>400</v>
      </c>
      <c r="Z1561" s="18" t="s">
        <v>474</v>
      </c>
      <c r="AA1561" s="56">
        <v>400</v>
      </c>
      <c r="AB1561" s="57" t="s">
        <v>257</v>
      </c>
      <c r="AC1561" s="18" t="s">
        <v>595</v>
      </c>
      <c r="AD1561" s="18" t="s">
        <v>595</v>
      </c>
      <c r="AE1561" s="18" t="s">
        <v>595</v>
      </c>
      <c r="AF1561" s="18" t="s">
        <v>257</v>
      </c>
      <c r="AG1561" s="18" t="s">
        <v>257</v>
      </c>
      <c r="AH1561" s="18" t="s">
        <v>595</v>
      </c>
      <c r="AI1561" s="18">
        <v>7</v>
      </c>
      <c r="AJ1561" s="18" t="s">
        <v>522</v>
      </c>
      <c r="AK1561" s="18">
        <v>7</v>
      </c>
      <c r="AL1561" s="18" t="s">
        <v>1917</v>
      </c>
      <c r="AM1561" s="18" t="s">
        <v>282</v>
      </c>
      <c r="AN1561" s="18">
        <v>0</v>
      </c>
      <c r="AO1561" s="18" t="s">
        <v>1918</v>
      </c>
      <c r="AP1561" s="18" t="s">
        <v>479</v>
      </c>
      <c r="AQ1561" s="18">
        <v>23</v>
      </c>
      <c r="AR1561" s="18" t="s">
        <v>561</v>
      </c>
      <c r="AS1561" s="18">
        <v>0</v>
      </c>
      <c r="AT1561" s="18">
        <v>0</v>
      </c>
      <c r="AU1561" s="18" t="s">
        <v>257</v>
      </c>
      <c r="AV1561" s="18" t="s">
        <v>257</v>
      </c>
      <c r="AW1561" s="18" t="s">
        <v>1919</v>
      </c>
      <c r="AX1561" s="18">
        <v>7</v>
      </c>
      <c r="AY1561" s="18" t="s">
        <v>522</v>
      </c>
      <c r="AZ1561" s="18" t="s">
        <v>257</v>
      </c>
      <c r="BA1561" s="18" t="s">
        <v>257</v>
      </c>
      <c r="BB1561" s="18" t="s">
        <v>1920</v>
      </c>
      <c r="BC1561" s="24"/>
      <c r="BD1561" s="24"/>
      <c r="BE1561" s="24"/>
      <c r="BF1561" s="24"/>
      <c r="BG1561" s="24"/>
      <c r="BH1561" s="24"/>
      <c r="BI1561" s="24"/>
      <c r="BJ1561" s="24"/>
      <c r="BK1561" s="24"/>
      <c r="BL1561" s="24"/>
      <c r="BM1561" s="24"/>
      <c r="BN1561" s="24"/>
      <c r="BO1561" s="24"/>
      <c r="BP1561" s="24"/>
      <c r="BQ1561" s="24"/>
      <c r="BR1561" s="24"/>
      <c r="BS1561" s="24"/>
      <c r="BT1561" s="24"/>
      <c r="BU1561" s="24"/>
      <c r="BV1561" s="24"/>
      <c r="BW1561" s="24"/>
      <c r="BX1561" s="24"/>
      <c r="BY1561" s="24"/>
      <c r="BZ1561" s="24"/>
      <c r="CA1561" s="24"/>
      <c r="CB1561" s="24"/>
      <c r="CC1561" s="24"/>
      <c r="CD1561" s="24"/>
      <c r="CE1561" s="24"/>
      <c r="CF1561" s="24"/>
      <c r="CG1561" s="24"/>
      <c r="CH1561" s="24"/>
      <c r="CI1561" s="24"/>
      <c r="CJ1561" s="24"/>
      <c r="CK1561" s="24"/>
      <c r="CL1561" s="24"/>
      <c r="CM1561" s="24"/>
      <c r="CN1561" s="24"/>
      <c r="CO1561" s="24"/>
      <c r="CP1561" s="24"/>
      <c r="CQ1561" s="24"/>
      <c r="CR1561" s="24"/>
      <c r="CS1561" s="24"/>
      <c r="CT1561" s="24"/>
      <c r="CU1561" s="24"/>
      <c r="CV1561" s="24"/>
      <c r="CW1561" s="24"/>
      <c r="CX1561" s="24"/>
      <c r="CY1561" s="24"/>
      <c r="CZ1561" s="24"/>
      <c r="DA1561" s="24"/>
      <c r="DB1561" s="24"/>
      <c r="DC1561" s="24"/>
      <c r="DD1561" s="24"/>
      <c r="DE1561" s="24"/>
      <c r="DF1561" s="24"/>
      <c r="DG1561" s="24"/>
      <c r="DH1561" s="24"/>
      <c r="DI1561" s="24"/>
      <c r="DJ1561" s="24"/>
      <c r="DK1561" s="24"/>
      <c r="DL1561" s="24"/>
      <c r="DM1561" s="24"/>
      <c r="DN1561" s="24"/>
      <c r="DO1561" s="24"/>
      <c r="DP1561" s="24"/>
      <c r="DQ1561" s="24"/>
      <c r="DR1561" s="18">
        <v>0</v>
      </c>
      <c r="DS1561" s="24"/>
      <c r="DT1561" s="24"/>
      <c r="DU1561" s="24"/>
      <c r="DV1561" s="24"/>
      <c r="DW1561" s="24"/>
      <c r="DX1561" s="24"/>
      <c r="DY1561" s="24"/>
      <c r="DZ1561" s="18">
        <v>0</v>
      </c>
      <c r="EA1561" s="24"/>
      <c r="EB1561" s="24"/>
      <c r="EC1561" s="24"/>
      <c r="ED1561" s="24"/>
      <c r="EE1561" s="18">
        <v>0</v>
      </c>
      <c r="EF1561" s="18">
        <v>0</v>
      </c>
      <c r="EG1561" s="24"/>
      <c r="EH1561" s="18" t="s">
        <v>1921</v>
      </c>
      <c r="EI1561" s="18" cm="1">
        <f t="array" ref="EI1561">IF(SUMPRODUCT(--(DO1561:DS1561&lt;&gt;""))=0, 0,1)</f>
        <v>1</v>
      </c>
      <c r="EJ1561" s="18" cm="1">
        <f t="array" ref="EJ1561">IF(SUMPRODUCT(--(DT1561:EG1561&lt;&gt;""))=0, 0,1)</f>
        <v>1</v>
      </c>
      <c r="EK1561" s="18" cm="1">
        <f t="array" ref="EK1561">IF(SUMPRODUCT(--(EC1561:EG1561&lt;&gt;""))=0, 0,1)</f>
        <v>1</v>
      </c>
      <c r="EL1561" s="18" cm="1">
        <f t="array" ref="EL1561">IF(SUMPRODUCT(--(EE1561:EG1561&lt;&gt;""))=0, 0,1)</f>
        <v>1</v>
      </c>
      <c r="EM1561" s="18">
        <f t="shared" si="307"/>
        <v>0</v>
      </c>
      <c r="EN1561" s="18">
        <f t="shared" si="308"/>
        <v>0</v>
      </c>
      <c r="EO1561" s="18">
        <f t="shared" si="309"/>
        <v>0</v>
      </c>
      <c r="EP1561" s="18">
        <f t="shared" si="310"/>
        <v>0</v>
      </c>
      <c r="EQ1561" s="18">
        <f t="shared" si="311"/>
        <v>0</v>
      </c>
      <c r="ER1561" s="58" t="s">
        <v>2080</v>
      </c>
      <c r="ES1561" s="59">
        <v>44011</v>
      </c>
      <c r="ET1561" s="24"/>
      <c r="EU1561" s="18" t="s">
        <v>1914</v>
      </c>
    </row>
    <row r="1562" spans="1:151" ht="15.75" customHeight="1" x14ac:dyDescent="0.2">
      <c r="A1562" s="5" t="s">
        <v>444</v>
      </c>
      <c r="B1562" s="24" t="s">
        <v>1913</v>
      </c>
      <c r="C1562" s="26">
        <v>1</v>
      </c>
      <c r="D1562" s="18" t="s">
        <v>626</v>
      </c>
      <c r="E1562" s="26" t="s">
        <v>1927</v>
      </c>
      <c r="F1562" s="18" t="s">
        <v>553</v>
      </c>
      <c r="G1562" s="18" t="s">
        <v>575</v>
      </c>
      <c r="H1562" s="18" t="s">
        <v>1815</v>
      </c>
      <c r="I1562" s="18" t="s">
        <v>552</v>
      </c>
      <c r="J1562" s="18" t="s">
        <v>363</v>
      </c>
      <c r="K1562" s="18" t="s">
        <v>363</v>
      </c>
      <c r="L1562" s="18" t="s">
        <v>363</v>
      </c>
      <c r="M1562" s="18" t="s">
        <v>253</v>
      </c>
      <c r="N1562" s="56">
        <v>60</v>
      </c>
      <c r="O1562" s="18" t="s">
        <v>1915</v>
      </c>
      <c r="P1562" s="18" t="s">
        <v>466</v>
      </c>
      <c r="Q1562" s="18" t="s">
        <v>254</v>
      </c>
      <c r="R1562" s="24" t="s">
        <v>257</v>
      </c>
      <c r="S1562" s="24" t="s">
        <v>257</v>
      </c>
      <c r="T1562" s="26" t="s">
        <v>1916</v>
      </c>
      <c r="U1562" s="26" t="s">
        <v>257</v>
      </c>
      <c r="V1562" s="26" t="s">
        <v>257</v>
      </c>
      <c r="W1562" s="26" t="s">
        <v>257</v>
      </c>
      <c r="X1562" s="75" t="s">
        <v>1928</v>
      </c>
      <c r="Y1562" s="56">
        <v>300</v>
      </c>
      <c r="Z1562" s="18" t="s">
        <v>474</v>
      </c>
      <c r="AA1562" s="56">
        <v>300</v>
      </c>
      <c r="AB1562" s="57" t="s">
        <v>257</v>
      </c>
      <c r="AC1562" s="18" t="s">
        <v>595</v>
      </c>
      <c r="AD1562" s="18" t="s">
        <v>595</v>
      </c>
      <c r="AE1562" s="18" t="s">
        <v>595</v>
      </c>
      <c r="AF1562" s="18" t="s">
        <v>257</v>
      </c>
      <c r="AG1562" s="18" t="s">
        <v>257</v>
      </c>
      <c r="AH1562" s="18" t="s">
        <v>595</v>
      </c>
      <c r="AI1562" s="18">
        <v>7</v>
      </c>
      <c r="AJ1562" s="18" t="s">
        <v>522</v>
      </c>
      <c r="AK1562" s="18">
        <v>7</v>
      </c>
      <c r="AL1562" s="18" t="s">
        <v>1917</v>
      </c>
      <c r="AM1562" s="18" t="s">
        <v>282</v>
      </c>
      <c r="AN1562" s="18">
        <v>0</v>
      </c>
      <c r="AO1562" s="18" t="s">
        <v>1918</v>
      </c>
      <c r="AP1562" s="18" t="s">
        <v>479</v>
      </c>
      <c r="AQ1562" s="18">
        <v>23</v>
      </c>
      <c r="AR1562" s="18" t="s">
        <v>561</v>
      </c>
      <c r="AS1562" s="18">
        <v>0</v>
      </c>
      <c r="AT1562" s="18">
        <v>0</v>
      </c>
      <c r="AU1562" s="18" t="s">
        <v>257</v>
      </c>
      <c r="AV1562" s="18" t="s">
        <v>257</v>
      </c>
      <c r="AW1562" s="18" t="s">
        <v>1919</v>
      </c>
      <c r="AX1562" s="18">
        <v>7</v>
      </c>
      <c r="AY1562" s="18" t="s">
        <v>522</v>
      </c>
      <c r="AZ1562" s="18" t="s">
        <v>257</v>
      </c>
      <c r="BA1562" s="18" t="s">
        <v>257</v>
      </c>
      <c r="BB1562" s="18" t="s">
        <v>1920</v>
      </c>
      <c r="BC1562" s="24"/>
      <c r="BD1562" s="24"/>
      <c r="BE1562" s="24"/>
      <c r="BF1562" s="24"/>
      <c r="BG1562" s="24"/>
      <c r="BH1562" s="24"/>
      <c r="BI1562" s="24"/>
      <c r="BJ1562" s="24"/>
      <c r="BK1562" s="24"/>
      <c r="BL1562" s="24"/>
      <c r="BM1562" s="24"/>
      <c r="BN1562" s="24"/>
      <c r="BO1562" s="24"/>
      <c r="BP1562" s="24"/>
      <c r="BQ1562" s="24"/>
      <c r="BR1562" s="24"/>
      <c r="BS1562" s="24"/>
      <c r="BT1562" s="24"/>
      <c r="BU1562" s="24"/>
      <c r="BV1562" s="24"/>
      <c r="BW1562" s="24"/>
      <c r="BX1562" s="24"/>
      <c r="BY1562" s="24"/>
      <c r="BZ1562" s="24"/>
      <c r="CA1562" s="24"/>
      <c r="CB1562" s="24"/>
      <c r="CC1562" s="24"/>
      <c r="CD1562" s="24"/>
      <c r="CE1562" s="24"/>
      <c r="CF1562" s="24"/>
      <c r="CG1562" s="24"/>
      <c r="CH1562" s="24"/>
      <c r="CI1562" s="24"/>
      <c r="CJ1562" s="24"/>
      <c r="CK1562" s="24"/>
      <c r="CL1562" s="24"/>
      <c r="CM1562" s="24"/>
      <c r="CN1562" s="24"/>
      <c r="CO1562" s="24"/>
      <c r="CP1562" s="24"/>
      <c r="CQ1562" s="24"/>
      <c r="CR1562" s="24"/>
      <c r="CS1562" s="24"/>
      <c r="CT1562" s="24"/>
      <c r="CU1562" s="24"/>
      <c r="CV1562" s="24"/>
      <c r="CW1562" s="24"/>
      <c r="CX1562" s="24"/>
      <c r="CY1562" s="24"/>
      <c r="CZ1562" s="24"/>
      <c r="DA1562" s="24"/>
      <c r="DB1562" s="24"/>
      <c r="DC1562" s="24"/>
      <c r="DD1562" s="24"/>
      <c r="DE1562" s="24"/>
      <c r="DF1562" s="24"/>
      <c r="DG1562" s="24"/>
      <c r="DH1562" s="24"/>
      <c r="DI1562" s="24"/>
      <c r="DJ1562" s="24"/>
      <c r="DK1562" s="24"/>
      <c r="DL1562" s="24"/>
      <c r="DM1562" s="24"/>
      <c r="DN1562" s="24"/>
      <c r="DO1562" s="24"/>
      <c r="DP1562" s="24"/>
      <c r="DQ1562" s="24"/>
      <c r="DR1562" s="18">
        <v>0</v>
      </c>
      <c r="DS1562" s="24"/>
      <c r="DT1562" s="24"/>
      <c r="DU1562" s="24"/>
      <c r="DV1562" s="24"/>
      <c r="DW1562" s="24"/>
      <c r="DX1562" s="24"/>
      <c r="DY1562" s="24"/>
      <c r="DZ1562" s="18">
        <v>0</v>
      </c>
      <c r="EA1562" s="24"/>
      <c r="EB1562" s="24"/>
      <c r="EC1562" s="24"/>
      <c r="ED1562" s="24"/>
      <c r="EE1562" s="18">
        <v>0</v>
      </c>
      <c r="EF1562" s="18">
        <v>0</v>
      </c>
      <c r="EG1562" s="24"/>
      <c r="EH1562" s="18" t="s">
        <v>1921</v>
      </c>
      <c r="EI1562" s="18" cm="1">
        <f t="array" ref="EI1562">IF(SUMPRODUCT(--(DO1562:DS1562&lt;&gt;""))=0, 0,1)</f>
        <v>1</v>
      </c>
      <c r="EJ1562" s="18" cm="1">
        <f t="array" ref="EJ1562">IF(SUMPRODUCT(--(DT1562:EG1562&lt;&gt;""))=0, 0,1)</f>
        <v>1</v>
      </c>
      <c r="EK1562" s="18" cm="1">
        <f t="array" ref="EK1562">IF(SUMPRODUCT(--(EC1562:EG1562&lt;&gt;""))=0, 0,1)</f>
        <v>1</v>
      </c>
      <c r="EL1562" s="18" cm="1">
        <f t="array" ref="EL1562">IF(SUMPRODUCT(--(EE1562:EG1562&lt;&gt;""))=0, 0,1)</f>
        <v>1</v>
      </c>
      <c r="EM1562" s="18">
        <f t="shared" si="307"/>
        <v>0</v>
      </c>
      <c r="EN1562" s="18">
        <f t="shared" si="308"/>
        <v>0</v>
      </c>
      <c r="EO1562" s="18">
        <f t="shared" si="309"/>
        <v>0</v>
      </c>
      <c r="EP1562" s="18">
        <f t="shared" si="310"/>
        <v>0</v>
      </c>
      <c r="EQ1562" s="18">
        <f t="shared" si="311"/>
        <v>0</v>
      </c>
      <c r="ER1562" s="58" t="s">
        <v>2080</v>
      </c>
      <c r="ES1562" s="59">
        <v>44011</v>
      </c>
      <c r="ET1562" s="24"/>
      <c r="EU1562" s="18" t="s">
        <v>1914</v>
      </c>
    </row>
    <row r="1563" spans="1:151" ht="15.75" customHeight="1" x14ac:dyDescent="0.2">
      <c r="A1563" s="5" t="s">
        <v>444</v>
      </c>
      <c r="B1563" s="24" t="s">
        <v>1913</v>
      </c>
      <c r="C1563" s="26">
        <v>1</v>
      </c>
      <c r="D1563" s="18" t="s">
        <v>626</v>
      </c>
      <c r="E1563" s="26" t="s">
        <v>1929</v>
      </c>
      <c r="F1563" s="18" t="s">
        <v>553</v>
      </c>
      <c r="G1563" s="18" t="s">
        <v>575</v>
      </c>
      <c r="H1563" s="18" t="s">
        <v>1815</v>
      </c>
      <c r="I1563" s="18" t="s">
        <v>552</v>
      </c>
      <c r="J1563" s="18" t="s">
        <v>363</v>
      </c>
      <c r="K1563" s="18" t="s">
        <v>363</v>
      </c>
      <c r="L1563" s="18" t="s">
        <v>363</v>
      </c>
      <c r="M1563" s="18" t="s">
        <v>253</v>
      </c>
      <c r="N1563" s="56">
        <v>60</v>
      </c>
      <c r="O1563" s="18" t="s">
        <v>1915</v>
      </c>
      <c r="P1563" s="18" t="s">
        <v>466</v>
      </c>
      <c r="Q1563" s="18" t="s">
        <v>254</v>
      </c>
      <c r="R1563" s="24" t="s">
        <v>257</v>
      </c>
      <c r="S1563" s="24" t="s">
        <v>257</v>
      </c>
      <c r="T1563" s="26" t="s">
        <v>1916</v>
      </c>
      <c r="U1563" s="26" t="s">
        <v>257</v>
      </c>
      <c r="V1563" s="26" t="s">
        <v>257</v>
      </c>
      <c r="W1563" s="26" t="s">
        <v>257</v>
      </c>
      <c r="X1563" s="75" t="s">
        <v>1930</v>
      </c>
      <c r="Y1563" s="56">
        <v>200</v>
      </c>
      <c r="Z1563" s="18" t="s">
        <v>474</v>
      </c>
      <c r="AA1563" s="56">
        <v>200</v>
      </c>
      <c r="AB1563" s="57" t="s">
        <v>257</v>
      </c>
      <c r="AC1563" s="18" t="s">
        <v>595</v>
      </c>
      <c r="AD1563" s="18" t="s">
        <v>595</v>
      </c>
      <c r="AE1563" s="18" t="s">
        <v>595</v>
      </c>
      <c r="AF1563" s="18" t="s">
        <v>257</v>
      </c>
      <c r="AG1563" s="18" t="s">
        <v>257</v>
      </c>
      <c r="AH1563" s="18" t="s">
        <v>595</v>
      </c>
      <c r="AI1563" s="18">
        <v>7</v>
      </c>
      <c r="AJ1563" s="18" t="s">
        <v>522</v>
      </c>
      <c r="AK1563" s="18">
        <v>7</v>
      </c>
      <c r="AL1563" s="18" t="s">
        <v>1917</v>
      </c>
      <c r="AM1563" s="18" t="s">
        <v>282</v>
      </c>
      <c r="AN1563" s="18">
        <v>0</v>
      </c>
      <c r="AO1563" s="18" t="s">
        <v>1918</v>
      </c>
      <c r="AP1563" s="18" t="s">
        <v>479</v>
      </c>
      <c r="AQ1563" s="18">
        <v>23</v>
      </c>
      <c r="AR1563" s="18" t="s">
        <v>561</v>
      </c>
      <c r="AS1563" s="18">
        <v>0</v>
      </c>
      <c r="AT1563" s="18">
        <v>0</v>
      </c>
      <c r="AU1563" s="18" t="s">
        <v>257</v>
      </c>
      <c r="AV1563" s="18" t="s">
        <v>257</v>
      </c>
      <c r="AW1563" s="18" t="s">
        <v>1919</v>
      </c>
      <c r="AX1563" s="18">
        <v>7</v>
      </c>
      <c r="AY1563" s="18" t="s">
        <v>522</v>
      </c>
      <c r="AZ1563" s="18" t="s">
        <v>257</v>
      </c>
      <c r="BA1563" s="18" t="s">
        <v>257</v>
      </c>
      <c r="BB1563" s="18" t="s">
        <v>1920</v>
      </c>
      <c r="BC1563" s="24"/>
      <c r="BD1563" s="24"/>
      <c r="BE1563" s="24"/>
      <c r="BF1563" s="24"/>
      <c r="BG1563" s="24"/>
      <c r="BH1563" s="24"/>
      <c r="BI1563" s="24"/>
      <c r="BJ1563" s="24"/>
      <c r="BK1563" s="24"/>
      <c r="BL1563" s="24"/>
      <c r="BM1563" s="24"/>
      <c r="BN1563" s="24"/>
      <c r="BO1563" s="24"/>
      <c r="BP1563" s="24"/>
      <c r="BQ1563" s="24"/>
      <c r="BR1563" s="24"/>
      <c r="BS1563" s="24"/>
      <c r="BT1563" s="24"/>
      <c r="BU1563" s="24"/>
      <c r="BV1563" s="24"/>
      <c r="BW1563" s="24"/>
      <c r="BX1563" s="24"/>
      <c r="BY1563" s="24"/>
      <c r="BZ1563" s="24"/>
      <c r="CA1563" s="24"/>
      <c r="CB1563" s="24"/>
      <c r="CC1563" s="24"/>
      <c r="CD1563" s="24"/>
      <c r="CE1563" s="24"/>
      <c r="CF1563" s="24"/>
      <c r="CG1563" s="24"/>
      <c r="CH1563" s="24"/>
      <c r="CI1563" s="24"/>
      <c r="CJ1563" s="24"/>
      <c r="CK1563" s="24"/>
      <c r="CL1563" s="24"/>
      <c r="CM1563" s="24"/>
      <c r="CN1563" s="24"/>
      <c r="CO1563" s="24"/>
      <c r="CP1563" s="24"/>
      <c r="CQ1563" s="24"/>
      <c r="CR1563" s="24"/>
      <c r="CS1563" s="24"/>
      <c r="CT1563" s="24"/>
      <c r="CU1563" s="24"/>
      <c r="CV1563" s="24"/>
      <c r="CW1563" s="24"/>
      <c r="CX1563" s="24"/>
      <c r="CY1563" s="24"/>
      <c r="CZ1563" s="24"/>
      <c r="DA1563" s="24"/>
      <c r="DB1563" s="24"/>
      <c r="DC1563" s="24"/>
      <c r="DD1563" s="24"/>
      <c r="DE1563" s="24"/>
      <c r="DF1563" s="24"/>
      <c r="DG1563" s="24"/>
      <c r="DH1563" s="24"/>
      <c r="DI1563" s="24"/>
      <c r="DJ1563" s="24"/>
      <c r="DK1563" s="24"/>
      <c r="DL1563" s="24"/>
      <c r="DM1563" s="24"/>
      <c r="DN1563" s="24"/>
      <c r="DO1563" s="24"/>
      <c r="DP1563" s="24"/>
      <c r="DQ1563" s="24"/>
      <c r="DR1563" s="18">
        <v>0</v>
      </c>
      <c r="DS1563" s="24"/>
      <c r="DT1563" s="24"/>
      <c r="DU1563" s="24"/>
      <c r="DV1563" s="24"/>
      <c r="DW1563" s="24"/>
      <c r="DX1563" s="24"/>
      <c r="DY1563" s="24"/>
      <c r="DZ1563" s="18">
        <v>0</v>
      </c>
      <c r="EA1563" s="24"/>
      <c r="EB1563" s="24"/>
      <c r="EC1563" s="24"/>
      <c r="ED1563" s="24"/>
      <c r="EE1563" s="18">
        <v>0</v>
      </c>
      <c r="EF1563" s="18">
        <v>0</v>
      </c>
      <c r="EG1563" s="24"/>
      <c r="EH1563" s="18" t="s">
        <v>1921</v>
      </c>
      <c r="EI1563" s="18" cm="1">
        <f t="array" ref="EI1563">IF(SUMPRODUCT(--(DO1563:DS1563&lt;&gt;""))=0, 0,1)</f>
        <v>1</v>
      </c>
      <c r="EJ1563" s="18" cm="1">
        <f t="array" ref="EJ1563">IF(SUMPRODUCT(--(DT1563:EG1563&lt;&gt;""))=0, 0,1)</f>
        <v>1</v>
      </c>
      <c r="EK1563" s="18" cm="1">
        <f t="array" ref="EK1563">IF(SUMPRODUCT(--(EC1563:EG1563&lt;&gt;""))=0, 0,1)</f>
        <v>1</v>
      </c>
      <c r="EL1563" s="18" cm="1">
        <f t="array" ref="EL1563">IF(SUMPRODUCT(--(EE1563:EG1563&lt;&gt;""))=0, 0,1)</f>
        <v>1</v>
      </c>
      <c r="EM1563" s="18">
        <f t="shared" si="307"/>
        <v>0</v>
      </c>
      <c r="EN1563" s="18">
        <f t="shared" si="308"/>
        <v>0</v>
      </c>
      <c r="EO1563" s="18">
        <f t="shared" si="309"/>
        <v>0</v>
      </c>
      <c r="EP1563" s="18">
        <f t="shared" si="310"/>
        <v>0</v>
      </c>
      <c r="EQ1563" s="18">
        <f t="shared" si="311"/>
        <v>0</v>
      </c>
      <c r="ER1563" s="58" t="s">
        <v>2080</v>
      </c>
      <c r="ES1563" s="59">
        <v>44011</v>
      </c>
      <c r="ET1563" s="24"/>
      <c r="EU1563" s="18" t="s">
        <v>1914</v>
      </c>
    </row>
    <row r="1564" spans="1:151" ht="15.75" customHeight="1" x14ac:dyDescent="0.2">
      <c r="A1564" s="5" t="s">
        <v>444</v>
      </c>
      <c r="B1564" s="24" t="s">
        <v>1913</v>
      </c>
      <c r="C1564" s="26">
        <v>1</v>
      </c>
      <c r="D1564" s="18" t="s">
        <v>632</v>
      </c>
      <c r="E1564" s="26" t="s">
        <v>1836</v>
      </c>
      <c r="F1564" s="18" t="s">
        <v>553</v>
      </c>
      <c r="G1564" s="18" t="s">
        <v>575</v>
      </c>
      <c r="H1564" s="18" t="s">
        <v>1815</v>
      </c>
      <c r="I1564" s="18" t="s">
        <v>552</v>
      </c>
      <c r="J1564" s="18" t="s">
        <v>363</v>
      </c>
      <c r="K1564" s="18" t="s">
        <v>363</v>
      </c>
      <c r="L1564" s="18" t="s">
        <v>363</v>
      </c>
      <c r="M1564" s="18" t="s">
        <v>253</v>
      </c>
      <c r="N1564" s="56">
        <v>60</v>
      </c>
      <c r="O1564" s="18" t="s">
        <v>1915</v>
      </c>
      <c r="P1564" s="18" t="s">
        <v>466</v>
      </c>
      <c r="Q1564" s="18" t="s">
        <v>254</v>
      </c>
      <c r="R1564" s="24" t="s">
        <v>257</v>
      </c>
      <c r="S1564" s="24" t="s">
        <v>257</v>
      </c>
      <c r="T1564" s="26" t="s">
        <v>1916</v>
      </c>
      <c r="U1564" s="26" t="s">
        <v>257</v>
      </c>
      <c r="V1564" s="26" t="s">
        <v>257</v>
      </c>
      <c r="W1564" s="26" t="s">
        <v>257</v>
      </c>
      <c r="X1564" s="26" t="s">
        <v>837</v>
      </c>
      <c r="Y1564" s="56">
        <v>0</v>
      </c>
      <c r="Z1564" s="18" t="s">
        <v>474</v>
      </c>
      <c r="AA1564" s="56">
        <v>0</v>
      </c>
      <c r="AB1564" s="57" t="s">
        <v>257</v>
      </c>
      <c r="AC1564" s="18" t="s">
        <v>595</v>
      </c>
      <c r="AD1564" s="18" t="s">
        <v>595</v>
      </c>
      <c r="AE1564" s="18" t="s">
        <v>595</v>
      </c>
      <c r="AF1564" s="18" t="s">
        <v>257</v>
      </c>
      <c r="AG1564" s="18" t="s">
        <v>257</v>
      </c>
      <c r="AH1564" s="18" t="s">
        <v>595</v>
      </c>
      <c r="AI1564" s="18">
        <v>14</v>
      </c>
      <c r="AJ1564" s="18" t="s">
        <v>522</v>
      </c>
      <c r="AK1564" s="18">
        <v>14</v>
      </c>
      <c r="AL1564" s="18" t="s">
        <v>1917</v>
      </c>
      <c r="AM1564" s="18" t="s">
        <v>282</v>
      </c>
      <c r="AN1564" s="18">
        <v>0</v>
      </c>
      <c r="AO1564" s="18" t="s">
        <v>1918</v>
      </c>
      <c r="AP1564" s="18" t="s">
        <v>479</v>
      </c>
      <c r="AQ1564" s="18">
        <v>15</v>
      </c>
      <c r="AR1564" s="18" t="s">
        <v>561</v>
      </c>
      <c r="AS1564" s="18">
        <v>0</v>
      </c>
      <c r="AT1564" s="18">
        <v>0</v>
      </c>
      <c r="AU1564" s="18" t="s">
        <v>257</v>
      </c>
      <c r="AV1564" s="18" t="s">
        <v>257</v>
      </c>
      <c r="AW1564" s="18" t="s">
        <v>1919</v>
      </c>
      <c r="AX1564" s="18">
        <v>14</v>
      </c>
      <c r="AY1564" s="18" t="s">
        <v>522</v>
      </c>
      <c r="AZ1564" s="18" t="s">
        <v>257</v>
      </c>
      <c r="BA1564" s="18" t="s">
        <v>257</v>
      </c>
      <c r="BB1564" s="18" t="s">
        <v>1920</v>
      </c>
      <c r="BC1564" s="24"/>
      <c r="BD1564" s="24"/>
      <c r="BE1564" s="24"/>
      <c r="BF1564" s="24"/>
      <c r="BG1564" s="24"/>
      <c r="BH1564" s="24"/>
      <c r="BI1564" s="24"/>
      <c r="BJ1564" s="24"/>
      <c r="BK1564" s="24"/>
      <c r="BL1564" s="24"/>
      <c r="BM1564" s="24"/>
      <c r="BN1564" s="24"/>
      <c r="BO1564" s="24"/>
      <c r="BP1564" s="24"/>
      <c r="BQ1564" s="24"/>
      <c r="BR1564" s="24"/>
      <c r="BS1564" s="24"/>
      <c r="BT1564" s="24"/>
      <c r="BU1564" s="24"/>
      <c r="BV1564" s="24"/>
      <c r="BW1564" s="24"/>
      <c r="BX1564" s="24"/>
      <c r="BY1564" s="24"/>
      <c r="BZ1564" s="24"/>
      <c r="CA1564" s="24"/>
      <c r="CB1564" s="24"/>
      <c r="CC1564" s="24"/>
      <c r="CD1564" s="24"/>
      <c r="CE1564" s="24"/>
      <c r="CF1564" s="24"/>
      <c r="CG1564" s="24"/>
      <c r="CH1564" s="24"/>
      <c r="CI1564" s="24"/>
      <c r="CJ1564" s="24"/>
      <c r="CK1564" s="24"/>
      <c r="CL1564" s="24"/>
      <c r="CM1564" s="24"/>
      <c r="CN1564" s="24"/>
      <c r="CO1564" s="24"/>
      <c r="CP1564" s="24"/>
      <c r="CQ1564" s="24"/>
      <c r="CR1564" s="24"/>
      <c r="CS1564" s="24"/>
      <c r="CT1564" s="24"/>
      <c r="CU1564" s="24"/>
      <c r="CV1564" s="24"/>
      <c r="CW1564" s="24"/>
      <c r="CX1564" s="24"/>
      <c r="CY1564" s="24"/>
      <c r="CZ1564" s="24"/>
      <c r="DA1564" s="24"/>
      <c r="DB1564" s="24"/>
      <c r="DC1564" s="24"/>
      <c r="DD1564" s="24"/>
      <c r="DE1564" s="24"/>
      <c r="DF1564" s="24"/>
      <c r="DG1564" s="24"/>
      <c r="DH1564" s="24"/>
      <c r="DI1564" s="24"/>
      <c r="DJ1564" s="24"/>
      <c r="DK1564" s="24"/>
      <c r="DL1564" s="24"/>
      <c r="DM1564" s="24"/>
      <c r="DN1564" s="24"/>
      <c r="DO1564" s="24"/>
      <c r="DP1564" s="24"/>
      <c r="DQ1564" s="24"/>
      <c r="DR1564" s="18">
        <v>0</v>
      </c>
      <c r="DS1564" s="24"/>
      <c r="DT1564" s="24"/>
      <c r="DU1564" s="24"/>
      <c r="DV1564" s="24"/>
      <c r="DW1564" s="24"/>
      <c r="DX1564" s="24"/>
      <c r="DY1564" s="24"/>
      <c r="DZ1564" s="18">
        <v>0</v>
      </c>
      <c r="EA1564" s="24"/>
      <c r="EB1564" s="24"/>
      <c r="EC1564" s="24"/>
      <c r="ED1564" s="24"/>
      <c r="EE1564" s="18">
        <v>0</v>
      </c>
      <c r="EF1564" s="18">
        <v>0</v>
      </c>
      <c r="EG1564" s="24"/>
      <c r="EH1564" s="18" t="s">
        <v>1921</v>
      </c>
      <c r="EI1564" s="18" cm="1">
        <f t="array" ref="EI1564">IF(SUMPRODUCT(--(DO1564:DS1564&lt;&gt;""))=0, 0,1)</f>
        <v>1</v>
      </c>
      <c r="EJ1564" s="18" cm="1">
        <f t="array" ref="EJ1564">IF(SUMPRODUCT(--(DT1564:EG1564&lt;&gt;""))=0, 0,1)</f>
        <v>1</v>
      </c>
      <c r="EK1564" s="18" cm="1">
        <f t="array" ref="EK1564">IF(SUMPRODUCT(--(EC1564:EG1564&lt;&gt;""))=0, 0,1)</f>
        <v>1</v>
      </c>
      <c r="EL1564" s="18" cm="1">
        <f t="array" ref="EL1564">IF(SUMPRODUCT(--(EE1564:EG1564&lt;&gt;""))=0, 0,1)</f>
        <v>1</v>
      </c>
      <c r="EM1564" s="18">
        <f t="shared" si="307"/>
        <v>0</v>
      </c>
      <c r="EN1564" s="18">
        <f t="shared" si="308"/>
        <v>0</v>
      </c>
      <c r="EO1564" s="18">
        <f t="shared" si="309"/>
        <v>0</v>
      </c>
      <c r="EP1564" s="18">
        <f t="shared" si="310"/>
        <v>0</v>
      </c>
      <c r="EQ1564" s="18">
        <f t="shared" si="311"/>
        <v>0</v>
      </c>
      <c r="ER1564" s="58" t="s">
        <v>2080</v>
      </c>
      <c r="ES1564" s="59">
        <v>44011</v>
      </c>
      <c r="ET1564" s="24"/>
      <c r="EU1564" s="18" t="s">
        <v>1914</v>
      </c>
    </row>
    <row r="1565" spans="1:151" ht="15.75" customHeight="1" x14ac:dyDescent="0.2">
      <c r="A1565" s="5" t="s">
        <v>444</v>
      </c>
      <c r="B1565" s="24" t="s">
        <v>1913</v>
      </c>
      <c r="C1565" s="26">
        <v>1</v>
      </c>
      <c r="D1565" s="18" t="s">
        <v>632</v>
      </c>
      <c r="E1565" s="26" t="s">
        <v>1922</v>
      </c>
      <c r="F1565" s="18" t="s">
        <v>553</v>
      </c>
      <c r="G1565" s="18" t="s">
        <v>575</v>
      </c>
      <c r="H1565" s="18" t="s">
        <v>1815</v>
      </c>
      <c r="I1565" s="18" t="s">
        <v>552</v>
      </c>
      <c r="J1565" s="18" t="s">
        <v>363</v>
      </c>
      <c r="K1565" s="18" t="s">
        <v>363</v>
      </c>
      <c r="L1565" s="18" t="s">
        <v>363</v>
      </c>
      <c r="M1565" s="18" t="s">
        <v>253</v>
      </c>
      <c r="N1565" s="56">
        <v>60</v>
      </c>
      <c r="O1565" s="18" t="s">
        <v>1915</v>
      </c>
      <c r="P1565" s="18" t="s">
        <v>466</v>
      </c>
      <c r="Q1565" s="18" t="s">
        <v>254</v>
      </c>
      <c r="R1565" s="24" t="s">
        <v>257</v>
      </c>
      <c r="S1565" s="24" t="s">
        <v>257</v>
      </c>
      <c r="T1565" s="26" t="s">
        <v>1916</v>
      </c>
      <c r="U1565" s="26" t="s">
        <v>257</v>
      </c>
      <c r="V1565" s="26" t="s">
        <v>257</v>
      </c>
      <c r="W1565" s="26" t="s">
        <v>257</v>
      </c>
      <c r="X1565" s="75" t="s">
        <v>1923</v>
      </c>
      <c r="Y1565" s="56">
        <v>50</v>
      </c>
      <c r="Z1565" s="18" t="s">
        <v>474</v>
      </c>
      <c r="AA1565" s="56">
        <v>50</v>
      </c>
      <c r="AB1565" s="57" t="s">
        <v>257</v>
      </c>
      <c r="AC1565" s="18" t="s">
        <v>595</v>
      </c>
      <c r="AD1565" s="18" t="s">
        <v>595</v>
      </c>
      <c r="AE1565" s="18" t="s">
        <v>595</v>
      </c>
      <c r="AF1565" s="18" t="s">
        <v>257</v>
      </c>
      <c r="AG1565" s="18" t="s">
        <v>257</v>
      </c>
      <c r="AH1565" s="18" t="s">
        <v>595</v>
      </c>
      <c r="AI1565" s="18">
        <v>14</v>
      </c>
      <c r="AJ1565" s="18" t="s">
        <v>522</v>
      </c>
      <c r="AK1565" s="18">
        <v>14</v>
      </c>
      <c r="AL1565" s="18" t="s">
        <v>1917</v>
      </c>
      <c r="AM1565" s="18" t="s">
        <v>282</v>
      </c>
      <c r="AN1565" s="18">
        <v>0</v>
      </c>
      <c r="AO1565" s="18" t="s">
        <v>1918</v>
      </c>
      <c r="AP1565" s="18" t="s">
        <v>479</v>
      </c>
      <c r="AQ1565" s="18">
        <v>15</v>
      </c>
      <c r="AR1565" s="18" t="s">
        <v>561</v>
      </c>
      <c r="AS1565" s="18">
        <v>0</v>
      </c>
      <c r="AT1565" s="18">
        <v>0</v>
      </c>
      <c r="AU1565" s="18" t="s">
        <v>257</v>
      </c>
      <c r="AV1565" s="18" t="s">
        <v>257</v>
      </c>
      <c r="AW1565" s="18" t="s">
        <v>1919</v>
      </c>
      <c r="AX1565" s="18">
        <v>14</v>
      </c>
      <c r="AY1565" s="18" t="s">
        <v>522</v>
      </c>
      <c r="AZ1565" s="18" t="s">
        <v>257</v>
      </c>
      <c r="BA1565" s="18" t="s">
        <v>257</v>
      </c>
      <c r="BB1565" s="18" t="s">
        <v>1920</v>
      </c>
      <c r="BC1565" s="24"/>
      <c r="BD1565" s="24"/>
      <c r="BE1565" s="24"/>
      <c r="BF1565" s="24"/>
      <c r="BG1565" s="24"/>
      <c r="BH1565" s="24"/>
      <c r="BI1565" s="24"/>
      <c r="BJ1565" s="24"/>
      <c r="BK1565" s="24"/>
      <c r="BL1565" s="24"/>
      <c r="BM1565" s="24"/>
      <c r="BN1565" s="24"/>
      <c r="BO1565" s="24"/>
      <c r="BP1565" s="24"/>
      <c r="BQ1565" s="24"/>
      <c r="BR1565" s="24"/>
      <c r="BS1565" s="24"/>
      <c r="BT1565" s="24"/>
      <c r="BU1565" s="24"/>
      <c r="BV1565" s="24"/>
      <c r="BW1565" s="24"/>
      <c r="BX1565" s="24"/>
      <c r="BY1565" s="24"/>
      <c r="BZ1565" s="24"/>
      <c r="CA1565" s="24"/>
      <c r="CB1565" s="24"/>
      <c r="CC1565" s="24"/>
      <c r="CD1565" s="24"/>
      <c r="CE1565" s="24"/>
      <c r="CF1565" s="24"/>
      <c r="CG1565" s="24"/>
      <c r="CH1565" s="24"/>
      <c r="CI1565" s="24"/>
      <c r="CJ1565" s="24"/>
      <c r="CK1565" s="24"/>
      <c r="CL1565" s="24"/>
      <c r="CM1565" s="24"/>
      <c r="CN1565" s="24"/>
      <c r="CO1565" s="24"/>
      <c r="CP1565" s="24"/>
      <c r="CQ1565" s="24"/>
      <c r="CR1565" s="24"/>
      <c r="CS1565" s="24"/>
      <c r="CT1565" s="24"/>
      <c r="CU1565" s="24"/>
      <c r="CV1565" s="24"/>
      <c r="CW1565" s="24"/>
      <c r="CX1565" s="24"/>
      <c r="CY1565" s="24"/>
      <c r="CZ1565" s="24"/>
      <c r="DA1565" s="24"/>
      <c r="DB1565" s="24"/>
      <c r="DC1565" s="24"/>
      <c r="DD1565" s="24"/>
      <c r="DE1565" s="24"/>
      <c r="DF1565" s="24"/>
      <c r="DG1565" s="24"/>
      <c r="DH1565" s="24"/>
      <c r="DI1565" s="24"/>
      <c r="DJ1565" s="24"/>
      <c r="DK1565" s="24"/>
      <c r="DL1565" s="24"/>
      <c r="DM1565" s="24"/>
      <c r="DN1565" s="24"/>
      <c r="DO1565" s="24"/>
      <c r="DP1565" s="24"/>
      <c r="DQ1565" s="24"/>
      <c r="DR1565" s="18">
        <v>0</v>
      </c>
      <c r="DS1565" s="24"/>
      <c r="DT1565" s="24"/>
      <c r="DU1565" s="24"/>
      <c r="DV1565" s="24"/>
      <c r="DW1565" s="24"/>
      <c r="DX1565" s="24"/>
      <c r="DY1565" s="24"/>
      <c r="DZ1565" s="18">
        <v>0</v>
      </c>
      <c r="EA1565" s="24"/>
      <c r="EB1565" s="24"/>
      <c r="EC1565" s="24"/>
      <c r="ED1565" s="24"/>
      <c r="EE1565" s="18">
        <v>0</v>
      </c>
      <c r="EF1565" s="18">
        <v>0</v>
      </c>
      <c r="EG1565" s="24"/>
      <c r="EH1565" s="18" t="s">
        <v>1921</v>
      </c>
      <c r="EI1565" s="18" cm="1">
        <f t="array" ref="EI1565">IF(SUMPRODUCT(--(DO1565:DS1565&lt;&gt;""))=0, 0,1)</f>
        <v>1</v>
      </c>
      <c r="EJ1565" s="18" cm="1">
        <f t="array" ref="EJ1565">IF(SUMPRODUCT(--(DT1565:EG1565&lt;&gt;""))=0, 0,1)</f>
        <v>1</v>
      </c>
      <c r="EK1565" s="18" cm="1">
        <f t="array" ref="EK1565">IF(SUMPRODUCT(--(EC1565:EG1565&lt;&gt;""))=0, 0,1)</f>
        <v>1</v>
      </c>
      <c r="EL1565" s="18" cm="1">
        <f t="array" ref="EL1565">IF(SUMPRODUCT(--(EE1565:EG1565&lt;&gt;""))=0, 0,1)</f>
        <v>1</v>
      </c>
      <c r="EM1565" s="18">
        <f t="shared" si="307"/>
        <v>0</v>
      </c>
      <c r="EN1565" s="18">
        <f t="shared" si="308"/>
        <v>0</v>
      </c>
      <c r="EO1565" s="18">
        <f t="shared" si="309"/>
        <v>0</v>
      </c>
      <c r="EP1565" s="18">
        <f t="shared" si="310"/>
        <v>0</v>
      </c>
      <c r="EQ1565" s="18">
        <f t="shared" si="311"/>
        <v>0</v>
      </c>
      <c r="ER1565" s="58" t="s">
        <v>2080</v>
      </c>
      <c r="ES1565" s="59">
        <v>44011</v>
      </c>
      <c r="ET1565" s="24"/>
      <c r="EU1565" s="18" t="s">
        <v>1914</v>
      </c>
    </row>
    <row r="1566" spans="1:151" ht="15.75" customHeight="1" x14ac:dyDescent="0.2">
      <c r="A1566" s="5" t="s">
        <v>444</v>
      </c>
      <c r="B1566" s="24" t="s">
        <v>1913</v>
      </c>
      <c r="C1566" s="26">
        <v>1</v>
      </c>
      <c r="D1566" s="18" t="s">
        <v>632</v>
      </c>
      <c r="E1566" s="26" t="s">
        <v>1924</v>
      </c>
      <c r="F1566" s="18" t="s">
        <v>553</v>
      </c>
      <c r="G1566" s="18" t="s">
        <v>575</v>
      </c>
      <c r="H1566" s="18" t="s">
        <v>1815</v>
      </c>
      <c r="I1566" s="18" t="s">
        <v>552</v>
      </c>
      <c r="J1566" s="18" t="s">
        <v>363</v>
      </c>
      <c r="K1566" s="18" t="s">
        <v>363</v>
      </c>
      <c r="L1566" s="18" t="s">
        <v>363</v>
      </c>
      <c r="M1566" s="18" t="s">
        <v>253</v>
      </c>
      <c r="N1566" s="56">
        <v>60</v>
      </c>
      <c r="O1566" s="18" t="s">
        <v>1915</v>
      </c>
      <c r="P1566" s="18" t="s">
        <v>466</v>
      </c>
      <c r="Q1566" s="18" t="s">
        <v>254</v>
      </c>
      <c r="R1566" s="24" t="s">
        <v>257</v>
      </c>
      <c r="S1566" s="24" t="s">
        <v>257</v>
      </c>
      <c r="T1566" s="26" t="s">
        <v>1916</v>
      </c>
      <c r="U1566" s="26" t="s">
        <v>257</v>
      </c>
      <c r="V1566" s="26" t="s">
        <v>257</v>
      </c>
      <c r="W1566" s="26" t="s">
        <v>257</v>
      </c>
      <c r="X1566" s="75" t="s">
        <v>1923</v>
      </c>
      <c r="Y1566" s="56">
        <v>100</v>
      </c>
      <c r="Z1566" s="18" t="s">
        <v>474</v>
      </c>
      <c r="AA1566" s="56">
        <v>100</v>
      </c>
      <c r="AB1566" s="57" t="s">
        <v>257</v>
      </c>
      <c r="AC1566" s="18" t="s">
        <v>595</v>
      </c>
      <c r="AD1566" s="18" t="s">
        <v>595</v>
      </c>
      <c r="AE1566" s="18" t="s">
        <v>595</v>
      </c>
      <c r="AF1566" s="18" t="s">
        <v>257</v>
      </c>
      <c r="AG1566" s="18" t="s">
        <v>257</v>
      </c>
      <c r="AH1566" s="18" t="s">
        <v>595</v>
      </c>
      <c r="AI1566" s="18">
        <v>14</v>
      </c>
      <c r="AJ1566" s="18" t="s">
        <v>522</v>
      </c>
      <c r="AK1566" s="18">
        <v>14</v>
      </c>
      <c r="AL1566" s="18" t="s">
        <v>1917</v>
      </c>
      <c r="AM1566" s="18" t="s">
        <v>282</v>
      </c>
      <c r="AN1566" s="18">
        <v>0</v>
      </c>
      <c r="AO1566" s="18" t="s">
        <v>1918</v>
      </c>
      <c r="AP1566" s="18" t="s">
        <v>479</v>
      </c>
      <c r="AQ1566" s="18">
        <v>15</v>
      </c>
      <c r="AR1566" s="18" t="s">
        <v>561</v>
      </c>
      <c r="AS1566" s="18">
        <v>0</v>
      </c>
      <c r="AT1566" s="18">
        <v>0</v>
      </c>
      <c r="AU1566" s="18" t="s">
        <v>257</v>
      </c>
      <c r="AV1566" s="18" t="s">
        <v>257</v>
      </c>
      <c r="AW1566" s="18" t="s">
        <v>1919</v>
      </c>
      <c r="AX1566" s="18">
        <v>14</v>
      </c>
      <c r="AY1566" s="18" t="s">
        <v>522</v>
      </c>
      <c r="AZ1566" s="18" t="s">
        <v>257</v>
      </c>
      <c r="BA1566" s="18" t="s">
        <v>257</v>
      </c>
      <c r="BB1566" s="18" t="s">
        <v>1920</v>
      </c>
      <c r="BC1566" s="24"/>
      <c r="BD1566" s="24"/>
      <c r="BE1566" s="24"/>
      <c r="BF1566" s="24"/>
      <c r="BG1566" s="24"/>
      <c r="BH1566" s="24"/>
      <c r="BI1566" s="24"/>
      <c r="BJ1566" s="24"/>
      <c r="BK1566" s="24"/>
      <c r="BL1566" s="24"/>
      <c r="BM1566" s="24"/>
      <c r="BN1566" s="24"/>
      <c r="BO1566" s="24"/>
      <c r="BP1566" s="24"/>
      <c r="BQ1566" s="24"/>
      <c r="BR1566" s="24"/>
      <c r="BS1566" s="24"/>
      <c r="BT1566" s="24"/>
      <c r="BU1566" s="24"/>
      <c r="BV1566" s="24"/>
      <c r="BW1566" s="24"/>
      <c r="BX1566" s="24"/>
      <c r="BY1566" s="24"/>
      <c r="BZ1566" s="24"/>
      <c r="CA1566" s="24"/>
      <c r="CB1566" s="24"/>
      <c r="CC1566" s="24"/>
      <c r="CD1566" s="24"/>
      <c r="CE1566" s="24"/>
      <c r="CF1566" s="24"/>
      <c r="CG1566" s="24"/>
      <c r="CH1566" s="24"/>
      <c r="CI1566" s="24"/>
      <c r="CJ1566" s="24"/>
      <c r="CK1566" s="24"/>
      <c r="CL1566" s="24"/>
      <c r="CM1566" s="24"/>
      <c r="CN1566" s="24"/>
      <c r="CO1566" s="24"/>
      <c r="CP1566" s="24"/>
      <c r="CQ1566" s="24"/>
      <c r="CR1566" s="24"/>
      <c r="CS1566" s="24"/>
      <c r="CT1566" s="24"/>
      <c r="CU1566" s="24"/>
      <c r="CV1566" s="24"/>
      <c r="CW1566" s="24"/>
      <c r="CX1566" s="24"/>
      <c r="CY1566" s="24"/>
      <c r="CZ1566" s="24"/>
      <c r="DA1566" s="24"/>
      <c r="DB1566" s="24"/>
      <c r="DC1566" s="24"/>
      <c r="DD1566" s="24"/>
      <c r="DE1566" s="24"/>
      <c r="DF1566" s="24"/>
      <c r="DG1566" s="24"/>
      <c r="DH1566" s="24"/>
      <c r="DI1566" s="24"/>
      <c r="DJ1566" s="24"/>
      <c r="DK1566" s="24"/>
      <c r="DL1566" s="24"/>
      <c r="DM1566" s="24"/>
      <c r="DN1566" s="24"/>
      <c r="DO1566" s="24"/>
      <c r="DP1566" s="24"/>
      <c r="DQ1566" s="24"/>
      <c r="DR1566" s="18">
        <v>0</v>
      </c>
      <c r="DS1566" s="24"/>
      <c r="DT1566" s="24"/>
      <c r="DU1566" s="24"/>
      <c r="DV1566" s="24"/>
      <c r="DW1566" s="24"/>
      <c r="DX1566" s="24"/>
      <c r="DY1566" s="24"/>
      <c r="DZ1566" s="18">
        <v>0</v>
      </c>
      <c r="EA1566" s="24"/>
      <c r="EB1566" s="24"/>
      <c r="EC1566" s="24"/>
      <c r="ED1566" s="24"/>
      <c r="EE1566" s="18">
        <v>0</v>
      </c>
      <c r="EF1566" s="18">
        <v>0</v>
      </c>
      <c r="EG1566" s="24"/>
      <c r="EH1566" s="18" t="s">
        <v>1921</v>
      </c>
      <c r="EI1566" s="18" cm="1">
        <f t="array" ref="EI1566">IF(SUMPRODUCT(--(DO1566:DS1566&lt;&gt;""))=0, 0,1)</f>
        <v>1</v>
      </c>
      <c r="EJ1566" s="18" cm="1">
        <f t="array" ref="EJ1566">IF(SUMPRODUCT(--(DT1566:EG1566&lt;&gt;""))=0, 0,1)</f>
        <v>1</v>
      </c>
      <c r="EK1566" s="18" cm="1">
        <f t="array" ref="EK1566">IF(SUMPRODUCT(--(EC1566:EG1566&lt;&gt;""))=0, 0,1)</f>
        <v>1</v>
      </c>
      <c r="EL1566" s="18" cm="1">
        <f t="array" ref="EL1566">IF(SUMPRODUCT(--(EE1566:EG1566&lt;&gt;""))=0, 0,1)</f>
        <v>1</v>
      </c>
      <c r="EM1566" s="18">
        <f t="shared" si="307"/>
        <v>0</v>
      </c>
      <c r="EN1566" s="18">
        <f t="shared" si="308"/>
        <v>0</v>
      </c>
      <c r="EO1566" s="18">
        <f t="shared" si="309"/>
        <v>0</v>
      </c>
      <c r="EP1566" s="18">
        <f t="shared" si="310"/>
        <v>0</v>
      </c>
      <c r="EQ1566" s="18">
        <f t="shared" si="311"/>
        <v>0</v>
      </c>
      <c r="ER1566" s="58" t="s">
        <v>2080</v>
      </c>
      <c r="ES1566" s="59">
        <v>44011</v>
      </c>
      <c r="ET1566" s="24"/>
      <c r="EU1566" s="18" t="s">
        <v>1914</v>
      </c>
    </row>
    <row r="1567" spans="1:151" ht="15.75" customHeight="1" x14ac:dyDescent="0.2">
      <c r="A1567" s="5" t="s">
        <v>444</v>
      </c>
      <c r="B1567" s="24" t="s">
        <v>1913</v>
      </c>
      <c r="C1567" s="26">
        <v>1</v>
      </c>
      <c r="D1567" s="18" t="s">
        <v>632</v>
      </c>
      <c r="E1567" s="26" t="s">
        <v>1925</v>
      </c>
      <c r="F1567" s="18" t="s">
        <v>553</v>
      </c>
      <c r="G1567" s="18" t="s">
        <v>575</v>
      </c>
      <c r="H1567" s="18" t="s">
        <v>1815</v>
      </c>
      <c r="I1567" s="18" t="s">
        <v>552</v>
      </c>
      <c r="J1567" s="18" t="s">
        <v>363</v>
      </c>
      <c r="K1567" s="18" t="s">
        <v>363</v>
      </c>
      <c r="L1567" s="18" t="s">
        <v>363</v>
      </c>
      <c r="M1567" s="18" t="s">
        <v>253</v>
      </c>
      <c r="N1567" s="56">
        <v>60</v>
      </c>
      <c r="O1567" s="18" t="s">
        <v>1915</v>
      </c>
      <c r="P1567" s="18" t="s">
        <v>466</v>
      </c>
      <c r="Q1567" s="18" t="s">
        <v>254</v>
      </c>
      <c r="R1567" s="24" t="s">
        <v>257</v>
      </c>
      <c r="S1567" s="24" t="s">
        <v>257</v>
      </c>
      <c r="T1567" s="26" t="s">
        <v>1916</v>
      </c>
      <c r="U1567" s="26" t="s">
        <v>257</v>
      </c>
      <c r="V1567" s="26" t="s">
        <v>257</v>
      </c>
      <c r="W1567" s="26" t="s">
        <v>257</v>
      </c>
      <c r="X1567" s="75" t="s">
        <v>1923</v>
      </c>
      <c r="Y1567" s="56">
        <v>200</v>
      </c>
      <c r="Z1567" s="18" t="s">
        <v>474</v>
      </c>
      <c r="AA1567" s="56">
        <v>200</v>
      </c>
      <c r="AB1567" s="57" t="s">
        <v>257</v>
      </c>
      <c r="AC1567" s="18" t="s">
        <v>595</v>
      </c>
      <c r="AD1567" s="18" t="s">
        <v>595</v>
      </c>
      <c r="AE1567" s="18" t="s">
        <v>595</v>
      </c>
      <c r="AF1567" s="18" t="s">
        <v>257</v>
      </c>
      <c r="AG1567" s="18" t="s">
        <v>257</v>
      </c>
      <c r="AH1567" s="18" t="s">
        <v>595</v>
      </c>
      <c r="AI1567" s="18">
        <v>14</v>
      </c>
      <c r="AJ1567" s="18" t="s">
        <v>522</v>
      </c>
      <c r="AK1567" s="18">
        <v>14</v>
      </c>
      <c r="AL1567" s="18" t="s">
        <v>1917</v>
      </c>
      <c r="AM1567" s="18" t="s">
        <v>282</v>
      </c>
      <c r="AN1567" s="18">
        <v>0</v>
      </c>
      <c r="AO1567" s="18" t="s">
        <v>1918</v>
      </c>
      <c r="AP1567" s="18" t="s">
        <v>479</v>
      </c>
      <c r="AQ1567" s="18">
        <v>15</v>
      </c>
      <c r="AR1567" s="18" t="s">
        <v>561</v>
      </c>
      <c r="AS1567" s="18">
        <v>0</v>
      </c>
      <c r="AT1567" s="18">
        <v>0</v>
      </c>
      <c r="AU1567" s="18" t="s">
        <v>257</v>
      </c>
      <c r="AV1567" s="18" t="s">
        <v>257</v>
      </c>
      <c r="AW1567" s="18" t="s">
        <v>1919</v>
      </c>
      <c r="AX1567" s="18">
        <v>14</v>
      </c>
      <c r="AY1567" s="18" t="s">
        <v>522</v>
      </c>
      <c r="AZ1567" s="18" t="s">
        <v>257</v>
      </c>
      <c r="BA1567" s="18" t="s">
        <v>257</v>
      </c>
      <c r="BB1567" s="18" t="s">
        <v>1920</v>
      </c>
      <c r="BC1567" s="24"/>
      <c r="BD1567" s="24"/>
      <c r="BE1567" s="24"/>
      <c r="BF1567" s="24"/>
      <c r="BG1567" s="24"/>
      <c r="BH1567" s="24"/>
      <c r="BI1567" s="24"/>
      <c r="BJ1567" s="24"/>
      <c r="BK1567" s="24"/>
      <c r="BL1567" s="24"/>
      <c r="BM1567" s="24"/>
      <c r="BN1567" s="24"/>
      <c r="BO1567" s="24"/>
      <c r="BP1567" s="24"/>
      <c r="BQ1567" s="24"/>
      <c r="BR1567" s="24"/>
      <c r="BS1567" s="24"/>
      <c r="BT1567" s="24"/>
      <c r="BU1567" s="24"/>
      <c r="BV1567" s="24"/>
      <c r="BW1567" s="24"/>
      <c r="BX1567" s="24"/>
      <c r="BY1567" s="24"/>
      <c r="BZ1567" s="24"/>
      <c r="CA1567" s="24"/>
      <c r="CB1567" s="24"/>
      <c r="CC1567" s="24"/>
      <c r="CD1567" s="24"/>
      <c r="CE1567" s="24"/>
      <c r="CF1567" s="24"/>
      <c r="CG1567" s="24"/>
      <c r="CH1567" s="24"/>
      <c r="CI1567" s="24"/>
      <c r="CJ1567" s="24"/>
      <c r="CK1567" s="24"/>
      <c r="CL1567" s="24"/>
      <c r="CM1567" s="24"/>
      <c r="CN1567" s="24"/>
      <c r="CO1567" s="24"/>
      <c r="CP1567" s="24"/>
      <c r="CQ1567" s="24"/>
      <c r="CR1567" s="24"/>
      <c r="CS1567" s="24"/>
      <c r="CT1567" s="24"/>
      <c r="CU1567" s="24"/>
      <c r="CV1567" s="24"/>
      <c r="CW1567" s="24"/>
      <c r="CX1567" s="24"/>
      <c r="CY1567" s="24"/>
      <c r="CZ1567" s="24"/>
      <c r="DA1567" s="24"/>
      <c r="DB1567" s="24"/>
      <c r="DC1567" s="24"/>
      <c r="DD1567" s="24"/>
      <c r="DE1567" s="24"/>
      <c r="DF1567" s="24"/>
      <c r="DG1567" s="24"/>
      <c r="DH1567" s="24"/>
      <c r="DI1567" s="24"/>
      <c r="DJ1567" s="24"/>
      <c r="DK1567" s="24"/>
      <c r="DL1567" s="24"/>
      <c r="DM1567" s="24"/>
      <c r="DN1567" s="24"/>
      <c r="DO1567" s="24"/>
      <c r="DP1567" s="24"/>
      <c r="DQ1567" s="24"/>
      <c r="DR1567" s="18">
        <v>0</v>
      </c>
      <c r="DS1567" s="24"/>
      <c r="DT1567" s="24"/>
      <c r="DU1567" s="24"/>
      <c r="DV1567" s="24"/>
      <c r="DW1567" s="24"/>
      <c r="DX1567" s="24"/>
      <c r="DY1567" s="24"/>
      <c r="DZ1567" s="18">
        <v>0</v>
      </c>
      <c r="EA1567" s="24"/>
      <c r="EB1567" s="24"/>
      <c r="EC1567" s="24"/>
      <c r="ED1567" s="24"/>
      <c r="EE1567" s="18">
        <v>0</v>
      </c>
      <c r="EF1567" s="18">
        <v>0</v>
      </c>
      <c r="EG1567" s="24"/>
      <c r="EH1567" s="18" t="s">
        <v>1921</v>
      </c>
      <c r="EI1567" s="18" cm="1">
        <f t="array" ref="EI1567">IF(SUMPRODUCT(--(DO1567:DS1567&lt;&gt;""))=0, 0,1)</f>
        <v>1</v>
      </c>
      <c r="EJ1567" s="18" cm="1">
        <f t="array" ref="EJ1567">IF(SUMPRODUCT(--(DT1567:EG1567&lt;&gt;""))=0, 0,1)</f>
        <v>1</v>
      </c>
      <c r="EK1567" s="18" cm="1">
        <f t="array" ref="EK1567">IF(SUMPRODUCT(--(EC1567:EG1567&lt;&gt;""))=0, 0,1)</f>
        <v>1</v>
      </c>
      <c r="EL1567" s="18" cm="1">
        <f t="array" ref="EL1567">IF(SUMPRODUCT(--(EE1567:EG1567&lt;&gt;""))=0, 0,1)</f>
        <v>1</v>
      </c>
      <c r="EM1567" s="18">
        <f t="shared" si="307"/>
        <v>0</v>
      </c>
      <c r="EN1567" s="18">
        <f t="shared" si="308"/>
        <v>0</v>
      </c>
      <c r="EO1567" s="18">
        <f t="shared" si="309"/>
        <v>0</v>
      </c>
      <c r="EP1567" s="18">
        <f t="shared" si="310"/>
        <v>0</v>
      </c>
      <c r="EQ1567" s="18">
        <f t="shared" si="311"/>
        <v>0</v>
      </c>
      <c r="ER1567" s="58" t="s">
        <v>2080</v>
      </c>
      <c r="ES1567" s="59">
        <v>44011</v>
      </c>
      <c r="ET1567" s="24"/>
      <c r="EU1567" s="18" t="s">
        <v>1914</v>
      </c>
    </row>
    <row r="1568" spans="1:151" ht="15.75" customHeight="1" x14ac:dyDescent="0.2">
      <c r="A1568" s="5" t="s">
        <v>444</v>
      </c>
      <c r="B1568" s="24" t="s">
        <v>1913</v>
      </c>
      <c r="C1568" s="26">
        <v>1</v>
      </c>
      <c r="D1568" s="18" t="s">
        <v>632</v>
      </c>
      <c r="E1568" s="26" t="s">
        <v>1926</v>
      </c>
      <c r="F1568" s="18" t="s">
        <v>553</v>
      </c>
      <c r="G1568" s="18" t="s">
        <v>575</v>
      </c>
      <c r="H1568" s="18" t="s">
        <v>1815</v>
      </c>
      <c r="I1568" s="18" t="s">
        <v>552</v>
      </c>
      <c r="J1568" s="18" t="s">
        <v>363</v>
      </c>
      <c r="K1568" s="18" t="s">
        <v>363</v>
      </c>
      <c r="L1568" s="18" t="s">
        <v>363</v>
      </c>
      <c r="M1568" s="18" t="s">
        <v>253</v>
      </c>
      <c r="N1568" s="56">
        <v>60</v>
      </c>
      <c r="O1568" s="18" t="s">
        <v>1915</v>
      </c>
      <c r="P1568" s="18" t="s">
        <v>466</v>
      </c>
      <c r="Q1568" s="18" t="s">
        <v>254</v>
      </c>
      <c r="R1568" s="24" t="s">
        <v>257</v>
      </c>
      <c r="S1568" s="24" t="s">
        <v>257</v>
      </c>
      <c r="T1568" s="26" t="s">
        <v>1916</v>
      </c>
      <c r="U1568" s="26" t="s">
        <v>257</v>
      </c>
      <c r="V1568" s="26" t="s">
        <v>257</v>
      </c>
      <c r="W1568" s="26" t="s">
        <v>257</v>
      </c>
      <c r="X1568" s="75" t="s">
        <v>1923</v>
      </c>
      <c r="Y1568" s="56">
        <v>400</v>
      </c>
      <c r="Z1568" s="18" t="s">
        <v>474</v>
      </c>
      <c r="AA1568" s="56">
        <v>400</v>
      </c>
      <c r="AB1568" s="57" t="s">
        <v>257</v>
      </c>
      <c r="AC1568" s="18" t="s">
        <v>595</v>
      </c>
      <c r="AD1568" s="18" t="s">
        <v>595</v>
      </c>
      <c r="AE1568" s="18" t="s">
        <v>595</v>
      </c>
      <c r="AF1568" s="18" t="s">
        <v>257</v>
      </c>
      <c r="AG1568" s="18" t="s">
        <v>257</v>
      </c>
      <c r="AH1568" s="18" t="s">
        <v>595</v>
      </c>
      <c r="AI1568" s="18">
        <v>14</v>
      </c>
      <c r="AJ1568" s="18" t="s">
        <v>522</v>
      </c>
      <c r="AK1568" s="18">
        <v>14</v>
      </c>
      <c r="AL1568" s="18" t="s">
        <v>1917</v>
      </c>
      <c r="AM1568" s="18" t="s">
        <v>282</v>
      </c>
      <c r="AN1568" s="18">
        <v>0</v>
      </c>
      <c r="AO1568" s="18" t="s">
        <v>1918</v>
      </c>
      <c r="AP1568" s="18" t="s">
        <v>479</v>
      </c>
      <c r="AQ1568" s="18">
        <v>15</v>
      </c>
      <c r="AR1568" s="18" t="s">
        <v>561</v>
      </c>
      <c r="AS1568" s="18">
        <v>0</v>
      </c>
      <c r="AT1568" s="18">
        <v>0</v>
      </c>
      <c r="AU1568" s="18" t="s">
        <v>257</v>
      </c>
      <c r="AV1568" s="18" t="s">
        <v>257</v>
      </c>
      <c r="AW1568" s="18" t="s">
        <v>1919</v>
      </c>
      <c r="AX1568" s="18">
        <v>14</v>
      </c>
      <c r="AY1568" s="18" t="s">
        <v>522</v>
      </c>
      <c r="AZ1568" s="18" t="s">
        <v>257</v>
      </c>
      <c r="BA1568" s="18" t="s">
        <v>257</v>
      </c>
      <c r="BB1568" s="18" t="s">
        <v>1920</v>
      </c>
      <c r="BC1568" s="24"/>
      <c r="BD1568" s="24"/>
      <c r="BE1568" s="24"/>
      <c r="BF1568" s="24"/>
      <c r="BG1568" s="24"/>
      <c r="BH1568" s="24"/>
      <c r="BI1568" s="24"/>
      <c r="BJ1568" s="24"/>
      <c r="BK1568" s="24"/>
      <c r="BL1568" s="24"/>
      <c r="BM1568" s="24"/>
      <c r="BN1568" s="24"/>
      <c r="BO1568" s="24"/>
      <c r="BP1568" s="24"/>
      <c r="BQ1568" s="24"/>
      <c r="BR1568" s="24"/>
      <c r="BS1568" s="24"/>
      <c r="BT1568" s="24"/>
      <c r="BU1568" s="24"/>
      <c r="BV1568" s="24"/>
      <c r="BW1568" s="24"/>
      <c r="BX1568" s="24"/>
      <c r="BY1568" s="24"/>
      <c r="BZ1568" s="24"/>
      <c r="CA1568" s="24"/>
      <c r="CB1568" s="24"/>
      <c r="CC1568" s="24"/>
      <c r="CD1568" s="24"/>
      <c r="CE1568" s="24"/>
      <c r="CF1568" s="24"/>
      <c r="CG1568" s="24"/>
      <c r="CH1568" s="24"/>
      <c r="CI1568" s="24"/>
      <c r="CJ1568" s="24"/>
      <c r="CK1568" s="24"/>
      <c r="CL1568" s="24"/>
      <c r="CM1568" s="24"/>
      <c r="CN1568" s="24"/>
      <c r="CO1568" s="24"/>
      <c r="CP1568" s="24"/>
      <c r="CQ1568" s="24"/>
      <c r="CR1568" s="24"/>
      <c r="CS1568" s="24"/>
      <c r="CT1568" s="24"/>
      <c r="CU1568" s="24"/>
      <c r="CV1568" s="24"/>
      <c r="CW1568" s="24"/>
      <c r="CX1568" s="24"/>
      <c r="CY1568" s="24"/>
      <c r="CZ1568" s="24"/>
      <c r="DA1568" s="24"/>
      <c r="DB1568" s="24"/>
      <c r="DC1568" s="24"/>
      <c r="DD1568" s="24"/>
      <c r="DE1568" s="24"/>
      <c r="DF1568" s="24"/>
      <c r="DG1568" s="24"/>
      <c r="DH1568" s="24"/>
      <c r="DI1568" s="24"/>
      <c r="DJ1568" s="24"/>
      <c r="DK1568" s="24"/>
      <c r="DL1568" s="24"/>
      <c r="DM1568" s="24"/>
      <c r="DN1568" s="24"/>
      <c r="DO1568" s="24"/>
      <c r="DP1568" s="24"/>
      <c r="DQ1568" s="24"/>
      <c r="DR1568" s="18">
        <v>0</v>
      </c>
      <c r="DS1568" s="24"/>
      <c r="DT1568" s="24"/>
      <c r="DU1568" s="24"/>
      <c r="DV1568" s="24"/>
      <c r="DW1568" s="24"/>
      <c r="DX1568" s="24"/>
      <c r="DY1568" s="24"/>
      <c r="DZ1568" s="18">
        <v>0</v>
      </c>
      <c r="EA1568" s="24"/>
      <c r="EB1568" s="24"/>
      <c r="EC1568" s="24"/>
      <c r="ED1568" s="24"/>
      <c r="EE1568" s="18">
        <v>0</v>
      </c>
      <c r="EF1568" s="18">
        <v>0</v>
      </c>
      <c r="EG1568" s="24"/>
      <c r="EH1568" s="18" t="s">
        <v>1921</v>
      </c>
      <c r="EI1568" s="18" cm="1">
        <f t="array" ref="EI1568">IF(SUMPRODUCT(--(DO1568:DS1568&lt;&gt;""))=0, 0,1)</f>
        <v>1</v>
      </c>
      <c r="EJ1568" s="18" cm="1">
        <f t="array" ref="EJ1568">IF(SUMPRODUCT(--(DT1568:EG1568&lt;&gt;""))=0, 0,1)</f>
        <v>1</v>
      </c>
      <c r="EK1568" s="18" cm="1">
        <f t="array" ref="EK1568">IF(SUMPRODUCT(--(EC1568:EG1568&lt;&gt;""))=0, 0,1)</f>
        <v>1</v>
      </c>
      <c r="EL1568" s="18" cm="1">
        <f t="array" ref="EL1568">IF(SUMPRODUCT(--(EE1568:EG1568&lt;&gt;""))=0, 0,1)</f>
        <v>1</v>
      </c>
      <c r="EM1568" s="18">
        <f t="shared" si="307"/>
        <v>0</v>
      </c>
      <c r="EN1568" s="18">
        <f t="shared" si="308"/>
        <v>0</v>
      </c>
      <c r="EO1568" s="18">
        <f t="shared" si="309"/>
        <v>0</v>
      </c>
      <c r="EP1568" s="18">
        <f t="shared" si="310"/>
        <v>0</v>
      </c>
      <c r="EQ1568" s="18">
        <f t="shared" si="311"/>
        <v>0</v>
      </c>
      <c r="ER1568" s="58" t="s">
        <v>2080</v>
      </c>
      <c r="ES1568" s="59">
        <v>44011</v>
      </c>
      <c r="ET1568" s="24"/>
      <c r="EU1568" s="18" t="s">
        <v>1914</v>
      </c>
    </row>
    <row r="1569" spans="1:151" ht="15.75" customHeight="1" x14ac:dyDescent="0.2">
      <c r="A1569" s="5" t="s">
        <v>444</v>
      </c>
      <c r="B1569" s="24" t="s">
        <v>1913</v>
      </c>
      <c r="C1569" s="26">
        <v>1</v>
      </c>
      <c r="D1569" s="18" t="s">
        <v>632</v>
      </c>
      <c r="E1569" s="26" t="s">
        <v>1927</v>
      </c>
      <c r="F1569" s="18" t="s">
        <v>553</v>
      </c>
      <c r="G1569" s="18" t="s">
        <v>575</v>
      </c>
      <c r="H1569" s="18" t="s">
        <v>1815</v>
      </c>
      <c r="I1569" s="18" t="s">
        <v>552</v>
      </c>
      <c r="J1569" s="18" t="s">
        <v>363</v>
      </c>
      <c r="K1569" s="18" t="s">
        <v>363</v>
      </c>
      <c r="L1569" s="18" t="s">
        <v>363</v>
      </c>
      <c r="M1569" s="18" t="s">
        <v>253</v>
      </c>
      <c r="N1569" s="56">
        <v>60</v>
      </c>
      <c r="O1569" s="18" t="s">
        <v>1915</v>
      </c>
      <c r="P1569" s="18" t="s">
        <v>466</v>
      </c>
      <c r="Q1569" s="18" t="s">
        <v>254</v>
      </c>
      <c r="R1569" s="24" t="s">
        <v>257</v>
      </c>
      <c r="S1569" s="24" t="s">
        <v>257</v>
      </c>
      <c r="T1569" s="26" t="s">
        <v>1916</v>
      </c>
      <c r="U1569" s="26" t="s">
        <v>257</v>
      </c>
      <c r="V1569" s="26" t="s">
        <v>257</v>
      </c>
      <c r="W1569" s="26" t="s">
        <v>257</v>
      </c>
      <c r="X1569" s="75" t="s">
        <v>1928</v>
      </c>
      <c r="Y1569" s="56">
        <v>300</v>
      </c>
      <c r="Z1569" s="18" t="s">
        <v>474</v>
      </c>
      <c r="AA1569" s="56">
        <v>300</v>
      </c>
      <c r="AB1569" s="57" t="s">
        <v>257</v>
      </c>
      <c r="AC1569" s="18" t="s">
        <v>595</v>
      </c>
      <c r="AD1569" s="18" t="s">
        <v>595</v>
      </c>
      <c r="AE1569" s="18" t="s">
        <v>595</v>
      </c>
      <c r="AF1569" s="18" t="s">
        <v>257</v>
      </c>
      <c r="AG1569" s="18" t="s">
        <v>257</v>
      </c>
      <c r="AH1569" s="18" t="s">
        <v>595</v>
      </c>
      <c r="AI1569" s="18">
        <v>14</v>
      </c>
      <c r="AJ1569" s="18" t="s">
        <v>522</v>
      </c>
      <c r="AK1569" s="18">
        <v>14</v>
      </c>
      <c r="AL1569" s="18" t="s">
        <v>1917</v>
      </c>
      <c r="AM1569" s="18" t="s">
        <v>282</v>
      </c>
      <c r="AN1569" s="18">
        <v>0</v>
      </c>
      <c r="AO1569" s="18" t="s">
        <v>1918</v>
      </c>
      <c r="AP1569" s="18" t="s">
        <v>479</v>
      </c>
      <c r="AQ1569" s="18">
        <v>15</v>
      </c>
      <c r="AR1569" s="18" t="s">
        <v>561</v>
      </c>
      <c r="AS1569" s="18">
        <v>0</v>
      </c>
      <c r="AT1569" s="18">
        <v>0</v>
      </c>
      <c r="AU1569" s="18" t="s">
        <v>257</v>
      </c>
      <c r="AV1569" s="18" t="s">
        <v>257</v>
      </c>
      <c r="AW1569" s="18" t="s">
        <v>1919</v>
      </c>
      <c r="AX1569" s="18">
        <v>14</v>
      </c>
      <c r="AY1569" s="18" t="s">
        <v>522</v>
      </c>
      <c r="AZ1569" s="18" t="s">
        <v>257</v>
      </c>
      <c r="BA1569" s="18" t="s">
        <v>257</v>
      </c>
      <c r="BB1569" s="18" t="s">
        <v>1920</v>
      </c>
      <c r="BC1569" s="24"/>
      <c r="BD1569" s="24"/>
      <c r="BE1569" s="24"/>
      <c r="BF1569" s="24"/>
      <c r="BG1569" s="24"/>
      <c r="BH1569" s="24"/>
      <c r="BI1569" s="24"/>
      <c r="BJ1569" s="24"/>
      <c r="BK1569" s="24"/>
      <c r="BL1569" s="24"/>
      <c r="BM1569" s="24"/>
      <c r="BN1569" s="24"/>
      <c r="BO1569" s="24"/>
      <c r="BP1569" s="24"/>
      <c r="BQ1569" s="24"/>
      <c r="BR1569" s="24"/>
      <c r="BS1569" s="24"/>
      <c r="BT1569" s="24"/>
      <c r="BU1569" s="24"/>
      <c r="BV1569" s="24"/>
      <c r="BW1569" s="24"/>
      <c r="BX1569" s="24"/>
      <c r="BY1569" s="24"/>
      <c r="BZ1569" s="24"/>
      <c r="CA1569" s="24"/>
      <c r="CB1569" s="24"/>
      <c r="CC1569" s="24"/>
      <c r="CD1569" s="24"/>
      <c r="CE1569" s="24"/>
      <c r="CF1569" s="24"/>
      <c r="CG1569" s="24"/>
      <c r="CH1569" s="24"/>
      <c r="CI1569" s="24"/>
      <c r="CJ1569" s="24"/>
      <c r="CK1569" s="24"/>
      <c r="CL1569" s="24"/>
      <c r="CM1569" s="24"/>
      <c r="CN1569" s="24"/>
      <c r="CO1569" s="24"/>
      <c r="CP1569" s="24"/>
      <c r="CQ1569" s="24"/>
      <c r="CR1569" s="24"/>
      <c r="CS1569" s="24"/>
      <c r="CT1569" s="24"/>
      <c r="CU1569" s="24"/>
      <c r="CV1569" s="24"/>
      <c r="CW1569" s="24"/>
      <c r="CX1569" s="24"/>
      <c r="CY1569" s="24"/>
      <c r="CZ1569" s="24"/>
      <c r="DA1569" s="24"/>
      <c r="DB1569" s="24"/>
      <c r="DC1569" s="24"/>
      <c r="DD1569" s="24"/>
      <c r="DE1569" s="24"/>
      <c r="DF1569" s="24"/>
      <c r="DG1569" s="24"/>
      <c r="DH1569" s="24"/>
      <c r="DI1569" s="24"/>
      <c r="DJ1569" s="24"/>
      <c r="DK1569" s="24"/>
      <c r="DL1569" s="24"/>
      <c r="DM1569" s="24"/>
      <c r="DN1569" s="24"/>
      <c r="DO1569" s="24"/>
      <c r="DP1569" s="24"/>
      <c r="DQ1569" s="24"/>
      <c r="DR1569" s="18">
        <v>0</v>
      </c>
      <c r="DS1569" s="24"/>
      <c r="DT1569" s="24"/>
      <c r="DU1569" s="24"/>
      <c r="DV1569" s="24"/>
      <c r="DW1569" s="24"/>
      <c r="DX1569" s="24"/>
      <c r="DY1569" s="24"/>
      <c r="DZ1569" s="18">
        <v>0</v>
      </c>
      <c r="EA1569" s="24"/>
      <c r="EB1569" s="24"/>
      <c r="EC1569" s="24"/>
      <c r="ED1569" s="24"/>
      <c r="EE1569" s="18">
        <v>0</v>
      </c>
      <c r="EF1569" s="18">
        <v>0</v>
      </c>
      <c r="EG1569" s="24"/>
      <c r="EH1569" s="18" t="s">
        <v>1921</v>
      </c>
      <c r="EI1569" s="18" cm="1">
        <f t="array" ref="EI1569">IF(SUMPRODUCT(--(DO1569:DS1569&lt;&gt;""))=0, 0,1)</f>
        <v>1</v>
      </c>
      <c r="EJ1569" s="18" cm="1">
        <f t="array" ref="EJ1569">IF(SUMPRODUCT(--(DT1569:EG1569&lt;&gt;""))=0, 0,1)</f>
        <v>1</v>
      </c>
      <c r="EK1569" s="18" cm="1">
        <f t="array" ref="EK1569">IF(SUMPRODUCT(--(EC1569:EG1569&lt;&gt;""))=0, 0,1)</f>
        <v>1</v>
      </c>
      <c r="EL1569" s="18" cm="1">
        <f t="array" ref="EL1569">IF(SUMPRODUCT(--(EE1569:EG1569&lt;&gt;""))=0, 0,1)</f>
        <v>1</v>
      </c>
      <c r="EM1569" s="18">
        <f t="shared" si="307"/>
        <v>0</v>
      </c>
      <c r="EN1569" s="18">
        <f t="shared" si="308"/>
        <v>0</v>
      </c>
      <c r="EO1569" s="18">
        <f t="shared" si="309"/>
        <v>0</v>
      </c>
      <c r="EP1569" s="18">
        <f t="shared" si="310"/>
        <v>0</v>
      </c>
      <c r="EQ1569" s="18">
        <f t="shared" si="311"/>
        <v>0</v>
      </c>
      <c r="ER1569" s="58" t="s">
        <v>2080</v>
      </c>
      <c r="ES1569" s="59">
        <v>44011</v>
      </c>
      <c r="ET1569" s="24"/>
      <c r="EU1569" s="18" t="s">
        <v>1914</v>
      </c>
    </row>
    <row r="1570" spans="1:151" ht="15.75" customHeight="1" x14ac:dyDescent="0.2">
      <c r="A1570" s="5" t="s">
        <v>444</v>
      </c>
      <c r="B1570" s="24" t="s">
        <v>1913</v>
      </c>
      <c r="C1570" s="26">
        <v>1</v>
      </c>
      <c r="D1570" s="18" t="s">
        <v>632</v>
      </c>
      <c r="E1570" s="26" t="s">
        <v>1929</v>
      </c>
      <c r="F1570" s="18" t="s">
        <v>553</v>
      </c>
      <c r="G1570" s="18" t="s">
        <v>575</v>
      </c>
      <c r="H1570" s="18" t="s">
        <v>1815</v>
      </c>
      <c r="I1570" s="18" t="s">
        <v>552</v>
      </c>
      <c r="J1570" s="18" t="s">
        <v>363</v>
      </c>
      <c r="K1570" s="18" t="s">
        <v>363</v>
      </c>
      <c r="L1570" s="18" t="s">
        <v>363</v>
      </c>
      <c r="M1570" s="18" t="s">
        <v>253</v>
      </c>
      <c r="N1570" s="56">
        <v>60</v>
      </c>
      <c r="O1570" s="18" t="s">
        <v>1915</v>
      </c>
      <c r="P1570" s="18" t="s">
        <v>466</v>
      </c>
      <c r="Q1570" s="18" t="s">
        <v>254</v>
      </c>
      <c r="R1570" s="24" t="s">
        <v>257</v>
      </c>
      <c r="S1570" s="24" t="s">
        <v>257</v>
      </c>
      <c r="T1570" s="26" t="s">
        <v>1916</v>
      </c>
      <c r="U1570" s="26" t="s">
        <v>257</v>
      </c>
      <c r="V1570" s="26" t="s">
        <v>257</v>
      </c>
      <c r="W1570" s="26" t="s">
        <v>257</v>
      </c>
      <c r="X1570" s="75" t="s">
        <v>1930</v>
      </c>
      <c r="Y1570" s="56">
        <v>200</v>
      </c>
      <c r="Z1570" s="18" t="s">
        <v>474</v>
      </c>
      <c r="AA1570" s="56">
        <v>200</v>
      </c>
      <c r="AB1570" s="57" t="s">
        <v>257</v>
      </c>
      <c r="AC1570" s="18" t="s">
        <v>595</v>
      </c>
      <c r="AD1570" s="18" t="s">
        <v>595</v>
      </c>
      <c r="AE1570" s="18" t="s">
        <v>595</v>
      </c>
      <c r="AF1570" s="18" t="s">
        <v>257</v>
      </c>
      <c r="AG1570" s="18" t="s">
        <v>257</v>
      </c>
      <c r="AH1570" s="18" t="s">
        <v>595</v>
      </c>
      <c r="AI1570" s="18">
        <v>14</v>
      </c>
      <c r="AJ1570" s="18" t="s">
        <v>522</v>
      </c>
      <c r="AK1570" s="18">
        <v>14</v>
      </c>
      <c r="AL1570" s="18" t="s">
        <v>1917</v>
      </c>
      <c r="AM1570" s="18" t="s">
        <v>282</v>
      </c>
      <c r="AN1570" s="18">
        <v>0</v>
      </c>
      <c r="AO1570" s="18" t="s">
        <v>1918</v>
      </c>
      <c r="AP1570" s="18" t="s">
        <v>479</v>
      </c>
      <c r="AQ1570" s="18">
        <v>15</v>
      </c>
      <c r="AR1570" s="18" t="s">
        <v>561</v>
      </c>
      <c r="AS1570" s="18">
        <v>0</v>
      </c>
      <c r="AT1570" s="18">
        <v>0</v>
      </c>
      <c r="AU1570" s="18" t="s">
        <v>257</v>
      </c>
      <c r="AV1570" s="18" t="s">
        <v>257</v>
      </c>
      <c r="AW1570" s="18" t="s">
        <v>1919</v>
      </c>
      <c r="AX1570" s="18">
        <v>14</v>
      </c>
      <c r="AY1570" s="18" t="s">
        <v>522</v>
      </c>
      <c r="AZ1570" s="18" t="s">
        <v>257</v>
      </c>
      <c r="BA1570" s="18" t="s">
        <v>257</v>
      </c>
      <c r="BB1570" s="18" t="s">
        <v>1920</v>
      </c>
      <c r="BC1570" s="24"/>
      <c r="BD1570" s="24"/>
      <c r="BE1570" s="24"/>
      <c r="BF1570" s="24"/>
      <c r="BG1570" s="24"/>
      <c r="BH1570" s="24"/>
      <c r="BI1570" s="24"/>
      <c r="BJ1570" s="24"/>
      <c r="BK1570" s="24"/>
      <c r="BL1570" s="24"/>
      <c r="BM1570" s="24"/>
      <c r="BN1570" s="24"/>
      <c r="BO1570" s="24"/>
      <c r="BP1570" s="24"/>
      <c r="BQ1570" s="24"/>
      <c r="BR1570" s="24"/>
      <c r="BS1570" s="24"/>
      <c r="BT1570" s="24"/>
      <c r="BU1570" s="24"/>
      <c r="BV1570" s="24"/>
      <c r="BW1570" s="24"/>
      <c r="BX1570" s="24"/>
      <c r="BY1570" s="24"/>
      <c r="BZ1570" s="24"/>
      <c r="CA1570" s="24"/>
      <c r="CB1570" s="24"/>
      <c r="CC1570" s="24"/>
      <c r="CD1570" s="24"/>
      <c r="CE1570" s="24"/>
      <c r="CF1570" s="24"/>
      <c r="CG1570" s="24"/>
      <c r="CH1570" s="24"/>
      <c r="CI1570" s="24"/>
      <c r="CJ1570" s="24"/>
      <c r="CK1570" s="24"/>
      <c r="CL1570" s="24"/>
      <c r="CM1570" s="24"/>
      <c r="CN1570" s="24"/>
      <c r="CO1570" s="24"/>
      <c r="CP1570" s="24"/>
      <c r="CQ1570" s="24"/>
      <c r="CR1570" s="24"/>
      <c r="CS1570" s="24"/>
      <c r="CT1570" s="24"/>
      <c r="CU1570" s="24"/>
      <c r="CV1570" s="24"/>
      <c r="CW1570" s="24"/>
      <c r="CX1570" s="24"/>
      <c r="CY1570" s="24"/>
      <c r="CZ1570" s="24"/>
      <c r="DA1570" s="24"/>
      <c r="DB1570" s="24"/>
      <c r="DC1570" s="24"/>
      <c r="DD1570" s="24"/>
      <c r="DE1570" s="24"/>
      <c r="DF1570" s="24"/>
      <c r="DG1570" s="24"/>
      <c r="DH1570" s="24"/>
      <c r="DI1570" s="24"/>
      <c r="DJ1570" s="24"/>
      <c r="DK1570" s="24"/>
      <c r="DL1570" s="24"/>
      <c r="DM1570" s="24"/>
      <c r="DN1570" s="24"/>
      <c r="DO1570" s="24"/>
      <c r="DP1570" s="24"/>
      <c r="DQ1570" s="24"/>
      <c r="DR1570" s="18">
        <v>0</v>
      </c>
      <c r="DS1570" s="24"/>
      <c r="DT1570" s="24"/>
      <c r="DU1570" s="24"/>
      <c r="DV1570" s="24"/>
      <c r="DW1570" s="24"/>
      <c r="DX1570" s="24"/>
      <c r="DY1570" s="24"/>
      <c r="DZ1570" s="18">
        <v>0</v>
      </c>
      <c r="EA1570" s="24"/>
      <c r="EB1570" s="24"/>
      <c r="EC1570" s="24"/>
      <c r="ED1570" s="24"/>
      <c r="EE1570" s="18">
        <v>0</v>
      </c>
      <c r="EF1570" s="18">
        <v>0</v>
      </c>
      <c r="EG1570" s="24"/>
      <c r="EH1570" s="18" t="s">
        <v>1921</v>
      </c>
      <c r="EI1570" s="18" cm="1">
        <f t="array" ref="EI1570">IF(SUMPRODUCT(--(DO1570:DS1570&lt;&gt;""))=0, 0,1)</f>
        <v>1</v>
      </c>
      <c r="EJ1570" s="18" cm="1">
        <f t="array" ref="EJ1570">IF(SUMPRODUCT(--(DT1570:EG1570&lt;&gt;""))=0, 0,1)</f>
        <v>1</v>
      </c>
      <c r="EK1570" s="18" cm="1">
        <f t="array" ref="EK1570">IF(SUMPRODUCT(--(EC1570:EG1570&lt;&gt;""))=0, 0,1)</f>
        <v>1</v>
      </c>
      <c r="EL1570" s="18" cm="1">
        <f t="array" ref="EL1570">IF(SUMPRODUCT(--(EE1570:EG1570&lt;&gt;""))=0, 0,1)</f>
        <v>1</v>
      </c>
      <c r="EM1570" s="18">
        <f t="shared" si="307"/>
        <v>0</v>
      </c>
      <c r="EN1570" s="18">
        <f t="shared" si="308"/>
        <v>0</v>
      </c>
      <c r="EO1570" s="18">
        <f t="shared" si="309"/>
        <v>0</v>
      </c>
      <c r="EP1570" s="18">
        <f t="shared" si="310"/>
        <v>0</v>
      </c>
      <c r="EQ1570" s="18">
        <f t="shared" si="311"/>
        <v>0</v>
      </c>
      <c r="ER1570" s="58" t="s">
        <v>2080</v>
      </c>
      <c r="ES1570" s="59">
        <v>44011</v>
      </c>
      <c r="ET1570" s="24"/>
      <c r="EU1570" s="18" t="s">
        <v>1914</v>
      </c>
    </row>
    <row r="1571" spans="1:151" ht="15.75" customHeight="1" x14ac:dyDescent="0.2">
      <c r="A1571" s="5" t="s">
        <v>444</v>
      </c>
      <c r="B1571" s="24" t="s">
        <v>1913</v>
      </c>
      <c r="C1571" s="26">
        <v>1</v>
      </c>
      <c r="D1571" s="18" t="s">
        <v>633</v>
      </c>
      <c r="E1571" s="26" t="s">
        <v>1836</v>
      </c>
      <c r="F1571" s="18" t="s">
        <v>553</v>
      </c>
      <c r="G1571" s="18" t="s">
        <v>575</v>
      </c>
      <c r="H1571" s="18" t="s">
        <v>1815</v>
      </c>
      <c r="I1571" s="18" t="s">
        <v>552</v>
      </c>
      <c r="J1571" s="18" t="s">
        <v>363</v>
      </c>
      <c r="K1571" s="18" t="s">
        <v>363</v>
      </c>
      <c r="L1571" s="18" t="s">
        <v>363</v>
      </c>
      <c r="M1571" s="18" t="s">
        <v>253</v>
      </c>
      <c r="N1571" s="56">
        <v>60</v>
      </c>
      <c r="O1571" s="18" t="s">
        <v>1915</v>
      </c>
      <c r="P1571" s="18" t="s">
        <v>466</v>
      </c>
      <c r="Q1571" s="18" t="s">
        <v>254</v>
      </c>
      <c r="R1571" s="24" t="s">
        <v>257</v>
      </c>
      <c r="S1571" s="24" t="s">
        <v>257</v>
      </c>
      <c r="T1571" s="26" t="s">
        <v>1916</v>
      </c>
      <c r="U1571" s="26" t="s">
        <v>257</v>
      </c>
      <c r="V1571" s="26" t="s">
        <v>257</v>
      </c>
      <c r="W1571" s="26" t="s">
        <v>257</v>
      </c>
      <c r="X1571" s="26" t="s">
        <v>837</v>
      </c>
      <c r="Y1571" s="56">
        <v>0</v>
      </c>
      <c r="Z1571" s="18" t="s">
        <v>474</v>
      </c>
      <c r="AA1571" s="56">
        <v>0</v>
      </c>
      <c r="AB1571" s="57" t="s">
        <v>257</v>
      </c>
      <c r="AC1571" s="18" t="s">
        <v>595</v>
      </c>
      <c r="AD1571" s="18" t="s">
        <v>595</v>
      </c>
      <c r="AE1571" s="18" t="s">
        <v>595</v>
      </c>
      <c r="AF1571" s="18" t="s">
        <v>257</v>
      </c>
      <c r="AG1571" s="18" t="s">
        <v>257</v>
      </c>
      <c r="AH1571" s="18" t="s">
        <v>595</v>
      </c>
      <c r="AI1571" s="18">
        <v>21</v>
      </c>
      <c r="AJ1571" s="18" t="s">
        <v>522</v>
      </c>
      <c r="AK1571" s="18">
        <v>21</v>
      </c>
      <c r="AL1571" s="18" t="s">
        <v>1917</v>
      </c>
      <c r="AM1571" s="18" t="s">
        <v>282</v>
      </c>
      <c r="AN1571" s="18">
        <v>0</v>
      </c>
      <c r="AO1571" s="18" t="s">
        <v>1918</v>
      </c>
      <c r="AP1571" s="18" t="s">
        <v>479</v>
      </c>
      <c r="AQ1571" s="18">
        <v>7</v>
      </c>
      <c r="AR1571" s="18" t="s">
        <v>561</v>
      </c>
      <c r="AS1571" s="18">
        <v>0</v>
      </c>
      <c r="AT1571" s="18">
        <v>0</v>
      </c>
      <c r="AU1571" s="18" t="s">
        <v>257</v>
      </c>
      <c r="AV1571" s="18" t="s">
        <v>257</v>
      </c>
      <c r="AW1571" s="18" t="s">
        <v>1919</v>
      </c>
      <c r="AX1571" s="18">
        <v>21</v>
      </c>
      <c r="AY1571" s="18" t="s">
        <v>522</v>
      </c>
      <c r="AZ1571" s="18" t="s">
        <v>257</v>
      </c>
      <c r="BA1571" s="18" t="s">
        <v>257</v>
      </c>
      <c r="BB1571" s="18" t="s">
        <v>1920</v>
      </c>
      <c r="BC1571" s="24"/>
      <c r="BD1571" s="24"/>
      <c r="BE1571" s="24"/>
      <c r="BF1571" s="24"/>
      <c r="BG1571" s="24"/>
      <c r="BH1571" s="24"/>
      <c r="BI1571" s="24"/>
      <c r="BJ1571" s="24"/>
      <c r="BK1571" s="24"/>
      <c r="BL1571" s="24"/>
      <c r="BM1571" s="24"/>
      <c r="BN1571" s="24"/>
      <c r="BO1571" s="24"/>
      <c r="BP1571" s="24"/>
      <c r="BQ1571" s="24"/>
      <c r="BR1571" s="24"/>
      <c r="BS1571" s="24"/>
      <c r="BT1571" s="24"/>
      <c r="BU1571" s="24"/>
      <c r="BV1571" s="24"/>
      <c r="BW1571" s="24"/>
      <c r="BX1571" s="24"/>
      <c r="BY1571" s="24"/>
      <c r="BZ1571" s="24"/>
      <c r="CA1571" s="24"/>
      <c r="CB1571" s="24"/>
      <c r="CC1571" s="24"/>
      <c r="CD1571" s="24"/>
      <c r="CE1571" s="24"/>
      <c r="CF1571" s="24"/>
      <c r="CG1571" s="24"/>
      <c r="CH1571" s="24"/>
      <c r="CI1571" s="24"/>
      <c r="CJ1571" s="24"/>
      <c r="CK1571" s="24"/>
      <c r="CL1571" s="24"/>
      <c r="CM1571" s="24"/>
      <c r="CN1571" s="24"/>
      <c r="CO1571" s="24"/>
      <c r="CP1571" s="24"/>
      <c r="CQ1571" s="24"/>
      <c r="CR1571" s="24"/>
      <c r="CS1571" s="24"/>
      <c r="CT1571" s="24"/>
      <c r="CU1571" s="24"/>
      <c r="CV1571" s="24"/>
      <c r="CW1571" s="24"/>
      <c r="CX1571" s="24"/>
      <c r="CY1571" s="24"/>
      <c r="CZ1571" s="24"/>
      <c r="DA1571" s="24"/>
      <c r="DB1571" s="24"/>
      <c r="DC1571" s="24"/>
      <c r="DD1571" s="24"/>
      <c r="DE1571" s="24"/>
      <c r="DF1571" s="24"/>
      <c r="DG1571" s="24"/>
      <c r="DH1571" s="24"/>
      <c r="DI1571" s="24"/>
      <c r="DJ1571" s="24"/>
      <c r="DK1571" s="24"/>
      <c r="DL1571" s="24"/>
      <c r="DM1571" s="24"/>
      <c r="DN1571" s="24"/>
      <c r="DO1571" s="24"/>
      <c r="DP1571" s="24"/>
      <c r="DQ1571" s="24"/>
      <c r="DR1571" s="18">
        <v>0</v>
      </c>
      <c r="DS1571" s="24"/>
      <c r="DT1571" s="24"/>
      <c r="DU1571" s="24"/>
      <c r="DV1571" s="24"/>
      <c r="DW1571" s="24"/>
      <c r="DX1571" s="24"/>
      <c r="DY1571" s="24"/>
      <c r="DZ1571" s="18">
        <v>0</v>
      </c>
      <c r="EA1571" s="24"/>
      <c r="EB1571" s="24"/>
      <c r="EC1571" s="24"/>
      <c r="ED1571" s="24"/>
      <c r="EE1571" s="18">
        <v>0</v>
      </c>
      <c r="EF1571" s="18">
        <v>0</v>
      </c>
      <c r="EG1571" s="24"/>
      <c r="EH1571" s="18" t="s">
        <v>1921</v>
      </c>
      <c r="EI1571" s="18" cm="1">
        <f t="array" ref="EI1571">IF(SUMPRODUCT(--(DO1571:DS1571&lt;&gt;""))=0, 0,1)</f>
        <v>1</v>
      </c>
      <c r="EJ1571" s="18" cm="1">
        <f t="array" ref="EJ1571">IF(SUMPRODUCT(--(DT1571:EG1571&lt;&gt;""))=0, 0,1)</f>
        <v>1</v>
      </c>
      <c r="EK1571" s="18" cm="1">
        <f t="array" ref="EK1571">IF(SUMPRODUCT(--(EC1571:EG1571&lt;&gt;""))=0, 0,1)</f>
        <v>1</v>
      </c>
      <c r="EL1571" s="18" cm="1">
        <f t="array" ref="EL1571">IF(SUMPRODUCT(--(EE1571:EG1571&lt;&gt;""))=0, 0,1)</f>
        <v>1</v>
      </c>
      <c r="EM1571" s="18">
        <f t="shared" si="307"/>
        <v>0</v>
      </c>
      <c r="EN1571" s="18">
        <f t="shared" si="308"/>
        <v>0</v>
      </c>
      <c r="EO1571" s="18">
        <f t="shared" si="309"/>
        <v>0</v>
      </c>
      <c r="EP1571" s="18">
        <f t="shared" si="310"/>
        <v>0</v>
      </c>
      <c r="EQ1571" s="18">
        <f t="shared" si="311"/>
        <v>0</v>
      </c>
      <c r="ER1571" s="58" t="s">
        <v>2080</v>
      </c>
      <c r="ES1571" s="59">
        <v>44011</v>
      </c>
      <c r="ET1571" s="24"/>
      <c r="EU1571" s="18" t="s">
        <v>1914</v>
      </c>
    </row>
    <row r="1572" spans="1:151" ht="15.75" customHeight="1" x14ac:dyDescent="0.2">
      <c r="A1572" s="5" t="s">
        <v>444</v>
      </c>
      <c r="B1572" s="24" t="s">
        <v>1913</v>
      </c>
      <c r="C1572" s="26">
        <v>1</v>
      </c>
      <c r="D1572" s="18" t="s">
        <v>633</v>
      </c>
      <c r="E1572" s="26" t="s">
        <v>1922</v>
      </c>
      <c r="F1572" s="18" t="s">
        <v>553</v>
      </c>
      <c r="G1572" s="18" t="s">
        <v>575</v>
      </c>
      <c r="H1572" s="18" t="s">
        <v>1815</v>
      </c>
      <c r="I1572" s="18" t="s">
        <v>552</v>
      </c>
      <c r="J1572" s="18" t="s">
        <v>363</v>
      </c>
      <c r="K1572" s="18" t="s">
        <v>363</v>
      </c>
      <c r="L1572" s="18" t="s">
        <v>363</v>
      </c>
      <c r="M1572" s="18" t="s">
        <v>253</v>
      </c>
      <c r="N1572" s="56">
        <v>60</v>
      </c>
      <c r="O1572" s="18" t="s">
        <v>1915</v>
      </c>
      <c r="P1572" s="18" t="s">
        <v>466</v>
      </c>
      <c r="Q1572" s="18" t="s">
        <v>254</v>
      </c>
      <c r="R1572" s="24" t="s">
        <v>257</v>
      </c>
      <c r="S1572" s="24" t="s">
        <v>257</v>
      </c>
      <c r="T1572" s="26" t="s">
        <v>1916</v>
      </c>
      <c r="U1572" s="26" t="s">
        <v>257</v>
      </c>
      <c r="V1572" s="26" t="s">
        <v>257</v>
      </c>
      <c r="W1572" s="26" t="s">
        <v>257</v>
      </c>
      <c r="X1572" s="75" t="s">
        <v>1923</v>
      </c>
      <c r="Y1572" s="56">
        <v>50</v>
      </c>
      <c r="Z1572" s="18" t="s">
        <v>474</v>
      </c>
      <c r="AA1572" s="56">
        <v>50</v>
      </c>
      <c r="AB1572" s="57" t="s">
        <v>257</v>
      </c>
      <c r="AC1572" s="18" t="s">
        <v>595</v>
      </c>
      <c r="AD1572" s="18" t="s">
        <v>595</v>
      </c>
      <c r="AE1572" s="18" t="s">
        <v>595</v>
      </c>
      <c r="AF1572" s="18" t="s">
        <v>257</v>
      </c>
      <c r="AG1572" s="18" t="s">
        <v>257</v>
      </c>
      <c r="AH1572" s="18" t="s">
        <v>595</v>
      </c>
      <c r="AI1572" s="18">
        <v>21</v>
      </c>
      <c r="AJ1572" s="18" t="s">
        <v>522</v>
      </c>
      <c r="AK1572" s="18">
        <v>21</v>
      </c>
      <c r="AL1572" s="18" t="s">
        <v>1917</v>
      </c>
      <c r="AM1572" s="18" t="s">
        <v>282</v>
      </c>
      <c r="AN1572" s="18">
        <v>0</v>
      </c>
      <c r="AO1572" s="18" t="s">
        <v>1918</v>
      </c>
      <c r="AP1572" s="18" t="s">
        <v>479</v>
      </c>
      <c r="AQ1572" s="18">
        <v>7</v>
      </c>
      <c r="AR1572" s="18" t="s">
        <v>561</v>
      </c>
      <c r="AS1572" s="18">
        <v>0</v>
      </c>
      <c r="AT1572" s="18">
        <v>0</v>
      </c>
      <c r="AU1572" s="18" t="s">
        <v>257</v>
      </c>
      <c r="AV1572" s="18" t="s">
        <v>257</v>
      </c>
      <c r="AW1572" s="18" t="s">
        <v>1919</v>
      </c>
      <c r="AX1572" s="18">
        <v>21</v>
      </c>
      <c r="AY1572" s="18" t="s">
        <v>522</v>
      </c>
      <c r="AZ1572" s="18" t="s">
        <v>257</v>
      </c>
      <c r="BA1572" s="18" t="s">
        <v>257</v>
      </c>
      <c r="BB1572" s="18" t="s">
        <v>1920</v>
      </c>
      <c r="BC1572" s="24"/>
      <c r="BD1572" s="24"/>
      <c r="BE1572" s="24"/>
      <c r="BF1572" s="24"/>
      <c r="BG1572" s="24"/>
      <c r="BH1572" s="24"/>
      <c r="BI1572" s="24"/>
      <c r="BJ1572" s="24"/>
      <c r="BK1572" s="24"/>
      <c r="BL1572" s="24"/>
      <c r="BM1572" s="24"/>
      <c r="BN1572" s="24"/>
      <c r="BO1572" s="24"/>
      <c r="BP1572" s="24"/>
      <c r="BQ1572" s="24"/>
      <c r="BR1572" s="24"/>
      <c r="BS1572" s="24"/>
      <c r="BT1572" s="24"/>
      <c r="BU1572" s="24"/>
      <c r="BV1572" s="24"/>
      <c r="BW1572" s="24"/>
      <c r="BX1572" s="24"/>
      <c r="BY1572" s="24"/>
      <c r="BZ1572" s="24"/>
      <c r="CA1572" s="24"/>
      <c r="CB1572" s="24"/>
      <c r="CC1572" s="24"/>
      <c r="CD1572" s="24"/>
      <c r="CE1572" s="24"/>
      <c r="CF1572" s="24"/>
      <c r="CG1572" s="24"/>
      <c r="CH1572" s="24"/>
      <c r="CI1572" s="24"/>
      <c r="CJ1572" s="24"/>
      <c r="CK1572" s="24"/>
      <c r="CL1572" s="24"/>
      <c r="CM1572" s="24"/>
      <c r="CN1572" s="24"/>
      <c r="CO1572" s="24"/>
      <c r="CP1572" s="24"/>
      <c r="CQ1572" s="24"/>
      <c r="CR1572" s="24"/>
      <c r="CS1572" s="24"/>
      <c r="CT1572" s="24"/>
      <c r="CU1572" s="24"/>
      <c r="CV1572" s="24"/>
      <c r="CW1572" s="24"/>
      <c r="CX1572" s="24"/>
      <c r="CY1572" s="24"/>
      <c r="CZ1572" s="24"/>
      <c r="DA1572" s="24"/>
      <c r="DB1572" s="24"/>
      <c r="DC1572" s="24"/>
      <c r="DD1572" s="24"/>
      <c r="DE1572" s="24"/>
      <c r="DF1572" s="24"/>
      <c r="DG1572" s="24"/>
      <c r="DH1572" s="24"/>
      <c r="DI1572" s="24"/>
      <c r="DJ1572" s="24"/>
      <c r="DK1572" s="24"/>
      <c r="DL1572" s="24"/>
      <c r="DM1572" s="24"/>
      <c r="DN1572" s="24"/>
      <c r="DO1572" s="24"/>
      <c r="DP1572" s="24"/>
      <c r="DQ1572" s="24"/>
      <c r="DR1572" s="18">
        <v>0</v>
      </c>
      <c r="DS1572" s="24"/>
      <c r="DT1572" s="24"/>
      <c r="DU1572" s="24"/>
      <c r="DV1572" s="24"/>
      <c r="DW1572" s="24"/>
      <c r="DX1572" s="24"/>
      <c r="DY1572" s="24"/>
      <c r="DZ1572" s="18">
        <v>0</v>
      </c>
      <c r="EA1572" s="24"/>
      <c r="EB1572" s="24"/>
      <c r="EC1572" s="24"/>
      <c r="ED1572" s="24"/>
      <c r="EE1572" s="18">
        <v>0</v>
      </c>
      <c r="EF1572" s="18">
        <v>0</v>
      </c>
      <c r="EG1572" s="24"/>
      <c r="EH1572" s="18" t="s">
        <v>1921</v>
      </c>
      <c r="EI1572" s="18" cm="1">
        <f t="array" ref="EI1572">IF(SUMPRODUCT(--(DO1572:DS1572&lt;&gt;""))=0, 0,1)</f>
        <v>1</v>
      </c>
      <c r="EJ1572" s="18" cm="1">
        <f t="array" ref="EJ1572">IF(SUMPRODUCT(--(DT1572:EG1572&lt;&gt;""))=0, 0,1)</f>
        <v>1</v>
      </c>
      <c r="EK1572" s="18" cm="1">
        <f t="array" ref="EK1572">IF(SUMPRODUCT(--(EC1572:EG1572&lt;&gt;""))=0, 0,1)</f>
        <v>1</v>
      </c>
      <c r="EL1572" s="18" cm="1">
        <f t="array" ref="EL1572">IF(SUMPRODUCT(--(EE1572:EG1572&lt;&gt;""))=0, 0,1)</f>
        <v>1</v>
      </c>
      <c r="EM1572" s="18">
        <f t="shared" si="307"/>
        <v>0</v>
      </c>
      <c r="EN1572" s="18">
        <f t="shared" si="308"/>
        <v>0</v>
      </c>
      <c r="EO1572" s="18">
        <f t="shared" si="309"/>
        <v>0</v>
      </c>
      <c r="EP1572" s="18">
        <f t="shared" si="310"/>
        <v>0</v>
      </c>
      <c r="EQ1572" s="18">
        <f t="shared" si="311"/>
        <v>0</v>
      </c>
      <c r="ER1572" s="58" t="s">
        <v>2080</v>
      </c>
      <c r="ES1572" s="59">
        <v>44011</v>
      </c>
      <c r="ET1572" s="24"/>
      <c r="EU1572" s="18" t="s">
        <v>1914</v>
      </c>
    </row>
    <row r="1573" spans="1:151" ht="15.75" customHeight="1" x14ac:dyDescent="0.2">
      <c r="A1573" s="5" t="s">
        <v>444</v>
      </c>
      <c r="B1573" s="24" t="s">
        <v>1913</v>
      </c>
      <c r="C1573" s="26">
        <v>1</v>
      </c>
      <c r="D1573" s="18" t="s">
        <v>633</v>
      </c>
      <c r="E1573" s="26" t="s">
        <v>1924</v>
      </c>
      <c r="F1573" s="18" t="s">
        <v>553</v>
      </c>
      <c r="G1573" s="18" t="s">
        <v>575</v>
      </c>
      <c r="H1573" s="18" t="s">
        <v>1815</v>
      </c>
      <c r="I1573" s="18" t="s">
        <v>552</v>
      </c>
      <c r="J1573" s="18" t="s">
        <v>363</v>
      </c>
      <c r="K1573" s="18" t="s">
        <v>363</v>
      </c>
      <c r="L1573" s="18" t="s">
        <v>363</v>
      </c>
      <c r="M1573" s="18" t="s">
        <v>253</v>
      </c>
      <c r="N1573" s="56">
        <v>60</v>
      </c>
      <c r="O1573" s="18" t="s">
        <v>1915</v>
      </c>
      <c r="P1573" s="18" t="s">
        <v>466</v>
      </c>
      <c r="Q1573" s="18" t="s">
        <v>254</v>
      </c>
      <c r="R1573" s="24" t="s">
        <v>257</v>
      </c>
      <c r="S1573" s="24" t="s">
        <v>257</v>
      </c>
      <c r="T1573" s="26" t="s">
        <v>1916</v>
      </c>
      <c r="U1573" s="26" t="s">
        <v>257</v>
      </c>
      <c r="V1573" s="26" t="s">
        <v>257</v>
      </c>
      <c r="W1573" s="26" t="s">
        <v>257</v>
      </c>
      <c r="X1573" s="75" t="s">
        <v>1923</v>
      </c>
      <c r="Y1573" s="56">
        <v>100</v>
      </c>
      <c r="Z1573" s="18" t="s">
        <v>474</v>
      </c>
      <c r="AA1573" s="56">
        <v>100</v>
      </c>
      <c r="AB1573" s="57" t="s">
        <v>257</v>
      </c>
      <c r="AC1573" s="18" t="s">
        <v>595</v>
      </c>
      <c r="AD1573" s="18" t="s">
        <v>595</v>
      </c>
      <c r="AE1573" s="18" t="s">
        <v>595</v>
      </c>
      <c r="AF1573" s="18" t="s">
        <v>257</v>
      </c>
      <c r="AG1573" s="18" t="s">
        <v>257</v>
      </c>
      <c r="AH1573" s="18" t="s">
        <v>595</v>
      </c>
      <c r="AI1573" s="18">
        <v>21</v>
      </c>
      <c r="AJ1573" s="18" t="s">
        <v>522</v>
      </c>
      <c r="AK1573" s="18">
        <v>21</v>
      </c>
      <c r="AL1573" s="18" t="s">
        <v>1917</v>
      </c>
      <c r="AM1573" s="18" t="s">
        <v>282</v>
      </c>
      <c r="AN1573" s="18">
        <v>0</v>
      </c>
      <c r="AO1573" s="18" t="s">
        <v>1918</v>
      </c>
      <c r="AP1573" s="18" t="s">
        <v>479</v>
      </c>
      <c r="AQ1573" s="18">
        <v>7</v>
      </c>
      <c r="AR1573" s="18" t="s">
        <v>561</v>
      </c>
      <c r="AS1573" s="18">
        <v>0</v>
      </c>
      <c r="AT1573" s="18">
        <v>0</v>
      </c>
      <c r="AU1573" s="18" t="s">
        <v>257</v>
      </c>
      <c r="AV1573" s="18" t="s">
        <v>257</v>
      </c>
      <c r="AW1573" s="18" t="s">
        <v>1919</v>
      </c>
      <c r="AX1573" s="18">
        <v>21</v>
      </c>
      <c r="AY1573" s="18" t="s">
        <v>522</v>
      </c>
      <c r="AZ1573" s="18" t="s">
        <v>257</v>
      </c>
      <c r="BA1573" s="18" t="s">
        <v>257</v>
      </c>
      <c r="BB1573" s="18" t="s">
        <v>1920</v>
      </c>
      <c r="BC1573" s="24"/>
      <c r="BD1573" s="24"/>
      <c r="BE1573" s="24"/>
      <c r="BF1573" s="24"/>
      <c r="BG1573" s="24"/>
      <c r="BH1573" s="24"/>
      <c r="BI1573" s="24"/>
      <c r="BJ1573" s="24"/>
      <c r="BK1573" s="24"/>
      <c r="BL1573" s="24"/>
      <c r="BM1573" s="24"/>
      <c r="BN1573" s="24"/>
      <c r="BO1573" s="24"/>
      <c r="BP1573" s="24"/>
      <c r="BQ1573" s="24"/>
      <c r="BR1573" s="24"/>
      <c r="BS1573" s="24"/>
      <c r="BT1573" s="24"/>
      <c r="BU1573" s="24"/>
      <c r="BV1573" s="24"/>
      <c r="BW1573" s="24"/>
      <c r="BX1573" s="24"/>
      <c r="BY1573" s="24"/>
      <c r="BZ1573" s="24"/>
      <c r="CA1573" s="24"/>
      <c r="CB1573" s="24"/>
      <c r="CC1573" s="24"/>
      <c r="CD1573" s="24"/>
      <c r="CE1573" s="24"/>
      <c r="CF1573" s="24"/>
      <c r="CG1573" s="24"/>
      <c r="CH1573" s="24"/>
      <c r="CI1573" s="24"/>
      <c r="CJ1573" s="24"/>
      <c r="CK1573" s="24"/>
      <c r="CL1573" s="24"/>
      <c r="CM1573" s="24"/>
      <c r="CN1573" s="24"/>
      <c r="CO1573" s="24"/>
      <c r="CP1573" s="24"/>
      <c r="CQ1573" s="24"/>
      <c r="CR1573" s="24"/>
      <c r="CS1573" s="24"/>
      <c r="CT1573" s="24"/>
      <c r="CU1573" s="24"/>
      <c r="CV1573" s="24"/>
      <c r="CW1573" s="24"/>
      <c r="CX1573" s="24"/>
      <c r="CY1573" s="24"/>
      <c r="CZ1573" s="24"/>
      <c r="DA1573" s="24"/>
      <c r="DB1573" s="24"/>
      <c r="DC1573" s="24"/>
      <c r="DD1573" s="24"/>
      <c r="DE1573" s="24"/>
      <c r="DF1573" s="24"/>
      <c r="DG1573" s="24"/>
      <c r="DH1573" s="24"/>
      <c r="DI1573" s="24"/>
      <c r="DJ1573" s="24"/>
      <c r="DK1573" s="24"/>
      <c r="DL1573" s="24"/>
      <c r="DM1573" s="24"/>
      <c r="DN1573" s="24"/>
      <c r="DO1573" s="24"/>
      <c r="DP1573" s="24"/>
      <c r="DQ1573" s="24"/>
      <c r="DR1573" s="18">
        <v>0</v>
      </c>
      <c r="DS1573" s="24"/>
      <c r="DT1573" s="24"/>
      <c r="DU1573" s="24"/>
      <c r="DV1573" s="24"/>
      <c r="DW1573" s="24"/>
      <c r="DX1573" s="24"/>
      <c r="DY1573" s="24"/>
      <c r="DZ1573" s="18">
        <v>0</v>
      </c>
      <c r="EA1573" s="24"/>
      <c r="EB1573" s="24"/>
      <c r="EC1573" s="24"/>
      <c r="ED1573" s="24"/>
      <c r="EE1573" s="18">
        <v>0</v>
      </c>
      <c r="EF1573" s="18">
        <v>0</v>
      </c>
      <c r="EG1573" s="24"/>
      <c r="EH1573" s="18" t="s">
        <v>1921</v>
      </c>
      <c r="EI1573" s="18" cm="1">
        <f t="array" ref="EI1573">IF(SUMPRODUCT(--(DO1573:DS1573&lt;&gt;""))=0, 0,1)</f>
        <v>1</v>
      </c>
      <c r="EJ1573" s="18" cm="1">
        <f t="array" ref="EJ1573">IF(SUMPRODUCT(--(DT1573:EG1573&lt;&gt;""))=0, 0,1)</f>
        <v>1</v>
      </c>
      <c r="EK1573" s="18" cm="1">
        <f t="array" ref="EK1573">IF(SUMPRODUCT(--(EC1573:EG1573&lt;&gt;""))=0, 0,1)</f>
        <v>1</v>
      </c>
      <c r="EL1573" s="18" cm="1">
        <f t="array" ref="EL1573">IF(SUMPRODUCT(--(EE1573:EG1573&lt;&gt;""))=0, 0,1)</f>
        <v>1</v>
      </c>
      <c r="EM1573" s="18">
        <f t="shared" si="307"/>
        <v>0</v>
      </c>
      <c r="EN1573" s="18">
        <f t="shared" si="308"/>
        <v>0</v>
      </c>
      <c r="EO1573" s="18">
        <f t="shared" si="309"/>
        <v>0</v>
      </c>
      <c r="EP1573" s="18">
        <f t="shared" si="310"/>
        <v>0</v>
      </c>
      <c r="EQ1573" s="18">
        <f t="shared" si="311"/>
        <v>0</v>
      </c>
      <c r="ER1573" s="58" t="s">
        <v>2080</v>
      </c>
      <c r="ES1573" s="59">
        <v>44011</v>
      </c>
      <c r="ET1573" s="24"/>
      <c r="EU1573" s="18" t="s">
        <v>1914</v>
      </c>
    </row>
    <row r="1574" spans="1:151" ht="15.75" customHeight="1" x14ac:dyDescent="0.2">
      <c r="A1574" s="5" t="s">
        <v>444</v>
      </c>
      <c r="B1574" s="24" t="s">
        <v>1913</v>
      </c>
      <c r="C1574" s="26">
        <v>1</v>
      </c>
      <c r="D1574" s="18" t="s">
        <v>633</v>
      </c>
      <c r="E1574" s="26" t="s">
        <v>1925</v>
      </c>
      <c r="F1574" s="18" t="s">
        <v>553</v>
      </c>
      <c r="G1574" s="18" t="s">
        <v>575</v>
      </c>
      <c r="H1574" s="18" t="s">
        <v>1815</v>
      </c>
      <c r="I1574" s="18" t="s">
        <v>552</v>
      </c>
      <c r="J1574" s="18" t="s">
        <v>363</v>
      </c>
      <c r="K1574" s="18" t="s">
        <v>363</v>
      </c>
      <c r="L1574" s="18" t="s">
        <v>363</v>
      </c>
      <c r="M1574" s="18" t="s">
        <v>253</v>
      </c>
      <c r="N1574" s="56">
        <v>60</v>
      </c>
      <c r="O1574" s="18" t="s">
        <v>1915</v>
      </c>
      <c r="P1574" s="18" t="s">
        <v>466</v>
      </c>
      <c r="Q1574" s="18" t="s">
        <v>254</v>
      </c>
      <c r="R1574" s="24" t="s">
        <v>257</v>
      </c>
      <c r="S1574" s="24" t="s">
        <v>257</v>
      </c>
      <c r="T1574" s="26" t="s">
        <v>1916</v>
      </c>
      <c r="U1574" s="26" t="s">
        <v>257</v>
      </c>
      <c r="V1574" s="26" t="s">
        <v>257</v>
      </c>
      <c r="W1574" s="26" t="s">
        <v>257</v>
      </c>
      <c r="X1574" s="75" t="s">
        <v>1923</v>
      </c>
      <c r="Y1574" s="56">
        <v>200</v>
      </c>
      <c r="Z1574" s="18" t="s">
        <v>474</v>
      </c>
      <c r="AA1574" s="56">
        <v>200</v>
      </c>
      <c r="AB1574" s="57" t="s">
        <v>257</v>
      </c>
      <c r="AC1574" s="18" t="s">
        <v>595</v>
      </c>
      <c r="AD1574" s="18" t="s">
        <v>595</v>
      </c>
      <c r="AE1574" s="18" t="s">
        <v>595</v>
      </c>
      <c r="AF1574" s="18" t="s">
        <v>257</v>
      </c>
      <c r="AG1574" s="18" t="s">
        <v>257</v>
      </c>
      <c r="AH1574" s="18" t="s">
        <v>595</v>
      </c>
      <c r="AI1574" s="18">
        <v>21</v>
      </c>
      <c r="AJ1574" s="18" t="s">
        <v>522</v>
      </c>
      <c r="AK1574" s="18">
        <v>21</v>
      </c>
      <c r="AL1574" s="18" t="s">
        <v>1917</v>
      </c>
      <c r="AM1574" s="18" t="s">
        <v>282</v>
      </c>
      <c r="AN1574" s="18">
        <v>0</v>
      </c>
      <c r="AO1574" s="18" t="s">
        <v>1918</v>
      </c>
      <c r="AP1574" s="18" t="s">
        <v>479</v>
      </c>
      <c r="AQ1574" s="18">
        <v>7</v>
      </c>
      <c r="AR1574" s="18" t="s">
        <v>561</v>
      </c>
      <c r="AS1574" s="18">
        <v>0</v>
      </c>
      <c r="AT1574" s="18">
        <v>0</v>
      </c>
      <c r="AU1574" s="18" t="s">
        <v>257</v>
      </c>
      <c r="AV1574" s="18" t="s">
        <v>257</v>
      </c>
      <c r="AW1574" s="18" t="s">
        <v>1919</v>
      </c>
      <c r="AX1574" s="18">
        <v>21</v>
      </c>
      <c r="AY1574" s="18" t="s">
        <v>522</v>
      </c>
      <c r="AZ1574" s="18" t="s">
        <v>257</v>
      </c>
      <c r="BA1574" s="18" t="s">
        <v>257</v>
      </c>
      <c r="BB1574" s="18" t="s">
        <v>1920</v>
      </c>
      <c r="BC1574" s="24"/>
      <c r="BD1574" s="24"/>
      <c r="BE1574" s="24"/>
      <c r="BF1574" s="24"/>
      <c r="BG1574" s="24"/>
      <c r="BH1574" s="24"/>
      <c r="BI1574" s="24"/>
      <c r="BJ1574" s="24"/>
      <c r="BK1574" s="24"/>
      <c r="BL1574" s="24"/>
      <c r="BM1574" s="24"/>
      <c r="BN1574" s="24"/>
      <c r="BO1574" s="24"/>
      <c r="BP1574" s="24"/>
      <c r="BQ1574" s="24"/>
      <c r="BR1574" s="24"/>
      <c r="BS1574" s="24"/>
      <c r="BT1574" s="24"/>
      <c r="BU1574" s="24"/>
      <c r="BV1574" s="24"/>
      <c r="BW1574" s="24"/>
      <c r="BX1574" s="24"/>
      <c r="BY1574" s="24"/>
      <c r="BZ1574" s="24"/>
      <c r="CA1574" s="24"/>
      <c r="CB1574" s="24"/>
      <c r="CC1574" s="24"/>
      <c r="CD1574" s="24"/>
      <c r="CE1574" s="24"/>
      <c r="CF1574" s="24"/>
      <c r="CG1574" s="24"/>
      <c r="CH1574" s="24"/>
      <c r="CI1574" s="24"/>
      <c r="CJ1574" s="24"/>
      <c r="CK1574" s="24"/>
      <c r="CL1574" s="24"/>
      <c r="CM1574" s="24"/>
      <c r="CN1574" s="24"/>
      <c r="CO1574" s="24"/>
      <c r="CP1574" s="24"/>
      <c r="CQ1574" s="24"/>
      <c r="CR1574" s="24"/>
      <c r="CS1574" s="24"/>
      <c r="CT1574" s="24"/>
      <c r="CU1574" s="24"/>
      <c r="CV1574" s="24"/>
      <c r="CW1574" s="24"/>
      <c r="CX1574" s="24"/>
      <c r="CY1574" s="24"/>
      <c r="CZ1574" s="24"/>
      <c r="DA1574" s="24"/>
      <c r="DB1574" s="24"/>
      <c r="DC1574" s="24"/>
      <c r="DD1574" s="24"/>
      <c r="DE1574" s="24"/>
      <c r="DF1574" s="24"/>
      <c r="DG1574" s="24"/>
      <c r="DH1574" s="24"/>
      <c r="DI1574" s="24"/>
      <c r="DJ1574" s="24"/>
      <c r="DK1574" s="24"/>
      <c r="DL1574" s="24"/>
      <c r="DM1574" s="24"/>
      <c r="DN1574" s="24"/>
      <c r="DO1574" s="24"/>
      <c r="DP1574" s="24"/>
      <c r="DQ1574" s="24"/>
      <c r="DR1574" s="18">
        <v>0</v>
      </c>
      <c r="DS1574" s="24"/>
      <c r="DT1574" s="24"/>
      <c r="DU1574" s="24"/>
      <c r="DV1574" s="24"/>
      <c r="DW1574" s="24"/>
      <c r="DX1574" s="24"/>
      <c r="DY1574" s="24"/>
      <c r="DZ1574" s="18">
        <v>0</v>
      </c>
      <c r="EA1574" s="24"/>
      <c r="EB1574" s="24"/>
      <c r="EC1574" s="24"/>
      <c r="ED1574" s="24"/>
      <c r="EE1574" s="18">
        <v>0</v>
      </c>
      <c r="EF1574" s="18">
        <v>0</v>
      </c>
      <c r="EG1574" s="24"/>
      <c r="EH1574" s="18" t="s">
        <v>1921</v>
      </c>
      <c r="EI1574" s="18" cm="1">
        <f t="array" ref="EI1574">IF(SUMPRODUCT(--(DO1574:DS1574&lt;&gt;""))=0, 0,1)</f>
        <v>1</v>
      </c>
      <c r="EJ1574" s="18" cm="1">
        <f t="array" ref="EJ1574">IF(SUMPRODUCT(--(DT1574:EG1574&lt;&gt;""))=0, 0,1)</f>
        <v>1</v>
      </c>
      <c r="EK1574" s="18" cm="1">
        <f t="array" ref="EK1574">IF(SUMPRODUCT(--(EC1574:EG1574&lt;&gt;""))=0, 0,1)</f>
        <v>1</v>
      </c>
      <c r="EL1574" s="18" cm="1">
        <f t="array" ref="EL1574">IF(SUMPRODUCT(--(EE1574:EG1574&lt;&gt;""))=0, 0,1)</f>
        <v>1</v>
      </c>
      <c r="EM1574" s="18">
        <f t="shared" si="307"/>
        <v>0</v>
      </c>
      <c r="EN1574" s="18">
        <f t="shared" si="308"/>
        <v>0</v>
      </c>
      <c r="EO1574" s="18">
        <f t="shared" si="309"/>
        <v>0</v>
      </c>
      <c r="EP1574" s="18">
        <f t="shared" si="310"/>
        <v>0</v>
      </c>
      <c r="EQ1574" s="18">
        <f t="shared" si="311"/>
        <v>0</v>
      </c>
      <c r="ER1574" s="58" t="s">
        <v>2080</v>
      </c>
      <c r="ES1574" s="59">
        <v>44011</v>
      </c>
      <c r="ET1574" s="24"/>
      <c r="EU1574" s="18" t="s">
        <v>1914</v>
      </c>
    </row>
    <row r="1575" spans="1:151" ht="15.75" customHeight="1" x14ac:dyDescent="0.2">
      <c r="A1575" s="5" t="s">
        <v>444</v>
      </c>
      <c r="B1575" s="24" t="s">
        <v>1913</v>
      </c>
      <c r="C1575" s="26">
        <v>1</v>
      </c>
      <c r="D1575" s="18" t="s">
        <v>633</v>
      </c>
      <c r="E1575" s="26" t="s">
        <v>1926</v>
      </c>
      <c r="F1575" s="18" t="s">
        <v>553</v>
      </c>
      <c r="G1575" s="18" t="s">
        <v>575</v>
      </c>
      <c r="H1575" s="18" t="s">
        <v>1815</v>
      </c>
      <c r="I1575" s="18" t="s">
        <v>552</v>
      </c>
      <c r="J1575" s="18" t="s">
        <v>363</v>
      </c>
      <c r="K1575" s="18" t="s">
        <v>363</v>
      </c>
      <c r="L1575" s="18" t="s">
        <v>363</v>
      </c>
      <c r="M1575" s="18" t="s">
        <v>253</v>
      </c>
      <c r="N1575" s="56">
        <v>60</v>
      </c>
      <c r="O1575" s="18" t="s">
        <v>1915</v>
      </c>
      <c r="P1575" s="18" t="s">
        <v>466</v>
      </c>
      <c r="Q1575" s="18" t="s">
        <v>254</v>
      </c>
      <c r="R1575" s="24" t="s">
        <v>257</v>
      </c>
      <c r="S1575" s="24" t="s">
        <v>257</v>
      </c>
      <c r="T1575" s="26" t="s">
        <v>1916</v>
      </c>
      <c r="U1575" s="26" t="s">
        <v>257</v>
      </c>
      <c r="V1575" s="26" t="s">
        <v>257</v>
      </c>
      <c r="W1575" s="26" t="s">
        <v>257</v>
      </c>
      <c r="X1575" s="75" t="s">
        <v>1923</v>
      </c>
      <c r="Y1575" s="56">
        <v>400</v>
      </c>
      <c r="Z1575" s="18" t="s">
        <v>474</v>
      </c>
      <c r="AA1575" s="56">
        <v>400</v>
      </c>
      <c r="AB1575" s="57" t="s">
        <v>257</v>
      </c>
      <c r="AC1575" s="18" t="s">
        <v>595</v>
      </c>
      <c r="AD1575" s="18" t="s">
        <v>595</v>
      </c>
      <c r="AE1575" s="18" t="s">
        <v>595</v>
      </c>
      <c r="AF1575" s="18" t="s">
        <v>257</v>
      </c>
      <c r="AG1575" s="18" t="s">
        <v>257</v>
      </c>
      <c r="AH1575" s="18" t="s">
        <v>595</v>
      </c>
      <c r="AI1575" s="18">
        <v>21</v>
      </c>
      <c r="AJ1575" s="18" t="s">
        <v>522</v>
      </c>
      <c r="AK1575" s="18">
        <v>21</v>
      </c>
      <c r="AL1575" s="18" t="s">
        <v>1917</v>
      </c>
      <c r="AM1575" s="18" t="s">
        <v>282</v>
      </c>
      <c r="AN1575" s="18">
        <v>0</v>
      </c>
      <c r="AO1575" s="18" t="s">
        <v>1918</v>
      </c>
      <c r="AP1575" s="18" t="s">
        <v>479</v>
      </c>
      <c r="AQ1575" s="18">
        <v>7</v>
      </c>
      <c r="AR1575" s="18" t="s">
        <v>561</v>
      </c>
      <c r="AS1575" s="18">
        <v>0</v>
      </c>
      <c r="AT1575" s="18">
        <v>0</v>
      </c>
      <c r="AU1575" s="18" t="s">
        <v>257</v>
      </c>
      <c r="AV1575" s="18" t="s">
        <v>257</v>
      </c>
      <c r="AW1575" s="18" t="s">
        <v>1919</v>
      </c>
      <c r="AX1575" s="18">
        <v>21</v>
      </c>
      <c r="AY1575" s="18" t="s">
        <v>522</v>
      </c>
      <c r="AZ1575" s="18" t="s">
        <v>257</v>
      </c>
      <c r="BA1575" s="18" t="s">
        <v>257</v>
      </c>
      <c r="BB1575" s="18" t="s">
        <v>1920</v>
      </c>
      <c r="BC1575" s="24"/>
      <c r="BD1575" s="24"/>
      <c r="BE1575" s="24"/>
      <c r="BF1575" s="24"/>
      <c r="BG1575" s="24"/>
      <c r="BH1575" s="24"/>
      <c r="BI1575" s="24"/>
      <c r="BJ1575" s="24"/>
      <c r="BK1575" s="24"/>
      <c r="BL1575" s="24"/>
      <c r="BM1575" s="24"/>
      <c r="BN1575" s="24"/>
      <c r="BO1575" s="24"/>
      <c r="BP1575" s="24"/>
      <c r="BQ1575" s="24"/>
      <c r="BR1575" s="24"/>
      <c r="BS1575" s="24"/>
      <c r="BT1575" s="24"/>
      <c r="BU1575" s="24"/>
      <c r="BV1575" s="24"/>
      <c r="BW1575" s="24"/>
      <c r="BX1575" s="24"/>
      <c r="BY1575" s="24"/>
      <c r="BZ1575" s="24"/>
      <c r="CA1575" s="24"/>
      <c r="CB1575" s="24"/>
      <c r="CC1575" s="24"/>
      <c r="CD1575" s="24"/>
      <c r="CE1575" s="24"/>
      <c r="CF1575" s="24"/>
      <c r="CG1575" s="24"/>
      <c r="CH1575" s="24"/>
      <c r="CI1575" s="24"/>
      <c r="CJ1575" s="24"/>
      <c r="CK1575" s="24"/>
      <c r="CL1575" s="24"/>
      <c r="CM1575" s="24"/>
      <c r="CN1575" s="24"/>
      <c r="CO1575" s="24"/>
      <c r="CP1575" s="24"/>
      <c r="CQ1575" s="24"/>
      <c r="CR1575" s="24"/>
      <c r="CS1575" s="24"/>
      <c r="CT1575" s="24"/>
      <c r="CU1575" s="24"/>
      <c r="CV1575" s="24"/>
      <c r="CW1575" s="24"/>
      <c r="CX1575" s="24"/>
      <c r="CY1575" s="24"/>
      <c r="CZ1575" s="24"/>
      <c r="DA1575" s="24"/>
      <c r="DB1575" s="24"/>
      <c r="DC1575" s="24"/>
      <c r="DD1575" s="24"/>
      <c r="DE1575" s="24"/>
      <c r="DF1575" s="24"/>
      <c r="DG1575" s="24"/>
      <c r="DH1575" s="24"/>
      <c r="DI1575" s="24"/>
      <c r="DJ1575" s="24"/>
      <c r="DK1575" s="24"/>
      <c r="DL1575" s="24"/>
      <c r="DM1575" s="24"/>
      <c r="DN1575" s="24"/>
      <c r="DO1575" s="24"/>
      <c r="DP1575" s="24"/>
      <c r="DQ1575" s="24"/>
      <c r="DR1575" s="18">
        <v>0</v>
      </c>
      <c r="DS1575" s="24"/>
      <c r="DT1575" s="24"/>
      <c r="DU1575" s="24"/>
      <c r="DV1575" s="24"/>
      <c r="DW1575" s="24"/>
      <c r="DX1575" s="24"/>
      <c r="DY1575" s="24"/>
      <c r="DZ1575" s="18">
        <v>0</v>
      </c>
      <c r="EA1575" s="24"/>
      <c r="EB1575" s="24"/>
      <c r="EC1575" s="24"/>
      <c r="ED1575" s="24"/>
      <c r="EE1575" s="18">
        <v>0</v>
      </c>
      <c r="EF1575" s="18">
        <v>0</v>
      </c>
      <c r="EG1575" s="24"/>
      <c r="EH1575" s="18" t="s">
        <v>1921</v>
      </c>
      <c r="EI1575" s="18" cm="1">
        <f t="array" ref="EI1575">IF(SUMPRODUCT(--(DO1575:DS1575&lt;&gt;""))=0, 0,1)</f>
        <v>1</v>
      </c>
      <c r="EJ1575" s="18" cm="1">
        <f t="array" ref="EJ1575">IF(SUMPRODUCT(--(DT1575:EG1575&lt;&gt;""))=0, 0,1)</f>
        <v>1</v>
      </c>
      <c r="EK1575" s="18" cm="1">
        <f t="array" ref="EK1575">IF(SUMPRODUCT(--(EC1575:EG1575&lt;&gt;""))=0, 0,1)</f>
        <v>1</v>
      </c>
      <c r="EL1575" s="18" cm="1">
        <f t="array" ref="EL1575">IF(SUMPRODUCT(--(EE1575:EG1575&lt;&gt;""))=0, 0,1)</f>
        <v>1</v>
      </c>
      <c r="EM1575" s="18">
        <f t="shared" si="307"/>
        <v>0</v>
      </c>
      <c r="EN1575" s="18">
        <f t="shared" si="308"/>
        <v>0</v>
      </c>
      <c r="EO1575" s="18">
        <f t="shared" si="309"/>
        <v>0</v>
      </c>
      <c r="EP1575" s="18">
        <f t="shared" si="310"/>
        <v>0</v>
      </c>
      <c r="EQ1575" s="18">
        <f t="shared" si="311"/>
        <v>0</v>
      </c>
      <c r="ER1575" s="58" t="s">
        <v>2080</v>
      </c>
      <c r="ES1575" s="59">
        <v>44011</v>
      </c>
      <c r="ET1575" s="24"/>
      <c r="EU1575" s="18" t="s">
        <v>1914</v>
      </c>
    </row>
    <row r="1576" spans="1:151" ht="15.75" customHeight="1" x14ac:dyDescent="0.2">
      <c r="A1576" s="5" t="s">
        <v>444</v>
      </c>
      <c r="B1576" s="24" t="s">
        <v>1913</v>
      </c>
      <c r="C1576" s="26">
        <v>1</v>
      </c>
      <c r="D1576" s="18" t="s">
        <v>633</v>
      </c>
      <c r="E1576" s="26" t="s">
        <v>1927</v>
      </c>
      <c r="F1576" s="18" t="s">
        <v>553</v>
      </c>
      <c r="G1576" s="18" t="s">
        <v>575</v>
      </c>
      <c r="H1576" s="18" t="s">
        <v>1815</v>
      </c>
      <c r="I1576" s="18" t="s">
        <v>552</v>
      </c>
      <c r="J1576" s="18" t="s">
        <v>363</v>
      </c>
      <c r="K1576" s="18" t="s">
        <v>363</v>
      </c>
      <c r="L1576" s="18" t="s">
        <v>363</v>
      </c>
      <c r="M1576" s="18" t="s">
        <v>253</v>
      </c>
      <c r="N1576" s="56">
        <v>60</v>
      </c>
      <c r="O1576" s="18" t="s">
        <v>1915</v>
      </c>
      <c r="P1576" s="18" t="s">
        <v>466</v>
      </c>
      <c r="Q1576" s="18" t="s">
        <v>254</v>
      </c>
      <c r="R1576" s="24" t="s">
        <v>257</v>
      </c>
      <c r="S1576" s="24" t="s">
        <v>257</v>
      </c>
      <c r="T1576" s="26" t="s">
        <v>1916</v>
      </c>
      <c r="U1576" s="26" t="s">
        <v>257</v>
      </c>
      <c r="V1576" s="26" t="s">
        <v>257</v>
      </c>
      <c r="W1576" s="26" t="s">
        <v>257</v>
      </c>
      <c r="X1576" s="75" t="s">
        <v>1928</v>
      </c>
      <c r="Y1576" s="56">
        <v>300</v>
      </c>
      <c r="Z1576" s="18" t="s">
        <v>474</v>
      </c>
      <c r="AA1576" s="56">
        <v>300</v>
      </c>
      <c r="AB1576" s="57" t="s">
        <v>257</v>
      </c>
      <c r="AC1576" s="18" t="s">
        <v>595</v>
      </c>
      <c r="AD1576" s="18" t="s">
        <v>595</v>
      </c>
      <c r="AE1576" s="18" t="s">
        <v>595</v>
      </c>
      <c r="AF1576" s="18" t="s">
        <v>257</v>
      </c>
      <c r="AG1576" s="18" t="s">
        <v>257</v>
      </c>
      <c r="AH1576" s="18" t="s">
        <v>595</v>
      </c>
      <c r="AI1576" s="18">
        <v>21</v>
      </c>
      <c r="AJ1576" s="18" t="s">
        <v>522</v>
      </c>
      <c r="AK1576" s="18">
        <v>21</v>
      </c>
      <c r="AL1576" s="18" t="s">
        <v>1917</v>
      </c>
      <c r="AM1576" s="18" t="s">
        <v>282</v>
      </c>
      <c r="AN1576" s="18">
        <v>0</v>
      </c>
      <c r="AO1576" s="18" t="s">
        <v>1918</v>
      </c>
      <c r="AP1576" s="18" t="s">
        <v>479</v>
      </c>
      <c r="AQ1576" s="18">
        <v>7</v>
      </c>
      <c r="AR1576" s="18" t="s">
        <v>561</v>
      </c>
      <c r="AS1576" s="18">
        <v>0</v>
      </c>
      <c r="AT1576" s="18">
        <v>0</v>
      </c>
      <c r="AU1576" s="18" t="s">
        <v>257</v>
      </c>
      <c r="AV1576" s="18" t="s">
        <v>257</v>
      </c>
      <c r="AW1576" s="18" t="s">
        <v>1919</v>
      </c>
      <c r="AX1576" s="18">
        <v>21</v>
      </c>
      <c r="AY1576" s="18" t="s">
        <v>522</v>
      </c>
      <c r="AZ1576" s="18" t="s">
        <v>257</v>
      </c>
      <c r="BA1576" s="18" t="s">
        <v>257</v>
      </c>
      <c r="BB1576" s="18" t="s">
        <v>1920</v>
      </c>
      <c r="BC1576" s="24"/>
      <c r="BD1576" s="24"/>
      <c r="BE1576" s="24"/>
      <c r="BF1576" s="24"/>
      <c r="BG1576" s="24"/>
      <c r="BH1576" s="24"/>
      <c r="BI1576" s="24"/>
      <c r="BJ1576" s="24"/>
      <c r="BK1576" s="24"/>
      <c r="BL1576" s="24"/>
      <c r="BM1576" s="24"/>
      <c r="BN1576" s="24"/>
      <c r="BO1576" s="24"/>
      <c r="BP1576" s="24"/>
      <c r="BQ1576" s="24"/>
      <c r="BR1576" s="24"/>
      <c r="BS1576" s="24"/>
      <c r="BT1576" s="24"/>
      <c r="BU1576" s="24"/>
      <c r="BV1576" s="24"/>
      <c r="BW1576" s="24"/>
      <c r="BX1576" s="24"/>
      <c r="BY1576" s="24"/>
      <c r="BZ1576" s="24"/>
      <c r="CA1576" s="24"/>
      <c r="CB1576" s="24"/>
      <c r="CC1576" s="24"/>
      <c r="CD1576" s="24"/>
      <c r="CE1576" s="24"/>
      <c r="CF1576" s="24"/>
      <c r="CG1576" s="24"/>
      <c r="CH1576" s="24"/>
      <c r="CI1576" s="24"/>
      <c r="CJ1576" s="24"/>
      <c r="CK1576" s="24"/>
      <c r="CL1576" s="24"/>
      <c r="CM1576" s="24"/>
      <c r="CN1576" s="24"/>
      <c r="CO1576" s="24"/>
      <c r="CP1576" s="24"/>
      <c r="CQ1576" s="24"/>
      <c r="CR1576" s="24"/>
      <c r="CS1576" s="24"/>
      <c r="CT1576" s="24"/>
      <c r="CU1576" s="24"/>
      <c r="CV1576" s="24"/>
      <c r="CW1576" s="24"/>
      <c r="CX1576" s="24"/>
      <c r="CY1576" s="24"/>
      <c r="CZ1576" s="24"/>
      <c r="DA1576" s="24"/>
      <c r="DB1576" s="24"/>
      <c r="DC1576" s="24"/>
      <c r="DD1576" s="24"/>
      <c r="DE1576" s="24"/>
      <c r="DF1576" s="24"/>
      <c r="DG1576" s="24"/>
      <c r="DH1576" s="24"/>
      <c r="DI1576" s="24"/>
      <c r="DJ1576" s="24"/>
      <c r="DK1576" s="24"/>
      <c r="DL1576" s="24"/>
      <c r="DM1576" s="24"/>
      <c r="DN1576" s="24"/>
      <c r="DO1576" s="24"/>
      <c r="DP1576" s="24"/>
      <c r="DQ1576" s="24"/>
      <c r="DR1576" s="18">
        <v>0</v>
      </c>
      <c r="DS1576" s="24"/>
      <c r="DT1576" s="24"/>
      <c r="DU1576" s="24"/>
      <c r="DV1576" s="24"/>
      <c r="DW1576" s="24"/>
      <c r="DX1576" s="24"/>
      <c r="DY1576" s="24"/>
      <c r="DZ1576" s="18">
        <v>0</v>
      </c>
      <c r="EA1576" s="24"/>
      <c r="EB1576" s="24"/>
      <c r="EC1576" s="24"/>
      <c r="ED1576" s="24"/>
      <c r="EE1576" s="18">
        <v>0</v>
      </c>
      <c r="EF1576" s="18">
        <v>0</v>
      </c>
      <c r="EG1576" s="24"/>
      <c r="EH1576" s="18" t="s">
        <v>1921</v>
      </c>
      <c r="EI1576" s="18" cm="1">
        <f t="array" ref="EI1576">IF(SUMPRODUCT(--(DO1576:DS1576&lt;&gt;""))=0, 0,1)</f>
        <v>1</v>
      </c>
      <c r="EJ1576" s="18" cm="1">
        <f t="array" ref="EJ1576">IF(SUMPRODUCT(--(DT1576:EG1576&lt;&gt;""))=0, 0,1)</f>
        <v>1</v>
      </c>
      <c r="EK1576" s="18" cm="1">
        <f t="array" ref="EK1576">IF(SUMPRODUCT(--(EC1576:EG1576&lt;&gt;""))=0, 0,1)</f>
        <v>1</v>
      </c>
      <c r="EL1576" s="18" cm="1">
        <f t="array" ref="EL1576">IF(SUMPRODUCT(--(EE1576:EG1576&lt;&gt;""))=0, 0,1)</f>
        <v>1</v>
      </c>
      <c r="EM1576" s="18">
        <f t="shared" si="307"/>
        <v>0</v>
      </c>
      <c r="EN1576" s="18">
        <f t="shared" si="308"/>
        <v>0</v>
      </c>
      <c r="EO1576" s="18">
        <f t="shared" si="309"/>
        <v>0</v>
      </c>
      <c r="EP1576" s="18">
        <f t="shared" si="310"/>
        <v>0</v>
      </c>
      <c r="EQ1576" s="18">
        <f t="shared" si="311"/>
        <v>0</v>
      </c>
      <c r="ER1576" s="58" t="s">
        <v>2080</v>
      </c>
      <c r="ES1576" s="59">
        <v>44011</v>
      </c>
      <c r="ET1576" s="24"/>
      <c r="EU1576" s="18" t="s">
        <v>1914</v>
      </c>
    </row>
    <row r="1577" spans="1:151" ht="15.75" customHeight="1" x14ac:dyDescent="0.2">
      <c r="A1577" s="5" t="s">
        <v>444</v>
      </c>
      <c r="B1577" s="24" t="s">
        <v>1913</v>
      </c>
      <c r="C1577" s="26">
        <v>1</v>
      </c>
      <c r="D1577" s="18" t="s">
        <v>633</v>
      </c>
      <c r="E1577" s="26" t="s">
        <v>1929</v>
      </c>
      <c r="F1577" s="18" t="s">
        <v>553</v>
      </c>
      <c r="G1577" s="18" t="s">
        <v>575</v>
      </c>
      <c r="H1577" s="18" t="s">
        <v>1815</v>
      </c>
      <c r="I1577" s="18" t="s">
        <v>552</v>
      </c>
      <c r="J1577" s="18" t="s">
        <v>363</v>
      </c>
      <c r="K1577" s="18" t="s">
        <v>363</v>
      </c>
      <c r="L1577" s="18" t="s">
        <v>363</v>
      </c>
      <c r="M1577" s="18" t="s">
        <v>253</v>
      </c>
      <c r="N1577" s="56">
        <v>60</v>
      </c>
      <c r="O1577" s="18" t="s">
        <v>1915</v>
      </c>
      <c r="P1577" s="18" t="s">
        <v>466</v>
      </c>
      <c r="Q1577" s="18" t="s">
        <v>254</v>
      </c>
      <c r="R1577" s="24" t="s">
        <v>257</v>
      </c>
      <c r="S1577" s="24" t="s">
        <v>257</v>
      </c>
      <c r="T1577" s="26" t="s">
        <v>1916</v>
      </c>
      <c r="U1577" s="26" t="s">
        <v>257</v>
      </c>
      <c r="V1577" s="26" t="s">
        <v>257</v>
      </c>
      <c r="W1577" s="26" t="s">
        <v>257</v>
      </c>
      <c r="X1577" s="75" t="s">
        <v>1930</v>
      </c>
      <c r="Y1577" s="56">
        <v>200</v>
      </c>
      <c r="Z1577" s="18" t="s">
        <v>474</v>
      </c>
      <c r="AA1577" s="56">
        <v>200</v>
      </c>
      <c r="AB1577" s="57" t="s">
        <v>257</v>
      </c>
      <c r="AC1577" s="18" t="s">
        <v>595</v>
      </c>
      <c r="AD1577" s="18" t="s">
        <v>595</v>
      </c>
      <c r="AE1577" s="18" t="s">
        <v>595</v>
      </c>
      <c r="AF1577" s="18" t="s">
        <v>257</v>
      </c>
      <c r="AG1577" s="18" t="s">
        <v>257</v>
      </c>
      <c r="AH1577" s="18" t="s">
        <v>595</v>
      </c>
      <c r="AI1577" s="18">
        <v>21</v>
      </c>
      <c r="AJ1577" s="18" t="s">
        <v>522</v>
      </c>
      <c r="AK1577" s="18">
        <v>21</v>
      </c>
      <c r="AL1577" s="18" t="s">
        <v>1917</v>
      </c>
      <c r="AM1577" s="18" t="s">
        <v>282</v>
      </c>
      <c r="AN1577" s="18">
        <v>0</v>
      </c>
      <c r="AO1577" s="18" t="s">
        <v>1918</v>
      </c>
      <c r="AP1577" s="18" t="s">
        <v>479</v>
      </c>
      <c r="AQ1577" s="18">
        <v>7</v>
      </c>
      <c r="AR1577" s="18" t="s">
        <v>561</v>
      </c>
      <c r="AS1577" s="18">
        <v>0</v>
      </c>
      <c r="AT1577" s="18">
        <v>0</v>
      </c>
      <c r="AU1577" s="18" t="s">
        <v>257</v>
      </c>
      <c r="AV1577" s="18" t="s">
        <v>257</v>
      </c>
      <c r="AW1577" s="18" t="s">
        <v>1919</v>
      </c>
      <c r="AX1577" s="18">
        <v>21</v>
      </c>
      <c r="AY1577" s="18" t="s">
        <v>522</v>
      </c>
      <c r="AZ1577" s="18" t="s">
        <v>257</v>
      </c>
      <c r="BA1577" s="18" t="s">
        <v>257</v>
      </c>
      <c r="BB1577" s="18" t="s">
        <v>1920</v>
      </c>
      <c r="BC1577" s="24"/>
      <c r="BD1577" s="24"/>
      <c r="BE1577" s="24"/>
      <c r="BF1577" s="24"/>
      <c r="BG1577" s="24"/>
      <c r="BH1577" s="24"/>
      <c r="BI1577" s="24"/>
      <c r="BJ1577" s="24"/>
      <c r="BK1577" s="24"/>
      <c r="BL1577" s="24"/>
      <c r="BM1577" s="24"/>
      <c r="BN1577" s="24"/>
      <c r="BO1577" s="24"/>
      <c r="BP1577" s="24"/>
      <c r="BQ1577" s="24"/>
      <c r="BR1577" s="24"/>
      <c r="BS1577" s="24"/>
      <c r="BT1577" s="24"/>
      <c r="BU1577" s="24"/>
      <c r="BV1577" s="24"/>
      <c r="BW1577" s="24"/>
      <c r="BX1577" s="24"/>
      <c r="BY1577" s="24"/>
      <c r="BZ1577" s="24"/>
      <c r="CA1577" s="24"/>
      <c r="CB1577" s="24"/>
      <c r="CC1577" s="24"/>
      <c r="CD1577" s="24"/>
      <c r="CE1577" s="24"/>
      <c r="CF1577" s="24"/>
      <c r="CG1577" s="24"/>
      <c r="CH1577" s="24"/>
      <c r="CI1577" s="24"/>
      <c r="CJ1577" s="24"/>
      <c r="CK1577" s="24"/>
      <c r="CL1577" s="24"/>
      <c r="CM1577" s="24"/>
      <c r="CN1577" s="24"/>
      <c r="CO1577" s="24"/>
      <c r="CP1577" s="24"/>
      <c r="CQ1577" s="24"/>
      <c r="CR1577" s="24"/>
      <c r="CS1577" s="24"/>
      <c r="CT1577" s="24"/>
      <c r="CU1577" s="24"/>
      <c r="CV1577" s="24"/>
      <c r="CW1577" s="24"/>
      <c r="CX1577" s="24"/>
      <c r="CY1577" s="24"/>
      <c r="CZ1577" s="24"/>
      <c r="DA1577" s="24"/>
      <c r="DB1577" s="24"/>
      <c r="DC1577" s="24"/>
      <c r="DD1577" s="24"/>
      <c r="DE1577" s="24"/>
      <c r="DF1577" s="24"/>
      <c r="DG1577" s="24"/>
      <c r="DH1577" s="24"/>
      <c r="DI1577" s="24"/>
      <c r="DJ1577" s="24"/>
      <c r="DK1577" s="24"/>
      <c r="DL1577" s="24"/>
      <c r="DM1577" s="24"/>
      <c r="DN1577" s="24"/>
      <c r="DO1577" s="24"/>
      <c r="DP1577" s="24"/>
      <c r="DQ1577" s="24"/>
      <c r="DR1577" s="18">
        <v>0</v>
      </c>
      <c r="DS1577" s="24"/>
      <c r="DT1577" s="24"/>
      <c r="DU1577" s="24"/>
      <c r="DV1577" s="24"/>
      <c r="DW1577" s="24"/>
      <c r="DX1577" s="24"/>
      <c r="DY1577" s="24"/>
      <c r="DZ1577" s="18">
        <v>0</v>
      </c>
      <c r="EA1577" s="24"/>
      <c r="EB1577" s="24"/>
      <c r="EC1577" s="24"/>
      <c r="ED1577" s="24"/>
      <c r="EE1577" s="18">
        <v>0</v>
      </c>
      <c r="EF1577" s="18">
        <v>0</v>
      </c>
      <c r="EG1577" s="24"/>
      <c r="EH1577" s="18" t="s">
        <v>1921</v>
      </c>
      <c r="EI1577" s="18" cm="1">
        <f t="array" ref="EI1577">IF(SUMPRODUCT(--(DO1577:DS1577&lt;&gt;""))=0, 0,1)</f>
        <v>1</v>
      </c>
      <c r="EJ1577" s="18" cm="1">
        <f t="array" ref="EJ1577">IF(SUMPRODUCT(--(DT1577:EG1577&lt;&gt;""))=0, 0,1)</f>
        <v>1</v>
      </c>
      <c r="EK1577" s="18" cm="1">
        <f t="array" ref="EK1577">IF(SUMPRODUCT(--(EC1577:EG1577&lt;&gt;""))=0, 0,1)</f>
        <v>1</v>
      </c>
      <c r="EL1577" s="18" cm="1">
        <f t="array" ref="EL1577">IF(SUMPRODUCT(--(EE1577:EG1577&lt;&gt;""))=0, 0,1)</f>
        <v>1</v>
      </c>
      <c r="EM1577" s="18">
        <f t="shared" si="307"/>
        <v>0</v>
      </c>
      <c r="EN1577" s="18">
        <f t="shared" si="308"/>
        <v>0</v>
      </c>
      <c r="EO1577" s="18">
        <f t="shared" si="309"/>
        <v>0</v>
      </c>
      <c r="EP1577" s="18">
        <f t="shared" si="310"/>
        <v>0</v>
      </c>
      <c r="EQ1577" s="18">
        <f t="shared" si="311"/>
        <v>0</v>
      </c>
      <c r="ER1577" s="58" t="s">
        <v>2080</v>
      </c>
      <c r="ES1577" s="59">
        <v>44011</v>
      </c>
      <c r="ET1577" s="24"/>
      <c r="EU1577" s="18" t="s">
        <v>1914</v>
      </c>
    </row>
    <row r="1578" spans="1:151" ht="15.75" customHeight="1" x14ac:dyDescent="0.2">
      <c r="A1578" s="5" t="s">
        <v>444</v>
      </c>
      <c r="B1578" s="24" t="s">
        <v>1913</v>
      </c>
      <c r="C1578" s="26">
        <v>1</v>
      </c>
      <c r="D1578" s="18" t="s">
        <v>634</v>
      </c>
      <c r="E1578" s="26" t="s">
        <v>1836</v>
      </c>
      <c r="F1578" s="18" t="s">
        <v>553</v>
      </c>
      <c r="G1578" s="18" t="s">
        <v>575</v>
      </c>
      <c r="H1578" s="18" t="s">
        <v>1815</v>
      </c>
      <c r="I1578" s="18" t="s">
        <v>552</v>
      </c>
      <c r="J1578" s="18" t="s">
        <v>363</v>
      </c>
      <c r="K1578" s="18" t="s">
        <v>363</v>
      </c>
      <c r="L1578" s="18" t="s">
        <v>363</v>
      </c>
      <c r="M1578" s="18" t="s">
        <v>253</v>
      </c>
      <c r="N1578" s="56">
        <v>60</v>
      </c>
      <c r="O1578" s="18" t="s">
        <v>1915</v>
      </c>
      <c r="P1578" s="18" t="s">
        <v>466</v>
      </c>
      <c r="Q1578" s="18" t="s">
        <v>254</v>
      </c>
      <c r="R1578" s="24" t="s">
        <v>257</v>
      </c>
      <c r="S1578" s="24" t="s">
        <v>257</v>
      </c>
      <c r="T1578" s="26" t="s">
        <v>1916</v>
      </c>
      <c r="U1578" s="26" t="s">
        <v>257</v>
      </c>
      <c r="V1578" s="26" t="s">
        <v>257</v>
      </c>
      <c r="W1578" s="26" t="s">
        <v>257</v>
      </c>
      <c r="X1578" s="26" t="s">
        <v>837</v>
      </c>
      <c r="Y1578" s="56">
        <v>0</v>
      </c>
      <c r="Z1578" s="18" t="s">
        <v>474</v>
      </c>
      <c r="AA1578" s="56">
        <v>0</v>
      </c>
      <c r="AB1578" s="57" t="s">
        <v>257</v>
      </c>
      <c r="AC1578" s="18" t="s">
        <v>595</v>
      </c>
      <c r="AD1578" s="18" t="s">
        <v>595</v>
      </c>
      <c r="AE1578" s="18" t="s">
        <v>595</v>
      </c>
      <c r="AF1578" s="18" t="s">
        <v>257</v>
      </c>
      <c r="AG1578" s="18" t="s">
        <v>257</v>
      </c>
      <c r="AH1578" s="18" t="s">
        <v>595</v>
      </c>
      <c r="AI1578" s="18">
        <v>28</v>
      </c>
      <c r="AJ1578" s="18" t="s">
        <v>522</v>
      </c>
      <c r="AK1578" s="18">
        <v>28</v>
      </c>
      <c r="AL1578" s="18" t="s">
        <v>1917</v>
      </c>
      <c r="AM1578" s="18" t="s">
        <v>282</v>
      </c>
      <c r="AN1578" s="18">
        <v>0</v>
      </c>
      <c r="AO1578" s="18" t="s">
        <v>1918</v>
      </c>
      <c r="AP1578" s="18" t="s">
        <v>479</v>
      </c>
      <c r="AQ1578" s="18">
        <v>7</v>
      </c>
      <c r="AR1578" s="18" t="s">
        <v>561</v>
      </c>
      <c r="AS1578" s="18">
        <v>0</v>
      </c>
      <c r="AT1578" s="18">
        <v>0</v>
      </c>
      <c r="AU1578" s="18" t="s">
        <v>257</v>
      </c>
      <c r="AV1578" s="18" t="s">
        <v>257</v>
      </c>
      <c r="AW1578" s="18" t="s">
        <v>1919</v>
      </c>
      <c r="AX1578" s="18">
        <v>27</v>
      </c>
      <c r="AY1578" s="18" t="s">
        <v>522</v>
      </c>
      <c r="AZ1578" s="18" t="s">
        <v>257</v>
      </c>
      <c r="BA1578" s="18" t="s">
        <v>257</v>
      </c>
      <c r="BB1578" s="18" t="s">
        <v>1920</v>
      </c>
      <c r="BC1578" s="24"/>
      <c r="BD1578" s="24"/>
      <c r="BE1578" s="24"/>
      <c r="BF1578" s="24"/>
      <c r="BG1578" s="24"/>
      <c r="BH1578" s="24"/>
      <c r="BI1578" s="24"/>
      <c r="BJ1578" s="24"/>
      <c r="BK1578" s="24"/>
      <c r="BL1578" s="24"/>
      <c r="BM1578" s="24"/>
      <c r="BN1578" s="24"/>
      <c r="BO1578" s="24"/>
      <c r="BP1578" s="24"/>
      <c r="BQ1578" s="24"/>
      <c r="BR1578" s="24"/>
      <c r="BS1578" s="24"/>
      <c r="BT1578" s="24"/>
      <c r="BU1578" s="24"/>
      <c r="BV1578" s="24"/>
      <c r="BW1578" s="24"/>
      <c r="BX1578" s="24"/>
      <c r="BY1578" s="24"/>
      <c r="BZ1578" s="24"/>
      <c r="CA1578" s="24"/>
      <c r="CB1578" s="24"/>
      <c r="CC1578" s="24"/>
      <c r="CD1578" s="24"/>
      <c r="CE1578" s="24"/>
      <c r="CF1578" s="24"/>
      <c r="CG1578" s="24"/>
      <c r="CH1578" s="24"/>
      <c r="CI1578" s="24"/>
      <c r="CJ1578" s="24"/>
      <c r="CK1578" s="24"/>
      <c r="CL1578" s="24"/>
      <c r="CM1578" s="24"/>
      <c r="CN1578" s="24"/>
      <c r="CO1578" s="24"/>
      <c r="CP1578" s="24"/>
      <c r="CQ1578" s="24"/>
      <c r="CR1578" s="24"/>
      <c r="CS1578" s="24"/>
      <c r="CT1578" s="24"/>
      <c r="CU1578" s="24"/>
      <c r="CV1578" s="24"/>
      <c r="CW1578" s="24"/>
      <c r="CX1578" s="24"/>
      <c r="CY1578" s="24"/>
      <c r="CZ1578" s="24"/>
      <c r="DA1578" s="24"/>
      <c r="DB1578" s="24"/>
      <c r="DC1578" s="24"/>
      <c r="DD1578" s="24"/>
      <c r="DE1578" s="24"/>
      <c r="DF1578" s="24"/>
      <c r="DG1578" s="24"/>
      <c r="DH1578" s="24"/>
      <c r="DI1578" s="24"/>
      <c r="DJ1578" s="24"/>
      <c r="DK1578" s="24"/>
      <c r="DL1578" s="24"/>
      <c r="DM1578" s="24"/>
      <c r="DN1578" s="24"/>
      <c r="DO1578" s="24"/>
      <c r="DP1578" s="24"/>
      <c r="DQ1578" s="24"/>
      <c r="DR1578" s="18">
        <v>0</v>
      </c>
      <c r="DS1578" s="24"/>
      <c r="DT1578" s="24"/>
      <c r="DU1578" s="24"/>
      <c r="DV1578" s="24"/>
      <c r="DW1578" s="24"/>
      <c r="DX1578" s="24"/>
      <c r="DY1578" s="24"/>
      <c r="DZ1578" s="18">
        <v>0</v>
      </c>
      <c r="EA1578" s="24"/>
      <c r="EB1578" s="24"/>
      <c r="EC1578" s="24"/>
      <c r="ED1578" s="24"/>
      <c r="EE1578" s="18">
        <v>0</v>
      </c>
      <c r="EF1578" s="18">
        <v>0</v>
      </c>
      <c r="EG1578" s="24"/>
      <c r="EH1578" s="18" t="s">
        <v>1921</v>
      </c>
      <c r="EI1578" s="18" cm="1">
        <f t="array" ref="EI1578">IF(SUMPRODUCT(--(DO1578:DS1578&lt;&gt;""))=0, 0,1)</f>
        <v>1</v>
      </c>
      <c r="EJ1578" s="18" cm="1">
        <f t="array" ref="EJ1578">IF(SUMPRODUCT(--(DT1578:EG1578&lt;&gt;""))=0, 0,1)</f>
        <v>1</v>
      </c>
      <c r="EK1578" s="18" cm="1">
        <f t="array" ref="EK1578">IF(SUMPRODUCT(--(EC1578:EG1578&lt;&gt;""))=0, 0,1)</f>
        <v>1</v>
      </c>
      <c r="EL1578" s="18" cm="1">
        <f t="array" ref="EL1578">IF(SUMPRODUCT(--(EE1578:EG1578&lt;&gt;""))=0, 0,1)</f>
        <v>1</v>
      </c>
      <c r="EM1578" s="18">
        <f t="shared" si="307"/>
        <v>0</v>
      </c>
      <c r="EN1578" s="18">
        <f t="shared" si="308"/>
        <v>0</v>
      </c>
      <c r="EO1578" s="18">
        <f t="shared" si="309"/>
        <v>0</v>
      </c>
      <c r="EP1578" s="18">
        <f t="shared" si="310"/>
        <v>0</v>
      </c>
      <c r="EQ1578" s="18">
        <f t="shared" si="311"/>
        <v>0</v>
      </c>
      <c r="ER1578" s="58" t="s">
        <v>2080</v>
      </c>
      <c r="ES1578" s="59">
        <v>44011</v>
      </c>
      <c r="ET1578" s="24"/>
      <c r="EU1578" s="18" t="s">
        <v>1914</v>
      </c>
    </row>
    <row r="1579" spans="1:151" ht="15.75" customHeight="1" x14ac:dyDescent="0.2">
      <c r="A1579" s="5" t="s">
        <v>444</v>
      </c>
      <c r="B1579" s="24" t="s">
        <v>1913</v>
      </c>
      <c r="C1579" s="26">
        <v>1</v>
      </c>
      <c r="D1579" s="18" t="s">
        <v>634</v>
      </c>
      <c r="E1579" s="26" t="s">
        <v>1922</v>
      </c>
      <c r="F1579" s="18" t="s">
        <v>553</v>
      </c>
      <c r="G1579" s="18" t="s">
        <v>575</v>
      </c>
      <c r="H1579" s="18" t="s">
        <v>1815</v>
      </c>
      <c r="I1579" s="18" t="s">
        <v>552</v>
      </c>
      <c r="J1579" s="18" t="s">
        <v>363</v>
      </c>
      <c r="K1579" s="18" t="s">
        <v>363</v>
      </c>
      <c r="L1579" s="18" t="s">
        <v>363</v>
      </c>
      <c r="M1579" s="18" t="s">
        <v>253</v>
      </c>
      <c r="N1579" s="56">
        <v>60</v>
      </c>
      <c r="O1579" s="18" t="s">
        <v>1915</v>
      </c>
      <c r="P1579" s="18" t="s">
        <v>466</v>
      </c>
      <c r="Q1579" s="18" t="s">
        <v>254</v>
      </c>
      <c r="R1579" s="24" t="s">
        <v>257</v>
      </c>
      <c r="S1579" s="24" t="s">
        <v>257</v>
      </c>
      <c r="T1579" s="26" t="s">
        <v>1916</v>
      </c>
      <c r="U1579" s="26" t="s">
        <v>257</v>
      </c>
      <c r="V1579" s="26" t="s">
        <v>257</v>
      </c>
      <c r="W1579" s="26" t="s">
        <v>257</v>
      </c>
      <c r="X1579" s="75" t="s">
        <v>1923</v>
      </c>
      <c r="Y1579" s="56">
        <v>50</v>
      </c>
      <c r="Z1579" s="18" t="s">
        <v>474</v>
      </c>
      <c r="AA1579" s="56">
        <v>50</v>
      </c>
      <c r="AB1579" s="57" t="s">
        <v>257</v>
      </c>
      <c r="AC1579" s="18" t="s">
        <v>595</v>
      </c>
      <c r="AD1579" s="18" t="s">
        <v>595</v>
      </c>
      <c r="AE1579" s="18" t="s">
        <v>595</v>
      </c>
      <c r="AF1579" s="18" t="s">
        <v>257</v>
      </c>
      <c r="AG1579" s="18" t="s">
        <v>257</v>
      </c>
      <c r="AH1579" s="18" t="s">
        <v>595</v>
      </c>
      <c r="AI1579" s="18">
        <v>28</v>
      </c>
      <c r="AJ1579" s="18" t="s">
        <v>522</v>
      </c>
      <c r="AK1579" s="18">
        <v>28</v>
      </c>
      <c r="AL1579" s="18" t="s">
        <v>1917</v>
      </c>
      <c r="AM1579" s="18" t="s">
        <v>282</v>
      </c>
      <c r="AN1579" s="18">
        <v>5</v>
      </c>
      <c r="AO1579" s="18" t="s">
        <v>1918</v>
      </c>
      <c r="AP1579" s="18" t="s">
        <v>479</v>
      </c>
      <c r="AQ1579" s="18">
        <v>7</v>
      </c>
      <c r="AR1579" s="18" t="s">
        <v>561</v>
      </c>
      <c r="AS1579" s="18">
        <v>0</v>
      </c>
      <c r="AT1579" s="18">
        <v>10</v>
      </c>
      <c r="AU1579" s="18" t="s">
        <v>257</v>
      </c>
      <c r="AV1579" s="18" t="s">
        <v>257</v>
      </c>
      <c r="AW1579" s="18" t="s">
        <v>1919</v>
      </c>
      <c r="AX1579" s="18">
        <v>27</v>
      </c>
      <c r="AY1579" s="18" t="s">
        <v>522</v>
      </c>
      <c r="AZ1579" s="18" t="s">
        <v>257</v>
      </c>
      <c r="BA1579" s="18" t="s">
        <v>257</v>
      </c>
      <c r="BB1579" s="18" t="s">
        <v>1920</v>
      </c>
      <c r="BC1579" s="24"/>
      <c r="BD1579" s="24"/>
      <c r="BE1579" s="24"/>
      <c r="BF1579" s="24"/>
      <c r="BG1579" s="24"/>
      <c r="BH1579" s="24"/>
      <c r="BI1579" s="24"/>
      <c r="BJ1579" s="24"/>
      <c r="BK1579" s="24"/>
      <c r="BL1579" s="24"/>
      <c r="BM1579" s="24"/>
      <c r="BN1579" s="24"/>
      <c r="BO1579" s="24"/>
      <c r="BP1579" s="24"/>
      <c r="BQ1579" s="24"/>
      <c r="BR1579" s="24"/>
      <c r="BS1579" s="24"/>
      <c r="BT1579" s="24"/>
      <c r="BU1579" s="24"/>
      <c r="BV1579" s="24"/>
      <c r="BW1579" s="24"/>
      <c r="BX1579" s="24"/>
      <c r="BY1579" s="24"/>
      <c r="BZ1579" s="24"/>
      <c r="CA1579" s="24"/>
      <c r="CB1579" s="24"/>
      <c r="CC1579" s="24"/>
      <c r="CD1579" s="24"/>
      <c r="CE1579" s="24"/>
      <c r="CF1579" s="24"/>
      <c r="CG1579" s="24"/>
      <c r="CH1579" s="24"/>
      <c r="CI1579" s="24"/>
      <c r="CJ1579" s="24"/>
      <c r="CK1579" s="24"/>
      <c r="CL1579" s="24"/>
      <c r="CM1579" s="24"/>
      <c r="CN1579" s="24"/>
      <c r="CO1579" s="24"/>
      <c r="CP1579" s="24"/>
      <c r="CQ1579" s="24"/>
      <c r="CR1579" s="24"/>
      <c r="CS1579" s="24"/>
      <c r="CT1579" s="24"/>
      <c r="CU1579" s="24"/>
      <c r="CV1579" s="24"/>
      <c r="CW1579" s="24"/>
      <c r="CX1579" s="24"/>
      <c r="CY1579" s="24"/>
      <c r="CZ1579" s="24"/>
      <c r="DA1579" s="24"/>
      <c r="DB1579" s="24"/>
      <c r="DC1579" s="24"/>
      <c r="DD1579" s="24"/>
      <c r="DE1579" s="24"/>
      <c r="DF1579" s="24"/>
      <c r="DG1579" s="24"/>
      <c r="DH1579" s="24"/>
      <c r="DI1579" s="24"/>
      <c r="DJ1579" s="24"/>
      <c r="DK1579" s="24"/>
      <c r="DL1579" s="24"/>
      <c r="DM1579" s="24"/>
      <c r="DN1579" s="24"/>
      <c r="DO1579" s="24"/>
      <c r="DP1579" s="24"/>
      <c r="DQ1579" s="24"/>
      <c r="DR1579" s="18">
        <v>0</v>
      </c>
      <c r="DS1579" s="24"/>
      <c r="DT1579" s="24"/>
      <c r="DU1579" s="24"/>
      <c r="DV1579" s="24"/>
      <c r="DW1579" s="24"/>
      <c r="DX1579" s="24"/>
      <c r="DY1579" s="24"/>
      <c r="DZ1579" s="18">
        <v>0</v>
      </c>
      <c r="EA1579" s="24"/>
      <c r="EB1579" s="24"/>
      <c r="EC1579" s="24"/>
      <c r="ED1579" s="24"/>
      <c r="EE1579" s="18">
        <v>0</v>
      </c>
      <c r="EF1579" s="18">
        <v>0</v>
      </c>
      <c r="EG1579" s="24"/>
      <c r="EH1579" s="18" t="s">
        <v>1921</v>
      </c>
      <c r="EI1579" s="18" cm="1">
        <f t="array" ref="EI1579">IF(SUMPRODUCT(--(DO1579:DS1579&lt;&gt;""))=0, 0,1)</f>
        <v>1</v>
      </c>
      <c r="EJ1579" s="18" cm="1">
        <f t="array" ref="EJ1579">IF(SUMPRODUCT(--(DT1579:EG1579&lt;&gt;""))=0, 0,1)</f>
        <v>1</v>
      </c>
      <c r="EK1579" s="18" cm="1">
        <f t="array" ref="EK1579">IF(SUMPRODUCT(--(EC1579:EG1579&lt;&gt;""))=0, 0,1)</f>
        <v>1</v>
      </c>
      <c r="EL1579" s="18" cm="1">
        <f t="array" ref="EL1579">IF(SUMPRODUCT(--(EE1579:EG1579&lt;&gt;""))=0, 0,1)</f>
        <v>1</v>
      </c>
      <c r="EM1579" s="18">
        <f t="shared" si="307"/>
        <v>0</v>
      </c>
      <c r="EN1579" s="18">
        <f t="shared" si="308"/>
        <v>0</v>
      </c>
      <c r="EO1579" s="18">
        <f t="shared" si="309"/>
        <v>0</v>
      </c>
      <c r="EP1579" s="18">
        <f t="shared" si="310"/>
        <v>0</v>
      </c>
      <c r="EQ1579" s="18">
        <f t="shared" si="311"/>
        <v>0</v>
      </c>
      <c r="ER1579" s="58" t="s">
        <v>2080</v>
      </c>
      <c r="ES1579" s="59">
        <v>44011</v>
      </c>
      <c r="ET1579" s="24"/>
      <c r="EU1579" s="18" t="s">
        <v>1914</v>
      </c>
    </row>
    <row r="1580" spans="1:151" ht="15.75" customHeight="1" x14ac:dyDescent="0.2">
      <c r="A1580" s="5" t="s">
        <v>444</v>
      </c>
      <c r="B1580" s="24" t="s">
        <v>1913</v>
      </c>
      <c r="C1580" s="26">
        <v>1</v>
      </c>
      <c r="D1580" s="18" t="s">
        <v>634</v>
      </c>
      <c r="E1580" s="26" t="s">
        <v>1924</v>
      </c>
      <c r="F1580" s="18" t="s">
        <v>553</v>
      </c>
      <c r="G1580" s="18" t="s">
        <v>575</v>
      </c>
      <c r="H1580" s="18" t="s">
        <v>1815</v>
      </c>
      <c r="I1580" s="18" t="s">
        <v>552</v>
      </c>
      <c r="J1580" s="18" t="s">
        <v>363</v>
      </c>
      <c r="K1580" s="18" t="s">
        <v>363</v>
      </c>
      <c r="L1580" s="18" t="s">
        <v>363</v>
      </c>
      <c r="M1580" s="18" t="s">
        <v>253</v>
      </c>
      <c r="N1580" s="56">
        <v>60</v>
      </c>
      <c r="O1580" s="18" t="s">
        <v>1915</v>
      </c>
      <c r="P1580" s="18" t="s">
        <v>466</v>
      </c>
      <c r="Q1580" s="18" t="s">
        <v>254</v>
      </c>
      <c r="R1580" s="24" t="s">
        <v>257</v>
      </c>
      <c r="S1580" s="24" t="s">
        <v>257</v>
      </c>
      <c r="T1580" s="26" t="s">
        <v>1916</v>
      </c>
      <c r="U1580" s="26" t="s">
        <v>257</v>
      </c>
      <c r="V1580" s="26" t="s">
        <v>257</v>
      </c>
      <c r="W1580" s="26" t="s">
        <v>257</v>
      </c>
      <c r="X1580" s="75" t="s">
        <v>1923</v>
      </c>
      <c r="Y1580" s="56">
        <v>100</v>
      </c>
      <c r="Z1580" s="18" t="s">
        <v>474</v>
      </c>
      <c r="AA1580" s="56">
        <v>100</v>
      </c>
      <c r="AB1580" s="57" t="s">
        <v>257</v>
      </c>
      <c r="AC1580" s="18" t="s">
        <v>595</v>
      </c>
      <c r="AD1580" s="18" t="s">
        <v>595</v>
      </c>
      <c r="AE1580" s="18" t="s">
        <v>595</v>
      </c>
      <c r="AF1580" s="18" t="s">
        <v>257</v>
      </c>
      <c r="AG1580" s="18" t="s">
        <v>257</v>
      </c>
      <c r="AH1580" s="18" t="s">
        <v>595</v>
      </c>
      <c r="AI1580" s="18">
        <v>28</v>
      </c>
      <c r="AJ1580" s="18" t="s">
        <v>522</v>
      </c>
      <c r="AK1580" s="18">
        <v>28</v>
      </c>
      <c r="AL1580" s="18" t="s">
        <v>1917</v>
      </c>
      <c r="AM1580" s="18" t="s">
        <v>282</v>
      </c>
      <c r="AN1580" s="18">
        <v>10</v>
      </c>
      <c r="AO1580" s="18" t="s">
        <v>1918</v>
      </c>
      <c r="AP1580" s="18" t="s">
        <v>479</v>
      </c>
      <c r="AQ1580" s="18">
        <v>7</v>
      </c>
      <c r="AR1580" s="18" t="s">
        <v>561</v>
      </c>
      <c r="AS1580" s="18">
        <v>0</v>
      </c>
      <c r="AT1580" s="18">
        <v>10</v>
      </c>
      <c r="AU1580" s="18" t="s">
        <v>257</v>
      </c>
      <c r="AV1580" s="18" t="s">
        <v>257</v>
      </c>
      <c r="AW1580" s="18" t="s">
        <v>1919</v>
      </c>
      <c r="AX1580" s="18">
        <v>27</v>
      </c>
      <c r="AY1580" s="18" t="s">
        <v>522</v>
      </c>
      <c r="AZ1580" s="18" t="s">
        <v>257</v>
      </c>
      <c r="BA1580" s="18" t="s">
        <v>257</v>
      </c>
      <c r="BB1580" s="18" t="s">
        <v>1920</v>
      </c>
      <c r="BC1580" s="24"/>
      <c r="BD1580" s="24"/>
      <c r="BE1580" s="24"/>
      <c r="BF1580" s="24"/>
      <c r="BG1580" s="24"/>
      <c r="BH1580" s="24"/>
      <c r="BI1580" s="24"/>
      <c r="BJ1580" s="24"/>
      <c r="BK1580" s="24"/>
      <c r="BL1580" s="24"/>
      <c r="BM1580" s="24"/>
      <c r="BN1580" s="24"/>
      <c r="BO1580" s="24"/>
      <c r="BP1580" s="24"/>
      <c r="BQ1580" s="24"/>
      <c r="BR1580" s="24"/>
      <c r="BS1580" s="24"/>
      <c r="BT1580" s="24"/>
      <c r="BU1580" s="24"/>
      <c r="BV1580" s="24"/>
      <c r="BW1580" s="24"/>
      <c r="BX1580" s="24"/>
      <c r="BY1580" s="24"/>
      <c r="BZ1580" s="24"/>
      <c r="CA1580" s="24"/>
      <c r="CB1580" s="24"/>
      <c r="CC1580" s="24"/>
      <c r="CD1580" s="24"/>
      <c r="CE1580" s="24"/>
      <c r="CF1580" s="24"/>
      <c r="CG1580" s="24"/>
      <c r="CH1580" s="24"/>
      <c r="CI1580" s="24"/>
      <c r="CJ1580" s="24"/>
      <c r="CK1580" s="24"/>
      <c r="CL1580" s="24"/>
      <c r="CM1580" s="24"/>
      <c r="CN1580" s="24"/>
      <c r="CO1580" s="24"/>
      <c r="CP1580" s="24"/>
      <c r="CQ1580" s="24"/>
      <c r="CR1580" s="24"/>
      <c r="CS1580" s="24"/>
      <c r="CT1580" s="24"/>
      <c r="CU1580" s="24"/>
      <c r="CV1580" s="24"/>
      <c r="CW1580" s="24"/>
      <c r="CX1580" s="24"/>
      <c r="CY1580" s="24"/>
      <c r="CZ1580" s="24"/>
      <c r="DA1580" s="24"/>
      <c r="DB1580" s="24"/>
      <c r="DC1580" s="24"/>
      <c r="DD1580" s="24"/>
      <c r="DE1580" s="24"/>
      <c r="DF1580" s="24"/>
      <c r="DG1580" s="24"/>
      <c r="DH1580" s="24"/>
      <c r="DI1580" s="24"/>
      <c r="DJ1580" s="24"/>
      <c r="DK1580" s="24"/>
      <c r="DL1580" s="24"/>
      <c r="DM1580" s="24"/>
      <c r="DN1580" s="24"/>
      <c r="DO1580" s="24"/>
      <c r="DP1580" s="24"/>
      <c r="DQ1580" s="24"/>
      <c r="DR1580" s="18">
        <v>0</v>
      </c>
      <c r="DS1580" s="24"/>
      <c r="DT1580" s="24"/>
      <c r="DU1580" s="24"/>
      <c r="DV1580" s="24"/>
      <c r="DW1580" s="24"/>
      <c r="DX1580" s="24"/>
      <c r="DY1580" s="24"/>
      <c r="DZ1580" s="18">
        <v>0</v>
      </c>
      <c r="EA1580" s="24"/>
      <c r="EB1580" s="24"/>
      <c r="EC1580" s="24"/>
      <c r="ED1580" s="24"/>
      <c r="EE1580" s="18">
        <v>0</v>
      </c>
      <c r="EF1580" s="18">
        <v>0</v>
      </c>
      <c r="EG1580" s="24"/>
      <c r="EH1580" s="18" t="s">
        <v>1921</v>
      </c>
      <c r="EI1580" s="18" cm="1">
        <f t="array" ref="EI1580">IF(SUMPRODUCT(--(DO1580:DS1580&lt;&gt;""))=0, 0,1)</f>
        <v>1</v>
      </c>
      <c r="EJ1580" s="18" cm="1">
        <f t="array" ref="EJ1580">IF(SUMPRODUCT(--(DT1580:EG1580&lt;&gt;""))=0, 0,1)</f>
        <v>1</v>
      </c>
      <c r="EK1580" s="18" cm="1">
        <f t="array" ref="EK1580">IF(SUMPRODUCT(--(EC1580:EG1580&lt;&gt;""))=0, 0,1)</f>
        <v>1</v>
      </c>
      <c r="EL1580" s="18" cm="1">
        <f t="array" ref="EL1580">IF(SUMPRODUCT(--(EE1580:EG1580&lt;&gt;""))=0, 0,1)</f>
        <v>1</v>
      </c>
      <c r="EM1580" s="18">
        <f t="shared" si="307"/>
        <v>0</v>
      </c>
      <c r="EN1580" s="18">
        <f t="shared" si="308"/>
        <v>0</v>
      </c>
      <c r="EO1580" s="18">
        <f t="shared" si="309"/>
        <v>0</v>
      </c>
      <c r="EP1580" s="18">
        <f t="shared" si="310"/>
        <v>0</v>
      </c>
      <c r="EQ1580" s="18">
        <f t="shared" si="311"/>
        <v>0</v>
      </c>
      <c r="ER1580" s="58" t="s">
        <v>2080</v>
      </c>
      <c r="ES1580" s="59">
        <v>44011</v>
      </c>
      <c r="ET1580" s="24"/>
      <c r="EU1580" s="18" t="s">
        <v>1914</v>
      </c>
    </row>
    <row r="1581" spans="1:151" ht="15.75" customHeight="1" x14ac:dyDescent="0.2">
      <c r="A1581" s="5" t="s">
        <v>444</v>
      </c>
      <c r="B1581" s="24" t="s">
        <v>1913</v>
      </c>
      <c r="C1581" s="26">
        <v>1</v>
      </c>
      <c r="D1581" s="18" t="s">
        <v>634</v>
      </c>
      <c r="E1581" s="26" t="s">
        <v>1925</v>
      </c>
      <c r="F1581" s="18" t="s">
        <v>553</v>
      </c>
      <c r="G1581" s="18" t="s">
        <v>575</v>
      </c>
      <c r="H1581" s="18" t="s">
        <v>1815</v>
      </c>
      <c r="I1581" s="18" t="s">
        <v>552</v>
      </c>
      <c r="J1581" s="18" t="s">
        <v>363</v>
      </c>
      <c r="K1581" s="18" t="s">
        <v>363</v>
      </c>
      <c r="L1581" s="18" t="s">
        <v>363</v>
      </c>
      <c r="M1581" s="18" t="s">
        <v>253</v>
      </c>
      <c r="N1581" s="56">
        <v>60</v>
      </c>
      <c r="O1581" s="18" t="s">
        <v>1915</v>
      </c>
      <c r="P1581" s="18" t="s">
        <v>466</v>
      </c>
      <c r="Q1581" s="18" t="s">
        <v>254</v>
      </c>
      <c r="R1581" s="24" t="s">
        <v>257</v>
      </c>
      <c r="S1581" s="24" t="s">
        <v>257</v>
      </c>
      <c r="T1581" s="26" t="s">
        <v>1916</v>
      </c>
      <c r="U1581" s="26" t="s">
        <v>257</v>
      </c>
      <c r="V1581" s="26" t="s">
        <v>257</v>
      </c>
      <c r="W1581" s="26" t="s">
        <v>257</v>
      </c>
      <c r="X1581" s="75" t="s">
        <v>1923</v>
      </c>
      <c r="Y1581" s="56">
        <v>200</v>
      </c>
      <c r="Z1581" s="18" t="s">
        <v>474</v>
      </c>
      <c r="AA1581" s="56">
        <v>200</v>
      </c>
      <c r="AB1581" s="57" t="s">
        <v>257</v>
      </c>
      <c r="AC1581" s="18" t="s">
        <v>595</v>
      </c>
      <c r="AD1581" s="18" t="s">
        <v>595</v>
      </c>
      <c r="AE1581" s="18" t="s">
        <v>595</v>
      </c>
      <c r="AF1581" s="18" t="s">
        <v>257</v>
      </c>
      <c r="AG1581" s="18" t="s">
        <v>257</v>
      </c>
      <c r="AH1581" s="18" t="s">
        <v>595</v>
      </c>
      <c r="AI1581" s="18">
        <v>28</v>
      </c>
      <c r="AJ1581" s="18" t="s">
        <v>522</v>
      </c>
      <c r="AK1581" s="18">
        <v>28</v>
      </c>
      <c r="AL1581" s="18" t="s">
        <v>1917</v>
      </c>
      <c r="AM1581" s="18" t="s">
        <v>282</v>
      </c>
      <c r="AN1581" s="18">
        <v>10</v>
      </c>
      <c r="AO1581" s="18" t="s">
        <v>1918</v>
      </c>
      <c r="AP1581" s="18" t="s">
        <v>479</v>
      </c>
      <c r="AQ1581" s="18">
        <v>7</v>
      </c>
      <c r="AR1581" s="18" t="s">
        <v>561</v>
      </c>
      <c r="AS1581" s="18">
        <v>5</v>
      </c>
      <c r="AT1581" s="18">
        <v>15</v>
      </c>
      <c r="AU1581" s="18" t="s">
        <v>257</v>
      </c>
      <c r="AV1581" s="18" t="s">
        <v>257</v>
      </c>
      <c r="AW1581" s="18" t="s">
        <v>1919</v>
      </c>
      <c r="AX1581" s="18">
        <v>27</v>
      </c>
      <c r="AY1581" s="18" t="s">
        <v>522</v>
      </c>
      <c r="AZ1581" s="18" t="s">
        <v>257</v>
      </c>
      <c r="BA1581" s="18" t="s">
        <v>257</v>
      </c>
      <c r="BB1581" s="18" t="s">
        <v>1920</v>
      </c>
      <c r="BC1581" s="24"/>
      <c r="BD1581" s="24"/>
      <c r="BE1581" s="24"/>
      <c r="BF1581" s="24"/>
      <c r="BG1581" s="24"/>
      <c r="BH1581" s="24"/>
      <c r="BI1581" s="24"/>
      <c r="BJ1581" s="24"/>
      <c r="BK1581" s="24"/>
      <c r="BL1581" s="24"/>
      <c r="BM1581" s="24"/>
      <c r="BN1581" s="24"/>
      <c r="BO1581" s="24"/>
      <c r="BP1581" s="24"/>
      <c r="BQ1581" s="24"/>
      <c r="BR1581" s="24"/>
      <c r="BS1581" s="24"/>
      <c r="BT1581" s="24"/>
      <c r="BU1581" s="24"/>
      <c r="BV1581" s="24"/>
      <c r="BW1581" s="24"/>
      <c r="BX1581" s="24"/>
      <c r="BY1581" s="24"/>
      <c r="BZ1581" s="24"/>
      <c r="CA1581" s="24"/>
      <c r="CB1581" s="24"/>
      <c r="CC1581" s="24"/>
      <c r="CD1581" s="24"/>
      <c r="CE1581" s="24"/>
      <c r="CF1581" s="24"/>
      <c r="CG1581" s="24"/>
      <c r="CH1581" s="24"/>
      <c r="CI1581" s="24"/>
      <c r="CJ1581" s="24"/>
      <c r="CK1581" s="24"/>
      <c r="CL1581" s="24"/>
      <c r="CM1581" s="24"/>
      <c r="CN1581" s="24"/>
      <c r="CO1581" s="24"/>
      <c r="CP1581" s="24"/>
      <c r="CQ1581" s="24"/>
      <c r="CR1581" s="24"/>
      <c r="CS1581" s="24"/>
      <c r="CT1581" s="24"/>
      <c r="CU1581" s="24"/>
      <c r="CV1581" s="24"/>
      <c r="CW1581" s="24"/>
      <c r="CX1581" s="24"/>
      <c r="CY1581" s="24"/>
      <c r="CZ1581" s="24"/>
      <c r="DA1581" s="24"/>
      <c r="DB1581" s="24"/>
      <c r="DC1581" s="24"/>
      <c r="DD1581" s="24"/>
      <c r="DE1581" s="24"/>
      <c r="DF1581" s="24"/>
      <c r="DG1581" s="24"/>
      <c r="DH1581" s="24"/>
      <c r="DI1581" s="24"/>
      <c r="DJ1581" s="24"/>
      <c r="DK1581" s="24"/>
      <c r="DL1581" s="24"/>
      <c r="DM1581" s="24"/>
      <c r="DN1581" s="24"/>
      <c r="DO1581" s="24"/>
      <c r="DP1581" s="24"/>
      <c r="DQ1581" s="24"/>
      <c r="DR1581" s="18">
        <v>0</v>
      </c>
      <c r="DS1581" s="24"/>
      <c r="DT1581" s="24"/>
      <c r="DU1581" s="24"/>
      <c r="DV1581" s="24"/>
      <c r="DW1581" s="24"/>
      <c r="DX1581" s="24"/>
      <c r="DY1581" s="24"/>
      <c r="DZ1581" s="18">
        <v>0</v>
      </c>
      <c r="EA1581" s="24"/>
      <c r="EB1581" s="24"/>
      <c r="EC1581" s="24"/>
      <c r="ED1581" s="24"/>
      <c r="EE1581" s="18">
        <v>0</v>
      </c>
      <c r="EF1581" s="18">
        <v>0</v>
      </c>
      <c r="EG1581" s="24"/>
      <c r="EH1581" s="18" t="s">
        <v>1921</v>
      </c>
      <c r="EI1581" s="18" cm="1">
        <f t="array" ref="EI1581">IF(SUMPRODUCT(--(DO1581:DS1581&lt;&gt;""))=0, 0,1)</f>
        <v>1</v>
      </c>
      <c r="EJ1581" s="18" cm="1">
        <f t="array" ref="EJ1581">IF(SUMPRODUCT(--(DT1581:EG1581&lt;&gt;""))=0, 0,1)</f>
        <v>1</v>
      </c>
      <c r="EK1581" s="18" cm="1">
        <f t="array" ref="EK1581">IF(SUMPRODUCT(--(EC1581:EG1581&lt;&gt;""))=0, 0,1)</f>
        <v>1</v>
      </c>
      <c r="EL1581" s="18" cm="1">
        <f t="array" ref="EL1581">IF(SUMPRODUCT(--(EE1581:EG1581&lt;&gt;""))=0, 0,1)</f>
        <v>1</v>
      </c>
      <c r="EM1581" s="18">
        <f t="shared" si="307"/>
        <v>0</v>
      </c>
      <c r="EN1581" s="18">
        <f t="shared" si="308"/>
        <v>0</v>
      </c>
      <c r="EO1581" s="18">
        <f t="shared" si="309"/>
        <v>0</v>
      </c>
      <c r="EP1581" s="18">
        <f t="shared" si="310"/>
        <v>0</v>
      </c>
      <c r="EQ1581" s="18">
        <f t="shared" si="311"/>
        <v>0</v>
      </c>
      <c r="ER1581" s="58" t="s">
        <v>2080</v>
      </c>
      <c r="ES1581" s="59">
        <v>44011</v>
      </c>
      <c r="ET1581" s="24"/>
      <c r="EU1581" s="18" t="s">
        <v>1914</v>
      </c>
    </row>
    <row r="1582" spans="1:151" ht="15.75" customHeight="1" x14ac:dyDescent="0.2">
      <c r="A1582" s="5" t="s">
        <v>444</v>
      </c>
      <c r="B1582" s="24" t="s">
        <v>1913</v>
      </c>
      <c r="C1582" s="26">
        <v>1</v>
      </c>
      <c r="D1582" s="18" t="s">
        <v>634</v>
      </c>
      <c r="E1582" s="26" t="s">
        <v>1926</v>
      </c>
      <c r="F1582" s="18" t="s">
        <v>553</v>
      </c>
      <c r="G1582" s="18" t="s">
        <v>575</v>
      </c>
      <c r="H1582" s="18" t="s">
        <v>1815</v>
      </c>
      <c r="I1582" s="18" t="s">
        <v>552</v>
      </c>
      <c r="J1582" s="18" t="s">
        <v>363</v>
      </c>
      <c r="K1582" s="18" t="s">
        <v>363</v>
      </c>
      <c r="L1582" s="18" t="s">
        <v>363</v>
      </c>
      <c r="M1582" s="18" t="s">
        <v>253</v>
      </c>
      <c r="N1582" s="56">
        <v>60</v>
      </c>
      <c r="O1582" s="18" t="s">
        <v>1915</v>
      </c>
      <c r="P1582" s="18" t="s">
        <v>466</v>
      </c>
      <c r="Q1582" s="18" t="s">
        <v>254</v>
      </c>
      <c r="R1582" s="24" t="s">
        <v>257</v>
      </c>
      <c r="S1582" s="24" t="s">
        <v>257</v>
      </c>
      <c r="T1582" s="26" t="s">
        <v>1916</v>
      </c>
      <c r="U1582" s="26" t="s">
        <v>257</v>
      </c>
      <c r="V1582" s="26" t="s">
        <v>257</v>
      </c>
      <c r="W1582" s="26" t="s">
        <v>257</v>
      </c>
      <c r="X1582" s="75" t="s">
        <v>1923</v>
      </c>
      <c r="Y1582" s="56">
        <v>400</v>
      </c>
      <c r="Z1582" s="18" t="s">
        <v>474</v>
      </c>
      <c r="AA1582" s="56">
        <v>400</v>
      </c>
      <c r="AB1582" s="57" t="s">
        <v>257</v>
      </c>
      <c r="AC1582" s="18" t="s">
        <v>595</v>
      </c>
      <c r="AD1582" s="18" t="s">
        <v>595</v>
      </c>
      <c r="AE1582" s="18" t="s">
        <v>595</v>
      </c>
      <c r="AF1582" s="18" t="s">
        <v>257</v>
      </c>
      <c r="AG1582" s="18" t="s">
        <v>257</v>
      </c>
      <c r="AH1582" s="18" t="s">
        <v>595</v>
      </c>
      <c r="AI1582" s="18">
        <v>28</v>
      </c>
      <c r="AJ1582" s="18" t="s">
        <v>522</v>
      </c>
      <c r="AK1582" s="18">
        <v>28</v>
      </c>
      <c r="AL1582" s="18" t="s">
        <v>1917</v>
      </c>
      <c r="AM1582" s="18" t="s">
        <v>282</v>
      </c>
      <c r="AN1582" s="18">
        <v>5</v>
      </c>
      <c r="AO1582" s="18" t="s">
        <v>1918</v>
      </c>
      <c r="AP1582" s="18" t="s">
        <v>479</v>
      </c>
      <c r="AQ1582" s="18">
        <v>7</v>
      </c>
      <c r="AR1582" s="18" t="s">
        <v>561</v>
      </c>
      <c r="AS1582" s="18">
        <v>0</v>
      </c>
      <c r="AT1582" s="18">
        <v>10</v>
      </c>
      <c r="AU1582" s="18" t="s">
        <v>257</v>
      </c>
      <c r="AV1582" s="18" t="s">
        <v>257</v>
      </c>
      <c r="AW1582" s="18" t="s">
        <v>1919</v>
      </c>
      <c r="AX1582" s="18">
        <v>27</v>
      </c>
      <c r="AY1582" s="18" t="s">
        <v>522</v>
      </c>
      <c r="AZ1582" s="18" t="s">
        <v>257</v>
      </c>
      <c r="BA1582" s="18" t="s">
        <v>257</v>
      </c>
      <c r="BB1582" s="18" t="s">
        <v>1920</v>
      </c>
      <c r="BC1582" s="24"/>
      <c r="BD1582" s="24"/>
      <c r="BE1582" s="24"/>
      <c r="BF1582" s="24"/>
      <c r="BG1582" s="24"/>
      <c r="BH1582" s="24"/>
      <c r="BI1582" s="24"/>
      <c r="BJ1582" s="24"/>
      <c r="BK1582" s="24"/>
      <c r="BL1582" s="24"/>
      <c r="BM1582" s="24"/>
      <c r="BN1582" s="24"/>
      <c r="BO1582" s="24"/>
      <c r="BP1582" s="24"/>
      <c r="BQ1582" s="24"/>
      <c r="BR1582" s="24"/>
      <c r="BS1582" s="24"/>
      <c r="BT1582" s="24"/>
      <c r="BU1582" s="24"/>
      <c r="BV1582" s="24"/>
      <c r="BW1582" s="24"/>
      <c r="BX1582" s="24"/>
      <c r="BY1582" s="24"/>
      <c r="BZ1582" s="24"/>
      <c r="CA1582" s="24"/>
      <c r="CB1582" s="24"/>
      <c r="CC1582" s="24"/>
      <c r="CD1582" s="24"/>
      <c r="CE1582" s="24"/>
      <c r="CF1582" s="24"/>
      <c r="CG1582" s="24"/>
      <c r="CH1582" s="24"/>
      <c r="CI1582" s="24"/>
      <c r="CJ1582" s="24"/>
      <c r="CK1582" s="24"/>
      <c r="CL1582" s="24"/>
      <c r="CM1582" s="24"/>
      <c r="CN1582" s="24"/>
      <c r="CO1582" s="24"/>
      <c r="CP1582" s="24"/>
      <c r="CQ1582" s="24"/>
      <c r="CR1582" s="24"/>
      <c r="CS1582" s="24"/>
      <c r="CT1582" s="24"/>
      <c r="CU1582" s="24"/>
      <c r="CV1582" s="24"/>
      <c r="CW1582" s="24"/>
      <c r="CX1582" s="24"/>
      <c r="CY1582" s="24"/>
      <c r="CZ1582" s="24"/>
      <c r="DA1582" s="24"/>
      <c r="DB1582" s="24"/>
      <c r="DC1582" s="24"/>
      <c r="DD1582" s="24"/>
      <c r="DE1582" s="24"/>
      <c r="DF1582" s="24"/>
      <c r="DG1582" s="24"/>
      <c r="DH1582" s="24"/>
      <c r="DI1582" s="24"/>
      <c r="DJ1582" s="24"/>
      <c r="DK1582" s="24"/>
      <c r="DL1582" s="24"/>
      <c r="DM1582" s="24"/>
      <c r="DN1582" s="24"/>
      <c r="DO1582" s="24"/>
      <c r="DP1582" s="24"/>
      <c r="DQ1582" s="24"/>
      <c r="DR1582" s="18">
        <v>0</v>
      </c>
      <c r="DS1582" s="24"/>
      <c r="DT1582" s="24"/>
      <c r="DU1582" s="24"/>
      <c r="DV1582" s="24"/>
      <c r="DW1582" s="24"/>
      <c r="DX1582" s="24"/>
      <c r="DY1582" s="24"/>
      <c r="DZ1582" s="18">
        <v>0</v>
      </c>
      <c r="EA1582" s="24"/>
      <c r="EB1582" s="24"/>
      <c r="EC1582" s="24"/>
      <c r="ED1582" s="24"/>
      <c r="EE1582" s="18">
        <v>0</v>
      </c>
      <c r="EF1582" s="18">
        <v>0</v>
      </c>
      <c r="EG1582" s="24"/>
      <c r="EH1582" s="18" t="s">
        <v>1921</v>
      </c>
      <c r="EI1582" s="18" cm="1">
        <f t="array" ref="EI1582">IF(SUMPRODUCT(--(DO1582:DS1582&lt;&gt;""))=0, 0,1)</f>
        <v>1</v>
      </c>
      <c r="EJ1582" s="18" cm="1">
        <f t="array" ref="EJ1582">IF(SUMPRODUCT(--(DT1582:EG1582&lt;&gt;""))=0, 0,1)</f>
        <v>1</v>
      </c>
      <c r="EK1582" s="18" cm="1">
        <f t="array" ref="EK1582">IF(SUMPRODUCT(--(EC1582:EG1582&lt;&gt;""))=0, 0,1)</f>
        <v>1</v>
      </c>
      <c r="EL1582" s="18" cm="1">
        <f t="array" ref="EL1582">IF(SUMPRODUCT(--(EE1582:EG1582&lt;&gt;""))=0, 0,1)</f>
        <v>1</v>
      </c>
      <c r="EM1582" s="18">
        <f t="shared" si="307"/>
        <v>0</v>
      </c>
      <c r="EN1582" s="18">
        <f t="shared" si="308"/>
        <v>0</v>
      </c>
      <c r="EO1582" s="18">
        <f t="shared" si="309"/>
        <v>0</v>
      </c>
      <c r="EP1582" s="18">
        <f t="shared" si="310"/>
        <v>0</v>
      </c>
      <c r="EQ1582" s="18">
        <f t="shared" si="311"/>
        <v>0</v>
      </c>
      <c r="ER1582" s="58" t="s">
        <v>2080</v>
      </c>
      <c r="ES1582" s="59">
        <v>44011</v>
      </c>
      <c r="ET1582" s="24"/>
      <c r="EU1582" s="18" t="s">
        <v>1914</v>
      </c>
    </row>
    <row r="1583" spans="1:151" ht="15.75" customHeight="1" x14ac:dyDescent="0.2">
      <c r="A1583" s="5" t="s">
        <v>444</v>
      </c>
      <c r="B1583" s="24" t="s">
        <v>1913</v>
      </c>
      <c r="C1583" s="26">
        <v>1</v>
      </c>
      <c r="D1583" s="18" t="s">
        <v>634</v>
      </c>
      <c r="E1583" s="26" t="s">
        <v>1927</v>
      </c>
      <c r="F1583" s="18" t="s">
        <v>553</v>
      </c>
      <c r="G1583" s="18" t="s">
        <v>575</v>
      </c>
      <c r="H1583" s="18" t="s">
        <v>1815</v>
      </c>
      <c r="I1583" s="18" t="s">
        <v>552</v>
      </c>
      <c r="J1583" s="18" t="s">
        <v>363</v>
      </c>
      <c r="K1583" s="18" t="s">
        <v>363</v>
      </c>
      <c r="L1583" s="18" t="s">
        <v>363</v>
      </c>
      <c r="M1583" s="18" t="s">
        <v>253</v>
      </c>
      <c r="N1583" s="56">
        <v>60</v>
      </c>
      <c r="O1583" s="18" t="s">
        <v>1915</v>
      </c>
      <c r="P1583" s="18" t="s">
        <v>466</v>
      </c>
      <c r="Q1583" s="18" t="s">
        <v>254</v>
      </c>
      <c r="R1583" s="24" t="s">
        <v>257</v>
      </c>
      <c r="S1583" s="24" t="s">
        <v>257</v>
      </c>
      <c r="T1583" s="26" t="s">
        <v>1916</v>
      </c>
      <c r="U1583" s="26" t="s">
        <v>257</v>
      </c>
      <c r="V1583" s="26" t="s">
        <v>257</v>
      </c>
      <c r="W1583" s="26" t="s">
        <v>257</v>
      </c>
      <c r="X1583" s="75" t="s">
        <v>1928</v>
      </c>
      <c r="Y1583" s="56">
        <v>300</v>
      </c>
      <c r="Z1583" s="18" t="s">
        <v>474</v>
      </c>
      <c r="AA1583" s="56">
        <v>300</v>
      </c>
      <c r="AB1583" s="57" t="s">
        <v>257</v>
      </c>
      <c r="AC1583" s="18" t="s">
        <v>595</v>
      </c>
      <c r="AD1583" s="18" t="s">
        <v>595</v>
      </c>
      <c r="AE1583" s="18" t="s">
        <v>595</v>
      </c>
      <c r="AF1583" s="18" t="s">
        <v>257</v>
      </c>
      <c r="AG1583" s="18" t="s">
        <v>257</v>
      </c>
      <c r="AH1583" s="18" t="s">
        <v>595</v>
      </c>
      <c r="AI1583" s="18">
        <v>28</v>
      </c>
      <c r="AJ1583" s="18" t="s">
        <v>522</v>
      </c>
      <c r="AK1583" s="18">
        <v>28</v>
      </c>
      <c r="AL1583" s="18" t="s">
        <v>1917</v>
      </c>
      <c r="AM1583" s="18" t="s">
        <v>282</v>
      </c>
      <c r="AN1583" s="18">
        <v>0</v>
      </c>
      <c r="AO1583" s="18" t="s">
        <v>1918</v>
      </c>
      <c r="AP1583" s="18" t="s">
        <v>479</v>
      </c>
      <c r="AQ1583" s="18">
        <v>7</v>
      </c>
      <c r="AR1583" s="18" t="s">
        <v>561</v>
      </c>
      <c r="AS1583" s="18">
        <v>0</v>
      </c>
      <c r="AT1583" s="18">
        <v>0</v>
      </c>
      <c r="AU1583" s="18" t="s">
        <v>257</v>
      </c>
      <c r="AV1583" s="18" t="s">
        <v>257</v>
      </c>
      <c r="AW1583" s="18" t="s">
        <v>1919</v>
      </c>
      <c r="AX1583" s="18">
        <v>27</v>
      </c>
      <c r="AY1583" s="18" t="s">
        <v>522</v>
      </c>
      <c r="AZ1583" s="18" t="s">
        <v>257</v>
      </c>
      <c r="BA1583" s="18" t="s">
        <v>257</v>
      </c>
      <c r="BB1583" s="18" t="s">
        <v>1920</v>
      </c>
      <c r="BC1583" s="24"/>
      <c r="BD1583" s="24"/>
      <c r="BE1583" s="24"/>
      <c r="BF1583" s="24"/>
      <c r="BG1583" s="24"/>
      <c r="BH1583" s="24"/>
      <c r="BI1583" s="24"/>
      <c r="BJ1583" s="24"/>
      <c r="BK1583" s="24"/>
      <c r="BL1583" s="24"/>
      <c r="BM1583" s="24"/>
      <c r="BN1583" s="24"/>
      <c r="BO1583" s="24"/>
      <c r="BP1583" s="24"/>
      <c r="BQ1583" s="24"/>
      <c r="BR1583" s="24"/>
      <c r="BS1583" s="24"/>
      <c r="BT1583" s="24"/>
      <c r="BU1583" s="24"/>
      <c r="BV1583" s="24"/>
      <c r="BW1583" s="24"/>
      <c r="BX1583" s="24"/>
      <c r="BY1583" s="24"/>
      <c r="BZ1583" s="24"/>
      <c r="CA1583" s="24"/>
      <c r="CB1583" s="24"/>
      <c r="CC1583" s="24"/>
      <c r="CD1583" s="24"/>
      <c r="CE1583" s="24"/>
      <c r="CF1583" s="24"/>
      <c r="CG1583" s="24"/>
      <c r="CH1583" s="24"/>
      <c r="CI1583" s="24"/>
      <c r="CJ1583" s="24"/>
      <c r="CK1583" s="24"/>
      <c r="CL1583" s="24"/>
      <c r="CM1583" s="24"/>
      <c r="CN1583" s="24"/>
      <c r="CO1583" s="24"/>
      <c r="CP1583" s="24"/>
      <c r="CQ1583" s="24"/>
      <c r="CR1583" s="24"/>
      <c r="CS1583" s="24"/>
      <c r="CT1583" s="24"/>
      <c r="CU1583" s="24"/>
      <c r="CV1583" s="24"/>
      <c r="CW1583" s="24"/>
      <c r="CX1583" s="24"/>
      <c r="CY1583" s="24"/>
      <c r="CZ1583" s="24"/>
      <c r="DA1583" s="24"/>
      <c r="DB1583" s="24"/>
      <c r="DC1583" s="24"/>
      <c r="DD1583" s="24"/>
      <c r="DE1583" s="24"/>
      <c r="DF1583" s="24"/>
      <c r="DG1583" s="24"/>
      <c r="DH1583" s="24"/>
      <c r="DI1583" s="24"/>
      <c r="DJ1583" s="24"/>
      <c r="DK1583" s="24"/>
      <c r="DL1583" s="24"/>
      <c r="DM1583" s="24"/>
      <c r="DN1583" s="24"/>
      <c r="DO1583" s="24"/>
      <c r="DP1583" s="24"/>
      <c r="DQ1583" s="24"/>
      <c r="DR1583" s="18">
        <v>0</v>
      </c>
      <c r="DS1583" s="24"/>
      <c r="DT1583" s="24"/>
      <c r="DU1583" s="24"/>
      <c r="DV1583" s="24"/>
      <c r="DW1583" s="24"/>
      <c r="DX1583" s="24"/>
      <c r="DY1583" s="24"/>
      <c r="DZ1583" s="18">
        <v>0</v>
      </c>
      <c r="EA1583" s="24"/>
      <c r="EB1583" s="24"/>
      <c r="EC1583" s="24"/>
      <c r="ED1583" s="24"/>
      <c r="EE1583" s="18">
        <v>0</v>
      </c>
      <c r="EF1583" s="18">
        <v>0</v>
      </c>
      <c r="EG1583" s="24"/>
      <c r="EH1583" s="18" t="s">
        <v>1921</v>
      </c>
      <c r="EI1583" s="18" cm="1">
        <f t="array" ref="EI1583">IF(SUMPRODUCT(--(DO1583:DS1583&lt;&gt;""))=0, 0,1)</f>
        <v>1</v>
      </c>
      <c r="EJ1583" s="18" cm="1">
        <f t="array" ref="EJ1583">IF(SUMPRODUCT(--(DT1583:EG1583&lt;&gt;""))=0, 0,1)</f>
        <v>1</v>
      </c>
      <c r="EK1583" s="18" cm="1">
        <f t="array" ref="EK1583">IF(SUMPRODUCT(--(EC1583:EG1583&lt;&gt;""))=0, 0,1)</f>
        <v>1</v>
      </c>
      <c r="EL1583" s="18" cm="1">
        <f t="array" ref="EL1583">IF(SUMPRODUCT(--(EE1583:EG1583&lt;&gt;""))=0, 0,1)</f>
        <v>1</v>
      </c>
      <c r="EM1583" s="18">
        <f t="shared" si="307"/>
        <v>0</v>
      </c>
      <c r="EN1583" s="18">
        <f t="shared" si="308"/>
        <v>0</v>
      </c>
      <c r="EO1583" s="18">
        <f t="shared" si="309"/>
        <v>0</v>
      </c>
      <c r="EP1583" s="18">
        <f t="shared" si="310"/>
        <v>0</v>
      </c>
      <c r="EQ1583" s="18">
        <f t="shared" si="311"/>
        <v>0</v>
      </c>
      <c r="ER1583" s="58" t="s">
        <v>2080</v>
      </c>
      <c r="ES1583" s="59">
        <v>44011</v>
      </c>
      <c r="ET1583" s="24"/>
      <c r="EU1583" s="18" t="s">
        <v>1914</v>
      </c>
    </row>
    <row r="1584" spans="1:151" ht="15.75" customHeight="1" x14ac:dyDescent="0.2">
      <c r="A1584" s="5" t="s">
        <v>444</v>
      </c>
      <c r="B1584" s="24" t="s">
        <v>1913</v>
      </c>
      <c r="C1584" s="26">
        <v>1</v>
      </c>
      <c r="D1584" s="18" t="s">
        <v>634</v>
      </c>
      <c r="E1584" s="26" t="s">
        <v>1929</v>
      </c>
      <c r="F1584" s="18" t="s">
        <v>553</v>
      </c>
      <c r="G1584" s="18" t="s">
        <v>575</v>
      </c>
      <c r="H1584" s="18" t="s">
        <v>1815</v>
      </c>
      <c r="I1584" s="18" t="s">
        <v>552</v>
      </c>
      <c r="J1584" s="18" t="s">
        <v>363</v>
      </c>
      <c r="K1584" s="18" t="s">
        <v>363</v>
      </c>
      <c r="L1584" s="18" t="s">
        <v>363</v>
      </c>
      <c r="M1584" s="18" t="s">
        <v>253</v>
      </c>
      <c r="N1584" s="56">
        <v>60</v>
      </c>
      <c r="O1584" s="18" t="s">
        <v>1915</v>
      </c>
      <c r="P1584" s="18" t="s">
        <v>466</v>
      </c>
      <c r="Q1584" s="18" t="s">
        <v>254</v>
      </c>
      <c r="R1584" s="24" t="s">
        <v>257</v>
      </c>
      <c r="S1584" s="24" t="s">
        <v>257</v>
      </c>
      <c r="T1584" s="26" t="s">
        <v>1916</v>
      </c>
      <c r="U1584" s="26" t="s">
        <v>257</v>
      </c>
      <c r="V1584" s="26" t="s">
        <v>257</v>
      </c>
      <c r="W1584" s="26" t="s">
        <v>257</v>
      </c>
      <c r="X1584" s="75" t="s">
        <v>1930</v>
      </c>
      <c r="Y1584" s="56">
        <v>200</v>
      </c>
      <c r="Z1584" s="18" t="s">
        <v>474</v>
      </c>
      <c r="AA1584" s="56">
        <v>200</v>
      </c>
      <c r="AB1584" s="57" t="s">
        <v>257</v>
      </c>
      <c r="AC1584" s="18" t="s">
        <v>595</v>
      </c>
      <c r="AD1584" s="18" t="s">
        <v>595</v>
      </c>
      <c r="AE1584" s="18" t="s">
        <v>595</v>
      </c>
      <c r="AF1584" s="18" t="s">
        <v>257</v>
      </c>
      <c r="AG1584" s="18" t="s">
        <v>257</v>
      </c>
      <c r="AH1584" s="18" t="s">
        <v>595</v>
      </c>
      <c r="AI1584" s="18">
        <v>28</v>
      </c>
      <c r="AJ1584" s="18" t="s">
        <v>522</v>
      </c>
      <c r="AK1584" s="18">
        <v>28</v>
      </c>
      <c r="AL1584" s="18" t="s">
        <v>1917</v>
      </c>
      <c r="AM1584" s="18" t="s">
        <v>282</v>
      </c>
      <c r="AN1584" s="18">
        <v>0</v>
      </c>
      <c r="AO1584" s="18" t="s">
        <v>1918</v>
      </c>
      <c r="AP1584" s="18" t="s">
        <v>479</v>
      </c>
      <c r="AQ1584" s="18">
        <v>7</v>
      </c>
      <c r="AR1584" s="18" t="s">
        <v>561</v>
      </c>
      <c r="AS1584" s="18">
        <v>0</v>
      </c>
      <c r="AT1584" s="18">
        <v>0</v>
      </c>
      <c r="AU1584" s="18" t="s">
        <v>257</v>
      </c>
      <c r="AV1584" s="18" t="s">
        <v>257</v>
      </c>
      <c r="AW1584" s="18" t="s">
        <v>1919</v>
      </c>
      <c r="AX1584" s="18">
        <v>27</v>
      </c>
      <c r="AY1584" s="18" t="s">
        <v>522</v>
      </c>
      <c r="AZ1584" s="18" t="s">
        <v>257</v>
      </c>
      <c r="BA1584" s="18" t="s">
        <v>257</v>
      </c>
      <c r="BB1584" s="18" t="s">
        <v>1920</v>
      </c>
      <c r="BC1584" s="24"/>
      <c r="BD1584" s="24"/>
      <c r="BE1584" s="24"/>
      <c r="BF1584" s="24"/>
      <c r="BG1584" s="24"/>
      <c r="BH1584" s="24"/>
      <c r="BI1584" s="24"/>
      <c r="BJ1584" s="24"/>
      <c r="BK1584" s="24"/>
      <c r="BL1584" s="24"/>
      <c r="BM1584" s="24"/>
      <c r="BN1584" s="24"/>
      <c r="BO1584" s="24"/>
      <c r="BP1584" s="24"/>
      <c r="BQ1584" s="24"/>
      <c r="BR1584" s="24"/>
      <c r="BS1584" s="24"/>
      <c r="BT1584" s="24"/>
      <c r="BU1584" s="24"/>
      <c r="BV1584" s="24"/>
      <c r="BW1584" s="24"/>
      <c r="BX1584" s="24"/>
      <c r="BY1584" s="24"/>
      <c r="BZ1584" s="24"/>
      <c r="CA1584" s="24"/>
      <c r="CB1584" s="24"/>
      <c r="CC1584" s="24"/>
      <c r="CD1584" s="24"/>
      <c r="CE1584" s="24"/>
      <c r="CF1584" s="24"/>
      <c r="CG1584" s="24"/>
      <c r="CH1584" s="24"/>
      <c r="CI1584" s="24"/>
      <c r="CJ1584" s="24"/>
      <c r="CK1584" s="24"/>
      <c r="CL1584" s="24"/>
      <c r="CM1584" s="24"/>
      <c r="CN1584" s="24"/>
      <c r="CO1584" s="24"/>
      <c r="CP1584" s="24"/>
      <c r="CQ1584" s="24"/>
      <c r="CR1584" s="24"/>
      <c r="CS1584" s="24"/>
      <c r="CT1584" s="24"/>
      <c r="CU1584" s="24"/>
      <c r="CV1584" s="24"/>
      <c r="CW1584" s="24"/>
      <c r="CX1584" s="24"/>
      <c r="CY1584" s="24"/>
      <c r="CZ1584" s="24"/>
      <c r="DA1584" s="24"/>
      <c r="DB1584" s="24"/>
      <c r="DC1584" s="24"/>
      <c r="DD1584" s="24"/>
      <c r="DE1584" s="24"/>
      <c r="DF1584" s="24"/>
      <c r="DG1584" s="24"/>
      <c r="DH1584" s="24"/>
      <c r="DI1584" s="24"/>
      <c r="DJ1584" s="24"/>
      <c r="DK1584" s="24"/>
      <c r="DL1584" s="24"/>
      <c r="DM1584" s="24"/>
      <c r="DN1584" s="24"/>
      <c r="DO1584" s="24"/>
      <c r="DP1584" s="24"/>
      <c r="DQ1584" s="24"/>
      <c r="DR1584" s="18">
        <v>0</v>
      </c>
      <c r="DS1584" s="24"/>
      <c r="DT1584" s="24"/>
      <c r="DU1584" s="24"/>
      <c r="DV1584" s="24"/>
      <c r="DW1584" s="24"/>
      <c r="DX1584" s="24"/>
      <c r="DY1584" s="24"/>
      <c r="DZ1584" s="18">
        <v>0</v>
      </c>
      <c r="EA1584" s="24"/>
      <c r="EB1584" s="24"/>
      <c r="EC1584" s="24"/>
      <c r="ED1584" s="24"/>
      <c r="EE1584" s="18">
        <v>0</v>
      </c>
      <c r="EF1584" s="18">
        <v>0</v>
      </c>
      <c r="EG1584" s="24"/>
      <c r="EH1584" s="18" t="s">
        <v>1921</v>
      </c>
      <c r="EI1584" s="18" cm="1">
        <f t="array" ref="EI1584">IF(SUMPRODUCT(--(DO1584:DS1584&lt;&gt;""))=0, 0,1)</f>
        <v>1</v>
      </c>
      <c r="EJ1584" s="18" cm="1">
        <f t="array" ref="EJ1584">IF(SUMPRODUCT(--(DT1584:EG1584&lt;&gt;""))=0, 0,1)</f>
        <v>1</v>
      </c>
      <c r="EK1584" s="18" cm="1">
        <f t="array" ref="EK1584">IF(SUMPRODUCT(--(EC1584:EG1584&lt;&gt;""))=0, 0,1)</f>
        <v>1</v>
      </c>
      <c r="EL1584" s="18" cm="1">
        <f t="array" ref="EL1584">IF(SUMPRODUCT(--(EE1584:EG1584&lt;&gt;""))=0, 0,1)</f>
        <v>1</v>
      </c>
      <c r="EM1584" s="18">
        <f t="shared" si="307"/>
        <v>0</v>
      </c>
      <c r="EN1584" s="18">
        <f t="shared" si="308"/>
        <v>0</v>
      </c>
      <c r="EO1584" s="18">
        <f t="shared" si="309"/>
        <v>0</v>
      </c>
      <c r="EP1584" s="18">
        <f t="shared" si="310"/>
        <v>0</v>
      </c>
      <c r="EQ1584" s="18">
        <f t="shared" si="311"/>
        <v>0</v>
      </c>
      <c r="ER1584" s="58" t="s">
        <v>2080</v>
      </c>
      <c r="ES1584" s="59">
        <v>44011</v>
      </c>
      <c r="ET1584" s="24"/>
      <c r="EU1584" s="18" t="s">
        <v>1914</v>
      </c>
    </row>
    <row r="1585" spans="1:151" ht="15.75" customHeight="1" x14ac:dyDescent="0.2">
      <c r="A1585" s="5" t="s">
        <v>444</v>
      </c>
      <c r="B1585" s="24" t="s">
        <v>1913</v>
      </c>
      <c r="C1585" s="26">
        <v>1</v>
      </c>
      <c r="D1585" s="18" t="s">
        <v>626</v>
      </c>
      <c r="E1585" s="26" t="s">
        <v>1836</v>
      </c>
      <c r="F1585" s="18" t="s">
        <v>553</v>
      </c>
      <c r="G1585" s="18" t="s">
        <v>575</v>
      </c>
      <c r="H1585" s="18" t="s">
        <v>690</v>
      </c>
      <c r="I1585" s="18" t="s">
        <v>577</v>
      </c>
      <c r="J1585" s="18" t="s">
        <v>363</v>
      </c>
      <c r="K1585" s="18" t="s">
        <v>363</v>
      </c>
      <c r="L1585" s="18" t="s">
        <v>363</v>
      </c>
      <c r="M1585" s="18" t="s">
        <v>253</v>
      </c>
      <c r="N1585" s="56">
        <v>60</v>
      </c>
      <c r="O1585" s="18" t="s">
        <v>1915</v>
      </c>
      <c r="P1585" s="18" t="s">
        <v>466</v>
      </c>
      <c r="Q1585" s="18" t="s">
        <v>254</v>
      </c>
      <c r="R1585" s="24" t="s">
        <v>257</v>
      </c>
      <c r="S1585" s="24" t="s">
        <v>257</v>
      </c>
      <c r="T1585" s="26" t="s">
        <v>1916</v>
      </c>
      <c r="U1585" s="26" t="s">
        <v>257</v>
      </c>
      <c r="V1585" s="26" t="s">
        <v>257</v>
      </c>
      <c r="W1585" s="26" t="s">
        <v>257</v>
      </c>
      <c r="X1585" s="26" t="s">
        <v>837</v>
      </c>
      <c r="Y1585" s="56">
        <v>0</v>
      </c>
      <c r="Z1585" s="18" t="s">
        <v>474</v>
      </c>
      <c r="AA1585" s="56">
        <v>0</v>
      </c>
      <c r="AB1585" s="57" t="s">
        <v>257</v>
      </c>
      <c r="AC1585" s="18" t="s">
        <v>595</v>
      </c>
      <c r="AD1585" s="18" t="s">
        <v>595</v>
      </c>
      <c r="AE1585" s="18" t="s">
        <v>595</v>
      </c>
      <c r="AF1585" s="18" t="s">
        <v>257</v>
      </c>
      <c r="AG1585" s="18" t="s">
        <v>257</v>
      </c>
      <c r="AH1585" s="18" t="s">
        <v>595</v>
      </c>
      <c r="AI1585" s="18">
        <v>7</v>
      </c>
      <c r="AJ1585" s="18" t="s">
        <v>522</v>
      </c>
      <c r="AK1585" s="18">
        <v>7</v>
      </c>
      <c r="AL1585" s="18" t="s">
        <v>1917</v>
      </c>
      <c r="AM1585" s="18" t="s">
        <v>282</v>
      </c>
      <c r="AN1585" s="18">
        <v>2.5</v>
      </c>
      <c r="AO1585" s="18" t="s">
        <v>1918</v>
      </c>
      <c r="AP1585" s="18" t="s">
        <v>479</v>
      </c>
      <c r="AQ1585" s="18">
        <v>23</v>
      </c>
      <c r="AR1585" s="18" t="s">
        <v>561</v>
      </c>
      <c r="AS1585" s="18">
        <v>0</v>
      </c>
      <c r="AT1585" s="18">
        <v>5</v>
      </c>
      <c r="AU1585" s="18" t="s">
        <v>257</v>
      </c>
      <c r="AV1585" s="18" t="s">
        <v>257</v>
      </c>
      <c r="AW1585" s="18" t="s">
        <v>1919</v>
      </c>
      <c r="AX1585" s="18">
        <v>7</v>
      </c>
      <c r="AY1585" s="18" t="s">
        <v>522</v>
      </c>
      <c r="AZ1585" s="18" t="s">
        <v>257</v>
      </c>
      <c r="BA1585" s="18" t="s">
        <v>257</v>
      </c>
      <c r="BB1585" s="18" t="s">
        <v>1931</v>
      </c>
      <c r="BC1585" s="24"/>
      <c r="BD1585" s="24"/>
      <c r="BE1585" s="24"/>
      <c r="BF1585" s="24"/>
      <c r="BG1585" s="24"/>
      <c r="BH1585" s="24"/>
      <c r="BI1585" s="24"/>
      <c r="BJ1585" s="24"/>
      <c r="BK1585" s="24"/>
      <c r="BL1585" s="24"/>
      <c r="BM1585" s="24"/>
      <c r="BN1585" s="24"/>
      <c r="BO1585" s="24"/>
      <c r="BP1585" s="24"/>
      <c r="BQ1585" s="24"/>
      <c r="BR1585" s="24"/>
      <c r="BS1585" s="24"/>
      <c r="BT1585" s="24"/>
      <c r="BU1585" s="24"/>
      <c r="BV1585" s="24"/>
      <c r="BW1585" s="24"/>
      <c r="BX1585" s="24"/>
      <c r="BY1585" s="24"/>
      <c r="BZ1585" s="24"/>
      <c r="CA1585" s="24"/>
      <c r="CB1585" s="24"/>
      <c r="CC1585" s="24"/>
      <c r="CD1585" s="24"/>
      <c r="CE1585" s="24"/>
      <c r="CF1585" s="24"/>
      <c r="CG1585" s="24"/>
      <c r="CH1585" s="24"/>
      <c r="CI1585" s="24"/>
      <c r="CJ1585" s="24"/>
      <c r="CK1585" s="24"/>
      <c r="CL1585" s="24"/>
      <c r="CM1585" s="24"/>
      <c r="CN1585" s="24"/>
      <c r="CO1585" s="24"/>
      <c r="CP1585" s="24"/>
      <c r="CQ1585" s="24"/>
      <c r="CR1585" s="24"/>
      <c r="CS1585" s="24"/>
      <c r="CT1585" s="24"/>
      <c r="CU1585" s="24"/>
      <c r="CV1585" s="24"/>
      <c r="CW1585" s="24"/>
      <c r="CX1585" s="24"/>
      <c r="CY1585" s="24"/>
      <c r="CZ1585" s="24"/>
      <c r="DA1585" s="24"/>
      <c r="DB1585" s="24"/>
      <c r="DC1585" s="24"/>
      <c r="DD1585" s="24"/>
      <c r="DE1585" s="24"/>
      <c r="DF1585" s="24"/>
      <c r="DG1585" s="24"/>
      <c r="DH1585" s="24"/>
      <c r="DI1585" s="24"/>
      <c r="DJ1585" s="24"/>
      <c r="DK1585" s="24"/>
      <c r="DL1585" s="24"/>
      <c r="DM1585" s="24"/>
      <c r="DN1585" s="24"/>
      <c r="DO1585" s="24"/>
      <c r="DP1585" s="24"/>
      <c r="DQ1585" s="24"/>
      <c r="DR1585" s="18">
        <v>0</v>
      </c>
      <c r="DS1585" s="24"/>
      <c r="DT1585" s="24"/>
      <c r="DU1585" s="24"/>
      <c r="DV1585" s="24"/>
      <c r="DW1585" s="24"/>
      <c r="DX1585" s="24"/>
      <c r="DY1585" s="24"/>
      <c r="DZ1585" s="18">
        <v>0</v>
      </c>
      <c r="EA1585" s="24"/>
      <c r="EB1585" s="24"/>
      <c r="EC1585" s="24"/>
      <c r="ED1585" s="24"/>
      <c r="EE1585" s="18">
        <v>0</v>
      </c>
      <c r="EF1585" s="18">
        <v>0</v>
      </c>
      <c r="EG1585" s="24"/>
      <c r="EH1585" s="18" t="s">
        <v>1921</v>
      </c>
      <c r="EI1585" s="18" cm="1">
        <f t="array" ref="EI1585">IF(SUMPRODUCT(--(DO1585:DS1585&lt;&gt;""))=0, 0,1)</f>
        <v>1</v>
      </c>
      <c r="EJ1585" s="18" cm="1">
        <f t="array" ref="EJ1585">IF(SUMPRODUCT(--(DT1585:EG1585&lt;&gt;""))=0, 0,1)</f>
        <v>1</v>
      </c>
      <c r="EK1585" s="18" cm="1">
        <f t="array" ref="EK1585">IF(SUMPRODUCT(--(EC1585:EG1585&lt;&gt;""))=0, 0,1)</f>
        <v>1</v>
      </c>
      <c r="EL1585" s="18" cm="1">
        <f t="array" ref="EL1585">IF(SUMPRODUCT(--(EE1585:EG1585&lt;&gt;""))=0, 0,1)</f>
        <v>1</v>
      </c>
      <c r="EM1585" s="18">
        <f t="shared" si="307"/>
        <v>0</v>
      </c>
      <c r="EN1585" s="18">
        <f t="shared" si="308"/>
        <v>0</v>
      </c>
      <c r="EO1585" s="18">
        <f t="shared" si="309"/>
        <v>0</v>
      </c>
      <c r="EP1585" s="18">
        <f t="shared" si="310"/>
        <v>0</v>
      </c>
      <c r="EQ1585" s="18">
        <f t="shared" si="311"/>
        <v>0</v>
      </c>
      <c r="ER1585" s="58" t="s">
        <v>2080</v>
      </c>
      <c r="ES1585" s="59">
        <v>44011</v>
      </c>
      <c r="ET1585" s="24"/>
      <c r="EU1585" s="18" t="s">
        <v>1914</v>
      </c>
    </row>
    <row r="1586" spans="1:151" ht="15.75" customHeight="1" x14ac:dyDescent="0.2">
      <c r="A1586" s="5" t="s">
        <v>444</v>
      </c>
      <c r="B1586" s="24" t="s">
        <v>1913</v>
      </c>
      <c r="C1586" s="26">
        <v>1</v>
      </c>
      <c r="D1586" s="18" t="s">
        <v>626</v>
      </c>
      <c r="E1586" s="26" t="s">
        <v>1922</v>
      </c>
      <c r="F1586" s="18" t="s">
        <v>553</v>
      </c>
      <c r="G1586" s="18" t="s">
        <v>575</v>
      </c>
      <c r="H1586" s="18" t="s">
        <v>690</v>
      </c>
      <c r="I1586" s="18" t="s">
        <v>577</v>
      </c>
      <c r="J1586" s="18" t="s">
        <v>363</v>
      </c>
      <c r="K1586" s="18" t="s">
        <v>363</v>
      </c>
      <c r="L1586" s="18" t="s">
        <v>363</v>
      </c>
      <c r="M1586" s="18" t="s">
        <v>253</v>
      </c>
      <c r="N1586" s="56">
        <v>60</v>
      </c>
      <c r="O1586" s="18" t="s">
        <v>1915</v>
      </c>
      <c r="P1586" s="18" t="s">
        <v>466</v>
      </c>
      <c r="Q1586" s="18" t="s">
        <v>254</v>
      </c>
      <c r="R1586" s="24" t="s">
        <v>257</v>
      </c>
      <c r="S1586" s="24" t="s">
        <v>257</v>
      </c>
      <c r="T1586" s="26" t="s">
        <v>1916</v>
      </c>
      <c r="U1586" s="26" t="s">
        <v>257</v>
      </c>
      <c r="V1586" s="26" t="s">
        <v>257</v>
      </c>
      <c r="W1586" s="26" t="s">
        <v>257</v>
      </c>
      <c r="X1586" s="75" t="s">
        <v>1923</v>
      </c>
      <c r="Y1586" s="56">
        <v>50</v>
      </c>
      <c r="Z1586" s="18" t="s">
        <v>474</v>
      </c>
      <c r="AA1586" s="56">
        <v>50</v>
      </c>
      <c r="AB1586" s="57" t="s">
        <v>257</v>
      </c>
      <c r="AC1586" s="18" t="s">
        <v>595</v>
      </c>
      <c r="AD1586" s="18" t="s">
        <v>595</v>
      </c>
      <c r="AE1586" s="18" t="s">
        <v>595</v>
      </c>
      <c r="AF1586" s="18" t="s">
        <v>257</v>
      </c>
      <c r="AG1586" s="18" t="s">
        <v>257</v>
      </c>
      <c r="AH1586" s="18" t="s">
        <v>595</v>
      </c>
      <c r="AI1586" s="18">
        <v>7</v>
      </c>
      <c r="AJ1586" s="18" t="s">
        <v>522</v>
      </c>
      <c r="AK1586" s="18">
        <v>7</v>
      </c>
      <c r="AL1586" s="18" t="s">
        <v>1917</v>
      </c>
      <c r="AM1586" s="18" t="s">
        <v>282</v>
      </c>
      <c r="AN1586" s="18">
        <v>0</v>
      </c>
      <c r="AO1586" s="18" t="s">
        <v>1918</v>
      </c>
      <c r="AP1586" s="18" t="s">
        <v>479</v>
      </c>
      <c r="AQ1586" s="18">
        <v>23</v>
      </c>
      <c r="AR1586" s="18" t="s">
        <v>561</v>
      </c>
      <c r="AS1586" s="18">
        <v>0</v>
      </c>
      <c r="AT1586" s="18">
        <v>0</v>
      </c>
      <c r="AU1586" s="18" t="s">
        <v>257</v>
      </c>
      <c r="AV1586" s="18" t="s">
        <v>257</v>
      </c>
      <c r="AW1586" s="18" t="s">
        <v>1919</v>
      </c>
      <c r="AX1586" s="18">
        <v>7</v>
      </c>
      <c r="AY1586" s="18" t="s">
        <v>522</v>
      </c>
      <c r="AZ1586" s="18" t="s">
        <v>257</v>
      </c>
      <c r="BA1586" s="18" t="s">
        <v>257</v>
      </c>
      <c r="BB1586" s="18" t="s">
        <v>1931</v>
      </c>
      <c r="BC1586" s="24"/>
      <c r="BD1586" s="24"/>
      <c r="BE1586" s="24"/>
      <c r="BF1586" s="24"/>
      <c r="BG1586" s="24"/>
      <c r="BH1586" s="24"/>
      <c r="BI1586" s="24"/>
      <c r="BJ1586" s="24"/>
      <c r="BK1586" s="24"/>
      <c r="BL1586" s="24"/>
      <c r="BM1586" s="24"/>
      <c r="BN1586" s="24"/>
      <c r="BO1586" s="24"/>
      <c r="BP1586" s="24"/>
      <c r="BQ1586" s="24"/>
      <c r="BR1586" s="24"/>
      <c r="BS1586" s="24"/>
      <c r="BT1586" s="24"/>
      <c r="BU1586" s="24"/>
      <c r="BV1586" s="24"/>
      <c r="BW1586" s="24"/>
      <c r="BX1586" s="24"/>
      <c r="BY1586" s="24"/>
      <c r="BZ1586" s="24"/>
      <c r="CA1586" s="24"/>
      <c r="CB1586" s="24"/>
      <c r="CC1586" s="24"/>
      <c r="CD1586" s="24"/>
      <c r="CE1586" s="24"/>
      <c r="CF1586" s="24"/>
      <c r="CG1586" s="24"/>
      <c r="CH1586" s="24"/>
      <c r="CI1586" s="24"/>
      <c r="CJ1586" s="24"/>
      <c r="CK1586" s="24"/>
      <c r="CL1586" s="24"/>
      <c r="CM1586" s="24"/>
      <c r="CN1586" s="24"/>
      <c r="CO1586" s="24"/>
      <c r="CP1586" s="24"/>
      <c r="CQ1586" s="24"/>
      <c r="CR1586" s="24"/>
      <c r="CS1586" s="24"/>
      <c r="CT1586" s="24"/>
      <c r="CU1586" s="24"/>
      <c r="CV1586" s="24"/>
      <c r="CW1586" s="24"/>
      <c r="CX1586" s="24"/>
      <c r="CY1586" s="24"/>
      <c r="CZ1586" s="24"/>
      <c r="DA1586" s="24"/>
      <c r="DB1586" s="24"/>
      <c r="DC1586" s="24"/>
      <c r="DD1586" s="24"/>
      <c r="DE1586" s="24"/>
      <c r="DF1586" s="24"/>
      <c r="DG1586" s="24"/>
      <c r="DH1586" s="24"/>
      <c r="DI1586" s="24"/>
      <c r="DJ1586" s="24"/>
      <c r="DK1586" s="24"/>
      <c r="DL1586" s="24"/>
      <c r="DM1586" s="24"/>
      <c r="DN1586" s="24"/>
      <c r="DO1586" s="24"/>
      <c r="DP1586" s="24"/>
      <c r="DQ1586" s="24"/>
      <c r="DR1586" s="18">
        <v>0</v>
      </c>
      <c r="DS1586" s="24"/>
      <c r="DT1586" s="24"/>
      <c r="DU1586" s="24"/>
      <c r="DV1586" s="24"/>
      <c r="DW1586" s="24"/>
      <c r="DX1586" s="24"/>
      <c r="DY1586" s="24"/>
      <c r="DZ1586" s="18">
        <v>0</v>
      </c>
      <c r="EA1586" s="24"/>
      <c r="EB1586" s="24"/>
      <c r="EC1586" s="24"/>
      <c r="ED1586" s="24"/>
      <c r="EE1586" s="18">
        <v>0</v>
      </c>
      <c r="EF1586" s="18">
        <v>0</v>
      </c>
      <c r="EG1586" s="24"/>
      <c r="EH1586" s="18" t="s">
        <v>1921</v>
      </c>
      <c r="EI1586" s="18" cm="1">
        <f t="array" ref="EI1586">IF(SUMPRODUCT(--(DO1586:DS1586&lt;&gt;""))=0, 0,1)</f>
        <v>1</v>
      </c>
      <c r="EJ1586" s="18" cm="1">
        <f t="array" ref="EJ1586">IF(SUMPRODUCT(--(DT1586:EG1586&lt;&gt;""))=0, 0,1)</f>
        <v>1</v>
      </c>
      <c r="EK1586" s="18" cm="1">
        <f t="array" ref="EK1586">IF(SUMPRODUCT(--(EC1586:EG1586&lt;&gt;""))=0, 0,1)</f>
        <v>1</v>
      </c>
      <c r="EL1586" s="18" cm="1">
        <f t="array" ref="EL1586">IF(SUMPRODUCT(--(EE1586:EG1586&lt;&gt;""))=0, 0,1)</f>
        <v>1</v>
      </c>
      <c r="EM1586" s="18">
        <f t="shared" si="307"/>
        <v>0</v>
      </c>
      <c r="EN1586" s="18">
        <f t="shared" si="308"/>
        <v>0</v>
      </c>
      <c r="EO1586" s="18">
        <f t="shared" si="309"/>
        <v>0</v>
      </c>
      <c r="EP1586" s="18">
        <f t="shared" si="310"/>
        <v>0</v>
      </c>
      <c r="EQ1586" s="18">
        <f t="shared" si="311"/>
        <v>0</v>
      </c>
      <c r="ER1586" s="58" t="s">
        <v>2080</v>
      </c>
      <c r="ES1586" s="59">
        <v>44011</v>
      </c>
      <c r="ET1586" s="24"/>
      <c r="EU1586" s="18" t="s">
        <v>1914</v>
      </c>
    </row>
    <row r="1587" spans="1:151" ht="15.75" customHeight="1" x14ac:dyDescent="0.2">
      <c r="A1587" s="5" t="s">
        <v>444</v>
      </c>
      <c r="B1587" s="24" t="s">
        <v>1913</v>
      </c>
      <c r="C1587" s="26">
        <v>1</v>
      </c>
      <c r="D1587" s="18" t="s">
        <v>626</v>
      </c>
      <c r="E1587" s="26" t="s">
        <v>1924</v>
      </c>
      <c r="F1587" s="18" t="s">
        <v>553</v>
      </c>
      <c r="G1587" s="18" t="s">
        <v>575</v>
      </c>
      <c r="H1587" s="18" t="s">
        <v>690</v>
      </c>
      <c r="I1587" s="18" t="s">
        <v>577</v>
      </c>
      <c r="J1587" s="18" t="s">
        <v>363</v>
      </c>
      <c r="K1587" s="18" t="s">
        <v>363</v>
      </c>
      <c r="L1587" s="18" t="s">
        <v>363</v>
      </c>
      <c r="M1587" s="18" t="s">
        <v>253</v>
      </c>
      <c r="N1587" s="56">
        <v>60</v>
      </c>
      <c r="O1587" s="18" t="s">
        <v>1915</v>
      </c>
      <c r="P1587" s="18" t="s">
        <v>466</v>
      </c>
      <c r="Q1587" s="18" t="s">
        <v>254</v>
      </c>
      <c r="R1587" s="24" t="s">
        <v>257</v>
      </c>
      <c r="S1587" s="24" t="s">
        <v>257</v>
      </c>
      <c r="T1587" s="26" t="s">
        <v>1916</v>
      </c>
      <c r="U1587" s="26" t="s">
        <v>257</v>
      </c>
      <c r="V1587" s="26" t="s">
        <v>257</v>
      </c>
      <c r="W1587" s="26" t="s">
        <v>257</v>
      </c>
      <c r="X1587" s="75" t="s">
        <v>1923</v>
      </c>
      <c r="Y1587" s="56">
        <v>100</v>
      </c>
      <c r="Z1587" s="18" t="s">
        <v>474</v>
      </c>
      <c r="AA1587" s="56">
        <v>100</v>
      </c>
      <c r="AB1587" s="57" t="s">
        <v>257</v>
      </c>
      <c r="AC1587" s="18" t="s">
        <v>595</v>
      </c>
      <c r="AD1587" s="18" t="s">
        <v>595</v>
      </c>
      <c r="AE1587" s="18" t="s">
        <v>595</v>
      </c>
      <c r="AF1587" s="18" t="s">
        <v>257</v>
      </c>
      <c r="AG1587" s="18" t="s">
        <v>257</v>
      </c>
      <c r="AH1587" s="18" t="s">
        <v>595</v>
      </c>
      <c r="AI1587" s="18">
        <v>7</v>
      </c>
      <c r="AJ1587" s="18" t="s">
        <v>522</v>
      </c>
      <c r="AK1587" s="18">
        <v>7</v>
      </c>
      <c r="AL1587" s="18" t="s">
        <v>1917</v>
      </c>
      <c r="AM1587" s="18" t="s">
        <v>282</v>
      </c>
      <c r="AN1587" s="18">
        <v>1</v>
      </c>
      <c r="AO1587" s="18" t="s">
        <v>1918</v>
      </c>
      <c r="AP1587" s="18" t="s">
        <v>479</v>
      </c>
      <c r="AQ1587" s="18">
        <v>23</v>
      </c>
      <c r="AR1587" s="18" t="s">
        <v>561</v>
      </c>
      <c r="AS1587" s="18">
        <v>0</v>
      </c>
      <c r="AT1587" s="18">
        <v>0</v>
      </c>
      <c r="AU1587" s="18" t="s">
        <v>257</v>
      </c>
      <c r="AV1587" s="18" t="s">
        <v>257</v>
      </c>
      <c r="AW1587" s="18" t="s">
        <v>1919</v>
      </c>
      <c r="AX1587" s="18">
        <v>7</v>
      </c>
      <c r="AY1587" s="18" t="s">
        <v>522</v>
      </c>
      <c r="AZ1587" s="18" t="s">
        <v>257</v>
      </c>
      <c r="BA1587" s="18" t="s">
        <v>257</v>
      </c>
      <c r="BB1587" s="18" t="s">
        <v>1931</v>
      </c>
      <c r="BC1587" s="24"/>
      <c r="BD1587" s="24"/>
      <c r="BE1587" s="24"/>
      <c r="BF1587" s="24"/>
      <c r="BG1587" s="24"/>
      <c r="BH1587" s="24"/>
      <c r="BI1587" s="24"/>
      <c r="BJ1587" s="24"/>
      <c r="BK1587" s="24"/>
      <c r="BL1587" s="24"/>
      <c r="BM1587" s="24"/>
      <c r="BN1587" s="24"/>
      <c r="BO1587" s="24"/>
      <c r="BP1587" s="24"/>
      <c r="BQ1587" s="24"/>
      <c r="BR1587" s="24"/>
      <c r="BS1587" s="24"/>
      <c r="BT1587" s="24"/>
      <c r="BU1587" s="24"/>
      <c r="BV1587" s="24"/>
      <c r="BW1587" s="24"/>
      <c r="BX1587" s="24"/>
      <c r="BY1587" s="24"/>
      <c r="BZ1587" s="24"/>
      <c r="CA1587" s="24"/>
      <c r="CB1587" s="24"/>
      <c r="CC1587" s="24"/>
      <c r="CD1587" s="24"/>
      <c r="CE1587" s="24"/>
      <c r="CF1587" s="24"/>
      <c r="CG1587" s="24"/>
      <c r="CH1587" s="24"/>
      <c r="CI1587" s="24"/>
      <c r="CJ1587" s="24"/>
      <c r="CK1587" s="24"/>
      <c r="CL1587" s="24"/>
      <c r="CM1587" s="24"/>
      <c r="CN1587" s="24"/>
      <c r="CO1587" s="24"/>
      <c r="CP1587" s="24"/>
      <c r="CQ1587" s="24"/>
      <c r="CR1587" s="24"/>
      <c r="CS1587" s="24"/>
      <c r="CT1587" s="24"/>
      <c r="CU1587" s="24"/>
      <c r="CV1587" s="24"/>
      <c r="CW1587" s="24"/>
      <c r="CX1587" s="24"/>
      <c r="CY1587" s="24"/>
      <c r="CZ1587" s="24"/>
      <c r="DA1587" s="24"/>
      <c r="DB1587" s="24"/>
      <c r="DC1587" s="24"/>
      <c r="DD1587" s="24"/>
      <c r="DE1587" s="24"/>
      <c r="DF1587" s="24"/>
      <c r="DG1587" s="24"/>
      <c r="DH1587" s="24"/>
      <c r="DI1587" s="24"/>
      <c r="DJ1587" s="24"/>
      <c r="DK1587" s="24"/>
      <c r="DL1587" s="24"/>
      <c r="DM1587" s="24"/>
      <c r="DN1587" s="24"/>
      <c r="DO1587" s="24"/>
      <c r="DP1587" s="24"/>
      <c r="DQ1587" s="24"/>
      <c r="DR1587" s="18">
        <v>0</v>
      </c>
      <c r="DS1587" s="24"/>
      <c r="DT1587" s="24"/>
      <c r="DU1587" s="24"/>
      <c r="DV1587" s="24"/>
      <c r="DW1587" s="24"/>
      <c r="DX1587" s="24"/>
      <c r="DY1587" s="24"/>
      <c r="DZ1587" s="18">
        <v>0</v>
      </c>
      <c r="EA1587" s="24"/>
      <c r="EB1587" s="24"/>
      <c r="EC1587" s="24"/>
      <c r="ED1587" s="24"/>
      <c r="EE1587" s="18">
        <v>0</v>
      </c>
      <c r="EF1587" s="18">
        <v>0</v>
      </c>
      <c r="EG1587" s="24"/>
      <c r="EH1587" s="18" t="s">
        <v>1921</v>
      </c>
      <c r="EI1587" s="18" cm="1">
        <f t="array" ref="EI1587">IF(SUMPRODUCT(--(DO1587:DS1587&lt;&gt;""))=0, 0,1)</f>
        <v>1</v>
      </c>
      <c r="EJ1587" s="18" cm="1">
        <f t="array" ref="EJ1587">IF(SUMPRODUCT(--(DT1587:EG1587&lt;&gt;""))=0, 0,1)</f>
        <v>1</v>
      </c>
      <c r="EK1587" s="18" cm="1">
        <f t="array" ref="EK1587">IF(SUMPRODUCT(--(EC1587:EG1587&lt;&gt;""))=0, 0,1)</f>
        <v>1</v>
      </c>
      <c r="EL1587" s="18" cm="1">
        <f t="array" ref="EL1587">IF(SUMPRODUCT(--(EE1587:EG1587&lt;&gt;""))=0, 0,1)</f>
        <v>1</v>
      </c>
      <c r="EM1587" s="18">
        <f t="shared" si="307"/>
        <v>0</v>
      </c>
      <c r="EN1587" s="18">
        <f t="shared" si="308"/>
        <v>0</v>
      </c>
      <c r="EO1587" s="18">
        <f t="shared" si="309"/>
        <v>0</v>
      </c>
      <c r="EP1587" s="18">
        <f t="shared" si="310"/>
        <v>0</v>
      </c>
      <c r="EQ1587" s="18">
        <f t="shared" si="311"/>
        <v>0</v>
      </c>
      <c r="ER1587" s="58" t="s">
        <v>2080</v>
      </c>
      <c r="ES1587" s="59">
        <v>44011</v>
      </c>
      <c r="ET1587" s="24"/>
      <c r="EU1587" s="18" t="s">
        <v>1914</v>
      </c>
    </row>
    <row r="1588" spans="1:151" ht="15.75" customHeight="1" x14ac:dyDescent="0.2">
      <c r="A1588" s="5" t="s">
        <v>444</v>
      </c>
      <c r="B1588" s="24" t="s">
        <v>1913</v>
      </c>
      <c r="C1588" s="26">
        <v>1</v>
      </c>
      <c r="D1588" s="18" t="s">
        <v>626</v>
      </c>
      <c r="E1588" s="26" t="s">
        <v>1925</v>
      </c>
      <c r="F1588" s="18" t="s">
        <v>553</v>
      </c>
      <c r="G1588" s="18" t="s">
        <v>575</v>
      </c>
      <c r="H1588" s="18" t="s">
        <v>690</v>
      </c>
      <c r="I1588" s="18" t="s">
        <v>577</v>
      </c>
      <c r="J1588" s="18" t="s">
        <v>363</v>
      </c>
      <c r="K1588" s="18" t="s">
        <v>363</v>
      </c>
      <c r="L1588" s="18" t="s">
        <v>363</v>
      </c>
      <c r="M1588" s="18" t="s">
        <v>253</v>
      </c>
      <c r="N1588" s="56">
        <v>60</v>
      </c>
      <c r="O1588" s="18" t="s">
        <v>1915</v>
      </c>
      <c r="P1588" s="18" t="s">
        <v>466</v>
      </c>
      <c r="Q1588" s="18" t="s">
        <v>254</v>
      </c>
      <c r="R1588" s="24" t="s">
        <v>257</v>
      </c>
      <c r="S1588" s="24" t="s">
        <v>257</v>
      </c>
      <c r="T1588" s="26" t="s">
        <v>1916</v>
      </c>
      <c r="U1588" s="26" t="s">
        <v>257</v>
      </c>
      <c r="V1588" s="26" t="s">
        <v>257</v>
      </c>
      <c r="W1588" s="26" t="s">
        <v>257</v>
      </c>
      <c r="X1588" s="75" t="s">
        <v>1923</v>
      </c>
      <c r="Y1588" s="56">
        <v>200</v>
      </c>
      <c r="Z1588" s="18" t="s">
        <v>474</v>
      </c>
      <c r="AA1588" s="56">
        <v>200</v>
      </c>
      <c r="AB1588" s="57" t="s">
        <v>257</v>
      </c>
      <c r="AC1588" s="18" t="s">
        <v>595</v>
      </c>
      <c r="AD1588" s="18" t="s">
        <v>595</v>
      </c>
      <c r="AE1588" s="18" t="s">
        <v>595</v>
      </c>
      <c r="AF1588" s="18" t="s">
        <v>257</v>
      </c>
      <c r="AG1588" s="18" t="s">
        <v>257</v>
      </c>
      <c r="AH1588" s="18" t="s">
        <v>595</v>
      </c>
      <c r="AI1588" s="18">
        <v>7</v>
      </c>
      <c r="AJ1588" s="18" t="s">
        <v>522</v>
      </c>
      <c r="AK1588" s="18">
        <v>7</v>
      </c>
      <c r="AL1588" s="18" t="s">
        <v>1917</v>
      </c>
      <c r="AM1588" s="18" t="s">
        <v>282</v>
      </c>
      <c r="AN1588" s="18">
        <v>1</v>
      </c>
      <c r="AO1588" s="18" t="s">
        <v>1918</v>
      </c>
      <c r="AP1588" s="18" t="s">
        <v>479</v>
      </c>
      <c r="AQ1588" s="18">
        <v>23</v>
      </c>
      <c r="AR1588" s="18" t="s">
        <v>561</v>
      </c>
      <c r="AS1588" s="18">
        <v>0</v>
      </c>
      <c r="AT1588" s="18">
        <v>0</v>
      </c>
      <c r="AU1588" s="18" t="s">
        <v>257</v>
      </c>
      <c r="AV1588" s="18" t="s">
        <v>257</v>
      </c>
      <c r="AW1588" s="18" t="s">
        <v>1919</v>
      </c>
      <c r="AX1588" s="18">
        <v>7</v>
      </c>
      <c r="AY1588" s="18" t="s">
        <v>522</v>
      </c>
      <c r="AZ1588" s="18" t="s">
        <v>257</v>
      </c>
      <c r="BA1588" s="18" t="s">
        <v>257</v>
      </c>
      <c r="BB1588" s="18" t="s">
        <v>1931</v>
      </c>
      <c r="BC1588" s="24"/>
      <c r="BD1588" s="24"/>
      <c r="BE1588" s="24"/>
      <c r="BF1588" s="24"/>
      <c r="BG1588" s="24"/>
      <c r="BH1588" s="24"/>
      <c r="BI1588" s="24"/>
      <c r="BJ1588" s="24"/>
      <c r="BK1588" s="24"/>
      <c r="BL1588" s="24"/>
      <c r="BM1588" s="24"/>
      <c r="BN1588" s="24"/>
      <c r="BO1588" s="24"/>
      <c r="BP1588" s="24"/>
      <c r="BQ1588" s="24"/>
      <c r="BR1588" s="24"/>
      <c r="BS1588" s="24"/>
      <c r="BT1588" s="24"/>
      <c r="BU1588" s="24"/>
      <c r="BV1588" s="24"/>
      <c r="BW1588" s="24"/>
      <c r="BX1588" s="24"/>
      <c r="BY1588" s="24"/>
      <c r="BZ1588" s="24"/>
      <c r="CA1588" s="24"/>
      <c r="CB1588" s="24"/>
      <c r="CC1588" s="24"/>
      <c r="CD1588" s="24"/>
      <c r="CE1588" s="24"/>
      <c r="CF1588" s="24"/>
      <c r="CG1588" s="24"/>
      <c r="CH1588" s="24"/>
      <c r="CI1588" s="24"/>
      <c r="CJ1588" s="24"/>
      <c r="CK1588" s="24"/>
      <c r="CL1588" s="24"/>
      <c r="CM1588" s="24"/>
      <c r="CN1588" s="24"/>
      <c r="CO1588" s="24"/>
      <c r="CP1588" s="24"/>
      <c r="CQ1588" s="24"/>
      <c r="CR1588" s="24"/>
      <c r="CS1588" s="24"/>
      <c r="CT1588" s="24"/>
      <c r="CU1588" s="24"/>
      <c r="CV1588" s="24"/>
      <c r="CW1588" s="24"/>
      <c r="CX1588" s="24"/>
      <c r="CY1588" s="24"/>
      <c r="CZ1588" s="24"/>
      <c r="DA1588" s="24"/>
      <c r="DB1588" s="24"/>
      <c r="DC1588" s="24"/>
      <c r="DD1588" s="24"/>
      <c r="DE1588" s="24"/>
      <c r="DF1588" s="24"/>
      <c r="DG1588" s="24"/>
      <c r="DH1588" s="24"/>
      <c r="DI1588" s="24"/>
      <c r="DJ1588" s="24"/>
      <c r="DK1588" s="24"/>
      <c r="DL1588" s="24"/>
      <c r="DM1588" s="24"/>
      <c r="DN1588" s="24"/>
      <c r="DO1588" s="24"/>
      <c r="DP1588" s="24"/>
      <c r="DQ1588" s="24"/>
      <c r="DR1588" s="18">
        <v>0</v>
      </c>
      <c r="DS1588" s="24"/>
      <c r="DT1588" s="24"/>
      <c r="DU1588" s="24"/>
      <c r="DV1588" s="24"/>
      <c r="DW1588" s="24"/>
      <c r="DX1588" s="24"/>
      <c r="DY1588" s="24"/>
      <c r="DZ1588" s="18">
        <v>0</v>
      </c>
      <c r="EA1588" s="24"/>
      <c r="EB1588" s="24"/>
      <c r="EC1588" s="24"/>
      <c r="ED1588" s="24"/>
      <c r="EE1588" s="18">
        <v>0</v>
      </c>
      <c r="EF1588" s="18">
        <v>0</v>
      </c>
      <c r="EG1588" s="24"/>
      <c r="EH1588" s="18" t="s">
        <v>1921</v>
      </c>
      <c r="EI1588" s="18" cm="1">
        <f t="array" ref="EI1588">IF(SUMPRODUCT(--(DO1588:DS1588&lt;&gt;""))=0, 0,1)</f>
        <v>1</v>
      </c>
      <c r="EJ1588" s="18" cm="1">
        <f t="array" ref="EJ1588">IF(SUMPRODUCT(--(DT1588:EG1588&lt;&gt;""))=0, 0,1)</f>
        <v>1</v>
      </c>
      <c r="EK1588" s="18" cm="1">
        <f t="array" ref="EK1588">IF(SUMPRODUCT(--(EC1588:EG1588&lt;&gt;""))=0, 0,1)</f>
        <v>1</v>
      </c>
      <c r="EL1588" s="18" cm="1">
        <f t="array" ref="EL1588">IF(SUMPRODUCT(--(EE1588:EG1588&lt;&gt;""))=0, 0,1)</f>
        <v>1</v>
      </c>
      <c r="EM1588" s="18">
        <f t="shared" si="307"/>
        <v>0</v>
      </c>
      <c r="EN1588" s="18">
        <f t="shared" si="308"/>
        <v>0</v>
      </c>
      <c r="EO1588" s="18">
        <f t="shared" si="309"/>
        <v>0</v>
      </c>
      <c r="EP1588" s="18">
        <f t="shared" si="310"/>
        <v>0</v>
      </c>
      <c r="EQ1588" s="18">
        <f t="shared" si="311"/>
        <v>0</v>
      </c>
      <c r="ER1588" s="58" t="s">
        <v>2080</v>
      </c>
      <c r="ES1588" s="59">
        <v>44011</v>
      </c>
      <c r="ET1588" s="24"/>
      <c r="EU1588" s="18" t="s">
        <v>1914</v>
      </c>
    </row>
    <row r="1589" spans="1:151" ht="15.75" customHeight="1" x14ac:dyDescent="0.2">
      <c r="A1589" s="5" t="s">
        <v>444</v>
      </c>
      <c r="B1589" s="24" t="s">
        <v>1913</v>
      </c>
      <c r="C1589" s="26">
        <v>1</v>
      </c>
      <c r="D1589" s="18" t="s">
        <v>626</v>
      </c>
      <c r="E1589" s="26" t="s">
        <v>1926</v>
      </c>
      <c r="F1589" s="18" t="s">
        <v>553</v>
      </c>
      <c r="G1589" s="18" t="s">
        <v>575</v>
      </c>
      <c r="H1589" s="18" t="s">
        <v>690</v>
      </c>
      <c r="I1589" s="18" t="s">
        <v>577</v>
      </c>
      <c r="J1589" s="18" t="s">
        <v>363</v>
      </c>
      <c r="K1589" s="18" t="s">
        <v>363</v>
      </c>
      <c r="L1589" s="18" t="s">
        <v>363</v>
      </c>
      <c r="M1589" s="18" t="s">
        <v>253</v>
      </c>
      <c r="N1589" s="56">
        <v>60</v>
      </c>
      <c r="O1589" s="18" t="s">
        <v>1915</v>
      </c>
      <c r="P1589" s="18" t="s">
        <v>466</v>
      </c>
      <c r="Q1589" s="18" t="s">
        <v>254</v>
      </c>
      <c r="R1589" s="24" t="s">
        <v>257</v>
      </c>
      <c r="S1589" s="24" t="s">
        <v>257</v>
      </c>
      <c r="T1589" s="26" t="s">
        <v>1916</v>
      </c>
      <c r="U1589" s="26" t="s">
        <v>257</v>
      </c>
      <c r="V1589" s="26" t="s">
        <v>257</v>
      </c>
      <c r="W1589" s="26" t="s">
        <v>257</v>
      </c>
      <c r="X1589" s="75" t="s">
        <v>1923</v>
      </c>
      <c r="Y1589" s="56">
        <v>400</v>
      </c>
      <c r="Z1589" s="18" t="s">
        <v>474</v>
      </c>
      <c r="AA1589" s="56">
        <v>400</v>
      </c>
      <c r="AB1589" s="57" t="s">
        <v>257</v>
      </c>
      <c r="AC1589" s="18" t="s">
        <v>595</v>
      </c>
      <c r="AD1589" s="18" t="s">
        <v>595</v>
      </c>
      <c r="AE1589" s="18" t="s">
        <v>595</v>
      </c>
      <c r="AF1589" s="18" t="s">
        <v>257</v>
      </c>
      <c r="AG1589" s="18" t="s">
        <v>257</v>
      </c>
      <c r="AH1589" s="18" t="s">
        <v>595</v>
      </c>
      <c r="AI1589" s="18">
        <v>7</v>
      </c>
      <c r="AJ1589" s="18" t="s">
        <v>522</v>
      </c>
      <c r="AK1589" s="18">
        <v>7</v>
      </c>
      <c r="AL1589" s="18" t="s">
        <v>1917</v>
      </c>
      <c r="AM1589" s="18" t="s">
        <v>282</v>
      </c>
      <c r="AN1589" s="18">
        <v>5</v>
      </c>
      <c r="AO1589" s="18" t="s">
        <v>1918</v>
      </c>
      <c r="AP1589" s="18" t="s">
        <v>479</v>
      </c>
      <c r="AQ1589" s="18">
        <v>23</v>
      </c>
      <c r="AR1589" s="18" t="s">
        <v>561</v>
      </c>
      <c r="AS1589" s="18">
        <v>0</v>
      </c>
      <c r="AT1589" s="18">
        <v>0</v>
      </c>
      <c r="AU1589" s="18" t="s">
        <v>257</v>
      </c>
      <c r="AV1589" s="18" t="s">
        <v>257</v>
      </c>
      <c r="AW1589" s="18" t="s">
        <v>1919</v>
      </c>
      <c r="AX1589" s="18">
        <v>7</v>
      </c>
      <c r="AY1589" s="18" t="s">
        <v>522</v>
      </c>
      <c r="AZ1589" s="18" t="s">
        <v>257</v>
      </c>
      <c r="BA1589" s="18" t="s">
        <v>257</v>
      </c>
      <c r="BB1589" s="18" t="s">
        <v>1931</v>
      </c>
      <c r="BC1589" s="24"/>
      <c r="BD1589" s="24"/>
      <c r="BE1589" s="24"/>
      <c r="BF1589" s="24"/>
      <c r="BG1589" s="24"/>
      <c r="BH1589" s="24"/>
      <c r="BI1589" s="24"/>
      <c r="BJ1589" s="24"/>
      <c r="BK1589" s="24"/>
      <c r="BL1589" s="24"/>
      <c r="BM1589" s="24"/>
      <c r="BN1589" s="24"/>
      <c r="BO1589" s="24"/>
      <c r="BP1589" s="24"/>
      <c r="BQ1589" s="24"/>
      <c r="BR1589" s="24"/>
      <c r="BS1589" s="24"/>
      <c r="BT1589" s="24"/>
      <c r="BU1589" s="24"/>
      <c r="BV1589" s="24"/>
      <c r="BW1589" s="24"/>
      <c r="BX1589" s="24"/>
      <c r="BY1589" s="24"/>
      <c r="BZ1589" s="24"/>
      <c r="CA1589" s="24"/>
      <c r="CB1589" s="24"/>
      <c r="CC1589" s="24"/>
      <c r="CD1589" s="24"/>
      <c r="CE1589" s="24"/>
      <c r="CF1589" s="24"/>
      <c r="CG1589" s="24"/>
      <c r="CH1589" s="24"/>
      <c r="CI1589" s="24"/>
      <c r="CJ1589" s="24"/>
      <c r="CK1589" s="24"/>
      <c r="CL1589" s="24"/>
      <c r="CM1589" s="24"/>
      <c r="CN1589" s="24"/>
      <c r="CO1589" s="24"/>
      <c r="CP1589" s="24"/>
      <c r="CQ1589" s="24"/>
      <c r="CR1589" s="24"/>
      <c r="CS1589" s="24"/>
      <c r="CT1589" s="24"/>
      <c r="CU1589" s="24"/>
      <c r="CV1589" s="24"/>
      <c r="CW1589" s="24"/>
      <c r="CX1589" s="24"/>
      <c r="CY1589" s="24"/>
      <c r="CZ1589" s="24"/>
      <c r="DA1589" s="24"/>
      <c r="DB1589" s="24"/>
      <c r="DC1589" s="24"/>
      <c r="DD1589" s="24"/>
      <c r="DE1589" s="24"/>
      <c r="DF1589" s="24"/>
      <c r="DG1589" s="24"/>
      <c r="DH1589" s="24"/>
      <c r="DI1589" s="24"/>
      <c r="DJ1589" s="24"/>
      <c r="DK1589" s="24"/>
      <c r="DL1589" s="24"/>
      <c r="DM1589" s="24"/>
      <c r="DN1589" s="24"/>
      <c r="DO1589" s="24"/>
      <c r="DP1589" s="24"/>
      <c r="DQ1589" s="24"/>
      <c r="DR1589" s="18">
        <v>0</v>
      </c>
      <c r="DS1589" s="24"/>
      <c r="DT1589" s="24"/>
      <c r="DU1589" s="24"/>
      <c r="DV1589" s="24"/>
      <c r="DW1589" s="24"/>
      <c r="DX1589" s="24"/>
      <c r="DY1589" s="24"/>
      <c r="DZ1589" s="18">
        <v>0</v>
      </c>
      <c r="EA1589" s="24"/>
      <c r="EB1589" s="24"/>
      <c r="EC1589" s="24"/>
      <c r="ED1589" s="24"/>
      <c r="EE1589" s="18">
        <v>0</v>
      </c>
      <c r="EF1589" s="18">
        <v>0</v>
      </c>
      <c r="EG1589" s="24"/>
      <c r="EH1589" s="18" t="s">
        <v>1921</v>
      </c>
      <c r="EI1589" s="18" cm="1">
        <f t="array" ref="EI1589">IF(SUMPRODUCT(--(DO1589:DS1589&lt;&gt;""))=0, 0,1)</f>
        <v>1</v>
      </c>
      <c r="EJ1589" s="18" cm="1">
        <f t="array" ref="EJ1589">IF(SUMPRODUCT(--(DT1589:EG1589&lt;&gt;""))=0, 0,1)</f>
        <v>1</v>
      </c>
      <c r="EK1589" s="18" cm="1">
        <f t="array" ref="EK1589">IF(SUMPRODUCT(--(EC1589:EG1589&lt;&gt;""))=0, 0,1)</f>
        <v>1</v>
      </c>
      <c r="EL1589" s="18" cm="1">
        <f t="array" ref="EL1589">IF(SUMPRODUCT(--(EE1589:EG1589&lt;&gt;""))=0, 0,1)</f>
        <v>1</v>
      </c>
      <c r="EM1589" s="18">
        <f t="shared" si="307"/>
        <v>0</v>
      </c>
      <c r="EN1589" s="18">
        <f t="shared" si="308"/>
        <v>0</v>
      </c>
      <c r="EO1589" s="18">
        <f t="shared" si="309"/>
        <v>0</v>
      </c>
      <c r="EP1589" s="18">
        <f t="shared" si="310"/>
        <v>0</v>
      </c>
      <c r="EQ1589" s="18">
        <f t="shared" si="311"/>
        <v>0</v>
      </c>
      <c r="ER1589" s="58" t="s">
        <v>2080</v>
      </c>
      <c r="ES1589" s="59">
        <v>44011</v>
      </c>
      <c r="ET1589" s="24"/>
      <c r="EU1589" s="18" t="s">
        <v>1914</v>
      </c>
    </row>
    <row r="1590" spans="1:151" ht="15.75" customHeight="1" x14ac:dyDescent="0.2">
      <c r="A1590" s="5" t="s">
        <v>444</v>
      </c>
      <c r="B1590" s="24" t="s">
        <v>1913</v>
      </c>
      <c r="C1590" s="26">
        <v>1</v>
      </c>
      <c r="D1590" s="18" t="s">
        <v>626</v>
      </c>
      <c r="E1590" s="26" t="s">
        <v>1927</v>
      </c>
      <c r="F1590" s="18" t="s">
        <v>553</v>
      </c>
      <c r="G1590" s="18" t="s">
        <v>575</v>
      </c>
      <c r="H1590" s="18" t="s">
        <v>690</v>
      </c>
      <c r="I1590" s="18" t="s">
        <v>577</v>
      </c>
      <c r="J1590" s="18" t="s">
        <v>363</v>
      </c>
      <c r="K1590" s="18" t="s">
        <v>363</v>
      </c>
      <c r="L1590" s="18" t="s">
        <v>363</v>
      </c>
      <c r="M1590" s="18" t="s">
        <v>253</v>
      </c>
      <c r="N1590" s="56">
        <v>60</v>
      </c>
      <c r="O1590" s="18" t="s">
        <v>1915</v>
      </c>
      <c r="P1590" s="18" t="s">
        <v>466</v>
      </c>
      <c r="Q1590" s="18" t="s">
        <v>254</v>
      </c>
      <c r="R1590" s="24" t="s">
        <v>257</v>
      </c>
      <c r="S1590" s="24" t="s">
        <v>257</v>
      </c>
      <c r="T1590" s="26" t="s">
        <v>1916</v>
      </c>
      <c r="U1590" s="26" t="s">
        <v>257</v>
      </c>
      <c r="V1590" s="26" t="s">
        <v>257</v>
      </c>
      <c r="W1590" s="26" t="s">
        <v>257</v>
      </c>
      <c r="X1590" s="75" t="s">
        <v>1928</v>
      </c>
      <c r="Y1590" s="56">
        <v>300</v>
      </c>
      <c r="Z1590" s="18" t="s">
        <v>474</v>
      </c>
      <c r="AA1590" s="56">
        <v>300</v>
      </c>
      <c r="AB1590" s="57" t="s">
        <v>257</v>
      </c>
      <c r="AC1590" s="18" t="s">
        <v>595</v>
      </c>
      <c r="AD1590" s="18" t="s">
        <v>595</v>
      </c>
      <c r="AE1590" s="18" t="s">
        <v>595</v>
      </c>
      <c r="AF1590" s="18" t="s">
        <v>257</v>
      </c>
      <c r="AG1590" s="18" t="s">
        <v>257</v>
      </c>
      <c r="AH1590" s="18" t="s">
        <v>595</v>
      </c>
      <c r="AI1590" s="18">
        <v>7</v>
      </c>
      <c r="AJ1590" s="18" t="s">
        <v>522</v>
      </c>
      <c r="AK1590" s="18">
        <v>7</v>
      </c>
      <c r="AL1590" s="18" t="s">
        <v>1917</v>
      </c>
      <c r="AM1590" s="18" t="s">
        <v>282</v>
      </c>
      <c r="AN1590" s="18">
        <v>0</v>
      </c>
      <c r="AO1590" s="18" t="s">
        <v>1918</v>
      </c>
      <c r="AP1590" s="18" t="s">
        <v>479</v>
      </c>
      <c r="AQ1590" s="18">
        <v>23</v>
      </c>
      <c r="AR1590" s="18" t="s">
        <v>561</v>
      </c>
      <c r="AS1590" s="18">
        <v>0</v>
      </c>
      <c r="AT1590" s="18">
        <v>0</v>
      </c>
      <c r="AU1590" s="18" t="s">
        <v>257</v>
      </c>
      <c r="AV1590" s="18" t="s">
        <v>257</v>
      </c>
      <c r="AW1590" s="18" t="s">
        <v>1919</v>
      </c>
      <c r="AX1590" s="18">
        <v>7</v>
      </c>
      <c r="AY1590" s="18" t="s">
        <v>522</v>
      </c>
      <c r="AZ1590" s="18" t="s">
        <v>257</v>
      </c>
      <c r="BA1590" s="18" t="s">
        <v>257</v>
      </c>
      <c r="BB1590" s="18" t="s">
        <v>1931</v>
      </c>
      <c r="BC1590" s="24"/>
      <c r="BD1590" s="24"/>
      <c r="BE1590" s="24"/>
      <c r="BF1590" s="24"/>
      <c r="BG1590" s="24"/>
      <c r="BH1590" s="24"/>
      <c r="BI1590" s="24"/>
      <c r="BJ1590" s="24"/>
      <c r="BK1590" s="24"/>
      <c r="BL1590" s="24"/>
      <c r="BM1590" s="24"/>
      <c r="BN1590" s="24"/>
      <c r="BO1590" s="24"/>
      <c r="BP1590" s="24"/>
      <c r="BQ1590" s="24"/>
      <c r="BR1590" s="24"/>
      <c r="BS1590" s="24"/>
      <c r="BT1590" s="24"/>
      <c r="BU1590" s="24"/>
      <c r="BV1590" s="24"/>
      <c r="BW1590" s="24"/>
      <c r="BX1590" s="24"/>
      <c r="BY1590" s="24"/>
      <c r="BZ1590" s="24"/>
      <c r="CA1590" s="24"/>
      <c r="CB1590" s="24"/>
      <c r="CC1590" s="24"/>
      <c r="CD1590" s="24"/>
      <c r="CE1590" s="24"/>
      <c r="CF1590" s="24"/>
      <c r="CG1590" s="24"/>
      <c r="CH1590" s="24"/>
      <c r="CI1590" s="24"/>
      <c r="CJ1590" s="24"/>
      <c r="CK1590" s="24"/>
      <c r="CL1590" s="24"/>
      <c r="CM1590" s="24"/>
      <c r="CN1590" s="24"/>
      <c r="CO1590" s="24"/>
      <c r="CP1590" s="24"/>
      <c r="CQ1590" s="24"/>
      <c r="CR1590" s="24"/>
      <c r="CS1590" s="24"/>
      <c r="CT1590" s="24"/>
      <c r="CU1590" s="24"/>
      <c r="CV1590" s="24"/>
      <c r="CW1590" s="24"/>
      <c r="CX1590" s="24"/>
      <c r="CY1590" s="24"/>
      <c r="CZ1590" s="24"/>
      <c r="DA1590" s="24"/>
      <c r="DB1590" s="24"/>
      <c r="DC1590" s="24"/>
      <c r="DD1590" s="24"/>
      <c r="DE1590" s="24"/>
      <c r="DF1590" s="24"/>
      <c r="DG1590" s="24"/>
      <c r="DH1590" s="24"/>
      <c r="DI1590" s="24"/>
      <c r="DJ1590" s="24"/>
      <c r="DK1590" s="24"/>
      <c r="DL1590" s="24"/>
      <c r="DM1590" s="24"/>
      <c r="DN1590" s="24"/>
      <c r="DO1590" s="24"/>
      <c r="DP1590" s="24"/>
      <c r="DQ1590" s="24"/>
      <c r="DR1590" s="18">
        <v>0</v>
      </c>
      <c r="DS1590" s="24"/>
      <c r="DT1590" s="24"/>
      <c r="DU1590" s="24"/>
      <c r="DV1590" s="24"/>
      <c r="DW1590" s="24"/>
      <c r="DX1590" s="24"/>
      <c r="DY1590" s="24"/>
      <c r="DZ1590" s="18">
        <v>0</v>
      </c>
      <c r="EA1590" s="24"/>
      <c r="EB1590" s="24"/>
      <c r="EC1590" s="24"/>
      <c r="ED1590" s="24"/>
      <c r="EE1590" s="18">
        <v>0</v>
      </c>
      <c r="EF1590" s="18">
        <v>0</v>
      </c>
      <c r="EG1590" s="24"/>
      <c r="EH1590" s="18" t="s">
        <v>1921</v>
      </c>
      <c r="EI1590" s="18" cm="1">
        <f t="array" ref="EI1590">IF(SUMPRODUCT(--(DO1590:DS1590&lt;&gt;""))=0, 0,1)</f>
        <v>1</v>
      </c>
      <c r="EJ1590" s="18" cm="1">
        <f t="array" ref="EJ1590">IF(SUMPRODUCT(--(DT1590:EG1590&lt;&gt;""))=0, 0,1)</f>
        <v>1</v>
      </c>
      <c r="EK1590" s="18" cm="1">
        <f t="array" ref="EK1590">IF(SUMPRODUCT(--(EC1590:EG1590&lt;&gt;""))=0, 0,1)</f>
        <v>1</v>
      </c>
      <c r="EL1590" s="18" cm="1">
        <f t="array" ref="EL1590">IF(SUMPRODUCT(--(EE1590:EG1590&lt;&gt;""))=0, 0,1)</f>
        <v>1</v>
      </c>
      <c r="EM1590" s="18">
        <f t="shared" si="307"/>
        <v>0</v>
      </c>
      <c r="EN1590" s="18">
        <f t="shared" si="308"/>
        <v>0</v>
      </c>
      <c r="EO1590" s="18">
        <f t="shared" si="309"/>
        <v>0</v>
      </c>
      <c r="EP1590" s="18">
        <f t="shared" si="310"/>
        <v>0</v>
      </c>
      <c r="EQ1590" s="18">
        <f t="shared" si="311"/>
        <v>0</v>
      </c>
      <c r="ER1590" s="58" t="s">
        <v>2080</v>
      </c>
      <c r="ES1590" s="59">
        <v>44011</v>
      </c>
      <c r="ET1590" s="24"/>
      <c r="EU1590" s="18" t="s">
        <v>1914</v>
      </c>
    </row>
    <row r="1591" spans="1:151" ht="15.75" customHeight="1" x14ac:dyDescent="0.2">
      <c r="A1591" s="5" t="s">
        <v>444</v>
      </c>
      <c r="B1591" s="24" t="s">
        <v>1913</v>
      </c>
      <c r="C1591" s="26">
        <v>1</v>
      </c>
      <c r="D1591" s="18" t="s">
        <v>626</v>
      </c>
      <c r="E1591" s="26" t="s">
        <v>1929</v>
      </c>
      <c r="F1591" s="18" t="s">
        <v>553</v>
      </c>
      <c r="G1591" s="18" t="s">
        <v>575</v>
      </c>
      <c r="H1591" s="18" t="s">
        <v>690</v>
      </c>
      <c r="I1591" s="18" t="s">
        <v>577</v>
      </c>
      <c r="J1591" s="18" t="s">
        <v>363</v>
      </c>
      <c r="K1591" s="18" t="s">
        <v>363</v>
      </c>
      <c r="L1591" s="18" t="s">
        <v>363</v>
      </c>
      <c r="M1591" s="18" t="s">
        <v>253</v>
      </c>
      <c r="N1591" s="56">
        <v>60</v>
      </c>
      <c r="O1591" s="18" t="s">
        <v>1915</v>
      </c>
      <c r="P1591" s="18" t="s">
        <v>466</v>
      </c>
      <c r="Q1591" s="18" t="s">
        <v>254</v>
      </c>
      <c r="R1591" s="24" t="s">
        <v>257</v>
      </c>
      <c r="S1591" s="24" t="s">
        <v>257</v>
      </c>
      <c r="T1591" s="26" t="s">
        <v>1916</v>
      </c>
      <c r="U1591" s="26" t="s">
        <v>257</v>
      </c>
      <c r="V1591" s="26" t="s">
        <v>257</v>
      </c>
      <c r="W1591" s="26" t="s">
        <v>257</v>
      </c>
      <c r="X1591" s="75" t="s">
        <v>1930</v>
      </c>
      <c r="Y1591" s="56">
        <v>200</v>
      </c>
      <c r="Z1591" s="18" t="s">
        <v>474</v>
      </c>
      <c r="AA1591" s="56">
        <v>200</v>
      </c>
      <c r="AB1591" s="57" t="s">
        <v>257</v>
      </c>
      <c r="AC1591" s="18" t="s">
        <v>595</v>
      </c>
      <c r="AD1591" s="18" t="s">
        <v>595</v>
      </c>
      <c r="AE1591" s="18" t="s">
        <v>595</v>
      </c>
      <c r="AF1591" s="18" t="s">
        <v>257</v>
      </c>
      <c r="AG1591" s="18" t="s">
        <v>257</v>
      </c>
      <c r="AH1591" s="18" t="s">
        <v>595</v>
      </c>
      <c r="AI1591" s="18">
        <v>7</v>
      </c>
      <c r="AJ1591" s="18" t="s">
        <v>522</v>
      </c>
      <c r="AK1591" s="18">
        <v>7</v>
      </c>
      <c r="AL1591" s="18" t="s">
        <v>1917</v>
      </c>
      <c r="AM1591" s="18" t="s">
        <v>282</v>
      </c>
      <c r="AN1591" s="18">
        <v>2.5</v>
      </c>
      <c r="AO1591" s="18" t="s">
        <v>1918</v>
      </c>
      <c r="AP1591" s="18" t="s">
        <v>479</v>
      </c>
      <c r="AQ1591" s="18">
        <v>23</v>
      </c>
      <c r="AR1591" s="18" t="s">
        <v>561</v>
      </c>
      <c r="AS1591" s="18">
        <v>0</v>
      </c>
      <c r="AT1591" s="18">
        <v>0</v>
      </c>
      <c r="AU1591" s="18" t="s">
        <v>257</v>
      </c>
      <c r="AV1591" s="18" t="s">
        <v>257</v>
      </c>
      <c r="AW1591" s="18" t="s">
        <v>1919</v>
      </c>
      <c r="AX1591" s="18">
        <v>7</v>
      </c>
      <c r="AY1591" s="18" t="s">
        <v>522</v>
      </c>
      <c r="AZ1591" s="18" t="s">
        <v>257</v>
      </c>
      <c r="BA1591" s="18" t="s">
        <v>257</v>
      </c>
      <c r="BB1591" s="18" t="s">
        <v>1931</v>
      </c>
      <c r="BC1591" s="24"/>
      <c r="BD1591" s="24"/>
      <c r="BE1591" s="24"/>
      <c r="BF1591" s="24"/>
      <c r="BG1591" s="24"/>
      <c r="BH1591" s="24"/>
      <c r="BI1591" s="24"/>
      <c r="BJ1591" s="24"/>
      <c r="BK1591" s="24"/>
      <c r="BL1591" s="24"/>
      <c r="BM1591" s="24"/>
      <c r="BN1591" s="24"/>
      <c r="BO1591" s="24"/>
      <c r="BP1591" s="24"/>
      <c r="BQ1591" s="24"/>
      <c r="BR1591" s="24"/>
      <c r="BS1591" s="24"/>
      <c r="BT1591" s="24"/>
      <c r="BU1591" s="24"/>
      <c r="BV1591" s="24"/>
      <c r="BW1591" s="24"/>
      <c r="BX1591" s="24"/>
      <c r="BY1591" s="24"/>
      <c r="BZ1591" s="24"/>
      <c r="CA1591" s="24"/>
      <c r="CB1591" s="24"/>
      <c r="CC1591" s="24"/>
      <c r="CD1591" s="24"/>
      <c r="CE1591" s="24"/>
      <c r="CF1591" s="24"/>
      <c r="CG1591" s="24"/>
      <c r="CH1591" s="24"/>
      <c r="CI1591" s="24"/>
      <c r="CJ1591" s="24"/>
      <c r="CK1591" s="24"/>
      <c r="CL1591" s="24"/>
      <c r="CM1591" s="24"/>
      <c r="CN1591" s="24"/>
      <c r="CO1591" s="24"/>
      <c r="CP1591" s="24"/>
      <c r="CQ1591" s="24"/>
      <c r="CR1591" s="24"/>
      <c r="CS1591" s="24"/>
      <c r="CT1591" s="24"/>
      <c r="CU1591" s="24"/>
      <c r="CV1591" s="24"/>
      <c r="CW1591" s="24"/>
      <c r="CX1591" s="24"/>
      <c r="CY1591" s="24"/>
      <c r="CZ1591" s="24"/>
      <c r="DA1591" s="24"/>
      <c r="DB1591" s="24"/>
      <c r="DC1591" s="24"/>
      <c r="DD1591" s="24"/>
      <c r="DE1591" s="24"/>
      <c r="DF1591" s="24"/>
      <c r="DG1591" s="24"/>
      <c r="DH1591" s="24"/>
      <c r="DI1591" s="24"/>
      <c r="DJ1591" s="24"/>
      <c r="DK1591" s="24"/>
      <c r="DL1591" s="24"/>
      <c r="DM1591" s="24"/>
      <c r="DN1591" s="24"/>
      <c r="DO1591" s="24"/>
      <c r="DP1591" s="24"/>
      <c r="DQ1591" s="24"/>
      <c r="DR1591" s="18">
        <v>0</v>
      </c>
      <c r="DS1591" s="24"/>
      <c r="DT1591" s="24"/>
      <c r="DU1591" s="24"/>
      <c r="DV1591" s="24"/>
      <c r="DW1591" s="24"/>
      <c r="DX1591" s="24"/>
      <c r="DY1591" s="24"/>
      <c r="DZ1591" s="18">
        <v>0</v>
      </c>
      <c r="EA1591" s="24"/>
      <c r="EB1591" s="24"/>
      <c r="EC1591" s="24"/>
      <c r="ED1591" s="24"/>
      <c r="EE1591" s="18">
        <v>0</v>
      </c>
      <c r="EF1591" s="18">
        <v>0</v>
      </c>
      <c r="EG1591" s="24"/>
      <c r="EH1591" s="18" t="s">
        <v>1921</v>
      </c>
      <c r="EI1591" s="18" cm="1">
        <f t="array" ref="EI1591">IF(SUMPRODUCT(--(DO1591:DS1591&lt;&gt;""))=0, 0,1)</f>
        <v>1</v>
      </c>
      <c r="EJ1591" s="18" cm="1">
        <f t="array" ref="EJ1591">IF(SUMPRODUCT(--(DT1591:EG1591&lt;&gt;""))=0, 0,1)</f>
        <v>1</v>
      </c>
      <c r="EK1591" s="18" cm="1">
        <f t="array" ref="EK1591">IF(SUMPRODUCT(--(EC1591:EG1591&lt;&gt;""))=0, 0,1)</f>
        <v>1</v>
      </c>
      <c r="EL1591" s="18" cm="1">
        <f t="array" ref="EL1591">IF(SUMPRODUCT(--(EE1591:EG1591&lt;&gt;""))=0, 0,1)</f>
        <v>1</v>
      </c>
      <c r="EM1591" s="18">
        <f t="shared" si="307"/>
        <v>0</v>
      </c>
      <c r="EN1591" s="18">
        <f t="shared" si="308"/>
        <v>0</v>
      </c>
      <c r="EO1591" s="18">
        <f t="shared" si="309"/>
        <v>0</v>
      </c>
      <c r="EP1591" s="18">
        <f t="shared" si="310"/>
        <v>0</v>
      </c>
      <c r="EQ1591" s="18">
        <f t="shared" si="311"/>
        <v>0</v>
      </c>
      <c r="ER1591" s="58" t="s">
        <v>2080</v>
      </c>
      <c r="ES1591" s="59">
        <v>44011</v>
      </c>
      <c r="ET1591" s="24"/>
      <c r="EU1591" s="18" t="s">
        <v>1914</v>
      </c>
    </row>
    <row r="1592" spans="1:151" ht="15.75" customHeight="1" x14ac:dyDescent="0.2">
      <c r="A1592" s="5" t="s">
        <v>444</v>
      </c>
      <c r="B1592" s="24" t="s">
        <v>1913</v>
      </c>
      <c r="C1592" s="26">
        <v>1</v>
      </c>
      <c r="D1592" s="18" t="s">
        <v>632</v>
      </c>
      <c r="E1592" s="26" t="s">
        <v>1836</v>
      </c>
      <c r="F1592" s="18" t="s">
        <v>553</v>
      </c>
      <c r="G1592" s="18" t="s">
        <v>575</v>
      </c>
      <c r="H1592" s="18" t="s">
        <v>690</v>
      </c>
      <c r="I1592" s="18" t="s">
        <v>577</v>
      </c>
      <c r="J1592" s="18" t="s">
        <v>363</v>
      </c>
      <c r="K1592" s="18" t="s">
        <v>363</v>
      </c>
      <c r="L1592" s="18" t="s">
        <v>363</v>
      </c>
      <c r="M1592" s="18" t="s">
        <v>253</v>
      </c>
      <c r="N1592" s="56">
        <v>60</v>
      </c>
      <c r="O1592" s="18" t="s">
        <v>1915</v>
      </c>
      <c r="P1592" s="18" t="s">
        <v>466</v>
      </c>
      <c r="Q1592" s="18" t="s">
        <v>254</v>
      </c>
      <c r="R1592" s="24" t="s">
        <v>257</v>
      </c>
      <c r="S1592" s="24" t="s">
        <v>257</v>
      </c>
      <c r="T1592" s="26" t="s">
        <v>1916</v>
      </c>
      <c r="U1592" s="26" t="s">
        <v>257</v>
      </c>
      <c r="V1592" s="26" t="s">
        <v>257</v>
      </c>
      <c r="W1592" s="26" t="s">
        <v>257</v>
      </c>
      <c r="X1592" s="26" t="s">
        <v>837</v>
      </c>
      <c r="Y1592" s="56">
        <v>0</v>
      </c>
      <c r="Z1592" s="18" t="s">
        <v>474</v>
      </c>
      <c r="AA1592" s="56">
        <v>0</v>
      </c>
      <c r="AB1592" s="57" t="s">
        <v>257</v>
      </c>
      <c r="AC1592" s="18" t="s">
        <v>595</v>
      </c>
      <c r="AD1592" s="18" t="s">
        <v>595</v>
      </c>
      <c r="AE1592" s="18" t="s">
        <v>595</v>
      </c>
      <c r="AF1592" s="18" t="s">
        <v>257</v>
      </c>
      <c r="AG1592" s="18" t="s">
        <v>257</v>
      </c>
      <c r="AH1592" s="18" t="s">
        <v>595</v>
      </c>
      <c r="AI1592" s="18">
        <v>14</v>
      </c>
      <c r="AJ1592" s="18" t="s">
        <v>522</v>
      </c>
      <c r="AK1592" s="18">
        <v>14</v>
      </c>
      <c r="AL1592" s="18" t="s">
        <v>1917</v>
      </c>
      <c r="AM1592" s="18" t="s">
        <v>282</v>
      </c>
      <c r="AN1592" s="18">
        <v>5</v>
      </c>
      <c r="AO1592" s="18" t="s">
        <v>1918</v>
      </c>
      <c r="AP1592" s="18" t="s">
        <v>479</v>
      </c>
      <c r="AQ1592" s="18">
        <v>15</v>
      </c>
      <c r="AR1592" s="18" t="s">
        <v>561</v>
      </c>
      <c r="AS1592" s="18">
        <v>0</v>
      </c>
      <c r="AT1592" s="18">
        <v>5</v>
      </c>
      <c r="AU1592" s="18" t="s">
        <v>257</v>
      </c>
      <c r="AV1592" s="18" t="s">
        <v>257</v>
      </c>
      <c r="AW1592" s="18" t="s">
        <v>1919</v>
      </c>
      <c r="AX1592" s="18">
        <v>14</v>
      </c>
      <c r="AY1592" s="18" t="s">
        <v>522</v>
      </c>
      <c r="AZ1592" s="18" t="s">
        <v>257</v>
      </c>
      <c r="BA1592" s="18" t="s">
        <v>257</v>
      </c>
      <c r="BB1592" s="18" t="s">
        <v>1931</v>
      </c>
      <c r="BC1592" s="24"/>
      <c r="BD1592" s="24"/>
      <c r="BE1592" s="24"/>
      <c r="BF1592" s="24"/>
      <c r="BG1592" s="24"/>
      <c r="BH1592" s="24"/>
      <c r="BI1592" s="24"/>
      <c r="BJ1592" s="24"/>
      <c r="BK1592" s="24"/>
      <c r="BL1592" s="24"/>
      <c r="BM1592" s="24"/>
      <c r="BN1592" s="24"/>
      <c r="BO1592" s="24"/>
      <c r="BP1592" s="24"/>
      <c r="BQ1592" s="24"/>
      <c r="BR1592" s="24"/>
      <c r="BS1592" s="24"/>
      <c r="BT1592" s="24"/>
      <c r="BU1592" s="24"/>
      <c r="BV1592" s="24"/>
      <c r="BW1592" s="24"/>
      <c r="BX1592" s="24"/>
      <c r="BY1592" s="24"/>
      <c r="BZ1592" s="24"/>
      <c r="CA1592" s="24"/>
      <c r="CB1592" s="24"/>
      <c r="CC1592" s="24"/>
      <c r="CD1592" s="24"/>
      <c r="CE1592" s="24"/>
      <c r="CF1592" s="24"/>
      <c r="CG1592" s="24"/>
      <c r="CH1592" s="24"/>
      <c r="CI1592" s="24"/>
      <c r="CJ1592" s="24"/>
      <c r="CK1592" s="24"/>
      <c r="CL1592" s="24"/>
      <c r="CM1592" s="24"/>
      <c r="CN1592" s="24"/>
      <c r="CO1592" s="24"/>
      <c r="CP1592" s="24"/>
      <c r="CQ1592" s="24"/>
      <c r="CR1592" s="24"/>
      <c r="CS1592" s="24"/>
      <c r="CT1592" s="24"/>
      <c r="CU1592" s="24"/>
      <c r="CV1592" s="24"/>
      <c r="CW1592" s="24"/>
      <c r="CX1592" s="24"/>
      <c r="CY1592" s="24"/>
      <c r="CZ1592" s="24"/>
      <c r="DA1592" s="24"/>
      <c r="DB1592" s="24"/>
      <c r="DC1592" s="24"/>
      <c r="DD1592" s="24"/>
      <c r="DE1592" s="24"/>
      <c r="DF1592" s="24"/>
      <c r="DG1592" s="24"/>
      <c r="DH1592" s="24"/>
      <c r="DI1592" s="24"/>
      <c r="DJ1592" s="24"/>
      <c r="DK1592" s="24"/>
      <c r="DL1592" s="24"/>
      <c r="DM1592" s="24"/>
      <c r="DN1592" s="24"/>
      <c r="DO1592" s="24"/>
      <c r="DP1592" s="24"/>
      <c r="DQ1592" s="24"/>
      <c r="DR1592" s="18">
        <v>0</v>
      </c>
      <c r="DS1592" s="24"/>
      <c r="DT1592" s="24"/>
      <c r="DU1592" s="24"/>
      <c r="DV1592" s="24"/>
      <c r="DW1592" s="24"/>
      <c r="DX1592" s="24"/>
      <c r="DY1592" s="24"/>
      <c r="DZ1592" s="18">
        <v>0</v>
      </c>
      <c r="EA1592" s="24"/>
      <c r="EB1592" s="24"/>
      <c r="EC1592" s="24"/>
      <c r="ED1592" s="24"/>
      <c r="EE1592" s="18">
        <v>0</v>
      </c>
      <c r="EF1592" s="18">
        <v>0</v>
      </c>
      <c r="EG1592" s="24"/>
      <c r="EH1592" s="18" t="s">
        <v>1921</v>
      </c>
      <c r="EI1592" s="18" cm="1">
        <f t="array" ref="EI1592">IF(SUMPRODUCT(--(DO1592:DS1592&lt;&gt;""))=0, 0,1)</f>
        <v>1</v>
      </c>
      <c r="EJ1592" s="18" cm="1">
        <f t="array" ref="EJ1592">IF(SUMPRODUCT(--(DT1592:EG1592&lt;&gt;""))=0, 0,1)</f>
        <v>1</v>
      </c>
      <c r="EK1592" s="18" cm="1">
        <f t="array" ref="EK1592">IF(SUMPRODUCT(--(EC1592:EG1592&lt;&gt;""))=0, 0,1)</f>
        <v>1</v>
      </c>
      <c r="EL1592" s="18" cm="1">
        <f t="array" ref="EL1592">IF(SUMPRODUCT(--(EE1592:EG1592&lt;&gt;""))=0, 0,1)</f>
        <v>1</v>
      </c>
      <c r="EM1592" s="18">
        <f t="shared" si="307"/>
        <v>0</v>
      </c>
      <c r="EN1592" s="18">
        <f t="shared" si="308"/>
        <v>0</v>
      </c>
      <c r="EO1592" s="18">
        <f t="shared" si="309"/>
        <v>0</v>
      </c>
      <c r="EP1592" s="18">
        <f t="shared" si="310"/>
        <v>0</v>
      </c>
      <c r="EQ1592" s="18">
        <f t="shared" si="311"/>
        <v>0</v>
      </c>
      <c r="ER1592" s="58" t="s">
        <v>2080</v>
      </c>
      <c r="ES1592" s="59">
        <v>44011</v>
      </c>
      <c r="ET1592" s="24"/>
      <c r="EU1592" s="18" t="s">
        <v>1914</v>
      </c>
    </row>
    <row r="1593" spans="1:151" ht="15.75" customHeight="1" x14ac:dyDescent="0.2">
      <c r="A1593" s="5" t="s">
        <v>444</v>
      </c>
      <c r="B1593" s="24" t="s">
        <v>1913</v>
      </c>
      <c r="C1593" s="26">
        <v>1</v>
      </c>
      <c r="D1593" s="18" t="s">
        <v>632</v>
      </c>
      <c r="E1593" s="26" t="s">
        <v>1922</v>
      </c>
      <c r="F1593" s="18" t="s">
        <v>553</v>
      </c>
      <c r="G1593" s="18" t="s">
        <v>575</v>
      </c>
      <c r="H1593" s="18" t="s">
        <v>690</v>
      </c>
      <c r="I1593" s="18" t="s">
        <v>577</v>
      </c>
      <c r="J1593" s="18" t="s">
        <v>363</v>
      </c>
      <c r="K1593" s="18" t="s">
        <v>363</v>
      </c>
      <c r="L1593" s="18" t="s">
        <v>363</v>
      </c>
      <c r="M1593" s="18" t="s">
        <v>253</v>
      </c>
      <c r="N1593" s="56">
        <v>60</v>
      </c>
      <c r="O1593" s="18" t="s">
        <v>1915</v>
      </c>
      <c r="P1593" s="18" t="s">
        <v>466</v>
      </c>
      <c r="Q1593" s="18" t="s">
        <v>254</v>
      </c>
      <c r="R1593" s="24" t="s">
        <v>257</v>
      </c>
      <c r="S1593" s="24" t="s">
        <v>257</v>
      </c>
      <c r="T1593" s="26" t="s">
        <v>1916</v>
      </c>
      <c r="U1593" s="26" t="s">
        <v>257</v>
      </c>
      <c r="V1593" s="26" t="s">
        <v>257</v>
      </c>
      <c r="W1593" s="26" t="s">
        <v>257</v>
      </c>
      <c r="X1593" s="75" t="s">
        <v>1923</v>
      </c>
      <c r="Y1593" s="56">
        <v>50</v>
      </c>
      <c r="Z1593" s="18" t="s">
        <v>474</v>
      </c>
      <c r="AA1593" s="56">
        <v>50</v>
      </c>
      <c r="AB1593" s="57" t="s">
        <v>257</v>
      </c>
      <c r="AC1593" s="18" t="s">
        <v>595</v>
      </c>
      <c r="AD1593" s="18" t="s">
        <v>595</v>
      </c>
      <c r="AE1593" s="18" t="s">
        <v>595</v>
      </c>
      <c r="AF1593" s="18" t="s">
        <v>257</v>
      </c>
      <c r="AG1593" s="18" t="s">
        <v>257</v>
      </c>
      <c r="AH1593" s="18" t="s">
        <v>595</v>
      </c>
      <c r="AI1593" s="18">
        <v>14</v>
      </c>
      <c r="AJ1593" s="18" t="s">
        <v>522</v>
      </c>
      <c r="AK1593" s="18">
        <v>14</v>
      </c>
      <c r="AL1593" s="18" t="s">
        <v>1917</v>
      </c>
      <c r="AM1593" s="18" t="s">
        <v>282</v>
      </c>
      <c r="AN1593" s="18">
        <v>0</v>
      </c>
      <c r="AO1593" s="18" t="s">
        <v>1918</v>
      </c>
      <c r="AP1593" s="18" t="s">
        <v>479</v>
      </c>
      <c r="AQ1593" s="18">
        <v>15</v>
      </c>
      <c r="AR1593" s="18" t="s">
        <v>561</v>
      </c>
      <c r="AS1593" s="18">
        <v>0</v>
      </c>
      <c r="AT1593" s="18">
        <v>0</v>
      </c>
      <c r="AU1593" s="18" t="s">
        <v>257</v>
      </c>
      <c r="AV1593" s="18" t="s">
        <v>257</v>
      </c>
      <c r="AW1593" s="18" t="s">
        <v>1919</v>
      </c>
      <c r="AX1593" s="18">
        <v>14</v>
      </c>
      <c r="AY1593" s="18" t="s">
        <v>522</v>
      </c>
      <c r="AZ1593" s="18" t="s">
        <v>257</v>
      </c>
      <c r="BA1593" s="18" t="s">
        <v>257</v>
      </c>
      <c r="BB1593" s="18" t="s">
        <v>1931</v>
      </c>
      <c r="BC1593" s="24"/>
      <c r="BD1593" s="24"/>
      <c r="BE1593" s="24"/>
      <c r="BF1593" s="24"/>
      <c r="BG1593" s="24"/>
      <c r="BH1593" s="24"/>
      <c r="BI1593" s="24"/>
      <c r="BJ1593" s="24"/>
      <c r="BK1593" s="24"/>
      <c r="BL1593" s="24"/>
      <c r="BM1593" s="24"/>
      <c r="BN1593" s="24"/>
      <c r="BO1593" s="24"/>
      <c r="BP1593" s="24"/>
      <c r="BQ1593" s="24"/>
      <c r="BR1593" s="24"/>
      <c r="BS1593" s="24"/>
      <c r="BT1593" s="24"/>
      <c r="BU1593" s="24"/>
      <c r="BV1593" s="24"/>
      <c r="BW1593" s="24"/>
      <c r="BX1593" s="24"/>
      <c r="BY1593" s="24"/>
      <c r="BZ1593" s="24"/>
      <c r="CA1593" s="24"/>
      <c r="CB1593" s="24"/>
      <c r="CC1593" s="24"/>
      <c r="CD1593" s="24"/>
      <c r="CE1593" s="24"/>
      <c r="CF1593" s="24"/>
      <c r="CG1593" s="24"/>
      <c r="CH1593" s="24"/>
      <c r="CI1593" s="24"/>
      <c r="CJ1593" s="24"/>
      <c r="CK1593" s="24"/>
      <c r="CL1593" s="24"/>
      <c r="CM1593" s="24"/>
      <c r="CN1593" s="24"/>
      <c r="CO1593" s="24"/>
      <c r="CP1593" s="24"/>
      <c r="CQ1593" s="24"/>
      <c r="CR1593" s="24"/>
      <c r="CS1593" s="24"/>
      <c r="CT1593" s="24"/>
      <c r="CU1593" s="24"/>
      <c r="CV1593" s="24"/>
      <c r="CW1593" s="24"/>
      <c r="CX1593" s="24"/>
      <c r="CY1593" s="24"/>
      <c r="CZ1593" s="24"/>
      <c r="DA1593" s="24"/>
      <c r="DB1593" s="24"/>
      <c r="DC1593" s="24"/>
      <c r="DD1593" s="24"/>
      <c r="DE1593" s="24"/>
      <c r="DF1593" s="24"/>
      <c r="DG1593" s="24"/>
      <c r="DH1593" s="24"/>
      <c r="DI1593" s="24"/>
      <c r="DJ1593" s="24"/>
      <c r="DK1593" s="24"/>
      <c r="DL1593" s="24"/>
      <c r="DM1593" s="24"/>
      <c r="DN1593" s="24"/>
      <c r="DO1593" s="24"/>
      <c r="DP1593" s="24"/>
      <c r="DQ1593" s="24"/>
      <c r="DR1593" s="18">
        <v>0</v>
      </c>
      <c r="DS1593" s="24"/>
      <c r="DT1593" s="24"/>
      <c r="DU1593" s="24"/>
      <c r="DV1593" s="24"/>
      <c r="DW1593" s="24"/>
      <c r="DX1593" s="24"/>
      <c r="DY1593" s="24"/>
      <c r="DZ1593" s="18">
        <v>0</v>
      </c>
      <c r="EA1593" s="24"/>
      <c r="EB1593" s="24"/>
      <c r="EC1593" s="24"/>
      <c r="ED1593" s="24"/>
      <c r="EE1593" s="18">
        <v>0</v>
      </c>
      <c r="EF1593" s="18">
        <v>0</v>
      </c>
      <c r="EG1593" s="24"/>
      <c r="EH1593" s="18" t="s">
        <v>1921</v>
      </c>
      <c r="EI1593" s="18" cm="1">
        <f t="array" ref="EI1593">IF(SUMPRODUCT(--(DO1593:DS1593&lt;&gt;""))=0, 0,1)</f>
        <v>1</v>
      </c>
      <c r="EJ1593" s="18" cm="1">
        <f t="array" ref="EJ1593">IF(SUMPRODUCT(--(DT1593:EG1593&lt;&gt;""))=0, 0,1)</f>
        <v>1</v>
      </c>
      <c r="EK1593" s="18" cm="1">
        <f t="array" ref="EK1593">IF(SUMPRODUCT(--(EC1593:EG1593&lt;&gt;""))=0, 0,1)</f>
        <v>1</v>
      </c>
      <c r="EL1593" s="18" cm="1">
        <f t="array" ref="EL1593">IF(SUMPRODUCT(--(EE1593:EG1593&lt;&gt;""))=0, 0,1)</f>
        <v>1</v>
      </c>
      <c r="EM1593" s="18">
        <f t="shared" si="307"/>
        <v>0</v>
      </c>
      <c r="EN1593" s="18">
        <f t="shared" si="308"/>
        <v>0</v>
      </c>
      <c r="EO1593" s="18">
        <f t="shared" si="309"/>
        <v>0</v>
      </c>
      <c r="EP1593" s="18">
        <f t="shared" si="310"/>
        <v>0</v>
      </c>
      <c r="EQ1593" s="18">
        <f t="shared" si="311"/>
        <v>0</v>
      </c>
      <c r="ER1593" s="58" t="s">
        <v>2080</v>
      </c>
      <c r="ES1593" s="59">
        <v>44011</v>
      </c>
      <c r="ET1593" s="24"/>
      <c r="EU1593" s="18" t="s">
        <v>1914</v>
      </c>
    </row>
    <row r="1594" spans="1:151" ht="15.75" customHeight="1" x14ac:dyDescent="0.2">
      <c r="A1594" s="5" t="s">
        <v>444</v>
      </c>
      <c r="B1594" s="24" t="s">
        <v>1913</v>
      </c>
      <c r="C1594" s="26">
        <v>1</v>
      </c>
      <c r="D1594" s="18" t="s">
        <v>632</v>
      </c>
      <c r="E1594" s="26" t="s">
        <v>1924</v>
      </c>
      <c r="F1594" s="18" t="s">
        <v>553</v>
      </c>
      <c r="G1594" s="18" t="s">
        <v>575</v>
      </c>
      <c r="H1594" s="18" t="s">
        <v>690</v>
      </c>
      <c r="I1594" s="18" t="s">
        <v>577</v>
      </c>
      <c r="J1594" s="18" t="s">
        <v>363</v>
      </c>
      <c r="K1594" s="18" t="s">
        <v>363</v>
      </c>
      <c r="L1594" s="18" t="s">
        <v>363</v>
      </c>
      <c r="M1594" s="18" t="s">
        <v>253</v>
      </c>
      <c r="N1594" s="56">
        <v>60</v>
      </c>
      <c r="O1594" s="18" t="s">
        <v>1915</v>
      </c>
      <c r="P1594" s="18" t="s">
        <v>466</v>
      </c>
      <c r="Q1594" s="18" t="s">
        <v>254</v>
      </c>
      <c r="R1594" s="24" t="s">
        <v>257</v>
      </c>
      <c r="S1594" s="24" t="s">
        <v>257</v>
      </c>
      <c r="T1594" s="26" t="s">
        <v>1916</v>
      </c>
      <c r="U1594" s="26" t="s">
        <v>257</v>
      </c>
      <c r="V1594" s="26" t="s">
        <v>257</v>
      </c>
      <c r="W1594" s="26" t="s">
        <v>257</v>
      </c>
      <c r="X1594" s="75" t="s">
        <v>1923</v>
      </c>
      <c r="Y1594" s="56">
        <v>100</v>
      </c>
      <c r="Z1594" s="18" t="s">
        <v>474</v>
      </c>
      <c r="AA1594" s="56">
        <v>100</v>
      </c>
      <c r="AB1594" s="57" t="s">
        <v>257</v>
      </c>
      <c r="AC1594" s="18" t="s">
        <v>595</v>
      </c>
      <c r="AD1594" s="18" t="s">
        <v>595</v>
      </c>
      <c r="AE1594" s="18" t="s">
        <v>595</v>
      </c>
      <c r="AF1594" s="18" t="s">
        <v>257</v>
      </c>
      <c r="AG1594" s="18" t="s">
        <v>257</v>
      </c>
      <c r="AH1594" s="18" t="s">
        <v>595</v>
      </c>
      <c r="AI1594" s="18">
        <v>14</v>
      </c>
      <c r="AJ1594" s="18" t="s">
        <v>522</v>
      </c>
      <c r="AK1594" s="18">
        <v>14</v>
      </c>
      <c r="AL1594" s="18" t="s">
        <v>1917</v>
      </c>
      <c r="AM1594" s="18" t="s">
        <v>282</v>
      </c>
      <c r="AN1594" s="18">
        <v>1</v>
      </c>
      <c r="AO1594" s="18" t="s">
        <v>1918</v>
      </c>
      <c r="AP1594" s="18" t="s">
        <v>479</v>
      </c>
      <c r="AQ1594" s="18">
        <v>15</v>
      </c>
      <c r="AR1594" s="18" t="s">
        <v>561</v>
      </c>
      <c r="AS1594" s="18">
        <v>0</v>
      </c>
      <c r="AT1594" s="18">
        <v>0</v>
      </c>
      <c r="AU1594" s="18" t="s">
        <v>257</v>
      </c>
      <c r="AV1594" s="18" t="s">
        <v>257</v>
      </c>
      <c r="AW1594" s="18" t="s">
        <v>1919</v>
      </c>
      <c r="AX1594" s="18">
        <v>14</v>
      </c>
      <c r="AY1594" s="18" t="s">
        <v>522</v>
      </c>
      <c r="AZ1594" s="18" t="s">
        <v>257</v>
      </c>
      <c r="BA1594" s="18" t="s">
        <v>257</v>
      </c>
      <c r="BB1594" s="18" t="s">
        <v>1931</v>
      </c>
      <c r="BC1594" s="24"/>
      <c r="BD1594" s="24"/>
      <c r="BE1594" s="24"/>
      <c r="BF1594" s="24"/>
      <c r="BG1594" s="24"/>
      <c r="BH1594" s="24"/>
      <c r="BI1594" s="24"/>
      <c r="BJ1594" s="24"/>
      <c r="BK1594" s="24"/>
      <c r="BL1594" s="24"/>
      <c r="BM1594" s="24"/>
      <c r="BN1594" s="24"/>
      <c r="BO1594" s="24"/>
      <c r="BP1594" s="24"/>
      <c r="BQ1594" s="24"/>
      <c r="BR1594" s="24"/>
      <c r="BS1594" s="24"/>
      <c r="BT1594" s="24"/>
      <c r="BU1594" s="24"/>
      <c r="BV1594" s="24"/>
      <c r="BW1594" s="24"/>
      <c r="BX1594" s="24"/>
      <c r="BY1594" s="24"/>
      <c r="BZ1594" s="24"/>
      <c r="CA1594" s="24"/>
      <c r="CB1594" s="24"/>
      <c r="CC1594" s="24"/>
      <c r="CD1594" s="24"/>
      <c r="CE1594" s="24"/>
      <c r="CF1594" s="24"/>
      <c r="CG1594" s="24"/>
      <c r="CH1594" s="24"/>
      <c r="CI1594" s="24"/>
      <c r="CJ1594" s="24"/>
      <c r="CK1594" s="24"/>
      <c r="CL1594" s="24"/>
      <c r="CM1594" s="24"/>
      <c r="CN1594" s="24"/>
      <c r="CO1594" s="24"/>
      <c r="CP1594" s="24"/>
      <c r="CQ1594" s="24"/>
      <c r="CR1594" s="24"/>
      <c r="CS1594" s="24"/>
      <c r="CT1594" s="24"/>
      <c r="CU1594" s="24"/>
      <c r="CV1594" s="24"/>
      <c r="CW1594" s="24"/>
      <c r="CX1594" s="24"/>
      <c r="CY1594" s="24"/>
      <c r="CZ1594" s="24"/>
      <c r="DA1594" s="24"/>
      <c r="DB1594" s="24"/>
      <c r="DC1594" s="24"/>
      <c r="DD1594" s="24"/>
      <c r="DE1594" s="24"/>
      <c r="DF1594" s="24"/>
      <c r="DG1594" s="24"/>
      <c r="DH1594" s="24"/>
      <c r="DI1594" s="24"/>
      <c r="DJ1594" s="24"/>
      <c r="DK1594" s="24"/>
      <c r="DL1594" s="24"/>
      <c r="DM1594" s="24"/>
      <c r="DN1594" s="24"/>
      <c r="DO1594" s="24"/>
      <c r="DP1594" s="24"/>
      <c r="DQ1594" s="24"/>
      <c r="DR1594" s="18">
        <v>0</v>
      </c>
      <c r="DS1594" s="24"/>
      <c r="DT1594" s="24"/>
      <c r="DU1594" s="24"/>
      <c r="DV1594" s="24"/>
      <c r="DW1594" s="24"/>
      <c r="DX1594" s="24"/>
      <c r="DY1594" s="24"/>
      <c r="DZ1594" s="18">
        <v>0</v>
      </c>
      <c r="EA1594" s="24"/>
      <c r="EB1594" s="24"/>
      <c r="EC1594" s="24"/>
      <c r="ED1594" s="24"/>
      <c r="EE1594" s="18">
        <v>0</v>
      </c>
      <c r="EF1594" s="18">
        <v>0</v>
      </c>
      <c r="EG1594" s="24"/>
      <c r="EH1594" s="18" t="s">
        <v>1921</v>
      </c>
      <c r="EI1594" s="18" cm="1">
        <f t="array" ref="EI1594">IF(SUMPRODUCT(--(DO1594:DS1594&lt;&gt;""))=0, 0,1)</f>
        <v>1</v>
      </c>
      <c r="EJ1594" s="18" cm="1">
        <f t="array" ref="EJ1594">IF(SUMPRODUCT(--(DT1594:EG1594&lt;&gt;""))=0, 0,1)</f>
        <v>1</v>
      </c>
      <c r="EK1594" s="18" cm="1">
        <f t="array" ref="EK1594">IF(SUMPRODUCT(--(EC1594:EG1594&lt;&gt;""))=0, 0,1)</f>
        <v>1</v>
      </c>
      <c r="EL1594" s="18" cm="1">
        <f t="array" ref="EL1594">IF(SUMPRODUCT(--(EE1594:EG1594&lt;&gt;""))=0, 0,1)</f>
        <v>1</v>
      </c>
      <c r="EM1594" s="18">
        <f t="shared" si="307"/>
        <v>0</v>
      </c>
      <c r="EN1594" s="18">
        <f t="shared" si="308"/>
        <v>0</v>
      </c>
      <c r="EO1594" s="18">
        <f t="shared" si="309"/>
        <v>0</v>
      </c>
      <c r="EP1594" s="18">
        <f t="shared" si="310"/>
        <v>0</v>
      </c>
      <c r="EQ1594" s="18">
        <f t="shared" si="311"/>
        <v>0</v>
      </c>
      <c r="ER1594" s="58" t="s">
        <v>2080</v>
      </c>
      <c r="ES1594" s="59">
        <v>44011</v>
      </c>
      <c r="ET1594" s="24"/>
      <c r="EU1594" s="18" t="s">
        <v>1914</v>
      </c>
    </row>
    <row r="1595" spans="1:151" ht="15.75" customHeight="1" x14ac:dyDescent="0.2">
      <c r="A1595" s="5" t="s">
        <v>444</v>
      </c>
      <c r="B1595" s="24" t="s">
        <v>1913</v>
      </c>
      <c r="C1595" s="26">
        <v>1</v>
      </c>
      <c r="D1595" s="18" t="s">
        <v>632</v>
      </c>
      <c r="E1595" s="26" t="s">
        <v>1925</v>
      </c>
      <c r="F1595" s="18" t="s">
        <v>553</v>
      </c>
      <c r="G1595" s="18" t="s">
        <v>575</v>
      </c>
      <c r="H1595" s="18" t="s">
        <v>690</v>
      </c>
      <c r="I1595" s="18" t="s">
        <v>577</v>
      </c>
      <c r="J1595" s="18" t="s">
        <v>363</v>
      </c>
      <c r="K1595" s="18" t="s">
        <v>363</v>
      </c>
      <c r="L1595" s="18" t="s">
        <v>363</v>
      </c>
      <c r="M1595" s="18" t="s">
        <v>253</v>
      </c>
      <c r="N1595" s="56">
        <v>60</v>
      </c>
      <c r="O1595" s="18" t="s">
        <v>1915</v>
      </c>
      <c r="P1595" s="18" t="s">
        <v>466</v>
      </c>
      <c r="Q1595" s="18" t="s">
        <v>254</v>
      </c>
      <c r="R1595" s="24" t="s">
        <v>257</v>
      </c>
      <c r="S1595" s="24" t="s">
        <v>257</v>
      </c>
      <c r="T1595" s="26" t="s">
        <v>1916</v>
      </c>
      <c r="U1595" s="26" t="s">
        <v>257</v>
      </c>
      <c r="V1595" s="26" t="s">
        <v>257</v>
      </c>
      <c r="W1595" s="26" t="s">
        <v>257</v>
      </c>
      <c r="X1595" s="75" t="s">
        <v>1923</v>
      </c>
      <c r="Y1595" s="56">
        <v>200</v>
      </c>
      <c r="Z1595" s="18" t="s">
        <v>474</v>
      </c>
      <c r="AA1595" s="56">
        <v>200</v>
      </c>
      <c r="AB1595" s="57" t="s">
        <v>257</v>
      </c>
      <c r="AC1595" s="18" t="s">
        <v>595</v>
      </c>
      <c r="AD1595" s="18" t="s">
        <v>595</v>
      </c>
      <c r="AE1595" s="18" t="s">
        <v>595</v>
      </c>
      <c r="AF1595" s="18" t="s">
        <v>257</v>
      </c>
      <c r="AG1595" s="18" t="s">
        <v>257</v>
      </c>
      <c r="AH1595" s="18" t="s">
        <v>595</v>
      </c>
      <c r="AI1595" s="18">
        <v>14</v>
      </c>
      <c r="AJ1595" s="18" t="s">
        <v>522</v>
      </c>
      <c r="AK1595" s="18">
        <v>14</v>
      </c>
      <c r="AL1595" s="18" t="s">
        <v>1917</v>
      </c>
      <c r="AM1595" s="18" t="s">
        <v>282</v>
      </c>
      <c r="AN1595" s="18">
        <v>2.5</v>
      </c>
      <c r="AO1595" s="18" t="s">
        <v>1918</v>
      </c>
      <c r="AP1595" s="18" t="s">
        <v>479</v>
      </c>
      <c r="AQ1595" s="18">
        <v>15</v>
      </c>
      <c r="AR1595" s="18" t="s">
        <v>561</v>
      </c>
      <c r="AS1595" s="18">
        <v>0</v>
      </c>
      <c r="AT1595" s="18">
        <v>0</v>
      </c>
      <c r="AU1595" s="18" t="s">
        <v>257</v>
      </c>
      <c r="AV1595" s="18" t="s">
        <v>257</v>
      </c>
      <c r="AW1595" s="18" t="s">
        <v>1919</v>
      </c>
      <c r="AX1595" s="18">
        <v>14</v>
      </c>
      <c r="AY1595" s="18" t="s">
        <v>522</v>
      </c>
      <c r="AZ1595" s="18" t="s">
        <v>257</v>
      </c>
      <c r="BA1595" s="18" t="s">
        <v>257</v>
      </c>
      <c r="BB1595" s="18" t="s">
        <v>1931</v>
      </c>
      <c r="BC1595" s="24"/>
      <c r="BD1595" s="24"/>
      <c r="BE1595" s="24"/>
      <c r="BF1595" s="24"/>
      <c r="BG1595" s="24"/>
      <c r="BH1595" s="24"/>
      <c r="BI1595" s="24"/>
      <c r="BJ1595" s="24"/>
      <c r="BK1595" s="24"/>
      <c r="BL1595" s="24"/>
      <c r="BM1595" s="24"/>
      <c r="BN1595" s="24"/>
      <c r="BO1595" s="24"/>
      <c r="BP1595" s="24"/>
      <c r="BQ1595" s="24"/>
      <c r="BR1595" s="24"/>
      <c r="BS1595" s="24"/>
      <c r="BT1595" s="24"/>
      <c r="BU1595" s="24"/>
      <c r="BV1595" s="24"/>
      <c r="BW1595" s="24"/>
      <c r="BX1595" s="24"/>
      <c r="BY1595" s="24"/>
      <c r="BZ1595" s="24"/>
      <c r="CA1595" s="24"/>
      <c r="CB1595" s="24"/>
      <c r="CC1595" s="24"/>
      <c r="CD1595" s="24"/>
      <c r="CE1595" s="24"/>
      <c r="CF1595" s="24"/>
      <c r="CG1595" s="24"/>
      <c r="CH1595" s="24"/>
      <c r="CI1595" s="24"/>
      <c r="CJ1595" s="24"/>
      <c r="CK1595" s="24"/>
      <c r="CL1595" s="24"/>
      <c r="CM1595" s="24"/>
      <c r="CN1595" s="24"/>
      <c r="CO1595" s="24"/>
      <c r="CP1595" s="24"/>
      <c r="CQ1595" s="24"/>
      <c r="CR1595" s="24"/>
      <c r="CS1595" s="24"/>
      <c r="CT1595" s="24"/>
      <c r="CU1595" s="24"/>
      <c r="CV1595" s="24"/>
      <c r="CW1595" s="24"/>
      <c r="CX1595" s="24"/>
      <c r="CY1595" s="24"/>
      <c r="CZ1595" s="24"/>
      <c r="DA1595" s="24"/>
      <c r="DB1595" s="24"/>
      <c r="DC1595" s="24"/>
      <c r="DD1595" s="24"/>
      <c r="DE1595" s="24"/>
      <c r="DF1595" s="24"/>
      <c r="DG1595" s="24"/>
      <c r="DH1595" s="24"/>
      <c r="DI1595" s="24"/>
      <c r="DJ1595" s="24"/>
      <c r="DK1595" s="24"/>
      <c r="DL1595" s="24"/>
      <c r="DM1595" s="24"/>
      <c r="DN1595" s="24"/>
      <c r="DO1595" s="24"/>
      <c r="DP1595" s="24"/>
      <c r="DQ1595" s="24"/>
      <c r="DR1595" s="18">
        <v>0</v>
      </c>
      <c r="DS1595" s="24"/>
      <c r="DT1595" s="24"/>
      <c r="DU1595" s="24"/>
      <c r="DV1595" s="24"/>
      <c r="DW1595" s="24"/>
      <c r="DX1595" s="24"/>
      <c r="DY1595" s="24"/>
      <c r="DZ1595" s="18">
        <v>0</v>
      </c>
      <c r="EA1595" s="24"/>
      <c r="EB1595" s="24"/>
      <c r="EC1595" s="24"/>
      <c r="ED1595" s="24"/>
      <c r="EE1595" s="18">
        <v>0</v>
      </c>
      <c r="EF1595" s="18">
        <v>0</v>
      </c>
      <c r="EG1595" s="24"/>
      <c r="EH1595" s="18" t="s">
        <v>1921</v>
      </c>
      <c r="EI1595" s="18" cm="1">
        <f t="array" ref="EI1595">IF(SUMPRODUCT(--(DO1595:DS1595&lt;&gt;""))=0, 0,1)</f>
        <v>1</v>
      </c>
      <c r="EJ1595" s="18" cm="1">
        <f t="array" ref="EJ1595">IF(SUMPRODUCT(--(DT1595:EG1595&lt;&gt;""))=0, 0,1)</f>
        <v>1</v>
      </c>
      <c r="EK1595" s="18" cm="1">
        <f t="array" ref="EK1595">IF(SUMPRODUCT(--(EC1595:EG1595&lt;&gt;""))=0, 0,1)</f>
        <v>1</v>
      </c>
      <c r="EL1595" s="18" cm="1">
        <f t="array" ref="EL1595">IF(SUMPRODUCT(--(EE1595:EG1595&lt;&gt;""))=0, 0,1)</f>
        <v>1</v>
      </c>
      <c r="EM1595" s="18">
        <f t="shared" si="307"/>
        <v>0</v>
      </c>
      <c r="EN1595" s="18">
        <f t="shared" si="308"/>
        <v>0</v>
      </c>
      <c r="EO1595" s="18">
        <f t="shared" si="309"/>
        <v>0</v>
      </c>
      <c r="EP1595" s="18">
        <f t="shared" si="310"/>
        <v>0</v>
      </c>
      <c r="EQ1595" s="18">
        <f t="shared" si="311"/>
        <v>0</v>
      </c>
      <c r="ER1595" s="58" t="s">
        <v>2080</v>
      </c>
      <c r="ES1595" s="59">
        <v>44011</v>
      </c>
      <c r="ET1595" s="24"/>
      <c r="EU1595" s="18" t="s">
        <v>1914</v>
      </c>
    </row>
    <row r="1596" spans="1:151" ht="15.75" customHeight="1" x14ac:dyDescent="0.2">
      <c r="A1596" s="5" t="s">
        <v>444</v>
      </c>
      <c r="B1596" s="24" t="s">
        <v>1913</v>
      </c>
      <c r="C1596" s="26">
        <v>1</v>
      </c>
      <c r="D1596" s="18" t="s">
        <v>632</v>
      </c>
      <c r="E1596" s="26" t="s">
        <v>1926</v>
      </c>
      <c r="F1596" s="18" t="s">
        <v>553</v>
      </c>
      <c r="G1596" s="18" t="s">
        <v>575</v>
      </c>
      <c r="H1596" s="18" t="s">
        <v>690</v>
      </c>
      <c r="I1596" s="18" t="s">
        <v>577</v>
      </c>
      <c r="J1596" s="18" t="s">
        <v>363</v>
      </c>
      <c r="K1596" s="18" t="s">
        <v>363</v>
      </c>
      <c r="L1596" s="18" t="s">
        <v>363</v>
      </c>
      <c r="M1596" s="18" t="s">
        <v>253</v>
      </c>
      <c r="N1596" s="56">
        <v>60</v>
      </c>
      <c r="O1596" s="18" t="s">
        <v>1915</v>
      </c>
      <c r="P1596" s="18" t="s">
        <v>466</v>
      </c>
      <c r="Q1596" s="18" t="s">
        <v>254</v>
      </c>
      <c r="R1596" s="24" t="s">
        <v>257</v>
      </c>
      <c r="S1596" s="24" t="s">
        <v>257</v>
      </c>
      <c r="T1596" s="26" t="s">
        <v>1916</v>
      </c>
      <c r="U1596" s="26" t="s">
        <v>257</v>
      </c>
      <c r="V1596" s="26" t="s">
        <v>257</v>
      </c>
      <c r="W1596" s="26" t="s">
        <v>257</v>
      </c>
      <c r="X1596" s="75" t="s">
        <v>1923</v>
      </c>
      <c r="Y1596" s="56">
        <v>400</v>
      </c>
      <c r="Z1596" s="18" t="s">
        <v>474</v>
      </c>
      <c r="AA1596" s="56">
        <v>400</v>
      </c>
      <c r="AB1596" s="57" t="s">
        <v>257</v>
      </c>
      <c r="AC1596" s="18" t="s">
        <v>595</v>
      </c>
      <c r="AD1596" s="18" t="s">
        <v>595</v>
      </c>
      <c r="AE1596" s="18" t="s">
        <v>595</v>
      </c>
      <c r="AF1596" s="18" t="s">
        <v>257</v>
      </c>
      <c r="AG1596" s="18" t="s">
        <v>257</v>
      </c>
      <c r="AH1596" s="18" t="s">
        <v>595</v>
      </c>
      <c r="AI1596" s="18">
        <v>14</v>
      </c>
      <c r="AJ1596" s="18" t="s">
        <v>522</v>
      </c>
      <c r="AK1596" s="18">
        <v>14</v>
      </c>
      <c r="AL1596" s="18" t="s">
        <v>1917</v>
      </c>
      <c r="AM1596" s="18" t="s">
        <v>282</v>
      </c>
      <c r="AN1596" s="18">
        <v>1</v>
      </c>
      <c r="AO1596" s="18" t="s">
        <v>1918</v>
      </c>
      <c r="AP1596" s="18" t="s">
        <v>479</v>
      </c>
      <c r="AQ1596" s="18">
        <v>15</v>
      </c>
      <c r="AR1596" s="18" t="s">
        <v>561</v>
      </c>
      <c r="AS1596" s="18">
        <v>0</v>
      </c>
      <c r="AT1596" s="18">
        <v>0</v>
      </c>
      <c r="AU1596" s="18" t="s">
        <v>257</v>
      </c>
      <c r="AV1596" s="18" t="s">
        <v>257</v>
      </c>
      <c r="AW1596" s="18" t="s">
        <v>1919</v>
      </c>
      <c r="AX1596" s="18">
        <v>14</v>
      </c>
      <c r="AY1596" s="18" t="s">
        <v>522</v>
      </c>
      <c r="AZ1596" s="18" t="s">
        <v>257</v>
      </c>
      <c r="BA1596" s="18" t="s">
        <v>257</v>
      </c>
      <c r="BB1596" s="18" t="s">
        <v>1931</v>
      </c>
      <c r="BC1596" s="24"/>
      <c r="BD1596" s="24"/>
      <c r="BE1596" s="24"/>
      <c r="BF1596" s="24"/>
      <c r="BG1596" s="24"/>
      <c r="BH1596" s="24"/>
      <c r="BI1596" s="24"/>
      <c r="BJ1596" s="24"/>
      <c r="BK1596" s="24"/>
      <c r="BL1596" s="24"/>
      <c r="BM1596" s="24"/>
      <c r="BN1596" s="24"/>
      <c r="BO1596" s="24"/>
      <c r="BP1596" s="24"/>
      <c r="BQ1596" s="24"/>
      <c r="BR1596" s="24"/>
      <c r="BS1596" s="24"/>
      <c r="BT1596" s="24"/>
      <c r="BU1596" s="24"/>
      <c r="BV1596" s="24"/>
      <c r="BW1596" s="24"/>
      <c r="BX1596" s="24"/>
      <c r="BY1596" s="24"/>
      <c r="BZ1596" s="24"/>
      <c r="CA1596" s="24"/>
      <c r="CB1596" s="24"/>
      <c r="CC1596" s="24"/>
      <c r="CD1596" s="24"/>
      <c r="CE1596" s="24"/>
      <c r="CF1596" s="24"/>
      <c r="CG1596" s="24"/>
      <c r="CH1596" s="24"/>
      <c r="CI1596" s="24"/>
      <c r="CJ1596" s="24"/>
      <c r="CK1596" s="24"/>
      <c r="CL1596" s="24"/>
      <c r="CM1596" s="24"/>
      <c r="CN1596" s="24"/>
      <c r="CO1596" s="24"/>
      <c r="CP1596" s="24"/>
      <c r="CQ1596" s="24"/>
      <c r="CR1596" s="24"/>
      <c r="CS1596" s="24"/>
      <c r="CT1596" s="24"/>
      <c r="CU1596" s="24"/>
      <c r="CV1596" s="24"/>
      <c r="CW1596" s="24"/>
      <c r="CX1596" s="24"/>
      <c r="CY1596" s="24"/>
      <c r="CZ1596" s="24"/>
      <c r="DA1596" s="24"/>
      <c r="DB1596" s="24"/>
      <c r="DC1596" s="24"/>
      <c r="DD1596" s="24"/>
      <c r="DE1596" s="24"/>
      <c r="DF1596" s="24"/>
      <c r="DG1596" s="24"/>
      <c r="DH1596" s="24"/>
      <c r="DI1596" s="24"/>
      <c r="DJ1596" s="24"/>
      <c r="DK1596" s="24"/>
      <c r="DL1596" s="24"/>
      <c r="DM1596" s="24"/>
      <c r="DN1596" s="24"/>
      <c r="DO1596" s="24"/>
      <c r="DP1596" s="24"/>
      <c r="DQ1596" s="24"/>
      <c r="DR1596" s="18">
        <v>0</v>
      </c>
      <c r="DS1596" s="24"/>
      <c r="DT1596" s="24"/>
      <c r="DU1596" s="24"/>
      <c r="DV1596" s="24"/>
      <c r="DW1596" s="24"/>
      <c r="DX1596" s="24"/>
      <c r="DY1596" s="24"/>
      <c r="DZ1596" s="18">
        <v>0</v>
      </c>
      <c r="EA1596" s="24"/>
      <c r="EB1596" s="24"/>
      <c r="EC1596" s="24"/>
      <c r="ED1596" s="24"/>
      <c r="EE1596" s="18">
        <v>0</v>
      </c>
      <c r="EF1596" s="18">
        <v>0</v>
      </c>
      <c r="EG1596" s="24"/>
      <c r="EH1596" s="18" t="s">
        <v>1921</v>
      </c>
      <c r="EI1596" s="18" cm="1">
        <f t="array" ref="EI1596">IF(SUMPRODUCT(--(DO1596:DS1596&lt;&gt;""))=0, 0,1)</f>
        <v>1</v>
      </c>
      <c r="EJ1596" s="18" cm="1">
        <f t="array" ref="EJ1596">IF(SUMPRODUCT(--(DT1596:EG1596&lt;&gt;""))=0, 0,1)</f>
        <v>1</v>
      </c>
      <c r="EK1596" s="18" cm="1">
        <f t="array" ref="EK1596">IF(SUMPRODUCT(--(EC1596:EG1596&lt;&gt;""))=0, 0,1)</f>
        <v>1</v>
      </c>
      <c r="EL1596" s="18" cm="1">
        <f t="array" ref="EL1596">IF(SUMPRODUCT(--(EE1596:EG1596&lt;&gt;""))=0, 0,1)</f>
        <v>1</v>
      </c>
      <c r="EM1596" s="18">
        <f t="shared" si="307"/>
        <v>0</v>
      </c>
      <c r="EN1596" s="18">
        <f t="shared" si="308"/>
        <v>0</v>
      </c>
      <c r="EO1596" s="18">
        <f t="shared" si="309"/>
        <v>0</v>
      </c>
      <c r="EP1596" s="18">
        <f t="shared" si="310"/>
        <v>0</v>
      </c>
      <c r="EQ1596" s="18">
        <f t="shared" si="311"/>
        <v>0</v>
      </c>
      <c r="ER1596" s="58" t="s">
        <v>2080</v>
      </c>
      <c r="ES1596" s="59">
        <v>44011</v>
      </c>
      <c r="ET1596" s="24"/>
      <c r="EU1596" s="18" t="s">
        <v>1914</v>
      </c>
    </row>
    <row r="1597" spans="1:151" ht="15.75" customHeight="1" x14ac:dyDescent="0.2">
      <c r="A1597" s="5" t="s">
        <v>444</v>
      </c>
      <c r="B1597" s="24" t="s">
        <v>1913</v>
      </c>
      <c r="C1597" s="26">
        <v>1</v>
      </c>
      <c r="D1597" s="18" t="s">
        <v>632</v>
      </c>
      <c r="E1597" s="26" t="s">
        <v>1927</v>
      </c>
      <c r="F1597" s="18" t="s">
        <v>553</v>
      </c>
      <c r="G1597" s="18" t="s">
        <v>575</v>
      </c>
      <c r="H1597" s="18" t="s">
        <v>690</v>
      </c>
      <c r="I1597" s="18" t="s">
        <v>577</v>
      </c>
      <c r="J1597" s="18" t="s">
        <v>363</v>
      </c>
      <c r="K1597" s="18" t="s">
        <v>363</v>
      </c>
      <c r="L1597" s="18" t="s">
        <v>363</v>
      </c>
      <c r="M1597" s="18" t="s">
        <v>253</v>
      </c>
      <c r="N1597" s="56">
        <v>60</v>
      </c>
      <c r="O1597" s="18" t="s">
        <v>1915</v>
      </c>
      <c r="P1597" s="18" t="s">
        <v>466</v>
      </c>
      <c r="Q1597" s="18" t="s">
        <v>254</v>
      </c>
      <c r="R1597" s="24" t="s">
        <v>257</v>
      </c>
      <c r="S1597" s="24" t="s">
        <v>257</v>
      </c>
      <c r="T1597" s="26" t="s">
        <v>1916</v>
      </c>
      <c r="U1597" s="26" t="s">
        <v>257</v>
      </c>
      <c r="V1597" s="26" t="s">
        <v>257</v>
      </c>
      <c r="W1597" s="26" t="s">
        <v>257</v>
      </c>
      <c r="X1597" s="75" t="s">
        <v>1928</v>
      </c>
      <c r="Y1597" s="56">
        <v>300</v>
      </c>
      <c r="Z1597" s="18" t="s">
        <v>474</v>
      </c>
      <c r="AA1597" s="56">
        <v>300</v>
      </c>
      <c r="AB1597" s="57" t="s">
        <v>257</v>
      </c>
      <c r="AC1597" s="18" t="s">
        <v>595</v>
      </c>
      <c r="AD1597" s="18" t="s">
        <v>595</v>
      </c>
      <c r="AE1597" s="18" t="s">
        <v>595</v>
      </c>
      <c r="AF1597" s="18" t="s">
        <v>257</v>
      </c>
      <c r="AG1597" s="18" t="s">
        <v>257</v>
      </c>
      <c r="AH1597" s="18" t="s">
        <v>595</v>
      </c>
      <c r="AI1597" s="18">
        <v>14</v>
      </c>
      <c r="AJ1597" s="18" t="s">
        <v>522</v>
      </c>
      <c r="AK1597" s="18">
        <v>14</v>
      </c>
      <c r="AL1597" s="18" t="s">
        <v>1917</v>
      </c>
      <c r="AM1597" s="18" t="s">
        <v>282</v>
      </c>
      <c r="AN1597" s="18">
        <v>0</v>
      </c>
      <c r="AO1597" s="18" t="s">
        <v>1918</v>
      </c>
      <c r="AP1597" s="18" t="s">
        <v>479</v>
      </c>
      <c r="AQ1597" s="18">
        <v>15</v>
      </c>
      <c r="AR1597" s="18" t="s">
        <v>561</v>
      </c>
      <c r="AS1597" s="18">
        <v>0</v>
      </c>
      <c r="AT1597" s="18">
        <v>0</v>
      </c>
      <c r="AU1597" s="18" t="s">
        <v>257</v>
      </c>
      <c r="AV1597" s="18" t="s">
        <v>257</v>
      </c>
      <c r="AW1597" s="18" t="s">
        <v>1919</v>
      </c>
      <c r="AX1597" s="18">
        <v>14</v>
      </c>
      <c r="AY1597" s="18" t="s">
        <v>522</v>
      </c>
      <c r="AZ1597" s="18" t="s">
        <v>257</v>
      </c>
      <c r="BA1597" s="18" t="s">
        <v>257</v>
      </c>
      <c r="BB1597" s="18" t="s">
        <v>1931</v>
      </c>
      <c r="BC1597" s="24"/>
      <c r="BD1597" s="24"/>
      <c r="BE1597" s="24"/>
      <c r="BF1597" s="24"/>
      <c r="BG1597" s="24"/>
      <c r="BH1597" s="24"/>
      <c r="BI1597" s="24"/>
      <c r="BJ1597" s="24"/>
      <c r="BK1597" s="24"/>
      <c r="BL1597" s="24"/>
      <c r="BM1597" s="24"/>
      <c r="BN1597" s="24"/>
      <c r="BO1597" s="24"/>
      <c r="BP1597" s="24"/>
      <c r="BQ1597" s="24"/>
      <c r="BR1597" s="24"/>
      <c r="BS1597" s="24"/>
      <c r="BT1597" s="24"/>
      <c r="BU1597" s="24"/>
      <c r="BV1597" s="24"/>
      <c r="BW1597" s="24"/>
      <c r="BX1597" s="24"/>
      <c r="BY1597" s="24"/>
      <c r="BZ1597" s="24"/>
      <c r="CA1597" s="24"/>
      <c r="CB1597" s="24"/>
      <c r="CC1597" s="24"/>
      <c r="CD1597" s="24"/>
      <c r="CE1597" s="24"/>
      <c r="CF1597" s="24"/>
      <c r="CG1597" s="24"/>
      <c r="CH1597" s="24"/>
      <c r="CI1597" s="24"/>
      <c r="CJ1597" s="24"/>
      <c r="CK1597" s="24"/>
      <c r="CL1597" s="24"/>
      <c r="CM1597" s="24"/>
      <c r="CN1597" s="24"/>
      <c r="CO1597" s="24"/>
      <c r="CP1597" s="24"/>
      <c r="CQ1597" s="24"/>
      <c r="CR1597" s="24"/>
      <c r="CS1597" s="24"/>
      <c r="CT1597" s="24"/>
      <c r="CU1597" s="24"/>
      <c r="CV1597" s="24"/>
      <c r="CW1597" s="24"/>
      <c r="CX1597" s="24"/>
      <c r="CY1597" s="24"/>
      <c r="CZ1597" s="24"/>
      <c r="DA1597" s="24"/>
      <c r="DB1597" s="24"/>
      <c r="DC1597" s="24"/>
      <c r="DD1597" s="24"/>
      <c r="DE1597" s="24"/>
      <c r="DF1597" s="24"/>
      <c r="DG1597" s="24"/>
      <c r="DH1597" s="24"/>
      <c r="DI1597" s="24"/>
      <c r="DJ1597" s="24"/>
      <c r="DK1597" s="24"/>
      <c r="DL1597" s="24"/>
      <c r="DM1597" s="24"/>
      <c r="DN1597" s="24"/>
      <c r="DO1597" s="24"/>
      <c r="DP1597" s="24"/>
      <c r="DQ1597" s="24"/>
      <c r="DR1597" s="18">
        <v>0</v>
      </c>
      <c r="DS1597" s="24"/>
      <c r="DT1597" s="24"/>
      <c r="DU1597" s="24"/>
      <c r="DV1597" s="24"/>
      <c r="DW1597" s="24"/>
      <c r="DX1597" s="24"/>
      <c r="DY1597" s="24"/>
      <c r="DZ1597" s="18">
        <v>0</v>
      </c>
      <c r="EA1597" s="24"/>
      <c r="EB1597" s="24"/>
      <c r="EC1597" s="24"/>
      <c r="ED1597" s="24"/>
      <c r="EE1597" s="18">
        <v>0</v>
      </c>
      <c r="EF1597" s="18">
        <v>0</v>
      </c>
      <c r="EG1597" s="24"/>
      <c r="EH1597" s="18" t="s">
        <v>1921</v>
      </c>
      <c r="EI1597" s="18" cm="1">
        <f t="array" ref="EI1597">IF(SUMPRODUCT(--(DO1597:DS1597&lt;&gt;""))=0, 0,1)</f>
        <v>1</v>
      </c>
      <c r="EJ1597" s="18" cm="1">
        <f t="array" ref="EJ1597">IF(SUMPRODUCT(--(DT1597:EG1597&lt;&gt;""))=0, 0,1)</f>
        <v>1</v>
      </c>
      <c r="EK1597" s="18" cm="1">
        <f t="array" ref="EK1597">IF(SUMPRODUCT(--(EC1597:EG1597&lt;&gt;""))=0, 0,1)</f>
        <v>1</v>
      </c>
      <c r="EL1597" s="18" cm="1">
        <f t="array" ref="EL1597">IF(SUMPRODUCT(--(EE1597:EG1597&lt;&gt;""))=0, 0,1)</f>
        <v>1</v>
      </c>
      <c r="EM1597" s="18">
        <f t="shared" si="307"/>
        <v>0</v>
      </c>
      <c r="EN1597" s="18">
        <f t="shared" si="308"/>
        <v>0</v>
      </c>
      <c r="EO1597" s="18">
        <f t="shared" si="309"/>
        <v>0</v>
      </c>
      <c r="EP1597" s="18">
        <f t="shared" si="310"/>
        <v>0</v>
      </c>
      <c r="EQ1597" s="18">
        <f t="shared" si="311"/>
        <v>0</v>
      </c>
      <c r="ER1597" s="58" t="s">
        <v>2080</v>
      </c>
      <c r="ES1597" s="59">
        <v>44011</v>
      </c>
      <c r="ET1597" s="24"/>
      <c r="EU1597" s="18" t="s">
        <v>1914</v>
      </c>
    </row>
    <row r="1598" spans="1:151" ht="15.75" customHeight="1" x14ac:dyDescent="0.2">
      <c r="A1598" s="5" t="s">
        <v>444</v>
      </c>
      <c r="B1598" s="24" t="s">
        <v>1913</v>
      </c>
      <c r="C1598" s="26">
        <v>1</v>
      </c>
      <c r="D1598" s="18" t="s">
        <v>632</v>
      </c>
      <c r="E1598" s="26" t="s">
        <v>1929</v>
      </c>
      <c r="F1598" s="18" t="s">
        <v>553</v>
      </c>
      <c r="G1598" s="18" t="s">
        <v>575</v>
      </c>
      <c r="H1598" s="18" t="s">
        <v>690</v>
      </c>
      <c r="I1598" s="18" t="s">
        <v>577</v>
      </c>
      <c r="J1598" s="18" t="s">
        <v>363</v>
      </c>
      <c r="K1598" s="18" t="s">
        <v>363</v>
      </c>
      <c r="L1598" s="18" t="s">
        <v>363</v>
      </c>
      <c r="M1598" s="18" t="s">
        <v>253</v>
      </c>
      <c r="N1598" s="56">
        <v>60</v>
      </c>
      <c r="O1598" s="18" t="s">
        <v>1915</v>
      </c>
      <c r="P1598" s="18" t="s">
        <v>466</v>
      </c>
      <c r="Q1598" s="18" t="s">
        <v>254</v>
      </c>
      <c r="R1598" s="24" t="s">
        <v>257</v>
      </c>
      <c r="S1598" s="24" t="s">
        <v>257</v>
      </c>
      <c r="T1598" s="26" t="s">
        <v>1916</v>
      </c>
      <c r="U1598" s="26" t="s">
        <v>257</v>
      </c>
      <c r="V1598" s="26" t="s">
        <v>257</v>
      </c>
      <c r="W1598" s="26" t="s">
        <v>257</v>
      </c>
      <c r="X1598" s="75" t="s">
        <v>1930</v>
      </c>
      <c r="Y1598" s="56">
        <v>200</v>
      </c>
      <c r="Z1598" s="18" t="s">
        <v>474</v>
      </c>
      <c r="AA1598" s="56">
        <v>200</v>
      </c>
      <c r="AB1598" s="57" t="s">
        <v>257</v>
      </c>
      <c r="AC1598" s="18" t="s">
        <v>595</v>
      </c>
      <c r="AD1598" s="18" t="s">
        <v>595</v>
      </c>
      <c r="AE1598" s="18" t="s">
        <v>595</v>
      </c>
      <c r="AF1598" s="18" t="s">
        <v>257</v>
      </c>
      <c r="AG1598" s="18" t="s">
        <v>257</v>
      </c>
      <c r="AH1598" s="18" t="s">
        <v>595</v>
      </c>
      <c r="AI1598" s="18">
        <v>14</v>
      </c>
      <c r="AJ1598" s="18" t="s">
        <v>522</v>
      </c>
      <c r="AK1598" s="18">
        <v>14</v>
      </c>
      <c r="AL1598" s="18" t="s">
        <v>1917</v>
      </c>
      <c r="AM1598" s="18" t="s">
        <v>282</v>
      </c>
      <c r="AN1598" s="18">
        <v>2.5</v>
      </c>
      <c r="AO1598" s="18" t="s">
        <v>1918</v>
      </c>
      <c r="AP1598" s="18" t="s">
        <v>479</v>
      </c>
      <c r="AQ1598" s="18">
        <v>15</v>
      </c>
      <c r="AR1598" s="18" t="s">
        <v>561</v>
      </c>
      <c r="AS1598" s="18">
        <v>0</v>
      </c>
      <c r="AT1598" s="18">
        <v>0</v>
      </c>
      <c r="AU1598" s="18" t="s">
        <v>257</v>
      </c>
      <c r="AV1598" s="18" t="s">
        <v>257</v>
      </c>
      <c r="AW1598" s="18" t="s">
        <v>1919</v>
      </c>
      <c r="AX1598" s="18">
        <v>14</v>
      </c>
      <c r="AY1598" s="18" t="s">
        <v>522</v>
      </c>
      <c r="AZ1598" s="18" t="s">
        <v>257</v>
      </c>
      <c r="BA1598" s="18" t="s">
        <v>257</v>
      </c>
      <c r="BB1598" s="18" t="s">
        <v>1931</v>
      </c>
      <c r="BC1598" s="24"/>
      <c r="BD1598" s="24"/>
      <c r="BE1598" s="24"/>
      <c r="BF1598" s="24"/>
      <c r="BG1598" s="24"/>
      <c r="BH1598" s="24"/>
      <c r="BI1598" s="24"/>
      <c r="BJ1598" s="24"/>
      <c r="BK1598" s="24"/>
      <c r="BL1598" s="24"/>
      <c r="BM1598" s="24"/>
      <c r="BN1598" s="24"/>
      <c r="BO1598" s="24"/>
      <c r="BP1598" s="24"/>
      <c r="BQ1598" s="24"/>
      <c r="BR1598" s="24"/>
      <c r="BS1598" s="24"/>
      <c r="BT1598" s="24"/>
      <c r="BU1598" s="24"/>
      <c r="BV1598" s="24"/>
      <c r="BW1598" s="24"/>
      <c r="BX1598" s="24"/>
      <c r="BY1598" s="24"/>
      <c r="BZ1598" s="24"/>
      <c r="CA1598" s="24"/>
      <c r="CB1598" s="24"/>
      <c r="CC1598" s="24"/>
      <c r="CD1598" s="24"/>
      <c r="CE1598" s="24"/>
      <c r="CF1598" s="24"/>
      <c r="CG1598" s="24"/>
      <c r="CH1598" s="24"/>
      <c r="CI1598" s="24"/>
      <c r="CJ1598" s="24"/>
      <c r="CK1598" s="24"/>
      <c r="CL1598" s="24"/>
      <c r="CM1598" s="24"/>
      <c r="CN1598" s="24"/>
      <c r="CO1598" s="24"/>
      <c r="CP1598" s="24"/>
      <c r="CQ1598" s="24"/>
      <c r="CR1598" s="24"/>
      <c r="CS1598" s="24"/>
      <c r="CT1598" s="24"/>
      <c r="CU1598" s="24"/>
      <c r="CV1598" s="24"/>
      <c r="CW1598" s="24"/>
      <c r="CX1598" s="24"/>
      <c r="CY1598" s="24"/>
      <c r="CZ1598" s="24"/>
      <c r="DA1598" s="24"/>
      <c r="DB1598" s="24"/>
      <c r="DC1598" s="24"/>
      <c r="DD1598" s="24"/>
      <c r="DE1598" s="24"/>
      <c r="DF1598" s="24"/>
      <c r="DG1598" s="24"/>
      <c r="DH1598" s="24"/>
      <c r="DI1598" s="24"/>
      <c r="DJ1598" s="24"/>
      <c r="DK1598" s="24"/>
      <c r="DL1598" s="24"/>
      <c r="DM1598" s="24"/>
      <c r="DN1598" s="24"/>
      <c r="DO1598" s="24"/>
      <c r="DP1598" s="24"/>
      <c r="DQ1598" s="24"/>
      <c r="DR1598" s="18">
        <v>0</v>
      </c>
      <c r="DS1598" s="24"/>
      <c r="DT1598" s="24"/>
      <c r="DU1598" s="24"/>
      <c r="DV1598" s="24"/>
      <c r="DW1598" s="24"/>
      <c r="DX1598" s="24"/>
      <c r="DY1598" s="24"/>
      <c r="DZ1598" s="18">
        <v>0</v>
      </c>
      <c r="EA1598" s="24"/>
      <c r="EB1598" s="24"/>
      <c r="EC1598" s="24"/>
      <c r="ED1598" s="24"/>
      <c r="EE1598" s="18">
        <v>0</v>
      </c>
      <c r="EF1598" s="18">
        <v>0</v>
      </c>
      <c r="EG1598" s="24"/>
      <c r="EH1598" s="18" t="s">
        <v>1921</v>
      </c>
      <c r="EI1598" s="18" cm="1">
        <f t="array" ref="EI1598">IF(SUMPRODUCT(--(DO1598:DS1598&lt;&gt;""))=0, 0,1)</f>
        <v>1</v>
      </c>
      <c r="EJ1598" s="18" cm="1">
        <f t="array" ref="EJ1598">IF(SUMPRODUCT(--(DT1598:EG1598&lt;&gt;""))=0, 0,1)</f>
        <v>1</v>
      </c>
      <c r="EK1598" s="18" cm="1">
        <f t="array" ref="EK1598">IF(SUMPRODUCT(--(EC1598:EG1598&lt;&gt;""))=0, 0,1)</f>
        <v>1</v>
      </c>
      <c r="EL1598" s="18" cm="1">
        <f t="array" ref="EL1598">IF(SUMPRODUCT(--(EE1598:EG1598&lt;&gt;""))=0, 0,1)</f>
        <v>1</v>
      </c>
      <c r="EM1598" s="18">
        <f t="shared" si="307"/>
        <v>0</v>
      </c>
      <c r="EN1598" s="18">
        <f t="shared" si="308"/>
        <v>0</v>
      </c>
      <c r="EO1598" s="18">
        <f t="shared" si="309"/>
        <v>0</v>
      </c>
      <c r="EP1598" s="18">
        <f t="shared" si="310"/>
        <v>0</v>
      </c>
      <c r="EQ1598" s="18">
        <f t="shared" si="311"/>
        <v>0</v>
      </c>
      <c r="ER1598" s="58" t="s">
        <v>2080</v>
      </c>
      <c r="ES1598" s="59">
        <v>44011</v>
      </c>
      <c r="ET1598" s="24"/>
      <c r="EU1598" s="18" t="s">
        <v>1914</v>
      </c>
    </row>
    <row r="1599" spans="1:151" ht="15.75" customHeight="1" x14ac:dyDescent="0.2">
      <c r="A1599" s="5" t="s">
        <v>444</v>
      </c>
      <c r="B1599" s="24" t="s">
        <v>1913</v>
      </c>
      <c r="C1599" s="26">
        <v>1</v>
      </c>
      <c r="D1599" s="18" t="s">
        <v>633</v>
      </c>
      <c r="E1599" s="26" t="s">
        <v>1836</v>
      </c>
      <c r="F1599" s="18" t="s">
        <v>553</v>
      </c>
      <c r="G1599" s="18" t="s">
        <v>575</v>
      </c>
      <c r="H1599" s="18" t="s">
        <v>690</v>
      </c>
      <c r="I1599" s="18" t="s">
        <v>577</v>
      </c>
      <c r="J1599" s="18" t="s">
        <v>363</v>
      </c>
      <c r="K1599" s="18" t="s">
        <v>363</v>
      </c>
      <c r="L1599" s="18" t="s">
        <v>363</v>
      </c>
      <c r="M1599" s="18" t="s">
        <v>253</v>
      </c>
      <c r="N1599" s="56">
        <v>60</v>
      </c>
      <c r="O1599" s="18" t="s">
        <v>1915</v>
      </c>
      <c r="P1599" s="18" t="s">
        <v>466</v>
      </c>
      <c r="Q1599" s="18" t="s">
        <v>254</v>
      </c>
      <c r="R1599" s="24" t="s">
        <v>257</v>
      </c>
      <c r="S1599" s="24" t="s">
        <v>257</v>
      </c>
      <c r="T1599" s="26" t="s">
        <v>1916</v>
      </c>
      <c r="U1599" s="26" t="s">
        <v>257</v>
      </c>
      <c r="V1599" s="26" t="s">
        <v>257</v>
      </c>
      <c r="W1599" s="26" t="s">
        <v>257</v>
      </c>
      <c r="X1599" s="26" t="s">
        <v>837</v>
      </c>
      <c r="Y1599" s="56">
        <v>0</v>
      </c>
      <c r="Z1599" s="18" t="s">
        <v>474</v>
      </c>
      <c r="AA1599" s="56">
        <v>0</v>
      </c>
      <c r="AB1599" s="57" t="s">
        <v>257</v>
      </c>
      <c r="AC1599" s="18" t="s">
        <v>595</v>
      </c>
      <c r="AD1599" s="18" t="s">
        <v>595</v>
      </c>
      <c r="AE1599" s="18" t="s">
        <v>595</v>
      </c>
      <c r="AF1599" s="18" t="s">
        <v>257</v>
      </c>
      <c r="AG1599" s="18" t="s">
        <v>257</v>
      </c>
      <c r="AH1599" s="18" t="s">
        <v>595</v>
      </c>
      <c r="AI1599" s="18">
        <v>21</v>
      </c>
      <c r="AJ1599" s="18" t="s">
        <v>522</v>
      </c>
      <c r="AK1599" s="18">
        <v>21</v>
      </c>
      <c r="AL1599" s="18" t="s">
        <v>1917</v>
      </c>
      <c r="AM1599" s="18" t="s">
        <v>282</v>
      </c>
      <c r="AN1599" s="18">
        <v>6</v>
      </c>
      <c r="AO1599" s="18" t="s">
        <v>1918</v>
      </c>
      <c r="AP1599" s="18" t="s">
        <v>479</v>
      </c>
      <c r="AQ1599" s="18">
        <v>7</v>
      </c>
      <c r="AR1599" s="18" t="s">
        <v>561</v>
      </c>
      <c r="AS1599" s="18">
        <v>0</v>
      </c>
      <c r="AT1599" s="18">
        <v>10</v>
      </c>
      <c r="AU1599" s="18" t="s">
        <v>257</v>
      </c>
      <c r="AV1599" s="18" t="s">
        <v>257</v>
      </c>
      <c r="AW1599" s="18" t="s">
        <v>1919</v>
      </c>
      <c r="AX1599" s="18">
        <v>21</v>
      </c>
      <c r="AY1599" s="18" t="s">
        <v>522</v>
      </c>
      <c r="AZ1599" s="18" t="s">
        <v>257</v>
      </c>
      <c r="BA1599" s="18" t="s">
        <v>257</v>
      </c>
      <c r="BB1599" s="18" t="s">
        <v>1931</v>
      </c>
      <c r="BC1599" s="24"/>
      <c r="BD1599" s="24"/>
      <c r="BE1599" s="24"/>
      <c r="BF1599" s="24"/>
      <c r="BG1599" s="24"/>
      <c r="BH1599" s="24"/>
      <c r="BI1599" s="24"/>
      <c r="BJ1599" s="24"/>
      <c r="BK1599" s="24"/>
      <c r="BL1599" s="24"/>
      <c r="BM1599" s="24"/>
      <c r="BN1599" s="24"/>
      <c r="BO1599" s="24"/>
      <c r="BP1599" s="24"/>
      <c r="BQ1599" s="24"/>
      <c r="BR1599" s="24"/>
      <c r="BS1599" s="24"/>
      <c r="BT1599" s="24"/>
      <c r="BU1599" s="24"/>
      <c r="BV1599" s="24"/>
      <c r="BW1599" s="24"/>
      <c r="BX1599" s="24"/>
      <c r="BY1599" s="24"/>
      <c r="BZ1599" s="24"/>
      <c r="CA1599" s="24"/>
      <c r="CB1599" s="24"/>
      <c r="CC1599" s="24"/>
      <c r="CD1599" s="24"/>
      <c r="CE1599" s="24"/>
      <c r="CF1599" s="24"/>
      <c r="CG1599" s="24"/>
      <c r="CH1599" s="24"/>
      <c r="CI1599" s="24"/>
      <c r="CJ1599" s="24"/>
      <c r="CK1599" s="24"/>
      <c r="CL1599" s="24"/>
      <c r="CM1599" s="24"/>
      <c r="CN1599" s="24"/>
      <c r="CO1599" s="24"/>
      <c r="CP1599" s="24"/>
      <c r="CQ1599" s="24"/>
      <c r="CR1599" s="24"/>
      <c r="CS1599" s="24"/>
      <c r="CT1599" s="24"/>
      <c r="CU1599" s="24"/>
      <c r="CV1599" s="24"/>
      <c r="CW1599" s="24"/>
      <c r="CX1599" s="24"/>
      <c r="CY1599" s="24"/>
      <c r="CZ1599" s="24"/>
      <c r="DA1599" s="24"/>
      <c r="DB1599" s="24"/>
      <c r="DC1599" s="24"/>
      <c r="DD1599" s="24"/>
      <c r="DE1599" s="24"/>
      <c r="DF1599" s="24"/>
      <c r="DG1599" s="24"/>
      <c r="DH1599" s="24"/>
      <c r="DI1599" s="24"/>
      <c r="DJ1599" s="24"/>
      <c r="DK1599" s="24"/>
      <c r="DL1599" s="24"/>
      <c r="DM1599" s="24"/>
      <c r="DN1599" s="24"/>
      <c r="DO1599" s="24"/>
      <c r="DP1599" s="24"/>
      <c r="DQ1599" s="24"/>
      <c r="DR1599" s="18">
        <v>0</v>
      </c>
      <c r="DS1599" s="24"/>
      <c r="DT1599" s="24"/>
      <c r="DU1599" s="24"/>
      <c r="DV1599" s="24"/>
      <c r="DW1599" s="24"/>
      <c r="DX1599" s="24"/>
      <c r="DY1599" s="24"/>
      <c r="DZ1599" s="18">
        <v>0</v>
      </c>
      <c r="EA1599" s="24"/>
      <c r="EB1599" s="24"/>
      <c r="EC1599" s="24"/>
      <c r="ED1599" s="24"/>
      <c r="EE1599" s="18">
        <v>0</v>
      </c>
      <c r="EF1599" s="18">
        <v>0</v>
      </c>
      <c r="EG1599" s="24"/>
      <c r="EH1599" s="18" t="s">
        <v>1921</v>
      </c>
      <c r="EI1599" s="18" cm="1">
        <f t="array" ref="EI1599">IF(SUMPRODUCT(--(DO1599:DS1599&lt;&gt;""))=0, 0,1)</f>
        <v>1</v>
      </c>
      <c r="EJ1599" s="18" cm="1">
        <f t="array" ref="EJ1599">IF(SUMPRODUCT(--(DT1599:EG1599&lt;&gt;""))=0, 0,1)</f>
        <v>1</v>
      </c>
      <c r="EK1599" s="18" cm="1">
        <f t="array" ref="EK1599">IF(SUMPRODUCT(--(EC1599:EG1599&lt;&gt;""))=0, 0,1)</f>
        <v>1</v>
      </c>
      <c r="EL1599" s="18" cm="1">
        <f t="array" ref="EL1599">IF(SUMPRODUCT(--(EE1599:EG1599&lt;&gt;""))=0, 0,1)</f>
        <v>1</v>
      </c>
      <c r="EM1599" s="18">
        <f t="shared" si="307"/>
        <v>0</v>
      </c>
      <c r="EN1599" s="18">
        <f t="shared" si="308"/>
        <v>0</v>
      </c>
      <c r="EO1599" s="18">
        <f t="shared" si="309"/>
        <v>0</v>
      </c>
      <c r="EP1599" s="18">
        <f t="shared" si="310"/>
        <v>0</v>
      </c>
      <c r="EQ1599" s="18">
        <f t="shared" si="311"/>
        <v>0</v>
      </c>
      <c r="ER1599" s="58" t="s">
        <v>2080</v>
      </c>
      <c r="ES1599" s="59">
        <v>44011</v>
      </c>
      <c r="ET1599" s="24"/>
      <c r="EU1599" s="18" t="s">
        <v>1914</v>
      </c>
    </row>
    <row r="1600" spans="1:151" ht="15.75" customHeight="1" x14ac:dyDescent="0.2">
      <c r="A1600" s="5" t="s">
        <v>444</v>
      </c>
      <c r="B1600" s="24" t="s">
        <v>1913</v>
      </c>
      <c r="C1600" s="26">
        <v>1</v>
      </c>
      <c r="D1600" s="18" t="s">
        <v>633</v>
      </c>
      <c r="E1600" s="26" t="s">
        <v>1922</v>
      </c>
      <c r="F1600" s="18" t="s">
        <v>553</v>
      </c>
      <c r="G1600" s="18" t="s">
        <v>575</v>
      </c>
      <c r="H1600" s="18" t="s">
        <v>690</v>
      </c>
      <c r="I1600" s="18" t="s">
        <v>577</v>
      </c>
      <c r="J1600" s="18" t="s">
        <v>363</v>
      </c>
      <c r="K1600" s="18" t="s">
        <v>363</v>
      </c>
      <c r="L1600" s="18" t="s">
        <v>363</v>
      </c>
      <c r="M1600" s="18" t="s">
        <v>253</v>
      </c>
      <c r="N1600" s="56">
        <v>60</v>
      </c>
      <c r="O1600" s="18" t="s">
        <v>1915</v>
      </c>
      <c r="P1600" s="18" t="s">
        <v>466</v>
      </c>
      <c r="Q1600" s="18" t="s">
        <v>254</v>
      </c>
      <c r="R1600" s="24" t="s">
        <v>257</v>
      </c>
      <c r="S1600" s="24" t="s">
        <v>257</v>
      </c>
      <c r="T1600" s="26" t="s">
        <v>1916</v>
      </c>
      <c r="U1600" s="26" t="s">
        <v>257</v>
      </c>
      <c r="V1600" s="26" t="s">
        <v>257</v>
      </c>
      <c r="W1600" s="26" t="s">
        <v>257</v>
      </c>
      <c r="X1600" s="75" t="s">
        <v>1923</v>
      </c>
      <c r="Y1600" s="56">
        <v>50</v>
      </c>
      <c r="Z1600" s="18" t="s">
        <v>474</v>
      </c>
      <c r="AA1600" s="56">
        <v>50</v>
      </c>
      <c r="AB1600" s="57" t="s">
        <v>257</v>
      </c>
      <c r="AC1600" s="18" t="s">
        <v>595</v>
      </c>
      <c r="AD1600" s="18" t="s">
        <v>595</v>
      </c>
      <c r="AE1600" s="18" t="s">
        <v>595</v>
      </c>
      <c r="AF1600" s="18" t="s">
        <v>257</v>
      </c>
      <c r="AG1600" s="18" t="s">
        <v>257</v>
      </c>
      <c r="AH1600" s="18" t="s">
        <v>595</v>
      </c>
      <c r="AI1600" s="18">
        <v>21</v>
      </c>
      <c r="AJ1600" s="18" t="s">
        <v>522</v>
      </c>
      <c r="AK1600" s="18">
        <v>21</v>
      </c>
      <c r="AL1600" s="18" t="s">
        <v>1917</v>
      </c>
      <c r="AM1600" s="18" t="s">
        <v>282</v>
      </c>
      <c r="AN1600" s="18">
        <v>0</v>
      </c>
      <c r="AO1600" s="18" t="s">
        <v>1918</v>
      </c>
      <c r="AP1600" s="18" t="s">
        <v>479</v>
      </c>
      <c r="AQ1600" s="18">
        <v>7</v>
      </c>
      <c r="AR1600" s="18" t="s">
        <v>561</v>
      </c>
      <c r="AS1600" s="18">
        <v>0</v>
      </c>
      <c r="AT1600" s="18">
        <v>0</v>
      </c>
      <c r="AU1600" s="18" t="s">
        <v>257</v>
      </c>
      <c r="AV1600" s="18" t="s">
        <v>257</v>
      </c>
      <c r="AW1600" s="18" t="s">
        <v>1919</v>
      </c>
      <c r="AX1600" s="18">
        <v>21</v>
      </c>
      <c r="AY1600" s="18" t="s">
        <v>522</v>
      </c>
      <c r="AZ1600" s="18" t="s">
        <v>257</v>
      </c>
      <c r="BA1600" s="18" t="s">
        <v>257</v>
      </c>
      <c r="BB1600" s="18" t="s">
        <v>1931</v>
      </c>
      <c r="BC1600" s="24"/>
      <c r="BD1600" s="24"/>
      <c r="BE1600" s="24"/>
      <c r="BF1600" s="24"/>
      <c r="BG1600" s="24"/>
      <c r="BH1600" s="24"/>
      <c r="BI1600" s="24"/>
      <c r="BJ1600" s="24"/>
      <c r="BK1600" s="24"/>
      <c r="BL1600" s="24"/>
      <c r="BM1600" s="24"/>
      <c r="BN1600" s="24"/>
      <c r="BO1600" s="24"/>
      <c r="BP1600" s="24"/>
      <c r="BQ1600" s="24"/>
      <c r="BR1600" s="24"/>
      <c r="BS1600" s="24"/>
      <c r="BT1600" s="24"/>
      <c r="BU1600" s="24"/>
      <c r="BV1600" s="24"/>
      <c r="BW1600" s="24"/>
      <c r="BX1600" s="24"/>
      <c r="BY1600" s="24"/>
      <c r="BZ1600" s="24"/>
      <c r="CA1600" s="24"/>
      <c r="CB1600" s="24"/>
      <c r="CC1600" s="24"/>
      <c r="CD1600" s="24"/>
      <c r="CE1600" s="24"/>
      <c r="CF1600" s="24"/>
      <c r="CG1600" s="24"/>
      <c r="CH1600" s="24"/>
      <c r="CI1600" s="24"/>
      <c r="CJ1600" s="24"/>
      <c r="CK1600" s="24"/>
      <c r="CL1600" s="24"/>
      <c r="CM1600" s="24"/>
      <c r="CN1600" s="24"/>
      <c r="CO1600" s="24"/>
      <c r="CP1600" s="24"/>
      <c r="CQ1600" s="24"/>
      <c r="CR1600" s="24"/>
      <c r="CS1600" s="24"/>
      <c r="CT1600" s="24"/>
      <c r="CU1600" s="24"/>
      <c r="CV1600" s="24"/>
      <c r="CW1600" s="24"/>
      <c r="CX1600" s="24"/>
      <c r="CY1600" s="24"/>
      <c r="CZ1600" s="24"/>
      <c r="DA1600" s="24"/>
      <c r="DB1600" s="24"/>
      <c r="DC1600" s="24"/>
      <c r="DD1600" s="24"/>
      <c r="DE1600" s="24"/>
      <c r="DF1600" s="24"/>
      <c r="DG1600" s="24"/>
      <c r="DH1600" s="24"/>
      <c r="DI1600" s="24"/>
      <c r="DJ1600" s="24"/>
      <c r="DK1600" s="24"/>
      <c r="DL1600" s="24"/>
      <c r="DM1600" s="24"/>
      <c r="DN1600" s="24"/>
      <c r="DO1600" s="24"/>
      <c r="DP1600" s="24"/>
      <c r="DQ1600" s="24"/>
      <c r="DR1600" s="18">
        <v>0</v>
      </c>
      <c r="DS1600" s="24"/>
      <c r="DT1600" s="24"/>
      <c r="DU1600" s="24"/>
      <c r="DV1600" s="24"/>
      <c r="DW1600" s="24"/>
      <c r="DX1600" s="24"/>
      <c r="DY1600" s="24"/>
      <c r="DZ1600" s="18">
        <v>0</v>
      </c>
      <c r="EA1600" s="24"/>
      <c r="EB1600" s="24"/>
      <c r="EC1600" s="24"/>
      <c r="ED1600" s="24"/>
      <c r="EE1600" s="18">
        <v>0</v>
      </c>
      <c r="EF1600" s="18">
        <v>0</v>
      </c>
      <c r="EG1600" s="24"/>
      <c r="EH1600" s="18" t="s">
        <v>1921</v>
      </c>
      <c r="EI1600" s="18" cm="1">
        <f t="array" ref="EI1600">IF(SUMPRODUCT(--(DO1600:DS1600&lt;&gt;""))=0, 0,1)</f>
        <v>1</v>
      </c>
      <c r="EJ1600" s="18" cm="1">
        <f t="array" ref="EJ1600">IF(SUMPRODUCT(--(DT1600:EG1600&lt;&gt;""))=0, 0,1)</f>
        <v>1</v>
      </c>
      <c r="EK1600" s="18" cm="1">
        <f t="array" ref="EK1600">IF(SUMPRODUCT(--(EC1600:EG1600&lt;&gt;""))=0, 0,1)</f>
        <v>1</v>
      </c>
      <c r="EL1600" s="18" cm="1">
        <f t="array" ref="EL1600">IF(SUMPRODUCT(--(EE1600:EG1600&lt;&gt;""))=0, 0,1)</f>
        <v>1</v>
      </c>
      <c r="EM1600" s="18">
        <f t="shared" si="307"/>
        <v>0</v>
      </c>
      <c r="EN1600" s="18">
        <f t="shared" si="308"/>
        <v>0</v>
      </c>
      <c r="EO1600" s="18">
        <f t="shared" si="309"/>
        <v>0</v>
      </c>
      <c r="EP1600" s="18">
        <f t="shared" si="310"/>
        <v>0</v>
      </c>
      <c r="EQ1600" s="18">
        <f t="shared" si="311"/>
        <v>0</v>
      </c>
      <c r="ER1600" s="58" t="s">
        <v>2080</v>
      </c>
      <c r="ES1600" s="59">
        <v>44011</v>
      </c>
      <c r="ET1600" s="24"/>
      <c r="EU1600" s="18" t="s">
        <v>1914</v>
      </c>
    </row>
    <row r="1601" spans="1:151" ht="15.75" customHeight="1" x14ac:dyDescent="0.2">
      <c r="A1601" s="5" t="s">
        <v>444</v>
      </c>
      <c r="B1601" s="24" t="s">
        <v>1913</v>
      </c>
      <c r="C1601" s="26">
        <v>1</v>
      </c>
      <c r="D1601" s="18" t="s">
        <v>633</v>
      </c>
      <c r="E1601" s="26" t="s">
        <v>1924</v>
      </c>
      <c r="F1601" s="18" t="s">
        <v>553</v>
      </c>
      <c r="G1601" s="18" t="s">
        <v>575</v>
      </c>
      <c r="H1601" s="18" t="s">
        <v>690</v>
      </c>
      <c r="I1601" s="18" t="s">
        <v>577</v>
      </c>
      <c r="J1601" s="18" t="s">
        <v>363</v>
      </c>
      <c r="K1601" s="18" t="s">
        <v>363</v>
      </c>
      <c r="L1601" s="18" t="s">
        <v>363</v>
      </c>
      <c r="M1601" s="18" t="s">
        <v>253</v>
      </c>
      <c r="N1601" s="56">
        <v>60</v>
      </c>
      <c r="O1601" s="18" t="s">
        <v>1915</v>
      </c>
      <c r="P1601" s="18" t="s">
        <v>466</v>
      </c>
      <c r="Q1601" s="18" t="s">
        <v>254</v>
      </c>
      <c r="R1601" s="24" t="s">
        <v>257</v>
      </c>
      <c r="S1601" s="24" t="s">
        <v>257</v>
      </c>
      <c r="T1601" s="26" t="s">
        <v>1916</v>
      </c>
      <c r="U1601" s="26" t="s">
        <v>257</v>
      </c>
      <c r="V1601" s="26" t="s">
        <v>257</v>
      </c>
      <c r="W1601" s="26" t="s">
        <v>257</v>
      </c>
      <c r="X1601" s="75" t="s">
        <v>1923</v>
      </c>
      <c r="Y1601" s="56">
        <v>100</v>
      </c>
      <c r="Z1601" s="18" t="s">
        <v>474</v>
      </c>
      <c r="AA1601" s="56">
        <v>100</v>
      </c>
      <c r="AB1601" s="57" t="s">
        <v>257</v>
      </c>
      <c r="AC1601" s="18" t="s">
        <v>595</v>
      </c>
      <c r="AD1601" s="18" t="s">
        <v>595</v>
      </c>
      <c r="AE1601" s="18" t="s">
        <v>595</v>
      </c>
      <c r="AF1601" s="18" t="s">
        <v>257</v>
      </c>
      <c r="AG1601" s="18" t="s">
        <v>257</v>
      </c>
      <c r="AH1601" s="18" t="s">
        <v>595</v>
      </c>
      <c r="AI1601" s="18">
        <v>21</v>
      </c>
      <c r="AJ1601" s="18" t="s">
        <v>522</v>
      </c>
      <c r="AK1601" s="18">
        <v>21</v>
      </c>
      <c r="AL1601" s="18" t="s">
        <v>1917</v>
      </c>
      <c r="AM1601" s="18" t="s">
        <v>282</v>
      </c>
      <c r="AN1601" s="18">
        <v>1</v>
      </c>
      <c r="AO1601" s="18" t="s">
        <v>1918</v>
      </c>
      <c r="AP1601" s="18" t="s">
        <v>479</v>
      </c>
      <c r="AQ1601" s="18">
        <v>7</v>
      </c>
      <c r="AR1601" s="18" t="s">
        <v>561</v>
      </c>
      <c r="AS1601" s="18">
        <v>0</v>
      </c>
      <c r="AT1601" s="18">
        <v>0</v>
      </c>
      <c r="AU1601" s="18" t="s">
        <v>257</v>
      </c>
      <c r="AV1601" s="18" t="s">
        <v>257</v>
      </c>
      <c r="AW1601" s="18" t="s">
        <v>1919</v>
      </c>
      <c r="AX1601" s="18">
        <v>21</v>
      </c>
      <c r="AY1601" s="18" t="s">
        <v>522</v>
      </c>
      <c r="AZ1601" s="18" t="s">
        <v>257</v>
      </c>
      <c r="BA1601" s="18" t="s">
        <v>257</v>
      </c>
      <c r="BB1601" s="18" t="s">
        <v>1931</v>
      </c>
      <c r="BC1601" s="24"/>
      <c r="BD1601" s="24"/>
      <c r="BE1601" s="24"/>
      <c r="BF1601" s="24"/>
      <c r="BG1601" s="24"/>
      <c r="BH1601" s="24"/>
      <c r="BI1601" s="24"/>
      <c r="BJ1601" s="24"/>
      <c r="BK1601" s="24"/>
      <c r="BL1601" s="24"/>
      <c r="BM1601" s="24"/>
      <c r="BN1601" s="24"/>
      <c r="BO1601" s="24"/>
      <c r="BP1601" s="24"/>
      <c r="BQ1601" s="24"/>
      <c r="BR1601" s="24"/>
      <c r="BS1601" s="24"/>
      <c r="BT1601" s="24"/>
      <c r="BU1601" s="24"/>
      <c r="BV1601" s="24"/>
      <c r="BW1601" s="24"/>
      <c r="BX1601" s="24"/>
      <c r="BY1601" s="24"/>
      <c r="BZ1601" s="24"/>
      <c r="CA1601" s="24"/>
      <c r="CB1601" s="24"/>
      <c r="CC1601" s="24"/>
      <c r="CD1601" s="24"/>
      <c r="CE1601" s="24"/>
      <c r="CF1601" s="24"/>
      <c r="CG1601" s="24"/>
      <c r="CH1601" s="24"/>
      <c r="CI1601" s="24"/>
      <c r="CJ1601" s="24"/>
      <c r="CK1601" s="24"/>
      <c r="CL1601" s="24"/>
      <c r="CM1601" s="24"/>
      <c r="CN1601" s="24"/>
      <c r="CO1601" s="24"/>
      <c r="CP1601" s="24"/>
      <c r="CQ1601" s="24"/>
      <c r="CR1601" s="24"/>
      <c r="CS1601" s="24"/>
      <c r="CT1601" s="24"/>
      <c r="CU1601" s="24"/>
      <c r="CV1601" s="24"/>
      <c r="CW1601" s="24"/>
      <c r="CX1601" s="24"/>
      <c r="CY1601" s="24"/>
      <c r="CZ1601" s="24"/>
      <c r="DA1601" s="24"/>
      <c r="DB1601" s="24"/>
      <c r="DC1601" s="24"/>
      <c r="DD1601" s="24"/>
      <c r="DE1601" s="24"/>
      <c r="DF1601" s="24"/>
      <c r="DG1601" s="24"/>
      <c r="DH1601" s="24"/>
      <c r="DI1601" s="24"/>
      <c r="DJ1601" s="24"/>
      <c r="DK1601" s="24"/>
      <c r="DL1601" s="24"/>
      <c r="DM1601" s="24"/>
      <c r="DN1601" s="24"/>
      <c r="DO1601" s="24"/>
      <c r="DP1601" s="24"/>
      <c r="DQ1601" s="24"/>
      <c r="DR1601" s="18">
        <v>0</v>
      </c>
      <c r="DS1601" s="24"/>
      <c r="DT1601" s="24"/>
      <c r="DU1601" s="24"/>
      <c r="DV1601" s="24"/>
      <c r="DW1601" s="24"/>
      <c r="DX1601" s="24"/>
      <c r="DY1601" s="24"/>
      <c r="DZ1601" s="18">
        <v>0</v>
      </c>
      <c r="EA1601" s="24"/>
      <c r="EB1601" s="24"/>
      <c r="EC1601" s="24"/>
      <c r="ED1601" s="24"/>
      <c r="EE1601" s="18">
        <v>0</v>
      </c>
      <c r="EF1601" s="18">
        <v>0</v>
      </c>
      <c r="EG1601" s="24"/>
      <c r="EH1601" s="18" t="s">
        <v>1921</v>
      </c>
      <c r="EI1601" s="18" cm="1">
        <f t="array" ref="EI1601">IF(SUMPRODUCT(--(DO1601:DS1601&lt;&gt;""))=0, 0,1)</f>
        <v>1</v>
      </c>
      <c r="EJ1601" s="18" cm="1">
        <f t="array" ref="EJ1601">IF(SUMPRODUCT(--(DT1601:EG1601&lt;&gt;""))=0, 0,1)</f>
        <v>1</v>
      </c>
      <c r="EK1601" s="18" cm="1">
        <f t="array" ref="EK1601">IF(SUMPRODUCT(--(EC1601:EG1601&lt;&gt;""))=0, 0,1)</f>
        <v>1</v>
      </c>
      <c r="EL1601" s="18" cm="1">
        <f t="array" ref="EL1601">IF(SUMPRODUCT(--(EE1601:EG1601&lt;&gt;""))=0, 0,1)</f>
        <v>1</v>
      </c>
      <c r="EM1601" s="18">
        <f t="shared" si="307"/>
        <v>0</v>
      </c>
      <c r="EN1601" s="18">
        <f t="shared" si="308"/>
        <v>0</v>
      </c>
      <c r="EO1601" s="18">
        <f t="shared" si="309"/>
        <v>0</v>
      </c>
      <c r="EP1601" s="18">
        <f t="shared" si="310"/>
        <v>0</v>
      </c>
      <c r="EQ1601" s="18">
        <f t="shared" si="311"/>
        <v>0</v>
      </c>
      <c r="ER1601" s="58" t="s">
        <v>2080</v>
      </c>
      <c r="ES1601" s="59">
        <v>44011</v>
      </c>
      <c r="ET1601" s="24"/>
      <c r="EU1601" s="18" t="s">
        <v>1914</v>
      </c>
    </row>
    <row r="1602" spans="1:151" ht="15.75" customHeight="1" x14ac:dyDescent="0.2">
      <c r="A1602" s="5" t="s">
        <v>444</v>
      </c>
      <c r="B1602" s="24" t="s">
        <v>1913</v>
      </c>
      <c r="C1602" s="26">
        <v>1</v>
      </c>
      <c r="D1602" s="18" t="s">
        <v>633</v>
      </c>
      <c r="E1602" s="26" t="s">
        <v>1925</v>
      </c>
      <c r="F1602" s="18" t="s">
        <v>553</v>
      </c>
      <c r="G1602" s="18" t="s">
        <v>575</v>
      </c>
      <c r="H1602" s="18" t="s">
        <v>690</v>
      </c>
      <c r="I1602" s="18" t="s">
        <v>577</v>
      </c>
      <c r="J1602" s="18" t="s">
        <v>363</v>
      </c>
      <c r="K1602" s="18" t="s">
        <v>363</v>
      </c>
      <c r="L1602" s="18" t="s">
        <v>363</v>
      </c>
      <c r="M1602" s="18" t="s">
        <v>253</v>
      </c>
      <c r="N1602" s="56">
        <v>60</v>
      </c>
      <c r="O1602" s="18" t="s">
        <v>1915</v>
      </c>
      <c r="P1602" s="18" t="s">
        <v>466</v>
      </c>
      <c r="Q1602" s="18" t="s">
        <v>254</v>
      </c>
      <c r="R1602" s="24" t="s">
        <v>257</v>
      </c>
      <c r="S1602" s="24" t="s">
        <v>257</v>
      </c>
      <c r="T1602" s="26" t="s">
        <v>1916</v>
      </c>
      <c r="U1602" s="26" t="s">
        <v>257</v>
      </c>
      <c r="V1602" s="26" t="s">
        <v>257</v>
      </c>
      <c r="W1602" s="26" t="s">
        <v>257</v>
      </c>
      <c r="X1602" s="75" t="s">
        <v>1923</v>
      </c>
      <c r="Y1602" s="56">
        <v>200</v>
      </c>
      <c r="Z1602" s="18" t="s">
        <v>474</v>
      </c>
      <c r="AA1602" s="56">
        <v>200</v>
      </c>
      <c r="AB1602" s="57" t="s">
        <v>257</v>
      </c>
      <c r="AC1602" s="18" t="s">
        <v>595</v>
      </c>
      <c r="AD1602" s="18" t="s">
        <v>595</v>
      </c>
      <c r="AE1602" s="18" t="s">
        <v>595</v>
      </c>
      <c r="AF1602" s="18" t="s">
        <v>257</v>
      </c>
      <c r="AG1602" s="18" t="s">
        <v>257</v>
      </c>
      <c r="AH1602" s="18" t="s">
        <v>595</v>
      </c>
      <c r="AI1602" s="18">
        <v>21</v>
      </c>
      <c r="AJ1602" s="18" t="s">
        <v>522</v>
      </c>
      <c r="AK1602" s="18">
        <v>21</v>
      </c>
      <c r="AL1602" s="18" t="s">
        <v>1917</v>
      </c>
      <c r="AM1602" s="18" t="s">
        <v>282</v>
      </c>
      <c r="AN1602" s="18">
        <v>2.5</v>
      </c>
      <c r="AO1602" s="18" t="s">
        <v>1918</v>
      </c>
      <c r="AP1602" s="18" t="s">
        <v>479</v>
      </c>
      <c r="AQ1602" s="18">
        <v>7</v>
      </c>
      <c r="AR1602" s="18" t="s">
        <v>561</v>
      </c>
      <c r="AS1602" s="18">
        <v>0</v>
      </c>
      <c r="AT1602" s="18">
        <v>0</v>
      </c>
      <c r="AU1602" s="18" t="s">
        <v>257</v>
      </c>
      <c r="AV1602" s="18" t="s">
        <v>257</v>
      </c>
      <c r="AW1602" s="18" t="s">
        <v>1919</v>
      </c>
      <c r="AX1602" s="18">
        <v>21</v>
      </c>
      <c r="AY1602" s="18" t="s">
        <v>522</v>
      </c>
      <c r="AZ1602" s="18" t="s">
        <v>257</v>
      </c>
      <c r="BA1602" s="18" t="s">
        <v>257</v>
      </c>
      <c r="BB1602" s="18" t="s">
        <v>1931</v>
      </c>
      <c r="BC1602" s="24"/>
      <c r="BD1602" s="24"/>
      <c r="BE1602" s="24"/>
      <c r="BF1602" s="24"/>
      <c r="BG1602" s="24"/>
      <c r="BH1602" s="24"/>
      <c r="BI1602" s="24"/>
      <c r="BJ1602" s="24"/>
      <c r="BK1602" s="24"/>
      <c r="BL1602" s="24"/>
      <c r="BM1602" s="24"/>
      <c r="BN1602" s="24"/>
      <c r="BO1602" s="24"/>
      <c r="BP1602" s="24"/>
      <c r="BQ1602" s="24"/>
      <c r="BR1602" s="24"/>
      <c r="BS1602" s="24"/>
      <c r="BT1602" s="24"/>
      <c r="BU1602" s="24"/>
      <c r="BV1602" s="24"/>
      <c r="BW1602" s="24"/>
      <c r="BX1602" s="24"/>
      <c r="BY1602" s="24"/>
      <c r="BZ1602" s="24"/>
      <c r="CA1602" s="24"/>
      <c r="CB1602" s="24"/>
      <c r="CC1602" s="24"/>
      <c r="CD1602" s="24"/>
      <c r="CE1602" s="24"/>
      <c r="CF1602" s="24"/>
      <c r="CG1602" s="24"/>
      <c r="CH1602" s="24"/>
      <c r="CI1602" s="24"/>
      <c r="CJ1602" s="24"/>
      <c r="CK1602" s="24"/>
      <c r="CL1602" s="24"/>
      <c r="CM1602" s="24"/>
      <c r="CN1602" s="24"/>
      <c r="CO1602" s="24"/>
      <c r="CP1602" s="24"/>
      <c r="CQ1602" s="24"/>
      <c r="CR1602" s="24"/>
      <c r="CS1602" s="24"/>
      <c r="CT1602" s="24"/>
      <c r="CU1602" s="24"/>
      <c r="CV1602" s="24"/>
      <c r="CW1602" s="24"/>
      <c r="CX1602" s="24"/>
      <c r="CY1602" s="24"/>
      <c r="CZ1602" s="24"/>
      <c r="DA1602" s="24"/>
      <c r="DB1602" s="24"/>
      <c r="DC1602" s="24"/>
      <c r="DD1602" s="24"/>
      <c r="DE1602" s="24"/>
      <c r="DF1602" s="24"/>
      <c r="DG1602" s="24"/>
      <c r="DH1602" s="24"/>
      <c r="DI1602" s="24"/>
      <c r="DJ1602" s="24"/>
      <c r="DK1602" s="24"/>
      <c r="DL1602" s="24"/>
      <c r="DM1602" s="24"/>
      <c r="DN1602" s="24"/>
      <c r="DO1602" s="24"/>
      <c r="DP1602" s="24"/>
      <c r="DQ1602" s="24"/>
      <c r="DR1602" s="18">
        <v>0</v>
      </c>
      <c r="DS1602" s="24"/>
      <c r="DT1602" s="24"/>
      <c r="DU1602" s="24"/>
      <c r="DV1602" s="24"/>
      <c r="DW1602" s="24"/>
      <c r="DX1602" s="24"/>
      <c r="DY1602" s="24"/>
      <c r="DZ1602" s="18">
        <v>0</v>
      </c>
      <c r="EA1602" s="24"/>
      <c r="EB1602" s="24"/>
      <c r="EC1602" s="24"/>
      <c r="ED1602" s="24"/>
      <c r="EE1602" s="18">
        <v>0</v>
      </c>
      <c r="EF1602" s="18">
        <v>0</v>
      </c>
      <c r="EG1602" s="24"/>
      <c r="EH1602" s="18" t="s">
        <v>1921</v>
      </c>
      <c r="EI1602" s="18" cm="1">
        <f t="array" ref="EI1602">IF(SUMPRODUCT(--(DO1602:DS1602&lt;&gt;""))=0, 0,1)</f>
        <v>1</v>
      </c>
      <c r="EJ1602" s="18" cm="1">
        <f t="array" ref="EJ1602">IF(SUMPRODUCT(--(DT1602:EG1602&lt;&gt;""))=0, 0,1)</f>
        <v>1</v>
      </c>
      <c r="EK1602" s="18" cm="1">
        <f t="array" ref="EK1602">IF(SUMPRODUCT(--(EC1602:EG1602&lt;&gt;""))=0, 0,1)</f>
        <v>1</v>
      </c>
      <c r="EL1602" s="18" cm="1">
        <f t="array" ref="EL1602">IF(SUMPRODUCT(--(EE1602:EG1602&lt;&gt;""))=0, 0,1)</f>
        <v>1</v>
      </c>
      <c r="EM1602" s="18">
        <f t="shared" si="307"/>
        <v>0</v>
      </c>
      <c r="EN1602" s="18">
        <f t="shared" si="308"/>
        <v>0</v>
      </c>
      <c r="EO1602" s="18">
        <f t="shared" si="309"/>
        <v>0</v>
      </c>
      <c r="EP1602" s="18">
        <f t="shared" si="310"/>
        <v>0</v>
      </c>
      <c r="EQ1602" s="18">
        <f t="shared" si="311"/>
        <v>0</v>
      </c>
      <c r="ER1602" s="58" t="s">
        <v>2080</v>
      </c>
      <c r="ES1602" s="59">
        <v>44011</v>
      </c>
      <c r="ET1602" s="24"/>
      <c r="EU1602" s="18" t="s">
        <v>1914</v>
      </c>
    </row>
    <row r="1603" spans="1:151" ht="15.75" customHeight="1" x14ac:dyDescent="0.2">
      <c r="A1603" s="5" t="s">
        <v>444</v>
      </c>
      <c r="B1603" s="24" t="s">
        <v>1913</v>
      </c>
      <c r="C1603" s="26">
        <v>1</v>
      </c>
      <c r="D1603" s="18" t="s">
        <v>633</v>
      </c>
      <c r="E1603" s="26" t="s">
        <v>1926</v>
      </c>
      <c r="F1603" s="18" t="s">
        <v>553</v>
      </c>
      <c r="G1603" s="18" t="s">
        <v>575</v>
      </c>
      <c r="H1603" s="18" t="s">
        <v>690</v>
      </c>
      <c r="I1603" s="18" t="s">
        <v>577</v>
      </c>
      <c r="J1603" s="18" t="s">
        <v>363</v>
      </c>
      <c r="K1603" s="18" t="s">
        <v>363</v>
      </c>
      <c r="L1603" s="18" t="s">
        <v>363</v>
      </c>
      <c r="M1603" s="18" t="s">
        <v>253</v>
      </c>
      <c r="N1603" s="56">
        <v>60</v>
      </c>
      <c r="O1603" s="18" t="s">
        <v>1915</v>
      </c>
      <c r="P1603" s="18" t="s">
        <v>466</v>
      </c>
      <c r="Q1603" s="18" t="s">
        <v>254</v>
      </c>
      <c r="R1603" s="24" t="s">
        <v>257</v>
      </c>
      <c r="S1603" s="24" t="s">
        <v>257</v>
      </c>
      <c r="T1603" s="26" t="s">
        <v>1916</v>
      </c>
      <c r="U1603" s="26" t="s">
        <v>257</v>
      </c>
      <c r="V1603" s="26" t="s">
        <v>257</v>
      </c>
      <c r="W1603" s="26" t="s">
        <v>257</v>
      </c>
      <c r="X1603" s="75" t="s">
        <v>1923</v>
      </c>
      <c r="Y1603" s="56">
        <v>400</v>
      </c>
      <c r="Z1603" s="18" t="s">
        <v>474</v>
      </c>
      <c r="AA1603" s="56">
        <v>400</v>
      </c>
      <c r="AB1603" s="57" t="s">
        <v>257</v>
      </c>
      <c r="AC1603" s="18" t="s">
        <v>595</v>
      </c>
      <c r="AD1603" s="18" t="s">
        <v>595</v>
      </c>
      <c r="AE1603" s="18" t="s">
        <v>595</v>
      </c>
      <c r="AF1603" s="18" t="s">
        <v>257</v>
      </c>
      <c r="AG1603" s="18" t="s">
        <v>257</v>
      </c>
      <c r="AH1603" s="18" t="s">
        <v>595</v>
      </c>
      <c r="AI1603" s="18">
        <v>21</v>
      </c>
      <c r="AJ1603" s="18" t="s">
        <v>522</v>
      </c>
      <c r="AK1603" s="18">
        <v>21</v>
      </c>
      <c r="AL1603" s="18" t="s">
        <v>1917</v>
      </c>
      <c r="AM1603" s="18" t="s">
        <v>282</v>
      </c>
      <c r="AN1603" s="18">
        <v>5</v>
      </c>
      <c r="AO1603" s="18" t="s">
        <v>1918</v>
      </c>
      <c r="AP1603" s="18" t="s">
        <v>479</v>
      </c>
      <c r="AQ1603" s="18">
        <v>7</v>
      </c>
      <c r="AR1603" s="18" t="s">
        <v>561</v>
      </c>
      <c r="AS1603" s="18">
        <v>0</v>
      </c>
      <c r="AT1603" s="18">
        <v>0</v>
      </c>
      <c r="AU1603" s="18" t="s">
        <v>257</v>
      </c>
      <c r="AV1603" s="18" t="s">
        <v>257</v>
      </c>
      <c r="AW1603" s="18" t="s">
        <v>1919</v>
      </c>
      <c r="AX1603" s="18">
        <v>21</v>
      </c>
      <c r="AY1603" s="18" t="s">
        <v>522</v>
      </c>
      <c r="AZ1603" s="18" t="s">
        <v>257</v>
      </c>
      <c r="BA1603" s="18" t="s">
        <v>257</v>
      </c>
      <c r="BB1603" s="18" t="s">
        <v>1931</v>
      </c>
      <c r="BC1603" s="24"/>
      <c r="BD1603" s="24"/>
      <c r="BE1603" s="24"/>
      <c r="BF1603" s="24"/>
      <c r="BG1603" s="24"/>
      <c r="BH1603" s="24"/>
      <c r="BI1603" s="24"/>
      <c r="BJ1603" s="24"/>
      <c r="BK1603" s="24"/>
      <c r="BL1603" s="24"/>
      <c r="BM1603" s="24"/>
      <c r="BN1603" s="24"/>
      <c r="BO1603" s="24"/>
      <c r="BP1603" s="24"/>
      <c r="BQ1603" s="24"/>
      <c r="BR1603" s="24"/>
      <c r="BS1603" s="24"/>
      <c r="BT1603" s="24"/>
      <c r="BU1603" s="24"/>
      <c r="BV1603" s="24"/>
      <c r="BW1603" s="24"/>
      <c r="BX1603" s="24"/>
      <c r="BY1603" s="24"/>
      <c r="BZ1603" s="24"/>
      <c r="CA1603" s="24"/>
      <c r="CB1603" s="24"/>
      <c r="CC1603" s="24"/>
      <c r="CD1603" s="24"/>
      <c r="CE1603" s="24"/>
      <c r="CF1603" s="24"/>
      <c r="CG1603" s="24"/>
      <c r="CH1603" s="24"/>
      <c r="CI1603" s="24"/>
      <c r="CJ1603" s="24"/>
      <c r="CK1603" s="24"/>
      <c r="CL1603" s="24"/>
      <c r="CM1603" s="24"/>
      <c r="CN1603" s="24"/>
      <c r="CO1603" s="24"/>
      <c r="CP1603" s="24"/>
      <c r="CQ1603" s="24"/>
      <c r="CR1603" s="24"/>
      <c r="CS1603" s="24"/>
      <c r="CT1603" s="24"/>
      <c r="CU1603" s="24"/>
      <c r="CV1603" s="24"/>
      <c r="CW1603" s="24"/>
      <c r="CX1603" s="24"/>
      <c r="CY1603" s="24"/>
      <c r="CZ1603" s="24"/>
      <c r="DA1603" s="24"/>
      <c r="DB1603" s="24"/>
      <c r="DC1603" s="24"/>
      <c r="DD1603" s="24"/>
      <c r="DE1603" s="24"/>
      <c r="DF1603" s="24"/>
      <c r="DG1603" s="24"/>
      <c r="DH1603" s="24"/>
      <c r="DI1603" s="24"/>
      <c r="DJ1603" s="24"/>
      <c r="DK1603" s="24"/>
      <c r="DL1603" s="24"/>
      <c r="DM1603" s="24"/>
      <c r="DN1603" s="24"/>
      <c r="DO1603" s="24"/>
      <c r="DP1603" s="24"/>
      <c r="DQ1603" s="24"/>
      <c r="DR1603" s="18">
        <v>0</v>
      </c>
      <c r="DS1603" s="24"/>
      <c r="DT1603" s="24"/>
      <c r="DU1603" s="24"/>
      <c r="DV1603" s="24"/>
      <c r="DW1603" s="24"/>
      <c r="DX1603" s="24"/>
      <c r="DY1603" s="24"/>
      <c r="DZ1603" s="18">
        <v>0</v>
      </c>
      <c r="EA1603" s="24"/>
      <c r="EB1603" s="24"/>
      <c r="EC1603" s="24"/>
      <c r="ED1603" s="24"/>
      <c r="EE1603" s="18">
        <v>0</v>
      </c>
      <c r="EF1603" s="18">
        <v>0</v>
      </c>
      <c r="EG1603" s="24"/>
      <c r="EH1603" s="18" t="s">
        <v>1921</v>
      </c>
      <c r="EI1603" s="18" cm="1">
        <f t="array" ref="EI1603">IF(SUMPRODUCT(--(DO1603:DS1603&lt;&gt;""))=0, 0,1)</f>
        <v>1</v>
      </c>
      <c r="EJ1603" s="18" cm="1">
        <f t="array" ref="EJ1603">IF(SUMPRODUCT(--(DT1603:EG1603&lt;&gt;""))=0, 0,1)</f>
        <v>1</v>
      </c>
      <c r="EK1603" s="18" cm="1">
        <f t="array" ref="EK1603">IF(SUMPRODUCT(--(EC1603:EG1603&lt;&gt;""))=0, 0,1)</f>
        <v>1</v>
      </c>
      <c r="EL1603" s="18" cm="1">
        <f t="array" ref="EL1603">IF(SUMPRODUCT(--(EE1603:EG1603&lt;&gt;""))=0, 0,1)</f>
        <v>1</v>
      </c>
      <c r="EM1603" s="18">
        <f t="shared" si="307"/>
        <v>0</v>
      </c>
      <c r="EN1603" s="18">
        <f t="shared" si="308"/>
        <v>0</v>
      </c>
      <c r="EO1603" s="18">
        <f t="shared" si="309"/>
        <v>0</v>
      </c>
      <c r="EP1603" s="18">
        <f t="shared" si="310"/>
        <v>0</v>
      </c>
      <c r="EQ1603" s="18">
        <f t="shared" si="311"/>
        <v>0</v>
      </c>
      <c r="ER1603" s="58" t="s">
        <v>2080</v>
      </c>
      <c r="ES1603" s="59">
        <v>44011</v>
      </c>
      <c r="ET1603" s="24"/>
      <c r="EU1603" s="18" t="s">
        <v>1914</v>
      </c>
    </row>
    <row r="1604" spans="1:151" ht="15.75" customHeight="1" x14ac:dyDescent="0.2">
      <c r="A1604" s="5" t="s">
        <v>444</v>
      </c>
      <c r="B1604" s="24" t="s">
        <v>1913</v>
      </c>
      <c r="C1604" s="26">
        <v>1</v>
      </c>
      <c r="D1604" s="18" t="s">
        <v>633</v>
      </c>
      <c r="E1604" s="26" t="s">
        <v>1927</v>
      </c>
      <c r="F1604" s="18" t="s">
        <v>553</v>
      </c>
      <c r="G1604" s="18" t="s">
        <v>575</v>
      </c>
      <c r="H1604" s="18" t="s">
        <v>690</v>
      </c>
      <c r="I1604" s="18" t="s">
        <v>577</v>
      </c>
      <c r="J1604" s="18" t="s">
        <v>363</v>
      </c>
      <c r="K1604" s="18" t="s">
        <v>363</v>
      </c>
      <c r="L1604" s="18" t="s">
        <v>363</v>
      </c>
      <c r="M1604" s="18" t="s">
        <v>253</v>
      </c>
      <c r="N1604" s="56">
        <v>60</v>
      </c>
      <c r="O1604" s="18" t="s">
        <v>1915</v>
      </c>
      <c r="P1604" s="18" t="s">
        <v>466</v>
      </c>
      <c r="Q1604" s="18" t="s">
        <v>254</v>
      </c>
      <c r="R1604" s="24" t="s">
        <v>257</v>
      </c>
      <c r="S1604" s="24" t="s">
        <v>257</v>
      </c>
      <c r="T1604" s="26" t="s">
        <v>1916</v>
      </c>
      <c r="U1604" s="26" t="s">
        <v>257</v>
      </c>
      <c r="V1604" s="26" t="s">
        <v>257</v>
      </c>
      <c r="W1604" s="26" t="s">
        <v>257</v>
      </c>
      <c r="X1604" s="75" t="s">
        <v>1928</v>
      </c>
      <c r="Y1604" s="56">
        <v>300</v>
      </c>
      <c r="Z1604" s="18" t="s">
        <v>474</v>
      </c>
      <c r="AA1604" s="56">
        <v>300</v>
      </c>
      <c r="AB1604" s="57" t="s">
        <v>257</v>
      </c>
      <c r="AC1604" s="18" t="s">
        <v>595</v>
      </c>
      <c r="AD1604" s="18" t="s">
        <v>595</v>
      </c>
      <c r="AE1604" s="18" t="s">
        <v>595</v>
      </c>
      <c r="AF1604" s="18" t="s">
        <v>257</v>
      </c>
      <c r="AG1604" s="18" t="s">
        <v>257</v>
      </c>
      <c r="AH1604" s="18" t="s">
        <v>595</v>
      </c>
      <c r="AI1604" s="18">
        <v>21</v>
      </c>
      <c r="AJ1604" s="18" t="s">
        <v>522</v>
      </c>
      <c r="AK1604" s="18">
        <v>21</v>
      </c>
      <c r="AL1604" s="18" t="s">
        <v>1917</v>
      </c>
      <c r="AM1604" s="18" t="s">
        <v>282</v>
      </c>
      <c r="AN1604" s="18">
        <v>0</v>
      </c>
      <c r="AO1604" s="18" t="s">
        <v>1918</v>
      </c>
      <c r="AP1604" s="18" t="s">
        <v>479</v>
      </c>
      <c r="AQ1604" s="18">
        <v>7</v>
      </c>
      <c r="AR1604" s="18" t="s">
        <v>561</v>
      </c>
      <c r="AS1604" s="18">
        <v>0</v>
      </c>
      <c r="AT1604" s="18">
        <v>0</v>
      </c>
      <c r="AU1604" s="18" t="s">
        <v>257</v>
      </c>
      <c r="AV1604" s="18" t="s">
        <v>257</v>
      </c>
      <c r="AW1604" s="18" t="s">
        <v>1919</v>
      </c>
      <c r="AX1604" s="18">
        <v>21</v>
      </c>
      <c r="AY1604" s="18" t="s">
        <v>522</v>
      </c>
      <c r="AZ1604" s="18" t="s">
        <v>257</v>
      </c>
      <c r="BA1604" s="18" t="s">
        <v>257</v>
      </c>
      <c r="BB1604" s="18" t="s">
        <v>1931</v>
      </c>
      <c r="BC1604" s="24"/>
      <c r="BD1604" s="24"/>
      <c r="BE1604" s="24"/>
      <c r="BF1604" s="24"/>
      <c r="BG1604" s="24"/>
      <c r="BH1604" s="24"/>
      <c r="BI1604" s="24"/>
      <c r="BJ1604" s="24"/>
      <c r="BK1604" s="24"/>
      <c r="BL1604" s="24"/>
      <c r="BM1604" s="24"/>
      <c r="BN1604" s="24"/>
      <c r="BO1604" s="24"/>
      <c r="BP1604" s="24"/>
      <c r="BQ1604" s="24"/>
      <c r="BR1604" s="24"/>
      <c r="BS1604" s="24"/>
      <c r="BT1604" s="24"/>
      <c r="BU1604" s="24"/>
      <c r="BV1604" s="24"/>
      <c r="BW1604" s="24"/>
      <c r="BX1604" s="24"/>
      <c r="BY1604" s="24"/>
      <c r="BZ1604" s="24"/>
      <c r="CA1604" s="24"/>
      <c r="CB1604" s="24"/>
      <c r="CC1604" s="24"/>
      <c r="CD1604" s="24"/>
      <c r="CE1604" s="24"/>
      <c r="CF1604" s="24"/>
      <c r="CG1604" s="24"/>
      <c r="CH1604" s="24"/>
      <c r="CI1604" s="24"/>
      <c r="CJ1604" s="24"/>
      <c r="CK1604" s="24"/>
      <c r="CL1604" s="24"/>
      <c r="CM1604" s="24"/>
      <c r="CN1604" s="24"/>
      <c r="CO1604" s="24"/>
      <c r="CP1604" s="24"/>
      <c r="CQ1604" s="24"/>
      <c r="CR1604" s="24"/>
      <c r="CS1604" s="24"/>
      <c r="CT1604" s="24"/>
      <c r="CU1604" s="24"/>
      <c r="CV1604" s="24"/>
      <c r="CW1604" s="24"/>
      <c r="CX1604" s="24"/>
      <c r="CY1604" s="24"/>
      <c r="CZ1604" s="24"/>
      <c r="DA1604" s="24"/>
      <c r="DB1604" s="24"/>
      <c r="DC1604" s="24"/>
      <c r="DD1604" s="24"/>
      <c r="DE1604" s="24"/>
      <c r="DF1604" s="24"/>
      <c r="DG1604" s="24"/>
      <c r="DH1604" s="24"/>
      <c r="DI1604" s="24"/>
      <c r="DJ1604" s="24"/>
      <c r="DK1604" s="24"/>
      <c r="DL1604" s="24"/>
      <c r="DM1604" s="24"/>
      <c r="DN1604" s="24"/>
      <c r="DO1604" s="24"/>
      <c r="DP1604" s="24"/>
      <c r="DQ1604" s="24"/>
      <c r="DR1604" s="18">
        <v>0</v>
      </c>
      <c r="DS1604" s="24"/>
      <c r="DT1604" s="24"/>
      <c r="DU1604" s="24"/>
      <c r="DV1604" s="24"/>
      <c r="DW1604" s="24"/>
      <c r="DX1604" s="24"/>
      <c r="DY1604" s="24"/>
      <c r="DZ1604" s="18">
        <v>0</v>
      </c>
      <c r="EA1604" s="24"/>
      <c r="EB1604" s="24"/>
      <c r="EC1604" s="24"/>
      <c r="ED1604" s="24"/>
      <c r="EE1604" s="18">
        <v>0</v>
      </c>
      <c r="EF1604" s="18">
        <v>0</v>
      </c>
      <c r="EG1604" s="24"/>
      <c r="EH1604" s="18" t="s">
        <v>1921</v>
      </c>
      <c r="EI1604" s="18" cm="1">
        <f t="array" ref="EI1604">IF(SUMPRODUCT(--(DO1604:DS1604&lt;&gt;""))=0, 0,1)</f>
        <v>1</v>
      </c>
      <c r="EJ1604" s="18" cm="1">
        <f t="array" ref="EJ1604">IF(SUMPRODUCT(--(DT1604:EG1604&lt;&gt;""))=0, 0,1)</f>
        <v>1</v>
      </c>
      <c r="EK1604" s="18" cm="1">
        <f t="array" ref="EK1604">IF(SUMPRODUCT(--(EC1604:EG1604&lt;&gt;""))=0, 0,1)</f>
        <v>1</v>
      </c>
      <c r="EL1604" s="18" cm="1">
        <f t="array" ref="EL1604">IF(SUMPRODUCT(--(EE1604:EG1604&lt;&gt;""))=0, 0,1)</f>
        <v>1</v>
      </c>
      <c r="EM1604" s="18">
        <f t="shared" ref="EM1604:EM1667" si="318">IF(COUNTIF(DO1604:EG1604, 1), 1,0)</f>
        <v>0</v>
      </c>
      <c r="EN1604" s="18">
        <f t="shared" ref="EN1604:EN1667" si="319">IF(EI1604=0, "NA", IF(COUNTIF(DO1604:DS1604, 1), 1,0))</f>
        <v>0</v>
      </c>
      <c r="EO1604" s="18">
        <f t="shared" ref="EO1604:EO1667" si="320">IF(EJ1604=0, "NA", IF(COUNTIF(DT1604:EG1604, 1), 1,0))</f>
        <v>0</v>
      </c>
      <c r="EP1604" s="18">
        <f t="shared" ref="EP1604:EP1667" si="321">IF(EK1604=0, "NA", IF(COUNTIF(EC1604:EG1604, 1), 1,0))</f>
        <v>0</v>
      </c>
      <c r="EQ1604" s="18">
        <f t="shared" ref="EQ1604:EQ1667" si="322">IF(EL1604=0, "NA", IF(COUNTIF(EE1604:EG1604, 1), 1,0))</f>
        <v>0</v>
      </c>
      <c r="ER1604" s="58" t="s">
        <v>2080</v>
      </c>
      <c r="ES1604" s="59">
        <v>44011</v>
      </c>
      <c r="ET1604" s="24"/>
      <c r="EU1604" s="18" t="s">
        <v>1914</v>
      </c>
    </row>
    <row r="1605" spans="1:151" ht="15.75" customHeight="1" x14ac:dyDescent="0.2">
      <c r="A1605" s="5" t="s">
        <v>444</v>
      </c>
      <c r="B1605" s="24" t="s">
        <v>1913</v>
      </c>
      <c r="C1605" s="26">
        <v>1</v>
      </c>
      <c r="D1605" s="18" t="s">
        <v>633</v>
      </c>
      <c r="E1605" s="26" t="s">
        <v>1929</v>
      </c>
      <c r="F1605" s="18" t="s">
        <v>553</v>
      </c>
      <c r="G1605" s="18" t="s">
        <v>575</v>
      </c>
      <c r="H1605" s="18" t="s">
        <v>690</v>
      </c>
      <c r="I1605" s="18" t="s">
        <v>577</v>
      </c>
      <c r="J1605" s="18" t="s">
        <v>363</v>
      </c>
      <c r="K1605" s="18" t="s">
        <v>363</v>
      </c>
      <c r="L1605" s="18" t="s">
        <v>363</v>
      </c>
      <c r="M1605" s="18" t="s">
        <v>253</v>
      </c>
      <c r="N1605" s="56">
        <v>60</v>
      </c>
      <c r="O1605" s="18" t="s">
        <v>1915</v>
      </c>
      <c r="P1605" s="18" t="s">
        <v>466</v>
      </c>
      <c r="Q1605" s="18" t="s">
        <v>254</v>
      </c>
      <c r="R1605" s="24" t="s">
        <v>257</v>
      </c>
      <c r="S1605" s="24" t="s">
        <v>257</v>
      </c>
      <c r="T1605" s="26" t="s">
        <v>1916</v>
      </c>
      <c r="U1605" s="26" t="s">
        <v>257</v>
      </c>
      <c r="V1605" s="26" t="s">
        <v>257</v>
      </c>
      <c r="W1605" s="26" t="s">
        <v>257</v>
      </c>
      <c r="X1605" s="75" t="s">
        <v>1930</v>
      </c>
      <c r="Y1605" s="56">
        <v>200</v>
      </c>
      <c r="Z1605" s="18" t="s">
        <v>474</v>
      </c>
      <c r="AA1605" s="56">
        <v>200</v>
      </c>
      <c r="AB1605" s="57" t="s">
        <v>257</v>
      </c>
      <c r="AC1605" s="18" t="s">
        <v>595</v>
      </c>
      <c r="AD1605" s="18" t="s">
        <v>595</v>
      </c>
      <c r="AE1605" s="18" t="s">
        <v>595</v>
      </c>
      <c r="AF1605" s="18" t="s">
        <v>257</v>
      </c>
      <c r="AG1605" s="18" t="s">
        <v>257</v>
      </c>
      <c r="AH1605" s="18" t="s">
        <v>595</v>
      </c>
      <c r="AI1605" s="18">
        <v>21</v>
      </c>
      <c r="AJ1605" s="18" t="s">
        <v>522</v>
      </c>
      <c r="AK1605" s="18">
        <v>21</v>
      </c>
      <c r="AL1605" s="18" t="s">
        <v>1917</v>
      </c>
      <c r="AM1605" s="18" t="s">
        <v>282</v>
      </c>
      <c r="AN1605" s="18">
        <v>2.5</v>
      </c>
      <c r="AO1605" s="18" t="s">
        <v>1918</v>
      </c>
      <c r="AP1605" s="18" t="s">
        <v>479</v>
      </c>
      <c r="AQ1605" s="18">
        <v>7</v>
      </c>
      <c r="AR1605" s="18" t="s">
        <v>561</v>
      </c>
      <c r="AS1605" s="18">
        <v>0</v>
      </c>
      <c r="AT1605" s="18">
        <v>0</v>
      </c>
      <c r="AU1605" s="18" t="s">
        <v>257</v>
      </c>
      <c r="AV1605" s="18" t="s">
        <v>257</v>
      </c>
      <c r="AW1605" s="18" t="s">
        <v>1919</v>
      </c>
      <c r="AX1605" s="18">
        <v>21</v>
      </c>
      <c r="AY1605" s="18" t="s">
        <v>522</v>
      </c>
      <c r="AZ1605" s="18" t="s">
        <v>257</v>
      </c>
      <c r="BA1605" s="18" t="s">
        <v>257</v>
      </c>
      <c r="BB1605" s="18" t="s">
        <v>1931</v>
      </c>
      <c r="BC1605" s="24"/>
      <c r="BD1605" s="24"/>
      <c r="BE1605" s="24"/>
      <c r="BF1605" s="24"/>
      <c r="BG1605" s="24"/>
      <c r="BH1605" s="24"/>
      <c r="BI1605" s="24"/>
      <c r="BJ1605" s="24"/>
      <c r="BK1605" s="24"/>
      <c r="BL1605" s="24"/>
      <c r="BM1605" s="24"/>
      <c r="BN1605" s="24"/>
      <c r="BO1605" s="24"/>
      <c r="BP1605" s="24"/>
      <c r="BQ1605" s="24"/>
      <c r="BR1605" s="24"/>
      <c r="BS1605" s="24"/>
      <c r="BT1605" s="24"/>
      <c r="BU1605" s="24"/>
      <c r="BV1605" s="24"/>
      <c r="BW1605" s="24"/>
      <c r="BX1605" s="24"/>
      <c r="BY1605" s="24"/>
      <c r="BZ1605" s="24"/>
      <c r="CA1605" s="24"/>
      <c r="CB1605" s="24"/>
      <c r="CC1605" s="24"/>
      <c r="CD1605" s="24"/>
      <c r="CE1605" s="24"/>
      <c r="CF1605" s="24"/>
      <c r="CG1605" s="24"/>
      <c r="CH1605" s="24"/>
      <c r="CI1605" s="24"/>
      <c r="CJ1605" s="24"/>
      <c r="CK1605" s="24"/>
      <c r="CL1605" s="24"/>
      <c r="CM1605" s="24"/>
      <c r="CN1605" s="24"/>
      <c r="CO1605" s="24"/>
      <c r="CP1605" s="24"/>
      <c r="CQ1605" s="24"/>
      <c r="CR1605" s="24"/>
      <c r="CS1605" s="24"/>
      <c r="CT1605" s="24"/>
      <c r="CU1605" s="24"/>
      <c r="CV1605" s="24"/>
      <c r="CW1605" s="24"/>
      <c r="CX1605" s="24"/>
      <c r="CY1605" s="24"/>
      <c r="CZ1605" s="24"/>
      <c r="DA1605" s="24"/>
      <c r="DB1605" s="24"/>
      <c r="DC1605" s="24"/>
      <c r="DD1605" s="24"/>
      <c r="DE1605" s="24"/>
      <c r="DF1605" s="24"/>
      <c r="DG1605" s="24"/>
      <c r="DH1605" s="24"/>
      <c r="DI1605" s="24"/>
      <c r="DJ1605" s="24"/>
      <c r="DK1605" s="24"/>
      <c r="DL1605" s="24"/>
      <c r="DM1605" s="24"/>
      <c r="DN1605" s="24"/>
      <c r="DO1605" s="24"/>
      <c r="DP1605" s="24"/>
      <c r="DQ1605" s="24"/>
      <c r="DR1605" s="18">
        <v>0</v>
      </c>
      <c r="DS1605" s="24"/>
      <c r="DT1605" s="24"/>
      <c r="DU1605" s="24"/>
      <c r="DV1605" s="24"/>
      <c r="DW1605" s="24"/>
      <c r="DX1605" s="24"/>
      <c r="DY1605" s="24"/>
      <c r="DZ1605" s="18">
        <v>0</v>
      </c>
      <c r="EA1605" s="24"/>
      <c r="EB1605" s="24"/>
      <c r="EC1605" s="24"/>
      <c r="ED1605" s="24"/>
      <c r="EE1605" s="18">
        <v>0</v>
      </c>
      <c r="EF1605" s="18">
        <v>0</v>
      </c>
      <c r="EG1605" s="24"/>
      <c r="EH1605" s="18" t="s">
        <v>1921</v>
      </c>
      <c r="EI1605" s="18" cm="1">
        <f t="array" ref="EI1605">IF(SUMPRODUCT(--(DO1605:DS1605&lt;&gt;""))=0, 0,1)</f>
        <v>1</v>
      </c>
      <c r="EJ1605" s="18" cm="1">
        <f t="array" ref="EJ1605">IF(SUMPRODUCT(--(DT1605:EG1605&lt;&gt;""))=0, 0,1)</f>
        <v>1</v>
      </c>
      <c r="EK1605" s="18" cm="1">
        <f t="array" ref="EK1605">IF(SUMPRODUCT(--(EC1605:EG1605&lt;&gt;""))=0, 0,1)</f>
        <v>1</v>
      </c>
      <c r="EL1605" s="18" cm="1">
        <f t="array" ref="EL1605">IF(SUMPRODUCT(--(EE1605:EG1605&lt;&gt;""))=0, 0,1)</f>
        <v>1</v>
      </c>
      <c r="EM1605" s="18">
        <f t="shared" si="318"/>
        <v>0</v>
      </c>
      <c r="EN1605" s="18">
        <f t="shared" si="319"/>
        <v>0</v>
      </c>
      <c r="EO1605" s="18">
        <f t="shared" si="320"/>
        <v>0</v>
      </c>
      <c r="EP1605" s="18">
        <f t="shared" si="321"/>
        <v>0</v>
      </c>
      <c r="EQ1605" s="18">
        <f t="shared" si="322"/>
        <v>0</v>
      </c>
      <c r="ER1605" s="58" t="s">
        <v>2080</v>
      </c>
      <c r="ES1605" s="59">
        <v>44011</v>
      </c>
      <c r="ET1605" s="24"/>
      <c r="EU1605" s="18" t="s">
        <v>1914</v>
      </c>
    </row>
    <row r="1606" spans="1:151" ht="15.75" customHeight="1" x14ac:dyDescent="0.2">
      <c r="A1606" s="5" t="s">
        <v>444</v>
      </c>
      <c r="B1606" s="24" t="s">
        <v>1913</v>
      </c>
      <c r="C1606" s="26">
        <v>1</v>
      </c>
      <c r="D1606" s="18" t="s">
        <v>634</v>
      </c>
      <c r="E1606" s="26" t="s">
        <v>1836</v>
      </c>
      <c r="F1606" s="18" t="s">
        <v>553</v>
      </c>
      <c r="G1606" s="18" t="s">
        <v>575</v>
      </c>
      <c r="H1606" s="18" t="s">
        <v>690</v>
      </c>
      <c r="I1606" s="18" t="s">
        <v>577</v>
      </c>
      <c r="J1606" s="18" t="s">
        <v>363</v>
      </c>
      <c r="K1606" s="18" t="s">
        <v>363</v>
      </c>
      <c r="L1606" s="18" t="s">
        <v>363</v>
      </c>
      <c r="M1606" s="18" t="s">
        <v>253</v>
      </c>
      <c r="N1606" s="56">
        <v>60</v>
      </c>
      <c r="O1606" s="18" t="s">
        <v>1915</v>
      </c>
      <c r="P1606" s="18" t="s">
        <v>466</v>
      </c>
      <c r="Q1606" s="18" t="s">
        <v>254</v>
      </c>
      <c r="R1606" s="24" t="s">
        <v>257</v>
      </c>
      <c r="S1606" s="24" t="s">
        <v>257</v>
      </c>
      <c r="T1606" s="26" t="s">
        <v>1916</v>
      </c>
      <c r="U1606" s="26" t="s">
        <v>257</v>
      </c>
      <c r="V1606" s="26" t="s">
        <v>257</v>
      </c>
      <c r="W1606" s="26" t="s">
        <v>257</v>
      </c>
      <c r="X1606" s="26" t="s">
        <v>837</v>
      </c>
      <c r="Y1606" s="56">
        <v>0</v>
      </c>
      <c r="Z1606" s="18" t="s">
        <v>474</v>
      </c>
      <c r="AA1606" s="56">
        <v>0</v>
      </c>
      <c r="AB1606" s="57" t="s">
        <v>257</v>
      </c>
      <c r="AC1606" s="18" t="s">
        <v>595</v>
      </c>
      <c r="AD1606" s="18" t="s">
        <v>595</v>
      </c>
      <c r="AE1606" s="18" t="s">
        <v>595</v>
      </c>
      <c r="AF1606" s="18" t="s">
        <v>257</v>
      </c>
      <c r="AG1606" s="18" t="s">
        <v>257</v>
      </c>
      <c r="AH1606" s="18" t="s">
        <v>595</v>
      </c>
      <c r="AI1606" s="18">
        <v>28</v>
      </c>
      <c r="AJ1606" s="18" t="s">
        <v>522</v>
      </c>
      <c r="AK1606" s="18">
        <v>28</v>
      </c>
      <c r="AL1606" s="18" t="s">
        <v>1917</v>
      </c>
      <c r="AM1606" s="18" t="s">
        <v>282</v>
      </c>
      <c r="AN1606" s="18">
        <v>7.5</v>
      </c>
      <c r="AO1606" s="18" t="s">
        <v>1918</v>
      </c>
      <c r="AP1606" s="18" t="s">
        <v>479</v>
      </c>
      <c r="AQ1606" s="18">
        <v>7</v>
      </c>
      <c r="AR1606" s="18" t="s">
        <v>561</v>
      </c>
      <c r="AS1606" s="18">
        <v>0</v>
      </c>
      <c r="AT1606" s="18">
        <v>10</v>
      </c>
      <c r="AU1606" s="18" t="s">
        <v>257</v>
      </c>
      <c r="AV1606" s="18" t="s">
        <v>257</v>
      </c>
      <c r="AW1606" s="18" t="s">
        <v>1919</v>
      </c>
      <c r="AX1606" s="18">
        <v>27</v>
      </c>
      <c r="AY1606" s="18" t="s">
        <v>522</v>
      </c>
      <c r="AZ1606" s="18" t="s">
        <v>257</v>
      </c>
      <c r="BA1606" s="18" t="s">
        <v>257</v>
      </c>
      <c r="BB1606" s="18" t="s">
        <v>1931</v>
      </c>
      <c r="BC1606" s="24"/>
      <c r="BD1606" s="24"/>
      <c r="BE1606" s="24"/>
      <c r="BF1606" s="24"/>
      <c r="BG1606" s="24"/>
      <c r="BH1606" s="24"/>
      <c r="BI1606" s="24"/>
      <c r="BJ1606" s="24"/>
      <c r="BK1606" s="24"/>
      <c r="BL1606" s="24"/>
      <c r="BM1606" s="24"/>
      <c r="BN1606" s="24"/>
      <c r="BO1606" s="24"/>
      <c r="BP1606" s="24"/>
      <c r="BQ1606" s="24"/>
      <c r="BR1606" s="24"/>
      <c r="BS1606" s="24"/>
      <c r="BT1606" s="24"/>
      <c r="BU1606" s="24"/>
      <c r="BV1606" s="24"/>
      <c r="BW1606" s="24"/>
      <c r="BX1606" s="24"/>
      <c r="BY1606" s="24"/>
      <c r="BZ1606" s="24"/>
      <c r="CA1606" s="24"/>
      <c r="CB1606" s="24"/>
      <c r="CC1606" s="24"/>
      <c r="CD1606" s="24"/>
      <c r="CE1606" s="24"/>
      <c r="CF1606" s="24"/>
      <c r="CG1606" s="24"/>
      <c r="CH1606" s="24"/>
      <c r="CI1606" s="24"/>
      <c r="CJ1606" s="24"/>
      <c r="CK1606" s="24"/>
      <c r="CL1606" s="24"/>
      <c r="CM1606" s="24"/>
      <c r="CN1606" s="24"/>
      <c r="CO1606" s="24"/>
      <c r="CP1606" s="24"/>
      <c r="CQ1606" s="24"/>
      <c r="CR1606" s="24"/>
      <c r="CS1606" s="24"/>
      <c r="CT1606" s="24"/>
      <c r="CU1606" s="24"/>
      <c r="CV1606" s="24"/>
      <c r="CW1606" s="24"/>
      <c r="CX1606" s="24"/>
      <c r="CY1606" s="24"/>
      <c r="CZ1606" s="24"/>
      <c r="DA1606" s="24"/>
      <c r="DB1606" s="24"/>
      <c r="DC1606" s="24"/>
      <c r="DD1606" s="24"/>
      <c r="DE1606" s="24"/>
      <c r="DF1606" s="24"/>
      <c r="DG1606" s="24"/>
      <c r="DH1606" s="24"/>
      <c r="DI1606" s="24"/>
      <c r="DJ1606" s="24"/>
      <c r="DK1606" s="24"/>
      <c r="DL1606" s="24"/>
      <c r="DM1606" s="24"/>
      <c r="DN1606" s="24"/>
      <c r="DO1606" s="24"/>
      <c r="DP1606" s="24"/>
      <c r="DQ1606" s="24"/>
      <c r="DR1606" s="18">
        <v>0</v>
      </c>
      <c r="DS1606" s="24"/>
      <c r="DT1606" s="24"/>
      <c r="DU1606" s="24"/>
      <c r="DV1606" s="24"/>
      <c r="DW1606" s="24"/>
      <c r="DX1606" s="24"/>
      <c r="DY1606" s="24"/>
      <c r="DZ1606" s="18">
        <v>0</v>
      </c>
      <c r="EA1606" s="24"/>
      <c r="EB1606" s="24"/>
      <c r="EC1606" s="24"/>
      <c r="ED1606" s="24"/>
      <c r="EE1606" s="18">
        <v>0</v>
      </c>
      <c r="EF1606" s="18">
        <v>0</v>
      </c>
      <c r="EG1606" s="24"/>
      <c r="EH1606" s="18" t="s">
        <v>1921</v>
      </c>
      <c r="EI1606" s="18" cm="1">
        <f t="array" ref="EI1606">IF(SUMPRODUCT(--(DO1606:DS1606&lt;&gt;""))=0, 0,1)</f>
        <v>1</v>
      </c>
      <c r="EJ1606" s="18" cm="1">
        <f t="array" ref="EJ1606">IF(SUMPRODUCT(--(DT1606:EG1606&lt;&gt;""))=0, 0,1)</f>
        <v>1</v>
      </c>
      <c r="EK1606" s="18" cm="1">
        <f t="array" ref="EK1606">IF(SUMPRODUCT(--(EC1606:EG1606&lt;&gt;""))=0, 0,1)</f>
        <v>1</v>
      </c>
      <c r="EL1606" s="18" cm="1">
        <f t="array" ref="EL1606">IF(SUMPRODUCT(--(EE1606:EG1606&lt;&gt;""))=0, 0,1)</f>
        <v>1</v>
      </c>
      <c r="EM1606" s="18">
        <f t="shared" si="318"/>
        <v>0</v>
      </c>
      <c r="EN1606" s="18">
        <f t="shared" si="319"/>
        <v>0</v>
      </c>
      <c r="EO1606" s="18">
        <f t="shared" si="320"/>
        <v>0</v>
      </c>
      <c r="EP1606" s="18">
        <f t="shared" si="321"/>
        <v>0</v>
      </c>
      <c r="EQ1606" s="18">
        <f t="shared" si="322"/>
        <v>0</v>
      </c>
      <c r="ER1606" s="58" t="s">
        <v>2080</v>
      </c>
      <c r="ES1606" s="59">
        <v>44011</v>
      </c>
      <c r="ET1606" s="24"/>
      <c r="EU1606" s="18" t="s">
        <v>1914</v>
      </c>
    </row>
    <row r="1607" spans="1:151" ht="15.75" customHeight="1" x14ac:dyDescent="0.2">
      <c r="A1607" s="5" t="s">
        <v>444</v>
      </c>
      <c r="B1607" s="24" t="s">
        <v>1913</v>
      </c>
      <c r="C1607" s="26">
        <v>1</v>
      </c>
      <c r="D1607" s="18" t="s">
        <v>634</v>
      </c>
      <c r="E1607" s="26" t="s">
        <v>1922</v>
      </c>
      <c r="F1607" s="18" t="s">
        <v>553</v>
      </c>
      <c r="G1607" s="18" t="s">
        <v>575</v>
      </c>
      <c r="H1607" s="18" t="s">
        <v>690</v>
      </c>
      <c r="I1607" s="18" t="s">
        <v>577</v>
      </c>
      <c r="J1607" s="18" t="s">
        <v>363</v>
      </c>
      <c r="K1607" s="18" t="s">
        <v>363</v>
      </c>
      <c r="L1607" s="18" t="s">
        <v>363</v>
      </c>
      <c r="M1607" s="18" t="s">
        <v>253</v>
      </c>
      <c r="N1607" s="56">
        <v>60</v>
      </c>
      <c r="O1607" s="18" t="s">
        <v>1915</v>
      </c>
      <c r="P1607" s="18" t="s">
        <v>466</v>
      </c>
      <c r="Q1607" s="18" t="s">
        <v>254</v>
      </c>
      <c r="R1607" s="24" t="s">
        <v>257</v>
      </c>
      <c r="S1607" s="24" t="s">
        <v>257</v>
      </c>
      <c r="T1607" s="26" t="s">
        <v>1916</v>
      </c>
      <c r="U1607" s="26" t="s">
        <v>257</v>
      </c>
      <c r="V1607" s="26" t="s">
        <v>257</v>
      </c>
      <c r="W1607" s="26" t="s">
        <v>257</v>
      </c>
      <c r="X1607" s="75" t="s">
        <v>1923</v>
      </c>
      <c r="Y1607" s="56">
        <v>50</v>
      </c>
      <c r="Z1607" s="18" t="s">
        <v>474</v>
      </c>
      <c r="AA1607" s="56">
        <v>50</v>
      </c>
      <c r="AB1607" s="57" t="s">
        <v>257</v>
      </c>
      <c r="AC1607" s="18" t="s">
        <v>595</v>
      </c>
      <c r="AD1607" s="18" t="s">
        <v>595</v>
      </c>
      <c r="AE1607" s="18" t="s">
        <v>595</v>
      </c>
      <c r="AF1607" s="18" t="s">
        <v>257</v>
      </c>
      <c r="AG1607" s="18" t="s">
        <v>257</v>
      </c>
      <c r="AH1607" s="18" t="s">
        <v>595</v>
      </c>
      <c r="AI1607" s="18">
        <v>28</v>
      </c>
      <c r="AJ1607" s="18" t="s">
        <v>522</v>
      </c>
      <c r="AK1607" s="18">
        <v>28</v>
      </c>
      <c r="AL1607" s="18" t="s">
        <v>1917</v>
      </c>
      <c r="AM1607" s="18" t="s">
        <v>282</v>
      </c>
      <c r="AN1607" s="74">
        <v>5</v>
      </c>
      <c r="AO1607" s="18" t="s">
        <v>1918</v>
      </c>
      <c r="AP1607" s="18" t="s">
        <v>479</v>
      </c>
      <c r="AQ1607" s="18">
        <v>7</v>
      </c>
      <c r="AR1607" s="18" t="s">
        <v>561</v>
      </c>
      <c r="AS1607" s="18">
        <v>0</v>
      </c>
      <c r="AT1607" s="18">
        <v>15</v>
      </c>
      <c r="AU1607" s="18" t="s">
        <v>257</v>
      </c>
      <c r="AV1607" s="18" t="s">
        <v>257</v>
      </c>
      <c r="AW1607" s="18" t="s">
        <v>1919</v>
      </c>
      <c r="AX1607" s="18">
        <v>27</v>
      </c>
      <c r="AY1607" s="18" t="s">
        <v>522</v>
      </c>
      <c r="AZ1607" s="18" t="s">
        <v>257</v>
      </c>
      <c r="BA1607" s="18" t="s">
        <v>257</v>
      </c>
      <c r="BB1607" s="18" t="s">
        <v>1931</v>
      </c>
      <c r="BC1607" s="24"/>
      <c r="BD1607" s="24"/>
      <c r="BE1607" s="24"/>
      <c r="BF1607" s="24"/>
      <c r="BG1607" s="24"/>
      <c r="BH1607" s="24"/>
      <c r="BI1607" s="24"/>
      <c r="BJ1607" s="24"/>
      <c r="BK1607" s="24"/>
      <c r="BL1607" s="24"/>
      <c r="BM1607" s="24"/>
      <c r="BN1607" s="24"/>
      <c r="BO1607" s="24"/>
      <c r="BP1607" s="24"/>
      <c r="BQ1607" s="24"/>
      <c r="BR1607" s="24"/>
      <c r="BS1607" s="24"/>
      <c r="BT1607" s="24"/>
      <c r="BU1607" s="24"/>
      <c r="BV1607" s="24"/>
      <c r="BW1607" s="24"/>
      <c r="BX1607" s="24"/>
      <c r="BY1607" s="24"/>
      <c r="BZ1607" s="24"/>
      <c r="CA1607" s="24"/>
      <c r="CB1607" s="24"/>
      <c r="CC1607" s="24"/>
      <c r="CD1607" s="24"/>
      <c r="CE1607" s="24"/>
      <c r="CF1607" s="24"/>
      <c r="CG1607" s="24"/>
      <c r="CH1607" s="24"/>
      <c r="CI1607" s="24"/>
      <c r="CJ1607" s="24"/>
      <c r="CK1607" s="24"/>
      <c r="CL1607" s="24"/>
      <c r="CM1607" s="24"/>
      <c r="CN1607" s="24"/>
      <c r="CO1607" s="24"/>
      <c r="CP1607" s="24"/>
      <c r="CQ1607" s="24"/>
      <c r="CR1607" s="24"/>
      <c r="CS1607" s="24"/>
      <c r="CT1607" s="24"/>
      <c r="CU1607" s="24"/>
      <c r="CV1607" s="24"/>
      <c r="CW1607" s="24"/>
      <c r="CX1607" s="24"/>
      <c r="CY1607" s="24"/>
      <c r="CZ1607" s="24"/>
      <c r="DA1607" s="24"/>
      <c r="DB1607" s="24"/>
      <c r="DC1607" s="24"/>
      <c r="DD1607" s="24"/>
      <c r="DE1607" s="24"/>
      <c r="DF1607" s="24"/>
      <c r="DG1607" s="24"/>
      <c r="DH1607" s="24"/>
      <c r="DI1607" s="24"/>
      <c r="DJ1607" s="24"/>
      <c r="DK1607" s="24"/>
      <c r="DL1607" s="24"/>
      <c r="DM1607" s="24"/>
      <c r="DN1607" s="24"/>
      <c r="DO1607" s="24"/>
      <c r="DP1607" s="24"/>
      <c r="DQ1607" s="24"/>
      <c r="DR1607" s="18">
        <v>0</v>
      </c>
      <c r="DS1607" s="24"/>
      <c r="DT1607" s="24"/>
      <c r="DU1607" s="24"/>
      <c r="DV1607" s="24"/>
      <c r="DW1607" s="24"/>
      <c r="DX1607" s="24"/>
      <c r="DY1607" s="24"/>
      <c r="DZ1607" s="18">
        <v>0</v>
      </c>
      <c r="EA1607" s="24"/>
      <c r="EB1607" s="24"/>
      <c r="EC1607" s="24"/>
      <c r="ED1607" s="24"/>
      <c r="EE1607" s="18">
        <v>0</v>
      </c>
      <c r="EF1607" s="18">
        <v>0</v>
      </c>
      <c r="EG1607" s="24"/>
      <c r="EH1607" s="18" t="s">
        <v>1921</v>
      </c>
      <c r="EI1607" s="18" cm="1">
        <f t="array" ref="EI1607">IF(SUMPRODUCT(--(DO1607:DS1607&lt;&gt;""))=0, 0,1)</f>
        <v>1</v>
      </c>
      <c r="EJ1607" s="18" cm="1">
        <f t="array" ref="EJ1607">IF(SUMPRODUCT(--(DT1607:EG1607&lt;&gt;""))=0, 0,1)</f>
        <v>1</v>
      </c>
      <c r="EK1607" s="18" cm="1">
        <f t="array" ref="EK1607">IF(SUMPRODUCT(--(EC1607:EG1607&lt;&gt;""))=0, 0,1)</f>
        <v>1</v>
      </c>
      <c r="EL1607" s="18" cm="1">
        <f t="array" ref="EL1607">IF(SUMPRODUCT(--(EE1607:EG1607&lt;&gt;""))=0, 0,1)</f>
        <v>1</v>
      </c>
      <c r="EM1607" s="18">
        <f t="shared" si="318"/>
        <v>0</v>
      </c>
      <c r="EN1607" s="18">
        <f t="shared" si="319"/>
        <v>0</v>
      </c>
      <c r="EO1607" s="18">
        <f t="shared" si="320"/>
        <v>0</v>
      </c>
      <c r="EP1607" s="18">
        <f t="shared" si="321"/>
        <v>0</v>
      </c>
      <c r="EQ1607" s="18">
        <f t="shared" si="322"/>
        <v>0</v>
      </c>
      <c r="ER1607" s="58" t="s">
        <v>2080</v>
      </c>
      <c r="ES1607" s="59">
        <v>44011</v>
      </c>
      <c r="ET1607" s="24"/>
      <c r="EU1607" s="18" t="s">
        <v>1914</v>
      </c>
    </row>
    <row r="1608" spans="1:151" ht="15.75" customHeight="1" x14ac:dyDescent="0.2">
      <c r="A1608" s="5" t="s">
        <v>444</v>
      </c>
      <c r="B1608" s="24" t="s">
        <v>1913</v>
      </c>
      <c r="C1608" s="26">
        <v>1</v>
      </c>
      <c r="D1608" s="18" t="s">
        <v>634</v>
      </c>
      <c r="E1608" s="26" t="s">
        <v>1924</v>
      </c>
      <c r="F1608" s="18" t="s">
        <v>553</v>
      </c>
      <c r="G1608" s="18" t="s">
        <v>575</v>
      </c>
      <c r="H1608" s="18" t="s">
        <v>690</v>
      </c>
      <c r="I1608" s="18" t="s">
        <v>577</v>
      </c>
      <c r="J1608" s="18" t="s">
        <v>363</v>
      </c>
      <c r="K1608" s="18" t="s">
        <v>363</v>
      </c>
      <c r="L1608" s="18" t="s">
        <v>363</v>
      </c>
      <c r="M1608" s="18" t="s">
        <v>253</v>
      </c>
      <c r="N1608" s="56">
        <v>60</v>
      </c>
      <c r="O1608" s="18" t="s">
        <v>1915</v>
      </c>
      <c r="P1608" s="18" t="s">
        <v>466</v>
      </c>
      <c r="Q1608" s="18" t="s">
        <v>254</v>
      </c>
      <c r="R1608" s="24" t="s">
        <v>257</v>
      </c>
      <c r="S1608" s="24" t="s">
        <v>257</v>
      </c>
      <c r="T1608" s="26" t="s">
        <v>1916</v>
      </c>
      <c r="U1608" s="26" t="s">
        <v>257</v>
      </c>
      <c r="V1608" s="26" t="s">
        <v>257</v>
      </c>
      <c r="W1608" s="26" t="s">
        <v>257</v>
      </c>
      <c r="X1608" s="75" t="s">
        <v>1923</v>
      </c>
      <c r="Y1608" s="56">
        <v>100</v>
      </c>
      <c r="Z1608" s="18" t="s">
        <v>474</v>
      </c>
      <c r="AA1608" s="56">
        <v>100</v>
      </c>
      <c r="AB1608" s="57" t="s">
        <v>257</v>
      </c>
      <c r="AC1608" s="18" t="s">
        <v>595</v>
      </c>
      <c r="AD1608" s="18" t="s">
        <v>595</v>
      </c>
      <c r="AE1608" s="18" t="s">
        <v>595</v>
      </c>
      <c r="AF1608" s="18" t="s">
        <v>257</v>
      </c>
      <c r="AG1608" s="18" t="s">
        <v>257</v>
      </c>
      <c r="AH1608" s="18" t="s">
        <v>595</v>
      </c>
      <c r="AI1608" s="18">
        <v>28</v>
      </c>
      <c r="AJ1608" s="18" t="s">
        <v>522</v>
      </c>
      <c r="AK1608" s="18">
        <v>28</v>
      </c>
      <c r="AL1608" s="18" t="s">
        <v>1917</v>
      </c>
      <c r="AM1608" s="18" t="s">
        <v>282</v>
      </c>
      <c r="AN1608" s="18">
        <v>2.5</v>
      </c>
      <c r="AO1608" s="18" t="s">
        <v>1918</v>
      </c>
      <c r="AP1608" s="18" t="s">
        <v>479</v>
      </c>
      <c r="AQ1608" s="18">
        <v>7</v>
      </c>
      <c r="AR1608" s="18" t="s">
        <v>561</v>
      </c>
      <c r="AS1608" s="18">
        <v>0</v>
      </c>
      <c r="AT1608" s="18">
        <v>5</v>
      </c>
      <c r="AU1608" s="18" t="s">
        <v>257</v>
      </c>
      <c r="AV1608" s="18" t="s">
        <v>257</v>
      </c>
      <c r="AW1608" s="18" t="s">
        <v>1919</v>
      </c>
      <c r="AX1608" s="18">
        <v>27</v>
      </c>
      <c r="AY1608" s="18" t="s">
        <v>522</v>
      </c>
      <c r="AZ1608" s="18" t="s">
        <v>257</v>
      </c>
      <c r="BA1608" s="18" t="s">
        <v>257</v>
      </c>
      <c r="BB1608" s="18" t="s">
        <v>1931</v>
      </c>
      <c r="BC1608" s="24"/>
      <c r="BD1608" s="24"/>
      <c r="BE1608" s="24"/>
      <c r="BF1608" s="24"/>
      <c r="BG1608" s="24"/>
      <c r="BH1608" s="24"/>
      <c r="BI1608" s="24"/>
      <c r="BJ1608" s="24"/>
      <c r="BK1608" s="24"/>
      <c r="BL1608" s="24"/>
      <c r="BM1608" s="24"/>
      <c r="BN1608" s="24"/>
      <c r="BO1608" s="24"/>
      <c r="BP1608" s="24"/>
      <c r="BQ1608" s="24"/>
      <c r="BR1608" s="24"/>
      <c r="BS1608" s="24"/>
      <c r="BT1608" s="24"/>
      <c r="BU1608" s="24"/>
      <c r="BV1608" s="24"/>
      <c r="BW1608" s="24"/>
      <c r="BX1608" s="24"/>
      <c r="BY1608" s="24"/>
      <c r="BZ1608" s="24"/>
      <c r="CA1608" s="24"/>
      <c r="CB1608" s="24"/>
      <c r="CC1608" s="24"/>
      <c r="CD1608" s="24"/>
      <c r="CE1608" s="24"/>
      <c r="CF1608" s="24"/>
      <c r="CG1608" s="24"/>
      <c r="CH1608" s="24"/>
      <c r="CI1608" s="24"/>
      <c r="CJ1608" s="24"/>
      <c r="CK1608" s="24"/>
      <c r="CL1608" s="24"/>
      <c r="CM1608" s="24"/>
      <c r="CN1608" s="24"/>
      <c r="CO1608" s="24"/>
      <c r="CP1608" s="24"/>
      <c r="CQ1608" s="24"/>
      <c r="CR1608" s="24"/>
      <c r="CS1608" s="24"/>
      <c r="CT1608" s="24"/>
      <c r="CU1608" s="24"/>
      <c r="CV1608" s="24"/>
      <c r="CW1608" s="24"/>
      <c r="CX1608" s="24"/>
      <c r="CY1608" s="24"/>
      <c r="CZ1608" s="24"/>
      <c r="DA1608" s="24"/>
      <c r="DB1608" s="24"/>
      <c r="DC1608" s="24"/>
      <c r="DD1608" s="24"/>
      <c r="DE1608" s="24"/>
      <c r="DF1608" s="24"/>
      <c r="DG1608" s="24"/>
      <c r="DH1608" s="24"/>
      <c r="DI1608" s="24"/>
      <c r="DJ1608" s="24"/>
      <c r="DK1608" s="24"/>
      <c r="DL1608" s="24"/>
      <c r="DM1608" s="24"/>
      <c r="DN1608" s="24"/>
      <c r="DO1608" s="24"/>
      <c r="DP1608" s="24"/>
      <c r="DQ1608" s="24"/>
      <c r="DR1608" s="18">
        <v>0</v>
      </c>
      <c r="DS1608" s="24"/>
      <c r="DT1608" s="24"/>
      <c r="DU1608" s="24"/>
      <c r="DV1608" s="24"/>
      <c r="DW1608" s="24"/>
      <c r="DX1608" s="24"/>
      <c r="DY1608" s="24"/>
      <c r="DZ1608" s="18">
        <v>0</v>
      </c>
      <c r="EA1608" s="24"/>
      <c r="EB1608" s="24"/>
      <c r="EC1608" s="24"/>
      <c r="ED1608" s="24"/>
      <c r="EE1608" s="18">
        <v>0</v>
      </c>
      <c r="EF1608" s="18">
        <v>0</v>
      </c>
      <c r="EG1608" s="24"/>
      <c r="EH1608" s="18" t="s">
        <v>1921</v>
      </c>
      <c r="EI1608" s="18" cm="1">
        <f t="array" ref="EI1608">IF(SUMPRODUCT(--(DO1608:DS1608&lt;&gt;""))=0, 0,1)</f>
        <v>1</v>
      </c>
      <c r="EJ1608" s="18" cm="1">
        <f t="array" ref="EJ1608">IF(SUMPRODUCT(--(DT1608:EG1608&lt;&gt;""))=0, 0,1)</f>
        <v>1</v>
      </c>
      <c r="EK1608" s="18" cm="1">
        <f t="array" ref="EK1608">IF(SUMPRODUCT(--(EC1608:EG1608&lt;&gt;""))=0, 0,1)</f>
        <v>1</v>
      </c>
      <c r="EL1608" s="18" cm="1">
        <f t="array" ref="EL1608">IF(SUMPRODUCT(--(EE1608:EG1608&lt;&gt;""))=0, 0,1)</f>
        <v>1</v>
      </c>
      <c r="EM1608" s="18">
        <f t="shared" si="318"/>
        <v>0</v>
      </c>
      <c r="EN1608" s="18">
        <f t="shared" si="319"/>
        <v>0</v>
      </c>
      <c r="EO1608" s="18">
        <f t="shared" si="320"/>
        <v>0</v>
      </c>
      <c r="EP1608" s="18">
        <f t="shared" si="321"/>
        <v>0</v>
      </c>
      <c r="EQ1608" s="18">
        <f t="shared" si="322"/>
        <v>0</v>
      </c>
      <c r="ER1608" s="58" t="s">
        <v>2080</v>
      </c>
      <c r="ES1608" s="59">
        <v>44011</v>
      </c>
      <c r="ET1608" s="24"/>
      <c r="EU1608" s="18" t="s">
        <v>1914</v>
      </c>
    </row>
    <row r="1609" spans="1:151" ht="15.75" customHeight="1" x14ac:dyDescent="0.2">
      <c r="A1609" s="5" t="s">
        <v>444</v>
      </c>
      <c r="B1609" s="24" t="s">
        <v>1913</v>
      </c>
      <c r="C1609" s="26">
        <v>1</v>
      </c>
      <c r="D1609" s="18" t="s">
        <v>634</v>
      </c>
      <c r="E1609" s="26" t="s">
        <v>1925</v>
      </c>
      <c r="F1609" s="18" t="s">
        <v>553</v>
      </c>
      <c r="G1609" s="18" t="s">
        <v>575</v>
      </c>
      <c r="H1609" s="18" t="s">
        <v>690</v>
      </c>
      <c r="I1609" s="18" t="s">
        <v>577</v>
      </c>
      <c r="J1609" s="18" t="s">
        <v>363</v>
      </c>
      <c r="K1609" s="18" t="s">
        <v>363</v>
      </c>
      <c r="L1609" s="18" t="s">
        <v>363</v>
      </c>
      <c r="M1609" s="18" t="s">
        <v>253</v>
      </c>
      <c r="N1609" s="56">
        <v>60</v>
      </c>
      <c r="O1609" s="18" t="s">
        <v>1915</v>
      </c>
      <c r="P1609" s="18" t="s">
        <v>466</v>
      </c>
      <c r="Q1609" s="18" t="s">
        <v>254</v>
      </c>
      <c r="R1609" s="24" t="s">
        <v>257</v>
      </c>
      <c r="S1609" s="24" t="s">
        <v>257</v>
      </c>
      <c r="T1609" s="26" t="s">
        <v>1916</v>
      </c>
      <c r="U1609" s="26" t="s">
        <v>257</v>
      </c>
      <c r="V1609" s="26" t="s">
        <v>257</v>
      </c>
      <c r="W1609" s="26" t="s">
        <v>257</v>
      </c>
      <c r="X1609" s="75" t="s">
        <v>1923</v>
      </c>
      <c r="Y1609" s="56">
        <v>200</v>
      </c>
      <c r="Z1609" s="18" t="s">
        <v>474</v>
      </c>
      <c r="AA1609" s="56">
        <v>200</v>
      </c>
      <c r="AB1609" s="57" t="s">
        <v>257</v>
      </c>
      <c r="AC1609" s="18" t="s">
        <v>595</v>
      </c>
      <c r="AD1609" s="18" t="s">
        <v>595</v>
      </c>
      <c r="AE1609" s="18" t="s">
        <v>595</v>
      </c>
      <c r="AF1609" s="18" t="s">
        <v>257</v>
      </c>
      <c r="AG1609" s="18" t="s">
        <v>257</v>
      </c>
      <c r="AH1609" s="18" t="s">
        <v>595</v>
      </c>
      <c r="AI1609" s="18">
        <v>28</v>
      </c>
      <c r="AJ1609" s="18" t="s">
        <v>522</v>
      </c>
      <c r="AK1609" s="18">
        <v>28</v>
      </c>
      <c r="AL1609" s="18" t="s">
        <v>1917</v>
      </c>
      <c r="AM1609" s="18" t="s">
        <v>282</v>
      </c>
      <c r="AN1609" s="18">
        <v>20</v>
      </c>
      <c r="AO1609" s="18" t="s">
        <v>1918</v>
      </c>
      <c r="AP1609" s="18" t="s">
        <v>479</v>
      </c>
      <c r="AQ1609" s="18">
        <v>7</v>
      </c>
      <c r="AR1609" s="18" t="s">
        <v>561</v>
      </c>
      <c r="AS1609" s="18">
        <v>10</v>
      </c>
      <c r="AT1609" s="18">
        <v>30</v>
      </c>
      <c r="AU1609" s="18" t="s">
        <v>257</v>
      </c>
      <c r="AV1609" s="18" t="s">
        <v>257</v>
      </c>
      <c r="AW1609" s="18" t="s">
        <v>1919</v>
      </c>
      <c r="AX1609" s="18">
        <v>27</v>
      </c>
      <c r="AY1609" s="18" t="s">
        <v>522</v>
      </c>
      <c r="AZ1609" s="18" t="s">
        <v>257</v>
      </c>
      <c r="BA1609" s="18" t="s">
        <v>257</v>
      </c>
      <c r="BB1609" s="18" t="s">
        <v>1931</v>
      </c>
      <c r="BC1609" s="24"/>
      <c r="BD1609" s="24"/>
      <c r="BE1609" s="24"/>
      <c r="BF1609" s="24"/>
      <c r="BG1609" s="24"/>
      <c r="BH1609" s="24"/>
      <c r="BI1609" s="24"/>
      <c r="BJ1609" s="24"/>
      <c r="BK1609" s="24"/>
      <c r="BL1609" s="24"/>
      <c r="BM1609" s="24"/>
      <c r="BN1609" s="24"/>
      <c r="BO1609" s="24"/>
      <c r="BP1609" s="24"/>
      <c r="BQ1609" s="24"/>
      <c r="BR1609" s="24"/>
      <c r="BS1609" s="24"/>
      <c r="BT1609" s="24"/>
      <c r="BU1609" s="24"/>
      <c r="BV1609" s="24"/>
      <c r="BW1609" s="24"/>
      <c r="BX1609" s="24"/>
      <c r="BY1609" s="24"/>
      <c r="BZ1609" s="24"/>
      <c r="CA1609" s="24"/>
      <c r="CB1609" s="24"/>
      <c r="CC1609" s="24"/>
      <c r="CD1609" s="24"/>
      <c r="CE1609" s="24"/>
      <c r="CF1609" s="24"/>
      <c r="CG1609" s="24"/>
      <c r="CH1609" s="24"/>
      <c r="CI1609" s="24"/>
      <c r="CJ1609" s="24"/>
      <c r="CK1609" s="24"/>
      <c r="CL1609" s="24"/>
      <c r="CM1609" s="24"/>
      <c r="CN1609" s="24"/>
      <c r="CO1609" s="24"/>
      <c r="CP1609" s="24"/>
      <c r="CQ1609" s="24"/>
      <c r="CR1609" s="24"/>
      <c r="CS1609" s="24"/>
      <c r="CT1609" s="24"/>
      <c r="CU1609" s="24"/>
      <c r="CV1609" s="24"/>
      <c r="CW1609" s="24"/>
      <c r="CX1609" s="24"/>
      <c r="CY1609" s="24"/>
      <c r="CZ1609" s="24"/>
      <c r="DA1609" s="24"/>
      <c r="DB1609" s="24"/>
      <c r="DC1609" s="24"/>
      <c r="DD1609" s="24"/>
      <c r="DE1609" s="24"/>
      <c r="DF1609" s="24"/>
      <c r="DG1609" s="24"/>
      <c r="DH1609" s="24"/>
      <c r="DI1609" s="24"/>
      <c r="DJ1609" s="24"/>
      <c r="DK1609" s="24"/>
      <c r="DL1609" s="24"/>
      <c r="DM1609" s="24"/>
      <c r="DN1609" s="24"/>
      <c r="DO1609" s="24"/>
      <c r="DP1609" s="24"/>
      <c r="DQ1609" s="24"/>
      <c r="DR1609" s="18">
        <v>0</v>
      </c>
      <c r="DS1609" s="24"/>
      <c r="DT1609" s="24"/>
      <c r="DU1609" s="24"/>
      <c r="DV1609" s="24"/>
      <c r="DW1609" s="24"/>
      <c r="DX1609" s="24"/>
      <c r="DY1609" s="24"/>
      <c r="DZ1609" s="18">
        <v>0</v>
      </c>
      <c r="EA1609" s="24"/>
      <c r="EB1609" s="24"/>
      <c r="EC1609" s="24"/>
      <c r="ED1609" s="24"/>
      <c r="EE1609" s="18">
        <v>0</v>
      </c>
      <c r="EF1609" s="18">
        <v>0</v>
      </c>
      <c r="EG1609" s="24"/>
      <c r="EH1609" s="18" t="s">
        <v>1921</v>
      </c>
      <c r="EI1609" s="18" cm="1">
        <f t="array" ref="EI1609">IF(SUMPRODUCT(--(DO1609:DS1609&lt;&gt;""))=0, 0,1)</f>
        <v>1</v>
      </c>
      <c r="EJ1609" s="18" cm="1">
        <f t="array" ref="EJ1609">IF(SUMPRODUCT(--(DT1609:EG1609&lt;&gt;""))=0, 0,1)</f>
        <v>1</v>
      </c>
      <c r="EK1609" s="18" cm="1">
        <f t="array" ref="EK1609">IF(SUMPRODUCT(--(EC1609:EG1609&lt;&gt;""))=0, 0,1)</f>
        <v>1</v>
      </c>
      <c r="EL1609" s="18" cm="1">
        <f t="array" ref="EL1609">IF(SUMPRODUCT(--(EE1609:EG1609&lt;&gt;""))=0, 0,1)</f>
        <v>1</v>
      </c>
      <c r="EM1609" s="18">
        <f t="shared" si="318"/>
        <v>0</v>
      </c>
      <c r="EN1609" s="18">
        <f t="shared" si="319"/>
        <v>0</v>
      </c>
      <c r="EO1609" s="18">
        <f t="shared" si="320"/>
        <v>0</v>
      </c>
      <c r="EP1609" s="18">
        <f t="shared" si="321"/>
        <v>0</v>
      </c>
      <c r="EQ1609" s="18">
        <f t="shared" si="322"/>
        <v>0</v>
      </c>
      <c r="ER1609" s="58" t="s">
        <v>2080</v>
      </c>
      <c r="ES1609" s="59">
        <v>44011</v>
      </c>
      <c r="ET1609" s="24"/>
      <c r="EU1609" s="18" t="s">
        <v>1914</v>
      </c>
    </row>
    <row r="1610" spans="1:151" ht="15.75" customHeight="1" x14ac:dyDescent="0.2">
      <c r="A1610" s="5" t="s">
        <v>444</v>
      </c>
      <c r="B1610" s="24" t="s">
        <v>1913</v>
      </c>
      <c r="C1610" s="26">
        <v>1</v>
      </c>
      <c r="D1610" s="18" t="s">
        <v>634</v>
      </c>
      <c r="E1610" s="26" t="s">
        <v>1926</v>
      </c>
      <c r="F1610" s="18" t="s">
        <v>553</v>
      </c>
      <c r="G1610" s="18" t="s">
        <v>575</v>
      </c>
      <c r="H1610" s="18" t="s">
        <v>690</v>
      </c>
      <c r="I1610" s="18" t="s">
        <v>577</v>
      </c>
      <c r="J1610" s="18" t="s">
        <v>363</v>
      </c>
      <c r="K1610" s="18" t="s">
        <v>363</v>
      </c>
      <c r="L1610" s="18" t="s">
        <v>363</v>
      </c>
      <c r="M1610" s="18" t="s">
        <v>253</v>
      </c>
      <c r="N1610" s="56">
        <v>60</v>
      </c>
      <c r="O1610" s="18" t="s">
        <v>1915</v>
      </c>
      <c r="P1610" s="18" t="s">
        <v>466</v>
      </c>
      <c r="Q1610" s="18" t="s">
        <v>254</v>
      </c>
      <c r="R1610" s="24" t="s">
        <v>257</v>
      </c>
      <c r="S1610" s="24" t="s">
        <v>257</v>
      </c>
      <c r="T1610" s="26" t="s">
        <v>1916</v>
      </c>
      <c r="U1610" s="26" t="s">
        <v>257</v>
      </c>
      <c r="V1610" s="26" t="s">
        <v>257</v>
      </c>
      <c r="W1610" s="26" t="s">
        <v>257</v>
      </c>
      <c r="X1610" s="75" t="s">
        <v>1923</v>
      </c>
      <c r="Y1610" s="56">
        <v>400</v>
      </c>
      <c r="Z1610" s="18" t="s">
        <v>474</v>
      </c>
      <c r="AA1610" s="56">
        <v>400</v>
      </c>
      <c r="AB1610" s="57" t="s">
        <v>257</v>
      </c>
      <c r="AC1610" s="18" t="s">
        <v>595</v>
      </c>
      <c r="AD1610" s="18" t="s">
        <v>595</v>
      </c>
      <c r="AE1610" s="18" t="s">
        <v>595</v>
      </c>
      <c r="AF1610" s="18" t="s">
        <v>257</v>
      </c>
      <c r="AG1610" s="18" t="s">
        <v>257</v>
      </c>
      <c r="AH1610" s="18" t="s">
        <v>595</v>
      </c>
      <c r="AI1610" s="18">
        <v>28</v>
      </c>
      <c r="AJ1610" s="18" t="s">
        <v>522</v>
      </c>
      <c r="AK1610" s="18">
        <v>28</v>
      </c>
      <c r="AL1610" s="18" t="s">
        <v>1917</v>
      </c>
      <c r="AM1610" s="18" t="s">
        <v>282</v>
      </c>
      <c r="AN1610" s="18">
        <v>7.5</v>
      </c>
      <c r="AO1610" s="18" t="s">
        <v>1918</v>
      </c>
      <c r="AP1610" s="18" t="s">
        <v>479</v>
      </c>
      <c r="AQ1610" s="18">
        <v>7</v>
      </c>
      <c r="AR1610" s="18" t="s">
        <v>561</v>
      </c>
      <c r="AS1610" s="18">
        <v>0</v>
      </c>
      <c r="AT1610" s="18">
        <v>10</v>
      </c>
      <c r="AU1610" s="18" t="s">
        <v>257</v>
      </c>
      <c r="AV1610" s="18" t="s">
        <v>257</v>
      </c>
      <c r="AW1610" s="18" t="s">
        <v>1919</v>
      </c>
      <c r="AX1610" s="18">
        <v>27</v>
      </c>
      <c r="AY1610" s="18" t="s">
        <v>522</v>
      </c>
      <c r="AZ1610" s="18" t="s">
        <v>257</v>
      </c>
      <c r="BA1610" s="18" t="s">
        <v>257</v>
      </c>
      <c r="BB1610" s="18" t="s">
        <v>1931</v>
      </c>
      <c r="BC1610" s="24"/>
      <c r="BD1610" s="24"/>
      <c r="BE1610" s="24"/>
      <c r="BF1610" s="24"/>
      <c r="BG1610" s="24"/>
      <c r="BH1610" s="24"/>
      <c r="BI1610" s="24"/>
      <c r="BJ1610" s="24"/>
      <c r="BK1610" s="24"/>
      <c r="BL1610" s="24"/>
      <c r="BM1610" s="24"/>
      <c r="BN1610" s="24"/>
      <c r="BO1610" s="24"/>
      <c r="BP1610" s="24"/>
      <c r="BQ1610" s="24"/>
      <c r="BR1610" s="24"/>
      <c r="BS1610" s="24"/>
      <c r="BT1610" s="24"/>
      <c r="BU1610" s="24"/>
      <c r="BV1610" s="24"/>
      <c r="BW1610" s="24"/>
      <c r="BX1610" s="24"/>
      <c r="BY1610" s="24"/>
      <c r="BZ1610" s="24"/>
      <c r="CA1610" s="24"/>
      <c r="CB1610" s="24"/>
      <c r="CC1610" s="24"/>
      <c r="CD1610" s="24"/>
      <c r="CE1610" s="24"/>
      <c r="CF1610" s="24"/>
      <c r="CG1610" s="24"/>
      <c r="CH1610" s="24"/>
      <c r="CI1610" s="24"/>
      <c r="CJ1610" s="24"/>
      <c r="CK1610" s="24"/>
      <c r="CL1610" s="24"/>
      <c r="CM1610" s="24"/>
      <c r="CN1610" s="24"/>
      <c r="CO1610" s="24"/>
      <c r="CP1610" s="24"/>
      <c r="CQ1610" s="24"/>
      <c r="CR1610" s="24"/>
      <c r="CS1610" s="24"/>
      <c r="CT1610" s="24"/>
      <c r="CU1610" s="24"/>
      <c r="CV1610" s="24"/>
      <c r="CW1610" s="24"/>
      <c r="CX1610" s="24"/>
      <c r="CY1610" s="24"/>
      <c r="CZ1610" s="24"/>
      <c r="DA1610" s="24"/>
      <c r="DB1610" s="24"/>
      <c r="DC1610" s="24"/>
      <c r="DD1610" s="24"/>
      <c r="DE1610" s="24"/>
      <c r="DF1610" s="24"/>
      <c r="DG1610" s="24"/>
      <c r="DH1610" s="24"/>
      <c r="DI1610" s="24"/>
      <c r="DJ1610" s="24"/>
      <c r="DK1610" s="24"/>
      <c r="DL1610" s="24"/>
      <c r="DM1610" s="24"/>
      <c r="DN1610" s="24"/>
      <c r="DO1610" s="24"/>
      <c r="DP1610" s="24"/>
      <c r="DQ1610" s="24"/>
      <c r="DR1610" s="18">
        <v>0</v>
      </c>
      <c r="DS1610" s="24"/>
      <c r="DT1610" s="24"/>
      <c r="DU1610" s="24"/>
      <c r="DV1610" s="24"/>
      <c r="DW1610" s="24"/>
      <c r="DX1610" s="24"/>
      <c r="DY1610" s="24"/>
      <c r="DZ1610" s="18">
        <v>0</v>
      </c>
      <c r="EA1610" s="24"/>
      <c r="EB1610" s="24"/>
      <c r="EC1610" s="24"/>
      <c r="ED1610" s="24"/>
      <c r="EE1610" s="18">
        <v>0</v>
      </c>
      <c r="EF1610" s="18">
        <v>0</v>
      </c>
      <c r="EG1610" s="24"/>
      <c r="EH1610" s="18" t="s">
        <v>1921</v>
      </c>
      <c r="EI1610" s="18" cm="1">
        <f t="array" ref="EI1610">IF(SUMPRODUCT(--(DO1610:DS1610&lt;&gt;""))=0, 0,1)</f>
        <v>1</v>
      </c>
      <c r="EJ1610" s="18" cm="1">
        <f t="array" ref="EJ1610">IF(SUMPRODUCT(--(DT1610:EG1610&lt;&gt;""))=0, 0,1)</f>
        <v>1</v>
      </c>
      <c r="EK1610" s="18" cm="1">
        <f t="array" ref="EK1610">IF(SUMPRODUCT(--(EC1610:EG1610&lt;&gt;""))=0, 0,1)</f>
        <v>1</v>
      </c>
      <c r="EL1610" s="18" cm="1">
        <f t="array" ref="EL1610">IF(SUMPRODUCT(--(EE1610:EG1610&lt;&gt;""))=0, 0,1)</f>
        <v>1</v>
      </c>
      <c r="EM1610" s="18">
        <f t="shared" si="318"/>
        <v>0</v>
      </c>
      <c r="EN1610" s="18">
        <f t="shared" si="319"/>
        <v>0</v>
      </c>
      <c r="EO1610" s="18">
        <f t="shared" si="320"/>
        <v>0</v>
      </c>
      <c r="EP1610" s="18">
        <f t="shared" si="321"/>
        <v>0</v>
      </c>
      <c r="EQ1610" s="18">
        <f t="shared" si="322"/>
        <v>0</v>
      </c>
      <c r="ER1610" s="58" t="s">
        <v>2080</v>
      </c>
      <c r="ES1610" s="59">
        <v>44011</v>
      </c>
      <c r="ET1610" s="24"/>
      <c r="EU1610" s="18" t="s">
        <v>1914</v>
      </c>
    </row>
    <row r="1611" spans="1:151" ht="15.75" customHeight="1" x14ac:dyDescent="0.2">
      <c r="A1611" s="5" t="s">
        <v>444</v>
      </c>
      <c r="B1611" s="24" t="s">
        <v>1913</v>
      </c>
      <c r="C1611" s="26">
        <v>1</v>
      </c>
      <c r="D1611" s="18" t="s">
        <v>634</v>
      </c>
      <c r="E1611" s="26" t="s">
        <v>1927</v>
      </c>
      <c r="F1611" s="18" t="s">
        <v>553</v>
      </c>
      <c r="G1611" s="18" t="s">
        <v>575</v>
      </c>
      <c r="H1611" s="18" t="s">
        <v>690</v>
      </c>
      <c r="I1611" s="18" t="s">
        <v>577</v>
      </c>
      <c r="J1611" s="18" t="s">
        <v>363</v>
      </c>
      <c r="K1611" s="18" t="s">
        <v>363</v>
      </c>
      <c r="L1611" s="18" t="s">
        <v>363</v>
      </c>
      <c r="M1611" s="18" t="s">
        <v>253</v>
      </c>
      <c r="N1611" s="56">
        <v>60</v>
      </c>
      <c r="O1611" s="18" t="s">
        <v>1915</v>
      </c>
      <c r="P1611" s="18" t="s">
        <v>466</v>
      </c>
      <c r="Q1611" s="18" t="s">
        <v>254</v>
      </c>
      <c r="R1611" s="24" t="s">
        <v>257</v>
      </c>
      <c r="S1611" s="24" t="s">
        <v>257</v>
      </c>
      <c r="T1611" s="26" t="s">
        <v>1916</v>
      </c>
      <c r="U1611" s="26" t="s">
        <v>257</v>
      </c>
      <c r="V1611" s="26" t="s">
        <v>257</v>
      </c>
      <c r="W1611" s="26" t="s">
        <v>257</v>
      </c>
      <c r="X1611" s="75" t="s">
        <v>1928</v>
      </c>
      <c r="Y1611" s="56">
        <v>300</v>
      </c>
      <c r="Z1611" s="18" t="s">
        <v>474</v>
      </c>
      <c r="AA1611" s="56">
        <v>300</v>
      </c>
      <c r="AB1611" s="57" t="s">
        <v>257</v>
      </c>
      <c r="AC1611" s="18" t="s">
        <v>595</v>
      </c>
      <c r="AD1611" s="18" t="s">
        <v>595</v>
      </c>
      <c r="AE1611" s="18" t="s">
        <v>595</v>
      </c>
      <c r="AF1611" s="18" t="s">
        <v>257</v>
      </c>
      <c r="AG1611" s="18" t="s">
        <v>257</v>
      </c>
      <c r="AH1611" s="18" t="s">
        <v>595</v>
      </c>
      <c r="AI1611" s="18">
        <v>28</v>
      </c>
      <c r="AJ1611" s="18" t="s">
        <v>522</v>
      </c>
      <c r="AK1611" s="18">
        <v>28</v>
      </c>
      <c r="AL1611" s="18" t="s">
        <v>1917</v>
      </c>
      <c r="AM1611" s="18" t="s">
        <v>282</v>
      </c>
      <c r="AN1611" s="18">
        <v>1</v>
      </c>
      <c r="AO1611" s="18" t="s">
        <v>1918</v>
      </c>
      <c r="AP1611" s="18" t="s">
        <v>479</v>
      </c>
      <c r="AQ1611" s="18">
        <v>7</v>
      </c>
      <c r="AR1611" s="18" t="s">
        <v>561</v>
      </c>
      <c r="AS1611" s="18">
        <v>0</v>
      </c>
      <c r="AT1611" s="18">
        <v>5</v>
      </c>
      <c r="AU1611" s="18" t="s">
        <v>257</v>
      </c>
      <c r="AV1611" s="18" t="s">
        <v>257</v>
      </c>
      <c r="AW1611" s="18" t="s">
        <v>1919</v>
      </c>
      <c r="AX1611" s="18">
        <v>27</v>
      </c>
      <c r="AY1611" s="18" t="s">
        <v>522</v>
      </c>
      <c r="AZ1611" s="18" t="s">
        <v>257</v>
      </c>
      <c r="BA1611" s="18" t="s">
        <v>257</v>
      </c>
      <c r="BB1611" s="18" t="s">
        <v>1931</v>
      </c>
      <c r="BC1611" s="24"/>
      <c r="BD1611" s="24"/>
      <c r="BE1611" s="24"/>
      <c r="BF1611" s="24"/>
      <c r="BG1611" s="24"/>
      <c r="BH1611" s="24"/>
      <c r="BI1611" s="24"/>
      <c r="BJ1611" s="24"/>
      <c r="BK1611" s="24"/>
      <c r="BL1611" s="24"/>
      <c r="BM1611" s="24"/>
      <c r="BN1611" s="24"/>
      <c r="BO1611" s="24"/>
      <c r="BP1611" s="24"/>
      <c r="BQ1611" s="24"/>
      <c r="BR1611" s="24"/>
      <c r="BS1611" s="24"/>
      <c r="BT1611" s="24"/>
      <c r="BU1611" s="24"/>
      <c r="BV1611" s="24"/>
      <c r="BW1611" s="24"/>
      <c r="BX1611" s="24"/>
      <c r="BY1611" s="24"/>
      <c r="BZ1611" s="24"/>
      <c r="CA1611" s="24"/>
      <c r="CB1611" s="24"/>
      <c r="CC1611" s="24"/>
      <c r="CD1611" s="24"/>
      <c r="CE1611" s="24"/>
      <c r="CF1611" s="24"/>
      <c r="CG1611" s="24"/>
      <c r="CH1611" s="24"/>
      <c r="CI1611" s="24"/>
      <c r="CJ1611" s="24"/>
      <c r="CK1611" s="24"/>
      <c r="CL1611" s="24"/>
      <c r="CM1611" s="24"/>
      <c r="CN1611" s="24"/>
      <c r="CO1611" s="24"/>
      <c r="CP1611" s="24"/>
      <c r="CQ1611" s="24"/>
      <c r="CR1611" s="24"/>
      <c r="CS1611" s="24"/>
      <c r="CT1611" s="24"/>
      <c r="CU1611" s="24"/>
      <c r="CV1611" s="24"/>
      <c r="CW1611" s="24"/>
      <c r="CX1611" s="24"/>
      <c r="CY1611" s="24"/>
      <c r="CZ1611" s="24"/>
      <c r="DA1611" s="24"/>
      <c r="DB1611" s="24"/>
      <c r="DC1611" s="24"/>
      <c r="DD1611" s="24"/>
      <c r="DE1611" s="24"/>
      <c r="DF1611" s="24"/>
      <c r="DG1611" s="24"/>
      <c r="DH1611" s="24"/>
      <c r="DI1611" s="24"/>
      <c r="DJ1611" s="24"/>
      <c r="DK1611" s="24"/>
      <c r="DL1611" s="24"/>
      <c r="DM1611" s="24"/>
      <c r="DN1611" s="24"/>
      <c r="DO1611" s="24"/>
      <c r="DP1611" s="24"/>
      <c r="DQ1611" s="24"/>
      <c r="DR1611" s="18">
        <v>0</v>
      </c>
      <c r="DS1611" s="24"/>
      <c r="DT1611" s="24"/>
      <c r="DU1611" s="24"/>
      <c r="DV1611" s="24"/>
      <c r="DW1611" s="24"/>
      <c r="DX1611" s="24"/>
      <c r="DY1611" s="24"/>
      <c r="DZ1611" s="18">
        <v>0</v>
      </c>
      <c r="EA1611" s="24"/>
      <c r="EB1611" s="24"/>
      <c r="EC1611" s="24"/>
      <c r="ED1611" s="24"/>
      <c r="EE1611" s="18">
        <v>0</v>
      </c>
      <c r="EF1611" s="18">
        <v>0</v>
      </c>
      <c r="EG1611" s="24"/>
      <c r="EH1611" s="18" t="s">
        <v>1921</v>
      </c>
      <c r="EI1611" s="18" cm="1">
        <f t="array" ref="EI1611">IF(SUMPRODUCT(--(DO1611:DS1611&lt;&gt;""))=0, 0,1)</f>
        <v>1</v>
      </c>
      <c r="EJ1611" s="18" cm="1">
        <f t="array" ref="EJ1611">IF(SUMPRODUCT(--(DT1611:EG1611&lt;&gt;""))=0, 0,1)</f>
        <v>1</v>
      </c>
      <c r="EK1611" s="18" cm="1">
        <f t="array" ref="EK1611">IF(SUMPRODUCT(--(EC1611:EG1611&lt;&gt;""))=0, 0,1)</f>
        <v>1</v>
      </c>
      <c r="EL1611" s="18" cm="1">
        <f t="array" ref="EL1611">IF(SUMPRODUCT(--(EE1611:EG1611&lt;&gt;""))=0, 0,1)</f>
        <v>1</v>
      </c>
      <c r="EM1611" s="18">
        <f t="shared" si="318"/>
        <v>0</v>
      </c>
      <c r="EN1611" s="18">
        <f t="shared" si="319"/>
        <v>0</v>
      </c>
      <c r="EO1611" s="18">
        <f t="shared" si="320"/>
        <v>0</v>
      </c>
      <c r="EP1611" s="18">
        <f t="shared" si="321"/>
        <v>0</v>
      </c>
      <c r="EQ1611" s="18">
        <f t="shared" si="322"/>
        <v>0</v>
      </c>
      <c r="ER1611" s="58" t="s">
        <v>2080</v>
      </c>
      <c r="ES1611" s="59">
        <v>44011</v>
      </c>
      <c r="ET1611" s="24"/>
      <c r="EU1611" s="18" t="s">
        <v>1914</v>
      </c>
    </row>
    <row r="1612" spans="1:151" ht="15.75" customHeight="1" x14ac:dyDescent="0.2">
      <c r="A1612" s="5" t="s">
        <v>444</v>
      </c>
      <c r="B1612" s="24" t="s">
        <v>1913</v>
      </c>
      <c r="C1612" s="26">
        <v>1</v>
      </c>
      <c r="D1612" s="18" t="s">
        <v>634</v>
      </c>
      <c r="E1612" s="26" t="s">
        <v>1929</v>
      </c>
      <c r="F1612" s="18" t="s">
        <v>553</v>
      </c>
      <c r="G1612" s="18" t="s">
        <v>575</v>
      </c>
      <c r="H1612" s="18" t="s">
        <v>690</v>
      </c>
      <c r="I1612" s="18" t="s">
        <v>577</v>
      </c>
      <c r="J1612" s="18" t="s">
        <v>363</v>
      </c>
      <c r="K1612" s="18" t="s">
        <v>363</v>
      </c>
      <c r="L1612" s="18" t="s">
        <v>363</v>
      </c>
      <c r="M1612" s="18" t="s">
        <v>253</v>
      </c>
      <c r="N1612" s="56">
        <v>60</v>
      </c>
      <c r="O1612" s="18" t="s">
        <v>1915</v>
      </c>
      <c r="P1612" s="18" t="s">
        <v>466</v>
      </c>
      <c r="Q1612" s="18" t="s">
        <v>254</v>
      </c>
      <c r="R1612" s="24" t="s">
        <v>257</v>
      </c>
      <c r="S1612" s="24" t="s">
        <v>257</v>
      </c>
      <c r="T1612" s="26" t="s">
        <v>1916</v>
      </c>
      <c r="U1612" s="26" t="s">
        <v>257</v>
      </c>
      <c r="V1612" s="26" t="s">
        <v>257</v>
      </c>
      <c r="W1612" s="26" t="s">
        <v>257</v>
      </c>
      <c r="X1612" s="75" t="s">
        <v>1930</v>
      </c>
      <c r="Y1612" s="56">
        <v>200</v>
      </c>
      <c r="Z1612" s="18" t="s">
        <v>474</v>
      </c>
      <c r="AA1612" s="56">
        <v>200</v>
      </c>
      <c r="AB1612" s="57" t="s">
        <v>257</v>
      </c>
      <c r="AC1612" s="18" t="s">
        <v>595</v>
      </c>
      <c r="AD1612" s="18" t="s">
        <v>595</v>
      </c>
      <c r="AE1612" s="18" t="s">
        <v>595</v>
      </c>
      <c r="AF1612" s="18" t="s">
        <v>257</v>
      </c>
      <c r="AG1612" s="18" t="s">
        <v>257</v>
      </c>
      <c r="AH1612" s="18" t="s">
        <v>595</v>
      </c>
      <c r="AI1612" s="18">
        <v>28</v>
      </c>
      <c r="AJ1612" s="18" t="s">
        <v>522</v>
      </c>
      <c r="AK1612" s="18">
        <v>28</v>
      </c>
      <c r="AL1612" s="18" t="s">
        <v>1917</v>
      </c>
      <c r="AM1612" s="18" t="s">
        <v>282</v>
      </c>
      <c r="AN1612" s="18">
        <v>4</v>
      </c>
      <c r="AO1612" s="18" t="s">
        <v>1918</v>
      </c>
      <c r="AP1612" s="18" t="s">
        <v>479</v>
      </c>
      <c r="AQ1612" s="18">
        <v>7</v>
      </c>
      <c r="AR1612" s="18" t="s">
        <v>561</v>
      </c>
      <c r="AS1612" s="18">
        <v>0</v>
      </c>
      <c r="AT1612" s="18">
        <v>5</v>
      </c>
      <c r="AU1612" s="18" t="s">
        <v>257</v>
      </c>
      <c r="AV1612" s="18" t="s">
        <v>257</v>
      </c>
      <c r="AW1612" s="18" t="s">
        <v>1919</v>
      </c>
      <c r="AX1612" s="18">
        <v>27</v>
      </c>
      <c r="AY1612" s="18" t="s">
        <v>522</v>
      </c>
      <c r="AZ1612" s="18" t="s">
        <v>257</v>
      </c>
      <c r="BA1612" s="18" t="s">
        <v>257</v>
      </c>
      <c r="BB1612" s="18" t="s">
        <v>1931</v>
      </c>
      <c r="BC1612" s="24"/>
      <c r="BD1612" s="24"/>
      <c r="BE1612" s="24"/>
      <c r="BF1612" s="24"/>
      <c r="BG1612" s="24"/>
      <c r="BH1612" s="24"/>
      <c r="BI1612" s="24"/>
      <c r="BJ1612" s="24"/>
      <c r="BK1612" s="24"/>
      <c r="BL1612" s="24"/>
      <c r="BM1612" s="24"/>
      <c r="BN1612" s="24"/>
      <c r="BO1612" s="24"/>
      <c r="BP1612" s="24"/>
      <c r="BQ1612" s="24"/>
      <c r="BR1612" s="24"/>
      <c r="BS1612" s="24"/>
      <c r="BT1612" s="24"/>
      <c r="BU1612" s="24"/>
      <c r="BV1612" s="24"/>
      <c r="BW1612" s="24"/>
      <c r="BX1612" s="24"/>
      <c r="BY1612" s="24"/>
      <c r="BZ1612" s="24"/>
      <c r="CA1612" s="24"/>
      <c r="CB1612" s="24"/>
      <c r="CC1612" s="24"/>
      <c r="CD1612" s="24"/>
      <c r="CE1612" s="24"/>
      <c r="CF1612" s="24"/>
      <c r="CG1612" s="24"/>
      <c r="CH1612" s="24"/>
      <c r="CI1612" s="24"/>
      <c r="CJ1612" s="24"/>
      <c r="CK1612" s="24"/>
      <c r="CL1612" s="24"/>
      <c r="CM1612" s="24"/>
      <c r="CN1612" s="24"/>
      <c r="CO1612" s="24"/>
      <c r="CP1612" s="24"/>
      <c r="CQ1612" s="24"/>
      <c r="CR1612" s="24"/>
      <c r="CS1612" s="24"/>
      <c r="CT1612" s="24"/>
      <c r="CU1612" s="24"/>
      <c r="CV1612" s="24"/>
      <c r="CW1612" s="24"/>
      <c r="CX1612" s="24"/>
      <c r="CY1612" s="24"/>
      <c r="CZ1612" s="24"/>
      <c r="DA1612" s="24"/>
      <c r="DB1612" s="24"/>
      <c r="DC1612" s="24"/>
      <c r="DD1612" s="24"/>
      <c r="DE1612" s="24"/>
      <c r="DF1612" s="24"/>
      <c r="DG1612" s="24"/>
      <c r="DH1612" s="24"/>
      <c r="DI1612" s="24"/>
      <c r="DJ1612" s="24"/>
      <c r="DK1612" s="24"/>
      <c r="DL1612" s="24"/>
      <c r="DM1612" s="24"/>
      <c r="DN1612" s="24"/>
      <c r="DO1612" s="24"/>
      <c r="DP1612" s="24"/>
      <c r="DQ1612" s="24"/>
      <c r="DR1612" s="18">
        <v>0</v>
      </c>
      <c r="DS1612" s="24"/>
      <c r="DT1612" s="24"/>
      <c r="DU1612" s="24"/>
      <c r="DV1612" s="24"/>
      <c r="DW1612" s="24"/>
      <c r="DX1612" s="24"/>
      <c r="DY1612" s="24"/>
      <c r="DZ1612" s="18">
        <v>0</v>
      </c>
      <c r="EA1612" s="24"/>
      <c r="EB1612" s="24"/>
      <c r="EC1612" s="24"/>
      <c r="ED1612" s="24"/>
      <c r="EE1612" s="18">
        <v>0</v>
      </c>
      <c r="EF1612" s="18">
        <v>0</v>
      </c>
      <c r="EG1612" s="24"/>
      <c r="EH1612" s="18" t="s">
        <v>1921</v>
      </c>
      <c r="EI1612" s="18" cm="1">
        <f t="array" ref="EI1612">IF(SUMPRODUCT(--(DO1612:DS1612&lt;&gt;""))=0, 0,1)</f>
        <v>1</v>
      </c>
      <c r="EJ1612" s="18" cm="1">
        <f t="array" ref="EJ1612">IF(SUMPRODUCT(--(DT1612:EG1612&lt;&gt;""))=0, 0,1)</f>
        <v>1</v>
      </c>
      <c r="EK1612" s="18" cm="1">
        <f t="array" ref="EK1612">IF(SUMPRODUCT(--(EC1612:EG1612&lt;&gt;""))=0, 0,1)</f>
        <v>1</v>
      </c>
      <c r="EL1612" s="18" cm="1">
        <f t="array" ref="EL1612">IF(SUMPRODUCT(--(EE1612:EG1612&lt;&gt;""))=0, 0,1)</f>
        <v>1</v>
      </c>
      <c r="EM1612" s="18">
        <f t="shared" si="318"/>
        <v>0</v>
      </c>
      <c r="EN1612" s="18">
        <f t="shared" si="319"/>
        <v>0</v>
      </c>
      <c r="EO1612" s="18">
        <f t="shared" si="320"/>
        <v>0</v>
      </c>
      <c r="EP1612" s="18">
        <f t="shared" si="321"/>
        <v>0</v>
      </c>
      <c r="EQ1612" s="18">
        <f t="shared" si="322"/>
        <v>0</v>
      </c>
      <c r="ER1612" s="58" t="s">
        <v>2080</v>
      </c>
      <c r="ES1612" s="59">
        <v>44011</v>
      </c>
      <c r="ET1612" s="24"/>
      <c r="EU1612" s="18" t="s">
        <v>1914</v>
      </c>
    </row>
    <row r="1613" spans="1:151" ht="15.75" customHeight="1" x14ac:dyDescent="0.2">
      <c r="A1613" s="5" t="s">
        <v>444</v>
      </c>
      <c r="B1613" s="24" t="s">
        <v>1913</v>
      </c>
      <c r="C1613" s="26">
        <v>1</v>
      </c>
      <c r="D1613" s="18" t="s">
        <v>626</v>
      </c>
      <c r="E1613" s="26" t="s">
        <v>1836</v>
      </c>
      <c r="F1613" s="18" t="s">
        <v>553</v>
      </c>
      <c r="G1613" s="18" t="s">
        <v>575</v>
      </c>
      <c r="H1613" s="18" t="s">
        <v>1905</v>
      </c>
      <c r="I1613" s="18" t="s">
        <v>1932</v>
      </c>
      <c r="J1613" s="18" t="s">
        <v>363</v>
      </c>
      <c r="K1613" s="18" t="s">
        <v>363</v>
      </c>
      <c r="L1613" s="18" t="s">
        <v>363</v>
      </c>
      <c r="M1613" s="18" t="s">
        <v>253</v>
      </c>
      <c r="N1613" s="56">
        <v>60</v>
      </c>
      <c r="O1613" s="18" t="s">
        <v>1915</v>
      </c>
      <c r="P1613" s="18" t="s">
        <v>466</v>
      </c>
      <c r="Q1613" s="18" t="s">
        <v>254</v>
      </c>
      <c r="R1613" s="24" t="s">
        <v>257</v>
      </c>
      <c r="S1613" s="24" t="s">
        <v>257</v>
      </c>
      <c r="T1613" s="26" t="s">
        <v>1916</v>
      </c>
      <c r="U1613" s="26" t="s">
        <v>257</v>
      </c>
      <c r="V1613" s="26" t="s">
        <v>257</v>
      </c>
      <c r="W1613" s="26" t="s">
        <v>257</v>
      </c>
      <c r="X1613" s="26" t="s">
        <v>837</v>
      </c>
      <c r="Y1613" s="56">
        <v>0</v>
      </c>
      <c r="Z1613" s="18" t="s">
        <v>474</v>
      </c>
      <c r="AA1613" s="56">
        <v>0</v>
      </c>
      <c r="AB1613" s="57" t="s">
        <v>257</v>
      </c>
      <c r="AC1613" s="18" t="s">
        <v>595</v>
      </c>
      <c r="AD1613" s="18" t="s">
        <v>595</v>
      </c>
      <c r="AE1613" s="18" t="s">
        <v>595</v>
      </c>
      <c r="AF1613" s="18" t="s">
        <v>257</v>
      </c>
      <c r="AG1613" s="18" t="s">
        <v>257</v>
      </c>
      <c r="AH1613" s="18" t="s">
        <v>595</v>
      </c>
      <c r="AI1613" s="18">
        <v>7</v>
      </c>
      <c r="AJ1613" s="18" t="s">
        <v>522</v>
      </c>
      <c r="AK1613" s="18">
        <v>7</v>
      </c>
      <c r="AL1613" s="18" t="s">
        <v>1917</v>
      </c>
      <c r="AM1613" s="18" t="s">
        <v>282</v>
      </c>
      <c r="AN1613" s="18">
        <v>7.5</v>
      </c>
      <c r="AO1613" s="18" t="s">
        <v>1918</v>
      </c>
      <c r="AP1613" s="18" t="s">
        <v>479</v>
      </c>
      <c r="AQ1613" s="18">
        <v>23</v>
      </c>
      <c r="AR1613" s="18" t="s">
        <v>561</v>
      </c>
      <c r="AS1613" s="18">
        <v>0</v>
      </c>
      <c r="AT1613" s="18">
        <v>10</v>
      </c>
      <c r="AU1613" s="18" t="s">
        <v>257</v>
      </c>
      <c r="AV1613" s="18" t="s">
        <v>257</v>
      </c>
      <c r="AW1613" s="18" t="s">
        <v>1919</v>
      </c>
      <c r="AX1613" s="18">
        <v>7</v>
      </c>
      <c r="AY1613" s="18" t="s">
        <v>522</v>
      </c>
      <c r="AZ1613" s="18" t="s">
        <v>257</v>
      </c>
      <c r="BA1613" s="18" t="s">
        <v>257</v>
      </c>
      <c r="BB1613" s="18" t="s">
        <v>1933</v>
      </c>
      <c r="BC1613" s="24"/>
      <c r="BD1613" s="24"/>
      <c r="BE1613" s="24"/>
      <c r="BF1613" s="24"/>
      <c r="BG1613" s="24"/>
      <c r="BH1613" s="24"/>
      <c r="BI1613" s="24"/>
      <c r="BJ1613" s="24"/>
      <c r="BK1613" s="24"/>
      <c r="BL1613" s="24"/>
      <c r="BM1613" s="24"/>
      <c r="BN1613" s="24"/>
      <c r="BO1613" s="24"/>
      <c r="BP1613" s="24"/>
      <c r="BQ1613" s="24"/>
      <c r="BR1613" s="24"/>
      <c r="BS1613" s="24"/>
      <c r="BT1613" s="24"/>
      <c r="BU1613" s="24"/>
      <c r="BV1613" s="24"/>
      <c r="BW1613" s="24"/>
      <c r="BX1613" s="24"/>
      <c r="BY1613" s="24"/>
      <c r="BZ1613" s="24"/>
      <c r="CA1613" s="24"/>
      <c r="CB1613" s="24"/>
      <c r="CC1613" s="24"/>
      <c r="CD1613" s="24"/>
      <c r="CE1613" s="24"/>
      <c r="CF1613" s="24"/>
      <c r="CG1613" s="24"/>
      <c r="CH1613" s="24"/>
      <c r="CI1613" s="24"/>
      <c r="CJ1613" s="24"/>
      <c r="CK1613" s="24"/>
      <c r="CL1613" s="24"/>
      <c r="CM1613" s="24"/>
      <c r="CN1613" s="24"/>
      <c r="CO1613" s="24"/>
      <c r="CP1613" s="24"/>
      <c r="CQ1613" s="24"/>
      <c r="CR1613" s="24"/>
      <c r="CS1613" s="24"/>
      <c r="CT1613" s="24"/>
      <c r="CU1613" s="24"/>
      <c r="CV1613" s="24"/>
      <c r="CW1613" s="24"/>
      <c r="CX1613" s="24"/>
      <c r="CY1613" s="24"/>
      <c r="CZ1613" s="24"/>
      <c r="DA1613" s="24"/>
      <c r="DB1613" s="24"/>
      <c r="DC1613" s="24"/>
      <c r="DD1613" s="24"/>
      <c r="DE1613" s="24"/>
      <c r="DF1613" s="24"/>
      <c r="DG1613" s="24"/>
      <c r="DH1613" s="24"/>
      <c r="DI1613" s="24"/>
      <c r="DJ1613" s="24"/>
      <c r="DK1613" s="24"/>
      <c r="DL1613" s="24"/>
      <c r="DM1613" s="24"/>
      <c r="DN1613" s="24"/>
      <c r="DO1613" s="24"/>
      <c r="DP1613" s="24"/>
      <c r="DQ1613" s="24"/>
      <c r="DR1613" s="18">
        <v>0</v>
      </c>
      <c r="DS1613" s="24"/>
      <c r="DT1613" s="24"/>
      <c r="DU1613" s="24"/>
      <c r="DV1613" s="24"/>
      <c r="DW1613" s="24"/>
      <c r="DX1613" s="24"/>
      <c r="DY1613" s="24"/>
      <c r="DZ1613" s="18">
        <v>0</v>
      </c>
      <c r="EA1613" s="24"/>
      <c r="EB1613" s="24"/>
      <c r="EC1613" s="24"/>
      <c r="ED1613" s="24"/>
      <c r="EE1613" s="18">
        <v>0</v>
      </c>
      <c r="EF1613" s="18">
        <v>0</v>
      </c>
      <c r="EG1613" s="24"/>
      <c r="EH1613" s="18" t="s">
        <v>1921</v>
      </c>
      <c r="EI1613" s="18" cm="1">
        <f t="array" ref="EI1613">IF(SUMPRODUCT(--(DO1613:DS1613&lt;&gt;""))=0, 0,1)</f>
        <v>1</v>
      </c>
      <c r="EJ1613" s="18" cm="1">
        <f t="array" ref="EJ1613">IF(SUMPRODUCT(--(DT1613:EG1613&lt;&gt;""))=0, 0,1)</f>
        <v>1</v>
      </c>
      <c r="EK1613" s="18" cm="1">
        <f t="array" ref="EK1613">IF(SUMPRODUCT(--(EC1613:EG1613&lt;&gt;""))=0, 0,1)</f>
        <v>1</v>
      </c>
      <c r="EL1613" s="18" cm="1">
        <f t="array" ref="EL1613">IF(SUMPRODUCT(--(EE1613:EG1613&lt;&gt;""))=0, 0,1)</f>
        <v>1</v>
      </c>
      <c r="EM1613" s="18">
        <f t="shared" si="318"/>
        <v>0</v>
      </c>
      <c r="EN1613" s="18">
        <f t="shared" si="319"/>
        <v>0</v>
      </c>
      <c r="EO1613" s="18">
        <f t="shared" si="320"/>
        <v>0</v>
      </c>
      <c r="EP1613" s="18">
        <f t="shared" si="321"/>
        <v>0</v>
      </c>
      <c r="EQ1613" s="18">
        <f t="shared" si="322"/>
        <v>0</v>
      </c>
      <c r="ER1613" s="58" t="s">
        <v>2080</v>
      </c>
      <c r="ES1613" s="59">
        <v>44011</v>
      </c>
      <c r="ET1613" s="24"/>
      <c r="EU1613" s="18" t="s">
        <v>1914</v>
      </c>
    </row>
    <row r="1614" spans="1:151" ht="15.75" customHeight="1" x14ac:dyDescent="0.2">
      <c r="A1614" s="5" t="s">
        <v>444</v>
      </c>
      <c r="B1614" s="24" t="s">
        <v>1913</v>
      </c>
      <c r="C1614" s="26">
        <v>1</v>
      </c>
      <c r="D1614" s="18" t="s">
        <v>626</v>
      </c>
      <c r="E1614" s="26" t="s">
        <v>1922</v>
      </c>
      <c r="F1614" s="18" t="s">
        <v>553</v>
      </c>
      <c r="G1614" s="18" t="s">
        <v>575</v>
      </c>
      <c r="H1614" s="18" t="s">
        <v>1905</v>
      </c>
      <c r="I1614" s="18" t="s">
        <v>1932</v>
      </c>
      <c r="J1614" s="18" t="s">
        <v>363</v>
      </c>
      <c r="K1614" s="18" t="s">
        <v>363</v>
      </c>
      <c r="L1614" s="18" t="s">
        <v>363</v>
      </c>
      <c r="M1614" s="18" t="s">
        <v>253</v>
      </c>
      <c r="N1614" s="56">
        <v>60</v>
      </c>
      <c r="O1614" s="18" t="s">
        <v>1915</v>
      </c>
      <c r="P1614" s="18" t="s">
        <v>466</v>
      </c>
      <c r="Q1614" s="18" t="s">
        <v>254</v>
      </c>
      <c r="R1614" s="24" t="s">
        <v>257</v>
      </c>
      <c r="S1614" s="24" t="s">
        <v>257</v>
      </c>
      <c r="T1614" s="26" t="s">
        <v>1916</v>
      </c>
      <c r="U1614" s="26" t="s">
        <v>257</v>
      </c>
      <c r="V1614" s="26" t="s">
        <v>257</v>
      </c>
      <c r="W1614" s="26" t="s">
        <v>257</v>
      </c>
      <c r="X1614" s="75" t="s">
        <v>1923</v>
      </c>
      <c r="Y1614" s="56">
        <v>50</v>
      </c>
      <c r="Z1614" s="18" t="s">
        <v>474</v>
      </c>
      <c r="AA1614" s="56">
        <v>50</v>
      </c>
      <c r="AB1614" s="57" t="s">
        <v>257</v>
      </c>
      <c r="AC1614" s="18" t="s">
        <v>595</v>
      </c>
      <c r="AD1614" s="18" t="s">
        <v>595</v>
      </c>
      <c r="AE1614" s="18" t="s">
        <v>595</v>
      </c>
      <c r="AF1614" s="18" t="s">
        <v>257</v>
      </c>
      <c r="AG1614" s="18" t="s">
        <v>257</v>
      </c>
      <c r="AH1614" s="18" t="s">
        <v>595</v>
      </c>
      <c r="AI1614" s="18">
        <v>7</v>
      </c>
      <c r="AJ1614" s="18" t="s">
        <v>522</v>
      </c>
      <c r="AK1614" s="18">
        <v>7</v>
      </c>
      <c r="AL1614" s="18" t="s">
        <v>1917</v>
      </c>
      <c r="AM1614" s="18" t="s">
        <v>282</v>
      </c>
      <c r="AN1614" s="18">
        <v>10</v>
      </c>
      <c r="AO1614" s="18" t="s">
        <v>1918</v>
      </c>
      <c r="AP1614" s="18" t="s">
        <v>479</v>
      </c>
      <c r="AQ1614" s="18">
        <v>23</v>
      </c>
      <c r="AR1614" s="18" t="s">
        <v>561</v>
      </c>
      <c r="AS1614" s="18">
        <v>0</v>
      </c>
      <c r="AT1614" s="18">
        <v>0</v>
      </c>
      <c r="AU1614" s="18" t="s">
        <v>257</v>
      </c>
      <c r="AV1614" s="18" t="s">
        <v>257</v>
      </c>
      <c r="AW1614" s="18" t="s">
        <v>1919</v>
      </c>
      <c r="AX1614" s="18">
        <v>7</v>
      </c>
      <c r="AY1614" s="18" t="s">
        <v>522</v>
      </c>
      <c r="AZ1614" s="18" t="s">
        <v>257</v>
      </c>
      <c r="BA1614" s="18" t="s">
        <v>257</v>
      </c>
      <c r="BB1614" s="18" t="s">
        <v>1933</v>
      </c>
      <c r="BC1614" s="24"/>
      <c r="BD1614" s="24"/>
      <c r="BE1614" s="24"/>
      <c r="BF1614" s="24"/>
      <c r="BG1614" s="24"/>
      <c r="BH1614" s="24"/>
      <c r="BI1614" s="24"/>
      <c r="BJ1614" s="24"/>
      <c r="BK1614" s="24"/>
      <c r="BL1614" s="24"/>
      <c r="BM1614" s="24"/>
      <c r="BN1614" s="24"/>
      <c r="BO1614" s="24"/>
      <c r="BP1614" s="24"/>
      <c r="BQ1614" s="24"/>
      <c r="BR1614" s="24"/>
      <c r="BS1614" s="24"/>
      <c r="BT1614" s="24"/>
      <c r="BU1614" s="24"/>
      <c r="BV1614" s="24"/>
      <c r="BW1614" s="24"/>
      <c r="BX1614" s="24"/>
      <c r="BY1614" s="24"/>
      <c r="BZ1614" s="24"/>
      <c r="CA1614" s="24"/>
      <c r="CB1614" s="24"/>
      <c r="CC1614" s="24"/>
      <c r="CD1614" s="24"/>
      <c r="CE1614" s="24"/>
      <c r="CF1614" s="24"/>
      <c r="CG1614" s="24"/>
      <c r="CH1614" s="24"/>
      <c r="CI1614" s="24"/>
      <c r="CJ1614" s="24"/>
      <c r="CK1614" s="24"/>
      <c r="CL1614" s="24"/>
      <c r="CM1614" s="24"/>
      <c r="CN1614" s="24"/>
      <c r="CO1614" s="24"/>
      <c r="CP1614" s="24"/>
      <c r="CQ1614" s="24"/>
      <c r="CR1614" s="24"/>
      <c r="CS1614" s="24"/>
      <c r="CT1614" s="24"/>
      <c r="CU1614" s="24"/>
      <c r="CV1614" s="24"/>
      <c r="CW1614" s="24"/>
      <c r="CX1614" s="24"/>
      <c r="CY1614" s="24"/>
      <c r="CZ1614" s="24"/>
      <c r="DA1614" s="24"/>
      <c r="DB1614" s="24"/>
      <c r="DC1614" s="24"/>
      <c r="DD1614" s="24"/>
      <c r="DE1614" s="24"/>
      <c r="DF1614" s="24"/>
      <c r="DG1614" s="24"/>
      <c r="DH1614" s="24"/>
      <c r="DI1614" s="24"/>
      <c r="DJ1614" s="24"/>
      <c r="DK1614" s="24"/>
      <c r="DL1614" s="24"/>
      <c r="DM1614" s="24"/>
      <c r="DN1614" s="24"/>
      <c r="DO1614" s="24"/>
      <c r="DP1614" s="24"/>
      <c r="DQ1614" s="24"/>
      <c r="DR1614" s="18">
        <v>0</v>
      </c>
      <c r="DS1614" s="24"/>
      <c r="DT1614" s="24"/>
      <c r="DU1614" s="24"/>
      <c r="DV1614" s="24"/>
      <c r="DW1614" s="24"/>
      <c r="DX1614" s="24"/>
      <c r="DY1614" s="24"/>
      <c r="DZ1614" s="18">
        <v>0</v>
      </c>
      <c r="EA1614" s="24"/>
      <c r="EB1614" s="24"/>
      <c r="EC1614" s="24"/>
      <c r="ED1614" s="24"/>
      <c r="EE1614" s="18">
        <v>0</v>
      </c>
      <c r="EF1614" s="18">
        <v>0</v>
      </c>
      <c r="EG1614" s="24"/>
      <c r="EH1614" s="18" t="s">
        <v>1921</v>
      </c>
      <c r="EI1614" s="18" cm="1">
        <f t="array" ref="EI1614">IF(SUMPRODUCT(--(DO1614:DS1614&lt;&gt;""))=0, 0,1)</f>
        <v>1</v>
      </c>
      <c r="EJ1614" s="18" cm="1">
        <f t="array" ref="EJ1614">IF(SUMPRODUCT(--(DT1614:EG1614&lt;&gt;""))=0, 0,1)</f>
        <v>1</v>
      </c>
      <c r="EK1614" s="18" cm="1">
        <f t="array" ref="EK1614">IF(SUMPRODUCT(--(EC1614:EG1614&lt;&gt;""))=0, 0,1)</f>
        <v>1</v>
      </c>
      <c r="EL1614" s="18" cm="1">
        <f t="array" ref="EL1614">IF(SUMPRODUCT(--(EE1614:EG1614&lt;&gt;""))=0, 0,1)</f>
        <v>1</v>
      </c>
      <c r="EM1614" s="18">
        <f t="shared" si="318"/>
        <v>0</v>
      </c>
      <c r="EN1614" s="18">
        <f t="shared" si="319"/>
        <v>0</v>
      </c>
      <c r="EO1614" s="18">
        <f t="shared" si="320"/>
        <v>0</v>
      </c>
      <c r="EP1614" s="18">
        <f t="shared" si="321"/>
        <v>0</v>
      </c>
      <c r="EQ1614" s="18">
        <f t="shared" si="322"/>
        <v>0</v>
      </c>
      <c r="ER1614" s="58" t="s">
        <v>2080</v>
      </c>
      <c r="ES1614" s="59">
        <v>44011</v>
      </c>
      <c r="ET1614" s="24"/>
      <c r="EU1614" s="18" t="s">
        <v>1914</v>
      </c>
    </row>
    <row r="1615" spans="1:151" ht="15.75" customHeight="1" x14ac:dyDescent="0.2">
      <c r="A1615" s="5" t="s">
        <v>444</v>
      </c>
      <c r="B1615" s="24" t="s">
        <v>1913</v>
      </c>
      <c r="C1615" s="26">
        <v>1</v>
      </c>
      <c r="D1615" s="18" t="s">
        <v>626</v>
      </c>
      <c r="E1615" s="26" t="s">
        <v>1924</v>
      </c>
      <c r="F1615" s="18" t="s">
        <v>553</v>
      </c>
      <c r="G1615" s="18" t="s">
        <v>575</v>
      </c>
      <c r="H1615" s="18" t="s">
        <v>1905</v>
      </c>
      <c r="I1615" s="18" t="s">
        <v>1932</v>
      </c>
      <c r="J1615" s="18" t="s">
        <v>363</v>
      </c>
      <c r="K1615" s="18" t="s">
        <v>363</v>
      </c>
      <c r="L1615" s="18" t="s">
        <v>363</v>
      </c>
      <c r="M1615" s="18" t="s">
        <v>253</v>
      </c>
      <c r="N1615" s="56">
        <v>60</v>
      </c>
      <c r="O1615" s="18" t="s">
        <v>1915</v>
      </c>
      <c r="P1615" s="18" t="s">
        <v>466</v>
      </c>
      <c r="Q1615" s="18" t="s">
        <v>254</v>
      </c>
      <c r="R1615" s="24" t="s">
        <v>257</v>
      </c>
      <c r="S1615" s="24" t="s">
        <v>257</v>
      </c>
      <c r="T1615" s="26" t="s">
        <v>1916</v>
      </c>
      <c r="U1615" s="26" t="s">
        <v>257</v>
      </c>
      <c r="V1615" s="26" t="s">
        <v>257</v>
      </c>
      <c r="W1615" s="26" t="s">
        <v>257</v>
      </c>
      <c r="X1615" s="75" t="s">
        <v>1923</v>
      </c>
      <c r="Y1615" s="56">
        <v>100</v>
      </c>
      <c r="Z1615" s="18" t="s">
        <v>474</v>
      </c>
      <c r="AA1615" s="56">
        <v>100</v>
      </c>
      <c r="AB1615" s="57" t="s">
        <v>257</v>
      </c>
      <c r="AC1615" s="18" t="s">
        <v>595</v>
      </c>
      <c r="AD1615" s="18" t="s">
        <v>595</v>
      </c>
      <c r="AE1615" s="18" t="s">
        <v>595</v>
      </c>
      <c r="AF1615" s="18" t="s">
        <v>257</v>
      </c>
      <c r="AG1615" s="18" t="s">
        <v>257</v>
      </c>
      <c r="AH1615" s="18" t="s">
        <v>595</v>
      </c>
      <c r="AI1615" s="18">
        <v>7</v>
      </c>
      <c r="AJ1615" s="18" t="s">
        <v>522</v>
      </c>
      <c r="AK1615" s="18">
        <v>7</v>
      </c>
      <c r="AL1615" s="18" t="s">
        <v>1917</v>
      </c>
      <c r="AM1615" s="18" t="s">
        <v>282</v>
      </c>
      <c r="AN1615" s="18">
        <v>40</v>
      </c>
      <c r="AO1615" s="18" t="s">
        <v>1918</v>
      </c>
      <c r="AP1615" s="18" t="s">
        <v>479</v>
      </c>
      <c r="AQ1615" s="18">
        <v>23</v>
      </c>
      <c r="AR1615" s="18" t="s">
        <v>561</v>
      </c>
      <c r="AS1615" s="18">
        <v>0</v>
      </c>
      <c r="AT1615" s="18">
        <v>75</v>
      </c>
      <c r="AU1615" s="18" t="s">
        <v>257</v>
      </c>
      <c r="AV1615" s="18" t="s">
        <v>257</v>
      </c>
      <c r="AW1615" s="18" t="s">
        <v>1919</v>
      </c>
      <c r="AX1615" s="18">
        <v>7</v>
      </c>
      <c r="AY1615" s="18" t="s">
        <v>522</v>
      </c>
      <c r="AZ1615" s="18" t="s">
        <v>257</v>
      </c>
      <c r="BA1615" s="18" t="s">
        <v>257</v>
      </c>
      <c r="BB1615" s="18" t="s">
        <v>1933</v>
      </c>
      <c r="BC1615" s="24"/>
      <c r="BD1615" s="24"/>
      <c r="BE1615" s="24"/>
      <c r="BF1615" s="24"/>
      <c r="BG1615" s="24"/>
      <c r="BH1615" s="24"/>
      <c r="BI1615" s="24"/>
      <c r="BJ1615" s="24"/>
      <c r="BK1615" s="24"/>
      <c r="BL1615" s="24"/>
      <c r="BM1615" s="24"/>
      <c r="BN1615" s="24"/>
      <c r="BO1615" s="24"/>
      <c r="BP1615" s="24"/>
      <c r="BQ1615" s="24"/>
      <c r="BR1615" s="24"/>
      <c r="BS1615" s="24"/>
      <c r="BT1615" s="24"/>
      <c r="BU1615" s="24"/>
      <c r="BV1615" s="24"/>
      <c r="BW1615" s="24"/>
      <c r="BX1615" s="24"/>
      <c r="BY1615" s="24"/>
      <c r="BZ1615" s="24"/>
      <c r="CA1615" s="24"/>
      <c r="CB1615" s="24"/>
      <c r="CC1615" s="24"/>
      <c r="CD1615" s="24"/>
      <c r="CE1615" s="24"/>
      <c r="CF1615" s="24"/>
      <c r="CG1615" s="24"/>
      <c r="CH1615" s="24"/>
      <c r="CI1615" s="24"/>
      <c r="CJ1615" s="24"/>
      <c r="CK1615" s="24"/>
      <c r="CL1615" s="24"/>
      <c r="CM1615" s="24"/>
      <c r="CN1615" s="24"/>
      <c r="CO1615" s="24"/>
      <c r="CP1615" s="24"/>
      <c r="CQ1615" s="24"/>
      <c r="CR1615" s="24"/>
      <c r="CS1615" s="24"/>
      <c r="CT1615" s="24"/>
      <c r="CU1615" s="24"/>
      <c r="CV1615" s="24"/>
      <c r="CW1615" s="24"/>
      <c r="CX1615" s="24"/>
      <c r="CY1615" s="24"/>
      <c r="CZ1615" s="24"/>
      <c r="DA1615" s="24"/>
      <c r="DB1615" s="24"/>
      <c r="DC1615" s="24"/>
      <c r="DD1615" s="24"/>
      <c r="DE1615" s="24"/>
      <c r="DF1615" s="24"/>
      <c r="DG1615" s="24"/>
      <c r="DH1615" s="24"/>
      <c r="DI1615" s="24"/>
      <c r="DJ1615" s="24"/>
      <c r="DK1615" s="24"/>
      <c r="DL1615" s="24"/>
      <c r="DM1615" s="24"/>
      <c r="DN1615" s="24"/>
      <c r="DO1615" s="24"/>
      <c r="DP1615" s="24"/>
      <c r="DQ1615" s="24"/>
      <c r="DR1615" s="18">
        <v>0</v>
      </c>
      <c r="DS1615" s="24"/>
      <c r="DT1615" s="24"/>
      <c r="DU1615" s="24"/>
      <c r="DV1615" s="24"/>
      <c r="DW1615" s="24"/>
      <c r="DX1615" s="24"/>
      <c r="DY1615" s="24"/>
      <c r="DZ1615" s="18">
        <v>0</v>
      </c>
      <c r="EA1615" s="24"/>
      <c r="EB1615" s="24"/>
      <c r="EC1615" s="24"/>
      <c r="ED1615" s="24"/>
      <c r="EE1615" s="18">
        <v>1</v>
      </c>
      <c r="EF1615" s="18">
        <v>0</v>
      </c>
      <c r="EG1615" s="24"/>
      <c r="EH1615" s="18" t="s">
        <v>1921</v>
      </c>
      <c r="EI1615" s="18" cm="1">
        <f t="array" ref="EI1615">IF(SUMPRODUCT(--(DO1615:DS1615&lt;&gt;""))=0, 0,1)</f>
        <v>1</v>
      </c>
      <c r="EJ1615" s="18" cm="1">
        <f t="array" ref="EJ1615">IF(SUMPRODUCT(--(DT1615:EG1615&lt;&gt;""))=0, 0,1)</f>
        <v>1</v>
      </c>
      <c r="EK1615" s="18" cm="1">
        <f t="array" ref="EK1615">IF(SUMPRODUCT(--(EC1615:EG1615&lt;&gt;""))=0, 0,1)</f>
        <v>1</v>
      </c>
      <c r="EL1615" s="18" cm="1">
        <f t="array" ref="EL1615">IF(SUMPRODUCT(--(EE1615:EG1615&lt;&gt;""))=0, 0,1)</f>
        <v>1</v>
      </c>
      <c r="EM1615" s="18">
        <f t="shared" si="318"/>
        <v>1</v>
      </c>
      <c r="EN1615" s="18">
        <f t="shared" si="319"/>
        <v>0</v>
      </c>
      <c r="EO1615" s="18">
        <f t="shared" si="320"/>
        <v>1</v>
      </c>
      <c r="EP1615" s="18">
        <f t="shared" si="321"/>
        <v>1</v>
      </c>
      <c r="EQ1615" s="18">
        <f t="shared" si="322"/>
        <v>1</v>
      </c>
      <c r="ER1615" s="58" t="s">
        <v>2080</v>
      </c>
      <c r="ES1615" s="59">
        <v>44011</v>
      </c>
      <c r="ET1615" s="24"/>
      <c r="EU1615" s="18" t="s">
        <v>1914</v>
      </c>
    </row>
    <row r="1616" spans="1:151" ht="15.75" customHeight="1" x14ac:dyDescent="0.2">
      <c r="A1616" s="5" t="s">
        <v>444</v>
      </c>
      <c r="B1616" s="24" t="s">
        <v>1913</v>
      </c>
      <c r="C1616" s="26">
        <v>1</v>
      </c>
      <c r="D1616" s="18" t="s">
        <v>626</v>
      </c>
      <c r="E1616" s="26" t="s">
        <v>1925</v>
      </c>
      <c r="F1616" s="18" t="s">
        <v>553</v>
      </c>
      <c r="G1616" s="18" t="s">
        <v>575</v>
      </c>
      <c r="H1616" s="18" t="s">
        <v>1905</v>
      </c>
      <c r="I1616" s="18" t="s">
        <v>1932</v>
      </c>
      <c r="J1616" s="18" t="s">
        <v>363</v>
      </c>
      <c r="K1616" s="18" t="s">
        <v>363</v>
      </c>
      <c r="L1616" s="18" t="s">
        <v>363</v>
      </c>
      <c r="M1616" s="18" t="s">
        <v>253</v>
      </c>
      <c r="N1616" s="56">
        <v>60</v>
      </c>
      <c r="O1616" s="18" t="s">
        <v>1915</v>
      </c>
      <c r="P1616" s="18" t="s">
        <v>466</v>
      </c>
      <c r="Q1616" s="18" t="s">
        <v>254</v>
      </c>
      <c r="R1616" s="24" t="s">
        <v>257</v>
      </c>
      <c r="S1616" s="24" t="s">
        <v>257</v>
      </c>
      <c r="T1616" s="26" t="s">
        <v>1916</v>
      </c>
      <c r="U1616" s="26" t="s">
        <v>257</v>
      </c>
      <c r="V1616" s="26" t="s">
        <v>257</v>
      </c>
      <c r="W1616" s="26" t="s">
        <v>257</v>
      </c>
      <c r="X1616" s="75" t="s">
        <v>1923</v>
      </c>
      <c r="Y1616" s="56">
        <v>200</v>
      </c>
      <c r="Z1616" s="18" t="s">
        <v>474</v>
      </c>
      <c r="AA1616" s="56">
        <v>200</v>
      </c>
      <c r="AB1616" s="57" t="s">
        <v>257</v>
      </c>
      <c r="AC1616" s="18" t="s">
        <v>595</v>
      </c>
      <c r="AD1616" s="18" t="s">
        <v>595</v>
      </c>
      <c r="AE1616" s="18" t="s">
        <v>595</v>
      </c>
      <c r="AF1616" s="18" t="s">
        <v>257</v>
      </c>
      <c r="AG1616" s="18" t="s">
        <v>257</v>
      </c>
      <c r="AH1616" s="18" t="s">
        <v>595</v>
      </c>
      <c r="AI1616" s="18">
        <v>7</v>
      </c>
      <c r="AJ1616" s="18" t="s">
        <v>522</v>
      </c>
      <c r="AK1616" s="18">
        <v>7</v>
      </c>
      <c r="AL1616" s="18" t="s">
        <v>1917</v>
      </c>
      <c r="AM1616" s="18" t="s">
        <v>282</v>
      </c>
      <c r="AN1616" s="18">
        <v>62.5</v>
      </c>
      <c r="AO1616" s="18" t="s">
        <v>1918</v>
      </c>
      <c r="AP1616" s="18" t="s">
        <v>479</v>
      </c>
      <c r="AQ1616" s="18">
        <v>23</v>
      </c>
      <c r="AR1616" s="18" t="s">
        <v>561</v>
      </c>
      <c r="AS1616" s="18">
        <v>0</v>
      </c>
      <c r="AT1616" s="18">
        <v>95</v>
      </c>
      <c r="AU1616" s="18" t="s">
        <v>257</v>
      </c>
      <c r="AV1616" s="18" t="s">
        <v>257</v>
      </c>
      <c r="AW1616" s="18" t="s">
        <v>1919</v>
      </c>
      <c r="AX1616" s="18">
        <v>7</v>
      </c>
      <c r="AY1616" s="18" t="s">
        <v>522</v>
      </c>
      <c r="AZ1616" s="18" t="s">
        <v>257</v>
      </c>
      <c r="BA1616" s="18" t="s">
        <v>257</v>
      </c>
      <c r="BB1616" s="18" t="s">
        <v>1933</v>
      </c>
      <c r="BC1616" s="24"/>
      <c r="BD1616" s="24"/>
      <c r="BE1616" s="24"/>
      <c r="BF1616" s="24"/>
      <c r="BG1616" s="24"/>
      <c r="BH1616" s="24"/>
      <c r="BI1616" s="24"/>
      <c r="BJ1616" s="24"/>
      <c r="BK1616" s="24"/>
      <c r="BL1616" s="24"/>
      <c r="BM1616" s="24"/>
      <c r="BN1616" s="24"/>
      <c r="BO1616" s="24"/>
      <c r="BP1616" s="24"/>
      <c r="BQ1616" s="24"/>
      <c r="BR1616" s="24"/>
      <c r="BS1616" s="24"/>
      <c r="BT1616" s="24"/>
      <c r="BU1616" s="24"/>
      <c r="BV1616" s="24"/>
      <c r="BW1616" s="24"/>
      <c r="BX1616" s="24"/>
      <c r="BY1616" s="24"/>
      <c r="BZ1616" s="24"/>
      <c r="CA1616" s="24"/>
      <c r="CB1616" s="24"/>
      <c r="CC1616" s="24"/>
      <c r="CD1616" s="24"/>
      <c r="CE1616" s="24"/>
      <c r="CF1616" s="24"/>
      <c r="CG1616" s="24"/>
      <c r="CH1616" s="24"/>
      <c r="CI1616" s="24"/>
      <c r="CJ1616" s="24"/>
      <c r="CK1616" s="24"/>
      <c r="CL1616" s="24"/>
      <c r="CM1616" s="24"/>
      <c r="CN1616" s="24"/>
      <c r="CO1616" s="24"/>
      <c r="CP1616" s="24"/>
      <c r="CQ1616" s="24"/>
      <c r="CR1616" s="24"/>
      <c r="CS1616" s="24"/>
      <c r="CT1616" s="24"/>
      <c r="CU1616" s="24"/>
      <c r="CV1616" s="24"/>
      <c r="CW1616" s="24"/>
      <c r="CX1616" s="24"/>
      <c r="CY1616" s="24"/>
      <c r="CZ1616" s="24"/>
      <c r="DA1616" s="24"/>
      <c r="DB1616" s="24"/>
      <c r="DC1616" s="24"/>
      <c r="DD1616" s="24"/>
      <c r="DE1616" s="24"/>
      <c r="DF1616" s="24"/>
      <c r="DG1616" s="24"/>
      <c r="DH1616" s="24"/>
      <c r="DI1616" s="24"/>
      <c r="DJ1616" s="24"/>
      <c r="DK1616" s="24"/>
      <c r="DL1616" s="24"/>
      <c r="DM1616" s="24"/>
      <c r="DN1616" s="24"/>
      <c r="DO1616" s="24"/>
      <c r="DP1616" s="24"/>
      <c r="DQ1616" s="24"/>
      <c r="DR1616" s="18">
        <v>0</v>
      </c>
      <c r="DS1616" s="24"/>
      <c r="DT1616" s="24"/>
      <c r="DU1616" s="24"/>
      <c r="DV1616" s="24"/>
      <c r="DW1616" s="24"/>
      <c r="DX1616" s="24"/>
      <c r="DY1616" s="24"/>
      <c r="DZ1616" s="18">
        <v>0</v>
      </c>
      <c r="EA1616" s="24"/>
      <c r="EB1616" s="24"/>
      <c r="EC1616" s="24"/>
      <c r="ED1616" s="24"/>
      <c r="EE1616" s="18">
        <v>0</v>
      </c>
      <c r="EF1616" s="18">
        <v>1</v>
      </c>
      <c r="EG1616" s="24"/>
      <c r="EH1616" s="18" t="s">
        <v>1921</v>
      </c>
      <c r="EI1616" s="18" cm="1">
        <f t="array" ref="EI1616">IF(SUMPRODUCT(--(DO1616:DS1616&lt;&gt;""))=0, 0,1)</f>
        <v>1</v>
      </c>
      <c r="EJ1616" s="18" cm="1">
        <f t="array" ref="EJ1616">IF(SUMPRODUCT(--(DT1616:EG1616&lt;&gt;""))=0, 0,1)</f>
        <v>1</v>
      </c>
      <c r="EK1616" s="18" cm="1">
        <f t="array" ref="EK1616">IF(SUMPRODUCT(--(EC1616:EG1616&lt;&gt;""))=0, 0,1)</f>
        <v>1</v>
      </c>
      <c r="EL1616" s="18" cm="1">
        <f t="array" ref="EL1616">IF(SUMPRODUCT(--(EE1616:EG1616&lt;&gt;""))=0, 0,1)</f>
        <v>1</v>
      </c>
      <c r="EM1616" s="18">
        <f t="shared" si="318"/>
        <v>1</v>
      </c>
      <c r="EN1616" s="18">
        <f t="shared" si="319"/>
        <v>0</v>
      </c>
      <c r="EO1616" s="18">
        <f t="shared" si="320"/>
        <v>1</v>
      </c>
      <c r="EP1616" s="18">
        <f t="shared" si="321"/>
        <v>1</v>
      </c>
      <c r="EQ1616" s="18">
        <f t="shared" si="322"/>
        <v>1</v>
      </c>
      <c r="ER1616" s="58" t="s">
        <v>2080</v>
      </c>
      <c r="ES1616" s="59">
        <v>44011</v>
      </c>
      <c r="ET1616" s="24"/>
      <c r="EU1616" s="18" t="s">
        <v>1914</v>
      </c>
    </row>
    <row r="1617" spans="1:151" ht="15.75" customHeight="1" x14ac:dyDescent="0.2">
      <c r="A1617" s="5" t="s">
        <v>444</v>
      </c>
      <c r="B1617" s="24" t="s">
        <v>1913</v>
      </c>
      <c r="C1617" s="26">
        <v>1</v>
      </c>
      <c r="D1617" s="18" t="s">
        <v>626</v>
      </c>
      <c r="E1617" s="26" t="s">
        <v>1926</v>
      </c>
      <c r="F1617" s="18" t="s">
        <v>553</v>
      </c>
      <c r="G1617" s="18" t="s">
        <v>575</v>
      </c>
      <c r="H1617" s="18" t="s">
        <v>1905</v>
      </c>
      <c r="I1617" s="18" t="s">
        <v>1932</v>
      </c>
      <c r="J1617" s="18" t="s">
        <v>363</v>
      </c>
      <c r="K1617" s="18" t="s">
        <v>363</v>
      </c>
      <c r="L1617" s="18" t="s">
        <v>363</v>
      </c>
      <c r="M1617" s="18" t="s">
        <v>253</v>
      </c>
      <c r="N1617" s="56">
        <v>60</v>
      </c>
      <c r="O1617" s="18" t="s">
        <v>1915</v>
      </c>
      <c r="P1617" s="18" t="s">
        <v>466</v>
      </c>
      <c r="Q1617" s="18" t="s">
        <v>254</v>
      </c>
      <c r="R1617" s="24" t="s">
        <v>257</v>
      </c>
      <c r="S1617" s="24" t="s">
        <v>257</v>
      </c>
      <c r="T1617" s="26" t="s">
        <v>1916</v>
      </c>
      <c r="U1617" s="26" t="s">
        <v>257</v>
      </c>
      <c r="V1617" s="26" t="s">
        <v>257</v>
      </c>
      <c r="W1617" s="26" t="s">
        <v>257</v>
      </c>
      <c r="X1617" s="75" t="s">
        <v>1923</v>
      </c>
      <c r="Y1617" s="56">
        <v>400</v>
      </c>
      <c r="Z1617" s="18" t="s">
        <v>474</v>
      </c>
      <c r="AA1617" s="56">
        <v>400</v>
      </c>
      <c r="AB1617" s="57" t="s">
        <v>257</v>
      </c>
      <c r="AC1617" s="18" t="s">
        <v>595</v>
      </c>
      <c r="AD1617" s="18" t="s">
        <v>595</v>
      </c>
      <c r="AE1617" s="18" t="s">
        <v>595</v>
      </c>
      <c r="AF1617" s="18" t="s">
        <v>257</v>
      </c>
      <c r="AG1617" s="18" t="s">
        <v>257</v>
      </c>
      <c r="AH1617" s="18" t="s">
        <v>595</v>
      </c>
      <c r="AI1617" s="18">
        <v>7</v>
      </c>
      <c r="AJ1617" s="18" t="s">
        <v>522</v>
      </c>
      <c r="AK1617" s="18">
        <v>7</v>
      </c>
      <c r="AL1617" s="18" t="s">
        <v>1917</v>
      </c>
      <c r="AM1617" s="18" t="s">
        <v>282</v>
      </c>
      <c r="AN1617" s="18">
        <v>90</v>
      </c>
      <c r="AO1617" s="18" t="s">
        <v>1918</v>
      </c>
      <c r="AP1617" s="18" t="s">
        <v>479</v>
      </c>
      <c r="AQ1617" s="18">
        <v>23</v>
      </c>
      <c r="AR1617" s="18" t="s">
        <v>561</v>
      </c>
      <c r="AS1617" s="18">
        <v>42.5</v>
      </c>
      <c r="AT1617" s="18">
        <v>92.5</v>
      </c>
      <c r="AU1617" s="18" t="s">
        <v>257</v>
      </c>
      <c r="AV1617" s="18" t="s">
        <v>257</v>
      </c>
      <c r="AW1617" s="18" t="s">
        <v>1919</v>
      </c>
      <c r="AX1617" s="18">
        <v>7</v>
      </c>
      <c r="AY1617" s="18" t="s">
        <v>522</v>
      </c>
      <c r="AZ1617" s="18" t="s">
        <v>257</v>
      </c>
      <c r="BA1617" s="18" t="s">
        <v>257</v>
      </c>
      <c r="BB1617" s="18" t="s">
        <v>1933</v>
      </c>
      <c r="BC1617" s="24"/>
      <c r="BD1617" s="24"/>
      <c r="BE1617" s="24"/>
      <c r="BF1617" s="24"/>
      <c r="BG1617" s="24"/>
      <c r="BH1617" s="24"/>
      <c r="BI1617" s="24"/>
      <c r="BJ1617" s="24"/>
      <c r="BK1617" s="24"/>
      <c r="BL1617" s="24"/>
      <c r="BM1617" s="24"/>
      <c r="BN1617" s="24"/>
      <c r="BO1617" s="24"/>
      <c r="BP1617" s="24"/>
      <c r="BQ1617" s="24"/>
      <c r="BR1617" s="24"/>
      <c r="BS1617" s="24"/>
      <c r="BT1617" s="24"/>
      <c r="BU1617" s="24"/>
      <c r="BV1617" s="24"/>
      <c r="BW1617" s="24"/>
      <c r="BX1617" s="24"/>
      <c r="BY1617" s="24"/>
      <c r="BZ1617" s="24"/>
      <c r="CA1617" s="24"/>
      <c r="CB1617" s="24"/>
      <c r="CC1617" s="24"/>
      <c r="CD1617" s="24"/>
      <c r="CE1617" s="24"/>
      <c r="CF1617" s="24"/>
      <c r="CG1617" s="24"/>
      <c r="CH1617" s="24"/>
      <c r="CI1617" s="24"/>
      <c r="CJ1617" s="24"/>
      <c r="CK1617" s="24"/>
      <c r="CL1617" s="24"/>
      <c r="CM1617" s="24"/>
      <c r="CN1617" s="24"/>
      <c r="CO1617" s="24"/>
      <c r="CP1617" s="24"/>
      <c r="CQ1617" s="24"/>
      <c r="CR1617" s="24"/>
      <c r="CS1617" s="24"/>
      <c r="CT1617" s="24"/>
      <c r="CU1617" s="24"/>
      <c r="CV1617" s="24"/>
      <c r="CW1617" s="24"/>
      <c r="CX1617" s="24"/>
      <c r="CY1617" s="24"/>
      <c r="CZ1617" s="24"/>
      <c r="DA1617" s="24"/>
      <c r="DB1617" s="24"/>
      <c r="DC1617" s="24"/>
      <c r="DD1617" s="24"/>
      <c r="DE1617" s="24"/>
      <c r="DF1617" s="24"/>
      <c r="DG1617" s="24"/>
      <c r="DH1617" s="24"/>
      <c r="DI1617" s="24"/>
      <c r="DJ1617" s="24"/>
      <c r="DK1617" s="24"/>
      <c r="DL1617" s="24"/>
      <c r="DM1617" s="24"/>
      <c r="DN1617" s="24"/>
      <c r="DO1617" s="24"/>
      <c r="DP1617" s="24"/>
      <c r="DQ1617" s="24"/>
      <c r="DR1617" s="18">
        <v>0</v>
      </c>
      <c r="DS1617" s="24"/>
      <c r="DT1617" s="24"/>
      <c r="DU1617" s="24"/>
      <c r="DV1617" s="24"/>
      <c r="DW1617" s="24"/>
      <c r="DX1617" s="24"/>
      <c r="DY1617" s="24"/>
      <c r="DZ1617" s="18">
        <v>0</v>
      </c>
      <c r="EA1617" s="24"/>
      <c r="EB1617" s="24"/>
      <c r="EC1617" s="24"/>
      <c r="ED1617" s="24"/>
      <c r="EE1617" s="18">
        <v>0</v>
      </c>
      <c r="EF1617" s="18">
        <v>1</v>
      </c>
      <c r="EG1617" s="24"/>
      <c r="EH1617" s="18" t="s">
        <v>1921</v>
      </c>
      <c r="EI1617" s="18" cm="1">
        <f t="array" ref="EI1617">IF(SUMPRODUCT(--(DO1617:DS1617&lt;&gt;""))=0, 0,1)</f>
        <v>1</v>
      </c>
      <c r="EJ1617" s="18" cm="1">
        <f t="array" ref="EJ1617">IF(SUMPRODUCT(--(DT1617:EG1617&lt;&gt;""))=0, 0,1)</f>
        <v>1</v>
      </c>
      <c r="EK1617" s="18" cm="1">
        <f t="array" ref="EK1617">IF(SUMPRODUCT(--(EC1617:EG1617&lt;&gt;""))=0, 0,1)</f>
        <v>1</v>
      </c>
      <c r="EL1617" s="18" cm="1">
        <f t="array" ref="EL1617">IF(SUMPRODUCT(--(EE1617:EG1617&lt;&gt;""))=0, 0,1)</f>
        <v>1</v>
      </c>
      <c r="EM1617" s="18">
        <f t="shared" si="318"/>
        <v>1</v>
      </c>
      <c r="EN1617" s="18">
        <f t="shared" si="319"/>
        <v>0</v>
      </c>
      <c r="EO1617" s="18">
        <f t="shared" si="320"/>
        <v>1</v>
      </c>
      <c r="EP1617" s="18">
        <f t="shared" si="321"/>
        <v>1</v>
      </c>
      <c r="EQ1617" s="18">
        <f t="shared" si="322"/>
        <v>1</v>
      </c>
      <c r="ER1617" s="58" t="s">
        <v>2080</v>
      </c>
      <c r="ES1617" s="59">
        <v>44011</v>
      </c>
      <c r="ET1617" s="24"/>
      <c r="EU1617" s="18" t="s">
        <v>1914</v>
      </c>
    </row>
    <row r="1618" spans="1:151" ht="15.75" customHeight="1" x14ac:dyDescent="0.2">
      <c r="A1618" s="5" t="s">
        <v>444</v>
      </c>
      <c r="B1618" s="24" t="s">
        <v>1913</v>
      </c>
      <c r="C1618" s="26">
        <v>1</v>
      </c>
      <c r="D1618" s="18" t="s">
        <v>626</v>
      </c>
      <c r="E1618" s="26" t="s">
        <v>1927</v>
      </c>
      <c r="F1618" s="18" t="s">
        <v>553</v>
      </c>
      <c r="G1618" s="18" t="s">
        <v>575</v>
      </c>
      <c r="H1618" s="18" t="s">
        <v>1905</v>
      </c>
      <c r="I1618" s="18" t="s">
        <v>1932</v>
      </c>
      <c r="J1618" s="18" t="s">
        <v>363</v>
      </c>
      <c r="K1618" s="18" t="s">
        <v>363</v>
      </c>
      <c r="L1618" s="18" t="s">
        <v>363</v>
      </c>
      <c r="M1618" s="18" t="s">
        <v>253</v>
      </c>
      <c r="N1618" s="56">
        <v>60</v>
      </c>
      <c r="O1618" s="18" t="s">
        <v>1915</v>
      </c>
      <c r="P1618" s="18" t="s">
        <v>466</v>
      </c>
      <c r="Q1618" s="18" t="s">
        <v>254</v>
      </c>
      <c r="R1618" s="24" t="s">
        <v>257</v>
      </c>
      <c r="S1618" s="24" t="s">
        <v>257</v>
      </c>
      <c r="T1618" s="26" t="s">
        <v>1916</v>
      </c>
      <c r="U1618" s="26" t="s">
        <v>257</v>
      </c>
      <c r="V1618" s="26" t="s">
        <v>257</v>
      </c>
      <c r="W1618" s="26" t="s">
        <v>257</v>
      </c>
      <c r="X1618" s="75" t="s">
        <v>1928</v>
      </c>
      <c r="Y1618" s="56">
        <v>300</v>
      </c>
      <c r="Z1618" s="18" t="s">
        <v>474</v>
      </c>
      <c r="AA1618" s="56">
        <v>300</v>
      </c>
      <c r="AB1618" s="57" t="s">
        <v>257</v>
      </c>
      <c r="AC1618" s="18" t="s">
        <v>595</v>
      </c>
      <c r="AD1618" s="18" t="s">
        <v>595</v>
      </c>
      <c r="AE1618" s="18" t="s">
        <v>595</v>
      </c>
      <c r="AF1618" s="18" t="s">
        <v>257</v>
      </c>
      <c r="AG1618" s="18" t="s">
        <v>257</v>
      </c>
      <c r="AH1618" s="18" t="s">
        <v>595</v>
      </c>
      <c r="AI1618" s="18">
        <v>7</v>
      </c>
      <c r="AJ1618" s="18" t="s">
        <v>522</v>
      </c>
      <c r="AK1618" s="18">
        <v>7</v>
      </c>
      <c r="AL1618" s="18" t="s">
        <v>1917</v>
      </c>
      <c r="AM1618" s="18" t="s">
        <v>282</v>
      </c>
      <c r="AN1618" s="18">
        <v>20</v>
      </c>
      <c r="AO1618" s="18" t="s">
        <v>1918</v>
      </c>
      <c r="AP1618" s="18" t="s">
        <v>479</v>
      </c>
      <c r="AQ1618" s="18">
        <v>23</v>
      </c>
      <c r="AR1618" s="18" t="s">
        <v>561</v>
      </c>
      <c r="AS1618" s="18">
        <v>0</v>
      </c>
      <c r="AT1618" s="18">
        <v>0</v>
      </c>
      <c r="AU1618" s="18" t="s">
        <v>257</v>
      </c>
      <c r="AV1618" s="18" t="s">
        <v>257</v>
      </c>
      <c r="AW1618" s="18" t="s">
        <v>1919</v>
      </c>
      <c r="AX1618" s="18">
        <v>7</v>
      </c>
      <c r="AY1618" s="18" t="s">
        <v>522</v>
      </c>
      <c r="AZ1618" s="18" t="s">
        <v>257</v>
      </c>
      <c r="BA1618" s="18" t="s">
        <v>257</v>
      </c>
      <c r="BB1618" s="18" t="s">
        <v>1933</v>
      </c>
      <c r="BC1618" s="24"/>
      <c r="BD1618" s="24"/>
      <c r="BE1618" s="24"/>
      <c r="BF1618" s="24"/>
      <c r="BG1618" s="24"/>
      <c r="BH1618" s="24"/>
      <c r="BI1618" s="24"/>
      <c r="BJ1618" s="24"/>
      <c r="BK1618" s="24"/>
      <c r="BL1618" s="24"/>
      <c r="BM1618" s="24"/>
      <c r="BN1618" s="24"/>
      <c r="BO1618" s="24"/>
      <c r="BP1618" s="24"/>
      <c r="BQ1618" s="24"/>
      <c r="BR1618" s="24"/>
      <c r="BS1618" s="24"/>
      <c r="BT1618" s="24"/>
      <c r="BU1618" s="24"/>
      <c r="BV1618" s="24"/>
      <c r="BW1618" s="24"/>
      <c r="BX1618" s="24"/>
      <c r="BY1618" s="24"/>
      <c r="BZ1618" s="24"/>
      <c r="CA1618" s="24"/>
      <c r="CB1618" s="24"/>
      <c r="CC1618" s="24"/>
      <c r="CD1618" s="24"/>
      <c r="CE1618" s="24"/>
      <c r="CF1618" s="24"/>
      <c r="CG1618" s="24"/>
      <c r="CH1618" s="24"/>
      <c r="CI1618" s="24"/>
      <c r="CJ1618" s="24"/>
      <c r="CK1618" s="24"/>
      <c r="CL1618" s="24"/>
      <c r="CM1618" s="24"/>
      <c r="CN1618" s="24"/>
      <c r="CO1618" s="24"/>
      <c r="CP1618" s="24"/>
      <c r="CQ1618" s="24"/>
      <c r="CR1618" s="24"/>
      <c r="CS1618" s="24"/>
      <c r="CT1618" s="24"/>
      <c r="CU1618" s="24"/>
      <c r="CV1618" s="24"/>
      <c r="CW1618" s="24"/>
      <c r="CX1618" s="24"/>
      <c r="CY1618" s="24"/>
      <c r="CZ1618" s="24"/>
      <c r="DA1618" s="24"/>
      <c r="DB1618" s="24"/>
      <c r="DC1618" s="24"/>
      <c r="DD1618" s="24"/>
      <c r="DE1618" s="24"/>
      <c r="DF1618" s="24"/>
      <c r="DG1618" s="24"/>
      <c r="DH1618" s="24"/>
      <c r="DI1618" s="24"/>
      <c r="DJ1618" s="24"/>
      <c r="DK1618" s="24"/>
      <c r="DL1618" s="24"/>
      <c r="DM1618" s="24"/>
      <c r="DN1618" s="24"/>
      <c r="DO1618" s="24"/>
      <c r="DP1618" s="24"/>
      <c r="DQ1618" s="24"/>
      <c r="DR1618" s="18">
        <v>0</v>
      </c>
      <c r="DS1618" s="24"/>
      <c r="DT1618" s="24"/>
      <c r="DU1618" s="24"/>
      <c r="DV1618" s="24"/>
      <c r="DW1618" s="24"/>
      <c r="DX1618" s="24"/>
      <c r="DY1618" s="24"/>
      <c r="DZ1618" s="18">
        <v>0</v>
      </c>
      <c r="EA1618" s="24"/>
      <c r="EB1618" s="24"/>
      <c r="EC1618" s="24"/>
      <c r="ED1618" s="24"/>
      <c r="EE1618" s="18">
        <v>1</v>
      </c>
      <c r="EF1618" s="18">
        <v>0</v>
      </c>
      <c r="EG1618" s="24"/>
      <c r="EH1618" s="18" t="s">
        <v>1921</v>
      </c>
      <c r="EI1618" s="18" cm="1">
        <f t="array" ref="EI1618">IF(SUMPRODUCT(--(DO1618:DS1618&lt;&gt;""))=0, 0,1)</f>
        <v>1</v>
      </c>
      <c r="EJ1618" s="18" cm="1">
        <f t="array" ref="EJ1618">IF(SUMPRODUCT(--(DT1618:EG1618&lt;&gt;""))=0, 0,1)</f>
        <v>1</v>
      </c>
      <c r="EK1618" s="18" cm="1">
        <f t="array" ref="EK1618">IF(SUMPRODUCT(--(EC1618:EG1618&lt;&gt;""))=0, 0,1)</f>
        <v>1</v>
      </c>
      <c r="EL1618" s="18" cm="1">
        <f t="array" ref="EL1618">IF(SUMPRODUCT(--(EE1618:EG1618&lt;&gt;""))=0, 0,1)</f>
        <v>1</v>
      </c>
      <c r="EM1618" s="18">
        <f t="shared" si="318"/>
        <v>1</v>
      </c>
      <c r="EN1618" s="18">
        <f t="shared" si="319"/>
        <v>0</v>
      </c>
      <c r="EO1618" s="18">
        <f t="shared" si="320"/>
        <v>1</v>
      </c>
      <c r="EP1618" s="18">
        <f t="shared" si="321"/>
        <v>1</v>
      </c>
      <c r="EQ1618" s="18">
        <f t="shared" si="322"/>
        <v>1</v>
      </c>
      <c r="ER1618" s="58" t="s">
        <v>2080</v>
      </c>
      <c r="ES1618" s="59">
        <v>44011</v>
      </c>
      <c r="ET1618" s="24"/>
      <c r="EU1618" s="18" t="s">
        <v>1914</v>
      </c>
    </row>
    <row r="1619" spans="1:151" ht="15.75" customHeight="1" x14ac:dyDescent="0.2">
      <c r="A1619" s="5" t="s">
        <v>444</v>
      </c>
      <c r="B1619" s="24" t="s">
        <v>1913</v>
      </c>
      <c r="C1619" s="26">
        <v>1</v>
      </c>
      <c r="D1619" s="18" t="s">
        <v>626</v>
      </c>
      <c r="E1619" s="26" t="s">
        <v>1929</v>
      </c>
      <c r="F1619" s="18" t="s">
        <v>553</v>
      </c>
      <c r="G1619" s="18" t="s">
        <v>575</v>
      </c>
      <c r="H1619" s="18" t="s">
        <v>1905</v>
      </c>
      <c r="I1619" s="18" t="s">
        <v>1932</v>
      </c>
      <c r="J1619" s="18" t="s">
        <v>363</v>
      </c>
      <c r="K1619" s="18" t="s">
        <v>363</v>
      </c>
      <c r="L1619" s="18" t="s">
        <v>363</v>
      </c>
      <c r="M1619" s="18" t="s">
        <v>253</v>
      </c>
      <c r="N1619" s="56">
        <v>60</v>
      </c>
      <c r="O1619" s="18" t="s">
        <v>1915</v>
      </c>
      <c r="P1619" s="18" t="s">
        <v>466</v>
      </c>
      <c r="Q1619" s="18" t="s">
        <v>254</v>
      </c>
      <c r="R1619" s="24" t="s">
        <v>257</v>
      </c>
      <c r="S1619" s="24" t="s">
        <v>257</v>
      </c>
      <c r="T1619" s="26" t="s">
        <v>1916</v>
      </c>
      <c r="U1619" s="26" t="s">
        <v>257</v>
      </c>
      <c r="V1619" s="26" t="s">
        <v>257</v>
      </c>
      <c r="W1619" s="26" t="s">
        <v>257</v>
      </c>
      <c r="X1619" s="75" t="s">
        <v>1930</v>
      </c>
      <c r="Y1619" s="56">
        <v>200</v>
      </c>
      <c r="Z1619" s="18" t="s">
        <v>474</v>
      </c>
      <c r="AA1619" s="56">
        <v>200</v>
      </c>
      <c r="AB1619" s="57" t="s">
        <v>257</v>
      </c>
      <c r="AC1619" s="18" t="s">
        <v>595</v>
      </c>
      <c r="AD1619" s="18" t="s">
        <v>595</v>
      </c>
      <c r="AE1619" s="18" t="s">
        <v>595</v>
      </c>
      <c r="AF1619" s="18" t="s">
        <v>257</v>
      </c>
      <c r="AG1619" s="18" t="s">
        <v>257</v>
      </c>
      <c r="AH1619" s="18" t="s">
        <v>595</v>
      </c>
      <c r="AI1619" s="18">
        <v>7</v>
      </c>
      <c r="AJ1619" s="18" t="s">
        <v>522</v>
      </c>
      <c r="AK1619" s="18">
        <v>7</v>
      </c>
      <c r="AL1619" s="18" t="s">
        <v>1917</v>
      </c>
      <c r="AM1619" s="18" t="s">
        <v>282</v>
      </c>
      <c r="AN1619" s="18">
        <v>5</v>
      </c>
      <c r="AO1619" s="18" t="s">
        <v>1918</v>
      </c>
      <c r="AP1619" s="18" t="s">
        <v>479</v>
      </c>
      <c r="AQ1619" s="18">
        <v>23</v>
      </c>
      <c r="AR1619" s="18" t="s">
        <v>561</v>
      </c>
      <c r="AS1619" s="18">
        <v>0</v>
      </c>
      <c r="AT1619" s="18">
        <v>2.5</v>
      </c>
      <c r="AU1619" s="18" t="s">
        <v>257</v>
      </c>
      <c r="AV1619" s="18" t="s">
        <v>257</v>
      </c>
      <c r="AW1619" s="18" t="s">
        <v>1919</v>
      </c>
      <c r="AX1619" s="18">
        <v>7</v>
      </c>
      <c r="AY1619" s="18" t="s">
        <v>522</v>
      </c>
      <c r="AZ1619" s="18" t="s">
        <v>257</v>
      </c>
      <c r="BA1619" s="18" t="s">
        <v>257</v>
      </c>
      <c r="BB1619" s="18" t="s">
        <v>1933</v>
      </c>
      <c r="BC1619" s="24"/>
      <c r="BD1619" s="24"/>
      <c r="BE1619" s="24"/>
      <c r="BF1619" s="24"/>
      <c r="BG1619" s="24"/>
      <c r="BH1619" s="24"/>
      <c r="BI1619" s="24"/>
      <c r="BJ1619" s="24"/>
      <c r="BK1619" s="24"/>
      <c r="BL1619" s="24"/>
      <c r="BM1619" s="24"/>
      <c r="BN1619" s="24"/>
      <c r="BO1619" s="24"/>
      <c r="BP1619" s="24"/>
      <c r="BQ1619" s="24"/>
      <c r="BR1619" s="24"/>
      <c r="BS1619" s="24"/>
      <c r="BT1619" s="24"/>
      <c r="BU1619" s="24"/>
      <c r="BV1619" s="24"/>
      <c r="BW1619" s="24"/>
      <c r="BX1619" s="24"/>
      <c r="BY1619" s="24"/>
      <c r="BZ1619" s="24"/>
      <c r="CA1619" s="24"/>
      <c r="CB1619" s="24"/>
      <c r="CC1619" s="24"/>
      <c r="CD1619" s="24"/>
      <c r="CE1619" s="24"/>
      <c r="CF1619" s="24"/>
      <c r="CG1619" s="24"/>
      <c r="CH1619" s="24"/>
      <c r="CI1619" s="24"/>
      <c r="CJ1619" s="24"/>
      <c r="CK1619" s="24"/>
      <c r="CL1619" s="24"/>
      <c r="CM1619" s="24"/>
      <c r="CN1619" s="24"/>
      <c r="CO1619" s="24"/>
      <c r="CP1619" s="24"/>
      <c r="CQ1619" s="24"/>
      <c r="CR1619" s="24"/>
      <c r="CS1619" s="24"/>
      <c r="CT1619" s="24"/>
      <c r="CU1619" s="24"/>
      <c r="CV1619" s="24"/>
      <c r="CW1619" s="24"/>
      <c r="CX1619" s="24"/>
      <c r="CY1619" s="24"/>
      <c r="CZ1619" s="24"/>
      <c r="DA1619" s="24"/>
      <c r="DB1619" s="24"/>
      <c r="DC1619" s="24"/>
      <c r="DD1619" s="24"/>
      <c r="DE1619" s="24"/>
      <c r="DF1619" s="24"/>
      <c r="DG1619" s="24"/>
      <c r="DH1619" s="24"/>
      <c r="DI1619" s="24"/>
      <c r="DJ1619" s="24"/>
      <c r="DK1619" s="24"/>
      <c r="DL1619" s="24"/>
      <c r="DM1619" s="24"/>
      <c r="DN1619" s="24"/>
      <c r="DO1619" s="24"/>
      <c r="DP1619" s="24"/>
      <c r="DQ1619" s="24"/>
      <c r="DR1619" s="18">
        <v>0</v>
      </c>
      <c r="DS1619" s="24"/>
      <c r="DT1619" s="24"/>
      <c r="DU1619" s="24"/>
      <c r="DV1619" s="24"/>
      <c r="DW1619" s="24"/>
      <c r="DX1619" s="24"/>
      <c r="DY1619" s="24"/>
      <c r="DZ1619" s="18">
        <v>0</v>
      </c>
      <c r="EA1619" s="24"/>
      <c r="EB1619" s="24"/>
      <c r="EC1619" s="24"/>
      <c r="ED1619" s="24"/>
      <c r="EE1619" s="18">
        <v>0</v>
      </c>
      <c r="EF1619" s="18">
        <v>0</v>
      </c>
      <c r="EG1619" s="24"/>
      <c r="EH1619" s="18" t="s">
        <v>1921</v>
      </c>
      <c r="EI1619" s="18" cm="1">
        <f t="array" ref="EI1619">IF(SUMPRODUCT(--(DO1619:DS1619&lt;&gt;""))=0, 0,1)</f>
        <v>1</v>
      </c>
      <c r="EJ1619" s="18" cm="1">
        <f t="array" ref="EJ1619">IF(SUMPRODUCT(--(DT1619:EG1619&lt;&gt;""))=0, 0,1)</f>
        <v>1</v>
      </c>
      <c r="EK1619" s="18" cm="1">
        <f t="array" ref="EK1619">IF(SUMPRODUCT(--(EC1619:EG1619&lt;&gt;""))=0, 0,1)</f>
        <v>1</v>
      </c>
      <c r="EL1619" s="18" cm="1">
        <f t="array" ref="EL1619">IF(SUMPRODUCT(--(EE1619:EG1619&lt;&gt;""))=0, 0,1)</f>
        <v>1</v>
      </c>
      <c r="EM1619" s="18">
        <f t="shared" si="318"/>
        <v>0</v>
      </c>
      <c r="EN1619" s="18">
        <f t="shared" si="319"/>
        <v>0</v>
      </c>
      <c r="EO1619" s="18">
        <f t="shared" si="320"/>
        <v>0</v>
      </c>
      <c r="EP1619" s="18">
        <f t="shared" si="321"/>
        <v>0</v>
      </c>
      <c r="EQ1619" s="18">
        <f t="shared" si="322"/>
        <v>0</v>
      </c>
      <c r="ER1619" s="58" t="s">
        <v>2080</v>
      </c>
      <c r="ES1619" s="59">
        <v>44011</v>
      </c>
      <c r="ET1619" s="24"/>
      <c r="EU1619" s="18" t="s">
        <v>1914</v>
      </c>
    </row>
    <row r="1620" spans="1:151" ht="15.75" customHeight="1" x14ac:dyDescent="0.2">
      <c r="A1620" s="5" t="s">
        <v>444</v>
      </c>
      <c r="B1620" s="24" t="s">
        <v>1913</v>
      </c>
      <c r="C1620" s="26">
        <v>1</v>
      </c>
      <c r="D1620" s="18" t="s">
        <v>632</v>
      </c>
      <c r="E1620" s="26" t="s">
        <v>1836</v>
      </c>
      <c r="F1620" s="18" t="s">
        <v>553</v>
      </c>
      <c r="G1620" s="18" t="s">
        <v>575</v>
      </c>
      <c r="H1620" s="18" t="s">
        <v>1905</v>
      </c>
      <c r="I1620" s="18" t="s">
        <v>1932</v>
      </c>
      <c r="J1620" s="18" t="s">
        <v>363</v>
      </c>
      <c r="K1620" s="18" t="s">
        <v>363</v>
      </c>
      <c r="L1620" s="18" t="s">
        <v>363</v>
      </c>
      <c r="M1620" s="18" t="s">
        <v>253</v>
      </c>
      <c r="N1620" s="56">
        <v>60</v>
      </c>
      <c r="O1620" s="18" t="s">
        <v>1915</v>
      </c>
      <c r="P1620" s="18" t="s">
        <v>466</v>
      </c>
      <c r="Q1620" s="18" t="s">
        <v>254</v>
      </c>
      <c r="R1620" s="24" t="s">
        <v>257</v>
      </c>
      <c r="S1620" s="24" t="s">
        <v>257</v>
      </c>
      <c r="T1620" s="26" t="s">
        <v>1916</v>
      </c>
      <c r="U1620" s="26" t="s">
        <v>257</v>
      </c>
      <c r="V1620" s="26" t="s">
        <v>257</v>
      </c>
      <c r="W1620" s="26" t="s">
        <v>257</v>
      </c>
      <c r="X1620" s="26" t="s">
        <v>837</v>
      </c>
      <c r="Y1620" s="56">
        <v>0</v>
      </c>
      <c r="Z1620" s="18" t="s">
        <v>474</v>
      </c>
      <c r="AA1620" s="56">
        <v>0</v>
      </c>
      <c r="AB1620" s="57" t="s">
        <v>257</v>
      </c>
      <c r="AC1620" s="18" t="s">
        <v>595</v>
      </c>
      <c r="AD1620" s="18" t="s">
        <v>595</v>
      </c>
      <c r="AE1620" s="18" t="s">
        <v>595</v>
      </c>
      <c r="AF1620" s="18" t="s">
        <v>257</v>
      </c>
      <c r="AG1620" s="18" t="s">
        <v>257</v>
      </c>
      <c r="AH1620" s="18" t="s">
        <v>595</v>
      </c>
      <c r="AI1620" s="18">
        <v>14</v>
      </c>
      <c r="AJ1620" s="18" t="s">
        <v>522</v>
      </c>
      <c r="AK1620" s="18">
        <v>14</v>
      </c>
      <c r="AL1620" s="18" t="s">
        <v>1917</v>
      </c>
      <c r="AM1620" s="18" t="s">
        <v>282</v>
      </c>
      <c r="AN1620" s="18">
        <v>10</v>
      </c>
      <c r="AO1620" s="18" t="s">
        <v>1918</v>
      </c>
      <c r="AP1620" s="18" t="s">
        <v>479</v>
      </c>
      <c r="AQ1620" s="18">
        <v>15</v>
      </c>
      <c r="AR1620" s="18" t="s">
        <v>561</v>
      </c>
      <c r="AS1620" s="18">
        <v>0</v>
      </c>
      <c r="AT1620" s="18">
        <v>25</v>
      </c>
      <c r="AU1620" s="18" t="s">
        <v>257</v>
      </c>
      <c r="AV1620" s="18" t="s">
        <v>257</v>
      </c>
      <c r="AW1620" s="18" t="s">
        <v>1919</v>
      </c>
      <c r="AX1620" s="18">
        <v>14</v>
      </c>
      <c r="AY1620" s="18" t="s">
        <v>522</v>
      </c>
      <c r="AZ1620" s="18" t="s">
        <v>257</v>
      </c>
      <c r="BA1620" s="18" t="s">
        <v>257</v>
      </c>
      <c r="BB1620" s="18" t="s">
        <v>1933</v>
      </c>
      <c r="BC1620" s="24"/>
      <c r="BD1620" s="24"/>
      <c r="BE1620" s="24"/>
      <c r="BF1620" s="24"/>
      <c r="BG1620" s="24"/>
      <c r="BH1620" s="24"/>
      <c r="BI1620" s="24"/>
      <c r="BJ1620" s="24"/>
      <c r="BK1620" s="24"/>
      <c r="BL1620" s="24"/>
      <c r="BM1620" s="24"/>
      <c r="BN1620" s="24"/>
      <c r="BO1620" s="24"/>
      <c r="BP1620" s="24"/>
      <c r="BQ1620" s="24"/>
      <c r="BR1620" s="24"/>
      <c r="BS1620" s="24"/>
      <c r="BT1620" s="24"/>
      <c r="BU1620" s="24"/>
      <c r="BV1620" s="24"/>
      <c r="BW1620" s="24"/>
      <c r="BX1620" s="24"/>
      <c r="BY1620" s="24"/>
      <c r="BZ1620" s="24"/>
      <c r="CA1620" s="24"/>
      <c r="CB1620" s="24"/>
      <c r="CC1620" s="24"/>
      <c r="CD1620" s="24"/>
      <c r="CE1620" s="24"/>
      <c r="CF1620" s="24"/>
      <c r="CG1620" s="24"/>
      <c r="CH1620" s="24"/>
      <c r="CI1620" s="24"/>
      <c r="CJ1620" s="24"/>
      <c r="CK1620" s="24"/>
      <c r="CL1620" s="24"/>
      <c r="CM1620" s="24"/>
      <c r="CN1620" s="24"/>
      <c r="CO1620" s="24"/>
      <c r="CP1620" s="24"/>
      <c r="CQ1620" s="24"/>
      <c r="CR1620" s="24"/>
      <c r="CS1620" s="24"/>
      <c r="CT1620" s="24"/>
      <c r="CU1620" s="24"/>
      <c r="CV1620" s="24"/>
      <c r="CW1620" s="24"/>
      <c r="CX1620" s="24"/>
      <c r="CY1620" s="24"/>
      <c r="CZ1620" s="24"/>
      <c r="DA1620" s="24"/>
      <c r="DB1620" s="24"/>
      <c r="DC1620" s="24"/>
      <c r="DD1620" s="24"/>
      <c r="DE1620" s="24"/>
      <c r="DF1620" s="24"/>
      <c r="DG1620" s="24"/>
      <c r="DH1620" s="24"/>
      <c r="DI1620" s="24"/>
      <c r="DJ1620" s="24"/>
      <c r="DK1620" s="24"/>
      <c r="DL1620" s="24"/>
      <c r="DM1620" s="24"/>
      <c r="DN1620" s="24"/>
      <c r="DO1620" s="24"/>
      <c r="DP1620" s="24"/>
      <c r="DQ1620" s="24"/>
      <c r="DR1620" s="18">
        <v>0</v>
      </c>
      <c r="DS1620" s="24"/>
      <c r="DT1620" s="24"/>
      <c r="DU1620" s="24"/>
      <c r="DV1620" s="24"/>
      <c r="DW1620" s="24"/>
      <c r="DX1620" s="24"/>
      <c r="DY1620" s="24"/>
      <c r="DZ1620" s="18">
        <v>0</v>
      </c>
      <c r="EA1620" s="24"/>
      <c r="EB1620" s="24"/>
      <c r="EC1620" s="24"/>
      <c r="ED1620" s="24"/>
      <c r="EE1620" s="18">
        <v>0</v>
      </c>
      <c r="EF1620" s="18">
        <v>0</v>
      </c>
      <c r="EG1620" s="24"/>
      <c r="EH1620" s="18" t="s">
        <v>1921</v>
      </c>
      <c r="EI1620" s="18" cm="1">
        <f t="array" ref="EI1620">IF(SUMPRODUCT(--(DO1620:DS1620&lt;&gt;""))=0, 0,1)</f>
        <v>1</v>
      </c>
      <c r="EJ1620" s="18" cm="1">
        <f t="array" ref="EJ1620">IF(SUMPRODUCT(--(DT1620:EG1620&lt;&gt;""))=0, 0,1)</f>
        <v>1</v>
      </c>
      <c r="EK1620" s="18" cm="1">
        <f t="array" ref="EK1620">IF(SUMPRODUCT(--(EC1620:EG1620&lt;&gt;""))=0, 0,1)</f>
        <v>1</v>
      </c>
      <c r="EL1620" s="18" cm="1">
        <f t="array" ref="EL1620">IF(SUMPRODUCT(--(EE1620:EG1620&lt;&gt;""))=0, 0,1)</f>
        <v>1</v>
      </c>
      <c r="EM1620" s="18">
        <f t="shared" si="318"/>
        <v>0</v>
      </c>
      <c r="EN1620" s="18">
        <f t="shared" si="319"/>
        <v>0</v>
      </c>
      <c r="EO1620" s="18">
        <f t="shared" si="320"/>
        <v>0</v>
      </c>
      <c r="EP1620" s="18">
        <f t="shared" si="321"/>
        <v>0</v>
      </c>
      <c r="EQ1620" s="18">
        <f t="shared" si="322"/>
        <v>0</v>
      </c>
      <c r="ER1620" s="58" t="s">
        <v>2080</v>
      </c>
      <c r="ES1620" s="59">
        <v>44011</v>
      </c>
      <c r="ET1620" s="24"/>
      <c r="EU1620" s="18" t="s">
        <v>1914</v>
      </c>
    </row>
    <row r="1621" spans="1:151" ht="15.75" customHeight="1" x14ac:dyDescent="0.2">
      <c r="A1621" s="5" t="s">
        <v>444</v>
      </c>
      <c r="B1621" s="24" t="s">
        <v>1913</v>
      </c>
      <c r="C1621" s="26">
        <v>1</v>
      </c>
      <c r="D1621" s="18" t="s">
        <v>632</v>
      </c>
      <c r="E1621" s="26" t="s">
        <v>1922</v>
      </c>
      <c r="F1621" s="18" t="s">
        <v>553</v>
      </c>
      <c r="G1621" s="18" t="s">
        <v>575</v>
      </c>
      <c r="H1621" s="18" t="s">
        <v>1905</v>
      </c>
      <c r="I1621" s="18" t="s">
        <v>1932</v>
      </c>
      <c r="J1621" s="18" t="s">
        <v>363</v>
      </c>
      <c r="K1621" s="18" t="s">
        <v>363</v>
      </c>
      <c r="L1621" s="18" t="s">
        <v>363</v>
      </c>
      <c r="M1621" s="18" t="s">
        <v>253</v>
      </c>
      <c r="N1621" s="56">
        <v>60</v>
      </c>
      <c r="O1621" s="18" t="s">
        <v>1915</v>
      </c>
      <c r="P1621" s="18" t="s">
        <v>466</v>
      </c>
      <c r="Q1621" s="18" t="s">
        <v>254</v>
      </c>
      <c r="R1621" s="24" t="s">
        <v>257</v>
      </c>
      <c r="S1621" s="24" t="s">
        <v>257</v>
      </c>
      <c r="T1621" s="26" t="s">
        <v>1916</v>
      </c>
      <c r="U1621" s="26" t="s">
        <v>257</v>
      </c>
      <c r="V1621" s="26" t="s">
        <v>257</v>
      </c>
      <c r="W1621" s="26" t="s">
        <v>257</v>
      </c>
      <c r="X1621" s="75" t="s">
        <v>1923</v>
      </c>
      <c r="Y1621" s="56">
        <v>50</v>
      </c>
      <c r="Z1621" s="18" t="s">
        <v>474</v>
      </c>
      <c r="AA1621" s="56">
        <v>50</v>
      </c>
      <c r="AB1621" s="57" t="s">
        <v>257</v>
      </c>
      <c r="AC1621" s="18" t="s">
        <v>595</v>
      </c>
      <c r="AD1621" s="18" t="s">
        <v>595</v>
      </c>
      <c r="AE1621" s="18" t="s">
        <v>595</v>
      </c>
      <c r="AF1621" s="18" t="s">
        <v>257</v>
      </c>
      <c r="AG1621" s="18" t="s">
        <v>257</v>
      </c>
      <c r="AH1621" s="18" t="s">
        <v>595</v>
      </c>
      <c r="AI1621" s="18">
        <v>14</v>
      </c>
      <c r="AJ1621" s="18" t="s">
        <v>522</v>
      </c>
      <c r="AK1621" s="18">
        <v>14</v>
      </c>
      <c r="AL1621" s="18" t="s">
        <v>1917</v>
      </c>
      <c r="AM1621" s="18" t="s">
        <v>282</v>
      </c>
      <c r="AN1621" s="18">
        <v>25</v>
      </c>
      <c r="AO1621" s="18" t="s">
        <v>1918</v>
      </c>
      <c r="AP1621" s="18" t="s">
        <v>479</v>
      </c>
      <c r="AQ1621" s="18">
        <v>15</v>
      </c>
      <c r="AR1621" s="18" t="s">
        <v>561</v>
      </c>
      <c r="AS1621" s="18">
        <v>0</v>
      </c>
      <c r="AT1621" s="18">
        <v>60</v>
      </c>
      <c r="AU1621" s="18" t="s">
        <v>257</v>
      </c>
      <c r="AV1621" s="18" t="s">
        <v>257</v>
      </c>
      <c r="AW1621" s="18" t="s">
        <v>1919</v>
      </c>
      <c r="AX1621" s="18">
        <v>14</v>
      </c>
      <c r="AY1621" s="18" t="s">
        <v>522</v>
      </c>
      <c r="AZ1621" s="18" t="s">
        <v>257</v>
      </c>
      <c r="BA1621" s="18" t="s">
        <v>257</v>
      </c>
      <c r="BB1621" s="18" t="s">
        <v>1933</v>
      </c>
      <c r="BC1621" s="24"/>
      <c r="BD1621" s="24"/>
      <c r="BE1621" s="24"/>
      <c r="BF1621" s="24"/>
      <c r="BG1621" s="24"/>
      <c r="BH1621" s="24"/>
      <c r="BI1621" s="24"/>
      <c r="BJ1621" s="24"/>
      <c r="BK1621" s="24"/>
      <c r="BL1621" s="24"/>
      <c r="BM1621" s="24"/>
      <c r="BN1621" s="24"/>
      <c r="BO1621" s="24"/>
      <c r="BP1621" s="24"/>
      <c r="BQ1621" s="24"/>
      <c r="BR1621" s="24"/>
      <c r="BS1621" s="24"/>
      <c r="BT1621" s="24"/>
      <c r="BU1621" s="24"/>
      <c r="BV1621" s="24"/>
      <c r="BW1621" s="24"/>
      <c r="BX1621" s="24"/>
      <c r="BY1621" s="24"/>
      <c r="BZ1621" s="24"/>
      <c r="CA1621" s="24"/>
      <c r="CB1621" s="24"/>
      <c r="CC1621" s="24"/>
      <c r="CD1621" s="24"/>
      <c r="CE1621" s="24"/>
      <c r="CF1621" s="24"/>
      <c r="CG1621" s="24"/>
      <c r="CH1621" s="24"/>
      <c r="CI1621" s="24"/>
      <c r="CJ1621" s="24"/>
      <c r="CK1621" s="24"/>
      <c r="CL1621" s="24"/>
      <c r="CM1621" s="24"/>
      <c r="CN1621" s="24"/>
      <c r="CO1621" s="24"/>
      <c r="CP1621" s="24"/>
      <c r="CQ1621" s="24"/>
      <c r="CR1621" s="24"/>
      <c r="CS1621" s="24"/>
      <c r="CT1621" s="24"/>
      <c r="CU1621" s="24"/>
      <c r="CV1621" s="24"/>
      <c r="CW1621" s="24"/>
      <c r="CX1621" s="24"/>
      <c r="CY1621" s="24"/>
      <c r="CZ1621" s="24"/>
      <c r="DA1621" s="24"/>
      <c r="DB1621" s="24"/>
      <c r="DC1621" s="24"/>
      <c r="DD1621" s="24"/>
      <c r="DE1621" s="24"/>
      <c r="DF1621" s="24"/>
      <c r="DG1621" s="24"/>
      <c r="DH1621" s="24"/>
      <c r="DI1621" s="24"/>
      <c r="DJ1621" s="24"/>
      <c r="DK1621" s="24"/>
      <c r="DL1621" s="24"/>
      <c r="DM1621" s="24"/>
      <c r="DN1621" s="24"/>
      <c r="DO1621" s="24"/>
      <c r="DP1621" s="24"/>
      <c r="DQ1621" s="24"/>
      <c r="DR1621" s="18">
        <v>0</v>
      </c>
      <c r="DS1621" s="24"/>
      <c r="DT1621" s="24"/>
      <c r="DU1621" s="24"/>
      <c r="DV1621" s="24"/>
      <c r="DW1621" s="24"/>
      <c r="DX1621" s="24"/>
      <c r="DY1621" s="24"/>
      <c r="DZ1621" s="18">
        <v>0</v>
      </c>
      <c r="EA1621" s="24"/>
      <c r="EB1621" s="24"/>
      <c r="EC1621" s="24"/>
      <c r="ED1621" s="24"/>
      <c r="EE1621" s="18">
        <v>0</v>
      </c>
      <c r="EF1621" s="18">
        <v>0</v>
      </c>
      <c r="EG1621" s="24"/>
      <c r="EH1621" s="18" t="s">
        <v>1921</v>
      </c>
      <c r="EI1621" s="18" cm="1">
        <f t="array" ref="EI1621">IF(SUMPRODUCT(--(DO1621:DS1621&lt;&gt;""))=0, 0,1)</f>
        <v>1</v>
      </c>
      <c r="EJ1621" s="18" cm="1">
        <f t="array" ref="EJ1621">IF(SUMPRODUCT(--(DT1621:EG1621&lt;&gt;""))=0, 0,1)</f>
        <v>1</v>
      </c>
      <c r="EK1621" s="18" cm="1">
        <f t="array" ref="EK1621">IF(SUMPRODUCT(--(EC1621:EG1621&lt;&gt;""))=0, 0,1)</f>
        <v>1</v>
      </c>
      <c r="EL1621" s="18" cm="1">
        <f t="array" ref="EL1621">IF(SUMPRODUCT(--(EE1621:EG1621&lt;&gt;""))=0, 0,1)</f>
        <v>1</v>
      </c>
      <c r="EM1621" s="18">
        <f t="shared" si="318"/>
        <v>0</v>
      </c>
      <c r="EN1621" s="18">
        <f t="shared" si="319"/>
        <v>0</v>
      </c>
      <c r="EO1621" s="18">
        <f t="shared" si="320"/>
        <v>0</v>
      </c>
      <c r="EP1621" s="18">
        <f t="shared" si="321"/>
        <v>0</v>
      </c>
      <c r="EQ1621" s="18">
        <f t="shared" si="322"/>
        <v>0</v>
      </c>
      <c r="ER1621" s="58" t="s">
        <v>2080</v>
      </c>
      <c r="ES1621" s="59">
        <v>44011</v>
      </c>
      <c r="ET1621" s="24"/>
      <c r="EU1621" s="18" t="s">
        <v>1914</v>
      </c>
    </row>
    <row r="1622" spans="1:151" ht="15.75" customHeight="1" x14ac:dyDescent="0.2">
      <c r="A1622" s="5" t="s">
        <v>444</v>
      </c>
      <c r="B1622" s="24" t="s">
        <v>1913</v>
      </c>
      <c r="C1622" s="26">
        <v>1</v>
      </c>
      <c r="D1622" s="18" t="s">
        <v>632</v>
      </c>
      <c r="E1622" s="26" t="s">
        <v>1924</v>
      </c>
      <c r="F1622" s="18" t="s">
        <v>553</v>
      </c>
      <c r="G1622" s="18" t="s">
        <v>575</v>
      </c>
      <c r="H1622" s="18" t="s">
        <v>1905</v>
      </c>
      <c r="I1622" s="18" t="s">
        <v>1932</v>
      </c>
      <c r="J1622" s="18" t="s">
        <v>363</v>
      </c>
      <c r="K1622" s="18" t="s">
        <v>363</v>
      </c>
      <c r="L1622" s="18" t="s">
        <v>363</v>
      </c>
      <c r="M1622" s="18" t="s">
        <v>253</v>
      </c>
      <c r="N1622" s="56">
        <v>60</v>
      </c>
      <c r="O1622" s="18" t="s">
        <v>1915</v>
      </c>
      <c r="P1622" s="18" t="s">
        <v>466</v>
      </c>
      <c r="Q1622" s="18" t="s">
        <v>254</v>
      </c>
      <c r="R1622" s="24" t="s">
        <v>257</v>
      </c>
      <c r="S1622" s="24" t="s">
        <v>257</v>
      </c>
      <c r="T1622" s="26" t="s">
        <v>1916</v>
      </c>
      <c r="U1622" s="26" t="s">
        <v>257</v>
      </c>
      <c r="V1622" s="26" t="s">
        <v>257</v>
      </c>
      <c r="W1622" s="26" t="s">
        <v>257</v>
      </c>
      <c r="X1622" s="75" t="s">
        <v>1923</v>
      </c>
      <c r="Y1622" s="56">
        <v>100</v>
      </c>
      <c r="Z1622" s="18" t="s">
        <v>474</v>
      </c>
      <c r="AA1622" s="56">
        <v>100</v>
      </c>
      <c r="AB1622" s="57" t="s">
        <v>257</v>
      </c>
      <c r="AC1622" s="18" t="s">
        <v>595</v>
      </c>
      <c r="AD1622" s="18" t="s">
        <v>595</v>
      </c>
      <c r="AE1622" s="18" t="s">
        <v>595</v>
      </c>
      <c r="AF1622" s="18" t="s">
        <v>257</v>
      </c>
      <c r="AG1622" s="18" t="s">
        <v>257</v>
      </c>
      <c r="AH1622" s="18" t="s">
        <v>595</v>
      </c>
      <c r="AI1622" s="18">
        <v>14</v>
      </c>
      <c r="AJ1622" s="18" t="s">
        <v>522</v>
      </c>
      <c r="AK1622" s="18">
        <v>14</v>
      </c>
      <c r="AL1622" s="18" t="s">
        <v>1917</v>
      </c>
      <c r="AM1622" s="18" t="s">
        <v>282</v>
      </c>
      <c r="AN1622" s="18">
        <v>72.5</v>
      </c>
      <c r="AO1622" s="18" t="s">
        <v>1918</v>
      </c>
      <c r="AP1622" s="18" t="s">
        <v>479</v>
      </c>
      <c r="AQ1622" s="18">
        <v>15</v>
      </c>
      <c r="AR1622" s="18" t="s">
        <v>561</v>
      </c>
      <c r="AS1622" s="18">
        <v>40</v>
      </c>
      <c r="AT1622" s="18">
        <v>80</v>
      </c>
      <c r="AU1622" s="18" t="s">
        <v>257</v>
      </c>
      <c r="AV1622" s="18" t="s">
        <v>257</v>
      </c>
      <c r="AW1622" s="18" t="s">
        <v>1919</v>
      </c>
      <c r="AX1622" s="18">
        <v>14</v>
      </c>
      <c r="AY1622" s="18" t="s">
        <v>522</v>
      </c>
      <c r="AZ1622" s="18" t="s">
        <v>257</v>
      </c>
      <c r="BA1622" s="18" t="s">
        <v>257</v>
      </c>
      <c r="BB1622" s="18" t="s">
        <v>1933</v>
      </c>
      <c r="BC1622" s="24"/>
      <c r="BD1622" s="24"/>
      <c r="BE1622" s="24"/>
      <c r="BF1622" s="24"/>
      <c r="BG1622" s="24"/>
      <c r="BH1622" s="24"/>
      <c r="BI1622" s="24"/>
      <c r="BJ1622" s="24"/>
      <c r="BK1622" s="24"/>
      <c r="BL1622" s="24"/>
      <c r="BM1622" s="24"/>
      <c r="BN1622" s="24"/>
      <c r="BO1622" s="24"/>
      <c r="BP1622" s="24"/>
      <c r="BQ1622" s="24"/>
      <c r="BR1622" s="24"/>
      <c r="BS1622" s="24"/>
      <c r="BT1622" s="24"/>
      <c r="BU1622" s="24"/>
      <c r="BV1622" s="24"/>
      <c r="BW1622" s="24"/>
      <c r="BX1622" s="24"/>
      <c r="BY1622" s="24"/>
      <c r="BZ1622" s="24"/>
      <c r="CA1622" s="24"/>
      <c r="CB1622" s="24"/>
      <c r="CC1622" s="24"/>
      <c r="CD1622" s="24"/>
      <c r="CE1622" s="24"/>
      <c r="CF1622" s="24"/>
      <c r="CG1622" s="24"/>
      <c r="CH1622" s="24"/>
      <c r="CI1622" s="24"/>
      <c r="CJ1622" s="24"/>
      <c r="CK1622" s="24"/>
      <c r="CL1622" s="24"/>
      <c r="CM1622" s="24"/>
      <c r="CN1622" s="24"/>
      <c r="CO1622" s="24"/>
      <c r="CP1622" s="24"/>
      <c r="CQ1622" s="24"/>
      <c r="CR1622" s="24"/>
      <c r="CS1622" s="24"/>
      <c r="CT1622" s="24"/>
      <c r="CU1622" s="24"/>
      <c r="CV1622" s="24"/>
      <c r="CW1622" s="24"/>
      <c r="CX1622" s="24"/>
      <c r="CY1622" s="24"/>
      <c r="CZ1622" s="24"/>
      <c r="DA1622" s="24"/>
      <c r="DB1622" s="24"/>
      <c r="DC1622" s="24"/>
      <c r="DD1622" s="24"/>
      <c r="DE1622" s="24"/>
      <c r="DF1622" s="24"/>
      <c r="DG1622" s="24"/>
      <c r="DH1622" s="24"/>
      <c r="DI1622" s="24"/>
      <c r="DJ1622" s="24"/>
      <c r="DK1622" s="24"/>
      <c r="DL1622" s="24"/>
      <c r="DM1622" s="24"/>
      <c r="DN1622" s="24"/>
      <c r="DO1622" s="24"/>
      <c r="DP1622" s="24"/>
      <c r="DQ1622" s="24"/>
      <c r="DR1622" s="18">
        <v>0</v>
      </c>
      <c r="DS1622" s="24"/>
      <c r="DT1622" s="24"/>
      <c r="DU1622" s="24"/>
      <c r="DV1622" s="24"/>
      <c r="DW1622" s="24"/>
      <c r="DX1622" s="24"/>
      <c r="DY1622" s="24"/>
      <c r="DZ1622" s="18">
        <v>0</v>
      </c>
      <c r="EA1622" s="24"/>
      <c r="EB1622" s="24"/>
      <c r="EC1622" s="24"/>
      <c r="ED1622" s="24"/>
      <c r="EE1622" s="18">
        <v>1</v>
      </c>
      <c r="EF1622" s="18">
        <v>0</v>
      </c>
      <c r="EG1622" s="24"/>
      <c r="EH1622" s="18" t="s">
        <v>1921</v>
      </c>
      <c r="EI1622" s="18" cm="1">
        <f t="array" ref="EI1622">IF(SUMPRODUCT(--(DO1622:DS1622&lt;&gt;""))=0, 0,1)</f>
        <v>1</v>
      </c>
      <c r="EJ1622" s="18" cm="1">
        <f t="array" ref="EJ1622">IF(SUMPRODUCT(--(DT1622:EG1622&lt;&gt;""))=0, 0,1)</f>
        <v>1</v>
      </c>
      <c r="EK1622" s="18" cm="1">
        <f t="array" ref="EK1622">IF(SUMPRODUCT(--(EC1622:EG1622&lt;&gt;""))=0, 0,1)</f>
        <v>1</v>
      </c>
      <c r="EL1622" s="18" cm="1">
        <f t="array" ref="EL1622">IF(SUMPRODUCT(--(EE1622:EG1622&lt;&gt;""))=0, 0,1)</f>
        <v>1</v>
      </c>
      <c r="EM1622" s="18">
        <f t="shared" si="318"/>
        <v>1</v>
      </c>
      <c r="EN1622" s="18">
        <f t="shared" si="319"/>
        <v>0</v>
      </c>
      <c r="EO1622" s="18">
        <f t="shared" si="320"/>
        <v>1</v>
      </c>
      <c r="EP1622" s="18">
        <f t="shared" si="321"/>
        <v>1</v>
      </c>
      <c r="EQ1622" s="18">
        <f t="shared" si="322"/>
        <v>1</v>
      </c>
      <c r="ER1622" s="58" t="s">
        <v>2080</v>
      </c>
      <c r="ES1622" s="59">
        <v>44011</v>
      </c>
      <c r="ET1622" s="24"/>
      <c r="EU1622" s="18" t="s">
        <v>1914</v>
      </c>
    </row>
    <row r="1623" spans="1:151" ht="15.75" customHeight="1" x14ac:dyDescent="0.2">
      <c r="A1623" s="5" t="s">
        <v>444</v>
      </c>
      <c r="B1623" s="24" t="s">
        <v>1913</v>
      </c>
      <c r="C1623" s="26">
        <v>1</v>
      </c>
      <c r="D1623" s="18" t="s">
        <v>632</v>
      </c>
      <c r="E1623" s="26" t="s">
        <v>1925</v>
      </c>
      <c r="F1623" s="18" t="s">
        <v>553</v>
      </c>
      <c r="G1623" s="18" t="s">
        <v>575</v>
      </c>
      <c r="H1623" s="18" t="s">
        <v>1905</v>
      </c>
      <c r="I1623" s="18" t="s">
        <v>1932</v>
      </c>
      <c r="J1623" s="18" t="s">
        <v>363</v>
      </c>
      <c r="K1623" s="18" t="s">
        <v>363</v>
      </c>
      <c r="L1623" s="18" t="s">
        <v>363</v>
      </c>
      <c r="M1623" s="18" t="s">
        <v>253</v>
      </c>
      <c r="N1623" s="56">
        <v>60</v>
      </c>
      <c r="O1623" s="18" t="s">
        <v>1915</v>
      </c>
      <c r="P1623" s="18" t="s">
        <v>466</v>
      </c>
      <c r="Q1623" s="18" t="s">
        <v>254</v>
      </c>
      <c r="R1623" s="24" t="s">
        <v>257</v>
      </c>
      <c r="S1623" s="24" t="s">
        <v>257</v>
      </c>
      <c r="T1623" s="26" t="s">
        <v>1916</v>
      </c>
      <c r="U1623" s="26" t="s">
        <v>257</v>
      </c>
      <c r="V1623" s="26" t="s">
        <v>257</v>
      </c>
      <c r="W1623" s="26" t="s">
        <v>257</v>
      </c>
      <c r="X1623" s="75" t="s">
        <v>1923</v>
      </c>
      <c r="Y1623" s="56">
        <v>200</v>
      </c>
      <c r="Z1623" s="18" t="s">
        <v>474</v>
      </c>
      <c r="AA1623" s="56">
        <v>200</v>
      </c>
      <c r="AB1623" s="57" t="s">
        <v>257</v>
      </c>
      <c r="AC1623" s="18" t="s">
        <v>595</v>
      </c>
      <c r="AD1623" s="18" t="s">
        <v>595</v>
      </c>
      <c r="AE1623" s="18" t="s">
        <v>595</v>
      </c>
      <c r="AF1623" s="18" t="s">
        <v>257</v>
      </c>
      <c r="AG1623" s="18" t="s">
        <v>257</v>
      </c>
      <c r="AH1623" s="18" t="s">
        <v>595</v>
      </c>
      <c r="AI1623" s="18">
        <v>14</v>
      </c>
      <c r="AJ1623" s="18" t="s">
        <v>522</v>
      </c>
      <c r="AK1623" s="18">
        <v>14</v>
      </c>
      <c r="AL1623" s="18" t="s">
        <v>1917</v>
      </c>
      <c r="AM1623" s="18" t="s">
        <v>282</v>
      </c>
      <c r="AN1623" s="18">
        <v>42.5</v>
      </c>
      <c r="AO1623" s="18" t="s">
        <v>1918</v>
      </c>
      <c r="AP1623" s="18" t="s">
        <v>479</v>
      </c>
      <c r="AQ1623" s="18">
        <v>15</v>
      </c>
      <c r="AR1623" s="18" t="s">
        <v>561</v>
      </c>
      <c r="AS1623" s="18">
        <v>0</v>
      </c>
      <c r="AT1623" s="18">
        <v>85</v>
      </c>
      <c r="AU1623" s="18" t="s">
        <v>257</v>
      </c>
      <c r="AV1623" s="18" t="s">
        <v>257</v>
      </c>
      <c r="AW1623" s="18" t="s">
        <v>1919</v>
      </c>
      <c r="AX1623" s="18">
        <v>14</v>
      </c>
      <c r="AY1623" s="18" t="s">
        <v>522</v>
      </c>
      <c r="AZ1623" s="18" t="s">
        <v>257</v>
      </c>
      <c r="BA1623" s="18" t="s">
        <v>257</v>
      </c>
      <c r="BB1623" s="18" t="s">
        <v>1933</v>
      </c>
      <c r="BC1623" s="24"/>
      <c r="BD1623" s="24"/>
      <c r="BE1623" s="24"/>
      <c r="BF1623" s="24"/>
      <c r="BG1623" s="24"/>
      <c r="BH1623" s="24"/>
      <c r="BI1623" s="24"/>
      <c r="BJ1623" s="24"/>
      <c r="BK1623" s="24"/>
      <c r="BL1623" s="24"/>
      <c r="BM1623" s="24"/>
      <c r="BN1623" s="24"/>
      <c r="BO1623" s="24"/>
      <c r="BP1623" s="24"/>
      <c r="BQ1623" s="24"/>
      <c r="BR1623" s="24"/>
      <c r="BS1623" s="24"/>
      <c r="BT1623" s="24"/>
      <c r="BU1623" s="24"/>
      <c r="BV1623" s="24"/>
      <c r="BW1623" s="24"/>
      <c r="BX1623" s="24"/>
      <c r="BY1623" s="24"/>
      <c r="BZ1623" s="24"/>
      <c r="CA1623" s="24"/>
      <c r="CB1623" s="24"/>
      <c r="CC1623" s="24"/>
      <c r="CD1623" s="24"/>
      <c r="CE1623" s="24"/>
      <c r="CF1623" s="24"/>
      <c r="CG1623" s="24"/>
      <c r="CH1623" s="24"/>
      <c r="CI1623" s="24"/>
      <c r="CJ1623" s="24"/>
      <c r="CK1623" s="24"/>
      <c r="CL1623" s="24"/>
      <c r="CM1623" s="24"/>
      <c r="CN1623" s="24"/>
      <c r="CO1623" s="24"/>
      <c r="CP1623" s="24"/>
      <c r="CQ1623" s="24"/>
      <c r="CR1623" s="24"/>
      <c r="CS1623" s="24"/>
      <c r="CT1623" s="24"/>
      <c r="CU1623" s="24"/>
      <c r="CV1623" s="24"/>
      <c r="CW1623" s="24"/>
      <c r="CX1623" s="24"/>
      <c r="CY1623" s="24"/>
      <c r="CZ1623" s="24"/>
      <c r="DA1623" s="24"/>
      <c r="DB1623" s="24"/>
      <c r="DC1623" s="24"/>
      <c r="DD1623" s="24"/>
      <c r="DE1623" s="24"/>
      <c r="DF1623" s="24"/>
      <c r="DG1623" s="24"/>
      <c r="DH1623" s="24"/>
      <c r="DI1623" s="24"/>
      <c r="DJ1623" s="24"/>
      <c r="DK1623" s="24"/>
      <c r="DL1623" s="24"/>
      <c r="DM1623" s="24"/>
      <c r="DN1623" s="24"/>
      <c r="DO1623" s="24"/>
      <c r="DP1623" s="24"/>
      <c r="DQ1623" s="24"/>
      <c r="DR1623" s="18">
        <v>0</v>
      </c>
      <c r="DS1623" s="24"/>
      <c r="DT1623" s="24"/>
      <c r="DU1623" s="24"/>
      <c r="DV1623" s="24"/>
      <c r="DW1623" s="24"/>
      <c r="DX1623" s="24"/>
      <c r="DY1623" s="24"/>
      <c r="DZ1623" s="18">
        <v>0</v>
      </c>
      <c r="EA1623" s="24"/>
      <c r="EB1623" s="24"/>
      <c r="EC1623" s="24"/>
      <c r="ED1623" s="24"/>
      <c r="EE1623" s="18">
        <v>1</v>
      </c>
      <c r="EF1623" s="18">
        <v>0</v>
      </c>
      <c r="EG1623" s="24"/>
      <c r="EH1623" s="18" t="s">
        <v>1921</v>
      </c>
      <c r="EI1623" s="18" cm="1">
        <f t="array" ref="EI1623">IF(SUMPRODUCT(--(DO1623:DS1623&lt;&gt;""))=0, 0,1)</f>
        <v>1</v>
      </c>
      <c r="EJ1623" s="18" cm="1">
        <f t="array" ref="EJ1623">IF(SUMPRODUCT(--(DT1623:EG1623&lt;&gt;""))=0, 0,1)</f>
        <v>1</v>
      </c>
      <c r="EK1623" s="18" cm="1">
        <f t="array" ref="EK1623">IF(SUMPRODUCT(--(EC1623:EG1623&lt;&gt;""))=0, 0,1)</f>
        <v>1</v>
      </c>
      <c r="EL1623" s="18" cm="1">
        <f t="array" ref="EL1623">IF(SUMPRODUCT(--(EE1623:EG1623&lt;&gt;""))=0, 0,1)</f>
        <v>1</v>
      </c>
      <c r="EM1623" s="18">
        <f t="shared" si="318"/>
        <v>1</v>
      </c>
      <c r="EN1623" s="18">
        <f t="shared" si="319"/>
        <v>0</v>
      </c>
      <c r="EO1623" s="18">
        <f t="shared" si="320"/>
        <v>1</v>
      </c>
      <c r="EP1623" s="18">
        <f t="shared" si="321"/>
        <v>1</v>
      </c>
      <c r="EQ1623" s="18">
        <f t="shared" si="322"/>
        <v>1</v>
      </c>
      <c r="ER1623" s="58" t="s">
        <v>2080</v>
      </c>
      <c r="ES1623" s="59">
        <v>44011</v>
      </c>
      <c r="ET1623" s="24"/>
      <c r="EU1623" s="18" t="s">
        <v>1914</v>
      </c>
    </row>
    <row r="1624" spans="1:151" ht="15.75" customHeight="1" x14ac:dyDescent="0.2">
      <c r="A1624" s="5" t="s">
        <v>444</v>
      </c>
      <c r="B1624" s="24" t="s">
        <v>1913</v>
      </c>
      <c r="C1624" s="26">
        <v>1</v>
      </c>
      <c r="D1624" s="18" t="s">
        <v>632</v>
      </c>
      <c r="E1624" s="26" t="s">
        <v>1926</v>
      </c>
      <c r="F1624" s="18" t="s">
        <v>553</v>
      </c>
      <c r="G1624" s="18" t="s">
        <v>575</v>
      </c>
      <c r="H1624" s="18" t="s">
        <v>1905</v>
      </c>
      <c r="I1624" s="18" t="s">
        <v>1932</v>
      </c>
      <c r="J1624" s="18" t="s">
        <v>363</v>
      </c>
      <c r="K1624" s="18" t="s">
        <v>363</v>
      </c>
      <c r="L1624" s="18" t="s">
        <v>363</v>
      </c>
      <c r="M1624" s="18" t="s">
        <v>253</v>
      </c>
      <c r="N1624" s="56">
        <v>60</v>
      </c>
      <c r="O1624" s="18" t="s">
        <v>1915</v>
      </c>
      <c r="P1624" s="18" t="s">
        <v>466</v>
      </c>
      <c r="Q1624" s="18" t="s">
        <v>254</v>
      </c>
      <c r="R1624" s="24" t="s">
        <v>257</v>
      </c>
      <c r="S1624" s="24" t="s">
        <v>257</v>
      </c>
      <c r="T1624" s="26" t="s">
        <v>1916</v>
      </c>
      <c r="U1624" s="26" t="s">
        <v>257</v>
      </c>
      <c r="V1624" s="26" t="s">
        <v>257</v>
      </c>
      <c r="W1624" s="26" t="s">
        <v>257</v>
      </c>
      <c r="X1624" s="75" t="s">
        <v>1923</v>
      </c>
      <c r="Y1624" s="56">
        <v>400</v>
      </c>
      <c r="Z1624" s="18" t="s">
        <v>474</v>
      </c>
      <c r="AA1624" s="56">
        <v>400</v>
      </c>
      <c r="AB1624" s="57" t="s">
        <v>257</v>
      </c>
      <c r="AC1624" s="18" t="s">
        <v>595</v>
      </c>
      <c r="AD1624" s="18" t="s">
        <v>595</v>
      </c>
      <c r="AE1624" s="18" t="s">
        <v>595</v>
      </c>
      <c r="AF1624" s="18" t="s">
        <v>257</v>
      </c>
      <c r="AG1624" s="18" t="s">
        <v>257</v>
      </c>
      <c r="AH1624" s="18" t="s">
        <v>595</v>
      </c>
      <c r="AI1624" s="18">
        <v>14</v>
      </c>
      <c r="AJ1624" s="18" t="s">
        <v>522</v>
      </c>
      <c r="AK1624" s="18">
        <v>14</v>
      </c>
      <c r="AL1624" s="18" t="s">
        <v>1917</v>
      </c>
      <c r="AM1624" s="18" t="s">
        <v>282</v>
      </c>
      <c r="AN1624" s="18">
        <v>71</v>
      </c>
      <c r="AO1624" s="18" t="s">
        <v>1918</v>
      </c>
      <c r="AP1624" s="18" t="s">
        <v>479</v>
      </c>
      <c r="AQ1624" s="18">
        <v>15</v>
      </c>
      <c r="AR1624" s="18" t="s">
        <v>561</v>
      </c>
      <c r="AS1624" s="18">
        <v>0</v>
      </c>
      <c r="AT1624" s="18">
        <v>95</v>
      </c>
      <c r="AU1624" s="18" t="s">
        <v>257</v>
      </c>
      <c r="AV1624" s="18" t="s">
        <v>257</v>
      </c>
      <c r="AW1624" s="18" t="s">
        <v>1919</v>
      </c>
      <c r="AX1624" s="18">
        <v>14</v>
      </c>
      <c r="AY1624" s="18" t="s">
        <v>522</v>
      </c>
      <c r="AZ1624" s="18" t="s">
        <v>257</v>
      </c>
      <c r="BA1624" s="18" t="s">
        <v>257</v>
      </c>
      <c r="BB1624" s="18" t="s">
        <v>1933</v>
      </c>
      <c r="BC1624" s="24"/>
      <c r="BD1624" s="24"/>
      <c r="BE1624" s="24"/>
      <c r="BF1624" s="24"/>
      <c r="BG1624" s="24"/>
      <c r="BH1624" s="24"/>
      <c r="BI1624" s="24"/>
      <c r="BJ1624" s="24"/>
      <c r="BK1624" s="24"/>
      <c r="BL1624" s="24"/>
      <c r="BM1624" s="24"/>
      <c r="BN1624" s="24"/>
      <c r="BO1624" s="24"/>
      <c r="BP1624" s="24"/>
      <c r="BQ1624" s="24"/>
      <c r="BR1624" s="24"/>
      <c r="BS1624" s="24"/>
      <c r="BT1624" s="24"/>
      <c r="BU1624" s="24"/>
      <c r="BV1624" s="24"/>
      <c r="BW1624" s="24"/>
      <c r="BX1624" s="24"/>
      <c r="BY1624" s="24"/>
      <c r="BZ1624" s="24"/>
      <c r="CA1624" s="24"/>
      <c r="CB1624" s="24"/>
      <c r="CC1624" s="24"/>
      <c r="CD1624" s="24"/>
      <c r="CE1624" s="24"/>
      <c r="CF1624" s="24"/>
      <c r="CG1624" s="24"/>
      <c r="CH1624" s="24"/>
      <c r="CI1624" s="24"/>
      <c r="CJ1624" s="24"/>
      <c r="CK1624" s="24"/>
      <c r="CL1624" s="24"/>
      <c r="CM1624" s="24"/>
      <c r="CN1624" s="24"/>
      <c r="CO1624" s="24"/>
      <c r="CP1624" s="24"/>
      <c r="CQ1624" s="24"/>
      <c r="CR1624" s="24"/>
      <c r="CS1624" s="24"/>
      <c r="CT1624" s="24"/>
      <c r="CU1624" s="24"/>
      <c r="CV1624" s="24"/>
      <c r="CW1624" s="24"/>
      <c r="CX1624" s="24"/>
      <c r="CY1624" s="24"/>
      <c r="CZ1624" s="24"/>
      <c r="DA1624" s="24"/>
      <c r="DB1624" s="24"/>
      <c r="DC1624" s="24"/>
      <c r="DD1624" s="24"/>
      <c r="DE1624" s="24"/>
      <c r="DF1624" s="24"/>
      <c r="DG1624" s="24"/>
      <c r="DH1624" s="24"/>
      <c r="DI1624" s="24"/>
      <c r="DJ1624" s="24"/>
      <c r="DK1624" s="24"/>
      <c r="DL1624" s="24"/>
      <c r="DM1624" s="24"/>
      <c r="DN1624" s="24"/>
      <c r="DO1624" s="24"/>
      <c r="DP1624" s="24"/>
      <c r="DQ1624" s="24"/>
      <c r="DR1624" s="18">
        <v>0</v>
      </c>
      <c r="DS1624" s="24"/>
      <c r="DT1624" s="24"/>
      <c r="DU1624" s="24"/>
      <c r="DV1624" s="24"/>
      <c r="DW1624" s="24"/>
      <c r="DX1624" s="24"/>
      <c r="DY1624" s="24"/>
      <c r="DZ1624" s="18">
        <v>0</v>
      </c>
      <c r="EA1624" s="24"/>
      <c r="EB1624" s="24"/>
      <c r="EC1624" s="24"/>
      <c r="ED1624" s="24"/>
      <c r="EE1624" s="18">
        <v>0</v>
      </c>
      <c r="EF1624" s="18">
        <v>1</v>
      </c>
      <c r="EG1624" s="24"/>
      <c r="EH1624" s="18" t="s">
        <v>1921</v>
      </c>
      <c r="EI1624" s="18" cm="1">
        <f t="array" ref="EI1624">IF(SUMPRODUCT(--(DO1624:DS1624&lt;&gt;""))=0, 0,1)</f>
        <v>1</v>
      </c>
      <c r="EJ1624" s="18" cm="1">
        <f t="array" ref="EJ1624">IF(SUMPRODUCT(--(DT1624:EG1624&lt;&gt;""))=0, 0,1)</f>
        <v>1</v>
      </c>
      <c r="EK1624" s="18" cm="1">
        <f t="array" ref="EK1624">IF(SUMPRODUCT(--(EC1624:EG1624&lt;&gt;""))=0, 0,1)</f>
        <v>1</v>
      </c>
      <c r="EL1624" s="18" cm="1">
        <f t="array" ref="EL1624">IF(SUMPRODUCT(--(EE1624:EG1624&lt;&gt;""))=0, 0,1)</f>
        <v>1</v>
      </c>
      <c r="EM1624" s="18">
        <f t="shared" si="318"/>
        <v>1</v>
      </c>
      <c r="EN1624" s="18">
        <f t="shared" si="319"/>
        <v>0</v>
      </c>
      <c r="EO1624" s="18">
        <f t="shared" si="320"/>
        <v>1</v>
      </c>
      <c r="EP1624" s="18">
        <f t="shared" si="321"/>
        <v>1</v>
      </c>
      <c r="EQ1624" s="18">
        <f t="shared" si="322"/>
        <v>1</v>
      </c>
      <c r="ER1624" s="58" t="s">
        <v>2080</v>
      </c>
      <c r="ES1624" s="59">
        <v>44011</v>
      </c>
      <c r="ET1624" s="24"/>
      <c r="EU1624" s="18" t="s">
        <v>1914</v>
      </c>
    </row>
    <row r="1625" spans="1:151" ht="15.75" customHeight="1" x14ac:dyDescent="0.2">
      <c r="A1625" s="5" t="s">
        <v>444</v>
      </c>
      <c r="B1625" s="24" t="s">
        <v>1913</v>
      </c>
      <c r="C1625" s="26">
        <v>1</v>
      </c>
      <c r="D1625" s="18" t="s">
        <v>632</v>
      </c>
      <c r="E1625" s="26" t="s">
        <v>1927</v>
      </c>
      <c r="F1625" s="18" t="s">
        <v>553</v>
      </c>
      <c r="G1625" s="18" t="s">
        <v>575</v>
      </c>
      <c r="H1625" s="18" t="s">
        <v>1905</v>
      </c>
      <c r="I1625" s="18" t="s">
        <v>1932</v>
      </c>
      <c r="J1625" s="18" t="s">
        <v>363</v>
      </c>
      <c r="K1625" s="18" t="s">
        <v>363</v>
      </c>
      <c r="L1625" s="18" t="s">
        <v>363</v>
      </c>
      <c r="M1625" s="18" t="s">
        <v>253</v>
      </c>
      <c r="N1625" s="56">
        <v>60</v>
      </c>
      <c r="O1625" s="18" t="s">
        <v>1915</v>
      </c>
      <c r="P1625" s="18" t="s">
        <v>466</v>
      </c>
      <c r="Q1625" s="18" t="s">
        <v>254</v>
      </c>
      <c r="R1625" s="24" t="s">
        <v>257</v>
      </c>
      <c r="S1625" s="24" t="s">
        <v>257</v>
      </c>
      <c r="T1625" s="26" t="s">
        <v>1916</v>
      </c>
      <c r="U1625" s="26" t="s">
        <v>257</v>
      </c>
      <c r="V1625" s="26" t="s">
        <v>257</v>
      </c>
      <c r="W1625" s="26" t="s">
        <v>257</v>
      </c>
      <c r="X1625" s="75" t="s">
        <v>1928</v>
      </c>
      <c r="Y1625" s="56">
        <v>300</v>
      </c>
      <c r="Z1625" s="18" t="s">
        <v>474</v>
      </c>
      <c r="AA1625" s="56">
        <v>300</v>
      </c>
      <c r="AB1625" s="57" t="s">
        <v>257</v>
      </c>
      <c r="AC1625" s="18" t="s">
        <v>595</v>
      </c>
      <c r="AD1625" s="18" t="s">
        <v>595</v>
      </c>
      <c r="AE1625" s="18" t="s">
        <v>595</v>
      </c>
      <c r="AF1625" s="18" t="s">
        <v>257</v>
      </c>
      <c r="AG1625" s="18" t="s">
        <v>257</v>
      </c>
      <c r="AH1625" s="18" t="s">
        <v>595</v>
      </c>
      <c r="AI1625" s="18">
        <v>14</v>
      </c>
      <c r="AJ1625" s="18" t="s">
        <v>522</v>
      </c>
      <c r="AK1625" s="18">
        <v>14</v>
      </c>
      <c r="AL1625" s="18" t="s">
        <v>1917</v>
      </c>
      <c r="AM1625" s="18" t="s">
        <v>282</v>
      </c>
      <c r="AN1625" s="18">
        <v>25</v>
      </c>
      <c r="AO1625" s="18" t="s">
        <v>1918</v>
      </c>
      <c r="AP1625" s="18" t="s">
        <v>479</v>
      </c>
      <c r="AQ1625" s="18">
        <v>15</v>
      </c>
      <c r="AR1625" s="18" t="s">
        <v>561</v>
      </c>
      <c r="AS1625" s="18">
        <v>0</v>
      </c>
      <c r="AT1625" s="18">
        <v>40</v>
      </c>
      <c r="AU1625" s="18" t="s">
        <v>257</v>
      </c>
      <c r="AV1625" s="18" t="s">
        <v>257</v>
      </c>
      <c r="AW1625" s="18" t="s">
        <v>1919</v>
      </c>
      <c r="AX1625" s="18">
        <v>14</v>
      </c>
      <c r="AY1625" s="18" t="s">
        <v>522</v>
      </c>
      <c r="AZ1625" s="18" t="s">
        <v>257</v>
      </c>
      <c r="BA1625" s="18" t="s">
        <v>257</v>
      </c>
      <c r="BB1625" s="18" t="s">
        <v>1933</v>
      </c>
      <c r="BC1625" s="24"/>
      <c r="BD1625" s="24"/>
      <c r="BE1625" s="24"/>
      <c r="BF1625" s="24"/>
      <c r="BG1625" s="24"/>
      <c r="BH1625" s="24"/>
      <c r="BI1625" s="24"/>
      <c r="BJ1625" s="24"/>
      <c r="BK1625" s="24"/>
      <c r="BL1625" s="24"/>
      <c r="BM1625" s="24"/>
      <c r="BN1625" s="24"/>
      <c r="BO1625" s="24"/>
      <c r="BP1625" s="24"/>
      <c r="BQ1625" s="24"/>
      <c r="BR1625" s="24"/>
      <c r="BS1625" s="24"/>
      <c r="BT1625" s="24"/>
      <c r="BU1625" s="24"/>
      <c r="BV1625" s="24"/>
      <c r="BW1625" s="24"/>
      <c r="BX1625" s="24"/>
      <c r="BY1625" s="24"/>
      <c r="BZ1625" s="24"/>
      <c r="CA1625" s="24"/>
      <c r="CB1625" s="24"/>
      <c r="CC1625" s="24"/>
      <c r="CD1625" s="24"/>
      <c r="CE1625" s="24"/>
      <c r="CF1625" s="24"/>
      <c r="CG1625" s="24"/>
      <c r="CH1625" s="24"/>
      <c r="CI1625" s="24"/>
      <c r="CJ1625" s="24"/>
      <c r="CK1625" s="24"/>
      <c r="CL1625" s="24"/>
      <c r="CM1625" s="24"/>
      <c r="CN1625" s="24"/>
      <c r="CO1625" s="24"/>
      <c r="CP1625" s="24"/>
      <c r="CQ1625" s="24"/>
      <c r="CR1625" s="24"/>
      <c r="CS1625" s="24"/>
      <c r="CT1625" s="24"/>
      <c r="CU1625" s="24"/>
      <c r="CV1625" s="24"/>
      <c r="CW1625" s="24"/>
      <c r="CX1625" s="24"/>
      <c r="CY1625" s="24"/>
      <c r="CZ1625" s="24"/>
      <c r="DA1625" s="24"/>
      <c r="DB1625" s="24"/>
      <c r="DC1625" s="24"/>
      <c r="DD1625" s="24"/>
      <c r="DE1625" s="24"/>
      <c r="DF1625" s="24"/>
      <c r="DG1625" s="24"/>
      <c r="DH1625" s="24"/>
      <c r="DI1625" s="24"/>
      <c r="DJ1625" s="24"/>
      <c r="DK1625" s="24"/>
      <c r="DL1625" s="24"/>
      <c r="DM1625" s="24"/>
      <c r="DN1625" s="24"/>
      <c r="DO1625" s="24"/>
      <c r="DP1625" s="24"/>
      <c r="DQ1625" s="24"/>
      <c r="DR1625" s="18">
        <v>0</v>
      </c>
      <c r="DS1625" s="24"/>
      <c r="DT1625" s="24"/>
      <c r="DU1625" s="24"/>
      <c r="DV1625" s="24"/>
      <c r="DW1625" s="24"/>
      <c r="DX1625" s="24"/>
      <c r="DY1625" s="24"/>
      <c r="DZ1625" s="18">
        <v>0</v>
      </c>
      <c r="EA1625" s="24"/>
      <c r="EB1625" s="24"/>
      <c r="EC1625" s="24"/>
      <c r="ED1625" s="24"/>
      <c r="EE1625" s="18">
        <v>1</v>
      </c>
      <c r="EF1625" s="18">
        <v>0</v>
      </c>
      <c r="EG1625" s="24"/>
      <c r="EH1625" s="18" t="s">
        <v>1921</v>
      </c>
      <c r="EI1625" s="18" cm="1">
        <f t="array" ref="EI1625">IF(SUMPRODUCT(--(DO1625:DS1625&lt;&gt;""))=0, 0,1)</f>
        <v>1</v>
      </c>
      <c r="EJ1625" s="18" cm="1">
        <f t="array" ref="EJ1625">IF(SUMPRODUCT(--(DT1625:EG1625&lt;&gt;""))=0, 0,1)</f>
        <v>1</v>
      </c>
      <c r="EK1625" s="18" cm="1">
        <f t="array" ref="EK1625">IF(SUMPRODUCT(--(EC1625:EG1625&lt;&gt;""))=0, 0,1)</f>
        <v>1</v>
      </c>
      <c r="EL1625" s="18" cm="1">
        <f t="array" ref="EL1625">IF(SUMPRODUCT(--(EE1625:EG1625&lt;&gt;""))=0, 0,1)</f>
        <v>1</v>
      </c>
      <c r="EM1625" s="18">
        <f t="shared" si="318"/>
        <v>1</v>
      </c>
      <c r="EN1625" s="18">
        <f t="shared" si="319"/>
        <v>0</v>
      </c>
      <c r="EO1625" s="18">
        <f t="shared" si="320"/>
        <v>1</v>
      </c>
      <c r="EP1625" s="18">
        <f t="shared" si="321"/>
        <v>1</v>
      </c>
      <c r="EQ1625" s="18">
        <f t="shared" si="322"/>
        <v>1</v>
      </c>
      <c r="ER1625" s="58" t="s">
        <v>2080</v>
      </c>
      <c r="ES1625" s="59">
        <v>44011</v>
      </c>
      <c r="ET1625" s="24"/>
      <c r="EU1625" s="18" t="s">
        <v>1914</v>
      </c>
    </row>
    <row r="1626" spans="1:151" ht="15.75" customHeight="1" x14ac:dyDescent="0.2">
      <c r="A1626" s="5" t="s">
        <v>444</v>
      </c>
      <c r="B1626" s="24" t="s">
        <v>1913</v>
      </c>
      <c r="C1626" s="26">
        <v>1</v>
      </c>
      <c r="D1626" s="18" t="s">
        <v>632</v>
      </c>
      <c r="E1626" s="26" t="s">
        <v>1929</v>
      </c>
      <c r="F1626" s="18" t="s">
        <v>553</v>
      </c>
      <c r="G1626" s="18" t="s">
        <v>575</v>
      </c>
      <c r="H1626" s="18" t="s">
        <v>1905</v>
      </c>
      <c r="I1626" s="18" t="s">
        <v>1932</v>
      </c>
      <c r="J1626" s="18" t="s">
        <v>363</v>
      </c>
      <c r="K1626" s="18" t="s">
        <v>363</v>
      </c>
      <c r="L1626" s="18" t="s">
        <v>363</v>
      </c>
      <c r="M1626" s="18" t="s">
        <v>253</v>
      </c>
      <c r="N1626" s="56">
        <v>60</v>
      </c>
      <c r="O1626" s="18" t="s">
        <v>1915</v>
      </c>
      <c r="P1626" s="18" t="s">
        <v>466</v>
      </c>
      <c r="Q1626" s="18" t="s">
        <v>254</v>
      </c>
      <c r="R1626" s="24" t="s">
        <v>257</v>
      </c>
      <c r="S1626" s="24" t="s">
        <v>257</v>
      </c>
      <c r="T1626" s="26" t="s">
        <v>1916</v>
      </c>
      <c r="U1626" s="26" t="s">
        <v>257</v>
      </c>
      <c r="V1626" s="26" t="s">
        <v>257</v>
      </c>
      <c r="W1626" s="26" t="s">
        <v>257</v>
      </c>
      <c r="X1626" s="75" t="s">
        <v>1930</v>
      </c>
      <c r="Y1626" s="56">
        <v>200</v>
      </c>
      <c r="Z1626" s="18" t="s">
        <v>474</v>
      </c>
      <c r="AA1626" s="56">
        <v>200</v>
      </c>
      <c r="AB1626" s="57" t="s">
        <v>257</v>
      </c>
      <c r="AC1626" s="18" t="s">
        <v>595</v>
      </c>
      <c r="AD1626" s="18" t="s">
        <v>595</v>
      </c>
      <c r="AE1626" s="18" t="s">
        <v>595</v>
      </c>
      <c r="AF1626" s="18" t="s">
        <v>257</v>
      </c>
      <c r="AG1626" s="18" t="s">
        <v>257</v>
      </c>
      <c r="AH1626" s="18" t="s">
        <v>595</v>
      </c>
      <c r="AI1626" s="18">
        <v>14</v>
      </c>
      <c r="AJ1626" s="18" t="s">
        <v>522</v>
      </c>
      <c r="AK1626" s="18">
        <v>14</v>
      </c>
      <c r="AL1626" s="18" t="s">
        <v>1917</v>
      </c>
      <c r="AM1626" s="18" t="s">
        <v>282</v>
      </c>
      <c r="AN1626" s="18">
        <v>7</v>
      </c>
      <c r="AO1626" s="18" t="s">
        <v>1918</v>
      </c>
      <c r="AP1626" s="18" t="s">
        <v>479</v>
      </c>
      <c r="AQ1626" s="18">
        <v>15</v>
      </c>
      <c r="AR1626" s="18" t="s">
        <v>561</v>
      </c>
      <c r="AS1626" s="18">
        <v>0</v>
      </c>
      <c r="AT1626" s="18">
        <v>10</v>
      </c>
      <c r="AU1626" s="18" t="s">
        <v>257</v>
      </c>
      <c r="AV1626" s="18" t="s">
        <v>257</v>
      </c>
      <c r="AW1626" s="18" t="s">
        <v>1919</v>
      </c>
      <c r="AX1626" s="18">
        <v>14</v>
      </c>
      <c r="AY1626" s="18" t="s">
        <v>522</v>
      </c>
      <c r="AZ1626" s="18" t="s">
        <v>257</v>
      </c>
      <c r="BA1626" s="18" t="s">
        <v>257</v>
      </c>
      <c r="BB1626" s="18" t="s">
        <v>1933</v>
      </c>
      <c r="BC1626" s="24"/>
      <c r="BD1626" s="24"/>
      <c r="BE1626" s="24"/>
      <c r="BF1626" s="24"/>
      <c r="BG1626" s="24"/>
      <c r="BH1626" s="24"/>
      <c r="BI1626" s="24"/>
      <c r="BJ1626" s="24"/>
      <c r="BK1626" s="24"/>
      <c r="BL1626" s="24"/>
      <c r="BM1626" s="24"/>
      <c r="BN1626" s="24"/>
      <c r="BO1626" s="24"/>
      <c r="BP1626" s="24"/>
      <c r="BQ1626" s="24"/>
      <c r="BR1626" s="24"/>
      <c r="BS1626" s="24"/>
      <c r="BT1626" s="24"/>
      <c r="BU1626" s="24"/>
      <c r="BV1626" s="24"/>
      <c r="BW1626" s="24"/>
      <c r="BX1626" s="24"/>
      <c r="BY1626" s="24"/>
      <c r="BZ1626" s="24"/>
      <c r="CA1626" s="24"/>
      <c r="CB1626" s="24"/>
      <c r="CC1626" s="24"/>
      <c r="CD1626" s="24"/>
      <c r="CE1626" s="24"/>
      <c r="CF1626" s="24"/>
      <c r="CG1626" s="24"/>
      <c r="CH1626" s="24"/>
      <c r="CI1626" s="24"/>
      <c r="CJ1626" s="24"/>
      <c r="CK1626" s="24"/>
      <c r="CL1626" s="24"/>
      <c r="CM1626" s="24"/>
      <c r="CN1626" s="24"/>
      <c r="CO1626" s="24"/>
      <c r="CP1626" s="24"/>
      <c r="CQ1626" s="24"/>
      <c r="CR1626" s="24"/>
      <c r="CS1626" s="24"/>
      <c r="CT1626" s="24"/>
      <c r="CU1626" s="24"/>
      <c r="CV1626" s="24"/>
      <c r="CW1626" s="24"/>
      <c r="CX1626" s="24"/>
      <c r="CY1626" s="24"/>
      <c r="CZ1626" s="24"/>
      <c r="DA1626" s="24"/>
      <c r="DB1626" s="24"/>
      <c r="DC1626" s="24"/>
      <c r="DD1626" s="24"/>
      <c r="DE1626" s="24"/>
      <c r="DF1626" s="24"/>
      <c r="DG1626" s="24"/>
      <c r="DH1626" s="24"/>
      <c r="DI1626" s="24"/>
      <c r="DJ1626" s="24"/>
      <c r="DK1626" s="24"/>
      <c r="DL1626" s="24"/>
      <c r="DM1626" s="24"/>
      <c r="DN1626" s="24"/>
      <c r="DO1626" s="24"/>
      <c r="DP1626" s="24"/>
      <c r="DQ1626" s="24"/>
      <c r="DR1626" s="18">
        <v>0</v>
      </c>
      <c r="DS1626" s="24"/>
      <c r="DT1626" s="24"/>
      <c r="DU1626" s="24"/>
      <c r="DV1626" s="24"/>
      <c r="DW1626" s="24"/>
      <c r="DX1626" s="24"/>
      <c r="DY1626" s="24"/>
      <c r="DZ1626" s="18">
        <v>0</v>
      </c>
      <c r="EA1626" s="24"/>
      <c r="EB1626" s="24"/>
      <c r="EC1626" s="24"/>
      <c r="ED1626" s="24"/>
      <c r="EE1626" s="18">
        <v>0</v>
      </c>
      <c r="EF1626" s="18">
        <v>0</v>
      </c>
      <c r="EG1626" s="24"/>
      <c r="EH1626" s="18" t="s">
        <v>1921</v>
      </c>
      <c r="EI1626" s="18" cm="1">
        <f t="array" ref="EI1626">IF(SUMPRODUCT(--(DO1626:DS1626&lt;&gt;""))=0, 0,1)</f>
        <v>1</v>
      </c>
      <c r="EJ1626" s="18" cm="1">
        <f t="array" ref="EJ1626">IF(SUMPRODUCT(--(DT1626:EG1626&lt;&gt;""))=0, 0,1)</f>
        <v>1</v>
      </c>
      <c r="EK1626" s="18" cm="1">
        <f t="array" ref="EK1626">IF(SUMPRODUCT(--(EC1626:EG1626&lt;&gt;""))=0, 0,1)</f>
        <v>1</v>
      </c>
      <c r="EL1626" s="18" cm="1">
        <f t="array" ref="EL1626">IF(SUMPRODUCT(--(EE1626:EG1626&lt;&gt;""))=0, 0,1)</f>
        <v>1</v>
      </c>
      <c r="EM1626" s="18">
        <f t="shared" si="318"/>
        <v>0</v>
      </c>
      <c r="EN1626" s="18">
        <f t="shared" si="319"/>
        <v>0</v>
      </c>
      <c r="EO1626" s="18">
        <f t="shared" si="320"/>
        <v>0</v>
      </c>
      <c r="EP1626" s="18">
        <f t="shared" si="321"/>
        <v>0</v>
      </c>
      <c r="EQ1626" s="18">
        <f t="shared" si="322"/>
        <v>0</v>
      </c>
      <c r="ER1626" s="58" t="s">
        <v>2080</v>
      </c>
      <c r="ES1626" s="59">
        <v>44011</v>
      </c>
      <c r="ET1626" s="24"/>
      <c r="EU1626" s="18" t="s">
        <v>1914</v>
      </c>
    </row>
    <row r="1627" spans="1:151" ht="15.75" customHeight="1" x14ac:dyDescent="0.2">
      <c r="A1627" s="5" t="s">
        <v>444</v>
      </c>
      <c r="B1627" s="24" t="s">
        <v>1913</v>
      </c>
      <c r="C1627" s="26">
        <v>1</v>
      </c>
      <c r="D1627" s="18" t="s">
        <v>633</v>
      </c>
      <c r="E1627" s="26" t="s">
        <v>1836</v>
      </c>
      <c r="F1627" s="18" t="s">
        <v>553</v>
      </c>
      <c r="G1627" s="18" t="s">
        <v>575</v>
      </c>
      <c r="H1627" s="18" t="s">
        <v>1905</v>
      </c>
      <c r="I1627" s="18" t="s">
        <v>1932</v>
      </c>
      <c r="J1627" s="18" t="s">
        <v>363</v>
      </c>
      <c r="K1627" s="18" t="s">
        <v>363</v>
      </c>
      <c r="L1627" s="18" t="s">
        <v>363</v>
      </c>
      <c r="M1627" s="18" t="s">
        <v>253</v>
      </c>
      <c r="N1627" s="56">
        <v>60</v>
      </c>
      <c r="O1627" s="18" t="s">
        <v>1915</v>
      </c>
      <c r="P1627" s="18" t="s">
        <v>466</v>
      </c>
      <c r="Q1627" s="18" t="s">
        <v>254</v>
      </c>
      <c r="R1627" s="24" t="s">
        <v>257</v>
      </c>
      <c r="S1627" s="24" t="s">
        <v>257</v>
      </c>
      <c r="T1627" s="26" t="s">
        <v>1916</v>
      </c>
      <c r="U1627" s="26" t="s">
        <v>257</v>
      </c>
      <c r="V1627" s="26" t="s">
        <v>257</v>
      </c>
      <c r="W1627" s="26" t="s">
        <v>257</v>
      </c>
      <c r="X1627" s="26" t="s">
        <v>837</v>
      </c>
      <c r="Y1627" s="56">
        <v>0</v>
      </c>
      <c r="Z1627" s="18" t="s">
        <v>474</v>
      </c>
      <c r="AA1627" s="56">
        <v>0</v>
      </c>
      <c r="AB1627" s="57" t="s">
        <v>257</v>
      </c>
      <c r="AC1627" s="18" t="s">
        <v>595</v>
      </c>
      <c r="AD1627" s="18" t="s">
        <v>595</v>
      </c>
      <c r="AE1627" s="18" t="s">
        <v>595</v>
      </c>
      <c r="AF1627" s="18" t="s">
        <v>257</v>
      </c>
      <c r="AG1627" s="18" t="s">
        <v>257</v>
      </c>
      <c r="AH1627" s="18" t="s">
        <v>595</v>
      </c>
      <c r="AI1627" s="18">
        <v>21</v>
      </c>
      <c r="AJ1627" s="18" t="s">
        <v>522</v>
      </c>
      <c r="AK1627" s="18">
        <v>21</v>
      </c>
      <c r="AL1627" s="18" t="s">
        <v>1917</v>
      </c>
      <c r="AM1627" s="18" t="s">
        <v>282</v>
      </c>
      <c r="AN1627" s="18">
        <v>15</v>
      </c>
      <c r="AO1627" s="18" t="s">
        <v>1918</v>
      </c>
      <c r="AP1627" s="18" t="s">
        <v>479</v>
      </c>
      <c r="AQ1627" s="18">
        <v>7</v>
      </c>
      <c r="AR1627" s="18" t="s">
        <v>561</v>
      </c>
      <c r="AS1627" s="18">
        <v>5</v>
      </c>
      <c r="AT1627" s="18">
        <v>25</v>
      </c>
      <c r="AU1627" s="18" t="s">
        <v>257</v>
      </c>
      <c r="AV1627" s="18" t="s">
        <v>257</v>
      </c>
      <c r="AW1627" s="18" t="s">
        <v>1919</v>
      </c>
      <c r="AX1627" s="18">
        <v>21</v>
      </c>
      <c r="AY1627" s="18" t="s">
        <v>522</v>
      </c>
      <c r="AZ1627" s="18" t="s">
        <v>257</v>
      </c>
      <c r="BA1627" s="18" t="s">
        <v>257</v>
      </c>
      <c r="BB1627" s="18" t="s">
        <v>1933</v>
      </c>
      <c r="BC1627" s="24"/>
      <c r="BD1627" s="24"/>
      <c r="BE1627" s="24"/>
      <c r="BF1627" s="24"/>
      <c r="BG1627" s="24"/>
      <c r="BH1627" s="24"/>
      <c r="BI1627" s="24"/>
      <c r="BJ1627" s="24"/>
      <c r="BK1627" s="24"/>
      <c r="BL1627" s="24"/>
      <c r="BM1627" s="24"/>
      <c r="BN1627" s="24"/>
      <c r="BO1627" s="24"/>
      <c r="BP1627" s="24"/>
      <c r="BQ1627" s="24"/>
      <c r="BR1627" s="24"/>
      <c r="BS1627" s="24"/>
      <c r="BT1627" s="24"/>
      <c r="BU1627" s="24"/>
      <c r="BV1627" s="24"/>
      <c r="BW1627" s="24"/>
      <c r="BX1627" s="24"/>
      <c r="BY1627" s="24"/>
      <c r="BZ1627" s="24"/>
      <c r="CA1627" s="24"/>
      <c r="CB1627" s="24"/>
      <c r="CC1627" s="24"/>
      <c r="CD1627" s="24"/>
      <c r="CE1627" s="24"/>
      <c r="CF1627" s="24"/>
      <c r="CG1627" s="24"/>
      <c r="CH1627" s="24"/>
      <c r="CI1627" s="24"/>
      <c r="CJ1627" s="24"/>
      <c r="CK1627" s="24"/>
      <c r="CL1627" s="24"/>
      <c r="CM1627" s="24"/>
      <c r="CN1627" s="24"/>
      <c r="CO1627" s="24"/>
      <c r="CP1627" s="24"/>
      <c r="CQ1627" s="24"/>
      <c r="CR1627" s="24"/>
      <c r="CS1627" s="24"/>
      <c r="CT1627" s="24"/>
      <c r="CU1627" s="24"/>
      <c r="CV1627" s="24"/>
      <c r="CW1627" s="24"/>
      <c r="CX1627" s="24"/>
      <c r="CY1627" s="24"/>
      <c r="CZ1627" s="24"/>
      <c r="DA1627" s="24"/>
      <c r="DB1627" s="24"/>
      <c r="DC1627" s="24"/>
      <c r="DD1627" s="24"/>
      <c r="DE1627" s="24"/>
      <c r="DF1627" s="24"/>
      <c r="DG1627" s="24"/>
      <c r="DH1627" s="24"/>
      <c r="DI1627" s="24"/>
      <c r="DJ1627" s="24"/>
      <c r="DK1627" s="24"/>
      <c r="DL1627" s="24"/>
      <c r="DM1627" s="24"/>
      <c r="DN1627" s="24"/>
      <c r="DO1627" s="24"/>
      <c r="DP1627" s="24"/>
      <c r="DQ1627" s="24"/>
      <c r="DR1627" s="18">
        <v>0</v>
      </c>
      <c r="DS1627" s="24"/>
      <c r="DT1627" s="24"/>
      <c r="DU1627" s="24"/>
      <c r="DV1627" s="24"/>
      <c r="DW1627" s="24"/>
      <c r="DX1627" s="24"/>
      <c r="DY1627" s="24"/>
      <c r="DZ1627" s="18">
        <v>0</v>
      </c>
      <c r="EA1627" s="24"/>
      <c r="EB1627" s="24"/>
      <c r="EC1627" s="24"/>
      <c r="ED1627" s="24"/>
      <c r="EE1627" s="18">
        <v>0</v>
      </c>
      <c r="EF1627" s="18">
        <v>0</v>
      </c>
      <c r="EG1627" s="24"/>
      <c r="EH1627" s="18" t="s">
        <v>1921</v>
      </c>
      <c r="EI1627" s="18" cm="1">
        <f t="array" ref="EI1627">IF(SUMPRODUCT(--(DO1627:DS1627&lt;&gt;""))=0, 0,1)</f>
        <v>1</v>
      </c>
      <c r="EJ1627" s="18" cm="1">
        <f t="array" ref="EJ1627">IF(SUMPRODUCT(--(DT1627:EG1627&lt;&gt;""))=0, 0,1)</f>
        <v>1</v>
      </c>
      <c r="EK1627" s="18" cm="1">
        <f t="array" ref="EK1627">IF(SUMPRODUCT(--(EC1627:EG1627&lt;&gt;""))=0, 0,1)</f>
        <v>1</v>
      </c>
      <c r="EL1627" s="18" cm="1">
        <f t="array" ref="EL1627">IF(SUMPRODUCT(--(EE1627:EG1627&lt;&gt;""))=0, 0,1)</f>
        <v>1</v>
      </c>
      <c r="EM1627" s="18">
        <f t="shared" si="318"/>
        <v>0</v>
      </c>
      <c r="EN1627" s="18">
        <f t="shared" si="319"/>
        <v>0</v>
      </c>
      <c r="EO1627" s="18">
        <f t="shared" si="320"/>
        <v>0</v>
      </c>
      <c r="EP1627" s="18">
        <f t="shared" si="321"/>
        <v>0</v>
      </c>
      <c r="EQ1627" s="18">
        <f t="shared" si="322"/>
        <v>0</v>
      </c>
      <c r="ER1627" s="58" t="s">
        <v>2080</v>
      </c>
      <c r="ES1627" s="59">
        <v>44011</v>
      </c>
      <c r="ET1627" s="24"/>
      <c r="EU1627" s="18" t="s">
        <v>1914</v>
      </c>
    </row>
    <row r="1628" spans="1:151" ht="15.75" customHeight="1" x14ac:dyDescent="0.2">
      <c r="A1628" s="5" t="s">
        <v>444</v>
      </c>
      <c r="B1628" s="24" t="s">
        <v>1913</v>
      </c>
      <c r="C1628" s="26">
        <v>1</v>
      </c>
      <c r="D1628" s="18" t="s">
        <v>633</v>
      </c>
      <c r="E1628" s="26" t="s">
        <v>1922</v>
      </c>
      <c r="F1628" s="18" t="s">
        <v>553</v>
      </c>
      <c r="G1628" s="18" t="s">
        <v>575</v>
      </c>
      <c r="H1628" s="18" t="s">
        <v>1905</v>
      </c>
      <c r="I1628" s="18" t="s">
        <v>1932</v>
      </c>
      <c r="J1628" s="18" t="s">
        <v>363</v>
      </c>
      <c r="K1628" s="18" t="s">
        <v>363</v>
      </c>
      <c r="L1628" s="18" t="s">
        <v>363</v>
      </c>
      <c r="M1628" s="18" t="s">
        <v>253</v>
      </c>
      <c r="N1628" s="56">
        <v>60</v>
      </c>
      <c r="O1628" s="18" t="s">
        <v>1915</v>
      </c>
      <c r="P1628" s="18" t="s">
        <v>466</v>
      </c>
      <c r="Q1628" s="18" t="s">
        <v>254</v>
      </c>
      <c r="R1628" s="24" t="s">
        <v>257</v>
      </c>
      <c r="S1628" s="24" t="s">
        <v>257</v>
      </c>
      <c r="T1628" s="26" t="s">
        <v>1916</v>
      </c>
      <c r="U1628" s="26" t="s">
        <v>257</v>
      </c>
      <c r="V1628" s="26" t="s">
        <v>257</v>
      </c>
      <c r="W1628" s="26" t="s">
        <v>257</v>
      </c>
      <c r="X1628" s="75" t="s">
        <v>1923</v>
      </c>
      <c r="Y1628" s="56">
        <v>50</v>
      </c>
      <c r="Z1628" s="18" t="s">
        <v>474</v>
      </c>
      <c r="AA1628" s="56">
        <v>50</v>
      </c>
      <c r="AB1628" s="57" t="s">
        <v>257</v>
      </c>
      <c r="AC1628" s="18" t="s">
        <v>595</v>
      </c>
      <c r="AD1628" s="18" t="s">
        <v>595</v>
      </c>
      <c r="AE1628" s="18" t="s">
        <v>595</v>
      </c>
      <c r="AF1628" s="18" t="s">
        <v>257</v>
      </c>
      <c r="AG1628" s="18" t="s">
        <v>257</v>
      </c>
      <c r="AH1628" s="18" t="s">
        <v>595</v>
      </c>
      <c r="AI1628" s="18">
        <v>21</v>
      </c>
      <c r="AJ1628" s="18" t="s">
        <v>522</v>
      </c>
      <c r="AK1628" s="18">
        <v>21</v>
      </c>
      <c r="AL1628" s="18" t="s">
        <v>1917</v>
      </c>
      <c r="AM1628" s="18" t="s">
        <v>282</v>
      </c>
      <c r="AN1628" s="18">
        <v>15</v>
      </c>
      <c r="AO1628" s="18" t="s">
        <v>1918</v>
      </c>
      <c r="AP1628" s="18" t="s">
        <v>479</v>
      </c>
      <c r="AQ1628" s="18">
        <v>7</v>
      </c>
      <c r="AR1628" s="18" t="s">
        <v>561</v>
      </c>
      <c r="AS1628" s="18">
        <v>0</v>
      </c>
      <c r="AT1628" s="18">
        <v>40</v>
      </c>
      <c r="AU1628" s="18" t="s">
        <v>257</v>
      </c>
      <c r="AV1628" s="18" t="s">
        <v>257</v>
      </c>
      <c r="AW1628" s="18" t="s">
        <v>1919</v>
      </c>
      <c r="AX1628" s="18">
        <v>21</v>
      </c>
      <c r="AY1628" s="18" t="s">
        <v>522</v>
      </c>
      <c r="AZ1628" s="18" t="s">
        <v>257</v>
      </c>
      <c r="BA1628" s="18" t="s">
        <v>257</v>
      </c>
      <c r="BB1628" s="18" t="s">
        <v>1933</v>
      </c>
      <c r="BC1628" s="24"/>
      <c r="BD1628" s="24"/>
      <c r="BE1628" s="24"/>
      <c r="BF1628" s="24"/>
      <c r="BG1628" s="24"/>
      <c r="BH1628" s="24"/>
      <c r="BI1628" s="24"/>
      <c r="BJ1628" s="24"/>
      <c r="BK1628" s="24"/>
      <c r="BL1628" s="24"/>
      <c r="BM1628" s="24"/>
      <c r="BN1628" s="24"/>
      <c r="BO1628" s="24"/>
      <c r="BP1628" s="24"/>
      <c r="BQ1628" s="24"/>
      <c r="BR1628" s="24"/>
      <c r="BS1628" s="24"/>
      <c r="BT1628" s="24"/>
      <c r="BU1628" s="24"/>
      <c r="BV1628" s="24"/>
      <c r="BW1628" s="24"/>
      <c r="BX1628" s="24"/>
      <c r="BY1628" s="24"/>
      <c r="BZ1628" s="24"/>
      <c r="CA1628" s="24"/>
      <c r="CB1628" s="24"/>
      <c r="CC1628" s="24"/>
      <c r="CD1628" s="24"/>
      <c r="CE1628" s="24"/>
      <c r="CF1628" s="24"/>
      <c r="CG1628" s="24"/>
      <c r="CH1628" s="24"/>
      <c r="CI1628" s="24"/>
      <c r="CJ1628" s="24"/>
      <c r="CK1628" s="24"/>
      <c r="CL1628" s="24"/>
      <c r="CM1628" s="24"/>
      <c r="CN1628" s="24"/>
      <c r="CO1628" s="24"/>
      <c r="CP1628" s="24"/>
      <c r="CQ1628" s="24"/>
      <c r="CR1628" s="24"/>
      <c r="CS1628" s="24"/>
      <c r="CT1628" s="24"/>
      <c r="CU1628" s="24"/>
      <c r="CV1628" s="24"/>
      <c r="CW1628" s="24"/>
      <c r="CX1628" s="24"/>
      <c r="CY1628" s="24"/>
      <c r="CZ1628" s="24"/>
      <c r="DA1628" s="24"/>
      <c r="DB1628" s="24"/>
      <c r="DC1628" s="24"/>
      <c r="DD1628" s="24"/>
      <c r="DE1628" s="24"/>
      <c r="DF1628" s="24"/>
      <c r="DG1628" s="24"/>
      <c r="DH1628" s="24"/>
      <c r="DI1628" s="24"/>
      <c r="DJ1628" s="24"/>
      <c r="DK1628" s="24"/>
      <c r="DL1628" s="24"/>
      <c r="DM1628" s="24"/>
      <c r="DN1628" s="24"/>
      <c r="DO1628" s="24"/>
      <c r="DP1628" s="24"/>
      <c r="DQ1628" s="24"/>
      <c r="DR1628" s="18">
        <v>0</v>
      </c>
      <c r="DS1628" s="24"/>
      <c r="DT1628" s="24"/>
      <c r="DU1628" s="24"/>
      <c r="DV1628" s="24"/>
      <c r="DW1628" s="24"/>
      <c r="DX1628" s="24"/>
      <c r="DY1628" s="24"/>
      <c r="DZ1628" s="18">
        <v>0</v>
      </c>
      <c r="EA1628" s="24"/>
      <c r="EB1628" s="24"/>
      <c r="EC1628" s="24"/>
      <c r="ED1628" s="24"/>
      <c r="EE1628" s="18">
        <v>1</v>
      </c>
      <c r="EF1628" s="18">
        <v>0</v>
      </c>
      <c r="EG1628" s="24"/>
      <c r="EH1628" s="18" t="s">
        <v>1921</v>
      </c>
      <c r="EI1628" s="18" cm="1">
        <f t="array" ref="EI1628">IF(SUMPRODUCT(--(DO1628:DS1628&lt;&gt;""))=0, 0,1)</f>
        <v>1</v>
      </c>
      <c r="EJ1628" s="18" cm="1">
        <f t="array" ref="EJ1628">IF(SUMPRODUCT(--(DT1628:EG1628&lt;&gt;""))=0, 0,1)</f>
        <v>1</v>
      </c>
      <c r="EK1628" s="18" cm="1">
        <f t="array" ref="EK1628">IF(SUMPRODUCT(--(EC1628:EG1628&lt;&gt;""))=0, 0,1)</f>
        <v>1</v>
      </c>
      <c r="EL1628" s="18" cm="1">
        <f t="array" ref="EL1628">IF(SUMPRODUCT(--(EE1628:EG1628&lt;&gt;""))=0, 0,1)</f>
        <v>1</v>
      </c>
      <c r="EM1628" s="18">
        <f t="shared" si="318"/>
        <v>1</v>
      </c>
      <c r="EN1628" s="18">
        <f t="shared" si="319"/>
        <v>0</v>
      </c>
      <c r="EO1628" s="18">
        <f t="shared" si="320"/>
        <v>1</v>
      </c>
      <c r="EP1628" s="18">
        <f t="shared" si="321"/>
        <v>1</v>
      </c>
      <c r="EQ1628" s="18">
        <f t="shared" si="322"/>
        <v>1</v>
      </c>
      <c r="ER1628" s="58" t="s">
        <v>2080</v>
      </c>
      <c r="ES1628" s="59">
        <v>44011</v>
      </c>
      <c r="ET1628" s="24"/>
      <c r="EU1628" s="18" t="s">
        <v>1914</v>
      </c>
    </row>
    <row r="1629" spans="1:151" ht="15.75" customHeight="1" x14ac:dyDescent="0.2">
      <c r="A1629" s="5" t="s">
        <v>444</v>
      </c>
      <c r="B1629" s="24" t="s">
        <v>1913</v>
      </c>
      <c r="C1629" s="26">
        <v>1</v>
      </c>
      <c r="D1629" s="18" t="s">
        <v>633</v>
      </c>
      <c r="E1629" s="26" t="s">
        <v>1924</v>
      </c>
      <c r="F1629" s="18" t="s">
        <v>553</v>
      </c>
      <c r="G1629" s="18" t="s">
        <v>575</v>
      </c>
      <c r="H1629" s="18" t="s">
        <v>1905</v>
      </c>
      <c r="I1629" s="18" t="s">
        <v>1932</v>
      </c>
      <c r="J1629" s="18" t="s">
        <v>363</v>
      </c>
      <c r="K1629" s="18" t="s">
        <v>363</v>
      </c>
      <c r="L1629" s="18" t="s">
        <v>363</v>
      </c>
      <c r="M1629" s="18" t="s">
        <v>253</v>
      </c>
      <c r="N1629" s="56">
        <v>60</v>
      </c>
      <c r="O1629" s="18" t="s">
        <v>1915</v>
      </c>
      <c r="P1629" s="18" t="s">
        <v>466</v>
      </c>
      <c r="Q1629" s="18" t="s">
        <v>254</v>
      </c>
      <c r="R1629" s="24" t="s">
        <v>257</v>
      </c>
      <c r="S1629" s="24" t="s">
        <v>257</v>
      </c>
      <c r="T1629" s="26" t="s">
        <v>1916</v>
      </c>
      <c r="U1629" s="26" t="s">
        <v>257</v>
      </c>
      <c r="V1629" s="26" t="s">
        <v>257</v>
      </c>
      <c r="W1629" s="26" t="s">
        <v>257</v>
      </c>
      <c r="X1629" s="75" t="s">
        <v>1923</v>
      </c>
      <c r="Y1629" s="56">
        <v>100</v>
      </c>
      <c r="Z1629" s="18" t="s">
        <v>474</v>
      </c>
      <c r="AA1629" s="56">
        <v>100</v>
      </c>
      <c r="AB1629" s="57" t="s">
        <v>257</v>
      </c>
      <c r="AC1629" s="18" t="s">
        <v>595</v>
      </c>
      <c r="AD1629" s="18" t="s">
        <v>595</v>
      </c>
      <c r="AE1629" s="18" t="s">
        <v>595</v>
      </c>
      <c r="AF1629" s="18" t="s">
        <v>257</v>
      </c>
      <c r="AG1629" s="18" t="s">
        <v>257</v>
      </c>
      <c r="AH1629" s="18" t="s">
        <v>595</v>
      </c>
      <c r="AI1629" s="18">
        <v>21</v>
      </c>
      <c r="AJ1629" s="18" t="s">
        <v>522</v>
      </c>
      <c r="AK1629" s="18">
        <v>21</v>
      </c>
      <c r="AL1629" s="18" t="s">
        <v>1917</v>
      </c>
      <c r="AM1629" s="18" t="s">
        <v>282</v>
      </c>
      <c r="AN1629" s="18">
        <v>55</v>
      </c>
      <c r="AO1629" s="18" t="s">
        <v>1918</v>
      </c>
      <c r="AP1629" s="18" t="s">
        <v>479</v>
      </c>
      <c r="AQ1629" s="18">
        <v>7</v>
      </c>
      <c r="AR1629" s="18" t="s">
        <v>561</v>
      </c>
      <c r="AS1629" s="18">
        <v>0</v>
      </c>
      <c r="AT1629" s="18">
        <v>100</v>
      </c>
      <c r="AU1629" s="18" t="s">
        <v>257</v>
      </c>
      <c r="AV1629" s="18" t="s">
        <v>257</v>
      </c>
      <c r="AW1629" s="18" t="s">
        <v>1919</v>
      </c>
      <c r="AX1629" s="18">
        <v>21</v>
      </c>
      <c r="AY1629" s="18" t="s">
        <v>522</v>
      </c>
      <c r="AZ1629" s="18" t="s">
        <v>257</v>
      </c>
      <c r="BA1629" s="18" t="s">
        <v>257</v>
      </c>
      <c r="BB1629" s="18" t="s">
        <v>1933</v>
      </c>
      <c r="BC1629" s="24"/>
      <c r="BD1629" s="24"/>
      <c r="BE1629" s="24"/>
      <c r="BF1629" s="24"/>
      <c r="BG1629" s="24"/>
      <c r="BH1629" s="24"/>
      <c r="BI1629" s="24"/>
      <c r="BJ1629" s="24"/>
      <c r="BK1629" s="24"/>
      <c r="BL1629" s="24"/>
      <c r="BM1629" s="24"/>
      <c r="BN1629" s="24"/>
      <c r="BO1629" s="24"/>
      <c r="BP1629" s="24"/>
      <c r="BQ1629" s="24"/>
      <c r="BR1629" s="24"/>
      <c r="BS1629" s="24"/>
      <c r="BT1629" s="24"/>
      <c r="BU1629" s="24"/>
      <c r="BV1629" s="24"/>
      <c r="BW1629" s="24"/>
      <c r="BX1629" s="24"/>
      <c r="BY1629" s="24"/>
      <c r="BZ1629" s="24"/>
      <c r="CA1629" s="24"/>
      <c r="CB1629" s="24"/>
      <c r="CC1629" s="24"/>
      <c r="CD1629" s="24"/>
      <c r="CE1629" s="24"/>
      <c r="CF1629" s="24"/>
      <c r="CG1629" s="24"/>
      <c r="CH1629" s="24"/>
      <c r="CI1629" s="24"/>
      <c r="CJ1629" s="24"/>
      <c r="CK1629" s="24"/>
      <c r="CL1629" s="24"/>
      <c r="CM1629" s="24"/>
      <c r="CN1629" s="24"/>
      <c r="CO1629" s="24"/>
      <c r="CP1629" s="24"/>
      <c r="CQ1629" s="24"/>
      <c r="CR1629" s="24"/>
      <c r="CS1629" s="24"/>
      <c r="CT1629" s="24"/>
      <c r="CU1629" s="24"/>
      <c r="CV1629" s="24"/>
      <c r="CW1629" s="24"/>
      <c r="CX1629" s="24"/>
      <c r="CY1629" s="24"/>
      <c r="CZ1629" s="24"/>
      <c r="DA1629" s="24"/>
      <c r="DB1629" s="24"/>
      <c r="DC1629" s="24"/>
      <c r="DD1629" s="24"/>
      <c r="DE1629" s="24"/>
      <c r="DF1629" s="24"/>
      <c r="DG1629" s="24"/>
      <c r="DH1629" s="24"/>
      <c r="DI1629" s="24"/>
      <c r="DJ1629" s="24"/>
      <c r="DK1629" s="24"/>
      <c r="DL1629" s="24"/>
      <c r="DM1629" s="24"/>
      <c r="DN1629" s="24"/>
      <c r="DO1629" s="24"/>
      <c r="DP1629" s="24"/>
      <c r="DQ1629" s="24"/>
      <c r="DR1629" s="18">
        <v>0</v>
      </c>
      <c r="DS1629" s="24"/>
      <c r="DT1629" s="24"/>
      <c r="DU1629" s="24"/>
      <c r="DV1629" s="24"/>
      <c r="DW1629" s="24"/>
      <c r="DX1629" s="24"/>
      <c r="DY1629" s="24"/>
      <c r="DZ1629" s="18">
        <v>0</v>
      </c>
      <c r="EA1629" s="24"/>
      <c r="EB1629" s="24"/>
      <c r="EC1629" s="24"/>
      <c r="ED1629" s="24"/>
      <c r="EE1629" s="18">
        <v>0</v>
      </c>
      <c r="EF1629" s="18">
        <v>1</v>
      </c>
      <c r="EG1629" s="24"/>
      <c r="EH1629" s="18" t="s">
        <v>1921</v>
      </c>
      <c r="EI1629" s="18" cm="1">
        <f t="array" ref="EI1629">IF(SUMPRODUCT(--(DO1629:DS1629&lt;&gt;""))=0, 0,1)</f>
        <v>1</v>
      </c>
      <c r="EJ1629" s="18" cm="1">
        <f t="array" ref="EJ1629">IF(SUMPRODUCT(--(DT1629:EG1629&lt;&gt;""))=0, 0,1)</f>
        <v>1</v>
      </c>
      <c r="EK1629" s="18" cm="1">
        <f t="array" ref="EK1629">IF(SUMPRODUCT(--(EC1629:EG1629&lt;&gt;""))=0, 0,1)</f>
        <v>1</v>
      </c>
      <c r="EL1629" s="18" cm="1">
        <f t="array" ref="EL1629">IF(SUMPRODUCT(--(EE1629:EG1629&lt;&gt;""))=0, 0,1)</f>
        <v>1</v>
      </c>
      <c r="EM1629" s="18">
        <f t="shared" si="318"/>
        <v>1</v>
      </c>
      <c r="EN1629" s="18">
        <f t="shared" si="319"/>
        <v>0</v>
      </c>
      <c r="EO1629" s="18">
        <f t="shared" si="320"/>
        <v>1</v>
      </c>
      <c r="EP1629" s="18">
        <f t="shared" si="321"/>
        <v>1</v>
      </c>
      <c r="EQ1629" s="18">
        <f t="shared" si="322"/>
        <v>1</v>
      </c>
      <c r="ER1629" s="58" t="s">
        <v>2080</v>
      </c>
      <c r="ES1629" s="59">
        <v>44011</v>
      </c>
      <c r="ET1629" s="24"/>
      <c r="EU1629" s="18" t="s">
        <v>1914</v>
      </c>
    </row>
    <row r="1630" spans="1:151" ht="15.75" customHeight="1" x14ac:dyDescent="0.2">
      <c r="A1630" s="5" t="s">
        <v>444</v>
      </c>
      <c r="B1630" s="24" t="s">
        <v>1913</v>
      </c>
      <c r="C1630" s="26">
        <v>1</v>
      </c>
      <c r="D1630" s="18" t="s">
        <v>633</v>
      </c>
      <c r="E1630" s="26" t="s">
        <v>1925</v>
      </c>
      <c r="F1630" s="18" t="s">
        <v>553</v>
      </c>
      <c r="G1630" s="18" t="s">
        <v>575</v>
      </c>
      <c r="H1630" s="18" t="s">
        <v>1905</v>
      </c>
      <c r="I1630" s="18" t="s">
        <v>1932</v>
      </c>
      <c r="J1630" s="18" t="s">
        <v>363</v>
      </c>
      <c r="K1630" s="18" t="s">
        <v>363</v>
      </c>
      <c r="L1630" s="18" t="s">
        <v>363</v>
      </c>
      <c r="M1630" s="18" t="s">
        <v>253</v>
      </c>
      <c r="N1630" s="56">
        <v>60</v>
      </c>
      <c r="O1630" s="18" t="s">
        <v>1915</v>
      </c>
      <c r="P1630" s="18" t="s">
        <v>466</v>
      </c>
      <c r="Q1630" s="18" t="s">
        <v>254</v>
      </c>
      <c r="R1630" s="24" t="s">
        <v>257</v>
      </c>
      <c r="S1630" s="24" t="s">
        <v>257</v>
      </c>
      <c r="T1630" s="26" t="s">
        <v>1916</v>
      </c>
      <c r="U1630" s="26" t="s">
        <v>257</v>
      </c>
      <c r="V1630" s="26" t="s">
        <v>257</v>
      </c>
      <c r="W1630" s="26" t="s">
        <v>257</v>
      </c>
      <c r="X1630" s="75" t="s">
        <v>1923</v>
      </c>
      <c r="Y1630" s="56">
        <v>200</v>
      </c>
      <c r="Z1630" s="18" t="s">
        <v>474</v>
      </c>
      <c r="AA1630" s="56">
        <v>200</v>
      </c>
      <c r="AB1630" s="57" t="s">
        <v>257</v>
      </c>
      <c r="AC1630" s="18" t="s">
        <v>595</v>
      </c>
      <c r="AD1630" s="18" t="s">
        <v>595</v>
      </c>
      <c r="AE1630" s="18" t="s">
        <v>595</v>
      </c>
      <c r="AF1630" s="18" t="s">
        <v>257</v>
      </c>
      <c r="AG1630" s="18" t="s">
        <v>257</v>
      </c>
      <c r="AH1630" s="18" t="s">
        <v>595</v>
      </c>
      <c r="AI1630" s="18">
        <v>21</v>
      </c>
      <c r="AJ1630" s="18" t="s">
        <v>522</v>
      </c>
      <c r="AK1630" s="18">
        <v>21</v>
      </c>
      <c r="AL1630" s="18" t="s">
        <v>1917</v>
      </c>
      <c r="AM1630" s="18" t="s">
        <v>282</v>
      </c>
      <c r="AN1630" s="18">
        <v>45</v>
      </c>
      <c r="AO1630" s="18" t="s">
        <v>1918</v>
      </c>
      <c r="AP1630" s="18" t="s">
        <v>479</v>
      </c>
      <c r="AQ1630" s="18">
        <v>7</v>
      </c>
      <c r="AR1630" s="18" t="s">
        <v>561</v>
      </c>
      <c r="AS1630" s="18">
        <v>0</v>
      </c>
      <c r="AT1630" s="18">
        <v>100</v>
      </c>
      <c r="AU1630" s="18" t="s">
        <v>257</v>
      </c>
      <c r="AV1630" s="18" t="s">
        <v>257</v>
      </c>
      <c r="AW1630" s="18" t="s">
        <v>1919</v>
      </c>
      <c r="AX1630" s="18">
        <v>21</v>
      </c>
      <c r="AY1630" s="18" t="s">
        <v>522</v>
      </c>
      <c r="AZ1630" s="18" t="s">
        <v>257</v>
      </c>
      <c r="BA1630" s="18" t="s">
        <v>257</v>
      </c>
      <c r="BB1630" s="18" t="s">
        <v>1933</v>
      </c>
      <c r="BC1630" s="24"/>
      <c r="BD1630" s="24"/>
      <c r="BE1630" s="24"/>
      <c r="BF1630" s="24"/>
      <c r="BG1630" s="24"/>
      <c r="BH1630" s="24"/>
      <c r="BI1630" s="24"/>
      <c r="BJ1630" s="24"/>
      <c r="BK1630" s="24"/>
      <c r="BL1630" s="24"/>
      <c r="BM1630" s="24"/>
      <c r="BN1630" s="24"/>
      <c r="BO1630" s="24"/>
      <c r="BP1630" s="24"/>
      <c r="BQ1630" s="24"/>
      <c r="BR1630" s="24"/>
      <c r="BS1630" s="24"/>
      <c r="BT1630" s="24"/>
      <c r="BU1630" s="24"/>
      <c r="BV1630" s="24"/>
      <c r="BW1630" s="24"/>
      <c r="BX1630" s="24"/>
      <c r="BY1630" s="24"/>
      <c r="BZ1630" s="24"/>
      <c r="CA1630" s="24"/>
      <c r="CB1630" s="24"/>
      <c r="CC1630" s="24"/>
      <c r="CD1630" s="24"/>
      <c r="CE1630" s="24"/>
      <c r="CF1630" s="24"/>
      <c r="CG1630" s="24"/>
      <c r="CH1630" s="24"/>
      <c r="CI1630" s="24"/>
      <c r="CJ1630" s="24"/>
      <c r="CK1630" s="24"/>
      <c r="CL1630" s="24"/>
      <c r="CM1630" s="24"/>
      <c r="CN1630" s="24"/>
      <c r="CO1630" s="24"/>
      <c r="CP1630" s="24"/>
      <c r="CQ1630" s="24"/>
      <c r="CR1630" s="24"/>
      <c r="CS1630" s="24"/>
      <c r="CT1630" s="24"/>
      <c r="CU1630" s="24"/>
      <c r="CV1630" s="24"/>
      <c r="CW1630" s="24"/>
      <c r="CX1630" s="24"/>
      <c r="CY1630" s="24"/>
      <c r="CZ1630" s="24"/>
      <c r="DA1630" s="24"/>
      <c r="DB1630" s="24"/>
      <c r="DC1630" s="24"/>
      <c r="DD1630" s="24"/>
      <c r="DE1630" s="24"/>
      <c r="DF1630" s="24"/>
      <c r="DG1630" s="24"/>
      <c r="DH1630" s="24"/>
      <c r="DI1630" s="24"/>
      <c r="DJ1630" s="24"/>
      <c r="DK1630" s="24"/>
      <c r="DL1630" s="24"/>
      <c r="DM1630" s="24"/>
      <c r="DN1630" s="24"/>
      <c r="DO1630" s="24"/>
      <c r="DP1630" s="24"/>
      <c r="DQ1630" s="24"/>
      <c r="DR1630" s="18">
        <v>0</v>
      </c>
      <c r="DS1630" s="24"/>
      <c r="DT1630" s="24"/>
      <c r="DU1630" s="24"/>
      <c r="DV1630" s="24"/>
      <c r="DW1630" s="24"/>
      <c r="DX1630" s="24"/>
      <c r="DY1630" s="24"/>
      <c r="DZ1630" s="18">
        <v>0</v>
      </c>
      <c r="EA1630" s="24"/>
      <c r="EB1630" s="24"/>
      <c r="EC1630" s="24"/>
      <c r="ED1630" s="24"/>
      <c r="EE1630" s="18">
        <v>1</v>
      </c>
      <c r="EF1630" s="18">
        <v>0</v>
      </c>
      <c r="EG1630" s="24"/>
      <c r="EH1630" s="18" t="s">
        <v>1921</v>
      </c>
      <c r="EI1630" s="18" cm="1">
        <f t="array" ref="EI1630">IF(SUMPRODUCT(--(DO1630:DS1630&lt;&gt;""))=0, 0,1)</f>
        <v>1</v>
      </c>
      <c r="EJ1630" s="18" cm="1">
        <f t="array" ref="EJ1630">IF(SUMPRODUCT(--(DT1630:EG1630&lt;&gt;""))=0, 0,1)</f>
        <v>1</v>
      </c>
      <c r="EK1630" s="18" cm="1">
        <f t="array" ref="EK1630">IF(SUMPRODUCT(--(EC1630:EG1630&lt;&gt;""))=0, 0,1)</f>
        <v>1</v>
      </c>
      <c r="EL1630" s="18" cm="1">
        <f t="array" ref="EL1630">IF(SUMPRODUCT(--(EE1630:EG1630&lt;&gt;""))=0, 0,1)</f>
        <v>1</v>
      </c>
      <c r="EM1630" s="18">
        <f t="shared" si="318"/>
        <v>1</v>
      </c>
      <c r="EN1630" s="18">
        <f t="shared" si="319"/>
        <v>0</v>
      </c>
      <c r="EO1630" s="18">
        <f t="shared" si="320"/>
        <v>1</v>
      </c>
      <c r="EP1630" s="18">
        <f t="shared" si="321"/>
        <v>1</v>
      </c>
      <c r="EQ1630" s="18">
        <f t="shared" si="322"/>
        <v>1</v>
      </c>
      <c r="ER1630" s="58" t="s">
        <v>2080</v>
      </c>
      <c r="ES1630" s="59">
        <v>44011</v>
      </c>
      <c r="ET1630" s="24"/>
      <c r="EU1630" s="18" t="s">
        <v>1914</v>
      </c>
    </row>
    <row r="1631" spans="1:151" ht="15.75" customHeight="1" x14ac:dyDescent="0.2">
      <c r="A1631" s="5" t="s">
        <v>444</v>
      </c>
      <c r="B1631" s="24" t="s">
        <v>1913</v>
      </c>
      <c r="C1631" s="26">
        <v>1</v>
      </c>
      <c r="D1631" s="18" t="s">
        <v>633</v>
      </c>
      <c r="E1631" s="26" t="s">
        <v>1926</v>
      </c>
      <c r="F1631" s="18" t="s">
        <v>553</v>
      </c>
      <c r="G1631" s="18" t="s">
        <v>575</v>
      </c>
      <c r="H1631" s="18" t="s">
        <v>1905</v>
      </c>
      <c r="I1631" s="18" t="s">
        <v>1932</v>
      </c>
      <c r="J1631" s="18" t="s">
        <v>363</v>
      </c>
      <c r="K1631" s="18" t="s">
        <v>363</v>
      </c>
      <c r="L1631" s="18" t="s">
        <v>363</v>
      </c>
      <c r="M1631" s="18" t="s">
        <v>253</v>
      </c>
      <c r="N1631" s="56">
        <v>60</v>
      </c>
      <c r="O1631" s="18" t="s">
        <v>1915</v>
      </c>
      <c r="P1631" s="18" t="s">
        <v>466</v>
      </c>
      <c r="Q1631" s="18" t="s">
        <v>254</v>
      </c>
      <c r="R1631" s="24" t="s">
        <v>257</v>
      </c>
      <c r="S1631" s="24" t="s">
        <v>257</v>
      </c>
      <c r="T1631" s="26" t="s">
        <v>1916</v>
      </c>
      <c r="U1631" s="26" t="s">
        <v>257</v>
      </c>
      <c r="V1631" s="26" t="s">
        <v>257</v>
      </c>
      <c r="W1631" s="26" t="s">
        <v>257</v>
      </c>
      <c r="X1631" s="75" t="s">
        <v>1923</v>
      </c>
      <c r="Y1631" s="56">
        <v>400</v>
      </c>
      <c r="Z1631" s="18" t="s">
        <v>474</v>
      </c>
      <c r="AA1631" s="56">
        <v>400</v>
      </c>
      <c r="AB1631" s="57" t="s">
        <v>257</v>
      </c>
      <c r="AC1631" s="18" t="s">
        <v>595</v>
      </c>
      <c r="AD1631" s="18" t="s">
        <v>595</v>
      </c>
      <c r="AE1631" s="18" t="s">
        <v>595</v>
      </c>
      <c r="AF1631" s="18" t="s">
        <v>257</v>
      </c>
      <c r="AG1631" s="18" t="s">
        <v>257</v>
      </c>
      <c r="AH1631" s="18" t="s">
        <v>595</v>
      </c>
      <c r="AI1631" s="18">
        <v>21</v>
      </c>
      <c r="AJ1631" s="18" t="s">
        <v>522</v>
      </c>
      <c r="AK1631" s="18">
        <v>21</v>
      </c>
      <c r="AL1631" s="18" t="s">
        <v>1917</v>
      </c>
      <c r="AM1631" s="18" t="s">
        <v>282</v>
      </c>
      <c r="AN1631" s="18">
        <v>60</v>
      </c>
      <c r="AO1631" s="18" t="s">
        <v>1918</v>
      </c>
      <c r="AP1631" s="18" t="s">
        <v>479</v>
      </c>
      <c r="AQ1631" s="18">
        <v>7</v>
      </c>
      <c r="AR1631" s="18" t="s">
        <v>561</v>
      </c>
      <c r="AS1631" s="18">
        <v>0</v>
      </c>
      <c r="AT1631" s="18">
        <v>100</v>
      </c>
      <c r="AU1631" s="18" t="s">
        <v>257</v>
      </c>
      <c r="AV1631" s="18" t="s">
        <v>257</v>
      </c>
      <c r="AW1631" s="18" t="s">
        <v>1919</v>
      </c>
      <c r="AX1631" s="18">
        <v>21</v>
      </c>
      <c r="AY1631" s="18" t="s">
        <v>522</v>
      </c>
      <c r="AZ1631" s="18" t="s">
        <v>257</v>
      </c>
      <c r="BA1631" s="18" t="s">
        <v>257</v>
      </c>
      <c r="BB1631" s="18" t="s">
        <v>1933</v>
      </c>
      <c r="BC1631" s="24"/>
      <c r="BD1631" s="24"/>
      <c r="BE1631" s="24"/>
      <c r="BF1631" s="24"/>
      <c r="BG1631" s="24"/>
      <c r="BH1631" s="24"/>
      <c r="BI1631" s="24"/>
      <c r="BJ1631" s="24"/>
      <c r="BK1631" s="24"/>
      <c r="BL1631" s="24"/>
      <c r="BM1631" s="24"/>
      <c r="BN1631" s="24"/>
      <c r="BO1631" s="24"/>
      <c r="BP1631" s="24"/>
      <c r="BQ1631" s="24"/>
      <c r="BR1631" s="24"/>
      <c r="BS1631" s="24"/>
      <c r="BT1631" s="24"/>
      <c r="BU1631" s="24"/>
      <c r="BV1631" s="24"/>
      <c r="BW1631" s="24"/>
      <c r="BX1631" s="24"/>
      <c r="BY1631" s="24"/>
      <c r="BZ1631" s="24"/>
      <c r="CA1631" s="24"/>
      <c r="CB1631" s="24"/>
      <c r="CC1631" s="24"/>
      <c r="CD1631" s="24"/>
      <c r="CE1631" s="24"/>
      <c r="CF1631" s="24"/>
      <c r="CG1631" s="24"/>
      <c r="CH1631" s="24"/>
      <c r="CI1631" s="24"/>
      <c r="CJ1631" s="24"/>
      <c r="CK1631" s="24"/>
      <c r="CL1631" s="24"/>
      <c r="CM1631" s="24"/>
      <c r="CN1631" s="24"/>
      <c r="CO1631" s="24"/>
      <c r="CP1631" s="24"/>
      <c r="CQ1631" s="24"/>
      <c r="CR1631" s="24"/>
      <c r="CS1631" s="24"/>
      <c r="CT1631" s="24"/>
      <c r="CU1631" s="24"/>
      <c r="CV1631" s="24"/>
      <c r="CW1631" s="24"/>
      <c r="CX1631" s="24"/>
      <c r="CY1631" s="24"/>
      <c r="CZ1631" s="24"/>
      <c r="DA1631" s="24"/>
      <c r="DB1631" s="24"/>
      <c r="DC1631" s="24"/>
      <c r="DD1631" s="24"/>
      <c r="DE1631" s="24"/>
      <c r="DF1631" s="24"/>
      <c r="DG1631" s="24"/>
      <c r="DH1631" s="24"/>
      <c r="DI1631" s="24"/>
      <c r="DJ1631" s="24"/>
      <c r="DK1631" s="24"/>
      <c r="DL1631" s="24"/>
      <c r="DM1631" s="24"/>
      <c r="DN1631" s="24"/>
      <c r="DO1631" s="24"/>
      <c r="DP1631" s="24"/>
      <c r="DQ1631" s="24"/>
      <c r="DR1631" s="18">
        <v>0</v>
      </c>
      <c r="DS1631" s="24"/>
      <c r="DT1631" s="24"/>
      <c r="DU1631" s="24"/>
      <c r="DV1631" s="24"/>
      <c r="DW1631" s="24"/>
      <c r="DX1631" s="24"/>
      <c r="DY1631" s="24"/>
      <c r="DZ1631" s="18">
        <v>0</v>
      </c>
      <c r="EA1631" s="24"/>
      <c r="EB1631" s="24"/>
      <c r="EC1631" s="24"/>
      <c r="ED1631" s="24"/>
      <c r="EE1631" s="18">
        <v>0</v>
      </c>
      <c r="EF1631" s="18">
        <v>1</v>
      </c>
      <c r="EG1631" s="24"/>
      <c r="EH1631" s="18" t="s">
        <v>1921</v>
      </c>
      <c r="EI1631" s="18" cm="1">
        <f t="array" ref="EI1631">IF(SUMPRODUCT(--(DO1631:DS1631&lt;&gt;""))=0, 0,1)</f>
        <v>1</v>
      </c>
      <c r="EJ1631" s="18" cm="1">
        <f t="array" ref="EJ1631">IF(SUMPRODUCT(--(DT1631:EG1631&lt;&gt;""))=0, 0,1)</f>
        <v>1</v>
      </c>
      <c r="EK1631" s="18" cm="1">
        <f t="array" ref="EK1631">IF(SUMPRODUCT(--(EC1631:EG1631&lt;&gt;""))=0, 0,1)</f>
        <v>1</v>
      </c>
      <c r="EL1631" s="18" cm="1">
        <f t="array" ref="EL1631">IF(SUMPRODUCT(--(EE1631:EG1631&lt;&gt;""))=0, 0,1)</f>
        <v>1</v>
      </c>
      <c r="EM1631" s="18">
        <f t="shared" si="318"/>
        <v>1</v>
      </c>
      <c r="EN1631" s="18">
        <f t="shared" si="319"/>
        <v>0</v>
      </c>
      <c r="EO1631" s="18">
        <f t="shared" si="320"/>
        <v>1</v>
      </c>
      <c r="EP1631" s="18">
        <f t="shared" si="321"/>
        <v>1</v>
      </c>
      <c r="EQ1631" s="18">
        <f t="shared" si="322"/>
        <v>1</v>
      </c>
      <c r="ER1631" s="58" t="s">
        <v>2080</v>
      </c>
      <c r="ES1631" s="59">
        <v>44011</v>
      </c>
      <c r="ET1631" s="24"/>
      <c r="EU1631" s="18" t="s">
        <v>1914</v>
      </c>
    </row>
    <row r="1632" spans="1:151" ht="15.75" customHeight="1" x14ac:dyDescent="0.2">
      <c r="A1632" s="5" t="s">
        <v>444</v>
      </c>
      <c r="B1632" s="24" t="s">
        <v>1913</v>
      </c>
      <c r="C1632" s="26">
        <v>1</v>
      </c>
      <c r="D1632" s="18" t="s">
        <v>633</v>
      </c>
      <c r="E1632" s="26" t="s">
        <v>1927</v>
      </c>
      <c r="F1632" s="18" t="s">
        <v>553</v>
      </c>
      <c r="G1632" s="18" t="s">
        <v>575</v>
      </c>
      <c r="H1632" s="18" t="s">
        <v>1905</v>
      </c>
      <c r="I1632" s="18" t="s">
        <v>1932</v>
      </c>
      <c r="J1632" s="18" t="s">
        <v>363</v>
      </c>
      <c r="K1632" s="18" t="s">
        <v>363</v>
      </c>
      <c r="L1632" s="18" t="s">
        <v>363</v>
      </c>
      <c r="M1632" s="18" t="s">
        <v>253</v>
      </c>
      <c r="N1632" s="56">
        <v>60</v>
      </c>
      <c r="O1632" s="18" t="s">
        <v>1915</v>
      </c>
      <c r="P1632" s="18" t="s">
        <v>466</v>
      </c>
      <c r="Q1632" s="18" t="s">
        <v>254</v>
      </c>
      <c r="R1632" s="24" t="s">
        <v>257</v>
      </c>
      <c r="S1632" s="24" t="s">
        <v>257</v>
      </c>
      <c r="T1632" s="26" t="s">
        <v>1916</v>
      </c>
      <c r="U1632" s="26" t="s">
        <v>257</v>
      </c>
      <c r="V1632" s="26" t="s">
        <v>257</v>
      </c>
      <c r="W1632" s="26" t="s">
        <v>257</v>
      </c>
      <c r="X1632" s="75" t="s">
        <v>1928</v>
      </c>
      <c r="Y1632" s="56">
        <v>300</v>
      </c>
      <c r="Z1632" s="18" t="s">
        <v>474</v>
      </c>
      <c r="AA1632" s="56">
        <v>300</v>
      </c>
      <c r="AB1632" s="57" t="s">
        <v>257</v>
      </c>
      <c r="AC1632" s="18" t="s">
        <v>595</v>
      </c>
      <c r="AD1632" s="18" t="s">
        <v>595</v>
      </c>
      <c r="AE1632" s="18" t="s">
        <v>595</v>
      </c>
      <c r="AF1632" s="18" t="s">
        <v>257</v>
      </c>
      <c r="AG1632" s="18" t="s">
        <v>257</v>
      </c>
      <c r="AH1632" s="18" t="s">
        <v>595</v>
      </c>
      <c r="AI1632" s="18">
        <v>21</v>
      </c>
      <c r="AJ1632" s="18" t="s">
        <v>522</v>
      </c>
      <c r="AK1632" s="18">
        <v>21</v>
      </c>
      <c r="AL1632" s="18" t="s">
        <v>1917</v>
      </c>
      <c r="AM1632" s="18" t="s">
        <v>282</v>
      </c>
      <c r="AN1632" s="18">
        <v>55</v>
      </c>
      <c r="AO1632" s="18" t="s">
        <v>1918</v>
      </c>
      <c r="AP1632" s="18" t="s">
        <v>479</v>
      </c>
      <c r="AQ1632" s="18">
        <v>7</v>
      </c>
      <c r="AR1632" s="18" t="s">
        <v>561</v>
      </c>
      <c r="AS1632" s="18">
        <v>25</v>
      </c>
      <c r="AT1632" s="18">
        <v>85</v>
      </c>
      <c r="AU1632" s="18" t="s">
        <v>257</v>
      </c>
      <c r="AV1632" s="18" t="s">
        <v>257</v>
      </c>
      <c r="AW1632" s="18" t="s">
        <v>1919</v>
      </c>
      <c r="AX1632" s="18">
        <v>21</v>
      </c>
      <c r="AY1632" s="18" t="s">
        <v>522</v>
      </c>
      <c r="AZ1632" s="18" t="s">
        <v>257</v>
      </c>
      <c r="BA1632" s="18" t="s">
        <v>257</v>
      </c>
      <c r="BB1632" s="18" t="s">
        <v>1933</v>
      </c>
      <c r="BC1632" s="24"/>
      <c r="BD1632" s="24"/>
      <c r="BE1632" s="24"/>
      <c r="BF1632" s="24"/>
      <c r="BG1632" s="24"/>
      <c r="BH1632" s="24"/>
      <c r="BI1632" s="24"/>
      <c r="BJ1632" s="24"/>
      <c r="BK1632" s="24"/>
      <c r="BL1632" s="24"/>
      <c r="BM1632" s="24"/>
      <c r="BN1632" s="24"/>
      <c r="BO1632" s="24"/>
      <c r="BP1632" s="24"/>
      <c r="BQ1632" s="24"/>
      <c r="BR1632" s="24"/>
      <c r="BS1632" s="24"/>
      <c r="BT1632" s="24"/>
      <c r="BU1632" s="24"/>
      <c r="BV1632" s="24"/>
      <c r="BW1632" s="24"/>
      <c r="BX1632" s="24"/>
      <c r="BY1632" s="24"/>
      <c r="BZ1632" s="24"/>
      <c r="CA1632" s="24"/>
      <c r="CB1632" s="24"/>
      <c r="CC1632" s="24"/>
      <c r="CD1632" s="24"/>
      <c r="CE1632" s="24"/>
      <c r="CF1632" s="24"/>
      <c r="CG1632" s="24"/>
      <c r="CH1632" s="24"/>
      <c r="CI1632" s="24"/>
      <c r="CJ1632" s="24"/>
      <c r="CK1632" s="24"/>
      <c r="CL1632" s="24"/>
      <c r="CM1632" s="24"/>
      <c r="CN1632" s="24"/>
      <c r="CO1632" s="24"/>
      <c r="CP1632" s="24"/>
      <c r="CQ1632" s="24"/>
      <c r="CR1632" s="24"/>
      <c r="CS1632" s="24"/>
      <c r="CT1632" s="24"/>
      <c r="CU1632" s="24"/>
      <c r="CV1632" s="24"/>
      <c r="CW1632" s="24"/>
      <c r="CX1632" s="24"/>
      <c r="CY1632" s="24"/>
      <c r="CZ1632" s="24"/>
      <c r="DA1632" s="24"/>
      <c r="DB1632" s="24"/>
      <c r="DC1632" s="24"/>
      <c r="DD1632" s="24"/>
      <c r="DE1632" s="24"/>
      <c r="DF1632" s="24"/>
      <c r="DG1632" s="24"/>
      <c r="DH1632" s="24"/>
      <c r="DI1632" s="24"/>
      <c r="DJ1632" s="24"/>
      <c r="DK1632" s="24"/>
      <c r="DL1632" s="24"/>
      <c r="DM1632" s="24"/>
      <c r="DN1632" s="24"/>
      <c r="DO1632" s="24"/>
      <c r="DP1632" s="24"/>
      <c r="DQ1632" s="24"/>
      <c r="DR1632" s="18">
        <v>0</v>
      </c>
      <c r="DS1632" s="24"/>
      <c r="DT1632" s="24"/>
      <c r="DU1632" s="24"/>
      <c r="DV1632" s="24"/>
      <c r="DW1632" s="24"/>
      <c r="DX1632" s="24"/>
      <c r="DY1632" s="24"/>
      <c r="DZ1632" s="18">
        <v>0</v>
      </c>
      <c r="EA1632" s="24"/>
      <c r="EB1632" s="24"/>
      <c r="EC1632" s="24"/>
      <c r="ED1632" s="24"/>
      <c r="EE1632" s="18">
        <v>1</v>
      </c>
      <c r="EF1632" s="18">
        <v>0</v>
      </c>
      <c r="EG1632" s="24"/>
      <c r="EH1632" s="18" t="s">
        <v>1921</v>
      </c>
      <c r="EI1632" s="18" cm="1">
        <f t="array" ref="EI1632">IF(SUMPRODUCT(--(DO1632:DS1632&lt;&gt;""))=0, 0,1)</f>
        <v>1</v>
      </c>
      <c r="EJ1632" s="18" cm="1">
        <f t="array" ref="EJ1632">IF(SUMPRODUCT(--(DT1632:EG1632&lt;&gt;""))=0, 0,1)</f>
        <v>1</v>
      </c>
      <c r="EK1632" s="18" cm="1">
        <f t="array" ref="EK1632">IF(SUMPRODUCT(--(EC1632:EG1632&lt;&gt;""))=0, 0,1)</f>
        <v>1</v>
      </c>
      <c r="EL1632" s="18" cm="1">
        <f t="array" ref="EL1632">IF(SUMPRODUCT(--(EE1632:EG1632&lt;&gt;""))=0, 0,1)</f>
        <v>1</v>
      </c>
      <c r="EM1632" s="18">
        <f t="shared" si="318"/>
        <v>1</v>
      </c>
      <c r="EN1632" s="18">
        <f t="shared" si="319"/>
        <v>0</v>
      </c>
      <c r="EO1632" s="18">
        <f t="shared" si="320"/>
        <v>1</v>
      </c>
      <c r="EP1632" s="18">
        <f t="shared" si="321"/>
        <v>1</v>
      </c>
      <c r="EQ1632" s="18">
        <f t="shared" si="322"/>
        <v>1</v>
      </c>
      <c r="ER1632" s="58" t="s">
        <v>2080</v>
      </c>
      <c r="ES1632" s="59">
        <v>44011</v>
      </c>
      <c r="ET1632" s="24"/>
      <c r="EU1632" s="18" t="s">
        <v>1914</v>
      </c>
    </row>
    <row r="1633" spans="1:151" ht="15.75" customHeight="1" x14ac:dyDescent="0.2">
      <c r="A1633" s="5" t="s">
        <v>444</v>
      </c>
      <c r="B1633" s="24" t="s">
        <v>1913</v>
      </c>
      <c r="C1633" s="26">
        <v>1</v>
      </c>
      <c r="D1633" s="18" t="s">
        <v>633</v>
      </c>
      <c r="E1633" s="26" t="s">
        <v>1929</v>
      </c>
      <c r="F1633" s="18" t="s">
        <v>553</v>
      </c>
      <c r="G1633" s="18" t="s">
        <v>575</v>
      </c>
      <c r="H1633" s="18" t="s">
        <v>1905</v>
      </c>
      <c r="I1633" s="18" t="s">
        <v>1932</v>
      </c>
      <c r="J1633" s="18" t="s">
        <v>363</v>
      </c>
      <c r="K1633" s="18" t="s">
        <v>363</v>
      </c>
      <c r="L1633" s="18" t="s">
        <v>363</v>
      </c>
      <c r="M1633" s="18" t="s">
        <v>253</v>
      </c>
      <c r="N1633" s="56">
        <v>60</v>
      </c>
      <c r="O1633" s="18" t="s">
        <v>1915</v>
      </c>
      <c r="P1633" s="18" t="s">
        <v>466</v>
      </c>
      <c r="Q1633" s="18" t="s">
        <v>254</v>
      </c>
      <c r="R1633" s="24" t="s">
        <v>257</v>
      </c>
      <c r="S1633" s="24" t="s">
        <v>257</v>
      </c>
      <c r="T1633" s="26" t="s">
        <v>1916</v>
      </c>
      <c r="U1633" s="26" t="s">
        <v>257</v>
      </c>
      <c r="V1633" s="26" t="s">
        <v>257</v>
      </c>
      <c r="W1633" s="26" t="s">
        <v>257</v>
      </c>
      <c r="X1633" s="75" t="s">
        <v>1930</v>
      </c>
      <c r="Y1633" s="56">
        <v>200</v>
      </c>
      <c r="Z1633" s="18" t="s">
        <v>474</v>
      </c>
      <c r="AA1633" s="56">
        <v>200</v>
      </c>
      <c r="AB1633" s="57" t="s">
        <v>257</v>
      </c>
      <c r="AC1633" s="18" t="s">
        <v>595</v>
      </c>
      <c r="AD1633" s="18" t="s">
        <v>595</v>
      </c>
      <c r="AE1633" s="18" t="s">
        <v>595</v>
      </c>
      <c r="AF1633" s="18" t="s">
        <v>257</v>
      </c>
      <c r="AG1633" s="18" t="s">
        <v>257</v>
      </c>
      <c r="AH1633" s="18" t="s">
        <v>595</v>
      </c>
      <c r="AI1633" s="18">
        <v>21</v>
      </c>
      <c r="AJ1633" s="18" t="s">
        <v>522</v>
      </c>
      <c r="AK1633" s="18">
        <v>21</v>
      </c>
      <c r="AL1633" s="18" t="s">
        <v>1917</v>
      </c>
      <c r="AM1633" s="18" t="s">
        <v>282</v>
      </c>
      <c r="AN1633" s="18">
        <v>30</v>
      </c>
      <c r="AO1633" s="18" t="s">
        <v>1918</v>
      </c>
      <c r="AP1633" s="18" t="s">
        <v>479</v>
      </c>
      <c r="AQ1633" s="18">
        <v>7</v>
      </c>
      <c r="AR1633" s="18" t="s">
        <v>561</v>
      </c>
      <c r="AS1633" s="18">
        <v>10</v>
      </c>
      <c r="AT1633" s="18">
        <v>50</v>
      </c>
      <c r="AU1633" s="18" t="s">
        <v>257</v>
      </c>
      <c r="AV1633" s="18" t="s">
        <v>257</v>
      </c>
      <c r="AW1633" s="18" t="s">
        <v>1919</v>
      </c>
      <c r="AX1633" s="18">
        <v>21</v>
      </c>
      <c r="AY1633" s="18" t="s">
        <v>522</v>
      </c>
      <c r="AZ1633" s="18" t="s">
        <v>257</v>
      </c>
      <c r="BA1633" s="18" t="s">
        <v>257</v>
      </c>
      <c r="BB1633" s="18" t="s">
        <v>1933</v>
      </c>
      <c r="BC1633" s="24"/>
      <c r="BD1633" s="24"/>
      <c r="BE1633" s="24"/>
      <c r="BF1633" s="24"/>
      <c r="BG1633" s="24"/>
      <c r="BH1633" s="24"/>
      <c r="BI1633" s="24"/>
      <c r="BJ1633" s="24"/>
      <c r="BK1633" s="24"/>
      <c r="BL1633" s="24"/>
      <c r="BM1633" s="24"/>
      <c r="BN1633" s="24"/>
      <c r="BO1633" s="24"/>
      <c r="BP1633" s="24"/>
      <c r="BQ1633" s="24"/>
      <c r="BR1633" s="24"/>
      <c r="BS1633" s="24"/>
      <c r="BT1633" s="24"/>
      <c r="BU1633" s="24"/>
      <c r="BV1633" s="24"/>
      <c r="BW1633" s="24"/>
      <c r="BX1633" s="24"/>
      <c r="BY1633" s="24"/>
      <c r="BZ1633" s="24"/>
      <c r="CA1633" s="24"/>
      <c r="CB1633" s="24"/>
      <c r="CC1633" s="24"/>
      <c r="CD1633" s="24"/>
      <c r="CE1633" s="24"/>
      <c r="CF1633" s="24"/>
      <c r="CG1633" s="24"/>
      <c r="CH1633" s="24"/>
      <c r="CI1633" s="24"/>
      <c r="CJ1633" s="24"/>
      <c r="CK1633" s="24"/>
      <c r="CL1633" s="24"/>
      <c r="CM1633" s="24"/>
      <c r="CN1633" s="24"/>
      <c r="CO1633" s="24"/>
      <c r="CP1633" s="24"/>
      <c r="CQ1633" s="24"/>
      <c r="CR1633" s="24"/>
      <c r="CS1633" s="24"/>
      <c r="CT1633" s="24"/>
      <c r="CU1633" s="24"/>
      <c r="CV1633" s="24"/>
      <c r="CW1633" s="24"/>
      <c r="CX1633" s="24"/>
      <c r="CY1633" s="24"/>
      <c r="CZ1633" s="24"/>
      <c r="DA1633" s="24"/>
      <c r="DB1633" s="24"/>
      <c r="DC1633" s="24"/>
      <c r="DD1633" s="24"/>
      <c r="DE1633" s="24"/>
      <c r="DF1633" s="24"/>
      <c r="DG1633" s="24"/>
      <c r="DH1633" s="24"/>
      <c r="DI1633" s="24"/>
      <c r="DJ1633" s="24"/>
      <c r="DK1633" s="24"/>
      <c r="DL1633" s="24"/>
      <c r="DM1633" s="24"/>
      <c r="DN1633" s="24"/>
      <c r="DO1633" s="24"/>
      <c r="DP1633" s="24"/>
      <c r="DQ1633" s="24"/>
      <c r="DR1633" s="18">
        <v>0</v>
      </c>
      <c r="DS1633" s="24"/>
      <c r="DT1633" s="24"/>
      <c r="DU1633" s="24"/>
      <c r="DV1633" s="24"/>
      <c r="DW1633" s="24"/>
      <c r="DX1633" s="24"/>
      <c r="DY1633" s="24"/>
      <c r="DZ1633" s="18">
        <v>0</v>
      </c>
      <c r="EA1633" s="24"/>
      <c r="EB1633" s="24"/>
      <c r="EC1633" s="24"/>
      <c r="ED1633" s="24"/>
      <c r="EE1633" s="18">
        <v>0</v>
      </c>
      <c r="EF1633" s="18">
        <v>0</v>
      </c>
      <c r="EG1633" s="24"/>
      <c r="EH1633" s="18" t="s">
        <v>1921</v>
      </c>
      <c r="EI1633" s="18" cm="1">
        <f t="array" ref="EI1633">IF(SUMPRODUCT(--(DO1633:DS1633&lt;&gt;""))=0, 0,1)</f>
        <v>1</v>
      </c>
      <c r="EJ1633" s="18" cm="1">
        <f t="array" ref="EJ1633">IF(SUMPRODUCT(--(DT1633:EG1633&lt;&gt;""))=0, 0,1)</f>
        <v>1</v>
      </c>
      <c r="EK1633" s="18" cm="1">
        <f t="array" ref="EK1633">IF(SUMPRODUCT(--(EC1633:EG1633&lt;&gt;""))=0, 0,1)</f>
        <v>1</v>
      </c>
      <c r="EL1633" s="18" cm="1">
        <f t="array" ref="EL1633">IF(SUMPRODUCT(--(EE1633:EG1633&lt;&gt;""))=0, 0,1)</f>
        <v>1</v>
      </c>
      <c r="EM1633" s="18">
        <f t="shared" si="318"/>
        <v>0</v>
      </c>
      <c r="EN1633" s="18">
        <f t="shared" si="319"/>
        <v>0</v>
      </c>
      <c r="EO1633" s="18">
        <f t="shared" si="320"/>
        <v>0</v>
      </c>
      <c r="EP1633" s="18">
        <f t="shared" si="321"/>
        <v>0</v>
      </c>
      <c r="EQ1633" s="18">
        <f t="shared" si="322"/>
        <v>0</v>
      </c>
      <c r="ER1633" s="58" t="s">
        <v>2080</v>
      </c>
      <c r="ES1633" s="59">
        <v>44011</v>
      </c>
      <c r="ET1633" s="24"/>
      <c r="EU1633" s="18" t="s">
        <v>1914</v>
      </c>
    </row>
    <row r="1634" spans="1:151" ht="15.75" customHeight="1" x14ac:dyDescent="0.2">
      <c r="A1634" s="5" t="s">
        <v>444</v>
      </c>
      <c r="B1634" s="24" t="s">
        <v>1913</v>
      </c>
      <c r="C1634" s="26">
        <v>1</v>
      </c>
      <c r="D1634" s="18" t="s">
        <v>634</v>
      </c>
      <c r="E1634" s="26" t="s">
        <v>1836</v>
      </c>
      <c r="F1634" s="18" t="s">
        <v>553</v>
      </c>
      <c r="G1634" s="18" t="s">
        <v>575</v>
      </c>
      <c r="H1634" s="18" t="s">
        <v>1905</v>
      </c>
      <c r="I1634" s="18" t="s">
        <v>1932</v>
      </c>
      <c r="J1634" s="18" t="s">
        <v>363</v>
      </c>
      <c r="K1634" s="18" t="s">
        <v>363</v>
      </c>
      <c r="L1634" s="18" t="s">
        <v>363</v>
      </c>
      <c r="M1634" s="18" t="s">
        <v>253</v>
      </c>
      <c r="N1634" s="56">
        <v>60</v>
      </c>
      <c r="O1634" s="18" t="s">
        <v>1915</v>
      </c>
      <c r="P1634" s="18" t="s">
        <v>466</v>
      </c>
      <c r="Q1634" s="18" t="s">
        <v>254</v>
      </c>
      <c r="R1634" s="24" t="s">
        <v>257</v>
      </c>
      <c r="S1634" s="24" t="s">
        <v>257</v>
      </c>
      <c r="T1634" s="26" t="s">
        <v>1916</v>
      </c>
      <c r="U1634" s="26" t="s">
        <v>257</v>
      </c>
      <c r="V1634" s="26" t="s">
        <v>257</v>
      </c>
      <c r="W1634" s="26" t="s">
        <v>257</v>
      </c>
      <c r="X1634" s="26" t="s">
        <v>837</v>
      </c>
      <c r="Y1634" s="56">
        <v>0</v>
      </c>
      <c r="Z1634" s="18" t="s">
        <v>474</v>
      </c>
      <c r="AA1634" s="56">
        <v>0</v>
      </c>
      <c r="AB1634" s="57" t="s">
        <v>257</v>
      </c>
      <c r="AC1634" s="18" t="s">
        <v>595</v>
      </c>
      <c r="AD1634" s="18" t="s">
        <v>595</v>
      </c>
      <c r="AE1634" s="18" t="s">
        <v>595</v>
      </c>
      <c r="AF1634" s="18" t="s">
        <v>257</v>
      </c>
      <c r="AG1634" s="18" t="s">
        <v>257</v>
      </c>
      <c r="AH1634" s="18" t="s">
        <v>595</v>
      </c>
      <c r="AI1634" s="18">
        <v>28</v>
      </c>
      <c r="AJ1634" s="18" t="s">
        <v>522</v>
      </c>
      <c r="AK1634" s="18">
        <v>28</v>
      </c>
      <c r="AL1634" s="18" t="s">
        <v>1917</v>
      </c>
      <c r="AM1634" s="18" t="s">
        <v>282</v>
      </c>
      <c r="AN1634" s="18">
        <v>20</v>
      </c>
      <c r="AO1634" s="18" t="s">
        <v>1918</v>
      </c>
      <c r="AP1634" s="18" t="s">
        <v>479</v>
      </c>
      <c r="AQ1634" s="18">
        <v>7</v>
      </c>
      <c r="AR1634" s="18" t="s">
        <v>561</v>
      </c>
      <c r="AS1634" s="18">
        <v>5</v>
      </c>
      <c r="AT1634" s="18">
        <v>30</v>
      </c>
      <c r="AU1634" s="18" t="s">
        <v>257</v>
      </c>
      <c r="AV1634" s="18" t="s">
        <v>257</v>
      </c>
      <c r="AW1634" s="18" t="s">
        <v>1919</v>
      </c>
      <c r="AX1634" s="18">
        <v>27</v>
      </c>
      <c r="AY1634" s="18" t="s">
        <v>522</v>
      </c>
      <c r="AZ1634" s="18" t="s">
        <v>257</v>
      </c>
      <c r="BA1634" s="18" t="s">
        <v>257</v>
      </c>
      <c r="BB1634" s="18" t="s">
        <v>1933</v>
      </c>
      <c r="BC1634" s="24"/>
      <c r="BD1634" s="24"/>
      <c r="BE1634" s="24"/>
      <c r="BF1634" s="24"/>
      <c r="BG1634" s="24"/>
      <c r="BH1634" s="24"/>
      <c r="BI1634" s="24"/>
      <c r="BJ1634" s="24"/>
      <c r="BK1634" s="24"/>
      <c r="BL1634" s="24"/>
      <c r="BM1634" s="24"/>
      <c r="BN1634" s="24"/>
      <c r="BO1634" s="24"/>
      <c r="BP1634" s="24"/>
      <c r="BQ1634" s="24"/>
      <c r="BR1634" s="24"/>
      <c r="BS1634" s="24"/>
      <c r="BT1634" s="24"/>
      <c r="BU1634" s="24"/>
      <c r="BV1634" s="24"/>
      <c r="BW1634" s="24"/>
      <c r="BX1634" s="24"/>
      <c r="BY1634" s="24"/>
      <c r="BZ1634" s="24"/>
      <c r="CA1634" s="24"/>
      <c r="CB1634" s="24"/>
      <c r="CC1634" s="24"/>
      <c r="CD1634" s="24"/>
      <c r="CE1634" s="24"/>
      <c r="CF1634" s="24"/>
      <c r="CG1634" s="24"/>
      <c r="CH1634" s="24"/>
      <c r="CI1634" s="24"/>
      <c r="CJ1634" s="24"/>
      <c r="CK1634" s="24"/>
      <c r="CL1634" s="24"/>
      <c r="CM1634" s="24"/>
      <c r="CN1634" s="24"/>
      <c r="CO1634" s="24"/>
      <c r="CP1634" s="24"/>
      <c r="CQ1634" s="24"/>
      <c r="CR1634" s="24"/>
      <c r="CS1634" s="24"/>
      <c r="CT1634" s="24"/>
      <c r="CU1634" s="24"/>
      <c r="CV1634" s="24"/>
      <c r="CW1634" s="24"/>
      <c r="CX1634" s="24"/>
      <c r="CY1634" s="24"/>
      <c r="CZ1634" s="24"/>
      <c r="DA1634" s="24"/>
      <c r="DB1634" s="24"/>
      <c r="DC1634" s="24"/>
      <c r="DD1634" s="24"/>
      <c r="DE1634" s="24"/>
      <c r="DF1634" s="24"/>
      <c r="DG1634" s="24"/>
      <c r="DH1634" s="24"/>
      <c r="DI1634" s="24"/>
      <c r="DJ1634" s="24"/>
      <c r="DK1634" s="24"/>
      <c r="DL1634" s="24"/>
      <c r="DM1634" s="24"/>
      <c r="DN1634" s="24"/>
      <c r="DO1634" s="24"/>
      <c r="DP1634" s="24"/>
      <c r="DQ1634" s="24"/>
      <c r="DR1634" s="18">
        <v>0</v>
      </c>
      <c r="DS1634" s="24"/>
      <c r="DT1634" s="24"/>
      <c r="DU1634" s="24"/>
      <c r="DV1634" s="24"/>
      <c r="DW1634" s="24"/>
      <c r="DX1634" s="24"/>
      <c r="DY1634" s="24"/>
      <c r="DZ1634" s="18">
        <v>0</v>
      </c>
      <c r="EA1634" s="24"/>
      <c r="EB1634" s="24"/>
      <c r="EC1634" s="24"/>
      <c r="ED1634" s="24"/>
      <c r="EE1634" s="18">
        <v>0</v>
      </c>
      <c r="EF1634" s="18">
        <v>0</v>
      </c>
      <c r="EG1634" s="24"/>
      <c r="EH1634" s="18" t="s">
        <v>1921</v>
      </c>
      <c r="EI1634" s="18" cm="1">
        <f t="array" ref="EI1634">IF(SUMPRODUCT(--(DO1634:DS1634&lt;&gt;""))=0, 0,1)</f>
        <v>1</v>
      </c>
      <c r="EJ1634" s="18" cm="1">
        <f t="array" ref="EJ1634">IF(SUMPRODUCT(--(DT1634:EG1634&lt;&gt;""))=0, 0,1)</f>
        <v>1</v>
      </c>
      <c r="EK1634" s="18" cm="1">
        <f t="array" ref="EK1634">IF(SUMPRODUCT(--(EC1634:EG1634&lt;&gt;""))=0, 0,1)</f>
        <v>1</v>
      </c>
      <c r="EL1634" s="18" cm="1">
        <f t="array" ref="EL1634">IF(SUMPRODUCT(--(EE1634:EG1634&lt;&gt;""))=0, 0,1)</f>
        <v>1</v>
      </c>
      <c r="EM1634" s="18">
        <f t="shared" si="318"/>
        <v>0</v>
      </c>
      <c r="EN1634" s="18">
        <f t="shared" si="319"/>
        <v>0</v>
      </c>
      <c r="EO1634" s="18">
        <f t="shared" si="320"/>
        <v>0</v>
      </c>
      <c r="EP1634" s="18">
        <f t="shared" si="321"/>
        <v>0</v>
      </c>
      <c r="EQ1634" s="18">
        <f t="shared" si="322"/>
        <v>0</v>
      </c>
      <c r="ER1634" s="58" t="s">
        <v>2080</v>
      </c>
      <c r="ES1634" s="59">
        <v>44011</v>
      </c>
      <c r="ET1634" s="24"/>
      <c r="EU1634" s="18" t="s">
        <v>1914</v>
      </c>
    </row>
    <row r="1635" spans="1:151" ht="15.75" customHeight="1" x14ac:dyDescent="0.2">
      <c r="A1635" s="5" t="s">
        <v>444</v>
      </c>
      <c r="B1635" s="24" t="s">
        <v>1913</v>
      </c>
      <c r="C1635" s="26">
        <v>1</v>
      </c>
      <c r="D1635" s="18" t="s">
        <v>634</v>
      </c>
      <c r="E1635" s="26" t="s">
        <v>1922</v>
      </c>
      <c r="F1635" s="18" t="s">
        <v>553</v>
      </c>
      <c r="G1635" s="18" t="s">
        <v>575</v>
      </c>
      <c r="H1635" s="18" t="s">
        <v>1905</v>
      </c>
      <c r="I1635" s="18" t="s">
        <v>1932</v>
      </c>
      <c r="J1635" s="18" t="s">
        <v>363</v>
      </c>
      <c r="K1635" s="18" t="s">
        <v>363</v>
      </c>
      <c r="L1635" s="18" t="s">
        <v>363</v>
      </c>
      <c r="M1635" s="18" t="s">
        <v>253</v>
      </c>
      <c r="N1635" s="56">
        <v>60</v>
      </c>
      <c r="O1635" s="18" t="s">
        <v>1915</v>
      </c>
      <c r="P1635" s="18" t="s">
        <v>466</v>
      </c>
      <c r="Q1635" s="18" t="s">
        <v>254</v>
      </c>
      <c r="R1635" s="24" t="s">
        <v>257</v>
      </c>
      <c r="S1635" s="24" t="s">
        <v>257</v>
      </c>
      <c r="T1635" s="26" t="s">
        <v>1916</v>
      </c>
      <c r="U1635" s="26" t="s">
        <v>257</v>
      </c>
      <c r="V1635" s="26" t="s">
        <v>257</v>
      </c>
      <c r="W1635" s="26" t="s">
        <v>257</v>
      </c>
      <c r="X1635" s="75" t="s">
        <v>1923</v>
      </c>
      <c r="Y1635" s="56">
        <v>50</v>
      </c>
      <c r="Z1635" s="18" t="s">
        <v>474</v>
      </c>
      <c r="AA1635" s="56">
        <v>50</v>
      </c>
      <c r="AB1635" s="57" t="s">
        <v>257</v>
      </c>
      <c r="AC1635" s="18" t="s">
        <v>595</v>
      </c>
      <c r="AD1635" s="18" t="s">
        <v>595</v>
      </c>
      <c r="AE1635" s="18" t="s">
        <v>595</v>
      </c>
      <c r="AF1635" s="18" t="s">
        <v>257</v>
      </c>
      <c r="AG1635" s="18" t="s">
        <v>257</v>
      </c>
      <c r="AH1635" s="18" t="s">
        <v>595</v>
      </c>
      <c r="AI1635" s="18">
        <v>28</v>
      </c>
      <c r="AJ1635" s="18" t="s">
        <v>522</v>
      </c>
      <c r="AK1635" s="18">
        <v>28</v>
      </c>
      <c r="AL1635" s="18" t="s">
        <v>1917</v>
      </c>
      <c r="AM1635" s="18" t="s">
        <v>282</v>
      </c>
      <c r="AN1635" s="18">
        <v>40</v>
      </c>
      <c r="AO1635" s="18" t="s">
        <v>1918</v>
      </c>
      <c r="AP1635" s="18" t="s">
        <v>479</v>
      </c>
      <c r="AQ1635" s="18">
        <v>7</v>
      </c>
      <c r="AR1635" s="18" t="s">
        <v>561</v>
      </c>
      <c r="AS1635" s="18">
        <v>30</v>
      </c>
      <c r="AT1635" s="18">
        <v>95</v>
      </c>
      <c r="AU1635" s="18" t="s">
        <v>257</v>
      </c>
      <c r="AV1635" s="18" t="s">
        <v>257</v>
      </c>
      <c r="AW1635" s="18" t="s">
        <v>1919</v>
      </c>
      <c r="AX1635" s="18">
        <v>27</v>
      </c>
      <c r="AY1635" s="18" t="s">
        <v>522</v>
      </c>
      <c r="AZ1635" s="18" t="s">
        <v>257</v>
      </c>
      <c r="BA1635" s="18" t="s">
        <v>257</v>
      </c>
      <c r="BB1635" s="18" t="s">
        <v>1933</v>
      </c>
      <c r="BC1635" s="24"/>
      <c r="BD1635" s="24"/>
      <c r="BE1635" s="24"/>
      <c r="BF1635" s="24"/>
      <c r="BG1635" s="24"/>
      <c r="BH1635" s="24"/>
      <c r="BI1635" s="24"/>
      <c r="BJ1635" s="24"/>
      <c r="BK1635" s="24"/>
      <c r="BL1635" s="24"/>
      <c r="BM1635" s="24"/>
      <c r="BN1635" s="24"/>
      <c r="BO1635" s="24"/>
      <c r="BP1635" s="24"/>
      <c r="BQ1635" s="24"/>
      <c r="BR1635" s="24"/>
      <c r="BS1635" s="24"/>
      <c r="BT1635" s="24"/>
      <c r="BU1635" s="24"/>
      <c r="BV1635" s="24"/>
      <c r="BW1635" s="24"/>
      <c r="BX1635" s="24"/>
      <c r="BY1635" s="24"/>
      <c r="BZ1635" s="24"/>
      <c r="CA1635" s="24"/>
      <c r="CB1635" s="24"/>
      <c r="CC1635" s="24"/>
      <c r="CD1635" s="24"/>
      <c r="CE1635" s="24"/>
      <c r="CF1635" s="24"/>
      <c r="CG1635" s="24"/>
      <c r="CH1635" s="24"/>
      <c r="CI1635" s="24"/>
      <c r="CJ1635" s="24"/>
      <c r="CK1635" s="24"/>
      <c r="CL1635" s="24"/>
      <c r="CM1635" s="24"/>
      <c r="CN1635" s="24"/>
      <c r="CO1635" s="24"/>
      <c r="CP1635" s="24"/>
      <c r="CQ1635" s="24"/>
      <c r="CR1635" s="24"/>
      <c r="CS1635" s="24"/>
      <c r="CT1635" s="24"/>
      <c r="CU1635" s="24"/>
      <c r="CV1635" s="24"/>
      <c r="CW1635" s="24"/>
      <c r="CX1635" s="24"/>
      <c r="CY1635" s="24"/>
      <c r="CZ1635" s="24"/>
      <c r="DA1635" s="24"/>
      <c r="DB1635" s="24"/>
      <c r="DC1635" s="24"/>
      <c r="DD1635" s="24"/>
      <c r="DE1635" s="24"/>
      <c r="DF1635" s="24"/>
      <c r="DG1635" s="24"/>
      <c r="DH1635" s="24"/>
      <c r="DI1635" s="24"/>
      <c r="DJ1635" s="24"/>
      <c r="DK1635" s="24"/>
      <c r="DL1635" s="24"/>
      <c r="DM1635" s="24"/>
      <c r="DN1635" s="24"/>
      <c r="DO1635" s="24"/>
      <c r="DP1635" s="24"/>
      <c r="DQ1635" s="24"/>
      <c r="DR1635" s="18">
        <v>0</v>
      </c>
      <c r="DS1635" s="24"/>
      <c r="DT1635" s="24"/>
      <c r="DU1635" s="24"/>
      <c r="DV1635" s="24"/>
      <c r="DW1635" s="24"/>
      <c r="DX1635" s="24"/>
      <c r="DY1635" s="24"/>
      <c r="DZ1635" s="18">
        <v>0</v>
      </c>
      <c r="EA1635" s="24"/>
      <c r="EB1635" s="24"/>
      <c r="EC1635" s="24"/>
      <c r="ED1635" s="24"/>
      <c r="EE1635" s="18">
        <v>1</v>
      </c>
      <c r="EF1635" s="18">
        <v>0</v>
      </c>
      <c r="EG1635" s="24"/>
      <c r="EH1635" s="18" t="s">
        <v>1921</v>
      </c>
      <c r="EI1635" s="18" cm="1">
        <f t="array" ref="EI1635">IF(SUMPRODUCT(--(DO1635:DS1635&lt;&gt;""))=0, 0,1)</f>
        <v>1</v>
      </c>
      <c r="EJ1635" s="18" cm="1">
        <f t="array" ref="EJ1635">IF(SUMPRODUCT(--(DT1635:EG1635&lt;&gt;""))=0, 0,1)</f>
        <v>1</v>
      </c>
      <c r="EK1635" s="18" cm="1">
        <f t="array" ref="EK1635">IF(SUMPRODUCT(--(EC1635:EG1635&lt;&gt;""))=0, 0,1)</f>
        <v>1</v>
      </c>
      <c r="EL1635" s="18" cm="1">
        <f t="array" ref="EL1635">IF(SUMPRODUCT(--(EE1635:EG1635&lt;&gt;""))=0, 0,1)</f>
        <v>1</v>
      </c>
      <c r="EM1635" s="18">
        <f t="shared" si="318"/>
        <v>1</v>
      </c>
      <c r="EN1635" s="18">
        <f t="shared" si="319"/>
        <v>0</v>
      </c>
      <c r="EO1635" s="18">
        <f t="shared" si="320"/>
        <v>1</v>
      </c>
      <c r="EP1635" s="18">
        <f t="shared" si="321"/>
        <v>1</v>
      </c>
      <c r="EQ1635" s="18">
        <f t="shared" si="322"/>
        <v>1</v>
      </c>
      <c r="ER1635" s="58" t="s">
        <v>2080</v>
      </c>
      <c r="ES1635" s="59">
        <v>44011</v>
      </c>
      <c r="ET1635" s="24"/>
      <c r="EU1635" s="18" t="s">
        <v>1914</v>
      </c>
    </row>
    <row r="1636" spans="1:151" ht="15.75" customHeight="1" x14ac:dyDescent="0.2">
      <c r="A1636" s="5" t="s">
        <v>444</v>
      </c>
      <c r="B1636" s="24" t="s">
        <v>1913</v>
      </c>
      <c r="C1636" s="26">
        <v>1</v>
      </c>
      <c r="D1636" s="18" t="s">
        <v>634</v>
      </c>
      <c r="E1636" s="26" t="s">
        <v>1924</v>
      </c>
      <c r="F1636" s="18" t="s">
        <v>553</v>
      </c>
      <c r="G1636" s="18" t="s">
        <v>575</v>
      </c>
      <c r="H1636" s="18" t="s">
        <v>1905</v>
      </c>
      <c r="I1636" s="18" t="s">
        <v>1932</v>
      </c>
      <c r="J1636" s="18" t="s">
        <v>363</v>
      </c>
      <c r="K1636" s="18" t="s">
        <v>363</v>
      </c>
      <c r="L1636" s="18" t="s">
        <v>363</v>
      </c>
      <c r="M1636" s="18" t="s">
        <v>253</v>
      </c>
      <c r="N1636" s="56">
        <v>60</v>
      </c>
      <c r="O1636" s="18" t="s">
        <v>1915</v>
      </c>
      <c r="P1636" s="18" t="s">
        <v>466</v>
      </c>
      <c r="Q1636" s="18" t="s">
        <v>254</v>
      </c>
      <c r="R1636" s="24" t="s">
        <v>257</v>
      </c>
      <c r="S1636" s="24" t="s">
        <v>257</v>
      </c>
      <c r="T1636" s="26" t="s">
        <v>1916</v>
      </c>
      <c r="U1636" s="26" t="s">
        <v>257</v>
      </c>
      <c r="V1636" s="26" t="s">
        <v>257</v>
      </c>
      <c r="W1636" s="26" t="s">
        <v>257</v>
      </c>
      <c r="X1636" s="75" t="s">
        <v>1923</v>
      </c>
      <c r="Y1636" s="56">
        <v>100</v>
      </c>
      <c r="Z1636" s="18" t="s">
        <v>474</v>
      </c>
      <c r="AA1636" s="56">
        <v>100</v>
      </c>
      <c r="AB1636" s="57" t="s">
        <v>257</v>
      </c>
      <c r="AC1636" s="18" t="s">
        <v>595</v>
      </c>
      <c r="AD1636" s="18" t="s">
        <v>595</v>
      </c>
      <c r="AE1636" s="18" t="s">
        <v>595</v>
      </c>
      <c r="AF1636" s="18" t="s">
        <v>257</v>
      </c>
      <c r="AG1636" s="18" t="s">
        <v>257</v>
      </c>
      <c r="AH1636" s="18" t="s">
        <v>595</v>
      </c>
      <c r="AI1636" s="18">
        <v>28</v>
      </c>
      <c r="AJ1636" s="18" t="s">
        <v>522</v>
      </c>
      <c r="AK1636" s="18">
        <v>28</v>
      </c>
      <c r="AL1636" s="18" t="s">
        <v>1917</v>
      </c>
      <c r="AM1636" s="18" t="s">
        <v>282</v>
      </c>
      <c r="AN1636" s="18">
        <v>75</v>
      </c>
      <c r="AO1636" s="18" t="s">
        <v>1918</v>
      </c>
      <c r="AP1636" s="18" t="s">
        <v>479</v>
      </c>
      <c r="AQ1636" s="18">
        <v>7</v>
      </c>
      <c r="AR1636" s="18" t="s">
        <v>561</v>
      </c>
      <c r="AS1636" s="18">
        <v>50</v>
      </c>
      <c r="AT1636" s="18">
        <v>100</v>
      </c>
      <c r="AU1636" s="18" t="s">
        <v>257</v>
      </c>
      <c r="AV1636" s="18" t="s">
        <v>257</v>
      </c>
      <c r="AW1636" s="18" t="s">
        <v>1919</v>
      </c>
      <c r="AX1636" s="18">
        <v>27</v>
      </c>
      <c r="AY1636" s="18" t="s">
        <v>522</v>
      </c>
      <c r="AZ1636" s="18" t="s">
        <v>257</v>
      </c>
      <c r="BA1636" s="18" t="s">
        <v>257</v>
      </c>
      <c r="BB1636" s="18" t="s">
        <v>1933</v>
      </c>
      <c r="BC1636" s="24"/>
      <c r="BD1636" s="24"/>
      <c r="BE1636" s="24"/>
      <c r="BF1636" s="24"/>
      <c r="BG1636" s="24"/>
      <c r="BH1636" s="24"/>
      <c r="BI1636" s="24"/>
      <c r="BJ1636" s="24"/>
      <c r="BK1636" s="24"/>
      <c r="BL1636" s="24"/>
      <c r="BM1636" s="24"/>
      <c r="BN1636" s="24"/>
      <c r="BO1636" s="24"/>
      <c r="BP1636" s="24"/>
      <c r="BQ1636" s="24"/>
      <c r="BR1636" s="24"/>
      <c r="BS1636" s="24"/>
      <c r="BT1636" s="24"/>
      <c r="BU1636" s="24"/>
      <c r="BV1636" s="24"/>
      <c r="BW1636" s="24"/>
      <c r="BX1636" s="24"/>
      <c r="BY1636" s="24"/>
      <c r="BZ1636" s="24"/>
      <c r="CA1636" s="24"/>
      <c r="CB1636" s="24"/>
      <c r="CC1636" s="24"/>
      <c r="CD1636" s="24"/>
      <c r="CE1636" s="24"/>
      <c r="CF1636" s="24"/>
      <c r="CG1636" s="24"/>
      <c r="CH1636" s="24"/>
      <c r="CI1636" s="24"/>
      <c r="CJ1636" s="24"/>
      <c r="CK1636" s="24"/>
      <c r="CL1636" s="24"/>
      <c r="CM1636" s="24"/>
      <c r="CN1636" s="24"/>
      <c r="CO1636" s="24"/>
      <c r="CP1636" s="24"/>
      <c r="CQ1636" s="24"/>
      <c r="CR1636" s="24"/>
      <c r="CS1636" s="24"/>
      <c r="CT1636" s="24"/>
      <c r="CU1636" s="24"/>
      <c r="CV1636" s="24"/>
      <c r="CW1636" s="24"/>
      <c r="CX1636" s="24"/>
      <c r="CY1636" s="24"/>
      <c r="CZ1636" s="24"/>
      <c r="DA1636" s="24"/>
      <c r="DB1636" s="24"/>
      <c r="DC1636" s="24"/>
      <c r="DD1636" s="24"/>
      <c r="DE1636" s="24"/>
      <c r="DF1636" s="24"/>
      <c r="DG1636" s="24"/>
      <c r="DH1636" s="24"/>
      <c r="DI1636" s="24"/>
      <c r="DJ1636" s="24"/>
      <c r="DK1636" s="24"/>
      <c r="DL1636" s="24"/>
      <c r="DM1636" s="24"/>
      <c r="DN1636" s="24"/>
      <c r="DO1636" s="24"/>
      <c r="DP1636" s="24"/>
      <c r="DQ1636" s="24"/>
      <c r="DR1636" s="18">
        <v>0</v>
      </c>
      <c r="DS1636" s="24"/>
      <c r="DT1636" s="24"/>
      <c r="DU1636" s="24"/>
      <c r="DV1636" s="24"/>
      <c r="DW1636" s="24"/>
      <c r="DX1636" s="24"/>
      <c r="DY1636" s="24"/>
      <c r="DZ1636" s="18">
        <v>0</v>
      </c>
      <c r="EA1636" s="24"/>
      <c r="EB1636" s="24"/>
      <c r="EC1636" s="24"/>
      <c r="ED1636" s="24"/>
      <c r="EE1636" s="18">
        <v>0</v>
      </c>
      <c r="EF1636" s="18">
        <v>1</v>
      </c>
      <c r="EG1636" s="24"/>
      <c r="EH1636" s="18" t="s">
        <v>1921</v>
      </c>
      <c r="EI1636" s="18" cm="1">
        <f t="array" ref="EI1636">IF(SUMPRODUCT(--(DO1636:DS1636&lt;&gt;""))=0, 0,1)</f>
        <v>1</v>
      </c>
      <c r="EJ1636" s="18" cm="1">
        <f t="array" ref="EJ1636">IF(SUMPRODUCT(--(DT1636:EG1636&lt;&gt;""))=0, 0,1)</f>
        <v>1</v>
      </c>
      <c r="EK1636" s="18" cm="1">
        <f t="array" ref="EK1636">IF(SUMPRODUCT(--(EC1636:EG1636&lt;&gt;""))=0, 0,1)</f>
        <v>1</v>
      </c>
      <c r="EL1636" s="18" cm="1">
        <f t="array" ref="EL1636">IF(SUMPRODUCT(--(EE1636:EG1636&lt;&gt;""))=0, 0,1)</f>
        <v>1</v>
      </c>
      <c r="EM1636" s="18">
        <f t="shared" si="318"/>
        <v>1</v>
      </c>
      <c r="EN1636" s="18">
        <f t="shared" si="319"/>
        <v>0</v>
      </c>
      <c r="EO1636" s="18">
        <f t="shared" si="320"/>
        <v>1</v>
      </c>
      <c r="EP1636" s="18">
        <f t="shared" si="321"/>
        <v>1</v>
      </c>
      <c r="EQ1636" s="18">
        <f t="shared" si="322"/>
        <v>1</v>
      </c>
      <c r="ER1636" s="58" t="s">
        <v>2080</v>
      </c>
      <c r="ES1636" s="59">
        <v>44011</v>
      </c>
      <c r="ET1636" s="24"/>
      <c r="EU1636" s="18" t="s">
        <v>1914</v>
      </c>
    </row>
    <row r="1637" spans="1:151" ht="15.75" customHeight="1" x14ac:dyDescent="0.2">
      <c r="A1637" s="5" t="s">
        <v>444</v>
      </c>
      <c r="B1637" s="24" t="s">
        <v>1913</v>
      </c>
      <c r="C1637" s="26">
        <v>1</v>
      </c>
      <c r="D1637" s="18" t="s">
        <v>634</v>
      </c>
      <c r="E1637" s="26" t="s">
        <v>1925</v>
      </c>
      <c r="F1637" s="18" t="s">
        <v>553</v>
      </c>
      <c r="G1637" s="18" t="s">
        <v>575</v>
      </c>
      <c r="H1637" s="18" t="s">
        <v>1905</v>
      </c>
      <c r="I1637" s="18" t="s">
        <v>1932</v>
      </c>
      <c r="J1637" s="18" t="s">
        <v>363</v>
      </c>
      <c r="K1637" s="18" t="s">
        <v>363</v>
      </c>
      <c r="L1637" s="18" t="s">
        <v>363</v>
      </c>
      <c r="M1637" s="18" t="s">
        <v>253</v>
      </c>
      <c r="N1637" s="56">
        <v>60</v>
      </c>
      <c r="O1637" s="18" t="s">
        <v>1915</v>
      </c>
      <c r="P1637" s="18" t="s">
        <v>466</v>
      </c>
      <c r="Q1637" s="18" t="s">
        <v>254</v>
      </c>
      <c r="R1637" s="24" t="s">
        <v>257</v>
      </c>
      <c r="S1637" s="24" t="s">
        <v>257</v>
      </c>
      <c r="T1637" s="26" t="s">
        <v>1916</v>
      </c>
      <c r="U1637" s="26" t="s">
        <v>257</v>
      </c>
      <c r="V1637" s="26" t="s">
        <v>257</v>
      </c>
      <c r="W1637" s="26" t="s">
        <v>257</v>
      </c>
      <c r="X1637" s="75" t="s">
        <v>1923</v>
      </c>
      <c r="Y1637" s="56">
        <v>200</v>
      </c>
      <c r="Z1637" s="18" t="s">
        <v>474</v>
      </c>
      <c r="AA1637" s="56">
        <v>200</v>
      </c>
      <c r="AB1637" s="57" t="s">
        <v>257</v>
      </c>
      <c r="AC1637" s="18" t="s">
        <v>595</v>
      </c>
      <c r="AD1637" s="18" t="s">
        <v>595</v>
      </c>
      <c r="AE1637" s="18" t="s">
        <v>595</v>
      </c>
      <c r="AF1637" s="18" t="s">
        <v>257</v>
      </c>
      <c r="AG1637" s="18" t="s">
        <v>257</v>
      </c>
      <c r="AH1637" s="18" t="s">
        <v>595</v>
      </c>
      <c r="AI1637" s="18">
        <v>28</v>
      </c>
      <c r="AJ1637" s="18" t="s">
        <v>522</v>
      </c>
      <c r="AK1637" s="18">
        <v>28</v>
      </c>
      <c r="AL1637" s="18" t="s">
        <v>1917</v>
      </c>
      <c r="AM1637" s="18" t="s">
        <v>282</v>
      </c>
      <c r="AN1637" s="18">
        <v>50</v>
      </c>
      <c r="AO1637" s="18" t="s">
        <v>1918</v>
      </c>
      <c r="AP1637" s="18" t="s">
        <v>479</v>
      </c>
      <c r="AQ1637" s="18">
        <v>7</v>
      </c>
      <c r="AR1637" s="18" t="s">
        <v>561</v>
      </c>
      <c r="AS1637" s="18">
        <v>40</v>
      </c>
      <c r="AT1637" s="18">
        <v>100</v>
      </c>
      <c r="AU1637" s="18" t="s">
        <v>257</v>
      </c>
      <c r="AV1637" s="18" t="s">
        <v>257</v>
      </c>
      <c r="AW1637" s="18" t="s">
        <v>1919</v>
      </c>
      <c r="AX1637" s="18">
        <v>27</v>
      </c>
      <c r="AY1637" s="18" t="s">
        <v>522</v>
      </c>
      <c r="AZ1637" s="18" t="s">
        <v>257</v>
      </c>
      <c r="BA1637" s="18" t="s">
        <v>257</v>
      </c>
      <c r="BB1637" s="18" t="s">
        <v>1933</v>
      </c>
      <c r="BC1637" s="24"/>
      <c r="BD1637" s="24"/>
      <c r="BE1637" s="24"/>
      <c r="BF1637" s="24"/>
      <c r="BG1637" s="24"/>
      <c r="BH1637" s="24"/>
      <c r="BI1637" s="24"/>
      <c r="BJ1637" s="24"/>
      <c r="BK1637" s="24"/>
      <c r="BL1637" s="24"/>
      <c r="BM1637" s="24"/>
      <c r="BN1637" s="24"/>
      <c r="BO1637" s="24"/>
      <c r="BP1637" s="24"/>
      <c r="BQ1637" s="24"/>
      <c r="BR1637" s="24"/>
      <c r="BS1637" s="24"/>
      <c r="BT1637" s="24"/>
      <c r="BU1637" s="24"/>
      <c r="BV1637" s="24"/>
      <c r="BW1637" s="24"/>
      <c r="BX1637" s="24"/>
      <c r="BY1637" s="24"/>
      <c r="BZ1637" s="24"/>
      <c r="CA1637" s="24"/>
      <c r="CB1637" s="24"/>
      <c r="CC1637" s="24"/>
      <c r="CD1637" s="24"/>
      <c r="CE1637" s="24"/>
      <c r="CF1637" s="24"/>
      <c r="CG1637" s="24"/>
      <c r="CH1637" s="24"/>
      <c r="CI1637" s="24"/>
      <c r="CJ1637" s="24"/>
      <c r="CK1637" s="24"/>
      <c r="CL1637" s="24"/>
      <c r="CM1637" s="24"/>
      <c r="CN1637" s="24"/>
      <c r="CO1637" s="24"/>
      <c r="CP1637" s="24"/>
      <c r="CQ1637" s="24"/>
      <c r="CR1637" s="24"/>
      <c r="CS1637" s="24"/>
      <c r="CT1637" s="24"/>
      <c r="CU1637" s="24"/>
      <c r="CV1637" s="24"/>
      <c r="CW1637" s="24"/>
      <c r="CX1637" s="24"/>
      <c r="CY1637" s="24"/>
      <c r="CZ1637" s="24"/>
      <c r="DA1637" s="24"/>
      <c r="DB1637" s="24"/>
      <c r="DC1637" s="24"/>
      <c r="DD1637" s="24"/>
      <c r="DE1637" s="24"/>
      <c r="DF1637" s="24"/>
      <c r="DG1637" s="24"/>
      <c r="DH1637" s="24"/>
      <c r="DI1637" s="24"/>
      <c r="DJ1637" s="24"/>
      <c r="DK1637" s="24"/>
      <c r="DL1637" s="24"/>
      <c r="DM1637" s="24"/>
      <c r="DN1637" s="24"/>
      <c r="DO1637" s="24"/>
      <c r="DP1637" s="24"/>
      <c r="DQ1637" s="24"/>
      <c r="DR1637" s="18">
        <v>0</v>
      </c>
      <c r="DS1637" s="24"/>
      <c r="DT1637" s="24"/>
      <c r="DU1637" s="24"/>
      <c r="DV1637" s="24"/>
      <c r="DW1637" s="24"/>
      <c r="DX1637" s="24"/>
      <c r="DY1637" s="24"/>
      <c r="DZ1637" s="18">
        <v>0</v>
      </c>
      <c r="EA1637" s="24"/>
      <c r="EB1637" s="24"/>
      <c r="EC1637" s="24"/>
      <c r="ED1637" s="24"/>
      <c r="EE1637" s="18">
        <v>1</v>
      </c>
      <c r="EF1637" s="18">
        <v>0</v>
      </c>
      <c r="EG1637" s="24"/>
      <c r="EH1637" s="18" t="s">
        <v>1921</v>
      </c>
      <c r="EI1637" s="18" cm="1">
        <f t="array" ref="EI1637">IF(SUMPRODUCT(--(DO1637:DS1637&lt;&gt;""))=0, 0,1)</f>
        <v>1</v>
      </c>
      <c r="EJ1637" s="18" cm="1">
        <f t="array" ref="EJ1637">IF(SUMPRODUCT(--(DT1637:EG1637&lt;&gt;""))=0, 0,1)</f>
        <v>1</v>
      </c>
      <c r="EK1637" s="18" cm="1">
        <f t="array" ref="EK1637">IF(SUMPRODUCT(--(EC1637:EG1637&lt;&gt;""))=0, 0,1)</f>
        <v>1</v>
      </c>
      <c r="EL1637" s="18" cm="1">
        <f t="array" ref="EL1637">IF(SUMPRODUCT(--(EE1637:EG1637&lt;&gt;""))=0, 0,1)</f>
        <v>1</v>
      </c>
      <c r="EM1637" s="18">
        <f t="shared" si="318"/>
        <v>1</v>
      </c>
      <c r="EN1637" s="18">
        <f t="shared" si="319"/>
        <v>0</v>
      </c>
      <c r="EO1637" s="18">
        <f t="shared" si="320"/>
        <v>1</v>
      </c>
      <c r="EP1637" s="18">
        <f t="shared" si="321"/>
        <v>1</v>
      </c>
      <c r="EQ1637" s="18">
        <f t="shared" si="322"/>
        <v>1</v>
      </c>
      <c r="ER1637" s="58" t="s">
        <v>2080</v>
      </c>
      <c r="ES1637" s="59">
        <v>44011</v>
      </c>
      <c r="ET1637" s="24"/>
      <c r="EU1637" s="18" t="s">
        <v>1914</v>
      </c>
    </row>
    <row r="1638" spans="1:151" ht="15.75" customHeight="1" x14ac:dyDescent="0.2">
      <c r="A1638" s="5" t="s">
        <v>444</v>
      </c>
      <c r="B1638" s="24" t="s">
        <v>1913</v>
      </c>
      <c r="C1638" s="26">
        <v>1</v>
      </c>
      <c r="D1638" s="18" t="s">
        <v>634</v>
      </c>
      <c r="E1638" s="26" t="s">
        <v>1926</v>
      </c>
      <c r="F1638" s="18" t="s">
        <v>553</v>
      </c>
      <c r="G1638" s="18" t="s">
        <v>575</v>
      </c>
      <c r="H1638" s="18" t="s">
        <v>1905</v>
      </c>
      <c r="I1638" s="18" t="s">
        <v>1932</v>
      </c>
      <c r="J1638" s="18" t="s">
        <v>363</v>
      </c>
      <c r="K1638" s="18" t="s">
        <v>363</v>
      </c>
      <c r="L1638" s="18" t="s">
        <v>363</v>
      </c>
      <c r="M1638" s="18" t="s">
        <v>253</v>
      </c>
      <c r="N1638" s="56">
        <v>60</v>
      </c>
      <c r="O1638" s="18" t="s">
        <v>1915</v>
      </c>
      <c r="P1638" s="18" t="s">
        <v>466</v>
      </c>
      <c r="Q1638" s="18" t="s">
        <v>254</v>
      </c>
      <c r="R1638" s="24" t="s">
        <v>257</v>
      </c>
      <c r="S1638" s="24" t="s">
        <v>257</v>
      </c>
      <c r="T1638" s="26" t="s">
        <v>1916</v>
      </c>
      <c r="U1638" s="26" t="s">
        <v>257</v>
      </c>
      <c r="V1638" s="26" t="s">
        <v>257</v>
      </c>
      <c r="W1638" s="26" t="s">
        <v>257</v>
      </c>
      <c r="X1638" s="75" t="s">
        <v>1923</v>
      </c>
      <c r="Y1638" s="56">
        <v>400</v>
      </c>
      <c r="Z1638" s="18" t="s">
        <v>474</v>
      </c>
      <c r="AA1638" s="56">
        <v>400</v>
      </c>
      <c r="AB1638" s="57" t="s">
        <v>257</v>
      </c>
      <c r="AC1638" s="18" t="s">
        <v>595</v>
      </c>
      <c r="AD1638" s="18" t="s">
        <v>595</v>
      </c>
      <c r="AE1638" s="18" t="s">
        <v>595</v>
      </c>
      <c r="AF1638" s="18" t="s">
        <v>257</v>
      </c>
      <c r="AG1638" s="18" t="s">
        <v>257</v>
      </c>
      <c r="AH1638" s="18" t="s">
        <v>595</v>
      </c>
      <c r="AI1638" s="18">
        <v>28</v>
      </c>
      <c r="AJ1638" s="18" t="s">
        <v>522</v>
      </c>
      <c r="AK1638" s="18">
        <v>28</v>
      </c>
      <c r="AL1638" s="18" t="s">
        <v>1917</v>
      </c>
      <c r="AM1638" s="18" t="s">
        <v>282</v>
      </c>
      <c r="AN1638" s="18">
        <v>82.5</v>
      </c>
      <c r="AO1638" s="18" t="s">
        <v>1918</v>
      </c>
      <c r="AP1638" s="18" t="s">
        <v>479</v>
      </c>
      <c r="AQ1638" s="18">
        <v>7</v>
      </c>
      <c r="AR1638" s="18" t="s">
        <v>561</v>
      </c>
      <c r="AS1638" s="18">
        <v>60</v>
      </c>
      <c r="AT1638" s="18">
        <v>100</v>
      </c>
      <c r="AU1638" s="18" t="s">
        <v>257</v>
      </c>
      <c r="AV1638" s="18" t="s">
        <v>257</v>
      </c>
      <c r="AW1638" s="18" t="s">
        <v>1919</v>
      </c>
      <c r="AX1638" s="18">
        <v>27</v>
      </c>
      <c r="AY1638" s="18" t="s">
        <v>522</v>
      </c>
      <c r="AZ1638" s="18" t="s">
        <v>257</v>
      </c>
      <c r="BA1638" s="18" t="s">
        <v>257</v>
      </c>
      <c r="BB1638" s="18" t="s">
        <v>1933</v>
      </c>
      <c r="BC1638" s="24"/>
      <c r="BD1638" s="24"/>
      <c r="BE1638" s="24"/>
      <c r="BF1638" s="24"/>
      <c r="BG1638" s="24"/>
      <c r="BH1638" s="24"/>
      <c r="BI1638" s="24"/>
      <c r="BJ1638" s="24"/>
      <c r="BK1638" s="24"/>
      <c r="BL1638" s="24"/>
      <c r="BM1638" s="24"/>
      <c r="BN1638" s="24"/>
      <c r="BO1638" s="24"/>
      <c r="BP1638" s="24"/>
      <c r="BQ1638" s="24"/>
      <c r="BR1638" s="24"/>
      <c r="BS1638" s="24"/>
      <c r="BT1638" s="24"/>
      <c r="BU1638" s="24"/>
      <c r="BV1638" s="24"/>
      <c r="BW1638" s="24"/>
      <c r="BX1638" s="24"/>
      <c r="BY1638" s="24"/>
      <c r="BZ1638" s="24"/>
      <c r="CA1638" s="24"/>
      <c r="CB1638" s="24"/>
      <c r="CC1638" s="24"/>
      <c r="CD1638" s="24"/>
      <c r="CE1638" s="24"/>
      <c r="CF1638" s="24"/>
      <c r="CG1638" s="24"/>
      <c r="CH1638" s="24"/>
      <c r="CI1638" s="24"/>
      <c r="CJ1638" s="24"/>
      <c r="CK1638" s="24"/>
      <c r="CL1638" s="24"/>
      <c r="CM1638" s="24"/>
      <c r="CN1638" s="24"/>
      <c r="CO1638" s="24"/>
      <c r="CP1638" s="24"/>
      <c r="CQ1638" s="24"/>
      <c r="CR1638" s="24"/>
      <c r="CS1638" s="24"/>
      <c r="CT1638" s="24"/>
      <c r="CU1638" s="24"/>
      <c r="CV1638" s="24"/>
      <c r="CW1638" s="24"/>
      <c r="CX1638" s="24"/>
      <c r="CY1638" s="24"/>
      <c r="CZ1638" s="24"/>
      <c r="DA1638" s="24"/>
      <c r="DB1638" s="24"/>
      <c r="DC1638" s="24"/>
      <c r="DD1638" s="24"/>
      <c r="DE1638" s="24"/>
      <c r="DF1638" s="24"/>
      <c r="DG1638" s="24"/>
      <c r="DH1638" s="24"/>
      <c r="DI1638" s="24"/>
      <c r="DJ1638" s="24"/>
      <c r="DK1638" s="24"/>
      <c r="DL1638" s="24"/>
      <c r="DM1638" s="24"/>
      <c r="DN1638" s="24"/>
      <c r="DO1638" s="24"/>
      <c r="DP1638" s="24"/>
      <c r="DQ1638" s="24"/>
      <c r="DR1638" s="18">
        <v>0</v>
      </c>
      <c r="DS1638" s="24"/>
      <c r="DT1638" s="24"/>
      <c r="DU1638" s="24"/>
      <c r="DV1638" s="24"/>
      <c r="DW1638" s="24"/>
      <c r="DX1638" s="24"/>
      <c r="DY1638" s="24"/>
      <c r="DZ1638" s="18">
        <v>0</v>
      </c>
      <c r="EA1638" s="24"/>
      <c r="EB1638" s="24"/>
      <c r="EC1638" s="24"/>
      <c r="ED1638" s="24"/>
      <c r="EE1638" s="18">
        <v>0</v>
      </c>
      <c r="EF1638" s="18">
        <v>1</v>
      </c>
      <c r="EG1638" s="24"/>
      <c r="EH1638" s="18" t="s">
        <v>1921</v>
      </c>
      <c r="EI1638" s="18" cm="1">
        <f t="array" ref="EI1638">IF(SUMPRODUCT(--(DO1638:DS1638&lt;&gt;""))=0, 0,1)</f>
        <v>1</v>
      </c>
      <c r="EJ1638" s="18" cm="1">
        <f t="array" ref="EJ1638">IF(SUMPRODUCT(--(DT1638:EG1638&lt;&gt;""))=0, 0,1)</f>
        <v>1</v>
      </c>
      <c r="EK1638" s="18" cm="1">
        <f t="array" ref="EK1638">IF(SUMPRODUCT(--(EC1638:EG1638&lt;&gt;""))=0, 0,1)</f>
        <v>1</v>
      </c>
      <c r="EL1638" s="18" cm="1">
        <f t="array" ref="EL1638">IF(SUMPRODUCT(--(EE1638:EG1638&lt;&gt;""))=0, 0,1)</f>
        <v>1</v>
      </c>
      <c r="EM1638" s="18">
        <f t="shared" si="318"/>
        <v>1</v>
      </c>
      <c r="EN1638" s="18">
        <f t="shared" si="319"/>
        <v>0</v>
      </c>
      <c r="EO1638" s="18">
        <f t="shared" si="320"/>
        <v>1</v>
      </c>
      <c r="EP1638" s="18">
        <f t="shared" si="321"/>
        <v>1</v>
      </c>
      <c r="EQ1638" s="18">
        <f t="shared" si="322"/>
        <v>1</v>
      </c>
      <c r="ER1638" s="58" t="s">
        <v>2080</v>
      </c>
      <c r="ES1638" s="59">
        <v>44011</v>
      </c>
      <c r="ET1638" s="24"/>
      <c r="EU1638" s="18" t="s">
        <v>1914</v>
      </c>
    </row>
    <row r="1639" spans="1:151" ht="15.75" customHeight="1" x14ac:dyDescent="0.2">
      <c r="A1639" s="5" t="s">
        <v>444</v>
      </c>
      <c r="B1639" s="24" t="s">
        <v>1913</v>
      </c>
      <c r="C1639" s="26">
        <v>1</v>
      </c>
      <c r="D1639" s="18" t="s">
        <v>634</v>
      </c>
      <c r="E1639" s="26" t="s">
        <v>1927</v>
      </c>
      <c r="F1639" s="18" t="s">
        <v>553</v>
      </c>
      <c r="G1639" s="18" t="s">
        <v>575</v>
      </c>
      <c r="H1639" s="18" t="s">
        <v>1905</v>
      </c>
      <c r="I1639" s="18" t="s">
        <v>1932</v>
      </c>
      <c r="J1639" s="18" t="s">
        <v>363</v>
      </c>
      <c r="K1639" s="18" t="s">
        <v>363</v>
      </c>
      <c r="L1639" s="18" t="s">
        <v>363</v>
      </c>
      <c r="M1639" s="18" t="s">
        <v>253</v>
      </c>
      <c r="N1639" s="56">
        <v>60</v>
      </c>
      <c r="O1639" s="18" t="s">
        <v>1915</v>
      </c>
      <c r="P1639" s="18" t="s">
        <v>466</v>
      </c>
      <c r="Q1639" s="18" t="s">
        <v>254</v>
      </c>
      <c r="R1639" s="24" t="s">
        <v>257</v>
      </c>
      <c r="S1639" s="24" t="s">
        <v>257</v>
      </c>
      <c r="T1639" s="26" t="s">
        <v>1916</v>
      </c>
      <c r="U1639" s="26" t="s">
        <v>257</v>
      </c>
      <c r="V1639" s="26" t="s">
        <v>257</v>
      </c>
      <c r="W1639" s="26" t="s">
        <v>257</v>
      </c>
      <c r="X1639" s="75" t="s">
        <v>1928</v>
      </c>
      <c r="Y1639" s="56">
        <v>300</v>
      </c>
      <c r="Z1639" s="18" t="s">
        <v>474</v>
      </c>
      <c r="AA1639" s="56">
        <v>300</v>
      </c>
      <c r="AB1639" s="57" t="s">
        <v>257</v>
      </c>
      <c r="AC1639" s="18" t="s">
        <v>595</v>
      </c>
      <c r="AD1639" s="18" t="s">
        <v>595</v>
      </c>
      <c r="AE1639" s="18" t="s">
        <v>595</v>
      </c>
      <c r="AF1639" s="18" t="s">
        <v>257</v>
      </c>
      <c r="AG1639" s="18" t="s">
        <v>257</v>
      </c>
      <c r="AH1639" s="18" t="s">
        <v>595</v>
      </c>
      <c r="AI1639" s="18">
        <v>28</v>
      </c>
      <c r="AJ1639" s="18" t="s">
        <v>522</v>
      </c>
      <c r="AK1639" s="18">
        <v>28</v>
      </c>
      <c r="AL1639" s="18" t="s">
        <v>1917</v>
      </c>
      <c r="AM1639" s="18" t="s">
        <v>282</v>
      </c>
      <c r="AN1639" s="18">
        <v>61</v>
      </c>
      <c r="AO1639" s="18" t="s">
        <v>1918</v>
      </c>
      <c r="AP1639" s="18" t="s">
        <v>479</v>
      </c>
      <c r="AQ1639" s="18">
        <v>7</v>
      </c>
      <c r="AR1639" s="18" t="s">
        <v>561</v>
      </c>
      <c r="AS1639" s="18">
        <v>45</v>
      </c>
      <c r="AT1639" s="18">
        <v>85</v>
      </c>
      <c r="AU1639" s="18" t="s">
        <v>257</v>
      </c>
      <c r="AV1639" s="18" t="s">
        <v>257</v>
      </c>
      <c r="AW1639" s="18" t="s">
        <v>1919</v>
      </c>
      <c r="AX1639" s="18">
        <v>27</v>
      </c>
      <c r="AY1639" s="18" t="s">
        <v>522</v>
      </c>
      <c r="AZ1639" s="18" t="s">
        <v>257</v>
      </c>
      <c r="BA1639" s="18" t="s">
        <v>257</v>
      </c>
      <c r="BB1639" s="18" t="s">
        <v>1933</v>
      </c>
      <c r="BC1639" s="24"/>
      <c r="BD1639" s="24"/>
      <c r="BE1639" s="24"/>
      <c r="BF1639" s="24"/>
      <c r="BG1639" s="24"/>
      <c r="BH1639" s="24"/>
      <c r="BI1639" s="24"/>
      <c r="BJ1639" s="24"/>
      <c r="BK1639" s="24"/>
      <c r="BL1639" s="24"/>
      <c r="BM1639" s="24"/>
      <c r="BN1639" s="24"/>
      <c r="BO1639" s="24"/>
      <c r="BP1639" s="24"/>
      <c r="BQ1639" s="24"/>
      <c r="BR1639" s="24"/>
      <c r="BS1639" s="24"/>
      <c r="BT1639" s="24"/>
      <c r="BU1639" s="24"/>
      <c r="BV1639" s="24"/>
      <c r="BW1639" s="24"/>
      <c r="BX1639" s="24"/>
      <c r="BY1639" s="24"/>
      <c r="BZ1639" s="24"/>
      <c r="CA1639" s="24"/>
      <c r="CB1639" s="24"/>
      <c r="CC1639" s="24"/>
      <c r="CD1639" s="24"/>
      <c r="CE1639" s="24"/>
      <c r="CF1639" s="24"/>
      <c r="CG1639" s="24"/>
      <c r="CH1639" s="24"/>
      <c r="CI1639" s="24"/>
      <c r="CJ1639" s="24"/>
      <c r="CK1639" s="24"/>
      <c r="CL1639" s="24"/>
      <c r="CM1639" s="24"/>
      <c r="CN1639" s="24"/>
      <c r="CO1639" s="24"/>
      <c r="CP1639" s="24"/>
      <c r="CQ1639" s="24"/>
      <c r="CR1639" s="24"/>
      <c r="CS1639" s="24"/>
      <c r="CT1639" s="24"/>
      <c r="CU1639" s="24"/>
      <c r="CV1639" s="24"/>
      <c r="CW1639" s="24"/>
      <c r="CX1639" s="24"/>
      <c r="CY1639" s="24"/>
      <c r="CZ1639" s="24"/>
      <c r="DA1639" s="24"/>
      <c r="DB1639" s="24"/>
      <c r="DC1639" s="24"/>
      <c r="DD1639" s="24"/>
      <c r="DE1639" s="24"/>
      <c r="DF1639" s="24"/>
      <c r="DG1639" s="24"/>
      <c r="DH1639" s="24"/>
      <c r="DI1639" s="24"/>
      <c r="DJ1639" s="24"/>
      <c r="DK1639" s="24"/>
      <c r="DL1639" s="24"/>
      <c r="DM1639" s="24"/>
      <c r="DN1639" s="24"/>
      <c r="DO1639" s="24"/>
      <c r="DP1639" s="24"/>
      <c r="DQ1639" s="24"/>
      <c r="DR1639" s="18">
        <v>0</v>
      </c>
      <c r="DS1639" s="24"/>
      <c r="DT1639" s="24"/>
      <c r="DU1639" s="24"/>
      <c r="DV1639" s="24"/>
      <c r="DW1639" s="24"/>
      <c r="DX1639" s="24"/>
      <c r="DY1639" s="24"/>
      <c r="DZ1639" s="18">
        <v>0</v>
      </c>
      <c r="EA1639" s="24"/>
      <c r="EB1639" s="24"/>
      <c r="EC1639" s="24"/>
      <c r="ED1639" s="24"/>
      <c r="EE1639" s="18">
        <v>0</v>
      </c>
      <c r="EF1639" s="18">
        <v>1</v>
      </c>
      <c r="EG1639" s="24"/>
      <c r="EH1639" s="18" t="s">
        <v>1921</v>
      </c>
      <c r="EI1639" s="18" cm="1">
        <f t="array" ref="EI1639">IF(SUMPRODUCT(--(DO1639:DS1639&lt;&gt;""))=0, 0,1)</f>
        <v>1</v>
      </c>
      <c r="EJ1639" s="18" cm="1">
        <f t="array" ref="EJ1639">IF(SUMPRODUCT(--(DT1639:EG1639&lt;&gt;""))=0, 0,1)</f>
        <v>1</v>
      </c>
      <c r="EK1639" s="18" cm="1">
        <f t="array" ref="EK1639">IF(SUMPRODUCT(--(EC1639:EG1639&lt;&gt;""))=0, 0,1)</f>
        <v>1</v>
      </c>
      <c r="EL1639" s="18" cm="1">
        <f t="array" ref="EL1639">IF(SUMPRODUCT(--(EE1639:EG1639&lt;&gt;""))=0, 0,1)</f>
        <v>1</v>
      </c>
      <c r="EM1639" s="18">
        <f t="shared" si="318"/>
        <v>1</v>
      </c>
      <c r="EN1639" s="18">
        <f t="shared" si="319"/>
        <v>0</v>
      </c>
      <c r="EO1639" s="18">
        <f t="shared" si="320"/>
        <v>1</v>
      </c>
      <c r="EP1639" s="18">
        <f t="shared" si="321"/>
        <v>1</v>
      </c>
      <c r="EQ1639" s="18">
        <f t="shared" si="322"/>
        <v>1</v>
      </c>
      <c r="ER1639" s="58" t="s">
        <v>2080</v>
      </c>
      <c r="ES1639" s="59">
        <v>44011</v>
      </c>
      <c r="ET1639" s="24"/>
      <c r="EU1639" s="18" t="s">
        <v>1914</v>
      </c>
    </row>
    <row r="1640" spans="1:151" ht="15.75" customHeight="1" x14ac:dyDescent="0.2">
      <c r="A1640" s="5" t="s">
        <v>444</v>
      </c>
      <c r="B1640" s="24" t="s">
        <v>1913</v>
      </c>
      <c r="C1640" s="26">
        <v>1</v>
      </c>
      <c r="D1640" s="18" t="s">
        <v>634</v>
      </c>
      <c r="E1640" s="26" t="s">
        <v>1929</v>
      </c>
      <c r="F1640" s="18" t="s">
        <v>553</v>
      </c>
      <c r="G1640" s="18" t="s">
        <v>575</v>
      </c>
      <c r="H1640" s="18" t="s">
        <v>1905</v>
      </c>
      <c r="I1640" s="18" t="s">
        <v>1932</v>
      </c>
      <c r="J1640" s="18" t="s">
        <v>363</v>
      </c>
      <c r="K1640" s="18" t="s">
        <v>363</v>
      </c>
      <c r="L1640" s="18" t="s">
        <v>363</v>
      </c>
      <c r="M1640" s="18" t="s">
        <v>253</v>
      </c>
      <c r="N1640" s="56">
        <v>60</v>
      </c>
      <c r="O1640" s="18" t="s">
        <v>1915</v>
      </c>
      <c r="P1640" s="18" t="s">
        <v>466</v>
      </c>
      <c r="Q1640" s="18" t="s">
        <v>254</v>
      </c>
      <c r="R1640" s="24" t="s">
        <v>257</v>
      </c>
      <c r="S1640" s="24" t="s">
        <v>257</v>
      </c>
      <c r="T1640" s="26" t="s">
        <v>1916</v>
      </c>
      <c r="U1640" s="26" t="s">
        <v>257</v>
      </c>
      <c r="V1640" s="26" t="s">
        <v>257</v>
      </c>
      <c r="W1640" s="26" t="s">
        <v>257</v>
      </c>
      <c r="X1640" s="75" t="s">
        <v>1930</v>
      </c>
      <c r="Y1640" s="56">
        <v>200</v>
      </c>
      <c r="Z1640" s="18" t="s">
        <v>474</v>
      </c>
      <c r="AA1640" s="56">
        <v>200</v>
      </c>
      <c r="AB1640" s="57" t="s">
        <v>257</v>
      </c>
      <c r="AC1640" s="18" t="s">
        <v>595</v>
      </c>
      <c r="AD1640" s="18" t="s">
        <v>595</v>
      </c>
      <c r="AE1640" s="18" t="s">
        <v>595</v>
      </c>
      <c r="AF1640" s="18" t="s">
        <v>257</v>
      </c>
      <c r="AG1640" s="18" t="s">
        <v>257</v>
      </c>
      <c r="AH1640" s="18" t="s">
        <v>595</v>
      </c>
      <c r="AI1640" s="18">
        <v>28</v>
      </c>
      <c r="AJ1640" s="18" t="s">
        <v>522</v>
      </c>
      <c r="AK1640" s="18">
        <v>28</v>
      </c>
      <c r="AL1640" s="18" t="s">
        <v>1917</v>
      </c>
      <c r="AM1640" s="18" t="s">
        <v>282</v>
      </c>
      <c r="AN1640" s="18">
        <v>52.5</v>
      </c>
      <c r="AO1640" s="18" t="s">
        <v>1918</v>
      </c>
      <c r="AP1640" s="18" t="s">
        <v>479</v>
      </c>
      <c r="AQ1640" s="18">
        <v>7</v>
      </c>
      <c r="AR1640" s="18" t="s">
        <v>561</v>
      </c>
      <c r="AS1640" s="18">
        <v>35</v>
      </c>
      <c r="AT1640" s="18">
        <v>70</v>
      </c>
      <c r="AU1640" s="18" t="s">
        <v>257</v>
      </c>
      <c r="AV1640" s="18" t="s">
        <v>257</v>
      </c>
      <c r="AW1640" s="18" t="s">
        <v>1919</v>
      </c>
      <c r="AX1640" s="18">
        <v>27</v>
      </c>
      <c r="AY1640" s="18" t="s">
        <v>522</v>
      </c>
      <c r="AZ1640" s="18" t="s">
        <v>257</v>
      </c>
      <c r="BA1640" s="18" t="s">
        <v>257</v>
      </c>
      <c r="BB1640" s="18" t="s">
        <v>1933</v>
      </c>
      <c r="BC1640" s="24"/>
      <c r="BD1640" s="24"/>
      <c r="BE1640" s="24"/>
      <c r="BF1640" s="24"/>
      <c r="BG1640" s="24"/>
      <c r="BH1640" s="24"/>
      <c r="BI1640" s="24"/>
      <c r="BJ1640" s="24"/>
      <c r="BK1640" s="24"/>
      <c r="BL1640" s="24"/>
      <c r="BM1640" s="24"/>
      <c r="BN1640" s="24"/>
      <c r="BO1640" s="24"/>
      <c r="BP1640" s="24"/>
      <c r="BQ1640" s="24"/>
      <c r="BR1640" s="24"/>
      <c r="BS1640" s="24"/>
      <c r="BT1640" s="24"/>
      <c r="BU1640" s="24"/>
      <c r="BV1640" s="24"/>
      <c r="BW1640" s="24"/>
      <c r="BX1640" s="24"/>
      <c r="BY1640" s="24"/>
      <c r="BZ1640" s="24"/>
      <c r="CA1640" s="24"/>
      <c r="CB1640" s="24"/>
      <c r="CC1640" s="24"/>
      <c r="CD1640" s="24"/>
      <c r="CE1640" s="24"/>
      <c r="CF1640" s="24"/>
      <c r="CG1640" s="24"/>
      <c r="CH1640" s="24"/>
      <c r="CI1640" s="24"/>
      <c r="CJ1640" s="24"/>
      <c r="CK1640" s="24"/>
      <c r="CL1640" s="24"/>
      <c r="CM1640" s="24"/>
      <c r="CN1640" s="24"/>
      <c r="CO1640" s="24"/>
      <c r="CP1640" s="24"/>
      <c r="CQ1640" s="24"/>
      <c r="CR1640" s="24"/>
      <c r="CS1640" s="24"/>
      <c r="CT1640" s="24"/>
      <c r="CU1640" s="24"/>
      <c r="CV1640" s="24"/>
      <c r="CW1640" s="24"/>
      <c r="CX1640" s="24"/>
      <c r="CY1640" s="24"/>
      <c r="CZ1640" s="24"/>
      <c r="DA1640" s="24"/>
      <c r="DB1640" s="24"/>
      <c r="DC1640" s="24"/>
      <c r="DD1640" s="24"/>
      <c r="DE1640" s="24"/>
      <c r="DF1640" s="24"/>
      <c r="DG1640" s="24"/>
      <c r="DH1640" s="24"/>
      <c r="DI1640" s="24"/>
      <c r="DJ1640" s="24"/>
      <c r="DK1640" s="24"/>
      <c r="DL1640" s="24"/>
      <c r="DM1640" s="24"/>
      <c r="DN1640" s="24"/>
      <c r="DO1640" s="24"/>
      <c r="DP1640" s="24"/>
      <c r="DQ1640" s="24"/>
      <c r="DR1640" s="18">
        <v>0</v>
      </c>
      <c r="DS1640" s="24"/>
      <c r="DT1640" s="24"/>
      <c r="DU1640" s="24"/>
      <c r="DV1640" s="24"/>
      <c r="DW1640" s="24"/>
      <c r="DX1640" s="24"/>
      <c r="DY1640" s="24"/>
      <c r="DZ1640" s="18">
        <v>0</v>
      </c>
      <c r="EA1640" s="24"/>
      <c r="EB1640" s="24"/>
      <c r="EC1640" s="24"/>
      <c r="ED1640" s="24"/>
      <c r="EE1640" s="18">
        <v>1</v>
      </c>
      <c r="EF1640" s="18">
        <v>0</v>
      </c>
      <c r="EG1640" s="24"/>
      <c r="EH1640" s="18" t="s">
        <v>1921</v>
      </c>
      <c r="EI1640" s="18" cm="1">
        <f t="array" ref="EI1640">IF(SUMPRODUCT(--(DO1640:DS1640&lt;&gt;""))=0, 0,1)</f>
        <v>1</v>
      </c>
      <c r="EJ1640" s="18" cm="1">
        <f t="array" ref="EJ1640">IF(SUMPRODUCT(--(DT1640:EG1640&lt;&gt;""))=0, 0,1)</f>
        <v>1</v>
      </c>
      <c r="EK1640" s="18" cm="1">
        <f t="array" ref="EK1640">IF(SUMPRODUCT(--(EC1640:EG1640&lt;&gt;""))=0, 0,1)</f>
        <v>1</v>
      </c>
      <c r="EL1640" s="18" cm="1">
        <f t="array" ref="EL1640">IF(SUMPRODUCT(--(EE1640:EG1640&lt;&gt;""))=0, 0,1)</f>
        <v>1</v>
      </c>
      <c r="EM1640" s="18">
        <f t="shared" si="318"/>
        <v>1</v>
      </c>
      <c r="EN1640" s="18">
        <f t="shared" si="319"/>
        <v>0</v>
      </c>
      <c r="EO1640" s="18">
        <f t="shared" si="320"/>
        <v>1</v>
      </c>
      <c r="EP1640" s="18">
        <f t="shared" si="321"/>
        <v>1</v>
      </c>
      <c r="EQ1640" s="18">
        <f t="shared" si="322"/>
        <v>1</v>
      </c>
      <c r="ER1640" s="58" t="s">
        <v>2080</v>
      </c>
      <c r="ES1640" s="59">
        <v>44011</v>
      </c>
      <c r="ET1640" s="24"/>
      <c r="EU1640" s="18" t="s">
        <v>1914</v>
      </c>
    </row>
    <row r="1641" spans="1:151" ht="15.75" customHeight="1" x14ac:dyDescent="0.2">
      <c r="A1641" s="5" t="s">
        <v>444</v>
      </c>
      <c r="B1641" s="24" t="s">
        <v>1913</v>
      </c>
      <c r="C1641" s="26">
        <v>1</v>
      </c>
      <c r="D1641" s="18" t="s">
        <v>626</v>
      </c>
      <c r="E1641" s="26" t="s">
        <v>1836</v>
      </c>
      <c r="F1641" s="18" t="s">
        <v>553</v>
      </c>
      <c r="G1641" s="18" t="s">
        <v>773</v>
      </c>
      <c r="H1641" s="18" t="s">
        <v>774</v>
      </c>
      <c r="I1641" s="18" t="s">
        <v>718</v>
      </c>
      <c r="J1641" s="18" t="s">
        <v>363</v>
      </c>
      <c r="K1641" s="18" t="s">
        <v>363</v>
      </c>
      <c r="L1641" s="18" t="s">
        <v>363</v>
      </c>
      <c r="M1641" s="18" t="s">
        <v>253</v>
      </c>
      <c r="N1641" s="56">
        <v>60</v>
      </c>
      <c r="O1641" s="18" t="s">
        <v>1915</v>
      </c>
      <c r="P1641" s="18" t="s">
        <v>466</v>
      </c>
      <c r="Q1641" s="18" t="s">
        <v>254</v>
      </c>
      <c r="R1641" s="24" t="s">
        <v>257</v>
      </c>
      <c r="S1641" s="24" t="s">
        <v>257</v>
      </c>
      <c r="T1641" s="26" t="s">
        <v>1916</v>
      </c>
      <c r="U1641" s="26" t="s">
        <v>257</v>
      </c>
      <c r="V1641" s="26" t="s">
        <v>257</v>
      </c>
      <c r="W1641" s="26" t="s">
        <v>257</v>
      </c>
      <c r="X1641" s="26" t="s">
        <v>837</v>
      </c>
      <c r="Y1641" s="56">
        <v>0</v>
      </c>
      <c r="Z1641" s="18" t="s">
        <v>474</v>
      </c>
      <c r="AA1641" s="56">
        <v>0</v>
      </c>
      <c r="AB1641" s="57" t="s">
        <v>257</v>
      </c>
      <c r="AC1641" s="18" t="s">
        <v>595</v>
      </c>
      <c r="AD1641" s="18" t="s">
        <v>595</v>
      </c>
      <c r="AE1641" s="18" t="s">
        <v>595</v>
      </c>
      <c r="AF1641" s="18" t="s">
        <v>257</v>
      </c>
      <c r="AG1641" s="18" t="s">
        <v>257</v>
      </c>
      <c r="AH1641" s="18" t="s">
        <v>595</v>
      </c>
      <c r="AI1641" s="18">
        <v>7</v>
      </c>
      <c r="AJ1641" s="18" t="s">
        <v>522</v>
      </c>
      <c r="AK1641" s="18">
        <v>7</v>
      </c>
      <c r="AL1641" s="18" t="s">
        <v>1917</v>
      </c>
      <c r="AM1641" s="18" t="s">
        <v>282</v>
      </c>
      <c r="AN1641" s="18">
        <v>0</v>
      </c>
      <c r="AO1641" s="18" t="s">
        <v>1918</v>
      </c>
      <c r="AP1641" s="18" t="s">
        <v>479</v>
      </c>
      <c r="AQ1641" s="18">
        <v>23</v>
      </c>
      <c r="AR1641" s="18" t="s">
        <v>561</v>
      </c>
      <c r="AS1641" s="18">
        <v>0</v>
      </c>
      <c r="AT1641" s="18">
        <v>0</v>
      </c>
      <c r="AU1641" s="18" t="s">
        <v>257</v>
      </c>
      <c r="AV1641" s="18" t="s">
        <v>257</v>
      </c>
      <c r="AW1641" s="18" t="s">
        <v>1919</v>
      </c>
      <c r="AX1641" s="18">
        <v>7</v>
      </c>
      <c r="AY1641" s="18" t="s">
        <v>522</v>
      </c>
      <c r="AZ1641" s="18" t="s">
        <v>257</v>
      </c>
      <c r="BA1641" s="18" t="s">
        <v>257</v>
      </c>
      <c r="BB1641" s="18" t="s">
        <v>1934</v>
      </c>
      <c r="BC1641" s="24"/>
      <c r="BD1641" s="24"/>
      <c r="BE1641" s="24"/>
      <c r="BF1641" s="24"/>
      <c r="BG1641" s="24"/>
      <c r="BH1641" s="24"/>
      <c r="BI1641" s="24"/>
      <c r="BJ1641" s="24"/>
      <c r="BK1641" s="24"/>
      <c r="BL1641" s="24"/>
      <c r="BM1641" s="24"/>
      <c r="BN1641" s="24"/>
      <c r="BO1641" s="24"/>
      <c r="BP1641" s="24"/>
      <c r="BQ1641" s="24"/>
      <c r="BR1641" s="24"/>
      <c r="BS1641" s="24"/>
      <c r="BT1641" s="24"/>
      <c r="BU1641" s="24"/>
      <c r="BV1641" s="24"/>
      <c r="BW1641" s="24"/>
      <c r="BX1641" s="24"/>
      <c r="BY1641" s="24"/>
      <c r="BZ1641" s="24"/>
      <c r="CA1641" s="24"/>
      <c r="CB1641" s="24"/>
      <c r="CC1641" s="24"/>
      <c r="CD1641" s="24"/>
      <c r="CE1641" s="24"/>
      <c r="CF1641" s="24"/>
      <c r="CG1641" s="24"/>
      <c r="CH1641" s="24"/>
      <c r="CI1641" s="24"/>
      <c r="CJ1641" s="24"/>
      <c r="CK1641" s="24"/>
      <c r="CL1641" s="24"/>
      <c r="CM1641" s="24"/>
      <c r="CN1641" s="24"/>
      <c r="CO1641" s="24"/>
      <c r="CP1641" s="24"/>
      <c r="CQ1641" s="24"/>
      <c r="CR1641" s="24"/>
      <c r="CS1641" s="24"/>
      <c r="CT1641" s="24"/>
      <c r="CU1641" s="24"/>
      <c r="CV1641" s="24"/>
      <c r="CW1641" s="24"/>
      <c r="CX1641" s="24"/>
      <c r="CY1641" s="24"/>
      <c r="CZ1641" s="24"/>
      <c r="DA1641" s="24"/>
      <c r="DB1641" s="24"/>
      <c r="DC1641" s="24"/>
      <c r="DD1641" s="24"/>
      <c r="DE1641" s="24"/>
      <c r="DF1641" s="24"/>
      <c r="DG1641" s="24"/>
      <c r="DH1641" s="24"/>
      <c r="DI1641" s="24"/>
      <c r="DJ1641" s="24"/>
      <c r="DK1641" s="24"/>
      <c r="DL1641" s="24"/>
      <c r="DM1641" s="24"/>
      <c r="DN1641" s="24"/>
      <c r="DO1641" s="24"/>
      <c r="DP1641" s="24"/>
      <c r="DQ1641" s="24"/>
      <c r="DR1641" s="18">
        <v>0</v>
      </c>
      <c r="DS1641" s="24"/>
      <c r="DT1641" s="24"/>
      <c r="DU1641" s="24"/>
      <c r="DV1641" s="24"/>
      <c r="DW1641" s="24"/>
      <c r="DX1641" s="24"/>
      <c r="DY1641" s="24"/>
      <c r="DZ1641" s="18">
        <v>0</v>
      </c>
      <c r="EA1641" s="24"/>
      <c r="EB1641" s="24"/>
      <c r="EC1641" s="24"/>
      <c r="ED1641" s="24"/>
      <c r="EE1641" s="18">
        <v>0</v>
      </c>
      <c r="EF1641" s="18">
        <v>0</v>
      </c>
      <c r="EG1641" s="24"/>
      <c r="EH1641" s="18" t="s">
        <v>1921</v>
      </c>
      <c r="EI1641" s="18" cm="1">
        <f t="array" ref="EI1641">IF(SUMPRODUCT(--(DO1641:DS1641&lt;&gt;""))=0, 0,1)</f>
        <v>1</v>
      </c>
      <c r="EJ1641" s="18" cm="1">
        <f t="array" ref="EJ1641">IF(SUMPRODUCT(--(DT1641:EG1641&lt;&gt;""))=0, 0,1)</f>
        <v>1</v>
      </c>
      <c r="EK1641" s="18" cm="1">
        <f t="array" ref="EK1641">IF(SUMPRODUCT(--(EC1641:EG1641&lt;&gt;""))=0, 0,1)</f>
        <v>1</v>
      </c>
      <c r="EL1641" s="18" cm="1">
        <f t="array" ref="EL1641">IF(SUMPRODUCT(--(EE1641:EG1641&lt;&gt;""))=0, 0,1)</f>
        <v>1</v>
      </c>
      <c r="EM1641" s="18">
        <f t="shared" si="318"/>
        <v>0</v>
      </c>
      <c r="EN1641" s="18">
        <f t="shared" si="319"/>
        <v>0</v>
      </c>
      <c r="EO1641" s="18">
        <f t="shared" si="320"/>
        <v>0</v>
      </c>
      <c r="EP1641" s="18">
        <f t="shared" si="321"/>
        <v>0</v>
      </c>
      <c r="EQ1641" s="18">
        <f t="shared" si="322"/>
        <v>0</v>
      </c>
      <c r="ER1641" s="58" t="s">
        <v>2080</v>
      </c>
      <c r="ES1641" s="59">
        <v>44011</v>
      </c>
      <c r="ET1641" s="24"/>
      <c r="EU1641" s="18" t="s">
        <v>1914</v>
      </c>
    </row>
    <row r="1642" spans="1:151" ht="15.75" customHeight="1" x14ac:dyDescent="0.2">
      <c r="A1642" s="5" t="s">
        <v>444</v>
      </c>
      <c r="B1642" s="24" t="s">
        <v>1913</v>
      </c>
      <c r="C1642" s="26">
        <v>1</v>
      </c>
      <c r="D1642" s="18" t="s">
        <v>626</v>
      </c>
      <c r="E1642" s="26" t="s">
        <v>1922</v>
      </c>
      <c r="F1642" s="18" t="s">
        <v>553</v>
      </c>
      <c r="G1642" s="18" t="s">
        <v>773</v>
      </c>
      <c r="H1642" s="18" t="s">
        <v>774</v>
      </c>
      <c r="I1642" s="18" t="s">
        <v>718</v>
      </c>
      <c r="J1642" s="18" t="s">
        <v>363</v>
      </c>
      <c r="K1642" s="18" t="s">
        <v>363</v>
      </c>
      <c r="L1642" s="18" t="s">
        <v>363</v>
      </c>
      <c r="M1642" s="18" t="s">
        <v>253</v>
      </c>
      <c r="N1642" s="56">
        <v>60</v>
      </c>
      <c r="O1642" s="18" t="s">
        <v>1915</v>
      </c>
      <c r="P1642" s="18" t="s">
        <v>466</v>
      </c>
      <c r="Q1642" s="18" t="s">
        <v>254</v>
      </c>
      <c r="R1642" s="24" t="s">
        <v>257</v>
      </c>
      <c r="S1642" s="24" t="s">
        <v>257</v>
      </c>
      <c r="T1642" s="26" t="s">
        <v>1916</v>
      </c>
      <c r="U1642" s="26" t="s">
        <v>257</v>
      </c>
      <c r="V1642" s="26" t="s">
        <v>257</v>
      </c>
      <c r="W1642" s="26" t="s">
        <v>257</v>
      </c>
      <c r="X1642" s="75" t="s">
        <v>1923</v>
      </c>
      <c r="Y1642" s="56">
        <v>50</v>
      </c>
      <c r="Z1642" s="18" t="s">
        <v>474</v>
      </c>
      <c r="AA1642" s="56">
        <v>50</v>
      </c>
      <c r="AB1642" s="57" t="s">
        <v>257</v>
      </c>
      <c r="AC1642" s="18" t="s">
        <v>595</v>
      </c>
      <c r="AD1642" s="18" t="s">
        <v>595</v>
      </c>
      <c r="AE1642" s="18" t="s">
        <v>595</v>
      </c>
      <c r="AF1642" s="18" t="s">
        <v>257</v>
      </c>
      <c r="AG1642" s="18" t="s">
        <v>257</v>
      </c>
      <c r="AH1642" s="18" t="s">
        <v>595</v>
      </c>
      <c r="AI1642" s="18">
        <v>7</v>
      </c>
      <c r="AJ1642" s="18" t="s">
        <v>522</v>
      </c>
      <c r="AK1642" s="18">
        <v>7</v>
      </c>
      <c r="AL1642" s="18" t="s">
        <v>1917</v>
      </c>
      <c r="AM1642" s="18" t="s">
        <v>282</v>
      </c>
      <c r="AN1642" s="18">
        <v>5</v>
      </c>
      <c r="AO1642" s="18" t="s">
        <v>1918</v>
      </c>
      <c r="AP1642" s="18" t="s">
        <v>479</v>
      </c>
      <c r="AQ1642" s="18">
        <v>23</v>
      </c>
      <c r="AR1642" s="18" t="s">
        <v>561</v>
      </c>
      <c r="AS1642" s="18">
        <v>0</v>
      </c>
      <c r="AT1642" s="18">
        <v>0</v>
      </c>
      <c r="AU1642" s="18" t="s">
        <v>257</v>
      </c>
      <c r="AV1642" s="18" t="s">
        <v>257</v>
      </c>
      <c r="AW1642" s="18" t="s">
        <v>1919</v>
      </c>
      <c r="AX1642" s="18">
        <v>7</v>
      </c>
      <c r="AY1642" s="18" t="s">
        <v>522</v>
      </c>
      <c r="AZ1642" s="18" t="s">
        <v>257</v>
      </c>
      <c r="BA1642" s="18" t="s">
        <v>257</v>
      </c>
      <c r="BB1642" s="18" t="s">
        <v>1934</v>
      </c>
      <c r="BC1642" s="24"/>
      <c r="BD1642" s="24"/>
      <c r="BE1642" s="24"/>
      <c r="BF1642" s="24"/>
      <c r="BG1642" s="24"/>
      <c r="BH1642" s="24"/>
      <c r="BI1642" s="24"/>
      <c r="BJ1642" s="24"/>
      <c r="BK1642" s="24"/>
      <c r="BL1642" s="24"/>
      <c r="BM1642" s="24"/>
      <c r="BN1642" s="24"/>
      <c r="BO1642" s="24"/>
      <c r="BP1642" s="24"/>
      <c r="BQ1642" s="24"/>
      <c r="BR1642" s="24"/>
      <c r="BS1642" s="24"/>
      <c r="BT1642" s="24"/>
      <c r="BU1642" s="24"/>
      <c r="BV1642" s="24"/>
      <c r="BW1642" s="24"/>
      <c r="BX1642" s="24"/>
      <c r="BY1642" s="24"/>
      <c r="BZ1642" s="24"/>
      <c r="CA1642" s="24"/>
      <c r="CB1642" s="24"/>
      <c r="CC1642" s="24"/>
      <c r="CD1642" s="24"/>
      <c r="CE1642" s="24"/>
      <c r="CF1642" s="24"/>
      <c r="CG1642" s="24"/>
      <c r="CH1642" s="24"/>
      <c r="CI1642" s="24"/>
      <c r="CJ1642" s="24"/>
      <c r="CK1642" s="24"/>
      <c r="CL1642" s="24"/>
      <c r="CM1642" s="24"/>
      <c r="CN1642" s="24"/>
      <c r="CO1642" s="24"/>
      <c r="CP1642" s="24"/>
      <c r="CQ1642" s="24"/>
      <c r="CR1642" s="24"/>
      <c r="CS1642" s="24"/>
      <c r="CT1642" s="24"/>
      <c r="CU1642" s="24"/>
      <c r="CV1642" s="24"/>
      <c r="CW1642" s="24"/>
      <c r="CX1642" s="24"/>
      <c r="CY1642" s="24"/>
      <c r="CZ1642" s="24"/>
      <c r="DA1642" s="24"/>
      <c r="DB1642" s="24"/>
      <c r="DC1642" s="24"/>
      <c r="DD1642" s="24"/>
      <c r="DE1642" s="24"/>
      <c r="DF1642" s="24"/>
      <c r="DG1642" s="24"/>
      <c r="DH1642" s="24"/>
      <c r="DI1642" s="24"/>
      <c r="DJ1642" s="24"/>
      <c r="DK1642" s="24"/>
      <c r="DL1642" s="24"/>
      <c r="DM1642" s="24"/>
      <c r="DN1642" s="24"/>
      <c r="DO1642" s="24"/>
      <c r="DP1642" s="24"/>
      <c r="DQ1642" s="24"/>
      <c r="DR1642" s="18">
        <v>0</v>
      </c>
      <c r="DS1642" s="24"/>
      <c r="DT1642" s="24"/>
      <c r="DU1642" s="24"/>
      <c r="DV1642" s="24"/>
      <c r="DW1642" s="24"/>
      <c r="DX1642" s="24"/>
      <c r="DY1642" s="24"/>
      <c r="DZ1642" s="18">
        <v>0</v>
      </c>
      <c r="EA1642" s="24"/>
      <c r="EB1642" s="24"/>
      <c r="EC1642" s="24"/>
      <c r="ED1642" s="24"/>
      <c r="EE1642" s="18">
        <v>0</v>
      </c>
      <c r="EF1642" s="18">
        <v>0</v>
      </c>
      <c r="EG1642" s="24"/>
      <c r="EH1642" s="18" t="s">
        <v>1921</v>
      </c>
      <c r="EI1642" s="18" cm="1">
        <f t="array" ref="EI1642">IF(SUMPRODUCT(--(DO1642:DS1642&lt;&gt;""))=0, 0,1)</f>
        <v>1</v>
      </c>
      <c r="EJ1642" s="18" cm="1">
        <f t="array" ref="EJ1642">IF(SUMPRODUCT(--(DT1642:EG1642&lt;&gt;""))=0, 0,1)</f>
        <v>1</v>
      </c>
      <c r="EK1642" s="18" cm="1">
        <f t="array" ref="EK1642">IF(SUMPRODUCT(--(EC1642:EG1642&lt;&gt;""))=0, 0,1)</f>
        <v>1</v>
      </c>
      <c r="EL1642" s="18" cm="1">
        <f t="array" ref="EL1642">IF(SUMPRODUCT(--(EE1642:EG1642&lt;&gt;""))=0, 0,1)</f>
        <v>1</v>
      </c>
      <c r="EM1642" s="18">
        <f t="shared" si="318"/>
        <v>0</v>
      </c>
      <c r="EN1642" s="18">
        <f t="shared" si="319"/>
        <v>0</v>
      </c>
      <c r="EO1642" s="18">
        <f t="shared" si="320"/>
        <v>0</v>
      </c>
      <c r="EP1642" s="18">
        <f t="shared" si="321"/>
        <v>0</v>
      </c>
      <c r="EQ1642" s="18">
        <f t="shared" si="322"/>
        <v>0</v>
      </c>
      <c r="ER1642" s="58" t="s">
        <v>2080</v>
      </c>
      <c r="ES1642" s="59">
        <v>44011</v>
      </c>
      <c r="ET1642" s="24"/>
      <c r="EU1642" s="18" t="s">
        <v>1914</v>
      </c>
    </row>
    <row r="1643" spans="1:151" ht="15.75" customHeight="1" x14ac:dyDescent="0.2">
      <c r="A1643" s="5" t="s">
        <v>444</v>
      </c>
      <c r="B1643" s="24" t="s">
        <v>1913</v>
      </c>
      <c r="C1643" s="26">
        <v>1</v>
      </c>
      <c r="D1643" s="18" t="s">
        <v>626</v>
      </c>
      <c r="E1643" s="26" t="s">
        <v>1924</v>
      </c>
      <c r="F1643" s="18" t="s">
        <v>553</v>
      </c>
      <c r="G1643" s="18" t="s">
        <v>773</v>
      </c>
      <c r="H1643" s="18" t="s">
        <v>774</v>
      </c>
      <c r="I1643" s="18" t="s">
        <v>718</v>
      </c>
      <c r="J1643" s="18" t="s">
        <v>363</v>
      </c>
      <c r="K1643" s="18" t="s">
        <v>363</v>
      </c>
      <c r="L1643" s="18" t="s">
        <v>363</v>
      </c>
      <c r="M1643" s="18" t="s">
        <v>253</v>
      </c>
      <c r="N1643" s="56">
        <v>60</v>
      </c>
      <c r="O1643" s="18" t="s">
        <v>1915</v>
      </c>
      <c r="P1643" s="18" t="s">
        <v>466</v>
      </c>
      <c r="Q1643" s="18" t="s">
        <v>254</v>
      </c>
      <c r="R1643" s="24" t="s">
        <v>257</v>
      </c>
      <c r="S1643" s="24" t="s">
        <v>257</v>
      </c>
      <c r="T1643" s="26" t="s">
        <v>1916</v>
      </c>
      <c r="U1643" s="26" t="s">
        <v>257</v>
      </c>
      <c r="V1643" s="26" t="s">
        <v>257</v>
      </c>
      <c r="W1643" s="26" t="s">
        <v>257</v>
      </c>
      <c r="X1643" s="75" t="s">
        <v>1923</v>
      </c>
      <c r="Y1643" s="56">
        <v>100</v>
      </c>
      <c r="Z1643" s="18" t="s">
        <v>474</v>
      </c>
      <c r="AA1643" s="56">
        <v>100</v>
      </c>
      <c r="AB1643" s="57" t="s">
        <v>257</v>
      </c>
      <c r="AC1643" s="18" t="s">
        <v>595</v>
      </c>
      <c r="AD1643" s="18" t="s">
        <v>595</v>
      </c>
      <c r="AE1643" s="18" t="s">
        <v>595</v>
      </c>
      <c r="AF1643" s="18" t="s">
        <v>257</v>
      </c>
      <c r="AG1643" s="18" t="s">
        <v>257</v>
      </c>
      <c r="AH1643" s="18" t="s">
        <v>595</v>
      </c>
      <c r="AI1643" s="18">
        <v>7</v>
      </c>
      <c r="AJ1643" s="18" t="s">
        <v>522</v>
      </c>
      <c r="AK1643" s="18">
        <v>7</v>
      </c>
      <c r="AL1643" s="18" t="s">
        <v>1917</v>
      </c>
      <c r="AM1643" s="18" t="s">
        <v>282</v>
      </c>
      <c r="AN1643" s="18">
        <v>30</v>
      </c>
      <c r="AO1643" s="18" t="s">
        <v>1918</v>
      </c>
      <c r="AP1643" s="18" t="s">
        <v>479</v>
      </c>
      <c r="AQ1643" s="18">
        <v>23</v>
      </c>
      <c r="AR1643" s="18" t="s">
        <v>561</v>
      </c>
      <c r="AS1643" s="18">
        <v>0</v>
      </c>
      <c r="AT1643" s="18">
        <v>50</v>
      </c>
      <c r="AU1643" s="18" t="s">
        <v>257</v>
      </c>
      <c r="AV1643" s="18" t="s">
        <v>257</v>
      </c>
      <c r="AW1643" s="18" t="s">
        <v>1919</v>
      </c>
      <c r="AX1643" s="18">
        <v>7</v>
      </c>
      <c r="AY1643" s="18" t="s">
        <v>522</v>
      </c>
      <c r="AZ1643" s="18" t="s">
        <v>257</v>
      </c>
      <c r="BA1643" s="18" t="s">
        <v>257</v>
      </c>
      <c r="BB1643" s="18" t="s">
        <v>1934</v>
      </c>
      <c r="BC1643" s="24"/>
      <c r="BD1643" s="24"/>
      <c r="BE1643" s="24"/>
      <c r="BF1643" s="24"/>
      <c r="BG1643" s="24"/>
      <c r="BH1643" s="24"/>
      <c r="BI1643" s="24"/>
      <c r="BJ1643" s="24"/>
      <c r="BK1643" s="24"/>
      <c r="BL1643" s="24"/>
      <c r="BM1643" s="24"/>
      <c r="BN1643" s="24"/>
      <c r="BO1643" s="24"/>
      <c r="BP1643" s="24"/>
      <c r="BQ1643" s="24"/>
      <c r="BR1643" s="24"/>
      <c r="BS1643" s="24"/>
      <c r="BT1643" s="24"/>
      <c r="BU1643" s="24"/>
      <c r="BV1643" s="24"/>
      <c r="BW1643" s="24"/>
      <c r="BX1643" s="24"/>
      <c r="BY1643" s="24"/>
      <c r="BZ1643" s="24"/>
      <c r="CA1643" s="24"/>
      <c r="CB1643" s="24"/>
      <c r="CC1643" s="24"/>
      <c r="CD1643" s="24"/>
      <c r="CE1643" s="24"/>
      <c r="CF1643" s="24"/>
      <c r="CG1643" s="24"/>
      <c r="CH1643" s="24"/>
      <c r="CI1643" s="24"/>
      <c r="CJ1643" s="24"/>
      <c r="CK1643" s="24"/>
      <c r="CL1643" s="24"/>
      <c r="CM1643" s="24"/>
      <c r="CN1643" s="24"/>
      <c r="CO1643" s="24"/>
      <c r="CP1643" s="24"/>
      <c r="CQ1643" s="24"/>
      <c r="CR1643" s="24"/>
      <c r="CS1643" s="24"/>
      <c r="CT1643" s="24"/>
      <c r="CU1643" s="24"/>
      <c r="CV1643" s="24"/>
      <c r="CW1643" s="24"/>
      <c r="CX1643" s="24"/>
      <c r="CY1643" s="24"/>
      <c r="CZ1643" s="24"/>
      <c r="DA1643" s="24"/>
      <c r="DB1643" s="24"/>
      <c r="DC1643" s="24"/>
      <c r="DD1643" s="24"/>
      <c r="DE1643" s="24"/>
      <c r="DF1643" s="24"/>
      <c r="DG1643" s="24"/>
      <c r="DH1643" s="24"/>
      <c r="DI1643" s="24"/>
      <c r="DJ1643" s="24"/>
      <c r="DK1643" s="24"/>
      <c r="DL1643" s="24"/>
      <c r="DM1643" s="24"/>
      <c r="DN1643" s="24"/>
      <c r="DO1643" s="24"/>
      <c r="DP1643" s="24"/>
      <c r="DQ1643" s="24"/>
      <c r="DR1643" s="18">
        <v>0</v>
      </c>
      <c r="DS1643" s="24"/>
      <c r="DT1643" s="24"/>
      <c r="DU1643" s="24"/>
      <c r="DV1643" s="24"/>
      <c r="DW1643" s="24"/>
      <c r="DX1643" s="24"/>
      <c r="DY1643" s="24"/>
      <c r="DZ1643" s="18">
        <v>0</v>
      </c>
      <c r="EA1643" s="24"/>
      <c r="EB1643" s="24"/>
      <c r="EC1643" s="24"/>
      <c r="ED1643" s="24"/>
      <c r="EE1643" s="18">
        <v>0</v>
      </c>
      <c r="EF1643" s="18">
        <v>0</v>
      </c>
      <c r="EG1643" s="24"/>
      <c r="EH1643" s="18" t="s">
        <v>1921</v>
      </c>
      <c r="EI1643" s="18" cm="1">
        <f t="array" ref="EI1643">IF(SUMPRODUCT(--(DO1643:DS1643&lt;&gt;""))=0, 0,1)</f>
        <v>1</v>
      </c>
      <c r="EJ1643" s="18" cm="1">
        <f t="array" ref="EJ1643">IF(SUMPRODUCT(--(DT1643:EG1643&lt;&gt;""))=0, 0,1)</f>
        <v>1</v>
      </c>
      <c r="EK1643" s="18" cm="1">
        <f t="array" ref="EK1643">IF(SUMPRODUCT(--(EC1643:EG1643&lt;&gt;""))=0, 0,1)</f>
        <v>1</v>
      </c>
      <c r="EL1643" s="18" cm="1">
        <f t="array" ref="EL1643">IF(SUMPRODUCT(--(EE1643:EG1643&lt;&gt;""))=0, 0,1)</f>
        <v>1</v>
      </c>
      <c r="EM1643" s="18">
        <f t="shared" si="318"/>
        <v>0</v>
      </c>
      <c r="EN1643" s="18">
        <f t="shared" si="319"/>
        <v>0</v>
      </c>
      <c r="EO1643" s="18">
        <f t="shared" si="320"/>
        <v>0</v>
      </c>
      <c r="EP1643" s="18">
        <f t="shared" si="321"/>
        <v>0</v>
      </c>
      <c r="EQ1643" s="18">
        <f t="shared" si="322"/>
        <v>0</v>
      </c>
      <c r="ER1643" s="58" t="s">
        <v>2080</v>
      </c>
      <c r="ES1643" s="59">
        <v>44011</v>
      </c>
      <c r="ET1643" s="24"/>
      <c r="EU1643" s="18" t="s">
        <v>1914</v>
      </c>
    </row>
    <row r="1644" spans="1:151" ht="15.75" customHeight="1" x14ac:dyDescent="0.2">
      <c r="A1644" s="5" t="s">
        <v>444</v>
      </c>
      <c r="B1644" s="24" t="s">
        <v>1913</v>
      </c>
      <c r="C1644" s="26">
        <v>1</v>
      </c>
      <c r="D1644" s="18" t="s">
        <v>626</v>
      </c>
      <c r="E1644" s="26" t="s">
        <v>1925</v>
      </c>
      <c r="F1644" s="18" t="s">
        <v>553</v>
      </c>
      <c r="G1644" s="18" t="s">
        <v>773</v>
      </c>
      <c r="H1644" s="18" t="s">
        <v>774</v>
      </c>
      <c r="I1644" s="18" t="s">
        <v>718</v>
      </c>
      <c r="J1644" s="18" t="s">
        <v>363</v>
      </c>
      <c r="K1644" s="18" t="s">
        <v>363</v>
      </c>
      <c r="L1644" s="18" t="s">
        <v>363</v>
      </c>
      <c r="M1644" s="18" t="s">
        <v>253</v>
      </c>
      <c r="N1644" s="56">
        <v>60</v>
      </c>
      <c r="O1644" s="18" t="s">
        <v>1915</v>
      </c>
      <c r="P1644" s="18" t="s">
        <v>466</v>
      </c>
      <c r="Q1644" s="18" t="s">
        <v>254</v>
      </c>
      <c r="R1644" s="24" t="s">
        <v>257</v>
      </c>
      <c r="S1644" s="24" t="s">
        <v>257</v>
      </c>
      <c r="T1644" s="26" t="s">
        <v>1916</v>
      </c>
      <c r="U1644" s="26" t="s">
        <v>257</v>
      </c>
      <c r="V1644" s="26" t="s">
        <v>257</v>
      </c>
      <c r="W1644" s="26" t="s">
        <v>257</v>
      </c>
      <c r="X1644" s="75" t="s">
        <v>1923</v>
      </c>
      <c r="Y1644" s="56">
        <v>200</v>
      </c>
      <c r="Z1644" s="18" t="s">
        <v>474</v>
      </c>
      <c r="AA1644" s="56">
        <v>200</v>
      </c>
      <c r="AB1644" s="57" t="s">
        <v>257</v>
      </c>
      <c r="AC1644" s="18" t="s">
        <v>595</v>
      </c>
      <c r="AD1644" s="18" t="s">
        <v>595</v>
      </c>
      <c r="AE1644" s="18" t="s">
        <v>595</v>
      </c>
      <c r="AF1644" s="18" t="s">
        <v>257</v>
      </c>
      <c r="AG1644" s="18" t="s">
        <v>257</v>
      </c>
      <c r="AH1644" s="18" t="s">
        <v>595</v>
      </c>
      <c r="AI1644" s="18">
        <v>7</v>
      </c>
      <c r="AJ1644" s="18" t="s">
        <v>522</v>
      </c>
      <c r="AK1644" s="18">
        <v>7</v>
      </c>
      <c r="AL1644" s="18" t="s">
        <v>1917</v>
      </c>
      <c r="AM1644" s="18" t="s">
        <v>282</v>
      </c>
      <c r="AN1644" s="18">
        <v>55</v>
      </c>
      <c r="AO1644" s="18" t="s">
        <v>1918</v>
      </c>
      <c r="AP1644" s="18" t="s">
        <v>479</v>
      </c>
      <c r="AQ1644" s="18">
        <v>23</v>
      </c>
      <c r="AR1644" s="18" t="s">
        <v>561</v>
      </c>
      <c r="AS1644" s="18">
        <v>30</v>
      </c>
      <c r="AT1644" s="18">
        <v>90</v>
      </c>
      <c r="AU1644" s="18" t="s">
        <v>257</v>
      </c>
      <c r="AV1644" s="18" t="s">
        <v>257</v>
      </c>
      <c r="AW1644" s="18" t="s">
        <v>1919</v>
      </c>
      <c r="AX1644" s="18">
        <v>7</v>
      </c>
      <c r="AY1644" s="18" t="s">
        <v>522</v>
      </c>
      <c r="AZ1644" s="18" t="s">
        <v>257</v>
      </c>
      <c r="BA1644" s="18" t="s">
        <v>257</v>
      </c>
      <c r="BB1644" s="18" t="s">
        <v>1934</v>
      </c>
      <c r="BC1644" s="24"/>
      <c r="BD1644" s="24"/>
      <c r="BE1644" s="24"/>
      <c r="BF1644" s="24"/>
      <c r="BG1644" s="24"/>
      <c r="BH1644" s="24"/>
      <c r="BI1644" s="24"/>
      <c r="BJ1644" s="24"/>
      <c r="BK1644" s="24"/>
      <c r="BL1644" s="24"/>
      <c r="BM1644" s="24"/>
      <c r="BN1644" s="24"/>
      <c r="BO1644" s="24"/>
      <c r="BP1644" s="24"/>
      <c r="BQ1644" s="24"/>
      <c r="BR1644" s="24"/>
      <c r="BS1644" s="24"/>
      <c r="BT1644" s="24"/>
      <c r="BU1644" s="24"/>
      <c r="BV1644" s="24"/>
      <c r="BW1644" s="24"/>
      <c r="BX1644" s="24"/>
      <c r="BY1644" s="24"/>
      <c r="BZ1644" s="24"/>
      <c r="CA1644" s="24"/>
      <c r="CB1644" s="24"/>
      <c r="CC1644" s="24"/>
      <c r="CD1644" s="24"/>
      <c r="CE1644" s="24"/>
      <c r="CF1644" s="24"/>
      <c r="CG1644" s="24"/>
      <c r="CH1644" s="24"/>
      <c r="CI1644" s="24"/>
      <c r="CJ1644" s="24"/>
      <c r="CK1644" s="24"/>
      <c r="CL1644" s="24"/>
      <c r="CM1644" s="24"/>
      <c r="CN1644" s="24"/>
      <c r="CO1644" s="24"/>
      <c r="CP1644" s="24"/>
      <c r="CQ1644" s="24"/>
      <c r="CR1644" s="24"/>
      <c r="CS1644" s="24"/>
      <c r="CT1644" s="24"/>
      <c r="CU1644" s="24"/>
      <c r="CV1644" s="24"/>
      <c r="CW1644" s="24"/>
      <c r="CX1644" s="24"/>
      <c r="CY1644" s="24"/>
      <c r="CZ1644" s="24"/>
      <c r="DA1644" s="24"/>
      <c r="DB1644" s="24"/>
      <c r="DC1644" s="24"/>
      <c r="DD1644" s="24"/>
      <c r="DE1644" s="24"/>
      <c r="DF1644" s="24"/>
      <c r="DG1644" s="24"/>
      <c r="DH1644" s="24"/>
      <c r="DI1644" s="24"/>
      <c r="DJ1644" s="24"/>
      <c r="DK1644" s="24"/>
      <c r="DL1644" s="24"/>
      <c r="DM1644" s="24"/>
      <c r="DN1644" s="24"/>
      <c r="DO1644" s="24"/>
      <c r="DP1644" s="24"/>
      <c r="DQ1644" s="24"/>
      <c r="DR1644" s="18">
        <v>0</v>
      </c>
      <c r="DS1644" s="24"/>
      <c r="DT1644" s="24"/>
      <c r="DU1644" s="24"/>
      <c r="DV1644" s="24"/>
      <c r="DW1644" s="24"/>
      <c r="DX1644" s="24"/>
      <c r="DY1644" s="24"/>
      <c r="DZ1644" s="18">
        <v>0</v>
      </c>
      <c r="EA1644" s="24"/>
      <c r="EB1644" s="24"/>
      <c r="EC1644" s="24"/>
      <c r="ED1644" s="24"/>
      <c r="EE1644" s="18">
        <v>0</v>
      </c>
      <c r="EF1644" s="18">
        <v>0</v>
      </c>
      <c r="EG1644" s="24"/>
      <c r="EH1644" s="18" t="s">
        <v>1921</v>
      </c>
      <c r="EI1644" s="18" cm="1">
        <f t="array" ref="EI1644">IF(SUMPRODUCT(--(DO1644:DS1644&lt;&gt;""))=0, 0,1)</f>
        <v>1</v>
      </c>
      <c r="EJ1644" s="18" cm="1">
        <f t="array" ref="EJ1644">IF(SUMPRODUCT(--(DT1644:EG1644&lt;&gt;""))=0, 0,1)</f>
        <v>1</v>
      </c>
      <c r="EK1644" s="18" cm="1">
        <f t="array" ref="EK1644">IF(SUMPRODUCT(--(EC1644:EG1644&lt;&gt;""))=0, 0,1)</f>
        <v>1</v>
      </c>
      <c r="EL1644" s="18" cm="1">
        <f t="array" ref="EL1644">IF(SUMPRODUCT(--(EE1644:EG1644&lt;&gt;""))=0, 0,1)</f>
        <v>1</v>
      </c>
      <c r="EM1644" s="18">
        <f t="shared" si="318"/>
        <v>0</v>
      </c>
      <c r="EN1644" s="18">
        <f t="shared" si="319"/>
        <v>0</v>
      </c>
      <c r="EO1644" s="18">
        <f t="shared" si="320"/>
        <v>0</v>
      </c>
      <c r="EP1644" s="18">
        <f t="shared" si="321"/>
        <v>0</v>
      </c>
      <c r="EQ1644" s="18">
        <f t="shared" si="322"/>
        <v>0</v>
      </c>
      <c r="ER1644" s="58" t="s">
        <v>2080</v>
      </c>
      <c r="ES1644" s="59">
        <v>44011</v>
      </c>
      <c r="ET1644" s="24"/>
      <c r="EU1644" s="18" t="s">
        <v>1914</v>
      </c>
    </row>
    <row r="1645" spans="1:151" ht="15.75" customHeight="1" x14ac:dyDescent="0.2">
      <c r="A1645" s="5" t="s">
        <v>444</v>
      </c>
      <c r="B1645" s="24" t="s">
        <v>1913</v>
      </c>
      <c r="C1645" s="26">
        <v>1</v>
      </c>
      <c r="D1645" s="18" t="s">
        <v>626</v>
      </c>
      <c r="E1645" s="26" t="s">
        <v>1926</v>
      </c>
      <c r="F1645" s="18" t="s">
        <v>553</v>
      </c>
      <c r="G1645" s="18" t="s">
        <v>773</v>
      </c>
      <c r="H1645" s="18" t="s">
        <v>774</v>
      </c>
      <c r="I1645" s="18" t="s">
        <v>718</v>
      </c>
      <c r="J1645" s="18" t="s">
        <v>363</v>
      </c>
      <c r="K1645" s="18" t="s">
        <v>363</v>
      </c>
      <c r="L1645" s="18" t="s">
        <v>363</v>
      </c>
      <c r="M1645" s="18" t="s">
        <v>253</v>
      </c>
      <c r="N1645" s="56">
        <v>60</v>
      </c>
      <c r="O1645" s="18" t="s">
        <v>1915</v>
      </c>
      <c r="P1645" s="18" t="s">
        <v>466</v>
      </c>
      <c r="Q1645" s="18" t="s">
        <v>254</v>
      </c>
      <c r="R1645" s="24" t="s">
        <v>257</v>
      </c>
      <c r="S1645" s="24" t="s">
        <v>257</v>
      </c>
      <c r="T1645" s="26" t="s">
        <v>1916</v>
      </c>
      <c r="U1645" s="26" t="s">
        <v>257</v>
      </c>
      <c r="V1645" s="26" t="s">
        <v>257</v>
      </c>
      <c r="W1645" s="26" t="s">
        <v>257</v>
      </c>
      <c r="X1645" s="75" t="s">
        <v>1923</v>
      </c>
      <c r="Y1645" s="56">
        <v>400</v>
      </c>
      <c r="Z1645" s="18" t="s">
        <v>474</v>
      </c>
      <c r="AA1645" s="56">
        <v>400</v>
      </c>
      <c r="AB1645" s="57" t="s">
        <v>257</v>
      </c>
      <c r="AC1645" s="18" t="s">
        <v>595</v>
      </c>
      <c r="AD1645" s="18" t="s">
        <v>595</v>
      </c>
      <c r="AE1645" s="18" t="s">
        <v>595</v>
      </c>
      <c r="AF1645" s="18" t="s">
        <v>257</v>
      </c>
      <c r="AG1645" s="18" t="s">
        <v>257</v>
      </c>
      <c r="AH1645" s="18" t="s">
        <v>595</v>
      </c>
      <c r="AI1645" s="18">
        <v>7</v>
      </c>
      <c r="AJ1645" s="18" t="s">
        <v>522</v>
      </c>
      <c r="AK1645" s="18">
        <v>7</v>
      </c>
      <c r="AL1645" s="18" t="s">
        <v>1917</v>
      </c>
      <c r="AM1645" s="18" t="s">
        <v>282</v>
      </c>
      <c r="AN1645" s="18">
        <v>4.5</v>
      </c>
      <c r="AO1645" s="18" t="s">
        <v>1918</v>
      </c>
      <c r="AP1645" s="18" t="s">
        <v>479</v>
      </c>
      <c r="AQ1645" s="18">
        <v>23</v>
      </c>
      <c r="AR1645" s="18" t="s">
        <v>561</v>
      </c>
      <c r="AS1645" s="18">
        <v>0</v>
      </c>
      <c r="AT1645" s="18">
        <v>5</v>
      </c>
      <c r="AU1645" s="18" t="s">
        <v>257</v>
      </c>
      <c r="AV1645" s="18" t="s">
        <v>257</v>
      </c>
      <c r="AW1645" s="18" t="s">
        <v>1919</v>
      </c>
      <c r="AX1645" s="18">
        <v>7</v>
      </c>
      <c r="AY1645" s="18" t="s">
        <v>522</v>
      </c>
      <c r="AZ1645" s="18" t="s">
        <v>257</v>
      </c>
      <c r="BA1645" s="18" t="s">
        <v>257</v>
      </c>
      <c r="BB1645" s="18" t="s">
        <v>1934</v>
      </c>
      <c r="BC1645" s="24"/>
      <c r="BD1645" s="24"/>
      <c r="BE1645" s="24"/>
      <c r="BF1645" s="24"/>
      <c r="BG1645" s="24"/>
      <c r="BH1645" s="24"/>
      <c r="BI1645" s="24"/>
      <c r="BJ1645" s="24"/>
      <c r="BK1645" s="24"/>
      <c r="BL1645" s="24"/>
      <c r="BM1645" s="24"/>
      <c r="BN1645" s="24"/>
      <c r="BO1645" s="24"/>
      <c r="BP1645" s="24"/>
      <c r="BQ1645" s="24"/>
      <c r="BR1645" s="24"/>
      <c r="BS1645" s="24"/>
      <c r="BT1645" s="24"/>
      <c r="BU1645" s="24"/>
      <c r="BV1645" s="24"/>
      <c r="BW1645" s="24"/>
      <c r="BX1645" s="24"/>
      <c r="BY1645" s="24"/>
      <c r="BZ1645" s="24"/>
      <c r="CA1645" s="24"/>
      <c r="CB1645" s="24"/>
      <c r="CC1645" s="24"/>
      <c r="CD1645" s="24"/>
      <c r="CE1645" s="24"/>
      <c r="CF1645" s="24"/>
      <c r="CG1645" s="24"/>
      <c r="CH1645" s="24"/>
      <c r="CI1645" s="24"/>
      <c r="CJ1645" s="24"/>
      <c r="CK1645" s="24"/>
      <c r="CL1645" s="24"/>
      <c r="CM1645" s="24"/>
      <c r="CN1645" s="24"/>
      <c r="CO1645" s="24"/>
      <c r="CP1645" s="24"/>
      <c r="CQ1645" s="24"/>
      <c r="CR1645" s="24"/>
      <c r="CS1645" s="24"/>
      <c r="CT1645" s="24"/>
      <c r="CU1645" s="24"/>
      <c r="CV1645" s="24"/>
      <c r="CW1645" s="24"/>
      <c r="CX1645" s="24"/>
      <c r="CY1645" s="24"/>
      <c r="CZ1645" s="24"/>
      <c r="DA1645" s="24"/>
      <c r="DB1645" s="24"/>
      <c r="DC1645" s="24"/>
      <c r="DD1645" s="24"/>
      <c r="DE1645" s="24"/>
      <c r="DF1645" s="24"/>
      <c r="DG1645" s="24"/>
      <c r="DH1645" s="24"/>
      <c r="DI1645" s="24"/>
      <c r="DJ1645" s="24"/>
      <c r="DK1645" s="24"/>
      <c r="DL1645" s="24"/>
      <c r="DM1645" s="24"/>
      <c r="DN1645" s="24"/>
      <c r="DO1645" s="24"/>
      <c r="DP1645" s="24"/>
      <c r="DQ1645" s="24"/>
      <c r="DR1645" s="18">
        <v>0</v>
      </c>
      <c r="DS1645" s="24"/>
      <c r="DT1645" s="24"/>
      <c r="DU1645" s="24"/>
      <c r="DV1645" s="24"/>
      <c r="DW1645" s="24"/>
      <c r="DX1645" s="24"/>
      <c r="DY1645" s="24"/>
      <c r="DZ1645" s="18">
        <v>0</v>
      </c>
      <c r="EA1645" s="24"/>
      <c r="EB1645" s="24"/>
      <c r="EC1645" s="24"/>
      <c r="ED1645" s="24"/>
      <c r="EE1645" s="18">
        <v>0</v>
      </c>
      <c r="EF1645" s="18">
        <v>0</v>
      </c>
      <c r="EG1645" s="24"/>
      <c r="EH1645" s="18" t="s">
        <v>1921</v>
      </c>
      <c r="EI1645" s="18" cm="1">
        <f t="array" ref="EI1645">IF(SUMPRODUCT(--(DO1645:DS1645&lt;&gt;""))=0, 0,1)</f>
        <v>1</v>
      </c>
      <c r="EJ1645" s="18" cm="1">
        <f t="array" ref="EJ1645">IF(SUMPRODUCT(--(DT1645:EG1645&lt;&gt;""))=0, 0,1)</f>
        <v>1</v>
      </c>
      <c r="EK1645" s="18" cm="1">
        <f t="array" ref="EK1645">IF(SUMPRODUCT(--(EC1645:EG1645&lt;&gt;""))=0, 0,1)</f>
        <v>1</v>
      </c>
      <c r="EL1645" s="18" cm="1">
        <f t="array" ref="EL1645">IF(SUMPRODUCT(--(EE1645:EG1645&lt;&gt;""))=0, 0,1)</f>
        <v>1</v>
      </c>
      <c r="EM1645" s="18">
        <f t="shared" si="318"/>
        <v>0</v>
      </c>
      <c r="EN1645" s="18">
        <f t="shared" si="319"/>
        <v>0</v>
      </c>
      <c r="EO1645" s="18">
        <f t="shared" si="320"/>
        <v>0</v>
      </c>
      <c r="EP1645" s="18">
        <f t="shared" si="321"/>
        <v>0</v>
      </c>
      <c r="EQ1645" s="18">
        <f t="shared" si="322"/>
        <v>0</v>
      </c>
      <c r="ER1645" s="58" t="s">
        <v>2080</v>
      </c>
      <c r="ES1645" s="59">
        <v>44011</v>
      </c>
      <c r="ET1645" s="24"/>
      <c r="EU1645" s="18" t="s">
        <v>1914</v>
      </c>
    </row>
    <row r="1646" spans="1:151" ht="15.75" customHeight="1" x14ac:dyDescent="0.2">
      <c r="A1646" s="5" t="s">
        <v>444</v>
      </c>
      <c r="B1646" s="24" t="s">
        <v>1913</v>
      </c>
      <c r="C1646" s="26">
        <v>1</v>
      </c>
      <c r="D1646" s="18" t="s">
        <v>626</v>
      </c>
      <c r="E1646" s="26" t="s">
        <v>1927</v>
      </c>
      <c r="F1646" s="18" t="s">
        <v>553</v>
      </c>
      <c r="G1646" s="18" t="s">
        <v>773</v>
      </c>
      <c r="H1646" s="18" t="s">
        <v>774</v>
      </c>
      <c r="I1646" s="18" t="s">
        <v>718</v>
      </c>
      <c r="J1646" s="18" t="s">
        <v>363</v>
      </c>
      <c r="K1646" s="18" t="s">
        <v>363</v>
      </c>
      <c r="L1646" s="18" t="s">
        <v>363</v>
      </c>
      <c r="M1646" s="18" t="s">
        <v>253</v>
      </c>
      <c r="N1646" s="56">
        <v>60</v>
      </c>
      <c r="O1646" s="18" t="s">
        <v>1915</v>
      </c>
      <c r="P1646" s="18" t="s">
        <v>466</v>
      </c>
      <c r="Q1646" s="18" t="s">
        <v>254</v>
      </c>
      <c r="R1646" s="24" t="s">
        <v>257</v>
      </c>
      <c r="S1646" s="24" t="s">
        <v>257</v>
      </c>
      <c r="T1646" s="26" t="s">
        <v>1916</v>
      </c>
      <c r="U1646" s="26" t="s">
        <v>257</v>
      </c>
      <c r="V1646" s="26" t="s">
        <v>257</v>
      </c>
      <c r="W1646" s="26" t="s">
        <v>257</v>
      </c>
      <c r="X1646" s="75" t="s">
        <v>1928</v>
      </c>
      <c r="Y1646" s="56">
        <v>300</v>
      </c>
      <c r="Z1646" s="18" t="s">
        <v>474</v>
      </c>
      <c r="AA1646" s="56">
        <v>300</v>
      </c>
      <c r="AB1646" s="57" t="s">
        <v>257</v>
      </c>
      <c r="AC1646" s="18" t="s">
        <v>595</v>
      </c>
      <c r="AD1646" s="18" t="s">
        <v>595</v>
      </c>
      <c r="AE1646" s="18" t="s">
        <v>595</v>
      </c>
      <c r="AF1646" s="18" t="s">
        <v>257</v>
      </c>
      <c r="AG1646" s="18" t="s">
        <v>257</v>
      </c>
      <c r="AH1646" s="18" t="s">
        <v>595</v>
      </c>
      <c r="AI1646" s="18">
        <v>7</v>
      </c>
      <c r="AJ1646" s="18" t="s">
        <v>522</v>
      </c>
      <c r="AK1646" s="18">
        <v>7</v>
      </c>
      <c r="AL1646" s="18" t="s">
        <v>1917</v>
      </c>
      <c r="AM1646" s="18" t="s">
        <v>282</v>
      </c>
      <c r="AN1646" s="18">
        <v>3</v>
      </c>
      <c r="AO1646" s="18" t="s">
        <v>1918</v>
      </c>
      <c r="AP1646" s="18" t="s">
        <v>479</v>
      </c>
      <c r="AQ1646" s="18">
        <v>23</v>
      </c>
      <c r="AR1646" s="18" t="s">
        <v>561</v>
      </c>
      <c r="AS1646" s="18">
        <v>0</v>
      </c>
      <c r="AT1646" s="18">
        <v>0</v>
      </c>
      <c r="AU1646" s="18" t="s">
        <v>257</v>
      </c>
      <c r="AV1646" s="18" t="s">
        <v>257</v>
      </c>
      <c r="AW1646" s="18" t="s">
        <v>1919</v>
      </c>
      <c r="AX1646" s="18">
        <v>7</v>
      </c>
      <c r="AY1646" s="18" t="s">
        <v>522</v>
      </c>
      <c r="AZ1646" s="18" t="s">
        <v>257</v>
      </c>
      <c r="BA1646" s="18" t="s">
        <v>257</v>
      </c>
      <c r="BB1646" s="18" t="s">
        <v>1934</v>
      </c>
      <c r="BC1646" s="24"/>
      <c r="BD1646" s="24"/>
      <c r="BE1646" s="24"/>
      <c r="BF1646" s="24"/>
      <c r="BG1646" s="24"/>
      <c r="BH1646" s="24"/>
      <c r="BI1646" s="24"/>
      <c r="BJ1646" s="24"/>
      <c r="BK1646" s="24"/>
      <c r="BL1646" s="24"/>
      <c r="BM1646" s="24"/>
      <c r="BN1646" s="24"/>
      <c r="BO1646" s="24"/>
      <c r="BP1646" s="24"/>
      <c r="BQ1646" s="24"/>
      <c r="BR1646" s="24"/>
      <c r="BS1646" s="24"/>
      <c r="BT1646" s="24"/>
      <c r="BU1646" s="24"/>
      <c r="BV1646" s="24"/>
      <c r="BW1646" s="24"/>
      <c r="BX1646" s="24"/>
      <c r="BY1646" s="24"/>
      <c r="BZ1646" s="24"/>
      <c r="CA1646" s="24"/>
      <c r="CB1646" s="24"/>
      <c r="CC1646" s="24"/>
      <c r="CD1646" s="24"/>
      <c r="CE1646" s="24"/>
      <c r="CF1646" s="24"/>
      <c r="CG1646" s="24"/>
      <c r="CH1646" s="24"/>
      <c r="CI1646" s="24"/>
      <c r="CJ1646" s="24"/>
      <c r="CK1646" s="24"/>
      <c r="CL1646" s="24"/>
      <c r="CM1646" s="24"/>
      <c r="CN1646" s="24"/>
      <c r="CO1646" s="24"/>
      <c r="CP1646" s="24"/>
      <c r="CQ1646" s="24"/>
      <c r="CR1646" s="24"/>
      <c r="CS1646" s="24"/>
      <c r="CT1646" s="24"/>
      <c r="CU1646" s="24"/>
      <c r="CV1646" s="24"/>
      <c r="CW1646" s="24"/>
      <c r="CX1646" s="24"/>
      <c r="CY1646" s="24"/>
      <c r="CZ1646" s="24"/>
      <c r="DA1646" s="24"/>
      <c r="DB1646" s="24"/>
      <c r="DC1646" s="24"/>
      <c r="DD1646" s="24"/>
      <c r="DE1646" s="24"/>
      <c r="DF1646" s="24"/>
      <c r="DG1646" s="24"/>
      <c r="DH1646" s="24"/>
      <c r="DI1646" s="24"/>
      <c r="DJ1646" s="24"/>
      <c r="DK1646" s="24"/>
      <c r="DL1646" s="24"/>
      <c r="DM1646" s="24"/>
      <c r="DN1646" s="24"/>
      <c r="DO1646" s="24"/>
      <c r="DP1646" s="24"/>
      <c r="DQ1646" s="24"/>
      <c r="DR1646" s="18">
        <v>0</v>
      </c>
      <c r="DS1646" s="24"/>
      <c r="DT1646" s="24"/>
      <c r="DU1646" s="24"/>
      <c r="DV1646" s="24"/>
      <c r="DW1646" s="24"/>
      <c r="DX1646" s="24"/>
      <c r="DY1646" s="24"/>
      <c r="DZ1646" s="18">
        <v>0</v>
      </c>
      <c r="EA1646" s="24"/>
      <c r="EB1646" s="24"/>
      <c r="EC1646" s="24"/>
      <c r="ED1646" s="24"/>
      <c r="EE1646" s="18">
        <v>0</v>
      </c>
      <c r="EF1646" s="18">
        <v>0</v>
      </c>
      <c r="EG1646" s="24"/>
      <c r="EH1646" s="18" t="s">
        <v>1921</v>
      </c>
      <c r="EI1646" s="18" cm="1">
        <f t="array" ref="EI1646">IF(SUMPRODUCT(--(DO1646:DS1646&lt;&gt;""))=0, 0,1)</f>
        <v>1</v>
      </c>
      <c r="EJ1646" s="18" cm="1">
        <f t="array" ref="EJ1646">IF(SUMPRODUCT(--(DT1646:EG1646&lt;&gt;""))=0, 0,1)</f>
        <v>1</v>
      </c>
      <c r="EK1646" s="18" cm="1">
        <f t="array" ref="EK1646">IF(SUMPRODUCT(--(EC1646:EG1646&lt;&gt;""))=0, 0,1)</f>
        <v>1</v>
      </c>
      <c r="EL1646" s="18" cm="1">
        <f t="array" ref="EL1646">IF(SUMPRODUCT(--(EE1646:EG1646&lt;&gt;""))=0, 0,1)</f>
        <v>1</v>
      </c>
      <c r="EM1646" s="18">
        <f t="shared" si="318"/>
        <v>0</v>
      </c>
      <c r="EN1646" s="18">
        <f t="shared" si="319"/>
        <v>0</v>
      </c>
      <c r="EO1646" s="18">
        <f t="shared" si="320"/>
        <v>0</v>
      </c>
      <c r="EP1646" s="18">
        <f t="shared" si="321"/>
        <v>0</v>
      </c>
      <c r="EQ1646" s="18">
        <f t="shared" si="322"/>
        <v>0</v>
      </c>
      <c r="ER1646" s="58" t="s">
        <v>2080</v>
      </c>
      <c r="ES1646" s="59">
        <v>44011</v>
      </c>
      <c r="ET1646" s="24"/>
      <c r="EU1646" s="18" t="s">
        <v>1914</v>
      </c>
    </row>
    <row r="1647" spans="1:151" ht="15.75" customHeight="1" x14ac:dyDescent="0.2">
      <c r="A1647" s="5" t="s">
        <v>444</v>
      </c>
      <c r="B1647" s="24" t="s">
        <v>1913</v>
      </c>
      <c r="C1647" s="26">
        <v>1</v>
      </c>
      <c r="D1647" s="18" t="s">
        <v>626</v>
      </c>
      <c r="E1647" s="26" t="s">
        <v>1929</v>
      </c>
      <c r="F1647" s="18" t="s">
        <v>553</v>
      </c>
      <c r="G1647" s="18" t="s">
        <v>773</v>
      </c>
      <c r="H1647" s="18" t="s">
        <v>774</v>
      </c>
      <c r="I1647" s="18" t="s">
        <v>718</v>
      </c>
      <c r="J1647" s="18" t="s">
        <v>363</v>
      </c>
      <c r="K1647" s="18" t="s">
        <v>363</v>
      </c>
      <c r="L1647" s="18" t="s">
        <v>363</v>
      </c>
      <c r="M1647" s="18" t="s">
        <v>253</v>
      </c>
      <c r="N1647" s="56">
        <v>60</v>
      </c>
      <c r="O1647" s="18" t="s">
        <v>1915</v>
      </c>
      <c r="P1647" s="18" t="s">
        <v>466</v>
      </c>
      <c r="Q1647" s="18" t="s">
        <v>254</v>
      </c>
      <c r="R1647" s="24" t="s">
        <v>257</v>
      </c>
      <c r="S1647" s="24" t="s">
        <v>257</v>
      </c>
      <c r="T1647" s="26" t="s">
        <v>1916</v>
      </c>
      <c r="U1647" s="26" t="s">
        <v>257</v>
      </c>
      <c r="V1647" s="26" t="s">
        <v>257</v>
      </c>
      <c r="W1647" s="26" t="s">
        <v>257</v>
      </c>
      <c r="X1647" s="75" t="s">
        <v>1930</v>
      </c>
      <c r="Y1647" s="56">
        <v>200</v>
      </c>
      <c r="Z1647" s="18" t="s">
        <v>474</v>
      </c>
      <c r="AA1647" s="56">
        <v>200</v>
      </c>
      <c r="AB1647" s="57" t="s">
        <v>257</v>
      </c>
      <c r="AC1647" s="18" t="s">
        <v>595</v>
      </c>
      <c r="AD1647" s="18" t="s">
        <v>595</v>
      </c>
      <c r="AE1647" s="18" t="s">
        <v>595</v>
      </c>
      <c r="AF1647" s="18" t="s">
        <v>257</v>
      </c>
      <c r="AG1647" s="18" t="s">
        <v>257</v>
      </c>
      <c r="AH1647" s="18" t="s">
        <v>595</v>
      </c>
      <c r="AI1647" s="18">
        <v>7</v>
      </c>
      <c r="AJ1647" s="18" t="s">
        <v>522</v>
      </c>
      <c r="AK1647" s="18">
        <v>7</v>
      </c>
      <c r="AL1647" s="18" t="s">
        <v>1917</v>
      </c>
      <c r="AM1647" s="18" t="s">
        <v>282</v>
      </c>
      <c r="AN1647" s="18">
        <v>0</v>
      </c>
      <c r="AO1647" s="18" t="s">
        <v>1918</v>
      </c>
      <c r="AP1647" s="18" t="s">
        <v>479</v>
      </c>
      <c r="AQ1647" s="18">
        <v>23</v>
      </c>
      <c r="AR1647" s="18" t="s">
        <v>561</v>
      </c>
      <c r="AS1647" s="18">
        <v>0</v>
      </c>
      <c r="AT1647" s="18">
        <v>0</v>
      </c>
      <c r="AU1647" s="18" t="s">
        <v>257</v>
      </c>
      <c r="AV1647" s="18" t="s">
        <v>257</v>
      </c>
      <c r="AW1647" s="18" t="s">
        <v>1919</v>
      </c>
      <c r="AX1647" s="18">
        <v>7</v>
      </c>
      <c r="AY1647" s="18" t="s">
        <v>522</v>
      </c>
      <c r="AZ1647" s="18" t="s">
        <v>257</v>
      </c>
      <c r="BA1647" s="18" t="s">
        <v>257</v>
      </c>
      <c r="BB1647" s="18" t="s">
        <v>1934</v>
      </c>
      <c r="BC1647" s="24"/>
      <c r="BD1647" s="24"/>
      <c r="BE1647" s="24"/>
      <c r="BF1647" s="24"/>
      <c r="BG1647" s="24"/>
      <c r="BH1647" s="24"/>
      <c r="BI1647" s="24"/>
      <c r="BJ1647" s="24"/>
      <c r="BK1647" s="24"/>
      <c r="BL1647" s="24"/>
      <c r="BM1647" s="24"/>
      <c r="BN1647" s="24"/>
      <c r="BO1647" s="24"/>
      <c r="BP1647" s="24"/>
      <c r="BQ1647" s="24"/>
      <c r="BR1647" s="24"/>
      <c r="BS1647" s="24"/>
      <c r="BT1647" s="24"/>
      <c r="BU1647" s="24"/>
      <c r="BV1647" s="24"/>
      <c r="BW1647" s="24"/>
      <c r="BX1647" s="24"/>
      <c r="BY1647" s="24"/>
      <c r="BZ1647" s="24"/>
      <c r="CA1647" s="24"/>
      <c r="CB1647" s="24"/>
      <c r="CC1647" s="24"/>
      <c r="CD1647" s="24"/>
      <c r="CE1647" s="24"/>
      <c r="CF1647" s="24"/>
      <c r="CG1647" s="24"/>
      <c r="CH1647" s="24"/>
      <c r="CI1647" s="24"/>
      <c r="CJ1647" s="24"/>
      <c r="CK1647" s="24"/>
      <c r="CL1647" s="24"/>
      <c r="CM1647" s="24"/>
      <c r="CN1647" s="24"/>
      <c r="CO1647" s="24"/>
      <c r="CP1647" s="24"/>
      <c r="CQ1647" s="24"/>
      <c r="CR1647" s="24"/>
      <c r="CS1647" s="24"/>
      <c r="CT1647" s="24"/>
      <c r="CU1647" s="24"/>
      <c r="CV1647" s="24"/>
      <c r="CW1647" s="24"/>
      <c r="CX1647" s="24"/>
      <c r="CY1647" s="24"/>
      <c r="CZ1647" s="24"/>
      <c r="DA1647" s="24"/>
      <c r="DB1647" s="24"/>
      <c r="DC1647" s="24"/>
      <c r="DD1647" s="24"/>
      <c r="DE1647" s="24"/>
      <c r="DF1647" s="24"/>
      <c r="DG1647" s="24"/>
      <c r="DH1647" s="24"/>
      <c r="DI1647" s="24"/>
      <c r="DJ1647" s="24"/>
      <c r="DK1647" s="24"/>
      <c r="DL1647" s="24"/>
      <c r="DM1647" s="24"/>
      <c r="DN1647" s="24"/>
      <c r="DO1647" s="24"/>
      <c r="DP1647" s="24"/>
      <c r="DQ1647" s="24"/>
      <c r="DR1647" s="18">
        <v>0</v>
      </c>
      <c r="DS1647" s="24"/>
      <c r="DT1647" s="24"/>
      <c r="DU1647" s="24"/>
      <c r="DV1647" s="24"/>
      <c r="DW1647" s="24"/>
      <c r="DX1647" s="24"/>
      <c r="DY1647" s="24"/>
      <c r="DZ1647" s="18">
        <v>0</v>
      </c>
      <c r="EA1647" s="24"/>
      <c r="EB1647" s="24"/>
      <c r="EC1647" s="24"/>
      <c r="ED1647" s="24"/>
      <c r="EE1647" s="18">
        <v>0</v>
      </c>
      <c r="EF1647" s="18">
        <v>0</v>
      </c>
      <c r="EG1647" s="24"/>
      <c r="EH1647" s="18" t="s">
        <v>1921</v>
      </c>
      <c r="EI1647" s="18" cm="1">
        <f t="array" ref="EI1647">IF(SUMPRODUCT(--(DO1647:DS1647&lt;&gt;""))=0, 0,1)</f>
        <v>1</v>
      </c>
      <c r="EJ1647" s="18" cm="1">
        <f t="array" ref="EJ1647">IF(SUMPRODUCT(--(DT1647:EG1647&lt;&gt;""))=0, 0,1)</f>
        <v>1</v>
      </c>
      <c r="EK1647" s="18" cm="1">
        <f t="array" ref="EK1647">IF(SUMPRODUCT(--(EC1647:EG1647&lt;&gt;""))=0, 0,1)</f>
        <v>1</v>
      </c>
      <c r="EL1647" s="18" cm="1">
        <f t="array" ref="EL1647">IF(SUMPRODUCT(--(EE1647:EG1647&lt;&gt;""))=0, 0,1)</f>
        <v>1</v>
      </c>
      <c r="EM1647" s="18">
        <f t="shared" si="318"/>
        <v>0</v>
      </c>
      <c r="EN1647" s="18">
        <f t="shared" si="319"/>
        <v>0</v>
      </c>
      <c r="EO1647" s="18">
        <f t="shared" si="320"/>
        <v>0</v>
      </c>
      <c r="EP1647" s="18">
        <f t="shared" si="321"/>
        <v>0</v>
      </c>
      <c r="EQ1647" s="18">
        <f t="shared" si="322"/>
        <v>0</v>
      </c>
      <c r="ER1647" s="58" t="s">
        <v>2080</v>
      </c>
      <c r="ES1647" s="59">
        <v>44011</v>
      </c>
      <c r="ET1647" s="24"/>
      <c r="EU1647" s="18" t="s">
        <v>1914</v>
      </c>
    </row>
    <row r="1648" spans="1:151" ht="15.75" customHeight="1" x14ac:dyDescent="0.2">
      <c r="A1648" s="5" t="s">
        <v>444</v>
      </c>
      <c r="B1648" s="24" t="s">
        <v>1913</v>
      </c>
      <c r="C1648" s="26">
        <v>1</v>
      </c>
      <c r="D1648" s="18" t="s">
        <v>632</v>
      </c>
      <c r="E1648" s="26" t="s">
        <v>1836</v>
      </c>
      <c r="F1648" s="18" t="s">
        <v>553</v>
      </c>
      <c r="G1648" s="18" t="s">
        <v>773</v>
      </c>
      <c r="H1648" s="18" t="s">
        <v>774</v>
      </c>
      <c r="I1648" s="18" t="s">
        <v>718</v>
      </c>
      <c r="J1648" s="18" t="s">
        <v>363</v>
      </c>
      <c r="K1648" s="18" t="s">
        <v>363</v>
      </c>
      <c r="L1648" s="18" t="s">
        <v>363</v>
      </c>
      <c r="M1648" s="18" t="s">
        <v>253</v>
      </c>
      <c r="N1648" s="56">
        <v>60</v>
      </c>
      <c r="O1648" s="18" t="s">
        <v>1915</v>
      </c>
      <c r="P1648" s="18" t="s">
        <v>466</v>
      </c>
      <c r="Q1648" s="18" t="s">
        <v>254</v>
      </c>
      <c r="R1648" s="24" t="s">
        <v>257</v>
      </c>
      <c r="S1648" s="24" t="s">
        <v>257</v>
      </c>
      <c r="T1648" s="26" t="s">
        <v>1916</v>
      </c>
      <c r="U1648" s="26" t="s">
        <v>257</v>
      </c>
      <c r="V1648" s="26" t="s">
        <v>257</v>
      </c>
      <c r="W1648" s="26" t="s">
        <v>257</v>
      </c>
      <c r="X1648" s="26" t="s">
        <v>837</v>
      </c>
      <c r="Y1648" s="56">
        <v>0</v>
      </c>
      <c r="Z1648" s="18" t="s">
        <v>474</v>
      </c>
      <c r="AA1648" s="56">
        <v>0</v>
      </c>
      <c r="AB1648" s="57" t="s">
        <v>257</v>
      </c>
      <c r="AC1648" s="18" t="s">
        <v>595</v>
      </c>
      <c r="AD1648" s="18" t="s">
        <v>595</v>
      </c>
      <c r="AE1648" s="18" t="s">
        <v>595</v>
      </c>
      <c r="AF1648" s="18" t="s">
        <v>257</v>
      </c>
      <c r="AG1648" s="18" t="s">
        <v>257</v>
      </c>
      <c r="AH1648" s="18" t="s">
        <v>595</v>
      </c>
      <c r="AI1648" s="18">
        <v>14</v>
      </c>
      <c r="AJ1648" s="18" t="s">
        <v>522</v>
      </c>
      <c r="AK1648" s="18">
        <v>14</v>
      </c>
      <c r="AL1648" s="18" t="s">
        <v>1917</v>
      </c>
      <c r="AM1648" s="18" t="s">
        <v>282</v>
      </c>
      <c r="AN1648" s="18">
        <v>0</v>
      </c>
      <c r="AO1648" s="18" t="s">
        <v>1918</v>
      </c>
      <c r="AP1648" s="18" t="s">
        <v>479</v>
      </c>
      <c r="AQ1648" s="18">
        <v>15</v>
      </c>
      <c r="AR1648" s="18" t="s">
        <v>561</v>
      </c>
      <c r="AS1648" s="18">
        <v>0</v>
      </c>
      <c r="AT1648" s="18">
        <v>0</v>
      </c>
      <c r="AU1648" s="18" t="s">
        <v>257</v>
      </c>
      <c r="AV1648" s="18" t="s">
        <v>257</v>
      </c>
      <c r="AW1648" s="18" t="s">
        <v>1919</v>
      </c>
      <c r="AX1648" s="18">
        <v>14</v>
      </c>
      <c r="AY1648" s="18" t="s">
        <v>522</v>
      </c>
      <c r="AZ1648" s="18" t="s">
        <v>257</v>
      </c>
      <c r="BA1648" s="18" t="s">
        <v>257</v>
      </c>
      <c r="BB1648" s="18" t="s">
        <v>1934</v>
      </c>
      <c r="BC1648" s="24"/>
      <c r="BD1648" s="24"/>
      <c r="BE1648" s="24"/>
      <c r="BF1648" s="24"/>
      <c r="BG1648" s="24"/>
      <c r="BH1648" s="24"/>
      <c r="BI1648" s="24"/>
      <c r="BJ1648" s="24"/>
      <c r="BK1648" s="24"/>
      <c r="BL1648" s="24"/>
      <c r="BM1648" s="24"/>
      <c r="BN1648" s="24"/>
      <c r="BO1648" s="24"/>
      <c r="BP1648" s="24"/>
      <c r="BQ1648" s="24"/>
      <c r="BR1648" s="24"/>
      <c r="BS1648" s="24"/>
      <c r="BT1648" s="24"/>
      <c r="BU1648" s="24"/>
      <c r="BV1648" s="24"/>
      <c r="BW1648" s="24"/>
      <c r="BX1648" s="24"/>
      <c r="BY1648" s="24"/>
      <c r="BZ1648" s="24"/>
      <c r="CA1648" s="24"/>
      <c r="CB1648" s="24"/>
      <c r="CC1648" s="24"/>
      <c r="CD1648" s="24"/>
      <c r="CE1648" s="24"/>
      <c r="CF1648" s="24"/>
      <c r="CG1648" s="24"/>
      <c r="CH1648" s="24"/>
      <c r="CI1648" s="24"/>
      <c r="CJ1648" s="24"/>
      <c r="CK1648" s="24"/>
      <c r="CL1648" s="24"/>
      <c r="CM1648" s="24"/>
      <c r="CN1648" s="24"/>
      <c r="CO1648" s="24"/>
      <c r="CP1648" s="24"/>
      <c r="CQ1648" s="24"/>
      <c r="CR1648" s="24"/>
      <c r="CS1648" s="24"/>
      <c r="CT1648" s="24"/>
      <c r="CU1648" s="24"/>
      <c r="CV1648" s="24"/>
      <c r="CW1648" s="24"/>
      <c r="CX1648" s="24"/>
      <c r="CY1648" s="24"/>
      <c r="CZ1648" s="24"/>
      <c r="DA1648" s="24"/>
      <c r="DB1648" s="24"/>
      <c r="DC1648" s="24"/>
      <c r="DD1648" s="24"/>
      <c r="DE1648" s="24"/>
      <c r="DF1648" s="24"/>
      <c r="DG1648" s="24"/>
      <c r="DH1648" s="24"/>
      <c r="DI1648" s="24"/>
      <c r="DJ1648" s="24"/>
      <c r="DK1648" s="24"/>
      <c r="DL1648" s="24"/>
      <c r="DM1648" s="24"/>
      <c r="DN1648" s="24"/>
      <c r="DO1648" s="24"/>
      <c r="DP1648" s="24"/>
      <c r="DQ1648" s="24"/>
      <c r="DR1648" s="18">
        <v>0</v>
      </c>
      <c r="DS1648" s="24"/>
      <c r="DT1648" s="24"/>
      <c r="DU1648" s="24"/>
      <c r="DV1648" s="24"/>
      <c r="DW1648" s="24"/>
      <c r="DX1648" s="24"/>
      <c r="DY1648" s="24"/>
      <c r="DZ1648" s="18">
        <v>0</v>
      </c>
      <c r="EA1648" s="24"/>
      <c r="EB1648" s="24"/>
      <c r="EC1648" s="24"/>
      <c r="ED1648" s="24"/>
      <c r="EE1648" s="18">
        <v>0</v>
      </c>
      <c r="EF1648" s="18">
        <v>0</v>
      </c>
      <c r="EG1648" s="24"/>
      <c r="EH1648" s="18" t="s">
        <v>1921</v>
      </c>
      <c r="EI1648" s="18" cm="1">
        <f t="array" ref="EI1648">IF(SUMPRODUCT(--(DO1648:DS1648&lt;&gt;""))=0, 0,1)</f>
        <v>1</v>
      </c>
      <c r="EJ1648" s="18" cm="1">
        <f t="array" ref="EJ1648">IF(SUMPRODUCT(--(DT1648:EG1648&lt;&gt;""))=0, 0,1)</f>
        <v>1</v>
      </c>
      <c r="EK1648" s="18" cm="1">
        <f t="array" ref="EK1648">IF(SUMPRODUCT(--(EC1648:EG1648&lt;&gt;""))=0, 0,1)</f>
        <v>1</v>
      </c>
      <c r="EL1648" s="18" cm="1">
        <f t="array" ref="EL1648">IF(SUMPRODUCT(--(EE1648:EG1648&lt;&gt;""))=0, 0,1)</f>
        <v>1</v>
      </c>
      <c r="EM1648" s="18">
        <f t="shared" si="318"/>
        <v>0</v>
      </c>
      <c r="EN1648" s="18">
        <f t="shared" si="319"/>
        <v>0</v>
      </c>
      <c r="EO1648" s="18">
        <f t="shared" si="320"/>
        <v>0</v>
      </c>
      <c r="EP1648" s="18">
        <f t="shared" si="321"/>
        <v>0</v>
      </c>
      <c r="EQ1648" s="18">
        <f t="shared" si="322"/>
        <v>0</v>
      </c>
      <c r="ER1648" s="58" t="s">
        <v>2080</v>
      </c>
      <c r="ES1648" s="59">
        <v>44011</v>
      </c>
      <c r="ET1648" s="24"/>
      <c r="EU1648" s="18" t="s">
        <v>1914</v>
      </c>
    </row>
    <row r="1649" spans="1:151" ht="15.75" customHeight="1" x14ac:dyDescent="0.2">
      <c r="A1649" s="5" t="s">
        <v>444</v>
      </c>
      <c r="B1649" s="24" t="s">
        <v>1913</v>
      </c>
      <c r="C1649" s="26">
        <v>1</v>
      </c>
      <c r="D1649" s="18" t="s">
        <v>632</v>
      </c>
      <c r="E1649" s="26" t="s">
        <v>1922</v>
      </c>
      <c r="F1649" s="18" t="s">
        <v>553</v>
      </c>
      <c r="G1649" s="18" t="s">
        <v>773</v>
      </c>
      <c r="H1649" s="18" t="s">
        <v>774</v>
      </c>
      <c r="I1649" s="18" t="s">
        <v>718</v>
      </c>
      <c r="J1649" s="18" t="s">
        <v>363</v>
      </c>
      <c r="K1649" s="18" t="s">
        <v>363</v>
      </c>
      <c r="L1649" s="18" t="s">
        <v>363</v>
      </c>
      <c r="M1649" s="18" t="s">
        <v>253</v>
      </c>
      <c r="N1649" s="56">
        <v>60</v>
      </c>
      <c r="O1649" s="18" t="s">
        <v>1915</v>
      </c>
      <c r="P1649" s="18" t="s">
        <v>466</v>
      </c>
      <c r="Q1649" s="18" t="s">
        <v>254</v>
      </c>
      <c r="R1649" s="24" t="s">
        <v>257</v>
      </c>
      <c r="S1649" s="24" t="s">
        <v>257</v>
      </c>
      <c r="T1649" s="26" t="s">
        <v>1916</v>
      </c>
      <c r="U1649" s="26" t="s">
        <v>257</v>
      </c>
      <c r="V1649" s="26" t="s">
        <v>257</v>
      </c>
      <c r="W1649" s="26" t="s">
        <v>257</v>
      </c>
      <c r="X1649" s="75" t="s">
        <v>1923</v>
      </c>
      <c r="Y1649" s="56">
        <v>50</v>
      </c>
      <c r="Z1649" s="18" t="s">
        <v>474</v>
      </c>
      <c r="AA1649" s="56">
        <v>50</v>
      </c>
      <c r="AB1649" s="57" t="s">
        <v>257</v>
      </c>
      <c r="AC1649" s="18" t="s">
        <v>595</v>
      </c>
      <c r="AD1649" s="18" t="s">
        <v>595</v>
      </c>
      <c r="AE1649" s="18" t="s">
        <v>595</v>
      </c>
      <c r="AF1649" s="18" t="s">
        <v>257</v>
      </c>
      <c r="AG1649" s="18" t="s">
        <v>257</v>
      </c>
      <c r="AH1649" s="18" t="s">
        <v>595</v>
      </c>
      <c r="AI1649" s="18">
        <v>14</v>
      </c>
      <c r="AJ1649" s="18" t="s">
        <v>522</v>
      </c>
      <c r="AK1649" s="18">
        <v>14</v>
      </c>
      <c r="AL1649" s="18" t="s">
        <v>1917</v>
      </c>
      <c r="AM1649" s="18" t="s">
        <v>282</v>
      </c>
      <c r="AN1649" s="18">
        <v>20</v>
      </c>
      <c r="AO1649" s="18" t="s">
        <v>1918</v>
      </c>
      <c r="AP1649" s="18" t="s">
        <v>479</v>
      </c>
      <c r="AQ1649" s="18">
        <v>15</v>
      </c>
      <c r="AR1649" s="18" t="s">
        <v>561</v>
      </c>
      <c r="AS1649" s="18">
        <v>0</v>
      </c>
      <c r="AT1649" s="18">
        <v>12.5</v>
      </c>
      <c r="AU1649" s="18" t="s">
        <v>257</v>
      </c>
      <c r="AV1649" s="18" t="s">
        <v>257</v>
      </c>
      <c r="AW1649" s="18" t="s">
        <v>1919</v>
      </c>
      <c r="AX1649" s="18">
        <v>14</v>
      </c>
      <c r="AY1649" s="18" t="s">
        <v>522</v>
      </c>
      <c r="AZ1649" s="18" t="s">
        <v>257</v>
      </c>
      <c r="BA1649" s="18" t="s">
        <v>257</v>
      </c>
      <c r="BB1649" s="18" t="s">
        <v>1934</v>
      </c>
      <c r="BC1649" s="24"/>
      <c r="BD1649" s="24"/>
      <c r="BE1649" s="24"/>
      <c r="BF1649" s="24"/>
      <c r="BG1649" s="24"/>
      <c r="BH1649" s="24"/>
      <c r="BI1649" s="24"/>
      <c r="BJ1649" s="24"/>
      <c r="BK1649" s="24"/>
      <c r="BL1649" s="24"/>
      <c r="BM1649" s="24"/>
      <c r="BN1649" s="24"/>
      <c r="BO1649" s="24"/>
      <c r="BP1649" s="24"/>
      <c r="BQ1649" s="24"/>
      <c r="BR1649" s="24"/>
      <c r="BS1649" s="24"/>
      <c r="BT1649" s="24"/>
      <c r="BU1649" s="24"/>
      <c r="BV1649" s="24"/>
      <c r="BW1649" s="24"/>
      <c r="BX1649" s="24"/>
      <c r="BY1649" s="24"/>
      <c r="BZ1649" s="24"/>
      <c r="CA1649" s="24"/>
      <c r="CB1649" s="24"/>
      <c r="CC1649" s="24"/>
      <c r="CD1649" s="24"/>
      <c r="CE1649" s="24"/>
      <c r="CF1649" s="24"/>
      <c r="CG1649" s="24"/>
      <c r="CH1649" s="24"/>
      <c r="CI1649" s="24"/>
      <c r="CJ1649" s="24"/>
      <c r="CK1649" s="24"/>
      <c r="CL1649" s="24"/>
      <c r="CM1649" s="24"/>
      <c r="CN1649" s="24"/>
      <c r="CO1649" s="24"/>
      <c r="CP1649" s="24"/>
      <c r="CQ1649" s="24"/>
      <c r="CR1649" s="24"/>
      <c r="CS1649" s="24"/>
      <c r="CT1649" s="24"/>
      <c r="CU1649" s="24"/>
      <c r="CV1649" s="24"/>
      <c r="CW1649" s="24"/>
      <c r="CX1649" s="24"/>
      <c r="CY1649" s="24"/>
      <c r="CZ1649" s="24"/>
      <c r="DA1649" s="24"/>
      <c r="DB1649" s="24"/>
      <c r="DC1649" s="24"/>
      <c r="DD1649" s="24"/>
      <c r="DE1649" s="24"/>
      <c r="DF1649" s="24"/>
      <c r="DG1649" s="24"/>
      <c r="DH1649" s="24"/>
      <c r="DI1649" s="24"/>
      <c r="DJ1649" s="24"/>
      <c r="DK1649" s="24"/>
      <c r="DL1649" s="24"/>
      <c r="DM1649" s="24"/>
      <c r="DN1649" s="24"/>
      <c r="DO1649" s="24"/>
      <c r="DP1649" s="24"/>
      <c r="DQ1649" s="24"/>
      <c r="DR1649" s="18">
        <v>0</v>
      </c>
      <c r="DS1649" s="24"/>
      <c r="DT1649" s="24"/>
      <c r="DU1649" s="24"/>
      <c r="DV1649" s="24"/>
      <c r="DW1649" s="24"/>
      <c r="DX1649" s="24"/>
      <c r="DY1649" s="24"/>
      <c r="DZ1649" s="18">
        <v>0</v>
      </c>
      <c r="EA1649" s="24"/>
      <c r="EB1649" s="24"/>
      <c r="EC1649" s="24"/>
      <c r="ED1649" s="24"/>
      <c r="EE1649" s="18">
        <v>1</v>
      </c>
      <c r="EF1649" s="18">
        <v>0</v>
      </c>
      <c r="EG1649" s="24"/>
      <c r="EH1649" s="18" t="s">
        <v>1921</v>
      </c>
      <c r="EI1649" s="18" cm="1">
        <f t="array" ref="EI1649">IF(SUMPRODUCT(--(DO1649:DS1649&lt;&gt;""))=0, 0,1)</f>
        <v>1</v>
      </c>
      <c r="EJ1649" s="18" cm="1">
        <f t="array" ref="EJ1649">IF(SUMPRODUCT(--(DT1649:EG1649&lt;&gt;""))=0, 0,1)</f>
        <v>1</v>
      </c>
      <c r="EK1649" s="18" cm="1">
        <f t="array" ref="EK1649">IF(SUMPRODUCT(--(EC1649:EG1649&lt;&gt;""))=0, 0,1)</f>
        <v>1</v>
      </c>
      <c r="EL1649" s="18" cm="1">
        <f t="array" ref="EL1649">IF(SUMPRODUCT(--(EE1649:EG1649&lt;&gt;""))=0, 0,1)</f>
        <v>1</v>
      </c>
      <c r="EM1649" s="18">
        <f t="shared" si="318"/>
        <v>1</v>
      </c>
      <c r="EN1649" s="18">
        <f t="shared" si="319"/>
        <v>0</v>
      </c>
      <c r="EO1649" s="18">
        <f t="shared" si="320"/>
        <v>1</v>
      </c>
      <c r="EP1649" s="18">
        <f t="shared" si="321"/>
        <v>1</v>
      </c>
      <c r="EQ1649" s="18">
        <f t="shared" si="322"/>
        <v>1</v>
      </c>
      <c r="ER1649" s="58" t="s">
        <v>2080</v>
      </c>
      <c r="ES1649" s="59">
        <v>44011</v>
      </c>
      <c r="ET1649" s="24"/>
      <c r="EU1649" s="18" t="s">
        <v>1914</v>
      </c>
    </row>
    <row r="1650" spans="1:151" ht="15.75" customHeight="1" x14ac:dyDescent="0.2">
      <c r="A1650" s="5" t="s">
        <v>444</v>
      </c>
      <c r="B1650" s="24" t="s">
        <v>1913</v>
      </c>
      <c r="C1650" s="26">
        <v>1</v>
      </c>
      <c r="D1650" s="18" t="s">
        <v>632</v>
      </c>
      <c r="E1650" s="26" t="s">
        <v>1924</v>
      </c>
      <c r="F1650" s="18" t="s">
        <v>553</v>
      </c>
      <c r="G1650" s="18" t="s">
        <v>773</v>
      </c>
      <c r="H1650" s="18" t="s">
        <v>774</v>
      </c>
      <c r="I1650" s="18" t="s">
        <v>718</v>
      </c>
      <c r="J1650" s="18" t="s">
        <v>363</v>
      </c>
      <c r="K1650" s="18" t="s">
        <v>363</v>
      </c>
      <c r="L1650" s="18" t="s">
        <v>363</v>
      </c>
      <c r="M1650" s="18" t="s">
        <v>253</v>
      </c>
      <c r="N1650" s="56">
        <v>60</v>
      </c>
      <c r="O1650" s="18" t="s">
        <v>1915</v>
      </c>
      <c r="P1650" s="18" t="s">
        <v>466</v>
      </c>
      <c r="Q1650" s="18" t="s">
        <v>254</v>
      </c>
      <c r="R1650" s="24" t="s">
        <v>257</v>
      </c>
      <c r="S1650" s="24" t="s">
        <v>257</v>
      </c>
      <c r="T1650" s="26" t="s">
        <v>1916</v>
      </c>
      <c r="U1650" s="26" t="s">
        <v>257</v>
      </c>
      <c r="V1650" s="26" t="s">
        <v>257</v>
      </c>
      <c r="W1650" s="26" t="s">
        <v>257</v>
      </c>
      <c r="X1650" s="75" t="s">
        <v>1923</v>
      </c>
      <c r="Y1650" s="56">
        <v>100</v>
      </c>
      <c r="Z1650" s="18" t="s">
        <v>474</v>
      </c>
      <c r="AA1650" s="56">
        <v>100</v>
      </c>
      <c r="AB1650" s="57" t="s">
        <v>257</v>
      </c>
      <c r="AC1650" s="18" t="s">
        <v>595</v>
      </c>
      <c r="AD1650" s="18" t="s">
        <v>595</v>
      </c>
      <c r="AE1650" s="18" t="s">
        <v>595</v>
      </c>
      <c r="AF1650" s="18" t="s">
        <v>257</v>
      </c>
      <c r="AG1650" s="18" t="s">
        <v>257</v>
      </c>
      <c r="AH1650" s="18" t="s">
        <v>595</v>
      </c>
      <c r="AI1650" s="18">
        <v>14</v>
      </c>
      <c r="AJ1650" s="18" t="s">
        <v>522</v>
      </c>
      <c r="AK1650" s="18">
        <v>14</v>
      </c>
      <c r="AL1650" s="18" t="s">
        <v>1917</v>
      </c>
      <c r="AM1650" s="18" t="s">
        <v>282</v>
      </c>
      <c r="AN1650" s="18">
        <v>60</v>
      </c>
      <c r="AO1650" s="18" t="s">
        <v>1918</v>
      </c>
      <c r="AP1650" s="18" t="s">
        <v>479</v>
      </c>
      <c r="AQ1650" s="18">
        <v>15</v>
      </c>
      <c r="AR1650" s="18" t="s">
        <v>561</v>
      </c>
      <c r="AS1650" s="18">
        <v>30</v>
      </c>
      <c r="AT1650" s="18">
        <v>90</v>
      </c>
      <c r="AU1650" s="18" t="s">
        <v>257</v>
      </c>
      <c r="AV1650" s="18" t="s">
        <v>257</v>
      </c>
      <c r="AW1650" s="18" t="s">
        <v>1919</v>
      </c>
      <c r="AX1650" s="18">
        <v>14</v>
      </c>
      <c r="AY1650" s="18" t="s">
        <v>522</v>
      </c>
      <c r="AZ1650" s="18" t="s">
        <v>257</v>
      </c>
      <c r="BA1650" s="18" t="s">
        <v>257</v>
      </c>
      <c r="BB1650" s="18" t="s">
        <v>1934</v>
      </c>
      <c r="BC1650" s="24"/>
      <c r="BD1650" s="24"/>
      <c r="BE1650" s="24"/>
      <c r="BF1650" s="24"/>
      <c r="BG1650" s="24"/>
      <c r="BH1650" s="24"/>
      <c r="BI1650" s="24"/>
      <c r="BJ1650" s="24"/>
      <c r="BK1650" s="24"/>
      <c r="BL1650" s="24"/>
      <c r="BM1650" s="24"/>
      <c r="BN1650" s="24"/>
      <c r="BO1650" s="24"/>
      <c r="BP1650" s="24"/>
      <c r="BQ1650" s="24"/>
      <c r="BR1650" s="24"/>
      <c r="BS1650" s="24"/>
      <c r="BT1650" s="24"/>
      <c r="BU1650" s="24"/>
      <c r="BV1650" s="24"/>
      <c r="BW1650" s="24"/>
      <c r="BX1650" s="24"/>
      <c r="BY1650" s="24"/>
      <c r="BZ1650" s="24"/>
      <c r="CA1650" s="24"/>
      <c r="CB1650" s="24"/>
      <c r="CC1650" s="24"/>
      <c r="CD1650" s="24"/>
      <c r="CE1650" s="24"/>
      <c r="CF1650" s="24"/>
      <c r="CG1650" s="24"/>
      <c r="CH1650" s="24"/>
      <c r="CI1650" s="24"/>
      <c r="CJ1650" s="24"/>
      <c r="CK1650" s="24"/>
      <c r="CL1650" s="24"/>
      <c r="CM1650" s="24"/>
      <c r="CN1650" s="24"/>
      <c r="CO1650" s="24"/>
      <c r="CP1650" s="24"/>
      <c r="CQ1650" s="24"/>
      <c r="CR1650" s="24"/>
      <c r="CS1650" s="24"/>
      <c r="CT1650" s="24"/>
      <c r="CU1650" s="24"/>
      <c r="CV1650" s="24"/>
      <c r="CW1650" s="24"/>
      <c r="CX1650" s="24"/>
      <c r="CY1650" s="24"/>
      <c r="CZ1650" s="24"/>
      <c r="DA1650" s="24"/>
      <c r="DB1650" s="24"/>
      <c r="DC1650" s="24"/>
      <c r="DD1650" s="24"/>
      <c r="DE1650" s="24"/>
      <c r="DF1650" s="24"/>
      <c r="DG1650" s="24"/>
      <c r="DH1650" s="24"/>
      <c r="DI1650" s="24"/>
      <c r="DJ1650" s="24"/>
      <c r="DK1650" s="24"/>
      <c r="DL1650" s="24"/>
      <c r="DM1650" s="24"/>
      <c r="DN1650" s="24"/>
      <c r="DO1650" s="24"/>
      <c r="DP1650" s="24"/>
      <c r="DQ1650" s="24"/>
      <c r="DR1650" s="18">
        <v>0</v>
      </c>
      <c r="DS1650" s="24"/>
      <c r="DT1650" s="24"/>
      <c r="DU1650" s="24"/>
      <c r="DV1650" s="24"/>
      <c r="DW1650" s="24"/>
      <c r="DX1650" s="24"/>
      <c r="DY1650" s="24"/>
      <c r="DZ1650" s="18">
        <v>0</v>
      </c>
      <c r="EA1650" s="24"/>
      <c r="EB1650" s="24"/>
      <c r="EC1650" s="24"/>
      <c r="ED1650" s="24"/>
      <c r="EE1650" s="18">
        <v>1</v>
      </c>
      <c r="EF1650" s="18">
        <v>0</v>
      </c>
      <c r="EG1650" s="24"/>
      <c r="EH1650" s="18" t="s">
        <v>1921</v>
      </c>
      <c r="EI1650" s="18" cm="1">
        <f t="array" ref="EI1650">IF(SUMPRODUCT(--(DO1650:DS1650&lt;&gt;""))=0, 0,1)</f>
        <v>1</v>
      </c>
      <c r="EJ1650" s="18" cm="1">
        <f t="array" ref="EJ1650">IF(SUMPRODUCT(--(DT1650:EG1650&lt;&gt;""))=0, 0,1)</f>
        <v>1</v>
      </c>
      <c r="EK1650" s="18" cm="1">
        <f t="array" ref="EK1650">IF(SUMPRODUCT(--(EC1650:EG1650&lt;&gt;""))=0, 0,1)</f>
        <v>1</v>
      </c>
      <c r="EL1650" s="18" cm="1">
        <f t="array" ref="EL1650">IF(SUMPRODUCT(--(EE1650:EG1650&lt;&gt;""))=0, 0,1)</f>
        <v>1</v>
      </c>
      <c r="EM1650" s="18">
        <f t="shared" si="318"/>
        <v>1</v>
      </c>
      <c r="EN1650" s="18">
        <f t="shared" si="319"/>
        <v>0</v>
      </c>
      <c r="EO1650" s="18">
        <f t="shared" si="320"/>
        <v>1</v>
      </c>
      <c r="EP1650" s="18">
        <f t="shared" si="321"/>
        <v>1</v>
      </c>
      <c r="EQ1650" s="18">
        <f t="shared" si="322"/>
        <v>1</v>
      </c>
      <c r="ER1650" s="58" t="s">
        <v>2080</v>
      </c>
      <c r="ES1650" s="59">
        <v>44011</v>
      </c>
      <c r="ET1650" s="24"/>
      <c r="EU1650" s="18" t="s">
        <v>1914</v>
      </c>
    </row>
    <row r="1651" spans="1:151" ht="15.75" customHeight="1" x14ac:dyDescent="0.2">
      <c r="A1651" s="5" t="s">
        <v>444</v>
      </c>
      <c r="B1651" s="24" t="s">
        <v>1913</v>
      </c>
      <c r="C1651" s="26">
        <v>1</v>
      </c>
      <c r="D1651" s="18" t="s">
        <v>632</v>
      </c>
      <c r="E1651" s="26" t="s">
        <v>1925</v>
      </c>
      <c r="F1651" s="18" t="s">
        <v>553</v>
      </c>
      <c r="G1651" s="18" t="s">
        <v>773</v>
      </c>
      <c r="H1651" s="18" t="s">
        <v>774</v>
      </c>
      <c r="I1651" s="18" t="s">
        <v>718</v>
      </c>
      <c r="J1651" s="18" t="s">
        <v>363</v>
      </c>
      <c r="K1651" s="18" t="s">
        <v>363</v>
      </c>
      <c r="L1651" s="18" t="s">
        <v>363</v>
      </c>
      <c r="M1651" s="18" t="s">
        <v>253</v>
      </c>
      <c r="N1651" s="56">
        <v>60</v>
      </c>
      <c r="O1651" s="18" t="s">
        <v>1915</v>
      </c>
      <c r="P1651" s="18" t="s">
        <v>466</v>
      </c>
      <c r="Q1651" s="18" t="s">
        <v>254</v>
      </c>
      <c r="R1651" s="24" t="s">
        <v>257</v>
      </c>
      <c r="S1651" s="24" t="s">
        <v>257</v>
      </c>
      <c r="T1651" s="26" t="s">
        <v>1916</v>
      </c>
      <c r="U1651" s="26" t="s">
        <v>257</v>
      </c>
      <c r="V1651" s="26" t="s">
        <v>257</v>
      </c>
      <c r="W1651" s="26" t="s">
        <v>257</v>
      </c>
      <c r="X1651" s="75" t="s">
        <v>1923</v>
      </c>
      <c r="Y1651" s="56">
        <v>200</v>
      </c>
      <c r="Z1651" s="18" t="s">
        <v>474</v>
      </c>
      <c r="AA1651" s="56">
        <v>200</v>
      </c>
      <c r="AB1651" s="57" t="s">
        <v>257</v>
      </c>
      <c r="AC1651" s="18" t="s">
        <v>595</v>
      </c>
      <c r="AD1651" s="18" t="s">
        <v>595</v>
      </c>
      <c r="AE1651" s="18" t="s">
        <v>595</v>
      </c>
      <c r="AF1651" s="18" t="s">
        <v>257</v>
      </c>
      <c r="AG1651" s="18" t="s">
        <v>257</v>
      </c>
      <c r="AH1651" s="18" t="s">
        <v>595</v>
      </c>
      <c r="AI1651" s="18">
        <v>14</v>
      </c>
      <c r="AJ1651" s="18" t="s">
        <v>522</v>
      </c>
      <c r="AK1651" s="18">
        <v>14</v>
      </c>
      <c r="AL1651" s="18" t="s">
        <v>1917</v>
      </c>
      <c r="AM1651" s="18" t="s">
        <v>282</v>
      </c>
      <c r="AN1651" s="18">
        <v>65</v>
      </c>
      <c r="AO1651" s="18" t="s">
        <v>1918</v>
      </c>
      <c r="AP1651" s="18" t="s">
        <v>479</v>
      </c>
      <c r="AQ1651" s="18">
        <v>15</v>
      </c>
      <c r="AR1651" s="18" t="s">
        <v>561</v>
      </c>
      <c r="AS1651" s="18">
        <v>40</v>
      </c>
      <c r="AT1651" s="18">
        <v>90</v>
      </c>
      <c r="AU1651" s="18" t="s">
        <v>257</v>
      </c>
      <c r="AV1651" s="18" t="s">
        <v>257</v>
      </c>
      <c r="AW1651" s="18" t="s">
        <v>1919</v>
      </c>
      <c r="AX1651" s="18">
        <v>14</v>
      </c>
      <c r="AY1651" s="18" t="s">
        <v>522</v>
      </c>
      <c r="AZ1651" s="18" t="s">
        <v>257</v>
      </c>
      <c r="BA1651" s="18" t="s">
        <v>257</v>
      </c>
      <c r="BB1651" s="18" t="s">
        <v>1934</v>
      </c>
      <c r="BC1651" s="24"/>
      <c r="BD1651" s="24"/>
      <c r="BE1651" s="24"/>
      <c r="BF1651" s="24"/>
      <c r="BG1651" s="24"/>
      <c r="BH1651" s="24"/>
      <c r="BI1651" s="24"/>
      <c r="BJ1651" s="24"/>
      <c r="BK1651" s="24"/>
      <c r="BL1651" s="24"/>
      <c r="BM1651" s="24"/>
      <c r="BN1651" s="24"/>
      <c r="BO1651" s="24"/>
      <c r="BP1651" s="24"/>
      <c r="BQ1651" s="24"/>
      <c r="BR1651" s="24"/>
      <c r="BS1651" s="24"/>
      <c r="BT1651" s="24"/>
      <c r="BU1651" s="24"/>
      <c r="BV1651" s="24"/>
      <c r="BW1651" s="24"/>
      <c r="BX1651" s="24"/>
      <c r="BY1651" s="24"/>
      <c r="BZ1651" s="24"/>
      <c r="CA1651" s="24"/>
      <c r="CB1651" s="24"/>
      <c r="CC1651" s="24"/>
      <c r="CD1651" s="24"/>
      <c r="CE1651" s="24"/>
      <c r="CF1651" s="24"/>
      <c r="CG1651" s="24"/>
      <c r="CH1651" s="24"/>
      <c r="CI1651" s="24"/>
      <c r="CJ1651" s="24"/>
      <c r="CK1651" s="24"/>
      <c r="CL1651" s="24"/>
      <c r="CM1651" s="24"/>
      <c r="CN1651" s="24"/>
      <c r="CO1651" s="24"/>
      <c r="CP1651" s="24"/>
      <c r="CQ1651" s="24"/>
      <c r="CR1651" s="24"/>
      <c r="CS1651" s="24"/>
      <c r="CT1651" s="24"/>
      <c r="CU1651" s="24"/>
      <c r="CV1651" s="24"/>
      <c r="CW1651" s="24"/>
      <c r="CX1651" s="24"/>
      <c r="CY1651" s="24"/>
      <c r="CZ1651" s="24"/>
      <c r="DA1651" s="24"/>
      <c r="DB1651" s="24"/>
      <c r="DC1651" s="24"/>
      <c r="DD1651" s="24"/>
      <c r="DE1651" s="24"/>
      <c r="DF1651" s="24"/>
      <c r="DG1651" s="24"/>
      <c r="DH1651" s="24"/>
      <c r="DI1651" s="24"/>
      <c r="DJ1651" s="24"/>
      <c r="DK1651" s="24"/>
      <c r="DL1651" s="24"/>
      <c r="DM1651" s="24"/>
      <c r="DN1651" s="24"/>
      <c r="DO1651" s="24"/>
      <c r="DP1651" s="24"/>
      <c r="DQ1651" s="24"/>
      <c r="DR1651" s="18">
        <v>0</v>
      </c>
      <c r="DS1651" s="24"/>
      <c r="DT1651" s="24"/>
      <c r="DU1651" s="24"/>
      <c r="DV1651" s="24"/>
      <c r="DW1651" s="24"/>
      <c r="DX1651" s="24"/>
      <c r="DY1651" s="24"/>
      <c r="DZ1651" s="18">
        <v>0</v>
      </c>
      <c r="EA1651" s="24"/>
      <c r="EB1651" s="24"/>
      <c r="EC1651" s="24"/>
      <c r="ED1651" s="24"/>
      <c r="EE1651" s="18">
        <v>0</v>
      </c>
      <c r="EF1651" s="18">
        <v>1</v>
      </c>
      <c r="EG1651" s="24"/>
      <c r="EH1651" s="18" t="s">
        <v>1921</v>
      </c>
      <c r="EI1651" s="18" cm="1">
        <f t="array" ref="EI1651">IF(SUMPRODUCT(--(DO1651:DS1651&lt;&gt;""))=0, 0,1)</f>
        <v>1</v>
      </c>
      <c r="EJ1651" s="18" cm="1">
        <f t="array" ref="EJ1651">IF(SUMPRODUCT(--(DT1651:EG1651&lt;&gt;""))=0, 0,1)</f>
        <v>1</v>
      </c>
      <c r="EK1651" s="18" cm="1">
        <f t="array" ref="EK1651">IF(SUMPRODUCT(--(EC1651:EG1651&lt;&gt;""))=0, 0,1)</f>
        <v>1</v>
      </c>
      <c r="EL1651" s="18" cm="1">
        <f t="array" ref="EL1651">IF(SUMPRODUCT(--(EE1651:EG1651&lt;&gt;""))=0, 0,1)</f>
        <v>1</v>
      </c>
      <c r="EM1651" s="18">
        <f t="shared" si="318"/>
        <v>1</v>
      </c>
      <c r="EN1651" s="18">
        <f t="shared" si="319"/>
        <v>0</v>
      </c>
      <c r="EO1651" s="18">
        <f t="shared" si="320"/>
        <v>1</v>
      </c>
      <c r="EP1651" s="18">
        <f t="shared" si="321"/>
        <v>1</v>
      </c>
      <c r="EQ1651" s="18">
        <f t="shared" si="322"/>
        <v>1</v>
      </c>
      <c r="ER1651" s="58" t="s">
        <v>2080</v>
      </c>
      <c r="ES1651" s="59">
        <v>44011</v>
      </c>
      <c r="ET1651" s="24"/>
      <c r="EU1651" s="18" t="s">
        <v>1914</v>
      </c>
    </row>
    <row r="1652" spans="1:151" ht="15.75" customHeight="1" x14ac:dyDescent="0.2">
      <c r="A1652" s="5" t="s">
        <v>444</v>
      </c>
      <c r="B1652" s="24" t="s">
        <v>1913</v>
      </c>
      <c r="C1652" s="26">
        <v>1</v>
      </c>
      <c r="D1652" s="18" t="s">
        <v>632</v>
      </c>
      <c r="E1652" s="26" t="s">
        <v>1926</v>
      </c>
      <c r="F1652" s="18" t="s">
        <v>553</v>
      </c>
      <c r="G1652" s="18" t="s">
        <v>773</v>
      </c>
      <c r="H1652" s="18" t="s">
        <v>774</v>
      </c>
      <c r="I1652" s="18" t="s">
        <v>718</v>
      </c>
      <c r="J1652" s="18" t="s">
        <v>363</v>
      </c>
      <c r="K1652" s="18" t="s">
        <v>363</v>
      </c>
      <c r="L1652" s="18" t="s">
        <v>363</v>
      </c>
      <c r="M1652" s="18" t="s">
        <v>253</v>
      </c>
      <c r="N1652" s="56">
        <v>60</v>
      </c>
      <c r="O1652" s="18" t="s">
        <v>1915</v>
      </c>
      <c r="P1652" s="18" t="s">
        <v>466</v>
      </c>
      <c r="Q1652" s="18" t="s">
        <v>254</v>
      </c>
      <c r="R1652" s="24" t="s">
        <v>257</v>
      </c>
      <c r="S1652" s="24" t="s">
        <v>257</v>
      </c>
      <c r="T1652" s="26" t="s">
        <v>1916</v>
      </c>
      <c r="U1652" s="26" t="s">
        <v>257</v>
      </c>
      <c r="V1652" s="26" t="s">
        <v>257</v>
      </c>
      <c r="W1652" s="26" t="s">
        <v>257</v>
      </c>
      <c r="X1652" s="75" t="s">
        <v>1923</v>
      </c>
      <c r="Y1652" s="56">
        <v>400</v>
      </c>
      <c r="Z1652" s="18" t="s">
        <v>474</v>
      </c>
      <c r="AA1652" s="56">
        <v>400</v>
      </c>
      <c r="AB1652" s="57" t="s">
        <v>257</v>
      </c>
      <c r="AC1652" s="18" t="s">
        <v>595</v>
      </c>
      <c r="AD1652" s="18" t="s">
        <v>595</v>
      </c>
      <c r="AE1652" s="18" t="s">
        <v>595</v>
      </c>
      <c r="AF1652" s="18" t="s">
        <v>257</v>
      </c>
      <c r="AG1652" s="18" t="s">
        <v>257</v>
      </c>
      <c r="AH1652" s="18" t="s">
        <v>595</v>
      </c>
      <c r="AI1652" s="18">
        <v>14</v>
      </c>
      <c r="AJ1652" s="18" t="s">
        <v>522</v>
      </c>
      <c r="AK1652" s="18">
        <v>14</v>
      </c>
      <c r="AL1652" s="18" t="s">
        <v>1917</v>
      </c>
      <c r="AM1652" s="18" t="s">
        <v>282</v>
      </c>
      <c r="AN1652" s="18">
        <v>15</v>
      </c>
      <c r="AO1652" s="18" t="s">
        <v>1918</v>
      </c>
      <c r="AP1652" s="18" t="s">
        <v>479</v>
      </c>
      <c r="AQ1652" s="18">
        <v>15</v>
      </c>
      <c r="AR1652" s="18" t="s">
        <v>561</v>
      </c>
      <c r="AS1652" s="18">
        <v>0</v>
      </c>
      <c r="AT1652" s="18">
        <v>10</v>
      </c>
      <c r="AU1652" s="18" t="s">
        <v>257</v>
      </c>
      <c r="AV1652" s="18" t="s">
        <v>257</v>
      </c>
      <c r="AW1652" s="18" t="s">
        <v>1919</v>
      </c>
      <c r="AX1652" s="18">
        <v>14</v>
      </c>
      <c r="AY1652" s="18" t="s">
        <v>522</v>
      </c>
      <c r="AZ1652" s="18" t="s">
        <v>257</v>
      </c>
      <c r="BA1652" s="18" t="s">
        <v>257</v>
      </c>
      <c r="BB1652" s="18" t="s">
        <v>1934</v>
      </c>
      <c r="BC1652" s="24"/>
      <c r="BD1652" s="24"/>
      <c r="BE1652" s="24"/>
      <c r="BF1652" s="24"/>
      <c r="BG1652" s="24"/>
      <c r="BH1652" s="24"/>
      <c r="BI1652" s="24"/>
      <c r="BJ1652" s="24"/>
      <c r="BK1652" s="24"/>
      <c r="BL1652" s="24"/>
      <c r="BM1652" s="24"/>
      <c r="BN1652" s="24"/>
      <c r="BO1652" s="24"/>
      <c r="BP1652" s="24"/>
      <c r="BQ1652" s="24"/>
      <c r="BR1652" s="24"/>
      <c r="BS1652" s="24"/>
      <c r="BT1652" s="24"/>
      <c r="BU1652" s="24"/>
      <c r="BV1652" s="24"/>
      <c r="BW1652" s="24"/>
      <c r="BX1652" s="24"/>
      <c r="BY1652" s="24"/>
      <c r="BZ1652" s="24"/>
      <c r="CA1652" s="24"/>
      <c r="CB1652" s="24"/>
      <c r="CC1652" s="24"/>
      <c r="CD1652" s="24"/>
      <c r="CE1652" s="24"/>
      <c r="CF1652" s="24"/>
      <c r="CG1652" s="24"/>
      <c r="CH1652" s="24"/>
      <c r="CI1652" s="24"/>
      <c r="CJ1652" s="24"/>
      <c r="CK1652" s="24"/>
      <c r="CL1652" s="24"/>
      <c r="CM1652" s="24"/>
      <c r="CN1652" s="24"/>
      <c r="CO1652" s="24"/>
      <c r="CP1652" s="24"/>
      <c r="CQ1652" s="24"/>
      <c r="CR1652" s="24"/>
      <c r="CS1652" s="24"/>
      <c r="CT1652" s="24"/>
      <c r="CU1652" s="24"/>
      <c r="CV1652" s="24"/>
      <c r="CW1652" s="24"/>
      <c r="CX1652" s="24"/>
      <c r="CY1652" s="24"/>
      <c r="CZ1652" s="24"/>
      <c r="DA1652" s="24"/>
      <c r="DB1652" s="24"/>
      <c r="DC1652" s="24"/>
      <c r="DD1652" s="24"/>
      <c r="DE1652" s="24"/>
      <c r="DF1652" s="24"/>
      <c r="DG1652" s="24"/>
      <c r="DH1652" s="24"/>
      <c r="DI1652" s="24"/>
      <c r="DJ1652" s="24"/>
      <c r="DK1652" s="24"/>
      <c r="DL1652" s="24"/>
      <c r="DM1652" s="24"/>
      <c r="DN1652" s="24"/>
      <c r="DO1652" s="24"/>
      <c r="DP1652" s="24"/>
      <c r="DQ1652" s="24"/>
      <c r="DR1652" s="18">
        <v>0</v>
      </c>
      <c r="DS1652" s="24"/>
      <c r="DT1652" s="24"/>
      <c r="DU1652" s="24"/>
      <c r="DV1652" s="24"/>
      <c r="DW1652" s="24"/>
      <c r="DX1652" s="24"/>
      <c r="DY1652" s="24"/>
      <c r="DZ1652" s="18">
        <v>0</v>
      </c>
      <c r="EA1652" s="24"/>
      <c r="EB1652" s="24"/>
      <c r="EC1652" s="24"/>
      <c r="ED1652" s="24"/>
      <c r="EE1652" s="18">
        <v>1</v>
      </c>
      <c r="EF1652" s="18">
        <v>0</v>
      </c>
      <c r="EG1652" s="24"/>
      <c r="EH1652" s="18" t="s">
        <v>1921</v>
      </c>
      <c r="EI1652" s="18" cm="1">
        <f t="array" ref="EI1652">IF(SUMPRODUCT(--(DO1652:DS1652&lt;&gt;""))=0, 0,1)</f>
        <v>1</v>
      </c>
      <c r="EJ1652" s="18" cm="1">
        <f t="array" ref="EJ1652">IF(SUMPRODUCT(--(DT1652:EG1652&lt;&gt;""))=0, 0,1)</f>
        <v>1</v>
      </c>
      <c r="EK1652" s="18" cm="1">
        <f t="array" ref="EK1652">IF(SUMPRODUCT(--(EC1652:EG1652&lt;&gt;""))=0, 0,1)</f>
        <v>1</v>
      </c>
      <c r="EL1652" s="18" cm="1">
        <f t="array" ref="EL1652">IF(SUMPRODUCT(--(EE1652:EG1652&lt;&gt;""))=0, 0,1)</f>
        <v>1</v>
      </c>
      <c r="EM1652" s="18">
        <f t="shared" si="318"/>
        <v>1</v>
      </c>
      <c r="EN1652" s="18">
        <f t="shared" si="319"/>
        <v>0</v>
      </c>
      <c r="EO1652" s="18">
        <f t="shared" si="320"/>
        <v>1</v>
      </c>
      <c r="EP1652" s="18">
        <f t="shared" si="321"/>
        <v>1</v>
      </c>
      <c r="EQ1652" s="18">
        <f t="shared" si="322"/>
        <v>1</v>
      </c>
      <c r="ER1652" s="58" t="s">
        <v>2080</v>
      </c>
      <c r="ES1652" s="59">
        <v>44011</v>
      </c>
      <c r="ET1652" s="24"/>
      <c r="EU1652" s="18" t="s">
        <v>1914</v>
      </c>
    </row>
    <row r="1653" spans="1:151" ht="15.75" customHeight="1" x14ac:dyDescent="0.2">
      <c r="A1653" s="5" t="s">
        <v>444</v>
      </c>
      <c r="B1653" s="24" t="s">
        <v>1913</v>
      </c>
      <c r="C1653" s="26">
        <v>1</v>
      </c>
      <c r="D1653" s="18" t="s">
        <v>632</v>
      </c>
      <c r="E1653" s="26" t="s">
        <v>1927</v>
      </c>
      <c r="F1653" s="18" t="s">
        <v>553</v>
      </c>
      <c r="G1653" s="18" t="s">
        <v>773</v>
      </c>
      <c r="H1653" s="18" t="s">
        <v>774</v>
      </c>
      <c r="I1653" s="18" t="s">
        <v>718</v>
      </c>
      <c r="J1653" s="18" t="s">
        <v>363</v>
      </c>
      <c r="K1653" s="18" t="s">
        <v>363</v>
      </c>
      <c r="L1653" s="18" t="s">
        <v>363</v>
      </c>
      <c r="M1653" s="18" t="s">
        <v>253</v>
      </c>
      <c r="N1653" s="56">
        <v>60</v>
      </c>
      <c r="O1653" s="18" t="s">
        <v>1915</v>
      </c>
      <c r="P1653" s="18" t="s">
        <v>466</v>
      </c>
      <c r="Q1653" s="18" t="s">
        <v>254</v>
      </c>
      <c r="R1653" s="24" t="s">
        <v>257</v>
      </c>
      <c r="S1653" s="24" t="s">
        <v>257</v>
      </c>
      <c r="T1653" s="26" t="s">
        <v>1916</v>
      </c>
      <c r="U1653" s="26" t="s">
        <v>257</v>
      </c>
      <c r="V1653" s="26" t="s">
        <v>257</v>
      </c>
      <c r="W1653" s="26" t="s">
        <v>257</v>
      </c>
      <c r="X1653" s="75" t="s">
        <v>1928</v>
      </c>
      <c r="Y1653" s="56">
        <v>300</v>
      </c>
      <c r="Z1653" s="18" t="s">
        <v>474</v>
      </c>
      <c r="AA1653" s="56">
        <v>300</v>
      </c>
      <c r="AB1653" s="57" t="s">
        <v>257</v>
      </c>
      <c r="AC1653" s="18" t="s">
        <v>595</v>
      </c>
      <c r="AD1653" s="18" t="s">
        <v>595</v>
      </c>
      <c r="AE1653" s="18" t="s">
        <v>595</v>
      </c>
      <c r="AF1653" s="18" t="s">
        <v>257</v>
      </c>
      <c r="AG1653" s="18" t="s">
        <v>257</v>
      </c>
      <c r="AH1653" s="18" t="s">
        <v>595</v>
      </c>
      <c r="AI1653" s="18">
        <v>14</v>
      </c>
      <c r="AJ1653" s="18" t="s">
        <v>522</v>
      </c>
      <c r="AK1653" s="18">
        <v>14</v>
      </c>
      <c r="AL1653" s="18" t="s">
        <v>1917</v>
      </c>
      <c r="AM1653" s="18" t="s">
        <v>282</v>
      </c>
      <c r="AN1653" s="18">
        <v>15</v>
      </c>
      <c r="AO1653" s="18" t="s">
        <v>1918</v>
      </c>
      <c r="AP1653" s="18" t="s">
        <v>479</v>
      </c>
      <c r="AQ1653" s="18">
        <v>15</v>
      </c>
      <c r="AR1653" s="18" t="s">
        <v>561</v>
      </c>
      <c r="AS1653" s="18">
        <v>0</v>
      </c>
      <c r="AT1653" s="18">
        <v>12.5</v>
      </c>
      <c r="AU1653" s="18" t="s">
        <v>257</v>
      </c>
      <c r="AV1653" s="18" t="s">
        <v>257</v>
      </c>
      <c r="AW1653" s="18" t="s">
        <v>1919</v>
      </c>
      <c r="AX1653" s="18">
        <v>14</v>
      </c>
      <c r="AY1653" s="18" t="s">
        <v>522</v>
      </c>
      <c r="AZ1653" s="18" t="s">
        <v>257</v>
      </c>
      <c r="BA1653" s="18" t="s">
        <v>257</v>
      </c>
      <c r="BB1653" s="18" t="s">
        <v>1934</v>
      </c>
      <c r="BC1653" s="24"/>
      <c r="BD1653" s="24"/>
      <c r="BE1653" s="24"/>
      <c r="BF1653" s="24"/>
      <c r="BG1653" s="24"/>
      <c r="BH1653" s="24"/>
      <c r="BI1653" s="24"/>
      <c r="BJ1653" s="24"/>
      <c r="BK1653" s="24"/>
      <c r="BL1653" s="24"/>
      <c r="BM1653" s="24"/>
      <c r="BN1653" s="24"/>
      <c r="BO1653" s="24"/>
      <c r="BP1653" s="24"/>
      <c r="BQ1653" s="24"/>
      <c r="BR1653" s="24"/>
      <c r="BS1653" s="24"/>
      <c r="BT1653" s="24"/>
      <c r="BU1653" s="24"/>
      <c r="BV1653" s="24"/>
      <c r="BW1653" s="24"/>
      <c r="BX1653" s="24"/>
      <c r="BY1653" s="24"/>
      <c r="BZ1653" s="24"/>
      <c r="CA1653" s="24"/>
      <c r="CB1653" s="24"/>
      <c r="CC1653" s="24"/>
      <c r="CD1653" s="24"/>
      <c r="CE1653" s="24"/>
      <c r="CF1653" s="24"/>
      <c r="CG1653" s="24"/>
      <c r="CH1653" s="24"/>
      <c r="CI1653" s="24"/>
      <c r="CJ1653" s="24"/>
      <c r="CK1653" s="24"/>
      <c r="CL1653" s="24"/>
      <c r="CM1653" s="24"/>
      <c r="CN1653" s="24"/>
      <c r="CO1653" s="24"/>
      <c r="CP1653" s="24"/>
      <c r="CQ1653" s="24"/>
      <c r="CR1653" s="24"/>
      <c r="CS1653" s="24"/>
      <c r="CT1653" s="24"/>
      <c r="CU1653" s="24"/>
      <c r="CV1653" s="24"/>
      <c r="CW1653" s="24"/>
      <c r="CX1653" s="24"/>
      <c r="CY1653" s="24"/>
      <c r="CZ1653" s="24"/>
      <c r="DA1653" s="24"/>
      <c r="DB1653" s="24"/>
      <c r="DC1653" s="24"/>
      <c r="DD1653" s="24"/>
      <c r="DE1653" s="24"/>
      <c r="DF1653" s="24"/>
      <c r="DG1653" s="24"/>
      <c r="DH1653" s="24"/>
      <c r="DI1653" s="24"/>
      <c r="DJ1653" s="24"/>
      <c r="DK1653" s="24"/>
      <c r="DL1653" s="24"/>
      <c r="DM1653" s="24"/>
      <c r="DN1653" s="24"/>
      <c r="DO1653" s="24"/>
      <c r="DP1653" s="24"/>
      <c r="DQ1653" s="24"/>
      <c r="DR1653" s="18">
        <v>0</v>
      </c>
      <c r="DS1653" s="24"/>
      <c r="DT1653" s="24"/>
      <c r="DU1653" s="24"/>
      <c r="DV1653" s="24"/>
      <c r="DW1653" s="24"/>
      <c r="DX1653" s="24"/>
      <c r="DY1653" s="24"/>
      <c r="DZ1653" s="18">
        <v>0</v>
      </c>
      <c r="EA1653" s="24"/>
      <c r="EB1653" s="24"/>
      <c r="EC1653" s="24"/>
      <c r="ED1653" s="24"/>
      <c r="EE1653" s="18">
        <v>1</v>
      </c>
      <c r="EF1653" s="18">
        <v>0</v>
      </c>
      <c r="EG1653" s="24"/>
      <c r="EH1653" s="18" t="s">
        <v>1921</v>
      </c>
      <c r="EI1653" s="18" cm="1">
        <f t="array" ref="EI1653">IF(SUMPRODUCT(--(DO1653:DS1653&lt;&gt;""))=0, 0,1)</f>
        <v>1</v>
      </c>
      <c r="EJ1653" s="18" cm="1">
        <f t="array" ref="EJ1653">IF(SUMPRODUCT(--(DT1653:EG1653&lt;&gt;""))=0, 0,1)</f>
        <v>1</v>
      </c>
      <c r="EK1653" s="18" cm="1">
        <f t="array" ref="EK1653">IF(SUMPRODUCT(--(EC1653:EG1653&lt;&gt;""))=0, 0,1)</f>
        <v>1</v>
      </c>
      <c r="EL1653" s="18" cm="1">
        <f t="array" ref="EL1653">IF(SUMPRODUCT(--(EE1653:EG1653&lt;&gt;""))=0, 0,1)</f>
        <v>1</v>
      </c>
      <c r="EM1653" s="18">
        <f t="shared" si="318"/>
        <v>1</v>
      </c>
      <c r="EN1653" s="18">
        <f t="shared" si="319"/>
        <v>0</v>
      </c>
      <c r="EO1653" s="18">
        <f t="shared" si="320"/>
        <v>1</v>
      </c>
      <c r="EP1653" s="18">
        <f t="shared" si="321"/>
        <v>1</v>
      </c>
      <c r="EQ1653" s="18">
        <f t="shared" si="322"/>
        <v>1</v>
      </c>
      <c r="ER1653" s="58" t="s">
        <v>2080</v>
      </c>
      <c r="ES1653" s="59">
        <v>44011</v>
      </c>
      <c r="ET1653" s="24"/>
      <c r="EU1653" s="18" t="s">
        <v>1914</v>
      </c>
    </row>
    <row r="1654" spans="1:151" ht="15.75" customHeight="1" x14ac:dyDescent="0.2">
      <c r="A1654" s="5" t="s">
        <v>444</v>
      </c>
      <c r="B1654" s="24" t="s">
        <v>1913</v>
      </c>
      <c r="C1654" s="26">
        <v>1</v>
      </c>
      <c r="D1654" s="18" t="s">
        <v>632</v>
      </c>
      <c r="E1654" s="26" t="s">
        <v>1929</v>
      </c>
      <c r="F1654" s="18" t="s">
        <v>553</v>
      </c>
      <c r="G1654" s="18" t="s">
        <v>773</v>
      </c>
      <c r="H1654" s="18" t="s">
        <v>774</v>
      </c>
      <c r="I1654" s="18" t="s">
        <v>718</v>
      </c>
      <c r="J1654" s="18" t="s">
        <v>363</v>
      </c>
      <c r="K1654" s="18" t="s">
        <v>363</v>
      </c>
      <c r="L1654" s="18" t="s">
        <v>363</v>
      </c>
      <c r="M1654" s="18" t="s">
        <v>253</v>
      </c>
      <c r="N1654" s="56">
        <v>60</v>
      </c>
      <c r="O1654" s="18" t="s">
        <v>1915</v>
      </c>
      <c r="P1654" s="18" t="s">
        <v>466</v>
      </c>
      <c r="Q1654" s="18" t="s">
        <v>254</v>
      </c>
      <c r="R1654" s="24" t="s">
        <v>257</v>
      </c>
      <c r="S1654" s="24" t="s">
        <v>257</v>
      </c>
      <c r="T1654" s="26" t="s">
        <v>1916</v>
      </c>
      <c r="U1654" s="26" t="s">
        <v>257</v>
      </c>
      <c r="V1654" s="26" t="s">
        <v>257</v>
      </c>
      <c r="W1654" s="26" t="s">
        <v>257</v>
      </c>
      <c r="X1654" s="75" t="s">
        <v>1930</v>
      </c>
      <c r="Y1654" s="56">
        <v>200</v>
      </c>
      <c r="Z1654" s="18" t="s">
        <v>474</v>
      </c>
      <c r="AA1654" s="56">
        <v>200</v>
      </c>
      <c r="AB1654" s="57" t="s">
        <v>257</v>
      </c>
      <c r="AC1654" s="18" t="s">
        <v>595</v>
      </c>
      <c r="AD1654" s="18" t="s">
        <v>595</v>
      </c>
      <c r="AE1654" s="18" t="s">
        <v>595</v>
      </c>
      <c r="AF1654" s="18" t="s">
        <v>257</v>
      </c>
      <c r="AG1654" s="18" t="s">
        <v>257</v>
      </c>
      <c r="AH1654" s="18" t="s">
        <v>595</v>
      </c>
      <c r="AI1654" s="18">
        <v>14</v>
      </c>
      <c r="AJ1654" s="18" t="s">
        <v>522</v>
      </c>
      <c r="AK1654" s="18">
        <v>14</v>
      </c>
      <c r="AL1654" s="18" t="s">
        <v>1917</v>
      </c>
      <c r="AM1654" s="18" t="s">
        <v>282</v>
      </c>
      <c r="AN1654" s="18">
        <v>0</v>
      </c>
      <c r="AO1654" s="18" t="s">
        <v>1918</v>
      </c>
      <c r="AP1654" s="18" t="s">
        <v>479</v>
      </c>
      <c r="AQ1654" s="18">
        <v>15</v>
      </c>
      <c r="AR1654" s="18" t="s">
        <v>561</v>
      </c>
      <c r="AS1654" s="18">
        <v>0</v>
      </c>
      <c r="AT1654" s="18">
        <v>0</v>
      </c>
      <c r="AU1654" s="18" t="s">
        <v>257</v>
      </c>
      <c r="AV1654" s="18" t="s">
        <v>257</v>
      </c>
      <c r="AW1654" s="18" t="s">
        <v>1919</v>
      </c>
      <c r="AX1654" s="18">
        <v>14</v>
      </c>
      <c r="AY1654" s="18" t="s">
        <v>522</v>
      </c>
      <c r="AZ1654" s="18" t="s">
        <v>257</v>
      </c>
      <c r="BA1654" s="18" t="s">
        <v>257</v>
      </c>
      <c r="BB1654" s="18" t="s">
        <v>1934</v>
      </c>
      <c r="BC1654" s="24"/>
      <c r="BD1654" s="24"/>
      <c r="BE1654" s="24"/>
      <c r="BF1654" s="24"/>
      <c r="BG1654" s="24"/>
      <c r="BH1654" s="24"/>
      <c r="BI1654" s="24"/>
      <c r="BJ1654" s="24"/>
      <c r="BK1654" s="24"/>
      <c r="BL1654" s="24"/>
      <c r="BM1654" s="24"/>
      <c r="BN1654" s="24"/>
      <c r="BO1654" s="24"/>
      <c r="BP1654" s="24"/>
      <c r="BQ1654" s="24"/>
      <c r="BR1654" s="24"/>
      <c r="BS1654" s="24"/>
      <c r="BT1654" s="24"/>
      <c r="BU1654" s="24"/>
      <c r="BV1654" s="24"/>
      <c r="BW1654" s="24"/>
      <c r="BX1654" s="24"/>
      <c r="BY1654" s="24"/>
      <c r="BZ1654" s="24"/>
      <c r="CA1654" s="24"/>
      <c r="CB1654" s="24"/>
      <c r="CC1654" s="24"/>
      <c r="CD1654" s="24"/>
      <c r="CE1654" s="24"/>
      <c r="CF1654" s="24"/>
      <c r="CG1654" s="24"/>
      <c r="CH1654" s="24"/>
      <c r="CI1654" s="24"/>
      <c r="CJ1654" s="24"/>
      <c r="CK1654" s="24"/>
      <c r="CL1654" s="24"/>
      <c r="CM1654" s="24"/>
      <c r="CN1654" s="24"/>
      <c r="CO1654" s="24"/>
      <c r="CP1654" s="24"/>
      <c r="CQ1654" s="24"/>
      <c r="CR1654" s="24"/>
      <c r="CS1654" s="24"/>
      <c r="CT1654" s="24"/>
      <c r="CU1654" s="24"/>
      <c r="CV1654" s="24"/>
      <c r="CW1654" s="24"/>
      <c r="CX1654" s="24"/>
      <c r="CY1654" s="24"/>
      <c r="CZ1654" s="24"/>
      <c r="DA1654" s="24"/>
      <c r="DB1654" s="24"/>
      <c r="DC1654" s="24"/>
      <c r="DD1654" s="24"/>
      <c r="DE1654" s="24"/>
      <c r="DF1654" s="24"/>
      <c r="DG1654" s="24"/>
      <c r="DH1654" s="24"/>
      <c r="DI1654" s="24"/>
      <c r="DJ1654" s="24"/>
      <c r="DK1654" s="24"/>
      <c r="DL1654" s="24"/>
      <c r="DM1654" s="24"/>
      <c r="DN1654" s="24"/>
      <c r="DO1654" s="24"/>
      <c r="DP1654" s="24"/>
      <c r="DQ1654" s="24"/>
      <c r="DR1654" s="18">
        <v>0</v>
      </c>
      <c r="DS1654" s="24"/>
      <c r="DT1654" s="24"/>
      <c r="DU1654" s="24"/>
      <c r="DV1654" s="24"/>
      <c r="DW1654" s="24"/>
      <c r="DX1654" s="24"/>
      <c r="DY1654" s="24"/>
      <c r="DZ1654" s="18">
        <v>0</v>
      </c>
      <c r="EA1654" s="24"/>
      <c r="EB1654" s="24"/>
      <c r="EC1654" s="24"/>
      <c r="ED1654" s="24"/>
      <c r="EE1654" s="18">
        <v>0</v>
      </c>
      <c r="EF1654" s="18">
        <v>0</v>
      </c>
      <c r="EG1654" s="24"/>
      <c r="EH1654" s="18" t="s">
        <v>1921</v>
      </c>
      <c r="EI1654" s="18" cm="1">
        <f t="array" ref="EI1654">IF(SUMPRODUCT(--(DO1654:DS1654&lt;&gt;""))=0, 0,1)</f>
        <v>1</v>
      </c>
      <c r="EJ1654" s="18" cm="1">
        <f t="array" ref="EJ1654">IF(SUMPRODUCT(--(DT1654:EG1654&lt;&gt;""))=0, 0,1)</f>
        <v>1</v>
      </c>
      <c r="EK1654" s="18" cm="1">
        <f t="array" ref="EK1654">IF(SUMPRODUCT(--(EC1654:EG1654&lt;&gt;""))=0, 0,1)</f>
        <v>1</v>
      </c>
      <c r="EL1654" s="18" cm="1">
        <f t="array" ref="EL1654">IF(SUMPRODUCT(--(EE1654:EG1654&lt;&gt;""))=0, 0,1)</f>
        <v>1</v>
      </c>
      <c r="EM1654" s="18">
        <f t="shared" si="318"/>
        <v>0</v>
      </c>
      <c r="EN1654" s="18">
        <f t="shared" si="319"/>
        <v>0</v>
      </c>
      <c r="EO1654" s="18">
        <f t="shared" si="320"/>
        <v>0</v>
      </c>
      <c r="EP1654" s="18">
        <f t="shared" si="321"/>
        <v>0</v>
      </c>
      <c r="EQ1654" s="18">
        <f t="shared" si="322"/>
        <v>0</v>
      </c>
      <c r="ER1654" s="58" t="s">
        <v>2080</v>
      </c>
      <c r="ES1654" s="59">
        <v>44011</v>
      </c>
      <c r="ET1654" s="24"/>
      <c r="EU1654" s="18" t="s">
        <v>1914</v>
      </c>
    </row>
    <row r="1655" spans="1:151" ht="15.75" customHeight="1" x14ac:dyDescent="0.2">
      <c r="A1655" s="5" t="s">
        <v>444</v>
      </c>
      <c r="B1655" s="24" t="s">
        <v>1913</v>
      </c>
      <c r="C1655" s="26">
        <v>1</v>
      </c>
      <c r="D1655" s="18" t="s">
        <v>633</v>
      </c>
      <c r="E1655" s="26" t="s">
        <v>1836</v>
      </c>
      <c r="F1655" s="18" t="s">
        <v>553</v>
      </c>
      <c r="G1655" s="18" t="s">
        <v>773</v>
      </c>
      <c r="H1655" s="18" t="s">
        <v>774</v>
      </c>
      <c r="I1655" s="18" t="s">
        <v>718</v>
      </c>
      <c r="J1655" s="18" t="s">
        <v>363</v>
      </c>
      <c r="K1655" s="18" t="s">
        <v>363</v>
      </c>
      <c r="L1655" s="18" t="s">
        <v>363</v>
      </c>
      <c r="M1655" s="18" t="s">
        <v>253</v>
      </c>
      <c r="N1655" s="56">
        <v>60</v>
      </c>
      <c r="O1655" s="18" t="s">
        <v>1915</v>
      </c>
      <c r="P1655" s="18" t="s">
        <v>466</v>
      </c>
      <c r="Q1655" s="18" t="s">
        <v>254</v>
      </c>
      <c r="R1655" s="24" t="s">
        <v>257</v>
      </c>
      <c r="S1655" s="24" t="s">
        <v>257</v>
      </c>
      <c r="T1655" s="26" t="s">
        <v>1916</v>
      </c>
      <c r="U1655" s="26" t="s">
        <v>257</v>
      </c>
      <c r="V1655" s="26" t="s">
        <v>257</v>
      </c>
      <c r="W1655" s="26" t="s">
        <v>257</v>
      </c>
      <c r="X1655" s="26" t="s">
        <v>837</v>
      </c>
      <c r="Y1655" s="56">
        <v>0</v>
      </c>
      <c r="Z1655" s="18" t="s">
        <v>474</v>
      </c>
      <c r="AA1655" s="56">
        <v>0</v>
      </c>
      <c r="AB1655" s="57" t="s">
        <v>257</v>
      </c>
      <c r="AC1655" s="18" t="s">
        <v>595</v>
      </c>
      <c r="AD1655" s="18" t="s">
        <v>595</v>
      </c>
      <c r="AE1655" s="18" t="s">
        <v>595</v>
      </c>
      <c r="AF1655" s="18" t="s">
        <v>257</v>
      </c>
      <c r="AG1655" s="18" t="s">
        <v>257</v>
      </c>
      <c r="AH1655" s="18" t="s">
        <v>595</v>
      </c>
      <c r="AI1655" s="18">
        <v>21</v>
      </c>
      <c r="AJ1655" s="18" t="s">
        <v>522</v>
      </c>
      <c r="AK1655" s="18">
        <v>21</v>
      </c>
      <c r="AL1655" s="18" t="s">
        <v>1917</v>
      </c>
      <c r="AM1655" s="18" t="s">
        <v>282</v>
      </c>
      <c r="AN1655" s="18">
        <v>10</v>
      </c>
      <c r="AO1655" s="18" t="s">
        <v>1918</v>
      </c>
      <c r="AP1655" s="18" t="s">
        <v>479</v>
      </c>
      <c r="AQ1655" s="18">
        <v>7</v>
      </c>
      <c r="AR1655" s="18" t="s">
        <v>561</v>
      </c>
      <c r="AS1655" s="18">
        <v>0</v>
      </c>
      <c r="AT1655" s="18">
        <v>5</v>
      </c>
      <c r="AU1655" s="18" t="s">
        <v>257</v>
      </c>
      <c r="AV1655" s="18" t="s">
        <v>257</v>
      </c>
      <c r="AW1655" s="18" t="s">
        <v>1919</v>
      </c>
      <c r="AX1655" s="18">
        <v>21</v>
      </c>
      <c r="AY1655" s="18" t="s">
        <v>522</v>
      </c>
      <c r="AZ1655" s="18" t="s">
        <v>257</v>
      </c>
      <c r="BA1655" s="18" t="s">
        <v>257</v>
      </c>
      <c r="BB1655" s="18" t="s">
        <v>1934</v>
      </c>
      <c r="BC1655" s="24"/>
      <c r="BD1655" s="24"/>
      <c r="BE1655" s="24"/>
      <c r="BF1655" s="24"/>
      <c r="BG1655" s="24"/>
      <c r="BH1655" s="24"/>
      <c r="BI1655" s="24"/>
      <c r="BJ1655" s="24"/>
      <c r="BK1655" s="24"/>
      <c r="BL1655" s="24"/>
      <c r="BM1655" s="24"/>
      <c r="BN1655" s="24"/>
      <c r="BO1655" s="24"/>
      <c r="BP1655" s="24"/>
      <c r="BQ1655" s="24"/>
      <c r="BR1655" s="24"/>
      <c r="BS1655" s="24"/>
      <c r="BT1655" s="24"/>
      <c r="BU1655" s="24"/>
      <c r="BV1655" s="24"/>
      <c r="BW1655" s="24"/>
      <c r="BX1655" s="24"/>
      <c r="BY1655" s="24"/>
      <c r="BZ1655" s="24"/>
      <c r="CA1655" s="24"/>
      <c r="CB1655" s="24"/>
      <c r="CC1655" s="24"/>
      <c r="CD1655" s="24"/>
      <c r="CE1655" s="24"/>
      <c r="CF1655" s="24"/>
      <c r="CG1655" s="24"/>
      <c r="CH1655" s="24"/>
      <c r="CI1655" s="24"/>
      <c r="CJ1655" s="24"/>
      <c r="CK1655" s="24"/>
      <c r="CL1655" s="24"/>
      <c r="CM1655" s="24"/>
      <c r="CN1655" s="24"/>
      <c r="CO1655" s="24"/>
      <c r="CP1655" s="24"/>
      <c r="CQ1655" s="24"/>
      <c r="CR1655" s="24"/>
      <c r="CS1655" s="24"/>
      <c r="CT1655" s="24"/>
      <c r="CU1655" s="24"/>
      <c r="CV1655" s="24"/>
      <c r="CW1655" s="24"/>
      <c r="CX1655" s="24"/>
      <c r="CY1655" s="24"/>
      <c r="CZ1655" s="24"/>
      <c r="DA1655" s="24"/>
      <c r="DB1655" s="24"/>
      <c r="DC1655" s="24"/>
      <c r="DD1655" s="24"/>
      <c r="DE1655" s="24"/>
      <c r="DF1655" s="24"/>
      <c r="DG1655" s="24"/>
      <c r="DH1655" s="24"/>
      <c r="DI1655" s="24"/>
      <c r="DJ1655" s="24"/>
      <c r="DK1655" s="24"/>
      <c r="DL1655" s="24"/>
      <c r="DM1655" s="24"/>
      <c r="DN1655" s="24"/>
      <c r="DO1655" s="24"/>
      <c r="DP1655" s="24"/>
      <c r="DQ1655" s="24"/>
      <c r="DR1655" s="18">
        <v>0</v>
      </c>
      <c r="DS1655" s="24"/>
      <c r="DT1655" s="24"/>
      <c r="DU1655" s="24"/>
      <c r="DV1655" s="24"/>
      <c r="DW1655" s="24"/>
      <c r="DX1655" s="24"/>
      <c r="DY1655" s="24"/>
      <c r="DZ1655" s="18">
        <v>0</v>
      </c>
      <c r="EA1655" s="24"/>
      <c r="EB1655" s="24"/>
      <c r="EC1655" s="24"/>
      <c r="ED1655" s="24"/>
      <c r="EE1655" s="18">
        <v>0</v>
      </c>
      <c r="EF1655" s="18">
        <v>0</v>
      </c>
      <c r="EG1655" s="24"/>
      <c r="EH1655" s="18" t="s">
        <v>1921</v>
      </c>
      <c r="EI1655" s="18" cm="1">
        <f t="array" ref="EI1655">IF(SUMPRODUCT(--(DO1655:DS1655&lt;&gt;""))=0, 0,1)</f>
        <v>1</v>
      </c>
      <c r="EJ1655" s="18" cm="1">
        <f t="array" ref="EJ1655">IF(SUMPRODUCT(--(DT1655:EG1655&lt;&gt;""))=0, 0,1)</f>
        <v>1</v>
      </c>
      <c r="EK1655" s="18" cm="1">
        <f t="array" ref="EK1655">IF(SUMPRODUCT(--(EC1655:EG1655&lt;&gt;""))=0, 0,1)</f>
        <v>1</v>
      </c>
      <c r="EL1655" s="18" cm="1">
        <f t="array" ref="EL1655">IF(SUMPRODUCT(--(EE1655:EG1655&lt;&gt;""))=0, 0,1)</f>
        <v>1</v>
      </c>
      <c r="EM1655" s="18">
        <f t="shared" si="318"/>
        <v>0</v>
      </c>
      <c r="EN1655" s="18">
        <f t="shared" si="319"/>
        <v>0</v>
      </c>
      <c r="EO1655" s="18">
        <f t="shared" si="320"/>
        <v>0</v>
      </c>
      <c r="EP1655" s="18">
        <f t="shared" si="321"/>
        <v>0</v>
      </c>
      <c r="EQ1655" s="18">
        <f t="shared" si="322"/>
        <v>0</v>
      </c>
      <c r="ER1655" s="58" t="s">
        <v>2080</v>
      </c>
      <c r="ES1655" s="59">
        <v>44011</v>
      </c>
      <c r="ET1655" s="24"/>
      <c r="EU1655" s="18" t="s">
        <v>1914</v>
      </c>
    </row>
    <row r="1656" spans="1:151" ht="15.75" customHeight="1" x14ac:dyDescent="0.2">
      <c r="A1656" s="5" t="s">
        <v>444</v>
      </c>
      <c r="B1656" s="24" t="s">
        <v>1913</v>
      </c>
      <c r="C1656" s="26">
        <v>1</v>
      </c>
      <c r="D1656" s="18" t="s">
        <v>633</v>
      </c>
      <c r="E1656" s="26" t="s">
        <v>1922</v>
      </c>
      <c r="F1656" s="18" t="s">
        <v>553</v>
      </c>
      <c r="G1656" s="18" t="s">
        <v>773</v>
      </c>
      <c r="H1656" s="18" t="s">
        <v>774</v>
      </c>
      <c r="I1656" s="18" t="s">
        <v>718</v>
      </c>
      <c r="J1656" s="18" t="s">
        <v>363</v>
      </c>
      <c r="K1656" s="18" t="s">
        <v>363</v>
      </c>
      <c r="L1656" s="18" t="s">
        <v>363</v>
      </c>
      <c r="M1656" s="18" t="s">
        <v>253</v>
      </c>
      <c r="N1656" s="56">
        <v>60</v>
      </c>
      <c r="O1656" s="18" t="s">
        <v>1915</v>
      </c>
      <c r="P1656" s="18" t="s">
        <v>466</v>
      </c>
      <c r="Q1656" s="18" t="s">
        <v>254</v>
      </c>
      <c r="R1656" s="24" t="s">
        <v>257</v>
      </c>
      <c r="S1656" s="24" t="s">
        <v>257</v>
      </c>
      <c r="T1656" s="26" t="s">
        <v>1916</v>
      </c>
      <c r="U1656" s="26" t="s">
        <v>257</v>
      </c>
      <c r="V1656" s="26" t="s">
        <v>257</v>
      </c>
      <c r="W1656" s="26" t="s">
        <v>257</v>
      </c>
      <c r="X1656" s="75" t="s">
        <v>1923</v>
      </c>
      <c r="Y1656" s="56">
        <v>50</v>
      </c>
      <c r="Z1656" s="18" t="s">
        <v>474</v>
      </c>
      <c r="AA1656" s="56">
        <v>50</v>
      </c>
      <c r="AB1656" s="57" t="s">
        <v>257</v>
      </c>
      <c r="AC1656" s="18" t="s">
        <v>595</v>
      </c>
      <c r="AD1656" s="18" t="s">
        <v>595</v>
      </c>
      <c r="AE1656" s="18" t="s">
        <v>595</v>
      </c>
      <c r="AF1656" s="18" t="s">
        <v>257</v>
      </c>
      <c r="AG1656" s="18" t="s">
        <v>257</v>
      </c>
      <c r="AH1656" s="18" t="s">
        <v>595</v>
      </c>
      <c r="AI1656" s="18">
        <v>21</v>
      </c>
      <c r="AJ1656" s="18" t="s">
        <v>522</v>
      </c>
      <c r="AK1656" s="18">
        <v>21</v>
      </c>
      <c r="AL1656" s="18" t="s">
        <v>1917</v>
      </c>
      <c r="AM1656" s="18" t="s">
        <v>282</v>
      </c>
      <c r="AN1656" s="18">
        <v>19</v>
      </c>
      <c r="AO1656" s="18" t="s">
        <v>1918</v>
      </c>
      <c r="AP1656" s="18" t="s">
        <v>479</v>
      </c>
      <c r="AQ1656" s="18">
        <v>7</v>
      </c>
      <c r="AR1656" s="18" t="s">
        <v>561</v>
      </c>
      <c r="AS1656" s="18">
        <v>0</v>
      </c>
      <c r="AT1656" s="18">
        <v>20</v>
      </c>
      <c r="AU1656" s="18" t="s">
        <v>257</v>
      </c>
      <c r="AV1656" s="18" t="s">
        <v>257</v>
      </c>
      <c r="AW1656" s="18" t="s">
        <v>1919</v>
      </c>
      <c r="AX1656" s="18">
        <v>21</v>
      </c>
      <c r="AY1656" s="18" t="s">
        <v>522</v>
      </c>
      <c r="AZ1656" s="18" t="s">
        <v>257</v>
      </c>
      <c r="BA1656" s="18" t="s">
        <v>257</v>
      </c>
      <c r="BB1656" s="18" t="s">
        <v>1934</v>
      </c>
      <c r="BC1656" s="24"/>
      <c r="BD1656" s="24"/>
      <c r="BE1656" s="24"/>
      <c r="BF1656" s="24"/>
      <c r="BG1656" s="24"/>
      <c r="BH1656" s="24"/>
      <c r="BI1656" s="24"/>
      <c r="BJ1656" s="24"/>
      <c r="BK1656" s="24"/>
      <c r="BL1656" s="24"/>
      <c r="BM1656" s="24"/>
      <c r="BN1656" s="24"/>
      <c r="BO1656" s="24"/>
      <c r="BP1656" s="24"/>
      <c r="BQ1656" s="24"/>
      <c r="BR1656" s="24"/>
      <c r="BS1656" s="24"/>
      <c r="BT1656" s="24"/>
      <c r="BU1656" s="24"/>
      <c r="BV1656" s="24"/>
      <c r="BW1656" s="24"/>
      <c r="BX1656" s="24"/>
      <c r="BY1656" s="24"/>
      <c r="BZ1656" s="24"/>
      <c r="CA1656" s="24"/>
      <c r="CB1656" s="24"/>
      <c r="CC1656" s="24"/>
      <c r="CD1656" s="24"/>
      <c r="CE1656" s="24"/>
      <c r="CF1656" s="24"/>
      <c r="CG1656" s="24"/>
      <c r="CH1656" s="24"/>
      <c r="CI1656" s="24"/>
      <c r="CJ1656" s="24"/>
      <c r="CK1656" s="24"/>
      <c r="CL1656" s="24"/>
      <c r="CM1656" s="24"/>
      <c r="CN1656" s="24"/>
      <c r="CO1656" s="24"/>
      <c r="CP1656" s="24"/>
      <c r="CQ1656" s="24"/>
      <c r="CR1656" s="24"/>
      <c r="CS1656" s="24"/>
      <c r="CT1656" s="24"/>
      <c r="CU1656" s="24"/>
      <c r="CV1656" s="24"/>
      <c r="CW1656" s="24"/>
      <c r="CX1656" s="24"/>
      <c r="CY1656" s="24"/>
      <c r="CZ1656" s="24"/>
      <c r="DA1656" s="24"/>
      <c r="DB1656" s="24"/>
      <c r="DC1656" s="24"/>
      <c r="DD1656" s="24"/>
      <c r="DE1656" s="24"/>
      <c r="DF1656" s="24"/>
      <c r="DG1656" s="24"/>
      <c r="DH1656" s="24"/>
      <c r="DI1656" s="24"/>
      <c r="DJ1656" s="24"/>
      <c r="DK1656" s="24"/>
      <c r="DL1656" s="24"/>
      <c r="DM1656" s="24"/>
      <c r="DN1656" s="24"/>
      <c r="DO1656" s="24"/>
      <c r="DP1656" s="24"/>
      <c r="DQ1656" s="24"/>
      <c r="DR1656" s="18">
        <v>0</v>
      </c>
      <c r="DS1656" s="24"/>
      <c r="DT1656" s="24"/>
      <c r="DU1656" s="24"/>
      <c r="DV1656" s="24"/>
      <c r="DW1656" s="24"/>
      <c r="DX1656" s="24"/>
      <c r="DY1656" s="24"/>
      <c r="DZ1656" s="18">
        <v>0</v>
      </c>
      <c r="EA1656" s="24"/>
      <c r="EB1656" s="24"/>
      <c r="EC1656" s="24"/>
      <c r="ED1656" s="24"/>
      <c r="EE1656" s="18">
        <v>1</v>
      </c>
      <c r="EF1656" s="18">
        <v>0</v>
      </c>
      <c r="EG1656" s="24"/>
      <c r="EH1656" s="18" t="s">
        <v>1921</v>
      </c>
      <c r="EI1656" s="18" cm="1">
        <f t="array" ref="EI1656">IF(SUMPRODUCT(--(DO1656:DS1656&lt;&gt;""))=0, 0,1)</f>
        <v>1</v>
      </c>
      <c r="EJ1656" s="18" cm="1">
        <f t="array" ref="EJ1656">IF(SUMPRODUCT(--(DT1656:EG1656&lt;&gt;""))=0, 0,1)</f>
        <v>1</v>
      </c>
      <c r="EK1656" s="18" cm="1">
        <f t="array" ref="EK1656">IF(SUMPRODUCT(--(EC1656:EG1656&lt;&gt;""))=0, 0,1)</f>
        <v>1</v>
      </c>
      <c r="EL1656" s="18" cm="1">
        <f t="array" ref="EL1656">IF(SUMPRODUCT(--(EE1656:EG1656&lt;&gt;""))=0, 0,1)</f>
        <v>1</v>
      </c>
      <c r="EM1656" s="18">
        <f t="shared" si="318"/>
        <v>1</v>
      </c>
      <c r="EN1656" s="18">
        <f t="shared" si="319"/>
        <v>0</v>
      </c>
      <c r="EO1656" s="18">
        <f t="shared" si="320"/>
        <v>1</v>
      </c>
      <c r="EP1656" s="18">
        <f t="shared" si="321"/>
        <v>1</v>
      </c>
      <c r="EQ1656" s="18">
        <f t="shared" si="322"/>
        <v>1</v>
      </c>
      <c r="ER1656" s="58" t="s">
        <v>2080</v>
      </c>
      <c r="ES1656" s="59">
        <v>44011</v>
      </c>
      <c r="ET1656" s="24"/>
      <c r="EU1656" s="18" t="s">
        <v>1914</v>
      </c>
    </row>
    <row r="1657" spans="1:151" ht="15.75" customHeight="1" x14ac:dyDescent="0.2">
      <c r="A1657" s="5" t="s">
        <v>444</v>
      </c>
      <c r="B1657" s="24" t="s">
        <v>1913</v>
      </c>
      <c r="C1657" s="26">
        <v>1</v>
      </c>
      <c r="D1657" s="18" t="s">
        <v>633</v>
      </c>
      <c r="E1657" s="26" t="s">
        <v>1924</v>
      </c>
      <c r="F1657" s="18" t="s">
        <v>553</v>
      </c>
      <c r="G1657" s="18" t="s">
        <v>773</v>
      </c>
      <c r="H1657" s="18" t="s">
        <v>774</v>
      </c>
      <c r="I1657" s="18" t="s">
        <v>718</v>
      </c>
      <c r="J1657" s="18" t="s">
        <v>363</v>
      </c>
      <c r="K1657" s="18" t="s">
        <v>363</v>
      </c>
      <c r="L1657" s="18" t="s">
        <v>363</v>
      </c>
      <c r="M1657" s="18" t="s">
        <v>253</v>
      </c>
      <c r="N1657" s="56">
        <v>60</v>
      </c>
      <c r="O1657" s="18" t="s">
        <v>1915</v>
      </c>
      <c r="P1657" s="18" t="s">
        <v>466</v>
      </c>
      <c r="Q1657" s="18" t="s">
        <v>254</v>
      </c>
      <c r="R1657" s="24" t="s">
        <v>257</v>
      </c>
      <c r="S1657" s="24" t="s">
        <v>257</v>
      </c>
      <c r="T1657" s="26" t="s">
        <v>1916</v>
      </c>
      <c r="U1657" s="26" t="s">
        <v>257</v>
      </c>
      <c r="V1657" s="26" t="s">
        <v>257</v>
      </c>
      <c r="W1657" s="26" t="s">
        <v>257</v>
      </c>
      <c r="X1657" s="75" t="s">
        <v>1923</v>
      </c>
      <c r="Y1657" s="56">
        <v>100</v>
      </c>
      <c r="Z1657" s="18" t="s">
        <v>474</v>
      </c>
      <c r="AA1657" s="56">
        <v>100</v>
      </c>
      <c r="AB1657" s="57" t="s">
        <v>257</v>
      </c>
      <c r="AC1657" s="18" t="s">
        <v>595</v>
      </c>
      <c r="AD1657" s="18" t="s">
        <v>595</v>
      </c>
      <c r="AE1657" s="18" t="s">
        <v>595</v>
      </c>
      <c r="AF1657" s="18" t="s">
        <v>257</v>
      </c>
      <c r="AG1657" s="18" t="s">
        <v>257</v>
      </c>
      <c r="AH1657" s="18" t="s">
        <v>595</v>
      </c>
      <c r="AI1657" s="18">
        <v>21</v>
      </c>
      <c r="AJ1657" s="18" t="s">
        <v>522</v>
      </c>
      <c r="AK1657" s="18">
        <v>21</v>
      </c>
      <c r="AL1657" s="18" t="s">
        <v>1917</v>
      </c>
      <c r="AM1657" s="18" t="s">
        <v>282</v>
      </c>
      <c r="AN1657" s="18">
        <v>65</v>
      </c>
      <c r="AO1657" s="18" t="s">
        <v>1918</v>
      </c>
      <c r="AP1657" s="18" t="s">
        <v>479</v>
      </c>
      <c r="AQ1657" s="18">
        <v>7</v>
      </c>
      <c r="AR1657" s="18" t="s">
        <v>561</v>
      </c>
      <c r="AS1657" s="18">
        <v>20</v>
      </c>
      <c r="AT1657" s="18">
        <v>90</v>
      </c>
      <c r="AU1657" s="18" t="s">
        <v>257</v>
      </c>
      <c r="AV1657" s="18" t="s">
        <v>257</v>
      </c>
      <c r="AW1657" s="18" t="s">
        <v>1919</v>
      </c>
      <c r="AX1657" s="18">
        <v>21</v>
      </c>
      <c r="AY1657" s="18" t="s">
        <v>522</v>
      </c>
      <c r="AZ1657" s="18" t="s">
        <v>257</v>
      </c>
      <c r="BA1657" s="18" t="s">
        <v>257</v>
      </c>
      <c r="BB1657" s="18" t="s">
        <v>1934</v>
      </c>
      <c r="BC1657" s="24"/>
      <c r="BD1657" s="24"/>
      <c r="BE1657" s="24"/>
      <c r="BF1657" s="24"/>
      <c r="BG1657" s="24"/>
      <c r="BH1657" s="24"/>
      <c r="BI1657" s="24"/>
      <c r="BJ1657" s="24"/>
      <c r="BK1657" s="24"/>
      <c r="BL1657" s="24"/>
      <c r="BM1657" s="24"/>
      <c r="BN1657" s="24"/>
      <c r="BO1657" s="24"/>
      <c r="BP1657" s="24"/>
      <c r="BQ1657" s="24"/>
      <c r="BR1657" s="24"/>
      <c r="BS1657" s="24"/>
      <c r="BT1657" s="24"/>
      <c r="BU1657" s="24"/>
      <c r="BV1657" s="24"/>
      <c r="BW1657" s="24"/>
      <c r="BX1657" s="24"/>
      <c r="BY1657" s="24"/>
      <c r="BZ1657" s="24"/>
      <c r="CA1657" s="24"/>
      <c r="CB1657" s="24"/>
      <c r="CC1657" s="24"/>
      <c r="CD1657" s="24"/>
      <c r="CE1657" s="24"/>
      <c r="CF1657" s="24"/>
      <c r="CG1657" s="24"/>
      <c r="CH1657" s="24"/>
      <c r="CI1657" s="24"/>
      <c r="CJ1657" s="24"/>
      <c r="CK1657" s="24"/>
      <c r="CL1657" s="24"/>
      <c r="CM1657" s="24"/>
      <c r="CN1657" s="24"/>
      <c r="CO1657" s="24"/>
      <c r="CP1657" s="24"/>
      <c r="CQ1657" s="24"/>
      <c r="CR1657" s="24"/>
      <c r="CS1657" s="24"/>
      <c r="CT1657" s="24"/>
      <c r="CU1657" s="24"/>
      <c r="CV1657" s="24"/>
      <c r="CW1657" s="24"/>
      <c r="CX1657" s="24"/>
      <c r="CY1657" s="24"/>
      <c r="CZ1657" s="24"/>
      <c r="DA1657" s="24"/>
      <c r="DB1657" s="24"/>
      <c r="DC1657" s="24"/>
      <c r="DD1657" s="24"/>
      <c r="DE1657" s="24"/>
      <c r="DF1657" s="24"/>
      <c r="DG1657" s="24"/>
      <c r="DH1657" s="24"/>
      <c r="DI1657" s="24"/>
      <c r="DJ1657" s="24"/>
      <c r="DK1657" s="24"/>
      <c r="DL1657" s="24"/>
      <c r="DM1657" s="24"/>
      <c r="DN1657" s="24"/>
      <c r="DO1657" s="24"/>
      <c r="DP1657" s="24"/>
      <c r="DQ1657" s="24"/>
      <c r="DR1657" s="18">
        <v>0</v>
      </c>
      <c r="DS1657" s="24"/>
      <c r="DT1657" s="24"/>
      <c r="DU1657" s="24"/>
      <c r="DV1657" s="24"/>
      <c r="DW1657" s="24"/>
      <c r="DX1657" s="24"/>
      <c r="DY1657" s="24"/>
      <c r="DZ1657" s="18">
        <v>0</v>
      </c>
      <c r="EA1657" s="24"/>
      <c r="EB1657" s="24"/>
      <c r="EC1657" s="24"/>
      <c r="ED1657" s="24"/>
      <c r="EE1657" s="18">
        <v>0</v>
      </c>
      <c r="EF1657" s="18">
        <v>1</v>
      </c>
      <c r="EG1657" s="24"/>
      <c r="EH1657" s="18" t="s">
        <v>1921</v>
      </c>
      <c r="EI1657" s="18" cm="1">
        <f t="array" ref="EI1657">IF(SUMPRODUCT(--(DO1657:DS1657&lt;&gt;""))=0, 0,1)</f>
        <v>1</v>
      </c>
      <c r="EJ1657" s="18" cm="1">
        <f t="array" ref="EJ1657">IF(SUMPRODUCT(--(DT1657:EG1657&lt;&gt;""))=0, 0,1)</f>
        <v>1</v>
      </c>
      <c r="EK1657" s="18" cm="1">
        <f t="array" ref="EK1657">IF(SUMPRODUCT(--(EC1657:EG1657&lt;&gt;""))=0, 0,1)</f>
        <v>1</v>
      </c>
      <c r="EL1657" s="18" cm="1">
        <f t="array" ref="EL1657">IF(SUMPRODUCT(--(EE1657:EG1657&lt;&gt;""))=0, 0,1)</f>
        <v>1</v>
      </c>
      <c r="EM1657" s="18">
        <f t="shared" si="318"/>
        <v>1</v>
      </c>
      <c r="EN1657" s="18">
        <f t="shared" si="319"/>
        <v>0</v>
      </c>
      <c r="EO1657" s="18">
        <f t="shared" si="320"/>
        <v>1</v>
      </c>
      <c r="EP1657" s="18">
        <f t="shared" si="321"/>
        <v>1</v>
      </c>
      <c r="EQ1657" s="18">
        <f t="shared" si="322"/>
        <v>1</v>
      </c>
      <c r="ER1657" s="58" t="s">
        <v>2080</v>
      </c>
      <c r="ES1657" s="59">
        <v>44011</v>
      </c>
      <c r="ET1657" s="24"/>
      <c r="EU1657" s="18" t="s">
        <v>1914</v>
      </c>
    </row>
    <row r="1658" spans="1:151" ht="15.75" customHeight="1" x14ac:dyDescent="0.2">
      <c r="A1658" s="5" t="s">
        <v>444</v>
      </c>
      <c r="B1658" s="24" t="s">
        <v>1913</v>
      </c>
      <c r="C1658" s="26">
        <v>1</v>
      </c>
      <c r="D1658" s="18" t="s">
        <v>633</v>
      </c>
      <c r="E1658" s="26" t="s">
        <v>1925</v>
      </c>
      <c r="F1658" s="18" t="s">
        <v>553</v>
      </c>
      <c r="G1658" s="18" t="s">
        <v>773</v>
      </c>
      <c r="H1658" s="18" t="s">
        <v>774</v>
      </c>
      <c r="I1658" s="18" t="s">
        <v>718</v>
      </c>
      <c r="J1658" s="18" t="s">
        <v>363</v>
      </c>
      <c r="K1658" s="18" t="s">
        <v>363</v>
      </c>
      <c r="L1658" s="18" t="s">
        <v>363</v>
      </c>
      <c r="M1658" s="18" t="s">
        <v>253</v>
      </c>
      <c r="N1658" s="56">
        <v>60</v>
      </c>
      <c r="O1658" s="18" t="s">
        <v>1915</v>
      </c>
      <c r="P1658" s="18" t="s">
        <v>466</v>
      </c>
      <c r="Q1658" s="18" t="s">
        <v>254</v>
      </c>
      <c r="R1658" s="24" t="s">
        <v>257</v>
      </c>
      <c r="S1658" s="24" t="s">
        <v>257</v>
      </c>
      <c r="T1658" s="26" t="s">
        <v>1916</v>
      </c>
      <c r="U1658" s="26" t="s">
        <v>257</v>
      </c>
      <c r="V1658" s="26" t="s">
        <v>257</v>
      </c>
      <c r="W1658" s="26" t="s">
        <v>257</v>
      </c>
      <c r="X1658" s="75" t="s">
        <v>1923</v>
      </c>
      <c r="Y1658" s="56">
        <v>200</v>
      </c>
      <c r="Z1658" s="18" t="s">
        <v>474</v>
      </c>
      <c r="AA1658" s="56">
        <v>200</v>
      </c>
      <c r="AB1658" s="57" t="s">
        <v>257</v>
      </c>
      <c r="AC1658" s="18" t="s">
        <v>595</v>
      </c>
      <c r="AD1658" s="18" t="s">
        <v>595</v>
      </c>
      <c r="AE1658" s="18" t="s">
        <v>595</v>
      </c>
      <c r="AF1658" s="18" t="s">
        <v>257</v>
      </c>
      <c r="AG1658" s="18" t="s">
        <v>257</v>
      </c>
      <c r="AH1658" s="18" t="s">
        <v>595</v>
      </c>
      <c r="AI1658" s="18">
        <v>21</v>
      </c>
      <c r="AJ1658" s="18" t="s">
        <v>522</v>
      </c>
      <c r="AK1658" s="18">
        <v>21</v>
      </c>
      <c r="AL1658" s="18" t="s">
        <v>1917</v>
      </c>
      <c r="AM1658" s="18" t="s">
        <v>282</v>
      </c>
      <c r="AN1658" s="18">
        <v>55</v>
      </c>
      <c r="AO1658" s="18" t="s">
        <v>1918</v>
      </c>
      <c r="AP1658" s="18" t="s">
        <v>479</v>
      </c>
      <c r="AQ1658" s="18">
        <v>7</v>
      </c>
      <c r="AR1658" s="18" t="s">
        <v>561</v>
      </c>
      <c r="AS1658" s="18">
        <v>20</v>
      </c>
      <c r="AT1658" s="18">
        <v>90</v>
      </c>
      <c r="AU1658" s="18" t="s">
        <v>257</v>
      </c>
      <c r="AV1658" s="18" t="s">
        <v>257</v>
      </c>
      <c r="AW1658" s="18" t="s">
        <v>1919</v>
      </c>
      <c r="AX1658" s="18">
        <v>21</v>
      </c>
      <c r="AY1658" s="18" t="s">
        <v>522</v>
      </c>
      <c r="AZ1658" s="18" t="s">
        <v>257</v>
      </c>
      <c r="BA1658" s="18" t="s">
        <v>257</v>
      </c>
      <c r="BB1658" s="18" t="s">
        <v>1934</v>
      </c>
      <c r="BC1658" s="24"/>
      <c r="BD1658" s="24"/>
      <c r="BE1658" s="24"/>
      <c r="BF1658" s="24"/>
      <c r="BG1658" s="24"/>
      <c r="BH1658" s="24"/>
      <c r="BI1658" s="24"/>
      <c r="BJ1658" s="24"/>
      <c r="BK1658" s="24"/>
      <c r="BL1658" s="24"/>
      <c r="BM1658" s="24"/>
      <c r="BN1658" s="24"/>
      <c r="BO1658" s="24"/>
      <c r="BP1658" s="24"/>
      <c r="BQ1658" s="24"/>
      <c r="BR1658" s="24"/>
      <c r="BS1658" s="24"/>
      <c r="BT1658" s="24"/>
      <c r="BU1658" s="24"/>
      <c r="BV1658" s="24"/>
      <c r="BW1658" s="24"/>
      <c r="BX1658" s="24"/>
      <c r="BY1658" s="24"/>
      <c r="BZ1658" s="24"/>
      <c r="CA1658" s="24"/>
      <c r="CB1658" s="24"/>
      <c r="CC1658" s="24"/>
      <c r="CD1658" s="24"/>
      <c r="CE1658" s="24"/>
      <c r="CF1658" s="24"/>
      <c r="CG1658" s="24"/>
      <c r="CH1658" s="24"/>
      <c r="CI1658" s="24"/>
      <c r="CJ1658" s="24"/>
      <c r="CK1658" s="24"/>
      <c r="CL1658" s="24"/>
      <c r="CM1658" s="24"/>
      <c r="CN1658" s="24"/>
      <c r="CO1658" s="24"/>
      <c r="CP1658" s="24"/>
      <c r="CQ1658" s="24"/>
      <c r="CR1658" s="24"/>
      <c r="CS1658" s="24"/>
      <c r="CT1658" s="24"/>
      <c r="CU1658" s="24"/>
      <c r="CV1658" s="24"/>
      <c r="CW1658" s="24"/>
      <c r="CX1658" s="24"/>
      <c r="CY1658" s="24"/>
      <c r="CZ1658" s="24"/>
      <c r="DA1658" s="24"/>
      <c r="DB1658" s="24"/>
      <c r="DC1658" s="24"/>
      <c r="DD1658" s="24"/>
      <c r="DE1658" s="24"/>
      <c r="DF1658" s="24"/>
      <c r="DG1658" s="24"/>
      <c r="DH1658" s="24"/>
      <c r="DI1658" s="24"/>
      <c r="DJ1658" s="24"/>
      <c r="DK1658" s="24"/>
      <c r="DL1658" s="24"/>
      <c r="DM1658" s="24"/>
      <c r="DN1658" s="24"/>
      <c r="DO1658" s="24"/>
      <c r="DP1658" s="24"/>
      <c r="DQ1658" s="24"/>
      <c r="DR1658" s="18">
        <v>0</v>
      </c>
      <c r="DS1658" s="24"/>
      <c r="DT1658" s="24"/>
      <c r="DU1658" s="24"/>
      <c r="DV1658" s="24"/>
      <c r="DW1658" s="24"/>
      <c r="DX1658" s="24"/>
      <c r="DY1658" s="24"/>
      <c r="DZ1658" s="18">
        <v>0</v>
      </c>
      <c r="EA1658" s="24"/>
      <c r="EB1658" s="24"/>
      <c r="EC1658" s="24"/>
      <c r="ED1658" s="24"/>
      <c r="EE1658" s="18">
        <v>0</v>
      </c>
      <c r="EF1658" s="18">
        <v>1</v>
      </c>
      <c r="EG1658" s="24"/>
      <c r="EH1658" s="18" t="s">
        <v>1921</v>
      </c>
      <c r="EI1658" s="18" cm="1">
        <f t="array" ref="EI1658">IF(SUMPRODUCT(--(DO1658:DS1658&lt;&gt;""))=0, 0,1)</f>
        <v>1</v>
      </c>
      <c r="EJ1658" s="18" cm="1">
        <f t="array" ref="EJ1658">IF(SUMPRODUCT(--(DT1658:EG1658&lt;&gt;""))=0, 0,1)</f>
        <v>1</v>
      </c>
      <c r="EK1658" s="18" cm="1">
        <f t="array" ref="EK1658">IF(SUMPRODUCT(--(EC1658:EG1658&lt;&gt;""))=0, 0,1)</f>
        <v>1</v>
      </c>
      <c r="EL1658" s="18" cm="1">
        <f t="array" ref="EL1658">IF(SUMPRODUCT(--(EE1658:EG1658&lt;&gt;""))=0, 0,1)</f>
        <v>1</v>
      </c>
      <c r="EM1658" s="18">
        <f t="shared" si="318"/>
        <v>1</v>
      </c>
      <c r="EN1658" s="18">
        <f t="shared" si="319"/>
        <v>0</v>
      </c>
      <c r="EO1658" s="18">
        <f t="shared" si="320"/>
        <v>1</v>
      </c>
      <c r="EP1658" s="18">
        <f t="shared" si="321"/>
        <v>1</v>
      </c>
      <c r="EQ1658" s="18">
        <f t="shared" si="322"/>
        <v>1</v>
      </c>
      <c r="ER1658" s="58" t="s">
        <v>2080</v>
      </c>
      <c r="ES1658" s="59">
        <v>44011</v>
      </c>
      <c r="ET1658" s="24"/>
      <c r="EU1658" s="18" t="s">
        <v>1914</v>
      </c>
    </row>
    <row r="1659" spans="1:151" ht="15.75" customHeight="1" x14ac:dyDescent="0.2">
      <c r="A1659" s="5" t="s">
        <v>444</v>
      </c>
      <c r="B1659" s="24" t="s">
        <v>1913</v>
      </c>
      <c r="C1659" s="26">
        <v>1</v>
      </c>
      <c r="D1659" s="18" t="s">
        <v>633</v>
      </c>
      <c r="E1659" s="26" t="s">
        <v>1926</v>
      </c>
      <c r="F1659" s="18" t="s">
        <v>553</v>
      </c>
      <c r="G1659" s="18" t="s">
        <v>773</v>
      </c>
      <c r="H1659" s="18" t="s">
        <v>774</v>
      </c>
      <c r="I1659" s="18" t="s">
        <v>718</v>
      </c>
      <c r="J1659" s="18" t="s">
        <v>363</v>
      </c>
      <c r="K1659" s="18" t="s">
        <v>363</v>
      </c>
      <c r="L1659" s="18" t="s">
        <v>363</v>
      </c>
      <c r="M1659" s="18" t="s">
        <v>253</v>
      </c>
      <c r="N1659" s="56">
        <v>60</v>
      </c>
      <c r="O1659" s="18" t="s">
        <v>1915</v>
      </c>
      <c r="P1659" s="18" t="s">
        <v>466</v>
      </c>
      <c r="Q1659" s="18" t="s">
        <v>254</v>
      </c>
      <c r="R1659" s="24" t="s">
        <v>257</v>
      </c>
      <c r="S1659" s="24" t="s">
        <v>257</v>
      </c>
      <c r="T1659" s="26" t="s">
        <v>1916</v>
      </c>
      <c r="U1659" s="26" t="s">
        <v>257</v>
      </c>
      <c r="V1659" s="26" t="s">
        <v>257</v>
      </c>
      <c r="W1659" s="26" t="s">
        <v>257</v>
      </c>
      <c r="X1659" s="75" t="s">
        <v>1923</v>
      </c>
      <c r="Y1659" s="56">
        <v>400</v>
      </c>
      <c r="Z1659" s="18" t="s">
        <v>474</v>
      </c>
      <c r="AA1659" s="56">
        <v>400</v>
      </c>
      <c r="AB1659" s="57" t="s">
        <v>257</v>
      </c>
      <c r="AC1659" s="18" t="s">
        <v>595</v>
      </c>
      <c r="AD1659" s="18" t="s">
        <v>595</v>
      </c>
      <c r="AE1659" s="18" t="s">
        <v>595</v>
      </c>
      <c r="AF1659" s="18" t="s">
        <v>257</v>
      </c>
      <c r="AG1659" s="18" t="s">
        <v>257</v>
      </c>
      <c r="AH1659" s="18" t="s">
        <v>595</v>
      </c>
      <c r="AI1659" s="18">
        <v>21</v>
      </c>
      <c r="AJ1659" s="18" t="s">
        <v>522</v>
      </c>
      <c r="AK1659" s="18">
        <v>21</v>
      </c>
      <c r="AL1659" s="18" t="s">
        <v>1917</v>
      </c>
      <c r="AM1659" s="18" t="s">
        <v>282</v>
      </c>
      <c r="AN1659" s="18">
        <v>27.5</v>
      </c>
      <c r="AO1659" s="18" t="s">
        <v>1918</v>
      </c>
      <c r="AP1659" s="18" t="s">
        <v>479</v>
      </c>
      <c r="AQ1659" s="18">
        <v>7</v>
      </c>
      <c r="AR1659" s="18" t="s">
        <v>561</v>
      </c>
      <c r="AS1659" s="18">
        <v>5</v>
      </c>
      <c r="AT1659" s="18">
        <v>50</v>
      </c>
      <c r="AU1659" s="18" t="s">
        <v>257</v>
      </c>
      <c r="AV1659" s="18" t="s">
        <v>257</v>
      </c>
      <c r="AW1659" s="18" t="s">
        <v>1919</v>
      </c>
      <c r="AX1659" s="18">
        <v>21</v>
      </c>
      <c r="AY1659" s="18" t="s">
        <v>522</v>
      </c>
      <c r="AZ1659" s="18" t="s">
        <v>257</v>
      </c>
      <c r="BA1659" s="18" t="s">
        <v>257</v>
      </c>
      <c r="BB1659" s="18" t="s">
        <v>1934</v>
      </c>
      <c r="BC1659" s="24"/>
      <c r="BD1659" s="24"/>
      <c r="BE1659" s="24"/>
      <c r="BF1659" s="24"/>
      <c r="BG1659" s="24"/>
      <c r="BH1659" s="24"/>
      <c r="BI1659" s="24"/>
      <c r="BJ1659" s="24"/>
      <c r="BK1659" s="24"/>
      <c r="BL1659" s="24"/>
      <c r="BM1659" s="24"/>
      <c r="BN1659" s="24"/>
      <c r="BO1659" s="24"/>
      <c r="BP1659" s="24"/>
      <c r="BQ1659" s="24"/>
      <c r="BR1659" s="24"/>
      <c r="BS1659" s="24"/>
      <c r="BT1659" s="24"/>
      <c r="BU1659" s="24"/>
      <c r="BV1659" s="24"/>
      <c r="BW1659" s="24"/>
      <c r="BX1659" s="24"/>
      <c r="BY1659" s="24"/>
      <c r="BZ1659" s="24"/>
      <c r="CA1659" s="24"/>
      <c r="CB1659" s="24"/>
      <c r="CC1659" s="24"/>
      <c r="CD1659" s="24"/>
      <c r="CE1659" s="24"/>
      <c r="CF1659" s="24"/>
      <c r="CG1659" s="24"/>
      <c r="CH1659" s="24"/>
      <c r="CI1659" s="24"/>
      <c r="CJ1659" s="24"/>
      <c r="CK1659" s="24"/>
      <c r="CL1659" s="24"/>
      <c r="CM1659" s="24"/>
      <c r="CN1659" s="24"/>
      <c r="CO1659" s="24"/>
      <c r="CP1659" s="24"/>
      <c r="CQ1659" s="24"/>
      <c r="CR1659" s="24"/>
      <c r="CS1659" s="24"/>
      <c r="CT1659" s="24"/>
      <c r="CU1659" s="24"/>
      <c r="CV1659" s="24"/>
      <c r="CW1659" s="24"/>
      <c r="CX1659" s="24"/>
      <c r="CY1659" s="24"/>
      <c r="CZ1659" s="24"/>
      <c r="DA1659" s="24"/>
      <c r="DB1659" s="24"/>
      <c r="DC1659" s="24"/>
      <c r="DD1659" s="24"/>
      <c r="DE1659" s="24"/>
      <c r="DF1659" s="24"/>
      <c r="DG1659" s="24"/>
      <c r="DH1659" s="24"/>
      <c r="DI1659" s="24"/>
      <c r="DJ1659" s="24"/>
      <c r="DK1659" s="24"/>
      <c r="DL1659" s="24"/>
      <c r="DM1659" s="24"/>
      <c r="DN1659" s="24"/>
      <c r="DO1659" s="24"/>
      <c r="DP1659" s="24"/>
      <c r="DQ1659" s="24"/>
      <c r="DR1659" s="18">
        <v>0</v>
      </c>
      <c r="DS1659" s="24"/>
      <c r="DT1659" s="24"/>
      <c r="DU1659" s="24"/>
      <c r="DV1659" s="24"/>
      <c r="DW1659" s="24"/>
      <c r="DX1659" s="24"/>
      <c r="DY1659" s="24"/>
      <c r="DZ1659" s="18">
        <v>0</v>
      </c>
      <c r="EA1659" s="24"/>
      <c r="EB1659" s="24"/>
      <c r="EC1659" s="24"/>
      <c r="ED1659" s="24"/>
      <c r="EE1659" s="18">
        <v>1</v>
      </c>
      <c r="EF1659" s="18">
        <v>0</v>
      </c>
      <c r="EG1659" s="24"/>
      <c r="EH1659" s="18" t="s">
        <v>1921</v>
      </c>
      <c r="EI1659" s="18" cm="1">
        <f t="array" ref="EI1659">IF(SUMPRODUCT(--(DO1659:DS1659&lt;&gt;""))=0, 0,1)</f>
        <v>1</v>
      </c>
      <c r="EJ1659" s="18" cm="1">
        <f t="array" ref="EJ1659">IF(SUMPRODUCT(--(DT1659:EG1659&lt;&gt;""))=0, 0,1)</f>
        <v>1</v>
      </c>
      <c r="EK1659" s="18" cm="1">
        <f t="array" ref="EK1659">IF(SUMPRODUCT(--(EC1659:EG1659&lt;&gt;""))=0, 0,1)</f>
        <v>1</v>
      </c>
      <c r="EL1659" s="18" cm="1">
        <f t="array" ref="EL1659">IF(SUMPRODUCT(--(EE1659:EG1659&lt;&gt;""))=0, 0,1)</f>
        <v>1</v>
      </c>
      <c r="EM1659" s="18">
        <f t="shared" si="318"/>
        <v>1</v>
      </c>
      <c r="EN1659" s="18">
        <f t="shared" si="319"/>
        <v>0</v>
      </c>
      <c r="EO1659" s="18">
        <f t="shared" si="320"/>
        <v>1</v>
      </c>
      <c r="EP1659" s="18">
        <f t="shared" si="321"/>
        <v>1</v>
      </c>
      <c r="EQ1659" s="18">
        <f t="shared" si="322"/>
        <v>1</v>
      </c>
      <c r="ER1659" s="58" t="s">
        <v>2080</v>
      </c>
      <c r="ES1659" s="59">
        <v>44011</v>
      </c>
      <c r="ET1659" s="24"/>
      <c r="EU1659" s="18" t="s">
        <v>1914</v>
      </c>
    </row>
    <row r="1660" spans="1:151" ht="15.75" customHeight="1" x14ac:dyDescent="0.2">
      <c r="A1660" s="5" t="s">
        <v>444</v>
      </c>
      <c r="B1660" s="24" t="s">
        <v>1913</v>
      </c>
      <c r="C1660" s="26">
        <v>1</v>
      </c>
      <c r="D1660" s="18" t="s">
        <v>633</v>
      </c>
      <c r="E1660" s="26" t="s">
        <v>1927</v>
      </c>
      <c r="F1660" s="18" t="s">
        <v>553</v>
      </c>
      <c r="G1660" s="18" t="s">
        <v>773</v>
      </c>
      <c r="H1660" s="18" t="s">
        <v>774</v>
      </c>
      <c r="I1660" s="18" t="s">
        <v>718</v>
      </c>
      <c r="J1660" s="18" t="s">
        <v>363</v>
      </c>
      <c r="K1660" s="18" t="s">
        <v>363</v>
      </c>
      <c r="L1660" s="18" t="s">
        <v>363</v>
      </c>
      <c r="M1660" s="18" t="s">
        <v>253</v>
      </c>
      <c r="N1660" s="56">
        <v>60</v>
      </c>
      <c r="O1660" s="18" t="s">
        <v>1915</v>
      </c>
      <c r="P1660" s="18" t="s">
        <v>466</v>
      </c>
      <c r="Q1660" s="18" t="s">
        <v>254</v>
      </c>
      <c r="R1660" s="24" t="s">
        <v>257</v>
      </c>
      <c r="S1660" s="24" t="s">
        <v>257</v>
      </c>
      <c r="T1660" s="26" t="s">
        <v>1916</v>
      </c>
      <c r="U1660" s="26" t="s">
        <v>257</v>
      </c>
      <c r="V1660" s="26" t="s">
        <v>257</v>
      </c>
      <c r="W1660" s="26" t="s">
        <v>257</v>
      </c>
      <c r="X1660" s="75" t="s">
        <v>1928</v>
      </c>
      <c r="Y1660" s="56">
        <v>300</v>
      </c>
      <c r="Z1660" s="18" t="s">
        <v>474</v>
      </c>
      <c r="AA1660" s="56">
        <v>300</v>
      </c>
      <c r="AB1660" s="57" t="s">
        <v>257</v>
      </c>
      <c r="AC1660" s="18" t="s">
        <v>595</v>
      </c>
      <c r="AD1660" s="18" t="s">
        <v>595</v>
      </c>
      <c r="AE1660" s="18" t="s">
        <v>595</v>
      </c>
      <c r="AF1660" s="18" t="s">
        <v>257</v>
      </c>
      <c r="AG1660" s="18" t="s">
        <v>257</v>
      </c>
      <c r="AH1660" s="18" t="s">
        <v>595</v>
      </c>
      <c r="AI1660" s="18">
        <v>21</v>
      </c>
      <c r="AJ1660" s="18" t="s">
        <v>522</v>
      </c>
      <c r="AK1660" s="18">
        <v>21</v>
      </c>
      <c r="AL1660" s="18" t="s">
        <v>1917</v>
      </c>
      <c r="AM1660" s="18" t="s">
        <v>282</v>
      </c>
      <c r="AN1660" s="18">
        <v>25</v>
      </c>
      <c r="AO1660" s="18" t="s">
        <v>1918</v>
      </c>
      <c r="AP1660" s="18" t="s">
        <v>479</v>
      </c>
      <c r="AQ1660" s="18">
        <v>7</v>
      </c>
      <c r="AR1660" s="18" t="s">
        <v>561</v>
      </c>
      <c r="AS1660" s="18">
        <v>0</v>
      </c>
      <c r="AT1660" s="18">
        <v>65</v>
      </c>
      <c r="AU1660" s="18" t="s">
        <v>257</v>
      </c>
      <c r="AV1660" s="18" t="s">
        <v>257</v>
      </c>
      <c r="AW1660" s="18" t="s">
        <v>1919</v>
      </c>
      <c r="AX1660" s="18">
        <v>21</v>
      </c>
      <c r="AY1660" s="18" t="s">
        <v>522</v>
      </c>
      <c r="AZ1660" s="18" t="s">
        <v>257</v>
      </c>
      <c r="BA1660" s="18" t="s">
        <v>257</v>
      </c>
      <c r="BB1660" s="18" t="s">
        <v>1934</v>
      </c>
      <c r="BC1660" s="24"/>
      <c r="BD1660" s="24"/>
      <c r="BE1660" s="24"/>
      <c r="BF1660" s="24"/>
      <c r="BG1660" s="24"/>
      <c r="BH1660" s="24"/>
      <c r="BI1660" s="24"/>
      <c r="BJ1660" s="24"/>
      <c r="BK1660" s="24"/>
      <c r="BL1660" s="24"/>
      <c r="BM1660" s="24"/>
      <c r="BN1660" s="24"/>
      <c r="BO1660" s="24"/>
      <c r="BP1660" s="24"/>
      <c r="BQ1660" s="24"/>
      <c r="BR1660" s="24"/>
      <c r="BS1660" s="24"/>
      <c r="BT1660" s="24"/>
      <c r="BU1660" s="24"/>
      <c r="BV1660" s="24"/>
      <c r="BW1660" s="24"/>
      <c r="BX1660" s="24"/>
      <c r="BY1660" s="24"/>
      <c r="BZ1660" s="24"/>
      <c r="CA1660" s="24"/>
      <c r="CB1660" s="24"/>
      <c r="CC1660" s="24"/>
      <c r="CD1660" s="24"/>
      <c r="CE1660" s="24"/>
      <c r="CF1660" s="24"/>
      <c r="CG1660" s="24"/>
      <c r="CH1660" s="24"/>
      <c r="CI1660" s="24"/>
      <c r="CJ1660" s="24"/>
      <c r="CK1660" s="24"/>
      <c r="CL1660" s="24"/>
      <c r="CM1660" s="24"/>
      <c r="CN1660" s="24"/>
      <c r="CO1660" s="24"/>
      <c r="CP1660" s="24"/>
      <c r="CQ1660" s="24"/>
      <c r="CR1660" s="24"/>
      <c r="CS1660" s="24"/>
      <c r="CT1660" s="24"/>
      <c r="CU1660" s="24"/>
      <c r="CV1660" s="24"/>
      <c r="CW1660" s="24"/>
      <c r="CX1660" s="24"/>
      <c r="CY1660" s="24"/>
      <c r="CZ1660" s="24"/>
      <c r="DA1660" s="24"/>
      <c r="DB1660" s="24"/>
      <c r="DC1660" s="24"/>
      <c r="DD1660" s="24"/>
      <c r="DE1660" s="24"/>
      <c r="DF1660" s="24"/>
      <c r="DG1660" s="24"/>
      <c r="DH1660" s="24"/>
      <c r="DI1660" s="24"/>
      <c r="DJ1660" s="24"/>
      <c r="DK1660" s="24"/>
      <c r="DL1660" s="24"/>
      <c r="DM1660" s="24"/>
      <c r="DN1660" s="24"/>
      <c r="DO1660" s="24"/>
      <c r="DP1660" s="24"/>
      <c r="DQ1660" s="24"/>
      <c r="DR1660" s="18">
        <v>0</v>
      </c>
      <c r="DS1660" s="24"/>
      <c r="DT1660" s="24"/>
      <c r="DU1660" s="24"/>
      <c r="DV1660" s="24"/>
      <c r="DW1660" s="24"/>
      <c r="DX1660" s="24"/>
      <c r="DY1660" s="24"/>
      <c r="DZ1660" s="18">
        <v>0</v>
      </c>
      <c r="EA1660" s="24"/>
      <c r="EB1660" s="24"/>
      <c r="EC1660" s="24"/>
      <c r="ED1660" s="24"/>
      <c r="EE1660" s="18">
        <v>1</v>
      </c>
      <c r="EF1660" s="18">
        <v>0</v>
      </c>
      <c r="EG1660" s="24"/>
      <c r="EH1660" s="18" t="s">
        <v>1921</v>
      </c>
      <c r="EI1660" s="18" cm="1">
        <f t="array" ref="EI1660">IF(SUMPRODUCT(--(DO1660:DS1660&lt;&gt;""))=0, 0,1)</f>
        <v>1</v>
      </c>
      <c r="EJ1660" s="18" cm="1">
        <f t="array" ref="EJ1660">IF(SUMPRODUCT(--(DT1660:EG1660&lt;&gt;""))=0, 0,1)</f>
        <v>1</v>
      </c>
      <c r="EK1660" s="18" cm="1">
        <f t="array" ref="EK1660">IF(SUMPRODUCT(--(EC1660:EG1660&lt;&gt;""))=0, 0,1)</f>
        <v>1</v>
      </c>
      <c r="EL1660" s="18" cm="1">
        <f t="array" ref="EL1660">IF(SUMPRODUCT(--(EE1660:EG1660&lt;&gt;""))=0, 0,1)</f>
        <v>1</v>
      </c>
      <c r="EM1660" s="18">
        <f t="shared" si="318"/>
        <v>1</v>
      </c>
      <c r="EN1660" s="18">
        <f t="shared" si="319"/>
        <v>0</v>
      </c>
      <c r="EO1660" s="18">
        <f t="shared" si="320"/>
        <v>1</v>
      </c>
      <c r="EP1660" s="18">
        <f t="shared" si="321"/>
        <v>1</v>
      </c>
      <c r="EQ1660" s="18">
        <f t="shared" si="322"/>
        <v>1</v>
      </c>
      <c r="ER1660" s="58" t="s">
        <v>2080</v>
      </c>
      <c r="ES1660" s="59">
        <v>44011</v>
      </c>
      <c r="ET1660" s="24"/>
      <c r="EU1660" s="18" t="s">
        <v>1914</v>
      </c>
    </row>
    <row r="1661" spans="1:151" ht="15.75" customHeight="1" x14ac:dyDescent="0.2">
      <c r="A1661" s="5" t="s">
        <v>444</v>
      </c>
      <c r="B1661" s="24" t="s">
        <v>1913</v>
      </c>
      <c r="C1661" s="26">
        <v>1</v>
      </c>
      <c r="D1661" s="18" t="s">
        <v>633</v>
      </c>
      <c r="E1661" s="26" t="s">
        <v>1929</v>
      </c>
      <c r="F1661" s="18" t="s">
        <v>553</v>
      </c>
      <c r="G1661" s="18" t="s">
        <v>773</v>
      </c>
      <c r="H1661" s="18" t="s">
        <v>774</v>
      </c>
      <c r="I1661" s="18" t="s">
        <v>718</v>
      </c>
      <c r="J1661" s="18" t="s">
        <v>363</v>
      </c>
      <c r="K1661" s="18" t="s">
        <v>363</v>
      </c>
      <c r="L1661" s="18" t="s">
        <v>363</v>
      </c>
      <c r="M1661" s="18" t="s">
        <v>253</v>
      </c>
      <c r="N1661" s="56">
        <v>60</v>
      </c>
      <c r="O1661" s="18" t="s">
        <v>1915</v>
      </c>
      <c r="P1661" s="18" t="s">
        <v>466</v>
      </c>
      <c r="Q1661" s="18" t="s">
        <v>254</v>
      </c>
      <c r="R1661" s="24" t="s">
        <v>257</v>
      </c>
      <c r="S1661" s="24" t="s">
        <v>257</v>
      </c>
      <c r="T1661" s="26" t="s">
        <v>1916</v>
      </c>
      <c r="U1661" s="26" t="s">
        <v>257</v>
      </c>
      <c r="V1661" s="26" t="s">
        <v>257</v>
      </c>
      <c r="W1661" s="26" t="s">
        <v>257</v>
      </c>
      <c r="X1661" s="75" t="s">
        <v>1930</v>
      </c>
      <c r="Y1661" s="56">
        <v>200</v>
      </c>
      <c r="Z1661" s="18" t="s">
        <v>474</v>
      </c>
      <c r="AA1661" s="56">
        <v>200</v>
      </c>
      <c r="AB1661" s="57" t="s">
        <v>257</v>
      </c>
      <c r="AC1661" s="18" t="s">
        <v>595</v>
      </c>
      <c r="AD1661" s="18" t="s">
        <v>595</v>
      </c>
      <c r="AE1661" s="18" t="s">
        <v>595</v>
      </c>
      <c r="AF1661" s="18" t="s">
        <v>257</v>
      </c>
      <c r="AG1661" s="18" t="s">
        <v>257</v>
      </c>
      <c r="AH1661" s="18" t="s">
        <v>595</v>
      </c>
      <c r="AI1661" s="18">
        <v>21</v>
      </c>
      <c r="AJ1661" s="18" t="s">
        <v>522</v>
      </c>
      <c r="AK1661" s="18">
        <v>21</v>
      </c>
      <c r="AL1661" s="18" t="s">
        <v>1917</v>
      </c>
      <c r="AM1661" s="18" t="s">
        <v>282</v>
      </c>
      <c r="AN1661" s="18">
        <v>0</v>
      </c>
      <c r="AO1661" s="18" t="s">
        <v>1918</v>
      </c>
      <c r="AP1661" s="18" t="s">
        <v>479</v>
      </c>
      <c r="AQ1661" s="18">
        <v>7</v>
      </c>
      <c r="AR1661" s="18" t="s">
        <v>561</v>
      </c>
      <c r="AS1661" s="18">
        <v>0</v>
      </c>
      <c r="AT1661" s="18">
        <v>0</v>
      </c>
      <c r="AU1661" s="18" t="s">
        <v>257</v>
      </c>
      <c r="AV1661" s="18" t="s">
        <v>257</v>
      </c>
      <c r="AW1661" s="18" t="s">
        <v>1919</v>
      </c>
      <c r="AX1661" s="18">
        <v>21</v>
      </c>
      <c r="AY1661" s="18" t="s">
        <v>522</v>
      </c>
      <c r="AZ1661" s="18" t="s">
        <v>257</v>
      </c>
      <c r="BA1661" s="18" t="s">
        <v>257</v>
      </c>
      <c r="BB1661" s="18" t="s">
        <v>1934</v>
      </c>
      <c r="BC1661" s="24"/>
      <c r="BD1661" s="24"/>
      <c r="BE1661" s="24"/>
      <c r="BF1661" s="24"/>
      <c r="BG1661" s="24"/>
      <c r="BH1661" s="24"/>
      <c r="BI1661" s="24"/>
      <c r="BJ1661" s="24"/>
      <c r="BK1661" s="24"/>
      <c r="BL1661" s="24"/>
      <c r="BM1661" s="24"/>
      <c r="BN1661" s="24"/>
      <c r="BO1661" s="24"/>
      <c r="BP1661" s="24"/>
      <c r="BQ1661" s="24"/>
      <c r="BR1661" s="24"/>
      <c r="BS1661" s="24"/>
      <c r="BT1661" s="24"/>
      <c r="BU1661" s="24"/>
      <c r="BV1661" s="24"/>
      <c r="BW1661" s="24"/>
      <c r="BX1661" s="24"/>
      <c r="BY1661" s="24"/>
      <c r="BZ1661" s="24"/>
      <c r="CA1661" s="24"/>
      <c r="CB1661" s="24"/>
      <c r="CC1661" s="24"/>
      <c r="CD1661" s="24"/>
      <c r="CE1661" s="24"/>
      <c r="CF1661" s="24"/>
      <c r="CG1661" s="24"/>
      <c r="CH1661" s="24"/>
      <c r="CI1661" s="24"/>
      <c r="CJ1661" s="24"/>
      <c r="CK1661" s="24"/>
      <c r="CL1661" s="24"/>
      <c r="CM1661" s="24"/>
      <c r="CN1661" s="24"/>
      <c r="CO1661" s="24"/>
      <c r="CP1661" s="24"/>
      <c r="CQ1661" s="24"/>
      <c r="CR1661" s="24"/>
      <c r="CS1661" s="24"/>
      <c r="CT1661" s="24"/>
      <c r="CU1661" s="24"/>
      <c r="CV1661" s="24"/>
      <c r="CW1661" s="24"/>
      <c r="CX1661" s="24"/>
      <c r="CY1661" s="24"/>
      <c r="CZ1661" s="24"/>
      <c r="DA1661" s="24"/>
      <c r="DB1661" s="24"/>
      <c r="DC1661" s="24"/>
      <c r="DD1661" s="24"/>
      <c r="DE1661" s="24"/>
      <c r="DF1661" s="24"/>
      <c r="DG1661" s="24"/>
      <c r="DH1661" s="24"/>
      <c r="DI1661" s="24"/>
      <c r="DJ1661" s="24"/>
      <c r="DK1661" s="24"/>
      <c r="DL1661" s="24"/>
      <c r="DM1661" s="24"/>
      <c r="DN1661" s="24"/>
      <c r="DO1661" s="24"/>
      <c r="DP1661" s="24"/>
      <c r="DQ1661" s="24"/>
      <c r="DR1661" s="18">
        <v>0</v>
      </c>
      <c r="DS1661" s="24"/>
      <c r="DT1661" s="24"/>
      <c r="DU1661" s="24"/>
      <c r="DV1661" s="24"/>
      <c r="DW1661" s="24"/>
      <c r="DX1661" s="24"/>
      <c r="DY1661" s="24"/>
      <c r="DZ1661" s="18">
        <v>0</v>
      </c>
      <c r="EA1661" s="24"/>
      <c r="EB1661" s="24"/>
      <c r="EC1661" s="24"/>
      <c r="ED1661" s="24"/>
      <c r="EE1661" s="18">
        <v>0</v>
      </c>
      <c r="EF1661" s="18">
        <v>0</v>
      </c>
      <c r="EG1661" s="24"/>
      <c r="EH1661" s="18" t="s">
        <v>1921</v>
      </c>
      <c r="EI1661" s="18" cm="1">
        <f t="array" ref="EI1661">IF(SUMPRODUCT(--(DO1661:DS1661&lt;&gt;""))=0, 0,1)</f>
        <v>1</v>
      </c>
      <c r="EJ1661" s="18" cm="1">
        <f t="array" ref="EJ1661">IF(SUMPRODUCT(--(DT1661:EG1661&lt;&gt;""))=0, 0,1)</f>
        <v>1</v>
      </c>
      <c r="EK1661" s="18" cm="1">
        <f t="array" ref="EK1661">IF(SUMPRODUCT(--(EC1661:EG1661&lt;&gt;""))=0, 0,1)</f>
        <v>1</v>
      </c>
      <c r="EL1661" s="18" cm="1">
        <f t="array" ref="EL1661">IF(SUMPRODUCT(--(EE1661:EG1661&lt;&gt;""))=0, 0,1)</f>
        <v>1</v>
      </c>
      <c r="EM1661" s="18">
        <f t="shared" si="318"/>
        <v>0</v>
      </c>
      <c r="EN1661" s="18">
        <f t="shared" si="319"/>
        <v>0</v>
      </c>
      <c r="EO1661" s="18">
        <f t="shared" si="320"/>
        <v>0</v>
      </c>
      <c r="EP1661" s="18">
        <f t="shared" si="321"/>
        <v>0</v>
      </c>
      <c r="EQ1661" s="18">
        <f t="shared" si="322"/>
        <v>0</v>
      </c>
      <c r="ER1661" s="58" t="s">
        <v>2080</v>
      </c>
      <c r="ES1661" s="59">
        <v>44011</v>
      </c>
      <c r="ET1661" s="24"/>
      <c r="EU1661" s="18" t="s">
        <v>1914</v>
      </c>
    </row>
    <row r="1662" spans="1:151" ht="15.75" customHeight="1" x14ac:dyDescent="0.2">
      <c r="A1662" s="5" t="s">
        <v>444</v>
      </c>
      <c r="B1662" s="24" t="s">
        <v>1913</v>
      </c>
      <c r="C1662" s="26">
        <v>1</v>
      </c>
      <c r="D1662" s="18" t="s">
        <v>634</v>
      </c>
      <c r="E1662" s="26" t="s">
        <v>1836</v>
      </c>
      <c r="F1662" s="18" t="s">
        <v>553</v>
      </c>
      <c r="G1662" s="18" t="s">
        <v>773</v>
      </c>
      <c r="H1662" s="18" t="s">
        <v>774</v>
      </c>
      <c r="I1662" s="18" t="s">
        <v>718</v>
      </c>
      <c r="J1662" s="18" t="s">
        <v>363</v>
      </c>
      <c r="K1662" s="18" t="s">
        <v>363</v>
      </c>
      <c r="L1662" s="18" t="s">
        <v>363</v>
      </c>
      <c r="M1662" s="18" t="s">
        <v>253</v>
      </c>
      <c r="N1662" s="56">
        <v>60</v>
      </c>
      <c r="O1662" s="18" t="s">
        <v>1915</v>
      </c>
      <c r="P1662" s="18" t="s">
        <v>466</v>
      </c>
      <c r="Q1662" s="18" t="s">
        <v>254</v>
      </c>
      <c r="R1662" s="24" t="s">
        <v>257</v>
      </c>
      <c r="S1662" s="24" t="s">
        <v>257</v>
      </c>
      <c r="T1662" s="26" t="s">
        <v>1916</v>
      </c>
      <c r="U1662" s="26" t="s">
        <v>257</v>
      </c>
      <c r="V1662" s="26" t="s">
        <v>257</v>
      </c>
      <c r="W1662" s="26" t="s">
        <v>257</v>
      </c>
      <c r="X1662" s="26" t="s">
        <v>837</v>
      </c>
      <c r="Y1662" s="56">
        <v>0</v>
      </c>
      <c r="Z1662" s="18" t="s">
        <v>474</v>
      </c>
      <c r="AA1662" s="56">
        <v>0</v>
      </c>
      <c r="AB1662" s="57" t="s">
        <v>257</v>
      </c>
      <c r="AC1662" s="18" t="s">
        <v>595</v>
      </c>
      <c r="AD1662" s="18" t="s">
        <v>595</v>
      </c>
      <c r="AE1662" s="18" t="s">
        <v>595</v>
      </c>
      <c r="AF1662" s="18" t="s">
        <v>257</v>
      </c>
      <c r="AG1662" s="18" t="s">
        <v>257</v>
      </c>
      <c r="AH1662" s="18" t="s">
        <v>595</v>
      </c>
      <c r="AI1662" s="18">
        <v>28</v>
      </c>
      <c r="AJ1662" s="18" t="s">
        <v>522</v>
      </c>
      <c r="AK1662" s="18">
        <v>28</v>
      </c>
      <c r="AL1662" s="18" t="s">
        <v>1917</v>
      </c>
      <c r="AM1662" s="18" t="s">
        <v>282</v>
      </c>
      <c r="AN1662" s="18">
        <v>20</v>
      </c>
      <c r="AO1662" s="18" t="s">
        <v>1918</v>
      </c>
      <c r="AP1662" s="18" t="s">
        <v>479</v>
      </c>
      <c r="AQ1662" s="18">
        <v>7</v>
      </c>
      <c r="AR1662" s="18" t="s">
        <v>561</v>
      </c>
      <c r="AS1662" s="18">
        <v>0</v>
      </c>
      <c r="AT1662" s="18">
        <v>25</v>
      </c>
      <c r="AU1662" s="18" t="s">
        <v>257</v>
      </c>
      <c r="AV1662" s="18" t="s">
        <v>257</v>
      </c>
      <c r="AW1662" s="18" t="s">
        <v>1919</v>
      </c>
      <c r="AX1662" s="18">
        <v>27</v>
      </c>
      <c r="AY1662" s="18" t="s">
        <v>522</v>
      </c>
      <c r="AZ1662" s="18" t="s">
        <v>257</v>
      </c>
      <c r="BA1662" s="18" t="s">
        <v>257</v>
      </c>
      <c r="BB1662" s="18" t="s">
        <v>1934</v>
      </c>
      <c r="BC1662" s="24"/>
      <c r="BD1662" s="24"/>
      <c r="BE1662" s="24"/>
      <c r="BF1662" s="24"/>
      <c r="BG1662" s="24"/>
      <c r="BH1662" s="24"/>
      <c r="BI1662" s="24"/>
      <c r="BJ1662" s="24"/>
      <c r="BK1662" s="24"/>
      <c r="BL1662" s="24"/>
      <c r="BM1662" s="24"/>
      <c r="BN1662" s="24"/>
      <c r="BO1662" s="24"/>
      <c r="BP1662" s="24"/>
      <c r="BQ1662" s="24"/>
      <c r="BR1662" s="24"/>
      <c r="BS1662" s="24"/>
      <c r="BT1662" s="24"/>
      <c r="BU1662" s="24"/>
      <c r="BV1662" s="24"/>
      <c r="BW1662" s="24"/>
      <c r="BX1662" s="24"/>
      <c r="BY1662" s="24"/>
      <c r="BZ1662" s="24"/>
      <c r="CA1662" s="24"/>
      <c r="CB1662" s="24"/>
      <c r="CC1662" s="24"/>
      <c r="CD1662" s="24"/>
      <c r="CE1662" s="24"/>
      <c r="CF1662" s="24"/>
      <c r="CG1662" s="24"/>
      <c r="CH1662" s="24"/>
      <c r="CI1662" s="24"/>
      <c r="CJ1662" s="24"/>
      <c r="CK1662" s="24"/>
      <c r="CL1662" s="24"/>
      <c r="CM1662" s="24"/>
      <c r="CN1662" s="24"/>
      <c r="CO1662" s="24"/>
      <c r="CP1662" s="24"/>
      <c r="CQ1662" s="24"/>
      <c r="CR1662" s="24"/>
      <c r="CS1662" s="24"/>
      <c r="CT1662" s="24"/>
      <c r="CU1662" s="24"/>
      <c r="CV1662" s="24"/>
      <c r="CW1662" s="24"/>
      <c r="CX1662" s="24"/>
      <c r="CY1662" s="24"/>
      <c r="CZ1662" s="24"/>
      <c r="DA1662" s="24"/>
      <c r="DB1662" s="24"/>
      <c r="DC1662" s="24"/>
      <c r="DD1662" s="24"/>
      <c r="DE1662" s="24"/>
      <c r="DF1662" s="24"/>
      <c r="DG1662" s="24"/>
      <c r="DH1662" s="24"/>
      <c r="DI1662" s="24"/>
      <c r="DJ1662" s="24"/>
      <c r="DK1662" s="24"/>
      <c r="DL1662" s="24"/>
      <c r="DM1662" s="24"/>
      <c r="DN1662" s="24"/>
      <c r="DO1662" s="24"/>
      <c r="DP1662" s="24"/>
      <c r="DQ1662" s="24"/>
      <c r="DR1662" s="18">
        <v>0</v>
      </c>
      <c r="DS1662" s="24"/>
      <c r="DT1662" s="24"/>
      <c r="DU1662" s="24"/>
      <c r="DV1662" s="24"/>
      <c r="DW1662" s="24"/>
      <c r="DX1662" s="24"/>
      <c r="DY1662" s="24"/>
      <c r="DZ1662" s="18">
        <v>0</v>
      </c>
      <c r="EA1662" s="24"/>
      <c r="EB1662" s="24"/>
      <c r="EC1662" s="24"/>
      <c r="ED1662" s="24"/>
      <c r="EE1662" s="18">
        <v>0</v>
      </c>
      <c r="EF1662" s="18">
        <v>0</v>
      </c>
      <c r="EG1662" s="24"/>
      <c r="EH1662" s="18" t="s">
        <v>1921</v>
      </c>
      <c r="EI1662" s="18" cm="1">
        <f t="array" ref="EI1662">IF(SUMPRODUCT(--(DO1662:DS1662&lt;&gt;""))=0, 0,1)</f>
        <v>1</v>
      </c>
      <c r="EJ1662" s="18" cm="1">
        <f t="array" ref="EJ1662">IF(SUMPRODUCT(--(DT1662:EG1662&lt;&gt;""))=0, 0,1)</f>
        <v>1</v>
      </c>
      <c r="EK1662" s="18" cm="1">
        <f t="array" ref="EK1662">IF(SUMPRODUCT(--(EC1662:EG1662&lt;&gt;""))=0, 0,1)</f>
        <v>1</v>
      </c>
      <c r="EL1662" s="18" cm="1">
        <f t="array" ref="EL1662">IF(SUMPRODUCT(--(EE1662:EG1662&lt;&gt;""))=0, 0,1)</f>
        <v>1</v>
      </c>
      <c r="EM1662" s="18">
        <f t="shared" si="318"/>
        <v>0</v>
      </c>
      <c r="EN1662" s="18">
        <f t="shared" si="319"/>
        <v>0</v>
      </c>
      <c r="EO1662" s="18">
        <f t="shared" si="320"/>
        <v>0</v>
      </c>
      <c r="EP1662" s="18">
        <f t="shared" si="321"/>
        <v>0</v>
      </c>
      <c r="EQ1662" s="18">
        <f t="shared" si="322"/>
        <v>0</v>
      </c>
      <c r="ER1662" s="58" t="s">
        <v>2080</v>
      </c>
      <c r="ES1662" s="59">
        <v>44011</v>
      </c>
      <c r="ET1662" s="24"/>
      <c r="EU1662" s="18" t="s">
        <v>1914</v>
      </c>
    </row>
    <row r="1663" spans="1:151" ht="15.75" customHeight="1" x14ac:dyDescent="0.2">
      <c r="A1663" s="5" t="s">
        <v>444</v>
      </c>
      <c r="B1663" s="24" t="s">
        <v>1913</v>
      </c>
      <c r="C1663" s="26">
        <v>1</v>
      </c>
      <c r="D1663" s="18" t="s">
        <v>634</v>
      </c>
      <c r="E1663" s="26" t="s">
        <v>1922</v>
      </c>
      <c r="F1663" s="18" t="s">
        <v>553</v>
      </c>
      <c r="G1663" s="18" t="s">
        <v>773</v>
      </c>
      <c r="H1663" s="18" t="s">
        <v>774</v>
      </c>
      <c r="I1663" s="18" t="s">
        <v>718</v>
      </c>
      <c r="J1663" s="18" t="s">
        <v>363</v>
      </c>
      <c r="K1663" s="18" t="s">
        <v>363</v>
      </c>
      <c r="L1663" s="18" t="s">
        <v>363</v>
      </c>
      <c r="M1663" s="18" t="s">
        <v>253</v>
      </c>
      <c r="N1663" s="56">
        <v>60</v>
      </c>
      <c r="O1663" s="18" t="s">
        <v>1915</v>
      </c>
      <c r="P1663" s="18" t="s">
        <v>466</v>
      </c>
      <c r="Q1663" s="18" t="s">
        <v>254</v>
      </c>
      <c r="R1663" s="24" t="s">
        <v>257</v>
      </c>
      <c r="S1663" s="24" t="s">
        <v>257</v>
      </c>
      <c r="T1663" s="26" t="s">
        <v>1916</v>
      </c>
      <c r="U1663" s="26" t="s">
        <v>257</v>
      </c>
      <c r="V1663" s="26" t="s">
        <v>257</v>
      </c>
      <c r="W1663" s="26" t="s">
        <v>257</v>
      </c>
      <c r="X1663" s="75" t="s">
        <v>1923</v>
      </c>
      <c r="Y1663" s="56">
        <v>50</v>
      </c>
      <c r="Z1663" s="18" t="s">
        <v>474</v>
      </c>
      <c r="AA1663" s="56">
        <v>50</v>
      </c>
      <c r="AB1663" s="57" t="s">
        <v>257</v>
      </c>
      <c r="AC1663" s="18" t="s">
        <v>595</v>
      </c>
      <c r="AD1663" s="18" t="s">
        <v>595</v>
      </c>
      <c r="AE1663" s="18" t="s">
        <v>595</v>
      </c>
      <c r="AF1663" s="18" t="s">
        <v>257</v>
      </c>
      <c r="AG1663" s="18" t="s">
        <v>257</v>
      </c>
      <c r="AH1663" s="18" t="s">
        <v>595</v>
      </c>
      <c r="AI1663" s="18">
        <v>28</v>
      </c>
      <c r="AJ1663" s="18" t="s">
        <v>522</v>
      </c>
      <c r="AK1663" s="18">
        <v>28</v>
      </c>
      <c r="AL1663" s="18" t="s">
        <v>1917</v>
      </c>
      <c r="AM1663" s="18" t="s">
        <v>282</v>
      </c>
      <c r="AN1663" s="18">
        <v>19</v>
      </c>
      <c r="AO1663" s="18" t="s">
        <v>1918</v>
      </c>
      <c r="AP1663" s="18" t="s">
        <v>479</v>
      </c>
      <c r="AQ1663" s="18">
        <v>7</v>
      </c>
      <c r="AR1663" s="18" t="s">
        <v>561</v>
      </c>
      <c r="AS1663" s="18">
        <v>0</v>
      </c>
      <c r="AT1663" s="18">
        <v>20</v>
      </c>
      <c r="AU1663" s="18" t="s">
        <v>257</v>
      </c>
      <c r="AV1663" s="18" t="s">
        <v>257</v>
      </c>
      <c r="AW1663" s="18" t="s">
        <v>1919</v>
      </c>
      <c r="AX1663" s="18">
        <v>27</v>
      </c>
      <c r="AY1663" s="18" t="s">
        <v>522</v>
      </c>
      <c r="AZ1663" s="18" t="s">
        <v>257</v>
      </c>
      <c r="BA1663" s="18" t="s">
        <v>257</v>
      </c>
      <c r="BB1663" s="18" t="s">
        <v>1934</v>
      </c>
      <c r="BC1663" s="24"/>
      <c r="BD1663" s="24"/>
      <c r="BE1663" s="24"/>
      <c r="BF1663" s="24"/>
      <c r="BG1663" s="24"/>
      <c r="BH1663" s="24"/>
      <c r="BI1663" s="24"/>
      <c r="BJ1663" s="24"/>
      <c r="BK1663" s="24"/>
      <c r="BL1663" s="24"/>
      <c r="BM1663" s="24"/>
      <c r="BN1663" s="24"/>
      <c r="BO1663" s="24"/>
      <c r="BP1663" s="24"/>
      <c r="BQ1663" s="24"/>
      <c r="BR1663" s="24"/>
      <c r="BS1663" s="24"/>
      <c r="BT1663" s="24"/>
      <c r="BU1663" s="24"/>
      <c r="BV1663" s="24"/>
      <c r="BW1663" s="24"/>
      <c r="BX1663" s="24"/>
      <c r="BY1663" s="24"/>
      <c r="BZ1663" s="24"/>
      <c r="CA1663" s="24"/>
      <c r="CB1663" s="24"/>
      <c r="CC1663" s="24"/>
      <c r="CD1663" s="24"/>
      <c r="CE1663" s="24"/>
      <c r="CF1663" s="24"/>
      <c r="CG1663" s="24"/>
      <c r="CH1663" s="24"/>
      <c r="CI1663" s="24"/>
      <c r="CJ1663" s="24"/>
      <c r="CK1663" s="24"/>
      <c r="CL1663" s="24"/>
      <c r="CM1663" s="24"/>
      <c r="CN1663" s="24"/>
      <c r="CO1663" s="24"/>
      <c r="CP1663" s="24"/>
      <c r="CQ1663" s="24"/>
      <c r="CR1663" s="24"/>
      <c r="CS1663" s="24"/>
      <c r="CT1663" s="24"/>
      <c r="CU1663" s="24"/>
      <c r="CV1663" s="24"/>
      <c r="CW1663" s="24"/>
      <c r="CX1663" s="24"/>
      <c r="CY1663" s="24"/>
      <c r="CZ1663" s="24"/>
      <c r="DA1663" s="24"/>
      <c r="DB1663" s="24"/>
      <c r="DC1663" s="24"/>
      <c r="DD1663" s="24"/>
      <c r="DE1663" s="24"/>
      <c r="DF1663" s="24"/>
      <c r="DG1663" s="24"/>
      <c r="DH1663" s="24"/>
      <c r="DI1663" s="24"/>
      <c r="DJ1663" s="24"/>
      <c r="DK1663" s="24"/>
      <c r="DL1663" s="24"/>
      <c r="DM1663" s="24"/>
      <c r="DN1663" s="24"/>
      <c r="DO1663" s="24"/>
      <c r="DP1663" s="24"/>
      <c r="DQ1663" s="24"/>
      <c r="DR1663" s="18">
        <v>0</v>
      </c>
      <c r="DS1663" s="24"/>
      <c r="DT1663" s="24"/>
      <c r="DU1663" s="24"/>
      <c r="DV1663" s="24"/>
      <c r="DW1663" s="24"/>
      <c r="DX1663" s="24"/>
      <c r="DY1663" s="24"/>
      <c r="DZ1663" s="18">
        <v>0</v>
      </c>
      <c r="EA1663" s="24"/>
      <c r="EB1663" s="24"/>
      <c r="EC1663" s="24"/>
      <c r="ED1663" s="24"/>
      <c r="EE1663" s="18">
        <v>1</v>
      </c>
      <c r="EF1663" s="18">
        <v>0</v>
      </c>
      <c r="EG1663" s="24"/>
      <c r="EH1663" s="18" t="s">
        <v>1921</v>
      </c>
      <c r="EI1663" s="18" cm="1">
        <f t="array" ref="EI1663">IF(SUMPRODUCT(--(DO1663:DS1663&lt;&gt;""))=0, 0,1)</f>
        <v>1</v>
      </c>
      <c r="EJ1663" s="18" cm="1">
        <f t="array" ref="EJ1663">IF(SUMPRODUCT(--(DT1663:EG1663&lt;&gt;""))=0, 0,1)</f>
        <v>1</v>
      </c>
      <c r="EK1663" s="18" cm="1">
        <f t="array" ref="EK1663">IF(SUMPRODUCT(--(EC1663:EG1663&lt;&gt;""))=0, 0,1)</f>
        <v>1</v>
      </c>
      <c r="EL1663" s="18" cm="1">
        <f t="array" ref="EL1663">IF(SUMPRODUCT(--(EE1663:EG1663&lt;&gt;""))=0, 0,1)</f>
        <v>1</v>
      </c>
      <c r="EM1663" s="18">
        <f t="shared" si="318"/>
        <v>1</v>
      </c>
      <c r="EN1663" s="18">
        <f t="shared" si="319"/>
        <v>0</v>
      </c>
      <c r="EO1663" s="18">
        <f t="shared" si="320"/>
        <v>1</v>
      </c>
      <c r="EP1663" s="18">
        <f t="shared" si="321"/>
        <v>1</v>
      </c>
      <c r="EQ1663" s="18">
        <f t="shared" si="322"/>
        <v>1</v>
      </c>
      <c r="ER1663" s="58" t="s">
        <v>2080</v>
      </c>
      <c r="ES1663" s="59">
        <v>44011</v>
      </c>
      <c r="ET1663" s="24"/>
      <c r="EU1663" s="18" t="s">
        <v>1914</v>
      </c>
    </row>
    <row r="1664" spans="1:151" ht="15.75" customHeight="1" x14ac:dyDescent="0.2">
      <c r="A1664" s="5" t="s">
        <v>444</v>
      </c>
      <c r="B1664" s="24" t="s">
        <v>1913</v>
      </c>
      <c r="C1664" s="26">
        <v>1</v>
      </c>
      <c r="D1664" s="18" t="s">
        <v>634</v>
      </c>
      <c r="E1664" s="26" t="s">
        <v>1924</v>
      </c>
      <c r="F1664" s="18" t="s">
        <v>553</v>
      </c>
      <c r="G1664" s="18" t="s">
        <v>773</v>
      </c>
      <c r="H1664" s="18" t="s">
        <v>774</v>
      </c>
      <c r="I1664" s="18" t="s">
        <v>718</v>
      </c>
      <c r="J1664" s="18" t="s">
        <v>363</v>
      </c>
      <c r="K1664" s="18" t="s">
        <v>363</v>
      </c>
      <c r="L1664" s="18" t="s">
        <v>363</v>
      </c>
      <c r="M1664" s="18" t="s">
        <v>253</v>
      </c>
      <c r="N1664" s="56">
        <v>60</v>
      </c>
      <c r="O1664" s="18" t="s">
        <v>1915</v>
      </c>
      <c r="P1664" s="18" t="s">
        <v>466</v>
      </c>
      <c r="Q1664" s="18" t="s">
        <v>254</v>
      </c>
      <c r="R1664" s="24" t="s">
        <v>257</v>
      </c>
      <c r="S1664" s="24" t="s">
        <v>257</v>
      </c>
      <c r="T1664" s="26" t="s">
        <v>1916</v>
      </c>
      <c r="U1664" s="26" t="s">
        <v>257</v>
      </c>
      <c r="V1664" s="26" t="s">
        <v>257</v>
      </c>
      <c r="W1664" s="26" t="s">
        <v>257</v>
      </c>
      <c r="X1664" s="75" t="s">
        <v>1923</v>
      </c>
      <c r="Y1664" s="56">
        <v>100</v>
      </c>
      <c r="Z1664" s="18" t="s">
        <v>474</v>
      </c>
      <c r="AA1664" s="56">
        <v>100</v>
      </c>
      <c r="AB1664" s="57" t="s">
        <v>257</v>
      </c>
      <c r="AC1664" s="18" t="s">
        <v>595</v>
      </c>
      <c r="AD1664" s="18" t="s">
        <v>595</v>
      </c>
      <c r="AE1664" s="18" t="s">
        <v>595</v>
      </c>
      <c r="AF1664" s="18" t="s">
        <v>257</v>
      </c>
      <c r="AG1664" s="18" t="s">
        <v>257</v>
      </c>
      <c r="AH1664" s="18" t="s">
        <v>595</v>
      </c>
      <c r="AI1664" s="18">
        <v>28</v>
      </c>
      <c r="AJ1664" s="18" t="s">
        <v>522</v>
      </c>
      <c r="AK1664" s="18">
        <v>28</v>
      </c>
      <c r="AL1664" s="18" t="s">
        <v>1917</v>
      </c>
      <c r="AM1664" s="18" t="s">
        <v>282</v>
      </c>
      <c r="AN1664" s="18">
        <v>65</v>
      </c>
      <c r="AO1664" s="18" t="s">
        <v>1918</v>
      </c>
      <c r="AP1664" s="18" t="s">
        <v>479</v>
      </c>
      <c r="AQ1664" s="18">
        <v>7</v>
      </c>
      <c r="AR1664" s="18" t="s">
        <v>561</v>
      </c>
      <c r="AS1664" s="18">
        <v>30</v>
      </c>
      <c r="AT1664" s="18">
        <v>90</v>
      </c>
      <c r="AU1664" s="18" t="s">
        <v>257</v>
      </c>
      <c r="AV1664" s="18" t="s">
        <v>257</v>
      </c>
      <c r="AW1664" s="18" t="s">
        <v>1919</v>
      </c>
      <c r="AX1664" s="18">
        <v>27</v>
      </c>
      <c r="AY1664" s="18" t="s">
        <v>522</v>
      </c>
      <c r="AZ1664" s="18" t="s">
        <v>257</v>
      </c>
      <c r="BA1664" s="18" t="s">
        <v>257</v>
      </c>
      <c r="BB1664" s="18" t="s">
        <v>1934</v>
      </c>
      <c r="BC1664" s="24"/>
      <c r="BD1664" s="24"/>
      <c r="BE1664" s="24"/>
      <c r="BF1664" s="24"/>
      <c r="BG1664" s="24"/>
      <c r="BH1664" s="24"/>
      <c r="BI1664" s="24"/>
      <c r="BJ1664" s="24"/>
      <c r="BK1664" s="24"/>
      <c r="BL1664" s="24"/>
      <c r="BM1664" s="24"/>
      <c r="BN1664" s="24"/>
      <c r="BO1664" s="24"/>
      <c r="BP1664" s="24"/>
      <c r="BQ1664" s="24"/>
      <c r="BR1664" s="24"/>
      <c r="BS1664" s="24"/>
      <c r="BT1664" s="24"/>
      <c r="BU1664" s="24"/>
      <c r="BV1664" s="24"/>
      <c r="BW1664" s="24"/>
      <c r="BX1664" s="24"/>
      <c r="BY1664" s="24"/>
      <c r="BZ1664" s="24"/>
      <c r="CA1664" s="24"/>
      <c r="CB1664" s="24"/>
      <c r="CC1664" s="24"/>
      <c r="CD1664" s="24"/>
      <c r="CE1664" s="24"/>
      <c r="CF1664" s="24"/>
      <c r="CG1664" s="24"/>
      <c r="CH1664" s="24"/>
      <c r="CI1664" s="24"/>
      <c r="CJ1664" s="24"/>
      <c r="CK1664" s="24"/>
      <c r="CL1664" s="24"/>
      <c r="CM1664" s="24"/>
      <c r="CN1664" s="24"/>
      <c r="CO1664" s="24"/>
      <c r="CP1664" s="24"/>
      <c r="CQ1664" s="24"/>
      <c r="CR1664" s="24"/>
      <c r="CS1664" s="24"/>
      <c r="CT1664" s="24"/>
      <c r="CU1664" s="24"/>
      <c r="CV1664" s="24"/>
      <c r="CW1664" s="24"/>
      <c r="CX1664" s="24"/>
      <c r="CY1664" s="24"/>
      <c r="CZ1664" s="24"/>
      <c r="DA1664" s="24"/>
      <c r="DB1664" s="24"/>
      <c r="DC1664" s="24"/>
      <c r="DD1664" s="24"/>
      <c r="DE1664" s="24"/>
      <c r="DF1664" s="24"/>
      <c r="DG1664" s="24"/>
      <c r="DH1664" s="24"/>
      <c r="DI1664" s="24"/>
      <c r="DJ1664" s="24"/>
      <c r="DK1664" s="24"/>
      <c r="DL1664" s="24"/>
      <c r="DM1664" s="24"/>
      <c r="DN1664" s="24"/>
      <c r="DO1664" s="24"/>
      <c r="DP1664" s="24"/>
      <c r="DQ1664" s="24"/>
      <c r="DR1664" s="18">
        <v>0</v>
      </c>
      <c r="DS1664" s="24"/>
      <c r="DT1664" s="24"/>
      <c r="DU1664" s="24"/>
      <c r="DV1664" s="24"/>
      <c r="DW1664" s="24"/>
      <c r="DX1664" s="24"/>
      <c r="DY1664" s="24"/>
      <c r="DZ1664" s="18">
        <v>0</v>
      </c>
      <c r="EA1664" s="24"/>
      <c r="EB1664" s="24"/>
      <c r="EC1664" s="24"/>
      <c r="ED1664" s="24"/>
      <c r="EE1664" s="18">
        <v>0</v>
      </c>
      <c r="EF1664" s="18">
        <v>1</v>
      </c>
      <c r="EG1664" s="24"/>
      <c r="EH1664" s="18" t="s">
        <v>1921</v>
      </c>
      <c r="EI1664" s="18" cm="1">
        <f t="array" ref="EI1664">IF(SUMPRODUCT(--(DO1664:DS1664&lt;&gt;""))=0, 0,1)</f>
        <v>1</v>
      </c>
      <c r="EJ1664" s="18" cm="1">
        <f t="array" ref="EJ1664">IF(SUMPRODUCT(--(DT1664:EG1664&lt;&gt;""))=0, 0,1)</f>
        <v>1</v>
      </c>
      <c r="EK1664" s="18" cm="1">
        <f t="array" ref="EK1664">IF(SUMPRODUCT(--(EC1664:EG1664&lt;&gt;""))=0, 0,1)</f>
        <v>1</v>
      </c>
      <c r="EL1664" s="18" cm="1">
        <f t="array" ref="EL1664">IF(SUMPRODUCT(--(EE1664:EG1664&lt;&gt;""))=0, 0,1)</f>
        <v>1</v>
      </c>
      <c r="EM1664" s="18">
        <f t="shared" si="318"/>
        <v>1</v>
      </c>
      <c r="EN1664" s="18">
        <f t="shared" si="319"/>
        <v>0</v>
      </c>
      <c r="EO1664" s="18">
        <f t="shared" si="320"/>
        <v>1</v>
      </c>
      <c r="EP1664" s="18">
        <f t="shared" si="321"/>
        <v>1</v>
      </c>
      <c r="EQ1664" s="18">
        <f t="shared" si="322"/>
        <v>1</v>
      </c>
      <c r="ER1664" s="58" t="s">
        <v>2080</v>
      </c>
      <c r="ES1664" s="59">
        <v>44011</v>
      </c>
      <c r="ET1664" s="24"/>
      <c r="EU1664" s="18" t="s">
        <v>1914</v>
      </c>
    </row>
    <row r="1665" spans="1:151" ht="15.75" customHeight="1" x14ac:dyDescent="0.2">
      <c r="A1665" s="5" t="s">
        <v>444</v>
      </c>
      <c r="B1665" s="24" t="s">
        <v>1913</v>
      </c>
      <c r="C1665" s="26">
        <v>1</v>
      </c>
      <c r="D1665" s="18" t="s">
        <v>634</v>
      </c>
      <c r="E1665" s="26" t="s">
        <v>1925</v>
      </c>
      <c r="F1665" s="18" t="s">
        <v>553</v>
      </c>
      <c r="G1665" s="18" t="s">
        <v>773</v>
      </c>
      <c r="H1665" s="18" t="s">
        <v>774</v>
      </c>
      <c r="I1665" s="18" t="s">
        <v>718</v>
      </c>
      <c r="J1665" s="18" t="s">
        <v>363</v>
      </c>
      <c r="K1665" s="18" t="s">
        <v>363</v>
      </c>
      <c r="L1665" s="18" t="s">
        <v>363</v>
      </c>
      <c r="M1665" s="18" t="s">
        <v>253</v>
      </c>
      <c r="N1665" s="56">
        <v>60</v>
      </c>
      <c r="O1665" s="18" t="s">
        <v>1915</v>
      </c>
      <c r="P1665" s="18" t="s">
        <v>466</v>
      </c>
      <c r="Q1665" s="18" t="s">
        <v>254</v>
      </c>
      <c r="R1665" s="24" t="s">
        <v>257</v>
      </c>
      <c r="S1665" s="24" t="s">
        <v>257</v>
      </c>
      <c r="T1665" s="26" t="s">
        <v>1916</v>
      </c>
      <c r="U1665" s="26" t="s">
        <v>257</v>
      </c>
      <c r="V1665" s="26" t="s">
        <v>257</v>
      </c>
      <c r="W1665" s="26" t="s">
        <v>257</v>
      </c>
      <c r="X1665" s="75" t="s">
        <v>1923</v>
      </c>
      <c r="Y1665" s="56">
        <v>200</v>
      </c>
      <c r="Z1665" s="18" t="s">
        <v>474</v>
      </c>
      <c r="AA1665" s="56">
        <v>200</v>
      </c>
      <c r="AB1665" s="57" t="s">
        <v>257</v>
      </c>
      <c r="AC1665" s="18" t="s">
        <v>595</v>
      </c>
      <c r="AD1665" s="18" t="s">
        <v>595</v>
      </c>
      <c r="AE1665" s="18" t="s">
        <v>595</v>
      </c>
      <c r="AF1665" s="18" t="s">
        <v>257</v>
      </c>
      <c r="AG1665" s="18" t="s">
        <v>257</v>
      </c>
      <c r="AH1665" s="18" t="s">
        <v>595</v>
      </c>
      <c r="AI1665" s="18">
        <v>28</v>
      </c>
      <c r="AJ1665" s="18" t="s">
        <v>522</v>
      </c>
      <c r="AK1665" s="18">
        <v>28</v>
      </c>
      <c r="AL1665" s="18" t="s">
        <v>1917</v>
      </c>
      <c r="AM1665" s="18" t="s">
        <v>282</v>
      </c>
      <c r="AN1665" s="18">
        <v>65</v>
      </c>
      <c r="AO1665" s="18" t="s">
        <v>1918</v>
      </c>
      <c r="AP1665" s="18" t="s">
        <v>479</v>
      </c>
      <c r="AQ1665" s="18">
        <v>7</v>
      </c>
      <c r="AR1665" s="18" t="s">
        <v>561</v>
      </c>
      <c r="AS1665" s="18">
        <v>40</v>
      </c>
      <c r="AT1665" s="18">
        <v>90</v>
      </c>
      <c r="AU1665" s="18" t="s">
        <v>257</v>
      </c>
      <c r="AV1665" s="18" t="s">
        <v>257</v>
      </c>
      <c r="AW1665" s="18" t="s">
        <v>1919</v>
      </c>
      <c r="AX1665" s="18">
        <v>27</v>
      </c>
      <c r="AY1665" s="18" t="s">
        <v>522</v>
      </c>
      <c r="AZ1665" s="18" t="s">
        <v>257</v>
      </c>
      <c r="BA1665" s="18" t="s">
        <v>257</v>
      </c>
      <c r="BB1665" s="18" t="s">
        <v>1934</v>
      </c>
      <c r="BC1665" s="24"/>
      <c r="BD1665" s="24"/>
      <c r="BE1665" s="24"/>
      <c r="BF1665" s="24"/>
      <c r="BG1665" s="24"/>
      <c r="BH1665" s="24"/>
      <c r="BI1665" s="24"/>
      <c r="BJ1665" s="24"/>
      <c r="BK1665" s="24"/>
      <c r="BL1665" s="24"/>
      <c r="BM1665" s="24"/>
      <c r="BN1665" s="24"/>
      <c r="BO1665" s="24"/>
      <c r="BP1665" s="24"/>
      <c r="BQ1665" s="24"/>
      <c r="BR1665" s="24"/>
      <c r="BS1665" s="24"/>
      <c r="BT1665" s="24"/>
      <c r="BU1665" s="24"/>
      <c r="BV1665" s="24"/>
      <c r="BW1665" s="24"/>
      <c r="BX1665" s="24"/>
      <c r="BY1665" s="24"/>
      <c r="BZ1665" s="24"/>
      <c r="CA1665" s="24"/>
      <c r="CB1665" s="24"/>
      <c r="CC1665" s="24"/>
      <c r="CD1665" s="24"/>
      <c r="CE1665" s="24"/>
      <c r="CF1665" s="24"/>
      <c r="CG1665" s="24"/>
      <c r="CH1665" s="24"/>
      <c r="CI1665" s="24"/>
      <c r="CJ1665" s="24"/>
      <c r="CK1665" s="24"/>
      <c r="CL1665" s="24"/>
      <c r="CM1665" s="24"/>
      <c r="CN1665" s="24"/>
      <c r="CO1665" s="24"/>
      <c r="CP1665" s="24"/>
      <c r="CQ1665" s="24"/>
      <c r="CR1665" s="24"/>
      <c r="CS1665" s="24"/>
      <c r="CT1665" s="24"/>
      <c r="CU1665" s="24"/>
      <c r="CV1665" s="24"/>
      <c r="CW1665" s="24"/>
      <c r="CX1665" s="24"/>
      <c r="CY1665" s="24"/>
      <c r="CZ1665" s="24"/>
      <c r="DA1665" s="24"/>
      <c r="DB1665" s="24"/>
      <c r="DC1665" s="24"/>
      <c r="DD1665" s="24"/>
      <c r="DE1665" s="24"/>
      <c r="DF1665" s="24"/>
      <c r="DG1665" s="24"/>
      <c r="DH1665" s="24"/>
      <c r="DI1665" s="24"/>
      <c r="DJ1665" s="24"/>
      <c r="DK1665" s="24"/>
      <c r="DL1665" s="24"/>
      <c r="DM1665" s="24"/>
      <c r="DN1665" s="24"/>
      <c r="DO1665" s="24"/>
      <c r="DP1665" s="24"/>
      <c r="DQ1665" s="24"/>
      <c r="DR1665" s="18">
        <v>0</v>
      </c>
      <c r="DS1665" s="24"/>
      <c r="DT1665" s="24"/>
      <c r="DU1665" s="24"/>
      <c r="DV1665" s="24"/>
      <c r="DW1665" s="24"/>
      <c r="DX1665" s="24"/>
      <c r="DY1665" s="24"/>
      <c r="DZ1665" s="18">
        <v>0</v>
      </c>
      <c r="EA1665" s="24"/>
      <c r="EB1665" s="24"/>
      <c r="EC1665" s="24"/>
      <c r="ED1665" s="24"/>
      <c r="EE1665" s="18">
        <v>0</v>
      </c>
      <c r="EF1665" s="18">
        <v>1</v>
      </c>
      <c r="EG1665" s="24"/>
      <c r="EH1665" s="18" t="s">
        <v>1921</v>
      </c>
      <c r="EI1665" s="18" cm="1">
        <f t="array" ref="EI1665">IF(SUMPRODUCT(--(DO1665:DS1665&lt;&gt;""))=0, 0,1)</f>
        <v>1</v>
      </c>
      <c r="EJ1665" s="18" cm="1">
        <f t="array" ref="EJ1665">IF(SUMPRODUCT(--(DT1665:EG1665&lt;&gt;""))=0, 0,1)</f>
        <v>1</v>
      </c>
      <c r="EK1665" s="18" cm="1">
        <f t="array" ref="EK1665">IF(SUMPRODUCT(--(EC1665:EG1665&lt;&gt;""))=0, 0,1)</f>
        <v>1</v>
      </c>
      <c r="EL1665" s="18" cm="1">
        <f t="array" ref="EL1665">IF(SUMPRODUCT(--(EE1665:EG1665&lt;&gt;""))=0, 0,1)</f>
        <v>1</v>
      </c>
      <c r="EM1665" s="18">
        <f t="shared" si="318"/>
        <v>1</v>
      </c>
      <c r="EN1665" s="18">
        <f t="shared" si="319"/>
        <v>0</v>
      </c>
      <c r="EO1665" s="18">
        <f t="shared" si="320"/>
        <v>1</v>
      </c>
      <c r="EP1665" s="18">
        <f t="shared" si="321"/>
        <v>1</v>
      </c>
      <c r="EQ1665" s="18">
        <f t="shared" si="322"/>
        <v>1</v>
      </c>
      <c r="ER1665" s="58" t="s">
        <v>2080</v>
      </c>
      <c r="ES1665" s="59">
        <v>44011</v>
      </c>
      <c r="ET1665" s="24"/>
      <c r="EU1665" s="18" t="s">
        <v>1914</v>
      </c>
    </row>
    <row r="1666" spans="1:151" ht="15.75" customHeight="1" x14ac:dyDescent="0.2">
      <c r="A1666" s="5" t="s">
        <v>444</v>
      </c>
      <c r="B1666" s="24" t="s">
        <v>1913</v>
      </c>
      <c r="C1666" s="26">
        <v>1</v>
      </c>
      <c r="D1666" s="18" t="s">
        <v>634</v>
      </c>
      <c r="E1666" s="26" t="s">
        <v>1926</v>
      </c>
      <c r="F1666" s="18" t="s">
        <v>553</v>
      </c>
      <c r="G1666" s="18" t="s">
        <v>773</v>
      </c>
      <c r="H1666" s="18" t="s">
        <v>774</v>
      </c>
      <c r="I1666" s="18" t="s">
        <v>718</v>
      </c>
      <c r="J1666" s="18" t="s">
        <v>363</v>
      </c>
      <c r="K1666" s="18" t="s">
        <v>363</v>
      </c>
      <c r="L1666" s="18" t="s">
        <v>363</v>
      </c>
      <c r="M1666" s="18" t="s">
        <v>253</v>
      </c>
      <c r="N1666" s="56">
        <v>60</v>
      </c>
      <c r="O1666" s="18" t="s">
        <v>1915</v>
      </c>
      <c r="P1666" s="18" t="s">
        <v>466</v>
      </c>
      <c r="Q1666" s="18" t="s">
        <v>254</v>
      </c>
      <c r="R1666" s="24" t="s">
        <v>257</v>
      </c>
      <c r="S1666" s="24" t="s">
        <v>257</v>
      </c>
      <c r="T1666" s="26" t="s">
        <v>1916</v>
      </c>
      <c r="U1666" s="26" t="s">
        <v>257</v>
      </c>
      <c r="V1666" s="26" t="s">
        <v>257</v>
      </c>
      <c r="W1666" s="26" t="s">
        <v>257</v>
      </c>
      <c r="X1666" s="75" t="s">
        <v>1923</v>
      </c>
      <c r="Y1666" s="56">
        <v>400</v>
      </c>
      <c r="Z1666" s="18" t="s">
        <v>474</v>
      </c>
      <c r="AA1666" s="56">
        <v>400</v>
      </c>
      <c r="AB1666" s="57" t="s">
        <v>257</v>
      </c>
      <c r="AC1666" s="18" t="s">
        <v>595</v>
      </c>
      <c r="AD1666" s="18" t="s">
        <v>595</v>
      </c>
      <c r="AE1666" s="18" t="s">
        <v>595</v>
      </c>
      <c r="AF1666" s="18" t="s">
        <v>257</v>
      </c>
      <c r="AG1666" s="18" t="s">
        <v>257</v>
      </c>
      <c r="AH1666" s="18" t="s">
        <v>595</v>
      </c>
      <c r="AI1666" s="18">
        <v>28</v>
      </c>
      <c r="AJ1666" s="18" t="s">
        <v>522</v>
      </c>
      <c r="AK1666" s="18">
        <v>28</v>
      </c>
      <c r="AL1666" s="18" t="s">
        <v>1917</v>
      </c>
      <c r="AM1666" s="18" t="s">
        <v>282</v>
      </c>
      <c r="AN1666" s="18">
        <v>30</v>
      </c>
      <c r="AO1666" s="18" t="s">
        <v>1918</v>
      </c>
      <c r="AP1666" s="18" t="s">
        <v>479</v>
      </c>
      <c r="AQ1666" s="18">
        <v>7</v>
      </c>
      <c r="AR1666" s="18" t="s">
        <v>561</v>
      </c>
      <c r="AS1666" s="18">
        <v>10</v>
      </c>
      <c r="AT1666" s="18">
        <v>60</v>
      </c>
      <c r="AU1666" s="18" t="s">
        <v>257</v>
      </c>
      <c r="AV1666" s="18" t="s">
        <v>257</v>
      </c>
      <c r="AW1666" s="18" t="s">
        <v>1919</v>
      </c>
      <c r="AX1666" s="18">
        <v>27</v>
      </c>
      <c r="AY1666" s="18" t="s">
        <v>522</v>
      </c>
      <c r="AZ1666" s="18" t="s">
        <v>257</v>
      </c>
      <c r="BA1666" s="18" t="s">
        <v>257</v>
      </c>
      <c r="BB1666" s="18" t="s">
        <v>1934</v>
      </c>
      <c r="BC1666" s="24"/>
      <c r="BD1666" s="24"/>
      <c r="BE1666" s="24"/>
      <c r="BF1666" s="24"/>
      <c r="BG1666" s="24"/>
      <c r="BH1666" s="24"/>
      <c r="BI1666" s="24"/>
      <c r="BJ1666" s="24"/>
      <c r="BK1666" s="24"/>
      <c r="BL1666" s="24"/>
      <c r="BM1666" s="24"/>
      <c r="BN1666" s="24"/>
      <c r="BO1666" s="24"/>
      <c r="BP1666" s="24"/>
      <c r="BQ1666" s="24"/>
      <c r="BR1666" s="24"/>
      <c r="BS1666" s="24"/>
      <c r="BT1666" s="24"/>
      <c r="BU1666" s="24"/>
      <c r="BV1666" s="24"/>
      <c r="BW1666" s="24"/>
      <c r="BX1666" s="24"/>
      <c r="BY1666" s="24"/>
      <c r="BZ1666" s="24"/>
      <c r="CA1666" s="24"/>
      <c r="CB1666" s="24"/>
      <c r="CC1666" s="24"/>
      <c r="CD1666" s="24"/>
      <c r="CE1666" s="24"/>
      <c r="CF1666" s="24"/>
      <c r="CG1666" s="24"/>
      <c r="CH1666" s="24"/>
      <c r="CI1666" s="24"/>
      <c r="CJ1666" s="24"/>
      <c r="CK1666" s="24"/>
      <c r="CL1666" s="24"/>
      <c r="CM1666" s="24"/>
      <c r="CN1666" s="24"/>
      <c r="CO1666" s="24"/>
      <c r="CP1666" s="24"/>
      <c r="CQ1666" s="24"/>
      <c r="CR1666" s="24"/>
      <c r="CS1666" s="24"/>
      <c r="CT1666" s="24"/>
      <c r="CU1666" s="24"/>
      <c r="CV1666" s="24"/>
      <c r="CW1666" s="24"/>
      <c r="CX1666" s="24"/>
      <c r="CY1666" s="24"/>
      <c r="CZ1666" s="24"/>
      <c r="DA1666" s="24"/>
      <c r="DB1666" s="24"/>
      <c r="DC1666" s="24"/>
      <c r="DD1666" s="24"/>
      <c r="DE1666" s="24"/>
      <c r="DF1666" s="24"/>
      <c r="DG1666" s="24"/>
      <c r="DH1666" s="24"/>
      <c r="DI1666" s="24"/>
      <c r="DJ1666" s="24"/>
      <c r="DK1666" s="24"/>
      <c r="DL1666" s="24"/>
      <c r="DM1666" s="24"/>
      <c r="DN1666" s="24"/>
      <c r="DO1666" s="24"/>
      <c r="DP1666" s="24"/>
      <c r="DQ1666" s="24"/>
      <c r="DR1666" s="18">
        <v>0</v>
      </c>
      <c r="DS1666" s="24"/>
      <c r="DT1666" s="24"/>
      <c r="DU1666" s="24"/>
      <c r="DV1666" s="24"/>
      <c r="DW1666" s="24"/>
      <c r="DX1666" s="24"/>
      <c r="DY1666" s="24"/>
      <c r="DZ1666" s="18">
        <v>0</v>
      </c>
      <c r="EA1666" s="24"/>
      <c r="EB1666" s="24"/>
      <c r="EC1666" s="24"/>
      <c r="ED1666" s="24"/>
      <c r="EE1666" s="18">
        <v>1</v>
      </c>
      <c r="EF1666" s="18">
        <v>0</v>
      </c>
      <c r="EG1666" s="24"/>
      <c r="EH1666" s="18" t="s">
        <v>1921</v>
      </c>
      <c r="EI1666" s="18" cm="1">
        <f t="array" ref="EI1666">IF(SUMPRODUCT(--(DO1666:DS1666&lt;&gt;""))=0, 0,1)</f>
        <v>1</v>
      </c>
      <c r="EJ1666" s="18" cm="1">
        <f t="array" ref="EJ1666">IF(SUMPRODUCT(--(DT1666:EG1666&lt;&gt;""))=0, 0,1)</f>
        <v>1</v>
      </c>
      <c r="EK1666" s="18" cm="1">
        <f t="array" ref="EK1666">IF(SUMPRODUCT(--(EC1666:EG1666&lt;&gt;""))=0, 0,1)</f>
        <v>1</v>
      </c>
      <c r="EL1666" s="18" cm="1">
        <f t="array" ref="EL1666">IF(SUMPRODUCT(--(EE1666:EG1666&lt;&gt;""))=0, 0,1)</f>
        <v>1</v>
      </c>
      <c r="EM1666" s="18">
        <f t="shared" si="318"/>
        <v>1</v>
      </c>
      <c r="EN1666" s="18">
        <f t="shared" si="319"/>
        <v>0</v>
      </c>
      <c r="EO1666" s="18">
        <f t="shared" si="320"/>
        <v>1</v>
      </c>
      <c r="EP1666" s="18">
        <f t="shared" si="321"/>
        <v>1</v>
      </c>
      <c r="EQ1666" s="18">
        <f t="shared" si="322"/>
        <v>1</v>
      </c>
      <c r="ER1666" s="58" t="s">
        <v>2080</v>
      </c>
      <c r="ES1666" s="59">
        <v>44011</v>
      </c>
      <c r="ET1666" s="24"/>
      <c r="EU1666" s="18" t="s">
        <v>1914</v>
      </c>
    </row>
    <row r="1667" spans="1:151" ht="15.75" customHeight="1" x14ac:dyDescent="0.2">
      <c r="A1667" s="5" t="s">
        <v>444</v>
      </c>
      <c r="B1667" s="24" t="s">
        <v>1913</v>
      </c>
      <c r="C1667" s="26">
        <v>1</v>
      </c>
      <c r="D1667" s="18" t="s">
        <v>634</v>
      </c>
      <c r="E1667" s="26" t="s">
        <v>1927</v>
      </c>
      <c r="F1667" s="18" t="s">
        <v>553</v>
      </c>
      <c r="G1667" s="18" t="s">
        <v>773</v>
      </c>
      <c r="H1667" s="18" t="s">
        <v>774</v>
      </c>
      <c r="I1667" s="18" t="s">
        <v>718</v>
      </c>
      <c r="J1667" s="18" t="s">
        <v>363</v>
      </c>
      <c r="K1667" s="18" t="s">
        <v>363</v>
      </c>
      <c r="L1667" s="18" t="s">
        <v>363</v>
      </c>
      <c r="M1667" s="18" t="s">
        <v>253</v>
      </c>
      <c r="N1667" s="56">
        <v>60</v>
      </c>
      <c r="O1667" s="18" t="s">
        <v>1915</v>
      </c>
      <c r="P1667" s="18" t="s">
        <v>466</v>
      </c>
      <c r="Q1667" s="18" t="s">
        <v>254</v>
      </c>
      <c r="R1667" s="24" t="s">
        <v>257</v>
      </c>
      <c r="S1667" s="24" t="s">
        <v>257</v>
      </c>
      <c r="T1667" s="26" t="s">
        <v>1916</v>
      </c>
      <c r="U1667" s="26" t="s">
        <v>257</v>
      </c>
      <c r="V1667" s="26" t="s">
        <v>257</v>
      </c>
      <c r="W1667" s="26" t="s">
        <v>257</v>
      </c>
      <c r="X1667" s="75" t="s">
        <v>1928</v>
      </c>
      <c r="Y1667" s="56">
        <v>300</v>
      </c>
      <c r="Z1667" s="18" t="s">
        <v>474</v>
      </c>
      <c r="AA1667" s="56">
        <v>300</v>
      </c>
      <c r="AB1667" s="57" t="s">
        <v>257</v>
      </c>
      <c r="AC1667" s="18" t="s">
        <v>595</v>
      </c>
      <c r="AD1667" s="18" t="s">
        <v>595</v>
      </c>
      <c r="AE1667" s="18" t="s">
        <v>595</v>
      </c>
      <c r="AF1667" s="18" t="s">
        <v>257</v>
      </c>
      <c r="AG1667" s="18" t="s">
        <v>257</v>
      </c>
      <c r="AH1667" s="18" t="s">
        <v>595</v>
      </c>
      <c r="AI1667" s="18">
        <v>28</v>
      </c>
      <c r="AJ1667" s="18" t="s">
        <v>522</v>
      </c>
      <c r="AK1667" s="18">
        <v>28</v>
      </c>
      <c r="AL1667" s="18" t="s">
        <v>1917</v>
      </c>
      <c r="AM1667" s="18" t="s">
        <v>282</v>
      </c>
      <c r="AN1667" s="18">
        <v>30</v>
      </c>
      <c r="AO1667" s="18" t="s">
        <v>1918</v>
      </c>
      <c r="AP1667" s="18" t="s">
        <v>479</v>
      </c>
      <c r="AQ1667" s="18">
        <v>7</v>
      </c>
      <c r="AR1667" s="18" t="s">
        <v>561</v>
      </c>
      <c r="AS1667" s="18">
        <v>5</v>
      </c>
      <c r="AT1667" s="18">
        <v>65</v>
      </c>
      <c r="AU1667" s="18" t="s">
        <v>257</v>
      </c>
      <c r="AV1667" s="18" t="s">
        <v>257</v>
      </c>
      <c r="AW1667" s="18" t="s">
        <v>1919</v>
      </c>
      <c r="AX1667" s="18">
        <v>27</v>
      </c>
      <c r="AY1667" s="18" t="s">
        <v>522</v>
      </c>
      <c r="AZ1667" s="18" t="s">
        <v>257</v>
      </c>
      <c r="BA1667" s="18" t="s">
        <v>257</v>
      </c>
      <c r="BB1667" s="18" t="s">
        <v>1934</v>
      </c>
      <c r="BC1667" s="24"/>
      <c r="BD1667" s="24"/>
      <c r="BE1667" s="24"/>
      <c r="BF1667" s="24"/>
      <c r="BG1667" s="24"/>
      <c r="BH1667" s="24"/>
      <c r="BI1667" s="24"/>
      <c r="BJ1667" s="24"/>
      <c r="BK1667" s="24"/>
      <c r="BL1667" s="24"/>
      <c r="BM1667" s="24"/>
      <c r="BN1667" s="24"/>
      <c r="BO1667" s="24"/>
      <c r="BP1667" s="24"/>
      <c r="BQ1667" s="24"/>
      <c r="BR1667" s="24"/>
      <c r="BS1667" s="24"/>
      <c r="BT1667" s="24"/>
      <c r="BU1667" s="24"/>
      <c r="BV1667" s="24"/>
      <c r="BW1667" s="24"/>
      <c r="BX1667" s="24"/>
      <c r="BY1667" s="24"/>
      <c r="BZ1667" s="24"/>
      <c r="CA1667" s="24"/>
      <c r="CB1667" s="24"/>
      <c r="CC1667" s="24"/>
      <c r="CD1667" s="24"/>
      <c r="CE1667" s="24"/>
      <c r="CF1667" s="24"/>
      <c r="CG1667" s="24"/>
      <c r="CH1667" s="24"/>
      <c r="CI1667" s="24"/>
      <c r="CJ1667" s="24"/>
      <c r="CK1667" s="24"/>
      <c r="CL1667" s="24"/>
      <c r="CM1667" s="24"/>
      <c r="CN1667" s="24"/>
      <c r="CO1667" s="24"/>
      <c r="CP1667" s="24"/>
      <c r="CQ1667" s="24"/>
      <c r="CR1667" s="24"/>
      <c r="CS1667" s="24"/>
      <c r="CT1667" s="24"/>
      <c r="CU1667" s="24"/>
      <c r="CV1667" s="24"/>
      <c r="CW1667" s="24"/>
      <c r="CX1667" s="24"/>
      <c r="CY1667" s="24"/>
      <c r="CZ1667" s="24"/>
      <c r="DA1667" s="24"/>
      <c r="DB1667" s="24"/>
      <c r="DC1667" s="24"/>
      <c r="DD1667" s="24"/>
      <c r="DE1667" s="24"/>
      <c r="DF1667" s="24"/>
      <c r="DG1667" s="24"/>
      <c r="DH1667" s="24"/>
      <c r="DI1667" s="24"/>
      <c r="DJ1667" s="24"/>
      <c r="DK1667" s="24"/>
      <c r="DL1667" s="24"/>
      <c r="DM1667" s="24"/>
      <c r="DN1667" s="24"/>
      <c r="DO1667" s="24"/>
      <c r="DP1667" s="24"/>
      <c r="DQ1667" s="24"/>
      <c r="DR1667" s="18">
        <v>0</v>
      </c>
      <c r="DS1667" s="24"/>
      <c r="DT1667" s="24"/>
      <c r="DU1667" s="24"/>
      <c r="DV1667" s="24"/>
      <c r="DW1667" s="24"/>
      <c r="DX1667" s="24"/>
      <c r="DY1667" s="24"/>
      <c r="DZ1667" s="18">
        <v>0</v>
      </c>
      <c r="EA1667" s="24"/>
      <c r="EB1667" s="24"/>
      <c r="EC1667" s="24"/>
      <c r="ED1667" s="24"/>
      <c r="EE1667" s="18">
        <v>1</v>
      </c>
      <c r="EF1667" s="18">
        <v>0</v>
      </c>
      <c r="EG1667" s="24"/>
      <c r="EH1667" s="18" t="s">
        <v>1921</v>
      </c>
      <c r="EI1667" s="18" cm="1">
        <f t="array" ref="EI1667">IF(SUMPRODUCT(--(DO1667:DS1667&lt;&gt;""))=0, 0,1)</f>
        <v>1</v>
      </c>
      <c r="EJ1667" s="18" cm="1">
        <f t="array" ref="EJ1667">IF(SUMPRODUCT(--(DT1667:EG1667&lt;&gt;""))=0, 0,1)</f>
        <v>1</v>
      </c>
      <c r="EK1667" s="18" cm="1">
        <f t="array" ref="EK1667">IF(SUMPRODUCT(--(EC1667:EG1667&lt;&gt;""))=0, 0,1)</f>
        <v>1</v>
      </c>
      <c r="EL1667" s="18" cm="1">
        <f t="array" ref="EL1667">IF(SUMPRODUCT(--(EE1667:EG1667&lt;&gt;""))=0, 0,1)</f>
        <v>1</v>
      </c>
      <c r="EM1667" s="18">
        <f t="shared" si="318"/>
        <v>1</v>
      </c>
      <c r="EN1667" s="18">
        <f t="shared" si="319"/>
        <v>0</v>
      </c>
      <c r="EO1667" s="18">
        <f t="shared" si="320"/>
        <v>1</v>
      </c>
      <c r="EP1667" s="18">
        <f t="shared" si="321"/>
        <v>1</v>
      </c>
      <c r="EQ1667" s="18">
        <f t="shared" si="322"/>
        <v>1</v>
      </c>
      <c r="ER1667" s="58" t="s">
        <v>2080</v>
      </c>
      <c r="ES1667" s="59">
        <v>44011</v>
      </c>
      <c r="ET1667" s="24"/>
      <c r="EU1667" s="18" t="s">
        <v>1914</v>
      </c>
    </row>
    <row r="1668" spans="1:151" ht="15.75" customHeight="1" x14ac:dyDescent="0.2">
      <c r="A1668" s="5" t="s">
        <v>444</v>
      </c>
      <c r="B1668" s="24" t="s">
        <v>1913</v>
      </c>
      <c r="C1668" s="26">
        <v>1</v>
      </c>
      <c r="D1668" s="18" t="s">
        <v>634</v>
      </c>
      <c r="E1668" s="26" t="s">
        <v>1929</v>
      </c>
      <c r="F1668" s="18" t="s">
        <v>553</v>
      </c>
      <c r="G1668" s="18" t="s">
        <v>773</v>
      </c>
      <c r="H1668" s="18" t="s">
        <v>774</v>
      </c>
      <c r="I1668" s="18" t="s">
        <v>718</v>
      </c>
      <c r="J1668" s="18" t="s">
        <v>363</v>
      </c>
      <c r="K1668" s="18" t="s">
        <v>363</v>
      </c>
      <c r="L1668" s="18" t="s">
        <v>363</v>
      </c>
      <c r="M1668" s="18" t="s">
        <v>253</v>
      </c>
      <c r="N1668" s="56">
        <v>60</v>
      </c>
      <c r="O1668" s="18" t="s">
        <v>1915</v>
      </c>
      <c r="P1668" s="18" t="s">
        <v>466</v>
      </c>
      <c r="Q1668" s="18" t="s">
        <v>254</v>
      </c>
      <c r="R1668" s="24" t="s">
        <v>257</v>
      </c>
      <c r="S1668" s="24" t="s">
        <v>257</v>
      </c>
      <c r="T1668" s="26" t="s">
        <v>1916</v>
      </c>
      <c r="U1668" s="26" t="s">
        <v>257</v>
      </c>
      <c r="V1668" s="26" t="s">
        <v>257</v>
      </c>
      <c r="W1668" s="26" t="s">
        <v>257</v>
      </c>
      <c r="X1668" s="75" t="s">
        <v>1930</v>
      </c>
      <c r="Y1668" s="56">
        <v>200</v>
      </c>
      <c r="Z1668" s="18" t="s">
        <v>474</v>
      </c>
      <c r="AA1668" s="56">
        <v>200</v>
      </c>
      <c r="AB1668" s="57" t="s">
        <v>257</v>
      </c>
      <c r="AC1668" s="18" t="s">
        <v>595</v>
      </c>
      <c r="AD1668" s="18" t="s">
        <v>595</v>
      </c>
      <c r="AE1668" s="18" t="s">
        <v>595</v>
      </c>
      <c r="AF1668" s="18" t="s">
        <v>257</v>
      </c>
      <c r="AG1668" s="18" t="s">
        <v>257</v>
      </c>
      <c r="AH1668" s="18" t="s">
        <v>595</v>
      </c>
      <c r="AI1668" s="18">
        <v>28</v>
      </c>
      <c r="AJ1668" s="18" t="s">
        <v>522</v>
      </c>
      <c r="AK1668" s="18">
        <v>28</v>
      </c>
      <c r="AL1668" s="18" t="s">
        <v>1917</v>
      </c>
      <c r="AM1668" s="18" t="s">
        <v>282</v>
      </c>
      <c r="AN1668" s="18">
        <v>15</v>
      </c>
      <c r="AO1668" s="18" t="s">
        <v>1918</v>
      </c>
      <c r="AP1668" s="18" t="s">
        <v>479</v>
      </c>
      <c r="AQ1668" s="18">
        <v>7</v>
      </c>
      <c r="AR1668" s="18" t="s">
        <v>561</v>
      </c>
      <c r="AS1668" s="18">
        <v>0</v>
      </c>
      <c r="AT1668" s="18">
        <v>20</v>
      </c>
      <c r="AU1668" s="18" t="s">
        <v>257</v>
      </c>
      <c r="AV1668" s="18" t="s">
        <v>257</v>
      </c>
      <c r="AW1668" s="18" t="s">
        <v>1919</v>
      </c>
      <c r="AX1668" s="18">
        <v>27</v>
      </c>
      <c r="AY1668" s="18" t="s">
        <v>522</v>
      </c>
      <c r="AZ1668" s="18" t="s">
        <v>257</v>
      </c>
      <c r="BA1668" s="18" t="s">
        <v>257</v>
      </c>
      <c r="BB1668" s="18" t="s">
        <v>1934</v>
      </c>
      <c r="BC1668" s="24"/>
      <c r="BD1668" s="24"/>
      <c r="BE1668" s="24"/>
      <c r="BF1668" s="24"/>
      <c r="BG1668" s="24"/>
      <c r="BH1668" s="24"/>
      <c r="BI1668" s="24"/>
      <c r="BJ1668" s="24"/>
      <c r="BK1668" s="24"/>
      <c r="BL1668" s="24"/>
      <c r="BM1668" s="24"/>
      <c r="BN1668" s="24"/>
      <c r="BO1668" s="24"/>
      <c r="BP1668" s="24"/>
      <c r="BQ1668" s="24"/>
      <c r="BR1668" s="24"/>
      <c r="BS1668" s="24"/>
      <c r="BT1668" s="24"/>
      <c r="BU1668" s="24"/>
      <c r="BV1668" s="24"/>
      <c r="BW1668" s="24"/>
      <c r="BX1668" s="24"/>
      <c r="BY1668" s="24"/>
      <c r="BZ1668" s="24"/>
      <c r="CA1668" s="24"/>
      <c r="CB1668" s="24"/>
      <c r="CC1668" s="24"/>
      <c r="CD1668" s="24"/>
      <c r="CE1668" s="24"/>
      <c r="CF1668" s="24"/>
      <c r="CG1668" s="24"/>
      <c r="CH1668" s="24"/>
      <c r="CI1668" s="24"/>
      <c r="CJ1668" s="24"/>
      <c r="CK1668" s="24"/>
      <c r="CL1668" s="24"/>
      <c r="CM1668" s="24"/>
      <c r="CN1668" s="24"/>
      <c r="CO1668" s="24"/>
      <c r="CP1668" s="24"/>
      <c r="CQ1668" s="24"/>
      <c r="CR1668" s="24"/>
      <c r="CS1668" s="24"/>
      <c r="CT1668" s="24"/>
      <c r="CU1668" s="24"/>
      <c r="CV1668" s="24"/>
      <c r="CW1668" s="24"/>
      <c r="CX1668" s="24"/>
      <c r="CY1668" s="24"/>
      <c r="CZ1668" s="24"/>
      <c r="DA1668" s="24"/>
      <c r="DB1668" s="24"/>
      <c r="DC1668" s="24"/>
      <c r="DD1668" s="24"/>
      <c r="DE1668" s="24"/>
      <c r="DF1668" s="24"/>
      <c r="DG1668" s="24"/>
      <c r="DH1668" s="24"/>
      <c r="DI1668" s="24"/>
      <c r="DJ1668" s="24"/>
      <c r="DK1668" s="24"/>
      <c r="DL1668" s="24"/>
      <c r="DM1668" s="24"/>
      <c r="DN1668" s="24"/>
      <c r="DO1668" s="24"/>
      <c r="DP1668" s="24"/>
      <c r="DQ1668" s="24"/>
      <c r="DR1668" s="18">
        <v>0</v>
      </c>
      <c r="DS1668" s="24"/>
      <c r="DT1668" s="24"/>
      <c r="DU1668" s="24"/>
      <c r="DV1668" s="24"/>
      <c r="DW1668" s="24"/>
      <c r="DX1668" s="24"/>
      <c r="DY1668" s="24"/>
      <c r="DZ1668" s="18">
        <v>0</v>
      </c>
      <c r="EA1668" s="24"/>
      <c r="EB1668" s="24"/>
      <c r="EC1668" s="24"/>
      <c r="ED1668" s="24"/>
      <c r="EE1668" s="18">
        <v>0</v>
      </c>
      <c r="EF1668" s="18">
        <v>0</v>
      </c>
      <c r="EG1668" s="24"/>
      <c r="EH1668" s="18" t="s">
        <v>1921</v>
      </c>
      <c r="EI1668" s="18" cm="1">
        <f t="array" ref="EI1668">IF(SUMPRODUCT(--(DO1668:DS1668&lt;&gt;""))=0, 0,1)</f>
        <v>1</v>
      </c>
      <c r="EJ1668" s="18" cm="1">
        <f t="array" ref="EJ1668">IF(SUMPRODUCT(--(DT1668:EG1668&lt;&gt;""))=0, 0,1)</f>
        <v>1</v>
      </c>
      <c r="EK1668" s="18" cm="1">
        <f t="array" ref="EK1668">IF(SUMPRODUCT(--(EC1668:EG1668&lt;&gt;""))=0, 0,1)</f>
        <v>1</v>
      </c>
      <c r="EL1668" s="18" cm="1">
        <f t="array" ref="EL1668">IF(SUMPRODUCT(--(EE1668:EG1668&lt;&gt;""))=0, 0,1)</f>
        <v>1</v>
      </c>
      <c r="EM1668" s="18">
        <f t="shared" ref="EM1668" si="323">IF(COUNTIF(DO1668:EG1668, 1), 1,0)</f>
        <v>0</v>
      </c>
      <c r="EN1668" s="18">
        <f t="shared" ref="EN1668" si="324">IF(EI1668=0, "NA", IF(COUNTIF(DO1668:DS1668, 1), 1,0))</f>
        <v>0</v>
      </c>
      <c r="EO1668" s="18">
        <f t="shared" ref="EO1668" si="325">IF(EJ1668=0, "NA", IF(COUNTIF(DT1668:EG1668, 1), 1,0))</f>
        <v>0</v>
      </c>
      <c r="EP1668" s="18">
        <f t="shared" ref="EP1668" si="326">IF(EK1668=0, "NA", IF(COUNTIF(EC1668:EG1668, 1), 1,0))</f>
        <v>0</v>
      </c>
      <c r="EQ1668" s="18">
        <f t="shared" ref="EQ1668" si="327">IF(EL1668=0, "NA", IF(COUNTIF(EE1668:EG1668, 1), 1,0))</f>
        <v>0</v>
      </c>
      <c r="ER1668" s="58" t="s">
        <v>2080</v>
      </c>
      <c r="ES1668" s="59">
        <v>44011</v>
      </c>
      <c r="ET1668" s="24"/>
      <c r="EU1668" s="18" t="s">
        <v>1914</v>
      </c>
    </row>
    <row r="1669" spans="1:151" s="1" customFormat="1" ht="16" x14ac:dyDescent="0.2">
      <c r="A1669" s="5" t="s">
        <v>1961</v>
      </c>
      <c r="B1669" s="24" t="s">
        <v>2125</v>
      </c>
      <c r="C1669" s="56">
        <v>1</v>
      </c>
      <c r="D1669" s="18" t="s">
        <v>2646</v>
      </c>
      <c r="E1669" s="18" t="s">
        <v>2941</v>
      </c>
      <c r="F1669" s="18" t="s">
        <v>553</v>
      </c>
      <c r="G1669" s="18" t="s">
        <v>763</v>
      </c>
      <c r="H1669" s="18" t="s">
        <v>804</v>
      </c>
      <c r="I1669" s="18" t="s">
        <v>577</v>
      </c>
      <c r="J1669" s="18" t="s">
        <v>2126</v>
      </c>
      <c r="K1669" s="18" t="s">
        <v>257</v>
      </c>
      <c r="L1669" s="18" t="s">
        <v>257</v>
      </c>
      <c r="M1669" s="18" t="s">
        <v>253</v>
      </c>
      <c r="N1669" s="56">
        <v>74</v>
      </c>
      <c r="O1669" s="18" t="s">
        <v>2127</v>
      </c>
      <c r="P1669" s="18" t="s">
        <v>2128</v>
      </c>
      <c r="Q1669" s="18" t="s">
        <v>254</v>
      </c>
      <c r="R1669" s="18" t="s">
        <v>2129</v>
      </c>
      <c r="S1669" s="18" t="s">
        <v>2130</v>
      </c>
      <c r="T1669" s="18" t="s">
        <v>2131</v>
      </c>
      <c r="U1669" s="26" t="s">
        <v>257</v>
      </c>
      <c r="V1669" s="26" t="s">
        <v>257</v>
      </c>
      <c r="W1669" s="26" t="s">
        <v>257</v>
      </c>
      <c r="X1669" s="18" t="s">
        <v>2132</v>
      </c>
      <c r="Y1669" s="18">
        <v>0.7</v>
      </c>
      <c r="Z1669" s="18" t="s">
        <v>2133</v>
      </c>
      <c r="AA1669" s="18" t="s">
        <v>257</v>
      </c>
      <c r="AB1669" s="18">
        <f t="shared" ref="AB1669:AB1732" si="328">VALUE(Y1669)</f>
        <v>0.7</v>
      </c>
      <c r="AC1669" s="18" t="s">
        <v>479</v>
      </c>
      <c r="AD1669" s="18">
        <v>10</v>
      </c>
      <c r="AE1669" s="18" t="s">
        <v>2134</v>
      </c>
      <c r="AF1669" s="18">
        <v>0.1</v>
      </c>
      <c r="AG1669" s="18">
        <v>0.1</v>
      </c>
      <c r="AH1669" s="18" t="s">
        <v>557</v>
      </c>
      <c r="AI1669" s="18">
        <v>56</v>
      </c>
      <c r="AJ1669" s="18" t="s">
        <v>522</v>
      </c>
      <c r="AK1669" s="18">
        <v>56</v>
      </c>
      <c r="AL1669" s="18" t="s">
        <v>1384</v>
      </c>
      <c r="AM1669" s="18" t="s">
        <v>302</v>
      </c>
      <c r="AN1669" s="18">
        <v>0.90822510822510705</v>
      </c>
      <c r="AO1669" s="18" t="s">
        <v>2135</v>
      </c>
      <c r="AP1669" s="18" t="s">
        <v>479</v>
      </c>
      <c r="AQ1669" s="18">
        <v>27</v>
      </c>
      <c r="AR1669" s="18" t="s">
        <v>672</v>
      </c>
      <c r="AS1669" s="18" t="s">
        <v>595</v>
      </c>
      <c r="AT1669" s="18">
        <v>0.96883116883116804</v>
      </c>
      <c r="AU1669" s="18" t="s">
        <v>595</v>
      </c>
      <c r="AV1669" s="18">
        <v>6.0606060609999998E-2</v>
      </c>
      <c r="AW1669" s="18" t="s">
        <v>557</v>
      </c>
      <c r="AX1669" s="18">
        <v>56</v>
      </c>
      <c r="AY1669" s="18" t="s">
        <v>522</v>
      </c>
      <c r="AZ1669" s="18" t="s">
        <v>257</v>
      </c>
      <c r="BA1669" s="18" t="s">
        <v>257</v>
      </c>
      <c r="BB1669" s="18" t="s">
        <v>2136</v>
      </c>
      <c r="BC1669" s="18"/>
      <c r="BD1669" s="18"/>
      <c r="BE1669" s="18"/>
      <c r="BF1669" s="18"/>
      <c r="BG1669" s="18"/>
      <c r="BH1669" s="18"/>
      <c r="BI1669" s="18"/>
      <c r="BJ1669" s="18"/>
      <c r="BK1669" s="18"/>
      <c r="BL1669" s="18"/>
      <c r="BM1669" s="18"/>
      <c r="BN1669" s="18"/>
      <c r="BO1669" s="18"/>
      <c r="BP1669" s="18"/>
      <c r="BQ1669" s="18"/>
      <c r="BR1669" s="18"/>
      <c r="BS1669" s="18"/>
      <c r="BT1669" s="18"/>
      <c r="BU1669" s="18"/>
      <c r="BV1669" s="18"/>
      <c r="BW1669" s="18"/>
      <c r="BX1669" s="18"/>
      <c r="BY1669" s="18"/>
      <c r="BZ1669" s="18"/>
      <c r="CA1669" s="18"/>
      <c r="CB1669" s="18"/>
      <c r="CC1669" s="18"/>
      <c r="CD1669" s="18"/>
      <c r="CE1669" s="18"/>
      <c r="CF1669" s="18"/>
      <c r="CG1669" s="18"/>
      <c r="CH1669" s="18"/>
      <c r="CI1669" s="18"/>
      <c r="CJ1669" s="18"/>
      <c r="CK1669" s="18"/>
      <c r="CL1669" s="18"/>
      <c r="CM1669" s="18"/>
      <c r="CN1669" s="18"/>
      <c r="CO1669" s="18"/>
      <c r="CP1669" s="18"/>
      <c r="CQ1669" s="18"/>
      <c r="CR1669" s="18"/>
      <c r="CS1669" s="18"/>
      <c r="CT1669" s="18"/>
      <c r="CU1669" s="18"/>
      <c r="CV1669" s="18"/>
      <c r="CW1669" s="18"/>
      <c r="CX1669" s="18"/>
      <c r="CY1669" s="18"/>
      <c r="CZ1669" s="18"/>
      <c r="DA1669" s="18"/>
      <c r="DB1669" s="18"/>
      <c r="DC1669" s="18"/>
      <c r="DD1669" s="18"/>
      <c r="DE1669" s="18"/>
      <c r="DF1669" s="18"/>
      <c r="DG1669" s="18"/>
      <c r="DH1669" s="18"/>
      <c r="DI1669" s="18"/>
      <c r="DJ1669" s="18"/>
      <c r="DK1669" s="18"/>
      <c r="DL1669" s="18"/>
      <c r="DM1669" s="18"/>
      <c r="DN1669" s="18"/>
      <c r="DO1669" s="56"/>
      <c r="DP1669" s="56"/>
      <c r="DQ1669" s="56"/>
      <c r="DR1669" s="56"/>
      <c r="DS1669" s="56"/>
      <c r="DT1669" s="56"/>
      <c r="DU1669" s="56"/>
      <c r="DV1669" s="56"/>
      <c r="DW1669" s="56">
        <v>0</v>
      </c>
      <c r="DX1669" s="56"/>
      <c r="DY1669" s="56"/>
      <c r="DZ1669" s="56"/>
      <c r="EA1669" s="56"/>
      <c r="EB1669" s="56"/>
      <c r="EC1669" s="56"/>
      <c r="ED1669" s="56"/>
      <c r="EE1669" s="56"/>
      <c r="EF1669" s="56"/>
      <c r="EG1669" s="56"/>
      <c r="EH1669" s="18"/>
      <c r="EI1669" s="18" cm="1">
        <f t="array" ref="EI1669">IF(SUMPRODUCT(--(DO1669:DS1669&lt;&gt;""))=0, 0,1)</f>
        <v>0</v>
      </c>
      <c r="EJ1669" s="18" cm="1">
        <f t="array" ref="EJ1669">IF(SUMPRODUCT(--(DT1669:EG1669&lt;&gt;""))=0, 0,1)</f>
        <v>1</v>
      </c>
      <c r="EK1669" s="18" cm="1">
        <f t="array" ref="EK1669">IF(SUMPRODUCT(--(EC1669:EG1669&lt;&gt;""))=0, 0,1)</f>
        <v>0</v>
      </c>
      <c r="EL1669" s="18" cm="1">
        <f t="array" ref="EL1669">IF(SUMPRODUCT(--(EE1669:EG1669&lt;&gt;""))=0, 0,1)</f>
        <v>0</v>
      </c>
      <c r="EM1669" s="18">
        <f t="shared" ref="EM1669:EM1732" si="329">IF(COUNTIF(DO1669:EG1669, 1), 1,0)</f>
        <v>0</v>
      </c>
      <c r="EN1669" s="18" t="str">
        <f t="shared" ref="EN1669:EN1732" si="330">IF(EI1669=0, "NA", IF(COUNTIF(DO1669:DS1669, 1), 1,0))</f>
        <v>NA</v>
      </c>
      <c r="EO1669" s="18">
        <f t="shared" ref="EO1669:EO1732" si="331">IF(EJ1669=0, "NA", IF(COUNTIF(DT1669:EG1669, 1), 1,0))</f>
        <v>0</v>
      </c>
      <c r="EP1669" s="18" t="str">
        <f>IF(EK1669=0, "NA", IF(COUNTIF(EC1669:EG1669, 1), 1,0))</f>
        <v>NA</v>
      </c>
      <c r="EQ1669" s="18" t="str">
        <f>IF(EL1669=0, "NA", IF(COUNTIF(EE1669:EG1669, 1), 1,0))</f>
        <v>NA</v>
      </c>
      <c r="ER1669" s="18" t="s">
        <v>2082</v>
      </c>
      <c r="ES1669" s="59">
        <v>43935</v>
      </c>
      <c r="ET1669" s="18" t="s">
        <v>2137</v>
      </c>
      <c r="EU1669" s="18"/>
    </row>
    <row r="1670" spans="1:151" s="1" customFormat="1" ht="16" x14ac:dyDescent="0.2">
      <c r="A1670" s="5" t="s">
        <v>1961</v>
      </c>
      <c r="B1670" s="24" t="s">
        <v>2125</v>
      </c>
      <c r="C1670" s="56">
        <v>1</v>
      </c>
      <c r="D1670" s="18" t="s">
        <v>2647</v>
      </c>
      <c r="E1670" s="18" t="s">
        <v>2941</v>
      </c>
      <c r="F1670" s="18" t="s">
        <v>553</v>
      </c>
      <c r="G1670" s="18" t="s">
        <v>763</v>
      </c>
      <c r="H1670" s="18" t="s">
        <v>804</v>
      </c>
      <c r="I1670" s="18" t="s">
        <v>577</v>
      </c>
      <c r="J1670" s="18" t="s">
        <v>2126</v>
      </c>
      <c r="K1670" s="18" t="s">
        <v>257</v>
      </c>
      <c r="L1670" s="18" t="s">
        <v>257</v>
      </c>
      <c r="M1670" s="18" t="s">
        <v>253</v>
      </c>
      <c r="N1670" s="56">
        <v>74</v>
      </c>
      <c r="O1670" s="18" t="s">
        <v>2127</v>
      </c>
      <c r="P1670" s="18" t="s">
        <v>2128</v>
      </c>
      <c r="Q1670" s="18" t="s">
        <v>254</v>
      </c>
      <c r="R1670" s="18" t="s">
        <v>2129</v>
      </c>
      <c r="S1670" s="18" t="s">
        <v>2138</v>
      </c>
      <c r="T1670" s="18" t="s">
        <v>2131</v>
      </c>
      <c r="U1670" s="26" t="s">
        <v>257</v>
      </c>
      <c r="V1670" s="26" t="s">
        <v>257</v>
      </c>
      <c r="W1670" s="26" t="s">
        <v>257</v>
      </c>
      <c r="X1670" s="18" t="s">
        <v>2132</v>
      </c>
      <c r="Y1670" s="18">
        <v>0.7</v>
      </c>
      <c r="Z1670" s="18" t="s">
        <v>2133</v>
      </c>
      <c r="AA1670" s="18" t="s">
        <v>257</v>
      </c>
      <c r="AB1670" s="18">
        <f t="shared" si="328"/>
        <v>0.7</v>
      </c>
      <c r="AC1670" s="18" t="s">
        <v>479</v>
      </c>
      <c r="AD1670" s="18">
        <v>10</v>
      </c>
      <c r="AE1670" s="18" t="s">
        <v>2134</v>
      </c>
      <c r="AF1670" s="18">
        <v>0.1</v>
      </c>
      <c r="AG1670" s="18">
        <v>0.1</v>
      </c>
      <c r="AH1670" s="18" t="s">
        <v>557</v>
      </c>
      <c r="AI1670" s="18">
        <v>56</v>
      </c>
      <c r="AJ1670" s="18" t="s">
        <v>522</v>
      </c>
      <c r="AK1670" s="18">
        <v>56</v>
      </c>
      <c r="AL1670" s="18" t="s">
        <v>1384</v>
      </c>
      <c r="AM1670" s="18" t="s">
        <v>302</v>
      </c>
      <c r="AN1670" s="18">
        <v>1.16450216450216</v>
      </c>
      <c r="AO1670" s="18" t="s">
        <v>2135</v>
      </c>
      <c r="AP1670" s="18" t="s">
        <v>479</v>
      </c>
      <c r="AQ1670" s="18">
        <v>27</v>
      </c>
      <c r="AR1670" s="18" t="s">
        <v>672</v>
      </c>
      <c r="AS1670" s="18" t="s">
        <v>595</v>
      </c>
      <c r="AT1670" s="18">
        <v>1.24588744588744</v>
      </c>
      <c r="AU1670" s="18" t="s">
        <v>595</v>
      </c>
      <c r="AV1670" s="18">
        <f>AT1670-AN1670</f>
        <v>8.1385281385280006E-2</v>
      </c>
      <c r="AW1670" s="18" t="s">
        <v>557</v>
      </c>
      <c r="AX1670" s="18">
        <v>56</v>
      </c>
      <c r="AY1670" s="18" t="s">
        <v>522</v>
      </c>
      <c r="AZ1670" s="18" t="s">
        <v>257</v>
      </c>
      <c r="BA1670" s="18" t="s">
        <v>257</v>
      </c>
      <c r="BB1670" s="18" t="s">
        <v>2136</v>
      </c>
      <c r="BC1670" s="18"/>
      <c r="BD1670" s="18"/>
      <c r="BE1670" s="18"/>
      <c r="BF1670" s="18"/>
      <c r="BG1670" s="18"/>
      <c r="BH1670" s="18"/>
      <c r="BI1670" s="18"/>
      <c r="BJ1670" s="18"/>
      <c r="BK1670" s="18"/>
      <c r="BL1670" s="18"/>
      <c r="BM1670" s="18"/>
      <c r="BN1670" s="18"/>
      <c r="BO1670" s="18"/>
      <c r="BP1670" s="18"/>
      <c r="BQ1670" s="18"/>
      <c r="BR1670" s="18"/>
      <c r="BS1670" s="18"/>
      <c r="BT1670" s="18"/>
      <c r="BU1670" s="18"/>
      <c r="BV1670" s="18"/>
      <c r="BW1670" s="18"/>
      <c r="BX1670" s="18"/>
      <c r="BY1670" s="18"/>
      <c r="BZ1670" s="18"/>
      <c r="CA1670" s="18"/>
      <c r="CB1670" s="18"/>
      <c r="CC1670" s="18"/>
      <c r="CD1670" s="18"/>
      <c r="CE1670" s="18"/>
      <c r="CF1670" s="18"/>
      <c r="CG1670" s="18"/>
      <c r="CH1670" s="18"/>
      <c r="CI1670" s="18"/>
      <c r="CJ1670" s="18"/>
      <c r="CK1670" s="18"/>
      <c r="CL1670" s="18"/>
      <c r="CM1670" s="18"/>
      <c r="CN1670" s="18"/>
      <c r="CO1670" s="18"/>
      <c r="CP1670" s="18"/>
      <c r="CQ1670" s="18"/>
      <c r="CR1670" s="18"/>
      <c r="CS1670" s="18"/>
      <c r="CT1670" s="18"/>
      <c r="CU1670" s="18"/>
      <c r="CV1670" s="18"/>
      <c r="CW1670" s="18"/>
      <c r="CX1670" s="18"/>
      <c r="CY1670" s="18"/>
      <c r="CZ1670" s="18"/>
      <c r="DA1670" s="18"/>
      <c r="DB1670" s="18"/>
      <c r="DC1670" s="18"/>
      <c r="DD1670" s="18"/>
      <c r="DE1670" s="18"/>
      <c r="DF1670" s="18"/>
      <c r="DG1670" s="18"/>
      <c r="DH1670" s="18"/>
      <c r="DI1670" s="18"/>
      <c r="DJ1670" s="18"/>
      <c r="DK1670" s="18"/>
      <c r="DL1670" s="18"/>
      <c r="DM1670" s="18"/>
      <c r="DN1670" s="18"/>
      <c r="DO1670" s="56"/>
      <c r="DP1670" s="56"/>
      <c r="DQ1670" s="56"/>
      <c r="DR1670" s="56"/>
      <c r="DS1670" s="56"/>
      <c r="DT1670" s="56"/>
      <c r="DU1670" s="56"/>
      <c r="DV1670" s="56"/>
      <c r="DW1670" s="56">
        <v>0</v>
      </c>
      <c r="DX1670" s="56"/>
      <c r="DY1670" s="56"/>
      <c r="DZ1670" s="56"/>
      <c r="EA1670" s="56"/>
      <c r="EB1670" s="56"/>
      <c r="EC1670" s="56"/>
      <c r="ED1670" s="56"/>
      <c r="EE1670" s="56"/>
      <c r="EF1670" s="56"/>
      <c r="EG1670" s="56"/>
      <c r="EH1670" s="18"/>
      <c r="EI1670" s="18">
        <f t="array" ref="EI1670">IF(SUMPRODUCT(--(DO1670:DS1670&lt;&gt;""))=0, 0,1)</f>
        <v>0</v>
      </c>
      <c r="EJ1670" s="18">
        <f t="array" ref="EJ1670">IF(SUMPRODUCT(--(DT1670:EG1670&lt;&gt;""))=0, 0,1)</f>
        <v>1</v>
      </c>
      <c r="EK1670" s="18" cm="1">
        <f t="array" ref="EK1670">IF(SUMPRODUCT(--(EC1670:EG1670&lt;&gt;""))=0, 0,1)</f>
        <v>0</v>
      </c>
      <c r="EL1670" s="18">
        <f t="array" ref="EL1670">IF(SUMPRODUCT(--(EE1670:EG1670&lt;&gt;""))=0, 0,1)</f>
        <v>0</v>
      </c>
      <c r="EM1670" s="18">
        <f t="shared" si="329"/>
        <v>0</v>
      </c>
      <c r="EN1670" s="18" t="str">
        <f t="shared" si="330"/>
        <v>NA</v>
      </c>
      <c r="EO1670" s="18">
        <f t="shared" si="331"/>
        <v>0</v>
      </c>
      <c r="EP1670" s="18" t="str">
        <f t="shared" ref="EP1670:EP1733" si="332">IF(EK1670=0, "NA", IF(COUNTIF(EC1670:EG1670, 1), 1,0))</f>
        <v>NA</v>
      </c>
      <c r="EQ1670" s="18" t="str">
        <f t="shared" ref="EQ1670:EQ1924" si="333">IF(EL1670=0, "NA", IF(COUNTIF(EE1670:EG1670, 1), 1,0))</f>
        <v>NA</v>
      </c>
      <c r="ER1670" s="18" t="s">
        <v>2082</v>
      </c>
      <c r="ES1670" s="59">
        <v>43935</v>
      </c>
      <c r="ET1670" s="18"/>
      <c r="EU1670" s="18"/>
    </row>
    <row r="1671" spans="1:151" s="1" customFormat="1" ht="16" x14ac:dyDescent="0.2">
      <c r="A1671" s="5" t="s">
        <v>1961</v>
      </c>
      <c r="B1671" s="24" t="s">
        <v>2125</v>
      </c>
      <c r="C1671" s="56">
        <v>1</v>
      </c>
      <c r="D1671" s="18" t="s">
        <v>2648</v>
      </c>
      <c r="E1671" s="18" t="s">
        <v>2941</v>
      </c>
      <c r="F1671" s="18" t="s">
        <v>553</v>
      </c>
      <c r="G1671" s="18" t="s">
        <v>763</v>
      </c>
      <c r="H1671" s="18" t="s">
        <v>804</v>
      </c>
      <c r="I1671" s="18" t="s">
        <v>577</v>
      </c>
      <c r="J1671" s="18" t="s">
        <v>2126</v>
      </c>
      <c r="K1671" s="18" t="s">
        <v>257</v>
      </c>
      <c r="L1671" s="18" t="s">
        <v>257</v>
      </c>
      <c r="M1671" s="18" t="s">
        <v>253</v>
      </c>
      <c r="N1671" s="56">
        <v>74</v>
      </c>
      <c r="O1671" s="18" t="s">
        <v>2127</v>
      </c>
      <c r="P1671" s="18" t="s">
        <v>2128</v>
      </c>
      <c r="Q1671" s="18" t="s">
        <v>254</v>
      </c>
      <c r="R1671" s="18" t="s">
        <v>2129</v>
      </c>
      <c r="S1671" s="18" t="s">
        <v>2130</v>
      </c>
      <c r="T1671" s="18" t="s">
        <v>2131</v>
      </c>
      <c r="U1671" s="26" t="s">
        <v>257</v>
      </c>
      <c r="V1671" s="26" t="s">
        <v>257</v>
      </c>
      <c r="W1671" s="26" t="s">
        <v>257</v>
      </c>
      <c r="X1671" s="18" t="s">
        <v>2139</v>
      </c>
      <c r="Y1671" s="18">
        <v>4</v>
      </c>
      <c r="Z1671" s="18" t="s">
        <v>2133</v>
      </c>
      <c r="AA1671" s="18" t="s">
        <v>257</v>
      </c>
      <c r="AB1671" s="18">
        <f t="shared" si="328"/>
        <v>4</v>
      </c>
      <c r="AC1671" s="18" t="s">
        <v>1394</v>
      </c>
      <c r="AD1671" s="18" t="s">
        <v>595</v>
      </c>
      <c r="AE1671" s="18" t="s">
        <v>595</v>
      </c>
      <c r="AF1671" s="18">
        <v>0.4</v>
      </c>
      <c r="AG1671" s="18">
        <v>0.4</v>
      </c>
      <c r="AH1671" s="18" t="s">
        <v>1394</v>
      </c>
      <c r="AI1671" s="18">
        <v>56</v>
      </c>
      <c r="AJ1671" s="18" t="s">
        <v>522</v>
      </c>
      <c r="AK1671" s="18">
        <v>56</v>
      </c>
      <c r="AL1671" s="18" t="s">
        <v>2140</v>
      </c>
      <c r="AM1671" s="18" t="s">
        <v>302</v>
      </c>
      <c r="AN1671" s="18">
        <v>0.99653679653679605</v>
      </c>
      <c r="AO1671" s="18" t="s">
        <v>2135</v>
      </c>
      <c r="AP1671" s="18" t="s">
        <v>479</v>
      </c>
      <c r="AQ1671" s="18">
        <v>27</v>
      </c>
      <c r="AR1671" s="18" t="s">
        <v>672</v>
      </c>
      <c r="AS1671" s="18" t="s">
        <v>595</v>
      </c>
      <c r="AT1671" s="18">
        <v>1.05367965367965</v>
      </c>
      <c r="AU1671" s="18" t="s">
        <v>595</v>
      </c>
      <c r="AV1671" s="18">
        <v>5.7142857140000003E-2</v>
      </c>
      <c r="AW1671" s="18" t="s">
        <v>557</v>
      </c>
      <c r="AX1671" s="18">
        <v>56</v>
      </c>
      <c r="AY1671" s="18" t="s">
        <v>522</v>
      </c>
      <c r="AZ1671" s="18" t="s">
        <v>257</v>
      </c>
      <c r="BA1671" s="18" t="s">
        <v>257</v>
      </c>
      <c r="BB1671" s="18" t="s">
        <v>2136</v>
      </c>
      <c r="BC1671" s="18"/>
      <c r="BD1671" s="18"/>
      <c r="BE1671" s="18"/>
      <c r="BF1671" s="18"/>
      <c r="BG1671" s="18"/>
      <c r="BH1671" s="18"/>
      <c r="BI1671" s="18"/>
      <c r="BJ1671" s="18"/>
      <c r="BK1671" s="18"/>
      <c r="BL1671" s="18"/>
      <c r="BM1671" s="18"/>
      <c r="BN1671" s="18"/>
      <c r="BO1671" s="18"/>
      <c r="BP1671" s="18"/>
      <c r="BQ1671" s="18"/>
      <c r="BR1671" s="18"/>
      <c r="BS1671" s="18"/>
      <c r="BT1671" s="18"/>
      <c r="BU1671" s="18"/>
      <c r="BV1671" s="18"/>
      <c r="BW1671" s="18"/>
      <c r="BX1671" s="18"/>
      <c r="BY1671" s="18"/>
      <c r="BZ1671" s="18"/>
      <c r="CA1671" s="18"/>
      <c r="CB1671" s="18"/>
      <c r="CC1671" s="18"/>
      <c r="CD1671" s="18"/>
      <c r="CE1671" s="18"/>
      <c r="CF1671" s="18"/>
      <c r="CG1671" s="18"/>
      <c r="CH1671" s="18"/>
      <c r="CI1671" s="18"/>
      <c r="CJ1671" s="18"/>
      <c r="CK1671" s="18"/>
      <c r="CL1671" s="18"/>
      <c r="CM1671" s="18"/>
      <c r="CN1671" s="18"/>
      <c r="CO1671" s="18"/>
      <c r="CP1671" s="18"/>
      <c r="CQ1671" s="18"/>
      <c r="CR1671" s="18"/>
      <c r="CS1671" s="18"/>
      <c r="CT1671" s="18"/>
      <c r="CU1671" s="18"/>
      <c r="CV1671" s="18"/>
      <c r="CW1671" s="18"/>
      <c r="CX1671" s="18"/>
      <c r="CY1671" s="18"/>
      <c r="CZ1671" s="18"/>
      <c r="DA1671" s="18"/>
      <c r="DB1671" s="18"/>
      <c r="DC1671" s="18"/>
      <c r="DD1671" s="18"/>
      <c r="DE1671" s="18"/>
      <c r="DF1671" s="18"/>
      <c r="DG1671" s="18"/>
      <c r="DH1671" s="18"/>
      <c r="DI1671" s="18"/>
      <c r="DJ1671" s="18"/>
      <c r="DK1671" s="18"/>
      <c r="DL1671" s="18"/>
      <c r="DM1671" s="18"/>
      <c r="DN1671" s="18"/>
      <c r="DO1671" s="56"/>
      <c r="DP1671" s="56"/>
      <c r="DQ1671" s="56"/>
      <c r="DR1671" s="56"/>
      <c r="DS1671" s="56"/>
      <c r="DT1671" s="56"/>
      <c r="DU1671" s="56"/>
      <c r="DV1671" s="56"/>
      <c r="DW1671" s="56">
        <v>0</v>
      </c>
      <c r="DX1671" s="56"/>
      <c r="DY1671" s="56"/>
      <c r="DZ1671" s="56"/>
      <c r="EA1671" s="56"/>
      <c r="EB1671" s="56"/>
      <c r="EC1671" s="56"/>
      <c r="ED1671" s="56"/>
      <c r="EE1671" s="56"/>
      <c r="EF1671" s="56"/>
      <c r="EG1671" s="56"/>
      <c r="EH1671" s="18"/>
      <c r="EI1671" s="18">
        <f t="array" ref="EI1671">IF(SUMPRODUCT(--(DO1671:DS1671&lt;&gt;""))=0, 0,1)</f>
        <v>0</v>
      </c>
      <c r="EJ1671" s="18">
        <f t="array" ref="EJ1671">IF(SUMPRODUCT(--(DT1671:EG1671&lt;&gt;""))=0, 0,1)</f>
        <v>1</v>
      </c>
      <c r="EK1671" s="18" cm="1">
        <f t="array" ref="EK1671">IF(SUMPRODUCT(--(EC1671:EG1671&lt;&gt;""))=0, 0,1)</f>
        <v>0</v>
      </c>
      <c r="EL1671" s="18">
        <f t="array" ref="EL1671">IF(SUMPRODUCT(--(EE1671:EG1671&lt;&gt;""))=0, 0,1)</f>
        <v>0</v>
      </c>
      <c r="EM1671" s="18">
        <f t="shared" si="329"/>
        <v>0</v>
      </c>
      <c r="EN1671" s="18" t="str">
        <f t="shared" si="330"/>
        <v>NA</v>
      </c>
      <c r="EO1671" s="18">
        <f t="shared" si="331"/>
        <v>0</v>
      </c>
      <c r="EP1671" s="18" t="str">
        <f t="shared" si="332"/>
        <v>NA</v>
      </c>
      <c r="EQ1671" s="18" t="str">
        <f t="shared" si="333"/>
        <v>NA</v>
      </c>
      <c r="ER1671" s="18" t="s">
        <v>2082</v>
      </c>
      <c r="ES1671" s="59">
        <v>43935</v>
      </c>
      <c r="ET1671" s="18"/>
      <c r="EU1671" s="18"/>
    </row>
    <row r="1672" spans="1:151" s="1" customFormat="1" ht="16" x14ac:dyDescent="0.2">
      <c r="A1672" s="5" t="s">
        <v>1961</v>
      </c>
      <c r="B1672" s="24" t="s">
        <v>2125</v>
      </c>
      <c r="C1672" s="56">
        <v>1</v>
      </c>
      <c r="D1672" s="18" t="s">
        <v>2649</v>
      </c>
      <c r="E1672" s="18" t="s">
        <v>2941</v>
      </c>
      <c r="F1672" s="18" t="s">
        <v>553</v>
      </c>
      <c r="G1672" s="18" t="s">
        <v>763</v>
      </c>
      <c r="H1672" s="18" t="s">
        <v>804</v>
      </c>
      <c r="I1672" s="18" t="s">
        <v>577</v>
      </c>
      <c r="J1672" s="18" t="s">
        <v>2126</v>
      </c>
      <c r="K1672" s="18" t="s">
        <v>257</v>
      </c>
      <c r="L1672" s="18" t="s">
        <v>257</v>
      </c>
      <c r="M1672" s="18" t="s">
        <v>253</v>
      </c>
      <c r="N1672" s="56">
        <v>74</v>
      </c>
      <c r="O1672" s="18" t="s">
        <v>2127</v>
      </c>
      <c r="P1672" s="18" t="s">
        <v>2128</v>
      </c>
      <c r="Q1672" s="18" t="s">
        <v>254</v>
      </c>
      <c r="R1672" s="18" t="s">
        <v>2129</v>
      </c>
      <c r="S1672" s="18" t="s">
        <v>2138</v>
      </c>
      <c r="T1672" s="18" t="s">
        <v>2131</v>
      </c>
      <c r="U1672" s="26" t="s">
        <v>257</v>
      </c>
      <c r="V1672" s="26" t="s">
        <v>257</v>
      </c>
      <c r="W1672" s="26" t="s">
        <v>257</v>
      </c>
      <c r="X1672" s="18" t="s">
        <v>2139</v>
      </c>
      <c r="Y1672" s="18">
        <v>4</v>
      </c>
      <c r="Z1672" s="18" t="s">
        <v>2133</v>
      </c>
      <c r="AA1672" s="18" t="s">
        <v>257</v>
      </c>
      <c r="AB1672" s="18">
        <f t="shared" si="328"/>
        <v>4</v>
      </c>
      <c r="AC1672" s="18" t="s">
        <v>1394</v>
      </c>
      <c r="AD1672" s="18" t="s">
        <v>595</v>
      </c>
      <c r="AE1672" s="18" t="s">
        <v>595</v>
      </c>
      <c r="AF1672" s="18">
        <v>0.4</v>
      </c>
      <c r="AG1672" s="18">
        <v>0.4</v>
      </c>
      <c r="AH1672" s="18" t="s">
        <v>1394</v>
      </c>
      <c r="AI1672" s="18">
        <v>56</v>
      </c>
      <c r="AJ1672" s="18" t="s">
        <v>522</v>
      </c>
      <c r="AK1672" s="18">
        <v>56</v>
      </c>
      <c r="AL1672" s="18" t="s">
        <v>2140</v>
      </c>
      <c r="AM1672" s="18" t="s">
        <v>302</v>
      </c>
      <c r="AN1672" s="18">
        <v>1.1264069264069201</v>
      </c>
      <c r="AO1672" s="18" t="s">
        <v>2135</v>
      </c>
      <c r="AP1672" s="18" t="s">
        <v>479</v>
      </c>
      <c r="AQ1672" s="18">
        <v>27</v>
      </c>
      <c r="AR1672" s="18" t="s">
        <v>672</v>
      </c>
      <c r="AS1672" s="18" t="s">
        <v>595</v>
      </c>
      <c r="AT1672" s="18">
        <v>1.2008658008658</v>
      </c>
      <c r="AU1672" s="18" t="s">
        <v>595</v>
      </c>
      <c r="AV1672" s="18">
        <v>7.4458874460000005E-2</v>
      </c>
      <c r="AW1672" s="18" t="s">
        <v>557</v>
      </c>
      <c r="AX1672" s="18">
        <v>56</v>
      </c>
      <c r="AY1672" s="18" t="s">
        <v>522</v>
      </c>
      <c r="AZ1672" s="18" t="s">
        <v>257</v>
      </c>
      <c r="BA1672" s="18" t="s">
        <v>257</v>
      </c>
      <c r="BB1672" s="18" t="s">
        <v>2136</v>
      </c>
      <c r="BC1672" s="18"/>
      <c r="BD1672" s="18"/>
      <c r="BE1672" s="18"/>
      <c r="BF1672" s="18"/>
      <c r="BG1672" s="18"/>
      <c r="BH1672" s="18"/>
      <c r="BI1672" s="18"/>
      <c r="BJ1672" s="18"/>
      <c r="BK1672" s="18"/>
      <c r="BL1672" s="18"/>
      <c r="BM1672" s="18"/>
      <c r="BN1672" s="18"/>
      <c r="BO1672" s="18"/>
      <c r="BP1672" s="18"/>
      <c r="BQ1672" s="18"/>
      <c r="BR1672" s="18"/>
      <c r="BS1672" s="18"/>
      <c r="BT1672" s="18"/>
      <c r="BU1672" s="18"/>
      <c r="BV1672" s="18"/>
      <c r="BW1672" s="18"/>
      <c r="BX1672" s="18"/>
      <c r="BY1672" s="18"/>
      <c r="BZ1672" s="18"/>
      <c r="CA1672" s="18"/>
      <c r="CB1672" s="18"/>
      <c r="CC1672" s="18"/>
      <c r="CD1672" s="18"/>
      <c r="CE1672" s="18"/>
      <c r="CF1672" s="18"/>
      <c r="CG1672" s="18"/>
      <c r="CH1672" s="18"/>
      <c r="CI1672" s="18"/>
      <c r="CJ1672" s="18"/>
      <c r="CK1672" s="18"/>
      <c r="CL1672" s="18"/>
      <c r="CM1672" s="18"/>
      <c r="CN1672" s="18"/>
      <c r="CO1672" s="18"/>
      <c r="CP1672" s="18"/>
      <c r="CQ1672" s="18"/>
      <c r="CR1672" s="18"/>
      <c r="CS1672" s="18"/>
      <c r="CT1672" s="18"/>
      <c r="CU1672" s="18"/>
      <c r="CV1672" s="18"/>
      <c r="CW1672" s="18"/>
      <c r="CX1672" s="18"/>
      <c r="CY1672" s="18"/>
      <c r="CZ1672" s="18"/>
      <c r="DA1672" s="18"/>
      <c r="DB1672" s="18"/>
      <c r="DC1672" s="18"/>
      <c r="DD1672" s="18"/>
      <c r="DE1672" s="18"/>
      <c r="DF1672" s="18"/>
      <c r="DG1672" s="18"/>
      <c r="DH1672" s="18"/>
      <c r="DI1672" s="18"/>
      <c r="DJ1672" s="18"/>
      <c r="DK1672" s="18"/>
      <c r="DL1672" s="18"/>
      <c r="DM1672" s="18"/>
      <c r="DN1672" s="18"/>
      <c r="DO1672" s="56"/>
      <c r="DP1672" s="56"/>
      <c r="DQ1672" s="56"/>
      <c r="DR1672" s="56"/>
      <c r="DS1672" s="56"/>
      <c r="DT1672" s="56"/>
      <c r="DU1672" s="56"/>
      <c r="DV1672" s="56"/>
      <c r="DW1672" s="56">
        <v>0</v>
      </c>
      <c r="DX1672" s="56"/>
      <c r="DY1672" s="56"/>
      <c r="DZ1672" s="56"/>
      <c r="EA1672" s="56"/>
      <c r="EB1672" s="56"/>
      <c r="EC1672" s="56"/>
      <c r="ED1672" s="56"/>
      <c r="EE1672" s="56"/>
      <c r="EF1672" s="56"/>
      <c r="EG1672" s="56"/>
      <c r="EH1672" s="18"/>
      <c r="EI1672" s="18">
        <f t="array" ref="EI1672">IF(SUMPRODUCT(--(DO1672:DS1672&lt;&gt;""))=0, 0,1)</f>
        <v>0</v>
      </c>
      <c r="EJ1672" s="18">
        <f t="array" ref="EJ1672">IF(SUMPRODUCT(--(DT1672:EG1672&lt;&gt;""))=0, 0,1)</f>
        <v>1</v>
      </c>
      <c r="EK1672" s="18" cm="1">
        <f t="array" ref="EK1672">IF(SUMPRODUCT(--(EC1672:EG1672&lt;&gt;""))=0, 0,1)</f>
        <v>0</v>
      </c>
      <c r="EL1672" s="18">
        <f t="array" ref="EL1672">IF(SUMPRODUCT(--(EE1672:EG1672&lt;&gt;""))=0, 0,1)</f>
        <v>0</v>
      </c>
      <c r="EM1672" s="18">
        <f t="shared" si="329"/>
        <v>0</v>
      </c>
      <c r="EN1672" s="18" t="str">
        <f t="shared" si="330"/>
        <v>NA</v>
      </c>
      <c r="EO1672" s="18">
        <f t="shared" si="331"/>
        <v>0</v>
      </c>
      <c r="EP1672" s="18" t="str">
        <f t="shared" si="332"/>
        <v>NA</v>
      </c>
      <c r="EQ1672" s="18" t="str">
        <f t="shared" si="333"/>
        <v>NA</v>
      </c>
      <c r="ER1672" s="18" t="s">
        <v>2082</v>
      </c>
      <c r="ES1672" s="59">
        <v>43935</v>
      </c>
      <c r="ET1672" s="18"/>
      <c r="EU1672" s="18"/>
    </row>
    <row r="1673" spans="1:151" s="1" customFormat="1" ht="16" x14ac:dyDescent="0.2">
      <c r="A1673" s="5" t="s">
        <v>1961</v>
      </c>
      <c r="B1673" s="24" t="s">
        <v>2125</v>
      </c>
      <c r="C1673" s="56">
        <v>1</v>
      </c>
      <c r="D1673" s="18" t="s">
        <v>2650</v>
      </c>
      <c r="E1673" s="18" t="s">
        <v>2941</v>
      </c>
      <c r="F1673" s="18" t="s">
        <v>553</v>
      </c>
      <c r="G1673" s="18" t="s">
        <v>763</v>
      </c>
      <c r="H1673" s="18" t="s">
        <v>804</v>
      </c>
      <c r="I1673" s="18" t="s">
        <v>577</v>
      </c>
      <c r="J1673" s="18" t="s">
        <v>2126</v>
      </c>
      <c r="K1673" s="18" t="s">
        <v>257</v>
      </c>
      <c r="L1673" s="18" t="s">
        <v>257</v>
      </c>
      <c r="M1673" s="18" t="s">
        <v>253</v>
      </c>
      <c r="N1673" s="56">
        <v>74</v>
      </c>
      <c r="O1673" s="18" t="s">
        <v>2127</v>
      </c>
      <c r="P1673" s="18" t="s">
        <v>2128</v>
      </c>
      <c r="Q1673" s="18" t="s">
        <v>254</v>
      </c>
      <c r="R1673" s="18" t="s">
        <v>2129</v>
      </c>
      <c r="S1673" s="18" t="s">
        <v>2130</v>
      </c>
      <c r="T1673" s="18" t="s">
        <v>2131</v>
      </c>
      <c r="U1673" s="26" t="s">
        <v>257</v>
      </c>
      <c r="V1673" s="26" t="s">
        <v>257</v>
      </c>
      <c r="W1673" s="26" t="s">
        <v>257</v>
      </c>
      <c r="X1673" s="18" t="s">
        <v>2139</v>
      </c>
      <c r="Y1673" s="18">
        <v>16</v>
      </c>
      <c r="Z1673" s="18" t="s">
        <v>2133</v>
      </c>
      <c r="AA1673" s="18" t="s">
        <v>257</v>
      </c>
      <c r="AB1673" s="18">
        <f t="shared" si="328"/>
        <v>16</v>
      </c>
      <c r="AC1673" s="18" t="s">
        <v>1394</v>
      </c>
      <c r="AD1673" s="18" t="s">
        <v>595</v>
      </c>
      <c r="AE1673" s="18" t="s">
        <v>595</v>
      </c>
      <c r="AF1673" s="18">
        <v>0.8</v>
      </c>
      <c r="AG1673" s="18">
        <v>0.8</v>
      </c>
      <c r="AH1673" s="18" t="s">
        <v>1394</v>
      </c>
      <c r="AI1673" s="18">
        <v>56</v>
      </c>
      <c r="AJ1673" s="18" t="s">
        <v>522</v>
      </c>
      <c r="AK1673" s="18">
        <v>56</v>
      </c>
      <c r="AL1673" s="18" t="s">
        <v>2140</v>
      </c>
      <c r="AM1673" s="18" t="s">
        <v>302</v>
      </c>
      <c r="AN1673" s="18">
        <v>1.0484848484848399</v>
      </c>
      <c r="AO1673" s="18" t="s">
        <v>2135</v>
      </c>
      <c r="AP1673" s="18" t="s">
        <v>479</v>
      </c>
      <c r="AQ1673" s="18">
        <v>27</v>
      </c>
      <c r="AR1673" s="18" t="s">
        <v>672</v>
      </c>
      <c r="AS1673" s="18" t="s">
        <v>595</v>
      </c>
      <c r="AT1673" s="18">
        <v>1.1177489177489099</v>
      </c>
      <c r="AU1673" s="18" t="s">
        <v>595</v>
      </c>
      <c r="AV1673" s="18">
        <v>6.9264069260000005E-2</v>
      </c>
      <c r="AW1673" s="18" t="s">
        <v>557</v>
      </c>
      <c r="AX1673" s="18">
        <v>56</v>
      </c>
      <c r="AY1673" s="18" t="s">
        <v>522</v>
      </c>
      <c r="AZ1673" s="18" t="s">
        <v>257</v>
      </c>
      <c r="BA1673" s="18" t="s">
        <v>257</v>
      </c>
      <c r="BB1673" s="18" t="s">
        <v>2136</v>
      </c>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56"/>
      <c r="DP1673" s="56"/>
      <c r="DQ1673" s="56"/>
      <c r="DR1673" s="56"/>
      <c r="DS1673" s="56"/>
      <c r="DT1673" s="56"/>
      <c r="DU1673" s="56"/>
      <c r="DV1673" s="56"/>
      <c r="DW1673" s="56">
        <v>0</v>
      </c>
      <c r="DX1673" s="56"/>
      <c r="DY1673" s="56"/>
      <c r="DZ1673" s="56"/>
      <c r="EA1673" s="56"/>
      <c r="EB1673" s="56"/>
      <c r="EC1673" s="56"/>
      <c r="ED1673" s="56"/>
      <c r="EE1673" s="56"/>
      <c r="EF1673" s="56"/>
      <c r="EG1673" s="56"/>
      <c r="EH1673" s="18"/>
      <c r="EI1673" s="18">
        <f t="array" ref="EI1673">IF(SUMPRODUCT(--(DO1673:DS1673&lt;&gt;""))=0, 0,1)</f>
        <v>0</v>
      </c>
      <c r="EJ1673" s="18">
        <f t="array" ref="EJ1673">IF(SUMPRODUCT(--(DT1673:EG1673&lt;&gt;""))=0, 0,1)</f>
        <v>1</v>
      </c>
      <c r="EK1673" s="18" cm="1">
        <f t="array" ref="EK1673">IF(SUMPRODUCT(--(EC1673:EG1673&lt;&gt;""))=0, 0,1)</f>
        <v>0</v>
      </c>
      <c r="EL1673" s="18">
        <f t="array" ref="EL1673">IF(SUMPRODUCT(--(EE1673:EG1673&lt;&gt;""))=0, 0,1)</f>
        <v>0</v>
      </c>
      <c r="EM1673" s="18">
        <f t="shared" si="329"/>
        <v>0</v>
      </c>
      <c r="EN1673" s="18" t="str">
        <f t="shared" si="330"/>
        <v>NA</v>
      </c>
      <c r="EO1673" s="18">
        <f t="shared" si="331"/>
        <v>0</v>
      </c>
      <c r="EP1673" s="18" t="str">
        <f t="shared" si="332"/>
        <v>NA</v>
      </c>
      <c r="EQ1673" s="18" t="str">
        <f t="shared" si="333"/>
        <v>NA</v>
      </c>
      <c r="ER1673" s="18" t="s">
        <v>2082</v>
      </c>
      <c r="ES1673" s="59">
        <v>43935</v>
      </c>
      <c r="ET1673" s="18"/>
      <c r="EU1673" s="18"/>
    </row>
    <row r="1674" spans="1:151" s="1" customFormat="1" ht="16" x14ac:dyDescent="0.2">
      <c r="A1674" s="5" t="s">
        <v>1961</v>
      </c>
      <c r="B1674" s="24" t="s">
        <v>2125</v>
      </c>
      <c r="C1674" s="56">
        <v>1</v>
      </c>
      <c r="D1674" s="18" t="s">
        <v>2651</v>
      </c>
      <c r="E1674" s="18" t="s">
        <v>2941</v>
      </c>
      <c r="F1674" s="18" t="s">
        <v>553</v>
      </c>
      <c r="G1674" s="18" t="s">
        <v>763</v>
      </c>
      <c r="H1674" s="18" t="s">
        <v>804</v>
      </c>
      <c r="I1674" s="18" t="s">
        <v>577</v>
      </c>
      <c r="J1674" s="18" t="s">
        <v>2126</v>
      </c>
      <c r="K1674" s="18" t="s">
        <v>257</v>
      </c>
      <c r="L1674" s="18" t="s">
        <v>257</v>
      </c>
      <c r="M1674" s="18" t="s">
        <v>253</v>
      </c>
      <c r="N1674" s="56">
        <v>74</v>
      </c>
      <c r="O1674" s="18" t="s">
        <v>2127</v>
      </c>
      <c r="P1674" s="18" t="s">
        <v>2128</v>
      </c>
      <c r="Q1674" s="18" t="s">
        <v>254</v>
      </c>
      <c r="R1674" s="18" t="s">
        <v>2129</v>
      </c>
      <c r="S1674" s="18" t="s">
        <v>2138</v>
      </c>
      <c r="T1674" s="18" t="s">
        <v>2131</v>
      </c>
      <c r="U1674" s="26" t="s">
        <v>257</v>
      </c>
      <c r="V1674" s="26" t="s">
        <v>257</v>
      </c>
      <c r="W1674" s="26" t="s">
        <v>257</v>
      </c>
      <c r="X1674" s="18" t="s">
        <v>2139</v>
      </c>
      <c r="Y1674" s="18">
        <v>16</v>
      </c>
      <c r="Z1674" s="18" t="s">
        <v>2133</v>
      </c>
      <c r="AA1674" s="18" t="s">
        <v>257</v>
      </c>
      <c r="AB1674" s="18">
        <f t="shared" si="328"/>
        <v>16</v>
      </c>
      <c r="AC1674" s="18" t="s">
        <v>1394</v>
      </c>
      <c r="AD1674" s="18" t="s">
        <v>595</v>
      </c>
      <c r="AE1674" s="18" t="s">
        <v>595</v>
      </c>
      <c r="AF1674" s="18">
        <v>0.8</v>
      </c>
      <c r="AG1674" s="18">
        <v>0.8</v>
      </c>
      <c r="AH1674" s="18" t="s">
        <v>1394</v>
      </c>
      <c r="AI1674" s="18">
        <v>56</v>
      </c>
      <c r="AJ1674" s="18" t="s">
        <v>522</v>
      </c>
      <c r="AK1674" s="18">
        <v>56</v>
      </c>
      <c r="AL1674" s="18" t="s">
        <v>2140</v>
      </c>
      <c r="AM1674" s="18" t="s">
        <v>302</v>
      </c>
      <c r="AN1674" s="18">
        <v>1.42077922077922</v>
      </c>
      <c r="AO1674" s="18" t="s">
        <v>2135</v>
      </c>
      <c r="AP1674" s="18" t="s">
        <v>479</v>
      </c>
      <c r="AQ1674" s="18">
        <v>27</v>
      </c>
      <c r="AR1674" s="18" t="s">
        <v>672</v>
      </c>
      <c r="AS1674" s="18" t="s">
        <v>595</v>
      </c>
      <c r="AT1674" s="18">
        <v>1.5056277056277001</v>
      </c>
      <c r="AU1674" s="18" t="s">
        <v>595</v>
      </c>
      <c r="AV1674" s="18">
        <v>8.4848484850000003E-2</v>
      </c>
      <c r="AW1674" s="18" t="s">
        <v>557</v>
      </c>
      <c r="AX1674" s="18">
        <v>56</v>
      </c>
      <c r="AY1674" s="18" t="s">
        <v>522</v>
      </c>
      <c r="AZ1674" s="18" t="s">
        <v>257</v>
      </c>
      <c r="BA1674" s="18" t="s">
        <v>257</v>
      </c>
      <c r="BB1674" s="18" t="s">
        <v>2136</v>
      </c>
      <c r="BC1674" s="18"/>
      <c r="BD1674" s="18"/>
      <c r="BE1674" s="18"/>
      <c r="BF1674" s="18"/>
      <c r="BG1674" s="18"/>
      <c r="BH1674" s="18"/>
      <c r="BI1674" s="18"/>
      <c r="BJ1674" s="18"/>
      <c r="BK1674" s="18"/>
      <c r="BL1674" s="18"/>
      <c r="BM1674" s="18"/>
      <c r="BN1674" s="18"/>
      <c r="BO1674" s="18"/>
      <c r="BP1674" s="18"/>
      <c r="BQ1674" s="18"/>
      <c r="BR1674" s="18"/>
      <c r="BS1674" s="18"/>
      <c r="BT1674" s="18"/>
      <c r="BU1674" s="18"/>
      <c r="BV1674" s="18"/>
      <c r="BW1674" s="18"/>
      <c r="BX1674" s="18"/>
      <c r="BY1674" s="18"/>
      <c r="BZ1674" s="18"/>
      <c r="CA1674" s="18"/>
      <c r="CB1674" s="18"/>
      <c r="CC1674" s="18"/>
      <c r="CD1674" s="18"/>
      <c r="CE1674" s="18"/>
      <c r="CF1674" s="18"/>
      <c r="CG1674" s="18"/>
      <c r="CH1674" s="18"/>
      <c r="CI1674" s="18"/>
      <c r="CJ1674" s="18"/>
      <c r="CK1674" s="18"/>
      <c r="CL1674" s="18"/>
      <c r="CM1674" s="18"/>
      <c r="CN1674" s="18"/>
      <c r="CO1674" s="18"/>
      <c r="CP1674" s="18"/>
      <c r="CQ1674" s="18"/>
      <c r="CR1674" s="18"/>
      <c r="CS1674" s="18"/>
      <c r="CT1674" s="18"/>
      <c r="CU1674" s="18"/>
      <c r="CV1674" s="18"/>
      <c r="CW1674" s="18"/>
      <c r="CX1674" s="18"/>
      <c r="CY1674" s="18"/>
      <c r="CZ1674" s="18"/>
      <c r="DA1674" s="18"/>
      <c r="DB1674" s="18"/>
      <c r="DC1674" s="18"/>
      <c r="DD1674" s="18"/>
      <c r="DE1674" s="18"/>
      <c r="DF1674" s="18"/>
      <c r="DG1674" s="18"/>
      <c r="DH1674" s="18"/>
      <c r="DI1674" s="18"/>
      <c r="DJ1674" s="18"/>
      <c r="DK1674" s="18"/>
      <c r="DL1674" s="18"/>
      <c r="DM1674" s="18"/>
      <c r="DN1674" s="18"/>
      <c r="DO1674" s="56"/>
      <c r="DP1674" s="56"/>
      <c r="DQ1674" s="56"/>
      <c r="DR1674" s="56"/>
      <c r="DS1674" s="56"/>
      <c r="DT1674" s="56"/>
      <c r="DU1674" s="56"/>
      <c r="DV1674" s="56"/>
      <c r="DW1674" s="56">
        <v>0</v>
      </c>
      <c r="DX1674" s="56"/>
      <c r="DY1674" s="56"/>
      <c r="DZ1674" s="56"/>
      <c r="EA1674" s="56"/>
      <c r="EB1674" s="56"/>
      <c r="EC1674" s="56"/>
      <c r="ED1674" s="56"/>
      <c r="EE1674" s="56"/>
      <c r="EF1674" s="56"/>
      <c r="EG1674" s="56"/>
      <c r="EH1674" s="18" t="s">
        <v>2141</v>
      </c>
      <c r="EI1674" s="18">
        <f t="array" ref="EI1674">IF(SUMPRODUCT(--(DO1674:DS1674&lt;&gt;""))=0, 0,1)</f>
        <v>0</v>
      </c>
      <c r="EJ1674" s="18">
        <f t="array" ref="EJ1674">IF(SUMPRODUCT(--(DT1674:EG1674&lt;&gt;""))=0, 0,1)</f>
        <v>1</v>
      </c>
      <c r="EK1674" s="18" cm="1">
        <f t="array" ref="EK1674">IF(SUMPRODUCT(--(EC1674:EG1674&lt;&gt;""))=0, 0,1)</f>
        <v>0</v>
      </c>
      <c r="EL1674" s="18">
        <f t="array" ref="EL1674">IF(SUMPRODUCT(--(EE1674:EG1674&lt;&gt;""))=0, 0,1)</f>
        <v>0</v>
      </c>
      <c r="EM1674" s="18">
        <f t="shared" si="329"/>
        <v>0</v>
      </c>
      <c r="EN1674" s="18" t="str">
        <f t="shared" si="330"/>
        <v>NA</v>
      </c>
      <c r="EO1674" s="18">
        <f t="shared" si="331"/>
        <v>0</v>
      </c>
      <c r="EP1674" s="18" t="str">
        <f t="shared" si="332"/>
        <v>NA</v>
      </c>
      <c r="EQ1674" s="18" t="str">
        <f t="shared" si="333"/>
        <v>NA</v>
      </c>
      <c r="ER1674" s="18" t="s">
        <v>2082</v>
      </c>
      <c r="ES1674" s="59">
        <v>43935</v>
      </c>
      <c r="ET1674" s="18"/>
      <c r="EU1674" s="18"/>
    </row>
    <row r="1675" spans="1:151" s="1" customFormat="1" ht="16" x14ac:dyDescent="0.2">
      <c r="A1675" s="5" t="s">
        <v>1961</v>
      </c>
      <c r="B1675" s="24" t="s">
        <v>2125</v>
      </c>
      <c r="C1675" s="56">
        <v>1</v>
      </c>
      <c r="D1675" s="18" t="s">
        <v>2646</v>
      </c>
      <c r="E1675" s="18" t="s">
        <v>2941</v>
      </c>
      <c r="F1675" s="18" t="s">
        <v>553</v>
      </c>
      <c r="G1675" s="18" t="s">
        <v>575</v>
      </c>
      <c r="H1675" s="18" t="s">
        <v>1815</v>
      </c>
      <c r="I1675" s="18" t="s">
        <v>552</v>
      </c>
      <c r="J1675" s="18" t="s">
        <v>2142</v>
      </c>
      <c r="K1675" s="18" t="s">
        <v>257</v>
      </c>
      <c r="L1675" s="18" t="s">
        <v>257</v>
      </c>
      <c r="M1675" s="18" t="s">
        <v>253</v>
      </c>
      <c r="N1675" s="56">
        <v>74</v>
      </c>
      <c r="O1675" s="18" t="s">
        <v>2127</v>
      </c>
      <c r="P1675" s="18" t="s">
        <v>2128</v>
      </c>
      <c r="Q1675" s="18" t="s">
        <v>254</v>
      </c>
      <c r="R1675" s="18" t="s">
        <v>2129</v>
      </c>
      <c r="S1675" s="18" t="s">
        <v>2130</v>
      </c>
      <c r="T1675" s="18" t="s">
        <v>2143</v>
      </c>
      <c r="U1675" s="26" t="s">
        <v>257</v>
      </c>
      <c r="V1675" s="26" t="s">
        <v>257</v>
      </c>
      <c r="W1675" s="26" t="s">
        <v>257</v>
      </c>
      <c r="X1675" s="18" t="s">
        <v>2132</v>
      </c>
      <c r="Y1675" s="18">
        <v>0.7</v>
      </c>
      <c r="Z1675" s="18" t="s">
        <v>2133</v>
      </c>
      <c r="AA1675" s="18" t="s">
        <v>257</v>
      </c>
      <c r="AB1675" s="18">
        <f t="shared" si="328"/>
        <v>0.7</v>
      </c>
      <c r="AC1675" s="18" t="s">
        <v>479</v>
      </c>
      <c r="AD1675" s="18">
        <v>10</v>
      </c>
      <c r="AE1675" s="18" t="s">
        <v>2134</v>
      </c>
      <c r="AF1675" s="18">
        <v>0.1</v>
      </c>
      <c r="AG1675" s="18">
        <v>0.1</v>
      </c>
      <c r="AH1675" s="18" t="s">
        <v>557</v>
      </c>
      <c r="AI1675" s="18">
        <v>56</v>
      </c>
      <c r="AJ1675" s="18" t="s">
        <v>522</v>
      </c>
      <c r="AK1675" s="18">
        <v>56</v>
      </c>
      <c r="AL1675" s="18" t="s">
        <v>1384</v>
      </c>
      <c r="AM1675" s="18" t="s">
        <v>302</v>
      </c>
      <c r="AN1675" s="18">
        <v>0.33281249999999901</v>
      </c>
      <c r="AO1675" s="18" t="s">
        <v>2135</v>
      </c>
      <c r="AP1675" s="18" t="s">
        <v>479</v>
      </c>
      <c r="AQ1675" s="18">
        <v>27</v>
      </c>
      <c r="AR1675" s="18" t="s">
        <v>2144</v>
      </c>
      <c r="AS1675" s="18" t="s">
        <v>595</v>
      </c>
      <c r="AT1675" s="18">
        <v>0.36093750000000002</v>
      </c>
      <c r="AU1675" s="18" t="s">
        <v>595</v>
      </c>
      <c r="AV1675" s="18">
        <v>2.8125000000000001E-2</v>
      </c>
      <c r="AW1675" s="18" t="s">
        <v>557</v>
      </c>
      <c r="AX1675" s="18">
        <v>56</v>
      </c>
      <c r="AY1675" s="18" t="s">
        <v>522</v>
      </c>
      <c r="AZ1675" s="18" t="s">
        <v>257</v>
      </c>
      <c r="BA1675" s="18" t="s">
        <v>257</v>
      </c>
      <c r="BB1675" s="18" t="s">
        <v>2136</v>
      </c>
      <c r="BC1675" s="18"/>
      <c r="BD1675" s="18"/>
      <c r="BE1675" s="18"/>
      <c r="BF1675" s="18"/>
      <c r="BG1675" s="18"/>
      <c r="BH1675" s="18"/>
      <c r="BI1675" s="18"/>
      <c r="BJ1675" s="18"/>
      <c r="BK1675" s="18"/>
      <c r="BL1675" s="18"/>
      <c r="BM1675" s="18"/>
      <c r="BN1675" s="18"/>
      <c r="BO1675" s="18"/>
      <c r="BP1675" s="18"/>
      <c r="BQ1675" s="18"/>
      <c r="BR1675" s="18"/>
      <c r="BS1675" s="18"/>
      <c r="BT1675" s="18"/>
      <c r="BU1675" s="18"/>
      <c r="BV1675" s="18"/>
      <c r="BW1675" s="18"/>
      <c r="BX1675" s="18"/>
      <c r="BY1675" s="18"/>
      <c r="BZ1675" s="18"/>
      <c r="CA1675" s="18"/>
      <c r="CB1675" s="18"/>
      <c r="CC1675" s="18"/>
      <c r="CD1675" s="18"/>
      <c r="CE1675" s="18"/>
      <c r="CF1675" s="18"/>
      <c r="CG1675" s="18"/>
      <c r="CH1675" s="18"/>
      <c r="CI1675" s="18"/>
      <c r="CJ1675" s="18"/>
      <c r="CK1675" s="18"/>
      <c r="CL1675" s="18"/>
      <c r="CM1675" s="18"/>
      <c r="CN1675" s="18"/>
      <c r="CO1675" s="18"/>
      <c r="CP1675" s="18"/>
      <c r="CQ1675" s="18"/>
      <c r="CR1675" s="18"/>
      <c r="CS1675" s="18"/>
      <c r="CT1675" s="18"/>
      <c r="CU1675" s="18"/>
      <c r="CV1675" s="18"/>
      <c r="CW1675" s="18"/>
      <c r="CX1675" s="18"/>
      <c r="CY1675" s="18"/>
      <c r="CZ1675" s="18"/>
      <c r="DA1675" s="18"/>
      <c r="DB1675" s="18"/>
      <c r="DC1675" s="18"/>
      <c r="DD1675" s="18"/>
      <c r="DE1675" s="18"/>
      <c r="DF1675" s="18"/>
      <c r="DG1675" s="18"/>
      <c r="DH1675" s="18"/>
      <c r="DI1675" s="18"/>
      <c r="DJ1675" s="18"/>
      <c r="DK1675" s="18"/>
      <c r="DL1675" s="18"/>
      <c r="DM1675" s="18"/>
      <c r="DN1675" s="18"/>
      <c r="DO1675" s="56"/>
      <c r="DP1675" s="56"/>
      <c r="DQ1675" s="56"/>
      <c r="DR1675" s="56"/>
      <c r="DS1675" s="56"/>
      <c r="DT1675" s="56"/>
      <c r="DU1675" s="56"/>
      <c r="DV1675" s="56"/>
      <c r="DW1675" s="56">
        <v>0</v>
      </c>
      <c r="DX1675" s="56"/>
      <c r="DY1675" s="56"/>
      <c r="DZ1675" s="56"/>
      <c r="EA1675" s="56"/>
      <c r="EB1675" s="56"/>
      <c r="EC1675" s="56"/>
      <c r="ED1675" s="56"/>
      <c r="EE1675" s="56"/>
      <c r="EF1675" s="56"/>
      <c r="EG1675" s="56"/>
      <c r="EH1675" s="18"/>
      <c r="EI1675" s="18">
        <f t="array" ref="EI1675">IF(SUMPRODUCT(--(DO1675:DS1675&lt;&gt;""))=0, 0,1)</f>
        <v>0</v>
      </c>
      <c r="EJ1675" s="18">
        <f t="array" ref="EJ1675">IF(SUMPRODUCT(--(DT1675:EG1675&lt;&gt;""))=0, 0,1)</f>
        <v>1</v>
      </c>
      <c r="EK1675" s="18" cm="1">
        <f t="array" ref="EK1675">IF(SUMPRODUCT(--(EC1675:EG1675&lt;&gt;""))=0, 0,1)</f>
        <v>0</v>
      </c>
      <c r="EL1675" s="18">
        <f t="array" ref="EL1675">IF(SUMPRODUCT(--(EE1675:EG1675&lt;&gt;""))=0, 0,1)</f>
        <v>0</v>
      </c>
      <c r="EM1675" s="18">
        <f t="shared" si="329"/>
        <v>0</v>
      </c>
      <c r="EN1675" s="18" t="str">
        <f t="shared" si="330"/>
        <v>NA</v>
      </c>
      <c r="EO1675" s="18">
        <f t="shared" si="331"/>
        <v>0</v>
      </c>
      <c r="EP1675" s="18" t="str">
        <f t="shared" si="332"/>
        <v>NA</v>
      </c>
      <c r="EQ1675" s="18" t="str">
        <f t="shared" si="333"/>
        <v>NA</v>
      </c>
      <c r="ER1675" s="18" t="s">
        <v>2082</v>
      </c>
      <c r="ES1675" s="59">
        <v>43935</v>
      </c>
      <c r="ET1675" s="18"/>
      <c r="EU1675" s="18"/>
    </row>
    <row r="1676" spans="1:151" s="1" customFormat="1" ht="16" x14ac:dyDescent="0.2">
      <c r="A1676" s="5" t="s">
        <v>1961</v>
      </c>
      <c r="B1676" s="24" t="s">
        <v>2125</v>
      </c>
      <c r="C1676" s="56">
        <v>1</v>
      </c>
      <c r="D1676" s="18" t="s">
        <v>2647</v>
      </c>
      <c r="E1676" s="18" t="s">
        <v>2941</v>
      </c>
      <c r="F1676" s="18" t="s">
        <v>553</v>
      </c>
      <c r="G1676" s="18" t="s">
        <v>575</v>
      </c>
      <c r="H1676" s="18" t="s">
        <v>1815</v>
      </c>
      <c r="I1676" s="18" t="s">
        <v>552</v>
      </c>
      <c r="J1676" s="18" t="s">
        <v>2142</v>
      </c>
      <c r="K1676" s="18" t="s">
        <v>257</v>
      </c>
      <c r="L1676" s="18" t="s">
        <v>257</v>
      </c>
      <c r="M1676" s="18" t="s">
        <v>253</v>
      </c>
      <c r="N1676" s="56">
        <v>74</v>
      </c>
      <c r="O1676" s="18" t="s">
        <v>2127</v>
      </c>
      <c r="P1676" s="18" t="s">
        <v>2128</v>
      </c>
      <c r="Q1676" s="18" t="s">
        <v>254</v>
      </c>
      <c r="R1676" s="18" t="s">
        <v>2129</v>
      </c>
      <c r="S1676" s="18" t="s">
        <v>2138</v>
      </c>
      <c r="T1676" s="18" t="s">
        <v>2143</v>
      </c>
      <c r="U1676" s="26" t="s">
        <v>257</v>
      </c>
      <c r="V1676" s="26" t="s">
        <v>257</v>
      </c>
      <c r="W1676" s="26" t="s">
        <v>257</v>
      </c>
      <c r="X1676" s="18" t="s">
        <v>2132</v>
      </c>
      <c r="Y1676" s="18">
        <v>0.7</v>
      </c>
      <c r="Z1676" s="18" t="s">
        <v>2133</v>
      </c>
      <c r="AA1676" s="18" t="s">
        <v>257</v>
      </c>
      <c r="AB1676" s="18">
        <f t="shared" si="328"/>
        <v>0.7</v>
      </c>
      <c r="AC1676" s="18" t="s">
        <v>479</v>
      </c>
      <c r="AD1676" s="18">
        <v>10</v>
      </c>
      <c r="AE1676" s="18" t="s">
        <v>2134</v>
      </c>
      <c r="AF1676" s="18">
        <v>0.1</v>
      </c>
      <c r="AG1676" s="18">
        <v>0.1</v>
      </c>
      <c r="AH1676" s="18" t="s">
        <v>557</v>
      </c>
      <c r="AI1676" s="18">
        <v>56</v>
      </c>
      <c r="AJ1676" s="18" t="s">
        <v>522</v>
      </c>
      <c r="AK1676" s="18">
        <v>56</v>
      </c>
      <c r="AL1676" s="18" t="s">
        <v>1384</v>
      </c>
      <c r="AM1676" s="18" t="s">
        <v>302</v>
      </c>
      <c r="AN1676" s="18">
        <v>0.47031249999999902</v>
      </c>
      <c r="AO1676" s="18" t="s">
        <v>2135</v>
      </c>
      <c r="AP1676" s="18" t="s">
        <v>479</v>
      </c>
      <c r="AQ1676" s="18">
        <v>27</v>
      </c>
      <c r="AR1676" s="18" t="s">
        <v>2144</v>
      </c>
      <c r="AS1676" s="18" t="s">
        <v>595</v>
      </c>
      <c r="AT1676" s="18">
        <v>0.50729166666666603</v>
      </c>
      <c r="AU1676" s="18" t="s">
        <v>595</v>
      </c>
      <c r="AV1676" s="18">
        <v>3.6979166670000001E-2</v>
      </c>
      <c r="AW1676" s="18" t="s">
        <v>557</v>
      </c>
      <c r="AX1676" s="18">
        <v>56</v>
      </c>
      <c r="AY1676" s="18" t="s">
        <v>522</v>
      </c>
      <c r="AZ1676" s="18" t="s">
        <v>257</v>
      </c>
      <c r="BA1676" s="18" t="s">
        <v>257</v>
      </c>
      <c r="BB1676" s="18" t="s">
        <v>2136</v>
      </c>
      <c r="BC1676" s="18"/>
      <c r="BD1676" s="18"/>
      <c r="BE1676" s="18"/>
      <c r="BF1676" s="18"/>
      <c r="BG1676" s="18"/>
      <c r="BH1676" s="18"/>
      <c r="BI1676" s="18"/>
      <c r="BJ1676" s="18"/>
      <c r="BK1676" s="18"/>
      <c r="BL1676" s="18"/>
      <c r="BM1676" s="18"/>
      <c r="BN1676" s="18"/>
      <c r="BO1676" s="18"/>
      <c r="BP1676" s="18"/>
      <c r="BQ1676" s="18"/>
      <c r="BR1676" s="18"/>
      <c r="BS1676" s="18"/>
      <c r="BT1676" s="18"/>
      <c r="BU1676" s="18"/>
      <c r="BV1676" s="18"/>
      <c r="BW1676" s="18"/>
      <c r="BX1676" s="18"/>
      <c r="BY1676" s="18"/>
      <c r="BZ1676" s="18"/>
      <c r="CA1676" s="18"/>
      <c r="CB1676" s="18"/>
      <c r="CC1676" s="18"/>
      <c r="CD1676" s="18"/>
      <c r="CE1676" s="18"/>
      <c r="CF1676" s="18"/>
      <c r="CG1676" s="18"/>
      <c r="CH1676" s="18"/>
      <c r="CI1676" s="18"/>
      <c r="CJ1676" s="18"/>
      <c r="CK1676" s="18"/>
      <c r="CL1676" s="18"/>
      <c r="CM1676" s="18"/>
      <c r="CN1676" s="18"/>
      <c r="CO1676" s="18"/>
      <c r="CP1676" s="18"/>
      <c r="CQ1676" s="18"/>
      <c r="CR1676" s="18"/>
      <c r="CS1676" s="18"/>
      <c r="CT1676" s="18"/>
      <c r="CU1676" s="18"/>
      <c r="CV1676" s="18"/>
      <c r="CW1676" s="18"/>
      <c r="CX1676" s="18"/>
      <c r="CY1676" s="18"/>
      <c r="CZ1676" s="18"/>
      <c r="DA1676" s="18"/>
      <c r="DB1676" s="18"/>
      <c r="DC1676" s="18"/>
      <c r="DD1676" s="18"/>
      <c r="DE1676" s="18"/>
      <c r="DF1676" s="18"/>
      <c r="DG1676" s="18"/>
      <c r="DH1676" s="18"/>
      <c r="DI1676" s="18"/>
      <c r="DJ1676" s="18"/>
      <c r="DK1676" s="18"/>
      <c r="DL1676" s="18"/>
      <c r="DM1676" s="18"/>
      <c r="DN1676" s="18"/>
      <c r="DO1676" s="56"/>
      <c r="DP1676" s="56"/>
      <c r="DQ1676" s="56"/>
      <c r="DR1676" s="56"/>
      <c r="DS1676" s="56"/>
      <c r="DT1676" s="56"/>
      <c r="DU1676" s="56"/>
      <c r="DV1676" s="56"/>
      <c r="DW1676" s="56">
        <v>0</v>
      </c>
      <c r="DX1676" s="56"/>
      <c r="DY1676" s="56"/>
      <c r="DZ1676" s="56"/>
      <c r="EA1676" s="56"/>
      <c r="EB1676" s="56"/>
      <c r="EC1676" s="56"/>
      <c r="ED1676" s="56"/>
      <c r="EE1676" s="56"/>
      <c r="EF1676" s="56"/>
      <c r="EG1676" s="56"/>
      <c r="EH1676" s="18"/>
      <c r="EI1676" s="18">
        <f t="array" ref="EI1676">IF(SUMPRODUCT(--(DO1676:DS1676&lt;&gt;""))=0, 0,1)</f>
        <v>0</v>
      </c>
      <c r="EJ1676" s="18">
        <f t="array" ref="EJ1676">IF(SUMPRODUCT(--(DT1676:EG1676&lt;&gt;""))=0, 0,1)</f>
        <v>1</v>
      </c>
      <c r="EK1676" s="18" cm="1">
        <f t="array" ref="EK1676">IF(SUMPRODUCT(--(EC1676:EG1676&lt;&gt;""))=0, 0,1)</f>
        <v>0</v>
      </c>
      <c r="EL1676" s="18">
        <f t="array" ref="EL1676">IF(SUMPRODUCT(--(EE1676:EG1676&lt;&gt;""))=0, 0,1)</f>
        <v>0</v>
      </c>
      <c r="EM1676" s="18">
        <f t="shared" si="329"/>
        <v>0</v>
      </c>
      <c r="EN1676" s="18" t="str">
        <f t="shared" si="330"/>
        <v>NA</v>
      </c>
      <c r="EO1676" s="18">
        <f t="shared" si="331"/>
        <v>0</v>
      </c>
      <c r="EP1676" s="18" t="str">
        <f t="shared" si="332"/>
        <v>NA</v>
      </c>
      <c r="EQ1676" s="18" t="str">
        <f t="shared" si="333"/>
        <v>NA</v>
      </c>
      <c r="ER1676" s="18" t="s">
        <v>2082</v>
      </c>
      <c r="ES1676" s="59">
        <v>43935</v>
      </c>
      <c r="ET1676" s="18"/>
      <c r="EU1676" s="18"/>
    </row>
    <row r="1677" spans="1:151" s="1" customFormat="1" ht="16" x14ac:dyDescent="0.2">
      <c r="A1677" s="5" t="s">
        <v>1961</v>
      </c>
      <c r="B1677" s="24" t="s">
        <v>2125</v>
      </c>
      <c r="C1677" s="56">
        <v>1</v>
      </c>
      <c r="D1677" s="18" t="s">
        <v>2648</v>
      </c>
      <c r="E1677" s="18" t="s">
        <v>2941</v>
      </c>
      <c r="F1677" s="18" t="s">
        <v>553</v>
      </c>
      <c r="G1677" s="18" t="s">
        <v>575</v>
      </c>
      <c r="H1677" s="18" t="s">
        <v>1815</v>
      </c>
      <c r="I1677" s="18" t="s">
        <v>552</v>
      </c>
      <c r="J1677" s="18" t="s">
        <v>2142</v>
      </c>
      <c r="K1677" s="18" t="s">
        <v>257</v>
      </c>
      <c r="L1677" s="18" t="s">
        <v>257</v>
      </c>
      <c r="M1677" s="18" t="s">
        <v>253</v>
      </c>
      <c r="N1677" s="56">
        <v>74</v>
      </c>
      <c r="O1677" s="18" t="s">
        <v>2127</v>
      </c>
      <c r="P1677" s="18" t="s">
        <v>2128</v>
      </c>
      <c r="Q1677" s="18" t="s">
        <v>254</v>
      </c>
      <c r="R1677" s="18" t="s">
        <v>2129</v>
      </c>
      <c r="S1677" s="18" t="s">
        <v>2130</v>
      </c>
      <c r="T1677" s="18" t="s">
        <v>2143</v>
      </c>
      <c r="U1677" s="26" t="s">
        <v>257</v>
      </c>
      <c r="V1677" s="26" t="s">
        <v>257</v>
      </c>
      <c r="W1677" s="26" t="s">
        <v>257</v>
      </c>
      <c r="X1677" s="18" t="s">
        <v>2139</v>
      </c>
      <c r="Y1677" s="18">
        <v>4</v>
      </c>
      <c r="Z1677" s="18" t="s">
        <v>2133</v>
      </c>
      <c r="AA1677" s="18" t="s">
        <v>257</v>
      </c>
      <c r="AB1677" s="18">
        <f t="shared" si="328"/>
        <v>4</v>
      </c>
      <c r="AC1677" s="18" t="s">
        <v>1394</v>
      </c>
      <c r="AD1677" s="18" t="s">
        <v>595</v>
      </c>
      <c r="AE1677" s="18" t="s">
        <v>595</v>
      </c>
      <c r="AF1677" s="18">
        <v>0.4</v>
      </c>
      <c r="AG1677" s="18">
        <v>0.4</v>
      </c>
      <c r="AH1677" s="18" t="s">
        <v>1394</v>
      </c>
      <c r="AI1677" s="18">
        <v>56</v>
      </c>
      <c r="AJ1677" s="18" t="s">
        <v>522</v>
      </c>
      <c r="AK1677" s="18">
        <v>56</v>
      </c>
      <c r="AL1677" s="18" t="s">
        <v>2140</v>
      </c>
      <c r="AM1677" s="18" t="s">
        <v>302</v>
      </c>
      <c r="AN1677" s="18">
        <v>0.37135416666666599</v>
      </c>
      <c r="AO1677" s="18" t="s">
        <v>2135</v>
      </c>
      <c r="AP1677" s="18" t="s">
        <v>479</v>
      </c>
      <c r="AQ1677" s="18">
        <v>27</v>
      </c>
      <c r="AR1677" s="18" t="s">
        <v>2144</v>
      </c>
      <c r="AS1677" s="18" t="s">
        <v>595</v>
      </c>
      <c r="AT1677" s="18">
        <v>0.40052083333333299</v>
      </c>
      <c r="AU1677" s="18" t="s">
        <v>595</v>
      </c>
      <c r="AV1677" s="18">
        <v>2.9166666670000001E-2</v>
      </c>
      <c r="AW1677" s="18" t="s">
        <v>557</v>
      </c>
      <c r="AX1677" s="18">
        <v>56</v>
      </c>
      <c r="AY1677" s="18" t="s">
        <v>522</v>
      </c>
      <c r="AZ1677" s="18" t="s">
        <v>257</v>
      </c>
      <c r="BA1677" s="18" t="s">
        <v>257</v>
      </c>
      <c r="BB1677" s="18" t="s">
        <v>2136</v>
      </c>
      <c r="BC1677" s="18"/>
      <c r="BD1677" s="18"/>
      <c r="BE1677" s="18"/>
      <c r="BF1677" s="18"/>
      <c r="BG1677" s="18"/>
      <c r="BH1677" s="18"/>
      <c r="BI1677" s="18"/>
      <c r="BJ1677" s="18"/>
      <c r="BK1677" s="18"/>
      <c r="BL1677" s="18"/>
      <c r="BM1677" s="18"/>
      <c r="BN1677" s="18"/>
      <c r="BO1677" s="18"/>
      <c r="BP1677" s="18"/>
      <c r="BQ1677" s="18"/>
      <c r="BR1677" s="18"/>
      <c r="BS1677" s="18"/>
      <c r="BT1677" s="18"/>
      <c r="BU1677" s="18"/>
      <c r="BV1677" s="18"/>
      <c r="BW1677" s="18"/>
      <c r="BX1677" s="18"/>
      <c r="BY1677" s="18"/>
      <c r="BZ1677" s="18"/>
      <c r="CA1677" s="18"/>
      <c r="CB1677" s="18"/>
      <c r="CC1677" s="18"/>
      <c r="CD1677" s="18"/>
      <c r="CE1677" s="18"/>
      <c r="CF1677" s="18"/>
      <c r="CG1677" s="18"/>
      <c r="CH1677" s="18"/>
      <c r="CI1677" s="18"/>
      <c r="CJ1677" s="18"/>
      <c r="CK1677" s="18"/>
      <c r="CL1677" s="18"/>
      <c r="CM1677" s="18"/>
      <c r="CN1677" s="18"/>
      <c r="CO1677" s="18"/>
      <c r="CP1677" s="18"/>
      <c r="CQ1677" s="18"/>
      <c r="CR1677" s="18"/>
      <c r="CS1677" s="18"/>
      <c r="CT1677" s="18"/>
      <c r="CU1677" s="18"/>
      <c r="CV1677" s="18"/>
      <c r="CW1677" s="18"/>
      <c r="CX1677" s="18"/>
      <c r="CY1677" s="18"/>
      <c r="CZ1677" s="18"/>
      <c r="DA1677" s="18"/>
      <c r="DB1677" s="18"/>
      <c r="DC1677" s="18"/>
      <c r="DD1677" s="18"/>
      <c r="DE1677" s="18"/>
      <c r="DF1677" s="18"/>
      <c r="DG1677" s="18"/>
      <c r="DH1677" s="18"/>
      <c r="DI1677" s="18"/>
      <c r="DJ1677" s="18"/>
      <c r="DK1677" s="18"/>
      <c r="DL1677" s="18"/>
      <c r="DM1677" s="18"/>
      <c r="DN1677" s="18"/>
      <c r="DO1677" s="56"/>
      <c r="DP1677" s="56"/>
      <c r="DQ1677" s="56"/>
      <c r="DR1677" s="56"/>
      <c r="DS1677" s="56"/>
      <c r="DT1677" s="56"/>
      <c r="DU1677" s="56"/>
      <c r="DV1677" s="56"/>
      <c r="DW1677" s="56">
        <v>0</v>
      </c>
      <c r="DX1677" s="56"/>
      <c r="DY1677" s="56"/>
      <c r="DZ1677" s="56"/>
      <c r="EA1677" s="56"/>
      <c r="EB1677" s="56"/>
      <c r="EC1677" s="56"/>
      <c r="ED1677" s="56"/>
      <c r="EE1677" s="56"/>
      <c r="EF1677" s="56"/>
      <c r="EG1677" s="56"/>
      <c r="EH1677" s="18"/>
      <c r="EI1677" s="18">
        <f t="array" ref="EI1677">IF(SUMPRODUCT(--(DO1677:DS1677&lt;&gt;""))=0, 0,1)</f>
        <v>0</v>
      </c>
      <c r="EJ1677" s="18">
        <f t="array" ref="EJ1677">IF(SUMPRODUCT(--(DT1677:EG1677&lt;&gt;""))=0, 0,1)</f>
        <v>1</v>
      </c>
      <c r="EK1677" s="18" cm="1">
        <f t="array" ref="EK1677">IF(SUMPRODUCT(--(EC1677:EG1677&lt;&gt;""))=0, 0,1)</f>
        <v>0</v>
      </c>
      <c r="EL1677" s="18">
        <f t="array" ref="EL1677">IF(SUMPRODUCT(--(EE1677:EG1677&lt;&gt;""))=0, 0,1)</f>
        <v>0</v>
      </c>
      <c r="EM1677" s="18">
        <f t="shared" si="329"/>
        <v>0</v>
      </c>
      <c r="EN1677" s="18" t="str">
        <f t="shared" si="330"/>
        <v>NA</v>
      </c>
      <c r="EO1677" s="18">
        <f t="shared" si="331"/>
        <v>0</v>
      </c>
      <c r="EP1677" s="18" t="str">
        <f t="shared" si="332"/>
        <v>NA</v>
      </c>
      <c r="EQ1677" s="18" t="str">
        <f t="shared" si="333"/>
        <v>NA</v>
      </c>
      <c r="ER1677" s="18" t="s">
        <v>2082</v>
      </c>
      <c r="ES1677" s="59">
        <v>43935</v>
      </c>
      <c r="ET1677" s="18"/>
      <c r="EU1677" s="18"/>
    </row>
    <row r="1678" spans="1:151" s="1" customFormat="1" ht="16" x14ac:dyDescent="0.2">
      <c r="A1678" s="5" t="s">
        <v>1961</v>
      </c>
      <c r="B1678" s="24" t="s">
        <v>2125</v>
      </c>
      <c r="C1678" s="56">
        <v>1</v>
      </c>
      <c r="D1678" s="18" t="s">
        <v>2649</v>
      </c>
      <c r="E1678" s="18" t="s">
        <v>2941</v>
      </c>
      <c r="F1678" s="18" t="s">
        <v>553</v>
      </c>
      <c r="G1678" s="18" t="s">
        <v>575</v>
      </c>
      <c r="H1678" s="18" t="s">
        <v>1815</v>
      </c>
      <c r="I1678" s="18" t="s">
        <v>552</v>
      </c>
      <c r="J1678" s="18" t="s">
        <v>2142</v>
      </c>
      <c r="K1678" s="18" t="s">
        <v>257</v>
      </c>
      <c r="L1678" s="18" t="s">
        <v>257</v>
      </c>
      <c r="M1678" s="18" t="s">
        <v>253</v>
      </c>
      <c r="N1678" s="56">
        <v>74</v>
      </c>
      <c r="O1678" s="18" t="s">
        <v>2127</v>
      </c>
      <c r="P1678" s="18" t="s">
        <v>2128</v>
      </c>
      <c r="Q1678" s="18" t="s">
        <v>254</v>
      </c>
      <c r="R1678" s="18" t="s">
        <v>2129</v>
      </c>
      <c r="S1678" s="18" t="s">
        <v>2138</v>
      </c>
      <c r="T1678" s="18" t="s">
        <v>2143</v>
      </c>
      <c r="U1678" s="26" t="s">
        <v>257</v>
      </c>
      <c r="V1678" s="26" t="s">
        <v>257</v>
      </c>
      <c r="W1678" s="26" t="s">
        <v>257</v>
      </c>
      <c r="X1678" s="18" t="s">
        <v>2139</v>
      </c>
      <c r="Y1678" s="18">
        <v>4</v>
      </c>
      <c r="Z1678" s="18" t="s">
        <v>2133</v>
      </c>
      <c r="AA1678" s="18" t="s">
        <v>257</v>
      </c>
      <c r="AB1678" s="18">
        <f t="shared" si="328"/>
        <v>4</v>
      </c>
      <c r="AC1678" s="18" t="s">
        <v>1394</v>
      </c>
      <c r="AD1678" s="18" t="s">
        <v>595</v>
      </c>
      <c r="AE1678" s="18" t="s">
        <v>595</v>
      </c>
      <c r="AF1678" s="18">
        <v>0.4</v>
      </c>
      <c r="AG1678" s="18">
        <v>0.4</v>
      </c>
      <c r="AH1678" s="18" t="s">
        <v>1394</v>
      </c>
      <c r="AI1678" s="18">
        <v>56</v>
      </c>
      <c r="AJ1678" s="18" t="s">
        <v>522</v>
      </c>
      <c r="AK1678" s="18">
        <v>56</v>
      </c>
      <c r="AL1678" s="18" t="s">
        <v>2140</v>
      </c>
      <c r="AM1678" s="18" t="s">
        <v>302</v>
      </c>
      <c r="AN1678" s="18">
        <v>0.44010416666666602</v>
      </c>
      <c r="AO1678" s="18" t="s">
        <v>2135</v>
      </c>
      <c r="AP1678" s="18" t="s">
        <v>479</v>
      </c>
      <c r="AQ1678" s="18">
        <v>27</v>
      </c>
      <c r="AR1678" s="18" t="s">
        <v>2144</v>
      </c>
      <c r="AS1678" s="18" t="s">
        <v>595</v>
      </c>
      <c r="AT1678" s="18">
        <v>0.47343750000000001</v>
      </c>
      <c r="AU1678" s="18" t="s">
        <v>595</v>
      </c>
      <c r="AV1678" s="18">
        <v>3.3333333329999999E-2</v>
      </c>
      <c r="AW1678" s="18" t="s">
        <v>557</v>
      </c>
      <c r="AX1678" s="18">
        <v>56</v>
      </c>
      <c r="AY1678" s="18" t="s">
        <v>522</v>
      </c>
      <c r="AZ1678" s="18" t="s">
        <v>257</v>
      </c>
      <c r="BA1678" s="18" t="s">
        <v>257</v>
      </c>
      <c r="BB1678" s="18" t="s">
        <v>2136</v>
      </c>
      <c r="BC1678" s="18"/>
      <c r="BD1678" s="18"/>
      <c r="BE1678" s="18"/>
      <c r="BF1678" s="18"/>
      <c r="BG1678" s="18"/>
      <c r="BH1678" s="18"/>
      <c r="BI1678" s="18"/>
      <c r="BJ1678" s="18"/>
      <c r="BK1678" s="18"/>
      <c r="BL1678" s="18"/>
      <c r="BM1678" s="18"/>
      <c r="BN1678" s="18"/>
      <c r="BO1678" s="18"/>
      <c r="BP1678" s="18"/>
      <c r="BQ1678" s="18"/>
      <c r="BR1678" s="18"/>
      <c r="BS1678" s="18"/>
      <c r="BT1678" s="18"/>
      <c r="BU1678" s="18"/>
      <c r="BV1678" s="18"/>
      <c r="BW1678" s="18"/>
      <c r="BX1678" s="18"/>
      <c r="BY1678" s="18"/>
      <c r="BZ1678" s="18"/>
      <c r="CA1678" s="18"/>
      <c r="CB1678" s="18"/>
      <c r="CC1678" s="18"/>
      <c r="CD1678" s="18"/>
      <c r="CE1678" s="18"/>
      <c r="CF1678" s="18"/>
      <c r="CG1678" s="18"/>
      <c r="CH1678" s="18"/>
      <c r="CI1678" s="18"/>
      <c r="CJ1678" s="18"/>
      <c r="CK1678" s="18"/>
      <c r="CL1678" s="18"/>
      <c r="CM1678" s="18"/>
      <c r="CN1678" s="18"/>
      <c r="CO1678" s="18"/>
      <c r="CP1678" s="18"/>
      <c r="CQ1678" s="18"/>
      <c r="CR1678" s="18"/>
      <c r="CS1678" s="18"/>
      <c r="CT1678" s="18"/>
      <c r="CU1678" s="18"/>
      <c r="CV1678" s="18"/>
      <c r="CW1678" s="18"/>
      <c r="CX1678" s="18"/>
      <c r="CY1678" s="18"/>
      <c r="CZ1678" s="18"/>
      <c r="DA1678" s="18"/>
      <c r="DB1678" s="18"/>
      <c r="DC1678" s="18"/>
      <c r="DD1678" s="18"/>
      <c r="DE1678" s="18"/>
      <c r="DF1678" s="18"/>
      <c r="DG1678" s="18"/>
      <c r="DH1678" s="18"/>
      <c r="DI1678" s="18"/>
      <c r="DJ1678" s="18"/>
      <c r="DK1678" s="18"/>
      <c r="DL1678" s="18"/>
      <c r="DM1678" s="18"/>
      <c r="DN1678" s="18"/>
      <c r="DO1678" s="56"/>
      <c r="DP1678" s="56"/>
      <c r="DQ1678" s="56"/>
      <c r="DR1678" s="56"/>
      <c r="DS1678" s="56"/>
      <c r="DT1678" s="56"/>
      <c r="DU1678" s="56"/>
      <c r="DV1678" s="56"/>
      <c r="DW1678" s="56">
        <v>0</v>
      </c>
      <c r="DX1678" s="56"/>
      <c r="DY1678" s="56"/>
      <c r="DZ1678" s="56"/>
      <c r="EA1678" s="56"/>
      <c r="EB1678" s="56"/>
      <c r="EC1678" s="56"/>
      <c r="ED1678" s="56"/>
      <c r="EE1678" s="56"/>
      <c r="EF1678" s="56"/>
      <c r="EG1678" s="56"/>
      <c r="EH1678" s="18"/>
      <c r="EI1678" s="18">
        <f t="array" ref="EI1678">IF(SUMPRODUCT(--(DO1678:DS1678&lt;&gt;""))=0, 0,1)</f>
        <v>0</v>
      </c>
      <c r="EJ1678" s="18">
        <f t="array" ref="EJ1678">IF(SUMPRODUCT(--(DT1678:EG1678&lt;&gt;""))=0, 0,1)</f>
        <v>1</v>
      </c>
      <c r="EK1678" s="18" cm="1">
        <f t="array" ref="EK1678">IF(SUMPRODUCT(--(EC1678:EG1678&lt;&gt;""))=0, 0,1)</f>
        <v>0</v>
      </c>
      <c r="EL1678" s="18">
        <f t="array" ref="EL1678">IF(SUMPRODUCT(--(EE1678:EG1678&lt;&gt;""))=0, 0,1)</f>
        <v>0</v>
      </c>
      <c r="EM1678" s="18">
        <f t="shared" si="329"/>
        <v>0</v>
      </c>
      <c r="EN1678" s="18" t="str">
        <f t="shared" si="330"/>
        <v>NA</v>
      </c>
      <c r="EO1678" s="18">
        <f t="shared" si="331"/>
        <v>0</v>
      </c>
      <c r="EP1678" s="18" t="str">
        <f t="shared" si="332"/>
        <v>NA</v>
      </c>
      <c r="EQ1678" s="18" t="str">
        <f t="shared" si="333"/>
        <v>NA</v>
      </c>
      <c r="ER1678" s="18" t="s">
        <v>2082</v>
      </c>
      <c r="ES1678" s="59">
        <v>43935</v>
      </c>
      <c r="ET1678" s="18"/>
      <c r="EU1678" s="18"/>
    </row>
    <row r="1679" spans="1:151" s="1" customFormat="1" ht="15.75" customHeight="1" x14ac:dyDescent="0.2">
      <c r="A1679" s="5" t="s">
        <v>1961</v>
      </c>
      <c r="B1679" s="24" t="s">
        <v>2125</v>
      </c>
      <c r="C1679" s="56">
        <v>1</v>
      </c>
      <c r="D1679" s="18" t="s">
        <v>2650</v>
      </c>
      <c r="E1679" s="18" t="s">
        <v>2941</v>
      </c>
      <c r="F1679" s="18" t="s">
        <v>553</v>
      </c>
      <c r="G1679" s="18" t="s">
        <v>575</v>
      </c>
      <c r="H1679" s="18" t="s">
        <v>1815</v>
      </c>
      <c r="I1679" s="18" t="s">
        <v>552</v>
      </c>
      <c r="J1679" s="18" t="s">
        <v>2142</v>
      </c>
      <c r="K1679" s="18" t="s">
        <v>257</v>
      </c>
      <c r="L1679" s="18" t="s">
        <v>257</v>
      </c>
      <c r="M1679" s="18" t="s">
        <v>253</v>
      </c>
      <c r="N1679" s="56">
        <v>74</v>
      </c>
      <c r="O1679" s="18" t="s">
        <v>2127</v>
      </c>
      <c r="P1679" s="18" t="s">
        <v>2128</v>
      </c>
      <c r="Q1679" s="18" t="s">
        <v>254</v>
      </c>
      <c r="R1679" s="18" t="s">
        <v>2129</v>
      </c>
      <c r="S1679" s="18" t="s">
        <v>2130</v>
      </c>
      <c r="T1679" s="18" t="s">
        <v>2143</v>
      </c>
      <c r="U1679" s="26" t="s">
        <v>257</v>
      </c>
      <c r="V1679" s="26" t="s">
        <v>257</v>
      </c>
      <c r="W1679" s="26" t="s">
        <v>257</v>
      </c>
      <c r="X1679" s="18" t="s">
        <v>2139</v>
      </c>
      <c r="Y1679" s="18">
        <v>16</v>
      </c>
      <c r="Z1679" s="18" t="s">
        <v>2133</v>
      </c>
      <c r="AA1679" s="18" t="s">
        <v>257</v>
      </c>
      <c r="AB1679" s="18">
        <f t="shared" si="328"/>
        <v>16</v>
      </c>
      <c r="AC1679" s="18" t="s">
        <v>1394</v>
      </c>
      <c r="AD1679" s="18" t="s">
        <v>595</v>
      </c>
      <c r="AE1679" s="18" t="s">
        <v>595</v>
      </c>
      <c r="AF1679" s="18">
        <v>0.8</v>
      </c>
      <c r="AG1679" s="18">
        <v>0.8</v>
      </c>
      <c r="AH1679" s="18" t="s">
        <v>1394</v>
      </c>
      <c r="AI1679" s="18">
        <v>56</v>
      </c>
      <c r="AJ1679" s="18" t="s">
        <v>522</v>
      </c>
      <c r="AK1679" s="18">
        <v>56</v>
      </c>
      <c r="AL1679" s="18" t="s">
        <v>2140</v>
      </c>
      <c r="AM1679" s="18" t="s">
        <v>302</v>
      </c>
      <c r="AN1679" s="18">
        <v>0.305729166666666</v>
      </c>
      <c r="AO1679" s="18" t="s">
        <v>2135</v>
      </c>
      <c r="AP1679" s="18" t="s">
        <v>479</v>
      </c>
      <c r="AQ1679" s="18">
        <v>27</v>
      </c>
      <c r="AR1679" s="18" t="s">
        <v>2144</v>
      </c>
      <c r="AS1679" s="18" t="s">
        <v>595</v>
      </c>
      <c r="AT1679" s="18">
        <v>0.33281250000000001</v>
      </c>
      <c r="AU1679" s="18" t="s">
        <v>595</v>
      </c>
      <c r="AV1679" s="18">
        <v>2.7083333330000001E-2</v>
      </c>
      <c r="AW1679" s="18" t="s">
        <v>557</v>
      </c>
      <c r="AX1679" s="18">
        <v>56</v>
      </c>
      <c r="AY1679" s="18" t="s">
        <v>522</v>
      </c>
      <c r="AZ1679" s="18" t="s">
        <v>257</v>
      </c>
      <c r="BA1679" s="18" t="s">
        <v>257</v>
      </c>
      <c r="BB1679" s="18" t="s">
        <v>2136</v>
      </c>
      <c r="BC1679" s="18"/>
      <c r="BD1679" s="18"/>
      <c r="BE1679" s="18"/>
      <c r="BF1679" s="18"/>
      <c r="BG1679" s="18"/>
      <c r="BH1679" s="18"/>
      <c r="BI1679" s="18"/>
      <c r="BJ1679" s="18"/>
      <c r="BK1679" s="18"/>
      <c r="BL1679" s="18"/>
      <c r="BM1679" s="18"/>
      <c r="BN1679" s="18"/>
      <c r="BO1679" s="18"/>
      <c r="BP1679" s="18"/>
      <c r="BQ1679" s="18"/>
      <c r="BR1679" s="18"/>
      <c r="BS1679" s="18"/>
      <c r="BT1679" s="18"/>
      <c r="BU1679" s="18"/>
      <c r="BV1679" s="18"/>
      <c r="BW1679" s="18"/>
      <c r="BX1679" s="18"/>
      <c r="BY1679" s="18"/>
      <c r="BZ1679" s="18"/>
      <c r="CA1679" s="18"/>
      <c r="CB1679" s="18"/>
      <c r="CC1679" s="18"/>
      <c r="CD1679" s="18"/>
      <c r="CE1679" s="18"/>
      <c r="CF1679" s="18"/>
      <c r="CG1679" s="18"/>
      <c r="CH1679" s="18"/>
      <c r="CI1679" s="18"/>
      <c r="CJ1679" s="18"/>
      <c r="CK1679" s="18"/>
      <c r="CL1679" s="18"/>
      <c r="CM1679" s="18"/>
      <c r="CN1679" s="18"/>
      <c r="CO1679" s="18"/>
      <c r="CP1679" s="18"/>
      <c r="CQ1679" s="18"/>
      <c r="CR1679" s="18"/>
      <c r="CS1679" s="18"/>
      <c r="CT1679" s="18"/>
      <c r="CU1679" s="18"/>
      <c r="CV1679" s="18"/>
      <c r="CW1679" s="18"/>
      <c r="CX1679" s="18"/>
      <c r="CY1679" s="18"/>
      <c r="CZ1679" s="18"/>
      <c r="DA1679" s="18"/>
      <c r="DB1679" s="18"/>
      <c r="DC1679" s="18"/>
      <c r="DD1679" s="18"/>
      <c r="DE1679" s="18"/>
      <c r="DF1679" s="18"/>
      <c r="DG1679" s="18"/>
      <c r="DH1679" s="18"/>
      <c r="DI1679" s="18"/>
      <c r="DJ1679" s="18"/>
      <c r="DK1679" s="18"/>
      <c r="DL1679" s="18"/>
      <c r="DM1679" s="18"/>
      <c r="DN1679" s="18"/>
      <c r="DO1679" s="56"/>
      <c r="DP1679" s="56"/>
      <c r="DQ1679" s="56"/>
      <c r="DR1679" s="56"/>
      <c r="DS1679" s="56"/>
      <c r="DT1679" s="56"/>
      <c r="DU1679" s="56"/>
      <c r="DV1679" s="56"/>
      <c r="DW1679" s="56">
        <v>0</v>
      </c>
      <c r="DX1679" s="56"/>
      <c r="DY1679" s="56"/>
      <c r="DZ1679" s="56"/>
      <c r="EA1679" s="56"/>
      <c r="EB1679" s="56"/>
      <c r="EC1679" s="56"/>
      <c r="ED1679" s="56"/>
      <c r="EE1679" s="56"/>
      <c r="EF1679" s="56"/>
      <c r="EG1679" s="56"/>
      <c r="EH1679" s="18"/>
      <c r="EI1679" s="18">
        <f t="array" ref="EI1679">IF(SUMPRODUCT(--(DO1679:DS1679&lt;&gt;""))=0, 0,1)</f>
        <v>0</v>
      </c>
      <c r="EJ1679" s="18">
        <f t="array" ref="EJ1679">IF(SUMPRODUCT(--(DT1679:EG1679&lt;&gt;""))=0, 0,1)</f>
        <v>1</v>
      </c>
      <c r="EK1679" s="18" cm="1">
        <f t="array" ref="EK1679">IF(SUMPRODUCT(--(EC1679:EG1679&lt;&gt;""))=0, 0,1)</f>
        <v>0</v>
      </c>
      <c r="EL1679" s="18">
        <f t="array" ref="EL1679">IF(SUMPRODUCT(--(EE1679:EG1679&lt;&gt;""))=0, 0,1)</f>
        <v>0</v>
      </c>
      <c r="EM1679" s="18">
        <f t="shared" si="329"/>
        <v>0</v>
      </c>
      <c r="EN1679" s="18" t="str">
        <f t="shared" si="330"/>
        <v>NA</v>
      </c>
      <c r="EO1679" s="18">
        <f t="shared" si="331"/>
        <v>0</v>
      </c>
      <c r="EP1679" s="18" t="str">
        <f t="shared" si="332"/>
        <v>NA</v>
      </c>
      <c r="EQ1679" s="18" t="str">
        <f t="shared" si="333"/>
        <v>NA</v>
      </c>
      <c r="ER1679" s="18" t="s">
        <v>2082</v>
      </c>
      <c r="ES1679" s="59">
        <v>43935</v>
      </c>
      <c r="ET1679" s="18"/>
      <c r="EU1679" s="18"/>
    </row>
    <row r="1680" spans="1:151" s="1" customFormat="1" ht="15.75" customHeight="1" x14ac:dyDescent="0.2">
      <c r="A1680" s="5" t="s">
        <v>1961</v>
      </c>
      <c r="B1680" s="24" t="s">
        <v>2125</v>
      </c>
      <c r="C1680" s="56">
        <v>1</v>
      </c>
      <c r="D1680" s="18" t="s">
        <v>2651</v>
      </c>
      <c r="E1680" s="18" t="s">
        <v>2941</v>
      </c>
      <c r="F1680" s="18" t="s">
        <v>553</v>
      </c>
      <c r="G1680" s="18" t="s">
        <v>575</v>
      </c>
      <c r="H1680" s="18" t="s">
        <v>1815</v>
      </c>
      <c r="I1680" s="18" t="s">
        <v>552</v>
      </c>
      <c r="J1680" s="18" t="s">
        <v>2142</v>
      </c>
      <c r="K1680" s="18" t="s">
        <v>257</v>
      </c>
      <c r="L1680" s="18" t="s">
        <v>257</v>
      </c>
      <c r="M1680" s="18" t="s">
        <v>253</v>
      </c>
      <c r="N1680" s="56">
        <v>74</v>
      </c>
      <c r="O1680" s="18" t="s">
        <v>2127</v>
      </c>
      <c r="P1680" s="18" t="s">
        <v>2128</v>
      </c>
      <c r="Q1680" s="18" t="s">
        <v>254</v>
      </c>
      <c r="R1680" s="18" t="s">
        <v>2129</v>
      </c>
      <c r="S1680" s="18" t="s">
        <v>2138</v>
      </c>
      <c r="T1680" s="18" t="s">
        <v>2143</v>
      </c>
      <c r="U1680" s="26" t="s">
        <v>257</v>
      </c>
      <c r="V1680" s="26" t="s">
        <v>257</v>
      </c>
      <c r="W1680" s="26" t="s">
        <v>257</v>
      </c>
      <c r="X1680" s="18" t="s">
        <v>2139</v>
      </c>
      <c r="Y1680" s="18">
        <v>16</v>
      </c>
      <c r="Z1680" s="18" t="s">
        <v>2133</v>
      </c>
      <c r="AA1680" s="18" t="s">
        <v>257</v>
      </c>
      <c r="AB1680" s="18">
        <f t="shared" si="328"/>
        <v>16</v>
      </c>
      <c r="AC1680" s="18" t="s">
        <v>1394</v>
      </c>
      <c r="AD1680" s="18" t="s">
        <v>595</v>
      </c>
      <c r="AE1680" s="18" t="s">
        <v>595</v>
      </c>
      <c r="AF1680" s="18">
        <v>0.8</v>
      </c>
      <c r="AG1680" s="18">
        <v>0.8</v>
      </c>
      <c r="AH1680" s="18" t="s">
        <v>1394</v>
      </c>
      <c r="AI1680" s="18">
        <v>56</v>
      </c>
      <c r="AJ1680" s="18" t="s">
        <v>522</v>
      </c>
      <c r="AK1680" s="18">
        <v>56</v>
      </c>
      <c r="AL1680" s="18" t="s">
        <v>2140</v>
      </c>
      <c r="AM1680" s="18" t="s">
        <v>302</v>
      </c>
      <c r="AN1680" s="18">
        <v>0.43020833333333303</v>
      </c>
      <c r="AO1680" s="18" t="s">
        <v>2135</v>
      </c>
      <c r="AP1680" s="18" t="s">
        <v>479</v>
      </c>
      <c r="AQ1680" s="18">
        <v>27</v>
      </c>
      <c r="AR1680" s="18" t="s">
        <v>2144</v>
      </c>
      <c r="AS1680" s="18" t="s">
        <v>595</v>
      </c>
      <c r="AT1680" s="18">
        <v>0.467708333333333</v>
      </c>
      <c r="AU1680" s="18" t="s">
        <v>595</v>
      </c>
      <c r="AV1680" s="18">
        <v>3.7499999999999999E-2</v>
      </c>
      <c r="AW1680" s="18" t="s">
        <v>557</v>
      </c>
      <c r="AX1680" s="18">
        <v>56</v>
      </c>
      <c r="AY1680" s="18" t="s">
        <v>522</v>
      </c>
      <c r="AZ1680" s="18" t="s">
        <v>257</v>
      </c>
      <c r="BA1680" s="18" t="s">
        <v>257</v>
      </c>
      <c r="BB1680" s="18" t="s">
        <v>2136</v>
      </c>
      <c r="BC1680" s="18"/>
      <c r="BD1680" s="18"/>
      <c r="BE1680" s="18"/>
      <c r="BF1680" s="18"/>
      <c r="BG1680" s="18"/>
      <c r="BH1680" s="18"/>
      <c r="BI1680" s="18"/>
      <c r="BJ1680" s="18"/>
      <c r="BK1680" s="18"/>
      <c r="BL1680" s="18"/>
      <c r="BM1680" s="18"/>
      <c r="BN1680" s="18"/>
      <c r="BO1680" s="18"/>
      <c r="BP1680" s="18"/>
      <c r="BQ1680" s="18"/>
      <c r="BR1680" s="18"/>
      <c r="BS1680" s="18"/>
      <c r="BT1680" s="18"/>
      <c r="BU1680" s="18"/>
      <c r="BV1680" s="18"/>
      <c r="BW1680" s="18"/>
      <c r="BX1680" s="18"/>
      <c r="BY1680" s="18"/>
      <c r="BZ1680" s="18"/>
      <c r="CA1680" s="18"/>
      <c r="CB1680" s="18"/>
      <c r="CC1680" s="18"/>
      <c r="CD1680" s="18"/>
      <c r="CE1680" s="18"/>
      <c r="CF1680" s="18"/>
      <c r="CG1680" s="18"/>
      <c r="CH1680" s="18"/>
      <c r="CI1680" s="18"/>
      <c r="CJ1680" s="18"/>
      <c r="CK1680" s="18"/>
      <c r="CL1680" s="18"/>
      <c r="CM1680" s="18"/>
      <c r="CN1680" s="18"/>
      <c r="CO1680" s="18"/>
      <c r="CP1680" s="18"/>
      <c r="CQ1680" s="18"/>
      <c r="CR1680" s="18"/>
      <c r="CS1680" s="18"/>
      <c r="CT1680" s="18"/>
      <c r="CU1680" s="18"/>
      <c r="CV1680" s="18"/>
      <c r="CW1680" s="18"/>
      <c r="CX1680" s="18"/>
      <c r="CY1680" s="18"/>
      <c r="CZ1680" s="18"/>
      <c r="DA1680" s="18"/>
      <c r="DB1680" s="18"/>
      <c r="DC1680" s="18"/>
      <c r="DD1680" s="18"/>
      <c r="DE1680" s="18"/>
      <c r="DF1680" s="18"/>
      <c r="DG1680" s="18"/>
      <c r="DH1680" s="18"/>
      <c r="DI1680" s="18"/>
      <c r="DJ1680" s="18"/>
      <c r="DK1680" s="18"/>
      <c r="DL1680" s="18"/>
      <c r="DM1680" s="18"/>
      <c r="DN1680" s="18"/>
      <c r="DO1680" s="56"/>
      <c r="DP1680" s="56"/>
      <c r="DQ1680" s="56"/>
      <c r="DR1680" s="56"/>
      <c r="DS1680" s="56"/>
      <c r="DT1680" s="56"/>
      <c r="DU1680" s="56"/>
      <c r="DV1680" s="56"/>
      <c r="DW1680" s="56">
        <v>0</v>
      </c>
      <c r="DX1680" s="56"/>
      <c r="DY1680" s="56"/>
      <c r="DZ1680" s="56"/>
      <c r="EA1680" s="56"/>
      <c r="EB1680" s="56"/>
      <c r="EC1680" s="56"/>
      <c r="ED1680" s="56"/>
      <c r="EE1680" s="56"/>
      <c r="EF1680" s="56"/>
      <c r="EG1680" s="56"/>
      <c r="EH1680" s="18"/>
      <c r="EI1680" s="18">
        <f t="array" ref="EI1680">IF(SUMPRODUCT(--(DO1680:DS1680&lt;&gt;""))=0, 0,1)</f>
        <v>0</v>
      </c>
      <c r="EJ1680" s="18">
        <f t="array" ref="EJ1680">IF(SUMPRODUCT(--(DT1680:EG1680&lt;&gt;""))=0, 0,1)</f>
        <v>1</v>
      </c>
      <c r="EK1680" s="18" cm="1">
        <f t="array" ref="EK1680">IF(SUMPRODUCT(--(EC1680:EG1680&lt;&gt;""))=0, 0,1)</f>
        <v>0</v>
      </c>
      <c r="EL1680" s="18">
        <f t="array" ref="EL1680">IF(SUMPRODUCT(--(EE1680:EG1680&lt;&gt;""))=0, 0,1)</f>
        <v>0</v>
      </c>
      <c r="EM1680" s="18">
        <f t="shared" si="329"/>
        <v>0</v>
      </c>
      <c r="EN1680" s="18" t="str">
        <f t="shared" si="330"/>
        <v>NA</v>
      </c>
      <c r="EO1680" s="18">
        <f t="shared" si="331"/>
        <v>0</v>
      </c>
      <c r="EP1680" s="18" t="str">
        <f t="shared" si="332"/>
        <v>NA</v>
      </c>
      <c r="EQ1680" s="18" t="str">
        <f t="shared" si="333"/>
        <v>NA</v>
      </c>
      <c r="ER1680" s="18" t="s">
        <v>2082</v>
      </c>
      <c r="ES1680" s="59">
        <v>43935</v>
      </c>
      <c r="ET1680" s="18"/>
      <c r="EU1680" s="18"/>
    </row>
    <row r="1681" spans="1:151" s="1" customFormat="1" ht="15.75" customHeight="1" x14ac:dyDescent="0.2">
      <c r="A1681" s="5" t="s">
        <v>2145</v>
      </c>
      <c r="B1681" s="24" t="s">
        <v>2146</v>
      </c>
      <c r="C1681" s="56">
        <v>1</v>
      </c>
      <c r="D1681" s="18" t="s">
        <v>2652</v>
      </c>
      <c r="E1681" s="18" t="s">
        <v>2942</v>
      </c>
      <c r="F1681" s="18" t="s">
        <v>553</v>
      </c>
      <c r="G1681" s="18" t="s">
        <v>763</v>
      </c>
      <c r="H1681" s="18" t="s">
        <v>804</v>
      </c>
      <c r="I1681" s="18" t="s">
        <v>799</v>
      </c>
      <c r="J1681" s="18" t="s">
        <v>2147</v>
      </c>
      <c r="K1681" s="18" t="s">
        <v>257</v>
      </c>
      <c r="L1681" s="18" t="s">
        <v>2148</v>
      </c>
      <c r="M1681" s="18" t="s">
        <v>253</v>
      </c>
      <c r="N1681" s="56">
        <v>74</v>
      </c>
      <c r="O1681" s="18" t="s">
        <v>2149</v>
      </c>
      <c r="P1681" s="18" t="s">
        <v>2128</v>
      </c>
      <c r="Q1681" s="18" t="s">
        <v>254</v>
      </c>
      <c r="R1681" s="18" t="s">
        <v>2150</v>
      </c>
      <c r="S1681" s="18" t="s">
        <v>2151</v>
      </c>
      <c r="T1681" s="18"/>
      <c r="U1681" s="26" t="s">
        <v>257</v>
      </c>
      <c r="V1681" s="26" t="s">
        <v>257</v>
      </c>
      <c r="W1681" s="26" t="s">
        <v>257</v>
      </c>
      <c r="X1681" s="18" t="s">
        <v>2152</v>
      </c>
      <c r="Y1681" s="18">
        <v>0.68</v>
      </c>
      <c r="Z1681" s="18" t="s">
        <v>2153</v>
      </c>
      <c r="AA1681" s="18" t="s">
        <v>257</v>
      </c>
      <c r="AB1681" s="18">
        <f t="shared" si="328"/>
        <v>0.68</v>
      </c>
      <c r="AC1681" s="18" t="s">
        <v>479</v>
      </c>
      <c r="AD1681" s="18">
        <v>10</v>
      </c>
      <c r="AE1681" s="18" t="s">
        <v>556</v>
      </c>
      <c r="AF1681" s="18">
        <v>7.0000000000000007E-2</v>
      </c>
      <c r="AG1681" s="18">
        <v>7.0000000000000007E-2</v>
      </c>
      <c r="AH1681" s="18" t="s">
        <v>557</v>
      </c>
      <c r="AI1681" s="18">
        <v>60</v>
      </c>
      <c r="AJ1681" s="18" t="s">
        <v>522</v>
      </c>
      <c r="AK1681" s="18">
        <v>60</v>
      </c>
      <c r="AL1681" s="18"/>
      <c r="AM1681" s="18" t="s">
        <v>2154</v>
      </c>
      <c r="AN1681" s="18">
        <v>0.50588235000000004</v>
      </c>
      <c r="AO1681" s="18" t="s">
        <v>2155</v>
      </c>
      <c r="AP1681" s="18" t="s">
        <v>479</v>
      </c>
      <c r="AQ1681" s="18">
        <v>4</v>
      </c>
      <c r="AR1681" s="18" t="s">
        <v>556</v>
      </c>
      <c r="AS1681" s="18">
        <v>0.12941175999999999</v>
      </c>
      <c r="AT1681" s="18">
        <v>0.88235293999999997</v>
      </c>
      <c r="AU1681" s="18">
        <v>0.37647058999999899</v>
      </c>
      <c r="AV1681" s="18">
        <v>0.37647058999999999</v>
      </c>
      <c r="AW1681" s="18" t="s">
        <v>557</v>
      </c>
      <c r="AX1681" s="18" t="s">
        <v>2148</v>
      </c>
      <c r="AY1681" s="18" t="s">
        <v>2148</v>
      </c>
      <c r="AZ1681" s="18">
        <v>2</v>
      </c>
      <c r="BA1681" s="18" t="s">
        <v>533</v>
      </c>
      <c r="BB1681" s="18" t="s">
        <v>2156</v>
      </c>
      <c r="BC1681" s="18" t="s">
        <v>2157</v>
      </c>
      <c r="BD1681" s="18">
        <v>27.580645199999999</v>
      </c>
      <c r="BE1681" s="18" t="s">
        <v>2155</v>
      </c>
      <c r="BF1681" s="18" t="s">
        <v>479</v>
      </c>
      <c r="BG1681" s="18">
        <v>4</v>
      </c>
      <c r="BH1681" s="18" t="s">
        <v>556</v>
      </c>
      <c r="BI1681" s="18">
        <v>25.258064600000001</v>
      </c>
      <c r="BJ1681" s="18">
        <v>29.903225800000001</v>
      </c>
      <c r="BK1681" s="18">
        <v>2.3225806000000002</v>
      </c>
      <c r="BL1681" s="18">
        <v>2.3225806000000002</v>
      </c>
      <c r="BM1681" s="18" t="s">
        <v>557</v>
      </c>
      <c r="BN1681" s="18" t="s">
        <v>2148</v>
      </c>
      <c r="BO1681" s="18" t="s">
        <v>2148</v>
      </c>
      <c r="BP1681" s="18">
        <v>2</v>
      </c>
      <c r="BQ1681" s="18" t="s">
        <v>533</v>
      </c>
      <c r="BR1681" s="18" t="s">
        <v>2156</v>
      </c>
      <c r="BS1681" s="18" t="s">
        <v>2158</v>
      </c>
      <c r="BT1681" s="18">
        <v>127.6</v>
      </c>
      <c r="BU1681" s="18" t="s">
        <v>2159</v>
      </c>
      <c r="BV1681" s="18" t="s">
        <v>479</v>
      </c>
      <c r="BW1681" s="18">
        <v>8</v>
      </c>
      <c r="BX1681" s="18" t="s">
        <v>2160</v>
      </c>
      <c r="BY1681" s="18">
        <v>120</v>
      </c>
      <c r="BZ1681" s="18">
        <v>135.19999999999999</v>
      </c>
      <c r="CA1681" s="18">
        <v>7.6</v>
      </c>
      <c r="CB1681" s="18">
        <v>7.6</v>
      </c>
      <c r="CC1681" s="18" t="s">
        <v>557</v>
      </c>
      <c r="CD1681" s="18" t="s">
        <v>2148</v>
      </c>
      <c r="CE1681" s="18" t="s">
        <v>2148</v>
      </c>
      <c r="CF1681" s="18">
        <v>2</v>
      </c>
      <c r="CG1681" s="18" t="s">
        <v>533</v>
      </c>
      <c r="CH1681" s="18" t="s">
        <v>2161</v>
      </c>
      <c r="CI1681" s="18" t="s">
        <v>296</v>
      </c>
      <c r="CJ1681" s="18">
        <v>-25.9</v>
      </c>
      <c r="CK1681" s="18" t="s">
        <v>2162</v>
      </c>
      <c r="CL1681" s="18" t="s">
        <v>479</v>
      </c>
      <c r="CM1681" s="18">
        <v>8</v>
      </c>
      <c r="CN1681" s="18" t="s">
        <v>2160</v>
      </c>
      <c r="CO1681" s="18">
        <v>-28.7</v>
      </c>
      <c r="CP1681" s="18">
        <v>-23.1</v>
      </c>
      <c r="CQ1681" s="18">
        <v>2.8</v>
      </c>
      <c r="CR1681" s="18">
        <v>2.8</v>
      </c>
      <c r="CS1681" s="18" t="s">
        <v>557</v>
      </c>
      <c r="CT1681" s="18" t="s">
        <v>2148</v>
      </c>
      <c r="CU1681" s="18" t="s">
        <v>2148</v>
      </c>
      <c r="CV1681" s="18">
        <v>2</v>
      </c>
      <c r="CW1681" s="18" t="s">
        <v>533</v>
      </c>
      <c r="CX1681" s="18" t="s">
        <v>2161</v>
      </c>
      <c r="CY1681" s="76" t="s">
        <v>2163</v>
      </c>
      <c r="CZ1681" s="18">
        <v>4.9266409270000002</v>
      </c>
      <c r="DA1681" s="18" t="s">
        <v>257</v>
      </c>
      <c r="DB1681" s="18" t="s">
        <v>479</v>
      </c>
      <c r="DC1681" s="18">
        <v>8</v>
      </c>
      <c r="DD1681" s="18" t="s">
        <v>2160</v>
      </c>
      <c r="DE1681" s="18"/>
      <c r="DF1681" s="18"/>
      <c r="DG1681" s="18"/>
      <c r="DH1681" s="18"/>
      <c r="DI1681" s="18"/>
      <c r="DJ1681" s="18"/>
      <c r="DK1681" s="18"/>
      <c r="DL1681" s="18"/>
      <c r="DM1681" s="18"/>
      <c r="DN1681" s="76" t="s">
        <v>2164</v>
      </c>
      <c r="DO1681" s="56"/>
      <c r="DP1681" s="56"/>
      <c r="DQ1681" s="56"/>
      <c r="DR1681" s="56"/>
      <c r="DS1681" s="56"/>
      <c r="DT1681" s="56"/>
      <c r="DU1681" s="56"/>
      <c r="DV1681" s="56"/>
      <c r="DW1681" s="56">
        <v>0</v>
      </c>
      <c r="DX1681" s="56"/>
      <c r="DY1681" s="56"/>
      <c r="DZ1681" s="56"/>
      <c r="EA1681" s="56"/>
      <c r="EB1681" s="56"/>
      <c r="EC1681" s="56"/>
      <c r="ED1681" s="56"/>
      <c r="EE1681" s="56"/>
      <c r="EF1681" s="56"/>
      <c r="EG1681" s="56"/>
      <c r="EH1681" s="18" t="s">
        <v>2165</v>
      </c>
      <c r="EI1681" s="18">
        <f t="array" ref="EI1681">IF(SUMPRODUCT(--(DO1681:DS1681&lt;&gt;""))=0, 0,1)</f>
        <v>0</v>
      </c>
      <c r="EJ1681" s="18">
        <f t="array" ref="EJ1681">IF(SUMPRODUCT(--(DT1681:EG1681&lt;&gt;""))=0, 0,1)</f>
        <v>1</v>
      </c>
      <c r="EK1681" s="18" cm="1">
        <f t="array" ref="EK1681">IF(SUMPRODUCT(--(EC1681:EG1681&lt;&gt;""))=0, 0,1)</f>
        <v>0</v>
      </c>
      <c r="EL1681" s="18">
        <f t="array" ref="EL1681">IF(SUMPRODUCT(--(EE1681:EG1681&lt;&gt;""))=0, 0,1)</f>
        <v>0</v>
      </c>
      <c r="EM1681" s="18">
        <f t="shared" si="329"/>
        <v>0</v>
      </c>
      <c r="EN1681" s="18" t="str">
        <f t="shared" si="330"/>
        <v>NA</v>
      </c>
      <c r="EO1681" s="18">
        <f t="shared" si="331"/>
        <v>0</v>
      </c>
      <c r="EP1681" s="18" t="str">
        <f t="shared" si="332"/>
        <v>NA</v>
      </c>
      <c r="EQ1681" s="18" t="str">
        <f t="shared" si="333"/>
        <v>NA</v>
      </c>
      <c r="ER1681" s="18" t="s">
        <v>2081</v>
      </c>
      <c r="ES1681" s="59">
        <v>43970</v>
      </c>
      <c r="ET1681" s="18"/>
      <c r="EU1681" s="18"/>
    </row>
    <row r="1682" spans="1:151" s="1" customFormat="1" ht="15.75" customHeight="1" x14ac:dyDescent="0.2">
      <c r="A1682" s="5" t="s">
        <v>2145</v>
      </c>
      <c r="B1682" s="24" t="s">
        <v>2146</v>
      </c>
      <c r="C1682" s="56">
        <v>1</v>
      </c>
      <c r="D1682" s="18" t="s">
        <v>2653</v>
      </c>
      <c r="E1682" s="18" t="s">
        <v>2942</v>
      </c>
      <c r="F1682" s="18" t="s">
        <v>553</v>
      </c>
      <c r="G1682" s="18" t="s">
        <v>763</v>
      </c>
      <c r="H1682" s="18" t="s">
        <v>804</v>
      </c>
      <c r="I1682" s="18" t="s">
        <v>799</v>
      </c>
      <c r="J1682" s="18" t="s">
        <v>2147</v>
      </c>
      <c r="K1682" s="18" t="s">
        <v>257</v>
      </c>
      <c r="L1682" s="18" t="s">
        <v>2148</v>
      </c>
      <c r="M1682" s="18" t="s">
        <v>253</v>
      </c>
      <c r="N1682" s="56">
        <v>74</v>
      </c>
      <c r="O1682" s="18" t="s">
        <v>2149</v>
      </c>
      <c r="P1682" s="18" t="s">
        <v>2128</v>
      </c>
      <c r="Q1682" s="18" t="s">
        <v>254</v>
      </c>
      <c r="R1682" s="18" t="s">
        <v>2150</v>
      </c>
      <c r="S1682" s="18" t="s">
        <v>2166</v>
      </c>
      <c r="T1682" s="18"/>
      <c r="U1682" s="26" t="s">
        <v>257</v>
      </c>
      <c r="V1682" s="26" t="s">
        <v>257</v>
      </c>
      <c r="W1682" s="26" t="s">
        <v>257</v>
      </c>
      <c r="X1682" s="18" t="s">
        <v>2152</v>
      </c>
      <c r="Y1682" s="18">
        <v>0.68</v>
      </c>
      <c r="Z1682" s="18" t="s">
        <v>2153</v>
      </c>
      <c r="AA1682" s="18" t="s">
        <v>257</v>
      </c>
      <c r="AB1682" s="18">
        <f t="shared" si="328"/>
        <v>0.68</v>
      </c>
      <c r="AC1682" s="18" t="s">
        <v>479</v>
      </c>
      <c r="AD1682" s="18">
        <v>10</v>
      </c>
      <c r="AE1682" s="18" t="s">
        <v>556</v>
      </c>
      <c r="AF1682" s="18">
        <v>7.0000000000000007E-2</v>
      </c>
      <c r="AG1682" s="18">
        <v>7.0000000000000007E-2</v>
      </c>
      <c r="AH1682" s="18" t="s">
        <v>557</v>
      </c>
      <c r="AI1682" s="18">
        <v>60</v>
      </c>
      <c r="AJ1682" s="18" t="s">
        <v>522</v>
      </c>
      <c r="AK1682" s="18">
        <v>60</v>
      </c>
      <c r="AL1682" s="18"/>
      <c r="AM1682" s="18" t="s">
        <v>2154</v>
      </c>
      <c r="AN1682" s="18">
        <v>1.03921569</v>
      </c>
      <c r="AO1682" s="18" t="s">
        <v>2155</v>
      </c>
      <c r="AP1682" s="18" t="s">
        <v>479</v>
      </c>
      <c r="AQ1682" s="18">
        <v>4</v>
      </c>
      <c r="AR1682" s="18" t="s">
        <v>556</v>
      </c>
      <c r="AS1682" s="18">
        <v>0.64705882999999997</v>
      </c>
      <c r="AT1682" s="18">
        <v>1.4313725500000001</v>
      </c>
      <c r="AU1682" s="18">
        <v>0.39215686</v>
      </c>
      <c r="AV1682" s="18">
        <v>0.39215686</v>
      </c>
      <c r="AW1682" s="18" t="s">
        <v>557</v>
      </c>
      <c r="AX1682" s="18" t="s">
        <v>2148</v>
      </c>
      <c r="AY1682" s="18" t="s">
        <v>2148</v>
      </c>
      <c r="AZ1682" s="18">
        <v>2</v>
      </c>
      <c r="BA1682" s="18" t="s">
        <v>533</v>
      </c>
      <c r="BB1682" s="18" t="s">
        <v>2156</v>
      </c>
      <c r="BC1682" s="18" t="s">
        <v>2157</v>
      </c>
      <c r="BD1682" s="18">
        <v>31.645161300000002</v>
      </c>
      <c r="BE1682" s="18" t="s">
        <v>2155</v>
      </c>
      <c r="BF1682" s="18" t="s">
        <v>479</v>
      </c>
      <c r="BG1682" s="18">
        <v>4</v>
      </c>
      <c r="BH1682" s="18" t="s">
        <v>556</v>
      </c>
      <c r="BI1682" s="18">
        <v>28.7419355</v>
      </c>
      <c r="BJ1682" s="18">
        <v>34.548387099999999</v>
      </c>
      <c r="BK1682" s="18">
        <v>2.9032258</v>
      </c>
      <c r="BL1682" s="18">
        <v>2.9032258</v>
      </c>
      <c r="BM1682" s="18" t="s">
        <v>557</v>
      </c>
      <c r="BN1682" s="18" t="s">
        <v>2148</v>
      </c>
      <c r="BO1682" s="18" t="s">
        <v>2148</v>
      </c>
      <c r="BP1682" s="18">
        <v>2</v>
      </c>
      <c r="BQ1682" s="18" t="s">
        <v>533</v>
      </c>
      <c r="BR1682" s="18" t="s">
        <v>2156</v>
      </c>
      <c r="BS1682" s="18" t="s">
        <v>2158</v>
      </c>
      <c r="BT1682" s="18">
        <v>105.7</v>
      </c>
      <c r="BU1682" s="18" t="s">
        <v>2159</v>
      </c>
      <c r="BV1682" s="18" t="s">
        <v>479</v>
      </c>
      <c r="BW1682" s="18">
        <v>8</v>
      </c>
      <c r="BX1682" s="18" t="s">
        <v>2160</v>
      </c>
      <c r="BY1682" s="18">
        <v>97.8</v>
      </c>
      <c r="BZ1682" s="18">
        <v>113.6</v>
      </c>
      <c r="CA1682" s="18">
        <v>7.9</v>
      </c>
      <c r="CB1682" s="18">
        <v>7.9</v>
      </c>
      <c r="CC1682" s="18" t="s">
        <v>557</v>
      </c>
      <c r="CD1682" s="18" t="s">
        <v>2148</v>
      </c>
      <c r="CE1682" s="18" t="s">
        <v>2148</v>
      </c>
      <c r="CF1682" s="18">
        <v>2</v>
      </c>
      <c r="CG1682" s="18" t="s">
        <v>533</v>
      </c>
      <c r="CH1682" s="18" t="s">
        <v>2161</v>
      </c>
      <c r="CI1682" s="18" t="s">
        <v>296</v>
      </c>
      <c r="CJ1682" s="18">
        <v>-25.1</v>
      </c>
      <c r="CK1682" s="18" t="s">
        <v>2162</v>
      </c>
      <c r="CL1682" s="18" t="s">
        <v>479</v>
      </c>
      <c r="CM1682" s="18">
        <v>8</v>
      </c>
      <c r="CN1682" s="18" t="s">
        <v>2160</v>
      </c>
      <c r="CO1682" s="18">
        <v>-28.1</v>
      </c>
      <c r="CP1682" s="18">
        <v>-22.1</v>
      </c>
      <c r="CQ1682" s="18">
        <v>3</v>
      </c>
      <c r="CR1682" s="18">
        <v>3</v>
      </c>
      <c r="CS1682" s="18" t="s">
        <v>557</v>
      </c>
      <c r="CT1682" s="18" t="s">
        <v>2148</v>
      </c>
      <c r="CU1682" s="18" t="s">
        <v>2148</v>
      </c>
      <c r="CV1682" s="18">
        <v>2</v>
      </c>
      <c r="CW1682" s="18" t="s">
        <v>533</v>
      </c>
      <c r="CX1682" s="18" t="s">
        <v>2161</v>
      </c>
      <c r="CY1682" s="76" t="s">
        <v>2163</v>
      </c>
      <c r="CZ1682" s="18">
        <v>4.2111553779999999</v>
      </c>
      <c r="DA1682" s="18" t="s">
        <v>257</v>
      </c>
      <c r="DB1682" s="18" t="s">
        <v>479</v>
      </c>
      <c r="DC1682" s="18">
        <v>8</v>
      </c>
      <c r="DD1682" s="18" t="s">
        <v>2160</v>
      </c>
      <c r="DE1682" s="18"/>
      <c r="DF1682" s="18"/>
      <c r="DG1682" s="18"/>
      <c r="DH1682" s="18"/>
      <c r="DI1682" s="18"/>
      <c r="DJ1682" s="18"/>
      <c r="DK1682" s="18"/>
      <c r="DL1682" s="18"/>
      <c r="DM1682" s="18"/>
      <c r="DN1682" s="76" t="s">
        <v>2164</v>
      </c>
      <c r="DO1682" s="56"/>
      <c r="DP1682" s="56"/>
      <c r="DQ1682" s="56"/>
      <c r="DR1682" s="56"/>
      <c r="DS1682" s="56"/>
      <c r="DT1682" s="56"/>
      <c r="DU1682" s="56"/>
      <c r="DV1682" s="56"/>
      <c r="DW1682" s="56">
        <v>0</v>
      </c>
      <c r="DX1682" s="56"/>
      <c r="DY1682" s="56"/>
      <c r="DZ1682" s="56"/>
      <c r="EA1682" s="56"/>
      <c r="EB1682" s="56"/>
      <c r="EC1682" s="56"/>
      <c r="ED1682" s="56"/>
      <c r="EE1682" s="56"/>
      <c r="EF1682" s="56"/>
      <c r="EG1682" s="56"/>
      <c r="EH1682" s="18" t="s">
        <v>2165</v>
      </c>
      <c r="EI1682" s="18">
        <f t="array" ref="EI1682">IF(SUMPRODUCT(--(DO1682:DS1682&lt;&gt;""))=0, 0,1)</f>
        <v>0</v>
      </c>
      <c r="EJ1682" s="18">
        <f t="array" ref="EJ1682">IF(SUMPRODUCT(--(DT1682:EG1682&lt;&gt;""))=0, 0,1)</f>
        <v>1</v>
      </c>
      <c r="EK1682" s="18" cm="1">
        <f t="array" ref="EK1682">IF(SUMPRODUCT(--(EC1682:EG1682&lt;&gt;""))=0, 0,1)</f>
        <v>0</v>
      </c>
      <c r="EL1682" s="18">
        <f t="array" ref="EL1682">IF(SUMPRODUCT(--(EE1682:EG1682&lt;&gt;""))=0, 0,1)</f>
        <v>0</v>
      </c>
      <c r="EM1682" s="18">
        <f t="shared" si="329"/>
        <v>0</v>
      </c>
      <c r="EN1682" s="18" t="str">
        <f t="shared" si="330"/>
        <v>NA</v>
      </c>
      <c r="EO1682" s="18">
        <f t="shared" si="331"/>
        <v>0</v>
      </c>
      <c r="EP1682" s="18" t="str">
        <f t="shared" si="332"/>
        <v>NA</v>
      </c>
      <c r="EQ1682" s="18" t="str">
        <f t="shared" si="333"/>
        <v>NA</v>
      </c>
      <c r="ER1682" s="18" t="s">
        <v>2081</v>
      </c>
      <c r="ES1682" s="59">
        <v>43970</v>
      </c>
      <c r="ET1682" s="18"/>
      <c r="EU1682" s="18"/>
    </row>
    <row r="1683" spans="1:151" s="1" customFormat="1" ht="15.75" customHeight="1" x14ac:dyDescent="0.2">
      <c r="A1683" s="5" t="s">
        <v>2145</v>
      </c>
      <c r="B1683" s="24" t="s">
        <v>2146</v>
      </c>
      <c r="C1683" s="56">
        <v>1</v>
      </c>
      <c r="D1683" s="18" t="s">
        <v>2654</v>
      </c>
      <c r="E1683" s="18" t="s">
        <v>2942</v>
      </c>
      <c r="F1683" s="18" t="s">
        <v>553</v>
      </c>
      <c r="G1683" s="18" t="s">
        <v>763</v>
      </c>
      <c r="H1683" s="18" t="s">
        <v>804</v>
      </c>
      <c r="I1683" s="18" t="s">
        <v>799</v>
      </c>
      <c r="J1683" s="18" t="s">
        <v>2147</v>
      </c>
      <c r="K1683" s="18" t="s">
        <v>257</v>
      </c>
      <c r="L1683" s="18" t="s">
        <v>2148</v>
      </c>
      <c r="M1683" s="18" t="s">
        <v>253</v>
      </c>
      <c r="N1683" s="56">
        <v>74</v>
      </c>
      <c r="O1683" s="18" t="s">
        <v>2149</v>
      </c>
      <c r="P1683" s="18" t="s">
        <v>2128</v>
      </c>
      <c r="Q1683" s="18" t="s">
        <v>254</v>
      </c>
      <c r="R1683" s="18" t="s">
        <v>2150</v>
      </c>
      <c r="S1683" s="18" t="s">
        <v>2151</v>
      </c>
      <c r="T1683" s="18"/>
      <c r="U1683" s="26" t="s">
        <v>257</v>
      </c>
      <c r="V1683" s="26" t="s">
        <v>257</v>
      </c>
      <c r="W1683" s="26" t="s">
        <v>257</v>
      </c>
      <c r="X1683" s="18" t="s">
        <v>2152</v>
      </c>
      <c r="Y1683" s="18">
        <v>3.95</v>
      </c>
      <c r="Z1683" s="18" t="s">
        <v>2153</v>
      </c>
      <c r="AA1683" s="18" t="s">
        <v>257</v>
      </c>
      <c r="AB1683" s="18">
        <f t="shared" si="328"/>
        <v>3.95</v>
      </c>
      <c r="AC1683" s="18" t="s">
        <v>479</v>
      </c>
      <c r="AD1683" s="18">
        <v>25</v>
      </c>
      <c r="AE1683" s="18" t="s">
        <v>556</v>
      </c>
      <c r="AF1683" s="18">
        <v>0.35</v>
      </c>
      <c r="AG1683" s="18">
        <v>0.35</v>
      </c>
      <c r="AH1683" s="18" t="s">
        <v>557</v>
      </c>
      <c r="AI1683" s="18">
        <v>60</v>
      </c>
      <c r="AJ1683" s="18" t="s">
        <v>522</v>
      </c>
      <c r="AK1683" s="18">
        <v>60</v>
      </c>
      <c r="AL1683" s="18"/>
      <c r="AM1683" s="18" t="s">
        <v>2154</v>
      </c>
      <c r="AN1683" s="18">
        <v>0.88235293999999997</v>
      </c>
      <c r="AO1683" s="18" t="s">
        <v>2155</v>
      </c>
      <c r="AP1683" s="18" t="s">
        <v>479</v>
      </c>
      <c r="AQ1683" s="18">
        <v>4</v>
      </c>
      <c r="AR1683" s="18" t="s">
        <v>556</v>
      </c>
      <c r="AS1683" s="18">
        <v>0.47450979999999998</v>
      </c>
      <c r="AT1683" s="18">
        <v>1.2901960800000001</v>
      </c>
      <c r="AU1683" s="18">
        <v>0.40784313999999999</v>
      </c>
      <c r="AV1683" s="18">
        <v>0.40784313999999999</v>
      </c>
      <c r="AW1683" s="18" t="s">
        <v>557</v>
      </c>
      <c r="AX1683" s="18" t="s">
        <v>2148</v>
      </c>
      <c r="AY1683" s="18" t="s">
        <v>2148</v>
      </c>
      <c r="AZ1683" s="18">
        <v>2</v>
      </c>
      <c r="BA1683" s="18" t="s">
        <v>533</v>
      </c>
      <c r="BB1683" s="18" t="s">
        <v>2156</v>
      </c>
      <c r="BC1683" s="18" t="s">
        <v>2157</v>
      </c>
      <c r="BD1683" s="18">
        <v>28.7419355</v>
      </c>
      <c r="BE1683" s="18" t="s">
        <v>2155</v>
      </c>
      <c r="BF1683" s="18" t="s">
        <v>479</v>
      </c>
      <c r="BG1683" s="18">
        <v>4</v>
      </c>
      <c r="BH1683" s="18" t="s">
        <v>556</v>
      </c>
      <c r="BI1683" s="18">
        <v>25.838709699999999</v>
      </c>
      <c r="BJ1683" s="18">
        <v>31.645161300000002</v>
      </c>
      <c r="BK1683" s="18">
        <v>2.9032258</v>
      </c>
      <c r="BL1683" s="18">
        <v>2.9032258</v>
      </c>
      <c r="BM1683" s="18" t="s">
        <v>557</v>
      </c>
      <c r="BN1683" s="18" t="s">
        <v>2148</v>
      </c>
      <c r="BO1683" s="18" t="s">
        <v>2148</v>
      </c>
      <c r="BP1683" s="18">
        <v>2</v>
      </c>
      <c r="BQ1683" s="18" t="s">
        <v>533</v>
      </c>
      <c r="BR1683" s="18" t="s">
        <v>2156</v>
      </c>
      <c r="BS1683" s="18"/>
      <c r="BT1683" s="18"/>
      <c r="BU1683" s="18"/>
      <c r="BV1683" s="18"/>
      <c r="BW1683" s="18"/>
      <c r="BX1683" s="18"/>
      <c r="BY1683" s="18"/>
      <c r="BZ1683" s="18"/>
      <c r="CA1683" s="18"/>
      <c r="CB1683" s="18"/>
      <c r="CC1683" s="18"/>
      <c r="CD1683" s="18"/>
      <c r="CE1683" s="18"/>
      <c r="CF1683" s="18"/>
      <c r="CG1683" s="18"/>
      <c r="CH1683" s="18"/>
      <c r="CI1683" s="18"/>
      <c r="CJ1683" s="18"/>
      <c r="CK1683" s="18"/>
      <c r="CL1683" s="18"/>
      <c r="CM1683" s="18"/>
      <c r="CN1683" s="18"/>
      <c r="CO1683" s="18"/>
      <c r="CP1683" s="18"/>
      <c r="CQ1683" s="18"/>
      <c r="CR1683" s="18"/>
      <c r="CS1683" s="18"/>
      <c r="CT1683" s="18"/>
      <c r="CU1683" s="18"/>
      <c r="CV1683" s="18"/>
      <c r="CW1683" s="18"/>
      <c r="CX1683" s="18"/>
      <c r="CY1683" s="76"/>
      <c r="CZ1683" s="18"/>
      <c r="DA1683" s="18"/>
      <c r="DB1683" s="18"/>
      <c r="DC1683" s="18"/>
      <c r="DD1683" s="18"/>
      <c r="DE1683" s="18"/>
      <c r="DF1683" s="18"/>
      <c r="DG1683" s="18"/>
      <c r="DH1683" s="18"/>
      <c r="DI1683" s="18"/>
      <c r="DJ1683" s="18"/>
      <c r="DK1683" s="18"/>
      <c r="DL1683" s="18"/>
      <c r="DM1683" s="18"/>
      <c r="DN1683" s="76"/>
      <c r="DO1683" s="56"/>
      <c r="DP1683" s="56"/>
      <c r="DQ1683" s="56"/>
      <c r="DR1683" s="56"/>
      <c r="DS1683" s="56"/>
      <c r="DT1683" s="56"/>
      <c r="DU1683" s="56"/>
      <c r="DV1683" s="56"/>
      <c r="DW1683" s="56">
        <v>0</v>
      </c>
      <c r="DX1683" s="56"/>
      <c r="DY1683" s="56"/>
      <c r="DZ1683" s="56"/>
      <c r="EA1683" s="56"/>
      <c r="EB1683" s="56"/>
      <c r="EC1683" s="56"/>
      <c r="ED1683" s="56"/>
      <c r="EE1683" s="56"/>
      <c r="EF1683" s="56"/>
      <c r="EG1683" s="56"/>
      <c r="EH1683" s="18" t="s">
        <v>2167</v>
      </c>
      <c r="EI1683" s="18">
        <f t="array" ref="EI1683">IF(SUMPRODUCT(--(DO1683:DS1683&lt;&gt;""))=0, 0,1)</f>
        <v>0</v>
      </c>
      <c r="EJ1683" s="18">
        <f t="array" ref="EJ1683">IF(SUMPRODUCT(--(DT1683:EG1683&lt;&gt;""))=0, 0,1)</f>
        <v>1</v>
      </c>
      <c r="EK1683" s="18" cm="1">
        <f t="array" ref="EK1683">IF(SUMPRODUCT(--(EC1683:EG1683&lt;&gt;""))=0, 0,1)</f>
        <v>0</v>
      </c>
      <c r="EL1683" s="18">
        <f t="array" ref="EL1683">IF(SUMPRODUCT(--(EE1683:EG1683&lt;&gt;""))=0, 0,1)</f>
        <v>0</v>
      </c>
      <c r="EM1683" s="18">
        <f t="shared" si="329"/>
        <v>0</v>
      </c>
      <c r="EN1683" s="18" t="str">
        <f t="shared" si="330"/>
        <v>NA</v>
      </c>
      <c r="EO1683" s="18">
        <f t="shared" si="331"/>
        <v>0</v>
      </c>
      <c r="EP1683" s="18" t="str">
        <f t="shared" si="332"/>
        <v>NA</v>
      </c>
      <c r="EQ1683" s="18" t="str">
        <f t="shared" si="333"/>
        <v>NA</v>
      </c>
      <c r="ER1683" s="18" t="s">
        <v>2081</v>
      </c>
      <c r="ES1683" s="59">
        <v>43970</v>
      </c>
      <c r="ET1683" s="18"/>
      <c r="EU1683" s="18"/>
    </row>
    <row r="1684" spans="1:151" s="1" customFormat="1" ht="15.75" customHeight="1" x14ac:dyDescent="0.2">
      <c r="A1684" s="5" t="s">
        <v>2145</v>
      </c>
      <c r="B1684" s="24" t="s">
        <v>2146</v>
      </c>
      <c r="C1684" s="56">
        <v>1</v>
      </c>
      <c r="D1684" s="18" t="s">
        <v>2655</v>
      </c>
      <c r="E1684" s="18" t="s">
        <v>2942</v>
      </c>
      <c r="F1684" s="18" t="s">
        <v>553</v>
      </c>
      <c r="G1684" s="18" t="s">
        <v>763</v>
      </c>
      <c r="H1684" s="18" t="s">
        <v>804</v>
      </c>
      <c r="I1684" s="18" t="s">
        <v>799</v>
      </c>
      <c r="J1684" s="18" t="s">
        <v>2147</v>
      </c>
      <c r="K1684" s="18" t="s">
        <v>257</v>
      </c>
      <c r="L1684" s="18" t="s">
        <v>2148</v>
      </c>
      <c r="M1684" s="18" t="s">
        <v>253</v>
      </c>
      <c r="N1684" s="56">
        <v>74</v>
      </c>
      <c r="O1684" s="18" t="s">
        <v>2149</v>
      </c>
      <c r="P1684" s="18" t="s">
        <v>2128</v>
      </c>
      <c r="Q1684" s="18" t="s">
        <v>254</v>
      </c>
      <c r="R1684" s="18" t="s">
        <v>2150</v>
      </c>
      <c r="S1684" s="18" t="s">
        <v>2166</v>
      </c>
      <c r="T1684" s="18"/>
      <c r="U1684" s="26" t="s">
        <v>257</v>
      </c>
      <c r="V1684" s="26" t="s">
        <v>257</v>
      </c>
      <c r="W1684" s="26" t="s">
        <v>257</v>
      </c>
      <c r="X1684" s="18" t="s">
        <v>2152</v>
      </c>
      <c r="Y1684" s="18">
        <v>3.95</v>
      </c>
      <c r="Z1684" s="18" t="s">
        <v>2153</v>
      </c>
      <c r="AA1684" s="18" t="s">
        <v>257</v>
      </c>
      <c r="AB1684" s="18">
        <f t="shared" si="328"/>
        <v>3.95</v>
      </c>
      <c r="AC1684" s="18" t="s">
        <v>479</v>
      </c>
      <c r="AD1684" s="18">
        <v>25</v>
      </c>
      <c r="AE1684" s="18" t="s">
        <v>556</v>
      </c>
      <c r="AF1684" s="18">
        <v>0.35</v>
      </c>
      <c r="AG1684" s="18">
        <v>0.35</v>
      </c>
      <c r="AH1684" s="18" t="s">
        <v>557</v>
      </c>
      <c r="AI1684" s="18">
        <v>60</v>
      </c>
      <c r="AJ1684" s="18" t="s">
        <v>522</v>
      </c>
      <c r="AK1684" s="18">
        <v>60</v>
      </c>
      <c r="AL1684" s="18"/>
      <c r="AM1684" s="18" t="s">
        <v>2154</v>
      </c>
      <c r="AN1684" s="18">
        <v>2.0901960800000001</v>
      </c>
      <c r="AO1684" s="18" t="s">
        <v>2155</v>
      </c>
      <c r="AP1684" s="18" t="s">
        <v>479</v>
      </c>
      <c r="AQ1684" s="18">
        <v>4</v>
      </c>
      <c r="AR1684" s="18" t="s">
        <v>556</v>
      </c>
      <c r="AS1684" s="18">
        <v>1.5882353</v>
      </c>
      <c r="AT1684" s="18">
        <v>2.5921568599999998</v>
      </c>
      <c r="AU1684" s="18">
        <v>0.50196078</v>
      </c>
      <c r="AV1684" s="18">
        <v>0.50196078</v>
      </c>
      <c r="AW1684" s="18" t="s">
        <v>557</v>
      </c>
      <c r="AX1684" s="18" t="s">
        <v>2148</v>
      </c>
      <c r="AY1684" s="18" t="s">
        <v>2148</v>
      </c>
      <c r="AZ1684" s="18">
        <v>2</v>
      </c>
      <c r="BA1684" s="18" t="s">
        <v>533</v>
      </c>
      <c r="BB1684" s="18" t="s">
        <v>2156</v>
      </c>
      <c r="BC1684" s="18" t="s">
        <v>2157</v>
      </c>
      <c r="BD1684" s="18">
        <v>31.645161300000002</v>
      </c>
      <c r="BE1684" s="18" t="s">
        <v>2155</v>
      </c>
      <c r="BF1684" s="18" t="s">
        <v>479</v>
      </c>
      <c r="BG1684" s="18">
        <v>4</v>
      </c>
      <c r="BH1684" s="18" t="s">
        <v>556</v>
      </c>
      <c r="BI1684" s="18">
        <v>29.0322581</v>
      </c>
      <c r="BJ1684" s="18">
        <v>34.258064500000003</v>
      </c>
      <c r="BK1684" s="18">
        <v>2.6129031999999999</v>
      </c>
      <c r="BL1684" s="18">
        <v>2.6129031999999999</v>
      </c>
      <c r="BM1684" s="18" t="s">
        <v>557</v>
      </c>
      <c r="BN1684" s="18" t="s">
        <v>2148</v>
      </c>
      <c r="BO1684" s="18" t="s">
        <v>2148</v>
      </c>
      <c r="BP1684" s="18">
        <v>2</v>
      </c>
      <c r="BQ1684" s="18" t="s">
        <v>533</v>
      </c>
      <c r="BR1684" s="18" t="s">
        <v>2156</v>
      </c>
      <c r="BS1684" s="18"/>
      <c r="BT1684" s="18"/>
      <c r="BU1684" s="18"/>
      <c r="BV1684" s="18"/>
      <c r="BW1684" s="18"/>
      <c r="BX1684" s="18"/>
      <c r="BY1684" s="18"/>
      <c r="BZ1684" s="18"/>
      <c r="CA1684" s="18"/>
      <c r="CB1684" s="18"/>
      <c r="CC1684" s="18"/>
      <c r="CD1684" s="18"/>
      <c r="CE1684" s="18"/>
      <c r="CF1684" s="18"/>
      <c r="CG1684" s="18"/>
      <c r="CH1684" s="18"/>
      <c r="CI1684" s="18"/>
      <c r="CJ1684" s="18"/>
      <c r="CK1684" s="18"/>
      <c r="CL1684" s="18"/>
      <c r="CM1684" s="18"/>
      <c r="CN1684" s="18"/>
      <c r="CO1684" s="18"/>
      <c r="CP1684" s="18"/>
      <c r="CQ1684" s="18"/>
      <c r="CR1684" s="18"/>
      <c r="CS1684" s="18"/>
      <c r="CT1684" s="18"/>
      <c r="CU1684" s="18"/>
      <c r="CV1684" s="18"/>
      <c r="CW1684" s="18"/>
      <c r="CX1684" s="18"/>
      <c r="CY1684" s="76"/>
      <c r="CZ1684" s="18"/>
      <c r="DA1684" s="18"/>
      <c r="DB1684" s="18"/>
      <c r="DC1684" s="18"/>
      <c r="DD1684" s="18"/>
      <c r="DE1684" s="18"/>
      <c r="DF1684" s="18"/>
      <c r="DG1684" s="18"/>
      <c r="DH1684" s="18"/>
      <c r="DI1684" s="18"/>
      <c r="DJ1684" s="18"/>
      <c r="DK1684" s="18"/>
      <c r="DL1684" s="18"/>
      <c r="DM1684" s="18"/>
      <c r="DN1684" s="76"/>
      <c r="DO1684" s="56"/>
      <c r="DP1684" s="56"/>
      <c r="DQ1684" s="56"/>
      <c r="DR1684" s="56"/>
      <c r="DS1684" s="56"/>
      <c r="DT1684" s="56"/>
      <c r="DU1684" s="56"/>
      <c r="DV1684" s="56"/>
      <c r="DW1684" s="56">
        <v>0</v>
      </c>
      <c r="DX1684" s="56"/>
      <c r="DY1684" s="56"/>
      <c r="DZ1684" s="56"/>
      <c r="EA1684" s="56"/>
      <c r="EB1684" s="56"/>
      <c r="EC1684" s="56"/>
      <c r="ED1684" s="56"/>
      <c r="EE1684" s="56"/>
      <c r="EF1684" s="56"/>
      <c r="EG1684" s="56"/>
      <c r="EH1684" s="18" t="s">
        <v>2168</v>
      </c>
      <c r="EI1684" s="18">
        <f t="array" ref="EI1684">IF(SUMPRODUCT(--(DO1684:DS1684&lt;&gt;""))=0, 0,1)</f>
        <v>0</v>
      </c>
      <c r="EJ1684" s="18">
        <f t="array" ref="EJ1684">IF(SUMPRODUCT(--(DT1684:EG1684&lt;&gt;""))=0, 0,1)</f>
        <v>1</v>
      </c>
      <c r="EK1684" s="18" cm="1">
        <f t="array" ref="EK1684">IF(SUMPRODUCT(--(EC1684:EG1684&lt;&gt;""))=0, 0,1)</f>
        <v>0</v>
      </c>
      <c r="EL1684" s="18">
        <f t="array" ref="EL1684">IF(SUMPRODUCT(--(EE1684:EG1684&lt;&gt;""))=0, 0,1)</f>
        <v>0</v>
      </c>
      <c r="EM1684" s="18">
        <f t="shared" si="329"/>
        <v>0</v>
      </c>
      <c r="EN1684" s="18" t="str">
        <f t="shared" si="330"/>
        <v>NA</v>
      </c>
      <c r="EO1684" s="18">
        <f t="shared" si="331"/>
        <v>0</v>
      </c>
      <c r="EP1684" s="18" t="str">
        <f t="shared" si="332"/>
        <v>NA</v>
      </c>
      <c r="EQ1684" s="18" t="str">
        <f t="shared" si="333"/>
        <v>NA</v>
      </c>
      <c r="ER1684" s="18" t="s">
        <v>2081</v>
      </c>
      <c r="ES1684" s="59">
        <v>43970</v>
      </c>
      <c r="ET1684" s="18"/>
      <c r="EU1684" s="18"/>
    </row>
    <row r="1685" spans="1:151" s="1" customFormat="1" ht="15.75" customHeight="1" x14ac:dyDescent="0.2">
      <c r="A1685" s="5" t="s">
        <v>2145</v>
      </c>
      <c r="B1685" s="24" t="s">
        <v>2146</v>
      </c>
      <c r="C1685" s="56">
        <v>1</v>
      </c>
      <c r="D1685" s="18" t="s">
        <v>2656</v>
      </c>
      <c r="E1685" s="18" t="s">
        <v>2942</v>
      </c>
      <c r="F1685" s="18" t="s">
        <v>553</v>
      </c>
      <c r="G1685" s="18" t="s">
        <v>763</v>
      </c>
      <c r="H1685" s="18" t="s">
        <v>804</v>
      </c>
      <c r="I1685" s="18" t="s">
        <v>799</v>
      </c>
      <c r="J1685" s="18" t="s">
        <v>2147</v>
      </c>
      <c r="K1685" s="18" t="s">
        <v>257</v>
      </c>
      <c r="L1685" s="18" t="s">
        <v>2148</v>
      </c>
      <c r="M1685" s="18" t="s">
        <v>253</v>
      </c>
      <c r="N1685" s="56">
        <v>74</v>
      </c>
      <c r="O1685" s="18" t="s">
        <v>2149</v>
      </c>
      <c r="P1685" s="18" t="s">
        <v>2128</v>
      </c>
      <c r="Q1685" s="18" t="s">
        <v>254</v>
      </c>
      <c r="R1685" s="18" t="s">
        <v>2150</v>
      </c>
      <c r="S1685" s="18" t="s">
        <v>2151</v>
      </c>
      <c r="T1685" s="18"/>
      <c r="U1685" s="26" t="s">
        <v>257</v>
      </c>
      <c r="V1685" s="26" t="s">
        <v>257</v>
      </c>
      <c r="W1685" s="26" t="s">
        <v>257</v>
      </c>
      <c r="X1685" s="18" t="s">
        <v>2152</v>
      </c>
      <c r="Y1685" s="18">
        <v>15.79</v>
      </c>
      <c r="Z1685" s="18" t="s">
        <v>2153</v>
      </c>
      <c r="AA1685" s="18" t="s">
        <v>257</v>
      </c>
      <c r="AB1685" s="18">
        <f t="shared" si="328"/>
        <v>15.79</v>
      </c>
      <c r="AC1685" s="18" t="s">
        <v>479</v>
      </c>
      <c r="AD1685" s="18">
        <v>25</v>
      </c>
      <c r="AE1685" s="18" t="s">
        <v>556</v>
      </c>
      <c r="AF1685" s="18">
        <v>1.4</v>
      </c>
      <c r="AG1685" s="18">
        <v>1.4</v>
      </c>
      <c r="AH1685" s="18" t="s">
        <v>557</v>
      </c>
      <c r="AI1685" s="18">
        <v>60</v>
      </c>
      <c r="AJ1685" s="18" t="s">
        <v>522</v>
      </c>
      <c r="AK1685" s="18">
        <v>60</v>
      </c>
      <c r="AL1685" s="18"/>
      <c r="AM1685" s="18" t="s">
        <v>2154</v>
      </c>
      <c r="AN1685" s="18">
        <v>1.9647058799999999</v>
      </c>
      <c r="AO1685" s="18" t="s">
        <v>2155</v>
      </c>
      <c r="AP1685" s="18" t="s">
        <v>479</v>
      </c>
      <c r="AQ1685" s="18">
        <v>4</v>
      </c>
      <c r="AR1685" s="18" t="s">
        <v>556</v>
      </c>
      <c r="AS1685" s="18">
        <v>1.4</v>
      </c>
      <c r="AT1685" s="18">
        <v>2.5294117599999999</v>
      </c>
      <c r="AU1685" s="18">
        <v>0.56470587999999999</v>
      </c>
      <c r="AV1685" s="18">
        <v>0.56470587999999999</v>
      </c>
      <c r="AW1685" s="18" t="s">
        <v>557</v>
      </c>
      <c r="AX1685" s="18" t="s">
        <v>2148</v>
      </c>
      <c r="AY1685" s="18" t="s">
        <v>2148</v>
      </c>
      <c r="AZ1685" s="18">
        <v>2</v>
      </c>
      <c r="BA1685" s="18" t="s">
        <v>533</v>
      </c>
      <c r="BB1685" s="18" t="s">
        <v>2156</v>
      </c>
      <c r="BC1685" s="18" t="s">
        <v>2157</v>
      </c>
      <c r="BD1685" s="18">
        <v>30.77419355</v>
      </c>
      <c r="BE1685" s="18" t="s">
        <v>2155</v>
      </c>
      <c r="BF1685" s="18" t="s">
        <v>479</v>
      </c>
      <c r="BG1685" s="18">
        <v>4</v>
      </c>
      <c r="BH1685" s="18" t="s">
        <v>556</v>
      </c>
      <c r="BI1685" s="18">
        <v>28.161290300000001</v>
      </c>
      <c r="BJ1685" s="18">
        <v>33.387096800000002</v>
      </c>
      <c r="BK1685" s="18">
        <v>2.61290325</v>
      </c>
      <c r="BL1685" s="18">
        <v>2.61290325</v>
      </c>
      <c r="BM1685" s="18" t="s">
        <v>557</v>
      </c>
      <c r="BN1685" s="18" t="s">
        <v>2148</v>
      </c>
      <c r="BO1685" s="18" t="s">
        <v>2148</v>
      </c>
      <c r="BP1685" s="18">
        <v>2</v>
      </c>
      <c r="BQ1685" s="18" t="s">
        <v>533</v>
      </c>
      <c r="BR1685" s="18" t="s">
        <v>2156</v>
      </c>
      <c r="BS1685" s="18" t="s">
        <v>2158</v>
      </c>
      <c r="BT1685" s="18">
        <v>137.6</v>
      </c>
      <c r="BU1685" s="18" t="s">
        <v>2159</v>
      </c>
      <c r="BV1685" s="18" t="s">
        <v>479</v>
      </c>
      <c r="BW1685" s="18">
        <v>8</v>
      </c>
      <c r="BX1685" s="18" t="s">
        <v>2160</v>
      </c>
      <c r="BY1685" s="18">
        <v>125.5</v>
      </c>
      <c r="BZ1685" s="18">
        <v>149.69999999999999</v>
      </c>
      <c r="CA1685" s="18">
        <v>12.1</v>
      </c>
      <c r="CB1685" s="18">
        <v>12.1</v>
      </c>
      <c r="CC1685" s="18" t="s">
        <v>557</v>
      </c>
      <c r="CD1685" s="18" t="s">
        <v>2148</v>
      </c>
      <c r="CE1685" s="18" t="s">
        <v>2148</v>
      </c>
      <c r="CF1685" s="18">
        <v>2</v>
      </c>
      <c r="CG1685" s="18" t="s">
        <v>533</v>
      </c>
      <c r="CH1685" s="18" t="s">
        <v>2169</v>
      </c>
      <c r="CI1685" s="18" t="s">
        <v>296</v>
      </c>
      <c r="CJ1685" s="18">
        <v>-29.4</v>
      </c>
      <c r="CK1685" s="18" t="s">
        <v>2162</v>
      </c>
      <c r="CL1685" s="18" t="s">
        <v>479</v>
      </c>
      <c r="CM1685" s="18">
        <v>8</v>
      </c>
      <c r="CN1685" s="18" t="s">
        <v>2160</v>
      </c>
      <c r="CO1685" s="18">
        <v>-31.8</v>
      </c>
      <c r="CP1685" s="18">
        <v>-27</v>
      </c>
      <c r="CQ1685" s="18">
        <v>2.4</v>
      </c>
      <c r="CR1685" s="18">
        <v>2.4</v>
      </c>
      <c r="CS1685" s="18" t="s">
        <v>557</v>
      </c>
      <c r="CT1685" s="18" t="s">
        <v>2148</v>
      </c>
      <c r="CU1685" s="18" t="s">
        <v>2148</v>
      </c>
      <c r="CV1685" s="18">
        <v>2</v>
      </c>
      <c r="CW1685" s="18" t="s">
        <v>533</v>
      </c>
      <c r="CX1685" s="18" t="s">
        <v>2161</v>
      </c>
      <c r="CY1685" s="76" t="s">
        <v>2163</v>
      </c>
      <c r="CZ1685" s="18">
        <v>4.6802721089999997</v>
      </c>
      <c r="DA1685" s="18" t="s">
        <v>257</v>
      </c>
      <c r="DB1685" s="18" t="s">
        <v>479</v>
      </c>
      <c r="DC1685" s="18">
        <v>8</v>
      </c>
      <c r="DD1685" s="18" t="s">
        <v>2160</v>
      </c>
      <c r="DE1685" s="18"/>
      <c r="DF1685" s="18"/>
      <c r="DG1685" s="18"/>
      <c r="DH1685" s="18"/>
      <c r="DI1685" s="18"/>
      <c r="DJ1685" s="18"/>
      <c r="DK1685" s="18"/>
      <c r="DL1685" s="18"/>
      <c r="DM1685" s="18"/>
      <c r="DN1685" s="76" t="s">
        <v>2164</v>
      </c>
      <c r="DO1685" s="56"/>
      <c r="DP1685" s="56"/>
      <c r="DQ1685" s="56"/>
      <c r="DR1685" s="56"/>
      <c r="DS1685" s="56"/>
      <c r="DT1685" s="56"/>
      <c r="DU1685" s="56"/>
      <c r="DV1685" s="56"/>
      <c r="DW1685" s="56">
        <v>0</v>
      </c>
      <c r="DX1685" s="56"/>
      <c r="DY1685" s="56"/>
      <c r="DZ1685" s="56"/>
      <c r="EA1685" s="56"/>
      <c r="EB1685" s="56"/>
      <c r="EC1685" s="56"/>
      <c r="ED1685" s="56"/>
      <c r="EE1685" s="56"/>
      <c r="EF1685" s="56"/>
      <c r="EG1685" s="56"/>
      <c r="EH1685" s="18" t="s">
        <v>2168</v>
      </c>
      <c r="EI1685" s="18">
        <f t="array" ref="EI1685">IF(SUMPRODUCT(--(DO1685:DS1685&lt;&gt;""))=0, 0,1)</f>
        <v>0</v>
      </c>
      <c r="EJ1685" s="18">
        <f t="array" ref="EJ1685">IF(SUMPRODUCT(--(DT1685:EG1685&lt;&gt;""))=0, 0,1)</f>
        <v>1</v>
      </c>
      <c r="EK1685" s="18" cm="1">
        <f t="array" ref="EK1685">IF(SUMPRODUCT(--(EC1685:EG1685&lt;&gt;""))=0, 0,1)</f>
        <v>0</v>
      </c>
      <c r="EL1685" s="18">
        <f t="array" ref="EL1685">IF(SUMPRODUCT(--(EE1685:EG1685&lt;&gt;""))=0, 0,1)</f>
        <v>0</v>
      </c>
      <c r="EM1685" s="18">
        <f t="shared" si="329"/>
        <v>0</v>
      </c>
      <c r="EN1685" s="18" t="str">
        <f t="shared" si="330"/>
        <v>NA</v>
      </c>
      <c r="EO1685" s="18">
        <f t="shared" si="331"/>
        <v>0</v>
      </c>
      <c r="EP1685" s="18" t="str">
        <f t="shared" si="332"/>
        <v>NA</v>
      </c>
      <c r="EQ1685" s="18" t="str">
        <f t="shared" si="333"/>
        <v>NA</v>
      </c>
      <c r="ER1685" s="18" t="s">
        <v>2081</v>
      </c>
      <c r="ES1685" s="59">
        <v>43970</v>
      </c>
      <c r="ET1685" s="18"/>
      <c r="EU1685" s="18"/>
    </row>
    <row r="1686" spans="1:151" s="1" customFormat="1" ht="15.75" customHeight="1" x14ac:dyDescent="0.2">
      <c r="A1686" s="5" t="s">
        <v>2145</v>
      </c>
      <c r="B1686" s="24" t="s">
        <v>2146</v>
      </c>
      <c r="C1686" s="56">
        <v>1</v>
      </c>
      <c r="D1686" s="18" t="s">
        <v>2657</v>
      </c>
      <c r="E1686" s="18" t="s">
        <v>2942</v>
      </c>
      <c r="F1686" s="18" t="s">
        <v>553</v>
      </c>
      <c r="G1686" s="18" t="s">
        <v>763</v>
      </c>
      <c r="H1686" s="18" t="s">
        <v>804</v>
      </c>
      <c r="I1686" s="18" t="s">
        <v>799</v>
      </c>
      <c r="J1686" s="18" t="s">
        <v>2147</v>
      </c>
      <c r="K1686" s="18" t="s">
        <v>257</v>
      </c>
      <c r="L1686" s="18" t="s">
        <v>2148</v>
      </c>
      <c r="M1686" s="18" t="s">
        <v>253</v>
      </c>
      <c r="N1686" s="56">
        <v>74</v>
      </c>
      <c r="O1686" s="18" t="s">
        <v>2149</v>
      </c>
      <c r="P1686" s="18" t="s">
        <v>2128</v>
      </c>
      <c r="Q1686" s="18" t="s">
        <v>254</v>
      </c>
      <c r="R1686" s="18" t="s">
        <v>2150</v>
      </c>
      <c r="S1686" s="18" t="s">
        <v>2166</v>
      </c>
      <c r="T1686" s="18"/>
      <c r="U1686" s="26" t="s">
        <v>257</v>
      </c>
      <c r="V1686" s="26" t="s">
        <v>257</v>
      </c>
      <c r="W1686" s="26" t="s">
        <v>257</v>
      </c>
      <c r="X1686" s="18" t="s">
        <v>2152</v>
      </c>
      <c r="Y1686" s="18">
        <v>15.79</v>
      </c>
      <c r="Z1686" s="18" t="s">
        <v>2153</v>
      </c>
      <c r="AA1686" s="18" t="s">
        <v>257</v>
      </c>
      <c r="AB1686" s="18">
        <f t="shared" si="328"/>
        <v>15.79</v>
      </c>
      <c r="AC1686" s="18" t="s">
        <v>479</v>
      </c>
      <c r="AD1686" s="18">
        <v>25</v>
      </c>
      <c r="AE1686" s="18" t="s">
        <v>556</v>
      </c>
      <c r="AF1686" s="18">
        <v>1.4</v>
      </c>
      <c r="AG1686" s="18">
        <v>1.4</v>
      </c>
      <c r="AH1686" s="18" t="s">
        <v>557</v>
      </c>
      <c r="AI1686" s="18">
        <v>60</v>
      </c>
      <c r="AJ1686" s="18" t="s">
        <v>522</v>
      </c>
      <c r="AK1686" s="18">
        <v>60</v>
      </c>
      <c r="AL1686" s="18"/>
      <c r="AM1686" s="18" t="s">
        <v>2154</v>
      </c>
      <c r="AN1686" s="18">
        <v>2.18431373</v>
      </c>
      <c r="AO1686" s="18" t="s">
        <v>2155</v>
      </c>
      <c r="AP1686" s="18" t="s">
        <v>479</v>
      </c>
      <c r="AQ1686" s="18">
        <v>4</v>
      </c>
      <c r="AR1686" s="18" t="s">
        <v>556</v>
      </c>
      <c r="AS1686" s="18">
        <v>1.5882353</v>
      </c>
      <c r="AT1686" s="18">
        <v>2.7803921599999999</v>
      </c>
      <c r="AU1686" s="18">
        <v>0.59607843000000005</v>
      </c>
      <c r="AV1686" s="18">
        <v>0.59607843000000005</v>
      </c>
      <c r="AW1686" s="18" t="s">
        <v>557</v>
      </c>
      <c r="AX1686" s="18" t="s">
        <v>2148</v>
      </c>
      <c r="AY1686" s="18" t="s">
        <v>2148</v>
      </c>
      <c r="AZ1686" s="18">
        <v>2</v>
      </c>
      <c r="BA1686" s="18" t="s">
        <v>533</v>
      </c>
      <c r="BB1686" s="18" t="s">
        <v>2156</v>
      </c>
      <c r="BC1686" s="18" t="s">
        <v>2157</v>
      </c>
      <c r="BD1686" s="18">
        <v>38.322580600000002</v>
      </c>
      <c r="BE1686" s="18" t="s">
        <v>2155</v>
      </c>
      <c r="BF1686" s="18" t="s">
        <v>479</v>
      </c>
      <c r="BG1686" s="18">
        <v>4</v>
      </c>
      <c r="BH1686" s="18" t="s">
        <v>556</v>
      </c>
      <c r="BI1686" s="18">
        <v>34.838709600000001</v>
      </c>
      <c r="BJ1686" s="18">
        <v>41.806451600000003</v>
      </c>
      <c r="BK1686" s="18">
        <v>3.4838710000000002</v>
      </c>
      <c r="BL1686" s="18">
        <v>3.4838710000000002</v>
      </c>
      <c r="BM1686" s="18" t="s">
        <v>557</v>
      </c>
      <c r="BN1686" s="18" t="s">
        <v>2148</v>
      </c>
      <c r="BO1686" s="18" t="s">
        <v>2148</v>
      </c>
      <c r="BP1686" s="18">
        <v>2</v>
      </c>
      <c r="BQ1686" s="18" t="s">
        <v>533</v>
      </c>
      <c r="BR1686" s="18" t="s">
        <v>2156</v>
      </c>
      <c r="BS1686" s="18" t="s">
        <v>2158</v>
      </c>
      <c r="BT1686" s="18">
        <v>101.4</v>
      </c>
      <c r="BU1686" s="18" t="s">
        <v>2159</v>
      </c>
      <c r="BV1686" s="18" t="s">
        <v>479</v>
      </c>
      <c r="BW1686" s="18">
        <v>8</v>
      </c>
      <c r="BX1686" s="18" t="s">
        <v>2160</v>
      </c>
      <c r="BY1686" s="18">
        <v>90.4</v>
      </c>
      <c r="BZ1686" s="18">
        <v>112.4</v>
      </c>
      <c r="CA1686" s="18">
        <v>11</v>
      </c>
      <c r="CB1686" s="18">
        <v>11</v>
      </c>
      <c r="CC1686" s="18" t="s">
        <v>557</v>
      </c>
      <c r="CD1686" s="18" t="s">
        <v>2148</v>
      </c>
      <c r="CE1686" s="18" t="s">
        <v>2148</v>
      </c>
      <c r="CF1686" s="18">
        <v>2</v>
      </c>
      <c r="CG1686" s="18" t="s">
        <v>533</v>
      </c>
      <c r="CH1686" s="18" t="s">
        <v>2169</v>
      </c>
      <c r="CI1686" s="18" t="s">
        <v>296</v>
      </c>
      <c r="CJ1686" s="18">
        <v>-22.3</v>
      </c>
      <c r="CK1686" s="18" t="s">
        <v>2162</v>
      </c>
      <c r="CL1686" s="18" t="s">
        <v>479</v>
      </c>
      <c r="CM1686" s="18">
        <v>8</v>
      </c>
      <c r="CN1686" s="18" t="s">
        <v>2160</v>
      </c>
      <c r="CO1686" s="18">
        <v>-26</v>
      </c>
      <c r="CP1686" s="18">
        <v>-18.600000000000001</v>
      </c>
      <c r="CQ1686" s="18">
        <v>3.7</v>
      </c>
      <c r="CR1686" s="18">
        <v>3.7</v>
      </c>
      <c r="CS1686" s="18" t="s">
        <v>557</v>
      </c>
      <c r="CT1686" s="18" t="s">
        <v>2148</v>
      </c>
      <c r="CU1686" s="18" t="s">
        <v>2148</v>
      </c>
      <c r="CV1686" s="18">
        <v>2</v>
      </c>
      <c r="CW1686" s="18" t="s">
        <v>533</v>
      </c>
      <c r="CX1686" s="18" t="s">
        <v>2161</v>
      </c>
      <c r="CY1686" s="76" t="s">
        <v>2163</v>
      </c>
      <c r="CZ1686" s="18">
        <v>4.5470852019999999</v>
      </c>
      <c r="DA1686" s="18" t="s">
        <v>257</v>
      </c>
      <c r="DB1686" s="18" t="s">
        <v>479</v>
      </c>
      <c r="DC1686" s="18">
        <v>8</v>
      </c>
      <c r="DD1686" s="18" t="s">
        <v>2160</v>
      </c>
      <c r="DE1686" s="18"/>
      <c r="DF1686" s="18"/>
      <c r="DG1686" s="18"/>
      <c r="DH1686" s="18"/>
      <c r="DI1686" s="18"/>
      <c r="DJ1686" s="18"/>
      <c r="DK1686" s="18"/>
      <c r="DL1686" s="18"/>
      <c r="DM1686" s="18"/>
      <c r="DN1686" s="76" t="s">
        <v>2164</v>
      </c>
      <c r="DO1686" s="56"/>
      <c r="DP1686" s="56"/>
      <c r="DQ1686" s="56"/>
      <c r="DR1686" s="56"/>
      <c r="DS1686" s="56"/>
      <c r="DT1686" s="56"/>
      <c r="DU1686" s="56"/>
      <c r="DV1686" s="56"/>
      <c r="DW1686" s="56">
        <v>0</v>
      </c>
      <c r="DX1686" s="56"/>
      <c r="DY1686" s="56"/>
      <c r="DZ1686" s="56"/>
      <c r="EA1686" s="56"/>
      <c r="EB1686" s="56"/>
      <c r="EC1686" s="56"/>
      <c r="ED1686" s="56"/>
      <c r="EE1686" s="56"/>
      <c r="EF1686" s="56"/>
      <c r="EG1686" s="56"/>
      <c r="EH1686" s="18" t="s">
        <v>2168</v>
      </c>
      <c r="EI1686" s="18">
        <f t="array" ref="EI1686">IF(SUMPRODUCT(--(DO1686:DS1686&lt;&gt;""))=0, 0,1)</f>
        <v>0</v>
      </c>
      <c r="EJ1686" s="18">
        <f t="array" ref="EJ1686">IF(SUMPRODUCT(--(DT1686:EG1686&lt;&gt;""))=0, 0,1)</f>
        <v>1</v>
      </c>
      <c r="EK1686" s="18" cm="1">
        <f t="array" ref="EK1686">IF(SUMPRODUCT(--(EC1686:EG1686&lt;&gt;""))=0, 0,1)</f>
        <v>0</v>
      </c>
      <c r="EL1686" s="18">
        <f t="array" ref="EL1686">IF(SUMPRODUCT(--(EE1686:EG1686&lt;&gt;""))=0, 0,1)</f>
        <v>0</v>
      </c>
      <c r="EM1686" s="18">
        <f t="shared" si="329"/>
        <v>0</v>
      </c>
      <c r="EN1686" s="18" t="str">
        <f t="shared" si="330"/>
        <v>NA</v>
      </c>
      <c r="EO1686" s="18">
        <f t="shared" si="331"/>
        <v>0</v>
      </c>
      <c r="EP1686" s="18" t="str">
        <f t="shared" si="332"/>
        <v>NA</v>
      </c>
      <c r="EQ1686" s="18" t="str">
        <f t="shared" si="333"/>
        <v>NA</v>
      </c>
      <c r="ER1686" s="18" t="s">
        <v>2081</v>
      </c>
      <c r="ES1686" s="59">
        <v>43970</v>
      </c>
      <c r="ET1686" s="18"/>
      <c r="EU1686" s="18"/>
    </row>
    <row r="1687" spans="1:151" s="1" customFormat="1" ht="15.75" customHeight="1" x14ac:dyDescent="0.2">
      <c r="A1687" s="5" t="s">
        <v>2145</v>
      </c>
      <c r="B1687" s="24" t="s">
        <v>2146</v>
      </c>
      <c r="C1687" s="56">
        <v>1</v>
      </c>
      <c r="D1687" s="18" t="s">
        <v>2652</v>
      </c>
      <c r="E1687" s="18" t="s">
        <v>2942</v>
      </c>
      <c r="F1687" s="18" t="s">
        <v>553</v>
      </c>
      <c r="G1687" s="18" t="s">
        <v>575</v>
      </c>
      <c r="H1687" s="18" t="s">
        <v>1815</v>
      </c>
      <c r="I1687" s="18" t="s">
        <v>552</v>
      </c>
      <c r="J1687" s="18" t="s">
        <v>2170</v>
      </c>
      <c r="K1687" s="18" t="s">
        <v>257</v>
      </c>
      <c r="L1687" s="18" t="s">
        <v>2148</v>
      </c>
      <c r="M1687" s="18" t="s">
        <v>253</v>
      </c>
      <c r="N1687" s="56">
        <v>74</v>
      </c>
      <c r="O1687" s="18" t="s">
        <v>2149</v>
      </c>
      <c r="P1687" s="18" t="s">
        <v>2128</v>
      </c>
      <c r="Q1687" s="18" t="s">
        <v>254</v>
      </c>
      <c r="R1687" s="18" t="s">
        <v>2150</v>
      </c>
      <c r="S1687" s="18" t="s">
        <v>2151</v>
      </c>
      <c r="T1687" s="18"/>
      <c r="U1687" s="26" t="s">
        <v>257</v>
      </c>
      <c r="V1687" s="26" t="s">
        <v>257</v>
      </c>
      <c r="W1687" s="26" t="s">
        <v>257</v>
      </c>
      <c r="X1687" s="18" t="s">
        <v>2152</v>
      </c>
      <c r="Y1687" s="18">
        <v>0.68</v>
      </c>
      <c r="Z1687" s="18" t="s">
        <v>2153</v>
      </c>
      <c r="AA1687" s="18" t="s">
        <v>257</v>
      </c>
      <c r="AB1687" s="18">
        <f t="shared" si="328"/>
        <v>0.68</v>
      </c>
      <c r="AC1687" s="18" t="s">
        <v>479</v>
      </c>
      <c r="AD1687" s="18">
        <v>10</v>
      </c>
      <c r="AE1687" s="18" t="s">
        <v>556</v>
      </c>
      <c r="AF1687" s="18">
        <v>7.0000000000000007E-2</v>
      </c>
      <c r="AG1687" s="18">
        <v>7.0000000000000007E-2</v>
      </c>
      <c r="AH1687" s="18" t="s">
        <v>557</v>
      </c>
      <c r="AI1687" s="18">
        <v>60</v>
      </c>
      <c r="AJ1687" s="18" t="s">
        <v>522</v>
      </c>
      <c r="AK1687" s="18">
        <v>60</v>
      </c>
      <c r="AL1687" s="18"/>
      <c r="AM1687" s="18" t="s">
        <v>2154</v>
      </c>
      <c r="AN1687" s="18">
        <v>0.12941175999999999</v>
      </c>
      <c r="AO1687" s="18" t="s">
        <v>2155</v>
      </c>
      <c r="AP1687" s="18" t="s">
        <v>479</v>
      </c>
      <c r="AQ1687" s="18">
        <v>4</v>
      </c>
      <c r="AR1687" s="18" t="s">
        <v>556</v>
      </c>
      <c r="AS1687" s="18">
        <v>3.9215600000000001E-3</v>
      </c>
      <c r="AT1687" s="18">
        <v>0.25490195999999998</v>
      </c>
      <c r="AU1687" s="18">
        <v>0.1254902</v>
      </c>
      <c r="AV1687" s="18">
        <v>0.1254902</v>
      </c>
      <c r="AW1687" s="18" t="s">
        <v>557</v>
      </c>
      <c r="AX1687" s="18" t="s">
        <v>2148</v>
      </c>
      <c r="AY1687" s="18" t="s">
        <v>2148</v>
      </c>
      <c r="AZ1687" s="18">
        <v>2</v>
      </c>
      <c r="BA1687" s="18" t="s">
        <v>533</v>
      </c>
      <c r="BB1687" s="18" t="s">
        <v>2156</v>
      </c>
      <c r="BC1687" s="18" t="s">
        <v>2157</v>
      </c>
      <c r="BD1687" s="18">
        <v>20.322580599999998</v>
      </c>
      <c r="BE1687" s="18" t="s">
        <v>2155</v>
      </c>
      <c r="BF1687" s="18" t="s">
        <v>479</v>
      </c>
      <c r="BG1687" s="18">
        <v>4</v>
      </c>
      <c r="BH1687" s="18" t="s">
        <v>556</v>
      </c>
      <c r="BI1687" s="18">
        <v>18.870967700000001</v>
      </c>
      <c r="BJ1687" s="18">
        <v>21.774193499999999</v>
      </c>
      <c r="BK1687" s="18">
        <v>1.4516129</v>
      </c>
      <c r="BL1687" s="18">
        <v>1.4516129</v>
      </c>
      <c r="BM1687" s="18" t="s">
        <v>557</v>
      </c>
      <c r="BN1687" s="18" t="s">
        <v>2148</v>
      </c>
      <c r="BO1687" s="18" t="s">
        <v>2148</v>
      </c>
      <c r="BP1687" s="18">
        <v>2</v>
      </c>
      <c r="BQ1687" s="18" t="s">
        <v>533</v>
      </c>
      <c r="BR1687" s="18" t="s">
        <v>2156</v>
      </c>
      <c r="BS1687" s="18" t="s">
        <v>2158</v>
      </c>
      <c r="BT1687" s="18">
        <v>141.4</v>
      </c>
      <c r="BU1687" s="18" t="s">
        <v>2159</v>
      </c>
      <c r="BV1687" s="18" t="s">
        <v>479</v>
      </c>
      <c r="BW1687" s="18">
        <v>8</v>
      </c>
      <c r="BX1687" s="18" t="s">
        <v>2160</v>
      </c>
      <c r="BY1687" s="18">
        <v>121.8</v>
      </c>
      <c r="BZ1687" s="18">
        <v>161</v>
      </c>
      <c r="CA1687" s="18">
        <v>19.600000000000001</v>
      </c>
      <c r="CB1687" s="18">
        <v>19.600000000000001</v>
      </c>
      <c r="CC1687" s="18" t="s">
        <v>557</v>
      </c>
      <c r="CD1687" s="18" t="s">
        <v>2148</v>
      </c>
      <c r="CE1687" s="18" t="s">
        <v>2148</v>
      </c>
      <c r="CF1687" s="18">
        <v>2</v>
      </c>
      <c r="CG1687" s="18" t="s">
        <v>533</v>
      </c>
      <c r="CH1687" s="18" t="s">
        <v>2169</v>
      </c>
      <c r="CI1687" s="18" t="s">
        <v>296</v>
      </c>
      <c r="CJ1687" s="18">
        <v>-22.3</v>
      </c>
      <c r="CK1687" s="18" t="s">
        <v>2162</v>
      </c>
      <c r="CL1687" s="18" t="s">
        <v>479</v>
      </c>
      <c r="CM1687" s="18">
        <v>8</v>
      </c>
      <c r="CN1687" s="18" t="s">
        <v>2160</v>
      </c>
      <c r="CO1687" s="18">
        <v>-24.7</v>
      </c>
      <c r="CP1687" s="18">
        <v>-19.899999999999999</v>
      </c>
      <c r="CQ1687" s="18">
        <v>2.4</v>
      </c>
      <c r="CR1687" s="18">
        <v>2.4</v>
      </c>
      <c r="CS1687" s="18" t="s">
        <v>557</v>
      </c>
      <c r="CT1687" s="18" t="s">
        <v>2148</v>
      </c>
      <c r="CU1687" s="18" t="s">
        <v>2148</v>
      </c>
      <c r="CV1687" s="18">
        <v>2</v>
      </c>
      <c r="CW1687" s="18" t="s">
        <v>533</v>
      </c>
      <c r="CX1687" s="18" t="s">
        <v>2161</v>
      </c>
      <c r="CY1687" s="76" t="s">
        <v>2163</v>
      </c>
      <c r="CZ1687" s="18">
        <v>6.3408071750000001</v>
      </c>
      <c r="DA1687" s="18" t="s">
        <v>257</v>
      </c>
      <c r="DB1687" s="18" t="s">
        <v>479</v>
      </c>
      <c r="DC1687" s="18">
        <v>8</v>
      </c>
      <c r="DD1687" s="18" t="s">
        <v>2160</v>
      </c>
      <c r="DE1687" s="18"/>
      <c r="DF1687" s="18"/>
      <c r="DG1687" s="18"/>
      <c r="DH1687" s="18"/>
      <c r="DI1687" s="18"/>
      <c r="DJ1687" s="18"/>
      <c r="DK1687" s="18"/>
      <c r="DL1687" s="18"/>
      <c r="DM1687" s="18"/>
      <c r="DN1687" s="76" t="s">
        <v>2164</v>
      </c>
      <c r="DO1687" s="56"/>
      <c r="DP1687" s="56"/>
      <c r="DQ1687" s="56"/>
      <c r="DR1687" s="56"/>
      <c r="DS1687" s="56"/>
      <c r="DT1687" s="56"/>
      <c r="DU1687" s="56"/>
      <c r="DV1687" s="56"/>
      <c r="DW1687" s="56">
        <v>0</v>
      </c>
      <c r="DX1687" s="56"/>
      <c r="DY1687" s="56"/>
      <c r="DZ1687" s="56"/>
      <c r="EA1687" s="56"/>
      <c r="EB1687" s="56"/>
      <c r="EC1687" s="56"/>
      <c r="ED1687" s="56"/>
      <c r="EE1687" s="56"/>
      <c r="EF1687" s="56"/>
      <c r="EG1687" s="56"/>
      <c r="EH1687" s="18" t="s">
        <v>2165</v>
      </c>
      <c r="EI1687" s="18">
        <f t="array" ref="EI1687">IF(SUMPRODUCT(--(DO1687:DS1687&lt;&gt;""))=0, 0,1)</f>
        <v>0</v>
      </c>
      <c r="EJ1687" s="18">
        <f t="array" ref="EJ1687">IF(SUMPRODUCT(--(DT1687:EG1687&lt;&gt;""))=0, 0,1)</f>
        <v>1</v>
      </c>
      <c r="EK1687" s="18" cm="1">
        <f t="array" ref="EK1687">IF(SUMPRODUCT(--(EC1687:EG1687&lt;&gt;""))=0, 0,1)</f>
        <v>0</v>
      </c>
      <c r="EL1687" s="18">
        <f t="array" ref="EL1687">IF(SUMPRODUCT(--(EE1687:EG1687&lt;&gt;""))=0, 0,1)</f>
        <v>0</v>
      </c>
      <c r="EM1687" s="18">
        <f t="shared" si="329"/>
        <v>0</v>
      </c>
      <c r="EN1687" s="18" t="str">
        <f t="shared" si="330"/>
        <v>NA</v>
      </c>
      <c r="EO1687" s="18">
        <f t="shared" si="331"/>
        <v>0</v>
      </c>
      <c r="EP1687" s="18" t="str">
        <f t="shared" si="332"/>
        <v>NA</v>
      </c>
      <c r="EQ1687" s="18" t="str">
        <f t="shared" si="333"/>
        <v>NA</v>
      </c>
      <c r="ER1687" s="18" t="s">
        <v>2081</v>
      </c>
      <c r="ES1687" s="59">
        <v>43970</v>
      </c>
      <c r="ET1687" s="18"/>
      <c r="EU1687" s="18"/>
    </row>
    <row r="1688" spans="1:151" s="1" customFormat="1" ht="15.75" customHeight="1" x14ac:dyDescent="0.2">
      <c r="A1688" s="5" t="s">
        <v>2145</v>
      </c>
      <c r="B1688" s="24" t="s">
        <v>2146</v>
      </c>
      <c r="C1688" s="56">
        <v>1</v>
      </c>
      <c r="D1688" s="18" t="s">
        <v>2653</v>
      </c>
      <c r="E1688" s="18" t="s">
        <v>2942</v>
      </c>
      <c r="F1688" s="18" t="s">
        <v>553</v>
      </c>
      <c r="G1688" s="18" t="s">
        <v>575</v>
      </c>
      <c r="H1688" s="18" t="s">
        <v>1815</v>
      </c>
      <c r="I1688" s="18" t="s">
        <v>552</v>
      </c>
      <c r="J1688" s="18" t="s">
        <v>2170</v>
      </c>
      <c r="K1688" s="18" t="s">
        <v>257</v>
      </c>
      <c r="L1688" s="18" t="s">
        <v>2148</v>
      </c>
      <c r="M1688" s="18" t="s">
        <v>253</v>
      </c>
      <c r="N1688" s="56">
        <v>74</v>
      </c>
      <c r="O1688" s="18" t="s">
        <v>2149</v>
      </c>
      <c r="P1688" s="18" t="s">
        <v>2128</v>
      </c>
      <c r="Q1688" s="18" t="s">
        <v>254</v>
      </c>
      <c r="R1688" s="18" t="s">
        <v>2150</v>
      </c>
      <c r="S1688" s="18" t="s">
        <v>2166</v>
      </c>
      <c r="T1688" s="18"/>
      <c r="U1688" s="26" t="s">
        <v>257</v>
      </c>
      <c r="V1688" s="26" t="s">
        <v>257</v>
      </c>
      <c r="W1688" s="26" t="s">
        <v>257</v>
      </c>
      <c r="X1688" s="18" t="s">
        <v>2152</v>
      </c>
      <c r="Y1688" s="18">
        <v>0.68</v>
      </c>
      <c r="Z1688" s="18" t="s">
        <v>2153</v>
      </c>
      <c r="AA1688" s="18" t="s">
        <v>257</v>
      </c>
      <c r="AB1688" s="18">
        <f t="shared" si="328"/>
        <v>0.68</v>
      </c>
      <c r="AC1688" s="18" t="s">
        <v>479</v>
      </c>
      <c r="AD1688" s="18">
        <v>10</v>
      </c>
      <c r="AE1688" s="18" t="s">
        <v>556</v>
      </c>
      <c r="AF1688" s="18">
        <v>7.0000000000000007E-2</v>
      </c>
      <c r="AG1688" s="18">
        <v>7.0000000000000007E-2</v>
      </c>
      <c r="AH1688" s="18" t="s">
        <v>557</v>
      </c>
      <c r="AI1688" s="18">
        <v>60</v>
      </c>
      <c r="AJ1688" s="18" t="s">
        <v>522</v>
      </c>
      <c r="AK1688" s="18">
        <v>60</v>
      </c>
      <c r="AL1688" s="18"/>
      <c r="AM1688" s="18" t="s">
        <v>2154</v>
      </c>
      <c r="AN1688" s="18">
        <v>0.38039215999999998</v>
      </c>
      <c r="AO1688" s="18" t="s">
        <v>2155</v>
      </c>
      <c r="AP1688" s="18" t="s">
        <v>479</v>
      </c>
      <c r="AQ1688" s="18">
        <v>4</v>
      </c>
      <c r="AR1688" s="18" t="s">
        <v>556</v>
      </c>
      <c r="AS1688" s="18">
        <v>3.9215700000000001E-3</v>
      </c>
      <c r="AT1688" s="18">
        <v>0.75686275000000003</v>
      </c>
      <c r="AU1688" s="18">
        <v>0.37647058999999999</v>
      </c>
      <c r="AV1688" s="18">
        <v>0.37647058999999999</v>
      </c>
      <c r="AW1688" s="18" t="s">
        <v>557</v>
      </c>
      <c r="AX1688" s="18" t="s">
        <v>2148</v>
      </c>
      <c r="AY1688" s="18" t="s">
        <v>2148</v>
      </c>
      <c r="AZ1688" s="18">
        <v>2</v>
      </c>
      <c r="BA1688" s="18" t="s">
        <v>533</v>
      </c>
      <c r="BB1688" s="18" t="s">
        <v>2156</v>
      </c>
      <c r="BC1688" s="18" t="s">
        <v>2157</v>
      </c>
      <c r="BD1688" s="18">
        <v>26.129032299999999</v>
      </c>
      <c r="BE1688" s="18" t="s">
        <v>2155</v>
      </c>
      <c r="BF1688" s="18" t="s">
        <v>479</v>
      </c>
      <c r="BG1688" s="18">
        <v>4</v>
      </c>
      <c r="BH1688" s="18" t="s">
        <v>556</v>
      </c>
      <c r="BI1688" s="18">
        <v>24.3870969</v>
      </c>
      <c r="BJ1688" s="18">
        <v>27.870967700000001</v>
      </c>
      <c r="BK1688" s="18">
        <v>1.7419354</v>
      </c>
      <c r="BL1688" s="18">
        <v>1.7419354</v>
      </c>
      <c r="BM1688" s="18" t="s">
        <v>557</v>
      </c>
      <c r="BN1688" s="18" t="s">
        <v>2148</v>
      </c>
      <c r="BO1688" s="18" t="s">
        <v>2148</v>
      </c>
      <c r="BP1688" s="18">
        <v>2</v>
      </c>
      <c r="BQ1688" s="18" t="s">
        <v>533</v>
      </c>
      <c r="BR1688" s="18" t="s">
        <v>2156</v>
      </c>
      <c r="BS1688" s="18" t="s">
        <v>2158</v>
      </c>
      <c r="BT1688" s="18">
        <v>130</v>
      </c>
      <c r="BU1688" s="18" t="s">
        <v>2159</v>
      </c>
      <c r="BV1688" s="18" t="s">
        <v>479</v>
      </c>
      <c r="BW1688" s="18">
        <v>8</v>
      </c>
      <c r="BX1688" s="18" t="s">
        <v>2160</v>
      </c>
      <c r="BY1688" s="18">
        <v>116.8</v>
      </c>
      <c r="BZ1688" s="18">
        <v>143.19999999999999</v>
      </c>
      <c r="CA1688" s="18">
        <v>13.2</v>
      </c>
      <c r="CB1688" s="18">
        <v>13.2</v>
      </c>
      <c r="CC1688" s="18" t="s">
        <v>557</v>
      </c>
      <c r="CD1688" s="18" t="s">
        <v>2148</v>
      </c>
      <c r="CE1688" s="18" t="s">
        <v>2148</v>
      </c>
      <c r="CF1688" s="18">
        <v>2</v>
      </c>
      <c r="CG1688" s="18" t="s">
        <v>533</v>
      </c>
      <c r="CH1688" s="18" t="s">
        <v>2169</v>
      </c>
      <c r="CI1688" s="18" t="s">
        <v>296</v>
      </c>
      <c r="CJ1688" s="18">
        <v>-21.4</v>
      </c>
      <c r="CK1688" s="18" t="s">
        <v>2162</v>
      </c>
      <c r="CL1688" s="18" t="s">
        <v>479</v>
      </c>
      <c r="CM1688" s="18">
        <v>8</v>
      </c>
      <c r="CN1688" s="18" t="s">
        <v>2160</v>
      </c>
      <c r="CO1688" s="18">
        <v>-26.3</v>
      </c>
      <c r="CP1688" s="18">
        <v>-16.5</v>
      </c>
      <c r="CQ1688" s="18">
        <v>4.9000000000000004</v>
      </c>
      <c r="CR1688" s="18">
        <v>4.9000000000000004</v>
      </c>
      <c r="CS1688" s="18" t="s">
        <v>557</v>
      </c>
      <c r="CT1688" s="18" t="s">
        <v>2148</v>
      </c>
      <c r="CU1688" s="18" t="s">
        <v>2148</v>
      </c>
      <c r="CV1688" s="18">
        <v>2</v>
      </c>
      <c r="CW1688" s="18" t="s">
        <v>533</v>
      </c>
      <c r="CX1688" s="18" t="s">
        <v>2161</v>
      </c>
      <c r="CY1688" s="76" t="s">
        <v>2163</v>
      </c>
      <c r="CZ1688" s="18">
        <v>6.0747663550000004</v>
      </c>
      <c r="DA1688" s="18" t="s">
        <v>257</v>
      </c>
      <c r="DB1688" s="18" t="s">
        <v>479</v>
      </c>
      <c r="DC1688" s="18">
        <v>8</v>
      </c>
      <c r="DD1688" s="18" t="s">
        <v>2160</v>
      </c>
      <c r="DE1688" s="18"/>
      <c r="DF1688" s="18"/>
      <c r="DG1688" s="18"/>
      <c r="DH1688" s="18"/>
      <c r="DI1688" s="18"/>
      <c r="DJ1688" s="18"/>
      <c r="DK1688" s="18"/>
      <c r="DL1688" s="18"/>
      <c r="DM1688" s="18"/>
      <c r="DN1688" s="76" t="s">
        <v>2164</v>
      </c>
      <c r="DO1688" s="56"/>
      <c r="DP1688" s="56"/>
      <c r="DQ1688" s="56"/>
      <c r="DR1688" s="56"/>
      <c r="DS1688" s="56"/>
      <c r="DT1688" s="56"/>
      <c r="DU1688" s="56"/>
      <c r="DV1688" s="56"/>
      <c r="DW1688" s="56">
        <v>0</v>
      </c>
      <c r="DX1688" s="56"/>
      <c r="DY1688" s="56"/>
      <c r="DZ1688" s="56"/>
      <c r="EA1688" s="56"/>
      <c r="EB1688" s="56"/>
      <c r="EC1688" s="56"/>
      <c r="ED1688" s="56"/>
      <c r="EE1688" s="56"/>
      <c r="EF1688" s="56"/>
      <c r="EG1688" s="56"/>
      <c r="EH1688" s="18" t="s">
        <v>2165</v>
      </c>
      <c r="EI1688" s="18">
        <f t="array" ref="EI1688">IF(SUMPRODUCT(--(DO1688:DS1688&lt;&gt;""))=0, 0,1)</f>
        <v>0</v>
      </c>
      <c r="EJ1688" s="18">
        <f t="array" ref="EJ1688">IF(SUMPRODUCT(--(DT1688:EG1688&lt;&gt;""))=0, 0,1)</f>
        <v>1</v>
      </c>
      <c r="EK1688" s="18" cm="1">
        <f t="array" ref="EK1688">IF(SUMPRODUCT(--(EC1688:EG1688&lt;&gt;""))=0, 0,1)</f>
        <v>0</v>
      </c>
      <c r="EL1688" s="18">
        <f t="array" ref="EL1688">IF(SUMPRODUCT(--(EE1688:EG1688&lt;&gt;""))=0, 0,1)</f>
        <v>0</v>
      </c>
      <c r="EM1688" s="18">
        <f t="shared" si="329"/>
        <v>0</v>
      </c>
      <c r="EN1688" s="18" t="str">
        <f t="shared" si="330"/>
        <v>NA</v>
      </c>
      <c r="EO1688" s="18">
        <f t="shared" si="331"/>
        <v>0</v>
      </c>
      <c r="EP1688" s="18" t="str">
        <f t="shared" si="332"/>
        <v>NA</v>
      </c>
      <c r="EQ1688" s="18" t="str">
        <f t="shared" si="333"/>
        <v>NA</v>
      </c>
      <c r="ER1688" s="18" t="s">
        <v>2081</v>
      </c>
      <c r="ES1688" s="59">
        <v>43970</v>
      </c>
      <c r="ET1688" s="18"/>
      <c r="EU1688" s="18"/>
    </row>
    <row r="1689" spans="1:151" s="1" customFormat="1" ht="15.75" customHeight="1" x14ac:dyDescent="0.2">
      <c r="A1689" s="5" t="s">
        <v>2145</v>
      </c>
      <c r="B1689" s="24" t="s">
        <v>2146</v>
      </c>
      <c r="C1689" s="56">
        <v>1</v>
      </c>
      <c r="D1689" s="18" t="s">
        <v>2654</v>
      </c>
      <c r="E1689" s="18" t="s">
        <v>2942</v>
      </c>
      <c r="F1689" s="18" t="s">
        <v>553</v>
      </c>
      <c r="G1689" s="18" t="s">
        <v>575</v>
      </c>
      <c r="H1689" s="18" t="s">
        <v>1815</v>
      </c>
      <c r="I1689" s="18" t="s">
        <v>552</v>
      </c>
      <c r="J1689" s="18" t="s">
        <v>2170</v>
      </c>
      <c r="K1689" s="18" t="s">
        <v>257</v>
      </c>
      <c r="L1689" s="18" t="s">
        <v>2148</v>
      </c>
      <c r="M1689" s="18" t="s">
        <v>253</v>
      </c>
      <c r="N1689" s="56">
        <v>74</v>
      </c>
      <c r="O1689" s="18" t="s">
        <v>2149</v>
      </c>
      <c r="P1689" s="18" t="s">
        <v>2128</v>
      </c>
      <c r="Q1689" s="18" t="s">
        <v>254</v>
      </c>
      <c r="R1689" s="18" t="s">
        <v>2150</v>
      </c>
      <c r="S1689" s="18" t="s">
        <v>2151</v>
      </c>
      <c r="T1689" s="18"/>
      <c r="U1689" s="26" t="s">
        <v>257</v>
      </c>
      <c r="V1689" s="26" t="s">
        <v>257</v>
      </c>
      <c r="W1689" s="26" t="s">
        <v>257</v>
      </c>
      <c r="X1689" s="18" t="s">
        <v>2152</v>
      </c>
      <c r="Y1689" s="18">
        <v>3.95</v>
      </c>
      <c r="Z1689" s="18" t="s">
        <v>2153</v>
      </c>
      <c r="AA1689" s="18" t="s">
        <v>257</v>
      </c>
      <c r="AB1689" s="18">
        <f t="shared" si="328"/>
        <v>3.95</v>
      </c>
      <c r="AC1689" s="18" t="s">
        <v>479</v>
      </c>
      <c r="AD1689" s="18">
        <v>25</v>
      </c>
      <c r="AE1689" s="18" t="s">
        <v>556</v>
      </c>
      <c r="AF1689" s="18">
        <v>0.35</v>
      </c>
      <c r="AG1689" s="18">
        <v>0.35</v>
      </c>
      <c r="AH1689" s="18" t="s">
        <v>557</v>
      </c>
      <c r="AI1689" s="18">
        <v>60</v>
      </c>
      <c r="AJ1689" s="18" t="s">
        <v>522</v>
      </c>
      <c r="AK1689" s="18">
        <v>60</v>
      </c>
      <c r="AL1689" s="18"/>
      <c r="AM1689" s="18" t="s">
        <v>2154</v>
      </c>
      <c r="AN1689" s="18">
        <v>0.45882352999999998</v>
      </c>
      <c r="AO1689" s="18" t="s">
        <v>2155</v>
      </c>
      <c r="AP1689" s="18" t="s">
        <v>479</v>
      </c>
      <c r="AQ1689" s="18">
        <v>4</v>
      </c>
      <c r="AR1689" s="18" t="s">
        <v>556</v>
      </c>
      <c r="AS1689" s="18">
        <v>0.30196078999999998</v>
      </c>
      <c r="AT1689" s="18">
        <v>0.61568626999999998</v>
      </c>
      <c r="AU1689" s="18">
        <v>0.15686274</v>
      </c>
      <c r="AV1689" s="18">
        <v>0.15686274</v>
      </c>
      <c r="AW1689" s="18" t="s">
        <v>557</v>
      </c>
      <c r="AX1689" s="18" t="s">
        <v>2148</v>
      </c>
      <c r="AY1689" s="18" t="s">
        <v>2148</v>
      </c>
      <c r="AZ1689" s="18">
        <v>2</v>
      </c>
      <c r="BA1689" s="18" t="s">
        <v>533</v>
      </c>
      <c r="BB1689" s="18" t="s">
        <v>2156</v>
      </c>
      <c r="BC1689" s="18" t="s">
        <v>2157</v>
      </c>
      <c r="BD1689" s="18">
        <v>22.354838699999998</v>
      </c>
      <c r="BE1689" s="18" t="s">
        <v>2155</v>
      </c>
      <c r="BF1689" s="18" t="s">
        <v>479</v>
      </c>
      <c r="BG1689" s="18">
        <v>4</v>
      </c>
      <c r="BH1689" s="18" t="s">
        <v>556</v>
      </c>
      <c r="BI1689" s="18">
        <v>20.903225800000001</v>
      </c>
      <c r="BJ1689" s="18">
        <v>23.806451599999999</v>
      </c>
      <c r="BK1689" s="18">
        <v>1.4516129</v>
      </c>
      <c r="BL1689" s="18">
        <v>1.4516129</v>
      </c>
      <c r="BM1689" s="18" t="s">
        <v>557</v>
      </c>
      <c r="BN1689" s="18" t="s">
        <v>2148</v>
      </c>
      <c r="BO1689" s="18" t="s">
        <v>2148</v>
      </c>
      <c r="BP1689" s="18">
        <v>2</v>
      </c>
      <c r="BQ1689" s="18" t="s">
        <v>533</v>
      </c>
      <c r="BR1689" s="18" t="s">
        <v>2156</v>
      </c>
      <c r="BS1689" s="18"/>
      <c r="BT1689" s="18"/>
      <c r="BU1689" s="18"/>
      <c r="BV1689" s="18"/>
      <c r="BW1689" s="18"/>
      <c r="BX1689" s="18"/>
      <c r="BY1689" s="18"/>
      <c r="BZ1689" s="18"/>
      <c r="CA1689" s="18"/>
      <c r="CB1689" s="18"/>
      <c r="CC1689" s="18"/>
      <c r="CD1689" s="18"/>
      <c r="CE1689" s="18"/>
      <c r="CF1689" s="18"/>
      <c r="CG1689" s="18"/>
      <c r="CH1689" s="18"/>
      <c r="CI1689" s="18"/>
      <c r="CJ1689" s="18"/>
      <c r="CK1689" s="18"/>
      <c r="CL1689" s="18"/>
      <c r="CM1689" s="18"/>
      <c r="CN1689" s="18"/>
      <c r="CO1689" s="18"/>
      <c r="CP1689" s="18"/>
      <c r="CQ1689" s="18"/>
      <c r="CR1689" s="18"/>
      <c r="CS1689" s="18"/>
      <c r="CT1689" s="18"/>
      <c r="CU1689" s="18"/>
      <c r="CV1689" s="18"/>
      <c r="CW1689" s="18"/>
      <c r="CX1689" s="18"/>
      <c r="CY1689" s="76"/>
      <c r="CZ1689" s="18"/>
      <c r="DA1689" s="18"/>
      <c r="DB1689" s="18"/>
      <c r="DC1689" s="18"/>
      <c r="DD1689" s="18"/>
      <c r="DE1689" s="18"/>
      <c r="DF1689" s="18"/>
      <c r="DG1689" s="18"/>
      <c r="DH1689" s="18"/>
      <c r="DI1689" s="18"/>
      <c r="DJ1689" s="18"/>
      <c r="DK1689" s="18"/>
      <c r="DL1689" s="18"/>
      <c r="DM1689" s="18"/>
      <c r="DN1689" s="76"/>
      <c r="DO1689" s="56"/>
      <c r="DP1689" s="56"/>
      <c r="DQ1689" s="56"/>
      <c r="DR1689" s="56"/>
      <c r="DS1689" s="56"/>
      <c r="DT1689" s="56"/>
      <c r="DU1689" s="56"/>
      <c r="DV1689" s="56"/>
      <c r="DW1689" s="56">
        <v>0</v>
      </c>
      <c r="DX1689" s="56"/>
      <c r="DY1689" s="56"/>
      <c r="DZ1689" s="56"/>
      <c r="EA1689" s="56"/>
      <c r="EB1689" s="56"/>
      <c r="EC1689" s="56"/>
      <c r="ED1689" s="56"/>
      <c r="EE1689" s="56"/>
      <c r="EF1689" s="56"/>
      <c r="EG1689" s="56"/>
      <c r="EH1689" s="18" t="s">
        <v>2168</v>
      </c>
      <c r="EI1689" s="18">
        <f t="array" ref="EI1689">IF(SUMPRODUCT(--(DO1689:DS1689&lt;&gt;""))=0, 0,1)</f>
        <v>0</v>
      </c>
      <c r="EJ1689" s="18">
        <f t="array" ref="EJ1689">IF(SUMPRODUCT(--(DT1689:EG1689&lt;&gt;""))=0, 0,1)</f>
        <v>1</v>
      </c>
      <c r="EK1689" s="18" cm="1">
        <f t="array" ref="EK1689">IF(SUMPRODUCT(--(EC1689:EG1689&lt;&gt;""))=0, 0,1)</f>
        <v>0</v>
      </c>
      <c r="EL1689" s="18">
        <f t="array" ref="EL1689">IF(SUMPRODUCT(--(EE1689:EG1689&lt;&gt;""))=0, 0,1)</f>
        <v>0</v>
      </c>
      <c r="EM1689" s="18">
        <f t="shared" si="329"/>
        <v>0</v>
      </c>
      <c r="EN1689" s="18" t="str">
        <f t="shared" si="330"/>
        <v>NA</v>
      </c>
      <c r="EO1689" s="18">
        <f t="shared" si="331"/>
        <v>0</v>
      </c>
      <c r="EP1689" s="18" t="str">
        <f t="shared" si="332"/>
        <v>NA</v>
      </c>
      <c r="EQ1689" s="18" t="str">
        <f t="shared" si="333"/>
        <v>NA</v>
      </c>
      <c r="ER1689" s="18" t="s">
        <v>2081</v>
      </c>
      <c r="ES1689" s="59">
        <v>43970</v>
      </c>
      <c r="ET1689" s="18"/>
      <c r="EU1689" s="18"/>
    </row>
    <row r="1690" spans="1:151" s="1" customFormat="1" ht="15.75" customHeight="1" x14ac:dyDescent="0.2">
      <c r="A1690" s="5" t="s">
        <v>2145</v>
      </c>
      <c r="B1690" s="24" t="s">
        <v>2146</v>
      </c>
      <c r="C1690" s="56">
        <v>1</v>
      </c>
      <c r="D1690" s="18" t="s">
        <v>2655</v>
      </c>
      <c r="E1690" s="18" t="s">
        <v>2942</v>
      </c>
      <c r="F1690" s="18" t="s">
        <v>553</v>
      </c>
      <c r="G1690" s="18" t="s">
        <v>575</v>
      </c>
      <c r="H1690" s="18" t="s">
        <v>1815</v>
      </c>
      <c r="I1690" s="18" t="s">
        <v>552</v>
      </c>
      <c r="J1690" s="18" t="s">
        <v>2170</v>
      </c>
      <c r="K1690" s="18" t="s">
        <v>257</v>
      </c>
      <c r="L1690" s="18" t="s">
        <v>2148</v>
      </c>
      <c r="M1690" s="18" t="s">
        <v>253</v>
      </c>
      <c r="N1690" s="56">
        <v>74</v>
      </c>
      <c r="O1690" s="18" t="s">
        <v>2149</v>
      </c>
      <c r="P1690" s="18" t="s">
        <v>2128</v>
      </c>
      <c r="Q1690" s="18" t="s">
        <v>254</v>
      </c>
      <c r="R1690" s="18" t="s">
        <v>2150</v>
      </c>
      <c r="S1690" s="18" t="s">
        <v>2166</v>
      </c>
      <c r="T1690" s="18"/>
      <c r="U1690" s="26" t="s">
        <v>257</v>
      </c>
      <c r="V1690" s="26" t="s">
        <v>257</v>
      </c>
      <c r="W1690" s="26" t="s">
        <v>257</v>
      </c>
      <c r="X1690" s="18" t="s">
        <v>2152</v>
      </c>
      <c r="Y1690" s="18">
        <v>3.95</v>
      </c>
      <c r="Z1690" s="18" t="s">
        <v>2153</v>
      </c>
      <c r="AA1690" s="18" t="s">
        <v>257</v>
      </c>
      <c r="AB1690" s="18">
        <f t="shared" si="328"/>
        <v>3.95</v>
      </c>
      <c r="AC1690" s="18" t="s">
        <v>479</v>
      </c>
      <c r="AD1690" s="18">
        <v>25</v>
      </c>
      <c r="AE1690" s="18" t="s">
        <v>556</v>
      </c>
      <c r="AF1690" s="18">
        <v>0.35</v>
      </c>
      <c r="AG1690" s="18">
        <v>0.35</v>
      </c>
      <c r="AH1690" s="18" t="s">
        <v>557</v>
      </c>
      <c r="AI1690" s="18">
        <v>60</v>
      </c>
      <c r="AJ1690" s="18" t="s">
        <v>522</v>
      </c>
      <c r="AK1690" s="18">
        <v>60</v>
      </c>
      <c r="AL1690" s="18"/>
      <c r="AM1690" s="18" t="s">
        <v>2154</v>
      </c>
      <c r="AN1690" s="18">
        <v>1.50980392</v>
      </c>
      <c r="AO1690" s="18" t="s">
        <v>2155</v>
      </c>
      <c r="AP1690" s="18" t="s">
        <v>479</v>
      </c>
      <c r="AQ1690" s="18">
        <v>4</v>
      </c>
      <c r="AR1690" s="18" t="s">
        <v>556</v>
      </c>
      <c r="AS1690" s="18">
        <v>1.08627451</v>
      </c>
      <c r="AT1690" s="18">
        <v>1.93333333</v>
      </c>
      <c r="AU1690" s="18">
        <v>0.42352941</v>
      </c>
      <c r="AV1690" s="18">
        <v>0.42352941</v>
      </c>
      <c r="AW1690" s="18" t="s">
        <v>557</v>
      </c>
      <c r="AX1690" s="18" t="s">
        <v>2148</v>
      </c>
      <c r="AY1690" s="18" t="s">
        <v>2148</v>
      </c>
      <c r="AZ1690" s="18">
        <v>2</v>
      </c>
      <c r="BA1690" s="18" t="s">
        <v>533</v>
      </c>
      <c r="BB1690" s="18" t="s">
        <v>2156</v>
      </c>
      <c r="BC1690" s="18" t="s">
        <v>2157</v>
      </c>
      <c r="BD1690" s="18">
        <v>26.419354800000001</v>
      </c>
      <c r="BE1690" s="18" t="s">
        <v>2155</v>
      </c>
      <c r="BF1690" s="18" t="s">
        <v>479</v>
      </c>
      <c r="BG1690" s="18">
        <v>4</v>
      </c>
      <c r="BH1690" s="18" t="s">
        <v>556</v>
      </c>
      <c r="BI1690" s="18">
        <v>24.6774193</v>
      </c>
      <c r="BJ1690" s="18">
        <v>28.161290300000001</v>
      </c>
      <c r="BK1690" s="18">
        <v>1.7419355000000001</v>
      </c>
      <c r="BL1690" s="18">
        <v>1.7419355000000001</v>
      </c>
      <c r="BM1690" s="18" t="s">
        <v>557</v>
      </c>
      <c r="BN1690" s="18" t="s">
        <v>2148</v>
      </c>
      <c r="BO1690" s="18" t="s">
        <v>2148</v>
      </c>
      <c r="BP1690" s="18">
        <v>2</v>
      </c>
      <c r="BQ1690" s="18" t="s">
        <v>533</v>
      </c>
      <c r="BR1690" s="18" t="s">
        <v>2156</v>
      </c>
      <c r="BS1690" s="18"/>
      <c r="BT1690" s="18"/>
      <c r="BU1690" s="18"/>
      <c r="BV1690" s="18"/>
      <c r="BW1690" s="18"/>
      <c r="BX1690" s="18"/>
      <c r="BY1690" s="18"/>
      <c r="BZ1690" s="18"/>
      <c r="CA1690" s="18"/>
      <c r="CB1690" s="18"/>
      <c r="CC1690" s="18"/>
      <c r="CD1690" s="18"/>
      <c r="CE1690" s="18"/>
      <c r="CF1690" s="18"/>
      <c r="CG1690" s="18"/>
      <c r="CH1690" s="18"/>
      <c r="CI1690" s="18"/>
      <c r="CJ1690" s="18"/>
      <c r="CK1690" s="18"/>
      <c r="CL1690" s="18"/>
      <c r="CM1690" s="18"/>
      <c r="CN1690" s="18"/>
      <c r="CO1690" s="18"/>
      <c r="CP1690" s="18"/>
      <c r="CQ1690" s="18"/>
      <c r="CR1690" s="18"/>
      <c r="CS1690" s="18"/>
      <c r="CT1690" s="18"/>
      <c r="CU1690" s="18"/>
      <c r="CV1690" s="18"/>
      <c r="CW1690" s="18"/>
      <c r="CX1690" s="18"/>
      <c r="CY1690" s="76"/>
      <c r="CZ1690" s="18"/>
      <c r="DA1690" s="18"/>
      <c r="DB1690" s="18"/>
      <c r="DC1690" s="18"/>
      <c r="DD1690" s="18"/>
      <c r="DE1690" s="18"/>
      <c r="DF1690" s="18"/>
      <c r="DG1690" s="18"/>
      <c r="DH1690" s="18"/>
      <c r="DI1690" s="18"/>
      <c r="DJ1690" s="18"/>
      <c r="DK1690" s="18"/>
      <c r="DL1690" s="18"/>
      <c r="DM1690" s="18"/>
      <c r="DN1690" s="76"/>
      <c r="DO1690" s="56"/>
      <c r="DP1690" s="56"/>
      <c r="DQ1690" s="56"/>
      <c r="DR1690" s="56"/>
      <c r="DS1690" s="56"/>
      <c r="DT1690" s="56"/>
      <c r="DU1690" s="56"/>
      <c r="DV1690" s="56"/>
      <c r="DW1690" s="56">
        <v>0</v>
      </c>
      <c r="DX1690" s="56"/>
      <c r="DY1690" s="56"/>
      <c r="DZ1690" s="56"/>
      <c r="EA1690" s="56"/>
      <c r="EB1690" s="56"/>
      <c r="EC1690" s="56"/>
      <c r="ED1690" s="56"/>
      <c r="EE1690" s="56"/>
      <c r="EF1690" s="56"/>
      <c r="EG1690" s="56"/>
      <c r="EH1690" s="18" t="s">
        <v>2168</v>
      </c>
      <c r="EI1690" s="18">
        <f t="array" ref="EI1690">IF(SUMPRODUCT(--(DO1690:DS1690&lt;&gt;""))=0, 0,1)</f>
        <v>0</v>
      </c>
      <c r="EJ1690" s="18">
        <f t="array" ref="EJ1690">IF(SUMPRODUCT(--(DT1690:EG1690&lt;&gt;""))=0, 0,1)</f>
        <v>1</v>
      </c>
      <c r="EK1690" s="18" cm="1">
        <f t="array" ref="EK1690">IF(SUMPRODUCT(--(EC1690:EG1690&lt;&gt;""))=0, 0,1)</f>
        <v>0</v>
      </c>
      <c r="EL1690" s="18">
        <f t="array" ref="EL1690">IF(SUMPRODUCT(--(EE1690:EG1690&lt;&gt;""))=0, 0,1)</f>
        <v>0</v>
      </c>
      <c r="EM1690" s="18">
        <f t="shared" si="329"/>
        <v>0</v>
      </c>
      <c r="EN1690" s="18" t="str">
        <f t="shared" si="330"/>
        <v>NA</v>
      </c>
      <c r="EO1690" s="18">
        <f t="shared" si="331"/>
        <v>0</v>
      </c>
      <c r="EP1690" s="18" t="str">
        <f t="shared" si="332"/>
        <v>NA</v>
      </c>
      <c r="EQ1690" s="18" t="str">
        <f t="shared" si="333"/>
        <v>NA</v>
      </c>
      <c r="ER1690" s="18" t="s">
        <v>2081</v>
      </c>
      <c r="ES1690" s="59">
        <v>43970</v>
      </c>
      <c r="ET1690" s="18"/>
      <c r="EU1690" s="18"/>
    </row>
    <row r="1691" spans="1:151" s="1" customFormat="1" ht="15.75" customHeight="1" x14ac:dyDescent="0.2">
      <c r="A1691" s="5" t="s">
        <v>2145</v>
      </c>
      <c r="B1691" s="24" t="s">
        <v>2146</v>
      </c>
      <c r="C1691" s="56">
        <v>1</v>
      </c>
      <c r="D1691" s="18" t="s">
        <v>2656</v>
      </c>
      <c r="E1691" s="18" t="s">
        <v>2942</v>
      </c>
      <c r="F1691" s="18" t="s">
        <v>553</v>
      </c>
      <c r="G1691" s="18" t="s">
        <v>575</v>
      </c>
      <c r="H1691" s="18" t="s">
        <v>1815</v>
      </c>
      <c r="I1691" s="18" t="s">
        <v>552</v>
      </c>
      <c r="J1691" s="18" t="s">
        <v>2170</v>
      </c>
      <c r="K1691" s="18" t="s">
        <v>257</v>
      </c>
      <c r="L1691" s="18" t="s">
        <v>2148</v>
      </c>
      <c r="M1691" s="18" t="s">
        <v>253</v>
      </c>
      <c r="N1691" s="56">
        <v>74</v>
      </c>
      <c r="O1691" s="18" t="s">
        <v>2149</v>
      </c>
      <c r="P1691" s="18" t="s">
        <v>2128</v>
      </c>
      <c r="Q1691" s="18" t="s">
        <v>254</v>
      </c>
      <c r="R1691" s="18" t="s">
        <v>2150</v>
      </c>
      <c r="S1691" s="18" t="s">
        <v>2151</v>
      </c>
      <c r="T1691" s="18"/>
      <c r="U1691" s="26" t="s">
        <v>257</v>
      </c>
      <c r="V1691" s="26" t="s">
        <v>257</v>
      </c>
      <c r="W1691" s="26" t="s">
        <v>257</v>
      </c>
      <c r="X1691" s="18" t="s">
        <v>2152</v>
      </c>
      <c r="Y1691" s="18">
        <v>15.79</v>
      </c>
      <c r="Z1691" s="18" t="s">
        <v>2153</v>
      </c>
      <c r="AA1691" s="18" t="s">
        <v>257</v>
      </c>
      <c r="AB1691" s="18">
        <f t="shared" si="328"/>
        <v>15.79</v>
      </c>
      <c r="AC1691" s="18" t="s">
        <v>479</v>
      </c>
      <c r="AD1691" s="18">
        <v>25</v>
      </c>
      <c r="AE1691" s="18" t="s">
        <v>556</v>
      </c>
      <c r="AF1691" s="18">
        <v>1.4</v>
      </c>
      <c r="AG1691" s="18">
        <v>1.4</v>
      </c>
      <c r="AH1691" s="18" t="s">
        <v>557</v>
      </c>
      <c r="AI1691" s="18">
        <v>60</v>
      </c>
      <c r="AJ1691" s="18" t="s">
        <v>522</v>
      </c>
      <c r="AK1691" s="18">
        <v>60</v>
      </c>
      <c r="AL1691" s="18"/>
      <c r="AM1691" s="18" t="s">
        <v>2154</v>
      </c>
      <c r="AN1691" s="18">
        <v>-5.8823500000000001E-2</v>
      </c>
      <c r="AO1691" s="18" t="s">
        <v>2155</v>
      </c>
      <c r="AP1691" s="18" t="s">
        <v>479</v>
      </c>
      <c r="AQ1691" s="18">
        <v>4</v>
      </c>
      <c r="AR1691" s="18" t="s">
        <v>556</v>
      </c>
      <c r="AS1691" s="18">
        <v>-0.4509804</v>
      </c>
      <c r="AT1691" s="18">
        <v>0.3333334</v>
      </c>
      <c r="AU1691" s="18">
        <v>0.39215689999999997</v>
      </c>
      <c r="AV1691" s="18">
        <v>0.39215689999999997</v>
      </c>
      <c r="AW1691" s="18" t="s">
        <v>557</v>
      </c>
      <c r="AX1691" s="18" t="s">
        <v>2148</v>
      </c>
      <c r="AY1691" s="18" t="s">
        <v>2148</v>
      </c>
      <c r="AZ1691" s="18">
        <v>2</v>
      </c>
      <c r="BA1691" s="18" t="s">
        <v>533</v>
      </c>
      <c r="BB1691" s="18" t="s">
        <v>2156</v>
      </c>
      <c r="BC1691" s="18" t="s">
        <v>2157</v>
      </c>
      <c r="BD1691" s="18">
        <v>21.193548400000001</v>
      </c>
      <c r="BE1691" s="18" t="s">
        <v>2155</v>
      </c>
      <c r="BF1691" s="18" t="s">
        <v>479</v>
      </c>
      <c r="BG1691" s="18">
        <v>4</v>
      </c>
      <c r="BH1691" s="18" t="s">
        <v>556</v>
      </c>
      <c r="BI1691" s="18">
        <v>19.7419355</v>
      </c>
      <c r="BJ1691" s="18">
        <v>22.645161300000002</v>
      </c>
      <c r="BK1691" s="18">
        <v>1.4516129</v>
      </c>
      <c r="BL1691" s="18">
        <v>1.4516129</v>
      </c>
      <c r="BM1691" s="18" t="s">
        <v>557</v>
      </c>
      <c r="BN1691" s="18" t="s">
        <v>2148</v>
      </c>
      <c r="BO1691" s="18" t="s">
        <v>2148</v>
      </c>
      <c r="BP1691" s="18">
        <v>2</v>
      </c>
      <c r="BQ1691" s="18" t="s">
        <v>533</v>
      </c>
      <c r="BR1691" s="18" t="s">
        <v>2156</v>
      </c>
      <c r="BS1691" s="18" t="s">
        <v>2158</v>
      </c>
      <c r="BT1691" s="18">
        <v>130.6</v>
      </c>
      <c r="BU1691" s="18" t="s">
        <v>2159</v>
      </c>
      <c r="BV1691" s="18" t="s">
        <v>479</v>
      </c>
      <c r="BW1691" s="18">
        <v>8</v>
      </c>
      <c r="BX1691" s="18" t="s">
        <v>2160</v>
      </c>
      <c r="BY1691" s="18">
        <v>101</v>
      </c>
      <c r="BZ1691" s="18">
        <v>160.19999999999999</v>
      </c>
      <c r="CA1691" s="18">
        <v>29.6</v>
      </c>
      <c r="CB1691" s="18">
        <v>29.6</v>
      </c>
      <c r="CC1691" s="18" t="s">
        <v>557</v>
      </c>
      <c r="CD1691" s="18" t="s">
        <v>2148</v>
      </c>
      <c r="CE1691" s="18" t="s">
        <v>2148</v>
      </c>
      <c r="CF1691" s="18">
        <v>2</v>
      </c>
      <c r="CG1691" s="18" t="s">
        <v>533</v>
      </c>
      <c r="CH1691" s="18" t="s">
        <v>2169</v>
      </c>
      <c r="CI1691" s="18" t="s">
        <v>296</v>
      </c>
      <c r="CJ1691" s="18">
        <v>-21.1</v>
      </c>
      <c r="CK1691" s="18" t="s">
        <v>2162</v>
      </c>
      <c r="CL1691" s="18" t="s">
        <v>479</v>
      </c>
      <c r="CM1691" s="18">
        <v>8</v>
      </c>
      <c r="CN1691" s="18" t="s">
        <v>2160</v>
      </c>
      <c r="CO1691" s="18">
        <v>-23.8</v>
      </c>
      <c r="CP1691" s="18">
        <v>-18.399999999999999</v>
      </c>
      <c r="CQ1691" s="18">
        <v>2.7</v>
      </c>
      <c r="CR1691" s="18">
        <v>2.7</v>
      </c>
      <c r="CS1691" s="18" t="s">
        <v>557</v>
      </c>
      <c r="CT1691" s="18" t="s">
        <v>2148</v>
      </c>
      <c r="CU1691" s="18" t="s">
        <v>2148</v>
      </c>
      <c r="CV1691" s="18">
        <v>2</v>
      </c>
      <c r="CW1691" s="18" t="s">
        <v>533</v>
      </c>
      <c r="CX1691" s="18" t="s">
        <v>2161</v>
      </c>
      <c r="CY1691" s="76" t="s">
        <v>2163</v>
      </c>
      <c r="CZ1691" s="18">
        <v>6.1895734600000001</v>
      </c>
      <c r="DA1691" s="18" t="s">
        <v>257</v>
      </c>
      <c r="DB1691" s="18" t="s">
        <v>479</v>
      </c>
      <c r="DC1691" s="18">
        <v>8</v>
      </c>
      <c r="DD1691" s="18" t="s">
        <v>2160</v>
      </c>
      <c r="DE1691" s="18"/>
      <c r="DF1691" s="18"/>
      <c r="DG1691" s="18"/>
      <c r="DH1691" s="18"/>
      <c r="DI1691" s="18"/>
      <c r="DJ1691" s="18"/>
      <c r="DK1691" s="18"/>
      <c r="DL1691" s="18"/>
      <c r="DM1691" s="18"/>
      <c r="DN1691" s="76" t="s">
        <v>2164</v>
      </c>
      <c r="DO1691" s="56"/>
      <c r="DP1691" s="56"/>
      <c r="DQ1691" s="56"/>
      <c r="DR1691" s="56"/>
      <c r="DS1691" s="56"/>
      <c r="DT1691" s="56"/>
      <c r="DU1691" s="56"/>
      <c r="DV1691" s="56"/>
      <c r="DW1691" s="56">
        <v>0</v>
      </c>
      <c r="DX1691" s="56"/>
      <c r="DY1691" s="56"/>
      <c r="DZ1691" s="56"/>
      <c r="EA1691" s="56"/>
      <c r="EB1691" s="56"/>
      <c r="EC1691" s="56"/>
      <c r="ED1691" s="56"/>
      <c r="EE1691" s="56"/>
      <c r="EF1691" s="56"/>
      <c r="EG1691" s="56"/>
      <c r="EH1691" s="18" t="s">
        <v>2165</v>
      </c>
      <c r="EI1691" s="18">
        <f t="array" ref="EI1691">IF(SUMPRODUCT(--(DO1691:DS1691&lt;&gt;""))=0, 0,1)</f>
        <v>0</v>
      </c>
      <c r="EJ1691" s="18">
        <f t="array" ref="EJ1691">IF(SUMPRODUCT(--(DT1691:EG1691&lt;&gt;""))=0, 0,1)</f>
        <v>1</v>
      </c>
      <c r="EK1691" s="18" cm="1">
        <f t="array" ref="EK1691">IF(SUMPRODUCT(--(EC1691:EG1691&lt;&gt;""))=0, 0,1)</f>
        <v>0</v>
      </c>
      <c r="EL1691" s="18">
        <f t="array" ref="EL1691">IF(SUMPRODUCT(--(EE1691:EG1691&lt;&gt;""))=0, 0,1)</f>
        <v>0</v>
      </c>
      <c r="EM1691" s="18">
        <f t="shared" si="329"/>
        <v>0</v>
      </c>
      <c r="EN1691" s="18" t="str">
        <f t="shared" si="330"/>
        <v>NA</v>
      </c>
      <c r="EO1691" s="18">
        <f t="shared" si="331"/>
        <v>0</v>
      </c>
      <c r="EP1691" s="18" t="str">
        <f t="shared" si="332"/>
        <v>NA</v>
      </c>
      <c r="EQ1691" s="18" t="str">
        <f t="shared" si="333"/>
        <v>NA</v>
      </c>
      <c r="ER1691" s="18" t="s">
        <v>2081</v>
      </c>
      <c r="ES1691" s="59">
        <v>43970</v>
      </c>
      <c r="ET1691" s="18"/>
      <c r="EU1691" s="18"/>
    </row>
    <row r="1692" spans="1:151" s="1" customFormat="1" ht="15.75" customHeight="1" x14ac:dyDescent="0.2">
      <c r="A1692" s="5" t="s">
        <v>2145</v>
      </c>
      <c r="B1692" s="24" t="s">
        <v>2146</v>
      </c>
      <c r="C1692" s="56">
        <v>1</v>
      </c>
      <c r="D1692" s="18" t="s">
        <v>2657</v>
      </c>
      <c r="E1692" s="18" t="s">
        <v>2942</v>
      </c>
      <c r="F1692" s="18" t="s">
        <v>553</v>
      </c>
      <c r="G1692" s="18" t="s">
        <v>575</v>
      </c>
      <c r="H1692" s="18" t="s">
        <v>1815</v>
      </c>
      <c r="I1692" s="18" t="s">
        <v>552</v>
      </c>
      <c r="J1692" s="18" t="s">
        <v>2170</v>
      </c>
      <c r="K1692" s="18" t="s">
        <v>257</v>
      </c>
      <c r="L1692" s="18" t="s">
        <v>2148</v>
      </c>
      <c r="M1692" s="18" t="s">
        <v>253</v>
      </c>
      <c r="N1692" s="56">
        <v>74</v>
      </c>
      <c r="O1692" s="18" t="s">
        <v>2149</v>
      </c>
      <c r="P1692" s="18" t="s">
        <v>2128</v>
      </c>
      <c r="Q1692" s="18" t="s">
        <v>254</v>
      </c>
      <c r="R1692" s="18" t="s">
        <v>2150</v>
      </c>
      <c r="S1692" s="18" t="s">
        <v>2166</v>
      </c>
      <c r="T1692" s="18"/>
      <c r="U1692" s="26" t="s">
        <v>257</v>
      </c>
      <c r="V1692" s="26" t="s">
        <v>257</v>
      </c>
      <c r="W1692" s="26" t="s">
        <v>257</v>
      </c>
      <c r="X1692" s="18" t="s">
        <v>2152</v>
      </c>
      <c r="Y1692" s="18">
        <v>15.79</v>
      </c>
      <c r="Z1692" s="18" t="s">
        <v>2153</v>
      </c>
      <c r="AA1692" s="18" t="s">
        <v>257</v>
      </c>
      <c r="AB1692" s="18">
        <f t="shared" si="328"/>
        <v>15.79</v>
      </c>
      <c r="AC1692" s="18" t="s">
        <v>479</v>
      </c>
      <c r="AD1692" s="18">
        <v>25</v>
      </c>
      <c r="AE1692" s="18" t="s">
        <v>556</v>
      </c>
      <c r="AF1692" s="18">
        <v>1.4</v>
      </c>
      <c r="AG1692" s="18">
        <v>1.4</v>
      </c>
      <c r="AH1692" s="18" t="s">
        <v>557</v>
      </c>
      <c r="AI1692" s="18">
        <v>60</v>
      </c>
      <c r="AJ1692" s="18" t="s">
        <v>522</v>
      </c>
      <c r="AK1692" s="18">
        <v>60</v>
      </c>
      <c r="AL1692" s="18"/>
      <c r="AM1692" s="18" t="s">
        <v>2154</v>
      </c>
      <c r="AN1692" s="18">
        <v>0.11372549</v>
      </c>
      <c r="AO1692" s="18" t="s">
        <v>2155</v>
      </c>
      <c r="AP1692" s="18" t="s">
        <v>479</v>
      </c>
      <c r="AQ1692" s="18">
        <v>4</v>
      </c>
      <c r="AR1692" s="18" t="s">
        <v>556</v>
      </c>
      <c r="AS1692" s="18">
        <v>-0.1843137</v>
      </c>
      <c r="AT1692" s="18">
        <v>0.41176470999999998</v>
      </c>
      <c r="AU1692" s="18">
        <v>0.29803919000000001</v>
      </c>
      <c r="AV1692" s="18">
        <v>0.29803921999999999</v>
      </c>
      <c r="AW1692" s="18" t="s">
        <v>557</v>
      </c>
      <c r="AX1692" s="18" t="s">
        <v>2148</v>
      </c>
      <c r="AY1692" s="18" t="s">
        <v>2148</v>
      </c>
      <c r="AZ1692" s="18">
        <v>2</v>
      </c>
      <c r="BA1692" s="18" t="s">
        <v>533</v>
      </c>
      <c r="BB1692" s="18" t="s">
        <v>2156</v>
      </c>
      <c r="BC1692" s="18" t="s">
        <v>2157</v>
      </c>
      <c r="BD1692" s="18">
        <v>24.677419400000002</v>
      </c>
      <c r="BE1692" s="18" t="s">
        <v>2155</v>
      </c>
      <c r="BF1692" s="18" t="s">
        <v>479</v>
      </c>
      <c r="BG1692" s="18">
        <v>4</v>
      </c>
      <c r="BH1692" s="18" t="s">
        <v>556</v>
      </c>
      <c r="BI1692" s="18">
        <v>22.935483999999999</v>
      </c>
      <c r="BJ1692" s="18">
        <v>26.419354800000001</v>
      </c>
      <c r="BK1692" s="18">
        <v>1.7419354</v>
      </c>
      <c r="BL1692" s="18">
        <v>1.7419354</v>
      </c>
      <c r="BM1692" s="18" t="s">
        <v>557</v>
      </c>
      <c r="BN1692" s="18" t="s">
        <v>2148</v>
      </c>
      <c r="BO1692" s="18" t="s">
        <v>2148</v>
      </c>
      <c r="BP1692" s="18">
        <v>2</v>
      </c>
      <c r="BQ1692" s="18" t="s">
        <v>533</v>
      </c>
      <c r="BR1692" s="18" t="s">
        <v>2156</v>
      </c>
      <c r="BS1692" s="18" t="s">
        <v>2158</v>
      </c>
      <c r="BT1692" s="18">
        <v>92.2</v>
      </c>
      <c r="BU1692" s="18" t="s">
        <v>2159</v>
      </c>
      <c r="BV1692" s="18" t="s">
        <v>479</v>
      </c>
      <c r="BW1692" s="18">
        <v>8</v>
      </c>
      <c r="BX1692" s="18" t="s">
        <v>2160</v>
      </c>
      <c r="BY1692" s="18">
        <v>77.8</v>
      </c>
      <c r="BZ1692" s="18">
        <v>106.6</v>
      </c>
      <c r="CA1692" s="18">
        <v>14.4</v>
      </c>
      <c r="CB1692" s="18">
        <v>14.4</v>
      </c>
      <c r="CC1692" s="18" t="s">
        <v>557</v>
      </c>
      <c r="CD1692" s="18" t="s">
        <v>2148</v>
      </c>
      <c r="CE1692" s="18" t="s">
        <v>2148</v>
      </c>
      <c r="CF1692" s="18">
        <v>2</v>
      </c>
      <c r="CG1692" s="18" t="s">
        <v>533</v>
      </c>
      <c r="CH1692" s="18" t="s">
        <v>2169</v>
      </c>
      <c r="CI1692" s="18" t="s">
        <v>296</v>
      </c>
      <c r="CJ1692" s="18">
        <v>-23</v>
      </c>
      <c r="CK1692" s="18" t="s">
        <v>2162</v>
      </c>
      <c r="CL1692" s="18" t="s">
        <v>479</v>
      </c>
      <c r="CM1692" s="18">
        <v>8</v>
      </c>
      <c r="CN1692" s="18" t="s">
        <v>2160</v>
      </c>
      <c r="CO1692" s="18">
        <v>-26.5</v>
      </c>
      <c r="CP1692" s="18">
        <v>-19.5</v>
      </c>
      <c r="CQ1692" s="18">
        <v>3.5</v>
      </c>
      <c r="CR1692" s="18">
        <v>3.5</v>
      </c>
      <c r="CS1692" s="18" t="s">
        <v>557</v>
      </c>
      <c r="CT1692" s="18" t="s">
        <v>2148</v>
      </c>
      <c r="CU1692" s="18" t="s">
        <v>2148</v>
      </c>
      <c r="CV1692" s="18">
        <v>2</v>
      </c>
      <c r="CW1692" s="18" t="s">
        <v>533</v>
      </c>
      <c r="CX1692" s="18" t="s">
        <v>2161</v>
      </c>
      <c r="CY1692" s="76" t="s">
        <v>2163</v>
      </c>
      <c r="CZ1692" s="18">
        <v>4.0086956520000001</v>
      </c>
      <c r="DA1692" s="18" t="s">
        <v>257</v>
      </c>
      <c r="DB1692" s="18" t="s">
        <v>479</v>
      </c>
      <c r="DC1692" s="18">
        <v>8</v>
      </c>
      <c r="DD1692" s="18" t="s">
        <v>2160</v>
      </c>
      <c r="DE1692" s="18"/>
      <c r="DF1692" s="18"/>
      <c r="DG1692" s="18"/>
      <c r="DH1692" s="18"/>
      <c r="DI1692" s="18"/>
      <c r="DJ1692" s="18"/>
      <c r="DK1692" s="18"/>
      <c r="DL1692" s="18"/>
      <c r="DM1692" s="18"/>
      <c r="DN1692" s="76" t="s">
        <v>2164</v>
      </c>
      <c r="DO1692" s="56"/>
      <c r="DP1692" s="56"/>
      <c r="DQ1692" s="56"/>
      <c r="DR1692" s="56"/>
      <c r="DS1692" s="56"/>
      <c r="DT1692" s="56"/>
      <c r="DU1692" s="56"/>
      <c r="DV1692" s="56"/>
      <c r="DW1692" s="56">
        <v>0</v>
      </c>
      <c r="DX1692" s="56"/>
      <c r="DY1692" s="56"/>
      <c r="DZ1692" s="56"/>
      <c r="EA1692" s="56"/>
      <c r="EB1692" s="56"/>
      <c r="EC1692" s="56"/>
      <c r="ED1692" s="56"/>
      <c r="EE1692" s="56"/>
      <c r="EF1692" s="56"/>
      <c r="EG1692" s="56"/>
      <c r="EH1692" s="18" t="s">
        <v>2165</v>
      </c>
      <c r="EI1692" s="18">
        <f t="array" ref="EI1692">IF(SUMPRODUCT(--(DO1692:DS1692&lt;&gt;""))=0, 0,1)</f>
        <v>0</v>
      </c>
      <c r="EJ1692" s="18">
        <f t="array" ref="EJ1692">IF(SUMPRODUCT(--(DT1692:EG1692&lt;&gt;""))=0, 0,1)</f>
        <v>1</v>
      </c>
      <c r="EK1692" s="18" cm="1">
        <f t="array" ref="EK1692">IF(SUMPRODUCT(--(EC1692:EG1692&lt;&gt;""))=0, 0,1)</f>
        <v>0</v>
      </c>
      <c r="EL1692" s="18">
        <f t="array" ref="EL1692">IF(SUMPRODUCT(--(EE1692:EG1692&lt;&gt;""))=0, 0,1)</f>
        <v>0</v>
      </c>
      <c r="EM1692" s="18">
        <f t="shared" si="329"/>
        <v>0</v>
      </c>
      <c r="EN1692" s="18" t="str">
        <f t="shared" si="330"/>
        <v>NA</v>
      </c>
      <c r="EO1692" s="18">
        <f t="shared" si="331"/>
        <v>0</v>
      </c>
      <c r="EP1692" s="18" t="str">
        <f t="shared" si="332"/>
        <v>NA</v>
      </c>
      <c r="EQ1692" s="18" t="str">
        <f t="shared" si="333"/>
        <v>NA</v>
      </c>
      <c r="ER1692" s="18" t="s">
        <v>2081</v>
      </c>
      <c r="ES1692" s="59">
        <v>43970</v>
      </c>
      <c r="ET1692" s="18"/>
      <c r="EU1692" s="18"/>
    </row>
    <row r="1693" spans="1:151" s="1" customFormat="1" ht="15.75" customHeight="1" x14ac:dyDescent="0.2">
      <c r="A1693" s="5" t="s">
        <v>2171</v>
      </c>
      <c r="B1693" s="24" t="s">
        <v>2146</v>
      </c>
      <c r="C1693" s="56">
        <v>2</v>
      </c>
      <c r="D1693" s="18" t="s">
        <v>2658</v>
      </c>
      <c r="E1693" s="18" t="s">
        <v>2943</v>
      </c>
      <c r="F1693" s="18" t="s">
        <v>553</v>
      </c>
      <c r="G1693" s="18" t="s">
        <v>763</v>
      </c>
      <c r="H1693" s="18" t="s">
        <v>804</v>
      </c>
      <c r="I1693" s="18" t="s">
        <v>799</v>
      </c>
      <c r="J1693" s="18" t="s">
        <v>2147</v>
      </c>
      <c r="K1693" s="18" t="s">
        <v>257</v>
      </c>
      <c r="L1693" s="18" t="s">
        <v>2148</v>
      </c>
      <c r="M1693" s="18" t="s">
        <v>253</v>
      </c>
      <c r="N1693" s="56">
        <v>74</v>
      </c>
      <c r="O1693" s="18" t="s">
        <v>2149</v>
      </c>
      <c r="P1693" s="18" t="s">
        <v>2128</v>
      </c>
      <c r="Q1693" s="18" t="s">
        <v>254</v>
      </c>
      <c r="R1693" s="18" t="s">
        <v>2150</v>
      </c>
      <c r="S1693" s="18" t="s">
        <v>2172</v>
      </c>
      <c r="T1693" s="26" t="s">
        <v>257</v>
      </c>
      <c r="U1693" s="26" t="s">
        <v>257</v>
      </c>
      <c r="V1693" s="26" t="s">
        <v>257</v>
      </c>
      <c r="W1693" s="26" t="s">
        <v>257</v>
      </c>
      <c r="X1693" s="18" t="s">
        <v>2152</v>
      </c>
      <c r="Y1693" s="18">
        <v>1.7995337995337899</v>
      </c>
      <c r="Z1693" s="18" t="s">
        <v>2153</v>
      </c>
      <c r="AA1693" s="18" t="s">
        <v>257</v>
      </c>
      <c r="AB1693" s="55">
        <f t="shared" si="328"/>
        <v>1.7995337995337899</v>
      </c>
      <c r="AC1693" s="18" t="s">
        <v>479</v>
      </c>
      <c r="AD1693" s="18">
        <v>4</v>
      </c>
      <c r="AE1693" s="18" t="s">
        <v>672</v>
      </c>
      <c r="AF1693" s="18" t="s">
        <v>257</v>
      </c>
      <c r="AG1693" s="18" t="s">
        <v>257</v>
      </c>
      <c r="AH1693" s="18" t="s">
        <v>257</v>
      </c>
      <c r="AI1693" s="18">
        <v>4.1666666666666664E-2</v>
      </c>
      <c r="AJ1693" s="18" t="s">
        <v>522</v>
      </c>
      <c r="AK1693" s="18">
        <v>4.1666666666666664E-2</v>
      </c>
      <c r="AL1693" s="18"/>
      <c r="AM1693" s="18" t="s">
        <v>2173</v>
      </c>
      <c r="AN1693" s="18">
        <v>10.397111900000001</v>
      </c>
      <c r="AO1693" s="18" t="s">
        <v>2174</v>
      </c>
      <c r="AP1693" s="18" t="s">
        <v>479</v>
      </c>
      <c r="AQ1693" s="18">
        <v>43929</v>
      </c>
      <c r="AR1693" s="18" t="s">
        <v>672</v>
      </c>
      <c r="AS1693" s="18">
        <v>9.5676675200000005</v>
      </c>
      <c r="AT1693" s="18">
        <v>11.6412785</v>
      </c>
      <c r="AU1693" s="18">
        <v>0.82944437999999998</v>
      </c>
      <c r="AV1693" s="18">
        <v>1.2441666</v>
      </c>
      <c r="AW1693" s="18" t="s">
        <v>557</v>
      </c>
      <c r="AX1693" s="18">
        <v>1</v>
      </c>
      <c r="AY1693" s="18" t="s">
        <v>2175</v>
      </c>
      <c r="AZ1693" s="18" t="s">
        <v>257</v>
      </c>
      <c r="BA1693" s="18" t="s">
        <v>257</v>
      </c>
      <c r="BB1693" s="18" t="s">
        <v>1909</v>
      </c>
      <c r="BC1693" s="18"/>
      <c r="BD1693" s="18"/>
      <c r="BE1693" s="18"/>
      <c r="BF1693" s="18"/>
      <c r="BG1693" s="18"/>
      <c r="BH1693" s="18"/>
      <c r="BI1693" s="18"/>
      <c r="BJ1693" s="18"/>
      <c r="BK1693" s="18"/>
      <c r="BL1693" s="18"/>
      <c r="BM1693" s="18"/>
      <c r="BN1693" s="18"/>
      <c r="BO1693" s="18"/>
      <c r="BP1693" s="18"/>
      <c r="BQ1693" s="18"/>
      <c r="BR1693" s="18"/>
      <c r="BS1693" s="18"/>
      <c r="BT1693" s="18"/>
      <c r="BU1693" s="18"/>
      <c r="BV1693" s="18"/>
      <c r="BW1693" s="18"/>
      <c r="BX1693" s="18"/>
      <c r="BY1693" s="18"/>
      <c r="BZ1693" s="18"/>
      <c r="CA1693" s="18"/>
      <c r="CB1693" s="18"/>
      <c r="CC1693" s="18"/>
      <c r="CD1693" s="18"/>
      <c r="CE1693" s="18"/>
      <c r="CF1693" s="18"/>
      <c r="CG1693" s="18"/>
      <c r="CH1693" s="18"/>
      <c r="CI1693" s="18"/>
      <c r="CJ1693" s="18"/>
      <c r="CK1693" s="18"/>
      <c r="CL1693" s="18"/>
      <c r="CM1693" s="18"/>
      <c r="CN1693" s="18"/>
      <c r="CO1693" s="18"/>
      <c r="CP1693" s="18"/>
      <c r="CQ1693" s="18"/>
      <c r="CR1693" s="18"/>
      <c r="CS1693" s="18"/>
      <c r="CT1693" s="18"/>
      <c r="CU1693" s="18"/>
      <c r="CV1693" s="18"/>
      <c r="CW1693" s="18"/>
      <c r="CX1693" s="18"/>
      <c r="CY1693" s="18"/>
      <c r="CZ1693" s="18"/>
      <c r="DA1693" s="18"/>
      <c r="DB1693" s="18"/>
      <c r="DC1693" s="18"/>
      <c r="DD1693" s="18"/>
      <c r="DE1693" s="18"/>
      <c r="DF1693" s="18"/>
      <c r="DG1693" s="18"/>
      <c r="DH1693" s="18"/>
      <c r="DI1693" s="18"/>
      <c r="DJ1693" s="18"/>
      <c r="DK1693" s="18"/>
      <c r="DL1693" s="18"/>
      <c r="DM1693" s="18"/>
      <c r="DN1693" s="18"/>
      <c r="DO1693" s="56"/>
      <c r="DP1693" s="56"/>
      <c r="DQ1693" s="56"/>
      <c r="DR1693" s="56"/>
      <c r="DS1693" s="56"/>
      <c r="DT1693" s="56">
        <v>0</v>
      </c>
      <c r="DU1693" s="56"/>
      <c r="DV1693" s="56"/>
      <c r="DW1693" s="56"/>
      <c r="DX1693" s="56"/>
      <c r="DY1693" s="56"/>
      <c r="DZ1693" s="56"/>
      <c r="EA1693" s="56"/>
      <c r="EB1693" s="56"/>
      <c r="EC1693" s="56"/>
      <c r="ED1693" s="56"/>
      <c r="EE1693" s="56"/>
      <c r="EF1693" s="56"/>
      <c r="EG1693" s="56"/>
      <c r="EH1693" s="18"/>
      <c r="EI1693" s="18">
        <f t="array" ref="EI1693">IF(SUMPRODUCT(--(DO1693:DS1693&lt;&gt;""))=0, 0,1)</f>
        <v>0</v>
      </c>
      <c r="EJ1693" s="18">
        <f t="array" ref="EJ1693">IF(SUMPRODUCT(--(DT1693:EG1693&lt;&gt;""))=0, 0,1)</f>
        <v>1</v>
      </c>
      <c r="EK1693" s="18" cm="1">
        <f t="array" ref="EK1693">IF(SUMPRODUCT(--(EC1693:EG1693&lt;&gt;""))=0, 0,1)</f>
        <v>0</v>
      </c>
      <c r="EL1693" s="18">
        <f t="array" ref="EL1693">IF(SUMPRODUCT(--(EE1693:EG1693&lt;&gt;""))=0, 0,1)</f>
        <v>0</v>
      </c>
      <c r="EM1693" s="18">
        <f t="shared" si="329"/>
        <v>0</v>
      </c>
      <c r="EN1693" s="18" t="str">
        <f t="shared" si="330"/>
        <v>NA</v>
      </c>
      <c r="EO1693" s="18">
        <f t="shared" si="331"/>
        <v>0</v>
      </c>
      <c r="EP1693" s="18" t="str">
        <f t="shared" si="332"/>
        <v>NA</v>
      </c>
      <c r="EQ1693" s="18" t="str">
        <f t="shared" si="333"/>
        <v>NA</v>
      </c>
      <c r="ER1693" s="18" t="s">
        <v>2081</v>
      </c>
      <c r="ES1693" s="59">
        <v>43970</v>
      </c>
      <c r="ET1693" s="18"/>
      <c r="EU1693" s="18"/>
    </row>
    <row r="1694" spans="1:151" s="1" customFormat="1" ht="15.75" customHeight="1" x14ac:dyDescent="0.2">
      <c r="A1694" s="5" t="s">
        <v>2171</v>
      </c>
      <c r="B1694" s="24" t="s">
        <v>2146</v>
      </c>
      <c r="C1694" s="56">
        <v>2</v>
      </c>
      <c r="D1694" s="18" t="s">
        <v>2659</v>
      </c>
      <c r="E1694" s="18" t="s">
        <v>2943</v>
      </c>
      <c r="F1694" s="18" t="s">
        <v>553</v>
      </c>
      <c r="G1694" s="18" t="s">
        <v>763</v>
      </c>
      <c r="H1694" s="18" t="s">
        <v>804</v>
      </c>
      <c r="I1694" s="18" t="s">
        <v>799</v>
      </c>
      <c r="J1694" s="18" t="s">
        <v>2147</v>
      </c>
      <c r="K1694" s="18" t="s">
        <v>257</v>
      </c>
      <c r="L1694" s="18" t="s">
        <v>2148</v>
      </c>
      <c r="M1694" s="18" t="s">
        <v>253</v>
      </c>
      <c r="N1694" s="56">
        <v>74</v>
      </c>
      <c r="O1694" s="18" t="s">
        <v>2149</v>
      </c>
      <c r="P1694" s="18" t="s">
        <v>2128</v>
      </c>
      <c r="Q1694" s="18" t="s">
        <v>254</v>
      </c>
      <c r="R1694" s="18" t="s">
        <v>2150</v>
      </c>
      <c r="S1694" s="18" t="s">
        <v>2172</v>
      </c>
      <c r="T1694" s="26" t="s">
        <v>257</v>
      </c>
      <c r="U1694" s="26" t="s">
        <v>257</v>
      </c>
      <c r="V1694" s="26" t="s">
        <v>257</v>
      </c>
      <c r="W1694" s="26" t="s">
        <v>257</v>
      </c>
      <c r="X1694" s="18" t="s">
        <v>2152</v>
      </c>
      <c r="Y1694" s="18">
        <v>7.75571095571095</v>
      </c>
      <c r="Z1694" s="18" t="s">
        <v>2153</v>
      </c>
      <c r="AA1694" s="18" t="s">
        <v>257</v>
      </c>
      <c r="AB1694" s="55">
        <f t="shared" si="328"/>
        <v>7.75571095571095</v>
      </c>
      <c r="AC1694" s="18" t="s">
        <v>479</v>
      </c>
      <c r="AD1694" s="18">
        <v>4</v>
      </c>
      <c r="AE1694" s="18" t="s">
        <v>672</v>
      </c>
      <c r="AF1694" s="18" t="s">
        <v>257</v>
      </c>
      <c r="AG1694" s="18" t="s">
        <v>257</v>
      </c>
      <c r="AH1694" s="18" t="s">
        <v>257</v>
      </c>
      <c r="AI1694" s="18">
        <v>4.1666666666666664E-2</v>
      </c>
      <c r="AJ1694" s="18" t="s">
        <v>522</v>
      </c>
      <c r="AK1694" s="18">
        <v>4.1666666666666664E-2</v>
      </c>
      <c r="AL1694" s="18"/>
      <c r="AM1694" s="18" t="s">
        <v>2173</v>
      </c>
      <c r="AN1694" s="18">
        <v>27.479968299999999</v>
      </c>
      <c r="AO1694" s="18" t="s">
        <v>2174</v>
      </c>
      <c r="AP1694" s="18" t="s">
        <v>479</v>
      </c>
      <c r="AQ1694" s="18">
        <v>43929</v>
      </c>
      <c r="AR1694" s="18" t="s">
        <v>672</v>
      </c>
      <c r="AS1694" s="18">
        <v>24.5769129</v>
      </c>
      <c r="AT1694" s="18">
        <v>30.383023699999999</v>
      </c>
      <c r="AU1694" s="18">
        <v>2.9030554</v>
      </c>
      <c r="AV1694" s="18">
        <v>2.9030554</v>
      </c>
      <c r="AW1694" s="18" t="s">
        <v>557</v>
      </c>
      <c r="AX1694" s="18">
        <v>1</v>
      </c>
      <c r="AY1694" s="18" t="s">
        <v>2175</v>
      </c>
      <c r="AZ1694" s="18" t="s">
        <v>257</v>
      </c>
      <c r="BA1694" s="18" t="s">
        <v>257</v>
      </c>
      <c r="BB1694" s="18" t="s">
        <v>1909</v>
      </c>
      <c r="BC1694" s="18"/>
      <c r="BD1694" s="18"/>
      <c r="BE1694" s="18"/>
      <c r="BF1694" s="18"/>
      <c r="BG1694" s="18"/>
      <c r="BH1694" s="18"/>
      <c r="BI1694" s="18"/>
      <c r="BJ1694" s="18"/>
      <c r="BK1694" s="18"/>
      <c r="BL1694" s="18"/>
      <c r="BM1694" s="18"/>
      <c r="BN1694" s="18"/>
      <c r="BO1694" s="18"/>
      <c r="BP1694" s="18"/>
      <c r="BQ1694" s="18"/>
      <c r="BR1694" s="18"/>
      <c r="BS1694" s="18"/>
      <c r="BT1694" s="18"/>
      <c r="BU1694" s="18"/>
      <c r="BV1694" s="18"/>
      <c r="BW1694" s="18"/>
      <c r="BX1694" s="18"/>
      <c r="BY1694" s="18"/>
      <c r="BZ1694" s="18"/>
      <c r="CA1694" s="18"/>
      <c r="CB1694" s="18"/>
      <c r="CC1694" s="18"/>
      <c r="CD1694" s="18"/>
      <c r="CE1694" s="18"/>
      <c r="CF1694" s="18"/>
      <c r="CG1694" s="18"/>
      <c r="CH1694" s="18"/>
      <c r="CI1694" s="18"/>
      <c r="CJ1694" s="18"/>
      <c r="CK1694" s="18"/>
      <c r="CL1694" s="18"/>
      <c r="CM1694" s="18"/>
      <c r="CN1694" s="18"/>
      <c r="CO1694" s="18"/>
      <c r="CP1694" s="18"/>
      <c r="CQ1694" s="18"/>
      <c r="CR1694" s="18"/>
      <c r="CS1694" s="18"/>
      <c r="CT1694" s="18"/>
      <c r="CU1694" s="18"/>
      <c r="CV1694" s="18"/>
      <c r="CW1694" s="18"/>
      <c r="CX1694" s="18"/>
      <c r="CY1694" s="18"/>
      <c r="CZ1694" s="18"/>
      <c r="DA1694" s="18"/>
      <c r="DB1694" s="18"/>
      <c r="DC1694" s="18"/>
      <c r="DD1694" s="18"/>
      <c r="DE1694" s="18"/>
      <c r="DF1694" s="18"/>
      <c r="DG1694" s="18"/>
      <c r="DH1694" s="18"/>
      <c r="DI1694" s="18"/>
      <c r="DJ1694" s="18"/>
      <c r="DK1694" s="18"/>
      <c r="DL1694" s="18"/>
      <c r="DM1694" s="18"/>
      <c r="DN1694" s="18"/>
      <c r="DO1694" s="56"/>
      <c r="DP1694" s="56"/>
      <c r="DQ1694" s="56"/>
      <c r="DR1694" s="56"/>
      <c r="DS1694" s="56"/>
      <c r="DT1694" s="56">
        <v>1</v>
      </c>
      <c r="DU1694" s="56"/>
      <c r="DV1694" s="56"/>
      <c r="DW1694" s="56"/>
      <c r="DX1694" s="56"/>
      <c r="DY1694" s="56"/>
      <c r="DZ1694" s="56"/>
      <c r="EA1694" s="56"/>
      <c r="EB1694" s="56"/>
      <c r="EC1694" s="56"/>
      <c r="ED1694" s="56"/>
      <c r="EE1694" s="56"/>
      <c r="EF1694" s="56"/>
      <c r="EG1694" s="56"/>
      <c r="EH1694" s="18"/>
      <c r="EI1694" s="18">
        <f t="array" ref="EI1694">IF(SUMPRODUCT(--(DO1694:DS1694&lt;&gt;""))=0, 0,1)</f>
        <v>0</v>
      </c>
      <c r="EJ1694" s="18">
        <f t="array" ref="EJ1694">IF(SUMPRODUCT(--(DT1694:EG1694&lt;&gt;""))=0, 0,1)</f>
        <v>1</v>
      </c>
      <c r="EK1694" s="18" cm="1">
        <f t="array" ref="EK1694">IF(SUMPRODUCT(--(EC1694:EG1694&lt;&gt;""))=0, 0,1)</f>
        <v>0</v>
      </c>
      <c r="EL1694" s="18">
        <f t="array" ref="EL1694">IF(SUMPRODUCT(--(EE1694:EG1694&lt;&gt;""))=0, 0,1)</f>
        <v>0</v>
      </c>
      <c r="EM1694" s="18">
        <f t="shared" si="329"/>
        <v>1</v>
      </c>
      <c r="EN1694" s="18" t="str">
        <f t="shared" si="330"/>
        <v>NA</v>
      </c>
      <c r="EO1694" s="18">
        <f t="shared" si="331"/>
        <v>1</v>
      </c>
      <c r="EP1694" s="18" t="str">
        <f t="shared" si="332"/>
        <v>NA</v>
      </c>
      <c r="EQ1694" s="18" t="str">
        <f t="shared" si="333"/>
        <v>NA</v>
      </c>
      <c r="ER1694" s="18" t="s">
        <v>2081</v>
      </c>
      <c r="ES1694" s="59">
        <v>43970</v>
      </c>
      <c r="ET1694" s="18"/>
      <c r="EU1694" s="18"/>
    </row>
    <row r="1695" spans="1:151" s="1" customFormat="1" ht="15.75" customHeight="1" x14ac:dyDescent="0.2">
      <c r="A1695" s="5" t="s">
        <v>2171</v>
      </c>
      <c r="B1695" s="24" t="s">
        <v>2146</v>
      </c>
      <c r="C1695" s="56">
        <v>2</v>
      </c>
      <c r="D1695" s="18" t="s">
        <v>2660</v>
      </c>
      <c r="E1695" s="18" t="s">
        <v>2943</v>
      </c>
      <c r="F1695" s="18" t="s">
        <v>553</v>
      </c>
      <c r="G1695" s="18" t="s">
        <v>763</v>
      </c>
      <c r="H1695" s="18" t="s">
        <v>804</v>
      </c>
      <c r="I1695" s="18" t="s">
        <v>799</v>
      </c>
      <c r="J1695" s="18" t="s">
        <v>2147</v>
      </c>
      <c r="K1695" s="18" t="s">
        <v>257</v>
      </c>
      <c r="L1695" s="18" t="s">
        <v>2148</v>
      </c>
      <c r="M1695" s="18" t="s">
        <v>253</v>
      </c>
      <c r="N1695" s="56">
        <v>74</v>
      </c>
      <c r="O1695" s="18" t="s">
        <v>2149</v>
      </c>
      <c r="P1695" s="18" t="s">
        <v>2128</v>
      </c>
      <c r="Q1695" s="18" t="s">
        <v>254</v>
      </c>
      <c r="R1695" s="18" t="s">
        <v>2150</v>
      </c>
      <c r="S1695" s="18" t="s">
        <v>2172</v>
      </c>
      <c r="T1695" s="26" t="s">
        <v>257</v>
      </c>
      <c r="U1695" s="26" t="s">
        <v>257</v>
      </c>
      <c r="V1695" s="26" t="s">
        <v>257</v>
      </c>
      <c r="W1695" s="26" t="s">
        <v>257</v>
      </c>
      <c r="X1695" s="18" t="s">
        <v>2152</v>
      </c>
      <c r="Y1695" s="18">
        <v>15.867928150280999</v>
      </c>
      <c r="Z1695" s="18" t="s">
        <v>2153</v>
      </c>
      <c r="AA1695" s="18" t="s">
        <v>257</v>
      </c>
      <c r="AB1695" s="55">
        <f t="shared" si="328"/>
        <v>15.867928150280999</v>
      </c>
      <c r="AC1695" s="18" t="s">
        <v>479</v>
      </c>
      <c r="AD1695" s="18">
        <v>4</v>
      </c>
      <c r="AE1695" s="18" t="s">
        <v>672</v>
      </c>
      <c r="AF1695" s="18" t="s">
        <v>257</v>
      </c>
      <c r="AG1695" s="18" t="s">
        <v>257</v>
      </c>
      <c r="AH1695" s="18" t="s">
        <v>257</v>
      </c>
      <c r="AI1695" s="18">
        <v>4.1666666666666664E-2</v>
      </c>
      <c r="AJ1695" s="18" t="s">
        <v>522</v>
      </c>
      <c r="AK1695" s="18">
        <v>4.1666666666666664E-2</v>
      </c>
      <c r="AL1695" s="18"/>
      <c r="AM1695" s="18" t="s">
        <v>2173</v>
      </c>
      <c r="AN1695" s="18">
        <v>44.171876400000002</v>
      </c>
      <c r="AO1695" s="18" t="s">
        <v>2174</v>
      </c>
      <c r="AP1695" s="18" t="s">
        <v>479</v>
      </c>
      <c r="AQ1695" s="18">
        <v>43929</v>
      </c>
      <c r="AR1695" s="18" t="s">
        <v>672</v>
      </c>
      <c r="AS1695" s="18">
        <v>39.609932200000003</v>
      </c>
      <c r="AT1695" s="18">
        <v>48.733820600000001</v>
      </c>
      <c r="AU1695" s="18">
        <v>4.5619442000000001</v>
      </c>
      <c r="AV1695" s="18">
        <v>4.5619442000000001</v>
      </c>
      <c r="AW1695" s="18" t="s">
        <v>557</v>
      </c>
      <c r="AX1695" s="18">
        <v>1</v>
      </c>
      <c r="AY1695" s="18" t="s">
        <v>2175</v>
      </c>
      <c r="AZ1695" s="18" t="s">
        <v>257</v>
      </c>
      <c r="BA1695" s="18" t="s">
        <v>257</v>
      </c>
      <c r="BB1695" s="18" t="s">
        <v>1909</v>
      </c>
      <c r="BC1695" s="18"/>
      <c r="BD1695" s="18"/>
      <c r="BE1695" s="18"/>
      <c r="BF1695" s="18"/>
      <c r="BG1695" s="18"/>
      <c r="BH1695" s="18"/>
      <c r="BI1695" s="18"/>
      <c r="BJ1695" s="18"/>
      <c r="BK1695" s="18"/>
      <c r="BL1695" s="18"/>
      <c r="BM1695" s="18"/>
      <c r="BN1695" s="18"/>
      <c r="BO1695" s="18"/>
      <c r="BP1695" s="18"/>
      <c r="BQ1695" s="18"/>
      <c r="BR1695" s="18"/>
      <c r="BS1695" s="18"/>
      <c r="BT1695" s="18"/>
      <c r="BU1695" s="18"/>
      <c r="BV1695" s="18"/>
      <c r="BW1695" s="18"/>
      <c r="BX1695" s="18"/>
      <c r="BY1695" s="18"/>
      <c r="BZ1695" s="18"/>
      <c r="CA1695" s="18"/>
      <c r="CB1695" s="18"/>
      <c r="CC1695" s="18"/>
      <c r="CD1695" s="18"/>
      <c r="CE1695" s="18"/>
      <c r="CF1695" s="18"/>
      <c r="CG1695" s="18"/>
      <c r="CH1695" s="18"/>
      <c r="CI1695" s="18"/>
      <c r="CJ1695" s="18"/>
      <c r="CK1695" s="18"/>
      <c r="CL1695" s="18"/>
      <c r="CM1695" s="18"/>
      <c r="CN1695" s="18"/>
      <c r="CO1695" s="18"/>
      <c r="CP1695" s="18"/>
      <c r="CQ1695" s="18"/>
      <c r="CR1695" s="18"/>
      <c r="CS1695" s="18"/>
      <c r="CT1695" s="18"/>
      <c r="CU1695" s="18"/>
      <c r="CV1695" s="18"/>
      <c r="CW1695" s="18"/>
      <c r="CX1695" s="18"/>
      <c r="CY1695" s="18"/>
      <c r="CZ1695" s="18"/>
      <c r="DA1695" s="18"/>
      <c r="DB1695" s="18"/>
      <c r="DC1695" s="18"/>
      <c r="DD1695" s="18"/>
      <c r="DE1695" s="18"/>
      <c r="DF1695" s="18"/>
      <c r="DG1695" s="18"/>
      <c r="DH1695" s="18"/>
      <c r="DI1695" s="18"/>
      <c r="DJ1695" s="18"/>
      <c r="DK1695" s="18"/>
      <c r="DL1695" s="18"/>
      <c r="DM1695" s="18"/>
      <c r="DN1695" s="18"/>
      <c r="DO1695" s="56"/>
      <c r="DP1695" s="56"/>
      <c r="DQ1695" s="56"/>
      <c r="DR1695" s="56"/>
      <c r="DS1695" s="56"/>
      <c r="DT1695" s="56">
        <v>1</v>
      </c>
      <c r="DU1695" s="56"/>
      <c r="DV1695" s="56"/>
      <c r="DW1695" s="56"/>
      <c r="DX1695" s="56"/>
      <c r="DY1695" s="56"/>
      <c r="DZ1695" s="56"/>
      <c r="EA1695" s="56"/>
      <c r="EB1695" s="56"/>
      <c r="EC1695" s="56"/>
      <c r="ED1695" s="56"/>
      <c r="EE1695" s="56"/>
      <c r="EF1695" s="56"/>
      <c r="EG1695" s="56"/>
      <c r="EH1695" s="18"/>
      <c r="EI1695" s="18">
        <f t="array" ref="EI1695">IF(SUMPRODUCT(--(DO1695:DS1695&lt;&gt;""))=0, 0,1)</f>
        <v>0</v>
      </c>
      <c r="EJ1695" s="18">
        <f t="array" ref="EJ1695">IF(SUMPRODUCT(--(DT1695:EG1695&lt;&gt;""))=0, 0,1)</f>
        <v>1</v>
      </c>
      <c r="EK1695" s="18" cm="1">
        <f t="array" ref="EK1695">IF(SUMPRODUCT(--(EC1695:EG1695&lt;&gt;""))=0, 0,1)</f>
        <v>0</v>
      </c>
      <c r="EL1695" s="18">
        <f t="array" ref="EL1695">IF(SUMPRODUCT(--(EE1695:EG1695&lt;&gt;""))=0, 0,1)</f>
        <v>0</v>
      </c>
      <c r="EM1695" s="18">
        <f t="shared" si="329"/>
        <v>1</v>
      </c>
      <c r="EN1695" s="18" t="str">
        <f t="shared" si="330"/>
        <v>NA</v>
      </c>
      <c r="EO1695" s="18">
        <f t="shared" si="331"/>
        <v>1</v>
      </c>
      <c r="EP1695" s="18" t="str">
        <f t="shared" si="332"/>
        <v>NA</v>
      </c>
      <c r="EQ1695" s="18" t="str">
        <f t="shared" si="333"/>
        <v>NA</v>
      </c>
      <c r="ER1695" s="18" t="s">
        <v>2081</v>
      </c>
      <c r="ES1695" s="59">
        <v>43970</v>
      </c>
      <c r="ET1695" s="18"/>
      <c r="EU1695" s="18"/>
    </row>
    <row r="1696" spans="1:151" s="1" customFormat="1" ht="15.75" customHeight="1" x14ac:dyDescent="0.2">
      <c r="A1696" s="5" t="s">
        <v>2171</v>
      </c>
      <c r="B1696" s="24" t="s">
        <v>2146</v>
      </c>
      <c r="C1696" s="56">
        <v>2</v>
      </c>
      <c r="D1696" s="18" t="s">
        <v>2661</v>
      </c>
      <c r="E1696" s="18" t="s">
        <v>2943</v>
      </c>
      <c r="F1696" s="18" t="s">
        <v>553</v>
      </c>
      <c r="G1696" s="18" t="s">
        <v>763</v>
      </c>
      <c r="H1696" s="18" t="s">
        <v>804</v>
      </c>
      <c r="I1696" s="18" t="s">
        <v>799</v>
      </c>
      <c r="J1696" s="18" t="s">
        <v>2147</v>
      </c>
      <c r="K1696" s="18" t="s">
        <v>257</v>
      </c>
      <c r="L1696" s="18" t="s">
        <v>2148</v>
      </c>
      <c r="M1696" s="18" t="s">
        <v>253</v>
      </c>
      <c r="N1696" s="56">
        <v>74</v>
      </c>
      <c r="O1696" s="18" t="s">
        <v>2149</v>
      </c>
      <c r="P1696" s="18" t="s">
        <v>2128</v>
      </c>
      <c r="Q1696" s="18" t="s">
        <v>254</v>
      </c>
      <c r="R1696" s="18" t="s">
        <v>2150</v>
      </c>
      <c r="S1696" s="18" t="s">
        <v>2172</v>
      </c>
      <c r="T1696" s="26" t="s">
        <v>257</v>
      </c>
      <c r="U1696" s="26" t="s">
        <v>257</v>
      </c>
      <c r="V1696" s="26" t="s">
        <v>257</v>
      </c>
      <c r="W1696" s="26" t="s">
        <v>257</v>
      </c>
      <c r="X1696" s="18" t="s">
        <v>2152</v>
      </c>
      <c r="Y1696" s="18">
        <v>29.834635952283001</v>
      </c>
      <c r="Z1696" s="18" t="s">
        <v>2153</v>
      </c>
      <c r="AA1696" s="18" t="s">
        <v>257</v>
      </c>
      <c r="AB1696" s="55">
        <f t="shared" si="328"/>
        <v>29.834635952283001</v>
      </c>
      <c r="AC1696" s="18" t="s">
        <v>479</v>
      </c>
      <c r="AD1696" s="18">
        <v>4</v>
      </c>
      <c r="AE1696" s="18" t="s">
        <v>672</v>
      </c>
      <c r="AF1696" s="18" t="s">
        <v>257</v>
      </c>
      <c r="AG1696" s="18" t="s">
        <v>257</v>
      </c>
      <c r="AH1696" s="18" t="s">
        <v>257</v>
      </c>
      <c r="AI1696" s="18">
        <v>4.1666666666666664E-2</v>
      </c>
      <c r="AJ1696" s="18" t="s">
        <v>522</v>
      </c>
      <c r="AK1696" s="18">
        <v>4.1666666666666664E-2</v>
      </c>
      <c r="AL1696" s="18"/>
      <c r="AM1696" s="18" t="s">
        <v>2173</v>
      </c>
      <c r="AN1696" s="18">
        <v>72.969974500000006</v>
      </c>
      <c r="AO1696" s="18" t="s">
        <v>2174</v>
      </c>
      <c r="AP1696" s="18" t="s">
        <v>479</v>
      </c>
      <c r="AQ1696" s="18">
        <v>43929</v>
      </c>
      <c r="AR1696" s="18" t="s">
        <v>672</v>
      </c>
      <c r="AS1696" s="18">
        <v>70.066919100000007</v>
      </c>
      <c r="AT1696" s="18">
        <v>75.873029799999998</v>
      </c>
      <c r="AU1696" s="18">
        <v>2.9030554</v>
      </c>
      <c r="AV1696" s="18">
        <v>2.9030553000000001</v>
      </c>
      <c r="AW1696" s="18" t="s">
        <v>557</v>
      </c>
      <c r="AX1696" s="18">
        <v>1</v>
      </c>
      <c r="AY1696" s="18" t="s">
        <v>2175</v>
      </c>
      <c r="AZ1696" s="18" t="s">
        <v>257</v>
      </c>
      <c r="BA1696" s="18" t="s">
        <v>257</v>
      </c>
      <c r="BB1696" s="18" t="s">
        <v>1909</v>
      </c>
      <c r="BC1696" s="18"/>
      <c r="BD1696" s="18"/>
      <c r="BE1696" s="18"/>
      <c r="BF1696" s="18"/>
      <c r="BG1696" s="18"/>
      <c r="BH1696" s="18"/>
      <c r="BI1696" s="18"/>
      <c r="BJ1696" s="18"/>
      <c r="BK1696" s="18"/>
      <c r="BL1696" s="18"/>
      <c r="BM1696" s="18"/>
      <c r="BN1696" s="18"/>
      <c r="BO1696" s="18"/>
      <c r="BP1696" s="18"/>
      <c r="BQ1696" s="18"/>
      <c r="BR1696" s="18"/>
      <c r="BS1696" s="18"/>
      <c r="BT1696" s="18"/>
      <c r="BU1696" s="18"/>
      <c r="BV1696" s="18"/>
      <c r="BW1696" s="18"/>
      <c r="BX1696" s="18"/>
      <c r="BY1696" s="18"/>
      <c r="BZ1696" s="18"/>
      <c r="CA1696" s="18"/>
      <c r="CB1696" s="18"/>
      <c r="CC1696" s="18"/>
      <c r="CD1696" s="18"/>
      <c r="CE1696" s="18"/>
      <c r="CF1696" s="18"/>
      <c r="CG1696" s="18"/>
      <c r="CH1696" s="18"/>
      <c r="CI1696" s="18"/>
      <c r="CJ1696" s="18"/>
      <c r="CK1696" s="18"/>
      <c r="CL1696" s="18"/>
      <c r="CM1696" s="18"/>
      <c r="CN1696" s="18"/>
      <c r="CO1696" s="18"/>
      <c r="CP1696" s="18"/>
      <c r="CQ1696" s="18"/>
      <c r="CR1696" s="18"/>
      <c r="CS1696" s="18"/>
      <c r="CT1696" s="18"/>
      <c r="CU1696" s="18"/>
      <c r="CV1696" s="18"/>
      <c r="CW1696" s="18"/>
      <c r="CX1696" s="18"/>
      <c r="CY1696" s="18"/>
      <c r="CZ1696" s="18"/>
      <c r="DA1696" s="18"/>
      <c r="DB1696" s="18"/>
      <c r="DC1696" s="18"/>
      <c r="DD1696" s="18"/>
      <c r="DE1696" s="18"/>
      <c r="DF1696" s="18"/>
      <c r="DG1696" s="18"/>
      <c r="DH1696" s="18"/>
      <c r="DI1696" s="18"/>
      <c r="DJ1696" s="18"/>
      <c r="DK1696" s="18"/>
      <c r="DL1696" s="18"/>
      <c r="DM1696" s="18"/>
      <c r="DN1696" s="18"/>
      <c r="DO1696" s="56"/>
      <c r="DP1696" s="56"/>
      <c r="DQ1696" s="56"/>
      <c r="DR1696" s="56"/>
      <c r="DS1696" s="56"/>
      <c r="DT1696" s="56">
        <v>1</v>
      </c>
      <c r="DU1696" s="56"/>
      <c r="DV1696" s="56"/>
      <c r="DW1696" s="56"/>
      <c r="DX1696" s="56"/>
      <c r="DY1696" s="56"/>
      <c r="DZ1696" s="56"/>
      <c r="EA1696" s="56"/>
      <c r="EB1696" s="56"/>
      <c r="EC1696" s="56"/>
      <c r="ED1696" s="56"/>
      <c r="EE1696" s="56"/>
      <c r="EF1696" s="56"/>
      <c r="EG1696" s="56"/>
      <c r="EH1696" s="18"/>
      <c r="EI1696" s="18">
        <f t="array" ref="EI1696">IF(SUMPRODUCT(--(DO1696:DS1696&lt;&gt;""))=0, 0,1)</f>
        <v>0</v>
      </c>
      <c r="EJ1696" s="18">
        <f t="array" ref="EJ1696">IF(SUMPRODUCT(--(DT1696:EG1696&lt;&gt;""))=0, 0,1)</f>
        <v>1</v>
      </c>
      <c r="EK1696" s="18" cm="1">
        <f t="array" ref="EK1696">IF(SUMPRODUCT(--(EC1696:EG1696&lt;&gt;""))=0, 0,1)</f>
        <v>0</v>
      </c>
      <c r="EL1696" s="18">
        <f t="array" ref="EL1696">IF(SUMPRODUCT(--(EE1696:EG1696&lt;&gt;""))=0, 0,1)</f>
        <v>0</v>
      </c>
      <c r="EM1696" s="18">
        <f t="shared" si="329"/>
        <v>1</v>
      </c>
      <c r="EN1696" s="18" t="str">
        <f t="shared" si="330"/>
        <v>NA</v>
      </c>
      <c r="EO1696" s="18">
        <f t="shared" si="331"/>
        <v>1</v>
      </c>
      <c r="EP1696" s="18" t="str">
        <f t="shared" si="332"/>
        <v>NA</v>
      </c>
      <c r="EQ1696" s="18" t="str">
        <f t="shared" si="333"/>
        <v>NA</v>
      </c>
      <c r="ER1696" s="18" t="s">
        <v>2081</v>
      </c>
      <c r="ES1696" s="59">
        <v>43970</v>
      </c>
      <c r="ET1696" s="18"/>
      <c r="EU1696" s="18"/>
    </row>
    <row r="1697" spans="1:151" s="1" customFormat="1" ht="15.75" customHeight="1" x14ac:dyDescent="0.2">
      <c r="A1697" s="5" t="s">
        <v>2171</v>
      </c>
      <c r="B1697" s="24" t="s">
        <v>2146</v>
      </c>
      <c r="C1697" s="56">
        <v>2</v>
      </c>
      <c r="D1697" s="18" t="s">
        <v>2662</v>
      </c>
      <c r="E1697" s="18" t="s">
        <v>2943</v>
      </c>
      <c r="F1697" s="18" t="s">
        <v>553</v>
      </c>
      <c r="G1697" s="18" t="s">
        <v>575</v>
      </c>
      <c r="H1697" s="18" t="s">
        <v>1815</v>
      </c>
      <c r="I1697" s="18" t="s">
        <v>552</v>
      </c>
      <c r="J1697" s="18" t="s">
        <v>2170</v>
      </c>
      <c r="K1697" s="18" t="s">
        <v>257</v>
      </c>
      <c r="L1697" s="18" t="s">
        <v>2148</v>
      </c>
      <c r="M1697" s="18" t="s">
        <v>253</v>
      </c>
      <c r="N1697" s="56">
        <v>74</v>
      </c>
      <c r="O1697" s="18" t="s">
        <v>2149</v>
      </c>
      <c r="P1697" s="18" t="s">
        <v>2128</v>
      </c>
      <c r="Q1697" s="18" t="s">
        <v>254</v>
      </c>
      <c r="R1697" s="18" t="s">
        <v>2150</v>
      </c>
      <c r="S1697" s="18" t="s">
        <v>2172</v>
      </c>
      <c r="T1697" s="26" t="s">
        <v>257</v>
      </c>
      <c r="U1697" s="26" t="s">
        <v>257</v>
      </c>
      <c r="V1697" s="26" t="s">
        <v>257</v>
      </c>
      <c r="W1697" s="26" t="s">
        <v>257</v>
      </c>
      <c r="X1697" s="18" t="s">
        <v>2152</v>
      </c>
      <c r="Y1697" s="18">
        <v>0.98492462311557905</v>
      </c>
      <c r="Z1697" s="18" t="s">
        <v>2153</v>
      </c>
      <c r="AA1697" s="18" t="s">
        <v>257</v>
      </c>
      <c r="AB1697" s="55">
        <f t="shared" si="328"/>
        <v>0.98492462311557905</v>
      </c>
      <c r="AC1697" s="18" t="s">
        <v>479</v>
      </c>
      <c r="AD1697" s="18">
        <v>4</v>
      </c>
      <c r="AE1697" s="18" t="s">
        <v>672</v>
      </c>
      <c r="AF1697" s="18" t="s">
        <v>257</v>
      </c>
      <c r="AG1697" s="18" t="s">
        <v>257</v>
      </c>
      <c r="AH1697" s="18" t="s">
        <v>257</v>
      </c>
      <c r="AI1697" s="18">
        <v>4.1666666666666664E-2</v>
      </c>
      <c r="AJ1697" s="18" t="s">
        <v>522</v>
      </c>
      <c r="AK1697" s="18">
        <v>4.1666666666666664E-2</v>
      </c>
      <c r="AL1697" s="18"/>
      <c r="AM1697" s="18" t="s">
        <v>2173</v>
      </c>
      <c r="AN1697" s="18">
        <v>1.3402777800000001</v>
      </c>
      <c r="AO1697" s="18" t="s">
        <v>2174</v>
      </c>
      <c r="AP1697" s="18" t="s">
        <v>479</v>
      </c>
      <c r="AQ1697" s="18">
        <v>43929</v>
      </c>
      <c r="AR1697" s="18" t="s">
        <v>672</v>
      </c>
      <c r="AS1697" s="18">
        <v>1.0625</v>
      </c>
      <c r="AT1697" s="18">
        <v>1.6180555599999999</v>
      </c>
      <c r="AU1697" s="18">
        <v>0.27777777999999997</v>
      </c>
      <c r="AV1697" s="18">
        <v>0.27777777999999997</v>
      </c>
      <c r="AW1697" s="18" t="s">
        <v>557</v>
      </c>
      <c r="AX1697" s="18">
        <v>1</v>
      </c>
      <c r="AY1697" s="18" t="s">
        <v>2175</v>
      </c>
      <c r="AZ1697" s="18" t="s">
        <v>257</v>
      </c>
      <c r="BA1697" s="18" t="s">
        <v>257</v>
      </c>
      <c r="BB1697" s="18" t="s">
        <v>1909</v>
      </c>
      <c r="BC1697" s="18"/>
      <c r="BD1697" s="18"/>
      <c r="BE1697" s="18"/>
      <c r="BF1697" s="18"/>
      <c r="BG1697" s="18"/>
      <c r="BH1697" s="18"/>
      <c r="BI1697" s="18"/>
      <c r="BJ1697" s="18"/>
      <c r="BK1697" s="18"/>
      <c r="BL1697" s="18"/>
      <c r="BM1697" s="18"/>
      <c r="BN1697" s="18"/>
      <c r="BO1697" s="18"/>
      <c r="BP1697" s="18"/>
      <c r="BQ1697" s="18"/>
      <c r="BR1697" s="18"/>
      <c r="BS1697" s="18"/>
      <c r="BT1697" s="18"/>
      <c r="BU1697" s="18"/>
      <c r="BV1697" s="18"/>
      <c r="BW1697" s="18"/>
      <c r="BX1697" s="18"/>
      <c r="BY1697" s="18"/>
      <c r="BZ1697" s="18"/>
      <c r="CA1697" s="18"/>
      <c r="CB1697" s="18"/>
      <c r="CC1697" s="18"/>
      <c r="CD1697" s="18"/>
      <c r="CE1697" s="18"/>
      <c r="CF1697" s="18"/>
      <c r="CG1697" s="18"/>
      <c r="CH1697" s="18"/>
      <c r="CI1697" s="18"/>
      <c r="CJ1697" s="18"/>
      <c r="CK1697" s="18"/>
      <c r="CL1697" s="18"/>
      <c r="CM1697" s="18"/>
      <c r="CN1697" s="18"/>
      <c r="CO1697" s="18"/>
      <c r="CP1697" s="18"/>
      <c r="CQ1697" s="18"/>
      <c r="CR1697" s="18"/>
      <c r="CS1697" s="18"/>
      <c r="CT1697" s="18"/>
      <c r="CU1697" s="18"/>
      <c r="CV1697" s="18"/>
      <c r="CW1697" s="18"/>
      <c r="CX1697" s="18"/>
      <c r="CY1697" s="18"/>
      <c r="CZ1697" s="18"/>
      <c r="DA1697" s="18"/>
      <c r="DB1697" s="18"/>
      <c r="DC1697" s="18"/>
      <c r="DD1697" s="18"/>
      <c r="DE1697" s="18"/>
      <c r="DF1697" s="18"/>
      <c r="DG1697" s="18"/>
      <c r="DH1697" s="18"/>
      <c r="DI1697" s="18"/>
      <c r="DJ1697" s="18"/>
      <c r="DK1697" s="18"/>
      <c r="DL1697" s="18"/>
      <c r="DM1697" s="18"/>
      <c r="DN1697" s="18"/>
      <c r="DO1697" s="56"/>
      <c r="DP1697" s="56"/>
      <c r="DQ1697" s="56"/>
      <c r="DR1697" s="56"/>
      <c r="DS1697" s="56"/>
      <c r="DT1697" s="56">
        <v>0</v>
      </c>
      <c r="DU1697" s="56"/>
      <c r="DV1697" s="56"/>
      <c r="DW1697" s="56"/>
      <c r="DX1697" s="56"/>
      <c r="DY1697" s="56"/>
      <c r="DZ1697" s="56"/>
      <c r="EA1697" s="56"/>
      <c r="EB1697" s="56"/>
      <c r="EC1697" s="56"/>
      <c r="ED1697" s="56"/>
      <c r="EE1697" s="56"/>
      <c r="EF1697" s="56"/>
      <c r="EG1697" s="56"/>
      <c r="EH1697" s="18"/>
      <c r="EI1697" s="18">
        <f t="array" ref="EI1697">IF(SUMPRODUCT(--(DO1697:DS1697&lt;&gt;""))=0, 0,1)</f>
        <v>0</v>
      </c>
      <c r="EJ1697" s="18">
        <f t="array" ref="EJ1697">IF(SUMPRODUCT(--(DT1697:EG1697&lt;&gt;""))=0, 0,1)</f>
        <v>1</v>
      </c>
      <c r="EK1697" s="18" cm="1">
        <f t="array" ref="EK1697">IF(SUMPRODUCT(--(EC1697:EG1697&lt;&gt;""))=0, 0,1)</f>
        <v>0</v>
      </c>
      <c r="EL1697" s="18">
        <f t="array" ref="EL1697">IF(SUMPRODUCT(--(EE1697:EG1697&lt;&gt;""))=0, 0,1)</f>
        <v>0</v>
      </c>
      <c r="EM1697" s="18">
        <f t="shared" si="329"/>
        <v>0</v>
      </c>
      <c r="EN1697" s="18" t="str">
        <f t="shared" si="330"/>
        <v>NA</v>
      </c>
      <c r="EO1697" s="18">
        <f t="shared" si="331"/>
        <v>0</v>
      </c>
      <c r="EP1697" s="18" t="str">
        <f t="shared" si="332"/>
        <v>NA</v>
      </c>
      <c r="EQ1697" s="18" t="str">
        <f t="shared" si="333"/>
        <v>NA</v>
      </c>
      <c r="ER1697" s="18" t="s">
        <v>2081</v>
      </c>
      <c r="ES1697" s="59">
        <v>43970</v>
      </c>
      <c r="ET1697" s="18"/>
      <c r="EU1697" s="18"/>
    </row>
    <row r="1698" spans="1:151" s="1" customFormat="1" ht="15.75" customHeight="1" x14ac:dyDescent="0.2">
      <c r="A1698" s="5" t="s">
        <v>2171</v>
      </c>
      <c r="B1698" s="24" t="s">
        <v>2146</v>
      </c>
      <c r="C1698" s="56">
        <v>2</v>
      </c>
      <c r="D1698" s="18" t="s">
        <v>2658</v>
      </c>
      <c r="E1698" s="18" t="s">
        <v>2943</v>
      </c>
      <c r="F1698" s="18" t="s">
        <v>553</v>
      </c>
      <c r="G1698" s="18" t="s">
        <v>575</v>
      </c>
      <c r="H1698" s="18" t="s">
        <v>1815</v>
      </c>
      <c r="I1698" s="18" t="s">
        <v>552</v>
      </c>
      <c r="J1698" s="18" t="s">
        <v>2170</v>
      </c>
      <c r="K1698" s="18" t="s">
        <v>257</v>
      </c>
      <c r="L1698" s="18" t="s">
        <v>2148</v>
      </c>
      <c r="M1698" s="18" t="s">
        <v>253</v>
      </c>
      <c r="N1698" s="56">
        <v>74</v>
      </c>
      <c r="O1698" s="18" t="s">
        <v>2149</v>
      </c>
      <c r="P1698" s="18" t="s">
        <v>2128</v>
      </c>
      <c r="Q1698" s="18" t="s">
        <v>254</v>
      </c>
      <c r="R1698" s="18" t="s">
        <v>2150</v>
      </c>
      <c r="S1698" s="18" t="s">
        <v>2172</v>
      </c>
      <c r="T1698" s="26" t="s">
        <v>257</v>
      </c>
      <c r="U1698" s="26" t="s">
        <v>257</v>
      </c>
      <c r="V1698" s="26" t="s">
        <v>257</v>
      </c>
      <c r="W1698" s="26" t="s">
        <v>257</v>
      </c>
      <c r="X1698" s="18" t="s">
        <v>2152</v>
      </c>
      <c r="Y1698" s="18">
        <v>4.0603015075376803</v>
      </c>
      <c r="Z1698" s="18" t="s">
        <v>2153</v>
      </c>
      <c r="AA1698" s="18" t="s">
        <v>257</v>
      </c>
      <c r="AB1698" s="55">
        <f t="shared" si="328"/>
        <v>4.0603015075376803</v>
      </c>
      <c r="AC1698" s="18" t="s">
        <v>479</v>
      </c>
      <c r="AD1698" s="18">
        <v>4</v>
      </c>
      <c r="AE1698" s="18" t="s">
        <v>672</v>
      </c>
      <c r="AF1698" s="18" t="s">
        <v>257</v>
      </c>
      <c r="AG1698" s="18" t="s">
        <v>257</v>
      </c>
      <c r="AH1698" s="18" t="s">
        <v>257</v>
      </c>
      <c r="AI1698" s="18">
        <v>4.1666666666666664E-2</v>
      </c>
      <c r="AJ1698" s="18" t="s">
        <v>522</v>
      </c>
      <c r="AK1698" s="18">
        <v>4.1666666666666664E-2</v>
      </c>
      <c r="AL1698" s="18"/>
      <c r="AM1698" s="18" t="s">
        <v>2173</v>
      </c>
      <c r="AN1698" s="18">
        <v>3.0277777800000001</v>
      </c>
      <c r="AO1698" s="18" t="s">
        <v>2174</v>
      </c>
      <c r="AP1698" s="18" t="s">
        <v>479</v>
      </c>
      <c r="AQ1698" s="18">
        <v>43929</v>
      </c>
      <c r="AR1698" s="18" t="s">
        <v>2144</v>
      </c>
      <c r="AS1698" s="18">
        <v>2.4903443599999999</v>
      </c>
      <c r="AT1698" s="18">
        <v>3.0800688100000002</v>
      </c>
      <c r="AU1698" s="18">
        <v>0.53743342000000005</v>
      </c>
      <c r="AV1698" s="18">
        <v>5.2291030000000002E-2</v>
      </c>
      <c r="AW1698" s="18" t="s">
        <v>557</v>
      </c>
      <c r="AX1698" s="18">
        <v>1</v>
      </c>
      <c r="AY1698" s="18" t="s">
        <v>2175</v>
      </c>
      <c r="AZ1698" s="18" t="s">
        <v>257</v>
      </c>
      <c r="BA1698" s="18" t="s">
        <v>257</v>
      </c>
      <c r="BB1698" s="18" t="s">
        <v>1909</v>
      </c>
      <c r="BC1698" s="18"/>
      <c r="BD1698" s="18"/>
      <c r="BE1698" s="18"/>
      <c r="BF1698" s="18"/>
      <c r="BG1698" s="18"/>
      <c r="BH1698" s="18"/>
      <c r="BI1698" s="18"/>
      <c r="BJ1698" s="18"/>
      <c r="BK1698" s="18"/>
      <c r="BL1698" s="18"/>
      <c r="BM1698" s="18"/>
      <c r="BN1698" s="18"/>
      <c r="BO1698" s="18"/>
      <c r="BP1698" s="18"/>
      <c r="BQ1698" s="18"/>
      <c r="BR1698" s="18"/>
      <c r="BS1698" s="18"/>
      <c r="BT1698" s="18"/>
      <c r="BU1698" s="18"/>
      <c r="BV1698" s="18"/>
      <c r="BW1698" s="18"/>
      <c r="BX1698" s="18"/>
      <c r="BY1698" s="18"/>
      <c r="BZ1698" s="18"/>
      <c r="CA1698" s="18"/>
      <c r="CB1698" s="18"/>
      <c r="CC1698" s="18"/>
      <c r="CD1698" s="18"/>
      <c r="CE1698" s="18"/>
      <c r="CF1698" s="18"/>
      <c r="CG1698" s="18"/>
      <c r="CH1698" s="18"/>
      <c r="CI1698" s="18"/>
      <c r="CJ1698" s="18"/>
      <c r="CK1698" s="18"/>
      <c r="CL1698" s="18"/>
      <c r="CM1698" s="18"/>
      <c r="CN1698" s="18"/>
      <c r="CO1698" s="18"/>
      <c r="CP1698" s="18"/>
      <c r="CQ1698" s="18"/>
      <c r="CR1698" s="18"/>
      <c r="CS1698" s="18"/>
      <c r="CT1698" s="18"/>
      <c r="CU1698" s="18"/>
      <c r="CV1698" s="18"/>
      <c r="CW1698" s="18"/>
      <c r="CX1698" s="18"/>
      <c r="CY1698" s="18"/>
      <c r="CZ1698" s="18"/>
      <c r="DA1698" s="18"/>
      <c r="DB1698" s="18"/>
      <c r="DC1698" s="18"/>
      <c r="DD1698" s="18"/>
      <c r="DE1698" s="18"/>
      <c r="DF1698" s="18"/>
      <c r="DG1698" s="18"/>
      <c r="DH1698" s="18"/>
      <c r="DI1698" s="18"/>
      <c r="DJ1698" s="18"/>
      <c r="DK1698" s="18"/>
      <c r="DL1698" s="18"/>
      <c r="DM1698" s="18"/>
      <c r="DN1698" s="18"/>
      <c r="DO1698" s="56"/>
      <c r="DP1698" s="56"/>
      <c r="DQ1698" s="56"/>
      <c r="DR1698" s="56"/>
      <c r="DS1698" s="56"/>
      <c r="DT1698" s="56">
        <v>1</v>
      </c>
      <c r="DU1698" s="56"/>
      <c r="DV1698" s="56"/>
      <c r="DW1698" s="56"/>
      <c r="DX1698" s="56"/>
      <c r="DY1698" s="56"/>
      <c r="DZ1698" s="56"/>
      <c r="EA1698" s="56"/>
      <c r="EB1698" s="56"/>
      <c r="EC1698" s="56"/>
      <c r="ED1698" s="56"/>
      <c r="EE1698" s="56"/>
      <c r="EF1698" s="56"/>
      <c r="EG1698" s="56"/>
      <c r="EH1698" s="18"/>
      <c r="EI1698" s="18">
        <f t="array" ref="EI1698">IF(SUMPRODUCT(--(DO1698:DS1698&lt;&gt;""))=0, 0,1)</f>
        <v>0</v>
      </c>
      <c r="EJ1698" s="18">
        <f t="array" ref="EJ1698">IF(SUMPRODUCT(--(DT1698:EG1698&lt;&gt;""))=0, 0,1)</f>
        <v>1</v>
      </c>
      <c r="EK1698" s="18" cm="1">
        <f t="array" ref="EK1698">IF(SUMPRODUCT(--(EC1698:EG1698&lt;&gt;""))=0, 0,1)</f>
        <v>0</v>
      </c>
      <c r="EL1698" s="18">
        <f t="array" ref="EL1698">IF(SUMPRODUCT(--(EE1698:EG1698&lt;&gt;""))=0, 0,1)</f>
        <v>0</v>
      </c>
      <c r="EM1698" s="18">
        <f t="shared" si="329"/>
        <v>1</v>
      </c>
      <c r="EN1698" s="18" t="str">
        <f t="shared" si="330"/>
        <v>NA</v>
      </c>
      <c r="EO1698" s="18">
        <f t="shared" si="331"/>
        <v>1</v>
      </c>
      <c r="EP1698" s="18" t="str">
        <f t="shared" si="332"/>
        <v>NA</v>
      </c>
      <c r="EQ1698" s="18" t="str">
        <f t="shared" si="333"/>
        <v>NA</v>
      </c>
      <c r="ER1698" s="18" t="s">
        <v>2081</v>
      </c>
      <c r="ES1698" s="59">
        <v>43970</v>
      </c>
      <c r="ET1698" s="18"/>
      <c r="EU1698" s="18"/>
    </row>
    <row r="1699" spans="1:151" s="1" customFormat="1" ht="15.75" customHeight="1" x14ac:dyDescent="0.2">
      <c r="A1699" s="5" t="s">
        <v>2171</v>
      </c>
      <c r="B1699" s="24" t="s">
        <v>2146</v>
      </c>
      <c r="C1699" s="56">
        <v>2</v>
      </c>
      <c r="D1699" s="18" t="s">
        <v>2659</v>
      </c>
      <c r="E1699" s="18" t="s">
        <v>2943</v>
      </c>
      <c r="F1699" s="18" t="s">
        <v>553</v>
      </c>
      <c r="G1699" s="18" t="s">
        <v>575</v>
      </c>
      <c r="H1699" s="18" t="s">
        <v>1815</v>
      </c>
      <c r="I1699" s="18" t="s">
        <v>552</v>
      </c>
      <c r="J1699" s="18" t="s">
        <v>2170</v>
      </c>
      <c r="K1699" s="18" t="s">
        <v>257</v>
      </c>
      <c r="L1699" s="18" t="s">
        <v>2148</v>
      </c>
      <c r="M1699" s="18" t="s">
        <v>253</v>
      </c>
      <c r="N1699" s="56">
        <v>74</v>
      </c>
      <c r="O1699" s="18" t="s">
        <v>2149</v>
      </c>
      <c r="P1699" s="18" t="s">
        <v>2128</v>
      </c>
      <c r="Q1699" s="18" t="s">
        <v>254</v>
      </c>
      <c r="R1699" s="18" t="s">
        <v>2150</v>
      </c>
      <c r="S1699" s="18" t="s">
        <v>2172</v>
      </c>
      <c r="T1699" s="26" t="s">
        <v>257</v>
      </c>
      <c r="U1699" s="26" t="s">
        <v>257</v>
      </c>
      <c r="V1699" s="26" t="s">
        <v>257</v>
      </c>
      <c r="W1699" s="26" t="s">
        <v>257</v>
      </c>
      <c r="X1699" s="18" t="s">
        <v>2152</v>
      </c>
      <c r="Y1699" s="18">
        <v>8.1005025125628105</v>
      </c>
      <c r="Z1699" s="18" t="s">
        <v>2153</v>
      </c>
      <c r="AA1699" s="18" t="s">
        <v>257</v>
      </c>
      <c r="AB1699" s="55">
        <f t="shared" si="328"/>
        <v>8.1005025125628105</v>
      </c>
      <c r="AC1699" s="18" t="s">
        <v>479</v>
      </c>
      <c r="AD1699" s="18">
        <v>4</v>
      </c>
      <c r="AE1699" s="18" t="s">
        <v>672</v>
      </c>
      <c r="AF1699" s="18" t="s">
        <v>257</v>
      </c>
      <c r="AG1699" s="18" t="s">
        <v>257</v>
      </c>
      <c r="AH1699" s="18" t="s">
        <v>257</v>
      </c>
      <c r="AI1699" s="18">
        <v>4.1666666666666664E-2</v>
      </c>
      <c r="AJ1699" s="18" t="s">
        <v>522</v>
      </c>
      <c r="AK1699" s="18">
        <v>4.1666666666666664E-2</v>
      </c>
      <c r="AL1699" s="18"/>
      <c r="AM1699" s="18" t="s">
        <v>2173</v>
      </c>
      <c r="AN1699" s="18">
        <v>3.2083333299999999</v>
      </c>
      <c r="AO1699" s="18" t="s">
        <v>2174</v>
      </c>
      <c r="AP1699" s="18" t="s">
        <v>479</v>
      </c>
      <c r="AQ1699" s="18">
        <v>43929</v>
      </c>
      <c r="AR1699" s="18" t="s">
        <v>2144</v>
      </c>
      <c r="AS1699" s="18">
        <v>2.5448703400000001</v>
      </c>
      <c r="AT1699" s="18">
        <v>3.61111111</v>
      </c>
      <c r="AU1699" s="18">
        <v>0.66346298999999997</v>
      </c>
      <c r="AV1699" s="18">
        <v>0.40277777999999997</v>
      </c>
      <c r="AW1699" s="18" t="s">
        <v>557</v>
      </c>
      <c r="AX1699" s="18">
        <v>1</v>
      </c>
      <c r="AY1699" s="18" t="s">
        <v>2175</v>
      </c>
      <c r="AZ1699" s="18" t="s">
        <v>257</v>
      </c>
      <c r="BA1699" s="18" t="s">
        <v>257</v>
      </c>
      <c r="BB1699" s="18" t="s">
        <v>1909</v>
      </c>
      <c r="BC1699" s="18"/>
      <c r="BD1699" s="18"/>
      <c r="BE1699" s="18"/>
      <c r="BF1699" s="18"/>
      <c r="BG1699" s="18"/>
      <c r="BH1699" s="18"/>
      <c r="BI1699" s="18"/>
      <c r="BJ1699" s="18"/>
      <c r="BK1699" s="18"/>
      <c r="BL1699" s="18"/>
      <c r="BM1699" s="18"/>
      <c r="BN1699" s="18"/>
      <c r="BO1699" s="18"/>
      <c r="BP1699" s="18"/>
      <c r="BQ1699" s="18"/>
      <c r="BR1699" s="18"/>
      <c r="BS1699" s="18"/>
      <c r="BT1699" s="18"/>
      <c r="BU1699" s="18"/>
      <c r="BV1699" s="18"/>
      <c r="BW1699" s="18"/>
      <c r="BX1699" s="18"/>
      <c r="BY1699" s="18"/>
      <c r="BZ1699" s="18"/>
      <c r="CA1699" s="18"/>
      <c r="CB1699" s="18"/>
      <c r="CC1699" s="18"/>
      <c r="CD1699" s="18"/>
      <c r="CE1699" s="18"/>
      <c r="CF1699" s="18"/>
      <c r="CG1699" s="18"/>
      <c r="CH1699" s="18"/>
      <c r="CI1699" s="18"/>
      <c r="CJ1699" s="18"/>
      <c r="CK1699" s="18"/>
      <c r="CL1699" s="18"/>
      <c r="CM1699" s="18"/>
      <c r="CN1699" s="18"/>
      <c r="CO1699" s="18"/>
      <c r="CP1699" s="18"/>
      <c r="CQ1699" s="18"/>
      <c r="CR1699" s="18"/>
      <c r="CS1699" s="18"/>
      <c r="CT1699" s="18"/>
      <c r="CU1699" s="18"/>
      <c r="CV1699" s="18"/>
      <c r="CW1699" s="18"/>
      <c r="CX1699" s="18"/>
      <c r="CY1699" s="18"/>
      <c r="CZ1699" s="18"/>
      <c r="DA1699" s="18"/>
      <c r="DB1699" s="18"/>
      <c r="DC1699" s="18"/>
      <c r="DD1699" s="18"/>
      <c r="DE1699" s="18"/>
      <c r="DF1699" s="18"/>
      <c r="DG1699" s="18"/>
      <c r="DH1699" s="18"/>
      <c r="DI1699" s="18"/>
      <c r="DJ1699" s="18"/>
      <c r="DK1699" s="18"/>
      <c r="DL1699" s="18"/>
      <c r="DM1699" s="18"/>
      <c r="DN1699" s="18"/>
      <c r="DO1699" s="56"/>
      <c r="DP1699" s="56"/>
      <c r="DQ1699" s="56"/>
      <c r="DR1699" s="56"/>
      <c r="DS1699" s="56"/>
      <c r="DT1699" s="56">
        <v>1</v>
      </c>
      <c r="DU1699" s="56"/>
      <c r="DV1699" s="56"/>
      <c r="DW1699" s="56"/>
      <c r="DX1699" s="56"/>
      <c r="DY1699" s="56"/>
      <c r="DZ1699" s="56"/>
      <c r="EA1699" s="56"/>
      <c r="EB1699" s="56"/>
      <c r="EC1699" s="56"/>
      <c r="ED1699" s="56"/>
      <c r="EE1699" s="56"/>
      <c r="EF1699" s="56"/>
      <c r="EG1699" s="56"/>
      <c r="EH1699" s="18"/>
      <c r="EI1699" s="18">
        <f t="array" ref="EI1699">IF(SUMPRODUCT(--(DO1699:DS1699&lt;&gt;""))=0, 0,1)</f>
        <v>0</v>
      </c>
      <c r="EJ1699" s="18">
        <f t="array" ref="EJ1699">IF(SUMPRODUCT(--(DT1699:EG1699&lt;&gt;""))=0, 0,1)</f>
        <v>1</v>
      </c>
      <c r="EK1699" s="18" cm="1">
        <f t="array" ref="EK1699">IF(SUMPRODUCT(--(EC1699:EG1699&lt;&gt;""))=0, 0,1)</f>
        <v>0</v>
      </c>
      <c r="EL1699" s="18">
        <f t="array" ref="EL1699">IF(SUMPRODUCT(--(EE1699:EG1699&lt;&gt;""))=0, 0,1)</f>
        <v>0</v>
      </c>
      <c r="EM1699" s="18">
        <f t="shared" si="329"/>
        <v>1</v>
      </c>
      <c r="EN1699" s="18" t="str">
        <f t="shared" si="330"/>
        <v>NA</v>
      </c>
      <c r="EO1699" s="18">
        <f t="shared" si="331"/>
        <v>1</v>
      </c>
      <c r="EP1699" s="18" t="str">
        <f t="shared" si="332"/>
        <v>NA</v>
      </c>
      <c r="EQ1699" s="18" t="str">
        <f t="shared" si="333"/>
        <v>NA</v>
      </c>
      <c r="ER1699" s="18" t="s">
        <v>2081</v>
      </c>
      <c r="ES1699" s="59">
        <v>43970</v>
      </c>
      <c r="ET1699" s="18"/>
      <c r="EU1699" s="18"/>
    </row>
    <row r="1700" spans="1:151" s="1" customFormat="1" ht="15.75" customHeight="1" x14ac:dyDescent="0.2">
      <c r="A1700" s="5" t="s">
        <v>2171</v>
      </c>
      <c r="B1700" s="24" t="s">
        <v>2146</v>
      </c>
      <c r="C1700" s="56">
        <v>2</v>
      </c>
      <c r="D1700" s="18" t="s">
        <v>2660</v>
      </c>
      <c r="E1700" s="18" t="s">
        <v>2943</v>
      </c>
      <c r="F1700" s="18" t="s">
        <v>553</v>
      </c>
      <c r="G1700" s="18" t="s">
        <v>575</v>
      </c>
      <c r="H1700" s="18" t="s">
        <v>1815</v>
      </c>
      <c r="I1700" s="18" t="s">
        <v>552</v>
      </c>
      <c r="J1700" s="18" t="s">
        <v>2170</v>
      </c>
      <c r="K1700" s="18" t="s">
        <v>257</v>
      </c>
      <c r="L1700" s="18" t="s">
        <v>2148</v>
      </c>
      <c r="M1700" s="18" t="s">
        <v>253</v>
      </c>
      <c r="N1700" s="56">
        <v>74</v>
      </c>
      <c r="O1700" s="18" t="s">
        <v>2149</v>
      </c>
      <c r="P1700" s="18" t="s">
        <v>2128</v>
      </c>
      <c r="Q1700" s="18" t="s">
        <v>254</v>
      </c>
      <c r="R1700" s="18" t="s">
        <v>2150</v>
      </c>
      <c r="S1700" s="18" t="s">
        <v>2172</v>
      </c>
      <c r="T1700" s="26" t="s">
        <v>257</v>
      </c>
      <c r="U1700" s="26" t="s">
        <v>257</v>
      </c>
      <c r="V1700" s="26" t="s">
        <v>257</v>
      </c>
      <c r="W1700" s="26" t="s">
        <v>257</v>
      </c>
      <c r="X1700" s="18" t="s">
        <v>2152</v>
      </c>
      <c r="Y1700" s="18">
        <v>16.060301507537599</v>
      </c>
      <c r="Z1700" s="18" t="s">
        <v>2153</v>
      </c>
      <c r="AA1700" s="18" t="s">
        <v>257</v>
      </c>
      <c r="AB1700" s="55">
        <f t="shared" si="328"/>
        <v>16.060301507537599</v>
      </c>
      <c r="AC1700" s="18" t="s">
        <v>479</v>
      </c>
      <c r="AD1700" s="18">
        <v>4</v>
      </c>
      <c r="AE1700" s="18" t="s">
        <v>672</v>
      </c>
      <c r="AF1700" s="18" t="s">
        <v>257</v>
      </c>
      <c r="AG1700" s="18" t="s">
        <v>257</v>
      </c>
      <c r="AH1700" s="18" t="s">
        <v>257</v>
      </c>
      <c r="AI1700" s="18">
        <v>4.1666666666666664E-2</v>
      </c>
      <c r="AJ1700" s="18" t="s">
        <v>522</v>
      </c>
      <c r="AK1700" s="18">
        <v>4.1666666666666664E-2</v>
      </c>
      <c r="AL1700" s="18"/>
      <c r="AM1700" s="18" t="s">
        <v>2173</v>
      </c>
      <c r="AN1700" s="18">
        <v>3.9722222199999999</v>
      </c>
      <c r="AO1700" s="18" t="s">
        <v>2174</v>
      </c>
      <c r="AP1700" s="18" t="s">
        <v>479</v>
      </c>
      <c r="AQ1700" s="18">
        <v>43929</v>
      </c>
      <c r="AR1700" s="18" t="s">
        <v>2144</v>
      </c>
      <c r="AS1700" s="18">
        <v>3.4744084900000001</v>
      </c>
      <c r="AT1700" s="18">
        <v>4.3263888899999996</v>
      </c>
      <c r="AU1700" s="18">
        <v>0.49781373000000001</v>
      </c>
      <c r="AV1700" s="18">
        <v>0.35416667000000002</v>
      </c>
      <c r="AW1700" s="18" t="s">
        <v>557</v>
      </c>
      <c r="AX1700" s="18">
        <v>1</v>
      </c>
      <c r="AY1700" s="18" t="s">
        <v>2175</v>
      </c>
      <c r="AZ1700" s="18" t="s">
        <v>257</v>
      </c>
      <c r="BA1700" s="18" t="s">
        <v>257</v>
      </c>
      <c r="BB1700" s="18" t="s">
        <v>1909</v>
      </c>
      <c r="BC1700" s="18"/>
      <c r="BD1700" s="18"/>
      <c r="BE1700" s="18"/>
      <c r="BF1700" s="18"/>
      <c r="BG1700" s="18"/>
      <c r="BH1700" s="18"/>
      <c r="BI1700" s="18"/>
      <c r="BJ1700" s="18"/>
      <c r="BK1700" s="18"/>
      <c r="BL1700" s="18"/>
      <c r="BM1700" s="18"/>
      <c r="BN1700" s="18"/>
      <c r="BO1700" s="18"/>
      <c r="BP1700" s="18"/>
      <c r="BQ1700" s="18"/>
      <c r="BR1700" s="18"/>
      <c r="BS1700" s="18"/>
      <c r="BT1700" s="18"/>
      <c r="BU1700" s="18"/>
      <c r="BV1700" s="18"/>
      <c r="BW1700" s="18"/>
      <c r="BX1700" s="18"/>
      <c r="BY1700" s="18"/>
      <c r="BZ1700" s="18"/>
      <c r="CA1700" s="18"/>
      <c r="CB1700" s="18"/>
      <c r="CC1700" s="18"/>
      <c r="CD1700" s="18"/>
      <c r="CE1700" s="18"/>
      <c r="CF1700" s="18"/>
      <c r="CG1700" s="18"/>
      <c r="CH1700" s="18"/>
      <c r="CI1700" s="18"/>
      <c r="CJ1700" s="18"/>
      <c r="CK1700" s="18"/>
      <c r="CL1700" s="18"/>
      <c r="CM1700" s="18"/>
      <c r="CN1700" s="18"/>
      <c r="CO1700" s="18"/>
      <c r="CP1700" s="18"/>
      <c r="CQ1700" s="18"/>
      <c r="CR1700" s="18"/>
      <c r="CS1700" s="18"/>
      <c r="CT1700" s="18"/>
      <c r="CU1700" s="18"/>
      <c r="CV1700" s="18"/>
      <c r="CW1700" s="18"/>
      <c r="CX1700" s="18"/>
      <c r="CY1700" s="18"/>
      <c r="CZ1700" s="18"/>
      <c r="DA1700" s="18"/>
      <c r="DB1700" s="18"/>
      <c r="DC1700" s="18"/>
      <c r="DD1700" s="18"/>
      <c r="DE1700" s="18"/>
      <c r="DF1700" s="18"/>
      <c r="DG1700" s="18"/>
      <c r="DH1700" s="18"/>
      <c r="DI1700" s="18"/>
      <c r="DJ1700" s="18"/>
      <c r="DK1700" s="18"/>
      <c r="DL1700" s="18"/>
      <c r="DM1700" s="18"/>
      <c r="DN1700" s="18"/>
      <c r="DO1700" s="56"/>
      <c r="DP1700" s="56"/>
      <c r="DQ1700" s="56"/>
      <c r="DR1700" s="56"/>
      <c r="DS1700" s="56"/>
      <c r="DT1700" s="56">
        <v>1</v>
      </c>
      <c r="DU1700" s="56"/>
      <c r="DV1700" s="56"/>
      <c r="DW1700" s="56"/>
      <c r="DX1700" s="56"/>
      <c r="DY1700" s="56"/>
      <c r="DZ1700" s="56"/>
      <c r="EA1700" s="56"/>
      <c r="EB1700" s="56"/>
      <c r="EC1700" s="56"/>
      <c r="ED1700" s="56"/>
      <c r="EE1700" s="56"/>
      <c r="EF1700" s="56"/>
      <c r="EG1700" s="56"/>
      <c r="EH1700" s="18"/>
      <c r="EI1700" s="18">
        <f t="array" ref="EI1700">IF(SUMPRODUCT(--(DO1700:DS1700&lt;&gt;""))=0, 0,1)</f>
        <v>0</v>
      </c>
      <c r="EJ1700" s="18">
        <f t="array" ref="EJ1700">IF(SUMPRODUCT(--(DT1700:EG1700&lt;&gt;""))=0, 0,1)</f>
        <v>1</v>
      </c>
      <c r="EK1700" s="18" cm="1">
        <f t="array" ref="EK1700">IF(SUMPRODUCT(--(EC1700:EG1700&lt;&gt;""))=0, 0,1)</f>
        <v>0</v>
      </c>
      <c r="EL1700" s="18">
        <f t="array" ref="EL1700">IF(SUMPRODUCT(--(EE1700:EG1700&lt;&gt;""))=0, 0,1)</f>
        <v>0</v>
      </c>
      <c r="EM1700" s="18">
        <f t="shared" si="329"/>
        <v>1</v>
      </c>
      <c r="EN1700" s="18" t="str">
        <f t="shared" si="330"/>
        <v>NA</v>
      </c>
      <c r="EO1700" s="18">
        <f t="shared" si="331"/>
        <v>1</v>
      </c>
      <c r="EP1700" s="18" t="str">
        <f t="shared" si="332"/>
        <v>NA</v>
      </c>
      <c r="EQ1700" s="18" t="str">
        <f t="shared" si="333"/>
        <v>NA</v>
      </c>
      <c r="ER1700" s="18" t="s">
        <v>2081</v>
      </c>
      <c r="ES1700" s="59">
        <v>43970</v>
      </c>
      <c r="ET1700" s="18"/>
      <c r="EU1700" s="18"/>
    </row>
    <row r="1701" spans="1:151" s="1" customFormat="1" ht="15.75" customHeight="1" x14ac:dyDescent="0.2">
      <c r="A1701" s="5" t="s">
        <v>2171</v>
      </c>
      <c r="B1701" s="24" t="s">
        <v>2146</v>
      </c>
      <c r="C1701" s="56">
        <v>2</v>
      </c>
      <c r="D1701" s="18" t="s">
        <v>2661</v>
      </c>
      <c r="E1701" s="18" t="s">
        <v>2943</v>
      </c>
      <c r="F1701" s="18" t="s">
        <v>553</v>
      </c>
      <c r="G1701" s="18" t="s">
        <v>575</v>
      </c>
      <c r="H1701" s="18" t="s">
        <v>1815</v>
      </c>
      <c r="I1701" s="18" t="s">
        <v>552</v>
      </c>
      <c r="J1701" s="18" t="s">
        <v>2170</v>
      </c>
      <c r="K1701" s="18" t="s">
        <v>257</v>
      </c>
      <c r="L1701" s="18" t="s">
        <v>2148</v>
      </c>
      <c r="M1701" s="18" t="s">
        <v>253</v>
      </c>
      <c r="N1701" s="56">
        <v>74</v>
      </c>
      <c r="O1701" s="18" t="s">
        <v>2149</v>
      </c>
      <c r="P1701" s="18" t="s">
        <v>2128</v>
      </c>
      <c r="Q1701" s="18" t="s">
        <v>254</v>
      </c>
      <c r="R1701" s="18" t="s">
        <v>2150</v>
      </c>
      <c r="S1701" s="18" t="s">
        <v>2172</v>
      </c>
      <c r="T1701" s="26" t="s">
        <v>257</v>
      </c>
      <c r="U1701" s="26" t="s">
        <v>257</v>
      </c>
      <c r="V1701" s="26" t="s">
        <v>257</v>
      </c>
      <c r="W1701" s="26" t="s">
        <v>257</v>
      </c>
      <c r="X1701" s="18" t="s">
        <v>2152</v>
      </c>
      <c r="Y1701" s="18">
        <v>30.050251256281399</v>
      </c>
      <c r="Z1701" s="18" t="s">
        <v>2153</v>
      </c>
      <c r="AA1701" s="18" t="s">
        <v>257</v>
      </c>
      <c r="AB1701" s="55">
        <f t="shared" si="328"/>
        <v>30.050251256281399</v>
      </c>
      <c r="AC1701" s="18" t="s">
        <v>479</v>
      </c>
      <c r="AD1701" s="18">
        <v>4</v>
      </c>
      <c r="AE1701" s="18" t="s">
        <v>672</v>
      </c>
      <c r="AF1701" s="18" t="s">
        <v>257</v>
      </c>
      <c r="AG1701" s="18" t="s">
        <v>257</v>
      </c>
      <c r="AH1701" s="18" t="s">
        <v>257</v>
      </c>
      <c r="AI1701" s="18">
        <v>4.1666666666666664E-2</v>
      </c>
      <c r="AJ1701" s="18" t="s">
        <v>522</v>
      </c>
      <c r="AK1701" s="18">
        <v>4.1666666666666664E-2</v>
      </c>
      <c r="AL1701" s="18"/>
      <c r="AM1701" s="18" t="s">
        <v>2173</v>
      </c>
      <c r="AN1701" s="18">
        <v>4.5833333300000003</v>
      </c>
      <c r="AO1701" s="18" t="s">
        <v>2174</v>
      </c>
      <c r="AP1701" s="18" t="s">
        <v>479</v>
      </c>
      <c r="AQ1701" s="18">
        <v>43929</v>
      </c>
      <c r="AR1701" s="18" t="s">
        <v>2144</v>
      </c>
      <c r="AS1701" s="18">
        <v>4.1009704300000003</v>
      </c>
      <c r="AT1701" s="18">
        <v>4.9722222199999999</v>
      </c>
      <c r="AU1701" s="18">
        <v>0.48236289999999998</v>
      </c>
      <c r="AV1701" s="18">
        <v>0.38888888999999999</v>
      </c>
      <c r="AW1701" s="18" t="s">
        <v>557</v>
      </c>
      <c r="AX1701" s="18">
        <v>1</v>
      </c>
      <c r="AY1701" s="18" t="s">
        <v>2175</v>
      </c>
      <c r="AZ1701" s="18" t="s">
        <v>257</v>
      </c>
      <c r="BA1701" s="18" t="s">
        <v>257</v>
      </c>
      <c r="BB1701" s="18" t="s">
        <v>1909</v>
      </c>
      <c r="BC1701" s="18"/>
      <c r="BD1701" s="18"/>
      <c r="BE1701" s="18"/>
      <c r="BF1701" s="18"/>
      <c r="BG1701" s="18"/>
      <c r="BH1701" s="18"/>
      <c r="BI1701" s="18"/>
      <c r="BJ1701" s="18"/>
      <c r="BK1701" s="18"/>
      <c r="BL1701" s="18"/>
      <c r="BM1701" s="18"/>
      <c r="BN1701" s="18"/>
      <c r="BO1701" s="18"/>
      <c r="BP1701" s="18"/>
      <c r="BQ1701" s="18"/>
      <c r="BR1701" s="18"/>
      <c r="BS1701" s="18"/>
      <c r="BT1701" s="18"/>
      <c r="BU1701" s="18"/>
      <c r="BV1701" s="18"/>
      <c r="BW1701" s="18"/>
      <c r="BX1701" s="18"/>
      <c r="BY1701" s="18"/>
      <c r="BZ1701" s="18"/>
      <c r="CA1701" s="18"/>
      <c r="CB1701" s="18"/>
      <c r="CC1701" s="18"/>
      <c r="CD1701" s="18"/>
      <c r="CE1701" s="18"/>
      <c r="CF1701" s="18"/>
      <c r="CG1701" s="18"/>
      <c r="CH1701" s="18"/>
      <c r="CI1701" s="18"/>
      <c r="CJ1701" s="18"/>
      <c r="CK1701" s="18"/>
      <c r="CL1701" s="18"/>
      <c r="CM1701" s="18"/>
      <c r="CN1701" s="18"/>
      <c r="CO1701" s="18"/>
      <c r="CP1701" s="18"/>
      <c r="CQ1701" s="18"/>
      <c r="CR1701" s="18"/>
      <c r="CS1701" s="18"/>
      <c r="CT1701" s="18"/>
      <c r="CU1701" s="18"/>
      <c r="CV1701" s="18"/>
      <c r="CW1701" s="18"/>
      <c r="CX1701" s="18"/>
      <c r="CY1701" s="18"/>
      <c r="CZ1701" s="18"/>
      <c r="DA1701" s="18"/>
      <c r="DB1701" s="18"/>
      <c r="DC1701" s="18"/>
      <c r="DD1701" s="18"/>
      <c r="DE1701" s="18"/>
      <c r="DF1701" s="18"/>
      <c r="DG1701" s="18"/>
      <c r="DH1701" s="18"/>
      <c r="DI1701" s="18"/>
      <c r="DJ1701" s="18"/>
      <c r="DK1701" s="18"/>
      <c r="DL1701" s="18"/>
      <c r="DM1701" s="18"/>
      <c r="DN1701" s="18"/>
      <c r="DO1701" s="56"/>
      <c r="DP1701" s="56"/>
      <c r="DQ1701" s="56"/>
      <c r="DR1701" s="56"/>
      <c r="DS1701" s="56"/>
      <c r="DT1701" s="56">
        <v>1</v>
      </c>
      <c r="DU1701" s="56"/>
      <c r="DV1701" s="56"/>
      <c r="DW1701" s="56"/>
      <c r="DX1701" s="56"/>
      <c r="DY1701" s="56"/>
      <c r="DZ1701" s="56"/>
      <c r="EA1701" s="56"/>
      <c r="EB1701" s="56"/>
      <c r="EC1701" s="56"/>
      <c r="ED1701" s="56"/>
      <c r="EE1701" s="56"/>
      <c r="EF1701" s="56"/>
      <c r="EG1701" s="56"/>
      <c r="EH1701" s="18"/>
      <c r="EI1701" s="18">
        <f t="array" ref="EI1701">IF(SUMPRODUCT(--(DO1701:DS1701&lt;&gt;""))=0, 0,1)</f>
        <v>0</v>
      </c>
      <c r="EJ1701" s="18">
        <f t="array" ref="EJ1701">IF(SUMPRODUCT(--(DT1701:EG1701&lt;&gt;""))=0, 0,1)</f>
        <v>1</v>
      </c>
      <c r="EK1701" s="18" cm="1">
        <f t="array" ref="EK1701">IF(SUMPRODUCT(--(EC1701:EG1701&lt;&gt;""))=0, 0,1)</f>
        <v>0</v>
      </c>
      <c r="EL1701" s="18">
        <f t="array" ref="EL1701">IF(SUMPRODUCT(--(EE1701:EG1701&lt;&gt;""))=0, 0,1)</f>
        <v>0</v>
      </c>
      <c r="EM1701" s="18">
        <f t="shared" si="329"/>
        <v>1</v>
      </c>
      <c r="EN1701" s="18" t="str">
        <f t="shared" si="330"/>
        <v>NA</v>
      </c>
      <c r="EO1701" s="18">
        <f t="shared" si="331"/>
        <v>1</v>
      </c>
      <c r="EP1701" s="18" t="str">
        <f t="shared" si="332"/>
        <v>NA</v>
      </c>
      <c r="EQ1701" s="18" t="str">
        <f t="shared" si="333"/>
        <v>NA</v>
      </c>
      <c r="ER1701" s="18" t="s">
        <v>2081</v>
      </c>
      <c r="ES1701" s="59">
        <v>43970</v>
      </c>
      <c r="ET1701" s="18"/>
      <c r="EU1701" s="18"/>
    </row>
    <row r="1702" spans="1:151" s="1" customFormat="1" ht="15.75" customHeight="1" x14ac:dyDescent="0.2">
      <c r="A1702" s="5" t="s">
        <v>1977</v>
      </c>
      <c r="B1702" s="24" t="s">
        <v>2176</v>
      </c>
      <c r="C1702" s="56">
        <v>1</v>
      </c>
      <c r="D1702" s="18" t="s">
        <v>2663</v>
      </c>
      <c r="E1702" s="18" t="s">
        <v>2944</v>
      </c>
      <c r="F1702" s="18" t="s">
        <v>553</v>
      </c>
      <c r="G1702" s="18" t="s">
        <v>467</v>
      </c>
      <c r="H1702" s="18" t="s">
        <v>468</v>
      </c>
      <c r="I1702" s="18" t="s">
        <v>552</v>
      </c>
      <c r="J1702" s="18" t="s">
        <v>257</v>
      </c>
      <c r="K1702" s="18" t="s">
        <v>257</v>
      </c>
      <c r="L1702" s="18" t="s">
        <v>257</v>
      </c>
      <c r="M1702" s="18" t="s">
        <v>253</v>
      </c>
      <c r="N1702" s="56">
        <v>74</v>
      </c>
      <c r="O1702" s="18" t="s">
        <v>2177</v>
      </c>
      <c r="P1702" s="18" t="s">
        <v>2128</v>
      </c>
      <c r="Q1702" s="18" t="s">
        <v>254</v>
      </c>
      <c r="R1702" s="18" t="s">
        <v>2178</v>
      </c>
      <c r="S1702" s="18" t="s">
        <v>2179</v>
      </c>
      <c r="T1702" s="18" t="s">
        <v>2180</v>
      </c>
      <c r="U1702" s="26" t="s">
        <v>257</v>
      </c>
      <c r="V1702" s="26" t="s">
        <v>257</v>
      </c>
      <c r="W1702" s="26" t="s">
        <v>257</v>
      </c>
      <c r="X1702" s="18" t="s">
        <v>2181</v>
      </c>
      <c r="Y1702" s="18">
        <v>1.1731320000000001</v>
      </c>
      <c r="Z1702" s="18" t="s">
        <v>2182</v>
      </c>
      <c r="AA1702" s="18" t="s">
        <v>257</v>
      </c>
      <c r="AB1702" s="55">
        <f t="shared" si="328"/>
        <v>1.1731320000000001</v>
      </c>
      <c r="AC1702" s="18" t="s">
        <v>479</v>
      </c>
      <c r="AD1702" s="18">
        <v>7</v>
      </c>
      <c r="AE1702" s="18" t="s">
        <v>2183</v>
      </c>
      <c r="AF1702" s="18" t="s">
        <v>595</v>
      </c>
      <c r="AG1702" s="18">
        <v>0.22281329999999999</v>
      </c>
      <c r="AH1702" s="18" t="s">
        <v>557</v>
      </c>
      <c r="AI1702" s="18">
        <v>28</v>
      </c>
      <c r="AJ1702" s="18" t="s">
        <v>522</v>
      </c>
      <c r="AK1702" s="18">
        <v>28</v>
      </c>
      <c r="AL1702" s="18" t="s">
        <v>2184</v>
      </c>
      <c r="AM1702" s="18" t="s">
        <v>2185</v>
      </c>
      <c r="AN1702" s="18">
        <v>0</v>
      </c>
      <c r="AO1702" s="18" t="s">
        <v>2186</v>
      </c>
      <c r="AP1702" s="18" t="s">
        <v>479</v>
      </c>
      <c r="AQ1702" s="18">
        <v>16</v>
      </c>
      <c r="AR1702" s="18" t="s">
        <v>2187</v>
      </c>
      <c r="AS1702" s="18" t="s">
        <v>257</v>
      </c>
      <c r="AT1702" s="18">
        <v>0</v>
      </c>
      <c r="AU1702" s="18">
        <f t="shared" ref="AU1702:AU1710" si="334">AV1702</f>
        <v>0</v>
      </c>
      <c r="AV1702" s="18">
        <f t="shared" ref="AV1702:AV1710" si="335">AT1702-AN1702</f>
        <v>0</v>
      </c>
      <c r="AW1702" s="18" t="s">
        <v>481</v>
      </c>
      <c r="AX1702" s="18">
        <v>28</v>
      </c>
      <c r="AY1702" s="18" t="s">
        <v>522</v>
      </c>
      <c r="AZ1702" s="18" t="s">
        <v>257</v>
      </c>
      <c r="BA1702" s="18" t="s">
        <v>257</v>
      </c>
      <c r="BB1702" s="18" t="s">
        <v>2188</v>
      </c>
      <c r="BC1702" s="18" t="s">
        <v>2189</v>
      </c>
      <c r="BD1702" s="18">
        <v>0</v>
      </c>
      <c r="BE1702" s="18" t="s">
        <v>2190</v>
      </c>
      <c r="BF1702" s="18" t="s">
        <v>475</v>
      </c>
      <c r="BG1702" s="18">
        <v>16</v>
      </c>
      <c r="BH1702" s="18" t="s">
        <v>2187</v>
      </c>
      <c r="BI1702" s="18" t="s">
        <v>257</v>
      </c>
      <c r="BJ1702" s="18" t="s">
        <v>257</v>
      </c>
      <c r="BK1702" s="18" t="s">
        <v>257</v>
      </c>
      <c r="BL1702" s="18" t="s">
        <v>257</v>
      </c>
      <c r="BM1702" s="18" t="s">
        <v>257</v>
      </c>
      <c r="BN1702" s="18">
        <v>28</v>
      </c>
      <c r="BO1702" s="18" t="s">
        <v>786</v>
      </c>
      <c r="BP1702" s="18" t="s">
        <v>257</v>
      </c>
      <c r="BQ1702" s="18" t="s">
        <v>257</v>
      </c>
      <c r="BR1702" s="18" t="s">
        <v>754</v>
      </c>
      <c r="BS1702" s="18"/>
      <c r="BT1702" s="18"/>
      <c r="BU1702" s="18"/>
      <c r="BV1702" s="18"/>
      <c r="BW1702" s="18"/>
      <c r="BX1702" s="18"/>
      <c r="BY1702" s="18"/>
      <c r="BZ1702" s="18"/>
      <c r="CA1702" s="18"/>
      <c r="CB1702" s="18"/>
      <c r="CC1702" s="18"/>
      <c r="CD1702" s="18"/>
      <c r="CE1702" s="18"/>
      <c r="CF1702" s="18"/>
      <c r="CG1702" s="18"/>
      <c r="CH1702" s="18"/>
      <c r="CI1702" s="18"/>
      <c r="CJ1702" s="18"/>
      <c r="CK1702" s="18"/>
      <c r="CL1702" s="18"/>
      <c r="CM1702" s="18"/>
      <c r="CN1702" s="18"/>
      <c r="CO1702" s="18"/>
      <c r="CP1702" s="18"/>
      <c r="CQ1702" s="18"/>
      <c r="CR1702" s="18"/>
      <c r="CS1702" s="18"/>
      <c r="CT1702" s="18"/>
      <c r="CU1702" s="18"/>
      <c r="CV1702" s="18"/>
      <c r="CW1702" s="18"/>
      <c r="CX1702" s="18"/>
      <c r="CY1702" s="18"/>
      <c r="CZ1702" s="18"/>
      <c r="DA1702" s="18"/>
      <c r="DB1702" s="18"/>
      <c r="DC1702" s="18"/>
      <c r="DD1702" s="18"/>
      <c r="DE1702" s="18"/>
      <c r="DF1702" s="18"/>
      <c r="DG1702" s="18"/>
      <c r="DH1702" s="18"/>
      <c r="DI1702" s="18"/>
      <c r="DJ1702" s="18"/>
      <c r="DK1702" s="18"/>
      <c r="DL1702" s="18"/>
      <c r="DM1702" s="18"/>
      <c r="DN1702" s="18"/>
      <c r="DO1702" s="56">
        <v>0</v>
      </c>
      <c r="DP1702" s="56"/>
      <c r="DQ1702" s="56"/>
      <c r="DR1702" s="56"/>
      <c r="DS1702" s="56"/>
      <c r="DT1702" s="56"/>
      <c r="DU1702" s="56"/>
      <c r="DV1702" s="56">
        <v>0</v>
      </c>
      <c r="DW1702" s="56"/>
      <c r="DX1702" s="56"/>
      <c r="DY1702" s="56"/>
      <c r="DZ1702" s="56">
        <v>0</v>
      </c>
      <c r="EA1702" s="56"/>
      <c r="EB1702" s="56"/>
      <c r="EC1702" s="56"/>
      <c r="ED1702" s="56"/>
      <c r="EE1702" s="56">
        <v>0</v>
      </c>
      <c r="EF1702" s="56">
        <v>0</v>
      </c>
      <c r="EG1702" s="56">
        <v>0</v>
      </c>
      <c r="EH1702" s="18" t="s">
        <v>2191</v>
      </c>
      <c r="EI1702" s="18">
        <f t="array" ref="EI1702">IF(SUMPRODUCT(--(DO1702:DS1702&lt;&gt;""))=0, 0,1)</f>
        <v>1</v>
      </c>
      <c r="EJ1702" s="18">
        <f t="array" ref="EJ1702">IF(SUMPRODUCT(--(DT1702:EG1702&lt;&gt;""))=0, 0,1)</f>
        <v>1</v>
      </c>
      <c r="EK1702" s="18" cm="1">
        <f t="array" ref="EK1702">IF(SUMPRODUCT(--(EC1702:EG1702&lt;&gt;""))=0, 0,1)</f>
        <v>1</v>
      </c>
      <c r="EL1702" s="18">
        <f t="array" ref="EL1702">IF(SUMPRODUCT(--(EE1702:EG1702&lt;&gt;""))=0, 0,1)</f>
        <v>1</v>
      </c>
      <c r="EM1702" s="18">
        <f t="shared" si="329"/>
        <v>0</v>
      </c>
      <c r="EN1702" s="18">
        <f t="shared" si="330"/>
        <v>0</v>
      </c>
      <c r="EO1702" s="18">
        <f t="shared" si="331"/>
        <v>0</v>
      </c>
      <c r="EP1702" s="18">
        <f t="shared" si="332"/>
        <v>0</v>
      </c>
      <c r="EQ1702" s="18">
        <f t="shared" si="333"/>
        <v>0</v>
      </c>
      <c r="ER1702" s="18" t="s">
        <v>2082</v>
      </c>
      <c r="ES1702" s="59">
        <v>43943</v>
      </c>
      <c r="ET1702" s="18" t="s">
        <v>2192</v>
      </c>
      <c r="EU1702" s="18"/>
    </row>
    <row r="1703" spans="1:151" s="1" customFormat="1" ht="15.75" customHeight="1" x14ac:dyDescent="0.2">
      <c r="A1703" s="5" t="s">
        <v>1977</v>
      </c>
      <c r="B1703" s="24" t="s">
        <v>2176</v>
      </c>
      <c r="C1703" s="56">
        <v>1</v>
      </c>
      <c r="D1703" s="18" t="s">
        <v>2664</v>
      </c>
      <c r="E1703" s="18" t="s">
        <v>2944</v>
      </c>
      <c r="F1703" s="18" t="s">
        <v>553</v>
      </c>
      <c r="G1703" s="18" t="s">
        <v>467</v>
      </c>
      <c r="H1703" s="18" t="s">
        <v>468</v>
      </c>
      <c r="I1703" s="18" t="s">
        <v>552</v>
      </c>
      <c r="J1703" s="18" t="s">
        <v>257</v>
      </c>
      <c r="K1703" s="18" t="s">
        <v>257</v>
      </c>
      <c r="L1703" s="18" t="s">
        <v>257</v>
      </c>
      <c r="M1703" s="18" t="s">
        <v>253</v>
      </c>
      <c r="N1703" s="56">
        <v>74</v>
      </c>
      <c r="O1703" s="18" t="s">
        <v>2177</v>
      </c>
      <c r="P1703" s="18" t="s">
        <v>2128</v>
      </c>
      <c r="Q1703" s="18" t="s">
        <v>254</v>
      </c>
      <c r="R1703" s="18" t="s">
        <v>2178</v>
      </c>
      <c r="S1703" s="18" t="s">
        <v>2179</v>
      </c>
      <c r="T1703" s="18" t="s">
        <v>2180</v>
      </c>
      <c r="U1703" s="26" t="s">
        <v>257</v>
      </c>
      <c r="V1703" s="26" t="s">
        <v>257</v>
      </c>
      <c r="W1703" s="26" t="s">
        <v>257</v>
      </c>
      <c r="X1703" s="18" t="s">
        <v>2181</v>
      </c>
      <c r="Y1703" s="18">
        <v>29.555350000000001</v>
      </c>
      <c r="Z1703" s="18" t="s">
        <v>2182</v>
      </c>
      <c r="AA1703" s="18" t="s">
        <v>257</v>
      </c>
      <c r="AB1703" s="55">
        <f t="shared" si="328"/>
        <v>29.555350000000001</v>
      </c>
      <c r="AC1703" s="18" t="s">
        <v>479</v>
      </c>
      <c r="AD1703" s="18">
        <v>7</v>
      </c>
      <c r="AE1703" s="18" t="s">
        <v>2183</v>
      </c>
      <c r="AF1703" s="18" t="s">
        <v>595</v>
      </c>
      <c r="AG1703" s="18">
        <v>1.199886</v>
      </c>
      <c r="AH1703" s="18" t="s">
        <v>557</v>
      </c>
      <c r="AI1703" s="18">
        <v>28</v>
      </c>
      <c r="AJ1703" s="18" t="s">
        <v>522</v>
      </c>
      <c r="AK1703" s="18">
        <v>28</v>
      </c>
      <c r="AL1703" s="18" t="s">
        <v>2184</v>
      </c>
      <c r="AM1703" s="18" t="s">
        <v>2185</v>
      </c>
      <c r="AN1703" s="18">
        <v>0</v>
      </c>
      <c r="AO1703" s="18" t="s">
        <v>2186</v>
      </c>
      <c r="AP1703" s="18" t="s">
        <v>479</v>
      </c>
      <c r="AQ1703" s="18">
        <v>16</v>
      </c>
      <c r="AR1703" s="18" t="s">
        <v>2187</v>
      </c>
      <c r="AS1703" s="18" t="s">
        <v>257</v>
      </c>
      <c r="AT1703" s="18">
        <v>0</v>
      </c>
      <c r="AU1703" s="18">
        <f t="shared" si="334"/>
        <v>0</v>
      </c>
      <c r="AV1703" s="18">
        <f t="shared" si="335"/>
        <v>0</v>
      </c>
      <c r="AW1703" s="18" t="s">
        <v>481</v>
      </c>
      <c r="AX1703" s="18">
        <v>28</v>
      </c>
      <c r="AY1703" s="18" t="s">
        <v>522</v>
      </c>
      <c r="AZ1703" s="18" t="s">
        <v>257</v>
      </c>
      <c r="BA1703" s="18" t="s">
        <v>257</v>
      </c>
      <c r="BB1703" s="18" t="s">
        <v>2188</v>
      </c>
      <c r="BC1703" s="18" t="s">
        <v>2189</v>
      </c>
      <c r="BD1703" s="18">
        <v>0</v>
      </c>
      <c r="BE1703" s="18" t="s">
        <v>2190</v>
      </c>
      <c r="BF1703" s="18" t="s">
        <v>475</v>
      </c>
      <c r="BG1703" s="18">
        <v>16</v>
      </c>
      <c r="BH1703" s="18" t="s">
        <v>2187</v>
      </c>
      <c r="BI1703" s="18" t="s">
        <v>257</v>
      </c>
      <c r="BJ1703" s="18" t="s">
        <v>257</v>
      </c>
      <c r="BK1703" s="18" t="s">
        <v>257</v>
      </c>
      <c r="BL1703" s="18" t="s">
        <v>257</v>
      </c>
      <c r="BM1703" s="18" t="s">
        <v>257</v>
      </c>
      <c r="BN1703" s="18">
        <v>28</v>
      </c>
      <c r="BO1703" s="18" t="s">
        <v>786</v>
      </c>
      <c r="BP1703" s="18" t="s">
        <v>257</v>
      </c>
      <c r="BQ1703" s="18" t="s">
        <v>257</v>
      </c>
      <c r="BR1703" s="18" t="s">
        <v>754</v>
      </c>
      <c r="BS1703" s="18"/>
      <c r="BT1703" s="18"/>
      <c r="BU1703" s="18"/>
      <c r="BV1703" s="18"/>
      <c r="BW1703" s="18"/>
      <c r="BX1703" s="18"/>
      <c r="BY1703" s="18"/>
      <c r="BZ1703" s="18"/>
      <c r="CA1703" s="18"/>
      <c r="CB1703" s="18"/>
      <c r="CC1703" s="18"/>
      <c r="CD1703" s="18"/>
      <c r="CE1703" s="18"/>
      <c r="CF1703" s="18"/>
      <c r="CG1703" s="18"/>
      <c r="CH1703" s="18"/>
      <c r="CI1703" s="18"/>
      <c r="CJ1703" s="18"/>
      <c r="CK1703" s="18"/>
      <c r="CL1703" s="18"/>
      <c r="CM1703" s="18"/>
      <c r="CN1703" s="18"/>
      <c r="CO1703" s="18"/>
      <c r="CP1703" s="18"/>
      <c r="CQ1703" s="18"/>
      <c r="CR1703" s="18"/>
      <c r="CS1703" s="18"/>
      <c r="CT1703" s="18"/>
      <c r="CU1703" s="18"/>
      <c r="CV1703" s="18"/>
      <c r="CW1703" s="18"/>
      <c r="CX1703" s="18"/>
      <c r="CY1703" s="18"/>
      <c r="CZ1703" s="18"/>
      <c r="DA1703" s="18"/>
      <c r="DB1703" s="18"/>
      <c r="DC1703" s="18"/>
      <c r="DD1703" s="18"/>
      <c r="DE1703" s="18"/>
      <c r="DF1703" s="18"/>
      <c r="DG1703" s="18"/>
      <c r="DH1703" s="18"/>
      <c r="DI1703" s="18"/>
      <c r="DJ1703" s="18"/>
      <c r="DK1703" s="18"/>
      <c r="DL1703" s="18"/>
      <c r="DM1703" s="18"/>
      <c r="DN1703" s="18"/>
      <c r="DO1703" s="56">
        <v>0</v>
      </c>
      <c r="DP1703" s="56"/>
      <c r="DQ1703" s="56"/>
      <c r="DR1703" s="56"/>
      <c r="DS1703" s="56"/>
      <c r="DT1703" s="56"/>
      <c r="DU1703" s="56"/>
      <c r="DV1703" s="56">
        <v>0</v>
      </c>
      <c r="DW1703" s="56"/>
      <c r="DX1703" s="56"/>
      <c r="DY1703" s="56"/>
      <c r="DZ1703" s="56">
        <v>0</v>
      </c>
      <c r="EA1703" s="56"/>
      <c r="EB1703" s="56"/>
      <c r="EC1703" s="56"/>
      <c r="ED1703" s="56"/>
      <c r="EE1703" s="56">
        <v>0</v>
      </c>
      <c r="EF1703" s="56">
        <v>0</v>
      </c>
      <c r="EG1703" s="56">
        <v>0</v>
      </c>
      <c r="EH1703" s="18" t="s">
        <v>2193</v>
      </c>
      <c r="EI1703" s="18">
        <f t="array" ref="EI1703">IF(SUMPRODUCT(--(DO1703:DS1703&lt;&gt;""))=0, 0,1)</f>
        <v>1</v>
      </c>
      <c r="EJ1703" s="18">
        <f t="array" ref="EJ1703">IF(SUMPRODUCT(--(DT1703:EG1703&lt;&gt;""))=0, 0,1)</f>
        <v>1</v>
      </c>
      <c r="EK1703" s="18" cm="1">
        <f t="array" ref="EK1703">IF(SUMPRODUCT(--(EC1703:EG1703&lt;&gt;""))=0, 0,1)</f>
        <v>1</v>
      </c>
      <c r="EL1703" s="18">
        <f t="array" ref="EL1703">IF(SUMPRODUCT(--(EE1703:EG1703&lt;&gt;""))=0, 0,1)</f>
        <v>1</v>
      </c>
      <c r="EM1703" s="18">
        <f t="shared" si="329"/>
        <v>0</v>
      </c>
      <c r="EN1703" s="18">
        <f t="shared" si="330"/>
        <v>0</v>
      </c>
      <c r="EO1703" s="18">
        <f t="shared" si="331"/>
        <v>0</v>
      </c>
      <c r="EP1703" s="18">
        <f t="shared" si="332"/>
        <v>0</v>
      </c>
      <c r="EQ1703" s="18">
        <f t="shared" si="333"/>
        <v>0</v>
      </c>
      <c r="ER1703" s="18" t="s">
        <v>2082</v>
      </c>
      <c r="ES1703" s="59">
        <v>43943</v>
      </c>
      <c r="ET1703" s="18"/>
      <c r="EU1703" s="18"/>
    </row>
    <row r="1704" spans="1:151" s="1" customFormat="1" ht="15.75" customHeight="1" x14ac:dyDescent="0.2">
      <c r="A1704" s="5" t="s">
        <v>1977</v>
      </c>
      <c r="B1704" s="24" t="s">
        <v>2176</v>
      </c>
      <c r="C1704" s="56">
        <v>1</v>
      </c>
      <c r="D1704" s="18" t="s">
        <v>2665</v>
      </c>
      <c r="E1704" s="18" t="s">
        <v>2944</v>
      </c>
      <c r="F1704" s="18" t="s">
        <v>553</v>
      </c>
      <c r="G1704" s="18" t="s">
        <v>467</v>
      </c>
      <c r="H1704" s="18" t="s">
        <v>468</v>
      </c>
      <c r="I1704" s="18" t="s">
        <v>552</v>
      </c>
      <c r="J1704" s="18" t="s">
        <v>257</v>
      </c>
      <c r="K1704" s="18" t="s">
        <v>257</v>
      </c>
      <c r="L1704" s="18" t="s">
        <v>257</v>
      </c>
      <c r="M1704" s="18" t="s">
        <v>253</v>
      </c>
      <c r="N1704" s="56">
        <v>74</v>
      </c>
      <c r="O1704" s="18" t="s">
        <v>2177</v>
      </c>
      <c r="P1704" s="18" t="s">
        <v>2128</v>
      </c>
      <c r="Q1704" s="18" t="s">
        <v>254</v>
      </c>
      <c r="R1704" s="18" t="s">
        <v>2178</v>
      </c>
      <c r="S1704" s="18" t="s">
        <v>2179</v>
      </c>
      <c r="T1704" s="18" t="s">
        <v>2180</v>
      </c>
      <c r="U1704" s="26" t="s">
        <v>257</v>
      </c>
      <c r="V1704" s="26" t="s">
        <v>257</v>
      </c>
      <c r="W1704" s="26" t="s">
        <v>257</v>
      </c>
      <c r="X1704" s="18" t="s">
        <v>2181</v>
      </c>
      <c r="Y1704" s="18">
        <v>91.693470000000005</v>
      </c>
      <c r="Z1704" s="18" t="s">
        <v>2182</v>
      </c>
      <c r="AA1704" s="18" t="s">
        <v>257</v>
      </c>
      <c r="AB1704" s="55">
        <f t="shared" si="328"/>
        <v>91.693470000000005</v>
      </c>
      <c r="AC1704" s="18" t="s">
        <v>479</v>
      </c>
      <c r="AD1704" s="18">
        <v>7</v>
      </c>
      <c r="AE1704" s="18" t="s">
        <v>2183</v>
      </c>
      <c r="AF1704" s="18" t="s">
        <v>595</v>
      </c>
      <c r="AG1704" s="18">
        <v>2.4711189999999998</v>
      </c>
      <c r="AH1704" s="18" t="s">
        <v>557</v>
      </c>
      <c r="AI1704" s="18">
        <v>28</v>
      </c>
      <c r="AJ1704" s="18" t="s">
        <v>522</v>
      </c>
      <c r="AK1704" s="18">
        <v>28</v>
      </c>
      <c r="AL1704" s="18" t="s">
        <v>2184</v>
      </c>
      <c r="AM1704" s="18" t="s">
        <v>2185</v>
      </c>
      <c r="AN1704" s="18">
        <v>0</v>
      </c>
      <c r="AO1704" s="18" t="s">
        <v>2186</v>
      </c>
      <c r="AP1704" s="18" t="s">
        <v>479</v>
      </c>
      <c r="AQ1704" s="18">
        <v>16</v>
      </c>
      <c r="AR1704" s="18" t="s">
        <v>2187</v>
      </c>
      <c r="AS1704" s="18" t="s">
        <v>257</v>
      </c>
      <c r="AT1704" s="18">
        <v>0</v>
      </c>
      <c r="AU1704" s="18">
        <f t="shared" si="334"/>
        <v>0</v>
      </c>
      <c r="AV1704" s="18">
        <f t="shared" si="335"/>
        <v>0</v>
      </c>
      <c r="AW1704" s="18" t="s">
        <v>481</v>
      </c>
      <c r="AX1704" s="18">
        <v>28</v>
      </c>
      <c r="AY1704" s="18" t="s">
        <v>522</v>
      </c>
      <c r="AZ1704" s="18" t="s">
        <v>257</v>
      </c>
      <c r="BA1704" s="18" t="s">
        <v>257</v>
      </c>
      <c r="BB1704" s="18" t="s">
        <v>2188</v>
      </c>
      <c r="BC1704" s="18" t="s">
        <v>2189</v>
      </c>
      <c r="BD1704" s="18">
        <v>0</v>
      </c>
      <c r="BE1704" s="18" t="s">
        <v>2190</v>
      </c>
      <c r="BF1704" s="18" t="s">
        <v>475</v>
      </c>
      <c r="BG1704" s="18">
        <v>16</v>
      </c>
      <c r="BH1704" s="18" t="s">
        <v>2187</v>
      </c>
      <c r="BI1704" s="18" t="s">
        <v>257</v>
      </c>
      <c r="BJ1704" s="18" t="s">
        <v>257</v>
      </c>
      <c r="BK1704" s="18" t="s">
        <v>257</v>
      </c>
      <c r="BL1704" s="18" t="s">
        <v>257</v>
      </c>
      <c r="BM1704" s="18" t="s">
        <v>257</v>
      </c>
      <c r="BN1704" s="18">
        <v>28</v>
      </c>
      <c r="BO1704" s="18" t="s">
        <v>786</v>
      </c>
      <c r="BP1704" s="18" t="s">
        <v>257</v>
      </c>
      <c r="BQ1704" s="18" t="s">
        <v>257</v>
      </c>
      <c r="BR1704" s="18" t="s">
        <v>754</v>
      </c>
      <c r="BS1704" s="18"/>
      <c r="BT1704" s="18"/>
      <c r="BU1704" s="18"/>
      <c r="BV1704" s="18"/>
      <c r="BW1704" s="18"/>
      <c r="BX1704" s="18"/>
      <c r="BY1704" s="18"/>
      <c r="BZ1704" s="18"/>
      <c r="CA1704" s="18"/>
      <c r="CB1704" s="18"/>
      <c r="CC1704" s="18"/>
      <c r="CD1704" s="18"/>
      <c r="CE1704" s="18"/>
      <c r="CF1704" s="18"/>
      <c r="CG1704" s="18"/>
      <c r="CH1704" s="18"/>
      <c r="CI1704" s="18"/>
      <c r="CJ1704" s="18"/>
      <c r="CK1704" s="18"/>
      <c r="CL1704" s="18"/>
      <c r="CM1704" s="18"/>
      <c r="CN1704" s="18"/>
      <c r="CO1704" s="18"/>
      <c r="CP1704" s="18"/>
      <c r="CQ1704" s="18"/>
      <c r="CR1704" s="18"/>
      <c r="CS1704" s="18"/>
      <c r="CT1704" s="18"/>
      <c r="CU1704" s="18"/>
      <c r="CV1704" s="18"/>
      <c r="CW1704" s="18"/>
      <c r="CX1704" s="18"/>
      <c r="CY1704" s="18"/>
      <c r="CZ1704" s="18"/>
      <c r="DA1704" s="18"/>
      <c r="DB1704" s="18"/>
      <c r="DC1704" s="18"/>
      <c r="DD1704" s="18"/>
      <c r="DE1704" s="18"/>
      <c r="DF1704" s="18"/>
      <c r="DG1704" s="18"/>
      <c r="DH1704" s="18"/>
      <c r="DI1704" s="18"/>
      <c r="DJ1704" s="18"/>
      <c r="DK1704" s="18"/>
      <c r="DL1704" s="18"/>
      <c r="DM1704" s="18"/>
      <c r="DN1704" s="18"/>
      <c r="DO1704" s="56">
        <v>0</v>
      </c>
      <c r="DP1704" s="56"/>
      <c r="DQ1704" s="56"/>
      <c r="DR1704" s="56"/>
      <c r="DS1704" s="56"/>
      <c r="DT1704" s="56"/>
      <c r="DU1704" s="56"/>
      <c r="DV1704" s="56">
        <v>0</v>
      </c>
      <c r="DW1704" s="56"/>
      <c r="DX1704" s="56"/>
      <c r="DY1704" s="56"/>
      <c r="DZ1704" s="56">
        <v>0</v>
      </c>
      <c r="EA1704" s="56"/>
      <c r="EB1704" s="56"/>
      <c r="EC1704" s="56"/>
      <c r="ED1704" s="56"/>
      <c r="EE1704" s="56">
        <v>0</v>
      </c>
      <c r="EF1704" s="56">
        <v>0</v>
      </c>
      <c r="EG1704" s="56">
        <v>0</v>
      </c>
      <c r="EH1704" s="18" t="s">
        <v>2193</v>
      </c>
      <c r="EI1704" s="18">
        <f t="array" ref="EI1704">IF(SUMPRODUCT(--(DO1704:DS1704&lt;&gt;""))=0, 0,1)</f>
        <v>1</v>
      </c>
      <c r="EJ1704" s="18">
        <f t="array" ref="EJ1704">IF(SUMPRODUCT(--(DT1704:EG1704&lt;&gt;""))=0, 0,1)</f>
        <v>1</v>
      </c>
      <c r="EK1704" s="18" cm="1">
        <f t="array" ref="EK1704">IF(SUMPRODUCT(--(EC1704:EG1704&lt;&gt;""))=0, 0,1)</f>
        <v>1</v>
      </c>
      <c r="EL1704" s="18">
        <f t="array" ref="EL1704">IF(SUMPRODUCT(--(EE1704:EG1704&lt;&gt;""))=0, 0,1)</f>
        <v>1</v>
      </c>
      <c r="EM1704" s="18">
        <f t="shared" si="329"/>
        <v>0</v>
      </c>
      <c r="EN1704" s="18">
        <f t="shared" si="330"/>
        <v>0</v>
      </c>
      <c r="EO1704" s="18">
        <f t="shared" si="331"/>
        <v>0</v>
      </c>
      <c r="EP1704" s="18">
        <f t="shared" si="332"/>
        <v>0</v>
      </c>
      <c r="EQ1704" s="18">
        <f t="shared" si="333"/>
        <v>0</v>
      </c>
      <c r="ER1704" s="18" t="s">
        <v>2082</v>
      </c>
      <c r="ES1704" s="59">
        <v>43943</v>
      </c>
      <c r="ET1704" s="18"/>
      <c r="EU1704" s="18"/>
    </row>
    <row r="1705" spans="1:151" s="1" customFormat="1" ht="15.75" customHeight="1" x14ac:dyDescent="0.2">
      <c r="A1705" s="5" t="s">
        <v>1977</v>
      </c>
      <c r="B1705" s="24" t="s">
        <v>2176</v>
      </c>
      <c r="C1705" s="56">
        <v>1</v>
      </c>
      <c r="D1705" s="18" t="s">
        <v>2663</v>
      </c>
      <c r="E1705" s="18" t="s">
        <v>2944</v>
      </c>
      <c r="F1705" s="18" t="s">
        <v>553</v>
      </c>
      <c r="G1705" s="18" t="s">
        <v>609</v>
      </c>
      <c r="H1705" s="18" t="s">
        <v>610</v>
      </c>
      <c r="I1705" s="18" t="s">
        <v>667</v>
      </c>
      <c r="J1705" s="18" t="s">
        <v>257</v>
      </c>
      <c r="K1705" s="18" t="s">
        <v>257</v>
      </c>
      <c r="L1705" s="18" t="s">
        <v>257</v>
      </c>
      <c r="M1705" s="18" t="s">
        <v>253</v>
      </c>
      <c r="N1705" s="56">
        <v>74</v>
      </c>
      <c r="O1705" s="18" t="s">
        <v>2177</v>
      </c>
      <c r="P1705" s="18" t="s">
        <v>2128</v>
      </c>
      <c r="Q1705" s="18" t="s">
        <v>254</v>
      </c>
      <c r="R1705" s="18" t="s">
        <v>2178</v>
      </c>
      <c r="S1705" s="18" t="s">
        <v>2179</v>
      </c>
      <c r="T1705" s="18" t="s">
        <v>2180</v>
      </c>
      <c r="U1705" s="26" t="s">
        <v>257</v>
      </c>
      <c r="V1705" s="26" t="s">
        <v>257</v>
      </c>
      <c r="W1705" s="26" t="s">
        <v>257</v>
      </c>
      <c r="X1705" s="18" t="s">
        <v>2181</v>
      </c>
      <c r="Y1705" s="18">
        <v>1.1731320000000001</v>
      </c>
      <c r="Z1705" s="18" t="s">
        <v>2182</v>
      </c>
      <c r="AA1705" s="18" t="s">
        <v>257</v>
      </c>
      <c r="AB1705" s="55">
        <f t="shared" si="328"/>
        <v>1.1731320000000001</v>
      </c>
      <c r="AC1705" s="18" t="s">
        <v>479</v>
      </c>
      <c r="AD1705" s="18">
        <v>7</v>
      </c>
      <c r="AE1705" s="18" t="s">
        <v>2183</v>
      </c>
      <c r="AF1705" s="18" t="s">
        <v>595</v>
      </c>
      <c r="AG1705" s="18">
        <v>0.22281329999999999</v>
      </c>
      <c r="AH1705" s="18" t="s">
        <v>557</v>
      </c>
      <c r="AI1705" s="18">
        <v>28</v>
      </c>
      <c r="AJ1705" s="18" t="s">
        <v>522</v>
      </c>
      <c r="AK1705" s="18">
        <v>28</v>
      </c>
      <c r="AL1705" s="18" t="s">
        <v>2184</v>
      </c>
      <c r="AM1705" s="18" t="s">
        <v>2185</v>
      </c>
      <c r="AN1705" s="18">
        <v>0</v>
      </c>
      <c r="AO1705" s="18" t="s">
        <v>2186</v>
      </c>
      <c r="AP1705" s="18" t="s">
        <v>479</v>
      </c>
      <c r="AQ1705" s="18">
        <v>16</v>
      </c>
      <c r="AR1705" s="18" t="s">
        <v>2187</v>
      </c>
      <c r="AS1705" s="18" t="s">
        <v>257</v>
      </c>
      <c r="AT1705" s="18">
        <v>0</v>
      </c>
      <c r="AU1705" s="18">
        <f t="shared" si="334"/>
        <v>0</v>
      </c>
      <c r="AV1705" s="18">
        <f t="shared" si="335"/>
        <v>0</v>
      </c>
      <c r="AW1705" s="18" t="s">
        <v>481</v>
      </c>
      <c r="AX1705" s="18">
        <v>28</v>
      </c>
      <c r="AY1705" s="18" t="s">
        <v>522</v>
      </c>
      <c r="AZ1705" s="18" t="s">
        <v>257</v>
      </c>
      <c r="BA1705" s="18" t="s">
        <v>257</v>
      </c>
      <c r="BB1705" s="18" t="s">
        <v>2188</v>
      </c>
      <c r="BC1705" s="18" t="s">
        <v>2189</v>
      </c>
      <c r="BD1705" s="18">
        <v>0</v>
      </c>
      <c r="BE1705" s="18" t="s">
        <v>2190</v>
      </c>
      <c r="BF1705" s="18" t="s">
        <v>475</v>
      </c>
      <c r="BG1705" s="18">
        <v>16</v>
      </c>
      <c r="BH1705" s="18" t="s">
        <v>2187</v>
      </c>
      <c r="BI1705" s="18" t="s">
        <v>257</v>
      </c>
      <c r="BJ1705" s="18" t="s">
        <v>257</v>
      </c>
      <c r="BK1705" s="18" t="s">
        <v>257</v>
      </c>
      <c r="BL1705" s="18" t="s">
        <v>257</v>
      </c>
      <c r="BM1705" s="18" t="s">
        <v>257</v>
      </c>
      <c r="BN1705" s="18">
        <v>28</v>
      </c>
      <c r="BO1705" s="18" t="s">
        <v>786</v>
      </c>
      <c r="BP1705" s="18" t="s">
        <v>257</v>
      </c>
      <c r="BQ1705" s="18" t="s">
        <v>257</v>
      </c>
      <c r="BR1705" s="18" t="s">
        <v>754</v>
      </c>
      <c r="BS1705" s="18"/>
      <c r="BT1705" s="18"/>
      <c r="BU1705" s="18"/>
      <c r="BV1705" s="18"/>
      <c r="BW1705" s="18"/>
      <c r="BX1705" s="18"/>
      <c r="BY1705" s="18"/>
      <c r="BZ1705" s="18"/>
      <c r="CA1705" s="18"/>
      <c r="CB1705" s="18"/>
      <c r="CC1705" s="18"/>
      <c r="CD1705" s="18"/>
      <c r="CE1705" s="18"/>
      <c r="CF1705" s="18"/>
      <c r="CG1705" s="18"/>
      <c r="CH1705" s="18"/>
      <c r="CI1705" s="18"/>
      <c r="CJ1705" s="18"/>
      <c r="CK1705" s="18"/>
      <c r="CL1705" s="18"/>
      <c r="CM1705" s="18"/>
      <c r="CN1705" s="18"/>
      <c r="CO1705" s="18"/>
      <c r="CP1705" s="18"/>
      <c r="CQ1705" s="18"/>
      <c r="CR1705" s="18"/>
      <c r="CS1705" s="18"/>
      <c r="CT1705" s="18"/>
      <c r="CU1705" s="18"/>
      <c r="CV1705" s="18"/>
      <c r="CW1705" s="18"/>
      <c r="CX1705" s="18"/>
      <c r="CY1705" s="18"/>
      <c r="CZ1705" s="18"/>
      <c r="DA1705" s="18"/>
      <c r="DB1705" s="18"/>
      <c r="DC1705" s="18"/>
      <c r="DD1705" s="18"/>
      <c r="DE1705" s="18"/>
      <c r="DF1705" s="18"/>
      <c r="DG1705" s="18"/>
      <c r="DH1705" s="18"/>
      <c r="DI1705" s="18"/>
      <c r="DJ1705" s="18"/>
      <c r="DK1705" s="18"/>
      <c r="DL1705" s="18"/>
      <c r="DM1705" s="18"/>
      <c r="DN1705" s="18"/>
      <c r="DO1705" s="56">
        <v>0</v>
      </c>
      <c r="DP1705" s="56"/>
      <c r="DQ1705" s="56"/>
      <c r="DR1705" s="56"/>
      <c r="DS1705" s="56"/>
      <c r="DT1705" s="56"/>
      <c r="DU1705" s="56"/>
      <c r="DV1705" s="56">
        <v>0</v>
      </c>
      <c r="DW1705" s="56"/>
      <c r="DX1705" s="56"/>
      <c r="DY1705" s="56"/>
      <c r="DZ1705" s="56">
        <v>0</v>
      </c>
      <c r="EA1705" s="56"/>
      <c r="EB1705" s="56"/>
      <c r="EC1705" s="56"/>
      <c r="ED1705" s="56"/>
      <c r="EE1705" s="56">
        <v>0</v>
      </c>
      <c r="EF1705" s="56">
        <v>0</v>
      </c>
      <c r="EG1705" s="56">
        <v>0</v>
      </c>
      <c r="EH1705" s="18" t="s">
        <v>2191</v>
      </c>
      <c r="EI1705" s="18">
        <f t="array" ref="EI1705">IF(SUMPRODUCT(--(DO1705:DS1705&lt;&gt;""))=0, 0,1)</f>
        <v>1</v>
      </c>
      <c r="EJ1705" s="18">
        <f t="array" ref="EJ1705">IF(SUMPRODUCT(--(DT1705:EG1705&lt;&gt;""))=0, 0,1)</f>
        <v>1</v>
      </c>
      <c r="EK1705" s="18" cm="1">
        <f t="array" ref="EK1705">IF(SUMPRODUCT(--(EC1705:EG1705&lt;&gt;""))=0, 0,1)</f>
        <v>1</v>
      </c>
      <c r="EL1705" s="18">
        <f t="array" ref="EL1705">IF(SUMPRODUCT(--(EE1705:EG1705&lt;&gt;""))=0, 0,1)</f>
        <v>1</v>
      </c>
      <c r="EM1705" s="18">
        <f t="shared" si="329"/>
        <v>0</v>
      </c>
      <c r="EN1705" s="18">
        <f t="shared" si="330"/>
        <v>0</v>
      </c>
      <c r="EO1705" s="18">
        <f t="shared" si="331"/>
        <v>0</v>
      </c>
      <c r="EP1705" s="18">
        <f t="shared" si="332"/>
        <v>0</v>
      </c>
      <c r="EQ1705" s="18">
        <f t="shared" si="333"/>
        <v>0</v>
      </c>
      <c r="ER1705" s="18" t="s">
        <v>2082</v>
      </c>
      <c r="ES1705" s="59">
        <v>43943</v>
      </c>
      <c r="ET1705" s="18"/>
      <c r="EU1705" s="18"/>
    </row>
    <row r="1706" spans="1:151" s="1" customFormat="1" ht="15.75" customHeight="1" x14ac:dyDescent="0.2">
      <c r="A1706" s="5" t="s">
        <v>1977</v>
      </c>
      <c r="B1706" s="24" t="s">
        <v>2176</v>
      </c>
      <c r="C1706" s="56">
        <v>1</v>
      </c>
      <c r="D1706" s="18" t="s">
        <v>2664</v>
      </c>
      <c r="E1706" s="18" t="s">
        <v>2944</v>
      </c>
      <c r="F1706" s="18" t="s">
        <v>553</v>
      </c>
      <c r="G1706" s="18" t="s">
        <v>609</v>
      </c>
      <c r="H1706" s="18" t="s">
        <v>610</v>
      </c>
      <c r="I1706" s="18" t="s">
        <v>667</v>
      </c>
      <c r="J1706" s="18" t="s">
        <v>257</v>
      </c>
      <c r="K1706" s="18" t="s">
        <v>257</v>
      </c>
      <c r="L1706" s="18" t="s">
        <v>257</v>
      </c>
      <c r="M1706" s="18" t="s">
        <v>253</v>
      </c>
      <c r="N1706" s="56">
        <v>74</v>
      </c>
      <c r="O1706" s="18" t="s">
        <v>2177</v>
      </c>
      <c r="P1706" s="18" t="s">
        <v>2128</v>
      </c>
      <c r="Q1706" s="18" t="s">
        <v>254</v>
      </c>
      <c r="R1706" s="18" t="s">
        <v>2178</v>
      </c>
      <c r="S1706" s="18" t="s">
        <v>2179</v>
      </c>
      <c r="T1706" s="18" t="s">
        <v>2180</v>
      </c>
      <c r="U1706" s="26" t="s">
        <v>257</v>
      </c>
      <c r="V1706" s="26" t="s">
        <v>257</v>
      </c>
      <c r="W1706" s="26" t="s">
        <v>257</v>
      </c>
      <c r="X1706" s="18" t="s">
        <v>2181</v>
      </c>
      <c r="Y1706" s="18">
        <v>29.555350000000001</v>
      </c>
      <c r="Z1706" s="18" t="s">
        <v>2182</v>
      </c>
      <c r="AA1706" s="18" t="s">
        <v>257</v>
      </c>
      <c r="AB1706" s="55">
        <f t="shared" si="328"/>
        <v>29.555350000000001</v>
      </c>
      <c r="AC1706" s="18" t="s">
        <v>479</v>
      </c>
      <c r="AD1706" s="18">
        <v>7</v>
      </c>
      <c r="AE1706" s="18" t="s">
        <v>2183</v>
      </c>
      <c r="AF1706" s="18" t="s">
        <v>595</v>
      </c>
      <c r="AG1706" s="18">
        <v>1.199886</v>
      </c>
      <c r="AH1706" s="18" t="s">
        <v>557</v>
      </c>
      <c r="AI1706" s="18">
        <v>28</v>
      </c>
      <c r="AJ1706" s="18" t="s">
        <v>522</v>
      </c>
      <c r="AK1706" s="18">
        <v>28</v>
      </c>
      <c r="AL1706" s="18" t="s">
        <v>2184</v>
      </c>
      <c r="AM1706" s="18" t="s">
        <v>2185</v>
      </c>
      <c r="AN1706" s="18">
        <v>0</v>
      </c>
      <c r="AO1706" s="18" t="s">
        <v>2186</v>
      </c>
      <c r="AP1706" s="18" t="s">
        <v>479</v>
      </c>
      <c r="AQ1706" s="18">
        <v>16</v>
      </c>
      <c r="AR1706" s="18" t="s">
        <v>2187</v>
      </c>
      <c r="AS1706" s="18" t="s">
        <v>257</v>
      </c>
      <c r="AT1706" s="18">
        <v>0</v>
      </c>
      <c r="AU1706" s="18">
        <f t="shared" si="334"/>
        <v>0</v>
      </c>
      <c r="AV1706" s="18">
        <f t="shared" si="335"/>
        <v>0</v>
      </c>
      <c r="AW1706" s="18" t="s">
        <v>481</v>
      </c>
      <c r="AX1706" s="18">
        <v>28</v>
      </c>
      <c r="AY1706" s="18" t="s">
        <v>522</v>
      </c>
      <c r="AZ1706" s="18" t="s">
        <v>257</v>
      </c>
      <c r="BA1706" s="18" t="s">
        <v>257</v>
      </c>
      <c r="BB1706" s="18" t="s">
        <v>2188</v>
      </c>
      <c r="BC1706" s="18" t="s">
        <v>2189</v>
      </c>
      <c r="BD1706" s="18">
        <v>0</v>
      </c>
      <c r="BE1706" s="18" t="s">
        <v>2190</v>
      </c>
      <c r="BF1706" s="18" t="s">
        <v>475</v>
      </c>
      <c r="BG1706" s="18">
        <v>16</v>
      </c>
      <c r="BH1706" s="18" t="s">
        <v>2187</v>
      </c>
      <c r="BI1706" s="18" t="s">
        <v>257</v>
      </c>
      <c r="BJ1706" s="18" t="s">
        <v>257</v>
      </c>
      <c r="BK1706" s="18" t="s">
        <v>257</v>
      </c>
      <c r="BL1706" s="18" t="s">
        <v>257</v>
      </c>
      <c r="BM1706" s="18" t="s">
        <v>257</v>
      </c>
      <c r="BN1706" s="18">
        <v>28</v>
      </c>
      <c r="BO1706" s="18" t="s">
        <v>786</v>
      </c>
      <c r="BP1706" s="18" t="s">
        <v>257</v>
      </c>
      <c r="BQ1706" s="18" t="s">
        <v>257</v>
      </c>
      <c r="BR1706" s="18" t="s">
        <v>754</v>
      </c>
      <c r="BS1706" s="18"/>
      <c r="BT1706" s="18"/>
      <c r="BU1706" s="18"/>
      <c r="BV1706" s="18"/>
      <c r="BW1706" s="18"/>
      <c r="BX1706" s="18"/>
      <c r="BY1706" s="18"/>
      <c r="BZ1706" s="18"/>
      <c r="CA1706" s="18"/>
      <c r="CB1706" s="18"/>
      <c r="CC1706" s="18"/>
      <c r="CD1706" s="18"/>
      <c r="CE1706" s="18"/>
      <c r="CF1706" s="18"/>
      <c r="CG1706" s="18"/>
      <c r="CH1706" s="18"/>
      <c r="CI1706" s="18"/>
      <c r="CJ1706" s="18"/>
      <c r="CK1706" s="18"/>
      <c r="CL1706" s="18"/>
      <c r="CM1706" s="18"/>
      <c r="CN1706" s="18"/>
      <c r="CO1706" s="18"/>
      <c r="CP1706" s="18"/>
      <c r="CQ1706" s="18"/>
      <c r="CR1706" s="18"/>
      <c r="CS1706" s="18"/>
      <c r="CT1706" s="18"/>
      <c r="CU1706" s="18"/>
      <c r="CV1706" s="18"/>
      <c r="CW1706" s="18"/>
      <c r="CX1706" s="18"/>
      <c r="CY1706" s="18"/>
      <c r="CZ1706" s="18"/>
      <c r="DA1706" s="18"/>
      <c r="DB1706" s="18"/>
      <c r="DC1706" s="18"/>
      <c r="DD1706" s="18"/>
      <c r="DE1706" s="18"/>
      <c r="DF1706" s="18"/>
      <c r="DG1706" s="18"/>
      <c r="DH1706" s="18"/>
      <c r="DI1706" s="18"/>
      <c r="DJ1706" s="18"/>
      <c r="DK1706" s="18"/>
      <c r="DL1706" s="18"/>
      <c r="DM1706" s="18"/>
      <c r="DN1706" s="18"/>
      <c r="DO1706" s="56">
        <v>0</v>
      </c>
      <c r="DP1706" s="56"/>
      <c r="DQ1706" s="56"/>
      <c r="DR1706" s="56"/>
      <c r="DS1706" s="56"/>
      <c r="DT1706" s="56"/>
      <c r="DU1706" s="56"/>
      <c r="DV1706" s="56">
        <v>0</v>
      </c>
      <c r="DW1706" s="56"/>
      <c r="DX1706" s="56"/>
      <c r="DY1706" s="56"/>
      <c r="DZ1706" s="56">
        <v>0</v>
      </c>
      <c r="EA1706" s="56"/>
      <c r="EB1706" s="56"/>
      <c r="EC1706" s="56"/>
      <c r="ED1706" s="56"/>
      <c r="EE1706" s="56">
        <v>0</v>
      </c>
      <c r="EF1706" s="56">
        <v>0</v>
      </c>
      <c r="EG1706" s="56">
        <v>0</v>
      </c>
      <c r="EH1706" s="18" t="s">
        <v>2193</v>
      </c>
      <c r="EI1706" s="18">
        <f t="array" ref="EI1706">IF(SUMPRODUCT(--(DO1706:DS1706&lt;&gt;""))=0, 0,1)</f>
        <v>1</v>
      </c>
      <c r="EJ1706" s="18">
        <f t="array" ref="EJ1706">IF(SUMPRODUCT(--(DT1706:EG1706&lt;&gt;""))=0, 0,1)</f>
        <v>1</v>
      </c>
      <c r="EK1706" s="18" cm="1">
        <f t="array" ref="EK1706">IF(SUMPRODUCT(--(EC1706:EG1706&lt;&gt;""))=0, 0,1)</f>
        <v>1</v>
      </c>
      <c r="EL1706" s="18">
        <f t="array" ref="EL1706">IF(SUMPRODUCT(--(EE1706:EG1706&lt;&gt;""))=0, 0,1)</f>
        <v>1</v>
      </c>
      <c r="EM1706" s="18">
        <f t="shared" si="329"/>
        <v>0</v>
      </c>
      <c r="EN1706" s="18">
        <f t="shared" si="330"/>
        <v>0</v>
      </c>
      <c r="EO1706" s="18">
        <f t="shared" si="331"/>
        <v>0</v>
      </c>
      <c r="EP1706" s="18">
        <f t="shared" si="332"/>
        <v>0</v>
      </c>
      <c r="EQ1706" s="18">
        <f t="shared" si="333"/>
        <v>0</v>
      </c>
      <c r="ER1706" s="18" t="s">
        <v>2082</v>
      </c>
      <c r="ES1706" s="59">
        <v>43943</v>
      </c>
      <c r="ET1706" s="18"/>
      <c r="EU1706" s="18"/>
    </row>
    <row r="1707" spans="1:151" s="1" customFormat="1" ht="15.75" customHeight="1" x14ac:dyDescent="0.2">
      <c r="A1707" s="5" t="s">
        <v>1977</v>
      </c>
      <c r="B1707" s="24" t="s">
        <v>2176</v>
      </c>
      <c r="C1707" s="56">
        <v>1</v>
      </c>
      <c r="D1707" s="18" t="s">
        <v>2665</v>
      </c>
      <c r="E1707" s="18" t="s">
        <v>2944</v>
      </c>
      <c r="F1707" s="18" t="s">
        <v>553</v>
      </c>
      <c r="G1707" s="18" t="s">
        <v>609</v>
      </c>
      <c r="H1707" s="18" t="s">
        <v>610</v>
      </c>
      <c r="I1707" s="18" t="s">
        <v>667</v>
      </c>
      <c r="J1707" s="18" t="s">
        <v>257</v>
      </c>
      <c r="K1707" s="18" t="s">
        <v>257</v>
      </c>
      <c r="L1707" s="18" t="s">
        <v>257</v>
      </c>
      <c r="M1707" s="18" t="s">
        <v>253</v>
      </c>
      <c r="N1707" s="56">
        <v>74</v>
      </c>
      <c r="O1707" s="18" t="s">
        <v>2177</v>
      </c>
      <c r="P1707" s="18" t="s">
        <v>2128</v>
      </c>
      <c r="Q1707" s="18" t="s">
        <v>254</v>
      </c>
      <c r="R1707" s="18" t="s">
        <v>2178</v>
      </c>
      <c r="S1707" s="18" t="s">
        <v>2179</v>
      </c>
      <c r="T1707" s="18" t="s">
        <v>2180</v>
      </c>
      <c r="U1707" s="26" t="s">
        <v>257</v>
      </c>
      <c r="V1707" s="26" t="s">
        <v>257</v>
      </c>
      <c r="W1707" s="26" t="s">
        <v>257</v>
      </c>
      <c r="X1707" s="18" t="s">
        <v>2181</v>
      </c>
      <c r="Y1707" s="18">
        <v>91.693470000000005</v>
      </c>
      <c r="Z1707" s="18" t="s">
        <v>2182</v>
      </c>
      <c r="AA1707" s="18" t="s">
        <v>257</v>
      </c>
      <c r="AB1707" s="55">
        <f t="shared" si="328"/>
        <v>91.693470000000005</v>
      </c>
      <c r="AC1707" s="18" t="s">
        <v>479</v>
      </c>
      <c r="AD1707" s="18">
        <v>7</v>
      </c>
      <c r="AE1707" s="18" t="s">
        <v>2183</v>
      </c>
      <c r="AF1707" s="18" t="s">
        <v>595</v>
      </c>
      <c r="AG1707" s="18">
        <v>2.4711189999999998</v>
      </c>
      <c r="AH1707" s="18" t="s">
        <v>557</v>
      </c>
      <c r="AI1707" s="18">
        <v>28</v>
      </c>
      <c r="AJ1707" s="18" t="s">
        <v>522</v>
      </c>
      <c r="AK1707" s="18">
        <v>28</v>
      </c>
      <c r="AL1707" s="18" t="s">
        <v>2184</v>
      </c>
      <c r="AM1707" s="18" t="s">
        <v>2185</v>
      </c>
      <c r="AN1707" s="18">
        <v>0</v>
      </c>
      <c r="AO1707" s="18" t="s">
        <v>2186</v>
      </c>
      <c r="AP1707" s="18" t="s">
        <v>479</v>
      </c>
      <c r="AQ1707" s="18">
        <v>16</v>
      </c>
      <c r="AR1707" s="18" t="s">
        <v>2187</v>
      </c>
      <c r="AS1707" s="18" t="s">
        <v>257</v>
      </c>
      <c r="AT1707" s="18">
        <v>0</v>
      </c>
      <c r="AU1707" s="18">
        <f t="shared" si="334"/>
        <v>0</v>
      </c>
      <c r="AV1707" s="18">
        <f t="shared" si="335"/>
        <v>0</v>
      </c>
      <c r="AW1707" s="18" t="s">
        <v>481</v>
      </c>
      <c r="AX1707" s="18">
        <v>28</v>
      </c>
      <c r="AY1707" s="18" t="s">
        <v>522</v>
      </c>
      <c r="AZ1707" s="18" t="s">
        <v>257</v>
      </c>
      <c r="BA1707" s="18" t="s">
        <v>257</v>
      </c>
      <c r="BB1707" s="18" t="s">
        <v>2188</v>
      </c>
      <c r="BC1707" s="18" t="s">
        <v>2189</v>
      </c>
      <c r="BD1707" s="18">
        <v>0</v>
      </c>
      <c r="BE1707" s="18" t="s">
        <v>2190</v>
      </c>
      <c r="BF1707" s="18" t="s">
        <v>475</v>
      </c>
      <c r="BG1707" s="18">
        <v>16</v>
      </c>
      <c r="BH1707" s="18" t="s">
        <v>2187</v>
      </c>
      <c r="BI1707" s="18" t="s">
        <v>257</v>
      </c>
      <c r="BJ1707" s="18" t="s">
        <v>257</v>
      </c>
      <c r="BK1707" s="18" t="s">
        <v>257</v>
      </c>
      <c r="BL1707" s="18" t="s">
        <v>257</v>
      </c>
      <c r="BM1707" s="18" t="s">
        <v>257</v>
      </c>
      <c r="BN1707" s="18">
        <v>28</v>
      </c>
      <c r="BO1707" s="18" t="s">
        <v>786</v>
      </c>
      <c r="BP1707" s="18" t="s">
        <v>257</v>
      </c>
      <c r="BQ1707" s="18" t="s">
        <v>257</v>
      </c>
      <c r="BR1707" s="18" t="s">
        <v>754</v>
      </c>
      <c r="BS1707" s="18"/>
      <c r="BT1707" s="18"/>
      <c r="BU1707" s="18"/>
      <c r="BV1707" s="18"/>
      <c r="BW1707" s="18"/>
      <c r="BX1707" s="18"/>
      <c r="BY1707" s="18"/>
      <c r="BZ1707" s="18"/>
      <c r="CA1707" s="18"/>
      <c r="CB1707" s="18"/>
      <c r="CC1707" s="18"/>
      <c r="CD1707" s="18"/>
      <c r="CE1707" s="18"/>
      <c r="CF1707" s="18"/>
      <c r="CG1707" s="18"/>
      <c r="CH1707" s="18"/>
      <c r="CI1707" s="18"/>
      <c r="CJ1707" s="18"/>
      <c r="CK1707" s="18"/>
      <c r="CL1707" s="18"/>
      <c r="CM1707" s="18"/>
      <c r="CN1707" s="18"/>
      <c r="CO1707" s="18"/>
      <c r="CP1707" s="18"/>
      <c r="CQ1707" s="18"/>
      <c r="CR1707" s="18"/>
      <c r="CS1707" s="18"/>
      <c r="CT1707" s="18"/>
      <c r="CU1707" s="18"/>
      <c r="CV1707" s="18"/>
      <c r="CW1707" s="18"/>
      <c r="CX1707" s="18"/>
      <c r="CY1707" s="18"/>
      <c r="CZ1707" s="18"/>
      <c r="DA1707" s="18"/>
      <c r="DB1707" s="18"/>
      <c r="DC1707" s="18"/>
      <c r="DD1707" s="18"/>
      <c r="DE1707" s="18"/>
      <c r="DF1707" s="18"/>
      <c r="DG1707" s="18"/>
      <c r="DH1707" s="18"/>
      <c r="DI1707" s="18"/>
      <c r="DJ1707" s="18"/>
      <c r="DK1707" s="18"/>
      <c r="DL1707" s="18"/>
      <c r="DM1707" s="18"/>
      <c r="DN1707" s="18"/>
      <c r="DO1707" s="56">
        <v>0</v>
      </c>
      <c r="DP1707" s="56"/>
      <c r="DQ1707" s="56"/>
      <c r="DR1707" s="56"/>
      <c r="DS1707" s="56"/>
      <c r="DT1707" s="56"/>
      <c r="DU1707" s="56"/>
      <c r="DV1707" s="56">
        <v>0</v>
      </c>
      <c r="DW1707" s="56"/>
      <c r="DX1707" s="56"/>
      <c r="DY1707" s="56"/>
      <c r="DZ1707" s="56">
        <v>0</v>
      </c>
      <c r="EA1707" s="56"/>
      <c r="EB1707" s="56"/>
      <c r="EC1707" s="56"/>
      <c r="ED1707" s="56"/>
      <c r="EE1707" s="56">
        <v>0</v>
      </c>
      <c r="EF1707" s="56">
        <v>0</v>
      </c>
      <c r="EG1707" s="56">
        <v>0</v>
      </c>
      <c r="EH1707" s="18" t="s">
        <v>2193</v>
      </c>
      <c r="EI1707" s="18">
        <f t="array" ref="EI1707">IF(SUMPRODUCT(--(DO1707:DS1707&lt;&gt;""))=0, 0,1)</f>
        <v>1</v>
      </c>
      <c r="EJ1707" s="18">
        <f t="array" ref="EJ1707">IF(SUMPRODUCT(--(DT1707:EG1707&lt;&gt;""))=0, 0,1)</f>
        <v>1</v>
      </c>
      <c r="EK1707" s="18" cm="1">
        <f t="array" ref="EK1707">IF(SUMPRODUCT(--(EC1707:EG1707&lt;&gt;""))=0, 0,1)</f>
        <v>1</v>
      </c>
      <c r="EL1707" s="18">
        <f t="array" ref="EL1707">IF(SUMPRODUCT(--(EE1707:EG1707&lt;&gt;""))=0, 0,1)</f>
        <v>1</v>
      </c>
      <c r="EM1707" s="18">
        <f t="shared" si="329"/>
        <v>0</v>
      </c>
      <c r="EN1707" s="18">
        <f t="shared" si="330"/>
        <v>0</v>
      </c>
      <c r="EO1707" s="18">
        <f t="shared" si="331"/>
        <v>0</v>
      </c>
      <c r="EP1707" s="18">
        <f t="shared" si="332"/>
        <v>0</v>
      </c>
      <c r="EQ1707" s="18">
        <f t="shared" si="333"/>
        <v>0</v>
      </c>
      <c r="ER1707" s="18" t="s">
        <v>2082</v>
      </c>
      <c r="ES1707" s="59">
        <v>43943</v>
      </c>
      <c r="ET1707" s="18"/>
      <c r="EU1707" s="18"/>
    </row>
    <row r="1708" spans="1:151" s="1" customFormat="1" ht="15.75" customHeight="1" x14ac:dyDescent="0.2">
      <c r="A1708" s="5" t="s">
        <v>1977</v>
      </c>
      <c r="B1708" s="24" t="s">
        <v>2176</v>
      </c>
      <c r="C1708" s="56">
        <v>1</v>
      </c>
      <c r="D1708" s="18" t="s">
        <v>2663</v>
      </c>
      <c r="E1708" s="18" t="s">
        <v>2944</v>
      </c>
      <c r="F1708" s="18" t="s">
        <v>553</v>
      </c>
      <c r="G1708" s="18" t="s">
        <v>575</v>
      </c>
      <c r="H1708" s="18" t="s">
        <v>2194</v>
      </c>
      <c r="I1708" s="18" t="s">
        <v>577</v>
      </c>
      <c r="J1708" s="18" t="s">
        <v>257</v>
      </c>
      <c r="K1708" s="18" t="s">
        <v>257</v>
      </c>
      <c r="L1708" s="18" t="s">
        <v>257</v>
      </c>
      <c r="M1708" s="18" t="s">
        <v>253</v>
      </c>
      <c r="N1708" s="56">
        <v>74</v>
      </c>
      <c r="O1708" s="18" t="s">
        <v>2177</v>
      </c>
      <c r="P1708" s="18" t="s">
        <v>2128</v>
      </c>
      <c r="Q1708" s="18" t="s">
        <v>254</v>
      </c>
      <c r="R1708" s="18" t="s">
        <v>2178</v>
      </c>
      <c r="S1708" s="18" t="s">
        <v>2179</v>
      </c>
      <c r="T1708" s="18" t="s">
        <v>2195</v>
      </c>
      <c r="U1708" s="26" t="s">
        <v>257</v>
      </c>
      <c r="V1708" s="26" t="s">
        <v>257</v>
      </c>
      <c r="W1708" s="26" t="s">
        <v>257</v>
      </c>
      <c r="X1708" s="18" t="s">
        <v>2181</v>
      </c>
      <c r="Y1708" s="18">
        <v>1.1731320000000001</v>
      </c>
      <c r="Z1708" s="18" t="s">
        <v>2182</v>
      </c>
      <c r="AA1708" s="18" t="s">
        <v>257</v>
      </c>
      <c r="AB1708" s="55">
        <f t="shared" si="328"/>
        <v>1.1731320000000001</v>
      </c>
      <c r="AC1708" s="18" t="s">
        <v>479</v>
      </c>
      <c r="AD1708" s="18">
        <v>7</v>
      </c>
      <c r="AE1708" s="18" t="s">
        <v>2183</v>
      </c>
      <c r="AF1708" s="18" t="s">
        <v>595</v>
      </c>
      <c r="AG1708" s="18">
        <v>0.22281329999999999</v>
      </c>
      <c r="AH1708" s="18" t="s">
        <v>557</v>
      </c>
      <c r="AI1708" s="18">
        <v>28</v>
      </c>
      <c r="AJ1708" s="18" t="s">
        <v>522</v>
      </c>
      <c r="AK1708" s="18">
        <v>28</v>
      </c>
      <c r="AL1708" s="18" t="s">
        <v>2184</v>
      </c>
      <c r="AM1708" s="18" t="s">
        <v>2185</v>
      </c>
      <c r="AN1708" s="18">
        <v>0</v>
      </c>
      <c r="AO1708" s="18" t="s">
        <v>2186</v>
      </c>
      <c r="AP1708" s="18" t="s">
        <v>479</v>
      </c>
      <c r="AQ1708" s="18">
        <v>16</v>
      </c>
      <c r="AR1708" s="18" t="s">
        <v>2187</v>
      </c>
      <c r="AS1708" s="18" t="s">
        <v>257</v>
      </c>
      <c r="AT1708" s="18">
        <v>0</v>
      </c>
      <c r="AU1708" s="18">
        <f t="shared" si="334"/>
        <v>0</v>
      </c>
      <c r="AV1708" s="18">
        <f t="shared" si="335"/>
        <v>0</v>
      </c>
      <c r="AW1708" s="18" t="s">
        <v>481</v>
      </c>
      <c r="AX1708" s="18">
        <v>28</v>
      </c>
      <c r="AY1708" s="18" t="s">
        <v>522</v>
      </c>
      <c r="AZ1708" s="18" t="s">
        <v>257</v>
      </c>
      <c r="BA1708" s="18" t="s">
        <v>257</v>
      </c>
      <c r="BB1708" s="18" t="s">
        <v>2188</v>
      </c>
      <c r="BC1708" s="18" t="s">
        <v>2189</v>
      </c>
      <c r="BD1708" s="18">
        <v>0</v>
      </c>
      <c r="BE1708" s="18" t="s">
        <v>2190</v>
      </c>
      <c r="BF1708" s="18" t="s">
        <v>475</v>
      </c>
      <c r="BG1708" s="18">
        <v>16</v>
      </c>
      <c r="BH1708" s="18" t="s">
        <v>2187</v>
      </c>
      <c r="BI1708" s="18" t="s">
        <v>257</v>
      </c>
      <c r="BJ1708" s="18" t="s">
        <v>257</v>
      </c>
      <c r="BK1708" s="18" t="s">
        <v>257</v>
      </c>
      <c r="BL1708" s="18" t="s">
        <v>257</v>
      </c>
      <c r="BM1708" s="18" t="s">
        <v>257</v>
      </c>
      <c r="BN1708" s="18">
        <v>28</v>
      </c>
      <c r="BO1708" s="18" t="s">
        <v>786</v>
      </c>
      <c r="BP1708" s="18" t="s">
        <v>257</v>
      </c>
      <c r="BQ1708" s="18" t="s">
        <v>257</v>
      </c>
      <c r="BR1708" s="18" t="s">
        <v>754</v>
      </c>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56">
        <v>0</v>
      </c>
      <c r="DP1708" s="56"/>
      <c r="DQ1708" s="56"/>
      <c r="DR1708" s="56"/>
      <c r="DS1708" s="56"/>
      <c r="DT1708" s="56"/>
      <c r="DU1708" s="56"/>
      <c r="DV1708" s="56">
        <v>0</v>
      </c>
      <c r="DW1708" s="56"/>
      <c r="DX1708" s="56"/>
      <c r="DY1708" s="56"/>
      <c r="DZ1708" s="56">
        <v>0</v>
      </c>
      <c r="EA1708" s="56"/>
      <c r="EB1708" s="56"/>
      <c r="EC1708" s="56"/>
      <c r="ED1708" s="56"/>
      <c r="EE1708" s="56">
        <v>0</v>
      </c>
      <c r="EF1708" s="56">
        <v>0</v>
      </c>
      <c r="EG1708" s="56">
        <v>0</v>
      </c>
      <c r="EH1708" s="18" t="s">
        <v>2191</v>
      </c>
      <c r="EI1708" s="18">
        <f t="array" ref="EI1708">IF(SUMPRODUCT(--(DO1708:DS1708&lt;&gt;""))=0, 0,1)</f>
        <v>1</v>
      </c>
      <c r="EJ1708" s="18">
        <f t="array" ref="EJ1708">IF(SUMPRODUCT(--(DT1708:EG1708&lt;&gt;""))=0, 0,1)</f>
        <v>1</v>
      </c>
      <c r="EK1708" s="18" cm="1">
        <f t="array" ref="EK1708">IF(SUMPRODUCT(--(EC1708:EG1708&lt;&gt;""))=0, 0,1)</f>
        <v>1</v>
      </c>
      <c r="EL1708" s="18">
        <f t="array" ref="EL1708">IF(SUMPRODUCT(--(EE1708:EG1708&lt;&gt;""))=0, 0,1)</f>
        <v>1</v>
      </c>
      <c r="EM1708" s="18">
        <f t="shared" si="329"/>
        <v>0</v>
      </c>
      <c r="EN1708" s="18">
        <f t="shared" si="330"/>
        <v>0</v>
      </c>
      <c r="EO1708" s="18">
        <f t="shared" si="331"/>
        <v>0</v>
      </c>
      <c r="EP1708" s="18">
        <f t="shared" si="332"/>
        <v>0</v>
      </c>
      <c r="EQ1708" s="18">
        <f t="shared" si="333"/>
        <v>0</v>
      </c>
      <c r="ER1708" s="18" t="s">
        <v>2082</v>
      </c>
      <c r="ES1708" s="59">
        <v>43943</v>
      </c>
      <c r="ET1708" s="18"/>
      <c r="EU1708" s="18"/>
    </row>
    <row r="1709" spans="1:151" s="1" customFormat="1" ht="15.75" customHeight="1" x14ac:dyDescent="0.2">
      <c r="A1709" s="5" t="s">
        <v>1977</v>
      </c>
      <c r="B1709" s="24" t="s">
        <v>2176</v>
      </c>
      <c r="C1709" s="56">
        <v>1</v>
      </c>
      <c r="D1709" s="18" t="s">
        <v>2664</v>
      </c>
      <c r="E1709" s="18" t="s">
        <v>2944</v>
      </c>
      <c r="F1709" s="18" t="s">
        <v>553</v>
      </c>
      <c r="G1709" s="18" t="s">
        <v>575</v>
      </c>
      <c r="H1709" s="18" t="s">
        <v>2194</v>
      </c>
      <c r="I1709" s="18" t="s">
        <v>577</v>
      </c>
      <c r="J1709" s="18" t="s">
        <v>257</v>
      </c>
      <c r="K1709" s="18" t="s">
        <v>257</v>
      </c>
      <c r="L1709" s="18" t="s">
        <v>257</v>
      </c>
      <c r="M1709" s="18" t="s">
        <v>253</v>
      </c>
      <c r="N1709" s="56">
        <v>74</v>
      </c>
      <c r="O1709" s="18" t="s">
        <v>2177</v>
      </c>
      <c r="P1709" s="18" t="s">
        <v>2128</v>
      </c>
      <c r="Q1709" s="18" t="s">
        <v>254</v>
      </c>
      <c r="R1709" s="18" t="s">
        <v>2178</v>
      </c>
      <c r="S1709" s="18" t="s">
        <v>2179</v>
      </c>
      <c r="T1709" s="18" t="s">
        <v>2195</v>
      </c>
      <c r="U1709" s="26" t="s">
        <v>257</v>
      </c>
      <c r="V1709" s="26" t="s">
        <v>257</v>
      </c>
      <c r="W1709" s="26" t="s">
        <v>257</v>
      </c>
      <c r="X1709" s="18" t="s">
        <v>2181</v>
      </c>
      <c r="Y1709" s="18">
        <v>29.555350000000001</v>
      </c>
      <c r="Z1709" s="18" t="s">
        <v>2182</v>
      </c>
      <c r="AA1709" s="18" t="s">
        <v>257</v>
      </c>
      <c r="AB1709" s="55">
        <f t="shared" si="328"/>
        <v>29.555350000000001</v>
      </c>
      <c r="AC1709" s="18" t="s">
        <v>479</v>
      </c>
      <c r="AD1709" s="18">
        <v>7</v>
      </c>
      <c r="AE1709" s="18" t="s">
        <v>2183</v>
      </c>
      <c r="AF1709" s="18" t="s">
        <v>595</v>
      </c>
      <c r="AG1709" s="18">
        <v>1.199886</v>
      </c>
      <c r="AH1709" s="18" t="s">
        <v>557</v>
      </c>
      <c r="AI1709" s="18">
        <v>28</v>
      </c>
      <c r="AJ1709" s="18" t="s">
        <v>522</v>
      </c>
      <c r="AK1709" s="18">
        <v>28</v>
      </c>
      <c r="AL1709" s="18" t="s">
        <v>2184</v>
      </c>
      <c r="AM1709" s="18" t="s">
        <v>2185</v>
      </c>
      <c r="AN1709" s="18">
        <v>0</v>
      </c>
      <c r="AO1709" s="18" t="s">
        <v>2186</v>
      </c>
      <c r="AP1709" s="18" t="s">
        <v>479</v>
      </c>
      <c r="AQ1709" s="18">
        <v>16</v>
      </c>
      <c r="AR1709" s="18" t="s">
        <v>2187</v>
      </c>
      <c r="AS1709" s="18" t="s">
        <v>257</v>
      </c>
      <c r="AT1709" s="18">
        <v>0</v>
      </c>
      <c r="AU1709" s="18">
        <f t="shared" si="334"/>
        <v>0</v>
      </c>
      <c r="AV1709" s="18">
        <f t="shared" si="335"/>
        <v>0</v>
      </c>
      <c r="AW1709" s="18" t="s">
        <v>481</v>
      </c>
      <c r="AX1709" s="18">
        <v>28</v>
      </c>
      <c r="AY1709" s="18" t="s">
        <v>522</v>
      </c>
      <c r="AZ1709" s="18" t="s">
        <v>257</v>
      </c>
      <c r="BA1709" s="18" t="s">
        <v>257</v>
      </c>
      <c r="BB1709" s="18" t="s">
        <v>2188</v>
      </c>
      <c r="BC1709" s="18" t="s">
        <v>2189</v>
      </c>
      <c r="BD1709" s="18">
        <v>0</v>
      </c>
      <c r="BE1709" s="18" t="s">
        <v>2190</v>
      </c>
      <c r="BF1709" s="18" t="s">
        <v>475</v>
      </c>
      <c r="BG1709" s="18">
        <v>16</v>
      </c>
      <c r="BH1709" s="18" t="s">
        <v>2187</v>
      </c>
      <c r="BI1709" s="18" t="s">
        <v>257</v>
      </c>
      <c r="BJ1709" s="18" t="s">
        <v>257</v>
      </c>
      <c r="BK1709" s="18" t="s">
        <v>257</v>
      </c>
      <c r="BL1709" s="18" t="s">
        <v>257</v>
      </c>
      <c r="BM1709" s="18" t="s">
        <v>257</v>
      </c>
      <c r="BN1709" s="18">
        <v>28</v>
      </c>
      <c r="BO1709" s="18" t="s">
        <v>786</v>
      </c>
      <c r="BP1709" s="18" t="s">
        <v>257</v>
      </c>
      <c r="BQ1709" s="18" t="s">
        <v>257</v>
      </c>
      <c r="BR1709" s="18" t="s">
        <v>754</v>
      </c>
      <c r="BS1709" s="18"/>
      <c r="BT1709" s="18"/>
      <c r="BU1709" s="18"/>
      <c r="BV1709" s="18"/>
      <c r="BW1709" s="18"/>
      <c r="BX1709" s="18"/>
      <c r="BY1709" s="18"/>
      <c r="BZ1709" s="18"/>
      <c r="CA1709" s="18"/>
      <c r="CB1709" s="18"/>
      <c r="CC1709" s="18"/>
      <c r="CD1709" s="18"/>
      <c r="CE1709" s="18"/>
      <c r="CF1709" s="18"/>
      <c r="CG1709" s="18"/>
      <c r="CH1709" s="18"/>
      <c r="CI1709" s="18"/>
      <c r="CJ1709" s="18"/>
      <c r="CK1709" s="18"/>
      <c r="CL1709" s="18"/>
      <c r="CM1709" s="18"/>
      <c r="CN1709" s="18"/>
      <c r="CO1709" s="18"/>
      <c r="CP1709" s="18"/>
      <c r="CQ1709" s="18"/>
      <c r="CR1709" s="18"/>
      <c r="CS1709" s="18"/>
      <c r="CT1709" s="18"/>
      <c r="CU1709" s="18"/>
      <c r="CV1709" s="18"/>
      <c r="CW1709" s="18"/>
      <c r="CX1709" s="18"/>
      <c r="CY1709" s="18"/>
      <c r="CZ1709" s="18"/>
      <c r="DA1709" s="18"/>
      <c r="DB1709" s="18"/>
      <c r="DC1709" s="18"/>
      <c r="DD1709" s="18"/>
      <c r="DE1709" s="18"/>
      <c r="DF1709" s="18"/>
      <c r="DG1709" s="18"/>
      <c r="DH1709" s="18"/>
      <c r="DI1709" s="18"/>
      <c r="DJ1709" s="18"/>
      <c r="DK1709" s="18"/>
      <c r="DL1709" s="18"/>
      <c r="DM1709" s="18"/>
      <c r="DN1709" s="18"/>
      <c r="DO1709" s="56">
        <v>0</v>
      </c>
      <c r="DP1709" s="56"/>
      <c r="DQ1709" s="56"/>
      <c r="DR1709" s="56"/>
      <c r="DS1709" s="56"/>
      <c r="DT1709" s="56"/>
      <c r="DU1709" s="56"/>
      <c r="DV1709" s="56">
        <v>0</v>
      </c>
      <c r="DW1709" s="56"/>
      <c r="DX1709" s="56"/>
      <c r="DY1709" s="56"/>
      <c r="DZ1709" s="56">
        <v>0</v>
      </c>
      <c r="EA1709" s="56"/>
      <c r="EB1709" s="56"/>
      <c r="EC1709" s="56"/>
      <c r="ED1709" s="56"/>
      <c r="EE1709" s="56">
        <v>0</v>
      </c>
      <c r="EF1709" s="56">
        <v>0</v>
      </c>
      <c r="EG1709" s="56">
        <v>0</v>
      </c>
      <c r="EH1709" s="18" t="s">
        <v>2193</v>
      </c>
      <c r="EI1709" s="18">
        <f t="array" ref="EI1709">IF(SUMPRODUCT(--(DO1709:DS1709&lt;&gt;""))=0, 0,1)</f>
        <v>1</v>
      </c>
      <c r="EJ1709" s="18">
        <f t="array" ref="EJ1709">IF(SUMPRODUCT(--(DT1709:EG1709&lt;&gt;""))=0, 0,1)</f>
        <v>1</v>
      </c>
      <c r="EK1709" s="18" cm="1">
        <f t="array" ref="EK1709">IF(SUMPRODUCT(--(EC1709:EG1709&lt;&gt;""))=0, 0,1)</f>
        <v>1</v>
      </c>
      <c r="EL1709" s="18">
        <f t="array" ref="EL1709">IF(SUMPRODUCT(--(EE1709:EG1709&lt;&gt;""))=0, 0,1)</f>
        <v>1</v>
      </c>
      <c r="EM1709" s="18">
        <f t="shared" si="329"/>
        <v>0</v>
      </c>
      <c r="EN1709" s="18">
        <f t="shared" si="330"/>
        <v>0</v>
      </c>
      <c r="EO1709" s="18">
        <f t="shared" si="331"/>
        <v>0</v>
      </c>
      <c r="EP1709" s="18">
        <f t="shared" si="332"/>
        <v>0</v>
      </c>
      <c r="EQ1709" s="18">
        <f t="shared" si="333"/>
        <v>0</v>
      </c>
      <c r="ER1709" s="18" t="s">
        <v>2082</v>
      </c>
      <c r="ES1709" s="59">
        <v>43943</v>
      </c>
      <c r="ET1709" s="18"/>
      <c r="EU1709" s="18"/>
    </row>
    <row r="1710" spans="1:151" s="1" customFormat="1" ht="15.75" customHeight="1" x14ac:dyDescent="0.2">
      <c r="A1710" s="5" t="s">
        <v>1977</v>
      </c>
      <c r="B1710" s="24" t="s">
        <v>2176</v>
      </c>
      <c r="C1710" s="56">
        <v>1</v>
      </c>
      <c r="D1710" s="18" t="s">
        <v>2665</v>
      </c>
      <c r="E1710" s="18" t="s">
        <v>2944</v>
      </c>
      <c r="F1710" s="18" t="s">
        <v>553</v>
      </c>
      <c r="G1710" s="18" t="s">
        <v>575</v>
      </c>
      <c r="H1710" s="18" t="s">
        <v>2194</v>
      </c>
      <c r="I1710" s="18" t="s">
        <v>577</v>
      </c>
      <c r="J1710" s="18" t="s">
        <v>257</v>
      </c>
      <c r="K1710" s="18" t="s">
        <v>257</v>
      </c>
      <c r="L1710" s="18" t="s">
        <v>257</v>
      </c>
      <c r="M1710" s="18" t="s">
        <v>253</v>
      </c>
      <c r="N1710" s="56">
        <v>74</v>
      </c>
      <c r="O1710" s="18" t="s">
        <v>2177</v>
      </c>
      <c r="P1710" s="18" t="s">
        <v>2128</v>
      </c>
      <c r="Q1710" s="18" t="s">
        <v>254</v>
      </c>
      <c r="R1710" s="18" t="s">
        <v>2178</v>
      </c>
      <c r="S1710" s="18" t="s">
        <v>2179</v>
      </c>
      <c r="T1710" s="18" t="s">
        <v>2195</v>
      </c>
      <c r="U1710" s="26" t="s">
        <v>257</v>
      </c>
      <c r="V1710" s="26" t="s">
        <v>257</v>
      </c>
      <c r="W1710" s="26" t="s">
        <v>257</v>
      </c>
      <c r="X1710" s="18" t="s">
        <v>2181</v>
      </c>
      <c r="Y1710" s="18">
        <v>91.693470000000005</v>
      </c>
      <c r="Z1710" s="18" t="s">
        <v>2182</v>
      </c>
      <c r="AA1710" s="18" t="s">
        <v>257</v>
      </c>
      <c r="AB1710" s="55">
        <f t="shared" si="328"/>
        <v>91.693470000000005</v>
      </c>
      <c r="AC1710" s="18" t="s">
        <v>479</v>
      </c>
      <c r="AD1710" s="18">
        <v>7</v>
      </c>
      <c r="AE1710" s="18" t="s">
        <v>2183</v>
      </c>
      <c r="AF1710" s="18" t="s">
        <v>595</v>
      </c>
      <c r="AG1710" s="18">
        <v>2.4711189999999998</v>
      </c>
      <c r="AH1710" s="18" t="s">
        <v>557</v>
      </c>
      <c r="AI1710" s="18">
        <v>28</v>
      </c>
      <c r="AJ1710" s="18" t="s">
        <v>522</v>
      </c>
      <c r="AK1710" s="18">
        <v>28</v>
      </c>
      <c r="AL1710" s="18" t="s">
        <v>2184</v>
      </c>
      <c r="AM1710" s="18" t="s">
        <v>2185</v>
      </c>
      <c r="AN1710" s="18">
        <v>0</v>
      </c>
      <c r="AO1710" s="18" t="s">
        <v>2186</v>
      </c>
      <c r="AP1710" s="18" t="s">
        <v>479</v>
      </c>
      <c r="AQ1710" s="18">
        <v>16</v>
      </c>
      <c r="AR1710" s="18" t="s">
        <v>2187</v>
      </c>
      <c r="AS1710" s="18" t="s">
        <v>257</v>
      </c>
      <c r="AT1710" s="18">
        <v>0</v>
      </c>
      <c r="AU1710" s="18">
        <f t="shared" si="334"/>
        <v>0</v>
      </c>
      <c r="AV1710" s="18">
        <f t="shared" si="335"/>
        <v>0</v>
      </c>
      <c r="AW1710" s="18" t="s">
        <v>481</v>
      </c>
      <c r="AX1710" s="18">
        <v>28</v>
      </c>
      <c r="AY1710" s="18" t="s">
        <v>522</v>
      </c>
      <c r="AZ1710" s="18" t="s">
        <v>257</v>
      </c>
      <c r="BA1710" s="18" t="s">
        <v>257</v>
      </c>
      <c r="BB1710" s="18" t="s">
        <v>2188</v>
      </c>
      <c r="BC1710" s="18" t="s">
        <v>2189</v>
      </c>
      <c r="BD1710" s="18">
        <v>0</v>
      </c>
      <c r="BE1710" s="18" t="s">
        <v>2190</v>
      </c>
      <c r="BF1710" s="18" t="s">
        <v>475</v>
      </c>
      <c r="BG1710" s="18">
        <v>16</v>
      </c>
      <c r="BH1710" s="18" t="s">
        <v>2187</v>
      </c>
      <c r="BI1710" s="18" t="s">
        <v>257</v>
      </c>
      <c r="BJ1710" s="18" t="s">
        <v>257</v>
      </c>
      <c r="BK1710" s="18" t="s">
        <v>257</v>
      </c>
      <c r="BL1710" s="18" t="s">
        <v>257</v>
      </c>
      <c r="BM1710" s="18" t="s">
        <v>257</v>
      </c>
      <c r="BN1710" s="18">
        <v>28</v>
      </c>
      <c r="BO1710" s="18" t="s">
        <v>786</v>
      </c>
      <c r="BP1710" s="18" t="s">
        <v>257</v>
      </c>
      <c r="BQ1710" s="18" t="s">
        <v>257</v>
      </c>
      <c r="BR1710" s="18" t="s">
        <v>754</v>
      </c>
      <c r="BS1710" s="18"/>
      <c r="BT1710" s="18"/>
      <c r="BU1710" s="18"/>
      <c r="BV1710" s="18"/>
      <c r="BW1710" s="18"/>
      <c r="BX1710" s="18"/>
      <c r="BY1710" s="18"/>
      <c r="BZ1710" s="18"/>
      <c r="CA1710" s="18"/>
      <c r="CB1710" s="18"/>
      <c r="CC1710" s="18"/>
      <c r="CD1710" s="18"/>
      <c r="CE1710" s="18"/>
      <c r="CF1710" s="18"/>
      <c r="CG1710" s="18"/>
      <c r="CH1710" s="18"/>
      <c r="CI1710" s="18"/>
      <c r="CJ1710" s="18"/>
      <c r="CK1710" s="18"/>
      <c r="CL1710" s="18"/>
      <c r="CM1710" s="18"/>
      <c r="CN1710" s="18"/>
      <c r="CO1710" s="18"/>
      <c r="CP1710" s="18"/>
      <c r="CQ1710" s="18"/>
      <c r="CR1710" s="18"/>
      <c r="CS1710" s="18"/>
      <c r="CT1710" s="18"/>
      <c r="CU1710" s="18"/>
      <c r="CV1710" s="18"/>
      <c r="CW1710" s="18"/>
      <c r="CX1710" s="18"/>
      <c r="CY1710" s="18"/>
      <c r="CZ1710" s="18"/>
      <c r="DA1710" s="18"/>
      <c r="DB1710" s="18"/>
      <c r="DC1710" s="18"/>
      <c r="DD1710" s="18"/>
      <c r="DE1710" s="18"/>
      <c r="DF1710" s="18"/>
      <c r="DG1710" s="18"/>
      <c r="DH1710" s="18"/>
      <c r="DI1710" s="18"/>
      <c r="DJ1710" s="18"/>
      <c r="DK1710" s="18"/>
      <c r="DL1710" s="18"/>
      <c r="DM1710" s="18"/>
      <c r="DN1710" s="18"/>
      <c r="DO1710" s="56">
        <v>0</v>
      </c>
      <c r="DP1710" s="56"/>
      <c r="DQ1710" s="56"/>
      <c r="DR1710" s="56"/>
      <c r="DS1710" s="56"/>
      <c r="DT1710" s="56"/>
      <c r="DU1710" s="56"/>
      <c r="DV1710" s="56">
        <v>0</v>
      </c>
      <c r="DW1710" s="56"/>
      <c r="DX1710" s="56"/>
      <c r="DY1710" s="56"/>
      <c r="DZ1710" s="56">
        <v>0</v>
      </c>
      <c r="EA1710" s="56"/>
      <c r="EB1710" s="56"/>
      <c r="EC1710" s="56"/>
      <c r="ED1710" s="56"/>
      <c r="EE1710" s="56">
        <v>0</v>
      </c>
      <c r="EF1710" s="56">
        <v>0</v>
      </c>
      <c r="EG1710" s="56">
        <v>0</v>
      </c>
      <c r="EH1710" s="18" t="s">
        <v>2193</v>
      </c>
      <c r="EI1710" s="18">
        <f t="array" ref="EI1710">IF(SUMPRODUCT(--(DO1710:DS1710&lt;&gt;""))=0, 0,1)</f>
        <v>1</v>
      </c>
      <c r="EJ1710" s="18">
        <f t="array" ref="EJ1710">IF(SUMPRODUCT(--(DT1710:EG1710&lt;&gt;""))=0, 0,1)</f>
        <v>1</v>
      </c>
      <c r="EK1710" s="18" cm="1">
        <f t="array" ref="EK1710">IF(SUMPRODUCT(--(EC1710:EG1710&lt;&gt;""))=0, 0,1)</f>
        <v>1</v>
      </c>
      <c r="EL1710" s="18">
        <f t="array" ref="EL1710">IF(SUMPRODUCT(--(EE1710:EG1710&lt;&gt;""))=0, 0,1)</f>
        <v>1</v>
      </c>
      <c r="EM1710" s="18">
        <f t="shared" si="329"/>
        <v>0</v>
      </c>
      <c r="EN1710" s="18">
        <f t="shared" si="330"/>
        <v>0</v>
      </c>
      <c r="EO1710" s="18">
        <f t="shared" si="331"/>
        <v>0</v>
      </c>
      <c r="EP1710" s="18">
        <f t="shared" si="332"/>
        <v>0</v>
      </c>
      <c r="EQ1710" s="18">
        <f t="shared" si="333"/>
        <v>0</v>
      </c>
      <c r="ER1710" s="18" t="s">
        <v>2082</v>
      </c>
      <c r="ES1710" s="59">
        <v>43943</v>
      </c>
      <c r="ET1710" s="18"/>
      <c r="EU1710" s="18"/>
    </row>
    <row r="1711" spans="1:151" s="1" customFormat="1" ht="15.75" customHeight="1" x14ac:dyDescent="0.2">
      <c r="A1711" s="5" t="s">
        <v>1982</v>
      </c>
      <c r="B1711" s="24" t="s">
        <v>2196</v>
      </c>
      <c r="C1711" s="56">
        <v>1</v>
      </c>
      <c r="D1711" s="18" t="s">
        <v>2666</v>
      </c>
      <c r="E1711" s="18" t="s">
        <v>2945</v>
      </c>
      <c r="F1711" s="18" t="s">
        <v>553</v>
      </c>
      <c r="G1711" s="18" t="s">
        <v>728</v>
      </c>
      <c r="H1711" s="18" t="s">
        <v>1428</v>
      </c>
      <c r="I1711" s="18" t="s">
        <v>667</v>
      </c>
      <c r="J1711" s="18" t="s">
        <v>595</v>
      </c>
      <c r="K1711" s="18" t="s">
        <v>257</v>
      </c>
      <c r="L1711" s="18" t="s">
        <v>595</v>
      </c>
      <c r="M1711" s="18" t="s">
        <v>2197</v>
      </c>
      <c r="N1711" s="56">
        <v>30</v>
      </c>
      <c r="O1711" s="18"/>
      <c r="P1711" s="18" t="s">
        <v>2198</v>
      </c>
      <c r="Q1711" s="18" t="s">
        <v>254</v>
      </c>
      <c r="R1711" s="18" t="s">
        <v>2199</v>
      </c>
      <c r="S1711" s="18" t="s">
        <v>595</v>
      </c>
      <c r="T1711" s="18" t="s">
        <v>2200</v>
      </c>
      <c r="U1711" s="26" t="s">
        <v>257</v>
      </c>
      <c r="V1711" s="26" t="s">
        <v>257</v>
      </c>
      <c r="W1711" s="26" t="s">
        <v>257</v>
      </c>
      <c r="X1711" s="18" t="s">
        <v>2201</v>
      </c>
      <c r="Y1711" s="18">
        <v>0</v>
      </c>
      <c r="Z1711" s="18" t="s">
        <v>2202</v>
      </c>
      <c r="AA1711" s="18" t="s">
        <v>257</v>
      </c>
      <c r="AB1711" s="55">
        <f t="shared" si="328"/>
        <v>0</v>
      </c>
      <c r="AC1711" s="18" t="s">
        <v>595</v>
      </c>
      <c r="AD1711" s="18" t="s">
        <v>595</v>
      </c>
      <c r="AE1711" s="18" t="s">
        <v>595</v>
      </c>
      <c r="AF1711" s="18" t="s">
        <v>595</v>
      </c>
      <c r="AG1711" s="18" t="s">
        <v>595</v>
      </c>
      <c r="AH1711" s="18" t="s">
        <v>595</v>
      </c>
      <c r="AI1711" s="18">
        <v>0.83</v>
      </c>
      <c r="AJ1711" s="18" t="s">
        <v>522</v>
      </c>
      <c r="AK1711" s="18">
        <v>0.83</v>
      </c>
      <c r="AL1711" s="18" t="s">
        <v>2203</v>
      </c>
      <c r="AM1711" s="18" t="s">
        <v>2163</v>
      </c>
      <c r="AN1711" s="18">
        <v>1.25</v>
      </c>
      <c r="AO1711" s="18" t="s">
        <v>2204</v>
      </c>
      <c r="AP1711" s="18" t="s">
        <v>479</v>
      </c>
      <c r="AQ1711" s="18">
        <v>72</v>
      </c>
      <c r="AR1711" s="18" t="s">
        <v>561</v>
      </c>
      <c r="AS1711" s="18" t="s">
        <v>595</v>
      </c>
      <c r="AT1711" s="18" t="s">
        <v>595</v>
      </c>
      <c r="AU1711" s="18">
        <v>0.02</v>
      </c>
      <c r="AV1711" s="18">
        <v>0.02</v>
      </c>
      <c r="AW1711" s="18" t="s">
        <v>557</v>
      </c>
      <c r="AX1711" s="18" t="s">
        <v>595</v>
      </c>
      <c r="AY1711" s="18" t="s">
        <v>595</v>
      </c>
      <c r="AZ1711" s="18" t="s">
        <v>595</v>
      </c>
      <c r="BA1711" s="18" t="s">
        <v>595</v>
      </c>
      <c r="BB1711" s="18" t="s">
        <v>1384</v>
      </c>
      <c r="BC1711" s="18" t="s">
        <v>307</v>
      </c>
      <c r="BD1711" s="18">
        <v>0.56999999999999995</v>
      </c>
      <c r="BE1711" s="18" t="s">
        <v>563</v>
      </c>
      <c r="BF1711" s="18" t="s">
        <v>479</v>
      </c>
      <c r="BG1711" s="18">
        <v>72</v>
      </c>
      <c r="BH1711" s="18" t="s">
        <v>561</v>
      </c>
      <c r="BI1711" s="18" t="s">
        <v>595</v>
      </c>
      <c r="BJ1711" s="18" t="s">
        <v>595</v>
      </c>
      <c r="BK1711" s="18">
        <v>0.01</v>
      </c>
      <c r="BL1711" s="18">
        <v>0.01</v>
      </c>
      <c r="BM1711" s="18" t="s">
        <v>557</v>
      </c>
      <c r="BN1711" s="18" t="s">
        <v>595</v>
      </c>
      <c r="BO1711" s="18" t="s">
        <v>595</v>
      </c>
      <c r="BP1711" s="18" t="s">
        <v>595</v>
      </c>
      <c r="BQ1711" s="18" t="s">
        <v>595</v>
      </c>
      <c r="BR1711" s="18" t="s">
        <v>1384</v>
      </c>
      <c r="BS1711" s="18" t="s">
        <v>296</v>
      </c>
      <c r="BT1711" s="18">
        <v>-1.1499999999999999</v>
      </c>
      <c r="BU1711" s="18" t="s">
        <v>2205</v>
      </c>
      <c r="BV1711" s="18" t="s">
        <v>479</v>
      </c>
      <c r="BW1711" s="18">
        <v>72</v>
      </c>
      <c r="BX1711" s="18" t="s">
        <v>561</v>
      </c>
      <c r="BY1711" s="18" t="s">
        <v>595</v>
      </c>
      <c r="BZ1711" s="18" t="s">
        <v>595</v>
      </c>
      <c r="CA1711" s="18">
        <v>0.13</v>
      </c>
      <c r="CB1711" s="18">
        <v>0.13</v>
      </c>
      <c r="CC1711" s="18" t="s">
        <v>557</v>
      </c>
      <c r="CD1711" s="18" t="s">
        <v>595</v>
      </c>
      <c r="CE1711" s="18" t="s">
        <v>595</v>
      </c>
      <c r="CF1711" s="18" t="s">
        <v>595</v>
      </c>
      <c r="CG1711" s="18" t="s">
        <v>595</v>
      </c>
      <c r="CH1711" s="18" t="s">
        <v>1384</v>
      </c>
      <c r="CI1711" s="18" t="s">
        <v>295</v>
      </c>
      <c r="CJ1711" s="18">
        <v>0.31</v>
      </c>
      <c r="CK1711" s="18" t="s">
        <v>2206</v>
      </c>
      <c r="CL1711" s="18" t="s">
        <v>479</v>
      </c>
      <c r="CM1711" s="18">
        <v>72</v>
      </c>
      <c r="CN1711" s="18" t="s">
        <v>561</v>
      </c>
      <c r="CO1711" s="18" t="s">
        <v>595</v>
      </c>
      <c r="CP1711" s="18" t="s">
        <v>595</v>
      </c>
      <c r="CQ1711" s="18">
        <v>7.0000000000000007E-2</v>
      </c>
      <c r="CR1711" s="18">
        <v>7.0000000000000007E-2</v>
      </c>
      <c r="CS1711" s="18" t="s">
        <v>557</v>
      </c>
      <c r="CT1711" s="18" t="s">
        <v>595</v>
      </c>
      <c r="CU1711" s="18" t="s">
        <v>595</v>
      </c>
      <c r="CV1711" s="18" t="s">
        <v>595</v>
      </c>
      <c r="CW1711" s="18" t="s">
        <v>595</v>
      </c>
      <c r="CX1711" s="18" t="s">
        <v>1384</v>
      </c>
      <c r="CY1711" s="18"/>
      <c r="CZ1711" s="18"/>
      <c r="DA1711" s="18"/>
      <c r="DB1711" s="18"/>
      <c r="DC1711" s="18"/>
      <c r="DD1711" s="18"/>
      <c r="DE1711" s="18"/>
      <c r="DF1711" s="18"/>
      <c r="DG1711" s="18"/>
      <c r="DH1711" s="18"/>
      <c r="DI1711" s="18"/>
      <c r="DJ1711" s="18"/>
      <c r="DK1711" s="18"/>
      <c r="DL1711" s="18"/>
      <c r="DM1711" s="18"/>
      <c r="DN1711" s="18"/>
      <c r="DO1711" s="56">
        <v>0</v>
      </c>
      <c r="DP1711" s="56"/>
      <c r="DQ1711" s="56"/>
      <c r="DR1711" s="56"/>
      <c r="DS1711" s="56"/>
      <c r="DT1711" s="56"/>
      <c r="DU1711" s="56">
        <v>0</v>
      </c>
      <c r="DV1711" s="56">
        <v>0</v>
      </c>
      <c r="DW1711" s="56"/>
      <c r="DX1711" s="56"/>
      <c r="DY1711" s="56"/>
      <c r="DZ1711" s="56"/>
      <c r="EA1711" s="56"/>
      <c r="EB1711" s="56"/>
      <c r="EC1711" s="56"/>
      <c r="ED1711" s="56"/>
      <c r="EE1711" s="56"/>
      <c r="EF1711" s="56"/>
      <c r="EG1711" s="56"/>
      <c r="EH1711" s="18" t="s">
        <v>2207</v>
      </c>
      <c r="EI1711" s="18">
        <f t="array" ref="EI1711">IF(SUMPRODUCT(--(DO1711:DS1711&lt;&gt;""))=0, 0,1)</f>
        <v>1</v>
      </c>
      <c r="EJ1711" s="18">
        <f t="array" ref="EJ1711">IF(SUMPRODUCT(--(DT1711:EG1711&lt;&gt;""))=0, 0,1)</f>
        <v>1</v>
      </c>
      <c r="EK1711" s="18" cm="1">
        <f t="array" ref="EK1711">IF(SUMPRODUCT(--(EC1711:EG1711&lt;&gt;""))=0, 0,1)</f>
        <v>0</v>
      </c>
      <c r="EL1711" s="18">
        <f t="array" ref="EL1711">IF(SUMPRODUCT(--(EE1711:EG1711&lt;&gt;""))=0, 0,1)</f>
        <v>0</v>
      </c>
      <c r="EM1711" s="18">
        <f t="shared" si="329"/>
        <v>0</v>
      </c>
      <c r="EN1711" s="18">
        <f t="shared" si="330"/>
        <v>0</v>
      </c>
      <c r="EO1711" s="18">
        <f t="shared" si="331"/>
        <v>0</v>
      </c>
      <c r="EP1711" s="18" t="str">
        <f t="shared" si="332"/>
        <v>NA</v>
      </c>
      <c r="EQ1711" s="18" t="str">
        <f t="shared" si="333"/>
        <v>NA</v>
      </c>
      <c r="ER1711" s="18" t="s">
        <v>2083</v>
      </c>
      <c r="ES1711" s="59">
        <v>43958</v>
      </c>
      <c r="ET1711" s="18"/>
      <c r="EU1711" s="18"/>
    </row>
    <row r="1712" spans="1:151" s="1" customFormat="1" ht="15.75" customHeight="1" x14ac:dyDescent="0.2">
      <c r="A1712" s="5" t="s">
        <v>1982</v>
      </c>
      <c r="B1712" s="24" t="s">
        <v>2196</v>
      </c>
      <c r="C1712" s="56">
        <v>1</v>
      </c>
      <c r="D1712" s="18" t="s">
        <v>2666</v>
      </c>
      <c r="E1712" s="18" t="s">
        <v>2945</v>
      </c>
      <c r="F1712" s="18" t="s">
        <v>553</v>
      </c>
      <c r="G1712" s="18" t="s">
        <v>771</v>
      </c>
      <c r="H1712" s="18" t="s">
        <v>807</v>
      </c>
      <c r="I1712" s="18" t="s">
        <v>667</v>
      </c>
      <c r="J1712" s="18" t="s">
        <v>595</v>
      </c>
      <c r="K1712" s="18" t="s">
        <v>257</v>
      </c>
      <c r="L1712" s="18" t="s">
        <v>595</v>
      </c>
      <c r="M1712" s="18" t="s">
        <v>2197</v>
      </c>
      <c r="N1712" s="56">
        <v>30</v>
      </c>
      <c r="O1712" s="18"/>
      <c r="P1712" s="18" t="s">
        <v>2198</v>
      </c>
      <c r="Q1712" s="18" t="s">
        <v>254</v>
      </c>
      <c r="R1712" s="18" t="s">
        <v>2199</v>
      </c>
      <c r="S1712" s="18" t="s">
        <v>595</v>
      </c>
      <c r="T1712" s="18" t="s">
        <v>2200</v>
      </c>
      <c r="U1712" s="26" t="s">
        <v>257</v>
      </c>
      <c r="V1712" s="26" t="s">
        <v>257</v>
      </c>
      <c r="W1712" s="26" t="s">
        <v>257</v>
      </c>
      <c r="X1712" s="18" t="s">
        <v>2201</v>
      </c>
      <c r="Y1712" s="18">
        <v>0</v>
      </c>
      <c r="Z1712" s="18" t="s">
        <v>2202</v>
      </c>
      <c r="AA1712" s="18" t="s">
        <v>257</v>
      </c>
      <c r="AB1712" s="55">
        <f t="shared" si="328"/>
        <v>0</v>
      </c>
      <c r="AC1712" s="18" t="s">
        <v>595</v>
      </c>
      <c r="AD1712" s="18" t="s">
        <v>595</v>
      </c>
      <c r="AE1712" s="18" t="s">
        <v>595</v>
      </c>
      <c r="AF1712" s="18" t="s">
        <v>595</v>
      </c>
      <c r="AG1712" s="18" t="s">
        <v>595</v>
      </c>
      <c r="AH1712" s="18" t="s">
        <v>595</v>
      </c>
      <c r="AI1712" s="18">
        <v>0.83</v>
      </c>
      <c r="AJ1712" s="18" t="s">
        <v>522</v>
      </c>
      <c r="AK1712" s="18">
        <v>0.83</v>
      </c>
      <c r="AL1712" s="18" t="s">
        <v>2203</v>
      </c>
      <c r="AM1712" s="18" t="s">
        <v>2163</v>
      </c>
      <c r="AN1712" s="18">
        <v>1.25</v>
      </c>
      <c r="AO1712" s="18" t="s">
        <v>2204</v>
      </c>
      <c r="AP1712" s="18" t="s">
        <v>479</v>
      </c>
      <c r="AQ1712" s="18">
        <v>72</v>
      </c>
      <c r="AR1712" s="18" t="s">
        <v>561</v>
      </c>
      <c r="AS1712" s="18" t="s">
        <v>595</v>
      </c>
      <c r="AT1712" s="18" t="s">
        <v>595</v>
      </c>
      <c r="AU1712" s="18">
        <v>0.11</v>
      </c>
      <c r="AV1712" s="18">
        <v>0.11</v>
      </c>
      <c r="AW1712" s="18" t="s">
        <v>557</v>
      </c>
      <c r="AX1712" s="18" t="s">
        <v>595</v>
      </c>
      <c r="AY1712" s="18" t="s">
        <v>595</v>
      </c>
      <c r="AZ1712" s="18" t="s">
        <v>595</v>
      </c>
      <c r="BA1712" s="18" t="s">
        <v>595</v>
      </c>
      <c r="BB1712" s="18" t="s">
        <v>1384</v>
      </c>
      <c r="BC1712" s="18" t="s">
        <v>307</v>
      </c>
      <c r="BD1712" s="18">
        <v>0.53</v>
      </c>
      <c r="BE1712" s="18" t="s">
        <v>563</v>
      </c>
      <c r="BF1712" s="18" t="s">
        <v>479</v>
      </c>
      <c r="BG1712" s="18">
        <v>72</v>
      </c>
      <c r="BH1712" s="18" t="s">
        <v>561</v>
      </c>
      <c r="BI1712" s="18" t="s">
        <v>595</v>
      </c>
      <c r="BJ1712" s="18" t="s">
        <v>595</v>
      </c>
      <c r="BK1712" s="18">
        <v>0.01</v>
      </c>
      <c r="BL1712" s="18">
        <v>0.01</v>
      </c>
      <c r="BM1712" s="18" t="s">
        <v>557</v>
      </c>
      <c r="BN1712" s="18" t="s">
        <v>595</v>
      </c>
      <c r="BO1712" s="18" t="s">
        <v>595</v>
      </c>
      <c r="BP1712" s="18" t="s">
        <v>595</v>
      </c>
      <c r="BQ1712" s="18" t="s">
        <v>595</v>
      </c>
      <c r="BR1712" s="18" t="s">
        <v>1384</v>
      </c>
      <c r="BS1712" s="18" t="s">
        <v>296</v>
      </c>
      <c r="BT1712" s="18">
        <v>-0.72</v>
      </c>
      <c r="BU1712" s="18" t="s">
        <v>2205</v>
      </c>
      <c r="BV1712" s="18" t="s">
        <v>479</v>
      </c>
      <c r="BW1712" s="18">
        <v>72</v>
      </c>
      <c r="BX1712" s="18" t="s">
        <v>561</v>
      </c>
      <c r="BY1712" s="18" t="s">
        <v>595</v>
      </c>
      <c r="BZ1712" s="18" t="s">
        <v>595</v>
      </c>
      <c r="CA1712" s="18">
        <v>7.0000000000000007E-2</v>
      </c>
      <c r="CB1712" s="18">
        <v>7.0000000000000007E-2</v>
      </c>
      <c r="CC1712" s="18" t="s">
        <v>557</v>
      </c>
      <c r="CD1712" s="18" t="s">
        <v>595</v>
      </c>
      <c r="CE1712" s="18" t="s">
        <v>595</v>
      </c>
      <c r="CF1712" s="18" t="s">
        <v>595</v>
      </c>
      <c r="CG1712" s="18" t="s">
        <v>595</v>
      </c>
      <c r="CH1712" s="18" t="s">
        <v>1384</v>
      </c>
      <c r="CI1712" s="18" t="s">
        <v>295</v>
      </c>
      <c r="CJ1712" s="18">
        <v>0.25</v>
      </c>
      <c r="CK1712" s="18" t="s">
        <v>2206</v>
      </c>
      <c r="CL1712" s="18" t="s">
        <v>479</v>
      </c>
      <c r="CM1712" s="18">
        <v>72</v>
      </c>
      <c r="CN1712" s="18" t="s">
        <v>561</v>
      </c>
      <c r="CO1712" s="18" t="s">
        <v>595</v>
      </c>
      <c r="CP1712" s="18" t="s">
        <v>595</v>
      </c>
      <c r="CQ1712" s="18">
        <v>0.04</v>
      </c>
      <c r="CR1712" s="18">
        <v>0.04</v>
      </c>
      <c r="CS1712" s="18" t="s">
        <v>557</v>
      </c>
      <c r="CT1712" s="18" t="s">
        <v>595</v>
      </c>
      <c r="CU1712" s="18" t="s">
        <v>595</v>
      </c>
      <c r="CV1712" s="18" t="s">
        <v>595</v>
      </c>
      <c r="CW1712" s="18" t="s">
        <v>595</v>
      </c>
      <c r="CX1712" s="18" t="s">
        <v>1384</v>
      </c>
      <c r="CY1712" s="18"/>
      <c r="CZ1712" s="18"/>
      <c r="DA1712" s="18"/>
      <c r="DB1712" s="18"/>
      <c r="DC1712" s="18"/>
      <c r="DD1712" s="18"/>
      <c r="DE1712" s="18"/>
      <c r="DF1712" s="18"/>
      <c r="DG1712" s="18"/>
      <c r="DH1712" s="18"/>
      <c r="DI1712" s="18"/>
      <c r="DJ1712" s="18"/>
      <c r="DK1712" s="18"/>
      <c r="DL1712" s="18"/>
      <c r="DM1712" s="18"/>
      <c r="DN1712" s="18"/>
      <c r="DO1712" s="56">
        <v>0</v>
      </c>
      <c r="DP1712" s="56"/>
      <c r="DQ1712" s="56"/>
      <c r="DR1712" s="56"/>
      <c r="DS1712" s="56"/>
      <c r="DT1712" s="56"/>
      <c r="DU1712" s="56">
        <v>0</v>
      </c>
      <c r="DV1712" s="56">
        <v>0</v>
      </c>
      <c r="DW1712" s="56"/>
      <c r="DX1712" s="56"/>
      <c r="DY1712" s="56"/>
      <c r="DZ1712" s="56"/>
      <c r="EA1712" s="56"/>
      <c r="EB1712" s="56"/>
      <c r="EC1712" s="56"/>
      <c r="ED1712" s="56"/>
      <c r="EE1712" s="56"/>
      <c r="EF1712" s="56"/>
      <c r="EG1712" s="56"/>
      <c r="EH1712" s="18" t="s">
        <v>2208</v>
      </c>
      <c r="EI1712" s="18">
        <f t="array" ref="EI1712">IF(SUMPRODUCT(--(DO1712:DS1712&lt;&gt;""))=0, 0,1)</f>
        <v>1</v>
      </c>
      <c r="EJ1712" s="18">
        <f t="array" ref="EJ1712">IF(SUMPRODUCT(--(DT1712:EG1712&lt;&gt;""))=0, 0,1)</f>
        <v>1</v>
      </c>
      <c r="EK1712" s="18" cm="1">
        <f t="array" ref="EK1712">IF(SUMPRODUCT(--(EC1712:EG1712&lt;&gt;""))=0, 0,1)</f>
        <v>0</v>
      </c>
      <c r="EL1712" s="18">
        <f t="array" ref="EL1712">IF(SUMPRODUCT(--(EE1712:EG1712&lt;&gt;""))=0, 0,1)</f>
        <v>0</v>
      </c>
      <c r="EM1712" s="18">
        <f t="shared" si="329"/>
        <v>0</v>
      </c>
      <c r="EN1712" s="18">
        <f t="shared" si="330"/>
        <v>0</v>
      </c>
      <c r="EO1712" s="18">
        <f t="shared" si="331"/>
        <v>0</v>
      </c>
      <c r="EP1712" s="18" t="str">
        <f t="shared" si="332"/>
        <v>NA</v>
      </c>
      <c r="EQ1712" s="18" t="str">
        <f t="shared" si="333"/>
        <v>NA</v>
      </c>
      <c r="ER1712" s="18" t="s">
        <v>2083</v>
      </c>
      <c r="ES1712" s="59">
        <v>43972</v>
      </c>
      <c r="ET1712" s="18" t="s">
        <v>2209</v>
      </c>
      <c r="EU1712" s="18"/>
    </row>
    <row r="1713" spans="1:151" s="1" customFormat="1" ht="15.75" customHeight="1" x14ac:dyDescent="0.2">
      <c r="A1713" s="5" t="s">
        <v>1982</v>
      </c>
      <c r="B1713" s="24" t="s">
        <v>2196</v>
      </c>
      <c r="C1713" s="56">
        <v>1</v>
      </c>
      <c r="D1713" s="18" t="s">
        <v>2666</v>
      </c>
      <c r="E1713" s="18" t="s">
        <v>2945</v>
      </c>
      <c r="F1713" s="18" t="s">
        <v>553</v>
      </c>
      <c r="G1713" s="18" t="s">
        <v>2210</v>
      </c>
      <c r="H1713" s="18" t="s">
        <v>2211</v>
      </c>
      <c r="I1713" s="18" t="s">
        <v>577</v>
      </c>
      <c r="J1713" s="18" t="s">
        <v>595</v>
      </c>
      <c r="K1713" s="18" t="s">
        <v>257</v>
      </c>
      <c r="L1713" s="18" t="s">
        <v>595</v>
      </c>
      <c r="M1713" s="18" t="s">
        <v>2197</v>
      </c>
      <c r="N1713" s="56">
        <v>30</v>
      </c>
      <c r="O1713" s="18"/>
      <c r="P1713" s="18" t="s">
        <v>2198</v>
      </c>
      <c r="Q1713" s="18" t="s">
        <v>254</v>
      </c>
      <c r="R1713" s="18" t="s">
        <v>2199</v>
      </c>
      <c r="S1713" s="18" t="s">
        <v>595</v>
      </c>
      <c r="T1713" s="18" t="s">
        <v>2200</v>
      </c>
      <c r="U1713" s="26" t="s">
        <v>257</v>
      </c>
      <c r="V1713" s="26" t="s">
        <v>257</v>
      </c>
      <c r="W1713" s="26" t="s">
        <v>257</v>
      </c>
      <c r="X1713" s="18" t="s">
        <v>2201</v>
      </c>
      <c r="Y1713" s="18">
        <v>0</v>
      </c>
      <c r="Z1713" s="18" t="s">
        <v>2202</v>
      </c>
      <c r="AA1713" s="18" t="s">
        <v>257</v>
      </c>
      <c r="AB1713" s="55">
        <f t="shared" si="328"/>
        <v>0</v>
      </c>
      <c r="AC1713" s="18" t="s">
        <v>595</v>
      </c>
      <c r="AD1713" s="18" t="s">
        <v>595</v>
      </c>
      <c r="AE1713" s="18" t="s">
        <v>595</v>
      </c>
      <c r="AF1713" s="18" t="s">
        <v>595</v>
      </c>
      <c r="AG1713" s="18" t="s">
        <v>595</v>
      </c>
      <c r="AH1713" s="18" t="s">
        <v>595</v>
      </c>
      <c r="AI1713" s="18">
        <v>8.3000000000000004E-2</v>
      </c>
      <c r="AJ1713" s="18" t="s">
        <v>522</v>
      </c>
      <c r="AK1713" s="18">
        <v>8.3000000000000004E-2</v>
      </c>
      <c r="AL1713" s="18" t="s">
        <v>2203</v>
      </c>
      <c r="AM1713" s="18" t="s">
        <v>2163</v>
      </c>
      <c r="AN1713" s="18">
        <v>1.52</v>
      </c>
      <c r="AO1713" s="18" t="s">
        <v>2204</v>
      </c>
      <c r="AP1713" s="18" t="s">
        <v>479</v>
      </c>
      <c r="AQ1713" s="18">
        <v>72</v>
      </c>
      <c r="AR1713" s="18" t="s">
        <v>561</v>
      </c>
      <c r="AS1713" s="18" t="s">
        <v>595</v>
      </c>
      <c r="AT1713" s="18" t="s">
        <v>595</v>
      </c>
      <c r="AU1713" s="18">
        <v>0.14000000000000001</v>
      </c>
      <c r="AV1713" s="18">
        <v>0.14000000000000001</v>
      </c>
      <c r="AW1713" s="18" t="s">
        <v>557</v>
      </c>
      <c r="AX1713" s="18" t="s">
        <v>595</v>
      </c>
      <c r="AY1713" s="18" t="s">
        <v>595</v>
      </c>
      <c r="AZ1713" s="18" t="s">
        <v>595</v>
      </c>
      <c r="BA1713" s="18" t="s">
        <v>595</v>
      </c>
      <c r="BB1713" s="18" t="s">
        <v>1384</v>
      </c>
      <c r="BC1713" s="18" t="s">
        <v>307</v>
      </c>
      <c r="BD1713" s="18">
        <v>0.59</v>
      </c>
      <c r="BE1713" s="18" t="s">
        <v>563</v>
      </c>
      <c r="BF1713" s="18" t="s">
        <v>479</v>
      </c>
      <c r="BG1713" s="18">
        <v>72</v>
      </c>
      <c r="BH1713" s="18" t="s">
        <v>561</v>
      </c>
      <c r="BI1713" s="18" t="s">
        <v>595</v>
      </c>
      <c r="BJ1713" s="18" t="s">
        <v>595</v>
      </c>
      <c r="BK1713" s="18">
        <v>0.02</v>
      </c>
      <c r="BL1713" s="18">
        <v>0.02</v>
      </c>
      <c r="BM1713" s="18" t="s">
        <v>557</v>
      </c>
      <c r="BN1713" s="18" t="s">
        <v>595</v>
      </c>
      <c r="BO1713" s="18" t="s">
        <v>595</v>
      </c>
      <c r="BP1713" s="18" t="s">
        <v>595</v>
      </c>
      <c r="BQ1713" s="18" t="s">
        <v>595</v>
      </c>
      <c r="BR1713" s="18" t="s">
        <v>1384</v>
      </c>
      <c r="BS1713" s="18" t="s">
        <v>296</v>
      </c>
      <c r="BT1713" s="18">
        <v>-1.44</v>
      </c>
      <c r="BU1713" s="18" t="s">
        <v>2205</v>
      </c>
      <c r="BV1713" s="18" t="s">
        <v>479</v>
      </c>
      <c r="BW1713" s="18">
        <v>72</v>
      </c>
      <c r="BX1713" s="18" t="s">
        <v>561</v>
      </c>
      <c r="BY1713" s="18" t="s">
        <v>595</v>
      </c>
      <c r="BZ1713" s="18" t="s">
        <v>595</v>
      </c>
      <c r="CA1713" s="18">
        <v>0.21</v>
      </c>
      <c r="CB1713" s="18">
        <v>0.21</v>
      </c>
      <c r="CC1713" s="18" t="s">
        <v>557</v>
      </c>
      <c r="CD1713" s="18" t="s">
        <v>595</v>
      </c>
      <c r="CE1713" s="18" t="s">
        <v>595</v>
      </c>
      <c r="CF1713" s="18" t="s">
        <v>595</v>
      </c>
      <c r="CG1713" s="18" t="s">
        <v>595</v>
      </c>
      <c r="CH1713" s="18" t="s">
        <v>1384</v>
      </c>
      <c r="CI1713" s="18" t="s">
        <v>295</v>
      </c>
      <c r="CJ1713" s="18">
        <v>0.41</v>
      </c>
      <c r="CK1713" s="18" t="s">
        <v>2206</v>
      </c>
      <c r="CL1713" s="18" t="s">
        <v>479</v>
      </c>
      <c r="CM1713" s="18">
        <v>72</v>
      </c>
      <c r="CN1713" s="18" t="s">
        <v>561</v>
      </c>
      <c r="CO1713" s="18" t="s">
        <v>595</v>
      </c>
      <c r="CP1713" s="18" t="s">
        <v>595</v>
      </c>
      <c r="CQ1713" s="18">
        <v>7.0000000000000007E-2</v>
      </c>
      <c r="CR1713" s="18">
        <v>7.0000000000000007E-2</v>
      </c>
      <c r="CS1713" s="18" t="s">
        <v>557</v>
      </c>
      <c r="CT1713" s="18" t="s">
        <v>595</v>
      </c>
      <c r="CU1713" s="18" t="s">
        <v>595</v>
      </c>
      <c r="CV1713" s="18" t="s">
        <v>595</v>
      </c>
      <c r="CW1713" s="18" t="s">
        <v>595</v>
      </c>
      <c r="CX1713" s="18" t="s">
        <v>1384</v>
      </c>
      <c r="CY1713" s="18"/>
      <c r="CZ1713" s="18"/>
      <c r="DA1713" s="18"/>
      <c r="DB1713" s="18"/>
      <c r="DC1713" s="18"/>
      <c r="DD1713" s="18"/>
      <c r="DE1713" s="18"/>
      <c r="DF1713" s="18"/>
      <c r="DG1713" s="18"/>
      <c r="DH1713" s="18"/>
      <c r="DI1713" s="18"/>
      <c r="DJ1713" s="18"/>
      <c r="DK1713" s="18"/>
      <c r="DL1713" s="18"/>
      <c r="DM1713" s="18"/>
      <c r="DN1713" s="18"/>
      <c r="DO1713" s="56">
        <v>0</v>
      </c>
      <c r="DP1713" s="56"/>
      <c r="DQ1713" s="56"/>
      <c r="DR1713" s="56"/>
      <c r="DS1713" s="56"/>
      <c r="DT1713" s="56"/>
      <c r="DU1713" s="56">
        <v>0</v>
      </c>
      <c r="DV1713" s="56">
        <v>0</v>
      </c>
      <c r="DW1713" s="56"/>
      <c r="DX1713" s="56"/>
      <c r="DY1713" s="56"/>
      <c r="DZ1713" s="56"/>
      <c r="EA1713" s="56"/>
      <c r="EB1713" s="56"/>
      <c r="EC1713" s="56"/>
      <c r="ED1713" s="56"/>
      <c r="EE1713" s="56"/>
      <c r="EF1713" s="56"/>
      <c r="EG1713" s="56"/>
      <c r="EH1713" s="18" t="s">
        <v>2212</v>
      </c>
      <c r="EI1713" s="18">
        <f t="array" ref="EI1713">IF(SUMPRODUCT(--(DO1713:DS1713&lt;&gt;""))=0, 0,1)</f>
        <v>1</v>
      </c>
      <c r="EJ1713" s="18">
        <f t="array" ref="EJ1713">IF(SUMPRODUCT(--(DT1713:EG1713&lt;&gt;""))=0, 0,1)</f>
        <v>1</v>
      </c>
      <c r="EK1713" s="18" cm="1">
        <f t="array" ref="EK1713">IF(SUMPRODUCT(--(EC1713:EG1713&lt;&gt;""))=0, 0,1)</f>
        <v>0</v>
      </c>
      <c r="EL1713" s="18">
        <f t="array" ref="EL1713">IF(SUMPRODUCT(--(EE1713:EG1713&lt;&gt;""))=0, 0,1)</f>
        <v>0</v>
      </c>
      <c r="EM1713" s="18">
        <f t="shared" si="329"/>
        <v>0</v>
      </c>
      <c r="EN1713" s="18">
        <f t="shared" si="330"/>
        <v>0</v>
      </c>
      <c r="EO1713" s="18">
        <f t="shared" si="331"/>
        <v>0</v>
      </c>
      <c r="EP1713" s="18" t="str">
        <f t="shared" si="332"/>
        <v>NA</v>
      </c>
      <c r="EQ1713" s="18" t="str">
        <f t="shared" si="333"/>
        <v>NA</v>
      </c>
      <c r="ER1713" s="18" t="s">
        <v>2083</v>
      </c>
      <c r="ES1713" s="59">
        <v>43972</v>
      </c>
      <c r="ET1713" s="18" t="s">
        <v>2213</v>
      </c>
      <c r="EU1713" s="18"/>
    </row>
    <row r="1714" spans="1:151" s="1" customFormat="1" ht="15.75" customHeight="1" x14ac:dyDescent="0.2">
      <c r="A1714" s="5" t="s">
        <v>1982</v>
      </c>
      <c r="B1714" s="24" t="s">
        <v>2196</v>
      </c>
      <c r="C1714" s="56">
        <v>1</v>
      </c>
      <c r="D1714" s="18" t="s">
        <v>2667</v>
      </c>
      <c r="E1714" s="18" t="s">
        <v>2945</v>
      </c>
      <c r="F1714" s="18" t="s">
        <v>553</v>
      </c>
      <c r="G1714" s="18" t="s">
        <v>728</v>
      </c>
      <c r="H1714" s="18" t="s">
        <v>1428</v>
      </c>
      <c r="I1714" s="18" t="s">
        <v>667</v>
      </c>
      <c r="J1714" s="18" t="s">
        <v>595</v>
      </c>
      <c r="K1714" s="18" t="s">
        <v>257</v>
      </c>
      <c r="L1714" s="18" t="s">
        <v>595</v>
      </c>
      <c r="M1714" s="18" t="s">
        <v>2197</v>
      </c>
      <c r="N1714" s="56">
        <v>30</v>
      </c>
      <c r="O1714" s="18"/>
      <c r="P1714" s="18" t="s">
        <v>2198</v>
      </c>
      <c r="Q1714" s="18" t="s">
        <v>254</v>
      </c>
      <c r="R1714" s="18" t="s">
        <v>2199</v>
      </c>
      <c r="S1714" s="18" t="s">
        <v>2214</v>
      </c>
      <c r="T1714" s="18" t="s">
        <v>2200</v>
      </c>
      <c r="U1714" s="26" t="s">
        <v>257</v>
      </c>
      <c r="V1714" s="26" t="s">
        <v>257</v>
      </c>
      <c r="W1714" s="26" t="s">
        <v>257</v>
      </c>
      <c r="X1714" s="18" t="s">
        <v>2215</v>
      </c>
      <c r="Y1714" s="18">
        <v>102.4</v>
      </c>
      <c r="Z1714" s="18" t="s">
        <v>2202</v>
      </c>
      <c r="AA1714" s="18" t="s">
        <v>257</v>
      </c>
      <c r="AB1714" s="57">
        <f t="shared" si="328"/>
        <v>102.4</v>
      </c>
      <c r="AC1714" s="18" t="s">
        <v>479</v>
      </c>
      <c r="AD1714" s="18" t="s">
        <v>2216</v>
      </c>
      <c r="AE1714" s="18" t="s">
        <v>556</v>
      </c>
      <c r="AF1714" s="18">
        <v>88.5</v>
      </c>
      <c r="AG1714" s="18">
        <v>116.3</v>
      </c>
      <c r="AH1714" s="18" t="s">
        <v>557</v>
      </c>
      <c r="AI1714" s="18">
        <v>8.3000000000000004E-2</v>
      </c>
      <c r="AJ1714" s="18" t="s">
        <v>522</v>
      </c>
      <c r="AK1714" s="18">
        <v>8.3000000000000004E-2</v>
      </c>
      <c r="AL1714" s="18"/>
      <c r="AM1714" s="18" t="s">
        <v>2163</v>
      </c>
      <c r="AN1714" s="18">
        <v>1.3</v>
      </c>
      <c r="AO1714" s="18" t="s">
        <v>2204</v>
      </c>
      <c r="AP1714" s="18" t="s">
        <v>479</v>
      </c>
      <c r="AQ1714" s="18">
        <v>72</v>
      </c>
      <c r="AR1714" s="18" t="s">
        <v>561</v>
      </c>
      <c r="AS1714" s="18" t="s">
        <v>595</v>
      </c>
      <c r="AT1714" s="18" t="s">
        <v>595</v>
      </c>
      <c r="AU1714" s="18">
        <v>0.02</v>
      </c>
      <c r="AV1714" s="18">
        <v>0.02</v>
      </c>
      <c r="AW1714" s="18" t="s">
        <v>557</v>
      </c>
      <c r="AX1714" s="18" t="s">
        <v>595</v>
      </c>
      <c r="AY1714" s="18" t="s">
        <v>595</v>
      </c>
      <c r="AZ1714" s="18" t="s">
        <v>595</v>
      </c>
      <c r="BA1714" s="18" t="s">
        <v>595</v>
      </c>
      <c r="BB1714" s="18" t="s">
        <v>1384</v>
      </c>
      <c r="BC1714" s="18" t="s">
        <v>307</v>
      </c>
      <c r="BD1714" s="18">
        <v>0.56000000000000005</v>
      </c>
      <c r="BE1714" s="18" t="s">
        <v>563</v>
      </c>
      <c r="BF1714" s="18" t="s">
        <v>479</v>
      </c>
      <c r="BG1714" s="18">
        <v>72</v>
      </c>
      <c r="BH1714" s="18" t="s">
        <v>561</v>
      </c>
      <c r="BI1714" s="18" t="s">
        <v>595</v>
      </c>
      <c r="BJ1714" s="18" t="s">
        <v>595</v>
      </c>
      <c r="BK1714" s="18">
        <v>0.02</v>
      </c>
      <c r="BL1714" s="18">
        <v>0.02</v>
      </c>
      <c r="BM1714" s="18" t="s">
        <v>557</v>
      </c>
      <c r="BN1714" s="18" t="s">
        <v>595</v>
      </c>
      <c r="BO1714" s="18" t="s">
        <v>595</v>
      </c>
      <c r="BP1714" s="18" t="s">
        <v>595</v>
      </c>
      <c r="BQ1714" s="18" t="s">
        <v>595</v>
      </c>
      <c r="BR1714" s="18" t="s">
        <v>1384</v>
      </c>
      <c r="BS1714" s="18" t="s">
        <v>296</v>
      </c>
      <c r="BT1714" s="18">
        <v>-1.46</v>
      </c>
      <c r="BU1714" s="18" t="s">
        <v>2205</v>
      </c>
      <c r="BV1714" s="18" t="s">
        <v>479</v>
      </c>
      <c r="BW1714" s="18">
        <v>72</v>
      </c>
      <c r="BX1714" s="18" t="s">
        <v>561</v>
      </c>
      <c r="BY1714" s="18" t="s">
        <v>595</v>
      </c>
      <c r="BZ1714" s="18" t="s">
        <v>595</v>
      </c>
      <c r="CA1714" s="18">
        <v>0.16</v>
      </c>
      <c r="CB1714" s="18">
        <v>0.16</v>
      </c>
      <c r="CC1714" s="18" t="s">
        <v>557</v>
      </c>
      <c r="CD1714" s="18" t="s">
        <v>595</v>
      </c>
      <c r="CE1714" s="18" t="s">
        <v>595</v>
      </c>
      <c r="CF1714" s="18" t="s">
        <v>595</v>
      </c>
      <c r="CG1714" s="18" t="s">
        <v>595</v>
      </c>
      <c r="CH1714" s="18" t="s">
        <v>1384</v>
      </c>
      <c r="CI1714" s="18" t="s">
        <v>295</v>
      </c>
      <c r="CJ1714" s="18">
        <v>0.43</v>
      </c>
      <c r="CK1714" s="18" t="s">
        <v>2206</v>
      </c>
      <c r="CL1714" s="18" t="s">
        <v>479</v>
      </c>
      <c r="CM1714" s="18">
        <v>72</v>
      </c>
      <c r="CN1714" s="18" t="s">
        <v>561</v>
      </c>
      <c r="CO1714" s="18" t="s">
        <v>595</v>
      </c>
      <c r="CP1714" s="18" t="s">
        <v>595</v>
      </c>
      <c r="CQ1714" s="18">
        <v>0.09</v>
      </c>
      <c r="CR1714" s="18">
        <v>0.09</v>
      </c>
      <c r="CS1714" s="18" t="s">
        <v>557</v>
      </c>
      <c r="CT1714" s="18" t="s">
        <v>595</v>
      </c>
      <c r="CU1714" s="18" t="s">
        <v>595</v>
      </c>
      <c r="CV1714" s="18" t="s">
        <v>595</v>
      </c>
      <c r="CW1714" s="18" t="s">
        <v>595</v>
      </c>
      <c r="CX1714" s="18" t="s">
        <v>1384</v>
      </c>
      <c r="CY1714" s="18"/>
      <c r="CZ1714" s="18"/>
      <c r="DA1714" s="18"/>
      <c r="DB1714" s="18"/>
      <c r="DC1714" s="18"/>
      <c r="DD1714" s="18"/>
      <c r="DE1714" s="18"/>
      <c r="DF1714" s="18"/>
      <c r="DG1714" s="18"/>
      <c r="DH1714" s="18"/>
      <c r="DI1714" s="18"/>
      <c r="DJ1714" s="18"/>
      <c r="DK1714" s="18"/>
      <c r="DL1714" s="18"/>
      <c r="DM1714" s="18"/>
      <c r="DN1714" s="18"/>
      <c r="DO1714" s="56">
        <v>0</v>
      </c>
      <c r="DP1714" s="56"/>
      <c r="DQ1714" s="56"/>
      <c r="DR1714" s="56"/>
      <c r="DS1714" s="56"/>
      <c r="DT1714" s="56"/>
      <c r="DU1714" s="56">
        <v>0</v>
      </c>
      <c r="DV1714" s="56">
        <v>0</v>
      </c>
      <c r="DW1714" s="56"/>
      <c r="DX1714" s="56"/>
      <c r="DY1714" s="56"/>
      <c r="DZ1714" s="56"/>
      <c r="EA1714" s="56"/>
      <c r="EB1714" s="56"/>
      <c r="EC1714" s="56"/>
      <c r="ED1714" s="56"/>
      <c r="EE1714" s="56"/>
      <c r="EF1714" s="56"/>
      <c r="EG1714" s="56"/>
      <c r="EH1714" s="18" t="s">
        <v>2212</v>
      </c>
      <c r="EI1714" s="18">
        <f t="array" ref="EI1714">IF(SUMPRODUCT(--(DO1714:DS1714&lt;&gt;""))=0, 0,1)</f>
        <v>1</v>
      </c>
      <c r="EJ1714" s="18">
        <f t="array" ref="EJ1714">IF(SUMPRODUCT(--(DT1714:EG1714&lt;&gt;""))=0, 0,1)</f>
        <v>1</v>
      </c>
      <c r="EK1714" s="18" cm="1">
        <f t="array" ref="EK1714">IF(SUMPRODUCT(--(EC1714:EG1714&lt;&gt;""))=0, 0,1)</f>
        <v>0</v>
      </c>
      <c r="EL1714" s="18">
        <f t="array" ref="EL1714">IF(SUMPRODUCT(--(EE1714:EG1714&lt;&gt;""))=0, 0,1)</f>
        <v>0</v>
      </c>
      <c r="EM1714" s="18">
        <f t="shared" si="329"/>
        <v>0</v>
      </c>
      <c r="EN1714" s="18">
        <f t="shared" si="330"/>
        <v>0</v>
      </c>
      <c r="EO1714" s="18">
        <f t="shared" si="331"/>
        <v>0</v>
      </c>
      <c r="EP1714" s="18" t="str">
        <f t="shared" si="332"/>
        <v>NA</v>
      </c>
      <c r="EQ1714" s="18" t="str">
        <f t="shared" si="333"/>
        <v>NA</v>
      </c>
      <c r="ER1714" s="18" t="s">
        <v>2083</v>
      </c>
      <c r="ES1714" s="59">
        <v>43972</v>
      </c>
      <c r="ET1714" s="18"/>
      <c r="EU1714" s="18"/>
    </row>
    <row r="1715" spans="1:151" s="1" customFormat="1" ht="15.75" customHeight="1" x14ac:dyDescent="0.2">
      <c r="A1715" s="5" t="s">
        <v>1982</v>
      </c>
      <c r="B1715" s="24" t="s">
        <v>2196</v>
      </c>
      <c r="C1715" s="56">
        <v>1</v>
      </c>
      <c r="D1715" s="18" t="s">
        <v>2667</v>
      </c>
      <c r="E1715" s="18" t="s">
        <v>2945</v>
      </c>
      <c r="F1715" s="18" t="s">
        <v>553</v>
      </c>
      <c r="G1715" s="18" t="s">
        <v>771</v>
      </c>
      <c r="H1715" s="18" t="s">
        <v>807</v>
      </c>
      <c r="I1715" s="18" t="s">
        <v>667</v>
      </c>
      <c r="J1715" s="18" t="s">
        <v>595</v>
      </c>
      <c r="K1715" s="18" t="s">
        <v>257</v>
      </c>
      <c r="L1715" s="18" t="s">
        <v>595</v>
      </c>
      <c r="M1715" s="18" t="s">
        <v>2197</v>
      </c>
      <c r="N1715" s="56">
        <v>30</v>
      </c>
      <c r="O1715" s="18"/>
      <c r="P1715" s="18" t="s">
        <v>2198</v>
      </c>
      <c r="Q1715" s="18" t="s">
        <v>254</v>
      </c>
      <c r="R1715" s="18" t="s">
        <v>2199</v>
      </c>
      <c r="S1715" s="18" t="s">
        <v>2214</v>
      </c>
      <c r="T1715" s="18" t="s">
        <v>2200</v>
      </c>
      <c r="U1715" s="26" t="s">
        <v>257</v>
      </c>
      <c r="V1715" s="26" t="s">
        <v>257</v>
      </c>
      <c r="W1715" s="26" t="s">
        <v>257</v>
      </c>
      <c r="X1715" s="18" t="s">
        <v>2215</v>
      </c>
      <c r="Y1715" s="18">
        <v>102.4</v>
      </c>
      <c r="Z1715" s="18" t="s">
        <v>2202</v>
      </c>
      <c r="AA1715" s="18" t="s">
        <v>257</v>
      </c>
      <c r="AB1715" s="57">
        <f t="shared" si="328"/>
        <v>102.4</v>
      </c>
      <c r="AC1715" s="18" t="s">
        <v>479</v>
      </c>
      <c r="AD1715" s="18" t="s">
        <v>2216</v>
      </c>
      <c r="AE1715" s="18" t="s">
        <v>556</v>
      </c>
      <c r="AF1715" s="18">
        <v>88.5</v>
      </c>
      <c r="AG1715" s="18">
        <v>116.3</v>
      </c>
      <c r="AH1715" s="18" t="s">
        <v>557</v>
      </c>
      <c r="AI1715" s="18">
        <v>8.3000000000000004E-2</v>
      </c>
      <c r="AJ1715" s="18" t="s">
        <v>522</v>
      </c>
      <c r="AK1715" s="18">
        <v>8.3000000000000004E-2</v>
      </c>
      <c r="AL1715" s="18"/>
      <c r="AM1715" s="18" t="s">
        <v>2163</v>
      </c>
      <c r="AN1715" s="18">
        <v>1.2</v>
      </c>
      <c r="AO1715" s="18" t="s">
        <v>2204</v>
      </c>
      <c r="AP1715" s="18" t="s">
        <v>479</v>
      </c>
      <c r="AQ1715" s="18">
        <v>72</v>
      </c>
      <c r="AR1715" s="18" t="s">
        <v>561</v>
      </c>
      <c r="AS1715" s="18" t="s">
        <v>595</v>
      </c>
      <c r="AT1715" s="18" t="s">
        <v>595</v>
      </c>
      <c r="AU1715" s="18">
        <v>0.05</v>
      </c>
      <c r="AV1715" s="18">
        <v>0.05</v>
      </c>
      <c r="AW1715" s="18" t="s">
        <v>557</v>
      </c>
      <c r="AX1715" s="18" t="s">
        <v>595</v>
      </c>
      <c r="AY1715" s="18" t="s">
        <v>595</v>
      </c>
      <c r="AZ1715" s="18" t="s">
        <v>595</v>
      </c>
      <c r="BA1715" s="18" t="s">
        <v>595</v>
      </c>
      <c r="BB1715" s="18" t="s">
        <v>1384</v>
      </c>
      <c r="BC1715" s="18" t="s">
        <v>307</v>
      </c>
      <c r="BD1715" s="18">
        <v>0.52</v>
      </c>
      <c r="BE1715" s="18" t="s">
        <v>563</v>
      </c>
      <c r="BF1715" s="18" t="s">
        <v>479</v>
      </c>
      <c r="BG1715" s="18">
        <v>72</v>
      </c>
      <c r="BH1715" s="18" t="s">
        <v>561</v>
      </c>
      <c r="BI1715" s="18" t="s">
        <v>595</v>
      </c>
      <c r="BJ1715" s="18" t="s">
        <v>595</v>
      </c>
      <c r="BK1715" s="18">
        <v>0.01</v>
      </c>
      <c r="BL1715" s="18">
        <v>0.01</v>
      </c>
      <c r="BM1715" s="18" t="s">
        <v>557</v>
      </c>
      <c r="BN1715" s="18" t="s">
        <v>595</v>
      </c>
      <c r="BO1715" s="18" t="s">
        <v>595</v>
      </c>
      <c r="BP1715" s="18" t="s">
        <v>595</v>
      </c>
      <c r="BQ1715" s="18" t="s">
        <v>595</v>
      </c>
      <c r="BR1715" s="18" t="s">
        <v>1384</v>
      </c>
      <c r="BS1715" s="18" t="s">
        <v>296</v>
      </c>
      <c r="BT1715" s="18">
        <v>-0.63</v>
      </c>
      <c r="BU1715" s="18" t="s">
        <v>2205</v>
      </c>
      <c r="BV1715" s="18" t="s">
        <v>479</v>
      </c>
      <c r="BW1715" s="18">
        <v>72</v>
      </c>
      <c r="BX1715" s="18" t="s">
        <v>561</v>
      </c>
      <c r="BY1715" s="18" t="s">
        <v>595</v>
      </c>
      <c r="BZ1715" s="18" t="s">
        <v>595</v>
      </c>
      <c r="CA1715" s="18">
        <v>0.12</v>
      </c>
      <c r="CB1715" s="18">
        <v>0.12</v>
      </c>
      <c r="CC1715" s="18" t="s">
        <v>557</v>
      </c>
      <c r="CD1715" s="18" t="s">
        <v>595</v>
      </c>
      <c r="CE1715" s="18" t="s">
        <v>595</v>
      </c>
      <c r="CF1715" s="18" t="s">
        <v>595</v>
      </c>
      <c r="CG1715" s="18" t="s">
        <v>595</v>
      </c>
      <c r="CH1715" s="18" t="s">
        <v>1384</v>
      </c>
      <c r="CI1715" s="18" t="s">
        <v>295</v>
      </c>
      <c r="CJ1715" s="18">
        <v>0.36</v>
      </c>
      <c r="CK1715" s="18" t="s">
        <v>2206</v>
      </c>
      <c r="CL1715" s="18" t="s">
        <v>479</v>
      </c>
      <c r="CM1715" s="18">
        <v>72</v>
      </c>
      <c r="CN1715" s="18" t="s">
        <v>561</v>
      </c>
      <c r="CO1715" s="18" t="s">
        <v>595</v>
      </c>
      <c r="CP1715" s="18" t="s">
        <v>595</v>
      </c>
      <c r="CQ1715" s="18" t="s">
        <v>595</v>
      </c>
      <c r="CR1715" s="18" t="s">
        <v>595</v>
      </c>
      <c r="CS1715" s="18" t="s">
        <v>557</v>
      </c>
      <c r="CT1715" s="18" t="s">
        <v>595</v>
      </c>
      <c r="CU1715" s="18" t="s">
        <v>595</v>
      </c>
      <c r="CV1715" s="18" t="s">
        <v>595</v>
      </c>
      <c r="CW1715" s="18" t="s">
        <v>595</v>
      </c>
      <c r="CX1715" s="18" t="s">
        <v>1384</v>
      </c>
      <c r="CY1715" s="18"/>
      <c r="CZ1715" s="18"/>
      <c r="DA1715" s="18"/>
      <c r="DB1715" s="18"/>
      <c r="DC1715" s="18"/>
      <c r="DD1715" s="18"/>
      <c r="DE1715" s="18"/>
      <c r="DF1715" s="18"/>
      <c r="DG1715" s="18"/>
      <c r="DH1715" s="18"/>
      <c r="DI1715" s="18"/>
      <c r="DJ1715" s="18"/>
      <c r="DK1715" s="18"/>
      <c r="DL1715" s="18"/>
      <c r="DM1715" s="18"/>
      <c r="DN1715" s="18"/>
      <c r="DO1715" s="56">
        <v>0</v>
      </c>
      <c r="DP1715" s="56"/>
      <c r="DQ1715" s="56"/>
      <c r="DR1715" s="56"/>
      <c r="DS1715" s="56"/>
      <c r="DT1715" s="56"/>
      <c r="DU1715" s="56">
        <v>0</v>
      </c>
      <c r="DV1715" s="56">
        <v>0</v>
      </c>
      <c r="DW1715" s="56"/>
      <c r="DX1715" s="56"/>
      <c r="DY1715" s="56"/>
      <c r="DZ1715" s="56"/>
      <c r="EA1715" s="56"/>
      <c r="EB1715" s="56"/>
      <c r="EC1715" s="56"/>
      <c r="ED1715" s="56"/>
      <c r="EE1715" s="56"/>
      <c r="EF1715" s="56"/>
      <c r="EG1715" s="56"/>
      <c r="EH1715" s="18" t="s">
        <v>2212</v>
      </c>
      <c r="EI1715" s="18">
        <f t="array" ref="EI1715">IF(SUMPRODUCT(--(DO1715:DS1715&lt;&gt;""))=0, 0,1)</f>
        <v>1</v>
      </c>
      <c r="EJ1715" s="18">
        <f t="array" ref="EJ1715">IF(SUMPRODUCT(--(DT1715:EG1715&lt;&gt;""))=0, 0,1)</f>
        <v>1</v>
      </c>
      <c r="EK1715" s="18" cm="1">
        <f t="array" ref="EK1715">IF(SUMPRODUCT(--(EC1715:EG1715&lt;&gt;""))=0, 0,1)</f>
        <v>0</v>
      </c>
      <c r="EL1715" s="18">
        <f t="array" ref="EL1715">IF(SUMPRODUCT(--(EE1715:EG1715&lt;&gt;""))=0, 0,1)</f>
        <v>0</v>
      </c>
      <c r="EM1715" s="18">
        <f t="shared" si="329"/>
        <v>0</v>
      </c>
      <c r="EN1715" s="18">
        <f t="shared" si="330"/>
        <v>0</v>
      </c>
      <c r="EO1715" s="18">
        <f t="shared" si="331"/>
        <v>0</v>
      </c>
      <c r="EP1715" s="18" t="str">
        <f t="shared" si="332"/>
        <v>NA</v>
      </c>
      <c r="EQ1715" s="18" t="str">
        <f t="shared" si="333"/>
        <v>NA</v>
      </c>
      <c r="ER1715" s="18" t="s">
        <v>2083</v>
      </c>
      <c r="ES1715" s="59">
        <v>43972</v>
      </c>
      <c r="ET1715" s="18"/>
      <c r="EU1715" s="18"/>
    </row>
    <row r="1716" spans="1:151" s="1" customFormat="1" ht="15.75" customHeight="1" x14ac:dyDescent="0.2">
      <c r="A1716" s="5" t="s">
        <v>1982</v>
      </c>
      <c r="B1716" s="24" t="s">
        <v>2196</v>
      </c>
      <c r="C1716" s="56">
        <v>1</v>
      </c>
      <c r="D1716" s="18" t="s">
        <v>2667</v>
      </c>
      <c r="E1716" s="18" t="s">
        <v>2945</v>
      </c>
      <c r="F1716" s="18" t="s">
        <v>553</v>
      </c>
      <c r="G1716" s="18" t="s">
        <v>2210</v>
      </c>
      <c r="H1716" s="18" t="s">
        <v>2211</v>
      </c>
      <c r="I1716" s="18" t="s">
        <v>577</v>
      </c>
      <c r="J1716" s="18" t="s">
        <v>595</v>
      </c>
      <c r="K1716" s="18" t="s">
        <v>257</v>
      </c>
      <c r="L1716" s="18" t="s">
        <v>595</v>
      </c>
      <c r="M1716" s="18" t="s">
        <v>2197</v>
      </c>
      <c r="N1716" s="56">
        <v>30</v>
      </c>
      <c r="O1716" s="18"/>
      <c r="P1716" s="18" t="s">
        <v>2198</v>
      </c>
      <c r="Q1716" s="18" t="s">
        <v>254</v>
      </c>
      <c r="R1716" s="18" t="s">
        <v>2199</v>
      </c>
      <c r="S1716" s="18" t="s">
        <v>2214</v>
      </c>
      <c r="T1716" s="18" t="s">
        <v>2200</v>
      </c>
      <c r="U1716" s="26" t="s">
        <v>257</v>
      </c>
      <c r="V1716" s="26" t="s">
        <v>257</v>
      </c>
      <c r="W1716" s="26" t="s">
        <v>257</v>
      </c>
      <c r="X1716" s="18" t="s">
        <v>2215</v>
      </c>
      <c r="Y1716" s="18">
        <v>102.4</v>
      </c>
      <c r="Z1716" s="18" t="s">
        <v>2202</v>
      </c>
      <c r="AA1716" s="18" t="s">
        <v>257</v>
      </c>
      <c r="AB1716" s="57">
        <f t="shared" si="328"/>
        <v>102.4</v>
      </c>
      <c r="AC1716" s="18" t="s">
        <v>479</v>
      </c>
      <c r="AD1716" s="18" t="s">
        <v>2216</v>
      </c>
      <c r="AE1716" s="18" t="s">
        <v>556</v>
      </c>
      <c r="AF1716" s="18">
        <v>88.5</v>
      </c>
      <c r="AG1716" s="18">
        <v>116.3</v>
      </c>
      <c r="AH1716" s="18" t="s">
        <v>557</v>
      </c>
      <c r="AI1716" s="18">
        <v>8.3000000000000004E-2</v>
      </c>
      <c r="AJ1716" s="18" t="s">
        <v>522</v>
      </c>
      <c r="AK1716" s="18">
        <v>8.3000000000000004E-2</v>
      </c>
      <c r="AL1716" s="18"/>
      <c r="AM1716" s="18" t="s">
        <v>2163</v>
      </c>
      <c r="AN1716" s="18">
        <v>1.4</v>
      </c>
      <c r="AO1716" s="18" t="s">
        <v>2204</v>
      </c>
      <c r="AP1716" s="18" t="s">
        <v>479</v>
      </c>
      <c r="AQ1716" s="18">
        <v>72</v>
      </c>
      <c r="AR1716" s="18" t="s">
        <v>561</v>
      </c>
      <c r="AS1716" s="18" t="s">
        <v>595</v>
      </c>
      <c r="AT1716" s="18" t="s">
        <v>595</v>
      </c>
      <c r="AU1716" s="18">
        <v>0.15</v>
      </c>
      <c r="AV1716" s="18">
        <v>0.15</v>
      </c>
      <c r="AW1716" s="18" t="s">
        <v>557</v>
      </c>
      <c r="AX1716" s="18" t="s">
        <v>595</v>
      </c>
      <c r="AY1716" s="18" t="s">
        <v>595</v>
      </c>
      <c r="AZ1716" s="18" t="s">
        <v>595</v>
      </c>
      <c r="BA1716" s="18" t="s">
        <v>595</v>
      </c>
      <c r="BB1716" s="18" t="s">
        <v>1384</v>
      </c>
      <c r="BC1716" s="18" t="s">
        <v>307</v>
      </c>
      <c r="BD1716" s="18">
        <v>0.6</v>
      </c>
      <c r="BE1716" s="18" t="s">
        <v>563</v>
      </c>
      <c r="BF1716" s="18" t="s">
        <v>479</v>
      </c>
      <c r="BG1716" s="18">
        <v>72</v>
      </c>
      <c r="BH1716" s="18" t="s">
        <v>561</v>
      </c>
      <c r="BI1716" s="18" t="s">
        <v>595</v>
      </c>
      <c r="BJ1716" s="18" t="s">
        <v>595</v>
      </c>
      <c r="BK1716" s="18">
        <v>0.01</v>
      </c>
      <c r="BL1716" s="18">
        <v>0.01</v>
      </c>
      <c r="BM1716" s="18" t="s">
        <v>557</v>
      </c>
      <c r="BN1716" s="18" t="s">
        <v>595</v>
      </c>
      <c r="BO1716" s="18" t="s">
        <v>595</v>
      </c>
      <c r="BP1716" s="18" t="s">
        <v>595</v>
      </c>
      <c r="BQ1716" s="18" t="s">
        <v>595</v>
      </c>
      <c r="BR1716" s="18" t="s">
        <v>1384</v>
      </c>
      <c r="BS1716" s="18" t="s">
        <v>296</v>
      </c>
      <c r="BT1716" s="18">
        <v>-1.49</v>
      </c>
      <c r="BU1716" s="18" t="s">
        <v>2205</v>
      </c>
      <c r="BV1716" s="18" t="s">
        <v>479</v>
      </c>
      <c r="BW1716" s="18">
        <v>72</v>
      </c>
      <c r="BX1716" s="18" t="s">
        <v>561</v>
      </c>
      <c r="BY1716" s="18" t="s">
        <v>595</v>
      </c>
      <c r="BZ1716" s="18" t="s">
        <v>595</v>
      </c>
      <c r="CA1716" s="18">
        <v>0.19</v>
      </c>
      <c r="CB1716" s="18">
        <v>0.19</v>
      </c>
      <c r="CC1716" s="18" t="s">
        <v>557</v>
      </c>
      <c r="CD1716" s="18" t="s">
        <v>595</v>
      </c>
      <c r="CE1716" s="18" t="s">
        <v>595</v>
      </c>
      <c r="CF1716" s="18" t="s">
        <v>595</v>
      </c>
      <c r="CG1716" s="18" t="s">
        <v>595</v>
      </c>
      <c r="CH1716" s="18" t="s">
        <v>1384</v>
      </c>
      <c r="CI1716" s="18" t="s">
        <v>295</v>
      </c>
      <c r="CJ1716" s="18">
        <v>0.47</v>
      </c>
      <c r="CK1716" s="18" t="s">
        <v>2206</v>
      </c>
      <c r="CL1716" s="18" t="s">
        <v>479</v>
      </c>
      <c r="CM1716" s="18">
        <v>72</v>
      </c>
      <c r="CN1716" s="18" t="s">
        <v>561</v>
      </c>
      <c r="CO1716" s="18" t="s">
        <v>595</v>
      </c>
      <c r="CP1716" s="18" t="s">
        <v>595</v>
      </c>
      <c r="CQ1716" s="18">
        <v>0.15</v>
      </c>
      <c r="CR1716" s="18">
        <v>0.15</v>
      </c>
      <c r="CS1716" s="18" t="s">
        <v>557</v>
      </c>
      <c r="CT1716" s="18" t="s">
        <v>595</v>
      </c>
      <c r="CU1716" s="18" t="s">
        <v>595</v>
      </c>
      <c r="CV1716" s="18" t="s">
        <v>595</v>
      </c>
      <c r="CW1716" s="18" t="s">
        <v>595</v>
      </c>
      <c r="CX1716" s="18" t="s">
        <v>1384</v>
      </c>
      <c r="CY1716" s="18"/>
      <c r="CZ1716" s="18"/>
      <c r="DA1716" s="18"/>
      <c r="DB1716" s="18"/>
      <c r="DC1716" s="18"/>
      <c r="DD1716" s="18"/>
      <c r="DE1716" s="18"/>
      <c r="DF1716" s="18"/>
      <c r="DG1716" s="18"/>
      <c r="DH1716" s="18"/>
      <c r="DI1716" s="18"/>
      <c r="DJ1716" s="18"/>
      <c r="DK1716" s="18"/>
      <c r="DL1716" s="18"/>
      <c r="DM1716" s="18"/>
      <c r="DN1716" s="18"/>
      <c r="DO1716" s="56">
        <v>0</v>
      </c>
      <c r="DP1716" s="56"/>
      <c r="DQ1716" s="56"/>
      <c r="DR1716" s="56"/>
      <c r="DS1716" s="56"/>
      <c r="DT1716" s="56"/>
      <c r="DU1716" s="56">
        <v>0</v>
      </c>
      <c r="DV1716" s="56">
        <v>0</v>
      </c>
      <c r="DW1716" s="56"/>
      <c r="DX1716" s="56"/>
      <c r="DY1716" s="56"/>
      <c r="DZ1716" s="56"/>
      <c r="EA1716" s="56"/>
      <c r="EB1716" s="56"/>
      <c r="EC1716" s="56"/>
      <c r="ED1716" s="56"/>
      <c r="EE1716" s="56"/>
      <c r="EF1716" s="56"/>
      <c r="EG1716" s="56"/>
      <c r="EH1716" s="18" t="s">
        <v>2212</v>
      </c>
      <c r="EI1716" s="18">
        <f t="array" ref="EI1716">IF(SUMPRODUCT(--(DO1716:DS1716&lt;&gt;""))=0, 0,1)</f>
        <v>1</v>
      </c>
      <c r="EJ1716" s="18">
        <f t="array" ref="EJ1716">IF(SUMPRODUCT(--(DT1716:EG1716&lt;&gt;""))=0, 0,1)</f>
        <v>1</v>
      </c>
      <c r="EK1716" s="18" cm="1">
        <f t="array" ref="EK1716">IF(SUMPRODUCT(--(EC1716:EG1716&lt;&gt;""))=0, 0,1)</f>
        <v>0</v>
      </c>
      <c r="EL1716" s="18">
        <f t="array" ref="EL1716">IF(SUMPRODUCT(--(EE1716:EG1716&lt;&gt;""))=0, 0,1)</f>
        <v>0</v>
      </c>
      <c r="EM1716" s="18">
        <f t="shared" si="329"/>
        <v>0</v>
      </c>
      <c r="EN1716" s="18">
        <f t="shared" si="330"/>
        <v>0</v>
      </c>
      <c r="EO1716" s="18">
        <f t="shared" si="331"/>
        <v>0</v>
      </c>
      <c r="EP1716" s="18" t="str">
        <f t="shared" si="332"/>
        <v>NA</v>
      </c>
      <c r="EQ1716" s="18" t="str">
        <f t="shared" si="333"/>
        <v>NA</v>
      </c>
      <c r="ER1716" s="18" t="s">
        <v>2083</v>
      </c>
      <c r="ES1716" s="59">
        <v>43972</v>
      </c>
      <c r="ET1716" s="18"/>
      <c r="EU1716" s="18"/>
    </row>
    <row r="1717" spans="1:151" s="1" customFormat="1" ht="15.75" customHeight="1" x14ac:dyDescent="0.2">
      <c r="A1717" s="5" t="s">
        <v>1982</v>
      </c>
      <c r="B1717" s="24" t="s">
        <v>2196</v>
      </c>
      <c r="C1717" s="56">
        <v>1</v>
      </c>
      <c r="D1717" s="18" t="s">
        <v>2668</v>
      </c>
      <c r="E1717" s="18" t="s">
        <v>2945</v>
      </c>
      <c r="F1717" s="18" t="s">
        <v>553</v>
      </c>
      <c r="G1717" s="18" t="s">
        <v>728</v>
      </c>
      <c r="H1717" s="18" t="s">
        <v>1428</v>
      </c>
      <c r="I1717" s="18" t="s">
        <v>667</v>
      </c>
      <c r="J1717" s="18" t="s">
        <v>595</v>
      </c>
      <c r="K1717" s="18" t="s">
        <v>257</v>
      </c>
      <c r="L1717" s="18" t="s">
        <v>595</v>
      </c>
      <c r="M1717" s="18" t="s">
        <v>2197</v>
      </c>
      <c r="N1717" s="56">
        <v>30</v>
      </c>
      <c r="O1717" s="18"/>
      <c r="P1717" s="18" t="s">
        <v>2198</v>
      </c>
      <c r="Q1717" s="18" t="s">
        <v>254</v>
      </c>
      <c r="R1717" s="18" t="s">
        <v>2199</v>
      </c>
      <c r="S1717" s="18" t="s">
        <v>2217</v>
      </c>
      <c r="T1717" s="18" t="s">
        <v>2200</v>
      </c>
      <c r="U1717" s="26" t="s">
        <v>257</v>
      </c>
      <c r="V1717" s="26" t="s">
        <v>257</v>
      </c>
      <c r="W1717" s="26" t="s">
        <v>257</v>
      </c>
      <c r="X1717" s="18" t="s">
        <v>2215</v>
      </c>
      <c r="Y1717" s="18">
        <v>174.2</v>
      </c>
      <c r="Z1717" s="18" t="s">
        <v>2202</v>
      </c>
      <c r="AA1717" s="18" t="s">
        <v>257</v>
      </c>
      <c r="AB1717" s="57">
        <f t="shared" si="328"/>
        <v>174.2</v>
      </c>
      <c r="AC1717" s="18" t="s">
        <v>479</v>
      </c>
      <c r="AD1717" s="18" t="s">
        <v>2216</v>
      </c>
      <c r="AE1717" s="18" t="s">
        <v>556</v>
      </c>
      <c r="AF1717" s="18">
        <v>163.6</v>
      </c>
      <c r="AG1717" s="18">
        <v>184.8</v>
      </c>
      <c r="AH1717" s="18" t="s">
        <v>557</v>
      </c>
      <c r="AI1717" s="18">
        <v>8.3000000000000004E-2</v>
      </c>
      <c r="AJ1717" s="18" t="s">
        <v>522</v>
      </c>
      <c r="AK1717" s="18">
        <v>8.3000000000000004E-2</v>
      </c>
      <c r="AL1717" s="18"/>
      <c r="AM1717" s="18" t="s">
        <v>2163</v>
      </c>
      <c r="AN1717" s="18">
        <v>0.95</v>
      </c>
      <c r="AO1717" s="18" t="s">
        <v>2204</v>
      </c>
      <c r="AP1717" s="18" t="s">
        <v>479</v>
      </c>
      <c r="AQ1717" s="18">
        <v>72</v>
      </c>
      <c r="AR1717" s="18" t="s">
        <v>561</v>
      </c>
      <c r="AS1717" s="18" t="s">
        <v>595</v>
      </c>
      <c r="AT1717" s="18" t="s">
        <v>595</v>
      </c>
      <c r="AU1717" s="18">
        <v>0.01</v>
      </c>
      <c r="AV1717" s="18">
        <v>0.01</v>
      </c>
      <c r="AW1717" s="18" t="s">
        <v>557</v>
      </c>
      <c r="AX1717" s="18" t="s">
        <v>595</v>
      </c>
      <c r="AY1717" s="18" t="s">
        <v>595</v>
      </c>
      <c r="AZ1717" s="18" t="s">
        <v>595</v>
      </c>
      <c r="BA1717" s="18" t="s">
        <v>595</v>
      </c>
      <c r="BB1717" s="18" t="s">
        <v>1384</v>
      </c>
      <c r="BC1717" s="18" t="s">
        <v>307</v>
      </c>
      <c r="BD1717" s="18">
        <v>0.55000000000000004</v>
      </c>
      <c r="BE1717" s="18" t="s">
        <v>563</v>
      </c>
      <c r="BF1717" s="18" t="s">
        <v>479</v>
      </c>
      <c r="BG1717" s="18">
        <v>72</v>
      </c>
      <c r="BH1717" s="18" t="s">
        <v>561</v>
      </c>
      <c r="BI1717" s="18" t="s">
        <v>595</v>
      </c>
      <c r="BJ1717" s="18" t="s">
        <v>595</v>
      </c>
      <c r="BK1717" s="18">
        <v>0.01</v>
      </c>
      <c r="BL1717" s="18">
        <v>0.01</v>
      </c>
      <c r="BM1717" s="18" t="s">
        <v>557</v>
      </c>
      <c r="BN1717" s="18" t="s">
        <v>595</v>
      </c>
      <c r="BO1717" s="18" t="s">
        <v>595</v>
      </c>
      <c r="BP1717" s="18" t="s">
        <v>595</v>
      </c>
      <c r="BQ1717" s="18" t="s">
        <v>595</v>
      </c>
      <c r="BR1717" s="18" t="s">
        <v>1384</v>
      </c>
      <c r="BS1717" s="18" t="s">
        <v>296</v>
      </c>
      <c r="BT1717" s="18">
        <v>-1.52</v>
      </c>
      <c r="BU1717" s="18" t="s">
        <v>2205</v>
      </c>
      <c r="BV1717" s="18" t="s">
        <v>479</v>
      </c>
      <c r="BW1717" s="18">
        <v>72</v>
      </c>
      <c r="BX1717" s="18" t="s">
        <v>561</v>
      </c>
      <c r="BY1717" s="18" t="s">
        <v>595</v>
      </c>
      <c r="BZ1717" s="18" t="s">
        <v>595</v>
      </c>
      <c r="CA1717" s="18">
        <v>0.12</v>
      </c>
      <c r="CB1717" s="18">
        <v>0.12</v>
      </c>
      <c r="CC1717" s="18" t="s">
        <v>557</v>
      </c>
      <c r="CD1717" s="18" t="s">
        <v>595</v>
      </c>
      <c r="CE1717" s="18" t="s">
        <v>595</v>
      </c>
      <c r="CF1717" s="18" t="s">
        <v>595</v>
      </c>
      <c r="CG1717" s="18" t="s">
        <v>595</v>
      </c>
      <c r="CH1717" s="18" t="s">
        <v>1384</v>
      </c>
      <c r="CI1717" s="18" t="s">
        <v>295</v>
      </c>
      <c r="CJ1717" s="18">
        <v>-0.12</v>
      </c>
      <c r="CK1717" s="18" t="s">
        <v>2206</v>
      </c>
      <c r="CL1717" s="18" t="s">
        <v>479</v>
      </c>
      <c r="CM1717" s="18">
        <v>72</v>
      </c>
      <c r="CN1717" s="18" t="s">
        <v>561</v>
      </c>
      <c r="CO1717" s="18" t="s">
        <v>595</v>
      </c>
      <c r="CP1717" s="18" t="s">
        <v>595</v>
      </c>
      <c r="CQ1717" s="18">
        <v>0.08</v>
      </c>
      <c r="CR1717" s="18">
        <v>0.08</v>
      </c>
      <c r="CS1717" s="18" t="s">
        <v>557</v>
      </c>
      <c r="CT1717" s="18" t="s">
        <v>595</v>
      </c>
      <c r="CU1717" s="18" t="s">
        <v>595</v>
      </c>
      <c r="CV1717" s="18" t="s">
        <v>595</v>
      </c>
      <c r="CW1717" s="18" t="s">
        <v>595</v>
      </c>
      <c r="CX1717" s="18" t="s">
        <v>1384</v>
      </c>
      <c r="CY1717" s="18"/>
      <c r="CZ1717" s="18"/>
      <c r="DA1717" s="18"/>
      <c r="DB1717" s="18"/>
      <c r="DC1717" s="18"/>
      <c r="DD1717" s="18"/>
      <c r="DE1717" s="18"/>
      <c r="DF1717" s="18"/>
      <c r="DG1717" s="18"/>
      <c r="DH1717" s="18"/>
      <c r="DI1717" s="18"/>
      <c r="DJ1717" s="18"/>
      <c r="DK1717" s="18"/>
      <c r="DL1717" s="18"/>
      <c r="DM1717" s="18"/>
      <c r="DN1717" s="18"/>
      <c r="DO1717" s="56">
        <v>1</v>
      </c>
      <c r="DP1717" s="56"/>
      <c r="DQ1717" s="56"/>
      <c r="DR1717" s="56"/>
      <c r="DS1717" s="56"/>
      <c r="DT1717" s="56"/>
      <c r="DU1717" s="56">
        <v>1</v>
      </c>
      <c r="DV1717" s="56">
        <v>0</v>
      </c>
      <c r="DW1717" s="56"/>
      <c r="DX1717" s="56"/>
      <c r="DY1717" s="56"/>
      <c r="DZ1717" s="56"/>
      <c r="EA1717" s="56"/>
      <c r="EB1717" s="56"/>
      <c r="EC1717" s="56"/>
      <c r="ED1717" s="56"/>
      <c r="EE1717" s="56"/>
      <c r="EF1717" s="56"/>
      <c r="EG1717" s="56"/>
      <c r="EH1717" s="18" t="s">
        <v>2212</v>
      </c>
      <c r="EI1717" s="18">
        <f t="array" ref="EI1717">IF(SUMPRODUCT(--(DO1717:DS1717&lt;&gt;""))=0, 0,1)</f>
        <v>1</v>
      </c>
      <c r="EJ1717" s="18">
        <f t="array" ref="EJ1717">IF(SUMPRODUCT(--(DT1717:EG1717&lt;&gt;""))=0, 0,1)</f>
        <v>1</v>
      </c>
      <c r="EK1717" s="18" cm="1">
        <f t="array" ref="EK1717">IF(SUMPRODUCT(--(EC1717:EG1717&lt;&gt;""))=0, 0,1)</f>
        <v>0</v>
      </c>
      <c r="EL1717" s="18">
        <f t="array" ref="EL1717">IF(SUMPRODUCT(--(EE1717:EG1717&lt;&gt;""))=0, 0,1)</f>
        <v>0</v>
      </c>
      <c r="EM1717" s="18">
        <f t="shared" si="329"/>
        <v>1</v>
      </c>
      <c r="EN1717" s="18">
        <f t="shared" si="330"/>
        <v>1</v>
      </c>
      <c r="EO1717" s="18">
        <f t="shared" si="331"/>
        <v>1</v>
      </c>
      <c r="EP1717" s="18" t="str">
        <f t="shared" si="332"/>
        <v>NA</v>
      </c>
      <c r="EQ1717" s="18" t="str">
        <f t="shared" si="333"/>
        <v>NA</v>
      </c>
      <c r="ER1717" s="18" t="s">
        <v>2083</v>
      </c>
      <c r="ES1717" s="59">
        <v>43972</v>
      </c>
      <c r="ET1717" s="18"/>
      <c r="EU1717" s="18"/>
    </row>
    <row r="1718" spans="1:151" s="1" customFormat="1" ht="15.75" customHeight="1" x14ac:dyDescent="0.2">
      <c r="A1718" s="5" t="s">
        <v>1982</v>
      </c>
      <c r="B1718" s="24" t="s">
        <v>2196</v>
      </c>
      <c r="C1718" s="56">
        <v>1</v>
      </c>
      <c r="D1718" s="18" t="s">
        <v>2668</v>
      </c>
      <c r="E1718" s="18" t="s">
        <v>2945</v>
      </c>
      <c r="F1718" s="18" t="s">
        <v>553</v>
      </c>
      <c r="G1718" s="18" t="s">
        <v>771</v>
      </c>
      <c r="H1718" s="18" t="s">
        <v>807</v>
      </c>
      <c r="I1718" s="18" t="s">
        <v>667</v>
      </c>
      <c r="J1718" s="18" t="s">
        <v>595</v>
      </c>
      <c r="K1718" s="18" t="s">
        <v>257</v>
      </c>
      <c r="L1718" s="18" t="s">
        <v>595</v>
      </c>
      <c r="M1718" s="18" t="s">
        <v>2197</v>
      </c>
      <c r="N1718" s="56">
        <v>30</v>
      </c>
      <c r="O1718" s="18"/>
      <c r="P1718" s="18" t="s">
        <v>2198</v>
      </c>
      <c r="Q1718" s="18" t="s">
        <v>254</v>
      </c>
      <c r="R1718" s="18" t="s">
        <v>2199</v>
      </c>
      <c r="S1718" s="18" t="s">
        <v>2217</v>
      </c>
      <c r="T1718" s="18" t="s">
        <v>2200</v>
      </c>
      <c r="U1718" s="26" t="s">
        <v>257</v>
      </c>
      <c r="V1718" s="26" t="s">
        <v>257</v>
      </c>
      <c r="W1718" s="26" t="s">
        <v>257</v>
      </c>
      <c r="X1718" s="18" t="s">
        <v>2215</v>
      </c>
      <c r="Y1718" s="18">
        <v>174.2</v>
      </c>
      <c r="Z1718" s="18" t="s">
        <v>2202</v>
      </c>
      <c r="AA1718" s="18" t="s">
        <v>257</v>
      </c>
      <c r="AB1718" s="57">
        <f t="shared" si="328"/>
        <v>174.2</v>
      </c>
      <c r="AC1718" s="18" t="s">
        <v>479</v>
      </c>
      <c r="AD1718" s="18" t="s">
        <v>2216</v>
      </c>
      <c r="AE1718" s="18" t="s">
        <v>556</v>
      </c>
      <c r="AF1718" s="18">
        <v>163.6</v>
      </c>
      <c r="AG1718" s="18">
        <v>184.8</v>
      </c>
      <c r="AH1718" s="18" t="s">
        <v>557</v>
      </c>
      <c r="AI1718" s="18">
        <v>8.3000000000000004E-2</v>
      </c>
      <c r="AJ1718" s="18" t="s">
        <v>522</v>
      </c>
      <c r="AK1718" s="18">
        <v>8.3000000000000004E-2</v>
      </c>
      <c r="AL1718" s="18"/>
      <c r="AM1718" s="18" t="s">
        <v>2163</v>
      </c>
      <c r="AN1718" s="18">
        <v>1.2</v>
      </c>
      <c r="AO1718" s="18" t="s">
        <v>2204</v>
      </c>
      <c r="AP1718" s="18" t="s">
        <v>479</v>
      </c>
      <c r="AQ1718" s="18">
        <v>72</v>
      </c>
      <c r="AR1718" s="18" t="s">
        <v>561</v>
      </c>
      <c r="AS1718" s="18" t="s">
        <v>595</v>
      </c>
      <c r="AT1718" s="18" t="s">
        <v>595</v>
      </c>
      <c r="AU1718" s="18">
        <v>0.1</v>
      </c>
      <c r="AV1718" s="18">
        <v>0.1</v>
      </c>
      <c r="AW1718" s="18" t="s">
        <v>557</v>
      </c>
      <c r="AX1718" s="18" t="s">
        <v>595</v>
      </c>
      <c r="AY1718" s="18" t="s">
        <v>595</v>
      </c>
      <c r="AZ1718" s="18" t="s">
        <v>595</v>
      </c>
      <c r="BA1718" s="18" t="s">
        <v>595</v>
      </c>
      <c r="BB1718" s="18" t="s">
        <v>1384</v>
      </c>
      <c r="BC1718" s="18" t="s">
        <v>307</v>
      </c>
      <c r="BD1718" s="18">
        <v>0.56000000000000005</v>
      </c>
      <c r="BE1718" s="18" t="s">
        <v>563</v>
      </c>
      <c r="BF1718" s="18" t="s">
        <v>479</v>
      </c>
      <c r="BG1718" s="18">
        <v>72</v>
      </c>
      <c r="BH1718" s="18" t="s">
        <v>561</v>
      </c>
      <c r="BI1718" s="18" t="s">
        <v>595</v>
      </c>
      <c r="BJ1718" s="18" t="s">
        <v>595</v>
      </c>
      <c r="BK1718" s="18">
        <v>0.01</v>
      </c>
      <c r="BL1718" s="18">
        <v>0.01</v>
      </c>
      <c r="BM1718" s="18" t="s">
        <v>557</v>
      </c>
      <c r="BN1718" s="18" t="s">
        <v>595</v>
      </c>
      <c r="BO1718" s="18" t="s">
        <v>595</v>
      </c>
      <c r="BP1718" s="18" t="s">
        <v>595</v>
      </c>
      <c r="BQ1718" s="18" t="s">
        <v>595</v>
      </c>
      <c r="BR1718" s="18" t="s">
        <v>1384</v>
      </c>
      <c r="BS1718" s="18" t="s">
        <v>296</v>
      </c>
      <c r="BT1718" s="18">
        <v>-0.74</v>
      </c>
      <c r="BU1718" s="18" t="s">
        <v>2205</v>
      </c>
      <c r="BV1718" s="18" t="s">
        <v>479</v>
      </c>
      <c r="BW1718" s="18">
        <v>72</v>
      </c>
      <c r="BX1718" s="18" t="s">
        <v>561</v>
      </c>
      <c r="BY1718" s="18" t="s">
        <v>595</v>
      </c>
      <c r="BZ1718" s="18" t="s">
        <v>595</v>
      </c>
      <c r="CA1718" s="18">
        <v>7.0000000000000007E-2</v>
      </c>
      <c r="CB1718" s="18">
        <v>7.0000000000000007E-2</v>
      </c>
      <c r="CC1718" s="18" t="s">
        <v>557</v>
      </c>
      <c r="CD1718" s="18" t="s">
        <v>595</v>
      </c>
      <c r="CE1718" s="18" t="s">
        <v>595</v>
      </c>
      <c r="CF1718" s="18" t="s">
        <v>595</v>
      </c>
      <c r="CG1718" s="18" t="s">
        <v>595</v>
      </c>
      <c r="CH1718" s="18" t="s">
        <v>1384</v>
      </c>
      <c r="CI1718" s="18" t="s">
        <v>295</v>
      </c>
      <c r="CJ1718" s="18">
        <v>0.05</v>
      </c>
      <c r="CK1718" s="18" t="s">
        <v>2206</v>
      </c>
      <c r="CL1718" s="18" t="s">
        <v>479</v>
      </c>
      <c r="CM1718" s="18">
        <v>72</v>
      </c>
      <c r="CN1718" s="18" t="s">
        <v>561</v>
      </c>
      <c r="CO1718" s="18" t="s">
        <v>595</v>
      </c>
      <c r="CP1718" s="18" t="s">
        <v>595</v>
      </c>
      <c r="CQ1718" s="18">
        <v>0.08</v>
      </c>
      <c r="CR1718" s="18">
        <v>0.08</v>
      </c>
      <c r="CS1718" s="18" t="s">
        <v>557</v>
      </c>
      <c r="CT1718" s="18" t="s">
        <v>595</v>
      </c>
      <c r="CU1718" s="18" t="s">
        <v>595</v>
      </c>
      <c r="CV1718" s="18" t="s">
        <v>595</v>
      </c>
      <c r="CW1718" s="18" t="s">
        <v>595</v>
      </c>
      <c r="CX1718" s="18" t="s">
        <v>1384</v>
      </c>
      <c r="CY1718" s="18"/>
      <c r="CZ1718" s="18"/>
      <c r="DA1718" s="18"/>
      <c r="DB1718" s="18"/>
      <c r="DC1718" s="18"/>
      <c r="DD1718" s="18"/>
      <c r="DE1718" s="18"/>
      <c r="DF1718" s="18"/>
      <c r="DG1718" s="18"/>
      <c r="DH1718" s="18"/>
      <c r="DI1718" s="18"/>
      <c r="DJ1718" s="18"/>
      <c r="DK1718" s="18"/>
      <c r="DL1718" s="18"/>
      <c r="DM1718" s="18"/>
      <c r="DN1718" s="18"/>
      <c r="DO1718" s="56">
        <v>1</v>
      </c>
      <c r="DP1718" s="56"/>
      <c r="DQ1718" s="56"/>
      <c r="DR1718" s="56"/>
      <c r="DS1718" s="56"/>
      <c r="DT1718" s="56"/>
      <c r="DU1718" s="56">
        <v>0</v>
      </c>
      <c r="DV1718" s="56">
        <v>0</v>
      </c>
      <c r="DW1718" s="56"/>
      <c r="DX1718" s="56"/>
      <c r="DY1718" s="56"/>
      <c r="DZ1718" s="56"/>
      <c r="EA1718" s="56"/>
      <c r="EB1718" s="56"/>
      <c r="EC1718" s="56"/>
      <c r="ED1718" s="56"/>
      <c r="EE1718" s="56"/>
      <c r="EF1718" s="56"/>
      <c r="EG1718" s="56"/>
      <c r="EH1718" s="18" t="s">
        <v>2212</v>
      </c>
      <c r="EI1718" s="18">
        <f t="array" ref="EI1718">IF(SUMPRODUCT(--(DO1718:DS1718&lt;&gt;""))=0, 0,1)</f>
        <v>1</v>
      </c>
      <c r="EJ1718" s="18">
        <f t="array" ref="EJ1718">IF(SUMPRODUCT(--(DT1718:EG1718&lt;&gt;""))=0, 0,1)</f>
        <v>1</v>
      </c>
      <c r="EK1718" s="18" cm="1">
        <f t="array" ref="EK1718">IF(SUMPRODUCT(--(EC1718:EG1718&lt;&gt;""))=0, 0,1)</f>
        <v>0</v>
      </c>
      <c r="EL1718" s="18">
        <f t="array" ref="EL1718">IF(SUMPRODUCT(--(EE1718:EG1718&lt;&gt;""))=0, 0,1)</f>
        <v>0</v>
      </c>
      <c r="EM1718" s="18">
        <f t="shared" si="329"/>
        <v>1</v>
      </c>
      <c r="EN1718" s="18">
        <f t="shared" si="330"/>
        <v>1</v>
      </c>
      <c r="EO1718" s="18">
        <f t="shared" si="331"/>
        <v>0</v>
      </c>
      <c r="EP1718" s="18" t="str">
        <f t="shared" si="332"/>
        <v>NA</v>
      </c>
      <c r="EQ1718" s="18" t="str">
        <f t="shared" si="333"/>
        <v>NA</v>
      </c>
      <c r="ER1718" s="18" t="s">
        <v>2083</v>
      </c>
      <c r="ES1718" s="59">
        <v>43972</v>
      </c>
      <c r="ET1718" s="18"/>
      <c r="EU1718" s="18"/>
    </row>
    <row r="1719" spans="1:151" s="1" customFormat="1" ht="15.75" customHeight="1" x14ac:dyDescent="0.2">
      <c r="A1719" s="5" t="s">
        <v>1982</v>
      </c>
      <c r="B1719" s="24" t="s">
        <v>2196</v>
      </c>
      <c r="C1719" s="56">
        <v>1</v>
      </c>
      <c r="D1719" s="18" t="s">
        <v>2668</v>
      </c>
      <c r="E1719" s="18" t="s">
        <v>2945</v>
      </c>
      <c r="F1719" s="18" t="s">
        <v>553</v>
      </c>
      <c r="G1719" s="18" t="s">
        <v>2210</v>
      </c>
      <c r="H1719" s="18" t="s">
        <v>2211</v>
      </c>
      <c r="I1719" s="18" t="s">
        <v>577</v>
      </c>
      <c r="J1719" s="18" t="s">
        <v>595</v>
      </c>
      <c r="K1719" s="18" t="s">
        <v>257</v>
      </c>
      <c r="L1719" s="18" t="s">
        <v>595</v>
      </c>
      <c r="M1719" s="18" t="s">
        <v>2197</v>
      </c>
      <c r="N1719" s="56">
        <v>30</v>
      </c>
      <c r="O1719" s="18"/>
      <c r="P1719" s="18" t="s">
        <v>2198</v>
      </c>
      <c r="Q1719" s="18" t="s">
        <v>254</v>
      </c>
      <c r="R1719" s="18" t="s">
        <v>2199</v>
      </c>
      <c r="S1719" s="18" t="s">
        <v>2217</v>
      </c>
      <c r="T1719" s="18" t="s">
        <v>2200</v>
      </c>
      <c r="U1719" s="26" t="s">
        <v>257</v>
      </c>
      <c r="V1719" s="26" t="s">
        <v>257</v>
      </c>
      <c r="W1719" s="26" t="s">
        <v>257</v>
      </c>
      <c r="X1719" s="18" t="s">
        <v>2215</v>
      </c>
      <c r="Y1719" s="18">
        <v>174.2</v>
      </c>
      <c r="Z1719" s="18" t="s">
        <v>2202</v>
      </c>
      <c r="AA1719" s="18" t="s">
        <v>257</v>
      </c>
      <c r="AB1719" s="57">
        <f t="shared" si="328"/>
        <v>174.2</v>
      </c>
      <c r="AC1719" s="18" t="s">
        <v>479</v>
      </c>
      <c r="AD1719" s="18" t="s">
        <v>2216</v>
      </c>
      <c r="AE1719" s="18" t="s">
        <v>556</v>
      </c>
      <c r="AF1719" s="18">
        <v>163.6</v>
      </c>
      <c r="AG1719" s="18">
        <v>184.8</v>
      </c>
      <c r="AH1719" s="18" t="s">
        <v>557</v>
      </c>
      <c r="AI1719" s="18">
        <v>8.3000000000000004E-2</v>
      </c>
      <c r="AJ1719" s="18" t="s">
        <v>522</v>
      </c>
      <c r="AK1719" s="18">
        <v>8.3000000000000004E-2</v>
      </c>
      <c r="AL1719" s="18"/>
      <c r="AM1719" s="18" t="s">
        <v>2163</v>
      </c>
      <c r="AN1719" s="18">
        <v>1.28</v>
      </c>
      <c r="AO1719" s="18" t="s">
        <v>2204</v>
      </c>
      <c r="AP1719" s="18" t="s">
        <v>479</v>
      </c>
      <c r="AQ1719" s="18">
        <v>72</v>
      </c>
      <c r="AR1719" s="18" t="s">
        <v>561</v>
      </c>
      <c r="AS1719" s="18" t="s">
        <v>595</v>
      </c>
      <c r="AT1719" s="18" t="s">
        <v>595</v>
      </c>
      <c r="AU1719" s="18">
        <v>0.12</v>
      </c>
      <c r="AV1719" s="18">
        <v>0.12</v>
      </c>
      <c r="AW1719" s="18" t="s">
        <v>557</v>
      </c>
      <c r="AX1719" s="18" t="s">
        <v>595</v>
      </c>
      <c r="AY1719" s="18" t="s">
        <v>595</v>
      </c>
      <c r="AZ1719" s="18" t="s">
        <v>595</v>
      </c>
      <c r="BA1719" s="18" t="s">
        <v>595</v>
      </c>
      <c r="BB1719" s="18" t="s">
        <v>1384</v>
      </c>
      <c r="BC1719" s="18" t="s">
        <v>307</v>
      </c>
      <c r="BD1719" s="18">
        <v>0.57999999999999996</v>
      </c>
      <c r="BE1719" s="18" t="s">
        <v>563</v>
      </c>
      <c r="BF1719" s="18" t="s">
        <v>479</v>
      </c>
      <c r="BG1719" s="18">
        <v>72</v>
      </c>
      <c r="BH1719" s="18" t="s">
        <v>561</v>
      </c>
      <c r="BI1719" s="18" t="s">
        <v>595</v>
      </c>
      <c r="BJ1719" s="18" t="s">
        <v>595</v>
      </c>
      <c r="BK1719" s="18">
        <v>0.01</v>
      </c>
      <c r="BL1719" s="18">
        <v>0.01</v>
      </c>
      <c r="BM1719" s="18" t="s">
        <v>557</v>
      </c>
      <c r="BN1719" s="18" t="s">
        <v>595</v>
      </c>
      <c r="BO1719" s="18" t="s">
        <v>595</v>
      </c>
      <c r="BP1719" s="18" t="s">
        <v>595</v>
      </c>
      <c r="BQ1719" s="18" t="s">
        <v>595</v>
      </c>
      <c r="BR1719" s="18" t="s">
        <v>1384</v>
      </c>
      <c r="BS1719" s="18" t="s">
        <v>296</v>
      </c>
      <c r="BT1719" s="18">
        <v>-1.97</v>
      </c>
      <c r="BU1719" s="18" t="s">
        <v>2205</v>
      </c>
      <c r="BV1719" s="18" t="s">
        <v>479</v>
      </c>
      <c r="BW1719" s="18">
        <v>72</v>
      </c>
      <c r="BX1719" s="18" t="s">
        <v>561</v>
      </c>
      <c r="BY1719" s="18" t="s">
        <v>595</v>
      </c>
      <c r="BZ1719" s="18" t="s">
        <v>595</v>
      </c>
      <c r="CA1719" s="18">
        <v>0.23</v>
      </c>
      <c r="CB1719" s="18">
        <v>0.23</v>
      </c>
      <c r="CC1719" s="18" t="s">
        <v>557</v>
      </c>
      <c r="CD1719" s="18" t="s">
        <v>595</v>
      </c>
      <c r="CE1719" s="18" t="s">
        <v>595</v>
      </c>
      <c r="CF1719" s="18" t="s">
        <v>595</v>
      </c>
      <c r="CG1719" s="18" t="s">
        <v>595</v>
      </c>
      <c r="CH1719" s="18" t="s">
        <v>1384</v>
      </c>
      <c r="CI1719" s="18" t="s">
        <v>295</v>
      </c>
      <c r="CJ1719" s="18">
        <v>0.27</v>
      </c>
      <c r="CK1719" s="18" t="s">
        <v>2206</v>
      </c>
      <c r="CL1719" s="18" t="s">
        <v>479</v>
      </c>
      <c r="CM1719" s="18">
        <v>72</v>
      </c>
      <c r="CN1719" s="18" t="s">
        <v>561</v>
      </c>
      <c r="CO1719" s="18" t="s">
        <v>595</v>
      </c>
      <c r="CP1719" s="18" t="s">
        <v>595</v>
      </c>
      <c r="CQ1719" s="18">
        <v>0.26</v>
      </c>
      <c r="CR1719" s="18">
        <v>0.26</v>
      </c>
      <c r="CS1719" s="18" t="s">
        <v>557</v>
      </c>
      <c r="CT1719" s="18" t="s">
        <v>595</v>
      </c>
      <c r="CU1719" s="18" t="s">
        <v>595</v>
      </c>
      <c r="CV1719" s="18" t="s">
        <v>595</v>
      </c>
      <c r="CW1719" s="18" t="s">
        <v>595</v>
      </c>
      <c r="CX1719" s="18" t="s">
        <v>1384</v>
      </c>
      <c r="CY1719" s="18"/>
      <c r="CZ1719" s="18"/>
      <c r="DA1719" s="18"/>
      <c r="DB1719" s="18"/>
      <c r="DC1719" s="18"/>
      <c r="DD1719" s="18"/>
      <c r="DE1719" s="18"/>
      <c r="DF1719" s="18"/>
      <c r="DG1719" s="18"/>
      <c r="DH1719" s="18"/>
      <c r="DI1719" s="18"/>
      <c r="DJ1719" s="18"/>
      <c r="DK1719" s="18"/>
      <c r="DL1719" s="18"/>
      <c r="DM1719" s="18"/>
      <c r="DN1719" s="18"/>
      <c r="DO1719" s="56">
        <v>0</v>
      </c>
      <c r="DP1719" s="56"/>
      <c r="DQ1719" s="56"/>
      <c r="DR1719" s="56"/>
      <c r="DS1719" s="56"/>
      <c r="DT1719" s="56"/>
      <c r="DU1719" s="56">
        <v>0</v>
      </c>
      <c r="DV1719" s="56">
        <v>0</v>
      </c>
      <c r="DW1719" s="56"/>
      <c r="DX1719" s="56"/>
      <c r="DY1719" s="56"/>
      <c r="DZ1719" s="56"/>
      <c r="EA1719" s="56"/>
      <c r="EB1719" s="56"/>
      <c r="EC1719" s="56"/>
      <c r="ED1719" s="56"/>
      <c r="EE1719" s="56"/>
      <c r="EF1719" s="56"/>
      <c r="EG1719" s="56"/>
      <c r="EH1719" s="18" t="s">
        <v>2212</v>
      </c>
      <c r="EI1719" s="18">
        <f t="array" ref="EI1719">IF(SUMPRODUCT(--(DO1719:DS1719&lt;&gt;""))=0, 0,1)</f>
        <v>1</v>
      </c>
      <c r="EJ1719" s="18">
        <f t="array" ref="EJ1719">IF(SUMPRODUCT(--(DT1719:EG1719&lt;&gt;""))=0, 0,1)</f>
        <v>1</v>
      </c>
      <c r="EK1719" s="18" cm="1">
        <f t="array" ref="EK1719">IF(SUMPRODUCT(--(EC1719:EG1719&lt;&gt;""))=0, 0,1)</f>
        <v>0</v>
      </c>
      <c r="EL1719" s="18">
        <f t="array" ref="EL1719">IF(SUMPRODUCT(--(EE1719:EG1719&lt;&gt;""))=0, 0,1)</f>
        <v>0</v>
      </c>
      <c r="EM1719" s="18">
        <f t="shared" si="329"/>
        <v>0</v>
      </c>
      <c r="EN1719" s="18">
        <f t="shared" si="330"/>
        <v>0</v>
      </c>
      <c r="EO1719" s="18">
        <f t="shared" si="331"/>
        <v>0</v>
      </c>
      <c r="EP1719" s="18" t="str">
        <f t="shared" si="332"/>
        <v>NA</v>
      </c>
      <c r="EQ1719" s="18" t="str">
        <f t="shared" si="333"/>
        <v>NA</v>
      </c>
      <c r="ER1719" s="18" t="s">
        <v>2083</v>
      </c>
      <c r="ES1719" s="59">
        <v>43972</v>
      </c>
      <c r="ET1719" s="18"/>
      <c r="EU1719" s="18"/>
    </row>
    <row r="1720" spans="1:151" s="1" customFormat="1" ht="15.75" customHeight="1" x14ac:dyDescent="0.2">
      <c r="A1720" s="5" t="s">
        <v>1982</v>
      </c>
      <c r="B1720" s="24" t="s">
        <v>2196</v>
      </c>
      <c r="C1720" s="56">
        <v>1</v>
      </c>
      <c r="D1720" s="18" t="s">
        <v>2669</v>
      </c>
      <c r="E1720" s="18" t="s">
        <v>2945</v>
      </c>
      <c r="F1720" s="18" t="s">
        <v>553</v>
      </c>
      <c r="G1720" s="18" t="s">
        <v>728</v>
      </c>
      <c r="H1720" s="18" t="s">
        <v>1428</v>
      </c>
      <c r="I1720" s="18" t="s">
        <v>667</v>
      </c>
      <c r="J1720" s="18" t="s">
        <v>595</v>
      </c>
      <c r="K1720" s="18" t="s">
        <v>257</v>
      </c>
      <c r="L1720" s="18" t="s">
        <v>595</v>
      </c>
      <c r="M1720" s="18" t="s">
        <v>2197</v>
      </c>
      <c r="N1720" s="56">
        <v>30</v>
      </c>
      <c r="O1720" s="18"/>
      <c r="P1720" s="18" t="s">
        <v>2198</v>
      </c>
      <c r="Q1720" s="18" t="s">
        <v>254</v>
      </c>
      <c r="R1720" s="18" t="s">
        <v>2199</v>
      </c>
      <c r="S1720" s="18" t="s">
        <v>2218</v>
      </c>
      <c r="T1720" s="18" t="s">
        <v>2200</v>
      </c>
      <c r="U1720" s="26" t="s">
        <v>257</v>
      </c>
      <c r="V1720" s="26" t="s">
        <v>257</v>
      </c>
      <c r="W1720" s="26" t="s">
        <v>257</v>
      </c>
      <c r="X1720" s="18" t="s">
        <v>2215</v>
      </c>
      <c r="Y1720" s="18">
        <v>242.5</v>
      </c>
      <c r="Z1720" s="18" t="s">
        <v>2202</v>
      </c>
      <c r="AA1720" s="18" t="s">
        <v>257</v>
      </c>
      <c r="AB1720" s="57">
        <f t="shared" si="328"/>
        <v>242.5</v>
      </c>
      <c r="AC1720" s="18" t="s">
        <v>479</v>
      </c>
      <c r="AD1720" s="18" t="s">
        <v>2216</v>
      </c>
      <c r="AE1720" s="18" t="s">
        <v>556</v>
      </c>
      <c r="AF1720" s="18">
        <v>228.9</v>
      </c>
      <c r="AG1720" s="18">
        <v>256.10000000000002</v>
      </c>
      <c r="AH1720" s="18"/>
      <c r="AI1720" s="18">
        <v>8.3000000000000004E-2</v>
      </c>
      <c r="AJ1720" s="18" t="s">
        <v>522</v>
      </c>
      <c r="AK1720" s="18">
        <v>8.3000000000000004E-2</v>
      </c>
      <c r="AL1720" s="18"/>
      <c r="AM1720" s="18" t="s">
        <v>2163</v>
      </c>
      <c r="AN1720" s="18">
        <v>0.93</v>
      </c>
      <c r="AO1720" s="18" t="s">
        <v>2204</v>
      </c>
      <c r="AP1720" s="18" t="s">
        <v>479</v>
      </c>
      <c r="AQ1720" s="18">
        <v>72</v>
      </c>
      <c r="AR1720" s="18" t="s">
        <v>561</v>
      </c>
      <c r="AS1720" s="18" t="s">
        <v>595</v>
      </c>
      <c r="AT1720" s="18" t="s">
        <v>595</v>
      </c>
      <c r="AU1720" s="18">
        <v>0.02</v>
      </c>
      <c r="AV1720" s="18">
        <v>0.02</v>
      </c>
      <c r="AW1720" s="18" t="s">
        <v>557</v>
      </c>
      <c r="AX1720" s="18" t="s">
        <v>595</v>
      </c>
      <c r="AY1720" s="18" t="s">
        <v>595</v>
      </c>
      <c r="AZ1720" s="18" t="s">
        <v>595</v>
      </c>
      <c r="BA1720" s="18" t="s">
        <v>595</v>
      </c>
      <c r="BB1720" s="18" t="s">
        <v>1384</v>
      </c>
      <c r="BC1720" s="18" t="s">
        <v>307</v>
      </c>
      <c r="BD1720" s="18">
        <v>0.56999999999999995</v>
      </c>
      <c r="BE1720" s="18" t="s">
        <v>563</v>
      </c>
      <c r="BF1720" s="18" t="s">
        <v>479</v>
      </c>
      <c r="BG1720" s="18">
        <v>72</v>
      </c>
      <c r="BH1720" s="18" t="s">
        <v>561</v>
      </c>
      <c r="BI1720" s="18" t="s">
        <v>595</v>
      </c>
      <c r="BJ1720" s="18" t="s">
        <v>595</v>
      </c>
      <c r="BK1720" s="18">
        <v>0.01</v>
      </c>
      <c r="BL1720" s="18">
        <v>0.01</v>
      </c>
      <c r="BM1720" s="18" t="s">
        <v>557</v>
      </c>
      <c r="BN1720" s="18" t="s">
        <v>595</v>
      </c>
      <c r="BO1720" s="18" t="s">
        <v>595</v>
      </c>
      <c r="BP1720" s="18" t="s">
        <v>595</v>
      </c>
      <c r="BQ1720" s="18" t="s">
        <v>595</v>
      </c>
      <c r="BR1720" s="18" t="s">
        <v>1384</v>
      </c>
      <c r="BS1720" s="18" t="s">
        <v>296</v>
      </c>
      <c r="BT1720" s="18">
        <v>-1.52</v>
      </c>
      <c r="BU1720" s="18" t="s">
        <v>2205</v>
      </c>
      <c r="BV1720" s="18" t="s">
        <v>479</v>
      </c>
      <c r="BW1720" s="18">
        <v>72</v>
      </c>
      <c r="BX1720" s="18" t="s">
        <v>561</v>
      </c>
      <c r="BY1720" s="18" t="s">
        <v>595</v>
      </c>
      <c r="BZ1720" s="18" t="s">
        <v>595</v>
      </c>
      <c r="CA1720" s="18">
        <v>0.18</v>
      </c>
      <c r="CB1720" s="18">
        <v>0.18</v>
      </c>
      <c r="CC1720" s="18" t="s">
        <v>557</v>
      </c>
      <c r="CD1720" s="18" t="s">
        <v>595</v>
      </c>
      <c r="CE1720" s="18" t="s">
        <v>595</v>
      </c>
      <c r="CF1720" s="18" t="s">
        <v>595</v>
      </c>
      <c r="CG1720" s="18" t="s">
        <v>595</v>
      </c>
      <c r="CH1720" s="18" t="s">
        <v>1384</v>
      </c>
      <c r="CI1720" s="18" t="s">
        <v>295</v>
      </c>
      <c r="CJ1720" s="18">
        <v>-0.19</v>
      </c>
      <c r="CK1720" s="18" t="s">
        <v>2206</v>
      </c>
      <c r="CL1720" s="18" t="s">
        <v>479</v>
      </c>
      <c r="CM1720" s="18">
        <v>72</v>
      </c>
      <c r="CN1720" s="18" t="s">
        <v>561</v>
      </c>
      <c r="CO1720" s="18" t="s">
        <v>595</v>
      </c>
      <c r="CP1720" s="18" t="s">
        <v>595</v>
      </c>
      <c r="CQ1720" s="18">
        <v>0.13</v>
      </c>
      <c r="CR1720" s="18">
        <v>0.13</v>
      </c>
      <c r="CS1720" s="18" t="s">
        <v>557</v>
      </c>
      <c r="CT1720" s="18" t="s">
        <v>595</v>
      </c>
      <c r="CU1720" s="18" t="s">
        <v>595</v>
      </c>
      <c r="CV1720" s="18" t="s">
        <v>595</v>
      </c>
      <c r="CW1720" s="18" t="s">
        <v>595</v>
      </c>
      <c r="CX1720" s="18" t="s">
        <v>1384</v>
      </c>
      <c r="CY1720" s="18"/>
      <c r="CZ1720" s="18"/>
      <c r="DA1720" s="18"/>
      <c r="DB1720" s="18"/>
      <c r="DC1720" s="18"/>
      <c r="DD1720" s="18"/>
      <c r="DE1720" s="18"/>
      <c r="DF1720" s="18"/>
      <c r="DG1720" s="18"/>
      <c r="DH1720" s="18"/>
      <c r="DI1720" s="18"/>
      <c r="DJ1720" s="18"/>
      <c r="DK1720" s="18"/>
      <c r="DL1720" s="18"/>
      <c r="DM1720" s="18"/>
      <c r="DN1720" s="18"/>
      <c r="DO1720" s="56">
        <v>0</v>
      </c>
      <c r="DP1720" s="56"/>
      <c r="DQ1720" s="56"/>
      <c r="DR1720" s="56"/>
      <c r="DS1720" s="56"/>
      <c r="DT1720" s="56"/>
      <c r="DU1720" s="56">
        <v>1</v>
      </c>
      <c r="DV1720" s="56">
        <v>0</v>
      </c>
      <c r="DW1720" s="56"/>
      <c r="DX1720" s="56"/>
      <c r="DY1720" s="56"/>
      <c r="DZ1720" s="56"/>
      <c r="EA1720" s="56"/>
      <c r="EB1720" s="56"/>
      <c r="EC1720" s="56"/>
      <c r="ED1720" s="56"/>
      <c r="EE1720" s="56"/>
      <c r="EF1720" s="56"/>
      <c r="EG1720" s="56"/>
      <c r="EH1720" s="18" t="s">
        <v>2212</v>
      </c>
      <c r="EI1720" s="18">
        <f t="array" ref="EI1720">IF(SUMPRODUCT(--(DO1720:DS1720&lt;&gt;""))=0, 0,1)</f>
        <v>1</v>
      </c>
      <c r="EJ1720" s="18">
        <f t="array" ref="EJ1720">IF(SUMPRODUCT(--(DT1720:EG1720&lt;&gt;""))=0, 0,1)</f>
        <v>1</v>
      </c>
      <c r="EK1720" s="18" cm="1">
        <f t="array" ref="EK1720">IF(SUMPRODUCT(--(EC1720:EG1720&lt;&gt;""))=0, 0,1)</f>
        <v>0</v>
      </c>
      <c r="EL1720" s="18">
        <f t="array" ref="EL1720">IF(SUMPRODUCT(--(EE1720:EG1720&lt;&gt;""))=0, 0,1)</f>
        <v>0</v>
      </c>
      <c r="EM1720" s="18">
        <f t="shared" si="329"/>
        <v>1</v>
      </c>
      <c r="EN1720" s="18">
        <f t="shared" si="330"/>
        <v>0</v>
      </c>
      <c r="EO1720" s="18">
        <f t="shared" si="331"/>
        <v>1</v>
      </c>
      <c r="EP1720" s="18" t="str">
        <f t="shared" si="332"/>
        <v>NA</v>
      </c>
      <c r="EQ1720" s="18" t="str">
        <f t="shared" si="333"/>
        <v>NA</v>
      </c>
      <c r="ER1720" s="18" t="s">
        <v>2083</v>
      </c>
      <c r="ES1720" s="59">
        <v>43972</v>
      </c>
      <c r="ET1720" s="18"/>
      <c r="EU1720" s="18"/>
    </row>
    <row r="1721" spans="1:151" s="1" customFormat="1" ht="15.75" customHeight="1" x14ac:dyDescent="0.2">
      <c r="A1721" s="5" t="s">
        <v>1982</v>
      </c>
      <c r="B1721" s="24" t="s">
        <v>2196</v>
      </c>
      <c r="C1721" s="56">
        <v>1</v>
      </c>
      <c r="D1721" s="18" t="s">
        <v>2669</v>
      </c>
      <c r="E1721" s="18" t="s">
        <v>2945</v>
      </c>
      <c r="F1721" s="18" t="s">
        <v>553</v>
      </c>
      <c r="G1721" s="18" t="s">
        <v>771</v>
      </c>
      <c r="H1721" s="18" t="s">
        <v>807</v>
      </c>
      <c r="I1721" s="18" t="s">
        <v>667</v>
      </c>
      <c r="J1721" s="18" t="s">
        <v>595</v>
      </c>
      <c r="K1721" s="18" t="s">
        <v>257</v>
      </c>
      <c r="L1721" s="18" t="s">
        <v>595</v>
      </c>
      <c r="M1721" s="18" t="s">
        <v>2197</v>
      </c>
      <c r="N1721" s="56">
        <v>30</v>
      </c>
      <c r="O1721" s="18"/>
      <c r="P1721" s="18" t="s">
        <v>2198</v>
      </c>
      <c r="Q1721" s="18" t="s">
        <v>254</v>
      </c>
      <c r="R1721" s="18" t="s">
        <v>2199</v>
      </c>
      <c r="S1721" s="18" t="s">
        <v>2218</v>
      </c>
      <c r="T1721" s="18" t="s">
        <v>2200</v>
      </c>
      <c r="U1721" s="26" t="s">
        <v>257</v>
      </c>
      <c r="V1721" s="26" t="s">
        <v>257</v>
      </c>
      <c r="W1721" s="26" t="s">
        <v>257</v>
      </c>
      <c r="X1721" s="18" t="s">
        <v>2215</v>
      </c>
      <c r="Y1721" s="18">
        <v>242.5</v>
      </c>
      <c r="Z1721" s="18" t="s">
        <v>2202</v>
      </c>
      <c r="AA1721" s="18" t="s">
        <v>257</v>
      </c>
      <c r="AB1721" s="57">
        <f t="shared" si="328"/>
        <v>242.5</v>
      </c>
      <c r="AC1721" s="18" t="s">
        <v>479</v>
      </c>
      <c r="AD1721" s="18" t="s">
        <v>2216</v>
      </c>
      <c r="AE1721" s="18" t="s">
        <v>556</v>
      </c>
      <c r="AF1721" s="18">
        <v>228.9</v>
      </c>
      <c r="AG1721" s="18">
        <v>256.10000000000002</v>
      </c>
      <c r="AH1721" s="18"/>
      <c r="AI1721" s="18">
        <v>8.3000000000000004E-2</v>
      </c>
      <c r="AJ1721" s="18" t="s">
        <v>522</v>
      </c>
      <c r="AK1721" s="18">
        <v>8.3000000000000004E-2</v>
      </c>
      <c r="AL1721" s="18"/>
      <c r="AM1721" s="18" t="s">
        <v>2163</v>
      </c>
      <c r="AN1721" s="18">
        <v>1.18</v>
      </c>
      <c r="AO1721" s="18" t="s">
        <v>2204</v>
      </c>
      <c r="AP1721" s="18" t="s">
        <v>479</v>
      </c>
      <c r="AQ1721" s="18">
        <v>72</v>
      </c>
      <c r="AR1721" s="18" t="s">
        <v>561</v>
      </c>
      <c r="AS1721" s="18" t="s">
        <v>595</v>
      </c>
      <c r="AT1721" s="18" t="s">
        <v>595</v>
      </c>
      <c r="AU1721" s="18">
        <v>0.1</v>
      </c>
      <c r="AV1721" s="18">
        <v>0.1</v>
      </c>
      <c r="AW1721" s="18" t="s">
        <v>557</v>
      </c>
      <c r="AX1721" s="18" t="s">
        <v>595</v>
      </c>
      <c r="AY1721" s="18" t="s">
        <v>595</v>
      </c>
      <c r="AZ1721" s="18" t="s">
        <v>595</v>
      </c>
      <c r="BA1721" s="18" t="s">
        <v>595</v>
      </c>
      <c r="BB1721" s="18" t="s">
        <v>1384</v>
      </c>
      <c r="BC1721" s="18" t="s">
        <v>307</v>
      </c>
      <c r="BD1721" s="18">
        <v>0.61</v>
      </c>
      <c r="BE1721" s="18" t="s">
        <v>563</v>
      </c>
      <c r="BF1721" s="18" t="s">
        <v>479</v>
      </c>
      <c r="BG1721" s="18">
        <v>72</v>
      </c>
      <c r="BH1721" s="18" t="s">
        <v>561</v>
      </c>
      <c r="BI1721" s="18" t="s">
        <v>595</v>
      </c>
      <c r="BJ1721" s="18" t="s">
        <v>595</v>
      </c>
      <c r="BK1721" s="18">
        <v>0.02</v>
      </c>
      <c r="BL1721" s="18">
        <v>0.02</v>
      </c>
      <c r="BM1721" s="18" t="s">
        <v>557</v>
      </c>
      <c r="BN1721" s="18" t="s">
        <v>595</v>
      </c>
      <c r="BO1721" s="18" t="s">
        <v>595</v>
      </c>
      <c r="BP1721" s="18" t="s">
        <v>595</v>
      </c>
      <c r="BQ1721" s="18" t="s">
        <v>595</v>
      </c>
      <c r="BR1721" s="18" t="s">
        <v>1384</v>
      </c>
      <c r="BS1721" s="18" t="s">
        <v>296</v>
      </c>
      <c r="BT1721" s="18">
        <v>-0.78</v>
      </c>
      <c r="BU1721" s="18" t="s">
        <v>2205</v>
      </c>
      <c r="BV1721" s="18" t="s">
        <v>479</v>
      </c>
      <c r="BW1721" s="18">
        <v>72</v>
      </c>
      <c r="BX1721" s="18" t="s">
        <v>561</v>
      </c>
      <c r="BY1721" s="18" t="s">
        <v>595</v>
      </c>
      <c r="BZ1721" s="18" t="s">
        <v>595</v>
      </c>
      <c r="CA1721" s="18">
        <v>0.11</v>
      </c>
      <c r="CB1721" s="18">
        <v>0.11</v>
      </c>
      <c r="CC1721" s="18" t="s">
        <v>557</v>
      </c>
      <c r="CD1721" s="18" t="s">
        <v>595</v>
      </c>
      <c r="CE1721" s="18" t="s">
        <v>595</v>
      </c>
      <c r="CF1721" s="18" t="s">
        <v>595</v>
      </c>
      <c r="CG1721" s="18" t="s">
        <v>595</v>
      </c>
      <c r="CH1721" s="18" t="s">
        <v>1384</v>
      </c>
      <c r="CI1721" s="18" t="s">
        <v>295</v>
      </c>
      <c r="CJ1721" s="18">
        <v>0.08</v>
      </c>
      <c r="CK1721" s="18" t="s">
        <v>2206</v>
      </c>
      <c r="CL1721" s="18" t="s">
        <v>479</v>
      </c>
      <c r="CM1721" s="18">
        <v>72</v>
      </c>
      <c r="CN1721" s="18" t="s">
        <v>561</v>
      </c>
      <c r="CO1721" s="18" t="s">
        <v>595</v>
      </c>
      <c r="CP1721" s="18" t="s">
        <v>595</v>
      </c>
      <c r="CQ1721" s="18">
        <v>0.08</v>
      </c>
      <c r="CR1721" s="18">
        <v>0.08</v>
      </c>
      <c r="CS1721" s="18" t="s">
        <v>557</v>
      </c>
      <c r="CT1721" s="18" t="s">
        <v>595</v>
      </c>
      <c r="CU1721" s="18" t="s">
        <v>595</v>
      </c>
      <c r="CV1721" s="18" t="s">
        <v>595</v>
      </c>
      <c r="CW1721" s="18" t="s">
        <v>595</v>
      </c>
      <c r="CX1721" s="18" t="s">
        <v>1384</v>
      </c>
      <c r="CY1721" s="18"/>
      <c r="CZ1721" s="18"/>
      <c r="DA1721" s="18"/>
      <c r="DB1721" s="18"/>
      <c r="DC1721" s="18"/>
      <c r="DD1721" s="18"/>
      <c r="DE1721" s="18"/>
      <c r="DF1721" s="18"/>
      <c r="DG1721" s="18"/>
      <c r="DH1721" s="18"/>
      <c r="DI1721" s="18"/>
      <c r="DJ1721" s="18"/>
      <c r="DK1721" s="18"/>
      <c r="DL1721" s="18"/>
      <c r="DM1721" s="18"/>
      <c r="DN1721" s="18"/>
      <c r="DO1721" s="56">
        <v>1</v>
      </c>
      <c r="DP1721" s="56"/>
      <c r="DQ1721" s="56"/>
      <c r="DR1721" s="56"/>
      <c r="DS1721" s="56"/>
      <c r="DT1721" s="56"/>
      <c r="DU1721" s="56">
        <v>0</v>
      </c>
      <c r="DV1721" s="56">
        <v>0</v>
      </c>
      <c r="DW1721" s="56"/>
      <c r="DX1721" s="56"/>
      <c r="DY1721" s="56"/>
      <c r="DZ1721" s="56"/>
      <c r="EA1721" s="56"/>
      <c r="EB1721" s="56"/>
      <c r="EC1721" s="56"/>
      <c r="ED1721" s="56"/>
      <c r="EE1721" s="56"/>
      <c r="EF1721" s="56"/>
      <c r="EG1721" s="56"/>
      <c r="EH1721" s="18" t="s">
        <v>2212</v>
      </c>
      <c r="EI1721" s="18">
        <f t="array" ref="EI1721">IF(SUMPRODUCT(--(DO1721:DS1721&lt;&gt;""))=0, 0,1)</f>
        <v>1</v>
      </c>
      <c r="EJ1721" s="18">
        <f t="array" ref="EJ1721">IF(SUMPRODUCT(--(DT1721:EG1721&lt;&gt;""))=0, 0,1)</f>
        <v>1</v>
      </c>
      <c r="EK1721" s="18" cm="1">
        <f t="array" ref="EK1721">IF(SUMPRODUCT(--(EC1721:EG1721&lt;&gt;""))=0, 0,1)</f>
        <v>0</v>
      </c>
      <c r="EL1721" s="18">
        <f t="array" ref="EL1721">IF(SUMPRODUCT(--(EE1721:EG1721&lt;&gt;""))=0, 0,1)</f>
        <v>0</v>
      </c>
      <c r="EM1721" s="18">
        <f t="shared" si="329"/>
        <v>1</v>
      </c>
      <c r="EN1721" s="18">
        <f t="shared" si="330"/>
        <v>1</v>
      </c>
      <c r="EO1721" s="18">
        <f t="shared" si="331"/>
        <v>0</v>
      </c>
      <c r="EP1721" s="18" t="str">
        <f t="shared" si="332"/>
        <v>NA</v>
      </c>
      <c r="EQ1721" s="18" t="str">
        <f t="shared" si="333"/>
        <v>NA</v>
      </c>
      <c r="ER1721" s="18" t="s">
        <v>2083</v>
      </c>
      <c r="ES1721" s="59">
        <v>43972</v>
      </c>
      <c r="ET1721" s="18"/>
      <c r="EU1721" s="18"/>
    </row>
    <row r="1722" spans="1:151" s="1" customFormat="1" ht="15.75" customHeight="1" x14ac:dyDescent="0.2">
      <c r="A1722" s="5" t="s">
        <v>1982</v>
      </c>
      <c r="B1722" s="24" t="s">
        <v>2196</v>
      </c>
      <c r="C1722" s="56">
        <v>1</v>
      </c>
      <c r="D1722" s="18" t="s">
        <v>2669</v>
      </c>
      <c r="E1722" s="18" t="s">
        <v>2945</v>
      </c>
      <c r="F1722" s="18" t="s">
        <v>553</v>
      </c>
      <c r="G1722" s="18" t="s">
        <v>2210</v>
      </c>
      <c r="H1722" s="18" t="s">
        <v>2211</v>
      </c>
      <c r="I1722" s="18" t="s">
        <v>577</v>
      </c>
      <c r="J1722" s="18" t="s">
        <v>595</v>
      </c>
      <c r="K1722" s="18" t="s">
        <v>257</v>
      </c>
      <c r="L1722" s="18" t="s">
        <v>595</v>
      </c>
      <c r="M1722" s="18" t="s">
        <v>2197</v>
      </c>
      <c r="N1722" s="56">
        <v>30</v>
      </c>
      <c r="O1722" s="18"/>
      <c r="P1722" s="18" t="s">
        <v>2198</v>
      </c>
      <c r="Q1722" s="18" t="s">
        <v>254</v>
      </c>
      <c r="R1722" s="18" t="s">
        <v>2199</v>
      </c>
      <c r="S1722" s="18" t="s">
        <v>2218</v>
      </c>
      <c r="T1722" s="18" t="s">
        <v>2200</v>
      </c>
      <c r="U1722" s="26" t="s">
        <v>257</v>
      </c>
      <c r="V1722" s="26" t="s">
        <v>257</v>
      </c>
      <c r="W1722" s="26" t="s">
        <v>257</v>
      </c>
      <c r="X1722" s="18" t="s">
        <v>2215</v>
      </c>
      <c r="Y1722" s="18">
        <v>242.5</v>
      </c>
      <c r="Z1722" s="18" t="s">
        <v>2202</v>
      </c>
      <c r="AA1722" s="18" t="s">
        <v>257</v>
      </c>
      <c r="AB1722" s="57">
        <f t="shared" si="328"/>
        <v>242.5</v>
      </c>
      <c r="AC1722" s="18" t="s">
        <v>479</v>
      </c>
      <c r="AD1722" s="18" t="s">
        <v>2216</v>
      </c>
      <c r="AE1722" s="18" t="s">
        <v>556</v>
      </c>
      <c r="AF1722" s="18">
        <v>228.9</v>
      </c>
      <c r="AG1722" s="18">
        <v>256.10000000000002</v>
      </c>
      <c r="AH1722" s="18"/>
      <c r="AI1722" s="18">
        <v>8.3000000000000004E-2</v>
      </c>
      <c r="AJ1722" s="18" t="s">
        <v>522</v>
      </c>
      <c r="AK1722" s="18">
        <v>8.3000000000000004E-2</v>
      </c>
      <c r="AL1722" s="18"/>
      <c r="AM1722" s="18" t="s">
        <v>2163</v>
      </c>
      <c r="AN1722" s="18">
        <v>1.24</v>
      </c>
      <c r="AO1722" s="18" t="s">
        <v>2204</v>
      </c>
      <c r="AP1722" s="18" t="s">
        <v>479</v>
      </c>
      <c r="AQ1722" s="18">
        <v>72</v>
      </c>
      <c r="AR1722" s="18" t="s">
        <v>561</v>
      </c>
      <c r="AS1722" s="18" t="s">
        <v>595</v>
      </c>
      <c r="AT1722" s="18" t="s">
        <v>595</v>
      </c>
      <c r="AU1722" s="18">
        <v>0.11</v>
      </c>
      <c r="AV1722" s="18">
        <v>0.11</v>
      </c>
      <c r="AW1722" s="18" t="s">
        <v>557</v>
      </c>
      <c r="AX1722" s="18" t="s">
        <v>595</v>
      </c>
      <c r="AY1722" s="18" t="s">
        <v>595</v>
      </c>
      <c r="AZ1722" s="18" t="s">
        <v>595</v>
      </c>
      <c r="BA1722" s="18" t="s">
        <v>595</v>
      </c>
      <c r="BB1722" s="18" t="s">
        <v>1384</v>
      </c>
      <c r="BC1722" s="18" t="s">
        <v>307</v>
      </c>
      <c r="BD1722" s="18">
        <v>0.65</v>
      </c>
      <c r="BE1722" s="18" t="s">
        <v>563</v>
      </c>
      <c r="BF1722" s="18" t="s">
        <v>479</v>
      </c>
      <c r="BG1722" s="18">
        <v>72</v>
      </c>
      <c r="BH1722" s="18" t="s">
        <v>561</v>
      </c>
      <c r="BI1722" s="18" t="s">
        <v>595</v>
      </c>
      <c r="BJ1722" s="18" t="s">
        <v>595</v>
      </c>
      <c r="BK1722" s="18">
        <v>0.01</v>
      </c>
      <c r="BL1722" s="18">
        <v>0.01</v>
      </c>
      <c r="BM1722" s="18" t="s">
        <v>557</v>
      </c>
      <c r="BN1722" s="18" t="s">
        <v>595</v>
      </c>
      <c r="BO1722" s="18" t="s">
        <v>595</v>
      </c>
      <c r="BP1722" s="18" t="s">
        <v>595</v>
      </c>
      <c r="BQ1722" s="18" t="s">
        <v>595</v>
      </c>
      <c r="BR1722" s="18" t="s">
        <v>1384</v>
      </c>
      <c r="BS1722" s="18" t="s">
        <v>296</v>
      </c>
      <c r="BT1722" s="18">
        <v>-1.76</v>
      </c>
      <c r="BU1722" s="18" t="s">
        <v>2205</v>
      </c>
      <c r="BV1722" s="18" t="s">
        <v>479</v>
      </c>
      <c r="BW1722" s="18">
        <v>72</v>
      </c>
      <c r="BX1722" s="18" t="s">
        <v>561</v>
      </c>
      <c r="BY1722" s="18" t="s">
        <v>595</v>
      </c>
      <c r="BZ1722" s="18" t="s">
        <v>595</v>
      </c>
      <c r="CA1722" s="18">
        <v>0.25</v>
      </c>
      <c r="CB1722" s="18">
        <v>0.25</v>
      </c>
      <c r="CC1722" s="18" t="s">
        <v>557</v>
      </c>
      <c r="CD1722" s="18" t="s">
        <v>595</v>
      </c>
      <c r="CE1722" s="18" t="s">
        <v>595</v>
      </c>
      <c r="CF1722" s="18" t="s">
        <v>595</v>
      </c>
      <c r="CG1722" s="18" t="s">
        <v>595</v>
      </c>
      <c r="CH1722" s="18" t="s">
        <v>1384</v>
      </c>
      <c r="CI1722" s="18" t="s">
        <v>295</v>
      </c>
      <c r="CJ1722" s="18">
        <v>0.25</v>
      </c>
      <c r="CK1722" s="18" t="s">
        <v>2206</v>
      </c>
      <c r="CL1722" s="18" t="s">
        <v>479</v>
      </c>
      <c r="CM1722" s="18">
        <v>72</v>
      </c>
      <c r="CN1722" s="18" t="s">
        <v>561</v>
      </c>
      <c r="CO1722" s="18" t="s">
        <v>595</v>
      </c>
      <c r="CP1722" s="18" t="s">
        <v>595</v>
      </c>
      <c r="CQ1722" s="18">
        <v>0.14000000000000001</v>
      </c>
      <c r="CR1722" s="18">
        <v>0.14000000000000001</v>
      </c>
      <c r="CS1722" s="18" t="s">
        <v>557</v>
      </c>
      <c r="CT1722" s="18" t="s">
        <v>595</v>
      </c>
      <c r="CU1722" s="18" t="s">
        <v>595</v>
      </c>
      <c r="CV1722" s="18" t="s">
        <v>595</v>
      </c>
      <c r="CW1722" s="18" t="s">
        <v>595</v>
      </c>
      <c r="CX1722" s="18" t="s">
        <v>1384</v>
      </c>
      <c r="CY1722" s="18"/>
      <c r="CZ1722" s="18"/>
      <c r="DA1722" s="18"/>
      <c r="DB1722" s="18"/>
      <c r="DC1722" s="18"/>
      <c r="DD1722" s="18"/>
      <c r="DE1722" s="18"/>
      <c r="DF1722" s="18"/>
      <c r="DG1722" s="18"/>
      <c r="DH1722" s="18"/>
      <c r="DI1722" s="18"/>
      <c r="DJ1722" s="18"/>
      <c r="DK1722" s="18"/>
      <c r="DL1722" s="18"/>
      <c r="DM1722" s="18"/>
      <c r="DN1722" s="18"/>
      <c r="DO1722" s="56">
        <v>1</v>
      </c>
      <c r="DP1722" s="56"/>
      <c r="DQ1722" s="56"/>
      <c r="DR1722" s="56"/>
      <c r="DS1722" s="56"/>
      <c r="DT1722" s="56"/>
      <c r="DU1722" s="56">
        <v>0</v>
      </c>
      <c r="DV1722" s="56">
        <v>0</v>
      </c>
      <c r="DW1722" s="56"/>
      <c r="DX1722" s="56"/>
      <c r="DY1722" s="56"/>
      <c r="DZ1722" s="56"/>
      <c r="EA1722" s="56"/>
      <c r="EB1722" s="56"/>
      <c r="EC1722" s="56"/>
      <c r="ED1722" s="56"/>
      <c r="EE1722" s="56"/>
      <c r="EF1722" s="56"/>
      <c r="EG1722" s="56"/>
      <c r="EH1722" s="18" t="s">
        <v>2212</v>
      </c>
      <c r="EI1722" s="18">
        <f t="array" ref="EI1722">IF(SUMPRODUCT(--(DO1722:DS1722&lt;&gt;""))=0, 0,1)</f>
        <v>1</v>
      </c>
      <c r="EJ1722" s="18">
        <f t="array" ref="EJ1722">IF(SUMPRODUCT(--(DT1722:EG1722&lt;&gt;""))=0, 0,1)</f>
        <v>1</v>
      </c>
      <c r="EK1722" s="18" cm="1">
        <f t="array" ref="EK1722">IF(SUMPRODUCT(--(EC1722:EG1722&lt;&gt;""))=0, 0,1)</f>
        <v>0</v>
      </c>
      <c r="EL1722" s="18">
        <f t="array" ref="EL1722">IF(SUMPRODUCT(--(EE1722:EG1722&lt;&gt;""))=0, 0,1)</f>
        <v>0</v>
      </c>
      <c r="EM1722" s="18">
        <f t="shared" si="329"/>
        <v>1</v>
      </c>
      <c r="EN1722" s="18">
        <f t="shared" si="330"/>
        <v>1</v>
      </c>
      <c r="EO1722" s="18">
        <f t="shared" si="331"/>
        <v>0</v>
      </c>
      <c r="EP1722" s="18" t="str">
        <f t="shared" si="332"/>
        <v>NA</v>
      </c>
      <c r="EQ1722" s="18" t="str">
        <f t="shared" si="333"/>
        <v>NA</v>
      </c>
      <c r="ER1722" s="18" t="s">
        <v>2083</v>
      </c>
      <c r="ES1722" s="59">
        <v>43972</v>
      </c>
      <c r="ET1722" s="18"/>
      <c r="EU1722" s="18"/>
    </row>
    <row r="1723" spans="1:151" s="1" customFormat="1" ht="15.75" customHeight="1" x14ac:dyDescent="0.2">
      <c r="A1723" s="5" t="s">
        <v>1986</v>
      </c>
      <c r="B1723" s="24" t="s">
        <v>2219</v>
      </c>
      <c r="C1723" s="56">
        <v>1</v>
      </c>
      <c r="D1723" s="18" t="s">
        <v>1651</v>
      </c>
      <c r="E1723" s="18" t="s">
        <v>2946</v>
      </c>
      <c r="F1723" s="18" t="s">
        <v>553</v>
      </c>
      <c r="G1723" s="18" t="s">
        <v>728</v>
      </c>
      <c r="H1723" s="18" t="s">
        <v>1428</v>
      </c>
      <c r="I1723" s="18" t="s">
        <v>667</v>
      </c>
      <c r="J1723" s="18" t="s">
        <v>595</v>
      </c>
      <c r="K1723" s="18" t="s">
        <v>257</v>
      </c>
      <c r="L1723" s="18" t="s">
        <v>1936</v>
      </c>
      <c r="M1723" s="18" t="s">
        <v>341</v>
      </c>
      <c r="N1723" s="56">
        <v>30</v>
      </c>
      <c r="O1723" s="18" t="s">
        <v>2220</v>
      </c>
      <c r="P1723" s="18" t="s">
        <v>2128</v>
      </c>
      <c r="Q1723" s="18" t="s">
        <v>254</v>
      </c>
      <c r="R1723" s="18" t="s">
        <v>2221</v>
      </c>
      <c r="S1723" s="18" t="s">
        <v>2222</v>
      </c>
      <c r="T1723" s="18" t="s">
        <v>2223</v>
      </c>
      <c r="U1723" s="26" t="s">
        <v>257</v>
      </c>
      <c r="V1723" s="26" t="s">
        <v>257</v>
      </c>
      <c r="W1723" s="26" t="s">
        <v>257</v>
      </c>
      <c r="X1723" s="18" t="s">
        <v>2224</v>
      </c>
      <c r="Y1723" s="18">
        <v>1</v>
      </c>
      <c r="Z1723" s="18" t="s">
        <v>2202</v>
      </c>
      <c r="AA1723" s="18" t="s">
        <v>257</v>
      </c>
      <c r="AB1723" s="57">
        <f t="shared" si="328"/>
        <v>1</v>
      </c>
      <c r="AC1723" s="18" t="s">
        <v>595</v>
      </c>
      <c r="AD1723" s="18" t="s">
        <v>595</v>
      </c>
      <c r="AE1723" s="18" t="s">
        <v>595</v>
      </c>
      <c r="AF1723" s="18" t="s">
        <v>595</v>
      </c>
      <c r="AG1723" s="18" t="s">
        <v>595</v>
      </c>
      <c r="AH1723" s="18" t="s">
        <v>595</v>
      </c>
      <c r="AI1723" s="18">
        <v>0</v>
      </c>
      <c r="AJ1723" s="18" t="s">
        <v>522</v>
      </c>
      <c r="AK1723" s="18">
        <v>0</v>
      </c>
      <c r="AL1723" s="18" t="s">
        <v>2225</v>
      </c>
      <c r="AM1723" s="18" t="s">
        <v>2226</v>
      </c>
      <c r="AN1723" s="18">
        <v>0.58559000000000005</v>
      </c>
      <c r="AO1723" s="18" t="s">
        <v>257</v>
      </c>
      <c r="AP1723" s="18" t="s">
        <v>563</v>
      </c>
      <c r="AQ1723" s="18">
        <v>5</v>
      </c>
      <c r="AR1723" s="18" t="s">
        <v>2227</v>
      </c>
      <c r="AS1723" s="18">
        <v>0.57626999999999995</v>
      </c>
      <c r="AT1723" s="18">
        <v>0.59399999999999997</v>
      </c>
      <c r="AU1723" s="18">
        <v>9.3200000000000002E-3</v>
      </c>
      <c r="AV1723" s="18">
        <v>8.4100000000000008E-3</v>
      </c>
      <c r="AW1723" s="18" t="s">
        <v>557</v>
      </c>
      <c r="AX1723" s="18">
        <v>0</v>
      </c>
      <c r="AY1723" s="18" t="s">
        <v>522</v>
      </c>
      <c r="AZ1723" s="18" t="s">
        <v>257</v>
      </c>
      <c r="BA1723" s="18" t="s">
        <v>257</v>
      </c>
      <c r="BB1723" s="18" t="s">
        <v>2228</v>
      </c>
      <c r="BC1723" s="18"/>
      <c r="BD1723" s="18"/>
      <c r="BE1723" s="18"/>
      <c r="BF1723" s="18"/>
      <c r="BG1723" s="18"/>
      <c r="BH1723" s="18"/>
      <c r="BI1723" s="18"/>
      <c r="BJ1723" s="18"/>
      <c r="BK1723" s="18"/>
      <c r="BL1723" s="18"/>
      <c r="BM1723" s="18"/>
      <c r="BN1723" s="18"/>
      <c r="BO1723" s="18"/>
      <c r="BP1723" s="18"/>
      <c r="BQ1723" s="18"/>
      <c r="BR1723" s="18"/>
      <c r="BS1723" s="18"/>
      <c r="BT1723" s="18"/>
      <c r="BU1723" s="18"/>
      <c r="BV1723" s="18"/>
      <c r="BW1723" s="18"/>
      <c r="BX1723" s="18"/>
      <c r="BY1723" s="18"/>
      <c r="BZ1723" s="18"/>
      <c r="CA1723" s="18"/>
      <c r="CB1723" s="18"/>
      <c r="CC1723" s="18"/>
      <c r="CD1723" s="18"/>
      <c r="CE1723" s="18"/>
      <c r="CF1723" s="18"/>
      <c r="CG1723" s="18"/>
      <c r="CH1723" s="18"/>
      <c r="CI1723" s="18" t="s">
        <v>2185</v>
      </c>
      <c r="CJ1723" s="18">
        <v>0</v>
      </c>
      <c r="CK1723" s="18" t="s">
        <v>2186</v>
      </c>
      <c r="CL1723" s="18" t="s">
        <v>479</v>
      </c>
      <c r="CM1723" s="18">
        <v>5</v>
      </c>
      <c r="CN1723" s="18" t="s">
        <v>561</v>
      </c>
      <c r="CO1723" s="18" t="s">
        <v>257</v>
      </c>
      <c r="CP1723" s="18" t="s">
        <v>257</v>
      </c>
      <c r="CQ1723" s="18">
        <v>0</v>
      </c>
      <c r="CR1723" s="18">
        <v>0</v>
      </c>
      <c r="CS1723" s="18" t="s">
        <v>557</v>
      </c>
      <c r="CT1723" s="18">
        <v>0</v>
      </c>
      <c r="CU1723" s="18" t="s">
        <v>522</v>
      </c>
      <c r="CV1723" s="18" t="s">
        <v>257</v>
      </c>
      <c r="CW1723" s="18" t="s">
        <v>257</v>
      </c>
      <c r="CX1723" s="18" t="s">
        <v>1909</v>
      </c>
      <c r="CY1723" s="18"/>
      <c r="CZ1723" s="18"/>
      <c r="DA1723" s="18"/>
      <c r="DB1723" s="18"/>
      <c r="DC1723" s="18"/>
      <c r="DD1723" s="18"/>
      <c r="DE1723" s="18"/>
      <c r="DF1723" s="18"/>
      <c r="DG1723" s="18"/>
      <c r="DH1723" s="18"/>
      <c r="DI1723" s="18"/>
      <c r="DJ1723" s="18"/>
      <c r="DK1723" s="18"/>
      <c r="DL1723" s="18"/>
      <c r="DM1723" s="18"/>
      <c r="DN1723" s="18"/>
      <c r="DO1723" s="56"/>
      <c r="DP1723" s="56"/>
      <c r="DQ1723" s="56"/>
      <c r="DR1723" s="56"/>
      <c r="DS1723" s="56"/>
      <c r="DT1723" s="56"/>
      <c r="DU1723" s="56"/>
      <c r="DV1723" s="56">
        <v>0</v>
      </c>
      <c r="DW1723" s="18"/>
      <c r="DX1723" s="18"/>
      <c r="DY1723" s="18"/>
      <c r="DZ1723" s="56"/>
      <c r="EA1723" s="56"/>
      <c r="EB1723" s="56"/>
      <c r="EC1723" s="18"/>
      <c r="ED1723" s="56"/>
      <c r="EE1723" s="56">
        <v>0</v>
      </c>
      <c r="EF1723" s="56">
        <v>0</v>
      </c>
      <c r="EG1723" s="56">
        <v>0</v>
      </c>
      <c r="EH1723" s="18" t="s">
        <v>2229</v>
      </c>
      <c r="EI1723" s="18">
        <f t="array" ref="EI1723">IF(SUMPRODUCT(--(DO1723:DS1723&lt;&gt;""))=0, 0,1)</f>
        <v>0</v>
      </c>
      <c r="EJ1723" s="18">
        <f t="array" ref="EJ1723">IF(SUMPRODUCT(--(DT1723:EG1723&lt;&gt;""))=0, 0,1)</f>
        <v>1</v>
      </c>
      <c r="EK1723" s="18" cm="1">
        <f t="array" ref="EK1723">IF(SUMPRODUCT(--(EC1723:EG1723&lt;&gt;""))=0, 0,1)</f>
        <v>1</v>
      </c>
      <c r="EL1723" s="18">
        <f t="array" ref="EL1723">IF(SUMPRODUCT(--(EE1723:EG1723&lt;&gt;""))=0, 0,1)</f>
        <v>1</v>
      </c>
      <c r="EM1723" s="18">
        <f t="shared" si="329"/>
        <v>0</v>
      </c>
      <c r="EN1723" s="18" t="str">
        <f t="shared" si="330"/>
        <v>NA</v>
      </c>
      <c r="EO1723" s="18">
        <f t="shared" si="331"/>
        <v>0</v>
      </c>
      <c r="EP1723" s="18">
        <f t="shared" si="332"/>
        <v>0</v>
      </c>
      <c r="EQ1723" s="18">
        <f t="shared" si="333"/>
        <v>0</v>
      </c>
      <c r="ER1723" s="18" t="s">
        <v>2084</v>
      </c>
      <c r="ES1723" s="59">
        <v>43949</v>
      </c>
      <c r="ET1723" s="18" t="s">
        <v>2230</v>
      </c>
      <c r="EU1723" s="18"/>
    </row>
    <row r="1724" spans="1:151" s="1" customFormat="1" ht="15.75" customHeight="1" x14ac:dyDescent="0.2">
      <c r="A1724" s="5" t="s">
        <v>1986</v>
      </c>
      <c r="B1724" s="24" t="s">
        <v>2219</v>
      </c>
      <c r="C1724" s="56">
        <v>1</v>
      </c>
      <c r="D1724" s="18" t="s">
        <v>2670</v>
      </c>
      <c r="E1724" s="18" t="s">
        <v>2946</v>
      </c>
      <c r="F1724" s="18" t="s">
        <v>553</v>
      </c>
      <c r="G1724" s="18" t="s">
        <v>728</v>
      </c>
      <c r="H1724" s="18" t="s">
        <v>1428</v>
      </c>
      <c r="I1724" s="18" t="s">
        <v>667</v>
      </c>
      <c r="J1724" s="18" t="s">
        <v>595</v>
      </c>
      <c r="K1724" s="18" t="s">
        <v>257</v>
      </c>
      <c r="L1724" s="18" t="s">
        <v>1936</v>
      </c>
      <c r="M1724" s="18" t="s">
        <v>341</v>
      </c>
      <c r="N1724" s="56">
        <v>30</v>
      </c>
      <c r="O1724" s="18" t="s">
        <v>2220</v>
      </c>
      <c r="P1724" s="18" t="s">
        <v>2128</v>
      </c>
      <c r="Q1724" s="18" t="s">
        <v>254</v>
      </c>
      <c r="R1724" s="18" t="s">
        <v>2221</v>
      </c>
      <c r="S1724" s="18" t="s">
        <v>2222</v>
      </c>
      <c r="T1724" s="18" t="s">
        <v>2223</v>
      </c>
      <c r="U1724" s="26" t="s">
        <v>257</v>
      </c>
      <c r="V1724" s="26" t="s">
        <v>257</v>
      </c>
      <c r="W1724" s="26" t="s">
        <v>257</v>
      </c>
      <c r="X1724" s="18" t="s">
        <v>2224</v>
      </c>
      <c r="Y1724" s="18">
        <v>35.799999999999997</v>
      </c>
      <c r="Z1724" s="18" t="s">
        <v>2202</v>
      </c>
      <c r="AA1724" s="18" t="s">
        <v>257</v>
      </c>
      <c r="AB1724" s="57">
        <f t="shared" si="328"/>
        <v>35.799999999999997</v>
      </c>
      <c r="AC1724" s="18" t="s">
        <v>595</v>
      </c>
      <c r="AD1724" s="18" t="s">
        <v>595</v>
      </c>
      <c r="AE1724" s="18" t="s">
        <v>595</v>
      </c>
      <c r="AF1724" s="18">
        <v>33.5</v>
      </c>
      <c r="AG1724" s="18">
        <v>38.1</v>
      </c>
      <c r="AH1724" s="18" t="s">
        <v>595</v>
      </c>
      <c r="AI1724" s="18">
        <v>0</v>
      </c>
      <c r="AJ1724" s="18" t="s">
        <v>522</v>
      </c>
      <c r="AK1724" s="18">
        <v>0</v>
      </c>
      <c r="AL1724" s="18" t="s">
        <v>2225</v>
      </c>
      <c r="AM1724" s="18"/>
      <c r="AN1724" s="18"/>
      <c r="AO1724" s="18"/>
      <c r="AP1724" s="18"/>
      <c r="AQ1724" s="18"/>
      <c r="AR1724" s="18"/>
      <c r="AS1724" s="18"/>
      <c r="AT1724" s="18"/>
      <c r="AU1724" s="18"/>
      <c r="AV1724" s="18"/>
      <c r="AW1724" s="18"/>
      <c r="AX1724" s="18"/>
      <c r="AY1724" s="18"/>
      <c r="AZ1724" s="18"/>
      <c r="BA1724" s="18"/>
      <c r="BB1724" s="18"/>
      <c r="BC1724" s="18" t="s">
        <v>2231</v>
      </c>
      <c r="BD1724" s="18">
        <v>0.48809523999999999</v>
      </c>
      <c r="BE1724" s="18" t="s">
        <v>2232</v>
      </c>
      <c r="BF1724" s="18" t="s">
        <v>479</v>
      </c>
      <c r="BG1724" s="18">
        <v>5</v>
      </c>
      <c r="BH1724" s="18" t="s">
        <v>561</v>
      </c>
      <c r="BI1724" s="18">
        <v>0.30952381000000001</v>
      </c>
      <c r="BJ1724" s="18">
        <v>0.68154762000000002</v>
      </c>
      <c r="BK1724" s="18">
        <v>0.17857143</v>
      </c>
      <c r="BL1724" s="18">
        <v>0.19345238000000001</v>
      </c>
      <c r="BM1724" s="18" t="s">
        <v>557</v>
      </c>
      <c r="BN1724" s="18">
        <v>0</v>
      </c>
      <c r="BO1724" s="18" t="s">
        <v>522</v>
      </c>
      <c r="BP1724" s="18" t="s">
        <v>257</v>
      </c>
      <c r="BQ1724" s="18" t="s">
        <v>257</v>
      </c>
      <c r="BR1724" s="18" t="s">
        <v>1287</v>
      </c>
      <c r="BS1724" s="18" t="s">
        <v>2233</v>
      </c>
      <c r="BT1724" s="18">
        <v>-0.88983049999999997</v>
      </c>
      <c r="BU1724" s="18" t="s">
        <v>2232</v>
      </c>
      <c r="BV1724" s="18" t="s">
        <v>479</v>
      </c>
      <c r="BW1724" s="18">
        <v>5</v>
      </c>
      <c r="BX1724" s="18" t="s">
        <v>561</v>
      </c>
      <c r="BY1724" s="18">
        <v>-1.0508474999999999</v>
      </c>
      <c r="BZ1724" s="18">
        <v>-0.7457627</v>
      </c>
      <c r="CA1724" s="18">
        <v>0.16101699999999999</v>
      </c>
      <c r="CB1724" s="18">
        <v>0.1440678</v>
      </c>
      <c r="CC1724" s="18" t="s">
        <v>557</v>
      </c>
      <c r="CD1724" s="18">
        <v>0</v>
      </c>
      <c r="CE1724" s="18" t="s">
        <v>522</v>
      </c>
      <c r="CF1724" s="18" t="s">
        <v>257</v>
      </c>
      <c r="CG1724" s="18" t="s">
        <v>257</v>
      </c>
      <c r="CH1724" s="18" t="s">
        <v>1287</v>
      </c>
      <c r="CI1724" s="18" t="s">
        <v>2185</v>
      </c>
      <c r="CJ1724" s="18">
        <v>0</v>
      </c>
      <c r="CK1724" s="18" t="s">
        <v>2186</v>
      </c>
      <c r="CL1724" s="18" t="s">
        <v>479</v>
      </c>
      <c r="CM1724" s="18">
        <v>5</v>
      </c>
      <c r="CN1724" s="18" t="s">
        <v>561</v>
      </c>
      <c r="CO1724" s="18" t="s">
        <v>257</v>
      </c>
      <c r="CP1724" s="18" t="s">
        <v>257</v>
      </c>
      <c r="CQ1724" s="18">
        <v>0</v>
      </c>
      <c r="CR1724" s="18">
        <v>0</v>
      </c>
      <c r="CS1724" s="18" t="s">
        <v>557</v>
      </c>
      <c r="CT1724" s="18">
        <v>0</v>
      </c>
      <c r="CU1724" s="18" t="s">
        <v>522</v>
      </c>
      <c r="CV1724" s="18" t="s">
        <v>257</v>
      </c>
      <c r="CW1724" s="18" t="s">
        <v>257</v>
      </c>
      <c r="CX1724" s="18" t="s">
        <v>1909</v>
      </c>
      <c r="CY1724" s="18" t="s">
        <v>2163</v>
      </c>
      <c r="CZ1724" s="18">
        <f t="shared" ref="CZ1724:CZ1727" si="336">(BD1724+BT1724)/BT1724</f>
        <v>0.45147391553784683</v>
      </c>
      <c r="DA1724" s="18" t="s">
        <v>2204</v>
      </c>
      <c r="DB1724" s="18" t="s">
        <v>479</v>
      </c>
      <c r="DC1724" s="18">
        <f t="shared" ref="DC1724:DD1727" si="337">BW1724</f>
        <v>5</v>
      </c>
      <c r="DD1724" s="18" t="str">
        <f t="shared" si="337"/>
        <v>fragments</v>
      </c>
      <c r="DE1724" s="18" t="s">
        <v>257</v>
      </c>
      <c r="DF1724" s="18" t="s">
        <v>257</v>
      </c>
      <c r="DG1724" s="18">
        <f t="shared" ref="DG1724:DH1727" si="338">(BK1724+CA1724)/CA1724</f>
        <v>2.1090222150456164</v>
      </c>
      <c r="DH1724" s="18">
        <f t="shared" si="338"/>
        <v>2.3427870766403043</v>
      </c>
      <c r="DI1724" s="18" t="str">
        <f t="shared" ref="DI1724:DM1727" si="339">CC1724</f>
        <v>s.e.</v>
      </c>
      <c r="DJ1724" s="18">
        <f t="shared" si="339"/>
        <v>0</v>
      </c>
      <c r="DK1724" s="18" t="str">
        <f t="shared" si="339"/>
        <v>days</v>
      </c>
      <c r="DL1724" s="18" t="str">
        <f t="shared" si="339"/>
        <v>n/a</v>
      </c>
      <c r="DM1724" s="18" t="str">
        <f t="shared" si="339"/>
        <v>n/a</v>
      </c>
      <c r="DN1724" s="18" t="s">
        <v>2234</v>
      </c>
      <c r="DO1724" s="56"/>
      <c r="DP1724" s="56"/>
      <c r="DQ1724" s="56"/>
      <c r="DR1724" s="56"/>
      <c r="DS1724" s="56"/>
      <c r="DT1724" s="56"/>
      <c r="DU1724" s="56">
        <v>0</v>
      </c>
      <c r="DV1724" s="56"/>
      <c r="DW1724" s="18"/>
      <c r="DX1724" s="18"/>
      <c r="DY1724" s="18"/>
      <c r="DZ1724" s="56"/>
      <c r="EA1724" s="56"/>
      <c r="EB1724" s="56"/>
      <c r="EC1724" s="18"/>
      <c r="ED1724" s="56"/>
      <c r="EE1724" s="56">
        <v>0</v>
      </c>
      <c r="EF1724" s="56">
        <v>0</v>
      </c>
      <c r="EG1724" s="56">
        <v>0</v>
      </c>
      <c r="EH1724" s="18" t="s">
        <v>2235</v>
      </c>
      <c r="EI1724" s="18">
        <f t="array" ref="EI1724">IF(SUMPRODUCT(--(DO1724:DS1724&lt;&gt;""))=0, 0,1)</f>
        <v>0</v>
      </c>
      <c r="EJ1724" s="18">
        <f t="array" ref="EJ1724">IF(SUMPRODUCT(--(DT1724:EG1724&lt;&gt;""))=0, 0,1)</f>
        <v>1</v>
      </c>
      <c r="EK1724" s="18" cm="1">
        <f t="array" ref="EK1724">IF(SUMPRODUCT(--(EC1724:EG1724&lt;&gt;""))=0, 0,1)</f>
        <v>1</v>
      </c>
      <c r="EL1724" s="18">
        <f t="array" ref="EL1724">IF(SUMPRODUCT(--(EE1724:EG1724&lt;&gt;""))=0, 0,1)</f>
        <v>1</v>
      </c>
      <c r="EM1724" s="18">
        <f t="shared" si="329"/>
        <v>0</v>
      </c>
      <c r="EN1724" s="18" t="str">
        <f t="shared" si="330"/>
        <v>NA</v>
      </c>
      <c r="EO1724" s="18">
        <f t="shared" si="331"/>
        <v>0</v>
      </c>
      <c r="EP1724" s="18">
        <f t="shared" si="332"/>
        <v>0</v>
      </c>
      <c r="EQ1724" s="18">
        <f t="shared" si="333"/>
        <v>0</v>
      </c>
      <c r="ER1724" s="18" t="s">
        <v>2084</v>
      </c>
      <c r="ES1724" s="59">
        <v>43949</v>
      </c>
      <c r="ET1724" s="18"/>
      <c r="EU1724" s="18"/>
    </row>
    <row r="1725" spans="1:151" s="1" customFormat="1" ht="15.75" customHeight="1" x14ac:dyDescent="0.2">
      <c r="A1725" s="5" t="s">
        <v>1986</v>
      </c>
      <c r="B1725" s="24" t="s">
        <v>2219</v>
      </c>
      <c r="C1725" s="56">
        <v>1</v>
      </c>
      <c r="D1725" s="18" t="s">
        <v>2671</v>
      </c>
      <c r="E1725" s="18" t="s">
        <v>2946</v>
      </c>
      <c r="F1725" s="18" t="s">
        <v>553</v>
      </c>
      <c r="G1725" s="18" t="s">
        <v>728</v>
      </c>
      <c r="H1725" s="18" t="s">
        <v>1428</v>
      </c>
      <c r="I1725" s="18" t="s">
        <v>667</v>
      </c>
      <c r="J1725" s="18" t="s">
        <v>595</v>
      </c>
      <c r="K1725" s="18" t="s">
        <v>257</v>
      </c>
      <c r="L1725" s="18" t="s">
        <v>1936</v>
      </c>
      <c r="M1725" s="18" t="s">
        <v>341</v>
      </c>
      <c r="N1725" s="56">
        <v>30</v>
      </c>
      <c r="O1725" s="18" t="s">
        <v>2220</v>
      </c>
      <c r="P1725" s="18" t="s">
        <v>2128</v>
      </c>
      <c r="Q1725" s="18" t="s">
        <v>254</v>
      </c>
      <c r="R1725" s="18" t="s">
        <v>2221</v>
      </c>
      <c r="S1725" s="18" t="s">
        <v>2222</v>
      </c>
      <c r="T1725" s="18" t="s">
        <v>2223</v>
      </c>
      <c r="U1725" s="26" t="s">
        <v>257</v>
      </c>
      <c r="V1725" s="26" t="s">
        <v>257</v>
      </c>
      <c r="W1725" s="26" t="s">
        <v>257</v>
      </c>
      <c r="X1725" s="18"/>
      <c r="Y1725" s="18">
        <v>35.799999999999997</v>
      </c>
      <c r="Z1725" s="18" t="s">
        <v>2202</v>
      </c>
      <c r="AA1725" s="18" t="s">
        <v>257</v>
      </c>
      <c r="AB1725" s="57">
        <f t="shared" si="328"/>
        <v>35.799999999999997</v>
      </c>
      <c r="AC1725" s="18" t="s">
        <v>595</v>
      </c>
      <c r="AD1725" s="18" t="s">
        <v>595</v>
      </c>
      <c r="AE1725" s="18" t="s">
        <v>595</v>
      </c>
      <c r="AF1725" s="18">
        <v>33.5</v>
      </c>
      <c r="AG1725" s="18">
        <v>38.1</v>
      </c>
      <c r="AH1725" s="18" t="s">
        <v>595</v>
      </c>
      <c r="AI1725" s="18">
        <v>0</v>
      </c>
      <c r="AJ1725" s="18" t="s">
        <v>522</v>
      </c>
      <c r="AK1725" s="18">
        <v>0</v>
      </c>
      <c r="AL1725" s="18" t="s">
        <v>2225</v>
      </c>
      <c r="AM1725" s="18"/>
      <c r="AN1725" s="18"/>
      <c r="AO1725" s="18"/>
      <c r="AP1725" s="18"/>
      <c r="AQ1725" s="18"/>
      <c r="AR1725" s="18"/>
      <c r="AS1725" s="18"/>
      <c r="AT1725" s="18"/>
      <c r="AU1725" s="18"/>
      <c r="AV1725" s="18"/>
      <c r="AW1725" s="18"/>
      <c r="AX1725" s="18"/>
      <c r="AY1725" s="18"/>
      <c r="AZ1725" s="18"/>
      <c r="BA1725" s="18"/>
      <c r="BB1725" s="18"/>
      <c r="BC1725" s="18" t="s">
        <v>2231</v>
      </c>
      <c r="BD1725" s="18">
        <v>0.5625</v>
      </c>
      <c r="BE1725" s="18" t="s">
        <v>2232</v>
      </c>
      <c r="BF1725" s="18" t="s">
        <v>479</v>
      </c>
      <c r="BG1725" s="18">
        <v>5</v>
      </c>
      <c r="BH1725" s="18" t="s">
        <v>561</v>
      </c>
      <c r="BI1725" s="18">
        <v>0.48809523999999999</v>
      </c>
      <c r="BJ1725" s="18">
        <v>0.62202380999999995</v>
      </c>
      <c r="BK1725" s="18">
        <v>7.440476E-2</v>
      </c>
      <c r="BL1725" s="18">
        <v>5.9523810000000003E-2</v>
      </c>
      <c r="BM1725" s="18" t="s">
        <v>557</v>
      </c>
      <c r="BN1725" s="18">
        <v>0</v>
      </c>
      <c r="BO1725" s="18" t="s">
        <v>522</v>
      </c>
      <c r="BP1725" s="18" t="s">
        <v>257</v>
      </c>
      <c r="BQ1725" s="18" t="s">
        <v>257</v>
      </c>
      <c r="BR1725" s="18" t="s">
        <v>1287</v>
      </c>
      <c r="BS1725" s="18" t="s">
        <v>2233</v>
      </c>
      <c r="BT1725" s="18">
        <v>-0.7457627</v>
      </c>
      <c r="BU1725" s="18" t="s">
        <v>2232</v>
      </c>
      <c r="BV1725" s="18" t="s">
        <v>479</v>
      </c>
      <c r="BW1725" s="18">
        <v>5</v>
      </c>
      <c r="BX1725" s="18" t="s">
        <v>561</v>
      </c>
      <c r="BY1725" s="18">
        <v>-0.94915249999999995</v>
      </c>
      <c r="BZ1725" s="18">
        <v>-0.54237290000000005</v>
      </c>
      <c r="CA1725" s="18">
        <v>0.20338980000000001</v>
      </c>
      <c r="CB1725" s="18">
        <v>0.20338980000000001</v>
      </c>
      <c r="CC1725" s="18" t="s">
        <v>557</v>
      </c>
      <c r="CD1725" s="18">
        <v>0</v>
      </c>
      <c r="CE1725" s="18" t="s">
        <v>522</v>
      </c>
      <c r="CF1725" s="18" t="s">
        <v>257</v>
      </c>
      <c r="CG1725" s="18" t="s">
        <v>257</v>
      </c>
      <c r="CH1725" s="18" t="s">
        <v>1287</v>
      </c>
      <c r="CI1725" s="18" t="s">
        <v>2185</v>
      </c>
      <c r="CJ1725" s="18">
        <v>0</v>
      </c>
      <c r="CK1725" s="18" t="s">
        <v>2186</v>
      </c>
      <c r="CL1725" s="18" t="s">
        <v>479</v>
      </c>
      <c r="CM1725" s="18">
        <v>5</v>
      </c>
      <c r="CN1725" s="18" t="s">
        <v>561</v>
      </c>
      <c r="CO1725" s="18" t="s">
        <v>257</v>
      </c>
      <c r="CP1725" s="18" t="s">
        <v>257</v>
      </c>
      <c r="CQ1725" s="18">
        <v>0</v>
      </c>
      <c r="CR1725" s="18">
        <v>0</v>
      </c>
      <c r="CS1725" s="18" t="s">
        <v>557</v>
      </c>
      <c r="CT1725" s="18">
        <v>0</v>
      </c>
      <c r="CU1725" s="18" t="s">
        <v>522</v>
      </c>
      <c r="CV1725" s="18" t="s">
        <v>257</v>
      </c>
      <c r="CW1725" s="18" t="s">
        <v>257</v>
      </c>
      <c r="CX1725" s="18" t="s">
        <v>1909</v>
      </c>
      <c r="CY1725" s="18" t="s">
        <v>2163</v>
      </c>
      <c r="CZ1725" s="18">
        <f t="shared" si="336"/>
        <v>0.24573862436402358</v>
      </c>
      <c r="DA1725" s="18" t="s">
        <v>2204</v>
      </c>
      <c r="DB1725" s="18" t="s">
        <v>479</v>
      </c>
      <c r="DC1725" s="18">
        <f t="shared" si="337"/>
        <v>5</v>
      </c>
      <c r="DD1725" s="18" t="str">
        <f t="shared" si="337"/>
        <v>fragments</v>
      </c>
      <c r="DE1725" s="18" t="s">
        <v>257</v>
      </c>
      <c r="DF1725" s="18" t="s">
        <v>257</v>
      </c>
      <c r="DG1725" s="18">
        <f t="shared" si="338"/>
        <v>1.365823458206852</v>
      </c>
      <c r="DH1725" s="18">
        <f t="shared" si="338"/>
        <v>1.2926587763988164</v>
      </c>
      <c r="DI1725" s="18" t="str">
        <f t="shared" si="339"/>
        <v>s.e.</v>
      </c>
      <c r="DJ1725" s="18">
        <f t="shared" si="339"/>
        <v>0</v>
      </c>
      <c r="DK1725" s="18" t="str">
        <f t="shared" si="339"/>
        <v>days</v>
      </c>
      <c r="DL1725" s="18" t="str">
        <f t="shared" si="339"/>
        <v>n/a</v>
      </c>
      <c r="DM1725" s="18" t="str">
        <f t="shared" si="339"/>
        <v>n/a</v>
      </c>
      <c r="DN1725" s="18" t="s">
        <v>2234</v>
      </c>
      <c r="DO1725" s="56"/>
      <c r="DP1725" s="56"/>
      <c r="DQ1725" s="56"/>
      <c r="DR1725" s="56"/>
      <c r="DS1725" s="56"/>
      <c r="DT1725" s="56"/>
      <c r="DU1725" s="56">
        <v>0</v>
      </c>
      <c r="DV1725" s="56"/>
      <c r="DW1725" s="18"/>
      <c r="DX1725" s="18"/>
      <c r="DY1725" s="18"/>
      <c r="DZ1725" s="56"/>
      <c r="EA1725" s="56"/>
      <c r="EB1725" s="56"/>
      <c r="EC1725" s="18"/>
      <c r="ED1725" s="56"/>
      <c r="EE1725" s="56">
        <v>0</v>
      </c>
      <c r="EF1725" s="56">
        <v>0</v>
      </c>
      <c r="EG1725" s="56">
        <v>0</v>
      </c>
      <c r="EH1725" s="18" t="s">
        <v>2235</v>
      </c>
      <c r="EI1725" s="18">
        <f t="array" ref="EI1725">IF(SUMPRODUCT(--(DO1725:DS1725&lt;&gt;""))=0, 0,1)</f>
        <v>0</v>
      </c>
      <c r="EJ1725" s="18">
        <f t="array" ref="EJ1725">IF(SUMPRODUCT(--(DT1725:EG1725&lt;&gt;""))=0, 0,1)</f>
        <v>1</v>
      </c>
      <c r="EK1725" s="18" cm="1">
        <f t="array" ref="EK1725">IF(SUMPRODUCT(--(EC1725:EG1725&lt;&gt;""))=0, 0,1)</f>
        <v>1</v>
      </c>
      <c r="EL1725" s="18">
        <f t="array" ref="EL1725">IF(SUMPRODUCT(--(EE1725:EG1725&lt;&gt;""))=0, 0,1)</f>
        <v>1</v>
      </c>
      <c r="EM1725" s="18">
        <f t="shared" si="329"/>
        <v>0</v>
      </c>
      <c r="EN1725" s="18" t="str">
        <f t="shared" si="330"/>
        <v>NA</v>
      </c>
      <c r="EO1725" s="18">
        <f t="shared" si="331"/>
        <v>0</v>
      </c>
      <c r="EP1725" s="18">
        <f t="shared" si="332"/>
        <v>0</v>
      </c>
      <c r="EQ1725" s="18">
        <f t="shared" si="333"/>
        <v>0</v>
      </c>
      <c r="ER1725" s="18" t="s">
        <v>2084</v>
      </c>
      <c r="ES1725" s="59">
        <v>43949</v>
      </c>
      <c r="ET1725" s="18"/>
      <c r="EU1725" s="18"/>
    </row>
    <row r="1726" spans="1:151" s="1" customFormat="1" ht="15.75" customHeight="1" x14ac:dyDescent="0.2">
      <c r="A1726" s="5" t="s">
        <v>1986</v>
      </c>
      <c r="B1726" s="24" t="s">
        <v>2219</v>
      </c>
      <c r="C1726" s="56">
        <v>1</v>
      </c>
      <c r="D1726" s="18" t="s">
        <v>2672</v>
      </c>
      <c r="E1726" s="18" t="s">
        <v>2946</v>
      </c>
      <c r="F1726" s="18" t="s">
        <v>553</v>
      </c>
      <c r="G1726" s="18" t="s">
        <v>728</v>
      </c>
      <c r="H1726" s="18" t="s">
        <v>1428</v>
      </c>
      <c r="I1726" s="18" t="s">
        <v>667</v>
      </c>
      <c r="J1726" s="18" t="s">
        <v>595</v>
      </c>
      <c r="K1726" s="18" t="s">
        <v>257</v>
      </c>
      <c r="L1726" s="18" t="s">
        <v>1936</v>
      </c>
      <c r="M1726" s="18" t="s">
        <v>341</v>
      </c>
      <c r="N1726" s="56">
        <v>30</v>
      </c>
      <c r="O1726" s="18" t="s">
        <v>2220</v>
      </c>
      <c r="P1726" s="18" t="s">
        <v>2128</v>
      </c>
      <c r="Q1726" s="18" t="s">
        <v>254</v>
      </c>
      <c r="R1726" s="18" t="s">
        <v>2221</v>
      </c>
      <c r="S1726" s="18" t="s">
        <v>2222</v>
      </c>
      <c r="T1726" s="18" t="s">
        <v>2223</v>
      </c>
      <c r="U1726" s="26" t="s">
        <v>257</v>
      </c>
      <c r="V1726" s="26" t="s">
        <v>257</v>
      </c>
      <c r="W1726" s="26" t="s">
        <v>257</v>
      </c>
      <c r="X1726" s="18" t="s">
        <v>2224</v>
      </c>
      <c r="Y1726" s="18">
        <v>92.4</v>
      </c>
      <c r="Z1726" s="18" t="s">
        <v>2202</v>
      </c>
      <c r="AA1726" s="18" t="s">
        <v>257</v>
      </c>
      <c r="AB1726" s="57">
        <f t="shared" si="328"/>
        <v>92.4</v>
      </c>
      <c r="AC1726" s="18" t="s">
        <v>595</v>
      </c>
      <c r="AD1726" s="18" t="s">
        <v>595</v>
      </c>
      <c r="AE1726" s="18" t="s">
        <v>595</v>
      </c>
      <c r="AF1726" s="18">
        <v>87.8</v>
      </c>
      <c r="AG1726" s="18">
        <v>96.8</v>
      </c>
      <c r="AH1726" s="18" t="s">
        <v>595</v>
      </c>
      <c r="AI1726" s="18">
        <v>0</v>
      </c>
      <c r="AJ1726" s="18" t="s">
        <v>522</v>
      </c>
      <c r="AK1726" s="18">
        <v>0</v>
      </c>
      <c r="AL1726" s="18" t="s">
        <v>2225</v>
      </c>
      <c r="AM1726" s="18"/>
      <c r="AN1726" s="18"/>
      <c r="AO1726" s="18"/>
      <c r="AP1726" s="18"/>
      <c r="AQ1726" s="18"/>
      <c r="AR1726" s="18"/>
      <c r="AS1726" s="18"/>
      <c r="AT1726" s="18"/>
      <c r="AU1726" s="18"/>
      <c r="AV1726" s="18"/>
      <c r="AW1726" s="18"/>
      <c r="AX1726" s="18"/>
      <c r="AY1726" s="18"/>
      <c r="AZ1726" s="18"/>
      <c r="BA1726" s="18"/>
      <c r="BB1726" s="18"/>
      <c r="BC1726" s="18" t="s">
        <v>2231</v>
      </c>
      <c r="BD1726" s="18">
        <v>0.65600000000000003</v>
      </c>
      <c r="BE1726" s="18" t="s">
        <v>2232</v>
      </c>
      <c r="BF1726" s="18" t="s">
        <v>479</v>
      </c>
      <c r="BG1726" s="18">
        <v>5</v>
      </c>
      <c r="BH1726" s="18" t="s">
        <v>561</v>
      </c>
      <c r="BI1726" s="18">
        <v>0.61</v>
      </c>
      <c r="BJ1726" s="18">
        <f>BD1726+BL1726</f>
        <v>0.70200000000000007</v>
      </c>
      <c r="BK1726" s="18">
        <f>BD1726-BI1726</f>
        <v>4.6000000000000041E-2</v>
      </c>
      <c r="BL1726" s="18">
        <f>BK1726</f>
        <v>4.6000000000000041E-2</v>
      </c>
      <c r="BM1726" s="18" t="s">
        <v>557</v>
      </c>
      <c r="BN1726" s="18">
        <v>0</v>
      </c>
      <c r="BO1726" s="18" t="s">
        <v>522</v>
      </c>
      <c r="BP1726" s="18" t="s">
        <v>257</v>
      </c>
      <c r="BQ1726" s="18" t="s">
        <v>257</v>
      </c>
      <c r="BR1726" s="18" t="s">
        <v>1287</v>
      </c>
      <c r="BS1726" s="18" t="s">
        <v>2233</v>
      </c>
      <c r="BT1726" s="18">
        <v>-1.169491525</v>
      </c>
      <c r="BU1726" s="18" t="s">
        <v>2232</v>
      </c>
      <c r="BV1726" s="18" t="s">
        <v>479</v>
      </c>
      <c r="BW1726" s="18">
        <v>5</v>
      </c>
      <c r="BX1726" s="18" t="s">
        <v>561</v>
      </c>
      <c r="BY1726" s="18">
        <v>-1.4406779999999999</v>
      </c>
      <c r="BZ1726" s="18">
        <v>-0.93220340000000002</v>
      </c>
      <c r="CA1726" s="18">
        <v>0.27118647499999998</v>
      </c>
      <c r="CB1726" s="18">
        <v>0.23728812499999999</v>
      </c>
      <c r="CC1726" s="18" t="s">
        <v>557</v>
      </c>
      <c r="CD1726" s="18">
        <v>0</v>
      </c>
      <c r="CE1726" s="18" t="s">
        <v>522</v>
      </c>
      <c r="CF1726" s="18" t="s">
        <v>257</v>
      </c>
      <c r="CG1726" s="18" t="s">
        <v>257</v>
      </c>
      <c r="CH1726" s="18" t="s">
        <v>1287</v>
      </c>
      <c r="CI1726" s="18" t="s">
        <v>2185</v>
      </c>
      <c r="CJ1726" s="18">
        <v>0</v>
      </c>
      <c r="CK1726" s="18" t="s">
        <v>2186</v>
      </c>
      <c r="CL1726" s="18" t="s">
        <v>479</v>
      </c>
      <c r="CM1726" s="18">
        <v>5</v>
      </c>
      <c r="CN1726" s="18" t="s">
        <v>561</v>
      </c>
      <c r="CO1726" s="18" t="s">
        <v>257</v>
      </c>
      <c r="CP1726" s="18" t="s">
        <v>257</v>
      </c>
      <c r="CQ1726" s="18">
        <v>0</v>
      </c>
      <c r="CR1726" s="18">
        <v>0</v>
      </c>
      <c r="CS1726" s="18" t="s">
        <v>557</v>
      </c>
      <c r="CT1726" s="18">
        <v>0</v>
      </c>
      <c r="CU1726" s="18" t="s">
        <v>522</v>
      </c>
      <c r="CV1726" s="18" t="s">
        <v>257</v>
      </c>
      <c r="CW1726" s="18" t="s">
        <v>257</v>
      </c>
      <c r="CX1726" s="18" t="s">
        <v>1909</v>
      </c>
      <c r="CY1726" s="18" t="s">
        <v>2163</v>
      </c>
      <c r="CZ1726" s="18">
        <f t="shared" si="336"/>
        <v>0.43907246356488128</v>
      </c>
      <c r="DA1726" s="18" t="s">
        <v>2204</v>
      </c>
      <c r="DB1726" s="18" t="s">
        <v>479</v>
      </c>
      <c r="DC1726" s="18">
        <f t="shared" si="337"/>
        <v>5</v>
      </c>
      <c r="DD1726" s="18" t="str">
        <f t="shared" si="337"/>
        <v>fragments</v>
      </c>
      <c r="DE1726" s="18" t="s">
        <v>257</v>
      </c>
      <c r="DF1726" s="18" t="s">
        <v>257</v>
      </c>
      <c r="DG1726" s="18">
        <f t="shared" si="338"/>
        <v>1.1696249785318389</v>
      </c>
      <c r="DH1726" s="18">
        <f t="shared" si="338"/>
        <v>1.19385715151148</v>
      </c>
      <c r="DI1726" s="18" t="str">
        <f t="shared" si="339"/>
        <v>s.e.</v>
      </c>
      <c r="DJ1726" s="18">
        <f t="shared" si="339"/>
        <v>0</v>
      </c>
      <c r="DK1726" s="18" t="str">
        <f t="shared" si="339"/>
        <v>days</v>
      </c>
      <c r="DL1726" s="18" t="str">
        <f t="shared" si="339"/>
        <v>n/a</v>
      </c>
      <c r="DM1726" s="18" t="str">
        <f t="shared" si="339"/>
        <v>n/a</v>
      </c>
      <c r="DN1726" s="18" t="s">
        <v>2234</v>
      </c>
      <c r="DO1726" s="56"/>
      <c r="DP1726" s="56"/>
      <c r="DQ1726" s="56"/>
      <c r="DR1726" s="56"/>
      <c r="DS1726" s="56"/>
      <c r="DT1726" s="56"/>
      <c r="DU1726" s="56">
        <v>0</v>
      </c>
      <c r="DV1726" s="56"/>
      <c r="DW1726" s="18"/>
      <c r="DX1726" s="18"/>
      <c r="DY1726" s="18"/>
      <c r="DZ1726" s="56"/>
      <c r="EA1726" s="56"/>
      <c r="EB1726" s="56"/>
      <c r="EC1726" s="18"/>
      <c r="ED1726" s="56"/>
      <c r="EE1726" s="56">
        <v>0</v>
      </c>
      <c r="EF1726" s="56">
        <v>0</v>
      </c>
      <c r="EG1726" s="56">
        <v>0</v>
      </c>
      <c r="EH1726" s="18" t="s">
        <v>2235</v>
      </c>
      <c r="EI1726" s="18">
        <f t="array" ref="EI1726">IF(SUMPRODUCT(--(DO1726:DS1726&lt;&gt;""))=0, 0,1)</f>
        <v>0</v>
      </c>
      <c r="EJ1726" s="18">
        <f t="array" ref="EJ1726">IF(SUMPRODUCT(--(DT1726:EG1726&lt;&gt;""))=0, 0,1)</f>
        <v>1</v>
      </c>
      <c r="EK1726" s="18" cm="1">
        <f t="array" ref="EK1726">IF(SUMPRODUCT(--(EC1726:EG1726&lt;&gt;""))=0, 0,1)</f>
        <v>1</v>
      </c>
      <c r="EL1726" s="18">
        <f t="array" ref="EL1726">IF(SUMPRODUCT(--(EE1726:EG1726&lt;&gt;""))=0, 0,1)</f>
        <v>1</v>
      </c>
      <c r="EM1726" s="18">
        <f t="shared" si="329"/>
        <v>0</v>
      </c>
      <c r="EN1726" s="18" t="str">
        <f t="shared" si="330"/>
        <v>NA</v>
      </c>
      <c r="EO1726" s="18">
        <f t="shared" si="331"/>
        <v>0</v>
      </c>
      <c r="EP1726" s="18">
        <f t="shared" si="332"/>
        <v>0</v>
      </c>
      <c r="EQ1726" s="18">
        <f t="shared" si="333"/>
        <v>0</v>
      </c>
      <c r="ER1726" s="18" t="s">
        <v>2084</v>
      </c>
      <c r="ES1726" s="59">
        <v>43949</v>
      </c>
      <c r="ET1726" s="18"/>
      <c r="EU1726" s="18"/>
    </row>
    <row r="1727" spans="1:151" s="1" customFormat="1" ht="15.75" customHeight="1" x14ac:dyDescent="0.2">
      <c r="A1727" s="5" t="s">
        <v>1986</v>
      </c>
      <c r="B1727" s="24" t="s">
        <v>2219</v>
      </c>
      <c r="C1727" s="56">
        <v>1</v>
      </c>
      <c r="D1727" s="18" t="s">
        <v>2673</v>
      </c>
      <c r="E1727" s="18" t="s">
        <v>2946</v>
      </c>
      <c r="F1727" s="18" t="s">
        <v>553</v>
      </c>
      <c r="G1727" s="18" t="s">
        <v>728</v>
      </c>
      <c r="H1727" s="18" t="s">
        <v>1428</v>
      </c>
      <c r="I1727" s="18" t="s">
        <v>667</v>
      </c>
      <c r="J1727" s="18" t="s">
        <v>595</v>
      </c>
      <c r="K1727" s="18" t="s">
        <v>257</v>
      </c>
      <c r="L1727" s="18" t="s">
        <v>1936</v>
      </c>
      <c r="M1727" s="18" t="s">
        <v>341</v>
      </c>
      <c r="N1727" s="56">
        <v>30</v>
      </c>
      <c r="O1727" s="18" t="s">
        <v>2220</v>
      </c>
      <c r="P1727" s="18" t="s">
        <v>2128</v>
      </c>
      <c r="Q1727" s="18" t="s">
        <v>254</v>
      </c>
      <c r="R1727" s="18" t="s">
        <v>2221</v>
      </c>
      <c r="S1727" s="18" t="s">
        <v>2222</v>
      </c>
      <c r="T1727" s="18" t="s">
        <v>2223</v>
      </c>
      <c r="U1727" s="26" t="s">
        <v>257</v>
      </c>
      <c r="V1727" s="26" t="s">
        <v>257</v>
      </c>
      <c r="W1727" s="26" t="s">
        <v>257</v>
      </c>
      <c r="X1727" s="18" t="s">
        <v>2224</v>
      </c>
      <c r="Y1727" s="18">
        <v>92.4</v>
      </c>
      <c r="Z1727" s="18" t="s">
        <v>2202</v>
      </c>
      <c r="AA1727" s="18" t="s">
        <v>257</v>
      </c>
      <c r="AB1727" s="57">
        <f t="shared" si="328"/>
        <v>92.4</v>
      </c>
      <c r="AC1727" s="18" t="s">
        <v>595</v>
      </c>
      <c r="AD1727" s="18" t="s">
        <v>595</v>
      </c>
      <c r="AE1727" s="18" t="s">
        <v>595</v>
      </c>
      <c r="AF1727" s="18">
        <v>87.8</v>
      </c>
      <c r="AG1727" s="18">
        <v>96.8</v>
      </c>
      <c r="AH1727" s="18" t="s">
        <v>595</v>
      </c>
      <c r="AI1727" s="18">
        <v>0</v>
      </c>
      <c r="AJ1727" s="18" t="s">
        <v>522</v>
      </c>
      <c r="AK1727" s="18">
        <v>0</v>
      </c>
      <c r="AL1727" s="18" t="s">
        <v>2225</v>
      </c>
      <c r="AM1727" s="18"/>
      <c r="AN1727" s="18"/>
      <c r="AO1727" s="18"/>
      <c r="AP1727" s="18"/>
      <c r="AQ1727" s="18"/>
      <c r="AR1727" s="18"/>
      <c r="AS1727" s="18"/>
      <c r="AT1727" s="18"/>
      <c r="AU1727" s="18"/>
      <c r="AV1727" s="18"/>
      <c r="AW1727" s="18"/>
      <c r="AX1727" s="18"/>
      <c r="AY1727" s="18"/>
      <c r="AZ1727" s="18"/>
      <c r="BA1727" s="18"/>
      <c r="BB1727" s="18"/>
      <c r="BC1727" s="18" t="s">
        <v>2231</v>
      </c>
      <c r="BD1727" s="18">
        <v>0.57499999999999996</v>
      </c>
      <c r="BE1727" s="18" t="s">
        <v>2232</v>
      </c>
      <c r="BF1727" s="18" t="s">
        <v>479</v>
      </c>
      <c r="BG1727" s="18">
        <v>5</v>
      </c>
      <c r="BH1727" s="18" t="s">
        <v>561</v>
      </c>
      <c r="BI1727" s="18">
        <f>BD1727-BK1727</f>
        <v>0.52199999999999991</v>
      </c>
      <c r="BJ1727" s="18">
        <v>0.628</v>
      </c>
      <c r="BK1727" s="18">
        <f>BL1727</f>
        <v>5.3000000000000047E-2</v>
      </c>
      <c r="BL1727" s="18">
        <f>BJ1727-BD1727</f>
        <v>5.3000000000000047E-2</v>
      </c>
      <c r="BM1727" s="18" t="s">
        <v>557</v>
      </c>
      <c r="BN1727" s="18">
        <v>0</v>
      </c>
      <c r="BO1727" s="18" t="s">
        <v>522</v>
      </c>
      <c r="BP1727" s="18" t="s">
        <v>257</v>
      </c>
      <c r="BQ1727" s="18" t="s">
        <v>257</v>
      </c>
      <c r="BR1727" s="18" t="s">
        <v>1287</v>
      </c>
      <c r="BS1727" s="18" t="s">
        <v>2233</v>
      </c>
      <c r="BT1727" s="18">
        <v>-1.1101695</v>
      </c>
      <c r="BU1727" s="18" t="s">
        <v>2232</v>
      </c>
      <c r="BV1727" s="18" t="s">
        <v>479</v>
      </c>
      <c r="BW1727" s="18">
        <v>5</v>
      </c>
      <c r="BX1727" s="18" t="s">
        <v>561</v>
      </c>
      <c r="BY1727" s="18">
        <v>-1.1525424</v>
      </c>
      <c r="BZ1727" s="18">
        <v>-1.0847458000000001</v>
      </c>
      <c r="CA1727" s="18">
        <v>4.2372899999999998E-2</v>
      </c>
      <c r="CB1727" s="18">
        <v>2.54237E-2</v>
      </c>
      <c r="CC1727" s="18" t="s">
        <v>557</v>
      </c>
      <c r="CD1727" s="18">
        <v>0</v>
      </c>
      <c r="CE1727" s="18" t="s">
        <v>522</v>
      </c>
      <c r="CF1727" s="18" t="s">
        <v>257</v>
      </c>
      <c r="CG1727" s="18" t="s">
        <v>257</v>
      </c>
      <c r="CH1727" s="18" t="s">
        <v>1287</v>
      </c>
      <c r="CI1727" s="18" t="s">
        <v>2185</v>
      </c>
      <c r="CJ1727" s="18">
        <v>0</v>
      </c>
      <c r="CK1727" s="18" t="s">
        <v>2186</v>
      </c>
      <c r="CL1727" s="18" t="s">
        <v>479</v>
      </c>
      <c r="CM1727" s="18">
        <v>5</v>
      </c>
      <c r="CN1727" s="18" t="s">
        <v>561</v>
      </c>
      <c r="CO1727" s="18" t="s">
        <v>257</v>
      </c>
      <c r="CP1727" s="18" t="s">
        <v>257</v>
      </c>
      <c r="CQ1727" s="18">
        <v>0</v>
      </c>
      <c r="CR1727" s="18">
        <v>0</v>
      </c>
      <c r="CS1727" s="18" t="s">
        <v>557</v>
      </c>
      <c r="CT1727" s="18">
        <v>0</v>
      </c>
      <c r="CU1727" s="18" t="s">
        <v>522</v>
      </c>
      <c r="CV1727" s="18" t="s">
        <v>257</v>
      </c>
      <c r="CW1727" s="18" t="s">
        <v>257</v>
      </c>
      <c r="CX1727" s="18" t="s">
        <v>1909</v>
      </c>
      <c r="CY1727" s="18" t="s">
        <v>2163</v>
      </c>
      <c r="CZ1727" s="18">
        <f t="shared" si="336"/>
        <v>0.48206107265602238</v>
      </c>
      <c r="DA1727" s="18" t="s">
        <v>2204</v>
      </c>
      <c r="DB1727" s="18" t="s">
        <v>479</v>
      </c>
      <c r="DC1727" s="18">
        <f t="shared" si="337"/>
        <v>5</v>
      </c>
      <c r="DD1727" s="18" t="str">
        <f t="shared" si="337"/>
        <v>fragments</v>
      </c>
      <c r="DE1727" s="18" t="s">
        <v>257</v>
      </c>
      <c r="DF1727" s="18" t="s">
        <v>257</v>
      </c>
      <c r="DG1727" s="18">
        <f t="shared" si="338"/>
        <v>2.2507994496482433</v>
      </c>
      <c r="DH1727" s="18">
        <f t="shared" si="338"/>
        <v>3.0846690292915682</v>
      </c>
      <c r="DI1727" s="18" t="str">
        <f t="shared" si="339"/>
        <v>s.e.</v>
      </c>
      <c r="DJ1727" s="18">
        <f t="shared" si="339"/>
        <v>0</v>
      </c>
      <c r="DK1727" s="18" t="str">
        <f t="shared" si="339"/>
        <v>days</v>
      </c>
      <c r="DL1727" s="18" t="str">
        <f t="shared" si="339"/>
        <v>n/a</v>
      </c>
      <c r="DM1727" s="18" t="str">
        <f t="shared" si="339"/>
        <v>n/a</v>
      </c>
      <c r="DN1727" s="18" t="s">
        <v>2234</v>
      </c>
      <c r="DO1727" s="56"/>
      <c r="DP1727" s="56"/>
      <c r="DQ1727" s="56"/>
      <c r="DR1727" s="56"/>
      <c r="DS1727" s="56"/>
      <c r="DT1727" s="56"/>
      <c r="DU1727" s="56">
        <v>0</v>
      </c>
      <c r="DV1727" s="56"/>
      <c r="DW1727" s="18"/>
      <c r="DX1727" s="18"/>
      <c r="DY1727" s="18"/>
      <c r="DZ1727" s="56"/>
      <c r="EA1727" s="56"/>
      <c r="EB1727" s="56"/>
      <c r="EC1727" s="18"/>
      <c r="ED1727" s="56"/>
      <c r="EE1727" s="56">
        <v>0</v>
      </c>
      <c r="EF1727" s="56">
        <v>0</v>
      </c>
      <c r="EG1727" s="56">
        <v>0</v>
      </c>
      <c r="EH1727" s="18" t="s">
        <v>2235</v>
      </c>
      <c r="EI1727" s="18">
        <f t="array" ref="EI1727">IF(SUMPRODUCT(--(DO1727:DS1727&lt;&gt;""))=0, 0,1)</f>
        <v>0</v>
      </c>
      <c r="EJ1727" s="18">
        <f t="array" ref="EJ1727">IF(SUMPRODUCT(--(DT1727:EG1727&lt;&gt;""))=0, 0,1)</f>
        <v>1</v>
      </c>
      <c r="EK1727" s="18" cm="1">
        <f t="array" ref="EK1727">IF(SUMPRODUCT(--(EC1727:EG1727&lt;&gt;""))=0, 0,1)</f>
        <v>1</v>
      </c>
      <c r="EL1727" s="18">
        <f t="array" ref="EL1727">IF(SUMPRODUCT(--(EE1727:EG1727&lt;&gt;""))=0, 0,1)</f>
        <v>1</v>
      </c>
      <c r="EM1727" s="18">
        <f t="shared" si="329"/>
        <v>0</v>
      </c>
      <c r="EN1727" s="18" t="str">
        <f t="shared" si="330"/>
        <v>NA</v>
      </c>
      <c r="EO1727" s="18">
        <f t="shared" si="331"/>
        <v>0</v>
      </c>
      <c r="EP1727" s="18">
        <f t="shared" si="332"/>
        <v>0</v>
      </c>
      <c r="EQ1727" s="18">
        <f t="shared" si="333"/>
        <v>0</v>
      </c>
      <c r="ER1727" s="18" t="s">
        <v>2084</v>
      </c>
      <c r="ES1727" s="59">
        <v>43949</v>
      </c>
      <c r="ET1727" s="18"/>
      <c r="EU1727" s="18"/>
    </row>
    <row r="1728" spans="1:151" s="1" customFormat="1" ht="15.75" customHeight="1" x14ac:dyDescent="0.2">
      <c r="A1728" s="5" t="s">
        <v>1986</v>
      </c>
      <c r="B1728" s="24" t="s">
        <v>2219</v>
      </c>
      <c r="C1728" s="56">
        <v>1</v>
      </c>
      <c r="D1728" s="18" t="s">
        <v>1651</v>
      </c>
      <c r="E1728" s="18" t="s">
        <v>2947</v>
      </c>
      <c r="F1728" s="18" t="s">
        <v>553</v>
      </c>
      <c r="G1728" s="18" t="s">
        <v>728</v>
      </c>
      <c r="H1728" s="18" t="s">
        <v>1428</v>
      </c>
      <c r="I1728" s="18" t="s">
        <v>667</v>
      </c>
      <c r="J1728" s="18" t="s">
        <v>595</v>
      </c>
      <c r="K1728" s="18" t="s">
        <v>257</v>
      </c>
      <c r="L1728" s="18" t="s">
        <v>1936</v>
      </c>
      <c r="M1728" s="18" t="s">
        <v>341</v>
      </c>
      <c r="N1728" s="56">
        <v>30</v>
      </c>
      <c r="O1728" s="18" t="s">
        <v>2220</v>
      </c>
      <c r="P1728" s="18" t="s">
        <v>2128</v>
      </c>
      <c r="Q1728" s="18" t="s">
        <v>254</v>
      </c>
      <c r="R1728" s="18" t="s">
        <v>2221</v>
      </c>
      <c r="S1728" s="18" t="s">
        <v>2222</v>
      </c>
      <c r="T1728" s="18" t="s">
        <v>2223</v>
      </c>
      <c r="U1728" s="26" t="s">
        <v>257</v>
      </c>
      <c r="V1728" s="26" t="s">
        <v>257</v>
      </c>
      <c r="W1728" s="26" t="s">
        <v>257</v>
      </c>
      <c r="X1728" s="18" t="s">
        <v>2224</v>
      </c>
      <c r="Y1728" s="18">
        <v>1</v>
      </c>
      <c r="Z1728" s="18" t="s">
        <v>2202</v>
      </c>
      <c r="AA1728" s="18" t="s">
        <v>257</v>
      </c>
      <c r="AB1728" s="57">
        <f t="shared" si="328"/>
        <v>1</v>
      </c>
      <c r="AC1728" s="18" t="s">
        <v>595</v>
      </c>
      <c r="AD1728" s="18" t="s">
        <v>595</v>
      </c>
      <c r="AE1728" s="18" t="s">
        <v>595</v>
      </c>
      <c r="AF1728" s="18" t="s">
        <v>595</v>
      </c>
      <c r="AG1728" s="18" t="s">
        <v>595</v>
      </c>
      <c r="AH1728" s="18" t="s">
        <v>595</v>
      </c>
      <c r="AI1728" s="18">
        <v>7</v>
      </c>
      <c r="AJ1728" s="18" t="s">
        <v>522</v>
      </c>
      <c r="AK1728" s="18">
        <v>7</v>
      </c>
      <c r="AL1728" s="18" t="s">
        <v>2225</v>
      </c>
      <c r="AM1728" s="18" t="s">
        <v>2226</v>
      </c>
      <c r="AN1728" s="18">
        <v>0.58889999999999998</v>
      </c>
      <c r="AO1728" s="18" t="s">
        <v>257</v>
      </c>
      <c r="AP1728" s="18" t="s">
        <v>563</v>
      </c>
      <c r="AQ1728" s="18">
        <v>5</v>
      </c>
      <c r="AR1728" s="18" t="s">
        <v>2227</v>
      </c>
      <c r="AS1728" s="18">
        <v>0.58389000000000002</v>
      </c>
      <c r="AT1728" s="18">
        <v>0.59321999999999997</v>
      </c>
      <c r="AU1728" s="18">
        <v>5.0099999999999997E-3</v>
      </c>
      <c r="AV1728" s="18">
        <v>4.3200000000000001E-3</v>
      </c>
      <c r="AW1728" s="18" t="s">
        <v>557</v>
      </c>
      <c r="AX1728" s="18">
        <v>7</v>
      </c>
      <c r="AY1728" s="18" t="s">
        <v>522</v>
      </c>
      <c r="AZ1728" s="18" t="s">
        <v>257</v>
      </c>
      <c r="BA1728" s="18" t="s">
        <v>257</v>
      </c>
      <c r="BB1728" s="18" t="s">
        <v>2228</v>
      </c>
      <c r="BC1728" s="18"/>
      <c r="BD1728" s="18"/>
      <c r="BE1728" s="18"/>
      <c r="BF1728" s="18"/>
      <c r="BG1728" s="18"/>
      <c r="BH1728" s="18"/>
      <c r="BI1728" s="18"/>
      <c r="BJ1728" s="18"/>
      <c r="BK1728" s="18"/>
      <c r="BL1728" s="18"/>
      <c r="BM1728" s="18"/>
      <c r="BN1728" s="18"/>
      <c r="BO1728" s="18"/>
      <c r="BP1728" s="18"/>
      <c r="BQ1728" s="18"/>
      <c r="BR1728" s="18"/>
      <c r="BS1728" s="18"/>
      <c r="BT1728" s="18"/>
      <c r="BU1728" s="18"/>
      <c r="BV1728" s="18"/>
      <c r="BW1728" s="18"/>
      <c r="BX1728" s="18"/>
      <c r="BY1728" s="18"/>
      <c r="BZ1728" s="18"/>
      <c r="CA1728" s="18"/>
      <c r="CB1728" s="18"/>
      <c r="CC1728" s="18"/>
      <c r="CD1728" s="18"/>
      <c r="CE1728" s="18"/>
      <c r="CF1728" s="18"/>
      <c r="CG1728" s="18"/>
      <c r="CH1728" s="18"/>
      <c r="CI1728" s="18" t="s">
        <v>2185</v>
      </c>
      <c r="CJ1728" s="18">
        <v>0</v>
      </c>
      <c r="CK1728" s="18" t="s">
        <v>2186</v>
      </c>
      <c r="CL1728" s="18" t="s">
        <v>479</v>
      </c>
      <c r="CM1728" s="18">
        <v>5</v>
      </c>
      <c r="CN1728" s="18" t="s">
        <v>561</v>
      </c>
      <c r="CO1728" s="18" t="s">
        <v>257</v>
      </c>
      <c r="CP1728" s="18" t="s">
        <v>257</v>
      </c>
      <c r="CQ1728" s="18">
        <v>0</v>
      </c>
      <c r="CR1728" s="18">
        <v>0</v>
      </c>
      <c r="CS1728" s="18" t="s">
        <v>557</v>
      </c>
      <c r="CT1728" s="18">
        <v>7</v>
      </c>
      <c r="CU1728" s="18" t="s">
        <v>522</v>
      </c>
      <c r="CV1728" s="18" t="s">
        <v>257</v>
      </c>
      <c r="CW1728" s="18" t="s">
        <v>257</v>
      </c>
      <c r="CX1728" s="18" t="s">
        <v>1909</v>
      </c>
      <c r="CY1728" s="18"/>
      <c r="CZ1728" s="18"/>
      <c r="DA1728" s="18"/>
      <c r="DB1728" s="18"/>
      <c r="DC1728" s="18"/>
      <c r="DD1728" s="18"/>
      <c r="DE1728" s="18"/>
      <c r="DF1728" s="18"/>
      <c r="DG1728" s="18"/>
      <c r="DH1728" s="18"/>
      <c r="DI1728" s="18"/>
      <c r="DJ1728" s="18"/>
      <c r="DK1728" s="18"/>
      <c r="DL1728" s="18"/>
      <c r="DM1728" s="18"/>
      <c r="DN1728" s="18"/>
      <c r="DO1728" s="56"/>
      <c r="DP1728" s="56"/>
      <c r="DQ1728" s="56"/>
      <c r="DR1728" s="56"/>
      <c r="DS1728" s="56"/>
      <c r="DT1728" s="56"/>
      <c r="DU1728" s="56"/>
      <c r="DV1728" s="56">
        <v>0</v>
      </c>
      <c r="DW1728" s="18"/>
      <c r="DX1728" s="18"/>
      <c r="DY1728" s="18"/>
      <c r="DZ1728" s="56"/>
      <c r="EA1728" s="56"/>
      <c r="EB1728" s="56"/>
      <c r="EC1728" s="18"/>
      <c r="ED1728" s="56"/>
      <c r="EE1728" s="56">
        <v>0</v>
      </c>
      <c r="EF1728" s="56">
        <v>0</v>
      </c>
      <c r="EG1728" s="56">
        <v>0</v>
      </c>
      <c r="EH1728" s="18" t="s">
        <v>2229</v>
      </c>
      <c r="EI1728" s="18">
        <f t="array" ref="EI1728">IF(SUMPRODUCT(--(DO1728:DS1728&lt;&gt;""))=0, 0,1)</f>
        <v>0</v>
      </c>
      <c r="EJ1728" s="18">
        <f t="array" ref="EJ1728">IF(SUMPRODUCT(--(DT1728:EG1728&lt;&gt;""))=0, 0,1)</f>
        <v>1</v>
      </c>
      <c r="EK1728" s="18" cm="1">
        <f t="array" ref="EK1728">IF(SUMPRODUCT(--(EC1728:EG1728&lt;&gt;""))=0, 0,1)</f>
        <v>1</v>
      </c>
      <c r="EL1728" s="18">
        <f t="array" ref="EL1728">IF(SUMPRODUCT(--(EE1728:EG1728&lt;&gt;""))=0, 0,1)</f>
        <v>1</v>
      </c>
      <c r="EM1728" s="18">
        <f t="shared" si="329"/>
        <v>0</v>
      </c>
      <c r="EN1728" s="18" t="str">
        <f t="shared" si="330"/>
        <v>NA</v>
      </c>
      <c r="EO1728" s="18">
        <f t="shared" si="331"/>
        <v>0</v>
      </c>
      <c r="EP1728" s="18">
        <f t="shared" si="332"/>
        <v>0</v>
      </c>
      <c r="EQ1728" s="18">
        <f t="shared" si="333"/>
        <v>0</v>
      </c>
      <c r="ER1728" s="18" t="s">
        <v>2084</v>
      </c>
      <c r="ES1728" s="59">
        <v>43949</v>
      </c>
      <c r="ET1728" s="18"/>
      <c r="EU1728" s="18"/>
    </row>
    <row r="1729" spans="1:151" s="1" customFormat="1" ht="15.75" customHeight="1" x14ac:dyDescent="0.2">
      <c r="A1729" s="5" t="s">
        <v>1986</v>
      </c>
      <c r="B1729" s="24" t="s">
        <v>2219</v>
      </c>
      <c r="C1729" s="56">
        <v>1</v>
      </c>
      <c r="D1729" s="18" t="s">
        <v>2670</v>
      </c>
      <c r="E1729" s="18" t="s">
        <v>2947</v>
      </c>
      <c r="F1729" s="18" t="s">
        <v>553</v>
      </c>
      <c r="G1729" s="18" t="s">
        <v>728</v>
      </c>
      <c r="H1729" s="18" t="s">
        <v>1428</v>
      </c>
      <c r="I1729" s="18" t="s">
        <v>667</v>
      </c>
      <c r="J1729" s="18" t="s">
        <v>595</v>
      </c>
      <c r="K1729" s="18" t="s">
        <v>257</v>
      </c>
      <c r="L1729" s="18" t="s">
        <v>1936</v>
      </c>
      <c r="M1729" s="18" t="s">
        <v>341</v>
      </c>
      <c r="N1729" s="56">
        <v>30</v>
      </c>
      <c r="O1729" s="18" t="s">
        <v>2220</v>
      </c>
      <c r="P1729" s="18" t="s">
        <v>2128</v>
      </c>
      <c r="Q1729" s="18" t="s">
        <v>254</v>
      </c>
      <c r="R1729" s="18" t="s">
        <v>2221</v>
      </c>
      <c r="S1729" s="18" t="s">
        <v>2222</v>
      </c>
      <c r="T1729" s="18" t="s">
        <v>2223</v>
      </c>
      <c r="U1729" s="26" t="s">
        <v>257</v>
      </c>
      <c r="V1729" s="26" t="s">
        <v>257</v>
      </c>
      <c r="W1729" s="26" t="s">
        <v>257</v>
      </c>
      <c r="X1729" s="18" t="s">
        <v>2224</v>
      </c>
      <c r="Y1729" s="18">
        <v>35.799999999999997</v>
      </c>
      <c r="Z1729" s="18" t="s">
        <v>2202</v>
      </c>
      <c r="AA1729" s="18" t="s">
        <v>257</v>
      </c>
      <c r="AB1729" s="57">
        <f t="shared" si="328"/>
        <v>35.799999999999997</v>
      </c>
      <c r="AC1729" s="18" t="s">
        <v>595</v>
      </c>
      <c r="AD1729" s="18" t="s">
        <v>595</v>
      </c>
      <c r="AE1729" s="18" t="s">
        <v>595</v>
      </c>
      <c r="AF1729" s="18">
        <v>33.5</v>
      </c>
      <c r="AG1729" s="18">
        <v>38.1</v>
      </c>
      <c r="AH1729" s="18" t="s">
        <v>595</v>
      </c>
      <c r="AI1729" s="18">
        <v>7</v>
      </c>
      <c r="AJ1729" s="18" t="s">
        <v>522</v>
      </c>
      <c r="AK1729" s="18">
        <v>7</v>
      </c>
      <c r="AL1729" s="18" t="s">
        <v>2225</v>
      </c>
      <c r="AM1729" s="18" t="s">
        <v>2226</v>
      </c>
      <c r="AN1729" s="18">
        <v>0.57787999999999995</v>
      </c>
      <c r="AO1729" s="18" t="s">
        <v>257</v>
      </c>
      <c r="AP1729" s="18" t="s">
        <v>563</v>
      </c>
      <c r="AQ1729" s="18">
        <v>5</v>
      </c>
      <c r="AR1729" s="18" t="s">
        <v>2227</v>
      </c>
      <c r="AS1729" s="18">
        <v>0.55589999999999995</v>
      </c>
      <c r="AT1729" s="18">
        <v>0.6</v>
      </c>
      <c r="AU1729" s="18">
        <v>2.198E-2</v>
      </c>
      <c r="AV1729" s="18">
        <v>2.2120000000000001E-2</v>
      </c>
      <c r="AW1729" s="18" t="s">
        <v>557</v>
      </c>
      <c r="AX1729" s="18">
        <v>7</v>
      </c>
      <c r="AY1729" s="18" t="s">
        <v>522</v>
      </c>
      <c r="AZ1729" s="18" t="s">
        <v>257</v>
      </c>
      <c r="BA1729" s="18" t="s">
        <v>257</v>
      </c>
      <c r="BB1729" s="18" t="s">
        <v>2228</v>
      </c>
      <c r="BC1729" s="18"/>
      <c r="BD1729" s="18"/>
      <c r="BE1729" s="18"/>
      <c r="BF1729" s="18"/>
      <c r="BG1729" s="18"/>
      <c r="BH1729" s="18"/>
      <c r="BI1729" s="18"/>
      <c r="BJ1729" s="18"/>
      <c r="BK1729" s="18"/>
      <c r="BL1729" s="18"/>
      <c r="BM1729" s="18"/>
      <c r="BN1729" s="18"/>
      <c r="BO1729" s="18"/>
      <c r="BP1729" s="18"/>
      <c r="BQ1729" s="18"/>
      <c r="BR1729" s="18"/>
      <c r="BS1729" s="18"/>
      <c r="BT1729" s="18"/>
      <c r="BU1729" s="18"/>
      <c r="BV1729" s="18"/>
      <c r="BW1729" s="18"/>
      <c r="BX1729" s="18"/>
      <c r="BY1729" s="18"/>
      <c r="BZ1729" s="18"/>
      <c r="CA1729" s="18"/>
      <c r="CB1729" s="18"/>
      <c r="CC1729" s="18"/>
      <c r="CD1729" s="18"/>
      <c r="CE1729" s="18"/>
      <c r="CF1729" s="18"/>
      <c r="CG1729" s="18"/>
      <c r="CH1729" s="18"/>
      <c r="CI1729" s="18" t="s">
        <v>2185</v>
      </c>
      <c r="CJ1729" s="18">
        <v>0</v>
      </c>
      <c r="CK1729" s="18" t="s">
        <v>2186</v>
      </c>
      <c r="CL1729" s="18" t="s">
        <v>479</v>
      </c>
      <c r="CM1729" s="18">
        <v>5</v>
      </c>
      <c r="CN1729" s="18" t="s">
        <v>561</v>
      </c>
      <c r="CO1729" s="18" t="s">
        <v>257</v>
      </c>
      <c r="CP1729" s="18" t="s">
        <v>257</v>
      </c>
      <c r="CQ1729" s="18">
        <v>0</v>
      </c>
      <c r="CR1729" s="18">
        <v>0</v>
      </c>
      <c r="CS1729" s="18" t="s">
        <v>557</v>
      </c>
      <c r="CT1729" s="18">
        <v>7</v>
      </c>
      <c r="CU1729" s="18" t="s">
        <v>522</v>
      </c>
      <c r="CV1729" s="18" t="s">
        <v>257</v>
      </c>
      <c r="CW1729" s="18" t="s">
        <v>257</v>
      </c>
      <c r="CX1729" s="18" t="s">
        <v>1909</v>
      </c>
      <c r="CY1729" s="18"/>
      <c r="CZ1729" s="18"/>
      <c r="DA1729" s="18"/>
      <c r="DB1729" s="18"/>
      <c r="DC1729" s="18"/>
      <c r="DD1729" s="18"/>
      <c r="DE1729" s="18"/>
      <c r="DF1729" s="18"/>
      <c r="DG1729" s="18"/>
      <c r="DH1729" s="18"/>
      <c r="DI1729" s="18"/>
      <c r="DJ1729" s="18"/>
      <c r="DK1729" s="18"/>
      <c r="DL1729" s="18"/>
      <c r="DM1729" s="18"/>
      <c r="DN1729" s="18"/>
      <c r="DO1729" s="56"/>
      <c r="DP1729" s="56"/>
      <c r="DQ1729" s="56"/>
      <c r="DR1729" s="56"/>
      <c r="DS1729" s="56"/>
      <c r="DT1729" s="56"/>
      <c r="DU1729" s="56"/>
      <c r="DV1729" s="56">
        <v>0</v>
      </c>
      <c r="DW1729" s="18"/>
      <c r="DX1729" s="18"/>
      <c r="DY1729" s="18"/>
      <c r="DZ1729" s="56"/>
      <c r="EA1729" s="56"/>
      <c r="EB1729" s="56"/>
      <c r="EC1729" s="18"/>
      <c r="ED1729" s="56"/>
      <c r="EE1729" s="56">
        <v>0</v>
      </c>
      <c r="EF1729" s="56">
        <v>0</v>
      </c>
      <c r="EG1729" s="56">
        <v>0</v>
      </c>
      <c r="EH1729" s="18" t="s">
        <v>2229</v>
      </c>
      <c r="EI1729" s="18">
        <f t="array" ref="EI1729">IF(SUMPRODUCT(--(DO1729:DS1729&lt;&gt;""))=0, 0,1)</f>
        <v>0</v>
      </c>
      <c r="EJ1729" s="18">
        <f t="array" ref="EJ1729">IF(SUMPRODUCT(--(DT1729:EG1729&lt;&gt;""))=0, 0,1)</f>
        <v>1</v>
      </c>
      <c r="EK1729" s="18" cm="1">
        <f t="array" ref="EK1729">IF(SUMPRODUCT(--(EC1729:EG1729&lt;&gt;""))=0, 0,1)</f>
        <v>1</v>
      </c>
      <c r="EL1729" s="18">
        <f t="array" ref="EL1729">IF(SUMPRODUCT(--(EE1729:EG1729&lt;&gt;""))=0, 0,1)</f>
        <v>1</v>
      </c>
      <c r="EM1729" s="18">
        <f t="shared" si="329"/>
        <v>0</v>
      </c>
      <c r="EN1729" s="18" t="str">
        <f t="shared" si="330"/>
        <v>NA</v>
      </c>
      <c r="EO1729" s="18">
        <f t="shared" si="331"/>
        <v>0</v>
      </c>
      <c r="EP1729" s="18">
        <f t="shared" si="332"/>
        <v>0</v>
      </c>
      <c r="EQ1729" s="18">
        <f t="shared" si="333"/>
        <v>0</v>
      </c>
      <c r="ER1729" s="18" t="s">
        <v>2084</v>
      </c>
      <c r="ES1729" s="59">
        <v>43949</v>
      </c>
      <c r="ET1729" s="18"/>
      <c r="EU1729" s="18"/>
    </row>
    <row r="1730" spans="1:151" s="1" customFormat="1" ht="15.75" customHeight="1" x14ac:dyDescent="0.2">
      <c r="A1730" s="5" t="s">
        <v>1986</v>
      </c>
      <c r="B1730" s="24" t="s">
        <v>2219</v>
      </c>
      <c r="C1730" s="56">
        <v>1</v>
      </c>
      <c r="D1730" s="18" t="s">
        <v>2671</v>
      </c>
      <c r="E1730" s="18" t="s">
        <v>2947</v>
      </c>
      <c r="F1730" s="18" t="s">
        <v>553</v>
      </c>
      <c r="G1730" s="18" t="s">
        <v>728</v>
      </c>
      <c r="H1730" s="18" t="s">
        <v>1428</v>
      </c>
      <c r="I1730" s="18" t="s">
        <v>667</v>
      </c>
      <c r="J1730" s="18" t="s">
        <v>595</v>
      </c>
      <c r="K1730" s="18" t="s">
        <v>257</v>
      </c>
      <c r="L1730" s="18" t="s">
        <v>1936</v>
      </c>
      <c r="M1730" s="18" t="s">
        <v>341</v>
      </c>
      <c r="N1730" s="56">
        <v>30</v>
      </c>
      <c r="O1730" s="18" t="s">
        <v>2220</v>
      </c>
      <c r="P1730" s="18" t="s">
        <v>2128</v>
      </c>
      <c r="Q1730" s="18" t="s">
        <v>254</v>
      </c>
      <c r="R1730" s="18" t="s">
        <v>2221</v>
      </c>
      <c r="S1730" s="18" t="s">
        <v>2222</v>
      </c>
      <c r="T1730" s="18" t="s">
        <v>2223</v>
      </c>
      <c r="U1730" s="26" t="s">
        <v>257</v>
      </c>
      <c r="V1730" s="26" t="s">
        <v>257</v>
      </c>
      <c r="W1730" s="26" t="s">
        <v>257</v>
      </c>
      <c r="X1730" s="18"/>
      <c r="Y1730" s="18">
        <v>35.799999999999997</v>
      </c>
      <c r="Z1730" s="18" t="s">
        <v>2202</v>
      </c>
      <c r="AA1730" s="18" t="s">
        <v>257</v>
      </c>
      <c r="AB1730" s="57">
        <f t="shared" si="328"/>
        <v>35.799999999999997</v>
      </c>
      <c r="AC1730" s="18" t="s">
        <v>595</v>
      </c>
      <c r="AD1730" s="18" t="s">
        <v>595</v>
      </c>
      <c r="AE1730" s="18" t="s">
        <v>595</v>
      </c>
      <c r="AF1730" s="18">
        <v>33.5</v>
      </c>
      <c r="AG1730" s="18">
        <v>38.1</v>
      </c>
      <c r="AH1730" s="18" t="s">
        <v>595</v>
      </c>
      <c r="AI1730" s="18">
        <v>7</v>
      </c>
      <c r="AJ1730" s="18" t="s">
        <v>522</v>
      </c>
      <c r="AK1730" s="18">
        <v>7</v>
      </c>
      <c r="AL1730" s="18" t="s">
        <v>2225</v>
      </c>
      <c r="AM1730" s="18" t="s">
        <v>2226</v>
      </c>
      <c r="AN1730" s="18">
        <v>0.58720000000000006</v>
      </c>
      <c r="AO1730" s="18" t="s">
        <v>257</v>
      </c>
      <c r="AP1730" s="18" t="s">
        <v>563</v>
      </c>
      <c r="AQ1730" s="18">
        <v>5</v>
      </c>
      <c r="AR1730" s="18" t="s">
        <v>2227</v>
      </c>
      <c r="AS1730" s="18">
        <v>0.57033</v>
      </c>
      <c r="AT1730" s="18">
        <v>0.60499999999999998</v>
      </c>
      <c r="AU1730" s="18">
        <v>1.687E-2</v>
      </c>
      <c r="AV1730" s="18">
        <v>1.78E-2</v>
      </c>
      <c r="AW1730" s="18" t="s">
        <v>557</v>
      </c>
      <c r="AX1730" s="18">
        <v>7</v>
      </c>
      <c r="AY1730" s="18" t="s">
        <v>522</v>
      </c>
      <c r="AZ1730" s="18" t="s">
        <v>257</v>
      </c>
      <c r="BA1730" s="18" t="s">
        <v>257</v>
      </c>
      <c r="BB1730" s="18" t="s">
        <v>2228</v>
      </c>
      <c r="BC1730" s="18"/>
      <c r="BD1730" s="18"/>
      <c r="BE1730" s="18"/>
      <c r="BF1730" s="18"/>
      <c r="BG1730" s="18"/>
      <c r="BH1730" s="18"/>
      <c r="BI1730" s="18"/>
      <c r="BJ1730" s="18"/>
      <c r="BK1730" s="18"/>
      <c r="BL1730" s="18"/>
      <c r="BM1730" s="18"/>
      <c r="BN1730" s="18"/>
      <c r="BO1730" s="18"/>
      <c r="BP1730" s="18"/>
      <c r="BQ1730" s="18"/>
      <c r="BR1730" s="18"/>
      <c r="BS1730" s="18"/>
      <c r="BT1730" s="18"/>
      <c r="BU1730" s="18"/>
      <c r="BV1730" s="18"/>
      <c r="BW1730" s="18"/>
      <c r="BX1730" s="18"/>
      <c r="BY1730" s="18"/>
      <c r="BZ1730" s="18"/>
      <c r="CA1730" s="18"/>
      <c r="CB1730" s="18"/>
      <c r="CC1730" s="18"/>
      <c r="CD1730" s="18"/>
      <c r="CE1730" s="18"/>
      <c r="CF1730" s="18"/>
      <c r="CG1730" s="18"/>
      <c r="CH1730" s="18"/>
      <c r="CI1730" s="18" t="s">
        <v>2185</v>
      </c>
      <c r="CJ1730" s="18">
        <v>0</v>
      </c>
      <c r="CK1730" s="18" t="s">
        <v>2186</v>
      </c>
      <c r="CL1730" s="18" t="s">
        <v>479</v>
      </c>
      <c r="CM1730" s="18">
        <v>5</v>
      </c>
      <c r="CN1730" s="18" t="s">
        <v>561</v>
      </c>
      <c r="CO1730" s="18" t="s">
        <v>257</v>
      </c>
      <c r="CP1730" s="18" t="s">
        <v>257</v>
      </c>
      <c r="CQ1730" s="18">
        <v>0</v>
      </c>
      <c r="CR1730" s="18">
        <v>0</v>
      </c>
      <c r="CS1730" s="18" t="s">
        <v>557</v>
      </c>
      <c r="CT1730" s="18">
        <v>7</v>
      </c>
      <c r="CU1730" s="18" t="s">
        <v>522</v>
      </c>
      <c r="CV1730" s="18" t="s">
        <v>257</v>
      </c>
      <c r="CW1730" s="18" t="s">
        <v>257</v>
      </c>
      <c r="CX1730" s="18" t="s">
        <v>1909</v>
      </c>
      <c r="CY1730" s="18"/>
      <c r="CZ1730" s="18"/>
      <c r="DA1730" s="18"/>
      <c r="DB1730" s="18"/>
      <c r="DC1730" s="18"/>
      <c r="DD1730" s="18"/>
      <c r="DE1730" s="18"/>
      <c r="DF1730" s="18"/>
      <c r="DG1730" s="18"/>
      <c r="DH1730" s="18"/>
      <c r="DI1730" s="18"/>
      <c r="DJ1730" s="18"/>
      <c r="DK1730" s="18"/>
      <c r="DL1730" s="18"/>
      <c r="DM1730" s="18"/>
      <c r="DN1730" s="18"/>
      <c r="DO1730" s="56"/>
      <c r="DP1730" s="56"/>
      <c r="DQ1730" s="56"/>
      <c r="DR1730" s="56"/>
      <c r="DS1730" s="56"/>
      <c r="DT1730" s="56"/>
      <c r="DU1730" s="56"/>
      <c r="DV1730" s="56">
        <v>0</v>
      </c>
      <c r="DW1730" s="18"/>
      <c r="DX1730" s="18"/>
      <c r="DY1730" s="18"/>
      <c r="DZ1730" s="56"/>
      <c r="EA1730" s="56"/>
      <c r="EB1730" s="56"/>
      <c r="EC1730" s="18"/>
      <c r="ED1730" s="56"/>
      <c r="EE1730" s="56">
        <v>0</v>
      </c>
      <c r="EF1730" s="56">
        <v>0</v>
      </c>
      <c r="EG1730" s="56">
        <v>0</v>
      </c>
      <c r="EH1730" s="18" t="s">
        <v>2229</v>
      </c>
      <c r="EI1730" s="18">
        <f t="array" ref="EI1730">IF(SUMPRODUCT(--(DO1730:DS1730&lt;&gt;""))=0, 0,1)</f>
        <v>0</v>
      </c>
      <c r="EJ1730" s="18">
        <f t="array" ref="EJ1730">IF(SUMPRODUCT(--(DT1730:EG1730&lt;&gt;""))=0, 0,1)</f>
        <v>1</v>
      </c>
      <c r="EK1730" s="18" cm="1">
        <f t="array" ref="EK1730">IF(SUMPRODUCT(--(EC1730:EG1730&lt;&gt;""))=0, 0,1)</f>
        <v>1</v>
      </c>
      <c r="EL1730" s="18">
        <f t="array" ref="EL1730">IF(SUMPRODUCT(--(EE1730:EG1730&lt;&gt;""))=0, 0,1)</f>
        <v>1</v>
      </c>
      <c r="EM1730" s="18">
        <f t="shared" si="329"/>
        <v>0</v>
      </c>
      <c r="EN1730" s="18" t="str">
        <f t="shared" si="330"/>
        <v>NA</v>
      </c>
      <c r="EO1730" s="18">
        <f t="shared" si="331"/>
        <v>0</v>
      </c>
      <c r="EP1730" s="18">
        <f t="shared" si="332"/>
        <v>0</v>
      </c>
      <c r="EQ1730" s="18">
        <f t="shared" si="333"/>
        <v>0</v>
      </c>
      <c r="ER1730" s="18" t="s">
        <v>2084</v>
      </c>
      <c r="ES1730" s="59">
        <v>43949</v>
      </c>
      <c r="ET1730" s="18"/>
      <c r="EU1730" s="18"/>
    </row>
    <row r="1731" spans="1:151" s="1" customFormat="1" ht="15.75" customHeight="1" x14ac:dyDescent="0.2">
      <c r="A1731" s="5" t="s">
        <v>1986</v>
      </c>
      <c r="B1731" s="24" t="s">
        <v>2219</v>
      </c>
      <c r="C1731" s="56">
        <v>1</v>
      </c>
      <c r="D1731" s="18" t="s">
        <v>2672</v>
      </c>
      <c r="E1731" s="18" t="s">
        <v>2947</v>
      </c>
      <c r="F1731" s="18" t="s">
        <v>553</v>
      </c>
      <c r="G1731" s="18" t="s">
        <v>728</v>
      </c>
      <c r="H1731" s="18" t="s">
        <v>1428</v>
      </c>
      <c r="I1731" s="18" t="s">
        <v>667</v>
      </c>
      <c r="J1731" s="18" t="s">
        <v>595</v>
      </c>
      <c r="K1731" s="18" t="s">
        <v>257</v>
      </c>
      <c r="L1731" s="18" t="s">
        <v>1936</v>
      </c>
      <c r="M1731" s="18" t="s">
        <v>341</v>
      </c>
      <c r="N1731" s="56">
        <v>30</v>
      </c>
      <c r="O1731" s="18" t="s">
        <v>2220</v>
      </c>
      <c r="P1731" s="18" t="s">
        <v>2128</v>
      </c>
      <c r="Q1731" s="18" t="s">
        <v>254</v>
      </c>
      <c r="R1731" s="18" t="s">
        <v>2221</v>
      </c>
      <c r="S1731" s="18" t="s">
        <v>2222</v>
      </c>
      <c r="T1731" s="18" t="s">
        <v>2223</v>
      </c>
      <c r="U1731" s="26" t="s">
        <v>257</v>
      </c>
      <c r="V1731" s="26" t="s">
        <v>257</v>
      </c>
      <c r="W1731" s="26" t="s">
        <v>257</v>
      </c>
      <c r="X1731" s="18" t="s">
        <v>2224</v>
      </c>
      <c r="Y1731" s="18">
        <v>92.4</v>
      </c>
      <c r="Z1731" s="18" t="s">
        <v>2202</v>
      </c>
      <c r="AA1731" s="18" t="s">
        <v>257</v>
      </c>
      <c r="AB1731" s="57">
        <f t="shared" si="328"/>
        <v>92.4</v>
      </c>
      <c r="AC1731" s="18" t="s">
        <v>595</v>
      </c>
      <c r="AD1731" s="18" t="s">
        <v>595</v>
      </c>
      <c r="AE1731" s="18" t="s">
        <v>595</v>
      </c>
      <c r="AF1731" s="18">
        <v>87.8</v>
      </c>
      <c r="AG1731" s="18">
        <v>96.8</v>
      </c>
      <c r="AH1731" s="18" t="s">
        <v>595</v>
      </c>
      <c r="AI1731" s="18">
        <v>7</v>
      </c>
      <c r="AJ1731" s="18" t="s">
        <v>522</v>
      </c>
      <c r="AK1731" s="18">
        <v>7</v>
      </c>
      <c r="AL1731" s="18" t="s">
        <v>2225</v>
      </c>
      <c r="AM1731" s="18" t="s">
        <v>2226</v>
      </c>
      <c r="AN1731" s="18">
        <v>0.59150000000000003</v>
      </c>
      <c r="AO1731" s="18" t="s">
        <v>257</v>
      </c>
      <c r="AP1731" s="18" t="s">
        <v>563</v>
      </c>
      <c r="AQ1731" s="18">
        <v>5</v>
      </c>
      <c r="AR1731" s="18" t="s">
        <v>2227</v>
      </c>
      <c r="AS1731" s="18">
        <v>0.57794999999999996</v>
      </c>
      <c r="AT1731" s="18">
        <v>0.60499999999999998</v>
      </c>
      <c r="AU1731" s="18">
        <v>1.355E-2</v>
      </c>
      <c r="AV1731" s="18">
        <v>1.35E-2</v>
      </c>
      <c r="AW1731" s="18" t="s">
        <v>557</v>
      </c>
      <c r="AX1731" s="18">
        <v>7</v>
      </c>
      <c r="AY1731" s="18" t="s">
        <v>522</v>
      </c>
      <c r="AZ1731" s="18" t="s">
        <v>257</v>
      </c>
      <c r="BA1731" s="18" t="s">
        <v>257</v>
      </c>
      <c r="BB1731" s="18" t="s">
        <v>2228</v>
      </c>
      <c r="BC1731" s="18"/>
      <c r="BD1731" s="18"/>
      <c r="BE1731" s="18"/>
      <c r="BF1731" s="18"/>
      <c r="BG1731" s="18"/>
      <c r="BH1731" s="18"/>
      <c r="BI1731" s="18"/>
      <c r="BJ1731" s="18"/>
      <c r="BK1731" s="18"/>
      <c r="BL1731" s="18"/>
      <c r="BM1731" s="18"/>
      <c r="BN1731" s="18"/>
      <c r="BO1731" s="18"/>
      <c r="BP1731" s="18"/>
      <c r="BQ1731" s="18"/>
      <c r="BR1731" s="18"/>
      <c r="BS1731" s="18"/>
      <c r="BT1731" s="18"/>
      <c r="BU1731" s="18"/>
      <c r="BV1731" s="18"/>
      <c r="BW1731" s="18"/>
      <c r="BX1731" s="18"/>
      <c r="BY1731" s="18"/>
      <c r="BZ1731" s="18"/>
      <c r="CA1731" s="18"/>
      <c r="CB1731" s="18"/>
      <c r="CC1731" s="18"/>
      <c r="CD1731" s="18"/>
      <c r="CE1731" s="18"/>
      <c r="CF1731" s="18"/>
      <c r="CG1731" s="18"/>
      <c r="CH1731" s="18"/>
      <c r="CI1731" s="18" t="s">
        <v>2185</v>
      </c>
      <c r="CJ1731" s="18">
        <v>0</v>
      </c>
      <c r="CK1731" s="18" t="s">
        <v>2186</v>
      </c>
      <c r="CL1731" s="18" t="s">
        <v>479</v>
      </c>
      <c r="CM1731" s="18">
        <v>5</v>
      </c>
      <c r="CN1731" s="18" t="s">
        <v>561</v>
      </c>
      <c r="CO1731" s="18" t="s">
        <v>257</v>
      </c>
      <c r="CP1731" s="18" t="s">
        <v>257</v>
      </c>
      <c r="CQ1731" s="18">
        <v>0</v>
      </c>
      <c r="CR1731" s="18">
        <v>0</v>
      </c>
      <c r="CS1731" s="18" t="s">
        <v>557</v>
      </c>
      <c r="CT1731" s="18">
        <v>7</v>
      </c>
      <c r="CU1731" s="18" t="s">
        <v>522</v>
      </c>
      <c r="CV1731" s="18" t="s">
        <v>257</v>
      </c>
      <c r="CW1731" s="18" t="s">
        <v>257</v>
      </c>
      <c r="CX1731" s="18" t="s">
        <v>1909</v>
      </c>
      <c r="CY1731" s="18"/>
      <c r="CZ1731" s="18"/>
      <c r="DA1731" s="18"/>
      <c r="DB1731" s="18"/>
      <c r="DC1731" s="18"/>
      <c r="DD1731" s="18"/>
      <c r="DE1731" s="18"/>
      <c r="DF1731" s="18"/>
      <c r="DG1731" s="18"/>
      <c r="DH1731" s="18"/>
      <c r="DI1731" s="18"/>
      <c r="DJ1731" s="18"/>
      <c r="DK1731" s="18"/>
      <c r="DL1731" s="18"/>
      <c r="DM1731" s="18"/>
      <c r="DN1731" s="18"/>
      <c r="DO1731" s="56"/>
      <c r="DP1731" s="56"/>
      <c r="DQ1731" s="56"/>
      <c r="DR1731" s="56"/>
      <c r="DS1731" s="56"/>
      <c r="DT1731" s="56"/>
      <c r="DU1731" s="56"/>
      <c r="DV1731" s="56">
        <v>0</v>
      </c>
      <c r="DW1731" s="18"/>
      <c r="DX1731" s="18"/>
      <c r="DY1731" s="18"/>
      <c r="DZ1731" s="56"/>
      <c r="EA1731" s="56"/>
      <c r="EB1731" s="56"/>
      <c r="EC1731" s="18"/>
      <c r="ED1731" s="56"/>
      <c r="EE1731" s="56">
        <v>0</v>
      </c>
      <c r="EF1731" s="56">
        <v>0</v>
      </c>
      <c r="EG1731" s="56">
        <v>0</v>
      </c>
      <c r="EH1731" s="18" t="s">
        <v>2229</v>
      </c>
      <c r="EI1731" s="18">
        <f t="array" ref="EI1731">IF(SUMPRODUCT(--(DO1731:DS1731&lt;&gt;""))=0, 0,1)</f>
        <v>0</v>
      </c>
      <c r="EJ1731" s="18">
        <f t="array" ref="EJ1731">IF(SUMPRODUCT(--(DT1731:EG1731&lt;&gt;""))=0, 0,1)</f>
        <v>1</v>
      </c>
      <c r="EK1731" s="18" cm="1">
        <f t="array" ref="EK1731">IF(SUMPRODUCT(--(EC1731:EG1731&lt;&gt;""))=0, 0,1)</f>
        <v>1</v>
      </c>
      <c r="EL1731" s="18">
        <f t="array" ref="EL1731">IF(SUMPRODUCT(--(EE1731:EG1731&lt;&gt;""))=0, 0,1)</f>
        <v>1</v>
      </c>
      <c r="EM1731" s="18">
        <f t="shared" si="329"/>
        <v>0</v>
      </c>
      <c r="EN1731" s="18" t="str">
        <f t="shared" si="330"/>
        <v>NA</v>
      </c>
      <c r="EO1731" s="18">
        <f t="shared" si="331"/>
        <v>0</v>
      </c>
      <c r="EP1731" s="18">
        <f t="shared" si="332"/>
        <v>0</v>
      </c>
      <c r="EQ1731" s="18">
        <f t="shared" si="333"/>
        <v>0</v>
      </c>
      <c r="ER1731" s="18" t="s">
        <v>2084</v>
      </c>
      <c r="ES1731" s="59">
        <v>43949</v>
      </c>
      <c r="ET1731" s="18"/>
      <c r="EU1731" s="18"/>
    </row>
    <row r="1732" spans="1:151" s="1" customFormat="1" ht="15.75" customHeight="1" x14ac:dyDescent="0.2">
      <c r="A1732" s="5" t="s">
        <v>1986</v>
      </c>
      <c r="B1732" s="24" t="s">
        <v>2219</v>
      </c>
      <c r="C1732" s="56">
        <v>1</v>
      </c>
      <c r="D1732" s="18" t="s">
        <v>2673</v>
      </c>
      <c r="E1732" s="18" t="s">
        <v>2947</v>
      </c>
      <c r="F1732" s="18" t="s">
        <v>553</v>
      </c>
      <c r="G1732" s="18" t="s">
        <v>728</v>
      </c>
      <c r="H1732" s="18" t="s">
        <v>1428</v>
      </c>
      <c r="I1732" s="18" t="s">
        <v>667</v>
      </c>
      <c r="J1732" s="18" t="s">
        <v>595</v>
      </c>
      <c r="K1732" s="18" t="s">
        <v>257</v>
      </c>
      <c r="L1732" s="18" t="s">
        <v>1936</v>
      </c>
      <c r="M1732" s="18" t="s">
        <v>341</v>
      </c>
      <c r="N1732" s="56">
        <v>30</v>
      </c>
      <c r="O1732" s="18" t="s">
        <v>2220</v>
      </c>
      <c r="P1732" s="18" t="s">
        <v>2128</v>
      </c>
      <c r="Q1732" s="18" t="s">
        <v>254</v>
      </c>
      <c r="R1732" s="18" t="s">
        <v>2221</v>
      </c>
      <c r="S1732" s="18" t="s">
        <v>2222</v>
      </c>
      <c r="T1732" s="18" t="s">
        <v>2223</v>
      </c>
      <c r="U1732" s="26" t="s">
        <v>257</v>
      </c>
      <c r="V1732" s="26" t="s">
        <v>257</v>
      </c>
      <c r="W1732" s="26" t="s">
        <v>257</v>
      </c>
      <c r="X1732" s="18" t="s">
        <v>2224</v>
      </c>
      <c r="Y1732" s="18">
        <v>92.4</v>
      </c>
      <c r="Z1732" s="18" t="s">
        <v>2202</v>
      </c>
      <c r="AA1732" s="18" t="s">
        <v>257</v>
      </c>
      <c r="AB1732" s="57">
        <f t="shared" si="328"/>
        <v>92.4</v>
      </c>
      <c r="AC1732" s="18" t="s">
        <v>595</v>
      </c>
      <c r="AD1732" s="18" t="s">
        <v>595</v>
      </c>
      <c r="AE1732" s="18" t="s">
        <v>595</v>
      </c>
      <c r="AF1732" s="18">
        <v>87.8</v>
      </c>
      <c r="AG1732" s="18">
        <v>96.8</v>
      </c>
      <c r="AH1732" s="18" t="s">
        <v>595</v>
      </c>
      <c r="AI1732" s="18">
        <v>7</v>
      </c>
      <c r="AJ1732" s="18" t="s">
        <v>522</v>
      </c>
      <c r="AK1732" s="18">
        <v>7</v>
      </c>
      <c r="AL1732" s="18" t="s">
        <v>2225</v>
      </c>
      <c r="AM1732" s="18" t="s">
        <v>2226</v>
      </c>
      <c r="AN1732" s="18">
        <v>0.58135000000000003</v>
      </c>
      <c r="AO1732" s="18" t="s">
        <v>257</v>
      </c>
      <c r="AP1732" s="18" t="s">
        <v>563</v>
      </c>
      <c r="AQ1732" s="18">
        <v>5</v>
      </c>
      <c r="AR1732" s="18" t="s">
        <v>2227</v>
      </c>
      <c r="AS1732" s="18">
        <v>0.54915000000000003</v>
      </c>
      <c r="AT1732" s="18">
        <v>0.61255899999999996</v>
      </c>
      <c r="AU1732" s="18">
        <v>3.2199999999999999E-2</v>
      </c>
      <c r="AV1732" s="18">
        <v>3.1209000000000001E-2</v>
      </c>
      <c r="AW1732" s="18" t="s">
        <v>557</v>
      </c>
      <c r="AX1732" s="18">
        <v>7</v>
      </c>
      <c r="AY1732" s="18" t="s">
        <v>522</v>
      </c>
      <c r="AZ1732" s="18" t="s">
        <v>257</v>
      </c>
      <c r="BA1732" s="18" t="s">
        <v>257</v>
      </c>
      <c r="BB1732" s="18" t="s">
        <v>2228</v>
      </c>
      <c r="BC1732" s="18"/>
      <c r="BD1732" s="18"/>
      <c r="BE1732" s="18"/>
      <c r="BF1732" s="18"/>
      <c r="BG1732" s="18"/>
      <c r="BH1732" s="18"/>
      <c r="BI1732" s="18"/>
      <c r="BJ1732" s="18"/>
      <c r="BK1732" s="18"/>
      <c r="BL1732" s="18"/>
      <c r="BM1732" s="18"/>
      <c r="BN1732" s="18"/>
      <c r="BO1732" s="18"/>
      <c r="BP1732" s="18"/>
      <c r="BQ1732" s="18"/>
      <c r="BR1732" s="18"/>
      <c r="BS1732" s="18"/>
      <c r="BT1732" s="18"/>
      <c r="BU1732" s="18"/>
      <c r="BV1732" s="18"/>
      <c r="BW1732" s="18"/>
      <c r="BX1732" s="18"/>
      <c r="BY1732" s="18"/>
      <c r="BZ1732" s="18"/>
      <c r="CA1732" s="18"/>
      <c r="CB1732" s="18"/>
      <c r="CC1732" s="18"/>
      <c r="CD1732" s="18"/>
      <c r="CE1732" s="18"/>
      <c r="CF1732" s="18"/>
      <c r="CG1732" s="18"/>
      <c r="CH1732" s="18"/>
      <c r="CI1732" s="18" t="s">
        <v>2185</v>
      </c>
      <c r="CJ1732" s="18">
        <v>0</v>
      </c>
      <c r="CK1732" s="18" t="s">
        <v>2186</v>
      </c>
      <c r="CL1732" s="18" t="s">
        <v>479</v>
      </c>
      <c r="CM1732" s="18">
        <v>5</v>
      </c>
      <c r="CN1732" s="18" t="s">
        <v>561</v>
      </c>
      <c r="CO1732" s="18" t="s">
        <v>257</v>
      </c>
      <c r="CP1732" s="18" t="s">
        <v>257</v>
      </c>
      <c r="CQ1732" s="18">
        <v>0</v>
      </c>
      <c r="CR1732" s="18">
        <v>0</v>
      </c>
      <c r="CS1732" s="18" t="s">
        <v>557</v>
      </c>
      <c r="CT1732" s="18">
        <v>7</v>
      </c>
      <c r="CU1732" s="18" t="s">
        <v>522</v>
      </c>
      <c r="CV1732" s="18" t="s">
        <v>257</v>
      </c>
      <c r="CW1732" s="18" t="s">
        <v>257</v>
      </c>
      <c r="CX1732" s="18" t="s">
        <v>1909</v>
      </c>
      <c r="CY1732" s="18"/>
      <c r="CZ1732" s="18"/>
      <c r="DA1732" s="18"/>
      <c r="DB1732" s="18"/>
      <c r="DC1732" s="18"/>
      <c r="DD1732" s="18"/>
      <c r="DE1732" s="18"/>
      <c r="DF1732" s="18"/>
      <c r="DG1732" s="18"/>
      <c r="DH1732" s="18"/>
      <c r="DI1732" s="18"/>
      <c r="DJ1732" s="18"/>
      <c r="DK1732" s="18"/>
      <c r="DL1732" s="18"/>
      <c r="DM1732" s="18"/>
      <c r="DN1732" s="18"/>
      <c r="DO1732" s="56"/>
      <c r="DP1732" s="56"/>
      <c r="DQ1732" s="56"/>
      <c r="DR1732" s="56"/>
      <c r="DS1732" s="56"/>
      <c r="DT1732" s="56"/>
      <c r="DU1732" s="56"/>
      <c r="DV1732" s="56">
        <v>0</v>
      </c>
      <c r="DW1732" s="18"/>
      <c r="DX1732" s="18"/>
      <c r="DY1732" s="18"/>
      <c r="DZ1732" s="56"/>
      <c r="EA1732" s="56"/>
      <c r="EB1732" s="56"/>
      <c r="EC1732" s="18"/>
      <c r="ED1732" s="56"/>
      <c r="EE1732" s="56">
        <v>0</v>
      </c>
      <c r="EF1732" s="56">
        <v>0</v>
      </c>
      <c r="EG1732" s="56">
        <v>0</v>
      </c>
      <c r="EH1732" s="18" t="s">
        <v>2229</v>
      </c>
      <c r="EI1732" s="18">
        <f t="array" ref="EI1732">IF(SUMPRODUCT(--(DO1732:DS1732&lt;&gt;""))=0, 0,1)</f>
        <v>0</v>
      </c>
      <c r="EJ1732" s="18">
        <f t="array" ref="EJ1732">IF(SUMPRODUCT(--(DT1732:EG1732&lt;&gt;""))=0, 0,1)</f>
        <v>1</v>
      </c>
      <c r="EK1732" s="18" cm="1">
        <f t="array" ref="EK1732">IF(SUMPRODUCT(--(EC1732:EG1732&lt;&gt;""))=0, 0,1)</f>
        <v>1</v>
      </c>
      <c r="EL1732" s="18">
        <f t="array" ref="EL1732">IF(SUMPRODUCT(--(EE1732:EG1732&lt;&gt;""))=0, 0,1)</f>
        <v>1</v>
      </c>
      <c r="EM1732" s="18">
        <f t="shared" si="329"/>
        <v>0</v>
      </c>
      <c r="EN1732" s="18" t="str">
        <f t="shared" si="330"/>
        <v>NA</v>
      </c>
      <c r="EO1732" s="18">
        <f t="shared" si="331"/>
        <v>0</v>
      </c>
      <c r="EP1732" s="18">
        <f t="shared" si="332"/>
        <v>0</v>
      </c>
      <c r="EQ1732" s="18">
        <f t="shared" si="333"/>
        <v>0</v>
      </c>
      <c r="ER1732" s="18" t="s">
        <v>2084</v>
      </c>
      <c r="ES1732" s="59">
        <v>43949</v>
      </c>
      <c r="ET1732" s="18"/>
      <c r="EU1732" s="18"/>
    </row>
    <row r="1733" spans="1:151" s="1" customFormat="1" ht="15.75" customHeight="1" x14ac:dyDescent="0.2">
      <c r="A1733" s="5" t="s">
        <v>1986</v>
      </c>
      <c r="B1733" s="24" t="s">
        <v>2219</v>
      </c>
      <c r="C1733" s="56">
        <v>1</v>
      </c>
      <c r="D1733" s="18" t="s">
        <v>1651</v>
      </c>
      <c r="E1733" s="18" t="s">
        <v>2948</v>
      </c>
      <c r="F1733" s="18" t="s">
        <v>553</v>
      </c>
      <c r="G1733" s="18" t="s">
        <v>728</v>
      </c>
      <c r="H1733" s="18" t="s">
        <v>1428</v>
      </c>
      <c r="I1733" s="18" t="s">
        <v>667</v>
      </c>
      <c r="J1733" s="18" t="s">
        <v>595</v>
      </c>
      <c r="K1733" s="18" t="s">
        <v>257</v>
      </c>
      <c r="L1733" s="18" t="s">
        <v>1936</v>
      </c>
      <c r="M1733" s="18" t="s">
        <v>341</v>
      </c>
      <c r="N1733" s="56">
        <v>30</v>
      </c>
      <c r="O1733" s="18" t="s">
        <v>2220</v>
      </c>
      <c r="P1733" s="18" t="s">
        <v>2128</v>
      </c>
      <c r="Q1733" s="18" t="s">
        <v>254</v>
      </c>
      <c r="R1733" s="18" t="s">
        <v>2221</v>
      </c>
      <c r="S1733" s="18" t="s">
        <v>2222</v>
      </c>
      <c r="T1733" s="18" t="s">
        <v>2223</v>
      </c>
      <c r="U1733" s="26" t="s">
        <v>257</v>
      </c>
      <c r="V1733" s="26" t="s">
        <v>257</v>
      </c>
      <c r="W1733" s="26" t="s">
        <v>257</v>
      </c>
      <c r="X1733" s="18" t="s">
        <v>2224</v>
      </c>
      <c r="Y1733" s="18">
        <v>1</v>
      </c>
      <c r="Z1733" s="18" t="s">
        <v>2202</v>
      </c>
      <c r="AA1733" s="18" t="s">
        <v>257</v>
      </c>
      <c r="AB1733" s="57">
        <f t="shared" ref="AB1733:AB1872" si="340">VALUE(Y1733)</f>
        <v>1</v>
      </c>
      <c r="AC1733" s="18" t="s">
        <v>595</v>
      </c>
      <c r="AD1733" s="18" t="s">
        <v>595</v>
      </c>
      <c r="AE1733" s="18" t="s">
        <v>595</v>
      </c>
      <c r="AF1733" s="18" t="s">
        <v>595</v>
      </c>
      <c r="AG1733" s="18" t="s">
        <v>595</v>
      </c>
      <c r="AH1733" s="18" t="s">
        <v>595</v>
      </c>
      <c r="AI1733" s="18">
        <v>14</v>
      </c>
      <c r="AJ1733" s="18" t="s">
        <v>522</v>
      </c>
      <c r="AK1733" s="18">
        <v>14</v>
      </c>
      <c r="AL1733" s="18"/>
      <c r="AM1733" s="18" t="s">
        <v>2226</v>
      </c>
      <c r="AN1733" s="18">
        <v>0.59067999999999998</v>
      </c>
      <c r="AO1733" s="18" t="s">
        <v>257</v>
      </c>
      <c r="AP1733" s="18" t="s">
        <v>563</v>
      </c>
      <c r="AQ1733" s="18">
        <v>5</v>
      </c>
      <c r="AR1733" s="18" t="s">
        <v>2227</v>
      </c>
      <c r="AS1733" s="18">
        <v>0.57711999999999997</v>
      </c>
      <c r="AT1733" s="18">
        <v>0.60592999999999997</v>
      </c>
      <c r="AU1733" s="18">
        <v>1.3559999999999999E-2</v>
      </c>
      <c r="AV1733" s="18">
        <v>1.525E-2</v>
      </c>
      <c r="AW1733" s="18" t="s">
        <v>557</v>
      </c>
      <c r="AX1733" s="18">
        <v>14</v>
      </c>
      <c r="AY1733" s="18" t="s">
        <v>522</v>
      </c>
      <c r="AZ1733" s="18" t="s">
        <v>257</v>
      </c>
      <c r="BA1733" s="18" t="s">
        <v>257</v>
      </c>
      <c r="BB1733" s="18" t="s">
        <v>2228</v>
      </c>
      <c r="BC1733" s="18"/>
      <c r="BD1733" s="18"/>
      <c r="BE1733" s="18"/>
      <c r="BF1733" s="18"/>
      <c r="BG1733" s="18"/>
      <c r="BH1733" s="18"/>
      <c r="BI1733" s="18"/>
      <c r="BJ1733" s="18"/>
      <c r="BK1733" s="18"/>
      <c r="BL1733" s="18"/>
      <c r="BM1733" s="18"/>
      <c r="BN1733" s="18"/>
      <c r="BO1733" s="18"/>
      <c r="BP1733" s="18"/>
      <c r="BQ1733" s="18"/>
      <c r="BR1733" s="18"/>
      <c r="BS1733" s="18"/>
      <c r="BT1733" s="18"/>
      <c r="BU1733" s="18"/>
      <c r="BV1733" s="18"/>
      <c r="BW1733" s="18"/>
      <c r="BX1733" s="18"/>
      <c r="BY1733" s="18"/>
      <c r="BZ1733" s="18"/>
      <c r="CA1733" s="18"/>
      <c r="CB1733" s="18"/>
      <c r="CC1733" s="18"/>
      <c r="CD1733" s="18"/>
      <c r="CE1733" s="18"/>
      <c r="CF1733" s="18"/>
      <c r="CG1733" s="18"/>
      <c r="CH1733" s="18"/>
      <c r="CI1733" s="18" t="s">
        <v>2185</v>
      </c>
      <c r="CJ1733" s="18">
        <v>0</v>
      </c>
      <c r="CK1733" s="18" t="s">
        <v>2186</v>
      </c>
      <c r="CL1733" s="18" t="s">
        <v>479</v>
      </c>
      <c r="CM1733" s="18">
        <v>5</v>
      </c>
      <c r="CN1733" s="18" t="s">
        <v>561</v>
      </c>
      <c r="CO1733" s="18" t="s">
        <v>257</v>
      </c>
      <c r="CP1733" s="18" t="s">
        <v>257</v>
      </c>
      <c r="CQ1733" s="18">
        <v>0</v>
      </c>
      <c r="CR1733" s="18">
        <v>0</v>
      </c>
      <c r="CS1733" s="18" t="s">
        <v>557</v>
      </c>
      <c r="CT1733" s="18">
        <v>14</v>
      </c>
      <c r="CU1733" s="18" t="s">
        <v>522</v>
      </c>
      <c r="CV1733" s="18" t="s">
        <v>257</v>
      </c>
      <c r="CW1733" s="18" t="s">
        <v>257</v>
      </c>
      <c r="CX1733" s="18" t="s">
        <v>1909</v>
      </c>
      <c r="CY1733" s="18"/>
      <c r="CZ1733" s="18"/>
      <c r="DA1733" s="18"/>
      <c r="DB1733" s="18"/>
      <c r="DC1733" s="18"/>
      <c r="DD1733" s="18"/>
      <c r="DE1733" s="18"/>
      <c r="DF1733" s="18"/>
      <c r="DG1733" s="18"/>
      <c r="DH1733" s="18"/>
      <c r="DI1733" s="18"/>
      <c r="DJ1733" s="18"/>
      <c r="DK1733" s="18"/>
      <c r="DL1733" s="18"/>
      <c r="DM1733" s="18"/>
      <c r="DN1733" s="18"/>
      <c r="DO1733" s="56"/>
      <c r="DP1733" s="56"/>
      <c r="DQ1733" s="56"/>
      <c r="DR1733" s="56"/>
      <c r="DS1733" s="56"/>
      <c r="DT1733" s="56"/>
      <c r="DU1733" s="56"/>
      <c r="DV1733" s="56">
        <v>0</v>
      </c>
      <c r="DW1733" s="18"/>
      <c r="DX1733" s="18"/>
      <c r="DY1733" s="18"/>
      <c r="DZ1733" s="56"/>
      <c r="EA1733" s="56"/>
      <c r="EB1733" s="56"/>
      <c r="EC1733" s="18"/>
      <c r="ED1733" s="56"/>
      <c r="EE1733" s="56">
        <v>0</v>
      </c>
      <c r="EF1733" s="56">
        <v>0</v>
      </c>
      <c r="EG1733" s="56">
        <v>0</v>
      </c>
      <c r="EH1733" s="18" t="s">
        <v>2229</v>
      </c>
      <c r="EI1733" s="18">
        <f t="array" ref="EI1733">IF(SUMPRODUCT(--(DO1733:DS1733&lt;&gt;""))=0, 0,1)</f>
        <v>0</v>
      </c>
      <c r="EJ1733" s="18">
        <f t="array" ref="EJ1733">IF(SUMPRODUCT(--(DT1733:EG1733&lt;&gt;""))=0, 0,1)</f>
        <v>1</v>
      </c>
      <c r="EK1733" s="18" cm="1">
        <f t="array" ref="EK1733">IF(SUMPRODUCT(--(EC1733:EG1733&lt;&gt;""))=0, 0,1)</f>
        <v>1</v>
      </c>
      <c r="EL1733" s="18">
        <f t="array" ref="EL1733">IF(SUMPRODUCT(--(EE1733:EG1733&lt;&gt;""))=0, 0,1)</f>
        <v>1</v>
      </c>
      <c r="EM1733" s="18">
        <f t="shared" ref="EM1733:EM1796" si="341">IF(COUNTIF(DO1733:EG1733, 1), 1,0)</f>
        <v>0</v>
      </c>
      <c r="EN1733" s="18" t="str">
        <f t="shared" ref="EN1733:EN1796" si="342">IF(EI1733=0, "NA", IF(COUNTIF(DO1733:DS1733, 1), 1,0))</f>
        <v>NA</v>
      </c>
      <c r="EO1733" s="18">
        <f t="shared" ref="EO1733:EO1796" si="343">IF(EJ1733=0, "NA", IF(COUNTIF(DT1733:EG1733, 1), 1,0))</f>
        <v>0</v>
      </c>
      <c r="EP1733" s="18">
        <f t="shared" si="332"/>
        <v>0</v>
      </c>
      <c r="EQ1733" s="18">
        <f t="shared" si="333"/>
        <v>0</v>
      </c>
      <c r="ER1733" s="18" t="s">
        <v>2084</v>
      </c>
      <c r="ES1733" s="59">
        <v>43949</v>
      </c>
      <c r="ET1733" s="18"/>
      <c r="EU1733" s="18"/>
    </row>
    <row r="1734" spans="1:151" s="1" customFormat="1" ht="15.75" customHeight="1" x14ac:dyDescent="0.2">
      <c r="A1734" s="5" t="s">
        <v>1986</v>
      </c>
      <c r="B1734" s="24" t="s">
        <v>2219</v>
      </c>
      <c r="C1734" s="56">
        <v>1</v>
      </c>
      <c r="D1734" s="18" t="s">
        <v>2670</v>
      </c>
      <c r="E1734" s="18" t="s">
        <v>2948</v>
      </c>
      <c r="F1734" s="18" t="s">
        <v>553</v>
      </c>
      <c r="G1734" s="18" t="s">
        <v>728</v>
      </c>
      <c r="H1734" s="18" t="s">
        <v>1428</v>
      </c>
      <c r="I1734" s="18" t="s">
        <v>667</v>
      </c>
      <c r="J1734" s="18" t="s">
        <v>595</v>
      </c>
      <c r="K1734" s="18" t="s">
        <v>257</v>
      </c>
      <c r="L1734" s="18" t="s">
        <v>1936</v>
      </c>
      <c r="M1734" s="18" t="s">
        <v>341</v>
      </c>
      <c r="N1734" s="56">
        <v>30</v>
      </c>
      <c r="O1734" s="18" t="s">
        <v>2220</v>
      </c>
      <c r="P1734" s="18" t="s">
        <v>2128</v>
      </c>
      <c r="Q1734" s="18" t="s">
        <v>254</v>
      </c>
      <c r="R1734" s="18" t="s">
        <v>2221</v>
      </c>
      <c r="S1734" s="18" t="s">
        <v>2222</v>
      </c>
      <c r="T1734" s="18" t="s">
        <v>2223</v>
      </c>
      <c r="U1734" s="26" t="s">
        <v>257</v>
      </c>
      <c r="V1734" s="26" t="s">
        <v>257</v>
      </c>
      <c r="W1734" s="26" t="s">
        <v>257</v>
      </c>
      <c r="X1734" s="18" t="s">
        <v>2224</v>
      </c>
      <c r="Y1734" s="18">
        <v>35.799999999999997</v>
      </c>
      <c r="Z1734" s="18" t="s">
        <v>2202</v>
      </c>
      <c r="AA1734" s="18" t="s">
        <v>257</v>
      </c>
      <c r="AB1734" s="57">
        <f t="shared" si="340"/>
        <v>35.799999999999997</v>
      </c>
      <c r="AC1734" s="18" t="s">
        <v>595</v>
      </c>
      <c r="AD1734" s="18" t="s">
        <v>595</v>
      </c>
      <c r="AE1734" s="18" t="s">
        <v>595</v>
      </c>
      <c r="AF1734" s="18">
        <v>33.5</v>
      </c>
      <c r="AG1734" s="18">
        <v>38.1</v>
      </c>
      <c r="AH1734" s="18" t="s">
        <v>595</v>
      </c>
      <c r="AI1734" s="18">
        <v>14</v>
      </c>
      <c r="AJ1734" s="18" t="s">
        <v>522</v>
      </c>
      <c r="AK1734" s="18">
        <v>14</v>
      </c>
      <c r="AL1734" s="18"/>
      <c r="AM1734" s="18" t="s">
        <v>2226</v>
      </c>
      <c r="AN1734" s="18">
        <v>0.57203000000000004</v>
      </c>
      <c r="AO1734" s="18" t="s">
        <v>257</v>
      </c>
      <c r="AP1734" s="18" t="s">
        <v>563</v>
      </c>
      <c r="AQ1734" s="18">
        <v>5</v>
      </c>
      <c r="AR1734" s="18" t="s">
        <v>2227</v>
      </c>
      <c r="AS1734" s="18">
        <v>0.55339000000000005</v>
      </c>
      <c r="AT1734" s="18">
        <v>0.59067999999999998</v>
      </c>
      <c r="AU1734" s="18">
        <v>1.864E-2</v>
      </c>
      <c r="AV1734" s="18">
        <v>1.865E-2</v>
      </c>
      <c r="AW1734" s="18" t="s">
        <v>557</v>
      </c>
      <c r="AX1734" s="18">
        <v>14</v>
      </c>
      <c r="AY1734" s="18" t="s">
        <v>522</v>
      </c>
      <c r="AZ1734" s="18" t="s">
        <v>257</v>
      </c>
      <c r="BA1734" s="18" t="s">
        <v>257</v>
      </c>
      <c r="BB1734" s="18" t="s">
        <v>2228</v>
      </c>
      <c r="BC1734" s="18"/>
      <c r="BD1734" s="18"/>
      <c r="BE1734" s="18"/>
      <c r="BF1734" s="18"/>
      <c r="BG1734" s="18"/>
      <c r="BH1734" s="18"/>
      <c r="BI1734" s="18"/>
      <c r="BJ1734" s="18"/>
      <c r="BK1734" s="18"/>
      <c r="BL1734" s="18"/>
      <c r="BM1734" s="18"/>
      <c r="BN1734" s="18"/>
      <c r="BO1734" s="18"/>
      <c r="BP1734" s="18"/>
      <c r="BQ1734" s="18"/>
      <c r="BR1734" s="18"/>
      <c r="BS1734" s="18"/>
      <c r="BT1734" s="18"/>
      <c r="BU1734" s="18"/>
      <c r="BV1734" s="18"/>
      <c r="BW1734" s="18"/>
      <c r="BX1734" s="18"/>
      <c r="BY1734" s="18"/>
      <c r="BZ1734" s="18"/>
      <c r="CA1734" s="18"/>
      <c r="CB1734" s="18"/>
      <c r="CC1734" s="18"/>
      <c r="CD1734" s="18"/>
      <c r="CE1734" s="18"/>
      <c r="CF1734" s="18"/>
      <c r="CG1734" s="18"/>
      <c r="CH1734" s="18"/>
      <c r="CI1734" s="18" t="s">
        <v>2185</v>
      </c>
      <c r="CJ1734" s="18">
        <v>0</v>
      </c>
      <c r="CK1734" s="18" t="s">
        <v>2186</v>
      </c>
      <c r="CL1734" s="18" t="s">
        <v>479</v>
      </c>
      <c r="CM1734" s="18">
        <v>5</v>
      </c>
      <c r="CN1734" s="18" t="s">
        <v>561</v>
      </c>
      <c r="CO1734" s="18" t="s">
        <v>257</v>
      </c>
      <c r="CP1734" s="18" t="s">
        <v>257</v>
      </c>
      <c r="CQ1734" s="18">
        <v>0</v>
      </c>
      <c r="CR1734" s="18">
        <v>0</v>
      </c>
      <c r="CS1734" s="18" t="s">
        <v>557</v>
      </c>
      <c r="CT1734" s="18">
        <v>14</v>
      </c>
      <c r="CU1734" s="18" t="s">
        <v>522</v>
      </c>
      <c r="CV1734" s="18" t="s">
        <v>257</v>
      </c>
      <c r="CW1734" s="18" t="s">
        <v>257</v>
      </c>
      <c r="CX1734" s="18" t="s">
        <v>1909</v>
      </c>
      <c r="CY1734" s="18"/>
      <c r="CZ1734" s="18"/>
      <c r="DA1734" s="18"/>
      <c r="DB1734" s="18"/>
      <c r="DC1734" s="18"/>
      <c r="DD1734" s="18"/>
      <c r="DE1734" s="18"/>
      <c r="DF1734" s="18"/>
      <c r="DG1734" s="18"/>
      <c r="DH1734" s="18"/>
      <c r="DI1734" s="18"/>
      <c r="DJ1734" s="18"/>
      <c r="DK1734" s="18"/>
      <c r="DL1734" s="18"/>
      <c r="DM1734" s="18"/>
      <c r="DN1734" s="18"/>
      <c r="DO1734" s="56"/>
      <c r="DP1734" s="56"/>
      <c r="DQ1734" s="56"/>
      <c r="DR1734" s="56"/>
      <c r="DS1734" s="56"/>
      <c r="DT1734" s="56"/>
      <c r="DU1734" s="56"/>
      <c r="DV1734" s="56">
        <v>0</v>
      </c>
      <c r="DW1734" s="18"/>
      <c r="DX1734" s="18"/>
      <c r="DY1734" s="18"/>
      <c r="DZ1734" s="56"/>
      <c r="EA1734" s="56"/>
      <c r="EB1734" s="56"/>
      <c r="EC1734" s="18"/>
      <c r="ED1734" s="56"/>
      <c r="EE1734" s="56">
        <v>0</v>
      </c>
      <c r="EF1734" s="56">
        <v>0</v>
      </c>
      <c r="EG1734" s="56">
        <v>0</v>
      </c>
      <c r="EH1734" s="18" t="s">
        <v>2229</v>
      </c>
      <c r="EI1734" s="18">
        <f t="array" ref="EI1734">IF(SUMPRODUCT(--(DO1734:DS1734&lt;&gt;""))=0, 0,1)</f>
        <v>0</v>
      </c>
      <c r="EJ1734" s="18">
        <f t="array" ref="EJ1734">IF(SUMPRODUCT(--(DT1734:EG1734&lt;&gt;""))=0, 0,1)</f>
        <v>1</v>
      </c>
      <c r="EK1734" s="18" cm="1">
        <f t="array" ref="EK1734">IF(SUMPRODUCT(--(EC1734:EG1734&lt;&gt;""))=0, 0,1)</f>
        <v>1</v>
      </c>
      <c r="EL1734" s="18">
        <f t="array" ref="EL1734">IF(SUMPRODUCT(--(EE1734:EG1734&lt;&gt;""))=0, 0,1)</f>
        <v>1</v>
      </c>
      <c r="EM1734" s="18">
        <f t="shared" si="341"/>
        <v>0</v>
      </c>
      <c r="EN1734" s="18" t="str">
        <f t="shared" si="342"/>
        <v>NA</v>
      </c>
      <c r="EO1734" s="18">
        <f t="shared" si="343"/>
        <v>0</v>
      </c>
      <c r="EP1734" s="18">
        <f t="shared" ref="EP1734:EP1797" si="344">IF(EK1734=0, "NA", IF(COUNTIF(EC1734:EG1734, 1), 1,0))</f>
        <v>0</v>
      </c>
      <c r="EQ1734" s="18">
        <f t="shared" si="333"/>
        <v>0</v>
      </c>
      <c r="ER1734" s="18" t="s">
        <v>2084</v>
      </c>
      <c r="ES1734" s="59">
        <v>43949</v>
      </c>
      <c r="ET1734" s="18"/>
      <c r="EU1734" s="18"/>
    </row>
    <row r="1735" spans="1:151" s="1" customFormat="1" ht="15.75" customHeight="1" x14ac:dyDescent="0.2">
      <c r="A1735" s="5" t="s">
        <v>1986</v>
      </c>
      <c r="B1735" s="24" t="s">
        <v>2219</v>
      </c>
      <c r="C1735" s="56">
        <v>1</v>
      </c>
      <c r="D1735" s="18" t="s">
        <v>2671</v>
      </c>
      <c r="E1735" s="18" t="s">
        <v>2948</v>
      </c>
      <c r="F1735" s="18" t="s">
        <v>553</v>
      </c>
      <c r="G1735" s="18" t="s">
        <v>728</v>
      </c>
      <c r="H1735" s="18" t="s">
        <v>1428</v>
      </c>
      <c r="I1735" s="18" t="s">
        <v>667</v>
      </c>
      <c r="J1735" s="18" t="s">
        <v>595</v>
      </c>
      <c r="K1735" s="18" t="s">
        <v>257</v>
      </c>
      <c r="L1735" s="18" t="s">
        <v>1936</v>
      </c>
      <c r="M1735" s="18" t="s">
        <v>341</v>
      </c>
      <c r="N1735" s="56">
        <v>30</v>
      </c>
      <c r="O1735" s="18" t="s">
        <v>2220</v>
      </c>
      <c r="P1735" s="18" t="s">
        <v>2128</v>
      </c>
      <c r="Q1735" s="18" t="s">
        <v>254</v>
      </c>
      <c r="R1735" s="18" t="s">
        <v>2221</v>
      </c>
      <c r="S1735" s="18" t="s">
        <v>2222</v>
      </c>
      <c r="T1735" s="18" t="s">
        <v>2223</v>
      </c>
      <c r="U1735" s="26" t="s">
        <v>257</v>
      </c>
      <c r="V1735" s="26" t="s">
        <v>257</v>
      </c>
      <c r="W1735" s="26" t="s">
        <v>257</v>
      </c>
      <c r="X1735" s="18"/>
      <c r="Y1735" s="18">
        <v>35.799999999999997</v>
      </c>
      <c r="Z1735" s="18" t="s">
        <v>2202</v>
      </c>
      <c r="AA1735" s="18" t="s">
        <v>257</v>
      </c>
      <c r="AB1735" s="57">
        <f t="shared" si="340"/>
        <v>35.799999999999997</v>
      </c>
      <c r="AC1735" s="18" t="s">
        <v>595</v>
      </c>
      <c r="AD1735" s="18" t="s">
        <v>595</v>
      </c>
      <c r="AE1735" s="18" t="s">
        <v>595</v>
      </c>
      <c r="AF1735" s="18">
        <v>33.5</v>
      </c>
      <c r="AG1735" s="18">
        <v>38.1</v>
      </c>
      <c r="AH1735" s="18" t="s">
        <v>595</v>
      </c>
      <c r="AI1735" s="18">
        <v>14</v>
      </c>
      <c r="AJ1735" s="18" t="s">
        <v>522</v>
      </c>
      <c r="AK1735" s="18">
        <v>14</v>
      </c>
      <c r="AL1735" s="18" t="s">
        <v>2236</v>
      </c>
      <c r="AM1735" s="18" t="s">
        <v>2226</v>
      </c>
      <c r="AN1735" s="18">
        <v>0.57711999999999997</v>
      </c>
      <c r="AO1735" s="18" t="s">
        <v>257</v>
      </c>
      <c r="AP1735" s="18" t="s">
        <v>563</v>
      </c>
      <c r="AQ1735" s="18">
        <v>5</v>
      </c>
      <c r="AR1735" s="18" t="s">
        <v>2227</v>
      </c>
      <c r="AS1735" s="18">
        <v>0.55359999999999998</v>
      </c>
      <c r="AT1735" s="18">
        <v>0.60131999999999997</v>
      </c>
      <c r="AU1735" s="18">
        <v>2.3519999999999999E-2</v>
      </c>
      <c r="AV1735" s="18">
        <v>2.4199999999999999E-2</v>
      </c>
      <c r="AW1735" s="18" t="s">
        <v>557</v>
      </c>
      <c r="AX1735" s="18">
        <v>14</v>
      </c>
      <c r="AY1735" s="18" t="s">
        <v>522</v>
      </c>
      <c r="AZ1735" s="18" t="s">
        <v>257</v>
      </c>
      <c r="BA1735" s="18" t="s">
        <v>257</v>
      </c>
      <c r="BB1735" s="18" t="s">
        <v>2228</v>
      </c>
      <c r="BC1735" s="18"/>
      <c r="BD1735" s="18"/>
      <c r="BE1735" s="18"/>
      <c r="BF1735" s="18"/>
      <c r="BG1735" s="18"/>
      <c r="BH1735" s="18"/>
      <c r="BI1735" s="18"/>
      <c r="BJ1735" s="18"/>
      <c r="BK1735" s="18"/>
      <c r="BL1735" s="18"/>
      <c r="BM1735" s="18"/>
      <c r="BN1735" s="18"/>
      <c r="BO1735" s="18"/>
      <c r="BP1735" s="18"/>
      <c r="BQ1735" s="18"/>
      <c r="BR1735" s="18"/>
      <c r="BS1735" s="18"/>
      <c r="BT1735" s="18"/>
      <c r="BU1735" s="18"/>
      <c r="BV1735" s="18"/>
      <c r="BW1735" s="18"/>
      <c r="BX1735" s="18"/>
      <c r="BY1735" s="18"/>
      <c r="BZ1735" s="18"/>
      <c r="CA1735" s="18"/>
      <c r="CB1735" s="18"/>
      <c r="CC1735" s="18"/>
      <c r="CD1735" s="18"/>
      <c r="CE1735" s="18"/>
      <c r="CF1735" s="18"/>
      <c r="CG1735" s="18"/>
      <c r="CH1735" s="18"/>
      <c r="CI1735" s="18" t="s">
        <v>2185</v>
      </c>
      <c r="CJ1735" s="18">
        <v>0</v>
      </c>
      <c r="CK1735" s="18" t="s">
        <v>2186</v>
      </c>
      <c r="CL1735" s="18" t="s">
        <v>479</v>
      </c>
      <c r="CM1735" s="18">
        <v>5</v>
      </c>
      <c r="CN1735" s="18" t="s">
        <v>561</v>
      </c>
      <c r="CO1735" s="18" t="s">
        <v>257</v>
      </c>
      <c r="CP1735" s="18" t="s">
        <v>257</v>
      </c>
      <c r="CQ1735" s="18">
        <v>0</v>
      </c>
      <c r="CR1735" s="18">
        <v>0</v>
      </c>
      <c r="CS1735" s="18" t="s">
        <v>557</v>
      </c>
      <c r="CT1735" s="18">
        <v>14</v>
      </c>
      <c r="CU1735" s="18" t="s">
        <v>522</v>
      </c>
      <c r="CV1735" s="18" t="s">
        <v>257</v>
      </c>
      <c r="CW1735" s="18" t="s">
        <v>257</v>
      </c>
      <c r="CX1735" s="18" t="s">
        <v>1909</v>
      </c>
      <c r="CY1735" s="18"/>
      <c r="CZ1735" s="18"/>
      <c r="DA1735" s="18"/>
      <c r="DB1735" s="18"/>
      <c r="DC1735" s="18"/>
      <c r="DD1735" s="18"/>
      <c r="DE1735" s="18"/>
      <c r="DF1735" s="18"/>
      <c r="DG1735" s="18"/>
      <c r="DH1735" s="18"/>
      <c r="DI1735" s="18"/>
      <c r="DJ1735" s="18"/>
      <c r="DK1735" s="18"/>
      <c r="DL1735" s="18"/>
      <c r="DM1735" s="18"/>
      <c r="DN1735" s="18"/>
      <c r="DO1735" s="56"/>
      <c r="DP1735" s="56"/>
      <c r="DQ1735" s="56"/>
      <c r="DR1735" s="56"/>
      <c r="DS1735" s="56"/>
      <c r="DT1735" s="56"/>
      <c r="DU1735" s="56"/>
      <c r="DV1735" s="56">
        <v>0</v>
      </c>
      <c r="DW1735" s="18"/>
      <c r="DX1735" s="18"/>
      <c r="DY1735" s="18"/>
      <c r="DZ1735" s="56"/>
      <c r="EA1735" s="56"/>
      <c r="EB1735" s="56"/>
      <c r="EC1735" s="18"/>
      <c r="ED1735" s="56"/>
      <c r="EE1735" s="56">
        <v>0</v>
      </c>
      <c r="EF1735" s="56">
        <v>0</v>
      </c>
      <c r="EG1735" s="56">
        <v>0</v>
      </c>
      <c r="EH1735" s="18" t="s">
        <v>2229</v>
      </c>
      <c r="EI1735" s="18">
        <f t="array" ref="EI1735">IF(SUMPRODUCT(--(DO1735:DS1735&lt;&gt;""))=0, 0,1)</f>
        <v>0</v>
      </c>
      <c r="EJ1735" s="18">
        <f t="array" ref="EJ1735">IF(SUMPRODUCT(--(DT1735:EG1735&lt;&gt;""))=0, 0,1)</f>
        <v>1</v>
      </c>
      <c r="EK1735" s="18" cm="1">
        <f t="array" ref="EK1735">IF(SUMPRODUCT(--(EC1735:EG1735&lt;&gt;""))=0, 0,1)</f>
        <v>1</v>
      </c>
      <c r="EL1735" s="18">
        <f t="array" ref="EL1735">IF(SUMPRODUCT(--(EE1735:EG1735&lt;&gt;""))=0, 0,1)</f>
        <v>1</v>
      </c>
      <c r="EM1735" s="18">
        <f t="shared" si="341"/>
        <v>0</v>
      </c>
      <c r="EN1735" s="18" t="str">
        <f t="shared" si="342"/>
        <v>NA</v>
      </c>
      <c r="EO1735" s="18">
        <f t="shared" si="343"/>
        <v>0</v>
      </c>
      <c r="EP1735" s="18">
        <f t="shared" si="344"/>
        <v>0</v>
      </c>
      <c r="EQ1735" s="18">
        <f t="shared" si="333"/>
        <v>0</v>
      </c>
      <c r="ER1735" s="18" t="s">
        <v>2084</v>
      </c>
      <c r="ES1735" s="59">
        <v>43949</v>
      </c>
      <c r="ET1735" s="18"/>
      <c r="EU1735" s="18"/>
    </row>
    <row r="1736" spans="1:151" s="1" customFormat="1" ht="15.75" customHeight="1" x14ac:dyDescent="0.2">
      <c r="A1736" s="5" t="s">
        <v>1986</v>
      </c>
      <c r="B1736" s="24" t="s">
        <v>2219</v>
      </c>
      <c r="C1736" s="56">
        <v>1</v>
      </c>
      <c r="D1736" s="18" t="s">
        <v>2672</v>
      </c>
      <c r="E1736" s="18" t="s">
        <v>2948</v>
      </c>
      <c r="F1736" s="18" t="s">
        <v>553</v>
      </c>
      <c r="G1736" s="18" t="s">
        <v>728</v>
      </c>
      <c r="H1736" s="18" t="s">
        <v>1428</v>
      </c>
      <c r="I1736" s="18" t="s">
        <v>667</v>
      </c>
      <c r="J1736" s="18" t="s">
        <v>595</v>
      </c>
      <c r="K1736" s="18" t="s">
        <v>257</v>
      </c>
      <c r="L1736" s="18" t="s">
        <v>1936</v>
      </c>
      <c r="M1736" s="18" t="s">
        <v>341</v>
      </c>
      <c r="N1736" s="56">
        <v>30</v>
      </c>
      <c r="O1736" s="18" t="s">
        <v>2220</v>
      </c>
      <c r="P1736" s="18" t="s">
        <v>2128</v>
      </c>
      <c r="Q1736" s="18" t="s">
        <v>254</v>
      </c>
      <c r="R1736" s="18" t="s">
        <v>2221</v>
      </c>
      <c r="S1736" s="18" t="s">
        <v>2222</v>
      </c>
      <c r="T1736" s="18" t="s">
        <v>2223</v>
      </c>
      <c r="U1736" s="26" t="s">
        <v>257</v>
      </c>
      <c r="V1736" s="26" t="s">
        <v>257</v>
      </c>
      <c r="W1736" s="26" t="s">
        <v>257</v>
      </c>
      <c r="X1736" s="18" t="s">
        <v>2224</v>
      </c>
      <c r="Y1736" s="18">
        <v>92.4</v>
      </c>
      <c r="Z1736" s="18" t="s">
        <v>2202</v>
      </c>
      <c r="AA1736" s="18" t="s">
        <v>257</v>
      </c>
      <c r="AB1736" s="57">
        <f t="shared" si="340"/>
        <v>92.4</v>
      </c>
      <c r="AC1736" s="18" t="s">
        <v>595</v>
      </c>
      <c r="AD1736" s="18" t="s">
        <v>595</v>
      </c>
      <c r="AE1736" s="18" t="s">
        <v>595</v>
      </c>
      <c r="AF1736" s="18">
        <v>87.8</v>
      </c>
      <c r="AG1736" s="18">
        <v>96.8</v>
      </c>
      <c r="AH1736" s="18" t="s">
        <v>595</v>
      </c>
      <c r="AI1736" s="18">
        <v>14</v>
      </c>
      <c r="AJ1736" s="18" t="s">
        <v>522</v>
      </c>
      <c r="AK1736" s="18">
        <v>14</v>
      </c>
      <c r="AL1736" s="18"/>
      <c r="AM1736" s="18" t="s">
        <v>2226</v>
      </c>
      <c r="AN1736" s="18">
        <v>0.59719999999999995</v>
      </c>
      <c r="AO1736" s="18" t="s">
        <v>257</v>
      </c>
      <c r="AP1736" s="18" t="s">
        <v>563</v>
      </c>
      <c r="AQ1736" s="18">
        <v>5</v>
      </c>
      <c r="AR1736" s="18" t="s">
        <v>2227</v>
      </c>
      <c r="AS1736" s="18">
        <v>0.57611999999999997</v>
      </c>
      <c r="AT1736" s="18">
        <v>0.61834999999999996</v>
      </c>
      <c r="AU1736" s="18">
        <v>2.1080000000000002E-2</v>
      </c>
      <c r="AV1736" s="18">
        <v>2.1149999999999999E-2</v>
      </c>
      <c r="AW1736" s="18" t="s">
        <v>557</v>
      </c>
      <c r="AX1736" s="18">
        <v>14</v>
      </c>
      <c r="AY1736" s="18" t="s">
        <v>522</v>
      </c>
      <c r="AZ1736" s="18" t="s">
        <v>257</v>
      </c>
      <c r="BA1736" s="18" t="s">
        <v>257</v>
      </c>
      <c r="BB1736" s="18" t="s">
        <v>2228</v>
      </c>
      <c r="BC1736" s="18"/>
      <c r="BD1736" s="18"/>
      <c r="BE1736" s="18"/>
      <c r="BF1736" s="18"/>
      <c r="BG1736" s="18"/>
      <c r="BH1736" s="18"/>
      <c r="BI1736" s="18"/>
      <c r="BJ1736" s="18"/>
      <c r="BK1736" s="18"/>
      <c r="BL1736" s="18"/>
      <c r="BM1736" s="18"/>
      <c r="BN1736" s="18"/>
      <c r="BO1736" s="18"/>
      <c r="BP1736" s="18"/>
      <c r="BQ1736" s="18"/>
      <c r="BR1736" s="18"/>
      <c r="BS1736" s="18"/>
      <c r="BT1736" s="18"/>
      <c r="BU1736" s="18"/>
      <c r="BV1736" s="18"/>
      <c r="BW1736" s="18"/>
      <c r="BX1736" s="18"/>
      <c r="BY1736" s="18"/>
      <c r="BZ1736" s="18"/>
      <c r="CA1736" s="18"/>
      <c r="CB1736" s="18"/>
      <c r="CC1736" s="18"/>
      <c r="CD1736" s="18"/>
      <c r="CE1736" s="18"/>
      <c r="CF1736" s="18"/>
      <c r="CG1736" s="18"/>
      <c r="CH1736" s="18"/>
      <c r="CI1736" s="18" t="s">
        <v>2185</v>
      </c>
      <c r="CJ1736" s="18">
        <v>0</v>
      </c>
      <c r="CK1736" s="18" t="s">
        <v>2186</v>
      </c>
      <c r="CL1736" s="18" t="s">
        <v>479</v>
      </c>
      <c r="CM1736" s="18">
        <v>5</v>
      </c>
      <c r="CN1736" s="18" t="s">
        <v>561</v>
      </c>
      <c r="CO1736" s="18" t="s">
        <v>257</v>
      </c>
      <c r="CP1736" s="18" t="s">
        <v>257</v>
      </c>
      <c r="CQ1736" s="18">
        <v>0</v>
      </c>
      <c r="CR1736" s="18">
        <v>0</v>
      </c>
      <c r="CS1736" s="18" t="s">
        <v>557</v>
      </c>
      <c r="CT1736" s="18">
        <v>14</v>
      </c>
      <c r="CU1736" s="18" t="s">
        <v>522</v>
      </c>
      <c r="CV1736" s="18" t="s">
        <v>257</v>
      </c>
      <c r="CW1736" s="18" t="s">
        <v>257</v>
      </c>
      <c r="CX1736" s="18" t="s">
        <v>1909</v>
      </c>
      <c r="CY1736" s="18"/>
      <c r="CZ1736" s="18"/>
      <c r="DA1736" s="18"/>
      <c r="DB1736" s="18"/>
      <c r="DC1736" s="18"/>
      <c r="DD1736" s="18"/>
      <c r="DE1736" s="18"/>
      <c r="DF1736" s="18"/>
      <c r="DG1736" s="18"/>
      <c r="DH1736" s="18"/>
      <c r="DI1736" s="18"/>
      <c r="DJ1736" s="18"/>
      <c r="DK1736" s="18"/>
      <c r="DL1736" s="18"/>
      <c r="DM1736" s="18"/>
      <c r="DN1736" s="18"/>
      <c r="DO1736" s="56"/>
      <c r="DP1736" s="56"/>
      <c r="DQ1736" s="56"/>
      <c r="DR1736" s="56"/>
      <c r="DS1736" s="56"/>
      <c r="DT1736" s="56"/>
      <c r="DU1736" s="56"/>
      <c r="DV1736" s="56">
        <v>0</v>
      </c>
      <c r="DW1736" s="18"/>
      <c r="DX1736" s="18"/>
      <c r="DY1736" s="18"/>
      <c r="DZ1736" s="56"/>
      <c r="EA1736" s="56"/>
      <c r="EB1736" s="56"/>
      <c r="EC1736" s="18"/>
      <c r="ED1736" s="56"/>
      <c r="EE1736" s="56">
        <v>0</v>
      </c>
      <c r="EF1736" s="56">
        <v>0</v>
      </c>
      <c r="EG1736" s="56">
        <v>0</v>
      </c>
      <c r="EH1736" s="18" t="s">
        <v>2229</v>
      </c>
      <c r="EI1736" s="18">
        <f t="array" ref="EI1736">IF(SUMPRODUCT(--(DO1736:DS1736&lt;&gt;""))=0, 0,1)</f>
        <v>0</v>
      </c>
      <c r="EJ1736" s="18">
        <f t="array" ref="EJ1736">IF(SUMPRODUCT(--(DT1736:EG1736&lt;&gt;""))=0, 0,1)</f>
        <v>1</v>
      </c>
      <c r="EK1736" s="18" cm="1">
        <f t="array" ref="EK1736">IF(SUMPRODUCT(--(EC1736:EG1736&lt;&gt;""))=0, 0,1)</f>
        <v>1</v>
      </c>
      <c r="EL1736" s="18">
        <f t="array" ref="EL1736">IF(SUMPRODUCT(--(EE1736:EG1736&lt;&gt;""))=0, 0,1)</f>
        <v>1</v>
      </c>
      <c r="EM1736" s="18">
        <f t="shared" si="341"/>
        <v>0</v>
      </c>
      <c r="EN1736" s="18" t="str">
        <f t="shared" si="342"/>
        <v>NA</v>
      </c>
      <c r="EO1736" s="18">
        <f t="shared" si="343"/>
        <v>0</v>
      </c>
      <c r="EP1736" s="18">
        <f t="shared" si="344"/>
        <v>0</v>
      </c>
      <c r="EQ1736" s="18">
        <f t="shared" si="333"/>
        <v>0</v>
      </c>
      <c r="ER1736" s="18" t="s">
        <v>2084</v>
      </c>
      <c r="ES1736" s="59">
        <v>43949</v>
      </c>
      <c r="ET1736" s="18"/>
      <c r="EU1736" s="18"/>
    </row>
    <row r="1737" spans="1:151" s="1" customFormat="1" ht="15.75" customHeight="1" x14ac:dyDescent="0.2">
      <c r="A1737" s="5" t="s">
        <v>1986</v>
      </c>
      <c r="B1737" s="24" t="s">
        <v>2219</v>
      </c>
      <c r="C1737" s="56">
        <v>1</v>
      </c>
      <c r="D1737" s="18" t="s">
        <v>2673</v>
      </c>
      <c r="E1737" s="18" t="s">
        <v>2948</v>
      </c>
      <c r="F1737" s="18" t="s">
        <v>553</v>
      </c>
      <c r="G1737" s="18" t="s">
        <v>728</v>
      </c>
      <c r="H1737" s="18" t="s">
        <v>1428</v>
      </c>
      <c r="I1737" s="18" t="s">
        <v>667</v>
      </c>
      <c r="J1737" s="18" t="s">
        <v>595</v>
      </c>
      <c r="K1737" s="18" t="s">
        <v>257</v>
      </c>
      <c r="L1737" s="18" t="s">
        <v>1936</v>
      </c>
      <c r="M1737" s="18" t="s">
        <v>341</v>
      </c>
      <c r="N1737" s="56">
        <v>30</v>
      </c>
      <c r="O1737" s="18" t="s">
        <v>2220</v>
      </c>
      <c r="P1737" s="18" t="s">
        <v>2128</v>
      </c>
      <c r="Q1737" s="18" t="s">
        <v>254</v>
      </c>
      <c r="R1737" s="18" t="s">
        <v>2221</v>
      </c>
      <c r="S1737" s="18" t="s">
        <v>2222</v>
      </c>
      <c r="T1737" s="18" t="s">
        <v>2223</v>
      </c>
      <c r="U1737" s="26" t="s">
        <v>257</v>
      </c>
      <c r="V1737" s="26" t="s">
        <v>257</v>
      </c>
      <c r="W1737" s="26" t="s">
        <v>257</v>
      </c>
      <c r="X1737" s="18" t="s">
        <v>2224</v>
      </c>
      <c r="Y1737" s="18">
        <v>92.4</v>
      </c>
      <c r="Z1737" s="18" t="s">
        <v>2202</v>
      </c>
      <c r="AA1737" s="18" t="s">
        <v>257</v>
      </c>
      <c r="AB1737" s="57">
        <f t="shared" si="340"/>
        <v>92.4</v>
      </c>
      <c r="AC1737" s="18" t="s">
        <v>595</v>
      </c>
      <c r="AD1737" s="18" t="s">
        <v>595</v>
      </c>
      <c r="AE1737" s="18" t="s">
        <v>595</v>
      </c>
      <c r="AF1737" s="18">
        <v>87.8</v>
      </c>
      <c r="AG1737" s="18">
        <v>96.8</v>
      </c>
      <c r="AH1737" s="18" t="s">
        <v>595</v>
      </c>
      <c r="AI1737" s="18">
        <v>14</v>
      </c>
      <c r="AJ1737" s="18" t="s">
        <v>522</v>
      </c>
      <c r="AK1737" s="18">
        <v>14</v>
      </c>
      <c r="AL1737" s="18" t="s">
        <v>2236</v>
      </c>
      <c r="AM1737" s="18" t="s">
        <v>2226</v>
      </c>
      <c r="AN1737" s="18">
        <v>0.59041999999999994</v>
      </c>
      <c r="AO1737" s="18" t="s">
        <v>257</v>
      </c>
      <c r="AP1737" s="18" t="s">
        <v>563</v>
      </c>
      <c r="AQ1737" s="18">
        <v>5</v>
      </c>
      <c r="AR1737" s="18" t="s">
        <v>2227</v>
      </c>
      <c r="AS1737" s="18">
        <v>0.55296000000000001</v>
      </c>
      <c r="AT1737" s="18">
        <v>0.62788999999999995</v>
      </c>
      <c r="AU1737" s="18">
        <v>3.746E-2</v>
      </c>
      <c r="AV1737" s="18">
        <v>3.7470000000000003E-2</v>
      </c>
      <c r="AW1737" s="18" t="s">
        <v>557</v>
      </c>
      <c r="AX1737" s="18">
        <v>14</v>
      </c>
      <c r="AY1737" s="18" t="s">
        <v>522</v>
      </c>
      <c r="AZ1737" s="18" t="s">
        <v>257</v>
      </c>
      <c r="BA1737" s="18" t="s">
        <v>257</v>
      </c>
      <c r="BB1737" s="18" t="s">
        <v>2228</v>
      </c>
      <c r="BC1737" s="18"/>
      <c r="BD1737" s="18"/>
      <c r="BE1737" s="18"/>
      <c r="BF1737" s="18"/>
      <c r="BG1737" s="18"/>
      <c r="BH1737" s="18"/>
      <c r="BI1737" s="18"/>
      <c r="BJ1737" s="18"/>
      <c r="BK1737" s="18"/>
      <c r="BL1737" s="18"/>
      <c r="BM1737" s="18"/>
      <c r="BN1737" s="18"/>
      <c r="BO1737" s="18"/>
      <c r="BP1737" s="18"/>
      <c r="BQ1737" s="18"/>
      <c r="BR1737" s="18"/>
      <c r="BS1737" s="18"/>
      <c r="BT1737" s="18"/>
      <c r="BU1737" s="18"/>
      <c r="BV1737" s="18"/>
      <c r="BW1737" s="18"/>
      <c r="BX1737" s="18"/>
      <c r="BY1737" s="18"/>
      <c r="BZ1737" s="18"/>
      <c r="CA1737" s="18"/>
      <c r="CB1737" s="18"/>
      <c r="CC1737" s="18"/>
      <c r="CD1737" s="18"/>
      <c r="CE1737" s="18"/>
      <c r="CF1737" s="18"/>
      <c r="CG1737" s="18"/>
      <c r="CH1737" s="18"/>
      <c r="CI1737" s="18" t="s">
        <v>2185</v>
      </c>
      <c r="CJ1737" s="18">
        <v>0</v>
      </c>
      <c r="CK1737" s="18" t="s">
        <v>2186</v>
      </c>
      <c r="CL1737" s="18" t="s">
        <v>479</v>
      </c>
      <c r="CM1737" s="18">
        <v>5</v>
      </c>
      <c r="CN1737" s="18" t="s">
        <v>561</v>
      </c>
      <c r="CO1737" s="18" t="s">
        <v>257</v>
      </c>
      <c r="CP1737" s="18" t="s">
        <v>257</v>
      </c>
      <c r="CQ1737" s="18">
        <v>0</v>
      </c>
      <c r="CR1737" s="18">
        <v>0</v>
      </c>
      <c r="CS1737" s="18" t="s">
        <v>557</v>
      </c>
      <c r="CT1737" s="18">
        <v>14</v>
      </c>
      <c r="CU1737" s="18" t="s">
        <v>522</v>
      </c>
      <c r="CV1737" s="18" t="s">
        <v>257</v>
      </c>
      <c r="CW1737" s="18" t="s">
        <v>257</v>
      </c>
      <c r="CX1737" s="18" t="s">
        <v>1909</v>
      </c>
      <c r="CY1737" s="18"/>
      <c r="CZ1737" s="18"/>
      <c r="DA1737" s="18"/>
      <c r="DB1737" s="18"/>
      <c r="DC1737" s="18"/>
      <c r="DD1737" s="18"/>
      <c r="DE1737" s="18"/>
      <c r="DF1737" s="18"/>
      <c r="DG1737" s="18"/>
      <c r="DH1737" s="18"/>
      <c r="DI1737" s="18"/>
      <c r="DJ1737" s="18"/>
      <c r="DK1737" s="18"/>
      <c r="DL1737" s="18"/>
      <c r="DM1737" s="18"/>
      <c r="DN1737" s="18"/>
      <c r="DO1737" s="56"/>
      <c r="DP1737" s="56"/>
      <c r="DQ1737" s="56"/>
      <c r="DR1737" s="56"/>
      <c r="DS1737" s="56"/>
      <c r="DT1737" s="56"/>
      <c r="DU1737" s="56"/>
      <c r="DV1737" s="56">
        <v>0</v>
      </c>
      <c r="DW1737" s="18"/>
      <c r="DX1737" s="18"/>
      <c r="DY1737" s="18"/>
      <c r="DZ1737" s="56"/>
      <c r="EA1737" s="56"/>
      <c r="EB1737" s="56"/>
      <c r="EC1737" s="18"/>
      <c r="ED1737" s="56"/>
      <c r="EE1737" s="56">
        <v>0</v>
      </c>
      <c r="EF1737" s="56">
        <v>0</v>
      </c>
      <c r="EG1737" s="56">
        <v>0</v>
      </c>
      <c r="EH1737" s="18" t="s">
        <v>2229</v>
      </c>
      <c r="EI1737" s="18">
        <f t="array" ref="EI1737">IF(SUMPRODUCT(--(DO1737:DS1737&lt;&gt;""))=0, 0,1)</f>
        <v>0</v>
      </c>
      <c r="EJ1737" s="18">
        <f t="array" ref="EJ1737">IF(SUMPRODUCT(--(DT1737:EG1737&lt;&gt;""))=0, 0,1)</f>
        <v>1</v>
      </c>
      <c r="EK1737" s="18" cm="1">
        <f t="array" ref="EK1737">IF(SUMPRODUCT(--(EC1737:EG1737&lt;&gt;""))=0, 0,1)</f>
        <v>1</v>
      </c>
      <c r="EL1737" s="18">
        <f t="array" ref="EL1737">IF(SUMPRODUCT(--(EE1737:EG1737&lt;&gt;""))=0, 0,1)</f>
        <v>1</v>
      </c>
      <c r="EM1737" s="18">
        <f t="shared" si="341"/>
        <v>0</v>
      </c>
      <c r="EN1737" s="18" t="str">
        <f t="shared" si="342"/>
        <v>NA</v>
      </c>
      <c r="EO1737" s="18">
        <f t="shared" si="343"/>
        <v>0</v>
      </c>
      <c r="EP1737" s="18">
        <f t="shared" si="344"/>
        <v>0</v>
      </c>
      <c r="EQ1737" s="18">
        <f t="shared" si="333"/>
        <v>0</v>
      </c>
      <c r="ER1737" s="18" t="s">
        <v>2084</v>
      </c>
      <c r="ES1737" s="59">
        <v>43949</v>
      </c>
      <c r="ET1737" s="18"/>
      <c r="EU1737" s="18"/>
    </row>
    <row r="1738" spans="1:151" s="1" customFormat="1" ht="15.75" customHeight="1" x14ac:dyDescent="0.2">
      <c r="A1738" s="5" t="s">
        <v>1986</v>
      </c>
      <c r="B1738" s="24" t="s">
        <v>2219</v>
      </c>
      <c r="C1738" s="56">
        <v>1</v>
      </c>
      <c r="D1738" s="18" t="s">
        <v>1651</v>
      </c>
      <c r="E1738" s="18" t="s">
        <v>2949</v>
      </c>
      <c r="F1738" s="18" t="s">
        <v>553</v>
      </c>
      <c r="G1738" s="18" t="s">
        <v>728</v>
      </c>
      <c r="H1738" s="18" t="s">
        <v>1428</v>
      </c>
      <c r="I1738" s="18" t="s">
        <v>667</v>
      </c>
      <c r="J1738" s="18" t="s">
        <v>595</v>
      </c>
      <c r="K1738" s="18" t="s">
        <v>257</v>
      </c>
      <c r="L1738" s="18" t="s">
        <v>1936</v>
      </c>
      <c r="M1738" s="18" t="s">
        <v>341</v>
      </c>
      <c r="N1738" s="56">
        <v>30</v>
      </c>
      <c r="O1738" s="18" t="s">
        <v>2220</v>
      </c>
      <c r="P1738" s="18" t="s">
        <v>2128</v>
      </c>
      <c r="Q1738" s="18" t="s">
        <v>254</v>
      </c>
      <c r="R1738" s="18" t="s">
        <v>2221</v>
      </c>
      <c r="S1738" s="18" t="s">
        <v>2222</v>
      </c>
      <c r="T1738" s="18" t="s">
        <v>2223</v>
      </c>
      <c r="U1738" s="26" t="s">
        <v>257</v>
      </c>
      <c r="V1738" s="26" t="s">
        <v>257</v>
      </c>
      <c r="W1738" s="26" t="s">
        <v>257</v>
      </c>
      <c r="X1738" s="18" t="s">
        <v>2224</v>
      </c>
      <c r="Y1738" s="18">
        <v>1</v>
      </c>
      <c r="Z1738" s="18" t="s">
        <v>2202</v>
      </c>
      <c r="AA1738" s="18" t="s">
        <v>257</v>
      </c>
      <c r="AB1738" s="57">
        <f t="shared" si="340"/>
        <v>1</v>
      </c>
      <c r="AC1738" s="18" t="s">
        <v>595</v>
      </c>
      <c r="AD1738" s="18" t="s">
        <v>595</v>
      </c>
      <c r="AE1738" s="18" t="s">
        <v>595</v>
      </c>
      <c r="AF1738" s="18" t="s">
        <v>595</v>
      </c>
      <c r="AG1738" s="18" t="s">
        <v>595</v>
      </c>
      <c r="AH1738" s="18" t="s">
        <v>595</v>
      </c>
      <c r="AI1738" s="18">
        <v>21</v>
      </c>
      <c r="AJ1738" s="18" t="s">
        <v>522</v>
      </c>
      <c r="AK1738" s="18">
        <v>21</v>
      </c>
      <c r="AL1738" s="18"/>
      <c r="AM1738" s="18" t="s">
        <v>2226</v>
      </c>
      <c r="AN1738" s="18">
        <v>0.58960000000000001</v>
      </c>
      <c r="AO1738" s="18" t="s">
        <v>257</v>
      </c>
      <c r="AP1738" s="18" t="s">
        <v>563</v>
      </c>
      <c r="AQ1738" s="18">
        <v>5</v>
      </c>
      <c r="AR1738" s="18" t="s">
        <v>2227</v>
      </c>
      <c r="AS1738" s="18">
        <v>0.57820000000000005</v>
      </c>
      <c r="AT1738" s="18">
        <v>0.59989999999999999</v>
      </c>
      <c r="AU1738" s="18">
        <v>1.14E-2</v>
      </c>
      <c r="AV1738" s="18">
        <v>1.03E-2</v>
      </c>
      <c r="AW1738" s="18" t="s">
        <v>557</v>
      </c>
      <c r="AX1738" s="18">
        <v>21</v>
      </c>
      <c r="AY1738" s="18" t="s">
        <v>522</v>
      </c>
      <c r="AZ1738" s="18" t="s">
        <v>257</v>
      </c>
      <c r="BA1738" s="18" t="s">
        <v>257</v>
      </c>
      <c r="BB1738" s="18" t="s">
        <v>2228</v>
      </c>
      <c r="BC1738" s="18"/>
      <c r="BD1738" s="18"/>
      <c r="BE1738" s="18"/>
      <c r="BF1738" s="18"/>
      <c r="BG1738" s="18"/>
      <c r="BH1738" s="18"/>
      <c r="BI1738" s="18"/>
      <c r="BJ1738" s="18"/>
      <c r="BK1738" s="18"/>
      <c r="BL1738" s="18"/>
      <c r="BM1738" s="18"/>
      <c r="BN1738" s="18"/>
      <c r="BO1738" s="18"/>
      <c r="BP1738" s="18"/>
      <c r="BQ1738" s="18"/>
      <c r="BR1738" s="18"/>
      <c r="BS1738" s="18"/>
      <c r="BT1738" s="18"/>
      <c r="BU1738" s="18"/>
      <c r="BV1738" s="18"/>
      <c r="BW1738" s="18"/>
      <c r="BX1738" s="18"/>
      <c r="BY1738" s="18"/>
      <c r="BZ1738" s="18"/>
      <c r="CA1738" s="18"/>
      <c r="CB1738" s="18"/>
      <c r="CC1738" s="18"/>
      <c r="CD1738" s="18"/>
      <c r="CE1738" s="18"/>
      <c r="CF1738" s="18"/>
      <c r="CG1738" s="18"/>
      <c r="CH1738" s="18"/>
      <c r="CI1738" s="18" t="s">
        <v>2185</v>
      </c>
      <c r="CJ1738" s="18">
        <v>0</v>
      </c>
      <c r="CK1738" s="18" t="s">
        <v>2186</v>
      </c>
      <c r="CL1738" s="18" t="s">
        <v>479</v>
      </c>
      <c r="CM1738" s="18">
        <v>5</v>
      </c>
      <c r="CN1738" s="18" t="s">
        <v>561</v>
      </c>
      <c r="CO1738" s="18" t="s">
        <v>257</v>
      </c>
      <c r="CP1738" s="18" t="s">
        <v>257</v>
      </c>
      <c r="CQ1738" s="18">
        <v>0</v>
      </c>
      <c r="CR1738" s="18">
        <v>0</v>
      </c>
      <c r="CS1738" s="18" t="s">
        <v>557</v>
      </c>
      <c r="CT1738" s="18">
        <v>21</v>
      </c>
      <c r="CU1738" s="18" t="s">
        <v>522</v>
      </c>
      <c r="CV1738" s="18" t="s">
        <v>257</v>
      </c>
      <c r="CW1738" s="18" t="s">
        <v>257</v>
      </c>
      <c r="CX1738" s="18" t="s">
        <v>1909</v>
      </c>
      <c r="CY1738" s="18"/>
      <c r="CZ1738" s="18"/>
      <c r="DA1738" s="18"/>
      <c r="DB1738" s="18"/>
      <c r="DC1738" s="18"/>
      <c r="DD1738" s="18"/>
      <c r="DE1738" s="18"/>
      <c r="DF1738" s="18"/>
      <c r="DG1738" s="18"/>
      <c r="DH1738" s="18"/>
      <c r="DI1738" s="18"/>
      <c r="DJ1738" s="18"/>
      <c r="DK1738" s="18"/>
      <c r="DL1738" s="18"/>
      <c r="DM1738" s="18"/>
      <c r="DN1738" s="18"/>
      <c r="DO1738" s="56"/>
      <c r="DP1738" s="56"/>
      <c r="DQ1738" s="56"/>
      <c r="DR1738" s="56"/>
      <c r="DS1738" s="56"/>
      <c r="DT1738" s="56"/>
      <c r="DU1738" s="56"/>
      <c r="DV1738" s="56">
        <v>0</v>
      </c>
      <c r="DW1738" s="18"/>
      <c r="DX1738" s="18"/>
      <c r="DY1738" s="18"/>
      <c r="DZ1738" s="56"/>
      <c r="EA1738" s="56"/>
      <c r="EB1738" s="56"/>
      <c r="EC1738" s="18"/>
      <c r="ED1738" s="56"/>
      <c r="EE1738" s="56">
        <v>0</v>
      </c>
      <c r="EF1738" s="56">
        <v>0</v>
      </c>
      <c r="EG1738" s="56">
        <v>0</v>
      </c>
      <c r="EH1738" s="18" t="s">
        <v>2229</v>
      </c>
      <c r="EI1738" s="18">
        <f t="array" ref="EI1738">IF(SUMPRODUCT(--(DO1738:DS1738&lt;&gt;""))=0, 0,1)</f>
        <v>0</v>
      </c>
      <c r="EJ1738" s="18">
        <f t="array" ref="EJ1738">IF(SUMPRODUCT(--(DT1738:EG1738&lt;&gt;""))=0, 0,1)</f>
        <v>1</v>
      </c>
      <c r="EK1738" s="18" cm="1">
        <f t="array" ref="EK1738">IF(SUMPRODUCT(--(EC1738:EG1738&lt;&gt;""))=0, 0,1)</f>
        <v>1</v>
      </c>
      <c r="EL1738" s="18">
        <f t="array" ref="EL1738">IF(SUMPRODUCT(--(EE1738:EG1738&lt;&gt;""))=0, 0,1)</f>
        <v>1</v>
      </c>
      <c r="EM1738" s="18">
        <f t="shared" si="341"/>
        <v>0</v>
      </c>
      <c r="EN1738" s="18" t="str">
        <f t="shared" si="342"/>
        <v>NA</v>
      </c>
      <c r="EO1738" s="18">
        <f t="shared" si="343"/>
        <v>0</v>
      </c>
      <c r="EP1738" s="18">
        <f t="shared" si="344"/>
        <v>0</v>
      </c>
      <c r="EQ1738" s="18">
        <f t="shared" si="333"/>
        <v>0</v>
      </c>
      <c r="ER1738" s="18" t="s">
        <v>2084</v>
      </c>
      <c r="ES1738" s="59">
        <v>43949</v>
      </c>
      <c r="ET1738" s="18"/>
      <c r="EU1738" s="18"/>
    </row>
    <row r="1739" spans="1:151" s="1" customFormat="1" ht="15.75" customHeight="1" x14ac:dyDescent="0.2">
      <c r="A1739" s="5" t="s">
        <v>1986</v>
      </c>
      <c r="B1739" s="24" t="s">
        <v>2219</v>
      </c>
      <c r="C1739" s="56">
        <v>1</v>
      </c>
      <c r="D1739" s="18" t="s">
        <v>2670</v>
      </c>
      <c r="E1739" s="18" t="s">
        <v>2949</v>
      </c>
      <c r="F1739" s="18" t="s">
        <v>553</v>
      </c>
      <c r="G1739" s="18" t="s">
        <v>728</v>
      </c>
      <c r="H1739" s="18" t="s">
        <v>1428</v>
      </c>
      <c r="I1739" s="18" t="s">
        <v>667</v>
      </c>
      <c r="J1739" s="18" t="s">
        <v>595</v>
      </c>
      <c r="K1739" s="18" t="s">
        <v>257</v>
      </c>
      <c r="L1739" s="18" t="s">
        <v>1936</v>
      </c>
      <c r="M1739" s="18" t="s">
        <v>341</v>
      </c>
      <c r="N1739" s="56">
        <v>30</v>
      </c>
      <c r="O1739" s="18" t="s">
        <v>2220</v>
      </c>
      <c r="P1739" s="18" t="s">
        <v>2128</v>
      </c>
      <c r="Q1739" s="18" t="s">
        <v>254</v>
      </c>
      <c r="R1739" s="18" t="s">
        <v>2221</v>
      </c>
      <c r="S1739" s="18" t="s">
        <v>2222</v>
      </c>
      <c r="T1739" s="18" t="s">
        <v>2223</v>
      </c>
      <c r="U1739" s="26" t="s">
        <v>257</v>
      </c>
      <c r="V1739" s="26" t="s">
        <v>257</v>
      </c>
      <c r="W1739" s="26" t="s">
        <v>257</v>
      </c>
      <c r="X1739" s="18" t="s">
        <v>2224</v>
      </c>
      <c r="Y1739" s="18">
        <v>35.799999999999997</v>
      </c>
      <c r="Z1739" s="18" t="s">
        <v>2202</v>
      </c>
      <c r="AA1739" s="18" t="s">
        <v>257</v>
      </c>
      <c r="AB1739" s="57">
        <f t="shared" si="340"/>
        <v>35.799999999999997</v>
      </c>
      <c r="AC1739" s="18" t="s">
        <v>595</v>
      </c>
      <c r="AD1739" s="18" t="s">
        <v>595</v>
      </c>
      <c r="AE1739" s="18" t="s">
        <v>595</v>
      </c>
      <c r="AF1739" s="18">
        <v>33.5</v>
      </c>
      <c r="AG1739" s="18">
        <v>38.1</v>
      </c>
      <c r="AH1739" s="18" t="s">
        <v>595</v>
      </c>
      <c r="AI1739" s="18">
        <v>21</v>
      </c>
      <c r="AJ1739" s="18" t="s">
        <v>522</v>
      </c>
      <c r="AK1739" s="18">
        <v>21</v>
      </c>
      <c r="AL1739" s="18"/>
      <c r="AM1739" s="18" t="s">
        <v>2226</v>
      </c>
      <c r="AN1739" s="18">
        <v>0.59055555999999998</v>
      </c>
      <c r="AO1739" s="18" t="s">
        <v>257</v>
      </c>
      <c r="AP1739" s="18" t="s">
        <v>563</v>
      </c>
      <c r="AQ1739" s="18">
        <v>5</v>
      </c>
      <c r="AR1739" s="18" t="s">
        <v>2227</v>
      </c>
      <c r="AS1739" s="18">
        <v>0.57964285999999998</v>
      </c>
      <c r="AT1739" s="18">
        <v>0.60146825000000004</v>
      </c>
      <c r="AU1739" s="18">
        <v>1.0912699999999999E-2</v>
      </c>
      <c r="AV1739" s="18">
        <v>1.0912689999999999E-2</v>
      </c>
      <c r="AW1739" s="18" t="s">
        <v>557</v>
      </c>
      <c r="AX1739" s="18">
        <v>21</v>
      </c>
      <c r="AY1739" s="18" t="s">
        <v>522</v>
      </c>
      <c r="AZ1739" s="18" t="s">
        <v>257</v>
      </c>
      <c r="BA1739" s="18" t="s">
        <v>257</v>
      </c>
      <c r="BB1739" s="18" t="s">
        <v>2228</v>
      </c>
      <c r="BC1739" s="18"/>
      <c r="BD1739" s="18"/>
      <c r="BE1739" s="18"/>
      <c r="BF1739" s="18"/>
      <c r="BG1739" s="18"/>
      <c r="BH1739" s="18"/>
      <c r="BI1739" s="18"/>
      <c r="BJ1739" s="18"/>
      <c r="BK1739" s="18"/>
      <c r="BL1739" s="18"/>
      <c r="BM1739" s="18"/>
      <c r="BN1739" s="18"/>
      <c r="BO1739" s="18"/>
      <c r="BP1739" s="18"/>
      <c r="BQ1739" s="18"/>
      <c r="BR1739" s="18"/>
      <c r="BS1739" s="18"/>
      <c r="BT1739" s="18"/>
      <c r="BU1739" s="18"/>
      <c r="BV1739" s="18"/>
      <c r="BW1739" s="18"/>
      <c r="BX1739" s="18"/>
      <c r="BY1739" s="18"/>
      <c r="BZ1739" s="18"/>
      <c r="CA1739" s="18"/>
      <c r="CB1739" s="18"/>
      <c r="CC1739" s="18"/>
      <c r="CD1739" s="18"/>
      <c r="CE1739" s="18"/>
      <c r="CF1739" s="18"/>
      <c r="CG1739" s="18"/>
      <c r="CH1739" s="18"/>
      <c r="CI1739" s="18" t="s">
        <v>2185</v>
      </c>
      <c r="CJ1739" s="18">
        <v>0</v>
      </c>
      <c r="CK1739" s="18" t="s">
        <v>2186</v>
      </c>
      <c r="CL1739" s="18" t="s">
        <v>479</v>
      </c>
      <c r="CM1739" s="18">
        <v>5</v>
      </c>
      <c r="CN1739" s="18" t="s">
        <v>561</v>
      </c>
      <c r="CO1739" s="18" t="s">
        <v>257</v>
      </c>
      <c r="CP1739" s="18" t="s">
        <v>257</v>
      </c>
      <c r="CQ1739" s="18">
        <v>0</v>
      </c>
      <c r="CR1739" s="18">
        <v>0</v>
      </c>
      <c r="CS1739" s="18" t="s">
        <v>557</v>
      </c>
      <c r="CT1739" s="18">
        <v>21</v>
      </c>
      <c r="CU1739" s="18" t="s">
        <v>522</v>
      </c>
      <c r="CV1739" s="18" t="s">
        <v>257</v>
      </c>
      <c r="CW1739" s="18" t="s">
        <v>257</v>
      </c>
      <c r="CX1739" s="18" t="s">
        <v>1909</v>
      </c>
      <c r="CY1739" s="18"/>
      <c r="CZ1739" s="18"/>
      <c r="DA1739" s="18"/>
      <c r="DB1739" s="18"/>
      <c r="DC1739" s="18"/>
      <c r="DD1739" s="18"/>
      <c r="DE1739" s="18"/>
      <c r="DF1739" s="18"/>
      <c r="DG1739" s="18"/>
      <c r="DH1739" s="18"/>
      <c r="DI1739" s="18"/>
      <c r="DJ1739" s="18"/>
      <c r="DK1739" s="18"/>
      <c r="DL1739" s="18"/>
      <c r="DM1739" s="18"/>
      <c r="DN1739" s="18"/>
      <c r="DO1739" s="56"/>
      <c r="DP1739" s="56"/>
      <c r="DQ1739" s="56"/>
      <c r="DR1739" s="56"/>
      <c r="DS1739" s="56"/>
      <c r="DT1739" s="56"/>
      <c r="DU1739" s="56"/>
      <c r="DV1739" s="56">
        <v>0</v>
      </c>
      <c r="DW1739" s="18"/>
      <c r="DX1739" s="18"/>
      <c r="DY1739" s="18"/>
      <c r="DZ1739" s="56"/>
      <c r="EA1739" s="56"/>
      <c r="EB1739" s="56"/>
      <c r="EC1739" s="18"/>
      <c r="ED1739" s="56"/>
      <c r="EE1739" s="56">
        <v>0</v>
      </c>
      <c r="EF1739" s="56">
        <v>0</v>
      </c>
      <c r="EG1739" s="56">
        <v>0</v>
      </c>
      <c r="EH1739" s="18" t="s">
        <v>2229</v>
      </c>
      <c r="EI1739" s="18">
        <f t="array" ref="EI1739">IF(SUMPRODUCT(--(DO1739:DS1739&lt;&gt;""))=0, 0,1)</f>
        <v>0</v>
      </c>
      <c r="EJ1739" s="18">
        <f t="array" ref="EJ1739">IF(SUMPRODUCT(--(DT1739:EG1739&lt;&gt;""))=0, 0,1)</f>
        <v>1</v>
      </c>
      <c r="EK1739" s="18" cm="1">
        <f t="array" ref="EK1739">IF(SUMPRODUCT(--(EC1739:EG1739&lt;&gt;""))=0, 0,1)</f>
        <v>1</v>
      </c>
      <c r="EL1739" s="18">
        <f t="array" ref="EL1739">IF(SUMPRODUCT(--(EE1739:EG1739&lt;&gt;""))=0, 0,1)</f>
        <v>1</v>
      </c>
      <c r="EM1739" s="18">
        <f t="shared" si="341"/>
        <v>0</v>
      </c>
      <c r="EN1739" s="18" t="str">
        <f t="shared" si="342"/>
        <v>NA</v>
      </c>
      <c r="EO1739" s="18">
        <f t="shared" si="343"/>
        <v>0</v>
      </c>
      <c r="EP1739" s="18">
        <f t="shared" si="344"/>
        <v>0</v>
      </c>
      <c r="EQ1739" s="18">
        <f t="shared" si="333"/>
        <v>0</v>
      </c>
      <c r="ER1739" s="18" t="s">
        <v>2084</v>
      </c>
      <c r="ES1739" s="59">
        <v>43949</v>
      </c>
      <c r="ET1739" s="18"/>
      <c r="EU1739" s="18"/>
    </row>
    <row r="1740" spans="1:151" s="1" customFormat="1" ht="15.75" customHeight="1" x14ac:dyDescent="0.2">
      <c r="A1740" s="5" t="s">
        <v>1986</v>
      </c>
      <c r="B1740" s="24" t="s">
        <v>2219</v>
      </c>
      <c r="C1740" s="56">
        <v>1</v>
      </c>
      <c r="D1740" s="18" t="s">
        <v>2671</v>
      </c>
      <c r="E1740" s="18" t="s">
        <v>2949</v>
      </c>
      <c r="F1740" s="18" t="s">
        <v>553</v>
      </c>
      <c r="G1740" s="18" t="s">
        <v>728</v>
      </c>
      <c r="H1740" s="18" t="s">
        <v>1428</v>
      </c>
      <c r="I1740" s="18" t="s">
        <v>667</v>
      </c>
      <c r="J1740" s="18" t="s">
        <v>595</v>
      </c>
      <c r="K1740" s="18" t="s">
        <v>257</v>
      </c>
      <c r="L1740" s="18" t="s">
        <v>1936</v>
      </c>
      <c r="M1740" s="18" t="s">
        <v>341</v>
      </c>
      <c r="N1740" s="56">
        <v>30</v>
      </c>
      <c r="O1740" s="18" t="s">
        <v>2220</v>
      </c>
      <c r="P1740" s="18" t="s">
        <v>2128</v>
      </c>
      <c r="Q1740" s="18" t="s">
        <v>254</v>
      </c>
      <c r="R1740" s="18" t="s">
        <v>2221</v>
      </c>
      <c r="S1740" s="18" t="s">
        <v>2222</v>
      </c>
      <c r="T1740" s="18" t="s">
        <v>2223</v>
      </c>
      <c r="U1740" s="26" t="s">
        <v>257</v>
      </c>
      <c r="V1740" s="26" t="s">
        <v>257</v>
      </c>
      <c r="W1740" s="26" t="s">
        <v>257</v>
      </c>
      <c r="X1740" s="18"/>
      <c r="Y1740" s="18">
        <v>35.799999999999997</v>
      </c>
      <c r="Z1740" s="18" t="s">
        <v>2202</v>
      </c>
      <c r="AA1740" s="18" t="s">
        <v>257</v>
      </c>
      <c r="AB1740" s="57">
        <f t="shared" si="340"/>
        <v>35.799999999999997</v>
      </c>
      <c r="AC1740" s="18" t="s">
        <v>595</v>
      </c>
      <c r="AD1740" s="18" t="s">
        <v>595</v>
      </c>
      <c r="AE1740" s="18" t="s">
        <v>595</v>
      </c>
      <c r="AF1740" s="18">
        <v>33.5</v>
      </c>
      <c r="AG1740" s="18">
        <v>38.1</v>
      </c>
      <c r="AH1740" s="18" t="s">
        <v>595</v>
      </c>
      <c r="AI1740" s="18">
        <v>21</v>
      </c>
      <c r="AJ1740" s="18" t="s">
        <v>522</v>
      </c>
      <c r="AK1740" s="18">
        <v>21</v>
      </c>
      <c r="AL1740" s="18" t="s">
        <v>2237</v>
      </c>
      <c r="AM1740" s="18" t="s">
        <v>2226</v>
      </c>
      <c r="AN1740" s="18">
        <v>0.58020000000000005</v>
      </c>
      <c r="AO1740" s="18" t="s">
        <v>257</v>
      </c>
      <c r="AP1740" s="18" t="s">
        <v>563</v>
      </c>
      <c r="AQ1740" s="18">
        <v>5</v>
      </c>
      <c r="AR1740" s="18" t="s">
        <v>2227</v>
      </c>
      <c r="AS1740" s="18">
        <v>0.55932999999999999</v>
      </c>
      <c r="AT1740" s="18">
        <v>0.60109999999999997</v>
      </c>
      <c r="AU1740" s="18">
        <v>2.087E-2</v>
      </c>
      <c r="AV1740" s="18">
        <v>2.0899999999999998E-2</v>
      </c>
      <c r="AW1740" s="18" t="s">
        <v>557</v>
      </c>
      <c r="AX1740" s="18">
        <v>21</v>
      </c>
      <c r="AY1740" s="18" t="s">
        <v>522</v>
      </c>
      <c r="AZ1740" s="18" t="s">
        <v>257</v>
      </c>
      <c r="BA1740" s="18" t="s">
        <v>257</v>
      </c>
      <c r="BB1740" s="18" t="s">
        <v>2228</v>
      </c>
      <c r="BC1740" s="18"/>
      <c r="BD1740" s="18"/>
      <c r="BE1740" s="18"/>
      <c r="BF1740" s="18"/>
      <c r="BG1740" s="18"/>
      <c r="BH1740" s="18"/>
      <c r="BI1740" s="18"/>
      <c r="BJ1740" s="18"/>
      <c r="BK1740" s="18"/>
      <c r="BL1740" s="18"/>
      <c r="BM1740" s="18"/>
      <c r="BN1740" s="18"/>
      <c r="BO1740" s="18"/>
      <c r="BP1740" s="18"/>
      <c r="BQ1740" s="18"/>
      <c r="BR1740" s="18"/>
      <c r="BS1740" s="18"/>
      <c r="BT1740" s="18"/>
      <c r="BU1740" s="18"/>
      <c r="BV1740" s="18"/>
      <c r="BW1740" s="18"/>
      <c r="BX1740" s="18"/>
      <c r="BY1740" s="18"/>
      <c r="BZ1740" s="18"/>
      <c r="CA1740" s="18"/>
      <c r="CB1740" s="18"/>
      <c r="CC1740" s="18"/>
      <c r="CD1740" s="18"/>
      <c r="CE1740" s="18"/>
      <c r="CF1740" s="18"/>
      <c r="CG1740" s="18"/>
      <c r="CH1740" s="18"/>
      <c r="CI1740" s="18" t="s">
        <v>2185</v>
      </c>
      <c r="CJ1740" s="18">
        <v>0</v>
      </c>
      <c r="CK1740" s="18" t="s">
        <v>2186</v>
      </c>
      <c r="CL1740" s="18" t="s">
        <v>479</v>
      </c>
      <c r="CM1740" s="18">
        <v>5</v>
      </c>
      <c r="CN1740" s="18" t="s">
        <v>561</v>
      </c>
      <c r="CO1740" s="18" t="s">
        <v>257</v>
      </c>
      <c r="CP1740" s="18" t="s">
        <v>257</v>
      </c>
      <c r="CQ1740" s="18">
        <v>0</v>
      </c>
      <c r="CR1740" s="18">
        <v>0</v>
      </c>
      <c r="CS1740" s="18" t="s">
        <v>557</v>
      </c>
      <c r="CT1740" s="18">
        <v>21</v>
      </c>
      <c r="CU1740" s="18" t="s">
        <v>522</v>
      </c>
      <c r="CV1740" s="18" t="s">
        <v>257</v>
      </c>
      <c r="CW1740" s="18" t="s">
        <v>257</v>
      </c>
      <c r="CX1740" s="18" t="s">
        <v>1909</v>
      </c>
      <c r="CY1740" s="18"/>
      <c r="CZ1740" s="18"/>
      <c r="DA1740" s="18"/>
      <c r="DB1740" s="18"/>
      <c r="DC1740" s="18"/>
      <c r="DD1740" s="18"/>
      <c r="DE1740" s="18"/>
      <c r="DF1740" s="18"/>
      <c r="DG1740" s="18"/>
      <c r="DH1740" s="18"/>
      <c r="DI1740" s="18"/>
      <c r="DJ1740" s="18"/>
      <c r="DK1740" s="18"/>
      <c r="DL1740" s="18"/>
      <c r="DM1740" s="18"/>
      <c r="DN1740" s="18"/>
      <c r="DO1740" s="56"/>
      <c r="DP1740" s="56"/>
      <c r="DQ1740" s="56"/>
      <c r="DR1740" s="56"/>
      <c r="DS1740" s="56"/>
      <c r="DT1740" s="56"/>
      <c r="DU1740" s="56"/>
      <c r="DV1740" s="56">
        <v>0</v>
      </c>
      <c r="DW1740" s="18"/>
      <c r="DX1740" s="18"/>
      <c r="DY1740" s="18"/>
      <c r="DZ1740" s="56"/>
      <c r="EA1740" s="56"/>
      <c r="EB1740" s="56"/>
      <c r="EC1740" s="18"/>
      <c r="ED1740" s="56"/>
      <c r="EE1740" s="56">
        <v>0</v>
      </c>
      <c r="EF1740" s="56">
        <v>0</v>
      </c>
      <c r="EG1740" s="56">
        <v>0</v>
      </c>
      <c r="EH1740" s="18" t="s">
        <v>2229</v>
      </c>
      <c r="EI1740" s="18">
        <f t="array" ref="EI1740">IF(SUMPRODUCT(--(DO1740:DS1740&lt;&gt;""))=0, 0,1)</f>
        <v>0</v>
      </c>
      <c r="EJ1740" s="18">
        <f t="array" ref="EJ1740">IF(SUMPRODUCT(--(DT1740:EG1740&lt;&gt;""))=0, 0,1)</f>
        <v>1</v>
      </c>
      <c r="EK1740" s="18" cm="1">
        <f t="array" ref="EK1740">IF(SUMPRODUCT(--(EC1740:EG1740&lt;&gt;""))=0, 0,1)</f>
        <v>1</v>
      </c>
      <c r="EL1740" s="18">
        <f t="array" ref="EL1740">IF(SUMPRODUCT(--(EE1740:EG1740&lt;&gt;""))=0, 0,1)</f>
        <v>1</v>
      </c>
      <c r="EM1740" s="18">
        <f t="shared" si="341"/>
        <v>0</v>
      </c>
      <c r="EN1740" s="18" t="str">
        <f t="shared" si="342"/>
        <v>NA</v>
      </c>
      <c r="EO1740" s="18">
        <f t="shared" si="343"/>
        <v>0</v>
      </c>
      <c r="EP1740" s="18">
        <f t="shared" si="344"/>
        <v>0</v>
      </c>
      <c r="EQ1740" s="18">
        <f t="shared" si="333"/>
        <v>0</v>
      </c>
      <c r="ER1740" s="18" t="s">
        <v>2084</v>
      </c>
      <c r="ES1740" s="59">
        <v>43949</v>
      </c>
      <c r="ET1740" s="18"/>
      <c r="EU1740" s="18"/>
    </row>
    <row r="1741" spans="1:151" s="1" customFormat="1" ht="15.75" customHeight="1" x14ac:dyDescent="0.2">
      <c r="A1741" s="5" t="s">
        <v>1986</v>
      </c>
      <c r="B1741" s="24" t="s">
        <v>2219</v>
      </c>
      <c r="C1741" s="56">
        <v>1</v>
      </c>
      <c r="D1741" s="18" t="s">
        <v>2672</v>
      </c>
      <c r="E1741" s="18" t="s">
        <v>2949</v>
      </c>
      <c r="F1741" s="18" t="s">
        <v>553</v>
      </c>
      <c r="G1741" s="18" t="s">
        <v>728</v>
      </c>
      <c r="H1741" s="18" t="s">
        <v>1428</v>
      </c>
      <c r="I1741" s="18" t="s">
        <v>667</v>
      </c>
      <c r="J1741" s="18" t="s">
        <v>595</v>
      </c>
      <c r="K1741" s="18" t="s">
        <v>257</v>
      </c>
      <c r="L1741" s="18" t="s">
        <v>1936</v>
      </c>
      <c r="M1741" s="18" t="s">
        <v>341</v>
      </c>
      <c r="N1741" s="56">
        <v>30</v>
      </c>
      <c r="O1741" s="18" t="s">
        <v>2220</v>
      </c>
      <c r="P1741" s="18" t="s">
        <v>2128</v>
      </c>
      <c r="Q1741" s="18" t="s">
        <v>254</v>
      </c>
      <c r="R1741" s="18" t="s">
        <v>2221</v>
      </c>
      <c r="S1741" s="18" t="s">
        <v>2222</v>
      </c>
      <c r="T1741" s="18" t="s">
        <v>2223</v>
      </c>
      <c r="U1741" s="26" t="s">
        <v>257</v>
      </c>
      <c r="V1741" s="26" t="s">
        <v>257</v>
      </c>
      <c r="W1741" s="26" t="s">
        <v>257</v>
      </c>
      <c r="X1741" s="18" t="s">
        <v>2224</v>
      </c>
      <c r="Y1741" s="18">
        <v>92.4</v>
      </c>
      <c r="Z1741" s="18" t="s">
        <v>2202</v>
      </c>
      <c r="AA1741" s="18" t="s">
        <v>257</v>
      </c>
      <c r="AB1741" s="57">
        <f t="shared" si="340"/>
        <v>92.4</v>
      </c>
      <c r="AC1741" s="18" t="s">
        <v>595</v>
      </c>
      <c r="AD1741" s="18" t="s">
        <v>595</v>
      </c>
      <c r="AE1741" s="18" t="s">
        <v>595</v>
      </c>
      <c r="AF1741" s="18">
        <v>87.8</v>
      </c>
      <c r="AG1741" s="18">
        <v>96.8</v>
      </c>
      <c r="AH1741" s="18" t="s">
        <v>595</v>
      </c>
      <c r="AI1741" s="18">
        <v>21</v>
      </c>
      <c r="AJ1741" s="18" t="s">
        <v>522</v>
      </c>
      <c r="AK1741" s="18">
        <v>21</v>
      </c>
      <c r="AL1741" s="18"/>
      <c r="AM1741" s="18" t="s">
        <v>2226</v>
      </c>
      <c r="AN1741" s="18">
        <v>0.59119999999999995</v>
      </c>
      <c r="AO1741" s="18" t="s">
        <v>257</v>
      </c>
      <c r="AP1741" s="18" t="s">
        <v>563</v>
      </c>
      <c r="AQ1741" s="18">
        <v>5</v>
      </c>
      <c r="AR1741" s="18" t="s">
        <v>2227</v>
      </c>
      <c r="AS1741" s="18">
        <v>0.57069999999999999</v>
      </c>
      <c r="AT1741" s="18">
        <v>0.61373</v>
      </c>
      <c r="AU1741" s="18">
        <v>2.0500000000000001E-2</v>
      </c>
      <c r="AV1741" s="18">
        <v>2.2530000000000001E-2</v>
      </c>
      <c r="AW1741" s="18" t="s">
        <v>557</v>
      </c>
      <c r="AX1741" s="18">
        <v>21</v>
      </c>
      <c r="AY1741" s="18" t="s">
        <v>522</v>
      </c>
      <c r="AZ1741" s="18" t="s">
        <v>257</v>
      </c>
      <c r="BA1741" s="18" t="s">
        <v>257</v>
      </c>
      <c r="BB1741" s="18" t="s">
        <v>2228</v>
      </c>
      <c r="BC1741" s="18"/>
      <c r="BD1741" s="18"/>
      <c r="BE1741" s="18"/>
      <c r="BF1741" s="18"/>
      <c r="BG1741" s="18"/>
      <c r="BH1741" s="18"/>
      <c r="BI1741" s="18"/>
      <c r="BJ1741" s="18"/>
      <c r="BK1741" s="18"/>
      <c r="BL1741" s="18"/>
      <c r="BM1741" s="18"/>
      <c r="BN1741" s="18"/>
      <c r="BO1741" s="18"/>
      <c r="BP1741" s="18"/>
      <c r="BQ1741" s="18"/>
      <c r="BR1741" s="18"/>
      <c r="BS1741" s="18"/>
      <c r="BT1741" s="18"/>
      <c r="BU1741" s="18"/>
      <c r="BV1741" s="18"/>
      <c r="BW1741" s="18"/>
      <c r="BX1741" s="18"/>
      <c r="BY1741" s="18"/>
      <c r="BZ1741" s="18"/>
      <c r="CA1741" s="18"/>
      <c r="CB1741" s="18"/>
      <c r="CC1741" s="18"/>
      <c r="CD1741" s="18"/>
      <c r="CE1741" s="18"/>
      <c r="CF1741" s="18"/>
      <c r="CG1741" s="18"/>
      <c r="CH1741" s="18"/>
      <c r="CI1741" s="18" t="s">
        <v>2185</v>
      </c>
      <c r="CJ1741" s="18">
        <v>0.66265060200000003</v>
      </c>
      <c r="CK1741" s="18" t="s">
        <v>2186</v>
      </c>
      <c r="CL1741" s="18" t="s">
        <v>479</v>
      </c>
      <c r="CM1741" s="18">
        <v>5</v>
      </c>
      <c r="CN1741" s="18" t="s">
        <v>561</v>
      </c>
      <c r="CO1741" s="18">
        <v>-0.30120479999999999</v>
      </c>
      <c r="CP1741" s="18">
        <v>1.2650602399999999</v>
      </c>
      <c r="CQ1741" s="18">
        <v>0.96385540199999997</v>
      </c>
      <c r="CR1741" s="18">
        <v>0.60240963800000003</v>
      </c>
      <c r="CS1741" s="18" t="s">
        <v>557</v>
      </c>
      <c r="CT1741" s="18">
        <v>21</v>
      </c>
      <c r="CU1741" s="18" t="s">
        <v>522</v>
      </c>
      <c r="CV1741" s="18" t="s">
        <v>257</v>
      </c>
      <c r="CW1741" s="18" t="s">
        <v>257</v>
      </c>
      <c r="CX1741" s="18" t="s">
        <v>1909</v>
      </c>
      <c r="CY1741" s="18"/>
      <c r="CZ1741" s="18"/>
      <c r="DA1741" s="18"/>
      <c r="DB1741" s="18"/>
      <c r="DC1741" s="18"/>
      <c r="DD1741" s="18"/>
      <c r="DE1741" s="18"/>
      <c r="DF1741" s="18"/>
      <c r="DG1741" s="18"/>
      <c r="DH1741" s="18"/>
      <c r="DI1741" s="18"/>
      <c r="DJ1741" s="18"/>
      <c r="DK1741" s="18"/>
      <c r="DL1741" s="18"/>
      <c r="DM1741" s="18"/>
      <c r="DN1741" s="18"/>
      <c r="DO1741" s="56"/>
      <c r="DP1741" s="56"/>
      <c r="DQ1741" s="56"/>
      <c r="DR1741" s="56"/>
      <c r="DS1741" s="56"/>
      <c r="DT1741" s="56"/>
      <c r="DU1741" s="56"/>
      <c r="DV1741" s="56">
        <v>0</v>
      </c>
      <c r="DW1741" s="18"/>
      <c r="DX1741" s="18"/>
      <c r="DY1741" s="18"/>
      <c r="DZ1741" s="56"/>
      <c r="EA1741" s="56"/>
      <c r="EB1741" s="56"/>
      <c r="EC1741" s="18"/>
      <c r="ED1741" s="56"/>
      <c r="EE1741" s="56">
        <v>0</v>
      </c>
      <c r="EF1741" s="56">
        <v>0</v>
      </c>
      <c r="EG1741" s="56">
        <v>0</v>
      </c>
      <c r="EH1741" s="18" t="s">
        <v>2229</v>
      </c>
      <c r="EI1741" s="18">
        <f t="array" ref="EI1741">IF(SUMPRODUCT(--(DO1741:DS1741&lt;&gt;""))=0, 0,1)</f>
        <v>0</v>
      </c>
      <c r="EJ1741" s="18">
        <f t="array" ref="EJ1741">IF(SUMPRODUCT(--(DT1741:EG1741&lt;&gt;""))=0, 0,1)</f>
        <v>1</v>
      </c>
      <c r="EK1741" s="18" cm="1">
        <f t="array" ref="EK1741">IF(SUMPRODUCT(--(EC1741:EG1741&lt;&gt;""))=0, 0,1)</f>
        <v>1</v>
      </c>
      <c r="EL1741" s="18">
        <f t="array" ref="EL1741">IF(SUMPRODUCT(--(EE1741:EG1741&lt;&gt;""))=0, 0,1)</f>
        <v>1</v>
      </c>
      <c r="EM1741" s="18">
        <f t="shared" si="341"/>
        <v>0</v>
      </c>
      <c r="EN1741" s="18" t="str">
        <f t="shared" si="342"/>
        <v>NA</v>
      </c>
      <c r="EO1741" s="18">
        <f t="shared" si="343"/>
        <v>0</v>
      </c>
      <c r="EP1741" s="18">
        <f t="shared" si="344"/>
        <v>0</v>
      </c>
      <c r="EQ1741" s="18">
        <f t="shared" si="333"/>
        <v>0</v>
      </c>
      <c r="ER1741" s="18" t="s">
        <v>2084</v>
      </c>
      <c r="ES1741" s="59">
        <v>43949</v>
      </c>
      <c r="ET1741" s="18"/>
      <c r="EU1741" s="18"/>
    </row>
    <row r="1742" spans="1:151" s="1" customFormat="1" ht="15.75" customHeight="1" x14ac:dyDescent="0.2">
      <c r="A1742" s="5" t="s">
        <v>1986</v>
      </c>
      <c r="B1742" s="24" t="s">
        <v>2219</v>
      </c>
      <c r="C1742" s="56">
        <v>1</v>
      </c>
      <c r="D1742" s="18" t="s">
        <v>2673</v>
      </c>
      <c r="E1742" s="18" t="s">
        <v>2949</v>
      </c>
      <c r="F1742" s="18" t="s">
        <v>553</v>
      </c>
      <c r="G1742" s="18" t="s">
        <v>728</v>
      </c>
      <c r="H1742" s="18" t="s">
        <v>1428</v>
      </c>
      <c r="I1742" s="18" t="s">
        <v>667</v>
      </c>
      <c r="J1742" s="18" t="s">
        <v>595</v>
      </c>
      <c r="K1742" s="18" t="s">
        <v>257</v>
      </c>
      <c r="L1742" s="18" t="s">
        <v>1936</v>
      </c>
      <c r="M1742" s="18" t="s">
        <v>341</v>
      </c>
      <c r="N1742" s="56">
        <v>30</v>
      </c>
      <c r="O1742" s="18" t="s">
        <v>2220</v>
      </c>
      <c r="P1742" s="18" t="s">
        <v>2128</v>
      </c>
      <c r="Q1742" s="18" t="s">
        <v>254</v>
      </c>
      <c r="R1742" s="18" t="s">
        <v>2221</v>
      </c>
      <c r="S1742" s="18" t="s">
        <v>2222</v>
      </c>
      <c r="T1742" s="18" t="s">
        <v>2223</v>
      </c>
      <c r="U1742" s="26" t="s">
        <v>257</v>
      </c>
      <c r="V1742" s="26" t="s">
        <v>257</v>
      </c>
      <c r="W1742" s="26" t="s">
        <v>257</v>
      </c>
      <c r="X1742" s="18" t="s">
        <v>2224</v>
      </c>
      <c r="Y1742" s="18">
        <v>92.4</v>
      </c>
      <c r="Z1742" s="18" t="s">
        <v>2202</v>
      </c>
      <c r="AA1742" s="18" t="s">
        <v>257</v>
      </c>
      <c r="AB1742" s="57">
        <f t="shared" si="340"/>
        <v>92.4</v>
      </c>
      <c r="AC1742" s="18" t="s">
        <v>595</v>
      </c>
      <c r="AD1742" s="18" t="s">
        <v>595</v>
      </c>
      <c r="AE1742" s="18" t="s">
        <v>595</v>
      </c>
      <c r="AF1742" s="18">
        <v>87.8</v>
      </c>
      <c r="AG1742" s="18">
        <v>96.8</v>
      </c>
      <c r="AH1742" s="18" t="s">
        <v>595</v>
      </c>
      <c r="AI1742" s="18">
        <v>21</v>
      </c>
      <c r="AJ1742" s="18" t="s">
        <v>522</v>
      </c>
      <c r="AK1742" s="18">
        <v>21</v>
      </c>
      <c r="AL1742" s="18" t="s">
        <v>2237</v>
      </c>
      <c r="AM1742" s="18" t="s">
        <v>2226</v>
      </c>
      <c r="AN1742" s="18">
        <v>0.59709999999999996</v>
      </c>
      <c r="AO1742" s="18" t="s">
        <v>257</v>
      </c>
      <c r="AP1742" s="18" t="s">
        <v>563</v>
      </c>
      <c r="AQ1742" s="18">
        <v>5</v>
      </c>
      <c r="AR1742" s="18" t="s">
        <v>2227</v>
      </c>
      <c r="AS1742" s="18">
        <v>0.56440000000000001</v>
      </c>
      <c r="AT1742" s="18">
        <v>0.63060000000000005</v>
      </c>
      <c r="AU1742" s="18">
        <v>3.27E-2</v>
      </c>
      <c r="AV1742" s="18">
        <v>3.3500000000000002E-2</v>
      </c>
      <c r="AW1742" s="18" t="s">
        <v>557</v>
      </c>
      <c r="AX1742" s="18">
        <v>21</v>
      </c>
      <c r="AY1742" s="18" t="s">
        <v>522</v>
      </c>
      <c r="AZ1742" s="18" t="s">
        <v>257</v>
      </c>
      <c r="BA1742" s="18" t="s">
        <v>257</v>
      </c>
      <c r="BB1742" s="18" t="s">
        <v>2228</v>
      </c>
      <c r="BC1742" s="18"/>
      <c r="BD1742" s="18"/>
      <c r="BE1742" s="18"/>
      <c r="BF1742" s="18"/>
      <c r="BG1742" s="18"/>
      <c r="BH1742" s="18"/>
      <c r="BI1742" s="18"/>
      <c r="BJ1742" s="18"/>
      <c r="BK1742" s="18"/>
      <c r="BL1742" s="18"/>
      <c r="BM1742" s="18"/>
      <c r="BN1742" s="18"/>
      <c r="BO1742" s="18"/>
      <c r="BP1742" s="18"/>
      <c r="BQ1742" s="18"/>
      <c r="BR1742" s="18"/>
      <c r="BS1742" s="18"/>
      <c r="BT1742" s="18"/>
      <c r="BU1742" s="18"/>
      <c r="BV1742" s="18"/>
      <c r="BW1742" s="18"/>
      <c r="BX1742" s="18"/>
      <c r="BY1742" s="18"/>
      <c r="BZ1742" s="18"/>
      <c r="CA1742" s="18"/>
      <c r="CB1742" s="18"/>
      <c r="CC1742" s="18"/>
      <c r="CD1742" s="18"/>
      <c r="CE1742" s="18"/>
      <c r="CF1742" s="18"/>
      <c r="CG1742" s="18"/>
      <c r="CH1742" s="18"/>
      <c r="CI1742" s="18" t="s">
        <v>2185</v>
      </c>
      <c r="CJ1742" s="18">
        <v>0</v>
      </c>
      <c r="CK1742" s="18" t="s">
        <v>2186</v>
      </c>
      <c r="CL1742" s="18" t="s">
        <v>479</v>
      </c>
      <c r="CM1742" s="18">
        <v>5</v>
      </c>
      <c r="CN1742" s="18" t="s">
        <v>561</v>
      </c>
      <c r="CO1742" s="18" t="s">
        <v>257</v>
      </c>
      <c r="CP1742" s="18" t="s">
        <v>257</v>
      </c>
      <c r="CQ1742" s="18">
        <v>0</v>
      </c>
      <c r="CR1742" s="18">
        <v>0</v>
      </c>
      <c r="CS1742" s="18" t="s">
        <v>557</v>
      </c>
      <c r="CT1742" s="18">
        <v>21</v>
      </c>
      <c r="CU1742" s="18" t="s">
        <v>522</v>
      </c>
      <c r="CV1742" s="18" t="s">
        <v>257</v>
      </c>
      <c r="CW1742" s="18" t="s">
        <v>257</v>
      </c>
      <c r="CX1742" s="18" t="s">
        <v>1909</v>
      </c>
      <c r="CY1742" s="18"/>
      <c r="CZ1742" s="18"/>
      <c r="DA1742" s="18"/>
      <c r="DB1742" s="18"/>
      <c r="DC1742" s="18"/>
      <c r="DD1742" s="18"/>
      <c r="DE1742" s="18"/>
      <c r="DF1742" s="18"/>
      <c r="DG1742" s="18"/>
      <c r="DH1742" s="18"/>
      <c r="DI1742" s="18"/>
      <c r="DJ1742" s="18"/>
      <c r="DK1742" s="18"/>
      <c r="DL1742" s="18"/>
      <c r="DM1742" s="18"/>
      <c r="DN1742" s="18"/>
      <c r="DO1742" s="56"/>
      <c r="DP1742" s="56"/>
      <c r="DQ1742" s="56"/>
      <c r="DR1742" s="56"/>
      <c r="DS1742" s="56"/>
      <c r="DT1742" s="56"/>
      <c r="DU1742" s="56"/>
      <c r="DV1742" s="56">
        <v>0</v>
      </c>
      <c r="DW1742" s="18"/>
      <c r="DX1742" s="18"/>
      <c r="DY1742" s="18"/>
      <c r="DZ1742" s="56"/>
      <c r="EA1742" s="56"/>
      <c r="EB1742" s="56"/>
      <c r="EC1742" s="18"/>
      <c r="ED1742" s="56"/>
      <c r="EE1742" s="56">
        <v>0</v>
      </c>
      <c r="EF1742" s="56">
        <v>0</v>
      </c>
      <c r="EG1742" s="56">
        <v>0</v>
      </c>
      <c r="EH1742" s="18" t="s">
        <v>2229</v>
      </c>
      <c r="EI1742" s="18">
        <f t="array" ref="EI1742">IF(SUMPRODUCT(--(DO1742:DS1742&lt;&gt;""))=0, 0,1)</f>
        <v>0</v>
      </c>
      <c r="EJ1742" s="18">
        <f t="array" ref="EJ1742">IF(SUMPRODUCT(--(DT1742:EG1742&lt;&gt;""))=0, 0,1)</f>
        <v>1</v>
      </c>
      <c r="EK1742" s="18" cm="1">
        <f t="array" ref="EK1742">IF(SUMPRODUCT(--(EC1742:EG1742&lt;&gt;""))=0, 0,1)</f>
        <v>1</v>
      </c>
      <c r="EL1742" s="18">
        <f t="array" ref="EL1742">IF(SUMPRODUCT(--(EE1742:EG1742&lt;&gt;""))=0, 0,1)</f>
        <v>1</v>
      </c>
      <c r="EM1742" s="18">
        <f t="shared" si="341"/>
        <v>0</v>
      </c>
      <c r="EN1742" s="18" t="str">
        <f t="shared" si="342"/>
        <v>NA</v>
      </c>
      <c r="EO1742" s="18">
        <f t="shared" si="343"/>
        <v>0</v>
      </c>
      <c r="EP1742" s="18">
        <f t="shared" si="344"/>
        <v>0</v>
      </c>
      <c r="EQ1742" s="18">
        <f t="shared" si="333"/>
        <v>0</v>
      </c>
      <c r="ER1742" s="18" t="s">
        <v>2084</v>
      </c>
      <c r="ES1742" s="59">
        <v>43949</v>
      </c>
      <c r="ET1742" s="18"/>
      <c r="EU1742" s="18"/>
    </row>
    <row r="1743" spans="1:151" s="1" customFormat="1" ht="15.75" customHeight="1" x14ac:dyDescent="0.2">
      <c r="A1743" s="5" t="s">
        <v>1986</v>
      </c>
      <c r="B1743" s="24" t="s">
        <v>2219</v>
      </c>
      <c r="C1743" s="56">
        <v>1</v>
      </c>
      <c r="D1743" s="18" t="s">
        <v>1651</v>
      </c>
      <c r="E1743" s="18" t="s">
        <v>2950</v>
      </c>
      <c r="F1743" s="18" t="s">
        <v>553</v>
      </c>
      <c r="G1743" s="18" t="s">
        <v>728</v>
      </c>
      <c r="H1743" s="18" t="s">
        <v>1428</v>
      </c>
      <c r="I1743" s="18" t="s">
        <v>667</v>
      </c>
      <c r="J1743" s="18" t="s">
        <v>595</v>
      </c>
      <c r="K1743" s="18" t="s">
        <v>257</v>
      </c>
      <c r="L1743" s="18" t="s">
        <v>1936</v>
      </c>
      <c r="M1743" s="18" t="s">
        <v>341</v>
      </c>
      <c r="N1743" s="56">
        <v>30</v>
      </c>
      <c r="O1743" s="18" t="s">
        <v>2220</v>
      </c>
      <c r="P1743" s="18" t="s">
        <v>2128</v>
      </c>
      <c r="Q1743" s="18" t="s">
        <v>254</v>
      </c>
      <c r="R1743" s="18" t="s">
        <v>2221</v>
      </c>
      <c r="S1743" s="18" t="s">
        <v>2222</v>
      </c>
      <c r="T1743" s="18" t="s">
        <v>2223</v>
      </c>
      <c r="U1743" s="26" t="s">
        <v>257</v>
      </c>
      <c r="V1743" s="26" t="s">
        <v>257</v>
      </c>
      <c r="W1743" s="26" t="s">
        <v>257</v>
      </c>
      <c r="X1743" s="18" t="s">
        <v>2224</v>
      </c>
      <c r="Y1743" s="18">
        <v>1</v>
      </c>
      <c r="Z1743" s="18" t="s">
        <v>2202</v>
      </c>
      <c r="AA1743" s="18" t="s">
        <v>257</v>
      </c>
      <c r="AB1743" s="57">
        <f t="shared" si="340"/>
        <v>1</v>
      </c>
      <c r="AC1743" s="18" t="s">
        <v>595</v>
      </c>
      <c r="AD1743" s="18" t="s">
        <v>595</v>
      </c>
      <c r="AE1743" s="18" t="s">
        <v>595</v>
      </c>
      <c r="AF1743" s="18" t="s">
        <v>595</v>
      </c>
      <c r="AG1743" s="18" t="s">
        <v>595</v>
      </c>
      <c r="AH1743" s="18" t="s">
        <v>595</v>
      </c>
      <c r="AI1743" s="18">
        <v>28</v>
      </c>
      <c r="AJ1743" s="18" t="s">
        <v>522</v>
      </c>
      <c r="AK1743" s="18">
        <v>28</v>
      </c>
      <c r="AL1743" s="18"/>
      <c r="AM1743" s="18" t="s">
        <v>2226</v>
      </c>
      <c r="AN1743" s="18">
        <v>0.58535000000000004</v>
      </c>
      <c r="AO1743" s="18" t="s">
        <v>257</v>
      </c>
      <c r="AP1743" s="18" t="s">
        <v>563</v>
      </c>
      <c r="AQ1743" s="18">
        <v>5</v>
      </c>
      <c r="AR1743" s="18" t="s">
        <v>2227</v>
      </c>
      <c r="AS1743" s="18">
        <v>0.57071428999999996</v>
      </c>
      <c r="AT1743" s="18">
        <v>0.60246032000000005</v>
      </c>
      <c r="AU1743" s="18">
        <v>1.463571E-2</v>
      </c>
      <c r="AV1743" s="18">
        <v>1.7110319999999998E-2</v>
      </c>
      <c r="AW1743" s="18" t="s">
        <v>557</v>
      </c>
      <c r="AX1743" s="18">
        <v>28</v>
      </c>
      <c r="AY1743" s="18" t="s">
        <v>522</v>
      </c>
      <c r="AZ1743" s="18" t="s">
        <v>257</v>
      </c>
      <c r="BA1743" s="18" t="s">
        <v>257</v>
      </c>
      <c r="BB1743" s="18" t="s">
        <v>2228</v>
      </c>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t="s">
        <v>2185</v>
      </c>
      <c r="CJ1743" s="18">
        <v>0</v>
      </c>
      <c r="CK1743" s="18" t="s">
        <v>2186</v>
      </c>
      <c r="CL1743" s="18" t="s">
        <v>479</v>
      </c>
      <c r="CM1743" s="18">
        <v>5</v>
      </c>
      <c r="CN1743" s="18" t="s">
        <v>561</v>
      </c>
      <c r="CO1743" s="18" t="s">
        <v>257</v>
      </c>
      <c r="CP1743" s="18" t="s">
        <v>257</v>
      </c>
      <c r="CQ1743" s="18">
        <v>0</v>
      </c>
      <c r="CR1743" s="18">
        <v>0</v>
      </c>
      <c r="CS1743" s="18" t="s">
        <v>557</v>
      </c>
      <c r="CT1743" s="18">
        <v>28</v>
      </c>
      <c r="CU1743" s="18" t="s">
        <v>522</v>
      </c>
      <c r="CV1743" s="18" t="s">
        <v>257</v>
      </c>
      <c r="CW1743" s="18" t="s">
        <v>257</v>
      </c>
      <c r="CX1743" s="18" t="s">
        <v>1909</v>
      </c>
      <c r="CY1743" s="18"/>
      <c r="CZ1743" s="18"/>
      <c r="DA1743" s="18"/>
      <c r="DB1743" s="18"/>
      <c r="DC1743" s="18"/>
      <c r="DD1743" s="18"/>
      <c r="DE1743" s="18"/>
      <c r="DF1743" s="18"/>
      <c r="DG1743" s="18"/>
      <c r="DH1743" s="18"/>
      <c r="DI1743" s="18"/>
      <c r="DJ1743" s="18"/>
      <c r="DK1743" s="18"/>
      <c r="DL1743" s="18"/>
      <c r="DM1743" s="18"/>
      <c r="DN1743" s="18"/>
      <c r="DO1743" s="56"/>
      <c r="DP1743" s="56"/>
      <c r="DQ1743" s="56"/>
      <c r="DR1743" s="56"/>
      <c r="DS1743" s="56"/>
      <c r="DT1743" s="56"/>
      <c r="DU1743" s="56"/>
      <c r="DV1743" s="56">
        <v>0</v>
      </c>
      <c r="DW1743" s="18"/>
      <c r="DX1743" s="18"/>
      <c r="DY1743" s="18"/>
      <c r="DZ1743" s="56"/>
      <c r="EA1743" s="56"/>
      <c r="EB1743" s="56"/>
      <c r="EC1743" s="18"/>
      <c r="ED1743" s="56"/>
      <c r="EE1743" s="56">
        <v>0</v>
      </c>
      <c r="EF1743" s="56">
        <v>0</v>
      </c>
      <c r="EG1743" s="56">
        <v>0</v>
      </c>
      <c r="EH1743" s="18" t="s">
        <v>2229</v>
      </c>
      <c r="EI1743" s="18">
        <f t="array" ref="EI1743">IF(SUMPRODUCT(--(DO1743:DS1743&lt;&gt;""))=0, 0,1)</f>
        <v>0</v>
      </c>
      <c r="EJ1743" s="18">
        <f t="array" ref="EJ1743">IF(SUMPRODUCT(--(DT1743:EG1743&lt;&gt;""))=0, 0,1)</f>
        <v>1</v>
      </c>
      <c r="EK1743" s="18" cm="1">
        <f t="array" ref="EK1743">IF(SUMPRODUCT(--(EC1743:EG1743&lt;&gt;""))=0, 0,1)</f>
        <v>1</v>
      </c>
      <c r="EL1743" s="18">
        <f t="array" ref="EL1743">IF(SUMPRODUCT(--(EE1743:EG1743&lt;&gt;""))=0, 0,1)</f>
        <v>1</v>
      </c>
      <c r="EM1743" s="18">
        <f t="shared" si="341"/>
        <v>0</v>
      </c>
      <c r="EN1743" s="18" t="str">
        <f t="shared" si="342"/>
        <v>NA</v>
      </c>
      <c r="EO1743" s="18">
        <f t="shared" si="343"/>
        <v>0</v>
      </c>
      <c r="EP1743" s="18">
        <f t="shared" si="344"/>
        <v>0</v>
      </c>
      <c r="EQ1743" s="18">
        <f t="shared" si="333"/>
        <v>0</v>
      </c>
      <c r="ER1743" s="18" t="s">
        <v>2084</v>
      </c>
      <c r="ES1743" s="59">
        <v>43949</v>
      </c>
      <c r="ET1743" s="18"/>
      <c r="EU1743" s="18"/>
    </row>
    <row r="1744" spans="1:151" s="1" customFormat="1" ht="15.75" customHeight="1" x14ac:dyDescent="0.2">
      <c r="A1744" s="5" t="s">
        <v>1986</v>
      </c>
      <c r="B1744" s="24" t="s">
        <v>2219</v>
      </c>
      <c r="C1744" s="56">
        <v>1</v>
      </c>
      <c r="D1744" s="18" t="s">
        <v>2670</v>
      </c>
      <c r="E1744" s="18" t="s">
        <v>2950</v>
      </c>
      <c r="F1744" s="18" t="s">
        <v>553</v>
      </c>
      <c r="G1744" s="18" t="s">
        <v>728</v>
      </c>
      <c r="H1744" s="18" t="s">
        <v>1428</v>
      </c>
      <c r="I1744" s="18" t="s">
        <v>667</v>
      </c>
      <c r="J1744" s="18" t="s">
        <v>595</v>
      </c>
      <c r="K1744" s="18" t="s">
        <v>257</v>
      </c>
      <c r="L1744" s="18" t="s">
        <v>1936</v>
      </c>
      <c r="M1744" s="18" t="s">
        <v>341</v>
      </c>
      <c r="N1744" s="56">
        <v>30</v>
      </c>
      <c r="O1744" s="18" t="s">
        <v>2220</v>
      </c>
      <c r="P1744" s="18" t="s">
        <v>2128</v>
      </c>
      <c r="Q1744" s="18" t="s">
        <v>254</v>
      </c>
      <c r="R1744" s="18" t="s">
        <v>2221</v>
      </c>
      <c r="S1744" s="18" t="s">
        <v>2222</v>
      </c>
      <c r="T1744" s="18" t="s">
        <v>2223</v>
      </c>
      <c r="U1744" s="26" t="s">
        <v>257</v>
      </c>
      <c r="V1744" s="26" t="s">
        <v>257</v>
      </c>
      <c r="W1744" s="26" t="s">
        <v>257</v>
      </c>
      <c r="X1744" s="18" t="s">
        <v>2224</v>
      </c>
      <c r="Y1744" s="18">
        <v>35.799999999999997</v>
      </c>
      <c r="Z1744" s="18" t="s">
        <v>2202</v>
      </c>
      <c r="AA1744" s="18" t="s">
        <v>257</v>
      </c>
      <c r="AB1744" s="57">
        <f t="shared" si="340"/>
        <v>35.799999999999997</v>
      </c>
      <c r="AC1744" s="18" t="s">
        <v>595</v>
      </c>
      <c r="AD1744" s="18" t="s">
        <v>595</v>
      </c>
      <c r="AE1744" s="18" t="s">
        <v>595</v>
      </c>
      <c r="AF1744" s="18">
        <v>33.5</v>
      </c>
      <c r="AG1744" s="18">
        <v>38.1</v>
      </c>
      <c r="AH1744" s="18" t="s">
        <v>595</v>
      </c>
      <c r="AI1744" s="18">
        <v>28</v>
      </c>
      <c r="AJ1744" s="18" t="s">
        <v>522</v>
      </c>
      <c r="AK1744" s="18">
        <v>28</v>
      </c>
      <c r="AL1744" s="18"/>
      <c r="AM1744" s="18" t="s">
        <v>2226</v>
      </c>
      <c r="AN1744" s="18">
        <v>0.56840000000000002</v>
      </c>
      <c r="AO1744" s="18" t="s">
        <v>257</v>
      </c>
      <c r="AP1744" s="18" t="s">
        <v>563</v>
      </c>
      <c r="AQ1744" s="18">
        <v>5</v>
      </c>
      <c r="AR1744" s="18" t="s">
        <v>2227</v>
      </c>
      <c r="AS1744" s="18">
        <v>0.54510000000000003</v>
      </c>
      <c r="AT1744" s="18">
        <v>0.59199999999999997</v>
      </c>
      <c r="AU1744" s="18">
        <v>2.3300000000000001E-2</v>
      </c>
      <c r="AV1744" s="18">
        <v>2.3599999999999999E-2</v>
      </c>
      <c r="AW1744" s="18" t="s">
        <v>557</v>
      </c>
      <c r="AX1744" s="18">
        <v>28</v>
      </c>
      <c r="AY1744" s="18" t="s">
        <v>522</v>
      </c>
      <c r="AZ1744" s="18" t="s">
        <v>257</v>
      </c>
      <c r="BA1744" s="18" t="s">
        <v>257</v>
      </c>
      <c r="BB1744" s="18" t="s">
        <v>2228</v>
      </c>
      <c r="BC1744" s="18" t="s">
        <v>2231</v>
      </c>
      <c r="BD1744" s="18">
        <v>0.33783000000000002</v>
      </c>
      <c r="BE1744" s="18" t="s">
        <v>2232</v>
      </c>
      <c r="BF1744" s="18" t="s">
        <v>479</v>
      </c>
      <c r="BG1744" s="18">
        <v>5</v>
      </c>
      <c r="BH1744" s="18" t="s">
        <v>561</v>
      </c>
      <c r="BI1744" s="18">
        <v>0.16071429000000001</v>
      </c>
      <c r="BJ1744" s="18">
        <v>0.44345237999999998</v>
      </c>
      <c r="BK1744" s="18">
        <v>0.17711571000000001</v>
      </c>
      <c r="BL1744" s="18">
        <v>0.10562238</v>
      </c>
      <c r="BM1744" s="18" t="s">
        <v>557</v>
      </c>
      <c r="BN1744" s="18">
        <v>28</v>
      </c>
      <c r="BO1744" s="18" t="s">
        <v>522</v>
      </c>
      <c r="BP1744" s="18" t="s">
        <v>257</v>
      </c>
      <c r="BQ1744" s="18" t="s">
        <v>257</v>
      </c>
      <c r="BR1744" s="18" t="s">
        <v>1287</v>
      </c>
      <c r="BS1744" s="18" t="s">
        <v>2233</v>
      </c>
      <c r="BT1744" s="18">
        <v>-0.71186439999999995</v>
      </c>
      <c r="BU1744" s="18" t="s">
        <v>2232</v>
      </c>
      <c r="BV1744" s="18" t="s">
        <v>479</v>
      </c>
      <c r="BW1744" s="18">
        <v>5</v>
      </c>
      <c r="BX1744" s="18" t="s">
        <v>561</v>
      </c>
      <c r="BY1744" s="18">
        <v>-0.83050849999999998</v>
      </c>
      <c r="BZ1744" s="18">
        <v>-0.61016950000000003</v>
      </c>
      <c r="CA1744" s="18">
        <v>0.1186441</v>
      </c>
      <c r="CB1744" s="18">
        <v>0.1016949</v>
      </c>
      <c r="CC1744" s="18" t="s">
        <v>557</v>
      </c>
      <c r="CD1744" s="18">
        <v>28</v>
      </c>
      <c r="CE1744" s="18" t="s">
        <v>522</v>
      </c>
      <c r="CF1744" s="18" t="s">
        <v>257</v>
      </c>
      <c r="CG1744" s="18" t="s">
        <v>257</v>
      </c>
      <c r="CH1744" s="18" t="s">
        <v>1287</v>
      </c>
      <c r="CI1744" s="18" t="s">
        <v>2185</v>
      </c>
      <c r="CJ1744" s="18">
        <v>0</v>
      </c>
      <c r="CK1744" s="18" t="s">
        <v>2186</v>
      </c>
      <c r="CL1744" s="18" t="s">
        <v>479</v>
      </c>
      <c r="CM1744" s="18">
        <v>5</v>
      </c>
      <c r="CN1744" s="18" t="s">
        <v>561</v>
      </c>
      <c r="CO1744" s="18" t="s">
        <v>257</v>
      </c>
      <c r="CP1744" s="18" t="s">
        <v>257</v>
      </c>
      <c r="CQ1744" s="18">
        <v>0</v>
      </c>
      <c r="CR1744" s="18">
        <v>0</v>
      </c>
      <c r="CS1744" s="18" t="s">
        <v>557</v>
      </c>
      <c r="CT1744" s="18">
        <v>28</v>
      </c>
      <c r="CU1744" s="18" t="s">
        <v>522</v>
      </c>
      <c r="CV1744" s="18" t="s">
        <v>257</v>
      </c>
      <c r="CW1744" s="18" t="s">
        <v>257</v>
      </c>
      <c r="CX1744" s="18" t="s">
        <v>1909</v>
      </c>
      <c r="CY1744" s="18" t="s">
        <v>2163</v>
      </c>
      <c r="CZ1744" s="18">
        <f t="shared" ref="CZ1744:CZ1747" si="345">(BD1744+BT1744)/BT1744</f>
        <v>0.52542928119456456</v>
      </c>
      <c r="DA1744" s="18" t="s">
        <v>2204</v>
      </c>
      <c r="DB1744" s="18" t="s">
        <v>479</v>
      </c>
      <c r="DC1744" s="18">
        <f t="shared" ref="DC1744:DD1747" si="346">BW1744</f>
        <v>5</v>
      </c>
      <c r="DD1744" s="18" t="str">
        <f t="shared" si="346"/>
        <v>fragments</v>
      </c>
      <c r="DE1744" s="18">
        <f t="shared" ref="DE1744:DF1747" si="347">(BI1744+BY1744)/BY1744</f>
        <v>0.80648688122999335</v>
      </c>
      <c r="DF1744" s="18">
        <f t="shared" si="347"/>
        <v>0.27323083176068297</v>
      </c>
      <c r="DG1744" s="18">
        <f t="shared" ref="DG1744:DG1747" si="348">DH1744</f>
        <v>0.25219844943388159</v>
      </c>
      <c r="DH1744" s="18">
        <f t="shared" ref="DH1744:DH1746" si="349">CZ1744-DF1744</f>
        <v>0.25219844943388159</v>
      </c>
      <c r="DI1744" s="18" t="str">
        <f t="shared" ref="DI1744:DM1747" si="350">CC1744</f>
        <v>s.e.</v>
      </c>
      <c r="DJ1744" s="18">
        <f t="shared" si="350"/>
        <v>28</v>
      </c>
      <c r="DK1744" s="18" t="str">
        <f t="shared" si="350"/>
        <v>days</v>
      </c>
      <c r="DL1744" s="18" t="str">
        <f t="shared" si="350"/>
        <v>n/a</v>
      </c>
      <c r="DM1744" s="18" t="str">
        <f t="shared" si="350"/>
        <v>n/a</v>
      </c>
      <c r="DN1744" s="18" t="s">
        <v>2234</v>
      </c>
      <c r="DO1744" s="56"/>
      <c r="DP1744" s="56"/>
      <c r="DQ1744" s="56"/>
      <c r="DR1744" s="56"/>
      <c r="DS1744" s="56"/>
      <c r="DT1744" s="56"/>
      <c r="DU1744" s="56">
        <v>0</v>
      </c>
      <c r="DV1744" s="56">
        <v>0</v>
      </c>
      <c r="DW1744" s="18"/>
      <c r="DX1744" s="18"/>
      <c r="DY1744" s="18"/>
      <c r="DZ1744" s="18"/>
      <c r="EA1744" s="56"/>
      <c r="EB1744" s="56"/>
      <c r="EC1744" s="18"/>
      <c r="ED1744" s="56"/>
      <c r="EE1744" s="56">
        <v>0</v>
      </c>
      <c r="EF1744" s="56">
        <v>0</v>
      </c>
      <c r="EG1744" s="56">
        <v>0</v>
      </c>
      <c r="EH1744" s="18" t="s">
        <v>2238</v>
      </c>
      <c r="EI1744" s="18">
        <f t="array" ref="EI1744">IF(SUMPRODUCT(--(DO1744:DS1744&lt;&gt;""))=0, 0,1)</f>
        <v>0</v>
      </c>
      <c r="EJ1744" s="18">
        <f t="array" ref="EJ1744">IF(SUMPRODUCT(--(DT1744:EG1744&lt;&gt;""))=0, 0,1)</f>
        <v>1</v>
      </c>
      <c r="EK1744" s="18" cm="1">
        <f t="array" ref="EK1744">IF(SUMPRODUCT(--(EC1744:EG1744&lt;&gt;""))=0, 0,1)</f>
        <v>1</v>
      </c>
      <c r="EL1744" s="18">
        <f t="array" ref="EL1744">IF(SUMPRODUCT(--(EE1744:EG1744&lt;&gt;""))=0, 0,1)</f>
        <v>1</v>
      </c>
      <c r="EM1744" s="18">
        <f t="shared" si="341"/>
        <v>0</v>
      </c>
      <c r="EN1744" s="18" t="str">
        <f t="shared" si="342"/>
        <v>NA</v>
      </c>
      <c r="EO1744" s="18">
        <f t="shared" si="343"/>
        <v>0</v>
      </c>
      <c r="EP1744" s="18">
        <f t="shared" si="344"/>
        <v>0</v>
      </c>
      <c r="EQ1744" s="18">
        <f t="shared" si="333"/>
        <v>0</v>
      </c>
      <c r="ER1744" s="18" t="s">
        <v>2084</v>
      </c>
      <c r="ES1744" s="59">
        <v>43949</v>
      </c>
      <c r="ET1744" s="18"/>
      <c r="EU1744" s="18"/>
    </row>
    <row r="1745" spans="1:151" s="1" customFormat="1" ht="15.75" customHeight="1" x14ac:dyDescent="0.2">
      <c r="A1745" s="5" t="s">
        <v>1986</v>
      </c>
      <c r="B1745" s="24" t="s">
        <v>2219</v>
      </c>
      <c r="C1745" s="56">
        <v>1</v>
      </c>
      <c r="D1745" s="18" t="s">
        <v>2671</v>
      </c>
      <c r="E1745" s="18" t="s">
        <v>2950</v>
      </c>
      <c r="F1745" s="18" t="s">
        <v>553</v>
      </c>
      <c r="G1745" s="18" t="s">
        <v>728</v>
      </c>
      <c r="H1745" s="18" t="s">
        <v>1428</v>
      </c>
      <c r="I1745" s="18" t="s">
        <v>667</v>
      </c>
      <c r="J1745" s="18" t="s">
        <v>595</v>
      </c>
      <c r="K1745" s="18" t="s">
        <v>257</v>
      </c>
      <c r="L1745" s="18" t="s">
        <v>1936</v>
      </c>
      <c r="M1745" s="18" t="s">
        <v>341</v>
      </c>
      <c r="N1745" s="56">
        <v>30</v>
      </c>
      <c r="O1745" s="18" t="s">
        <v>2220</v>
      </c>
      <c r="P1745" s="18" t="s">
        <v>2128</v>
      </c>
      <c r="Q1745" s="18" t="s">
        <v>254</v>
      </c>
      <c r="R1745" s="18" t="s">
        <v>2221</v>
      </c>
      <c r="S1745" s="18" t="s">
        <v>2222</v>
      </c>
      <c r="T1745" s="18" t="s">
        <v>2223</v>
      </c>
      <c r="U1745" s="26" t="s">
        <v>257</v>
      </c>
      <c r="V1745" s="26" t="s">
        <v>257</v>
      </c>
      <c r="W1745" s="26" t="s">
        <v>257</v>
      </c>
      <c r="X1745" s="18"/>
      <c r="Y1745" s="18">
        <v>35.799999999999997</v>
      </c>
      <c r="Z1745" s="18" t="s">
        <v>2202</v>
      </c>
      <c r="AA1745" s="18" t="s">
        <v>257</v>
      </c>
      <c r="AB1745" s="57">
        <f t="shared" si="340"/>
        <v>35.799999999999997</v>
      </c>
      <c r="AC1745" s="18" t="s">
        <v>595</v>
      </c>
      <c r="AD1745" s="18" t="s">
        <v>595</v>
      </c>
      <c r="AE1745" s="18" t="s">
        <v>595</v>
      </c>
      <c r="AF1745" s="18">
        <v>33.5</v>
      </c>
      <c r="AG1745" s="18">
        <v>38.1</v>
      </c>
      <c r="AH1745" s="18" t="s">
        <v>595</v>
      </c>
      <c r="AI1745" s="18">
        <v>28</v>
      </c>
      <c r="AJ1745" s="18" t="s">
        <v>522</v>
      </c>
      <c r="AK1745" s="18">
        <v>28</v>
      </c>
      <c r="AL1745" s="18" t="s">
        <v>2239</v>
      </c>
      <c r="AM1745" s="18" t="s">
        <v>2226</v>
      </c>
      <c r="AN1745" s="18">
        <v>0.58250000000000002</v>
      </c>
      <c r="AO1745" s="18" t="s">
        <v>257</v>
      </c>
      <c r="AP1745" s="18" t="s">
        <v>563</v>
      </c>
      <c r="AQ1745" s="18">
        <v>5</v>
      </c>
      <c r="AR1745" s="18" t="s">
        <v>2227</v>
      </c>
      <c r="AS1745" s="18">
        <v>0.55969999999999998</v>
      </c>
      <c r="AT1745" s="18">
        <v>0.60499999999999998</v>
      </c>
      <c r="AU1745" s="18">
        <v>2.2800000000000001E-2</v>
      </c>
      <c r="AV1745" s="18">
        <v>2.2499999999999999E-2</v>
      </c>
      <c r="AW1745" s="18" t="s">
        <v>557</v>
      </c>
      <c r="AX1745" s="18">
        <v>28</v>
      </c>
      <c r="AY1745" s="18" t="s">
        <v>522</v>
      </c>
      <c r="AZ1745" s="18" t="s">
        <v>257</v>
      </c>
      <c r="BA1745" s="18" t="s">
        <v>257</v>
      </c>
      <c r="BB1745" s="18" t="s">
        <v>2228</v>
      </c>
      <c r="BC1745" s="18" t="s">
        <v>2231</v>
      </c>
      <c r="BD1745" s="18">
        <v>0.45833332999999998</v>
      </c>
      <c r="BE1745" s="18" t="s">
        <v>2232</v>
      </c>
      <c r="BF1745" s="18" t="s">
        <v>479</v>
      </c>
      <c r="BG1745" s="18">
        <v>5</v>
      </c>
      <c r="BH1745" s="18" t="s">
        <v>561</v>
      </c>
      <c r="BI1745" s="18">
        <v>0.39880951999999997</v>
      </c>
      <c r="BJ1745" s="18">
        <v>0.53273809999999999</v>
      </c>
      <c r="BK1745" s="18">
        <v>5.9523810000000003E-2</v>
      </c>
      <c r="BL1745" s="18">
        <v>7.4404769999999995E-2</v>
      </c>
      <c r="BM1745" s="18" t="s">
        <v>557</v>
      </c>
      <c r="BN1745" s="18">
        <v>28</v>
      </c>
      <c r="BO1745" s="18" t="s">
        <v>522</v>
      </c>
      <c r="BP1745" s="18" t="s">
        <v>257</v>
      </c>
      <c r="BQ1745" s="18" t="s">
        <v>257</v>
      </c>
      <c r="BR1745" s="18" t="s">
        <v>1287</v>
      </c>
      <c r="BS1745" s="18" t="s">
        <v>2233</v>
      </c>
      <c r="BT1745" s="18">
        <v>-0.59322030000000003</v>
      </c>
      <c r="BU1745" s="18" t="s">
        <v>2232</v>
      </c>
      <c r="BV1745" s="18" t="s">
        <v>479</v>
      </c>
      <c r="BW1745" s="18">
        <v>5</v>
      </c>
      <c r="BX1745" s="18" t="s">
        <v>561</v>
      </c>
      <c r="BY1745" s="18">
        <v>-0.66101690000000002</v>
      </c>
      <c r="BZ1745" s="18">
        <v>-0.55932199999999999</v>
      </c>
      <c r="CA1745" s="18">
        <v>6.7796599999999999E-2</v>
      </c>
      <c r="CB1745" s="18">
        <v>3.3898299999999999E-2</v>
      </c>
      <c r="CC1745" s="18" t="s">
        <v>557</v>
      </c>
      <c r="CD1745" s="18">
        <v>28</v>
      </c>
      <c r="CE1745" s="18" t="s">
        <v>522</v>
      </c>
      <c r="CF1745" s="18" t="s">
        <v>257</v>
      </c>
      <c r="CG1745" s="18" t="s">
        <v>257</v>
      </c>
      <c r="CH1745" s="18" t="s">
        <v>1287</v>
      </c>
      <c r="CI1745" s="18" t="s">
        <v>2185</v>
      </c>
      <c r="CJ1745" s="18">
        <v>0</v>
      </c>
      <c r="CK1745" s="18" t="s">
        <v>2186</v>
      </c>
      <c r="CL1745" s="18" t="s">
        <v>479</v>
      </c>
      <c r="CM1745" s="18">
        <v>5</v>
      </c>
      <c r="CN1745" s="18" t="s">
        <v>561</v>
      </c>
      <c r="CO1745" s="18" t="s">
        <v>257</v>
      </c>
      <c r="CP1745" s="18" t="s">
        <v>257</v>
      </c>
      <c r="CQ1745" s="18">
        <v>0</v>
      </c>
      <c r="CR1745" s="18">
        <v>0</v>
      </c>
      <c r="CS1745" s="18" t="s">
        <v>557</v>
      </c>
      <c r="CT1745" s="18">
        <v>28</v>
      </c>
      <c r="CU1745" s="18" t="s">
        <v>522</v>
      </c>
      <c r="CV1745" s="18" t="s">
        <v>257</v>
      </c>
      <c r="CW1745" s="18" t="s">
        <v>257</v>
      </c>
      <c r="CX1745" s="18" t="s">
        <v>1909</v>
      </c>
      <c r="CY1745" s="18" t="s">
        <v>2163</v>
      </c>
      <c r="CZ1745" s="18">
        <f t="shared" si="345"/>
        <v>0.22738090722788826</v>
      </c>
      <c r="DA1745" s="18" t="s">
        <v>2204</v>
      </c>
      <c r="DB1745" s="18" t="s">
        <v>479</v>
      </c>
      <c r="DC1745" s="18">
        <f t="shared" si="346"/>
        <v>5</v>
      </c>
      <c r="DD1745" s="18" t="str">
        <f t="shared" si="346"/>
        <v>fragments</v>
      </c>
      <c r="DE1745" s="18">
        <f t="shared" si="347"/>
        <v>0.39667273257310071</v>
      </c>
      <c r="DF1745" s="18">
        <f t="shared" si="347"/>
        <v>4.7528793789623859E-2</v>
      </c>
      <c r="DG1745" s="18">
        <f t="shared" si="348"/>
        <v>0.1798521134382644</v>
      </c>
      <c r="DH1745" s="18">
        <f t="shared" si="349"/>
        <v>0.1798521134382644</v>
      </c>
      <c r="DI1745" s="18" t="str">
        <f t="shared" si="350"/>
        <v>s.e.</v>
      </c>
      <c r="DJ1745" s="18">
        <f t="shared" si="350"/>
        <v>28</v>
      </c>
      <c r="DK1745" s="18" t="str">
        <f t="shared" si="350"/>
        <v>days</v>
      </c>
      <c r="DL1745" s="18" t="str">
        <f t="shared" si="350"/>
        <v>n/a</v>
      </c>
      <c r="DM1745" s="18" t="str">
        <f t="shared" si="350"/>
        <v>n/a</v>
      </c>
      <c r="DN1745" s="18" t="s">
        <v>2234</v>
      </c>
      <c r="DO1745" s="56"/>
      <c r="DP1745" s="56"/>
      <c r="DQ1745" s="56"/>
      <c r="DR1745" s="56"/>
      <c r="DS1745" s="56"/>
      <c r="DT1745" s="56"/>
      <c r="DU1745" s="56">
        <v>0</v>
      </c>
      <c r="DV1745" s="56">
        <v>0</v>
      </c>
      <c r="DW1745" s="18"/>
      <c r="DX1745" s="18"/>
      <c r="DY1745" s="18"/>
      <c r="DZ1745" s="18"/>
      <c r="EA1745" s="56"/>
      <c r="EB1745" s="56"/>
      <c r="EC1745" s="18"/>
      <c r="ED1745" s="56"/>
      <c r="EE1745" s="56">
        <v>0</v>
      </c>
      <c r="EF1745" s="56">
        <v>0</v>
      </c>
      <c r="EG1745" s="56">
        <v>0</v>
      </c>
      <c r="EH1745" s="18" t="s">
        <v>2238</v>
      </c>
      <c r="EI1745" s="18">
        <f t="array" ref="EI1745">IF(SUMPRODUCT(--(DO1745:DS1745&lt;&gt;""))=0, 0,1)</f>
        <v>0</v>
      </c>
      <c r="EJ1745" s="18">
        <f t="array" ref="EJ1745">IF(SUMPRODUCT(--(DT1745:EG1745&lt;&gt;""))=0, 0,1)</f>
        <v>1</v>
      </c>
      <c r="EK1745" s="18" cm="1">
        <f t="array" ref="EK1745">IF(SUMPRODUCT(--(EC1745:EG1745&lt;&gt;""))=0, 0,1)</f>
        <v>1</v>
      </c>
      <c r="EL1745" s="18">
        <f t="array" ref="EL1745">IF(SUMPRODUCT(--(EE1745:EG1745&lt;&gt;""))=0, 0,1)</f>
        <v>1</v>
      </c>
      <c r="EM1745" s="18">
        <f t="shared" si="341"/>
        <v>0</v>
      </c>
      <c r="EN1745" s="18" t="str">
        <f t="shared" si="342"/>
        <v>NA</v>
      </c>
      <c r="EO1745" s="18">
        <f t="shared" si="343"/>
        <v>0</v>
      </c>
      <c r="EP1745" s="18">
        <f t="shared" si="344"/>
        <v>0</v>
      </c>
      <c r="EQ1745" s="18">
        <f t="shared" si="333"/>
        <v>0</v>
      </c>
      <c r="ER1745" s="18" t="s">
        <v>2084</v>
      </c>
      <c r="ES1745" s="59">
        <v>43949</v>
      </c>
      <c r="ET1745" s="18"/>
      <c r="EU1745" s="18"/>
    </row>
    <row r="1746" spans="1:151" s="1" customFormat="1" ht="15.75" customHeight="1" x14ac:dyDescent="0.2">
      <c r="A1746" s="5" t="s">
        <v>1986</v>
      </c>
      <c r="B1746" s="24" t="s">
        <v>2219</v>
      </c>
      <c r="C1746" s="56">
        <v>1</v>
      </c>
      <c r="D1746" s="18" t="s">
        <v>2672</v>
      </c>
      <c r="E1746" s="18" t="s">
        <v>2950</v>
      </c>
      <c r="F1746" s="18" t="s">
        <v>553</v>
      </c>
      <c r="G1746" s="18" t="s">
        <v>728</v>
      </c>
      <c r="H1746" s="18" t="s">
        <v>1428</v>
      </c>
      <c r="I1746" s="18" t="s">
        <v>667</v>
      </c>
      <c r="J1746" s="18" t="s">
        <v>595</v>
      </c>
      <c r="K1746" s="18" t="s">
        <v>257</v>
      </c>
      <c r="L1746" s="18" t="s">
        <v>1936</v>
      </c>
      <c r="M1746" s="18" t="s">
        <v>341</v>
      </c>
      <c r="N1746" s="56">
        <v>30</v>
      </c>
      <c r="O1746" s="18" t="s">
        <v>2220</v>
      </c>
      <c r="P1746" s="18" t="s">
        <v>2128</v>
      </c>
      <c r="Q1746" s="18" t="s">
        <v>254</v>
      </c>
      <c r="R1746" s="18" t="s">
        <v>2221</v>
      </c>
      <c r="S1746" s="18" t="s">
        <v>2222</v>
      </c>
      <c r="T1746" s="18" t="s">
        <v>2223</v>
      </c>
      <c r="U1746" s="26" t="s">
        <v>257</v>
      </c>
      <c r="V1746" s="26" t="s">
        <v>257</v>
      </c>
      <c r="W1746" s="26" t="s">
        <v>257</v>
      </c>
      <c r="X1746" s="18" t="s">
        <v>2224</v>
      </c>
      <c r="Y1746" s="18">
        <v>92.4</v>
      </c>
      <c r="Z1746" s="18" t="s">
        <v>2202</v>
      </c>
      <c r="AA1746" s="18" t="s">
        <v>257</v>
      </c>
      <c r="AB1746" s="57">
        <f t="shared" si="340"/>
        <v>92.4</v>
      </c>
      <c r="AC1746" s="18" t="s">
        <v>595</v>
      </c>
      <c r="AD1746" s="18" t="s">
        <v>595</v>
      </c>
      <c r="AE1746" s="18" t="s">
        <v>595</v>
      </c>
      <c r="AF1746" s="18">
        <v>87.8</v>
      </c>
      <c r="AG1746" s="18">
        <v>96.8</v>
      </c>
      <c r="AH1746" s="18" t="s">
        <v>595</v>
      </c>
      <c r="AI1746" s="18">
        <v>28</v>
      </c>
      <c r="AJ1746" s="18" t="s">
        <v>522</v>
      </c>
      <c r="AK1746" s="18">
        <v>28</v>
      </c>
      <c r="AL1746" s="18"/>
      <c r="AM1746" s="18" t="s">
        <v>2226</v>
      </c>
      <c r="AN1746" s="18">
        <v>0.56910000000000005</v>
      </c>
      <c r="AO1746" s="18" t="s">
        <v>257</v>
      </c>
      <c r="AP1746" s="18" t="s">
        <v>563</v>
      </c>
      <c r="AQ1746" s="18">
        <v>5</v>
      </c>
      <c r="AR1746" s="18" t="s">
        <v>2227</v>
      </c>
      <c r="AS1746" s="18">
        <v>0.54710000000000003</v>
      </c>
      <c r="AT1746" s="18">
        <v>0.59</v>
      </c>
      <c r="AU1746" s="18">
        <v>2.1999999999999999E-2</v>
      </c>
      <c r="AV1746" s="18">
        <v>2.0899999999999998E-2</v>
      </c>
      <c r="AW1746" s="18" t="s">
        <v>557</v>
      </c>
      <c r="AX1746" s="18">
        <v>28</v>
      </c>
      <c r="AY1746" s="18" t="s">
        <v>522</v>
      </c>
      <c r="AZ1746" s="18" t="s">
        <v>257</v>
      </c>
      <c r="BA1746" s="18" t="s">
        <v>257</v>
      </c>
      <c r="BB1746" s="18" t="s">
        <v>2228</v>
      </c>
      <c r="BC1746" s="18" t="s">
        <v>2231</v>
      </c>
      <c r="BD1746" s="18">
        <v>0.25</v>
      </c>
      <c r="BE1746" s="18" t="s">
        <v>2232</v>
      </c>
      <c r="BF1746" s="18" t="s">
        <v>479</v>
      </c>
      <c r="BG1746" s="18">
        <v>5</v>
      </c>
      <c r="BH1746" s="18" t="s">
        <v>561</v>
      </c>
      <c r="BI1746" s="18">
        <v>0.14583333000000001</v>
      </c>
      <c r="BJ1746" s="18">
        <v>0.29464286000000001</v>
      </c>
      <c r="BK1746" s="18">
        <v>0.10416667</v>
      </c>
      <c r="BL1746" s="18">
        <v>4.4642859999999999E-2</v>
      </c>
      <c r="BM1746" s="18" t="s">
        <v>557</v>
      </c>
      <c r="BN1746" s="18">
        <v>28</v>
      </c>
      <c r="BO1746" s="18" t="s">
        <v>522</v>
      </c>
      <c r="BP1746" s="18" t="s">
        <v>257</v>
      </c>
      <c r="BQ1746" s="18" t="s">
        <v>257</v>
      </c>
      <c r="BR1746" s="18" t="s">
        <v>1287</v>
      </c>
      <c r="BS1746" s="18" t="s">
        <v>2233</v>
      </c>
      <c r="BT1746" s="18">
        <v>-0.91525420000000002</v>
      </c>
      <c r="BU1746" s="18" t="s">
        <v>2232</v>
      </c>
      <c r="BV1746" s="18" t="s">
        <v>479</v>
      </c>
      <c r="BW1746" s="18">
        <v>5</v>
      </c>
      <c r="BX1746" s="18" t="s">
        <v>561</v>
      </c>
      <c r="BY1746" s="18">
        <v>-1.2033898000000001</v>
      </c>
      <c r="BZ1746" s="18">
        <v>-0.69491530000000001</v>
      </c>
      <c r="CA1746" s="18">
        <v>0.28813559999999999</v>
      </c>
      <c r="CB1746" s="18">
        <v>0.2203389</v>
      </c>
      <c r="CC1746" s="18" t="s">
        <v>557</v>
      </c>
      <c r="CD1746" s="18">
        <v>28</v>
      </c>
      <c r="CE1746" s="18" t="s">
        <v>522</v>
      </c>
      <c r="CF1746" s="18" t="s">
        <v>257</v>
      </c>
      <c r="CG1746" s="18" t="s">
        <v>257</v>
      </c>
      <c r="CH1746" s="18" t="s">
        <v>1287</v>
      </c>
      <c r="CI1746" s="18" t="s">
        <v>2185</v>
      </c>
      <c r="CJ1746" s="18">
        <v>2.5590000000000002</v>
      </c>
      <c r="CK1746" s="18" t="s">
        <v>2186</v>
      </c>
      <c r="CL1746" s="18" t="s">
        <v>479</v>
      </c>
      <c r="CM1746" s="18">
        <v>5</v>
      </c>
      <c r="CN1746" s="18" t="s">
        <v>561</v>
      </c>
      <c r="CO1746" s="18">
        <v>0.59499999999999997</v>
      </c>
      <c r="CP1746" s="18">
        <v>4.1665999999999999</v>
      </c>
      <c r="CQ1746" s="18">
        <v>1.964</v>
      </c>
      <c r="CR1746" s="18">
        <v>1.6075999999999999</v>
      </c>
      <c r="CS1746" s="18" t="s">
        <v>557</v>
      </c>
      <c r="CT1746" s="18">
        <v>28</v>
      </c>
      <c r="CU1746" s="18" t="s">
        <v>522</v>
      </c>
      <c r="CV1746" s="18" t="s">
        <v>257</v>
      </c>
      <c r="CW1746" s="18" t="s">
        <v>257</v>
      </c>
      <c r="CX1746" s="18" t="s">
        <v>1909</v>
      </c>
      <c r="CY1746" s="18" t="s">
        <v>2163</v>
      </c>
      <c r="CZ1746" s="18">
        <f t="shared" si="345"/>
        <v>0.72685184072359355</v>
      </c>
      <c r="DA1746" s="18" t="s">
        <v>2204</v>
      </c>
      <c r="DB1746" s="18" t="s">
        <v>479</v>
      </c>
      <c r="DC1746" s="18">
        <f t="shared" si="346"/>
        <v>5</v>
      </c>
      <c r="DD1746" s="18" t="str">
        <f t="shared" si="346"/>
        <v>fragments</v>
      </c>
      <c r="DE1746" s="18">
        <f t="shared" si="347"/>
        <v>0.87881455368825623</v>
      </c>
      <c r="DF1746" s="18">
        <f t="shared" si="347"/>
        <v>0.57600176597061536</v>
      </c>
      <c r="DG1746" s="18">
        <f t="shared" si="348"/>
        <v>0.15085007475297818</v>
      </c>
      <c r="DH1746" s="18">
        <f t="shared" si="349"/>
        <v>0.15085007475297818</v>
      </c>
      <c r="DI1746" s="18" t="str">
        <f t="shared" si="350"/>
        <v>s.e.</v>
      </c>
      <c r="DJ1746" s="18">
        <f t="shared" si="350"/>
        <v>28</v>
      </c>
      <c r="DK1746" s="18" t="str">
        <f t="shared" si="350"/>
        <v>days</v>
      </c>
      <c r="DL1746" s="18" t="str">
        <f t="shared" si="350"/>
        <v>n/a</v>
      </c>
      <c r="DM1746" s="18" t="str">
        <f t="shared" si="350"/>
        <v>n/a</v>
      </c>
      <c r="DN1746" s="18" t="s">
        <v>2234</v>
      </c>
      <c r="DO1746" s="56"/>
      <c r="DP1746" s="56"/>
      <c r="DQ1746" s="56"/>
      <c r="DR1746" s="56"/>
      <c r="DS1746" s="56"/>
      <c r="DT1746" s="56"/>
      <c r="DU1746" s="56">
        <v>0</v>
      </c>
      <c r="DV1746" s="56">
        <v>0</v>
      </c>
      <c r="DW1746" s="18"/>
      <c r="DX1746" s="18"/>
      <c r="DY1746" s="18"/>
      <c r="DZ1746" s="18"/>
      <c r="EA1746" s="56"/>
      <c r="EB1746" s="56"/>
      <c r="EC1746" s="18"/>
      <c r="ED1746" s="56"/>
      <c r="EE1746" s="56">
        <v>0</v>
      </c>
      <c r="EF1746" s="56">
        <v>0</v>
      </c>
      <c r="EG1746" s="56">
        <v>0</v>
      </c>
      <c r="EH1746" s="18" t="s">
        <v>2238</v>
      </c>
      <c r="EI1746" s="18">
        <f t="array" ref="EI1746">IF(SUMPRODUCT(--(DO1746:DS1746&lt;&gt;""))=0, 0,1)</f>
        <v>0</v>
      </c>
      <c r="EJ1746" s="18">
        <f t="array" ref="EJ1746">IF(SUMPRODUCT(--(DT1746:EG1746&lt;&gt;""))=0, 0,1)</f>
        <v>1</v>
      </c>
      <c r="EK1746" s="18" cm="1">
        <f t="array" ref="EK1746">IF(SUMPRODUCT(--(EC1746:EG1746&lt;&gt;""))=0, 0,1)</f>
        <v>1</v>
      </c>
      <c r="EL1746" s="18">
        <f t="array" ref="EL1746">IF(SUMPRODUCT(--(EE1746:EG1746&lt;&gt;""))=0, 0,1)</f>
        <v>1</v>
      </c>
      <c r="EM1746" s="18">
        <f t="shared" si="341"/>
        <v>0</v>
      </c>
      <c r="EN1746" s="18" t="str">
        <f t="shared" si="342"/>
        <v>NA</v>
      </c>
      <c r="EO1746" s="18">
        <f t="shared" si="343"/>
        <v>0</v>
      </c>
      <c r="EP1746" s="18">
        <f t="shared" si="344"/>
        <v>0</v>
      </c>
      <c r="EQ1746" s="18">
        <f t="shared" si="333"/>
        <v>0</v>
      </c>
      <c r="ER1746" s="18" t="s">
        <v>2084</v>
      </c>
      <c r="ES1746" s="59">
        <v>43949</v>
      </c>
      <c r="ET1746" s="18"/>
      <c r="EU1746" s="18"/>
    </row>
    <row r="1747" spans="1:151" s="1" customFormat="1" ht="15.75" customHeight="1" x14ac:dyDescent="0.2">
      <c r="A1747" s="5" t="s">
        <v>1986</v>
      </c>
      <c r="B1747" s="24" t="s">
        <v>2219</v>
      </c>
      <c r="C1747" s="56">
        <v>1</v>
      </c>
      <c r="D1747" s="18" t="s">
        <v>2673</v>
      </c>
      <c r="E1747" s="18" t="s">
        <v>2950</v>
      </c>
      <c r="F1747" s="18" t="s">
        <v>553</v>
      </c>
      <c r="G1747" s="18" t="s">
        <v>728</v>
      </c>
      <c r="H1747" s="18" t="s">
        <v>1428</v>
      </c>
      <c r="I1747" s="18" t="s">
        <v>667</v>
      </c>
      <c r="J1747" s="18" t="s">
        <v>595</v>
      </c>
      <c r="K1747" s="18" t="s">
        <v>257</v>
      </c>
      <c r="L1747" s="18" t="s">
        <v>1936</v>
      </c>
      <c r="M1747" s="18" t="s">
        <v>341</v>
      </c>
      <c r="N1747" s="56">
        <v>30</v>
      </c>
      <c r="O1747" s="18" t="s">
        <v>2220</v>
      </c>
      <c r="P1747" s="18" t="s">
        <v>2128</v>
      </c>
      <c r="Q1747" s="18" t="s">
        <v>254</v>
      </c>
      <c r="R1747" s="18" t="s">
        <v>2221</v>
      </c>
      <c r="S1747" s="18" t="s">
        <v>2222</v>
      </c>
      <c r="T1747" s="18" t="s">
        <v>2223</v>
      </c>
      <c r="U1747" s="26" t="s">
        <v>257</v>
      </c>
      <c r="V1747" s="26" t="s">
        <v>257</v>
      </c>
      <c r="W1747" s="26" t="s">
        <v>257</v>
      </c>
      <c r="X1747" s="18" t="s">
        <v>2224</v>
      </c>
      <c r="Y1747" s="18">
        <v>92.4</v>
      </c>
      <c r="Z1747" s="18" t="s">
        <v>2202</v>
      </c>
      <c r="AA1747" s="18" t="s">
        <v>257</v>
      </c>
      <c r="AB1747" s="57">
        <f t="shared" si="340"/>
        <v>92.4</v>
      </c>
      <c r="AC1747" s="18" t="s">
        <v>595</v>
      </c>
      <c r="AD1747" s="18" t="s">
        <v>595</v>
      </c>
      <c r="AE1747" s="18" t="s">
        <v>595</v>
      </c>
      <c r="AF1747" s="18">
        <v>87.8</v>
      </c>
      <c r="AG1747" s="18">
        <v>96.8</v>
      </c>
      <c r="AH1747" s="18" t="s">
        <v>595</v>
      </c>
      <c r="AI1747" s="18">
        <v>28</v>
      </c>
      <c r="AJ1747" s="18" t="s">
        <v>522</v>
      </c>
      <c r="AK1747" s="18">
        <v>28</v>
      </c>
      <c r="AL1747" s="18" t="s">
        <v>2239</v>
      </c>
      <c r="AM1747" s="18" t="s">
        <v>2226</v>
      </c>
      <c r="AN1747" s="18">
        <v>0.58979999999999999</v>
      </c>
      <c r="AO1747" s="18" t="s">
        <v>257</v>
      </c>
      <c r="AP1747" s="18" t="s">
        <v>563</v>
      </c>
      <c r="AQ1747" s="18">
        <v>5</v>
      </c>
      <c r="AR1747" s="18" t="s">
        <v>2227</v>
      </c>
      <c r="AS1747" s="18">
        <v>0.55730000000000002</v>
      </c>
      <c r="AT1747" s="18">
        <v>0.62350000000000005</v>
      </c>
      <c r="AU1747" s="18">
        <v>3.2500000000000001E-2</v>
      </c>
      <c r="AV1747" s="18">
        <v>3.3700000000000001E-2</v>
      </c>
      <c r="AW1747" s="18" t="s">
        <v>557</v>
      </c>
      <c r="AX1747" s="18">
        <v>28</v>
      </c>
      <c r="AY1747" s="18" t="s">
        <v>522</v>
      </c>
      <c r="AZ1747" s="18" t="s">
        <v>257</v>
      </c>
      <c r="BA1747" s="18" t="s">
        <v>257</v>
      </c>
      <c r="BB1747" s="18" t="s">
        <v>2228</v>
      </c>
      <c r="BC1747" s="18" t="s">
        <v>2231</v>
      </c>
      <c r="BD1747" s="18">
        <v>0.25</v>
      </c>
      <c r="BE1747" s="18" t="s">
        <v>2232</v>
      </c>
      <c r="BF1747" s="18" t="s">
        <v>479</v>
      </c>
      <c r="BG1747" s="18">
        <v>5</v>
      </c>
      <c r="BH1747" s="18" t="s">
        <v>561</v>
      </c>
      <c r="BI1747" s="18">
        <v>0.14583333000000001</v>
      </c>
      <c r="BJ1747" s="18">
        <v>0.33928571000000002</v>
      </c>
      <c r="BK1747" s="18">
        <v>0.10416667</v>
      </c>
      <c r="BL1747" s="18">
        <v>8.9285710000000004E-2</v>
      </c>
      <c r="BM1747" s="18" t="s">
        <v>557</v>
      </c>
      <c r="BN1747" s="18">
        <v>28</v>
      </c>
      <c r="BO1747" s="18" t="s">
        <v>522</v>
      </c>
      <c r="BP1747" s="18" t="s">
        <v>257</v>
      </c>
      <c r="BQ1747" s="18" t="s">
        <v>257</v>
      </c>
      <c r="BR1747" s="18" t="s">
        <v>1287</v>
      </c>
      <c r="BS1747" s="18" t="s">
        <v>2233</v>
      </c>
      <c r="BT1747" s="18">
        <v>-1.2033898000000001</v>
      </c>
      <c r="BU1747" s="18" t="s">
        <v>2232</v>
      </c>
      <c r="BV1747" s="18" t="s">
        <v>479</v>
      </c>
      <c r="BW1747" s="18">
        <v>5</v>
      </c>
      <c r="BX1747" s="18" t="s">
        <v>561</v>
      </c>
      <c r="BY1747" s="18">
        <v>-0.69491525399999998</v>
      </c>
      <c r="BZ1747" s="18"/>
      <c r="CA1747" s="18">
        <f>BY1747-BT1747</f>
        <v>0.50847454600000008</v>
      </c>
      <c r="CB1747" s="18">
        <v>0.50847454600000008</v>
      </c>
      <c r="CC1747" s="18" t="s">
        <v>557</v>
      </c>
      <c r="CD1747" s="18">
        <v>28</v>
      </c>
      <c r="CE1747" s="18" t="s">
        <v>522</v>
      </c>
      <c r="CF1747" s="18" t="s">
        <v>257</v>
      </c>
      <c r="CG1747" s="18" t="s">
        <v>257</v>
      </c>
      <c r="CH1747" s="18" t="s">
        <v>1287</v>
      </c>
      <c r="CI1747" s="18" t="s">
        <v>2185</v>
      </c>
      <c r="CJ1747" s="18">
        <v>0</v>
      </c>
      <c r="CK1747" s="18" t="s">
        <v>2186</v>
      </c>
      <c r="CL1747" s="18" t="s">
        <v>479</v>
      </c>
      <c r="CM1747" s="18">
        <v>5</v>
      </c>
      <c r="CN1747" s="18" t="s">
        <v>561</v>
      </c>
      <c r="CO1747" s="18" t="s">
        <v>257</v>
      </c>
      <c r="CP1747" s="18" t="s">
        <v>257</v>
      </c>
      <c r="CQ1747" s="18">
        <v>0</v>
      </c>
      <c r="CR1747" s="18">
        <v>0</v>
      </c>
      <c r="CS1747" s="18" t="s">
        <v>557</v>
      </c>
      <c r="CT1747" s="18">
        <v>28</v>
      </c>
      <c r="CU1747" s="18" t="s">
        <v>522</v>
      </c>
      <c r="CV1747" s="18" t="s">
        <v>257</v>
      </c>
      <c r="CW1747" s="18" t="s">
        <v>257</v>
      </c>
      <c r="CX1747" s="18" t="s">
        <v>1909</v>
      </c>
      <c r="CY1747" s="18" t="s">
        <v>2163</v>
      </c>
      <c r="CZ1747" s="18">
        <f t="shared" si="345"/>
        <v>0.7922535158599483</v>
      </c>
      <c r="DA1747" s="18" t="s">
        <v>2204</v>
      </c>
      <c r="DB1747" s="18" t="s">
        <v>479</v>
      </c>
      <c r="DC1747" s="18">
        <f t="shared" si="346"/>
        <v>5</v>
      </c>
      <c r="DD1747" s="18" t="str">
        <f t="shared" si="346"/>
        <v>fragments</v>
      </c>
      <c r="DE1747" s="18">
        <f t="shared" si="347"/>
        <v>0.79014228114785345</v>
      </c>
      <c r="DF1747" s="18" t="e">
        <f t="shared" si="347"/>
        <v>#DIV/0!</v>
      </c>
      <c r="DG1747" s="18" t="e">
        <f t="shared" si="348"/>
        <v>#DIV/0!</v>
      </c>
      <c r="DH1747" s="18" t="e">
        <f>DF1747-CZ1747</f>
        <v>#DIV/0!</v>
      </c>
      <c r="DI1747" s="18" t="str">
        <f t="shared" si="350"/>
        <v>s.e.</v>
      </c>
      <c r="DJ1747" s="18">
        <f t="shared" si="350"/>
        <v>28</v>
      </c>
      <c r="DK1747" s="18" t="str">
        <f t="shared" si="350"/>
        <v>days</v>
      </c>
      <c r="DL1747" s="18" t="str">
        <f t="shared" si="350"/>
        <v>n/a</v>
      </c>
      <c r="DM1747" s="18" t="str">
        <f t="shared" si="350"/>
        <v>n/a</v>
      </c>
      <c r="DN1747" s="18" t="s">
        <v>2234</v>
      </c>
      <c r="DO1747" s="56"/>
      <c r="DP1747" s="56"/>
      <c r="DQ1747" s="56"/>
      <c r="DR1747" s="56"/>
      <c r="DS1747" s="56"/>
      <c r="DT1747" s="56"/>
      <c r="DU1747" s="56">
        <v>0</v>
      </c>
      <c r="DV1747" s="56">
        <v>0</v>
      </c>
      <c r="DW1747" s="18"/>
      <c r="DX1747" s="18"/>
      <c r="DY1747" s="18"/>
      <c r="DZ1747" s="18"/>
      <c r="EA1747" s="56"/>
      <c r="EB1747" s="56"/>
      <c r="EC1747" s="18"/>
      <c r="ED1747" s="56"/>
      <c r="EE1747" s="56">
        <v>0</v>
      </c>
      <c r="EF1747" s="56">
        <v>0</v>
      </c>
      <c r="EG1747" s="56">
        <v>0</v>
      </c>
      <c r="EH1747" s="18" t="s">
        <v>2238</v>
      </c>
      <c r="EI1747" s="18">
        <f t="array" ref="EI1747">IF(SUMPRODUCT(--(DO1747:DS1747&lt;&gt;""))=0, 0,1)</f>
        <v>0</v>
      </c>
      <c r="EJ1747" s="18">
        <f t="array" ref="EJ1747">IF(SUMPRODUCT(--(DT1747:EG1747&lt;&gt;""))=0, 0,1)</f>
        <v>1</v>
      </c>
      <c r="EK1747" s="18" cm="1">
        <f t="array" ref="EK1747">IF(SUMPRODUCT(--(EC1747:EG1747&lt;&gt;""))=0, 0,1)</f>
        <v>1</v>
      </c>
      <c r="EL1747" s="18">
        <f t="array" ref="EL1747">IF(SUMPRODUCT(--(EE1747:EG1747&lt;&gt;""))=0, 0,1)</f>
        <v>1</v>
      </c>
      <c r="EM1747" s="18">
        <f t="shared" si="341"/>
        <v>0</v>
      </c>
      <c r="EN1747" s="18" t="str">
        <f t="shared" si="342"/>
        <v>NA</v>
      </c>
      <c r="EO1747" s="18">
        <f t="shared" si="343"/>
        <v>0</v>
      </c>
      <c r="EP1747" s="18">
        <f t="shared" si="344"/>
        <v>0</v>
      </c>
      <c r="EQ1747" s="18">
        <f t="shared" si="333"/>
        <v>0</v>
      </c>
      <c r="ER1747" s="18" t="s">
        <v>2084</v>
      </c>
      <c r="ES1747" s="59">
        <v>43949</v>
      </c>
      <c r="ET1747" s="18"/>
      <c r="EU1747" s="18"/>
    </row>
    <row r="1748" spans="1:151" s="1" customFormat="1" ht="15.75" customHeight="1" x14ac:dyDescent="0.2">
      <c r="A1748" s="5" t="s">
        <v>1986</v>
      </c>
      <c r="B1748" s="24" t="s">
        <v>2219</v>
      </c>
      <c r="C1748" s="56">
        <v>1</v>
      </c>
      <c r="D1748" s="18" t="s">
        <v>1651</v>
      </c>
      <c r="E1748" s="18" t="s">
        <v>2951</v>
      </c>
      <c r="F1748" s="18" t="s">
        <v>553</v>
      </c>
      <c r="G1748" s="18" t="s">
        <v>728</v>
      </c>
      <c r="H1748" s="18" t="s">
        <v>1428</v>
      </c>
      <c r="I1748" s="18" t="s">
        <v>667</v>
      </c>
      <c r="J1748" s="18" t="s">
        <v>595</v>
      </c>
      <c r="K1748" s="18" t="s">
        <v>257</v>
      </c>
      <c r="L1748" s="18" t="s">
        <v>1936</v>
      </c>
      <c r="M1748" s="18" t="s">
        <v>341</v>
      </c>
      <c r="N1748" s="56">
        <v>30</v>
      </c>
      <c r="O1748" s="18" t="s">
        <v>2220</v>
      </c>
      <c r="P1748" s="18" t="s">
        <v>2128</v>
      </c>
      <c r="Q1748" s="18" t="s">
        <v>254</v>
      </c>
      <c r="R1748" s="18" t="s">
        <v>2221</v>
      </c>
      <c r="S1748" s="18" t="s">
        <v>2222</v>
      </c>
      <c r="T1748" s="18" t="s">
        <v>2223</v>
      </c>
      <c r="U1748" s="26" t="s">
        <v>257</v>
      </c>
      <c r="V1748" s="26" t="s">
        <v>257</v>
      </c>
      <c r="W1748" s="26" t="s">
        <v>257</v>
      </c>
      <c r="X1748" s="18" t="s">
        <v>2224</v>
      </c>
      <c r="Y1748" s="18">
        <v>1</v>
      </c>
      <c r="Z1748" s="18" t="s">
        <v>2202</v>
      </c>
      <c r="AA1748" s="18" t="s">
        <v>257</v>
      </c>
      <c r="AB1748" s="57">
        <f t="shared" si="340"/>
        <v>1</v>
      </c>
      <c r="AC1748" s="18" t="s">
        <v>595</v>
      </c>
      <c r="AD1748" s="18" t="s">
        <v>595</v>
      </c>
      <c r="AE1748" s="18" t="s">
        <v>595</v>
      </c>
      <c r="AF1748" s="18" t="s">
        <v>595</v>
      </c>
      <c r="AG1748" s="18" t="s">
        <v>595</v>
      </c>
      <c r="AH1748" s="18" t="s">
        <v>595</v>
      </c>
      <c r="AI1748" s="18">
        <v>35</v>
      </c>
      <c r="AJ1748" s="18" t="s">
        <v>522</v>
      </c>
      <c r="AK1748" s="18">
        <v>35</v>
      </c>
      <c r="AL1748" s="18"/>
      <c r="AM1748" s="18" t="s">
        <v>2226</v>
      </c>
      <c r="AN1748" s="18">
        <v>0.58489999999999998</v>
      </c>
      <c r="AO1748" s="18" t="s">
        <v>257</v>
      </c>
      <c r="AP1748" s="18" t="s">
        <v>563</v>
      </c>
      <c r="AQ1748" s="18">
        <v>5</v>
      </c>
      <c r="AR1748" s="18" t="s">
        <v>2227</v>
      </c>
      <c r="AS1748" s="18">
        <v>0.56899999999999995</v>
      </c>
      <c r="AT1748" s="18">
        <v>0.6008</v>
      </c>
      <c r="AU1748" s="18">
        <v>1.5900000000000001E-2</v>
      </c>
      <c r="AV1748" s="18">
        <v>1.5900000000000001E-2</v>
      </c>
      <c r="AW1748" s="18" t="s">
        <v>557</v>
      </c>
      <c r="AX1748" s="18">
        <v>35</v>
      </c>
      <c r="AY1748" s="18" t="s">
        <v>522</v>
      </c>
      <c r="AZ1748" s="18" t="s">
        <v>257</v>
      </c>
      <c r="BA1748" s="18" t="s">
        <v>257</v>
      </c>
      <c r="BB1748" s="18" t="s">
        <v>2228</v>
      </c>
      <c r="BC1748" s="18"/>
      <c r="BD1748" s="18"/>
      <c r="BE1748" s="18"/>
      <c r="BF1748" s="18"/>
      <c r="BG1748" s="18"/>
      <c r="BH1748" s="18"/>
      <c r="BI1748" s="18"/>
      <c r="BJ1748" s="18"/>
      <c r="BK1748" s="18"/>
      <c r="BL1748" s="18"/>
      <c r="BM1748" s="18"/>
      <c r="BN1748" s="18"/>
      <c r="BO1748" s="18"/>
      <c r="BP1748" s="18"/>
      <c r="BQ1748" s="18"/>
      <c r="BR1748" s="18"/>
      <c r="BS1748" s="18"/>
      <c r="BT1748" s="18"/>
      <c r="BU1748" s="18"/>
      <c r="BV1748" s="18"/>
      <c r="BW1748" s="18"/>
      <c r="BX1748" s="18"/>
      <c r="BY1748" s="18"/>
      <c r="BZ1748" s="18"/>
      <c r="CA1748" s="18"/>
      <c r="CB1748" s="18"/>
      <c r="CC1748" s="18"/>
      <c r="CD1748" s="18"/>
      <c r="CE1748" s="18"/>
      <c r="CF1748" s="18"/>
      <c r="CG1748" s="18"/>
      <c r="CH1748" s="18"/>
      <c r="CI1748" s="18" t="s">
        <v>2185</v>
      </c>
      <c r="CJ1748" s="18">
        <v>0</v>
      </c>
      <c r="CK1748" s="18" t="s">
        <v>2186</v>
      </c>
      <c r="CL1748" s="18" t="s">
        <v>479</v>
      </c>
      <c r="CM1748" s="18">
        <v>5</v>
      </c>
      <c r="CN1748" s="18" t="s">
        <v>561</v>
      </c>
      <c r="CO1748" s="18" t="s">
        <v>257</v>
      </c>
      <c r="CP1748" s="18" t="s">
        <v>257</v>
      </c>
      <c r="CQ1748" s="18">
        <v>0</v>
      </c>
      <c r="CR1748" s="18">
        <v>0</v>
      </c>
      <c r="CS1748" s="18" t="s">
        <v>557</v>
      </c>
      <c r="CT1748" s="18">
        <v>35</v>
      </c>
      <c r="CU1748" s="18" t="s">
        <v>522</v>
      </c>
      <c r="CV1748" s="18" t="s">
        <v>257</v>
      </c>
      <c r="CW1748" s="18" t="s">
        <v>257</v>
      </c>
      <c r="CX1748" s="18" t="s">
        <v>1909</v>
      </c>
      <c r="CY1748" s="18"/>
      <c r="CZ1748" s="18"/>
      <c r="DA1748" s="18"/>
      <c r="DB1748" s="18"/>
      <c r="DC1748" s="18"/>
      <c r="DD1748" s="18"/>
      <c r="DE1748" s="18"/>
      <c r="DF1748" s="18"/>
      <c r="DG1748" s="18"/>
      <c r="DH1748" s="18"/>
      <c r="DI1748" s="18"/>
      <c r="DJ1748" s="18"/>
      <c r="DK1748" s="18"/>
      <c r="DL1748" s="18"/>
      <c r="DM1748" s="18"/>
      <c r="DN1748" s="18"/>
      <c r="DO1748" s="56"/>
      <c r="DP1748" s="56"/>
      <c r="DQ1748" s="56"/>
      <c r="DR1748" s="56"/>
      <c r="DS1748" s="56"/>
      <c r="DT1748" s="56"/>
      <c r="DU1748" s="56"/>
      <c r="DV1748" s="56">
        <v>0</v>
      </c>
      <c r="DW1748" s="18"/>
      <c r="DX1748" s="18"/>
      <c r="DY1748" s="18"/>
      <c r="DZ1748" s="56"/>
      <c r="EA1748" s="56"/>
      <c r="EB1748" s="56"/>
      <c r="EC1748" s="18"/>
      <c r="ED1748" s="56"/>
      <c r="EE1748" s="56">
        <v>0</v>
      </c>
      <c r="EF1748" s="56">
        <v>0</v>
      </c>
      <c r="EG1748" s="56">
        <v>0</v>
      </c>
      <c r="EH1748" s="18" t="s">
        <v>2229</v>
      </c>
      <c r="EI1748" s="18">
        <f t="array" ref="EI1748">IF(SUMPRODUCT(--(DO1748:DS1748&lt;&gt;""))=0, 0,1)</f>
        <v>0</v>
      </c>
      <c r="EJ1748" s="18">
        <f t="array" ref="EJ1748">IF(SUMPRODUCT(--(DT1748:EG1748&lt;&gt;""))=0, 0,1)</f>
        <v>1</v>
      </c>
      <c r="EK1748" s="18" cm="1">
        <f t="array" ref="EK1748">IF(SUMPRODUCT(--(EC1748:EG1748&lt;&gt;""))=0, 0,1)</f>
        <v>1</v>
      </c>
      <c r="EL1748" s="18">
        <f t="array" ref="EL1748">IF(SUMPRODUCT(--(EE1748:EG1748&lt;&gt;""))=0, 0,1)</f>
        <v>1</v>
      </c>
      <c r="EM1748" s="18">
        <f t="shared" si="341"/>
        <v>0</v>
      </c>
      <c r="EN1748" s="18" t="str">
        <f t="shared" si="342"/>
        <v>NA</v>
      </c>
      <c r="EO1748" s="18">
        <f t="shared" si="343"/>
        <v>0</v>
      </c>
      <c r="EP1748" s="18">
        <f t="shared" si="344"/>
        <v>0</v>
      </c>
      <c r="EQ1748" s="18">
        <f t="shared" si="333"/>
        <v>0</v>
      </c>
      <c r="ER1748" s="18" t="s">
        <v>2084</v>
      </c>
      <c r="ES1748" s="59">
        <v>43949</v>
      </c>
      <c r="ET1748" s="18"/>
      <c r="EU1748" s="18"/>
    </row>
    <row r="1749" spans="1:151" s="1" customFormat="1" ht="15.75" customHeight="1" x14ac:dyDescent="0.2">
      <c r="A1749" s="5" t="s">
        <v>1986</v>
      </c>
      <c r="B1749" s="24" t="s">
        <v>2219</v>
      </c>
      <c r="C1749" s="56">
        <v>1</v>
      </c>
      <c r="D1749" s="18" t="s">
        <v>2670</v>
      </c>
      <c r="E1749" s="18" t="s">
        <v>2951</v>
      </c>
      <c r="F1749" s="18" t="s">
        <v>553</v>
      </c>
      <c r="G1749" s="18" t="s">
        <v>728</v>
      </c>
      <c r="H1749" s="18" t="s">
        <v>1428</v>
      </c>
      <c r="I1749" s="18" t="s">
        <v>667</v>
      </c>
      <c r="J1749" s="18" t="s">
        <v>595</v>
      </c>
      <c r="K1749" s="18" t="s">
        <v>257</v>
      </c>
      <c r="L1749" s="18" t="s">
        <v>1936</v>
      </c>
      <c r="M1749" s="18" t="s">
        <v>341</v>
      </c>
      <c r="N1749" s="56">
        <v>30</v>
      </c>
      <c r="O1749" s="18" t="s">
        <v>2220</v>
      </c>
      <c r="P1749" s="18" t="s">
        <v>2128</v>
      </c>
      <c r="Q1749" s="18" t="s">
        <v>254</v>
      </c>
      <c r="R1749" s="18" t="s">
        <v>2221</v>
      </c>
      <c r="S1749" s="18" t="s">
        <v>2222</v>
      </c>
      <c r="T1749" s="18" t="s">
        <v>2223</v>
      </c>
      <c r="U1749" s="26" t="s">
        <v>257</v>
      </c>
      <c r="V1749" s="26" t="s">
        <v>257</v>
      </c>
      <c r="W1749" s="26" t="s">
        <v>257</v>
      </c>
      <c r="X1749" s="18" t="s">
        <v>2224</v>
      </c>
      <c r="Y1749" s="18">
        <v>35.799999999999997</v>
      </c>
      <c r="Z1749" s="18" t="s">
        <v>2202</v>
      </c>
      <c r="AA1749" s="18" t="s">
        <v>257</v>
      </c>
      <c r="AB1749" s="57">
        <f t="shared" si="340"/>
        <v>35.799999999999997</v>
      </c>
      <c r="AC1749" s="18" t="s">
        <v>595</v>
      </c>
      <c r="AD1749" s="18" t="s">
        <v>595</v>
      </c>
      <c r="AE1749" s="18" t="s">
        <v>595</v>
      </c>
      <c r="AF1749" s="18">
        <v>33.5</v>
      </c>
      <c r="AG1749" s="18">
        <v>38.1</v>
      </c>
      <c r="AH1749" s="18" t="s">
        <v>595</v>
      </c>
      <c r="AI1749" s="18">
        <v>35</v>
      </c>
      <c r="AJ1749" s="18" t="s">
        <v>522</v>
      </c>
      <c r="AK1749" s="18">
        <v>35</v>
      </c>
      <c r="AL1749" s="18" t="s">
        <v>2240</v>
      </c>
      <c r="AM1749" s="18" t="s">
        <v>2226</v>
      </c>
      <c r="AN1749" s="18">
        <v>0.56810000000000005</v>
      </c>
      <c r="AO1749" s="18" t="s">
        <v>257</v>
      </c>
      <c r="AP1749" s="18" t="s">
        <v>563</v>
      </c>
      <c r="AQ1749" s="18">
        <v>5</v>
      </c>
      <c r="AR1749" s="18" t="s">
        <v>2227</v>
      </c>
      <c r="AS1749" s="18">
        <v>0.54510000000000003</v>
      </c>
      <c r="AT1749" s="18">
        <v>0.59199999999999997</v>
      </c>
      <c r="AU1749" s="18">
        <v>2.3E-2</v>
      </c>
      <c r="AV1749" s="18">
        <v>2.3900000000000001E-2</v>
      </c>
      <c r="AW1749" s="18" t="s">
        <v>557</v>
      </c>
      <c r="AX1749" s="18">
        <v>35</v>
      </c>
      <c r="AY1749" s="18" t="s">
        <v>522</v>
      </c>
      <c r="AZ1749" s="18" t="s">
        <v>257</v>
      </c>
      <c r="BA1749" s="18" t="s">
        <v>257</v>
      </c>
      <c r="BB1749" s="18" t="s">
        <v>2228</v>
      </c>
      <c r="BC1749" s="18"/>
      <c r="BD1749" s="18"/>
      <c r="BE1749" s="18"/>
      <c r="BF1749" s="18"/>
      <c r="BG1749" s="18"/>
      <c r="BH1749" s="18"/>
      <c r="BI1749" s="18"/>
      <c r="BJ1749" s="18"/>
      <c r="BK1749" s="18"/>
      <c r="BL1749" s="18"/>
      <c r="BM1749" s="18"/>
      <c r="BN1749" s="18"/>
      <c r="BO1749" s="18"/>
      <c r="BP1749" s="18"/>
      <c r="BQ1749" s="18"/>
      <c r="BR1749" s="18"/>
      <c r="BS1749" s="18"/>
      <c r="BT1749" s="18"/>
      <c r="BU1749" s="18"/>
      <c r="BV1749" s="18"/>
      <c r="BW1749" s="18"/>
      <c r="BX1749" s="18"/>
      <c r="BY1749" s="18"/>
      <c r="BZ1749" s="18"/>
      <c r="CA1749" s="18"/>
      <c r="CB1749" s="18"/>
      <c r="CC1749" s="18"/>
      <c r="CD1749" s="18"/>
      <c r="CE1749" s="18"/>
      <c r="CF1749" s="18"/>
      <c r="CG1749" s="18"/>
      <c r="CH1749" s="18"/>
      <c r="CI1749" s="18" t="s">
        <v>2185</v>
      </c>
      <c r="CJ1749" s="18">
        <v>2.68</v>
      </c>
      <c r="CK1749" s="18" t="s">
        <v>2186</v>
      </c>
      <c r="CL1749" s="18" t="s">
        <v>479</v>
      </c>
      <c r="CM1749" s="18">
        <v>5</v>
      </c>
      <c r="CN1749" s="18" t="s">
        <v>561</v>
      </c>
      <c r="CO1749" s="18">
        <f>CJ1749-CQ1749</f>
        <v>1.08</v>
      </c>
      <c r="CP1749" s="18">
        <v>4.28</v>
      </c>
      <c r="CQ1749" s="18">
        <f>CR1749</f>
        <v>1.6</v>
      </c>
      <c r="CR1749" s="18">
        <f>CP1749-CJ1749</f>
        <v>1.6</v>
      </c>
      <c r="CS1749" s="18" t="s">
        <v>557</v>
      </c>
      <c r="CT1749" s="18">
        <v>35</v>
      </c>
      <c r="CU1749" s="18" t="s">
        <v>522</v>
      </c>
      <c r="CV1749" s="18" t="s">
        <v>257</v>
      </c>
      <c r="CW1749" s="18" t="s">
        <v>257</v>
      </c>
      <c r="CX1749" s="18" t="s">
        <v>1909</v>
      </c>
      <c r="CY1749" s="18"/>
      <c r="CZ1749" s="18"/>
      <c r="DA1749" s="18"/>
      <c r="DB1749" s="18"/>
      <c r="DC1749" s="18"/>
      <c r="DD1749" s="18"/>
      <c r="DE1749" s="18"/>
      <c r="DF1749" s="18"/>
      <c r="DG1749" s="18"/>
      <c r="DH1749" s="18"/>
      <c r="DI1749" s="18"/>
      <c r="DJ1749" s="18"/>
      <c r="DK1749" s="18"/>
      <c r="DL1749" s="18"/>
      <c r="DM1749" s="18"/>
      <c r="DN1749" s="18"/>
      <c r="DO1749" s="56"/>
      <c r="DP1749" s="56"/>
      <c r="DQ1749" s="56"/>
      <c r="DR1749" s="56"/>
      <c r="DS1749" s="56"/>
      <c r="DT1749" s="56"/>
      <c r="DU1749" s="56"/>
      <c r="DV1749" s="56">
        <v>0</v>
      </c>
      <c r="DW1749" s="18"/>
      <c r="DX1749" s="18"/>
      <c r="DY1749" s="18"/>
      <c r="DZ1749" s="56"/>
      <c r="EA1749" s="56"/>
      <c r="EB1749" s="56"/>
      <c r="EC1749" s="18"/>
      <c r="ED1749" s="56"/>
      <c r="EE1749" s="56">
        <v>1</v>
      </c>
      <c r="EF1749" s="56">
        <v>0</v>
      </c>
      <c r="EG1749" s="56">
        <v>0</v>
      </c>
      <c r="EH1749" s="18" t="s">
        <v>2229</v>
      </c>
      <c r="EI1749" s="18">
        <f t="array" ref="EI1749">IF(SUMPRODUCT(--(DO1749:DS1749&lt;&gt;""))=0, 0,1)</f>
        <v>0</v>
      </c>
      <c r="EJ1749" s="18">
        <f t="array" ref="EJ1749">IF(SUMPRODUCT(--(DT1749:EG1749&lt;&gt;""))=0, 0,1)</f>
        <v>1</v>
      </c>
      <c r="EK1749" s="18" cm="1">
        <f t="array" ref="EK1749">IF(SUMPRODUCT(--(EC1749:EG1749&lt;&gt;""))=0, 0,1)</f>
        <v>1</v>
      </c>
      <c r="EL1749" s="18">
        <f t="array" ref="EL1749">IF(SUMPRODUCT(--(EE1749:EG1749&lt;&gt;""))=0, 0,1)</f>
        <v>1</v>
      </c>
      <c r="EM1749" s="18">
        <f t="shared" si="341"/>
        <v>1</v>
      </c>
      <c r="EN1749" s="18" t="str">
        <f t="shared" si="342"/>
        <v>NA</v>
      </c>
      <c r="EO1749" s="18">
        <f t="shared" si="343"/>
        <v>1</v>
      </c>
      <c r="EP1749" s="18">
        <f t="shared" si="344"/>
        <v>1</v>
      </c>
      <c r="EQ1749" s="18">
        <f t="shared" si="333"/>
        <v>1</v>
      </c>
      <c r="ER1749" s="18" t="s">
        <v>2084</v>
      </c>
      <c r="ES1749" s="59">
        <v>43949</v>
      </c>
      <c r="ET1749" s="18"/>
      <c r="EU1749" s="18"/>
    </row>
    <row r="1750" spans="1:151" s="1" customFormat="1" ht="15.75" customHeight="1" x14ac:dyDescent="0.2">
      <c r="A1750" s="5" t="s">
        <v>1986</v>
      </c>
      <c r="B1750" s="24" t="s">
        <v>2219</v>
      </c>
      <c r="C1750" s="56">
        <v>1</v>
      </c>
      <c r="D1750" s="18" t="s">
        <v>2671</v>
      </c>
      <c r="E1750" s="18" t="s">
        <v>2951</v>
      </c>
      <c r="F1750" s="18" t="s">
        <v>553</v>
      </c>
      <c r="G1750" s="18" t="s">
        <v>728</v>
      </c>
      <c r="H1750" s="18" t="s">
        <v>1428</v>
      </c>
      <c r="I1750" s="18" t="s">
        <v>667</v>
      </c>
      <c r="J1750" s="18" t="s">
        <v>595</v>
      </c>
      <c r="K1750" s="18" t="s">
        <v>257</v>
      </c>
      <c r="L1750" s="18" t="s">
        <v>1936</v>
      </c>
      <c r="M1750" s="18" t="s">
        <v>341</v>
      </c>
      <c r="N1750" s="56">
        <v>30</v>
      </c>
      <c r="O1750" s="18" t="s">
        <v>2220</v>
      </c>
      <c r="P1750" s="18" t="s">
        <v>2128</v>
      </c>
      <c r="Q1750" s="18" t="s">
        <v>254</v>
      </c>
      <c r="R1750" s="18" t="s">
        <v>2221</v>
      </c>
      <c r="S1750" s="18" t="s">
        <v>2222</v>
      </c>
      <c r="T1750" s="18" t="s">
        <v>2223</v>
      </c>
      <c r="U1750" s="26" t="s">
        <v>257</v>
      </c>
      <c r="V1750" s="26" t="s">
        <v>257</v>
      </c>
      <c r="W1750" s="26" t="s">
        <v>257</v>
      </c>
      <c r="X1750" s="18"/>
      <c r="Y1750" s="18">
        <v>35.799999999999997</v>
      </c>
      <c r="Z1750" s="18" t="s">
        <v>2202</v>
      </c>
      <c r="AA1750" s="18" t="s">
        <v>257</v>
      </c>
      <c r="AB1750" s="57">
        <f t="shared" si="340"/>
        <v>35.799999999999997</v>
      </c>
      <c r="AC1750" s="18" t="s">
        <v>595</v>
      </c>
      <c r="AD1750" s="18" t="s">
        <v>595</v>
      </c>
      <c r="AE1750" s="18" t="s">
        <v>595</v>
      </c>
      <c r="AF1750" s="18">
        <v>33.5</v>
      </c>
      <c r="AG1750" s="18">
        <v>38.1</v>
      </c>
      <c r="AH1750" s="18" t="s">
        <v>595</v>
      </c>
      <c r="AI1750" s="18">
        <v>35</v>
      </c>
      <c r="AJ1750" s="18" t="s">
        <v>522</v>
      </c>
      <c r="AK1750" s="18">
        <v>35</v>
      </c>
      <c r="AL1750" s="18" t="s">
        <v>2241</v>
      </c>
      <c r="AM1750" s="18" t="s">
        <v>2226</v>
      </c>
      <c r="AN1750" s="18">
        <v>0.58318000000000003</v>
      </c>
      <c r="AO1750" s="18" t="s">
        <v>257</v>
      </c>
      <c r="AP1750" s="18" t="s">
        <v>563</v>
      </c>
      <c r="AQ1750" s="18">
        <v>5</v>
      </c>
      <c r="AR1750" s="18" t="s">
        <v>2227</v>
      </c>
      <c r="AS1750" s="18">
        <v>0.56016999999999995</v>
      </c>
      <c r="AT1750" s="18">
        <v>0.60440000000000005</v>
      </c>
      <c r="AU1750" s="18">
        <v>2.3009999999999999E-2</v>
      </c>
      <c r="AV1750" s="18">
        <v>2.1219999999999999E-2</v>
      </c>
      <c r="AW1750" s="18" t="s">
        <v>557</v>
      </c>
      <c r="AX1750" s="18">
        <v>35</v>
      </c>
      <c r="AY1750" s="18" t="s">
        <v>522</v>
      </c>
      <c r="AZ1750" s="18" t="s">
        <v>257</v>
      </c>
      <c r="BA1750" s="18" t="s">
        <v>257</v>
      </c>
      <c r="BB1750" s="18" t="s">
        <v>2228</v>
      </c>
      <c r="BC1750" s="18"/>
      <c r="BD1750" s="18"/>
      <c r="BE1750" s="18"/>
      <c r="BF1750" s="18"/>
      <c r="BG1750" s="18"/>
      <c r="BH1750" s="18"/>
      <c r="BI1750" s="18"/>
      <c r="BJ1750" s="18"/>
      <c r="BK1750" s="18"/>
      <c r="BL1750" s="18"/>
      <c r="BM1750" s="18"/>
      <c r="BN1750" s="18"/>
      <c r="BO1750" s="18"/>
      <c r="BP1750" s="18"/>
      <c r="BQ1750" s="18"/>
      <c r="BR1750" s="18"/>
      <c r="BS1750" s="18"/>
      <c r="BT1750" s="18"/>
      <c r="BU1750" s="18"/>
      <c r="BV1750" s="18"/>
      <c r="BW1750" s="18"/>
      <c r="BX1750" s="18"/>
      <c r="BY1750" s="18"/>
      <c r="BZ1750" s="18"/>
      <c r="CA1750" s="18"/>
      <c r="CB1750" s="18"/>
      <c r="CC1750" s="18"/>
      <c r="CD1750" s="18"/>
      <c r="CE1750" s="18"/>
      <c r="CF1750" s="18"/>
      <c r="CG1750" s="18"/>
      <c r="CH1750" s="18"/>
      <c r="CI1750" s="18" t="s">
        <v>1907</v>
      </c>
      <c r="CJ1750" s="18">
        <v>0</v>
      </c>
      <c r="CK1750" s="18" t="s">
        <v>1267</v>
      </c>
      <c r="CL1750" s="18" t="s">
        <v>479</v>
      </c>
      <c r="CM1750" s="18">
        <v>5</v>
      </c>
      <c r="CN1750" s="18" t="s">
        <v>561</v>
      </c>
      <c r="CO1750" s="18" t="s">
        <v>257</v>
      </c>
      <c r="CP1750" s="18" t="s">
        <v>257</v>
      </c>
      <c r="CQ1750" s="18">
        <v>0</v>
      </c>
      <c r="CR1750" s="18">
        <v>0</v>
      </c>
      <c r="CS1750" s="18" t="s">
        <v>557</v>
      </c>
      <c r="CT1750" s="18">
        <v>35</v>
      </c>
      <c r="CU1750" s="18" t="s">
        <v>522</v>
      </c>
      <c r="CV1750" s="18" t="s">
        <v>257</v>
      </c>
      <c r="CW1750" s="18" t="s">
        <v>257</v>
      </c>
      <c r="CX1750" s="18" t="s">
        <v>1909</v>
      </c>
      <c r="CY1750" s="18"/>
      <c r="CZ1750" s="18"/>
      <c r="DA1750" s="18"/>
      <c r="DB1750" s="18"/>
      <c r="DC1750" s="18"/>
      <c r="DD1750" s="18"/>
      <c r="DE1750" s="18"/>
      <c r="DF1750" s="18"/>
      <c r="DG1750" s="18"/>
      <c r="DH1750" s="18"/>
      <c r="DI1750" s="18"/>
      <c r="DJ1750" s="18"/>
      <c r="DK1750" s="18"/>
      <c r="DL1750" s="18"/>
      <c r="DM1750" s="18"/>
      <c r="DN1750" s="18"/>
      <c r="DO1750" s="56"/>
      <c r="DP1750" s="56"/>
      <c r="DQ1750" s="56"/>
      <c r="DR1750" s="56"/>
      <c r="DS1750" s="56"/>
      <c r="DT1750" s="56"/>
      <c r="DU1750" s="56"/>
      <c r="DV1750" s="56">
        <v>0</v>
      </c>
      <c r="DW1750" s="18"/>
      <c r="DX1750" s="18"/>
      <c r="DY1750" s="18"/>
      <c r="DZ1750" s="56"/>
      <c r="EA1750" s="56"/>
      <c r="EB1750" s="56"/>
      <c r="EC1750" s="18"/>
      <c r="ED1750" s="56"/>
      <c r="EE1750" s="56">
        <v>0</v>
      </c>
      <c r="EF1750" s="56">
        <v>0</v>
      </c>
      <c r="EG1750" s="56">
        <v>0</v>
      </c>
      <c r="EH1750" s="18" t="s">
        <v>2229</v>
      </c>
      <c r="EI1750" s="18">
        <f t="array" ref="EI1750">IF(SUMPRODUCT(--(DO1750:DS1750&lt;&gt;""))=0, 0,1)</f>
        <v>0</v>
      </c>
      <c r="EJ1750" s="18">
        <f t="array" ref="EJ1750">IF(SUMPRODUCT(--(DT1750:EG1750&lt;&gt;""))=0, 0,1)</f>
        <v>1</v>
      </c>
      <c r="EK1750" s="18" cm="1">
        <f t="array" ref="EK1750">IF(SUMPRODUCT(--(EC1750:EG1750&lt;&gt;""))=0, 0,1)</f>
        <v>1</v>
      </c>
      <c r="EL1750" s="18">
        <f t="array" ref="EL1750">IF(SUMPRODUCT(--(EE1750:EG1750&lt;&gt;""))=0, 0,1)</f>
        <v>1</v>
      </c>
      <c r="EM1750" s="18">
        <f t="shared" si="341"/>
        <v>0</v>
      </c>
      <c r="EN1750" s="18" t="str">
        <f t="shared" si="342"/>
        <v>NA</v>
      </c>
      <c r="EO1750" s="18">
        <f t="shared" si="343"/>
        <v>0</v>
      </c>
      <c r="EP1750" s="18">
        <f t="shared" si="344"/>
        <v>0</v>
      </c>
      <c r="EQ1750" s="18">
        <f t="shared" si="333"/>
        <v>0</v>
      </c>
      <c r="ER1750" s="18" t="s">
        <v>2084</v>
      </c>
      <c r="ES1750" s="59">
        <v>43949</v>
      </c>
      <c r="ET1750" s="18"/>
      <c r="EU1750" s="18"/>
    </row>
    <row r="1751" spans="1:151" s="1" customFormat="1" ht="15.75" customHeight="1" x14ac:dyDescent="0.2">
      <c r="A1751" s="5" t="s">
        <v>1986</v>
      </c>
      <c r="B1751" s="24" t="s">
        <v>2219</v>
      </c>
      <c r="C1751" s="56">
        <v>1</v>
      </c>
      <c r="D1751" s="18" t="s">
        <v>2672</v>
      </c>
      <c r="E1751" s="18" t="s">
        <v>2951</v>
      </c>
      <c r="F1751" s="18" t="s">
        <v>553</v>
      </c>
      <c r="G1751" s="18" t="s">
        <v>728</v>
      </c>
      <c r="H1751" s="18" t="s">
        <v>1428</v>
      </c>
      <c r="I1751" s="18" t="s">
        <v>667</v>
      </c>
      <c r="J1751" s="18" t="s">
        <v>595</v>
      </c>
      <c r="K1751" s="18" t="s">
        <v>257</v>
      </c>
      <c r="L1751" s="18" t="s">
        <v>1936</v>
      </c>
      <c r="M1751" s="18" t="s">
        <v>341</v>
      </c>
      <c r="N1751" s="56">
        <v>30</v>
      </c>
      <c r="O1751" s="18" t="s">
        <v>2220</v>
      </c>
      <c r="P1751" s="18" t="s">
        <v>2128</v>
      </c>
      <c r="Q1751" s="18" t="s">
        <v>254</v>
      </c>
      <c r="R1751" s="18" t="s">
        <v>2221</v>
      </c>
      <c r="S1751" s="18" t="s">
        <v>2222</v>
      </c>
      <c r="T1751" s="18" t="s">
        <v>2223</v>
      </c>
      <c r="U1751" s="26" t="s">
        <v>257</v>
      </c>
      <c r="V1751" s="26" t="s">
        <v>257</v>
      </c>
      <c r="W1751" s="26" t="s">
        <v>257</v>
      </c>
      <c r="X1751" s="18" t="s">
        <v>2224</v>
      </c>
      <c r="Y1751" s="18">
        <v>92.4</v>
      </c>
      <c r="Z1751" s="18" t="s">
        <v>2202</v>
      </c>
      <c r="AA1751" s="18" t="s">
        <v>257</v>
      </c>
      <c r="AB1751" s="57">
        <f t="shared" si="340"/>
        <v>92.4</v>
      </c>
      <c r="AC1751" s="18" t="s">
        <v>595</v>
      </c>
      <c r="AD1751" s="18" t="s">
        <v>595</v>
      </c>
      <c r="AE1751" s="18" t="s">
        <v>595</v>
      </c>
      <c r="AF1751" s="18">
        <v>87.8</v>
      </c>
      <c r="AG1751" s="18">
        <v>96.8</v>
      </c>
      <c r="AH1751" s="18" t="s">
        <v>595</v>
      </c>
      <c r="AI1751" s="18">
        <v>35</v>
      </c>
      <c r="AJ1751" s="18" t="s">
        <v>522</v>
      </c>
      <c r="AK1751" s="18">
        <v>35</v>
      </c>
      <c r="AL1751" s="18" t="s">
        <v>2240</v>
      </c>
      <c r="AM1751" s="18" t="s">
        <v>2226</v>
      </c>
      <c r="AN1751" s="18">
        <v>0.56899999999999995</v>
      </c>
      <c r="AO1751" s="18" t="s">
        <v>257</v>
      </c>
      <c r="AP1751" s="18" t="s">
        <v>563</v>
      </c>
      <c r="AQ1751" s="18">
        <v>5</v>
      </c>
      <c r="AR1751" s="18" t="s">
        <v>2227</v>
      </c>
      <c r="AS1751" s="18">
        <v>0.54690000000000005</v>
      </c>
      <c r="AT1751" s="18">
        <v>0.59019999999999995</v>
      </c>
      <c r="AU1751" s="18">
        <v>2.2100000000000002E-2</v>
      </c>
      <c r="AV1751" s="18">
        <v>2.12E-2</v>
      </c>
      <c r="AW1751" s="18" t="s">
        <v>557</v>
      </c>
      <c r="AX1751" s="18">
        <v>35</v>
      </c>
      <c r="AY1751" s="18" t="s">
        <v>522</v>
      </c>
      <c r="AZ1751" s="18" t="s">
        <v>257</v>
      </c>
      <c r="BA1751" s="18" t="s">
        <v>257</v>
      </c>
      <c r="BB1751" s="18" t="s">
        <v>2228</v>
      </c>
      <c r="BC1751" s="18"/>
      <c r="BD1751" s="18"/>
      <c r="BE1751" s="18"/>
      <c r="BF1751" s="18"/>
      <c r="BG1751" s="18"/>
      <c r="BH1751" s="18"/>
      <c r="BI1751" s="18"/>
      <c r="BJ1751" s="18"/>
      <c r="BK1751" s="18"/>
      <c r="BL1751" s="18"/>
      <c r="BM1751" s="18"/>
      <c r="BN1751" s="18"/>
      <c r="BO1751" s="18"/>
      <c r="BP1751" s="18"/>
      <c r="BQ1751" s="18"/>
      <c r="BR1751" s="18"/>
      <c r="BS1751" s="18"/>
      <c r="BT1751" s="18"/>
      <c r="BU1751" s="18"/>
      <c r="BV1751" s="18"/>
      <c r="BW1751" s="18"/>
      <c r="BX1751" s="18"/>
      <c r="BY1751" s="18"/>
      <c r="BZ1751" s="18"/>
      <c r="CA1751" s="18"/>
      <c r="CB1751" s="18"/>
      <c r="CC1751" s="18"/>
      <c r="CD1751" s="18"/>
      <c r="CE1751" s="18"/>
      <c r="CF1751" s="18"/>
      <c r="CG1751" s="18"/>
      <c r="CH1751" s="18"/>
      <c r="CI1751" s="18" t="s">
        <v>1907</v>
      </c>
      <c r="CJ1751" s="18">
        <v>1.9048</v>
      </c>
      <c r="CK1751" s="18" t="s">
        <v>1267</v>
      </c>
      <c r="CL1751" s="18" t="s">
        <v>479</v>
      </c>
      <c r="CM1751" s="18">
        <v>5</v>
      </c>
      <c r="CN1751" s="18" t="s">
        <v>561</v>
      </c>
      <c r="CO1751" s="18">
        <v>0</v>
      </c>
      <c r="CP1751" s="18">
        <v>3.7951807199999998</v>
      </c>
      <c r="CQ1751" s="18">
        <v>1.9048</v>
      </c>
      <c r="CR1751" s="18">
        <v>1.89038072</v>
      </c>
      <c r="CS1751" s="18" t="s">
        <v>557</v>
      </c>
      <c r="CT1751" s="18">
        <v>35</v>
      </c>
      <c r="CU1751" s="18" t="s">
        <v>522</v>
      </c>
      <c r="CV1751" s="18" t="s">
        <v>257</v>
      </c>
      <c r="CW1751" s="18" t="s">
        <v>257</v>
      </c>
      <c r="CX1751" s="18" t="s">
        <v>1909</v>
      </c>
      <c r="CY1751" s="18"/>
      <c r="CZ1751" s="18"/>
      <c r="DA1751" s="18"/>
      <c r="DB1751" s="18"/>
      <c r="DC1751" s="18"/>
      <c r="DD1751" s="18"/>
      <c r="DE1751" s="18"/>
      <c r="DF1751" s="18"/>
      <c r="DG1751" s="18"/>
      <c r="DH1751" s="18"/>
      <c r="DI1751" s="18"/>
      <c r="DJ1751" s="18"/>
      <c r="DK1751" s="18"/>
      <c r="DL1751" s="18"/>
      <c r="DM1751" s="18"/>
      <c r="DN1751" s="18"/>
      <c r="DO1751" s="56"/>
      <c r="DP1751" s="56"/>
      <c r="DQ1751" s="56"/>
      <c r="DR1751" s="56"/>
      <c r="DS1751" s="56"/>
      <c r="DT1751" s="56"/>
      <c r="DU1751" s="56"/>
      <c r="DV1751" s="56">
        <v>0</v>
      </c>
      <c r="DW1751" s="18"/>
      <c r="DX1751" s="18"/>
      <c r="DY1751" s="18"/>
      <c r="DZ1751" s="56"/>
      <c r="EA1751" s="56"/>
      <c r="EB1751" s="56"/>
      <c r="EC1751" s="18"/>
      <c r="ED1751" s="56"/>
      <c r="EE1751" s="56">
        <v>0</v>
      </c>
      <c r="EF1751" s="56">
        <v>0</v>
      </c>
      <c r="EG1751" s="56">
        <v>0</v>
      </c>
      <c r="EH1751" s="18" t="s">
        <v>2229</v>
      </c>
      <c r="EI1751" s="18">
        <f t="array" ref="EI1751">IF(SUMPRODUCT(--(DO1751:DS1751&lt;&gt;""))=0, 0,1)</f>
        <v>0</v>
      </c>
      <c r="EJ1751" s="18">
        <f t="array" ref="EJ1751">IF(SUMPRODUCT(--(DT1751:EG1751&lt;&gt;""))=0, 0,1)</f>
        <v>1</v>
      </c>
      <c r="EK1751" s="18" cm="1">
        <f t="array" ref="EK1751">IF(SUMPRODUCT(--(EC1751:EG1751&lt;&gt;""))=0, 0,1)</f>
        <v>1</v>
      </c>
      <c r="EL1751" s="18">
        <f t="array" ref="EL1751">IF(SUMPRODUCT(--(EE1751:EG1751&lt;&gt;""))=0, 0,1)</f>
        <v>1</v>
      </c>
      <c r="EM1751" s="18">
        <f t="shared" si="341"/>
        <v>0</v>
      </c>
      <c r="EN1751" s="18" t="str">
        <f t="shared" si="342"/>
        <v>NA</v>
      </c>
      <c r="EO1751" s="18">
        <f t="shared" si="343"/>
        <v>0</v>
      </c>
      <c r="EP1751" s="18">
        <f t="shared" si="344"/>
        <v>0</v>
      </c>
      <c r="EQ1751" s="18">
        <f t="shared" si="333"/>
        <v>0</v>
      </c>
      <c r="ER1751" s="18" t="s">
        <v>2084</v>
      </c>
      <c r="ES1751" s="59">
        <v>43949</v>
      </c>
      <c r="ET1751" s="18"/>
      <c r="EU1751" s="18"/>
    </row>
    <row r="1752" spans="1:151" s="1" customFormat="1" ht="15.75" customHeight="1" x14ac:dyDescent="0.2">
      <c r="A1752" s="5" t="s">
        <v>1986</v>
      </c>
      <c r="B1752" s="24" t="s">
        <v>2219</v>
      </c>
      <c r="C1752" s="56">
        <v>1</v>
      </c>
      <c r="D1752" s="18" t="s">
        <v>2673</v>
      </c>
      <c r="E1752" s="18" t="s">
        <v>2951</v>
      </c>
      <c r="F1752" s="18" t="s">
        <v>553</v>
      </c>
      <c r="G1752" s="18" t="s">
        <v>728</v>
      </c>
      <c r="H1752" s="18" t="s">
        <v>1428</v>
      </c>
      <c r="I1752" s="18" t="s">
        <v>667</v>
      </c>
      <c r="J1752" s="18" t="s">
        <v>595</v>
      </c>
      <c r="K1752" s="18" t="s">
        <v>257</v>
      </c>
      <c r="L1752" s="18" t="s">
        <v>1936</v>
      </c>
      <c r="M1752" s="18" t="s">
        <v>341</v>
      </c>
      <c r="N1752" s="56">
        <v>30</v>
      </c>
      <c r="O1752" s="18" t="s">
        <v>2220</v>
      </c>
      <c r="P1752" s="18" t="s">
        <v>2128</v>
      </c>
      <c r="Q1752" s="18" t="s">
        <v>254</v>
      </c>
      <c r="R1752" s="18" t="s">
        <v>2221</v>
      </c>
      <c r="S1752" s="18" t="s">
        <v>2222</v>
      </c>
      <c r="T1752" s="18" t="s">
        <v>2223</v>
      </c>
      <c r="U1752" s="26" t="s">
        <v>257</v>
      </c>
      <c r="V1752" s="26" t="s">
        <v>257</v>
      </c>
      <c r="W1752" s="26" t="s">
        <v>257</v>
      </c>
      <c r="X1752" s="18" t="s">
        <v>2224</v>
      </c>
      <c r="Y1752" s="18">
        <v>92.4</v>
      </c>
      <c r="Z1752" s="18" t="s">
        <v>2202</v>
      </c>
      <c r="AA1752" s="18" t="s">
        <v>257</v>
      </c>
      <c r="AB1752" s="57">
        <f t="shared" si="340"/>
        <v>92.4</v>
      </c>
      <c r="AC1752" s="18" t="s">
        <v>595</v>
      </c>
      <c r="AD1752" s="18" t="s">
        <v>595</v>
      </c>
      <c r="AE1752" s="18" t="s">
        <v>595</v>
      </c>
      <c r="AF1752" s="18">
        <v>87.8</v>
      </c>
      <c r="AG1752" s="18">
        <v>96.8</v>
      </c>
      <c r="AH1752" s="18" t="s">
        <v>595</v>
      </c>
      <c r="AI1752" s="18">
        <v>35</v>
      </c>
      <c r="AJ1752" s="18" t="s">
        <v>522</v>
      </c>
      <c r="AK1752" s="18">
        <v>35</v>
      </c>
      <c r="AL1752" s="18" t="s">
        <v>2241</v>
      </c>
      <c r="AM1752" s="18" t="s">
        <v>2226</v>
      </c>
      <c r="AN1752" s="18">
        <v>0.59019999999999995</v>
      </c>
      <c r="AO1752" s="18" t="s">
        <v>257</v>
      </c>
      <c r="AP1752" s="18" t="s">
        <v>563</v>
      </c>
      <c r="AQ1752" s="18">
        <v>5</v>
      </c>
      <c r="AR1752" s="18" t="s">
        <v>2227</v>
      </c>
      <c r="AS1752" s="18">
        <v>0.5575</v>
      </c>
      <c r="AT1752" s="18">
        <v>0.623</v>
      </c>
      <c r="AU1752" s="18">
        <v>3.27E-2</v>
      </c>
      <c r="AV1752" s="18">
        <v>3.2800000000000003E-2</v>
      </c>
      <c r="AW1752" s="18" t="s">
        <v>557</v>
      </c>
      <c r="AX1752" s="18">
        <v>35</v>
      </c>
      <c r="AY1752" s="18" t="s">
        <v>522</v>
      </c>
      <c r="AZ1752" s="18" t="s">
        <v>257</v>
      </c>
      <c r="BA1752" s="18" t="s">
        <v>257</v>
      </c>
      <c r="BB1752" s="18" t="s">
        <v>2228</v>
      </c>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t="s">
        <v>1907</v>
      </c>
      <c r="CJ1752" s="18">
        <v>0</v>
      </c>
      <c r="CK1752" s="18" t="s">
        <v>1267</v>
      </c>
      <c r="CL1752" s="18" t="s">
        <v>479</v>
      </c>
      <c r="CM1752" s="18">
        <v>5</v>
      </c>
      <c r="CN1752" s="18" t="s">
        <v>561</v>
      </c>
      <c r="CO1752" s="18" t="s">
        <v>257</v>
      </c>
      <c r="CP1752" s="18" t="s">
        <v>257</v>
      </c>
      <c r="CQ1752" s="18">
        <v>0</v>
      </c>
      <c r="CR1752" s="18">
        <v>0</v>
      </c>
      <c r="CS1752" s="18" t="s">
        <v>557</v>
      </c>
      <c r="CT1752" s="18">
        <v>35</v>
      </c>
      <c r="CU1752" s="18" t="s">
        <v>522</v>
      </c>
      <c r="CV1752" s="18" t="s">
        <v>257</v>
      </c>
      <c r="CW1752" s="18" t="s">
        <v>257</v>
      </c>
      <c r="CX1752" s="18" t="s">
        <v>1909</v>
      </c>
      <c r="CY1752" s="18"/>
      <c r="CZ1752" s="18"/>
      <c r="DA1752" s="18"/>
      <c r="DB1752" s="18"/>
      <c r="DC1752" s="18"/>
      <c r="DD1752" s="18"/>
      <c r="DE1752" s="18"/>
      <c r="DF1752" s="18"/>
      <c r="DG1752" s="18"/>
      <c r="DH1752" s="18"/>
      <c r="DI1752" s="18"/>
      <c r="DJ1752" s="18"/>
      <c r="DK1752" s="18"/>
      <c r="DL1752" s="18"/>
      <c r="DM1752" s="18"/>
      <c r="DN1752" s="18"/>
      <c r="DO1752" s="56"/>
      <c r="DP1752" s="56"/>
      <c r="DQ1752" s="56"/>
      <c r="DR1752" s="56"/>
      <c r="DS1752" s="56"/>
      <c r="DT1752" s="56"/>
      <c r="DU1752" s="56"/>
      <c r="DV1752" s="56">
        <v>0</v>
      </c>
      <c r="DW1752" s="18"/>
      <c r="DX1752" s="18"/>
      <c r="DY1752" s="18"/>
      <c r="DZ1752" s="56"/>
      <c r="EA1752" s="56"/>
      <c r="EB1752" s="56"/>
      <c r="EC1752" s="18"/>
      <c r="ED1752" s="56"/>
      <c r="EE1752" s="56">
        <v>0</v>
      </c>
      <c r="EF1752" s="56">
        <v>0</v>
      </c>
      <c r="EG1752" s="56">
        <v>0</v>
      </c>
      <c r="EH1752" s="18" t="s">
        <v>2229</v>
      </c>
      <c r="EI1752" s="18">
        <f t="array" ref="EI1752">IF(SUMPRODUCT(--(DO1752:DS1752&lt;&gt;""))=0, 0,1)</f>
        <v>0</v>
      </c>
      <c r="EJ1752" s="18">
        <f t="array" ref="EJ1752">IF(SUMPRODUCT(--(DT1752:EG1752&lt;&gt;""))=0, 0,1)</f>
        <v>1</v>
      </c>
      <c r="EK1752" s="18" cm="1">
        <f t="array" ref="EK1752">IF(SUMPRODUCT(--(EC1752:EG1752&lt;&gt;""))=0, 0,1)</f>
        <v>1</v>
      </c>
      <c r="EL1752" s="18">
        <f t="array" ref="EL1752">IF(SUMPRODUCT(--(EE1752:EG1752&lt;&gt;""))=0, 0,1)</f>
        <v>1</v>
      </c>
      <c r="EM1752" s="18">
        <f t="shared" si="341"/>
        <v>0</v>
      </c>
      <c r="EN1752" s="18" t="str">
        <f t="shared" si="342"/>
        <v>NA</v>
      </c>
      <c r="EO1752" s="18">
        <f t="shared" si="343"/>
        <v>0</v>
      </c>
      <c r="EP1752" s="18">
        <f t="shared" si="344"/>
        <v>0</v>
      </c>
      <c r="EQ1752" s="18">
        <f t="shared" si="333"/>
        <v>0</v>
      </c>
      <c r="ER1752" s="18" t="s">
        <v>2084</v>
      </c>
      <c r="ES1752" s="59">
        <v>43949</v>
      </c>
      <c r="ET1752" s="18"/>
      <c r="EU1752" s="18"/>
    </row>
    <row r="1753" spans="1:151" s="1" customFormat="1" ht="15.75" customHeight="1" x14ac:dyDescent="0.2">
      <c r="A1753" s="5" t="s">
        <v>1986</v>
      </c>
      <c r="B1753" s="24" t="s">
        <v>2219</v>
      </c>
      <c r="C1753" s="56">
        <v>1</v>
      </c>
      <c r="D1753" s="18" t="s">
        <v>1651</v>
      </c>
      <c r="E1753" s="18" t="s">
        <v>2952</v>
      </c>
      <c r="F1753" s="18" t="s">
        <v>553</v>
      </c>
      <c r="G1753" s="18" t="s">
        <v>728</v>
      </c>
      <c r="H1753" s="18" t="s">
        <v>1428</v>
      </c>
      <c r="I1753" s="18" t="s">
        <v>667</v>
      </c>
      <c r="J1753" s="18" t="s">
        <v>595</v>
      </c>
      <c r="K1753" s="18" t="s">
        <v>257</v>
      </c>
      <c r="L1753" s="18" t="s">
        <v>1936</v>
      </c>
      <c r="M1753" s="18" t="s">
        <v>341</v>
      </c>
      <c r="N1753" s="56">
        <v>30</v>
      </c>
      <c r="O1753" s="18" t="s">
        <v>2220</v>
      </c>
      <c r="P1753" s="18" t="s">
        <v>2128</v>
      </c>
      <c r="Q1753" s="18" t="s">
        <v>254</v>
      </c>
      <c r="R1753" s="18" t="s">
        <v>2221</v>
      </c>
      <c r="S1753" s="18" t="s">
        <v>2222</v>
      </c>
      <c r="T1753" s="18" t="s">
        <v>2223</v>
      </c>
      <c r="U1753" s="26" t="s">
        <v>257</v>
      </c>
      <c r="V1753" s="26" t="s">
        <v>257</v>
      </c>
      <c r="W1753" s="26" t="s">
        <v>257</v>
      </c>
      <c r="X1753" s="18" t="s">
        <v>2224</v>
      </c>
      <c r="Y1753" s="18">
        <v>1</v>
      </c>
      <c r="Z1753" s="18" t="s">
        <v>2202</v>
      </c>
      <c r="AA1753" s="18" t="s">
        <v>257</v>
      </c>
      <c r="AB1753" s="57">
        <f t="shared" si="340"/>
        <v>1</v>
      </c>
      <c r="AC1753" s="18" t="s">
        <v>595</v>
      </c>
      <c r="AD1753" s="18" t="s">
        <v>595</v>
      </c>
      <c r="AE1753" s="18" t="s">
        <v>595</v>
      </c>
      <c r="AF1753" s="18" t="s">
        <v>595</v>
      </c>
      <c r="AG1753" s="18" t="s">
        <v>595</v>
      </c>
      <c r="AH1753" s="18" t="s">
        <v>595</v>
      </c>
      <c r="AI1753" s="18">
        <v>42</v>
      </c>
      <c r="AJ1753" s="18" t="s">
        <v>522</v>
      </c>
      <c r="AK1753" s="18">
        <v>42</v>
      </c>
      <c r="AL1753" s="18"/>
      <c r="AM1753" s="18" t="s">
        <v>2226</v>
      </c>
      <c r="AN1753" s="18">
        <v>0.57689999999999997</v>
      </c>
      <c r="AO1753" s="18" t="s">
        <v>257</v>
      </c>
      <c r="AP1753" s="18" t="s">
        <v>563</v>
      </c>
      <c r="AQ1753" s="18">
        <v>5</v>
      </c>
      <c r="AR1753" s="18" t="s">
        <v>2227</v>
      </c>
      <c r="AS1753" s="18">
        <v>0.56459999999999999</v>
      </c>
      <c r="AT1753" s="18">
        <v>0.59109999999999996</v>
      </c>
      <c r="AU1753" s="18">
        <v>1.23E-2</v>
      </c>
      <c r="AV1753" s="18">
        <v>1.4200000000000001E-2</v>
      </c>
      <c r="AW1753" s="18" t="s">
        <v>557</v>
      </c>
      <c r="AX1753" s="18">
        <v>42</v>
      </c>
      <c r="AY1753" s="18" t="s">
        <v>522</v>
      </c>
      <c r="AZ1753" s="18" t="s">
        <v>257</v>
      </c>
      <c r="BA1753" s="18" t="s">
        <v>257</v>
      </c>
      <c r="BB1753" s="18" t="s">
        <v>2228</v>
      </c>
      <c r="BC1753" s="18"/>
      <c r="BD1753" s="18"/>
      <c r="BE1753" s="18"/>
      <c r="BF1753" s="18"/>
      <c r="BG1753" s="18"/>
      <c r="BH1753" s="18"/>
      <c r="BI1753" s="18"/>
      <c r="BJ1753" s="18"/>
      <c r="BK1753" s="18"/>
      <c r="BL1753" s="18"/>
      <c r="BM1753" s="18"/>
      <c r="BN1753" s="18"/>
      <c r="BO1753" s="18"/>
      <c r="BP1753" s="18"/>
      <c r="BQ1753" s="18"/>
      <c r="BR1753" s="18"/>
      <c r="BS1753" s="18"/>
      <c r="BT1753" s="18"/>
      <c r="BU1753" s="18"/>
      <c r="BV1753" s="18"/>
      <c r="BW1753" s="18"/>
      <c r="BX1753" s="18"/>
      <c r="BY1753" s="18"/>
      <c r="BZ1753" s="18"/>
      <c r="CA1753" s="18"/>
      <c r="CB1753" s="18"/>
      <c r="CC1753" s="18"/>
      <c r="CD1753" s="18"/>
      <c r="CE1753" s="18"/>
      <c r="CF1753" s="18"/>
      <c r="CG1753" s="18"/>
      <c r="CH1753" s="18"/>
      <c r="CI1753" s="18" t="s">
        <v>1907</v>
      </c>
      <c r="CJ1753" s="18">
        <v>0</v>
      </c>
      <c r="CK1753" s="18" t="s">
        <v>1267</v>
      </c>
      <c r="CL1753" s="18" t="s">
        <v>479</v>
      </c>
      <c r="CM1753" s="18">
        <v>5</v>
      </c>
      <c r="CN1753" s="18" t="s">
        <v>561</v>
      </c>
      <c r="CO1753" s="18" t="s">
        <v>257</v>
      </c>
      <c r="CP1753" s="18" t="s">
        <v>257</v>
      </c>
      <c r="CQ1753" s="18">
        <v>0</v>
      </c>
      <c r="CR1753" s="18">
        <v>0</v>
      </c>
      <c r="CS1753" s="18" t="s">
        <v>557</v>
      </c>
      <c r="CT1753" s="18">
        <v>42</v>
      </c>
      <c r="CU1753" s="18" t="s">
        <v>522</v>
      </c>
      <c r="CV1753" s="18" t="s">
        <v>257</v>
      </c>
      <c r="CW1753" s="18" t="s">
        <v>257</v>
      </c>
      <c r="CX1753" s="18" t="s">
        <v>1909</v>
      </c>
      <c r="CY1753" s="18"/>
      <c r="CZ1753" s="18"/>
      <c r="DA1753" s="18"/>
      <c r="DB1753" s="18"/>
      <c r="DC1753" s="18"/>
      <c r="DD1753" s="18"/>
      <c r="DE1753" s="18"/>
      <c r="DF1753" s="18"/>
      <c r="DG1753" s="18"/>
      <c r="DH1753" s="18"/>
      <c r="DI1753" s="18"/>
      <c r="DJ1753" s="18"/>
      <c r="DK1753" s="18"/>
      <c r="DL1753" s="18"/>
      <c r="DM1753" s="18"/>
      <c r="DN1753" s="18"/>
      <c r="DO1753" s="56"/>
      <c r="DP1753" s="56"/>
      <c r="DQ1753" s="56"/>
      <c r="DR1753" s="56"/>
      <c r="DS1753" s="56"/>
      <c r="DT1753" s="56"/>
      <c r="DU1753" s="56"/>
      <c r="DV1753" s="56">
        <v>0</v>
      </c>
      <c r="DW1753" s="18"/>
      <c r="DX1753" s="18"/>
      <c r="DY1753" s="18"/>
      <c r="DZ1753" s="56"/>
      <c r="EA1753" s="56"/>
      <c r="EB1753" s="56"/>
      <c r="EC1753" s="18"/>
      <c r="ED1753" s="56"/>
      <c r="EE1753" s="56">
        <v>0</v>
      </c>
      <c r="EF1753" s="56">
        <v>0</v>
      </c>
      <c r="EG1753" s="56">
        <v>0</v>
      </c>
      <c r="EH1753" s="18" t="s">
        <v>2229</v>
      </c>
      <c r="EI1753" s="18">
        <f t="array" ref="EI1753">IF(SUMPRODUCT(--(DO1753:DS1753&lt;&gt;""))=0, 0,1)</f>
        <v>0</v>
      </c>
      <c r="EJ1753" s="18">
        <f t="array" ref="EJ1753">IF(SUMPRODUCT(--(DT1753:EG1753&lt;&gt;""))=0, 0,1)</f>
        <v>1</v>
      </c>
      <c r="EK1753" s="18" cm="1">
        <f t="array" ref="EK1753">IF(SUMPRODUCT(--(EC1753:EG1753&lt;&gt;""))=0, 0,1)</f>
        <v>1</v>
      </c>
      <c r="EL1753" s="18">
        <f t="array" ref="EL1753">IF(SUMPRODUCT(--(EE1753:EG1753&lt;&gt;""))=0, 0,1)</f>
        <v>1</v>
      </c>
      <c r="EM1753" s="18">
        <f t="shared" si="341"/>
        <v>0</v>
      </c>
      <c r="EN1753" s="18" t="str">
        <f t="shared" si="342"/>
        <v>NA</v>
      </c>
      <c r="EO1753" s="18">
        <f t="shared" si="343"/>
        <v>0</v>
      </c>
      <c r="EP1753" s="18">
        <f t="shared" si="344"/>
        <v>0</v>
      </c>
      <c r="EQ1753" s="18">
        <f t="shared" si="333"/>
        <v>0</v>
      </c>
      <c r="ER1753" s="18" t="s">
        <v>2084</v>
      </c>
      <c r="ES1753" s="59">
        <v>43949</v>
      </c>
      <c r="ET1753" s="18"/>
      <c r="EU1753" s="18"/>
    </row>
    <row r="1754" spans="1:151" s="1" customFormat="1" ht="15.75" customHeight="1" x14ac:dyDescent="0.2">
      <c r="A1754" s="5" t="s">
        <v>1986</v>
      </c>
      <c r="B1754" s="24" t="s">
        <v>2219</v>
      </c>
      <c r="C1754" s="56">
        <v>1</v>
      </c>
      <c r="D1754" s="18" t="s">
        <v>2670</v>
      </c>
      <c r="E1754" s="18" t="s">
        <v>2952</v>
      </c>
      <c r="F1754" s="18" t="s">
        <v>553</v>
      </c>
      <c r="G1754" s="18" t="s">
        <v>728</v>
      </c>
      <c r="H1754" s="18" t="s">
        <v>1428</v>
      </c>
      <c r="I1754" s="18" t="s">
        <v>667</v>
      </c>
      <c r="J1754" s="18" t="s">
        <v>595</v>
      </c>
      <c r="K1754" s="18" t="s">
        <v>257</v>
      </c>
      <c r="L1754" s="18" t="s">
        <v>1936</v>
      </c>
      <c r="M1754" s="18" t="s">
        <v>341</v>
      </c>
      <c r="N1754" s="56">
        <v>30</v>
      </c>
      <c r="O1754" s="18" t="s">
        <v>2220</v>
      </c>
      <c r="P1754" s="18" t="s">
        <v>2128</v>
      </c>
      <c r="Q1754" s="18" t="s">
        <v>254</v>
      </c>
      <c r="R1754" s="18" t="s">
        <v>2221</v>
      </c>
      <c r="S1754" s="18" t="s">
        <v>2222</v>
      </c>
      <c r="T1754" s="18" t="s">
        <v>2223</v>
      </c>
      <c r="U1754" s="26" t="s">
        <v>257</v>
      </c>
      <c r="V1754" s="26" t="s">
        <v>257</v>
      </c>
      <c r="W1754" s="26" t="s">
        <v>257</v>
      </c>
      <c r="X1754" s="18" t="s">
        <v>2224</v>
      </c>
      <c r="Y1754" s="18">
        <v>35.799999999999997</v>
      </c>
      <c r="Z1754" s="18" t="s">
        <v>2202</v>
      </c>
      <c r="AA1754" s="18" t="s">
        <v>257</v>
      </c>
      <c r="AB1754" s="57">
        <f t="shared" si="340"/>
        <v>35.799999999999997</v>
      </c>
      <c r="AC1754" s="18" t="s">
        <v>595</v>
      </c>
      <c r="AD1754" s="18" t="s">
        <v>595</v>
      </c>
      <c r="AE1754" s="18" t="s">
        <v>595</v>
      </c>
      <c r="AF1754" s="18">
        <v>33.5</v>
      </c>
      <c r="AG1754" s="18">
        <v>38.1</v>
      </c>
      <c r="AH1754" s="18" t="s">
        <v>595</v>
      </c>
      <c r="AI1754" s="18">
        <v>42</v>
      </c>
      <c r="AJ1754" s="18" t="s">
        <v>522</v>
      </c>
      <c r="AK1754" s="18">
        <v>42</v>
      </c>
      <c r="AL1754" s="18" t="s">
        <v>2242</v>
      </c>
      <c r="AM1754" s="18" t="s">
        <v>2226</v>
      </c>
      <c r="AN1754" s="18">
        <v>0.57255999999999996</v>
      </c>
      <c r="AO1754" s="18" t="s">
        <v>257</v>
      </c>
      <c r="AP1754" s="18" t="s">
        <v>563</v>
      </c>
      <c r="AQ1754" s="18">
        <v>5</v>
      </c>
      <c r="AR1754" s="18" t="s">
        <v>2227</v>
      </c>
      <c r="AS1754" s="18">
        <v>0.54859999999999998</v>
      </c>
      <c r="AT1754" s="18">
        <v>0.59733999999999998</v>
      </c>
      <c r="AU1754" s="18">
        <v>2.3959999999999999E-2</v>
      </c>
      <c r="AV1754" s="18">
        <v>2.478E-2</v>
      </c>
      <c r="AW1754" s="18" t="s">
        <v>557</v>
      </c>
      <c r="AX1754" s="18">
        <v>42</v>
      </c>
      <c r="AY1754" s="18" t="s">
        <v>522</v>
      </c>
      <c r="AZ1754" s="18" t="s">
        <v>257</v>
      </c>
      <c r="BA1754" s="18" t="s">
        <v>257</v>
      </c>
      <c r="BB1754" s="18" t="s">
        <v>2228</v>
      </c>
      <c r="BC1754" s="18"/>
      <c r="BD1754" s="18"/>
      <c r="BE1754" s="18"/>
      <c r="BF1754" s="18"/>
      <c r="BG1754" s="18"/>
      <c r="BH1754" s="18"/>
      <c r="BI1754" s="18"/>
      <c r="BJ1754" s="18"/>
      <c r="BK1754" s="18"/>
      <c r="BL1754" s="18"/>
      <c r="BM1754" s="18"/>
      <c r="BN1754" s="18"/>
      <c r="BO1754" s="18"/>
      <c r="BP1754" s="18"/>
      <c r="BQ1754" s="18"/>
      <c r="BR1754" s="18"/>
      <c r="BS1754" s="18"/>
      <c r="BT1754" s="18"/>
      <c r="BU1754" s="18"/>
      <c r="BV1754" s="18"/>
      <c r="BW1754" s="18"/>
      <c r="BX1754" s="18"/>
      <c r="BY1754" s="18"/>
      <c r="BZ1754" s="18"/>
      <c r="CA1754" s="18"/>
      <c r="CB1754" s="18"/>
      <c r="CC1754" s="18"/>
      <c r="CD1754" s="18"/>
      <c r="CE1754" s="18"/>
      <c r="CF1754" s="18"/>
      <c r="CG1754" s="18"/>
      <c r="CH1754" s="18"/>
      <c r="CI1754" s="18" t="s">
        <v>1907</v>
      </c>
      <c r="CJ1754" s="18">
        <v>0</v>
      </c>
      <c r="CK1754" s="18" t="s">
        <v>1267</v>
      </c>
      <c r="CL1754" s="18" t="s">
        <v>479</v>
      </c>
      <c r="CM1754" s="18">
        <v>5</v>
      </c>
      <c r="CN1754" s="18" t="s">
        <v>561</v>
      </c>
      <c r="CO1754" s="18" t="s">
        <v>257</v>
      </c>
      <c r="CP1754" s="18" t="s">
        <v>257</v>
      </c>
      <c r="CQ1754" s="18">
        <v>0</v>
      </c>
      <c r="CR1754" s="18">
        <v>0</v>
      </c>
      <c r="CS1754" s="18" t="s">
        <v>557</v>
      </c>
      <c r="CT1754" s="18">
        <v>42</v>
      </c>
      <c r="CU1754" s="18" t="s">
        <v>522</v>
      </c>
      <c r="CV1754" s="18" t="s">
        <v>257</v>
      </c>
      <c r="CW1754" s="18" t="s">
        <v>257</v>
      </c>
      <c r="CX1754" s="18" t="s">
        <v>1909</v>
      </c>
      <c r="CY1754" s="18"/>
      <c r="CZ1754" s="18"/>
      <c r="DA1754" s="18"/>
      <c r="DB1754" s="18"/>
      <c r="DC1754" s="18"/>
      <c r="DD1754" s="18"/>
      <c r="DE1754" s="18"/>
      <c r="DF1754" s="18"/>
      <c r="DG1754" s="18"/>
      <c r="DH1754" s="18"/>
      <c r="DI1754" s="18"/>
      <c r="DJ1754" s="18"/>
      <c r="DK1754" s="18"/>
      <c r="DL1754" s="18"/>
      <c r="DM1754" s="18"/>
      <c r="DN1754" s="18"/>
      <c r="DO1754" s="56"/>
      <c r="DP1754" s="56"/>
      <c r="DQ1754" s="56"/>
      <c r="DR1754" s="56"/>
      <c r="DS1754" s="56"/>
      <c r="DT1754" s="56"/>
      <c r="DU1754" s="56"/>
      <c r="DV1754" s="56">
        <v>0</v>
      </c>
      <c r="DW1754" s="18"/>
      <c r="DX1754" s="18"/>
      <c r="DY1754" s="18"/>
      <c r="DZ1754" s="56"/>
      <c r="EA1754" s="56"/>
      <c r="EB1754" s="56"/>
      <c r="EC1754" s="18"/>
      <c r="ED1754" s="56"/>
      <c r="EE1754" s="56">
        <v>1</v>
      </c>
      <c r="EF1754" s="56">
        <v>0</v>
      </c>
      <c r="EG1754" s="56">
        <v>0</v>
      </c>
      <c r="EH1754" s="18" t="s">
        <v>2229</v>
      </c>
      <c r="EI1754" s="18">
        <f t="array" ref="EI1754">IF(SUMPRODUCT(--(DO1754:DS1754&lt;&gt;""))=0, 0,1)</f>
        <v>0</v>
      </c>
      <c r="EJ1754" s="18">
        <f t="array" ref="EJ1754">IF(SUMPRODUCT(--(DT1754:EG1754&lt;&gt;""))=0, 0,1)</f>
        <v>1</v>
      </c>
      <c r="EK1754" s="18" cm="1">
        <f t="array" ref="EK1754">IF(SUMPRODUCT(--(EC1754:EG1754&lt;&gt;""))=0, 0,1)</f>
        <v>1</v>
      </c>
      <c r="EL1754" s="18">
        <f t="array" ref="EL1754">IF(SUMPRODUCT(--(EE1754:EG1754&lt;&gt;""))=0, 0,1)</f>
        <v>1</v>
      </c>
      <c r="EM1754" s="18">
        <f t="shared" si="341"/>
        <v>1</v>
      </c>
      <c r="EN1754" s="18" t="str">
        <f t="shared" si="342"/>
        <v>NA</v>
      </c>
      <c r="EO1754" s="18">
        <f t="shared" si="343"/>
        <v>1</v>
      </c>
      <c r="EP1754" s="18">
        <f t="shared" si="344"/>
        <v>1</v>
      </c>
      <c r="EQ1754" s="18">
        <f t="shared" si="333"/>
        <v>1</v>
      </c>
      <c r="ER1754" s="18" t="s">
        <v>2084</v>
      </c>
      <c r="ES1754" s="59">
        <v>43949</v>
      </c>
      <c r="ET1754" s="18"/>
      <c r="EU1754" s="18"/>
    </row>
    <row r="1755" spans="1:151" s="1" customFormat="1" ht="15.75" customHeight="1" x14ac:dyDescent="0.2">
      <c r="A1755" s="5" t="s">
        <v>1986</v>
      </c>
      <c r="B1755" s="24" t="s">
        <v>2219</v>
      </c>
      <c r="C1755" s="56">
        <v>1</v>
      </c>
      <c r="D1755" s="18" t="s">
        <v>2671</v>
      </c>
      <c r="E1755" s="18" t="s">
        <v>2952</v>
      </c>
      <c r="F1755" s="18" t="s">
        <v>553</v>
      </c>
      <c r="G1755" s="18" t="s">
        <v>728</v>
      </c>
      <c r="H1755" s="18" t="s">
        <v>1428</v>
      </c>
      <c r="I1755" s="18" t="s">
        <v>667</v>
      </c>
      <c r="J1755" s="18" t="s">
        <v>595</v>
      </c>
      <c r="K1755" s="18" t="s">
        <v>257</v>
      </c>
      <c r="L1755" s="18" t="s">
        <v>1936</v>
      </c>
      <c r="M1755" s="18" t="s">
        <v>341</v>
      </c>
      <c r="N1755" s="56">
        <v>30</v>
      </c>
      <c r="O1755" s="18" t="s">
        <v>2220</v>
      </c>
      <c r="P1755" s="18" t="s">
        <v>2128</v>
      </c>
      <c r="Q1755" s="18" t="s">
        <v>254</v>
      </c>
      <c r="R1755" s="18" t="s">
        <v>2221</v>
      </c>
      <c r="S1755" s="18" t="s">
        <v>2222</v>
      </c>
      <c r="T1755" s="18" t="s">
        <v>2223</v>
      </c>
      <c r="U1755" s="26" t="s">
        <v>257</v>
      </c>
      <c r="V1755" s="26" t="s">
        <v>257</v>
      </c>
      <c r="W1755" s="26" t="s">
        <v>257</v>
      </c>
      <c r="X1755" s="18"/>
      <c r="Y1755" s="18">
        <v>35.799999999999997</v>
      </c>
      <c r="Z1755" s="18" t="s">
        <v>2202</v>
      </c>
      <c r="AA1755" s="18" t="s">
        <v>257</v>
      </c>
      <c r="AB1755" s="57">
        <f t="shared" si="340"/>
        <v>35.799999999999997</v>
      </c>
      <c r="AC1755" s="18" t="s">
        <v>595</v>
      </c>
      <c r="AD1755" s="18" t="s">
        <v>595</v>
      </c>
      <c r="AE1755" s="18" t="s">
        <v>595</v>
      </c>
      <c r="AF1755" s="18">
        <v>33.5</v>
      </c>
      <c r="AG1755" s="18">
        <v>38.1</v>
      </c>
      <c r="AH1755" s="18" t="s">
        <v>595</v>
      </c>
      <c r="AI1755" s="18">
        <v>42</v>
      </c>
      <c r="AJ1755" s="18" t="s">
        <v>522</v>
      </c>
      <c r="AK1755" s="18">
        <v>42</v>
      </c>
      <c r="AL1755" s="18" t="s">
        <v>2243</v>
      </c>
      <c r="AM1755" s="18" t="s">
        <v>2226</v>
      </c>
      <c r="AN1755" s="18">
        <v>0.56279999999999997</v>
      </c>
      <c r="AO1755" s="18" t="s">
        <v>257</v>
      </c>
      <c r="AP1755" s="18" t="s">
        <v>563</v>
      </c>
      <c r="AQ1755" s="18">
        <v>5</v>
      </c>
      <c r="AR1755" s="18" t="s">
        <v>2227</v>
      </c>
      <c r="AS1755" s="18">
        <v>0.54330000000000001</v>
      </c>
      <c r="AT1755" s="18">
        <v>0.58230000000000004</v>
      </c>
      <c r="AU1755" s="18">
        <v>1.95E-2</v>
      </c>
      <c r="AV1755" s="18">
        <v>1.95E-2</v>
      </c>
      <c r="AW1755" s="18" t="s">
        <v>557</v>
      </c>
      <c r="AX1755" s="18">
        <v>42</v>
      </c>
      <c r="AY1755" s="18" t="s">
        <v>522</v>
      </c>
      <c r="AZ1755" s="18" t="s">
        <v>257</v>
      </c>
      <c r="BA1755" s="18" t="s">
        <v>257</v>
      </c>
      <c r="BB1755" s="18" t="s">
        <v>2228</v>
      </c>
      <c r="BC1755" s="18"/>
      <c r="BD1755" s="18"/>
      <c r="BE1755" s="18"/>
      <c r="BF1755" s="18"/>
      <c r="BG1755" s="18"/>
      <c r="BH1755" s="18"/>
      <c r="BI1755" s="18"/>
      <c r="BJ1755" s="18"/>
      <c r="BK1755" s="18"/>
      <c r="BL1755" s="18"/>
      <c r="BM1755" s="18"/>
      <c r="BN1755" s="18"/>
      <c r="BO1755" s="18"/>
      <c r="BP1755" s="18"/>
      <c r="BQ1755" s="18"/>
      <c r="BR1755" s="18"/>
      <c r="BS1755" s="18"/>
      <c r="BT1755" s="18"/>
      <c r="BU1755" s="18"/>
      <c r="BV1755" s="18"/>
      <c r="BW1755" s="18"/>
      <c r="BX1755" s="18"/>
      <c r="BY1755" s="18"/>
      <c r="BZ1755" s="18"/>
      <c r="CA1755" s="18"/>
      <c r="CB1755" s="18"/>
      <c r="CC1755" s="18"/>
      <c r="CD1755" s="18"/>
      <c r="CE1755" s="18"/>
      <c r="CF1755" s="18"/>
      <c r="CG1755" s="18"/>
      <c r="CH1755" s="18"/>
      <c r="CI1755" s="18" t="s">
        <v>1907</v>
      </c>
      <c r="CJ1755" s="18">
        <v>5.8330000000000002</v>
      </c>
      <c r="CK1755" s="18" t="s">
        <v>1267</v>
      </c>
      <c r="CL1755" s="18" t="s">
        <v>479</v>
      </c>
      <c r="CM1755" s="18">
        <v>5</v>
      </c>
      <c r="CN1755" s="18" t="s">
        <v>561</v>
      </c>
      <c r="CO1755" s="18">
        <v>4.2771084300000002</v>
      </c>
      <c r="CP1755" s="18">
        <v>7</v>
      </c>
      <c r="CQ1755" s="18">
        <v>1.55589157</v>
      </c>
      <c r="CR1755" s="18">
        <v>1.167</v>
      </c>
      <c r="CS1755" s="18" t="s">
        <v>557</v>
      </c>
      <c r="CT1755" s="18">
        <v>42</v>
      </c>
      <c r="CU1755" s="18" t="s">
        <v>522</v>
      </c>
      <c r="CV1755" s="18" t="s">
        <v>257</v>
      </c>
      <c r="CW1755" s="18" t="s">
        <v>257</v>
      </c>
      <c r="CX1755" s="18" t="s">
        <v>1909</v>
      </c>
      <c r="CY1755" s="18"/>
      <c r="CZ1755" s="18"/>
      <c r="DA1755" s="18"/>
      <c r="DB1755" s="18"/>
      <c r="DC1755" s="18"/>
      <c r="DD1755" s="18"/>
      <c r="DE1755" s="18"/>
      <c r="DF1755" s="18"/>
      <c r="DG1755" s="18"/>
      <c r="DH1755" s="18"/>
      <c r="DI1755" s="18"/>
      <c r="DJ1755" s="18"/>
      <c r="DK1755" s="18"/>
      <c r="DL1755" s="18"/>
      <c r="DM1755" s="18"/>
      <c r="DN1755" s="18"/>
      <c r="DO1755" s="56"/>
      <c r="DP1755" s="56"/>
      <c r="DQ1755" s="56"/>
      <c r="DR1755" s="56"/>
      <c r="DS1755" s="56"/>
      <c r="DT1755" s="56"/>
      <c r="DU1755" s="56"/>
      <c r="DV1755" s="56">
        <v>0</v>
      </c>
      <c r="DW1755" s="18"/>
      <c r="DX1755" s="18"/>
      <c r="DY1755" s="18"/>
      <c r="DZ1755" s="56"/>
      <c r="EA1755" s="56"/>
      <c r="EB1755" s="56"/>
      <c r="EC1755" s="18"/>
      <c r="ED1755" s="56"/>
      <c r="EE1755" s="56">
        <v>1</v>
      </c>
      <c r="EF1755" s="56">
        <v>0</v>
      </c>
      <c r="EG1755" s="56">
        <v>0</v>
      </c>
      <c r="EH1755" s="18" t="s">
        <v>2229</v>
      </c>
      <c r="EI1755" s="18">
        <f t="array" ref="EI1755">IF(SUMPRODUCT(--(DO1755:DS1755&lt;&gt;""))=0, 0,1)</f>
        <v>0</v>
      </c>
      <c r="EJ1755" s="18">
        <f t="array" ref="EJ1755">IF(SUMPRODUCT(--(DT1755:EG1755&lt;&gt;""))=0, 0,1)</f>
        <v>1</v>
      </c>
      <c r="EK1755" s="18" cm="1">
        <f t="array" ref="EK1755">IF(SUMPRODUCT(--(EC1755:EG1755&lt;&gt;""))=0, 0,1)</f>
        <v>1</v>
      </c>
      <c r="EL1755" s="18">
        <f t="array" ref="EL1755">IF(SUMPRODUCT(--(EE1755:EG1755&lt;&gt;""))=0, 0,1)</f>
        <v>1</v>
      </c>
      <c r="EM1755" s="18">
        <f t="shared" si="341"/>
        <v>1</v>
      </c>
      <c r="EN1755" s="18" t="str">
        <f t="shared" si="342"/>
        <v>NA</v>
      </c>
      <c r="EO1755" s="18">
        <f t="shared" si="343"/>
        <v>1</v>
      </c>
      <c r="EP1755" s="18">
        <f t="shared" si="344"/>
        <v>1</v>
      </c>
      <c r="EQ1755" s="18">
        <f t="shared" si="333"/>
        <v>1</v>
      </c>
      <c r="ER1755" s="18" t="s">
        <v>2084</v>
      </c>
      <c r="ES1755" s="59">
        <v>43949</v>
      </c>
      <c r="ET1755" s="18"/>
      <c r="EU1755" s="18"/>
    </row>
    <row r="1756" spans="1:151" s="1" customFormat="1" ht="15.75" customHeight="1" x14ac:dyDescent="0.2">
      <c r="A1756" s="5" t="s">
        <v>1986</v>
      </c>
      <c r="B1756" s="24" t="s">
        <v>2219</v>
      </c>
      <c r="C1756" s="56">
        <v>1</v>
      </c>
      <c r="D1756" s="18" t="s">
        <v>2672</v>
      </c>
      <c r="E1756" s="18" t="s">
        <v>2952</v>
      </c>
      <c r="F1756" s="18" t="s">
        <v>553</v>
      </c>
      <c r="G1756" s="18" t="s">
        <v>728</v>
      </c>
      <c r="H1756" s="18" t="s">
        <v>1428</v>
      </c>
      <c r="I1756" s="18" t="s">
        <v>667</v>
      </c>
      <c r="J1756" s="18" t="s">
        <v>595</v>
      </c>
      <c r="K1756" s="18" t="s">
        <v>257</v>
      </c>
      <c r="L1756" s="18" t="s">
        <v>1936</v>
      </c>
      <c r="M1756" s="18" t="s">
        <v>341</v>
      </c>
      <c r="N1756" s="56">
        <v>30</v>
      </c>
      <c r="O1756" s="18" t="s">
        <v>2220</v>
      </c>
      <c r="P1756" s="18" t="s">
        <v>2128</v>
      </c>
      <c r="Q1756" s="18" t="s">
        <v>254</v>
      </c>
      <c r="R1756" s="18" t="s">
        <v>2221</v>
      </c>
      <c r="S1756" s="18" t="s">
        <v>2222</v>
      </c>
      <c r="T1756" s="18" t="s">
        <v>2223</v>
      </c>
      <c r="U1756" s="26" t="s">
        <v>257</v>
      </c>
      <c r="V1756" s="26" t="s">
        <v>257</v>
      </c>
      <c r="W1756" s="26" t="s">
        <v>257</v>
      </c>
      <c r="X1756" s="18" t="s">
        <v>2224</v>
      </c>
      <c r="Y1756" s="18">
        <v>92.4</v>
      </c>
      <c r="Z1756" s="18" t="s">
        <v>2202</v>
      </c>
      <c r="AA1756" s="18" t="s">
        <v>257</v>
      </c>
      <c r="AB1756" s="57">
        <f t="shared" si="340"/>
        <v>92.4</v>
      </c>
      <c r="AC1756" s="18" t="s">
        <v>595</v>
      </c>
      <c r="AD1756" s="18" t="s">
        <v>595</v>
      </c>
      <c r="AE1756" s="18" t="s">
        <v>595</v>
      </c>
      <c r="AF1756" s="18">
        <v>87.8</v>
      </c>
      <c r="AG1756" s="18">
        <v>96.8</v>
      </c>
      <c r="AH1756" s="18" t="s">
        <v>595</v>
      </c>
      <c r="AI1756" s="18">
        <v>42</v>
      </c>
      <c r="AJ1756" s="18" t="s">
        <v>522</v>
      </c>
      <c r="AK1756" s="18">
        <v>42</v>
      </c>
      <c r="AL1756" s="18" t="s">
        <v>2242</v>
      </c>
      <c r="AM1756" s="18" t="s">
        <v>2226</v>
      </c>
      <c r="AN1756" s="18">
        <v>0.57520000000000004</v>
      </c>
      <c r="AO1756" s="18" t="s">
        <v>257</v>
      </c>
      <c r="AP1756" s="18" t="s">
        <v>563</v>
      </c>
      <c r="AQ1756" s="18">
        <v>5</v>
      </c>
      <c r="AR1756" s="18" t="s">
        <v>2227</v>
      </c>
      <c r="AS1756" s="18">
        <v>0.55479999999999996</v>
      </c>
      <c r="AT1756" s="18">
        <v>0.59557000000000004</v>
      </c>
      <c r="AU1756" s="18">
        <v>2.0400000000000001E-2</v>
      </c>
      <c r="AV1756" s="18">
        <v>2.0369999999999999E-2</v>
      </c>
      <c r="AW1756" s="18" t="s">
        <v>557</v>
      </c>
      <c r="AX1756" s="18">
        <v>42</v>
      </c>
      <c r="AY1756" s="18" t="s">
        <v>522</v>
      </c>
      <c r="AZ1756" s="18" t="s">
        <v>257</v>
      </c>
      <c r="BA1756" s="18" t="s">
        <v>257</v>
      </c>
      <c r="BB1756" s="18" t="s">
        <v>2228</v>
      </c>
      <c r="BC1756" s="18"/>
      <c r="BD1756" s="18"/>
      <c r="BE1756" s="18"/>
      <c r="BF1756" s="18"/>
      <c r="BG1756" s="18"/>
      <c r="BH1756" s="18"/>
      <c r="BI1756" s="18"/>
      <c r="BJ1756" s="18"/>
      <c r="BK1756" s="18"/>
      <c r="BL1756" s="18"/>
      <c r="BM1756" s="18"/>
      <c r="BN1756" s="18"/>
      <c r="BO1756" s="18"/>
      <c r="BP1756" s="18"/>
      <c r="BQ1756" s="18"/>
      <c r="BR1756" s="18"/>
      <c r="BS1756" s="18"/>
      <c r="BT1756" s="18"/>
      <c r="BU1756" s="18"/>
      <c r="BV1756" s="18"/>
      <c r="BW1756" s="18"/>
      <c r="BX1756" s="18"/>
      <c r="BY1756" s="18"/>
      <c r="BZ1756" s="18"/>
      <c r="CA1756" s="18"/>
      <c r="CB1756" s="18"/>
      <c r="CC1756" s="18"/>
      <c r="CD1756" s="18"/>
      <c r="CE1756" s="18"/>
      <c r="CF1756" s="18"/>
      <c r="CG1756" s="18"/>
      <c r="CH1756" s="18"/>
      <c r="CI1756" s="18" t="s">
        <v>1907</v>
      </c>
      <c r="CJ1756" s="18">
        <v>1.9</v>
      </c>
      <c r="CK1756" s="18" t="s">
        <v>1267</v>
      </c>
      <c r="CL1756" s="18" t="s">
        <v>479</v>
      </c>
      <c r="CM1756" s="18">
        <v>5</v>
      </c>
      <c r="CN1756" s="18" t="s">
        <v>561</v>
      </c>
      <c r="CO1756" s="18">
        <v>0.19</v>
      </c>
      <c r="CP1756" s="18">
        <v>3.45</v>
      </c>
      <c r="CQ1756" s="18">
        <v>1.71</v>
      </c>
      <c r="CR1756" s="18">
        <v>1.55</v>
      </c>
      <c r="CS1756" s="18" t="s">
        <v>557</v>
      </c>
      <c r="CT1756" s="18">
        <v>42</v>
      </c>
      <c r="CU1756" s="18" t="s">
        <v>522</v>
      </c>
      <c r="CV1756" s="18" t="s">
        <v>257</v>
      </c>
      <c r="CW1756" s="18" t="s">
        <v>257</v>
      </c>
      <c r="CX1756" s="18" t="s">
        <v>1909</v>
      </c>
      <c r="CY1756" s="18"/>
      <c r="CZ1756" s="18"/>
      <c r="DA1756" s="18"/>
      <c r="DB1756" s="18"/>
      <c r="DC1756" s="18"/>
      <c r="DD1756" s="18"/>
      <c r="DE1756" s="18"/>
      <c r="DF1756" s="18"/>
      <c r="DG1756" s="18"/>
      <c r="DH1756" s="18"/>
      <c r="DI1756" s="18"/>
      <c r="DJ1756" s="18"/>
      <c r="DK1756" s="18"/>
      <c r="DL1756" s="18"/>
      <c r="DM1756" s="18"/>
      <c r="DN1756" s="18"/>
      <c r="DO1756" s="56"/>
      <c r="DP1756" s="56"/>
      <c r="DQ1756" s="56"/>
      <c r="DR1756" s="56"/>
      <c r="DS1756" s="56"/>
      <c r="DT1756" s="56"/>
      <c r="DU1756" s="56"/>
      <c r="DV1756" s="56">
        <v>0</v>
      </c>
      <c r="DW1756" s="18"/>
      <c r="DX1756" s="18"/>
      <c r="DY1756" s="18"/>
      <c r="DZ1756" s="56"/>
      <c r="EA1756" s="56"/>
      <c r="EB1756" s="56"/>
      <c r="EC1756" s="18"/>
      <c r="ED1756" s="56"/>
      <c r="EE1756" s="56">
        <v>0</v>
      </c>
      <c r="EF1756" s="56">
        <v>0</v>
      </c>
      <c r="EG1756" s="56">
        <v>0</v>
      </c>
      <c r="EH1756" s="18" t="s">
        <v>2229</v>
      </c>
      <c r="EI1756" s="18">
        <f t="array" ref="EI1756">IF(SUMPRODUCT(--(DO1756:DS1756&lt;&gt;""))=0, 0,1)</f>
        <v>0</v>
      </c>
      <c r="EJ1756" s="18">
        <f t="array" ref="EJ1756">IF(SUMPRODUCT(--(DT1756:EG1756&lt;&gt;""))=0, 0,1)</f>
        <v>1</v>
      </c>
      <c r="EK1756" s="18" cm="1">
        <f t="array" ref="EK1756">IF(SUMPRODUCT(--(EC1756:EG1756&lt;&gt;""))=0, 0,1)</f>
        <v>1</v>
      </c>
      <c r="EL1756" s="18">
        <f t="array" ref="EL1756">IF(SUMPRODUCT(--(EE1756:EG1756&lt;&gt;""))=0, 0,1)</f>
        <v>1</v>
      </c>
      <c r="EM1756" s="18">
        <f t="shared" si="341"/>
        <v>0</v>
      </c>
      <c r="EN1756" s="18" t="str">
        <f t="shared" si="342"/>
        <v>NA</v>
      </c>
      <c r="EO1756" s="18">
        <f t="shared" si="343"/>
        <v>0</v>
      </c>
      <c r="EP1756" s="18">
        <f t="shared" si="344"/>
        <v>0</v>
      </c>
      <c r="EQ1756" s="18">
        <f t="shared" si="333"/>
        <v>0</v>
      </c>
      <c r="ER1756" s="18" t="s">
        <v>2084</v>
      </c>
      <c r="ES1756" s="59">
        <v>43949</v>
      </c>
      <c r="ET1756" s="18"/>
      <c r="EU1756" s="18"/>
    </row>
    <row r="1757" spans="1:151" s="1" customFormat="1" ht="15.75" customHeight="1" x14ac:dyDescent="0.2">
      <c r="A1757" s="5" t="s">
        <v>1986</v>
      </c>
      <c r="B1757" s="24" t="s">
        <v>2219</v>
      </c>
      <c r="C1757" s="56">
        <v>1</v>
      </c>
      <c r="D1757" s="18" t="s">
        <v>2673</v>
      </c>
      <c r="E1757" s="18" t="s">
        <v>2952</v>
      </c>
      <c r="F1757" s="18" t="s">
        <v>553</v>
      </c>
      <c r="G1757" s="18" t="s">
        <v>728</v>
      </c>
      <c r="H1757" s="18" t="s">
        <v>1428</v>
      </c>
      <c r="I1757" s="18" t="s">
        <v>667</v>
      </c>
      <c r="J1757" s="18" t="s">
        <v>595</v>
      </c>
      <c r="K1757" s="18" t="s">
        <v>257</v>
      </c>
      <c r="L1757" s="18" t="s">
        <v>1936</v>
      </c>
      <c r="M1757" s="18" t="s">
        <v>341</v>
      </c>
      <c r="N1757" s="56">
        <v>30</v>
      </c>
      <c r="O1757" s="18" t="s">
        <v>2220</v>
      </c>
      <c r="P1757" s="18" t="s">
        <v>2128</v>
      </c>
      <c r="Q1757" s="18" t="s">
        <v>254</v>
      </c>
      <c r="R1757" s="18" t="s">
        <v>2221</v>
      </c>
      <c r="S1757" s="18" t="s">
        <v>2222</v>
      </c>
      <c r="T1757" s="18" t="s">
        <v>2223</v>
      </c>
      <c r="U1757" s="26" t="s">
        <v>257</v>
      </c>
      <c r="V1757" s="26" t="s">
        <v>257</v>
      </c>
      <c r="W1757" s="26" t="s">
        <v>257</v>
      </c>
      <c r="X1757" s="18" t="s">
        <v>2224</v>
      </c>
      <c r="Y1757" s="18">
        <v>92.4</v>
      </c>
      <c r="Z1757" s="18" t="s">
        <v>2202</v>
      </c>
      <c r="AA1757" s="18" t="s">
        <v>257</v>
      </c>
      <c r="AB1757" s="57">
        <f t="shared" si="340"/>
        <v>92.4</v>
      </c>
      <c r="AC1757" s="18" t="s">
        <v>595</v>
      </c>
      <c r="AD1757" s="18" t="s">
        <v>595</v>
      </c>
      <c r="AE1757" s="18" t="s">
        <v>595</v>
      </c>
      <c r="AF1757" s="18">
        <v>87.8</v>
      </c>
      <c r="AG1757" s="18">
        <v>96.8</v>
      </c>
      <c r="AH1757" s="18" t="s">
        <v>595</v>
      </c>
      <c r="AI1757" s="18">
        <v>42</v>
      </c>
      <c r="AJ1757" s="18" t="s">
        <v>522</v>
      </c>
      <c r="AK1757" s="18">
        <v>42</v>
      </c>
      <c r="AL1757" s="18" t="s">
        <v>2243</v>
      </c>
      <c r="AM1757" s="18" t="s">
        <v>2226</v>
      </c>
      <c r="AN1757" s="18">
        <v>0.58179999999999998</v>
      </c>
      <c r="AO1757" s="18" t="s">
        <v>257</v>
      </c>
      <c r="AP1757" s="18" t="s">
        <v>563</v>
      </c>
      <c r="AQ1757" s="18">
        <v>5</v>
      </c>
      <c r="AR1757" s="18" t="s">
        <v>2227</v>
      </c>
      <c r="AS1757" s="18">
        <v>0.55659999999999998</v>
      </c>
      <c r="AT1757" s="18">
        <v>0.6079</v>
      </c>
      <c r="AU1757" s="18">
        <v>2.52E-2</v>
      </c>
      <c r="AV1757" s="18">
        <v>2.6100000000000002E-2</v>
      </c>
      <c r="AW1757" s="18" t="s">
        <v>557</v>
      </c>
      <c r="AX1757" s="18">
        <v>42</v>
      </c>
      <c r="AY1757" s="18" t="s">
        <v>522</v>
      </c>
      <c r="AZ1757" s="18" t="s">
        <v>257</v>
      </c>
      <c r="BA1757" s="18" t="s">
        <v>257</v>
      </c>
      <c r="BB1757" s="18" t="s">
        <v>2228</v>
      </c>
      <c r="BC1757" s="18"/>
      <c r="BD1757" s="18"/>
      <c r="BE1757" s="18"/>
      <c r="BF1757" s="18"/>
      <c r="BG1757" s="18"/>
      <c r="BH1757" s="18"/>
      <c r="BI1757" s="18"/>
      <c r="BJ1757" s="18"/>
      <c r="BK1757" s="18"/>
      <c r="BL1757" s="18"/>
      <c r="BM1757" s="18"/>
      <c r="BN1757" s="18"/>
      <c r="BO1757" s="18"/>
      <c r="BP1757" s="18"/>
      <c r="BQ1757" s="18"/>
      <c r="BR1757" s="18"/>
      <c r="BS1757" s="18"/>
      <c r="BT1757" s="18"/>
      <c r="BU1757" s="18"/>
      <c r="BV1757" s="18"/>
      <c r="BW1757" s="18"/>
      <c r="BX1757" s="18"/>
      <c r="BY1757" s="18"/>
      <c r="BZ1757" s="18"/>
      <c r="CA1757" s="18"/>
      <c r="CB1757" s="18"/>
      <c r="CC1757" s="18"/>
      <c r="CD1757" s="18"/>
      <c r="CE1757" s="18"/>
      <c r="CF1757" s="18"/>
      <c r="CG1757" s="18"/>
      <c r="CH1757" s="18"/>
      <c r="CI1757" s="18" t="s">
        <v>1907</v>
      </c>
      <c r="CJ1757" s="18">
        <v>3.4337349399999999</v>
      </c>
      <c r="CK1757" s="18" t="s">
        <v>1267</v>
      </c>
      <c r="CL1757" s="18" t="s">
        <v>479</v>
      </c>
      <c r="CM1757" s="18">
        <v>5</v>
      </c>
      <c r="CN1757" s="18" t="s">
        <v>561</v>
      </c>
      <c r="CO1757" s="18">
        <v>-0.54216869999999995</v>
      </c>
      <c r="CP1757" s="18">
        <v>6.9277108399999996</v>
      </c>
      <c r="CQ1757" s="18">
        <v>3.9759036399999999</v>
      </c>
      <c r="CR1757" s="18">
        <v>3.4939759000000001</v>
      </c>
      <c r="CS1757" s="18" t="s">
        <v>557</v>
      </c>
      <c r="CT1757" s="18">
        <v>42</v>
      </c>
      <c r="CU1757" s="18" t="s">
        <v>522</v>
      </c>
      <c r="CV1757" s="18" t="s">
        <v>257</v>
      </c>
      <c r="CW1757" s="18" t="s">
        <v>257</v>
      </c>
      <c r="CX1757" s="18" t="s">
        <v>1909</v>
      </c>
      <c r="CY1757" s="18"/>
      <c r="CZ1757" s="18"/>
      <c r="DA1757" s="18"/>
      <c r="DB1757" s="18"/>
      <c r="DC1757" s="18"/>
      <c r="DD1757" s="18"/>
      <c r="DE1757" s="18"/>
      <c r="DF1757" s="18"/>
      <c r="DG1757" s="18"/>
      <c r="DH1757" s="18"/>
      <c r="DI1757" s="18"/>
      <c r="DJ1757" s="18"/>
      <c r="DK1757" s="18"/>
      <c r="DL1757" s="18"/>
      <c r="DM1757" s="18"/>
      <c r="DN1757" s="18"/>
      <c r="DO1757" s="56"/>
      <c r="DP1757" s="56"/>
      <c r="DQ1757" s="56"/>
      <c r="DR1757" s="56"/>
      <c r="DS1757" s="56"/>
      <c r="DT1757" s="56"/>
      <c r="DU1757" s="56"/>
      <c r="DV1757" s="56">
        <v>0</v>
      </c>
      <c r="DW1757" s="18"/>
      <c r="DX1757" s="18"/>
      <c r="DY1757" s="18"/>
      <c r="DZ1757" s="56"/>
      <c r="EA1757" s="56"/>
      <c r="EB1757" s="56"/>
      <c r="EC1757" s="18"/>
      <c r="ED1757" s="56"/>
      <c r="EE1757" s="56">
        <v>0</v>
      </c>
      <c r="EF1757" s="56">
        <v>0</v>
      </c>
      <c r="EG1757" s="56">
        <v>0</v>
      </c>
      <c r="EH1757" s="18" t="s">
        <v>2229</v>
      </c>
      <c r="EI1757" s="18">
        <f t="array" ref="EI1757">IF(SUMPRODUCT(--(DO1757:DS1757&lt;&gt;""))=0, 0,1)</f>
        <v>0</v>
      </c>
      <c r="EJ1757" s="18">
        <f t="array" ref="EJ1757">IF(SUMPRODUCT(--(DT1757:EG1757&lt;&gt;""))=0, 0,1)</f>
        <v>1</v>
      </c>
      <c r="EK1757" s="18" cm="1">
        <f t="array" ref="EK1757">IF(SUMPRODUCT(--(EC1757:EG1757&lt;&gt;""))=0, 0,1)</f>
        <v>1</v>
      </c>
      <c r="EL1757" s="18">
        <f t="array" ref="EL1757">IF(SUMPRODUCT(--(EE1757:EG1757&lt;&gt;""))=0, 0,1)</f>
        <v>1</v>
      </c>
      <c r="EM1757" s="18">
        <f t="shared" si="341"/>
        <v>0</v>
      </c>
      <c r="EN1757" s="18" t="str">
        <f t="shared" si="342"/>
        <v>NA</v>
      </c>
      <c r="EO1757" s="18">
        <f t="shared" si="343"/>
        <v>0</v>
      </c>
      <c r="EP1757" s="18">
        <f t="shared" si="344"/>
        <v>0</v>
      </c>
      <c r="EQ1757" s="18">
        <f t="shared" si="333"/>
        <v>0</v>
      </c>
      <c r="ER1757" s="18" t="s">
        <v>2084</v>
      </c>
      <c r="ES1757" s="59">
        <v>43949</v>
      </c>
      <c r="ET1757" s="18"/>
      <c r="EU1757" s="18"/>
    </row>
    <row r="1758" spans="1:151" s="1" customFormat="1" ht="15.75" customHeight="1" x14ac:dyDescent="0.2">
      <c r="A1758" s="5" t="s">
        <v>1986</v>
      </c>
      <c r="B1758" s="24" t="s">
        <v>2219</v>
      </c>
      <c r="C1758" s="56">
        <v>1</v>
      </c>
      <c r="D1758" s="18" t="s">
        <v>1651</v>
      </c>
      <c r="E1758" s="18" t="s">
        <v>2953</v>
      </c>
      <c r="F1758" s="18" t="s">
        <v>553</v>
      </c>
      <c r="G1758" s="18" t="s">
        <v>728</v>
      </c>
      <c r="H1758" s="18" t="s">
        <v>1428</v>
      </c>
      <c r="I1758" s="18" t="s">
        <v>667</v>
      </c>
      <c r="J1758" s="18" t="s">
        <v>595</v>
      </c>
      <c r="K1758" s="18" t="s">
        <v>257</v>
      </c>
      <c r="L1758" s="18" t="s">
        <v>1936</v>
      </c>
      <c r="M1758" s="18" t="s">
        <v>341</v>
      </c>
      <c r="N1758" s="56">
        <v>30</v>
      </c>
      <c r="O1758" s="18" t="s">
        <v>2220</v>
      </c>
      <c r="P1758" s="18" t="s">
        <v>2128</v>
      </c>
      <c r="Q1758" s="18" t="s">
        <v>254</v>
      </c>
      <c r="R1758" s="18" t="s">
        <v>2221</v>
      </c>
      <c r="S1758" s="18" t="s">
        <v>2222</v>
      </c>
      <c r="T1758" s="18" t="s">
        <v>2223</v>
      </c>
      <c r="U1758" s="26" t="s">
        <v>257</v>
      </c>
      <c r="V1758" s="26" t="s">
        <v>257</v>
      </c>
      <c r="W1758" s="26" t="s">
        <v>257</v>
      </c>
      <c r="X1758" s="18" t="s">
        <v>2224</v>
      </c>
      <c r="Y1758" s="18">
        <v>1</v>
      </c>
      <c r="Z1758" s="18" t="s">
        <v>2202</v>
      </c>
      <c r="AA1758" s="18" t="s">
        <v>257</v>
      </c>
      <c r="AB1758" s="57">
        <f t="shared" si="340"/>
        <v>1</v>
      </c>
      <c r="AC1758" s="18" t="s">
        <v>595</v>
      </c>
      <c r="AD1758" s="18" t="s">
        <v>595</v>
      </c>
      <c r="AE1758" s="18" t="s">
        <v>595</v>
      </c>
      <c r="AF1758" s="18" t="s">
        <v>595</v>
      </c>
      <c r="AG1758" s="18" t="s">
        <v>595</v>
      </c>
      <c r="AH1758" s="18" t="s">
        <v>595</v>
      </c>
      <c r="AI1758" s="18">
        <v>49</v>
      </c>
      <c r="AJ1758" s="18" t="s">
        <v>522</v>
      </c>
      <c r="AK1758" s="18">
        <v>49</v>
      </c>
      <c r="AL1758" s="18"/>
      <c r="AM1758" s="18" t="s">
        <v>2226</v>
      </c>
      <c r="AN1758" s="18">
        <v>0.58261905000000003</v>
      </c>
      <c r="AO1758" s="18" t="s">
        <v>257</v>
      </c>
      <c r="AP1758" s="18" t="s">
        <v>563</v>
      </c>
      <c r="AQ1758" s="18">
        <v>5</v>
      </c>
      <c r="AR1758" s="18" t="s">
        <v>2227</v>
      </c>
      <c r="AS1758" s="18">
        <v>0.57468253999999996</v>
      </c>
      <c r="AT1758" s="18">
        <v>0.59055555999999998</v>
      </c>
      <c r="AU1758" s="18">
        <v>7.9365100000000008E-3</v>
      </c>
      <c r="AV1758" s="18">
        <v>7.9365100000000008E-3</v>
      </c>
      <c r="AW1758" s="18" t="s">
        <v>557</v>
      </c>
      <c r="AX1758" s="18">
        <v>49</v>
      </c>
      <c r="AY1758" s="18" t="s">
        <v>522</v>
      </c>
      <c r="AZ1758" s="18" t="s">
        <v>257</v>
      </c>
      <c r="BA1758" s="18" t="s">
        <v>257</v>
      </c>
      <c r="BB1758" s="18" t="s">
        <v>2228</v>
      </c>
      <c r="BC1758" s="18"/>
      <c r="BD1758" s="18"/>
      <c r="BE1758" s="18"/>
      <c r="BF1758" s="18"/>
      <c r="BG1758" s="18"/>
      <c r="BH1758" s="18"/>
      <c r="BI1758" s="18"/>
      <c r="BJ1758" s="18"/>
      <c r="BK1758" s="18"/>
      <c r="BL1758" s="18"/>
      <c r="BM1758" s="18"/>
      <c r="BN1758" s="18"/>
      <c r="BO1758" s="18"/>
      <c r="BP1758" s="18"/>
      <c r="BQ1758" s="18"/>
      <c r="BR1758" s="18"/>
      <c r="BS1758" s="18"/>
      <c r="BT1758" s="18"/>
      <c r="BU1758" s="18"/>
      <c r="BV1758" s="18"/>
      <c r="BW1758" s="18"/>
      <c r="BX1758" s="18"/>
      <c r="BY1758" s="18"/>
      <c r="BZ1758" s="18"/>
      <c r="CA1758" s="18"/>
      <c r="CB1758" s="18"/>
      <c r="CC1758" s="18"/>
      <c r="CD1758" s="18"/>
      <c r="CE1758" s="18"/>
      <c r="CF1758" s="18"/>
      <c r="CG1758" s="18"/>
      <c r="CH1758" s="18"/>
      <c r="CI1758" s="18" t="s">
        <v>1907</v>
      </c>
      <c r="CJ1758" s="18">
        <v>0</v>
      </c>
      <c r="CK1758" s="18" t="s">
        <v>1267</v>
      </c>
      <c r="CL1758" s="18" t="s">
        <v>479</v>
      </c>
      <c r="CM1758" s="18">
        <v>5</v>
      </c>
      <c r="CN1758" s="18" t="s">
        <v>561</v>
      </c>
      <c r="CO1758" s="18" t="s">
        <v>257</v>
      </c>
      <c r="CP1758" s="18" t="s">
        <v>257</v>
      </c>
      <c r="CQ1758" s="18">
        <v>0</v>
      </c>
      <c r="CR1758" s="18">
        <v>0</v>
      </c>
      <c r="CS1758" s="18" t="s">
        <v>557</v>
      </c>
      <c r="CT1758" s="18">
        <v>49</v>
      </c>
      <c r="CU1758" s="18" t="s">
        <v>522</v>
      </c>
      <c r="CV1758" s="18" t="s">
        <v>257</v>
      </c>
      <c r="CW1758" s="18" t="s">
        <v>257</v>
      </c>
      <c r="CX1758" s="18" t="s">
        <v>1909</v>
      </c>
      <c r="CY1758" s="18"/>
      <c r="CZ1758" s="18"/>
      <c r="DA1758" s="18"/>
      <c r="DB1758" s="18"/>
      <c r="DC1758" s="18"/>
      <c r="DD1758" s="18"/>
      <c r="DE1758" s="18"/>
      <c r="DF1758" s="18"/>
      <c r="DG1758" s="18"/>
      <c r="DH1758" s="18"/>
      <c r="DI1758" s="18"/>
      <c r="DJ1758" s="18"/>
      <c r="DK1758" s="18"/>
      <c r="DL1758" s="18"/>
      <c r="DM1758" s="18"/>
      <c r="DN1758" s="18"/>
      <c r="DO1758" s="56"/>
      <c r="DP1758" s="56"/>
      <c r="DQ1758" s="56"/>
      <c r="DR1758" s="56"/>
      <c r="DS1758" s="56"/>
      <c r="DT1758" s="56"/>
      <c r="DU1758" s="56"/>
      <c r="DV1758" s="56">
        <v>0</v>
      </c>
      <c r="DW1758" s="18"/>
      <c r="DX1758" s="18"/>
      <c r="DY1758" s="18"/>
      <c r="DZ1758" s="56"/>
      <c r="EA1758" s="56"/>
      <c r="EB1758" s="56"/>
      <c r="EC1758" s="18"/>
      <c r="ED1758" s="56"/>
      <c r="EE1758" s="56">
        <v>0</v>
      </c>
      <c r="EF1758" s="56">
        <v>0</v>
      </c>
      <c r="EG1758" s="56">
        <v>0</v>
      </c>
      <c r="EH1758" s="18" t="s">
        <v>2229</v>
      </c>
      <c r="EI1758" s="18">
        <f t="array" ref="EI1758">IF(SUMPRODUCT(--(DO1758:DS1758&lt;&gt;""))=0, 0,1)</f>
        <v>0</v>
      </c>
      <c r="EJ1758" s="18">
        <f t="array" ref="EJ1758">IF(SUMPRODUCT(--(DT1758:EG1758&lt;&gt;""))=0, 0,1)</f>
        <v>1</v>
      </c>
      <c r="EK1758" s="18" cm="1">
        <f t="array" ref="EK1758">IF(SUMPRODUCT(--(EC1758:EG1758&lt;&gt;""))=0, 0,1)</f>
        <v>1</v>
      </c>
      <c r="EL1758" s="18">
        <f t="array" ref="EL1758">IF(SUMPRODUCT(--(EE1758:EG1758&lt;&gt;""))=0, 0,1)</f>
        <v>1</v>
      </c>
      <c r="EM1758" s="18">
        <f t="shared" si="341"/>
        <v>0</v>
      </c>
      <c r="EN1758" s="18" t="str">
        <f t="shared" si="342"/>
        <v>NA</v>
      </c>
      <c r="EO1758" s="18">
        <f t="shared" si="343"/>
        <v>0</v>
      </c>
      <c r="EP1758" s="18">
        <f t="shared" si="344"/>
        <v>0</v>
      </c>
      <c r="EQ1758" s="18">
        <f t="shared" si="333"/>
        <v>0</v>
      </c>
      <c r="ER1758" s="18" t="s">
        <v>2084</v>
      </c>
      <c r="ES1758" s="59">
        <v>43949</v>
      </c>
      <c r="ET1758" s="18"/>
      <c r="EU1758" s="18"/>
    </row>
    <row r="1759" spans="1:151" s="1" customFormat="1" ht="15.75" customHeight="1" x14ac:dyDescent="0.2">
      <c r="A1759" s="5" t="s">
        <v>1986</v>
      </c>
      <c r="B1759" s="24" t="s">
        <v>2219</v>
      </c>
      <c r="C1759" s="56">
        <v>1</v>
      </c>
      <c r="D1759" s="18" t="s">
        <v>2670</v>
      </c>
      <c r="E1759" s="18" t="s">
        <v>2953</v>
      </c>
      <c r="F1759" s="18" t="s">
        <v>553</v>
      </c>
      <c r="G1759" s="18" t="s">
        <v>728</v>
      </c>
      <c r="H1759" s="18" t="s">
        <v>1428</v>
      </c>
      <c r="I1759" s="18" t="s">
        <v>667</v>
      </c>
      <c r="J1759" s="18" t="s">
        <v>595</v>
      </c>
      <c r="K1759" s="18" t="s">
        <v>257</v>
      </c>
      <c r="L1759" s="18" t="s">
        <v>1936</v>
      </c>
      <c r="M1759" s="18" t="s">
        <v>341</v>
      </c>
      <c r="N1759" s="56">
        <v>30</v>
      </c>
      <c r="O1759" s="18" t="s">
        <v>2220</v>
      </c>
      <c r="P1759" s="18" t="s">
        <v>2128</v>
      </c>
      <c r="Q1759" s="18" t="s">
        <v>254</v>
      </c>
      <c r="R1759" s="18" t="s">
        <v>2221</v>
      </c>
      <c r="S1759" s="18" t="s">
        <v>2222</v>
      </c>
      <c r="T1759" s="18" t="s">
        <v>2223</v>
      </c>
      <c r="U1759" s="26" t="s">
        <v>257</v>
      </c>
      <c r="V1759" s="26" t="s">
        <v>257</v>
      </c>
      <c r="W1759" s="26" t="s">
        <v>257</v>
      </c>
      <c r="X1759" s="18" t="s">
        <v>2224</v>
      </c>
      <c r="Y1759" s="18">
        <v>35.799999999999997</v>
      </c>
      <c r="Z1759" s="18" t="s">
        <v>2202</v>
      </c>
      <c r="AA1759" s="18" t="s">
        <v>257</v>
      </c>
      <c r="AB1759" s="57">
        <f t="shared" si="340"/>
        <v>35.799999999999997</v>
      </c>
      <c r="AC1759" s="18" t="s">
        <v>595</v>
      </c>
      <c r="AD1759" s="18" t="s">
        <v>595</v>
      </c>
      <c r="AE1759" s="18" t="s">
        <v>595</v>
      </c>
      <c r="AF1759" s="18">
        <v>33.5</v>
      </c>
      <c r="AG1759" s="18">
        <v>38.1</v>
      </c>
      <c r="AH1759" s="18" t="s">
        <v>595</v>
      </c>
      <c r="AI1759" s="18">
        <v>49</v>
      </c>
      <c r="AJ1759" s="18" t="s">
        <v>522</v>
      </c>
      <c r="AK1759" s="18">
        <v>49</v>
      </c>
      <c r="AL1759" s="18" t="s">
        <v>2244</v>
      </c>
      <c r="AM1759" s="18" t="s">
        <v>2226</v>
      </c>
      <c r="AN1759" s="18">
        <v>0.56972221999999995</v>
      </c>
      <c r="AO1759" s="18" t="s">
        <v>257</v>
      </c>
      <c r="AP1759" s="18" t="s">
        <v>563</v>
      </c>
      <c r="AQ1759" s="18">
        <v>5</v>
      </c>
      <c r="AR1759" s="18" t="s">
        <v>2227</v>
      </c>
      <c r="AS1759" s="18">
        <v>0.54690475999999999</v>
      </c>
      <c r="AT1759" s="18">
        <v>0.59204365000000003</v>
      </c>
      <c r="AU1759" s="18">
        <v>2.2817460000000001E-2</v>
      </c>
      <c r="AV1759" s="18">
        <v>2.232143E-2</v>
      </c>
      <c r="AW1759" s="18" t="s">
        <v>557</v>
      </c>
      <c r="AX1759" s="18">
        <v>49</v>
      </c>
      <c r="AY1759" s="18" t="s">
        <v>522</v>
      </c>
      <c r="AZ1759" s="18" t="s">
        <v>257</v>
      </c>
      <c r="BA1759" s="18" t="s">
        <v>257</v>
      </c>
      <c r="BB1759" s="18" t="s">
        <v>2228</v>
      </c>
      <c r="BC1759" s="18"/>
      <c r="BD1759" s="18"/>
      <c r="BE1759" s="18"/>
      <c r="BF1759" s="18"/>
      <c r="BG1759" s="18"/>
      <c r="BH1759" s="18"/>
      <c r="BI1759" s="18"/>
      <c r="BJ1759" s="18"/>
      <c r="BK1759" s="18"/>
      <c r="BL1759" s="18"/>
      <c r="BM1759" s="18"/>
      <c r="BN1759" s="18"/>
      <c r="BO1759" s="18"/>
      <c r="BP1759" s="18"/>
      <c r="BQ1759" s="18"/>
      <c r="BR1759" s="18"/>
      <c r="BS1759" s="18"/>
      <c r="BT1759" s="18"/>
      <c r="BU1759" s="18"/>
      <c r="BV1759" s="18"/>
      <c r="BW1759" s="18"/>
      <c r="BX1759" s="18"/>
      <c r="BY1759" s="18"/>
      <c r="BZ1759" s="18"/>
      <c r="CA1759" s="18"/>
      <c r="CB1759" s="18"/>
      <c r="CC1759" s="18"/>
      <c r="CD1759" s="18"/>
      <c r="CE1759" s="18"/>
      <c r="CF1759" s="18"/>
      <c r="CG1759" s="18"/>
      <c r="CH1759" s="18"/>
      <c r="CI1759" s="18" t="s">
        <v>1907</v>
      </c>
      <c r="CJ1759" s="18">
        <v>2.2289156600000002</v>
      </c>
      <c r="CK1759" s="18" t="s">
        <v>1267</v>
      </c>
      <c r="CL1759" s="18" t="s">
        <v>479</v>
      </c>
      <c r="CM1759" s="18">
        <v>5</v>
      </c>
      <c r="CN1759" s="18" t="s">
        <v>561</v>
      </c>
      <c r="CO1759" s="18" t="s">
        <v>257</v>
      </c>
      <c r="CP1759" s="18" t="s">
        <v>257</v>
      </c>
      <c r="CQ1759" s="18">
        <v>0</v>
      </c>
      <c r="CR1759" s="18">
        <v>0</v>
      </c>
      <c r="CS1759" s="18" t="s">
        <v>557</v>
      </c>
      <c r="CT1759" s="18">
        <v>49</v>
      </c>
      <c r="CU1759" s="18" t="s">
        <v>522</v>
      </c>
      <c r="CV1759" s="18" t="s">
        <v>257</v>
      </c>
      <c r="CW1759" s="18" t="s">
        <v>257</v>
      </c>
      <c r="CX1759" s="18" t="s">
        <v>1909</v>
      </c>
      <c r="CY1759" s="18"/>
      <c r="CZ1759" s="18"/>
      <c r="DA1759" s="18"/>
      <c r="DB1759" s="18"/>
      <c r="DC1759" s="18"/>
      <c r="DD1759" s="18"/>
      <c r="DE1759" s="18"/>
      <c r="DF1759" s="18"/>
      <c r="DG1759" s="18"/>
      <c r="DH1759" s="18"/>
      <c r="DI1759" s="18"/>
      <c r="DJ1759" s="18"/>
      <c r="DK1759" s="18"/>
      <c r="DL1759" s="18"/>
      <c r="DM1759" s="18"/>
      <c r="DN1759" s="18"/>
      <c r="DO1759" s="56"/>
      <c r="DP1759" s="56"/>
      <c r="DQ1759" s="56"/>
      <c r="DR1759" s="56"/>
      <c r="DS1759" s="56"/>
      <c r="DT1759" s="56"/>
      <c r="DU1759" s="56"/>
      <c r="DV1759" s="56">
        <v>0</v>
      </c>
      <c r="DW1759" s="18"/>
      <c r="DX1759" s="18"/>
      <c r="DY1759" s="18"/>
      <c r="DZ1759" s="56"/>
      <c r="EA1759" s="56"/>
      <c r="EB1759" s="56"/>
      <c r="EC1759" s="18"/>
      <c r="ED1759" s="56"/>
      <c r="EE1759" s="56">
        <v>1</v>
      </c>
      <c r="EF1759" s="56">
        <v>0</v>
      </c>
      <c r="EG1759" s="56">
        <v>0</v>
      </c>
      <c r="EH1759" s="18" t="s">
        <v>2229</v>
      </c>
      <c r="EI1759" s="18">
        <f t="array" ref="EI1759">IF(SUMPRODUCT(--(DO1759:DS1759&lt;&gt;""))=0, 0,1)</f>
        <v>0</v>
      </c>
      <c r="EJ1759" s="18">
        <f t="array" ref="EJ1759">IF(SUMPRODUCT(--(DT1759:EG1759&lt;&gt;""))=0, 0,1)</f>
        <v>1</v>
      </c>
      <c r="EK1759" s="18" cm="1">
        <f t="array" ref="EK1759">IF(SUMPRODUCT(--(EC1759:EG1759&lt;&gt;""))=0, 0,1)</f>
        <v>1</v>
      </c>
      <c r="EL1759" s="18">
        <f t="array" ref="EL1759">IF(SUMPRODUCT(--(EE1759:EG1759&lt;&gt;""))=0, 0,1)</f>
        <v>1</v>
      </c>
      <c r="EM1759" s="18">
        <f t="shared" si="341"/>
        <v>1</v>
      </c>
      <c r="EN1759" s="18" t="str">
        <f t="shared" si="342"/>
        <v>NA</v>
      </c>
      <c r="EO1759" s="18">
        <f t="shared" si="343"/>
        <v>1</v>
      </c>
      <c r="EP1759" s="18">
        <f t="shared" si="344"/>
        <v>1</v>
      </c>
      <c r="EQ1759" s="18">
        <f t="shared" si="333"/>
        <v>1</v>
      </c>
      <c r="ER1759" s="18" t="s">
        <v>2084</v>
      </c>
      <c r="ES1759" s="59">
        <v>43949</v>
      </c>
      <c r="ET1759" s="18"/>
      <c r="EU1759" s="18"/>
    </row>
    <row r="1760" spans="1:151" s="1" customFormat="1" ht="15.75" customHeight="1" x14ac:dyDescent="0.2">
      <c r="A1760" s="5" t="s">
        <v>1986</v>
      </c>
      <c r="B1760" s="24" t="s">
        <v>2219</v>
      </c>
      <c r="C1760" s="56">
        <v>1</v>
      </c>
      <c r="D1760" s="18" t="s">
        <v>2671</v>
      </c>
      <c r="E1760" s="18" t="s">
        <v>2953</v>
      </c>
      <c r="F1760" s="18" t="s">
        <v>553</v>
      </c>
      <c r="G1760" s="18" t="s">
        <v>728</v>
      </c>
      <c r="H1760" s="18" t="s">
        <v>1428</v>
      </c>
      <c r="I1760" s="18" t="s">
        <v>667</v>
      </c>
      <c r="J1760" s="18" t="s">
        <v>595</v>
      </c>
      <c r="K1760" s="18" t="s">
        <v>257</v>
      </c>
      <c r="L1760" s="18" t="s">
        <v>1936</v>
      </c>
      <c r="M1760" s="18" t="s">
        <v>341</v>
      </c>
      <c r="N1760" s="56">
        <v>30</v>
      </c>
      <c r="O1760" s="18" t="s">
        <v>2220</v>
      </c>
      <c r="P1760" s="18" t="s">
        <v>2128</v>
      </c>
      <c r="Q1760" s="18" t="s">
        <v>254</v>
      </c>
      <c r="R1760" s="18" t="s">
        <v>2221</v>
      </c>
      <c r="S1760" s="18" t="s">
        <v>2222</v>
      </c>
      <c r="T1760" s="18" t="s">
        <v>2223</v>
      </c>
      <c r="U1760" s="26" t="s">
        <v>257</v>
      </c>
      <c r="V1760" s="26" t="s">
        <v>257</v>
      </c>
      <c r="W1760" s="26" t="s">
        <v>257</v>
      </c>
      <c r="X1760" s="18"/>
      <c r="Y1760" s="18">
        <v>35.799999999999997</v>
      </c>
      <c r="Z1760" s="18" t="s">
        <v>2202</v>
      </c>
      <c r="AA1760" s="18" t="s">
        <v>257</v>
      </c>
      <c r="AB1760" s="57">
        <f t="shared" si="340"/>
        <v>35.799999999999997</v>
      </c>
      <c r="AC1760" s="18" t="s">
        <v>595</v>
      </c>
      <c r="AD1760" s="18" t="s">
        <v>595</v>
      </c>
      <c r="AE1760" s="18" t="s">
        <v>595</v>
      </c>
      <c r="AF1760" s="18">
        <v>33.5</v>
      </c>
      <c r="AG1760" s="18">
        <v>38.1</v>
      </c>
      <c r="AH1760" s="18" t="s">
        <v>595</v>
      </c>
      <c r="AI1760" s="18">
        <v>49</v>
      </c>
      <c r="AJ1760" s="18" t="s">
        <v>522</v>
      </c>
      <c r="AK1760" s="18">
        <v>49</v>
      </c>
      <c r="AL1760" s="18" t="s">
        <v>2245</v>
      </c>
      <c r="AM1760" s="18" t="s">
        <v>2226</v>
      </c>
      <c r="AN1760" s="18">
        <v>0.55285713999999997</v>
      </c>
      <c r="AO1760" s="18" t="s">
        <v>257</v>
      </c>
      <c r="AP1760" s="18" t="s">
        <v>563</v>
      </c>
      <c r="AQ1760" s="18">
        <v>5</v>
      </c>
      <c r="AR1760" s="18" t="s">
        <v>2227</v>
      </c>
      <c r="AS1760" s="18">
        <v>0.52656745999999999</v>
      </c>
      <c r="AT1760" s="18">
        <v>0.57666667000000005</v>
      </c>
      <c r="AU1760" s="18">
        <v>2.6289679999999999E-2</v>
      </c>
      <c r="AV1760" s="18">
        <v>2.3809529999999999E-2</v>
      </c>
      <c r="AW1760" s="18" t="s">
        <v>557</v>
      </c>
      <c r="AX1760" s="18">
        <v>49</v>
      </c>
      <c r="AY1760" s="18" t="s">
        <v>522</v>
      </c>
      <c r="AZ1760" s="18" t="s">
        <v>257</v>
      </c>
      <c r="BA1760" s="18" t="s">
        <v>257</v>
      </c>
      <c r="BB1760" s="18" t="s">
        <v>2228</v>
      </c>
      <c r="BC1760" s="18"/>
      <c r="BD1760" s="18"/>
      <c r="BE1760" s="18"/>
      <c r="BF1760" s="18"/>
      <c r="BG1760" s="18"/>
      <c r="BH1760" s="18"/>
      <c r="BI1760" s="18"/>
      <c r="BJ1760" s="18"/>
      <c r="BK1760" s="18"/>
      <c r="BL1760" s="18"/>
      <c r="BM1760" s="18"/>
      <c r="BN1760" s="18"/>
      <c r="BO1760" s="18"/>
      <c r="BP1760" s="18"/>
      <c r="BQ1760" s="18"/>
      <c r="BR1760" s="18"/>
      <c r="BS1760" s="18"/>
      <c r="BT1760" s="18"/>
      <c r="BU1760" s="18"/>
      <c r="BV1760" s="18"/>
      <c r="BW1760" s="18"/>
      <c r="BX1760" s="18"/>
      <c r="BY1760" s="18"/>
      <c r="BZ1760" s="18"/>
      <c r="CA1760" s="18"/>
      <c r="CB1760" s="18"/>
      <c r="CC1760" s="18"/>
      <c r="CD1760" s="18"/>
      <c r="CE1760" s="18"/>
      <c r="CF1760" s="18"/>
      <c r="CG1760" s="18"/>
      <c r="CH1760" s="18"/>
      <c r="CI1760" s="18" t="s">
        <v>1907</v>
      </c>
      <c r="CJ1760" s="18">
        <v>5.3614457829999997</v>
      </c>
      <c r="CK1760" s="18" t="s">
        <v>1267</v>
      </c>
      <c r="CL1760" s="18" t="s">
        <v>479</v>
      </c>
      <c r="CM1760" s="18">
        <v>5</v>
      </c>
      <c r="CN1760" s="18" t="s">
        <v>561</v>
      </c>
      <c r="CO1760" s="18">
        <v>-0.30120479999999999</v>
      </c>
      <c r="CP1760" s="18">
        <v>10.783132500000001</v>
      </c>
      <c r="CQ1760" s="18">
        <v>5.6626505829999996</v>
      </c>
      <c r="CR1760" s="18">
        <v>5.421686717</v>
      </c>
      <c r="CS1760" s="18" t="s">
        <v>557</v>
      </c>
      <c r="CT1760" s="18">
        <v>49</v>
      </c>
      <c r="CU1760" s="18" t="s">
        <v>522</v>
      </c>
      <c r="CV1760" s="18" t="s">
        <v>257</v>
      </c>
      <c r="CW1760" s="18" t="s">
        <v>257</v>
      </c>
      <c r="CX1760" s="18" t="s">
        <v>1909</v>
      </c>
      <c r="CY1760" s="18"/>
      <c r="CZ1760" s="18"/>
      <c r="DA1760" s="18"/>
      <c r="DB1760" s="18"/>
      <c r="DC1760" s="18"/>
      <c r="DD1760" s="18"/>
      <c r="DE1760" s="18"/>
      <c r="DF1760" s="18"/>
      <c r="DG1760" s="18"/>
      <c r="DH1760" s="18"/>
      <c r="DI1760" s="18"/>
      <c r="DJ1760" s="18"/>
      <c r="DK1760" s="18"/>
      <c r="DL1760" s="18"/>
      <c r="DM1760" s="18"/>
      <c r="DN1760" s="18"/>
      <c r="DO1760" s="56"/>
      <c r="DP1760" s="56"/>
      <c r="DQ1760" s="56"/>
      <c r="DR1760" s="56"/>
      <c r="DS1760" s="56"/>
      <c r="DT1760" s="56"/>
      <c r="DU1760" s="56"/>
      <c r="DV1760" s="56">
        <v>0</v>
      </c>
      <c r="DW1760" s="18"/>
      <c r="DX1760" s="18"/>
      <c r="DY1760" s="18"/>
      <c r="DZ1760" s="56"/>
      <c r="EA1760" s="56"/>
      <c r="EB1760" s="56"/>
      <c r="EC1760" s="18"/>
      <c r="ED1760" s="56"/>
      <c r="EE1760" s="56">
        <v>0</v>
      </c>
      <c r="EF1760" s="56">
        <v>0</v>
      </c>
      <c r="EG1760" s="56">
        <v>0</v>
      </c>
      <c r="EH1760" s="18" t="s">
        <v>2229</v>
      </c>
      <c r="EI1760" s="18">
        <f t="array" ref="EI1760">IF(SUMPRODUCT(--(DO1760:DS1760&lt;&gt;""))=0, 0,1)</f>
        <v>0</v>
      </c>
      <c r="EJ1760" s="18">
        <f t="array" ref="EJ1760">IF(SUMPRODUCT(--(DT1760:EG1760&lt;&gt;""))=0, 0,1)</f>
        <v>1</v>
      </c>
      <c r="EK1760" s="18" cm="1">
        <f t="array" ref="EK1760">IF(SUMPRODUCT(--(EC1760:EG1760&lt;&gt;""))=0, 0,1)</f>
        <v>1</v>
      </c>
      <c r="EL1760" s="18">
        <f t="array" ref="EL1760">IF(SUMPRODUCT(--(EE1760:EG1760&lt;&gt;""))=0, 0,1)</f>
        <v>1</v>
      </c>
      <c r="EM1760" s="18">
        <f t="shared" si="341"/>
        <v>0</v>
      </c>
      <c r="EN1760" s="18" t="str">
        <f t="shared" si="342"/>
        <v>NA</v>
      </c>
      <c r="EO1760" s="18">
        <f t="shared" si="343"/>
        <v>0</v>
      </c>
      <c r="EP1760" s="18">
        <f t="shared" si="344"/>
        <v>0</v>
      </c>
      <c r="EQ1760" s="18">
        <f t="shared" si="333"/>
        <v>0</v>
      </c>
      <c r="ER1760" s="18" t="s">
        <v>2084</v>
      </c>
      <c r="ES1760" s="59">
        <v>43949</v>
      </c>
      <c r="ET1760" s="18"/>
      <c r="EU1760" s="18"/>
    </row>
    <row r="1761" spans="1:151" s="1" customFormat="1" ht="15.75" customHeight="1" x14ac:dyDescent="0.2">
      <c r="A1761" s="5" t="s">
        <v>1986</v>
      </c>
      <c r="B1761" s="24" t="s">
        <v>2219</v>
      </c>
      <c r="C1761" s="56">
        <v>1</v>
      </c>
      <c r="D1761" s="18" t="s">
        <v>2672</v>
      </c>
      <c r="E1761" s="18" t="s">
        <v>2953</v>
      </c>
      <c r="F1761" s="18" t="s">
        <v>553</v>
      </c>
      <c r="G1761" s="18" t="s">
        <v>728</v>
      </c>
      <c r="H1761" s="18" t="s">
        <v>1428</v>
      </c>
      <c r="I1761" s="18" t="s">
        <v>667</v>
      </c>
      <c r="J1761" s="18" t="s">
        <v>595</v>
      </c>
      <c r="K1761" s="18" t="s">
        <v>257</v>
      </c>
      <c r="L1761" s="18" t="s">
        <v>1936</v>
      </c>
      <c r="M1761" s="18" t="s">
        <v>341</v>
      </c>
      <c r="N1761" s="56">
        <v>30</v>
      </c>
      <c r="O1761" s="18" t="s">
        <v>2220</v>
      </c>
      <c r="P1761" s="18" t="s">
        <v>2128</v>
      </c>
      <c r="Q1761" s="18" t="s">
        <v>254</v>
      </c>
      <c r="R1761" s="18" t="s">
        <v>2221</v>
      </c>
      <c r="S1761" s="18" t="s">
        <v>2222</v>
      </c>
      <c r="T1761" s="18" t="s">
        <v>2223</v>
      </c>
      <c r="U1761" s="26" t="s">
        <v>257</v>
      </c>
      <c r="V1761" s="26" t="s">
        <v>257</v>
      </c>
      <c r="W1761" s="26" t="s">
        <v>257</v>
      </c>
      <c r="X1761" s="18" t="s">
        <v>2224</v>
      </c>
      <c r="Y1761" s="18">
        <v>92.4</v>
      </c>
      <c r="Z1761" s="18" t="s">
        <v>2202</v>
      </c>
      <c r="AA1761" s="18" t="s">
        <v>257</v>
      </c>
      <c r="AB1761" s="57">
        <f t="shared" si="340"/>
        <v>92.4</v>
      </c>
      <c r="AC1761" s="18" t="s">
        <v>595</v>
      </c>
      <c r="AD1761" s="18" t="s">
        <v>595</v>
      </c>
      <c r="AE1761" s="18" t="s">
        <v>595</v>
      </c>
      <c r="AF1761" s="18">
        <v>87.8</v>
      </c>
      <c r="AG1761" s="18">
        <v>96.8</v>
      </c>
      <c r="AH1761" s="18" t="s">
        <v>595</v>
      </c>
      <c r="AI1761" s="18">
        <v>49</v>
      </c>
      <c r="AJ1761" s="18" t="s">
        <v>522</v>
      </c>
      <c r="AK1761" s="18">
        <v>49</v>
      </c>
      <c r="AL1761" s="18" t="s">
        <v>2244</v>
      </c>
      <c r="AM1761" s="18" t="s">
        <v>2226</v>
      </c>
      <c r="AN1761" s="18">
        <v>0.55434523999999996</v>
      </c>
      <c r="AO1761" s="18" t="s">
        <v>257</v>
      </c>
      <c r="AP1761" s="18" t="s">
        <v>563</v>
      </c>
      <c r="AQ1761" s="18">
        <v>5</v>
      </c>
      <c r="AR1761" s="18" t="s">
        <v>2227</v>
      </c>
      <c r="AS1761" s="18">
        <v>0.53896825000000004</v>
      </c>
      <c r="AT1761" s="18">
        <v>0.56873015999999998</v>
      </c>
      <c r="AU1761" s="18">
        <v>1.537699E-2</v>
      </c>
      <c r="AV1761" s="18">
        <v>1.4384920000000001E-2</v>
      </c>
      <c r="AW1761" s="18" t="s">
        <v>557</v>
      </c>
      <c r="AX1761" s="18">
        <v>49</v>
      </c>
      <c r="AY1761" s="18" t="s">
        <v>522</v>
      </c>
      <c r="AZ1761" s="18" t="s">
        <v>257</v>
      </c>
      <c r="BA1761" s="18" t="s">
        <v>257</v>
      </c>
      <c r="BB1761" s="18" t="s">
        <v>2228</v>
      </c>
      <c r="BC1761" s="18"/>
      <c r="BD1761" s="18"/>
      <c r="BE1761" s="18"/>
      <c r="BF1761" s="18"/>
      <c r="BG1761" s="18"/>
      <c r="BH1761" s="18"/>
      <c r="BI1761" s="18"/>
      <c r="BJ1761" s="18"/>
      <c r="BK1761" s="18"/>
      <c r="BL1761" s="18"/>
      <c r="BM1761" s="18"/>
      <c r="BN1761" s="18"/>
      <c r="BO1761" s="18"/>
      <c r="BP1761" s="18"/>
      <c r="BQ1761" s="18"/>
      <c r="BR1761" s="18"/>
      <c r="BS1761" s="18"/>
      <c r="BT1761" s="18"/>
      <c r="BU1761" s="18"/>
      <c r="BV1761" s="18"/>
      <c r="BW1761" s="18"/>
      <c r="BX1761" s="18"/>
      <c r="BY1761" s="18"/>
      <c r="BZ1761" s="18"/>
      <c r="CA1761" s="18"/>
      <c r="CB1761" s="18"/>
      <c r="CC1761" s="18"/>
      <c r="CD1761" s="18"/>
      <c r="CE1761" s="18"/>
      <c r="CF1761" s="18"/>
      <c r="CG1761" s="18"/>
      <c r="CH1761" s="18"/>
      <c r="CI1761" s="18" t="s">
        <v>1907</v>
      </c>
      <c r="CJ1761" s="18">
        <v>5</v>
      </c>
      <c r="CK1761" s="18" t="s">
        <v>1267</v>
      </c>
      <c r="CL1761" s="18" t="s">
        <v>479</v>
      </c>
      <c r="CM1761" s="18">
        <v>5</v>
      </c>
      <c r="CN1761" s="18" t="s">
        <v>561</v>
      </c>
      <c r="CO1761" s="18">
        <v>1.3855421699999999</v>
      </c>
      <c r="CP1761" s="18">
        <v>7.4096385500000004</v>
      </c>
      <c r="CQ1761" s="18">
        <v>3.6144578300000001</v>
      </c>
      <c r="CR1761" s="18">
        <v>2.4096385499999999</v>
      </c>
      <c r="CS1761" s="18" t="s">
        <v>557</v>
      </c>
      <c r="CT1761" s="18">
        <v>49</v>
      </c>
      <c r="CU1761" s="18" t="s">
        <v>522</v>
      </c>
      <c r="CV1761" s="18" t="s">
        <v>257</v>
      </c>
      <c r="CW1761" s="18" t="s">
        <v>257</v>
      </c>
      <c r="CX1761" s="18" t="s">
        <v>1909</v>
      </c>
      <c r="CY1761" s="18"/>
      <c r="CZ1761" s="18"/>
      <c r="DA1761" s="18"/>
      <c r="DB1761" s="18"/>
      <c r="DC1761" s="18"/>
      <c r="DD1761" s="18"/>
      <c r="DE1761" s="18"/>
      <c r="DF1761" s="18"/>
      <c r="DG1761" s="18"/>
      <c r="DH1761" s="18"/>
      <c r="DI1761" s="18"/>
      <c r="DJ1761" s="18"/>
      <c r="DK1761" s="18"/>
      <c r="DL1761" s="18"/>
      <c r="DM1761" s="18"/>
      <c r="DN1761" s="18"/>
      <c r="DO1761" s="56"/>
      <c r="DP1761" s="56"/>
      <c r="DQ1761" s="56"/>
      <c r="DR1761" s="56"/>
      <c r="DS1761" s="56"/>
      <c r="DT1761" s="56"/>
      <c r="DU1761" s="56"/>
      <c r="DV1761" s="56">
        <v>0</v>
      </c>
      <c r="DW1761" s="18"/>
      <c r="DX1761" s="18"/>
      <c r="DY1761" s="18"/>
      <c r="DZ1761" s="56"/>
      <c r="EA1761" s="56"/>
      <c r="EB1761" s="56"/>
      <c r="EC1761" s="18"/>
      <c r="ED1761" s="56"/>
      <c r="EE1761" s="56">
        <v>1</v>
      </c>
      <c r="EF1761" s="56">
        <v>0</v>
      </c>
      <c r="EG1761" s="56">
        <v>0</v>
      </c>
      <c r="EH1761" s="18" t="s">
        <v>2229</v>
      </c>
      <c r="EI1761" s="18">
        <f t="array" ref="EI1761">IF(SUMPRODUCT(--(DO1761:DS1761&lt;&gt;""))=0, 0,1)</f>
        <v>0</v>
      </c>
      <c r="EJ1761" s="18">
        <f t="array" ref="EJ1761">IF(SUMPRODUCT(--(DT1761:EG1761&lt;&gt;""))=0, 0,1)</f>
        <v>1</v>
      </c>
      <c r="EK1761" s="18" cm="1">
        <f t="array" ref="EK1761">IF(SUMPRODUCT(--(EC1761:EG1761&lt;&gt;""))=0, 0,1)</f>
        <v>1</v>
      </c>
      <c r="EL1761" s="18">
        <f t="array" ref="EL1761">IF(SUMPRODUCT(--(EE1761:EG1761&lt;&gt;""))=0, 0,1)</f>
        <v>1</v>
      </c>
      <c r="EM1761" s="18">
        <f t="shared" si="341"/>
        <v>1</v>
      </c>
      <c r="EN1761" s="18" t="str">
        <f t="shared" si="342"/>
        <v>NA</v>
      </c>
      <c r="EO1761" s="18">
        <f t="shared" si="343"/>
        <v>1</v>
      </c>
      <c r="EP1761" s="18">
        <f t="shared" si="344"/>
        <v>1</v>
      </c>
      <c r="EQ1761" s="18">
        <f t="shared" si="333"/>
        <v>1</v>
      </c>
      <c r="ER1761" s="18" t="s">
        <v>2084</v>
      </c>
      <c r="ES1761" s="59">
        <v>43949</v>
      </c>
      <c r="ET1761" s="18"/>
      <c r="EU1761" s="18"/>
    </row>
    <row r="1762" spans="1:151" s="1" customFormat="1" ht="15.75" customHeight="1" x14ac:dyDescent="0.2">
      <c r="A1762" s="5" t="s">
        <v>1986</v>
      </c>
      <c r="B1762" s="24" t="s">
        <v>2219</v>
      </c>
      <c r="C1762" s="56">
        <v>1</v>
      </c>
      <c r="D1762" s="18" t="s">
        <v>2673</v>
      </c>
      <c r="E1762" s="18" t="s">
        <v>2953</v>
      </c>
      <c r="F1762" s="18" t="s">
        <v>553</v>
      </c>
      <c r="G1762" s="18" t="s">
        <v>728</v>
      </c>
      <c r="H1762" s="18" t="s">
        <v>1428</v>
      </c>
      <c r="I1762" s="18" t="s">
        <v>667</v>
      </c>
      <c r="J1762" s="18" t="s">
        <v>595</v>
      </c>
      <c r="K1762" s="18" t="s">
        <v>257</v>
      </c>
      <c r="L1762" s="18" t="s">
        <v>1936</v>
      </c>
      <c r="M1762" s="18" t="s">
        <v>341</v>
      </c>
      <c r="N1762" s="56">
        <v>30</v>
      </c>
      <c r="O1762" s="18" t="s">
        <v>2220</v>
      </c>
      <c r="P1762" s="18" t="s">
        <v>2128</v>
      </c>
      <c r="Q1762" s="18" t="s">
        <v>254</v>
      </c>
      <c r="R1762" s="18" t="s">
        <v>2221</v>
      </c>
      <c r="S1762" s="18" t="s">
        <v>2222</v>
      </c>
      <c r="T1762" s="18" t="s">
        <v>2223</v>
      </c>
      <c r="U1762" s="26" t="s">
        <v>257</v>
      </c>
      <c r="V1762" s="26" t="s">
        <v>257</v>
      </c>
      <c r="W1762" s="26" t="s">
        <v>257</v>
      </c>
      <c r="X1762" s="18" t="s">
        <v>2224</v>
      </c>
      <c r="Y1762" s="18">
        <v>92.4</v>
      </c>
      <c r="Z1762" s="18" t="s">
        <v>2202</v>
      </c>
      <c r="AA1762" s="18" t="s">
        <v>257</v>
      </c>
      <c r="AB1762" s="57">
        <f t="shared" si="340"/>
        <v>92.4</v>
      </c>
      <c r="AC1762" s="18" t="s">
        <v>595</v>
      </c>
      <c r="AD1762" s="18" t="s">
        <v>595</v>
      </c>
      <c r="AE1762" s="18" t="s">
        <v>595</v>
      </c>
      <c r="AF1762" s="18">
        <v>87.8</v>
      </c>
      <c r="AG1762" s="18">
        <v>96.8</v>
      </c>
      <c r="AH1762" s="18" t="s">
        <v>595</v>
      </c>
      <c r="AI1762" s="18">
        <v>49</v>
      </c>
      <c r="AJ1762" s="18" t="s">
        <v>522</v>
      </c>
      <c r="AK1762" s="18">
        <v>49</v>
      </c>
      <c r="AL1762" s="18" t="s">
        <v>2245</v>
      </c>
      <c r="AM1762" s="18" t="s">
        <v>2226</v>
      </c>
      <c r="AN1762" s="18">
        <v>0.56873015999999998</v>
      </c>
      <c r="AO1762" s="18" t="s">
        <v>257</v>
      </c>
      <c r="AP1762" s="18" t="s">
        <v>563</v>
      </c>
      <c r="AQ1762" s="18">
        <v>5</v>
      </c>
      <c r="AR1762" s="18" t="s">
        <v>2227</v>
      </c>
      <c r="AS1762" s="18">
        <v>0.53896825000000004</v>
      </c>
      <c r="AT1762" s="18">
        <v>0.60146825000000004</v>
      </c>
      <c r="AU1762" s="18">
        <v>2.9761909999999999E-2</v>
      </c>
      <c r="AV1762" s="18">
        <v>3.2738089999999997E-2</v>
      </c>
      <c r="AW1762" s="18" t="s">
        <v>557</v>
      </c>
      <c r="AX1762" s="18">
        <v>49</v>
      </c>
      <c r="AY1762" s="18" t="s">
        <v>522</v>
      </c>
      <c r="AZ1762" s="18" t="s">
        <v>257</v>
      </c>
      <c r="BA1762" s="18" t="s">
        <v>257</v>
      </c>
      <c r="BB1762" s="18" t="s">
        <v>2228</v>
      </c>
      <c r="BC1762" s="18"/>
      <c r="BD1762" s="18"/>
      <c r="BE1762" s="18"/>
      <c r="BF1762" s="18"/>
      <c r="BG1762" s="18"/>
      <c r="BH1762" s="18"/>
      <c r="BI1762" s="18"/>
      <c r="BJ1762" s="18"/>
      <c r="BK1762" s="18"/>
      <c r="BL1762" s="18"/>
      <c r="BM1762" s="18"/>
      <c r="BN1762" s="18"/>
      <c r="BO1762" s="18"/>
      <c r="BP1762" s="18"/>
      <c r="BQ1762" s="18"/>
      <c r="BR1762" s="18"/>
      <c r="BS1762" s="18"/>
      <c r="BT1762" s="18"/>
      <c r="BU1762" s="18"/>
      <c r="BV1762" s="18"/>
      <c r="BW1762" s="18"/>
      <c r="BX1762" s="18"/>
      <c r="BY1762" s="18"/>
      <c r="BZ1762" s="18"/>
      <c r="CA1762" s="18"/>
      <c r="CB1762" s="18"/>
      <c r="CC1762" s="18"/>
      <c r="CD1762" s="18"/>
      <c r="CE1762" s="18"/>
      <c r="CF1762" s="18"/>
      <c r="CG1762" s="18"/>
      <c r="CH1762" s="18"/>
      <c r="CI1762" s="18" t="s">
        <v>1907</v>
      </c>
      <c r="CJ1762" s="18">
        <v>0.78313253000000005</v>
      </c>
      <c r="CK1762" s="18" t="s">
        <v>1267</v>
      </c>
      <c r="CL1762" s="18" t="s">
        <v>479</v>
      </c>
      <c r="CM1762" s="18">
        <v>5</v>
      </c>
      <c r="CN1762" s="18" t="s">
        <v>561</v>
      </c>
      <c r="CO1762" s="18">
        <v>-0.30120479999999999</v>
      </c>
      <c r="CP1762" s="18">
        <v>1.2650602399999999</v>
      </c>
      <c r="CQ1762" s="18">
        <v>1.0843373300000001</v>
      </c>
      <c r="CR1762" s="18">
        <v>0.48192771000000001</v>
      </c>
      <c r="CS1762" s="18" t="s">
        <v>557</v>
      </c>
      <c r="CT1762" s="18">
        <v>49</v>
      </c>
      <c r="CU1762" s="18" t="s">
        <v>522</v>
      </c>
      <c r="CV1762" s="18" t="s">
        <v>257</v>
      </c>
      <c r="CW1762" s="18" t="s">
        <v>257</v>
      </c>
      <c r="CX1762" s="18" t="s">
        <v>1909</v>
      </c>
      <c r="CY1762" s="18"/>
      <c r="CZ1762" s="18"/>
      <c r="DA1762" s="18"/>
      <c r="DB1762" s="18"/>
      <c r="DC1762" s="18"/>
      <c r="DD1762" s="18"/>
      <c r="DE1762" s="18"/>
      <c r="DF1762" s="18"/>
      <c r="DG1762" s="18"/>
      <c r="DH1762" s="18"/>
      <c r="DI1762" s="18"/>
      <c r="DJ1762" s="18"/>
      <c r="DK1762" s="18"/>
      <c r="DL1762" s="18"/>
      <c r="DM1762" s="18"/>
      <c r="DN1762" s="18"/>
      <c r="DO1762" s="56"/>
      <c r="DP1762" s="56"/>
      <c r="DQ1762" s="56"/>
      <c r="DR1762" s="56"/>
      <c r="DS1762" s="56"/>
      <c r="DT1762" s="56"/>
      <c r="DU1762" s="56"/>
      <c r="DV1762" s="56">
        <v>0</v>
      </c>
      <c r="DW1762" s="18"/>
      <c r="DX1762" s="18"/>
      <c r="DY1762" s="18"/>
      <c r="DZ1762" s="56"/>
      <c r="EA1762" s="56"/>
      <c r="EB1762" s="56"/>
      <c r="EC1762" s="18"/>
      <c r="ED1762" s="56"/>
      <c r="EE1762" s="56">
        <v>0</v>
      </c>
      <c r="EF1762" s="56">
        <v>0</v>
      </c>
      <c r="EG1762" s="56">
        <v>0</v>
      </c>
      <c r="EH1762" s="18" t="s">
        <v>2229</v>
      </c>
      <c r="EI1762" s="18">
        <f t="array" ref="EI1762">IF(SUMPRODUCT(--(DO1762:DS1762&lt;&gt;""))=0, 0,1)</f>
        <v>0</v>
      </c>
      <c r="EJ1762" s="18">
        <f t="array" ref="EJ1762">IF(SUMPRODUCT(--(DT1762:EG1762&lt;&gt;""))=0, 0,1)</f>
        <v>1</v>
      </c>
      <c r="EK1762" s="18" cm="1">
        <f t="array" ref="EK1762">IF(SUMPRODUCT(--(EC1762:EG1762&lt;&gt;""))=0, 0,1)</f>
        <v>1</v>
      </c>
      <c r="EL1762" s="18">
        <f t="array" ref="EL1762">IF(SUMPRODUCT(--(EE1762:EG1762&lt;&gt;""))=0, 0,1)</f>
        <v>1</v>
      </c>
      <c r="EM1762" s="18">
        <f t="shared" si="341"/>
        <v>0</v>
      </c>
      <c r="EN1762" s="18" t="str">
        <f t="shared" si="342"/>
        <v>NA</v>
      </c>
      <c r="EO1762" s="18">
        <f t="shared" si="343"/>
        <v>0</v>
      </c>
      <c r="EP1762" s="18">
        <f t="shared" si="344"/>
        <v>0</v>
      </c>
      <c r="EQ1762" s="18">
        <f t="shared" si="333"/>
        <v>0</v>
      </c>
      <c r="ER1762" s="18" t="s">
        <v>2084</v>
      </c>
      <c r="ES1762" s="59">
        <v>43949</v>
      </c>
      <c r="ET1762" s="18"/>
      <c r="EU1762" s="18"/>
    </row>
    <row r="1763" spans="1:151" s="1" customFormat="1" ht="15.75" customHeight="1" x14ac:dyDescent="0.2">
      <c r="A1763" s="5" t="s">
        <v>1986</v>
      </c>
      <c r="B1763" s="24" t="s">
        <v>2219</v>
      </c>
      <c r="C1763" s="56">
        <v>1</v>
      </c>
      <c r="D1763" s="18" t="s">
        <v>1651</v>
      </c>
      <c r="E1763" s="18" t="s">
        <v>2941</v>
      </c>
      <c r="F1763" s="18" t="s">
        <v>553</v>
      </c>
      <c r="G1763" s="18" t="s">
        <v>728</v>
      </c>
      <c r="H1763" s="18" t="s">
        <v>1428</v>
      </c>
      <c r="I1763" s="18" t="s">
        <v>667</v>
      </c>
      <c r="J1763" s="18" t="s">
        <v>595</v>
      </c>
      <c r="K1763" s="18" t="s">
        <v>257</v>
      </c>
      <c r="L1763" s="18" t="s">
        <v>1936</v>
      </c>
      <c r="M1763" s="18" t="s">
        <v>341</v>
      </c>
      <c r="N1763" s="56">
        <v>30</v>
      </c>
      <c r="O1763" s="18" t="s">
        <v>2220</v>
      </c>
      <c r="P1763" s="18" t="s">
        <v>2128</v>
      </c>
      <c r="Q1763" s="18" t="s">
        <v>254</v>
      </c>
      <c r="R1763" s="18" t="s">
        <v>2221</v>
      </c>
      <c r="S1763" s="18" t="s">
        <v>2222</v>
      </c>
      <c r="T1763" s="18" t="s">
        <v>2223</v>
      </c>
      <c r="U1763" s="26" t="s">
        <v>257</v>
      </c>
      <c r="V1763" s="26" t="s">
        <v>257</v>
      </c>
      <c r="W1763" s="26" t="s">
        <v>257</v>
      </c>
      <c r="X1763" s="18" t="s">
        <v>2224</v>
      </c>
      <c r="Y1763" s="18">
        <v>1</v>
      </c>
      <c r="Z1763" s="18" t="s">
        <v>2202</v>
      </c>
      <c r="AA1763" s="18" t="s">
        <v>257</v>
      </c>
      <c r="AB1763" s="57">
        <f t="shared" si="340"/>
        <v>1</v>
      </c>
      <c r="AC1763" s="18" t="s">
        <v>595</v>
      </c>
      <c r="AD1763" s="18" t="s">
        <v>595</v>
      </c>
      <c r="AE1763" s="18" t="s">
        <v>595</v>
      </c>
      <c r="AF1763" s="18" t="s">
        <v>595</v>
      </c>
      <c r="AG1763" s="18" t="s">
        <v>595</v>
      </c>
      <c r="AH1763" s="18" t="s">
        <v>595</v>
      </c>
      <c r="AI1763" s="18">
        <v>56</v>
      </c>
      <c r="AJ1763" s="18" t="s">
        <v>522</v>
      </c>
      <c r="AK1763" s="18">
        <v>56</v>
      </c>
      <c r="AL1763" s="18"/>
      <c r="AM1763" s="18" t="s">
        <v>2226</v>
      </c>
      <c r="AN1763" s="18">
        <v>0.58063492000000005</v>
      </c>
      <c r="AO1763" s="18" t="s">
        <v>257</v>
      </c>
      <c r="AP1763" s="18" t="s">
        <v>563</v>
      </c>
      <c r="AQ1763" s="18">
        <v>5</v>
      </c>
      <c r="AR1763" s="18" t="s">
        <v>2227</v>
      </c>
      <c r="AS1763" s="18">
        <v>0.56873015999999998</v>
      </c>
      <c r="AT1763" s="18">
        <v>0.59402778000000001</v>
      </c>
      <c r="AU1763" s="18">
        <v>1.190476E-2</v>
      </c>
      <c r="AV1763" s="18">
        <v>1.3392859999999999E-2</v>
      </c>
      <c r="AW1763" s="18" t="s">
        <v>557</v>
      </c>
      <c r="AX1763" s="18">
        <v>56</v>
      </c>
      <c r="AY1763" s="18" t="s">
        <v>522</v>
      </c>
      <c r="AZ1763" s="18" t="s">
        <v>257</v>
      </c>
      <c r="BA1763" s="18" t="s">
        <v>257</v>
      </c>
      <c r="BB1763" s="18" t="s">
        <v>2228</v>
      </c>
      <c r="BC1763" s="18"/>
      <c r="BD1763" s="18"/>
      <c r="BE1763" s="18"/>
      <c r="BF1763" s="18"/>
      <c r="BG1763" s="18"/>
      <c r="BH1763" s="18"/>
      <c r="BI1763" s="18"/>
      <c r="BJ1763" s="18"/>
      <c r="BK1763" s="18"/>
      <c r="BL1763" s="18"/>
      <c r="BM1763" s="18"/>
      <c r="BN1763" s="18"/>
      <c r="BO1763" s="18"/>
      <c r="BP1763" s="18"/>
      <c r="BQ1763" s="18"/>
      <c r="BR1763" s="18"/>
      <c r="BS1763" s="18"/>
      <c r="BT1763" s="18"/>
      <c r="BU1763" s="18"/>
      <c r="BV1763" s="18"/>
      <c r="BW1763" s="18"/>
      <c r="BX1763" s="18"/>
      <c r="BY1763" s="18"/>
      <c r="BZ1763" s="18"/>
      <c r="CA1763" s="18"/>
      <c r="CB1763" s="18"/>
      <c r="CC1763" s="18"/>
      <c r="CD1763" s="18"/>
      <c r="CE1763" s="18"/>
      <c r="CF1763" s="18"/>
      <c r="CG1763" s="18"/>
      <c r="CH1763" s="18"/>
      <c r="CI1763" s="18" t="s">
        <v>1907</v>
      </c>
      <c r="CJ1763" s="18">
        <v>0</v>
      </c>
      <c r="CK1763" s="18" t="s">
        <v>1267</v>
      </c>
      <c r="CL1763" s="18" t="s">
        <v>479</v>
      </c>
      <c r="CM1763" s="18">
        <v>5</v>
      </c>
      <c r="CN1763" s="18" t="s">
        <v>561</v>
      </c>
      <c r="CO1763" s="18" t="s">
        <v>257</v>
      </c>
      <c r="CP1763" s="18" t="s">
        <v>257</v>
      </c>
      <c r="CQ1763" s="18">
        <v>0</v>
      </c>
      <c r="CR1763" s="18">
        <v>0</v>
      </c>
      <c r="CS1763" s="18" t="s">
        <v>557</v>
      </c>
      <c r="CT1763" s="18">
        <v>56</v>
      </c>
      <c r="CU1763" s="18" t="s">
        <v>522</v>
      </c>
      <c r="CV1763" s="18" t="s">
        <v>257</v>
      </c>
      <c r="CW1763" s="18" t="s">
        <v>257</v>
      </c>
      <c r="CX1763" s="18" t="s">
        <v>1909</v>
      </c>
      <c r="CY1763" s="18"/>
      <c r="CZ1763" s="18"/>
      <c r="DA1763" s="18"/>
      <c r="DB1763" s="18"/>
      <c r="DC1763" s="18"/>
      <c r="DD1763" s="18"/>
      <c r="DE1763" s="18"/>
      <c r="DF1763" s="18"/>
      <c r="DG1763" s="18"/>
      <c r="DH1763" s="18"/>
      <c r="DI1763" s="18"/>
      <c r="DJ1763" s="18"/>
      <c r="DK1763" s="18"/>
      <c r="DL1763" s="18"/>
      <c r="DM1763" s="18"/>
      <c r="DN1763" s="18"/>
      <c r="DO1763" s="56"/>
      <c r="DP1763" s="56"/>
      <c r="DQ1763" s="56"/>
      <c r="DR1763" s="56"/>
      <c r="DS1763" s="56"/>
      <c r="DT1763" s="56"/>
      <c r="DU1763" s="56"/>
      <c r="DV1763" s="56">
        <v>0</v>
      </c>
      <c r="DW1763" s="18"/>
      <c r="DX1763" s="18"/>
      <c r="DY1763" s="18"/>
      <c r="DZ1763" s="56"/>
      <c r="EA1763" s="56"/>
      <c r="EB1763" s="56"/>
      <c r="EC1763" s="18"/>
      <c r="ED1763" s="56"/>
      <c r="EE1763" s="56">
        <v>0</v>
      </c>
      <c r="EF1763" s="56">
        <v>0</v>
      </c>
      <c r="EG1763" s="56">
        <v>0</v>
      </c>
      <c r="EH1763" s="18" t="s">
        <v>2229</v>
      </c>
      <c r="EI1763" s="18">
        <f t="array" ref="EI1763">IF(SUMPRODUCT(--(DO1763:DS1763&lt;&gt;""))=0, 0,1)</f>
        <v>0</v>
      </c>
      <c r="EJ1763" s="18">
        <f t="array" ref="EJ1763">IF(SUMPRODUCT(--(DT1763:EG1763&lt;&gt;""))=0, 0,1)</f>
        <v>1</v>
      </c>
      <c r="EK1763" s="18" cm="1">
        <f t="array" ref="EK1763">IF(SUMPRODUCT(--(EC1763:EG1763&lt;&gt;""))=0, 0,1)</f>
        <v>1</v>
      </c>
      <c r="EL1763" s="18">
        <f t="array" ref="EL1763">IF(SUMPRODUCT(--(EE1763:EG1763&lt;&gt;""))=0, 0,1)</f>
        <v>1</v>
      </c>
      <c r="EM1763" s="18">
        <f t="shared" si="341"/>
        <v>0</v>
      </c>
      <c r="EN1763" s="18" t="str">
        <f t="shared" si="342"/>
        <v>NA</v>
      </c>
      <c r="EO1763" s="18">
        <f t="shared" si="343"/>
        <v>0</v>
      </c>
      <c r="EP1763" s="18">
        <f t="shared" si="344"/>
        <v>0</v>
      </c>
      <c r="EQ1763" s="18">
        <f t="shared" si="333"/>
        <v>0</v>
      </c>
      <c r="ER1763" s="18" t="s">
        <v>2084</v>
      </c>
      <c r="ES1763" s="59">
        <v>43949</v>
      </c>
      <c r="ET1763" s="18"/>
      <c r="EU1763" s="18"/>
    </row>
    <row r="1764" spans="1:151" s="1" customFormat="1" ht="15.75" customHeight="1" x14ac:dyDescent="0.2">
      <c r="A1764" s="5" t="s">
        <v>1986</v>
      </c>
      <c r="B1764" s="24" t="s">
        <v>2219</v>
      </c>
      <c r="C1764" s="56">
        <v>1</v>
      </c>
      <c r="D1764" s="18" t="s">
        <v>2670</v>
      </c>
      <c r="E1764" s="18" t="s">
        <v>2941</v>
      </c>
      <c r="F1764" s="18" t="s">
        <v>553</v>
      </c>
      <c r="G1764" s="18" t="s">
        <v>728</v>
      </c>
      <c r="H1764" s="18" t="s">
        <v>1428</v>
      </c>
      <c r="I1764" s="18" t="s">
        <v>667</v>
      </c>
      <c r="J1764" s="18" t="s">
        <v>595</v>
      </c>
      <c r="K1764" s="18" t="s">
        <v>257</v>
      </c>
      <c r="L1764" s="18" t="s">
        <v>1936</v>
      </c>
      <c r="M1764" s="18" t="s">
        <v>341</v>
      </c>
      <c r="N1764" s="56">
        <v>30</v>
      </c>
      <c r="O1764" s="18" t="s">
        <v>2220</v>
      </c>
      <c r="P1764" s="18" t="s">
        <v>2128</v>
      </c>
      <c r="Q1764" s="18" t="s">
        <v>254</v>
      </c>
      <c r="R1764" s="18" t="s">
        <v>2221</v>
      </c>
      <c r="S1764" s="18" t="s">
        <v>2222</v>
      </c>
      <c r="T1764" s="18" t="s">
        <v>2223</v>
      </c>
      <c r="U1764" s="26" t="s">
        <v>257</v>
      </c>
      <c r="V1764" s="26" t="s">
        <v>257</v>
      </c>
      <c r="W1764" s="26" t="s">
        <v>257</v>
      </c>
      <c r="X1764" s="18" t="s">
        <v>2224</v>
      </c>
      <c r="Y1764" s="18">
        <v>35.799999999999997</v>
      </c>
      <c r="Z1764" s="18" t="s">
        <v>2202</v>
      </c>
      <c r="AA1764" s="18" t="s">
        <v>257</v>
      </c>
      <c r="AB1764" s="57">
        <f t="shared" si="340"/>
        <v>35.799999999999997</v>
      </c>
      <c r="AC1764" s="18" t="s">
        <v>595</v>
      </c>
      <c r="AD1764" s="18" t="s">
        <v>595</v>
      </c>
      <c r="AE1764" s="18" t="s">
        <v>595</v>
      </c>
      <c r="AF1764" s="18">
        <v>33.5</v>
      </c>
      <c r="AG1764" s="18">
        <v>38.1</v>
      </c>
      <c r="AH1764" s="18" t="s">
        <v>595</v>
      </c>
      <c r="AI1764" s="18">
        <v>56</v>
      </c>
      <c r="AJ1764" s="18" t="s">
        <v>522</v>
      </c>
      <c r="AK1764" s="18">
        <v>56</v>
      </c>
      <c r="AL1764" s="18" t="s">
        <v>2246</v>
      </c>
      <c r="AM1764" s="18" t="s">
        <v>2226</v>
      </c>
      <c r="AN1764" s="18">
        <v>0.53202380999999999</v>
      </c>
      <c r="AO1764" s="18" t="s">
        <v>257</v>
      </c>
      <c r="AP1764" s="18" t="s">
        <v>563</v>
      </c>
      <c r="AQ1764" s="18">
        <v>5</v>
      </c>
      <c r="AR1764" s="18" t="s">
        <v>2227</v>
      </c>
      <c r="AS1764" s="18">
        <v>0.50523810000000002</v>
      </c>
      <c r="AT1764" s="18">
        <v>0.55880951999999995</v>
      </c>
      <c r="AU1764" s="18">
        <v>2.6785710000000001E-2</v>
      </c>
      <c r="AV1764" s="18">
        <v>2.6785710000000001E-2</v>
      </c>
      <c r="AW1764" s="18" t="s">
        <v>557</v>
      </c>
      <c r="AX1764" s="18">
        <v>56</v>
      </c>
      <c r="AY1764" s="18" t="s">
        <v>522</v>
      </c>
      <c r="AZ1764" s="18" t="s">
        <v>257</v>
      </c>
      <c r="BA1764" s="18" t="s">
        <v>257</v>
      </c>
      <c r="BB1764" s="18" t="s">
        <v>2228</v>
      </c>
      <c r="BC1764" s="18" t="s">
        <v>2231</v>
      </c>
      <c r="BD1764" s="18">
        <v>0.42857142999999998</v>
      </c>
      <c r="BE1764" s="18" t="s">
        <v>2232</v>
      </c>
      <c r="BF1764" s="18" t="s">
        <v>479</v>
      </c>
      <c r="BG1764" s="18">
        <v>5</v>
      </c>
      <c r="BH1764" s="18" t="s">
        <v>561</v>
      </c>
      <c r="BI1764" s="18">
        <v>0.25</v>
      </c>
      <c r="BJ1764" s="18">
        <v>0.57738095</v>
      </c>
      <c r="BK1764" s="18">
        <v>0.17857143</v>
      </c>
      <c r="BL1764" s="18">
        <v>0.14880952</v>
      </c>
      <c r="BM1764" s="18" t="s">
        <v>557</v>
      </c>
      <c r="BN1764" s="18">
        <v>56</v>
      </c>
      <c r="BO1764" s="18" t="s">
        <v>522</v>
      </c>
      <c r="BP1764" s="18" t="s">
        <v>257</v>
      </c>
      <c r="BQ1764" s="18" t="s">
        <v>257</v>
      </c>
      <c r="BR1764" s="18" t="s">
        <v>1287</v>
      </c>
      <c r="BS1764" s="18" t="s">
        <v>2233</v>
      </c>
      <c r="BT1764" s="18">
        <v>-0.93220340000000002</v>
      </c>
      <c r="BU1764" s="18" t="s">
        <v>2232</v>
      </c>
      <c r="BV1764" s="18" t="s">
        <v>479</v>
      </c>
      <c r="BW1764" s="18">
        <v>5</v>
      </c>
      <c r="BX1764" s="18" t="s">
        <v>561</v>
      </c>
      <c r="BY1764" s="18">
        <v>-1.1355932</v>
      </c>
      <c r="BZ1764" s="18">
        <v>-0.7542373</v>
      </c>
      <c r="CA1764" s="18">
        <v>0.20338980000000001</v>
      </c>
      <c r="CB1764" s="18">
        <v>0.17796609999999999</v>
      </c>
      <c r="CC1764" s="18" t="s">
        <v>557</v>
      </c>
      <c r="CD1764" s="18">
        <v>56</v>
      </c>
      <c r="CE1764" s="18" t="s">
        <v>522</v>
      </c>
      <c r="CF1764" s="18" t="s">
        <v>257</v>
      </c>
      <c r="CG1764" s="18" t="s">
        <v>257</v>
      </c>
      <c r="CH1764" s="18" t="s">
        <v>1287</v>
      </c>
      <c r="CI1764" s="18" t="s">
        <v>1907</v>
      </c>
      <c r="CJ1764" s="18">
        <v>3.7951807199999998</v>
      </c>
      <c r="CK1764" s="18" t="s">
        <v>1267</v>
      </c>
      <c r="CL1764" s="18" t="s">
        <v>479</v>
      </c>
      <c r="CM1764" s="18">
        <v>5</v>
      </c>
      <c r="CN1764" s="18" t="s">
        <v>561</v>
      </c>
      <c r="CO1764" s="18">
        <v>1.2650602399999999</v>
      </c>
      <c r="CP1764" s="18">
        <v>6.4457831299999997</v>
      </c>
      <c r="CQ1764" s="18">
        <v>2.5301204799999999</v>
      </c>
      <c r="CR1764" s="18">
        <v>2.6506024099999999</v>
      </c>
      <c r="CS1764" s="18" t="s">
        <v>557</v>
      </c>
      <c r="CT1764" s="18">
        <v>56</v>
      </c>
      <c r="CU1764" s="18" t="s">
        <v>522</v>
      </c>
      <c r="CV1764" s="18" t="s">
        <v>257</v>
      </c>
      <c r="CW1764" s="18" t="s">
        <v>257</v>
      </c>
      <c r="CX1764" s="18" t="s">
        <v>1909</v>
      </c>
      <c r="CY1764" s="18" t="s">
        <v>2163</v>
      </c>
      <c r="CZ1764" s="18">
        <f t="shared" ref="CZ1764:CZ1767" si="351">(BD1764+BT1764)/BT1764</f>
        <v>0.54025974374262098</v>
      </c>
      <c r="DA1764" s="18" t="s">
        <v>2204</v>
      </c>
      <c r="DB1764" s="18" t="s">
        <v>479</v>
      </c>
      <c r="DC1764" s="18">
        <f t="shared" ref="DC1764:DD1767" si="352">BW1764</f>
        <v>5</v>
      </c>
      <c r="DD1764" s="18" t="str">
        <f t="shared" si="352"/>
        <v>fragments</v>
      </c>
      <c r="DE1764" s="18">
        <f t="shared" ref="DE1764:DF1767" si="353">(BI1764+BY1764)/BY1764</f>
        <v>0.77985074232568496</v>
      </c>
      <c r="DF1764" s="18">
        <f t="shared" si="353"/>
        <v>0.23448369631149241</v>
      </c>
      <c r="DG1764" s="18">
        <f t="shared" ref="DG1764:DG1767" si="354">DH1764</f>
        <v>0.30577604743112857</v>
      </c>
      <c r="DH1764" s="18">
        <f t="shared" ref="DH1764:DH1765" si="355">CZ1764-DF1764</f>
        <v>0.30577604743112857</v>
      </c>
      <c r="DI1764" s="18" t="str">
        <f t="shared" ref="DI1764:DM1767" si="356">CC1764</f>
        <v>s.e.</v>
      </c>
      <c r="DJ1764" s="18">
        <f t="shared" si="356"/>
        <v>56</v>
      </c>
      <c r="DK1764" s="18" t="str">
        <f t="shared" si="356"/>
        <v>days</v>
      </c>
      <c r="DL1764" s="18" t="str">
        <f t="shared" si="356"/>
        <v>n/a</v>
      </c>
      <c r="DM1764" s="18" t="str">
        <f t="shared" si="356"/>
        <v>n/a</v>
      </c>
      <c r="DN1764" s="18" t="s">
        <v>2234</v>
      </c>
      <c r="DO1764" s="56"/>
      <c r="DP1764" s="56"/>
      <c r="DQ1764" s="56"/>
      <c r="DR1764" s="56"/>
      <c r="DS1764" s="56"/>
      <c r="DT1764" s="56"/>
      <c r="DU1764" s="56">
        <v>0</v>
      </c>
      <c r="DV1764" s="56">
        <v>1</v>
      </c>
      <c r="DW1764" s="18"/>
      <c r="DX1764" s="18"/>
      <c r="DY1764" s="18"/>
      <c r="DZ1764" s="18"/>
      <c r="EA1764" s="56"/>
      <c r="EB1764" s="56"/>
      <c r="EC1764" s="18"/>
      <c r="ED1764" s="56"/>
      <c r="EE1764" s="56">
        <v>1</v>
      </c>
      <c r="EF1764" s="56">
        <v>0</v>
      </c>
      <c r="EG1764" s="56">
        <v>0</v>
      </c>
      <c r="EH1764" s="18" t="s">
        <v>2238</v>
      </c>
      <c r="EI1764" s="18">
        <f t="array" ref="EI1764">IF(SUMPRODUCT(--(DO1764:DS1764&lt;&gt;""))=0, 0,1)</f>
        <v>0</v>
      </c>
      <c r="EJ1764" s="18">
        <f t="array" ref="EJ1764">IF(SUMPRODUCT(--(DT1764:EG1764&lt;&gt;""))=0, 0,1)</f>
        <v>1</v>
      </c>
      <c r="EK1764" s="18" cm="1">
        <f t="array" ref="EK1764">IF(SUMPRODUCT(--(EC1764:EG1764&lt;&gt;""))=0, 0,1)</f>
        <v>1</v>
      </c>
      <c r="EL1764" s="18">
        <f t="array" ref="EL1764">IF(SUMPRODUCT(--(EE1764:EG1764&lt;&gt;""))=0, 0,1)</f>
        <v>1</v>
      </c>
      <c r="EM1764" s="18">
        <f t="shared" si="341"/>
        <v>1</v>
      </c>
      <c r="EN1764" s="18" t="str">
        <f t="shared" si="342"/>
        <v>NA</v>
      </c>
      <c r="EO1764" s="18">
        <f t="shared" si="343"/>
        <v>1</v>
      </c>
      <c r="EP1764" s="18">
        <f t="shared" si="344"/>
        <v>1</v>
      </c>
      <c r="EQ1764" s="18">
        <f t="shared" si="333"/>
        <v>1</v>
      </c>
      <c r="ER1764" s="18" t="s">
        <v>2084</v>
      </c>
      <c r="ES1764" s="59">
        <v>43949</v>
      </c>
      <c r="ET1764" s="18"/>
      <c r="EU1764" s="18"/>
    </row>
    <row r="1765" spans="1:151" s="1" customFormat="1" ht="15.75" customHeight="1" x14ac:dyDescent="0.2">
      <c r="A1765" s="5" t="s">
        <v>1986</v>
      </c>
      <c r="B1765" s="24" t="s">
        <v>2219</v>
      </c>
      <c r="C1765" s="56">
        <v>1</v>
      </c>
      <c r="D1765" s="18" t="s">
        <v>2671</v>
      </c>
      <c r="E1765" s="18" t="s">
        <v>2941</v>
      </c>
      <c r="F1765" s="18" t="s">
        <v>553</v>
      </c>
      <c r="G1765" s="18" t="s">
        <v>728</v>
      </c>
      <c r="H1765" s="18" t="s">
        <v>1428</v>
      </c>
      <c r="I1765" s="18" t="s">
        <v>667</v>
      </c>
      <c r="J1765" s="18" t="s">
        <v>595</v>
      </c>
      <c r="K1765" s="18" t="s">
        <v>257</v>
      </c>
      <c r="L1765" s="18" t="s">
        <v>1936</v>
      </c>
      <c r="M1765" s="18" t="s">
        <v>341</v>
      </c>
      <c r="N1765" s="56">
        <v>30</v>
      </c>
      <c r="O1765" s="18" t="s">
        <v>2220</v>
      </c>
      <c r="P1765" s="18" t="s">
        <v>2128</v>
      </c>
      <c r="Q1765" s="18" t="s">
        <v>254</v>
      </c>
      <c r="R1765" s="18" t="s">
        <v>2221</v>
      </c>
      <c r="S1765" s="18" t="s">
        <v>2222</v>
      </c>
      <c r="T1765" s="18" t="s">
        <v>2223</v>
      </c>
      <c r="U1765" s="26" t="s">
        <v>257</v>
      </c>
      <c r="V1765" s="26" t="s">
        <v>257</v>
      </c>
      <c r="W1765" s="26" t="s">
        <v>257</v>
      </c>
      <c r="X1765" s="18"/>
      <c r="Y1765" s="18">
        <v>35.799999999999997</v>
      </c>
      <c r="Z1765" s="18" t="s">
        <v>2202</v>
      </c>
      <c r="AA1765" s="18" t="s">
        <v>257</v>
      </c>
      <c r="AB1765" s="57">
        <f t="shared" si="340"/>
        <v>35.799999999999997</v>
      </c>
      <c r="AC1765" s="18" t="s">
        <v>595</v>
      </c>
      <c r="AD1765" s="18" t="s">
        <v>595</v>
      </c>
      <c r="AE1765" s="18" t="s">
        <v>595</v>
      </c>
      <c r="AF1765" s="18">
        <v>33.5</v>
      </c>
      <c r="AG1765" s="18">
        <v>38.1</v>
      </c>
      <c r="AH1765" s="18" t="s">
        <v>595</v>
      </c>
      <c r="AI1765" s="18">
        <v>56</v>
      </c>
      <c r="AJ1765" s="18" t="s">
        <v>522</v>
      </c>
      <c r="AK1765" s="18">
        <v>56</v>
      </c>
      <c r="AL1765" s="18" t="s">
        <v>2247</v>
      </c>
      <c r="AM1765" s="18" t="s">
        <v>2226</v>
      </c>
      <c r="AN1765" s="18">
        <v>0.55484127000000005</v>
      </c>
      <c r="AO1765" s="18" t="s">
        <v>257</v>
      </c>
      <c r="AP1765" s="18" t="s">
        <v>563</v>
      </c>
      <c r="AQ1765" s="18">
        <v>5</v>
      </c>
      <c r="AR1765" s="18" t="s">
        <v>2227</v>
      </c>
      <c r="AS1765" s="18">
        <v>0.52607143000000001</v>
      </c>
      <c r="AT1765" s="18">
        <v>0.58212302000000005</v>
      </c>
      <c r="AU1765" s="18">
        <v>2.8769840000000001E-2</v>
      </c>
      <c r="AV1765" s="18">
        <v>2.728175E-2</v>
      </c>
      <c r="AW1765" s="18" t="s">
        <v>557</v>
      </c>
      <c r="AX1765" s="18">
        <v>56</v>
      </c>
      <c r="AY1765" s="18" t="s">
        <v>522</v>
      </c>
      <c r="AZ1765" s="18" t="s">
        <v>257</v>
      </c>
      <c r="BA1765" s="18" t="s">
        <v>257</v>
      </c>
      <c r="BB1765" s="18" t="s">
        <v>2228</v>
      </c>
      <c r="BC1765" s="18" t="s">
        <v>2231</v>
      </c>
      <c r="BD1765" s="18">
        <v>0.39880951999999997</v>
      </c>
      <c r="BE1765" s="18" t="s">
        <v>2232</v>
      </c>
      <c r="BF1765" s="18" t="s">
        <v>479</v>
      </c>
      <c r="BG1765" s="18">
        <v>5</v>
      </c>
      <c r="BH1765" s="18" t="s">
        <v>561</v>
      </c>
      <c r="BI1765" s="18">
        <v>0.13095238000000001</v>
      </c>
      <c r="BJ1765" s="18">
        <v>0.60714285999999995</v>
      </c>
      <c r="BK1765" s="18">
        <v>0.26785713999999999</v>
      </c>
      <c r="BL1765" s="18">
        <v>0.20833334000000001</v>
      </c>
      <c r="BM1765" s="18" t="s">
        <v>557</v>
      </c>
      <c r="BN1765" s="18">
        <v>56</v>
      </c>
      <c r="BO1765" s="18" t="s">
        <v>522</v>
      </c>
      <c r="BP1765" s="18" t="s">
        <v>257</v>
      </c>
      <c r="BQ1765" s="18" t="s">
        <v>257</v>
      </c>
      <c r="BR1765" s="18" t="s">
        <v>1287</v>
      </c>
      <c r="BS1765" s="18" t="s">
        <v>2233</v>
      </c>
      <c r="BT1765" s="18">
        <v>-0.64406779999999997</v>
      </c>
      <c r="BU1765" s="18" t="s">
        <v>2232</v>
      </c>
      <c r="BV1765" s="18" t="s">
        <v>479</v>
      </c>
      <c r="BW1765" s="18">
        <v>5</v>
      </c>
      <c r="BX1765" s="18" t="s">
        <v>561</v>
      </c>
      <c r="BY1765" s="18">
        <v>-0.81355929999999999</v>
      </c>
      <c r="BZ1765" s="18">
        <v>-0.52542370000000005</v>
      </c>
      <c r="CA1765" s="18">
        <v>0.16949149999999999</v>
      </c>
      <c r="CB1765" s="18">
        <v>0.1186441</v>
      </c>
      <c r="CC1765" s="18" t="s">
        <v>557</v>
      </c>
      <c r="CD1765" s="18">
        <v>56</v>
      </c>
      <c r="CE1765" s="18" t="s">
        <v>522</v>
      </c>
      <c r="CF1765" s="18" t="s">
        <v>257</v>
      </c>
      <c r="CG1765" s="18" t="s">
        <v>257</v>
      </c>
      <c r="CH1765" s="18" t="s">
        <v>1287</v>
      </c>
      <c r="CI1765" s="18" t="s">
        <v>1907</v>
      </c>
      <c r="CJ1765" s="18">
        <v>6.0843373500000002</v>
      </c>
      <c r="CK1765" s="18" t="s">
        <v>1267</v>
      </c>
      <c r="CL1765" s="18" t="s">
        <v>479</v>
      </c>
      <c r="CM1765" s="18">
        <v>5</v>
      </c>
      <c r="CN1765" s="18" t="s">
        <v>561</v>
      </c>
      <c r="CO1765" s="18">
        <v>-1.3855421999999999</v>
      </c>
      <c r="CP1765" s="18">
        <v>12.8313253</v>
      </c>
      <c r="CQ1765" s="18">
        <v>7.4698795499999999</v>
      </c>
      <c r="CR1765" s="18">
        <v>6.7469879500000003</v>
      </c>
      <c r="CS1765" s="18" t="s">
        <v>557</v>
      </c>
      <c r="CT1765" s="18">
        <v>56</v>
      </c>
      <c r="CU1765" s="18" t="s">
        <v>522</v>
      </c>
      <c r="CV1765" s="18" t="s">
        <v>257</v>
      </c>
      <c r="CW1765" s="18" t="s">
        <v>257</v>
      </c>
      <c r="CX1765" s="18" t="s">
        <v>1909</v>
      </c>
      <c r="CY1765" s="18" t="s">
        <v>2163</v>
      </c>
      <c r="CZ1765" s="18">
        <f t="shared" si="351"/>
        <v>0.38079574852212766</v>
      </c>
      <c r="DA1765" s="18" t="s">
        <v>2204</v>
      </c>
      <c r="DB1765" s="18" t="s">
        <v>479</v>
      </c>
      <c r="DC1765" s="18">
        <f t="shared" si="352"/>
        <v>5</v>
      </c>
      <c r="DD1765" s="18" t="str">
        <f t="shared" si="352"/>
        <v>fragments</v>
      </c>
      <c r="DE1765" s="18">
        <f t="shared" si="353"/>
        <v>0.83903769522393756</v>
      </c>
      <c r="DF1765" s="18">
        <f t="shared" si="353"/>
        <v>-0.15553002272261396</v>
      </c>
      <c r="DG1765" s="18">
        <f t="shared" si="354"/>
        <v>0.53632577124474157</v>
      </c>
      <c r="DH1765" s="18">
        <f t="shared" si="355"/>
        <v>0.53632577124474157</v>
      </c>
      <c r="DI1765" s="18" t="str">
        <f t="shared" si="356"/>
        <v>s.e.</v>
      </c>
      <c r="DJ1765" s="18">
        <f t="shared" si="356"/>
        <v>56</v>
      </c>
      <c r="DK1765" s="18" t="str">
        <f t="shared" si="356"/>
        <v>days</v>
      </c>
      <c r="DL1765" s="18" t="str">
        <f t="shared" si="356"/>
        <v>n/a</v>
      </c>
      <c r="DM1765" s="18" t="str">
        <f t="shared" si="356"/>
        <v>n/a</v>
      </c>
      <c r="DN1765" s="18" t="s">
        <v>2234</v>
      </c>
      <c r="DO1765" s="56"/>
      <c r="DP1765" s="56"/>
      <c r="DQ1765" s="56"/>
      <c r="DR1765" s="56"/>
      <c r="DS1765" s="56"/>
      <c r="DT1765" s="56"/>
      <c r="DU1765" s="56">
        <v>0</v>
      </c>
      <c r="DV1765" s="56">
        <v>0</v>
      </c>
      <c r="DW1765" s="18"/>
      <c r="DX1765" s="18"/>
      <c r="DY1765" s="18"/>
      <c r="DZ1765" s="18"/>
      <c r="EA1765" s="56"/>
      <c r="EB1765" s="56"/>
      <c r="EC1765" s="18"/>
      <c r="ED1765" s="56"/>
      <c r="EE1765" s="56">
        <v>0</v>
      </c>
      <c r="EF1765" s="56">
        <v>0</v>
      </c>
      <c r="EG1765" s="56">
        <v>0</v>
      </c>
      <c r="EH1765" s="18" t="s">
        <v>2238</v>
      </c>
      <c r="EI1765" s="18">
        <f t="array" ref="EI1765">IF(SUMPRODUCT(--(DO1765:DS1765&lt;&gt;""))=0, 0,1)</f>
        <v>0</v>
      </c>
      <c r="EJ1765" s="18">
        <f t="array" ref="EJ1765">IF(SUMPRODUCT(--(DT1765:EG1765&lt;&gt;""))=0, 0,1)</f>
        <v>1</v>
      </c>
      <c r="EK1765" s="18" cm="1">
        <f t="array" ref="EK1765">IF(SUMPRODUCT(--(EC1765:EG1765&lt;&gt;""))=0, 0,1)</f>
        <v>1</v>
      </c>
      <c r="EL1765" s="18">
        <f t="array" ref="EL1765">IF(SUMPRODUCT(--(EE1765:EG1765&lt;&gt;""))=0, 0,1)</f>
        <v>1</v>
      </c>
      <c r="EM1765" s="18">
        <f t="shared" si="341"/>
        <v>0</v>
      </c>
      <c r="EN1765" s="18" t="str">
        <f t="shared" si="342"/>
        <v>NA</v>
      </c>
      <c r="EO1765" s="18">
        <f t="shared" si="343"/>
        <v>0</v>
      </c>
      <c r="EP1765" s="18">
        <f t="shared" si="344"/>
        <v>0</v>
      </c>
      <c r="EQ1765" s="18">
        <f t="shared" si="333"/>
        <v>0</v>
      </c>
      <c r="ER1765" s="18" t="s">
        <v>2084</v>
      </c>
      <c r="ES1765" s="59">
        <v>43949</v>
      </c>
      <c r="ET1765" s="18"/>
      <c r="EU1765" s="18"/>
    </row>
    <row r="1766" spans="1:151" s="1" customFormat="1" ht="15.75" customHeight="1" x14ac:dyDescent="0.2">
      <c r="A1766" s="5" t="s">
        <v>1986</v>
      </c>
      <c r="B1766" s="24" t="s">
        <v>2219</v>
      </c>
      <c r="C1766" s="56">
        <v>1</v>
      </c>
      <c r="D1766" s="18" t="s">
        <v>2672</v>
      </c>
      <c r="E1766" s="18" t="s">
        <v>2941</v>
      </c>
      <c r="F1766" s="18" t="s">
        <v>553</v>
      </c>
      <c r="G1766" s="18" t="s">
        <v>728</v>
      </c>
      <c r="H1766" s="18" t="s">
        <v>1428</v>
      </c>
      <c r="I1766" s="18" t="s">
        <v>667</v>
      </c>
      <c r="J1766" s="18" t="s">
        <v>595</v>
      </c>
      <c r="K1766" s="18" t="s">
        <v>257</v>
      </c>
      <c r="L1766" s="18" t="s">
        <v>1936</v>
      </c>
      <c r="M1766" s="18" t="s">
        <v>341</v>
      </c>
      <c r="N1766" s="56">
        <v>30</v>
      </c>
      <c r="O1766" s="18" t="s">
        <v>2220</v>
      </c>
      <c r="P1766" s="18" t="s">
        <v>2128</v>
      </c>
      <c r="Q1766" s="18" t="s">
        <v>254</v>
      </c>
      <c r="R1766" s="18" t="s">
        <v>2221</v>
      </c>
      <c r="S1766" s="18" t="s">
        <v>2222</v>
      </c>
      <c r="T1766" s="18" t="s">
        <v>2223</v>
      </c>
      <c r="U1766" s="26" t="s">
        <v>257</v>
      </c>
      <c r="V1766" s="26" t="s">
        <v>257</v>
      </c>
      <c r="W1766" s="26" t="s">
        <v>257</v>
      </c>
      <c r="X1766" s="18" t="s">
        <v>2224</v>
      </c>
      <c r="Y1766" s="18">
        <v>92.4</v>
      </c>
      <c r="Z1766" s="18" t="s">
        <v>2202</v>
      </c>
      <c r="AA1766" s="18" t="s">
        <v>257</v>
      </c>
      <c r="AB1766" s="57">
        <f t="shared" si="340"/>
        <v>92.4</v>
      </c>
      <c r="AC1766" s="18" t="s">
        <v>595</v>
      </c>
      <c r="AD1766" s="18" t="s">
        <v>595</v>
      </c>
      <c r="AE1766" s="18" t="s">
        <v>595</v>
      </c>
      <c r="AF1766" s="18">
        <v>87.8</v>
      </c>
      <c r="AG1766" s="18">
        <v>96.8</v>
      </c>
      <c r="AH1766" s="18" t="s">
        <v>595</v>
      </c>
      <c r="AI1766" s="18">
        <v>56</v>
      </c>
      <c r="AJ1766" s="18" t="s">
        <v>522</v>
      </c>
      <c r="AK1766" s="18">
        <v>56</v>
      </c>
      <c r="AL1766" s="18" t="s">
        <v>2246</v>
      </c>
      <c r="AM1766" s="18" t="s">
        <v>2226</v>
      </c>
      <c r="AN1766" s="18">
        <v>0.53896825000000004</v>
      </c>
      <c r="AO1766" s="18" t="s">
        <v>257</v>
      </c>
      <c r="AP1766" s="18" t="s">
        <v>563</v>
      </c>
      <c r="AQ1766" s="18">
        <v>5</v>
      </c>
      <c r="AR1766" s="18" t="s">
        <v>2227</v>
      </c>
      <c r="AS1766" s="18">
        <v>0.51019840999999999</v>
      </c>
      <c r="AT1766" s="18">
        <v>0.56625000000000003</v>
      </c>
      <c r="AU1766" s="18">
        <v>2.8769840000000001E-2</v>
      </c>
      <c r="AV1766" s="18">
        <v>2.728175E-2</v>
      </c>
      <c r="AW1766" s="18" t="s">
        <v>557</v>
      </c>
      <c r="AX1766" s="18">
        <v>56</v>
      </c>
      <c r="AY1766" s="18" t="s">
        <v>522</v>
      </c>
      <c r="AZ1766" s="18" t="s">
        <v>257</v>
      </c>
      <c r="BA1766" s="18" t="s">
        <v>257</v>
      </c>
      <c r="BB1766" s="18" t="s">
        <v>2228</v>
      </c>
      <c r="BC1766" s="18" t="s">
        <v>2231</v>
      </c>
      <c r="BD1766" s="18">
        <v>-0.98511899999999997</v>
      </c>
      <c r="BE1766" s="18" t="s">
        <v>2232</v>
      </c>
      <c r="BF1766" s="18" t="s">
        <v>479</v>
      </c>
      <c r="BG1766" s="18">
        <v>5</v>
      </c>
      <c r="BH1766" s="18" t="s">
        <v>561</v>
      </c>
      <c r="BI1766" s="18">
        <v>-0.70238100000000003</v>
      </c>
      <c r="BJ1766" s="18">
        <v>-1.2976190000000001</v>
      </c>
      <c r="BK1766" s="18">
        <f t="shared" ref="BK1766:BK1767" si="357">BI1766-BD1766</f>
        <v>0.28273799999999993</v>
      </c>
      <c r="BL1766" s="18">
        <f t="shared" ref="BL1766:BL1767" si="358">BD1766-BJ1766</f>
        <v>0.31250000000000011</v>
      </c>
      <c r="BM1766" s="18" t="s">
        <v>557</v>
      </c>
      <c r="BN1766" s="18">
        <v>56</v>
      </c>
      <c r="BO1766" s="18" t="s">
        <v>522</v>
      </c>
      <c r="BP1766" s="18" t="s">
        <v>257</v>
      </c>
      <c r="BQ1766" s="18" t="s">
        <v>257</v>
      </c>
      <c r="BR1766" s="18" t="s">
        <v>1287</v>
      </c>
      <c r="BS1766" s="18" t="s">
        <v>2233</v>
      </c>
      <c r="BT1766" s="18">
        <v>-2.1525424000000002</v>
      </c>
      <c r="BU1766" s="18" t="s">
        <v>2232</v>
      </c>
      <c r="BV1766" s="18" t="s">
        <v>479</v>
      </c>
      <c r="BW1766" s="18">
        <v>5</v>
      </c>
      <c r="BX1766" s="18" t="s">
        <v>561</v>
      </c>
      <c r="BY1766" s="18">
        <v>-2.5762711999999999</v>
      </c>
      <c r="BZ1766" s="18">
        <v>-1.7711863999999999</v>
      </c>
      <c r="CA1766" s="18">
        <v>0.42372880000000002</v>
      </c>
      <c r="CB1766" s="18">
        <v>0.38135599999999997</v>
      </c>
      <c r="CC1766" s="18" t="s">
        <v>557</v>
      </c>
      <c r="CD1766" s="18">
        <v>56</v>
      </c>
      <c r="CE1766" s="18" t="s">
        <v>522</v>
      </c>
      <c r="CF1766" s="18" t="s">
        <v>257</v>
      </c>
      <c r="CG1766" s="18" t="s">
        <v>257</v>
      </c>
      <c r="CH1766" s="18" t="s">
        <v>1287</v>
      </c>
      <c r="CI1766" s="18" t="s">
        <v>1907</v>
      </c>
      <c r="CJ1766" s="18">
        <v>6.5662650600000001</v>
      </c>
      <c r="CK1766" s="18"/>
      <c r="CL1766" s="18"/>
      <c r="CM1766" s="18"/>
      <c r="CN1766" s="18"/>
      <c r="CO1766" s="18">
        <v>3.7951807199999998</v>
      </c>
      <c r="CP1766" s="18">
        <v>9.09638554</v>
      </c>
      <c r="CQ1766" s="18">
        <v>2.7710843399999998</v>
      </c>
      <c r="CR1766" s="18">
        <v>2.5301204799999999</v>
      </c>
      <c r="CS1766" s="18" t="s">
        <v>557</v>
      </c>
      <c r="CT1766" s="18">
        <v>56</v>
      </c>
      <c r="CU1766" s="18" t="s">
        <v>522</v>
      </c>
      <c r="CV1766" s="18" t="s">
        <v>257</v>
      </c>
      <c r="CW1766" s="18" t="s">
        <v>257</v>
      </c>
      <c r="CX1766" s="18" t="s">
        <v>1909</v>
      </c>
      <c r="CY1766" s="18" t="s">
        <v>2163</v>
      </c>
      <c r="CZ1766" s="18">
        <f t="shared" si="351"/>
        <v>1.4576537028957013</v>
      </c>
      <c r="DA1766" s="18" t="s">
        <v>2204</v>
      </c>
      <c r="DB1766" s="18" t="s">
        <v>479</v>
      </c>
      <c r="DC1766" s="18">
        <f t="shared" si="352"/>
        <v>5</v>
      </c>
      <c r="DD1766" s="18" t="str">
        <f t="shared" si="352"/>
        <v>fragments</v>
      </c>
      <c r="DE1766" s="18">
        <f t="shared" si="353"/>
        <v>1.2726347288282382</v>
      </c>
      <c r="DF1766" s="18">
        <f t="shared" si="353"/>
        <v>1.7326270120411946</v>
      </c>
      <c r="DG1766" s="18">
        <f t="shared" si="354"/>
        <v>0.27497330914549334</v>
      </c>
      <c r="DH1766" s="18">
        <f t="shared" ref="DH1766:DH1767" si="359">DF1766-CZ1766</f>
        <v>0.27497330914549334</v>
      </c>
      <c r="DI1766" s="18" t="str">
        <f t="shared" si="356"/>
        <v>s.e.</v>
      </c>
      <c r="DJ1766" s="18">
        <f t="shared" si="356"/>
        <v>56</v>
      </c>
      <c r="DK1766" s="18" t="str">
        <f t="shared" si="356"/>
        <v>days</v>
      </c>
      <c r="DL1766" s="18" t="str">
        <f t="shared" si="356"/>
        <v>n/a</v>
      </c>
      <c r="DM1766" s="18" t="str">
        <f t="shared" si="356"/>
        <v>n/a</v>
      </c>
      <c r="DN1766" s="18" t="s">
        <v>2234</v>
      </c>
      <c r="DO1766" s="56"/>
      <c r="DP1766" s="56"/>
      <c r="DQ1766" s="56"/>
      <c r="DR1766" s="56"/>
      <c r="DS1766" s="56"/>
      <c r="DT1766" s="56"/>
      <c r="DU1766" s="56">
        <v>0</v>
      </c>
      <c r="DV1766" s="56">
        <v>1</v>
      </c>
      <c r="DW1766" s="18"/>
      <c r="DX1766" s="18"/>
      <c r="DY1766" s="18"/>
      <c r="DZ1766" s="18"/>
      <c r="EA1766" s="56"/>
      <c r="EB1766" s="56"/>
      <c r="EC1766" s="18"/>
      <c r="ED1766" s="56"/>
      <c r="EE1766" s="56">
        <v>1</v>
      </c>
      <c r="EF1766" s="56">
        <v>0</v>
      </c>
      <c r="EG1766" s="56">
        <v>0</v>
      </c>
      <c r="EH1766" s="18" t="s">
        <v>2238</v>
      </c>
      <c r="EI1766" s="18">
        <f t="array" ref="EI1766">IF(SUMPRODUCT(--(DO1766:DS1766&lt;&gt;""))=0, 0,1)</f>
        <v>0</v>
      </c>
      <c r="EJ1766" s="18">
        <f t="array" ref="EJ1766">IF(SUMPRODUCT(--(DT1766:EG1766&lt;&gt;""))=0, 0,1)</f>
        <v>1</v>
      </c>
      <c r="EK1766" s="18" cm="1">
        <f t="array" ref="EK1766">IF(SUMPRODUCT(--(EC1766:EG1766&lt;&gt;""))=0, 0,1)</f>
        <v>1</v>
      </c>
      <c r="EL1766" s="18">
        <f t="array" ref="EL1766">IF(SUMPRODUCT(--(EE1766:EG1766&lt;&gt;""))=0, 0,1)</f>
        <v>1</v>
      </c>
      <c r="EM1766" s="18">
        <f t="shared" si="341"/>
        <v>1</v>
      </c>
      <c r="EN1766" s="18" t="str">
        <f t="shared" si="342"/>
        <v>NA</v>
      </c>
      <c r="EO1766" s="18">
        <f t="shared" si="343"/>
        <v>1</v>
      </c>
      <c r="EP1766" s="18">
        <f t="shared" si="344"/>
        <v>1</v>
      </c>
      <c r="EQ1766" s="18">
        <f t="shared" si="333"/>
        <v>1</v>
      </c>
      <c r="ER1766" s="18" t="s">
        <v>2084</v>
      </c>
      <c r="ES1766" s="59">
        <v>43949</v>
      </c>
      <c r="ET1766" s="18"/>
      <c r="EU1766" s="18"/>
    </row>
    <row r="1767" spans="1:151" s="1" customFormat="1" ht="15.75" customHeight="1" x14ac:dyDescent="0.2">
      <c r="A1767" s="5" t="s">
        <v>1986</v>
      </c>
      <c r="B1767" s="24" t="s">
        <v>2219</v>
      </c>
      <c r="C1767" s="56">
        <v>1</v>
      </c>
      <c r="D1767" s="18" t="s">
        <v>2673</v>
      </c>
      <c r="E1767" s="18" t="s">
        <v>2941</v>
      </c>
      <c r="F1767" s="18" t="s">
        <v>553</v>
      </c>
      <c r="G1767" s="18" t="s">
        <v>728</v>
      </c>
      <c r="H1767" s="18" t="s">
        <v>1428</v>
      </c>
      <c r="I1767" s="18" t="s">
        <v>667</v>
      </c>
      <c r="J1767" s="18" t="s">
        <v>595</v>
      </c>
      <c r="K1767" s="18" t="s">
        <v>257</v>
      </c>
      <c r="L1767" s="18" t="s">
        <v>1936</v>
      </c>
      <c r="M1767" s="18" t="s">
        <v>341</v>
      </c>
      <c r="N1767" s="56">
        <v>30</v>
      </c>
      <c r="O1767" s="18" t="s">
        <v>2220</v>
      </c>
      <c r="P1767" s="18" t="s">
        <v>2128</v>
      </c>
      <c r="Q1767" s="18" t="s">
        <v>254</v>
      </c>
      <c r="R1767" s="18" t="s">
        <v>2221</v>
      </c>
      <c r="S1767" s="18" t="s">
        <v>2222</v>
      </c>
      <c r="T1767" s="18" t="s">
        <v>2223</v>
      </c>
      <c r="U1767" s="26" t="s">
        <v>257</v>
      </c>
      <c r="V1767" s="26" t="s">
        <v>257</v>
      </c>
      <c r="W1767" s="26" t="s">
        <v>257</v>
      </c>
      <c r="X1767" s="18" t="s">
        <v>2224</v>
      </c>
      <c r="Y1767" s="18">
        <v>92.4</v>
      </c>
      <c r="Z1767" s="18" t="s">
        <v>2202</v>
      </c>
      <c r="AA1767" s="18" t="s">
        <v>257</v>
      </c>
      <c r="AB1767" s="57">
        <f t="shared" si="340"/>
        <v>92.4</v>
      </c>
      <c r="AC1767" s="18" t="s">
        <v>595</v>
      </c>
      <c r="AD1767" s="18" t="s">
        <v>595</v>
      </c>
      <c r="AE1767" s="18" t="s">
        <v>595</v>
      </c>
      <c r="AF1767" s="18">
        <v>87.8</v>
      </c>
      <c r="AG1767" s="18">
        <v>96.8</v>
      </c>
      <c r="AH1767" s="18" t="s">
        <v>595</v>
      </c>
      <c r="AI1767" s="18">
        <v>56</v>
      </c>
      <c r="AJ1767" s="18" t="s">
        <v>522</v>
      </c>
      <c r="AK1767" s="18">
        <v>56</v>
      </c>
      <c r="AL1767" s="18" t="s">
        <v>2247</v>
      </c>
      <c r="AM1767" s="18" t="s">
        <v>2226</v>
      </c>
      <c r="AN1767" s="18">
        <v>0.53003968000000001</v>
      </c>
      <c r="AO1767" s="18" t="s">
        <v>257</v>
      </c>
      <c r="AP1767" s="18" t="s">
        <v>563</v>
      </c>
      <c r="AQ1767" s="18">
        <v>5</v>
      </c>
      <c r="AR1767" s="18" t="s">
        <v>2227</v>
      </c>
      <c r="AS1767" s="18">
        <v>0.50722221999999995</v>
      </c>
      <c r="AT1767" s="18">
        <v>0.55186508000000001</v>
      </c>
      <c r="AU1767" s="18">
        <v>2.2817460000000001E-2</v>
      </c>
      <c r="AV1767" s="18">
        <v>2.1825399999999998E-2</v>
      </c>
      <c r="AW1767" s="18" t="s">
        <v>557</v>
      </c>
      <c r="AX1767" s="18">
        <v>56</v>
      </c>
      <c r="AY1767" s="18" t="s">
        <v>522</v>
      </c>
      <c r="AZ1767" s="18" t="s">
        <v>257</v>
      </c>
      <c r="BA1767" s="18" t="s">
        <v>257</v>
      </c>
      <c r="BB1767" s="18" t="s">
        <v>2228</v>
      </c>
      <c r="BC1767" s="18" t="s">
        <v>2231</v>
      </c>
      <c r="BD1767" s="18">
        <v>-2.2797619</v>
      </c>
      <c r="BE1767" s="18" t="s">
        <v>2232</v>
      </c>
      <c r="BF1767" s="18" t="s">
        <v>479</v>
      </c>
      <c r="BG1767" s="18">
        <v>5</v>
      </c>
      <c r="BH1767" s="18" t="s">
        <v>561</v>
      </c>
      <c r="BI1767" s="18">
        <v>-1.8630952000000001</v>
      </c>
      <c r="BJ1767" s="18">
        <v>-2.6369047999999999</v>
      </c>
      <c r="BK1767" s="18">
        <f t="shared" si="357"/>
        <v>0.41666669999999995</v>
      </c>
      <c r="BL1767" s="18">
        <f t="shared" si="358"/>
        <v>0.35714289999999993</v>
      </c>
      <c r="BM1767" s="18" t="s">
        <v>557</v>
      </c>
      <c r="BN1767" s="18">
        <v>56</v>
      </c>
      <c r="BO1767" s="18" t="s">
        <v>522</v>
      </c>
      <c r="BP1767" s="18" t="s">
        <v>257</v>
      </c>
      <c r="BQ1767" s="18" t="s">
        <v>257</v>
      </c>
      <c r="BR1767" s="18" t="s">
        <v>1287</v>
      </c>
      <c r="BS1767" s="18" t="s">
        <v>2233</v>
      </c>
      <c r="BT1767" s="18">
        <v>-2.7457626999999998</v>
      </c>
      <c r="BU1767" s="18" t="s">
        <v>2232</v>
      </c>
      <c r="BV1767" s="18" t="s">
        <v>479</v>
      </c>
      <c r="BW1767" s="18">
        <v>5</v>
      </c>
      <c r="BX1767" s="18" t="s">
        <v>561</v>
      </c>
      <c r="BY1767" s="18">
        <v>-3.2033898000000001</v>
      </c>
      <c r="BZ1767" s="18">
        <v>-2.3220339000000001</v>
      </c>
      <c r="CA1767" s="18">
        <v>0.45762710000000001</v>
      </c>
      <c r="CB1767" s="18">
        <v>0.42372880000000002</v>
      </c>
      <c r="CC1767" s="18" t="s">
        <v>557</v>
      </c>
      <c r="CD1767" s="18">
        <v>56</v>
      </c>
      <c r="CE1767" s="18" t="s">
        <v>522</v>
      </c>
      <c r="CF1767" s="18" t="s">
        <v>257</v>
      </c>
      <c r="CG1767" s="18" t="s">
        <v>257</v>
      </c>
      <c r="CH1767" s="18" t="s">
        <v>1287</v>
      </c>
      <c r="CI1767" s="18" t="s">
        <v>1907</v>
      </c>
      <c r="CJ1767" s="18">
        <v>9.3373494000000008</v>
      </c>
      <c r="CK1767" s="18" t="s">
        <v>1267</v>
      </c>
      <c r="CL1767" s="18" t="s">
        <v>479</v>
      </c>
      <c r="CM1767" s="18">
        <v>5</v>
      </c>
      <c r="CN1767" s="18" t="s">
        <v>561</v>
      </c>
      <c r="CO1767" s="18">
        <v>-6.0241000000000003E-2</v>
      </c>
      <c r="CP1767" s="18">
        <v>18.734939799999999</v>
      </c>
      <c r="CQ1767" s="18">
        <v>9.3975904000000003</v>
      </c>
      <c r="CR1767" s="18">
        <v>9.3975904000000003</v>
      </c>
      <c r="CS1767" s="18" t="s">
        <v>557</v>
      </c>
      <c r="CT1767" s="18">
        <v>56</v>
      </c>
      <c r="CU1767" s="18" t="s">
        <v>522</v>
      </c>
      <c r="CV1767" s="18" t="s">
        <v>257</v>
      </c>
      <c r="CW1767" s="18" t="s">
        <v>257</v>
      </c>
      <c r="CX1767" s="18" t="s">
        <v>1909</v>
      </c>
      <c r="CY1767" s="18" t="s">
        <v>2163</v>
      </c>
      <c r="CZ1767" s="18">
        <f t="shared" si="351"/>
        <v>1.830283658525917</v>
      </c>
      <c r="DA1767" s="18" t="s">
        <v>2204</v>
      </c>
      <c r="DB1767" s="18" t="s">
        <v>479</v>
      </c>
      <c r="DC1767" s="18">
        <f t="shared" si="352"/>
        <v>5</v>
      </c>
      <c r="DD1767" s="18" t="str">
        <f t="shared" si="352"/>
        <v>fragments</v>
      </c>
      <c r="DE1767" s="18">
        <f t="shared" si="353"/>
        <v>1.5816011526290057</v>
      </c>
      <c r="DF1767" s="18">
        <f t="shared" si="353"/>
        <v>2.1356013363973712</v>
      </c>
      <c r="DG1767" s="18">
        <f t="shared" si="354"/>
        <v>0.30531767787145414</v>
      </c>
      <c r="DH1767" s="18">
        <f t="shared" si="359"/>
        <v>0.30531767787145414</v>
      </c>
      <c r="DI1767" s="18" t="str">
        <f t="shared" si="356"/>
        <v>s.e.</v>
      </c>
      <c r="DJ1767" s="18">
        <f t="shared" si="356"/>
        <v>56</v>
      </c>
      <c r="DK1767" s="18" t="str">
        <f t="shared" si="356"/>
        <v>days</v>
      </c>
      <c r="DL1767" s="18" t="str">
        <f t="shared" si="356"/>
        <v>n/a</v>
      </c>
      <c r="DM1767" s="18" t="str">
        <f t="shared" si="356"/>
        <v>n/a</v>
      </c>
      <c r="DN1767" s="18" t="s">
        <v>2234</v>
      </c>
      <c r="DO1767" s="56"/>
      <c r="DP1767" s="56"/>
      <c r="DQ1767" s="56"/>
      <c r="DR1767" s="56"/>
      <c r="DS1767" s="56"/>
      <c r="DT1767" s="56"/>
      <c r="DU1767" s="56">
        <v>0</v>
      </c>
      <c r="DV1767" s="56">
        <v>1</v>
      </c>
      <c r="DW1767" s="18"/>
      <c r="DX1767" s="18"/>
      <c r="DY1767" s="18"/>
      <c r="DZ1767" s="18"/>
      <c r="EA1767" s="56"/>
      <c r="EB1767" s="56"/>
      <c r="EC1767" s="18"/>
      <c r="ED1767" s="56"/>
      <c r="EE1767" s="56">
        <v>0</v>
      </c>
      <c r="EF1767" s="56">
        <v>0</v>
      </c>
      <c r="EG1767" s="56">
        <v>0</v>
      </c>
      <c r="EH1767" s="18" t="s">
        <v>2238</v>
      </c>
      <c r="EI1767" s="18">
        <f t="array" ref="EI1767">IF(SUMPRODUCT(--(DO1767:DS1767&lt;&gt;""))=0, 0,1)</f>
        <v>0</v>
      </c>
      <c r="EJ1767" s="18">
        <f t="array" ref="EJ1767">IF(SUMPRODUCT(--(DT1767:EG1767&lt;&gt;""))=0, 0,1)</f>
        <v>1</v>
      </c>
      <c r="EK1767" s="18" cm="1">
        <f t="array" ref="EK1767">IF(SUMPRODUCT(--(EC1767:EG1767&lt;&gt;""))=0, 0,1)</f>
        <v>1</v>
      </c>
      <c r="EL1767" s="18">
        <f t="array" ref="EL1767">IF(SUMPRODUCT(--(EE1767:EG1767&lt;&gt;""))=0, 0,1)</f>
        <v>1</v>
      </c>
      <c r="EM1767" s="18">
        <f t="shared" si="341"/>
        <v>1</v>
      </c>
      <c r="EN1767" s="18" t="str">
        <f t="shared" si="342"/>
        <v>NA</v>
      </c>
      <c r="EO1767" s="18">
        <f t="shared" si="343"/>
        <v>1</v>
      </c>
      <c r="EP1767" s="18">
        <f t="shared" si="344"/>
        <v>0</v>
      </c>
      <c r="EQ1767" s="18">
        <f t="shared" si="333"/>
        <v>0</v>
      </c>
      <c r="ER1767" s="18" t="s">
        <v>2084</v>
      </c>
      <c r="ES1767" s="59">
        <v>43949</v>
      </c>
      <c r="ET1767" s="18"/>
      <c r="EU1767" s="18"/>
    </row>
    <row r="1768" spans="1:151" s="1" customFormat="1" ht="15.75" customHeight="1" x14ac:dyDescent="0.2">
      <c r="A1768" s="5" t="s">
        <v>1986</v>
      </c>
      <c r="B1768" s="24" t="s">
        <v>2219</v>
      </c>
      <c r="C1768" s="56">
        <v>1</v>
      </c>
      <c r="D1768" s="18" t="s">
        <v>1651</v>
      </c>
      <c r="E1768" s="18" t="s">
        <v>2954</v>
      </c>
      <c r="F1768" s="18" t="s">
        <v>553</v>
      </c>
      <c r="G1768" s="18" t="s">
        <v>728</v>
      </c>
      <c r="H1768" s="18" t="s">
        <v>1428</v>
      </c>
      <c r="I1768" s="18" t="s">
        <v>667</v>
      </c>
      <c r="J1768" s="18" t="s">
        <v>595</v>
      </c>
      <c r="K1768" s="18" t="s">
        <v>257</v>
      </c>
      <c r="L1768" s="18" t="s">
        <v>1936</v>
      </c>
      <c r="M1768" s="18" t="s">
        <v>341</v>
      </c>
      <c r="N1768" s="56">
        <v>30</v>
      </c>
      <c r="O1768" s="18" t="s">
        <v>2220</v>
      </c>
      <c r="P1768" s="18" t="s">
        <v>2128</v>
      </c>
      <c r="Q1768" s="18" t="s">
        <v>254</v>
      </c>
      <c r="R1768" s="18" t="s">
        <v>2221</v>
      </c>
      <c r="S1768" s="18" t="s">
        <v>2222</v>
      </c>
      <c r="T1768" s="18" t="s">
        <v>2223</v>
      </c>
      <c r="U1768" s="26" t="s">
        <v>257</v>
      </c>
      <c r="V1768" s="26" t="s">
        <v>257</v>
      </c>
      <c r="W1768" s="26" t="s">
        <v>257</v>
      </c>
      <c r="X1768" s="18" t="s">
        <v>2224</v>
      </c>
      <c r="Y1768" s="18">
        <v>1</v>
      </c>
      <c r="Z1768" s="18" t="s">
        <v>2202</v>
      </c>
      <c r="AA1768" s="18" t="s">
        <v>257</v>
      </c>
      <c r="AB1768" s="57">
        <f t="shared" si="340"/>
        <v>1</v>
      </c>
      <c r="AC1768" s="18" t="s">
        <v>595</v>
      </c>
      <c r="AD1768" s="18" t="s">
        <v>595</v>
      </c>
      <c r="AE1768" s="18" t="s">
        <v>595</v>
      </c>
      <c r="AF1768" s="18" t="s">
        <v>595</v>
      </c>
      <c r="AG1768" s="18" t="s">
        <v>595</v>
      </c>
      <c r="AH1768" s="18" t="s">
        <v>595</v>
      </c>
      <c r="AI1768" s="18">
        <v>63</v>
      </c>
      <c r="AJ1768" s="18" t="s">
        <v>522</v>
      </c>
      <c r="AK1768" s="18">
        <v>63</v>
      </c>
      <c r="AL1768" s="18"/>
      <c r="AM1768" s="18" t="s">
        <v>2226</v>
      </c>
      <c r="AN1768" s="18">
        <v>0.57269840999999999</v>
      </c>
      <c r="AO1768" s="18" t="s">
        <v>257</v>
      </c>
      <c r="AP1768" s="18" t="s">
        <v>563</v>
      </c>
      <c r="AQ1768" s="18">
        <v>5</v>
      </c>
      <c r="AR1768" s="18" t="s">
        <v>2227</v>
      </c>
      <c r="AS1768" s="18">
        <v>0.56277778000000001</v>
      </c>
      <c r="AT1768" s="18">
        <v>0.58162698000000002</v>
      </c>
      <c r="AU1768" s="18">
        <v>9.9206299999999997E-3</v>
      </c>
      <c r="AV1768" s="18">
        <v>8.9285700000000003E-3</v>
      </c>
      <c r="AW1768" s="18" t="s">
        <v>557</v>
      </c>
      <c r="AX1768" s="18">
        <v>77</v>
      </c>
      <c r="AY1768" s="18" t="s">
        <v>522</v>
      </c>
      <c r="AZ1768" s="18" t="s">
        <v>257</v>
      </c>
      <c r="BA1768" s="18" t="s">
        <v>257</v>
      </c>
      <c r="BB1768" s="18" t="s">
        <v>2228</v>
      </c>
      <c r="BC1768" s="18"/>
      <c r="BD1768" s="18"/>
      <c r="BE1768" s="18"/>
      <c r="BF1768" s="18"/>
      <c r="BG1768" s="18"/>
      <c r="BH1768" s="18"/>
      <c r="BI1768" s="18"/>
      <c r="BJ1768" s="18"/>
      <c r="BK1768" s="18"/>
      <c r="BL1768" s="18"/>
      <c r="BM1768" s="18"/>
      <c r="BN1768" s="18"/>
      <c r="BO1768" s="18"/>
      <c r="BP1768" s="18"/>
      <c r="BQ1768" s="18"/>
      <c r="BR1768" s="18"/>
      <c r="BS1768" s="18"/>
      <c r="BT1768" s="18"/>
      <c r="BU1768" s="18"/>
      <c r="BV1768" s="18"/>
      <c r="BW1768" s="18"/>
      <c r="BX1768" s="18"/>
      <c r="BY1768" s="18"/>
      <c r="BZ1768" s="18"/>
      <c r="CA1768" s="18"/>
      <c r="CB1768" s="18"/>
      <c r="CC1768" s="18"/>
      <c r="CD1768" s="18"/>
      <c r="CE1768" s="18"/>
      <c r="CF1768" s="18"/>
      <c r="CG1768" s="18"/>
      <c r="CH1768" s="18"/>
      <c r="CI1768" s="18" t="s">
        <v>1907</v>
      </c>
      <c r="CJ1768" s="18">
        <v>0</v>
      </c>
      <c r="CK1768" s="18" t="s">
        <v>1267</v>
      </c>
      <c r="CL1768" s="18" t="s">
        <v>479</v>
      </c>
      <c r="CM1768" s="18">
        <v>5</v>
      </c>
      <c r="CN1768" s="18" t="s">
        <v>561</v>
      </c>
      <c r="CO1768" s="18" t="s">
        <v>257</v>
      </c>
      <c r="CP1768" s="18" t="s">
        <v>257</v>
      </c>
      <c r="CQ1768" s="18">
        <v>0</v>
      </c>
      <c r="CR1768" s="18">
        <v>0</v>
      </c>
      <c r="CS1768" s="18" t="s">
        <v>557</v>
      </c>
      <c r="CT1768" s="18">
        <v>77</v>
      </c>
      <c r="CU1768" s="18" t="s">
        <v>522</v>
      </c>
      <c r="CV1768" s="18" t="s">
        <v>257</v>
      </c>
      <c r="CW1768" s="18" t="s">
        <v>257</v>
      </c>
      <c r="CX1768" s="18" t="s">
        <v>1909</v>
      </c>
      <c r="CY1768" s="18"/>
      <c r="CZ1768" s="18"/>
      <c r="DA1768" s="18"/>
      <c r="DB1768" s="18"/>
      <c r="DC1768" s="18"/>
      <c r="DD1768" s="18"/>
      <c r="DE1768" s="18"/>
      <c r="DF1768" s="18"/>
      <c r="DG1768" s="18"/>
      <c r="DH1768" s="18"/>
      <c r="DI1768" s="18"/>
      <c r="DJ1768" s="18"/>
      <c r="DK1768" s="18"/>
      <c r="DL1768" s="18"/>
      <c r="DM1768" s="18"/>
      <c r="DN1768" s="18"/>
      <c r="DO1768" s="56"/>
      <c r="DP1768" s="56"/>
      <c r="DQ1768" s="56"/>
      <c r="DR1768" s="56"/>
      <c r="DS1768" s="56"/>
      <c r="DT1768" s="56"/>
      <c r="DU1768" s="56"/>
      <c r="DV1768" s="56">
        <v>0</v>
      </c>
      <c r="DW1768" s="18"/>
      <c r="DX1768" s="18"/>
      <c r="DY1768" s="18"/>
      <c r="DZ1768" s="56"/>
      <c r="EA1768" s="56"/>
      <c r="EB1768" s="56"/>
      <c r="EC1768" s="18"/>
      <c r="ED1768" s="56"/>
      <c r="EE1768" s="56">
        <v>0</v>
      </c>
      <c r="EF1768" s="56">
        <v>0</v>
      </c>
      <c r="EG1768" s="56">
        <v>0</v>
      </c>
      <c r="EH1768" s="18" t="s">
        <v>2229</v>
      </c>
      <c r="EI1768" s="18">
        <f t="array" ref="EI1768">IF(SUMPRODUCT(--(DO1768:DS1768&lt;&gt;""))=0, 0,1)</f>
        <v>0</v>
      </c>
      <c r="EJ1768" s="18">
        <f t="array" ref="EJ1768">IF(SUMPRODUCT(--(DT1768:EG1768&lt;&gt;""))=0, 0,1)</f>
        <v>1</v>
      </c>
      <c r="EK1768" s="18" cm="1">
        <f t="array" ref="EK1768">IF(SUMPRODUCT(--(EC1768:EG1768&lt;&gt;""))=0, 0,1)</f>
        <v>1</v>
      </c>
      <c r="EL1768" s="18">
        <f t="array" ref="EL1768">IF(SUMPRODUCT(--(EE1768:EG1768&lt;&gt;""))=0, 0,1)</f>
        <v>1</v>
      </c>
      <c r="EM1768" s="18">
        <f t="shared" si="341"/>
        <v>0</v>
      </c>
      <c r="EN1768" s="18" t="str">
        <f t="shared" si="342"/>
        <v>NA</v>
      </c>
      <c r="EO1768" s="18">
        <f t="shared" si="343"/>
        <v>0</v>
      </c>
      <c r="EP1768" s="18">
        <f t="shared" si="344"/>
        <v>0</v>
      </c>
      <c r="EQ1768" s="18">
        <f t="shared" si="333"/>
        <v>0</v>
      </c>
      <c r="ER1768" s="18" t="s">
        <v>2084</v>
      </c>
      <c r="ES1768" s="59">
        <v>43949</v>
      </c>
      <c r="ET1768" s="18"/>
      <c r="EU1768" s="18"/>
    </row>
    <row r="1769" spans="1:151" s="1" customFormat="1" ht="15.75" customHeight="1" x14ac:dyDescent="0.2">
      <c r="A1769" s="5" t="s">
        <v>1986</v>
      </c>
      <c r="B1769" s="24" t="s">
        <v>2219</v>
      </c>
      <c r="C1769" s="56">
        <v>1</v>
      </c>
      <c r="D1769" s="18" t="s">
        <v>2670</v>
      </c>
      <c r="E1769" s="18" t="s">
        <v>2954</v>
      </c>
      <c r="F1769" s="18" t="s">
        <v>553</v>
      </c>
      <c r="G1769" s="18" t="s">
        <v>728</v>
      </c>
      <c r="H1769" s="18" t="s">
        <v>1428</v>
      </c>
      <c r="I1769" s="18" t="s">
        <v>667</v>
      </c>
      <c r="J1769" s="18" t="s">
        <v>595</v>
      </c>
      <c r="K1769" s="18" t="s">
        <v>257</v>
      </c>
      <c r="L1769" s="18" t="s">
        <v>1936</v>
      </c>
      <c r="M1769" s="18" t="s">
        <v>341</v>
      </c>
      <c r="N1769" s="56">
        <v>30</v>
      </c>
      <c r="O1769" s="18" t="s">
        <v>2220</v>
      </c>
      <c r="P1769" s="18" t="s">
        <v>2128</v>
      </c>
      <c r="Q1769" s="18" t="s">
        <v>254</v>
      </c>
      <c r="R1769" s="18" t="s">
        <v>2221</v>
      </c>
      <c r="S1769" s="18" t="s">
        <v>2222</v>
      </c>
      <c r="T1769" s="18" t="s">
        <v>2223</v>
      </c>
      <c r="U1769" s="26" t="s">
        <v>257</v>
      </c>
      <c r="V1769" s="26" t="s">
        <v>257</v>
      </c>
      <c r="W1769" s="26" t="s">
        <v>257</v>
      </c>
      <c r="X1769" s="18" t="s">
        <v>2224</v>
      </c>
      <c r="Y1769" s="18">
        <v>35.799999999999997</v>
      </c>
      <c r="Z1769" s="18" t="s">
        <v>2202</v>
      </c>
      <c r="AA1769" s="18" t="s">
        <v>257</v>
      </c>
      <c r="AB1769" s="57">
        <f t="shared" si="340"/>
        <v>35.799999999999997</v>
      </c>
      <c r="AC1769" s="18" t="s">
        <v>595</v>
      </c>
      <c r="AD1769" s="18" t="s">
        <v>595</v>
      </c>
      <c r="AE1769" s="18" t="s">
        <v>595</v>
      </c>
      <c r="AF1769" s="18">
        <v>33.5</v>
      </c>
      <c r="AG1769" s="18">
        <v>38.1</v>
      </c>
      <c r="AH1769" s="18" t="s">
        <v>595</v>
      </c>
      <c r="AI1769" s="18">
        <v>63</v>
      </c>
      <c r="AJ1769" s="18" t="s">
        <v>522</v>
      </c>
      <c r="AK1769" s="18">
        <v>63</v>
      </c>
      <c r="AL1769" s="18" t="s">
        <v>2248</v>
      </c>
      <c r="AM1769" s="18" t="s">
        <v>2226</v>
      </c>
      <c r="AN1769" s="18">
        <v>0.53103175000000002</v>
      </c>
      <c r="AO1769" s="18" t="s">
        <v>257</v>
      </c>
      <c r="AP1769" s="18" t="s">
        <v>563</v>
      </c>
      <c r="AQ1769" s="18">
        <v>5</v>
      </c>
      <c r="AR1769" s="18" t="s">
        <v>2227</v>
      </c>
      <c r="AS1769" s="18">
        <v>0.49829364999999998</v>
      </c>
      <c r="AT1769" s="18">
        <v>0.56575397000000005</v>
      </c>
      <c r="AU1769" s="18">
        <v>3.2738099999999999E-2</v>
      </c>
      <c r="AV1769" s="18">
        <v>3.4722219999999998E-2</v>
      </c>
      <c r="AW1769" s="18" t="s">
        <v>557</v>
      </c>
      <c r="AX1769" s="18">
        <v>77</v>
      </c>
      <c r="AY1769" s="18" t="s">
        <v>522</v>
      </c>
      <c r="AZ1769" s="18" t="s">
        <v>257</v>
      </c>
      <c r="BA1769" s="18" t="s">
        <v>257</v>
      </c>
      <c r="BB1769" s="18" t="s">
        <v>2228</v>
      </c>
      <c r="BC1769" s="18"/>
      <c r="BD1769" s="18"/>
      <c r="BE1769" s="18"/>
      <c r="BF1769" s="18"/>
      <c r="BG1769" s="18"/>
      <c r="BH1769" s="18"/>
      <c r="BI1769" s="18"/>
      <c r="BJ1769" s="18"/>
      <c r="BK1769" s="18"/>
      <c r="BL1769" s="18"/>
      <c r="BM1769" s="18"/>
      <c r="BN1769" s="18"/>
      <c r="BO1769" s="18"/>
      <c r="BP1769" s="18"/>
      <c r="BQ1769" s="18"/>
      <c r="BR1769" s="18"/>
      <c r="BS1769" s="18"/>
      <c r="BT1769" s="18"/>
      <c r="BU1769" s="18"/>
      <c r="BV1769" s="18"/>
      <c r="BW1769" s="18"/>
      <c r="BX1769" s="18"/>
      <c r="BY1769" s="18"/>
      <c r="BZ1769" s="18"/>
      <c r="CA1769" s="18"/>
      <c r="CB1769" s="18"/>
      <c r="CC1769" s="18"/>
      <c r="CD1769" s="18"/>
      <c r="CE1769" s="18"/>
      <c r="CF1769" s="18"/>
      <c r="CG1769" s="18"/>
      <c r="CH1769" s="18"/>
      <c r="CI1769" s="18" t="s">
        <v>1907</v>
      </c>
      <c r="CJ1769" s="18">
        <v>3.07228916</v>
      </c>
      <c r="CK1769" s="18" t="s">
        <v>1267</v>
      </c>
      <c r="CL1769" s="18" t="s">
        <v>479</v>
      </c>
      <c r="CM1769" s="18">
        <v>5</v>
      </c>
      <c r="CN1769" s="18" t="s">
        <v>561</v>
      </c>
      <c r="CO1769" s="18">
        <v>0.90361446000000001</v>
      </c>
      <c r="CP1769" s="18">
        <v>5</v>
      </c>
      <c r="CQ1769" s="18">
        <v>2.1686747</v>
      </c>
      <c r="CR1769" s="18">
        <v>1.92771084</v>
      </c>
      <c r="CS1769" s="18" t="s">
        <v>557</v>
      </c>
      <c r="CT1769" s="18">
        <v>77</v>
      </c>
      <c r="CU1769" s="18" t="s">
        <v>522</v>
      </c>
      <c r="CV1769" s="18" t="s">
        <v>257</v>
      </c>
      <c r="CW1769" s="18" t="s">
        <v>257</v>
      </c>
      <c r="CX1769" s="18" t="s">
        <v>1909</v>
      </c>
      <c r="CY1769" s="18"/>
      <c r="CZ1769" s="18"/>
      <c r="DA1769" s="18"/>
      <c r="DB1769" s="18"/>
      <c r="DC1769" s="18"/>
      <c r="DD1769" s="18"/>
      <c r="DE1769" s="18"/>
      <c r="DF1769" s="18"/>
      <c r="DG1769" s="18"/>
      <c r="DH1769" s="18"/>
      <c r="DI1769" s="18"/>
      <c r="DJ1769" s="18"/>
      <c r="DK1769" s="18"/>
      <c r="DL1769" s="18"/>
      <c r="DM1769" s="18"/>
      <c r="DN1769" s="18"/>
      <c r="DO1769" s="56"/>
      <c r="DP1769" s="56"/>
      <c r="DQ1769" s="56"/>
      <c r="DR1769" s="56"/>
      <c r="DS1769" s="56"/>
      <c r="DT1769" s="56"/>
      <c r="DU1769" s="56"/>
      <c r="DV1769" s="56">
        <v>0</v>
      </c>
      <c r="DW1769" s="18"/>
      <c r="DX1769" s="18"/>
      <c r="DY1769" s="18"/>
      <c r="DZ1769" s="56"/>
      <c r="EA1769" s="56"/>
      <c r="EB1769" s="56"/>
      <c r="EC1769" s="18"/>
      <c r="ED1769" s="56"/>
      <c r="EE1769" s="56">
        <v>1</v>
      </c>
      <c r="EF1769" s="56">
        <v>0</v>
      </c>
      <c r="EG1769" s="56">
        <v>0</v>
      </c>
      <c r="EH1769" s="18" t="s">
        <v>2229</v>
      </c>
      <c r="EI1769" s="18">
        <f t="array" ref="EI1769">IF(SUMPRODUCT(--(DO1769:DS1769&lt;&gt;""))=0, 0,1)</f>
        <v>0</v>
      </c>
      <c r="EJ1769" s="18">
        <f t="array" ref="EJ1769">IF(SUMPRODUCT(--(DT1769:EG1769&lt;&gt;""))=0, 0,1)</f>
        <v>1</v>
      </c>
      <c r="EK1769" s="18" cm="1">
        <f t="array" ref="EK1769">IF(SUMPRODUCT(--(EC1769:EG1769&lt;&gt;""))=0, 0,1)</f>
        <v>1</v>
      </c>
      <c r="EL1769" s="18">
        <f t="array" ref="EL1769">IF(SUMPRODUCT(--(EE1769:EG1769&lt;&gt;""))=0, 0,1)</f>
        <v>1</v>
      </c>
      <c r="EM1769" s="18">
        <f t="shared" si="341"/>
        <v>1</v>
      </c>
      <c r="EN1769" s="18" t="str">
        <f t="shared" si="342"/>
        <v>NA</v>
      </c>
      <c r="EO1769" s="18">
        <f t="shared" si="343"/>
        <v>1</v>
      </c>
      <c r="EP1769" s="18">
        <f t="shared" si="344"/>
        <v>1</v>
      </c>
      <c r="EQ1769" s="18">
        <f t="shared" si="333"/>
        <v>1</v>
      </c>
      <c r="ER1769" s="18" t="s">
        <v>2084</v>
      </c>
      <c r="ES1769" s="59">
        <v>43949</v>
      </c>
      <c r="ET1769" s="18"/>
      <c r="EU1769" s="18"/>
    </row>
    <row r="1770" spans="1:151" s="1" customFormat="1" ht="15.75" customHeight="1" x14ac:dyDescent="0.2">
      <c r="A1770" s="5" t="s">
        <v>1986</v>
      </c>
      <c r="B1770" s="24" t="s">
        <v>2219</v>
      </c>
      <c r="C1770" s="56">
        <v>1</v>
      </c>
      <c r="D1770" s="18" t="s">
        <v>2671</v>
      </c>
      <c r="E1770" s="18" t="s">
        <v>2954</v>
      </c>
      <c r="F1770" s="18" t="s">
        <v>553</v>
      </c>
      <c r="G1770" s="18" t="s">
        <v>728</v>
      </c>
      <c r="H1770" s="18" t="s">
        <v>1428</v>
      </c>
      <c r="I1770" s="18" t="s">
        <v>667</v>
      </c>
      <c r="J1770" s="18" t="s">
        <v>595</v>
      </c>
      <c r="K1770" s="18" t="s">
        <v>257</v>
      </c>
      <c r="L1770" s="18" t="s">
        <v>1936</v>
      </c>
      <c r="M1770" s="18" t="s">
        <v>341</v>
      </c>
      <c r="N1770" s="56">
        <v>30</v>
      </c>
      <c r="O1770" s="18" t="s">
        <v>2220</v>
      </c>
      <c r="P1770" s="18" t="s">
        <v>2128</v>
      </c>
      <c r="Q1770" s="18" t="s">
        <v>254</v>
      </c>
      <c r="R1770" s="18" t="s">
        <v>2221</v>
      </c>
      <c r="S1770" s="18" t="s">
        <v>2222</v>
      </c>
      <c r="T1770" s="18" t="s">
        <v>2223</v>
      </c>
      <c r="U1770" s="26" t="s">
        <v>257</v>
      </c>
      <c r="V1770" s="26" t="s">
        <v>257</v>
      </c>
      <c r="W1770" s="26" t="s">
        <v>257</v>
      </c>
      <c r="X1770" s="18"/>
      <c r="Y1770" s="18">
        <v>35.799999999999997</v>
      </c>
      <c r="Z1770" s="18" t="s">
        <v>2202</v>
      </c>
      <c r="AA1770" s="18" t="s">
        <v>257</v>
      </c>
      <c r="AB1770" s="57">
        <f t="shared" si="340"/>
        <v>35.799999999999997</v>
      </c>
      <c r="AC1770" s="18" t="s">
        <v>595</v>
      </c>
      <c r="AD1770" s="18" t="s">
        <v>595</v>
      </c>
      <c r="AE1770" s="18" t="s">
        <v>595</v>
      </c>
      <c r="AF1770" s="18">
        <v>33.5</v>
      </c>
      <c r="AG1770" s="18">
        <v>38.1</v>
      </c>
      <c r="AH1770" s="18" t="s">
        <v>595</v>
      </c>
      <c r="AI1770" s="18">
        <v>63</v>
      </c>
      <c r="AJ1770" s="18" t="s">
        <v>522</v>
      </c>
      <c r="AK1770" s="18">
        <v>63</v>
      </c>
      <c r="AL1770" s="18" t="s">
        <v>2249</v>
      </c>
      <c r="AM1770" s="18" t="s">
        <v>2226</v>
      </c>
      <c r="AN1770" s="18">
        <v>0.59055555999999998</v>
      </c>
      <c r="AO1770" s="18" t="s">
        <v>257</v>
      </c>
      <c r="AP1770" s="18" t="s">
        <v>563</v>
      </c>
      <c r="AQ1770" s="18">
        <v>5</v>
      </c>
      <c r="AR1770" s="18" t="s">
        <v>2227</v>
      </c>
      <c r="AS1770" s="18">
        <v>0.54343253999999996</v>
      </c>
      <c r="AT1770" s="18">
        <v>0.63817460000000004</v>
      </c>
      <c r="AU1770" s="18">
        <v>4.7123020000000002E-2</v>
      </c>
      <c r="AV1770" s="18">
        <v>4.7619040000000001E-2</v>
      </c>
      <c r="AW1770" s="18" t="s">
        <v>557</v>
      </c>
      <c r="AX1770" s="18">
        <v>77</v>
      </c>
      <c r="AY1770" s="18" t="s">
        <v>522</v>
      </c>
      <c r="AZ1770" s="18" t="s">
        <v>257</v>
      </c>
      <c r="BA1770" s="18" t="s">
        <v>257</v>
      </c>
      <c r="BB1770" s="18" t="s">
        <v>2228</v>
      </c>
      <c r="BC1770" s="18"/>
      <c r="BD1770" s="18"/>
      <c r="BE1770" s="18"/>
      <c r="BF1770" s="18"/>
      <c r="BG1770" s="18"/>
      <c r="BH1770" s="18"/>
      <c r="BI1770" s="18"/>
      <c r="BJ1770" s="18"/>
      <c r="BK1770" s="18"/>
      <c r="BL1770" s="18"/>
      <c r="BM1770" s="18"/>
      <c r="BN1770" s="18"/>
      <c r="BO1770" s="18"/>
      <c r="BP1770" s="18"/>
      <c r="BQ1770" s="18"/>
      <c r="BR1770" s="18"/>
      <c r="BS1770" s="18"/>
      <c r="BT1770" s="18"/>
      <c r="BU1770" s="18"/>
      <c r="BV1770" s="18"/>
      <c r="BW1770" s="18"/>
      <c r="BX1770" s="18"/>
      <c r="BY1770" s="18"/>
      <c r="BZ1770" s="18"/>
      <c r="CA1770" s="18"/>
      <c r="CB1770" s="18"/>
      <c r="CC1770" s="18"/>
      <c r="CD1770" s="18"/>
      <c r="CE1770" s="18"/>
      <c r="CF1770" s="18"/>
      <c r="CG1770" s="18"/>
      <c r="CH1770" s="18"/>
      <c r="CI1770" s="18" t="s">
        <v>1907</v>
      </c>
      <c r="CJ1770" s="18">
        <v>5.1204819300000004</v>
      </c>
      <c r="CK1770" s="18" t="s">
        <v>1267</v>
      </c>
      <c r="CL1770" s="18" t="s">
        <v>479</v>
      </c>
      <c r="CM1770" s="18">
        <v>5</v>
      </c>
      <c r="CN1770" s="18" t="s">
        <v>561</v>
      </c>
      <c r="CO1770" s="18">
        <v>-1.1445783</v>
      </c>
      <c r="CP1770" s="18">
        <v>11.024096399999999</v>
      </c>
      <c r="CQ1770" s="18">
        <v>6.2650602299999996</v>
      </c>
      <c r="CR1770" s="18">
        <v>5.9036144699999999</v>
      </c>
      <c r="CS1770" s="18" t="s">
        <v>557</v>
      </c>
      <c r="CT1770" s="18">
        <v>77</v>
      </c>
      <c r="CU1770" s="18" t="s">
        <v>522</v>
      </c>
      <c r="CV1770" s="18" t="s">
        <v>257</v>
      </c>
      <c r="CW1770" s="18" t="s">
        <v>257</v>
      </c>
      <c r="CX1770" s="18" t="s">
        <v>1909</v>
      </c>
      <c r="CY1770" s="18"/>
      <c r="CZ1770" s="18"/>
      <c r="DA1770" s="18"/>
      <c r="DB1770" s="18"/>
      <c r="DC1770" s="18"/>
      <c r="DD1770" s="18"/>
      <c r="DE1770" s="18"/>
      <c r="DF1770" s="18"/>
      <c r="DG1770" s="18"/>
      <c r="DH1770" s="18"/>
      <c r="DI1770" s="18"/>
      <c r="DJ1770" s="18"/>
      <c r="DK1770" s="18"/>
      <c r="DL1770" s="18"/>
      <c r="DM1770" s="18"/>
      <c r="DN1770" s="18"/>
      <c r="DO1770" s="56"/>
      <c r="DP1770" s="56"/>
      <c r="DQ1770" s="56"/>
      <c r="DR1770" s="56"/>
      <c r="DS1770" s="56"/>
      <c r="DT1770" s="56"/>
      <c r="DU1770" s="56"/>
      <c r="DV1770" s="56">
        <v>0</v>
      </c>
      <c r="DW1770" s="18"/>
      <c r="DX1770" s="18"/>
      <c r="DY1770" s="18"/>
      <c r="DZ1770" s="56"/>
      <c r="EA1770" s="56"/>
      <c r="EB1770" s="56"/>
      <c r="EC1770" s="18"/>
      <c r="ED1770" s="56"/>
      <c r="EE1770" s="56">
        <v>0</v>
      </c>
      <c r="EF1770" s="56">
        <v>0</v>
      </c>
      <c r="EG1770" s="56">
        <v>0</v>
      </c>
      <c r="EH1770" s="18" t="s">
        <v>2229</v>
      </c>
      <c r="EI1770" s="18">
        <f t="array" ref="EI1770">IF(SUMPRODUCT(--(DO1770:DS1770&lt;&gt;""))=0, 0,1)</f>
        <v>0</v>
      </c>
      <c r="EJ1770" s="18">
        <f t="array" ref="EJ1770">IF(SUMPRODUCT(--(DT1770:EG1770&lt;&gt;""))=0, 0,1)</f>
        <v>1</v>
      </c>
      <c r="EK1770" s="18" cm="1">
        <f t="array" ref="EK1770">IF(SUMPRODUCT(--(EC1770:EG1770&lt;&gt;""))=0, 0,1)</f>
        <v>1</v>
      </c>
      <c r="EL1770" s="18">
        <f t="array" ref="EL1770">IF(SUMPRODUCT(--(EE1770:EG1770&lt;&gt;""))=0, 0,1)</f>
        <v>1</v>
      </c>
      <c r="EM1770" s="18">
        <f t="shared" si="341"/>
        <v>0</v>
      </c>
      <c r="EN1770" s="18" t="str">
        <f t="shared" si="342"/>
        <v>NA</v>
      </c>
      <c r="EO1770" s="18">
        <f t="shared" si="343"/>
        <v>0</v>
      </c>
      <c r="EP1770" s="18">
        <f t="shared" si="344"/>
        <v>0</v>
      </c>
      <c r="EQ1770" s="18">
        <f t="shared" si="333"/>
        <v>0</v>
      </c>
      <c r="ER1770" s="18" t="s">
        <v>2084</v>
      </c>
      <c r="ES1770" s="59">
        <v>43949</v>
      </c>
      <c r="ET1770" s="18"/>
      <c r="EU1770" s="18"/>
    </row>
    <row r="1771" spans="1:151" s="1" customFormat="1" ht="15.75" customHeight="1" x14ac:dyDescent="0.2">
      <c r="A1771" s="5" t="s">
        <v>1986</v>
      </c>
      <c r="B1771" s="24" t="s">
        <v>2219</v>
      </c>
      <c r="C1771" s="56">
        <v>1</v>
      </c>
      <c r="D1771" s="18" t="s">
        <v>2672</v>
      </c>
      <c r="E1771" s="18" t="s">
        <v>2954</v>
      </c>
      <c r="F1771" s="18" t="s">
        <v>553</v>
      </c>
      <c r="G1771" s="18" t="s">
        <v>728</v>
      </c>
      <c r="H1771" s="18" t="s">
        <v>1428</v>
      </c>
      <c r="I1771" s="18" t="s">
        <v>667</v>
      </c>
      <c r="J1771" s="18" t="s">
        <v>595</v>
      </c>
      <c r="K1771" s="18" t="s">
        <v>257</v>
      </c>
      <c r="L1771" s="18" t="s">
        <v>1936</v>
      </c>
      <c r="M1771" s="18" t="s">
        <v>341</v>
      </c>
      <c r="N1771" s="56">
        <v>30</v>
      </c>
      <c r="O1771" s="18" t="s">
        <v>2220</v>
      </c>
      <c r="P1771" s="18" t="s">
        <v>2128</v>
      </c>
      <c r="Q1771" s="18" t="s">
        <v>254</v>
      </c>
      <c r="R1771" s="18" t="s">
        <v>2221</v>
      </c>
      <c r="S1771" s="18" t="s">
        <v>2222</v>
      </c>
      <c r="T1771" s="18" t="s">
        <v>2223</v>
      </c>
      <c r="U1771" s="26" t="s">
        <v>257</v>
      </c>
      <c r="V1771" s="26" t="s">
        <v>257</v>
      </c>
      <c r="W1771" s="26" t="s">
        <v>257</v>
      </c>
      <c r="X1771" s="18" t="s">
        <v>2224</v>
      </c>
      <c r="Y1771" s="18">
        <v>92.4</v>
      </c>
      <c r="Z1771" s="18" t="s">
        <v>2202</v>
      </c>
      <c r="AA1771" s="18" t="s">
        <v>257</v>
      </c>
      <c r="AB1771" s="57">
        <f t="shared" si="340"/>
        <v>92.4</v>
      </c>
      <c r="AC1771" s="18" t="s">
        <v>595</v>
      </c>
      <c r="AD1771" s="18" t="s">
        <v>595</v>
      </c>
      <c r="AE1771" s="18" t="s">
        <v>595</v>
      </c>
      <c r="AF1771" s="18">
        <v>87.8</v>
      </c>
      <c r="AG1771" s="18">
        <v>96.8</v>
      </c>
      <c r="AH1771" s="18" t="s">
        <v>595</v>
      </c>
      <c r="AI1771" s="18">
        <v>63</v>
      </c>
      <c r="AJ1771" s="18" t="s">
        <v>522</v>
      </c>
      <c r="AK1771" s="18">
        <v>63</v>
      </c>
      <c r="AL1771" s="18" t="s">
        <v>2248</v>
      </c>
      <c r="AM1771" s="18" t="s">
        <v>2226</v>
      </c>
      <c r="AN1771" s="18">
        <v>0.53896825000000004</v>
      </c>
      <c r="AO1771" s="18" t="s">
        <v>257</v>
      </c>
      <c r="AP1771" s="18" t="s">
        <v>563</v>
      </c>
      <c r="AQ1771" s="18">
        <v>5</v>
      </c>
      <c r="AR1771" s="18" t="s">
        <v>2227</v>
      </c>
      <c r="AS1771" s="18">
        <v>0.50623015999999998</v>
      </c>
      <c r="AT1771" s="18">
        <v>0.57170635000000003</v>
      </c>
      <c r="AU1771" s="18">
        <v>3.2738089999999997E-2</v>
      </c>
      <c r="AV1771" s="18">
        <v>3.2738099999999999E-2</v>
      </c>
      <c r="AW1771" s="18" t="s">
        <v>557</v>
      </c>
      <c r="AX1771" s="18">
        <v>77</v>
      </c>
      <c r="AY1771" s="18" t="s">
        <v>522</v>
      </c>
      <c r="AZ1771" s="18" t="s">
        <v>257</v>
      </c>
      <c r="BA1771" s="18" t="s">
        <v>257</v>
      </c>
      <c r="BB1771" s="18" t="s">
        <v>2228</v>
      </c>
      <c r="BC1771" s="18"/>
      <c r="BD1771" s="18"/>
      <c r="BE1771" s="18"/>
      <c r="BF1771" s="18"/>
      <c r="BG1771" s="18"/>
      <c r="BH1771" s="18"/>
      <c r="BI1771" s="18"/>
      <c r="BJ1771" s="18"/>
      <c r="BK1771" s="18"/>
      <c r="BL1771" s="18"/>
      <c r="BM1771" s="18"/>
      <c r="BN1771" s="18"/>
      <c r="BO1771" s="18"/>
      <c r="BP1771" s="18"/>
      <c r="BQ1771" s="18"/>
      <c r="BR1771" s="18"/>
      <c r="BS1771" s="18"/>
      <c r="BT1771" s="18"/>
      <c r="BU1771" s="18"/>
      <c r="BV1771" s="18"/>
      <c r="BW1771" s="18"/>
      <c r="BX1771" s="18"/>
      <c r="BY1771" s="18"/>
      <c r="BZ1771" s="18"/>
      <c r="CA1771" s="18"/>
      <c r="CB1771" s="18"/>
      <c r="CC1771" s="18"/>
      <c r="CD1771" s="18"/>
      <c r="CE1771" s="18"/>
      <c r="CF1771" s="18"/>
      <c r="CG1771" s="18"/>
      <c r="CH1771" s="18"/>
      <c r="CI1771" s="18" t="s">
        <v>1907</v>
      </c>
      <c r="CJ1771" s="18">
        <v>5.1204819280000002</v>
      </c>
      <c r="CK1771" s="18" t="s">
        <v>1267</v>
      </c>
      <c r="CL1771" s="18" t="s">
        <v>479</v>
      </c>
      <c r="CM1771" s="18">
        <v>5</v>
      </c>
      <c r="CN1771" s="18" t="s">
        <v>561</v>
      </c>
      <c r="CO1771" s="18">
        <v>2.8313253</v>
      </c>
      <c r="CP1771" s="18">
        <v>7.04819277</v>
      </c>
      <c r="CQ1771" s="18">
        <v>2.2891566280000002</v>
      </c>
      <c r="CR1771" s="18">
        <v>1.927710842</v>
      </c>
      <c r="CS1771" s="18" t="s">
        <v>557</v>
      </c>
      <c r="CT1771" s="18">
        <v>77</v>
      </c>
      <c r="CU1771" s="18" t="s">
        <v>522</v>
      </c>
      <c r="CV1771" s="18" t="s">
        <v>257</v>
      </c>
      <c r="CW1771" s="18" t="s">
        <v>257</v>
      </c>
      <c r="CX1771" s="18" t="s">
        <v>1909</v>
      </c>
      <c r="CY1771" s="18"/>
      <c r="CZ1771" s="18"/>
      <c r="DA1771" s="18"/>
      <c r="DB1771" s="18"/>
      <c r="DC1771" s="18"/>
      <c r="DD1771" s="18"/>
      <c r="DE1771" s="18"/>
      <c r="DF1771" s="18"/>
      <c r="DG1771" s="18"/>
      <c r="DH1771" s="18"/>
      <c r="DI1771" s="18"/>
      <c r="DJ1771" s="18"/>
      <c r="DK1771" s="18"/>
      <c r="DL1771" s="18"/>
      <c r="DM1771" s="18"/>
      <c r="DN1771" s="18"/>
      <c r="DO1771" s="56"/>
      <c r="DP1771" s="56"/>
      <c r="DQ1771" s="56"/>
      <c r="DR1771" s="56"/>
      <c r="DS1771" s="56"/>
      <c r="DT1771" s="56"/>
      <c r="DU1771" s="56"/>
      <c r="DV1771" s="56">
        <v>0</v>
      </c>
      <c r="DW1771" s="18"/>
      <c r="DX1771" s="18"/>
      <c r="DY1771" s="18"/>
      <c r="DZ1771" s="56"/>
      <c r="EA1771" s="56"/>
      <c r="EB1771" s="56"/>
      <c r="EC1771" s="18"/>
      <c r="ED1771" s="56"/>
      <c r="EE1771" s="56">
        <v>1</v>
      </c>
      <c r="EF1771" s="56">
        <v>0</v>
      </c>
      <c r="EG1771" s="56">
        <v>0</v>
      </c>
      <c r="EH1771" s="18" t="s">
        <v>2229</v>
      </c>
      <c r="EI1771" s="18">
        <f t="array" ref="EI1771">IF(SUMPRODUCT(--(DO1771:DS1771&lt;&gt;""))=0, 0,1)</f>
        <v>0</v>
      </c>
      <c r="EJ1771" s="18">
        <f t="array" ref="EJ1771">IF(SUMPRODUCT(--(DT1771:EG1771&lt;&gt;""))=0, 0,1)</f>
        <v>1</v>
      </c>
      <c r="EK1771" s="18" cm="1">
        <f t="array" ref="EK1771">IF(SUMPRODUCT(--(EC1771:EG1771&lt;&gt;""))=0, 0,1)</f>
        <v>1</v>
      </c>
      <c r="EL1771" s="18">
        <f t="array" ref="EL1771">IF(SUMPRODUCT(--(EE1771:EG1771&lt;&gt;""))=0, 0,1)</f>
        <v>1</v>
      </c>
      <c r="EM1771" s="18">
        <f t="shared" si="341"/>
        <v>1</v>
      </c>
      <c r="EN1771" s="18" t="str">
        <f t="shared" si="342"/>
        <v>NA</v>
      </c>
      <c r="EO1771" s="18">
        <f t="shared" si="343"/>
        <v>1</v>
      </c>
      <c r="EP1771" s="18">
        <f t="shared" si="344"/>
        <v>1</v>
      </c>
      <c r="EQ1771" s="18">
        <f t="shared" si="333"/>
        <v>1</v>
      </c>
      <c r="ER1771" s="18" t="s">
        <v>2084</v>
      </c>
      <c r="ES1771" s="59">
        <v>43949</v>
      </c>
      <c r="ET1771" s="18"/>
      <c r="EU1771" s="18"/>
    </row>
    <row r="1772" spans="1:151" s="1" customFormat="1" ht="15.75" customHeight="1" x14ac:dyDescent="0.2">
      <c r="A1772" s="5" t="s">
        <v>1986</v>
      </c>
      <c r="B1772" s="24" t="s">
        <v>2219</v>
      </c>
      <c r="C1772" s="56">
        <v>1</v>
      </c>
      <c r="D1772" s="18" t="s">
        <v>2673</v>
      </c>
      <c r="E1772" s="18" t="s">
        <v>2954</v>
      </c>
      <c r="F1772" s="18" t="s">
        <v>553</v>
      </c>
      <c r="G1772" s="18" t="s">
        <v>728</v>
      </c>
      <c r="H1772" s="18" t="s">
        <v>1428</v>
      </c>
      <c r="I1772" s="18" t="s">
        <v>667</v>
      </c>
      <c r="J1772" s="18" t="s">
        <v>595</v>
      </c>
      <c r="K1772" s="18" t="s">
        <v>257</v>
      </c>
      <c r="L1772" s="18" t="s">
        <v>1936</v>
      </c>
      <c r="M1772" s="18" t="s">
        <v>341</v>
      </c>
      <c r="N1772" s="56">
        <v>30</v>
      </c>
      <c r="O1772" s="18" t="s">
        <v>2220</v>
      </c>
      <c r="P1772" s="18" t="s">
        <v>2128</v>
      </c>
      <c r="Q1772" s="18" t="s">
        <v>254</v>
      </c>
      <c r="R1772" s="18" t="s">
        <v>2221</v>
      </c>
      <c r="S1772" s="18" t="s">
        <v>2222</v>
      </c>
      <c r="T1772" s="18" t="s">
        <v>2223</v>
      </c>
      <c r="U1772" s="26" t="s">
        <v>257</v>
      </c>
      <c r="V1772" s="26" t="s">
        <v>257</v>
      </c>
      <c r="W1772" s="26" t="s">
        <v>257</v>
      </c>
      <c r="X1772" s="18" t="s">
        <v>2224</v>
      </c>
      <c r="Y1772" s="18">
        <v>92.4</v>
      </c>
      <c r="Z1772" s="18" t="s">
        <v>2202</v>
      </c>
      <c r="AA1772" s="18" t="s">
        <v>257</v>
      </c>
      <c r="AB1772" s="57">
        <f t="shared" si="340"/>
        <v>92.4</v>
      </c>
      <c r="AC1772" s="18" t="s">
        <v>595</v>
      </c>
      <c r="AD1772" s="18" t="s">
        <v>595</v>
      </c>
      <c r="AE1772" s="18" t="s">
        <v>595</v>
      </c>
      <c r="AF1772" s="18">
        <v>87.8</v>
      </c>
      <c r="AG1772" s="18">
        <v>96.8</v>
      </c>
      <c r="AH1772" s="18" t="s">
        <v>595</v>
      </c>
      <c r="AI1772" s="18">
        <v>63</v>
      </c>
      <c r="AJ1772" s="18" t="s">
        <v>522</v>
      </c>
      <c r="AK1772" s="18">
        <v>63</v>
      </c>
      <c r="AL1772" s="18" t="s">
        <v>2249</v>
      </c>
      <c r="AM1772" s="18" t="s">
        <v>2226</v>
      </c>
      <c r="AN1772" s="18">
        <v>0.51912698000000002</v>
      </c>
      <c r="AO1772" s="18" t="s">
        <v>257</v>
      </c>
      <c r="AP1772" s="18" t="s">
        <v>563</v>
      </c>
      <c r="AQ1772" s="18">
        <v>5</v>
      </c>
      <c r="AR1772" s="18" t="s">
        <v>2227</v>
      </c>
      <c r="AS1772" s="18">
        <v>0.47845238000000001</v>
      </c>
      <c r="AT1772" s="18">
        <v>0.56079365000000003</v>
      </c>
      <c r="AU1772" s="18">
        <v>4.0674599999999998E-2</v>
      </c>
      <c r="AV1772" s="18">
        <v>4.1666670000000003E-2</v>
      </c>
      <c r="AW1772" s="18" t="s">
        <v>557</v>
      </c>
      <c r="AX1772" s="18">
        <v>77</v>
      </c>
      <c r="AY1772" s="18" t="s">
        <v>522</v>
      </c>
      <c r="AZ1772" s="18" t="s">
        <v>257</v>
      </c>
      <c r="BA1772" s="18" t="s">
        <v>257</v>
      </c>
      <c r="BB1772" s="18" t="s">
        <v>2228</v>
      </c>
      <c r="BC1772" s="18"/>
      <c r="BD1772" s="18"/>
      <c r="BE1772" s="18"/>
      <c r="BF1772" s="18"/>
      <c r="BG1772" s="18"/>
      <c r="BH1772" s="18"/>
      <c r="BI1772" s="18"/>
      <c r="BJ1772" s="18"/>
      <c r="BK1772" s="18"/>
      <c r="BL1772" s="18"/>
      <c r="BM1772" s="18"/>
      <c r="BN1772" s="18"/>
      <c r="BO1772" s="18"/>
      <c r="BP1772" s="18"/>
      <c r="BQ1772" s="18"/>
      <c r="BR1772" s="18"/>
      <c r="BS1772" s="18"/>
      <c r="BT1772" s="18"/>
      <c r="BU1772" s="18"/>
      <c r="BV1772" s="18"/>
      <c r="BW1772" s="18"/>
      <c r="BX1772" s="18"/>
      <c r="BY1772" s="18"/>
      <c r="BZ1772" s="18"/>
      <c r="CA1772" s="18"/>
      <c r="CB1772" s="18"/>
      <c r="CC1772" s="18"/>
      <c r="CD1772" s="18"/>
      <c r="CE1772" s="18"/>
      <c r="CF1772" s="18"/>
      <c r="CG1772" s="18"/>
      <c r="CH1772" s="18"/>
      <c r="CI1772" s="18" t="s">
        <v>1907</v>
      </c>
      <c r="CJ1772" s="18">
        <v>7.1686747000000004</v>
      </c>
      <c r="CK1772" s="18" t="s">
        <v>1267</v>
      </c>
      <c r="CL1772" s="18" t="s">
        <v>479</v>
      </c>
      <c r="CM1772" s="18">
        <v>5</v>
      </c>
      <c r="CN1772" s="18" t="s">
        <v>561</v>
      </c>
      <c r="CO1772" s="18">
        <v>-2.2289156999999999</v>
      </c>
      <c r="CP1772" s="18">
        <v>15.9638554</v>
      </c>
      <c r="CQ1772" s="18">
        <v>9.3975904000000003</v>
      </c>
      <c r="CR1772" s="18">
        <v>8.7951806999999995</v>
      </c>
      <c r="CS1772" s="18" t="s">
        <v>557</v>
      </c>
      <c r="CT1772" s="18">
        <v>77</v>
      </c>
      <c r="CU1772" s="18" t="s">
        <v>522</v>
      </c>
      <c r="CV1772" s="18" t="s">
        <v>257</v>
      </c>
      <c r="CW1772" s="18" t="s">
        <v>257</v>
      </c>
      <c r="CX1772" s="18" t="s">
        <v>1909</v>
      </c>
      <c r="CY1772" s="18"/>
      <c r="CZ1772" s="18"/>
      <c r="DA1772" s="18"/>
      <c r="DB1772" s="18"/>
      <c r="DC1772" s="18"/>
      <c r="DD1772" s="18"/>
      <c r="DE1772" s="18"/>
      <c r="DF1772" s="18"/>
      <c r="DG1772" s="18"/>
      <c r="DH1772" s="18"/>
      <c r="DI1772" s="18"/>
      <c r="DJ1772" s="18"/>
      <c r="DK1772" s="18"/>
      <c r="DL1772" s="18"/>
      <c r="DM1772" s="18"/>
      <c r="DN1772" s="18"/>
      <c r="DO1772" s="56"/>
      <c r="DP1772" s="56"/>
      <c r="DQ1772" s="56"/>
      <c r="DR1772" s="56"/>
      <c r="DS1772" s="56"/>
      <c r="DT1772" s="56"/>
      <c r="DU1772" s="56"/>
      <c r="DV1772" s="56">
        <v>1</v>
      </c>
      <c r="DW1772" s="18"/>
      <c r="DX1772" s="18"/>
      <c r="DY1772" s="18"/>
      <c r="DZ1772" s="56"/>
      <c r="EA1772" s="56"/>
      <c r="EB1772" s="56"/>
      <c r="EC1772" s="18"/>
      <c r="ED1772" s="56"/>
      <c r="EE1772" s="56">
        <v>0</v>
      </c>
      <c r="EF1772" s="56">
        <v>0</v>
      </c>
      <c r="EG1772" s="56">
        <v>0</v>
      </c>
      <c r="EH1772" s="18" t="s">
        <v>2229</v>
      </c>
      <c r="EI1772" s="18">
        <f t="array" ref="EI1772">IF(SUMPRODUCT(--(DO1772:DS1772&lt;&gt;""))=0, 0,1)</f>
        <v>0</v>
      </c>
      <c r="EJ1772" s="18">
        <f t="array" ref="EJ1772">IF(SUMPRODUCT(--(DT1772:EG1772&lt;&gt;""))=0, 0,1)</f>
        <v>1</v>
      </c>
      <c r="EK1772" s="18" cm="1">
        <f t="array" ref="EK1772">IF(SUMPRODUCT(--(EC1772:EG1772&lt;&gt;""))=0, 0,1)</f>
        <v>1</v>
      </c>
      <c r="EL1772" s="18">
        <f t="array" ref="EL1772">IF(SUMPRODUCT(--(EE1772:EG1772&lt;&gt;""))=0, 0,1)</f>
        <v>1</v>
      </c>
      <c r="EM1772" s="18">
        <f t="shared" si="341"/>
        <v>1</v>
      </c>
      <c r="EN1772" s="18" t="str">
        <f t="shared" si="342"/>
        <v>NA</v>
      </c>
      <c r="EO1772" s="18">
        <f t="shared" si="343"/>
        <v>1</v>
      </c>
      <c r="EP1772" s="18">
        <f t="shared" si="344"/>
        <v>0</v>
      </c>
      <c r="EQ1772" s="18">
        <f t="shared" si="333"/>
        <v>0</v>
      </c>
      <c r="ER1772" s="18" t="s">
        <v>2084</v>
      </c>
      <c r="ES1772" s="59">
        <v>43949</v>
      </c>
      <c r="ET1772" s="18"/>
      <c r="EU1772" s="18"/>
    </row>
    <row r="1773" spans="1:151" s="1" customFormat="1" ht="15.75" customHeight="1" x14ac:dyDescent="0.2">
      <c r="A1773" s="5" t="s">
        <v>1986</v>
      </c>
      <c r="B1773" s="24" t="s">
        <v>2219</v>
      </c>
      <c r="C1773" s="56">
        <v>1</v>
      </c>
      <c r="D1773" s="18" t="s">
        <v>1651</v>
      </c>
      <c r="E1773" s="18" t="s">
        <v>2717</v>
      </c>
      <c r="F1773" s="18" t="s">
        <v>553</v>
      </c>
      <c r="G1773" s="18" t="s">
        <v>771</v>
      </c>
      <c r="H1773" s="18" t="s">
        <v>807</v>
      </c>
      <c r="I1773" s="18" t="s">
        <v>667</v>
      </c>
      <c r="J1773" s="18" t="s">
        <v>595</v>
      </c>
      <c r="K1773" s="18" t="s">
        <v>257</v>
      </c>
      <c r="L1773" s="18" t="s">
        <v>1936</v>
      </c>
      <c r="M1773" s="18" t="s">
        <v>341</v>
      </c>
      <c r="N1773" s="56">
        <v>30</v>
      </c>
      <c r="O1773" s="18" t="s">
        <v>2220</v>
      </c>
      <c r="P1773" s="18" t="s">
        <v>2128</v>
      </c>
      <c r="Q1773" s="18" t="s">
        <v>254</v>
      </c>
      <c r="R1773" s="18" t="s">
        <v>2221</v>
      </c>
      <c r="S1773" s="18" t="s">
        <v>2222</v>
      </c>
      <c r="T1773" s="18" t="s">
        <v>2223</v>
      </c>
      <c r="U1773" s="26" t="s">
        <v>257</v>
      </c>
      <c r="V1773" s="26" t="s">
        <v>257</v>
      </c>
      <c r="W1773" s="26" t="s">
        <v>257</v>
      </c>
      <c r="X1773" s="18" t="s">
        <v>2224</v>
      </c>
      <c r="Y1773" s="18">
        <v>1</v>
      </c>
      <c r="Z1773" s="18" t="s">
        <v>2202</v>
      </c>
      <c r="AA1773" s="18" t="s">
        <v>257</v>
      </c>
      <c r="AB1773" s="57">
        <f t="shared" si="340"/>
        <v>1</v>
      </c>
      <c r="AC1773" s="18" t="s">
        <v>595</v>
      </c>
      <c r="AD1773" s="18" t="s">
        <v>595</v>
      </c>
      <c r="AE1773" s="18" t="s">
        <v>595</v>
      </c>
      <c r="AF1773" s="18" t="s">
        <v>595</v>
      </c>
      <c r="AG1773" s="18" t="s">
        <v>595</v>
      </c>
      <c r="AH1773" s="18" t="s">
        <v>595</v>
      </c>
      <c r="AI1773" s="18">
        <v>0</v>
      </c>
      <c r="AJ1773" s="18" t="s">
        <v>522</v>
      </c>
      <c r="AK1773" s="18">
        <v>0</v>
      </c>
      <c r="AL1773" s="18"/>
      <c r="AM1773" s="18" t="s">
        <v>2226</v>
      </c>
      <c r="AN1773" s="18">
        <v>0.54863013999999999</v>
      </c>
      <c r="AO1773" s="18" t="s">
        <v>257</v>
      </c>
      <c r="AP1773" s="18" t="s">
        <v>563</v>
      </c>
      <c r="AQ1773" s="18">
        <v>5</v>
      </c>
      <c r="AR1773" s="18" t="s">
        <v>2227</v>
      </c>
      <c r="AS1773" s="18">
        <v>0.53904110000000005</v>
      </c>
      <c r="AT1773" s="18">
        <v>0.56506849000000003</v>
      </c>
      <c r="AU1773" s="18">
        <v>9.5890400000000001E-3</v>
      </c>
      <c r="AV1773" s="18">
        <v>1.6438350000000001E-2</v>
      </c>
      <c r="AW1773" s="18" t="s">
        <v>557</v>
      </c>
      <c r="AX1773" s="18">
        <v>0</v>
      </c>
      <c r="AY1773" s="18" t="s">
        <v>522</v>
      </c>
      <c r="AZ1773" s="18" t="s">
        <v>257</v>
      </c>
      <c r="BA1773" s="18" t="s">
        <v>257</v>
      </c>
      <c r="BB1773" s="18" t="s">
        <v>2228</v>
      </c>
      <c r="BC1773" s="18"/>
      <c r="BD1773" s="18"/>
      <c r="BE1773" s="18"/>
      <c r="BF1773" s="18"/>
      <c r="BG1773" s="18"/>
      <c r="BH1773" s="18"/>
      <c r="BI1773" s="18"/>
      <c r="BJ1773" s="18"/>
      <c r="BK1773" s="18"/>
      <c r="BL1773" s="18"/>
      <c r="BM1773" s="18"/>
      <c r="BN1773" s="18"/>
      <c r="BO1773" s="18"/>
      <c r="BP1773" s="18"/>
      <c r="BQ1773" s="18"/>
      <c r="BR1773" s="18"/>
      <c r="BS1773" s="18"/>
      <c r="BT1773" s="18"/>
      <c r="BU1773" s="18"/>
      <c r="BV1773" s="18"/>
      <c r="BW1773" s="18"/>
      <c r="BX1773" s="18"/>
      <c r="BY1773" s="18"/>
      <c r="BZ1773" s="18"/>
      <c r="CA1773" s="18"/>
      <c r="CB1773" s="18"/>
      <c r="CC1773" s="18"/>
      <c r="CD1773" s="18"/>
      <c r="CE1773" s="18"/>
      <c r="CF1773" s="18"/>
      <c r="CG1773" s="18"/>
      <c r="CH1773" s="18"/>
      <c r="CI1773" s="18" t="s">
        <v>1907</v>
      </c>
      <c r="CJ1773" s="18">
        <v>0</v>
      </c>
      <c r="CK1773" s="18" t="s">
        <v>1267</v>
      </c>
      <c r="CL1773" s="18" t="s">
        <v>479</v>
      </c>
      <c r="CM1773" s="18">
        <v>5</v>
      </c>
      <c r="CN1773" s="18" t="s">
        <v>561</v>
      </c>
      <c r="CO1773" s="18" t="s">
        <v>257</v>
      </c>
      <c r="CP1773" s="18" t="s">
        <v>257</v>
      </c>
      <c r="CQ1773" s="18">
        <v>0</v>
      </c>
      <c r="CR1773" s="18">
        <v>0</v>
      </c>
      <c r="CS1773" s="18" t="s">
        <v>557</v>
      </c>
      <c r="CT1773" s="18">
        <v>0</v>
      </c>
      <c r="CU1773" s="18" t="s">
        <v>522</v>
      </c>
      <c r="CV1773" s="18" t="s">
        <v>257</v>
      </c>
      <c r="CW1773" s="18" t="s">
        <v>257</v>
      </c>
      <c r="CX1773" s="18" t="s">
        <v>1909</v>
      </c>
      <c r="CY1773" s="18"/>
      <c r="CZ1773" s="18"/>
      <c r="DA1773" s="18"/>
      <c r="DB1773" s="18"/>
      <c r="DC1773" s="18"/>
      <c r="DD1773" s="18"/>
      <c r="DE1773" s="18"/>
      <c r="DF1773" s="18"/>
      <c r="DG1773" s="18"/>
      <c r="DH1773" s="18"/>
      <c r="DI1773" s="18"/>
      <c r="DJ1773" s="18"/>
      <c r="DK1773" s="18"/>
      <c r="DL1773" s="18"/>
      <c r="DM1773" s="18"/>
      <c r="DN1773" s="18"/>
      <c r="DO1773" s="56"/>
      <c r="DP1773" s="56"/>
      <c r="DQ1773" s="56"/>
      <c r="DR1773" s="56"/>
      <c r="DS1773" s="56"/>
      <c r="DT1773" s="56"/>
      <c r="DU1773" s="56"/>
      <c r="DV1773" s="56">
        <v>0</v>
      </c>
      <c r="DW1773" s="18"/>
      <c r="DX1773" s="18"/>
      <c r="DY1773" s="18"/>
      <c r="DZ1773" s="56"/>
      <c r="EA1773" s="56"/>
      <c r="EB1773" s="56"/>
      <c r="EC1773" s="18"/>
      <c r="ED1773" s="56"/>
      <c r="EE1773" s="56">
        <v>0</v>
      </c>
      <c r="EF1773" s="56">
        <v>0</v>
      </c>
      <c r="EG1773" s="56">
        <v>0</v>
      </c>
      <c r="EH1773" s="18" t="s">
        <v>2229</v>
      </c>
      <c r="EI1773" s="18">
        <f t="array" ref="EI1773">IF(SUMPRODUCT(--(DO1773:DS1773&lt;&gt;""))=0, 0,1)</f>
        <v>0</v>
      </c>
      <c r="EJ1773" s="18">
        <f t="array" ref="EJ1773">IF(SUMPRODUCT(--(DT1773:EG1773&lt;&gt;""))=0, 0,1)</f>
        <v>1</v>
      </c>
      <c r="EK1773" s="18" cm="1">
        <f t="array" ref="EK1773">IF(SUMPRODUCT(--(EC1773:EG1773&lt;&gt;""))=0, 0,1)</f>
        <v>1</v>
      </c>
      <c r="EL1773" s="18">
        <f t="array" ref="EL1773">IF(SUMPRODUCT(--(EE1773:EG1773&lt;&gt;""))=0, 0,1)</f>
        <v>1</v>
      </c>
      <c r="EM1773" s="18">
        <f t="shared" si="341"/>
        <v>0</v>
      </c>
      <c r="EN1773" s="18" t="str">
        <f t="shared" si="342"/>
        <v>NA</v>
      </c>
      <c r="EO1773" s="18">
        <f t="shared" si="343"/>
        <v>0</v>
      </c>
      <c r="EP1773" s="18">
        <f t="shared" si="344"/>
        <v>0</v>
      </c>
      <c r="EQ1773" s="18">
        <f t="shared" si="333"/>
        <v>0</v>
      </c>
      <c r="ER1773" s="18" t="s">
        <v>2084</v>
      </c>
      <c r="ES1773" s="59">
        <v>43949</v>
      </c>
      <c r="ET1773" s="18"/>
      <c r="EU1773" s="18"/>
    </row>
    <row r="1774" spans="1:151" s="1" customFormat="1" ht="15.75" customHeight="1" x14ac:dyDescent="0.2">
      <c r="A1774" s="5" t="s">
        <v>1986</v>
      </c>
      <c r="B1774" s="24" t="s">
        <v>2219</v>
      </c>
      <c r="C1774" s="56">
        <v>1</v>
      </c>
      <c r="D1774" s="18" t="s">
        <v>2670</v>
      </c>
      <c r="E1774" s="18" t="s">
        <v>2946</v>
      </c>
      <c r="F1774" s="18" t="s">
        <v>553</v>
      </c>
      <c r="G1774" s="18" t="s">
        <v>771</v>
      </c>
      <c r="H1774" s="18" t="s">
        <v>807</v>
      </c>
      <c r="I1774" s="18" t="s">
        <v>667</v>
      </c>
      <c r="J1774" s="18" t="s">
        <v>595</v>
      </c>
      <c r="K1774" s="18" t="s">
        <v>257</v>
      </c>
      <c r="L1774" s="18" t="s">
        <v>1936</v>
      </c>
      <c r="M1774" s="18" t="s">
        <v>341</v>
      </c>
      <c r="N1774" s="56">
        <v>30</v>
      </c>
      <c r="O1774" s="18" t="s">
        <v>2220</v>
      </c>
      <c r="P1774" s="18" t="s">
        <v>2128</v>
      </c>
      <c r="Q1774" s="18" t="s">
        <v>254</v>
      </c>
      <c r="R1774" s="18" t="s">
        <v>2221</v>
      </c>
      <c r="S1774" s="18" t="s">
        <v>2222</v>
      </c>
      <c r="T1774" s="18" t="s">
        <v>2223</v>
      </c>
      <c r="U1774" s="26" t="s">
        <v>257</v>
      </c>
      <c r="V1774" s="26" t="s">
        <v>257</v>
      </c>
      <c r="W1774" s="26" t="s">
        <v>257</v>
      </c>
      <c r="X1774" s="18" t="s">
        <v>2224</v>
      </c>
      <c r="Y1774" s="18">
        <v>35.799999999999997</v>
      </c>
      <c r="Z1774" s="18" t="s">
        <v>2202</v>
      </c>
      <c r="AA1774" s="18" t="s">
        <v>257</v>
      </c>
      <c r="AB1774" s="57">
        <f t="shared" si="340"/>
        <v>35.799999999999997</v>
      </c>
      <c r="AC1774" s="18" t="s">
        <v>595</v>
      </c>
      <c r="AD1774" s="18" t="s">
        <v>595</v>
      </c>
      <c r="AE1774" s="18" t="s">
        <v>595</v>
      </c>
      <c r="AF1774" s="18">
        <v>33.5</v>
      </c>
      <c r="AG1774" s="18">
        <v>38.1</v>
      </c>
      <c r="AH1774" s="18" t="s">
        <v>595</v>
      </c>
      <c r="AI1774" s="18">
        <v>0</v>
      </c>
      <c r="AJ1774" s="18" t="s">
        <v>522</v>
      </c>
      <c r="AK1774" s="18">
        <v>0</v>
      </c>
      <c r="AL1774" s="18" t="s">
        <v>2246</v>
      </c>
      <c r="AM1774" s="18"/>
      <c r="AN1774" s="18"/>
      <c r="AO1774" s="18"/>
      <c r="AP1774" s="18"/>
      <c r="AQ1774" s="18"/>
      <c r="AR1774" s="18"/>
      <c r="AS1774" s="18"/>
      <c r="AT1774" s="18"/>
      <c r="AU1774" s="18"/>
      <c r="AV1774" s="18"/>
      <c r="AW1774" s="18"/>
      <c r="AX1774" s="18"/>
      <c r="AY1774" s="18"/>
      <c r="AZ1774" s="18"/>
      <c r="BA1774" s="18"/>
      <c r="BB1774" s="18"/>
      <c r="BC1774" s="18" t="s">
        <v>2231</v>
      </c>
      <c r="BD1774" s="18">
        <v>0.42499999999999999</v>
      </c>
      <c r="BE1774" s="18" t="s">
        <v>2232</v>
      </c>
      <c r="BF1774" s="18" t="s">
        <v>479</v>
      </c>
      <c r="BG1774" s="18">
        <v>5</v>
      </c>
      <c r="BH1774" s="18" t="s">
        <v>561</v>
      </c>
      <c r="BI1774" s="18">
        <v>0.3</v>
      </c>
      <c r="BJ1774" s="18">
        <v>0.52500000000000002</v>
      </c>
      <c r="BK1774" s="18">
        <v>0.125</v>
      </c>
      <c r="BL1774" s="18">
        <v>0.1</v>
      </c>
      <c r="BM1774" s="18" t="s">
        <v>557</v>
      </c>
      <c r="BN1774" s="18">
        <v>0</v>
      </c>
      <c r="BO1774" s="18" t="s">
        <v>522</v>
      </c>
      <c r="BP1774" s="18" t="s">
        <v>257</v>
      </c>
      <c r="BQ1774" s="18" t="s">
        <v>257</v>
      </c>
      <c r="BR1774" s="18" t="s">
        <v>1287</v>
      </c>
      <c r="BS1774" s="18" t="s">
        <v>2233</v>
      </c>
      <c r="BT1774" s="18">
        <v>-0.41269841299999999</v>
      </c>
      <c r="BU1774" s="18" t="s">
        <v>2232</v>
      </c>
      <c r="BV1774" s="18" t="s">
        <v>479</v>
      </c>
      <c r="BW1774" s="18">
        <v>5</v>
      </c>
      <c r="BX1774" s="18" t="s">
        <v>561</v>
      </c>
      <c r="BY1774" s="18">
        <v>-0.4365079</v>
      </c>
      <c r="BZ1774" s="18">
        <v>-0.37301590000000001</v>
      </c>
      <c r="CA1774" s="18">
        <v>2.3809487000000001E-2</v>
      </c>
      <c r="CB1774" s="18">
        <v>3.9682513000000003E-2</v>
      </c>
      <c r="CC1774" s="18" t="s">
        <v>557</v>
      </c>
      <c r="CD1774" s="18">
        <v>0</v>
      </c>
      <c r="CE1774" s="18" t="s">
        <v>522</v>
      </c>
      <c r="CF1774" s="18" t="s">
        <v>257</v>
      </c>
      <c r="CG1774" s="18" t="s">
        <v>257</v>
      </c>
      <c r="CH1774" s="18" t="s">
        <v>1287</v>
      </c>
      <c r="CI1774" s="18" t="s">
        <v>1907</v>
      </c>
      <c r="CJ1774" s="18">
        <v>0</v>
      </c>
      <c r="CK1774" s="18" t="s">
        <v>1267</v>
      </c>
      <c r="CL1774" s="18" t="s">
        <v>479</v>
      </c>
      <c r="CM1774" s="18">
        <v>5</v>
      </c>
      <c r="CN1774" s="18" t="s">
        <v>561</v>
      </c>
      <c r="CO1774" s="18" t="s">
        <v>257</v>
      </c>
      <c r="CP1774" s="18" t="s">
        <v>257</v>
      </c>
      <c r="CQ1774" s="18">
        <v>0</v>
      </c>
      <c r="CR1774" s="18">
        <v>0</v>
      </c>
      <c r="CS1774" s="18" t="s">
        <v>557</v>
      </c>
      <c r="CT1774" s="18">
        <v>0</v>
      </c>
      <c r="CU1774" s="18" t="s">
        <v>522</v>
      </c>
      <c r="CV1774" s="18" t="s">
        <v>257</v>
      </c>
      <c r="CW1774" s="18" t="s">
        <v>257</v>
      </c>
      <c r="CX1774" s="18" t="s">
        <v>1909</v>
      </c>
      <c r="CY1774" s="18" t="s">
        <v>2163</v>
      </c>
      <c r="CZ1774" s="18">
        <f t="shared" ref="CZ1774:CZ1777" si="360">(BD1774+BT1774)/BT1774</f>
        <v>-2.9807691555140542E-2</v>
      </c>
      <c r="DA1774" s="18" t="s">
        <v>2204</v>
      </c>
      <c r="DB1774" s="18" t="s">
        <v>479</v>
      </c>
      <c r="DC1774" s="18">
        <f t="shared" ref="DC1774:DD1777" si="361">BW1774</f>
        <v>5</v>
      </c>
      <c r="DD1774" s="18" t="str">
        <f t="shared" si="361"/>
        <v>fragments</v>
      </c>
      <c r="DE1774" s="18">
        <f t="shared" ref="DE1774:DF1777" si="362">(BI1774+BY1774)/BY1774</f>
        <v>0.31272721524627622</v>
      </c>
      <c r="DF1774" s="18">
        <f t="shared" si="362"/>
        <v>-0.40744670669534466</v>
      </c>
      <c r="DG1774" s="18">
        <f t="shared" ref="DG1774:DG1777" si="363">DH1774</f>
        <v>0.37763901514020415</v>
      </c>
      <c r="DH1774" s="18">
        <f t="shared" ref="DH1774:DH1777" si="364">CZ1774-DF1774</f>
        <v>0.37763901514020415</v>
      </c>
      <c r="DI1774" s="18" t="str">
        <f t="shared" ref="DI1774:DM1777" si="365">CC1774</f>
        <v>s.e.</v>
      </c>
      <c r="DJ1774" s="18">
        <f t="shared" si="365"/>
        <v>0</v>
      </c>
      <c r="DK1774" s="18" t="str">
        <f t="shared" si="365"/>
        <v>days</v>
      </c>
      <c r="DL1774" s="18" t="str">
        <f t="shared" si="365"/>
        <v>n/a</v>
      </c>
      <c r="DM1774" s="18" t="str">
        <f t="shared" si="365"/>
        <v>n/a</v>
      </c>
      <c r="DN1774" s="18" t="s">
        <v>2234</v>
      </c>
      <c r="DO1774" s="56"/>
      <c r="DP1774" s="56"/>
      <c r="DQ1774" s="56"/>
      <c r="DR1774" s="56"/>
      <c r="DS1774" s="56"/>
      <c r="DT1774" s="56"/>
      <c r="DU1774" s="56">
        <v>0</v>
      </c>
      <c r="DV1774" s="56"/>
      <c r="DW1774" s="18"/>
      <c r="DX1774" s="18"/>
      <c r="DY1774" s="18"/>
      <c r="DZ1774" s="56"/>
      <c r="EA1774" s="56"/>
      <c r="EB1774" s="56"/>
      <c r="EC1774" s="18"/>
      <c r="ED1774" s="56"/>
      <c r="EE1774" s="56">
        <v>0</v>
      </c>
      <c r="EF1774" s="56">
        <v>0</v>
      </c>
      <c r="EG1774" s="56">
        <v>0</v>
      </c>
      <c r="EH1774" s="18" t="s">
        <v>2238</v>
      </c>
      <c r="EI1774" s="18">
        <f t="array" ref="EI1774">IF(SUMPRODUCT(--(DO1774:DS1774&lt;&gt;""))=0, 0,1)</f>
        <v>0</v>
      </c>
      <c r="EJ1774" s="18">
        <f t="array" ref="EJ1774">IF(SUMPRODUCT(--(DT1774:EG1774&lt;&gt;""))=0, 0,1)</f>
        <v>1</v>
      </c>
      <c r="EK1774" s="18" cm="1">
        <f t="array" ref="EK1774">IF(SUMPRODUCT(--(EC1774:EG1774&lt;&gt;""))=0, 0,1)</f>
        <v>1</v>
      </c>
      <c r="EL1774" s="18">
        <f t="array" ref="EL1774">IF(SUMPRODUCT(--(EE1774:EG1774&lt;&gt;""))=0, 0,1)</f>
        <v>1</v>
      </c>
      <c r="EM1774" s="18">
        <f t="shared" si="341"/>
        <v>0</v>
      </c>
      <c r="EN1774" s="18" t="str">
        <f t="shared" si="342"/>
        <v>NA</v>
      </c>
      <c r="EO1774" s="18">
        <f t="shared" si="343"/>
        <v>0</v>
      </c>
      <c r="EP1774" s="18">
        <f t="shared" si="344"/>
        <v>0</v>
      </c>
      <c r="EQ1774" s="18">
        <f t="shared" si="333"/>
        <v>0</v>
      </c>
      <c r="ER1774" s="18" t="s">
        <v>2084</v>
      </c>
      <c r="ES1774" s="59">
        <v>43949</v>
      </c>
      <c r="ET1774" s="18"/>
      <c r="EU1774" s="18"/>
    </row>
    <row r="1775" spans="1:151" s="1" customFormat="1" ht="15.75" customHeight="1" x14ac:dyDescent="0.2">
      <c r="A1775" s="5" t="s">
        <v>1986</v>
      </c>
      <c r="B1775" s="24" t="s">
        <v>2219</v>
      </c>
      <c r="C1775" s="56">
        <v>1</v>
      </c>
      <c r="D1775" s="18" t="s">
        <v>2671</v>
      </c>
      <c r="E1775" s="18" t="s">
        <v>2946</v>
      </c>
      <c r="F1775" s="18" t="s">
        <v>553</v>
      </c>
      <c r="G1775" s="18" t="s">
        <v>771</v>
      </c>
      <c r="H1775" s="18" t="s">
        <v>807</v>
      </c>
      <c r="I1775" s="18" t="s">
        <v>667</v>
      </c>
      <c r="J1775" s="18" t="s">
        <v>595</v>
      </c>
      <c r="K1775" s="18" t="s">
        <v>257</v>
      </c>
      <c r="L1775" s="18" t="s">
        <v>1936</v>
      </c>
      <c r="M1775" s="18" t="s">
        <v>341</v>
      </c>
      <c r="N1775" s="56">
        <v>30</v>
      </c>
      <c r="O1775" s="18" t="s">
        <v>2220</v>
      </c>
      <c r="P1775" s="18" t="s">
        <v>2128</v>
      </c>
      <c r="Q1775" s="18" t="s">
        <v>254</v>
      </c>
      <c r="R1775" s="18" t="s">
        <v>2221</v>
      </c>
      <c r="S1775" s="18" t="s">
        <v>2222</v>
      </c>
      <c r="T1775" s="18" t="s">
        <v>2223</v>
      </c>
      <c r="U1775" s="26" t="s">
        <v>257</v>
      </c>
      <c r="V1775" s="26" t="s">
        <v>257</v>
      </c>
      <c r="W1775" s="26" t="s">
        <v>257</v>
      </c>
      <c r="X1775" s="18"/>
      <c r="Y1775" s="18">
        <v>35.799999999999997</v>
      </c>
      <c r="Z1775" s="18" t="s">
        <v>2202</v>
      </c>
      <c r="AA1775" s="18" t="s">
        <v>257</v>
      </c>
      <c r="AB1775" s="57">
        <f t="shared" si="340"/>
        <v>35.799999999999997</v>
      </c>
      <c r="AC1775" s="18" t="s">
        <v>595</v>
      </c>
      <c r="AD1775" s="18" t="s">
        <v>595</v>
      </c>
      <c r="AE1775" s="18" t="s">
        <v>595</v>
      </c>
      <c r="AF1775" s="18">
        <v>33.5</v>
      </c>
      <c r="AG1775" s="18">
        <v>38.1</v>
      </c>
      <c r="AH1775" s="18" t="s">
        <v>595</v>
      </c>
      <c r="AI1775" s="18">
        <v>0</v>
      </c>
      <c r="AJ1775" s="18" t="s">
        <v>522</v>
      </c>
      <c r="AK1775" s="18">
        <v>0</v>
      </c>
      <c r="AL1775" s="18" t="s">
        <v>2247</v>
      </c>
      <c r="AM1775" s="18"/>
      <c r="AN1775" s="18"/>
      <c r="AO1775" s="18"/>
      <c r="AP1775" s="18"/>
      <c r="AQ1775" s="18"/>
      <c r="AR1775" s="18"/>
      <c r="AS1775" s="18"/>
      <c r="AT1775" s="18"/>
      <c r="AU1775" s="18"/>
      <c r="AV1775" s="18"/>
      <c r="AW1775" s="18"/>
      <c r="AX1775" s="18"/>
      <c r="AY1775" s="18"/>
      <c r="AZ1775" s="18"/>
      <c r="BA1775" s="18"/>
      <c r="BB1775" s="18"/>
      <c r="BC1775" s="18" t="s">
        <v>2231</v>
      </c>
      <c r="BD1775" s="18">
        <v>0.52500000000000002</v>
      </c>
      <c r="BE1775" s="18" t="s">
        <v>2232</v>
      </c>
      <c r="BF1775" s="18" t="s">
        <v>479</v>
      </c>
      <c r="BG1775" s="18">
        <v>5</v>
      </c>
      <c r="BH1775" s="18" t="s">
        <v>561</v>
      </c>
      <c r="BI1775" s="18">
        <v>0.375</v>
      </c>
      <c r="BJ1775" s="18">
        <v>0.65</v>
      </c>
      <c r="BK1775" s="18">
        <v>0.15</v>
      </c>
      <c r="BL1775" s="18">
        <v>0.125</v>
      </c>
      <c r="BM1775" s="18" t="s">
        <v>557</v>
      </c>
      <c r="BN1775" s="18">
        <v>0</v>
      </c>
      <c r="BO1775" s="18" t="s">
        <v>522</v>
      </c>
      <c r="BP1775" s="18" t="s">
        <v>257</v>
      </c>
      <c r="BQ1775" s="18" t="s">
        <v>257</v>
      </c>
      <c r="BR1775" s="18" t="s">
        <v>1287</v>
      </c>
      <c r="BS1775" s="18" t="s">
        <v>2233</v>
      </c>
      <c r="BT1775" s="18">
        <v>-0.41269841299999999</v>
      </c>
      <c r="BU1775" s="18" t="s">
        <v>2232</v>
      </c>
      <c r="BV1775" s="18" t="s">
        <v>479</v>
      </c>
      <c r="BW1775" s="18">
        <v>5</v>
      </c>
      <c r="BX1775" s="18" t="s">
        <v>561</v>
      </c>
      <c r="BY1775" s="18">
        <v>-0.46031749999999999</v>
      </c>
      <c r="BZ1775" s="18">
        <v>-0.38095240000000002</v>
      </c>
      <c r="CA1775" s="18">
        <v>4.7619086999999997E-2</v>
      </c>
      <c r="CB1775" s="18">
        <v>3.1746012999999997E-2</v>
      </c>
      <c r="CC1775" s="18" t="s">
        <v>557</v>
      </c>
      <c r="CD1775" s="18">
        <v>0</v>
      </c>
      <c r="CE1775" s="18" t="s">
        <v>522</v>
      </c>
      <c r="CF1775" s="18" t="s">
        <v>257</v>
      </c>
      <c r="CG1775" s="18" t="s">
        <v>257</v>
      </c>
      <c r="CH1775" s="18" t="s">
        <v>1287</v>
      </c>
      <c r="CI1775" s="18" t="s">
        <v>1907</v>
      </c>
      <c r="CJ1775" s="18">
        <v>0</v>
      </c>
      <c r="CK1775" s="18" t="s">
        <v>1267</v>
      </c>
      <c r="CL1775" s="18" t="s">
        <v>479</v>
      </c>
      <c r="CM1775" s="18">
        <v>5</v>
      </c>
      <c r="CN1775" s="18" t="s">
        <v>561</v>
      </c>
      <c r="CO1775" s="18" t="s">
        <v>257</v>
      </c>
      <c r="CP1775" s="18" t="s">
        <v>257</v>
      </c>
      <c r="CQ1775" s="18">
        <v>0</v>
      </c>
      <c r="CR1775" s="18">
        <v>0</v>
      </c>
      <c r="CS1775" s="18" t="s">
        <v>557</v>
      </c>
      <c r="CT1775" s="18">
        <v>0</v>
      </c>
      <c r="CU1775" s="18" t="s">
        <v>522</v>
      </c>
      <c r="CV1775" s="18" t="s">
        <v>257</v>
      </c>
      <c r="CW1775" s="18" t="s">
        <v>257</v>
      </c>
      <c r="CX1775" s="18" t="s">
        <v>1909</v>
      </c>
      <c r="CY1775" s="18" t="s">
        <v>2163</v>
      </c>
      <c r="CZ1775" s="18">
        <f t="shared" si="360"/>
        <v>-0.27211538368576194</v>
      </c>
      <c r="DA1775" s="18" t="s">
        <v>2204</v>
      </c>
      <c r="DB1775" s="18" t="s">
        <v>479</v>
      </c>
      <c r="DC1775" s="18">
        <f t="shared" si="361"/>
        <v>5</v>
      </c>
      <c r="DD1775" s="18" t="str">
        <f t="shared" si="361"/>
        <v>fragments</v>
      </c>
      <c r="DE1775" s="18">
        <f t="shared" si="362"/>
        <v>0.185344897815095</v>
      </c>
      <c r="DF1775" s="18">
        <f t="shared" si="362"/>
        <v>-0.7062499146875042</v>
      </c>
      <c r="DG1775" s="18">
        <f t="shared" si="363"/>
        <v>0.43413453100174226</v>
      </c>
      <c r="DH1775" s="18">
        <f t="shared" si="364"/>
        <v>0.43413453100174226</v>
      </c>
      <c r="DI1775" s="18" t="str">
        <f t="shared" si="365"/>
        <v>s.e.</v>
      </c>
      <c r="DJ1775" s="18">
        <f t="shared" si="365"/>
        <v>0</v>
      </c>
      <c r="DK1775" s="18" t="str">
        <f t="shared" si="365"/>
        <v>days</v>
      </c>
      <c r="DL1775" s="18" t="str">
        <f t="shared" si="365"/>
        <v>n/a</v>
      </c>
      <c r="DM1775" s="18" t="str">
        <f t="shared" si="365"/>
        <v>n/a</v>
      </c>
      <c r="DN1775" s="18" t="s">
        <v>2234</v>
      </c>
      <c r="DO1775" s="56"/>
      <c r="DP1775" s="56"/>
      <c r="DQ1775" s="56"/>
      <c r="DR1775" s="56"/>
      <c r="DS1775" s="56"/>
      <c r="DT1775" s="56"/>
      <c r="DU1775" s="56">
        <v>0</v>
      </c>
      <c r="DV1775" s="56"/>
      <c r="DW1775" s="18"/>
      <c r="DX1775" s="18"/>
      <c r="DY1775" s="18"/>
      <c r="DZ1775" s="56"/>
      <c r="EA1775" s="56"/>
      <c r="EB1775" s="56"/>
      <c r="EC1775" s="18"/>
      <c r="ED1775" s="56"/>
      <c r="EE1775" s="56">
        <v>0</v>
      </c>
      <c r="EF1775" s="56">
        <v>0</v>
      </c>
      <c r="EG1775" s="56">
        <v>0</v>
      </c>
      <c r="EH1775" s="18" t="s">
        <v>2238</v>
      </c>
      <c r="EI1775" s="18">
        <f t="array" ref="EI1775">IF(SUMPRODUCT(--(DO1775:DS1775&lt;&gt;""))=0, 0,1)</f>
        <v>0</v>
      </c>
      <c r="EJ1775" s="18">
        <f t="array" ref="EJ1775">IF(SUMPRODUCT(--(DT1775:EG1775&lt;&gt;""))=0, 0,1)</f>
        <v>1</v>
      </c>
      <c r="EK1775" s="18" cm="1">
        <f t="array" ref="EK1775">IF(SUMPRODUCT(--(EC1775:EG1775&lt;&gt;""))=0, 0,1)</f>
        <v>1</v>
      </c>
      <c r="EL1775" s="18">
        <f t="array" ref="EL1775">IF(SUMPRODUCT(--(EE1775:EG1775&lt;&gt;""))=0, 0,1)</f>
        <v>1</v>
      </c>
      <c r="EM1775" s="18">
        <f t="shared" si="341"/>
        <v>0</v>
      </c>
      <c r="EN1775" s="18" t="str">
        <f t="shared" si="342"/>
        <v>NA</v>
      </c>
      <c r="EO1775" s="18">
        <f t="shared" si="343"/>
        <v>0</v>
      </c>
      <c r="EP1775" s="18">
        <f t="shared" si="344"/>
        <v>0</v>
      </c>
      <c r="EQ1775" s="18">
        <f t="shared" si="333"/>
        <v>0</v>
      </c>
      <c r="ER1775" s="18" t="s">
        <v>2084</v>
      </c>
      <c r="ES1775" s="59">
        <v>43949</v>
      </c>
      <c r="ET1775" s="18"/>
      <c r="EU1775" s="18"/>
    </row>
    <row r="1776" spans="1:151" s="1" customFormat="1" ht="15.75" customHeight="1" x14ac:dyDescent="0.2">
      <c r="A1776" s="5" t="s">
        <v>1986</v>
      </c>
      <c r="B1776" s="24" t="s">
        <v>2219</v>
      </c>
      <c r="C1776" s="56">
        <v>1</v>
      </c>
      <c r="D1776" s="18" t="s">
        <v>2672</v>
      </c>
      <c r="E1776" s="18" t="s">
        <v>2946</v>
      </c>
      <c r="F1776" s="18" t="s">
        <v>553</v>
      </c>
      <c r="G1776" s="18" t="s">
        <v>771</v>
      </c>
      <c r="H1776" s="18" t="s">
        <v>807</v>
      </c>
      <c r="I1776" s="18" t="s">
        <v>667</v>
      </c>
      <c r="J1776" s="18" t="s">
        <v>595</v>
      </c>
      <c r="K1776" s="18" t="s">
        <v>257</v>
      </c>
      <c r="L1776" s="18" t="s">
        <v>1936</v>
      </c>
      <c r="M1776" s="18" t="s">
        <v>341</v>
      </c>
      <c r="N1776" s="56">
        <v>30</v>
      </c>
      <c r="O1776" s="18" t="s">
        <v>2220</v>
      </c>
      <c r="P1776" s="18" t="s">
        <v>2128</v>
      </c>
      <c r="Q1776" s="18" t="s">
        <v>254</v>
      </c>
      <c r="R1776" s="18" t="s">
        <v>2221</v>
      </c>
      <c r="S1776" s="18" t="s">
        <v>2222</v>
      </c>
      <c r="T1776" s="18" t="s">
        <v>2223</v>
      </c>
      <c r="U1776" s="26" t="s">
        <v>257</v>
      </c>
      <c r="V1776" s="26" t="s">
        <v>257</v>
      </c>
      <c r="W1776" s="26" t="s">
        <v>257</v>
      </c>
      <c r="X1776" s="18" t="s">
        <v>2224</v>
      </c>
      <c r="Y1776" s="18">
        <v>92.4</v>
      </c>
      <c r="Z1776" s="18" t="s">
        <v>2202</v>
      </c>
      <c r="AA1776" s="18" t="s">
        <v>257</v>
      </c>
      <c r="AB1776" s="57">
        <f t="shared" si="340"/>
        <v>92.4</v>
      </c>
      <c r="AC1776" s="18" t="s">
        <v>595</v>
      </c>
      <c r="AD1776" s="18" t="s">
        <v>595</v>
      </c>
      <c r="AE1776" s="18" t="s">
        <v>595</v>
      </c>
      <c r="AF1776" s="18">
        <v>87.8</v>
      </c>
      <c r="AG1776" s="18">
        <v>96.8</v>
      </c>
      <c r="AH1776" s="18" t="s">
        <v>595</v>
      </c>
      <c r="AI1776" s="18">
        <v>0</v>
      </c>
      <c r="AJ1776" s="18" t="s">
        <v>522</v>
      </c>
      <c r="AK1776" s="18">
        <v>0</v>
      </c>
      <c r="AL1776" s="18" t="s">
        <v>2246</v>
      </c>
      <c r="AM1776" s="18"/>
      <c r="AN1776" s="18"/>
      <c r="AO1776" s="18"/>
      <c r="AP1776" s="18"/>
      <c r="AQ1776" s="18"/>
      <c r="AR1776" s="18"/>
      <c r="AS1776" s="18"/>
      <c r="AT1776" s="18"/>
      <c r="AU1776" s="18"/>
      <c r="AV1776" s="18"/>
      <c r="AW1776" s="18"/>
      <c r="AX1776" s="18"/>
      <c r="AY1776" s="18"/>
      <c r="AZ1776" s="18"/>
      <c r="BA1776" s="18"/>
      <c r="BB1776" s="18"/>
      <c r="BC1776" s="18" t="s">
        <v>2231</v>
      </c>
      <c r="BD1776" s="18">
        <v>0.4</v>
      </c>
      <c r="BE1776" s="18" t="s">
        <v>2232</v>
      </c>
      <c r="BF1776" s="18" t="s">
        <v>479</v>
      </c>
      <c r="BG1776" s="18">
        <v>5</v>
      </c>
      <c r="BH1776" s="18" t="s">
        <v>561</v>
      </c>
      <c r="BI1776" s="18">
        <v>0.28749999999999998</v>
      </c>
      <c r="BJ1776" s="18">
        <v>0.47499999999999998</v>
      </c>
      <c r="BK1776" s="18">
        <v>0.1125</v>
      </c>
      <c r="BL1776" s="18">
        <v>7.4999999999999997E-2</v>
      </c>
      <c r="BM1776" s="18" t="s">
        <v>557</v>
      </c>
      <c r="BN1776" s="18">
        <v>0</v>
      </c>
      <c r="BO1776" s="18" t="s">
        <v>522</v>
      </c>
      <c r="BP1776" s="18" t="s">
        <v>257</v>
      </c>
      <c r="BQ1776" s="18" t="s">
        <v>257</v>
      </c>
      <c r="BR1776" s="18" t="s">
        <v>1287</v>
      </c>
      <c r="BS1776" s="18" t="s">
        <v>2233</v>
      </c>
      <c r="BT1776" s="18">
        <v>-0.47619047599999997</v>
      </c>
      <c r="BU1776" s="18" t="s">
        <v>2232</v>
      </c>
      <c r="BV1776" s="18" t="s">
        <v>479</v>
      </c>
      <c r="BW1776" s="18">
        <v>5</v>
      </c>
      <c r="BX1776" s="18" t="s">
        <v>561</v>
      </c>
      <c r="BY1776" s="18">
        <v>-0.61111110000000002</v>
      </c>
      <c r="BZ1776" s="18">
        <v>-0.37301590000000001</v>
      </c>
      <c r="CA1776" s="18">
        <v>0.13492062399999999</v>
      </c>
      <c r="CB1776" s="18">
        <v>0.103174576</v>
      </c>
      <c r="CC1776" s="18" t="s">
        <v>557</v>
      </c>
      <c r="CD1776" s="18">
        <v>0</v>
      </c>
      <c r="CE1776" s="18" t="s">
        <v>522</v>
      </c>
      <c r="CF1776" s="18" t="s">
        <v>257</v>
      </c>
      <c r="CG1776" s="18" t="s">
        <v>257</v>
      </c>
      <c r="CH1776" s="18" t="s">
        <v>1287</v>
      </c>
      <c r="CI1776" s="18" t="s">
        <v>1907</v>
      </c>
      <c r="CJ1776" s="18">
        <v>0</v>
      </c>
      <c r="CK1776" s="18" t="s">
        <v>1267</v>
      </c>
      <c r="CL1776" s="18" t="s">
        <v>479</v>
      </c>
      <c r="CM1776" s="18">
        <v>5</v>
      </c>
      <c r="CN1776" s="18" t="s">
        <v>561</v>
      </c>
      <c r="CO1776" s="18" t="s">
        <v>257</v>
      </c>
      <c r="CP1776" s="18" t="s">
        <v>257</v>
      </c>
      <c r="CQ1776" s="18">
        <v>0</v>
      </c>
      <c r="CR1776" s="18">
        <v>0</v>
      </c>
      <c r="CS1776" s="18" t="s">
        <v>557</v>
      </c>
      <c r="CT1776" s="18">
        <v>0</v>
      </c>
      <c r="CU1776" s="18" t="s">
        <v>522</v>
      </c>
      <c r="CV1776" s="18" t="s">
        <v>257</v>
      </c>
      <c r="CW1776" s="18" t="s">
        <v>257</v>
      </c>
      <c r="CX1776" s="18" t="s">
        <v>1909</v>
      </c>
      <c r="CY1776" s="18" t="s">
        <v>2163</v>
      </c>
      <c r="CZ1776" s="18">
        <f t="shared" si="360"/>
        <v>0.15999999966399991</v>
      </c>
      <c r="DA1776" s="18" t="s">
        <v>2204</v>
      </c>
      <c r="DB1776" s="18" t="s">
        <v>479</v>
      </c>
      <c r="DC1776" s="18">
        <f t="shared" si="361"/>
        <v>5</v>
      </c>
      <c r="DD1776" s="18" t="str">
        <f t="shared" si="361"/>
        <v>fragments</v>
      </c>
      <c r="DE1776" s="18">
        <f t="shared" si="362"/>
        <v>0.52954544599173548</v>
      </c>
      <c r="DF1776" s="18">
        <f t="shared" si="362"/>
        <v>-0.27340416320054978</v>
      </c>
      <c r="DG1776" s="18">
        <f t="shared" si="363"/>
        <v>0.43340416286454969</v>
      </c>
      <c r="DH1776" s="18">
        <f t="shared" si="364"/>
        <v>0.43340416286454969</v>
      </c>
      <c r="DI1776" s="18" t="str">
        <f t="shared" si="365"/>
        <v>s.e.</v>
      </c>
      <c r="DJ1776" s="18">
        <f t="shared" si="365"/>
        <v>0</v>
      </c>
      <c r="DK1776" s="18" t="str">
        <f t="shared" si="365"/>
        <v>days</v>
      </c>
      <c r="DL1776" s="18" t="str">
        <f t="shared" si="365"/>
        <v>n/a</v>
      </c>
      <c r="DM1776" s="18" t="str">
        <f t="shared" si="365"/>
        <v>n/a</v>
      </c>
      <c r="DN1776" s="18" t="s">
        <v>2234</v>
      </c>
      <c r="DO1776" s="56"/>
      <c r="DP1776" s="56"/>
      <c r="DQ1776" s="56"/>
      <c r="DR1776" s="56"/>
      <c r="DS1776" s="56"/>
      <c r="DT1776" s="56"/>
      <c r="DU1776" s="56">
        <v>0</v>
      </c>
      <c r="DV1776" s="56"/>
      <c r="DW1776" s="18"/>
      <c r="DX1776" s="18"/>
      <c r="DY1776" s="18"/>
      <c r="DZ1776" s="56"/>
      <c r="EA1776" s="56"/>
      <c r="EB1776" s="56"/>
      <c r="EC1776" s="18"/>
      <c r="ED1776" s="56"/>
      <c r="EE1776" s="56">
        <v>0</v>
      </c>
      <c r="EF1776" s="56">
        <v>0</v>
      </c>
      <c r="EG1776" s="56">
        <v>0</v>
      </c>
      <c r="EH1776" s="18" t="s">
        <v>2238</v>
      </c>
      <c r="EI1776" s="18">
        <f t="array" ref="EI1776">IF(SUMPRODUCT(--(DO1776:DS1776&lt;&gt;""))=0, 0,1)</f>
        <v>0</v>
      </c>
      <c r="EJ1776" s="18">
        <f t="array" ref="EJ1776">IF(SUMPRODUCT(--(DT1776:EG1776&lt;&gt;""))=0, 0,1)</f>
        <v>1</v>
      </c>
      <c r="EK1776" s="18" cm="1">
        <f t="array" ref="EK1776">IF(SUMPRODUCT(--(EC1776:EG1776&lt;&gt;""))=0, 0,1)</f>
        <v>1</v>
      </c>
      <c r="EL1776" s="18">
        <f t="array" ref="EL1776">IF(SUMPRODUCT(--(EE1776:EG1776&lt;&gt;""))=0, 0,1)</f>
        <v>1</v>
      </c>
      <c r="EM1776" s="18">
        <f t="shared" si="341"/>
        <v>0</v>
      </c>
      <c r="EN1776" s="18" t="str">
        <f t="shared" si="342"/>
        <v>NA</v>
      </c>
      <c r="EO1776" s="18">
        <f t="shared" si="343"/>
        <v>0</v>
      </c>
      <c r="EP1776" s="18">
        <f t="shared" si="344"/>
        <v>0</v>
      </c>
      <c r="EQ1776" s="18">
        <f t="shared" si="333"/>
        <v>0</v>
      </c>
      <c r="ER1776" s="18" t="s">
        <v>2084</v>
      </c>
      <c r="ES1776" s="59">
        <v>43949</v>
      </c>
      <c r="ET1776" s="18"/>
      <c r="EU1776" s="18"/>
    </row>
    <row r="1777" spans="1:151" s="1" customFormat="1" ht="15.75" customHeight="1" x14ac:dyDescent="0.2">
      <c r="A1777" s="5" t="s">
        <v>1986</v>
      </c>
      <c r="B1777" s="24" t="s">
        <v>2219</v>
      </c>
      <c r="C1777" s="56">
        <v>1</v>
      </c>
      <c r="D1777" s="18" t="s">
        <v>2673</v>
      </c>
      <c r="E1777" s="18" t="s">
        <v>2946</v>
      </c>
      <c r="F1777" s="18" t="s">
        <v>553</v>
      </c>
      <c r="G1777" s="18" t="s">
        <v>771</v>
      </c>
      <c r="H1777" s="18" t="s">
        <v>807</v>
      </c>
      <c r="I1777" s="18" t="s">
        <v>667</v>
      </c>
      <c r="J1777" s="18" t="s">
        <v>595</v>
      </c>
      <c r="K1777" s="18" t="s">
        <v>257</v>
      </c>
      <c r="L1777" s="18" t="s">
        <v>1936</v>
      </c>
      <c r="M1777" s="18" t="s">
        <v>341</v>
      </c>
      <c r="N1777" s="56">
        <v>30</v>
      </c>
      <c r="O1777" s="18" t="s">
        <v>2220</v>
      </c>
      <c r="P1777" s="18" t="s">
        <v>2128</v>
      </c>
      <c r="Q1777" s="18" t="s">
        <v>254</v>
      </c>
      <c r="R1777" s="18" t="s">
        <v>2221</v>
      </c>
      <c r="S1777" s="18" t="s">
        <v>2222</v>
      </c>
      <c r="T1777" s="18" t="s">
        <v>2223</v>
      </c>
      <c r="U1777" s="26" t="s">
        <v>257</v>
      </c>
      <c r="V1777" s="26" t="s">
        <v>257</v>
      </c>
      <c r="W1777" s="26" t="s">
        <v>257</v>
      </c>
      <c r="X1777" s="18" t="s">
        <v>2224</v>
      </c>
      <c r="Y1777" s="18">
        <v>92.4</v>
      </c>
      <c r="Z1777" s="18" t="s">
        <v>2202</v>
      </c>
      <c r="AA1777" s="18" t="s">
        <v>257</v>
      </c>
      <c r="AB1777" s="57">
        <f t="shared" si="340"/>
        <v>92.4</v>
      </c>
      <c r="AC1777" s="18" t="s">
        <v>595</v>
      </c>
      <c r="AD1777" s="18" t="s">
        <v>595</v>
      </c>
      <c r="AE1777" s="18" t="s">
        <v>595</v>
      </c>
      <c r="AF1777" s="18">
        <v>87.8</v>
      </c>
      <c r="AG1777" s="18">
        <v>96.8</v>
      </c>
      <c r="AH1777" s="18" t="s">
        <v>595</v>
      </c>
      <c r="AI1777" s="18">
        <v>0</v>
      </c>
      <c r="AJ1777" s="18" t="s">
        <v>522</v>
      </c>
      <c r="AK1777" s="18">
        <v>0</v>
      </c>
      <c r="AL1777" s="18" t="s">
        <v>2247</v>
      </c>
      <c r="AM1777" s="18"/>
      <c r="AN1777" s="18"/>
      <c r="AO1777" s="18"/>
      <c r="AP1777" s="18"/>
      <c r="AQ1777" s="18"/>
      <c r="AR1777" s="18"/>
      <c r="AS1777" s="18"/>
      <c r="AT1777" s="18"/>
      <c r="AU1777" s="18"/>
      <c r="AV1777" s="18"/>
      <c r="AW1777" s="18"/>
      <c r="AX1777" s="18"/>
      <c r="AY1777" s="18"/>
      <c r="AZ1777" s="18"/>
      <c r="BA1777" s="18"/>
      <c r="BB1777" s="18"/>
      <c r="BC1777" s="18" t="s">
        <v>2231</v>
      </c>
      <c r="BD1777" s="18">
        <v>0.36599999999999999</v>
      </c>
      <c r="BE1777" s="18" t="s">
        <v>2232</v>
      </c>
      <c r="BF1777" s="18" t="s">
        <v>479</v>
      </c>
      <c r="BG1777" s="18">
        <v>5</v>
      </c>
      <c r="BH1777" s="18" t="s">
        <v>561</v>
      </c>
      <c r="BI1777" s="18">
        <f>BD1777-BK1777</f>
        <v>0.33499999999999996</v>
      </c>
      <c r="BJ1777" s="18">
        <v>0.39700000000000002</v>
      </c>
      <c r="BK1777" s="18">
        <f>BL1777</f>
        <v>3.1000000000000028E-2</v>
      </c>
      <c r="BL1777" s="18">
        <f>BJ1777-BD1777</f>
        <v>3.1000000000000028E-2</v>
      </c>
      <c r="BM1777" s="18" t="s">
        <v>557</v>
      </c>
      <c r="BN1777" s="18">
        <v>0</v>
      </c>
      <c r="BO1777" s="18" t="s">
        <v>522</v>
      </c>
      <c r="BP1777" s="18" t="s">
        <v>257</v>
      </c>
      <c r="BQ1777" s="18" t="s">
        <v>257</v>
      </c>
      <c r="BR1777" s="18" t="s">
        <v>1287</v>
      </c>
      <c r="BS1777" s="18" t="s">
        <v>2233</v>
      </c>
      <c r="BT1777" s="18">
        <v>-0.41269841299999999</v>
      </c>
      <c r="BU1777" s="18" t="s">
        <v>2232</v>
      </c>
      <c r="BV1777" s="18" t="s">
        <v>479</v>
      </c>
      <c r="BW1777" s="18">
        <v>5</v>
      </c>
      <c r="BX1777" s="18" t="s">
        <v>561</v>
      </c>
      <c r="BY1777" s="18">
        <v>-0.53968249999999995</v>
      </c>
      <c r="BZ1777" s="18">
        <v>-0.3333333</v>
      </c>
      <c r="CA1777" s="18">
        <v>0.126984087</v>
      </c>
      <c r="CB1777" s="18">
        <v>7.9365113000000001E-2</v>
      </c>
      <c r="CC1777" s="18" t="s">
        <v>557</v>
      </c>
      <c r="CD1777" s="18">
        <v>0</v>
      </c>
      <c r="CE1777" s="18" t="s">
        <v>522</v>
      </c>
      <c r="CF1777" s="18" t="s">
        <v>257</v>
      </c>
      <c r="CG1777" s="18" t="s">
        <v>257</v>
      </c>
      <c r="CH1777" s="18" t="s">
        <v>1287</v>
      </c>
      <c r="CI1777" s="18" t="s">
        <v>1907</v>
      </c>
      <c r="CJ1777" s="18">
        <v>0</v>
      </c>
      <c r="CK1777" s="18" t="s">
        <v>1267</v>
      </c>
      <c r="CL1777" s="18" t="s">
        <v>479</v>
      </c>
      <c r="CM1777" s="18">
        <v>5</v>
      </c>
      <c r="CN1777" s="18" t="s">
        <v>561</v>
      </c>
      <c r="CO1777" s="18" t="s">
        <v>257</v>
      </c>
      <c r="CP1777" s="18" t="s">
        <v>257</v>
      </c>
      <c r="CQ1777" s="18">
        <v>0</v>
      </c>
      <c r="CR1777" s="18">
        <v>0</v>
      </c>
      <c r="CS1777" s="18" t="s">
        <v>557</v>
      </c>
      <c r="CT1777" s="18">
        <v>0</v>
      </c>
      <c r="CU1777" s="18" t="s">
        <v>522</v>
      </c>
      <c r="CV1777" s="18" t="s">
        <v>257</v>
      </c>
      <c r="CW1777" s="18" t="s">
        <v>257</v>
      </c>
      <c r="CX1777" s="18" t="s">
        <v>1909</v>
      </c>
      <c r="CY1777" s="18" t="s">
        <v>2163</v>
      </c>
      <c r="CZ1777" s="18">
        <f t="shared" si="360"/>
        <v>0.11315384680192603</v>
      </c>
      <c r="DA1777" s="18" t="s">
        <v>2204</v>
      </c>
      <c r="DB1777" s="18" t="s">
        <v>479</v>
      </c>
      <c r="DC1777" s="18">
        <f t="shared" si="361"/>
        <v>5</v>
      </c>
      <c r="DD1777" s="18" t="str">
        <f t="shared" si="361"/>
        <v>fragments</v>
      </c>
      <c r="DE1777" s="18">
        <f t="shared" si="362"/>
        <v>0.37926466024004857</v>
      </c>
      <c r="DF1777" s="18">
        <f t="shared" si="362"/>
        <v>-0.19100011910001197</v>
      </c>
      <c r="DG1777" s="18">
        <f t="shared" si="363"/>
        <v>0.30415396590193799</v>
      </c>
      <c r="DH1777" s="18">
        <f t="shared" si="364"/>
        <v>0.30415396590193799</v>
      </c>
      <c r="DI1777" s="18" t="str">
        <f t="shared" si="365"/>
        <v>s.e.</v>
      </c>
      <c r="DJ1777" s="18">
        <f t="shared" si="365"/>
        <v>0</v>
      </c>
      <c r="DK1777" s="18" t="str">
        <f t="shared" si="365"/>
        <v>days</v>
      </c>
      <c r="DL1777" s="18" t="str">
        <f t="shared" si="365"/>
        <v>n/a</v>
      </c>
      <c r="DM1777" s="18" t="str">
        <f t="shared" si="365"/>
        <v>n/a</v>
      </c>
      <c r="DN1777" s="18" t="s">
        <v>2234</v>
      </c>
      <c r="DO1777" s="56"/>
      <c r="DP1777" s="56"/>
      <c r="DQ1777" s="56"/>
      <c r="DR1777" s="56"/>
      <c r="DS1777" s="56"/>
      <c r="DT1777" s="56"/>
      <c r="DU1777" s="56">
        <v>0</v>
      </c>
      <c r="DV1777" s="56"/>
      <c r="DW1777" s="18"/>
      <c r="DX1777" s="18"/>
      <c r="DY1777" s="18"/>
      <c r="DZ1777" s="56"/>
      <c r="EA1777" s="56"/>
      <c r="EB1777" s="56"/>
      <c r="EC1777" s="18"/>
      <c r="ED1777" s="56"/>
      <c r="EE1777" s="56">
        <v>0</v>
      </c>
      <c r="EF1777" s="56">
        <v>0</v>
      </c>
      <c r="EG1777" s="56">
        <v>0</v>
      </c>
      <c r="EH1777" s="18" t="s">
        <v>2238</v>
      </c>
      <c r="EI1777" s="18">
        <f t="array" ref="EI1777">IF(SUMPRODUCT(--(DO1777:DS1777&lt;&gt;""))=0, 0,1)</f>
        <v>0</v>
      </c>
      <c r="EJ1777" s="18">
        <f t="array" ref="EJ1777">IF(SUMPRODUCT(--(DT1777:EG1777&lt;&gt;""))=0, 0,1)</f>
        <v>1</v>
      </c>
      <c r="EK1777" s="18" cm="1">
        <f t="array" ref="EK1777">IF(SUMPRODUCT(--(EC1777:EG1777&lt;&gt;""))=0, 0,1)</f>
        <v>1</v>
      </c>
      <c r="EL1777" s="18">
        <f t="array" ref="EL1777">IF(SUMPRODUCT(--(EE1777:EG1777&lt;&gt;""))=0, 0,1)</f>
        <v>1</v>
      </c>
      <c r="EM1777" s="18">
        <f t="shared" si="341"/>
        <v>0</v>
      </c>
      <c r="EN1777" s="18" t="str">
        <f t="shared" si="342"/>
        <v>NA</v>
      </c>
      <c r="EO1777" s="18">
        <f t="shared" si="343"/>
        <v>0</v>
      </c>
      <c r="EP1777" s="18">
        <f t="shared" si="344"/>
        <v>0</v>
      </c>
      <c r="EQ1777" s="18">
        <f t="shared" si="333"/>
        <v>0</v>
      </c>
      <c r="ER1777" s="18" t="s">
        <v>2084</v>
      </c>
      <c r="ES1777" s="59">
        <v>43949</v>
      </c>
      <c r="ET1777" s="18"/>
      <c r="EU1777" s="18"/>
    </row>
    <row r="1778" spans="1:151" s="1" customFormat="1" ht="15.75" customHeight="1" x14ac:dyDescent="0.2">
      <c r="A1778" s="5" t="s">
        <v>1986</v>
      </c>
      <c r="B1778" s="24" t="s">
        <v>2219</v>
      </c>
      <c r="C1778" s="56">
        <v>1</v>
      </c>
      <c r="D1778" s="18" t="s">
        <v>1651</v>
      </c>
      <c r="E1778" s="18" t="s">
        <v>2947</v>
      </c>
      <c r="F1778" s="18" t="s">
        <v>553</v>
      </c>
      <c r="G1778" s="18" t="s">
        <v>771</v>
      </c>
      <c r="H1778" s="18" t="s">
        <v>807</v>
      </c>
      <c r="I1778" s="18" t="s">
        <v>667</v>
      </c>
      <c r="J1778" s="18" t="s">
        <v>595</v>
      </c>
      <c r="K1778" s="18" t="s">
        <v>257</v>
      </c>
      <c r="L1778" s="18" t="s">
        <v>1936</v>
      </c>
      <c r="M1778" s="18" t="s">
        <v>341</v>
      </c>
      <c r="N1778" s="56">
        <v>30</v>
      </c>
      <c r="O1778" s="18" t="s">
        <v>2220</v>
      </c>
      <c r="P1778" s="18" t="s">
        <v>2128</v>
      </c>
      <c r="Q1778" s="18" t="s">
        <v>254</v>
      </c>
      <c r="R1778" s="18" t="s">
        <v>2221</v>
      </c>
      <c r="S1778" s="18" t="s">
        <v>2222</v>
      </c>
      <c r="T1778" s="18" t="s">
        <v>2223</v>
      </c>
      <c r="U1778" s="26" t="s">
        <v>257</v>
      </c>
      <c r="V1778" s="26" t="s">
        <v>257</v>
      </c>
      <c r="W1778" s="26" t="s">
        <v>257</v>
      </c>
      <c r="X1778" s="18" t="s">
        <v>2224</v>
      </c>
      <c r="Y1778" s="18">
        <v>1</v>
      </c>
      <c r="Z1778" s="18" t="s">
        <v>2202</v>
      </c>
      <c r="AA1778" s="18" t="s">
        <v>257</v>
      </c>
      <c r="AB1778" s="57">
        <f t="shared" si="340"/>
        <v>1</v>
      </c>
      <c r="AC1778" s="18" t="s">
        <v>595</v>
      </c>
      <c r="AD1778" s="18" t="s">
        <v>595</v>
      </c>
      <c r="AE1778" s="18" t="s">
        <v>595</v>
      </c>
      <c r="AF1778" s="18" t="s">
        <v>595</v>
      </c>
      <c r="AG1778" s="18" t="s">
        <v>595</v>
      </c>
      <c r="AH1778" s="18" t="s">
        <v>595</v>
      </c>
      <c r="AI1778" s="18">
        <v>7</v>
      </c>
      <c r="AJ1778" s="18" t="s">
        <v>522</v>
      </c>
      <c r="AK1778" s="18">
        <v>7</v>
      </c>
      <c r="AL1778" s="18" t="s">
        <v>2225</v>
      </c>
      <c r="AM1778" s="18" t="s">
        <v>2226</v>
      </c>
      <c r="AN1778" s="18">
        <v>0.54041096</v>
      </c>
      <c r="AO1778" s="18" t="s">
        <v>257</v>
      </c>
      <c r="AP1778" s="18" t="s">
        <v>563</v>
      </c>
      <c r="AQ1778" s="18">
        <v>5</v>
      </c>
      <c r="AR1778" s="18" t="s">
        <v>2227</v>
      </c>
      <c r="AS1778" s="18">
        <v>0.53219178</v>
      </c>
      <c r="AT1778" s="18">
        <v>0.54863013999999999</v>
      </c>
      <c r="AU1778" s="18">
        <v>8.2191799999999995E-3</v>
      </c>
      <c r="AV1778" s="18">
        <v>8.2191799999999995E-3</v>
      </c>
      <c r="AW1778" s="18" t="s">
        <v>557</v>
      </c>
      <c r="AX1778" s="18">
        <v>7</v>
      </c>
      <c r="AY1778" s="18" t="s">
        <v>522</v>
      </c>
      <c r="AZ1778" s="18" t="s">
        <v>257</v>
      </c>
      <c r="BA1778" s="18" t="s">
        <v>257</v>
      </c>
      <c r="BB1778" s="18" t="s">
        <v>2228</v>
      </c>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t="s">
        <v>1907</v>
      </c>
      <c r="CJ1778" s="18">
        <v>0</v>
      </c>
      <c r="CK1778" s="18" t="s">
        <v>1267</v>
      </c>
      <c r="CL1778" s="18" t="s">
        <v>479</v>
      </c>
      <c r="CM1778" s="18">
        <v>5</v>
      </c>
      <c r="CN1778" s="18" t="s">
        <v>561</v>
      </c>
      <c r="CO1778" s="18" t="s">
        <v>257</v>
      </c>
      <c r="CP1778" s="18" t="s">
        <v>257</v>
      </c>
      <c r="CQ1778" s="18">
        <v>0</v>
      </c>
      <c r="CR1778" s="18">
        <v>0</v>
      </c>
      <c r="CS1778" s="18" t="s">
        <v>557</v>
      </c>
      <c r="CT1778" s="18">
        <v>7</v>
      </c>
      <c r="CU1778" s="18" t="s">
        <v>522</v>
      </c>
      <c r="CV1778" s="18" t="s">
        <v>257</v>
      </c>
      <c r="CW1778" s="18" t="s">
        <v>257</v>
      </c>
      <c r="CX1778" s="18" t="s">
        <v>1909</v>
      </c>
      <c r="CY1778" s="18"/>
      <c r="CZ1778" s="18"/>
      <c r="DA1778" s="18"/>
      <c r="DB1778" s="18"/>
      <c r="DC1778" s="18"/>
      <c r="DD1778" s="18"/>
      <c r="DE1778" s="18"/>
      <c r="DF1778" s="18"/>
      <c r="DG1778" s="18"/>
      <c r="DH1778" s="18"/>
      <c r="DI1778" s="18"/>
      <c r="DJ1778" s="18"/>
      <c r="DK1778" s="18"/>
      <c r="DL1778" s="18"/>
      <c r="DM1778" s="18"/>
      <c r="DN1778" s="18"/>
      <c r="DO1778" s="56"/>
      <c r="DP1778" s="56"/>
      <c r="DQ1778" s="56"/>
      <c r="DR1778" s="56"/>
      <c r="DS1778" s="56"/>
      <c r="DT1778" s="56"/>
      <c r="DU1778" s="56"/>
      <c r="DV1778" s="56">
        <v>0</v>
      </c>
      <c r="DW1778" s="18"/>
      <c r="DX1778" s="18"/>
      <c r="DY1778" s="18"/>
      <c r="DZ1778" s="56"/>
      <c r="EA1778" s="56"/>
      <c r="EB1778" s="56"/>
      <c r="EC1778" s="18"/>
      <c r="ED1778" s="56"/>
      <c r="EE1778" s="56">
        <v>0</v>
      </c>
      <c r="EF1778" s="56">
        <v>0</v>
      </c>
      <c r="EG1778" s="56">
        <v>0</v>
      </c>
      <c r="EH1778" s="18" t="s">
        <v>2229</v>
      </c>
      <c r="EI1778" s="18">
        <f t="array" ref="EI1778">IF(SUMPRODUCT(--(DO1778:DS1778&lt;&gt;""))=0, 0,1)</f>
        <v>0</v>
      </c>
      <c r="EJ1778" s="18">
        <f t="array" ref="EJ1778">IF(SUMPRODUCT(--(DT1778:EG1778&lt;&gt;""))=0, 0,1)</f>
        <v>1</v>
      </c>
      <c r="EK1778" s="18" cm="1">
        <f t="array" ref="EK1778">IF(SUMPRODUCT(--(EC1778:EG1778&lt;&gt;""))=0, 0,1)</f>
        <v>1</v>
      </c>
      <c r="EL1778" s="18">
        <f t="array" ref="EL1778">IF(SUMPRODUCT(--(EE1778:EG1778&lt;&gt;""))=0, 0,1)</f>
        <v>1</v>
      </c>
      <c r="EM1778" s="18">
        <f t="shared" si="341"/>
        <v>0</v>
      </c>
      <c r="EN1778" s="18" t="str">
        <f t="shared" si="342"/>
        <v>NA</v>
      </c>
      <c r="EO1778" s="18">
        <f t="shared" si="343"/>
        <v>0</v>
      </c>
      <c r="EP1778" s="18">
        <f t="shared" si="344"/>
        <v>0</v>
      </c>
      <c r="EQ1778" s="18">
        <f t="shared" si="333"/>
        <v>0</v>
      </c>
      <c r="ER1778" s="18" t="s">
        <v>2084</v>
      </c>
      <c r="ES1778" s="59">
        <v>43949</v>
      </c>
      <c r="ET1778" s="18"/>
      <c r="EU1778" s="18"/>
    </row>
    <row r="1779" spans="1:151" s="1" customFormat="1" ht="15.75" customHeight="1" x14ac:dyDescent="0.2">
      <c r="A1779" s="5" t="s">
        <v>1986</v>
      </c>
      <c r="B1779" s="24" t="s">
        <v>2219</v>
      </c>
      <c r="C1779" s="56">
        <v>1</v>
      </c>
      <c r="D1779" s="18" t="s">
        <v>2670</v>
      </c>
      <c r="E1779" s="18" t="s">
        <v>2947</v>
      </c>
      <c r="F1779" s="18" t="s">
        <v>553</v>
      </c>
      <c r="G1779" s="18" t="s">
        <v>771</v>
      </c>
      <c r="H1779" s="18" t="s">
        <v>807</v>
      </c>
      <c r="I1779" s="18" t="s">
        <v>667</v>
      </c>
      <c r="J1779" s="18" t="s">
        <v>595</v>
      </c>
      <c r="K1779" s="18" t="s">
        <v>257</v>
      </c>
      <c r="L1779" s="18" t="s">
        <v>1936</v>
      </c>
      <c r="M1779" s="18" t="s">
        <v>341</v>
      </c>
      <c r="N1779" s="56">
        <v>30</v>
      </c>
      <c r="O1779" s="18" t="s">
        <v>2220</v>
      </c>
      <c r="P1779" s="18" t="s">
        <v>2128</v>
      </c>
      <c r="Q1779" s="18" t="s">
        <v>254</v>
      </c>
      <c r="R1779" s="18" t="s">
        <v>2221</v>
      </c>
      <c r="S1779" s="18" t="s">
        <v>2222</v>
      </c>
      <c r="T1779" s="18" t="s">
        <v>2223</v>
      </c>
      <c r="U1779" s="26" t="s">
        <v>257</v>
      </c>
      <c r="V1779" s="26" t="s">
        <v>257</v>
      </c>
      <c r="W1779" s="26" t="s">
        <v>257</v>
      </c>
      <c r="X1779" s="18" t="s">
        <v>2224</v>
      </c>
      <c r="Y1779" s="18">
        <v>35.799999999999997</v>
      </c>
      <c r="Z1779" s="18" t="s">
        <v>2202</v>
      </c>
      <c r="AA1779" s="18" t="s">
        <v>257</v>
      </c>
      <c r="AB1779" s="57">
        <f t="shared" si="340"/>
        <v>35.799999999999997</v>
      </c>
      <c r="AC1779" s="18" t="s">
        <v>595</v>
      </c>
      <c r="AD1779" s="18" t="s">
        <v>595</v>
      </c>
      <c r="AE1779" s="18" t="s">
        <v>595</v>
      </c>
      <c r="AF1779" s="18">
        <v>33.5</v>
      </c>
      <c r="AG1779" s="18">
        <v>38.1</v>
      </c>
      <c r="AH1779" s="18" t="s">
        <v>595</v>
      </c>
      <c r="AI1779" s="18">
        <v>7</v>
      </c>
      <c r="AJ1779" s="18" t="s">
        <v>522</v>
      </c>
      <c r="AK1779" s="18">
        <v>7</v>
      </c>
      <c r="AL1779" s="18" t="s">
        <v>2225</v>
      </c>
      <c r="AM1779" s="18" t="s">
        <v>2226</v>
      </c>
      <c r="AN1779" s="18">
        <v>0.54178082000000005</v>
      </c>
      <c r="AO1779" s="18" t="s">
        <v>257</v>
      </c>
      <c r="AP1779" s="18" t="s">
        <v>563</v>
      </c>
      <c r="AQ1779" s="18">
        <v>5</v>
      </c>
      <c r="AR1779" s="18" t="s">
        <v>2227</v>
      </c>
      <c r="AS1779" s="18">
        <v>0.53082191999999995</v>
      </c>
      <c r="AT1779" s="18">
        <v>0.55410959000000004</v>
      </c>
      <c r="AU1779" s="18">
        <v>1.0958900000000001E-2</v>
      </c>
      <c r="AV1779" s="18">
        <v>1.2328769999999999E-2</v>
      </c>
      <c r="AW1779" s="18" t="s">
        <v>557</v>
      </c>
      <c r="AX1779" s="18">
        <v>7</v>
      </c>
      <c r="AY1779" s="18" t="s">
        <v>522</v>
      </c>
      <c r="AZ1779" s="18" t="s">
        <v>257</v>
      </c>
      <c r="BA1779" s="18" t="s">
        <v>257</v>
      </c>
      <c r="BB1779" s="18" t="s">
        <v>2228</v>
      </c>
      <c r="BC1779" s="18"/>
      <c r="BD1779" s="18"/>
      <c r="BE1779" s="18"/>
      <c r="BF1779" s="18"/>
      <c r="BG1779" s="18"/>
      <c r="BH1779" s="18"/>
      <c r="BI1779" s="18"/>
      <c r="BJ1779" s="18"/>
      <c r="BK1779" s="18"/>
      <c r="BL1779" s="18"/>
      <c r="BM1779" s="18"/>
      <c r="BN1779" s="18"/>
      <c r="BO1779" s="18"/>
      <c r="BP1779" s="18"/>
      <c r="BQ1779" s="18"/>
      <c r="BR1779" s="18"/>
      <c r="BS1779" s="18"/>
      <c r="BT1779" s="18"/>
      <c r="BU1779" s="18"/>
      <c r="BV1779" s="18"/>
      <c r="BW1779" s="18"/>
      <c r="BX1779" s="18"/>
      <c r="BY1779" s="18"/>
      <c r="BZ1779" s="18"/>
      <c r="CA1779" s="18"/>
      <c r="CB1779" s="18"/>
      <c r="CC1779" s="18"/>
      <c r="CD1779" s="18"/>
      <c r="CE1779" s="18"/>
      <c r="CF1779" s="18"/>
      <c r="CG1779" s="18"/>
      <c r="CH1779" s="18"/>
      <c r="CI1779" s="18" t="s">
        <v>1907</v>
      </c>
      <c r="CJ1779" s="18">
        <v>0</v>
      </c>
      <c r="CK1779" s="18" t="s">
        <v>1267</v>
      </c>
      <c r="CL1779" s="18" t="s">
        <v>479</v>
      </c>
      <c r="CM1779" s="18">
        <v>5</v>
      </c>
      <c r="CN1779" s="18" t="s">
        <v>561</v>
      </c>
      <c r="CO1779" s="18" t="s">
        <v>257</v>
      </c>
      <c r="CP1779" s="18" t="s">
        <v>257</v>
      </c>
      <c r="CQ1779" s="18">
        <v>0</v>
      </c>
      <c r="CR1779" s="18">
        <v>0</v>
      </c>
      <c r="CS1779" s="18" t="s">
        <v>557</v>
      </c>
      <c r="CT1779" s="18">
        <v>7</v>
      </c>
      <c r="CU1779" s="18" t="s">
        <v>522</v>
      </c>
      <c r="CV1779" s="18" t="s">
        <v>257</v>
      </c>
      <c r="CW1779" s="18" t="s">
        <v>257</v>
      </c>
      <c r="CX1779" s="18" t="s">
        <v>1909</v>
      </c>
      <c r="CY1779" s="18"/>
      <c r="CZ1779" s="18"/>
      <c r="DA1779" s="18"/>
      <c r="DB1779" s="18"/>
      <c r="DC1779" s="18"/>
      <c r="DD1779" s="18"/>
      <c r="DE1779" s="18"/>
      <c r="DF1779" s="18"/>
      <c r="DG1779" s="18"/>
      <c r="DH1779" s="18"/>
      <c r="DI1779" s="18"/>
      <c r="DJ1779" s="18"/>
      <c r="DK1779" s="18"/>
      <c r="DL1779" s="18"/>
      <c r="DM1779" s="18"/>
      <c r="DN1779" s="18"/>
      <c r="DO1779" s="56"/>
      <c r="DP1779" s="56"/>
      <c r="DQ1779" s="56"/>
      <c r="DR1779" s="56"/>
      <c r="DS1779" s="56"/>
      <c r="DT1779" s="56"/>
      <c r="DU1779" s="56"/>
      <c r="DV1779" s="56">
        <v>0</v>
      </c>
      <c r="DW1779" s="18"/>
      <c r="DX1779" s="18"/>
      <c r="DY1779" s="18"/>
      <c r="DZ1779" s="56"/>
      <c r="EA1779" s="56"/>
      <c r="EB1779" s="56"/>
      <c r="EC1779" s="18"/>
      <c r="ED1779" s="56"/>
      <c r="EE1779" s="56">
        <v>0</v>
      </c>
      <c r="EF1779" s="56">
        <v>0</v>
      </c>
      <c r="EG1779" s="56">
        <v>0</v>
      </c>
      <c r="EH1779" s="18" t="s">
        <v>2229</v>
      </c>
      <c r="EI1779" s="18">
        <f t="array" ref="EI1779">IF(SUMPRODUCT(--(DO1779:DS1779&lt;&gt;""))=0, 0,1)</f>
        <v>0</v>
      </c>
      <c r="EJ1779" s="18">
        <f t="array" ref="EJ1779">IF(SUMPRODUCT(--(DT1779:EG1779&lt;&gt;""))=0, 0,1)</f>
        <v>1</v>
      </c>
      <c r="EK1779" s="18" cm="1">
        <f t="array" ref="EK1779">IF(SUMPRODUCT(--(EC1779:EG1779&lt;&gt;""))=0, 0,1)</f>
        <v>1</v>
      </c>
      <c r="EL1779" s="18">
        <f t="array" ref="EL1779">IF(SUMPRODUCT(--(EE1779:EG1779&lt;&gt;""))=0, 0,1)</f>
        <v>1</v>
      </c>
      <c r="EM1779" s="18">
        <f t="shared" si="341"/>
        <v>0</v>
      </c>
      <c r="EN1779" s="18" t="str">
        <f t="shared" si="342"/>
        <v>NA</v>
      </c>
      <c r="EO1779" s="18">
        <f t="shared" si="343"/>
        <v>0</v>
      </c>
      <c r="EP1779" s="18">
        <f t="shared" si="344"/>
        <v>0</v>
      </c>
      <c r="EQ1779" s="18">
        <f t="shared" si="333"/>
        <v>0</v>
      </c>
      <c r="ER1779" s="18" t="s">
        <v>2084</v>
      </c>
      <c r="ES1779" s="59">
        <v>43949</v>
      </c>
      <c r="ET1779" s="18"/>
      <c r="EU1779" s="18"/>
    </row>
    <row r="1780" spans="1:151" s="1" customFormat="1" ht="15.75" customHeight="1" x14ac:dyDescent="0.2">
      <c r="A1780" s="5" t="s">
        <v>1986</v>
      </c>
      <c r="B1780" s="24" t="s">
        <v>2219</v>
      </c>
      <c r="C1780" s="56">
        <v>1</v>
      </c>
      <c r="D1780" s="18" t="s">
        <v>2671</v>
      </c>
      <c r="E1780" s="18" t="s">
        <v>2947</v>
      </c>
      <c r="F1780" s="18" t="s">
        <v>553</v>
      </c>
      <c r="G1780" s="18" t="s">
        <v>771</v>
      </c>
      <c r="H1780" s="18" t="s">
        <v>807</v>
      </c>
      <c r="I1780" s="18" t="s">
        <v>667</v>
      </c>
      <c r="J1780" s="18" t="s">
        <v>595</v>
      </c>
      <c r="K1780" s="18" t="s">
        <v>257</v>
      </c>
      <c r="L1780" s="18" t="s">
        <v>1936</v>
      </c>
      <c r="M1780" s="18" t="s">
        <v>341</v>
      </c>
      <c r="N1780" s="56">
        <v>30</v>
      </c>
      <c r="O1780" s="18" t="s">
        <v>2220</v>
      </c>
      <c r="P1780" s="18" t="s">
        <v>2128</v>
      </c>
      <c r="Q1780" s="18" t="s">
        <v>254</v>
      </c>
      <c r="R1780" s="18" t="s">
        <v>2221</v>
      </c>
      <c r="S1780" s="18" t="s">
        <v>2222</v>
      </c>
      <c r="T1780" s="18" t="s">
        <v>2223</v>
      </c>
      <c r="U1780" s="26" t="s">
        <v>257</v>
      </c>
      <c r="V1780" s="26" t="s">
        <v>257</v>
      </c>
      <c r="W1780" s="26" t="s">
        <v>257</v>
      </c>
      <c r="X1780" s="18"/>
      <c r="Y1780" s="18">
        <v>35.799999999999997</v>
      </c>
      <c r="Z1780" s="18" t="s">
        <v>2202</v>
      </c>
      <c r="AA1780" s="18" t="s">
        <v>257</v>
      </c>
      <c r="AB1780" s="57">
        <f t="shared" si="340"/>
        <v>35.799999999999997</v>
      </c>
      <c r="AC1780" s="18" t="s">
        <v>595</v>
      </c>
      <c r="AD1780" s="18" t="s">
        <v>595</v>
      </c>
      <c r="AE1780" s="18" t="s">
        <v>595</v>
      </c>
      <c r="AF1780" s="18">
        <v>33.5</v>
      </c>
      <c r="AG1780" s="18">
        <v>38.1</v>
      </c>
      <c r="AH1780" s="18" t="s">
        <v>595</v>
      </c>
      <c r="AI1780" s="18">
        <v>7</v>
      </c>
      <c r="AJ1780" s="18" t="s">
        <v>522</v>
      </c>
      <c r="AK1780" s="18">
        <v>7</v>
      </c>
      <c r="AL1780" s="18" t="s">
        <v>2225</v>
      </c>
      <c r="AM1780" s="18" t="s">
        <v>2226</v>
      </c>
      <c r="AN1780" s="18">
        <v>0.55136985999999999</v>
      </c>
      <c r="AO1780" s="18" t="s">
        <v>257</v>
      </c>
      <c r="AP1780" s="18" t="s">
        <v>563</v>
      </c>
      <c r="AQ1780" s="18">
        <v>5</v>
      </c>
      <c r="AR1780" s="18" t="s">
        <v>2227</v>
      </c>
      <c r="AS1780" s="18">
        <v>0.52260273999999995</v>
      </c>
      <c r="AT1780" s="18">
        <v>0.58013698999999996</v>
      </c>
      <c r="AU1780" s="18">
        <v>2.876712E-2</v>
      </c>
      <c r="AV1780" s="18">
        <v>2.8767129999999998E-2</v>
      </c>
      <c r="AW1780" s="18" t="s">
        <v>557</v>
      </c>
      <c r="AX1780" s="18">
        <v>7</v>
      </c>
      <c r="AY1780" s="18" t="s">
        <v>522</v>
      </c>
      <c r="AZ1780" s="18" t="s">
        <v>257</v>
      </c>
      <c r="BA1780" s="18" t="s">
        <v>257</v>
      </c>
      <c r="BB1780" s="18" t="s">
        <v>2228</v>
      </c>
      <c r="BC1780" s="18"/>
      <c r="BD1780" s="18"/>
      <c r="BE1780" s="18"/>
      <c r="BF1780" s="18"/>
      <c r="BG1780" s="18"/>
      <c r="BH1780" s="18"/>
      <c r="BI1780" s="18"/>
      <c r="BJ1780" s="18"/>
      <c r="BK1780" s="18"/>
      <c r="BL1780" s="18"/>
      <c r="BM1780" s="18"/>
      <c r="BN1780" s="18"/>
      <c r="BO1780" s="18"/>
      <c r="BP1780" s="18"/>
      <c r="BQ1780" s="18"/>
      <c r="BR1780" s="18"/>
      <c r="BS1780" s="18"/>
      <c r="BT1780" s="18"/>
      <c r="BU1780" s="18"/>
      <c r="BV1780" s="18"/>
      <c r="BW1780" s="18"/>
      <c r="BX1780" s="18"/>
      <c r="BY1780" s="18"/>
      <c r="BZ1780" s="18"/>
      <c r="CA1780" s="18"/>
      <c r="CB1780" s="18"/>
      <c r="CC1780" s="18"/>
      <c r="CD1780" s="18"/>
      <c r="CE1780" s="18"/>
      <c r="CF1780" s="18"/>
      <c r="CG1780" s="18"/>
      <c r="CH1780" s="18"/>
      <c r="CI1780" s="18" t="s">
        <v>1907</v>
      </c>
      <c r="CJ1780" s="18">
        <v>0</v>
      </c>
      <c r="CK1780" s="18" t="s">
        <v>1267</v>
      </c>
      <c r="CL1780" s="18" t="s">
        <v>479</v>
      </c>
      <c r="CM1780" s="18">
        <v>5</v>
      </c>
      <c r="CN1780" s="18" t="s">
        <v>561</v>
      </c>
      <c r="CO1780" s="18" t="s">
        <v>257</v>
      </c>
      <c r="CP1780" s="18" t="s">
        <v>257</v>
      </c>
      <c r="CQ1780" s="18">
        <v>0</v>
      </c>
      <c r="CR1780" s="18">
        <v>0</v>
      </c>
      <c r="CS1780" s="18" t="s">
        <v>557</v>
      </c>
      <c r="CT1780" s="18">
        <v>7</v>
      </c>
      <c r="CU1780" s="18" t="s">
        <v>522</v>
      </c>
      <c r="CV1780" s="18" t="s">
        <v>257</v>
      </c>
      <c r="CW1780" s="18" t="s">
        <v>257</v>
      </c>
      <c r="CX1780" s="18" t="s">
        <v>1909</v>
      </c>
      <c r="CY1780" s="18"/>
      <c r="CZ1780" s="18"/>
      <c r="DA1780" s="18"/>
      <c r="DB1780" s="18"/>
      <c r="DC1780" s="18"/>
      <c r="DD1780" s="18"/>
      <c r="DE1780" s="18"/>
      <c r="DF1780" s="18"/>
      <c r="DG1780" s="18"/>
      <c r="DH1780" s="18"/>
      <c r="DI1780" s="18"/>
      <c r="DJ1780" s="18"/>
      <c r="DK1780" s="18"/>
      <c r="DL1780" s="18"/>
      <c r="DM1780" s="18"/>
      <c r="DN1780" s="18"/>
      <c r="DO1780" s="56"/>
      <c r="DP1780" s="56"/>
      <c r="DQ1780" s="56"/>
      <c r="DR1780" s="56"/>
      <c r="DS1780" s="56"/>
      <c r="DT1780" s="56"/>
      <c r="DU1780" s="56"/>
      <c r="DV1780" s="56">
        <v>0</v>
      </c>
      <c r="DW1780" s="18"/>
      <c r="DX1780" s="18"/>
      <c r="DY1780" s="18"/>
      <c r="DZ1780" s="56"/>
      <c r="EA1780" s="56"/>
      <c r="EB1780" s="56"/>
      <c r="EC1780" s="18"/>
      <c r="ED1780" s="56"/>
      <c r="EE1780" s="56">
        <v>0</v>
      </c>
      <c r="EF1780" s="56">
        <v>0</v>
      </c>
      <c r="EG1780" s="56">
        <v>0</v>
      </c>
      <c r="EH1780" s="18" t="s">
        <v>2229</v>
      </c>
      <c r="EI1780" s="18">
        <f t="array" ref="EI1780">IF(SUMPRODUCT(--(DO1780:DS1780&lt;&gt;""))=0, 0,1)</f>
        <v>0</v>
      </c>
      <c r="EJ1780" s="18">
        <f t="array" ref="EJ1780">IF(SUMPRODUCT(--(DT1780:EG1780&lt;&gt;""))=0, 0,1)</f>
        <v>1</v>
      </c>
      <c r="EK1780" s="18" cm="1">
        <f t="array" ref="EK1780">IF(SUMPRODUCT(--(EC1780:EG1780&lt;&gt;""))=0, 0,1)</f>
        <v>1</v>
      </c>
      <c r="EL1780" s="18">
        <f t="array" ref="EL1780">IF(SUMPRODUCT(--(EE1780:EG1780&lt;&gt;""))=0, 0,1)</f>
        <v>1</v>
      </c>
      <c r="EM1780" s="18">
        <f t="shared" si="341"/>
        <v>0</v>
      </c>
      <c r="EN1780" s="18" t="str">
        <f t="shared" si="342"/>
        <v>NA</v>
      </c>
      <c r="EO1780" s="18">
        <f t="shared" si="343"/>
        <v>0</v>
      </c>
      <c r="EP1780" s="18">
        <f t="shared" si="344"/>
        <v>0</v>
      </c>
      <c r="EQ1780" s="18">
        <f t="shared" si="333"/>
        <v>0</v>
      </c>
      <c r="ER1780" s="18" t="s">
        <v>2084</v>
      </c>
      <c r="ES1780" s="59">
        <v>43949</v>
      </c>
      <c r="ET1780" s="18"/>
      <c r="EU1780" s="18"/>
    </row>
    <row r="1781" spans="1:151" s="1" customFormat="1" ht="15.75" customHeight="1" x14ac:dyDescent="0.2">
      <c r="A1781" s="5" t="s">
        <v>1986</v>
      </c>
      <c r="B1781" s="24" t="s">
        <v>2219</v>
      </c>
      <c r="C1781" s="56">
        <v>1</v>
      </c>
      <c r="D1781" s="18" t="s">
        <v>2672</v>
      </c>
      <c r="E1781" s="18" t="s">
        <v>2947</v>
      </c>
      <c r="F1781" s="18" t="s">
        <v>553</v>
      </c>
      <c r="G1781" s="18" t="s">
        <v>771</v>
      </c>
      <c r="H1781" s="18" t="s">
        <v>807</v>
      </c>
      <c r="I1781" s="18" t="s">
        <v>667</v>
      </c>
      <c r="J1781" s="18" t="s">
        <v>595</v>
      </c>
      <c r="K1781" s="18" t="s">
        <v>257</v>
      </c>
      <c r="L1781" s="18" t="s">
        <v>1936</v>
      </c>
      <c r="M1781" s="18" t="s">
        <v>341</v>
      </c>
      <c r="N1781" s="56">
        <v>30</v>
      </c>
      <c r="O1781" s="18" t="s">
        <v>2220</v>
      </c>
      <c r="P1781" s="18" t="s">
        <v>2128</v>
      </c>
      <c r="Q1781" s="18" t="s">
        <v>254</v>
      </c>
      <c r="R1781" s="18" t="s">
        <v>2221</v>
      </c>
      <c r="S1781" s="18" t="s">
        <v>2222</v>
      </c>
      <c r="T1781" s="18" t="s">
        <v>2223</v>
      </c>
      <c r="U1781" s="26" t="s">
        <v>257</v>
      </c>
      <c r="V1781" s="26" t="s">
        <v>257</v>
      </c>
      <c r="W1781" s="26" t="s">
        <v>257</v>
      </c>
      <c r="X1781" s="18" t="s">
        <v>2224</v>
      </c>
      <c r="Y1781" s="18">
        <v>92.4</v>
      </c>
      <c r="Z1781" s="18" t="s">
        <v>2202</v>
      </c>
      <c r="AA1781" s="18" t="s">
        <v>257</v>
      </c>
      <c r="AB1781" s="57">
        <f t="shared" si="340"/>
        <v>92.4</v>
      </c>
      <c r="AC1781" s="18" t="s">
        <v>595</v>
      </c>
      <c r="AD1781" s="18" t="s">
        <v>595</v>
      </c>
      <c r="AE1781" s="18" t="s">
        <v>595</v>
      </c>
      <c r="AF1781" s="18">
        <v>87.8</v>
      </c>
      <c r="AG1781" s="18">
        <v>96.8</v>
      </c>
      <c r="AH1781" s="18" t="s">
        <v>595</v>
      </c>
      <c r="AI1781" s="18">
        <v>7</v>
      </c>
      <c r="AJ1781" s="18" t="s">
        <v>522</v>
      </c>
      <c r="AK1781" s="18">
        <v>7</v>
      </c>
      <c r="AL1781" s="18" t="s">
        <v>2225</v>
      </c>
      <c r="AM1781" s="18" t="s">
        <v>2226</v>
      </c>
      <c r="AN1781" s="18">
        <v>0.55958903999999998</v>
      </c>
      <c r="AO1781" s="18" t="s">
        <v>257</v>
      </c>
      <c r="AP1781" s="18" t="s">
        <v>563</v>
      </c>
      <c r="AQ1781" s="18">
        <v>5</v>
      </c>
      <c r="AR1781" s="18" t="s">
        <v>2227</v>
      </c>
      <c r="AS1781" s="18">
        <v>0.55273972999999998</v>
      </c>
      <c r="AT1781" s="18">
        <v>0.56643836000000003</v>
      </c>
      <c r="AU1781" s="18">
        <v>6.8493099999999999E-3</v>
      </c>
      <c r="AV1781" s="18">
        <v>6.8493199999999999E-3</v>
      </c>
      <c r="AW1781" s="18" t="s">
        <v>557</v>
      </c>
      <c r="AX1781" s="18">
        <v>7</v>
      </c>
      <c r="AY1781" s="18" t="s">
        <v>522</v>
      </c>
      <c r="AZ1781" s="18" t="s">
        <v>257</v>
      </c>
      <c r="BA1781" s="18" t="s">
        <v>257</v>
      </c>
      <c r="BB1781" s="18" t="s">
        <v>2228</v>
      </c>
      <c r="BC1781" s="18"/>
      <c r="BD1781" s="18"/>
      <c r="BE1781" s="18"/>
      <c r="BF1781" s="18"/>
      <c r="BG1781" s="18"/>
      <c r="BH1781" s="18"/>
      <c r="BI1781" s="18"/>
      <c r="BJ1781" s="18"/>
      <c r="BK1781" s="18"/>
      <c r="BL1781" s="18"/>
      <c r="BM1781" s="18"/>
      <c r="BN1781" s="18"/>
      <c r="BO1781" s="18"/>
      <c r="BP1781" s="18"/>
      <c r="BQ1781" s="18"/>
      <c r="BR1781" s="18"/>
      <c r="BS1781" s="18"/>
      <c r="BT1781" s="18"/>
      <c r="BU1781" s="18"/>
      <c r="BV1781" s="18"/>
      <c r="BW1781" s="18"/>
      <c r="BX1781" s="18"/>
      <c r="BY1781" s="18"/>
      <c r="BZ1781" s="18"/>
      <c r="CA1781" s="18"/>
      <c r="CB1781" s="18"/>
      <c r="CC1781" s="18"/>
      <c r="CD1781" s="18"/>
      <c r="CE1781" s="18"/>
      <c r="CF1781" s="18"/>
      <c r="CG1781" s="18"/>
      <c r="CH1781" s="18"/>
      <c r="CI1781" s="18" t="s">
        <v>1907</v>
      </c>
      <c r="CJ1781" s="18">
        <v>0</v>
      </c>
      <c r="CK1781" s="18" t="s">
        <v>1267</v>
      </c>
      <c r="CL1781" s="18" t="s">
        <v>479</v>
      </c>
      <c r="CM1781" s="18">
        <v>5</v>
      </c>
      <c r="CN1781" s="18" t="s">
        <v>561</v>
      </c>
      <c r="CO1781" s="18" t="s">
        <v>257</v>
      </c>
      <c r="CP1781" s="18" t="s">
        <v>257</v>
      </c>
      <c r="CQ1781" s="18">
        <v>0</v>
      </c>
      <c r="CR1781" s="18">
        <v>0</v>
      </c>
      <c r="CS1781" s="18" t="s">
        <v>557</v>
      </c>
      <c r="CT1781" s="18">
        <v>7</v>
      </c>
      <c r="CU1781" s="18" t="s">
        <v>522</v>
      </c>
      <c r="CV1781" s="18" t="s">
        <v>257</v>
      </c>
      <c r="CW1781" s="18" t="s">
        <v>257</v>
      </c>
      <c r="CX1781" s="18" t="s">
        <v>1909</v>
      </c>
      <c r="CY1781" s="18"/>
      <c r="CZ1781" s="18"/>
      <c r="DA1781" s="18"/>
      <c r="DB1781" s="18"/>
      <c r="DC1781" s="18"/>
      <c r="DD1781" s="18"/>
      <c r="DE1781" s="18"/>
      <c r="DF1781" s="18"/>
      <c r="DG1781" s="18"/>
      <c r="DH1781" s="18"/>
      <c r="DI1781" s="18"/>
      <c r="DJ1781" s="18"/>
      <c r="DK1781" s="18"/>
      <c r="DL1781" s="18"/>
      <c r="DM1781" s="18"/>
      <c r="DN1781" s="18"/>
      <c r="DO1781" s="56"/>
      <c r="DP1781" s="56"/>
      <c r="DQ1781" s="56"/>
      <c r="DR1781" s="56"/>
      <c r="DS1781" s="56"/>
      <c r="DT1781" s="56"/>
      <c r="DU1781" s="56"/>
      <c r="DV1781" s="56">
        <v>0</v>
      </c>
      <c r="DW1781" s="18"/>
      <c r="DX1781" s="18"/>
      <c r="DY1781" s="18"/>
      <c r="DZ1781" s="56"/>
      <c r="EA1781" s="56"/>
      <c r="EB1781" s="56"/>
      <c r="EC1781" s="18"/>
      <c r="ED1781" s="56"/>
      <c r="EE1781" s="56">
        <v>0</v>
      </c>
      <c r="EF1781" s="56">
        <v>0</v>
      </c>
      <c r="EG1781" s="56">
        <v>0</v>
      </c>
      <c r="EH1781" s="18" t="s">
        <v>2229</v>
      </c>
      <c r="EI1781" s="18">
        <f t="array" ref="EI1781">IF(SUMPRODUCT(--(DO1781:DS1781&lt;&gt;""))=0, 0,1)</f>
        <v>0</v>
      </c>
      <c r="EJ1781" s="18">
        <f t="array" ref="EJ1781">IF(SUMPRODUCT(--(DT1781:EG1781&lt;&gt;""))=0, 0,1)</f>
        <v>1</v>
      </c>
      <c r="EK1781" s="18" cm="1">
        <f t="array" ref="EK1781">IF(SUMPRODUCT(--(EC1781:EG1781&lt;&gt;""))=0, 0,1)</f>
        <v>1</v>
      </c>
      <c r="EL1781" s="18">
        <f t="array" ref="EL1781">IF(SUMPRODUCT(--(EE1781:EG1781&lt;&gt;""))=0, 0,1)</f>
        <v>1</v>
      </c>
      <c r="EM1781" s="18">
        <f t="shared" si="341"/>
        <v>0</v>
      </c>
      <c r="EN1781" s="18" t="str">
        <f t="shared" si="342"/>
        <v>NA</v>
      </c>
      <c r="EO1781" s="18">
        <f t="shared" si="343"/>
        <v>0</v>
      </c>
      <c r="EP1781" s="18">
        <f t="shared" si="344"/>
        <v>0</v>
      </c>
      <c r="EQ1781" s="18">
        <f t="shared" si="333"/>
        <v>0</v>
      </c>
      <c r="ER1781" s="18" t="s">
        <v>2084</v>
      </c>
      <c r="ES1781" s="59">
        <v>43949</v>
      </c>
      <c r="ET1781" s="18"/>
      <c r="EU1781" s="18"/>
    </row>
    <row r="1782" spans="1:151" s="1" customFormat="1" ht="15.75" customHeight="1" x14ac:dyDescent="0.2">
      <c r="A1782" s="5" t="s">
        <v>1986</v>
      </c>
      <c r="B1782" s="24" t="s">
        <v>2219</v>
      </c>
      <c r="C1782" s="56">
        <v>1</v>
      </c>
      <c r="D1782" s="18" t="s">
        <v>2673</v>
      </c>
      <c r="E1782" s="18" t="s">
        <v>2947</v>
      </c>
      <c r="F1782" s="18" t="s">
        <v>553</v>
      </c>
      <c r="G1782" s="18" t="s">
        <v>771</v>
      </c>
      <c r="H1782" s="18" t="s">
        <v>807</v>
      </c>
      <c r="I1782" s="18" t="s">
        <v>667</v>
      </c>
      <c r="J1782" s="18" t="s">
        <v>595</v>
      </c>
      <c r="K1782" s="18" t="s">
        <v>257</v>
      </c>
      <c r="L1782" s="18" t="s">
        <v>1936</v>
      </c>
      <c r="M1782" s="18" t="s">
        <v>341</v>
      </c>
      <c r="N1782" s="56">
        <v>30</v>
      </c>
      <c r="O1782" s="18" t="s">
        <v>2220</v>
      </c>
      <c r="P1782" s="18" t="s">
        <v>2128</v>
      </c>
      <c r="Q1782" s="18" t="s">
        <v>254</v>
      </c>
      <c r="R1782" s="18" t="s">
        <v>2221</v>
      </c>
      <c r="S1782" s="18" t="s">
        <v>2222</v>
      </c>
      <c r="T1782" s="18" t="s">
        <v>2223</v>
      </c>
      <c r="U1782" s="26" t="s">
        <v>257</v>
      </c>
      <c r="V1782" s="26" t="s">
        <v>257</v>
      </c>
      <c r="W1782" s="26" t="s">
        <v>257</v>
      </c>
      <c r="X1782" s="18" t="s">
        <v>2224</v>
      </c>
      <c r="Y1782" s="18">
        <v>92.4</v>
      </c>
      <c r="Z1782" s="18" t="s">
        <v>2202</v>
      </c>
      <c r="AA1782" s="18" t="s">
        <v>257</v>
      </c>
      <c r="AB1782" s="57">
        <f t="shared" si="340"/>
        <v>92.4</v>
      </c>
      <c r="AC1782" s="18" t="s">
        <v>595</v>
      </c>
      <c r="AD1782" s="18" t="s">
        <v>595</v>
      </c>
      <c r="AE1782" s="18" t="s">
        <v>595</v>
      </c>
      <c r="AF1782" s="18">
        <v>87.8</v>
      </c>
      <c r="AG1782" s="18">
        <v>96.8</v>
      </c>
      <c r="AH1782" s="18" t="s">
        <v>595</v>
      </c>
      <c r="AI1782" s="18">
        <v>7</v>
      </c>
      <c r="AJ1782" s="18" t="s">
        <v>522</v>
      </c>
      <c r="AK1782" s="18">
        <v>7</v>
      </c>
      <c r="AL1782" s="18" t="s">
        <v>2225</v>
      </c>
      <c r="AM1782" s="18" t="s">
        <v>2226</v>
      </c>
      <c r="AN1782" s="18">
        <v>0.55136985999999999</v>
      </c>
      <c r="AO1782" s="18" t="s">
        <v>257</v>
      </c>
      <c r="AP1782" s="18" t="s">
        <v>563</v>
      </c>
      <c r="AQ1782" s="18">
        <v>5</v>
      </c>
      <c r="AR1782" s="18" t="s">
        <v>2227</v>
      </c>
      <c r="AS1782" s="18">
        <v>0.54041096</v>
      </c>
      <c r="AT1782" s="18">
        <v>0.55958903999999998</v>
      </c>
      <c r="AU1782" s="18">
        <v>1.0958900000000001E-2</v>
      </c>
      <c r="AV1782" s="18">
        <v>8.2191799999999995E-3</v>
      </c>
      <c r="AW1782" s="18" t="s">
        <v>557</v>
      </c>
      <c r="AX1782" s="18">
        <v>7</v>
      </c>
      <c r="AY1782" s="18" t="s">
        <v>522</v>
      </c>
      <c r="AZ1782" s="18" t="s">
        <v>257</v>
      </c>
      <c r="BA1782" s="18" t="s">
        <v>257</v>
      </c>
      <c r="BB1782" s="18" t="s">
        <v>2228</v>
      </c>
      <c r="BC1782" s="18"/>
      <c r="BD1782" s="18"/>
      <c r="BE1782" s="18"/>
      <c r="BF1782" s="18"/>
      <c r="BG1782" s="18"/>
      <c r="BH1782" s="18"/>
      <c r="BI1782" s="18"/>
      <c r="BJ1782" s="18"/>
      <c r="BK1782" s="18"/>
      <c r="BL1782" s="18"/>
      <c r="BM1782" s="18"/>
      <c r="BN1782" s="18"/>
      <c r="BO1782" s="18"/>
      <c r="BP1782" s="18"/>
      <c r="BQ1782" s="18"/>
      <c r="BR1782" s="18"/>
      <c r="BS1782" s="18"/>
      <c r="BT1782" s="18"/>
      <c r="BU1782" s="18"/>
      <c r="BV1782" s="18"/>
      <c r="BW1782" s="18"/>
      <c r="BX1782" s="18"/>
      <c r="BY1782" s="18"/>
      <c r="BZ1782" s="18"/>
      <c r="CA1782" s="18"/>
      <c r="CB1782" s="18"/>
      <c r="CC1782" s="18"/>
      <c r="CD1782" s="18"/>
      <c r="CE1782" s="18"/>
      <c r="CF1782" s="18"/>
      <c r="CG1782" s="18"/>
      <c r="CH1782" s="18"/>
      <c r="CI1782" s="18" t="s">
        <v>1907</v>
      </c>
      <c r="CJ1782" s="18">
        <v>0</v>
      </c>
      <c r="CK1782" s="18" t="s">
        <v>1267</v>
      </c>
      <c r="CL1782" s="18" t="s">
        <v>479</v>
      </c>
      <c r="CM1782" s="18">
        <v>5</v>
      </c>
      <c r="CN1782" s="18" t="s">
        <v>561</v>
      </c>
      <c r="CO1782" s="18" t="s">
        <v>257</v>
      </c>
      <c r="CP1782" s="18" t="s">
        <v>257</v>
      </c>
      <c r="CQ1782" s="18">
        <v>0</v>
      </c>
      <c r="CR1782" s="18">
        <v>0</v>
      </c>
      <c r="CS1782" s="18" t="s">
        <v>557</v>
      </c>
      <c r="CT1782" s="18">
        <v>7</v>
      </c>
      <c r="CU1782" s="18" t="s">
        <v>522</v>
      </c>
      <c r="CV1782" s="18" t="s">
        <v>257</v>
      </c>
      <c r="CW1782" s="18" t="s">
        <v>257</v>
      </c>
      <c r="CX1782" s="18" t="s">
        <v>1909</v>
      </c>
      <c r="CY1782" s="18"/>
      <c r="CZ1782" s="18"/>
      <c r="DA1782" s="18"/>
      <c r="DB1782" s="18"/>
      <c r="DC1782" s="18"/>
      <c r="DD1782" s="18"/>
      <c r="DE1782" s="18"/>
      <c r="DF1782" s="18"/>
      <c r="DG1782" s="18"/>
      <c r="DH1782" s="18"/>
      <c r="DI1782" s="18"/>
      <c r="DJ1782" s="18"/>
      <c r="DK1782" s="18"/>
      <c r="DL1782" s="18"/>
      <c r="DM1782" s="18"/>
      <c r="DN1782" s="18"/>
      <c r="DO1782" s="56"/>
      <c r="DP1782" s="56"/>
      <c r="DQ1782" s="56"/>
      <c r="DR1782" s="56"/>
      <c r="DS1782" s="56"/>
      <c r="DT1782" s="56"/>
      <c r="DU1782" s="56"/>
      <c r="DV1782" s="56">
        <v>0</v>
      </c>
      <c r="DW1782" s="18"/>
      <c r="DX1782" s="18"/>
      <c r="DY1782" s="18"/>
      <c r="DZ1782" s="56"/>
      <c r="EA1782" s="56"/>
      <c r="EB1782" s="56"/>
      <c r="EC1782" s="18"/>
      <c r="ED1782" s="56"/>
      <c r="EE1782" s="56">
        <v>0</v>
      </c>
      <c r="EF1782" s="56">
        <v>0</v>
      </c>
      <c r="EG1782" s="56">
        <v>0</v>
      </c>
      <c r="EH1782" s="18" t="s">
        <v>2229</v>
      </c>
      <c r="EI1782" s="18">
        <f t="array" ref="EI1782">IF(SUMPRODUCT(--(DO1782:DS1782&lt;&gt;""))=0, 0,1)</f>
        <v>0</v>
      </c>
      <c r="EJ1782" s="18">
        <f t="array" ref="EJ1782">IF(SUMPRODUCT(--(DT1782:EG1782&lt;&gt;""))=0, 0,1)</f>
        <v>1</v>
      </c>
      <c r="EK1782" s="18" cm="1">
        <f t="array" ref="EK1782">IF(SUMPRODUCT(--(EC1782:EG1782&lt;&gt;""))=0, 0,1)</f>
        <v>1</v>
      </c>
      <c r="EL1782" s="18">
        <f t="array" ref="EL1782">IF(SUMPRODUCT(--(EE1782:EG1782&lt;&gt;""))=0, 0,1)</f>
        <v>1</v>
      </c>
      <c r="EM1782" s="18">
        <f t="shared" si="341"/>
        <v>0</v>
      </c>
      <c r="EN1782" s="18" t="str">
        <f t="shared" si="342"/>
        <v>NA</v>
      </c>
      <c r="EO1782" s="18">
        <f t="shared" si="343"/>
        <v>0</v>
      </c>
      <c r="EP1782" s="18">
        <f t="shared" si="344"/>
        <v>0</v>
      </c>
      <c r="EQ1782" s="18">
        <f t="shared" si="333"/>
        <v>0</v>
      </c>
      <c r="ER1782" s="18" t="s">
        <v>2084</v>
      </c>
      <c r="ES1782" s="59">
        <v>43949</v>
      </c>
      <c r="ET1782" s="18"/>
      <c r="EU1782" s="18"/>
    </row>
    <row r="1783" spans="1:151" s="1" customFormat="1" ht="15.75" customHeight="1" x14ac:dyDescent="0.2">
      <c r="A1783" s="5" t="s">
        <v>1986</v>
      </c>
      <c r="B1783" s="24" t="s">
        <v>2219</v>
      </c>
      <c r="C1783" s="56">
        <v>1</v>
      </c>
      <c r="D1783" s="18" t="s">
        <v>1651</v>
      </c>
      <c r="E1783" s="18" t="s">
        <v>2948</v>
      </c>
      <c r="F1783" s="18" t="s">
        <v>553</v>
      </c>
      <c r="G1783" s="18" t="s">
        <v>771</v>
      </c>
      <c r="H1783" s="18" t="s">
        <v>807</v>
      </c>
      <c r="I1783" s="18" t="s">
        <v>667</v>
      </c>
      <c r="J1783" s="18" t="s">
        <v>595</v>
      </c>
      <c r="K1783" s="18" t="s">
        <v>257</v>
      </c>
      <c r="L1783" s="18" t="s">
        <v>1936</v>
      </c>
      <c r="M1783" s="18" t="s">
        <v>341</v>
      </c>
      <c r="N1783" s="56">
        <v>30</v>
      </c>
      <c r="O1783" s="18" t="s">
        <v>2220</v>
      </c>
      <c r="P1783" s="18" t="s">
        <v>2128</v>
      </c>
      <c r="Q1783" s="18" t="s">
        <v>254</v>
      </c>
      <c r="R1783" s="18" t="s">
        <v>2221</v>
      </c>
      <c r="S1783" s="18" t="s">
        <v>2222</v>
      </c>
      <c r="T1783" s="18" t="s">
        <v>2223</v>
      </c>
      <c r="U1783" s="26" t="s">
        <v>257</v>
      </c>
      <c r="V1783" s="26" t="s">
        <v>257</v>
      </c>
      <c r="W1783" s="26" t="s">
        <v>257</v>
      </c>
      <c r="X1783" s="18" t="s">
        <v>2224</v>
      </c>
      <c r="Y1783" s="18">
        <v>1</v>
      </c>
      <c r="Z1783" s="18" t="s">
        <v>2202</v>
      </c>
      <c r="AA1783" s="18" t="s">
        <v>257</v>
      </c>
      <c r="AB1783" s="57">
        <f t="shared" si="340"/>
        <v>1</v>
      </c>
      <c r="AC1783" s="18" t="s">
        <v>595</v>
      </c>
      <c r="AD1783" s="18" t="s">
        <v>595</v>
      </c>
      <c r="AE1783" s="18" t="s">
        <v>595</v>
      </c>
      <c r="AF1783" s="18" t="s">
        <v>595</v>
      </c>
      <c r="AG1783" s="18" t="s">
        <v>595</v>
      </c>
      <c r="AH1783" s="18" t="s">
        <v>595</v>
      </c>
      <c r="AI1783" s="18">
        <v>14</v>
      </c>
      <c r="AJ1783" s="18" t="s">
        <v>522</v>
      </c>
      <c r="AK1783" s="18">
        <v>14</v>
      </c>
      <c r="AL1783" s="18"/>
      <c r="AM1783" s="18" t="s">
        <v>2226</v>
      </c>
      <c r="AN1783" s="18">
        <v>0.55547944999999999</v>
      </c>
      <c r="AO1783" s="18" t="s">
        <v>257</v>
      </c>
      <c r="AP1783" s="18" t="s">
        <v>563</v>
      </c>
      <c r="AQ1783" s="18">
        <v>5</v>
      </c>
      <c r="AR1783" s="18" t="s">
        <v>2227</v>
      </c>
      <c r="AS1783" s="18">
        <v>0.54315068</v>
      </c>
      <c r="AT1783" s="18">
        <v>0.56506849000000003</v>
      </c>
      <c r="AU1783" s="18">
        <v>1.2328769999999999E-2</v>
      </c>
      <c r="AV1783" s="18">
        <v>9.5890400000000001E-3</v>
      </c>
      <c r="AW1783" s="18" t="s">
        <v>557</v>
      </c>
      <c r="AX1783" s="18">
        <v>14</v>
      </c>
      <c r="AY1783" s="18" t="s">
        <v>522</v>
      </c>
      <c r="AZ1783" s="18" t="s">
        <v>257</v>
      </c>
      <c r="BA1783" s="18" t="s">
        <v>257</v>
      </c>
      <c r="BB1783" s="18" t="s">
        <v>2228</v>
      </c>
      <c r="BC1783" s="18"/>
      <c r="BD1783" s="18"/>
      <c r="BE1783" s="18"/>
      <c r="BF1783" s="18"/>
      <c r="BG1783" s="18"/>
      <c r="BH1783" s="18"/>
      <c r="BI1783" s="18"/>
      <c r="BJ1783" s="18"/>
      <c r="BK1783" s="18"/>
      <c r="BL1783" s="18"/>
      <c r="BM1783" s="18"/>
      <c r="BN1783" s="18"/>
      <c r="BO1783" s="18"/>
      <c r="BP1783" s="18"/>
      <c r="BQ1783" s="18"/>
      <c r="BR1783" s="18"/>
      <c r="BS1783" s="18"/>
      <c r="BT1783" s="18"/>
      <c r="BU1783" s="18"/>
      <c r="BV1783" s="18"/>
      <c r="BW1783" s="18"/>
      <c r="BX1783" s="18"/>
      <c r="BY1783" s="18"/>
      <c r="BZ1783" s="18"/>
      <c r="CA1783" s="18"/>
      <c r="CB1783" s="18"/>
      <c r="CC1783" s="18"/>
      <c r="CD1783" s="18"/>
      <c r="CE1783" s="18"/>
      <c r="CF1783" s="18"/>
      <c r="CG1783" s="18"/>
      <c r="CH1783" s="18"/>
      <c r="CI1783" s="18" t="s">
        <v>1907</v>
      </c>
      <c r="CJ1783" s="18">
        <v>0</v>
      </c>
      <c r="CK1783" s="18" t="s">
        <v>1267</v>
      </c>
      <c r="CL1783" s="18" t="s">
        <v>479</v>
      </c>
      <c r="CM1783" s="18">
        <v>5</v>
      </c>
      <c r="CN1783" s="18" t="s">
        <v>561</v>
      </c>
      <c r="CO1783" s="18" t="s">
        <v>257</v>
      </c>
      <c r="CP1783" s="18" t="s">
        <v>257</v>
      </c>
      <c r="CQ1783" s="18">
        <v>0</v>
      </c>
      <c r="CR1783" s="18">
        <v>0</v>
      </c>
      <c r="CS1783" s="18" t="s">
        <v>557</v>
      </c>
      <c r="CT1783" s="18">
        <v>14</v>
      </c>
      <c r="CU1783" s="18" t="s">
        <v>522</v>
      </c>
      <c r="CV1783" s="18" t="s">
        <v>257</v>
      </c>
      <c r="CW1783" s="18" t="s">
        <v>257</v>
      </c>
      <c r="CX1783" s="18" t="s">
        <v>1909</v>
      </c>
      <c r="CY1783" s="18"/>
      <c r="CZ1783" s="18"/>
      <c r="DA1783" s="18"/>
      <c r="DB1783" s="18"/>
      <c r="DC1783" s="18"/>
      <c r="DD1783" s="18"/>
      <c r="DE1783" s="18"/>
      <c r="DF1783" s="18"/>
      <c r="DG1783" s="18"/>
      <c r="DH1783" s="18"/>
      <c r="DI1783" s="18"/>
      <c r="DJ1783" s="18"/>
      <c r="DK1783" s="18"/>
      <c r="DL1783" s="18"/>
      <c r="DM1783" s="18"/>
      <c r="DN1783" s="18"/>
      <c r="DO1783" s="56"/>
      <c r="DP1783" s="56"/>
      <c r="DQ1783" s="56"/>
      <c r="DR1783" s="56"/>
      <c r="DS1783" s="56"/>
      <c r="DT1783" s="56"/>
      <c r="DU1783" s="56"/>
      <c r="DV1783" s="56">
        <v>0</v>
      </c>
      <c r="DW1783" s="18"/>
      <c r="DX1783" s="18"/>
      <c r="DY1783" s="18"/>
      <c r="DZ1783" s="56"/>
      <c r="EA1783" s="56"/>
      <c r="EB1783" s="56"/>
      <c r="EC1783" s="18"/>
      <c r="ED1783" s="56"/>
      <c r="EE1783" s="56">
        <v>0</v>
      </c>
      <c r="EF1783" s="56">
        <v>0</v>
      </c>
      <c r="EG1783" s="56">
        <v>0</v>
      </c>
      <c r="EH1783" s="18" t="s">
        <v>2229</v>
      </c>
      <c r="EI1783" s="18">
        <f t="array" ref="EI1783">IF(SUMPRODUCT(--(DO1783:DS1783&lt;&gt;""))=0, 0,1)</f>
        <v>0</v>
      </c>
      <c r="EJ1783" s="18">
        <f t="array" ref="EJ1783">IF(SUMPRODUCT(--(DT1783:EG1783&lt;&gt;""))=0, 0,1)</f>
        <v>1</v>
      </c>
      <c r="EK1783" s="18" cm="1">
        <f t="array" ref="EK1783">IF(SUMPRODUCT(--(EC1783:EG1783&lt;&gt;""))=0, 0,1)</f>
        <v>1</v>
      </c>
      <c r="EL1783" s="18">
        <f t="array" ref="EL1783">IF(SUMPRODUCT(--(EE1783:EG1783&lt;&gt;""))=0, 0,1)</f>
        <v>1</v>
      </c>
      <c r="EM1783" s="18">
        <f t="shared" si="341"/>
        <v>0</v>
      </c>
      <c r="EN1783" s="18" t="str">
        <f t="shared" si="342"/>
        <v>NA</v>
      </c>
      <c r="EO1783" s="18">
        <f t="shared" si="343"/>
        <v>0</v>
      </c>
      <c r="EP1783" s="18">
        <f t="shared" si="344"/>
        <v>0</v>
      </c>
      <c r="EQ1783" s="18">
        <f t="shared" si="333"/>
        <v>0</v>
      </c>
      <c r="ER1783" s="18" t="s">
        <v>2084</v>
      </c>
      <c r="ES1783" s="59">
        <v>43949</v>
      </c>
      <c r="ET1783" s="18"/>
      <c r="EU1783" s="18"/>
    </row>
    <row r="1784" spans="1:151" s="1" customFormat="1" ht="15.75" customHeight="1" x14ac:dyDescent="0.2">
      <c r="A1784" s="5" t="s">
        <v>1986</v>
      </c>
      <c r="B1784" s="24" t="s">
        <v>2219</v>
      </c>
      <c r="C1784" s="56">
        <v>1</v>
      </c>
      <c r="D1784" s="18" t="s">
        <v>2670</v>
      </c>
      <c r="E1784" s="18" t="s">
        <v>2948</v>
      </c>
      <c r="F1784" s="18" t="s">
        <v>553</v>
      </c>
      <c r="G1784" s="18" t="s">
        <v>771</v>
      </c>
      <c r="H1784" s="18" t="s">
        <v>807</v>
      </c>
      <c r="I1784" s="18" t="s">
        <v>667</v>
      </c>
      <c r="J1784" s="18" t="s">
        <v>595</v>
      </c>
      <c r="K1784" s="18" t="s">
        <v>257</v>
      </c>
      <c r="L1784" s="18" t="s">
        <v>1936</v>
      </c>
      <c r="M1784" s="18" t="s">
        <v>341</v>
      </c>
      <c r="N1784" s="56">
        <v>30</v>
      </c>
      <c r="O1784" s="18" t="s">
        <v>2220</v>
      </c>
      <c r="P1784" s="18" t="s">
        <v>2128</v>
      </c>
      <c r="Q1784" s="18" t="s">
        <v>254</v>
      </c>
      <c r="R1784" s="18" t="s">
        <v>2221</v>
      </c>
      <c r="S1784" s="18" t="s">
        <v>2222</v>
      </c>
      <c r="T1784" s="18" t="s">
        <v>2223</v>
      </c>
      <c r="U1784" s="26" t="s">
        <v>257</v>
      </c>
      <c r="V1784" s="26" t="s">
        <v>257</v>
      </c>
      <c r="W1784" s="26" t="s">
        <v>257</v>
      </c>
      <c r="X1784" s="18" t="s">
        <v>2224</v>
      </c>
      <c r="Y1784" s="18">
        <v>35.799999999999997</v>
      </c>
      <c r="Z1784" s="18" t="s">
        <v>2202</v>
      </c>
      <c r="AA1784" s="18" t="s">
        <v>257</v>
      </c>
      <c r="AB1784" s="57">
        <f t="shared" si="340"/>
        <v>35.799999999999997</v>
      </c>
      <c r="AC1784" s="18" t="s">
        <v>595</v>
      </c>
      <c r="AD1784" s="18" t="s">
        <v>595</v>
      </c>
      <c r="AE1784" s="18" t="s">
        <v>595</v>
      </c>
      <c r="AF1784" s="18">
        <v>33.5</v>
      </c>
      <c r="AG1784" s="18">
        <v>38.1</v>
      </c>
      <c r="AH1784" s="18" t="s">
        <v>595</v>
      </c>
      <c r="AI1784" s="18">
        <v>14</v>
      </c>
      <c r="AJ1784" s="18" t="s">
        <v>522</v>
      </c>
      <c r="AK1784" s="18">
        <v>14</v>
      </c>
      <c r="AL1784" s="18"/>
      <c r="AM1784" s="18" t="s">
        <v>2226</v>
      </c>
      <c r="AN1784" s="18">
        <v>0.55684931999999998</v>
      </c>
      <c r="AO1784" s="18" t="s">
        <v>257</v>
      </c>
      <c r="AP1784" s="18" t="s">
        <v>563</v>
      </c>
      <c r="AQ1784" s="18">
        <v>5</v>
      </c>
      <c r="AR1784" s="18" t="s">
        <v>2227</v>
      </c>
      <c r="AS1784" s="18">
        <v>0.54589041000000005</v>
      </c>
      <c r="AT1784" s="18">
        <v>0.56643836000000003</v>
      </c>
      <c r="AU1784" s="18">
        <v>1.0958910000000001E-2</v>
      </c>
      <c r="AV1784" s="18">
        <v>9.5890400000000001E-3</v>
      </c>
      <c r="AW1784" s="18" t="s">
        <v>557</v>
      </c>
      <c r="AX1784" s="18">
        <v>14</v>
      </c>
      <c r="AY1784" s="18" t="s">
        <v>522</v>
      </c>
      <c r="AZ1784" s="18" t="s">
        <v>257</v>
      </c>
      <c r="BA1784" s="18" t="s">
        <v>257</v>
      </c>
      <c r="BB1784" s="18" t="s">
        <v>2228</v>
      </c>
      <c r="BC1784" s="18"/>
      <c r="BD1784" s="18"/>
      <c r="BE1784" s="18"/>
      <c r="BF1784" s="18"/>
      <c r="BG1784" s="18"/>
      <c r="BH1784" s="18"/>
      <c r="BI1784" s="18"/>
      <c r="BJ1784" s="18"/>
      <c r="BK1784" s="18"/>
      <c r="BL1784" s="18"/>
      <c r="BM1784" s="18"/>
      <c r="BN1784" s="18"/>
      <c r="BO1784" s="18"/>
      <c r="BP1784" s="18"/>
      <c r="BQ1784" s="18"/>
      <c r="BR1784" s="18"/>
      <c r="BS1784" s="18"/>
      <c r="BT1784" s="18"/>
      <c r="BU1784" s="18"/>
      <c r="BV1784" s="18"/>
      <c r="BW1784" s="18"/>
      <c r="BX1784" s="18"/>
      <c r="BY1784" s="18"/>
      <c r="BZ1784" s="18"/>
      <c r="CA1784" s="18"/>
      <c r="CB1784" s="18"/>
      <c r="CC1784" s="18"/>
      <c r="CD1784" s="18"/>
      <c r="CE1784" s="18"/>
      <c r="CF1784" s="18"/>
      <c r="CG1784" s="18"/>
      <c r="CH1784" s="18"/>
      <c r="CI1784" s="18" t="s">
        <v>1907</v>
      </c>
      <c r="CJ1784" s="18">
        <v>0</v>
      </c>
      <c r="CK1784" s="18" t="s">
        <v>1267</v>
      </c>
      <c r="CL1784" s="18" t="s">
        <v>479</v>
      </c>
      <c r="CM1784" s="18">
        <v>5</v>
      </c>
      <c r="CN1784" s="18" t="s">
        <v>561</v>
      </c>
      <c r="CO1784" s="18" t="s">
        <v>257</v>
      </c>
      <c r="CP1784" s="18" t="s">
        <v>257</v>
      </c>
      <c r="CQ1784" s="18">
        <v>0</v>
      </c>
      <c r="CR1784" s="18">
        <v>0</v>
      </c>
      <c r="CS1784" s="18" t="s">
        <v>557</v>
      </c>
      <c r="CT1784" s="18">
        <v>14</v>
      </c>
      <c r="CU1784" s="18" t="s">
        <v>522</v>
      </c>
      <c r="CV1784" s="18" t="s">
        <v>257</v>
      </c>
      <c r="CW1784" s="18" t="s">
        <v>257</v>
      </c>
      <c r="CX1784" s="18" t="s">
        <v>1909</v>
      </c>
      <c r="CY1784" s="18"/>
      <c r="CZ1784" s="18"/>
      <c r="DA1784" s="18"/>
      <c r="DB1784" s="18"/>
      <c r="DC1784" s="18"/>
      <c r="DD1784" s="18"/>
      <c r="DE1784" s="18"/>
      <c r="DF1784" s="18"/>
      <c r="DG1784" s="18"/>
      <c r="DH1784" s="18"/>
      <c r="DI1784" s="18"/>
      <c r="DJ1784" s="18"/>
      <c r="DK1784" s="18"/>
      <c r="DL1784" s="18"/>
      <c r="DM1784" s="18"/>
      <c r="DN1784" s="18"/>
      <c r="DO1784" s="56"/>
      <c r="DP1784" s="56"/>
      <c r="DQ1784" s="56"/>
      <c r="DR1784" s="56"/>
      <c r="DS1784" s="56"/>
      <c r="DT1784" s="56"/>
      <c r="DU1784" s="56"/>
      <c r="DV1784" s="56">
        <v>0</v>
      </c>
      <c r="DW1784" s="18"/>
      <c r="DX1784" s="18"/>
      <c r="DY1784" s="18"/>
      <c r="DZ1784" s="56"/>
      <c r="EA1784" s="56"/>
      <c r="EB1784" s="56"/>
      <c r="EC1784" s="18"/>
      <c r="ED1784" s="56"/>
      <c r="EE1784" s="56">
        <v>0</v>
      </c>
      <c r="EF1784" s="56">
        <v>0</v>
      </c>
      <c r="EG1784" s="56">
        <v>0</v>
      </c>
      <c r="EH1784" s="18" t="s">
        <v>2229</v>
      </c>
      <c r="EI1784" s="18">
        <f t="array" ref="EI1784">IF(SUMPRODUCT(--(DO1784:DS1784&lt;&gt;""))=0, 0,1)</f>
        <v>0</v>
      </c>
      <c r="EJ1784" s="18">
        <f t="array" ref="EJ1784">IF(SUMPRODUCT(--(DT1784:EG1784&lt;&gt;""))=0, 0,1)</f>
        <v>1</v>
      </c>
      <c r="EK1784" s="18" cm="1">
        <f t="array" ref="EK1784">IF(SUMPRODUCT(--(EC1784:EG1784&lt;&gt;""))=0, 0,1)</f>
        <v>1</v>
      </c>
      <c r="EL1784" s="18">
        <f t="array" ref="EL1784">IF(SUMPRODUCT(--(EE1784:EG1784&lt;&gt;""))=0, 0,1)</f>
        <v>1</v>
      </c>
      <c r="EM1784" s="18">
        <f t="shared" si="341"/>
        <v>0</v>
      </c>
      <c r="EN1784" s="18" t="str">
        <f t="shared" si="342"/>
        <v>NA</v>
      </c>
      <c r="EO1784" s="18">
        <f t="shared" si="343"/>
        <v>0</v>
      </c>
      <c r="EP1784" s="18">
        <f t="shared" si="344"/>
        <v>0</v>
      </c>
      <c r="EQ1784" s="18">
        <f t="shared" si="333"/>
        <v>0</v>
      </c>
      <c r="ER1784" s="18" t="s">
        <v>2084</v>
      </c>
      <c r="ES1784" s="59">
        <v>43949</v>
      </c>
      <c r="ET1784" s="18"/>
      <c r="EU1784" s="18"/>
    </row>
    <row r="1785" spans="1:151" s="1" customFormat="1" ht="15.75" customHeight="1" x14ac:dyDescent="0.2">
      <c r="A1785" s="5" t="s">
        <v>1986</v>
      </c>
      <c r="B1785" s="24" t="s">
        <v>2219</v>
      </c>
      <c r="C1785" s="56">
        <v>1</v>
      </c>
      <c r="D1785" s="18" t="s">
        <v>2671</v>
      </c>
      <c r="E1785" s="18" t="s">
        <v>2948</v>
      </c>
      <c r="F1785" s="18" t="s">
        <v>553</v>
      </c>
      <c r="G1785" s="18" t="s">
        <v>771</v>
      </c>
      <c r="H1785" s="18" t="s">
        <v>807</v>
      </c>
      <c r="I1785" s="18" t="s">
        <v>667</v>
      </c>
      <c r="J1785" s="18" t="s">
        <v>595</v>
      </c>
      <c r="K1785" s="18" t="s">
        <v>257</v>
      </c>
      <c r="L1785" s="18" t="s">
        <v>1936</v>
      </c>
      <c r="M1785" s="18" t="s">
        <v>341</v>
      </c>
      <c r="N1785" s="56">
        <v>30</v>
      </c>
      <c r="O1785" s="18" t="s">
        <v>2220</v>
      </c>
      <c r="P1785" s="18" t="s">
        <v>2128</v>
      </c>
      <c r="Q1785" s="18" t="s">
        <v>254</v>
      </c>
      <c r="R1785" s="18" t="s">
        <v>2221</v>
      </c>
      <c r="S1785" s="18" t="s">
        <v>2222</v>
      </c>
      <c r="T1785" s="18" t="s">
        <v>2223</v>
      </c>
      <c r="U1785" s="26" t="s">
        <v>257</v>
      </c>
      <c r="V1785" s="26" t="s">
        <v>257</v>
      </c>
      <c r="W1785" s="26" t="s">
        <v>257</v>
      </c>
      <c r="X1785" s="18"/>
      <c r="Y1785" s="18">
        <v>35.799999999999997</v>
      </c>
      <c r="Z1785" s="18" t="s">
        <v>2202</v>
      </c>
      <c r="AA1785" s="18" t="s">
        <v>257</v>
      </c>
      <c r="AB1785" s="57">
        <f t="shared" si="340"/>
        <v>35.799999999999997</v>
      </c>
      <c r="AC1785" s="18" t="s">
        <v>595</v>
      </c>
      <c r="AD1785" s="18" t="s">
        <v>595</v>
      </c>
      <c r="AE1785" s="18" t="s">
        <v>595</v>
      </c>
      <c r="AF1785" s="18">
        <v>33.5</v>
      </c>
      <c r="AG1785" s="18">
        <v>38.1</v>
      </c>
      <c r="AH1785" s="18" t="s">
        <v>595</v>
      </c>
      <c r="AI1785" s="18">
        <v>14</v>
      </c>
      <c r="AJ1785" s="18" t="s">
        <v>522</v>
      </c>
      <c r="AK1785" s="18">
        <v>14</v>
      </c>
      <c r="AL1785" s="18" t="s">
        <v>2236</v>
      </c>
      <c r="AM1785" s="18" t="s">
        <v>2226</v>
      </c>
      <c r="AN1785" s="18">
        <v>0.53356163999999995</v>
      </c>
      <c r="AO1785" s="18" t="s">
        <v>257</v>
      </c>
      <c r="AP1785" s="18" t="s">
        <v>563</v>
      </c>
      <c r="AQ1785" s="18">
        <v>5</v>
      </c>
      <c r="AR1785" s="18" t="s">
        <v>2227</v>
      </c>
      <c r="AS1785" s="18">
        <v>0.52671232999999995</v>
      </c>
      <c r="AT1785" s="18">
        <v>0.53904110000000005</v>
      </c>
      <c r="AU1785" s="18">
        <v>6.8493099999999999E-3</v>
      </c>
      <c r="AV1785" s="18">
        <v>5.4794600000000002E-3</v>
      </c>
      <c r="AW1785" s="18" t="s">
        <v>557</v>
      </c>
      <c r="AX1785" s="18">
        <v>14</v>
      </c>
      <c r="AY1785" s="18" t="s">
        <v>522</v>
      </c>
      <c r="AZ1785" s="18" t="s">
        <v>257</v>
      </c>
      <c r="BA1785" s="18" t="s">
        <v>257</v>
      </c>
      <c r="BB1785" s="18" t="s">
        <v>2228</v>
      </c>
      <c r="BC1785" s="18"/>
      <c r="BD1785" s="18"/>
      <c r="BE1785" s="18"/>
      <c r="BF1785" s="18"/>
      <c r="BG1785" s="18"/>
      <c r="BH1785" s="18"/>
      <c r="BI1785" s="18"/>
      <c r="BJ1785" s="18"/>
      <c r="BK1785" s="18"/>
      <c r="BL1785" s="18"/>
      <c r="BM1785" s="18"/>
      <c r="BN1785" s="18"/>
      <c r="BO1785" s="18"/>
      <c r="BP1785" s="18"/>
      <c r="BQ1785" s="18"/>
      <c r="BR1785" s="18"/>
      <c r="BS1785" s="18"/>
      <c r="BT1785" s="18"/>
      <c r="BU1785" s="18"/>
      <c r="BV1785" s="18"/>
      <c r="BW1785" s="18"/>
      <c r="BX1785" s="18"/>
      <c r="BY1785" s="18"/>
      <c r="BZ1785" s="18"/>
      <c r="CA1785" s="18"/>
      <c r="CB1785" s="18"/>
      <c r="CC1785" s="18"/>
      <c r="CD1785" s="18"/>
      <c r="CE1785" s="18"/>
      <c r="CF1785" s="18"/>
      <c r="CG1785" s="18"/>
      <c r="CH1785" s="18"/>
      <c r="CI1785" s="18" t="s">
        <v>1907</v>
      </c>
      <c r="CJ1785" s="18">
        <v>0</v>
      </c>
      <c r="CK1785" s="18" t="s">
        <v>1267</v>
      </c>
      <c r="CL1785" s="18" t="s">
        <v>479</v>
      </c>
      <c r="CM1785" s="18">
        <v>5</v>
      </c>
      <c r="CN1785" s="18" t="s">
        <v>561</v>
      </c>
      <c r="CO1785" s="18" t="s">
        <v>257</v>
      </c>
      <c r="CP1785" s="18" t="s">
        <v>257</v>
      </c>
      <c r="CQ1785" s="18">
        <v>0</v>
      </c>
      <c r="CR1785" s="18">
        <v>0</v>
      </c>
      <c r="CS1785" s="18" t="s">
        <v>557</v>
      </c>
      <c r="CT1785" s="18">
        <v>14</v>
      </c>
      <c r="CU1785" s="18" t="s">
        <v>522</v>
      </c>
      <c r="CV1785" s="18" t="s">
        <v>257</v>
      </c>
      <c r="CW1785" s="18" t="s">
        <v>257</v>
      </c>
      <c r="CX1785" s="18" t="s">
        <v>1909</v>
      </c>
      <c r="CY1785" s="18"/>
      <c r="CZ1785" s="18"/>
      <c r="DA1785" s="18"/>
      <c r="DB1785" s="18"/>
      <c r="DC1785" s="18"/>
      <c r="DD1785" s="18"/>
      <c r="DE1785" s="18"/>
      <c r="DF1785" s="18"/>
      <c r="DG1785" s="18"/>
      <c r="DH1785" s="18"/>
      <c r="DI1785" s="18"/>
      <c r="DJ1785" s="18"/>
      <c r="DK1785" s="18"/>
      <c r="DL1785" s="18"/>
      <c r="DM1785" s="18"/>
      <c r="DN1785" s="18"/>
      <c r="DO1785" s="56"/>
      <c r="DP1785" s="56"/>
      <c r="DQ1785" s="56"/>
      <c r="DR1785" s="56"/>
      <c r="DS1785" s="56"/>
      <c r="DT1785" s="56"/>
      <c r="DU1785" s="56"/>
      <c r="DV1785" s="56">
        <v>1</v>
      </c>
      <c r="DW1785" s="18"/>
      <c r="DX1785" s="18"/>
      <c r="DY1785" s="18"/>
      <c r="DZ1785" s="56"/>
      <c r="EA1785" s="56"/>
      <c r="EB1785" s="56"/>
      <c r="EC1785" s="18"/>
      <c r="ED1785" s="56"/>
      <c r="EE1785" s="56">
        <v>0</v>
      </c>
      <c r="EF1785" s="56">
        <v>0</v>
      </c>
      <c r="EG1785" s="56">
        <v>0</v>
      </c>
      <c r="EH1785" s="18" t="s">
        <v>2229</v>
      </c>
      <c r="EI1785" s="18">
        <f t="array" ref="EI1785">IF(SUMPRODUCT(--(DO1785:DS1785&lt;&gt;""))=0, 0,1)</f>
        <v>0</v>
      </c>
      <c r="EJ1785" s="18">
        <f t="array" ref="EJ1785">IF(SUMPRODUCT(--(DT1785:EG1785&lt;&gt;""))=0, 0,1)</f>
        <v>1</v>
      </c>
      <c r="EK1785" s="18" cm="1">
        <f t="array" ref="EK1785">IF(SUMPRODUCT(--(EC1785:EG1785&lt;&gt;""))=0, 0,1)</f>
        <v>1</v>
      </c>
      <c r="EL1785" s="18">
        <f t="array" ref="EL1785">IF(SUMPRODUCT(--(EE1785:EG1785&lt;&gt;""))=0, 0,1)</f>
        <v>1</v>
      </c>
      <c r="EM1785" s="18">
        <f t="shared" si="341"/>
        <v>1</v>
      </c>
      <c r="EN1785" s="18" t="str">
        <f t="shared" si="342"/>
        <v>NA</v>
      </c>
      <c r="EO1785" s="18">
        <f t="shared" si="343"/>
        <v>1</v>
      </c>
      <c r="EP1785" s="18">
        <f t="shared" si="344"/>
        <v>0</v>
      </c>
      <c r="EQ1785" s="18">
        <f t="shared" si="333"/>
        <v>0</v>
      </c>
      <c r="ER1785" s="18" t="s">
        <v>2084</v>
      </c>
      <c r="ES1785" s="59">
        <v>43949</v>
      </c>
      <c r="ET1785" s="18"/>
      <c r="EU1785" s="18"/>
    </row>
    <row r="1786" spans="1:151" s="1" customFormat="1" ht="15.75" customHeight="1" x14ac:dyDescent="0.2">
      <c r="A1786" s="5" t="s">
        <v>1986</v>
      </c>
      <c r="B1786" s="24" t="s">
        <v>2219</v>
      </c>
      <c r="C1786" s="56">
        <v>1</v>
      </c>
      <c r="D1786" s="18" t="s">
        <v>2672</v>
      </c>
      <c r="E1786" s="18" t="s">
        <v>2948</v>
      </c>
      <c r="F1786" s="18" t="s">
        <v>553</v>
      </c>
      <c r="G1786" s="18" t="s">
        <v>771</v>
      </c>
      <c r="H1786" s="18" t="s">
        <v>807</v>
      </c>
      <c r="I1786" s="18" t="s">
        <v>667</v>
      </c>
      <c r="J1786" s="18" t="s">
        <v>595</v>
      </c>
      <c r="K1786" s="18" t="s">
        <v>257</v>
      </c>
      <c r="L1786" s="18" t="s">
        <v>1936</v>
      </c>
      <c r="M1786" s="18" t="s">
        <v>341</v>
      </c>
      <c r="N1786" s="56">
        <v>30</v>
      </c>
      <c r="O1786" s="18" t="s">
        <v>2220</v>
      </c>
      <c r="P1786" s="18" t="s">
        <v>2128</v>
      </c>
      <c r="Q1786" s="18" t="s">
        <v>254</v>
      </c>
      <c r="R1786" s="18" t="s">
        <v>2221</v>
      </c>
      <c r="S1786" s="18" t="s">
        <v>2222</v>
      </c>
      <c r="T1786" s="18" t="s">
        <v>2223</v>
      </c>
      <c r="U1786" s="26" t="s">
        <v>257</v>
      </c>
      <c r="V1786" s="26" t="s">
        <v>257</v>
      </c>
      <c r="W1786" s="26" t="s">
        <v>257</v>
      </c>
      <c r="X1786" s="18" t="s">
        <v>2224</v>
      </c>
      <c r="Y1786" s="18">
        <v>92.4</v>
      </c>
      <c r="Z1786" s="18" t="s">
        <v>2202</v>
      </c>
      <c r="AA1786" s="18" t="s">
        <v>257</v>
      </c>
      <c r="AB1786" s="57">
        <f t="shared" si="340"/>
        <v>92.4</v>
      </c>
      <c r="AC1786" s="18" t="s">
        <v>595</v>
      </c>
      <c r="AD1786" s="18" t="s">
        <v>595</v>
      </c>
      <c r="AE1786" s="18" t="s">
        <v>595</v>
      </c>
      <c r="AF1786" s="18">
        <v>87.8</v>
      </c>
      <c r="AG1786" s="18">
        <v>96.8</v>
      </c>
      <c r="AH1786" s="18" t="s">
        <v>595</v>
      </c>
      <c r="AI1786" s="18">
        <v>14</v>
      </c>
      <c r="AJ1786" s="18" t="s">
        <v>522</v>
      </c>
      <c r="AK1786" s="18">
        <v>14</v>
      </c>
      <c r="AL1786" s="18"/>
      <c r="AM1786" s="18" t="s">
        <v>2226</v>
      </c>
      <c r="AN1786" s="18">
        <v>0.55547944999999999</v>
      </c>
      <c r="AO1786" s="18" t="s">
        <v>257</v>
      </c>
      <c r="AP1786" s="18" t="s">
        <v>563</v>
      </c>
      <c r="AQ1786" s="18">
        <v>5</v>
      </c>
      <c r="AR1786" s="18" t="s">
        <v>2227</v>
      </c>
      <c r="AS1786" s="18">
        <v>0.54589041000000005</v>
      </c>
      <c r="AT1786" s="18">
        <v>0.56369862999999998</v>
      </c>
      <c r="AU1786" s="18">
        <v>9.5890400000000001E-3</v>
      </c>
      <c r="AV1786" s="18">
        <v>8.2191799999999995E-3</v>
      </c>
      <c r="AW1786" s="18" t="s">
        <v>557</v>
      </c>
      <c r="AX1786" s="18">
        <v>14</v>
      </c>
      <c r="AY1786" s="18" t="s">
        <v>522</v>
      </c>
      <c r="AZ1786" s="18" t="s">
        <v>257</v>
      </c>
      <c r="BA1786" s="18" t="s">
        <v>257</v>
      </c>
      <c r="BB1786" s="18" t="s">
        <v>2228</v>
      </c>
      <c r="BC1786" s="18"/>
      <c r="BD1786" s="18"/>
      <c r="BE1786" s="18"/>
      <c r="BF1786" s="18"/>
      <c r="BG1786" s="18"/>
      <c r="BH1786" s="18"/>
      <c r="BI1786" s="18"/>
      <c r="BJ1786" s="18"/>
      <c r="BK1786" s="18"/>
      <c r="BL1786" s="18"/>
      <c r="BM1786" s="18"/>
      <c r="BN1786" s="18"/>
      <c r="BO1786" s="18"/>
      <c r="BP1786" s="18"/>
      <c r="BQ1786" s="18"/>
      <c r="BR1786" s="18"/>
      <c r="BS1786" s="18"/>
      <c r="BT1786" s="18"/>
      <c r="BU1786" s="18"/>
      <c r="BV1786" s="18"/>
      <c r="BW1786" s="18"/>
      <c r="BX1786" s="18"/>
      <c r="BY1786" s="18"/>
      <c r="BZ1786" s="18"/>
      <c r="CA1786" s="18"/>
      <c r="CB1786" s="18"/>
      <c r="CC1786" s="18"/>
      <c r="CD1786" s="18"/>
      <c r="CE1786" s="18"/>
      <c r="CF1786" s="18"/>
      <c r="CG1786" s="18"/>
      <c r="CH1786" s="18"/>
      <c r="CI1786" s="18" t="s">
        <v>1907</v>
      </c>
      <c r="CJ1786" s="18">
        <v>3.3333333299999999</v>
      </c>
      <c r="CK1786" s="18" t="s">
        <v>1267</v>
      </c>
      <c r="CL1786" s="18" t="s">
        <v>479</v>
      </c>
      <c r="CM1786" s="18">
        <v>5</v>
      </c>
      <c r="CN1786" s="18" t="s">
        <v>561</v>
      </c>
      <c r="CO1786" s="18">
        <v>2.3076923100000002</v>
      </c>
      <c r="CP1786" s="18">
        <v>3.9743589699999999</v>
      </c>
      <c r="CQ1786" s="18">
        <v>1.0256410199999999</v>
      </c>
      <c r="CR1786" s="18">
        <v>0.64102563999999995</v>
      </c>
      <c r="CS1786" s="18" t="s">
        <v>557</v>
      </c>
      <c r="CT1786" s="18">
        <v>14</v>
      </c>
      <c r="CU1786" s="18" t="s">
        <v>522</v>
      </c>
      <c r="CV1786" s="18" t="s">
        <v>257</v>
      </c>
      <c r="CW1786" s="18" t="s">
        <v>257</v>
      </c>
      <c r="CX1786" s="18" t="s">
        <v>1909</v>
      </c>
      <c r="CY1786" s="18"/>
      <c r="CZ1786" s="18"/>
      <c r="DA1786" s="18"/>
      <c r="DB1786" s="18"/>
      <c r="DC1786" s="18"/>
      <c r="DD1786" s="18"/>
      <c r="DE1786" s="18"/>
      <c r="DF1786" s="18"/>
      <c r="DG1786" s="18"/>
      <c r="DH1786" s="18"/>
      <c r="DI1786" s="18"/>
      <c r="DJ1786" s="18"/>
      <c r="DK1786" s="18"/>
      <c r="DL1786" s="18"/>
      <c r="DM1786" s="18"/>
      <c r="DN1786" s="18"/>
      <c r="DO1786" s="56"/>
      <c r="DP1786" s="56"/>
      <c r="DQ1786" s="56"/>
      <c r="DR1786" s="56"/>
      <c r="DS1786" s="56"/>
      <c r="DT1786" s="56"/>
      <c r="DU1786" s="56"/>
      <c r="DV1786" s="56">
        <v>0</v>
      </c>
      <c r="DW1786" s="18"/>
      <c r="DX1786" s="18"/>
      <c r="DY1786" s="18"/>
      <c r="DZ1786" s="56"/>
      <c r="EA1786" s="56"/>
      <c r="EB1786" s="56"/>
      <c r="EC1786" s="18"/>
      <c r="ED1786" s="56"/>
      <c r="EE1786" s="56">
        <v>1</v>
      </c>
      <c r="EF1786" s="56">
        <v>0</v>
      </c>
      <c r="EG1786" s="56">
        <v>0</v>
      </c>
      <c r="EH1786" s="18" t="s">
        <v>2229</v>
      </c>
      <c r="EI1786" s="18">
        <f t="array" ref="EI1786">IF(SUMPRODUCT(--(DO1786:DS1786&lt;&gt;""))=0, 0,1)</f>
        <v>0</v>
      </c>
      <c r="EJ1786" s="18">
        <f t="array" ref="EJ1786">IF(SUMPRODUCT(--(DT1786:EG1786&lt;&gt;""))=0, 0,1)</f>
        <v>1</v>
      </c>
      <c r="EK1786" s="18" cm="1">
        <f t="array" ref="EK1786">IF(SUMPRODUCT(--(EC1786:EG1786&lt;&gt;""))=0, 0,1)</f>
        <v>1</v>
      </c>
      <c r="EL1786" s="18">
        <f t="array" ref="EL1786">IF(SUMPRODUCT(--(EE1786:EG1786&lt;&gt;""))=0, 0,1)</f>
        <v>1</v>
      </c>
      <c r="EM1786" s="18">
        <f t="shared" si="341"/>
        <v>1</v>
      </c>
      <c r="EN1786" s="18" t="str">
        <f t="shared" si="342"/>
        <v>NA</v>
      </c>
      <c r="EO1786" s="18">
        <f t="shared" si="343"/>
        <v>1</v>
      </c>
      <c r="EP1786" s="18">
        <f t="shared" si="344"/>
        <v>1</v>
      </c>
      <c r="EQ1786" s="18">
        <f t="shared" si="333"/>
        <v>1</v>
      </c>
      <c r="ER1786" s="18" t="s">
        <v>2084</v>
      </c>
      <c r="ES1786" s="59">
        <v>43949</v>
      </c>
      <c r="ET1786" s="18"/>
      <c r="EU1786" s="18"/>
    </row>
    <row r="1787" spans="1:151" s="1" customFormat="1" ht="15.75" customHeight="1" x14ac:dyDescent="0.2">
      <c r="A1787" s="5" t="s">
        <v>1986</v>
      </c>
      <c r="B1787" s="24" t="s">
        <v>2219</v>
      </c>
      <c r="C1787" s="56">
        <v>1</v>
      </c>
      <c r="D1787" s="18" t="s">
        <v>2673</v>
      </c>
      <c r="E1787" s="18" t="s">
        <v>2948</v>
      </c>
      <c r="F1787" s="18" t="s">
        <v>553</v>
      </c>
      <c r="G1787" s="18" t="s">
        <v>771</v>
      </c>
      <c r="H1787" s="18" t="s">
        <v>807</v>
      </c>
      <c r="I1787" s="18" t="s">
        <v>667</v>
      </c>
      <c r="J1787" s="18" t="s">
        <v>595</v>
      </c>
      <c r="K1787" s="18" t="s">
        <v>257</v>
      </c>
      <c r="L1787" s="18" t="s">
        <v>1936</v>
      </c>
      <c r="M1787" s="18" t="s">
        <v>341</v>
      </c>
      <c r="N1787" s="56">
        <v>30</v>
      </c>
      <c r="O1787" s="18" t="s">
        <v>2220</v>
      </c>
      <c r="P1787" s="18" t="s">
        <v>2128</v>
      </c>
      <c r="Q1787" s="18" t="s">
        <v>254</v>
      </c>
      <c r="R1787" s="18" t="s">
        <v>2221</v>
      </c>
      <c r="S1787" s="18" t="s">
        <v>2222</v>
      </c>
      <c r="T1787" s="18" t="s">
        <v>2223</v>
      </c>
      <c r="U1787" s="26" t="s">
        <v>257</v>
      </c>
      <c r="V1787" s="26" t="s">
        <v>257</v>
      </c>
      <c r="W1787" s="26" t="s">
        <v>257</v>
      </c>
      <c r="X1787" s="18" t="s">
        <v>2224</v>
      </c>
      <c r="Y1787" s="18">
        <v>92.4</v>
      </c>
      <c r="Z1787" s="18" t="s">
        <v>2202</v>
      </c>
      <c r="AA1787" s="18" t="s">
        <v>257</v>
      </c>
      <c r="AB1787" s="57">
        <f t="shared" si="340"/>
        <v>92.4</v>
      </c>
      <c r="AC1787" s="18" t="s">
        <v>595</v>
      </c>
      <c r="AD1787" s="18" t="s">
        <v>595</v>
      </c>
      <c r="AE1787" s="18" t="s">
        <v>595</v>
      </c>
      <c r="AF1787" s="18">
        <v>87.8</v>
      </c>
      <c r="AG1787" s="18">
        <v>96.8</v>
      </c>
      <c r="AH1787" s="18" t="s">
        <v>595</v>
      </c>
      <c r="AI1787" s="18">
        <v>14</v>
      </c>
      <c r="AJ1787" s="18" t="s">
        <v>522</v>
      </c>
      <c r="AK1787" s="18">
        <v>14</v>
      </c>
      <c r="AL1787" s="18" t="s">
        <v>2236</v>
      </c>
      <c r="AM1787" s="18" t="s">
        <v>2226</v>
      </c>
      <c r="AN1787" s="18">
        <v>0.56917808000000003</v>
      </c>
      <c r="AO1787" s="18" t="s">
        <v>257</v>
      </c>
      <c r="AP1787" s="18" t="s">
        <v>563</v>
      </c>
      <c r="AQ1787" s="18">
        <v>5</v>
      </c>
      <c r="AR1787" s="18" t="s">
        <v>2227</v>
      </c>
      <c r="AS1787" s="18">
        <v>0.56095890000000004</v>
      </c>
      <c r="AT1787" s="18">
        <v>0.57602739999999997</v>
      </c>
      <c r="AU1787" s="18">
        <v>8.2191799999999995E-3</v>
      </c>
      <c r="AV1787" s="18">
        <v>6.8493199999999999E-3</v>
      </c>
      <c r="AW1787" s="18" t="s">
        <v>557</v>
      </c>
      <c r="AX1787" s="18">
        <v>14</v>
      </c>
      <c r="AY1787" s="18" t="s">
        <v>522</v>
      </c>
      <c r="AZ1787" s="18" t="s">
        <v>257</v>
      </c>
      <c r="BA1787" s="18" t="s">
        <v>257</v>
      </c>
      <c r="BB1787" s="18" t="s">
        <v>2228</v>
      </c>
      <c r="BC1787" s="18"/>
      <c r="BD1787" s="18"/>
      <c r="BE1787" s="18"/>
      <c r="BF1787" s="18"/>
      <c r="BG1787" s="18"/>
      <c r="BH1787" s="18"/>
      <c r="BI1787" s="18"/>
      <c r="BJ1787" s="18"/>
      <c r="BK1787" s="18"/>
      <c r="BL1787" s="18"/>
      <c r="BM1787" s="18"/>
      <c r="BN1787" s="18"/>
      <c r="BO1787" s="18"/>
      <c r="BP1787" s="18"/>
      <c r="BQ1787" s="18"/>
      <c r="BR1787" s="18"/>
      <c r="BS1787" s="18"/>
      <c r="BT1787" s="18"/>
      <c r="BU1787" s="18"/>
      <c r="BV1787" s="18"/>
      <c r="BW1787" s="18"/>
      <c r="BX1787" s="18"/>
      <c r="BY1787" s="18"/>
      <c r="BZ1787" s="18"/>
      <c r="CA1787" s="18"/>
      <c r="CB1787" s="18"/>
      <c r="CC1787" s="18"/>
      <c r="CD1787" s="18"/>
      <c r="CE1787" s="18"/>
      <c r="CF1787" s="18"/>
      <c r="CG1787" s="18"/>
      <c r="CH1787" s="18"/>
      <c r="CI1787" s="18" t="s">
        <v>1907</v>
      </c>
      <c r="CJ1787" s="18">
        <v>0</v>
      </c>
      <c r="CK1787" s="18" t="s">
        <v>1267</v>
      </c>
      <c r="CL1787" s="18" t="s">
        <v>479</v>
      </c>
      <c r="CM1787" s="18">
        <v>5</v>
      </c>
      <c r="CN1787" s="18" t="s">
        <v>561</v>
      </c>
      <c r="CO1787" s="18" t="s">
        <v>257</v>
      </c>
      <c r="CP1787" s="18" t="s">
        <v>257</v>
      </c>
      <c r="CQ1787" s="18">
        <v>0</v>
      </c>
      <c r="CR1787" s="18">
        <v>0</v>
      </c>
      <c r="CS1787" s="18" t="s">
        <v>557</v>
      </c>
      <c r="CT1787" s="18">
        <v>14</v>
      </c>
      <c r="CU1787" s="18" t="s">
        <v>522</v>
      </c>
      <c r="CV1787" s="18" t="s">
        <v>257</v>
      </c>
      <c r="CW1787" s="18" t="s">
        <v>257</v>
      </c>
      <c r="CX1787" s="18" t="s">
        <v>1909</v>
      </c>
      <c r="CY1787" s="18"/>
      <c r="CZ1787" s="18"/>
      <c r="DA1787" s="18"/>
      <c r="DB1787" s="18"/>
      <c r="DC1787" s="18"/>
      <c r="DD1787" s="18"/>
      <c r="DE1787" s="18"/>
      <c r="DF1787" s="18"/>
      <c r="DG1787" s="18"/>
      <c r="DH1787" s="18"/>
      <c r="DI1787" s="18"/>
      <c r="DJ1787" s="18"/>
      <c r="DK1787" s="18"/>
      <c r="DL1787" s="18"/>
      <c r="DM1787" s="18"/>
      <c r="DN1787" s="18"/>
      <c r="DO1787" s="56"/>
      <c r="DP1787" s="56"/>
      <c r="DQ1787" s="56"/>
      <c r="DR1787" s="56"/>
      <c r="DS1787" s="56"/>
      <c r="DT1787" s="56"/>
      <c r="DU1787" s="56"/>
      <c r="DV1787" s="56">
        <v>0</v>
      </c>
      <c r="DW1787" s="18"/>
      <c r="DX1787" s="18"/>
      <c r="DY1787" s="18"/>
      <c r="DZ1787" s="56"/>
      <c r="EA1787" s="56"/>
      <c r="EB1787" s="56"/>
      <c r="EC1787" s="18"/>
      <c r="ED1787" s="56"/>
      <c r="EE1787" s="56">
        <v>0</v>
      </c>
      <c r="EF1787" s="56">
        <v>0</v>
      </c>
      <c r="EG1787" s="56">
        <v>0</v>
      </c>
      <c r="EH1787" s="18" t="s">
        <v>2229</v>
      </c>
      <c r="EI1787" s="18">
        <f t="array" ref="EI1787">IF(SUMPRODUCT(--(DO1787:DS1787&lt;&gt;""))=0, 0,1)</f>
        <v>0</v>
      </c>
      <c r="EJ1787" s="18">
        <f t="array" ref="EJ1787">IF(SUMPRODUCT(--(DT1787:EG1787&lt;&gt;""))=0, 0,1)</f>
        <v>1</v>
      </c>
      <c r="EK1787" s="18" cm="1">
        <f t="array" ref="EK1787">IF(SUMPRODUCT(--(EC1787:EG1787&lt;&gt;""))=0, 0,1)</f>
        <v>1</v>
      </c>
      <c r="EL1787" s="18">
        <f t="array" ref="EL1787">IF(SUMPRODUCT(--(EE1787:EG1787&lt;&gt;""))=0, 0,1)</f>
        <v>1</v>
      </c>
      <c r="EM1787" s="18">
        <f t="shared" si="341"/>
        <v>0</v>
      </c>
      <c r="EN1787" s="18" t="str">
        <f t="shared" si="342"/>
        <v>NA</v>
      </c>
      <c r="EO1787" s="18">
        <f t="shared" si="343"/>
        <v>0</v>
      </c>
      <c r="EP1787" s="18">
        <f t="shared" si="344"/>
        <v>0</v>
      </c>
      <c r="EQ1787" s="18">
        <f t="shared" si="333"/>
        <v>0</v>
      </c>
      <c r="ER1787" s="18" t="s">
        <v>2084</v>
      </c>
      <c r="ES1787" s="59">
        <v>43949</v>
      </c>
      <c r="ET1787" s="18"/>
      <c r="EU1787" s="18"/>
    </row>
    <row r="1788" spans="1:151" s="1" customFormat="1" ht="15.75" customHeight="1" x14ac:dyDescent="0.2">
      <c r="A1788" s="5" t="s">
        <v>1986</v>
      </c>
      <c r="B1788" s="24" t="s">
        <v>2219</v>
      </c>
      <c r="C1788" s="56">
        <v>1</v>
      </c>
      <c r="D1788" s="18" t="s">
        <v>1651</v>
      </c>
      <c r="E1788" s="18" t="s">
        <v>2949</v>
      </c>
      <c r="F1788" s="18" t="s">
        <v>553</v>
      </c>
      <c r="G1788" s="18" t="s">
        <v>771</v>
      </c>
      <c r="H1788" s="18" t="s">
        <v>807</v>
      </c>
      <c r="I1788" s="18" t="s">
        <v>667</v>
      </c>
      <c r="J1788" s="18" t="s">
        <v>595</v>
      </c>
      <c r="K1788" s="18" t="s">
        <v>257</v>
      </c>
      <c r="L1788" s="18" t="s">
        <v>1936</v>
      </c>
      <c r="M1788" s="18" t="s">
        <v>341</v>
      </c>
      <c r="N1788" s="56">
        <v>30</v>
      </c>
      <c r="O1788" s="18" t="s">
        <v>2220</v>
      </c>
      <c r="P1788" s="18" t="s">
        <v>2128</v>
      </c>
      <c r="Q1788" s="18" t="s">
        <v>254</v>
      </c>
      <c r="R1788" s="18" t="s">
        <v>2221</v>
      </c>
      <c r="S1788" s="18" t="s">
        <v>2222</v>
      </c>
      <c r="T1788" s="18" t="s">
        <v>2223</v>
      </c>
      <c r="U1788" s="26" t="s">
        <v>257</v>
      </c>
      <c r="V1788" s="26" t="s">
        <v>257</v>
      </c>
      <c r="W1788" s="26" t="s">
        <v>257</v>
      </c>
      <c r="X1788" s="18" t="s">
        <v>2224</v>
      </c>
      <c r="Y1788" s="18">
        <v>1</v>
      </c>
      <c r="Z1788" s="18" t="s">
        <v>2202</v>
      </c>
      <c r="AA1788" s="18" t="s">
        <v>257</v>
      </c>
      <c r="AB1788" s="57">
        <f t="shared" si="340"/>
        <v>1</v>
      </c>
      <c r="AC1788" s="18" t="s">
        <v>595</v>
      </c>
      <c r="AD1788" s="18" t="s">
        <v>595</v>
      </c>
      <c r="AE1788" s="18" t="s">
        <v>595</v>
      </c>
      <c r="AF1788" s="18" t="s">
        <v>595</v>
      </c>
      <c r="AG1788" s="18" t="s">
        <v>595</v>
      </c>
      <c r="AH1788" s="18" t="s">
        <v>595</v>
      </c>
      <c r="AI1788" s="18">
        <v>21</v>
      </c>
      <c r="AJ1788" s="18" t="s">
        <v>522</v>
      </c>
      <c r="AK1788" s="18">
        <v>21</v>
      </c>
      <c r="AL1788" s="18"/>
      <c r="AM1788" s="18" t="s">
        <v>2226</v>
      </c>
      <c r="AN1788" s="18">
        <v>0.55821918000000004</v>
      </c>
      <c r="AO1788" s="18" t="s">
        <v>257</v>
      </c>
      <c r="AP1788" s="18" t="s">
        <v>563</v>
      </c>
      <c r="AQ1788" s="18">
        <v>5</v>
      </c>
      <c r="AR1788" s="18" t="s">
        <v>2227</v>
      </c>
      <c r="AS1788" s="18">
        <v>0.54315068</v>
      </c>
      <c r="AT1788" s="18">
        <v>0.57465752999999997</v>
      </c>
      <c r="AU1788" s="18">
        <v>1.50685E-2</v>
      </c>
      <c r="AV1788" s="18">
        <v>1.6438350000000001E-2</v>
      </c>
      <c r="AW1788" s="18" t="s">
        <v>557</v>
      </c>
      <c r="AX1788" s="18">
        <v>21</v>
      </c>
      <c r="AY1788" s="18" t="s">
        <v>522</v>
      </c>
      <c r="AZ1788" s="18" t="s">
        <v>257</v>
      </c>
      <c r="BA1788" s="18" t="s">
        <v>257</v>
      </c>
      <c r="BB1788" s="18" t="s">
        <v>2228</v>
      </c>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t="s">
        <v>1907</v>
      </c>
      <c r="CJ1788" s="18">
        <v>0</v>
      </c>
      <c r="CK1788" s="18" t="s">
        <v>1267</v>
      </c>
      <c r="CL1788" s="18" t="s">
        <v>479</v>
      </c>
      <c r="CM1788" s="18">
        <v>5</v>
      </c>
      <c r="CN1788" s="18" t="s">
        <v>561</v>
      </c>
      <c r="CO1788" s="18" t="s">
        <v>257</v>
      </c>
      <c r="CP1788" s="18" t="s">
        <v>257</v>
      </c>
      <c r="CQ1788" s="18">
        <v>0</v>
      </c>
      <c r="CR1788" s="18">
        <v>0</v>
      </c>
      <c r="CS1788" s="18" t="s">
        <v>557</v>
      </c>
      <c r="CT1788" s="18">
        <v>21</v>
      </c>
      <c r="CU1788" s="18" t="s">
        <v>522</v>
      </c>
      <c r="CV1788" s="18" t="s">
        <v>257</v>
      </c>
      <c r="CW1788" s="18" t="s">
        <v>257</v>
      </c>
      <c r="CX1788" s="18" t="s">
        <v>1909</v>
      </c>
      <c r="CY1788" s="18"/>
      <c r="CZ1788" s="18"/>
      <c r="DA1788" s="18"/>
      <c r="DB1788" s="18"/>
      <c r="DC1788" s="18"/>
      <c r="DD1788" s="18"/>
      <c r="DE1788" s="18"/>
      <c r="DF1788" s="18"/>
      <c r="DG1788" s="18"/>
      <c r="DH1788" s="18"/>
      <c r="DI1788" s="18"/>
      <c r="DJ1788" s="18"/>
      <c r="DK1788" s="18"/>
      <c r="DL1788" s="18"/>
      <c r="DM1788" s="18"/>
      <c r="DN1788" s="18"/>
      <c r="DO1788" s="56"/>
      <c r="DP1788" s="56"/>
      <c r="DQ1788" s="56"/>
      <c r="DR1788" s="56"/>
      <c r="DS1788" s="56"/>
      <c r="DT1788" s="56"/>
      <c r="DU1788" s="56"/>
      <c r="DV1788" s="56">
        <v>0</v>
      </c>
      <c r="DW1788" s="18"/>
      <c r="DX1788" s="18"/>
      <c r="DY1788" s="18"/>
      <c r="DZ1788" s="56"/>
      <c r="EA1788" s="56"/>
      <c r="EB1788" s="56"/>
      <c r="EC1788" s="18"/>
      <c r="ED1788" s="56"/>
      <c r="EE1788" s="56">
        <v>0</v>
      </c>
      <c r="EF1788" s="56">
        <v>0</v>
      </c>
      <c r="EG1788" s="56">
        <v>0</v>
      </c>
      <c r="EH1788" s="18" t="s">
        <v>2229</v>
      </c>
      <c r="EI1788" s="18">
        <f t="array" ref="EI1788">IF(SUMPRODUCT(--(DO1788:DS1788&lt;&gt;""))=0, 0,1)</f>
        <v>0</v>
      </c>
      <c r="EJ1788" s="18">
        <f t="array" ref="EJ1788">IF(SUMPRODUCT(--(DT1788:EG1788&lt;&gt;""))=0, 0,1)</f>
        <v>1</v>
      </c>
      <c r="EK1788" s="18" cm="1">
        <f t="array" ref="EK1788">IF(SUMPRODUCT(--(EC1788:EG1788&lt;&gt;""))=0, 0,1)</f>
        <v>1</v>
      </c>
      <c r="EL1788" s="18">
        <f t="array" ref="EL1788">IF(SUMPRODUCT(--(EE1788:EG1788&lt;&gt;""))=0, 0,1)</f>
        <v>1</v>
      </c>
      <c r="EM1788" s="18">
        <f t="shared" si="341"/>
        <v>0</v>
      </c>
      <c r="EN1788" s="18" t="str">
        <f t="shared" si="342"/>
        <v>NA</v>
      </c>
      <c r="EO1788" s="18">
        <f t="shared" si="343"/>
        <v>0</v>
      </c>
      <c r="EP1788" s="18">
        <f t="shared" si="344"/>
        <v>0</v>
      </c>
      <c r="EQ1788" s="18">
        <f t="shared" si="333"/>
        <v>0</v>
      </c>
      <c r="ER1788" s="18" t="s">
        <v>2084</v>
      </c>
      <c r="ES1788" s="59">
        <v>43949</v>
      </c>
      <c r="ET1788" s="18"/>
      <c r="EU1788" s="18"/>
    </row>
    <row r="1789" spans="1:151" s="1" customFormat="1" ht="15.75" customHeight="1" x14ac:dyDescent="0.2">
      <c r="A1789" s="5" t="s">
        <v>1986</v>
      </c>
      <c r="B1789" s="24" t="s">
        <v>2219</v>
      </c>
      <c r="C1789" s="56">
        <v>1</v>
      </c>
      <c r="D1789" s="18" t="s">
        <v>2670</v>
      </c>
      <c r="E1789" s="18" t="s">
        <v>2949</v>
      </c>
      <c r="F1789" s="18" t="s">
        <v>553</v>
      </c>
      <c r="G1789" s="18" t="s">
        <v>771</v>
      </c>
      <c r="H1789" s="18" t="s">
        <v>807</v>
      </c>
      <c r="I1789" s="18" t="s">
        <v>667</v>
      </c>
      <c r="J1789" s="18" t="s">
        <v>595</v>
      </c>
      <c r="K1789" s="18" t="s">
        <v>257</v>
      </c>
      <c r="L1789" s="18" t="s">
        <v>1936</v>
      </c>
      <c r="M1789" s="18" t="s">
        <v>341</v>
      </c>
      <c r="N1789" s="56">
        <v>30</v>
      </c>
      <c r="O1789" s="18" t="s">
        <v>2220</v>
      </c>
      <c r="P1789" s="18" t="s">
        <v>2128</v>
      </c>
      <c r="Q1789" s="18" t="s">
        <v>254</v>
      </c>
      <c r="R1789" s="18" t="s">
        <v>2221</v>
      </c>
      <c r="S1789" s="18" t="s">
        <v>2222</v>
      </c>
      <c r="T1789" s="18" t="s">
        <v>2223</v>
      </c>
      <c r="U1789" s="26" t="s">
        <v>257</v>
      </c>
      <c r="V1789" s="26" t="s">
        <v>257</v>
      </c>
      <c r="W1789" s="26" t="s">
        <v>257</v>
      </c>
      <c r="X1789" s="18" t="s">
        <v>2224</v>
      </c>
      <c r="Y1789" s="18">
        <v>35.799999999999997</v>
      </c>
      <c r="Z1789" s="18" t="s">
        <v>2202</v>
      </c>
      <c r="AA1789" s="18" t="s">
        <v>257</v>
      </c>
      <c r="AB1789" s="57">
        <f t="shared" si="340"/>
        <v>35.799999999999997</v>
      </c>
      <c r="AC1789" s="18" t="s">
        <v>595</v>
      </c>
      <c r="AD1789" s="18" t="s">
        <v>595</v>
      </c>
      <c r="AE1789" s="18" t="s">
        <v>595</v>
      </c>
      <c r="AF1789" s="18">
        <v>33.5</v>
      </c>
      <c r="AG1789" s="18">
        <v>38.1</v>
      </c>
      <c r="AH1789" s="18" t="s">
        <v>595</v>
      </c>
      <c r="AI1789" s="18">
        <v>21</v>
      </c>
      <c r="AJ1789" s="18" t="s">
        <v>522</v>
      </c>
      <c r="AK1789" s="18">
        <v>21</v>
      </c>
      <c r="AL1789" s="18"/>
      <c r="AM1789" s="18" t="s">
        <v>2226</v>
      </c>
      <c r="AN1789" s="18">
        <v>0.55410959000000004</v>
      </c>
      <c r="AO1789" s="18" t="s">
        <v>257</v>
      </c>
      <c r="AP1789" s="18" t="s">
        <v>563</v>
      </c>
      <c r="AQ1789" s="18">
        <v>5</v>
      </c>
      <c r="AR1789" s="18" t="s">
        <v>2227</v>
      </c>
      <c r="AS1789" s="18">
        <v>0.53630137</v>
      </c>
      <c r="AT1789" s="18">
        <v>0.56917808000000003</v>
      </c>
      <c r="AU1789" s="18">
        <v>1.780822E-2</v>
      </c>
      <c r="AV1789" s="18">
        <v>1.506849E-2</v>
      </c>
      <c r="AW1789" s="18" t="s">
        <v>557</v>
      </c>
      <c r="AX1789" s="18">
        <v>21</v>
      </c>
      <c r="AY1789" s="18" t="s">
        <v>522</v>
      </c>
      <c r="AZ1789" s="18" t="s">
        <v>257</v>
      </c>
      <c r="BA1789" s="18" t="s">
        <v>257</v>
      </c>
      <c r="BB1789" s="18" t="s">
        <v>2228</v>
      </c>
      <c r="BC1789" s="18"/>
      <c r="BD1789" s="18"/>
      <c r="BE1789" s="18"/>
      <c r="BF1789" s="18"/>
      <c r="BG1789" s="18"/>
      <c r="BH1789" s="18"/>
      <c r="BI1789" s="18"/>
      <c r="BJ1789" s="18"/>
      <c r="BK1789" s="18"/>
      <c r="BL1789" s="18"/>
      <c r="BM1789" s="18"/>
      <c r="BN1789" s="18"/>
      <c r="BO1789" s="18"/>
      <c r="BP1789" s="18"/>
      <c r="BQ1789" s="18"/>
      <c r="BR1789" s="18"/>
      <c r="BS1789" s="18"/>
      <c r="BT1789" s="18"/>
      <c r="BU1789" s="18"/>
      <c r="BV1789" s="18"/>
      <c r="BW1789" s="18"/>
      <c r="BX1789" s="18"/>
      <c r="BY1789" s="18"/>
      <c r="BZ1789" s="18"/>
      <c r="CA1789" s="18"/>
      <c r="CB1789" s="18"/>
      <c r="CC1789" s="18"/>
      <c r="CD1789" s="18"/>
      <c r="CE1789" s="18"/>
      <c r="CF1789" s="18"/>
      <c r="CG1789" s="18"/>
      <c r="CH1789" s="18"/>
      <c r="CI1789" s="18" t="s">
        <v>1907</v>
      </c>
      <c r="CJ1789" s="18">
        <v>0</v>
      </c>
      <c r="CK1789" s="18" t="s">
        <v>1267</v>
      </c>
      <c r="CL1789" s="18" t="s">
        <v>479</v>
      </c>
      <c r="CM1789" s="18">
        <v>5</v>
      </c>
      <c r="CN1789" s="18" t="s">
        <v>561</v>
      </c>
      <c r="CO1789" s="18" t="s">
        <v>257</v>
      </c>
      <c r="CP1789" s="18" t="s">
        <v>257</v>
      </c>
      <c r="CQ1789" s="18">
        <v>0</v>
      </c>
      <c r="CR1789" s="18">
        <v>0</v>
      </c>
      <c r="CS1789" s="18" t="s">
        <v>557</v>
      </c>
      <c r="CT1789" s="18">
        <v>21</v>
      </c>
      <c r="CU1789" s="18" t="s">
        <v>522</v>
      </c>
      <c r="CV1789" s="18" t="s">
        <v>257</v>
      </c>
      <c r="CW1789" s="18" t="s">
        <v>257</v>
      </c>
      <c r="CX1789" s="18" t="s">
        <v>1909</v>
      </c>
      <c r="CY1789" s="18"/>
      <c r="CZ1789" s="18"/>
      <c r="DA1789" s="18"/>
      <c r="DB1789" s="18"/>
      <c r="DC1789" s="18"/>
      <c r="DD1789" s="18"/>
      <c r="DE1789" s="18"/>
      <c r="DF1789" s="18"/>
      <c r="DG1789" s="18"/>
      <c r="DH1789" s="18"/>
      <c r="DI1789" s="18"/>
      <c r="DJ1789" s="18"/>
      <c r="DK1789" s="18"/>
      <c r="DL1789" s="18"/>
      <c r="DM1789" s="18"/>
      <c r="DN1789" s="18"/>
      <c r="DO1789" s="56"/>
      <c r="DP1789" s="56"/>
      <c r="DQ1789" s="56"/>
      <c r="DR1789" s="56"/>
      <c r="DS1789" s="56"/>
      <c r="DT1789" s="56"/>
      <c r="DU1789" s="56"/>
      <c r="DV1789" s="56">
        <v>0</v>
      </c>
      <c r="DW1789" s="18"/>
      <c r="DX1789" s="18"/>
      <c r="DY1789" s="18"/>
      <c r="DZ1789" s="56"/>
      <c r="EA1789" s="56"/>
      <c r="EB1789" s="56"/>
      <c r="EC1789" s="18"/>
      <c r="ED1789" s="56"/>
      <c r="EE1789" s="56">
        <v>0</v>
      </c>
      <c r="EF1789" s="56">
        <v>0</v>
      </c>
      <c r="EG1789" s="56">
        <v>0</v>
      </c>
      <c r="EH1789" s="18" t="s">
        <v>2229</v>
      </c>
      <c r="EI1789" s="18">
        <f t="array" ref="EI1789">IF(SUMPRODUCT(--(DO1789:DS1789&lt;&gt;""))=0, 0,1)</f>
        <v>0</v>
      </c>
      <c r="EJ1789" s="18">
        <f t="array" ref="EJ1789">IF(SUMPRODUCT(--(DT1789:EG1789&lt;&gt;""))=0, 0,1)</f>
        <v>1</v>
      </c>
      <c r="EK1789" s="18" cm="1">
        <f t="array" ref="EK1789">IF(SUMPRODUCT(--(EC1789:EG1789&lt;&gt;""))=0, 0,1)</f>
        <v>1</v>
      </c>
      <c r="EL1789" s="18">
        <f t="array" ref="EL1789">IF(SUMPRODUCT(--(EE1789:EG1789&lt;&gt;""))=0, 0,1)</f>
        <v>1</v>
      </c>
      <c r="EM1789" s="18">
        <f t="shared" si="341"/>
        <v>0</v>
      </c>
      <c r="EN1789" s="18" t="str">
        <f t="shared" si="342"/>
        <v>NA</v>
      </c>
      <c r="EO1789" s="18">
        <f t="shared" si="343"/>
        <v>0</v>
      </c>
      <c r="EP1789" s="18">
        <f t="shared" si="344"/>
        <v>0</v>
      </c>
      <c r="EQ1789" s="18">
        <f t="shared" si="333"/>
        <v>0</v>
      </c>
      <c r="ER1789" s="18" t="s">
        <v>2084</v>
      </c>
      <c r="ES1789" s="59">
        <v>43949</v>
      </c>
      <c r="ET1789" s="18"/>
      <c r="EU1789" s="18"/>
    </row>
    <row r="1790" spans="1:151" s="1" customFormat="1" ht="15.75" customHeight="1" x14ac:dyDescent="0.2">
      <c r="A1790" s="5" t="s">
        <v>1986</v>
      </c>
      <c r="B1790" s="24" t="s">
        <v>2219</v>
      </c>
      <c r="C1790" s="56">
        <v>1</v>
      </c>
      <c r="D1790" s="18" t="s">
        <v>2671</v>
      </c>
      <c r="E1790" s="18" t="s">
        <v>2949</v>
      </c>
      <c r="F1790" s="18" t="s">
        <v>553</v>
      </c>
      <c r="G1790" s="18" t="s">
        <v>771</v>
      </c>
      <c r="H1790" s="18" t="s">
        <v>807</v>
      </c>
      <c r="I1790" s="18" t="s">
        <v>667</v>
      </c>
      <c r="J1790" s="18" t="s">
        <v>595</v>
      </c>
      <c r="K1790" s="18" t="s">
        <v>257</v>
      </c>
      <c r="L1790" s="18" t="s">
        <v>1936</v>
      </c>
      <c r="M1790" s="18" t="s">
        <v>341</v>
      </c>
      <c r="N1790" s="56">
        <v>30</v>
      </c>
      <c r="O1790" s="18" t="s">
        <v>2220</v>
      </c>
      <c r="P1790" s="18" t="s">
        <v>2128</v>
      </c>
      <c r="Q1790" s="18" t="s">
        <v>254</v>
      </c>
      <c r="R1790" s="18" t="s">
        <v>2221</v>
      </c>
      <c r="S1790" s="18" t="s">
        <v>2222</v>
      </c>
      <c r="T1790" s="18" t="s">
        <v>2223</v>
      </c>
      <c r="U1790" s="26" t="s">
        <v>257</v>
      </c>
      <c r="V1790" s="26" t="s">
        <v>257</v>
      </c>
      <c r="W1790" s="26" t="s">
        <v>257</v>
      </c>
      <c r="X1790" s="18"/>
      <c r="Y1790" s="18">
        <v>35.799999999999997</v>
      </c>
      <c r="Z1790" s="18" t="s">
        <v>2202</v>
      </c>
      <c r="AA1790" s="18" t="s">
        <v>257</v>
      </c>
      <c r="AB1790" s="57">
        <f t="shared" si="340"/>
        <v>35.799999999999997</v>
      </c>
      <c r="AC1790" s="18" t="s">
        <v>595</v>
      </c>
      <c r="AD1790" s="18" t="s">
        <v>595</v>
      </c>
      <c r="AE1790" s="18" t="s">
        <v>595</v>
      </c>
      <c r="AF1790" s="18">
        <v>33.5</v>
      </c>
      <c r="AG1790" s="18">
        <v>38.1</v>
      </c>
      <c r="AH1790" s="18" t="s">
        <v>595</v>
      </c>
      <c r="AI1790" s="18">
        <v>21</v>
      </c>
      <c r="AJ1790" s="18" t="s">
        <v>522</v>
      </c>
      <c r="AK1790" s="18">
        <v>21</v>
      </c>
      <c r="AL1790" s="18" t="s">
        <v>2237</v>
      </c>
      <c r="AM1790" s="18" t="s">
        <v>2226</v>
      </c>
      <c r="AN1790" s="18">
        <v>0.55684931999999998</v>
      </c>
      <c r="AO1790" s="18" t="s">
        <v>257</v>
      </c>
      <c r="AP1790" s="18" t="s">
        <v>563</v>
      </c>
      <c r="AQ1790" s="18">
        <v>5</v>
      </c>
      <c r="AR1790" s="18" t="s">
        <v>2227</v>
      </c>
      <c r="AS1790" s="18">
        <v>0.54863013999999999</v>
      </c>
      <c r="AT1790" s="18">
        <v>0.56506849000000003</v>
      </c>
      <c r="AU1790" s="18">
        <v>8.2191799999999995E-3</v>
      </c>
      <c r="AV1790" s="18">
        <v>8.2191699999999996E-3</v>
      </c>
      <c r="AW1790" s="18" t="s">
        <v>557</v>
      </c>
      <c r="AX1790" s="18">
        <v>21</v>
      </c>
      <c r="AY1790" s="18" t="s">
        <v>522</v>
      </c>
      <c r="AZ1790" s="18" t="s">
        <v>257</v>
      </c>
      <c r="BA1790" s="18" t="s">
        <v>257</v>
      </c>
      <c r="BB1790" s="18" t="s">
        <v>2228</v>
      </c>
      <c r="BC1790" s="18"/>
      <c r="BD1790" s="18"/>
      <c r="BE1790" s="18"/>
      <c r="BF1790" s="18"/>
      <c r="BG1790" s="18"/>
      <c r="BH1790" s="18"/>
      <c r="BI1790" s="18"/>
      <c r="BJ1790" s="18"/>
      <c r="BK1790" s="18"/>
      <c r="BL1790" s="18"/>
      <c r="BM1790" s="18"/>
      <c r="BN1790" s="18"/>
      <c r="BO1790" s="18"/>
      <c r="BP1790" s="18"/>
      <c r="BQ1790" s="18"/>
      <c r="BR1790" s="18"/>
      <c r="BS1790" s="18"/>
      <c r="BT1790" s="18"/>
      <c r="BU1790" s="18"/>
      <c r="BV1790" s="18"/>
      <c r="BW1790" s="18"/>
      <c r="BX1790" s="18"/>
      <c r="BY1790" s="18"/>
      <c r="BZ1790" s="18"/>
      <c r="CA1790" s="18"/>
      <c r="CB1790" s="18"/>
      <c r="CC1790" s="18"/>
      <c r="CD1790" s="18"/>
      <c r="CE1790" s="18"/>
      <c r="CF1790" s="18"/>
      <c r="CG1790" s="18"/>
      <c r="CH1790" s="18"/>
      <c r="CI1790" s="18" t="s">
        <v>1907</v>
      </c>
      <c r="CJ1790" s="18">
        <v>8.8461538500000003</v>
      </c>
      <c r="CK1790" s="18" t="s">
        <v>1267</v>
      </c>
      <c r="CL1790" s="18" t="s">
        <v>479</v>
      </c>
      <c r="CM1790" s="18">
        <v>5</v>
      </c>
      <c r="CN1790" s="18" t="s">
        <v>561</v>
      </c>
      <c r="CO1790" s="18">
        <v>0.12820513</v>
      </c>
      <c r="CP1790" s="18">
        <v>17.820512799999999</v>
      </c>
      <c r="CQ1790" s="18">
        <v>8.7179487200000008</v>
      </c>
      <c r="CR1790" s="18">
        <v>8.9743589499999992</v>
      </c>
      <c r="CS1790" s="18" t="s">
        <v>557</v>
      </c>
      <c r="CT1790" s="18">
        <v>21</v>
      </c>
      <c r="CU1790" s="18" t="s">
        <v>522</v>
      </c>
      <c r="CV1790" s="18" t="s">
        <v>257</v>
      </c>
      <c r="CW1790" s="18" t="s">
        <v>257</v>
      </c>
      <c r="CX1790" s="18" t="s">
        <v>1909</v>
      </c>
      <c r="CY1790" s="18"/>
      <c r="CZ1790" s="18"/>
      <c r="DA1790" s="18"/>
      <c r="DB1790" s="18"/>
      <c r="DC1790" s="18"/>
      <c r="DD1790" s="18"/>
      <c r="DE1790" s="18"/>
      <c r="DF1790" s="18"/>
      <c r="DG1790" s="18"/>
      <c r="DH1790" s="18"/>
      <c r="DI1790" s="18"/>
      <c r="DJ1790" s="18"/>
      <c r="DK1790" s="18"/>
      <c r="DL1790" s="18"/>
      <c r="DM1790" s="18"/>
      <c r="DN1790" s="18"/>
      <c r="DO1790" s="56"/>
      <c r="DP1790" s="56"/>
      <c r="DQ1790" s="56"/>
      <c r="DR1790" s="56"/>
      <c r="DS1790" s="56"/>
      <c r="DT1790" s="56"/>
      <c r="DU1790" s="56"/>
      <c r="DV1790" s="56">
        <v>0</v>
      </c>
      <c r="DW1790" s="18"/>
      <c r="DX1790" s="18"/>
      <c r="DY1790" s="18"/>
      <c r="DZ1790" s="56"/>
      <c r="EA1790" s="56"/>
      <c r="EB1790" s="56"/>
      <c r="EC1790" s="18"/>
      <c r="ED1790" s="56"/>
      <c r="EE1790" s="56">
        <v>0</v>
      </c>
      <c r="EF1790" s="56">
        <v>0</v>
      </c>
      <c r="EG1790" s="56">
        <v>0</v>
      </c>
      <c r="EH1790" s="18" t="s">
        <v>2229</v>
      </c>
      <c r="EI1790" s="18">
        <f t="array" ref="EI1790">IF(SUMPRODUCT(--(DO1790:DS1790&lt;&gt;""))=0, 0,1)</f>
        <v>0</v>
      </c>
      <c r="EJ1790" s="18">
        <f t="array" ref="EJ1790">IF(SUMPRODUCT(--(DT1790:EG1790&lt;&gt;""))=0, 0,1)</f>
        <v>1</v>
      </c>
      <c r="EK1790" s="18" cm="1">
        <f t="array" ref="EK1790">IF(SUMPRODUCT(--(EC1790:EG1790&lt;&gt;""))=0, 0,1)</f>
        <v>1</v>
      </c>
      <c r="EL1790" s="18">
        <f t="array" ref="EL1790">IF(SUMPRODUCT(--(EE1790:EG1790&lt;&gt;""))=0, 0,1)</f>
        <v>1</v>
      </c>
      <c r="EM1790" s="18">
        <f t="shared" si="341"/>
        <v>0</v>
      </c>
      <c r="EN1790" s="18" t="str">
        <f t="shared" si="342"/>
        <v>NA</v>
      </c>
      <c r="EO1790" s="18">
        <f t="shared" si="343"/>
        <v>0</v>
      </c>
      <c r="EP1790" s="18">
        <f t="shared" si="344"/>
        <v>0</v>
      </c>
      <c r="EQ1790" s="18">
        <f t="shared" si="333"/>
        <v>0</v>
      </c>
      <c r="ER1790" s="18" t="s">
        <v>2084</v>
      </c>
      <c r="ES1790" s="59">
        <v>43949</v>
      </c>
      <c r="ET1790" s="18"/>
      <c r="EU1790" s="18"/>
    </row>
    <row r="1791" spans="1:151" s="1" customFormat="1" ht="15.75" customHeight="1" x14ac:dyDescent="0.2">
      <c r="A1791" s="5" t="s">
        <v>1986</v>
      </c>
      <c r="B1791" s="24" t="s">
        <v>2219</v>
      </c>
      <c r="C1791" s="56">
        <v>1</v>
      </c>
      <c r="D1791" s="18" t="s">
        <v>2672</v>
      </c>
      <c r="E1791" s="18" t="s">
        <v>2949</v>
      </c>
      <c r="F1791" s="18" t="s">
        <v>553</v>
      </c>
      <c r="G1791" s="18" t="s">
        <v>771</v>
      </c>
      <c r="H1791" s="18" t="s">
        <v>807</v>
      </c>
      <c r="I1791" s="18" t="s">
        <v>667</v>
      </c>
      <c r="J1791" s="18" t="s">
        <v>595</v>
      </c>
      <c r="K1791" s="18" t="s">
        <v>257</v>
      </c>
      <c r="L1791" s="18" t="s">
        <v>1936</v>
      </c>
      <c r="M1791" s="18" t="s">
        <v>341</v>
      </c>
      <c r="N1791" s="56">
        <v>30</v>
      </c>
      <c r="O1791" s="18" t="s">
        <v>2220</v>
      </c>
      <c r="P1791" s="18" t="s">
        <v>2128</v>
      </c>
      <c r="Q1791" s="18" t="s">
        <v>254</v>
      </c>
      <c r="R1791" s="18" t="s">
        <v>2221</v>
      </c>
      <c r="S1791" s="18" t="s">
        <v>2222</v>
      </c>
      <c r="T1791" s="18" t="s">
        <v>2223</v>
      </c>
      <c r="U1791" s="26" t="s">
        <v>257</v>
      </c>
      <c r="V1791" s="26" t="s">
        <v>257</v>
      </c>
      <c r="W1791" s="26" t="s">
        <v>257</v>
      </c>
      <c r="X1791" s="18" t="s">
        <v>2224</v>
      </c>
      <c r="Y1791" s="18">
        <v>92.4</v>
      </c>
      <c r="Z1791" s="18" t="s">
        <v>2202</v>
      </c>
      <c r="AA1791" s="18" t="s">
        <v>257</v>
      </c>
      <c r="AB1791" s="57">
        <f t="shared" si="340"/>
        <v>92.4</v>
      </c>
      <c r="AC1791" s="18" t="s">
        <v>595</v>
      </c>
      <c r="AD1791" s="18" t="s">
        <v>595</v>
      </c>
      <c r="AE1791" s="18" t="s">
        <v>595</v>
      </c>
      <c r="AF1791" s="18">
        <v>87.8</v>
      </c>
      <c r="AG1791" s="18">
        <v>96.8</v>
      </c>
      <c r="AH1791" s="18" t="s">
        <v>595</v>
      </c>
      <c r="AI1791" s="18">
        <v>21</v>
      </c>
      <c r="AJ1791" s="18" t="s">
        <v>522</v>
      </c>
      <c r="AK1791" s="18">
        <v>21</v>
      </c>
      <c r="AL1791" s="18"/>
      <c r="AM1791" s="18" t="s">
        <v>2226</v>
      </c>
      <c r="AN1791" s="18">
        <v>0.57876711999999997</v>
      </c>
      <c r="AO1791" s="18" t="s">
        <v>257</v>
      </c>
      <c r="AP1791" s="18" t="s">
        <v>563</v>
      </c>
      <c r="AQ1791" s="18">
        <v>5</v>
      </c>
      <c r="AR1791" s="18" t="s">
        <v>2227</v>
      </c>
      <c r="AS1791" s="18">
        <v>0.56917808000000003</v>
      </c>
      <c r="AT1791" s="18">
        <v>0.58767122999999999</v>
      </c>
      <c r="AU1791" s="18">
        <v>9.5890400000000001E-3</v>
      </c>
      <c r="AV1791" s="18">
        <v>8.9041099999999998E-3</v>
      </c>
      <c r="AW1791" s="18" t="s">
        <v>557</v>
      </c>
      <c r="AX1791" s="18">
        <v>21</v>
      </c>
      <c r="AY1791" s="18" t="s">
        <v>522</v>
      </c>
      <c r="AZ1791" s="18" t="s">
        <v>257</v>
      </c>
      <c r="BA1791" s="18" t="s">
        <v>257</v>
      </c>
      <c r="BB1791" s="18" t="s">
        <v>2228</v>
      </c>
      <c r="BC1791" s="18"/>
      <c r="BD1791" s="18"/>
      <c r="BE1791" s="18"/>
      <c r="BF1791" s="18"/>
      <c r="BG1791" s="18"/>
      <c r="BH1791" s="18"/>
      <c r="BI1791" s="18"/>
      <c r="BJ1791" s="18"/>
      <c r="BK1791" s="18"/>
      <c r="BL1791" s="18"/>
      <c r="BM1791" s="18"/>
      <c r="BN1791" s="18"/>
      <c r="BO1791" s="18"/>
      <c r="BP1791" s="18"/>
      <c r="BQ1791" s="18"/>
      <c r="BR1791" s="18"/>
      <c r="BS1791" s="18"/>
      <c r="BT1791" s="18"/>
      <c r="BU1791" s="18"/>
      <c r="BV1791" s="18"/>
      <c r="BW1791" s="18"/>
      <c r="BX1791" s="18"/>
      <c r="BY1791" s="18"/>
      <c r="BZ1791" s="18"/>
      <c r="CA1791" s="18"/>
      <c r="CB1791" s="18"/>
      <c r="CC1791" s="18"/>
      <c r="CD1791" s="18"/>
      <c r="CE1791" s="18"/>
      <c r="CF1791" s="18"/>
      <c r="CG1791" s="18"/>
      <c r="CH1791" s="18"/>
      <c r="CI1791" s="18" t="s">
        <v>1907</v>
      </c>
      <c r="CJ1791" s="18">
        <v>0</v>
      </c>
      <c r="CK1791" s="18" t="s">
        <v>1267</v>
      </c>
      <c r="CL1791" s="18" t="s">
        <v>479</v>
      </c>
      <c r="CM1791" s="18">
        <v>5</v>
      </c>
      <c r="CN1791" s="18" t="s">
        <v>561</v>
      </c>
      <c r="CO1791" s="18" t="s">
        <v>257</v>
      </c>
      <c r="CP1791" s="18" t="s">
        <v>257</v>
      </c>
      <c r="CQ1791" s="18">
        <v>0</v>
      </c>
      <c r="CR1791" s="18">
        <v>0</v>
      </c>
      <c r="CS1791" s="18" t="s">
        <v>557</v>
      </c>
      <c r="CT1791" s="18">
        <v>21</v>
      </c>
      <c r="CU1791" s="18" t="s">
        <v>522</v>
      </c>
      <c r="CV1791" s="18" t="s">
        <v>257</v>
      </c>
      <c r="CW1791" s="18" t="s">
        <v>257</v>
      </c>
      <c r="CX1791" s="18" t="s">
        <v>1909</v>
      </c>
      <c r="CY1791" s="18"/>
      <c r="CZ1791" s="18"/>
      <c r="DA1791" s="18"/>
      <c r="DB1791" s="18"/>
      <c r="DC1791" s="18"/>
      <c r="DD1791" s="18"/>
      <c r="DE1791" s="18"/>
      <c r="DF1791" s="18"/>
      <c r="DG1791" s="18"/>
      <c r="DH1791" s="18"/>
      <c r="DI1791" s="18"/>
      <c r="DJ1791" s="18"/>
      <c r="DK1791" s="18"/>
      <c r="DL1791" s="18"/>
      <c r="DM1791" s="18"/>
      <c r="DN1791" s="18"/>
      <c r="DO1791" s="56"/>
      <c r="DP1791" s="56"/>
      <c r="DQ1791" s="56"/>
      <c r="DR1791" s="56"/>
      <c r="DS1791" s="56"/>
      <c r="DT1791" s="56"/>
      <c r="DU1791" s="56"/>
      <c r="DV1791" s="56">
        <v>0</v>
      </c>
      <c r="DW1791" s="18"/>
      <c r="DX1791" s="18"/>
      <c r="DY1791" s="18"/>
      <c r="DZ1791" s="56"/>
      <c r="EA1791" s="56"/>
      <c r="EB1791" s="56"/>
      <c r="EC1791" s="18"/>
      <c r="ED1791" s="56"/>
      <c r="EE1791" s="56">
        <v>0</v>
      </c>
      <c r="EF1791" s="56">
        <v>0</v>
      </c>
      <c r="EG1791" s="56">
        <v>0</v>
      </c>
      <c r="EH1791" s="18" t="s">
        <v>2229</v>
      </c>
      <c r="EI1791" s="18">
        <f t="array" ref="EI1791">IF(SUMPRODUCT(--(DO1791:DS1791&lt;&gt;""))=0, 0,1)</f>
        <v>0</v>
      </c>
      <c r="EJ1791" s="18">
        <f t="array" ref="EJ1791">IF(SUMPRODUCT(--(DT1791:EG1791&lt;&gt;""))=0, 0,1)</f>
        <v>1</v>
      </c>
      <c r="EK1791" s="18" cm="1">
        <f t="array" ref="EK1791">IF(SUMPRODUCT(--(EC1791:EG1791&lt;&gt;""))=0, 0,1)</f>
        <v>1</v>
      </c>
      <c r="EL1791" s="18">
        <f t="array" ref="EL1791">IF(SUMPRODUCT(--(EE1791:EG1791&lt;&gt;""))=0, 0,1)</f>
        <v>1</v>
      </c>
      <c r="EM1791" s="18">
        <f t="shared" si="341"/>
        <v>0</v>
      </c>
      <c r="EN1791" s="18" t="str">
        <f t="shared" si="342"/>
        <v>NA</v>
      </c>
      <c r="EO1791" s="18">
        <f t="shared" si="343"/>
        <v>0</v>
      </c>
      <c r="EP1791" s="18">
        <f t="shared" si="344"/>
        <v>0</v>
      </c>
      <c r="EQ1791" s="18">
        <f t="shared" si="333"/>
        <v>0</v>
      </c>
      <c r="ER1791" s="18" t="s">
        <v>2084</v>
      </c>
      <c r="ES1791" s="59">
        <v>43949</v>
      </c>
      <c r="ET1791" s="18"/>
      <c r="EU1791" s="18"/>
    </row>
    <row r="1792" spans="1:151" s="1" customFormat="1" ht="15.75" customHeight="1" x14ac:dyDescent="0.2">
      <c r="A1792" s="5" t="s">
        <v>1986</v>
      </c>
      <c r="B1792" s="24" t="s">
        <v>2219</v>
      </c>
      <c r="C1792" s="56">
        <v>1</v>
      </c>
      <c r="D1792" s="18" t="s">
        <v>2673</v>
      </c>
      <c r="E1792" s="18" t="s">
        <v>2949</v>
      </c>
      <c r="F1792" s="18" t="s">
        <v>553</v>
      </c>
      <c r="G1792" s="18" t="s">
        <v>771</v>
      </c>
      <c r="H1792" s="18" t="s">
        <v>807</v>
      </c>
      <c r="I1792" s="18" t="s">
        <v>667</v>
      </c>
      <c r="J1792" s="18" t="s">
        <v>595</v>
      </c>
      <c r="K1792" s="18" t="s">
        <v>257</v>
      </c>
      <c r="L1792" s="18" t="s">
        <v>1936</v>
      </c>
      <c r="M1792" s="18" t="s">
        <v>341</v>
      </c>
      <c r="N1792" s="56">
        <v>30</v>
      </c>
      <c r="O1792" s="18" t="s">
        <v>2220</v>
      </c>
      <c r="P1792" s="18" t="s">
        <v>2128</v>
      </c>
      <c r="Q1792" s="18" t="s">
        <v>254</v>
      </c>
      <c r="R1792" s="18" t="s">
        <v>2221</v>
      </c>
      <c r="S1792" s="18" t="s">
        <v>2222</v>
      </c>
      <c r="T1792" s="18" t="s">
        <v>2223</v>
      </c>
      <c r="U1792" s="26" t="s">
        <v>257</v>
      </c>
      <c r="V1792" s="26" t="s">
        <v>257</v>
      </c>
      <c r="W1792" s="26" t="s">
        <v>257</v>
      </c>
      <c r="X1792" s="18" t="s">
        <v>2224</v>
      </c>
      <c r="Y1792" s="18">
        <v>92.4</v>
      </c>
      <c r="Z1792" s="18" t="s">
        <v>2202</v>
      </c>
      <c r="AA1792" s="18" t="s">
        <v>257</v>
      </c>
      <c r="AB1792" s="57">
        <f t="shared" si="340"/>
        <v>92.4</v>
      </c>
      <c r="AC1792" s="18" t="s">
        <v>595</v>
      </c>
      <c r="AD1792" s="18" t="s">
        <v>595</v>
      </c>
      <c r="AE1792" s="18" t="s">
        <v>595</v>
      </c>
      <c r="AF1792" s="18">
        <v>87.8</v>
      </c>
      <c r="AG1792" s="18">
        <v>96.8</v>
      </c>
      <c r="AH1792" s="18" t="s">
        <v>595</v>
      </c>
      <c r="AI1792" s="18">
        <v>21</v>
      </c>
      <c r="AJ1792" s="18" t="s">
        <v>522</v>
      </c>
      <c r="AK1792" s="18">
        <v>21</v>
      </c>
      <c r="AL1792" s="18" t="s">
        <v>2237</v>
      </c>
      <c r="AM1792" s="18" t="s">
        <v>2226</v>
      </c>
      <c r="AN1792" s="18">
        <v>0.56506849000000003</v>
      </c>
      <c r="AO1792" s="18" t="s">
        <v>257</v>
      </c>
      <c r="AP1792" s="18" t="s">
        <v>563</v>
      </c>
      <c r="AQ1792" s="18">
        <v>5</v>
      </c>
      <c r="AR1792" s="18" t="s">
        <v>2227</v>
      </c>
      <c r="AS1792" s="18">
        <v>0.56232877000000003</v>
      </c>
      <c r="AT1792" s="18">
        <v>0.56780821999999997</v>
      </c>
      <c r="AU1792" s="18">
        <v>2.7397200000000002E-3</v>
      </c>
      <c r="AV1792" s="18">
        <v>2.7397300000000001E-3</v>
      </c>
      <c r="AW1792" s="18" t="s">
        <v>557</v>
      </c>
      <c r="AX1792" s="18">
        <v>21</v>
      </c>
      <c r="AY1792" s="18" t="s">
        <v>522</v>
      </c>
      <c r="AZ1792" s="18" t="s">
        <v>257</v>
      </c>
      <c r="BA1792" s="18" t="s">
        <v>257</v>
      </c>
      <c r="BB1792" s="18" t="s">
        <v>2228</v>
      </c>
      <c r="BC1792" s="18"/>
      <c r="BD1792" s="18"/>
      <c r="BE1792" s="18"/>
      <c r="BF1792" s="18"/>
      <c r="BG1792" s="18"/>
      <c r="BH1792" s="18"/>
      <c r="BI1792" s="18"/>
      <c r="BJ1792" s="18"/>
      <c r="BK1792" s="18"/>
      <c r="BL1792" s="18"/>
      <c r="BM1792" s="18"/>
      <c r="BN1792" s="18"/>
      <c r="BO1792" s="18"/>
      <c r="BP1792" s="18"/>
      <c r="BQ1792" s="18"/>
      <c r="BR1792" s="18"/>
      <c r="BS1792" s="18"/>
      <c r="BT1792" s="18"/>
      <c r="BU1792" s="18"/>
      <c r="BV1792" s="18"/>
      <c r="BW1792" s="18"/>
      <c r="BX1792" s="18"/>
      <c r="BY1792" s="18"/>
      <c r="BZ1792" s="18"/>
      <c r="CA1792" s="18"/>
      <c r="CB1792" s="18"/>
      <c r="CC1792" s="18"/>
      <c r="CD1792" s="18"/>
      <c r="CE1792" s="18"/>
      <c r="CF1792" s="18"/>
      <c r="CG1792" s="18"/>
      <c r="CH1792" s="18"/>
      <c r="CI1792" s="18" t="s">
        <v>1907</v>
      </c>
      <c r="CJ1792" s="18">
        <v>0</v>
      </c>
      <c r="CK1792" s="18" t="s">
        <v>1267</v>
      </c>
      <c r="CL1792" s="18" t="s">
        <v>479</v>
      </c>
      <c r="CM1792" s="18">
        <v>5</v>
      </c>
      <c r="CN1792" s="18" t="s">
        <v>561</v>
      </c>
      <c r="CO1792" s="18" t="s">
        <v>257</v>
      </c>
      <c r="CP1792" s="18" t="s">
        <v>257</v>
      </c>
      <c r="CQ1792" s="18">
        <v>0</v>
      </c>
      <c r="CR1792" s="18">
        <v>0</v>
      </c>
      <c r="CS1792" s="18" t="s">
        <v>557</v>
      </c>
      <c r="CT1792" s="18">
        <v>21</v>
      </c>
      <c r="CU1792" s="18" t="s">
        <v>522</v>
      </c>
      <c r="CV1792" s="18" t="s">
        <v>257</v>
      </c>
      <c r="CW1792" s="18" t="s">
        <v>257</v>
      </c>
      <c r="CX1792" s="18" t="s">
        <v>1909</v>
      </c>
      <c r="CY1792" s="18"/>
      <c r="CZ1792" s="18"/>
      <c r="DA1792" s="18"/>
      <c r="DB1792" s="18"/>
      <c r="DC1792" s="18"/>
      <c r="DD1792" s="18"/>
      <c r="DE1792" s="18"/>
      <c r="DF1792" s="18"/>
      <c r="DG1792" s="18"/>
      <c r="DH1792" s="18"/>
      <c r="DI1792" s="18"/>
      <c r="DJ1792" s="18"/>
      <c r="DK1792" s="18"/>
      <c r="DL1792" s="18"/>
      <c r="DM1792" s="18"/>
      <c r="DN1792" s="18"/>
      <c r="DO1792" s="56"/>
      <c r="DP1792" s="56"/>
      <c r="DQ1792" s="56"/>
      <c r="DR1792" s="56"/>
      <c r="DS1792" s="56"/>
      <c r="DT1792" s="56"/>
      <c r="DU1792" s="56"/>
      <c r="DV1792" s="56">
        <v>0</v>
      </c>
      <c r="DW1792" s="18"/>
      <c r="DX1792" s="18"/>
      <c r="DY1792" s="18"/>
      <c r="DZ1792" s="56"/>
      <c r="EA1792" s="56"/>
      <c r="EB1792" s="56"/>
      <c r="EC1792" s="18"/>
      <c r="ED1792" s="56"/>
      <c r="EE1792" s="56">
        <v>0</v>
      </c>
      <c r="EF1792" s="56">
        <v>0</v>
      </c>
      <c r="EG1792" s="56">
        <v>0</v>
      </c>
      <c r="EH1792" s="18" t="s">
        <v>2229</v>
      </c>
      <c r="EI1792" s="18">
        <f t="array" ref="EI1792">IF(SUMPRODUCT(--(DO1792:DS1792&lt;&gt;""))=0, 0,1)</f>
        <v>0</v>
      </c>
      <c r="EJ1792" s="18">
        <f t="array" ref="EJ1792">IF(SUMPRODUCT(--(DT1792:EG1792&lt;&gt;""))=0, 0,1)</f>
        <v>1</v>
      </c>
      <c r="EK1792" s="18" cm="1">
        <f t="array" ref="EK1792">IF(SUMPRODUCT(--(EC1792:EG1792&lt;&gt;""))=0, 0,1)</f>
        <v>1</v>
      </c>
      <c r="EL1792" s="18">
        <f t="array" ref="EL1792">IF(SUMPRODUCT(--(EE1792:EG1792&lt;&gt;""))=0, 0,1)</f>
        <v>1</v>
      </c>
      <c r="EM1792" s="18">
        <f t="shared" si="341"/>
        <v>0</v>
      </c>
      <c r="EN1792" s="18" t="str">
        <f t="shared" si="342"/>
        <v>NA</v>
      </c>
      <c r="EO1792" s="18">
        <f t="shared" si="343"/>
        <v>0</v>
      </c>
      <c r="EP1792" s="18">
        <f t="shared" si="344"/>
        <v>0</v>
      </c>
      <c r="EQ1792" s="18">
        <f t="shared" si="333"/>
        <v>0</v>
      </c>
      <c r="ER1792" s="18" t="s">
        <v>2084</v>
      </c>
      <c r="ES1792" s="59">
        <v>43949</v>
      </c>
      <c r="ET1792" s="18"/>
      <c r="EU1792" s="18"/>
    </row>
    <row r="1793" spans="1:151" s="1" customFormat="1" ht="15.75" customHeight="1" x14ac:dyDescent="0.2">
      <c r="A1793" s="5" t="s">
        <v>1986</v>
      </c>
      <c r="B1793" s="24" t="s">
        <v>2219</v>
      </c>
      <c r="C1793" s="56">
        <v>1</v>
      </c>
      <c r="D1793" s="18" t="s">
        <v>1651</v>
      </c>
      <c r="E1793" s="18" t="s">
        <v>2950</v>
      </c>
      <c r="F1793" s="18" t="s">
        <v>553</v>
      </c>
      <c r="G1793" s="18" t="s">
        <v>771</v>
      </c>
      <c r="H1793" s="18" t="s">
        <v>807</v>
      </c>
      <c r="I1793" s="18" t="s">
        <v>667</v>
      </c>
      <c r="J1793" s="18" t="s">
        <v>595</v>
      </c>
      <c r="K1793" s="18" t="s">
        <v>257</v>
      </c>
      <c r="L1793" s="18" t="s">
        <v>1936</v>
      </c>
      <c r="M1793" s="18" t="s">
        <v>341</v>
      </c>
      <c r="N1793" s="56">
        <v>30</v>
      </c>
      <c r="O1793" s="18" t="s">
        <v>2220</v>
      </c>
      <c r="P1793" s="18" t="s">
        <v>2128</v>
      </c>
      <c r="Q1793" s="18" t="s">
        <v>254</v>
      </c>
      <c r="R1793" s="18" t="s">
        <v>2221</v>
      </c>
      <c r="S1793" s="18" t="s">
        <v>2222</v>
      </c>
      <c r="T1793" s="18" t="s">
        <v>2223</v>
      </c>
      <c r="U1793" s="26" t="s">
        <v>257</v>
      </c>
      <c r="V1793" s="26" t="s">
        <v>257</v>
      </c>
      <c r="W1793" s="26" t="s">
        <v>257</v>
      </c>
      <c r="X1793" s="18" t="s">
        <v>2224</v>
      </c>
      <c r="Y1793" s="18">
        <v>1</v>
      </c>
      <c r="Z1793" s="18" t="s">
        <v>2202</v>
      </c>
      <c r="AA1793" s="18" t="s">
        <v>257</v>
      </c>
      <c r="AB1793" s="57">
        <f t="shared" si="340"/>
        <v>1</v>
      </c>
      <c r="AC1793" s="18" t="s">
        <v>595</v>
      </c>
      <c r="AD1793" s="18" t="s">
        <v>595</v>
      </c>
      <c r="AE1793" s="18" t="s">
        <v>595</v>
      </c>
      <c r="AF1793" s="18" t="s">
        <v>595</v>
      </c>
      <c r="AG1793" s="18" t="s">
        <v>595</v>
      </c>
      <c r="AH1793" s="18" t="s">
        <v>595</v>
      </c>
      <c r="AI1793" s="18">
        <v>28</v>
      </c>
      <c r="AJ1793" s="18" t="s">
        <v>522</v>
      </c>
      <c r="AK1793" s="18">
        <v>28</v>
      </c>
      <c r="AL1793" s="18"/>
      <c r="AM1793" s="18" t="s">
        <v>2226</v>
      </c>
      <c r="AN1793" s="18">
        <v>0.55410959000000004</v>
      </c>
      <c r="AO1793" s="18" t="s">
        <v>257</v>
      </c>
      <c r="AP1793" s="18" t="s">
        <v>563</v>
      </c>
      <c r="AQ1793" s="18">
        <v>5</v>
      </c>
      <c r="AR1793" s="18" t="s">
        <v>2227</v>
      </c>
      <c r="AS1793" s="18">
        <v>0.53630137</v>
      </c>
      <c r="AT1793" s="18">
        <v>0.57054795000000003</v>
      </c>
      <c r="AU1793" s="18">
        <v>1.780822E-2</v>
      </c>
      <c r="AV1793" s="18">
        <v>1.6438359999999999E-2</v>
      </c>
      <c r="AW1793" s="18" t="s">
        <v>557</v>
      </c>
      <c r="AX1793" s="18">
        <v>28</v>
      </c>
      <c r="AY1793" s="18" t="s">
        <v>522</v>
      </c>
      <c r="AZ1793" s="18" t="s">
        <v>257</v>
      </c>
      <c r="BA1793" s="18" t="s">
        <v>257</v>
      </c>
      <c r="BB1793" s="18" t="s">
        <v>2228</v>
      </c>
      <c r="BC1793" s="18"/>
      <c r="BD1793" s="18"/>
      <c r="BE1793" s="18"/>
      <c r="BF1793" s="18"/>
      <c r="BG1793" s="18"/>
      <c r="BH1793" s="18"/>
      <c r="BI1793" s="18"/>
      <c r="BJ1793" s="18"/>
      <c r="BK1793" s="18"/>
      <c r="BL1793" s="18"/>
      <c r="BM1793" s="18"/>
      <c r="BN1793" s="18"/>
      <c r="BO1793" s="18"/>
      <c r="BP1793" s="18"/>
      <c r="BQ1793" s="18"/>
      <c r="BR1793" s="18"/>
      <c r="BS1793" s="18"/>
      <c r="BT1793" s="18"/>
      <c r="BU1793" s="18"/>
      <c r="BV1793" s="18"/>
      <c r="BW1793" s="18"/>
      <c r="BX1793" s="18"/>
      <c r="BY1793" s="18"/>
      <c r="BZ1793" s="18"/>
      <c r="CA1793" s="18"/>
      <c r="CB1793" s="18"/>
      <c r="CC1793" s="18"/>
      <c r="CD1793" s="18"/>
      <c r="CE1793" s="18"/>
      <c r="CF1793" s="18"/>
      <c r="CG1793" s="18"/>
      <c r="CH1793" s="18"/>
      <c r="CI1793" s="18" t="s">
        <v>1907</v>
      </c>
      <c r="CJ1793" s="18">
        <v>0</v>
      </c>
      <c r="CK1793" s="18" t="s">
        <v>1267</v>
      </c>
      <c r="CL1793" s="18" t="s">
        <v>479</v>
      </c>
      <c r="CM1793" s="18">
        <v>5</v>
      </c>
      <c r="CN1793" s="18" t="s">
        <v>561</v>
      </c>
      <c r="CO1793" s="18" t="s">
        <v>257</v>
      </c>
      <c r="CP1793" s="18" t="s">
        <v>257</v>
      </c>
      <c r="CQ1793" s="18">
        <v>0</v>
      </c>
      <c r="CR1793" s="18">
        <v>0</v>
      </c>
      <c r="CS1793" s="18" t="s">
        <v>557</v>
      </c>
      <c r="CT1793" s="18">
        <v>28</v>
      </c>
      <c r="CU1793" s="18" t="s">
        <v>522</v>
      </c>
      <c r="CV1793" s="18" t="s">
        <v>257</v>
      </c>
      <c r="CW1793" s="18" t="s">
        <v>257</v>
      </c>
      <c r="CX1793" s="18" t="s">
        <v>1909</v>
      </c>
      <c r="CY1793" s="18"/>
      <c r="CZ1793" s="18"/>
      <c r="DA1793" s="18"/>
      <c r="DB1793" s="18"/>
      <c r="DC1793" s="18"/>
      <c r="DD1793" s="18"/>
      <c r="DE1793" s="18"/>
      <c r="DF1793" s="18"/>
      <c r="DG1793" s="18"/>
      <c r="DH1793" s="18"/>
      <c r="DI1793" s="18"/>
      <c r="DJ1793" s="18"/>
      <c r="DK1793" s="18"/>
      <c r="DL1793" s="18"/>
      <c r="DM1793" s="18"/>
      <c r="DN1793" s="18"/>
      <c r="DO1793" s="56"/>
      <c r="DP1793" s="56"/>
      <c r="DQ1793" s="56"/>
      <c r="DR1793" s="56"/>
      <c r="DS1793" s="56"/>
      <c r="DT1793" s="56"/>
      <c r="DU1793" s="56"/>
      <c r="DV1793" s="56">
        <v>0</v>
      </c>
      <c r="DW1793" s="18"/>
      <c r="DX1793" s="18"/>
      <c r="DY1793" s="18"/>
      <c r="DZ1793" s="56"/>
      <c r="EA1793" s="56"/>
      <c r="EB1793" s="56"/>
      <c r="EC1793" s="18"/>
      <c r="ED1793" s="56"/>
      <c r="EE1793" s="56">
        <v>0</v>
      </c>
      <c r="EF1793" s="56">
        <v>0</v>
      </c>
      <c r="EG1793" s="56">
        <v>0</v>
      </c>
      <c r="EH1793" s="18" t="s">
        <v>2229</v>
      </c>
      <c r="EI1793" s="18">
        <f t="array" ref="EI1793">IF(SUMPRODUCT(--(DO1793:DS1793&lt;&gt;""))=0, 0,1)</f>
        <v>0</v>
      </c>
      <c r="EJ1793" s="18">
        <f t="array" ref="EJ1793">IF(SUMPRODUCT(--(DT1793:EG1793&lt;&gt;""))=0, 0,1)</f>
        <v>1</v>
      </c>
      <c r="EK1793" s="18" cm="1">
        <f t="array" ref="EK1793">IF(SUMPRODUCT(--(EC1793:EG1793&lt;&gt;""))=0, 0,1)</f>
        <v>1</v>
      </c>
      <c r="EL1793" s="18">
        <f t="array" ref="EL1793">IF(SUMPRODUCT(--(EE1793:EG1793&lt;&gt;""))=0, 0,1)</f>
        <v>1</v>
      </c>
      <c r="EM1793" s="18">
        <f t="shared" si="341"/>
        <v>0</v>
      </c>
      <c r="EN1793" s="18" t="str">
        <f t="shared" si="342"/>
        <v>NA</v>
      </c>
      <c r="EO1793" s="18">
        <f t="shared" si="343"/>
        <v>0</v>
      </c>
      <c r="EP1793" s="18">
        <f t="shared" si="344"/>
        <v>0</v>
      </c>
      <c r="EQ1793" s="18">
        <f t="shared" si="333"/>
        <v>0</v>
      </c>
      <c r="ER1793" s="18" t="s">
        <v>2084</v>
      </c>
      <c r="ES1793" s="59">
        <v>43949</v>
      </c>
      <c r="ET1793" s="18"/>
      <c r="EU1793" s="18"/>
    </row>
    <row r="1794" spans="1:151" s="1" customFormat="1" ht="15.75" customHeight="1" x14ac:dyDescent="0.2">
      <c r="A1794" s="5" t="s">
        <v>1986</v>
      </c>
      <c r="B1794" s="24" t="s">
        <v>2219</v>
      </c>
      <c r="C1794" s="56">
        <v>1</v>
      </c>
      <c r="D1794" s="18" t="s">
        <v>2670</v>
      </c>
      <c r="E1794" s="18" t="s">
        <v>2950</v>
      </c>
      <c r="F1794" s="18" t="s">
        <v>553</v>
      </c>
      <c r="G1794" s="18" t="s">
        <v>771</v>
      </c>
      <c r="H1794" s="18" t="s">
        <v>807</v>
      </c>
      <c r="I1794" s="18" t="s">
        <v>667</v>
      </c>
      <c r="J1794" s="18" t="s">
        <v>595</v>
      </c>
      <c r="K1794" s="18" t="s">
        <v>257</v>
      </c>
      <c r="L1794" s="18" t="s">
        <v>1936</v>
      </c>
      <c r="M1794" s="18" t="s">
        <v>341</v>
      </c>
      <c r="N1794" s="56">
        <v>30</v>
      </c>
      <c r="O1794" s="18" t="s">
        <v>2220</v>
      </c>
      <c r="P1794" s="18" t="s">
        <v>2128</v>
      </c>
      <c r="Q1794" s="18" t="s">
        <v>254</v>
      </c>
      <c r="R1794" s="18" t="s">
        <v>2221</v>
      </c>
      <c r="S1794" s="18" t="s">
        <v>2222</v>
      </c>
      <c r="T1794" s="18" t="s">
        <v>2223</v>
      </c>
      <c r="U1794" s="26" t="s">
        <v>257</v>
      </c>
      <c r="V1794" s="26" t="s">
        <v>257</v>
      </c>
      <c r="W1794" s="26" t="s">
        <v>257</v>
      </c>
      <c r="X1794" s="18" t="s">
        <v>2224</v>
      </c>
      <c r="Y1794" s="18">
        <v>35.799999999999997</v>
      </c>
      <c r="Z1794" s="18" t="s">
        <v>2202</v>
      </c>
      <c r="AA1794" s="18" t="s">
        <v>257</v>
      </c>
      <c r="AB1794" s="57">
        <f t="shared" si="340"/>
        <v>35.799999999999997</v>
      </c>
      <c r="AC1794" s="18" t="s">
        <v>595</v>
      </c>
      <c r="AD1794" s="18" t="s">
        <v>595</v>
      </c>
      <c r="AE1794" s="18" t="s">
        <v>595</v>
      </c>
      <c r="AF1794" s="18">
        <v>33.5</v>
      </c>
      <c r="AG1794" s="18">
        <v>38.1</v>
      </c>
      <c r="AH1794" s="18" t="s">
        <v>595</v>
      </c>
      <c r="AI1794" s="18">
        <v>28</v>
      </c>
      <c r="AJ1794" s="18" t="s">
        <v>522</v>
      </c>
      <c r="AK1794" s="18">
        <v>28</v>
      </c>
      <c r="AL1794" s="18"/>
      <c r="AM1794" s="18" t="s">
        <v>2226</v>
      </c>
      <c r="AN1794" s="18">
        <v>0.56506849000000003</v>
      </c>
      <c r="AO1794" s="18" t="s">
        <v>257</v>
      </c>
      <c r="AP1794" s="18" t="s">
        <v>563</v>
      </c>
      <c r="AQ1794" s="18">
        <v>5</v>
      </c>
      <c r="AR1794" s="18" t="s">
        <v>2227</v>
      </c>
      <c r="AS1794" s="18">
        <v>0.54315068</v>
      </c>
      <c r="AT1794" s="18">
        <v>0.58698629999999996</v>
      </c>
      <c r="AU1794" s="18">
        <v>2.1917809999999999E-2</v>
      </c>
      <c r="AV1794" s="18">
        <v>2.1917809999999999E-2</v>
      </c>
      <c r="AW1794" s="18" t="s">
        <v>557</v>
      </c>
      <c r="AX1794" s="18">
        <v>28</v>
      </c>
      <c r="AY1794" s="18" t="s">
        <v>522</v>
      </c>
      <c r="AZ1794" s="18" t="s">
        <v>257</v>
      </c>
      <c r="BA1794" s="18" t="s">
        <v>257</v>
      </c>
      <c r="BB1794" s="18" t="s">
        <v>2228</v>
      </c>
      <c r="BC1794" s="18" t="s">
        <v>2231</v>
      </c>
      <c r="BD1794" s="18">
        <v>0.43099999999999999</v>
      </c>
      <c r="BE1794" s="18" t="s">
        <v>2232</v>
      </c>
      <c r="BF1794" s="18" t="s">
        <v>479</v>
      </c>
      <c r="BG1794" s="18">
        <v>5</v>
      </c>
      <c r="BH1794" s="18" t="s">
        <v>561</v>
      </c>
      <c r="BI1794" s="18">
        <f t="shared" ref="BI1794:BI1797" si="366">BD1794-BK1794</f>
        <v>0.35599999999999998</v>
      </c>
      <c r="BJ1794" s="18">
        <v>0.50600000000000001</v>
      </c>
      <c r="BK1794" s="18">
        <f t="shared" ref="BK1794:BK1797" si="367">BL1794</f>
        <v>7.5000000000000011E-2</v>
      </c>
      <c r="BL1794" s="18">
        <f t="shared" ref="BL1794:BL1797" si="368">BJ1794-BD1794</f>
        <v>7.5000000000000011E-2</v>
      </c>
      <c r="BM1794" s="18" t="s">
        <v>557</v>
      </c>
      <c r="BN1794" s="18">
        <v>28</v>
      </c>
      <c r="BO1794" s="18" t="s">
        <v>522</v>
      </c>
      <c r="BP1794" s="18" t="s">
        <v>257</v>
      </c>
      <c r="BQ1794" s="18" t="s">
        <v>257</v>
      </c>
      <c r="BR1794" s="18" t="s">
        <v>1287</v>
      </c>
      <c r="BS1794" s="18" t="s">
        <v>2233</v>
      </c>
      <c r="BT1794" s="18">
        <v>-0.35714289999999999</v>
      </c>
      <c r="BU1794" s="18" t="s">
        <v>2232</v>
      </c>
      <c r="BV1794" s="18" t="s">
        <v>479</v>
      </c>
      <c r="BW1794" s="18">
        <v>5</v>
      </c>
      <c r="BX1794" s="18" t="s">
        <v>561</v>
      </c>
      <c r="BY1794" s="18">
        <v>-0.46031749999999999</v>
      </c>
      <c r="BZ1794" s="18">
        <v>-0.28571429999999998</v>
      </c>
      <c r="CA1794" s="18">
        <v>0.10317460000000001</v>
      </c>
      <c r="CB1794" s="18">
        <v>7.1428599999999995E-2</v>
      </c>
      <c r="CC1794" s="18" t="s">
        <v>557</v>
      </c>
      <c r="CD1794" s="18">
        <v>28</v>
      </c>
      <c r="CE1794" s="18" t="s">
        <v>522</v>
      </c>
      <c r="CF1794" s="18" t="s">
        <v>257</v>
      </c>
      <c r="CG1794" s="18" t="s">
        <v>257</v>
      </c>
      <c r="CH1794" s="18" t="s">
        <v>1287</v>
      </c>
      <c r="CI1794" s="18" t="s">
        <v>1907</v>
      </c>
      <c r="CJ1794" s="18">
        <v>0</v>
      </c>
      <c r="CK1794" s="18" t="s">
        <v>1267</v>
      </c>
      <c r="CL1794" s="18" t="s">
        <v>479</v>
      </c>
      <c r="CM1794" s="18">
        <v>5</v>
      </c>
      <c r="CN1794" s="18" t="s">
        <v>561</v>
      </c>
      <c r="CO1794" s="18" t="s">
        <v>257</v>
      </c>
      <c r="CP1794" s="18" t="s">
        <v>257</v>
      </c>
      <c r="CQ1794" s="18">
        <v>0</v>
      </c>
      <c r="CR1794" s="18">
        <v>0</v>
      </c>
      <c r="CS1794" s="18" t="s">
        <v>557</v>
      </c>
      <c r="CT1794" s="18">
        <v>28</v>
      </c>
      <c r="CU1794" s="18" t="s">
        <v>522</v>
      </c>
      <c r="CV1794" s="18" t="s">
        <v>257</v>
      </c>
      <c r="CW1794" s="18" t="s">
        <v>257</v>
      </c>
      <c r="CX1794" s="18" t="s">
        <v>1909</v>
      </c>
      <c r="CY1794" s="18" t="s">
        <v>2163</v>
      </c>
      <c r="CZ1794" s="18">
        <f t="shared" ref="CZ1794:CZ1797" si="369">(BD1794+BT1794)/BT1794</f>
        <v>-0.20679985518401742</v>
      </c>
      <c r="DA1794" s="18" t="s">
        <v>2204</v>
      </c>
      <c r="DB1794" s="18" t="s">
        <v>479</v>
      </c>
      <c r="DC1794" s="18">
        <f t="shared" ref="DC1794:DD1797" si="370">BW1794</f>
        <v>5</v>
      </c>
      <c r="DD1794" s="18" t="str">
        <f t="shared" si="370"/>
        <v>fragments</v>
      </c>
      <c r="DE1794" s="18">
        <f t="shared" ref="DE1794:DF1797" si="371">(BI1794+BY1794)/BY1794</f>
        <v>0.2266207563257969</v>
      </c>
      <c r="DF1794" s="18">
        <f t="shared" si="371"/>
        <v>-0.77099991145000457</v>
      </c>
      <c r="DG1794" s="18">
        <f t="shared" ref="DG1794:DG1797" si="372">DH1794</f>
        <v>0.56420005626598713</v>
      </c>
      <c r="DH1794" s="18">
        <f t="shared" ref="DH1794:DH1796" si="373">CZ1794-DF1794</f>
        <v>0.56420005626598713</v>
      </c>
      <c r="DI1794" s="18" t="str">
        <f t="shared" ref="DI1794:DM1797" si="374">CC1794</f>
        <v>s.e.</v>
      </c>
      <c r="DJ1794" s="18">
        <f t="shared" si="374"/>
        <v>28</v>
      </c>
      <c r="DK1794" s="18" t="str">
        <f t="shared" si="374"/>
        <v>days</v>
      </c>
      <c r="DL1794" s="18" t="str">
        <f t="shared" si="374"/>
        <v>n/a</v>
      </c>
      <c r="DM1794" s="18" t="str">
        <f t="shared" si="374"/>
        <v>n/a</v>
      </c>
      <c r="DN1794" s="18" t="s">
        <v>2234</v>
      </c>
      <c r="DO1794" s="56"/>
      <c r="DP1794" s="56"/>
      <c r="DQ1794" s="56"/>
      <c r="DR1794" s="56"/>
      <c r="DS1794" s="56"/>
      <c r="DT1794" s="56"/>
      <c r="DU1794" s="56">
        <v>1</v>
      </c>
      <c r="DV1794" s="56">
        <v>0</v>
      </c>
      <c r="DW1794" s="18"/>
      <c r="DX1794" s="18"/>
      <c r="DY1794" s="18"/>
      <c r="DZ1794" s="18"/>
      <c r="EA1794" s="56"/>
      <c r="EB1794" s="56"/>
      <c r="EC1794" s="18"/>
      <c r="ED1794" s="56"/>
      <c r="EE1794" s="56">
        <v>0</v>
      </c>
      <c r="EF1794" s="56">
        <v>0</v>
      </c>
      <c r="EG1794" s="56">
        <v>0</v>
      </c>
      <c r="EH1794" s="18" t="s">
        <v>2238</v>
      </c>
      <c r="EI1794" s="18">
        <f t="array" ref="EI1794">IF(SUMPRODUCT(--(DO1794:DS1794&lt;&gt;""))=0, 0,1)</f>
        <v>0</v>
      </c>
      <c r="EJ1794" s="18">
        <f t="array" ref="EJ1794">IF(SUMPRODUCT(--(DT1794:EG1794&lt;&gt;""))=0, 0,1)</f>
        <v>1</v>
      </c>
      <c r="EK1794" s="18" cm="1">
        <f t="array" ref="EK1794">IF(SUMPRODUCT(--(EC1794:EG1794&lt;&gt;""))=0, 0,1)</f>
        <v>1</v>
      </c>
      <c r="EL1794" s="18">
        <f t="array" ref="EL1794">IF(SUMPRODUCT(--(EE1794:EG1794&lt;&gt;""))=0, 0,1)</f>
        <v>1</v>
      </c>
      <c r="EM1794" s="18">
        <f t="shared" si="341"/>
        <v>1</v>
      </c>
      <c r="EN1794" s="18" t="str">
        <f t="shared" si="342"/>
        <v>NA</v>
      </c>
      <c r="EO1794" s="18">
        <f t="shared" si="343"/>
        <v>1</v>
      </c>
      <c r="EP1794" s="18">
        <f t="shared" si="344"/>
        <v>0</v>
      </c>
      <c r="EQ1794" s="18">
        <f t="shared" si="333"/>
        <v>0</v>
      </c>
      <c r="ER1794" s="18" t="s">
        <v>2084</v>
      </c>
      <c r="ES1794" s="59">
        <v>43949</v>
      </c>
      <c r="ET1794" s="18"/>
      <c r="EU1794" s="18"/>
    </row>
    <row r="1795" spans="1:151" s="1" customFormat="1" ht="15.75" customHeight="1" x14ac:dyDescent="0.2">
      <c r="A1795" s="5" t="s">
        <v>1986</v>
      </c>
      <c r="B1795" s="24" t="s">
        <v>2219</v>
      </c>
      <c r="C1795" s="56">
        <v>1</v>
      </c>
      <c r="D1795" s="18" t="s">
        <v>2671</v>
      </c>
      <c r="E1795" s="18" t="s">
        <v>2950</v>
      </c>
      <c r="F1795" s="18" t="s">
        <v>553</v>
      </c>
      <c r="G1795" s="18" t="s">
        <v>771</v>
      </c>
      <c r="H1795" s="18" t="s">
        <v>807</v>
      </c>
      <c r="I1795" s="18" t="s">
        <v>667</v>
      </c>
      <c r="J1795" s="18" t="s">
        <v>595</v>
      </c>
      <c r="K1795" s="18" t="s">
        <v>257</v>
      </c>
      <c r="L1795" s="18" t="s">
        <v>1936</v>
      </c>
      <c r="M1795" s="18" t="s">
        <v>341</v>
      </c>
      <c r="N1795" s="56">
        <v>30</v>
      </c>
      <c r="O1795" s="18" t="s">
        <v>2220</v>
      </c>
      <c r="P1795" s="18" t="s">
        <v>2128</v>
      </c>
      <c r="Q1795" s="18" t="s">
        <v>254</v>
      </c>
      <c r="R1795" s="18" t="s">
        <v>2221</v>
      </c>
      <c r="S1795" s="18" t="s">
        <v>2222</v>
      </c>
      <c r="T1795" s="18" t="s">
        <v>2223</v>
      </c>
      <c r="U1795" s="26" t="s">
        <v>257</v>
      </c>
      <c r="V1795" s="26" t="s">
        <v>257</v>
      </c>
      <c r="W1795" s="26" t="s">
        <v>257</v>
      </c>
      <c r="X1795" s="18"/>
      <c r="Y1795" s="18">
        <v>35.799999999999997</v>
      </c>
      <c r="Z1795" s="18" t="s">
        <v>2202</v>
      </c>
      <c r="AA1795" s="18" t="s">
        <v>257</v>
      </c>
      <c r="AB1795" s="57">
        <f t="shared" si="340"/>
        <v>35.799999999999997</v>
      </c>
      <c r="AC1795" s="18" t="s">
        <v>595</v>
      </c>
      <c r="AD1795" s="18" t="s">
        <v>595</v>
      </c>
      <c r="AE1795" s="18" t="s">
        <v>595</v>
      </c>
      <c r="AF1795" s="18">
        <v>33.5</v>
      </c>
      <c r="AG1795" s="18">
        <v>38.1</v>
      </c>
      <c r="AH1795" s="18" t="s">
        <v>595</v>
      </c>
      <c r="AI1795" s="18">
        <v>28</v>
      </c>
      <c r="AJ1795" s="18" t="s">
        <v>522</v>
      </c>
      <c r="AK1795" s="18">
        <v>28</v>
      </c>
      <c r="AL1795" s="18" t="s">
        <v>2239</v>
      </c>
      <c r="AM1795" s="18" t="s">
        <v>2226</v>
      </c>
      <c r="AN1795" s="18">
        <v>0.59246575000000001</v>
      </c>
      <c r="AO1795" s="18" t="s">
        <v>257</v>
      </c>
      <c r="AP1795" s="18" t="s">
        <v>563</v>
      </c>
      <c r="AQ1795" s="18">
        <v>5</v>
      </c>
      <c r="AR1795" s="18" t="s">
        <v>2227</v>
      </c>
      <c r="AS1795" s="18">
        <v>0.57602739999999997</v>
      </c>
      <c r="AT1795" s="18">
        <v>0.60753425000000005</v>
      </c>
      <c r="AU1795" s="18">
        <v>1.6438350000000001E-2</v>
      </c>
      <c r="AV1795" s="18">
        <v>1.50685E-2</v>
      </c>
      <c r="AW1795" s="18" t="s">
        <v>557</v>
      </c>
      <c r="AX1795" s="18">
        <v>28</v>
      </c>
      <c r="AY1795" s="18" t="s">
        <v>522</v>
      </c>
      <c r="AZ1795" s="18" t="s">
        <v>257</v>
      </c>
      <c r="BA1795" s="18" t="s">
        <v>257</v>
      </c>
      <c r="BB1795" s="18" t="s">
        <v>2228</v>
      </c>
      <c r="BC1795" s="18" t="s">
        <v>2231</v>
      </c>
      <c r="BD1795" s="18">
        <v>0.34300000000000003</v>
      </c>
      <c r="BE1795" s="18" t="s">
        <v>2232</v>
      </c>
      <c r="BF1795" s="18" t="s">
        <v>479</v>
      </c>
      <c r="BG1795" s="18">
        <v>5</v>
      </c>
      <c r="BH1795" s="18" t="s">
        <v>561</v>
      </c>
      <c r="BI1795" s="18">
        <f t="shared" si="366"/>
        <v>0.23700000000000004</v>
      </c>
      <c r="BJ1795" s="18">
        <v>0.44900000000000001</v>
      </c>
      <c r="BK1795" s="18">
        <f t="shared" si="367"/>
        <v>0.10599999999999998</v>
      </c>
      <c r="BL1795" s="18">
        <f t="shared" si="368"/>
        <v>0.10599999999999998</v>
      </c>
      <c r="BM1795" s="18" t="s">
        <v>557</v>
      </c>
      <c r="BN1795" s="18">
        <v>28</v>
      </c>
      <c r="BO1795" s="18" t="s">
        <v>522</v>
      </c>
      <c r="BP1795" s="18" t="s">
        <v>257</v>
      </c>
      <c r="BQ1795" s="18" t="s">
        <v>257</v>
      </c>
      <c r="BR1795" s="18" t="s">
        <v>1287</v>
      </c>
      <c r="BS1795" s="18" t="s">
        <v>2233</v>
      </c>
      <c r="BT1795" s="18">
        <v>-0.3650794</v>
      </c>
      <c r="BU1795" s="18" t="s">
        <v>2232</v>
      </c>
      <c r="BV1795" s="18" t="s">
        <v>479</v>
      </c>
      <c r="BW1795" s="18">
        <v>5</v>
      </c>
      <c r="BX1795" s="18" t="s">
        <v>561</v>
      </c>
      <c r="BY1795" s="18">
        <v>-0.42857139999999999</v>
      </c>
      <c r="BZ1795" s="18">
        <v>-0.28571429999999998</v>
      </c>
      <c r="CA1795" s="18">
        <v>6.3492000000000007E-2</v>
      </c>
      <c r="CB1795" s="18">
        <v>7.9365099999999994E-2</v>
      </c>
      <c r="CC1795" s="18" t="s">
        <v>557</v>
      </c>
      <c r="CD1795" s="18">
        <v>28</v>
      </c>
      <c r="CE1795" s="18" t="s">
        <v>522</v>
      </c>
      <c r="CF1795" s="18" t="s">
        <v>257</v>
      </c>
      <c r="CG1795" s="18" t="s">
        <v>257</v>
      </c>
      <c r="CH1795" s="18" t="s">
        <v>1287</v>
      </c>
      <c r="CI1795" s="18" t="s">
        <v>1907</v>
      </c>
      <c r="CJ1795" s="18">
        <v>0</v>
      </c>
      <c r="CK1795" s="18" t="s">
        <v>1267</v>
      </c>
      <c r="CL1795" s="18" t="s">
        <v>479</v>
      </c>
      <c r="CM1795" s="18">
        <v>5</v>
      </c>
      <c r="CN1795" s="18" t="s">
        <v>561</v>
      </c>
      <c r="CO1795" s="18" t="s">
        <v>257</v>
      </c>
      <c r="CP1795" s="18" t="s">
        <v>257</v>
      </c>
      <c r="CQ1795" s="18">
        <v>0</v>
      </c>
      <c r="CR1795" s="18">
        <v>0</v>
      </c>
      <c r="CS1795" s="18" t="s">
        <v>557</v>
      </c>
      <c r="CT1795" s="18">
        <v>28</v>
      </c>
      <c r="CU1795" s="18" t="s">
        <v>522</v>
      </c>
      <c r="CV1795" s="18" t="s">
        <v>257</v>
      </c>
      <c r="CW1795" s="18" t="s">
        <v>257</v>
      </c>
      <c r="CX1795" s="18" t="s">
        <v>1909</v>
      </c>
      <c r="CY1795" s="18" t="s">
        <v>2163</v>
      </c>
      <c r="CZ1795" s="18">
        <f t="shared" si="369"/>
        <v>6.0478350736853329E-2</v>
      </c>
      <c r="DA1795" s="18" t="s">
        <v>2204</v>
      </c>
      <c r="DB1795" s="18" t="s">
        <v>479</v>
      </c>
      <c r="DC1795" s="18">
        <f t="shared" si="370"/>
        <v>5</v>
      </c>
      <c r="DD1795" s="18" t="str">
        <f t="shared" si="370"/>
        <v>fragments</v>
      </c>
      <c r="DE1795" s="18">
        <f t="shared" si="371"/>
        <v>0.44699996313333074</v>
      </c>
      <c r="DF1795" s="18">
        <f t="shared" si="371"/>
        <v>-0.57149992142500405</v>
      </c>
      <c r="DG1795" s="18">
        <f t="shared" si="372"/>
        <v>0.63197827216185742</v>
      </c>
      <c r="DH1795" s="18">
        <f t="shared" si="373"/>
        <v>0.63197827216185742</v>
      </c>
      <c r="DI1795" s="18" t="str">
        <f t="shared" si="374"/>
        <v>s.e.</v>
      </c>
      <c r="DJ1795" s="18">
        <f t="shared" si="374"/>
        <v>28</v>
      </c>
      <c r="DK1795" s="18" t="str">
        <f t="shared" si="374"/>
        <v>days</v>
      </c>
      <c r="DL1795" s="18" t="str">
        <f t="shared" si="374"/>
        <v>n/a</v>
      </c>
      <c r="DM1795" s="18" t="str">
        <f t="shared" si="374"/>
        <v>n/a</v>
      </c>
      <c r="DN1795" s="18" t="s">
        <v>2234</v>
      </c>
      <c r="DO1795" s="56"/>
      <c r="DP1795" s="56"/>
      <c r="DQ1795" s="56"/>
      <c r="DR1795" s="56"/>
      <c r="DS1795" s="56"/>
      <c r="DT1795" s="56"/>
      <c r="DU1795" s="56">
        <v>0</v>
      </c>
      <c r="DV1795" s="56">
        <v>0</v>
      </c>
      <c r="DW1795" s="18"/>
      <c r="DX1795" s="18"/>
      <c r="DY1795" s="18"/>
      <c r="DZ1795" s="18"/>
      <c r="EA1795" s="56"/>
      <c r="EB1795" s="56"/>
      <c r="EC1795" s="18"/>
      <c r="ED1795" s="56"/>
      <c r="EE1795" s="56">
        <v>0</v>
      </c>
      <c r="EF1795" s="56">
        <v>0</v>
      </c>
      <c r="EG1795" s="56">
        <v>0</v>
      </c>
      <c r="EH1795" s="18" t="s">
        <v>2238</v>
      </c>
      <c r="EI1795" s="18">
        <f t="array" ref="EI1795">IF(SUMPRODUCT(--(DO1795:DS1795&lt;&gt;""))=0, 0,1)</f>
        <v>0</v>
      </c>
      <c r="EJ1795" s="18">
        <f t="array" ref="EJ1795">IF(SUMPRODUCT(--(DT1795:EG1795&lt;&gt;""))=0, 0,1)</f>
        <v>1</v>
      </c>
      <c r="EK1795" s="18" cm="1">
        <f t="array" ref="EK1795">IF(SUMPRODUCT(--(EC1795:EG1795&lt;&gt;""))=0, 0,1)</f>
        <v>1</v>
      </c>
      <c r="EL1795" s="18">
        <f t="array" ref="EL1795">IF(SUMPRODUCT(--(EE1795:EG1795&lt;&gt;""))=0, 0,1)</f>
        <v>1</v>
      </c>
      <c r="EM1795" s="18">
        <f t="shared" si="341"/>
        <v>0</v>
      </c>
      <c r="EN1795" s="18" t="str">
        <f t="shared" si="342"/>
        <v>NA</v>
      </c>
      <c r="EO1795" s="18">
        <f t="shared" si="343"/>
        <v>0</v>
      </c>
      <c r="EP1795" s="18">
        <f t="shared" si="344"/>
        <v>0</v>
      </c>
      <c r="EQ1795" s="18">
        <f t="shared" si="333"/>
        <v>0</v>
      </c>
      <c r="ER1795" s="18" t="s">
        <v>2084</v>
      </c>
      <c r="ES1795" s="59">
        <v>43949</v>
      </c>
      <c r="ET1795" s="18"/>
      <c r="EU1795" s="18"/>
    </row>
    <row r="1796" spans="1:151" s="1" customFormat="1" ht="15.75" customHeight="1" x14ac:dyDescent="0.2">
      <c r="A1796" s="5" t="s">
        <v>1986</v>
      </c>
      <c r="B1796" s="24" t="s">
        <v>2219</v>
      </c>
      <c r="C1796" s="56">
        <v>1</v>
      </c>
      <c r="D1796" s="18" t="s">
        <v>2672</v>
      </c>
      <c r="E1796" s="18" t="s">
        <v>2950</v>
      </c>
      <c r="F1796" s="18" t="s">
        <v>553</v>
      </c>
      <c r="G1796" s="18" t="s">
        <v>771</v>
      </c>
      <c r="H1796" s="18" t="s">
        <v>807</v>
      </c>
      <c r="I1796" s="18" t="s">
        <v>667</v>
      </c>
      <c r="J1796" s="18" t="s">
        <v>595</v>
      </c>
      <c r="K1796" s="18" t="s">
        <v>257</v>
      </c>
      <c r="L1796" s="18" t="s">
        <v>1936</v>
      </c>
      <c r="M1796" s="18" t="s">
        <v>341</v>
      </c>
      <c r="N1796" s="56">
        <v>30</v>
      </c>
      <c r="O1796" s="18" t="s">
        <v>2220</v>
      </c>
      <c r="P1796" s="18" t="s">
        <v>2128</v>
      </c>
      <c r="Q1796" s="18" t="s">
        <v>254</v>
      </c>
      <c r="R1796" s="18" t="s">
        <v>2221</v>
      </c>
      <c r="S1796" s="18" t="s">
        <v>2222</v>
      </c>
      <c r="T1796" s="18" t="s">
        <v>2223</v>
      </c>
      <c r="U1796" s="26" t="s">
        <v>257</v>
      </c>
      <c r="V1796" s="26" t="s">
        <v>257</v>
      </c>
      <c r="W1796" s="26" t="s">
        <v>257</v>
      </c>
      <c r="X1796" s="18" t="s">
        <v>2224</v>
      </c>
      <c r="Y1796" s="18">
        <v>92.4</v>
      </c>
      <c r="Z1796" s="18" t="s">
        <v>2202</v>
      </c>
      <c r="AA1796" s="18" t="s">
        <v>257</v>
      </c>
      <c r="AB1796" s="57">
        <f t="shared" si="340"/>
        <v>92.4</v>
      </c>
      <c r="AC1796" s="18" t="s">
        <v>595</v>
      </c>
      <c r="AD1796" s="18" t="s">
        <v>595</v>
      </c>
      <c r="AE1796" s="18" t="s">
        <v>595</v>
      </c>
      <c r="AF1796" s="18">
        <v>87.8</v>
      </c>
      <c r="AG1796" s="18">
        <v>96.8</v>
      </c>
      <c r="AH1796" s="18" t="s">
        <v>595</v>
      </c>
      <c r="AI1796" s="18">
        <v>28</v>
      </c>
      <c r="AJ1796" s="18" t="s">
        <v>522</v>
      </c>
      <c r="AK1796" s="18">
        <v>28</v>
      </c>
      <c r="AL1796" s="18"/>
      <c r="AM1796" s="18" t="s">
        <v>2226</v>
      </c>
      <c r="AN1796" s="18">
        <v>0.58972603000000001</v>
      </c>
      <c r="AO1796" s="18" t="s">
        <v>257</v>
      </c>
      <c r="AP1796" s="18" t="s">
        <v>563</v>
      </c>
      <c r="AQ1796" s="18">
        <v>5</v>
      </c>
      <c r="AR1796" s="18" t="s">
        <v>2227</v>
      </c>
      <c r="AS1796" s="18">
        <v>0.58150685000000002</v>
      </c>
      <c r="AT1796" s="18">
        <v>0.59794521</v>
      </c>
      <c r="AU1796" s="18">
        <v>8.2191799999999995E-3</v>
      </c>
      <c r="AV1796" s="18">
        <v>8.2191799999999995E-3</v>
      </c>
      <c r="AW1796" s="18" t="s">
        <v>557</v>
      </c>
      <c r="AX1796" s="18">
        <v>28</v>
      </c>
      <c r="AY1796" s="18" t="s">
        <v>522</v>
      </c>
      <c r="AZ1796" s="18" t="s">
        <v>257</v>
      </c>
      <c r="BA1796" s="18" t="s">
        <v>257</v>
      </c>
      <c r="BB1796" s="18" t="s">
        <v>2228</v>
      </c>
      <c r="BC1796" s="18" t="s">
        <v>2231</v>
      </c>
      <c r="BD1796" s="18">
        <v>0.35</v>
      </c>
      <c r="BE1796" s="18" t="s">
        <v>2232</v>
      </c>
      <c r="BF1796" s="18" t="s">
        <v>479</v>
      </c>
      <c r="BG1796" s="18">
        <v>5</v>
      </c>
      <c r="BH1796" s="18" t="s">
        <v>561</v>
      </c>
      <c r="BI1796" s="18">
        <f t="shared" si="366"/>
        <v>0.25399999999999995</v>
      </c>
      <c r="BJ1796" s="18">
        <v>0.44600000000000001</v>
      </c>
      <c r="BK1796" s="18">
        <f t="shared" si="367"/>
        <v>9.600000000000003E-2</v>
      </c>
      <c r="BL1796" s="18">
        <f t="shared" si="368"/>
        <v>9.600000000000003E-2</v>
      </c>
      <c r="BM1796" s="18" t="s">
        <v>557</v>
      </c>
      <c r="BN1796" s="18">
        <v>28</v>
      </c>
      <c r="BO1796" s="18" t="s">
        <v>522</v>
      </c>
      <c r="BP1796" s="18" t="s">
        <v>257</v>
      </c>
      <c r="BQ1796" s="18" t="s">
        <v>257</v>
      </c>
      <c r="BR1796" s="18" t="s">
        <v>1287</v>
      </c>
      <c r="BS1796" s="18" t="s">
        <v>2233</v>
      </c>
      <c r="BT1796" s="18">
        <v>-0.34920630000000003</v>
      </c>
      <c r="BU1796" s="18" t="s">
        <v>2232</v>
      </c>
      <c r="BV1796" s="18" t="s">
        <v>479</v>
      </c>
      <c r="BW1796" s="18">
        <v>5</v>
      </c>
      <c r="BX1796" s="18" t="s">
        <v>561</v>
      </c>
      <c r="BY1796" s="18">
        <v>-0.49206349999999999</v>
      </c>
      <c r="BZ1796" s="18">
        <v>-0.23809520000000001</v>
      </c>
      <c r="CA1796" s="18">
        <v>0.14285719999999999</v>
      </c>
      <c r="CB1796" s="18">
        <v>0.1111111</v>
      </c>
      <c r="CC1796" s="18" t="s">
        <v>557</v>
      </c>
      <c r="CD1796" s="18">
        <v>28</v>
      </c>
      <c r="CE1796" s="18" t="s">
        <v>522</v>
      </c>
      <c r="CF1796" s="18" t="s">
        <v>257</v>
      </c>
      <c r="CG1796" s="18" t="s">
        <v>257</v>
      </c>
      <c r="CH1796" s="18" t="s">
        <v>1287</v>
      </c>
      <c r="CI1796" s="18" t="s">
        <v>1907</v>
      </c>
      <c r="CJ1796" s="18">
        <v>13.717948700000001</v>
      </c>
      <c r="CK1796" s="18" t="s">
        <v>1267</v>
      </c>
      <c r="CL1796" s="18" t="s">
        <v>479</v>
      </c>
      <c r="CM1796" s="18">
        <v>5</v>
      </c>
      <c r="CN1796" s="18" t="s">
        <v>561</v>
      </c>
      <c r="CO1796" s="18">
        <v>4.74358974</v>
      </c>
      <c r="CP1796" s="18">
        <v>22.435897400000002</v>
      </c>
      <c r="CQ1796" s="18">
        <v>8.97435896</v>
      </c>
      <c r="CR1796" s="18">
        <v>8.7179487000000009</v>
      </c>
      <c r="CS1796" s="18" t="s">
        <v>557</v>
      </c>
      <c r="CT1796" s="18">
        <v>28</v>
      </c>
      <c r="CU1796" s="18" t="s">
        <v>522</v>
      </c>
      <c r="CV1796" s="18" t="s">
        <v>257</v>
      </c>
      <c r="CW1796" s="18" t="s">
        <v>257</v>
      </c>
      <c r="CX1796" s="18" t="s">
        <v>1909</v>
      </c>
      <c r="CY1796" s="18" t="s">
        <v>2163</v>
      </c>
      <c r="CZ1796" s="18">
        <f t="shared" si="369"/>
        <v>-2.2728685020858806E-3</v>
      </c>
      <c r="DA1796" s="18" t="s">
        <v>2204</v>
      </c>
      <c r="DB1796" s="18" t="s">
        <v>479</v>
      </c>
      <c r="DC1796" s="18">
        <f t="shared" si="370"/>
        <v>5</v>
      </c>
      <c r="DD1796" s="18" t="str">
        <f t="shared" si="370"/>
        <v>fragments</v>
      </c>
      <c r="DE1796" s="18">
        <f t="shared" si="371"/>
        <v>0.4838064599386056</v>
      </c>
      <c r="DF1796" s="18">
        <f t="shared" si="371"/>
        <v>-0.87320029971204793</v>
      </c>
      <c r="DG1796" s="18">
        <f t="shared" si="372"/>
        <v>0.87092743120996208</v>
      </c>
      <c r="DH1796" s="18">
        <f t="shared" si="373"/>
        <v>0.87092743120996208</v>
      </c>
      <c r="DI1796" s="18" t="str">
        <f t="shared" si="374"/>
        <v>s.e.</v>
      </c>
      <c r="DJ1796" s="18">
        <f t="shared" si="374"/>
        <v>28</v>
      </c>
      <c r="DK1796" s="18" t="str">
        <f t="shared" si="374"/>
        <v>days</v>
      </c>
      <c r="DL1796" s="18" t="str">
        <f t="shared" si="374"/>
        <v>n/a</v>
      </c>
      <c r="DM1796" s="18" t="str">
        <f t="shared" si="374"/>
        <v>n/a</v>
      </c>
      <c r="DN1796" s="18" t="s">
        <v>2234</v>
      </c>
      <c r="DO1796" s="56"/>
      <c r="DP1796" s="56"/>
      <c r="DQ1796" s="56"/>
      <c r="DR1796" s="56"/>
      <c r="DS1796" s="56"/>
      <c r="DT1796" s="56"/>
      <c r="DU1796" s="56">
        <v>1</v>
      </c>
      <c r="DV1796" s="56">
        <v>0</v>
      </c>
      <c r="DW1796" s="18"/>
      <c r="DX1796" s="18"/>
      <c r="DY1796" s="18"/>
      <c r="DZ1796" s="18"/>
      <c r="EA1796" s="56"/>
      <c r="EB1796" s="56"/>
      <c r="EC1796" s="18"/>
      <c r="ED1796" s="56"/>
      <c r="EE1796" s="56">
        <v>1</v>
      </c>
      <c r="EF1796" s="56">
        <v>0</v>
      </c>
      <c r="EG1796" s="56">
        <v>0</v>
      </c>
      <c r="EH1796" s="18" t="s">
        <v>2238</v>
      </c>
      <c r="EI1796" s="18">
        <f t="array" ref="EI1796">IF(SUMPRODUCT(--(DO1796:DS1796&lt;&gt;""))=0, 0,1)</f>
        <v>0</v>
      </c>
      <c r="EJ1796" s="18">
        <f t="array" ref="EJ1796">IF(SUMPRODUCT(--(DT1796:EG1796&lt;&gt;""))=0, 0,1)</f>
        <v>1</v>
      </c>
      <c r="EK1796" s="18" cm="1">
        <f t="array" ref="EK1796">IF(SUMPRODUCT(--(EC1796:EG1796&lt;&gt;""))=0, 0,1)</f>
        <v>1</v>
      </c>
      <c r="EL1796" s="18">
        <f t="array" ref="EL1796">IF(SUMPRODUCT(--(EE1796:EG1796&lt;&gt;""))=0, 0,1)</f>
        <v>1</v>
      </c>
      <c r="EM1796" s="18">
        <f t="shared" si="341"/>
        <v>1</v>
      </c>
      <c r="EN1796" s="18" t="str">
        <f t="shared" si="342"/>
        <v>NA</v>
      </c>
      <c r="EO1796" s="18">
        <f t="shared" si="343"/>
        <v>1</v>
      </c>
      <c r="EP1796" s="18">
        <f t="shared" si="344"/>
        <v>1</v>
      </c>
      <c r="EQ1796" s="18">
        <f t="shared" si="333"/>
        <v>1</v>
      </c>
      <c r="ER1796" s="18" t="s">
        <v>2084</v>
      </c>
      <c r="ES1796" s="59">
        <v>43949</v>
      </c>
      <c r="ET1796" s="18"/>
      <c r="EU1796" s="18"/>
    </row>
    <row r="1797" spans="1:151" s="1" customFormat="1" ht="15.75" customHeight="1" x14ac:dyDescent="0.2">
      <c r="A1797" s="5" t="s">
        <v>1986</v>
      </c>
      <c r="B1797" s="24" t="s">
        <v>2219</v>
      </c>
      <c r="C1797" s="56">
        <v>1</v>
      </c>
      <c r="D1797" s="18" t="s">
        <v>2673</v>
      </c>
      <c r="E1797" s="18" t="s">
        <v>2950</v>
      </c>
      <c r="F1797" s="18" t="s">
        <v>553</v>
      </c>
      <c r="G1797" s="18" t="s">
        <v>771</v>
      </c>
      <c r="H1797" s="18" t="s">
        <v>807</v>
      </c>
      <c r="I1797" s="18" t="s">
        <v>667</v>
      </c>
      <c r="J1797" s="18" t="s">
        <v>595</v>
      </c>
      <c r="K1797" s="18" t="s">
        <v>257</v>
      </c>
      <c r="L1797" s="18" t="s">
        <v>1936</v>
      </c>
      <c r="M1797" s="18" t="s">
        <v>341</v>
      </c>
      <c r="N1797" s="56">
        <v>30</v>
      </c>
      <c r="O1797" s="18" t="s">
        <v>2220</v>
      </c>
      <c r="P1797" s="18" t="s">
        <v>2128</v>
      </c>
      <c r="Q1797" s="18" t="s">
        <v>254</v>
      </c>
      <c r="R1797" s="18" t="s">
        <v>2221</v>
      </c>
      <c r="S1797" s="18" t="s">
        <v>2222</v>
      </c>
      <c r="T1797" s="18" t="s">
        <v>2223</v>
      </c>
      <c r="U1797" s="26" t="s">
        <v>257</v>
      </c>
      <c r="V1797" s="26" t="s">
        <v>257</v>
      </c>
      <c r="W1797" s="26" t="s">
        <v>257</v>
      </c>
      <c r="X1797" s="18" t="s">
        <v>2224</v>
      </c>
      <c r="Y1797" s="18">
        <v>92.4</v>
      </c>
      <c r="Z1797" s="18" t="s">
        <v>2202</v>
      </c>
      <c r="AA1797" s="18" t="s">
        <v>257</v>
      </c>
      <c r="AB1797" s="57">
        <f t="shared" si="340"/>
        <v>92.4</v>
      </c>
      <c r="AC1797" s="18" t="s">
        <v>595</v>
      </c>
      <c r="AD1797" s="18" t="s">
        <v>595</v>
      </c>
      <c r="AE1797" s="18" t="s">
        <v>595</v>
      </c>
      <c r="AF1797" s="18">
        <v>87.8</v>
      </c>
      <c r="AG1797" s="18">
        <v>96.8</v>
      </c>
      <c r="AH1797" s="18" t="s">
        <v>595</v>
      </c>
      <c r="AI1797" s="18">
        <v>28</v>
      </c>
      <c r="AJ1797" s="18" t="s">
        <v>522</v>
      </c>
      <c r="AK1797" s="18">
        <v>28</v>
      </c>
      <c r="AL1797" s="18" t="s">
        <v>2239</v>
      </c>
      <c r="AM1797" s="18" t="s">
        <v>2226</v>
      </c>
      <c r="AN1797" s="18">
        <v>0.58150685000000002</v>
      </c>
      <c r="AO1797" s="18" t="s">
        <v>257</v>
      </c>
      <c r="AP1797" s="18" t="s">
        <v>563</v>
      </c>
      <c r="AQ1797" s="18">
        <v>5</v>
      </c>
      <c r="AR1797" s="18" t="s">
        <v>2227</v>
      </c>
      <c r="AS1797" s="18">
        <v>0.57191780999999997</v>
      </c>
      <c r="AT1797" s="18">
        <v>0.58972603000000001</v>
      </c>
      <c r="AU1797" s="18">
        <v>9.5890400000000001E-3</v>
      </c>
      <c r="AV1797" s="18">
        <v>8.2191799999999995E-3</v>
      </c>
      <c r="AW1797" s="18" t="s">
        <v>557</v>
      </c>
      <c r="AX1797" s="18">
        <v>28</v>
      </c>
      <c r="AY1797" s="18" t="s">
        <v>522</v>
      </c>
      <c r="AZ1797" s="18" t="s">
        <v>257</v>
      </c>
      <c r="BA1797" s="18" t="s">
        <v>257</v>
      </c>
      <c r="BB1797" s="18" t="s">
        <v>2228</v>
      </c>
      <c r="BC1797" s="18" t="s">
        <v>2231</v>
      </c>
      <c r="BD1797" s="18">
        <v>-0.20599999999999999</v>
      </c>
      <c r="BE1797" s="18" t="s">
        <v>2232</v>
      </c>
      <c r="BF1797" s="18" t="s">
        <v>479</v>
      </c>
      <c r="BG1797" s="18">
        <v>5</v>
      </c>
      <c r="BH1797" s="18" t="s">
        <v>561</v>
      </c>
      <c r="BI1797" s="63">
        <f t="shared" si="366"/>
        <v>-0.27</v>
      </c>
      <c r="BJ1797" s="18">
        <v>-0.14199999999999999</v>
      </c>
      <c r="BK1797" s="63">
        <f t="shared" si="367"/>
        <v>6.4000000000000001E-2</v>
      </c>
      <c r="BL1797" s="63">
        <f t="shared" si="368"/>
        <v>6.4000000000000001E-2</v>
      </c>
      <c r="BM1797" s="18" t="s">
        <v>557</v>
      </c>
      <c r="BN1797" s="18">
        <v>28</v>
      </c>
      <c r="BO1797" s="18" t="s">
        <v>522</v>
      </c>
      <c r="BP1797" s="18" t="s">
        <v>257</v>
      </c>
      <c r="BQ1797" s="18" t="s">
        <v>257</v>
      </c>
      <c r="BR1797" s="18" t="s">
        <v>1287</v>
      </c>
      <c r="BS1797" s="18" t="s">
        <v>2233</v>
      </c>
      <c r="BT1797" s="18">
        <v>-0.25396829999999998</v>
      </c>
      <c r="BU1797" s="18" t="s">
        <v>2232</v>
      </c>
      <c r="BV1797" s="18" t="s">
        <v>479</v>
      </c>
      <c r="BW1797" s="18">
        <v>5</v>
      </c>
      <c r="BX1797" s="18" t="s">
        <v>561</v>
      </c>
      <c r="BY1797" s="18">
        <v>-0.3333333</v>
      </c>
      <c r="BZ1797" s="18">
        <v>-0.17460319999999999</v>
      </c>
      <c r="CA1797" s="18">
        <v>7.9365000000000005E-2</v>
      </c>
      <c r="CB1797" s="18">
        <v>7.9365099999999994E-2</v>
      </c>
      <c r="CC1797" s="18" t="s">
        <v>557</v>
      </c>
      <c r="CD1797" s="18">
        <v>28</v>
      </c>
      <c r="CE1797" s="18" t="s">
        <v>522</v>
      </c>
      <c r="CF1797" s="18" t="s">
        <v>257</v>
      </c>
      <c r="CG1797" s="18" t="s">
        <v>257</v>
      </c>
      <c r="CH1797" s="18" t="s">
        <v>1287</v>
      </c>
      <c r="CI1797" s="18" t="s">
        <v>1907</v>
      </c>
      <c r="CJ1797" s="18">
        <v>3.8461538499999999</v>
      </c>
      <c r="CK1797" s="18" t="s">
        <v>1267</v>
      </c>
      <c r="CL1797" s="18" t="s">
        <v>479</v>
      </c>
      <c r="CM1797" s="18">
        <v>5</v>
      </c>
      <c r="CN1797" s="18" t="s">
        <v>561</v>
      </c>
      <c r="CO1797" s="18">
        <v>0.25641026</v>
      </c>
      <c r="CP1797" s="18">
        <v>7.1794871799999997</v>
      </c>
      <c r="CQ1797" s="18">
        <v>3.5897435899999999</v>
      </c>
      <c r="CR1797" s="18">
        <v>3.3333333299999999</v>
      </c>
      <c r="CS1797" s="18" t="s">
        <v>557</v>
      </c>
      <c r="CT1797" s="18">
        <v>28</v>
      </c>
      <c r="CU1797" s="18" t="s">
        <v>522</v>
      </c>
      <c r="CV1797" s="18" t="s">
        <v>257</v>
      </c>
      <c r="CW1797" s="18" t="s">
        <v>257</v>
      </c>
      <c r="CX1797" s="18" t="s">
        <v>1909</v>
      </c>
      <c r="CY1797" s="18" t="s">
        <v>2163</v>
      </c>
      <c r="CZ1797" s="18">
        <f t="shared" si="369"/>
        <v>1.8111248529836206</v>
      </c>
      <c r="DA1797" s="18" t="s">
        <v>2204</v>
      </c>
      <c r="DB1797" s="18" t="s">
        <v>479</v>
      </c>
      <c r="DC1797" s="18">
        <f t="shared" si="370"/>
        <v>5</v>
      </c>
      <c r="DD1797" s="18" t="str">
        <f t="shared" si="370"/>
        <v>fragments</v>
      </c>
      <c r="DE1797" s="18">
        <f t="shared" si="371"/>
        <v>1.8100000810000083</v>
      </c>
      <c r="DF1797" s="18">
        <f t="shared" si="371"/>
        <v>1.8132726089785296</v>
      </c>
      <c r="DG1797" s="18">
        <f t="shared" si="372"/>
        <v>2.1477559949090175E-3</v>
      </c>
      <c r="DH1797" s="18">
        <f>DF1797-CZ1797</f>
        <v>2.1477559949090175E-3</v>
      </c>
      <c r="DI1797" s="18" t="str">
        <f t="shared" si="374"/>
        <v>s.e.</v>
      </c>
      <c r="DJ1797" s="18">
        <f t="shared" si="374"/>
        <v>28</v>
      </c>
      <c r="DK1797" s="18" t="str">
        <f t="shared" si="374"/>
        <v>days</v>
      </c>
      <c r="DL1797" s="18" t="str">
        <f t="shared" si="374"/>
        <v>n/a</v>
      </c>
      <c r="DM1797" s="18" t="str">
        <f t="shared" si="374"/>
        <v>n/a</v>
      </c>
      <c r="DN1797" s="18" t="s">
        <v>2234</v>
      </c>
      <c r="DO1797" s="56"/>
      <c r="DP1797" s="56"/>
      <c r="DQ1797" s="56"/>
      <c r="DR1797" s="56"/>
      <c r="DS1797" s="56"/>
      <c r="DT1797" s="56"/>
      <c r="DU1797" s="56">
        <v>0</v>
      </c>
      <c r="DV1797" s="56">
        <v>0</v>
      </c>
      <c r="DW1797" s="18"/>
      <c r="DX1797" s="18"/>
      <c r="DY1797" s="18"/>
      <c r="DZ1797" s="18"/>
      <c r="EA1797" s="56"/>
      <c r="EB1797" s="56"/>
      <c r="EC1797" s="18"/>
      <c r="ED1797" s="56"/>
      <c r="EE1797" s="56">
        <v>1</v>
      </c>
      <c r="EF1797" s="56">
        <v>0</v>
      </c>
      <c r="EG1797" s="56">
        <v>0</v>
      </c>
      <c r="EH1797" s="18" t="s">
        <v>2238</v>
      </c>
      <c r="EI1797" s="18">
        <f t="array" ref="EI1797">IF(SUMPRODUCT(--(DO1797:DS1797&lt;&gt;""))=0, 0,1)</f>
        <v>0</v>
      </c>
      <c r="EJ1797" s="18">
        <f t="array" ref="EJ1797">IF(SUMPRODUCT(--(DT1797:EG1797&lt;&gt;""))=0, 0,1)</f>
        <v>1</v>
      </c>
      <c r="EK1797" s="18" cm="1">
        <f t="array" ref="EK1797">IF(SUMPRODUCT(--(EC1797:EG1797&lt;&gt;""))=0, 0,1)</f>
        <v>1</v>
      </c>
      <c r="EL1797" s="18">
        <f t="array" ref="EL1797">IF(SUMPRODUCT(--(EE1797:EG1797&lt;&gt;""))=0, 0,1)</f>
        <v>1</v>
      </c>
      <c r="EM1797" s="18">
        <f t="shared" ref="EM1797:EM1860" si="375">IF(COUNTIF(DO1797:EG1797, 1), 1,0)</f>
        <v>1</v>
      </c>
      <c r="EN1797" s="18" t="str">
        <f t="shared" ref="EN1797:EN1860" si="376">IF(EI1797=0, "NA", IF(COUNTIF(DO1797:DS1797, 1), 1,0))</f>
        <v>NA</v>
      </c>
      <c r="EO1797" s="18">
        <f t="shared" ref="EO1797:EO1860" si="377">IF(EJ1797=0, "NA", IF(COUNTIF(DT1797:EG1797, 1), 1,0))</f>
        <v>1</v>
      </c>
      <c r="EP1797" s="18">
        <f t="shared" si="344"/>
        <v>1</v>
      </c>
      <c r="EQ1797" s="18">
        <f t="shared" si="333"/>
        <v>1</v>
      </c>
      <c r="ER1797" s="18" t="s">
        <v>2084</v>
      </c>
      <c r="ES1797" s="59">
        <v>43949</v>
      </c>
      <c r="ET1797" s="18"/>
      <c r="EU1797" s="18"/>
    </row>
    <row r="1798" spans="1:151" s="1" customFormat="1" ht="15.75" customHeight="1" x14ac:dyDescent="0.2">
      <c r="A1798" s="5" t="s">
        <v>1986</v>
      </c>
      <c r="B1798" s="24" t="s">
        <v>2219</v>
      </c>
      <c r="C1798" s="56">
        <v>1</v>
      </c>
      <c r="D1798" s="18" t="s">
        <v>1651</v>
      </c>
      <c r="E1798" s="18" t="s">
        <v>2951</v>
      </c>
      <c r="F1798" s="18" t="s">
        <v>553</v>
      </c>
      <c r="G1798" s="18" t="s">
        <v>771</v>
      </c>
      <c r="H1798" s="18" t="s">
        <v>807</v>
      </c>
      <c r="I1798" s="18" t="s">
        <v>667</v>
      </c>
      <c r="J1798" s="18" t="s">
        <v>595</v>
      </c>
      <c r="K1798" s="18" t="s">
        <v>257</v>
      </c>
      <c r="L1798" s="18" t="s">
        <v>1936</v>
      </c>
      <c r="M1798" s="18" t="s">
        <v>341</v>
      </c>
      <c r="N1798" s="56">
        <v>30</v>
      </c>
      <c r="O1798" s="18" t="s">
        <v>2220</v>
      </c>
      <c r="P1798" s="18" t="s">
        <v>2128</v>
      </c>
      <c r="Q1798" s="18" t="s">
        <v>254</v>
      </c>
      <c r="R1798" s="18" t="s">
        <v>2221</v>
      </c>
      <c r="S1798" s="18" t="s">
        <v>2222</v>
      </c>
      <c r="T1798" s="18" t="s">
        <v>2223</v>
      </c>
      <c r="U1798" s="26" t="s">
        <v>257</v>
      </c>
      <c r="V1798" s="26" t="s">
        <v>257</v>
      </c>
      <c r="W1798" s="26" t="s">
        <v>257</v>
      </c>
      <c r="X1798" s="18" t="s">
        <v>2224</v>
      </c>
      <c r="Y1798" s="18">
        <v>1</v>
      </c>
      <c r="Z1798" s="18" t="s">
        <v>2202</v>
      </c>
      <c r="AA1798" s="18" t="s">
        <v>257</v>
      </c>
      <c r="AB1798" s="57">
        <f t="shared" si="340"/>
        <v>1</v>
      </c>
      <c r="AC1798" s="18" t="s">
        <v>595</v>
      </c>
      <c r="AD1798" s="18" t="s">
        <v>595</v>
      </c>
      <c r="AE1798" s="18" t="s">
        <v>595</v>
      </c>
      <c r="AF1798" s="18" t="s">
        <v>595</v>
      </c>
      <c r="AG1798" s="18" t="s">
        <v>595</v>
      </c>
      <c r="AH1798" s="18" t="s">
        <v>595</v>
      </c>
      <c r="AI1798" s="18">
        <v>35</v>
      </c>
      <c r="AJ1798" s="18" t="s">
        <v>522</v>
      </c>
      <c r="AK1798" s="18">
        <v>35</v>
      </c>
      <c r="AL1798" s="18"/>
      <c r="AM1798" s="18" t="s">
        <v>2226</v>
      </c>
      <c r="AN1798" s="18">
        <v>0.54726026999999999</v>
      </c>
      <c r="AO1798" s="18" t="s">
        <v>257</v>
      </c>
      <c r="AP1798" s="18" t="s">
        <v>563</v>
      </c>
      <c r="AQ1798" s="18">
        <v>5</v>
      </c>
      <c r="AR1798" s="18" t="s">
        <v>2227</v>
      </c>
      <c r="AS1798" s="18">
        <v>0.52808219000000001</v>
      </c>
      <c r="AT1798" s="18">
        <v>0.56369862999999998</v>
      </c>
      <c r="AU1798" s="18">
        <v>1.917808E-2</v>
      </c>
      <c r="AV1798" s="18">
        <v>1.6438359999999999E-2</v>
      </c>
      <c r="AW1798" s="18" t="s">
        <v>557</v>
      </c>
      <c r="AX1798" s="18">
        <v>35</v>
      </c>
      <c r="AY1798" s="18" t="s">
        <v>522</v>
      </c>
      <c r="AZ1798" s="18" t="s">
        <v>257</v>
      </c>
      <c r="BA1798" s="18" t="s">
        <v>257</v>
      </c>
      <c r="BB1798" s="18" t="s">
        <v>2228</v>
      </c>
      <c r="BC1798" s="18"/>
      <c r="BD1798" s="18"/>
      <c r="BE1798" s="18"/>
      <c r="BF1798" s="18"/>
      <c r="BG1798" s="18"/>
      <c r="BH1798" s="18"/>
      <c r="BI1798" s="18"/>
      <c r="BJ1798" s="18"/>
      <c r="BK1798" s="18"/>
      <c r="BL1798" s="18"/>
      <c r="BM1798" s="18"/>
      <c r="BN1798" s="18"/>
      <c r="BO1798" s="18"/>
      <c r="BP1798" s="18"/>
      <c r="BQ1798" s="18"/>
      <c r="BR1798" s="18"/>
      <c r="BS1798" s="18"/>
      <c r="BT1798" s="18"/>
      <c r="BU1798" s="18"/>
      <c r="BV1798" s="18"/>
      <c r="BW1798" s="18"/>
      <c r="BX1798" s="18"/>
      <c r="BY1798" s="18"/>
      <c r="BZ1798" s="18"/>
      <c r="CA1798" s="18"/>
      <c r="CB1798" s="18"/>
      <c r="CC1798" s="18"/>
      <c r="CD1798" s="18"/>
      <c r="CE1798" s="18"/>
      <c r="CF1798" s="18"/>
      <c r="CG1798" s="18"/>
      <c r="CH1798" s="18"/>
      <c r="CI1798" s="18" t="s">
        <v>1907</v>
      </c>
      <c r="CJ1798" s="18">
        <v>0</v>
      </c>
      <c r="CK1798" s="18" t="s">
        <v>1267</v>
      </c>
      <c r="CL1798" s="18" t="s">
        <v>479</v>
      </c>
      <c r="CM1798" s="18">
        <v>5</v>
      </c>
      <c r="CN1798" s="18" t="s">
        <v>561</v>
      </c>
      <c r="CO1798" s="18" t="s">
        <v>257</v>
      </c>
      <c r="CP1798" s="18" t="s">
        <v>257</v>
      </c>
      <c r="CQ1798" s="18">
        <v>0</v>
      </c>
      <c r="CR1798" s="18">
        <v>0</v>
      </c>
      <c r="CS1798" s="18" t="s">
        <v>557</v>
      </c>
      <c r="CT1798" s="18">
        <v>35</v>
      </c>
      <c r="CU1798" s="18" t="s">
        <v>522</v>
      </c>
      <c r="CV1798" s="18" t="s">
        <v>257</v>
      </c>
      <c r="CW1798" s="18" t="s">
        <v>257</v>
      </c>
      <c r="CX1798" s="18" t="s">
        <v>1909</v>
      </c>
      <c r="CY1798" s="18"/>
      <c r="CZ1798" s="18"/>
      <c r="DA1798" s="18"/>
      <c r="DB1798" s="18"/>
      <c r="DC1798" s="18"/>
      <c r="DD1798" s="18"/>
      <c r="DE1798" s="18"/>
      <c r="DF1798" s="18"/>
      <c r="DG1798" s="18"/>
      <c r="DH1798" s="18"/>
      <c r="DI1798" s="18"/>
      <c r="DJ1798" s="18"/>
      <c r="DK1798" s="18"/>
      <c r="DL1798" s="18"/>
      <c r="DM1798" s="18"/>
      <c r="DN1798" s="18"/>
      <c r="DO1798" s="56"/>
      <c r="DP1798" s="56"/>
      <c r="DQ1798" s="56"/>
      <c r="DR1798" s="56"/>
      <c r="DS1798" s="56"/>
      <c r="DT1798" s="56"/>
      <c r="DU1798" s="56"/>
      <c r="DV1798" s="56">
        <v>0</v>
      </c>
      <c r="DW1798" s="18"/>
      <c r="DX1798" s="18"/>
      <c r="DY1798" s="18"/>
      <c r="DZ1798" s="56"/>
      <c r="EA1798" s="56"/>
      <c r="EB1798" s="56"/>
      <c r="EC1798" s="18"/>
      <c r="ED1798" s="56"/>
      <c r="EE1798" s="56">
        <v>0</v>
      </c>
      <c r="EF1798" s="56">
        <v>0</v>
      </c>
      <c r="EG1798" s="56">
        <v>0</v>
      </c>
      <c r="EH1798" s="18" t="s">
        <v>2229</v>
      </c>
      <c r="EI1798" s="18">
        <f t="array" ref="EI1798">IF(SUMPRODUCT(--(DO1798:DS1798&lt;&gt;""))=0, 0,1)</f>
        <v>0</v>
      </c>
      <c r="EJ1798" s="18">
        <f t="array" ref="EJ1798">IF(SUMPRODUCT(--(DT1798:EG1798&lt;&gt;""))=0, 0,1)</f>
        <v>1</v>
      </c>
      <c r="EK1798" s="18" cm="1">
        <f t="array" ref="EK1798">IF(SUMPRODUCT(--(EC1798:EG1798&lt;&gt;""))=0, 0,1)</f>
        <v>1</v>
      </c>
      <c r="EL1798" s="18">
        <f t="array" ref="EL1798">IF(SUMPRODUCT(--(EE1798:EG1798&lt;&gt;""))=0, 0,1)</f>
        <v>1</v>
      </c>
      <c r="EM1798" s="18">
        <f t="shared" si="375"/>
        <v>0</v>
      </c>
      <c r="EN1798" s="18" t="str">
        <f t="shared" si="376"/>
        <v>NA</v>
      </c>
      <c r="EO1798" s="18">
        <f t="shared" si="377"/>
        <v>0</v>
      </c>
      <c r="EP1798" s="18">
        <f t="shared" ref="EP1798:EP1861" si="378">IF(EK1798=0, "NA", IF(COUNTIF(EC1798:EG1798, 1), 1,0))</f>
        <v>0</v>
      </c>
      <c r="EQ1798" s="18">
        <f t="shared" si="333"/>
        <v>0</v>
      </c>
      <c r="ER1798" s="18" t="s">
        <v>2084</v>
      </c>
      <c r="ES1798" s="59">
        <v>43949</v>
      </c>
      <c r="ET1798" s="18"/>
      <c r="EU1798" s="18"/>
    </row>
    <row r="1799" spans="1:151" s="1" customFormat="1" ht="15.75" customHeight="1" x14ac:dyDescent="0.2">
      <c r="A1799" s="5" t="s">
        <v>1986</v>
      </c>
      <c r="B1799" s="24" t="s">
        <v>2219</v>
      </c>
      <c r="C1799" s="56">
        <v>1</v>
      </c>
      <c r="D1799" s="18" t="s">
        <v>2670</v>
      </c>
      <c r="E1799" s="18" t="s">
        <v>2951</v>
      </c>
      <c r="F1799" s="18" t="s">
        <v>553</v>
      </c>
      <c r="G1799" s="18" t="s">
        <v>771</v>
      </c>
      <c r="H1799" s="18" t="s">
        <v>807</v>
      </c>
      <c r="I1799" s="18" t="s">
        <v>667</v>
      </c>
      <c r="J1799" s="18" t="s">
        <v>595</v>
      </c>
      <c r="K1799" s="18" t="s">
        <v>257</v>
      </c>
      <c r="L1799" s="18" t="s">
        <v>1936</v>
      </c>
      <c r="M1799" s="18" t="s">
        <v>341</v>
      </c>
      <c r="N1799" s="56">
        <v>30</v>
      </c>
      <c r="O1799" s="18" t="s">
        <v>2220</v>
      </c>
      <c r="P1799" s="18" t="s">
        <v>2128</v>
      </c>
      <c r="Q1799" s="18" t="s">
        <v>254</v>
      </c>
      <c r="R1799" s="18" t="s">
        <v>2221</v>
      </c>
      <c r="S1799" s="18" t="s">
        <v>2222</v>
      </c>
      <c r="T1799" s="18" t="s">
        <v>2223</v>
      </c>
      <c r="U1799" s="26" t="s">
        <v>257</v>
      </c>
      <c r="V1799" s="26" t="s">
        <v>257</v>
      </c>
      <c r="W1799" s="26" t="s">
        <v>257</v>
      </c>
      <c r="X1799" s="18" t="s">
        <v>2224</v>
      </c>
      <c r="Y1799" s="18">
        <v>35.799999999999997</v>
      </c>
      <c r="Z1799" s="18" t="s">
        <v>2202</v>
      </c>
      <c r="AA1799" s="18" t="s">
        <v>257</v>
      </c>
      <c r="AB1799" s="57">
        <f t="shared" si="340"/>
        <v>35.799999999999997</v>
      </c>
      <c r="AC1799" s="18" t="s">
        <v>595</v>
      </c>
      <c r="AD1799" s="18" t="s">
        <v>595</v>
      </c>
      <c r="AE1799" s="18" t="s">
        <v>595</v>
      </c>
      <c r="AF1799" s="18">
        <v>33.5</v>
      </c>
      <c r="AG1799" s="18">
        <v>38.1</v>
      </c>
      <c r="AH1799" s="18" t="s">
        <v>595</v>
      </c>
      <c r="AI1799" s="18">
        <v>35</v>
      </c>
      <c r="AJ1799" s="18" t="s">
        <v>522</v>
      </c>
      <c r="AK1799" s="18">
        <v>35</v>
      </c>
      <c r="AL1799" s="18" t="s">
        <v>2240</v>
      </c>
      <c r="AM1799" s="18" t="s">
        <v>2226</v>
      </c>
      <c r="AN1799" s="18">
        <v>0.57191780999999997</v>
      </c>
      <c r="AO1799" s="18" t="s">
        <v>257</v>
      </c>
      <c r="AP1799" s="18" t="s">
        <v>563</v>
      </c>
      <c r="AQ1799" s="18">
        <v>5</v>
      </c>
      <c r="AR1799" s="18" t="s">
        <v>2227</v>
      </c>
      <c r="AS1799" s="18">
        <v>0.54863013999999999</v>
      </c>
      <c r="AT1799" s="18">
        <v>0.59794521</v>
      </c>
      <c r="AU1799" s="18">
        <v>2.328767E-2</v>
      </c>
      <c r="AV1799" s="18">
        <v>2.6027399999999999E-2</v>
      </c>
      <c r="AW1799" s="18" t="s">
        <v>557</v>
      </c>
      <c r="AX1799" s="18">
        <v>35</v>
      </c>
      <c r="AY1799" s="18" t="s">
        <v>522</v>
      </c>
      <c r="AZ1799" s="18" t="s">
        <v>257</v>
      </c>
      <c r="BA1799" s="18" t="s">
        <v>257</v>
      </c>
      <c r="BB1799" s="18" t="s">
        <v>2228</v>
      </c>
      <c r="BC1799" s="18"/>
      <c r="BD1799" s="18"/>
      <c r="BE1799" s="18"/>
      <c r="BF1799" s="18"/>
      <c r="BG1799" s="18"/>
      <c r="BH1799" s="18"/>
      <c r="BI1799" s="18"/>
      <c r="BJ1799" s="18"/>
      <c r="BK1799" s="18"/>
      <c r="BL1799" s="18"/>
      <c r="BM1799" s="18"/>
      <c r="BN1799" s="18"/>
      <c r="BO1799" s="18"/>
      <c r="BP1799" s="18"/>
      <c r="BQ1799" s="18"/>
      <c r="BR1799" s="18"/>
      <c r="BS1799" s="18"/>
      <c r="BT1799" s="18"/>
      <c r="BU1799" s="18"/>
      <c r="BV1799" s="18"/>
      <c r="BW1799" s="18"/>
      <c r="BX1799" s="18"/>
      <c r="BY1799" s="18"/>
      <c r="BZ1799" s="18"/>
      <c r="CA1799" s="18"/>
      <c r="CB1799" s="18"/>
      <c r="CC1799" s="18"/>
      <c r="CD1799" s="18"/>
      <c r="CE1799" s="18"/>
      <c r="CF1799" s="18"/>
      <c r="CG1799" s="18"/>
      <c r="CH1799" s="18"/>
      <c r="CI1799" s="18" t="s">
        <v>1907</v>
      </c>
      <c r="CJ1799" s="18">
        <v>0</v>
      </c>
      <c r="CK1799" s="18" t="s">
        <v>1267</v>
      </c>
      <c r="CL1799" s="18" t="s">
        <v>479</v>
      </c>
      <c r="CM1799" s="18">
        <v>5</v>
      </c>
      <c r="CN1799" s="18" t="s">
        <v>561</v>
      </c>
      <c r="CO1799" s="18" t="s">
        <v>257</v>
      </c>
      <c r="CP1799" s="18" t="s">
        <v>257</v>
      </c>
      <c r="CQ1799" s="18">
        <v>0</v>
      </c>
      <c r="CR1799" s="18">
        <v>0</v>
      </c>
      <c r="CS1799" s="18" t="s">
        <v>557</v>
      </c>
      <c r="CT1799" s="18">
        <v>35</v>
      </c>
      <c r="CU1799" s="18" t="s">
        <v>522</v>
      </c>
      <c r="CV1799" s="18" t="s">
        <v>257</v>
      </c>
      <c r="CW1799" s="18" t="s">
        <v>257</v>
      </c>
      <c r="CX1799" s="18" t="s">
        <v>1909</v>
      </c>
      <c r="CY1799" s="18"/>
      <c r="CZ1799" s="18"/>
      <c r="DA1799" s="18"/>
      <c r="DB1799" s="18"/>
      <c r="DC1799" s="18"/>
      <c r="DD1799" s="18"/>
      <c r="DE1799" s="18"/>
      <c r="DF1799" s="18"/>
      <c r="DG1799" s="18"/>
      <c r="DH1799" s="18"/>
      <c r="DI1799" s="18"/>
      <c r="DJ1799" s="18"/>
      <c r="DK1799" s="18"/>
      <c r="DL1799" s="18"/>
      <c r="DM1799" s="18"/>
      <c r="DN1799" s="18"/>
      <c r="DO1799" s="56"/>
      <c r="DP1799" s="56"/>
      <c r="DQ1799" s="56"/>
      <c r="DR1799" s="56"/>
      <c r="DS1799" s="56"/>
      <c r="DT1799" s="56"/>
      <c r="DU1799" s="56"/>
      <c r="DV1799" s="56">
        <v>0</v>
      </c>
      <c r="DW1799" s="18"/>
      <c r="DX1799" s="18"/>
      <c r="DY1799" s="18"/>
      <c r="DZ1799" s="56"/>
      <c r="EA1799" s="56"/>
      <c r="EB1799" s="56"/>
      <c r="EC1799" s="18"/>
      <c r="ED1799" s="56"/>
      <c r="EE1799" s="56">
        <v>0</v>
      </c>
      <c r="EF1799" s="56">
        <v>0</v>
      </c>
      <c r="EG1799" s="56">
        <v>0</v>
      </c>
      <c r="EH1799" s="18" t="s">
        <v>2229</v>
      </c>
      <c r="EI1799" s="18">
        <f t="array" ref="EI1799">IF(SUMPRODUCT(--(DO1799:DS1799&lt;&gt;""))=0, 0,1)</f>
        <v>0</v>
      </c>
      <c r="EJ1799" s="18">
        <f t="array" ref="EJ1799">IF(SUMPRODUCT(--(DT1799:EG1799&lt;&gt;""))=0, 0,1)</f>
        <v>1</v>
      </c>
      <c r="EK1799" s="18" cm="1">
        <f t="array" ref="EK1799">IF(SUMPRODUCT(--(EC1799:EG1799&lt;&gt;""))=0, 0,1)</f>
        <v>1</v>
      </c>
      <c r="EL1799" s="18">
        <f t="array" ref="EL1799">IF(SUMPRODUCT(--(EE1799:EG1799&lt;&gt;""))=0, 0,1)</f>
        <v>1</v>
      </c>
      <c r="EM1799" s="18">
        <f t="shared" si="375"/>
        <v>0</v>
      </c>
      <c r="EN1799" s="18" t="str">
        <f t="shared" si="376"/>
        <v>NA</v>
      </c>
      <c r="EO1799" s="18">
        <f t="shared" si="377"/>
        <v>0</v>
      </c>
      <c r="EP1799" s="18">
        <f t="shared" si="378"/>
        <v>0</v>
      </c>
      <c r="EQ1799" s="18">
        <f t="shared" si="333"/>
        <v>0</v>
      </c>
      <c r="ER1799" s="18" t="s">
        <v>2084</v>
      </c>
      <c r="ES1799" s="59">
        <v>43949</v>
      </c>
      <c r="ET1799" s="18"/>
      <c r="EU1799" s="18"/>
    </row>
    <row r="1800" spans="1:151" s="1" customFormat="1" ht="15.75" customHeight="1" x14ac:dyDescent="0.2">
      <c r="A1800" s="5" t="s">
        <v>1986</v>
      </c>
      <c r="B1800" s="24" t="s">
        <v>2219</v>
      </c>
      <c r="C1800" s="56">
        <v>1</v>
      </c>
      <c r="D1800" s="18" t="s">
        <v>2671</v>
      </c>
      <c r="E1800" s="18" t="s">
        <v>2951</v>
      </c>
      <c r="F1800" s="18" t="s">
        <v>553</v>
      </c>
      <c r="G1800" s="18" t="s">
        <v>771</v>
      </c>
      <c r="H1800" s="18" t="s">
        <v>807</v>
      </c>
      <c r="I1800" s="18" t="s">
        <v>667</v>
      </c>
      <c r="J1800" s="18" t="s">
        <v>595</v>
      </c>
      <c r="K1800" s="18" t="s">
        <v>257</v>
      </c>
      <c r="L1800" s="18" t="s">
        <v>1936</v>
      </c>
      <c r="M1800" s="18" t="s">
        <v>341</v>
      </c>
      <c r="N1800" s="56">
        <v>30</v>
      </c>
      <c r="O1800" s="18" t="s">
        <v>2220</v>
      </c>
      <c r="P1800" s="18" t="s">
        <v>2128</v>
      </c>
      <c r="Q1800" s="18" t="s">
        <v>254</v>
      </c>
      <c r="R1800" s="18" t="s">
        <v>2221</v>
      </c>
      <c r="S1800" s="18" t="s">
        <v>2222</v>
      </c>
      <c r="T1800" s="18" t="s">
        <v>2223</v>
      </c>
      <c r="U1800" s="26" t="s">
        <v>257</v>
      </c>
      <c r="V1800" s="26" t="s">
        <v>257</v>
      </c>
      <c r="W1800" s="26" t="s">
        <v>257</v>
      </c>
      <c r="X1800" s="18"/>
      <c r="Y1800" s="18">
        <v>35.799999999999997</v>
      </c>
      <c r="Z1800" s="18" t="s">
        <v>2202</v>
      </c>
      <c r="AA1800" s="18" t="s">
        <v>257</v>
      </c>
      <c r="AB1800" s="57">
        <f t="shared" si="340"/>
        <v>35.799999999999997</v>
      </c>
      <c r="AC1800" s="18" t="s">
        <v>595</v>
      </c>
      <c r="AD1800" s="18" t="s">
        <v>595</v>
      </c>
      <c r="AE1800" s="18" t="s">
        <v>595</v>
      </c>
      <c r="AF1800" s="18">
        <v>33.5</v>
      </c>
      <c r="AG1800" s="18">
        <v>38.1</v>
      </c>
      <c r="AH1800" s="18" t="s">
        <v>595</v>
      </c>
      <c r="AI1800" s="18">
        <v>35</v>
      </c>
      <c r="AJ1800" s="18" t="s">
        <v>522</v>
      </c>
      <c r="AK1800" s="18">
        <v>35</v>
      </c>
      <c r="AL1800" s="18" t="s">
        <v>2241</v>
      </c>
      <c r="AM1800" s="18" t="s">
        <v>2226</v>
      </c>
      <c r="AN1800" s="18">
        <v>0.58150685000000002</v>
      </c>
      <c r="AO1800" s="18" t="s">
        <v>257</v>
      </c>
      <c r="AP1800" s="18" t="s">
        <v>563</v>
      </c>
      <c r="AQ1800" s="18">
        <v>5</v>
      </c>
      <c r="AR1800" s="18" t="s">
        <v>2227</v>
      </c>
      <c r="AS1800" s="18">
        <v>0.56506849000000003</v>
      </c>
      <c r="AT1800" s="18">
        <v>0.59794521</v>
      </c>
      <c r="AU1800" s="18">
        <v>1.6438359999999999E-2</v>
      </c>
      <c r="AV1800" s="18">
        <v>1.6438359999999999E-2</v>
      </c>
      <c r="AW1800" s="18" t="s">
        <v>557</v>
      </c>
      <c r="AX1800" s="18">
        <v>35</v>
      </c>
      <c r="AY1800" s="18" t="s">
        <v>522</v>
      </c>
      <c r="AZ1800" s="18" t="s">
        <v>257</v>
      </c>
      <c r="BA1800" s="18" t="s">
        <v>257</v>
      </c>
      <c r="BB1800" s="18" t="s">
        <v>2228</v>
      </c>
      <c r="BC1800" s="18"/>
      <c r="BD1800" s="18"/>
      <c r="BE1800" s="18"/>
      <c r="BF1800" s="18"/>
      <c r="BG1800" s="18"/>
      <c r="BH1800" s="18"/>
      <c r="BI1800" s="18"/>
      <c r="BJ1800" s="18"/>
      <c r="BK1800" s="18"/>
      <c r="BL1800" s="18"/>
      <c r="BM1800" s="18"/>
      <c r="BN1800" s="18"/>
      <c r="BO1800" s="18"/>
      <c r="BP1800" s="18"/>
      <c r="BQ1800" s="18"/>
      <c r="BR1800" s="18"/>
      <c r="BS1800" s="18"/>
      <c r="BT1800" s="18"/>
      <c r="BU1800" s="18"/>
      <c r="BV1800" s="18"/>
      <c r="BW1800" s="18"/>
      <c r="BX1800" s="18"/>
      <c r="BY1800" s="18"/>
      <c r="BZ1800" s="18"/>
      <c r="CA1800" s="18"/>
      <c r="CB1800" s="18"/>
      <c r="CC1800" s="18"/>
      <c r="CD1800" s="18"/>
      <c r="CE1800" s="18"/>
      <c r="CF1800" s="18"/>
      <c r="CG1800" s="18"/>
      <c r="CH1800" s="18"/>
      <c r="CI1800" s="18" t="s">
        <v>1907</v>
      </c>
      <c r="CJ1800" s="18">
        <v>0</v>
      </c>
      <c r="CK1800" s="18" t="s">
        <v>1267</v>
      </c>
      <c r="CL1800" s="18" t="s">
        <v>479</v>
      </c>
      <c r="CM1800" s="18">
        <v>5</v>
      </c>
      <c r="CN1800" s="18" t="s">
        <v>561</v>
      </c>
      <c r="CO1800" s="18" t="s">
        <v>257</v>
      </c>
      <c r="CP1800" s="18" t="s">
        <v>257</v>
      </c>
      <c r="CQ1800" s="18">
        <v>0</v>
      </c>
      <c r="CR1800" s="18">
        <v>0</v>
      </c>
      <c r="CS1800" s="18" t="s">
        <v>557</v>
      </c>
      <c r="CT1800" s="18">
        <v>35</v>
      </c>
      <c r="CU1800" s="18" t="s">
        <v>522</v>
      </c>
      <c r="CV1800" s="18" t="s">
        <v>257</v>
      </c>
      <c r="CW1800" s="18" t="s">
        <v>257</v>
      </c>
      <c r="CX1800" s="18" t="s">
        <v>1909</v>
      </c>
      <c r="CY1800" s="18"/>
      <c r="CZ1800" s="18"/>
      <c r="DA1800" s="18"/>
      <c r="DB1800" s="18"/>
      <c r="DC1800" s="18"/>
      <c r="DD1800" s="18"/>
      <c r="DE1800" s="18"/>
      <c r="DF1800" s="18"/>
      <c r="DG1800" s="18"/>
      <c r="DH1800" s="18"/>
      <c r="DI1800" s="18"/>
      <c r="DJ1800" s="18"/>
      <c r="DK1800" s="18"/>
      <c r="DL1800" s="18"/>
      <c r="DM1800" s="18"/>
      <c r="DN1800" s="18"/>
      <c r="DO1800" s="56"/>
      <c r="DP1800" s="56"/>
      <c r="DQ1800" s="56"/>
      <c r="DR1800" s="56"/>
      <c r="DS1800" s="56"/>
      <c r="DT1800" s="56"/>
      <c r="DU1800" s="56"/>
      <c r="DV1800" s="56">
        <v>0</v>
      </c>
      <c r="DW1800" s="18"/>
      <c r="DX1800" s="18"/>
      <c r="DY1800" s="18"/>
      <c r="DZ1800" s="56"/>
      <c r="EA1800" s="56"/>
      <c r="EB1800" s="56"/>
      <c r="EC1800" s="18"/>
      <c r="ED1800" s="56"/>
      <c r="EE1800" s="56">
        <v>0</v>
      </c>
      <c r="EF1800" s="56">
        <v>0</v>
      </c>
      <c r="EG1800" s="56">
        <v>0</v>
      </c>
      <c r="EH1800" s="18" t="s">
        <v>2229</v>
      </c>
      <c r="EI1800" s="18">
        <f t="array" ref="EI1800">IF(SUMPRODUCT(--(DO1800:DS1800&lt;&gt;""))=0, 0,1)</f>
        <v>0</v>
      </c>
      <c r="EJ1800" s="18">
        <f t="array" ref="EJ1800">IF(SUMPRODUCT(--(DT1800:EG1800&lt;&gt;""))=0, 0,1)</f>
        <v>1</v>
      </c>
      <c r="EK1800" s="18" cm="1">
        <f t="array" ref="EK1800">IF(SUMPRODUCT(--(EC1800:EG1800&lt;&gt;""))=0, 0,1)</f>
        <v>1</v>
      </c>
      <c r="EL1800" s="18">
        <f t="array" ref="EL1800">IF(SUMPRODUCT(--(EE1800:EG1800&lt;&gt;""))=0, 0,1)</f>
        <v>1</v>
      </c>
      <c r="EM1800" s="18">
        <f t="shared" si="375"/>
        <v>0</v>
      </c>
      <c r="EN1800" s="18" t="str">
        <f t="shared" si="376"/>
        <v>NA</v>
      </c>
      <c r="EO1800" s="18">
        <f t="shared" si="377"/>
        <v>0</v>
      </c>
      <c r="EP1800" s="18">
        <f t="shared" si="378"/>
        <v>0</v>
      </c>
      <c r="EQ1800" s="18">
        <f t="shared" si="333"/>
        <v>0</v>
      </c>
      <c r="ER1800" s="18" t="s">
        <v>2084</v>
      </c>
      <c r="ES1800" s="59">
        <v>43949</v>
      </c>
      <c r="ET1800" s="18"/>
      <c r="EU1800" s="18"/>
    </row>
    <row r="1801" spans="1:151" s="1" customFormat="1" ht="15.75" customHeight="1" x14ac:dyDescent="0.2">
      <c r="A1801" s="5" t="s">
        <v>1986</v>
      </c>
      <c r="B1801" s="24" t="s">
        <v>2219</v>
      </c>
      <c r="C1801" s="56">
        <v>1</v>
      </c>
      <c r="D1801" s="18" t="s">
        <v>2672</v>
      </c>
      <c r="E1801" s="18" t="s">
        <v>2951</v>
      </c>
      <c r="F1801" s="18" t="s">
        <v>553</v>
      </c>
      <c r="G1801" s="18" t="s">
        <v>771</v>
      </c>
      <c r="H1801" s="18" t="s">
        <v>807</v>
      </c>
      <c r="I1801" s="18" t="s">
        <v>667</v>
      </c>
      <c r="J1801" s="18" t="s">
        <v>595</v>
      </c>
      <c r="K1801" s="18" t="s">
        <v>257</v>
      </c>
      <c r="L1801" s="18" t="s">
        <v>1936</v>
      </c>
      <c r="M1801" s="18" t="s">
        <v>341</v>
      </c>
      <c r="N1801" s="56">
        <v>30</v>
      </c>
      <c r="O1801" s="18" t="s">
        <v>2220</v>
      </c>
      <c r="P1801" s="18" t="s">
        <v>2128</v>
      </c>
      <c r="Q1801" s="18" t="s">
        <v>254</v>
      </c>
      <c r="R1801" s="18" t="s">
        <v>2221</v>
      </c>
      <c r="S1801" s="18" t="s">
        <v>2222</v>
      </c>
      <c r="T1801" s="18" t="s">
        <v>2223</v>
      </c>
      <c r="U1801" s="26" t="s">
        <v>257</v>
      </c>
      <c r="V1801" s="26" t="s">
        <v>257</v>
      </c>
      <c r="W1801" s="26" t="s">
        <v>257</v>
      </c>
      <c r="X1801" s="18" t="s">
        <v>2224</v>
      </c>
      <c r="Y1801" s="18">
        <v>92.4</v>
      </c>
      <c r="Z1801" s="18" t="s">
        <v>2202</v>
      </c>
      <c r="AA1801" s="18" t="s">
        <v>257</v>
      </c>
      <c r="AB1801" s="57">
        <f t="shared" si="340"/>
        <v>92.4</v>
      </c>
      <c r="AC1801" s="18" t="s">
        <v>595</v>
      </c>
      <c r="AD1801" s="18" t="s">
        <v>595</v>
      </c>
      <c r="AE1801" s="18" t="s">
        <v>595</v>
      </c>
      <c r="AF1801" s="18">
        <v>87.8</v>
      </c>
      <c r="AG1801" s="18">
        <v>96.8</v>
      </c>
      <c r="AH1801" s="18" t="s">
        <v>595</v>
      </c>
      <c r="AI1801" s="18">
        <v>35</v>
      </c>
      <c r="AJ1801" s="18" t="s">
        <v>522</v>
      </c>
      <c r="AK1801" s="18">
        <v>35</v>
      </c>
      <c r="AL1801" s="18" t="s">
        <v>2240</v>
      </c>
      <c r="AM1801" s="18" t="s">
        <v>2226</v>
      </c>
      <c r="AN1801" s="18">
        <v>0.61986300999999999</v>
      </c>
      <c r="AO1801" s="18" t="s">
        <v>257</v>
      </c>
      <c r="AP1801" s="18" t="s">
        <v>563</v>
      </c>
      <c r="AQ1801" s="18">
        <v>5</v>
      </c>
      <c r="AR1801" s="18" t="s">
        <v>2227</v>
      </c>
      <c r="AS1801" s="18">
        <v>0.61438356000000005</v>
      </c>
      <c r="AT1801" s="18">
        <v>0.62534246999999998</v>
      </c>
      <c r="AU1801" s="18">
        <v>5.4794500000000003E-3</v>
      </c>
      <c r="AV1801" s="18">
        <v>5.4794600000000002E-3</v>
      </c>
      <c r="AW1801" s="18" t="s">
        <v>557</v>
      </c>
      <c r="AX1801" s="18">
        <v>35</v>
      </c>
      <c r="AY1801" s="18" t="s">
        <v>522</v>
      </c>
      <c r="AZ1801" s="18" t="s">
        <v>257</v>
      </c>
      <c r="BA1801" s="18" t="s">
        <v>257</v>
      </c>
      <c r="BB1801" s="18" t="s">
        <v>2228</v>
      </c>
      <c r="BC1801" s="18"/>
      <c r="BD1801" s="18"/>
      <c r="BE1801" s="18"/>
      <c r="BF1801" s="18"/>
      <c r="BG1801" s="18"/>
      <c r="BH1801" s="18"/>
      <c r="BI1801" s="18"/>
      <c r="BJ1801" s="18"/>
      <c r="BK1801" s="18"/>
      <c r="BL1801" s="18"/>
      <c r="BM1801" s="18"/>
      <c r="BN1801" s="18"/>
      <c r="BO1801" s="18"/>
      <c r="BP1801" s="18"/>
      <c r="BQ1801" s="18"/>
      <c r="BR1801" s="18"/>
      <c r="BS1801" s="18"/>
      <c r="BT1801" s="18"/>
      <c r="BU1801" s="18"/>
      <c r="BV1801" s="18"/>
      <c r="BW1801" s="18"/>
      <c r="BX1801" s="18"/>
      <c r="BY1801" s="18"/>
      <c r="BZ1801" s="18"/>
      <c r="CA1801" s="18"/>
      <c r="CB1801" s="18"/>
      <c r="CC1801" s="18"/>
      <c r="CD1801" s="18"/>
      <c r="CE1801" s="18"/>
      <c r="CF1801" s="18"/>
      <c r="CG1801" s="18"/>
      <c r="CH1801" s="18"/>
      <c r="CI1801" s="18" t="s">
        <v>1907</v>
      </c>
      <c r="CJ1801" s="18">
        <v>17.371794900000001</v>
      </c>
      <c r="CK1801" s="18" t="s">
        <v>1267</v>
      </c>
      <c r="CL1801" s="18" t="s">
        <v>479</v>
      </c>
      <c r="CM1801" s="18">
        <v>5</v>
      </c>
      <c r="CN1801" s="18" t="s">
        <v>561</v>
      </c>
      <c r="CO1801" s="18">
        <v>5.8974358999999996</v>
      </c>
      <c r="CP1801" s="18">
        <v>28.8461538</v>
      </c>
      <c r="CQ1801" s="18">
        <v>11.474359</v>
      </c>
      <c r="CR1801" s="18">
        <v>11.4743589</v>
      </c>
      <c r="CS1801" s="18" t="s">
        <v>557</v>
      </c>
      <c r="CT1801" s="18">
        <v>35</v>
      </c>
      <c r="CU1801" s="18" t="s">
        <v>522</v>
      </c>
      <c r="CV1801" s="18" t="s">
        <v>257</v>
      </c>
      <c r="CW1801" s="18" t="s">
        <v>257</v>
      </c>
      <c r="CX1801" s="18" t="s">
        <v>1909</v>
      </c>
      <c r="CY1801" s="18"/>
      <c r="CZ1801" s="18"/>
      <c r="DA1801" s="18"/>
      <c r="DB1801" s="18"/>
      <c r="DC1801" s="18"/>
      <c r="DD1801" s="18"/>
      <c r="DE1801" s="18"/>
      <c r="DF1801" s="18"/>
      <c r="DG1801" s="18"/>
      <c r="DH1801" s="18"/>
      <c r="DI1801" s="18"/>
      <c r="DJ1801" s="18"/>
      <c r="DK1801" s="18"/>
      <c r="DL1801" s="18"/>
      <c r="DM1801" s="18"/>
      <c r="DN1801" s="18"/>
      <c r="DO1801" s="56"/>
      <c r="DP1801" s="56"/>
      <c r="DQ1801" s="56"/>
      <c r="DR1801" s="56"/>
      <c r="DS1801" s="56"/>
      <c r="DT1801" s="56"/>
      <c r="DU1801" s="56"/>
      <c r="DV1801" s="56">
        <v>0</v>
      </c>
      <c r="DW1801" s="18"/>
      <c r="DX1801" s="18"/>
      <c r="DY1801" s="18"/>
      <c r="DZ1801" s="56"/>
      <c r="EA1801" s="56"/>
      <c r="EB1801" s="56"/>
      <c r="EC1801" s="18"/>
      <c r="ED1801" s="56"/>
      <c r="EE1801" s="56">
        <v>1</v>
      </c>
      <c r="EF1801" s="56">
        <v>0</v>
      </c>
      <c r="EG1801" s="56">
        <v>0</v>
      </c>
      <c r="EH1801" s="18" t="s">
        <v>2229</v>
      </c>
      <c r="EI1801" s="18">
        <f t="array" ref="EI1801">IF(SUMPRODUCT(--(DO1801:DS1801&lt;&gt;""))=0, 0,1)</f>
        <v>0</v>
      </c>
      <c r="EJ1801" s="18">
        <f t="array" ref="EJ1801">IF(SUMPRODUCT(--(DT1801:EG1801&lt;&gt;""))=0, 0,1)</f>
        <v>1</v>
      </c>
      <c r="EK1801" s="18" cm="1">
        <f t="array" ref="EK1801">IF(SUMPRODUCT(--(EC1801:EG1801&lt;&gt;""))=0, 0,1)</f>
        <v>1</v>
      </c>
      <c r="EL1801" s="18">
        <f t="array" ref="EL1801">IF(SUMPRODUCT(--(EE1801:EG1801&lt;&gt;""))=0, 0,1)</f>
        <v>1</v>
      </c>
      <c r="EM1801" s="18">
        <f t="shared" si="375"/>
        <v>1</v>
      </c>
      <c r="EN1801" s="18" t="str">
        <f t="shared" si="376"/>
        <v>NA</v>
      </c>
      <c r="EO1801" s="18">
        <f t="shared" si="377"/>
        <v>1</v>
      </c>
      <c r="EP1801" s="18">
        <f t="shared" si="378"/>
        <v>1</v>
      </c>
      <c r="EQ1801" s="18">
        <f t="shared" si="333"/>
        <v>1</v>
      </c>
      <c r="ER1801" s="18" t="s">
        <v>2084</v>
      </c>
      <c r="ES1801" s="59">
        <v>43949</v>
      </c>
      <c r="ET1801" s="18"/>
      <c r="EU1801" s="18"/>
    </row>
    <row r="1802" spans="1:151" s="1" customFormat="1" ht="15.75" customHeight="1" x14ac:dyDescent="0.2">
      <c r="A1802" s="5" t="s">
        <v>1986</v>
      </c>
      <c r="B1802" s="24" t="s">
        <v>2219</v>
      </c>
      <c r="C1802" s="56">
        <v>1</v>
      </c>
      <c r="D1802" s="18" t="s">
        <v>2673</v>
      </c>
      <c r="E1802" s="18" t="s">
        <v>2951</v>
      </c>
      <c r="F1802" s="18" t="s">
        <v>553</v>
      </c>
      <c r="G1802" s="18" t="s">
        <v>771</v>
      </c>
      <c r="H1802" s="18" t="s">
        <v>807</v>
      </c>
      <c r="I1802" s="18" t="s">
        <v>667</v>
      </c>
      <c r="J1802" s="18" t="s">
        <v>595</v>
      </c>
      <c r="K1802" s="18" t="s">
        <v>257</v>
      </c>
      <c r="L1802" s="18" t="s">
        <v>1936</v>
      </c>
      <c r="M1802" s="18" t="s">
        <v>341</v>
      </c>
      <c r="N1802" s="56">
        <v>30</v>
      </c>
      <c r="O1802" s="18" t="s">
        <v>2220</v>
      </c>
      <c r="P1802" s="18" t="s">
        <v>2128</v>
      </c>
      <c r="Q1802" s="18" t="s">
        <v>254</v>
      </c>
      <c r="R1802" s="18" t="s">
        <v>2221</v>
      </c>
      <c r="S1802" s="18" t="s">
        <v>2222</v>
      </c>
      <c r="T1802" s="18" t="s">
        <v>2223</v>
      </c>
      <c r="U1802" s="26" t="s">
        <v>257</v>
      </c>
      <c r="V1802" s="26" t="s">
        <v>257</v>
      </c>
      <c r="W1802" s="26" t="s">
        <v>257</v>
      </c>
      <c r="X1802" s="18" t="s">
        <v>2224</v>
      </c>
      <c r="Y1802" s="18">
        <v>92.4</v>
      </c>
      <c r="Z1802" s="18" t="s">
        <v>2202</v>
      </c>
      <c r="AA1802" s="18" t="s">
        <v>257</v>
      </c>
      <c r="AB1802" s="57">
        <f t="shared" si="340"/>
        <v>92.4</v>
      </c>
      <c r="AC1802" s="18" t="s">
        <v>595</v>
      </c>
      <c r="AD1802" s="18" t="s">
        <v>595</v>
      </c>
      <c r="AE1802" s="18" t="s">
        <v>595</v>
      </c>
      <c r="AF1802" s="18">
        <v>87.8</v>
      </c>
      <c r="AG1802" s="18">
        <v>96.8</v>
      </c>
      <c r="AH1802" s="18" t="s">
        <v>595</v>
      </c>
      <c r="AI1802" s="18">
        <v>35</v>
      </c>
      <c r="AJ1802" s="18" t="s">
        <v>522</v>
      </c>
      <c r="AK1802" s="18">
        <v>35</v>
      </c>
      <c r="AL1802" s="18" t="s">
        <v>2241</v>
      </c>
      <c r="AM1802" s="18" t="s">
        <v>2226</v>
      </c>
      <c r="AN1802" s="18">
        <v>0.59657534000000001</v>
      </c>
      <c r="AO1802" s="18" t="s">
        <v>257</v>
      </c>
      <c r="AP1802" s="18" t="s">
        <v>563</v>
      </c>
      <c r="AQ1802" s="18">
        <v>5</v>
      </c>
      <c r="AR1802" s="18" t="s">
        <v>2227</v>
      </c>
      <c r="AS1802" s="18">
        <v>0.58835616000000002</v>
      </c>
      <c r="AT1802" s="18">
        <v>0.60479452</v>
      </c>
      <c r="AU1802" s="18">
        <v>8.2191799999999995E-3</v>
      </c>
      <c r="AV1802" s="18">
        <v>8.2191799999999995E-3</v>
      </c>
      <c r="AW1802" s="18" t="s">
        <v>557</v>
      </c>
      <c r="AX1802" s="18">
        <v>35</v>
      </c>
      <c r="AY1802" s="18" t="s">
        <v>522</v>
      </c>
      <c r="AZ1802" s="18" t="s">
        <v>257</v>
      </c>
      <c r="BA1802" s="18" t="s">
        <v>257</v>
      </c>
      <c r="BB1802" s="18" t="s">
        <v>2228</v>
      </c>
      <c r="BC1802" s="18"/>
      <c r="BD1802" s="18"/>
      <c r="BE1802" s="18"/>
      <c r="BF1802" s="18"/>
      <c r="BG1802" s="18"/>
      <c r="BH1802" s="18"/>
      <c r="BI1802" s="18"/>
      <c r="BJ1802" s="18"/>
      <c r="BK1802" s="18"/>
      <c r="BL1802" s="18"/>
      <c r="BM1802" s="18"/>
      <c r="BN1802" s="18"/>
      <c r="BO1802" s="18"/>
      <c r="BP1802" s="18"/>
      <c r="BQ1802" s="18"/>
      <c r="BR1802" s="18"/>
      <c r="BS1802" s="18"/>
      <c r="BT1802" s="18"/>
      <c r="BU1802" s="18"/>
      <c r="BV1802" s="18"/>
      <c r="BW1802" s="18"/>
      <c r="BX1802" s="18"/>
      <c r="BY1802" s="18"/>
      <c r="BZ1802" s="18"/>
      <c r="CA1802" s="18"/>
      <c r="CB1802" s="18"/>
      <c r="CC1802" s="18"/>
      <c r="CD1802" s="18"/>
      <c r="CE1802" s="18"/>
      <c r="CF1802" s="18"/>
      <c r="CG1802" s="18"/>
      <c r="CH1802" s="18"/>
      <c r="CI1802" s="18" t="s">
        <v>1907</v>
      </c>
      <c r="CJ1802" s="18">
        <v>2.6923076899999998</v>
      </c>
      <c r="CK1802" s="18" t="s">
        <v>1267</v>
      </c>
      <c r="CL1802" s="18" t="s">
        <v>479</v>
      </c>
      <c r="CM1802" s="18">
        <v>5</v>
      </c>
      <c r="CN1802" s="18" t="s">
        <v>561</v>
      </c>
      <c r="CO1802" s="18">
        <v>0.25641026</v>
      </c>
      <c r="CP1802" s="18">
        <v>4.74358974</v>
      </c>
      <c r="CQ1802" s="18">
        <v>2.4358974299999998</v>
      </c>
      <c r="CR1802" s="18">
        <v>2.0512820500000002</v>
      </c>
      <c r="CS1802" s="18" t="s">
        <v>557</v>
      </c>
      <c r="CT1802" s="18">
        <v>35</v>
      </c>
      <c r="CU1802" s="18" t="s">
        <v>522</v>
      </c>
      <c r="CV1802" s="18" t="s">
        <v>257</v>
      </c>
      <c r="CW1802" s="18" t="s">
        <v>257</v>
      </c>
      <c r="CX1802" s="18" t="s">
        <v>1909</v>
      </c>
      <c r="CY1802" s="18"/>
      <c r="CZ1802" s="18"/>
      <c r="DA1802" s="18"/>
      <c r="DB1802" s="18"/>
      <c r="DC1802" s="18"/>
      <c r="DD1802" s="18"/>
      <c r="DE1802" s="18"/>
      <c r="DF1802" s="18"/>
      <c r="DG1802" s="18"/>
      <c r="DH1802" s="18"/>
      <c r="DI1802" s="18"/>
      <c r="DJ1802" s="18"/>
      <c r="DK1802" s="18"/>
      <c r="DL1802" s="18"/>
      <c r="DM1802" s="18"/>
      <c r="DN1802" s="18"/>
      <c r="DO1802" s="56"/>
      <c r="DP1802" s="56"/>
      <c r="DQ1802" s="56"/>
      <c r="DR1802" s="56"/>
      <c r="DS1802" s="56"/>
      <c r="DT1802" s="56"/>
      <c r="DU1802" s="56"/>
      <c r="DV1802" s="56">
        <v>0</v>
      </c>
      <c r="DW1802" s="18"/>
      <c r="DX1802" s="18"/>
      <c r="DY1802" s="18"/>
      <c r="DZ1802" s="56"/>
      <c r="EA1802" s="56"/>
      <c r="EB1802" s="56"/>
      <c r="EC1802" s="18"/>
      <c r="ED1802" s="56"/>
      <c r="EE1802" s="56">
        <v>1</v>
      </c>
      <c r="EF1802" s="56">
        <v>0</v>
      </c>
      <c r="EG1802" s="56">
        <v>0</v>
      </c>
      <c r="EH1802" s="18" t="s">
        <v>2229</v>
      </c>
      <c r="EI1802" s="18">
        <f t="array" ref="EI1802">IF(SUMPRODUCT(--(DO1802:DS1802&lt;&gt;""))=0, 0,1)</f>
        <v>0</v>
      </c>
      <c r="EJ1802" s="18">
        <f t="array" ref="EJ1802">IF(SUMPRODUCT(--(DT1802:EG1802&lt;&gt;""))=0, 0,1)</f>
        <v>1</v>
      </c>
      <c r="EK1802" s="18" cm="1">
        <f t="array" ref="EK1802">IF(SUMPRODUCT(--(EC1802:EG1802&lt;&gt;""))=0, 0,1)</f>
        <v>1</v>
      </c>
      <c r="EL1802" s="18">
        <f t="array" ref="EL1802">IF(SUMPRODUCT(--(EE1802:EG1802&lt;&gt;""))=0, 0,1)</f>
        <v>1</v>
      </c>
      <c r="EM1802" s="18">
        <f t="shared" si="375"/>
        <v>1</v>
      </c>
      <c r="EN1802" s="18" t="str">
        <f t="shared" si="376"/>
        <v>NA</v>
      </c>
      <c r="EO1802" s="18">
        <f t="shared" si="377"/>
        <v>1</v>
      </c>
      <c r="EP1802" s="18">
        <f t="shared" si="378"/>
        <v>1</v>
      </c>
      <c r="EQ1802" s="18">
        <f t="shared" si="333"/>
        <v>1</v>
      </c>
      <c r="ER1802" s="18" t="s">
        <v>2084</v>
      </c>
      <c r="ES1802" s="59">
        <v>43949</v>
      </c>
      <c r="ET1802" s="18"/>
      <c r="EU1802" s="18"/>
    </row>
    <row r="1803" spans="1:151" s="1" customFormat="1" ht="15.75" customHeight="1" x14ac:dyDescent="0.2">
      <c r="A1803" s="5" t="s">
        <v>1986</v>
      </c>
      <c r="B1803" s="24" t="s">
        <v>2219</v>
      </c>
      <c r="C1803" s="56">
        <v>1</v>
      </c>
      <c r="D1803" s="18" t="s">
        <v>1651</v>
      </c>
      <c r="E1803" s="18" t="s">
        <v>2952</v>
      </c>
      <c r="F1803" s="18" t="s">
        <v>553</v>
      </c>
      <c r="G1803" s="18" t="s">
        <v>771</v>
      </c>
      <c r="H1803" s="18" t="s">
        <v>807</v>
      </c>
      <c r="I1803" s="18" t="s">
        <v>667</v>
      </c>
      <c r="J1803" s="18" t="s">
        <v>595</v>
      </c>
      <c r="K1803" s="18" t="s">
        <v>257</v>
      </c>
      <c r="L1803" s="18" t="s">
        <v>1936</v>
      </c>
      <c r="M1803" s="18" t="s">
        <v>341</v>
      </c>
      <c r="N1803" s="56">
        <v>30</v>
      </c>
      <c r="O1803" s="18" t="s">
        <v>2220</v>
      </c>
      <c r="P1803" s="18" t="s">
        <v>2128</v>
      </c>
      <c r="Q1803" s="18" t="s">
        <v>254</v>
      </c>
      <c r="R1803" s="18" t="s">
        <v>2221</v>
      </c>
      <c r="S1803" s="18" t="s">
        <v>2222</v>
      </c>
      <c r="T1803" s="18" t="s">
        <v>2223</v>
      </c>
      <c r="U1803" s="26" t="s">
        <v>257</v>
      </c>
      <c r="V1803" s="26" t="s">
        <v>257</v>
      </c>
      <c r="W1803" s="26" t="s">
        <v>257</v>
      </c>
      <c r="X1803" s="18" t="s">
        <v>2224</v>
      </c>
      <c r="Y1803" s="18">
        <v>1</v>
      </c>
      <c r="Z1803" s="18" t="s">
        <v>2202</v>
      </c>
      <c r="AA1803" s="18" t="s">
        <v>257</v>
      </c>
      <c r="AB1803" s="57">
        <f t="shared" si="340"/>
        <v>1</v>
      </c>
      <c r="AC1803" s="18" t="s">
        <v>595</v>
      </c>
      <c r="AD1803" s="18" t="s">
        <v>595</v>
      </c>
      <c r="AE1803" s="18" t="s">
        <v>595</v>
      </c>
      <c r="AF1803" s="18" t="s">
        <v>595</v>
      </c>
      <c r="AG1803" s="18" t="s">
        <v>595</v>
      </c>
      <c r="AH1803" s="18" t="s">
        <v>595</v>
      </c>
      <c r="AI1803" s="18">
        <v>42</v>
      </c>
      <c r="AJ1803" s="18" t="s">
        <v>522</v>
      </c>
      <c r="AK1803" s="18">
        <v>42</v>
      </c>
      <c r="AL1803" s="18"/>
      <c r="AM1803" s="18" t="s">
        <v>2226</v>
      </c>
      <c r="AN1803" s="18">
        <v>0.53904110000000005</v>
      </c>
      <c r="AO1803" s="18" t="s">
        <v>257</v>
      </c>
      <c r="AP1803" s="18" t="s">
        <v>563</v>
      </c>
      <c r="AQ1803" s="18">
        <v>5</v>
      </c>
      <c r="AR1803" s="18" t="s">
        <v>2227</v>
      </c>
      <c r="AS1803" s="18">
        <v>0.52534247000000001</v>
      </c>
      <c r="AT1803" s="18">
        <v>0.55273972999999998</v>
      </c>
      <c r="AU1803" s="18">
        <v>1.369863E-2</v>
      </c>
      <c r="AV1803" s="18">
        <v>1.369863E-2</v>
      </c>
      <c r="AW1803" s="18" t="s">
        <v>557</v>
      </c>
      <c r="AX1803" s="18">
        <v>42</v>
      </c>
      <c r="AY1803" s="18" t="s">
        <v>522</v>
      </c>
      <c r="AZ1803" s="18" t="s">
        <v>257</v>
      </c>
      <c r="BA1803" s="18" t="s">
        <v>257</v>
      </c>
      <c r="BB1803" s="18" t="s">
        <v>2228</v>
      </c>
      <c r="BC1803" s="18"/>
      <c r="BD1803" s="18"/>
      <c r="BE1803" s="18"/>
      <c r="BF1803" s="18"/>
      <c r="BG1803" s="18"/>
      <c r="BH1803" s="18"/>
      <c r="BI1803" s="18"/>
      <c r="BJ1803" s="18"/>
      <c r="BK1803" s="18"/>
      <c r="BL1803" s="18"/>
      <c r="BM1803" s="18"/>
      <c r="BN1803" s="18"/>
      <c r="BO1803" s="18"/>
      <c r="BP1803" s="18"/>
      <c r="BQ1803" s="18"/>
      <c r="BR1803" s="18"/>
      <c r="BS1803" s="18"/>
      <c r="BT1803" s="18"/>
      <c r="BU1803" s="18"/>
      <c r="BV1803" s="18"/>
      <c r="BW1803" s="18"/>
      <c r="BX1803" s="18"/>
      <c r="BY1803" s="18"/>
      <c r="BZ1803" s="18"/>
      <c r="CA1803" s="18"/>
      <c r="CB1803" s="18"/>
      <c r="CC1803" s="18"/>
      <c r="CD1803" s="18"/>
      <c r="CE1803" s="18"/>
      <c r="CF1803" s="18"/>
      <c r="CG1803" s="18"/>
      <c r="CH1803" s="18"/>
      <c r="CI1803" s="18" t="s">
        <v>1907</v>
      </c>
      <c r="CJ1803" s="18">
        <v>0</v>
      </c>
      <c r="CK1803" s="18" t="s">
        <v>1267</v>
      </c>
      <c r="CL1803" s="18" t="s">
        <v>479</v>
      </c>
      <c r="CM1803" s="18">
        <v>5</v>
      </c>
      <c r="CN1803" s="18" t="s">
        <v>561</v>
      </c>
      <c r="CO1803" s="18" t="s">
        <v>257</v>
      </c>
      <c r="CP1803" s="18" t="s">
        <v>257</v>
      </c>
      <c r="CQ1803" s="18">
        <v>0</v>
      </c>
      <c r="CR1803" s="18">
        <v>0</v>
      </c>
      <c r="CS1803" s="18" t="s">
        <v>557</v>
      </c>
      <c r="CT1803" s="18">
        <v>42</v>
      </c>
      <c r="CU1803" s="18" t="s">
        <v>522</v>
      </c>
      <c r="CV1803" s="18" t="s">
        <v>257</v>
      </c>
      <c r="CW1803" s="18" t="s">
        <v>257</v>
      </c>
      <c r="CX1803" s="18" t="s">
        <v>1909</v>
      </c>
      <c r="CY1803" s="18"/>
      <c r="CZ1803" s="18"/>
      <c r="DA1803" s="18"/>
      <c r="DB1803" s="18"/>
      <c r="DC1803" s="18"/>
      <c r="DD1803" s="18"/>
      <c r="DE1803" s="18"/>
      <c r="DF1803" s="18"/>
      <c r="DG1803" s="18"/>
      <c r="DH1803" s="18"/>
      <c r="DI1803" s="18"/>
      <c r="DJ1803" s="18"/>
      <c r="DK1803" s="18"/>
      <c r="DL1803" s="18"/>
      <c r="DM1803" s="18"/>
      <c r="DN1803" s="18"/>
      <c r="DO1803" s="56"/>
      <c r="DP1803" s="56"/>
      <c r="DQ1803" s="56"/>
      <c r="DR1803" s="56"/>
      <c r="DS1803" s="56"/>
      <c r="DT1803" s="56"/>
      <c r="DU1803" s="56"/>
      <c r="DV1803" s="56">
        <v>0</v>
      </c>
      <c r="DW1803" s="18"/>
      <c r="DX1803" s="18"/>
      <c r="DY1803" s="18"/>
      <c r="DZ1803" s="56"/>
      <c r="EA1803" s="56"/>
      <c r="EB1803" s="56"/>
      <c r="EC1803" s="18"/>
      <c r="ED1803" s="56"/>
      <c r="EE1803" s="56">
        <v>0</v>
      </c>
      <c r="EF1803" s="56">
        <v>0</v>
      </c>
      <c r="EG1803" s="56">
        <v>0</v>
      </c>
      <c r="EH1803" s="18" t="s">
        <v>2229</v>
      </c>
      <c r="EI1803" s="18">
        <f t="array" ref="EI1803">IF(SUMPRODUCT(--(DO1803:DS1803&lt;&gt;""))=0, 0,1)</f>
        <v>0</v>
      </c>
      <c r="EJ1803" s="18">
        <f t="array" ref="EJ1803">IF(SUMPRODUCT(--(DT1803:EG1803&lt;&gt;""))=0, 0,1)</f>
        <v>1</v>
      </c>
      <c r="EK1803" s="18" cm="1">
        <f t="array" ref="EK1803">IF(SUMPRODUCT(--(EC1803:EG1803&lt;&gt;""))=0, 0,1)</f>
        <v>1</v>
      </c>
      <c r="EL1803" s="18">
        <f t="array" ref="EL1803">IF(SUMPRODUCT(--(EE1803:EG1803&lt;&gt;""))=0, 0,1)</f>
        <v>1</v>
      </c>
      <c r="EM1803" s="18">
        <f t="shared" si="375"/>
        <v>0</v>
      </c>
      <c r="EN1803" s="18" t="str">
        <f t="shared" si="376"/>
        <v>NA</v>
      </c>
      <c r="EO1803" s="18">
        <f t="shared" si="377"/>
        <v>0</v>
      </c>
      <c r="EP1803" s="18">
        <f t="shared" si="378"/>
        <v>0</v>
      </c>
      <c r="EQ1803" s="18">
        <f t="shared" si="333"/>
        <v>0</v>
      </c>
      <c r="ER1803" s="18" t="s">
        <v>2084</v>
      </c>
      <c r="ES1803" s="59">
        <v>43949</v>
      </c>
      <c r="ET1803" s="18"/>
      <c r="EU1803" s="18"/>
    </row>
    <row r="1804" spans="1:151" s="1" customFormat="1" ht="15.75" customHeight="1" x14ac:dyDescent="0.2">
      <c r="A1804" s="5" t="s">
        <v>1986</v>
      </c>
      <c r="B1804" s="24" t="s">
        <v>2219</v>
      </c>
      <c r="C1804" s="56">
        <v>1</v>
      </c>
      <c r="D1804" s="18" t="s">
        <v>2670</v>
      </c>
      <c r="E1804" s="18" t="s">
        <v>2952</v>
      </c>
      <c r="F1804" s="18" t="s">
        <v>553</v>
      </c>
      <c r="G1804" s="18" t="s">
        <v>771</v>
      </c>
      <c r="H1804" s="18" t="s">
        <v>807</v>
      </c>
      <c r="I1804" s="18" t="s">
        <v>667</v>
      </c>
      <c r="J1804" s="18" t="s">
        <v>595</v>
      </c>
      <c r="K1804" s="18" t="s">
        <v>257</v>
      </c>
      <c r="L1804" s="18" t="s">
        <v>1936</v>
      </c>
      <c r="M1804" s="18" t="s">
        <v>341</v>
      </c>
      <c r="N1804" s="56">
        <v>30</v>
      </c>
      <c r="O1804" s="18" t="s">
        <v>2220</v>
      </c>
      <c r="P1804" s="18" t="s">
        <v>2128</v>
      </c>
      <c r="Q1804" s="18" t="s">
        <v>254</v>
      </c>
      <c r="R1804" s="18" t="s">
        <v>2221</v>
      </c>
      <c r="S1804" s="18" t="s">
        <v>2222</v>
      </c>
      <c r="T1804" s="18" t="s">
        <v>2223</v>
      </c>
      <c r="U1804" s="26" t="s">
        <v>257</v>
      </c>
      <c r="V1804" s="26" t="s">
        <v>257</v>
      </c>
      <c r="W1804" s="26" t="s">
        <v>257</v>
      </c>
      <c r="X1804" s="18" t="s">
        <v>2224</v>
      </c>
      <c r="Y1804" s="18">
        <v>35.799999999999997</v>
      </c>
      <c r="Z1804" s="18" t="s">
        <v>2202</v>
      </c>
      <c r="AA1804" s="18" t="s">
        <v>257</v>
      </c>
      <c r="AB1804" s="57">
        <f t="shared" si="340"/>
        <v>35.799999999999997</v>
      </c>
      <c r="AC1804" s="18" t="s">
        <v>595</v>
      </c>
      <c r="AD1804" s="18" t="s">
        <v>595</v>
      </c>
      <c r="AE1804" s="18" t="s">
        <v>595</v>
      </c>
      <c r="AF1804" s="18">
        <v>33.5</v>
      </c>
      <c r="AG1804" s="18">
        <v>38.1</v>
      </c>
      <c r="AH1804" s="18" t="s">
        <v>595</v>
      </c>
      <c r="AI1804" s="18">
        <v>42</v>
      </c>
      <c r="AJ1804" s="18" t="s">
        <v>522</v>
      </c>
      <c r="AK1804" s="18">
        <v>42</v>
      </c>
      <c r="AL1804" s="18" t="s">
        <v>2242</v>
      </c>
      <c r="AM1804" s="18" t="s">
        <v>2226</v>
      </c>
      <c r="AN1804" s="18">
        <v>0.55000000000000004</v>
      </c>
      <c r="AO1804" s="18" t="s">
        <v>257</v>
      </c>
      <c r="AP1804" s="18" t="s">
        <v>563</v>
      </c>
      <c r="AQ1804" s="18">
        <v>5</v>
      </c>
      <c r="AR1804" s="18" t="s">
        <v>2227</v>
      </c>
      <c r="AS1804" s="18">
        <v>0.51986301000000001</v>
      </c>
      <c r="AT1804" s="18">
        <v>0.57876711999999997</v>
      </c>
      <c r="AU1804" s="18">
        <v>3.0136989999999999E-2</v>
      </c>
      <c r="AV1804" s="18">
        <v>2.876712E-2</v>
      </c>
      <c r="AW1804" s="18" t="s">
        <v>557</v>
      </c>
      <c r="AX1804" s="18">
        <v>42</v>
      </c>
      <c r="AY1804" s="18" t="s">
        <v>522</v>
      </c>
      <c r="AZ1804" s="18" t="s">
        <v>257</v>
      </c>
      <c r="BA1804" s="18" t="s">
        <v>257</v>
      </c>
      <c r="BB1804" s="18" t="s">
        <v>2228</v>
      </c>
      <c r="BC1804" s="18"/>
      <c r="BD1804" s="18"/>
      <c r="BE1804" s="18"/>
      <c r="BF1804" s="18"/>
      <c r="BG1804" s="18"/>
      <c r="BH1804" s="18"/>
      <c r="BI1804" s="18"/>
      <c r="BJ1804" s="18"/>
      <c r="BK1804" s="18"/>
      <c r="BL1804" s="18"/>
      <c r="BM1804" s="18"/>
      <c r="BN1804" s="18"/>
      <c r="BO1804" s="18"/>
      <c r="BP1804" s="18"/>
      <c r="BQ1804" s="18"/>
      <c r="BR1804" s="18"/>
      <c r="BS1804" s="18"/>
      <c r="BT1804" s="18"/>
      <c r="BU1804" s="18"/>
      <c r="BV1804" s="18"/>
      <c r="BW1804" s="18"/>
      <c r="BX1804" s="18"/>
      <c r="BY1804" s="18"/>
      <c r="BZ1804" s="18"/>
      <c r="CA1804" s="18"/>
      <c r="CB1804" s="18"/>
      <c r="CC1804" s="18"/>
      <c r="CD1804" s="18"/>
      <c r="CE1804" s="18"/>
      <c r="CF1804" s="18"/>
      <c r="CG1804" s="18"/>
      <c r="CH1804" s="18"/>
      <c r="CI1804" s="18" t="s">
        <v>1907</v>
      </c>
      <c r="CJ1804" s="18">
        <v>0</v>
      </c>
      <c r="CK1804" s="18" t="s">
        <v>1267</v>
      </c>
      <c r="CL1804" s="18" t="s">
        <v>479</v>
      </c>
      <c r="CM1804" s="18">
        <v>5</v>
      </c>
      <c r="CN1804" s="18" t="s">
        <v>561</v>
      </c>
      <c r="CO1804" s="18" t="s">
        <v>257</v>
      </c>
      <c r="CP1804" s="18" t="s">
        <v>257</v>
      </c>
      <c r="CQ1804" s="18">
        <v>0</v>
      </c>
      <c r="CR1804" s="18">
        <v>0</v>
      </c>
      <c r="CS1804" s="18" t="s">
        <v>557</v>
      </c>
      <c r="CT1804" s="18">
        <v>42</v>
      </c>
      <c r="CU1804" s="18" t="s">
        <v>522</v>
      </c>
      <c r="CV1804" s="18" t="s">
        <v>257</v>
      </c>
      <c r="CW1804" s="18" t="s">
        <v>257</v>
      </c>
      <c r="CX1804" s="18" t="s">
        <v>1909</v>
      </c>
      <c r="CY1804" s="18"/>
      <c r="CZ1804" s="18"/>
      <c r="DA1804" s="18"/>
      <c r="DB1804" s="18"/>
      <c r="DC1804" s="18"/>
      <c r="DD1804" s="18"/>
      <c r="DE1804" s="18"/>
      <c r="DF1804" s="18"/>
      <c r="DG1804" s="18"/>
      <c r="DH1804" s="18"/>
      <c r="DI1804" s="18"/>
      <c r="DJ1804" s="18"/>
      <c r="DK1804" s="18"/>
      <c r="DL1804" s="18"/>
      <c r="DM1804" s="18"/>
      <c r="DN1804" s="18"/>
      <c r="DO1804" s="56"/>
      <c r="DP1804" s="56"/>
      <c r="DQ1804" s="56"/>
      <c r="DR1804" s="56"/>
      <c r="DS1804" s="56"/>
      <c r="DT1804" s="56"/>
      <c r="DU1804" s="56"/>
      <c r="DV1804" s="56">
        <v>0</v>
      </c>
      <c r="DW1804" s="18"/>
      <c r="DX1804" s="18"/>
      <c r="DY1804" s="18"/>
      <c r="DZ1804" s="56"/>
      <c r="EA1804" s="56"/>
      <c r="EB1804" s="56"/>
      <c r="EC1804" s="18"/>
      <c r="ED1804" s="56"/>
      <c r="EE1804" s="56">
        <v>0</v>
      </c>
      <c r="EF1804" s="56">
        <v>0</v>
      </c>
      <c r="EG1804" s="56">
        <v>0</v>
      </c>
      <c r="EH1804" s="18" t="s">
        <v>2229</v>
      </c>
      <c r="EI1804" s="18">
        <f t="array" ref="EI1804">IF(SUMPRODUCT(--(DO1804:DS1804&lt;&gt;""))=0, 0,1)</f>
        <v>0</v>
      </c>
      <c r="EJ1804" s="18">
        <f t="array" ref="EJ1804">IF(SUMPRODUCT(--(DT1804:EG1804&lt;&gt;""))=0, 0,1)</f>
        <v>1</v>
      </c>
      <c r="EK1804" s="18" cm="1">
        <f t="array" ref="EK1804">IF(SUMPRODUCT(--(EC1804:EG1804&lt;&gt;""))=0, 0,1)</f>
        <v>1</v>
      </c>
      <c r="EL1804" s="18">
        <f t="array" ref="EL1804">IF(SUMPRODUCT(--(EE1804:EG1804&lt;&gt;""))=0, 0,1)</f>
        <v>1</v>
      </c>
      <c r="EM1804" s="18">
        <f t="shared" si="375"/>
        <v>0</v>
      </c>
      <c r="EN1804" s="18" t="str">
        <f t="shared" si="376"/>
        <v>NA</v>
      </c>
      <c r="EO1804" s="18">
        <f t="shared" si="377"/>
        <v>0</v>
      </c>
      <c r="EP1804" s="18">
        <f t="shared" si="378"/>
        <v>0</v>
      </c>
      <c r="EQ1804" s="18">
        <f t="shared" si="333"/>
        <v>0</v>
      </c>
      <c r="ER1804" s="18" t="s">
        <v>2084</v>
      </c>
      <c r="ES1804" s="59">
        <v>43949</v>
      </c>
      <c r="ET1804" s="18"/>
      <c r="EU1804" s="18"/>
    </row>
    <row r="1805" spans="1:151" s="1" customFormat="1" ht="15.75" customHeight="1" x14ac:dyDescent="0.2">
      <c r="A1805" s="5" t="s">
        <v>1986</v>
      </c>
      <c r="B1805" s="24" t="s">
        <v>2219</v>
      </c>
      <c r="C1805" s="56">
        <v>1</v>
      </c>
      <c r="D1805" s="18" t="s">
        <v>2671</v>
      </c>
      <c r="E1805" s="18" t="s">
        <v>2952</v>
      </c>
      <c r="F1805" s="18" t="s">
        <v>553</v>
      </c>
      <c r="G1805" s="18" t="s">
        <v>771</v>
      </c>
      <c r="H1805" s="18" t="s">
        <v>807</v>
      </c>
      <c r="I1805" s="18" t="s">
        <v>667</v>
      </c>
      <c r="J1805" s="18" t="s">
        <v>595</v>
      </c>
      <c r="K1805" s="18" t="s">
        <v>257</v>
      </c>
      <c r="L1805" s="18" t="s">
        <v>1936</v>
      </c>
      <c r="M1805" s="18" t="s">
        <v>341</v>
      </c>
      <c r="N1805" s="56">
        <v>30</v>
      </c>
      <c r="O1805" s="18" t="s">
        <v>2220</v>
      </c>
      <c r="P1805" s="18" t="s">
        <v>2128</v>
      </c>
      <c r="Q1805" s="18" t="s">
        <v>254</v>
      </c>
      <c r="R1805" s="18" t="s">
        <v>2221</v>
      </c>
      <c r="S1805" s="18" t="s">
        <v>2222</v>
      </c>
      <c r="T1805" s="18" t="s">
        <v>2223</v>
      </c>
      <c r="U1805" s="26" t="s">
        <v>257</v>
      </c>
      <c r="V1805" s="26" t="s">
        <v>257</v>
      </c>
      <c r="W1805" s="26" t="s">
        <v>257</v>
      </c>
      <c r="X1805" s="18"/>
      <c r="Y1805" s="18">
        <v>35.799999999999997</v>
      </c>
      <c r="Z1805" s="18" t="s">
        <v>2202</v>
      </c>
      <c r="AA1805" s="18" t="s">
        <v>257</v>
      </c>
      <c r="AB1805" s="57">
        <f t="shared" si="340"/>
        <v>35.799999999999997</v>
      </c>
      <c r="AC1805" s="18" t="s">
        <v>595</v>
      </c>
      <c r="AD1805" s="18" t="s">
        <v>595</v>
      </c>
      <c r="AE1805" s="18" t="s">
        <v>595</v>
      </c>
      <c r="AF1805" s="18">
        <v>33.5</v>
      </c>
      <c r="AG1805" s="18">
        <v>38.1</v>
      </c>
      <c r="AH1805" s="18" t="s">
        <v>595</v>
      </c>
      <c r="AI1805" s="18">
        <v>42</v>
      </c>
      <c r="AJ1805" s="18" t="s">
        <v>522</v>
      </c>
      <c r="AK1805" s="18">
        <v>42</v>
      </c>
      <c r="AL1805" s="18" t="s">
        <v>2243</v>
      </c>
      <c r="AM1805" s="18" t="s">
        <v>2226</v>
      </c>
      <c r="AN1805" s="18">
        <v>0.57191780999999997</v>
      </c>
      <c r="AO1805" s="18" t="s">
        <v>257</v>
      </c>
      <c r="AP1805" s="18" t="s">
        <v>563</v>
      </c>
      <c r="AQ1805" s="18">
        <v>5</v>
      </c>
      <c r="AR1805" s="18" t="s">
        <v>2227</v>
      </c>
      <c r="AS1805" s="18">
        <v>0.56095890000000004</v>
      </c>
      <c r="AT1805" s="18">
        <v>0.58150685000000002</v>
      </c>
      <c r="AU1805" s="18">
        <v>1.0958910000000001E-2</v>
      </c>
      <c r="AV1805" s="18">
        <v>9.5890400000000001E-3</v>
      </c>
      <c r="AW1805" s="18" t="s">
        <v>557</v>
      </c>
      <c r="AX1805" s="18">
        <v>42</v>
      </c>
      <c r="AY1805" s="18" t="s">
        <v>522</v>
      </c>
      <c r="AZ1805" s="18" t="s">
        <v>257</v>
      </c>
      <c r="BA1805" s="18" t="s">
        <v>257</v>
      </c>
      <c r="BB1805" s="18" t="s">
        <v>2228</v>
      </c>
      <c r="BC1805" s="18"/>
      <c r="BD1805" s="18"/>
      <c r="BE1805" s="18"/>
      <c r="BF1805" s="18"/>
      <c r="BG1805" s="18"/>
      <c r="BH1805" s="18"/>
      <c r="BI1805" s="18"/>
      <c r="BJ1805" s="18"/>
      <c r="BK1805" s="18"/>
      <c r="BL1805" s="18"/>
      <c r="BM1805" s="18"/>
      <c r="BN1805" s="18"/>
      <c r="BO1805" s="18"/>
      <c r="BP1805" s="18"/>
      <c r="BQ1805" s="18"/>
      <c r="BR1805" s="18"/>
      <c r="BS1805" s="18"/>
      <c r="BT1805" s="18"/>
      <c r="BU1805" s="18"/>
      <c r="BV1805" s="18"/>
      <c r="BW1805" s="18"/>
      <c r="BX1805" s="18"/>
      <c r="BY1805" s="18"/>
      <c r="BZ1805" s="18"/>
      <c r="CA1805" s="18"/>
      <c r="CB1805" s="18"/>
      <c r="CC1805" s="18"/>
      <c r="CD1805" s="18"/>
      <c r="CE1805" s="18"/>
      <c r="CF1805" s="18"/>
      <c r="CG1805" s="18"/>
      <c r="CH1805" s="18"/>
      <c r="CI1805" s="18" t="s">
        <v>1907</v>
      </c>
      <c r="CJ1805" s="18">
        <v>0.64102563999999995</v>
      </c>
      <c r="CK1805" s="18" t="s">
        <v>1267</v>
      </c>
      <c r="CL1805" s="18" t="s">
        <v>479</v>
      </c>
      <c r="CM1805" s="18">
        <v>5</v>
      </c>
      <c r="CN1805" s="18" t="s">
        <v>561</v>
      </c>
      <c r="CO1805" s="18">
        <v>-0.12820509999999999</v>
      </c>
      <c r="CP1805" s="18">
        <v>1.4102564099999999</v>
      </c>
      <c r="CQ1805" s="18">
        <v>0.76923074000000002</v>
      </c>
      <c r="CR1805" s="18">
        <v>0.76923076999999995</v>
      </c>
      <c r="CS1805" s="18" t="s">
        <v>557</v>
      </c>
      <c r="CT1805" s="18">
        <v>42</v>
      </c>
      <c r="CU1805" s="18" t="s">
        <v>522</v>
      </c>
      <c r="CV1805" s="18" t="s">
        <v>257</v>
      </c>
      <c r="CW1805" s="18" t="s">
        <v>257</v>
      </c>
      <c r="CX1805" s="18" t="s">
        <v>1909</v>
      </c>
      <c r="CY1805" s="18"/>
      <c r="CZ1805" s="18"/>
      <c r="DA1805" s="18"/>
      <c r="DB1805" s="18"/>
      <c r="DC1805" s="18"/>
      <c r="DD1805" s="18"/>
      <c r="DE1805" s="18"/>
      <c r="DF1805" s="18"/>
      <c r="DG1805" s="18"/>
      <c r="DH1805" s="18"/>
      <c r="DI1805" s="18"/>
      <c r="DJ1805" s="18"/>
      <c r="DK1805" s="18"/>
      <c r="DL1805" s="18"/>
      <c r="DM1805" s="18"/>
      <c r="DN1805" s="18"/>
      <c r="DO1805" s="56"/>
      <c r="DP1805" s="56"/>
      <c r="DQ1805" s="56"/>
      <c r="DR1805" s="56"/>
      <c r="DS1805" s="56"/>
      <c r="DT1805" s="56"/>
      <c r="DU1805" s="56"/>
      <c r="DV1805" s="56">
        <v>0</v>
      </c>
      <c r="DW1805" s="18"/>
      <c r="DX1805" s="18"/>
      <c r="DY1805" s="18"/>
      <c r="DZ1805" s="56"/>
      <c r="EA1805" s="56"/>
      <c r="EB1805" s="56"/>
      <c r="EC1805" s="18"/>
      <c r="ED1805" s="56"/>
      <c r="EE1805" s="56">
        <v>0</v>
      </c>
      <c r="EF1805" s="56">
        <v>0</v>
      </c>
      <c r="EG1805" s="56">
        <v>0</v>
      </c>
      <c r="EH1805" s="18" t="s">
        <v>2229</v>
      </c>
      <c r="EI1805" s="18">
        <f t="array" ref="EI1805">IF(SUMPRODUCT(--(DO1805:DS1805&lt;&gt;""))=0, 0,1)</f>
        <v>0</v>
      </c>
      <c r="EJ1805" s="18">
        <f t="array" ref="EJ1805">IF(SUMPRODUCT(--(DT1805:EG1805&lt;&gt;""))=0, 0,1)</f>
        <v>1</v>
      </c>
      <c r="EK1805" s="18" cm="1">
        <f t="array" ref="EK1805">IF(SUMPRODUCT(--(EC1805:EG1805&lt;&gt;""))=0, 0,1)</f>
        <v>1</v>
      </c>
      <c r="EL1805" s="18">
        <f t="array" ref="EL1805">IF(SUMPRODUCT(--(EE1805:EG1805&lt;&gt;""))=0, 0,1)</f>
        <v>1</v>
      </c>
      <c r="EM1805" s="18">
        <f t="shared" si="375"/>
        <v>0</v>
      </c>
      <c r="EN1805" s="18" t="str">
        <f t="shared" si="376"/>
        <v>NA</v>
      </c>
      <c r="EO1805" s="18">
        <f t="shared" si="377"/>
        <v>0</v>
      </c>
      <c r="EP1805" s="18">
        <f t="shared" si="378"/>
        <v>0</v>
      </c>
      <c r="EQ1805" s="18">
        <f t="shared" si="333"/>
        <v>0</v>
      </c>
      <c r="ER1805" s="18" t="s">
        <v>2084</v>
      </c>
      <c r="ES1805" s="59">
        <v>43949</v>
      </c>
      <c r="ET1805" s="18"/>
      <c r="EU1805" s="18"/>
    </row>
    <row r="1806" spans="1:151" s="1" customFormat="1" ht="15.75" customHeight="1" x14ac:dyDescent="0.2">
      <c r="A1806" s="5" t="s">
        <v>1986</v>
      </c>
      <c r="B1806" s="24" t="s">
        <v>2219</v>
      </c>
      <c r="C1806" s="56">
        <v>1</v>
      </c>
      <c r="D1806" s="18" t="s">
        <v>2672</v>
      </c>
      <c r="E1806" s="18" t="s">
        <v>2952</v>
      </c>
      <c r="F1806" s="18" t="s">
        <v>553</v>
      </c>
      <c r="G1806" s="18" t="s">
        <v>771</v>
      </c>
      <c r="H1806" s="18" t="s">
        <v>807</v>
      </c>
      <c r="I1806" s="18" t="s">
        <v>667</v>
      </c>
      <c r="J1806" s="18" t="s">
        <v>595</v>
      </c>
      <c r="K1806" s="18" t="s">
        <v>257</v>
      </c>
      <c r="L1806" s="18" t="s">
        <v>1936</v>
      </c>
      <c r="M1806" s="18" t="s">
        <v>341</v>
      </c>
      <c r="N1806" s="56">
        <v>30</v>
      </c>
      <c r="O1806" s="18" t="s">
        <v>2220</v>
      </c>
      <c r="P1806" s="18" t="s">
        <v>2128</v>
      </c>
      <c r="Q1806" s="18" t="s">
        <v>254</v>
      </c>
      <c r="R1806" s="18" t="s">
        <v>2221</v>
      </c>
      <c r="S1806" s="18" t="s">
        <v>2222</v>
      </c>
      <c r="T1806" s="18" t="s">
        <v>2223</v>
      </c>
      <c r="U1806" s="26" t="s">
        <v>257</v>
      </c>
      <c r="V1806" s="26" t="s">
        <v>257</v>
      </c>
      <c r="W1806" s="26" t="s">
        <v>257</v>
      </c>
      <c r="X1806" s="18" t="s">
        <v>2224</v>
      </c>
      <c r="Y1806" s="18">
        <v>92.4</v>
      </c>
      <c r="Z1806" s="18" t="s">
        <v>2202</v>
      </c>
      <c r="AA1806" s="18" t="s">
        <v>257</v>
      </c>
      <c r="AB1806" s="57">
        <f t="shared" si="340"/>
        <v>92.4</v>
      </c>
      <c r="AC1806" s="18" t="s">
        <v>595</v>
      </c>
      <c r="AD1806" s="18" t="s">
        <v>595</v>
      </c>
      <c r="AE1806" s="18" t="s">
        <v>595</v>
      </c>
      <c r="AF1806" s="18">
        <v>87.8</v>
      </c>
      <c r="AG1806" s="18">
        <v>96.8</v>
      </c>
      <c r="AH1806" s="18" t="s">
        <v>595</v>
      </c>
      <c r="AI1806" s="18">
        <v>42</v>
      </c>
      <c r="AJ1806" s="18" t="s">
        <v>522</v>
      </c>
      <c r="AK1806" s="18">
        <v>42</v>
      </c>
      <c r="AL1806" s="18" t="s">
        <v>2242</v>
      </c>
      <c r="AM1806" s="18" t="s">
        <v>2226</v>
      </c>
      <c r="AN1806" s="18">
        <v>0.62671233000000004</v>
      </c>
      <c r="AO1806" s="18" t="s">
        <v>257</v>
      </c>
      <c r="AP1806" s="18" t="s">
        <v>563</v>
      </c>
      <c r="AQ1806" s="18">
        <v>5</v>
      </c>
      <c r="AR1806" s="18" t="s">
        <v>2227</v>
      </c>
      <c r="AS1806" s="18">
        <v>0.61575342</v>
      </c>
      <c r="AT1806" s="18">
        <v>0.63904110000000003</v>
      </c>
      <c r="AU1806" s="18">
        <v>1.0958910000000001E-2</v>
      </c>
      <c r="AV1806" s="18">
        <v>1.2328769999999999E-2</v>
      </c>
      <c r="AW1806" s="18" t="s">
        <v>557</v>
      </c>
      <c r="AX1806" s="18">
        <v>42</v>
      </c>
      <c r="AY1806" s="18" t="s">
        <v>522</v>
      </c>
      <c r="AZ1806" s="18" t="s">
        <v>257</v>
      </c>
      <c r="BA1806" s="18" t="s">
        <v>257</v>
      </c>
      <c r="BB1806" s="18" t="s">
        <v>2228</v>
      </c>
      <c r="BC1806" s="18"/>
      <c r="BD1806" s="18"/>
      <c r="BE1806" s="18"/>
      <c r="BF1806" s="18"/>
      <c r="BG1806" s="18"/>
      <c r="BH1806" s="18"/>
      <c r="BI1806" s="18"/>
      <c r="BJ1806" s="18"/>
      <c r="BK1806" s="18"/>
      <c r="BL1806" s="18"/>
      <c r="BM1806" s="18"/>
      <c r="BN1806" s="18"/>
      <c r="BO1806" s="18"/>
      <c r="BP1806" s="18"/>
      <c r="BQ1806" s="18"/>
      <c r="BR1806" s="18"/>
      <c r="BS1806" s="18"/>
      <c r="BT1806" s="18"/>
      <c r="BU1806" s="18"/>
      <c r="BV1806" s="18"/>
      <c r="BW1806" s="18"/>
      <c r="BX1806" s="18"/>
      <c r="BY1806" s="18"/>
      <c r="BZ1806" s="18"/>
      <c r="CA1806" s="18"/>
      <c r="CB1806" s="18"/>
      <c r="CC1806" s="18"/>
      <c r="CD1806" s="18"/>
      <c r="CE1806" s="18"/>
      <c r="CF1806" s="18"/>
      <c r="CG1806" s="18"/>
      <c r="CH1806" s="18"/>
      <c r="CI1806" s="18" t="s">
        <v>1907</v>
      </c>
      <c r="CJ1806" s="18">
        <v>15.8974359</v>
      </c>
      <c r="CK1806" s="18" t="s">
        <v>1267</v>
      </c>
      <c r="CL1806" s="18" t="s">
        <v>479</v>
      </c>
      <c r="CM1806" s="18">
        <v>5</v>
      </c>
      <c r="CN1806" s="18" t="s">
        <v>561</v>
      </c>
      <c r="CO1806" s="18">
        <v>4.4871794899999999</v>
      </c>
      <c r="CP1806" s="18">
        <v>27.051282100000002</v>
      </c>
      <c r="CQ1806" s="18">
        <v>11.410256410000001</v>
      </c>
      <c r="CR1806" s="18">
        <v>11.1538462</v>
      </c>
      <c r="CS1806" s="18" t="s">
        <v>557</v>
      </c>
      <c r="CT1806" s="18">
        <v>42</v>
      </c>
      <c r="CU1806" s="18" t="s">
        <v>522</v>
      </c>
      <c r="CV1806" s="18" t="s">
        <v>257</v>
      </c>
      <c r="CW1806" s="18" t="s">
        <v>257</v>
      </c>
      <c r="CX1806" s="18" t="s">
        <v>1909</v>
      </c>
      <c r="CY1806" s="18"/>
      <c r="CZ1806" s="18"/>
      <c r="DA1806" s="18"/>
      <c r="DB1806" s="18"/>
      <c r="DC1806" s="18"/>
      <c r="DD1806" s="18"/>
      <c r="DE1806" s="18"/>
      <c r="DF1806" s="18"/>
      <c r="DG1806" s="18"/>
      <c r="DH1806" s="18"/>
      <c r="DI1806" s="18"/>
      <c r="DJ1806" s="18"/>
      <c r="DK1806" s="18"/>
      <c r="DL1806" s="18"/>
      <c r="DM1806" s="18"/>
      <c r="DN1806" s="18"/>
      <c r="DO1806" s="56"/>
      <c r="DP1806" s="56"/>
      <c r="DQ1806" s="56"/>
      <c r="DR1806" s="56"/>
      <c r="DS1806" s="56"/>
      <c r="DT1806" s="56"/>
      <c r="DU1806" s="56"/>
      <c r="DV1806" s="56">
        <v>0</v>
      </c>
      <c r="DW1806" s="18"/>
      <c r="DX1806" s="18"/>
      <c r="DY1806" s="18"/>
      <c r="DZ1806" s="56"/>
      <c r="EA1806" s="56"/>
      <c r="EB1806" s="56"/>
      <c r="EC1806" s="18"/>
      <c r="ED1806" s="56"/>
      <c r="EE1806" s="56">
        <v>1</v>
      </c>
      <c r="EF1806" s="56">
        <v>0</v>
      </c>
      <c r="EG1806" s="56">
        <v>0</v>
      </c>
      <c r="EH1806" s="18" t="s">
        <v>2229</v>
      </c>
      <c r="EI1806" s="18">
        <f t="array" ref="EI1806">IF(SUMPRODUCT(--(DO1806:DS1806&lt;&gt;""))=0, 0,1)</f>
        <v>0</v>
      </c>
      <c r="EJ1806" s="18">
        <f t="array" ref="EJ1806">IF(SUMPRODUCT(--(DT1806:EG1806&lt;&gt;""))=0, 0,1)</f>
        <v>1</v>
      </c>
      <c r="EK1806" s="18" cm="1">
        <f t="array" ref="EK1806">IF(SUMPRODUCT(--(EC1806:EG1806&lt;&gt;""))=0, 0,1)</f>
        <v>1</v>
      </c>
      <c r="EL1806" s="18">
        <f t="array" ref="EL1806">IF(SUMPRODUCT(--(EE1806:EG1806&lt;&gt;""))=0, 0,1)</f>
        <v>1</v>
      </c>
      <c r="EM1806" s="18">
        <f t="shared" si="375"/>
        <v>1</v>
      </c>
      <c r="EN1806" s="18" t="str">
        <f t="shared" si="376"/>
        <v>NA</v>
      </c>
      <c r="EO1806" s="18">
        <f t="shared" si="377"/>
        <v>1</v>
      </c>
      <c r="EP1806" s="18">
        <f t="shared" si="378"/>
        <v>1</v>
      </c>
      <c r="EQ1806" s="18">
        <f t="shared" si="333"/>
        <v>1</v>
      </c>
      <c r="ER1806" s="18" t="s">
        <v>2084</v>
      </c>
      <c r="ES1806" s="59">
        <v>43949</v>
      </c>
      <c r="ET1806" s="18"/>
      <c r="EU1806" s="18"/>
    </row>
    <row r="1807" spans="1:151" s="1" customFormat="1" ht="15.75" customHeight="1" x14ac:dyDescent="0.2">
      <c r="A1807" s="5" t="s">
        <v>1986</v>
      </c>
      <c r="B1807" s="24" t="s">
        <v>2219</v>
      </c>
      <c r="C1807" s="56">
        <v>1</v>
      </c>
      <c r="D1807" s="18" t="s">
        <v>2673</v>
      </c>
      <c r="E1807" s="18" t="s">
        <v>2952</v>
      </c>
      <c r="F1807" s="18" t="s">
        <v>553</v>
      </c>
      <c r="G1807" s="18" t="s">
        <v>771</v>
      </c>
      <c r="H1807" s="18" t="s">
        <v>807</v>
      </c>
      <c r="I1807" s="18" t="s">
        <v>667</v>
      </c>
      <c r="J1807" s="18" t="s">
        <v>595</v>
      </c>
      <c r="K1807" s="18" t="s">
        <v>257</v>
      </c>
      <c r="L1807" s="18" t="s">
        <v>1936</v>
      </c>
      <c r="M1807" s="18" t="s">
        <v>341</v>
      </c>
      <c r="N1807" s="56">
        <v>30</v>
      </c>
      <c r="O1807" s="18" t="s">
        <v>2220</v>
      </c>
      <c r="P1807" s="18" t="s">
        <v>2128</v>
      </c>
      <c r="Q1807" s="18" t="s">
        <v>254</v>
      </c>
      <c r="R1807" s="18" t="s">
        <v>2221</v>
      </c>
      <c r="S1807" s="18" t="s">
        <v>2222</v>
      </c>
      <c r="T1807" s="18" t="s">
        <v>2223</v>
      </c>
      <c r="U1807" s="26" t="s">
        <v>257</v>
      </c>
      <c r="V1807" s="26" t="s">
        <v>257</v>
      </c>
      <c r="W1807" s="26" t="s">
        <v>257</v>
      </c>
      <c r="X1807" s="18" t="s">
        <v>2224</v>
      </c>
      <c r="Y1807" s="18">
        <v>92.4</v>
      </c>
      <c r="Z1807" s="18" t="s">
        <v>2202</v>
      </c>
      <c r="AA1807" s="18" t="s">
        <v>257</v>
      </c>
      <c r="AB1807" s="57">
        <f t="shared" si="340"/>
        <v>92.4</v>
      </c>
      <c r="AC1807" s="18" t="s">
        <v>595</v>
      </c>
      <c r="AD1807" s="18" t="s">
        <v>595</v>
      </c>
      <c r="AE1807" s="18" t="s">
        <v>595</v>
      </c>
      <c r="AF1807" s="18">
        <v>87.8</v>
      </c>
      <c r="AG1807" s="18">
        <v>96.8</v>
      </c>
      <c r="AH1807" s="18" t="s">
        <v>595</v>
      </c>
      <c r="AI1807" s="18">
        <v>42</v>
      </c>
      <c r="AJ1807" s="18" t="s">
        <v>522</v>
      </c>
      <c r="AK1807" s="18">
        <v>42</v>
      </c>
      <c r="AL1807" s="18" t="s">
        <v>2243</v>
      </c>
      <c r="AM1807" s="18" t="s">
        <v>2226</v>
      </c>
      <c r="AN1807" s="18">
        <v>0.60479452</v>
      </c>
      <c r="AO1807" s="18" t="s">
        <v>257</v>
      </c>
      <c r="AP1807" s="18" t="s">
        <v>563</v>
      </c>
      <c r="AQ1807" s="18">
        <v>5</v>
      </c>
      <c r="AR1807" s="18" t="s">
        <v>2227</v>
      </c>
      <c r="AS1807" s="18">
        <v>0.59383562000000001</v>
      </c>
      <c r="AT1807" s="18">
        <v>0.61849315000000005</v>
      </c>
      <c r="AU1807" s="18">
        <v>1.0958900000000001E-2</v>
      </c>
      <c r="AV1807" s="18">
        <v>1.369863E-2</v>
      </c>
      <c r="AW1807" s="18" t="s">
        <v>557</v>
      </c>
      <c r="AX1807" s="18">
        <v>42</v>
      </c>
      <c r="AY1807" s="18" t="s">
        <v>522</v>
      </c>
      <c r="AZ1807" s="18" t="s">
        <v>257</v>
      </c>
      <c r="BA1807" s="18" t="s">
        <v>257</v>
      </c>
      <c r="BB1807" s="18" t="s">
        <v>2228</v>
      </c>
      <c r="BC1807" s="18"/>
      <c r="BD1807" s="18"/>
      <c r="BE1807" s="18"/>
      <c r="BF1807" s="18"/>
      <c r="BG1807" s="18"/>
      <c r="BH1807" s="18"/>
      <c r="BI1807" s="18"/>
      <c r="BJ1807" s="18"/>
      <c r="BK1807" s="18"/>
      <c r="BL1807" s="18"/>
      <c r="BM1807" s="18"/>
      <c r="BN1807" s="18"/>
      <c r="BO1807" s="18"/>
      <c r="BP1807" s="18"/>
      <c r="BQ1807" s="18"/>
      <c r="BR1807" s="18"/>
      <c r="BS1807" s="18"/>
      <c r="BT1807" s="18"/>
      <c r="BU1807" s="18"/>
      <c r="BV1807" s="18"/>
      <c r="BW1807" s="18"/>
      <c r="BX1807" s="18"/>
      <c r="BY1807" s="18"/>
      <c r="BZ1807" s="18"/>
      <c r="CA1807" s="18"/>
      <c r="CB1807" s="18"/>
      <c r="CC1807" s="18"/>
      <c r="CD1807" s="18"/>
      <c r="CE1807" s="18"/>
      <c r="CF1807" s="18"/>
      <c r="CG1807" s="18"/>
      <c r="CH1807" s="18"/>
      <c r="CI1807" s="18" t="s">
        <v>1907</v>
      </c>
      <c r="CJ1807" s="18">
        <v>2.6923076899999998</v>
      </c>
      <c r="CK1807" s="18" t="s">
        <v>1267</v>
      </c>
      <c r="CL1807" s="18" t="s">
        <v>479</v>
      </c>
      <c r="CM1807" s="18">
        <v>5</v>
      </c>
      <c r="CN1807" s="18" t="s">
        <v>561</v>
      </c>
      <c r="CO1807" s="18">
        <v>0.25641026</v>
      </c>
      <c r="CP1807" s="18">
        <v>4.74358974</v>
      </c>
      <c r="CQ1807" s="18">
        <v>2.4358974299999998</v>
      </c>
      <c r="CR1807" s="18">
        <v>2.0512820500000002</v>
      </c>
      <c r="CS1807" s="18" t="s">
        <v>557</v>
      </c>
      <c r="CT1807" s="18">
        <v>42</v>
      </c>
      <c r="CU1807" s="18" t="s">
        <v>522</v>
      </c>
      <c r="CV1807" s="18" t="s">
        <v>257</v>
      </c>
      <c r="CW1807" s="18" t="s">
        <v>257</v>
      </c>
      <c r="CX1807" s="18" t="s">
        <v>1909</v>
      </c>
      <c r="CY1807" s="18"/>
      <c r="CZ1807" s="18"/>
      <c r="DA1807" s="18"/>
      <c r="DB1807" s="18"/>
      <c r="DC1807" s="18"/>
      <c r="DD1807" s="18"/>
      <c r="DE1807" s="18"/>
      <c r="DF1807" s="18"/>
      <c r="DG1807" s="18"/>
      <c r="DH1807" s="18"/>
      <c r="DI1807" s="18"/>
      <c r="DJ1807" s="18"/>
      <c r="DK1807" s="18"/>
      <c r="DL1807" s="18"/>
      <c r="DM1807" s="18"/>
      <c r="DN1807" s="18"/>
      <c r="DO1807" s="56"/>
      <c r="DP1807" s="56"/>
      <c r="DQ1807" s="56"/>
      <c r="DR1807" s="56"/>
      <c r="DS1807" s="56"/>
      <c r="DT1807" s="56"/>
      <c r="DU1807" s="56"/>
      <c r="DV1807" s="56">
        <v>0</v>
      </c>
      <c r="DW1807" s="18"/>
      <c r="DX1807" s="18"/>
      <c r="DY1807" s="18"/>
      <c r="DZ1807" s="56"/>
      <c r="EA1807" s="56"/>
      <c r="EB1807" s="56"/>
      <c r="EC1807" s="18"/>
      <c r="ED1807" s="56"/>
      <c r="EE1807" s="56">
        <v>1</v>
      </c>
      <c r="EF1807" s="56">
        <v>0</v>
      </c>
      <c r="EG1807" s="56">
        <v>0</v>
      </c>
      <c r="EH1807" s="18" t="s">
        <v>2229</v>
      </c>
      <c r="EI1807" s="18">
        <f t="array" ref="EI1807">IF(SUMPRODUCT(--(DO1807:DS1807&lt;&gt;""))=0, 0,1)</f>
        <v>0</v>
      </c>
      <c r="EJ1807" s="18">
        <f t="array" ref="EJ1807">IF(SUMPRODUCT(--(DT1807:EG1807&lt;&gt;""))=0, 0,1)</f>
        <v>1</v>
      </c>
      <c r="EK1807" s="18" cm="1">
        <f t="array" ref="EK1807">IF(SUMPRODUCT(--(EC1807:EG1807&lt;&gt;""))=0, 0,1)</f>
        <v>1</v>
      </c>
      <c r="EL1807" s="18">
        <f t="array" ref="EL1807">IF(SUMPRODUCT(--(EE1807:EG1807&lt;&gt;""))=0, 0,1)</f>
        <v>1</v>
      </c>
      <c r="EM1807" s="18">
        <f t="shared" si="375"/>
        <v>1</v>
      </c>
      <c r="EN1807" s="18" t="str">
        <f t="shared" si="376"/>
        <v>NA</v>
      </c>
      <c r="EO1807" s="18">
        <f t="shared" si="377"/>
        <v>1</v>
      </c>
      <c r="EP1807" s="18">
        <f t="shared" si="378"/>
        <v>1</v>
      </c>
      <c r="EQ1807" s="18">
        <f t="shared" si="333"/>
        <v>1</v>
      </c>
      <c r="ER1807" s="18" t="s">
        <v>2084</v>
      </c>
      <c r="ES1807" s="59">
        <v>43949</v>
      </c>
      <c r="ET1807" s="18"/>
      <c r="EU1807" s="18"/>
    </row>
    <row r="1808" spans="1:151" s="1" customFormat="1" ht="15.75" customHeight="1" x14ac:dyDescent="0.2">
      <c r="A1808" s="5" t="s">
        <v>1986</v>
      </c>
      <c r="B1808" s="24" t="s">
        <v>2219</v>
      </c>
      <c r="C1808" s="56">
        <v>1</v>
      </c>
      <c r="D1808" s="18" t="s">
        <v>1651</v>
      </c>
      <c r="E1808" s="18" t="s">
        <v>2953</v>
      </c>
      <c r="F1808" s="18" t="s">
        <v>553</v>
      </c>
      <c r="G1808" s="18" t="s">
        <v>771</v>
      </c>
      <c r="H1808" s="18" t="s">
        <v>807</v>
      </c>
      <c r="I1808" s="18" t="s">
        <v>667</v>
      </c>
      <c r="J1808" s="18" t="s">
        <v>595</v>
      </c>
      <c r="K1808" s="18" t="s">
        <v>257</v>
      </c>
      <c r="L1808" s="18" t="s">
        <v>1936</v>
      </c>
      <c r="M1808" s="18" t="s">
        <v>341</v>
      </c>
      <c r="N1808" s="56">
        <v>30</v>
      </c>
      <c r="O1808" s="18" t="s">
        <v>2220</v>
      </c>
      <c r="P1808" s="18" t="s">
        <v>2128</v>
      </c>
      <c r="Q1808" s="18" t="s">
        <v>254</v>
      </c>
      <c r="R1808" s="18" t="s">
        <v>2221</v>
      </c>
      <c r="S1808" s="18" t="s">
        <v>2222</v>
      </c>
      <c r="T1808" s="18" t="s">
        <v>2223</v>
      </c>
      <c r="U1808" s="26" t="s">
        <v>257</v>
      </c>
      <c r="V1808" s="26" t="s">
        <v>257</v>
      </c>
      <c r="W1808" s="26" t="s">
        <v>257</v>
      </c>
      <c r="X1808" s="18" t="s">
        <v>2224</v>
      </c>
      <c r="Y1808" s="18">
        <v>1</v>
      </c>
      <c r="Z1808" s="18" t="s">
        <v>2202</v>
      </c>
      <c r="AA1808" s="18" t="s">
        <v>257</v>
      </c>
      <c r="AB1808" s="57">
        <f t="shared" si="340"/>
        <v>1</v>
      </c>
      <c r="AC1808" s="18" t="s">
        <v>595</v>
      </c>
      <c r="AD1808" s="18" t="s">
        <v>595</v>
      </c>
      <c r="AE1808" s="18" t="s">
        <v>595</v>
      </c>
      <c r="AF1808" s="18" t="s">
        <v>595</v>
      </c>
      <c r="AG1808" s="18" t="s">
        <v>595</v>
      </c>
      <c r="AH1808" s="18" t="s">
        <v>595</v>
      </c>
      <c r="AI1808" s="18">
        <v>49</v>
      </c>
      <c r="AJ1808" s="18" t="s">
        <v>522</v>
      </c>
      <c r="AK1808" s="18">
        <v>49</v>
      </c>
      <c r="AL1808" s="18"/>
      <c r="AM1808" s="18" t="s">
        <v>2226</v>
      </c>
      <c r="AN1808" s="18">
        <v>0.53493151000000005</v>
      </c>
      <c r="AO1808" s="18" t="s">
        <v>257</v>
      </c>
      <c r="AP1808" s="18" t="s">
        <v>563</v>
      </c>
      <c r="AQ1808" s="18">
        <v>5</v>
      </c>
      <c r="AR1808" s="18" t="s">
        <v>2227</v>
      </c>
      <c r="AS1808" s="18">
        <v>0.52945204999999995</v>
      </c>
      <c r="AT1808" s="18">
        <v>0.54178082000000005</v>
      </c>
      <c r="AU1808" s="18">
        <v>5.4794600000000002E-3</v>
      </c>
      <c r="AV1808" s="18">
        <v>6.8493099999999999E-3</v>
      </c>
      <c r="AW1808" s="18" t="s">
        <v>557</v>
      </c>
      <c r="AX1808" s="18">
        <v>49</v>
      </c>
      <c r="AY1808" s="18" t="s">
        <v>522</v>
      </c>
      <c r="AZ1808" s="18" t="s">
        <v>257</v>
      </c>
      <c r="BA1808" s="18" t="s">
        <v>257</v>
      </c>
      <c r="BB1808" s="18" t="s">
        <v>2228</v>
      </c>
      <c r="BC1808" s="18"/>
      <c r="BD1808" s="18"/>
      <c r="BE1808" s="18"/>
      <c r="BF1808" s="18"/>
      <c r="BG1808" s="18"/>
      <c r="BH1808" s="18"/>
      <c r="BI1808" s="18"/>
      <c r="BJ1808" s="18"/>
      <c r="BK1808" s="18"/>
      <c r="BL1808" s="18"/>
      <c r="BM1808" s="18"/>
      <c r="BN1808" s="18"/>
      <c r="BO1808" s="18"/>
      <c r="BP1808" s="18"/>
      <c r="BQ1808" s="18"/>
      <c r="BR1808" s="18"/>
      <c r="BS1808" s="18"/>
      <c r="BT1808" s="18"/>
      <c r="BU1808" s="18"/>
      <c r="BV1808" s="18"/>
      <c r="BW1808" s="18"/>
      <c r="BX1808" s="18"/>
      <c r="BY1808" s="18"/>
      <c r="BZ1808" s="18"/>
      <c r="CA1808" s="18"/>
      <c r="CB1808" s="18"/>
      <c r="CC1808" s="18"/>
      <c r="CD1808" s="18"/>
      <c r="CE1808" s="18"/>
      <c r="CF1808" s="18"/>
      <c r="CG1808" s="18"/>
      <c r="CH1808" s="18"/>
      <c r="CI1808" s="18" t="s">
        <v>1907</v>
      </c>
      <c r="CJ1808" s="18">
        <v>0</v>
      </c>
      <c r="CK1808" s="18" t="s">
        <v>1267</v>
      </c>
      <c r="CL1808" s="18" t="s">
        <v>479</v>
      </c>
      <c r="CM1808" s="18">
        <v>5</v>
      </c>
      <c r="CN1808" s="18" t="s">
        <v>561</v>
      </c>
      <c r="CO1808" s="18" t="s">
        <v>257</v>
      </c>
      <c r="CP1808" s="18" t="s">
        <v>257</v>
      </c>
      <c r="CQ1808" s="18">
        <v>0</v>
      </c>
      <c r="CR1808" s="18">
        <v>0</v>
      </c>
      <c r="CS1808" s="18" t="s">
        <v>557</v>
      </c>
      <c r="CT1808" s="18">
        <v>49</v>
      </c>
      <c r="CU1808" s="18" t="s">
        <v>522</v>
      </c>
      <c r="CV1808" s="18" t="s">
        <v>257</v>
      </c>
      <c r="CW1808" s="18" t="s">
        <v>257</v>
      </c>
      <c r="CX1808" s="18" t="s">
        <v>1909</v>
      </c>
      <c r="CY1808" s="18"/>
      <c r="CZ1808" s="18"/>
      <c r="DA1808" s="18"/>
      <c r="DB1808" s="18"/>
      <c r="DC1808" s="18"/>
      <c r="DD1808" s="18"/>
      <c r="DE1808" s="18"/>
      <c r="DF1808" s="18"/>
      <c r="DG1808" s="18"/>
      <c r="DH1808" s="18"/>
      <c r="DI1808" s="18"/>
      <c r="DJ1808" s="18"/>
      <c r="DK1808" s="18"/>
      <c r="DL1808" s="18"/>
      <c r="DM1808" s="18"/>
      <c r="DN1808" s="18"/>
      <c r="DO1808" s="56"/>
      <c r="DP1808" s="56"/>
      <c r="DQ1808" s="56"/>
      <c r="DR1808" s="56"/>
      <c r="DS1808" s="56"/>
      <c r="DT1808" s="56"/>
      <c r="DU1808" s="56"/>
      <c r="DV1808" s="56">
        <v>0</v>
      </c>
      <c r="DW1808" s="18"/>
      <c r="DX1808" s="18"/>
      <c r="DY1808" s="18"/>
      <c r="DZ1808" s="56"/>
      <c r="EA1808" s="56"/>
      <c r="EB1808" s="56"/>
      <c r="EC1808" s="18"/>
      <c r="ED1808" s="56"/>
      <c r="EE1808" s="56">
        <v>0</v>
      </c>
      <c r="EF1808" s="56">
        <v>0</v>
      </c>
      <c r="EG1808" s="56">
        <v>0</v>
      </c>
      <c r="EH1808" s="18" t="s">
        <v>2229</v>
      </c>
      <c r="EI1808" s="18">
        <f t="array" ref="EI1808">IF(SUMPRODUCT(--(DO1808:DS1808&lt;&gt;""))=0, 0,1)</f>
        <v>0</v>
      </c>
      <c r="EJ1808" s="18">
        <f t="array" ref="EJ1808">IF(SUMPRODUCT(--(DT1808:EG1808&lt;&gt;""))=0, 0,1)</f>
        <v>1</v>
      </c>
      <c r="EK1808" s="18" cm="1">
        <f t="array" ref="EK1808">IF(SUMPRODUCT(--(EC1808:EG1808&lt;&gt;""))=0, 0,1)</f>
        <v>1</v>
      </c>
      <c r="EL1808" s="18">
        <f t="array" ref="EL1808">IF(SUMPRODUCT(--(EE1808:EG1808&lt;&gt;""))=0, 0,1)</f>
        <v>1</v>
      </c>
      <c r="EM1808" s="18">
        <f t="shared" si="375"/>
        <v>0</v>
      </c>
      <c r="EN1808" s="18" t="str">
        <f t="shared" si="376"/>
        <v>NA</v>
      </c>
      <c r="EO1808" s="18">
        <f t="shared" si="377"/>
        <v>0</v>
      </c>
      <c r="EP1808" s="18">
        <f t="shared" si="378"/>
        <v>0</v>
      </c>
      <c r="EQ1808" s="18">
        <f t="shared" si="333"/>
        <v>0</v>
      </c>
      <c r="ER1808" s="18" t="s">
        <v>2084</v>
      </c>
      <c r="ES1808" s="59">
        <v>43949</v>
      </c>
      <c r="ET1808" s="18"/>
      <c r="EU1808" s="18"/>
    </row>
    <row r="1809" spans="1:151" s="1" customFormat="1" ht="15.75" customHeight="1" x14ac:dyDescent="0.2">
      <c r="A1809" s="5" t="s">
        <v>1986</v>
      </c>
      <c r="B1809" s="24" t="s">
        <v>2219</v>
      </c>
      <c r="C1809" s="56">
        <v>1</v>
      </c>
      <c r="D1809" s="18" t="s">
        <v>2670</v>
      </c>
      <c r="E1809" s="18" t="s">
        <v>2953</v>
      </c>
      <c r="F1809" s="18" t="s">
        <v>553</v>
      </c>
      <c r="G1809" s="18" t="s">
        <v>771</v>
      </c>
      <c r="H1809" s="18" t="s">
        <v>807</v>
      </c>
      <c r="I1809" s="18" t="s">
        <v>667</v>
      </c>
      <c r="J1809" s="18" t="s">
        <v>595</v>
      </c>
      <c r="K1809" s="18" t="s">
        <v>257</v>
      </c>
      <c r="L1809" s="18" t="s">
        <v>1936</v>
      </c>
      <c r="M1809" s="18" t="s">
        <v>341</v>
      </c>
      <c r="N1809" s="56">
        <v>30</v>
      </c>
      <c r="O1809" s="18" t="s">
        <v>2220</v>
      </c>
      <c r="P1809" s="18" t="s">
        <v>2128</v>
      </c>
      <c r="Q1809" s="18" t="s">
        <v>254</v>
      </c>
      <c r="R1809" s="18" t="s">
        <v>2221</v>
      </c>
      <c r="S1809" s="18" t="s">
        <v>2222</v>
      </c>
      <c r="T1809" s="18" t="s">
        <v>2223</v>
      </c>
      <c r="U1809" s="26" t="s">
        <v>257</v>
      </c>
      <c r="V1809" s="26" t="s">
        <v>257</v>
      </c>
      <c r="W1809" s="26" t="s">
        <v>257</v>
      </c>
      <c r="X1809" s="18" t="s">
        <v>2224</v>
      </c>
      <c r="Y1809" s="18">
        <v>35.799999999999997</v>
      </c>
      <c r="Z1809" s="18" t="s">
        <v>2202</v>
      </c>
      <c r="AA1809" s="18" t="s">
        <v>257</v>
      </c>
      <c r="AB1809" s="57">
        <f t="shared" si="340"/>
        <v>35.799999999999997</v>
      </c>
      <c r="AC1809" s="18" t="s">
        <v>595</v>
      </c>
      <c r="AD1809" s="18" t="s">
        <v>595</v>
      </c>
      <c r="AE1809" s="18" t="s">
        <v>595</v>
      </c>
      <c r="AF1809" s="18">
        <v>33.5</v>
      </c>
      <c r="AG1809" s="18">
        <v>38.1</v>
      </c>
      <c r="AH1809" s="18" t="s">
        <v>595</v>
      </c>
      <c r="AI1809" s="18">
        <v>49</v>
      </c>
      <c r="AJ1809" s="18" t="s">
        <v>522</v>
      </c>
      <c r="AK1809" s="18">
        <v>49</v>
      </c>
      <c r="AL1809" s="18" t="s">
        <v>2244</v>
      </c>
      <c r="AM1809" s="18" t="s">
        <v>2226</v>
      </c>
      <c r="AN1809" s="18">
        <v>0.54589041000000005</v>
      </c>
      <c r="AO1809" s="18" t="s">
        <v>257</v>
      </c>
      <c r="AP1809" s="18" t="s">
        <v>563</v>
      </c>
      <c r="AQ1809" s="18">
        <v>5</v>
      </c>
      <c r="AR1809" s="18" t="s">
        <v>2227</v>
      </c>
      <c r="AS1809" s="18">
        <v>0.51986301000000001</v>
      </c>
      <c r="AT1809" s="18">
        <v>0.57328767000000003</v>
      </c>
      <c r="AU1809" s="18">
        <v>2.6027399999999999E-2</v>
      </c>
      <c r="AV1809" s="18">
        <v>2.739726E-2</v>
      </c>
      <c r="AW1809" s="18" t="s">
        <v>557</v>
      </c>
      <c r="AX1809" s="18">
        <v>49</v>
      </c>
      <c r="AY1809" s="18" t="s">
        <v>522</v>
      </c>
      <c r="AZ1809" s="18" t="s">
        <v>257</v>
      </c>
      <c r="BA1809" s="18" t="s">
        <v>257</v>
      </c>
      <c r="BB1809" s="18" t="s">
        <v>2228</v>
      </c>
      <c r="BC1809" s="18"/>
      <c r="BD1809" s="18"/>
      <c r="BE1809" s="18"/>
      <c r="BF1809" s="18"/>
      <c r="BG1809" s="18"/>
      <c r="BH1809" s="18"/>
      <c r="BI1809" s="18"/>
      <c r="BJ1809" s="18"/>
      <c r="BK1809" s="18"/>
      <c r="BL1809" s="18"/>
      <c r="BM1809" s="18"/>
      <c r="BN1809" s="18"/>
      <c r="BO1809" s="18"/>
      <c r="BP1809" s="18"/>
      <c r="BQ1809" s="18"/>
      <c r="BR1809" s="18"/>
      <c r="BS1809" s="18"/>
      <c r="BT1809" s="18"/>
      <c r="BU1809" s="18"/>
      <c r="BV1809" s="18"/>
      <c r="BW1809" s="18"/>
      <c r="BX1809" s="18"/>
      <c r="BY1809" s="18"/>
      <c r="BZ1809" s="18"/>
      <c r="CA1809" s="18"/>
      <c r="CB1809" s="18"/>
      <c r="CC1809" s="18"/>
      <c r="CD1809" s="18"/>
      <c r="CE1809" s="18"/>
      <c r="CF1809" s="18"/>
      <c r="CG1809" s="18"/>
      <c r="CH1809" s="18"/>
      <c r="CI1809" s="18" t="s">
        <v>1907</v>
      </c>
      <c r="CJ1809" s="18">
        <v>0</v>
      </c>
      <c r="CK1809" s="18" t="s">
        <v>1267</v>
      </c>
      <c r="CL1809" s="18" t="s">
        <v>479</v>
      </c>
      <c r="CM1809" s="18">
        <v>5</v>
      </c>
      <c r="CN1809" s="18" t="s">
        <v>561</v>
      </c>
      <c r="CO1809" s="18" t="s">
        <v>257</v>
      </c>
      <c r="CP1809" s="18" t="s">
        <v>257</v>
      </c>
      <c r="CQ1809" s="18">
        <v>0</v>
      </c>
      <c r="CR1809" s="18">
        <v>0</v>
      </c>
      <c r="CS1809" s="18" t="s">
        <v>557</v>
      </c>
      <c r="CT1809" s="18">
        <v>49</v>
      </c>
      <c r="CU1809" s="18" t="s">
        <v>522</v>
      </c>
      <c r="CV1809" s="18" t="s">
        <v>257</v>
      </c>
      <c r="CW1809" s="18" t="s">
        <v>257</v>
      </c>
      <c r="CX1809" s="18" t="s">
        <v>1909</v>
      </c>
      <c r="CY1809" s="18"/>
      <c r="CZ1809" s="18"/>
      <c r="DA1809" s="18"/>
      <c r="DB1809" s="18"/>
      <c r="DC1809" s="18"/>
      <c r="DD1809" s="18"/>
      <c r="DE1809" s="18"/>
      <c r="DF1809" s="18"/>
      <c r="DG1809" s="18"/>
      <c r="DH1809" s="18"/>
      <c r="DI1809" s="18"/>
      <c r="DJ1809" s="18"/>
      <c r="DK1809" s="18"/>
      <c r="DL1809" s="18"/>
      <c r="DM1809" s="18"/>
      <c r="DN1809" s="18"/>
      <c r="DO1809" s="56"/>
      <c r="DP1809" s="56"/>
      <c r="DQ1809" s="56"/>
      <c r="DR1809" s="56"/>
      <c r="DS1809" s="56"/>
      <c r="DT1809" s="56"/>
      <c r="DU1809" s="56"/>
      <c r="DV1809" s="56">
        <v>0</v>
      </c>
      <c r="DW1809" s="18"/>
      <c r="DX1809" s="18"/>
      <c r="DY1809" s="18"/>
      <c r="DZ1809" s="56"/>
      <c r="EA1809" s="56"/>
      <c r="EB1809" s="56"/>
      <c r="EC1809" s="18"/>
      <c r="ED1809" s="56"/>
      <c r="EE1809" s="56">
        <v>0</v>
      </c>
      <c r="EF1809" s="56">
        <v>0</v>
      </c>
      <c r="EG1809" s="56">
        <v>0</v>
      </c>
      <c r="EH1809" s="18" t="s">
        <v>2229</v>
      </c>
      <c r="EI1809" s="18">
        <f t="array" ref="EI1809">IF(SUMPRODUCT(--(DO1809:DS1809&lt;&gt;""))=0, 0,1)</f>
        <v>0</v>
      </c>
      <c r="EJ1809" s="18">
        <f t="array" ref="EJ1809">IF(SUMPRODUCT(--(DT1809:EG1809&lt;&gt;""))=0, 0,1)</f>
        <v>1</v>
      </c>
      <c r="EK1809" s="18" cm="1">
        <f t="array" ref="EK1809">IF(SUMPRODUCT(--(EC1809:EG1809&lt;&gt;""))=0, 0,1)</f>
        <v>1</v>
      </c>
      <c r="EL1809" s="18">
        <f t="array" ref="EL1809">IF(SUMPRODUCT(--(EE1809:EG1809&lt;&gt;""))=0, 0,1)</f>
        <v>1</v>
      </c>
      <c r="EM1809" s="18">
        <f t="shared" si="375"/>
        <v>0</v>
      </c>
      <c r="EN1809" s="18" t="str">
        <f t="shared" si="376"/>
        <v>NA</v>
      </c>
      <c r="EO1809" s="18">
        <f t="shared" si="377"/>
        <v>0</v>
      </c>
      <c r="EP1809" s="18">
        <f t="shared" si="378"/>
        <v>0</v>
      </c>
      <c r="EQ1809" s="18">
        <f t="shared" si="333"/>
        <v>0</v>
      </c>
      <c r="ER1809" s="18" t="s">
        <v>2084</v>
      </c>
      <c r="ES1809" s="59">
        <v>43949</v>
      </c>
      <c r="ET1809" s="18"/>
      <c r="EU1809" s="18"/>
    </row>
    <row r="1810" spans="1:151" s="1" customFormat="1" ht="15.75" customHeight="1" x14ac:dyDescent="0.2">
      <c r="A1810" s="5" t="s">
        <v>1986</v>
      </c>
      <c r="B1810" s="24" t="s">
        <v>2219</v>
      </c>
      <c r="C1810" s="56">
        <v>1</v>
      </c>
      <c r="D1810" s="18" t="s">
        <v>2671</v>
      </c>
      <c r="E1810" s="18" t="s">
        <v>2953</v>
      </c>
      <c r="F1810" s="18" t="s">
        <v>553</v>
      </c>
      <c r="G1810" s="18" t="s">
        <v>771</v>
      </c>
      <c r="H1810" s="18" t="s">
        <v>807</v>
      </c>
      <c r="I1810" s="18" t="s">
        <v>667</v>
      </c>
      <c r="J1810" s="18" t="s">
        <v>595</v>
      </c>
      <c r="K1810" s="18" t="s">
        <v>257</v>
      </c>
      <c r="L1810" s="18" t="s">
        <v>1936</v>
      </c>
      <c r="M1810" s="18" t="s">
        <v>341</v>
      </c>
      <c r="N1810" s="56">
        <v>30</v>
      </c>
      <c r="O1810" s="18" t="s">
        <v>2220</v>
      </c>
      <c r="P1810" s="18" t="s">
        <v>2128</v>
      </c>
      <c r="Q1810" s="18" t="s">
        <v>254</v>
      </c>
      <c r="R1810" s="18" t="s">
        <v>2221</v>
      </c>
      <c r="S1810" s="18" t="s">
        <v>2222</v>
      </c>
      <c r="T1810" s="18" t="s">
        <v>2223</v>
      </c>
      <c r="U1810" s="26" t="s">
        <v>257</v>
      </c>
      <c r="V1810" s="26" t="s">
        <v>257</v>
      </c>
      <c r="W1810" s="26" t="s">
        <v>257</v>
      </c>
      <c r="X1810" s="18"/>
      <c r="Y1810" s="18">
        <v>35.799999999999997</v>
      </c>
      <c r="Z1810" s="18" t="s">
        <v>2202</v>
      </c>
      <c r="AA1810" s="18" t="s">
        <v>257</v>
      </c>
      <c r="AB1810" s="57">
        <f t="shared" si="340"/>
        <v>35.799999999999997</v>
      </c>
      <c r="AC1810" s="18" t="s">
        <v>595</v>
      </c>
      <c r="AD1810" s="18" t="s">
        <v>595</v>
      </c>
      <c r="AE1810" s="18" t="s">
        <v>595</v>
      </c>
      <c r="AF1810" s="18">
        <v>33.5</v>
      </c>
      <c r="AG1810" s="18">
        <v>38.1</v>
      </c>
      <c r="AH1810" s="18" t="s">
        <v>595</v>
      </c>
      <c r="AI1810" s="18">
        <v>49</v>
      </c>
      <c r="AJ1810" s="18" t="s">
        <v>522</v>
      </c>
      <c r="AK1810" s="18">
        <v>49</v>
      </c>
      <c r="AL1810" s="18" t="s">
        <v>2245</v>
      </c>
      <c r="AM1810" s="18" t="s">
        <v>2226</v>
      </c>
      <c r="AN1810" s="18">
        <v>0.56780821999999997</v>
      </c>
      <c r="AO1810" s="18" t="s">
        <v>257</v>
      </c>
      <c r="AP1810" s="18" t="s">
        <v>563</v>
      </c>
      <c r="AQ1810" s="18">
        <v>5</v>
      </c>
      <c r="AR1810" s="18" t="s">
        <v>2227</v>
      </c>
      <c r="AS1810" s="18">
        <v>0.55958903999999998</v>
      </c>
      <c r="AT1810" s="18">
        <v>0.57739726000000002</v>
      </c>
      <c r="AU1810" s="18">
        <v>8.2191799999999995E-3</v>
      </c>
      <c r="AV1810" s="18">
        <v>9.5890400000000001E-3</v>
      </c>
      <c r="AW1810" s="18" t="s">
        <v>557</v>
      </c>
      <c r="AX1810" s="18">
        <v>49</v>
      </c>
      <c r="AY1810" s="18" t="s">
        <v>522</v>
      </c>
      <c r="AZ1810" s="18" t="s">
        <v>257</v>
      </c>
      <c r="BA1810" s="18" t="s">
        <v>257</v>
      </c>
      <c r="BB1810" s="18" t="s">
        <v>2228</v>
      </c>
      <c r="BC1810" s="18"/>
      <c r="BD1810" s="18"/>
      <c r="BE1810" s="18"/>
      <c r="BF1810" s="18"/>
      <c r="BG1810" s="18"/>
      <c r="BH1810" s="18"/>
      <c r="BI1810" s="18"/>
      <c r="BJ1810" s="18"/>
      <c r="BK1810" s="18"/>
      <c r="BL1810" s="18"/>
      <c r="BM1810" s="18"/>
      <c r="BN1810" s="18"/>
      <c r="BO1810" s="18"/>
      <c r="BP1810" s="18"/>
      <c r="BQ1810" s="18"/>
      <c r="BR1810" s="18"/>
      <c r="BS1810" s="18"/>
      <c r="BT1810" s="18"/>
      <c r="BU1810" s="18"/>
      <c r="BV1810" s="18"/>
      <c r="BW1810" s="18"/>
      <c r="BX1810" s="18"/>
      <c r="BY1810" s="18"/>
      <c r="BZ1810" s="18"/>
      <c r="CA1810" s="18"/>
      <c r="CB1810" s="18"/>
      <c r="CC1810" s="18"/>
      <c r="CD1810" s="18"/>
      <c r="CE1810" s="18"/>
      <c r="CF1810" s="18"/>
      <c r="CG1810" s="18"/>
      <c r="CH1810" s="18"/>
      <c r="CI1810" s="18" t="s">
        <v>1907</v>
      </c>
      <c r="CJ1810" s="18">
        <v>0.51282050999999995</v>
      </c>
      <c r="CK1810" s="18" t="s">
        <v>1267</v>
      </c>
      <c r="CL1810" s="18" t="s">
        <v>479</v>
      </c>
      <c r="CM1810" s="18">
        <v>5</v>
      </c>
      <c r="CN1810" s="18" t="s">
        <v>561</v>
      </c>
      <c r="CO1810" s="18">
        <v>0.76923076999999995</v>
      </c>
      <c r="CP1810" s="18">
        <v>-0.25641029999999998</v>
      </c>
      <c r="CQ1810" s="18">
        <v>-0.25641026</v>
      </c>
      <c r="CR1810" s="18">
        <v>-0.76923081000000004</v>
      </c>
      <c r="CS1810" s="18" t="s">
        <v>557</v>
      </c>
      <c r="CT1810" s="18">
        <v>49</v>
      </c>
      <c r="CU1810" s="18" t="s">
        <v>522</v>
      </c>
      <c r="CV1810" s="18" t="s">
        <v>257</v>
      </c>
      <c r="CW1810" s="18" t="s">
        <v>257</v>
      </c>
      <c r="CX1810" s="18" t="s">
        <v>1909</v>
      </c>
      <c r="CY1810" s="18"/>
      <c r="CZ1810" s="18"/>
      <c r="DA1810" s="18"/>
      <c r="DB1810" s="18"/>
      <c r="DC1810" s="18"/>
      <c r="DD1810" s="18"/>
      <c r="DE1810" s="18"/>
      <c r="DF1810" s="18"/>
      <c r="DG1810" s="18"/>
      <c r="DH1810" s="18"/>
      <c r="DI1810" s="18"/>
      <c r="DJ1810" s="18"/>
      <c r="DK1810" s="18"/>
      <c r="DL1810" s="18"/>
      <c r="DM1810" s="18"/>
      <c r="DN1810" s="18"/>
      <c r="DO1810" s="56"/>
      <c r="DP1810" s="56"/>
      <c r="DQ1810" s="56"/>
      <c r="DR1810" s="56"/>
      <c r="DS1810" s="56"/>
      <c r="DT1810" s="56"/>
      <c r="DU1810" s="56"/>
      <c r="DV1810" s="56">
        <v>0</v>
      </c>
      <c r="DW1810" s="18"/>
      <c r="DX1810" s="18"/>
      <c r="DY1810" s="18"/>
      <c r="DZ1810" s="56"/>
      <c r="EA1810" s="56"/>
      <c r="EB1810" s="56"/>
      <c r="EC1810" s="18"/>
      <c r="ED1810" s="56"/>
      <c r="EE1810" s="56">
        <v>0</v>
      </c>
      <c r="EF1810" s="56">
        <v>0</v>
      </c>
      <c r="EG1810" s="56">
        <v>0</v>
      </c>
      <c r="EH1810" s="18" t="s">
        <v>2229</v>
      </c>
      <c r="EI1810" s="18">
        <f t="array" ref="EI1810">IF(SUMPRODUCT(--(DO1810:DS1810&lt;&gt;""))=0, 0,1)</f>
        <v>0</v>
      </c>
      <c r="EJ1810" s="18">
        <f t="array" ref="EJ1810">IF(SUMPRODUCT(--(DT1810:EG1810&lt;&gt;""))=0, 0,1)</f>
        <v>1</v>
      </c>
      <c r="EK1810" s="18" cm="1">
        <f t="array" ref="EK1810">IF(SUMPRODUCT(--(EC1810:EG1810&lt;&gt;""))=0, 0,1)</f>
        <v>1</v>
      </c>
      <c r="EL1810" s="18">
        <f t="array" ref="EL1810">IF(SUMPRODUCT(--(EE1810:EG1810&lt;&gt;""))=0, 0,1)</f>
        <v>1</v>
      </c>
      <c r="EM1810" s="18">
        <f t="shared" si="375"/>
        <v>0</v>
      </c>
      <c r="EN1810" s="18" t="str">
        <f t="shared" si="376"/>
        <v>NA</v>
      </c>
      <c r="EO1810" s="18">
        <f t="shared" si="377"/>
        <v>0</v>
      </c>
      <c r="EP1810" s="18">
        <f t="shared" si="378"/>
        <v>0</v>
      </c>
      <c r="EQ1810" s="18">
        <f t="shared" si="333"/>
        <v>0</v>
      </c>
      <c r="ER1810" s="18" t="s">
        <v>2084</v>
      </c>
      <c r="ES1810" s="59">
        <v>43949</v>
      </c>
      <c r="ET1810" s="18"/>
      <c r="EU1810" s="18"/>
    </row>
    <row r="1811" spans="1:151" s="1" customFormat="1" ht="15.75" customHeight="1" x14ac:dyDescent="0.2">
      <c r="A1811" s="5" t="s">
        <v>1986</v>
      </c>
      <c r="B1811" s="24" t="s">
        <v>2219</v>
      </c>
      <c r="C1811" s="56">
        <v>1</v>
      </c>
      <c r="D1811" s="18" t="s">
        <v>2672</v>
      </c>
      <c r="E1811" s="18" t="s">
        <v>2953</v>
      </c>
      <c r="F1811" s="18" t="s">
        <v>553</v>
      </c>
      <c r="G1811" s="18" t="s">
        <v>771</v>
      </c>
      <c r="H1811" s="18" t="s">
        <v>807</v>
      </c>
      <c r="I1811" s="18" t="s">
        <v>667</v>
      </c>
      <c r="J1811" s="18" t="s">
        <v>595</v>
      </c>
      <c r="K1811" s="18" t="s">
        <v>257</v>
      </c>
      <c r="L1811" s="18" t="s">
        <v>1936</v>
      </c>
      <c r="M1811" s="18" t="s">
        <v>341</v>
      </c>
      <c r="N1811" s="56">
        <v>30</v>
      </c>
      <c r="O1811" s="18" t="s">
        <v>2220</v>
      </c>
      <c r="P1811" s="18" t="s">
        <v>2128</v>
      </c>
      <c r="Q1811" s="18" t="s">
        <v>254</v>
      </c>
      <c r="R1811" s="18" t="s">
        <v>2221</v>
      </c>
      <c r="S1811" s="18" t="s">
        <v>2222</v>
      </c>
      <c r="T1811" s="18" t="s">
        <v>2223</v>
      </c>
      <c r="U1811" s="26" t="s">
        <v>257</v>
      </c>
      <c r="V1811" s="26" t="s">
        <v>257</v>
      </c>
      <c r="W1811" s="26" t="s">
        <v>257</v>
      </c>
      <c r="X1811" s="18" t="s">
        <v>2224</v>
      </c>
      <c r="Y1811" s="18">
        <v>92.4</v>
      </c>
      <c r="Z1811" s="18" t="s">
        <v>2202</v>
      </c>
      <c r="AA1811" s="18" t="s">
        <v>257</v>
      </c>
      <c r="AB1811" s="57">
        <f t="shared" si="340"/>
        <v>92.4</v>
      </c>
      <c r="AC1811" s="18" t="s">
        <v>595</v>
      </c>
      <c r="AD1811" s="18" t="s">
        <v>595</v>
      </c>
      <c r="AE1811" s="18" t="s">
        <v>595</v>
      </c>
      <c r="AF1811" s="18">
        <v>87.8</v>
      </c>
      <c r="AG1811" s="18">
        <v>96.8</v>
      </c>
      <c r="AH1811" s="18" t="s">
        <v>595</v>
      </c>
      <c r="AI1811" s="18">
        <v>49</v>
      </c>
      <c r="AJ1811" s="18" t="s">
        <v>522</v>
      </c>
      <c r="AK1811" s="18">
        <v>49</v>
      </c>
      <c r="AL1811" s="18" t="s">
        <v>2244</v>
      </c>
      <c r="AM1811" s="18" t="s">
        <v>2226</v>
      </c>
      <c r="AN1811" s="18">
        <v>0.61027397000000005</v>
      </c>
      <c r="AO1811" s="18" t="s">
        <v>257</v>
      </c>
      <c r="AP1811" s="18" t="s">
        <v>563</v>
      </c>
      <c r="AQ1811" s="18">
        <v>5</v>
      </c>
      <c r="AR1811" s="18" t="s">
        <v>2227</v>
      </c>
      <c r="AS1811" s="18">
        <v>0.59657534000000001</v>
      </c>
      <c r="AT1811" s="18">
        <v>0.62123287999999999</v>
      </c>
      <c r="AU1811" s="18">
        <v>1.369863E-2</v>
      </c>
      <c r="AV1811" s="18">
        <v>1.0958910000000001E-2</v>
      </c>
      <c r="AW1811" s="18" t="s">
        <v>557</v>
      </c>
      <c r="AX1811" s="18">
        <v>49</v>
      </c>
      <c r="AY1811" s="18" t="s">
        <v>522</v>
      </c>
      <c r="AZ1811" s="18" t="s">
        <v>257</v>
      </c>
      <c r="BA1811" s="18" t="s">
        <v>257</v>
      </c>
      <c r="BB1811" s="18" t="s">
        <v>2228</v>
      </c>
      <c r="BC1811" s="18"/>
      <c r="BD1811" s="18"/>
      <c r="BE1811" s="18"/>
      <c r="BF1811" s="18"/>
      <c r="BG1811" s="18"/>
      <c r="BH1811" s="18"/>
      <c r="BI1811" s="18"/>
      <c r="BJ1811" s="18"/>
      <c r="BK1811" s="18"/>
      <c r="BL1811" s="18"/>
      <c r="BM1811" s="18"/>
      <c r="BN1811" s="18"/>
      <c r="BO1811" s="18"/>
      <c r="BP1811" s="18"/>
      <c r="BQ1811" s="18"/>
      <c r="BR1811" s="18"/>
      <c r="BS1811" s="18"/>
      <c r="BT1811" s="18"/>
      <c r="BU1811" s="18"/>
      <c r="BV1811" s="18"/>
      <c r="BW1811" s="18"/>
      <c r="BX1811" s="18"/>
      <c r="BY1811" s="18"/>
      <c r="BZ1811" s="18"/>
      <c r="CA1811" s="18"/>
      <c r="CB1811" s="18"/>
      <c r="CC1811" s="18"/>
      <c r="CD1811" s="18"/>
      <c r="CE1811" s="18"/>
      <c r="CF1811" s="18"/>
      <c r="CG1811" s="18"/>
      <c r="CH1811" s="18"/>
      <c r="CI1811" s="18" t="s">
        <v>1907</v>
      </c>
      <c r="CJ1811" s="18">
        <v>12.4358974</v>
      </c>
      <c r="CK1811" s="18" t="s">
        <v>1267</v>
      </c>
      <c r="CL1811" s="18" t="s">
        <v>479</v>
      </c>
      <c r="CM1811" s="18">
        <v>5</v>
      </c>
      <c r="CN1811" s="18" t="s">
        <v>561</v>
      </c>
      <c r="CO1811" s="18">
        <v>3.5897435899999999</v>
      </c>
      <c r="CP1811" s="18">
        <v>21.282051299999999</v>
      </c>
      <c r="CQ1811" s="18">
        <v>8.8461538100000006</v>
      </c>
      <c r="CR1811" s="18">
        <v>8.8461538999999991</v>
      </c>
      <c r="CS1811" s="18" t="s">
        <v>557</v>
      </c>
      <c r="CT1811" s="18">
        <v>49</v>
      </c>
      <c r="CU1811" s="18" t="s">
        <v>522</v>
      </c>
      <c r="CV1811" s="18" t="s">
        <v>257</v>
      </c>
      <c r="CW1811" s="18" t="s">
        <v>257</v>
      </c>
      <c r="CX1811" s="18" t="s">
        <v>1909</v>
      </c>
      <c r="CY1811" s="18"/>
      <c r="CZ1811" s="18"/>
      <c r="DA1811" s="18"/>
      <c r="DB1811" s="18"/>
      <c r="DC1811" s="18"/>
      <c r="DD1811" s="18"/>
      <c r="DE1811" s="18"/>
      <c r="DF1811" s="18"/>
      <c r="DG1811" s="18"/>
      <c r="DH1811" s="18"/>
      <c r="DI1811" s="18"/>
      <c r="DJ1811" s="18"/>
      <c r="DK1811" s="18"/>
      <c r="DL1811" s="18"/>
      <c r="DM1811" s="18"/>
      <c r="DN1811" s="18"/>
      <c r="DO1811" s="56"/>
      <c r="DP1811" s="56"/>
      <c r="DQ1811" s="56"/>
      <c r="DR1811" s="56"/>
      <c r="DS1811" s="56"/>
      <c r="DT1811" s="56"/>
      <c r="DU1811" s="56"/>
      <c r="DV1811" s="56">
        <v>0</v>
      </c>
      <c r="DW1811" s="18"/>
      <c r="DX1811" s="18"/>
      <c r="DY1811" s="18"/>
      <c r="DZ1811" s="56"/>
      <c r="EA1811" s="56"/>
      <c r="EB1811" s="56"/>
      <c r="EC1811" s="18"/>
      <c r="ED1811" s="56"/>
      <c r="EE1811" s="56">
        <v>1</v>
      </c>
      <c r="EF1811" s="56">
        <v>0</v>
      </c>
      <c r="EG1811" s="56">
        <v>0</v>
      </c>
      <c r="EH1811" s="18" t="s">
        <v>2229</v>
      </c>
      <c r="EI1811" s="18">
        <f t="array" ref="EI1811">IF(SUMPRODUCT(--(DO1811:DS1811&lt;&gt;""))=0, 0,1)</f>
        <v>0</v>
      </c>
      <c r="EJ1811" s="18">
        <f t="array" ref="EJ1811">IF(SUMPRODUCT(--(DT1811:EG1811&lt;&gt;""))=0, 0,1)</f>
        <v>1</v>
      </c>
      <c r="EK1811" s="18" cm="1">
        <f t="array" ref="EK1811">IF(SUMPRODUCT(--(EC1811:EG1811&lt;&gt;""))=0, 0,1)</f>
        <v>1</v>
      </c>
      <c r="EL1811" s="18">
        <f t="array" ref="EL1811">IF(SUMPRODUCT(--(EE1811:EG1811&lt;&gt;""))=0, 0,1)</f>
        <v>1</v>
      </c>
      <c r="EM1811" s="18">
        <f t="shared" si="375"/>
        <v>1</v>
      </c>
      <c r="EN1811" s="18" t="str">
        <f t="shared" si="376"/>
        <v>NA</v>
      </c>
      <c r="EO1811" s="18">
        <f t="shared" si="377"/>
        <v>1</v>
      </c>
      <c r="EP1811" s="18">
        <f t="shared" si="378"/>
        <v>1</v>
      </c>
      <c r="EQ1811" s="18">
        <f t="shared" si="333"/>
        <v>1</v>
      </c>
      <c r="ER1811" s="18" t="s">
        <v>2084</v>
      </c>
      <c r="ES1811" s="59">
        <v>43949</v>
      </c>
      <c r="ET1811" s="18"/>
      <c r="EU1811" s="18"/>
    </row>
    <row r="1812" spans="1:151" s="1" customFormat="1" ht="15.75" customHeight="1" x14ac:dyDescent="0.2">
      <c r="A1812" s="5" t="s">
        <v>1986</v>
      </c>
      <c r="B1812" s="24" t="s">
        <v>2219</v>
      </c>
      <c r="C1812" s="56">
        <v>1</v>
      </c>
      <c r="D1812" s="18" t="s">
        <v>2673</v>
      </c>
      <c r="E1812" s="18" t="s">
        <v>2953</v>
      </c>
      <c r="F1812" s="18" t="s">
        <v>553</v>
      </c>
      <c r="G1812" s="18" t="s">
        <v>771</v>
      </c>
      <c r="H1812" s="18" t="s">
        <v>807</v>
      </c>
      <c r="I1812" s="18" t="s">
        <v>667</v>
      </c>
      <c r="J1812" s="18" t="s">
        <v>595</v>
      </c>
      <c r="K1812" s="18" t="s">
        <v>257</v>
      </c>
      <c r="L1812" s="18" t="s">
        <v>1936</v>
      </c>
      <c r="M1812" s="18" t="s">
        <v>341</v>
      </c>
      <c r="N1812" s="56">
        <v>30</v>
      </c>
      <c r="O1812" s="18" t="s">
        <v>2220</v>
      </c>
      <c r="P1812" s="18" t="s">
        <v>2128</v>
      </c>
      <c r="Q1812" s="18" t="s">
        <v>254</v>
      </c>
      <c r="R1812" s="18" t="s">
        <v>2221</v>
      </c>
      <c r="S1812" s="18" t="s">
        <v>2222</v>
      </c>
      <c r="T1812" s="18" t="s">
        <v>2223</v>
      </c>
      <c r="U1812" s="26" t="s">
        <v>257</v>
      </c>
      <c r="V1812" s="26" t="s">
        <v>257</v>
      </c>
      <c r="W1812" s="26" t="s">
        <v>257</v>
      </c>
      <c r="X1812" s="18" t="s">
        <v>2224</v>
      </c>
      <c r="Y1812" s="18">
        <v>92.4</v>
      </c>
      <c r="Z1812" s="18" t="s">
        <v>2202</v>
      </c>
      <c r="AA1812" s="18" t="s">
        <v>257</v>
      </c>
      <c r="AB1812" s="57">
        <f t="shared" si="340"/>
        <v>92.4</v>
      </c>
      <c r="AC1812" s="18" t="s">
        <v>595</v>
      </c>
      <c r="AD1812" s="18" t="s">
        <v>595</v>
      </c>
      <c r="AE1812" s="18" t="s">
        <v>595</v>
      </c>
      <c r="AF1812" s="18">
        <v>87.8</v>
      </c>
      <c r="AG1812" s="18">
        <v>96.8</v>
      </c>
      <c r="AH1812" s="18" t="s">
        <v>595</v>
      </c>
      <c r="AI1812" s="18">
        <v>49</v>
      </c>
      <c r="AJ1812" s="18" t="s">
        <v>522</v>
      </c>
      <c r="AK1812" s="18">
        <v>49</v>
      </c>
      <c r="AL1812" s="18" t="s">
        <v>2245</v>
      </c>
      <c r="AM1812" s="18" t="s">
        <v>2226</v>
      </c>
      <c r="AN1812" s="18">
        <v>0.60068493000000001</v>
      </c>
      <c r="AO1812" s="18" t="s">
        <v>257</v>
      </c>
      <c r="AP1812" s="18" t="s">
        <v>563</v>
      </c>
      <c r="AQ1812" s="18">
        <v>5</v>
      </c>
      <c r="AR1812" s="18" t="s">
        <v>2227</v>
      </c>
      <c r="AS1812" s="18">
        <v>0.58561644000000002</v>
      </c>
      <c r="AT1812" s="18">
        <v>0.61438356000000005</v>
      </c>
      <c r="AU1812" s="18">
        <v>1.506849E-2</v>
      </c>
      <c r="AV1812" s="18">
        <v>1.369863E-2</v>
      </c>
      <c r="AW1812" s="18" t="s">
        <v>557</v>
      </c>
      <c r="AX1812" s="18">
        <v>49</v>
      </c>
      <c r="AY1812" s="18" t="s">
        <v>522</v>
      </c>
      <c r="AZ1812" s="18" t="s">
        <v>257</v>
      </c>
      <c r="BA1812" s="18" t="s">
        <v>257</v>
      </c>
      <c r="BB1812" s="18" t="s">
        <v>2228</v>
      </c>
      <c r="BC1812" s="18"/>
      <c r="BD1812" s="18"/>
      <c r="BE1812" s="18"/>
      <c r="BF1812" s="18"/>
      <c r="BG1812" s="18"/>
      <c r="BH1812" s="18"/>
      <c r="BI1812" s="18"/>
      <c r="BJ1812" s="18"/>
      <c r="BK1812" s="18"/>
      <c r="BL1812" s="18"/>
      <c r="BM1812" s="18"/>
      <c r="BN1812" s="18"/>
      <c r="BO1812" s="18"/>
      <c r="BP1812" s="18"/>
      <c r="BQ1812" s="18"/>
      <c r="BR1812" s="18"/>
      <c r="BS1812" s="18"/>
      <c r="BT1812" s="18"/>
      <c r="BU1812" s="18"/>
      <c r="BV1812" s="18"/>
      <c r="BW1812" s="18"/>
      <c r="BX1812" s="18"/>
      <c r="BY1812" s="18"/>
      <c r="BZ1812" s="18"/>
      <c r="CA1812" s="18"/>
      <c r="CB1812" s="18"/>
      <c r="CC1812" s="18"/>
      <c r="CD1812" s="18"/>
      <c r="CE1812" s="18"/>
      <c r="CF1812" s="18"/>
      <c r="CG1812" s="18"/>
      <c r="CH1812" s="18"/>
      <c r="CI1812" s="18" t="s">
        <v>1907</v>
      </c>
      <c r="CJ1812" s="18">
        <v>2.0512820500000002</v>
      </c>
      <c r="CK1812" s="18" t="s">
        <v>1267</v>
      </c>
      <c r="CL1812" s="18" t="s">
        <v>479</v>
      </c>
      <c r="CM1812" s="18">
        <v>5</v>
      </c>
      <c r="CN1812" s="18" t="s">
        <v>561</v>
      </c>
      <c r="CO1812" s="18">
        <v>0</v>
      </c>
      <c r="CP1812" s="18">
        <v>3.4615384599999999</v>
      </c>
      <c r="CQ1812" s="18">
        <v>2.0512820500000002</v>
      </c>
      <c r="CR1812" s="18">
        <v>1.4102564099999999</v>
      </c>
      <c r="CS1812" s="18" t="s">
        <v>557</v>
      </c>
      <c r="CT1812" s="18">
        <v>49</v>
      </c>
      <c r="CU1812" s="18" t="s">
        <v>522</v>
      </c>
      <c r="CV1812" s="18" t="s">
        <v>257</v>
      </c>
      <c r="CW1812" s="18" t="s">
        <v>257</v>
      </c>
      <c r="CX1812" s="18" t="s">
        <v>1909</v>
      </c>
      <c r="CY1812" s="18"/>
      <c r="CZ1812" s="18"/>
      <c r="DA1812" s="18"/>
      <c r="DB1812" s="18"/>
      <c r="DC1812" s="18"/>
      <c r="DD1812" s="18"/>
      <c r="DE1812" s="18"/>
      <c r="DF1812" s="18"/>
      <c r="DG1812" s="18"/>
      <c r="DH1812" s="18"/>
      <c r="DI1812" s="18"/>
      <c r="DJ1812" s="18"/>
      <c r="DK1812" s="18"/>
      <c r="DL1812" s="18"/>
      <c r="DM1812" s="18"/>
      <c r="DN1812" s="18"/>
      <c r="DO1812" s="56"/>
      <c r="DP1812" s="56"/>
      <c r="DQ1812" s="56"/>
      <c r="DR1812" s="56"/>
      <c r="DS1812" s="56"/>
      <c r="DT1812" s="56"/>
      <c r="DU1812" s="56"/>
      <c r="DV1812" s="56">
        <v>0</v>
      </c>
      <c r="DW1812" s="18"/>
      <c r="DX1812" s="18"/>
      <c r="DY1812" s="18"/>
      <c r="DZ1812" s="56"/>
      <c r="EA1812" s="56"/>
      <c r="EB1812" s="56"/>
      <c r="EC1812" s="18"/>
      <c r="ED1812" s="56"/>
      <c r="EE1812" s="56">
        <v>0</v>
      </c>
      <c r="EF1812" s="56">
        <v>0</v>
      </c>
      <c r="EG1812" s="56">
        <v>0</v>
      </c>
      <c r="EH1812" s="18" t="s">
        <v>2229</v>
      </c>
      <c r="EI1812" s="18">
        <f t="array" ref="EI1812">IF(SUMPRODUCT(--(DO1812:DS1812&lt;&gt;""))=0, 0,1)</f>
        <v>0</v>
      </c>
      <c r="EJ1812" s="18">
        <f t="array" ref="EJ1812">IF(SUMPRODUCT(--(DT1812:EG1812&lt;&gt;""))=0, 0,1)</f>
        <v>1</v>
      </c>
      <c r="EK1812" s="18" cm="1">
        <f t="array" ref="EK1812">IF(SUMPRODUCT(--(EC1812:EG1812&lt;&gt;""))=0, 0,1)</f>
        <v>1</v>
      </c>
      <c r="EL1812" s="18">
        <f t="array" ref="EL1812">IF(SUMPRODUCT(--(EE1812:EG1812&lt;&gt;""))=0, 0,1)</f>
        <v>1</v>
      </c>
      <c r="EM1812" s="18">
        <f t="shared" si="375"/>
        <v>0</v>
      </c>
      <c r="EN1812" s="18" t="str">
        <f t="shared" si="376"/>
        <v>NA</v>
      </c>
      <c r="EO1812" s="18">
        <f t="shared" si="377"/>
        <v>0</v>
      </c>
      <c r="EP1812" s="18">
        <f t="shared" si="378"/>
        <v>0</v>
      </c>
      <c r="EQ1812" s="18">
        <f t="shared" si="333"/>
        <v>0</v>
      </c>
      <c r="ER1812" s="18" t="s">
        <v>2084</v>
      </c>
      <c r="ES1812" s="59">
        <v>43949</v>
      </c>
      <c r="ET1812" s="18"/>
      <c r="EU1812" s="18"/>
    </row>
    <row r="1813" spans="1:151" s="1" customFormat="1" ht="15.75" customHeight="1" x14ac:dyDescent="0.2">
      <c r="A1813" s="5" t="s">
        <v>1986</v>
      </c>
      <c r="B1813" s="24" t="s">
        <v>2219</v>
      </c>
      <c r="C1813" s="56">
        <v>1</v>
      </c>
      <c r="D1813" s="18" t="s">
        <v>1651</v>
      </c>
      <c r="E1813" s="18" t="s">
        <v>2941</v>
      </c>
      <c r="F1813" s="18" t="s">
        <v>553</v>
      </c>
      <c r="G1813" s="18" t="s">
        <v>771</v>
      </c>
      <c r="H1813" s="18" t="s">
        <v>807</v>
      </c>
      <c r="I1813" s="18" t="s">
        <v>667</v>
      </c>
      <c r="J1813" s="18" t="s">
        <v>595</v>
      </c>
      <c r="K1813" s="18" t="s">
        <v>257</v>
      </c>
      <c r="L1813" s="18" t="s">
        <v>1936</v>
      </c>
      <c r="M1813" s="18" t="s">
        <v>341</v>
      </c>
      <c r="N1813" s="56">
        <v>30</v>
      </c>
      <c r="O1813" s="18" t="s">
        <v>2220</v>
      </c>
      <c r="P1813" s="18" t="s">
        <v>2128</v>
      </c>
      <c r="Q1813" s="18" t="s">
        <v>254</v>
      </c>
      <c r="R1813" s="18" t="s">
        <v>2221</v>
      </c>
      <c r="S1813" s="18" t="s">
        <v>2222</v>
      </c>
      <c r="T1813" s="18" t="s">
        <v>2223</v>
      </c>
      <c r="U1813" s="26" t="s">
        <v>257</v>
      </c>
      <c r="V1813" s="26" t="s">
        <v>257</v>
      </c>
      <c r="W1813" s="26" t="s">
        <v>257</v>
      </c>
      <c r="X1813" s="18" t="s">
        <v>2224</v>
      </c>
      <c r="Y1813" s="18">
        <v>1</v>
      </c>
      <c r="Z1813" s="18" t="s">
        <v>2202</v>
      </c>
      <c r="AA1813" s="18" t="s">
        <v>257</v>
      </c>
      <c r="AB1813" s="57">
        <f t="shared" si="340"/>
        <v>1</v>
      </c>
      <c r="AC1813" s="18" t="s">
        <v>595</v>
      </c>
      <c r="AD1813" s="18" t="s">
        <v>595</v>
      </c>
      <c r="AE1813" s="18" t="s">
        <v>595</v>
      </c>
      <c r="AF1813" s="18" t="s">
        <v>595</v>
      </c>
      <c r="AG1813" s="18" t="s">
        <v>595</v>
      </c>
      <c r="AH1813" s="18" t="s">
        <v>595</v>
      </c>
      <c r="AI1813" s="18">
        <v>56</v>
      </c>
      <c r="AJ1813" s="18" t="s">
        <v>522</v>
      </c>
      <c r="AK1813" s="18">
        <v>56</v>
      </c>
      <c r="AL1813" s="18"/>
      <c r="AM1813" s="18" t="s">
        <v>2226</v>
      </c>
      <c r="AN1813" s="18">
        <v>0.53356163999999995</v>
      </c>
      <c r="AO1813" s="18" t="s">
        <v>257</v>
      </c>
      <c r="AP1813" s="18" t="s">
        <v>563</v>
      </c>
      <c r="AQ1813" s="18">
        <v>5</v>
      </c>
      <c r="AR1813" s="18" t="s">
        <v>2227</v>
      </c>
      <c r="AS1813" s="18">
        <v>0.52945204999999995</v>
      </c>
      <c r="AT1813" s="18">
        <v>0.53630137</v>
      </c>
      <c r="AU1813" s="18">
        <v>4.1095899999999998E-3</v>
      </c>
      <c r="AV1813" s="18">
        <v>2.7397300000000001E-3</v>
      </c>
      <c r="AW1813" s="18" t="s">
        <v>557</v>
      </c>
      <c r="AX1813" s="18">
        <v>56</v>
      </c>
      <c r="AY1813" s="18" t="s">
        <v>522</v>
      </c>
      <c r="AZ1813" s="18" t="s">
        <v>257</v>
      </c>
      <c r="BA1813" s="18" t="s">
        <v>257</v>
      </c>
      <c r="BB1813" s="18" t="s">
        <v>2228</v>
      </c>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t="s">
        <v>1907</v>
      </c>
      <c r="CJ1813" s="18">
        <v>0</v>
      </c>
      <c r="CK1813" s="18" t="s">
        <v>1267</v>
      </c>
      <c r="CL1813" s="18" t="s">
        <v>479</v>
      </c>
      <c r="CM1813" s="18">
        <v>5</v>
      </c>
      <c r="CN1813" s="18" t="s">
        <v>561</v>
      </c>
      <c r="CO1813" s="18" t="s">
        <v>257</v>
      </c>
      <c r="CP1813" s="18" t="s">
        <v>257</v>
      </c>
      <c r="CQ1813" s="18">
        <v>0</v>
      </c>
      <c r="CR1813" s="18">
        <v>0</v>
      </c>
      <c r="CS1813" s="18" t="s">
        <v>557</v>
      </c>
      <c r="CT1813" s="18">
        <v>56</v>
      </c>
      <c r="CU1813" s="18" t="s">
        <v>522</v>
      </c>
      <c r="CV1813" s="18" t="s">
        <v>257</v>
      </c>
      <c r="CW1813" s="18" t="s">
        <v>257</v>
      </c>
      <c r="CX1813" s="18" t="s">
        <v>1909</v>
      </c>
      <c r="CY1813" s="18"/>
      <c r="CZ1813" s="18"/>
      <c r="DA1813" s="18"/>
      <c r="DB1813" s="18"/>
      <c r="DC1813" s="18"/>
      <c r="DD1813" s="18"/>
      <c r="DE1813" s="18"/>
      <c r="DF1813" s="18"/>
      <c r="DG1813" s="18"/>
      <c r="DH1813" s="18"/>
      <c r="DI1813" s="18"/>
      <c r="DJ1813" s="18"/>
      <c r="DK1813" s="18"/>
      <c r="DL1813" s="18"/>
      <c r="DM1813" s="18"/>
      <c r="DN1813" s="18"/>
      <c r="DO1813" s="56"/>
      <c r="DP1813" s="56"/>
      <c r="DQ1813" s="56"/>
      <c r="DR1813" s="56"/>
      <c r="DS1813" s="56"/>
      <c r="DT1813" s="56"/>
      <c r="DU1813" s="56"/>
      <c r="DV1813" s="56">
        <v>0</v>
      </c>
      <c r="DW1813" s="18"/>
      <c r="DX1813" s="18"/>
      <c r="DY1813" s="18"/>
      <c r="DZ1813" s="56"/>
      <c r="EA1813" s="56"/>
      <c r="EB1813" s="56"/>
      <c r="EC1813" s="18"/>
      <c r="ED1813" s="56"/>
      <c r="EE1813" s="56">
        <v>0</v>
      </c>
      <c r="EF1813" s="56">
        <v>0</v>
      </c>
      <c r="EG1813" s="56">
        <v>0</v>
      </c>
      <c r="EH1813" s="18" t="s">
        <v>2229</v>
      </c>
      <c r="EI1813" s="18">
        <f t="array" ref="EI1813">IF(SUMPRODUCT(--(DO1813:DS1813&lt;&gt;""))=0, 0,1)</f>
        <v>0</v>
      </c>
      <c r="EJ1813" s="18">
        <f t="array" ref="EJ1813">IF(SUMPRODUCT(--(DT1813:EG1813&lt;&gt;""))=0, 0,1)</f>
        <v>1</v>
      </c>
      <c r="EK1813" s="18" cm="1">
        <f t="array" ref="EK1813">IF(SUMPRODUCT(--(EC1813:EG1813&lt;&gt;""))=0, 0,1)</f>
        <v>1</v>
      </c>
      <c r="EL1813" s="18">
        <f t="array" ref="EL1813">IF(SUMPRODUCT(--(EE1813:EG1813&lt;&gt;""))=0, 0,1)</f>
        <v>1</v>
      </c>
      <c r="EM1813" s="18">
        <f t="shared" si="375"/>
        <v>0</v>
      </c>
      <c r="EN1813" s="18" t="str">
        <f t="shared" si="376"/>
        <v>NA</v>
      </c>
      <c r="EO1813" s="18">
        <f t="shared" si="377"/>
        <v>0</v>
      </c>
      <c r="EP1813" s="18">
        <f t="shared" si="378"/>
        <v>0</v>
      </c>
      <c r="EQ1813" s="18">
        <f t="shared" si="333"/>
        <v>0</v>
      </c>
      <c r="ER1813" s="18" t="s">
        <v>2084</v>
      </c>
      <c r="ES1813" s="59">
        <v>43949</v>
      </c>
      <c r="ET1813" s="18"/>
      <c r="EU1813" s="18"/>
    </row>
    <row r="1814" spans="1:151" s="1" customFormat="1" ht="15.75" customHeight="1" x14ac:dyDescent="0.2">
      <c r="A1814" s="5" t="s">
        <v>1986</v>
      </c>
      <c r="B1814" s="24" t="s">
        <v>2219</v>
      </c>
      <c r="C1814" s="56">
        <v>1</v>
      </c>
      <c r="D1814" s="18" t="s">
        <v>2670</v>
      </c>
      <c r="E1814" s="18" t="s">
        <v>2941</v>
      </c>
      <c r="F1814" s="18" t="s">
        <v>553</v>
      </c>
      <c r="G1814" s="18" t="s">
        <v>771</v>
      </c>
      <c r="H1814" s="18" t="s">
        <v>807</v>
      </c>
      <c r="I1814" s="18" t="s">
        <v>667</v>
      </c>
      <c r="J1814" s="18" t="s">
        <v>595</v>
      </c>
      <c r="K1814" s="18" t="s">
        <v>257</v>
      </c>
      <c r="L1814" s="18" t="s">
        <v>1936</v>
      </c>
      <c r="M1814" s="18" t="s">
        <v>341</v>
      </c>
      <c r="N1814" s="56">
        <v>30</v>
      </c>
      <c r="O1814" s="18" t="s">
        <v>2220</v>
      </c>
      <c r="P1814" s="18" t="s">
        <v>2128</v>
      </c>
      <c r="Q1814" s="18" t="s">
        <v>254</v>
      </c>
      <c r="R1814" s="18" t="s">
        <v>2221</v>
      </c>
      <c r="S1814" s="18" t="s">
        <v>2222</v>
      </c>
      <c r="T1814" s="18" t="s">
        <v>2223</v>
      </c>
      <c r="U1814" s="26" t="s">
        <v>257</v>
      </c>
      <c r="V1814" s="26" t="s">
        <v>257</v>
      </c>
      <c r="W1814" s="26" t="s">
        <v>257</v>
      </c>
      <c r="X1814" s="18" t="s">
        <v>2224</v>
      </c>
      <c r="Y1814" s="18">
        <v>35.799999999999997</v>
      </c>
      <c r="Z1814" s="18" t="s">
        <v>2202</v>
      </c>
      <c r="AA1814" s="18" t="s">
        <v>257</v>
      </c>
      <c r="AB1814" s="57">
        <f t="shared" si="340"/>
        <v>35.799999999999997</v>
      </c>
      <c r="AC1814" s="18" t="s">
        <v>595</v>
      </c>
      <c r="AD1814" s="18" t="s">
        <v>595</v>
      </c>
      <c r="AE1814" s="18" t="s">
        <v>595</v>
      </c>
      <c r="AF1814" s="18">
        <v>33.5</v>
      </c>
      <c r="AG1814" s="18">
        <v>38.1</v>
      </c>
      <c r="AH1814" s="18" t="s">
        <v>595</v>
      </c>
      <c r="AI1814" s="18">
        <v>56</v>
      </c>
      <c r="AJ1814" s="18" t="s">
        <v>522</v>
      </c>
      <c r="AK1814" s="18">
        <v>56</v>
      </c>
      <c r="AL1814" s="18" t="s">
        <v>2246</v>
      </c>
      <c r="AM1814" s="18" t="s">
        <v>2226</v>
      </c>
      <c r="AN1814" s="18">
        <v>0.51986301000000001</v>
      </c>
      <c r="AO1814" s="18" t="s">
        <v>257</v>
      </c>
      <c r="AP1814" s="18" t="s">
        <v>563</v>
      </c>
      <c r="AQ1814" s="18">
        <v>5</v>
      </c>
      <c r="AR1814" s="18" t="s">
        <v>2227</v>
      </c>
      <c r="AS1814" s="18">
        <v>0.48835615999999998</v>
      </c>
      <c r="AT1814" s="18">
        <v>0.55273972999999998</v>
      </c>
      <c r="AU1814" s="18">
        <v>3.1506850000000003E-2</v>
      </c>
      <c r="AV1814" s="18">
        <v>3.2876719999999998E-2</v>
      </c>
      <c r="AW1814" s="18" t="s">
        <v>557</v>
      </c>
      <c r="AX1814" s="18">
        <v>56</v>
      </c>
      <c r="AY1814" s="18" t="s">
        <v>522</v>
      </c>
      <c r="AZ1814" s="18" t="s">
        <v>257</v>
      </c>
      <c r="BA1814" s="18" t="s">
        <v>257</v>
      </c>
      <c r="BB1814" s="18" t="s">
        <v>2228</v>
      </c>
      <c r="BC1814" s="18" t="s">
        <v>2231</v>
      </c>
      <c r="BD1814" s="18">
        <v>0.42499999999999999</v>
      </c>
      <c r="BE1814" s="18" t="s">
        <v>2232</v>
      </c>
      <c r="BF1814" s="18" t="s">
        <v>479</v>
      </c>
      <c r="BG1814" s="18">
        <v>5</v>
      </c>
      <c r="BH1814" s="18" t="s">
        <v>561</v>
      </c>
      <c r="BI1814" s="18">
        <v>0.25</v>
      </c>
      <c r="BJ1814" s="18">
        <v>0.6</v>
      </c>
      <c r="BK1814" s="18">
        <v>0.17499999999999999</v>
      </c>
      <c r="BL1814" s="18">
        <v>0.17499999999999999</v>
      </c>
      <c r="BM1814" s="18" t="s">
        <v>557</v>
      </c>
      <c r="BN1814" s="18">
        <v>56</v>
      </c>
      <c r="BO1814" s="18" t="s">
        <v>522</v>
      </c>
      <c r="BP1814" s="18" t="s">
        <v>257</v>
      </c>
      <c r="BQ1814" s="18" t="s">
        <v>257</v>
      </c>
      <c r="BR1814" s="18" t="s">
        <v>1287</v>
      </c>
      <c r="BS1814" s="18" t="s">
        <v>2233</v>
      </c>
      <c r="BT1814" s="18">
        <v>-0.28571429999999998</v>
      </c>
      <c r="BU1814" s="18" t="s">
        <v>2232</v>
      </c>
      <c r="BV1814" s="18" t="s">
        <v>479</v>
      </c>
      <c r="BW1814" s="18">
        <v>5</v>
      </c>
      <c r="BX1814" s="18" t="s">
        <v>561</v>
      </c>
      <c r="BY1814" s="18">
        <v>-0.50793650000000001</v>
      </c>
      <c r="BZ1814" s="18">
        <v>-7.9365099999999994E-2</v>
      </c>
      <c r="CA1814" s="18">
        <v>0.22222220000000001</v>
      </c>
      <c r="CB1814" s="18">
        <v>0.20634920000000001</v>
      </c>
      <c r="CC1814" s="18" t="s">
        <v>557</v>
      </c>
      <c r="CD1814" s="18">
        <v>56</v>
      </c>
      <c r="CE1814" s="18" t="s">
        <v>522</v>
      </c>
      <c r="CF1814" s="18" t="s">
        <v>257</v>
      </c>
      <c r="CG1814" s="18" t="s">
        <v>257</v>
      </c>
      <c r="CH1814" s="18" t="s">
        <v>1287</v>
      </c>
      <c r="CI1814" s="18" t="s">
        <v>1907</v>
      </c>
      <c r="CJ1814" s="18">
        <v>0</v>
      </c>
      <c r="CK1814" s="18" t="s">
        <v>1267</v>
      </c>
      <c r="CL1814" s="18" t="s">
        <v>479</v>
      </c>
      <c r="CM1814" s="18">
        <v>5</v>
      </c>
      <c r="CN1814" s="18" t="s">
        <v>561</v>
      </c>
      <c r="CO1814" s="18" t="s">
        <v>257</v>
      </c>
      <c r="CP1814" s="18" t="s">
        <v>257</v>
      </c>
      <c r="CQ1814" s="18">
        <v>0</v>
      </c>
      <c r="CR1814" s="18">
        <v>0</v>
      </c>
      <c r="CS1814" s="18" t="s">
        <v>557</v>
      </c>
      <c r="CT1814" s="18">
        <v>56</v>
      </c>
      <c r="CU1814" s="18" t="s">
        <v>522</v>
      </c>
      <c r="CV1814" s="18" t="s">
        <v>257</v>
      </c>
      <c r="CW1814" s="18" t="s">
        <v>257</v>
      </c>
      <c r="CX1814" s="18" t="s">
        <v>1909</v>
      </c>
      <c r="CY1814" s="18" t="s">
        <v>2163</v>
      </c>
      <c r="CZ1814" s="18">
        <f t="shared" ref="CZ1814:CZ1817" si="379">(BD1814+BT1814)/BT1814</f>
        <v>-0.48749992562500383</v>
      </c>
      <c r="DA1814" s="18" t="s">
        <v>2204</v>
      </c>
      <c r="DB1814" s="18" t="s">
        <v>479</v>
      </c>
      <c r="DC1814" s="18">
        <f t="shared" ref="DC1814:DD1817" si="380">BW1814</f>
        <v>5</v>
      </c>
      <c r="DD1814" s="18" t="str">
        <f t="shared" si="380"/>
        <v>fragments</v>
      </c>
      <c r="DE1814" s="18">
        <f t="shared" ref="DE1814:DF1817" si="381">(BI1814+BY1814)/BY1814</f>
        <v>0.50781249230957015</v>
      </c>
      <c r="DF1814" s="18">
        <f t="shared" si="381"/>
        <v>-6.559998034400512</v>
      </c>
      <c r="DG1814" s="18">
        <f t="shared" ref="DG1814:DG1817" si="382">DH1814</f>
        <v>6.0724981087755081</v>
      </c>
      <c r="DH1814" s="18">
        <f t="shared" ref="DH1814:DH1815" si="383">CZ1814-DF1814</f>
        <v>6.0724981087755081</v>
      </c>
      <c r="DI1814" s="18" t="str">
        <f t="shared" ref="DI1814:DM1817" si="384">CC1814</f>
        <v>s.e.</v>
      </c>
      <c r="DJ1814" s="18">
        <f t="shared" si="384"/>
        <v>56</v>
      </c>
      <c r="DK1814" s="18" t="str">
        <f t="shared" si="384"/>
        <v>days</v>
      </c>
      <c r="DL1814" s="18" t="str">
        <f t="shared" si="384"/>
        <v>n/a</v>
      </c>
      <c r="DM1814" s="18" t="str">
        <f t="shared" si="384"/>
        <v>n/a</v>
      </c>
      <c r="DN1814" s="18" t="s">
        <v>2234</v>
      </c>
      <c r="DO1814" s="56"/>
      <c r="DP1814" s="56"/>
      <c r="DQ1814" s="56"/>
      <c r="DR1814" s="56"/>
      <c r="DS1814" s="56"/>
      <c r="DT1814" s="56"/>
      <c r="DU1814" s="56">
        <v>1</v>
      </c>
      <c r="DV1814" s="56">
        <v>0</v>
      </c>
      <c r="DW1814" s="18"/>
      <c r="DX1814" s="18"/>
      <c r="DY1814" s="18"/>
      <c r="DZ1814" s="18"/>
      <c r="EA1814" s="56"/>
      <c r="EB1814" s="56"/>
      <c r="EC1814" s="18"/>
      <c r="ED1814" s="56"/>
      <c r="EE1814" s="56">
        <v>0</v>
      </c>
      <c r="EF1814" s="56">
        <v>0</v>
      </c>
      <c r="EG1814" s="56">
        <v>0</v>
      </c>
      <c r="EH1814" s="18" t="s">
        <v>2238</v>
      </c>
      <c r="EI1814" s="18">
        <f t="array" ref="EI1814">IF(SUMPRODUCT(--(DO1814:DS1814&lt;&gt;""))=0, 0,1)</f>
        <v>0</v>
      </c>
      <c r="EJ1814" s="18">
        <f t="array" ref="EJ1814">IF(SUMPRODUCT(--(DT1814:EG1814&lt;&gt;""))=0, 0,1)</f>
        <v>1</v>
      </c>
      <c r="EK1814" s="18" cm="1">
        <f t="array" ref="EK1814">IF(SUMPRODUCT(--(EC1814:EG1814&lt;&gt;""))=0, 0,1)</f>
        <v>1</v>
      </c>
      <c r="EL1814" s="18">
        <f t="array" ref="EL1814">IF(SUMPRODUCT(--(EE1814:EG1814&lt;&gt;""))=0, 0,1)</f>
        <v>1</v>
      </c>
      <c r="EM1814" s="18">
        <f t="shared" si="375"/>
        <v>1</v>
      </c>
      <c r="EN1814" s="18" t="str">
        <f t="shared" si="376"/>
        <v>NA</v>
      </c>
      <c r="EO1814" s="18">
        <f t="shared" si="377"/>
        <v>1</v>
      </c>
      <c r="EP1814" s="18">
        <f t="shared" si="378"/>
        <v>0</v>
      </c>
      <c r="EQ1814" s="18">
        <f t="shared" si="333"/>
        <v>0</v>
      </c>
      <c r="ER1814" s="18" t="s">
        <v>2084</v>
      </c>
      <c r="ES1814" s="59">
        <v>43949</v>
      </c>
      <c r="ET1814" s="18"/>
      <c r="EU1814" s="18"/>
    </row>
    <row r="1815" spans="1:151" s="1" customFormat="1" ht="15.75" customHeight="1" x14ac:dyDescent="0.2">
      <c r="A1815" s="5" t="s">
        <v>1986</v>
      </c>
      <c r="B1815" s="24" t="s">
        <v>2219</v>
      </c>
      <c r="C1815" s="56">
        <v>1</v>
      </c>
      <c r="D1815" s="18" t="s">
        <v>2671</v>
      </c>
      <c r="E1815" s="18" t="s">
        <v>2941</v>
      </c>
      <c r="F1815" s="18" t="s">
        <v>553</v>
      </c>
      <c r="G1815" s="18" t="s">
        <v>771</v>
      </c>
      <c r="H1815" s="18" t="s">
        <v>807</v>
      </c>
      <c r="I1815" s="18" t="s">
        <v>667</v>
      </c>
      <c r="J1815" s="18" t="s">
        <v>595</v>
      </c>
      <c r="K1815" s="18" t="s">
        <v>257</v>
      </c>
      <c r="L1815" s="18" t="s">
        <v>1936</v>
      </c>
      <c r="M1815" s="18" t="s">
        <v>341</v>
      </c>
      <c r="N1815" s="56">
        <v>30</v>
      </c>
      <c r="O1815" s="18" t="s">
        <v>2220</v>
      </c>
      <c r="P1815" s="18" t="s">
        <v>2128</v>
      </c>
      <c r="Q1815" s="18" t="s">
        <v>254</v>
      </c>
      <c r="R1815" s="18" t="s">
        <v>2221</v>
      </c>
      <c r="S1815" s="18" t="s">
        <v>2222</v>
      </c>
      <c r="T1815" s="18" t="s">
        <v>2223</v>
      </c>
      <c r="U1815" s="26" t="s">
        <v>257</v>
      </c>
      <c r="V1815" s="26" t="s">
        <v>257</v>
      </c>
      <c r="W1815" s="26" t="s">
        <v>257</v>
      </c>
      <c r="X1815" s="18"/>
      <c r="Y1815" s="18">
        <v>35.799999999999997</v>
      </c>
      <c r="Z1815" s="18" t="s">
        <v>2202</v>
      </c>
      <c r="AA1815" s="18" t="s">
        <v>257</v>
      </c>
      <c r="AB1815" s="57">
        <f t="shared" si="340"/>
        <v>35.799999999999997</v>
      </c>
      <c r="AC1815" s="18" t="s">
        <v>595</v>
      </c>
      <c r="AD1815" s="18" t="s">
        <v>595</v>
      </c>
      <c r="AE1815" s="18" t="s">
        <v>595</v>
      </c>
      <c r="AF1815" s="18">
        <v>33.5</v>
      </c>
      <c r="AG1815" s="18">
        <v>38.1</v>
      </c>
      <c r="AH1815" s="18" t="s">
        <v>595</v>
      </c>
      <c r="AI1815" s="18">
        <v>56</v>
      </c>
      <c r="AJ1815" s="18" t="s">
        <v>522</v>
      </c>
      <c r="AK1815" s="18">
        <v>56</v>
      </c>
      <c r="AL1815" s="18" t="s">
        <v>2247</v>
      </c>
      <c r="AM1815" s="18" t="s">
        <v>2226</v>
      </c>
      <c r="AN1815" s="18">
        <v>0.56095890000000004</v>
      </c>
      <c r="AO1815" s="18" t="s">
        <v>257</v>
      </c>
      <c r="AP1815" s="18" t="s">
        <v>563</v>
      </c>
      <c r="AQ1815" s="18">
        <v>5</v>
      </c>
      <c r="AR1815" s="18" t="s">
        <v>2227</v>
      </c>
      <c r="AS1815" s="18">
        <v>0.56095890000000004</v>
      </c>
      <c r="AT1815" s="18">
        <v>0.56095890000000004</v>
      </c>
      <c r="AU1815" s="18">
        <v>0</v>
      </c>
      <c r="AV1815" s="18">
        <v>0</v>
      </c>
      <c r="AW1815" s="18" t="s">
        <v>557</v>
      </c>
      <c r="AX1815" s="18">
        <v>56</v>
      </c>
      <c r="AY1815" s="18" t="s">
        <v>522</v>
      </c>
      <c r="AZ1815" s="18" t="s">
        <v>257</v>
      </c>
      <c r="BA1815" s="18" t="s">
        <v>257</v>
      </c>
      <c r="BB1815" s="18" t="s">
        <v>2228</v>
      </c>
      <c r="BC1815" s="18" t="s">
        <v>2231</v>
      </c>
      <c r="BD1815" s="18">
        <v>0.47499999999999998</v>
      </c>
      <c r="BE1815" s="18" t="s">
        <v>2232</v>
      </c>
      <c r="BF1815" s="18" t="s">
        <v>479</v>
      </c>
      <c r="BG1815" s="18">
        <v>5</v>
      </c>
      <c r="BH1815" s="18" t="s">
        <v>561</v>
      </c>
      <c r="BI1815" s="18">
        <v>0.4</v>
      </c>
      <c r="BJ1815" s="18">
        <v>0.57499999999999996</v>
      </c>
      <c r="BK1815" s="18">
        <v>7.4999999999999997E-2</v>
      </c>
      <c r="BL1815" s="18">
        <v>0.1</v>
      </c>
      <c r="BM1815" s="18" t="s">
        <v>557</v>
      </c>
      <c r="BN1815" s="18">
        <v>56</v>
      </c>
      <c r="BO1815" s="18" t="s">
        <v>522</v>
      </c>
      <c r="BP1815" s="18" t="s">
        <v>257</v>
      </c>
      <c r="BQ1815" s="18" t="s">
        <v>257</v>
      </c>
      <c r="BR1815" s="18" t="s">
        <v>1287</v>
      </c>
      <c r="BS1815" s="18" t="s">
        <v>2233</v>
      </c>
      <c r="BT1815" s="18">
        <v>-0.58730158700000001</v>
      </c>
      <c r="BU1815" s="18" t="s">
        <v>2232</v>
      </c>
      <c r="BV1815" s="18" t="s">
        <v>479</v>
      </c>
      <c r="BW1815" s="18">
        <v>5</v>
      </c>
      <c r="BX1815" s="18" t="s">
        <v>561</v>
      </c>
      <c r="BY1815" s="18">
        <v>-0.61904760000000003</v>
      </c>
      <c r="BZ1815" s="18">
        <v>-0.55555560000000004</v>
      </c>
      <c r="CA1815" s="18">
        <v>3.1746012999999997E-2</v>
      </c>
      <c r="CB1815" s="18">
        <v>3.1745987000000003E-2</v>
      </c>
      <c r="CC1815" s="18" t="s">
        <v>557</v>
      </c>
      <c r="CD1815" s="18">
        <v>56</v>
      </c>
      <c r="CE1815" s="18" t="s">
        <v>522</v>
      </c>
      <c r="CF1815" s="18" t="s">
        <v>257</v>
      </c>
      <c r="CG1815" s="18" t="s">
        <v>257</v>
      </c>
      <c r="CH1815" s="18" t="s">
        <v>1287</v>
      </c>
      <c r="CI1815" s="18" t="s">
        <v>1907</v>
      </c>
      <c r="CJ1815" s="18">
        <v>2.0512820500000002</v>
      </c>
      <c r="CK1815" s="18" t="s">
        <v>1267</v>
      </c>
      <c r="CL1815" s="18" t="s">
        <v>479</v>
      </c>
      <c r="CM1815" s="18">
        <v>5</v>
      </c>
      <c r="CN1815" s="18" t="s">
        <v>561</v>
      </c>
      <c r="CO1815" s="18">
        <v>0</v>
      </c>
      <c r="CP1815" s="18">
        <v>4.1025641000000004</v>
      </c>
      <c r="CQ1815" s="18">
        <v>2.0512820500000002</v>
      </c>
      <c r="CR1815" s="18">
        <v>2.0512820500000002</v>
      </c>
      <c r="CS1815" s="18" t="s">
        <v>557</v>
      </c>
      <c r="CT1815" s="18">
        <v>56</v>
      </c>
      <c r="CU1815" s="18" t="s">
        <v>522</v>
      </c>
      <c r="CV1815" s="18" t="s">
        <v>257</v>
      </c>
      <c r="CW1815" s="18" t="s">
        <v>257</v>
      </c>
      <c r="CX1815" s="18" t="s">
        <v>1909</v>
      </c>
      <c r="CY1815" s="18" t="s">
        <v>2163</v>
      </c>
      <c r="CZ1815" s="18">
        <f t="shared" si="379"/>
        <v>0.19121621580089487</v>
      </c>
      <c r="DA1815" s="18" t="s">
        <v>2204</v>
      </c>
      <c r="DB1815" s="18" t="s">
        <v>479</v>
      </c>
      <c r="DC1815" s="18">
        <f t="shared" si="380"/>
        <v>5</v>
      </c>
      <c r="DD1815" s="18" t="str">
        <f t="shared" si="380"/>
        <v>fragments</v>
      </c>
      <c r="DE1815" s="18">
        <f t="shared" si="381"/>
        <v>0.35384613396449643</v>
      </c>
      <c r="DF1815" s="18">
        <f t="shared" si="381"/>
        <v>-3.4999917200006475E-2</v>
      </c>
      <c r="DG1815" s="18">
        <f t="shared" si="382"/>
        <v>0.22621613300090135</v>
      </c>
      <c r="DH1815" s="18">
        <f t="shared" si="383"/>
        <v>0.22621613300090135</v>
      </c>
      <c r="DI1815" s="18" t="str">
        <f t="shared" si="384"/>
        <v>s.e.</v>
      </c>
      <c r="DJ1815" s="18">
        <f t="shared" si="384"/>
        <v>56</v>
      </c>
      <c r="DK1815" s="18" t="str">
        <f t="shared" si="384"/>
        <v>days</v>
      </c>
      <c r="DL1815" s="18" t="str">
        <f t="shared" si="384"/>
        <v>n/a</v>
      </c>
      <c r="DM1815" s="18" t="str">
        <f t="shared" si="384"/>
        <v>n/a</v>
      </c>
      <c r="DN1815" s="18" t="s">
        <v>2234</v>
      </c>
      <c r="DO1815" s="56"/>
      <c r="DP1815" s="56"/>
      <c r="DQ1815" s="56"/>
      <c r="DR1815" s="56"/>
      <c r="DS1815" s="56"/>
      <c r="DT1815" s="56"/>
      <c r="DU1815" s="56">
        <v>0</v>
      </c>
      <c r="DV1815" s="56">
        <v>0</v>
      </c>
      <c r="DW1815" s="18"/>
      <c r="DX1815" s="18"/>
      <c r="DY1815" s="18"/>
      <c r="DZ1815" s="18"/>
      <c r="EA1815" s="56"/>
      <c r="EB1815" s="56"/>
      <c r="EC1815" s="18"/>
      <c r="ED1815" s="56"/>
      <c r="EE1815" s="56">
        <v>0</v>
      </c>
      <c r="EF1815" s="56">
        <v>0</v>
      </c>
      <c r="EG1815" s="56">
        <v>0</v>
      </c>
      <c r="EH1815" s="18" t="s">
        <v>2238</v>
      </c>
      <c r="EI1815" s="18">
        <f t="array" ref="EI1815">IF(SUMPRODUCT(--(DO1815:DS1815&lt;&gt;""))=0, 0,1)</f>
        <v>0</v>
      </c>
      <c r="EJ1815" s="18">
        <f t="array" ref="EJ1815">IF(SUMPRODUCT(--(DT1815:EG1815&lt;&gt;""))=0, 0,1)</f>
        <v>1</v>
      </c>
      <c r="EK1815" s="18" cm="1">
        <f t="array" ref="EK1815">IF(SUMPRODUCT(--(EC1815:EG1815&lt;&gt;""))=0, 0,1)</f>
        <v>1</v>
      </c>
      <c r="EL1815" s="18">
        <f t="array" ref="EL1815">IF(SUMPRODUCT(--(EE1815:EG1815&lt;&gt;""))=0, 0,1)</f>
        <v>1</v>
      </c>
      <c r="EM1815" s="18">
        <f t="shared" si="375"/>
        <v>0</v>
      </c>
      <c r="EN1815" s="18" t="str">
        <f t="shared" si="376"/>
        <v>NA</v>
      </c>
      <c r="EO1815" s="18">
        <f t="shared" si="377"/>
        <v>0</v>
      </c>
      <c r="EP1815" s="18">
        <f t="shared" si="378"/>
        <v>0</v>
      </c>
      <c r="EQ1815" s="18">
        <f t="shared" si="333"/>
        <v>0</v>
      </c>
      <c r="ER1815" s="18" t="s">
        <v>2084</v>
      </c>
      <c r="ES1815" s="59">
        <v>43949</v>
      </c>
      <c r="ET1815" s="18"/>
      <c r="EU1815" s="18"/>
    </row>
    <row r="1816" spans="1:151" s="1" customFormat="1" ht="15.75" customHeight="1" x14ac:dyDescent="0.2">
      <c r="A1816" s="5" t="s">
        <v>1986</v>
      </c>
      <c r="B1816" s="24" t="s">
        <v>2219</v>
      </c>
      <c r="C1816" s="56">
        <v>1</v>
      </c>
      <c r="D1816" s="18" t="s">
        <v>2672</v>
      </c>
      <c r="E1816" s="18" t="s">
        <v>2941</v>
      </c>
      <c r="F1816" s="18" t="s">
        <v>553</v>
      </c>
      <c r="G1816" s="18" t="s">
        <v>771</v>
      </c>
      <c r="H1816" s="18" t="s">
        <v>807</v>
      </c>
      <c r="I1816" s="18" t="s">
        <v>667</v>
      </c>
      <c r="J1816" s="18" t="s">
        <v>595</v>
      </c>
      <c r="K1816" s="18" t="s">
        <v>257</v>
      </c>
      <c r="L1816" s="18" t="s">
        <v>1936</v>
      </c>
      <c r="M1816" s="18" t="s">
        <v>341</v>
      </c>
      <c r="N1816" s="56">
        <v>30</v>
      </c>
      <c r="O1816" s="18" t="s">
        <v>2220</v>
      </c>
      <c r="P1816" s="18" t="s">
        <v>2128</v>
      </c>
      <c r="Q1816" s="18" t="s">
        <v>254</v>
      </c>
      <c r="R1816" s="18" t="s">
        <v>2221</v>
      </c>
      <c r="S1816" s="18" t="s">
        <v>2222</v>
      </c>
      <c r="T1816" s="18" t="s">
        <v>2223</v>
      </c>
      <c r="U1816" s="26" t="s">
        <v>257</v>
      </c>
      <c r="V1816" s="26" t="s">
        <v>257</v>
      </c>
      <c r="W1816" s="26" t="s">
        <v>257</v>
      </c>
      <c r="X1816" s="18" t="s">
        <v>2224</v>
      </c>
      <c r="Y1816" s="18">
        <v>92.4</v>
      </c>
      <c r="Z1816" s="18" t="s">
        <v>2202</v>
      </c>
      <c r="AA1816" s="18" t="s">
        <v>257</v>
      </c>
      <c r="AB1816" s="57">
        <f t="shared" si="340"/>
        <v>92.4</v>
      </c>
      <c r="AC1816" s="18" t="s">
        <v>595</v>
      </c>
      <c r="AD1816" s="18" t="s">
        <v>595</v>
      </c>
      <c r="AE1816" s="18" t="s">
        <v>595</v>
      </c>
      <c r="AF1816" s="18">
        <v>87.8</v>
      </c>
      <c r="AG1816" s="18">
        <v>96.8</v>
      </c>
      <c r="AH1816" s="18" t="s">
        <v>595</v>
      </c>
      <c r="AI1816" s="18">
        <v>56</v>
      </c>
      <c r="AJ1816" s="18" t="s">
        <v>522</v>
      </c>
      <c r="AK1816" s="18">
        <v>56</v>
      </c>
      <c r="AL1816" s="18" t="s">
        <v>2246</v>
      </c>
      <c r="AM1816" s="18" t="s">
        <v>2226</v>
      </c>
      <c r="AN1816" s="18">
        <v>0.56369862999999998</v>
      </c>
      <c r="AO1816" s="18" t="s">
        <v>257</v>
      </c>
      <c r="AP1816" s="18" t="s">
        <v>563</v>
      </c>
      <c r="AQ1816" s="18">
        <v>5</v>
      </c>
      <c r="AR1816" s="18" t="s">
        <v>2227</v>
      </c>
      <c r="AS1816" s="18">
        <v>0.55958903999999998</v>
      </c>
      <c r="AT1816" s="18">
        <v>0.56780821999999997</v>
      </c>
      <c r="AU1816" s="18">
        <v>4.1095899999999998E-3</v>
      </c>
      <c r="AV1816" s="18">
        <v>4.1095899999999998E-3</v>
      </c>
      <c r="AW1816" s="18" t="s">
        <v>557</v>
      </c>
      <c r="AX1816" s="18">
        <v>56</v>
      </c>
      <c r="AY1816" s="18" t="s">
        <v>522</v>
      </c>
      <c r="AZ1816" s="18" t="s">
        <v>257</v>
      </c>
      <c r="BA1816" s="18" t="s">
        <v>257</v>
      </c>
      <c r="BB1816" s="18" t="s">
        <v>2228</v>
      </c>
      <c r="BC1816" s="18" t="s">
        <v>2231</v>
      </c>
      <c r="BD1816" s="18">
        <v>-0.82499999999999996</v>
      </c>
      <c r="BE1816" s="18" t="s">
        <v>2232</v>
      </c>
      <c r="BF1816" s="18" t="s">
        <v>479</v>
      </c>
      <c r="BG1816" s="18">
        <v>5</v>
      </c>
      <c r="BH1816" s="18" t="s">
        <v>561</v>
      </c>
      <c r="BI1816" s="18">
        <v>-0.875</v>
      </c>
      <c r="BJ1816" s="18">
        <v>-0.77500000000000002</v>
      </c>
      <c r="BK1816" s="18">
        <v>0.05</v>
      </c>
      <c r="BL1816" s="18">
        <v>0.05</v>
      </c>
      <c r="BM1816" s="18" t="s">
        <v>557</v>
      </c>
      <c r="BN1816" s="18">
        <v>56</v>
      </c>
      <c r="BO1816" s="18" t="s">
        <v>522</v>
      </c>
      <c r="BP1816" s="18" t="s">
        <v>257</v>
      </c>
      <c r="BQ1816" s="18" t="s">
        <v>257</v>
      </c>
      <c r="BR1816" s="18" t="s">
        <v>1287</v>
      </c>
      <c r="BS1816" s="18" t="s">
        <v>2233</v>
      </c>
      <c r="BT1816" s="18">
        <v>-1.3492063000000001</v>
      </c>
      <c r="BU1816" s="18" t="s">
        <v>2232</v>
      </c>
      <c r="BV1816" s="18" t="s">
        <v>479</v>
      </c>
      <c r="BW1816" s="18">
        <v>5</v>
      </c>
      <c r="BX1816" s="18" t="s">
        <v>561</v>
      </c>
      <c r="BY1816" s="18">
        <v>-1.5873016</v>
      </c>
      <c r="BZ1816" s="18">
        <v>-1.1349206000000001</v>
      </c>
      <c r="CA1816" s="18">
        <v>0.23809530000000001</v>
      </c>
      <c r="CB1816" s="18">
        <v>0.2142857</v>
      </c>
      <c r="CC1816" s="18" t="s">
        <v>557</v>
      </c>
      <c r="CD1816" s="18">
        <v>56</v>
      </c>
      <c r="CE1816" s="18" t="s">
        <v>522</v>
      </c>
      <c r="CF1816" s="18" t="s">
        <v>257</v>
      </c>
      <c r="CG1816" s="18" t="s">
        <v>257</v>
      </c>
      <c r="CH1816" s="18" t="s">
        <v>1287</v>
      </c>
      <c r="CI1816" s="18" t="s">
        <v>1907</v>
      </c>
      <c r="CJ1816" s="18">
        <v>12.307692299999999</v>
      </c>
      <c r="CK1816" s="18" t="s">
        <v>1267</v>
      </c>
      <c r="CL1816" s="18" t="s">
        <v>479</v>
      </c>
      <c r="CM1816" s="18">
        <v>5</v>
      </c>
      <c r="CN1816" s="18" t="s">
        <v>561</v>
      </c>
      <c r="CO1816" s="18">
        <v>2.3076923100000002</v>
      </c>
      <c r="CP1816" s="18">
        <v>21.923076900000002</v>
      </c>
      <c r="CQ1816" s="18">
        <v>9.9999999899999992</v>
      </c>
      <c r="CR1816" s="18">
        <v>9.6153846000000005</v>
      </c>
      <c r="CS1816" s="18" t="s">
        <v>557</v>
      </c>
      <c r="CT1816" s="18">
        <v>56</v>
      </c>
      <c r="CU1816" s="18" t="s">
        <v>522</v>
      </c>
      <c r="CV1816" s="18" t="s">
        <v>257</v>
      </c>
      <c r="CW1816" s="18" t="s">
        <v>257</v>
      </c>
      <c r="CX1816" s="18" t="s">
        <v>1909</v>
      </c>
      <c r="CY1816" s="18" t="s">
        <v>2163</v>
      </c>
      <c r="CZ1816" s="18">
        <f t="shared" si="379"/>
        <v>1.6114706105359868</v>
      </c>
      <c r="DA1816" s="18" t="s">
        <v>2204</v>
      </c>
      <c r="DB1816" s="18" t="s">
        <v>479</v>
      </c>
      <c r="DC1816" s="18">
        <f t="shared" si="380"/>
        <v>5</v>
      </c>
      <c r="DD1816" s="18" t="str">
        <f t="shared" si="380"/>
        <v>fragments</v>
      </c>
      <c r="DE1816" s="18">
        <f t="shared" si="381"/>
        <v>1.5512499955900001</v>
      </c>
      <c r="DF1816" s="18">
        <f t="shared" si="381"/>
        <v>1.6828671538784299</v>
      </c>
      <c r="DG1816" s="18">
        <f t="shared" si="382"/>
        <v>7.1396543342443053E-2</v>
      </c>
      <c r="DH1816" s="18">
        <f>DF1816-CZ1816</f>
        <v>7.1396543342443053E-2</v>
      </c>
      <c r="DI1816" s="18" t="str">
        <f t="shared" si="384"/>
        <v>s.e.</v>
      </c>
      <c r="DJ1816" s="18">
        <f t="shared" si="384"/>
        <v>56</v>
      </c>
      <c r="DK1816" s="18" t="str">
        <f t="shared" si="384"/>
        <v>days</v>
      </c>
      <c r="DL1816" s="18" t="str">
        <f t="shared" si="384"/>
        <v>n/a</v>
      </c>
      <c r="DM1816" s="18" t="str">
        <f t="shared" si="384"/>
        <v>n/a</v>
      </c>
      <c r="DN1816" s="18" t="s">
        <v>2234</v>
      </c>
      <c r="DO1816" s="56"/>
      <c r="DP1816" s="56"/>
      <c r="DQ1816" s="56"/>
      <c r="DR1816" s="56"/>
      <c r="DS1816" s="56"/>
      <c r="DT1816" s="56"/>
      <c r="DU1816" s="56">
        <v>0</v>
      </c>
      <c r="DV1816" s="56">
        <v>0</v>
      </c>
      <c r="DW1816" s="18"/>
      <c r="DX1816" s="18"/>
      <c r="DY1816" s="18"/>
      <c r="DZ1816" s="18"/>
      <c r="EA1816" s="56"/>
      <c r="EB1816" s="56"/>
      <c r="EC1816" s="18"/>
      <c r="ED1816" s="56"/>
      <c r="EE1816" s="56">
        <v>1</v>
      </c>
      <c r="EF1816" s="56">
        <v>0</v>
      </c>
      <c r="EG1816" s="56">
        <v>0</v>
      </c>
      <c r="EH1816" s="18" t="s">
        <v>2238</v>
      </c>
      <c r="EI1816" s="18">
        <f t="array" ref="EI1816">IF(SUMPRODUCT(--(DO1816:DS1816&lt;&gt;""))=0, 0,1)</f>
        <v>0</v>
      </c>
      <c r="EJ1816" s="18">
        <f t="array" ref="EJ1816">IF(SUMPRODUCT(--(DT1816:EG1816&lt;&gt;""))=0, 0,1)</f>
        <v>1</v>
      </c>
      <c r="EK1816" s="18" cm="1">
        <f t="array" ref="EK1816">IF(SUMPRODUCT(--(EC1816:EG1816&lt;&gt;""))=0, 0,1)</f>
        <v>1</v>
      </c>
      <c r="EL1816" s="18">
        <f t="array" ref="EL1816">IF(SUMPRODUCT(--(EE1816:EG1816&lt;&gt;""))=0, 0,1)</f>
        <v>1</v>
      </c>
      <c r="EM1816" s="18">
        <f t="shared" si="375"/>
        <v>1</v>
      </c>
      <c r="EN1816" s="18" t="str">
        <f t="shared" si="376"/>
        <v>NA</v>
      </c>
      <c r="EO1816" s="18">
        <f t="shared" si="377"/>
        <v>1</v>
      </c>
      <c r="EP1816" s="18">
        <f t="shared" si="378"/>
        <v>1</v>
      </c>
      <c r="EQ1816" s="18">
        <f t="shared" si="333"/>
        <v>1</v>
      </c>
      <c r="ER1816" s="18" t="s">
        <v>2084</v>
      </c>
      <c r="ES1816" s="59">
        <v>43949</v>
      </c>
      <c r="ET1816" s="18"/>
      <c r="EU1816" s="18"/>
    </row>
    <row r="1817" spans="1:151" s="1" customFormat="1" ht="15.75" customHeight="1" x14ac:dyDescent="0.2">
      <c r="A1817" s="5" t="s">
        <v>1986</v>
      </c>
      <c r="B1817" s="24" t="s">
        <v>2219</v>
      </c>
      <c r="C1817" s="56">
        <v>1</v>
      </c>
      <c r="D1817" s="18" t="s">
        <v>2673</v>
      </c>
      <c r="E1817" s="18" t="s">
        <v>2941</v>
      </c>
      <c r="F1817" s="18" t="s">
        <v>553</v>
      </c>
      <c r="G1817" s="18" t="s">
        <v>771</v>
      </c>
      <c r="H1817" s="18" t="s">
        <v>807</v>
      </c>
      <c r="I1817" s="18" t="s">
        <v>667</v>
      </c>
      <c r="J1817" s="18" t="s">
        <v>595</v>
      </c>
      <c r="K1817" s="18" t="s">
        <v>257</v>
      </c>
      <c r="L1817" s="18" t="s">
        <v>1936</v>
      </c>
      <c r="M1817" s="18" t="s">
        <v>341</v>
      </c>
      <c r="N1817" s="56">
        <v>30</v>
      </c>
      <c r="O1817" s="18" t="s">
        <v>2220</v>
      </c>
      <c r="P1817" s="18" t="s">
        <v>2128</v>
      </c>
      <c r="Q1817" s="18" t="s">
        <v>254</v>
      </c>
      <c r="R1817" s="18" t="s">
        <v>2221</v>
      </c>
      <c r="S1817" s="18" t="s">
        <v>2222</v>
      </c>
      <c r="T1817" s="18" t="s">
        <v>2223</v>
      </c>
      <c r="U1817" s="26" t="s">
        <v>257</v>
      </c>
      <c r="V1817" s="26" t="s">
        <v>257</v>
      </c>
      <c r="W1817" s="26" t="s">
        <v>257</v>
      </c>
      <c r="X1817" s="18" t="s">
        <v>2224</v>
      </c>
      <c r="Y1817" s="18">
        <v>92.4</v>
      </c>
      <c r="Z1817" s="18" t="s">
        <v>2202</v>
      </c>
      <c r="AA1817" s="18" t="s">
        <v>257</v>
      </c>
      <c r="AB1817" s="57">
        <f t="shared" si="340"/>
        <v>92.4</v>
      </c>
      <c r="AC1817" s="18" t="s">
        <v>595</v>
      </c>
      <c r="AD1817" s="18" t="s">
        <v>595</v>
      </c>
      <c r="AE1817" s="18" t="s">
        <v>595</v>
      </c>
      <c r="AF1817" s="18">
        <v>87.8</v>
      </c>
      <c r="AG1817" s="18">
        <v>96.8</v>
      </c>
      <c r="AH1817" s="18" t="s">
        <v>595</v>
      </c>
      <c r="AI1817" s="18">
        <v>56</v>
      </c>
      <c r="AJ1817" s="18" t="s">
        <v>522</v>
      </c>
      <c r="AK1817" s="18">
        <v>56</v>
      </c>
      <c r="AL1817" s="18" t="s">
        <v>2247</v>
      </c>
      <c r="AM1817" s="18" t="s">
        <v>2226</v>
      </c>
      <c r="AN1817" s="18">
        <v>0.54041096</v>
      </c>
      <c r="AO1817" s="18" t="s">
        <v>257</v>
      </c>
      <c r="AP1817" s="18" t="s">
        <v>563</v>
      </c>
      <c r="AQ1817" s="18">
        <v>5</v>
      </c>
      <c r="AR1817" s="18" t="s">
        <v>2227</v>
      </c>
      <c r="AS1817" s="18">
        <v>0.53219178</v>
      </c>
      <c r="AT1817" s="18">
        <v>0.54863013999999999</v>
      </c>
      <c r="AU1817" s="18">
        <v>8.2191799999999995E-3</v>
      </c>
      <c r="AV1817" s="18">
        <v>8.2191799999999995E-3</v>
      </c>
      <c r="AW1817" s="18" t="s">
        <v>557</v>
      </c>
      <c r="AX1817" s="18">
        <v>56</v>
      </c>
      <c r="AY1817" s="18" t="s">
        <v>522</v>
      </c>
      <c r="AZ1817" s="18" t="s">
        <v>257</v>
      </c>
      <c r="BA1817" s="18" t="s">
        <v>257</v>
      </c>
      <c r="BB1817" s="18" t="s">
        <v>2228</v>
      </c>
      <c r="BC1817" s="18" t="s">
        <v>2231</v>
      </c>
      <c r="BD1817" s="18">
        <v>-0.625</v>
      </c>
      <c r="BE1817" s="18" t="s">
        <v>2232</v>
      </c>
      <c r="BF1817" s="18" t="s">
        <v>479</v>
      </c>
      <c r="BG1817" s="18">
        <v>5</v>
      </c>
      <c r="BH1817" s="18" t="s">
        <v>561</v>
      </c>
      <c r="BI1817" s="18">
        <v>-0.98750000000000004</v>
      </c>
      <c r="BJ1817" s="18">
        <v>-0.27500000000000002</v>
      </c>
      <c r="BK1817" s="18">
        <v>0.36249999999999999</v>
      </c>
      <c r="BL1817" s="18">
        <v>0.35</v>
      </c>
      <c r="BM1817" s="18" t="s">
        <v>557</v>
      </c>
      <c r="BN1817" s="18">
        <v>56</v>
      </c>
      <c r="BO1817" s="18" t="s">
        <v>522</v>
      </c>
      <c r="BP1817" s="18" t="s">
        <v>257</v>
      </c>
      <c r="BQ1817" s="18" t="s">
        <v>257</v>
      </c>
      <c r="BR1817" s="18" t="s">
        <v>1287</v>
      </c>
      <c r="BS1817" s="18" t="s">
        <v>2233</v>
      </c>
      <c r="BT1817" s="18">
        <v>-1.2698412699999999</v>
      </c>
      <c r="BU1817" s="18" t="s">
        <v>2232</v>
      </c>
      <c r="BV1817" s="18" t="s">
        <v>479</v>
      </c>
      <c r="BW1817" s="18">
        <v>5</v>
      </c>
      <c r="BX1817" s="18" t="s">
        <v>561</v>
      </c>
      <c r="BY1817" s="18">
        <v>-1.6190476</v>
      </c>
      <c r="BZ1817" s="18">
        <v>-0.88888889999999998</v>
      </c>
      <c r="CA1817" s="18">
        <v>0.34920633000000001</v>
      </c>
      <c r="CB1817" s="18">
        <v>0.38095236999999998</v>
      </c>
      <c r="CC1817" s="18" t="s">
        <v>557</v>
      </c>
      <c r="CD1817" s="18">
        <v>56</v>
      </c>
      <c r="CE1817" s="18" t="s">
        <v>522</v>
      </c>
      <c r="CF1817" s="18" t="s">
        <v>257</v>
      </c>
      <c r="CG1817" s="18" t="s">
        <v>257</v>
      </c>
      <c r="CH1817" s="18" t="s">
        <v>1287</v>
      </c>
      <c r="CI1817" s="18" t="s">
        <v>1907</v>
      </c>
      <c r="CJ1817" s="18">
        <v>5.25641026</v>
      </c>
      <c r="CK1817" s="18" t="s">
        <v>1267</v>
      </c>
      <c r="CL1817" s="18" t="s">
        <v>479</v>
      </c>
      <c r="CM1817" s="18">
        <v>5</v>
      </c>
      <c r="CN1817" s="18" t="s">
        <v>561</v>
      </c>
      <c r="CO1817" s="18">
        <v>2.9487179499999998</v>
      </c>
      <c r="CP1817" s="18">
        <v>7.1794871799999997</v>
      </c>
      <c r="CQ1817" s="18">
        <v>2.3076923100000002</v>
      </c>
      <c r="CR1817" s="18">
        <v>1.92307692</v>
      </c>
      <c r="CS1817" s="18" t="s">
        <v>557</v>
      </c>
      <c r="CT1817" s="18">
        <v>56</v>
      </c>
      <c r="CU1817" s="18" t="s">
        <v>522</v>
      </c>
      <c r="CV1817" s="18" t="s">
        <v>257</v>
      </c>
      <c r="CW1817" s="18" t="s">
        <v>257</v>
      </c>
      <c r="CX1817" s="18" t="s">
        <v>1909</v>
      </c>
      <c r="CY1817" s="18" t="s">
        <v>2163</v>
      </c>
      <c r="CZ1817" s="18">
        <f t="shared" si="379"/>
        <v>1.4921874999384765</v>
      </c>
      <c r="DA1817" s="18" t="s">
        <v>2204</v>
      </c>
      <c r="DB1817" s="18" t="s">
        <v>479</v>
      </c>
      <c r="DC1817" s="18">
        <f t="shared" si="380"/>
        <v>5</v>
      </c>
      <c r="DD1817" s="18" t="str">
        <f t="shared" si="380"/>
        <v>fragments</v>
      </c>
      <c r="DE1817" s="18">
        <f t="shared" si="381"/>
        <v>1.6099264777638409</v>
      </c>
      <c r="DF1817" s="18">
        <f t="shared" si="381"/>
        <v>1.3093749961328125</v>
      </c>
      <c r="DG1817" s="18">
        <f t="shared" si="382"/>
        <v>0.18281250380566405</v>
      </c>
      <c r="DH1817" s="18">
        <f>CZ1817-DF1817</f>
        <v>0.18281250380566405</v>
      </c>
      <c r="DI1817" s="18" t="str">
        <f t="shared" si="384"/>
        <v>s.e.</v>
      </c>
      <c r="DJ1817" s="18">
        <f t="shared" si="384"/>
        <v>56</v>
      </c>
      <c r="DK1817" s="18" t="str">
        <f t="shared" si="384"/>
        <v>days</v>
      </c>
      <c r="DL1817" s="18" t="str">
        <f t="shared" si="384"/>
        <v>n/a</v>
      </c>
      <c r="DM1817" s="18" t="str">
        <f t="shared" si="384"/>
        <v>n/a</v>
      </c>
      <c r="DN1817" s="18" t="s">
        <v>2234</v>
      </c>
      <c r="DO1817" s="56"/>
      <c r="DP1817" s="56"/>
      <c r="DQ1817" s="56"/>
      <c r="DR1817" s="56"/>
      <c r="DS1817" s="56"/>
      <c r="DT1817" s="56"/>
      <c r="DU1817" s="56">
        <v>0</v>
      </c>
      <c r="DV1817" s="56">
        <v>0</v>
      </c>
      <c r="DW1817" s="18"/>
      <c r="DX1817" s="18"/>
      <c r="DY1817" s="18"/>
      <c r="DZ1817" s="18"/>
      <c r="EA1817" s="56"/>
      <c r="EB1817" s="56"/>
      <c r="EC1817" s="18"/>
      <c r="ED1817" s="56"/>
      <c r="EE1817" s="56">
        <v>1</v>
      </c>
      <c r="EF1817" s="56">
        <v>0</v>
      </c>
      <c r="EG1817" s="56">
        <v>0</v>
      </c>
      <c r="EH1817" s="18" t="s">
        <v>2238</v>
      </c>
      <c r="EI1817" s="18">
        <f t="array" ref="EI1817">IF(SUMPRODUCT(--(DO1817:DS1817&lt;&gt;""))=0, 0,1)</f>
        <v>0</v>
      </c>
      <c r="EJ1817" s="18">
        <f t="array" ref="EJ1817">IF(SUMPRODUCT(--(DT1817:EG1817&lt;&gt;""))=0, 0,1)</f>
        <v>1</v>
      </c>
      <c r="EK1817" s="18" cm="1">
        <f t="array" ref="EK1817">IF(SUMPRODUCT(--(EC1817:EG1817&lt;&gt;""))=0, 0,1)</f>
        <v>1</v>
      </c>
      <c r="EL1817" s="18">
        <f t="array" ref="EL1817">IF(SUMPRODUCT(--(EE1817:EG1817&lt;&gt;""))=0, 0,1)</f>
        <v>1</v>
      </c>
      <c r="EM1817" s="18">
        <f t="shared" si="375"/>
        <v>1</v>
      </c>
      <c r="EN1817" s="18" t="str">
        <f t="shared" si="376"/>
        <v>NA</v>
      </c>
      <c r="EO1817" s="18">
        <f t="shared" si="377"/>
        <v>1</v>
      </c>
      <c r="EP1817" s="18">
        <f t="shared" si="378"/>
        <v>1</v>
      </c>
      <c r="EQ1817" s="18">
        <f t="shared" si="333"/>
        <v>1</v>
      </c>
      <c r="ER1817" s="18" t="s">
        <v>2084</v>
      </c>
      <c r="ES1817" s="59">
        <v>43949</v>
      </c>
      <c r="ET1817" s="18"/>
      <c r="EU1817" s="18"/>
    </row>
    <row r="1818" spans="1:151" s="1" customFormat="1" ht="15.75" customHeight="1" x14ac:dyDescent="0.2">
      <c r="A1818" s="5" t="s">
        <v>1986</v>
      </c>
      <c r="B1818" s="24" t="s">
        <v>2219</v>
      </c>
      <c r="C1818" s="56">
        <v>1</v>
      </c>
      <c r="D1818" s="18" t="s">
        <v>1651</v>
      </c>
      <c r="E1818" s="18" t="s">
        <v>2954</v>
      </c>
      <c r="F1818" s="18" t="s">
        <v>553</v>
      </c>
      <c r="G1818" s="18" t="s">
        <v>771</v>
      </c>
      <c r="H1818" s="18" t="s">
        <v>807</v>
      </c>
      <c r="I1818" s="18" t="s">
        <v>667</v>
      </c>
      <c r="J1818" s="18" t="s">
        <v>595</v>
      </c>
      <c r="K1818" s="18" t="s">
        <v>257</v>
      </c>
      <c r="L1818" s="18" t="s">
        <v>1936</v>
      </c>
      <c r="M1818" s="18" t="s">
        <v>341</v>
      </c>
      <c r="N1818" s="56">
        <v>30</v>
      </c>
      <c r="O1818" s="18" t="s">
        <v>2220</v>
      </c>
      <c r="P1818" s="18" t="s">
        <v>2128</v>
      </c>
      <c r="Q1818" s="18" t="s">
        <v>254</v>
      </c>
      <c r="R1818" s="18" t="s">
        <v>2221</v>
      </c>
      <c r="S1818" s="18" t="s">
        <v>2222</v>
      </c>
      <c r="T1818" s="18" t="s">
        <v>2223</v>
      </c>
      <c r="U1818" s="26" t="s">
        <v>257</v>
      </c>
      <c r="V1818" s="26" t="s">
        <v>257</v>
      </c>
      <c r="W1818" s="26" t="s">
        <v>257</v>
      </c>
      <c r="X1818" s="18" t="s">
        <v>2224</v>
      </c>
      <c r="Y1818" s="18">
        <v>1</v>
      </c>
      <c r="Z1818" s="18" t="s">
        <v>2202</v>
      </c>
      <c r="AA1818" s="18" t="s">
        <v>257</v>
      </c>
      <c r="AB1818" s="57">
        <f t="shared" si="340"/>
        <v>1</v>
      </c>
      <c r="AC1818" s="18" t="s">
        <v>595</v>
      </c>
      <c r="AD1818" s="18" t="s">
        <v>595</v>
      </c>
      <c r="AE1818" s="18" t="s">
        <v>595</v>
      </c>
      <c r="AF1818" s="18" t="s">
        <v>595</v>
      </c>
      <c r="AG1818" s="18" t="s">
        <v>595</v>
      </c>
      <c r="AH1818" s="18" t="s">
        <v>595</v>
      </c>
      <c r="AI1818" s="18">
        <v>63</v>
      </c>
      <c r="AJ1818" s="18" t="s">
        <v>522</v>
      </c>
      <c r="AK1818" s="18">
        <v>63</v>
      </c>
      <c r="AL1818" s="18"/>
      <c r="AM1818" s="18" t="s">
        <v>2226</v>
      </c>
      <c r="AN1818" s="18">
        <v>0.54041096</v>
      </c>
      <c r="AO1818" s="18" t="s">
        <v>257</v>
      </c>
      <c r="AP1818" s="18" t="s">
        <v>563</v>
      </c>
      <c r="AQ1818" s="18">
        <v>5</v>
      </c>
      <c r="AR1818" s="18" t="s">
        <v>2227</v>
      </c>
      <c r="AS1818" s="18">
        <v>0.53356163999999995</v>
      </c>
      <c r="AT1818" s="18">
        <v>0.54863013999999999</v>
      </c>
      <c r="AU1818" s="18">
        <v>6.8493199999999999E-3</v>
      </c>
      <c r="AV1818" s="18">
        <v>8.2191799999999995E-3</v>
      </c>
      <c r="AW1818" s="18" t="s">
        <v>557</v>
      </c>
      <c r="AX1818" s="18">
        <v>77</v>
      </c>
      <c r="AY1818" s="18" t="s">
        <v>522</v>
      </c>
      <c r="AZ1818" s="18" t="s">
        <v>257</v>
      </c>
      <c r="BA1818" s="18" t="s">
        <v>257</v>
      </c>
      <c r="BB1818" s="18" t="s">
        <v>2228</v>
      </c>
      <c r="BC1818" s="18"/>
      <c r="BD1818" s="18"/>
      <c r="BE1818" s="18"/>
      <c r="BF1818" s="18"/>
      <c r="BG1818" s="18"/>
      <c r="BH1818" s="18"/>
      <c r="BI1818" s="18"/>
      <c r="BJ1818" s="18"/>
      <c r="BK1818" s="18"/>
      <c r="BL1818" s="18"/>
      <c r="BM1818" s="18"/>
      <c r="BN1818" s="18"/>
      <c r="BO1818" s="18"/>
      <c r="BP1818" s="18"/>
      <c r="BQ1818" s="18"/>
      <c r="BR1818" s="18"/>
      <c r="BS1818" s="18"/>
      <c r="BT1818" s="18"/>
      <c r="BU1818" s="18"/>
      <c r="BV1818" s="18"/>
      <c r="BW1818" s="18"/>
      <c r="BX1818" s="18"/>
      <c r="BY1818" s="18"/>
      <c r="BZ1818" s="18"/>
      <c r="CA1818" s="18"/>
      <c r="CB1818" s="18"/>
      <c r="CC1818" s="18"/>
      <c r="CD1818" s="18"/>
      <c r="CE1818" s="18"/>
      <c r="CF1818" s="18"/>
      <c r="CG1818" s="18"/>
      <c r="CH1818" s="18"/>
      <c r="CI1818" s="18" t="s">
        <v>1907</v>
      </c>
      <c r="CJ1818" s="18">
        <v>0</v>
      </c>
      <c r="CK1818" s="18" t="s">
        <v>1267</v>
      </c>
      <c r="CL1818" s="18" t="s">
        <v>479</v>
      </c>
      <c r="CM1818" s="18">
        <v>5</v>
      </c>
      <c r="CN1818" s="18" t="s">
        <v>561</v>
      </c>
      <c r="CO1818" s="18" t="s">
        <v>257</v>
      </c>
      <c r="CP1818" s="18" t="s">
        <v>257</v>
      </c>
      <c r="CQ1818" s="18">
        <v>0</v>
      </c>
      <c r="CR1818" s="18">
        <v>0</v>
      </c>
      <c r="CS1818" s="18" t="s">
        <v>557</v>
      </c>
      <c r="CT1818" s="18">
        <v>77</v>
      </c>
      <c r="CU1818" s="18" t="s">
        <v>522</v>
      </c>
      <c r="CV1818" s="18" t="s">
        <v>257</v>
      </c>
      <c r="CW1818" s="18" t="s">
        <v>257</v>
      </c>
      <c r="CX1818" s="18" t="s">
        <v>1909</v>
      </c>
      <c r="CY1818" s="18"/>
      <c r="CZ1818" s="18"/>
      <c r="DA1818" s="18"/>
      <c r="DB1818" s="18"/>
      <c r="DC1818" s="18"/>
      <c r="DD1818" s="18"/>
      <c r="DE1818" s="18"/>
      <c r="DF1818" s="18"/>
      <c r="DG1818" s="18"/>
      <c r="DH1818" s="18"/>
      <c r="DI1818" s="18"/>
      <c r="DJ1818" s="18"/>
      <c r="DK1818" s="18"/>
      <c r="DL1818" s="18"/>
      <c r="DM1818" s="18"/>
      <c r="DN1818" s="18"/>
      <c r="DO1818" s="56"/>
      <c r="DP1818" s="56"/>
      <c r="DQ1818" s="56"/>
      <c r="DR1818" s="56"/>
      <c r="DS1818" s="56"/>
      <c r="DT1818" s="56"/>
      <c r="DU1818" s="56"/>
      <c r="DV1818" s="56">
        <v>0</v>
      </c>
      <c r="DW1818" s="18"/>
      <c r="DX1818" s="18"/>
      <c r="DY1818" s="18"/>
      <c r="DZ1818" s="56"/>
      <c r="EA1818" s="56"/>
      <c r="EB1818" s="56"/>
      <c r="EC1818" s="18"/>
      <c r="ED1818" s="56"/>
      <c r="EE1818" s="56">
        <v>0</v>
      </c>
      <c r="EF1818" s="56">
        <v>0</v>
      </c>
      <c r="EG1818" s="56">
        <v>0</v>
      </c>
      <c r="EH1818" s="18" t="s">
        <v>2229</v>
      </c>
      <c r="EI1818" s="18">
        <f t="array" ref="EI1818">IF(SUMPRODUCT(--(DO1818:DS1818&lt;&gt;""))=0, 0,1)</f>
        <v>0</v>
      </c>
      <c r="EJ1818" s="18">
        <f t="array" ref="EJ1818">IF(SUMPRODUCT(--(DT1818:EG1818&lt;&gt;""))=0, 0,1)</f>
        <v>1</v>
      </c>
      <c r="EK1818" s="18" cm="1">
        <f t="array" ref="EK1818">IF(SUMPRODUCT(--(EC1818:EG1818&lt;&gt;""))=0, 0,1)</f>
        <v>1</v>
      </c>
      <c r="EL1818" s="18">
        <f t="array" ref="EL1818">IF(SUMPRODUCT(--(EE1818:EG1818&lt;&gt;""))=0, 0,1)</f>
        <v>1</v>
      </c>
      <c r="EM1818" s="18">
        <f t="shared" si="375"/>
        <v>0</v>
      </c>
      <c r="EN1818" s="18" t="str">
        <f t="shared" si="376"/>
        <v>NA</v>
      </c>
      <c r="EO1818" s="18">
        <f t="shared" si="377"/>
        <v>0</v>
      </c>
      <c r="EP1818" s="18">
        <f t="shared" si="378"/>
        <v>0</v>
      </c>
      <c r="EQ1818" s="18">
        <f t="shared" si="333"/>
        <v>0</v>
      </c>
      <c r="ER1818" s="18" t="s">
        <v>2084</v>
      </c>
      <c r="ES1818" s="59">
        <v>43949</v>
      </c>
      <c r="ET1818" s="18"/>
      <c r="EU1818" s="18"/>
    </row>
    <row r="1819" spans="1:151" s="1" customFormat="1" ht="15.75" customHeight="1" x14ac:dyDescent="0.2">
      <c r="A1819" s="5" t="s">
        <v>1986</v>
      </c>
      <c r="B1819" s="24" t="s">
        <v>2219</v>
      </c>
      <c r="C1819" s="56">
        <v>1</v>
      </c>
      <c r="D1819" s="18" t="s">
        <v>2670</v>
      </c>
      <c r="E1819" s="18" t="s">
        <v>2954</v>
      </c>
      <c r="F1819" s="18" t="s">
        <v>553</v>
      </c>
      <c r="G1819" s="18" t="s">
        <v>771</v>
      </c>
      <c r="H1819" s="18" t="s">
        <v>807</v>
      </c>
      <c r="I1819" s="18" t="s">
        <v>667</v>
      </c>
      <c r="J1819" s="18" t="s">
        <v>595</v>
      </c>
      <c r="K1819" s="18" t="s">
        <v>257</v>
      </c>
      <c r="L1819" s="18" t="s">
        <v>1936</v>
      </c>
      <c r="M1819" s="18" t="s">
        <v>341</v>
      </c>
      <c r="N1819" s="56">
        <v>30</v>
      </c>
      <c r="O1819" s="18" t="s">
        <v>2220</v>
      </c>
      <c r="P1819" s="18" t="s">
        <v>2128</v>
      </c>
      <c r="Q1819" s="18" t="s">
        <v>254</v>
      </c>
      <c r="R1819" s="18" t="s">
        <v>2221</v>
      </c>
      <c r="S1819" s="18" t="s">
        <v>2222</v>
      </c>
      <c r="T1819" s="18" t="s">
        <v>2223</v>
      </c>
      <c r="U1819" s="26" t="s">
        <v>257</v>
      </c>
      <c r="V1819" s="26" t="s">
        <v>257</v>
      </c>
      <c r="W1819" s="26" t="s">
        <v>257</v>
      </c>
      <c r="X1819" s="18" t="s">
        <v>2224</v>
      </c>
      <c r="Y1819" s="18">
        <v>35.799999999999997</v>
      </c>
      <c r="Z1819" s="18" t="s">
        <v>2202</v>
      </c>
      <c r="AA1819" s="18" t="s">
        <v>257</v>
      </c>
      <c r="AB1819" s="57">
        <f t="shared" si="340"/>
        <v>35.799999999999997</v>
      </c>
      <c r="AC1819" s="18" t="s">
        <v>595</v>
      </c>
      <c r="AD1819" s="18" t="s">
        <v>595</v>
      </c>
      <c r="AE1819" s="18" t="s">
        <v>595</v>
      </c>
      <c r="AF1819" s="18">
        <v>33.5</v>
      </c>
      <c r="AG1819" s="18">
        <v>38.1</v>
      </c>
      <c r="AH1819" s="18" t="s">
        <v>595</v>
      </c>
      <c r="AI1819" s="18">
        <v>63</v>
      </c>
      <c r="AJ1819" s="18" t="s">
        <v>522</v>
      </c>
      <c r="AK1819" s="18">
        <v>63</v>
      </c>
      <c r="AL1819" s="18" t="s">
        <v>2248</v>
      </c>
      <c r="AM1819" s="18" t="s">
        <v>2226</v>
      </c>
      <c r="AN1819" s="18">
        <v>0.51986301000000001</v>
      </c>
      <c r="AO1819" s="18" t="s">
        <v>257</v>
      </c>
      <c r="AP1819" s="18" t="s">
        <v>563</v>
      </c>
      <c r="AQ1819" s="18">
        <v>5</v>
      </c>
      <c r="AR1819" s="18" t="s">
        <v>2227</v>
      </c>
      <c r="AS1819" s="18">
        <v>0.49657533999999998</v>
      </c>
      <c r="AT1819" s="18">
        <v>0.54589041000000005</v>
      </c>
      <c r="AU1819" s="18">
        <v>2.328767E-2</v>
      </c>
      <c r="AV1819" s="18">
        <v>2.6027399999999999E-2</v>
      </c>
      <c r="AW1819" s="18" t="s">
        <v>557</v>
      </c>
      <c r="AX1819" s="18">
        <v>77</v>
      </c>
      <c r="AY1819" s="18" t="s">
        <v>522</v>
      </c>
      <c r="AZ1819" s="18" t="s">
        <v>257</v>
      </c>
      <c r="BA1819" s="18" t="s">
        <v>257</v>
      </c>
      <c r="BB1819" s="18" t="s">
        <v>2228</v>
      </c>
      <c r="BC1819" s="18"/>
      <c r="BD1819" s="18"/>
      <c r="BE1819" s="18"/>
      <c r="BF1819" s="18"/>
      <c r="BG1819" s="18"/>
      <c r="BH1819" s="18"/>
      <c r="BI1819" s="18"/>
      <c r="BJ1819" s="18"/>
      <c r="BK1819" s="18"/>
      <c r="BL1819" s="18"/>
      <c r="BM1819" s="18"/>
      <c r="BN1819" s="18"/>
      <c r="BO1819" s="18"/>
      <c r="BP1819" s="18"/>
      <c r="BQ1819" s="18"/>
      <c r="BR1819" s="18"/>
      <c r="BS1819" s="18"/>
      <c r="BT1819" s="18"/>
      <c r="BU1819" s="18"/>
      <c r="BV1819" s="18"/>
      <c r="BW1819" s="18"/>
      <c r="BX1819" s="18"/>
      <c r="BY1819" s="18"/>
      <c r="BZ1819" s="18"/>
      <c r="CA1819" s="18"/>
      <c r="CB1819" s="18"/>
      <c r="CC1819" s="18"/>
      <c r="CD1819" s="18"/>
      <c r="CE1819" s="18"/>
      <c r="CF1819" s="18"/>
      <c r="CG1819" s="18"/>
      <c r="CH1819" s="18"/>
      <c r="CI1819" s="18" t="s">
        <v>1907</v>
      </c>
      <c r="CJ1819" s="18">
        <v>0</v>
      </c>
      <c r="CK1819" s="18" t="s">
        <v>1267</v>
      </c>
      <c r="CL1819" s="18" t="s">
        <v>479</v>
      </c>
      <c r="CM1819" s="18">
        <v>5</v>
      </c>
      <c r="CN1819" s="18" t="s">
        <v>561</v>
      </c>
      <c r="CO1819" s="18" t="s">
        <v>257</v>
      </c>
      <c r="CP1819" s="18" t="s">
        <v>257</v>
      </c>
      <c r="CQ1819" s="18">
        <v>0</v>
      </c>
      <c r="CR1819" s="18">
        <v>0</v>
      </c>
      <c r="CS1819" s="18" t="s">
        <v>557</v>
      </c>
      <c r="CT1819" s="18">
        <v>77</v>
      </c>
      <c r="CU1819" s="18" t="s">
        <v>522</v>
      </c>
      <c r="CV1819" s="18" t="s">
        <v>257</v>
      </c>
      <c r="CW1819" s="18" t="s">
        <v>257</v>
      </c>
      <c r="CX1819" s="18" t="s">
        <v>1909</v>
      </c>
      <c r="CY1819" s="18"/>
      <c r="CZ1819" s="18"/>
      <c r="DA1819" s="18"/>
      <c r="DB1819" s="18"/>
      <c r="DC1819" s="18"/>
      <c r="DD1819" s="18"/>
      <c r="DE1819" s="18"/>
      <c r="DF1819" s="18"/>
      <c r="DG1819" s="18"/>
      <c r="DH1819" s="18"/>
      <c r="DI1819" s="18"/>
      <c r="DJ1819" s="18"/>
      <c r="DK1819" s="18"/>
      <c r="DL1819" s="18"/>
      <c r="DM1819" s="18"/>
      <c r="DN1819" s="18"/>
      <c r="DO1819" s="56"/>
      <c r="DP1819" s="56"/>
      <c r="DQ1819" s="56"/>
      <c r="DR1819" s="56"/>
      <c r="DS1819" s="56"/>
      <c r="DT1819" s="56"/>
      <c r="DU1819" s="56"/>
      <c r="DV1819" s="56">
        <v>0</v>
      </c>
      <c r="DW1819" s="18"/>
      <c r="DX1819" s="18"/>
      <c r="DY1819" s="18"/>
      <c r="DZ1819" s="56"/>
      <c r="EA1819" s="56"/>
      <c r="EB1819" s="56"/>
      <c r="EC1819" s="18"/>
      <c r="ED1819" s="56"/>
      <c r="EE1819" s="56">
        <v>0</v>
      </c>
      <c r="EF1819" s="56">
        <v>0</v>
      </c>
      <c r="EG1819" s="56">
        <v>0</v>
      </c>
      <c r="EH1819" s="18" t="s">
        <v>2229</v>
      </c>
      <c r="EI1819" s="18">
        <f t="array" ref="EI1819">IF(SUMPRODUCT(--(DO1819:DS1819&lt;&gt;""))=0, 0,1)</f>
        <v>0</v>
      </c>
      <c r="EJ1819" s="18">
        <f t="array" ref="EJ1819">IF(SUMPRODUCT(--(DT1819:EG1819&lt;&gt;""))=0, 0,1)</f>
        <v>1</v>
      </c>
      <c r="EK1819" s="18" cm="1">
        <f t="array" ref="EK1819">IF(SUMPRODUCT(--(EC1819:EG1819&lt;&gt;""))=0, 0,1)</f>
        <v>1</v>
      </c>
      <c r="EL1819" s="18">
        <f t="array" ref="EL1819">IF(SUMPRODUCT(--(EE1819:EG1819&lt;&gt;""))=0, 0,1)</f>
        <v>1</v>
      </c>
      <c r="EM1819" s="18">
        <f t="shared" si="375"/>
        <v>0</v>
      </c>
      <c r="EN1819" s="18" t="str">
        <f t="shared" si="376"/>
        <v>NA</v>
      </c>
      <c r="EO1819" s="18">
        <f t="shared" si="377"/>
        <v>0</v>
      </c>
      <c r="EP1819" s="18">
        <f t="shared" si="378"/>
        <v>0</v>
      </c>
      <c r="EQ1819" s="18">
        <f t="shared" si="333"/>
        <v>0</v>
      </c>
      <c r="ER1819" s="18" t="s">
        <v>2084</v>
      </c>
      <c r="ES1819" s="59">
        <v>43949</v>
      </c>
      <c r="ET1819" s="18"/>
      <c r="EU1819" s="18"/>
    </row>
    <row r="1820" spans="1:151" s="1" customFormat="1" ht="15.75" customHeight="1" x14ac:dyDescent="0.2">
      <c r="A1820" s="5" t="s">
        <v>1986</v>
      </c>
      <c r="B1820" s="24" t="s">
        <v>2219</v>
      </c>
      <c r="C1820" s="56">
        <v>1</v>
      </c>
      <c r="D1820" s="18" t="s">
        <v>2671</v>
      </c>
      <c r="E1820" s="18" t="s">
        <v>2954</v>
      </c>
      <c r="F1820" s="18" t="s">
        <v>553</v>
      </c>
      <c r="G1820" s="18" t="s">
        <v>771</v>
      </c>
      <c r="H1820" s="18" t="s">
        <v>807</v>
      </c>
      <c r="I1820" s="18" t="s">
        <v>667</v>
      </c>
      <c r="J1820" s="18" t="s">
        <v>595</v>
      </c>
      <c r="K1820" s="18" t="s">
        <v>257</v>
      </c>
      <c r="L1820" s="18" t="s">
        <v>1936</v>
      </c>
      <c r="M1820" s="18" t="s">
        <v>341</v>
      </c>
      <c r="N1820" s="56">
        <v>30</v>
      </c>
      <c r="O1820" s="18" t="s">
        <v>2220</v>
      </c>
      <c r="P1820" s="18" t="s">
        <v>2128</v>
      </c>
      <c r="Q1820" s="18" t="s">
        <v>254</v>
      </c>
      <c r="R1820" s="18" t="s">
        <v>2221</v>
      </c>
      <c r="S1820" s="18" t="s">
        <v>2222</v>
      </c>
      <c r="T1820" s="18" t="s">
        <v>2223</v>
      </c>
      <c r="U1820" s="26" t="s">
        <v>257</v>
      </c>
      <c r="V1820" s="26" t="s">
        <v>257</v>
      </c>
      <c r="W1820" s="26" t="s">
        <v>257</v>
      </c>
      <c r="X1820" s="18"/>
      <c r="Y1820" s="18">
        <v>35.799999999999997</v>
      </c>
      <c r="Z1820" s="18" t="s">
        <v>2202</v>
      </c>
      <c r="AA1820" s="18" t="s">
        <v>257</v>
      </c>
      <c r="AB1820" s="57">
        <f t="shared" si="340"/>
        <v>35.799999999999997</v>
      </c>
      <c r="AC1820" s="18" t="s">
        <v>595</v>
      </c>
      <c r="AD1820" s="18" t="s">
        <v>595</v>
      </c>
      <c r="AE1820" s="18" t="s">
        <v>595</v>
      </c>
      <c r="AF1820" s="18">
        <v>33.5</v>
      </c>
      <c r="AG1820" s="18">
        <v>38.1</v>
      </c>
      <c r="AH1820" s="18" t="s">
        <v>595</v>
      </c>
      <c r="AI1820" s="18">
        <v>63</v>
      </c>
      <c r="AJ1820" s="18" t="s">
        <v>522</v>
      </c>
      <c r="AK1820" s="18">
        <v>63</v>
      </c>
      <c r="AL1820" s="18" t="s">
        <v>2249</v>
      </c>
      <c r="AM1820" s="18" t="s">
        <v>2226</v>
      </c>
      <c r="AN1820" s="18">
        <v>0.53904110000000005</v>
      </c>
      <c r="AO1820" s="18" t="s">
        <v>257</v>
      </c>
      <c r="AP1820" s="18" t="s">
        <v>563</v>
      </c>
      <c r="AQ1820" s="18">
        <v>5</v>
      </c>
      <c r="AR1820" s="18" t="s">
        <v>2227</v>
      </c>
      <c r="AS1820" s="18">
        <v>0.51986301000000001</v>
      </c>
      <c r="AT1820" s="18">
        <v>0.55684931999999998</v>
      </c>
      <c r="AU1820" s="18">
        <v>1.9178089999999998E-2</v>
      </c>
      <c r="AV1820" s="18">
        <v>1.780822E-2</v>
      </c>
      <c r="AW1820" s="18" t="s">
        <v>557</v>
      </c>
      <c r="AX1820" s="18">
        <v>77</v>
      </c>
      <c r="AY1820" s="18" t="s">
        <v>522</v>
      </c>
      <c r="AZ1820" s="18" t="s">
        <v>257</v>
      </c>
      <c r="BA1820" s="18" t="s">
        <v>257</v>
      </c>
      <c r="BB1820" s="18" t="s">
        <v>2228</v>
      </c>
      <c r="BC1820" s="18"/>
      <c r="BD1820" s="18"/>
      <c r="BE1820" s="18"/>
      <c r="BF1820" s="18"/>
      <c r="BG1820" s="18"/>
      <c r="BH1820" s="18"/>
      <c r="BI1820" s="18"/>
      <c r="BJ1820" s="18"/>
      <c r="BK1820" s="18"/>
      <c r="BL1820" s="18"/>
      <c r="BM1820" s="18"/>
      <c r="BN1820" s="18"/>
      <c r="BO1820" s="18"/>
      <c r="BP1820" s="18"/>
      <c r="BQ1820" s="18"/>
      <c r="BR1820" s="18"/>
      <c r="BS1820" s="18"/>
      <c r="BT1820" s="18"/>
      <c r="BU1820" s="18"/>
      <c r="BV1820" s="18"/>
      <c r="BW1820" s="18"/>
      <c r="BX1820" s="18"/>
      <c r="BY1820" s="18"/>
      <c r="BZ1820" s="18"/>
      <c r="CA1820" s="18"/>
      <c r="CB1820" s="18"/>
      <c r="CC1820" s="18"/>
      <c r="CD1820" s="18"/>
      <c r="CE1820" s="18"/>
      <c r="CF1820" s="18"/>
      <c r="CG1820" s="18"/>
      <c r="CH1820" s="18"/>
      <c r="CI1820" s="18" t="s">
        <v>1907</v>
      </c>
      <c r="CJ1820" s="18">
        <v>0</v>
      </c>
      <c r="CK1820" s="18" t="s">
        <v>1267</v>
      </c>
      <c r="CL1820" s="18" t="s">
        <v>479</v>
      </c>
      <c r="CM1820" s="18">
        <v>5</v>
      </c>
      <c r="CN1820" s="18" t="s">
        <v>561</v>
      </c>
      <c r="CO1820" s="18" t="s">
        <v>257</v>
      </c>
      <c r="CP1820" s="18" t="s">
        <v>257</v>
      </c>
      <c r="CQ1820" s="18">
        <v>0</v>
      </c>
      <c r="CR1820" s="18">
        <v>0</v>
      </c>
      <c r="CS1820" s="18" t="s">
        <v>557</v>
      </c>
      <c r="CT1820" s="18">
        <v>77</v>
      </c>
      <c r="CU1820" s="18" t="s">
        <v>522</v>
      </c>
      <c r="CV1820" s="18" t="s">
        <v>257</v>
      </c>
      <c r="CW1820" s="18" t="s">
        <v>257</v>
      </c>
      <c r="CX1820" s="18" t="s">
        <v>1909</v>
      </c>
      <c r="CY1820" s="18"/>
      <c r="CZ1820" s="18"/>
      <c r="DA1820" s="18"/>
      <c r="DB1820" s="18"/>
      <c r="DC1820" s="18"/>
      <c r="DD1820" s="18"/>
      <c r="DE1820" s="18"/>
      <c r="DF1820" s="18"/>
      <c r="DG1820" s="18"/>
      <c r="DH1820" s="18"/>
      <c r="DI1820" s="18"/>
      <c r="DJ1820" s="18"/>
      <c r="DK1820" s="18"/>
      <c r="DL1820" s="18"/>
      <c r="DM1820" s="18"/>
      <c r="DN1820" s="18"/>
      <c r="DO1820" s="56"/>
      <c r="DP1820" s="56"/>
      <c r="DQ1820" s="56"/>
      <c r="DR1820" s="56"/>
      <c r="DS1820" s="56"/>
      <c r="DT1820" s="56"/>
      <c r="DU1820" s="56"/>
      <c r="DV1820" s="56">
        <v>0</v>
      </c>
      <c r="DW1820" s="18"/>
      <c r="DX1820" s="18"/>
      <c r="DY1820" s="18"/>
      <c r="DZ1820" s="56"/>
      <c r="EA1820" s="56"/>
      <c r="EB1820" s="56"/>
      <c r="EC1820" s="18"/>
      <c r="ED1820" s="56"/>
      <c r="EE1820" s="56">
        <v>0</v>
      </c>
      <c r="EF1820" s="56">
        <v>0</v>
      </c>
      <c r="EG1820" s="56">
        <v>0</v>
      </c>
      <c r="EH1820" s="18" t="s">
        <v>2229</v>
      </c>
      <c r="EI1820" s="18">
        <f t="array" ref="EI1820">IF(SUMPRODUCT(--(DO1820:DS1820&lt;&gt;""))=0, 0,1)</f>
        <v>0</v>
      </c>
      <c r="EJ1820" s="18">
        <f t="array" ref="EJ1820">IF(SUMPRODUCT(--(DT1820:EG1820&lt;&gt;""))=0, 0,1)</f>
        <v>1</v>
      </c>
      <c r="EK1820" s="18" cm="1">
        <f t="array" ref="EK1820">IF(SUMPRODUCT(--(EC1820:EG1820&lt;&gt;""))=0, 0,1)</f>
        <v>1</v>
      </c>
      <c r="EL1820" s="18">
        <f t="array" ref="EL1820">IF(SUMPRODUCT(--(EE1820:EG1820&lt;&gt;""))=0, 0,1)</f>
        <v>1</v>
      </c>
      <c r="EM1820" s="18">
        <f t="shared" si="375"/>
        <v>0</v>
      </c>
      <c r="EN1820" s="18" t="str">
        <f t="shared" si="376"/>
        <v>NA</v>
      </c>
      <c r="EO1820" s="18">
        <f t="shared" si="377"/>
        <v>0</v>
      </c>
      <c r="EP1820" s="18">
        <f t="shared" si="378"/>
        <v>0</v>
      </c>
      <c r="EQ1820" s="18">
        <f t="shared" si="333"/>
        <v>0</v>
      </c>
      <c r="ER1820" s="18" t="s">
        <v>2084</v>
      </c>
      <c r="ES1820" s="59">
        <v>43949</v>
      </c>
      <c r="ET1820" s="18"/>
      <c r="EU1820" s="18"/>
    </row>
    <row r="1821" spans="1:151" s="1" customFormat="1" ht="15.75" customHeight="1" x14ac:dyDescent="0.2">
      <c r="A1821" s="5" t="s">
        <v>1986</v>
      </c>
      <c r="B1821" s="24" t="s">
        <v>2219</v>
      </c>
      <c r="C1821" s="56">
        <v>1</v>
      </c>
      <c r="D1821" s="18" t="s">
        <v>2672</v>
      </c>
      <c r="E1821" s="18" t="s">
        <v>2954</v>
      </c>
      <c r="F1821" s="18" t="s">
        <v>553</v>
      </c>
      <c r="G1821" s="18" t="s">
        <v>771</v>
      </c>
      <c r="H1821" s="18" t="s">
        <v>807</v>
      </c>
      <c r="I1821" s="18" t="s">
        <v>667</v>
      </c>
      <c r="J1821" s="18" t="s">
        <v>595</v>
      </c>
      <c r="K1821" s="18" t="s">
        <v>257</v>
      </c>
      <c r="L1821" s="18" t="s">
        <v>1936</v>
      </c>
      <c r="M1821" s="18" t="s">
        <v>341</v>
      </c>
      <c r="N1821" s="56">
        <v>30</v>
      </c>
      <c r="O1821" s="18" t="s">
        <v>2220</v>
      </c>
      <c r="P1821" s="18" t="s">
        <v>2128</v>
      </c>
      <c r="Q1821" s="18" t="s">
        <v>254</v>
      </c>
      <c r="R1821" s="18" t="s">
        <v>2221</v>
      </c>
      <c r="S1821" s="18" t="s">
        <v>2222</v>
      </c>
      <c r="T1821" s="18" t="s">
        <v>2223</v>
      </c>
      <c r="U1821" s="26" t="s">
        <v>257</v>
      </c>
      <c r="V1821" s="26" t="s">
        <v>257</v>
      </c>
      <c r="W1821" s="26" t="s">
        <v>257</v>
      </c>
      <c r="X1821" s="18" t="s">
        <v>2224</v>
      </c>
      <c r="Y1821" s="18">
        <v>92.4</v>
      </c>
      <c r="Z1821" s="18" t="s">
        <v>2202</v>
      </c>
      <c r="AA1821" s="18" t="s">
        <v>257</v>
      </c>
      <c r="AB1821" s="57">
        <f t="shared" si="340"/>
        <v>92.4</v>
      </c>
      <c r="AC1821" s="18" t="s">
        <v>595</v>
      </c>
      <c r="AD1821" s="18" t="s">
        <v>595</v>
      </c>
      <c r="AE1821" s="18" t="s">
        <v>595</v>
      </c>
      <c r="AF1821" s="18">
        <v>87.8</v>
      </c>
      <c r="AG1821" s="18">
        <v>96.8</v>
      </c>
      <c r="AH1821" s="18" t="s">
        <v>595</v>
      </c>
      <c r="AI1821" s="18">
        <v>63</v>
      </c>
      <c r="AJ1821" s="18" t="s">
        <v>522</v>
      </c>
      <c r="AK1821" s="18">
        <v>63</v>
      </c>
      <c r="AL1821" s="18" t="s">
        <v>2248</v>
      </c>
      <c r="AM1821" s="18" t="s">
        <v>2226</v>
      </c>
      <c r="AN1821" s="18">
        <v>0.51164383999999996</v>
      </c>
      <c r="AO1821" s="18" t="s">
        <v>257</v>
      </c>
      <c r="AP1821" s="18" t="s">
        <v>563</v>
      </c>
      <c r="AQ1821" s="18">
        <v>5</v>
      </c>
      <c r="AR1821" s="18" t="s">
        <v>2227</v>
      </c>
      <c r="AS1821" s="18">
        <v>0.50479452000000002</v>
      </c>
      <c r="AT1821" s="18">
        <v>0.51849314999999996</v>
      </c>
      <c r="AU1821" s="18">
        <v>6.8493199999999999E-3</v>
      </c>
      <c r="AV1821" s="18">
        <v>6.8493099999999999E-3</v>
      </c>
      <c r="AW1821" s="18" t="s">
        <v>557</v>
      </c>
      <c r="AX1821" s="18">
        <v>77</v>
      </c>
      <c r="AY1821" s="18" t="s">
        <v>522</v>
      </c>
      <c r="AZ1821" s="18" t="s">
        <v>257</v>
      </c>
      <c r="BA1821" s="18" t="s">
        <v>257</v>
      </c>
      <c r="BB1821" s="18" t="s">
        <v>2228</v>
      </c>
      <c r="BC1821" s="18"/>
      <c r="BD1821" s="18"/>
      <c r="BE1821" s="18"/>
      <c r="BF1821" s="18"/>
      <c r="BG1821" s="18"/>
      <c r="BH1821" s="18"/>
      <c r="BI1821" s="18"/>
      <c r="BJ1821" s="18"/>
      <c r="BK1821" s="18"/>
      <c r="BL1821" s="18"/>
      <c r="BM1821" s="18"/>
      <c r="BN1821" s="18"/>
      <c r="BO1821" s="18"/>
      <c r="BP1821" s="18"/>
      <c r="BQ1821" s="18"/>
      <c r="BR1821" s="18"/>
      <c r="BS1821" s="18"/>
      <c r="BT1821" s="18"/>
      <c r="BU1821" s="18"/>
      <c r="BV1821" s="18"/>
      <c r="BW1821" s="18"/>
      <c r="BX1821" s="18"/>
      <c r="BY1821" s="18"/>
      <c r="BZ1821" s="18"/>
      <c r="CA1821" s="18"/>
      <c r="CB1821" s="18"/>
      <c r="CC1821" s="18"/>
      <c r="CD1821" s="18"/>
      <c r="CE1821" s="18"/>
      <c r="CF1821" s="18"/>
      <c r="CG1821" s="18"/>
      <c r="CH1821" s="18"/>
      <c r="CI1821" s="18" t="s">
        <v>1907</v>
      </c>
      <c r="CJ1821" s="18">
        <v>10.256410300000001</v>
      </c>
      <c r="CK1821" s="18" t="s">
        <v>1267</v>
      </c>
      <c r="CL1821" s="18" t="s">
        <v>479</v>
      </c>
      <c r="CM1821" s="18">
        <v>5</v>
      </c>
      <c r="CN1821" s="18" t="s">
        <v>561</v>
      </c>
      <c r="CO1821" s="18">
        <v>1.92307692</v>
      </c>
      <c r="CP1821" s="18">
        <v>18.205128200000001</v>
      </c>
      <c r="CQ1821" s="18">
        <v>8.3333333799999991</v>
      </c>
      <c r="CR1821" s="18">
        <v>7.9487179000000001</v>
      </c>
      <c r="CS1821" s="18" t="s">
        <v>557</v>
      </c>
      <c r="CT1821" s="18">
        <v>77</v>
      </c>
      <c r="CU1821" s="18" t="s">
        <v>522</v>
      </c>
      <c r="CV1821" s="18" t="s">
        <v>257</v>
      </c>
      <c r="CW1821" s="18" t="s">
        <v>257</v>
      </c>
      <c r="CX1821" s="18" t="s">
        <v>1909</v>
      </c>
      <c r="CY1821" s="18"/>
      <c r="CZ1821" s="18"/>
      <c r="DA1821" s="18"/>
      <c r="DB1821" s="18"/>
      <c r="DC1821" s="18"/>
      <c r="DD1821" s="18"/>
      <c r="DE1821" s="18"/>
      <c r="DF1821" s="18"/>
      <c r="DG1821" s="18"/>
      <c r="DH1821" s="18"/>
      <c r="DI1821" s="18"/>
      <c r="DJ1821" s="18"/>
      <c r="DK1821" s="18"/>
      <c r="DL1821" s="18"/>
      <c r="DM1821" s="18"/>
      <c r="DN1821" s="18"/>
      <c r="DO1821" s="56"/>
      <c r="DP1821" s="56"/>
      <c r="DQ1821" s="56"/>
      <c r="DR1821" s="56"/>
      <c r="DS1821" s="56"/>
      <c r="DT1821" s="56"/>
      <c r="DU1821" s="56"/>
      <c r="DV1821" s="56">
        <v>1</v>
      </c>
      <c r="DW1821" s="18"/>
      <c r="DX1821" s="18"/>
      <c r="DY1821" s="18"/>
      <c r="DZ1821" s="56"/>
      <c r="EA1821" s="56"/>
      <c r="EB1821" s="56"/>
      <c r="EC1821" s="18"/>
      <c r="ED1821" s="56"/>
      <c r="EE1821" s="56">
        <v>1</v>
      </c>
      <c r="EF1821" s="56">
        <v>0</v>
      </c>
      <c r="EG1821" s="56">
        <v>0</v>
      </c>
      <c r="EH1821" s="18" t="s">
        <v>2229</v>
      </c>
      <c r="EI1821" s="18">
        <f t="array" ref="EI1821">IF(SUMPRODUCT(--(DO1821:DS1821&lt;&gt;""))=0, 0,1)</f>
        <v>0</v>
      </c>
      <c r="EJ1821" s="18">
        <f t="array" ref="EJ1821">IF(SUMPRODUCT(--(DT1821:EG1821&lt;&gt;""))=0, 0,1)</f>
        <v>1</v>
      </c>
      <c r="EK1821" s="18" cm="1">
        <f t="array" ref="EK1821">IF(SUMPRODUCT(--(EC1821:EG1821&lt;&gt;""))=0, 0,1)</f>
        <v>1</v>
      </c>
      <c r="EL1821" s="18">
        <f t="array" ref="EL1821">IF(SUMPRODUCT(--(EE1821:EG1821&lt;&gt;""))=0, 0,1)</f>
        <v>1</v>
      </c>
      <c r="EM1821" s="18">
        <f t="shared" si="375"/>
        <v>1</v>
      </c>
      <c r="EN1821" s="18" t="str">
        <f t="shared" si="376"/>
        <v>NA</v>
      </c>
      <c r="EO1821" s="18">
        <f t="shared" si="377"/>
        <v>1</v>
      </c>
      <c r="EP1821" s="18">
        <f t="shared" si="378"/>
        <v>1</v>
      </c>
      <c r="EQ1821" s="18">
        <f t="shared" si="333"/>
        <v>1</v>
      </c>
      <c r="ER1821" s="18" t="s">
        <v>2084</v>
      </c>
      <c r="ES1821" s="59">
        <v>43949</v>
      </c>
      <c r="ET1821" s="18"/>
      <c r="EU1821" s="18"/>
    </row>
    <row r="1822" spans="1:151" s="1" customFormat="1" ht="15.75" customHeight="1" x14ac:dyDescent="0.2">
      <c r="A1822" s="5" t="s">
        <v>1986</v>
      </c>
      <c r="B1822" s="24" t="s">
        <v>2219</v>
      </c>
      <c r="C1822" s="56">
        <v>1</v>
      </c>
      <c r="D1822" s="18" t="s">
        <v>2673</v>
      </c>
      <c r="E1822" s="18" t="s">
        <v>2954</v>
      </c>
      <c r="F1822" s="18" t="s">
        <v>553</v>
      </c>
      <c r="G1822" s="18" t="s">
        <v>771</v>
      </c>
      <c r="H1822" s="18" t="s">
        <v>807</v>
      </c>
      <c r="I1822" s="18" t="s">
        <v>667</v>
      </c>
      <c r="J1822" s="18" t="s">
        <v>595</v>
      </c>
      <c r="K1822" s="18" t="s">
        <v>257</v>
      </c>
      <c r="L1822" s="18" t="s">
        <v>1936</v>
      </c>
      <c r="M1822" s="18" t="s">
        <v>341</v>
      </c>
      <c r="N1822" s="56">
        <v>30</v>
      </c>
      <c r="O1822" s="18" t="s">
        <v>2220</v>
      </c>
      <c r="P1822" s="18" t="s">
        <v>2128</v>
      </c>
      <c r="Q1822" s="18" t="s">
        <v>254</v>
      </c>
      <c r="R1822" s="18" t="s">
        <v>2221</v>
      </c>
      <c r="S1822" s="18" t="s">
        <v>2222</v>
      </c>
      <c r="T1822" s="18" t="s">
        <v>2223</v>
      </c>
      <c r="U1822" s="26" t="s">
        <v>257</v>
      </c>
      <c r="V1822" s="26" t="s">
        <v>257</v>
      </c>
      <c r="W1822" s="26" t="s">
        <v>257</v>
      </c>
      <c r="X1822" s="18" t="s">
        <v>2224</v>
      </c>
      <c r="Y1822" s="18">
        <v>92.4</v>
      </c>
      <c r="Z1822" s="18" t="s">
        <v>2202</v>
      </c>
      <c r="AA1822" s="18" t="s">
        <v>257</v>
      </c>
      <c r="AB1822" s="57">
        <f t="shared" si="340"/>
        <v>92.4</v>
      </c>
      <c r="AC1822" s="18" t="s">
        <v>595</v>
      </c>
      <c r="AD1822" s="18" t="s">
        <v>595</v>
      </c>
      <c r="AE1822" s="18" t="s">
        <v>595</v>
      </c>
      <c r="AF1822" s="18">
        <v>87.8</v>
      </c>
      <c r="AG1822" s="18">
        <v>96.8</v>
      </c>
      <c r="AH1822" s="18" t="s">
        <v>595</v>
      </c>
      <c r="AI1822" s="18">
        <v>63</v>
      </c>
      <c r="AJ1822" s="18" t="s">
        <v>522</v>
      </c>
      <c r="AK1822" s="18">
        <v>63</v>
      </c>
      <c r="AL1822" s="18" t="s">
        <v>2249</v>
      </c>
      <c r="AM1822" s="18" t="s">
        <v>2226</v>
      </c>
      <c r="AN1822" s="18">
        <v>0.51575342000000002</v>
      </c>
      <c r="AO1822" s="18" t="s">
        <v>257</v>
      </c>
      <c r="AP1822" s="18" t="s">
        <v>563</v>
      </c>
      <c r="AQ1822" s="18">
        <v>5</v>
      </c>
      <c r="AR1822" s="18" t="s">
        <v>2227</v>
      </c>
      <c r="AS1822" s="18">
        <v>0.50342465999999997</v>
      </c>
      <c r="AT1822" s="18">
        <v>0.52808219000000001</v>
      </c>
      <c r="AU1822" s="18">
        <v>1.2328759999999999E-2</v>
      </c>
      <c r="AV1822" s="18">
        <v>1.2328769999999999E-2</v>
      </c>
      <c r="AW1822" s="18" t="s">
        <v>557</v>
      </c>
      <c r="AX1822" s="18">
        <v>77</v>
      </c>
      <c r="AY1822" s="18" t="s">
        <v>522</v>
      </c>
      <c r="AZ1822" s="18" t="s">
        <v>257</v>
      </c>
      <c r="BA1822" s="18" t="s">
        <v>257</v>
      </c>
      <c r="BB1822" s="18" t="s">
        <v>2228</v>
      </c>
      <c r="BC1822" s="18"/>
      <c r="BD1822" s="18"/>
      <c r="BE1822" s="18"/>
      <c r="BF1822" s="18"/>
      <c r="BG1822" s="18"/>
      <c r="BH1822" s="18"/>
      <c r="BI1822" s="18"/>
      <c r="BJ1822" s="18"/>
      <c r="BK1822" s="18"/>
      <c r="BL1822" s="18"/>
      <c r="BM1822" s="18"/>
      <c r="BN1822" s="18"/>
      <c r="BO1822" s="18"/>
      <c r="BP1822" s="18"/>
      <c r="BQ1822" s="18"/>
      <c r="BR1822" s="18"/>
      <c r="BS1822" s="18"/>
      <c r="BT1822" s="18"/>
      <c r="BU1822" s="18"/>
      <c r="BV1822" s="18"/>
      <c r="BW1822" s="18"/>
      <c r="BX1822" s="18"/>
      <c r="BY1822" s="18"/>
      <c r="BZ1822" s="18"/>
      <c r="CA1822" s="18"/>
      <c r="CB1822" s="18"/>
      <c r="CC1822" s="18"/>
      <c r="CD1822" s="18"/>
      <c r="CE1822" s="18"/>
      <c r="CF1822" s="18"/>
      <c r="CG1822" s="18"/>
      <c r="CH1822" s="18"/>
      <c r="CI1822" s="18" t="s">
        <v>1907</v>
      </c>
      <c r="CJ1822" s="18">
        <v>2.4358974400000002</v>
      </c>
      <c r="CK1822" s="18" t="s">
        <v>1267</v>
      </c>
      <c r="CL1822" s="18" t="s">
        <v>479</v>
      </c>
      <c r="CM1822" s="18">
        <v>5</v>
      </c>
      <c r="CN1822" s="18" t="s">
        <v>561</v>
      </c>
      <c r="CO1822" s="18"/>
      <c r="CP1822" s="18">
        <v>3.2051282099999998</v>
      </c>
      <c r="CQ1822" s="18">
        <v>2.4358974400000002</v>
      </c>
      <c r="CR1822" s="18">
        <v>0.76923076999999995</v>
      </c>
      <c r="CS1822" s="18" t="s">
        <v>557</v>
      </c>
      <c r="CT1822" s="18">
        <v>77</v>
      </c>
      <c r="CU1822" s="18" t="s">
        <v>522</v>
      </c>
      <c r="CV1822" s="18" t="s">
        <v>257</v>
      </c>
      <c r="CW1822" s="18" t="s">
        <v>257</v>
      </c>
      <c r="CX1822" s="18" t="s">
        <v>1909</v>
      </c>
      <c r="CY1822" s="18"/>
      <c r="CZ1822" s="18"/>
      <c r="DA1822" s="18"/>
      <c r="DB1822" s="18"/>
      <c r="DC1822" s="18"/>
      <c r="DD1822" s="18"/>
      <c r="DE1822" s="18"/>
      <c r="DF1822" s="18"/>
      <c r="DG1822" s="18"/>
      <c r="DH1822" s="18"/>
      <c r="DI1822" s="18"/>
      <c r="DJ1822" s="18"/>
      <c r="DK1822" s="18"/>
      <c r="DL1822" s="18"/>
      <c r="DM1822" s="18"/>
      <c r="DN1822" s="18"/>
      <c r="DO1822" s="56"/>
      <c r="DP1822" s="56"/>
      <c r="DQ1822" s="56"/>
      <c r="DR1822" s="56"/>
      <c r="DS1822" s="56"/>
      <c r="DT1822" s="56"/>
      <c r="DU1822" s="56"/>
      <c r="DV1822" s="56">
        <v>1</v>
      </c>
      <c r="DW1822" s="18"/>
      <c r="DX1822" s="18"/>
      <c r="DY1822" s="18"/>
      <c r="DZ1822" s="56"/>
      <c r="EA1822" s="56"/>
      <c r="EB1822" s="56"/>
      <c r="EC1822" s="18"/>
      <c r="ED1822" s="56"/>
      <c r="EE1822" s="56">
        <v>1</v>
      </c>
      <c r="EF1822" s="56">
        <v>0</v>
      </c>
      <c r="EG1822" s="56">
        <v>0</v>
      </c>
      <c r="EH1822" s="18" t="s">
        <v>2229</v>
      </c>
      <c r="EI1822" s="18">
        <f t="array" ref="EI1822">IF(SUMPRODUCT(--(DO1822:DS1822&lt;&gt;""))=0, 0,1)</f>
        <v>0</v>
      </c>
      <c r="EJ1822" s="18">
        <f t="array" ref="EJ1822">IF(SUMPRODUCT(--(DT1822:EG1822&lt;&gt;""))=0, 0,1)</f>
        <v>1</v>
      </c>
      <c r="EK1822" s="18" cm="1">
        <f t="array" ref="EK1822">IF(SUMPRODUCT(--(EC1822:EG1822&lt;&gt;""))=0, 0,1)</f>
        <v>1</v>
      </c>
      <c r="EL1822" s="18">
        <f t="array" ref="EL1822">IF(SUMPRODUCT(--(EE1822:EG1822&lt;&gt;""))=0, 0,1)</f>
        <v>1</v>
      </c>
      <c r="EM1822" s="18">
        <f t="shared" si="375"/>
        <v>1</v>
      </c>
      <c r="EN1822" s="18" t="str">
        <f t="shared" si="376"/>
        <v>NA</v>
      </c>
      <c r="EO1822" s="18">
        <f t="shared" si="377"/>
        <v>1</v>
      </c>
      <c r="EP1822" s="18">
        <f t="shared" si="378"/>
        <v>1</v>
      </c>
      <c r="EQ1822" s="18">
        <f t="shared" si="333"/>
        <v>1</v>
      </c>
      <c r="ER1822" s="18" t="s">
        <v>2084</v>
      </c>
      <c r="ES1822" s="59">
        <v>43949</v>
      </c>
      <c r="ET1822" s="18"/>
      <c r="EU1822" s="18"/>
    </row>
    <row r="1823" spans="1:151" s="1" customFormat="1" ht="15.75" customHeight="1" x14ac:dyDescent="0.2">
      <c r="A1823" s="5" t="s">
        <v>1986</v>
      </c>
      <c r="B1823" s="24" t="s">
        <v>2219</v>
      </c>
      <c r="C1823" s="56">
        <v>1</v>
      </c>
      <c r="D1823" s="18" t="s">
        <v>1651</v>
      </c>
      <c r="E1823" s="18" t="s">
        <v>2717</v>
      </c>
      <c r="F1823" s="18" t="s">
        <v>553</v>
      </c>
      <c r="G1823" s="18" t="s">
        <v>2250</v>
      </c>
      <c r="H1823" s="18" t="s">
        <v>2251</v>
      </c>
      <c r="I1823" s="18" t="s">
        <v>577</v>
      </c>
      <c r="J1823" s="18" t="s">
        <v>595</v>
      </c>
      <c r="K1823" s="18" t="s">
        <v>257</v>
      </c>
      <c r="L1823" s="18" t="s">
        <v>1936</v>
      </c>
      <c r="M1823" s="18" t="s">
        <v>341</v>
      </c>
      <c r="N1823" s="56">
        <v>30</v>
      </c>
      <c r="O1823" s="18" t="s">
        <v>2220</v>
      </c>
      <c r="P1823" s="18" t="s">
        <v>2128</v>
      </c>
      <c r="Q1823" s="18" t="s">
        <v>254</v>
      </c>
      <c r="R1823" s="18" t="s">
        <v>2221</v>
      </c>
      <c r="S1823" s="18" t="s">
        <v>2222</v>
      </c>
      <c r="T1823" s="18" t="s">
        <v>2223</v>
      </c>
      <c r="U1823" s="26" t="s">
        <v>257</v>
      </c>
      <c r="V1823" s="26" t="s">
        <v>257</v>
      </c>
      <c r="W1823" s="26" t="s">
        <v>257</v>
      </c>
      <c r="X1823" s="18" t="s">
        <v>2224</v>
      </c>
      <c r="Y1823" s="18">
        <v>1</v>
      </c>
      <c r="Z1823" s="18" t="s">
        <v>2202</v>
      </c>
      <c r="AA1823" s="18" t="s">
        <v>257</v>
      </c>
      <c r="AB1823" s="57">
        <f t="shared" si="340"/>
        <v>1</v>
      </c>
      <c r="AC1823" s="18" t="s">
        <v>595</v>
      </c>
      <c r="AD1823" s="18" t="s">
        <v>595</v>
      </c>
      <c r="AE1823" s="18" t="s">
        <v>595</v>
      </c>
      <c r="AF1823" s="18" t="s">
        <v>595</v>
      </c>
      <c r="AG1823" s="18" t="s">
        <v>595</v>
      </c>
      <c r="AH1823" s="18" t="s">
        <v>595</v>
      </c>
      <c r="AI1823" s="18">
        <v>0</v>
      </c>
      <c r="AJ1823" s="18" t="s">
        <v>522</v>
      </c>
      <c r="AK1823" s="18">
        <v>0</v>
      </c>
      <c r="AL1823" s="18" t="s">
        <v>2225</v>
      </c>
      <c r="AM1823" s="18" t="s">
        <v>2226</v>
      </c>
      <c r="AN1823" s="18">
        <v>0.78888888999999995</v>
      </c>
      <c r="AO1823" s="18" t="s">
        <v>257</v>
      </c>
      <c r="AP1823" s="18" t="s">
        <v>563</v>
      </c>
      <c r="AQ1823" s="18">
        <v>5</v>
      </c>
      <c r="AR1823" s="18" t="s">
        <v>2227</v>
      </c>
      <c r="AS1823" s="18">
        <v>0.77500000000000002</v>
      </c>
      <c r="AT1823" s="18">
        <v>0.80276999999999998</v>
      </c>
      <c r="AU1823" s="18">
        <v>1.3888889999999999E-2</v>
      </c>
      <c r="AV1823" s="18">
        <v>1.388111E-2</v>
      </c>
      <c r="AW1823" s="18" t="s">
        <v>557</v>
      </c>
      <c r="AX1823" s="18">
        <v>0</v>
      </c>
      <c r="AY1823" s="18" t="s">
        <v>522</v>
      </c>
      <c r="AZ1823" s="18" t="s">
        <v>257</v>
      </c>
      <c r="BA1823" s="18" t="s">
        <v>257</v>
      </c>
      <c r="BB1823" s="18" t="s">
        <v>2228</v>
      </c>
      <c r="BC1823" s="18"/>
      <c r="BD1823" s="18"/>
      <c r="BE1823" s="18"/>
      <c r="BF1823" s="18"/>
      <c r="BG1823" s="18"/>
      <c r="BH1823" s="18"/>
      <c r="BI1823" s="18"/>
      <c r="BJ1823" s="18"/>
      <c r="BK1823" s="18"/>
      <c r="BL1823" s="18"/>
      <c r="BM1823" s="18"/>
      <c r="BN1823" s="18"/>
      <c r="BO1823" s="18"/>
      <c r="BP1823" s="18"/>
      <c r="BQ1823" s="18"/>
      <c r="BR1823" s="18"/>
      <c r="BS1823" s="18"/>
      <c r="BT1823" s="18"/>
      <c r="BU1823" s="18"/>
      <c r="BV1823" s="18"/>
      <c r="BW1823" s="18"/>
      <c r="BX1823" s="18"/>
      <c r="BY1823" s="18"/>
      <c r="BZ1823" s="18"/>
      <c r="CA1823" s="18"/>
      <c r="CB1823" s="18"/>
      <c r="CC1823" s="18"/>
      <c r="CD1823" s="18"/>
      <c r="CE1823" s="18"/>
      <c r="CF1823" s="18"/>
      <c r="CG1823" s="18"/>
      <c r="CH1823" s="18"/>
      <c r="CI1823" s="18" t="s">
        <v>1907</v>
      </c>
      <c r="CJ1823" s="18">
        <v>0</v>
      </c>
      <c r="CK1823" s="18" t="s">
        <v>1267</v>
      </c>
      <c r="CL1823" s="18" t="s">
        <v>479</v>
      </c>
      <c r="CM1823" s="18">
        <v>5</v>
      </c>
      <c r="CN1823" s="18" t="s">
        <v>561</v>
      </c>
      <c r="CO1823" s="18" t="s">
        <v>257</v>
      </c>
      <c r="CP1823" s="18" t="s">
        <v>257</v>
      </c>
      <c r="CQ1823" s="18">
        <v>0</v>
      </c>
      <c r="CR1823" s="18">
        <v>0</v>
      </c>
      <c r="CS1823" s="18" t="s">
        <v>557</v>
      </c>
      <c r="CT1823" s="18">
        <v>0</v>
      </c>
      <c r="CU1823" s="18" t="s">
        <v>522</v>
      </c>
      <c r="CV1823" s="18" t="s">
        <v>257</v>
      </c>
      <c r="CW1823" s="18" t="s">
        <v>257</v>
      </c>
      <c r="CX1823" s="18" t="s">
        <v>1909</v>
      </c>
      <c r="CY1823" s="18"/>
      <c r="CZ1823" s="18"/>
      <c r="DA1823" s="18"/>
      <c r="DB1823" s="18"/>
      <c r="DC1823" s="18"/>
      <c r="DD1823" s="18"/>
      <c r="DE1823" s="18"/>
      <c r="DF1823" s="18"/>
      <c r="DG1823" s="18"/>
      <c r="DH1823" s="18"/>
      <c r="DI1823" s="18"/>
      <c r="DJ1823" s="18"/>
      <c r="DK1823" s="18"/>
      <c r="DL1823" s="18"/>
      <c r="DM1823" s="18"/>
      <c r="DN1823" s="18"/>
      <c r="DO1823" s="56"/>
      <c r="DP1823" s="56"/>
      <c r="DQ1823" s="56"/>
      <c r="DR1823" s="56"/>
      <c r="DS1823" s="56"/>
      <c r="DT1823" s="56"/>
      <c r="DU1823" s="56"/>
      <c r="DV1823" s="56">
        <v>0</v>
      </c>
      <c r="DW1823" s="18"/>
      <c r="DX1823" s="18"/>
      <c r="DY1823" s="18"/>
      <c r="DZ1823" s="56"/>
      <c r="EA1823" s="56"/>
      <c r="EB1823" s="56"/>
      <c r="EC1823" s="18"/>
      <c r="ED1823" s="56"/>
      <c r="EE1823" s="56">
        <v>0</v>
      </c>
      <c r="EF1823" s="56">
        <v>0</v>
      </c>
      <c r="EG1823" s="56">
        <v>0</v>
      </c>
      <c r="EH1823" s="18" t="s">
        <v>2229</v>
      </c>
      <c r="EI1823" s="18">
        <f t="array" ref="EI1823">IF(SUMPRODUCT(--(DO1823:DS1823&lt;&gt;""))=0, 0,1)</f>
        <v>0</v>
      </c>
      <c r="EJ1823" s="18">
        <f t="array" ref="EJ1823">IF(SUMPRODUCT(--(DT1823:EG1823&lt;&gt;""))=0, 0,1)</f>
        <v>1</v>
      </c>
      <c r="EK1823" s="18" cm="1">
        <f t="array" ref="EK1823">IF(SUMPRODUCT(--(EC1823:EG1823&lt;&gt;""))=0, 0,1)</f>
        <v>1</v>
      </c>
      <c r="EL1823" s="18">
        <f t="array" ref="EL1823">IF(SUMPRODUCT(--(EE1823:EG1823&lt;&gt;""))=0, 0,1)</f>
        <v>1</v>
      </c>
      <c r="EM1823" s="18">
        <f t="shared" si="375"/>
        <v>0</v>
      </c>
      <c r="EN1823" s="18" t="str">
        <f t="shared" si="376"/>
        <v>NA</v>
      </c>
      <c r="EO1823" s="18">
        <f t="shared" si="377"/>
        <v>0</v>
      </c>
      <c r="EP1823" s="18">
        <f t="shared" si="378"/>
        <v>0</v>
      </c>
      <c r="EQ1823" s="18">
        <f t="shared" si="333"/>
        <v>0</v>
      </c>
      <c r="ER1823" s="18" t="s">
        <v>2084</v>
      </c>
      <c r="ES1823" s="59">
        <v>43949</v>
      </c>
      <c r="ET1823" s="18"/>
      <c r="EU1823" s="18"/>
    </row>
    <row r="1824" spans="1:151" s="1" customFormat="1" ht="15.75" customHeight="1" x14ac:dyDescent="0.2">
      <c r="A1824" s="5" t="s">
        <v>1986</v>
      </c>
      <c r="B1824" s="24" t="s">
        <v>2219</v>
      </c>
      <c r="C1824" s="56">
        <v>1</v>
      </c>
      <c r="D1824" s="18" t="s">
        <v>2670</v>
      </c>
      <c r="E1824" s="18" t="s">
        <v>2946</v>
      </c>
      <c r="F1824" s="18" t="s">
        <v>553</v>
      </c>
      <c r="G1824" s="18" t="s">
        <v>2250</v>
      </c>
      <c r="H1824" s="18" t="s">
        <v>2251</v>
      </c>
      <c r="I1824" s="18" t="s">
        <v>577</v>
      </c>
      <c r="J1824" s="18" t="s">
        <v>595</v>
      </c>
      <c r="K1824" s="18" t="s">
        <v>257</v>
      </c>
      <c r="L1824" s="18" t="s">
        <v>1936</v>
      </c>
      <c r="M1824" s="18" t="s">
        <v>341</v>
      </c>
      <c r="N1824" s="56">
        <v>30</v>
      </c>
      <c r="O1824" s="18" t="s">
        <v>2220</v>
      </c>
      <c r="P1824" s="18" t="s">
        <v>2128</v>
      </c>
      <c r="Q1824" s="18" t="s">
        <v>254</v>
      </c>
      <c r="R1824" s="18" t="s">
        <v>2221</v>
      </c>
      <c r="S1824" s="18" t="s">
        <v>2222</v>
      </c>
      <c r="T1824" s="18" t="s">
        <v>2223</v>
      </c>
      <c r="U1824" s="26" t="s">
        <v>257</v>
      </c>
      <c r="V1824" s="26" t="s">
        <v>257</v>
      </c>
      <c r="W1824" s="26" t="s">
        <v>257</v>
      </c>
      <c r="X1824" s="18" t="s">
        <v>2224</v>
      </c>
      <c r="Y1824" s="18">
        <v>35.799999999999997</v>
      </c>
      <c r="Z1824" s="18" t="s">
        <v>2202</v>
      </c>
      <c r="AA1824" s="18" t="s">
        <v>257</v>
      </c>
      <c r="AB1824" s="57">
        <f t="shared" si="340"/>
        <v>35.799999999999997</v>
      </c>
      <c r="AC1824" s="18" t="s">
        <v>595</v>
      </c>
      <c r="AD1824" s="18" t="s">
        <v>595</v>
      </c>
      <c r="AE1824" s="18" t="s">
        <v>595</v>
      </c>
      <c r="AF1824" s="18">
        <v>33.5</v>
      </c>
      <c r="AG1824" s="18">
        <v>38.1</v>
      </c>
      <c r="AH1824" s="18" t="s">
        <v>595</v>
      </c>
      <c r="AI1824" s="18">
        <v>0</v>
      </c>
      <c r="AJ1824" s="18" t="s">
        <v>522</v>
      </c>
      <c r="AK1824" s="18">
        <v>0</v>
      </c>
      <c r="AL1824" s="18" t="s">
        <v>2225</v>
      </c>
      <c r="AM1824" s="18" t="s">
        <v>2226</v>
      </c>
      <c r="AN1824" s="18"/>
      <c r="AO1824" s="18"/>
      <c r="AP1824" s="18"/>
      <c r="AQ1824" s="18"/>
      <c r="AR1824" s="18"/>
      <c r="AS1824" s="18"/>
      <c r="AT1824" s="18"/>
      <c r="AU1824" s="18"/>
      <c r="AV1824" s="18"/>
      <c r="AW1824" s="18"/>
      <c r="AX1824" s="18"/>
      <c r="AY1824" s="18"/>
      <c r="AZ1824" s="18"/>
      <c r="BA1824" s="18"/>
      <c r="BB1824" s="18"/>
      <c r="BC1824" s="18" t="s">
        <v>2231</v>
      </c>
      <c r="BD1824" s="18">
        <v>1.11111111</v>
      </c>
      <c r="BE1824" s="18" t="s">
        <v>2232</v>
      </c>
      <c r="BF1824" s="18" t="s">
        <v>479</v>
      </c>
      <c r="BG1824" s="18">
        <v>5</v>
      </c>
      <c r="BH1824" s="18" t="s">
        <v>561</v>
      </c>
      <c r="BI1824" s="18">
        <v>0.96296296000000003</v>
      </c>
      <c r="BJ1824" s="18">
        <v>1.28703704</v>
      </c>
      <c r="BK1824" s="18">
        <v>0.14814815000000001</v>
      </c>
      <c r="BL1824" s="18">
        <v>0.17592593000000001</v>
      </c>
      <c r="BM1824" s="18" t="s">
        <v>557</v>
      </c>
      <c r="BN1824" s="18">
        <v>0</v>
      </c>
      <c r="BO1824" s="18" t="s">
        <v>522</v>
      </c>
      <c r="BP1824" s="18" t="s">
        <v>257</v>
      </c>
      <c r="BQ1824" s="18" t="s">
        <v>257</v>
      </c>
      <c r="BR1824" s="18" t="s">
        <v>1287</v>
      </c>
      <c r="BS1824" s="18" t="s">
        <v>2233</v>
      </c>
      <c r="BT1824" s="18">
        <v>-0.65625</v>
      </c>
      <c r="BU1824" s="18" t="s">
        <v>2232</v>
      </c>
      <c r="BV1824" s="18" t="s">
        <v>479</v>
      </c>
      <c r="BW1824" s="18">
        <v>5</v>
      </c>
      <c r="BX1824" s="18" t="s">
        <v>561</v>
      </c>
      <c r="BY1824" s="18">
        <v>-0.78125</v>
      </c>
      <c r="BZ1824" s="18">
        <v>-0.53125</v>
      </c>
      <c r="CA1824" s="18">
        <v>0.125</v>
      </c>
      <c r="CB1824" s="18">
        <v>0.125</v>
      </c>
      <c r="CC1824" s="18" t="s">
        <v>557</v>
      </c>
      <c r="CD1824" s="18">
        <v>0</v>
      </c>
      <c r="CE1824" s="18" t="s">
        <v>522</v>
      </c>
      <c r="CF1824" s="18" t="s">
        <v>257</v>
      </c>
      <c r="CG1824" s="18" t="s">
        <v>257</v>
      </c>
      <c r="CH1824" s="18" t="s">
        <v>1287</v>
      </c>
      <c r="CI1824" s="18" t="s">
        <v>1907</v>
      </c>
      <c r="CJ1824" s="18">
        <v>0</v>
      </c>
      <c r="CK1824" s="18" t="s">
        <v>1267</v>
      </c>
      <c r="CL1824" s="18" t="s">
        <v>479</v>
      </c>
      <c r="CM1824" s="18">
        <v>5</v>
      </c>
      <c r="CN1824" s="18" t="s">
        <v>561</v>
      </c>
      <c r="CO1824" s="18" t="s">
        <v>257</v>
      </c>
      <c r="CP1824" s="18" t="s">
        <v>257</v>
      </c>
      <c r="CQ1824" s="18">
        <v>0</v>
      </c>
      <c r="CR1824" s="18">
        <v>0</v>
      </c>
      <c r="CS1824" s="18" t="s">
        <v>557</v>
      </c>
      <c r="CT1824" s="18" t="s">
        <v>257</v>
      </c>
      <c r="CU1824" s="18" t="s">
        <v>522</v>
      </c>
      <c r="CV1824" s="18" t="s">
        <v>257</v>
      </c>
      <c r="CW1824" s="18" t="s">
        <v>257</v>
      </c>
      <c r="CX1824" s="18" t="s">
        <v>1909</v>
      </c>
      <c r="CY1824" s="18" t="s">
        <v>2163</v>
      </c>
      <c r="CZ1824" s="18">
        <f t="shared" ref="CZ1824:CZ1827" si="385">(BD1824+BT1824)/BT1824</f>
        <v>-0.69312169142857138</v>
      </c>
      <c r="DA1824" s="18" t="s">
        <v>2204</v>
      </c>
      <c r="DB1824" s="18" t="s">
        <v>479</v>
      </c>
      <c r="DC1824" s="18">
        <f t="shared" ref="DC1824:DD1827" si="386">BW1824</f>
        <v>5</v>
      </c>
      <c r="DD1824" s="18" t="str">
        <f t="shared" si="386"/>
        <v>fragments</v>
      </c>
      <c r="DE1824" s="18">
        <f t="shared" ref="DE1824:DF1827" si="387">(BI1824+BY1824)/BY1824</f>
        <v>-0.23259258880000006</v>
      </c>
      <c r="DF1824" s="18">
        <f t="shared" si="387"/>
        <v>-1.4226579576470588</v>
      </c>
      <c r="DG1824" s="18">
        <f t="shared" ref="DG1824:DG1827" si="388">DH1824</f>
        <v>0.72953626621848744</v>
      </c>
      <c r="DH1824" s="18">
        <f t="shared" ref="DH1824:DH1827" si="389">CZ1824-DF1824</f>
        <v>0.72953626621848744</v>
      </c>
      <c r="DI1824" s="18" t="str">
        <f t="shared" ref="DI1824:DM1827" si="390">CC1824</f>
        <v>s.e.</v>
      </c>
      <c r="DJ1824" s="18">
        <f t="shared" si="390"/>
        <v>0</v>
      </c>
      <c r="DK1824" s="18" t="str">
        <f t="shared" si="390"/>
        <v>days</v>
      </c>
      <c r="DL1824" s="18" t="str">
        <f t="shared" si="390"/>
        <v>n/a</v>
      </c>
      <c r="DM1824" s="18" t="str">
        <f t="shared" si="390"/>
        <v>n/a</v>
      </c>
      <c r="DN1824" s="18" t="s">
        <v>2234</v>
      </c>
      <c r="DO1824" s="56"/>
      <c r="DP1824" s="56"/>
      <c r="DQ1824" s="56"/>
      <c r="DR1824" s="56"/>
      <c r="DS1824" s="56"/>
      <c r="DT1824" s="56"/>
      <c r="DU1824" s="56">
        <v>0</v>
      </c>
      <c r="DV1824" s="56"/>
      <c r="DW1824" s="18"/>
      <c r="DX1824" s="18"/>
      <c r="DY1824" s="18"/>
      <c r="DZ1824" s="56"/>
      <c r="EA1824" s="56"/>
      <c r="EB1824" s="56"/>
      <c r="EC1824" s="18"/>
      <c r="ED1824" s="56"/>
      <c r="EE1824" s="56">
        <v>0</v>
      </c>
      <c r="EF1824" s="56">
        <v>0</v>
      </c>
      <c r="EG1824" s="56">
        <v>0</v>
      </c>
      <c r="EH1824" s="18" t="s">
        <v>2238</v>
      </c>
      <c r="EI1824" s="18">
        <f t="array" ref="EI1824">IF(SUMPRODUCT(--(DO1824:DS1824&lt;&gt;""))=0, 0,1)</f>
        <v>0</v>
      </c>
      <c r="EJ1824" s="18">
        <f t="array" ref="EJ1824">IF(SUMPRODUCT(--(DT1824:EG1824&lt;&gt;""))=0, 0,1)</f>
        <v>1</v>
      </c>
      <c r="EK1824" s="18" cm="1">
        <f t="array" ref="EK1824">IF(SUMPRODUCT(--(EC1824:EG1824&lt;&gt;""))=0, 0,1)</f>
        <v>1</v>
      </c>
      <c r="EL1824" s="18">
        <f t="array" ref="EL1824">IF(SUMPRODUCT(--(EE1824:EG1824&lt;&gt;""))=0, 0,1)</f>
        <v>1</v>
      </c>
      <c r="EM1824" s="18">
        <f t="shared" si="375"/>
        <v>0</v>
      </c>
      <c r="EN1824" s="18" t="str">
        <f t="shared" si="376"/>
        <v>NA</v>
      </c>
      <c r="EO1824" s="18">
        <f t="shared" si="377"/>
        <v>0</v>
      </c>
      <c r="EP1824" s="18">
        <f t="shared" si="378"/>
        <v>0</v>
      </c>
      <c r="EQ1824" s="18">
        <f t="shared" si="333"/>
        <v>0</v>
      </c>
      <c r="ER1824" s="18" t="s">
        <v>2084</v>
      </c>
      <c r="ES1824" s="59">
        <v>43949</v>
      </c>
      <c r="ET1824" s="18"/>
      <c r="EU1824" s="18"/>
    </row>
    <row r="1825" spans="1:151" s="1" customFormat="1" ht="15.75" customHeight="1" x14ac:dyDescent="0.2">
      <c r="A1825" s="5" t="s">
        <v>1986</v>
      </c>
      <c r="B1825" s="24" t="s">
        <v>2219</v>
      </c>
      <c r="C1825" s="56">
        <v>1</v>
      </c>
      <c r="D1825" s="18" t="s">
        <v>2671</v>
      </c>
      <c r="E1825" s="18" t="s">
        <v>2946</v>
      </c>
      <c r="F1825" s="18" t="s">
        <v>553</v>
      </c>
      <c r="G1825" s="18" t="s">
        <v>2250</v>
      </c>
      <c r="H1825" s="18" t="s">
        <v>2251</v>
      </c>
      <c r="I1825" s="18" t="s">
        <v>577</v>
      </c>
      <c r="J1825" s="18" t="s">
        <v>595</v>
      </c>
      <c r="K1825" s="18" t="s">
        <v>257</v>
      </c>
      <c r="L1825" s="18" t="s">
        <v>1936</v>
      </c>
      <c r="M1825" s="18" t="s">
        <v>341</v>
      </c>
      <c r="N1825" s="56">
        <v>30</v>
      </c>
      <c r="O1825" s="18" t="s">
        <v>2220</v>
      </c>
      <c r="P1825" s="18" t="s">
        <v>2128</v>
      </c>
      <c r="Q1825" s="18" t="s">
        <v>254</v>
      </c>
      <c r="R1825" s="18" t="s">
        <v>2221</v>
      </c>
      <c r="S1825" s="18" t="s">
        <v>2222</v>
      </c>
      <c r="T1825" s="18" t="s">
        <v>2223</v>
      </c>
      <c r="U1825" s="26" t="s">
        <v>257</v>
      </c>
      <c r="V1825" s="26" t="s">
        <v>257</v>
      </c>
      <c r="W1825" s="26" t="s">
        <v>257</v>
      </c>
      <c r="X1825" s="18"/>
      <c r="Y1825" s="18">
        <v>35.799999999999997</v>
      </c>
      <c r="Z1825" s="18" t="s">
        <v>2202</v>
      </c>
      <c r="AA1825" s="18" t="s">
        <v>257</v>
      </c>
      <c r="AB1825" s="57">
        <f t="shared" si="340"/>
        <v>35.799999999999997</v>
      </c>
      <c r="AC1825" s="18" t="s">
        <v>595</v>
      </c>
      <c r="AD1825" s="18" t="s">
        <v>595</v>
      </c>
      <c r="AE1825" s="18" t="s">
        <v>595</v>
      </c>
      <c r="AF1825" s="18">
        <v>33.5</v>
      </c>
      <c r="AG1825" s="18">
        <v>38.1</v>
      </c>
      <c r="AH1825" s="18" t="s">
        <v>595</v>
      </c>
      <c r="AI1825" s="18">
        <v>0</v>
      </c>
      <c r="AJ1825" s="18" t="s">
        <v>522</v>
      </c>
      <c r="AK1825" s="18">
        <v>0</v>
      </c>
      <c r="AL1825" s="18" t="s">
        <v>2225</v>
      </c>
      <c r="AM1825" s="18" t="s">
        <v>2226</v>
      </c>
      <c r="AN1825" s="18"/>
      <c r="AO1825" s="18"/>
      <c r="AP1825" s="18"/>
      <c r="AQ1825" s="18"/>
      <c r="AR1825" s="18"/>
      <c r="AS1825" s="18"/>
      <c r="AT1825" s="18"/>
      <c r="AU1825" s="18"/>
      <c r="AV1825" s="18"/>
      <c r="AW1825" s="18"/>
      <c r="AX1825" s="18"/>
      <c r="AY1825" s="18"/>
      <c r="AZ1825" s="18"/>
      <c r="BA1825" s="18"/>
      <c r="BB1825" s="18"/>
      <c r="BC1825" s="18" t="s">
        <v>2231</v>
      </c>
      <c r="BD1825" s="18">
        <v>1.07407407</v>
      </c>
      <c r="BE1825" s="18" t="s">
        <v>2232</v>
      </c>
      <c r="BF1825" s="18" t="s">
        <v>479</v>
      </c>
      <c r="BG1825" s="18">
        <v>5</v>
      </c>
      <c r="BH1825" s="18" t="s">
        <v>561</v>
      </c>
      <c r="BI1825" s="18">
        <v>0.87037036999999995</v>
      </c>
      <c r="BJ1825" s="18">
        <v>1.2037036999999999</v>
      </c>
      <c r="BK1825" s="18">
        <v>0.20370369999999999</v>
      </c>
      <c r="BL1825" s="18">
        <v>0.12962963</v>
      </c>
      <c r="BM1825" s="18" t="s">
        <v>557</v>
      </c>
      <c r="BN1825" s="18">
        <v>0</v>
      </c>
      <c r="BO1825" s="18" t="s">
        <v>522</v>
      </c>
      <c r="BP1825" s="18" t="s">
        <v>257</v>
      </c>
      <c r="BQ1825" s="18" t="s">
        <v>257</v>
      </c>
      <c r="BR1825" s="18" t="s">
        <v>1287</v>
      </c>
      <c r="BS1825" s="18" t="s">
        <v>2233</v>
      </c>
      <c r="BT1825" s="18">
        <v>-0.84375</v>
      </c>
      <c r="BU1825" s="18" t="s">
        <v>2232</v>
      </c>
      <c r="BV1825" s="18" t="s">
        <v>479</v>
      </c>
      <c r="BW1825" s="18">
        <v>5</v>
      </c>
      <c r="BX1825" s="18" t="s">
        <v>561</v>
      </c>
      <c r="BY1825" s="18">
        <v>-0.953125</v>
      </c>
      <c r="BZ1825" s="18">
        <v>-0.75</v>
      </c>
      <c r="CA1825" s="18">
        <v>0.109375</v>
      </c>
      <c r="CB1825" s="18">
        <v>9.375E-2</v>
      </c>
      <c r="CC1825" s="18" t="s">
        <v>557</v>
      </c>
      <c r="CD1825" s="18">
        <v>0</v>
      </c>
      <c r="CE1825" s="18" t="s">
        <v>522</v>
      </c>
      <c r="CF1825" s="18" t="s">
        <v>257</v>
      </c>
      <c r="CG1825" s="18" t="s">
        <v>257</v>
      </c>
      <c r="CH1825" s="18" t="s">
        <v>1287</v>
      </c>
      <c r="CI1825" s="18" t="s">
        <v>1907</v>
      </c>
      <c r="CJ1825" s="18">
        <v>0</v>
      </c>
      <c r="CK1825" s="18" t="s">
        <v>1267</v>
      </c>
      <c r="CL1825" s="18" t="s">
        <v>479</v>
      </c>
      <c r="CM1825" s="18">
        <v>5</v>
      </c>
      <c r="CN1825" s="18" t="s">
        <v>561</v>
      </c>
      <c r="CO1825" s="18" t="s">
        <v>257</v>
      </c>
      <c r="CP1825" s="18" t="s">
        <v>257</v>
      </c>
      <c r="CQ1825" s="18">
        <v>0</v>
      </c>
      <c r="CR1825" s="18">
        <v>0</v>
      </c>
      <c r="CS1825" s="18" t="s">
        <v>557</v>
      </c>
      <c r="CT1825" s="18" t="s">
        <v>257</v>
      </c>
      <c r="CU1825" s="18" t="s">
        <v>522</v>
      </c>
      <c r="CV1825" s="18" t="s">
        <v>257</v>
      </c>
      <c r="CW1825" s="18" t="s">
        <v>257</v>
      </c>
      <c r="CX1825" s="18" t="s">
        <v>1909</v>
      </c>
      <c r="CY1825" s="18" t="s">
        <v>2163</v>
      </c>
      <c r="CZ1825" s="18">
        <f t="shared" si="385"/>
        <v>-0.27297667555555555</v>
      </c>
      <c r="DA1825" s="18" t="s">
        <v>2204</v>
      </c>
      <c r="DB1825" s="18" t="s">
        <v>479</v>
      </c>
      <c r="DC1825" s="18">
        <f t="shared" si="386"/>
        <v>5</v>
      </c>
      <c r="DD1825" s="18" t="str">
        <f t="shared" si="386"/>
        <v>fragments</v>
      </c>
      <c r="DE1825" s="18">
        <f t="shared" si="387"/>
        <v>8.6824529836065631E-2</v>
      </c>
      <c r="DF1825" s="18">
        <f t="shared" si="387"/>
        <v>-0.60493826666666661</v>
      </c>
      <c r="DG1825" s="18">
        <f t="shared" si="388"/>
        <v>0.33196159111111107</v>
      </c>
      <c r="DH1825" s="18">
        <f t="shared" si="389"/>
        <v>0.33196159111111107</v>
      </c>
      <c r="DI1825" s="18" t="str">
        <f t="shared" si="390"/>
        <v>s.e.</v>
      </c>
      <c r="DJ1825" s="18">
        <f t="shared" si="390"/>
        <v>0</v>
      </c>
      <c r="DK1825" s="18" t="str">
        <f t="shared" si="390"/>
        <v>days</v>
      </c>
      <c r="DL1825" s="18" t="str">
        <f t="shared" si="390"/>
        <v>n/a</v>
      </c>
      <c r="DM1825" s="18" t="str">
        <f t="shared" si="390"/>
        <v>n/a</v>
      </c>
      <c r="DN1825" s="18" t="s">
        <v>2234</v>
      </c>
      <c r="DO1825" s="56"/>
      <c r="DP1825" s="56"/>
      <c r="DQ1825" s="56"/>
      <c r="DR1825" s="56"/>
      <c r="DS1825" s="56"/>
      <c r="DT1825" s="56"/>
      <c r="DU1825" s="56">
        <v>0</v>
      </c>
      <c r="DV1825" s="56"/>
      <c r="DW1825" s="18"/>
      <c r="DX1825" s="18"/>
      <c r="DY1825" s="18"/>
      <c r="DZ1825" s="56"/>
      <c r="EA1825" s="56"/>
      <c r="EB1825" s="56"/>
      <c r="EC1825" s="18"/>
      <c r="ED1825" s="56"/>
      <c r="EE1825" s="56">
        <v>0</v>
      </c>
      <c r="EF1825" s="56">
        <v>0</v>
      </c>
      <c r="EG1825" s="56">
        <v>0</v>
      </c>
      <c r="EH1825" s="18" t="s">
        <v>2238</v>
      </c>
      <c r="EI1825" s="18">
        <f t="array" ref="EI1825">IF(SUMPRODUCT(--(DO1825:DS1825&lt;&gt;""))=0, 0,1)</f>
        <v>0</v>
      </c>
      <c r="EJ1825" s="18">
        <f t="array" ref="EJ1825">IF(SUMPRODUCT(--(DT1825:EG1825&lt;&gt;""))=0, 0,1)</f>
        <v>1</v>
      </c>
      <c r="EK1825" s="18" cm="1">
        <f t="array" ref="EK1825">IF(SUMPRODUCT(--(EC1825:EG1825&lt;&gt;""))=0, 0,1)</f>
        <v>1</v>
      </c>
      <c r="EL1825" s="18">
        <f t="array" ref="EL1825">IF(SUMPRODUCT(--(EE1825:EG1825&lt;&gt;""))=0, 0,1)</f>
        <v>1</v>
      </c>
      <c r="EM1825" s="18">
        <f t="shared" si="375"/>
        <v>0</v>
      </c>
      <c r="EN1825" s="18" t="str">
        <f t="shared" si="376"/>
        <v>NA</v>
      </c>
      <c r="EO1825" s="18">
        <f t="shared" si="377"/>
        <v>0</v>
      </c>
      <c r="EP1825" s="18">
        <f t="shared" si="378"/>
        <v>0</v>
      </c>
      <c r="EQ1825" s="18">
        <f t="shared" si="333"/>
        <v>0</v>
      </c>
      <c r="ER1825" s="18" t="s">
        <v>2084</v>
      </c>
      <c r="ES1825" s="59">
        <v>43949</v>
      </c>
      <c r="ET1825" s="18"/>
      <c r="EU1825" s="18"/>
    </row>
    <row r="1826" spans="1:151" s="1" customFormat="1" ht="15.75" customHeight="1" x14ac:dyDescent="0.2">
      <c r="A1826" s="5" t="s">
        <v>1986</v>
      </c>
      <c r="B1826" s="24" t="s">
        <v>2219</v>
      </c>
      <c r="C1826" s="56">
        <v>1</v>
      </c>
      <c r="D1826" s="18" t="s">
        <v>2672</v>
      </c>
      <c r="E1826" s="18" t="s">
        <v>2946</v>
      </c>
      <c r="F1826" s="18" t="s">
        <v>553</v>
      </c>
      <c r="G1826" s="18" t="s">
        <v>2250</v>
      </c>
      <c r="H1826" s="18" t="s">
        <v>2251</v>
      </c>
      <c r="I1826" s="18" t="s">
        <v>577</v>
      </c>
      <c r="J1826" s="18" t="s">
        <v>595</v>
      </c>
      <c r="K1826" s="18" t="s">
        <v>257</v>
      </c>
      <c r="L1826" s="18" t="s">
        <v>1936</v>
      </c>
      <c r="M1826" s="18" t="s">
        <v>341</v>
      </c>
      <c r="N1826" s="56">
        <v>30</v>
      </c>
      <c r="O1826" s="18" t="s">
        <v>2220</v>
      </c>
      <c r="P1826" s="18" t="s">
        <v>2128</v>
      </c>
      <c r="Q1826" s="18" t="s">
        <v>254</v>
      </c>
      <c r="R1826" s="18" t="s">
        <v>2221</v>
      </c>
      <c r="S1826" s="18" t="s">
        <v>2222</v>
      </c>
      <c r="T1826" s="18" t="s">
        <v>2223</v>
      </c>
      <c r="U1826" s="26" t="s">
        <v>257</v>
      </c>
      <c r="V1826" s="26" t="s">
        <v>257</v>
      </c>
      <c r="W1826" s="26" t="s">
        <v>257</v>
      </c>
      <c r="X1826" s="18" t="s">
        <v>2224</v>
      </c>
      <c r="Y1826" s="18">
        <v>92.4</v>
      </c>
      <c r="Z1826" s="18" t="s">
        <v>2202</v>
      </c>
      <c r="AA1826" s="18" t="s">
        <v>257</v>
      </c>
      <c r="AB1826" s="57">
        <f t="shared" si="340"/>
        <v>92.4</v>
      </c>
      <c r="AC1826" s="18" t="s">
        <v>595</v>
      </c>
      <c r="AD1826" s="18" t="s">
        <v>595</v>
      </c>
      <c r="AE1826" s="18" t="s">
        <v>595</v>
      </c>
      <c r="AF1826" s="18">
        <v>87.8</v>
      </c>
      <c r="AG1826" s="18">
        <v>96.8</v>
      </c>
      <c r="AH1826" s="18" t="s">
        <v>595</v>
      </c>
      <c r="AI1826" s="18">
        <v>0</v>
      </c>
      <c r="AJ1826" s="18" t="s">
        <v>522</v>
      </c>
      <c r="AK1826" s="18">
        <v>0</v>
      </c>
      <c r="AL1826" s="18" t="s">
        <v>2225</v>
      </c>
      <c r="AM1826" s="18" t="s">
        <v>2226</v>
      </c>
      <c r="AN1826" s="18"/>
      <c r="AO1826" s="18"/>
      <c r="AP1826" s="18"/>
      <c r="AQ1826" s="18"/>
      <c r="AR1826" s="18"/>
      <c r="AS1826" s="18"/>
      <c r="AT1826" s="18"/>
      <c r="AU1826" s="18"/>
      <c r="AV1826" s="18"/>
      <c r="AW1826" s="18"/>
      <c r="AX1826" s="18"/>
      <c r="AY1826" s="18"/>
      <c r="AZ1826" s="18"/>
      <c r="BA1826" s="18"/>
      <c r="BB1826" s="18"/>
      <c r="BC1826" s="18" t="s">
        <v>2231</v>
      </c>
      <c r="BD1826" s="18">
        <v>1</v>
      </c>
      <c r="BE1826" s="18" t="s">
        <v>2232</v>
      </c>
      <c r="BF1826" s="18" t="s">
        <v>479</v>
      </c>
      <c r="BG1826" s="18">
        <v>5</v>
      </c>
      <c r="BH1826" s="18" t="s">
        <v>561</v>
      </c>
      <c r="BI1826" s="18">
        <v>0.74074074000000001</v>
      </c>
      <c r="BJ1826" s="18">
        <v>1.2037036999999999</v>
      </c>
      <c r="BK1826" s="18">
        <v>0.25925925999999999</v>
      </c>
      <c r="BL1826" s="18">
        <v>0.20370369999999999</v>
      </c>
      <c r="BM1826" s="18" t="s">
        <v>557</v>
      </c>
      <c r="BN1826" s="18">
        <v>0</v>
      </c>
      <c r="BO1826" s="18" t="s">
        <v>522</v>
      </c>
      <c r="BP1826" s="18" t="s">
        <v>257</v>
      </c>
      <c r="BQ1826" s="18" t="s">
        <v>257</v>
      </c>
      <c r="BR1826" s="18" t="s">
        <v>1287</v>
      </c>
      <c r="BS1826" s="18" t="s">
        <v>2233</v>
      </c>
      <c r="BT1826" s="18">
        <v>-0.796875</v>
      </c>
      <c r="BU1826" s="18" t="s">
        <v>2232</v>
      </c>
      <c r="BV1826" s="18" t="s">
        <v>479</v>
      </c>
      <c r="BW1826" s="18">
        <v>5</v>
      </c>
      <c r="BX1826" s="18" t="s">
        <v>561</v>
      </c>
      <c r="BY1826" s="18">
        <v>-1</v>
      </c>
      <c r="BZ1826" s="18">
        <v>-0.609375</v>
      </c>
      <c r="CA1826" s="18">
        <v>0.203125</v>
      </c>
      <c r="CB1826" s="18">
        <v>0.1875</v>
      </c>
      <c r="CC1826" s="18" t="s">
        <v>557</v>
      </c>
      <c r="CD1826" s="18">
        <v>0</v>
      </c>
      <c r="CE1826" s="18" t="s">
        <v>522</v>
      </c>
      <c r="CF1826" s="18" t="s">
        <v>257</v>
      </c>
      <c r="CG1826" s="18" t="s">
        <v>257</v>
      </c>
      <c r="CH1826" s="18" t="s">
        <v>1287</v>
      </c>
      <c r="CI1826" s="18" t="s">
        <v>1907</v>
      </c>
      <c r="CJ1826" s="18">
        <v>0</v>
      </c>
      <c r="CK1826" s="18" t="s">
        <v>1267</v>
      </c>
      <c r="CL1826" s="18" t="s">
        <v>479</v>
      </c>
      <c r="CM1826" s="18">
        <v>5</v>
      </c>
      <c r="CN1826" s="18" t="s">
        <v>561</v>
      </c>
      <c r="CO1826" s="18" t="s">
        <v>257</v>
      </c>
      <c r="CP1826" s="18" t="s">
        <v>257</v>
      </c>
      <c r="CQ1826" s="18">
        <v>0</v>
      </c>
      <c r="CR1826" s="18">
        <v>0</v>
      </c>
      <c r="CS1826" s="18" t="s">
        <v>557</v>
      </c>
      <c r="CT1826" s="18" t="s">
        <v>257</v>
      </c>
      <c r="CU1826" s="18" t="s">
        <v>522</v>
      </c>
      <c r="CV1826" s="18" t="s">
        <v>257</v>
      </c>
      <c r="CW1826" s="18" t="s">
        <v>257</v>
      </c>
      <c r="CX1826" s="18" t="s">
        <v>1909</v>
      </c>
      <c r="CY1826" s="18" t="s">
        <v>2163</v>
      </c>
      <c r="CZ1826" s="18">
        <f t="shared" si="385"/>
        <v>-0.25490196078431371</v>
      </c>
      <c r="DA1826" s="18" t="s">
        <v>2204</v>
      </c>
      <c r="DB1826" s="18" t="s">
        <v>479</v>
      </c>
      <c r="DC1826" s="18">
        <f t="shared" si="386"/>
        <v>5</v>
      </c>
      <c r="DD1826" s="18" t="str">
        <f t="shared" si="386"/>
        <v>fragments</v>
      </c>
      <c r="DE1826" s="18">
        <f t="shared" si="387"/>
        <v>0.25925925999999999</v>
      </c>
      <c r="DF1826" s="18">
        <f t="shared" si="387"/>
        <v>-0.97530863589743577</v>
      </c>
      <c r="DG1826" s="18">
        <f t="shared" si="388"/>
        <v>0.72040667511312206</v>
      </c>
      <c r="DH1826" s="18">
        <f t="shared" si="389"/>
        <v>0.72040667511312206</v>
      </c>
      <c r="DI1826" s="18" t="str">
        <f t="shared" si="390"/>
        <v>s.e.</v>
      </c>
      <c r="DJ1826" s="18">
        <f t="shared" si="390"/>
        <v>0</v>
      </c>
      <c r="DK1826" s="18" t="str">
        <f t="shared" si="390"/>
        <v>days</v>
      </c>
      <c r="DL1826" s="18" t="str">
        <f t="shared" si="390"/>
        <v>n/a</v>
      </c>
      <c r="DM1826" s="18" t="str">
        <f t="shared" si="390"/>
        <v>n/a</v>
      </c>
      <c r="DN1826" s="18" t="s">
        <v>2234</v>
      </c>
      <c r="DO1826" s="56"/>
      <c r="DP1826" s="56"/>
      <c r="DQ1826" s="56"/>
      <c r="DR1826" s="56"/>
      <c r="DS1826" s="56"/>
      <c r="DT1826" s="56"/>
      <c r="DU1826" s="56">
        <v>0</v>
      </c>
      <c r="DV1826" s="56"/>
      <c r="DW1826" s="18"/>
      <c r="DX1826" s="18"/>
      <c r="DY1826" s="18"/>
      <c r="DZ1826" s="56"/>
      <c r="EA1826" s="56"/>
      <c r="EB1826" s="56"/>
      <c r="EC1826" s="18"/>
      <c r="ED1826" s="56"/>
      <c r="EE1826" s="56">
        <v>0</v>
      </c>
      <c r="EF1826" s="56">
        <v>0</v>
      </c>
      <c r="EG1826" s="56">
        <v>0</v>
      </c>
      <c r="EH1826" s="18" t="s">
        <v>2238</v>
      </c>
      <c r="EI1826" s="18">
        <f t="array" ref="EI1826">IF(SUMPRODUCT(--(DO1826:DS1826&lt;&gt;""))=0, 0,1)</f>
        <v>0</v>
      </c>
      <c r="EJ1826" s="18">
        <f t="array" ref="EJ1826">IF(SUMPRODUCT(--(DT1826:EG1826&lt;&gt;""))=0, 0,1)</f>
        <v>1</v>
      </c>
      <c r="EK1826" s="18" cm="1">
        <f t="array" ref="EK1826">IF(SUMPRODUCT(--(EC1826:EG1826&lt;&gt;""))=0, 0,1)</f>
        <v>1</v>
      </c>
      <c r="EL1826" s="18">
        <f t="array" ref="EL1826">IF(SUMPRODUCT(--(EE1826:EG1826&lt;&gt;""))=0, 0,1)</f>
        <v>1</v>
      </c>
      <c r="EM1826" s="18">
        <f t="shared" si="375"/>
        <v>0</v>
      </c>
      <c r="EN1826" s="18" t="str">
        <f t="shared" si="376"/>
        <v>NA</v>
      </c>
      <c r="EO1826" s="18">
        <f t="shared" si="377"/>
        <v>0</v>
      </c>
      <c r="EP1826" s="18">
        <f t="shared" si="378"/>
        <v>0</v>
      </c>
      <c r="EQ1826" s="18">
        <f t="shared" si="333"/>
        <v>0</v>
      </c>
      <c r="ER1826" s="18" t="s">
        <v>2084</v>
      </c>
      <c r="ES1826" s="59">
        <v>43949</v>
      </c>
      <c r="ET1826" s="18"/>
      <c r="EU1826" s="18"/>
    </row>
    <row r="1827" spans="1:151" s="1" customFormat="1" ht="15.75" customHeight="1" x14ac:dyDescent="0.2">
      <c r="A1827" s="5" t="s">
        <v>1986</v>
      </c>
      <c r="B1827" s="24" t="s">
        <v>2219</v>
      </c>
      <c r="C1827" s="56">
        <v>1</v>
      </c>
      <c r="D1827" s="18" t="s">
        <v>2673</v>
      </c>
      <c r="E1827" s="18" t="s">
        <v>2946</v>
      </c>
      <c r="F1827" s="18" t="s">
        <v>553</v>
      </c>
      <c r="G1827" s="18" t="s">
        <v>2250</v>
      </c>
      <c r="H1827" s="18" t="s">
        <v>2251</v>
      </c>
      <c r="I1827" s="18" t="s">
        <v>577</v>
      </c>
      <c r="J1827" s="18" t="s">
        <v>595</v>
      </c>
      <c r="K1827" s="18" t="s">
        <v>257</v>
      </c>
      <c r="L1827" s="18" t="s">
        <v>1936</v>
      </c>
      <c r="M1827" s="18" t="s">
        <v>341</v>
      </c>
      <c r="N1827" s="56">
        <v>30</v>
      </c>
      <c r="O1827" s="18" t="s">
        <v>2220</v>
      </c>
      <c r="P1827" s="18" t="s">
        <v>2128</v>
      </c>
      <c r="Q1827" s="18" t="s">
        <v>254</v>
      </c>
      <c r="R1827" s="18" t="s">
        <v>2221</v>
      </c>
      <c r="S1827" s="18" t="s">
        <v>2222</v>
      </c>
      <c r="T1827" s="18" t="s">
        <v>2223</v>
      </c>
      <c r="U1827" s="26" t="s">
        <v>257</v>
      </c>
      <c r="V1827" s="26" t="s">
        <v>257</v>
      </c>
      <c r="W1827" s="26" t="s">
        <v>257</v>
      </c>
      <c r="X1827" s="18" t="s">
        <v>2224</v>
      </c>
      <c r="Y1827" s="18">
        <v>92.4</v>
      </c>
      <c r="Z1827" s="18" t="s">
        <v>2202</v>
      </c>
      <c r="AA1827" s="18" t="s">
        <v>257</v>
      </c>
      <c r="AB1827" s="57">
        <f t="shared" si="340"/>
        <v>92.4</v>
      </c>
      <c r="AC1827" s="18" t="s">
        <v>595</v>
      </c>
      <c r="AD1827" s="18" t="s">
        <v>595</v>
      </c>
      <c r="AE1827" s="18" t="s">
        <v>595</v>
      </c>
      <c r="AF1827" s="18">
        <v>87.8</v>
      </c>
      <c r="AG1827" s="18">
        <v>96.8</v>
      </c>
      <c r="AH1827" s="18" t="s">
        <v>595</v>
      </c>
      <c r="AI1827" s="18">
        <v>0</v>
      </c>
      <c r="AJ1827" s="18" t="s">
        <v>522</v>
      </c>
      <c r="AK1827" s="18">
        <v>0</v>
      </c>
      <c r="AL1827" s="18" t="s">
        <v>2225</v>
      </c>
      <c r="AM1827" s="18" t="s">
        <v>2226</v>
      </c>
      <c r="AN1827" s="18"/>
      <c r="AO1827" s="18"/>
      <c r="AP1827" s="18"/>
      <c r="AQ1827" s="18"/>
      <c r="AR1827" s="18"/>
      <c r="AS1827" s="18"/>
      <c r="AT1827" s="18"/>
      <c r="AU1827" s="18"/>
      <c r="AV1827" s="18"/>
      <c r="AW1827" s="18"/>
      <c r="AX1827" s="18"/>
      <c r="AY1827" s="18"/>
      <c r="AZ1827" s="18"/>
      <c r="BA1827" s="18"/>
      <c r="BB1827" s="18"/>
      <c r="BC1827" s="18" t="s">
        <v>2231</v>
      </c>
      <c r="BD1827" s="18">
        <v>0.94444444000000005</v>
      </c>
      <c r="BE1827" s="18" t="s">
        <v>2232</v>
      </c>
      <c r="BF1827" s="18" t="s">
        <v>479</v>
      </c>
      <c r="BG1827" s="18">
        <v>5</v>
      </c>
      <c r="BH1827" s="18" t="s">
        <v>561</v>
      </c>
      <c r="BI1827" s="18">
        <v>0.75925925999999999</v>
      </c>
      <c r="BJ1827" s="18">
        <v>1.0555555599999999</v>
      </c>
      <c r="BK1827" s="18">
        <v>0.18518518</v>
      </c>
      <c r="BL1827" s="18">
        <v>0.11111111999999999</v>
      </c>
      <c r="BM1827" s="18" t="s">
        <v>557</v>
      </c>
      <c r="BN1827" s="18">
        <v>0</v>
      </c>
      <c r="BO1827" s="18" t="s">
        <v>522</v>
      </c>
      <c r="BP1827" s="18" t="s">
        <v>257</v>
      </c>
      <c r="BQ1827" s="18" t="s">
        <v>257</v>
      </c>
      <c r="BR1827" s="18" t="s">
        <v>1287</v>
      </c>
      <c r="BS1827" s="18" t="s">
        <v>2233</v>
      </c>
      <c r="BT1827" s="18">
        <v>-0.984375</v>
      </c>
      <c r="BU1827" s="18" t="s">
        <v>2232</v>
      </c>
      <c r="BV1827" s="18" t="s">
        <v>479</v>
      </c>
      <c r="BW1827" s="18">
        <v>5</v>
      </c>
      <c r="BX1827" s="18" t="s">
        <v>561</v>
      </c>
      <c r="BY1827" s="18">
        <v>-1.109375</v>
      </c>
      <c r="BZ1827" s="18">
        <v>-0.890625</v>
      </c>
      <c r="CA1827" s="18">
        <v>0.125</v>
      </c>
      <c r="CB1827" s="18">
        <v>9.375E-2</v>
      </c>
      <c r="CC1827" s="18" t="s">
        <v>557</v>
      </c>
      <c r="CD1827" s="18">
        <v>0</v>
      </c>
      <c r="CE1827" s="18" t="s">
        <v>522</v>
      </c>
      <c r="CF1827" s="18" t="s">
        <v>257</v>
      </c>
      <c r="CG1827" s="18" t="s">
        <v>257</v>
      </c>
      <c r="CH1827" s="18" t="s">
        <v>1287</v>
      </c>
      <c r="CI1827" s="18" t="s">
        <v>1907</v>
      </c>
      <c r="CJ1827" s="18">
        <v>0</v>
      </c>
      <c r="CK1827" s="18" t="s">
        <v>1267</v>
      </c>
      <c r="CL1827" s="18" t="s">
        <v>479</v>
      </c>
      <c r="CM1827" s="18">
        <v>5</v>
      </c>
      <c r="CN1827" s="18" t="s">
        <v>561</v>
      </c>
      <c r="CO1827" s="18" t="s">
        <v>257</v>
      </c>
      <c r="CP1827" s="18" t="s">
        <v>257</v>
      </c>
      <c r="CQ1827" s="18">
        <v>0</v>
      </c>
      <c r="CR1827" s="18">
        <v>0</v>
      </c>
      <c r="CS1827" s="18" t="s">
        <v>557</v>
      </c>
      <c r="CT1827" s="18" t="s">
        <v>257</v>
      </c>
      <c r="CU1827" s="18" t="s">
        <v>522</v>
      </c>
      <c r="CV1827" s="18" t="s">
        <v>257</v>
      </c>
      <c r="CW1827" s="18" t="s">
        <v>257</v>
      </c>
      <c r="CX1827" s="18" t="s">
        <v>1909</v>
      </c>
      <c r="CY1827" s="18" t="s">
        <v>2163</v>
      </c>
      <c r="CZ1827" s="18">
        <f t="shared" si="385"/>
        <v>4.056437841269836E-2</v>
      </c>
      <c r="DA1827" s="18" t="s">
        <v>2204</v>
      </c>
      <c r="DB1827" s="18" t="s">
        <v>479</v>
      </c>
      <c r="DC1827" s="18">
        <f t="shared" si="386"/>
        <v>5</v>
      </c>
      <c r="DD1827" s="18" t="str">
        <f t="shared" si="386"/>
        <v>fragments</v>
      </c>
      <c r="DE1827" s="18">
        <f t="shared" si="387"/>
        <v>0.31559728676056337</v>
      </c>
      <c r="DF1827" s="18">
        <f t="shared" si="387"/>
        <v>-0.18518519017543855</v>
      </c>
      <c r="DG1827" s="18">
        <f t="shared" si="388"/>
        <v>0.22574956858813691</v>
      </c>
      <c r="DH1827" s="18">
        <f t="shared" si="389"/>
        <v>0.22574956858813691</v>
      </c>
      <c r="DI1827" s="18" t="str">
        <f t="shared" si="390"/>
        <v>s.e.</v>
      </c>
      <c r="DJ1827" s="18">
        <f t="shared" si="390"/>
        <v>0</v>
      </c>
      <c r="DK1827" s="18" t="str">
        <f t="shared" si="390"/>
        <v>days</v>
      </c>
      <c r="DL1827" s="18" t="str">
        <f t="shared" si="390"/>
        <v>n/a</v>
      </c>
      <c r="DM1827" s="18" t="str">
        <f t="shared" si="390"/>
        <v>n/a</v>
      </c>
      <c r="DN1827" s="18" t="s">
        <v>2234</v>
      </c>
      <c r="DO1827" s="56"/>
      <c r="DP1827" s="56"/>
      <c r="DQ1827" s="56"/>
      <c r="DR1827" s="56"/>
      <c r="DS1827" s="56"/>
      <c r="DT1827" s="56"/>
      <c r="DU1827" s="56">
        <v>0</v>
      </c>
      <c r="DV1827" s="56"/>
      <c r="DW1827" s="18"/>
      <c r="DX1827" s="18"/>
      <c r="DY1827" s="18"/>
      <c r="DZ1827" s="56"/>
      <c r="EA1827" s="56"/>
      <c r="EB1827" s="56"/>
      <c r="EC1827" s="18"/>
      <c r="ED1827" s="56"/>
      <c r="EE1827" s="56">
        <v>0</v>
      </c>
      <c r="EF1827" s="56">
        <v>0</v>
      </c>
      <c r="EG1827" s="56">
        <v>0</v>
      </c>
      <c r="EH1827" s="18" t="s">
        <v>2238</v>
      </c>
      <c r="EI1827" s="18">
        <f t="array" ref="EI1827">IF(SUMPRODUCT(--(DO1827:DS1827&lt;&gt;""))=0, 0,1)</f>
        <v>0</v>
      </c>
      <c r="EJ1827" s="18">
        <f t="array" ref="EJ1827">IF(SUMPRODUCT(--(DT1827:EG1827&lt;&gt;""))=0, 0,1)</f>
        <v>1</v>
      </c>
      <c r="EK1827" s="18" cm="1">
        <f t="array" ref="EK1827">IF(SUMPRODUCT(--(EC1827:EG1827&lt;&gt;""))=0, 0,1)</f>
        <v>1</v>
      </c>
      <c r="EL1827" s="18">
        <f t="array" ref="EL1827">IF(SUMPRODUCT(--(EE1827:EG1827&lt;&gt;""))=0, 0,1)</f>
        <v>1</v>
      </c>
      <c r="EM1827" s="18">
        <f t="shared" si="375"/>
        <v>0</v>
      </c>
      <c r="EN1827" s="18" t="str">
        <f t="shared" si="376"/>
        <v>NA</v>
      </c>
      <c r="EO1827" s="18">
        <f t="shared" si="377"/>
        <v>0</v>
      </c>
      <c r="EP1827" s="18">
        <f t="shared" si="378"/>
        <v>0</v>
      </c>
      <c r="EQ1827" s="18">
        <f t="shared" si="333"/>
        <v>0</v>
      </c>
      <c r="ER1827" s="18" t="s">
        <v>2084</v>
      </c>
      <c r="ES1827" s="59">
        <v>43949</v>
      </c>
      <c r="ET1827" s="18"/>
      <c r="EU1827" s="18"/>
    </row>
    <row r="1828" spans="1:151" s="1" customFormat="1" ht="15.75" customHeight="1" x14ac:dyDescent="0.2">
      <c r="A1828" s="5" t="s">
        <v>1986</v>
      </c>
      <c r="B1828" s="24" t="s">
        <v>2219</v>
      </c>
      <c r="C1828" s="56">
        <v>1</v>
      </c>
      <c r="D1828" s="18" t="s">
        <v>1651</v>
      </c>
      <c r="E1828" s="18" t="s">
        <v>2947</v>
      </c>
      <c r="F1828" s="18" t="s">
        <v>553</v>
      </c>
      <c r="G1828" s="18" t="s">
        <v>2250</v>
      </c>
      <c r="H1828" s="18" t="s">
        <v>2251</v>
      </c>
      <c r="I1828" s="18" t="s">
        <v>577</v>
      </c>
      <c r="J1828" s="18" t="s">
        <v>595</v>
      </c>
      <c r="K1828" s="18" t="s">
        <v>257</v>
      </c>
      <c r="L1828" s="18" t="s">
        <v>1936</v>
      </c>
      <c r="M1828" s="18" t="s">
        <v>341</v>
      </c>
      <c r="N1828" s="56">
        <v>30</v>
      </c>
      <c r="O1828" s="18" t="s">
        <v>2220</v>
      </c>
      <c r="P1828" s="18" t="s">
        <v>2128</v>
      </c>
      <c r="Q1828" s="18" t="s">
        <v>254</v>
      </c>
      <c r="R1828" s="18" t="s">
        <v>2221</v>
      </c>
      <c r="S1828" s="18" t="s">
        <v>2222</v>
      </c>
      <c r="T1828" s="18" t="s">
        <v>2223</v>
      </c>
      <c r="U1828" s="26" t="s">
        <v>257</v>
      </c>
      <c r="V1828" s="26" t="s">
        <v>257</v>
      </c>
      <c r="W1828" s="26" t="s">
        <v>257</v>
      </c>
      <c r="X1828" s="18" t="s">
        <v>2224</v>
      </c>
      <c r="Y1828" s="18">
        <v>1</v>
      </c>
      <c r="Z1828" s="18" t="s">
        <v>2202</v>
      </c>
      <c r="AA1828" s="18" t="s">
        <v>257</v>
      </c>
      <c r="AB1828" s="57">
        <f t="shared" si="340"/>
        <v>1</v>
      </c>
      <c r="AC1828" s="18" t="s">
        <v>595</v>
      </c>
      <c r="AD1828" s="18" t="s">
        <v>595</v>
      </c>
      <c r="AE1828" s="18" t="s">
        <v>595</v>
      </c>
      <c r="AF1828" s="18" t="s">
        <v>595</v>
      </c>
      <c r="AG1828" s="18" t="s">
        <v>595</v>
      </c>
      <c r="AH1828" s="18" t="s">
        <v>595</v>
      </c>
      <c r="AI1828" s="18">
        <v>7</v>
      </c>
      <c r="AJ1828" s="18" t="s">
        <v>522</v>
      </c>
      <c r="AK1828" s="18">
        <v>7</v>
      </c>
      <c r="AL1828" s="18" t="s">
        <v>2225</v>
      </c>
      <c r="AM1828" s="18" t="s">
        <v>2226</v>
      </c>
      <c r="AN1828" s="18">
        <v>0.79722221999999998</v>
      </c>
      <c r="AO1828" s="18" t="s">
        <v>257</v>
      </c>
      <c r="AP1828" s="18" t="s">
        <v>563</v>
      </c>
      <c r="AQ1828" s="18">
        <v>5</v>
      </c>
      <c r="AR1828" s="18" t="s">
        <v>2227</v>
      </c>
      <c r="AS1828" s="18">
        <v>0.76388889000000004</v>
      </c>
      <c r="AT1828" s="18">
        <v>0.83055555999999997</v>
      </c>
      <c r="AU1828" s="18">
        <v>3.3333330000000001E-2</v>
      </c>
      <c r="AV1828" s="18">
        <v>3.3333340000000003E-2</v>
      </c>
      <c r="AW1828" s="18" t="s">
        <v>557</v>
      </c>
      <c r="AX1828" s="18">
        <v>7</v>
      </c>
      <c r="AY1828" s="18" t="s">
        <v>522</v>
      </c>
      <c r="AZ1828" s="18" t="s">
        <v>257</v>
      </c>
      <c r="BA1828" s="18" t="s">
        <v>257</v>
      </c>
      <c r="BB1828" s="18" t="s">
        <v>2228</v>
      </c>
      <c r="BC1828" s="18"/>
      <c r="BD1828" s="18"/>
      <c r="BE1828" s="18"/>
      <c r="BF1828" s="18"/>
      <c r="BG1828" s="18"/>
      <c r="BH1828" s="18"/>
      <c r="BI1828" s="18"/>
      <c r="BJ1828" s="18"/>
      <c r="BK1828" s="18"/>
      <c r="BL1828" s="18"/>
      <c r="BM1828" s="18"/>
      <c r="BN1828" s="18"/>
      <c r="BO1828" s="18"/>
      <c r="BP1828" s="18"/>
      <c r="BQ1828" s="18"/>
      <c r="BR1828" s="18"/>
      <c r="BS1828" s="18"/>
      <c r="BT1828" s="18"/>
      <c r="BU1828" s="18"/>
      <c r="BV1828" s="18"/>
      <c r="BW1828" s="18"/>
      <c r="BX1828" s="18"/>
      <c r="BY1828" s="18"/>
      <c r="BZ1828" s="18"/>
      <c r="CA1828" s="18"/>
      <c r="CB1828" s="18"/>
      <c r="CC1828" s="18"/>
      <c r="CD1828" s="18"/>
      <c r="CE1828" s="18"/>
      <c r="CF1828" s="18"/>
      <c r="CG1828" s="18"/>
      <c r="CH1828" s="18"/>
      <c r="CI1828" s="18" t="s">
        <v>1907</v>
      </c>
      <c r="CJ1828" s="18">
        <v>0</v>
      </c>
      <c r="CK1828" s="18" t="s">
        <v>1267</v>
      </c>
      <c r="CL1828" s="18" t="s">
        <v>479</v>
      </c>
      <c r="CM1828" s="18">
        <v>5</v>
      </c>
      <c r="CN1828" s="18" t="s">
        <v>561</v>
      </c>
      <c r="CO1828" s="18" t="s">
        <v>257</v>
      </c>
      <c r="CP1828" s="18" t="s">
        <v>257</v>
      </c>
      <c r="CQ1828" s="18">
        <v>0</v>
      </c>
      <c r="CR1828" s="18">
        <v>0</v>
      </c>
      <c r="CS1828" s="18" t="s">
        <v>557</v>
      </c>
      <c r="CT1828" s="18">
        <v>7</v>
      </c>
      <c r="CU1828" s="18" t="s">
        <v>522</v>
      </c>
      <c r="CV1828" s="18" t="s">
        <v>257</v>
      </c>
      <c r="CW1828" s="18" t="s">
        <v>257</v>
      </c>
      <c r="CX1828" s="18" t="s">
        <v>1909</v>
      </c>
      <c r="CY1828" s="18"/>
      <c r="CZ1828" s="18"/>
      <c r="DA1828" s="18"/>
      <c r="DB1828" s="18"/>
      <c r="DC1828" s="18"/>
      <c r="DD1828" s="18"/>
      <c r="DE1828" s="18"/>
      <c r="DF1828" s="18"/>
      <c r="DG1828" s="18"/>
      <c r="DH1828" s="18"/>
      <c r="DI1828" s="18"/>
      <c r="DJ1828" s="18"/>
      <c r="DK1828" s="18"/>
      <c r="DL1828" s="18"/>
      <c r="DM1828" s="18"/>
      <c r="DN1828" s="18"/>
      <c r="DO1828" s="56"/>
      <c r="DP1828" s="56"/>
      <c r="DQ1828" s="56"/>
      <c r="DR1828" s="56"/>
      <c r="DS1828" s="56"/>
      <c r="DT1828" s="56"/>
      <c r="DU1828" s="56"/>
      <c r="DV1828" s="56">
        <v>0</v>
      </c>
      <c r="DW1828" s="18"/>
      <c r="DX1828" s="18"/>
      <c r="DY1828" s="18"/>
      <c r="DZ1828" s="56"/>
      <c r="EA1828" s="56"/>
      <c r="EB1828" s="56"/>
      <c r="EC1828" s="18"/>
      <c r="ED1828" s="56"/>
      <c r="EE1828" s="56">
        <v>0</v>
      </c>
      <c r="EF1828" s="56">
        <v>0</v>
      </c>
      <c r="EG1828" s="56">
        <v>0</v>
      </c>
      <c r="EH1828" s="18" t="s">
        <v>2229</v>
      </c>
      <c r="EI1828" s="18">
        <f t="array" ref="EI1828">IF(SUMPRODUCT(--(DO1828:DS1828&lt;&gt;""))=0, 0,1)</f>
        <v>0</v>
      </c>
      <c r="EJ1828" s="18">
        <f t="array" ref="EJ1828">IF(SUMPRODUCT(--(DT1828:EG1828&lt;&gt;""))=0, 0,1)</f>
        <v>1</v>
      </c>
      <c r="EK1828" s="18" cm="1">
        <f t="array" ref="EK1828">IF(SUMPRODUCT(--(EC1828:EG1828&lt;&gt;""))=0, 0,1)</f>
        <v>1</v>
      </c>
      <c r="EL1828" s="18">
        <f t="array" ref="EL1828">IF(SUMPRODUCT(--(EE1828:EG1828&lt;&gt;""))=0, 0,1)</f>
        <v>1</v>
      </c>
      <c r="EM1828" s="18">
        <f t="shared" si="375"/>
        <v>0</v>
      </c>
      <c r="EN1828" s="18" t="str">
        <f t="shared" si="376"/>
        <v>NA</v>
      </c>
      <c r="EO1828" s="18">
        <f t="shared" si="377"/>
        <v>0</v>
      </c>
      <c r="EP1828" s="18">
        <f t="shared" si="378"/>
        <v>0</v>
      </c>
      <c r="EQ1828" s="18">
        <f t="shared" si="333"/>
        <v>0</v>
      </c>
      <c r="ER1828" s="18" t="s">
        <v>2084</v>
      </c>
      <c r="ES1828" s="59">
        <v>43949</v>
      </c>
      <c r="ET1828" s="18"/>
      <c r="EU1828" s="18"/>
    </row>
    <row r="1829" spans="1:151" s="1" customFormat="1" ht="15.75" customHeight="1" x14ac:dyDescent="0.2">
      <c r="A1829" s="5" t="s">
        <v>1986</v>
      </c>
      <c r="B1829" s="24" t="s">
        <v>2219</v>
      </c>
      <c r="C1829" s="56">
        <v>1</v>
      </c>
      <c r="D1829" s="18" t="s">
        <v>2670</v>
      </c>
      <c r="E1829" s="18" t="s">
        <v>2947</v>
      </c>
      <c r="F1829" s="18" t="s">
        <v>553</v>
      </c>
      <c r="G1829" s="18" t="s">
        <v>2250</v>
      </c>
      <c r="H1829" s="18" t="s">
        <v>2251</v>
      </c>
      <c r="I1829" s="18" t="s">
        <v>577</v>
      </c>
      <c r="J1829" s="18" t="s">
        <v>595</v>
      </c>
      <c r="K1829" s="18" t="s">
        <v>257</v>
      </c>
      <c r="L1829" s="18" t="s">
        <v>1936</v>
      </c>
      <c r="M1829" s="18" t="s">
        <v>341</v>
      </c>
      <c r="N1829" s="56">
        <v>30</v>
      </c>
      <c r="O1829" s="18" t="s">
        <v>2220</v>
      </c>
      <c r="P1829" s="18" t="s">
        <v>2128</v>
      </c>
      <c r="Q1829" s="18" t="s">
        <v>254</v>
      </c>
      <c r="R1829" s="18" t="s">
        <v>2221</v>
      </c>
      <c r="S1829" s="18" t="s">
        <v>2222</v>
      </c>
      <c r="T1829" s="18" t="s">
        <v>2223</v>
      </c>
      <c r="U1829" s="26" t="s">
        <v>257</v>
      </c>
      <c r="V1829" s="26" t="s">
        <v>257</v>
      </c>
      <c r="W1829" s="26" t="s">
        <v>257</v>
      </c>
      <c r="X1829" s="18" t="s">
        <v>2224</v>
      </c>
      <c r="Y1829" s="18">
        <v>35.799999999999997</v>
      </c>
      <c r="Z1829" s="18" t="s">
        <v>2202</v>
      </c>
      <c r="AA1829" s="18" t="s">
        <v>257</v>
      </c>
      <c r="AB1829" s="57">
        <f t="shared" si="340"/>
        <v>35.799999999999997</v>
      </c>
      <c r="AC1829" s="18" t="s">
        <v>595</v>
      </c>
      <c r="AD1829" s="18" t="s">
        <v>595</v>
      </c>
      <c r="AE1829" s="18" t="s">
        <v>595</v>
      </c>
      <c r="AF1829" s="18">
        <v>33.5</v>
      </c>
      <c r="AG1829" s="18">
        <v>38.1</v>
      </c>
      <c r="AH1829" s="18" t="s">
        <v>595</v>
      </c>
      <c r="AI1829" s="18">
        <v>7</v>
      </c>
      <c r="AJ1829" s="18" t="s">
        <v>522</v>
      </c>
      <c r="AK1829" s="18">
        <v>7</v>
      </c>
      <c r="AL1829" s="18" t="s">
        <v>2225</v>
      </c>
      <c r="AM1829" s="18" t="s">
        <v>2226</v>
      </c>
      <c r="AN1829" s="18">
        <v>0.80138889000000002</v>
      </c>
      <c r="AO1829" s="18" t="s">
        <v>257</v>
      </c>
      <c r="AP1829" s="18" t="s">
        <v>563</v>
      </c>
      <c r="AQ1829" s="18">
        <v>5</v>
      </c>
      <c r="AR1829" s="18" t="s">
        <v>2227</v>
      </c>
      <c r="AS1829" s="18">
        <v>0.8</v>
      </c>
      <c r="AT1829" s="18">
        <v>0.81666667000000004</v>
      </c>
      <c r="AU1829" s="18">
        <v>1.38889E-3</v>
      </c>
      <c r="AV1829" s="18">
        <v>1.5277779999999999E-2</v>
      </c>
      <c r="AW1829" s="18" t="s">
        <v>557</v>
      </c>
      <c r="AX1829" s="18">
        <v>7</v>
      </c>
      <c r="AY1829" s="18" t="s">
        <v>522</v>
      </c>
      <c r="AZ1829" s="18" t="s">
        <v>257</v>
      </c>
      <c r="BA1829" s="18" t="s">
        <v>257</v>
      </c>
      <c r="BB1829" s="18" t="s">
        <v>2228</v>
      </c>
      <c r="BC1829" s="18"/>
      <c r="BD1829" s="18"/>
      <c r="BE1829" s="18"/>
      <c r="BF1829" s="18"/>
      <c r="BG1829" s="18"/>
      <c r="BH1829" s="18"/>
      <c r="BI1829" s="18"/>
      <c r="BJ1829" s="18"/>
      <c r="BK1829" s="18"/>
      <c r="BL1829" s="18"/>
      <c r="BM1829" s="18"/>
      <c r="BN1829" s="18"/>
      <c r="BO1829" s="18"/>
      <c r="BP1829" s="18"/>
      <c r="BQ1829" s="18"/>
      <c r="BR1829" s="18"/>
      <c r="BS1829" s="18"/>
      <c r="BT1829" s="18"/>
      <c r="BU1829" s="18"/>
      <c r="BV1829" s="18"/>
      <c r="BW1829" s="18"/>
      <c r="BX1829" s="18"/>
      <c r="BY1829" s="18"/>
      <c r="BZ1829" s="18"/>
      <c r="CA1829" s="18"/>
      <c r="CB1829" s="18"/>
      <c r="CC1829" s="18"/>
      <c r="CD1829" s="18"/>
      <c r="CE1829" s="18"/>
      <c r="CF1829" s="18"/>
      <c r="CG1829" s="18"/>
      <c r="CH1829" s="18"/>
      <c r="CI1829" s="18" t="s">
        <v>1907</v>
      </c>
      <c r="CJ1829" s="18">
        <v>0</v>
      </c>
      <c r="CK1829" s="18" t="s">
        <v>1267</v>
      </c>
      <c r="CL1829" s="18" t="s">
        <v>479</v>
      </c>
      <c r="CM1829" s="18">
        <v>5</v>
      </c>
      <c r="CN1829" s="18" t="s">
        <v>561</v>
      </c>
      <c r="CO1829" s="18" t="s">
        <v>257</v>
      </c>
      <c r="CP1829" s="18" t="s">
        <v>257</v>
      </c>
      <c r="CQ1829" s="18">
        <v>0</v>
      </c>
      <c r="CR1829" s="18">
        <v>0</v>
      </c>
      <c r="CS1829" s="18" t="s">
        <v>557</v>
      </c>
      <c r="CT1829" s="18">
        <v>7</v>
      </c>
      <c r="CU1829" s="18" t="s">
        <v>522</v>
      </c>
      <c r="CV1829" s="18" t="s">
        <v>257</v>
      </c>
      <c r="CW1829" s="18" t="s">
        <v>257</v>
      </c>
      <c r="CX1829" s="18" t="s">
        <v>1909</v>
      </c>
      <c r="CY1829" s="18"/>
      <c r="CZ1829" s="18"/>
      <c r="DA1829" s="18"/>
      <c r="DB1829" s="18"/>
      <c r="DC1829" s="18"/>
      <c r="DD1829" s="18"/>
      <c r="DE1829" s="18"/>
      <c r="DF1829" s="18"/>
      <c r="DG1829" s="18"/>
      <c r="DH1829" s="18"/>
      <c r="DI1829" s="18"/>
      <c r="DJ1829" s="18"/>
      <c r="DK1829" s="18"/>
      <c r="DL1829" s="18"/>
      <c r="DM1829" s="18"/>
      <c r="DN1829" s="18"/>
      <c r="DO1829" s="56"/>
      <c r="DP1829" s="56"/>
      <c r="DQ1829" s="56"/>
      <c r="DR1829" s="56"/>
      <c r="DS1829" s="56"/>
      <c r="DT1829" s="56"/>
      <c r="DU1829" s="56"/>
      <c r="DV1829" s="56">
        <v>0</v>
      </c>
      <c r="DW1829" s="18"/>
      <c r="DX1829" s="18"/>
      <c r="DY1829" s="18"/>
      <c r="DZ1829" s="56"/>
      <c r="EA1829" s="56"/>
      <c r="EB1829" s="56"/>
      <c r="EC1829" s="18"/>
      <c r="ED1829" s="56"/>
      <c r="EE1829" s="56">
        <v>0</v>
      </c>
      <c r="EF1829" s="56">
        <v>0</v>
      </c>
      <c r="EG1829" s="56">
        <v>0</v>
      </c>
      <c r="EH1829" s="18" t="s">
        <v>2229</v>
      </c>
      <c r="EI1829" s="18">
        <f t="array" ref="EI1829">IF(SUMPRODUCT(--(DO1829:DS1829&lt;&gt;""))=0, 0,1)</f>
        <v>0</v>
      </c>
      <c r="EJ1829" s="18">
        <f t="array" ref="EJ1829">IF(SUMPRODUCT(--(DT1829:EG1829&lt;&gt;""))=0, 0,1)</f>
        <v>1</v>
      </c>
      <c r="EK1829" s="18" cm="1">
        <f t="array" ref="EK1829">IF(SUMPRODUCT(--(EC1829:EG1829&lt;&gt;""))=0, 0,1)</f>
        <v>1</v>
      </c>
      <c r="EL1829" s="18">
        <f t="array" ref="EL1829">IF(SUMPRODUCT(--(EE1829:EG1829&lt;&gt;""))=0, 0,1)</f>
        <v>1</v>
      </c>
      <c r="EM1829" s="18">
        <f t="shared" si="375"/>
        <v>0</v>
      </c>
      <c r="EN1829" s="18" t="str">
        <f t="shared" si="376"/>
        <v>NA</v>
      </c>
      <c r="EO1829" s="18">
        <f t="shared" si="377"/>
        <v>0</v>
      </c>
      <c r="EP1829" s="18">
        <f t="shared" si="378"/>
        <v>0</v>
      </c>
      <c r="EQ1829" s="18">
        <f t="shared" si="333"/>
        <v>0</v>
      </c>
      <c r="ER1829" s="18" t="s">
        <v>2084</v>
      </c>
      <c r="ES1829" s="59">
        <v>43949</v>
      </c>
      <c r="ET1829" s="18"/>
      <c r="EU1829" s="18"/>
    </row>
    <row r="1830" spans="1:151" s="1" customFormat="1" ht="15.75" customHeight="1" x14ac:dyDescent="0.2">
      <c r="A1830" s="5" t="s">
        <v>1986</v>
      </c>
      <c r="B1830" s="24" t="s">
        <v>2219</v>
      </c>
      <c r="C1830" s="56">
        <v>1</v>
      </c>
      <c r="D1830" s="18" t="s">
        <v>2671</v>
      </c>
      <c r="E1830" s="18" t="s">
        <v>2947</v>
      </c>
      <c r="F1830" s="18" t="s">
        <v>553</v>
      </c>
      <c r="G1830" s="18" t="s">
        <v>2250</v>
      </c>
      <c r="H1830" s="18" t="s">
        <v>2251</v>
      </c>
      <c r="I1830" s="18" t="s">
        <v>577</v>
      </c>
      <c r="J1830" s="18" t="s">
        <v>595</v>
      </c>
      <c r="K1830" s="18" t="s">
        <v>257</v>
      </c>
      <c r="L1830" s="18" t="s">
        <v>1936</v>
      </c>
      <c r="M1830" s="18" t="s">
        <v>341</v>
      </c>
      <c r="N1830" s="56">
        <v>30</v>
      </c>
      <c r="O1830" s="18" t="s">
        <v>2220</v>
      </c>
      <c r="P1830" s="18" t="s">
        <v>2128</v>
      </c>
      <c r="Q1830" s="18" t="s">
        <v>254</v>
      </c>
      <c r="R1830" s="18" t="s">
        <v>2221</v>
      </c>
      <c r="S1830" s="18" t="s">
        <v>2222</v>
      </c>
      <c r="T1830" s="18" t="s">
        <v>2223</v>
      </c>
      <c r="U1830" s="26" t="s">
        <v>257</v>
      </c>
      <c r="V1830" s="26" t="s">
        <v>257</v>
      </c>
      <c r="W1830" s="26" t="s">
        <v>257</v>
      </c>
      <c r="X1830" s="18"/>
      <c r="Y1830" s="18">
        <v>35.799999999999997</v>
      </c>
      <c r="Z1830" s="18" t="s">
        <v>2202</v>
      </c>
      <c r="AA1830" s="18" t="s">
        <v>257</v>
      </c>
      <c r="AB1830" s="57">
        <f t="shared" si="340"/>
        <v>35.799999999999997</v>
      </c>
      <c r="AC1830" s="18" t="s">
        <v>595</v>
      </c>
      <c r="AD1830" s="18" t="s">
        <v>595</v>
      </c>
      <c r="AE1830" s="18" t="s">
        <v>595</v>
      </c>
      <c r="AF1830" s="18">
        <v>33.5</v>
      </c>
      <c r="AG1830" s="18">
        <v>38.1</v>
      </c>
      <c r="AH1830" s="18" t="s">
        <v>595</v>
      </c>
      <c r="AI1830" s="18">
        <v>7</v>
      </c>
      <c r="AJ1830" s="18" t="s">
        <v>522</v>
      </c>
      <c r="AK1830" s="18">
        <v>7</v>
      </c>
      <c r="AL1830" s="18" t="s">
        <v>2225</v>
      </c>
      <c r="AM1830" s="18" t="s">
        <v>2226</v>
      </c>
      <c r="AN1830" s="18">
        <v>0.78055556000000004</v>
      </c>
      <c r="AO1830" s="18" t="s">
        <v>257</v>
      </c>
      <c r="AP1830" s="18" t="s">
        <v>563</v>
      </c>
      <c r="AQ1830" s="18">
        <v>5</v>
      </c>
      <c r="AR1830" s="18" t="s">
        <v>2227</v>
      </c>
      <c r="AS1830" s="18">
        <v>0.75</v>
      </c>
      <c r="AT1830" s="18">
        <v>0.81666667000000004</v>
      </c>
      <c r="AU1830" s="18">
        <v>3.0555559999999999E-2</v>
      </c>
      <c r="AV1830" s="18">
        <v>3.6111110000000002E-2</v>
      </c>
      <c r="AW1830" s="18" t="s">
        <v>557</v>
      </c>
      <c r="AX1830" s="18">
        <v>7</v>
      </c>
      <c r="AY1830" s="18" t="s">
        <v>522</v>
      </c>
      <c r="AZ1830" s="18" t="s">
        <v>257</v>
      </c>
      <c r="BA1830" s="18" t="s">
        <v>257</v>
      </c>
      <c r="BB1830" s="18" t="s">
        <v>2228</v>
      </c>
      <c r="BC1830" s="18"/>
      <c r="BD1830" s="18"/>
      <c r="BE1830" s="18"/>
      <c r="BF1830" s="18"/>
      <c r="BG1830" s="18"/>
      <c r="BH1830" s="18"/>
      <c r="BI1830" s="18"/>
      <c r="BJ1830" s="18"/>
      <c r="BK1830" s="18"/>
      <c r="BL1830" s="18"/>
      <c r="BM1830" s="18"/>
      <c r="BN1830" s="18"/>
      <c r="BO1830" s="18"/>
      <c r="BP1830" s="18"/>
      <c r="BQ1830" s="18"/>
      <c r="BR1830" s="18"/>
      <c r="BS1830" s="18"/>
      <c r="BT1830" s="18"/>
      <c r="BU1830" s="18"/>
      <c r="BV1830" s="18"/>
      <c r="BW1830" s="18"/>
      <c r="BX1830" s="18"/>
      <c r="BY1830" s="18"/>
      <c r="BZ1830" s="18"/>
      <c r="CA1830" s="18"/>
      <c r="CB1830" s="18"/>
      <c r="CC1830" s="18"/>
      <c r="CD1830" s="18"/>
      <c r="CE1830" s="18"/>
      <c r="CF1830" s="18"/>
      <c r="CG1830" s="18"/>
      <c r="CH1830" s="18"/>
      <c r="CI1830" s="18" t="s">
        <v>1907</v>
      </c>
      <c r="CJ1830" s="18">
        <v>0</v>
      </c>
      <c r="CK1830" s="18" t="s">
        <v>1267</v>
      </c>
      <c r="CL1830" s="18" t="s">
        <v>479</v>
      </c>
      <c r="CM1830" s="18">
        <v>5</v>
      </c>
      <c r="CN1830" s="18" t="s">
        <v>561</v>
      </c>
      <c r="CO1830" s="18" t="s">
        <v>257</v>
      </c>
      <c r="CP1830" s="18" t="s">
        <v>257</v>
      </c>
      <c r="CQ1830" s="18">
        <v>0</v>
      </c>
      <c r="CR1830" s="18">
        <v>0</v>
      </c>
      <c r="CS1830" s="18" t="s">
        <v>557</v>
      </c>
      <c r="CT1830" s="18">
        <v>7</v>
      </c>
      <c r="CU1830" s="18" t="s">
        <v>522</v>
      </c>
      <c r="CV1830" s="18" t="s">
        <v>257</v>
      </c>
      <c r="CW1830" s="18" t="s">
        <v>257</v>
      </c>
      <c r="CX1830" s="18" t="s">
        <v>1909</v>
      </c>
      <c r="CY1830" s="18"/>
      <c r="CZ1830" s="18"/>
      <c r="DA1830" s="18"/>
      <c r="DB1830" s="18"/>
      <c r="DC1830" s="18"/>
      <c r="DD1830" s="18"/>
      <c r="DE1830" s="18"/>
      <c r="DF1830" s="18"/>
      <c r="DG1830" s="18"/>
      <c r="DH1830" s="18"/>
      <c r="DI1830" s="18"/>
      <c r="DJ1830" s="18"/>
      <c r="DK1830" s="18"/>
      <c r="DL1830" s="18"/>
      <c r="DM1830" s="18"/>
      <c r="DN1830" s="18"/>
      <c r="DO1830" s="56"/>
      <c r="DP1830" s="56"/>
      <c r="DQ1830" s="56"/>
      <c r="DR1830" s="56"/>
      <c r="DS1830" s="56"/>
      <c r="DT1830" s="56"/>
      <c r="DU1830" s="56"/>
      <c r="DV1830" s="56">
        <v>0</v>
      </c>
      <c r="DW1830" s="18"/>
      <c r="DX1830" s="18"/>
      <c r="DY1830" s="18"/>
      <c r="DZ1830" s="56"/>
      <c r="EA1830" s="56"/>
      <c r="EB1830" s="56"/>
      <c r="EC1830" s="18"/>
      <c r="ED1830" s="56"/>
      <c r="EE1830" s="56">
        <v>0</v>
      </c>
      <c r="EF1830" s="56">
        <v>0</v>
      </c>
      <c r="EG1830" s="56">
        <v>0</v>
      </c>
      <c r="EH1830" s="18" t="s">
        <v>2229</v>
      </c>
      <c r="EI1830" s="18">
        <f t="array" ref="EI1830">IF(SUMPRODUCT(--(DO1830:DS1830&lt;&gt;""))=0, 0,1)</f>
        <v>0</v>
      </c>
      <c r="EJ1830" s="18">
        <f t="array" ref="EJ1830">IF(SUMPRODUCT(--(DT1830:EG1830&lt;&gt;""))=0, 0,1)</f>
        <v>1</v>
      </c>
      <c r="EK1830" s="18" cm="1">
        <f t="array" ref="EK1830">IF(SUMPRODUCT(--(EC1830:EG1830&lt;&gt;""))=0, 0,1)</f>
        <v>1</v>
      </c>
      <c r="EL1830" s="18">
        <f t="array" ref="EL1830">IF(SUMPRODUCT(--(EE1830:EG1830&lt;&gt;""))=0, 0,1)</f>
        <v>1</v>
      </c>
      <c r="EM1830" s="18">
        <f t="shared" si="375"/>
        <v>0</v>
      </c>
      <c r="EN1830" s="18" t="str">
        <f t="shared" si="376"/>
        <v>NA</v>
      </c>
      <c r="EO1830" s="18">
        <f t="shared" si="377"/>
        <v>0</v>
      </c>
      <c r="EP1830" s="18">
        <f t="shared" si="378"/>
        <v>0</v>
      </c>
      <c r="EQ1830" s="18">
        <f t="shared" si="333"/>
        <v>0</v>
      </c>
      <c r="ER1830" s="18" t="s">
        <v>2084</v>
      </c>
      <c r="ES1830" s="59">
        <v>43949</v>
      </c>
      <c r="ET1830" s="18"/>
      <c r="EU1830" s="18"/>
    </row>
    <row r="1831" spans="1:151" s="1" customFormat="1" ht="15.75" customHeight="1" x14ac:dyDescent="0.2">
      <c r="A1831" s="5" t="s">
        <v>1986</v>
      </c>
      <c r="B1831" s="24" t="s">
        <v>2219</v>
      </c>
      <c r="C1831" s="56">
        <v>1</v>
      </c>
      <c r="D1831" s="18" t="s">
        <v>2672</v>
      </c>
      <c r="E1831" s="18" t="s">
        <v>2947</v>
      </c>
      <c r="F1831" s="18" t="s">
        <v>553</v>
      </c>
      <c r="G1831" s="18" t="s">
        <v>2250</v>
      </c>
      <c r="H1831" s="18" t="s">
        <v>2251</v>
      </c>
      <c r="I1831" s="18" t="s">
        <v>577</v>
      </c>
      <c r="J1831" s="18" t="s">
        <v>595</v>
      </c>
      <c r="K1831" s="18" t="s">
        <v>257</v>
      </c>
      <c r="L1831" s="18" t="s">
        <v>1936</v>
      </c>
      <c r="M1831" s="18" t="s">
        <v>341</v>
      </c>
      <c r="N1831" s="56">
        <v>30</v>
      </c>
      <c r="O1831" s="18" t="s">
        <v>2220</v>
      </c>
      <c r="P1831" s="18" t="s">
        <v>2128</v>
      </c>
      <c r="Q1831" s="18" t="s">
        <v>254</v>
      </c>
      <c r="R1831" s="18" t="s">
        <v>2221</v>
      </c>
      <c r="S1831" s="18" t="s">
        <v>2222</v>
      </c>
      <c r="T1831" s="18" t="s">
        <v>2223</v>
      </c>
      <c r="U1831" s="26" t="s">
        <v>257</v>
      </c>
      <c r="V1831" s="26" t="s">
        <v>257</v>
      </c>
      <c r="W1831" s="26" t="s">
        <v>257</v>
      </c>
      <c r="X1831" s="18" t="s">
        <v>2224</v>
      </c>
      <c r="Y1831" s="18">
        <v>92.4</v>
      </c>
      <c r="Z1831" s="18" t="s">
        <v>2202</v>
      </c>
      <c r="AA1831" s="18" t="s">
        <v>257</v>
      </c>
      <c r="AB1831" s="57">
        <f t="shared" si="340"/>
        <v>92.4</v>
      </c>
      <c r="AC1831" s="18" t="s">
        <v>595</v>
      </c>
      <c r="AD1831" s="18" t="s">
        <v>595</v>
      </c>
      <c r="AE1831" s="18" t="s">
        <v>595</v>
      </c>
      <c r="AF1831" s="18">
        <v>87.8</v>
      </c>
      <c r="AG1831" s="18">
        <v>96.8</v>
      </c>
      <c r="AH1831" s="18" t="s">
        <v>595</v>
      </c>
      <c r="AI1831" s="18">
        <v>7</v>
      </c>
      <c r="AJ1831" s="18" t="s">
        <v>522</v>
      </c>
      <c r="AK1831" s="18">
        <v>7</v>
      </c>
      <c r="AL1831" s="18" t="s">
        <v>2225</v>
      </c>
      <c r="AM1831" s="18" t="s">
        <v>2226</v>
      </c>
      <c r="AN1831" s="18">
        <v>0.77222221999999996</v>
      </c>
      <c r="AO1831" s="18" t="s">
        <v>257</v>
      </c>
      <c r="AP1831" s="18" t="s">
        <v>563</v>
      </c>
      <c r="AQ1831" s="18">
        <v>5</v>
      </c>
      <c r="AR1831" s="18" t="s">
        <v>2227</v>
      </c>
      <c r="AS1831" s="18">
        <v>0.77222221999999996</v>
      </c>
      <c r="AT1831" s="18">
        <v>0.80277778</v>
      </c>
      <c r="AU1831" s="18">
        <v>0</v>
      </c>
      <c r="AV1831" s="18">
        <v>3.0555559999999999E-2</v>
      </c>
      <c r="AW1831" s="18" t="s">
        <v>557</v>
      </c>
      <c r="AX1831" s="18">
        <v>7</v>
      </c>
      <c r="AY1831" s="18" t="s">
        <v>522</v>
      </c>
      <c r="AZ1831" s="18" t="s">
        <v>257</v>
      </c>
      <c r="BA1831" s="18" t="s">
        <v>257</v>
      </c>
      <c r="BB1831" s="18" t="s">
        <v>2228</v>
      </c>
      <c r="BC1831" s="18"/>
      <c r="BD1831" s="18"/>
      <c r="BE1831" s="18"/>
      <c r="BF1831" s="18"/>
      <c r="BG1831" s="18"/>
      <c r="BH1831" s="18"/>
      <c r="BI1831" s="18"/>
      <c r="BJ1831" s="18"/>
      <c r="BK1831" s="18"/>
      <c r="BL1831" s="18"/>
      <c r="BM1831" s="18"/>
      <c r="BN1831" s="18"/>
      <c r="BO1831" s="18"/>
      <c r="BP1831" s="18"/>
      <c r="BQ1831" s="18"/>
      <c r="BR1831" s="18"/>
      <c r="BS1831" s="18"/>
      <c r="BT1831" s="18"/>
      <c r="BU1831" s="18"/>
      <c r="BV1831" s="18"/>
      <c r="BW1831" s="18"/>
      <c r="BX1831" s="18"/>
      <c r="BY1831" s="18"/>
      <c r="BZ1831" s="18"/>
      <c r="CA1831" s="18"/>
      <c r="CB1831" s="18"/>
      <c r="CC1831" s="18"/>
      <c r="CD1831" s="18"/>
      <c r="CE1831" s="18"/>
      <c r="CF1831" s="18"/>
      <c r="CG1831" s="18"/>
      <c r="CH1831" s="18"/>
      <c r="CI1831" s="18" t="s">
        <v>1907</v>
      </c>
      <c r="CJ1831" s="18">
        <v>0</v>
      </c>
      <c r="CK1831" s="18" t="s">
        <v>1267</v>
      </c>
      <c r="CL1831" s="18" t="s">
        <v>479</v>
      </c>
      <c r="CM1831" s="18">
        <v>5</v>
      </c>
      <c r="CN1831" s="18" t="s">
        <v>561</v>
      </c>
      <c r="CO1831" s="18" t="s">
        <v>257</v>
      </c>
      <c r="CP1831" s="18" t="s">
        <v>257</v>
      </c>
      <c r="CQ1831" s="18">
        <v>0</v>
      </c>
      <c r="CR1831" s="18">
        <v>0</v>
      </c>
      <c r="CS1831" s="18" t="s">
        <v>557</v>
      </c>
      <c r="CT1831" s="18">
        <v>7</v>
      </c>
      <c r="CU1831" s="18" t="s">
        <v>522</v>
      </c>
      <c r="CV1831" s="18" t="s">
        <v>257</v>
      </c>
      <c r="CW1831" s="18" t="s">
        <v>257</v>
      </c>
      <c r="CX1831" s="18" t="s">
        <v>1909</v>
      </c>
      <c r="CY1831" s="18"/>
      <c r="CZ1831" s="18"/>
      <c r="DA1831" s="18"/>
      <c r="DB1831" s="18"/>
      <c r="DC1831" s="18"/>
      <c r="DD1831" s="18"/>
      <c r="DE1831" s="18"/>
      <c r="DF1831" s="18"/>
      <c r="DG1831" s="18"/>
      <c r="DH1831" s="18"/>
      <c r="DI1831" s="18"/>
      <c r="DJ1831" s="18"/>
      <c r="DK1831" s="18"/>
      <c r="DL1831" s="18"/>
      <c r="DM1831" s="18"/>
      <c r="DN1831" s="18"/>
      <c r="DO1831" s="56"/>
      <c r="DP1831" s="56"/>
      <c r="DQ1831" s="56"/>
      <c r="DR1831" s="56"/>
      <c r="DS1831" s="56"/>
      <c r="DT1831" s="56"/>
      <c r="DU1831" s="56"/>
      <c r="DV1831" s="56">
        <v>0</v>
      </c>
      <c r="DW1831" s="18"/>
      <c r="DX1831" s="18"/>
      <c r="DY1831" s="18"/>
      <c r="DZ1831" s="56"/>
      <c r="EA1831" s="56"/>
      <c r="EB1831" s="56"/>
      <c r="EC1831" s="18"/>
      <c r="ED1831" s="56"/>
      <c r="EE1831" s="56">
        <v>0</v>
      </c>
      <c r="EF1831" s="56">
        <v>0</v>
      </c>
      <c r="EG1831" s="56">
        <v>0</v>
      </c>
      <c r="EH1831" s="18" t="s">
        <v>2229</v>
      </c>
      <c r="EI1831" s="18">
        <f t="array" ref="EI1831">IF(SUMPRODUCT(--(DO1831:DS1831&lt;&gt;""))=0, 0,1)</f>
        <v>0</v>
      </c>
      <c r="EJ1831" s="18">
        <f t="array" ref="EJ1831">IF(SUMPRODUCT(--(DT1831:EG1831&lt;&gt;""))=0, 0,1)</f>
        <v>1</v>
      </c>
      <c r="EK1831" s="18" cm="1">
        <f t="array" ref="EK1831">IF(SUMPRODUCT(--(EC1831:EG1831&lt;&gt;""))=0, 0,1)</f>
        <v>1</v>
      </c>
      <c r="EL1831" s="18">
        <f t="array" ref="EL1831">IF(SUMPRODUCT(--(EE1831:EG1831&lt;&gt;""))=0, 0,1)</f>
        <v>1</v>
      </c>
      <c r="EM1831" s="18">
        <f t="shared" si="375"/>
        <v>0</v>
      </c>
      <c r="EN1831" s="18" t="str">
        <f t="shared" si="376"/>
        <v>NA</v>
      </c>
      <c r="EO1831" s="18">
        <f t="shared" si="377"/>
        <v>0</v>
      </c>
      <c r="EP1831" s="18">
        <f t="shared" si="378"/>
        <v>0</v>
      </c>
      <c r="EQ1831" s="18">
        <f t="shared" si="333"/>
        <v>0</v>
      </c>
      <c r="ER1831" s="18" t="s">
        <v>2084</v>
      </c>
      <c r="ES1831" s="59">
        <v>43949</v>
      </c>
      <c r="ET1831" s="18"/>
      <c r="EU1831" s="18"/>
    </row>
    <row r="1832" spans="1:151" s="1" customFormat="1" ht="15.75" customHeight="1" x14ac:dyDescent="0.2">
      <c r="A1832" s="5" t="s">
        <v>1986</v>
      </c>
      <c r="B1832" s="24" t="s">
        <v>2219</v>
      </c>
      <c r="C1832" s="56">
        <v>1</v>
      </c>
      <c r="D1832" s="18" t="s">
        <v>2673</v>
      </c>
      <c r="E1832" s="18" t="s">
        <v>2947</v>
      </c>
      <c r="F1832" s="18" t="s">
        <v>553</v>
      </c>
      <c r="G1832" s="18" t="s">
        <v>2250</v>
      </c>
      <c r="H1832" s="18" t="s">
        <v>2251</v>
      </c>
      <c r="I1832" s="18" t="s">
        <v>577</v>
      </c>
      <c r="J1832" s="18" t="s">
        <v>595</v>
      </c>
      <c r="K1832" s="18" t="s">
        <v>257</v>
      </c>
      <c r="L1832" s="18" t="s">
        <v>1936</v>
      </c>
      <c r="M1832" s="18" t="s">
        <v>341</v>
      </c>
      <c r="N1832" s="56">
        <v>30</v>
      </c>
      <c r="O1832" s="18" t="s">
        <v>2220</v>
      </c>
      <c r="P1832" s="18" t="s">
        <v>2128</v>
      </c>
      <c r="Q1832" s="18" t="s">
        <v>254</v>
      </c>
      <c r="R1832" s="18" t="s">
        <v>2221</v>
      </c>
      <c r="S1832" s="18" t="s">
        <v>2222</v>
      </c>
      <c r="T1832" s="18" t="s">
        <v>2223</v>
      </c>
      <c r="U1832" s="26" t="s">
        <v>257</v>
      </c>
      <c r="V1832" s="26" t="s">
        <v>257</v>
      </c>
      <c r="W1832" s="26" t="s">
        <v>257</v>
      </c>
      <c r="X1832" s="18" t="s">
        <v>2224</v>
      </c>
      <c r="Y1832" s="18">
        <v>92.4</v>
      </c>
      <c r="Z1832" s="18" t="s">
        <v>2202</v>
      </c>
      <c r="AA1832" s="18" t="s">
        <v>257</v>
      </c>
      <c r="AB1832" s="57">
        <f t="shared" si="340"/>
        <v>92.4</v>
      </c>
      <c r="AC1832" s="18" t="s">
        <v>595</v>
      </c>
      <c r="AD1832" s="18" t="s">
        <v>595</v>
      </c>
      <c r="AE1832" s="18" t="s">
        <v>595</v>
      </c>
      <c r="AF1832" s="18">
        <v>87.8</v>
      </c>
      <c r="AG1832" s="18">
        <v>96.8</v>
      </c>
      <c r="AH1832" s="18" t="s">
        <v>595</v>
      </c>
      <c r="AI1832" s="18">
        <v>7</v>
      </c>
      <c r="AJ1832" s="18" t="s">
        <v>522</v>
      </c>
      <c r="AK1832" s="18">
        <v>7</v>
      </c>
      <c r="AL1832" s="18" t="s">
        <v>2225</v>
      </c>
      <c r="AM1832" s="18" t="s">
        <v>2226</v>
      </c>
      <c r="AN1832" s="18">
        <v>0.79444444000000003</v>
      </c>
      <c r="AO1832" s="18" t="s">
        <v>257</v>
      </c>
      <c r="AP1832" s="18" t="s">
        <v>563</v>
      </c>
      <c r="AQ1832" s="18">
        <v>5</v>
      </c>
      <c r="AR1832" s="18" t="s">
        <v>2227</v>
      </c>
      <c r="AS1832" s="18">
        <v>0.74722222000000005</v>
      </c>
      <c r="AT1832" s="18">
        <v>0.84166666999999995</v>
      </c>
      <c r="AU1832" s="18">
        <v>4.7222220000000002E-2</v>
      </c>
      <c r="AV1832" s="18">
        <v>4.7222229999999997E-2</v>
      </c>
      <c r="AW1832" s="18" t="s">
        <v>557</v>
      </c>
      <c r="AX1832" s="18">
        <v>7</v>
      </c>
      <c r="AY1832" s="18" t="s">
        <v>522</v>
      </c>
      <c r="AZ1832" s="18" t="s">
        <v>257</v>
      </c>
      <c r="BA1832" s="18" t="s">
        <v>257</v>
      </c>
      <c r="BB1832" s="18" t="s">
        <v>2228</v>
      </c>
      <c r="BC1832" s="18"/>
      <c r="BD1832" s="18"/>
      <c r="BE1832" s="18"/>
      <c r="BF1832" s="18"/>
      <c r="BG1832" s="18"/>
      <c r="BH1832" s="18"/>
      <c r="BI1832" s="18"/>
      <c r="BJ1832" s="18"/>
      <c r="BK1832" s="18"/>
      <c r="BL1832" s="18"/>
      <c r="BM1832" s="18"/>
      <c r="BN1832" s="18"/>
      <c r="BO1832" s="18"/>
      <c r="BP1832" s="18"/>
      <c r="BQ1832" s="18"/>
      <c r="BR1832" s="18"/>
      <c r="BS1832" s="18"/>
      <c r="BT1832" s="18"/>
      <c r="BU1832" s="18"/>
      <c r="BV1832" s="18"/>
      <c r="BW1832" s="18"/>
      <c r="BX1832" s="18"/>
      <c r="BY1832" s="18"/>
      <c r="BZ1832" s="18"/>
      <c r="CA1832" s="18"/>
      <c r="CB1832" s="18"/>
      <c r="CC1832" s="18"/>
      <c r="CD1832" s="18"/>
      <c r="CE1832" s="18"/>
      <c r="CF1832" s="18"/>
      <c r="CG1832" s="18"/>
      <c r="CH1832" s="18"/>
      <c r="CI1832" s="18" t="s">
        <v>1907</v>
      </c>
      <c r="CJ1832" s="18">
        <v>0</v>
      </c>
      <c r="CK1832" s="18" t="s">
        <v>1267</v>
      </c>
      <c r="CL1832" s="18" t="s">
        <v>479</v>
      </c>
      <c r="CM1832" s="18">
        <v>5</v>
      </c>
      <c r="CN1832" s="18" t="s">
        <v>561</v>
      </c>
      <c r="CO1832" s="18" t="s">
        <v>257</v>
      </c>
      <c r="CP1832" s="18" t="s">
        <v>257</v>
      </c>
      <c r="CQ1832" s="18">
        <v>0</v>
      </c>
      <c r="CR1832" s="18">
        <v>0</v>
      </c>
      <c r="CS1832" s="18" t="s">
        <v>557</v>
      </c>
      <c r="CT1832" s="18">
        <v>7</v>
      </c>
      <c r="CU1832" s="18" t="s">
        <v>522</v>
      </c>
      <c r="CV1832" s="18" t="s">
        <v>257</v>
      </c>
      <c r="CW1832" s="18" t="s">
        <v>257</v>
      </c>
      <c r="CX1832" s="18" t="s">
        <v>1909</v>
      </c>
      <c r="CY1832" s="18"/>
      <c r="CZ1832" s="18"/>
      <c r="DA1832" s="18"/>
      <c r="DB1832" s="18"/>
      <c r="DC1832" s="18"/>
      <c r="DD1832" s="18"/>
      <c r="DE1832" s="18"/>
      <c r="DF1832" s="18"/>
      <c r="DG1832" s="18"/>
      <c r="DH1832" s="18"/>
      <c r="DI1832" s="18"/>
      <c r="DJ1832" s="18"/>
      <c r="DK1832" s="18"/>
      <c r="DL1832" s="18"/>
      <c r="DM1832" s="18"/>
      <c r="DN1832" s="18"/>
      <c r="DO1832" s="56"/>
      <c r="DP1832" s="56"/>
      <c r="DQ1832" s="56"/>
      <c r="DR1832" s="56"/>
      <c r="DS1832" s="56"/>
      <c r="DT1832" s="56"/>
      <c r="DU1832" s="56"/>
      <c r="DV1832" s="56">
        <v>0</v>
      </c>
      <c r="DW1832" s="18"/>
      <c r="DX1832" s="18"/>
      <c r="DY1832" s="18"/>
      <c r="DZ1832" s="56"/>
      <c r="EA1832" s="56"/>
      <c r="EB1832" s="56"/>
      <c r="EC1832" s="18"/>
      <c r="ED1832" s="56"/>
      <c r="EE1832" s="56">
        <v>0</v>
      </c>
      <c r="EF1832" s="56">
        <v>0</v>
      </c>
      <c r="EG1832" s="56">
        <v>0</v>
      </c>
      <c r="EH1832" s="18" t="s">
        <v>2229</v>
      </c>
      <c r="EI1832" s="18">
        <f t="array" ref="EI1832">IF(SUMPRODUCT(--(DO1832:DS1832&lt;&gt;""))=0, 0,1)</f>
        <v>0</v>
      </c>
      <c r="EJ1832" s="18">
        <f t="array" ref="EJ1832">IF(SUMPRODUCT(--(DT1832:EG1832&lt;&gt;""))=0, 0,1)</f>
        <v>1</v>
      </c>
      <c r="EK1832" s="18" cm="1">
        <f t="array" ref="EK1832">IF(SUMPRODUCT(--(EC1832:EG1832&lt;&gt;""))=0, 0,1)</f>
        <v>1</v>
      </c>
      <c r="EL1832" s="18">
        <f t="array" ref="EL1832">IF(SUMPRODUCT(--(EE1832:EG1832&lt;&gt;""))=0, 0,1)</f>
        <v>1</v>
      </c>
      <c r="EM1832" s="18">
        <f t="shared" si="375"/>
        <v>0</v>
      </c>
      <c r="EN1832" s="18" t="str">
        <f t="shared" si="376"/>
        <v>NA</v>
      </c>
      <c r="EO1832" s="18">
        <f t="shared" si="377"/>
        <v>0</v>
      </c>
      <c r="EP1832" s="18">
        <f t="shared" si="378"/>
        <v>0</v>
      </c>
      <c r="EQ1832" s="18">
        <f t="shared" si="333"/>
        <v>0</v>
      </c>
      <c r="ER1832" s="18" t="s">
        <v>2084</v>
      </c>
      <c r="ES1832" s="59">
        <v>43949</v>
      </c>
      <c r="ET1832" s="18"/>
      <c r="EU1832" s="18"/>
    </row>
    <row r="1833" spans="1:151" s="1" customFormat="1" ht="15.75" customHeight="1" x14ac:dyDescent="0.2">
      <c r="A1833" s="5" t="s">
        <v>1986</v>
      </c>
      <c r="B1833" s="24" t="s">
        <v>2219</v>
      </c>
      <c r="C1833" s="56">
        <v>1</v>
      </c>
      <c r="D1833" s="18" t="s">
        <v>1651</v>
      </c>
      <c r="E1833" s="18" t="s">
        <v>2948</v>
      </c>
      <c r="F1833" s="18" t="s">
        <v>553</v>
      </c>
      <c r="G1833" s="18" t="s">
        <v>2250</v>
      </c>
      <c r="H1833" s="18" t="s">
        <v>2251</v>
      </c>
      <c r="I1833" s="18" t="s">
        <v>577</v>
      </c>
      <c r="J1833" s="18" t="s">
        <v>595</v>
      </c>
      <c r="K1833" s="18" t="s">
        <v>257</v>
      </c>
      <c r="L1833" s="18" t="s">
        <v>1936</v>
      </c>
      <c r="M1833" s="18" t="s">
        <v>341</v>
      </c>
      <c r="N1833" s="56">
        <v>30</v>
      </c>
      <c r="O1833" s="18" t="s">
        <v>2220</v>
      </c>
      <c r="P1833" s="18" t="s">
        <v>2128</v>
      </c>
      <c r="Q1833" s="18" t="s">
        <v>254</v>
      </c>
      <c r="R1833" s="18" t="s">
        <v>2221</v>
      </c>
      <c r="S1833" s="18" t="s">
        <v>2222</v>
      </c>
      <c r="T1833" s="18" t="s">
        <v>2223</v>
      </c>
      <c r="U1833" s="26" t="s">
        <v>257</v>
      </c>
      <c r="V1833" s="26" t="s">
        <v>257</v>
      </c>
      <c r="W1833" s="26" t="s">
        <v>257</v>
      </c>
      <c r="X1833" s="18" t="s">
        <v>2224</v>
      </c>
      <c r="Y1833" s="18">
        <v>1</v>
      </c>
      <c r="Z1833" s="18" t="s">
        <v>2202</v>
      </c>
      <c r="AA1833" s="18" t="s">
        <v>257</v>
      </c>
      <c r="AB1833" s="57">
        <f t="shared" si="340"/>
        <v>1</v>
      </c>
      <c r="AC1833" s="18" t="s">
        <v>595</v>
      </c>
      <c r="AD1833" s="18" t="s">
        <v>595</v>
      </c>
      <c r="AE1833" s="18" t="s">
        <v>595</v>
      </c>
      <c r="AF1833" s="18" t="s">
        <v>595</v>
      </c>
      <c r="AG1833" s="18" t="s">
        <v>595</v>
      </c>
      <c r="AH1833" s="18" t="s">
        <v>595</v>
      </c>
      <c r="AI1833" s="18">
        <v>14</v>
      </c>
      <c r="AJ1833" s="18" t="s">
        <v>522</v>
      </c>
      <c r="AK1833" s="18">
        <v>14</v>
      </c>
      <c r="AL1833" s="18"/>
      <c r="AM1833" s="18" t="s">
        <v>2226</v>
      </c>
      <c r="AN1833" s="18">
        <v>0.78055556000000004</v>
      </c>
      <c r="AO1833" s="18" t="s">
        <v>257</v>
      </c>
      <c r="AP1833" s="18" t="s">
        <v>563</v>
      </c>
      <c r="AQ1833" s="18">
        <v>5</v>
      </c>
      <c r="AR1833" s="18" t="s">
        <v>2227</v>
      </c>
      <c r="AS1833" s="18">
        <v>0.75277777999999995</v>
      </c>
      <c r="AT1833" s="18">
        <v>0.81111111000000002</v>
      </c>
      <c r="AU1833" s="18">
        <v>2.7777779999999998E-2</v>
      </c>
      <c r="AV1833" s="18">
        <v>3.0555550000000001E-2</v>
      </c>
      <c r="AW1833" s="18" t="s">
        <v>557</v>
      </c>
      <c r="AX1833" s="18">
        <v>14</v>
      </c>
      <c r="AY1833" s="18" t="s">
        <v>522</v>
      </c>
      <c r="AZ1833" s="18" t="s">
        <v>257</v>
      </c>
      <c r="BA1833" s="18" t="s">
        <v>257</v>
      </c>
      <c r="BB1833" s="18" t="s">
        <v>2228</v>
      </c>
      <c r="BC1833" s="18"/>
      <c r="BD1833" s="18"/>
      <c r="BE1833" s="18"/>
      <c r="BF1833" s="18"/>
      <c r="BG1833" s="18"/>
      <c r="BH1833" s="18"/>
      <c r="BI1833" s="18"/>
      <c r="BJ1833" s="18"/>
      <c r="BK1833" s="18"/>
      <c r="BL1833" s="18"/>
      <c r="BM1833" s="18"/>
      <c r="BN1833" s="18"/>
      <c r="BO1833" s="18"/>
      <c r="BP1833" s="18"/>
      <c r="BQ1833" s="18"/>
      <c r="BR1833" s="18"/>
      <c r="BS1833" s="18"/>
      <c r="BT1833" s="18"/>
      <c r="BU1833" s="18"/>
      <c r="BV1833" s="18"/>
      <c r="BW1833" s="18"/>
      <c r="BX1833" s="18"/>
      <c r="BY1833" s="18"/>
      <c r="BZ1833" s="18"/>
      <c r="CA1833" s="18"/>
      <c r="CB1833" s="18"/>
      <c r="CC1833" s="18"/>
      <c r="CD1833" s="18"/>
      <c r="CE1833" s="18"/>
      <c r="CF1833" s="18"/>
      <c r="CG1833" s="18"/>
      <c r="CH1833" s="18"/>
      <c r="CI1833" s="18" t="s">
        <v>1907</v>
      </c>
      <c r="CJ1833" s="18">
        <v>0</v>
      </c>
      <c r="CK1833" s="18" t="s">
        <v>1267</v>
      </c>
      <c r="CL1833" s="18" t="s">
        <v>479</v>
      </c>
      <c r="CM1833" s="18">
        <v>5</v>
      </c>
      <c r="CN1833" s="18" t="s">
        <v>561</v>
      </c>
      <c r="CO1833" s="18" t="s">
        <v>257</v>
      </c>
      <c r="CP1833" s="18" t="s">
        <v>257</v>
      </c>
      <c r="CQ1833" s="18">
        <v>0</v>
      </c>
      <c r="CR1833" s="18">
        <v>0</v>
      </c>
      <c r="CS1833" s="18" t="s">
        <v>557</v>
      </c>
      <c r="CT1833" s="18">
        <v>14</v>
      </c>
      <c r="CU1833" s="18" t="s">
        <v>522</v>
      </c>
      <c r="CV1833" s="18" t="s">
        <v>257</v>
      </c>
      <c r="CW1833" s="18" t="s">
        <v>257</v>
      </c>
      <c r="CX1833" s="18" t="s">
        <v>1909</v>
      </c>
      <c r="CY1833" s="18"/>
      <c r="CZ1833" s="18"/>
      <c r="DA1833" s="18"/>
      <c r="DB1833" s="18"/>
      <c r="DC1833" s="18"/>
      <c r="DD1833" s="18"/>
      <c r="DE1833" s="18"/>
      <c r="DF1833" s="18"/>
      <c r="DG1833" s="18"/>
      <c r="DH1833" s="18"/>
      <c r="DI1833" s="18"/>
      <c r="DJ1833" s="18"/>
      <c r="DK1833" s="18"/>
      <c r="DL1833" s="18"/>
      <c r="DM1833" s="18"/>
      <c r="DN1833" s="18"/>
      <c r="DO1833" s="56"/>
      <c r="DP1833" s="56"/>
      <c r="DQ1833" s="56"/>
      <c r="DR1833" s="56"/>
      <c r="DS1833" s="56"/>
      <c r="DT1833" s="56"/>
      <c r="DU1833" s="56"/>
      <c r="DV1833" s="56">
        <v>0</v>
      </c>
      <c r="DW1833" s="18"/>
      <c r="DX1833" s="18"/>
      <c r="DY1833" s="18"/>
      <c r="DZ1833" s="56"/>
      <c r="EA1833" s="56"/>
      <c r="EB1833" s="56"/>
      <c r="EC1833" s="18"/>
      <c r="ED1833" s="56"/>
      <c r="EE1833" s="56">
        <v>0</v>
      </c>
      <c r="EF1833" s="56">
        <v>0</v>
      </c>
      <c r="EG1833" s="56">
        <v>0</v>
      </c>
      <c r="EH1833" s="18" t="s">
        <v>2229</v>
      </c>
      <c r="EI1833" s="18">
        <f t="array" ref="EI1833">IF(SUMPRODUCT(--(DO1833:DS1833&lt;&gt;""))=0, 0,1)</f>
        <v>0</v>
      </c>
      <c r="EJ1833" s="18">
        <f t="array" ref="EJ1833">IF(SUMPRODUCT(--(DT1833:EG1833&lt;&gt;""))=0, 0,1)</f>
        <v>1</v>
      </c>
      <c r="EK1833" s="18" cm="1">
        <f t="array" ref="EK1833">IF(SUMPRODUCT(--(EC1833:EG1833&lt;&gt;""))=0, 0,1)</f>
        <v>1</v>
      </c>
      <c r="EL1833" s="18">
        <f t="array" ref="EL1833">IF(SUMPRODUCT(--(EE1833:EG1833&lt;&gt;""))=0, 0,1)</f>
        <v>1</v>
      </c>
      <c r="EM1833" s="18">
        <f t="shared" si="375"/>
        <v>0</v>
      </c>
      <c r="EN1833" s="18" t="str">
        <f t="shared" si="376"/>
        <v>NA</v>
      </c>
      <c r="EO1833" s="18">
        <f t="shared" si="377"/>
        <v>0</v>
      </c>
      <c r="EP1833" s="18">
        <f t="shared" si="378"/>
        <v>0</v>
      </c>
      <c r="EQ1833" s="18">
        <f t="shared" si="333"/>
        <v>0</v>
      </c>
      <c r="ER1833" s="18" t="s">
        <v>2084</v>
      </c>
      <c r="ES1833" s="59">
        <v>43949</v>
      </c>
      <c r="ET1833" s="18"/>
      <c r="EU1833" s="18"/>
    </row>
    <row r="1834" spans="1:151" s="1" customFormat="1" ht="15.75" customHeight="1" x14ac:dyDescent="0.2">
      <c r="A1834" s="5" t="s">
        <v>1986</v>
      </c>
      <c r="B1834" s="24" t="s">
        <v>2219</v>
      </c>
      <c r="C1834" s="56">
        <v>1</v>
      </c>
      <c r="D1834" s="18" t="s">
        <v>2670</v>
      </c>
      <c r="E1834" s="18" t="s">
        <v>2948</v>
      </c>
      <c r="F1834" s="18" t="s">
        <v>553</v>
      </c>
      <c r="G1834" s="18" t="s">
        <v>2250</v>
      </c>
      <c r="H1834" s="18" t="s">
        <v>2251</v>
      </c>
      <c r="I1834" s="18" t="s">
        <v>577</v>
      </c>
      <c r="J1834" s="18" t="s">
        <v>595</v>
      </c>
      <c r="K1834" s="18" t="s">
        <v>257</v>
      </c>
      <c r="L1834" s="18" t="s">
        <v>1936</v>
      </c>
      <c r="M1834" s="18" t="s">
        <v>341</v>
      </c>
      <c r="N1834" s="56">
        <v>30</v>
      </c>
      <c r="O1834" s="18" t="s">
        <v>2220</v>
      </c>
      <c r="P1834" s="18" t="s">
        <v>2128</v>
      </c>
      <c r="Q1834" s="18" t="s">
        <v>254</v>
      </c>
      <c r="R1834" s="18" t="s">
        <v>2221</v>
      </c>
      <c r="S1834" s="18" t="s">
        <v>2222</v>
      </c>
      <c r="T1834" s="18" t="s">
        <v>2223</v>
      </c>
      <c r="U1834" s="26" t="s">
        <v>257</v>
      </c>
      <c r="V1834" s="26" t="s">
        <v>257</v>
      </c>
      <c r="W1834" s="26" t="s">
        <v>257</v>
      </c>
      <c r="X1834" s="18" t="s">
        <v>2224</v>
      </c>
      <c r="Y1834" s="18">
        <v>35.799999999999997</v>
      </c>
      <c r="Z1834" s="18" t="s">
        <v>2202</v>
      </c>
      <c r="AA1834" s="18" t="s">
        <v>257</v>
      </c>
      <c r="AB1834" s="57">
        <f t="shared" si="340"/>
        <v>35.799999999999997</v>
      </c>
      <c r="AC1834" s="18" t="s">
        <v>595</v>
      </c>
      <c r="AD1834" s="18" t="s">
        <v>595</v>
      </c>
      <c r="AE1834" s="18" t="s">
        <v>595</v>
      </c>
      <c r="AF1834" s="18">
        <v>33.5</v>
      </c>
      <c r="AG1834" s="18">
        <v>38.1</v>
      </c>
      <c r="AH1834" s="18" t="s">
        <v>595</v>
      </c>
      <c r="AI1834" s="18">
        <v>14</v>
      </c>
      <c r="AJ1834" s="18" t="s">
        <v>522</v>
      </c>
      <c r="AK1834" s="18">
        <v>14</v>
      </c>
      <c r="AL1834" s="18"/>
      <c r="AM1834" s="18" t="s">
        <v>2226</v>
      </c>
      <c r="AN1834" s="18">
        <v>0.80833332999999996</v>
      </c>
      <c r="AO1834" s="18" t="s">
        <v>257</v>
      </c>
      <c r="AP1834" s="18" t="s">
        <v>563</v>
      </c>
      <c r="AQ1834" s="18">
        <v>5</v>
      </c>
      <c r="AR1834" s="18" t="s">
        <v>2227</v>
      </c>
      <c r="AS1834" s="18">
        <v>0.81111111000000002</v>
      </c>
      <c r="AT1834" s="18">
        <v>0.83888889</v>
      </c>
      <c r="AU1834" s="18">
        <v>-2.7777800000000001E-3</v>
      </c>
      <c r="AV1834" s="18">
        <v>3.0555559999999999E-2</v>
      </c>
      <c r="AW1834" s="18" t="s">
        <v>557</v>
      </c>
      <c r="AX1834" s="18">
        <v>14</v>
      </c>
      <c r="AY1834" s="18" t="s">
        <v>522</v>
      </c>
      <c r="AZ1834" s="18" t="s">
        <v>257</v>
      </c>
      <c r="BA1834" s="18" t="s">
        <v>257</v>
      </c>
      <c r="BB1834" s="18" t="s">
        <v>2228</v>
      </c>
      <c r="BC1834" s="18"/>
      <c r="BD1834" s="18"/>
      <c r="BE1834" s="18"/>
      <c r="BF1834" s="18"/>
      <c r="BG1834" s="18"/>
      <c r="BH1834" s="18"/>
      <c r="BI1834" s="18"/>
      <c r="BJ1834" s="18"/>
      <c r="BK1834" s="18"/>
      <c r="BL1834" s="18"/>
      <c r="BM1834" s="18"/>
      <c r="BN1834" s="18"/>
      <c r="BO1834" s="18"/>
      <c r="BP1834" s="18"/>
      <c r="BQ1834" s="18"/>
      <c r="BR1834" s="18"/>
      <c r="BS1834" s="18"/>
      <c r="BT1834" s="18"/>
      <c r="BU1834" s="18"/>
      <c r="BV1834" s="18"/>
      <c r="BW1834" s="18"/>
      <c r="BX1834" s="18"/>
      <c r="BY1834" s="18"/>
      <c r="BZ1834" s="18"/>
      <c r="CA1834" s="18"/>
      <c r="CB1834" s="18"/>
      <c r="CC1834" s="18"/>
      <c r="CD1834" s="18"/>
      <c r="CE1834" s="18"/>
      <c r="CF1834" s="18"/>
      <c r="CG1834" s="18"/>
      <c r="CH1834" s="18"/>
      <c r="CI1834" s="18" t="s">
        <v>1907</v>
      </c>
      <c r="CJ1834" s="18">
        <v>0</v>
      </c>
      <c r="CK1834" s="18" t="s">
        <v>1267</v>
      </c>
      <c r="CL1834" s="18" t="s">
        <v>479</v>
      </c>
      <c r="CM1834" s="18">
        <v>5</v>
      </c>
      <c r="CN1834" s="18" t="s">
        <v>561</v>
      </c>
      <c r="CO1834" s="18" t="s">
        <v>257</v>
      </c>
      <c r="CP1834" s="18" t="s">
        <v>257</v>
      </c>
      <c r="CQ1834" s="18">
        <v>0</v>
      </c>
      <c r="CR1834" s="18">
        <v>0</v>
      </c>
      <c r="CS1834" s="18" t="s">
        <v>557</v>
      </c>
      <c r="CT1834" s="18">
        <v>14</v>
      </c>
      <c r="CU1834" s="18" t="s">
        <v>522</v>
      </c>
      <c r="CV1834" s="18" t="s">
        <v>257</v>
      </c>
      <c r="CW1834" s="18" t="s">
        <v>257</v>
      </c>
      <c r="CX1834" s="18" t="s">
        <v>1909</v>
      </c>
      <c r="CY1834" s="18"/>
      <c r="CZ1834" s="18"/>
      <c r="DA1834" s="18"/>
      <c r="DB1834" s="18"/>
      <c r="DC1834" s="18"/>
      <c r="DD1834" s="18"/>
      <c r="DE1834" s="18"/>
      <c r="DF1834" s="18"/>
      <c r="DG1834" s="18"/>
      <c r="DH1834" s="18"/>
      <c r="DI1834" s="18"/>
      <c r="DJ1834" s="18"/>
      <c r="DK1834" s="18"/>
      <c r="DL1834" s="18"/>
      <c r="DM1834" s="18"/>
      <c r="DN1834" s="18"/>
      <c r="DO1834" s="56"/>
      <c r="DP1834" s="56"/>
      <c r="DQ1834" s="56"/>
      <c r="DR1834" s="56"/>
      <c r="DS1834" s="56"/>
      <c r="DT1834" s="56"/>
      <c r="DU1834" s="56"/>
      <c r="DV1834" s="56">
        <v>0</v>
      </c>
      <c r="DW1834" s="18"/>
      <c r="DX1834" s="18"/>
      <c r="DY1834" s="18"/>
      <c r="DZ1834" s="56"/>
      <c r="EA1834" s="56"/>
      <c r="EB1834" s="56"/>
      <c r="EC1834" s="18"/>
      <c r="ED1834" s="56"/>
      <c r="EE1834" s="56">
        <v>0</v>
      </c>
      <c r="EF1834" s="56">
        <v>0</v>
      </c>
      <c r="EG1834" s="56">
        <v>0</v>
      </c>
      <c r="EH1834" s="18" t="s">
        <v>2229</v>
      </c>
      <c r="EI1834" s="18">
        <f t="array" ref="EI1834">IF(SUMPRODUCT(--(DO1834:DS1834&lt;&gt;""))=0, 0,1)</f>
        <v>0</v>
      </c>
      <c r="EJ1834" s="18">
        <f t="array" ref="EJ1834">IF(SUMPRODUCT(--(DT1834:EG1834&lt;&gt;""))=0, 0,1)</f>
        <v>1</v>
      </c>
      <c r="EK1834" s="18" cm="1">
        <f t="array" ref="EK1834">IF(SUMPRODUCT(--(EC1834:EG1834&lt;&gt;""))=0, 0,1)</f>
        <v>1</v>
      </c>
      <c r="EL1834" s="18">
        <f t="array" ref="EL1834">IF(SUMPRODUCT(--(EE1834:EG1834&lt;&gt;""))=0, 0,1)</f>
        <v>1</v>
      </c>
      <c r="EM1834" s="18">
        <f t="shared" si="375"/>
        <v>0</v>
      </c>
      <c r="EN1834" s="18" t="str">
        <f t="shared" si="376"/>
        <v>NA</v>
      </c>
      <c r="EO1834" s="18">
        <f t="shared" si="377"/>
        <v>0</v>
      </c>
      <c r="EP1834" s="18">
        <f t="shared" si="378"/>
        <v>0</v>
      </c>
      <c r="EQ1834" s="18">
        <f t="shared" si="333"/>
        <v>0</v>
      </c>
      <c r="ER1834" s="18" t="s">
        <v>2084</v>
      </c>
      <c r="ES1834" s="59">
        <v>43949</v>
      </c>
      <c r="ET1834" s="18"/>
      <c r="EU1834" s="18"/>
    </row>
    <row r="1835" spans="1:151" s="1" customFormat="1" ht="15.75" customHeight="1" x14ac:dyDescent="0.2">
      <c r="A1835" s="5" t="s">
        <v>1986</v>
      </c>
      <c r="B1835" s="24" t="s">
        <v>2219</v>
      </c>
      <c r="C1835" s="56">
        <v>1</v>
      </c>
      <c r="D1835" s="18" t="s">
        <v>2671</v>
      </c>
      <c r="E1835" s="18" t="s">
        <v>2948</v>
      </c>
      <c r="F1835" s="18" t="s">
        <v>553</v>
      </c>
      <c r="G1835" s="18" t="s">
        <v>2250</v>
      </c>
      <c r="H1835" s="18" t="s">
        <v>2251</v>
      </c>
      <c r="I1835" s="18" t="s">
        <v>577</v>
      </c>
      <c r="J1835" s="18" t="s">
        <v>595</v>
      </c>
      <c r="K1835" s="18" t="s">
        <v>257</v>
      </c>
      <c r="L1835" s="18" t="s">
        <v>1936</v>
      </c>
      <c r="M1835" s="18" t="s">
        <v>341</v>
      </c>
      <c r="N1835" s="56">
        <v>30</v>
      </c>
      <c r="O1835" s="18" t="s">
        <v>2220</v>
      </c>
      <c r="P1835" s="18" t="s">
        <v>2128</v>
      </c>
      <c r="Q1835" s="18" t="s">
        <v>254</v>
      </c>
      <c r="R1835" s="18" t="s">
        <v>2221</v>
      </c>
      <c r="S1835" s="18" t="s">
        <v>2222</v>
      </c>
      <c r="T1835" s="18" t="s">
        <v>2223</v>
      </c>
      <c r="U1835" s="26" t="s">
        <v>257</v>
      </c>
      <c r="V1835" s="26" t="s">
        <v>257</v>
      </c>
      <c r="W1835" s="26" t="s">
        <v>257</v>
      </c>
      <c r="X1835" s="18"/>
      <c r="Y1835" s="18">
        <v>35.799999999999997</v>
      </c>
      <c r="Z1835" s="18" t="s">
        <v>2202</v>
      </c>
      <c r="AA1835" s="18" t="s">
        <v>257</v>
      </c>
      <c r="AB1835" s="57">
        <f t="shared" si="340"/>
        <v>35.799999999999997</v>
      </c>
      <c r="AC1835" s="18" t="s">
        <v>595</v>
      </c>
      <c r="AD1835" s="18" t="s">
        <v>595</v>
      </c>
      <c r="AE1835" s="18" t="s">
        <v>595</v>
      </c>
      <c r="AF1835" s="18">
        <v>33.5</v>
      </c>
      <c r="AG1835" s="18">
        <v>38.1</v>
      </c>
      <c r="AH1835" s="18" t="s">
        <v>595</v>
      </c>
      <c r="AI1835" s="18">
        <v>14</v>
      </c>
      <c r="AJ1835" s="18" t="s">
        <v>522</v>
      </c>
      <c r="AK1835" s="18">
        <v>14</v>
      </c>
      <c r="AL1835" s="18" t="s">
        <v>2236</v>
      </c>
      <c r="AM1835" s="18" t="s">
        <v>2226</v>
      </c>
      <c r="AN1835" s="18">
        <v>0.77500000000000002</v>
      </c>
      <c r="AO1835" s="18" t="s">
        <v>257</v>
      </c>
      <c r="AP1835" s="18" t="s">
        <v>563</v>
      </c>
      <c r="AQ1835" s="18">
        <v>5</v>
      </c>
      <c r="AR1835" s="18" t="s">
        <v>2227</v>
      </c>
      <c r="AS1835" s="18">
        <v>0.74722222000000005</v>
      </c>
      <c r="AT1835" s="18">
        <v>0.80277778</v>
      </c>
      <c r="AU1835" s="18">
        <v>2.7777779999999998E-2</v>
      </c>
      <c r="AV1835" s="18">
        <v>2.7777779999999998E-2</v>
      </c>
      <c r="AW1835" s="18" t="s">
        <v>557</v>
      </c>
      <c r="AX1835" s="18">
        <v>14</v>
      </c>
      <c r="AY1835" s="18" t="s">
        <v>522</v>
      </c>
      <c r="AZ1835" s="18" t="s">
        <v>257</v>
      </c>
      <c r="BA1835" s="18" t="s">
        <v>257</v>
      </c>
      <c r="BB1835" s="18" t="s">
        <v>2228</v>
      </c>
      <c r="BC1835" s="18"/>
      <c r="BD1835" s="18"/>
      <c r="BE1835" s="18"/>
      <c r="BF1835" s="18"/>
      <c r="BG1835" s="18"/>
      <c r="BH1835" s="18"/>
      <c r="BI1835" s="18"/>
      <c r="BJ1835" s="18"/>
      <c r="BK1835" s="18"/>
      <c r="BL1835" s="18"/>
      <c r="BM1835" s="18"/>
      <c r="BN1835" s="18"/>
      <c r="BO1835" s="18"/>
      <c r="BP1835" s="18"/>
      <c r="BQ1835" s="18"/>
      <c r="BR1835" s="18"/>
      <c r="BS1835" s="18"/>
      <c r="BT1835" s="18"/>
      <c r="BU1835" s="18"/>
      <c r="BV1835" s="18"/>
      <c r="BW1835" s="18"/>
      <c r="BX1835" s="18"/>
      <c r="BY1835" s="18"/>
      <c r="BZ1835" s="18"/>
      <c r="CA1835" s="18"/>
      <c r="CB1835" s="18"/>
      <c r="CC1835" s="18"/>
      <c r="CD1835" s="18"/>
      <c r="CE1835" s="18"/>
      <c r="CF1835" s="18"/>
      <c r="CG1835" s="18"/>
      <c r="CH1835" s="18"/>
      <c r="CI1835" s="18" t="s">
        <v>1907</v>
      </c>
      <c r="CJ1835" s="18">
        <v>0</v>
      </c>
      <c r="CK1835" s="18" t="s">
        <v>1267</v>
      </c>
      <c r="CL1835" s="18" t="s">
        <v>479</v>
      </c>
      <c r="CM1835" s="18">
        <v>5</v>
      </c>
      <c r="CN1835" s="18" t="s">
        <v>561</v>
      </c>
      <c r="CO1835" s="18" t="s">
        <v>257</v>
      </c>
      <c r="CP1835" s="18" t="s">
        <v>257</v>
      </c>
      <c r="CQ1835" s="18">
        <v>0</v>
      </c>
      <c r="CR1835" s="18">
        <v>0</v>
      </c>
      <c r="CS1835" s="18" t="s">
        <v>557</v>
      </c>
      <c r="CT1835" s="18">
        <v>14</v>
      </c>
      <c r="CU1835" s="18" t="s">
        <v>522</v>
      </c>
      <c r="CV1835" s="18" t="s">
        <v>257</v>
      </c>
      <c r="CW1835" s="18" t="s">
        <v>257</v>
      </c>
      <c r="CX1835" s="18" t="s">
        <v>1909</v>
      </c>
      <c r="CY1835" s="18"/>
      <c r="CZ1835" s="18"/>
      <c r="DA1835" s="18"/>
      <c r="DB1835" s="18"/>
      <c r="DC1835" s="18"/>
      <c r="DD1835" s="18"/>
      <c r="DE1835" s="18"/>
      <c r="DF1835" s="18"/>
      <c r="DG1835" s="18"/>
      <c r="DH1835" s="18"/>
      <c r="DI1835" s="18"/>
      <c r="DJ1835" s="18"/>
      <c r="DK1835" s="18"/>
      <c r="DL1835" s="18"/>
      <c r="DM1835" s="18"/>
      <c r="DN1835" s="18"/>
      <c r="DO1835" s="56"/>
      <c r="DP1835" s="56"/>
      <c r="DQ1835" s="56"/>
      <c r="DR1835" s="56"/>
      <c r="DS1835" s="56"/>
      <c r="DT1835" s="56"/>
      <c r="DU1835" s="56"/>
      <c r="DV1835" s="56">
        <v>0</v>
      </c>
      <c r="DW1835" s="18"/>
      <c r="DX1835" s="18"/>
      <c r="DY1835" s="18"/>
      <c r="DZ1835" s="56"/>
      <c r="EA1835" s="56"/>
      <c r="EB1835" s="56"/>
      <c r="EC1835" s="18"/>
      <c r="ED1835" s="56"/>
      <c r="EE1835" s="56">
        <v>0</v>
      </c>
      <c r="EF1835" s="56">
        <v>0</v>
      </c>
      <c r="EG1835" s="56">
        <v>0</v>
      </c>
      <c r="EH1835" s="18" t="s">
        <v>2229</v>
      </c>
      <c r="EI1835" s="18">
        <f t="array" ref="EI1835">IF(SUMPRODUCT(--(DO1835:DS1835&lt;&gt;""))=0, 0,1)</f>
        <v>0</v>
      </c>
      <c r="EJ1835" s="18">
        <f t="array" ref="EJ1835">IF(SUMPRODUCT(--(DT1835:EG1835&lt;&gt;""))=0, 0,1)</f>
        <v>1</v>
      </c>
      <c r="EK1835" s="18" cm="1">
        <f t="array" ref="EK1835">IF(SUMPRODUCT(--(EC1835:EG1835&lt;&gt;""))=0, 0,1)</f>
        <v>1</v>
      </c>
      <c r="EL1835" s="18">
        <f t="array" ref="EL1835">IF(SUMPRODUCT(--(EE1835:EG1835&lt;&gt;""))=0, 0,1)</f>
        <v>1</v>
      </c>
      <c r="EM1835" s="18">
        <f t="shared" si="375"/>
        <v>0</v>
      </c>
      <c r="EN1835" s="18" t="str">
        <f t="shared" si="376"/>
        <v>NA</v>
      </c>
      <c r="EO1835" s="18">
        <f t="shared" si="377"/>
        <v>0</v>
      </c>
      <c r="EP1835" s="18">
        <f t="shared" si="378"/>
        <v>0</v>
      </c>
      <c r="EQ1835" s="18">
        <f t="shared" si="333"/>
        <v>0</v>
      </c>
      <c r="ER1835" s="18" t="s">
        <v>2084</v>
      </c>
      <c r="ES1835" s="59">
        <v>43949</v>
      </c>
      <c r="ET1835" s="18"/>
      <c r="EU1835" s="18"/>
    </row>
    <row r="1836" spans="1:151" s="1" customFormat="1" ht="15.75" customHeight="1" x14ac:dyDescent="0.2">
      <c r="A1836" s="5" t="s">
        <v>1986</v>
      </c>
      <c r="B1836" s="24" t="s">
        <v>2219</v>
      </c>
      <c r="C1836" s="56">
        <v>1</v>
      </c>
      <c r="D1836" s="18" t="s">
        <v>2672</v>
      </c>
      <c r="E1836" s="18" t="s">
        <v>2948</v>
      </c>
      <c r="F1836" s="18" t="s">
        <v>553</v>
      </c>
      <c r="G1836" s="18" t="s">
        <v>2250</v>
      </c>
      <c r="H1836" s="18" t="s">
        <v>2251</v>
      </c>
      <c r="I1836" s="18" t="s">
        <v>577</v>
      </c>
      <c r="J1836" s="18" t="s">
        <v>595</v>
      </c>
      <c r="K1836" s="18" t="s">
        <v>257</v>
      </c>
      <c r="L1836" s="18" t="s">
        <v>1936</v>
      </c>
      <c r="M1836" s="18" t="s">
        <v>341</v>
      </c>
      <c r="N1836" s="56">
        <v>30</v>
      </c>
      <c r="O1836" s="18" t="s">
        <v>2220</v>
      </c>
      <c r="P1836" s="18" t="s">
        <v>2128</v>
      </c>
      <c r="Q1836" s="18" t="s">
        <v>254</v>
      </c>
      <c r="R1836" s="18" t="s">
        <v>2221</v>
      </c>
      <c r="S1836" s="18" t="s">
        <v>2222</v>
      </c>
      <c r="T1836" s="18" t="s">
        <v>2223</v>
      </c>
      <c r="U1836" s="26" t="s">
        <v>257</v>
      </c>
      <c r="V1836" s="26" t="s">
        <v>257</v>
      </c>
      <c r="W1836" s="26" t="s">
        <v>257</v>
      </c>
      <c r="X1836" s="18" t="s">
        <v>2224</v>
      </c>
      <c r="Y1836" s="18">
        <v>92.4</v>
      </c>
      <c r="Z1836" s="18" t="s">
        <v>2202</v>
      </c>
      <c r="AA1836" s="18" t="s">
        <v>257</v>
      </c>
      <c r="AB1836" s="57">
        <f t="shared" si="340"/>
        <v>92.4</v>
      </c>
      <c r="AC1836" s="18" t="s">
        <v>595</v>
      </c>
      <c r="AD1836" s="18" t="s">
        <v>595</v>
      </c>
      <c r="AE1836" s="18" t="s">
        <v>595</v>
      </c>
      <c r="AF1836" s="18">
        <v>87.8</v>
      </c>
      <c r="AG1836" s="18">
        <v>96.8</v>
      </c>
      <c r="AH1836" s="18" t="s">
        <v>595</v>
      </c>
      <c r="AI1836" s="18">
        <v>14</v>
      </c>
      <c r="AJ1836" s="18" t="s">
        <v>522</v>
      </c>
      <c r="AK1836" s="18">
        <v>14</v>
      </c>
      <c r="AL1836" s="18"/>
      <c r="AM1836" s="18" t="s">
        <v>2226</v>
      </c>
      <c r="AN1836" s="18">
        <v>0.75</v>
      </c>
      <c r="AO1836" s="18" t="s">
        <v>257</v>
      </c>
      <c r="AP1836" s="18" t="s">
        <v>563</v>
      </c>
      <c r="AQ1836" s="18">
        <v>5</v>
      </c>
      <c r="AR1836" s="18" t="s">
        <v>2227</v>
      </c>
      <c r="AS1836" s="18">
        <v>0.75</v>
      </c>
      <c r="AT1836" s="18">
        <v>0.78611111</v>
      </c>
      <c r="AU1836" s="18">
        <v>0</v>
      </c>
      <c r="AV1836" s="18">
        <v>3.6111110000000002E-2</v>
      </c>
      <c r="AW1836" s="18" t="s">
        <v>557</v>
      </c>
      <c r="AX1836" s="18">
        <v>14</v>
      </c>
      <c r="AY1836" s="18" t="s">
        <v>522</v>
      </c>
      <c r="AZ1836" s="18" t="s">
        <v>257</v>
      </c>
      <c r="BA1836" s="18" t="s">
        <v>257</v>
      </c>
      <c r="BB1836" s="18" t="s">
        <v>2228</v>
      </c>
      <c r="BC1836" s="18"/>
      <c r="BD1836" s="18"/>
      <c r="BE1836" s="18"/>
      <c r="BF1836" s="18"/>
      <c r="BG1836" s="18"/>
      <c r="BH1836" s="18"/>
      <c r="BI1836" s="18"/>
      <c r="BJ1836" s="18"/>
      <c r="BK1836" s="18"/>
      <c r="BL1836" s="18"/>
      <c r="BM1836" s="18"/>
      <c r="BN1836" s="18"/>
      <c r="BO1836" s="18"/>
      <c r="BP1836" s="18"/>
      <c r="BQ1836" s="18"/>
      <c r="BR1836" s="18"/>
      <c r="BS1836" s="18"/>
      <c r="BT1836" s="18"/>
      <c r="BU1836" s="18"/>
      <c r="BV1836" s="18"/>
      <c r="BW1836" s="18"/>
      <c r="BX1836" s="18"/>
      <c r="BY1836" s="18"/>
      <c r="BZ1836" s="18"/>
      <c r="CA1836" s="18"/>
      <c r="CB1836" s="18"/>
      <c r="CC1836" s="18"/>
      <c r="CD1836" s="18"/>
      <c r="CE1836" s="18"/>
      <c r="CF1836" s="18"/>
      <c r="CG1836" s="18"/>
      <c r="CH1836" s="18"/>
      <c r="CI1836" s="18" t="s">
        <v>1907</v>
      </c>
      <c r="CJ1836" s="18">
        <v>0</v>
      </c>
      <c r="CK1836" s="18" t="s">
        <v>1267</v>
      </c>
      <c r="CL1836" s="18" t="s">
        <v>479</v>
      </c>
      <c r="CM1836" s="18">
        <v>5</v>
      </c>
      <c r="CN1836" s="18" t="s">
        <v>561</v>
      </c>
      <c r="CO1836" s="18" t="s">
        <v>257</v>
      </c>
      <c r="CP1836" s="18" t="s">
        <v>257</v>
      </c>
      <c r="CQ1836" s="18">
        <v>0</v>
      </c>
      <c r="CR1836" s="18">
        <v>0</v>
      </c>
      <c r="CS1836" s="18" t="s">
        <v>557</v>
      </c>
      <c r="CT1836" s="18">
        <v>14</v>
      </c>
      <c r="CU1836" s="18" t="s">
        <v>522</v>
      </c>
      <c r="CV1836" s="18" t="s">
        <v>257</v>
      </c>
      <c r="CW1836" s="18" t="s">
        <v>257</v>
      </c>
      <c r="CX1836" s="18" t="s">
        <v>1909</v>
      </c>
      <c r="CY1836" s="18"/>
      <c r="CZ1836" s="18"/>
      <c r="DA1836" s="18"/>
      <c r="DB1836" s="18"/>
      <c r="DC1836" s="18"/>
      <c r="DD1836" s="18"/>
      <c r="DE1836" s="18"/>
      <c r="DF1836" s="18"/>
      <c r="DG1836" s="18"/>
      <c r="DH1836" s="18"/>
      <c r="DI1836" s="18"/>
      <c r="DJ1836" s="18"/>
      <c r="DK1836" s="18"/>
      <c r="DL1836" s="18"/>
      <c r="DM1836" s="18"/>
      <c r="DN1836" s="18"/>
      <c r="DO1836" s="56"/>
      <c r="DP1836" s="56"/>
      <c r="DQ1836" s="56"/>
      <c r="DR1836" s="56"/>
      <c r="DS1836" s="56"/>
      <c r="DT1836" s="56"/>
      <c r="DU1836" s="56"/>
      <c r="DV1836" s="56">
        <v>0</v>
      </c>
      <c r="DW1836" s="18"/>
      <c r="DX1836" s="18"/>
      <c r="DY1836" s="18"/>
      <c r="DZ1836" s="56"/>
      <c r="EA1836" s="56"/>
      <c r="EB1836" s="56"/>
      <c r="EC1836" s="18"/>
      <c r="ED1836" s="56"/>
      <c r="EE1836" s="56">
        <v>0</v>
      </c>
      <c r="EF1836" s="56">
        <v>0</v>
      </c>
      <c r="EG1836" s="56">
        <v>0</v>
      </c>
      <c r="EH1836" s="18" t="s">
        <v>2229</v>
      </c>
      <c r="EI1836" s="18">
        <f t="array" ref="EI1836">IF(SUMPRODUCT(--(DO1836:DS1836&lt;&gt;""))=0, 0,1)</f>
        <v>0</v>
      </c>
      <c r="EJ1836" s="18">
        <f t="array" ref="EJ1836">IF(SUMPRODUCT(--(DT1836:EG1836&lt;&gt;""))=0, 0,1)</f>
        <v>1</v>
      </c>
      <c r="EK1836" s="18" cm="1">
        <f t="array" ref="EK1836">IF(SUMPRODUCT(--(EC1836:EG1836&lt;&gt;""))=0, 0,1)</f>
        <v>1</v>
      </c>
      <c r="EL1836" s="18">
        <f t="array" ref="EL1836">IF(SUMPRODUCT(--(EE1836:EG1836&lt;&gt;""))=0, 0,1)</f>
        <v>1</v>
      </c>
      <c r="EM1836" s="18">
        <f t="shared" si="375"/>
        <v>0</v>
      </c>
      <c r="EN1836" s="18" t="str">
        <f t="shared" si="376"/>
        <v>NA</v>
      </c>
      <c r="EO1836" s="18">
        <f t="shared" si="377"/>
        <v>0</v>
      </c>
      <c r="EP1836" s="18">
        <f t="shared" si="378"/>
        <v>0</v>
      </c>
      <c r="EQ1836" s="18">
        <f t="shared" si="333"/>
        <v>0</v>
      </c>
      <c r="ER1836" s="18" t="s">
        <v>2084</v>
      </c>
      <c r="ES1836" s="59">
        <v>43949</v>
      </c>
      <c r="ET1836" s="18"/>
      <c r="EU1836" s="18"/>
    </row>
    <row r="1837" spans="1:151" s="1" customFormat="1" ht="15.75" customHeight="1" x14ac:dyDescent="0.2">
      <c r="A1837" s="5" t="s">
        <v>1986</v>
      </c>
      <c r="B1837" s="24" t="s">
        <v>2219</v>
      </c>
      <c r="C1837" s="56">
        <v>1</v>
      </c>
      <c r="D1837" s="18" t="s">
        <v>2673</v>
      </c>
      <c r="E1837" s="18" t="s">
        <v>2948</v>
      </c>
      <c r="F1837" s="18" t="s">
        <v>553</v>
      </c>
      <c r="G1837" s="18" t="s">
        <v>2250</v>
      </c>
      <c r="H1837" s="18" t="s">
        <v>2251</v>
      </c>
      <c r="I1837" s="18" t="s">
        <v>577</v>
      </c>
      <c r="J1837" s="18" t="s">
        <v>595</v>
      </c>
      <c r="K1837" s="18" t="s">
        <v>257</v>
      </c>
      <c r="L1837" s="18" t="s">
        <v>1936</v>
      </c>
      <c r="M1837" s="18" t="s">
        <v>341</v>
      </c>
      <c r="N1837" s="56">
        <v>30</v>
      </c>
      <c r="O1837" s="18" t="s">
        <v>2220</v>
      </c>
      <c r="P1837" s="18" t="s">
        <v>2128</v>
      </c>
      <c r="Q1837" s="18" t="s">
        <v>254</v>
      </c>
      <c r="R1837" s="18" t="s">
        <v>2221</v>
      </c>
      <c r="S1837" s="18" t="s">
        <v>2222</v>
      </c>
      <c r="T1837" s="18" t="s">
        <v>2223</v>
      </c>
      <c r="U1837" s="26" t="s">
        <v>257</v>
      </c>
      <c r="V1837" s="26" t="s">
        <v>257</v>
      </c>
      <c r="W1837" s="26" t="s">
        <v>257</v>
      </c>
      <c r="X1837" s="18" t="s">
        <v>2224</v>
      </c>
      <c r="Y1837" s="18">
        <v>92.4</v>
      </c>
      <c r="Z1837" s="18" t="s">
        <v>2202</v>
      </c>
      <c r="AA1837" s="18" t="s">
        <v>257</v>
      </c>
      <c r="AB1837" s="57">
        <f t="shared" si="340"/>
        <v>92.4</v>
      </c>
      <c r="AC1837" s="18" t="s">
        <v>595</v>
      </c>
      <c r="AD1837" s="18" t="s">
        <v>595</v>
      </c>
      <c r="AE1837" s="18" t="s">
        <v>595</v>
      </c>
      <c r="AF1837" s="18">
        <v>87.8</v>
      </c>
      <c r="AG1837" s="18">
        <v>96.8</v>
      </c>
      <c r="AH1837" s="18" t="s">
        <v>595</v>
      </c>
      <c r="AI1837" s="18">
        <v>14</v>
      </c>
      <c r="AJ1837" s="18" t="s">
        <v>522</v>
      </c>
      <c r="AK1837" s="18">
        <v>14</v>
      </c>
      <c r="AL1837" s="18" t="s">
        <v>2236</v>
      </c>
      <c r="AM1837" s="18" t="s">
        <v>2226</v>
      </c>
      <c r="AN1837" s="18">
        <v>0.80555555999999995</v>
      </c>
      <c r="AO1837" s="18" t="s">
        <v>257</v>
      </c>
      <c r="AP1837" s="18" t="s">
        <v>563</v>
      </c>
      <c r="AQ1837" s="18">
        <v>5</v>
      </c>
      <c r="AR1837" s="18" t="s">
        <v>2227</v>
      </c>
      <c r="AS1837" s="18">
        <v>0.76944444000000001</v>
      </c>
      <c r="AT1837" s="18">
        <v>0.84166666999999995</v>
      </c>
      <c r="AU1837" s="18">
        <v>3.6111119999999997E-2</v>
      </c>
      <c r="AV1837" s="18">
        <v>3.6111110000000002E-2</v>
      </c>
      <c r="AW1837" s="18" t="s">
        <v>557</v>
      </c>
      <c r="AX1837" s="18">
        <v>14</v>
      </c>
      <c r="AY1837" s="18" t="s">
        <v>522</v>
      </c>
      <c r="AZ1837" s="18" t="s">
        <v>257</v>
      </c>
      <c r="BA1837" s="18" t="s">
        <v>257</v>
      </c>
      <c r="BB1837" s="18" t="s">
        <v>2228</v>
      </c>
      <c r="BC1837" s="18"/>
      <c r="BD1837" s="18"/>
      <c r="BE1837" s="18"/>
      <c r="BF1837" s="18"/>
      <c r="BG1837" s="18"/>
      <c r="BH1837" s="18"/>
      <c r="BI1837" s="18"/>
      <c r="BJ1837" s="18"/>
      <c r="BK1837" s="18"/>
      <c r="BL1837" s="18"/>
      <c r="BM1837" s="18"/>
      <c r="BN1837" s="18"/>
      <c r="BO1837" s="18"/>
      <c r="BP1837" s="18"/>
      <c r="BQ1837" s="18"/>
      <c r="BR1837" s="18"/>
      <c r="BS1837" s="18"/>
      <c r="BT1837" s="18"/>
      <c r="BU1837" s="18"/>
      <c r="BV1837" s="18"/>
      <c r="BW1837" s="18"/>
      <c r="BX1837" s="18"/>
      <c r="BY1837" s="18"/>
      <c r="BZ1837" s="18"/>
      <c r="CA1837" s="18"/>
      <c r="CB1837" s="18"/>
      <c r="CC1837" s="18"/>
      <c r="CD1837" s="18"/>
      <c r="CE1837" s="18"/>
      <c r="CF1837" s="18"/>
      <c r="CG1837" s="18"/>
      <c r="CH1837" s="18"/>
      <c r="CI1837" s="18" t="s">
        <v>1907</v>
      </c>
      <c r="CJ1837" s="18">
        <v>0</v>
      </c>
      <c r="CK1837" s="18" t="s">
        <v>1267</v>
      </c>
      <c r="CL1837" s="18" t="s">
        <v>479</v>
      </c>
      <c r="CM1837" s="18">
        <v>5</v>
      </c>
      <c r="CN1837" s="18" t="s">
        <v>561</v>
      </c>
      <c r="CO1837" s="18" t="s">
        <v>257</v>
      </c>
      <c r="CP1837" s="18" t="s">
        <v>257</v>
      </c>
      <c r="CQ1837" s="18">
        <v>0</v>
      </c>
      <c r="CR1837" s="18">
        <v>0</v>
      </c>
      <c r="CS1837" s="18" t="s">
        <v>557</v>
      </c>
      <c r="CT1837" s="18">
        <v>14</v>
      </c>
      <c r="CU1837" s="18" t="s">
        <v>522</v>
      </c>
      <c r="CV1837" s="18" t="s">
        <v>257</v>
      </c>
      <c r="CW1837" s="18" t="s">
        <v>257</v>
      </c>
      <c r="CX1837" s="18" t="s">
        <v>1909</v>
      </c>
      <c r="CY1837" s="18"/>
      <c r="CZ1837" s="18"/>
      <c r="DA1837" s="18"/>
      <c r="DB1837" s="18"/>
      <c r="DC1837" s="18"/>
      <c r="DD1837" s="18"/>
      <c r="DE1837" s="18"/>
      <c r="DF1837" s="18"/>
      <c r="DG1837" s="18"/>
      <c r="DH1837" s="18"/>
      <c r="DI1837" s="18"/>
      <c r="DJ1837" s="18"/>
      <c r="DK1837" s="18"/>
      <c r="DL1837" s="18"/>
      <c r="DM1837" s="18"/>
      <c r="DN1837" s="18"/>
      <c r="DO1837" s="56"/>
      <c r="DP1837" s="56"/>
      <c r="DQ1837" s="56"/>
      <c r="DR1837" s="56"/>
      <c r="DS1837" s="56"/>
      <c r="DT1837" s="56"/>
      <c r="DU1837" s="56"/>
      <c r="DV1837" s="56">
        <v>0</v>
      </c>
      <c r="DW1837" s="18"/>
      <c r="DX1837" s="18"/>
      <c r="DY1837" s="18"/>
      <c r="DZ1837" s="56"/>
      <c r="EA1837" s="56"/>
      <c r="EB1837" s="56"/>
      <c r="EC1837" s="18"/>
      <c r="ED1837" s="56"/>
      <c r="EE1837" s="56">
        <v>0</v>
      </c>
      <c r="EF1837" s="56">
        <v>0</v>
      </c>
      <c r="EG1837" s="56">
        <v>0</v>
      </c>
      <c r="EH1837" s="18" t="s">
        <v>2229</v>
      </c>
      <c r="EI1837" s="18">
        <f t="array" ref="EI1837">IF(SUMPRODUCT(--(DO1837:DS1837&lt;&gt;""))=0, 0,1)</f>
        <v>0</v>
      </c>
      <c r="EJ1837" s="18">
        <f t="array" ref="EJ1837">IF(SUMPRODUCT(--(DT1837:EG1837&lt;&gt;""))=0, 0,1)</f>
        <v>1</v>
      </c>
      <c r="EK1837" s="18" cm="1">
        <f t="array" ref="EK1837">IF(SUMPRODUCT(--(EC1837:EG1837&lt;&gt;""))=0, 0,1)</f>
        <v>1</v>
      </c>
      <c r="EL1837" s="18">
        <f t="array" ref="EL1837">IF(SUMPRODUCT(--(EE1837:EG1837&lt;&gt;""))=0, 0,1)</f>
        <v>1</v>
      </c>
      <c r="EM1837" s="18">
        <f t="shared" si="375"/>
        <v>0</v>
      </c>
      <c r="EN1837" s="18" t="str">
        <f t="shared" si="376"/>
        <v>NA</v>
      </c>
      <c r="EO1837" s="18">
        <f t="shared" si="377"/>
        <v>0</v>
      </c>
      <c r="EP1837" s="18">
        <f t="shared" si="378"/>
        <v>0</v>
      </c>
      <c r="EQ1837" s="18">
        <f t="shared" si="333"/>
        <v>0</v>
      </c>
      <c r="ER1837" s="18" t="s">
        <v>2084</v>
      </c>
      <c r="ES1837" s="59">
        <v>43949</v>
      </c>
      <c r="ET1837" s="18"/>
      <c r="EU1837" s="18"/>
    </row>
    <row r="1838" spans="1:151" s="1" customFormat="1" ht="15.75" customHeight="1" x14ac:dyDescent="0.2">
      <c r="A1838" s="5" t="s">
        <v>1986</v>
      </c>
      <c r="B1838" s="24" t="s">
        <v>2219</v>
      </c>
      <c r="C1838" s="56">
        <v>1</v>
      </c>
      <c r="D1838" s="18" t="s">
        <v>1651</v>
      </c>
      <c r="E1838" s="18" t="s">
        <v>2949</v>
      </c>
      <c r="F1838" s="18" t="s">
        <v>553</v>
      </c>
      <c r="G1838" s="18" t="s">
        <v>2250</v>
      </c>
      <c r="H1838" s="18" t="s">
        <v>2251</v>
      </c>
      <c r="I1838" s="18" t="s">
        <v>577</v>
      </c>
      <c r="J1838" s="18" t="s">
        <v>595</v>
      </c>
      <c r="K1838" s="18" t="s">
        <v>257</v>
      </c>
      <c r="L1838" s="18" t="s">
        <v>1936</v>
      </c>
      <c r="M1838" s="18" t="s">
        <v>341</v>
      </c>
      <c r="N1838" s="56">
        <v>30</v>
      </c>
      <c r="O1838" s="18" t="s">
        <v>2220</v>
      </c>
      <c r="P1838" s="18" t="s">
        <v>2128</v>
      </c>
      <c r="Q1838" s="18" t="s">
        <v>254</v>
      </c>
      <c r="R1838" s="18" t="s">
        <v>2221</v>
      </c>
      <c r="S1838" s="18" t="s">
        <v>2222</v>
      </c>
      <c r="T1838" s="18" t="s">
        <v>2223</v>
      </c>
      <c r="U1838" s="26" t="s">
        <v>257</v>
      </c>
      <c r="V1838" s="26" t="s">
        <v>257</v>
      </c>
      <c r="W1838" s="26" t="s">
        <v>257</v>
      </c>
      <c r="X1838" s="18" t="s">
        <v>2224</v>
      </c>
      <c r="Y1838" s="18">
        <v>1</v>
      </c>
      <c r="Z1838" s="18" t="s">
        <v>2202</v>
      </c>
      <c r="AA1838" s="18" t="s">
        <v>257</v>
      </c>
      <c r="AB1838" s="57">
        <f t="shared" si="340"/>
        <v>1</v>
      </c>
      <c r="AC1838" s="18" t="s">
        <v>595</v>
      </c>
      <c r="AD1838" s="18" t="s">
        <v>595</v>
      </c>
      <c r="AE1838" s="18" t="s">
        <v>595</v>
      </c>
      <c r="AF1838" s="18" t="s">
        <v>595</v>
      </c>
      <c r="AG1838" s="18" t="s">
        <v>595</v>
      </c>
      <c r="AH1838" s="18" t="s">
        <v>595</v>
      </c>
      <c r="AI1838" s="18">
        <v>21</v>
      </c>
      <c r="AJ1838" s="18" t="s">
        <v>522</v>
      </c>
      <c r="AK1838" s="18">
        <v>21</v>
      </c>
      <c r="AL1838" s="18"/>
      <c r="AM1838" s="18" t="s">
        <v>2226</v>
      </c>
      <c r="AN1838" s="18">
        <v>0.76666666999999999</v>
      </c>
      <c r="AO1838" s="18" t="s">
        <v>257</v>
      </c>
      <c r="AP1838" s="18" t="s">
        <v>563</v>
      </c>
      <c r="AQ1838" s="18">
        <v>5</v>
      </c>
      <c r="AR1838" s="18" t="s">
        <v>2227</v>
      </c>
      <c r="AS1838" s="18">
        <v>0.73055555999999999</v>
      </c>
      <c r="AT1838" s="18">
        <v>0.80277778</v>
      </c>
      <c r="AU1838" s="18">
        <v>3.6111110000000002E-2</v>
      </c>
      <c r="AV1838" s="18">
        <v>3.6111110000000002E-2</v>
      </c>
      <c r="AW1838" s="18" t="s">
        <v>557</v>
      </c>
      <c r="AX1838" s="18">
        <v>21</v>
      </c>
      <c r="AY1838" s="18" t="s">
        <v>522</v>
      </c>
      <c r="AZ1838" s="18" t="s">
        <v>257</v>
      </c>
      <c r="BA1838" s="18" t="s">
        <v>257</v>
      </c>
      <c r="BB1838" s="18" t="s">
        <v>2228</v>
      </c>
      <c r="BC1838" s="18"/>
      <c r="BD1838" s="18"/>
      <c r="BE1838" s="18"/>
      <c r="BF1838" s="18"/>
      <c r="BG1838" s="18"/>
      <c r="BH1838" s="18"/>
      <c r="BI1838" s="18"/>
      <c r="BJ1838" s="18"/>
      <c r="BK1838" s="18"/>
      <c r="BL1838" s="18"/>
      <c r="BM1838" s="18"/>
      <c r="BN1838" s="18"/>
      <c r="BO1838" s="18"/>
      <c r="BP1838" s="18"/>
      <c r="BQ1838" s="18"/>
      <c r="BR1838" s="18"/>
      <c r="BS1838" s="18"/>
      <c r="BT1838" s="18"/>
      <c r="BU1838" s="18"/>
      <c r="BV1838" s="18"/>
      <c r="BW1838" s="18"/>
      <c r="BX1838" s="18"/>
      <c r="BY1838" s="18"/>
      <c r="BZ1838" s="18"/>
      <c r="CA1838" s="18"/>
      <c r="CB1838" s="18"/>
      <c r="CC1838" s="18"/>
      <c r="CD1838" s="18"/>
      <c r="CE1838" s="18"/>
      <c r="CF1838" s="18"/>
      <c r="CG1838" s="18"/>
      <c r="CH1838" s="18"/>
      <c r="CI1838" s="18" t="s">
        <v>1907</v>
      </c>
      <c r="CJ1838" s="18">
        <v>0</v>
      </c>
      <c r="CK1838" s="18" t="s">
        <v>1267</v>
      </c>
      <c r="CL1838" s="18" t="s">
        <v>479</v>
      </c>
      <c r="CM1838" s="18">
        <v>5</v>
      </c>
      <c r="CN1838" s="18" t="s">
        <v>561</v>
      </c>
      <c r="CO1838" s="18" t="s">
        <v>257</v>
      </c>
      <c r="CP1838" s="18" t="s">
        <v>257</v>
      </c>
      <c r="CQ1838" s="18">
        <v>0</v>
      </c>
      <c r="CR1838" s="18">
        <v>0</v>
      </c>
      <c r="CS1838" s="18" t="s">
        <v>557</v>
      </c>
      <c r="CT1838" s="18">
        <v>21</v>
      </c>
      <c r="CU1838" s="18" t="s">
        <v>522</v>
      </c>
      <c r="CV1838" s="18" t="s">
        <v>257</v>
      </c>
      <c r="CW1838" s="18" t="s">
        <v>257</v>
      </c>
      <c r="CX1838" s="18" t="s">
        <v>1909</v>
      </c>
      <c r="CY1838" s="18"/>
      <c r="CZ1838" s="18"/>
      <c r="DA1838" s="18"/>
      <c r="DB1838" s="18"/>
      <c r="DC1838" s="18"/>
      <c r="DD1838" s="18"/>
      <c r="DE1838" s="18"/>
      <c r="DF1838" s="18"/>
      <c r="DG1838" s="18"/>
      <c r="DH1838" s="18"/>
      <c r="DI1838" s="18"/>
      <c r="DJ1838" s="18"/>
      <c r="DK1838" s="18"/>
      <c r="DL1838" s="18"/>
      <c r="DM1838" s="18"/>
      <c r="DN1838" s="18"/>
      <c r="DO1838" s="56"/>
      <c r="DP1838" s="56"/>
      <c r="DQ1838" s="56"/>
      <c r="DR1838" s="56"/>
      <c r="DS1838" s="56"/>
      <c r="DT1838" s="56"/>
      <c r="DU1838" s="56"/>
      <c r="DV1838" s="56">
        <v>0</v>
      </c>
      <c r="DW1838" s="18"/>
      <c r="DX1838" s="18"/>
      <c r="DY1838" s="18"/>
      <c r="DZ1838" s="56"/>
      <c r="EA1838" s="56"/>
      <c r="EB1838" s="56"/>
      <c r="EC1838" s="18"/>
      <c r="ED1838" s="56"/>
      <c r="EE1838" s="56">
        <v>0</v>
      </c>
      <c r="EF1838" s="56">
        <v>0</v>
      </c>
      <c r="EG1838" s="56">
        <v>0</v>
      </c>
      <c r="EH1838" s="18" t="s">
        <v>2229</v>
      </c>
      <c r="EI1838" s="18">
        <f t="array" ref="EI1838">IF(SUMPRODUCT(--(DO1838:DS1838&lt;&gt;""))=0, 0,1)</f>
        <v>0</v>
      </c>
      <c r="EJ1838" s="18">
        <f t="array" ref="EJ1838">IF(SUMPRODUCT(--(DT1838:EG1838&lt;&gt;""))=0, 0,1)</f>
        <v>1</v>
      </c>
      <c r="EK1838" s="18" cm="1">
        <f t="array" ref="EK1838">IF(SUMPRODUCT(--(EC1838:EG1838&lt;&gt;""))=0, 0,1)</f>
        <v>1</v>
      </c>
      <c r="EL1838" s="18">
        <f t="array" ref="EL1838">IF(SUMPRODUCT(--(EE1838:EG1838&lt;&gt;""))=0, 0,1)</f>
        <v>1</v>
      </c>
      <c r="EM1838" s="18">
        <f t="shared" si="375"/>
        <v>0</v>
      </c>
      <c r="EN1838" s="18" t="str">
        <f t="shared" si="376"/>
        <v>NA</v>
      </c>
      <c r="EO1838" s="18">
        <f t="shared" si="377"/>
        <v>0</v>
      </c>
      <c r="EP1838" s="18">
        <f t="shared" si="378"/>
        <v>0</v>
      </c>
      <c r="EQ1838" s="18">
        <f t="shared" si="333"/>
        <v>0</v>
      </c>
      <c r="ER1838" s="18" t="s">
        <v>2084</v>
      </c>
      <c r="ES1838" s="59">
        <v>43949</v>
      </c>
      <c r="ET1838" s="18"/>
      <c r="EU1838" s="18"/>
    </row>
    <row r="1839" spans="1:151" s="1" customFormat="1" ht="15.75" customHeight="1" x14ac:dyDescent="0.2">
      <c r="A1839" s="5" t="s">
        <v>1986</v>
      </c>
      <c r="B1839" s="24" t="s">
        <v>2219</v>
      </c>
      <c r="C1839" s="56">
        <v>1</v>
      </c>
      <c r="D1839" s="18" t="s">
        <v>2670</v>
      </c>
      <c r="E1839" s="18" t="s">
        <v>2949</v>
      </c>
      <c r="F1839" s="18" t="s">
        <v>553</v>
      </c>
      <c r="G1839" s="18" t="s">
        <v>2250</v>
      </c>
      <c r="H1839" s="18" t="s">
        <v>2251</v>
      </c>
      <c r="I1839" s="18" t="s">
        <v>577</v>
      </c>
      <c r="J1839" s="18" t="s">
        <v>595</v>
      </c>
      <c r="K1839" s="18" t="s">
        <v>257</v>
      </c>
      <c r="L1839" s="18" t="s">
        <v>1936</v>
      </c>
      <c r="M1839" s="18" t="s">
        <v>341</v>
      </c>
      <c r="N1839" s="56">
        <v>30</v>
      </c>
      <c r="O1839" s="18" t="s">
        <v>2220</v>
      </c>
      <c r="P1839" s="18" t="s">
        <v>2128</v>
      </c>
      <c r="Q1839" s="18" t="s">
        <v>254</v>
      </c>
      <c r="R1839" s="18" t="s">
        <v>2221</v>
      </c>
      <c r="S1839" s="18" t="s">
        <v>2222</v>
      </c>
      <c r="T1839" s="18" t="s">
        <v>2223</v>
      </c>
      <c r="U1839" s="26" t="s">
        <v>257</v>
      </c>
      <c r="V1839" s="26" t="s">
        <v>257</v>
      </c>
      <c r="W1839" s="26" t="s">
        <v>257</v>
      </c>
      <c r="X1839" s="18" t="s">
        <v>2224</v>
      </c>
      <c r="Y1839" s="18">
        <v>35.799999999999997</v>
      </c>
      <c r="Z1839" s="18" t="s">
        <v>2202</v>
      </c>
      <c r="AA1839" s="18" t="s">
        <v>257</v>
      </c>
      <c r="AB1839" s="57">
        <f t="shared" si="340"/>
        <v>35.799999999999997</v>
      </c>
      <c r="AC1839" s="18" t="s">
        <v>595</v>
      </c>
      <c r="AD1839" s="18" t="s">
        <v>595</v>
      </c>
      <c r="AE1839" s="18" t="s">
        <v>595</v>
      </c>
      <c r="AF1839" s="18">
        <v>33.5</v>
      </c>
      <c r="AG1839" s="18">
        <v>38.1</v>
      </c>
      <c r="AH1839" s="18" t="s">
        <v>595</v>
      </c>
      <c r="AI1839" s="18">
        <v>21</v>
      </c>
      <c r="AJ1839" s="18" t="s">
        <v>522</v>
      </c>
      <c r="AK1839" s="18">
        <v>21</v>
      </c>
      <c r="AL1839" s="18"/>
      <c r="AM1839" s="18" t="s">
        <v>2226</v>
      </c>
      <c r="AN1839" s="18">
        <v>0.82777778000000002</v>
      </c>
      <c r="AO1839" s="18" t="s">
        <v>257</v>
      </c>
      <c r="AP1839" s="18" t="s">
        <v>563</v>
      </c>
      <c r="AQ1839" s="18">
        <v>5</v>
      </c>
      <c r="AR1839" s="18" t="s">
        <v>2227</v>
      </c>
      <c r="AS1839" s="18">
        <v>0.83055555999999997</v>
      </c>
      <c r="AT1839" s="18">
        <v>0.85833333000000001</v>
      </c>
      <c r="AU1839" s="18">
        <v>-2.7777800000000001E-3</v>
      </c>
      <c r="AV1839" s="18">
        <v>3.0555550000000001E-2</v>
      </c>
      <c r="AW1839" s="18" t="s">
        <v>557</v>
      </c>
      <c r="AX1839" s="18">
        <v>21</v>
      </c>
      <c r="AY1839" s="18" t="s">
        <v>522</v>
      </c>
      <c r="AZ1839" s="18" t="s">
        <v>257</v>
      </c>
      <c r="BA1839" s="18" t="s">
        <v>257</v>
      </c>
      <c r="BB1839" s="18" t="s">
        <v>2228</v>
      </c>
      <c r="BC1839" s="18"/>
      <c r="BD1839" s="18"/>
      <c r="BE1839" s="18"/>
      <c r="BF1839" s="18"/>
      <c r="BG1839" s="18"/>
      <c r="BH1839" s="18"/>
      <c r="BI1839" s="18"/>
      <c r="BJ1839" s="18"/>
      <c r="BK1839" s="18"/>
      <c r="BL1839" s="18"/>
      <c r="BM1839" s="18"/>
      <c r="BN1839" s="18"/>
      <c r="BO1839" s="18"/>
      <c r="BP1839" s="18"/>
      <c r="BQ1839" s="18"/>
      <c r="BR1839" s="18"/>
      <c r="BS1839" s="18"/>
      <c r="BT1839" s="18"/>
      <c r="BU1839" s="18"/>
      <c r="BV1839" s="18"/>
      <c r="BW1839" s="18"/>
      <c r="BX1839" s="18"/>
      <c r="BY1839" s="18"/>
      <c r="BZ1839" s="18"/>
      <c r="CA1839" s="18"/>
      <c r="CB1839" s="18"/>
      <c r="CC1839" s="18"/>
      <c r="CD1839" s="18"/>
      <c r="CE1839" s="18"/>
      <c r="CF1839" s="18"/>
      <c r="CG1839" s="18"/>
      <c r="CH1839" s="18"/>
      <c r="CI1839" s="18" t="s">
        <v>1907</v>
      </c>
      <c r="CJ1839" s="18">
        <v>0</v>
      </c>
      <c r="CK1839" s="18" t="s">
        <v>1267</v>
      </c>
      <c r="CL1839" s="18" t="s">
        <v>479</v>
      </c>
      <c r="CM1839" s="18">
        <v>5</v>
      </c>
      <c r="CN1839" s="18" t="s">
        <v>561</v>
      </c>
      <c r="CO1839" s="18" t="s">
        <v>257</v>
      </c>
      <c r="CP1839" s="18" t="s">
        <v>257</v>
      </c>
      <c r="CQ1839" s="18">
        <v>0</v>
      </c>
      <c r="CR1839" s="18">
        <v>0</v>
      </c>
      <c r="CS1839" s="18" t="s">
        <v>557</v>
      </c>
      <c r="CT1839" s="18">
        <v>21</v>
      </c>
      <c r="CU1839" s="18" t="s">
        <v>522</v>
      </c>
      <c r="CV1839" s="18" t="s">
        <v>257</v>
      </c>
      <c r="CW1839" s="18" t="s">
        <v>257</v>
      </c>
      <c r="CX1839" s="18" t="s">
        <v>1909</v>
      </c>
      <c r="CY1839" s="18"/>
      <c r="CZ1839" s="18"/>
      <c r="DA1839" s="18"/>
      <c r="DB1839" s="18"/>
      <c r="DC1839" s="18"/>
      <c r="DD1839" s="18"/>
      <c r="DE1839" s="18"/>
      <c r="DF1839" s="18"/>
      <c r="DG1839" s="18"/>
      <c r="DH1839" s="18"/>
      <c r="DI1839" s="18"/>
      <c r="DJ1839" s="18"/>
      <c r="DK1839" s="18"/>
      <c r="DL1839" s="18"/>
      <c r="DM1839" s="18"/>
      <c r="DN1839" s="18"/>
      <c r="DO1839" s="56"/>
      <c r="DP1839" s="56"/>
      <c r="DQ1839" s="56"/>
      <c r="DR1839" s="56"/>
      <c r="DS1839" s="56"/>
      <c r="DT1839" s="56"/>
      <c r="DU1839" s="56"/>
      <c r="DV1839" s="56">
        <v>0</v>
      </c>
      <c r="DW1839" s="18"/>
      <c r="DX1839" s="18"/>
      <c r="DY1839" s="18"/>
      <c r="DZ1839" s="56"/>
      <c r="EA1839" s="56"/>
      <c r="EB1839" s="56"/>
      <c r="EC1839" s="18"/>
      <c r="ED1839" s="56"/>
      <c r="EE1839" s="56">
        <v>0</v>
      </c>
      <c r="EF1839" s="56">
        <v>0</v>
      </c>
      <c r="EG1839" s="56">
        <v>0</v>
      </c>
      <c r="EH1839" s="18" t="s">
        <v>2229</v>
      </c>
      <c r="EI1839" s="18">
        <f t="array" ref="EI1839">IF(SUMPRODUCT(--(DO1839:DS1839&lt;&gt;""))=0, 0,1)</f>
        <v>0</v>
      </c>
      <c r="EJ1839" s="18">
        <f t="array" ref="EJ1839">IF(SUMPRODUCT(--(DT1839:EG1839&lt;&gt;""))=0, 0,1)</f>
        <v>1</v>
      </c>
      <c r="EK1839" s="18" cm="1">
        <f t="array" ref="EK1839">IF(SUMPRODUCT(--(EC1839:EG1839&lt;&gt;""))=0, 0,1)</f>
        <v>1</v>
      </c>
      <c r="EL1839" s="18">
        <f t="array" ref="EL1839">IF(SUMPRODUCT(--(EE1839:EG1839&lt;&gt;""))=0, 0,1)</f>
        <v>1</v>
      </c>
      <c r="EM1839" s="18">
        <f t="shared" si="375"/>
        <v>0</v>
      </c>
      <c r="EN1839" s="18" t="str">
        <f t="shared" si="376"/>
        <v>NA</v>
      </c>
      <c r="EO1839" s="18">
        <f t="shared" si="377"/>
        <v>0</v>
      </c>
      <c r="EP1839" s="18">
        <f t="shared" si="378"/>
        <v>0</v>
      </c>
      <c r="EQ1839" s="18">
        <f t="shared" si="333"/>
        <v>0</v>
      </c>
      <c r="ER1839" s="18" t="s">
        <v>2084</v>
      </c>
      <c r="ES1839" s="59">
        <v>43949</v>
      </c>
      <c r="ET1839" s="18"/>
      <c r="EU1839" s="18"/>
    </row>
    <row r="1840" spans="1:151" s="1" customFormat="1" ht="15.75" customHeight="1" x14ac:dyDescent="0.2">
      <c r="A1840" s="5" t="s">
        <v>1986</v>
      </c>
      <c r="B1840" s="24" t="s">
        <v>2219</v>
      </c>
      <c r="C1840" s="56">
        <v>1</v>
      </c>
      <c r="D1840" s="18" t="s">
        <v>2671</v>
      </c>
      <c r="E1840" s="18" t="s">
        <v>2949</v>
      </c>
      <c r="F1840" s="18" t="s">
        <v>553</v>
      </c>
      <c r="G1840" s="18" t="s">
        <v>2250</v>
      </c>
      <c r="H1840" s="18" t="s">
        <v>2251</v>
      </c>
      <c r="I1840" s="18" t="s">
        <v>577</v>
      </c>
      <c r="J1840" s="18" t="s">
        <v>595</v>
      </c>
      <c r="K1840" s="18" t="s">
        <v>257</v>
      </c>
      <c r="L1840" s="18" t="s">
        <v>1936</v>
      </c>
      <c r="M1840" s="18" t="s">
        <v>341</v>
      </c>
      <c r="N1840" s="56">
        <v>30</v>
      </c>
      <c r="O1840" s="18" t="s">
        <v>2220</v>
      </c>
      <c r="P1840" s="18" t="s">
        <v>2128</v>
      </c>
      <c r="Q1840" s="18" t="s">
        <v>254</v>
      </c>
      <c r="R1840" s="18" t="s">
        <v>2221</v>
      </c>
      <c r="S1840" s="18" t="s">
        <v>2222</v>
      </c>
      <c r="T1840" s="18" t="s">
        <v>2223</v>
      </c>
      <c r="U1840" s="26" t="s">
        <v>257</v>
      </c>
      <c r="V1840" s="26" t="s">
        <v>257</v>
      </c>
      <c r="W1840" s="26" t="s">
        <v>257</v>
      </c>
      <c r="X1840" s="18"/>
      <c r="Y1840" s="18">
        <v>35.799999999999997</v>
      </c>
      <c r="Z1840" s="18" t="s">
        <v>2202</v>
      </c>
      <c r="AA1840" s="18" t="s">
        <v>257</v>
      </c>
      <c r="AB1840" s="57">
        <f t="shared" si="340"/>
        <v>35.799999999999997</v>
      </c>
      <c r="AC1840" s="18" t="s">
        <v>595</v>
      </c>
      <c r="AD1840" s="18" t="s">
        <v>595</v>
      </c>
      <c r="AE1840" s="18" t="s">
        <v>595</v>
      </c>
      <c r="AF1840" s="18">
        <v>33.5</v>
      </c>
      <c r="AG1840" s="18">
        <v>38.1</v>
      </c>
      <c r="AH1840" s="18" t="s">
        <v>595</v>
      </c>
      <c r="AI1840" s="18">
        <v>21</v>
      </c>
      <c r="AJ1840" s="18" t="s">
        <v>522</v>
      </c>
      <c r="AK1840" s="18">
        <v>21</v>
      </c>
      <c r="AL1840" s="18" t="s">
        <v>2237</v>
      </c>
      <c r="AM1840" s="18" t="s">
        <v>2226</v>
      </c>
      <c r="AN1840" s="18">
        <v>0.78611111</v>
      </c>
      <c r="AO1840" s="18" t="s">
        <v>257</v>
      </c>
      <c r="AP1840" s="18" t="s">
        <v>563</v>
      </c>
      <c r="AQ1840" s="18">
        <v>5</v>
      </c>
      <c r="AR1840" s="18" t="s">
        <v>2227</v>
      </c>
      <c r="AS1840" s="18">
        <v>0.73888889000000002</v>
      </c>
      <c r="AT1840" s="18">
        <v>0.82777778000000002</v>
      </c>
      <c r="AU1840" s="18">
        <v>4.7222220000000002E-2</v>
      </c>
      <c r="AV1840" s="18">
        <v>4.1666670000000003E-2</v>
      </c>
      <c r="AW1840" s="18" t="s">
        <v>557</v>
      </c>
      <c r="AX1840" s="18">
        <v>21</v>
      </c>
      <c r="AY1840" s="18" t="s">
        <v>522</v>
      </c>
      <c r="AZ1840" s="18" t="s">
        <v>257</v>
      </c>
      <c r="BA1840" s="18" t="s">
        <v>257</v>
      </c>
      <c r="BB1840" s="18" t="s">
        <v>2228</v>
      </c>
      <c r="BC1840" s="18"/>
      <c r="BD1840" s="18"/>
      <c r="BE1840" s="18"/>
      <c r="BF1840" s="18"/>
      <c r="BG1840" s="18"/>
      <c r="BH1840" s="18"/>
      <c r="BI1840" s="18"/>
      <c r="BJ1840" s="18"/>
      <c r="BK1840" s="18"/>
      <c r="BL1840" s="18"/>
      <c r="BM1840" s="18"/>
      <c r="BN1840" s="18"/>
      <c r="BO1840" s="18"/>
      <c r="BP1840" s="18"/>
      <c r="BQ1840" s="18"/>
      <c r="BR1840" s="18"/>
      <c r="BS1840" s="18"/>
      <c r="BT1840" s="18"/>
      <c r="BU1840" s="18"/>
      <c r="BV1840" s="18"/>
      <c r="BW1840" s="18"/>
      <c r="BX1840" s="18"/>
      <c r="BY1840" s="18"/>
      <c r="BZ1840" s="18"/>
      <c r="CA1840" s="18"/>
      <c r="CB1840" s="18"/>
      <c r="CC1840" s="18"/>
      <c r="CD1840" s="18"/>
      <c r="CE1840" s="18"/>
      <c r="CF1840" s="18"/>
      <c r="CG1840" s="18"/>
      <c r="CH1840" s="18"/>
      <c r="CI1840" s="18" t="s">
        <v>1907</v>
      </c>
      <c r="CJ1840" s="18">
        <v>0</v>
      </c>
      <c r="CK1840" s="18" t="s">
        <v>1267</v>
      </c>
      <c r="CL1840" s="18" t="s">
        <v>479</v>
      </c>
      <c r="CM1840" s="18">
        <v>5</v>
      </c>
      <c r="CN1840" s="18" t="s">
        <v>561</v>
      </c>
      <c r="CO1840" s="18" t="s">
        <v>257</v>
      </c>
      <c r="CP1840" s="18" t="s">
        <v>257</v>
      </c>
      <c r="CQ1840" s="18">
        <v>0</v>
      </c>
      <c r="CR1840" s="18">
        <v>0</v>
      </c>
      <c r="CS1840" s="18" t="s">
        <v>557</v>
      </c>
      <c r="CT1840" s="18">
        <v>21</v>
      </c>
      <c r="CU1840" s="18" t="s">
        <v>522</v>
      </c>
      <c r="CV1840" s="18" t="s">
        <v>257</v>
      </c>
      <c r="CW1840" s="18" t="s">
        <v>257</v>
      </c>
      <c r="CX1840" s="18" t="s">
        <v>1909</v>
      </c>
      <c r="CY1840" s="18"/>
      <c r="CZ1840" s="18"/>
      <c r="DA1840" s="18"/>
      <c r="DB1840" s="18"/>
      <c r="DC1840" s="18"/>
      <c r="DD1840" s="18"/>
      <c r="DE1840" s="18"/>
      <c r="DF1840" s="18"/>
      <c r="DG1840" s="18"/>
      <c r="DH1840" s="18"/>
      <c r="DI1840" s="18"/>
      <c r="DJ1840" s="18"/>
      <c r="DK1840" s="18"/>
      <c r="DL1840" s="18"/>
      <c r="DM1840" s="18"/>
      <c r="DN1840" s="18"/>
      <c r="DO1840" s="56"/>
      <c r="DP1840" s="56"/>
      <c r="DQ1840" s="56"/>
      <c r="DR1840" s="56"/>
      <c r="DS1840" s="56"/>
      <c r="DT1840" s="56"/>
      <c r="DU1840" s="56"/>
      <c r="DV1840" s="56">
        <v>0</v>
      </c>
      <c r="DW1840" s="18"/>
      <c r="DX1840" s="18"/>
      <c r="DY1840" s="18"/>
      <c r="DZ1840" s="56"/>
      <c r="EA1840" s="56"/>
      <c r="EB1840" s="56"/>
      <c r="EC1840" s="18"/>
      <c r="ED1840" s="56"/>
      <c r="EE1840" s="56">
        <v>0</v>
      </c>
      <c r="EF1840" s="56">
        <v>0</v>
      </c>
      <c r="EG1840" s="56">
        <v>0</v>
      </c>
      <c r="EH1840" s="18" t="s">
        <v>2229</v>
      </c>
      <c r="EI1840" s="18">
        <f t="array" ref="EI1840">IF(SUMPRODUCT(--(DO1840:DS1840&lt;&gt;""))=0, 0,1)</f>
        <v>0</v>
      </c>
      <c r="EJ1840" s="18">
        <f t="array" ref="EJ1840">IF(SUMPRODUCT(--(DT1840:EG1840&lt;&gt;""))=0, 0,1)</f>
        <v>1</v>
      </c>
      <c r="EK1840" s="18" cm="1">
        <f t="array" ref="EK1840">IF(SUMPRODUCT(--(EC1840:EG1840&lt;&gt;""))=0, 0,1)</f>
        <v>1</v>
      </c>
      <c r="EL1840" s="18">
        <f t="array" ref="EL1840">IF(SUMPRODUCT(--(EE1840:EG1840&lt;&gt;""))=0, 0,1)</f>
        <v>1</v>
      </c>
      <c r="EM1840" s="18">
        <f t="shared" si="375"/>
        <v>0</v>
      </c>
      <c r="EN1840" s="18" t="str">
        <f t="shared" si="376"/>
        <v>NA</v>
      </c>
      <c r="EO1840" s="18">
        <f t="shared" si="377"/>
        <v>0</v>
      </c>
      <c r="EP1840" s="18">
        <f t="shared" si="378"/>
        <v>0</v>
      </c>
      <c r="EQ1840" s="18">
        <f t="shared" si="333"/>
        <v>0</v>
      </c>
      <c r="ER1840" s="18" t="s">
        <v>2084</v>
      </c>
      <c r="ES1840" s="59">
        <v>43949</v>
      </c>
      <c r="ET1840" s="18"/>
      <c r="EU1840" s="18"/>
    </row>
    <row r="1841" spans="1:151" s="1" customFormat="1" ht="15.75" customHeight="1" x14ac:dyDescent="0.2">
      <c r="A1841" s="5" t="s">
        <v>1986</v>
      </c>
      <c r="B1841" s="24" t="s">
        <v>2219</v>
      </c>
      <c r="C1841" s="56">
        <v>1</v>
      </c>
      <c r="D1841" s="18" t="s">
        <v>2672</v>
      </c>
      <c r="E1841" s="18" t="s">
        <v>2949</v>
      </c>
      <c r="F1841" s="18" t="s">
        <v>553</v>
      </c>
      <c r="G1841" s="18" t="s">
        <v>2250</v>
      </c>
      <c r="H1841" s="18" t="s">
        <v>2251</v>
      </c>
      <c r="I1841" s="18" t="s">
        <v>577</v>
      </c>
      <c r="J1841" s="18" t="s">
        <v>595</v>
      </c>
      <c r="K1841" s="18" t="s">
        <v>257</v>
      </c>
      <c r="L1841" s="18" t="s">
        <v>1936</v>
      </c>
      <c r="M1841" s="18" t="s">
        <v>341</v>
      </c>
      <c r="N1841" s="56">
        <v>30</v>
      </c>
      <c r="O1841" s="18" t="s">
        <v>2220</v>
      </c>
      <c r="P1841" s="18" t="s">
        <v>2128</v>
      </c>
      <c r="Q1841" s="18" t="s">
        <v>254</v>
      </c>
      <c r="R1841" s="18" t="s">
        <v>2221</v>
      </c>
      <c r="S1841" s="18" t="s">
        <v>2222</v>
      </c>
      <c r="T1841" s="18" t="s">
        <v>2223</v>
      </c>
      <c r="U1841" s="26" t="s">
        <v>257</v>
      </c>
      <c r="V1841" s="26" t="s">
        <v>257</v>
      </c>
      <c r="W1841" s="26" t="s">
        <v>257</v>
      </c>
      <c r="X1841" s="18" t="s">
        <v>2224</v>
      </c>
      <c r="Y1841" s="18">
        <v>92.4</v>
      </c>
      <c r="Z1841" s="18" t="s">
        <v>2202</v>
      </c>
      <c r="AA1841" s="18" t="s">
        <v>257</v>
      </c>
      <c r="AB1841" s="57">
        <f t="shared" si="340"/>
        <v>92.4</v>
      </c>
      <c r="AC1841" s="18" t="s">
        <v>595</v>
      </c>
      <c r="AD1841" s="18" t="s">
        <v>595</v>
      </c>
      <c r="AE1841" s="18" t="s">
        <v>595</v>
      </c>
      <c r="AF1841" s="18">
        <v>87.8</v>
      </c>
      <c r="AG1841" s="18">
        <v>96.8</v>
      </c>
      <c r="AH1841" s="18" t="s">
        <v>595</v>
      </c>
      <c r="AI1841" s="18">
        <v>21</v>
      </c>
      <c r="AJ1841" s="18" t="s">
        <v>522</v>
      </c>
      <c r="AK1841" s="18">
        <v>21</v>
      </c>
      <c r="AL1841" s="18"/>
      <c r="AM1841" s="18" t="s">
        <v>2226</v>
      </c>
      <c r="AN1841" s="18">
        <v>0.73333333000000001</v>
      </c>
      <c r="AO1841" s="18" t="s">
        <v>257</v>
      </c>
      <c r="AP1841" s="18" t="s">
        <v>563</v>
      </c>
      <c r="AQ1841" s="18">
        <v>5</v>
      </c>
      <c r="AR1841" s="18" t="s">
        <v>2227</v>
      </c>
      <c r="AS1841" s="18">
        <v>0.73055555999999999</v>
      </c>
      <c r="AT1841" s="18">
        <v>0.77222221999999996</v>
      </c>
      <c r="AU1841" s="18">
        <v>2.7777700000000002E-3</v>
      </c>
      <c r="AV1841" s="18">
        <v>3.8888890000000002E-2</v>
      </c>
      <c r="AW1841" s="18" t="s">
        <v>557</v>
      </c>
      <c r="AX1841" s="18">
        <v>21</v>
      </c>
      <c r="AY1841" s="18" t="s">
        <v>522</v>
      </c>
      <c r="AZ1841" s="18" t="s">
        <v>257</v>
      </c>
      <c r="BA1841" s="18" t="s">
        <v>257</v>
      </c>
      <c r="BB1841" s="18" t="s">
        <v>2228</v>
      </c>
      <c r="BC1841" s="18"/>
      <c r="BD1841" s="18"/>
      <c r="BE1841" s="18"/>
      <c r="BF1841" s="18"/>
      <c r="BG1841" s="18"/>
      <c r="BH1841" s="18"/>
      <c r="BI1841" s="18"/>
      <c r="BJ1841" s="18"/>
      <c r="BK1841" s="18"/>
      <c r="BL1841" s="18"/>
      <c r="BM1841" s="18"/>
      <c r="BN1841" s="18"/>
      <c r="BO1841" s="18"/>
      <c r="BP1841" s="18"/>
      <c r="BQ1841" s="18"/>
      <c r="BR1841" s="18"/>
      <c r="BS1841" s="18"/>
      <c r="BT1841" s="18"/>
      <c r="BU1841" s="18"/>
      <c r="BV1841" s="18"/>
      <c r="BW1841" s="18"/>
      <c r="BX1841" s="18"/>
      <c r="BY1841" s="18"/>
      <c r="BZ1841" s="18"/>
      <c r="CA1841" s="18"/>
      <c r="CB1841" s="18"/>
      <c r="CC1841" s="18"/>
      <c r="CD1841" s="18"/>
      <c r="CE1841" s="18"/>
      <c r="CF1841" s="18"/>
      <c r="CG1841" s="18"/>
      <c r="CH1841" s="18"/>
      <c r="CI1841" s="18" t="s">
        <v>1907</v>
      </c>
      <c r="CJ1841" s="18">
        <v>0</v>
      </c>
      <c r="CK1841" s="18" t="s">
        <v>1267</v>
      </c>
      <c r="CL1841" s="18" t="s">
        <v>479</v>
      </c>
      <c r="CM1841" s="18">
        <v>5</v>
      </c>
      <c r="CN1841" s="18" t="s">
        <v>561</v>
      </c>
      <c r="CO1841" s="18" t="s">
        <v>257</v>
      </c>
      <c r="CP1841" s="18" t="s">
        <v>257</v>
      </c>
      <c r="CQ1841" s="18">
        <v>0</v>
      </c>
      <c r="CR1841" s="18">
        <v>0</v>
      </c>
      <c r="CS1841" s="18" t="s">
        <v>557</v>
      </c>
      <c r="CT1841" s="18">
        <v>21</v>
      </c>
      <c r="CU1841" s="18" t="s">
        <v>522</v>
      </c>
      <c r="CV1841" s="18" t="s">
        <v>257</v>
      </c>
      <c r="CW1841" s="18" t="s">
        <v>257</v>
      </c>
      <c r="CX1841" s="18" t="s">
        <v>1909</v>
      </c>
      <c r="CY1841" s="18"/>
      <c r="CZ1841" s="18"/>
      <c r="DA1841" s="18"/>
      <c r="DB1841" s="18"/>
      <c r="DC1841" s="18"/>
      <c r="DD1841" s="18"/>
      <c r="DE1841" s="18"/>
      <c r="DF1841" s="18"/>
      <c r="DG1841" s="18"/>
      <c r="DH1841" s="18"/>
      <c r="DI1841" s="18"/>
      <c r="DJ1841" s="18"/>
      <c r="DK1841" s="18"/>
      <c r="DL1841" s="18"/>
      <c r="DM1841" s="18"/>
      <c r="DN1841" s="18"/>
      <c r="DO1841" s="56"/>
      <c r="DP1841" s="56"/>
      <c r="DQ1841" s="56"/>
      <c r="DR1841" s="56"/>
      <c r="DS1841" s="56"/>
      <c r="DT1841" s="56"/>
      <c r="DU1841" s="56"/>
      <c r="DV1841" s="56">
        <v>0</v>
      </c>
      <c r="DW1841" s="18"/>
      <c r="DX1841" s="18"/>
      <c r="DY1841" s="18"/>
      <c r="DZ1841" s="56"/>
      <c r="EA1841" s="56"/>
      <c r="EB1841" s="56"/>
      <c r="EC1841" s="18"/>
      <c r="ED1841" s="56"/>
      <c r="EE1841" s="56">
        <v>0</v>
      </c>
      <c r="EF1841" s="56">
        <v>0</v>
      </c>
      <c r="EG1841" s="56">
        <v>0</v>
      </c>
      <c r="EH1841" s="18" t="s">
        <v>2229</v>
      </c>
      <c r="EI1841" s="18">
        <f t="array" ref="EI1841">IF(SUMPRODUCT(--(DO1841:DS1841&lt;&gt;""))=0, 0,1)</f>
        <v>0</v>
      </c>
      <c r="EJ1841" s="18">
        <f t="array" ref="EJ1841">IF(SUMPRODUCT(--(DT1841:EG1841&lt;&gt;""))=0, 0,1)</f>
        <v>1</v>
      </c>
      <c r="EK1841" s="18" cm="1">
        <f t="array" ref="EK1841">IF(SUMPRODUCT(--(EC1841:EG1841&lt;&gt;""))=0, 0,1)</f>
        <v>1</v>
      </c>
      <c r="EL1841" s="18">
        <f t="array" ref="EL1841">IF(SUMPRODUCT(--(EE1841:EG1841&lt;&gt;""))=0, 0,1)</f>
        <v>1</v>
      </c>
      <c r="EM1841" s="18">
        <f t="shared" si="375"/>
        <v>0</v>
      </c>
      <c r="EN1841" s="18" t="str">
        <f t="shared" si="376"/>
        <v>NA</v>
      </c>
      <c r="EO1841" s="18">
        <f t="shared" si="377"/>
        <v>0</v>
      </c>
      <c r="EP1841" s="18">
        <f t="shared" si="378"/>
        <v>0</v>
      </c>
      <c r="EQ1841" s="18">
        <f t="shared" si="333"/>
        <v>0</v>
      </c>
      <c r="ER1841" s="18" t="s">
        <v>2084</v>
      </c>
      <c r="ES1841" s="59">
        <v>43949</v>
      </c>
      <c r="ET1841" s="18"/>
      <c r="EU1841" s="18"/>
    </row>
    <row r="1842" spans="1:151" s="1" customFormat="1" ht="15.75" customHeight="1" x14ac:dyDescent="0.2">
      <c r="A1842" s="5" t="s">
        <v>1986</v>
      </c>
      <c r="B1842" s="24" t="s">
        <v>2219</v>
      </c>
      <c r="C1842" s="56">
        <v>1</v>
      </c>
      <c r="D1842" s="18" t="s">
        <v>2673</v>
      </c>
      <c r="E1842" s="18" t="s">
        <v>2949</v>
      </c>
      <c r="F1842" s="18" t="s">
        <v>553</v>
      </c>
      <c r="G1842" s="18" t="s">
        <v>2250</v>
      </c>
      <c r="H1842" s="18" t="s">
        <v>2251</v>
      </c>
      <c r="I1842" s="18" t="s">
        <v>577</v>
      </c>
      <c r="J1842" s="18" t="s">
        <v>595</v>
      </c>
      <c r="K1842" s="18" t="s">
        <v>257</v>
      </c>
      <c r="L1842" s="18" t="s">
        <v>1936</v>
      </c>
      <c r="M1842" s="18" t="s">
        <v>341</v>
      </c>
      <c r="N1842" s="56">
        <v>30</v>
      </c>
      <c r="O1842" s="18" t="s">
        <v>2220</v>
      </c>
      <c r="P1842" s="18" t="s">
        <v>2128</v>
      </c>
      <c r="Q1842" s="18" t="s">
        <v>254</v>
      </c>
      <c r="R1842" s="18" t="s">
        <v>2221</v>
      </c>
      <c r="S1842" s="18" t="s">
        <v>2222</v>
      </c>
      <c r="T1842" s="18" t="s">
        <v>2223</v>
      </c>
      <c r="U1842" s="26" t="s">
        <v>257</v>
      </c>
      <c r="V1842" s="26" t="s">
        <v>257</v>
      </c>
      <c r="W1842" s="26" t="s">
        <v>257</v>
      </c>
      <c r="X1842" s="18" t="s">
        <v>2224</v>
      </c>
      <c r="Y1842" s="18">
        <v>92.4</v>
      </c>
      <c r="Z1842" s="18" t="s">
        <v>2202</v>
      </c>
      <c r="AA1842" s="18" t="s">
        <v>257</v>
      </c>
      <c r="AB1842" s="57">
        <f t="shared" si="340"/>
        <v>92.4</v>
      </c>
      <c r="AC1842" s="18" t="s">
        <v>595</v>
      </c>
      <c r="AD1842" s="18" t="s">
        <v>595</v>
      </c>
      <c r="AE1842" s="18" t="s">
        <v>595</v>
      </c>
      <c r="AF1842" s="18">
        <v>87.8</v>
      </c>
      <c r="AG1842" s="18">
        <v>96.8</v>
      </c>
      <c r="AH1842" s="18" t="s">
        <v>595</v>
      </c>
      <c r="AI1842" s="18">
        <v>21</v>
      </c>
      <c r="AJ1842" s="18" t="s">
        <v>522</v>
      </c>
      <c r="AK1842" s="18">
        <v>21</v>
      </c>
      <c r="AL1842" s="18" t="s">
        <v>2237</v>
      </c>
      <c r="AM1842" s="18" t="s">
        <v>2226</v>
      </c>
      <c r="AN1842" s="18">
        <v>0.81388888999999998</v>
      </c>
      <c r="AO1842" s="18" t="s">
        <v>257</v>
      </c>
      <c r="AP1842" s="18" t="s">
        <v>563</v>
      </c>
      <c r="AQ1842" s="18">
        <v>5</v>
      </c>
      <c r="AR1842" s="18" t="s">
        <v>2227</v>
      </c>
      <c r="AS1842" s="18">
        <v>0.81388888999999998</v>
      </c>
      <c r="AT1842" s="18">
        <v>0.84166666999999995</v>
      </c>
      <c r="AU1842" s="18">
        <v>0</v>
      </c>
      <c r="AV1842" s="18">
        <v>2.7777779999999998E-2</v>
      </c>
      <c r="AW1842" s="18" t="s">
        <v>557</v>
      </c>
      <c r="AX1842" s="18">
        <v>21</v>
      </c>
      <c r="AY1842" s="18" t="s">
        <v>522</v>
      </c>
      <c r="AZ1842" s="18" t="s">
        <v>257</v>
      </c>
      <c r="BA1842" s="18" t="s">
        <v>257</v>
      </c>
      <c r="BB1842" s="18" t="s">
        <v>2228</v>
      </c>
      <c r="BC1842" s="18"/>
      <c r="BD1842" s="18"/>
      <c r="BE1842" s="18"/>
      <c r="BF1842" s="18"/>
      <c r="BG1842" s="18"/>
      <c r="BH1842" s="18"/>
      <c r="BI1842" s="18"/>
      <c r="BJ1842" s="18"/>
      <c r="BK1842" s="18"/>
      <c r="BL1842" s="18"/>
      <c r="BM1842" s="18"/>
      <c r="BN1842" s="18"/>
      <c r="BO1842" s="18"/>
      <c r="BP1842" s="18"/>
      <c r="BQ1842" s="18"/>
      <c r="BR1842" s="18"/>
      <c r="BS1842" s="18"/>
      <c r="BT1842" s="18"/>
      <c r="BU1842" s="18"/>
      <c r="BV1842" s="18"/>
      <c r="BW1842" s="18"/>
      <c r="BX1842" s="18"/>
      <c r="BY1842" s="18"/>
      <c r="BZ1842" s="18"/>
      <c r="CA1842" s="18"/>
      <c r="CB1842" s="18"/>
      <c r="CC1842" s="18"/>
      <c r="CD1842" s="18"/>
      <c r="CE1842" s="18"/>
      <c r="CF1842" s="18"/>
      <c r="CG1842" s="18"/>
      <c r="CH1842" s="18"/>
      <c r="CI1842" s="18" t="s">
        <v>1907</v>
      </c>
      <c r="CJ1842" s="18">
        <v>0</v>
      </c>
      <c r="CK1842" s="18" t="s">
        <v>1267</v>
      </c>
      <c r="CL1842" s="18" t="s">
        <v>479</v>
      </c>
      <c r="CM1842" s="18">
        <v>5</v>
      </c>
      <c r="CN1842" s="18" t="s">
        <v>561</v>
      </c>
      <c r="CO1842" s="18" t="s">
        <v>257</v>
      </c>
      <c r="CP1842" s="18" t="s">
        <v>257</v>
      </c>
      <c r="CQ1842" s="18">
        <v>0</v>
      </c>
      <c r="CR1842" s="18">
        <v>0</v>
      </c>
      <c r="CS1842" s="18" t="s">
        <v>557</v>
      </c>
      <c r="CT1842" s="18">
        <v>21</v>
      </c>
      <c r="CU1842" s="18" t="s">
        <v>522</v>
      </c>
      <c r="CV1842" s="18" t="s">
        <v>257</v>
      </c>
      <c r="CW1842" s="18" t="s">
        <v>257</v>
      </c>
      <c r="CX1842" s="18" t="s">
        <v>1909</v>
      </c>
      <c r="CY1842" s="18"/>
      <c r="CZ1842" s="18"/>
      <c r="DA1842" s="18"/>
      <c r="DB1842" s="18"/>
      <c r="DC1842" s="18"/>
      <c r="DD1842" s="18"/>
      <c r="DE1842" s="18"/>
      <c r="DF1842" s="18"/>
      <c r="DG1842" s="18"/>
      <c r="DH1842" s="18"/>
      <c r="DI1842" s="18"/>
      <c r="DJ1842" s="18"/>
      <c r="DK1842" s="18"/>
      <c r="DL1842" s="18"/>
      <c r="DM1842" s="18"/>
      <c r="DN1842" s="18"/>
      <c r="DO1842" s="56"/>
      <c r="DP1842" s="56"/>
      <c r="DQ1842" s="56"/>
      <c r="DR1842" s="56"/>
      <c r="DS1842" s="56"/>
      <c r="DT1842" s="56"/>
      <c r="DU1842" s="56"/>
      <c r="DV1842" s="56">
        <v>0</v>
      </c>
      <c r="DW1842" s="18"/>
      <c r="DX1842" s="18"/>
      <c r="DY1842" s="18"/>
      <c r="DZ1842" s="56"/>
      <c r="EA1842" s="56"/>
      <c r="EB1842" s="56"/>
      <c r="EC1842" s="18"/>
      <c r="ED1842" s="56"/>
      <c r="EE1842" s="56">
        <v>0</v>
      </c>
      <c r="EF1842" s="56">
        <v>0</v>
      </c>
      <c r="EG1842" s="56">
        <v>0</v>
      </c>
      <c r="EH1842" s="18" t="s">
        <v>2229</v>
      </c>
      <c r="EI1842" s="18">
        <f t="array" ref="EI1842">IF(SUMPRODUCT(--(DO1842:DS1842&lt;&gt;""))=0, 0,1)</f>
        <v>0</v>
      </c>
      <c r="EJ1842" s="18">
        <f t="array" ref="EJ1842">IF(SUMPRODUCT(--(DT1842:EG1842&lt;&gt;""))=0, 0,1)</f>
        <v>1</v>
      </c>
      <c r="EK1842" s="18" cm="1">
        <f t="array" ref="EK1842">IF(SUMPRODUCT(--(EC1842:EG1842&lt;&gt;""))=0, 0,1)</f>
        <v>1</v>
      </c>
      <c r="EL1842" s="18">
        <f t="array" ref="EL1842">IF(SUMPRODUCT(--(EE1842:EG1842&lt;&gt;""))=0, 0,1)</f>
        <v>1</v>
      </c>
      <c r="EM1842" s="18">
        <f t="shared" si="375"/>
        <v>0</v>
      </c>
      <c r="EN1842" s="18" t="str">
        <f t="shared" si="376"/>
        <v>NA</v>
      </c>
      <c r="EO1842" s="18">
        <f t="shared" si="377"/>
        <v>0</v>
      </c>
      <c r="EP1842" s="18">
        <f t="shared" si="378"/>
        <v>0</v>
      </c>
      <c r="EQ1842" s="18">
        <f t="shared" si="333"/>
        <v>0</v>
      </c>
      <c r="ER1842" s="18" t="s">
        <v>2084</v>
      </c>
      <c r="ES1842" s="59">
        <v>43949</v>
      </c>
      <c r="ET1842" s="18"/>
      <c r="EU1842" s="18"/>
    </row>
    <row r="1843" spans="1:151" s="1" customFormat="1" ht="15.75" customHeight="1" x14ac:dyDescent="0.2">
      <c r="A1843" s="5" t="s">
        <v>1986</v>
      </c>
      <c r="B1843" s="24" t="s">
        <v>2219</v>
      </c>
      <c r="C1843" s="56">
        <v>1</v>
      </c>
      <c r="D1843" s="18" t="s">
        <v>1651</v>
      </c>
      <c r="E1843" s="18" t="s">
        <v>2950</v>
      </c>
      <c r="F1843" s="18" t="s">
        <v>553</v>
      </c>
      <c r="G1843" s="18" t="s">
        <v>2250</v>
      </c>
      <c r="H1843" s="18" t="s">
        <v>2251</v>
      </c>
      <c r="I1843" s="18" t="s">
        <v>577</v>
      </c>
      <c r="J1843" s="18" t="s">
        <v>595</v>
      </c>
      <c r="K1843" s="18" t="s">
        <v>257</v>
      </c>
      <c r="L1843" s="18" t="s">
        <v>1936</v>
      </c>
      <c r="M1843" s="18" t="s">
        <v>341</v>
      </c>
      <c r="N1843" s="56">
        <v>30</v>
      </c>
      <c r="O1843" s="18" t="s">
        <v>2220</v>
      </c>
      <c r="P1843" s="18" t="s">
        <v>2128</v>
      </c>
      <c r="Q1843" s="18" t="s">
        <v>254</v>
      </c>
      <c r="R1843" s="18" t="s">
        <v>2221</v>
      </c>
      <c r="S1843" s="18" t="s">
        <v>2222</v>
      </c>
      <c r="T1843" s="18" t="s">
        <v>2223</v>
      </c>
      <c r="U1843" s="26" t="s">
        <v>257</v>
      </c>
      <c r="V1843" s="26" t="s">
        <v>257</v>
      </c>
      <c r="W1843" s="26" t="s">
        <v>257</v>
      </c>
      <c r="X1843" s="18" t="s">
        <v>2224</v>
      </c>
      <c r="Y1843" s="18">
        <v>1</v>
      </c>
      <c r="Z1843" s="18" t="s">
        <v>2202</v>
      </c>
      <c r="AA1843" s="18" t="s">
        <v>257</v>
      </c>
      <c r="AB1843" s="57">
        <f t="shared" si="340"/>
        <v>1</v>
      </c>
      <c r="AC1843" s="18" t="s">
        <v>595</v>
      </c>
      <c r="AD1843" s="18" t="s">
        <v>595</v>
      </c>
      <c r="AE1843" s="18" t="s">
        <v>595</v>
      </c>
      <c r="AF1843" s="18" t="s">
        <v>595</v>
      </c>
      <c r="AG1843" s="18" t="s">
        <v>595</v>
      </c>
      <c r="AH1843" s="18" t="s">
        <v>595</v>
      </c>
      <c r="AI1843" s="18">
        <v>28</v>
      </c>
      <c r="AJ1843" s="18" t="s">
        <v>522</v>
      </c>
      <c r="AK1843" s="18">
        <v>28</v>
      </c>
      <c r="AL1843" s="18"/>
      <c r="AM1843" s="18" t="s">
        <v>2226</v>
      </c>
      <c r="AN1843" s="18">
        <v>0.76944444000000001</v>
      </c>
      <c r="AO1843" s="18" t="s">
        <v>257</v>
      </c>
      <c r="AP1843" s="18" t="s">
        <v>563</v>
      </c>
      <c r="AQ1843" s="18">
        <v>5</v>
      </c>
      <c r="AR1843" s="18" t="s">
        <v>2227</v>
      </c>
      <c r="AS1843" s="18">
        <v>0.73611110999999996</v>
      </c>
      <c r="AT1843" s="18">
        <v>0.8</v>
      </c>
      <c r="AU1843" s="18">
        <v>3.3333330000000001E-2</v>
      </c>
      <c r="AV1843" s="18">
        <v>3.0555559999999999E-2</v>
      </c>
      <c r="AW1843" s="18" t="s">
        <v>557</v>
      </c>
      <c r="AX1843" s="18">
        <v>28</v>
      </c>
      <c r="AY1843" s="18" t="s">
        <v>522</v>
      </c>
      <c r="AZ1843" s="18" t="s">
        <v>257</v>
      </c>
      <c r="BA1843" s="18" t="s">
        <v>257</v>
      </c>
      <c r="BB1843" s="18" t="s">
        <v>2228</v>
      </c>
      <c r="BC1843" s="18"/>
      <c r="BD1843" s="18"/>
      <c r="BE1843" s="18"/>
      <c r="BF1843" s="18"/>
      <c r="BG1843" s="18"/>
      <c r="BH1843" s="18"/>
      <c r="BI1843" s="18"/>
      <c r="BJ1843" s="18"/>
      <c r="BK1843" s="18"/>
      <c r="BL1843" s="18"/>
      <c r="BM1843" s="18"/>
      <c r="BN1843" s="18"/>
      <c r="BO1843" s="18"/>
      <c r="BP1843" s="18"/>
      <c r="BQ1843" s="18"/>
      <c r="BR1843" s="18"/>
      <c r="BS1843" s="18"/>
      <c r="BT1843" s="18"/>
      <c r="BU1843" s="18"/>
      <c r="BV1843" s="18"/>
      <c r="BW1843" s="18"/>
      <c r="BX1843" s="18"/>
      <c r="BY1843" s="18"/>
      <c r="BZ1843" s="18"/>
      <c r="CA1843" s="18"/>
      <c r="CB1843" s="18"/>
      <c r="CC1843" s="18"/>
      <c r="CD1843" s="18"/>
      <c r="CE1843" s="18"/>
      <c r="CF1843" s="18"/>
      <c r="CG1843" s="18"/>
      <c r="CH1843" s="18"/>
      <c r="CI1843" s="18" t="s">
        <v>1907</v>
      </c>
      <c r="CJ1843" s="18">
        <v>0</v>
      </c>
      <c r="CK1843" s="18" t="s">
        <v>1267</v>
      </c>
      <c r="CL1843" s="18" t="s">
        <v>479</v>
      </c>
      <c r="CM1843" s="18">
        <v>5</v>
      </c>
      <c r="CN1843" s="18" t="s">
        <v>561</v>
      </c>
      <c r="CO1843" s="18" t="s">
        <v>257</v>
      </c>
      <c r="CP1843" s="18" t="s">
        <v>257</v>
      </c>
      <c r="CQ1843" s="18">
        <v>0</v>
      </c>
      <c r="CR1843" s="18">
        <v>0</v>
      </c>
      <c r="CS1843" s="18" t="s">
        <v>557</v>
      </c>
      <c r="CT1843" s="18">
        <v>28</v>
      </c>
      <c r="CU1843" s="18" t="s">
        <v>522</v>
      </c>
      <c r="CV1843" s="18" t="s">
        <v>257</v>
      </c>
      <c r="CW1843" s="18" t="s">
        <v>257</v>
      </c>
      <c r="CX1843" s="18" t="s">
        <v>1909</v>
      </c>
      <c r="CY1843" s="18"/>
      <c r="CZ1843" s="18"/>
      <c r="DA1843" s="18"/>
      <c r="DB1843" s="18"/>
      <c r="DC1843" s="18"/>
      <c r="DD1843" s="18"/>
      <c r="DE1843" s="18"/>
      <c r="DF1843" s="18"/>
      <c r="DG1843" s="18"/>
      <c r="DH1843" s="18"/>
      <c r="DI1843" s="18"/>
      <c r="DJ1843" s="18"/>
      <c r="DK1843" s="18"/>
      <c r="DL1843" s="18"/>
      <c r="DM1843" s="18"/>
      <c r="DN1843" s="18"/>
      <c r="DO1843" s="56"/>
      <c r="DP1843" s="56"/>
      <c r="DQ1843" s="56"/>
      <c r="DR1843" s="56"/>
      <c r="DS1843" s="56"/>
      <c r="DT1843" s="56"/>
      <c r="DU1843" s="56"/>
      <c r="DV1843" s="56">
        <v>0</v>
      </c>
      <c r="DW1843" s="18"/>
      <c r="DX1843" s="18"/>
      <c r="DY1843" s="18"/>
      <c r="DZ1843" s="56"/>
      <c r="EA1843" s="56"/>
      <c r="EB1843" s="56"/>
      <c r="EC1843" s="18"/>
      <c r="ED1843" s="56"/>
      <c r="EE1843" s="56">
        <v>0</v>
      </c>
      <c r="EF1843" s="56">
        <v>0</v>
      </c>
      <c r="EG1843" s="56">
        <v>0</v>
      </c>
      <c r="EH1843" s="18" t="s">
        <v>2229</v>
      </c>
      <c r="EI1843" s="18">
        <f t="array" ref="EI1843">IF(SUMPRODUCT(--(DO1843:DS1843&lt;&gt;""))=0, 0,1)</f>
        <v>0</v>
      </c>
      <c r="EJ1843" s="18">
        <f t="array" ref="EJ1843">IF(SUMPRODUCT(--(DT1843:EG1843&lt;&gt;""))=0, 0,1)</f>
        <v>1</v>
      </c>
      <c r="EK1843" s="18" cm="1">
        <f t="array" ref="EK1843">IF(SUMPRODUCT(--(EC1843:EG1843&lt;&gt;""))=0, 0,1)</f>
        <v>1</v>
      </c>
      <c r="EL1843" s="18">
        <f t="array" ref="EL1843">IF(SUMPRODUCT(--(EE1843:EG1843&lt;&gt;""))=0, 0,1)</f>
        <v>1</v>
      </c>
      <c r="EM1843" s="18">
        <f t="shared" si="375"/>
        <v>0</v>
      </c>
      <c r="EN1843" s="18" t="str">
        <f t="shared" si="376"/>
        <v>NA</v>
      </c>
      <c r="EO1843" s="18">
        <f t="shared" si="377"/>
        <v>0</v>
      </c>
      <c r="EP1843" s="18">
        <f t="shared" si="378"/>
        <v>0</v>
      </c>
      <c r="EQ1843" s="18">
        <f t="shared" si="333"/>
        <v>0</v>
      </c>
      <c r="ER1843" s="18" t="s">
        <v>2084</v>
      </c>
      <c r="ES1843" s="59">
        <v>43949</v>
      </c>
      <c r="ET1843" s="18"/>
      <c r="EU1843" s="18"/>
    </row>
    <row r="1844" spans="1:151" s="1" customFormat="1" ht="15.75" customHeight="1" x14ac:dyDescent="0.2">
      <c r="A1844" s="5" t="s">
        <v>1986</v>
      </c>
      <c r="B1844" s="24" t="s">
        <v>2219</v>
      </c>
      <c r="C1844" s="56">
        <v>1</v>
      </c>
      <c r="D1844" s="18" t="s">
        <v>2670</v>
      </c>
      <c r="E1844" s="18" t="s">
        <v>2950</v>
      </c>
      <c r="F1844" s="18" t="s">
        <v>553</v>
      </c>
      <c r="G1844" s="18" t="s">
        <v>2250</v>
      </c>
      <c r="H1844" s="18" t="s">
        <v>2251</v>
      </c>
      <c r="I1844" s="18" t="s">
        <v>577</v>
      </c>
      <c r="J1844" s="18" t="s">
        <v>595</v>
      </c>
      <c r="K1844" s="18" t="s">
        <v>257</v>
      </c>
      <c r="L1844" s="18" t="s">
        <v>1936</v>
      </c>
      <c r="M1844" s="18" t="s">
        <v>341</v>
      </c>
      <c r="N1844" s="56">
        <v>30</v>
      </c>
      <c r="O1844" s="18" t="s">
        <v>2220</v>
      </c>
      <c r="P1844" s="18" t="s">
        <v>2128</v>
      </c>
      <c r="Q1844" s="18" t="s">
        <v>254</v>
      </c>
      <c r="R1844" s="18" t="s">
        <v>2221</v>
      </c>
      <c r="S1844" s="18" t="s">
        <v>2222</v>
      </c>
      <c r="T1844" s="18" t="s">
        <v>2223</v>
      </c>
      <c r="U1844" s="26" t="s">
        <v>257</v>
      </c>
      <c r="V1844" s="26" t="s">
        <v>257</v>
      </c>
      <c r="W1844" s="26" t="s">
        <v>257</v>
      </c>
      <c r="X1844" s="18" t="s">
        <v>2224</v>
      </c>
      <c r="Y1844" s="18">
        <v>35.799999999999997</v>
      </c>
      <c r="Z1844" s="18" t="s">
        <v>2202</v>
      </c>
      <c r="AA1844" s="18" t="s">
        <v>257</v>
      </c>
      <c r="AB1844" s="57">
        <f t="shared" si="340"/>
        <v>35.799999999999997</v>
      </c>
      <c r="AC1844" s="18" t="s">
        <v>595</v>
      </c>
      <c r="AD1844" s="18" t="s">
        <v>595</v>
      </c>
      <c r="AE1844" s="18" t="s">
        <v>595</v>
      </c>
      <c r="AF1844" s="18">
        <v>33.5</v>
      </c>
      <c r="AG1844" s="18">
        <v>38.1</v>
      </c>
      <c r="AH1844" s="18" t="s">
        <v>595</v>
      </c>
      <c r="AI1844" s="18">
        <v>28</v>
      </c>
      <c r="AJ1844" s="18" t="s">
        <v>522</v>
      </c>
      <c r="AK1844" s="18">
        <v>28</v>
      </c>
      <c r="AL1844" s="18"/>
      <c r="AM1844" s="18" t="s">
        <v>2226</v>
      </c>
      <c r="AN1844" s="18">
        <v>0.83888889</v>
      </c>
      <c r="AO1844" s="18" t="s">
        <v>257</v>
      </c>
      <c r="AP1844" s="18" t="s">
        <v>563</v>
      </c>
      <c r="AQ1844" s="18">
        <v>5</v>
      </c>
      <c r="AR1844" s="18" t="s">
        <v>2227</v>
      </c>
      <c r="AS1844" s="18">
        <v>0.83888889</v>
      </c>
      <c r="AT1844" s="18">
        <v>0.85833333000000001</v>
      </c>
      <c r="AU1844" s="18">
        <v>0</v>
      </c>
      <c r="AV1844" s="18">
        <v>1.944444E-2</v>
      </c>
      <c r="AW1844" s="18" t="s">
        <v>557</v>
      </c>
      <c r="AX1844" s="18">
        <v>28</v>
      </c>
      <c r="AY1844" s="18" t="s">
        <v>522</v>
      </c>
      <c r="AZ1844" s="18" t="s">
        <v>257</v>
      </c>
      <c r="BA1844" s="18" t="s">
        <v>257</v>
      </c>
      <c r="BB1844" s="18" t="s">
        <v>2228</v>
      </c>
      <c r="BC1844" s="18" t="s">
        <v>2231</v>
      </c>
      <c r="BD1844" s="18">
        <v>0.66666667000000002</v>
      </c>
      <c r="BE1844" s="18" t="s">
        <v>2232</v>
      </c>
      <c r="BF1844" s="18" t="s">
        <v>479</v>
      </c>
      <c r="BG1844" s="18">
        <v>5</v>
      </c>
      <c r="BH1844" s="18" t="s">
        <v>561</v>
      </c>
      <c r="BI1844" s="18">
        <v>0.33333332999999998</v>
      </c>
      <c r="BJ1844" s="18">
        <v>0.98148148000000002</v>
      </c>
      <c r="BK1844" s="18">
        <v>0.33333333999999998</v>
      </c>
      <c r="BL1844" s="18">
        <v>0.31481481</v>
      </c>
      <c r="BM1844" s="18" t="s">
        <v>557</v>
      </c>
      <c r="BN1844" s="18">
        <v>28</v>
      </c>
      <c r="BO1844" s="18" t="s">
        <v>522</v>
      </c>
      <c r="BP1844" s="18" t="s">
        <v>257</v>
      </c>
      <c r="BQ1844" s="18" t="s">
        <v>257</v>
      </c>
      <c r="BR1844" s="18" t="s">
        <v>1287</v>
      </c>
      <c r="BS1844" s="18" t="s">
        <v>2233</v>
      </c>
      <c r="BT1844" s="18">
        <v>-0.90625</v>
      </c>
      <c r="BU1844" s="18" t="s">
        <v>2232</v>
      </c>
      <c r="BV1844" s="18" t="s">
        <v>479</v>
      </c>
      <c r="BW1844" s="18">
        <v>5</v>
      </c>
      <c r="BX1844" s="18" t="s">
        <v>561</v>
      </c>
      <c r="BY1844" s="18">
        <v>-1</v>
      </c>
      <c r="BZ1844" s="18">
        <v>-0.828125</v>
      </c>
      <c r="CA1844" s="18">
        <v>9.375E-2</v>
      </c>
      <c r="CB1844" s="18">
        <v>7.8125E-2</v>
      </c>
      <c r="CC1844" s="18" t="s">
        <v>557</v>
      </c>
      <c r="CD1844" s="18">
        <v>28</v>
      </c>
      <c r="CE1844" s="18" t="s">
        <v>522</v>
      </c>
      <c r="CF1844" s="18" t="s">
        <v>257</v>
      </c>
      <c r="CG1844" s="18" t="s">
        <v>257</v>
      </c>
      <c r="CH1844" s="18" t="s">
        <v>1287</v>
      </c>
      <c r="CI1844" s="18" t="s">
        <v>1907</v>
      </c>
      <c r="CJ1844" s="18">
        <v>0</v>
      </c>
      <c r="CK1844" s="18" t="s">
        <v>1267</v>
      </c>
      <c r="CL1844" s="18" t="s">
        <v>479</v>
      </c>
      <c r="CM1844" s="18">
        <v>5</v>
      </c>
      <c r="CN1844" s="18" t="s">
        <v>561</v>
      </c>
      <c r="CO1844" s="18" t="s">
        <v>257</v>
      </c>
      <c r="CP1844" s="18" t="s">
        <v>257</v>
      </c>
      <c r="CQ1844" s="18">
        <v>0</v>
      </c>
      <c r="CR1844" s="18">
        <v>0</v>
      </c>
      <c r="CS1844" s="18" t="s">
        <v>557</v>
      </c>
      <c r="CT1844" s="18">
        <v>28</v>
      </c>
      <c r="CU1844" s="18" t="s">
        <v>522</v>
      </c>
      <c r="CV1844" s="18" t="s">
        <v>257</v>
      </c>
      <c r="CW1844" s="18" t="s">
        <v>257</v>
      </c>
      <c r="CX1844" s="18" t="s">
        <v>1909</v>
      </c>
      <c r="CY1844" s="18" t="s">
        <v>2163</v>
      </c>
      <c r="CZ1844" s="18">
        <f t="shared" ref="CZ1844:CZ1847" si="391">(BD1844+BT1844)/BT1844</f>
        <v>0.26436781241379309</v>
      </c>
      <c r="DA1844" s="18" t="s">
        <v>2204</v>
      </c>
      <c r="DB1844" s="18" t="s">
        <v>479</v>
      </c>
      <c r="DC1844" s="18">
        <f t="shared" ref="DC1844:DD1847" si="392">BW1844</f>
        <v>5</v>
      </c>
      <c r="DD1844" s="18" t="str">
        <f t="shared" si="392"/>
        <v>fragments</v>
      </c>
      <c r="DE1844" s="18">
        <f t="shared" ref="DE1844:DF1847" si="393">(BI1844+BY1844)/BY1844</f>
        <v>0.66666667000000002</v>
      </c>
      <c r="DF1844" s="18">
        <f t="shared" si="393"/>
        <v>-0.18518518339622644</v>
      </c>
      <c r="DG1844" s="18">
        <f t="shared" ref="DG1844:DG1847" si="394">DH1844</f>
        <v>0.44955299581001951</v>
      </c>
      <c r="DH1844" s="18">
        <f t="shared" ref="DH1844:DH1847" si="395">CZ1844-DF1844</f>
        <v>0.44955299581001951</v>
      </c>
      <c r="DI1844" s="18" t="str">
        <f t="shared" ref="DI1844:DM1847" si="396">CC1844</f>
        <v>s.e.</v>
      </c>
      <c r="DJ1844" s="18">
        <f t="shared" si="396"/>
        <v>28</v>
      </c>
      <c r="DK1844" s="18" t="str">
        <f t="shared" si="396"/>
        <v>days</v>
      </c>
      <c r="DL1844" s="18" t="str">
        <f t="shared" si="396"/>
        <v>n/a</v>
      </c>
      <c r="DM1844" s="18" t="str">
        <f t="shared" si="396"/>
        <v>n/a</v>
      </c>
      <c r="DN1844" s="18" t="s">
        <v>2234</v>
      </c>
      <c r="DO1844" s="56"/>
      <c r="DP1844" s="56"/>
      <c r="DQ1844" s="56"/>
      <c r="DR1844" s="56"/>
      <c r="DS1844" s="56"/>
      <c r="DT1844" s="56"/>
      <c r="DU1844" s="56">
        <v>0</v>
      </c>
      <c r="DV1844" s="56">
        <v>0</v>
      </c>
      <c r="DW1844" s="18"/>
      <c r="DX1844" s="18"/>
      <c r="DY1844" s="18"/>
      <c r="DZ1844" s="18"/>
      <c r="EA1844" s="56"/>
      <c r="EB1844" s="56"/>
      <c r="EC1844" s="18"/>
      <c r="ED1844" s="56"/>
      <c r="EE1844" s="56">
        <v>0</v>
      </c>
      <c r="EF1844" s="56">
        <v>0</v>
      </c>
      <c r="EG1844" s="56">
        <v>0</v>
      </c>
      <c r="EH1844" s="18" t="s">
        <v>2238</v>
      </c>
      <c r="EI1844" s="18">
        <f t="array" ref="EI1844">IF(SUMPRODUCT(--(DO1844:DS1844&lt;&gt;""))=0, 0,1)</f>
        <v>0</v>
      </c>
      <c r="EJ1844" s="18">
        <f t="array" ref="EJ1844">IF(SUMPRODUCT(--(DT1844:EG1844&lt;&gt;""))=0, 0,1)</f>
        <v>1</v>
      </c>
      <c r="EK1844" s="18" cm="1">
        <f t="array" ref="EK1844">IF(SUMPRODUCT(--(EC1844:EG1844&lt;&gt;""))=0, 0,1)</f>
        <v>1</v>
      </c>
      <c r="EL1844" s="18">
        <f t="array" ref="EL1844">IF(SUMPRODUCT(--(EE1844:EG1844&lt;&gt;""))=0, 0,1)</f>
        <v>1</v>
      </c>
      <c r="EM1844" s="18">
        <f t="shared" si="375"/>
        <v>0</v>
      </c>
      <c r="EN1844" s="18" t="str">
        <f t="shared" si="376"/>
        <v>NA</v>
      </c>
      <c r="EO1844" s="18">
        <f t="shared" si="377"/>
        <v>0</v>
      </c>
      <c r="EP1844" s="18">
        <f t="shared" si="378"/>
        <v>0</v>
      </c>
      <c r="EQ1844" s="18">
        <f t="shared" si="333"/>
        <v>0</v>
      </c>
      <c r="ER1844" s="18" t="s">
        <v>2084</v>
      </c>
      <c r="ES1844" s="59">
        <v>43949</v>
      </c>
      <c r="ET1844" s="18"/>
      <c r="EU1844" s="18"/>
    </row>
    <row r="1845" spans="1:151" s="1" customFormat="1" ht="15.75" customHeight="1" x14ac:dyDescent="0.2">
      <c r="A1845" s="5" t="s">
        <v>1986</v>
      </c>
      <c r="B1845" s="24" t="s">
        <v>2219</v>
      </c>
      <c r="C1845" s="56">
        <v>1</v>
      </c>
      <c r="D1845" s="18" t="s">
        <v>2671</v>
      </c>
      <c r="E1845" s="18" t="s">
        <v>2950</v>
      </c>
      <c r="F1845" s="18" t="s">
        <v>553</v>
      </c>
      <c r="G1845" s="18" t="s">
        <v>2250</v>
      </c>
      <c r="H1845" s="18" t="s">
        <v>2251</v>
      </c>
      <c r="I1845" s="18" t="s">
        <v>577</v>
      </c>
      <c r="J1845" s="18" t="s">
        <v>595</v>
      </c>
      <c r="K1845" s="18" t="s">
        <v>257</v>
      </c>
      <c r="L1845" s="18" t="s">
        <v>1936</v>
      </c>
      <c r="M1845" s="18" t="s">
        <v>341</v>
      </c>
      <c r="N1845" s="56">
        <v>30</v>
      </c>
      <c r="O1845" s="18" t="s">
        <v>2220</v>
      </c>
      <c r="P1845" s="18" t="s">
        <v>2128</v>
      </c>
      <c r="Q1845" s="18" t="s">
        <v>254</v>
      </c>
      <c r="R1845" s="18" t="s">
        <v>2221</v>
      </c>
      <c r="S1845" s="18" t="s">
        <v>2222</v>
      </c>
      <c r="T1845" s="18" t="s">
        <v>2223</v>
      </c>
      <c r="U1845" s="26" t="s">
        <v>257</v>
      </c>
      <c r="V1845" s="26" t="s">
        <v>257</v>
      </c>
      <c r="W1845" s="26" t="s">
        <v>257</v>
      </c>
      <c r="X1845" s="18"/>
      <c r="Y1845" s="18">
        <v>35.799999999999997</v>
      </c>
      <c r="Z1845" s="18" t="s">
        <v>2202</v>
      </c>
      <c r="AA1845" s="18" t="s">
        <v>257</v>
      </c>
      <c r="AB1845" s="57">
        <f t="shared" si="340"/>
        <v>35.799999999999997</v>
      </c>
      <c r="AC1845" s="18" t="s">
        <v>595</v>
      </c>
      <c r="AD1845" s="18" t="s">
        <v>595</v>
      </c>
      <c r="AE1845" s="18" t="s">
        <v>595</v>
      </c>
      <c r="AF1845" s="18">
        <v>33.5</v>
      </c>
      <c r="AG1845" s="18">
        <v>38.1</v>
      </c>
      <c r="AH1845" s="18" t="s">
        <v>595</v>
      </c>
      <c r="AI1845" s="18">
        <v>28</v>
      </c>
      <c r="AJ1845" s="18" t="s">
        <v>522</v>
      </c>
      <c r="AK1845" s="18">
        <v>28</v>
      </c>
      <c r="AL1845" s="18" t="s">
        <v>2239</v>
      </c>
      <c r="AM1845" s="18" t="s">
        <v>2226</v>
      </c>
      <c r="AN1845" s="18">
        <v>0.75833333000000003</v>
      </c>
      <c r="AO1845" s="18" t="s">
        <v>257</v>
      </c>
      <c r="AP1845" s="18" t="s">
        <v>563</v>
      </c>
      <c r="AQ1845" s="18">
        <v>5</v>
      </c>
      <c r="AR1845" s="18" t="s">
        <v>2227</v>
      </c>
      <c r="AS1845" s="18">
        <v>0.71944443999999996</v>
      </c>
      <c r="AT1845" s="18">
        <v>0.79722221999999998</v>
      </c>
      <c r="AU1845" s="18">
        <v>3.8888890000000002E-2</v>
      </c>
      <c r="AV1845" s="18">
        <v>3.8888890000000002E-2</v>
      </c>
      <c r="AW1845" s="18" t="s">
        <v>557</v>
      </c>
      <c r="AX1845" s="18">
        <v>28</v>
      </c>
      <c r="AY1845" s="18" t="s">
        <v>522</v>
      </c>
      <c r="AZ1845" s="18" t="s">
        <v>257</v>
      </c>
      <c r="BA1845" s="18" t="s">
        <v>257</v>
      </c>
      <c r="BB1845" s="18" t="s">
        <v>2228</v>
      </c>
      <c r="BC1845" s="18" t="s">
        <v>2231</v>
      </c>
      <c r="BD1845" s="18">
        <v>1.01851852</v>
      </c>
      <c r="BE1845" s="18" t="s">
        <v>2232</v>
      </c>
      <c r="BF1845" s="18" t="s">
        <v>479</v>
      </c>
      <c r="BG1845" s="18">
        <v>5</v>
      </c>
      <c r="BH1845" s="18" t="s">
        <v>561</v>
      </c>
      <c r="BI1845" s="18">
        <v>0.88888889000000004</v>
      </c>
      <c r="BJ1845" s="18">
        <v>1.1666666699999999</v>
      </c>
      <c r="BK1845" s="18">
        <v>0.12962963</v>
      </c>
      <c r="BL1845" s="18">
        <v>0.14814815000000001</v>
      </c>
      <c r="BM1845" s="18" t="s">
        <v>557</v>
      </c>
      <c r="BN1845" s="18">
        <v>28</v>
      </c>
      <c r="BO1845" s="18" t="s">
        <v>522</v>
      </c>
      <c r="BP1845" s="18" t="s">
        <v>257</v>
      </c>
      <c r="BQ1845" s="18" t="s">
        <v>257</v>
      </c>
      <c r="BR1845" s="18" t="s">
        <v>1287</v>
      </c>
      <c r="BS1845" s="18" t="s">
        <v>2233</v>
      </c>
      <c r="BT1845" s="18">
        <v>-0.828125</v>
      </c>
      <c r="BU1845" s="18" t="s">
        <v>2232</v>
      </c>
      <c r="BV1845" s="18" t="s">
        <v>479</v>
      </c>
      <c r="BW1845" s="18">
        <v>5</v>
      </c>
      <c r="BX1845" s="18" t="s">
        <v>561</v>
      </c>
      <c r="BY1845" s="18">
        <v>-1.109375</v>
      </c>
      <c r="BZ1845" s="18">
        <v>-0.5625</v>
      </c>
      <c r="CA1845" s="18">
        <v>0.28125</v>
      </c>
      <c r="CB1845" s="18">
        <v>0.265625</v>
      </c>
      <c r="CC1845" s="18" t="s">
        <v>557</v>
      </c>
      <c r="CD1845" s="18">
        <v>28</v>
      </c>
      <c r="CE1845" s="18" t="s">
        <v>522</v>
      </c>
      <c r="CF1845" s="18" t="s">
        <v>257</v>
      </c>
      <c r="CG1845" s="18" t="s">
        <v>257</v>
      </c>
      <c r="CH1845" s="18" t="s">
        <v>1287</v>
      </c>
      <c r="CI1845" s="18" t="s">
        <v>1907</v>
      </c>
      <c r="CJ1845" s="18">
        <v>0</v>
      </c>
      <c r="CK1845" s="18" t="s">
        <v>1267</v>
      </c>
      <c r="CL1845" s="18" t="s">
        <v>479</v>
      </c>
      <c r="CM1845" s="18">
        <v>5</v>
      </c>
      <c r="CN1845" s="18" t="s">
        <v>561</v>
      </c>
      <c r="CO1845" s="18" t="s">
        <v>257</v>
      </c>
      <c r="CP1845" s="18" t="s">
        <v>257</v>
      </c>
      <c r="CQ1845" s="18">
        <v>0</v>
      </c>
      <c r="CR1845" s="18">
        <v>0</v>
      </c>
      <c r="CS1845" s="18" t="s">
        <v>557</v>
      </c>
      <c r="CT1845" s="18">
        <v>28</v>
      </c>
      <c r="CU1845" s="18" t="s">
        <v>522</v>
      </c>
      <c r="CV1845" s="18" t="s">
        <v>257</v>
      </c>
      <c r="CW1845" s="18" t="s">
        <v>257</v>
      </c>
      <c r="CX1845" s="18" t="s">
        <v>1909</v>
      </c>
      <c r="CY1845" s="18" t="s">
        <v>2163</v>
      </c>
      <c r="CZ1845" s="18">
        <f t="shared" si="391"/>
        <v>-0.22990915622641508</v>
      </c>
      <c r="DA1845" s="18" t="s">
        <v>2204</v>
      </c>
      <c r="DB1845" s="18" t="s">
        <v>479</v>
      </c>
      <c r="DC1845" s="18">
        <f t="shared" si="392"/>
        <v>5</v>
      </c>
      <c r="DD1845" s="18" t="str">
        <f t="shared" si="392"/>
        <v>fragments</v>
      </c>
      <c r="DE1845" s="18">
        <f t="shared" si="393"/>
        <v>0.19874804281690137</v>
      </c>
      <c r="DF1845" s="18">
        <f t="shared" si="393"/>
        <v>-1.0740740799999999</v>
      </c>
      <c r="DG1845" s="18">
        <f t="shared" si="394"/>
        <v>0.84416492377358487</v>
      </c>
      <c r="DH1845" s="18">
        <f t="shared" si="395"/>
        <v>0.84416492377358487</v>
      </c>
      <c r="DI1845" s="18" t="str">
        <f t="shared" si="396"/>
        <v>s.e.</v>
      </c>
      <c r="DJ1845" s="18">
        <f t="shared" si="396"/>
        <v>28</v>
      </c>
      <c r="DK1845" s="18" t="str">
        <f t="shared" si="396"/>
        <v>days</v>
      </c>
      <c r="DL1845" s="18" t="str">
        <f t="shared" si="396"/>
        <v>n/a</v>
      </c>
      <c r="DM1845" s="18" t="str">
        <f t="shared" si="396"/>
        <v>n/a</v>
      </c>
      <c r="DN1845" s="18" t="s">
        <v>2234</v>
      </c>
      <c r="DO1845" s="56"/>
      <c r="DP1845" s="56"/>
      <c r="DQ1845" s="56"/>
      <c r="DR1845" s="56"/>
      <c r="DS1845" s="56"/>
      <c r="DT1845" s="56"/>
      <c r="DU1845" s="56">
        <v>0</v>
      </c>
      <c r="DV1845" s="56">
        <v>0</v>
      </c>
      <c r="DW1845" s="18"/>
      <c r="DX1845" s="18"/>
      <c r="DY1845" s="18"/>
      <c r="DZ1845" s="18"/>
      <c r="EA1845" s="56"/>
      <c r="EB1845" s="56"/>
      <c r="EC1845" s="18"/>
      <c r="ED1845" s="56"/>
      <c r="EE1845" s="56">
        <v>0</v>
      </c>
      <c r="EF1845" s="56">
        <v>0</v>
      </c>
      <c r="EG1845" s="56">
        <v>0</v>
      </c>
      <c r="EH1845" s="18" t="s">
        <v>2238</v>
      </c>
      <c r="EI1845" s="18">
        <f t="array" ref="EI1845">IF(SUMPRODUCT(--(DO1845:DS1845&lt;&gt;""))=0, 0,1)</f>
        <v>0</v>
      </c>
      <c r="EJ1845" s="18">
        <f t="array" ref="EJ1845">IF(SUMPRODUCT(--(DT1845:EG1845&lt;&gt;""))=0, 0,1)</f>
        <v>1</v>
      </c>
      <c r="EK1845" s="18" cm="1">
        <f t="array" ref="EK1845">IF(SUMPRODUCT(--(EC1845:EG1845&lt;&gt;""))=0, 0,1)</f>
        <v>1</v>
      </c>
      <c r="EL1845" s="18">
        <f t="array" ref="EL1845">IF(SUMPRODUCT(--(EE1845:EG1845&lt;&gt;""))=0, 0,1)</f>
        <v>1</v>
      </c>
      <c r="EM1845" s="18">
        <f t="shared" si="375"/>
        <v>0</v>
      </c>
      <c r="EN1845" s="18" t="str">
        <f t="shared" si="376"/>
        <v>NA</v>
      </c>
      <c r="EO1845" s="18">
        <f t="shared" si="377"/>
        <v>0</v>
      </c>
      <c r="EP1845" s="18">
        <f t="shared" si="378"/>
        <v>0</v>
      </c>
      <c r="EQ1845" s="18">
        <f t="shared" si="333"/>
        <v>0</v>
      </c>
      <c r="ER1845" s="18" t="s">
        <v>2084</v>
      </c>
      <c r="ES1845" s="59">
        <v>43949</v>
      </c>
      <c r="ET1845" s="18"/>
      <c r="EU1845" s="18"/>
    </row>
    <row r="1846" spans="1:151" s="1" customFormat="1" ht="15.75" customHeight="1" x14ac:dyDescent="0.2">
      <c r="A1846" s="5" t="s">
        <v>1986</v>
      </c>
      <c r="B1846" s="24" t="s">
        <v>2219</v>
      </c>
      <c r="C1846" s="56">
        <v>1</v>
      </c>
      <c r="D1846" s="18" t="s">
        <v>2672</v>
      </c>
      <c r="E1846" s="18" t="s">
        <v>2950</v>
      </c>
      <c r="F1846" s="18" t="s">
        <v>553</v>
      </c>
      <c r="G1846" s="18" t="s">
        <v>2250</v>
      </c>
      <c r="H1846" s="18" t="s">
        <v>2251</v>
      </c>
      <c r="I1846" s="18" t="s">
        <v>577</v>
      </c>
      <c r="J1846" s="18" t="s">
        <v>595</v>
      </c>
      <c r="K1846" s="18" t="s">
        <v>257</v>
      </c>
      <c r="L1846" s="18" t="s">
        <v>1936</v>
      </c>
      <c r="M1846" s="18" t="s">
        <v>341</v>
      </c>
      <c r="N1846" s="56">
        <v>30</v>
      </c>
      <c r="O1846" s="18" t="s">
        <v>2220</v>
      </c>
      <c r="P1846" s="18" t="s">
        <v>2128</v>
      </c>
      <c r="Q1846" s="18" t="s">
        <v>254</v>
      </c>
      <c r="R1846" s="18" t="s">
        <v>2221</v>
      </c>
      <c r="S1846" s="18" t="s">
        <v>2222</v>
      </c>
      <c r="T1846" s="18" t="s">
        <v>2223</v>
      </c>
      <c r="U1846" s="26" t="s">
        <v>257</v>
      </c>
      <c r="V1846" s="26" t="s">
        <v>257</v>
      </c>
      <c r="W1846" s="26" t="s">
        <v>257</v>
      </c>
      <c r="X1846" s="18" t="s">
        <v>2224</v>
      </c>
      <c r="Y1846" s="18">
        <v>92.4</v>
      </c>
      <c r="Z1846" s="18" t="s">
        <v>2202</v>
      </c>
      <c r="AA1846" s="18" t="s">
        <v>257</v>
      </c>
      <c r="AB1846" s="57">
        <f t="shared" si="340"/>
        <v>92.4</v>
      </c>
      <c r="AC1846" s="18" t="s">
        <v>595</v>
      </c>
      <c r="AD1846" s="18" t="s">
        <v>595</v>
      </c>
      <c r="AE1846" s="18" t="s">
        <v>595</v>
      </c>
      <c r="AF1846" s="18">
        <v>87.8</v>
      </c>
      <c r="AG1846" s="18">
        <v>96.8</v>
      </c>
      <c r="AH1846" s="18" t="s">
        <v>595</v>
      </c>
      <c r="AI1846" s="18">
        <v>28</v>
      </c>
      <c r="AJ1846" s="18" t="s">
        <v>522</v>
      </c>
      <c r="AK1846" s="18">
        <v>28</v>
      </c>
      <c r="AL1846" s="18"/>
      <c r="AM1846" s="18" t="s">
        <v>2226</v>
      </c>
      <c r="AN1846" s="18">
        <v>0.75</v>
      </c>
      <c r="AO1846" s="18" t="s">
        <v>257</v>
      </c>
      <c r="AP1846" s="18" t="s">
        <v>563</v>
      </c>
      <c r="AQ1846" s="18">
        <v>5</v>
      </c>
      <c r="AR1846" s="18" t="s">
        <v>2227</v>
      </c>
      <c r="AS1846" s="18">
        <v>0.75</v>
      </c>
      <c r="AT1846" s="18">
        <v>0.78055556000000004</v>
      </c>
      <c r="AU1846" s="18">
        <v>0</v>
      </c>
      <c r="AV1846" s="18">
        <v>3.0555559999999999E-2</v>
      </c>
      <c r="AW1846" s="18" t="s">
        <v>557</v>
      </c>
      <c r="AX1846" s="18">
        <v>28</v>
      </c>
      <c r="AY1846" s="18" t="s">
        <v>522</v>
      </c>
      <c r="AZ1846" s="18" t="s">
        <v>257</v>
      </c>
      <c r="BA1846" s="18" t="s">
        <v>257</v>
      </c>
      <c r="BB1846" s="18" t="s">
        <v>2228</v>
      </c>
      <c r="BC1846" s="18" t="s">
        <v>2231</v>
      </c>
      <c r="BD1846" s="18">
        <v>0.68518519</v>
      </c>
      <c r="BE1846" s="18" t="s">
        <v>2232</v>
      </c>
      <c r="BF1846" s="18" t="s">
        <v>479</v>
      </c>
      <c r="BG1846" s="18">
        <v>5</v>
      </c>
      <c r="BH1846" s="18" t="s">
        <v>561</v>
      </c>
      <c r="BI1846" s="18">
        <v>0.57407406999999999</v>
      </c>
      <c r="BJ1846" s="18">
        <v>0.75925925999999999</v>
      </c>
      <c r="BK1846" s="18">
        <v>0.11111111999999999</v>
      </c>
      <c r="BL1846" s="18">
        <v>7.4074070000000006E-2</v>
      </c>
      <c r="BM1846" s="18" t="s">
        <v>557</v>
      </c>
      <c r="BN1846" s="18">
        <v>28</v>
      </c>
      <c r="BO1846" s="18" t="s">
        <v>522</v>
      </c>
      <c r="BP1846" s="18" t="s">
        <v>257</v>
      </c>
      <c r="BQ1846" s="18" t="s">
        <v>257</v>
      </c>
      <c r="BR1846" s="18" t="s">
        <v>1287</v>
      </c>
      <c r="BS1846" s="18" t="s">
        <v>2233</v>
      </c>
      <c r="BT1846" s="18">
        <v>-1.203125</v>
      </c>
      <c r="BU1846" s="18" t="s">
        <v>2232</v>
      </c>
      <c r="BV1846" s="18" t="s">
        <v>479</v>
      </c>
      <c r="BW1846" s="18">
        <v>5</v>
      </c>
      <c r="BX1846" s="18" t="s">
        <v>561</v>
      </c>
      <c r="BY1846" s="18">
        <v>-1.28125</v>
      </c>
      <c r="BZ1846" s="18">
        <v>-1.140625</v>
      </c>
      <c r="CA1846" s="18">
        <v>7.8125E-2</v>
      </c>
      <c r="CB1846" s="18">
        <v>6.25E-2</v>
      </c>
      <c r="CC1846" s="18" t="s">
        <v>557</v>
      </c>
      <c r="CD1846" s="18">
        <v>28</v>
      </c>
      <c r="CE1846" s="18" t="s">
        <v>522</v>
      </c>
      <c r="CF1846" s="18" t="s">
        <v>257</v>
      </c>
      <c r="CG1846" s="18" t="s">
        <v>257</v>
      </c>
      <c r="CH1846" s="18" t="s">
        <v>1287</v>
      </c>
      <c r="CI1846" s="18" t="s">
        <v>1907</v>
      </c>
      <c r="CJ1846" s="18">
        <v>0</v>
      </c>
      <c r="CK1846" s="18" t="s">
        <v>1267</v>
      </c>
      <c r="CL1846" s="18" t="s">
        <v>479</v>
      </c>
      <c r="CM1846" s="18">
        <v>5</v>
      </c>
      <c r="CN1846" s="18" t="s">
        <v>561</v>
      </c>
      <c r="CO1846" s="18" t="s">
        <v>257</v>
      </c>
      <c r="CP1846" s="18" t="s">
        <v>257</v>
      </c>
      <c r="CQ1846" s="18">
        <v>0</v>
      </c>
      <c r="CR1846" s="18">
        <v>0</v>
      </c>
      <c r="CS1846" s="18" t="s">
        <v>557</v>
      </c>
      <c r="CT1846" s="18">
        <v>28</v>
      </c>
      <c r="CU1846" s="18" t="s">
        <v>522</v>
      </c>
      <c r="CV1846" s="18" t="s">
        <v>257</v>
      </c>
      <c r="CW1846" s="18" t="s">
        <v>257</v>
      </c>
      <c r="CX1846" s="18" t="s">
        <v>1909</v>
      </c>
      <c r="CY1846" s="18" t="s">
        <v>2163</v>
      </c>
      <c r="CZ1846" s="18">
        <f t="shared" si="391"/>
        <v>0.43049542649350647</v>
      </c>
      <c r="DA1846" s="18" t="s">
        <v>2204</v>
      </c>
      <c r="DB1846" s="18" t="s">
        <v>479</v>
      </c>
      <c r="DC1846" s="18">
        <f t="shared" si="392"/>
        <v>5</v>
      </c>
      <c r="DD1846" s="18" t="str">
        <f t="shared" si="392"/>
        <v>fragments</v>
      </c>
      <c r="DE1846" s="18">
        <f t="shared" si="393"/>
        <v>0.55194218926829264</v>
      </c>
      <c r="DF1846" s="18">
        <f t="shared" si="393"/>
        <v>0.33434804602739726</v>
      </c>
      <c r="DG1846" s="18">
        <f t="shared" si="394"/>
        <v>9.6147380466109211E-2</v>
      </c>
      <c r="DH1846" s="18">
        <f t="shared" si="395"/>
        <v>9.6147380466109211E-2</v>
      </c>
      <c r="DI1846" s="18" t="str">
        <f t="shared" si="396"/>
        <v>s.e.</v>
      </c>
      <c r="DJ1846" s="18">
        <f t="shared" si="396"/>
        <v>28</v>
      </c>
      <c r="DK1846" s="18" t="str">
        <f t="shared" si="396"/>
        <v>days</v>
      </c>
      <c r="DL1846" s="18" t="str">
        <f t="shared" si="396"/>
        <v>n/a</v>
      </c>
      <c r="DM1846" s="18" t="str">
        <f t="shared" si="396"/>
        <v>n/a</v>
      </c>
      <c r="DN1846" s="18" t="s">
        <v>2234</v>
      </c>
      <c r="DO1846" s="56"/>
      <c r="DP1846" s="56"/>
      <c r="DQ1846" s="56"/>
      <c r="DR1846" s="56"/>
      <c r="DS1846" s="56"/>
      <c r="DT1846" s="56"/>
      <c r="DU1846" s="56">
        <v>0</v>
      </c>
      <c r="DV1846" s="56">
        <v>0</v>
      </c>
      <c r="DW1846" s="18"/>
      <c r="DX1846" s="18"/>
      <c r="DY1846" s="18"/>
      <c r="DZ1846" s="18"/>
      <c r="EA1846" s="56"/>
      <c r="EB1846" s="56"/>
      <c r="EC1846" s="18"/>
      <c r="ED1846" s="56"/>
      <c r="EE1846" s="56">
        <v>0</v>
      </c>
      <c r="EF1846" s="56">
        <v>0</v>
      </c>
      <c r="EG1846" s="56">
        <v>0</v>
      </c>
      <c r="EH1846" s="18" t="s">
        <v>2238</v>
      </c>
      <c r="EI1846" s="18">
        <f t="array" ref="EI1846">IF(SUMPRODUCT(--(DO1846:DS1846&lt;&gt;""))=0, 0,1)</f>
        <v>0</v>
      </c>
      <c r="EJ1846" s="18">
        <f t="array" ref="EJ1846">IF(SUMPRODUCT(--(DT1846:EG1846&lt;&gt;""))=0, 0,1)</f>
        <v>1</v>
      </c>
      <c r="EK1846" s="18" cm="1">
        <f t="array" ref="EK1846">IF(SUMPRODUCT(--(EC1846:EG1846&lt;&gt;""))=0, 0,1)</f>
        <v>1</v>
      </c>
      <c r="EL1846" s="18">
        <f t="array" ref="EL1846">IF(SUMPRODUCT(--(EE1846:EG1846&lt;&gt;""))=0, 0,1)</f>
        <v>1</v>
      </c>
      <c r="EM1846" s="18">
        <f t="shared" si="375"/>
        <v>0</v>
      </c>
      <c r="EN1846" s="18" t="str">
        <f t="shared" si="376"/>
        <v>NA</v>
      </c>
      <c r="EO1846" s="18">
        <f t="shared" si="377"/>
        <v>0</v>
      </c>
      <c r="EP1846" s="18">
        <f t="shared" si="378"/>
        <v>0</v>
      </c>
      <c r="EQ1846" s="18">
        <f t="shared" si="333"/>
        <v>0</v>
      </c>
      <c r="ER1846" s="18" t="s">
        <v>2084</v>
      </c>
      <c r="ES1846" s="59">
        <v>43949</v>
      </c>
      <c r="ET1846" s="18"/>
      <c r="EU1846" s="18"/>
    </row>
    <row r="1847" spans="1:151" s="1" customFormat="1" ht="15.75" customHeight="1" x14ac:dyDescent="0.2">
      <c r="A1847" s="5" t="s">
        <v>1986</v>
      </c>
      <c r="B1847" s="24" t="s">
        <v>2219</v>
      </c>
      <c r="C1847" s="56">
        <v>1</v>
      </c>
      <c r="D1847" s="18" t="s">
        <v>2673</v>
      </c>
      <c r="E1847" s="18" t="s">
        <v>2950</v>
      </c>
      <c r="F1847" s="18" t="s">
        <v>553</v>
      </c>
      <c r="G1847" s="18" t="s">
        <v>2250</v>
      </c>
      <c r="H1847" s="18" t="s">
        <v>2251</v>
      </c>
      <c r="I1847" s="18" t="s">
        <v>577</v>
      </c>
      <c r="J1847" s="18" t="s">
        <v>595</v>
      </c>
      <c r="K1847" s="18" t="s">
        <v>257</v>
      </c>
      <c r="L1847" s="18" t="s">
        <v>1936</v>
      </c>
      <c r="M1847" s="18" t="s">
        <v>341</v>
      </c>
      <c r="N1847" s="56">
        <v>30</v>
      </c>
      <c r="O1847" s="18" t="s">
        <v>2220</v>
      </c>
      <c r="P1847" s="18" t="s">
        <v>2128</v>
      </c>
      <c r="Q1847" s="18" t="s">
        <v>254</v>
      </c>
      <c r="R1847" s="18" t="s">
        <v>2221</v>
      </c>
      <c r="S1847" s="18" t="s">
        <v>2222</v>
      </c>
      <c r="T1847" s="18" t="s">
        <v>2223</v>
      </c>
      <c r="U1847" s="26" t="s">
        <v>257</v>
      </c>
      <c r="V1847" s="26" t="s">
        <v>257</v>
      </c>
      <c r="W1847" s="26" t="s">
        <v>257</v>
      </c>
      <c r="X1847" s="18" t="s">
        <v>2224</v>
      </c>
      <c r="Y1847" s="18">
        <v>92.4</v>
      </c>
      <c r="Z1847" s="18" t="s">
        <v>2202</v>
      </c>
      <c r="AA1847" s="18" t="s">
        <v>257</v>
      </c>
      <c r="AB1847" s="57">
        <f t="shared" si="340"/>
        <v>92.4</v>
      </c>
      <c r="AC1847" s="18" t="s">
        <v>595</v>
      </c>
      <c r="AD1847" s="18" t="s">
        <v>595</v>
      </c>
      <c r="AE1847" s="18" t="s">
        <v>595</v>
      </c>
      <c r="AF1847" s="18">
        <v>87.8</v>
      </c>
      <c r="AG1847" s="18">
        <v>96.8</v>
      </c>
      <c r="AH1847" s="18" t="s">
        <v>595</v>
      </c>
      <c r="AI1847" s="18">
        <v>28</v>
      </c>
      <c r="AJ1847" s="18" t="s">
        <v>522</v>
      </c>
      <c r="AK1847" s="18">
        <v>28</v>
      </c>
      <c r="AL1847" s="18" t="s">
        <v>2239</v>
      </c>
      <c r="AM1847" s="18" t="s">
        <v>2226</v>
      </c>
      <c r="AN1847" s="18">
        <v>0.80277778</v>
      </c>
      <c r="AO1847" s="18" t="s">
        <v>257</v>
      </c>
      <c r="AP1847" s="18" t="s">
        <v>563</v>
      </c>
      <c r="AQ1847" s="18">
        <v>5</v>
      </c>
      <c r="AR1847" s="18" t="s">
        <v>2227</v>
      </c>
      <c r="AS1847" s="18">
        <v>0.76111110999999998</v>
      </c>
      <c r="AT1847" s="18">
        <v>0.83888889</v>
      </c>
      <c r="AU1847" s="18">
        <v>4.1666670000000003E-2</v>
      </c>
      <c r="AV1847" s="18">
        <v>3.6111110000000002E-2</v>
      </c>
      <c r="AW1847" s="18" t="s">
        <v>557</v>
      </c>
      <c r="AX1847" s="18">
        <v>28</v>
      </c>
      <c r="AY1847" s="18" t="s">
        <v>522</v>
      </c>
      <c r="AZ1847" s="18" t="s">
        <v>257</v>
      </c>
      <c r="BA1847" s="18" t="s">
        <v>257</v>
      </c>
      <c r="BB1847" s="18" t="s">
        <v>2228</v>
      </c>
      <c r="BC1847" s="18" t="s">
        <v>2231</v>
      </c>
      <c r="BD1847" s="18">
        <v>0.31481481</v>
      </c>
      <c r="BE1847" s="18" t="s">
        <v>2232</v>
      </c>
      <c r="BF1847" s="18" t="s">
        <v>479</v>
      </c>
      <c r="BG1847" s="18">
        <v>5</v>
      </c>
      <c r="BH1847" s="18" t="s">
        <v>561</v>
      </c>
      <c r="BI1847" s="18">
        <v>0.18518519</v>
      </c>
      <c r="BJ1847" s="18">
        <v>0.42592593000000001</v>
      </c>
      <c r="BK1847" s="18">
        <v>0.12962962</v>
      </c>
      <c r="BL1847" s="18">
        <v>0.11111111999999999</v>
      </c>
      <c r="BM1847" s="18" t="s">
        <v>557</v>
      </c>
      <c r="BN1847" s="18">
        <v>28</v>
      </c>
      <c r="BO1847" s="18" t="s">
        <v>522</v>
      </c>
      <c r="BP1847" s="18" t="s">
        <v>257</v>
      </c>
      <c r="BQ1847" s="18" t="s">
        <v>257</v>
      </c>
      <c r="BR1847" s="18" t="s">
        <v>1287</v>
      </c>
      <c r="BS1847" s="18" t="s">
        <v>2233</v>
      </c>
      <c r="BT1847" s="18">
        <v>-1.4375</v>
      </c>
      <c r="BU1847" s="18" t="s">
        <v>2232</v>
      </c>
      <c r="BV1847" s="18" t="s">
        <v>479</v>
      </c>
      <c r="BW1847" s="18">
        <v>5</v>
      </c>
      <c r="BX1847" s="18" t="s">
        <v>561</v>
      </c>
      <c r="BY1847" s="18">
        <v>-1.5</v>
      </c>
      <c r="BZ1847" s="18">
        <v>-1.390625</v>
      </c>
      <c r="CA1847" s="18">
        <v>6.25E-2</v>
      </c>
      <c r="CB1847" s="18">
        <v>4.6875E-2</v>
      </c>
      <c r="CC1847" s="18" t="s">
        <v>557</v>
      </c>
      <c r="CD1847" s="18">
        <v>28</v>
      </c>
      <c r="CE1847" s="18" t="s">
        <v>522</v>
      </c>
      <c r="CF1847" s="18" t="s">
        <v>257</v>
      </c>
      <c r="CG1847" s="18" t="s">
        <v>257</v>
      </c>
      <c r="CH1847" s="18" t="s">
        <v>1287</v>
      </c>
      <c r="CI1847" s="18" t="s">
        <v>1907</v>
      </c>
      <c r="CJ1847" s="18">
        <v>0</v>
      </c>
      <c r="CK1847" s="18" t="s">
        <v>1267</v>
      </c>
      <c r="CL1847" s="18" t="s">
        <v>479</v>
      </c>
      <c r="CM1847" s="18">
        <v>5</v>
      </c>
      <c r="CN1847" s="18" t="s">
        <v>561</v>
      </c>
      <c r="CO1847" s="18" t="s">
        <v>257</v>
      </c>
      <c r="CP1847" s="18" t="s">
        <v>257</v>
      </c>
      <c r="CQ1847" s="18">
        <v>0</v>
      </c>
      <c r="CR1847" s="18">
        <v>0</v>
      </c>
      <c r="CS1847" s="18" t="s">
        <v>557</v>
      </c>
      <c r="CT1847" s="18">
        <v>28</v>
      </c>
      <c r="CU1847" s="18" t="s">
        <v>522</v>
      </c>
      <c r="CV1847" s="18" t="s">
        <v>257</v>
      </c>
      <c r="CW1847" s="18" t="s">
        <v>257</v>
      </c>
      <c r="CX1847" s="18" t="s">
        <v>1909</v>
      </c>
      <c r="CY1847" s="18" t="s">
        <v>2163</v>
      </c>
      <c r="CZ1847" s="18">
        <f t="shared" si="391"/>
        <v>0.78099839304347818</v>
      </c>
      <c r="DA1847" s="18" t="s">
        <v>2204</v>
      </c>
      <c r="DB1847" s="18" t="s">
        <v>479</v>
      </c>
      <c r="DC1847" s="18">
        <f t="shared" si="392"/>
        <v>5</v>
      </c>
      <c r="DD1847" s="18" t="str">
        <f t="shared" si="392"/>
        <v>fragments</v>
      </c>
      <c r="DE1847" s="18">
        <f t="shared" si="393"/>
        <v>0.87654320666666674</v>
      </c>
      <c r="DF1847" s="18">
        <f t="shared" si="393"/>
        <v>0.69371618516853928</v>
      </c>
      <c r="DG1847" s="18">
        <f t="shared" si="394"/>
        <v>8.72822078749389E-2</v>
      </c>
      <c r="DH1847" s="18">
        <f t="shared" si="395"/>
        <v>8.72822078749389E-2</v>
      </c>
      <c r="DI1847" s="18" t="str">
        <f t="shared" si="396"/>
        <v>s.e.</v>
      </c>
      <c r="DJ1847" s="18">
        <f t="shared" si="396"/>
        <v>28</v>
      </c>
      <c r="DK1847" s="18" t="str">
        <f t="shared" si="396"/>
        <v>days</v>
      </c>
      <c r="DL1847" s="18" t="str">
        <f t="shared" si="396"/>
        <v>n/a</v>
      </c>
      <c r="DM1847" s="18" t="str">
        <f t="shared" si="396"/>
        <v>n/a</v>
      </c>
      <c r="DN1847" s="18" t="s">
        <v>2234</v>
      </c>
      <c r="DO1847" s="56"/>
      <c r="DP1847" s="56"/>
      <c r="DQ1847" s="56"/>
      <c r="DR1847" s="56"/>
      <c r="DS1847" s="56"/>
      <c r="DT1847" s="56"/>
      <c r="DU1847" s="56">
        <v>0</v>
      </c>
      <c r="DV1847" s="56">
        <v>0</v>
      </c>
      <c r="DW1847" s="18"/>
      <c r="DX1847" s="18"/>
      <c r="DY1847" s="18"/>
      <c r="DZ1847" s="18"/>
      <c r="EA1847" s="56"/>
      <c r="EB1847" s="56"/>
      <c r="EC1847" s="18"/>
      <c r="ED1847" s="56"/>
      <c r="EE1847" s="56">
        <v>0</v>
      </c>
      <c r="EF1847" s="56">
        <v>0</v>
      </c>
      <c r="EG1847" s="56">
        <v>0</v>
      </c>
      <c r="EH1847" s="18" t="s">
        <v>2238</v>
      </c>
      <c r="EI1847" s="18">
        <f t="array" ref="EI1847">IF(SUMPRODUCT(--(DO1847:DS1847&lt;&gt;""))=0, 0,1)</f>
        <v>0</v>
      </c>
      <c r="EJ1847" s="18">
        <f t="array" ref="EJ1847">IF(SUMPRODUCT(--(DT1847:EG1847&lt;&gt;""))=0, 0,1)</f>
        <v>1</v>
      </c>
      <c r="EK1847" s="18" cm="1">
        <f t="array" ref="EK1847">IF(SUMPRODUCT(--(EC1847:EG1847&lt;&gt;""))=0, 0,1)</f>
        <v>1</v>
      </c>
      <c r="EL1847" s="18">
        <f t="array" ref="EL1847">IF(SUMPRODUCT(--(EE1847:EG1847&lt;&gt;""))=0, 0,1)</f>
        <v>1</v>
      </c>
      <c r="EM1847" s="18">
        <f t="shared" si="375"/>
        <v>0</v>
      </c>
      <c r="EN1847" s="18" t="str">
        <f t="shared" si="376"/>
        <v>NA</v>
      </c>
      <c r="EO1847" s="18">
        <f t="shared" si="377"/>
        <v>0</v>
      </c>
      <c r="EP1847" s="18">
        <f t="shared" si="378"/>
        <v>0</v>
      </c>
      <c r="EQ1847" s="18">
        <f t="shared" si="333"/>
        <v>0</v>
      </c>
      <c r="ER1847" s="18" t="s">
        <v>2084</v>
      </c>
      <c r="ES1847" s="59">
        <v>43949</v>
      </c>
      <c r="ET1847" s="18"/>
      <c r="EU1847" s="18"/>
    </row>
    <row r="1848" spans="1:151" s="1" customFormat="1" ht="15.75" customHeight="1" x14ac:dyDescent="0.2">
      <c r="A1848" s="5" t="s">
        <v>1986</v>
      </c>
      <c r="B1848" s="24" t="s">
        <v>2219</v>
      </c>
      <c r="C1848" s="56">
        <v>1</v>
      </c>
      <c r="D1848" s="18" t="s">
        <v>1651</v>
      </c>
      <c r="E1848" s="18" t="s">
        <v>2951</v>
      </c>
      <c r="F1848" s="18" t="s">
        <v>553</v>
      </c>
      <c r="G1848" s="18" t="s">
        <v>2250</v>
      </c>
      <c r="H1848" s="18" t="s">
        <v>2251</v>
      </c>
      <c r="I1848" s="18" t="s">
        <v>577</v>
      </c>
      <c r="J1848" s="18" t="s">
        <v>595</v>
      </c>
      <c r="K1848" s="18" t="s">
        <v>257</v>
      </c>
      <c r="L1848" s="18" t="s">
        <v>1936</v>
      </c>
      <c r="M1848" s="18" t="s">
        <v>341</v>
      </c>
      <c r="N1848" s="56">
        <v>30</v>
      </c>
      <c r="O1848" s="18" t="s">
        <v>2220</v>
      </c>
      <c r="P1848" s="18" t="s">
        <v>2128</v>
      </c>
      <c r="Q1848" s="18" t="s">
        <v>254</v>
      </c>
      <c r="R1848" s="18" t="s">
        <v>2221</v>
      </c>
      <c r="S1848" s="18" t="s">
        <v>2222</v>
      </c>
      <c r="T1848" s="18" t="s">
        <v>2223</v>
      </c>
      <c r="U1848" s="26" t="s">
        <v>257</v>
      </c>
      <c r="V1848" s="26" t="s">
        <v>257</v>
      </c>
      <c r="W1848" s="26" t="s">
        <v>257</v>
      </c>
      <c r="X1848" s="18" t="s">
        <v>2224</v>
      </c>
      <c r="Y1848" s="18">
        <v>1</v>
      </c>
      <c r="Z1848" s="18" t="s">
        <v>2202</v>
      </c>
      <c r="AA1848" s="18" t="s">
        <v>257</v>
      </c>
      <c r="AB1848" s="57">
        <f t="shared" si="340"/>
        <v>1</v>
      </c>
      <c r="AC1848" s="18" t="s">
        <v>595</v>
      </c>
      <c r="AD1848" s="18" t="s">
        <v>595</v>
      </c>
      <c r="AE1848" s="18" t="s">
        <v>595</v>
      </c>
      <c r="AF1848" s="18" t="s">
        <v>595</v>
      </c>
      <c r="AG1848" s="18" t="s">
        <v>595</v>
      </c>
      <c r="AH1848" s="18" t="s">
        <v>595</v>
      </c>
      <c r="AI1848" s="18">
        <v>35</v>
      </c>
      <c r="AJ1848" s="18" t="s">
        <v>522</v>
      </c>
      <c r="AK1848" s="18">
        <v>35</v>
      </c>
      <c r="AL1848" s="18"/>
      <c r="AM1848" s="18" t="s">
        <v>2226</v>
      </c>
      <c r="AN1848" s="18">
        <v>0.73333333000000001</v>
      </c>
      <c r="AO1848" s="18" t="s">
        <v>257</v>
      </c>
      <c r="AP1848" s="18" t="s">
        <v>563</v>
      </c>
      <c r="AQ1848" s="18">
        <v>5</v>
      </c>
      <c r="AR1848" s="18" t="s">
        <v>2227</v>
      </c>
      <c r="AS1848" s="18">
        <v>0.70277778000000002</v>
      </c>
      <c r="AT1848" s="18">
        <v>0.76666666999999999</v>
      </c>
      <c r="AU1848" s="18">
        <v>3.0555550000000001E-2</v>
      </c>
      <c r="AV1848" s="18">
        <v>3.3333340000000003E-2</v>
      </c>
      <c r="AW1848" s="18" t="s">
        <v>557</v>
      </c>
      <c r="AX1848" s="18">
        <v>35</v>
      </c>
      <c r="AY1848" s="18" t="s">
        <v>522</v>
      </c>
      <c r="AZ1848" s="18" t="s">
        <v>257</v>
      </c>
      <c r="BA1848" s="18" t="s">
        <v>257</v>
      </c>
      <c r="BB1848" s="18" t="s">
        <v>2228</v>
      </c>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t="s">
        <v>1907</v>
      </c>
      <c r="CJ1848" s="18">
        <v>0</v>
      </c>
      <c r="CK1848" s="18" t="s">
        <v>1267</v>
      </c>
      <c r="CL1848" s="18" t="s">
        <v>479</v>
      </c>
      <c r="CM1848" s="18">
        <v>5</v>
      </c>
      <c r="CN1848" s="18" t="s">
        <v>561</v>
      </c>
      <c r="CO1848" s="18" t="s">
        <v>257</v>
      </c>
      <c r="CP1848" s="18" t="s">
        <v>257</v>
      </c>
      <c r="CQ1848" s="18">
        <v>0</v>
      </c>
      <c r="CR1848" s="18">
        <v>0</v>
      </c>
      <c r="CS1848" s="18" t="s">
        <v>557</v>
      </c>
      <c r="CT1848" s="18">
        <v>35</v>
      </c>
      <c r="CU1848" s="18" t="s">
        <v>522</v>
      </c>
      <c r="CV1848" s="18" t="s">
        <v>257</v>
      </c>
      <c r="CW1848" s="18" t="s">
        <v>257</v>
      </c>
      <c r="CX1848" s="18" t="s">
        <v>1909</v>
      </c>
      <c r="CY1848" s="18"/>
      <c r="CZ1848" s="18"/>
      <c r="DA1848" s="18"/>
      <c r="DB1848" s="18"/>
      <c r="DC1848" s="18"/>
      <c r="DD1848" s="18"/>
      <c r="DE1848" s="18"/>
      <c r="DF1848" s="18"/>
      <c r="DG1848" s="18"/>
      <c r="DH1848" s="18"/>
      <c r="DI1848" s="18"/>
      <c r="DJ1848" s="18"/>
      <c r="DK1848" s="18"/>
      <c r="DL1848" s="18"/>
      <c r="DM1848" s="18"/>
      <c r="DN1848" s="18"/>
      <c r="DO1848" s="56"/>
      <c r="DP1848" s="56"/>
      <c r="DQ1848" s="56"/>
      <c r="DR1848" s="56"/>
      <c r="DS1848" s="56"/>
      <c r="DT1848" s="56"/>
      <c r="DU1848" s="56"/>
      <c r="DV1848" s="56">
        <v>0</v>
      </c>
      <c r="DW1848" s="18"/>
      <c r="DX1848" s="18"/>
      <c r="DY1848" s="18"/>
      <c r="DZ1848" s="56"/>
      <c r="EA1848" s="56"/>
      <c r="EB1848" s="56"/>
      <c r="EC1848" s="18"/>
      <c r="ED1848" s="56"/>
      <c r="EE1848" s="56">
        <v>0</v>
      </c>
      <c r="EF1848" s="56">
        <v>0</v>
      </c>
      <c r="EG1848" s="56">
        <v>0</v>
      </c>
      <c r="EH1848" s="18" t="s">
        <v>2229</v>
      </c>
      <c r="EI1848" s="18">
        <f t="array" ref="EI1848">IF(SUMPRODUCT(--(DO1848:DS1848&lt;&gt;""))=0, 0,1)</f>
        <v>0</v>
      </c>
      <c r="EJ1848" s="18">
        <f t="array" ref="EJ1848">IF(SUMPRODUCT(--(DT1848:EG1848&lt;&gt;""))=0, 0,1)</f>
        <v>1</v>
      </c>
      <c r="EK1848" s="18" cm="1">
        <f t="array" ref="EK1848">IF(SUMPRODUCT(--(EC1848:EG1848&lt;&gt;""))=0, 0,1)</f>
        <v>1</v>
      </c>
      <c r="EL1848" s="18">
        <f t="array" ref="EL1848">IF(SUMPRODUCT(--(EE1848:EG1848&lt;&gt;""))=0, 0,1)</f>
        <v>1</v>
      </c>
      <c r="EM1848" s="18">
        <f t="shared" si="375"/>
        <v>0</v>
      </c>
      <c r="EN1848" s="18" t="str">
        <f t="shared" si="376"/>
        <v>NA</v>
      </c>
      <c r="EO1848" s="18">
        <f t="shared" si="377"/>
        <v>0</v>
      </c>
      <c r="EP1848" s="18">
        <f t="shared" si="378"/>
        <v>0</v>
      </c>
      <c r="EQ1848" s="18">
        <f t="shared" si="333"/>
        <v>0</v>
      </c>
      <c r="ER1848" s="18" t="s">
        <v>2084</v>
      </c>
      <c r="ES1848" s="59">
        <v>43949</v>
      </c>
      <c r="ET1848" s="18"/>
      <c r="EU1848" s="18"/>
    </row>
    <row r="1849" spans="1:151" s="1" customFormat="1" ht="15.75" customHeight="1" x14ac:dyDescent="0.2">
      <c r="A1849" s="5" t="s">
        <v>1986</v>
      </c>
      <c r="B1849" s="24" t="s">
        <v>2219</v>
      </c>
      <c r="C1849" s="56">
        <v>1</v>
      </c>
      <c r="D1849" s="18" t="s">
        <v>2670</v>
      </c>
      <c r="E1849" s="18" t="s">
        <v>2951</v>
      </c>
      <c r="F1849" s="18" t="s">
        <v>553</v>
      </c>
      <c r="G1849" s="18" t="s">
        <v>2250</v>
      </c>
      <c r="H1849" s="18" t="s">
        <v>2251</v>
      </c>
      <c r="I1849" s="18" t="s">
        <v>577</v>
      </c>
      <c r="J1849" s="18" t="s">
        <v>595</v>
      </c>
      <c r="K1849" s="18" t="s">
        <v>257</v>
      </c>
      <c r="L1849" s="18" t="s">
        <v>1936</v>
      </c>
      <c r="M1849" s="18" t="s">
        <v>341</v>
      </c>
      <c r="N1849" s="56">
        <v>30</v>
      </c>
      <c r="O1849" s="18" t="s">
        <v>2220</v>
      </c>
      <c r="P1849" s="18" t="s">
        <v>2128</v>
      </c>
      <c r="Q1849" s="18" t="s">
        <v>254</v>
      </c>
      <c r="R1849" s="18" t="s">
        <v>2221</v>
      </c>
      <c r="S1849" s="18" t="s">
        <v>2222</v>
      </c>
      <c r="T1849" s="18" t="s">
        <v>2223</v>
      </c>
      <c r="U1849" s="26" t="s">
        <v>257</v>
      </c>
      <c r="V1849" s="26" t="s">
        <v>257</v>
      </c>
      <c r="W1849" s="26" t="s">
        <v>257</v>
      </c>
      <c r="X1849" s="18" t="s">
        <v>2224</v>
      </c>
      <c r="Y1849" s="18">
        <v>35.799999999999997</v>
      </c>
      <c r="Z1849" s="18" t="s">
        <v>2202</v>
      </c>
      <c r="AA1849" s="18" t="s">
        <v>257</v>
      </c>
      <c r="AB1849" s="57">
        <f t="shared" si="340"/>
        <v>35.799999999999997</v>
      </c>
      <c r="AC1849" s="18" t="s">
        <v>595</v>
      </c>
      <c r="AD1849" s="18" t="s">
        <v>595</v>
      </c>
      <c r="AE1849" s="18" t="s">
        <v>595</v>
      </c>
      <c r="AF1849" s="18">
        <v>33.5</v>
      </c>
      <c r="AG1849" s="18">
        <v>38.1</v>
      </c>
      <c r="AH1849" s="18" t="s">
        <v>595</v>
      </c>
      <c r="AI1849" s="18">
        <v>35</v>
      </c>
      <c r="AJ1849" s="18" t="s">
        <v>522</v>
      </c>
      <c r="AK1849" s="18">
        <v>35</v>
      </c>
      <c r="AL1849" s="18" t="s">
        <v>2240</v>
      </c>
      <c r="AM1849" s="18" t="s">
        <v>2226</v>
      </c>
      <c r="AN1849" s="18">
        <v>0.81388888999999998</v>
      </c>
      <c r="AO1849" s="18" t="s">
        <v>257</v>
      </c>
      <c r="AP1849" s="18" t="s">
        <v>563</v>
      </c>
      <c r="AQ1849" s="18">
        <v>5</v>
      </c>
      <c r="AR1849" s="18" t="s">
        <v>2227</v>
      </c>
      <c r="AS1849" s="18">
        <v>0.81388888999999998</v>
      </c>
      <c r="AT1849" s="18">
        <v>0.85555555999999999</v>
      </c>
      <c r="AU1849" s="18">
        <v>0</v>
      </c>
      <c r="AV1849" s="18">
        <v>4.1666670000000003E-2</v>
      </c>
      <c r="AW1849" s="18" t="s">
        <v>557</v>
      </c>
      <c r="AX1849" s="18">
        <v>35</v>
      </c>
      <c r="AY1849" s="18" t="s">
        <v>522</v>
      </c>
      <c r="AZ1849" s="18" t="s">
        <v>257</v>
      </c>
      <c r="BA1849" s="18" t="s">
        <v>257</v>
      </c>
      <c r="BB1849" s="18" t="s">
        <v>2228</v>
      </c>
      <c r="BC1849" s="18"/>
      <c r="BD1849" s="18"/>
      <c r="BE1849" s="18"/>
      <c r="BF1849" s="18"/>
      <c r="BG1849" s="18"/>
      <c r="BH1849" s="18"/>
      <c r="BI1849" s="18"/>
      <c r="BJ1849" s="18"/>
      <c r="BK1849" s="18"/>
      <c r="BL1849" s="18"/>
      <c r="BM1849" s="18"/>
      <c r="BN1849" s="18"/>
      <c r="BO1849" s="18"/>
      <c r="BP1849" s="18"/>
      <c r="BQ1849" s="18"/>
      <c r="BR1849" s="18"/>
      <c r="BS1849" s="18"/>
      <c r="BT1849" s="18"/>
      <c r="BU1849" s="18"/>
      <c r="BV1849" s="18"/>
      <c r="BW1849" s="18"/>
      <c r="BX1849" s="18"/>
      <c r="BY1849" s="18"/>
      <c r="BZ1849" s="18"/>
      <c r="CA1849" s="18"/>
      <c r="CB1849" s="18"/>
      <c r="CC1849" s="18"/>
      <c r="CD1849" s="18"/>
      <c r="CE1849" s="18"/>
      <c r="CF1849" s="18"/>
      <c r="CG1849" s="18"/>
      <c r="CH1849" s="18"/>
      <c r="CI1849" s="18" t="s">
        <v>1907</v>
      </c>
      <c r="CJ1849" s="18">
        <v>0</v>
      </c>
      <c r="CK1849" s="18" t="s">
        <v>1267</v>
      </c>
      <c r="CL1849" s="18" t="s">
        <v>479</v>
      </c>
      <c r="CM1849" s="18">
        <v>5</v>
      </c>
      <c r="CN1849" s="18" t="s">
        <v>561</v>
      </c>
      <c r="CO1849" s="18" t="s">
        <v>257</v>
      </c>
      <c r="CP1849" s="18" t="s">
        <v>257</v>
      </c>
      <c r="CQ1849" s="18">
        <v>0</v>
      </c>
      <c r="CR1849" s="18">
        <v>0</v>
      </c>
      <c r="CS1849" s="18" t="s">
        <v>557</v>
      </c>
      <c r="CT1849" s="18">
        <v>35</v>
      </c>
      <c r="CU1849" s="18" t="s">
        <v>522</v>
      </c>
      <c r="CV1849" s="18" t="s">
        <v>257</v>
      </c>
      <c r="CW1849" s="18" t="s">
        <v>257</v>
      </c>
      <c r="CX1849" s="18" t="s">
        <v>1909</v>
      </c>
      <c r="CY1849" s="18"/>
      <c r="CZ1849" s="18"/>
      <c r="DA1849" s="18"/>
      <c r="DB1849" s="18"/>
      <c r="DC1849" s="18"/>
      <c r="DD1849" s="18"/>
      <c r="DE1849" s="18"/>
      <c r="DF1849" s="18"/>
      <c r="DG1849" s="18"/>
      <c r="DH1849" s="18"/>
      <c r="DI1849" s="18"/>
      <c r="DJ1849" s="18"/>
      <c r="DK1849" s="18"/>
      <c r="DL1849" s="18"/>
      <c r="DM1849" s="18"/>
      <c r="DN1849" s="18"/>
      <c r="DO1849" s="56"/>
      <c r="DP1849" s="56"/>
      <c r="DQ1849" s="56"/>
      <c r="DR1849" s="56"/>
      <c r="DS1849" s="56"/>
      <c r="DT1849" s="56"/>
      <c r="DU1849" s="56"/>
      <c r="DV1849" s="56">
        <v>0</v>
      </c>
      <c r="DW1849" s="18"/>
      <c r="DX1849" s="18"/>
      <c r="DY1849" s="18"/>
      <c r="DZ1849" s="56"/>
      <c r="EA1849" s="56"/>
      <c r="EB1849" s="56"/>
      <c r="EC1849" s="18"/>
      <c r="ED1849" s="56"/>
      <c r="EE1849" s="56">
        <v>0</v>
      </c>
      <c r="EF1849" s="56">
        <v>0</v>
      </c>
      <c r="EG1849" s="56">
        <v>0</v>
      </c>
      <c r="EH1849" s="18" t="s">
        <v>2229</v>
      </c>
      <c r="EI1849" s="18">
        <f t="array" ref="EI1849">IF(SUMPRODUCT(--(DO1849:DS1849&lt;&gt;""))=0, 0,1)</f>
        <v>0</v>
      </c>
      <c r="EJ1849" s="18">
        <f t="array" ref="EJ1849">IF(SUMPRODUCT(--(DT1849:EG1849&lt;&gt;""))=0, 0,1)</f>
        <v>1</v>
      </c>
      <c r="EK1849" s="18" cm="1">
        <f t="array" ref="EK1849">IF(SUMPRODUCT(--(EC1849:EG1849&lt;&gt;""))=0, 0,1)</f>
        <v>1</v>
      </c>
      <c r="EL1849" s="18">
        <f t="array" ref="EL1849">IF(SUMPRODUCT(--(EE1849:EG1849&lt;&gt;""))=0, 0,1)</f>
        <v>1</v>
      </c>
      <c r="EM1849" s="18">
        <f t="shared" si="375"/>
        <v>0</v>
      </c>
      <c r="EN1849" s="18" t="str">
        <f t="shared" si="376"/>
        <v>NA</v>
      </c>
      <c r="EO1849" s="18">
        <f t="shared" si="377"/>
        <v>0</v>
      </c>
      <c r="EP1849" s="18">
        <f t="shared" si="378"/>
        <v>0</v>
      </c>
      <c r="EQ1849" s="18">
        <f t="shared" si="333"/>
        <v>0</v>
      </c>
      <c r="ER1849" s="18" t="s">
        <v>2084</v>
      </c>
      <c r="ES1849" s="59">
        <v>43949</v>
      </c>
      <c r="ET1849" s="18"/>
      <c r="EU1849" s="18"/>
    </row>
    <row r="1850" spans="1:151" s="1" customFormat="1" ht="15.75" customHeight="1" x14ac:dyDescent="0.2">
      <c r="A1850" s="5" t="s">
        <v>1986</v>
      </c>
      <c r="B1850" s="24" t="s">
        <v>2219</v>
      </c>
      <c r="C1850" s="56">
        <v>1</v>
      </c>
      <c r="D1850" s="18" t="s">
        <v>2671</v>
      </c>
      <c r="E1850" s="18" t="s">
        <v>2951</v>
      </c>
      <c r="F1850" s="18" t="s">
        <v>553</v>
      </c>
      <c r="G1850" s="18" t="s">
        <v>2250</v>
      </c>
      <c r="H1850" s="18" t="s">
        <v>2251</v>
      </c>
      <c r="I1850" s="18" t="s">
        <v>577</v>
      </c>
      <c r="J1850" s="18" t="s">
        <v>595</v>
      </c>
      <c r="K1850" s="18" t="s">
        <v>257</v>
      </c>
      <c r="L1850" s="18" t="s">
        <v>1936</v>
      </c>
      <c r="M1850" s="18" t="s">
        <v>341</v>
      </c>
      <c r="N1850" s="56">
        <v>30</v>
      </c>
      <c r="O1850" s="18" t="s">
        <v>2220</v>
      </c>
      <c r="P1850" s="18" t="s">
        <v>2128</v>
      </c>
      <c r="Q1850" s="18" t="s">
        <v>254</v>
      </c>
      <c r="R1850" s="18" t="s">
        <v>2221</v>
      </c>
      <c r="S1850" s="18" t="s">
        <v>2222</v>
      </c>
      <c r="T1850" s="18" t="s">
        <v>2223</v>
      </c>
      <c r="U1850" s="26" t="s">
        <v>257</v>
      </c>
      <c r="V1850" s="26" t="s">
        <v>257</v>
      </c>
      <c r="W1850" s="26" t="s">
        <v>257</v>
      </c>
      <c r="X1850" s="18"/>
      <c r="Y1850" s="18">
        <v>35.799999999999997</v>
      </c>
      <c r="Z1850" s="18" t="s">
        <v>2202</v>
      </c>
      <c r="AA1850" s="18" t="s">
        <v>257</v>
      </c>
      <c r="AB1850" s="57">
        <f t="shared" si="340"/>
        <v>35.799999999999997</v>
      </c>
      <c r="AC1850" s="18" t="s">
        <v>595</v>
      </c>
      <c r="AD1850" s="18" t="s">
        <v>595</v>
      </c>
      <c r="AE1850" s="18" t="s">
        <v>595</v>
      </c>
      <c r="AF1850" s="18">
        <v>33.5</v>
      </c>
      <c r="AG1850" s="18">
        <v>38.1</v>
      </c>
      <c r="AH1850" s="18" t="s">
        <v>595</v>
      </c>
      <c r="AI1850" s="18">
        <v>35</v>
      </c>
      <c r="AJ1850" s="18" t="s">
        <v>522</v>
      </c>
      <c r="AK1850" s="18">
        <v>35</v>
      </c>
      <c r="AL1850" s="18" t="s">
        <v>2241</v>
      </c>
      <c r="AM1850" s="18" t="s">
        <v>2226</v>
      </c>
      <c r="AN1850" s="18">
        <v>0.71944443999999996</v>
      </c>
      <c r="AO1850" s="18" t="s">
        <v>257</v>
      </c>
      <c r="AP1850" s="18" t="s">
        <v>563</v>
      </c>
      <c r="AQ1850" s="18">
        <v>5</v>
      </c>
      <c r="AR1850" s="18" t="s">
        <v>2227</v>
      </c>
      <c r="AS1850" s="18">
        <v>0.7</v>
      </c>
      <c r="AT1850" s="18">
        <v>0.73611110999999996</v>
      </c>
      <c r="AU1850" s="18">
        <v>1.944444E-2</v>
      </c>
      <c r="AV1850" s="18">
        <v>1.6666670000000001E-2</v>
      </c>
      <c r="AW1850" s="18" t="s">
        <v>557</v>
      </c>
      <c r="AX1850" s="18">
        <v>35</v>
      </c>
      <c r="AY1850" s="18" t="s">
        <v>522</v>
      </c>
      <c r="AZ1850" s="18" t="s">
        <v>257</v>
      </c>
      <c r="BA1850" s="18" t="s">
        <v>257</v>
      </c>
      <c r="BB1850" s="18" t="s">
        <v>2228</v>
      </c>
      <c r="BC1850" s="18"/>
      <c r="BD1850" s="18"/>
      <c r="BE1850" s="18"/>
      <c r="BF1850" s="18"/>
      <c r="BG1850" s="18"/>
      <c r="BH1850" s="18"/>
      <c r="BI1850" s="18"/>
      <c r="BJ1850" s="18"/>
      <c r="BK1850" s="18"/>
      <c r="BL1850" s="18"/>
      <c r="BM1850" s="18"/>
      <c r="BN1850" s="18"/>
      <c r="BO1850" s="18"/>
      <c r="BP1850" s="18"/>
      <c r="BQ1850" s="18"/>
      <c r="BR1850" s="18"/>
      <c r="BS1850" s="18"/>
      <c r="BT1850" s="18"/>
      <c r="BU1850" s="18"/>
      <c r="BV1850" s="18"/>
      <c r="BW1850" s="18"/>
      <c r="BX1850" s="18"/>
      <c r="BY1850" s="18"/>
      <c r="BZ1850" s="18"/>
      <c r="CA1850" s="18"/>
      <c r="CB1850" s="18"/>
      <c r="CC1850" s="18"/>
      <c r="CD1850" s="18"/>
      <c r="CE1850" s="18"/>
      <c r="CF1850" s="18"/>
      <c r="CG1850" s="18"/>
      <c r="CH1850" s="18"/>
      <c r="CI1850" s="18" t="s">
        <v>1907</v>
      </c>
      <c r="CJ1850" s="18">
        <v>0</v>
      </c>
      <c r="CK1850" s="18" t="s">
        <v>1267</v>
      </c>
      <c r="CL1850" s="18" t="s">
        <v>479</v>
      </c>
      <c r="CM1850" s="18">
        <v>5</v>
      </c>
      <c r="CN1850" s="18" t="s">
        <v>561</v>
      </c>
      <c r="CO1850" s="18" t="s">
        <v>257</v>
      </c>
      <c r="CP1850" s="18" t="s">
        <v>257</v>
      </c>
      <c r="CQ1850" s="18">
        <v>0</v>
      </c>
      <c r="CR1850" s="18">
        <v>0</v>
      </c>
      <c r="CS1850" s="18" t="s">
        <v>557</v>
      </c>
      <c r="CT1850" s="18">
        <v>35</v>
      </c>
      <c r="CU1850" s="18" t="s">
        <v>522</v>
      </c>
      <c r="CV1850" s="18" t="s">
        <v>257</v>
      </c>
      <c r="CW1850" s="18" t="s">
        <v>257</v>
      </c>
      <c r="CX1850" s="18" t="s">
        <v>1909</v>
      </c>
      <c r="CY1850" s="18"/>
      <c r="CZ1850" s="18"/>
      <c r="DA1850" s="18"/>
      <c r="DB1850" s="18"/>
      <c r="DC1850" s="18"/>
      <c r="DD1850" s="18"/>
      <c r="DE1850" s="18"/>
      <c r="DF1850" s="18"/>
      <c r="DG1850" s="18"/>
      <c r="DH1850" s="18"/>
      <c r="DI1850" s="18"/>
      <c r="DJ1850" s="18"/>
      <c r="DK1850" s="18"/>
      <c r="DL1850" s="18"/>
      <c r="DM1850" s="18"/>
      <c r="DN1850" s="18"/>
      <c r="DO1850" s="56"/>
      <c r="DP1850" s="56"/>
      <c r="DQ1850" s="56"/>
      <c r="DR1850" s="56"/>
      <c r="DS1850" s="56"/>
      <c r="DT1850" s="56"/>
      <c r="DU1850" s="56"/>
      <c r="DV1850" s="56">
        <v>0</v>
      </c>
      <c r="DW1850" s="18"/>
      <c r="DX1850" s="18"/>
      <c r="DY1850" s="18"/>
      <c r="DZ1850" s="56"/>
      <c r="EA1850" s="56"/>
      <c r="EB1850" s="56"/>
      <c r="EC1850" s="18"/>
      <c r="ED1850" s="56"/>
      <c r="EE1850" s="56">
        <v>0</v>
      </c>
      <c r="EF1850" s="56">
        <v>0</v>
      </c>
      <c r="EG1850" s="56">
        <v>0</v>
      </c>
      <c r="EH1850" s="18" t="s">
        <v>2229</v>
      </c>
      <c r="EI1850" s="18">
        <f t="array" ref="EI1850">IF(SUMPRODUCT(--(DO1850:DS1850&lt;&gt;""))=0, 0,1)</f>
        <v>0</v>
      </c>
      <c r="EJ1850" s="18">
        <f t="array" ref="EJ1850">IF(SUMPRODUCT(--(DT1850:EG1850&lt;&gt;""))=0, 0,1)</f>
        <v>1</v>
      </c>
      <c r="EK1850" s="18" cm="1">
        <f t="array" ref="EK1850">IF(SUMPRODUCT(--(EC1850:EG1850&lt;&gt;""))=0, 0,1)</f>
        <v>1</v>
      </c>
      <c r="EL1850" s="18">
        <f t="array" ref="EL1850">IF(SUMPRODUCT(--(EE1850:EG1850&lt;&gt;""))=0, 0,1)</f>
        <v>1</v>
      </c>
      <c r="EM1850" s="18">
        <f t="shared" si="375"/>
        <v>0</v>
      </c>
      <c r="EN1850" s="18" t="str">
        <f t="shared" si="376"/>
        <v>NA</v>
      </c>
      <c r="EO1850" s="18">
        <f t="shared" si="377"/>
        <v>0</v>
      </c>
      <c r="EP1850" s="18">
        <f t="shared" si="378"/>
        <v>0</v>
      </c>
      <c r="EQ1850" s="18">
        <f t="shared" si="333"/>
        <v>0</v>
      </c>
      <c r="ER1850" s="18" t="s">
        <v>2084</v>
      </c>
      <c r="ES1850" s="59">
        <v>43949</v>
      </c>
      <c r="ET1850" s="18"/>
      <c r="EU1850" s="18"/>
    </row>
    <row r="1851" spans="1:151" s="1" customFormat="1" ht="15.75" customHeight="1" x14ac:dyDescent="0.2">
      <c r="A1851" s="5" t="s">
        <v>1986</v>
      </c>
      <c r="B1851" s="24" t="s">
        <v>2219</v>
      </c>
      <c r="C1851" s="56">
        <v>1</v>
      </c>
      <c r="D1851" s="18" t="s">
        <v>2672</v>
      </c>
      <c r="E1851" s="18" t="s">
        <v>2951</v>
      </c>
      <c r="F1851" s="18" t="s">
        <v>553</v>
      </c>
      <c r="G1851" s="18" t="s">
        <v>2250</v>
      </c>
      <c r="H1851" s="18" t="s">
        <v>2251</v>
      </c>
      <c r="I1851" s="18" t="s">
        <v>577</v>
      </c>
      <c r="J1851" s="18" t="s">
        <v>595</v>
      </c>
      <c r="K1851" s="18" t="s">
        <v>257</v>
      </c>
      <c r="L1851" s="18" t="s">
        <v>1936</v>
      </c>
      <c r="M1851" s="18" t="s">
        <v>341</v>
      </c>
      <c r="N1851" s="56">
        <v>30</v>
      </c>
      <c r="O1851" s="18" t="s">
        <v>2220</v>
      </c>
      <c r="P1851" s="18" t="s">
        <v>2128</v>
      </c>
      <c r="Q1851" s="18" t="s">
        <v>254</v>
      </c>
      <c r="R1851" s="18" t="s">
        <v>2221</v>
      </c>
      <c r="S1851" s="18" t="s">
        <v>2222</v>
      </c>
      <c r="T1851" s="18" t="s">
        <v>2223</v>
      </c>
      <c r="U1851" s="26" t="s">
        <v>257</v>
      </c>
      <c r="V1851" s="26" t="s">
        <v>257</v>
      </c>
      <c r="W1851" s="26" t="s">
        <v>257</v>
      </c>
      <c r="X1851" s="18" t="s">
        <v>2224</v>
      </c>
      <c r="Y1851" s="18">
        <v>92.4</v>
      </c>
      <c r="Z1851" s="18" t="s">
        <v>2202</v>
      </c>
      <c r="AA1851" s="18" t="s">
        <v>257</v>
      </c>
      <c r="AB1851" s="57">
        <f t="shared" si="340"/>
        <v>92.4</v>
      </c>
      <c r="AC1851" s="18" t="s">
        <v>595</v>
      </c>
      <c r="AD1851" s="18" t="s">
        <v>595</v>
      </c>
      <c r="AE1851" s="18" t="s">
        <v>595</v>
      </c>
      <c r="AF1851" s="18">
        <v>87.8</v>
      </c>
      <c r="AG1851" s="18">
        <v>96.8</v>
      </c>
      <c r="AH1851" s="18" t="s">
        <v>595</v>
      </c>
      <c r="AI1851" s="18">
        <v>35</v>
      </c>
      <c r="AJ1851" s="18" t="s">
        <v>522</v>
      </c>
      <c r="AK1851" s="18">
        <v>35</v>
      </c>
      <c r="AL1851" s="18" t="s">
        <v>2240</v>
      </c>
      <c r="AM1851" s="18" t="s">
        <v>2226</v>
      </c>
      <c r="AN1851" s="18">
        <v>0.71388889</v>
      </c>
      <c r="AO1851" s="18" t="s">
        <v>257</v>
      </c>
      <c r="AP1851" s="18" t="s">
        <v>563</v>
      </c>
      <c r="AQ1851" s="18">
        <v>5</v>
      </c>
      <c r="AR1851" s="18" t="s">
        <v>2227</v>
      </c>
      <c r="AS1851" s="18">
        <v>0.71388889</v>
      </c>
      <c r="AT1851" s="18">
        <v>0.75833333000000003</v>
      </c>
      <c r="AU1851" s="18">
        <v>0</v>
      </c>
      <c r="AV1851" s="18">
        <v>4.4444440000000002E-2</v>
      </c>
      <c r="AW1851" s="18" t="s">
        <v>557</v>
      </c>
      <c r="AX1851" s="18">
        <v>35</v>
      </c>
      <c r="AY1851" s="18" t="s">
        <v>522</v>
      </c>
      <c r="AZ1851" s="18" t="s">
        <v>257</v>
      </c>
      <c r="BA1851" s="18" t="s">
        <v>257</v>
      </c>
      <c r="BB1851" s="18" t="s">
        <v>2228</v>
      </c>
      <c r="BC1851" s="18"/>
      <c r="BD1851" s="18"/>
      <c r="BE1851" s="18"/>
      <c r="BF1851" s="18"/>
      <c r="BG1851" s="18"/>
      <c r="BH1851" s="18"/>
      <c r="BI1851" s="18"/>
      <c r="BJ1851" s="18"/>
      <c r="BK1851" s="18"/>
      <c r="BL1851" s="18"/>
      <c r="BM1851" s="18"/>
      <c r="BN1851" s="18"/>
      <c r="BO1851" s="18"/>
      <c r="BP1851" s="18"/>
      <c r="BQ1851" s="18"/>
      <c r="BR1851" s="18"/>
      <c r="BS1851" s="18"/>
      <c r="BT1851" s="18"/>
      <c r="BU1851" s="18"/>
      <c r="BV1851" s="18"/>
      <c r="BW1851" s="18"/>
      <c r="BX1851" s="18"/>
      <c r="BY1851" s="18"/>
      <c r="BZ1851" s="18"/>
      <c r="CA1851" s="18"/>
      <c r="CB1851" s="18"/>
      <c r="CC1851" s="18"/>
      <c r="CD1851" s="18"/>
      <c r="CE1851" s="18"/>
      <c r="CF1851" s="18"/>
      <c r="CG1851" s="18"/>
      <c r="CH1851" s="18"/>
      <c r="CI1851" s="18" t="s">
        <v>1907</v>
      </c>
      <c r="CJ1851" s="18">
        <v>0</v>
      </c>
      <c r="CK1851" s="18" t="s">
        <v>1267</v>
      </c>
      <c r="CL1851" s="18" t="s">
        <v>479</v>
      </c>
      <c r="CM1851" s="18">
        <v>5</v>
      </c>
      <c r="CN1851" s="18" t="s">
        <v>561</v>
      </c>
      <c r="CO1851" s="18" t="s">
        <v>257</v>
      </c>
      <c r="CP1851" s="18" t="s">
        <v>257</v>
      </c>
      <c r="CQ1851" s="18">
        <v>0</v>
      </c>
      <c r="CR1851" s="18">
        <v>0</v>
      </c>
      <c r="CS1851" s="18" t="s">
        <v>557</v>
      </c>
      <c r="CT1851" s="18">
        <v>35</v>
      </c>
      <c r="CU1851" s="18" t="s">
        <v>522</v>
      </c>
      <c r="CV1851" s="18" t="s">
        <v>257</v>
      </c>
      <c r="CW1851" s="18" t="s">
        <v>257</v>
      </c>
      <c r="CX1851" s="18" t="s">
        <v>1909</v>
      </c>
      <c r="CY1851" s="18"/>
      <c r="CZ1851" s="18"/>
      <c r="DA1851" s="18"/>
      <c r="DB1851" s="18"/>
      <c r="DC1851" s="18"/>
      <c r="DD1851" s="18"/>
      <c r="DE1851" s="18"/>
      <c r="DF1851" s="18"/>
      <c r="DG1851" s="18"/>
      <c r="DH1851" s="18"/>
      <c r="DI1851" s="18"/>
      <c r="DJ1851" s="18"/>
      <c r="DK1851" s="18"/>
      <c r="DL1851" s="18"/>
      <c r="DM1851" s="18"/>
      <c r="DN1851" s="18"/>
      <c r="DO1851" s="56"/>
      <c r="DP1851" s="56"/>
      <c r="DQ1851" s="56"/>
      <c r="DR1851" s="56"/>
      <c r="DS1851" s="56"/>
      <c r="DT1851" s="56"/>
      <c r="DU1851" s="56"/>
      <c r="DV1851" s="56">
        <v>0</v>
      </c>
      <c r="DW1851" s="18"/>
      <c r="DX1851" s="18"/>
      <c r="DY1851" s="18"/>
      <c r="DZ1851" s="56"/>
      <c r="EA1851" s="56"/>
      <c r="EB1851" s="56"/>
      <c r="EC1851" s="18"/>
      <c r="ED1851" s="56"/>
      <c r="EE1851" s="56">
        <v>0</v>
      </c>
      <c r="EF1851" s="56">
        <v>0</v>
      </c>
      <c r="EG1851" s="56">
        <v>0</v>
      </c>
      <c r="EH1851" s="18" t="s">
        <v>2229</v>
      </c>
      <c r="EI1851" s="18">
        <f t="array" ref="EI1851">IF(SUMPRODUCT(--(DO1851:DS1851&lt;&gt;""))=0, 0,1)</f>
        <v>0</v>
      </c>
      <c r="EJ1851" s="18">
        <f t="array" ref="EJ1851">IF(SUMPRODUCT(--(DT1851:EG1851&lt;&gt;""))=0, 0,1)</f>
        <v>1</v>
      </c>
      <c r="EK1851" s="18" cm="1">
        <f t="array" ref="EK1851">IF(SUMPRODUCT(--(EC1851:EG1851&lt;&gt;""))=0, 0,1)</f>
        <v>1</v>
      </c>
      <c r="EL1851" s="18">
        <f t="array" ref="EL1851">IF(SUMPRODUCT(--(EE1851:EG1851&lt;&gt;""))=0, 0,1)</f>
        <v>1</v>
      </c>
      <c r="EM1851" s="18">
        <f t="shared" si="375"/>
        <v>0</v>
      </c>
      <c r="EN1851" s="18" t="str">
        <f t="shared" si="376"/>
        <v>NA</v>
      </c>
      <c r="EO1851" s="18">
        <f t="shared" si="377"/>
        <v>0</v>
      </c>
      <c r="EP1851" s="18">
        <f t="shared" si="378"/>
        <v>0</v>
      </c>
      <c r="EQ1851" s="18">
        <f t="shared" si="333"/>
        <v>0</v>
      </c>
      <c r="ER1851" s="18" t="s">
        <v>2084</v>
      </c>
      <c r="ES1851" s="59">
        <v>43949</v>
      </c>
      <c r="ET1851" s="18"/>
      <c r="EU1851" s="18"/>
    </row>
    <row r="1852" spans="1:151" s="1" customFormat="1" ht="15.75" customHeight="1" x14ac:dyDescent="0.2">
      <c r="A1852" s="5" t="s">
        <v>1986</v>
      </c>
      <c r="B1852" s="24" t="s">
        <v>2219</v>
      </c>
      <c r="C1852" s="56">
        <v>1</v>
      </c>
      <c r="D1852" s="18" t="s">
        <v>2673</v>
      </c>
      <c r="E1852" s="18" t="s">
        <v>2951</v>
      </c>
      <c r="F1852" s="18" t="s">
        <v>553</v>
      </c>
      <c r="G1852" s="18" t="s">
        <v>2250</v>
      </c>
      <c r="H1852" s="18" t="s">
        <v>2251</v>
      </c>
      <c r="I1852" s="18" t="s">
        <v>577</v>
      </c>
      <c r="J1852" s="18" t="s">
        <v>595</v>
      </c>
      <c r="K1852" s="18" t="s">
        <v>257</v>
      </c>
      <c r="L1852" s="18" t="s">
        <v>1936</v>
      </c>
      <c r="M1852" s="18" t="s">
        <v>341</v>
      </c>
      <c r="N1852" s="56">
        <v>30</v>
      </c>
      <c r="O1852" s="18" t="s">
        <v>2220</v>
      </c>
      <c r="P1852" s="18" t="s">
        <v>2128</v>
      </c>
      <c r="Q1852" s="18" t="s">
        <v>254</v>
      </c>
      <c r="R1852" s="18" t="s">
        <v>2221</v>
      </c>
      <c r="S1852" s="18" t="s">
        <v>2222</v>
      </c>
      <c r="T1852" s="18" t="s">
        <v>2223</v>
      </c>
      <c r="U1852" s="26" t="s">
        <v>257</v>
      </c>
      <c r="V1852" s="26" t="s">
        <v>257</v>
      </c>
      <c r="W1852" s="26" t="s">
        <v>257</v>
      </c>
      <c r="X1852" s="18" t="s">
        <v>2224</v>
      </c>
      <c r="Y1852" s="18">
        <v>92.4</v>
      </c>
      <c r="Z1852" s="18" t="s">
        <v>2202</v>
      </c>
      <c r="AA1852" s="18" t="s">
        <v>257</v>
      </c>
      <c r="AB1852" s="57">
        <f t="shared" si="340"/>
        <v>92.4</v>
      </c>
      <c r="AC1852" s="18" t="s">
        <v>595</v>
      </c>
      <c r="AD1852" s="18" t="s">
        <v>595</v>
      </c>
      <c r="AE1852" s="18" t="s">
        <v>595</v>
      </c>
      <c r="AF1852" s="18">
        <v>87.8</v>
      </c>
      <c r="AG1852" s="18">
        <v>96.8</v>
      </c>
      <c r="AH1852" s="18" t="s">
        <v>595</v>
      </c>
      <c r="AI1852" s="18">
        <v>35</v>
      </c>
      <c r="AJ1852" s="18" t="s">
        <v>522</v>
      </c>
      <c r="AK1852" s="18">
        <v>35</v>
      </c>
      <c r="AL1852" s="18" t="s">
        <v>2241</v>
      </c>
      <c r="AM1852" s="18" t="s">
        <v>2226</v>
      </c>
      <c r="AN1852" s="18">
        <v>0.77500000000000002</v>
      </c>
      <c r="AO1852" s="18" t="s">
        <v>257</v>
      </c>
      <c r="AP1852" s="18" t="s">
        <v>563</v>
      </c>
      <c r="AQ1852" s="18">
        <v>5</v>
      </c>
      <c r="AR1852" s="18" t="s">
        <v>2227</v>
      </c>
      <c r="AS1852" s="18">
        <v>0.74166666999999997</v>
      </c>
      <c r="AT1852" s="18">
        <v>0.80833332999999996</v>
      </c>
      <c r="AU1852" s="18">
        <v>3.3333330000000001E-2</v>
      </c>
      <c r="AV1852" s="18">
        <v>3.3333330000000001E-2</v>
      </c>
      <c r="AW1852" s="18" t="s">
        <v>557</v>
      </c>
      <c r="AX1852" s="18">
        <v>35</v>
      </c>
      <c r="AY1852" s="18" t="s">
        <v>522</v>
      </c>
      <c r="AZ1852" s="18" t="s">
        <v>257</v>
      </c>
      <c r="BA1852" s="18" t="s">
        <v>257</v>
      </c>
      <c r="BB1852" s="18" t="s">
        <v>2228</v>
      </c>
      <c r="BC1852" s="18"/>
      <c r="BD1852" s="18"/>
      <c r="BE1852" s="18"/>
      <c r="BF1852" s="18"/>
      <c r="BG1852" s="18"/>
      <c r="BH1852" s="18"/>
      <c r="BI1852" s="18"/>
      <c r="BJ1852" s="18"/>
      <c r="BK1852" s="18"/>
      <c r="BL1852" s="18"/>
      <c r="BM1852" s="18"/>
      <c r="BN1852" s="18"/>
      <c r="BO1852" s="18"/>
      <c r="BP1852" s="18"/>
      <c r="BQ1852" s="18"/>
      <c r="BR1852" s="18"/>
      <c r="BS1852" s="18"/>
      <c r="BT1852" s="18"/>
      <c r="BU1852" s="18"/>
      <c r="BV1852" s="18"/>
      <c r="BW1852" s="18"/>
      <c r="BX1852" s="18"/>
      <c r="BY1852" s="18"/>
      <c r="BZ1852" s="18"/>
      <c r="CA1852" s="18"/>
      <c r="CB1852" s="18"/>
      <c r="CC1852" s="18"/>
      <c r="CD1852" s="18"/>
      <c r="CE1852" s="18"/>
      <c r="CF1852" s="18"/>
      <c r="CG1852" s="18"/>
      <c r="CH1852" s="18"/>
      <c r="CI1852" s="18" t="s">
        <v>1907</v>
      </c>
      <c r="CJ1852" s="18">
        <v>0</v>
      </c>
      <c r="CK1852" s="18" t="s">
        <v>1267</v>
      </c>
      <c r="CL1852" s="18" t="s">
        <v>479</v>
      </c>
      <c r="CM1852" s="18">
        <v>5</v>
      </c>
      <c r="CN1852" s="18" t="s">
        <v>561</v>
      </c>
      <c r="CO1852" s="18" t="s">
        <v>257</v>
      </c>
      <c r="CP1852" s="18" t="s">
        <v>257</v>
      </c>
      <c r="CQ1852" s="18">
        <v>0</v>
      </c>
      <c r="CR1852" s="18">
        <v>0</v>
      </c>
      <c r="CS1852" s="18" t="s">
        <v>557</v>
      </c>
      <c r="CT1852" s="18">
        <v>35</v>
      </c>
      <c r="CU1852" s="18" t="s">
        <v>522</v>
      </c>
      <c r="CV1852" s="18" t="s">
        <v>257</v>
      </c>
      <c r="CW1852" s="18" t="s">
        <v>257</v>
      </c>
      <c r="CX1852" s="18" t="s">
        <v>1909</v>
      </c>
      <c r="CY1852" s="18"/>
      <c r="CZ1852" s="18"/>
      <c r="DA1852" s="18"/>
      <c r="DB1852" s="18"/>
      <c r="DC1852" s="18"/>
      <c r="DD1852" s="18"/>
      <c r="DE1852" s="18"/>
      <c r="DF1852" s="18"/>
      <c r="DG1852" s="18"/>
      <c r="DH1852" s="18"/>
      <c r="DI1852" s="18"/>
      <c r="DJ1852" s="18"/>
      <c r="DK1852" s="18"/>
      <c r="DL1852" s="18"/>
      <c r="DM1852" s="18"/>
      <c r="DN1852" s="18"/>
      <c r="DO1852" s="56"/>
      <c r="DP1852" s="56"/>
      <c r="DQ1852" s="56"/>
      <c r="DR1852" s="56"/>
      <c r="DS1852" s="56"/>
      <c r="DT1852" s="56"/>
      <c r="DU1852" s="56"/>
      <c r="DV1852" s="56">
        <v>0</v>
      </c>
      <c r="DW1852" s="18"/>
      <c r="DX1852" s="18"/>
      <c r="DY1852" s="18"/>
      <c r="DZ1852" s="56"/>
      <c r="EA1852" s="56"/>
      <c r="EB1852" s="56"/>
      <c r="EC1852" s="18"/>
      <c r="ED1852" s="56"/>
      <c r="EE1852" s="56">
        <v>0</v>
      </c>
      <c r="EF1852" s="56">
        <v>0</v>
      </c>
      <c r="EG1852" s="56">
        <v>0</v>
      </c>
      <c r="EH1852" s="18" t="s">
        <v>2229</v>
      </c>
      <c r="EI1852" s="18">
        <f t="array" ref="EI1852">IF(SUMPRODUCT(--(DO1852:DS1852&lt;&gt;""))=0, 0,1)</f>
        <v>0</v>
      </c>
      <c r="EJ1852" s="18">
        <f t="array" ref="EJ1852">IF(SUMPRODUCT(--(DT1852:EG1852&lt;&gt;""))=0, 0,1)</f>
        <v>1</v>
      </c>
      <c r="EK1852" s="18" cm="1">
        <f t="array" ref="EK1852">IF(SUMPRODUCT(--(EC1852:EG1852&lt;&gt;""))=0, 0,1)</f>
        <v>1</v>
      </c>
      <c r="EL1852" s="18">
        <f t="array" ref="EL1852">IF(SUMPRODUCT(--(EE1852:EG1852&lt;&gt;""))=0, 0,1)</f>
        <v>1</v>
      </c>
      <c r="EM1852" s="18">
        <f t="shared" si="375"/>
        <v>0</v>
      </c>
      <c r="EN1852" s="18" t="str">
        <f t="shared" si="376"/>
        <v>NA</v>
      </c>
      <c r="EO1852" s="18">
        <f t="shared" si="377"/>
        <v>0</v>
      </c>
      <c r="EP1852" s="18">
        <f t="shared" si="378"/>
        <v>0</v>
      </c>
      <c r="EQ1852" s="18">
        <f t="shared" si="333"/>
        <v>0</v>
      </c>
      <c r="ER1852" s="18" t="s">
        <v>2084</v>
      </c>
      <c r="ES1852" s="59">
        <v>43949</v>
      </c>
      <c r="ET1852" s="18"/>
      <c r="EU1852" s="18"/>
    </row>
    <row r="1853" spans="1:151" s="1" customFormat="1" ht="15.75" customHeight="1" x14ac:dyDescent="0.2">
      <c r="A1853" s="5" t="s">
        <v>1986</v>
      </c>
      <c r="B1853" s="24" t="s">
        <v>2219</v>
      </c>
      <c r="C1853" s="56">
        <v>1</v>
      </c>
      <c r="D1853" s="18" t="s">
        <v>1651</v>
      </c>
      <c r="E1853" s="18" t="s">
        <v>2952</v>
      </c>
      <c r="F1853" s="18" t="s">
        <v>553</v>
      </c>
      <c r="G1853" s="18" t="s">
        <v>2250</v>
      </c>
      <c r="H1853" s="18" t="s">
        <v>2251</v>
      </c>
      <c r="I1853" s="18" t="s">
        <v>577</v>
      </c>
      <c r="J1853" s="18" t="s">
        <v>595</v>
      </c>
      <c r="K1853" s="18" t="s">
        <v>257</v>
      </c>
      <c r="L1853" s="18" t="s">
        <v>1936</v>
      </c>
      <c r="M1853" s="18" t="s">
        <v>341</v>
      </c>
      <c r="N1853" s="56">
        <v>30</v>
      </c>
      <c r="O1853" s="18" t="s">
        <v>2220</v>
      </c>
      <c r="P1853" s="18" t="s">
        <v>2128</v>
      </c>
      <c r="Q1853" s="18" t="s">
        <v>254</v>
      </c>
      <c r="R1853" s="18" t="s">
        <v>2221</v>
      </c>
      <c r="S1853" s="18" t="s">
        <v>2222</v>
      </c>
      <c r="T1853" s="18" t="s">
        <v>2223</v>
      </c>
      <c r="U1853" s="26" t="s">
        <v>257</v>
      </c>
      <c r="V1853" s="26" t="s">
        <v>257</v>
      </c>
      <c r="W1853" s="26" t="s">
        <v>257</v>
      </c>
      <c r="X1853" s="18" t="s">
        <v>2224</v>
      </c>
      <c r="Y1853" s="18">
        <v>1</v>
      </c>
      <c r="Z1853" s="18" t="s">
        <v>2202</v>
      </c>
      <c r="AA1853" s="18" t="s">
        <v>257</v>
      </c>
      <c r="AB1853" s="57">
        <f t="shared" si="340"/>
        <v>1</v>
      </c>
      <c r="AC1853" s="18" t="s">
        <v>595</v>
      </c>
      <c r="AD1853" s="18" t="s">
        <v>595</v>
      </c>
      <c r="AE1853" s="18" t="s">
        <v>595</v>
      </c>
      <c r="AF1853" s="18" t="s">
        <v>595</v>
      </c>
      <c r="AG1853" s="18" t="s">
        <v>595</v>
      </c>
      <c r="AH1853" s="18" t="s">
        <v>595</v>
      </c>
      <c r="AI1853" s="18">
        <v>42</v>
      </c>
      <c r="AJ1853" s="18" t="s">
        <v>522</v>
      </c>
      <c r="AK1853" s="18">
        <v>42</v>
      </c>
      <c r="AL1853" s="18"/>
      <c r="AM1853" s="18" t="s">
        <v>2226</v>
      </c>
      <c r="AN1853" s="18">
        <v>0.76111110999999998</v>
      </c>
      <c r="AO1853" s="18" t="s">
        <v>257</v>
      </c>
      <c r="AP1853" s="18" t="s">
        <v>563</v>
      </c>
      <c r="AQ1853" s="18">
        <v>5</v>
      </c>
      <c r="AR1853" s="18" t="s">
        <v>2227</v>
      </c>
      <c r="AS1853" s="18">
        <v>0.73888889000000002</v>
      </c>
      <c r="AT1853" s="18">
        <v>0.77777777999999997</v>
      </c>
      <c r="AU1853" s="18">
        <v>2.2222220000000001E-2</v>
      </c>
      <c r="AV1853" s="18">
        <v>1.6666670000000001E-2</v>
      </c>
      <c r="AW1853" s="18" t="s">
        <v>557</v>
      </c>
      <c r="AX1853" s="18">
        <v>42</v>
      </c>
      <c r="AY1853" s="18" t="s">
        <v>522</v>
      </c>
      <c r="AZ1853" s="18" t="s">
        <v>257</v>
      </c>
      <c r="BA1853" s="18" t="s">
        <v>257</v>
      </c>
      <c r="BB1853" s="18" t="s">
        <v>2228</v>
      </c>
      <c r="BC1853" s="18"/>
      <c r="BD1853" s="18"/>
      <c r="BE1853" s="18"/>
      <c r="BF1853" s="18"/>
      <c r="BG1853" s="18"/>
      <c r="BH1853" s="18"/>
      <c r="BI1853" s="18"/>
      <c r="BJ1853" s="18"/>
      <c r="BK1853" s="18"/>
      <c r="BL1853" s="18"/>
      <c r="BM1853" s="18"/>
      <c r="BN1853" s="18"/>
      <c r="BO1853" s="18"/>
      <c r="BP1853" s="18"/>
      <c r="BQ1853" s="18"/>
      <c r="BR1853" s="18"/>
      <c r="BS1853" s="18"/>
      <c r="BT1853" s="18"/>
      <c r="BU1853" s="18"/>
      <c r="BV1853" s="18"/>
      <c r="BW1853" s="18"/>
      <c r="BX1853" s="18"/>
      <c r="BY1853" s="18"/>
      <c r="BZ1853" s="18"/>
      <c r="CA1853" s="18"/>
      <c r="CB1853" s="18"/>
      <c r="CC1853" s="18"/>
      <c r="CD1853" s="18"/>
      <c r="CE1853" s="18"/>
      <c r="CF1853" s="18"/>
      <c r="CG1853" s="18"/>
      <c r="CH1853" s="18"/>
      <c r="CI1853" s="18" t="s">
        <v>1907</v>
      </c>
      <c r="CJ1853" s="18">
        <v>0</v>
      </c>
      <c r="CK1853" s="18" t="s">
        <v>1267</v>
      </c>
      <c r="CL1853" s="18" t="s">
        <v>479</v>
      </c>
      <c r="CM1853" s="18">
        <v>5</v>
      </c>
      <c r="CN1853" s="18" t="s">
        <v>561</v>
      </c>
      <c r="CO1853" s="18" t="s">
        <v>257</v>
      </c>
      <c r="CP1853" s="18" t="s">
        <v>257</v>
      </c>
      <c r="CQ1853" s="18">
        <v>0</v>
      </c>
      <c r="CR1853" s="18">
        <v>0</v>
      </c>
      <c r="CS1853" s="18" t="s">
        <v>557</v>
      </c>
      <c r="CT1853" s="18">
        <v>42</v>
      </c>
      <c r="CU1853" s="18" t="s">
        <v>522</v>
      </c>
      <c r="CV1853" s="18" t="s">
        <v>257</v>
      </c>
      <c r="CW1853" s="18" t="s">
        <v>257</v>
      </c>
      <c r="CX1853" s="18" t="s">
        <v>1909</v>
      </c>
      <c r="CY1853" s="18"/>
      <c r="CZ1853" s="18"/>
      <c r="DA1853" s="18"/>
      <c r="DB1853" s="18"/>
      <c r="DC1853" s="18"/>
      <c r="DD1853" s="18"/>
      <c r="DE1853" s="18"/>
      <c r="DF1853" s="18"/>
      <c r="DG1853" s="18"/>
      <c r="DH1853" s="18"/>
      <c r="DI1853" s="18"/>
      <c r="DJ1853" s="18"/>
      <c r="DK1853" s="18"/>
      <c r="DL1853" s="18"/>
      <c r="DM1853" s="18"/>
      <c r="DN1853" s="18"/>
      <c r="DO1853" s="56"/>
      <c r="DP1853" s="56"/>
      <c r="DQ1853" s="56"/>
      <c r="DR1853" s="56"/>
      <c r="DS1853" s="56"/>
      <c r="DT1853" s="56"/>
      <c r="DU1853" s="56"/>
      <c r="DV1853" s="56">
        <v>0</v>
      </c>
      <c r="DW1853" s="18"/>
      <c r="DX1853" s="18"/>
      <c r="DY1853" s="18"/>
      <c r="DZ1853" s="56"/>
      <c r="EA1853" s="56"/>
      <c r="EB1853" s="56"/>
      <c r="EC1853" s="18"/>
      <c r="ED1853" s="56"/>
      <c r="EE1853" s="56">
        <v>0</v>
      </c>
      <c r="EF1853" s="56">
        <v>0</v>
      </c>
      <c r="EG1853" s="56">
        <v>0</v>
      </c>
      <c r="EH1853" s="18" t="s">
        <v>2229</v>
      </c>
      <c r="EI1853" s="18">
        <f t="array" ref="EI1853">IF(SUMPRODUCT(--(DO1853:DS1853&lt;&gt;""))=0, 0,1)</f>
        <v>0</v>
      </c>
      <c r="EJ1853" s="18">
        <f t="array" ref="EJ1853">IF(SUMPRODUCT(--(DT1853:EG1853&lt;&gt;""))=0, 0,1)</f>
        <v>1</v>
      </c>
      <c r="EK1853" s="18" cm="1">
        <f t="array" ref="EK1853">IF(SUMPRODUCT(--(EC1853:EG1853&lt;&gt;""))=0, 0,1)</f>
        <v>1</v>
      </c>
      <c r="EL1853" s="18">
        <f t="array" ref="EL1853">IF(SUMPRODUCT(--(EE1853:EG1853&lt;&gt;""))=0, 0,1)</f>
        <v>1</v>
      </c>
      <c r="EM1853" s="18">
        <f t="shared" si="375"/>
        <v>0</v>
      </c>
      <c r="EN1853" s="18" t="str">
        <f t="shared" si="376"/>
        <v>NA</v>
      </c>
      <c r="EO1853" s="18">
        <f t="shared" si="377"/>
        <v>0</v>
      </c>
      <c r="EP1853" s="18">
        <f t="shared" si="378"/>
        <v>0</v>
      </c>
      <c r="EQ1853" s="18">
        <f t="shared" si="333"/>
        <v>0</v>
      </c>
      <c r="ER1853" s="18" t="s">
        <v>2084</v>
      </c>
      <c r="ES1853" s="59">
        <v>43949</v>
      </c>
      <c r="ET1853" s="18"/>
      <c r="EU1853" s="18"/>
    </row>
    <row r="1854" spans="1:151" s="1" customFormat="1" ht="15.75" customHeight="1" x14ac:dyDescent="0.2">
      <c r="A1854" s="5" t="s">
        <v>1986</v>
      </c>
      <c r="B1854" s="24" t="s">
        <v>2219</v>
      </c>
      <c r="C1854" s="56">
        <v>1</v>
      </c>
      <c r="D1854" s="18" t="s">
        <v>2670</v>
      </c>
      <c r="E1854" s="18" t="s">
        <v>2952</v>
      </c>
      <c r="F1854" s="18" t="s">
        <v>553</v>
      </c>
      <c r="G1854" s="18" t="s">
        <v>2250</v>
      </c>
      <c r="H1854" s="18" t="s">
        <v>2251</v>
      </c>
      <c r="I1854" s="18" t="s">
        <v>577</v>
      </c>
      <c r="J1854" s="18" t="s">
        <v>595</v>
      </c>
      <c r="K1854" s="18" t="s">
        <v>257</v>
      </c>
      <c r="L1854" s="18" t="s">
        <v>1936</v>
      </c>
      <c r="M1854" s="18" t="s">
        <v>341</v>
      </c>
      <c r="N1854" s="56">
        <v>30</v>
      </c>
      <c r="O1854" s="18" t="s">
        <v>2220</v>
      </c>
      <c r="P1854" s="18" t="s">
        <v>2128</v>
      </c>
      <c r="Q1854" s="18" t="s">
        <v>254</v>
      </c>
      <c r="R1854" s="18" t="s">
        <v>2221</v>
      </c>
      <c r="S1854" s="18" t="s">
        <v>2222</v>
      </c>
      <c r="T1854" s="18" t="s">
        <v>2223</v>
      </c>
      <c r="U1854" s="26" t="s">
        <v>257</v>
      </c>
      <c r="V1854" s="26" t="s">
        <v>257</v>
      </c>
      <c r="W1854" s="26" t="s">
        <v>257</v>
      </c>
      <c r="X1854" s="18" t="s">
        <v>2224</v>
      </c>
      <c r="Y1854" s="18">
        <v>35.799999999999997</v>
      </c>
      <c r="Z1854" s="18" t="s">
        <v>2202</v>
      </c>
      <c r="AA1854" s="18" t="s">
        <v>257</v>
      </c>
      <c r="AB1854" s="57">
        <f t="shared" si="340"/>
        <v>35.799999999999997</v>
      </c>
      <c r="AC1854" s="18" t="s">
        <v>595</v>
      </c>
      <c r="AD1854" s="18" t="s">
        <v>595</v>
      </c>
      <c r="AE1854" s="18" t="s">
        <v>595</v>
      </c>
      <c r="AF1854" s="18">
        <v>33.5</v>
      </c>
      <c r="AG1854" s="18">
        <v>38.1</v>
      </c>
      <c r="AH1854" s="18" t="s">
        <v>595</v>
      </c>
      <c r="AI1854" s="18">
        <v>42</v>
      </c>
      <c r="AJ1854" s="18" t="s">
        <v>522</v>
      </c>
      <c r="AK1854" s="18">
        <v>42</v>
      </c>
      <c r="AL1854" s="18" t="s">
        <v>2242</v>
      </c>
      <c r="AM1854" s="18" t="s">
        <v>2226</v>
      </c>
      <c r="AN1854" s="18">
        <v>0.78611111</v>
      </c>
      <c r="AO1854" s="18" t="s">
        <v>257</v>
      </c>
      <c r="AP1854" s="18" t="s">
        <v>563</v>
      </c>
      <c r="AQ1854" s="18">
        <v>5</v>
      </c>
      <c r="AR1854" s="18" t="s">
        <v>2227</v>
      </c>
      <c r="AS1854" s="18">
        <v>0.78611111</v>
      </c>
      <c r="AT1854" s="18">
        <v>0.82499999999999996</v>
      </c>
      <c r="AU1854" s="18">
        <v>0</v>
      </c>
      <c r="AV1854" s="18">
        <v>3.8888890000000002E-2</v>
      </c>
      <c r="AW1854" s="18" t="s">
        <v>557</v>
      </c>
      <c r="AX1854" s="18">
        <v>42</v>
      </c>
      <c r="AY1854" s="18" t="s">
        <v>522</v>
      </c>
      <c r="AZ1854" s="18" t="s">
        <v>257</v>
      </c>
      <c r="BA1854" s="18" t="s">
        <v>257</v>
      </c>
      <c r="BB1854" s="18" t="s">
        <v>2228</v>
      </c>
      <c r="BC1854" s="18"/>
      <c r="BD1854" s="18"/>
      <c r="BE1854" s="18"/>
      <c r="BF1854" s="18"/>
      <c r="BG1854" s="18"/>
      <c r="BH1854" s="18"/>
      <c r="BI1854" s="18"/>
      <c r="BJ1854" s="18"/>
      <c r="BK1854" s="18"/>
      <c r="BL1854" s="18"/>
      <c r="BM1854" s="18"/>
      <c r="BN1854" s="18"/>
      <c r="BO1854" s="18"/>
      <c r="BP1854" s="18"/>
      <c r="BQ1854" s="18"/>
      <c r="BR1854" s="18"/>
      <c r="BS1854" s="18"/>
      <c r="BT1854" s="18"/>
      <c r="BU1854" s="18"/>
      <c r="BV1854" s="18"/>
      <c r="BW1854" s="18"/>
      <c r="BX1854" s="18"/>
      <c r="BY1854" s="18"/>
      <c r="BZ1854" s="18"/>
      <c r="CA1854" s="18"/>
      <c r="CB1854" s="18"/>
      <c r="CC1854" s="18"/>
      <c r="CD1854" s="18"/>
      <c r="CE1854" s="18"/>
      <c r="CF1854" s="18"/>
      <c r="CG1854" s="18"/>
      <c r="CH1854" s="18"/>
      <c r="CI1854" s="18" t="s">
        <v>1907</v>
      </c>
      <c r="CJ1854" s="18">
        <v>0</v>
      </c>
      <c r="CK1854" s="18" t="s">
        <v>1267</v>
      </c>
      <c r="CL1854" s="18" t="s">
        <v>479</v>
      </c>
      <c r="CM1854" s="18">
        <v>5</v>
      </c>
      <c r="CN1854" s="18" t="s">
        <v>561</v>
      </c>
      <c r="CO1854" s="18" t="s">
        <v>257</v>
      </c>
      <c r="CP1854" s="18" t="s">
        <v>257</v>
      </c>
      <c r="CQ1854" s="18">
        <v>0</v>
      </c>
      <c r="CR1854" s="18">
        <v>0</v>
      </c>
      <c r="CS1854" s="18" t="s">
        <v>557</v>
      </c>
      <c r="CT1854" s="18">
        <v>42</v>
      </c>
      <c r="CU1854" s="18" t="s">
        <v>522</v>
      </c>
      <c r="CV1854" s="18" t="s">
        <v>257</v>
      </c>
      <c r="CW1854" s="18" t="s">
        <v>257</v>
      </c>
      <c r="CX1854" s="18" t="s">
        <v>1909</v>
      </c>
      <c r="CY1854" s="18"/>
      <c r="CZ1854" s="18"/>
      <c r="DA1854" s="18"/>
      <c r="DB1854" s="18"/>
      <c r="DC1854" s="18"/>
      <c r="DD1854" s="18"/>
      <c r="DE1854" s="18"/>
      <c r="DF1854" s="18"/>
      <c r="DG1854" s="18"/>
      <c r="DH1854" s="18"/>
      <c r="DI1854" s="18"/>
      <c r="DJ1854" s="18"/>
      <c r="DK1854" s="18"/>
      <c r="DL1854" s="18"/>
      <c r="DM1854" s="18"/>
      <c r="DN1854" s="18"/>
      <c r="DO1854" s="56"/>
      <c r="DP1854" s="56"/>
      <c r="DQ1854" s="56"/>
      <c r="DR1854" s="56"/>
      <c r="DS1854" s="56"/>
      <c r="DT1854" s="56"/>
      <c r="DU1854" s="56"/>
      <c r="DV1854" s="56">
        <v>0</v>
      </c>
      <c r="DW1854" s="18"/>
      <c r="DX1854" s="18"/>
      <c r="DY1854" s="18"/>
      <c r="DZ1854" s="56"/>
      <c r="EA1854" s="56"/>
      <c r="EB1854" s="56"/>
      <c r="EC1854" s="18"/>
      <c r="ED1854" s="56"/>
      <c r="EE1854" s="56">
        <v>0</v>
      </c>
      <c r="EF1854" s="56">
        <v>0</v>
      </c>
      <c r="EG1854" s="56">
        <v>0</v>
      </c>
      <c r="EH1854" s="18" t="s">
        <v>2229</v>
      </c>
      <c r="EI1854" s="18">
        <f t="array" ref="EI1854">IF(SUMPRODUCT(--(DO1854:DS1854&lt;&gt;""))=0, 0,1)</f>
        <v>0</v>
      </c>
      <c r="EJ1854" s="18">
        <f t="array" ref="EJ1854">IF(SUMPRODUCT(--(DT1854:EG1854&lt;&gt;""))=0, 0,1)</f>
        <v>1</v>
      </c>
      <c r="EK1854" s="18" cm="1">
        <f t="array" ref="EK1854">IF(SUMPRODUCT(--(EC1854:EG1854&lt;&gt;""))=0, 0,1)</f>
        <v>1</v>
      </c>
      <c r="EL1854" s="18">
        <f t="array" ref="EL1854">IF(SUMPRODUCT(--(EE1854:EG1854&lt;&gt;""))=0, 0,1)</f>
        <v>1</v>
      </c>
      <c r="EM1854" s="18">
        <f t="shared" si="375"/>
        <v>0</v>
      </c>
      <c r="EN1854" s="18" t="str">
        <f t="shared" si="376"/>
        <v>NA</v>
      </c>
      <c r="EO1854" s="18">
        <f t="shared" si="377"/>
        <v>0</v>
      </c>
      <c r="EP1854" s="18">
        <f t="shared" si="378"/>
        <v>0</v>
      </c>
      <c r="EQ1854" s="18">
        <f t="shared" si="333"/>
        <v>0</v>
      </c>
      <c r="ER1854" s="18" t="s">
        <v>2084</v>
      </c>
      <c r="ES1854" s="59">
        <v>43949</v>
      </c>
      <c r="ET1854" s="18"/>
      <c r="EU1854" s="18"/>
    </row>
    <row r="1855" spans="1:151" s="1" customFormat="1" ht="15.75" customHeight="1" x14ac:dyDescent="0.2">
      <c r="A1855" s="5" t="s">
        <v>1986</v>
      </c>
      <c r="B1855" s="24" t="s">
        <v>2219</v>
      </c>
      <c r="C1855" s="56">
        <v>1</v>
      </c>
      <c r="D1855" s="18" t="s">
        <v>2671</v>
      </c>
      <c r="E1855" s="18" t="s">
        <v>2952</v>
      </c>
      <c r="F1855" s="18" t="s">
        <v>553</v>
      </c>
      <c r="G1855" s="18" t="s">
        <v>2250</v>
      </c>
      <c r="H1855" s="18" t="s">
        <v>2251</v>
      </c>
      <c r="I1855" s="18" t="s">
        <v>577</v>
      </c>
      <c r="J1855" s="18" t="s">
        <v>595</v>
      </c>
      <c r="K1855" s="18" t="s">
        <v>257</v>
      </c>
      <c r="L1855" s="18" t="s">
        <v>1936</v>
      </c>
      <c r="M1855" s="18" t="s">
        <v>341</v>
      </c>
      <c r="N1855" s="56">
        <v>30</v>
      </c>
      <c r="O1855" s="18" t="s">
        <v>2220</v>
      </c>
      <c r="P1855" s="18" t="s">
        <v>2128</v>
      </c>
      <c r="Q1855" s="18" t="s">
        <v>254</v>
      </c>
      <c r="R1855" s="18" t="s">
        <v>2221</v>
      </c>
      <c r="S1855" s="18" t="s">
        <v>2222</v>
      </c>
      <c r="T1855" s="18" t="s">
        <v>2223</v>
      </c>
      <c r="U1855" s="26" t="s">
        <v>257</v>
      </c>
      <c r="V1855" s="26" t="s">
        <v>257</v>
      </c>
      <c r="W1855" s="26" t="s">
        <v>257</v>
      </c>
      <c r="X1855" s="18"/>
      <c r="Y1855" s="18">
        <v>35.799999999999997</v>
      </c>
      <c r="Z1855" s="18" t="s">
        <v>2202</v>
      </c>
      <c r="AA1855" s="18" t="s">
        <v>257</v>
      </c>
      <c r="AB1855" s="57">
        <f t="shared" si="340"/>
        <v>35.799999999999997</v>
      </c>
      <c r="AC1855" s="18" t="s">
        <v>595</v>
      </c>
      <c r="AD1855" s="18" t="s">
        <v>595</v>
      </c>
      <c r="AE1855" s="18" t="s">
        <v>595</v>
      </c>
      <c r="AF1855" s="18">
        <v>33.5</v>
      </c>
      <c r="AG1855" s="18">
        <v>38.1</v>
      </c>
      <c r="AH1855" s="18" t="s">
        <v>595</v>
      </c>
      <c r="AI1855" s="18">
        <v>42</v>
      </c>
      <c r="AJ1855" s="18" t="s">
        <v>522</v>
      </c>
      <c r="AK1855" s="18">
        <v>42</v>
      </c>
      <c r="AL1855" s="18" t="s">
        <v>2243</v>
      </c>
      <c r="AM1855" s="18" t="s">
        <v>2226</v>
      </c>
      <c r="AN1855" s="18">
        <v>0.72222222000000003</v>
      </c>
      <c r="AO1855" s="18" t="s">
        <v>257</v>
      </c>
      <c r="AP1855" s="18" t="s">
        <v>563</v>
      </c>
      <c r="AQ1855" s="18">
        <v>5</v>
      </c>
      <c r="AR1855" s="18" t="s">
        <v>2227</v>
      </c>
      <c r="AS1855" s="18">
        <v>0.72222222000000003</v>
      </c>
      <c r="AT1855" s="18">
        <v>0.75833333000000003</v>
      </c>
      <c r="AU1855" s="18">
        <v>0</v>
      </c>
      <c r="AV1855" s="18">
        <v>3.6111110000000002E-2</v>
      </c>
      <c r="AW1855" s="18" t="s">
        <v>557</v>
      </c>
      <c r="AX1855" s="18">
        <v>42</v>
      </c>
      <c r="AY1855" s="18" t="s">
        <v>522</v>
      </c>
      <c r="AZ1855" s="18" t="s">
        <v>257</v>
      </c>
      <c r="BA1855" s="18" t="s">
        <v>257</v>
      </c>
      <c r="BB1855" s="18" t="s">
        <v>2228</v>
      </c>
      <c r="BC1855" s="18"/>
      <c r="BD1855" s="18"/>
      <c r="BE1855" s="18"/>
      <c r="BF1855" s="18"/>
      <c r="BG1855" s="18"/>
      <c r="BH1855" s="18"/>
      <c r="BI1855" s="18"/>
      <c r="BJ1855" s="18"/>
      <c r="BK1855" s="18"/>
      <c r="BL1855" s="18"/>
      <c r="BM1855" s="18"/>
      <c r="BN1855" s="18"/>
      <c r="BO1855" s="18"/>
      <c r="BP1855" s="18"/>
      <c r="BQ1855" s="18"/>
      <c r="BR1855" s="18"/>
      <c r="BS1855" s="18"/>
      <c r="BT1855" s="18"/>
      <c r="BU1855" s="18"/>
      <c r="BV1855" s="18"/>
      <c r="BW1855" s="18"/>
      <c r="BX1855" s="18"/>
      <c r="BY1855" s="18"/>
      <c r="BZ1855" s="18"/>
      <c r="CA1855" s="18"/>
      <c r="CB1855" s="18"/>
      <c r="CC1855" s="18"/>
      <c r="CD1855" s="18"/>
      <c r="CE1855" s="18"/>
      <c r="CF1855" s="18"/>
      <c r="CG1855" s="18"/>
      <c r="CH1855" s="18"/>
      <c r="CI1855" s="18" t="s">
        <v>1907</v>
      </c>
      <c r="CJ1855" s="18">
        <v>0</v>
      </c>
      <c r="CK1855" s="18" t="s">
        <v>1267</v>
      </c>
      <c r="CL1855" s="18" t="s">
        <v>479</v>
      </c>
      <c r="CM1855" s="18">
        <v>5</v>
      </c>
      <c r="CN1855" s="18" t="s">
        <v>561</v>
      </c>
      <c r="CO1855" s="18" t="s">
        <v>257</v>
      </c>
      <c r="CP1855" s="18" t="s">
        <v>257</v>
      </c>
      <c r="CQ1855" s="18">
        <v>0</v>
      </c>
      <c r="CR1855" s="18">
        <v>0</v>
      </c>
      <c r="CS1855" s="18" t="s">
        <v>557</v>
      </c>
      <c r="CT1855" s="18">
        <v>42</v>
      </c>
      <c r="CU1855" s="18" t="s">
        <v>522</v>
      </c>
      <c r="CV1855" s="18" t="s">
        <v>257</v>
      </c>
      <c r="CW1855" s="18" t="s">
        <v>257</v>
      </c>
      <c r="CX1855" s="18" t="s">
        <v>1909</v>
      </c>
      <c r="CY1855" s="18"/>
      <c r="CZ1855" s="18"/>
      <c r="DA1855" s="18"/>
      <c r="DB1855" s="18"/>
      <c r="DC1855" s="18"/>
      <c r="DD1855" s="18"/>
      <c r="DE1855" s="18"/>
      <c r="DF1855" s="18"/>
      <c r="DG1855" s="18"/>
      <c r="DH1855" s="18"/>
      <c r="DI1855" s="18"/>
      <c r="DJ1855" s="18"/>
      <c r="DK1855" s="18"/>
      <c r="DL1855" s="18"/>
      <c r="DM1855" s="18"/>
      <c r="DN1855" s="18"/>
      <c r="DO1855" s="56"/>
      <c r="DP1855" s="56"/>
      <c r="DQ1855" s="56"/>
      <c r="DR1855" s="56"/>
      <c r="DS1855" s="56"/>
      <c r="DT1855" s="56"/>
      <c r="DU1855" s="56"/>
      <c r="DV1855" s="56">
        <v>0</v>
      </c>
      <c r="DW1855" s="18"/>
      <c r="DX1855" s="18"/>
      <c r="DY1855" s="18"/>
      <c r="DZ1855" s="56"/>
      <c r="EA1855" s="56"/>
      <c r="EB1855" s="56"/>
      <c r="EC1855" s="18"/>
      <c r="ED1855" s="56"/>
      <c r="EE1855" s="56">
        <v>0</v>
      </c>
      <c r="EF1855" s="56">
        <v>0</v>
      </c>
      <c r="EG1855" s="56">
        <v>0</v>
      </c>
      <c r="EH1855" s="18" t="s">
        <v>2229</v>
      </c>
      <c r="EI1855" s="18">
        <f t="array" ref="EI1855">IF(SUMPRODUCT(--(DO1855:DS1855&lt;&gt;""))=0, 0,1)</f>
        <v>0</v>
      </c>
      <c r="EJ1855" s="18">
        <f t="array" ref="EJ1855">IF(SUMPRODUCT(--(DT1855:EG1855&lt;&gt;""))=0, 0,1)</f>
        <v>1</v>
      </c>
      <c r="EK1855" s="18" cm="1">
        <f t="array" ref="EK1855">IF(SUMPRODUCT(--(EC1855:EG1855&lt;&gt;""))=0, 0,1)</f>
        <v>1</v>
      </c>
      <c r="EL1855" s="18">
        <f t="array" ref="EL1855">IF(SUMPRODUCT(--(EE1855:EG1855&lt;&gt;""))=0, 0,1)</f>
        <v>1</v>
      </c>
      <c r="EM1855" s="18">
        <f t="shared" si="375"/>
        <v>0</v>
      </c>
      <c r="EN1855" s="18" t="str">
        <f t="shared" si="376"/>
        <v>NA</v>
      </c>
      <c r="EO1855" s="18">
        <f t="shared" si="377"/>
        <v>0</v>
      </c>
      <c r="EP1855" s="18">
        <f t="shared" si="378"/>
        <v>0</v>
      </c>
      <c r="EQ1855" s="18">
        <f t="shared" si="333"/>
        <v>0</v>
      </c>
      <c r="ER1855" s="18" t="s">
        <v>2084</v>
      </c>
      <c r="ES1855" s="59">
        <v>43949</v>
      </c>
      <c r="ET1855" s="18"/>
      <c r="EU1855" s="18"/>
    </row>
    <row r="1856" spans="1:151" s="1" customFormat="1" ht="15.75" customHeight="1" x14ac:dyDescent="0.2">
      <c r="A1856" s="5" t="s">
        <v>1986</v>
      </c>
      <c r="B1856" s="24" t="s">
        <v>2219</v>
      </c>
      <c r="C1856" s="56">
        <v>1</v>
      </c>
      <c r="D1856" s="18" t="s">
        <v>2672</v>
      </c>
      <c r="E1856" s="18" t="s">
        <v>2952</v>
      </c>
      <c r="F1856" s="18" t="s">
        <v>553</v>
      </c>
      <c r="G1856" s="18" t="s">
        <v>2250</v>
      </c>
      <c r="H1856" s="18" t="s">
        <v>2251</v>
      </c>
      <c r="I1856" s="18" t="s">
        <v>577</v>
      </c>
      <c r="J1856" s="18" t="s">
        <v>595</v>
      </c>
      <c r="K1856" s="18" t="s">
        <v>257</v>
      </c>
      <c r="L1856" s="18" t="s">
        <v>1936</v>
      </c>
      <c r="M1856" s="18" t="s">
        <v>341</v>
      </c>
      <c r="N1856" s="56">
        <v>30</v>
      </c>
      <c r="O1856" s="18" t="s">
        <v>2220</v>
      </c>
      <c r="P1856" s="18" t="s">
        <v>2128</v>
      </c>
      <c r="Q1856" s="18" t="s">
        <v>254</v>
      </c>
      <c r="R1856" s="18" t="s">
        <v>2221</v>
      </c>
      <c r="S1856" s="18" t="s">
        <v>2222</v>
      </c>
      <c r="T1856" s="18" t="s">
        <v>2223</v>
      </c>
      <c r="U1856" s="26" t="s">
        <v>257</v>
      </c>
      <c r="V1856" s="26" t="s">
        <v>257</v>
      </c>
      <c r="W1856" s="26" t="s">
        <v>257</v>
      </c>
      <c r="X1856" s="18" t="s">
        <v>2224</v>
      </c>
      <c r="Y1856" s="18">
        <v>92.4</v>
      </c>
      <c r="Z1856" s="18" t="s">
        <v>2202</v>
      </c>
      <c r="AA1856" s="18" t="s">
        <v>257</v>
      </c>
      <c r="AB1856" s="57">
        <f t="shared" si="340"/>
        <v>92.4</v>
      </c>
      <c r="AC1856" s="18" t="s">
        <v>595</v>
      </c>
      <c r="AD1856" s="18" t="s">
        <v>595</v>
      </c>
      <c r="AE1856" s="18" t="s">
        <v>595</v>
      </c>
      <c r="AF1856" s="18">
        <v>87.8</v>
      </c>
      <c r="AG1856" s="18">
        <v>96.8</v>
      </c>
      <c r="AH1856" s="18" t="s">
        <v>595</v>
      </c>
      <c r="AI1856" s="18">
        <v>42</v>
      </c>
      <c r="AJ1856" s="18" t="s">
        <v>522</v>
      </c>
      <c r="AK1856" s="18">
        <v>42</v>
      </c>
      <c r="AL1856" s="18" t="s">
        <v>2242</v>
      </c>
      <c r="AM1856" s="18" t="s">
        <v>2226</v>
      </c>
      <c r="AN1856" s="18">
        <v>0.70555555999999997</v>
      </c>
      <c r="AO1856" s="18" t="s">
        <v>257</v>
      </c>
      <c r="AP1856" s="18" t="s">
        <v>563</v>
      </c>
      <c r="AQ1856" s="18">
        <v>5</v>
      </c>
      <c r="AR1856" s="18" t="s">
        <v>2227</v>
      </c>
      <c r="AS1856" s="18">
        <v>0.70555555999999997</v>
      </c>
      <c r="AT1856" s="18">
        <v>0.74722222000000005</v>
      </c>
      <c r="AU1856" s="18">
        <v>0</v>
      </c>
      <c r="AV1856" s="18">
        <v>4.1666660000000001E-2</v>
      </c>
      <c r="AW1856" s="18" t="s">
        <v>557</v>
      </c>
      <c r="AX1856" s="18">
        <v>42</v>
      </c>
      <c r="AY1856" s="18" t="s">
        <v>522</v>
      </c>
      <c r="AZ1856" s="18" t="s">
        <v>257</v>
      </c>
      <c r="BA1856" s="18" t="s">
        <v>257</v>
      </c>
      <c r="BB1856" s="18" t="s">
        <v>2228</v>
      </c>
      <c r="BC1856" s="18"/>
      <c r="BD1856" s="18"/>
      <c r="BE1856" s="18"/>
      <c r="BF1856" s="18"/>
      <c r="BG1856" s="18"/>
      <c r="BH1856" s="18"/>
      <c r="BI1856" s="18"/>
      <c r="BJ1856" s="18"/>
      <c r="BK1856" s="18"/>
      <c r="BL1856" s="18"/>
      <c r="BM1856" s="18"/>
      <c r="BN1856" s="18"/>
      <c r="BO1856" s="18"/>
      <c r="BP1856" s="18"/>
      <c r="BQ1856" s="18"/>
      <c r="BR1856" s="18"/>
      <c r="BS1856" s="18"/>
      <c r="BT1856" s="18"/>
      <c r="BU1856" s="18"/>
      <c r="BV1856" s="18"/>
      <c r="BW1856" s="18"/>
      <c r="BX1856" s="18"/>
      <c r="BY1856" s="18"/>
      <c r="BZ1856" s="18"/>
      <c r="CA1856" s="18"/>
      <c r="CB1856" s="18"/>
      <c r="CC1856" s="18"/>
      <c r="CD1856" s="18"/>
      <c r="CE1856" s="18"/>
      <c r="CF1856" s="18"/>
      <c r="CG1856" s="18"/>
      <c r="CH1856" s="18"/>
      <c r="CI1856" s="18" t="s">
        <v>1907</v>
      </c>
      <c r="CJ1856" s="18">
        <v>0</v>
      </c>
      <c r="CK1856" s="18" t="s">
        <v>1267</v>
      </c>
      <c r="CL1856" s="18" t="s">
        <v>479</v>
      </c>
      <c r="CM1856" s="18">
        <v>5</v>
      </c>
      <c r="CN1856" s="18" t="s">
        <v>561</v>
      </c>
      <c r="CO1856" s="18" t="s">
        <v>257</v>
      </c>
      <c r="CP1856" s="18" t="s">
        <v>257</v>
      </c>
      <c r="CQ1856" s="18">
        <v>0</v>
      </c>
      <c r="CR1856" s="18">
        <v>0</v>
      </c>
      <c r="CS1856" s="18" t="s">
        <v>557</v>
      </c>
      <c r="CT1856" s="18">
        <v>42</v>
      </c>
      <c r="CU1856" s="18" t="s">
        <v>522</v>
      </c>
      <c r="CV1856" s="18" t="s">
        <v>257</v>
      </c>
      <c r="CW1856" s="18" t="s">
        <v>257</v>
      </c>
      <c r="CX1856" s="18" t="s">
        <v>1909</v>
      </c>
      <c r="CY1856" s="18"/>
      <c r="CZ1856" s="18"/>
      <c r="DA1856" s="18"/>
      <c r="DB1856" s="18"/>
      <c r="DC1856" s="18"/>
      <c r="DD1856" s="18"/>
      <c r="DE1856" s="18"/>
      <c r="DF1856" s="18"/>
      <c r="DG1856" s="18"/>
      <c r="DH1856" s="18"/>
      <c r="DI1856" s="18"/>
      <c r="DJ1856" s="18"/>
      <c r="DK1856" s="18"/>
      <c r="DL1856" s="18"/>
      <c r="DM1856" s="18"/>
      <c r="DN1856" s="18"/>
      <c r="DO1856" s="56"/>
      <c r="DP1856" s="56"/>
      <c r="DQ1856" s="56"/>
      <c r="DR1856" s="56"/>
      <c r="DS1856" s="56"/>
      <c r="DT1856" s="56"/>
      <c r="DU1856" s="56"/>
      <c r="DV1856" s="56">
        <v>0</v>
      </c>
      <c r="DW1856" s="18"/>
      <c r="DX1856" s="18"/>
      <c r="DY1856" s="18"/>
      <c r="DZ1856" s="56"/>
      <c r="EA1856" s="56"/>
      <c r="EB1856" s="56"/>
      <c r="EC1856" s="18"/>
      <c r="ED1856" s="56"/>
      <c r="EE1856" s="56">
        <v>0</v>
      </c>
      <c r="EF1856" s="56">
        <v>0</v>
      </c>
      <c r="EG1856" s="56">
        <v>0</v>
      </c>
      <c r="EH1856" s="18" t="s">
        <v>2229</v>
      </c>
      <c r="EI1856" s="18">
        <f t="array" ref="EI1856">IF(SUMPRODUCT(--(DO1856:DS1856&lt;&gt;""))=0, 0,1)</f>
        <v>0</v>
      </c>
      <c r="EJ1856" s="18">
        <f t="array" ref="EJ1856">IF(SUMPRODUCT(--(DT1856:EG1856&lt;&gt;""))=0, 0,1)</f>
        <v>1</v>
      </c>
      <c r="EK1856" s="18" cm="1">
        <f t="array" ref="EK1856">IF(SUMPRODUCT(--(EC1856:EG1856&lt;&gt;""))=0, 0,1)</f>
        <v>1</v>
      </c>
      <c r="EL1856" s="18">
        <f t="array" ref="EL1856">IF(SUMPRODUCT(--(EE1856:EG1856&lt;&gt;""))=0, 0,1)</f>
        <v>1</v>
      </c>
      <c r="EM1856" s="18">
        <f t="shared" si="375"/>
        <v>0</v>
      </c>
      <c r="EN1856" s="18" t="str">
        <f t="shared" si="376"/>
        <v>NA</v>
      </c>
      <c r="EO1856" s="18">
        <f t="shared" si="377"/>
        <v>0</v>
      </c>
      <c r="EP1856" s="18">
        <f t="shared" si="378"/>
        <v>0</v>
      </c>
      <c r="EQ1856" s="18">
        <f t="shared" si="333"/>
        <v>0</v>
      </c>
      <c r="ER1856" s="18" t="s">
        <v>2084</v>
      </c>
      <c r="ES1856" s="59">
        <v>43949</v>
      </c>
      <c r="ET1856" s="18"/>
      <c r="EU1856" s="18"/>
    </row>
    <row r="1857" spans="1:151" s="1" customFormat="1" ht="15.75" customHeight="1" x14ac:dyDescent="0.2">
      <c r="A1857" s="5" t="s">
        <v>1986</v>
      </c>
      <c r="B1857" s="24" t="s">
        <v>2219</v>
      </c>
      <c r="C1857" s="56">
        <v>1</v>
      </c>
      <c r="D1857" s="18" t="s">
        <v>2673</v>
      </c>
      <c r="E1857" s="18" t="s">
        <v>2952</v>
      </c>
      <c r="F1857" s="18" t="s">
        <v>553</v>
      </c>
      <c r="G1857" s="18" t="s">
        <v>2250</v>
      </c>
      <c r="H1857" s="18" t="s">
        <v>2251</v>
      </c>
      <c r="I1857" s="18" t="s">
        <v>577</v>
      </c>
      <c r="J1857" s="18" t="s">
        <v>595</v>
      </c>
      <c r="K1857" s="18" t="s">
        <v>257</v>
      </c>
      <c r="L1857" s="18" t="s">
        <v>1936</v>
      </c>
      <c r="M1857" s="18" t="s">
        <v>341</v>
      </c>
      <c r="N1857" s="56">
        <v>30</v>
      </c>
      <c r="O1857" s="18" t="s">
        <v>2220</v>
      </c>
      <c r="P1857" s="18" t="s">
        <v>2128</v>
      </c>
      <c r="Q1857" s="18" t="s">
        <v>254</v>
      </c>
      <c r="R1857" s="18" t="s">
        <v>2221</v>
      </c>
      <c r="S1857" s="18" t="s">
        <v>2222</v>
      </c>
      <c r="T1857" s="18" t="s">
        <v>2223</v>
      </c>
      <c r="U1857" s="26" t="s">
        <v>257</v>
      </c>
      <c r="V1857" s="26" t="s">
        <v>257</v>
      </c>
      <c r="W1857" s="26" t="s">
        <v>257</v>
      </c>
      <c r="X1857" s="18" t="s">
        <v>2224</v>
      </c>
      <c r="Y1857" s="18">
        <v>92.4</v>
      </c>
      <c r="Z1857" s="18" t="s">
        <v>2202</v>
      </c>
      <c r="AA1857" s="18" t="s">
        <v>257</v>
      </c>
      <c r="AB1857" s="57">
        <f t="shared" si="340"/>
        <v>92.4</v>
      </c>
      <c r="AC1857" s="18" t="s">
        <v>595</v>
      </c>
      <c r="AD1857" s="18" t="s">
        <v>595</v>
      </c>
      <c r="AE1857" s="18" t="s">
        <v>595</v>
      </c>
      <c r="AF1857" s="18">
        <v>87.8</v>
      </c>
      <c r="AG1857" s="18">
        <v>96.8</v>
      </c>
      <c r="AH1857" s="18" t="s">
        <v>595</v>
      </c>
      <c r="AI1857" s="18">
        <v>42</v>
      </c>
      <c r="AJ1857" s="18" t="s">
        <v>522</v>
      </c>
      <c r="AK1857" s="18">
        <v>42</v>
      </c>
      <c r="AL1857" s="18" t="s">
        <v>2243</v>
      </c>
      <c r="AM1857" s="18" t="s">
        <v>2226</v>
      </c>
      <c r="AN1857" s="18">
        <v>0.74166666999999997</v>
      </c>
      <c r="AO1857" s="18" t="s">
        <v>257</v>
      </c>
      <c r="AP1857" s="18" t="s">
        <v>563</v>
      </c>
      <c r="AQ1857" s="18">
        <v>5</v>
      </c>
      <c r="AR1857" s="18" t="s">
        <v>2227</v>
      </c>
      <c r="AS1857" s="18">
        <v>0.70277778000000002</v>
      </c>
      <c r="AT1857" s="18">
        <v>0.78611111</v>
      </c>
      <c r="AU1857" s="18">
        <v>3.8888890000000002E-2</v>
      </c>
      <c r="AV1857" s="18">
        <v>4.4444440000000002E-2</v>
      </c>
      <c r="AW1857" s="18" t="s">
        <v>557</v>
      </c>
      <c r="AX1857" s="18">
        <v>42</v>
      </c>
      <c r="AY1857" s="18" t="s">
        <v>522</v>
      </c>
      <c r="AZ1857" s="18" t="s">
        <v>257</v>
      </c>
      <c r="BA1857" s="18" t="s">
        <v>257</v>
      </c>
      <c r="BB1857" s="18" t="s">
        <v>2228</v>
      </c>
      <c r="BC1857" s="18"/>
      <c r="BD1857" s="18"/>
      <c r="BE1857" s="18"/>
      <c r="BF1857" s="18"/>
      <c r="BG1857" s="18"/>
      <c r="BH1857" s="18"/>
      <c r="BI1857" s="18"/>
      <c r="BJ1857" s="18"/>
      <c r="BK1857" s="18"/>
      <c r="BL1857" s="18"/>
      <c r="BM1857" s="18"/>
      <c r="BN1857" s="18"/>
      <c r="BO1857" s="18"/>
      <c r="BP1857" s="18"/>
      <c r="BQ1857" s="18"/>
      <c r="BR1857" s="18"/>
      <c r="BS1857" s="18"/>
      <c r="BT1857" s="18"/>
      <c r="BU1857" s="18"/>
      <c r="BV1857" s="18"/>
      <c r="BW1857" s="18"/>
      <c r="BX1857" s="18"/>
      <c r="BY1857" s="18"/>
      <c r="BZ1857" s="18"/>
      <c r="CA1857" s="18"/>
      <c r="CB1857" s="18"/>
      <c r="CC1857" s="18"/>
      <c r="CD1857" s="18"/>
      <c r="CE1857" s="18"/>
      <c r="CF1857" s="18"/>
      <c r="CG1857" s="18"/>
      <c r="CH1857" s="18"/>
      <c r="CI1857" s="18" t="s">
        <v>1907</v>
      </c>
      <c r="CJ1857" s="18">
        <v>0</v>
      </c>
      <c r="CK1857" s="18" t="s">
        <v>1267</v>
      </c>
      <c r="CL1857" s="18" t="s">
        <v>479</v>
      </c>
      <c r="CM1857" s="18">
        <v>5</v>
      </c>
      <c r="CN1857" s="18" t="s">
        <v>561</v>
      </c>
      <c r="CO1857" s="18" t="s">
        <v>257</v>
      </c>
      <c r="CP1857" s="18" t="s">
        <v>257</v>
      </c>
      <c r="CQ1857" s="18">
        <v>0</v>
      </c>
      <c r="CR1857" s="18">
        <v>0</v>
      </c>
      <c r="CS1857" s="18" t="s">
        <v>557</v>
      </c>
      <c r="CT1857" s="18">
        <v>42</v>
      </c>
      <c r="CU1857" s="18" t="s">
        <v>522</v>
      </c>
      <c r="CV1857" s="18" t="s">
        <v>257</v>
      </c>
      <c r="CW1857" s="18" t="s">
        <v>257</v>
      </c>
      <c r="CX1857" s="18" t="s">
        <v>1909</v>
      </c>
      <c r="CY1857" s="18"/>
      <c r="CZ1857" s="18"/>
      <c r="DA1857" s="18"/>
      <c r="DB1857" s="18"/>
      <c r="DC1857" s="18"/>
      <c r="DD1857" s="18"/>
      <c r="DE1857" s="18"/>
      <c r="DF1857" s="18"/>
      <c r="DG1857" s="18"/>
      <c r="DH1857" s="18"/>
      <c r="DI1857" s="18"/>
      <c r="DJ1857" s="18"/>
      <c r="DK1857" s="18"/>
      <c r="DL1857" s="18"/>
      <c r="DM1857" s="18"/>
      <c r="DN1857" s="18"/>
      <c r="DO1857" s="56"/>
      <c r="DP1857" s="56"/>
      <c r="DQ1857" s="56"/>
      <c r="DR1857" s="56"/>
      <c r="DS1857" s="56"/>
      <c r="DT1857" s="56"/>
      <c r="DU1857" s="56"/>
      <c r="DV1857" s="56">
        <v>0</v>
      </c>
      <c r="DW1857" s="18"/>
      <c r="DX1857" s="18"/>
      <c r="DY1857" s="18"/>
      <c r="DZ1857" s="56"/>
      <c r="EA1857" s="56"/>
      <c r="EB1857" s="56"/>
      <c r="EC1857" s="18"/>
      <c r="ED1857" s="56"/>
      <c r="EE1857" s="56">
        <v>0</v>
      </c>
      <c r="EF1857" s="56">
        <v>0</v>
      </c>
      <c r="EG1857" s="56">
        <v>0</v>
      </c>
      <c r="EH1857" s="18" t="s">
        <v>2229</v>
      </c>
      <c r="EI1857" s="18">
        <f t="array" ref="EI1857">IF(SUMPRODUCT(--(DO1857:DS1857&lt;&gt;""))=0, 0,1)</f>
        <v>0</v>
      </c>
      <c r="EJ1857" s="18">
        <f t="array" ref="EJ1857">IF(SUMPRODUCT(--(DT1857:EG1857&lt;&gt;""))=0, 0,1)</f>
        <v>1</v>
      </c>
      <c r="EK1857" s="18" cm="1">
        <f t="array" ref="EK1857">IF(SUMPRODUCT(--(EC1857:EG1857&lt;&gt;""))=0, 0,1)</f>
        <v>1</v>
      </c>
      <c r="EL1857" s="18">
        <f t="array" ref="EL1857">IF(SUMPRODUCT(--(EE1857:EG1857&lt;&gt;""))=0, 0,1)</f>
        <v>1</v>
      </c>
      <c r="EM1857" s="18">
        <f t="shared" si="375"/>
        <v>0</v>
      </c>
      <c r="EN1857" s="18" t="str">
        <f t="shared" si="376"/>
        <v>NA</v>
      </c>
      <c r="EO1857" s="18">
        <f t="shared" si="377"/>
        <v>0</v>
      </c>
      <c r="EP1857" s="18">
        <f t="shared" si="378"/>
        <v>0</v>
      </c>
      <c r="EQ1857" s="18">
        <f t="shared" si="333"/>
        <v>0</v>
      </c>
      <c r="ER1857" s="18" t="s">
        <v>2084</v>
      </c>
      <c r="ES1857" s="59">
        <v>43949</v>
      </c>
      <c r="ET1857" s="18"/>
      <c r="EU1857" s="18"/>
    </row>
    <row r="1858" spans="1:151" s="1" customFormat="1" ht="15.75" customHeight="1" x14ac:dyDescent="0.2">
      <c r="A1858" s="5" t="s">
        <v>1986</v>
      </c>
      <c r="B1858" s="24" t="s">
        <v>2219</v>
      </c>
      <c r="C1858" s="56">
        <v>1</v>
      </c>
      <c r="D1858" s="18" t="s">
        <v>1651</v>
      </c>
      <c r="E1858" s="18" t="s">
        <v>2953</v>
      </c>
      <c r="F1858" s="18" t="s">
        <v>553</v>
      </c>
      <c r="G1858" s="18" t="s">
        <v>2250</v>
      </c>
      <c r="H1858" s="18" t="s">
        <v>2251</v>
      </c>
      <c r="I1858" s="18" t="s">
        <v>577</v>
      </c>
      <c r="J1858" s="18" t="s">
        <v>595</v>
      </c>
      <c r="K1858" s="18" t="s">
        <v>257</v>
      </c>
      <c r="L1858" s="18" t="s">
        <v>1936</v>
      </c>
      <c r="M1858" s="18" t="s">
        <v>341</v>
      </c>
      <c r="N1858" s="56">
        <v>30</v>
      </c>
      <c r="O1858" s="18" t="s">
        <v>2220</v>
      </c>
      <c r="P1858" s="18" t="s">
        <v>2128</v>
      </c>
      <c r="Q1858" s="18" t="s">
        <v>254</v>
      </c>
      <c r="R1858" s="18" t="s">
        <v>2221</v>
      </c>
      <c r="S1858" s="18" t="s">
        <v>2222</v>
      </c>
      <c r="T1858" s="18" t="s">
        <v>2223</v>
      </c>
      <c r="U1858" s="26" t="s">
        <v>257</v>
      </c>
      <c r="V1858" s="26" t="s">
        <v>257</v>
      </c>
      <c r="W1858" s="26" t="s">
        <v>257</v>
      </c>
      <c r="X1858" s="18" t="s">
        <v>2224</v>
      </c>
      <c r="Y1858" s="18">
        <v>1</v>
      </c>
      <c r="Z1858" s="18" t="s">
        <v>2202</v>
      </c>
      <c r="AA1858" s="18" t="s">
        <v>257</v>
      </c>
      <c r="AB1858" s="57">
        <f t="shared" si="340"/>
        <v>1</v>
      </c>
      <c r="AC1858" s="18" t="s">
        <v>595</v>
      </c>
      <c r="AD1858" s="18" t="s">
        <v>595</v>
      </c>
      <c r="AE1858" s="18" t="s">
        <v>595</v>
      </c>
      <c r="AF1858" s="18" t="s">
        <v>595</v>
      </c>
      <c r="AG1858" s="18" t="s">
        <v>595</v>
      </c>
      <c r="AH1858" s="18" t="s">
        <v>595</v>
      </c>
      <c r="AI1858" s="18">
        <v>49</v>
      </c>
      <c r="AJ1858" s="18" t="s">
        <v>522</v>
      </c>
      <c r="AK1858" s="18">
        <v>49</v>
      </c>
      <c r="AL1858" s="18"/>
      <c r="AM1858" s="18" t="s">
        <v>2226</v>
      </c>
      <c r="AN1858" s="18">
        <v>0.75277777999999995</v>
      </c>
      <c r="AO1858" s="18" t="s">
        <v>257</v>
      </c>
      <c r="AP1858" s="18" t="s">
        <v>563</v>
      </c>
      <c r="AQ1858" s="18">
        <v>5</v>
      </c>
      <c r="AR1858" s="18" t="s">
        <v>2227</v>
      </c>
      <c r="AS1858" s="18">
        <v>0.73611110999999996</v>
      </c>
      <c r="AT1858" s="18">
        <v>0.76944444000000001</v>
      </c>
      <c r="AU1858" s="18">
        <v>1.6666670000000001E-2</v>
      </c>
      <c r="AV1858" s="18">
        <v>1.666666E-2</v>
      </c>
      <c r="AW1858" s="18" t="s">
        <v>557</v>
      </c>
      <c r="AX1858" s="18">
        <v>49</v>
      </c>
      <c r="AY1858" s="18" t="s">
        <v>522</v>
      </c>
      <c r="AZ1858" s="18" t="s">
        <v>257</v>
      </c>
      <c r="BA1858" s="18" t="s">
        <v>257</v>
      </c>
      <c r="BB1858" s="18" t="s">
        <v>2228</v>
      </c>
      <c r="BC1858" s="18"/>
      <c r="BD1858" s="18"/>
      <c r="BE1858" s="18"/>
      <c r="BF1858" s="18"/>
      <c r="BG1858" s="18"/>
      <c r="BH1858" s="18"/>
      <c r="BI1858" s="18"/>
      <c r="BJ1858" s="18"/>
      <c r="BK1858" s="18"/>
      <c r="BL1858" s="18"/>
      <c r="BM1858" s="18"/>
      <c r="BN1858" s="18"/>
      <c r="BO1858" s="18"/>
      <c r="BP1858" s="18"/>
      <c r="BQ1858" s="18"/>
      <c r="BR1858" s="18"/>
      <c r="BS1858" s="18"/>
      <c r="BT1858" s="18"/>
      <c r="BU1858" s="18"/>
      <c r="BV1858" s="18"/>
      <c r="BW1858" s="18"/>
      <c r="BX1858" s="18"/>
      <c r="BY1858" s="18"/>
      <c r="BZ1858" s="18"/>
      <c r="CA1858" s="18"/>
      <c r="CB1858" s="18"/>
      <c r="CC1858" s="18"/>
      <c r="CD1858" s="18"/>
      <c r="CE1858" s="18"/>
      <c r="CF1858" s="18"/>
      <c r="CG1858" s="18"/>
      <c r="CH1858" s="18"/>
      <c r="CI1858" s="18" t="s">
        <v>1907</v>
      </c>
      <c r="CJ1858" s="18">
        <v>0</v>
      </c>
      <c r="CK1858" s="18" t="s">
        <v>1267</v>
      </c>
      <c r="CL1858" s="18" t="s">
        <v>479</v>
      </c>
      <c r="CM1858" s="18">
        <v>5</v>
      </c>
      <c r="CN1858" s="18" t="s">
        <v>561</v>
      </c>
      <c r="CO1858" s="18" t="s">
        <v>257</v>
      </c>
      <c r="CP1858" s="18" t="s">
        <v>257</v>
      </c>
      <c r="CQ1858" s="18">
        <v>0</v>
      </c>
      <c r="CR1858" s="18">
        <v>0</v>
      </c>
      <c r="CS1858" s="18" t="s">
        <v>557</v>
      </c>
      <c r="CT1858" s="18">
        <v>49</v>
      </c>
      <c r="CU1858" s="18" t="s">
        <v>522</v>
      </c>
      <c r="CV1858" s="18" t="s">
        <v>257</v>
      </c>
      <c r="CW1858" s="18" t="s">
        <v>257</v>
      </c>
      <c r="CX1858" s="18" t="s">
        <v>1909</v>
      </c>
      <c r="CY1858" s="18"/>
      <c r="CZ1858" s="18"/>
      <c r="DA1858" s="18"/>
      <c r="DB1858" s="18"/>
      <c r="DC1858" s="18"/>
      <c r="DD1858" s="18"/>
      <c r="DE1858" s="18"/>
      <c r="DF1858" s="18"/>
      <c r="DG1858" s="18"/>
      <c r="DH1858" s="18"/>
      <c r="DI1858" s="18"/>
      <c r="DJ1858" s="18"/>
      <c r="DK1858" s="18"/>
      <c r="DL1858" s="18"/>
      <c r="DM1858" s="18"/>
      <c r="DN1858" s="18"/>
      <c r="DO1858" s="56"/>
      <c r="DP1858" s="56"/>
      <c r="DQ1858" s="56"/>
      <c r="DR1858" s="56"/>
      <c r="DS1858" s="56"/>
      <c r="DT1858" s="56"/>
      <c r="DU1858" s="56"/>
      <c r="DV1858" s="56">
        <v>0</v>
      </c>
      <c r="DW1858" s="18"/>
      <c r="DX1858" s="18"/>
      <c r="DY1858" s="18"/>
      <c r="DZ1858" s="56"/>
      <c r="EA1858" s="56"/>
      <c r="EB1858" s="56"/>
      <c r="EC1858" s="18"/>
      <c r="ED1858" s="56"/>
      <c r="EE1858" s="56">
        <v>0</v>
      </c>
      <c r="EF1858" s="56">
        <v>0</v>
      </c>
      <c r="EG1858" s="56">
        <v>0</v>
      </c>
      <c r="EH1858" s="18" t="s">
        <v>2229</v>
      </c>
      <c r="EI1858" s="18">
        <f t="array" ref="EI1858">IF(SUMPRODUCT(--(DO1858:DS1858&lt;&gt;""))=0, 0,1)</f>
        <v>0</v>
      </c>
      <c r="EJ1858" s="18">
        <f t="array" ref="EJ1858">IF(SUMPRODUCT(--(DT1858:EG1858&lt;&gt;""))=0, 0,1)</f>
        <v>1</v>
      </c>
      <c r="EK1858" s="18" cm="1">
        <f t="array" ref="EK1858">IF(SUMPRODUCT(--(EC1858:EG1858&lt;&gt;""))=0, 0,1)</f>
        <v>1</v>
      </c>
      <c r="EL1858" s="18">
        <f t="array" ref="EL1858">IF(SUMPRODUCT(--(EE1858:EG1858&lt;&gt;""))=0, 0,1)</f>
        <v>1</v>
      </c>
      <c r="EM1858" s="18">
        <f t="shared" si="375"/>
        <v>0</v>
      </c>
      <c r="EN1858" s="18" t="str">
        <f t="shared" si="376"/>
        <v>NA</v>
      </c>
      <c r="EO1858" s="18">
        <f t="shared" si="377"/>
        <v>0</v>
      </c>
      <c r="EP1858" s="18">
        <f t="shared" si="378"/>
        <v>0</v>
      </c>
      <c r="EQ1858" s="18">
        <f t="shared" si="333"/>
        <v>0</v>
      </c>
      <c r="ER1858" s="18" t="s">
        <v>2084</v>
      </c>
      <c r="ES1858" s="59">
        <v>43949</v>
      </c>
      <c r="ET1858" s="18"/>
      <c r="EU1858" s="18"/>
    </row>
    <row r="1859" spans="1:151" s="1" customFormat="1" ht="15.75" customHeight="1" x14ac:dyDescent="0.2">
      <c r="A1859" s="5" t="s">
        <v>1986</v>
      </c>
      <c r="B1859" s="24" t="s">
        <v>2219</v>
      </c>
      <c r="C1859" s="56">
        <v>1</v>
      </c>
      <c r="D1859" s="18" t="s">
        <v>2670</v>
      </c>
      <c r="E1859" s="18" t="s">
        <v>2953</v>
      </c>
      <c r="F1859" s="18" t="s">
        <v>553</v>
      </c>
      <c r="G1859" s="18" t="s">
        <v>2250</v>
      </c>
      <c r="H1859" s="18" t="s">
        <v>2251</v>
      </c>
      <c r="I1859" s="18" t="s">
        <v>577</v>
      </c>
      <c r="J1859" s="18" t="s">
        <v>595</v>
      </c>
      <c r="K1859" s="18" t="s">
        <v>257</v>
      </c>
      <c r="L1859" s="18" t="s">
        <v>1936</v>
      </c>
      <c r="M1859" s="18" t="s">
        <v>341</v>
      </c>
      <c r="N1859" s="56">
        <v>30</v>
      </c>
      <c r="O1859" s="18" t="s">
        <v>2220</v>
      </c>
      <c r="P1859" s="18" t="s">
        <v>2128</v>
      </c>
      <c r="Q1859" s="18" t="s">
        <v>254</v>
      </c>
      <c r="R1859" s="18" t="s">
        <v>2221</v>
      </c>
      <c r="S1859" s="18" t="s">
        <v>2222</v>
      </c>
      <c r="T1859" s="18" t="s">
        <v>2223</v>
      </c>
      <c r="U1859" s="26" t="s">
        <v>257</v>
      </c>
      <c r="V1859" s="26" t="s">
        <v>257</v>
      </c>
      <c r="W1859" s="26" t="s">
        <v>257</v>
      </c>
      <c r="X1859" s="18" t="s">
        <v>2224</v>
      </c>
      <c r="Y1859" s="18">
        <v>35.799999999999997</v>
      </c>
      <c r="Z1859" s="18" t="s">
        <v>2202</v>
      </c>
      <c r="AA1859" s="18" t="s">
        <v>257</v>
      </c>
      <c r="AB1859" s="57">
        <f t="shared" si="340"/>
        <v>35.799999999999997</v>
      </c>
      <c r="AC1859" s="18" t="s">
        <v>595</v>
      </c>
      <c r="AD1859" s="18" t="s">
        <v>595</v>
      </c>
      <c r="AE1859" s="18" t="s">
        <v>595</v>
      </c>
      <c r="AF1859" s="18">
        <v>33.5</v>
      </c>
      <c r="AG1859" s="18">
        <v>38.1</v>
      </c>
      <c r="AH1859" s="18" t="s">
        <v>595</v>
      </c>
      <c r="AI1859" s="18">
        <v>49</v>
      </c>
      <c r="AJ1859" s="18" t="s">
        <v>522</v>
      </c>
      <c r="AK1859" s="18">
        <v>49</v>
      </c>
      <c r="AL1859" s="18" t="s">
        <v>2244</v>
      </c>
      <c r="AM1859" s="18" t="s">
        <v>2226</v>
      </c>
      <c r="AN1859" s="18">
        <v>0.78888888999999995</v>
      </c>
      <c r="AO1859" s="18" t="s">
        <v>257</v>
      </c>
      <c r="AP1859" s="18" t="s">
        <v>563</v>
      </c>
      <c r="AQ1859" s="18">
        <v>5</v>
      </c>
      <c r="AR1859" s="18" t="s">
        <v>2227</v>
      </c>
      <c r="AS1859" s="18">
        <v>0.78888888999999995</v>
      </c>
      <c r="AT1859" s="18">
        <v>0.82222222</v>
      </c>
      <c r="AU1859" s="18">
        <v>0</v>
      </c>
      <c r="AV1859" s="18">
        <v>3.3333330000000001E-2</v>
      </c>
      <c r="AW1859" s="18" t="s">
        <v>557</v>
      </c>
      <c r="AX1859" s="18">
        <v>49</v>
      </c>
      <c r="AY1859" s="18" t="s">
        <v>522</v>
      </c>
      <c r="AZ1859" s="18" t="s">
        <v>257</v>
      </c>
      <c r="BA1859" s="18" t="s">
        <v>257</v>
      </c>
      <c r="BB1859" s="18" t="s">
        <v>2228</v>
      </c>
      <c r="BC1859" s="18"/>
      <c r="BD1859" s="18"/>
      <c r="BE1859" s="18"/>
      <c r="BF1859" s="18"/>
      <c r="BG1859" s="18"/>
      <c r="BH1859" s="18"/>
      <c r="BI1859" s="18"/>
      <c r="BJ1859" s="18"/>
      <c r="BK1859" s="18"/>
      <c r="BL1859" s="18"/>
      <c r="BM1859" s="18"/>
      <c r="BN1859" s="18"/>
      <c r="BO1859" s="18"/>
      <c r="BP1859" s="18"/>
      <c r="BQ1859" s="18"/>
      <c r="BR1859" s="18"/>
      <c r="BS1859" s="18"/>
      <c r="BT1859" s="18"/>
      <c r="BU1859" s="18"/>
      <c r="BV1859" s="18"/>
      <c r="BW1859" s="18"/>
      <c r="BX1859" s="18"/>
      <c r="BY1859" s="18"/>
      <c r="BZ1859" s="18"/>
      <c r="CA1859" s="18"/>
      <c r="CB1859" s="18"/>
      <c r="CC1859" s="18"/>
      <c r="CD1859" s="18"/>
      <c r="CE1859" s="18"/>
      <c r="CF1859" s="18"/>
      <c r="CG1859" s="18"/>
      <c r="CH1859" s="18"/>
      <c r="CI1859" s="18" t="s">
        <v>1907</v>
      </c>
      <c r="CJ1859" s="18">
        <v>0</v>
      </c>
      <c r="CK1859" s="18" t="s">
        <v>1267</v>
      </c>
      <c r="CL1859" s="18" t="s">
        <v>479</v>
      </c>
      <c r="CM1859" s="18">
        <v>5</v>
      </c>
      <c r="CN1859" s="18" t="s">
        <v>561</v>
      </c>
      <c r="CO1859" s="18" t="s">
        <v>257</v>
      </c>
      <c r="CP1859" s="18" t="s">
        <v>257</v>
      </c>
      <c r="CQ1859" s="18">
        <v>0</v>
      </c>
      <c r="CR1859" s="18">
        <v>0</v>
      </c>
      <c r="CS1859" s="18" t="s">
        <v>557</v>
      </c>
      <c r="CT1859" s="18">
        <v>49</v>
      </c>
      <c r="CU1859" s="18" t="s">
        <v>522</v>
      </c>
      <c r="CV1859" s="18" t="s">
        <v>257</v>
      </c>
      <c r="CW1859" s="18" t="s">
        <v>257</v>
      </c>
      <c r="CX1859" s="18" t="s">
        <v>1909</v>
      </c>
      <c r="CY1859" s="18"/>
      <c r="CZ1859" s="18"/>
      <c r="DA1859" s="18"/>
      <c r="DB1859" s="18"/>
      <c r="DC1859" s="18"/>
      <c r="DD1859" s="18"/>
      <c r="DE1859" s="18"/>
      <c r="DF1859" s="18"/>
      <c r="DG1859" s="18"/>
      <c r="DH1859" s="18"/>
      <c r="DI1859" s="18"/>
      <c r="DJ1859" s="18"/>
      <c r="DK1859" s="18"/>
      <c r="DL1859" s="18"/>
      <c r="DM1859" s="18"/>
      <c r="DN1859" s="18"/>
      <c r="DO1859" s="56"/>
      <c r="DP1859" s="56"/>
      <c r="DQ1859" s="56"/>
      <c r="DR1859" s="56"/>
      <c r="DS1859" s="56"/>
      <c r="DT1859" s="56"/>
      <c r="DU1859" s="56"/>
      <c r="DV1859" s="56">
        <v>0</v>
      </c>
      <c r="DW1859" s="18"/>
      <c r="DX1859" s="18"/>
      <c r="DY1859" s="18"/>
      <c r="DZ1859" s="56"/>
      <c r="EA1859" s="56"/>
      <c r="EB1859" s="56"/>
      <c r="EC1859" s="18"/>
      <c r="ED1859" s="56"/>
      <c r="EE1859" s="56">
        <v>0</v>
      </c>
      <c r="EF1859" s="56">
        <v>0</v>
      </c>
      <c r="EG1859" s="56">
        <v>0</v>
      </c>
      <c r="EH1859" s="18" t="s">
        <v>2229</v>
      </c>
      <c r="EI1859" s="18">
        <f t="array" ref="EI1859">IF(SUMPRODUCT(--(DO1859:DS1859&lt;&gt;""))=0, 0,1)</f>
        <v>0</v>
      </c>
      <c r="EJ1859" s="18">
        <f t="array" ref="EJ1859">IF(SUMPRODUCT(--(DT1859:EG1859&lt;&gt;""))=0, 0,1)</f>
        <v>1</v>
      </c>
      <c r="EK1859" s="18" cm="1">
        <f t="array" ref="EK1859">IF(SUMPRODUCT(--(EC1859:EG1859&lt;&gt;""))=0, 0,1)</f>
        <v>1</v>
      </c>
      <c r="EL1859" s="18">
        <f t="array" ref="EL1859">IF(SUMPRODUCT(--(EE1859:EG1859&lt;&gt;""))=0, 0,1)</f>
        <v>1</v>
      </c>
      <c r="EM1859" s="18">
        <f t="shared" si="375"/>
        <v>0</v>
      </c>
      <c r="EN1859" s="18" t="str">
        <f t="shared" si="376"/>
        <v>NA</v>
      </c>
      <c r="EO1859" s="18">
        <f t="shared" si="377"/>
        <v>0</v>
      </c>
      <c r="EP1859" s="18">
        <f t="shared" si="378"/>
        <v>0</v>
      </c>
      <c r="EQ1859" s="18">
        <f t="shared" si="333"/>
        <v>0</v>
      </c>
      <c r="ER1859" s="18" t="s">
        <v>2084</v>
      </c>
      <c r="ES1859" s="59">
        <v>43949</v>
      </c>
      <c r="ET1859" s="18"/>
      <c r="EU1859" s="18"/>
    </row>
    <row r="1860" spans="1:151" s="1" customFormat="1" ht="15.75" customHeight="1" x14ac:dyDescent="0.2">
      <c r="A1860" s="5" t="s">
        <v>1986</v>
      </c>
      <c r="B1860" s="24" t="s">
        <v>2219</v>
      </c>
      <c r="C1860" s="56">
        <v>1</v>
      </c>
      <c r="D1860" s="18" t="s">
        <v>2671</v>
      </c>
      <c r="E1860" s="18" t="s">
        <v>2953</v>
      </c>
      <c r="F1860" s="18" t="s">
        <v>553</v>
      </c>
      <c r="G1860" s="18" t="s">
        <v>2250</v>
      </c>
      <c r="H1860" s="18" t="s">
        <v>2251</v>
      </c>
      <c r="I1860" s="18" t="s">
        <v>577</v>
      </c>
      <c r="J1860" s="18" t="s">
        <v>595</v>
      </c>
      <c r="K1860" s="18" t="s">
        <v>257</v>
      </c>
      <c r="L1860" s="18" t="s">
        <v>1936</v>
      </c>
      <c r="M1860" s="18" t="s">
        <v>341</v>
      </c>
      <c r="N1860" s="56">
        <v>30</v>
      </c>
      <c r="O1860" s="18" t="s">
        <v>2220</v>
      </c>
      <c r="P1860" s="18" t="s">
        <v>2128</v>
      </c>
      <c r="Q1860" s="18" t="s">
        <v>254</v>
      </c>
      <c r="R1860" s="18" t="s">
        <v>2221</v>
      </c>
      <c r="S1860" s="18" t="s">
        <v>2222</v>
      </c>
      <c r="T1860" s="18" t="s">
        <v>2223</v>
      </c>
      <c r="U1860" s="26" t="s">
        <v>257</v>
      </c>
      <c r="V1860" s="26" t="s">
        <v>257</v>
      </c>
      <c r="W1860" s="26" t="s">
        <v>257</v>
      </c>
      <c r="X1860" s="18"/>
      <c r="Y1860" s="18">
        <v>35.799999999999997</v>
      </c>
      <c r="Z1860" s="18" t="s">
        <v>2202</v>
      </c>
      <c r="AA1860" s="18" t="s">
        <v>257</v>
      </c>
      <c r="AB1860" s="57">
        <f t="shared" si="340"/>
        <v>35.799999999999997</v>
      </c>
      <c r="AC1860" s="18" t="s">
        <v>595</v>
      </c>
      <c r="AD1860" s="18" t="s">
        <v>595</v>
      </c>
      <c r="AE1860" s="18" t="s">
        <v>595</v>
      </c>
      <c r="AF1860" s="18">
        <v>33.5</v>
      </c>
      <c r="AG1860" s="18">
        <v>38.1</v>
      </c>
      <c r="AH1860" s="18" t="s">
        <v>595</v>
      </c>
      <c r="AI1860" s="18">
        <v>49</v>
      </c>
      <c r="AJ1860" s="18" t="s">
        <v>522</v>
      </c>
      <c r="AK1860" s="18">
        <v>49</v>
      </c>
      <c r="AL1860" s="18" t="s">
        <v>2245</v>
      </c>
      <c r="AM1860" s="18" t="s">
        <v>2226</v>
      </c>
      <c r="AN1860" s="18">
        <v>0.72222222000000003</v>
      </c>
      <c r="AO1860" s="18" t="s">
        <v>257</v>
      </c>
      <c r="AP1860" s="18" t="s">
        <v>563</v>
      </c>
      <c r="AQ1860" s="18">
        <v>5</v>
      </c>
      <c r="AR1860" s="18" t="s">
        <v>2227</v>
      </c>
      <c r="AS1860" s="18">
        <v>0.69444444000000005</v>
      </c>
      <c r="AT1860" s="18">
        <v>0.75277777999999995</v>
      </c>
      <c r="AU1860" s="18">
        <v>2.7777779999999998E-2</v>
      </c>
      <c r="AV1860" s="18">
        <v>3.0555559999999999E-2</v>
      </c>
      <c r="AW1860" s="18" t="s">
        <v>557</v>
      </c>
      <c r="AX1860" s="18">
        <v>49</v>
      </c>
      <c r="AY1860" s="18" t="s">
        <v>522</v>
      </c>
      <c r="AZ1860" s="18" t="s">
        <v>257</v>
      </c>
      <c r="BA1860" s="18" t="s">
        <v>257</v>
      </c>
      <c r="BB1860" s="18" t="s">
        <v>2228</v>
      </c>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t="s">
        <v>1907</v>
      </c>
      <c r="CJ1860" s="18">
        <v>0</v>
      </c>
      <c r="CK1860" s="18" t="s">
        <v>1267</v>
      </c>
      <c r="CL1860" s="18" t="s">
        <v>479</v>
      </c>
      <c r="CM1860" s="18">
        <v>5</v>
      </c>
      <c r="CN1860" s="18" t="s">
        <v>561</v>
      </c>
      <c r="CO1860" s="18" t="s">
        <v>257</v>
      </c>
      <c r="CP1860" s="18" t="s">
        <v>257</v>
      </c>
      <c r="CQ1860" s="18">
        <v>0</v>
      </c>
      <c r="CR1860" s="18">
        <v>0</v>
      </c>
      <c r="CS1860" s="18" t="s">
        <v>557</v>
      </c>
      <c r="CT1860" s="18">
        <v>49</v>
      </c>
      <c r="CU1860" s="18" t="s">
        <v>522</v>
      </c>
      <c r="CV1860" s="18" t="s">
        <v>257</v>
      </c>
      <c r="CW1860" s="18" t="s">
        <v>257</v>
      </c>
      <c r="CX1860" s="18" t="s">
        <v>1909</v>
      </c>
      <c r="CY1860" s="18"/>
      <c r="CZ1860" s="18"/>
      <c r="DA1860" s="18"/>
      <c r="DB1860" s="18"/>
      <c r="DC1860" s="18"/>
      <c r="DD1860" s="18"/>
      <c r="DE1860" s="18"/>
      <c r="DF1860" s="18"/>
      <c r="DG1860" s="18"/>
      <c r="DH1860" s="18"/>
      <c r="DI1860" s="18"/>
      <c r="DJ1860" s="18"/>
      <c r="DK1860" s="18"/>
      <c r="DL1860" s="18"/>
      <c r="DM1860" s="18"/>
      <c r="DN1860" s="18"/>
      <c r="DO1860" s="56"/>
      <c r="DP1860" s="56"/>
      <c r="DQ1860" s="56"/>
      <c r="DR1860" s="56"/>
      <c r="DS1860" s="56"/>
      <c r="DT1860" s="56"/>
      <c r="DU1860" s="56"/>
      <c r="DV1860" s="56">
        <v>0</v>
      </c>
      <c r="DW1860" s="18"/>
      <c r="DX1860" s="18"/>
      <c r="DY1860" s="18"/>
      <c r="DZ1860" s="56"/>
      <c r="EA1860" s="56"/>
      <c r="EB1860" s="56"/>
      <c r="EC1860" s="18"/>
      <c r="ED1860" s="56"/>
      <c r="EE1860" s="56">
        <v>0</v>
      </c>
      <c r="EF1860" s="56">
        <v>0</v>
      </c>
      <c r="EG1860" s="56">
        <v>0</v>
      </c>
      <c r="EH1860" s="18" t="s">
        <v>2229</v>
      </c>
      <c r="EI1860" s="18">
        <f t="array" ref="EI1860">IF(SUMPRODUCT(--(DO1860:DS1860&lt;&gt;""))=0, 0,1)</f>
        <v>0</v>
      </c>
      <c r="EJ1860" s="18">
        <f t="array" ref="EJ1860">IF(SUMPRODUCT(--(DT1860:EG1860&lt;&gt;""))=0, 0,1)</f>
        <v>1</v>
      </c>
      <c r="EK1860" s="18" cm="1">
        <f t="array" ref="EK1860">IF(SUMPRODUCT(--(EC1860:EG1860&lt;&gt;""))=0, 0,1)</f>
        <v>1</v>
      </c>
      <c r="EL1860" s="18">
        <f t="array" ref="EL1860">IF(SUMPRODUCT(--(EE1860:EG1860&lt;&gt;""))=0, 0,1)</f>
        <v>1</v>
      </c>
      <c r="EM1860" s="18">
        <f t="shared" si="375"/>
        <v>0</v>
      </c>
      <c r="EN1860" s="18" t="str">
        <f t="shared" si="376"/>
        <v>NA</v>
      </c>
      <c r="EO1860" s="18">
        <f t="shared" si="377"/>
        <v>0</v>
      </c>
      <c r="EP1860" s="18">
        <f t="shared" si="378"/>
        <v>0</v>
      </c>
      <c r="EQ1860" s="18">
        <f t="shared" si="333"/>
        <v>0</v>
      </c>
      <c r="ER1860" s="18" t="s">
        <v>2084</v>
      </c>
      <c r="ES1860" s="59">
        <v>43949</v>
      </c>
      <c r="ET1860" s="18"/>
      <c r="EU1860" s="18"/>
    </row>
    <row r="1861" spans="1:151" s="1" customFormat="1" ht="15.75" customHeight="1" x14ac:dyDescent="0.2">
      <c r="A1861" s="5" t="s">
        <v>1986</v>
      </c>
      <c r="B1861" s="24" t="s">
        <v>2219</v>
      </c>
      <c r="C1861" s="56">
        <v>1</v>
      </c>
      <c r="D1861" s="18" t="s">
        <v>2672</v>
      </c>
      <c r="E1861" s="18" t="s">
        <v>2953</v>
      </c>
      <c r="F1861" s="18" t="s">
        <v>553</v>
      </c>
      <c r="G1861" s="18" t="s">
        <v>2250</v>
      </c>
      <c r="H1861" s="18" t="s">
        <v>2251</v>
      </c>
      <c r="I1861" s="18" t="s">
        <v>577</v>
      </c>
      <c r="J1861" s="18" t="s">
        <v>595</v>
      </c>
      <c r="K1861" s="18" t="s">
        <v>257</v>
      </c>
      <c r="L1861" s="18" t="s">
        <v>1936</v>
      </c>
      <c r="M1861" s="18" t="s">
        <v>341</v>
      </c>
      <c r="N1861" s="56">
        <v>30</v>
      </c>
      <c r="O1861" s="18" t="s">
        <v>2220</v>
      </c>
      <c r="P1861" s="18" t="s">
        <v>2128</v>
      </c>
      <c r="Q1861" s="18" t="s">
        <v>254</v>
      </c>
      <c r="R1861" s="18" t="s">
        <v>2221</v>
      </c>
      <c r="S1861" s="18" t="s">
        <v>2222</v>
      </c>
      <c r="T1861" s="18" t="s">
        <v>2223</v>
      </c>
      <c r="U1861" s="26" t="s">
        <v>257</v>
      </c>
      <c r="V1861" s="26" t="s">
        <v>257</v>
      </c>
      <c r="W1861" s="26" t="s">
        <v>257</v>
      </c>
      <c r="X1861" s="18" t="s">
        <v>2224</v>
      </c>
      <c r="Y1861" s="18">
        <v>92.4</v>
      </c>
      <c r="Z1861" s="18" t="s">
        <v>2202</v>
      </c>
      <c r="AA1861" s="18" t="s">
        <v>257</v>
      </c>
      <c r="AB1861" s="57">
        <f t="shared" si="340"/>
        <v>92.4</v>
      </c>
      <c r="AC1861" s="18" t="s">
        <v>595</v>
      </c>
      <c r="AD1861" s="18" t="s">
        <v>595</v>
      </c>
      <c r="AE1861" s="18" t="s">
        <v>595</v>
      </c>
      <c r="AF1861" s="18">
        <v>87.8</v>
      </c>
      <c r="AG1861" s="18">
        <v>96.8</v>
      </c>
      <c r="AH1861" s="18" t="s">
        <v>595</v>
      </c>
      <c r="AI1861" s="18">
        <v>49</v>
      </c>
      <c r="AJ1861" s="18" t="s">
        <v>522</v>
      </c>
      <c r="AK1861" s="18">
        <v>49</v>
      </c>
      <c r="AL1861" s="18" t="s">
        <v>2244</v>
      </c>
      <c r="AM1861" s="18" t="s">
        <v>2226</v>
      </c>
      <c r="AN1861" s="18">
        <v>0.72222222000000003</v>
      </c>
      <c r="AO1861" s="18" t="s">
        <v>257</v>
      </c>
      <c r="AP1861" s="18" t="s">
        <v>563</v>
      </c>
      <c r="AQ1861" s="18">
        <v>5</v>
      </c>
      <c r="AR1861" s="18" t="s">
        <v>2227</v>
      </c>
      <c r="AS1861" s="18">
        <v>0.72222222000000003</v>
      </c>
      <c r="AT1861" s="18">
        <v>0.75</v>
      </c>
      <c r="AU1861" s="18">
        <v>0</v>
      </c>
      <c r="AV1861" s="18">
        <v>2.7777779999999998E-2</v>
      </c>
      <c r="AW1861" s="18" t="s">
        <v>557</v>
      </c>
      <c r="AX1861" s="18">
        <v>49</v>
      </c>
      <c r="AY1861" s="18" t="s">
        <v>522</v>
      </c>
      <c r="AZ1861" s="18" t="s">
        <v>257</v>
      </c>
      <c r="BA1861" s="18" t="s">
        <v>257</v>
      </c>
      <c r="BB1861" s="18" t="s">
        <v>2228</v>
      </c>
      <c r="BC1861" s="18"/>
      <c r="BD1861" s="18"/>
      <c r="BE1861" s="18"/>
      <c r="BF1861" s="18"/>
      <c r="BG1861" s="18"/>
      <c r="BH1861" s="18"/>
      <c r="BI1861" s="18"/>
      <c r="BJ1861" s="18"/>
      <c r="BK1861" s="18"/>
      <c r="BL1861" s="18"/>
      <c r="BM1861" s="18"/>
      <c r="BN1861" s="18"/>
      <c r="BO1861" s="18"/>
      <c r="BP1861" s="18"/>
      <c r="BQ1861" s="18"/>
      <c r="BR1861" s="18"/>
      <c r="BS1861" s="18"/>
      <c r="BT1861" s="18"/>
      <c r="BU1861" s="18"/>
      <c r="BV1861" s="18"/>
      <c r="BW1861" s="18"/>
      <c r="BX1861" s="18"/>
      <c r="BY1861" s="18"/>
      <c r="BZ1861" s="18"/>
      <c r="CA1861" s="18"/>
      <c r="CB1861" s="18"/>
      <c r="CC1861" s="18"/>
      <c r="CD1861" s="18"/>
      <c r="CE1861" s="18"/>
      <c r="CF1861" s="18"/>
      <c r="CG1861" s="18"/>
      <c r="CH1861" s="18"/>
      <c r="CI1861" s="18" t="s">
        <v>1907</v>
      </c>
      <c r="CJ1861" s="18">
        <v>0</v>
      </c>
      <c r="CK1861" s="18" t="s">
        <v>1267</v>
      </c>
      <c r="CL1861" s="18" t="s">
        <v>479</v>
      </c>
      <c r="CM1861" s="18">
        <v>5</v>
      </c>
      <c r="CN1861" s="18" t="s">
        <v>561</v>
      </c>
      <c r="CO1861" s="18" t="s">
        <v>257</v>
      </c>
      <c r="CP1861" s="18" t="s">
        <v>257</v>
      </c>
      <c r="CQ1861" s="18">
        <v>0</v>
      </c>
      <c r="CR1861" s="18">
        <v>0</v>
      </c>
      <c r="CS1861" s="18" t="s">
        <v>557</v>
      </c>
      <c r="CT1861" s="18">
        <v>49</v>
      </c>
      <c r="CU1861" s="18" t="s">
        <v>522</v>
      </c>
      <c r="CV1861" s="18" t="s">
        <v>257</v>
      </c>
      <c r="CW1861" s="18" t="s">
        <v>257</v>
      </c>
      <c r="CX1861" s="18" t="s">
        <v>1909</v>
      </c>
      <c r="CY1861" s="18"/>
      <c r="CZ1861" s="18"/>
      <c r="DA1861" s="18"/>
      <c r="DB1861" s="18"/>
      <c r="DC1861" s="18"/>
      <c r="DD1861" s="18"/>
      <c r="DE1861" s="18"/>
      <c r="DF1861" s="18"/>
      <c r="DG1861" s="18"/>
      <c r="DH1861" s="18"/>
      <c r="DI1861" s="18"/>
      <c r="DJ1861" s="18"/>
      <c r="DK1861" s="18"/>
      <c r="DL1861" s="18"/>
      <c r="DM1861" s="18"/>
      <c r="DN1861" s="18"/>
      <c r="DO1861" s="56"/>
      <c r="DP1861" s="56"/>
      <c r="DQ1861" s="56"/>
      <c r="DR1861" s="56"/>
      <c r="DS1861" s="56"/>
      <c r="DT1861" s="56"/>
      <c r="DU1861" s="56"/>
      <c r="DV1861" s="56">
        <v>0</v>
      </c>
      <c r="DW1861" s="56"/>
      <c r="DX1861" s="18"/>
      <c r="DY1861" s="56"/>
      <c r="DZ1861" s="56"/>
      <c r="EA1861" s="56"/>
      <c r="EB1861" s="56"/>
      <c r="EC1861" s="56"/>
      <c r="ED1861" s="56"/>
      <c r="EE1861" s="56">
        <v>0</v>
      </c>
      <c r="EF1861" s="56">
        <v>0</v>
      </c>
      <c r="EG1861" s="56">
        <v>0</v>
      </c>
      <c r="EH1861" s="18" t="s">
        <v>2229</v>
      </c>
      <c r="EI1861" s="18">
        <f t="array" ref="EI1861">IF(SUMPRODUCT(--(DO1861:DS1861&lt;&gt;""))=0, 0,1)</f>
        <v>0</v>
      </c>
      <c r="EJ1861" s="18">
        <f t="array" ref="EJ1861">IF(SUMPRODUCT(--(DT1861:EG1861&lt;&gt;""))=0, 0,1)</f>
        <v>1</v>
      </c>
      <c r="EK1861" s="18" cm="1">
        <f t="array" ref="EK1861">IF(SUMPRODUCT(--(EC1861:EG1861&lt;&gt;""))=0, 0,1)</f>
        <v>1</v>
      </c>
      <c r="EL1861" s="18">
        <f t="array" ref="EL1861">IF(SUMPRODUCT(--(EE1861:EG1861&lt;&gt;""))=0, 0,1)</f>
        <v>1</v>
      </c>
      <c r="EM1861" s="18">
        <f t="shared" ref="EM1861:EM1924" si="397">IF(COUNTIF(DO1861:EG1861, 1), 1,0)</f>
        <v>0</v>
      </c>
      <c r="EN1861" s="18" t="str">
        <f t="shared" ref="EN1861:EN1924" si="398">IF(EI1861=0, "NA", IF(COUNTIF(DO1861:DS1861, 1), 1,0))</f>
        <v>NA</v>
      </c>
      <c r="EO1861" s="18">
        <f t="shared" ref="EO1861:EO1924" si="399">IF(EJ1861=0, "NA", IF(COUNTIF(DT1861:EG1861, 1), 1,0))</f>
        <v>0</v>
      </c>
      <c r="EP1861" s="18">
        <f t="shared" si="378"/>
        <v>0</v>
      </c>
      <c r="EQ1861" s="18">
        <f t="shared" si="333"/>
        <v>0</v>
      </c>
      <c r="ER1861" s="18" t="s">
        <v>2084</v>
      </c>
      <c r="ES1861" s="59">
        <v>43949</v>
      </c>
      <c r="ET1861" s="18"/>
      <c r="EU1861" s="18"/>
    </row>
    <row r="1862" spans="1:151" s="1" customFormat="1" ht="15.75" customHeight="1" x14ac:dyDescent="0.2">
      <c r="A1862" s="5" t="s">
        <v>1986</v>
      </c>
      <c r="B1862" s="24" t="s">
        <v>2219</v>
      </c>
      <c r="C1862" s="56">
        <v>1</v>
      </c>
      <c r="D1862" s="18" t="s">
        <v>2673</v>
      </c>
      <c r="E1862" s="18" t="s">
        <v>2953</v>
      </c>
      <c r="F1862" s="18" t="s">
        <v>553</v>
      </c>
      <c r="G1862" s="18" t="s">
        <v>2250</v>
      </c>
      <c r="H1862" s="18" t="s">
        <v>2251</v>
      </c>
      <c r="I1862" s="18" t="s">
        <v>577</v>
      </c>
      <c r="J1862" s="18" t="s">
        <v>595</v>
      </c>
      <c r="K1862" s="18" t="s">
        <v>257</v>
      </c>
      <c r="L1862" s="18" t="s">
        <v>1936</v>
      </c>
      <c r="M1862" s="18" t="s">
        <v>341</v>
      </c>
      <c r="N1862" s="56">
        <v>30</v>
      </c>
      <c r="O1862" s="18" t="s">
        <v>2220</v>
      </c>
      <c r="P1862" s="18" t="s">
        <v>2128</v>
      </c>
      <c r="Q1862" s="18" t="s">
        <v>254</v>
      </c>
      <c r="R1862" s="18" t="s">
        <v>2221</v>
      </c>
      <c r="S1862" s="18" t="s">
        <v>2222</v>
      </c>
      <c r="T1862" s="18" t="s">
        <v>2223</v>
      </c>
      <c r="U1862" s="26" t="s">
        <v>257</v>
      </c>
      <c r="V1862" s="26" t="s">
        <v>257</v>
      </c>
      <c r="W1862" s="26" t="s">
        <v>257</v>
      </c>
      <c r="X1862" s="18" t="s">
        <v>2224</v>
      </c>
      <c r="Y1862" s="18">
        <v>92.4</v>
      </c>
      <c r="Z1862" s="18" t="s">
        <v>2202</v>
      </c>
      <c r="AA1862" s="18" t="s">
        <v>257</v>
      </c>
      <c r="AB1862" s="57">
        <f t="shared" si="340"/>
        <v>92.4</v>
      </c>
      <c r="AC1862" s="18" t="s">
        <v>595</v>
      </c>
      <c r="AD1862" s="18" t="s">
        <v>595</v>
      </c>
      <c r="AE1862" s="18" t="s">
        <v>595</v>
      </c>
      <c r="AF1862" s="18">
        <v>87.8</v>
      </c>
      <c r="AG1862" s="18">
        <v>96.8</v>
      </c>
      <c r="AH1862" s="18" t="s">
        <v>595</v>
      </c>
      <c r="AI1862" s="18">
        <v>49</v>
      </c>
      <c r="AJ1862" s="18" t="s">
        <v>522</v>
      </c>
      <c r="AK1862" s="18">
        <v>49</v>
      </c>
      <c r="AL1862" s="18" t="s">
        <v>2245</v>
      </c>
      <c r="AM1862" s="18" t="s">
        <v>2226</v>
      </c>
      <c r="AN1862" s="18">
        <v>0.77222221999999996</v>
      </c>
      <c r="AO1862" s="18" t="s">
        <v>257</v>
      </c>
      <c r="AP1862" s="18" t="s">
        <v>563</v>
      </c>
      <c r="AQ1862" s="18">
        <v>5</v>
      </c>
      <c r="AR1862" s="18" t="s">
        <v>2227</v>
      </c>
      <c r="AS1862" s="18">
        <v>0.75277777999999995</v>
      </c>
      <c r="AT1862" s="18">
        <v>0.78333333000000005</v>
      </c>
      <c r="AU1862" s="18">
        <v>1.944444E-2</v>
      </c>
      <c r="AV1862" s="18">
        <v>1.111111E-2</v>
      </c>
      <c r="AW1862" s="18" t="s">
        <v>557</v>
      </c>
      <c r="AX1862" s="18">
        <v>49</v>
      </c>
      <c r="AY1862" s="18" t="s">
        <v>522</v>
      </c>
      <c r="AZ1862" s="18" t="s">
        <v>257</v>
      </c>
      <c r="BA1862" s="18" t="s">
        <v>257</v>
      </c>
      <c r="BB1862" s="18" t="s">
        <v>2228</v>
      </c>
      <c r="BC1862" s="18"/>
      <c r="BD1862" s="18"/>
      <c r="BE1862" s="18"/>
      <c r="BF1862" s="18"/>
      <c r="BG1862" s="18"/>
      <c r="BH1862" s="18"/>
      <c r="BI1862" s="18"/>
      <c r="BJ1862" s="18"/>
      <c r="BK1862" s="18"/>
      <c r="BL1862" s="18"/>
      <c r="BM1862" s="18"/>
      <c r="BN1862" s="18"/>
      <c r="BO1862" s="18"/>
      <c r="BP1862" s="18"/>
      <c r="BQ1862" s="18"/>
      <c r="BR1862" s="18"/>
      <c r="BS1862" s="18"/>
      <c r="BT1862" s="18"/>
      <c r="BU1862" s="18"/>
      <c r="BV1862" s="18"/>
      <c r="BW1862" s="18"/>
      <c r="BX1862" s="18"/>
      <c r="BY1862" s="18"/>
      <c r="BZ1862" s="18"/>
      <c r="CA1862" s="18"/>
      <c r="CB1862" s="18"/>
      <c r="CC1862" s="18"/>
      <c r="CD1862" s="18"/>
      <c r="CE1862" s="18"/>
      <c r="CF1862" s="18"/>
      <c r="CG1862" s="18"/>
      <c r="CH1862" s="18"/>
      <c r="CI1862" s="18" t="s">
        <v>1907</v>
      </c>
      <c r="CJ1862" s="18">
        <v>0</v>
      </c>
      <c r="CK1862" s="18" t="s">
        <v>1267</v>
      </c>
      <c r="CL1862" s="18" t="s">
        <v>479</v>
      </c>
      <c r="CM1862" s="18">
        <v>5</v>
      </c>
      <c r="CN1862" s="18" t="s">
        <v>561</v>
      </c>
      <c r="CO1862" s="18" t="s">
        <v>257</v>
      </c>
      <c r="CP1862" s="18" t="s">
        <v>257</v>
      </c>
      <c r="CQ1862" s="18">
        <v>0</v>
      </c>
      <c r="CR1862" s="18">
        <v>0</v>
      </c>
      <c r="CS1862" s="18" t="s">
        <v>557</v>
      </c>
      <c r="CT1862" s="18">
        <v>49</v>
      </c>
      <c r="CU1862" s="18" t="s">
        <v>522</v>
      </c>
      <c r="CV1862" s="18" t="s">
        <v>257</v>
      </c>
      <c r="CW1862" s="18" t="s">
        <v>257</v>
      </c>
      <c r="CX1862" s="18" t="s">
        <v>1909</v>
      </c>
      <c r="CY1862" s="18"/>
      <c r="CZ1862" s="18"/>
      <c r="DA1862" s="18"/>
      <c r="DB1862" s="18"/>
      <c r="DC1862" s="18"/>
      <c r="DD1862" s="18"/>
      <c r="DE1862" s="18"/>
      <c r="DF1862" s="18"/>
      <c r="DG1862" s="18"/>
      <c r="DH1862" s="18"/>
      <c r="DI1862" s="18"/>
      <c r="DJ1862" s="18"/>
      <c r="DK1862" s="18"/>
      <c r="DL1862" s="18"/>
      <c r="DM1862" s="18"/>
      <c r="DN1862" s="18"/>
      <c r="DO1862" s="56"/>
      <c r="DP1862" s="56"/>
      <c r="DQ1862" s="56"/>
      <c r="DR1862" s="56"/>
      <c r="DS1862" s="56"/>
      <c r="DT1862" s="56"/>
      <c r="DU1862" s="56"/>
      <c r="DV1862" s="56">
        <v>0</v>
      </c>
      <c r="DW1862" s="56"/>
      <c r="DX1862" s="18"/>
      <c r="DY1862" s="56"/>
      <c r="DZ1862" s="56"/>
      <c r="EA1862" s="56"/>
      <c r="EB1862" s="56"/>
      <c r="EC1862" s="56"/>
      <c r="ED1862" s="56"/>
      <c r="EE1862" s="56">
        <v>0</v>
      </c>
      <c r="EF1862" s="56">
        <v>0</v>
      </c>
      <c r="EG1862" s="56">
        <v>0</v>
      </c>
      <c r="EH1862" s="18" t="s">
        <v>2229</v>
      </c>
      <c r="EI1862" s="18">
        <f t="array" ref="EI1862">IF(SUMPRODUCT(--(DO1862:DS1862&lt;&gt;""))=0, 0,1)</f>
        <v>0</v>
      </c>
      <c r="EJ1862" s="18">
        <f t="array" ref="EJ1862">IF(SUMPRODUCT(--(DT1862:EG1862&lt;&gt;""))=0, 0,1)</f>
        <v>1</v>
      </c>
      <c r="EK1862" s="18" cm="1">
        <f t="array" ref="EK1862">IF(SUMPRODUCT(--(EC1862:EG1862&lt;&gt;""))=0, 0,1)</f>
        <v>1</v>
      </c>
      <c r="EL1862" s="18">
        <f t="array" ref="EL1862">IF(SUMPRODUCT(--(EE1862:EG1862&lt;&gt;""))=0, 0,1)</f>
        <v>1</v>
      </c>
      <c r="EM1862" s="18">
        <f t="shared" si="397"/>
        <v>0</v>
      </c>
      <c r="EN1862" s="18" t="str">
        <f t="shared" si="398"/>
        <v>NA</v>
      </c>
      <c r="EO1862" s="18">
        <f t="shared" si="399"/>
        <v>0</v>
      </c>
      <c r="EP1862" s="18">
        <f t="shared" ref="EP1862:EP1925" si="400">IF(EK1862=0, "NA", IF(COUNTIF(EC1862:EG1862, 1), 1,0))</f>
        <v>0</v>
      </c>
      <c r="EQ1862" s="18">
        <f t="shared" si="333"/>
        <v>0</v>
      </c>
      <c r="ER1862" s="18" t="s">
        <v>2084</v>
      </c>
      <c r="ES1862" s="59">
        <v>43949</v>
      </c>
      <c r="ET1862" s="18"/>
      <c r="EU1862" s="18"/>
    </row>
    <row r="1863" spans="1:151" s="1" customFormat="1" ht="15.75" customHeight="1" x14ac:dyDescent="0.2">
      <c r="A1863" s="5" t="s">
        <v>1986</v>
      </c>
      <c r="B1863" s="24" t="s">
        <v>2219</v>
      </c>
      <c r="C1863" s="56">
        <v>1</v>
      </c>
      <c r="D1863" s="18" t="s">
        <v>1651</v>
      </c>
      <c r="E1863" s="18" t="s">
        <v>2941</v>
      </c>
      <c r="F1863" s="18" t="s">
        <v>553</v>
      </c>
      <c r="G1863" s="18" t="s">
        <v>2250</v>
      </c>
      <c r="H1863" s="18" t="s">
        <v>2251</v>
      </c>
      <c r="I1863" s="18" t="s">
        <v>577</v>
      </c>
      <c r="J1863" s="18" t="s">
        <v>595</v>
      </c>
      <c r="K1863" s="18" t="s">
        <v>257</v>
      </c>
      <c r="L1863" s="18" t="s">
        <v>1936</v>
      </c>
      <c r="M1863" s="18" t="s">
        <v>341</v>
      </c>
      <c r="N1863" s="56">
        <v>30</v>
      </c>
      <c r="O1863" s="18" t="s">
        <v>2220</v>
      </c>
      <c r="P1863" s="18" t="s">
        <v>2128</v>
      </c>
      <c r="Q1863" s="18" t="s">
        <v>254</v>
      </c>
      <c r="R1863" s="18" t="s">
        <v>2221</v>
      </c>
      <c r="S1863" s="18" t="s">
        <v>2222</v>
      </c>
      <c r="T1863" s="18" t="s">
        <v>2223</v>
      </c>
      <c r="U1863" s="26" t="s">
        <v>257</v>
      </c>
      <c r="V1863" s="26" t="s">
        <v>257</v>
      </c>
      <c r="W1863" s="26" t="s">
        <v>257</v>
      </c>
      <c r="X1863" s="18" t="s">
        <v>2224</v>
      </c>
      <c r="Y1863" s="18">
        <v>1</v>
      </c>
      <c r="Z1863" s="18" t="s">
        <v>2202</v>
      </c>
      <c r="AA1863" s="18" t="s">
        <v>257</v>
      </c>
      <c r="AB1863" s="57">
        <f t="shared" si="340"/>
        <v>1</v>
      </c>
      <c r="AC1863" s="18" t="s">
        <v>595</v>
      </c>
      <c r="AD1863" s="18" t="s">
        <v>595</v>
      </c>
      <c r="AE1863" s="18" t="s">
        <v>595</v>
      </c>
      <c r="AF1863" s="18" t="s">
        <v>595</v>
      </c>
      <c r="AG1863" s="18" t="s">
        <v>595</v>
      </c>
      <c r="AH1863" s="18" t="s">
        <v>595</v>
      </c>
      <c r="AI1863" s="18">
        <v>56</v>
      </c>
      <c r="AJ1863" s="18" t="s">
        <v>522</v>
      </c>
      <c r="AK1863" s="18">
        <v>56</v>
      </c>
      <c r="AL1863" s="18"/>
      <c r="AM1863" s="18" t="s">
        <v>2226</v>
      </c>
      <c r="AN1863" s="18">
        <v>0.75555556000000001</v>
      </c>
      <c r="AO1863" s="18" t="s">
        <v>257</v>
      </c>
      <c r="AP1863" s="18" t="s">
        <v>563</v>
      </c>
      <c r="AQ1863" s="18">
        <v>5</v>
      </c>
      <c r="AR1863" s="18" t="s">
        <v>2227</v>
      </c>
      <c r="AS1863" s="18">
        <v>0.72777778000000004</v>
      </c>
      <c r="AT1863" s="18">
        <v>0.78333333000000005</v>
      </c>
      <c r="AU1863" s="18">
        <v>2.7777779999999998E-2</v>
      </c>
      <c r="AV1863" s="18">
        <v>2.777777E-2</v>
      </c>
      <c r="AW1863" s="18" t="s">
        <v>557</v>
      </c>
      <c r="AX1863" s="18">
        <v>56</v>
      </c>
      <c r="AY1863" s="18" t="s">
        <v>522</v>
      </c>
      <c r="AZ1863" s="18" t="s">
        <v>257</v>
      </c>
      <c r="BA1863" s="18" t="s">
        <v>257</v>
      </c>
      <c r="BB1863" s="18" t="s">
        <v>2228</v>
      </c>
      <c r="BC1863" s="18"/>
      <c r="BD1863" s="18"/>
      <c r="BE1863" s="18"/>
      <c r="BF1863" s="18"/>
      <c r="BG1863" s="18"/>
      <c r="BH1863" s="18"/>
      <c r="BI1863" s="18"/>
      <c r="BJ1863" s="18"/>
      <c r="BK1863" s="18"/>
      <c r="BL1863" s="18"/>
      <c r="BM1863" s="18"/>
      <c r="BN1863" s="18"/>
      <c r="BO1863" s="18"/>
      <c r="BP1863" s="18"/>
      <c r="BQ1863" s="18"/>
      <c r="BR1863" s="18"/>
      <c r="BS1863" s="18"/>
      <c r="BT1863" s="18"/>
      <c r="BU1863" s="18"/>
      <c r="BV1863" s="18"/>
      <c r="BW1863" s="18"/>
      <c r="BX1863" s="18"/>
      <c r="BY1863" s="18"/>
      <c r="BZ1863" s="18"/>
      <c r="CA1863" s="18"/>
      <c r="CB1863" s="18"/>
      <c r="CC1863" s="18"/>
      <c r="CD1863" s="18"/>
      <c r="CE1863" s="18"/>
      <c r="CF1863" s="18"/>
      <c r="CG1863" s="18"/>
      <c r="CH1863" s="18"/>
      <c r="CI1863" s="18" t="s">
        <v>1907</v>
      </c>
      <c r="CJ1863" s="18">
        <v>0</v>
      </c>
      <c r="CK1863" s="18" t="s">
        <v>1267</v>
      </c>
      <c r="CL1863" s="18" t="s">
        <v>479</v>
      </c>
      <c r="CM1863" s="18">
        <v>5</v>
      </c>
      <c r="CN1863" s="18" t="s">
        <v>561</v>
      </c>
      <c r="CO1863" s="18" t="s">
        <v>257</v>
      </c>
      <c r="CP1863" s="18" t="s">
        <v>257</v>
      </c>
      <c r="CQ1863" s="18">
        <v>0</v>
      </c>
      <c r="CR1863" s="18">
        <v>0</v>
      </c>
      <c r="CS1863" s="18" t="s">
        <v>557</v>
      </c>
      <c r="CT1863" s="18">
        <v>56</v>
      </c>
      <c r="CU1863" s="18" t="s">
        <v>522</v>
      </c>
      <c r="CV1863" s="18" t="s">
        <v>257</v>
      </c>
      <c r="CW1863" s="18" t="s">
        <v>257</v>
      </c>
      <c r="CX1863" s="18" t="s">
        <v>1909</v>
      </c>
      <c r="CY1863" s="18"/>
      <c r="CZ1863" s="18"/>
      <c r="DA1863" s="18"/>
      <c r="DB1863" s="18"/>
      <c r="DC1863" s="18"/>
      <c r="DD1863" s="18"/>
      <c r="DE1863" s="18"/>
      <c r="DF1863" s="18"/>
      <c r="DG1863" s="18"/>
      <c r="DH1863" s="18"/>
      <c r="DI1863" s="18"/>
      <c r="DJ1863" s="18"/>
      <c r="DK1863" s="18"/>
      <c r="DL1863" s="18"/>
      <c r="DM1863" s="18"/>
      <c r="DN1863" s="18"/>
      <c r="DO1863" s="56"/>
      <c r="DP1863" s="56"/>
      <c r="DQ1863" s="56"/>
      <c r="DR1863" s="56"/>
      <c r="DS1863" s="56"/>
      <c r="DT1863" s="56"/>
      <c r="DU1863" s="56"/>
      <c r="DV1863" s="56">
        <v>0</v>
      </c>
      <c r="DW1863" s="56"/>
      <c r="DX1863" s="18"/>
      <c r="DY1863" s="56"/>
      <c r="DZ1863" s="56"/>
      <c r="EA1863" s="56"/>
      <c r="EB1863" s="56"/>
      <c r="EC1863" s="56"/>
      <c r="ED1863" s="56"/>
      <c r="EE1863" s="56">
        <v>0</v>
      </c>
      <c r="EF1863" s="56">
        <v>0</v>
      </c>
      <c r="EG1863" s="56">
        <v>0</v>
      </c>
      <c r="EH1863" s="18" t="s">
        <v>2229</v>
      </c>
      <c r="EI1863" s="18">
        <f t="array" ref="EI1863">IF(SUMPRODUCT(--(DO1863:DS1863&lt;&gt;""))=0, 0,1)</f>
        <v>0</v>
      </c>
      <c r="EJ1863" s="18">
        <f t="array" ref="EJ1863">IF(SUMPRODUCT(--(DT1863:EG1863&lt;&gt;""))=0, 0,1)</f>
        <v>1</v>
      </c>
      <c r="EK1863" s="18" cm="1">
        <f t="array" ref="EK1863">IF(SUMPRODUCT(--(EC1863:EG1863&lt;&gt;""))=0, 0,1)</f>
        <v>1</v>
      </c>
      <c r="EL1863" s="18">
        <f t="array" ref="EL1863">IF(SUMPRODUCT(--(EE1863:EG1863&lt;&gt;""))=0, 0,1)</f>
        <v>1</v>
      </c>
      <c r="EM1863" s="18">
        <f t="shared" si="397"/>
        <v>0</v>
      </c>
      <c r="EN1863" s="18" t="str">
        <f t="shared" si="398"/>
        <v>NA</v>
      </c>
      <c r="EO1863" s="18">
        <f t="shared" si="399"/>
        <v>0</v>
      </c>
      <c r="EP1863" s="18">
        <f t="shared" si="400"/>
        <v>0</v>
      </c>
      <c r="EQ1863" s="18">
        <f t="shared" si="333"/>
        <v>0</v>
      </c>
      <c r="ER1863" s="18" t="s">
        <v>2084</v>
      </c>
      <c r="ES1863" s="59">
        <v>43949</v>
      </c>
      <c r="ET1863" s="18"/>
      <c r="EU1863" s="18"/>
    </row>
    <row r="1864" spans="1:151" s="1" customFormat="1" ht="15.75" customHeight="1" x14ac:dyDescent="0.2">
      <c r="A1864" s="5" t="s">
        <v>1986</v>
      </c>
      <c r="B1864" s="24" t="s">
        <v>2219</v>
      </c>
      <c r="C1864" s="56">
        <v>1</v>
      </c>
      <c r="D1864" s="18" t="s">
        <v>2670</v>
      </c>
      <c r="E1864" s="18" t="s">
        <v>2941</v>
      </c>
      <c r="F1864" s="18" t="s">
        <v>553</v>
      </c>
      <c r="G1864" s="18" t="s">
        <v>2250</v>
      </c>
      <c r="H1864" s="18" t="s">
        <v>2251</v>
      </c>
      <c r="I1864" s="18" t="s">
        <v>577</v>
      </c>
      <c r="J1864" s="18" t="s">
        <v>595</v>
      </c>
      <c r="K1864" s="18" t="s">
        <v>257</v>
      </c>
      <c r="L1864" s="18" t="s">
        <v>1936</v>
      </c>
      <c r="M1864" s="18" t="s">
        <v>341</v>
      </c>
      <c r="N1864" s="56">
        <v>30</v>
      </c>
      <c r="O1864" s="18" t="s">
        <v>2220</v>
      </c>
      <c r="P1864" s="18" t="s">
        <v>2128</v>
      </c>
      <c r="Q1864" s="18" t="s">
        <v>254</v>
      </c>
      <c r="R1864" s="18" t="s">
        <v>2221</v>
      </c>
      <c r="S1864" s="18" t="s">
        <v>2222</v>
      </c>
      <c r="T1864" s="18" t="s">
        <v>2223</v>
      </c>
      <c r="U1864" s="26" t="s">
        <v>257</v>
      </c>
      <c r="V1864" s="26" t="s">
        <v>257</v>
      </c>
      <c r="W1864" s="26" t="s">
        <v>257</v>
      </c>
      <c r="X1864" s="18" t="s">
        <v>2224</v>
      </c>
      <c r="Y1864" s="18">
        <v>35.799999999999997</v>
      </c>
      <c r="Z1864" s="18" t="s">
        <v>2202</v>
      </c>
      <c r="AA1864" s="18" t="s">
        <v>257</v>
      </c>
      <c r="AB1864" s="57">
        <f t="shared" si="340"/>
        <v>35.799999999999997</v>
      </c>
      <c r="AC1864" s="18" t="s">
        <v>595</v>
      </c>
      <c r="AD1864" s="18" t="s">
        <v>595</v>
      </c>
      <c r="AE1864" s="18" t="s">
        <v>595</v>
      </c>
      <c r="AF1864" s="18">
        <v>33.5</v>
      </c>
      <c r="AG1864" s="18">
        <v>38.1</v>
      </c>
      <c r="AH1864" s="18" t="s">
        <v>595</v>
      </c>
      <c r="AI1864" s="18">
        <v>56</v>
      </c>
      <c r="AJ1864" s="18" t="s">
        <v>522</v>
      </c>
      <c r="AK1864" s="18">
        <v>56</v>
      </c>
      <c r="AL1864" s="18" t="s">
        <v>2246</v>
      </c>
      <c r="AM1864" s="18" t="s">
        <v>2226</v>
      </c>
      <c r="AN1864" s="18">
        <v>0.79166667000000002</v>
      </c>
      <c r="AO1864" s="18" t="s">
        <v>257</v>
      </c>
      <c r="AP1864" s="18" t="s">
        <v>563</v>
      </c>
      <c r="AQ1864" s="18">
        <v>5</v>
      </c>
      <c r="AR1864" s="18" t="s">
        <v>2227</v>
      </c>
      <c r="AS1864" s="18">
        <v>0.79444444000000003</v>
      </c>
      <c r="AT1864" s="18">
        <v>0.84166666999999995</v>
      </c>
      <c r="AU1864" s="18">
        <v>-2.7777700000000002E-3</v>
      </c>
      <c r="AV1864" s="18">
        <v>0.05</v>
      </c>
      <c r="AW1864" s="18" t="s">
        <v>557</v>
      </c>
      <c r="AX1864" s="18">
        <v>56</v>
      </c>
      <c r="AY1864" s="18" t="s">
        <v>522</v>
      </c>
      <c r="AZ1864" s="18" t="s">
        <v>257</v>
      </c>
      <c r="BA1864" s="18" t="s">
        <v>257</v>
      </c>
      <c r="BB1864" s="18" t="s">
        <v>2228</v>
      </c>
      <c r="BC1864" s="18" t="s">
        <v>2231</v>
      </c>
      <c r="BD1864" s="18">
        <v>1.085</v>
      </c>
      <c r="BE1864" s="18" t="s">
        <v>2232</v>
      </c>
      <c r="BF1864" s="18" t="s">
        <v>479</v>
      </c>
      <c r="BG1864" s="18">
        <v>5</v>
      </c>
      <c r="BH1864" s="18" t="s">
        <v>561</v>
      </c>
      <c r="BI1864" s="63">
        <f t="shared" ref="BI1864:BI1867" si="401">BD1864-BK1864</f>
        <v>0.76600000000000001</v>
      </c>
      <c r="BJ1864" s="18">
        <v>1.4039999999999999</v>
      </c>
      <c r="BK1864" s="63">
        <f t="shared" ref="BK1864:BK1867" si="402">BL1864</f>
        <v>0.31899999999999995</v>
      </c>
      <c r="BL1864" s="63">
        <f t="shared" ref="BL1864:BL1867" si="403">BJ1864-BD1864</f>
        <v>0.31899999999999995</v>
      </c>
      <c r="BM1864" s="18" t="s">
        <v>557</v>
      </c>
      <c r="BN1864" s="18">
        <v>56</v>
      </c>
      <c r="BO1864" s="18" t="s">
        <v>522</v>
      </c>
      <c r="BP1864" s="18" t="s">
        <v>257</v>
      </c>
      <c r="BQ1864" s="18" t="s">
        <v>257</v>
      </c>
      <c r="BR1864" s="18" t="s">
        <v>1287</v>
      </c>
      <c r="BS1864" s="18" t="s">
        <v>2233</v>
      </c>
      <c r="BT1864" s="18">
        <v>-1.375</v>
      </c>
      <c r="BU1864" s="18" t="s">
        <v>2232</v>
      </c>
      <c r="BV1864" s="18" t="s">
        <v>479</v>
      </c>
      <c r="BW1864" s="18">
        <v>5</v>
      </c>
      <c r="BX1864" s="18" t="s">
        <v>561</v>
      </c>
      <c r="BY1864" s="18">
        <v>-1.5625</v>
      </c>
      <c r="BZ1864" s="18">
        <v>-1.234375</v>
      </c>
      <c r="CA1864" s="18">
        <v>0.1875</v>
      </c>
      <c r="CB1864" s="18">
        <v>0.140625</v>
      </c>
      <c r="CC1864" s="18" t="s">
        <v>557</v>
      </c>
      <c r="CD1864" s="18">
        <v>56</v>
      </c>
      <c r="CE1864" s="18" t="s">
        <v>522</v>
      </c>
      <c r="CF1864" s="18" t="s">
        <v>257</v>
      </c>
      <c r="CG1864" s="18" t="s">
        <v>257</v>
      </c>
      <c r="CH1864" s="18" t="s">
        <v>1287</v>
      </c>
      <c r="CI1864" s="18" t="s">
        <v>1907</v>
      </c>
      <c r="CJ1864" s="18">
        <v>0</v>
      </c>
      <c r="CK1864" s="18" t="s">
        <v>1267</v>
      </c>
      <c r="CL1864" s="18" t="s">
        <v>479</v>
      </c>
      <c r="CM1864" s="18">
        <v>5</v>
      </c>
      <c r="CN1864" s="18" t="s">
        <v>561</v>
      </c>
      <c r="CO1864" s="18" t="s">
        <v>257</v>
      </c>
      <c r="CP1864" s="18" t="s">
        <v>257</v>
      </c>
      <c r="CQ1864" s="18">
        <v>0</v>
      </c>
      <c r="CR1864" s="18">
        <v>0</v>
      </c>
      <c r="CS1864" s="18" t="s">
        <v>557</v>
      </c>
      <c r="CT1864" s="18">
        <v>56</v>
      </c>
      <c r="CU1864" s="18" t="s">
        <v>522</v>
      </c>
      <c r="CV1864" s="18" t="s">
        <v>257</v>
      </c>
      <c r="CW1864" s="18" t="s">
        <v>257</v>
      </c>
      <c r="CX1864" s="18" t="s">
        <v>1909</v>
      </c>
      <c r="CY1864" s="18" t="s">
        <v>2163</v>
      </c>
      <c r="CZ1864" s="18">
        <f t="shared" ref="CZ1864:CZ1867" si="404">(BD1864+BT1864)/BT1864</f>
        <v>0.21090909090909093</v>
      </c>
      <c r="DA1864" s="18" t="s">
        <v>2204</v>
      </c>
      <c r="DB1864" s="18" t="s">
        <v>479</v>
      </c>
      <c r="DC1864" s="18">
        <f t="shared" ref="DC1864:DD1867" si="405">BW1864</f>
        <v>5</v>
      </c>
      <c r="DD1864" s="18" t="str">
        <f t="shared" si="405"/>
        <v>fragments</v>
      </c>
      <c r="DE1864" s="18">
        <f t="shared" ref="DE1864:DF1867" si="406">(BI1864+BY1864)/BY1864</f>
        <v>0.50975999999999999</v>
      </c>
      <c r="DF1864" s="18">
        <f t="shared" si="406"/>
        <v>-0.13741772151898726</v>
      </c>
      <c r="DG1864" s="18">
        <f t="shared" ref="DG1864:DG1867" si="407">DH1864</f>
        <v>0.34832681242807817</v>
      </c>
      <c r="DH1864" s="18">
        <f t="shared" ref="DH1864:DH1865" si="408">CZ1864-DF1864</f>
        <v>0.34832681242807817</v>
      </c>
      <c r="DI1864" s="18" t="str">
        <f t="shared" ref="DI1864:DM1867" si="409">CC1864</f>
        <v>s.e.</v>
      </c>
      <c r="DJ1864" s="18">
        <f t="shared" si="409"/>
        <v>56</v>
      </c>
      <c r="DK1864" s="18" t="str">
        <f t="shared" si="409"/>
        <v>days</v>
      </c>
      <c r="DL1864" s="18" t="str">
        <f t="shared" si="409"/>
        <v>n/a</v>
      </c>
      <c r="DM1864" s="18" t="str">
        <f t="shared" si="409"/>
        <v>n/a</v>
      </c>
      <c r="DN1864" s="18" t="s">
        <v>2234</v>
      </c>
      <c r="DO1864" s="56"/>
      <c r="DP1864" s="56"/>
      <c r="DQ1864" s="56"/>
      <c r="DR1864" s="56"/>
      <c r="DS1864" s="56"/>
      <c r="DT1864" s="56"/>
      <c r="DU1864" s="56">
        <v>0</v>
      </c>
      <c r="DV1864" s="56">
        <v>0</v>
      </c>
      <c r="DW1864" s="56"/>
      <c r="DX1864" s="18"/>
      <c r="DY1864" s="56"/>
      <c r="DZ1864" s="18"/>
      <c r="EA1864" s="56"/>
      <c r="EB1864" s="56"/>
      <c r="EC1864" s="56"/>
      <c r="ED1864" s="56"/>
      <c r="EE1864" s="56">
        <v>0</v>
      </c>
      <c r="EF1864" s="56">
        <v>0</v>
      </c>
      <c r="EG1864" s="56">
        <v>0</v>
      </c>
      <c r="EH1864" s="18" t="s">
        <v>2238</v>
      </c>
      <c r="EI1864" s="18">
        <f t="array" ref="EI1864">IF(SUMPRODUCT(--(DO1864:DS1864&lt;&gt;""))=0, 0,1)</f>
        <v>0</v>
      </c>
      <c r="EJ1864" s="18">
        <f t="array" ref="EJ1864">IF(SUMPRODUCT(--(DT1864:EG1864&lt;&gt;""))=0, 0,1)</f>
        <v>1</v>
      </c>
      <c r="EK1864" s="18" cm="1">
        <f t="array" ref="EK1864">IF(SUMPRODUCT(--(EC1864:EG1864&lt;&gt;""))=0, 0,1)</f>
        <v>1</v>
      </c>
      <c r="EL1864" s="18">
        <f t="array" ref="EL1864">IF(SUMPRODUCT(--(EE1864:EG1864&lt;&gt;""))=0, 0,1)</f>
        <v>1</v>
      </c>
      <c r="EM1864" s="18">
        <f t="shared" si="397"/>
        <v>0</v>
      </c>
      <c r="EN1864" s="18" t="str">
        <f t="shared" si="398"/>
        <v>NA</v>
      </c>
      <c r="EO1864" s="18">
        <f t="shared" si="399"/>
        <v>0</v>
      </c>
      <c r="EP1864" s="18">
        <f t="shared" si="400"/>
        <v>0</v>
      </c>
      <c r="EQ1864" s="18">
        <f t="shared" si="333"/>
        <v>0</v>
      </c>
      <c r="ER1864" s="18" t="s">
        <v>2084</v>
      </c>
      <c r="ES1864" s="59">
        <v>43949</v>
      </c>
      <c r="ET1864" s="18"/>
      <c r="EU1864" s="18"/>
    </row>
    <row r="1865" spans="1:151" s="1" customFormat="1" ht="15.75" customHeight="1" x14ac:dyDescent="0.2">
      <c r="A1865" s="5" t="s">
        <v>1986</v>
      </c>
      <c r="B1865" s="24" t="s">
        <v>2219</v>
      </c>
      <c r="C1865" s="56">
        <v>1</v>
      </c>
      <c r="D1865" s="18" t="s">
        <v>2671</v>
      </c>
      <c r="E1865" s="18" t="s">
        <v>2941</v>
      </c>
      <c r="F1865" s="18" t="s">
        <v>553</v>
      </c>
      <c r="G1865" s="18" t="s">
        <v>2250</v>
      </c>
      <c r="H1865" s="18" t="s">
        <v>2251</v>
      </c>
      <c r="I1865" s="18" t="s">
        <v>577</v>
      </c>
      <c r="J1865" s="18" t="s">
        <v>595</v>
      </c>
      <c r="K1865" s="18" t="s">
        <v>257</v>
      </c>
      <c r="L1865" s="18" t="s">
        <v>1936</v>
      </c>
      <c r="M1865" s="18" t="s">
        <v>341</v>
      </c>
      <c r="N1865" s="56">
        <v>30</v>
      </c>
      <c r="O1865" s="18" t="s">
        <v>2220</v>
      </c>
      <c r="P1865" s="18" t="s">
        <v>2128</v>
      </c>
      <c r="Q1865" s="18" t="s">
        <v>254</v>
      </c>
      <c r="R1865" s="18" t="s">
        <v>2221</v>
      </c>
      <c r="S1865" s="18" t="s">
        <v>2222</v>
      </c>
      <c r="T1865" s="18" t="s">
        <v>2223</v>
      </c>
      <c r="U1865" s="26" t="s">
        <v>257</v>
      </c>
      <c r="V1865" s="26" t="s">
        <v>257</v>
      </c>
      <c r="W1865" s="26" t="s">
        <v>257</v>
      </c>
      <c r="X1865" s="18"/>
      <c r="Y1865" s="18">
        <v>35.799999999999997</v>
      </c>
      <c r="Z1865" s="18" t="s">
        <v>2202</v>
      </c>
      <c r="AA1865" s="18" t="s">
        <v>257</v>
      </c>
      <c r="AB1865" s="57">
        <f t="shared" si="340"/>
        <v>35.799999999999997</v>
      </c>
      <c r="AC1865" s="18" t="s">
        <v>595</v>
      </c>
      <c r="AD1865" s="18" t="s">
        <v>595</v>
      </c>
      <c r="AE1865" s="18" t="s">
        <v>595</v>
      </c>
      <c r="AF1865" s="18">
        <v>33.5</v>
      </c>
      <c r="AG1865" s="18">
        <v>38.1</v>
      </c>
      <c r="AH1865" s="18" t="s">
        <v>595</v>
      </c>
      <c r="AI1865" s="18">
        <v>56</v>
      </c>
      <c r="AJ1865" s="18" t="s">
        <v>522</v>
      </c>
      <c r="AK1865" s="18">
        <v>56</v>
      </c>
      <c r="AL1865" s="18" t="s">
        <v>2247</v>
      </c>
      <c r="AM1865" s="18" t="s">
        <v>2226</v>
      </c>
      <c r="AN1865" s="18">
        <v>0.75</v>
      </c>
      <c r="AO1865" s="18" t="s">
        <v>257</v>
      </c>
      <c r="AP1865" s="18" t="s">
        <v>563</v>
      </c>
      <c r="AQ1865" s="18">
        <v>5</v>
      </c>
      <c r="AR1865" s="18" t="s">
        <v>2227</v>
      </c>
      <c r="AS1865" s="18">
        <v>0.73888889000000002</v>
      </c>
      <c r="AT1865" s="18">
        <v>0.76388889000000004</v>
      </c>
      <c r="AU1865" s="18">
        <v>1.111111E-2</v>
      </c>
      <c r="AV1865" s="18">
        <v>1.3888889999999999E-2</v>
      </c>
      <c r="AW1865" s="18" t="s">
        <v>557</v>
      </c>
      <c r="AX1865" s="18">
        <v>56</v>
      </c>
      <c r="AY1865" s="18" t="s">
        <v>522</v>
      </c>
      <c r="AZ1865" s="18" t="s">
        <v>257</v>
      </c>
      <c r="BA1865" s="18" t="s">
        <v>257</v>
      </c>
      <c r="BB1865" s="18" t="s">
        <v>2228</v>
      </c>
      <c r="BC1865" s="18" t="s">
        <v>2231</v>
      </c>
      <c r="BD1865" s="18">
        <v>0.97899999999999998</v>
      </c>
      <c r="BE1865" s="18" t="s">
        <v>2232</v>
      </c>
      <c r="BF1865" s="18" t="s">
        <v>479</v>
      </c>
      <c r="BG1865" s="18">
        <v>5</v>
      </c>
      <c r="BH1865" s="18" t="s">
        <v>561</v>
      </c>
      <c r="BI1865" s="63">
        <f t="shared" si="401"/>
        <v>0.79800000000000004</v>
      </c>
      <c r="BJ1865" s="18">
        <v>1.1599999999999999</v>
      </c>
      <c r="BK1865" s="63">
        <f t="shared" si="402"/>
        <v>0.18099999999999994</v>
      </c>
      <c r="BL1865" s="63">
        <f t="shared" si="403"/>
        <v>0.18099999999999994</v>
      </c>
      <c r="BM1865" s="18" t="s">
        <v>557</v>
      </c>
      <c r="BN1865" s="18">
        <v>56</v>
      </c>
      <c r="BO1865" s="18" t="s">
        <v>522</v>
      </c>
      <c r="BP1865" s="18" t="s">
        <v>257</v>
      </c>
      <c r="BQ1865" s="18" t="s">
        <v>257</v>
      </c>
      <c r="BR1865" s="18" t="s">
        <v>1287</v>
      </c>
      <c r="BS1865" s="18" t="s">
        <v>2233</v>
      </c>
      <c r="BT1865" s="18">
        <v>-2.296875</v>
      </c>
      <c r="BU1865" s="18" t="s">
        <v>2232</v>
      </c>
      <c r="BV1865" s="18" t="s">
        <v>479</v>
      </c>
      <c r="BW1865" s="18">
        <v>5</v>
      </c>
      <c r="BX1865" s="18" t="s">
        <v>561</v>
      </c>
      <c r="BY1865" s="18">
        <v>-2.625</v>
      </c>
      <c r="BZ1865" s="18">
        <v>-1.96875</v>
      </c>
      <c r="CA1865" s="18">
        <v>0.328125</v>
      </c>
      <c r="CB1865" s="18">
        <v>0.328125</v>
      </c>
      <c r="CC1865" s="18" t="s">
        <v>557</v>
      </c>
      <c r="CD1865" s="18">
        <v>56</v>
      </c>
      <c r="CE1865" s="18" t="s">
        <v>522</v>
      </c>
      <c r="CF1865" s="18" t="s">
        <v>257</v>
      </c>
      <c r="CG1865" s="18" t="s">
        <v>257</v>
      </c>
      <c r="CH1865" s="18" t="s">
        <v>1287</v>
      </c>
      <c r="CI1865" s="18" t="s">
        <v>1907</v>
      </c>
      <c r="CJ1865" s="18">
        <v>0</v>
      </c>
      <c r="CK1865" s="18" t="s">
        <v>1267</v>
      </c>
      <c r="CL1865" s="18" t="s">
        <v>479</v>
      </c>
      <c r="CM1865" s="18">
        <v>5</v>
      </c>
      <c r="CN1865" s="18" t="s">
        <v>561</v>
      </c>
      <c r="CO1865" s="18" t="s">
        <v>257</v>
      </c>
      <c r="CP1865" s="18" t="s">
        <v>257</v>
      </c>
      <c r="CQ1865" s="18">
        <v>0</v>
      </c>
      <c r="CR1865" s="18">
        <v>0</v>
      </c>
      <c r="CS1865" s="18" t="s">
        <v>557</v>
      </c>
      <c r="CT1865" s="18">
        <v>56</v>
      </c>
      <c r="CU1865" s="18" t="s">
        <v>522</v>
      </c>
      <c r="CV1865" s="18" t="s">
        <v>257</v>
      </c>
      <c r="CW1865" s="18" t="s">
        <v>257</v>
      </c>
      <c r="CX1865" s="18" t="s">
        <v>1909</v>
      </c>
      <c r="CY1865" s="18" t="s">
        <v>2163</v>
      </c>
      <c r="CZ1865" s="18">
        <f t="shared" si="404"/>
        <v>0.57376870748299313</v>
      </c>
      <c r="DA1865" s="18" t="s">
        <v>2204</v>
      </c>
      <c r="DB1865" s="18" t="s">
        <v>479</v>
      </c>
      <c r="DC1865" s="18">
        <f t="shared" si="405"/>
        <v>5</v>
      </c>
      <c r="DD1865" s="18" t="str">
        <f t="shared" si="405"/>
        <v>fragments</v>
      </c>
      <c r="DE1865" s="18">
        <f t="shared" si="406"/>
        <v>0.69599999999999995</v>
      </c>
      <c r="DF1865" s="18">
        <f t="shared" si="406"/>
        <v>0.41079365079365082</v>
      </c>
      <c r="DG1865" s="18">
        <f t="shared" si="407"/>
        <v>0.16297505668934231</v>
      </c>
      <c r="DH1865" s="18">
        <f t="shared" si="408"/>
        <v>0.16297505668934231</v>
      </c>
      <c r="DI1865" s="18" t="str">
        <f t="shared" si="409"/>
        <v>s.e.</v>
      </c>
      <c r="DJ1865" s="18">
        <f t="shared" si="409"/>
        <v>56</v>
      </c>
      <c r="DK1865" s="18" t="str">
        <f t="shared" si="409"/>
        <v>days</v>
      </c>
      <c r="DL1865" s="18" t="str">
        <f t="shared" si="409"/>
        <v>n/a</v>
      </c>
      <c r="DM1865" s="18" t="str">
        <f t="shared" si="409"/>
        <v>n/a</v>
      </c>
      <c r="DN1865" s="18" t="s">
        <v>2234</v>
      </c>
      <c r="DO1865" s="56"/>
      <c r="DP1865" s="56"/>
      <c r="DQ1865" s="56"/>
      <c r="DR1865" s="56"/>
      <c r="DS1865" s="56"/>
      <c r="DT1865" s="56"/>
      <c r="DU1865" s="56">
        <v>0</v>
      </c>
      <c r="DV1865" s="56">
        <v>0</v>
      </c>
      <c r="DW1865" s="56"/>
      <c r="DX1865" s="18"/>
      <c r="DY1865" s="56"/>
      <c r="DZ1865" s="18"/>
      <c r="EA1865" s="56"/>
      <c r="EB1865" s="56"/>
      <c r="EC1865" s="56"/>
      <c r="ED1865" s="56"/>
      <c r="EE1865" s="56">
        <v>0</v>
      </c>
      <c r="EF1865" s="56">
        <v>0</v>
      </c>
      <c r="EG1865" s="56">
        <v>0</v>
      </c>
      <c r="EH1865" s="18" t="s">
        <v>2238</v>
      </c>
      <c r="EI1865" s="18">
        <f t="array" ref="EI1865">IF(SUMPRODUCT(--(DO1865:DS1865&lt;&gt;""))=0, 0,1)</f>
        <v>0</v>
      </c>
      <c r="EJ1865" s="18">
        <f t="array" ref="EJ1865">IF(SUMPRODUCT(--(DT1865:EG1865&lt;&gt;""))=0, 0,1)</f>
        <v>1</v>
      </c>
      <c r="EK1865" s="18" cm="1">
        <f t="array" ref="EK1865">IF(SUMPRODUCT(--(EC1865:EG1865&lt;&gt;""))=0, 0,1)</f>
        <v>1</v>
      </c>
      <c r="EL1865" s="18">
        <f t="array" ref="EL1865">IF(SUMPRODUCT(--(EE1865:EG1865&lt;&gt;""))=0, 0,1)</f>
        <v>1</v>
      </c>
      <c r="EM1865" s="18">
        <f t="shared" si="397"/>
        <v>0</v>
      </c>
      <c r="EN1865" s="18" t="str">
        <f t="shared" si="398"/>
        <v>NA</v>
      </c>
      <c r="EO1865" s="18">
        <f t="shared" si="399"/>
        <v>0</v>
      </c>
      <c r="EP1865" s="18">
        <f t="shared" si="400"/>
        <v>0</v>
      </c>
      <c r="EQ1865" s="18">
        <f t="shared" si="333"/>
        <v>0</v>
      </c>
      <c r="ER1865" s="18" t="s">
        <v>2084</v>
      </c>
      <c r="ES1865" s="59">
        <v>43949</v>
      </c>
      <c r="ET1865" s="18"/>
      <c r="EU1865" s="18"/>
    </row>
    <row r="1866" spans="1:151" s="1" customFormat="1" ht="15.75" customHeight="1" x14ac:dyDescent="0.2">
      <c r="A1866" s="5" t="s">
        <v>1986</v>
      </c>
      <c r="B1866" s="24" t="s">
        <v>2219</v>
      </c>
      <c r="C1866" s="56">
        <v>1</v>
      </c>
      <c r="D1866" s="18" t="s">
        <v>2672</v>
      </c>
      <c r="E1866" s="18" t="s">
        <v>2941</v>
      </c>
      <c r="F1866" s="18" t="s">
        <v>553</v>
      </c>
      <c r="G1866" s="18" t="s">
        <v>2250</v>
      </c>
      <c r="H1866" s="18" t="s">
        <v>2251</v>
      </c>
      <c r="I1866" s="18" t="s">
        <v>577</v>
      </c>
      <c r="J1866" s="18" t="s">
        <v>595</v>
      </c>
      <c r="K1866" s="18" t="s">
        <v>257</v>
      </c>
      <c r="L1866" s="18" t="s">
        <v>1936</v>
      </c>
      <c r="M1866" s="18" t="s">
        <v>341</v>
      </c>
      <c r="N1866" s="56">
        <v>30</v>
      </c>
      <c r="O1866" s="18" t="s">
        <v>2220</v>
      </c>
      <c r="P1866" s="18" t="s">
        <v>2128</v>
      </c>
      <c r="Q1866" s="18" t="s">
        <v>254</v>
      </c>
      <c r="R1866" s="18" t="s">
        <v>2221</v>
      </c>
      <c r="S1866" s="18" t="s">
        <v>2222</v>
      </c>
      <c r="T1866" s="18" t="s">
        <v>2223</v>
      </c>
      <c r="U1866" s="26" t="s">
        <v>257</v>
      </c>
      <c r="V1866" s="26" t="s">
        <v>257</v>
      </c>
      <c r="W1866" s="26" t="s">
        <v>257</v>
      </c>
      <c r="X1866" s="18" t="s">
        <v>2224</v>
      </c>
      <c r="Y1866" s="18">
        <v>92.4</v>
      </c>
      <c r="Z1866" s="18" t="s">
        <v>2202</v>
      </c>
      <c r="AA1866" s="18" t="s">
        <v>257</v>
      </c>
      <c r="AB1866" s="57">
        <f t="shared" si="340"/>
        <v>92.4</v>
      </c>
      <c r="AC1866" s="18" t="s">
        <v>595</v>
      </c>
      <c r="AD1866" s="18" t="s">
        <v>595</v>
      </c>
      <c r="AE1866" s="18" t="s">
        <v>595</v>
      </c>
      <c r="AF1866" s="18">
        <v>87.8</v>
      </c>
      <c r="AG1866" s="18">
        <v>96.8</v>
      </c>
      <c r="AH1866" s="18" t="s">
        <v>595</v>
      </c>
      <c r="AI1866" s="18">
        <v>56</v>
      </c>
      <c r="AJ1866" s="18" t="s">
        <v>522</v>
      </c>
      <c r="AK1866" s="18">
        <v>56</v>
      </c>
      <c r="AL1866" s="18" t="s">
        <v>2246</v>
      </c>
      <c r="AM1866" s="18" t="s">
        <v>2226</v>
      </c>
      <c r="AN1866" s="18">
        <v>0.7</v>
      </c>
      <c r="AO1866" s="18" t="s">
        <v>257</v>
      </c>
      <c r="AP1866" s="18" t="s">
        <v>563</v>
      </c>
      <c r="AQ1866" s="18">
        <v>5</v>
      </c>
      <c r="AR1866" s="18" t="s">
        <v>2227</v>
      </c>
      <c r="AS1866" s="18">
        <v>0.7</v>
      </c>
      <c r="AT1866" s="18">
        <v>0.73611110999999996</v>
      </c>
      <c r="AU1866" s="18">
        <v>0</v>
      </c>
      <c r="AV1866" s="18">
        <v>3.6111110000000002E-2</v>
      </c>
      <c r="AW1866" s="18" t="s">
        <v>557</v>
      </c>
      <c r="AX1866" s="18">
        <v>56</v>
      </c>
      <c r="AY1866" s="18" t="s">
        <v>522</v>
      </c>
      <c r="AZ1866" s="18" t="s">
        <v>257</v>
      </c>
      <c r="BA1866" s="18" t="s">
        <v>257</v>
      </c>
      <c r="BB1866" s="18" t="s">
        <v>2228</v>
      </c>
      <c r="BC1866" s="18" t="s">
        <v>2231</v>
      </c>
      <c r="BD1866" s="18">
        <v>-1.1379999999999999</v>
      </c>
      <c r="BE1866" s="18" t="s">
        <v>2232</v>
      </c>
      <c r="BF1866" s="18" t="s">
        <v>479</v>
      </c>
      <c r="BG1866" s="18">
        <v>5</v>
      </c>
      <c r="BH1866" s="18" t="s">
        <v>561</v>
      </c>
      <c r="BI1866" s="63">
        <f t="shared" si="401"/>
        <v>-1.2329999999999999</v>
      </c>
      <c r="BJ1866" s="18">
        <v>-1.0429999999999999</v>
      </c>
      <c r="BK1866" s="63">
        <f t="shared" si="402"/>
        <v>9.4999999999999973E-2</v>
      </c>
      <c r="BL1866" s="63">
        <f t="shared" si="403"/>
        <v>9.4999999999999973E-2</v>
      </c>
      <c r="BM1866" s="18" t="s">
        <v>557</v>
      </c>
      <c r="BN1866" s="18">
        <v>56</v>
      </c>
      <c r="BO1866" s="18" t="s">
        <v>522</v>
      </c>
      <c r="BP1866" s="18" t="s">
        <v>257</v>
      </c>
      <c r="BQ1866" s="18" t="s">
        <v>257</v>
      </c>
      <c r="BR1866" s="18" t="s">
        <v>1287</v>
      </c>
      <c r="BS1866" s="18" t="s">
        <v>2233</v>
      </c>
      <c r="BT1866" s="18">
        <v>-2.3125</v>
      </c>
      <c r="BU1866" s="18" t="s">
        <v>2232</v>
      </c>
      <c r="BV1866" s="18" t="s">
        <v>479</v>
      </c>
      <c r="BW1866" s="18">
        <v>5</v>
      </c>
      <c r="BX1866" s="18" t="s">
        <v>561</v>
      </c>
      <c r="BY1866" s="18">
        <v>-2.65625</v>
      </c>
      <c r="BZ1866" s="18">
        <v>-2.03125</v>
      </c>
      <c r="CA1866" s="18">
        <v>0.34375</v>
      </c>
      <c r="CB1866" s="18">
        <v>0.28125</v>
      </c>
      <c r="CC1866" s="18" t="s">
        <v>557</v>
      </c>
      <c r="CD1866" s="18">
        <v>56</v>
      </c>
      <c r="CE1866" s="18" t="s">
        <v>522</v>
      </c>
      <c r="CF1866" s="18" t="s">
        <v>257</v>
      </c>
      <c r="CG1866" s="18" t="s">
        <v>257</v>
      </c>
      <c r="CH1866" s="18" t="s">
        <v>1287</v>
      </c>
      <c r="CI1866" s="18" t="s">
        <v>1907</v>
      </c>
      <c r="CJ1866" s="18">
        <v>0</v>
      </c>
      <c r="CK1866" s="18" t="s">
        <v>1267</v>
      </c>
      <c r="CL1866" s="18" t="s">
        <v>479</v>
      </c>
      <c r="CM1866" s="18">
        <v>5</v>
      </c>
      <c r="CN1866" s="18" t="s">
        <v>561</v>
      </c>
      <c r="CO1866" s="18" t="s">
        <v>257</v>
      </c>
      <c r="CP1866" s="18" t="s">
        <v>257</v>
      </c>
      <c r="CQ1866" s="18">
        <v>0</v>
      </c>
      <c r="CR1866" s="18">
        <v>0</v>
      </c>
      <c r="CS1866" s="18" t="s">
        <v>557</v>
      </c>
      <c r="CT1866" s="18">
        <v>56</v>
      </c>
      <c r="CU1866" s="18" t="s">
        <v>522</v>
      </c>
      <c r="CV1866" s="18" t="s">
        <v>257</v>
      </c>
      <c r="CW1866" s="18" t="s">
        <v>257</v>
      </c>
      <c r="CX1866" s="18" t="s">
        <v>1909</v>
      </c>
      <c r="CY1866" s="18" t="s">
        <v>2163</v>
      </c>
      <c r="CZ1866" s="18">
        <f t="shared" si="404"/>
        <v>1.492108108108108</v>
      </c>
      <c r="DA1866" s="18" t="s">
        <v>2204</v>
      </c>
      <c r="DB1866" s="18" t="s">
        <v>479</v>
      </c>
      <c r="DC1866" s="18">
        <f t="shared" si="405"/>
        <v>5</v>
      </c>
      <c r="DD1866" s="18" t="str">
        <f t="shared" si="405"/>
        <v>fragments</v>
      </c>
      <c r="DE1866" s="18">
        <f t="shared" si="406"/>
        <v>1.4641882352941176</v>
      </c>
      <c r="DF1866" s="18">
        <f t="shared" si="406"/>
        <v>1.5134769230769232</v>
      </c>
      <c r="DG1866" s="18">
        <f t="shared" si="407"/>
        <v>2.1368814968815153E-2</v>
      </c>
      <c r="DH1866" s="18">
        <f>DF1866-CZ1866</f>
        <v>2.1368814968815153E-2</v>
      </c>
      <c r="DI1866" s="18" t="str">
        <f t="shared" si="409"/>
        <v>s.e.</v>
      </c>
      <c r="DJ1866" s="18">
        <f t="shared" si="409"/>
        <v>56</v>
      </c>
      <c r="DK1866" s="18" t="str">
        <f t="shared" si="409"/>
        <v>days</v>
      </c>
      <c r="DL1866" s="18" t="str">
        <f t="shared" si="409"/>
        <v>n/a</v>
      </c>
      <c r="DM1866" s="18" t="str">
        <f t="shared" si="409"/>
        <v>n/a</v>
      </c>
      <c r="DN1866" s="18" t="s">
        <v>2234</v>
      </c>
      <c r="DO1866" s="56"/>
      <c r="DP1866" s="56"/>
      <c r="DQ1866" s="56"/>
      <c r="DR1866" s="56"/>
      <c r="DS1866" s="56"/>
      <c r="DT1866" s="56"/>
      <c r="DU1866" s="56">
        <v>0</v>
      </c>
      <c r="DV1866" s="56">
        <v>0</v>
      </c>
      <c r="DW1866" s="56"/>
      <c r="DX1866" s="18"/>
      <c r="DY1866" s="56"/>
      <c r="DZ1866" s="18"/>
      <c r="EA1866" s="56"/>
      <c r="EB1866" s="56"/>
      <c r="EC1866" s="56"/>
      <c r="ED1866" s="56"/>
      <c r="EE1866" s="56">
        <v>0</v>
      </c>
      <c r="EF1866" s="56">
        <v>0</v>
      </c>
      <c r="EG1866" s="56">
        <v>0</v>
      </c>
      <c r="EH1866" s="18" t="s">
        <v>2238</v>
      </c>
      <c r="EI1866" s="18">
        <f t="array" ref="EI1866">IF(SUMPRODUCT(--(DO1866:DS1866&lt;&gt;""))=0, 0,1)</f>
        <v>0</v>
      </c>
      <c r="EJ1866" s="18">
        <f t="array" ref="EJ1866">IF(SUMPRODUCT(--(DT1866:EG1866&lt;&gt;""))=0, 0,1)</f>
        <v>1</v>
      </c>
      <c r="EK1866" s="18" cm="1">
        <f t="array" ref="EK1866">IF(SUMPRODUCT(--(EC1866:EG1866&lt;&gt;""))=0, 0,1)</f>
        <v>1</v>
      </c>
      <c r="EL1866" s="18">
        <f t="array" ref="EL1866">IF(SUMPRODUCT(--(EE1866:EG1866&lt;&gt;""))=0, 0,1)</f>
        <v>1</v>
      </c>
      <c r="EM1866" s="18">
        <f t="shared" si="397"/>
        <v>0</v>
      </c>
      <c r="EN1866" s="18" t="str">
        <f t="shared" si="398"/>
        <v>NA</v>
      </c>
      <c r="EO1866" s="18">
        <f t="shared" si="399"/>
        <v>0</v>
      </c>
      <c r="EP1866" s="18">
        <f t="shared" si="400"/>
        <v>0</v>
      </c>
      <c r="EQ1866" s="18">
        <f t="shared" si="333"/>
        <v>0</v>
      </c>
      <c r="ER1866" s="18" t="s">
        <v>2084</v>
      </c>
      <c r="ES1866" s="59">
        <v>43949</v>
      </c>
      <c r="ET1866" s="18"/>
      <c r="EU1866" s="18"/>
    </row>
    <row r="1867" spans="1:151" s="1" customFormat="1" ht="15.75" customHeight="1" x14ac:dyDescent="0.2">
      <c r="A1867" s="5" t="s">
        <v>1986</v>
      </c>
      <c r="B1867" s="24" t="s">
        <v>2219</v>
      </c>
      <c r="C1867" s="56">
        <v>1</v>
      </c>
      <c r="D1867" s="18" t="s">
        <v>2673</v>
      </c>
      <c r="E1867" s="18" t="s">
        <v>2941</v>
      </c>
      <c r="F1867" s="18" t="s">
        <v>553</v>
      </c>
      <c r="G1867" s="18" t="s">
        <v>2250</v>
      </c>
      <c r="H1867" s="18" t="s">
        <v>2251</v>
      </c>
      <c r="I1867" s="18" t="s">
        <v>577</v>
      </c>
      <c r="J1867" s="18" t="s">
        <v>595</v>
      </c>
      <c r="K1867" s="18" t="s">
        <v>257</v>
      </c>
      <c r="L1867" s="18" t="s">
        <v>1936</v>
      </c>
      <c r="M1867" s="18" t="s">
        <v>341</v>
      </c>
      <c r="N1867" s="56">
        <v>30</v>
      </c>
      <c r="O1867" s="18" t="s">
        <v>2220</v>
      </c>
      <c r="P1867" s="18" t="s">
        <v>2128</v>
      </c>
      <c r="Q1867" s="18" t="s">
        <v>254</v>
      </c>
      <c r="R1867" s="18" t="s">
        <v>2221</v>
      </c>
      <c r="S1867" s="18" t="s">
        <v>2222</v>
      </c>
      <c r="T1867" s="18" t="s">
        <v>2223</v>
      </c>
      <c r="U1867" s="26" t="s">
        <v>257</v>
      </c>
      <c r="V1867" s="26" t="s">
        <v>257</v>
      </c>
      <c r="W1867" s="26" t="s">
        <v>257</v>
      </c>
      <c r="X1867" s="18" t="s">
        <v>2224</v>
      </c>
      <c r="Y1867" s="18">
        <v>92.4</v>
      </c>
      <c r="Z1867" s="18" t="s">
        <v>2202</v>
      </c>
      <c r="AA1867" s="18" t="s">
        <v>257</v>
      </c>
      <c r="AB1867" s="57">
        <f t="shared" si="340"/>
        <v>92.4</v>
      </c>
      <c r="AC1867" s="18" t="s">
        <v>595</v>
      </c>
      <c r="AD1867" s="18" t="s">
        <v>595</v>
      </c>
      <c r="AE1867" s="18" t="s">
        <v>595</v>
      </c>
      <c r="AF1867" s="18">
        <v>87.8</v>
      </c>
      <c r="AG1867" s="18">
        <v>96.8</v>
      </c>
      <c r="AH1867" s="18" t="s">
        <v>595</v>
      </c>
      <c r="AI1867" s="18">
        <v>56</v>
      </c>
      <c r="AJ1867" s="18" t="s">
        <v>522</v>
      </c>
      <c r="AK1867" s="18">
        <v>56</v>
      </c>
      <c r="AL1867" s="18" t="s">
        <v>2247</v>
      </c>
      <c r="AM1867" s="18" t="s">
        <v>2226</v>
      </c>
      <c r="AN1867" s="18">
        <v>0.77500000000000002</v>
      </c>
      <c r="AO1867" s="18" t="s">
        <v>257</v>
      </c>
      <c r="AP1867" s="18" t="s">
        <v>563</v>
      </c>
      <c r="AQ1867" s="18">
        <v>5</v>
      </c>
      <c r="AR1867" s="18" t="s">
        <v>2227</v>
      </c>
      <c r="AS1867" s="18">
        <v>0.72499999999999998</v>
      </c>
      <c r="AT1867" s="18">
        <v>0.82499999999999996</v>
      </c>
      <c r="AU1867" s="18">
        <v>0.05</v>
      </c>
      <c r="AV1867" s="18">
        <v>0.05</v>
      </c>
      <c r="AW1867" s="18" t="s">
        <v>557</v>
      </c>
      <c r="AX1867" s="18">
        <v>56</v>
      </c>
      <c r="AY1867" s="18" t="s">
        <v>522</v>
      </c>
      <c r="AZ1867" s="18" t="s">
        <v>257</v>
      </c>
      <c r="BA1867" s="18" t="s">
        <v>257</v>
      </c>
      <c r="BB1867" s="18" t="s">
        <v>2228</v>
      </c>
      <c r="BC1867" s="18" t="s">
        <v>2231</v>
      </c>
      <c r="BD1867" s="18">
        <v>-1.0960000000000001</v>
      </c>
      <c r="BE1867" s="18" t="s">
        <v>2232</v>
      </c>
      <c r="BF1867" s="18" t="s">
        <v>479</v>
      </c>
      <c r="BG1867" s="18">
        <v>5</v>
      </c>
      <c r="BH1867" s="18" t="s">
        <v>561</v>
      </c>
      <c r="BI1867" s="63">
        <f t="shared" si="401"/>
        <v>-1.2880000000000003</v>
      </c>
      <c r="BJ1867" s="18">
        <v>-0.90400000000000003</v>
      </c>
      <c r="BK1867" s="63">
        <f t="shared" si="402"/>
        <v>0.19200000000000006</v>
      </c>
      <c r="BL1867" s="63">
        <f t="shared" si="403"/>
        <v>0.19200000000000006</v>
      </c>
      <c r="BM1867" s="18" t="s">
        <v>557</v>
      </c>
      <c r="BN1867" s="18">
        <v>56</v>
      </c>
      <c r="BO1867" s="18" t="s">
        <v>522</v>
      </c>
      <c r="BP1867" s="18" t="s">
        <v>257</v>
      </c>
      <c r="BQ1867" s="18" t="s">
        <v>257</v>
      </c>
      <c r="BR1867" s="18" t="s">
        <v>1287</v>
      </c>
      <c r="BS1867" s="18" t="s">
        <v>2233</v>
      </c>
      <c r="BT1867" s="18">
        <v>-2.359375</v>
      </c>
      <c r="BU1867" s="18" t="s">
        <v>2232</v>
      </c>
      <c r="BV1867" s="18" t="s">
        <v>479</v>
      </c>
      <c r="BW1867" s="18">
        <v>5</v>
      </c>
      <c r="BX1867" s="18" t="s">
        <v>561</v>
      </c>
      <c r="BY1867" s="18">
        <v>-2.75</v>
      </c>
      <c r="BZ1867" s="18">
        <v>-2.03125</v>
      </c>
      <c r="CA1867" s="18">
        <v>0.390625</v>
      </c>
      <c r="CB1867" s="18">
        <v>0.328125</v>
      </c>
      <c r="CC1867" s="18" t="s">
        <v>557</v>
      </c>
      <c r="CD1867" s="18">
        <v>56</v>
      </c>
      <c r="CE1867" s="18" t="s">
        <v>522</v>
      </c>
      <c r="CF1867" s="18" t="s">
        <v>257</v>
      </c>
      <c r="CG1867" s="18" t="s">
        <v>257</v>
      </c>
      <c r="CH1867" s="18" t="s">
        <v>1287</v>
      </c>
      <c r="CI1867" s="18" t="s">
        <v>1907</v>
      </c>
      <c r="CJ1867" s="18">
        <v>0</v>
      </c>
      <c r="CK1867" s="18" t="s">
        <v>1267</v>
      </c>
      <c r="CL1867" s="18" t="s">
        <v>479</v>
      </c>
      <c r="CM1867" s="18">
        <v>5</v>
      </c>
      <c r="CN1867" s="18" t="s">
        <v>561</v>
      </c>
      <c r="CO1867" s="18" t="s">
        <v>257</v>
      </c>
      <c r="CP1867" s="18" t="s">
        <v>257</v>
      </c>
      <c r="CQ1867" s="18">
        <v>0</v>
      </c>
      <c r="CR1867" s="18">
        <v>0</v>
      </c>
      <c r="CS1867" s="18" t="s">
        <v>557</v>
      </c>
      <c r="CT1867" s="18">
        <v>56</v>
      </c>
      <c r="CU1867" s="18" t="s">
        <v>522</v>
      </c>
      <c r="CV1867" s="18" t="s">
        <v>257</v>
      </c>
      <c r="CW1867" s="18" t="s">
        <v>257</v>
      </c>
      <c r="CX1867" s="18" t="s">
        <v>1909</v>
      </c>
      <c r="CY1867" s="18" t="s">
        <v>2163</v>
      </c>
      <c r="CZ1867" s="18">
        <f t="shared" si="404"/>
        <v>1.4645298013245034</v>
      </c>
      <c r="DA1867" s="18" t="s">
        <v>2204</v>
      </c>
      <c r="DB1867" s="18" t="s">
        <v>479</v>
      </c>
      <c r="DC1867" s="18">
        <f t="shared" si="405"/>
        <v>5</v>
      </c>
      <c r="DD1867" s="18" t="str">
        <f t="shared" si="405"/>
        <v>fragments</v>
      </c>
      <c r="DE1867" s="18">
        <f t="shared" si="406"/>
        <v>1.4683636363636365</v>
      </c>
      <c r="DF1867" s="18">
        <f t="shared" si="406"/>
        <v>1.4450461538461539</v>
      </c>
      <c r="DG1867" s="18">
        <f t="shared" si="407"/>
        <v>1.9483647478349519E-2</v>
      </c>
      <c r="DH1867" s="18">
        <f>CZ1867-DF1867</f>
        <v>1.9483647478349519E-2</v>
      </c>
      <c r="DI1867" s="18" t="str">
        <f t="shared" si="409"/>
        <v>s.e.</v>
      </c>
      <c r="DJ1867" s="18">
        <f t="shared" si="409"/>
        <v>56</v>
      </c>
      <c r="DK1867" s="18" t="str">
        <f t="shared" si="409"/>
        <v>days</v>
      </c>
      <c r="DL1867" s="18" t="str">
        <f t="shared" si="409"/>
        <v>n/a</v>
      </c>
      <c r="DM1867" s="18" t="str">
        <f t="shared" si="409"/>
        <v>n/a</v>
      </c>
      <c r="DN1867" s="18" t="s">
        <v>2234</v>
      </c>
      <c r="DO1867" s="56"/>
      <c r="DP1867" s="56"/>
      <c r="DQ1867" s="56"/>
      <c r="DR1867" s="56"/>
      <c r="DS1867" s="56"/>
      <c r="DT1867" s="56"/>
      <c r="DU1867" s="56">
        <v>0</v>
      </c>
      <c r="DV1867" s="56">
        <v>0</v>
      </c>
      <c r="DW1867" s="56"/>
      <c r="DX1867" s="18"/>
      <c r="DY1867" s="56"/>
      <c r="DZ1867" s="18"/>
      <c r="EA1867" s="56"/>
      <c r="EB1867" s="56"/>
      <c r="EC1867" s="56"/>
      <c r="ED1867" s="56"/>
      <c r="EE1867" s="56">
        <v>0</v>
      </c>
      <c r="EF1867" s="56">
        <v>0</v>
      </c>
      <c r="EG1867" s="56">
        <v>0</v>
      </c>
      <c r="EH1867" s="18" t="s">
        <v>2238</v>
      </c>
      <c r="EI1867" s="18">
        <f t="array" ref="EI1867">IF(SUMPRODUCT(--(DO1867:DS1867&lt;&gt;""))=0, 0,1)</f>
        <v>0</v>
      </c>
      <c r="EJ1867" s="18">
        <f t="array" ref="EJ1867">IF(SUMPRODUCT(--(DT1867:EG1867&lt;&gt;""))=0, 0,1)</f>
        <v>1</v>
      </c>
      <c r="EK1867" s="18" cm="1">
        <f t="array" ref="EK1867">IF(SUMPRODUCT(--(EC1867:EG1867&lt;&gt;""))=0, 0,1)</f>
        <v>1</v>
      </c>
      <c r="EL1867" s="18">
        <f t="array" ref="EL1867">IF(SUMPRODUCT(--(EE1867:EG1867&lt;&gt;""))=0, 0,1)</f>
        <v>1</v>
      </c>
      <c r="EM1867" s="18">
        <f t="shared" si="397"/>
        <v>0</v>
      </c>
      <c r="EN1867" s="18" t="str">
        <f t="shared" si="398"/>
        <v>NA</v>
      </c>
      <c r="EO1867" s="18">
        <f t="shared" si="399"/>
        <v>0</v>
      </c>
      <c r="EP1867" s="18">
        <f t="shared" si="400"/>
        <v>0</v>
      </c>
      <c r="EQ1867" s="18">
        <f t="shared" si="333"/>
        <v>0</v>
      </c>
      <c r="ER1867" s="18" t="s">
        <v>2084</v>
      </c>
      <c r="ES1867" s="59">
        <v>43949</v>
      </c>
      <c r="ET1867" s="18"/>
      <c r="EU1867" s="18"/>
    </row>
    <row r="1868" spans="1:151" s="1" customFormat="1" ht="15.75" customHeight="1" x14ac:dyDescent="0.2">
      <c r="A1868" s="5" t="s">
        <v>1986</v>
      </c>
      <c r="B1868" s="24" t="s">
        <v>2219</v>
      </c>
      <c r="C1868" s="56">
        <v>1</v>
      </c>
      <c r="D1868" s="18" t="s">
        <v>1651</v>
      </c>
      <c r="E1868" s="18" t="s">
        <v>2954</v>
      </c>
      <c r="F1868" s="18" t="s">
        <v>553</v>
      </c>
      <c r="G1868" s="18" t="s">
        <v>2250</v>
      </c>
      <c r="H1868" s="18" t="s">
        <v>2251</v>
      </c>
      <c r="I1868" s="18" t="s">
        <v>577</v>
      </c>
      <c r="J1868" s="18" t="s">
        <v>595</v>
      </c>
      <c r="K1868" s="18" t="s">
        <v>257</v>
      </c>
      <c r="L1868" s="18" t="s">
        <v>1936</v>
      </c>
      <c r="M1868" s="18" t="s">
        <v>341</v>
      </c>
      <c r="N1868" s="56">
        <v>30</v>
      </c>
      <c r="O1868" s="18" t="s">
        <v>2220</v>
      </c>
      <c r="P1868" s="18" t="s">
        <v>2128</v>
      </c>
      <c r="Q1868" s="18" t="s">
        <v>254</v>
      </c>
      <c r="R1868" s="18" t="s">
        <v>2221</v>
      </c>
      <c r="S1868" s="18" t="s">
        <v>2222</v>
      </c>
      <c r="T1868" s="18" t="s">
        <v>2223</v>
      </c>
      <c r="U1868" s="26" t="s">
        <v>257</v>
      </c>
      <c r="V1868" s="26" t="s">
        <v>257</v>
      </c>
      <c r="W1868" s="26" t="s">
        <v>257</v>
      </c>
      <c r="X1868" s="18" t="s">
        <v>2224</v>
      </c>
      <c r="Y1868" s="18">
        <v>1</v>
      </c>
      <c r="Z1868" s="18" t="s">
        <v>2202</v>
      </c>
      <c r="AA1868" s="18" t="s">
        <v>257</v>
      </c>
      <c r="AB1868" s="57">
        <f t="shared" si="340"/>
        <v>1</v>
      </c>
      <c r="AC1868" s="18" t="s">
        <v>595</v>
      </c>
      <c r="AD1868" s="18" t="s">
        <v>595</v>
      </c>
      <c r="AE1868" s="18" t="s">
        <v>595</v>
      </c>
      <c r="AF1868" s="18" t="s">
        <v>595</v>
      </c>
      <c r="AG1868" s="18" t="s">
        <v>595</v>
      </c>
      <c r="AH1868" s="18" t="s">
        <v>595</v>
      </c>
      <c r="AI1868" s="18">
        <v>63</v>
      </c>
      <c r="AJ1868" s="18" t="s">
        <v>522</v>
      </c>
      <c r="AK1868" s="18">
        <v>63</v>
      </c>
      <c r="AL1868" s="18"/>
      <c r="AM1868" s="18" t="s">
        <v>2226</v>
      </c>
      <c r="AN1868" s="18">
        <v>0.76944444000000001</v>
      </c>
      <c r="AO1868" s="18" t="s">
        <v>257</v>
      </c>
      <c r="AP1868" s="18" t="s">
        <v>563</v>
      </c>
      <c r="AQ1868" s="18">
        <v>5</v>
      </c>
      <c r="AR1868" s="18" t="s">
        <v>2227</v>
      </c>
      <c r="AS1868" s="18">
        <v>0.75277777999999995</v>
      </c>
      <c r="AT1868" s="18">
        <v>0.78888888999999995</v>
      </c>
      <c r="AU1868" s="18">
        <v>1.666666E-2</v>
      </c>
      <c r="AV1868" s="18">
        <v>1.9444449999999999E-2</v>
      </c>
      <c r="AW1868" s="18" t="s">
        <v>557</v>
      </c>
      <c r="AX1868" s="18">
        <v>77</v>
      </c>
      <c r="AY1868" s="18" t="s">
        <v>522</v>
      </c>
      <c r="AZ1868" s="18" t="s">
        <v>257</v>
      </c>
      <c r="BA1868" s="18" t="s">
        <v>257</v>
      </c>
      <c r="BB1868" s="18" t="s">
        <v>2228</v>
      </c>
      <c r="BC1868" s="18"/>
      <c r="BD1868" s="18"/>
      <c r="BE1868" s="18"/>
      <c r="BF1868" s="18"/>
      <c r="BG1868" s="18"/>
      <c r="BH1868" s="18"/>
      <c r="BI1868" s="18"/>
      <c r="BJ1868" s="18"/>
      <c r="BK1868" s="18"/>
      <c r="BL1868" s="18"/>
      <c r="BM1868" s="18"/>
      <c r="BN1868" s="18"/>
      <c r="BO1868" s="18"/>
      <c r="BP1868" s="18"/>
      <c r="BQ1868" s="18"/>
      <c r="BR1868" s="18"/>
      <c r="BS1868" s="18"/>
      <c r="BT1868" s="18"/>
      <c r="BU1868" s="18"/>
      <c r="BV1868" s="18"/>
      <c r="BW1868" s="18"/>
      <c r="BX1868" s="18"/>
      <c r="BY1868" s="18"/>
      <c r="BZ1868" s="18"/>
      <c r="CA1868" s="18"/>
      <c r="CB1868" s="18"/>
      <c r="CC1868" s="18"/>
      <c r="CD1868" s="18"/>
      <c r="CE1868" s="18"/>
      <c r="CF1868" s="18"/>
      <c r="CG1868" s="18"/>
      <c r="CH1868" s="18"/>
      <c r="CI1868" s="18" t="s">
        <v>1907</v>
      </c>
      <c r="CJ1868" s="18">
        <v>0</v>
      </c>
      <c r="CK1868" s="18" t="s">
        <v>1267</v>
      </c>
      <c r="CL1868" s="18" t="s">
        <v>479</v>
      </c>
      <c r="CM1868" s="18">
        <v>5</v>
      </c>
      <c r="CN1868" s="18" t="s">
        <v>561</v>
      </c>
      <c r="CO1868" s="18" t="s">
        <v>257</v>
      </c>
      <c r="CP1868" s="18" t="s">
        <v>257</v>
      </c>
      <c r="CQ1868" s="18">
        <v>0</v>
      </c>
      <c r="CR1868" s="18">
        <v>0</v>
      </c>
      <c r="CS1868" s="18" t="s">
        <v>557</v>
      </c>
      <c r="CT1868" s="18">
        <v>77</v>
      </c>
      <c r="CU1868" s="18" t="s">
        <v>522</v>
      </c>
      <c r="CV1868" s="18" t="s">
        <v>257</v>
      </c>
      <c r="CW1868" s="18" t="s">
        <v>257</v>
      </c>
      <c r="CX1868" s="18" t="s">
        <v>1909</v>
      </c>
      <c r="CY1868" s="18"/>
      <c r="CZ1868" s="18"/>
      <c r="DA1868" s="18"/>
      <c r="DB1868" s="18"/>
      <c r="DC1868" s="18"/>
      <c r="DD1868" s="18"/>
      <c r="DE1868" s="18"/>
      <c r="DF1868" s="18"/>
      <c r="DG1868" s="18"/>
      <c r="DH1868" s="18"/>
      <c r="DI1868" s="18"/>
      <c r="DJ1868" s="18"/>
      <c r="DK1868" s="18"/>
      <c r="DL1868" s="18"/>
      <c r="DM1868" s="18"/>
      <c r="DN1868" s="18"/>
      <c r="DO1868" s="56"/>
      <c r="DP1868" s="56"/>
      <c r="DQ1868" s="56"/>
      <c r="DR1868" s="56"/>
      <c r="DS1868" s="56"/>
      <c r="DT1868" s="56"/>
      <c r="DU1868" s="56"/>
      <c r="DV1868" s="56">
        <v>0</v>
      </c>
      <c r="DW1868" s="56"/>
      <c r="DX1868" s="18"/>
      <c r="DY1868" s="56"/>
      <c r="DZ1868" s="56"/>
      <c r="EA1868" s="56"/>
      <c r="EB1868" s="56"/>
      <c r="EC1868" s="56"/>
      <c r="ED1868" s="56"/>
      <c r="EE1868" s="56">
        <v>0</v>
      </c>
      <c r="EF1868" s="56">
        <v>0</v>
      </c>
      <c r="EG1868" s="56">
        <v>0</v>
      </c>
      <c r="EH1868" s="18" t="s">
        <v>2229</v>
      </c>
      <c r="EI1868" s="18">
        <f t="array" ref="EI1868">IF(SUMPRODUCT(--(DO1868:DS1868&lt;&gt;""))=0, 0,1)</f>
        <v>0</v>
      </c>
      <c r="EJ1868" s="18">
        <f t="array" ref="EJ1868">IF(SUMPRODUCT(--(DT1868:EG1868&lt;&gt;""))=0, 0,1)</f>
        <v>1</v>
      </c>
      <c r="EK1868" s="18" cm="1">
        <f t="array" ref="EK1868">IF(SUMPRODUCT(--(EC1868:EG1868&lt;&gt;""))=0, 0,1)</f>
        <v>1</v>
      </c>
      <c r="EL1868" s="18">
        <f t="array" ref="EL1868">IF(SUMPRODUCT(--(EE1868:EG1868&lt;&gt;""))=0, 0,1)</f>
        <v>1</v>
      </c>
      <c r="EM1868" s="18">
        <f t="shared" si="397"/>
        <v>0</v>
      </c>
      <c r="EN1868" s="18" t="str">
        <f t="shared" si="398"/>
        <v>NA</v>
      </c>
      <c r="EO1868" s="18">
        <f t="shared" si="399"/>
        <v>0</v>
      </c>
      <c r="EP1868" s="18">
        <f t="shared" si="400"/>
        <v>0</v>
      </c>
      <c r="EQ1868" s="18">
        <f t="shared" si="333"/>
        <v>0</v>
      </c>
      <c r="ER1868" s="18" t="s">
        <v>2084</v>
      </c>
      <c r="ES1868" s="59">
        <v>43949</v>
      </c>
      <c r="ET1868" s="18"/>
      <c r="EU1868" s="18"/>
    </row>
    <row r="1869" spans="1:151" s="1" customFormat="1" ht="15.75" customHeight="1" x14ac:dyDescent="0.2">
      <c r="A1869" s="5" t="s">
        <v>1986</v>
      </c>
      <c r="B1869" s="24" t="s">
        <v>2219</v>
      </c>
      <c r="C1869" s="56">
        <v>1</v>
      </c>
      <c r="D1869" s="18" t="s">
        <v>2670</v>
      </c>
      <c r="E1869" s="18" t="s">
        <v>2954</v>
      </c>
      <c r="F1869" s="18" t="s">
        <v>553</v>
      </c>
      <c r="G1869" s="18" t="s">
        <v>2250</v>
      </c>
      <c r="H1869" s="18" t="s">
        <v>2251</v>
      </c>
      <c r="I1869" s="18" t="s">
        <v>577</v>
      </c>
      <c r="J1869" s="18" t="s">
        <v>595</v>
      </c>
      <c r="K1869" s="18" t="s">
        <v>257</v>
      </c>
      <c r="L1869" s="18" t="s">
        <v>1936</v>
      </c>
      <c r="M1869" s="18" t="s">
        <v>341</v>
      </c>
      <c r="N1869" s="56">
        <v>30</v>
      </c>
      <c r="O1869" s="18" t="s">
        <v>2220</v>
      </c>
      <c r="P1869" s="18" t="s">
        <v>2128</v>
      </c>
      <c r="Q1869" s="18" t="s">
        <v>254</v>
      </c>
      <c r="R1869" s="18" t="s">
        <v>2221</v>
      </c>
      <c r="S1869" s="18" t="s">
        <v>2222</v>
      </c>
      <c r="T1869" s="18" t="s">
        <v>2223</v>
      </c>
      <c r="U1869" s="26" t="s">
        <v>257</v>
      </c>
      <c r="V1869" s="26" t="s">
        <v>257</v>
      </c>
      <c r="W1869" s="26" t="s">
        <v>257</v>
      </c>
      <c r="X1869" s="18" t="s">
        <v>2224</v>
      </c>
      <c r="Y1869" s="18">
        <v>35.799999999999997</v>
      </c>
      <c r="Z1869" s="18" t="s">
        <v>2202</v>
      </c>
      <c r="AA1869" s="18" t="s">
        <v>257</v>
      </c>
      <c r="AB1869" s="57">
        <f t="shared" si="340"/>
        <v>35.799999999999997</v>
      </c>
      <c r="AC1869" s="18" t="s">
        <v>595</v>
      </c>
      <c r="AD1869" s="18" t="s">
        <v>595</v>
      </c>
      <c r="AE1869" s="18" t="s">
        <v>595</v>
      </c>
      <c r="AF1869" s="18">
        <v>33.5</v>
      </c>
      <c r="AG1869" s="18">
        <v>38.1</v>
      </c>
      <c r="AH1869" s="18" t="s">
        <v>595</v>
      </c>
      <c r="AI1869" s="18">
        <v>63</v>
      </c>
      <c r="AJ1869" s="18" t="s">
        <v>522</v>
      </c>
      <c r="AK1869" s="18">
        <v>63</v>
      </c>
      <c r="AL1869" s="18" t="s">
        <v>2248</v>
      </c>
      <c r="AM1869" s="18" t="s">
        <v>2226</v>
      </c>
      <c r="AN1869" s="18">
        <v>0.79166667000000002</v>
      </c>
      <c r="AO1869" s="18" t="s">
        <v>257</v>
      </c>
      <c r="AP1869" s="18" t="s">
        <v>563</v>
      </c>
      <c r="AQ1869" s="18">
        <v>5</v>
      </c>
      <c r="AR1869" s="18" t="s">
        <v>2227</v>
      </c>
      <c r="AS1869" s="18">
        <v>0.79444444000000003</v>
      </c>
      <c r="AT1869" s="18">
        <v>0.84166666999999995</v>
      </c>
      <c r="AU1869" s="18">
        <v>-2.7777700000000002E-3</v>
      </c>
      <c r="AV1869" s="18">
        <v>0.05</v>
      </c>
      <c r="AW1869" s="18" t="s">
        <v>557</v>
      </c>
      <c r="AX1869" s="18">
        <v>77</v>
      </c>
      <c r="AY1869" s="18" t="s">
        <v>522</v>
      </c>
      <c r="AZ1869" s="18" t="s">
        <v>257</v>
      </c>
      <c r="BA1869" s="18" t="s">
        <v>257</v>
      </c>
      <c r="BB1869" s="18" t="s">
        <v>2228</v>
      </c>
      <c r="BC1869" s="18"/>
      <c r="BD1869" s="18"/>
      <c r="BE1869" s="18"/>
      <c r="BF1869" s="18"/>
      <c r="BG1869" s="18"/>
      <c r="BH1869" s="18"/>
      <c r="BI1869" s="18"/>
      <c r="BJ1869" s="18"/>
      <c r="BK1869" s="18"/>
      <c r="BL1869" s="18"/>
      <c r="BM1869" s="18"/>
      <c r="BN1869" s="18"/>
      <c r="BO1869" s="18"/>
      <c r="BP1869" s="18"/>
      <c r="BQ1869" s="18"/>
      <c r="BR1869" s="18"/>
      <c r="BS1869" s="18"/>
      <c r="BT1869" s="18"/>
      <c r="BU1869" s="18"/>
      <c r="BV1869" s="18"/>
      <c r="BW1869" s="18"/>
      <c r="BX1869" s="18"/>
      <c r="BY1869" s="18"/>
      <c r="BZ1869" s="18"/>
      <c r="CA1869" s="18"/>
      <c r="CB1869" s="18"/>
      <c r="CC1869" s="18"/>
      <c r="CD1869" s="18"/>
      <c r="CE1869" s="18"/>
      <c r="CF1869" s="18"/>
      <c r="CG1869" s="18"/>
      <c r="CH1869" s="18"/>
      <c r="CI1869" s="18" t="s">
        <v>1907</v>
      </c>
      <c r="CJ1869" s="18">
        <v>0</v>
      </c>
      <c r="CK1869" s="18" t="s">
        <v>1267</v>
      </c>
      <c r="CL1869" s="18" t="s">
        <v>479</v>
      </c>
      <c r="CM1869" s="18">
        <v>5</v>
      </c>
      <c r="CN1869" s="18" t="s">
        <v>561</v>
      </c>
      <c r="CO1869" s="18" t="s">
        <v>257</v>
      </c>
      <c r="CP1869" s="18" t="s">
        <v>257</v>
      </c>
      <c r="CQ1869" s="18">
        <v>0</v>
      </c>
      <c r="CR1869" s="18">
        <v>0</v>
      </c>
      <c r="CS1869" s="18" t="s">
        <v>557</v>
      </c>
      <c r="CT1869" s="18">
        <v>77</v>
      </c>
      <c r="CU1869" s="18" t="s">
        <v>522</v>
      </c>
      <c r="CV1869" s="18" t="s">
        <v>257</v>
      </c>
      <c r="CW1869" s="18" t="s">
        <v>257</v>
      </c>
      <c r="CX1869" s="18" t="s">
        <v>1909</v>
      </c>
      <c r="CY1869" s="18"/>
      <c r="CZ1869" s="18"/>
      <c r="DA1869" s="18"/>
      <c r="DB1869" s="18"/>
      <c r="DC1869" s="18"/>
      <c r="DD1869" s="18"/>
      <c r="DE1869" s="18"/>
      <c r="DF1869" s="18"/>
      <c r="DG1869" s="18"/>
      <c r="DH1869" s="18"/>
      <c r="DI1869" s="18"/>
      <c r="DJ1869" s="18"/>
      <c r="DK1869" s="18"/>
      <c r="DL1869" s="18"/>
      <c r="DM1869" s="18"/>
      <c r="DN1869" s="18"/>
      <c r="DO1869" s="56"/>
      <c r="DP1869" s="56"/>
      <c r="DQ1869" s="56"/>
      <c r="DR1869" s="56"/>
      <c r="DS1869" s="56"/>
      <c r="DT1869" s="56"/>
      <c r="DU1869" s="56"/>
      <c r="DV1869" s="56">
        <v>0</v>
      </c>
      <c r="DW1869" s="56"/>
      <c r="DX1869" s="18"/>
      <c r="DY1869" s="56"/>
      <c r="DZ1869" s="56"/>
      <c r="EA1869" s="56"/>
      <c r="EB1869" s="56"/>
      <c r="EC1869" s="56"/>
      <c r="ED1869" s="56"/>
      <c r="EE1869" s="56">
        <v>0</v>
      </c>
      <c r="EF1869" s="56">
        <v>0</v>
      </c>
      <c r="EG1869" s="56">
        <v>0</v>
      </c>
      <c r="EH1869" s="18" t="s">
        <v>2229</v>
      </c>
      <c r="EI1869" s="18">
        <f t="array" ref="EI1869">IF(SUMPRODUCT(--(DO1869:DS1869&lt;&gt;""))=0, 0,1)</f>
        <v>0</v>
      </c>
      <c r="EJ1869" s="18">
        <f t="array" ref="EJ1869">IF(SUMPRODUCT(--(DT1869:EG1869&lt;&gt;""))=0, 0,1)</f>
        <v>1</v>
      </c>
      <c r="EK1869" s="18" cm="1">
        <f t="array" ref="EK1869">IF(SUMPRODUCT(--(EC1869:EG1869&lt;&gt;""))=0, 0,1)</f>
        <v>1</v>
      </c>
      <c r="EL1869" s="18">
        <f t="array" ref="EL1869">IF(SUMPRODUCT(--(EE1869:EG1869&lt;&gt;""))=0, 0,1)</f>
        <v>1</v>
      </c>
      <c r="EM1869" s="18">
        <f t="shared" si="397"/>
        <v>0</v>
      </c>
      <c r="EN1869" s="18" t="str">
        <f t="shared" si="398"/>
        <v>NA</v>
      </c>
      <c r="EO1869" s="18">
        <f t="shared" si="399"/>
        <v>0</v>
      </c>
      <c r="EP1869" s="18">
        <f t="shared" si="400"/>
        <v>0</v>
      </c>
      <c r="EQ1869" s="18">
        <f t="shared" si="333"/>
        <v>0</v>
      </c>
      <c r="ER1869" s="18" t="s">
        <v>2084</v>
      </c>
      <c r="ES1869" s="59">
        <v>43949</v>
      </c>
      <c r="ET1869" s="18"/>
      <c r="EU1869" s="18"/>
    </row>
    <row r="1870" spans="1:151" s="1" customFormat="1" ht="15.75" customHeight="1" x14ac:dyDescent="0.2">
      <c r="A1870" s="5" t="s">
        <v>1986</v>
      </c>
      <c r="B1870" s="24" t="s">
        <v>2219</v>
      </c>
      <c r="C1870" s="56">
        <v>1</v>
      </c>
      <c r="D1870" s="18" t="s">
        <v>2671</v>
      </c>
      <c r="E1870" s="18" t="s">
        <v>2954</v>
      </c>
      <c r="F1870" s="18" t="s">
        <v>553</v>
      </c>
      <c r="G1870" s="18" t="s">
        <v>2250</v>
      </c>
      <c r="H1870" s="18" t="s">
        <v>2251</v>
      </c>
      <c r="I1870" s="18" t="s">
        <v>577</v>
      </c>
      <c r="J1870" s="18" t="s">
        <v>595</v>
      </c>
      <c r="K1870" s="18" t="s">
        <v>257</v>
      </c>
      <c r="L1870" s="18" t="s">
        <v>1936</v>
      </c>
      <c r="M1870" s="18" t="s">
        <v>341</v>
      </c>
      <c r="N1870" s="56">
        <v>30</v>
      </c>
      <c r="O1870" s="18" t="s">
        <v>2220</v>
      </c>
      <c r="P1870" s="18" t="s">
        <v>2128</v>
      </c>
      <c r="Q1870" s="18" t="s">
        <v>254</v>
      </c>
      <c r="R1870" s="18" t="s">
        <v>2221</v>
      </c>
      <c r="S1870" s="18" t="s">
        <v>2222</v>
      </c>
      <c r="T1870" s="18" t="s">
        <v>2223</v>
      </c>
      <c r="U1870" s="26" t="s">
        <v>257</v>
      </c>
      <c r="V1870" s="26" t="s">
        <v>257</v>
      </c>
      <c r="W1870" s="26" t="s">
        <v>257</v>
      </c>
      <c r="X1870" s="18"/>
      <c r="Y1870" s="18">
        <v>35.799999999999997</v>
      </c>
      <c r="Z1870" s="18" t="s">
        <v>2202</v>
      </c>
      <c r="AA1870" s="18" t="s">
        <v>257</v>
      </c>
      <c r="AB1870" s="57">
        <f t="shared" si="340"/>
        <v>35.799999999999997</v>
      </c>
      <c r="AC1870" s="18" t="s">
        <v>595</v>
      </c>
      <c r="AD1870" s="18" t="s">
        <v>595</v>
      </c>
      <c r="AE1870" s="18" t="s">
        <v>595</v>
      </c>
      <c r="AF1870" s="18">
        <v>33.5</v>
      </c>
      <c r="AG1870" s="18">
        <v>38.1</v>
      </c>
      <c r="AH1870" s="18" t="s">
        <v>595</v>
      </c>
      <c r="AI1870" s="18">
        <v>63</v>
      </c>
      <c r="AJ1870" s="18" t="s">
        <v>522</v>
      </c>
      <c r="AK1870" s="18">
        <v>63</v>
      </c>
      <c r="AL1870" s="18" t="s">
        <v>2249</v>
      </c>
      <c r="AM1870" s="18" t="s">
        <v>2226</v>
      </c>
      <c r="AN1870" s="18">
        <v>0.75</v>
      </c>
      <c r="AO1870" s="18" t="s">
        <v>257</v>
      </c>
      <c r="AP1870" s="18" t="s">
        <v>563</v>
      </c>
      <c r="AQ1870" s="18">
        <v>5</v>
      </c>
      <c r="AR1870" s="18" t="s">
        <v>2227</v>
      </c>
      <c r="AS1870" s="18">
        <v>0.71666666999999995</v>
      </c>
      <c r="AT1870" s="18">
        <v>0.78055556000000004</v>
      </c>
      <c r="AU1870" s="18">
        <v>3.3333330000000001E-2</v>
      </c>
      <c r="AV1870" s="18">
        <v>3.0555559999999999E-2</v>
      </c>
      <c r="AW1870" s="18" t="s">
        <v>557</v>
      </c>
      <c r="AX1870" s="18">
        <v>77</v>
      </c>
      <c r="AY1870" s="18" t="s">
        <v>522</v>
      </c>
      <c r="AZ1870" s="18" t="s">
        <v>257</v>
      </c>
      <c r="BA1870" s="18" t="s">
        <v>257</v>
      </c>
      <c r="BB1870" s="18" t="s">
        <v>2228</v>
      </c>
      <c r="BC1870" s="18"/>
      <c r="BD1870" s="18"/>
      <c r="BE1870" s="18"/>
      <c r="BF1870" s="18"/>
      <c r="BG1870" s="18"/>
      <c r="BH1870" s="18"/>
      <c r="BI1870" s="18"/>
      <c r="BJ1870" s="18"/>
      <c r="BK1870" s="18"/>
      <c r="BL1870" s="18"/>
      <c r="BM1870" s="18"/>
      <c r="BN1870" s="18"/>
      <c r="BO1870" s="18"/>
      <c r="BP1870" s="18"/>
      <c r="BQ1870" s="18"/>
      <c r="BR1870" s="18"/>
      <c r="BS1870" s="18"/>
      <c r="BT1870" s="18"/>
      <c r="BU1870" s="18"/>
      <c r="BV1870" s="18"/>
      <c r="BW1870" s="18"/>
      <c r="BX1870" s="18"/>
      <c r="BY1870" s="18"/>
      <c r="BZ1870" s="18"/>
      <c r="CA1870" s="18"/>
      <c r="CB1870" s="18"/>
      <c r="CC1870" s="18"/>
      <c r="CD1870" s="18"/>
      <c r="CE1870" s="18"/>
      <c r="CF1870" s="18"/>
      <c r="CG1870" s="18"/>
      <c r="CH1870" s="18"/>
      <c r="CI1870" s="18" t="s">
        <v>1907</v>
      </c>
      <c r="CJ1870" s="18">
        <v>0</v>
      </c>
      <c r="CK1870" s="18" t="s">
        <v>1267</v>
      </c>
      <c r="CL1870" s="18" t="s">
        <v>479</v>
      </c>
      <c r="CM1870" s="18">
        <v>5</v>
      </c>
      <c r="CN1870" s="18" t="s">
        <v>561</v>
      </c>
      <c r="CO1870" s="18" t="s">
        <v>257</v>
      </c>
      <c r="CP1870" s="18" t="s">
        <v>257</v>
      </c>
      <c r="CQ1870" s="18">
        <v>0</v>
      </c>
      <c r="CR1870" s="18">
        <v>0</v>
      </c>
      <c r="CS1870" s="18" t="s">
        <v>557</v>
      </c>
      <c r="CT1870" s="18">
        <v>77</v>
      </c>
      <c r="CU1870" s="18" t="s">
        <v>522</v>
      </c>
      <c r="CV1870" s="18" t="s">
        <v>257</v>
      </c>
      <c r="CW1870" s="18" t="s">
        <v>257</v>
      </c>
      <c r="CX1870" s="18" t="s">
        <v>1909</v>
      </c>
      <c r="CY1870" s="18"/>
      <c r="CZ1870" s="18"/>
      <c r="DA1870" s="18"/>
      <c r="DB1870" s="18"/>
      <c r="DC1870" s="18"/>
      <c r="DD1870" s="18"/>
      <c r="DE1870" s="18"/>
      <c r="DF1870" s="18"/>
      <c r="DG1870" s="18"/>
      <c r="DH1870" s="18"/>
      <c r="DI1870" s="18"/>
      <c r="DJ1870" s="18"/>
      <c r="DK1870" s="18"/>
      <c r="DL1870" s="18"/>
      <c r="DM1870" s="18"/>
      <c r="DN1870" s="18"/>
      <c r="DO1870" s="56"/>
      <c r="DP1870" s="56"/>
      <c r="DQ1870" s="56"/>
      <c r="DR1870" s="56"/>
      <c r="DS1870" s="56"/>
      <c r="DT1870" s="56"/>
      <c r="DU1870" s="56"/>
      <c r="DV1870" s="56">
        <v>0</v>
      </c>
      <c r="DW1870" s="56"/>
      <c r="DX1870" s="18"/>
      <c r="DY1870" s="56"/>
      <c r="DZ1870" s="56"/>
      <c r="EA1870" s="56"/>
      <c r="EB1870" s="56"/>
      <c r="EC1870" s="56"/>
      <c r="ED1870" s="56"/>
      <c r="EE1870" s="56">
        <v>0</v>
      </c>
      <c r="EF1870" s="56">
        <v>0</v>
      </c>
      <c r="EG1870" s="56">
        <v>0</v>
      </c>
      <c r="EH1870" s="18" t="s">
        <v>2229</v>
      </c>
      <c r="EI1870" s="18">
        <f t="array" ref="EI1870">IF(SUMPRODUCT(--(DO1870:DS1870&lt;&gt;""))=0, 0,1)</f>
        <v>0</v>
      </c>
      <c r="EJ1870" s="18">
        <f t="array" ref="EJ1870">IF(SUMPRODUCT(--(DT1870:EG1870&lt;&gt;""))=0, 0,1)</f>
        <v>1</v>
      </c>
      <c r="EK1870" s="18" cm="1">
        <f t="array" ref="EK1870">IF(SUMPRODUCT(--(EC1870:EG1870&lt;&gt;""))=0, 0,1)</f>
        <v>1</v>
      </c>
      <c r="EL1870" s="18">
        <f t="array" ref="EL1870">IF(SUMPRODUCT(--(EE1870:EG1870&lt;&gt;""))=0, 0,1)</f>
        <v>1</v>
      </c>
      <c r="EM1870" s="18">
        <f t="shared" si="397"/>
        <v>0</v>
      </c>
      <c r="EN1870" s="18" t="str">
        <f t="shared" si="398"/>
        <v>NA</v>
      </c>
      <c r="EO1870" s="18">
        <f t="shared" si="399"/>
        <v>0</v>
      </c>
      <c r="EP1870" s="18">
        <f t="shared" si="400"/>
        <v>0</v>
      </c>
      <c r="EQ1870" s="18">
        <f t="shared" si="333"/>
        <v>0</v>
      </c>
      <c r="ER1870" s="18" t="s">
        <v>2084</v>
      </c>
      <c r="ES1870" s="59">
        <v>43949</v>
      </c>
      <c r="ET1870" s="18"/>
      <c r="EU1870" s="18"/>
    </row>
    <row r="1871" spans="1:151" s="1" customFormat="1" ht="15.75" customHeight="1" x14ac:dyDescent="0.2">
      <c r="A1871" s="5" t="s">
        <v>1986</v>
      </c>
      <c r="B1871" s="24" t="s">
        <v>2219</v>
      </c>
      <c r="C1871" s="56">
        <v>1</v>
      </c>
      <c r="D1871" s="18" t="s">
        <v>2672</v>
      </c>
      <c r="E1871" s="18" t="s">
        <v>2954</v>
      </c>
      <c r="F1871" s="18" t="s">
        <v>553</v>
      </c>
      <c r="G1871" s="18" t="s">
        <v>2250</v>
      </c>
      <c r="H1871" s="18" t="s">
        <v>2251</v>
      </c>
      <c r="I1871" s="18" t="s">
        <v>577</v>
      </c>
      <c r="J1871" s="18" t="s">
        <v>595</v>
      </c>
      <c r="K1871" s="18" t="s">
        <v>257</v>
      </c>
      <c r="L1871" s="18" t="s">
        <v>1936</v>
      </c>
      <c r="M1871" s="18" t="s">
        <v>341</v>
      </c>
      <c r="N1871" s="56">
        <v>30</v>
      </c>
      <c r="O1871" s="18" t="s">
        <v>2220</v>
      </c>
      <c r="P1871" s="18" t="s">
        <v>2128</v>
      </c>
      <c r="Q1871" s="18" t="s">
        <v>254</v>
      </c>
      <c r="R1871" s="18" t="s">
        <v>2221</v>
      </c>
      <c r="S1871" s="18" t="s">
        <v>2222</v>
      </c>
      <c r="T1871" s="18" t="s">
        <v>2223</v>
      </c>
      <c r="U1871" s="26" t="s">
        <v>257</v>
      </c>
      <c r="V1871" s="26" t="s">
        <v>257</v>
      </c>
      <c r="W1871" s="26" t="s">
        <v>257</v>
      </c>
      <c r="X1871" s="18" t="s">
        <v>2224</v>
      </c>
      <c r="Y1871" s="18">
        <v>92.4</v>
      </c>
      <c r="Z1871" s="18" t="s">
        <v>2202</v>
      </c>
      <c r="AA1871" s="18" t="s">
        <v>257</v>
      </c>
      <c r="AB1871" s="57">
        <f t="shared" si="340"/>
        <v>92.4</v>
      </c>
      <c r="AC1871" s="18" t="s">
        <v>595</v>
      </c>
      <c r="AD1871" s="18" t="s">
        <v>595</v>
      </c>
      <c r="AE1871" s="18" t="s">
        <v>595</v>
      </c>
      <c r="AF1871" s="18">
        <v>87.8</v>
      </c>
      <c r="AG1871" s="18">
        <v>96.8</v>
      </c>
      <c r="AH1871" s="18" t="s">
        <v>595</v>
      </c>
      <c r="AI1871" s="18">
        <v>63</v>
      </c>
      <c r="AJ1871" s="18" t="s">
        <v>522</v>
      </c>
      <c r="AK1871" s="18">
        <v>63</v>
      </c>
      <c r="AL1871" s="18" t="s">
        <v>2248</v>
      </c>
      <c r="AM1871" s="18" t="s">
        <v>2226</v>
      </c>
      <c r="AN1871" s="18">
        <v>0.69722222</v>
      </c>
      <c r="AO1871" s="18" t="s">
        <v>257</v>
      </c>
      <c r="AP1871" s="18" t="s">
        <v>563</v>
      </c>
      <c r="AQ1871" s="18">
        <v>5</v>
      </c>
      <c r="AR1871" s="18" t="s">
        <v>2227</v>
      </c>
      <c r="AS1871" s="18">
        <v>0.7</v>
      </c>
      <c r="AT1871" s="18">
        <v>0.76111110999999998</v>
      </c>
      <c r="AU1871" s="18">
        <v>-2.7777800000000001E-3</v>
      </c>
      <c r="AV1871" s="18">
        <v>6.3888890000000004E-2</v>
      </c>
      <c r="AW1871" s="18" t="s">
        <v>557</v>
      </c>
      <c r="AX1871" s="18">
        <v>77</v>
      </c>
      <c r="AY1871" s="18" t="s">
        <v>522</v>
      </c>
      <c r="AZ1871" s="18" t="s">
        <v>257</v>
      </c>
      <c r="BA1871" s="18" t="s">
        <v>257</v>
      </c>
      <c r="BB1871" s="18" t="s">
        <v>2228</v>
      </c>
      <c r="BC1871" s="18"/>
      <c r="BD1871" s="18"/>
      <c r="BE1871" s="18"/>
      <c r="BF1871" s="18"/>
      <c r="BG1871" s="18"/>
      <c r="BH1871" s="18"/>
      <c r="BI1871" s="18"/>
      <c r="BJ1871" s="18"/>
      <c r="BK1871" s="18"/>
      <c r="BL1871" s="18"/>
      <c r="BM1871" s="18"/>
      <c r="BN1871" s="18"/>
      <c r="BO1871" s="18"/>
      <c r="BP1871" s="18"/>
      <c r="BQ1871" s="18"/>
      <c r="BR1871" s="18"/>
      <c r="BS1871" s="18"/>
      <c r="BT1871" s="18"/>
      <c r="BU1871" s="18"/>
      <c r="BV1871" s="18"/>
      <c r="BW1871" s="18"/>
      <c r="BX1871" s="18"/>
      <c r="BY1871" s="18"/>
      <c r="BZ1871" s="18"/>
      <c r="CA1871" s="18"/>
      <c r="CB1871" s="18"/>
      <c r="CC1871" s="18"/>
      <c r="CD1871" s="18"/>
      <c r="CE1871" s="18"/>
      <c r="CF1871" s="18"/>
      <c r="CG1871" s="18"/>
      <c r="CH1871" s="18"/>
      <c r="CI1871" s="18" t="s">
        <v>1907</v>
      </c>
      <c r="CJ1871" s="18">
        <v>0</v>
      </c>
      <c r="CK1871" s="18" t="s">
        <v>1267</v>
      </c>
      <c r="CL1871" s="18" t="s">
        <v>479</v>
      </c>
      <c r="CM1871" s="18">
        <v>5</v>
      </c>
      <c r="CN1871" s="18" t="s">
        <v>561</v>
      </c>
      <c r="CO1871" s="18" t="s">
        <v>257</v>
      </c>
      <c r="CP1871" s="18" t="s">
        <v>257</v>
      </c>
      <c r="CQ1871" s="18">
        <v>0</v>
      </c>
      <c r="CR1871" s="18">
        <v>0</v>
      </c>
      <c r="CS1871" s="18" t="s">
        <v>557</v>
      </c>
      <c r="CT1871" s="18">
        <v>77</v>
      </c>
      <c r="CU1871" s="18" t="s">
        <v>522</v>
      </c>
      <c r="CV1871" s="18" t="s">
        <v>257</v>
      </c>
      <c r="CW1871" s="18" t="s">
        <v>257</v>
      </c>
      <c r="CX1871" s="18" t="s">
        <v>1909</v>
      </c>
      <c r="CY1871" s="18"/>
      <c r="CZ1871" s="18"/>
      <c r="DA1871" s="18"/>
      <c r="DB1871" s="18"/>
      <c r="DC1871" s="18"/>
      <c r="DD1871" s="18"/>
      <c r="DE1871" s="18"/>
      <c r="DF1871" s="18"/>
      <c r="DG1871" s="18"/>
      <c r="DH1871" s="18"/>
      <c r="DI1871" s="18"/>
      <c r="DJ1871" s="18"/>
      <c r="DK1871" s="18"/>
      <c r="DL1871" s="18"/>
      <c r="DM1871" s="18"/>
      <c r="DN1871" s="18"/>
      <c r="DO1871" s="56"/>
      <c r="DP1871" s="56"/>
      <c r="DQ1871" s="56"/>
      <c r="DR1871" s="56"/>
      <c r="DS1871" s="56"/>
      <c r="DT1871" s="56"/>
      <c r="DU1871" s="56"/>
      <c r="DV1871" s="56">
        <v>0</v>
      </c>
      <c r="DW1871" s="56"/>
      <c r="DX1871" s="18"/>
      <c r="DY1871" s="56"/>
      <c r="DZ1871" s="56"/>
      <c r="EA1871" s="56"/>
      <c r="EB1871" s="56"/>
      <c r="EC1871" s="56"/>
      <c r="ED1871" s="56"/>
      <c r="EE1871" s="56">
        <v>0</v>
      </c>
      <c r="EF1871" s="56">
        <v>0</v>
      </c>
      <c r="EG1871" s="56">
        <v>0</v>
      </c>
      <c r="EH1871" s="18" t="s">
        <v>2229</v>
      </c>
      <c r="EI1871" s="18">
        <f t="array" ref="EI1871">IF(SUMPRODUCT(--(DO1871:DS1871&lt;&gt;""))=0, 0,1)</f>
        <v>0</v>
      </c>
      <c r="EJ1871" s="18">
        <f t="array" ref="EJ1871">IF(SUMPRODUCT(--(DT1871:EG1871&lt;&gt;""))=0, 0,1)</f>
        <v>1</v>
      </c>
      <c r="EK1871" s="18" cm="1">
        <f t="array" ref="EK1871">IF(SUMPRODUCT(--(EC1871:EG1871&lt;&gt;""))=0, 0,1)</f>
        <v>1</v>
      </c>
      <c r="EL1871" s="18">
        <f t="array" ref="EL1871">IF(SUMPRODUCT(--(EE1871:EG1871&lt;&gt;""))=0, 0,1)</f>
        <v>1</v>
      </c>
      <c r="EM1871" s="18">
        <f t="shared" si="397"/>
        <v>0</v>
      </c>
      <c r="EN1871" s="18" t="str">
        <f t="shared" si="398"/>
        <v>NA</v>
      </c>
      <c r="EO1871" s="18">
        <f t="shared" si="399"/>
        <v>0</v>
      </c>
      <c r="EP1871" s="18">
        <f t="shared" si="400"/>
        <v>0</v>
      </c>
      <c r="EQ1871" s="18">
        <f t="shared" si="333"/>
        <v>0</v>
      </c>
      <c r="ER1871" s="18" t="s">
        <v>2084</v>
      </c>
      <c r="ES1871" s="59">
        <v>43949</v>
      </c>
      <c r="ET1871" s="18"/>
      <c r="EU1871" s="18"/>
    </row>
    <row r="1872" spans="1:151" s="1" customFormat="1" ht="15.75" customHeight="1" x14ac:dyDescent="0.2">
      <c r="A1872" s="5" t="s">
        <v>1986</v>
      </c>
      <c r="B1872" s="24" t="s">
        <v>2219</v>
      </c>
      <c r="C1872" s="56">
        <v>1</v>
      </c>
      <c r="D1872" s="18" t="s">
        <v>2673</v>
      </c>
      <c r="E1872" s="18" t="s">
        <v>2954</v>
      </c>
      <c r="F1872" s="18" t="s">
        <v>553</v>
      </c>
      <c r="G1872" s="18" t="s">
        <v>2250</v>
      </c>
      <c r="H1872" s="18" t="s">
        <v>2251</v>
      </c>
      <c r="I1872" s="18" t="s">
        <v>577</v>
      </c>
      <c r="J1872" s="18" t="s">
        <v>595</v>
      </c>
      <c r="K1872" s="18" t="s">
        <v>257</v>
      </c>
      <c r="L1872" s="18" t="s">
        <v>1936</v>
      </c>
      <c r="M1872" s="18" t="s">
        <v>341</v>
      </c>
      <c r="N1872" s="56">
        <v>30</v>
      </c>
      <c r="O1872" s="18" t="s">
        <v>2220</v>
      </c>
      <c r="P1872" s="18" t="s">
        <v>2128</v>
      </c>
      <c r="Q1872" s="18" t="s">
        <v>254</v>
      </c>
      <c r="R1872" s="18" t="s">
        <v>2221</v>
      </c>
      <c r="S1872" s="18" t="s">
        <v>2222</v>
      </c>
      <c r="T1872" s="18" t="s">
        <v>2223</v>
      </c>
      <c r="U1872" s="26" t="s">
        <v>257</v>
      </c>
      <c r="V1872" s="26" t="s">
        <v>257</v>
      </c>
      <c r="W1872" s="26" t="s">
        <v>257</v>
      </c>
      <c r="X1872" s="18" t="s">
        <v>2224</v>
      </c>
      <c r="Y1872" s="18">
        <v>92.4</v>
      </c>
      <c r="Z1872" s="18" t="s">
        <v>2202</v>
      </c>
      <c r="AA1872" s="18" t="s">
        <v>257</v>
      </c>
      <c r="AB1872" s="57">
        <f t="shared" si="340"/>
        <v>92.4</v>
      </c>
      <c r="AC1872" s="18" t="s">
        <v>595</v>
      </c>
      <c r="AD1872" s="18" t="s">
        <v>595</v>
      </c>
      <c r="AE1872" s="18" t="s">
        <v>595</v>
      </c>
      <c r="AF1872" s="18">
        <v>87.8</v>
      </c>
      <c r="AG1872" s="18">
        <v>96.8</v>
      </c>
      <c r="AH1872" s="18" t="s">
        <v>595</v>
      </c>
      <c r="AI1872" s="18">
        <v>63</v>
      </c>
      <c r="AJ1872" s="18" t="s">
        <v>522</v>
      </c>
      <c r="AK1872" s="18">
        <v>63</v>
      </c>
      <c r="AL1872" s="18" t="s">
        <v>2249</v>
      </c>
      <c r="AM1872" s="18" t="s">
        <v>2226</v>
      </c>
      <c r="AN1872" s="18">
        <v>0.77500000000000002</v>
      </c>
      <c r="AO1872" s="18" t="s">
        <v>257</v>
      </c>
      <c r="AP1872" s="18" t="s">
        <v>563</v>
      </c>
      <c r="AQ1872" s="18">
        <v>5</v>
      </c>
      <c r="AR1872" s="18" t="s">
        <v>2227</v>
      </c>
      <c r="AS1872" s="18">
        <v>0.76111110999999998</v>
      </c>
      <c r="AT1872" s="18">
        <v>0.79166667000000002</v>
      </c>
      <c r="AU1872" s="18">
        <v>1.3888889999999999E-2</v>
      </c>
      <c r="AV1872" s="18">
        <v>1.6666670000000001E-2</v>
      </c>
      <c r="AW1872" s="18" t="s">
        <v>557</v>
      </c>
      <c r="AX1872" s="18">
        <v>77</v>
      </c>
      <c r="AY1872" s="18" t="s">
        <v>522</v>
      </c>
      <c r="AZ1872" s="18" t="s">
        <v>257</v>
      </c>
      <c r="BA1872" s="18" t="s">
        <v>257</v>
      </c>
      <c r="BB1872" s="18" t="s">
        <v>2228</v>
      </c>
      <c r="BC1872" s="18"/>
      <c r="BD1872" s="18"/>
      <c r="BE1872" s="18"/>
      <c r="BF1872" s="18"/>
      <c r="BG1872" s="18"/>
      <c r="BH1872" s="18"/>
      <c r="BI1872" s="18"/>
      <c r="BJ1872" s="18"/>
      <c r="BK1872" s="18"/>
      <c r="BL1872" s="18"/>
      <c r="BM1872" s="18"/>
      <c r="BN1872" s="18"/>
      <c r="BO1872" s="18"/>
      <c r="BP1872" s="18"/>
      <c r="BQ1872" s="18"/>
      <c r="BR1872" s="18"/>
      <c r="BS1872" s="18"/>
      <c r="BT1872" s="18"/>
      <c r="BU1872" s="18"/>
      <c r="BV1872" s="18"/>
      <c r="BW1872" s="18"/>
      <c r="BX1872" s="18"/>
      <c r="BY1872" s="18"/>
      <c r="BZ1872" s="18"/>
      <c r="CA1872" s="18"/>
      <c r="CB1872" s="18"/>
      <c r="CC1872" s="18"/>
      <c r="CD1872" s="18"/>
      <c r="CE1872" s="18"/>
      <c r="CF1872" s="18"/>
      <c r="CG1872" s="18"/>
      <c r="CH1872" s="18"/>
      <c r="CI1872" s="18" t="s">
        <v>1907</v>
      </c>
      <c r="CJ1872" s="18">
        <v>0</v>
      </c>
      <c r="CK1872" s="18" t="s">
        <v>1267</v>
      </c>
      <c r="CL1872" s="18" t="s">
        <v>479</v>
      </c>
      <c r="CM1872" s="18">
        <v>5</v>
      </c>
      <c r="CN1872" s="18" t="s">
        <v>561</v>
      </c>
      <c r="CO1872" s="18" t="s">
        <v>257</v>
      </c>
      <c r="CP1872" s="18" t="s">
        <v>257</v>
      </c>
      <c r="CQ1872" s="18">
        <v>0</v>
      </c>
      <c r="CR1872" s="18">
        <v>0</v>
      </c>
      <c r="CS1872" s="18" t="s">
        <v>557</v>
      </c>
      <c r="CT1872" s="18">
        <v>77</v>
      </c>
      <c r="CU1872" s="18" t="s">
        <v>522</v>
      </c>
      <c r="CV1872" s="18" t="s">
        <v>257</v>
      </c>
      <c r="CW1872" s="18" t="s">
        <v>257</v>
      </c>
      <c r="CX1872" s="18" t="s">
        <v>1909</v>
      </c>
      <c r="CY1872" s="18"/>
      <c r="CZ1872" s="18"/>
      <c r="DA1872" s="18"/>
      <c r="DB1872" s="18"/>
      <c r="DC1872" s="18"/>
      <c r="DD1872" s="18"/>
      <c r="DE1872" s="18"/>
      <c r="DF1872" s="18"/>
      <c r="DG1872" s="18"/>
      <c r="DH1872" s="18"/>
      <c r="DI1872" s="18"/>
      <c r="DJ1872" s="18"/>
      <c r="DK1872" s="18"/>
      <c r="DL1872" s="18"/>
      <c r="DM1872" s="18"/>
      <c r="DN1872" s="18"/>
      <c r="DO1872" s="56"/>
      <c r="DP1872" s="56"/>
      <c r="DQ1872" s="56"/>
      <c r="DR1872" s="56"/>
      <c r="DS1872" s="56"/>
      <c r="DT1872" s="56"/>
      <c r="DU1872" s="56"/>
      <c r="DV1872" s="56">
        <v>0</v>
      </c>
      <c r="DW1872" s="56"/>
      <c r="DX1872" s="18"/>
      <c r="DY1872" s="56"/>
      <c r="DZ1872" s="56"/>
      <c r="EA1872" s="56"/>
      <c r="EB1872" s="56"/>
      <c r="EC1872" s="56"/>
      <c r="ED1872" s="56"/>
      <c r="EE1872" s="56">
        <v>0</v>
      </c>
      <c r="EF1872" s="56">
        <v>0</v>
      </c>
      <c r="EG1872" s="56">
        <v>0</v>
      </c>
      <c r="EH1872" s="18" t="s">
        <v>2229</v>
      </c>
      <c r="EI1872" s="18">
        <f t="array" ref="EI1872">IF(SUMPRODUCT(--(DO1872:DS1872&lt;&gt;""))=0, 0,1)</f>
        <v>0</v>
      </c>
      <c r="EJ1872" s="18">
        <f t="array" ref="EJ1872">IF(SUMPRODUCT(--(DT1872:EG1872&lt;&gt;""))=0, 0,1)</f>
        <v>1</v>
      </c>
      <c r="EK1872" s="18" cm="1">
        <f t="array" ref="EK1872">IF(SUMPRODUCT(--(EC1872:EG1872&lt;&gt;""))=0, 0,1)</f>
        <v>1</v>
      </c>
      <c r="EL1872" s="18">
        <f t="array" ref="EL1872">IF(SUMPRODUCT(--(EE1872:EG1872&lt;&gt;""))=0, 0,1)</f>
        <v>1</v>
      </c>
      <c r="EM1872" s="18">
        <f t="shared" si="397"/>
        <v>0</v>
      </c>
      <c r="EN1872" s="18" t="str">
        <f t="shared" si="398"/>
        <v>NA</v>
      </c>
      <c r="EO1872" s="18">
        <f t="shared" si="399"/>
        <v>0</v>
      </c>
      <c r="EP1872" s="18">
        <f t="shared" si="400"/>
        <v>0</v>
      </c>
      <c r="EQ1872" s="18">
        <f t="shared" si="333"/>
        <v>0</v>
      </c>
      <c r="ER1872" s="18" t="s">
        <v>2084</v>
      </c>
      <c r="ES1872" s="59">
        <v>43949</v>
      </c>
      <c r="ET1872" s="18"/>
      <c r="EU1872" s="18"/>
    </row>
    <row r="1873" spans="1:151" s="1" customFormat="1" ht="15.75" customHeight="1" x14ac:dyDescent="0.2">
      <c r="A1873" s="5" t="s">
        <v>1991</v>
      </c>
      <c r="B1873" s="24" t="s">
        <v>2252</v>
      </c>
      <c r="C1873" s="56">
        <v>1</v>
      </c>
      <c r="D1873" s="18" t="s">
        <v>1651</v>
      </c>
      <c r="E1873" s="18"/>
      <c r="F1873" s="18" t="s">
        <v>3010</v>
      </c>
      <c r="G1873" s="18" t="s">
        <v>2253</v>
      </c>
      <c r="H1873" s="18" t="s">
        <v>2254</v>
      </c>
      <c r="I1873" s="18" t="s">
        <v>667</v>
      </c>
      <c r="J1873" s="18" t="s">
        <v>2255</v>
      </c>
      <c r="K1873" s="18" t="s">
        <v>257</v>
      </c>
      <c r="L1873" s="18" t="s">
        <v>1936</v>
      </c>
      <c r="M1873" s="18" t="s">
        <v>341</v>
      </c>
      <c r="N1873" s="56">
        <v>30</v>
      </c>
      <c r="O1873" s="18" t="s">
        <v>813</v>
      </c>
      <c r="P1873" s="18" t="s">
        <v>2128</v>
      </c>
      <c r="Q1873" s="18" t="s">
        <v>254</v>
      </c>
      <c r="R1873" s="18" t="s">
        <v>2256</v>
      </c>
      <c r="S1873" s="18" t="s">
        <v>2257</v>
      </c>
      <c r="T1873" s="18" t="s">
        <v>2258</v>
      </c>
      <c r="U1873" s="26" t="s">
        <v>257</v>
      </c>
      <c r="V1873" s="26" t="s">
        <v>257</v>
      </c>
      <c r="W1873" s="26" t="s">
        <v>257</v>
      </c>
      <c r="X1873" s="18" t="s">
        <v>2259</v>
      </c>
      <c r="Y1873" s="18">
        <v>4</v>
      </c>
      <c r="Z1873" s="18" t="s">
        <v>2260</v>
      </c>
      <c r="AA1873" s="18" t="s">
        <v>257</v>
      </c>
      <c r="AB1873" s="18">
        <v>6</v>
      </c>
      <c r="AC1873" s="18" t="s">
        <v>595</v>
      </c>
      <c r="AD1873" s="18" t="s">
        <v>595</v>
      </c>
      <c r="AE1873" s="18" t="s">
        <v>595</v>
      </c>
      <c r="AF1873" s="18" t="s">
        <v>595</v>
      </c>
      <c r="AG1873" s="18" t="s">
        <v>595</v>
      </c>
      <c r="AH1873" s="18" t="s">
        <v>595</v>
      </c>
      <c r="AI1873" s="18">
        <v>0.5</v>
      </c>
      <c r="AJ1873" s="18" t="s">
        <v>522</v>
      </c>
      <c r="AK1873" s="18">
        <v>0.5</v>
      </c>
      <c r="AL1873" s="18" t="s">
        <v>2261</v>
      </c>
      <c r="AM1873" s="18" t="s">
        <v>2039</v>
      </c>
      <c r="AN1873" s="18">
        <v>95.7</v>
      </c>
      <c r="AO1873" s="18" t="s">
        <v>2262</v>
      </c>
      <c r="AP1873" s="18" t="s">
        <v>479</v>
      </c>
      <c r="AQ1873" s="18">
        <v>7</v>
      </c>
      <c r="AR1873" s="18" t="s">
        <v>2263</v>
      </c>
      <c r="AS1873" s="18" t="s">
        <v>257</v>
      </c>
      <c r="AT1873" s="18" t="s">
        <v>257</v>
      </c>
      <c r="AU1873" s="18">
        <v>2.8</v>
      </c>
      <c r="AV1873" s="18">
        <v>2.8</v>
      </c>
      <c r="AW1873" s="18" t="s">
        <v>557</v>
      </c>
      <c r="AX1873" s="18">
        <v>12</v>
      </c>
      <c r="AY1873" s="18" t="s">
        <v>2264</v>
      </c>
      <c r="AZ1873" s="18" t="s">
        <v>257</v>
      </c>
      <c r="BA1873" s="18" t="s">
        <v>257</v>
      </c>
      <c r="BB1873" s="18" t="s">
        <v>2265</v>
      </c>
      <c r="BC1873" s="18"/>
      <c r="BD1873" s="18"/>
      <c r="BE1873" s="18"/>
      <c r="BF1873" s="18"/>
      <c r="BG1873" s="18"/>
      <c r="BH1873" s="18"/>
      <c r="BI1873" s="18"/>
      <c r="BJ1873" s="18"/>
      <c r="BK1873" s="18"/>
      <c r="BL1873" s="18"/>
      <c r="BM1873" s="18"/>
      <c r="BN1873" s="18"/>
      <c r="BO1873" s="18"/>
      <c r="BP1873" s="18"/>
      <c r="BQ1873" s="18"/>
      <c r="BR1873" s="18"/>
      <c r="BS1873" s="18"/>
      <c r="BT1873" s="18"/>
      <c r="BU1873" s="18"/>
      <c r="BV1873" s="18"/>
      <c r="BW1873" s="18"/>
      <c r="BX1873" s="18"/>
      <c r="BY1873" s="18"/>
      <c r="BZ1873" s="18"/>
      <c r="CA1873" s="18"/>
      <c r="CB1873" s="18"/>
      <c r="CC1873" s="18"/>
      <c r="CD1873" s="18"/>
      <c r="CE1873" s="18"/>
      <c r="CF1873" s="18"/>
      <c r="CG1873" s="18"/>
      <c r="CH1873" s="18"/>
      <c r="CI1873" s="18"/>
      <c r="CJ1873" s="18"/>
      <c r="CK1873" s="18"/>
      <c r="CL1873" s="18"/>
      <c r="CM1873" s="18"/>
      <c r="CN1873" s="18"/>
      <c r="CO1873" s="18"/>
      <c r="CP1873" s="18"/>
      <c r="CQ1873" s="18"/>
      <c r="CR1873" s="18"/>
      <c r="CS1873" s="18"/>
      <c r="CT1873" s="18"/>
      <c r="CU1873" s="18"/>
      <c r="CV1873" s="18"/>
      <c r="CW1873" s="18"/>
      <c r="CX1873" s="18"/>
      <c r="CY1873" s="18"/>
      <c r="CZ1873" s="18"/>
      <c r="DA1873" s="18"/>
      <c r="DB1873" s="18"/>
      <c r="DC1873" s="18"/>
      <c r="DD1873" s="18"/>
      <c r="DE1873" s="18"/>
      <c r="DF1873" s="18"/>
      <c r="DG1873" s="18"/>
      <c r="DH1873" s="18"/>
      <c r="DI1873" s="18"/>
      <c r="DJ1873" s="18"/>
      <c r="DK1873" s="18"/>
      <c r="DL1873" s="18"/>
      <c r="DM1873" s="18"/>
      <c r="DN1873" s="18"/>
      <c r="DO1873" s="56"/>
      <c r="DP1873" s="56"/>
      <c r="DQ1873" s="56"/>
      <c r="DR1873" s="56"/>
      <c r="DS1873" s="56"/>
      <c r="DT1873" s="56"/>
      <c r="DU1873" s="56"/>
      <c r="DV1873" s="56"/>
      <c r="DW1873" s="56"/>
      <c r="DX1873" s="56">
        <v>0</v>
      </c>
      <c r="DY1873" s="56"/>
      <c r="DZ1873" s="56"/>
      <c r="EA1873" s="56"/>
      <c r="EB1873" s="56"/>
      <c r="EC1873" s="56"/>
      <c r="ED1873" s="56"/>
      <c r="EE1873" s="56"/>
      <c r="EF1873" s="56"/>
      <c r="EG1873" s="56"/>
      <c r="EH1873" s="18"/>
      <c r="EI1873" s="18">
        <f t="array" ref="EI1873">IF(SUMPRODUCT(--(DO1873:DS1873&lt;&gt;""))=0, 0,1)</f>
        <v>0</v>
      </c>
      <c r="EJ1873" s="18">
        <f t="array" ref="EJ1873">IF(SUMPRODUCT(--(DT1873:EG1873&lt;&gt;""))=0, 0,1)</f>
        <v>1</v>
      </c>
      <c r="EK1873" s="18" cm="1">
        <f t="array" ref="EK1873">IF(SUMPRODUCT(--(EC1873:EG1873&lt;&gt;""))=0, 0,1)</f>
        <v>0</v>
      </c>
      <c r="EL1873" s="18">
        <f t="array" ref="EL1873">IF(SUMPRODUCT(--(EE1873:EG1873&lt;&gt;""))=0, 0,1)</f>
        <v>0</v>
      </c>
      <c r="EM1873" s="18">
        <f t="shared" si="397"/>
        <v>0</v>
      </c>
      <c r="EN1873" s="18" t="str">
        <f t="shared" si="398"/>
        <v>NA</v>
      </c>
      <c r="EO1873" s="18">
        <f t="shared" si="399"/>
        <v>0</v>
      </c>
      <c r="EP1873" s="18" t="str">
        <f t="shared" si="400"/>
        <v>NA</v>
      </c>
      <c r="EQ1873" s="18" t="str">
        <f t="shared" si="333"/>
        <v>NA</v>
      </c>
      <c r="ER1873" s="18" t="s">
        <v>2084</v>
      </c>
      <c r="ES1873" s="59">
        <v>43949</v>
      </c>
      <c r="ET1873" s="18"/>
      <c r="EU1873" s="18"/>
    </row>
    <row r="1874" spans="1:151" s="1" customFormat="1" ht="15.75" customHeight="1" x14ac:dyDescent="0.2">
      <c r="A1874" s="5" t="s">
        <v>1991</v>
      </c>
      <c r="B1874" s="24" t="s">
        <v>2252</v>
      </c>
      <c r="C1874" s="56">
        <v>1</v>
      </c>
      <c r="D1874" s="18" t="s">
        <v>2674</v>
      </c>
      <c r="E1874" s="18"/>
      <c r="F1874" s="18" t="s">
        <v>3010</v>
      </c>
      <c r="G1874" s="18" t="s">
        <v>2253</v>
      </c>
      <c r="H1874" s="18" t="s">
        <v>2254</v>
      </c>
      <c r="I1874" s="18" t="s">
        <v>667</v>
      </c>
      <c r="J1874" s="18" t="s">
        <v>2255</v>
      </c>
      <c r="K1874" s="18" t="s">
        <v>257</v>
      </c>
      <c r="L1874" s="18" t="s">
        <v>1936</v>
      </c>
      <c r="M1874" s="18" t="s">
        <v>341</v>
      </c>
      <c r="N1874" s="56">
        <v>30</v>
      </c>
      <c r="O1874" s="18" t="s">
        <v>813</v>
      </c>
      <c r="P1874" s="18" t="s">
        <v>2128</v>
      </c>
      <c r="Q1874" s="18" t="s">
        <v>254</v>
      </c>
      <c r="R1874" s="18" t="s">
        <v>2256</v>
      </c>
      <c r="S1874" s="18" t="s">
        <v>2257</v>
      </c>
      <c r="T1874" s="18" t="s">
        <v>2258</v>
      </c>
      <c r="U1874" s="26" t="s">
        <v>257</v>
      </c>
      <c r="V1874" s="26" t="s">
        <v>257</v>
      </c>
      <c r="W1874" s="26" t="s">
        <v>257</v>
      </c>
      <c r="X1874" s="18" t="s">
        <v>2259</v>
      </c>
      <c r="Y1874" s="18">
        <v>39</v>
      </c>
      <c r="Z1874" s="18" t="s">
        <v>2260</v>
      </c>
      <c r="AA1874" s="18" t="s">
        <v>257</v>
      </c>
      <c r="AB1874" s="18">
        <v>43</v>
      </c>
      <c r="AC1874" s="18" t="s">
        <v>595</v>
      </c>
      <c r="AD1874" s="18" t="s">
        <v>595</v>
      </c>
      <c r="AE1874" s="18" t="s">
        <v>595</v>
      </c>
      <c r="AF1874" s="18" t="s">
        <v>595</v>
      </c>
      <c r="AG1874" s="18" t="s">
        <v>595</v>
      </c>
      <c r="AH1874" s="18" t="s">
        <v>595</v>
      </c>
      <c r="AI1874" s="18">
        <v>0.5</v>
      </c>
      <c r="AJ1874" s="18" t="s">
        <v>522</v>
      </c>
      <c r="AK1874" s="18">
        <v>0.5</v>
      </c>
      <c r="AL1874" s="18" t="s">
        <v>2261</v>
      </c>
      <c r="AM1874" s="18" t="s">
        <v>2039</v>
      </c>
      <c r="AN1874" s="18">
        <v>84</v>
      </c>
      <c r="AO1874" s="18" t="s">
        <v>2262</v>
      </c>
      <c r="AP1874" s="18" t="s">
        <v>479</v>
      </c>
      <c r="AQ1874" s="18">
        <v>7</v>
      </c>
      <c r="AR1874" s="18" t="s">
        <v>2263</v>
      </c>
      <c r="AS1874" s="18" t="s">
        <v>257</v>
      </c>
      <c r="AT1874" s="18" t="s">
        <v>257</v>
      </c>
      <c r="AU1874" s="18">
        <v>9.8000000000000007</v>
      </c>
      <c r="AV1874" s="18">
        <v>9.8000000000000007</v>
      </c>
      <c r="AW1874" s="18" t="s">
        <v>557</v>
      </c>
      <c r="AX1874" s="18">
        <v>12</v>
      </c>
      <c r="AY1874" s="18" t="s">
        <v>2264</v>
      </c>
      <c r="AZ1874" s="18" t="s">
        <v>257</v>
      </c>
      <c r="BA1874" s="18" t="s">
        <v>257</v>
      </c>
      <c r="BB1874" s="18" t="s">
        <v>2265</v>
      </c>
      <c r="BC1874" s="18"/>
      <c r="BD1874" s="18"/>
      <c r="BE1874" s="18"/>
      <c r="BF1874" s="18"/>
      <c r="BG1874" s="18"/>
      <c r="BH1874" s="18"/>
      <c r="BI1874" s="18"/>
      <c r="BJ1874" s="18"/>
      <c r="BK1874" s="18"/>
      <c r="BL1874" s="18"/>
      <c r="BM1874" s="18"/>
      <c r="BN1874" s="18"/>
      <c r="BO1874" s="18"/>
      <c r="BP1874" s="18"/>
      <c r="BQ1874" s="18"/>
      <c r="BR1874" s="18"/>
      <c r="BS1874" s="18"/>
      <c r="BT1874" s="18"/>
      <c r="BU1874" s="18"/>
      <c r="BV1874" s="18"/>
      <c r="BW1874" s="18"/>
      <c r="BX1874" s="18"/>
      <c r="BY1874" s="18"/>
      <c r="BZ1874" s="18"/>
      <c r="CA1874" s="18"/>
      <c r="CB1874" s="18"/>
      <c r="CC1874" s="18"/>
      <c r="CD1874" s="18"/>
      <c r="CE1874" s="18"/>
      <c r="CF1874" s="18"/>
      <c r="CG1874" s="18"/>
      <c r="CH1874" s="18"/>
      <c r="CI1874" s="18"/>
      <c r="CJ1874" s="18"/>
      <c r="CK1874" s="18"/>
      <c r="CL1874" s="18"/>
      <c r="CM1874" s="18"/>
      <c r="CN1874" s="18"/>
      <c r="CO1874" s="18"/>
      <c r="CP1874" s="18"/>
      <c r="CQ1874" s="18"/>
      <c r="CR1874" s="18"/>
      <c r="CS1874" s="18"/>
      <c r="CT1874" s="18"/>
      <c r="CU1874" s="18"/>
      <c r="CV1874" s="18"/>
      <c r="CW1874" s="18"/>
      <c r="CX1874" s="18"/>
      <c r="CY1874" s="18"/>
      <c r="CZ1874" s="18"/>
      <c r="DA1874" s="18"/>
      <c r="DB1874" s="18"/>
      <c r="DC1874" s="18"/>
      <c r="DD1874" s="18"/>
      <c r="DE1874" s="18"/>
      <c r="DF1874" s="18"/>
      <c r="DG1874" s="18"/>
      <c r="DH1874" s="18"/>
      <c r="DI1874" s="18"/>
      <c r="DJ1874" s="18"/>
      <c r="DK1874" s="18"/>
      <c r="DL1874" s="18"/>
      <c r="DM1874" s="18"/>
      <c r="DN1874" s="18"/>
      <c r="DO1874" s="56"/>
      <c r="DP1874" s="56"/>
      <c r="DQ1874" s="56"/>
      <c r="DR1874" s="56"/>
      <c r="DS1874" s="56"/>
      <c r="DT1874" s="56"/>
      <c r="DU1874" s="56"/>
      <c r="DV1874" s="56"/>
      <c r="DW1874" s="56"/>
      <c r="DX1874" s="56">
        <v>0</v>
      </c>
      <c r="DY1874" s="56"/>
      <c r="DZ1874" s="56"/>
      <c r="EA1874" s="56"/>
      <c r="EB1874" s="56"/>
      <c r="EC1874" s="56"/>
      <c r="ED1874" s="56"/>
      <c r="EE1874" s="56"/>
      <c r="EF1874" s="56"/>
      <c r="EG1874" s="56"/>
      <c r="EH1874" s="18" t="s">
        <v>2266</v>
      </c>
      <c r="EI1874" s="18">
        <f t="array" ref="EI1874">IF(SUMPRODUCT(--(DO1874:DS1874&lt;&gt;""))=0, 0,1)</f>
        <v>0</v>
      </c>
      <c r="EJ1874" s="18">
        <f t="array" ref="EJ1874">IF(SUMPRODUCT(--(DT1874:EG1874&lt;&gt;""))=0, 0,1)</f>
        <v>1</v>
      </c>
      <c r="EK1874" s="18" cm="1">
        <f t="array" ref="EK1874">IF(SUMPRODUCT(--(EC1874:EG1874&lt;&gt;""))=0, 0,1)</f>
        <v>0</v>
      </c>
      <c r="EL1874" s="18">
        <f t="array" ref="EL1874">IF(SUMPRODUCT(--(EE1874:EG1874&lt;&gt;""))=0, 0,1)</f>
        <v>0</v>
      </c>
      <c r="EM1874" s="18">
        <f t="shared" si="397"/>
        <v>0</v>
      </c>
      <c r="EN1874" s="18" t="str">
        <f t="shared" si="398"/>
        <v>NA</v>
      </c>
      <c r="EO1874" s="18">
        <f t="shared" si="399"/>
        <v>0</v>
      </c>
      <c r="EP1874" s="18" t="str">
        <f t="shared" si="400"/>
        <v>NA</v>
      </c>
      <c r="EQ1874" s="18" t="str">
        <f t="shared" si="333"/>
        <v>NA</v>
      </c>
      <c r="ER1874" s="18" t="s">
        <v>2084</v>
      </c>
      <c r="ES1874" s="59">
        <v>43949</v>
      </c>
      <c r="ET1874" s="18"/>
      <c r="EU1874" s="18"/>
    </row>
    <row r="1875" spans="1:151" s="1" customFormat="1" ht="15.75" customHeight="1" x14ac:dyDescent="0.2">
      <c r="A1875" s="5" t="s">
        <v>1991</v>
      </c>
      <c r="B1875" s="24" t="s">
        <v>2252</v>
      </c>
      <c r="C1875" s="56">
        <v>1</v>
      </c>
      <c r="D1875" s="18" t="s">
        <v>1970</v>
      </c>
      <c r="E1875" s="18"/>
      <c r="F1875" s="18" t="s">
        <v>3010</v>
      </c>
      <c r="G1875" s="18" t="s">
        <v>2253</v>
      </c>
      <c r="H1875" s="18" t="s">
        <v>2254</v>
      </c>
      <c r="I1875" s="18" t="s">
        <v>667</v>
      </c>
      <c r="J1875" s="18" t="s">
        <v>2255</v>
      </c>
      <c r="K1875" s="18" t="s">
        <v>257</v>
      </c>
      <c r="L1875" s="18" t="s">
        <v>1936</v>
      </c>
      <c r="M1875" s="18" t="s">
        <v>341</v>
      </c>
      <c r="N1875" s="56">
        <v>30</v>
      </c>
      <c r="O1875" s="18" t="s">
        <v>813</v>
      </c>
      <c r="P1875" s="18" t="s">
        <v>2128</v>
      </c>
      <c r="Q1875" s="18" t="s">
        <v>254</v>
      </c>
      <c r="R1875" s="18" t="s">
        <v>2256</v>
      </c>
      <c r="S1875" s="18" t="s">
        <v>2257</v>
      </c>
      <c r="T1875" s="18" t="s">
        <v>2258</v>
      </c>
      <c r="U1875" s="26" t="s">
        <v>257</v>
      </c>
      <c r="V1875" s="26" t="s">
        <v>257</v>
      </c>
      <c r="W1875" s="26" t="s">
        <v>257</v>
      </c>
      <c r="X1875" s="18" t="s">
        <v>2259</v>
      </c>
      <c r="Y1875" s="18">
        <v>154</v>
      </c>
      <c r="Z1875" s="18" t="s">
        <v>2260</v>
      </c>
      <c r="AA1875" s="18" t="s">
        <v>257</v>
      </c>
      <c r="AB1875" s="18">
        <v>169</v>
      </c>
      <c r="AC1875" s="18" t="s">
        <v>595</v>
      </c>
      <c r="AD1875" s="18" t="s">
        <v>595</v>
      </c>
      <c r="AE1875" s="18" t="s">
        <v>595</v>
      </c>
      <c r="AF1875" s="18" t="s">
        <v>595</v>
      </c>
      <c r="AG1875" s="18" t="s">
        <v>595</v>
      </c>
      <c r="AH1875" s="18" t="s">
        <v>595</v>
      </c>
      <c r="AI1875" s="18">
        <v>0.5</v>
      </c>
      <c r="AJ1875" s="18" t="s">
        <v>522</v>
      </c>
      <c r="AK1875" s="18">
        <v>0.5</v>
      </c>
      <c r="AL1875" s="18" t="s">
        <v>2261</v>
      </c>
      <c r="AM1875" s="18" t="s">
        <v>2039</v>
      </c>
      <c r="AN1875" s="18">
        <v>70.900000000000006</v>
      </c>
      <c r="AO1875" s="18" t="s">
        <v>2262</v>
      </c>
      <c r="AP1875" s="18" t="s">
        <v>479</v>
      </c>
      <c r="AQ1875" s="18">
        <v>7</v>
      </c>
      <c r="AR1875" s="18" t="s">
        <v>2263</v>
      </c>
      <c r="AS1875" s="18" t="s">
        <v>257</v>
      </c>
      <c r="AT1875" s="18" t="s">
        <v>257</v>
      </c>
      <c r="AU1875" s="18">
        <v>4.8</v>
      </c>
      <c r="AV1875" s="18">
        <v>4.8</v>
      </c>
      <c r="AW1875" s="18" t="s">
        <v>557</v>
      </c>
      <c r="AX1875" s="18">
        <v>12</v>
      </c>
      <c r="AY1875" s="18" t="s">
        <v>2264</v>
      </c>
      <c r="AZ1875" s="18" t="s">
        <v>257</v>
      </c>
      <c r="BA1875" s="18" t="s">
        <v>257</v>
      </c>
      <c r="BB1875" s="18" t="s">
        <v>2265</v>
      </c>
      <c r="BC1875" s="18"/>
      <c r="BD1875" s="18"/>
      <c r="BE1875" s="18"/>
      <c r="BF1875" s="18"/>
      <c r="BG1875" s="18"/>
      <c r="BH1875" s="18"/>
      <c r="BI1875" s="18"/>
      <c r="BJ1875" s="18"/>
      <c r="BK1875" s="18"/>
      <c r="BL1875" s="18"/>
      <c r="BM1875" s="18"/>
      <c r="BN1875" s="18"/>
      <c r="BO1875" s="18"/>
      <c r="BP1875" s="18"/>
      <c r="BQ1875" s="18"/>
      <c r="BR1875" s="18"/>
      <c r="BS1875" s="18"/>
      <c r="BT1875" s="18"/>
      <c r="BU1875" s="18"/>
      <c r="BV1875" s="18"/>
      <c r="BW1875" s="18"/>
      <c r="BX1875" s="18"/>
      <c r="BY1875" s="18"/>
      <c r="BZ1875" s="18"/>
      <c r="CA1875" s="18"/>
      <c r="CB1875" s="18"/>
      <c r="CC1875" s="18"/>
      <c r="CD1875" s="18"/>
      <c r="CE1875" s="18"/>
      <c r="CF1875" s="18"/>
      <c r="CG1875" s="18"/>
      <c r="CH1875" s="18"/>
      <c r="CI1875" s="18"/>
      <c r="CJ1875" s="18"/>
      <c r="CK1875" s="18"/>
      <c r="CL1875" s="18"/>
      <c r="CM1875" s="18"/>
      <c r="CN1875" s="18"/>
      <c r="CO1875" s="18"/>
      <c r="CP1875" s="18"/>
      <c r="CQ1875" s="18"/>
      <c r="CR1875" s="18"/>
      <c r="CS1875" s="18"/>
      <c r="CT1875" s="18"/>
      <c r="CU1875" s="18"/>
      <c r="CV1875" s="18"/>
      <c r="CW1875" s="18"/>
      <c r="CX1875" s="18"/>
      <c r="CY1875" s="18"/>
      <c r="CZ1875" s="18"/>
      <c r="DA1875" s="18"/>
      <c r="DB1875" s="18"/>
      <c r="DC1875" s="18"/>
      <c r="DD1875" s="18"/>
      <c r="DE1875" s="18"/>
      <c r="DF1875" s="18"/>
      <c r="DG1875" s="18"/>
      <c r="DH1875" s="18"/>
      <c r="DI1875" s="18"/>
      <c r="DJ1875" s="18"/>
      <c r="DK1875" s="18"/>
      <c r="DL1875" s="18"/>
      <c r="DM1875" s="18"/>
      <c r="DN1875" s="18"/>
      <c r="DO1875" s="56"/>
      <c r="DP1875" s="56"/>
      <c r="DQ1875" s="56"/>
      <c r="DR1875" s="56"/>
      <c r="DS1875" s="56"/>
      <c r="DT1875" s="56"/>
      <c r="DU1875" s="56"/>
      <c r="DV1875" s="56"/>
      <c r="DW1875" s="56"/>
      <c r="DX1875" s="56">
        <v>1</v>
      </c>
      <c r="DY1875" s="56"/>
      <c r="DZ1875" s="56"/>
      <c r="EA1875" s="56"/>
      <c r="EB1875" s="56"/>
      <c r="EC1875" s="56"/>
      <c r="ED1875" s="56"/>
      <c r="EE1875" s="56"/>
      <c r="EF1875" s="56"/>
      <c r="EG1875" s="56"/>
      <c r="EH1875" s="18"/>
      <c r="EI1875" s="18">
        <f t="array" ref="EI1875">IF(SUMPRODUCT(--(DO1875:DS1875&lt;&gt;""))=0, 0,1)</f>
        <v>0</v>
      </c>
      <c r="EJ1875" s="18">
        <f t="array" ref="EJ1875">IF(SUMPRODUCT(--(DT1875:EG1875&lt;&gt;""))=0, 0,1)</f>
        <v>1</v>
      </c>
      <c r="EK1875" s="18" cm="1">
        <f t="array" ref="EK1875">IF(SUMPRODUCT(--(EC1875:EG1875&lt;&gt;""))=0, 0,1)</f>
        <v>0</v>
      </c>
      <c r="EL1875" s="18">
        <f t="array" ref="EL1875">IF(SUMPRODUCT(--(EE1875:EG1875&lt;&gt;""))=0, 0,1)</f>
        <v>0</v>
      </c>
      <c r="EM1875" s="18">
        <f t="shared" si="397"/>
        <v>1</v>
      </c>
      <c r="EN1875" s="18" t="str">
        <f t="shared" si="398"/>
        <v>NA</v>
      </c>
      <c r="EO1875" s="18">
        <f t="shared" si="399"/>
        <v>1</v>
      </c>
      <c r="EP1875" s="18" t="str">
        <f t="shared" si="400"/>
        <v>NA</v>
      </c>
      <c r="EQ1875" s="18" t="str">
        <f t="shared" si="333"/>
        <v>NA</v>
      </c>
      <c r="ER1875" s="18" t="s">
        <v>2084</v>
      </c>
      <c r="ES1875" s="59">
        <v>43949</v>
      </c>
      <c r="ET1875" s="18"/>
      <c r="EU1875" s="18"/>
    </row>
    <row r="1876" spans="1:151" s="1" customFormat="1" ht="15.75" customHeight="1" x14ac:dyDescent="0.2">
      <c r="A1876" s="5" t="s">
        <v>1996</v>
      </c>
      <c r="B1876" s="24" t="s">
        <v>2267</v>
      </c>
      <c r="C1876" s="56">
        <v>1</v>
      </c>
      <c r="D1876" s="18" t="s">
        <v>2675</v>
      </c>
      <c r="E1876" s="18" t="s">
        <v>2946</v>
      </c>
      <c r="F1876" s="18" t="s">
        <v>553</v>
      </c>
      <c r="G1876" s="18" t="s">
        <v>609</v>
      </c>
      <c r="H1876" s="18" t="s">
        <v>1464</v>
      </c>
      <c r="I1876" s="18" t="s">
        <v>584</v>
      </c>
      <c r="J1876" s="18" t="s">
        <v>257</v>
      </c>
      <c r="K1876" s="18" t="s">
        <v>257</v>
      </c>
      <c r="L1876" s="18" t="s">
        <v>257</v>
      </c>
      <c r="M1876" s="18" t="s">
        <v>253</v>
      </c>
      <c r="N1876" s="56">
        <v>74</v>
      </c>
      <c r="O1876" s="18" t="s">
        <v>2268</v>
      </c>
      <c r="P1876" s="18" t="s">
        <v>2128</v>
      </c>
      <c r="Q1876" s="18" t="s">
        <v>254</v>
      </c>
      <c r="R1876" s="18" t="s">
        <v>2269</v>
      </c>
      <c r="S1876" s="18" t="s">
        <v>2270</v>
      </c>
      <c r="T1876" s="26" t="s">
        <v>257</v>
      </c>
      <c r="U1876" s="26" t="s">
        <v>257</v>
      </c>
      <c r="V1876" s="26" t="s">
        <v>257</v>
      </c>
      <c r="W1876" s="26" t="s">
        <v>257</v>
      </c>
      <c r="X1876" s="18" t="s">
        <v>2271</v>
      </c>
      <c r="Y1876" s="18">
        <v>0.19</v>
      </c>
      <c r="Z1876" s="18" t="s">
        <v>2202</v>
      </c>
      <c r="AA1876" s="18" t="s">
        <v>257</v>
      </c>
      <c r="AB1876" s="55">
        <f t="shared" ref="AB1876:AB1939" si="410">VALUE(Y1876)</f>
        <v>0.19</v>
      </c>
      <c r="AC1876" s="18" t="s">
        <v>479</v>
      </c>
      <c r="AD1876" s="18">
        <v>14</v>
      </c>
      <c r="AE1876" s="18" t="s">
        <v>2272</v>
      </c>
      <c r="AF1876" s="18">
        <v>0.02</v>
      </c>
      <c r="AG1876" s="18">
        <v>0.02</v>
      </c>
      <c r="AH1876" s="18" t="s">
        <v>557</v>
      </c>
      <c r="AI1876" s="18">
        <v>0</v>
      </c>
      <c r="AJ1876" s="18" t="s">
        <v>522</v>
      </c>
      <c r="AK1876" s="18">
        <v>0</v>
      </c>
      <c r="AL1876" s="18" t="s">
        <v>2273</v>
      </c>
      <c r="AM1876" s="18" t="s">
        <v>1907</v>
      </c>
      <c r="AN1876" s="18">
        <v>0</v>
      </c>
      <c r="AO1876" s="18" t="s">
        <v>1865</v>
      </c>
      <c r="AP1876" s="18" t="s">
        <v>1866</v>
      </c>
      <c r="AQ1876" s="18">
        <v>9</v>
      </c>
      <c r="AR1876" s="18" t="s">
        <v>561</v>
      </c>
      <c r="AS1876" s="18" t="s">
        <v>257</v>
      </c>
      <c r="AT1876" s="18" t="s">
        <v>257</v>
      </c>
      <c r="AU1876" s="18" t="s">
        <v>257</v>
      </c>
      <c r="AV1876" s="18" t="s">
        <v>257</v>
      </c>
      <c r="AW1876" s="18" t="s">
        <v>257</v>
      </c>
      <c r="AX1876" s="18">
        <v>0</v>
      </c>
      <c r="AY1876" s="18" t="s">
        <v>522</v>
      </c>
      <c r="AZ1876" s="18" t="s">
        <v>257</v>
      </c>
      <c r="BA1876" s="18" t="s">
        <v>257</v>
      </c>
      <c r="BB1876" s="18" t="s">
        <v>1868</v>
      </c>
      <c r="BC1876" s="18" t="s">
        <v>1869</v>
      </c>
      <c r="BD1876" s="18">
        <v>0</v>
      </c>
      <c r="BE1876" s="18" t="s">
        <v>1865</v>
      </c>
      <c r="BF1876" s="18" t="s">
        <v>257</v>
      </c>
      <c r="BG1876" s="18">
        <v>9</v>
      </c>
      <c r="BH1876" s="18" t="s">
        <v>561</v>
      </c>
      <c r="BI1876" s="18" t="s">
        <v>257</v>
      </c>
      <c r="BJ1876" s="18" t="s">
        <v>257</v>
      </c>
      <c r="BK1876" s="18" t="s">
        <v>257</v>
      </c>
      <c r="BL1876" s="18" t="s">
        <v>257</v>
      </c>
      <c r="BM1876" s="18" t="s">
        <v>257</v>
      </c>
      <c r="BN1876" s="18">
        <v>0</v>
      </c>
      <c r="BO1876" s="18" t="s">
        <v>522</v>
      </c>
      <c r="BP1876" s="18" t="s">
        <v>257</v>
      </c>
      <c r="BQ1876" s="18" t="s">
        <v>257</v>
      </c>
      <c r="BR1876" s="18" t="s">
        <v>1868</v>
      </c>
      <c r="BS1876" s="18" t="s">
        <v>307</v>
      </c>
      <c r="BT1876" s="63">
        <v>0.70299999999999996</v>
      </c>
      <c r="BU1876" s="18" t="s">
        <v>563</v>
      </c>
      <c r="BV1876" s="18" t="s">
        <v>479</v>
      </c>
      <c r="BW1876" s="18">
        <v>9</v>
      </c>
      <c r="BX1876" s="18" t="s">
        <v>561</v>
      </c>
      <c r="BY1876" s="63" t="s">
        <v>257</v>
      </c>
      <c r="BZ1876" s="63">
        <v>0.71899999999999997</v>
      </c>
      <c r="CA1876" s="63">
        <v>1.6E-2</v>
      </c>
      <c r="CB1876" s="63">
        <f t="shared" ref="CB1876:CB1923" si="411">BZ1876-BT1876</f>
        <v>1.6000000000000014E-2</v>
      </c>
      <c r="CC1876" s="18" t="s">
        <v>557</v>
      </c>
      <c r="CD1876" s="18">
        <v>0</v>
      </c>
      <c r="CE1876" s="18" t="s">
        <v>522</v>
      </c>
      <c r="CF1876" s="18" t="s">
        <v>257</v>
      </c>
      <c r="CG1876" s="18" t="s">
        <v>257</v>
      </c>
      <c r="CH1876" s="18" t="s">
        <v>1870</v>
      </c>
      <c r="CI1876" s="18" t="s">
        <v>437</v>
      </c>
      <c r="CJ1876" s="18">
        <v>6.6600000000000001E-3</v>
      </c>
      <c r="CK1876" s="18" t="s">
        <v>1871</v>
      </c>
      <c r="CL1876" s="18" t="s">
        <v>479</v>
      </c>
      <c r="CM1876" s="18">
        <v>9</v>
      </c>
      <c r="CN1876" s="18" t="s">
        <v>561</v>
      </c>
      <c r="CO1876" s="18" t="s">
        <v>257</v>
      </c>
      <c r="CP1876" s="18">
        <v>7.3600000000000002E-3</v>
      </c>
      <c r="CQ1876" s="18">
        <v>6.9999999999999999E-4</v>
      </c>
      <c r="CR1876" s="18">
        <f>CP1876-CJ1876</f>
        <v>7.000000000000001E-4</v>
      </c>
      <c r="CS1876" s="18" t="s">
        <v>557</v>
      </c>
      <c r="CT1876" s="18">
        <v>0</v>
      </c>
      <c r="CU1876" s="18" t="s">
        <v>522</v>
      </c>
      <c r="CV1876" s="18" t="s">
        <v>257</v>
      </c>
      <c r="CW1876" s="18" t="s">
        <v>257</v>
      </c>
      <c r="CX1876" s="3" t="s">
        <v>1872</v>
      </c>
      <c r="CY1876" s="18"/>
      <c r="CZ1876" s="18"/>
      <c r="DA1876" s="18"/>
      <c r="DB1876" s="18"/>
      <c r="DC1876" s="18"/>
      <c r="DD1876" s="18"/>
      <c r="DE1876" s="18"/>
      <c r="DF1876" s="18"/>
      <c r="DG1876" s="18"/>
      <c r="DH1876" s="18"/>
      <c r="DI1876" s="18"/>
      <c r="DJ1876" s="18"/>
      <c r="DK1876" s="18"/>
      <c r="DL1876" s="18"/>
      <c r="DM1876" s="18"/>
      <c r="DN1876" s="18"/>
      <c r="DO1876" s="56">
        <v>0</v>
      </c>
      <c r="DP1876" s="56"/>
      <c r="DQ1876" s="56"/>
      <c r="DR1876" s="56"/>
      <c r="DS1876" s="56"/>
      <c r="DT1876" s="56"/>
      <c r="DU1876" s="56"/>
      <c r="DV1876" s="56">
        <v>0</v>
      </c>
      <c r="DW1876" s="56"/>
      <c r="DX1876" s="56"/>
      <c r="DY1876" s="56"/>
      <c r="DZ1876" s="18">
        <v>0</v>
      </c>
      <c r="EA1876" s="56"/>
      <c r="EB1876" s="56"/>
      <c r="EC1876" s="56"/>
      <c r="ED1876" s="56"/>
      <c r="EE1876" s="56">
        <v>0</v>
      </c>
      <c r="EF1876" s="56">
        <v>0</v>
      </c>
      <c r="EG1876" s="56">
        <v>0</v>
      </c>
      <c r="EH1876" s="18"/>
      <c r="EI1876" s="18">
        <f t="array" ref="EI1876">IF(SUMPRODUCT(--(DO1876:DS1876&lt;&gt;""))=0, 0,1)</f>
        <v>1</v>
      </c>
      <c r="EJ1876" s="18">
        <f t="array" ref="EJ1876">IF(SUMPRODUCT(--(DT1876:EG1876&lt;&gt;""))=0, 0,1)</f>
        <v>1</v>
      </c>
      <c r="EK1876" s="18" cm="1">
        <f t="array" ref="EK1876">IF(SUMPRODUCT(--(EC1876:EG1876&lt;&gt;""))=0, 0,1)</f>
        <v>1</v>
      </c>
      <c r="EL1876" s="18">
        <f t="array" ref="EL1876">IF(SUMPRODUCT(--(EE1876:EG1876&lt;&gt;""))=0, 0,1)</f>
        <v>1</v>
      </c>
      <c r="EM1876" s="18">
        <f t="shared" si="397"/>
        <v>0</v>
      </c>
      <c r="EN1876" s="18">
        <f t="shared" si="398"/>
        <v>0</v>
      </c>
      <c r="EO1876" s="18">
        <f t="shared" si="399"/>
        <v>0</v>
      </c>
      <c r="EP1876" s="18">
        <f t="shared" si="400"/>
        <v>0</v>
      </c>
      <c r="EQ1876" s="18">
        <f t="shared" si="333"/>
        <v>0</v>
      </c>
      <c r="ER1876" s="18" t="s">
        <v>2081</v>
      </c>
      <c r="ES1876" s="59">
        <v>43969</v>
      </c>
      <c r="ET1876" s="18" t="s">
        <v>1873</v>
      </c>
      <c r="EU1876" s="18"/>
    </row>
    <row r="1877" spans="1:151" s="1" customFormat="1" ht="15.75" customHeight="1" x14ac:dyDescent="0.2">
      <c r="A1877" s="5" t="s">
        <v>1996</v>
      </c>
      <c r="B1877" s="24" t="s">
        <v>2267</v>
      </c>
      <c r="C1877" s="56">
        <v>1</v>
      </c>
      <c r="D1877" s="18" t="s">
        <v>2676</v>
      </c>
      <c r="E1877" s="18" t="s">
        <v>2946</v>
      </c>
      <c r="F1877" s="18" t="s">
        <v>553</v>
      </c>
      <c r="G1877" s="18" t="s">
        <v>609</v>
      </c>
      <c r="H1877" s="18" t="s">
        <v>1464</v>
      </c>
      <c r="I1877" s="18" t="s">
        <v>584</v>
      </c>
      <c r="J1877" s="18" t="s">
        <v>257</v>
      </c>
      <c r="K1877" s="18" t="s">
        <v>257</v>
      </c>
      <c r="L1877" s="18" t="s">
        <v>257</v>
      </c>
      <c r="M1877" s="18" t="s">
        <v>253</v>
      </c>
      <c r="N1877" s="56">
        <v>74</v>
      </c>
      <c r="O1877" s="18" t="s">
        <v>2268</v>
      </c>
      <c r="P1877" s="18" t="s">
        <v>2128</v>
      </c>
      <c r="Q1877" s="18" t="s">
        <v>254</v>
      </c>
      <c r="R1877" s="18" t="s">
        <v>2269</v>
      </c>
      <c r="S1877" s="18" t="s">
        <v>2270</v>
      </c>
      <c r="T1877" s="26" t="s">
        <v>257</v>
      </c>
      <c r="U1877" s="26" t="s">
        <v>257</v>
      </c>
      <c r="V1877" s="26" t="s">
        <v>257</v>
      </c>
      <c r="W1877" s="26" t="s">
        <v>257</v>
      </c>
      <c r="X1877" s="18" t="s">
        <v>2271</v>
      </c>
      <c r="Y1877" s="18">
        <v>1.31</v>
      </c>
      <c r="Z1877" s="18" t="s">
        <v>2202</v>
      </c>
      <c r="AA1877" s="18" t="s">
        <v>257</v>
      </c>
      <c r="AB1877" s="55">
        <f t="shared" si="410"/>
        <v>1.31</v>
      </c>
      <c r="AC1877" s="18" t="s">
        <v>479</v>
      </c>
      <c r="AD1877" s="18">
        <v>14</v>
      </c>
      <c r="AE1877" s="18" t="s">
        <v>2272</v>
      </c>
      <c r="AF1877" s="18">
        <v>0.04</v>
      </c>
      <c r="AG1877" s="18">
        <v>0.04</v>
      </c>
      <c r="AH1877" s="18" t="s">
        <v>557</v>
      </c>
      <c r="AI1877" s="18">
        <v>0</v>
      </c>
      <c r="AJ1877" s="18" t="s">
        <v>522</v>
      </c>
      <c r="AK1877" s="18">
        <v>0</v>
      </c>
      <c r="AL1877" s="18" t="s">
        <v>2273</v>
      </c>
      <c r="AM1877" s="18" t="s">
        <v>1907</v>
      </c>
      <c r="AN1877" s="18">
        <v>0</v>
      </c>
      <c r="AO1877" s="18" t="s">
        <v>1865</v>
      </c>
      <c r="AP1877" s="18" t="s">
        <v>1866</v>
      </c>
      <c r="AQ1877" s="18">
        <v>9</v>
      </c>
      <c r="AR1877" s="18" t="s">
        <v>561</v>
      </c>
      <c r="AS1877" s="18" t="s">
        <v>257</v>
      </c>
      <c r="AT1877" s="18" t="s">
        <v>257</v>
      </c>
      <c r="AU1877" s="18" t="s">
        <v>257</v>
      </c>
      <c r="AV1877" s="18" t="s">
        <v>257</v>
      </c>
      <c r="AW1877" s="18" t="s">
        <v>257</v>
      </c>
      <c r="AX1877" s="18">
        <v>0</v>
      </c>
      <c r="AY1877" s="18" t="s">
        <v>522</v>
      </c>
      <c r="AZ1877" s="18" t="s">
        <v>257</v>
      </c>
      <c r="BA1877" s="18" t="s">
        <v>257</v>
      </c>
      <c r="BB1877" s="18" t="s">
        <v>1868</v>
      </c>
      <c r="BC1877" s="18" t="s">
        <v>1869</v>
      </c>
      <c r="BD1877" s="18">
        <v>0</v>
      </c>
      <c r="BE1877" s="18" t="s">
        <v>1865</v>
      </c>
      <c r="BF1877" s="18" t="s">
        <v>257</v>
      </c>
      <c r="BG1877" s="18">
        <v>9</v>
      </c>
      <c r="BH1877" s="18" t="s">
        <v>561</v>
      </c>
      <c r="BI1877" s="18" t="s">
        <v>257</v>
      </c>
      <c r="BJ1877" s="18" t="s">
        <v>257</v>
      </c>
      <c r="BK1877" s="18" t="s">
        <v>257</v>
      </c>
      <c r="BL1877" s="18" t="s">
        <v>257</v>
      </c>
      <c r="BM1877" s="18" t="s">
        <v>257</v>
      </c>
      <c r="BN1877" s="18">
        <v>0</v>
      </c>
      <c r="BO1877" s="18" t="s">
        <v>522</v>
      </c>
      <c r="BP1877" s="18" t="s">
        <v>257</v>
      </c>
      <c r="BQ1877" s="18" t="s">
        <v>257</v>
      </c>
      <c r="BR1877" s="18" t="s">
        <v>1868</v>
      </c>
      <c r="BS1877" s="18" t="s">
        <v>307</v>
      </c>
      <c r="BT1877" s="63">
        <v>0.67100000000000004</v>
      </c>
      <c r="BU1877" s="18" t="s">
        <v>563</v>
      </c>
      <c r="BV1877" s="18" t="s">
        <v>479</v>
      </c>
      <c r="BW1877" s="18">
        <v>9</v>
      </c>
      <c r="BX1877" s="18" t="s">
        <v>561</v>
      </c>
      <c r="BY1877" s="63" t="s">
        <v>257</v>
      </c>
      <c r="BZ1877" s="63">
        <v>0.68600000000000005</v>
      </c>
      <c r="CA1877" s="63">
        <v>1.4999999999999999E-2</v>
      </c>
      <c r="CB1877" s="63">
        <f t="shared" si="411"/>
        <v>1.5000000000000013E-2</v>
      </c>
      <c r="CC1877" s="18" t="s">
        <v>557</v>
      </c>
      <c r="CD1877" s="18">
        <v>0</v>
      </c>
      <c r="CE1877" s="18" t="s">
        <v>522</v>
      </c>
      <c r="CF1877" s="18" t="s">
        <v>257</v>
      </c>
      <c r="CG1877" s="18" t="s">
        <v>257</v>
      </c>
      <c r="CH1877" s="18" t="s">
        <v>1870</v>
      </c>
      <c r="CI1877" s="18"/>
      <c r="CJ1877" s="18"/>
      <c r="CK1877" s="18"/>
      <c r="CL1877" s="18"/>
      <c r="CM1877" s="18"/>
      <c r="CN1877" s="18"/>
      <c r="CO1877" s="18"/>
      <c r="CP1877" s="18"/>
      <c r="CQ1877" s="18"/>
      <c r="CR1877" s="18"/>
      <c r="CS1877" s="18"/>
      <c r="CT1877" s="18"/>
      <c r="CU1877" s="18"/>
      <c r="CV1877" s="18"/>
      <c r="CW1877" s="18"/>
      <c r="CX1877" s="3"/>
      <c r="CY1877" s="18"/>
      <c r="CZ1877" s="18"/>
      <c r="DA1877" s="18"/>
      <c r="DB1877" s="18"/>
      <c r="DC1877" s="18"/>
      <c r="DD1877" s="18"/>
      <c r="DE1877" s="18"/>
      <c r="DF1877" s="18"/>
      <c r="DG1877" s="18"/>
      <c r="DH1877" s="18"/>
      <c r="DI1877" s="18"/>
      <c r="DJ1877" s="18"/>
      <c r="DK1877" s="18"/>
      <c r="DL1877" s="18"/>
      <c r="DM1877" s="18"/>
      <c r="DN1877" s="18"/>
      <c r="DO1877" s="56">
        <v>0</v>
      </c>
      <c r="DP1877" s="56"/>
      <c r="DQ1877" s="56"/>
      <c r="DR1877" s="56"/>
      <c r="DS1877" s="56"/>
      <c r="DT1877" s="56"/>
      <c r="DU1877" s="56"/>
      <c r="DV1877" s="56">
        <v>0</v>
      </c>
      <c r="DW1877" s="56"/>
      <c r="DX1877" s="56"/>
      <c r="DY1877" s="56"/>
      <c r="DZ1877" s="56"/>
      <c r="EA1877" s="56"/>
      <c r="EB1877" s="56"/>
      <c r="EC1877" s="56"/>
      <c r="ED1877" s="56"/>
      <c r="EE1877" s="56">
        <v>0</v>
      </c>
      <c r="EF1877" s="56">
        <v>0</v>
      </c>
      <c r="EG1877" s="56">
        <v>0</v>
      </c>
      <c r="EH1877" s="18"/>
      <c r="EI1877" s="18">
        <f t="array" ref="EI1877">IF(SUMPRODUCT(--(DO1877:DS1877&lt;&gt;""))=0, 0,1)</f>
        <v>1</v>
      </c>
      <c r="EJ1877" s="18">
        <f t="array" ref="EJ1877">IF(SUMPRODUCT(--(DT1877:EG1877&lt;&gt;""))=0, 0,1)</f>
        <v>1</v>
      </c>
      <c r="EK1877" s="18" cm="1">
        <f t="array" ref="EK1877">IF(SUMPRODUCT(--(EC1877:EG1877&lt;&gt;""))=0, 0,1)</f>
        <v>1</v>
      </c>
      <c r="EL1877" s="18">
        <f t="array" ref="EL1877">IF(SUMPRODUCT(--(EE1877:EG1877&lt;&gt;""))=0, 0,1)</f>
        <v>1</v>
      </c>
      <c r="EM1877" s="18">
        <f t="shared" si="397"/>
        <v>0</v>
      </c>
      <c r="EN1877" s="18">
        <f t="shared" si="398"/>
        <v>0</v>
      </c>
      <c r="EO1877" s="18">
        <f t="shared" si="399"/>
        <v>0</v>
      </c>
      <c r="EP1877" s="18">
        <f t="shared" si="400"/>
        <v>0</v>
      </c>
      <c r="EQ1877" s="18">
        <f t="shared" si="333"/>
        <v>0</v>
      </c>
      <c r="ER1877" s="18" t="s">
        <v>2081</v>
      </c>
      <c r="ES1877" s="59">
        <v>43969</v>
      </c>
      <c r="ET1877" s="18" t="s">
        <v>1873</v>
      </c>
      <c r="EU1877" s="18"/>
    </row>
    <row r="1878" spans="1:151" s="1" customFormat="1" ht="15.75" customHeight="1" x14ac:dyDescent="0.2">
      <c r="A1878" s="5" t="s">
        <v>1996</v>
      </c>
      <c r="B1878" s="24" t="s">
        <v>2267</v>
      </c>
      <c r="C1878" s="56">
        <v>1</v>
      </c>
      <c r="D1878" s="18" t="s">
        <v>2677</v>
      </c>
      <c r="E1878" s="18" t="s">
        <v>2946</v>
      </c>
      <c r="F1878" s="18" t="s">
        <v>553</v>
      </c>
      <c r="G1878" s="18" t="s">
        <v>609</v>
      </c>
      <c r="H1878" s="18" t="s">
        <v>1464</v>
      </c>
      <c r="I1878" s="18" t="s">
        <v>584</v>
      </c>
      <c r="J1878" s="18" t="s">
        <v>257</v>
      </c>
      <c r="K1878" s="18" t="s">
        <v>257</v>
      </c>
      <c r="L1878" s="18" t="s">
        <v>257</v>
      </c>
      <c r="M1878" s="18" t="s">
        <v>253</v>
      </c>
      <c r="N1878" s="56">
        <v>74</v>
      </c>
      <c r="O1878" s="18" t="s">
        <v>2268</v>
      </c>
      <c r="P1878" s="18" t="s">
        <v>2128</v>
      </c>
      <c r="Q1878" s="18" t="s">
        <v>254</v>
      </c>
      <c r="R1878" s="18" t="s">
        <v>2269</v>
      </c>
      <c r="S1878" s="18" t="s">
        <v>2270</v>
      </c>
      <c r="T1878" s="26" t="s">
        <v>257</v>
      </c>
      <c r="U1878" s="26" t="s">
        <v>257</v>
      </c>
      <c r="V1878" s="26" t="s">
        <v>257</v>
      </c>
      <c r="W1878" s="26" t="s">
        <v>257</v>
      </c>
      <c r="X1878" s="18" t="s">
        <v>2271</v>
      </c>
      <c r="Y1878" s="18">
        <v>3.22</v>
      </c>
      <c r="Z1878" s="18" t="s">
        <v>2202</v>
      </c>
      <c r="AA1878" s="18" t="s">
        <v>257</v>
      </c>
      <c r="AB1878" s="55">
        <f t="shared" si="410"/>
        <v>3.22</v>
      </c>
      <c r="AC1878" s="18" t="s">
        <v>479</v>
      </c>
      <c r="AD1878" s="18">
        <v>14</v>
      </c>
      <c r="AE1878" s="18" t="s">
        <v>2272</v>
      </c>
      <c r="AF1878" s="18">
        <v>7.0000000000000007E-2</v>
      </c>
      <c r="AG1878" s="18">
        <v>7.0000000000000007E-2</v>
      </c>
      <c r="AH1878" s="18" t="s">
        <v>557</v>
      </c>
      <c r="AI1878" s="18">
        <v>0</v>
      </c>
      <c r="AJ1878" s="18" t="s">
        <v>522</v>
      </c>
      <c r="AK1878" s="18">
        <v>0</v>
      </c>
      <c r="AL1878" s="18" t="s">
        <v>2273</v>
      </c>
      <c r="AM1878" s="18" t="s">
        <v>1907</v>
      </c>
      <c r="AN1878" s="18">
        <v>0</v>
      </c>
      <c r="AO1878" s="18" t="s">
        <v>1865</v>
      </c>
      <c r="AP1878" s="18" t="s">
        <v>1866</v>
      </c>
      <c r="AQ1878" s="18">
        <v>9</v>
      </c>
      <c r="AR1878" s="18" t="s">
        <v>561</v>
      </c>
      <c r="AS1878" s="18" t="s">
        <v>257</v>
      </c>
      <c r="AT1878" s="18" t="s">
        <v>257</v>
      </c>
      <c r="AU1878" s="18" t="s">
        <v>257</v>
      </c>
      <c r="AV1878" s="18" t="s">
        <v>257</v>
      </c>
      <c r="AW1878" s="18" t="s">
        <v>257</v>
      </c>
      <c r="AX1878" s="18">
        <v>0</v>
      </c>
      <c r="AY1878" s="18" t="s">
        <v>522</v>
      </c>
      <c r="AZ1878" s="18" t="s">
        <v>257</v>
      </c>
      <c r="BA1878" s="18" t="s">
        <v>257</v>
      </c>
      <c r="BB1878" s="18" t="s">
        <v>1868</v>
      </c>
      <c r="BC1878" s="18" t="s">
        <v>1869</v>
      </c>
      <c r="BD1878" s="18">
        <v>0</v>
      </c>
      <c r="BE1878" s="18" t="s">
        <v>1865</v>
      </c>
      <c r="BF1878" s="18" t="s">
        <v>257</v>
      </c>
      <c r="BG1878" s="18">
        <v>9</v>
      </c>
      <c r="BH1878" s="18" t="s">
        <v>561</v>
      </c>
      <c r="BI1878" s="18" t="s">
        <v>257</v>
      </c>
      <c r="BJ1878" s="18" t="s">
        <v>257</v>
      </c>
      <c r="BK1878" s="18" t="s">
        <v>257</v>
      </c>
      <c r="BL1878" s="18" t="s">
        <v>257</v>
      </c>
      <c r="BM1878" s="18" t="s">
        <v>257</v>
      </c>
      <c r="BN1878" s="18">
        <v>0</v>
      </c>
      <c r="BO1878" s="18" t="s">
        <v>522</v>
      </c>
      <c r="BP1878" s="18" t="s">
        <v>257</v>
      </c>
      <c r="BQ1878" s="18" t="s">
        <v>257</v>
      </c>
      <c r="BR1878" s="18" t="s">
        <v>1868</v>
      </c>
      <c r="BS1878" s="18" t="s">
        <v>307</v>
      </c>
      <c r="BT1878" s="63">
        <v>0.70099999999999996</v>
      </c>
      <c r="BU1878" s="18" t="s">
        <v>563</v>
      </c>
      <c r="BV1878" s="18" t="s">
        <v>479</v>
      </c>
      <c r="BW1878" s="18">
        <v>9</v>
      </c>
      <c r="BX1878" s="18" t="s">
        <v>561</v>
      </c>
      <c r="BY1878" s="63" t="s">
        <v>257</v>
      </c>
      <c r="BZ1878" s="63">
        <v>0.71099999999999997</v>
      </c>
      <c r="CA1878" s="63">
        <v>0.01</v>
      </c>
      <c r="CB1878" s="63">
        <f t="shared" si="411"/>
        <v>1.0000000000000009E-2</v>
      </c>
      <c r="CC1878" s="18" t="s">
        <v>557</v>
      </c>
      <c r="CD1878" s="18">
        <v>0</v>
      </c>
      <c r="CE1878" s="18" t="s">
        <v>522</v>
      </c>
      <c r="CF1878" s="18" t="s">
        <v>257</v>
      </c>
      <c r="CG1878" s="18" t="s">
        <v>257</v>
      </c>
      <c r="CH1878" s="18" t="s">
        <v>1870</v>
      </c>
      <c r="CI1878" s="18"/>
      <c r="CJ1878" s="18"/>
      <c r="CK1878" s="18"/>
      <c r="CL1878" s="18"/>
      <c r="CM1878" s="18"/>
      <c r="CN1878" s="18"/>
      <c r="CO1878" s="18"/>
      <c r="CP1878" s="18"/>
      <c r="CQ1878" s="18"/>
      <c r="CR1878" s="18"/>
      <c r="CS1878" s="18"/>
      <c r="CT1878" s="18"/>
      <c r="CU1878" s="18"/>
      <c r="CV1878" s="18"/>
      <c r="CW1878" s="18"/>
      <c r="CX1878" s="3"/>
      <c r="CY1878" s="18"/>
      <c r="CZ1878" s="18"/>
      <c r="DA1878" s="18"/>
      <c r="DB1878" s="18"/>
      <c r="DC1878" s="18"/>
      <c r="DD1878" s="18"/>
      <c r="DE1878" s="18"/>
      <c r="DF1878" s="18"/>
      <c r="DG1878" s="18"/>
      <c r="DH1878" s="18"/>
      <c r="DI1878" s="18"/>
      <c r="DJ1878" s="18"/>
      <c r="DK1878" s="18"/>
      <c r="DL1878" s="18"/>
      <c r="DM1878" s="18"/>
      <c r="DN1878" s="18"/>
      <c r="DO1878" s="56">
        <v>0</v>
      </c>
      <c r="DP1878" s="56"/>
      <c r="DQ1878" s="56"/>
      <c r="DR1878" s="56"/>
      <c r="DS1878" s="56"/>
      <c r="DT1878" s="56"/>
      <c r="DU1878" s="56"/>
      <c r="DV1878" s="56">
        <v>0</v>
      </c>
      <c r="DW1878" s="56"/>
      <c r="DX1878" s="56"/>
      <c r="DY1878" s="56"/>
      <c r="DZ1878" s="56"/>
      <c r="EA1878" s="56"/>
      <c r="EB1878" s="56"/>
      <c r="EC1878" s="56"/>
      <c r="ED1878" s="56"/>
      <c r="EE1878" s="56">
        <v>0</v>
      </c>
      <c r="EF1878" s="56">
        <v>0</v>
      </c>
      <c r="EG1878" s="56">
        <v>0</v>
      </c>
      <c r="EH1878" s="18"/>
      <c r="EI1878" s="18">
        <f t="array" ref="EI1878">IF(SUMPRODUCT(--(DO1878:DS1878&lt;&gt;""))=0, 0,1)</f>
        <v>1</v>
      </c>
      <c r="EJ1878" s="18">
        <f t="array" ref="EJ1878">IF(SUMPRODUCT(--(DT1878:EG1878&lt;&gt;""))=0, 0,1)</f>
        <v>1</v>
      </c>
      <c r="EK1878" s="18" cm="1">
        <f t="array" ref="EK1878">IF(SUMPRODUCT(--(EC1878:EG1878&lt;&gt;""))=0, 0,1)</f>
        <v>1</v>
      </c>
      <c r="EL1878" s="18">
        <f t="array" ref="EL1878">IF(SUMPRODUCT(--(EE1878:EG1878&lt;&gt;""))=0, 0,1)</f>
        <v>1</v>
      </c>
      <c r="EM1878" s="18">
        <f t="shared" si="397"/>
        <v>0</v>
      </c>
      <c r="EN1878" s="18">
        <f t="shared" si="398"/>
        <v>0</v>
      </c>
      <c r="EO1878" s="18">
        <f t="shared" si="399"/>
        <v>0</v>
      </c>
      <c r="EP1878" s="18">
        <f t="shared" si="400"/>
        <v>0</v>
      </c>
      <c r="EQ1878" s="18">
        <f t="shared" si="333"/>
        <v>0</v>
      </c>
      <c r="ER1878" s="18" t="s">
        <v>2081</v>
      </c>
      <c r="ES1878" s="59">
        <v>43969</v>
      </c>
      <c r="ET1878" s="18" t="s">
        <v>1873</v>
      </c>
      <c r="EU1878" s="18"/>
    </row>
    <row r="1879" spans="1:151" s="1" customFormat="1" ht="15.75" customHeight="1" x14ac:dyDescent="0.2">
      <c r="A1879" s="5" t="s">
        <v>1996</v>
      </c>
      <c r="B1879" s="24" t="s">
        <v>2267</v>
      </c>
      <c r="C1879" s="56">
        <v>1</v>
      </c>
      <c r="D1879" s="18" t="s">
        <v>2678</v>
      </c>
      <c r="E1879" s="18" t="s">
        <v>2946</v>
      </c>
      <c r="F1879" s="18" t="s">
        <v>553</v>
      </c>
      <c r="G1879" s="18" t="s">
        <v>609</v>
      </c>
      <c r="H1879" s="18" t="s">
        <v>1464</v>
      </c>
      <c r="I1879" s="18" t="s">
        <v>584</v>
      </c>
      <c r="J1879" s="18" t="s">
        <v>257</v>
      </c>
      <c r="K1879" s="18" t="s">
        <v>257</v>
      </c>
      <c r="L1879" s="18" t="s">
        <v>257</v>
      </c>
      <c r="M1879" s="18" t="s">
        <v>253</v>
      </c>
      <c r="N1879" s="56">
        <v>74</v>
      </c>
      <c r="O1879" s="18" t="s">
        <v>2268</v>
      </c>
      <c r="P1879" s="18" t="s">
        <v>2128</v>
      </c>
      <c r="Q1879" s="18" t="s">
        <v>254</v>
      </c>
      <c r="R1879" s="18" t="s">
        <v>2269</v>
      </c>
      <c r="S1879" s="18" t="s">
        <v>2270</v>
      </c>
      <c r="T1879" s="26" t="s">
        <v>257</v>
      </c>
      <c r="U1879" s="26" t="s">
        <v>257</v>
      </c>
      <c r="V1879" s="26" t="s">
        <v>257</v>
      </c>
      <c r="W1879" s="26" t="s">
        <v>257</v>
      </c>
      <c r="X1879" s="18" t="s">
        <v>2271</v>
      </c>
      <c r="Y1879" s="18">
        <v>10.8</v>
      </c>
      <c r="Z1879" s="18" t="s">
        <v>2202</v>
      </c>
      <c r="AA1879" s="18" t="s">
        <v>257</v>
      </c>
      <c r="AB1879" s="55">
        <f t="shared" si="410"/>
        <v>10.8</v>
      </c>
      <c r="AC1879" s="18" t="s">
        <v>479</v>
      </c>
      <c r="AD1879" s="18">
        <v>14</v>
      </c>
      <c r="AE1879" s="18" t="s">
        <v>2272</v>
      </c>
      <c r="AF1879" s="18">
        <v>0.2</v>
      </c>
      <c r="AG1879" s="18">
        <v>0.2</v>
      </c>
      <c r="AH1879" s="18" t="s">
        <v>557</v>
      </c>
      <c r="AI1879" s="18">
        <v>0</v>
      </c>
      <c r="AJ1879" s="18" t="s">
        <v>522</v>
      </c>
      <c r="AK1879" s="18">
        <v>0</v>
      </c>
      <c r="AL1879" s="18" t="s">
        <v>2273</v>
      </c>
      <c r="AM1879" s="18" t="s">
        <v>1907</v>
      </c>
      <c r="AN1879" s="18">
        <v>0</v>
      </c>
      <c r="AO1879" s="18" t="s">
        <v>1865</v>
      </c>
      <c r="AP1879" s="18" t="s">
        <v>1866</v>
      </c>
      <c r="AQ1879" s="18">
        <v>9</v>
      </c>
      <c r="AR1879" s="18" t="s">
        <v>561</v>
      </c>
      <c r="AS1879" s="18" t="s">
        <v>257</v>
      </c>
      <c r="AT1879" s="18" t="s">
        <v>257</v>
      </c>
      <c r="AU1879" s="18" t="s">
        <v>257</v>
      </c>
      <c r="AV1879" s="18" t="s">
        <v>257</v>
      </c>
      <c r="AW1879" s="18" t="s">
        <v>257</v>
      </c>
      <c r="AX1879" s="18">
        <v>0</v>
      </c>
      <c r="AY1879" s="18" t="s">
        <v>522</v>
      </c>
      <c r="AZ1879" s="18" t="s">
        <v>257</v>
      </c>
      <c r="BA1879" s="18" t="s">
        <v>257</v>
      </c>
      <c r="BB1879" s="18" t="s">
        <v>1868</v>
      </c>
      <c r="BC1879" s="18" t="s">
        <v>1869</v>
      </c>
      <c r="BD1879" s="18">
        <v>0</v>
      </c>
      <c r="BE1879" s="18" t="s">
        <v>1865</v>
      </c>
      <c r="BF1879" s="18" t="s">
        <v>257</v>
      </c>
      <c r="BG1879" s="18">
        <v>9</v>
      </c>
      <c r="BH1879" s="18" t="s">
        <v>561</v>
      </c>
      <c r="BI1879" s="18" t="s">
        <v>257</v>
      </c>
      <c r="BJ1879" s="18" t="s">
        <v>257</v>
      </c>
      <c r="BK1879" s="18" t="s">
        <v>257</v>
      </c>
      <c r="BL1879" s="18" t="s">
        <v>257</v>
      </c>
      <c r="BM1879" s="18" t="s">
        <v>257</v>
      </c>
      <c r="BN1879" s="18">
        <v>0</v>
      </c>
      <c r="BO1879" s="18" t="s">
        <v>522</v>
      </c>
      <c r="BP1879" s="18" t="s">
        <v>257</v>
      </c>
      <c r="BQ1879" s="18" t="s">
        <v>257</v>
      </c>
      <c r="BR1879" s="18" t="s">
        <v>1868</v>
      </c>
      <c r="BS1879" s="18" t="s">
        <v>307</v>
      </c>
      <c r="BT1879" s="63">
        <v>0.68200000000000005</v>
      </c>
      <c r="BU1879" s="18" t="s">
        <v>563</v>
      </c>
      <c r="BV1879" s="18" t="s">
        <v>479</v>
      </c>
      <c r="BW1879" s="18">
        <v>9</v>
      </c>
      <c r="BX1879" s="18" t="s">
        <v>561</v>
      </c>
      <c r="BY1879" s="63" t="s">
        <v>257</v>
      </c>
      <c r="BZ1879" s="63">
        <v>0.69399999999999995</v>
      </c>
      <c r="CA1879" s="63">
        <v>1.19999999999999E-2</v>
      </c>
      <c r="CB1879" s="63">
        <f t="shared" si="411"/>
        <v>1.19999999999999E-2</v>
      </c>
      <c r="CC1879" s="18" t="s">
        <v>557</v>
      </c>
      <c r="CD1879" s="18">
        <v>0</v>
      </c>
      <c r="CE1879" s="18" t="s">
        <v>522</v>
      </c>
      <c r="CF1879" s="18" t="s">
        <v>257</v>
      </c>
      <c r="CG1879" s="18" t="s">
        <v>257</v>
      </c>
      <c r="CH1879" s="18" t="s">
        <v>1870</v>
      </c>
      <c r="CI1879" s="18"/>
      <c r="CJ1879" s="18"/>
      <c r="CK1879" s="18"/>
      <c r="CL1879" s="18"/>
      <c r="CM1879" s="18"/>
      <c r="CN1879" s="18"/>
      <c r="CO1879" s="18"/>
      <c r="CP1879" s="18"/>
      <c r="CQ1879" s="18"/>
      <c r="CR1879" s="18"/>
      <c r="CS1879" s="18"/>
      <c r="CT1879" s="18"/>
      <c r="CU1879" s="18"/>
      <c r="CV1879" s="18"/>
      <c r="CW1879" s="18"/>
      <c r="CX1879" s="3"/>
      <c r="CY1879" s="18"/>
      <c r="CZ1879" s="18"/>
      <c r="DA1879" s="18"/>
      <c r="DB1879" s="18"/>
      <c r="DC1879" s="18"/>
      <c r="DD1879" s="18"/>
      <c r="DE1879" s="18"/>
      <c r="DF1879" s="18"/>
      <c r="DG1879" s="18"/>
      <c r="DH1879" s="18"/>
      <c r="DI1879" s="18"/>
      <c r="DJ1879" s="18"/>
      <c r="DK1879" s="18"/>
      <c r="DL1879" s="18"/>
      <c r="DM1879" s="18"/>
      <c r="DN1879" s="18"/>
      <c r="DO1879" s="56">
        <v>0</v>
      </c>
      <c r="DP1879" s="56"/>
      <c r="DQ1879" s="56"/>
      <c r="DR1879" s="56"/>
      <c r="DS1879" s="56"/>
      <c r="DT1879" s="56"/>
      <c r="DU1879" s="56"/>
      <c r="DV1879" s="56">
        <v>0</v>
      </c>
      <c r="DW1879" s="56"/>
      <c r="DX1879" s="56"/>
      <c r="DY1879" s="56"/>
      <c r="DZ1879" s="56"/>
      <c r="EA1879" s="56"/>
      <c r="EB1879" s="56"/>
      <c r="EC1879" s="56"/>
      <c r="ED1879" s="56"/>
      <c r="EE1879" s="56">
        <v>0</v>
      </c>
      <c r="EF1879" s="56">
        <v>0</v>
      </c>
      <c r="EG1879" s="56">
        <v>0</v>
      </c>
      <c r="EH1879" s="18"/>
      <c r="EI1879" s="18">
        <f t="array" ref="EI1879">IF(SUMPRODUCT(--(DO1879:DS1879&lt;&gt;""))=0, 0,1)</f>
        <v>1</v>
      </c>
      <c r="EJ1879" s="18">
        <f t="array" ref="EJ1879">IF(SUMPRODUCT(--(DT1879:EG1879&lt;&gt;""))=0, 0,1)</f>
        <v>1</v>
      </c>
      <c r="EK1879" s="18" cm="1">
        <f t="array" ref="EK1879">IF(SUMPRODUCT(--(EC1879:EG1879&lt;&gt;""))=0, 0,1)</f>
        <v>1</v>
      </c>
      <c r="EL1879" s="18">
        <f t="array" ref="EL1879">IF(SUMPRODUCT(--(EE1879:EG1879&lt;&gt;""))=0, 0,1)</f>
        <v>1</v>
      </c>
      <c r="EM1879" s="18">
        <f t="shared" si="397"/>
        <v>0</v>
      </c>
      <c r="EN1879" s="18">
        <f t="shared" si="398"/>
        <v>0</v>
      </c>
      <c r="EO1879" s="18">
        <f t="shared" si="399"/>
        <v>0</v>
      </c>
      <c r="EP1879" s="18">
        <f t="shared" si="400"/>
        <v>0</v>
      </c>
      <c r="EQ1879" s="18">
        <f t="shared" si="333"/>
        <v>0</v>
      </c>
      <c r="ER1879" s="18" t="s">
        <v>2081</v>
      </c>
      <c r="ES1879" s="59">
        <v>43969</v>
      </c>
      <c r="ET1879" s="18" t="s">
        <v>1873</v>
      </c>
      <c r="EU1879" s="18"/>
    </row>
    <row r="1880" spans="1:151" s="1" customFormat="1" ht="15.75" customHeight="1" x14ac:dyDescent="0.2">
      <c r="A1880" s="5" t="s">
        <v>1996</v>
      </c>
      <c r="B1880" s="24" t="s">
        <v>2267</v>
      </c>
      <c r="C1880" s="56">
        <v>1</v>
      </c>
      <c r="D1880" s="18" t="s">
        <v>2679</v>
      </c>
      <c r="E1880" s="18" t="s">
        <v>2946</v>
      </c>
      <c r="F1880" s="18" t="s">
        <v>553</v>
      </c>
      <c r="G1880" s="18" t="s">
        <v>609</v>
      </c>
      <c r="H1880" s="18" t="s">
        <v>1464</v>
      </c>
      <c r="I1880" s="18" t="s">
        <v>584</v>
      </c>
      <c r="J1880" s="18" t="s">
        <v>257</v>
      </c>
      <c r="K1880" s="18" t="s">
        <v>257</v>
      </c>
      <c r="L1880" s="18" t="s">
        <v>257</v>
      </c>
      <c r="M1880" s="18" t="s">
        <v>253</v>
      </c>
      <c r="N1880" s="56">
        <v>74</v>
      </c>
      <c r="O1880" s="18" t="s">
        <v>2268</v>
      </c>
      <c r="P1880" s="18" t="s">
        <v>2128</v>
      </c>
      <c r="Q1880" s="18" t="s">
        <v>254</v>
      </c>
      <c r="R1880" s="18" t="s">
        <v>2269</v>
      </c>
      <c r="S1880" s="18" t="s">
        <v>2270</v>
      </c>
      <c r="T1880" s="26" t="s">
        <v>257</v>
      </c>
      <c r="U1880" s="26" t="s">
        <v>257</v>
      </c>
      <c r="V1880" s="26" t="s">
        <v>257</v>
      </c>
      <c r="W1880" s="26" t="s">
        <v>257</v>
      </c>
      <c r="X1880" s="18" t="s">
        <v>2271</v>
      </c>
      <c r="Y1880" s="18">
        <v>29.1</v>
      </c>
      <c r="Z1880" s="18" t="s">
        <v>2202</v>
      </c>
      <c r="AA1880" s="18" t="s">
        <v>257</v>
      </c>
      <c r="AB1880" s="55">
        <f t="shared" si="410"/>
        <v>29.1</v>
      </c>
      <c r="AC1880" s="18" t="s">
        <v>479</v>
      </c>
      <c r="AD1880" s="18">
        <v>14</v>
      </c>
      <c r="AE1880" s="18" t="s">
        <v>2272</v>
      </c>
      <c r="AF1880" s="18">
        <v>0.5</v>
      </c>
      <c r="AG1880" s="18">
        <v>0.5</v>
      </c>
      <c r="AH1880" s="18" t="s">
        <v>557</v>
      </c>
      <c r="AI1880" s="18">
        <v>0</v>
      </c>
      <c r="AJ1880" s="18" t="s">
        <v>522</v>
      </c>
      <c r="AK1880" s="18">
        <v>0</v>
      </c>
      <c r="AL1880" s="18" t="s">
        <v>2273</v>
      </c>
      <c r="AM1880" s="18" t="s">
        <v>1907</v>
      </c>
      <c r="AN1880" s="18">
        <v>0</v>
      </c>
      <c r="AO1880" s="18" t="s">
        <v>1865</v>
      </c>
      <c r="AP1880" s="18" t="s">
        <v>1866</v>
      </c>
      <c r="AQ1880" s="18">
        <v>9</v>
      </c>
      <c r="AR1880" s="18" t="s">
        <v>561</v>
      </c>
      <c r="AS1880" s="18" t="s">
        <v>257</v>
      </c>
      <c r="AT1880" s="18" t="s">
        <v>257</v>
      </c>
      <c r="AU1880" s="18" t="s">
        <v>257</v>
      </c>
      <c r="AV1880" s="18" t="s">
        <v>257</v>
      </c>
      <c r="AW1880" s="18" t="s">
        <v>257</v>
      </c>
      <c r="AX1880" s="18">
        <v>0</v>
      </c>
      <c r="AY1880" s="18" t="s">
        <v>522</v>
      </c>
      <c r="AZ1880" s="18" t="s">
        <v>257</v>
      </c>
      <c r="BA1880" s="18" t="s">
        <v>257</v>
      </c>
      <c r="BB1880" s="18" t="s">
        <v>1868</v>
      </c>
      <c r="BC1880" s="18" t="s">
        <v>1869</v>
      </c>
      <c r="BD1880" s="18">
        <v>0</v>
      </c>
      <c r="BE1880" s="18" t="s">
        <v>1865</v>
      </c>
      <c r="BF1880" s="18" t="s">
        <v>257</v>
      </c>
      <c r="BG1880" s="18">
        <v>9</v>
      </c>
      <c r="BH1880" s="18" t="s">
        <v>561</v>
      </c>
      <c r="BI1880" s="18" t="s">
        <v>257</v>
      </c>
      <c r="BJ1880" s="18" t="s">
        <v>257</v>
      </c>
      <c r="BK1880" s="18" t="s">
        <v>257</v>
      </c>
      <c r="BL1880" s="18" t="s">
        <v>257</v>
      </c>
      <c r="BM1880" s="18" t="s">
        <v>257</v>
      </c>
      <c r="BN1880" s="18">
        <v>0</v>
      </c>
      <c r="BO1880" s="18" t="s">
        <v>522</v>
      </c>
      <c r="BP1880" s="18" t="s">
        <v>257</v>
      </c>
      <c r="BQ1880" s="18" t="s">
        <v>257</v>
      </c>
      <c r="BR1880" s="18" t="s">
        <v>1868</v>
      </c>
      <c r="BS1880" s="18" t="s">
        <v>307</v>
      </c>
      <c r="BT1880" s="63">
        <v>0.71299999999999997</v>
      </c>
      <c r="BU1880" s="18" t="s">
        <v>563</v>
      </c>
      <c r="BV1880" s="18" t="s">
        <v>479</v>
      </c>
      <c r="BW1880" s="18">
        <v>9</v>
      </c>
      <c r="BX1880" s="18" t="s">
        <v>561</v>
      </c>
      <c r="BY1880" s="63" t="s">
        <v>257</v>
      </c>
      <c r="BZ1880" s="63">
        <v>0.72499999999999998</v>
      </c>
      <c r="CA1880" s="63">
        <v>1.2E-2</v>
      </c>
      <c r="CB1880" s="63">
        <f t="shared" si="411"/>
        <v>1.2000000000000011E-2</v>
      </c>
      <c r="CC1880" s="18" t="s">
        <v>557</v>
      </c>
      <c r="CD1880" s="18">
        <v>0</v>
      </c>
      <c r="CE1880" s="18" t="s">
        <v>522</v>
      </c>
      <c r="CF1880" s="18" t="s">
        <v>257</v>
      </c>
      <c r="CG1880" s="18" t="s">
        <v>257</v>
      </c>
      <c r="CH1880" s="18" t="s">
        <v>1870</v>
      </c>
      <c r="CI1880" s="18"/>
      <c r="CJ1880" s="18"/>
      <c r="CK1880" s="18"/>
      <c r="CL1880" s="18"/>
      <c r="CM1880" s="18"/>
      <c r="CN1880" s="18"/>
      <c r="CO1880" s="18"/>
      <c r="CP1880" s="18"/>
      <c r="CQ1880" s="18"/>
      <c r="CR1880" s="18"/>
      <c r="CS1880" s="18"/>
      <c r="CT1880" s="18"/>
      <c r="CU1880" s="18"/>
      <c r="CV1880" s="18"/>
      <c r="CW1880" s="18"/>
      <c r="CX1880" s="3"/>
      <c r="CY1880" s="18"/>
      <c r="CZ1880" s="18"/>
      <c r="DA1880" s="18"/>
      <c r="DB1880" s="18"/>
      <c r="DC1880" s="18"/>
      <c r="DD1880" s="18"/>
      <c r="DE1880" s="18"/>
      <c r="DF1880" s="18"/>
      <c r="DG1880" s="18"/>
      <c r="DH1880" s="18"/>
      <c r="DI1880" s="18"/>
      <c r="DJ1880" s="18"/>
      <c r="DK1880" s="18"/>
      <c r="DL1880" s="18"/>
      <c r="DM1880" s="18"/>
      <c r="DN1880" s="18"/>
      <c r="DO1880" s="56">
        <v>0</v>
      </c>
      <c r="DP1880" s="56"/>
      <c r="DQ1880" s="56"/>
      <c r="DR1880" s="56"/>
      <c r="DS1880" s="56"/>
      <c r="DT1880" s="56"/>
      <c r="DU1880" s="56"/>
      <c r="DV1880" s="56">
        <v>0</v>
      </c>
      <c r="DW1880" s="56"/>
      <c r="DX1880" s="56"/>
      <c r="DY1880" s="56"/>
      <c r="DZ1880" s="56"/>
      <c r="EA1880" s="56"/>
      <c r="EB1880" s="56"/>
      <c r="EC1880" s="56"/>
      <c r="ED1880" s="56"/>
      <c r="EE1880" s="56">
        <v>0</v>
      </c>
      <c r="EF1880" s="56">
        <v>0</v>
      </c>
      <c r="EG1880" s="56">
        <v>0</v>
      </c>
      <c r="EH1880" s="18"/>
      <c r="EI1880" s="18">
        <f t="array" ref="EI1880">IF(SUMPRODUCT(--(DO1880:DS1880&lt;&gt;""))=0, 0,1)</f>
        <v>1</v>
      </c>
      <c r="EJ1880" s="18">
        <f t="array" ref="EJ1880">IF(SUMPRODUCT(--(DT1880:EG1880&lt;&gt;""))=0, 0,1)</f>
        <v>1</v>
      </c>
      <c r="EK1880" s="18" cm="1">
        <f t="array" ref="EK1880">IF(SUMPRODUCT(--(EC1880:EG1880&lt;&gt;""))=0, 0,1)</f>
        <v>1</v>
      </c>
      <c r="EL1880" s="18">
        <f t="array" ref="EL1880">IF(SUMPRODUCT(--(EE1880:EG1880&lt;&gt;""))=0, 0,1)</f>
        <v>1</v>
      </c>
      <c r="EM1880" s="18">
        <f t="shared" si="397"/>
        <v>0</v>
      </c>
      <c r="EN1880" s="18">
        <f t="shared" si="398"/>
        <v>0</v>
      </c>
      <c r="EO1880" s="18">
        <f t="shared" si="399"/>
        <v>0</v>
      </c>
      <c r="EP1880" s="18">
        <f t="shared" si="400"/>
        <v>0</v>
      </c>
      <c r="EQ1880" s="18">
        <f t="shared" si="333"/>
        <v>0</v>
      </c>
      <c r="ER1880" s="18" t="s">
        <v>2081</v>
      </c>
      <c r="ES1880" s="59">
        <v>43969</v>
      </c>
      <c r="ET1880" s="18" t="s">
        <v>1873</v>
      </c>
      <c r="EU1880" s="18"/>
    </row>
    <row r="1881" spans="1:151" s="1" customFormat="1" ht="15.75" customHeight="1" x14ac:dyDescent="0.2">
      <c r="A1881" s="5" t="s">
        <v>1996</v>
      </c>
      <c r="B1881" s="24" t="s">
        <v>2267</v>
      </c>
      <c r="C1881" s="56">
        <v>1</v>
      </c>
      <c r="D1881" s="18" t="s">
        <v>2680</v>
      </c>
      <c r="E1881" s="18" t="s">
        <v>2946</v>
      </c>
      <c r="F1881" s="18" t="s">
        <v>553</v>
      </c>
      <c r="G1881" s="18" t="s">
        <v>609</v>
      </c>
      <c r="H1881" s="18" t="s">
        <v>1464</v>
      </c>
      <c r="I1881" s="18" t="s">
        <v>584</v>
      </c>
      <c r="J1881" s="18" t="s">
        <v>257</v>
      </c>
      <c r="K1881" s="18" t="s">
        <v>257</v>
      </c>
      <c r="L1881" s="18" t="s">
        <v>257</v>
      </c>
      <c r="M1881" s="18" t="s">
        <v>253</v>
      </c>
      <c r="N1881" s="56">
        <v>74</v>
      </c>
      <c r="O1881" s="18" t="s">
        <v>2268</v>
      </c>
      <c r="P1881" s="18" t="s">
        <v>2128</v>
      </c>
      <c r="Q1881" s="18" t="s">
        <v>254</v>
      </c>
      <c r="R1881" s="18" t="s">
        <v>2269</v>
      </c>
      <c r="S1881" s="18" t="s">
        <v>2270</v>
      </c>
      <c r="T1881" s="26" t="s">
        <v>257</v>
      </c>
      <c r="U1881" s="26" t="s">
        <v>257</v>
      </c>
      <c r="V1881" s="26" t="s">
        <v>257</v>
      </c>
      <c r="W1881" s="26" t="s">
        <v>257</v>
      </c>
      <c r="X1881" s="18" t="s">
        <v>2271</v>
      </c>
      <c r="Y1881" s="18">
        <v>98.2</v>
      </c>
      <c r="Z1881" s="18" t="s">
        <v>2202</v>
      </c>
      <c r="AA1881" s="18" t="s">
        <v>257</v>
      </c>
      <c r="AB1881" s="55">
        <f t="shared" si="410"/>
        <v>98.2</v>
      </c>
      <c r="AC1881" s="18" t="s">
        <v>479</v>
      </c>
      <c r="AD1881" s="18">
        <v>14</v>
      </c>
      <c r="AE1881" s="18" t="s">
        <v>2272</v>
      </c>
      <c r="AF1881" s="18">
        <v>1.9</v>
      </c>
      <c r="AG1881" s="18">
        <v>1.9</v>
      </c>
      <c r="AH1881" s="18" t="s">
        <v>557</v>
      </c>
      <c r="AI1881" s="18">
        <v>0</v>
      </c>
      <c r="AJ1881" s="18" t="s">
        <v>522</v>
      </c>
      <c r="AK1881" s="18">
        <v>0</v>
      </c>
      <c r="AL1881" s="18" t="s">
        <v>2273</v>
      </c>
      <c r="AM1881" s="18" t="s">
        <v>1907</v>
      </c>
      <c r="AN1881" s="18">
        <v>0</v>
      </c>
      <c r="AO1881" s="18" t="s">
        <v>1865</v>
      </c>
      <c r="AP1881" s="18" t="s">
        <v>1866</v>
      </c>
      <c r="AQ1881" s="18">
        <v>9</v>
      </c>
      <c r="AR1881" s="18" t="s">
        <v>561</v>
      </c>
      <c r="AS1881" s="18" t="s">
        <v>257</v>
      </c>
      <c r="AT1881" s="18" t="s">
        <v>257</v>
      </c>
      <c r="AU1881" s="18" t="s">
        <v>257</v>
      </c>
      <c r="AV1881" s="18" t="s">
        <v>257</v>
      </c>
      <c r="AW1881" s="18" t="s">
        <v>257</v>
      </c>
      <c r="AX1881" s="18">
        <v>0</v>
      </c>
      <c r="AY1881" s="18" t="s">
        <v>522</v>
      </c>
      <c r="AZ1881" s="18" t="s">
        <v>257</v>
      </c>
      <c r="BA1881" s="18" t="s">
        <v>257</v>
      </c>
      <c r="BB1881" s="18" t="s">
        <v>1868</v>
      </c>
      <c r="BC1881" s="18" t="s">
        <v>1869</v>
      </c>
      <c r="BD1881" s="18">
        <v>0</v>
      </c>
      <c r="BE1881" s="18" t="s">
        <v>1865</v>
      </c>
      <c r="BF1881" s="18" t="s">
        <v>257</v>
      </c>
      <c r="BG1881" s="18">
        <v>9</v>
      </c>
      <c r="BH1881" s="18" t="s">
        <v>561</v>
      </c>
      <c r="BI1881" s="18" t="s">
        <v>257</v>
      </c>
      <c r="BJ1881" s="18" t="s">
        <v>257</v>
      </c>
      <c r="BK1881" s="18" t="s">
        <v>257</v>
      </c>
      <c r="BL1881" s="18" t="s">
        <v>257</v>
      </c>
      <c r="BM1881" s="18" t="s">
        <v>257</v>
      </c>
      <c r="BN1881" s="18">
        <v>0</v>
      </c>
      <c r="BO1881" s="18" t="s">
        <v>522</v>
      </c>
      <c r="BP1881" s="18" t="s">
        <v>257</v>
      </c>
      <c r="BQ1881" s="18" t="s">
        <v>257</v>
      </c>
      <c r="BR1881" s="18" t="s">
        <v>1868</v>
      </c>
      <c r="BS1881" s="18" t="s">
        <v>307</v>
      </c>
      <c r="BT1881" s="63">
        <v>0.69799999999999995</v>
      </c>
      <c r="BU1881" s="18" t="s">
        <v>563</v>
      </c>
      <c r="BV1881" s="18" t="s">
        <v>479</v>
      </c>
      <c r="BW1881" s="18">
        <v>9</v>
      </c>
      <c r="BX1881" s="18" t="s">
        <v>561</v>
      </c>
      <c r="BY1881" s="63" t="s">
        <v>257</v>
      </c>
      <c r="BZ1881" s="63">
        <v>0.70399999999999996</v>
      </c>
      <c r="CA1881" s="63">
        <v>6.0000000000000097E-3</v>
      </c>
      <c r="CB1881" s="63">
        <f t="shared" si="411"/>
        <v>6.0000000000000053E-3</v>
      </c>
      <c r="CC1881" s="18" t="s">
        <v>557</v>
      </c>
      <c r="CD1881" s="18">
        <v>0</v>
      </c>
      <c r="CE1881" s="18" t="s">
        <v>522</v>
      </c>
      <c r="CF1881" s="18" t="s">
        <v>257</v>
      </c>
      <c r="CG1881" s="18" t="s">
        <v>257</v>
      </c>
      <c r="CH1881" s="18" t="s">
        <v>1870</v>
      </c>
      <c r="CI1881" s="18"/>
      <c r="CJ1881" s="18"/>
      <c r="CK1881" s="18"/>
      <c r="CL1881" s="18"/>
      <c r="CM1881" s="18"/>
      <c r="CN1881" s="18"/>
      <c r="CO1881" s="18"/>
      <c r="CP1881" s="18"/>
      <c r="CQ1881" s="18"/>
      <c r="CR1881" s="18"/>
      <c r="CS1881" s="18"/>
      <c r="CT1881" s="18"/>
      <c r="CU1881" s="18"/>
      <c r="CV1881" s="18"/>
      <c r="CW1881" s="18"/>
      <c r="CX1881" s="3"/>
      <c r="CY1881" s="18"/>
      <c r="CZ1881" s="18"/>
      <c r="DA1881" s="18"/>
      <c r="DB1881" s="18"/>
      <c r="DC1881" s="18"/>
      <c r="DD1881" s="18"/>
      <c r="DE1881" s="18"/>
      <c r="DF1881" s="18"/>
      <c r="DG1881" s="18"/>
      <c r="DH1881" s="18"/>
      <c r="DI1881" s="18"/>
      <c r="DJ1881" s="18"/>
      <c r="DK1881" s="18"/>
      <c r="DL1881" s="18"/>
      <c r="DM1881" s="18"/>
      <c r="DN1881" s="18"/>
      <c r="DO1881" s="56">
        <v>0</v>
      </c>
      <c r="DP1881" s="56"/>
      <c r="DQ1881" s="56"/>
      <c r="DR1881" s="56"/>
      <c r="DS1881" s="56"/>
      <c r="DT1881" s="56"/>
      <c r="DU1881" s="56"/>
      <c r="DV1881" s="56">
        <v>0</v>
      </c>
      <c r="DW1881" s="56"/>
      <c r="DX1881" s="56"/>
      <c r="DY1881" s="56"/>
      <c r="DZ1881" s="56"/>
      <c r="EA1881" s="56"/>
      <c r="EB1881" s="56"/>
      <c r="EC1881" s="56"/>
      <c r="ED1881" s="56"/>
      <c r="EE1881" s="56">
        <v>0</v>
      </c>
      <c r="EF1881" s="56">
        <v>0</v>
      </c>
      <c r="EG1881" s="56">
        <v>0</v>
      </c>
      <c r="EH1881" s="18"/>
      <c r="EI1881" s="18">
        <f t="array" ref="EI1881">IF(SUMPRODUCT(--(DO1881:DS1881&lt;&gt;""))=0, 0,1)</f>
        <v>1</v>
      </c>
      <c r="EJ1881" s="18">
        <f t="array" ref="EJ1881">IF(SUMPRODUCT(--(DT1881:EG1881&lt;&gt;""))=0, 0,1)</f>
        <v>1</v>
      </c>
      <c r="EK1881" s="18" cm="1">
        <f t="array" ref="EK1881">IF(SUMPRODUCT(--(EC1881:EG1881&lt;&gt;""))=0, 0,1)</f>
        <v>1</v>
      </c>
      <c r="EL1881" s="18">
        <f t="array" ref="EL1881">IF(SUMPRODUCT(--(EE1881:EG1881&lt;&gt;""))=0, 0,1)</f>
        <v>1</v>
      </c>
      <c r="EM1881" s="18">
        <f t="shared" si="397"/>
        <v>0</v>
      </c>
      <c r="EN1881" s="18">
        <f t="shared" si="398"/>
        <v>0</v>
      </c>
      <c r="EO1881" s="18">
        <f t="shared" si="399"/>
        <v>0</v>
      </c>
      <c r="EP1881" s="18">
        <f t="shared" si="400"/>
        <v>0</v>
      </c>
      <c r="EQ1881" s="18">
        <f t="shared" si="333"/>
        <v>0</v>
      </c>
      <c r="ER1881" s="18" t="s">
        <v>2081</v>
      </c>
      <c r="ES1881" s="59">
        <v>43969</v>
      </c>
      <c r="ET1881" s="18" t="s">
        <v>1873</v>
      </c>
      <c r="EU1881" s="18"/>
    </row>
    <row r="1882" spans="1:151" s="1" customFormat="1" ht="15.75" customHeight="1" x14ac:dyDescent="0.2">
      <c r="A1882" s="5" t="s">
        <v>1996</v>
      </c>
      <c r="B1882" s="24" t="s">
        <v>2267</v>
      </c>
      <c r="C1882" s="56">
        <v>1</v>
      </c>
      <c r="D1882" s="18" t="s">
        <v>2675</v>
      </c>
      <c r="E1882" s="18" t="s">
        <v>2950</v>
      </c>
      <c r="F1882" s="18" t="s">
        <v>553</v>
      </c>
      <c r="G1882" s="18" t="s">
        <v>609</v>
      </c>
      <c r="H1882" s="18" t="s">
        <v>1464</v>
      </c>
      <c r="I1882" s="18" t="s">
        <v>584</v>
      </c>
      <c r="J1882" s="18" t="s">
        <v>257</v>
      </c>
      <c r="K1882" s="18" t="s">
        <v>257</v>
      </c>
      <c r="L1882" s="18" t="s">
        <v>257</v>
      </c>
      <c r="M1882" s="18" t="s">
        <v>253</v>
      </c>
      <c r="N1882" s="56">
        <v>74</v>
      </c>
      <c r="O1882" s="18" t="s">
        <v>2268</v>
      </c>
      <c r="P1882" s="18" t="s">
        <v>2128</v>
      </c>
      <c r="Q1882" s="18" t="s">
        <v>254</v>
      </c>
      <c r="R1882" s="18" t="s">
        <v>2269</v>
      </c>
      <c r="S1882" s="18" t="s">
        <v>2270</v>
      </c>
      <c r="T1882" s="26" t="s">
        <v>257</v>
      </c>
      <c r="U1882" s="26" t="s">
        <v>257</v>
      </c>
      <c r="V1882" s="26" t="s">
        <v>257</v>
      </c>
      <c r="W1882" s="26" t="s">
        <v>257</v>
      </c>
      <c r="X1882" s="18" t="s">
        <v>2271</v>
      </c>
      <c r="Y1882" s="18">
        <v>0.19</v>
      </c>
      <c r="Z1882" s="18" t="s">
        <v>2202</v>
      </c>
      <c r="AA1882" s="18" t="s">
        <v>257</v>
      </c>
      <c r="AB1882" s="55">
        <f t="shared" si="410"/>
        <v>0.19</v>
      </c>
      <c r="AC1882" s="18" t="s">
        <v>479</v>
      </c>
      <c r="AD1882" s="18">
        <v>14</v>
      </c>
      <c r="AE1882" s="18" t="s">
        <v>2272</v>
      </c>
      <c r="AF1882" s="18">
        <v>0.02</v>
      </c>
      <c r="AG1882" s="18">
        <v>0.02</v>
      </c>
      <c r="AH1882" s="18" t="s">
        <v>557</v>
      </c>
      <c r="AI1882" s="18">
        <v>28</v>
      </c>
      <c r="AJ1882" s="18" t="s">
        <v>522</v>
      </c>
      <c r="AK1882" s="18">
        <v>28</v>
      </c>
      <c r="AL1882" s="18" t="s">
        <v>2273</v>
      </c>
      <c r="AM1882" s="18" t="s">
        <v>1907</v>
      </c>
      <c r="AN1882" s="18">
        <v>0</v>
      </c>
      <c r="AO1882" s="18" t="s">
        <v>1865</v>
      </c>
      <c r="AP1882" s="18" t="s">
        <v>1866</v>
      </c>
      <c r="AQ1882" s="18">
        <v>9</v>
      </c>
      <c r="AR1882" s="18" t="s">
        <v>561</v>
      </c>
      <c r="AS1882" s="18" t="s">
        <v>257</v>
      </c>
      <c r="AT1882" s="18" t="s">
        <v>257</v>
      </c>
      <c r="AU1882" s="18" t="s">
        <v>257</v>
      </c>
      <c r="AV1882" s="18" t="s">
        <v>257</v>
      </c>
      <c r="AW1882" s="18" t="s">
        <v>257</v>
      </c>
      <c r="AX1882" s="18">
        <v>28</v>
      </c>
      <c r="AY1882" s="18" t="s">
        <v>522</v>
      </c>
      <c r="AZ1882" s="18" t="s">
        <v>257</v>
      </c>
      <c r="BA1882" s="18" t="s">
        <v>257</v>
      </c>
      <c r="BB1882" s="18" t="s">
        <v>1868</v>
      </c>
      <c r="BC1882" s="18" t="s">
        <v>1869</v>
      </c>
      <c r="BD1882" s="18">
        <v>0</v>
      </c>
      <c r="BE1882" s="18" t="s">
        <v>1865</v>
      </c>
      <c r="BF1882" s="18" t="s">
        <v>257</v>
      </c>
      <c r="BG1882" s="18">
        <v>9</v>
      </c>
      <c r="BH1882" s="18" t="s">
        <v>561</v>
      </c>
      <c r="BI1882" s="18" t="s">
        <v>257</v>
      </c>
      <c r="BJ1882" s="18" t="s">
        <v>257</v>
      </c>
      <c r="BK1882" s="18" t="s">
        <v>257</v>
      </c>
      <c r="BL1882" s="18" t="s">
        <v>257</v>
      </c>
      <c r="BM1882" s="18" t="s">
        <v>257</v>
      </c>
      <c r="BN1882" s="18">
        <v>28</v>
      </c>
      <c r="BO1882" s="18" t="s">
        <v>522</v>
      </c>
      <c r="BP1882" s="18" t="s">
        <v>257</v>
      </c>
      <c r="BQ1882" s="18" t="s">
        <v>257</v>
      </c>
      <c r="BR1882" s="18" t="s">
        <v>1868</v>
      </c>
      <c r="BS1882" s="18" t="s">
        <v>307</v>
      </c>
      <c r="BT1882" s="63">
        <v>0.68200000000000005</v>
      </c>
      <c r="BU1882" s="18" t="s">
        <v>563</v>
      </c>
      <c r="BV1882" s="18" t="s">
        <v>479</v>
      </c>
      <c r="BW1882" s="18">
        <v>9</v>
      </c>
      <c r="BX1882" s="18" t="s">
        <v>561</v>
      </c>
      <c r="BY1882" s="63" t="s">
        <v>257</v>
      </c>
      <c r="BZ1882" s="63">
        <v>0.68899999999999995</v>
      </c>
      <c r="CA1882" s="63">
        <v>6.9999999999999004E-3</v>
      </c>
      <c r="CB1882" s="63">
        <f t="shared" si="411"/>
        <v>6.9999999999998952E-3</v>
      </c>
      <c r="CC1882" s="18" t="s">
        <v>557</v>
      </c>
      <c r="CD1882" s="18">
        <v>28</v>
      </c>
      <c r="CE1882" s="18" t="s">
        <v>522</v>
      </c>
      <c r="CF1882" s="18" t="s">
        <v>257</v>
      </c>
      <c r="CG1882" s="18" t="s">
        <v>257</v>
      </c>
      <c r="CH1882" s="18" t="s">
        <v>1870</v>
      </c>
      <c r="CI1882" s="18" t="s">
        <v>437</v>
      </c>
      <c r="CJ1882" s="18">
        <v>6.1700000000000001E-3</v>
      </c>
      <c r="CK1882" s="18" t="s">
        <v>1871</v>
      </c>
      <c r="CL1882" s="18" t="s">
        <v>479</v>
      </c>
      <c r="CM1882" s="18">
        <v>9</v>
      </c>
      <c r="CN1882" s="18" t="s">
        <v>561</v>
      </c>
      <c r="CO1882" s="18" t="s">
        <v>257</v>
      </c>
      <c r="CP1882" s="18">
        <v>7.0099999999999997E-3</v>
      </c>
      <c r="CQ1882" s="18">
        <v>8.4000000000000003E-4</v>
      </c>
      <c r="CR1882" s="18">
        <f t="shared" ref="CR1882:CR1900" si="412">CP1882-CJ1882</f>
        <v>8.399999999999996E-4</v>
      </c>
      <c r="CS1882" s="18" t="s">
        <v>557</v>
      </c>
      <c r="CT1882" s="18">
        <v>28</v>
      </c>
      <c r="CU1882" s="18" t="s">
        <v>522</v>
      </c>
      <c r="CV1882" s="18" t="s">
        <v>257</v>
      </c>
      <c r="CW1882" s="18" t="s">
        <v>257</v>
      </c>
      <c r="CX1882" s="3" t="s">
        <v>1872</v>
      </c>
      <c r="CY1882" s="18"/>
      <c r="CZ1882" s="18"/>
      <c r="DA1882" s="18"/>
      <c r="DB1882" s="18"/>
      <c r="DC1882" s="18"/>
      <c r="DD1882" s="18"/>
      <c r="DE1882" s="18"/>
      <c r="DF1882" s="18"/>
      <c r="DG1882" s="18"/>
      <c r="DH1882" s="18"/>
      <c r="DI1882" s="18"/>
      <c r="DJ1882" s="18"/>
      <c r="DK1882" s="18"/>
      <c r="DL1882" s="18"/>
      <c r="DM1882" s="18"/>
      <c r="DN1882" s="18"/>
      <c r="DO1882" s="56">
        <v>0</v>
      </c>
      <c r="DP1882" s="56"/>
      <c r="DQ1882" s="56"/>
      <c r="DR1882" s="56"/>
      <c r="DS1882" s="56"/>
      <c r="DT1882" s="56"/>
      <c r="DU1882" s="56"/>
      <c r="DV1882" s="56">
        <v>0</v>
      </c>
      <c r="DW1882" s="56"/>
      <c r="DX1882" s="56"/>
      <c r="DY1882" s="56"/>
      <c r="DZ1882" s="18">
        <v>0</v>
      </c>
      <c r="EA1882" s="56"/>
      <c r="EB1882" s="56"/>
      <c r="EC1882" s="56"/>
      <c r="ED1882" s="56"/>
      <c r="EE1882" s="56">
        <v>0</v>
      </c>
      <c r="EF1882" s="56">
        <v>0</v>
      </c>
      <c r="EG1882" s="56">
        <v>0</v>
      </c>
      <c r="EH1882" s="18"/>
      <c r="EI1882" s="18">
        <f t="array" ref="EI1882">IF(SUMPRODUCT(--(DO1882:DS1882&lt;&gt;""))=0, 0,1)</f>
        <v>1</v>
      </c>
      <c r="EJ1882" s="18">
        <f t="array" ref="EJ1882">IF(SUMPRODUCT(--(DT1882:EG1882&lt;&gt;""))=0, 0,1)</f>
        <v>1</v>
      </c>
      <c r="EK1882" s="18" cm="1">
        <f t="array" ref="EK1882">IF(SUMPRODUCT(--(EC1882:EG1882&lt;&gt;""))=0, 0,1)</f>
        <v>1</v>
      </c>
      <c r="EL1882" s="18">
        <f t="array" ref="EL1882">IF(SUMPRODUCT(--(EE1882:EG1882&lt;&gt;""))=0, 0,1)</f>
        <v>1</v>
      </c>
      <c r="EM1882" s="18">
        <f t="shared" si="397"/>
        <v>0</v>
      </c>
      <c r="EN1882" s="18">
        <f t="shared" si="398"/>
        <v>0</v>
      </c>
      <c r="EO1882" s="18">
        <f t="shared" si="399"/>
        <v>0</v>
      </c>
      <c r="EP1882" s="18">
        <f t="shared" si="400"/>
        <v>0</v>
      </c>
      <c r="EQ1882" s="18">
        <f t="shared" si="333"/>
        <v>0</v>
      </c>
      <c r="ER1882" s="18" t="s">
        <v>2081</v>
      </c>
      <c r="ES1882" s="59">
        <v>43969</v>
      </c>
      <c r="ET1882" s="18" t="s">
        <v>1873</v>
      </c>
      <c r="EU1882" s="18"/>
    </row>
    <row r="1883" spans="1:151" s="1" customFormat="1" ht="15.75" customHeight="1" x14ac:dyDescent="0.2">
      <c r="A1883" s="5" t="s">
        <v>1996</v>
      </c>
      <c r="B1883" s="24" t="s">
        <v>2267</v>
      </c>
      <c r="C1883" s="56">
        <v>1</v>
      </c>
      <c r="D1883" s="18" t="s">
        <v>2676</v>
      </c>
      <c r="E1883" s="18" t="s">
        <v>2950</v>
      </c>
      <c r="F1883" s="18" t="s">
        <v>553</v>
      </c>
      <c r="G1883" s="18" t="s">
        <v>609</v>
      </c>
      <c r="H1883" s="18" t="s">
        <v>1464</v>
      </c>
      <c r="I1883" s="18" t="s">
        <v>584</v>
      </c>
      <c r="J1883" s="18" t="s">
        <v>257</v>
      </c>
      <c r="K1883" s="18" t="s">
        <v>257</v>
      </c>
      <c r="L1883" s="18" t="s">
        <v>257</v>
      </c>
      <c r="M1883" s="18" t="s">
        <v>253</v>
      </c>
      <c r="N1883" s="56">
        <v>74</v>
      </c>
      <c r="O1883" s="18" t="s">
        <v>2268</v>
      </c>
      <c r="P1883" s="18" t="s">
        <v>2128</v>
      </c>
      <c r="Q1883" s="18" t="s">
        <v>254</v>
      </c>
      <c r="R1883" s="18" t="s">
        <v>2269</v>
      </c>
      <c r="S1883" s="18" t="s">
        <v>2274</v>
      </c>
      <c r="T1883" s="26" t="s">
        <v>257</v>
      </c>
      <c r="U1883" s="26" t="s">
        <v>257</v>
      </c>
      <c r="V1883" s="26" t="s">
        <v>257</v>
      </c>
      <c r="W1883" s="26" t="s">
        <v>257</v>
      </c>
      <c r="X1883" s="18" t="s">
        <v>2271</v>
      </c>
      <c r="Y1883" s="18">
        <v>1.31</v>
      </c>
      <c r="Z1883" s="18" t="s">
        <v>2202</v>
      </c>
      <c r="AA1883" s="18" t="s">
        <v>257</v>
      </c>
      <c r="AB1883" s="55">
        <f t="shared" si="410"/>
        <v>1.31</v>
      </c>
      <c r="AC1883" s="18" t="s">
        <v>479</v>
      </c>
      <c r="AD1883" s="18">
        <v>14</v>
      </c>
      <c r="AE1883" s="18" t="s">
        <v>2272</v>
      </c>
      <c r="AF1883" s="18">
        <v>0.04</v>
      </c>
      <c r="AG1883" s="18">
        <v>0.04</v>
      </c>
      <c r="AH1883" s="18" t="s">
        <v>557</v>
      </c>
      <c r="AI1883" s="18">
        <v>28</v>
      </c>
      <c r="AJ1883" s="18" t="s">
        <v>522</v>
      </c>
      <c r="AK1883" s="18">
        <v>28</v>
      </c>
      <c r="AL1883" s="18" t="s">
        <v>2273</v>
      </c>
      <c r="AM1883" s="18" t="s">
        <v>1907</v>
      </c>
      <c r="AN1883" s="18">
        <v>0</v>
      </c>
      <c r="AO1883" s="18" t="s">
        <v>1865</v>
      </c>
      <c r="AP1883" s="18" t="s">
        <v>1866</v>
      </c>
      <c r="AQ1883" s="18">
        <v>9</v>
      </c>
      <c r="AR1883" s="18" t="s">
        <v>561</v>
      </c>
      <c r="AS1883" s="18" t="s">
        <v>257</v>
      </c>
      <c r="AT1883" s="18" t="s">
        <v>257</v>
      </c>
      <c r="AU1883" s="18" t="s">
        <v>257</v>
      </c>
      <c r="AV1883" s="18" t="s">
        <v>257</v>
      </c>
      <c r="AW1883" s="18" t="s">
        <v>257</v>
      </c>
      <c r="AX1883" s="18">
        <v>28</v>
      </c>
      <c r="AY1883" s="18" t="s">
        <v>522</v>
      </c>
      <c r="AZ1883" s="18" t="s">
        <v>257</v>
      </c>
      <c r="BA1883" s="18" t="s">
        <v>257</v>
      </c>
      <c r="BB1883" s="18" t="s">
        <v>1868</v>
      </c>
      <c r="BC1883" s="18" t="s">
        <v>1869</v>
      </c>
      <c r="BD1883" s="18">
        <v>0</v>
      </c>
      <c r="BE1883" s="18" t="s">
        <v>1865</v>
      </c>
      <c r="BF1883" s="18" t="s">
        <v>257</v>
      </c>
      <c r="BG1883" s="18">
        <v>9</v>
      </c>
      <c r="BH1883" s="18" t="s">
        <v>561</v>
      </c>
      <c r="BI1883" s="18" t="s">
        <v>257</v>
      </c>
      <c r="BJ1883" s="18" t="s">
        <v>257</v>
      </c>
      <c r="BK1883" s="18" t="s">
        <v>257</v>
      </c>
      <c r="BL1883" s="18" t="s">
        <v>257</v>
      </c>
      <c r="BM1883" s="18" t="s">
        <v>257</v>
      </c>
      <c r="BN1883" s="18">
        <v>28</v>
      </c>
      <c r="BO1883" s="18" t="s">
        <v>522</v>
      </c>
      <c r="BP1883" s="18" t="s">
        <v>257</v>
      </c>
      <c r="BQ1883" s="18" t="s">
        <v>257</v>
      </c>
      <c r="BR1883" s="18" t="s">
        <v>1868</v>
      </c>
      <c r="BS1883" s="18" t="s">
        <v>307</v>
      </c>
      <c r="BT1883" s="63">
        <v>0.67600000000000005</v>
      </c>
      <c r="BU1883" s="18" t="s">
        <v>563</v>
      </c>
      <c r="BV1883" s="18" t="s">
        <v>479</v>
      </c>
      <c r="BW1883" s="18">
        <v>9</v>
      </c>
      <c r="BX1883" s="18" t="s">
        <v>561</v>
      </c>
      <c r="BY1883" s="63" t="s">
        <v>257</v>
      </c>
      <c r="BZ1883" s="63">
        <v>0.67600000000000005</v>
      </c>
      <c r="CA1883" s="63">
        <v>0</v>
      </c>
      <c r="CB1883" s="63">
        <f t="shared" si="411"/>
        <v>0</v>
      </c>
      <c r="CC1883" s="18" t="s">
        <v>557</v>
      </c>
      <c r="CD1883" s="18">
        <v>28</v>
      </c>
      <c r="CE1883" s="18" t="s">
        <v>522</v>
      </c>
      <c r="CF1883" s="18" t="s">
        <v>257</v>
      </c>
      <c r="CG1883" s="18" t="s">
        <v>257</v>
      </c>
      <c r="CH1883" s="18" t="s">
        <v>1870</v>
      </c>
      <c r="CI1883" s="18" t="s">
        <v>437</v>
      </c>
      <c r="CJ1883" s="18">
        <v>6.3299999999999997E-3</v>
      </c>
      <c r="CK1883" s="18" t="s">
        <v>1871</v>
      </c>
      <c r="CL1883" s="18" t="s">
        <v>479</v>
      </c>
      <c r="CM1883" s="18">
        <v>9</v>
      </c>
      <c r="CN1883" s="18" t="s">
        <v>561</v>
      </c>
      <c r="CO1883" s="18" t="s">
        <v>257</v>
      </c>
      <c r="CP1883" s="18">
        <v>7.4400000000000004E-3</v>
      </c>
      <c r="CQ1883" s="18">
        <v>1.1100000000000001E-3</v>
      </c>
      <c r="CR1883" s="18">
        <f t="shared" si="412"/>
        <v>1.1100000000000007E-3</v>
      </c>
      <c r="CS1883" s="18" t="s">
        <v>557</v>
      </c>
      <c r="CT1883" s="18">
        <v>28</v>
      </c>
      <c r="CU1883" s="18" t="s">
        <v>522</v>
      </c>
      <c r="CV1883" s="18" t="s">
        <v>257</v>
      </c>
      <c r="CW1883" s="18" t="s">
        <v>257</v>
      </c>
      <c r="CX1883" s="3" t="s">
        <v>1872</v>
      </c>
      <c r="CY1883" s="18"/>
      <c r="CZ1883" s="18"/>
      <c r="DA1883" s="18"/>
      <c r="DB1883" s="18"/>
      <c r="DC1883" s="18"/>
      <c r="DD1883" s="18"/>
      <c r="DE1883" s="18"/>
      <c r="DF1883" s="18"/>
      <c r="DG1883" s="18"/>
      <c r="DH1883" s="18"/>
      <c r="DI1883" s="18"/>
      <c r="DJ1883" s="18"/>
      <c r="DK1883" s="18"/>
      <c r="DL1883" s="18"/>
      <c r="DM1883" s="18"/>
      <c r="DN1883" s="18"/>
      <c r="DO1883" s="56">
        <v>0</v>
      </c>
      <c r="DP1883" s="56"/>
      <c r="DQ1883" s="56"/>
      <c r="DR1883" s="56"/>
      <c r="DS1883" s="56"/>
      <c r="DT1883" s="56"/>
      <c r="DU1883" s="56"/>
      <c r="DV1883" s="56">
        <v>0</v>
      </c>
      <c r="DW1883" s="56"/>
      <c r="DX1883" s="56"/>
      <c r="DY1883" s="56"/>
      <c r="DZ1883" s="18">
        <v>0</v>
      </c>
      <c r="EA1883" s="56"/>
      <c r="EB1883" s="56"/>
      <c r="EC1883" s="56"/>
      <c r="ED1883" s="56"/>
      <c r="EE1883" s="56">
        <v>0</v>
      </c>
      <c r="EF1883" s="56">
        <v>0</v>
      </c>
      <c r="EG1883" s="56">
        <v>0</v>
      </c>
      <c r="EH1883" s="18"/>
      <c r="EI1883" s="18">
        <f t="array" ref="EI1883">IF(SUMPRODUCT(--(DO1883:DS1883&lt;&gt;""))=0, 0,1)</f>
        <v>1</v>
      </c>
      <c r="EJ1883" s="18">
        <f t="array" ref="EJ1883">IF(SUMPRODUCT(--(DT1883:EG1883&lt;&gt;""))=0, 0,1)</f>
        <v>1</v>
      </c>
      <c r="EK1883" s="18" cm="1">
        <f t="array" ref="EK1883">IF(SUMPRODUCT(--(EC1883:EG1883&lt;&gt;""))=0, 0,1)</f>
        <v>1</v>
      </c>
      <c r="EL1883" s="18">
        <f t="array" ref="EL1883">IF(SUMPRODUCT(--(EE1883:EG1883&lt;&gt;""))=0, 0,1)</f>
        <v>1</v>
      </c>
      <c r="EM1883" s="18">
        <f t="shared" si="397"/>
        <v>0</v>
      </c>
      <c r="EN1883" s="18">
        <f t="shared" si="398"/>
        <v>0</v>
      </c>
      <c r="EO1883" s="18">
        <f t="shared" si="399"/>
        <v>0</v>
      </c>
      <c r="EP1883" s="18">
        <f t="shared" si="400"/>
        <v>0</v>
      </c>
      <c r="EQ1883" s="18">
        <f t="shared" si="333"/>
        <v>0</v>
      </c>
      <c r="ER1883" s="18" t="s">
        <v>2081</v>
      </c>
      <c r="ES1883" s="59">
        <v>43969</v>
      </c>
      <c r="ET1883" s="18" t="s">
        <v>1873</v>
      </c>
      <c r="EU1883" s="18"/>
    </row>
    <row r="1884" spans="1:151" s="1" customFormat="1" ht="15.75" customHeight="1" x14ac:dyDescent="0.2">
      <c r="A1884" s="5" t="s">
        <v>1996</v>
      </c>
      <c r="B1884" s="24" t="s">
        <v>2267</v>
      </c>
      <c r="C1884" s="56">
        <v>1</v>
      </c>
      <c r="D1884" s="18" t="s">
        <v>2677</v>
      </c>
      <c r="E1884" s="18" t="s">
        <v>2950</v>
      </c>
      <c r="F1884" s="18" t="s">
        <v>553</v>
      </c>
      <c r="G1884" s="18" t="s">
        <v>609</v>
      </c>
      <c r="H1884" s="18" t="s">
        <v>1464</v>
      </c>
      <c r="I1884" s="18" t="s">
        <v>584</v>
      </c>
      <c r="J1884" s="18" t="s">
        <v>257</v>
      </c>
      <c r="K1884" s="18" t="s">
        <v>257</v>
      </c>
      <c r="L1884" s="18" t="s">
        <v>257</v>
      </c>
      <c r="M1884" s="18" t="s">
        <v>253</v>
      </c>
      <c r="N1884" s="56">
        <v>74</v>
      </c>
      <c r="O1884" s="18" t="s">
        <v>2268</v>
      </c>
      <c r="P1884" s="18" t="s">
        <v>2128</v>
      </c>
      <c r="Q1884" s="18" t="s">
        <v>254</v>
      </c>
      <c r="R1884" s="18" t="s">
        <v>2269</v>
      </c>
      <c r="S1884" s="18" t="s">
        <v>2275</v>
      </c>
      <c r="T1884" s="26" t="s">
        <v>257</v>
      </c>
      <c r="U1884" s="26" t="s">
        <v>257</v>
      </c>
      <c r="V1884" s="26" t="s">
        <v>257</v>
      </c>
      <c r="W1884" s="26" t="s">
        <v>257</v>
      </c>
      <c r="X1884" s="18" t="s">
        <v>2271</v>
      </c>
      <c r="Y1884" s="18">
        <v>3.22</v>
      </c>
      <c r="Z1884" s="18" t="s">
        <v>2202</v>
      </c>
      <c r="AA1884" s="18" t="s">
        <v>257</v>
      </c>
      <c r="AB1884" s="55">
        <f t="shared" si="410"/>
        <v>3.22</v>
      </c>
      <c r="AC1884" s="18" t="s">
        <v>479</v>
      </c>
      <c r="AD1884" s="18">
        <v>14</v>
      </c>
      <c r="AE1884" s="18" t="s">
        <v>2272</v>
      </c>
      <c r="AF1884" s="18">
        <v>7.0000000000000007E-2</v>
      </c>
      <c r="AG1884" s="18">
        <v>7.0000000000000007E-2</v>
      </c>
      <c r="AH1884" s="18" t="s">
        <v>557</v>
      </c>
      <c r="AI1884" s="18">
        <v>28</v>
      </c>
      <c r="AJ1884" s="18" t="s">
        <v>522</v>
      </c>
      <c r="AK1884" s="18">
        <v>28</v>
      </c>
      <c r="AL1884" s="18" t="s">
        <v>2273</v>
      </c>
      <c r="AM1884" s="18" t="s">
        <v>1907</v>
      </c>
      <c r="AN1884" s="18">
        <v>0</v>
      </c>
      <c r="AO1884" s="18" t="s">
        <v>1865</v>
      </c>
      <c r="AP1884" s="18" t="s">
        <v>1866</v>
      </c>
      <c r="AQ1884" s="18">
        <v>9</v>
      </c>
      <c r="AR1884" s="18" t="s">
        <v>561</v>
      </c>
      <c r="AS1884" s="18" t="s">
        <v>257</v>
      </c>
      <c r="AT1884" s="18" t="s">
        <v>257</v>
      </c>
      <c r="AU1884" s="18" t="s">
        <v>257</v>
      </c>
      <c r="AV1884" s="18" t="s">
        <v>257</v>
      </c>
      <c r="AW1884" s="18" t="s">
        <v>257</v>
      </c>
      <c r="AX1884" s="18">
        <v>28</v>
      </c>
      <c r="AY1884" s="18" t="s">
        <v>522</v>
      </c>
      <c r="AZ1884" s="18" t="s">
        <v>257</v>
      </c>
      <c r="BA1884" s="18" t="s">
        <v>257</v>
      </c>
      <c r="BB1884" s="18" t="s">
        <v>1868</v>
      </c>
      <c r="BC1884" s="18" t="s">
        <v>1869</v>
      </c>
      <c r="BD1884" s="18">
        <v>0</v>
      </c>
      <c r="BE1884" s="18" t="s">
        <v>1865</v>
      </c>
      <c r="BF1884" s="18" t="s">
        <v>257</v>
      </c>
      <c r="BG1884" s="18">
        <v>9</v>
      </c>
      <c r="BH1884" s="18" t="s">
        <v>561</v>
      </c>
      <c r="BI1884" s="18" t="s">
        <v>257</v>
      </c>
      <c r="BJ1884" s="18" t="s">
        <v>257</v>
      </c>
      <c r="BK1884" s="18" t="s">
        <v>257</v>
      </c>
      <c r="BL1884" s="18" t="s">
        <v>257</v>
      </c>
      <c r="BM1884" s="18" t="s">
        <v>257</v>
      </c>
      <c r="BN1884" s="18">
        <v>28</v>
      </c>
      <c r="BO1884" s="18" t="s">
        <v>522</v>
      </c>
      <c r="BP1884" s="18" t="s">
        <v>257</v>
      </c>
      <c r="BQ1884" s="18" t="s">
        <v>257</v>
      </c>
      <c r="BR1884" s="18" t="s">
        <v>1868</v>
      </c>
      <c r="BS1884" s="18" t="s">
        <v>307</v>
      </c>
      <c r="BT1884" s="63">
        <v>0.67900000000000005</v>
      </c>
      <c r="BU1884" s="18" t="s">
        <v>563</v>
      </c>
      <c r="BV1884" s="18" t="s">
        <v>479</v>
      </c>
      <c r="BW1884" s="18">
        <v>9</v>
      </c>
      <c r="BX1884" s="18" t="s">
        <v>561</v>
      </c>
      <c r="BY1884" s="63" t="s">
        <v>257</v>
      </c>
      <c r="BZ1884" s="63">
        <v>0.67900000000000005</v>
      </c>
      <c r="CA1884" s="63">
        <v>0</v>
      </c>
      <c r="CB1884" s="63">
        <f t="shared" si="411"/>
        <v>0</v>
      </c>
      <c r="CC1884" s="18" t="s">
        <v>557</v>
      </c>
      <c r="CD1884" s="18">
        <v>28</v>
      </c>
      <c r="CE1884" s="18" t="s">
        <v>522</v>
      </c>
      <c r="CF1884" s="18" t="s">
        <v>257</v>
      </c>
      <c r="CG1884" s="18" t="s">
        <v>257</v>
      </c>
      <c r="CH1884" s="18" t="s">
        <v>1870</v>
      </c>
      <c r="CI1884" s="18" t="s">
        <v>437</v>
      </c>
      <c r="CJ1884" s="18">
        <v>5.4999999999999997E-3</v>
      </c>
      <c r="CK1884" s="18" t="s">
        <v>1871</v>
      </c>
      <c r="CL1884" s="18" t="s">
        <v>479</v>
      </c>
      <c r="CM1884" s="18">
        <v>9</v>
      </c>
      <c r="CN1884" s="18" t="s">
        <v>561</v>
      </c>
      <c r="CO1884" s="18" t="s">
        <v>257</v>
      </c>
      <c r="CP1884" s="18">
        <v>6.3899999999999998E-3</v>
      </c>
      <c r="CQ1884" s="18">
        <v>8.8999999999999995E-4</v>
      </c>
      <c r="CR1884" s="18">
        <f t="shared" si="412"/>
        <v>8.9000000000000017E-4</v>
      </c>
      <c r="CS1884" s="18" t="s">
        <v>557</v>
      </c>
      <c r="CT1884" s="18">
        <v>28</v>
      </c>
      <c r="CU1884" s="18" t="s">
        <v>522</v>
      </c>
      <c r="CV1884" s="18" t="s">
        <v>257</v>
      </c>
      <c r="CW1884" s="18" t="s">
        <v>257</v>
      </c>
      <c r="CX1884" s="3" t="s">
        <v>1872</v>
      </c>
      <c r="CY1884" s="18"/>
      <c r="CZ1884" s="18"/>
      <c r="DA1884" s="18"/>
      <c r="DB1884" s="18"/>
      <c r="DC1884" s="18"/>
      <c r="DD1884" s="18"/>
      <c r="DE1884" s="18"/>
      <c r="DF1884" s="18"/>
      <c r="DG1884" s="18"/>
      <c r="DH1884" s="18"/>
      <c r="DI1884" s="18"/>
      <c r="DJ1884" s="18"/>
      <c r="DK1884" s="18"/>
      <c r="DL1884" s="18"/>
      <c r="DM1884" s="18"/>
      <c r="DN1884" s="18"/>
      <c r="DO1884" s="56">
        <v>0</v>
      </c>
      <c r="DP1884" s="56"/>
      <c r="DQ1884" s="56"/>
      <c r="DR1884" s="56"/>
      <c r="DS1884" s="56"/>
      <c r="DT1884" s="56"/>
      <c r="DU1884" s="56"/>
      <c r="DV1884" s="56">
        <v>0</v>
      </c>
      <c r="DW1884" s="56"/>
      <c r="DX1884" s="56"/>
      <c r="DY1884" s="56"/>
      <c r="DZ1884" s="18">
        <v>0</v>
      </c>
      <c r="EA1884" s="56"/>
      <c r="EB1884" s="56"/>
      <c r="EC1884" s="56"/>
      <c r="ED1884" s="56"/>
      <c r="EE1884" s="56">
        <v>0</v>
      </c>
      <c r="EF1884" s="56">
        <v>0</v>
      </c>
      <c r="EG1884" s="56">
        <v>0</v>
      </c>
      <c r="EH1884" s="18"/>
      <c r="EI1884" s="18">
        <f t="array" ref="EI1884">IF(SUMPRODUCT(--(DO1884:DS1884&lt;&gt;""))=0, 0,1)</f>
        <v>1</v>
      </c>
      <c r="EJ1884" s="18">
        <f t="array" ref="EJ1884">IF(SUMPRODUCT(--(DT1884:EG1884&lt;&gt;""))=0, 0,1)</f>
        <v>1</v>
      </c>
      <c r="EK1884" s="18" cm="1">
        <f t="array" ref="EK1884">IF(SUMPRODUCT(--(EC1884:EG1884&lt;&gt;""))=0, 0,1)</f>
        <v>1</v>
      </c>
      <c r="EL1884" s="18">
        <f t="array" ref="EL1884">IF(SUMPRODUCT(--(EE1884:EG1884&lt;&gt;""))=0, 0,1)</f>
        <v>1</v>
      </c>
      <c r="EM1884" s="18">
        <f t="shared" si="397"/>
        <v>0</v>
      </c>
      <c r="EN1884" s="18">
        <f t="shared" si="398"/>
        <v>0</v>
      </c>
      <c r="EO1884" s="18">
        <f t="shared" si="399"/>
        <v>0</v>
      </c>
      <c r="EP1884" s="18">
        <f t="shared" si="400"/>
        <v>0</v>
      </c>
      <c r="EQ1884" s="18">
        <f t="shared" si="333"/>
        <v>0</v>
      </c>
      <c r="ER1884" s="18" t="s">
        <v>2081</v>
      </c>
      <c r="ES1884" s="59">
        <v>43969</v>
      </c>
      <c r="ET1884" s="18" t="s">
        <v>1873</v>
      </c>
      <c r="EU1884" s="18"/>
    </row>
    <row r="1885" spans="1:151" s="1" customFormat="1" ht="15.75" customHeight="1" x14ac:dyDescent="0.2">
      <c r="A1885" s="5" t="s">
        <v>1996</v>
      </c>
      <c r="B1885" s="24" t="s">
        <v>2267</v>
      </c>
      <c r="C1885" s="56">
        <v>1</v>
      </c>
      <c r="D1885" s="18" t="s">
        <v>2678</v>
      </c>
      <c r="E1885" s="18" t="s">
        <v>2950</v>
      </c>
      <c r="F1885" s="18" t="s">
        <v>553</v>
      </c>
      <c r="G1885" s="18" t="s">
        <v>609</v>
      </c>
      <c r="H1885" s="18" t="s">
        <v>1464</v>
      </c>
      <c r="I1885" s="18" t="s">
        <v>584</v>
      </c>
      <c r="J1885" s="18" t="s">
        <v>257</v>
      </c>
      <c r="K1885" s="18" t="s">
        <v>257</v>
      </c>
      <c r="L1885" s="18" t="s">
        <v>257</v>
      </c>
      <c r="M1885" s="18" t="s">
        <v>253</v>
      </c>
      <c r="N1885" s="56">
        <v>74</v>
      </c>
      <c r="O1885" s="18" t="s">
        <v>2268</v>
      </c>
      <c r="P1885" s="18" t="s">
        <v>2128</v>
      </c>
      <c r="Q1885" s="18" t="s">
        <v>254</v>
      </c>
      <c r="R1885" s="18" t="s">
        <v>2269</v>
      </c>
      <c r="S1885" s="18" t="s">
        <v>2276</v>
      </c>
      <c r="T1885" s="26" t="s">
        <v>257</v>
      </c>
      <c r="U1885" s="26" t="s">
        <v>257</v>
      </c>
      <c r="V1885" s="26" t="s">
        <v>257</v>
      </c>
      <c r="W1885" s="26" t="s">
        <v>257</v>
      </c>
      <c r="X1885" s="18" t="s">
        <v>2271</v>
      </c>
      <c r="Y1885" s="18">
        <v>10.8</v>
      </c>
      <c r="Z1885" s="18" t="s">
        <v>2202</v>
      </c>
      <c r="AA1885" s="18" t="s">
        <v>257</v>
      </c>
      <c r="AB1885" s="55">
        <f t="shared" si="410"/>
        <v>10.8</v>
      </c>
      <c r="AC1885" s="18" t="s">
        <v>479</v>
      </c>
      <c r="AD1885" s="18">
        <v>14</v>
      </c>
      <c r="AE1885" s="18" t="s">
        <v>2272</v>
      </c>
      <c r="AF1885" s="18">
        <v>0.2</v>
      </c>
      <c r="AG1885" s="18">
        <v>0.2</v>
      </c>
      <c r="AH1885" s="18" t="s">
        <v>557</v>
      </c>
      <c r="AI1885" s="18">
        <v>28</v>
      </c>
      <c r="AJ1885" s="18" t="s">
        <v>522</v>
      </c>
      <c r="AK1885" s="18">
        <v>28</v>
      </c>
      <c r="AL1885" s="18" t="s">
        <v>2273</v>
      </c>
      <c r="AM1885" s="18" t="s">
        <v>1907</v>
      </c>
      <c r="AN1885" s="18">
        <v>0</v>
      </c>
      <c r="AO1885" s="18" t="s">
        <v>1865</v>
      </c>
      <c r="AP1885" s="18" t="s">
        <v>1866</v>
      </c>
      <c r="AQ1885" s="18">
        <v>9</v>
      </c>
      <c r="AR1885" s="18" t="s">
        <v>561</v>
      </c>
      <c r="AS1885" s="18" t="s">
        <v>257</v>
      </c>
      <c r="AT1885" s="18" t="s">
        <v>257</v>
      </c>
      <c r="AU1885" s="18" t="s">
        <v>257</v>
      </c>
      <c r="AV1885" s="18" t="s">
        <v>257</v>
      </c>
      <c r="AW1885" s="18" t="s">
        <v>257</v>
      </c>
      <c r="AX1885" s="18">
        <v>28</v>
      </c>
      <c r="AY1885" s="18" t="s">
        <v>522</v>
      </c>
      <c r="AZ1885" s="18" t="s">
        <v>257</v>
      </c>
      <c r="BA1885" s="18" t="s">
        <v>257</v>
      </c>
      <c r="BB1885" s="18" t="s">
        <v>1868</v>
      </c>
      <c r="BC1885" s="18" t="s">
        <v>1869</v>
      </c>
      <c r="BD1885" s="18">
        <v>0</v>
      </c>
      <c r="BE1885" s="18" t="s">
        <v>1865</v>
      </c>
      <c r="BF1885" s="18" t="s">
        <v>257</v>
      </c>
      <c r="BG1885" s="18">
        <v>9</v>
      </c>
      <c r="BH1885" s="18" t="s">
        <v>561</v>
      </c>
      <c r="BI1885" s="18" t="s">
        <v>257</v>
      </c>
      <c r="BJ1885" s="18" t="s">
        <v>257</v>
      </c>
      <c r="BK1885" s="18" t="s">
        <v>257</v>
      </c>
      <c r="BL1885" s="18" t="s">
        <v>257</v>
      </c>
      <c r="BM1885" s="18" t="s">
        <v>257</v>
      </c>
      <c r="BN1885" s="18">
        <v>28</v>
      </c>
      <c r="BO1885" s="18" t="s">
        <v>522</v>
      </c>
      <c r="BP1885" s="18" t="s">
        <v>257</v>
      </c>
      <c r="BQ1885" s="18" t="s">
        <v>257</v>
      </c>
      <c r="BR1885" s="18" t="s">
        <v>1868</v>
      </c>
      <c r="BS1885" s="18" t="s">
        <v>307</v>
      </c>
      <c r="BT1885" s="63">
        <v>0.68200000000000005</v>
      </c>
      <c r="BU1885" s="18" t="s">
        <v>563</v>
      </c>
      <c r="BV1885" s="18" t="s">
        <v>479</v>
      </c>
      <c r="BW1885" s="18">
        <v>9</v>
      </c>
      <c r="BX1885" s="18" t="s">
        <v>561</v>
      </c>
      <c r="BY1885" s="63" t="s">
        <v>257</v>
      </c>
      <c r="BZ1885" s="63">
        <v>0.68899999999999995</v>
      </c>
      <c r="CA1885" s="63">
        <v>6.9999999999999004E-3</v>
      </c>
      <c r="CB1885" s="63">
        <f t="shared" si="411"/>
        <v>6.9999999999998952E-3</v>
      </c>
      <c r="CC1885" s="18" t="s">
        <v>557</v>
      </c>
      <c r="CD1885" s="18">
        <v>28</v>
      </c>
      <c r="CE1885" s="18" t="s">
        <v>522</v>
      </c>
      <c r="CF1885" s="18" t="s">
        <v>257</v>
      </c>
      <c r="CG1885" s="18" t="s">
        <v>257</v>
      </c>
      <c r="CH1885" s="18" t="s">
        <v>1870</v>
      </c>
      <c r="CI1885" s="18" t="s">
        <v>437</v>
      </c>
      <c r="CJ1885" s="18">
        <v>6.3600000000000002E-3</v>
      </c>
      <c r="CK1885" s="18" t="s">
        <v>1871</v>
      </c>
      <c r="CL1885" s="18" t="s">
        <v>479</v>
      </c>
      <c r="CM1885" s="18">
        <v>9</v>
      </c>
      <c r="CN1885" s="18" t="s">
        <v>561</v>
      </c>
      <c r="CO1885" s="18" t="s">
        <v>257</v>
      </c>
      <c r="CP1885" s="18">
        <v>7.3000000000000001E-3</v>
      </c>
      <c r="CQ1885" s="18">
        <v>9.4000000000000095E-4</v>
      </c>
      <c r="CR1885" s="18">
        <f t="shared" si="412"/>
        <v>9.3999999999999986E-4</v>
      </c>
      <c r="CS1885" s="18" t="s">
        <v>557</v>
      </c>
      <c r="CT1885" s="18">
        <v>28</v>
      </c>
      <c r="CU1885" s="18" t="s">
        <v>522</v>
      </c>
      <c r="CV1885" s="18" t="s">
        <v>257</v>
      </c>
      <c r="CW1885" s="18" t="s">
        <v>257</v>
      </c>
      <c r="CX1885" s="3" t="s">
        <v>1872</v>
      </c>
      <c r="CY1885" s="18"/>
      <c r="CZ1885" s="18"/>
      <c r="DA1885" s="18"/>
      <c r="DB1885" s="18"/>
      <c r="DC1885" s="18"/>
      <c r="DD1885" s="18"/>
      <c r="DE1885" s="18"/>
      <c r="DF1885" s="18"/>
      <c r="DG1885" s="18"/>
      <c r="DH1885" s="18"/>
      <c r="DI1885" s="18"/>
      <c r="DJ1885" s="18"/>
      <c r="DK1885" s="18"/>
      <c r="DL1885" s="18"/>
      <c r="DM1885" s="18"/>
      <c r="DN1885" s="18"/>
      <c r="DO1885" s="56">
        <v>0</v>
      </c>
      <c r="DP1885" s="56"/>
      <c r="DQ1885" s="56"/>
      <c r="DR1885" s="56"/>
      <c r="DS1885" s="56"/>
      <c r="DT1885" s="56"/>
      <c r="DU1885" s="56"/>
      <c r="DV1885" s="56">
        <v>0</v>
      </c>
      <c r="DW1885" s="56"/>
      <c r="DX1885" s="56"/>
      <c r="DY1885" s="56"/>
      <c r="DZ1885" s="18">
        <v>0</v>
      </c>
      <c r="EA1885" s="56"/>
      <c r="EB1885" s="56"/>
      <c r="EC1885" s="56"/>
      <c r="ED1885" s="56"/>
      <c r="EE1885" s="56">
        <v>0</v>
      </c>
      <c r="EF1885" s="56">
        <v>0</v>
      </c>
      <c r="EG1885" s="56">
        <v>0</v>
      </c>
      <c r="EH1885" s="18"/>
      <c r="EI1885" s="18">
        <f t="array" ref="EI1885">IF(SUMPRODUCT(--(DO1885:DS1885&lt;&gt;""))=0, 0,1)</f>
        <v>1</v>
      </c>
      <c r="EJ1885" s="18">
        <f t="array" ref="EJ1885">IF(SUMPRODUCT(--(DT1885:EG1885&lt;&gt;""))=0, 0,1)</f>
        <v>1</v>
      </c>
      <c r="EK1885" s="18" cm="1">
        <f t="array" ref="EK1885">IF(SUMPRODUCT(--(EC1885:EG1885&lt;&gt;""))=0, 0,1)</f>
        <v>1</v>
      </c>
      <c r="EL1885" s="18">
        <f t="array" ref="EL1885">IF(SUMPRODUCT(--(EE1885:EG1885&lt;&gt;""))=0, 0,1)</f>
        <v>1</v>
      </c>
      <c r="EM1885" s="18">
        <f t="shared" si="397"/>
        <v>0</v>
      </c>
      <c r="EN1885" s="18">
        <f t="shared" si="398"/>
        <v>0</v>
      </c>
      <c r="EO1885" s="18">
        <f t="shared" si="399"/>
        <v>0</v>
      </c>
      <c r="EP1885" s="18">
        <f t="shared" si="400"/>
        <v>0</v>
      </c>
      <c r="EQ1885" s="18">
        <f t="shared" si="333"/>
        <v>0</v>
      </c>
      <c r="ER1885" s="18" t="s">
        <v>2081</v>
      </c>
      <c r="ES1885" s="59">
        <v>43969</v>
      </c>
      <c r="ET1885" s="18" t="s">
        <v>1873</v>
      </c>
      <c r="EU1885" s="18"/>
    </row>
    <row r="1886" spans="1:151" s="1" customFormat="1" ht="15.75" customHeight="1" x14ac:dyDescent="0.2">
      <c r="A1886" s="5" t="s">
        <v>1996</v>
      </c>
      <c r="B1886" s="24" t="s">
        <v>2267</v>
      </c>
      <c r="C1886" s="56">
        <v>1</v>
      </c>
      <c r="D1886" s="18" t="s">
        <v>2679</v>
      </c>
      <c r="E1886" s="18" t="s">
        <v>2950</v>
      </c>
      <c r="F1886" s="18" t="s">
        <v>553</v>
      </c>
      <c r="G1886" s="18" t="s">
        <v>609</v>
      </c>
      <c r="H1886" s="18" t="s">
        <v>1464</v>
      </c>
      <c r="I1886" s="18" t="s">
        <v>584</v>
      </c>
      <c r="J1886" s="18" t="s">
        <v>257</v>
      </c>
      <c r="K1886" s="18" t="s">
        <v>257</v>
      </c>
      <c r="L1886" s="18" t="s">
        <v>257</v>
      </c>
      <c r="M1886" s="18" t="s">
        <v>253</v>
      </c>
      <c r="N1886" s="56">
        <v>74</v>
      </c>
      <c r="O1886" s="18" t="s">
        <v>2268</v>
      </c>
      <c r="P1886" s="18" t="s">
        <v>2128</v>
      </c>
      <c r="Q1886" s="18" t="s">
        <v>254</v>
      </c>
      <c r="R1886" s="18" t="s">
        <v>2269</v>
      </c>
      <c r="S1886" s="18" t="s">
        <v>2277</v>
      </c>
      <c r="T1886" s="26" t="s">
        <v>257</v>
      </c>
      <c r="U1886" s="26" t="s">
        <v>257</v>
      </c>
      <c r="V1886" s="26" t="s">
        <v>257</v>
      </c>
      <c r="W1886" s="26" t="s">
        <v>257</v>
      </c>
      <c r="X1886" s="18" t="s">
        <v>2271</v>
      </c>
      <c r="Y1886" s="18">
        <v>29.1</v>
      </c>
      <c r="Z1886" s="18" t="s">
        <v>2202</v>
      </c>
      <c r="AA1886" s="18" t="s">
        <v>257</v>
      </c>
      <c r="AB1886" s="55">
        <f t="shared" si="410"/>
        <v>29.1</v>
      </c>
      <c r="AC1886" s="18" t="s">
        <v>479</v>
      </c>
      <c r="AD1886" s="18">
        <v>14</v>
      </c>
      <c r="AE1886" s="18" t="s">
        <v>2272</v>
      </c>
      <c r="AF1886" s="18">
        <v>0.5</v>
      </c>
      <c r="AG1886" s="18">
        <v>0.5</v>
      </c>
      <c r="AH1886" s="18" t="s">
        <v>557</v>
      </c>
      <c r="AI1886" s="18">
        <v>28</v>
      </c>
      <c r="AJ1886" s="18" t="s">
        <v>522</v>
      </c>
      <c r="AK1886" s="18">
        <v>28</v>
      </c>
      <c r="AL1886" s="18" t="s">
        <v>2273</v>
      </c>
      <c r="AM1886" s="18" t="s">
        <v>1907</v>
      </c>
      <c r="AN1886" s="18">
        <v>0</v>
      </c>
      <c r="AO1886" s="18" t="s">
        <v>1865</v>
      </c>
      <c r="AP1886" s="18" t="s">
        <v>1866</v>
      </c>
      <c r="AQ1886" s="18">
        <v>9</v>
      </c>
      <c r="AR1886" s="18" t="s">
        <v>561</v>
      </c>
      <c r="AS1886" s="18" t="s">
        <v>257</v>
      </c>
      <c r="AT1886" s="18" t="s">
        <v>257</v>
      </c>
      <c r="AU1886" s="18" t="s">
        <v>257</v>
      </c>
      <c r="AV1886" s="18" t="s">
        <v>257</v>
      </c>
      <c r="AW1886" s="18" t="s">
        <v>257</v>
      </c>
      <c r="AX1886" s="18">
        <v>28</v>
      </c>
      <c r="AY1886" s="18" t="s">
        <v>522</v>
      </c>
      <c r="AZ1886" s="18" t="s">
        <v>257</v>
      </c>
      <c r="BA1886" s="18" t="s">
        <v>257</v>
      </c>
      <c r="BB1886" s="18" t="s">
        <v>1868</v>
      </c>
      <c r="BC1886" s="18" t="s">
        <v>1869</v>
      </c>
      <c r="BD1886" s="18">
        <v>0</v>
      </c>
      <c r="BE1886" s="18" t="s">
        <v>1865</v>
      </c>
      <c r="BF1886" s="18" t="s">
        <v>257</v>
      </c>
      <c r="BG1886" s="18">
        <v>9</v>
      </c>
      <c r="BH1886" s="18" t="s">
        <v>561</v>
      </c>
      <c r="BI1886" s="18" t="s">
        <v>257</v>
      </c>
      <c r="BJ1886" s="18" t="s">
        <v>257</v>
      </c>
      <c r="BK1886" s="18" t="s">
        <v>257</v>
      </c>
      <c r="BL1886" s="18" t="s">
        <v>257</v>
      </c>
      <c r="BM1886" s="18" t="s">
        <v>257</v>
      </c>
      <c r="BN1886" s="18">
        <v>28</v>
      </c>
      <c r="BO1886" s="18" t="s">
        <v>522</v>
      </c>
      <c r="BP1886" s="18" t="s">
        <v>257</v>
      </c>
      <c r="BQ1886" s="18" t="s">
        <v>257</v>
      </c>
      <c r="BR1886" s="18" t="s">
        <v>1868</v>
      </c>
      <c r="BS1886" s="18" t="s">
        <v>307</v>
      </c>
      <c r="BT1886" s="63">
        <v>0.68700000000000006</v>
      </c>
      <c r="BU1886" s="18" t="s">
        <v>563</v>
      </c>
      <c r="BV1886" s="18" t="s">
        <v>479</v>
      </c>
      <c r="BW1886" s="18">
        <v>9</v>
      </c>
      <c r="BX1886" s="18" t="s">
        <v>561</v>
      </c>
      <c r="BY1886" s="63" t="s">
        <v>257</v>
      </c>
      <c r="BZ1886" s="63">
        <v>0.68899999999999995</v>
      </c>
      <c r="CA1886" s="63">
        <v>1.9999999999998899E-3</v>
      </c>
      <c r="CB1886" s="63">
        <f t="shared" si="411"/>
        <v>1.9999999999998908E-3</v>
      </c>
      <c r="CC1886" s="18" t="s">
        <v>557</v>
      </c>
      <c r="CD1886" s="18">
        <v>28</v>
      </c>
      <c r="CE1886" s="18" t="s">
        <v>522</v>
      </c>
      <c r="CF1886" s="18" t="s">
        <v>257</v>
      </c>
      <c r="CG1886" s="18" t="s">
        <v>257</v>
      </c>
      <c r="CH1886" s="18" t="s">
        <v>1870</v>
      </c>
      <c r="CI1886" s="18" t="s">
        <v>437</v>
      </c>
      <c r="CJ1886" s="18">
        <v>6.0299999999999998E-3</v>
      </c>
      <c r="CK1886" s="18" t="s">
        <v>1871</v>
      </c>
      <c r="CL1886" s="18" t="s">
        <v>479</v>
      </c>
      <c r="CM1886" s="18">
        <v>9</v>
      </c>
      <c r="CN1886" s="18" t="s">
        <v>561</v>
      </c>
      <c r="CO1886" s="18" t="s">
        <v>257</v>
      </c>
      <c r="CP1886" s="18">
        <v>6.4900000000000001E-3</v>
      </c>
      <c r="CQ1886" s="18">
        <v>4.5999999999999898E-4</v>
      </c>
      <c r="CR1886" s="18">
        <f t="shared" si="412"/>
        <v>4.6000000000000034E-4</v>
      </c>
      <c r="CS1886" s="18" t="s">
        <v>557</v>
      </c>
      <c r="CT1886" s="18">
        <v>28</v>
      </c>
      <c r="CU1886" s="18" t="s">
        <v>522</v>
      </c>
      <c r="CV1886" s="18" t="s">
        <v>257</v>
      </c>
      <c r="CW1886" s="18" t="s">
        <v>257</v>
      </c>
      <c r="CX1886" s="3" t="s">
        <v>1872</v>
      </c>
      <c r="CY1886" s="18"/>
      <c r="CZ1886" s="18"/>
      <c r="DA1886" s="18"/>
      <c r="DB1886" s="18"/>
      <c r="DC1886" s="18"/>
      <c r="DD1886" s="18"/>
      <c r="DE1886" s="18"/>
      <c r="DF1886" s="18"/>
      <c r="DG1886" s="18"/>
      <c r="DH1886" s="18"/>
      <c r="DI1886" s="18"/>
      <c r="DJ1886" s="18"/>
      <c r="DK1886" s="18"/>
      <c r="DL1886" s="18"/>
      <c r="DM1886" s="18"/>
      <c r="DN1886" s="18"/>
      <c r="DO1886" s="56">
        <v>0</v>
      </c>
      <c r="DP1886" s="56"/>
      <c r="DQ1886" s="56"/>
      <c r="DR1886" s="56"/>
      <c r="DS1886" s="56"/>
      <c r="DT1886" s="56"/>
      <c r="DU1886" s="56"/>
      <c r="DV1886" s="56">
        <v>0</v>
      </c>
      <c r="DW1886" s="56"/>
      <c r="DX1886" s="56"/>
      <c r="DY1886" s="56"/>
      <c r="DZ1886" s="18">
        <v>0</v>
      </c>
      <c r="EA1886" s="56"/>
      <c r="EB1886" s="56"/>
      <c r="EC1886" s="56"/>
      <c r="ED1886" s="56"/>
      <c r="EE1886" s="56">
        <v>0</v>
      </c>
      <c r="EF1886" s="56">
        <v>0</v>
      </c>
      <c r="EG1886" s="56">
        <v>0</v>
      </c>
      <c r="EH1886" s="18"/>
      <c r="EI1886" s="18">
        <f t="array" ref="EI1886">IF(SUMPRODUCT(--(DO1886:DS1886&lt;&gt;""))=0, 0,1)</f>
        <v>1</v>
      </c>
      <c r="EJ1886" s="18">
        <f t="array" ref="EJ1886">IF(SUMPRODUCT(--(DT1886:EG1886&lt;&gt;""))=0, 0,1)</f>
        <v>1</v>
      </c>
      <c r="EK1886" s="18" cm="1">
        <f t="array" ref="EK1886">IF(SUMPRODUCT(--(EC1886:EG1886&lt;&gt;""))=0, 0,1)</f>
        <v>1</v>
      </c>
      <c r="EL1886" s="18">
        <f t="array" ref="EL1886">IF(SUMPRODUCT(--(EE1886:EG1886&lt;&gt;""))=0, 0,1)</f>
        <v>1</v>
      </c>
      <c r="EM1886" s="18">
        <f t="shared" si="397"/>
        <v>0</v>
      </c>
      <c r="EN1886" s="18">
        <f t="shared" si="398"/>
        <v>0</v>
      </c>
      <c r="EO1886" s="18">
        <f t="shared" si="399"/>
        <v>0</v>
      </c>
      <c r="EP1886" s="18">
        <f t="shared" si="400"/>
        <v>0</v>
      </c>
      <c r="EQ1886" s="18">
        <f t="shared" si="333"/>
        <v>0</v>
      </c>
      <c r="ER1886" s="18" t="s">
        <v>2081</v>
      </c>
      <c r="ES1886" s="59">
        <v>43969</v>
      </c>
      <c r="ET1886" s="18" t="s">
        <v>1873</v>
      </c>
      <c r="EU1886" s="18"/>
    </row>
    <row r="1887" spans="1:151" s="1" customFormat="1" ht="15.75" customHeight="1" x14ac:dyDescent="0.2">
      <c r="A1887" s="5" t="s">
        <v>1996</v>
      </c>
      <c r="B1887" s="24" t="s">
        <v>2267</v>
      </c>
      <c r="C1887" s="56">
        <v>1</v>
      </c>
      <c r="D1887" s="18" t="s">
        <v>2680</v>
      </c>
      <c r="E1887" s="18" t="s">
        <v>2950</v>
      </c>
      <c r="F1887" s="18" t="s">
        <v>553</v>
      </c>
      <c r="G1887" s="18" t="s">
        <v>609</v>
      </c>
      <c r="H1887" s="18" t="s">
        <v>1464</v>
      </c>
      <c r="I1887" s="18" t="s">
        <v>584</v>
      </c>
      <c r="J1887" s="18" t="s">
        <v>257</v>
      </c>
      <c r="K1887" s="18" t="s">
        <v>257</v>
      </c>
      <c r="L1887" s="18" t="s">
        <v>257</v>
      </c>
      <c r="M1887" s="18" t="s">
        <v>253</v>
      </c>
      <c r="N1887" s="56">
        <v>74</v>
      </c>
      <c r="O1887" s="18" t="s">
        <v>2268</v>
      </c>
      <c r="P1887" s="18" t="s">
        <v>2128</v>
      </c>
      <c r="Q1887" s="18" t="s">
        <v>254</v>
      </c>
      <c r="R1887" s="18" t="s">
        <v>2269</v>
      </c>
      <c r="S1887" s="18" t="s">
        <v>2278</v>
      </c>
      <c r="T1887" s="26" t="s">
        <v>257</v>
      </c>
      <c r="U1887" s="26" t="s">
        <v>257</v>
      </c>
      <c r="V1887" s="26" t="s">
        <v>257</v>
      </c>
      <c r="W1887" s="26" t="s">
        <v>257</v>
      </c>
      <c r="X1887" s="18" t="s">
        <v>2271</v>
      </c>
      <c r="Y1887" s="18">
        <v>98.2</v>
      </c>
      <c r="Z1887" s="18" t="s">
        <v>2202</v>
      </c>
      <c r="AA1887" s="18" t="s">
        <v>257</v>
      </c>
      <c r="AB1887" s="55">
        <f t="shared" si="410"/>
        <v>98.2</v>
      </c>
      <c r="AC1887" s="18" t="s">
        <v>479</v>
      </c>
      <c r="AD1887" s="18">
        <v>14</v>
      </c>
      <c r="AE1887" s="18" t="s">
        <v>2272</v>
      </c>
      <c r="AF1887" s="18">
        <v>1.9</v>
      </c>
      <c r="AG1887" s="18">
        <v>1.9</v>
      </c>
      <c r="AH1887" s="18" t="s">
        <v>557</v>
      </c>
      <c r="AI1887" s="18">
        <v>28</v>
      </c>
      <c r="AJ1887" s="18" t="s">
        <v>522</v>
      </c>
      <c r="AK1887" s="18">
        <v>28</v>
      </c>
      <c r="AL1887" s="18" t="s">
        <v>2273</v>
      </c>
      <c r="AM1887" s="18" t="s">
        <v>1907</v>
      </c>
      <c r="AN1887" s="18">
        <v>0</v>
      </c>
      <c r="AO1887" s="18" t="s">
        <v>1865</v>
      </c>
      <c r="AP1887" s="18" t="s">
        <v>1866</v>
      </c>
      <c r="AQ1887" s="18">
        <v>9</v>
      </c>
      <c r="AR1887" s="18" t="s">
        <v>561</v>
      </c>
      <c r="AS1887" s="18" t="s">
        <v>257</v>
      </c>
      <c r="AT1887" s="18" t="s">
        <v>257</v>
      </c>
      <c r="AU1887" s="18" t="s">
        <v>257</v>
      </c>
      <c r="AV1887" s="18" t="s">
        <v>257</v>
      </c>
      <c r="AW1887" s="18" t="s">
        <v>257</v>
      </c>
      <c r="AX1887" s="18">
        <v>28</v>
      </c>
      <c r="AY1887" s="18" t="s">
        <v>522</v>
      </c>
      <c r="AZ1887" s="18" t="s">
        <v>257</v>
      </c>
      <c r="BA1887" s="18" t="s">
        <v>257</v>
      </c>
      <c r="BB1887" s="18" t="s">
        <v>1868</v>
      </c>
      <c r="BC1887" s="18" t="s">
        <v>1869</v>
      </c>
      <c r="BD1887" s="18">
        <v>0</v>
      </c>
      <c r="BE1887" s="18" t="s">
        <v>1865</v>
      </c>
      <c r="BF1887" s="18" t="s">
        <v>257</v>
      </c>
      <c r="BG1887" s="18">
        <v>9</v>
      </c>
      <c r="BH1887" s="18" t="s">
        <v>561</v>
      </c>
      <c r="BI1887" s="18" t="s">
        <v>257</v>
      </c>
      <c r="BJ1887" s="18" t="s">
        <v>257</v>
      </c>
      <c r="BK1887" s="18" t="s">
        <v>257</v>
      </c>
      <c r="BL1887" s="18" t="s">
        <v>257</v>
      </c>
      <c r="BM1887" s="18" t="s">
        <v>257</v>
      </c>
      <c r="BN1887" s="18">
        <v>28</v>
      </c>
      <c r="BO1887" s="18" t="s">
        <v>522</v>
      </c>
      <c r="BP1887" s="18" t="s">
        <v>257</v>
      </c>
      <c r="BQ1887" s="18" t="s">
        <v>257</v>
      </c>
      <c r="BR1887" s="18" t="s">
        <v>1868</v>
      </c>
      <c r="BS1887" s="18" t="s">
        <v>307</v>
      </c>
      <c r="BT1887" s="63">
        <v>0.69399999999999995</v>
      </c>
      <c r="BU1887" s="18" t="s">
        <v>563</v>
      </c>
      <c r="BV1887" s="18" t="s">
        <v>479</v>
      </c>
      <c r="BW1887" s="18">
        <v>9</v>
      </c>
      <c r="BX1887" s="18" t="s">
        <v>561</v>
      </c>
      <c r="BY1887" s="63" t="s">
        <v>257</v>
      </c>
      <c r="BZ1887" s="63">
        <v>0.69799999999999995</v>
      </c>
      <c r="CA1887" s="63">
        <v>4.0000000000000001E-3</v>
      </c>
      <c r="CB1887" s="63">
        <f t="shared" si="411"/>
        <v>4.0000000000000036E-3</v>
      </c>
      <c r="CC1887" s="18" t="s">
        <v>557</v>
      </c>
      <c r="CD1887" s="18">
        <v>28</v>
      </c>
      <c r="CE1887" s="18" t="s">
        <v>522</v>
      </c>
      <c r="CF1887" s="18" t="s">
        <v>257</v>
      </c>
      <c r="CG1887" s="18" t="s">
        <v>257</v>
      </c>
      <c r="CH1887" s="18" t="s">
        <v>1870</v>
      </c>
      <c r="CI1887" s="18" t="s">
        <v>437</v>
      </c>
      <c r="CJ1887" s="18">
        <v>5.5999999999999999E-3</v>
      </c>
      <c r="CK1887" s="18" t="s">
        <v>1871</v>
      </c>
      <c r="CL1887" s="18" t="s">
        <v>479</v>
      </c>
      <c r="CM1887" s="18">
        <v>9</v>
      </c>
      <c r="CN1887" s="18" t="s">
        <v>561</v>
      </c>
      <c r="CO1887" s="18" t="s">
        <v>257</v>
      </c>
      <c r="CP1887" s="18">
        <v>5.9500000000000004E-3</v>
      </c>
      <c r="CQ1887" s="18">
        <v>3.5E-4</v>
      </c>
      <c r="CR1887" s="18">
        <f t="shared" si="412"/>
        <v>3.5000000000000048E-4</v>
      </c>
      <c r="CS1887" s="18" t="s">
        <v>557</v>
      </c>
      <c r="CT1887" s="18">
        <v>28</v>
      </c>
      <c r="CU1887" s="18" t="s">
        <v>522</v>
      </c>
      <c r="CV1887" s="18" t="s">
        <v>257</v>
      </c>
      <c r="CW1887" s="18" t="s">
        <v>257</v>
      </c>
      <c r="CX1887" s="3" t="s">
        <v>1872</v>
      </c>
      <c r="CY1887" s="18"/>
      <c r="CZ1887" s="18"/>
      <c r="DA1887" s="18"/>
      <c r="DB1887" s="18"/>
      <c r="DC1887" s="18"/>
      <c r="DD1887" s="18"/>
      <c r="DE1887" s="18"/>
      <c r="DF1887" s="18"/>
      <c r="DG1887" s="18"/>
      <c r="DH1887" s="18"/>
      <c r="DI1887" s="18"/>
      <c r="DJ1887" s="18"/>
      <c r="DK1887" s="18"/>
      <c r="DL1887" s="18"/>
      <c r="DM1887" s="18"/>
      <c r="DN1887" s="18"/>
      <c r="DO1887" s="56">
        <v>0</v>
      </c>
      <c r="DP1887" s="56"/>
      <c r="DQ1887" s="56"/>
      <c r="DR1887" s="56"/>
      <c r="DS1887" s="56"/>
      <c r="DT1887" s="56"/>
      <c r="DU1887" s="56"/>
      <c r="DV1887" s="56">
        <v>0</v>
      </c>
      <c r="DW1887" s="56"/>
      <c r="DX1887" s="56"/>
      <c r="DY1887" s="56"/>
      <c r="DZ1887" s="18">
        <v>0</v>
      </c>
      <c r="EA1887" s="56"/>
      <c r="EB1887" s="56"/>
      <c r="EC1887" s="56"/>
      <c r="ED1887" s="56"/>
      <c r="EE1887" s="56">
        <v>0</v>
      </c>
      <c r="EF1887" s="56">
        <v>0</v>
      </c>
      <c r="EG1887" s="56">
        <v>0</v>
      </c>
      <c r="EH1887" s="18"/>
      <c r="EI1887" s="18">
        <f t="array" ref="EI1887">IF(SUMPRODUCT(--(DO1887:DS1887&lt;&gt;""))=0, 0,1)</f>
        <v>1</v>
      </c>
      <c r="EJ1887" s="18">
        <f t="array" ref="EJ1887">IF(SUMPRODUCT(--(DT1887:EG1887&lt;&gt;""))=0, 0,1)</f>
        <v>1</v>
      </c>
      <c r="EK1887" s="18" cm="1">
        <f t="array" ref="EK1887">IF(SUMPRODUCT(--(EC1887:EG1887&lt;&gt;""))=0, 0,1)</f>
        <v>1</v>
      </c>
      <c r="EL1887" s="18">
        <f t="array" ref="EL1887">IF(SUMPRODUCT(--(EE1887:EG1887&lt;&gt;""))=0, 0,1)</f>
        <v>1</v>
      </c>
      <c r="EM1887" s="18">
        <f t="shared" si="397"/>
        <v>0</v>
      </c>
      <c r="EN1887" s="18">
        <f t="shared" si="398"/>
        <v>0</v>
      </c>
      <c r="EO1887" s="18">
        <f t="shared" si="399"/>
        <v>0</v>
      </c>
      <c r="EP1887" s="18">
        <f t="shared" si="400"/>
        <v>0</v>
      </c>
      <c r="EQ1887" s="18">
        <f t="shared" si="333"/>
        <v>0</v>
      </c>
      <c r="ER1887" s="18" t="s">
        <v>2081</v>
      </c>
      <c r="ES1887" s="59">
        <v>43969</v>
      </c>
      <c r="ET1887" s="18" t="s">
        <v>1873</v>
      </c>
      <c r="EU1887" s="18"/>
    </row>
    <row r="1888" spans="1:151" s="1" customFormat="1" ht="15.75" customHeight="1" x14ac:dyDescent="0.2">
      <c r="A1888" s="5" t="s">
        <v>1996</v>
      </c>
      <c r="B1888" s="24" t="s">
        <v>2267</v>
      </c>
      <c r="C1888" s="56">
        <v>1</v>
      </c>
      <c r="D1888" s="18" t="s">
        <v>2675</v>
      </c>
      <c r="E1888" s="18" t="s">
        <v>2955</v>
      </c>
      <c r="F1888" s="18" t="s">
        <v>553</v>
      </c>
      <c r="G1888" s="18" t="s">
        <v>609</v>
      </c>
      <c r="H1888" s="18" t="s">
        <v>1464</v>
      </c>
      <c r="I1888" s="18" t="s">
        <v>584</v>
      </c>
      <c r="J1888" s="18" t="s">
        <v>257</v>
      </c>
      <c r="K1888" s="18" t="s">
        <v>257</v>
      </c>
      <c r="L1888" s="18" t="s">
        <v>257</v>
      </c>
      <c r="M1888" s="18" t="s">
        <v>253</v>
      </c>
      <c r="N1888" s="56">
        <v>74</v>
      </c>
      <c r="O1888" s="18" t="s">
        <v>2268</v>
      </c>
      <c r="P1888" s="18" t="s">
        <v>2128</v>
      </c>
      <c r="Q1888" s="18" t="s">
        <v>254</v>
      </c>
      <c r="R1888" s="18" t="s">
        <v>2269</v>
      </c>
      <c r="S1888" s="18" t="s">
        <v>2270</v>
      </c>
      <c r="T1888" s="26" t="s">
        <v>257</v>
      </c>
      <c r="U1888" s="26" t="s">
        <v>257</v>
      </c>
      <c r="V1888" s="26" t="s">
        <v>257</v>
      </c>
      <c r="W1888" s="26" t="s">
        <v>257</v>
      </c>
      <c r="X1888" s="18" t="s">
        <v>2271</v>
      </c>
      <c r="Y1888" s="18">
        <v>0.19</v>
      </c>
      <c r="Z1888" s="18" t="s">
        <v>2202</v>
      </c>
      <c r="AA1888" s="18" t="s">
        <v>257</v>
      </c>
      <c r="AB1888" s="55">
        <f t="shared" si="410"/>
        <v>0.19</v>
      </c>
      <c r="AC1888" s="18" t="s">
        <v>479</v>
      </c>
      <c r="AD1888" s="18">
        <v>14</v>
      </c>
      <c r="AE1888" s="18" t="s">
        <v>2272</v>
      </c>
      <c r="AF1888" s="18">
        <v>0.02</v>
      </c>
      <c r="AG1888" s="18">
        <v>0.02</v>
      </c>
      <c r="AH1888" s="18" t="s">
        <v>557</v>
      </c>
      <c r="AI1888" s="18">
        <v>84</v>
      </c>
      <c r="AJ1888" s="18" t="s">
        <v>522</v>
      </c>
      <c r="AK1888" s="18">
        <v>84</v>
      </c>
      <c r="AL1888" s="18" t="s">
        <v>2273</v>
      </c>
      <c r="AM1888" s="18" t="s">
        <v>1907</v>
      </c>
      <c r="AN1888" s="18">
        <v>0</v>
      </c>
      <c r="AO1888" s="18" t="s">
        <v>1865</v>
      </c>
      <c r="AP1888" s="18" t="s">
        <v>1866</v>
      </c>
      <c r="AQ1888" s="18">
        <v>9</v>
      </c>
      <c r="AR1888" s="18" t="s">
        <v>561</v>
      </c>
      <c r="AS1888" s="18" t="s">
        <v>257</v>
      </c>
      <c r="AT1888" s="18" t="s">
        <v>257</v>
      </c>
      <c r="AU1888" s="18" t="s">
        <v>257</v>
      </c>
      <c r="AV1888" s="18" t="s">
        <v>257</v>
      </c>
      <c r="AW1888" s="18" t="s">
        <v>257</v>
      </c>
      <c r="AX1888" s="18">
        <v>84</v>
      </c>
      <c r="AY1888" s="18" t="s">
        <v>522</v>
      </c>
      <c r="AZ1888" s="18" t="s">
        <v>257</v>
      </c>
      <c r="BA1888" s="18" t="s">
        <v>257</v>
      </c>
      <c r="BB1888" s="18" t="s">
        <v>1882</v>
      </c>
      <c r="BC1888" s="18" t="s">
        <v>1869</v>
      </c>
      <c r="BD1888" s="18">
        <v>0</v>
      </c>
      <c r="BE1888" s="18" t="s">
        <v>1865</v>
      </c>
      <c r="BF1888" s="18" t="s">
        <v>257</v>
      </c>
      <c r="BG1888" s="18">
        <v>9</v>
      </c>
      <c r="BH1888" s="18" t="s">
        <v>561</v>
      </c>
      <c r="BI1888" s="18" t="s">
        <v>257</v>
      </c>
      <c r="BJ1888" s="18" t="s">
        <v>257</v>
      </c>
      <c r="BK1888" s="18" t="s">
        <v>257</v>
      </c>
      <c r="BL1888" s="18" t="s">
        <v>257</v>
      </c>
      <c r="BM1888" s="18" t="s">
        <v>257</v>
      </c>
      <c r="BN1888" s="18">
        <v>84</v>
      </c>
      <c r="BO1888" s="18" t="s">
        <v>522</v>
      </c>
      <c r="BP1888" s="18" t="s">
        <v>257</v>
      </c>
      <c r="BQ1888" s="18" t="s">
        <v>257</v>
      </c>
      <c r="BR1888" s="18" t="s">
        <v>1882</v>
      </c>
      <c r="BS1888" s="18" t="s">
        <v>307</v>
      </c>
      <c r="BT1888" s="63">
        <v>0.54200000000000004</v>
      </c>
      <c r="BU1888" s="18" t="s">
        <v>563</v>
      </c>
      <c r="BV1888" s="18" t="s">
        <v>479</v>
      </c>
      <c r="BW1888" s="18">
        <v>9</v>
      </c>
      <c r="BX1888" s="18" t="s">
        <v>561</v>
      </c>
      <c r="BY1888" s="63" t="s">
        <v>257</v>
      </c>
      <c r="BZ1888" s="63">
        <v>0.56299999999999994</v>
      </c>
      <c r="CA1888" s="63">
        <v>2.0999999999999901E-2</v>
      </c>
      <c r="CB1888" s="63">
        <f t="shared" si="411"/>
        <v>2.0999999999999908E-2</v>
      </c>
      <c r="CC1888" s="18" t="s">
        <v>557</v>
      </c>
      <c r="CD1888" s="18">
        <v>84</v>
      </c>
      <c r="CE1888" s="18" t="s">
        <v>522</v>
      </c>
      <c r="CF1888" s="18" t="s">
        <v>257</v>
      </c>
      <c r="CG1888" s="18" t="s">
        <v>257</v>
      </c>
      <c r="CH1888" s="18" t="s">
        <v>1870</v>
      </c>
      <c r="CI1888" s="18" t="s">
        <v>437</v>
      </c>
      <c r="CJ1888" s="18">
        <v>5.28E-3</v>
      </c>
      <c r="CK1888" s="18" t="s">
        <v>1871</v>
      </c>
      <c r="CL1888" s="18" t="s">
        <v>479</v>
      </c>
      <c r="CM1888" s="18">
        <v>9</v>
      </c>
      <c r="CN1888" s="18" t="s">
        <v>561</v>
      </c>
      <c r="CO1888" s="18" t="s">
        <v>257</v>
      </c>
      <c r="CP1888" s="18">
        <v>5.7299999999999999E-3</v>
      </c>
      <c r="CQ1888" s="18">
        <v>4.4999999999999999E-4</v>
      </c>
      <c r="CR1888" s="18">
        <f t="shared" si="412"/>
        <v>4.4999999999999988E-4</v>
      </c>
      <c r="CS1888" s="18" t="s">
        <v>557</v>
      </c>
      <c r="CT1888" s="18">
        <v>84</v>
      </c>
      <c r="CU1888" s="18" t="s">
        <v>522</v>
      </c>
      <c r="CV1888" s="18" t="s">
        <v>257</v>
      </c>
      <c r="CW1888" s="18" t="s">
        <v>257</v>
      </c>
      <c r="CX1888" s="3" t="s">
        <v>1872</v>
      </c>
      <c r="CY1888" s="18"/>
      <c r="CZ1888" s="18"/>
      <c r="DA1888" s="18"/>
      <c r="DB1888" s="18"/>
      <c r="DC1888" s="18"/>
      <c r="DD1888" s="18"/>
      <c r="DE1888" s="18"/>
      <c r="DF1888" s="18"/>
      <c r="DG1888" s="18"/>
      <c r="DH1888" s="18"/>
      <c r="DI1888" s="18"/>
      <c r="DJ1888" s="18"/>
      <c r="DK1888" s="18"/>
      <c r="DL1888" s="18"/>
      <c r="DM1888" s="18"/>
      <c r="DN1888" s="18"/>
      <c r="DO1888" s="56">
        <v>0</v>
      </c>
      <c r="DP1888" s="56"/>
      <c r="DQ1888" s="56"/>
      <c r="DR1888" s="56"/>
      <c r="DS1888" s="56"/>
      <c r="DT1888" s="56"/>
      <c r="DU1888" s="56"/>
      <c r="DV1888" s="56">
        <v>0</v>
      </c>
      <c r="DW1888" s="56"/>
      <c r="DX1888" s="56"/>
      <c r="DY1888" s="56"/>
      <c r="DZ1888" s="18">
        <v>0</v>
      </c>
      <c r="EA1888" s="56"/>
      <c r="EB1888" s="56"/>
      <c r="EC1888" s="56"/>
      <c r="ED1888" s="56"/>
      <c r="EE1888" s="56">
        <v>0</v>
      </c>
      <c r="EF1888" s="56">
        <v>0</v>
      </c>
      <c r="EG1888" s="56">
        <v>0</v>
      </c>
      <c r="EH1888" s="18"/>
      <c r="EI1888" s="18">
        <f t="array" ref="EI1888">IF(SUMPRODUCT(--(DO1888:DS1888&lt;&gt;""))=0, 0,1)</f>
        <v>1</v>
      </c>
      <c r="EJ1888" s="18">
        <f t="array" ref="EJ1888">IF(SUMPRODUCT(--(DT1888:EG1888&lt;&gt;""))=0, 0,1)</f>
        <v>1</v>
      </c>
      <c r="EK1888" s="18" cm="1">
        <f t="array" ref="EK1888">IF(SUMPRODUCT(--(EC1888:EG1888&lt;&gt;""))=0, 0,1)</f>
        <v>1</v>
      </c>
      <c r="EL1888" s="18">
        <f t="array" ref="EL1888">IF(SUMPRODUCT(--(EE1888:EG1888&lt;&gt;""))=0, 0,1)</f>
        <v>1</v>
      </c>
      <c r="EM1888" s="18">
        <f t="shared" si="397"/>
        <v>0</v>
      </c>
      <c r="EN1888" s="18">
        <f t="shared" si="398"/>
        <v>0</v>
      </c>
      <c r="EO1888" s="18">
        <f t="shared" si="399"/>
        <v>0</v>
      </c>
      <c r="EP1888" s="18">
        <f t="shared" si="400"/>
        <v>0</v>
      </c>
      <c r="EQ1888" s="18">
        <f t="shared" si="333"/>
        <v>0</v>
      </c>
      <c r="ER1888" s="18" t="s">
        <v>2081</v>
      </c>
      <c r="ES1888" s="59">
        <v>43969</v>
      </c>
      <c r="ET1888" s="18" t="s">
        <v>1873</v>
      </c>
      <c r="EU1888" s="18"/>
    </row>
    <row r="1889" spans="1:151" s="1" customFormat="1" ht="15.75" customHeight="1" x14ac:dyDescent="0.2">
      <c r="A1889" s="5" t="s">
        <v>1996</v>
      </c>
      <c r="B1889" s="24" t="s">
        <v>2267</v>
      </c>
      <c r="C1889" s="56">
        <v>1</v>
      </c>
      <c r="D1889" s="18" t="s">
        <v>2676</v>
      </c>
      <c r="E1889" s="18" t="s">
        <v>2955</v>
      </c>
      <c r="F1889" s="18" t="s">
        <v>553</v>
      </c>
      <c r="G1889" s="18" t="s">
        <v>609</v>
      </c>
      <c r="H1889" s="18" t="s">
        <v>1464</v>
      </c>
      <c r="I1889" s="18" t="s">
        <v>584</v>
      </c>
      <c r="J1889" s="18" t="s">
        <v>257</v>
      </c>
      <c r="K1889" s="18" t="s">
        <v>257</v>
      </c>
      <c r="L1889" s="18" t="s">
        <v>257</v>
      </c>
      <c r="M1889" s="18" t="s">
        <v>253</v>
      </c>
      <c r="N1889" s="56">
        <v>74</v>
      </c>
      <c r="O1889" s="18" t="s">
        <v>2268</v>
      </c>
      <c r="P1889" s="18" t="s">
        <v>2128</v>
      </c>
      <c r="Q1889" s="18" t="s">
        <v>254</v>
      </c>
      <c r="R1889" s="18" t="s">
        <v>2269</v>
      </c>
      <c r="S1889" s="18" t="s">
        <v>2274</v>
      </c>
      <c r="T1889" s="26" t="s">
        <v>257</v>
      </c>
      <c r="U1889" s="26" t="s">
        <v>257</v>
      </c>
      <c r="V1889" s="26" t="s">
        <v>257</v>
      </c>
      <c r="W1889" s="26" t="s">
        <v>257</v>
      </c>
      <c r="X1889" s="18" t="s">
        <v>2271</v>
      </c>
      <c r="Y1889" s="18">
        <v>1.31</v>
      </c>
      <c r="Z1889" s="18" t="s">
        <v>2202</v>
      </c>
      <c r="AA1889" s="18" t="s">
        <v>257</v>
      </c>
      <c r="AB1889" s="55">
        <f t="shared" si="410"/>
        <v>1.31</v>
      </c>
      <c r="AC1889" s="18" t="s">
        <v>479</v>
      </c>
      <c r="AD1889" s="18">
        <v>14</v>
      </c>
      <c r="AE1889" s="18" t="s">
        <v>2272</v>
      </c>
      <c r="AF1889" s="18">
        <v>0.04</v>
      </c>
      <c r="AG1889" s="18">
        <v>0.04</v>
      </c>
      <c r="AH1889" s="18" t="s">
        <v>557</v>
      </c>
      <c r="AI1889" s="18">
        <v>84</v>
      </c>
      <c r="AJ1889" s="18" t="s">
        <v>522</v>
      </c>
      <c r="AK1889" s="18">
        <v>84</v>
      </c>
      <c r="AL1889" s="18" t="s">
        <v>2273</v>
      </c>
      <c r="AM1889" s="18" t="s">
        <v>1907</v>
      </c>
      <c r="AN1889" s="18">
        <v>0</v>
      </c>
      <c r="AO1889" s="18" t="s">
        <v>1865</v>
      </c>
      <c r="AP1889" s="18" t="s">
        <v>1866</v>
      </c>
      <c r="AQ1889" s="18">
        <v>9</v>
      </c>
      <c r="AR1889" s="18" t="s">
        <v>561</v>
      </c>
      <c r="AS1889" s="18" t="s">
        <v>257</v>
      </c>
      <c r="AT1889" s="18" t="s">
        <v>257</v>
      </c>
      <c r="AU1889" s="18" t="s">
        <v>257</v>
      </c>
      <c r="AV1889" s="18" t="s">
        <v>257</v>
      </c>
      <c r="AW1889" s="18" t="s">
        <v>257</v>
      </c>
      <c r="AX1889" s="18">
        <v>84</v>
      </c>
      <c r="AY1889" s="18" t="s">
        <v>522</v>
      </c>
      <c r="AZ1889" s="18" t="s">
        <v>257</v>
      </c>
      <c r="BA1889" s="18" t="s">
        <v>257</v>
      </c>
      <c r="BB1889" s="18" t="s">
        <v>1882</v>
      </c>
      <c r="BC1889" s="18" t="s">
        <v>1869</v>
      </c>
      <c r="BD1889" s="18">
        <v>0</v>
      </c>
      <c r="BE1889" s="18" t="s">
        <v>1865</v>
      </c>
      <c r="BF1889" s="18" t="s">
        <v>257</v>
      </c>
      <c r="BG1889" s="18">
        <v>9</v>
      </c>
      <c r="BH1889" s="18" t="s">
        <v>561</v>
      </c>
      <c r="BI1889" s="18" t="s">
        <v>257</v>
      </c>
      <c r="BJ1889" s="18" t="s">
        <v>257</v>
      </c>
      <c r="BK1889" s="18" t="s">
        <v>257</v>
      </c>
      <c r="BL1889" s="18" t="s">
        <v>257</v>
      </c>
      <c r="BM1889" s="18" t="s">
        <v>257</v>
      </c>
      <c r="BN1889" s="18">
        <v>84</v>
      </c>
      <c r="BO1889" s="18" t="s">
        <v>522</v>
      </c>
      <c r="BP1889" s="18" t="s">
        <v>257</v>
      </c>
      <c r="BQ1889" s="18" t="s">
        <v>257</v>
      </c>
      <c r="BR1889" s="18" t="s">
        <v>1882</v>
      </c>
      <c r="BS1889" s="18" t="s">
        <v>307</v>
      </c>
      <c r="BT1889" s="63">
        <v>0.53400000000000003</v>
      </c>
      <c r="BU1889" s="18" t="s">
        <v>563</v>
      </c>
      <c r="BV1889" s="18" t="s">
        <v>479</v>
      </c>
      <c r="BW1889" s="18">
        <v>9</v>
      </c>
      <c r="BX1889" s="18" t="s">
        <v>561</v>
      </c>
      <c r="BY1889" s="63" t="s">
        <v>257</v>
      </c>
      <c r="BZ1889" s="63">
        <v>0.55400000000000005</v>
      </c>
      <c r="CA1889" s="63">
        <v>0.02</v>
      </c>
      <c r="CB1889" s="63">
        <f t="shared" si="411"/>
        <v>2.0000000000000018E-2</v>
      </c>
      <c r="CC1889" s="18" t="s">
        <v>557</v>
      </c>
      <c r="CD1889" s="18">
        <v>84</v>
      </c>
      <c r="CE1889" s="18" t="s">
        <v>522</v>
      </c>
      <c r="CF1889" s="18" t="s">
        <v>257</v>
      </c>
      <c r="CG1889" s="18" t="s">
        <v>257</v>
      </c>
      <c r="CH1889" s="18" t="s">
        <v>1870</v>
      </c>
      <c r="CI1889" s="18" t="s">
        <v>437</v>
      </c>
      <c r="CJ1889" s="18">
        <v>5.5999999999999999E-3</v>
      </c>
      <c r="CK1889" s="18" t="s">
        <v>1871</v>
      </c>
      <c r="CL1889" s="18" t="s">
        <v>479</v>
      </c>
      <c r="CM1889" s="18">
        <v>9</v>
      </c>
      <c r="CN1889" s="18" t="s">
        <v>561</v>
      </c>
      <c r="CO1889" s="18" t="s">
        <v>257</v>
      </c>
      <c r="CP1889" s="18">
        <v>6.7000000000000002E-3</v>
      </c>
      <c r="CQ1889" s="18">
        <v>1.1000000000000001E-3</v>
      </c>
      <c r="CR1889" s="18">
        <f t="shared" si="412"/>
        <v>1.1000000000000003E-3</v>
      </c>
      <c r="CS1889" s="18" t="s">
        <v>557</v>
      </c>
      <c r="CT1889" s="18">
        <v>84</v>
      </c>
      <c r="CU1889" s="18" t="s">
        <v>522</v>
      </c>
      <c r="CV1889" s="18" t="s">
        <v>257</v>
      </c>
      <c r="CW1889" s="18" t="s">
        <v>257</v>
      </c>
      <c r="CX1889" s="3" t="s">
        <v>1872</v>
      </c>
      <c r="CY1889" s="18"/>
      <c r="CZ1889" s="18"/>
      <c r="DA1889" s="18"/>
      <c r="DB1889" s="18"/>
      <c r="DC1889" s="18"/>
      <c r="DD1889" s="18"/>
      <c r="DE1889" s="18"/>
      <c r="DF1889" s="18"/>
      <c r="DG1889" s="18"/>
      <c r="DH1889" s="18"/>
      <c r="DI1889" s="18"/>
      <c r="DJ1889" s="18"/>
      <c r="DK1889" s="18"/>
      <c r="DL1889" s="18"/>
      <c r="DM1889" s="18"/>
      <c r="DN1889" s="18"/>
      <c r="DO1889" s="56">
        <v>0</v>
      </c>
      <c r="DP1889" s="56"/>
      <c r="DQ1889" s="56"/>
      <c r="DR1889" s="56"/>
      <c r="DS1889" s="56"/>
      <c r="DT1889" s="56"/>
      <c r="DU1889" s="56"/>
      <c r="DV1889" s="56">
        <v>0</v>
      </c>
      <c r="DW1889" s="56"/>
      <c r="DX1889" s="56"/>
      <c r="DY1889" s="56"/>
      <c r="DZ1889" s="18">
        <v>0</v>
      </c>
      <c r="EA1889" s="56"/>
      <c r="EB1889" s="56"/>
      <c r="EC1889" s="56"/>
      <c r="ED1889" s="56"/>
      <c r="EE1889" s="56">
        <v>0</v>
      </c>
      <c r="EF1889" s="56">
        <v>0</v>
      </c>
      <c r="EG1889" s="56">
        <v>0</v>
      </c>
      <c r="EH1889" s="18"/>
      <c r="EI1889" s="18">
        <f t="array" ref="EI1889">IF(SUMPRODUCT(--(DO1889:DS1889&lt;&gt;""))=0, 0,1)</f>
        <v>1</v>
      </c>
      <c r="EJ1889" s="18">
        <f t="array" ref="EJ1889">IF(SUMPRODUCT(--(DT1889:EG1889&lt;&gt;""))=0, 0,1)</f>
        <v>1</v>
      </c>
      <c r="EK1889" s="18" cm="1">
        <f t="array" ref="EK1889">IF(SUMPRODUCT(--(EC1889:EG1889&lt;&gt;""))=0, 0,1)</f>
        <v>1</v>
      </c>
      <c r="EL1889" s="18">
        <f t="array" ref="EL1889">IF(SUMPRODUCT(--(EE1889:EG1889&lt;&gt;""))=0, 0,1)</f>
        <v>1</v>
      </c>
      <c r="EM1889" s="18">
        <f t="shared" si="397"/>
        <v>0</v>
      </c>
      <c r="EN1889" s="18">
        <f t="shared" si="398"/>
        <v>0</v>
      </c>
      <c r="EO1889" s="18">
        <f t="shared" si="399"/>
        <v>0</v>
      </c>
      <c r="EP1889" s="18">
        <f t="shared" si="400"/>
        <v>0</v>
      </c>
      <c r="EQ1889" s="18">
        <f t="shared" si="333"/>
        <v>0</v>
      </c>
      <c r="ER1889" s="18" t="s">
        <v>2081</v>
      </c>
      <c r="ES1889" s="59">
        <v>43969</v>
      </c>
      <c r="ET1889" s="18" t="s">
        <v>1873</v>
      </c>
      <c r="EU1889" s="18"/>
    </row>
    <row r="1890" spans="1:151" s="1" customFormat="1" ht="15.75" customHeight="1" x14ac:dyDescent="0.2">
      <c r="A1890" s="5" t="s">
        <v>1996</v>
      </c>
      <c r="B1890" s="24" t="s">
        <v>2267</v>
      </c>
      <c r="C1890" s="56">
        <v>1</v>
      </c>
      <c r="D1890" s="18" t="s">
        <v>2677</v>
      </c>
      <c r="E1890" s="18" t="s">
        <v>2955</v>
      </c>
      <c r="F1890" s="18" t="s">
        <v>553</v>
      </c>
      <c r="G1890" s="18" t="s">
        <v>609</v>
      </c>
      <c r="H1890" s="18" t="s">
        <v>1464</v>
      </c>
      <c r="I1890" s="18" t="s">
        <v>584</v>
      </c>
      <c r="J1890" s="18" t="s">
        <v>257</v>
      </c>
      <c r="K1890" s="18" t="s">
        <v>257</v>
      </c>
      <c r="L1890" s="18" t="s">
        <v>257</v>
      </c>
      <c r="M1890" s="18" t="s">
        <v>253</v>
      </c>
      <c r="N1890" s="56">
        <v>74</v>
      </c>
      <c r="O1890" s="18" t="s">
        <v>2268</v>
      </c>
      <c r="P1890" s="18" t="s">
        <v>2128</v>
      </c>
      <c r="Q1890" s="18" t="s">
        <v>254</v>
      </c>
      <c r="R1890" s="18" t="s">
        <v>2269</v>
      </c>
      <c r="S1890" s="18" t="s">
        <v>2275</v>
      </c>
      <c r="T1890" s="26" t="s">
        <v>257</v>
      </c>
      <c r="U1890" s="26" t="s">
        <v>257</v>
      </c>
      <c r="V1890" s="26" t="s">
        <v>257</v>
      </c>
      <c r="W1890" s="26" t="s">
        <v>257</v>
      </c>
      <c r="X1890" s="18" t="s">
        <v>2271</v>
      </c>
      <c r="Y1890" s="18">
        <v>3.22</v>
      </c>
      <c r="Z1890" s="18" t="s">
        <v>2202</v>
      </c>
      <c r="AA1890" s="18" t="s">
        <v>257</v>
      </c>
      <c r="AB1890" s="55">
        <f t="shared" si="410"/>
        <v>3.22</v>
      </c>
      <c r="AC1890" s="18" t="s">
        <v>479</v>
      </c>
      <c r="AD1890" s="18">
        <v>14</v>
      </c>
      <c r="AE1890" s="18" t="s">
        <v>2272</v>
      </c>
      <c r="AF1890" s="18">
        <v>7.0000000000000007E-2</v>
      </c>
      <c r="AG1890" s="18">
        <v>7.0000000000000007E-2</v>
      </c>
      <c r="AH1890" s="18" t="s">
        <v>557</v>
      </c>
      <c r="AI1890" s="18">
        <v>84</v>
      </c>
      <c r="AJ1890" s="18" t="s">
        <v>522</v>
      </c>
      <c r="AK1890" s="18">
        <v>84</v>
      </c>
      <c r="AL1890" s="18" t="s">
        <v>2273</v>
      </c>
      <c r="AM1890" s="18" t="s">
        <v>1907</v>
      </c>
      <c r="AN1890" s="18">
        <v>2</v>
      </c>
      <c r="AO1890" s="18" t="s">
        <v>1865</v>
      </c>
      <c r="AP1890" s="18" t="s">
        <v>1866</v>
      </c>
      <c r="AQ1890" s="18">
        <v>9</v>
      </c>
      <c r="AR1890" s="18" t="s">
        <v>561</v>
      </c>
      <c r="AS1890" s="18" t="s">
        <v>257</v>
      </c>
      <c r="AT1890" s="18" t="s">
        <v>257</v>
      </c>
      <c r="AU1890" s="18" t="s">
        <v>257</v>
      </c>
      <c r="AV1890" s="18" t="s">
        <v>257</v>
      </c>
      <c r="AW1890" s="18" t="s">
        <v>257</v>
      </c>
      <c r="AX1890" s="18">
        <v>84</v>
      </c>
      <c r="AY1890" s="18" t="s">
        <v>522</v>
      </c>
      <c r="AZ1890" s="18" t="s">
        <v>257</v>
      </c>
      <c r="BA1890" s="18" t="s">
        <v>257</v>
      </c>
      <c r="BB1890" s="18" t="s">
        <v>1882</v>
      </c>
      <c r="BC1890" s="18" t="s">
        <v>1869</v>
      </c>
      <c r="BD1890" s="18">
        <v>0</v>
      </c>
      <c r="BE1890" s="18" t="s">
        <v>1865</v>
      </c>
      <c r="BF1890" s="18" t="s">
        <v>257</v>
      </c>
      <c r="BG1890" s="18">
        <v>9</v>
      </c>
      <c r="BH1890" s="18" t="s">
        <v>561</v>
      </c>
      <c r="BI1890" s="18" t="s">
        <v>257</v>
      </c>
      <c r="BJ1890" s="18" t="s">
        <v>257</v>
      </c>
      <c r="BK1890" s="18" t="s">
        <v>257</v>
      </c>
      <c r="BL1890" s="18" t="s">
        <v>257</v>
      </c>
      <c r="BM1890" s="18" t="s">
        <v>257</v>
      </c>
      <c r="BN1890" s="18">
        <v>84</v>
      </c>
      <c r="BO1890" s="18" t="s">
        <v>522</v>
      </c>
      <c r="BP1890" s="18" t="s">
        <v>257</v>
      </c>
      <c r="BQ1890" s="18" t="s">
        <v>257</v>
      </c>
      <c r="BR1890" s="18" t="s">
        <v>1882</v>
      </c>
      <c r="BS1890" s="18" t="s">
        <v>307</v>
      </c>
      <c r="BT1890" s="63">
        <v>0.53400000000000003</v>
      </c>
      <c r="BU1890" s="18" t="s">
        <v>563</v>
      </c>
      <c r="BV1890" s="18" t="s">
        <v>479</v>
      </c>
      <c r="BW1890" s="18">
        <v>9</v>
      </c>
      <c r="BX1890" s="18" t="s">
        <v>561</v>
      </c>
      <c r="BY1890" s="63" t="s">
        <v>257</v>
      </c>
      <c r="BZ1890" s="63">
        <v>0.55100000000000005</v>
      </c>
      <c r="CA1890" s="63">
        <v>1.7000000000000001E-2</v>
      </c>
      <c r="CB1890" s="63">
        <f t="shared" si="411"/>
        <v>1.7000000000000015E-2</v>
      </c>
      <c r="CC1890" s="18" t="s">
        <v>557</v>
      </c>
      <c r="CD1890" s="18">
        <v>84</v>
      </c>
      <c r="CE1890" s="18" t="s">
        <v>522</v>
      </c>
      <c r="CF1890" s="18" t="s">
        <v>257</v>
      </c>
      <c r="CG1890" s="18" t="s">
        <v>257</v>
      </c>
      <c r="CH1890" s="18" t="s">
        <v>1870</v>
      </c>
      <c r="CI1890" s="18" t="s">
        <v>437</v>
      </c>
      <c r="CJ1890" s="18">
        <v>3.98E-3</v>
      </c>
      <c r="CK1890" s="18" t="s">
        <v>1871</v>
      </c>
      <c r="CL1890" s="18" t="s">
        <v>479</v>
      </c>
      <c r="CM1890" s="18">
        <v>9</v>
      </c>
      <c r="CN1890" s="18" t="s">
        <v>561</v>
      </c>
      <c r="CO1890" s="18" t="s">
        <v>257</v>
      </c>
      <c r="CP1890" s="18">
        <v>4.8399999999999997E-3</v>
      </c>
      <c r="CQ1890" s="18">
        <v>8.6000000000000095E-4</v>
      </c>
      <c r="CR1890" s="18">
        <f t="shared" si="412"/>
        <v>8.5999999999999965E-4</v>
      </c>
      <c r="CS1890" s="18" t="s">
        <v>557</v>
      </c>
      <c r="CT1890" s="18">
        <v>84</v>
      </c>
      <c r="CU1890" s="18" t="s">
        <v>522</v>
      </c>
      <c r="CV1890" s="18" t="s">
        <v>257</v>
      </c>
      <c r="CW1890" s="18" t="s">
        <v>257</v>
      </c>
      <c r="CX1890" s="3" t="s">
        <v>1872</v>
      </c>
      <c r="CY1890" s="18"/>
      <c r="CZ1890" s="18"/>
      <c r="DA1890" s="18"/>
      <c r="DB1890" s="18"/>
      <c r="DC1890" s="18"/>
      <c r="DD1890" s="18"/>
      <c r="DE1890" s="18"/>
      <c r="DF1890" s="18"/>
      <c r="DG1890" s="18"/>
      <c r="DH1890" s="18"/>
      <c r="DI1890" s="18"/>
      <c r="DJ1890" s="18"/>
      <c r="DK1890" s="18"/>
      <c r="DL1890" s="18"/>
      <c r="DM1890" s="18"/>
      <c r="DN1890" s="18"/>
      <c r="DO1890" s="56">
        <v>0</v>
      </c>
      <c r="DP1890" s="56"/>
      <c r="DQ1890" s="56"/>
      <c r="DR1890" s="56"/>
      <c r="DS1890" s="56"/>
      <c r="DT1890" s="56"/>
      <c r="DU1890" s="56"/>
      <c r="DV1890" s="56">
        <v>0</v>
      </c>
      <c r="DW1890" s="56"/>
      <c r="DX1890" s="56"/>
      <c r="DY1890" s="56"/>
      <c r="DZ1890" s="18">
        <v>0</v>
      </c>
      <c r="EA1890" s="56"/>
      <c r="EB1890" s="56"/>
      <c r="EC1890" s="56"/>
      <c r="ED1890" s="56"/>
      <c r="EE1890" s="71">
        <v>1</v>
      </c>
      <c r="EF1890" s="56">
        <v>0</v>
      </c>
      <c r="EG1890" s="56">
        <v>0</v>
      </c>
      <c r="EH1890" s="18"/>
      <c r="EI1890" s="18">
        <f t="array" ref="EI1890">IF(SUMPRODUCT(--(DO1890:DS1890&lt;&gt;""))=0, 0,1)</f>
        <v>1</v>
      </c>
      <c r="EJ1890" s="18">
        <f t="array" ref="EJ1890">IF(SUMPRODUCT(--(DT1890:EG1890&lt;&gt;""))=0, 0,1)</f>
        <v>1</v>
      </c>
      <c r="EK1890" s="18" cm="1">
        <f t="array" ref="EK1890">IF(SUMPRODUCT(--(EC1890:EG1890&lt;&gt;""))=0, 0,1)</f>
        <v>1</v>
      </c>
      <c r="EL1890" s="18">
        <f t="array" ref="EL1890">IF(SUMPRODUCT(--(EE1890:EG1890&lt;&gt;""))=0, 0,1)</f>
        <v>1</v>
      </c>
      <c r="EM1890" s="18">
        <f t="shared" si="397"/>
        <v>1</v>
      </c>
      <c r="EN1890" s="18">
        <f t="shared" si="398"/>
        <v>0</v>
      </c>
      <c r="EO1890" s="18">
        <f t="shared" si="399"/>
        <v>1</v>
      </c>
      <c r="EP1890" s="18">
        <f t="shared" si="400"/>
        <v>1</v>
      </c>
      <c r="EQ1890" s="18">
        <f t="shared" si="333"/>
        <v>1</v>
      </c>
      <c r="ER1890" s="18" t="s">
        <v>2081</v>
      </c>
      <c r="ES1890" s="59">
        <v>43969</v>
      </c>
      <c r="ET1890" s="18" t="s">
        <v>1873</v>
      </c>
      <c r="EU1890" s="18"/>
    </row>
    <row r="1891" spans="1:151" s="1" customFormat="1" ht="15.75" customHeight="1" x14ac:dyDescent="0.2">
      <c r="A1891" s="5" t="s">
        <v>1996</v>
      </c>
      <c r="B1891" s="24" t="s">
        <v>2267</v>
      </c>
      <c r="C1891" s="56">
        <v>1</v>
      </c>
      <c r="D1891" s="18" t="s">
        <v>2678</v>
      </c>
      <c r="E1891" s="18" t="s">
        <v>2955</v>
      </c>
      <c r="F1891" s="18" t="s">
        <v>553</v>
      </c>
      <c r="G1891" s="18" t="s">
        <v>609</v>
      </c>
      <c r="H1891" s="18" t="s">
        <v>1464</v>
      </c>
      <c r="I1891" s="18" t="s">
        <v>584</v>
      </c>
      <c r="J1891" s="18" t="s">
        <v>257</v>
      </c>
      <c r="K1891" s="18" t="s">
        <v>257</v>
      </c>
      <c r="L1891" s="18" t="s">
        <v>257</v>
      </c>
      <c r="M1891" s="18" t="s">
        <v>253</v>
      </c>
      <c r="N1891" s="56">
        <v>74</v>
      </c>
      <c r="O1891" s="18" t="s">
        <v>2268</v>
      </c>
      <c r="P1891" s="18" t="s">
        <v>2128</v>
      </c>
      <c r="Q1891" s="18" t="s">
        <v>254</v>
      </c>
      <c r="R1891" s="18" t="s">
        <v>2269</v>
      </c>
      <c r="S1891" s="18" t="s">
        <v>2276</v>
      </c>
      <c r="T1891" s="26" t="s">
        <v>257</v>
      </c>
      <c r="U1891" s="26" t="s">
        <v>257</v>
      </c>
      <c r="V1891" s="26" t="s">
        <v>257</v>
      </c>
      <c r="W1891" s="26" t="s">
        <v>257</v>
      </c>
      <c r="X1891" s="18" t="s">
        <v>2271</v>
      </c>
      <c r="Y1891" s="18">
        <v>10.8</v>
      </c>
      <c r="Z1891" s="18" t="s">
        <v>2202</v>
      </c>
      <c r="AA1891" s="18" t="s">
        <v>257</v>
      </c>
      <c r="AB1891" s="55">
        <f t="shared" si="410"/>
        <v>10.8</v>
      </c>
      <c r="AC1891" s="18" t="s">
        <v>479</v>
      </c>
      <c r="AD1891" s="18">
        <v>14</v>
      </c>
      <c r="AE1891" s="18" t="s">
        <v>2272</v>
      </c>
      <c r="AF1891" s="18">
        <v>0.2</v>
      </c>
      <c r="AG1891" s="18">
        <v>0.2</v>
      </c>
      <c r="AH1891" s="18" t="s">
        <v>557</v>
      </c>
      <c r="AI1891" s="18">
        <v>84</v>
      </c>
      <c r="AJ1891" s="18" t="s">
        <v>522</v>
      </c>
      <c r="AK1891" s="18">
        <v>84</v>
      </c>
      <c r="AL1891" s="18" t="s">
        <v>2273</v>
      </c>
      <c r="AM1891" s="18" t="s">
        <v>1907</v>
      </c>
      <c r="AN1891" s="18">
        <v>8</v>
      </c>
      <c r="AO1891" s="18" t="s">
        <v>1865</v>
      </c>
      <c r="AP1891" s="18" t="s">
        <v>1866</v>
      </c>
      <c r="AQ1891" s="18">
        <v>9</v>
      </c>
      <c r="AR1891" s="18" t="s">
        <v>561</v>
      </c>
      <c r="AS1891" s="18" t="s">
        <v>257</v>
      </c>
      <c r="AT1891" s="18" t="s">
        <v>257</v>
      </c>
      <c r="AU1891" s="18" t="s">
        <v>257</v>
      </c>
      <c r="AV1891" s="18" t="s">
        <v>257</v>
      </c>
      <c r="AW1891" s="18" t="s">
        <v>257</v>
      </c>
      <c r="AX1891" s="18">
        <v>84</v>
      </c>
      <c r="AY1891" s="18" t="s">
        <v>522</v>
      </c>
      <c r="AZ1891" s="18" t="s">
        <v>257</v>
      </c>
      <c r="BA1891" s="18" t="s">
        <v>257</v>
      </c>
      <c r="BB1891" s="18" t="s">
        <v>1882</v>
      </c>
      <c r="BC1891" s="18" t="s">
        <v>1869</v>
      </c>
      <c r="BD1891" s="18">
        <v>0</v>
      </c>
      <c r="BE1891" s="18" t="s">
        <v>1865</v>
      </c>
      <c r="BF1891" s="18" t="s">
        <v>257</v>
      </c>
      <c r="BG1891" s="18">
        <v>9</v>
      </c>
      <c r="BH1891" s="18" t="s">
        <v>561</v>
      </c>
      <c r="BI1891" s="18" t="s">
        <v>257</v>
      </c>
      <c r="BJ1891" s="18" t="s">
        <v>257</v>
      </c>
      <c r="BK1891" s="18" t="s">
        <v>257</v>
      </c>
      <c r="BL1891" s="18" t="s">
        <v>257</v>
      </c>
      <c r="BM1891" s="18" t="s">
        <v>257</v>
      </c>
      <c r="BN1891" s="18">
        <v>84</v>
      </c>
      <c r="BO1891" s="18" t="s">
        <v>522</v>
      </c>
      <c r="BP1891" s="18" t="s">
        <v>257</v>
      </c>
      <c r="BQ1891" s="18" t="s">
        <v>257</v>
      </c>
      <c r="BR1891" s="18" t="s">
        <v>1882</v>
      </c>
      <c r="BS1891" s="18" t="s">
        <v>307</v>
      </c>
      <c r="BT1891" s="63">
        <v>0.56299999999999994</v>
      </c>
      <c r="BU1891" s="18" t="s">
        <v>563</v>
      </c>
      <c r="BV1891" s="18" t="s">
        <v>479</v>
      </c>
      <c r="BW1891" s="18">
        <v>9</v>
      </c>
      <c r="BX1891" s="18" t="s">
        <v>561</v>
      </c>
      <c r="BY1891" s="63" t="s">
        <v>257</v>
      </c>
      <c r="BZ1891" s="63">
        <v>0.58599999999999997</v>
      </c>
      <c r="CA1891" s="63">
        <v>2.3E-2</v>
      </c>
      <c r="CB1891" s="63">
        <f t="shared" si="411"/>
        <v>2.300000000000002E-2</v>
      </c>
      <c r="CC1891" s="18" t="s">
        <v>557</v>
      </c>
      <c r="CD1891" s="18">
        <v>84</v>
      </c>
      <c r="CE1891" s="18" t="s">
        <v>522</v>
      </c>
      <c r="CF1891" s="18" t="s">
        <v>257</v>
      </c>
      <c r="CG1891" s="18" t="s">
        <v>257</v>
      </c>
      <c r="CH1891" s="18" t="s">
        <v>1870</v>
      </c>
      <c r="CI1891" s="18" t="s">
        <v>437</v>
      </c>
      <c r="CJ1891" s="18">
        <v>4.7099999999999998E-3</v>
      </c>
      <c r="CK1891" s="18" t="s">
        <v>1871</v>
      </c>
      <c r="CL1891" s="18" t="s">
        <v>479</v>
      </c>
      <c r="CM1891" s="18">
        <v>9</v>
      </c>
      <c r="CN1891" s="18" t="s">
        <v>561</v>
      </c>
      <c r="CO1891" s="18" t="s">
        <v>257</v>
      </c>
      <c r="CP1891" s="18">
        <v>5.3800000000000002E-3</v>
      </c>
      <c r="CQ1891" s="18">
        <v>6.7000000000000002E-4</v>
      </c>
      <c r="CR1891" s="18">
        <f t="shared" si="412"/>
        <v>6.7000000000000046E-4</v>
      </c>
      <c r="CS1891" s="18" t="s">
        <v>557</v>
      </c>
      <c r="CT1891" s="18">
        <v>84</v>
      </c>
      <c r="CU1891" s="18" t="s">
        <v>522</v>
      </c>
      <c r="CV1891" s="18" t="s">
        <v>257</v>
      </c>
      <c r="CW1891" s="18" t="s">
        <v>257</v>
      </c>
      <c r="CX1891" s="3" t="s">
        <v>1872</v>
      </c>
      <c r="CY1891" s="18"/>
      <c r="CZ1891" s="18"/>
      <c r="DA1891" s="18"/>
      <c r="DB1891" s="18"/>
      <c r="DC1891" s="18"/>
      <c r="DD1891" s="18"/>
      <c r="DE1891" s="18"/>
      <c r="DF1891" s="18"/>
      <c r="DG1891" s="18"/>
      <c r="DH1891" s="18"/>
      <c r="DI1891" s="18"/>
      <c r="DJ1891" s="18"/>
      <c r="DK1891" s="18"/>
      <c r="DL1891" s="18"/>
      <c r="DM1891" s="18"/>
      <c r="DN1891" s="18"/>
      <c r="DO1891" s="56">
        <v>0</v>
      </c>
      <c r="DP1891" s="56"/>
      <c r="DQ1891" s="56"/>
      <c r="DR1891" s="56"/>
      <c r="DS1891" s="56"/>
      <c r="DT1891" s="56"/>
      <c r="DU1891" s="56"/>
      <c r="DV1891" s="56">
        <v>0</v>
      </c>
      <c r="DW1891" s="56"/>
      <c r="DX1891" s="56"/>
      <c r="DY1891" s="56"/>
      <c r="DZ1891" s="18">
        <v>0</v>
      </c>
      <c r="EA1891" s="56"/>
      <c r="EB1891" s="56"/>
      <c r="EC1891" s="56"/>
      <c r="ED1891" s="56"/>
      <c r="EE1891" s="71">
        <v>1</v>
      </c>
      <c r="EF1891" s="56">
        <v>0</v>
      </c>
      <c r="EG1891" s="56">
        <v>0</v>
      </c>
      <c r="EH1891" s="18"/>
      <c r="EI1891" s="18">
        <f t="array" ref="EI1891">IF(SUMPRODUCT(--(DO1891:DS1891&lt;&gt;""))=0, 0,1)</f>
        <v>1</v>
      </c>
      <c r="EJ1891" s="18">
        <f t="array" ref="EJ1891">IF(SUMPRODUCT(--(DT1891:EG1891&lt;&gt;""))=0, 0,1)</f>
        <v>1</v>
      </c>
      <c r="EK1891" s="18" cm="1">
        <f t="array" ref="EK1891">IF(SUMPRODUCT(--(EC1891:EG1891&lt;&gt;""))=0, 0,1)</f>
        <v>1</v>
      </c>
      <c r="EL1891" s="18">
        <f t="array" ref="EL1891">IF(SUMPRODUCT(--(EE1891:EG1891&lt;&gt;""))=0, 0,1)</f>
        <v>1</v>
      </c>
      <c r="EM1891" s="18">
        <f t="shared" si="397"/>
        <v>1</v>
      </c>
      <c r="EN1891" s="18">
        <f t="shared" si="398"/>
        <v>0</v>
      </c>
      <c r="EO1891" s="18">
        <f t="shared" si="399"/>
        <v>1</v>
      </c>
      <c r="EP1891" s="18">
        <f t="shared" si="400"/>
        <v>1</v>
      </c>
      <c r="EQ1891" s="18">
        <f t="shared" si="333"/>
        <v>1</v>
      </c>
      <c r="ER1891" s="18" t="s">
        <v>2081</v>
      </c>
      <c r="ES1891" s="59">
        <v>43969</v>
      </c>
      <c r="ET1891" s="18" t="s">
        <v>1873</v>
      </c>
      <c r="EU1891" s="18"/>
    </row>
    <row r="1892" spans="1:151" s="1" customFormat="1" ht="15.75" customHeight="1" x14ac:dyDescent="0.2">
      <c r="A1892" s="5" t="s">
        <v>1996</v>
      </c>
      <c r="B1892" s="24" t="s">
        <v>2267</v>
      </c>
      <c r="C1892" s="56">
        <v>1</v>
      </c>
      <c r="D1892" s="18" t="s">
        <v>2679</v>
      </c>
      <c r="E1892" s="18" t="s">
        <v>2955</v>
      </c>
      <c r="F1892" s="18" t="s">
        <v>553</v>
      </c>
      <c r="G1892" s="18" t="s">
        <v>609</v>
      </c>
      <c r="H1892" s="18" t="s">
        <v>1464</v>
      </c>
      <c r="I1892" s="18" t="s">
        <v>584</v>
      </c>
      <c r="J1892" s="18" t="s">
        <v>257</v>
      </c>
      <c r="K1892" s="18" t="s">
        <v>257</v>
      </c>
      <c r="L1892" s="18" t="s">
        <v>257</v>
      </c>
      <c r="M1892" s="18" t="s">
        <v>253</v>
      </c>
      <c r="N1892" s="56">
        <v>74</v>
      </c>
      <c r="O1892" s="18" t="s">
        <v>2268</v>
      </c>
      <c r="P1892" s="18" t="s">
        <v>2128</v>
      </c>
      <c r="Q1892" s="18" t="s">
        <v>254</v>
      </c>
      <c r="R1892" s="18" t="s">
        <v>2269</v>
      </c>
      <c r="S1892" s="18" t="s">
        <v>2277</v>
      </c>
      <c r="T1892" s="26" t="s">
        <v>257</v>
      </c>
      <c r="U1892" s="26" t="s">
        <v>257</v>
      </c>
      <c r="V1892" s="26" t="s">
        <v>257</v>
      </c>
      <c r="W1892" s="26" t="s">
        <v>257</v>
      </c>
      <c r="X1892" s="18" t="s">
        <v>2271</v>
      </c>
      <c r="Y1892" s="18">
        <v>29.1</v>
      </c>
      <c r="Z1892" s="18" t="s">
        <v>2202</v>
      </c>
      <c r="AA1892" s="18" t="s">
        <v>257</v>
      </c>
      <c r="AB1892" s="55">
        <f t="shared" si="410"/>
        <v>29.1</v>
      </c>
      <c r="AC1892" s="18" t="s">
        <v>479</v>
      </c>
      <c r="AD1892" s="18">
        <v>14</v>
      </c>
      <c r="AE1892" s="18" t="s">
        <v>2272</v>
      </c>
      <c r="AF1892" s="18">
        <v>0.5</v>
      </c>
      <c r="AG1892" s="18">
        <v>0.5</v>
      </c>
      <c r="AH1892" s="18" t="s">
        <v>557</v>
      </c>
      <c r="AI1892" s="18">
        <v>84</v>
      </c>
      <c r="AJ1892" s="18" t="s">
        <v>522</v>
      </c>
      <c r="AK1892" s="18">
        <v>84</v>
      </c>
      <c r="AL1892" s="18" t="s">
        <v>2273</v>
      </c>
      <c r="AM1892" s="18" t="s">
        <v>1907</v>
      </c>
      <c r="AN1892" s="18">
        <v>52</v>
      </c>
      <c r="AO1892" s="18" t="s">
        <v>1865</v>
      </c>
      <c r="AP1892" s="18" t="s">
        <v>1866</v>
      </c>
      <c r="AQ1892" s="18">
        <v>9</v>
      </c>
      <c r="AR1892" s="18" t="s">
        <v>561</v>
      </c>
      <c r="AS1892" s="18" t="s">
        <v>257</v>
      </c>
      <c r="AT1892" s="18" t="s">
        <v>257</v>
      </c>
      <c r="AU1892" s="18" t="s">
        <v>257</v>
      </c>
      <c r="AV1892" s="18" t="s">
        <v>257</v>
      </c>
      <c r="AW1892" s="18" t="s">
        <v>257</v>
      </c>
      <c r="AX1892" s="18">
        <v>84</v>
      </c>
      <c r="AY1892" s="18" t="s">
        <v>522</v>
      </c>
      <c r="AZ1892" s="18" t="s">
        <v>257</v>
      </c>
      <c r="BA1892" s="18" t="s">
        <v>257</v>
      </c>
      <c r="BB1892" s="18" t="s">
        <v>1882</v>
      </c>
      <c r="BC1892" s="18" t="s">
        <v>1869</v>
      </c>
      <c r="BD1892" s="18">
        <v>11.0204082</v>
      </c>
      <c r="BE1892" s="18" t="s">
        <v>1865</v>
      </c>
      <c r="BF1892" s="18" t="s">
        <v>257</v>
      </c>
      <c r="BG1892" s="18">
        <v>9</v>
      </c>
      <c r="BH1892" s="18" t="s">
        <v>561</v>
      </c>
      <c r="BI1892" s="18" t="s">
        <v>257</v>
      </c>
      <c r="BJ1892" s="18" t="s">
        <v>257</v>
      </c>
      <c r="BK1892" s="18" t="s">
        <v>257</v>
      </c>
      <c r="BL1892" s="18" t="s">
        <v>257</v>
      </c>
      <c r="BM1892" s="18" t="s">
        <v>257</v>
      </c>
      <c r="BN1892" s="18">
        <v>84</v>
      </c>
      <c r="BO1892" s="18" t="s">
        <v>522</v>
      </c>
      <c r="BP1892" s="18" t="s">
        <v>257</v>
      </c>
      <c r="BQ1892" s="18" t="s">
        <v>257</v>
      </c>
      <c r="BR1892" s="18" t="s">
        <v>1882</v>
      </c>
      <c r="BS1892" s="18" t="s">
        <v>307</v>
      </c>
      <c r="BT1892" s="63">
        <v>0.57599999999999996</v>
      </c>
      <c r="BU1892" s="18" t="s">
        <v>563</v>
      </c>
      <c r="BV1892" s="18" t="s">
        <v>479</v>
      </c>
      <c r="BW1892" s="18">
        <v>9</v>
      </c>
      <c r="BX1892" s="18" t="s">
        <v>561</v>
      </c>
      <c r="BY1892" s="63" t="s">
        <v>257</v>
      </c>
      <c r="BZ1892" s="63">
        <v>0.59</v>
      </c>
      <c r="CA1892" s="63">
        <v>1.4E-2</v>
      </c>
      <c r="CB1892" s="63">
        <f t="shared" si="411"/>
        <v>1.4000000000000012E-2</v>
      </c>
      <c r="CC1892" s="18" t="s">
        <v>557</v>
      </c>
      <c r="CD1892" s="18">
        <v>84</v>
      </c>
      <c r="CE1892" s="18" t="s">
        <v>522</v>
      </c>
      <c r="CF1892" s="18" t="s">
        <v>257</v>
      </c>
      <c r="CG1892" s="18" t="s">
        <v>257</v>
      </c>
      <c r="CH1892" s="18" t="s">
        <v>1870</v>
      </c>
      <c r="CI1892" s="18" t="s">
        <v>437</v>
      </c>
      <c r="CJ1892" s="18">
        <v>3.8400000000000001E-3</v>
      </c>
      <c r="CK1892" s="18" t="s">
        <v>1871</v>
      </c>
      <c r="CL1892" s="18" t="s">
        <v>479</v>
      </c>
      <c r="CM1892" s="18">
        <v>9</v>
      </c>
      <c r="CN1892" s="18" t="s">
        <v>561</v>
      </c>
      <c r="CO1892" s="18" t="s">
        <v>257</v>
      </c>
      <c r="CP1892" s="18">
        <v>4.4600000000000004E-3</v>
      </c>
      <c r="CQ1892" s="18">
        <v>6.2E-4</v>
      </c>
      <c r="CR1892" s="18">
        <f t="shared" si="412"/>
        <v>6.2000000000000033E-4</v>
      </c>
      <c r="CS1892" s="18" t="s">
        <v>557</v>
      </c>
      <c r="CT1892" s="18">
        <v>84</v>
      </c>
      <c r="CU1892" s="18" t="s">
        <v>522</v>
      </c>
      <c r="CV1892" s="18" t="s">
        <v>257</v>
      </c>
      <c r="CW1892" s="18" t="s">
        <v>257</v>
      </c>
      <c r="CX1892" s="3" t="s">
        <v>1872</v>
      </c>
      <c r="CY1892" s="18"/>
      <c r="CZ1892" s="18"/>
      <c r="DA1892" s="18"/>
      <c r="DB1892" s="18"/>
      <c r="DC1892" s="18"/>
      <c r="DD1892" s="18"/>
      <c r="DE1892" s="18"/>
      <c r="DF1892" s="18"/>
      <c r="DG1892" s="18"/>
      <c r="DH1892" s="18"/>
      <c r="DI1892" s="18"/>
      <c r="DJ1892" s="18"/>
      <c r="DK1892" s="18"/>
      <c r="DL1892" s="18"/>
      <c r="DM1892" s="18"/>
      <c r="DN1892" s="18"/>
      <c r="DO1892" s="56">
        <v>0</v>
      </c>
      <c r="DP1892" s="56"/>
      <c r="DQ1892" s="56"/>
      <c r="DR1892" s="56"/>
      <c r="DS1892" s="56"/>
      <c r="DT1892" s="56"/>
      <c r="DU1892" s="56"/>
      <c r="DV1892" s="56">
        <v>0</v>
      </c>
      <c r="DW1892" s="56"/>
      <c r="DX1892" s="56"/>
      <c r="DY1892" s="56"/>
      <c r="DZ1892" s="18">
        <v>1</v>
      </c>
      <c r="EA1892" s="56"/>
      <c r="EB1892" s="56"/>
      <c r="EC1892" s="56"/>
      <c r="ED1892" s="56"/>
      <c r="EE1892" s="71">
        <v>1</v>
      </c>
      <c r="EF1892" s="71">
        <v>1</v>
      </c>
      <c r="EG1892" s="71">
        <v>1</v>
      </c>
      <c r="EH1892" s="18" t="s">
        <v>1883</v>
      </c>
      <c r="EI1892" s="18">
        <f t="array" ref="EI1892">IF(SUMPRODUCT(--(DO1892:DS1892&lt;&gt;""))=0, 0,1)</f>
        <v>1</v>
      </c>
      <c r="EJ1892" s="18">
        <f t="array" ref="EJ1892">IF(SUMPRODUCT(--(DT1892:EG1892&lt;&gt;""))=0, 0,1)</f>
        <v>1</v>
      </c>
      <c r="EK1892" s="18" cm="1">
        <f t="array" ref="EK1892">IF(SUMPRODUCT(--(EC1892:EG1892&lt;&gt;""))=0, 0,1)</f>
        <v>1</v>
      </c>
      <c r="EL1892" s="18">
        <f t="array" ref="EL1892">IF(SUMPRODUCT(--(EE1892:EG1892&lt;&gt;""))=0, 0,1)</f>
        <v>1</v>
      </c>
      <c r="EM1892" s="18">
        <f t="shared" si="397"/>
        <v>1</v>
      </c>
      <c r="EN1892" s="18">
        <f t="shared" si="398"/>
        <v>0</v>
      </c>
      <c r="EO1892" s="18">
        <f t="shared" si="399"/>
        <v>1</v>
      </c>
      <c r="EP1892" s="18">
        <f t="shared" si="400"/>
        <v>1</v>
      </c>
      <c r="EQ1892" s="18">
        <f t="shared" si="333"/>
        <v>1</v>
      </c>
      <c r="ER1892" s="18" t="s">
        <v>2081</v>
      </c>
      <c r="ES1892" s="59">
        <v>43969</v>
      </c>
      <c r="ET1892" s="18" t="s">
        <v>1873</v>
      </c>
      <c r="EU1892" s="18"/>
    </row>
    <row r="1893" spans="1:151" s="1" customFormat="1" ht="15.75" customHeight="1" x14ac:dyDescent="0.2">
      <c r="A1893" s="5" t="s">
        <v>1996</v>
      </c>
      <c r="B1893" s="24" t="s">
        <v>2267</v>
      </c>
      <c r="C1893" s="56">
        <v>1</v>
      </c>
      <c r="D1893" s="18" t="s">
        <v>2680</v>
      </c>
      <c r="E1893" s="18" t="s">
        <v>2955</v>
      </c>
      <c r="F1893" s="18" t="s">
        <v>553</v>
      </c>
      <c r="G1893" s="18" t="s">
        <v>609</v>
      </c>
      <c r="H1893" s="18" t="s">
        <v>1464</v>
      </c>
      <c r="I1893" s="18" t="s">
        <v>584</v>
      </c>
      <c r="J1893" s="18" t="s">
        <v>257</v>
      </c>
      <c r="K1893" s="18" t="s">
        <v>257</v>
      </c>
      <c r="L1893" s="18" t="s">
        <v>257</v>
      </c>
      <c r="M1893" s="18" t="s">
        <v>253</v>
      </c>
      <c r="N1893" s="56">
        <v>74</v>
      </c>
      <c r="O1893" s="18" t="s">
        <v>2268</v>
      </c>
      <c r="P1893" s="18" t="s">
        <v>2128</v>
      </c>
      <c r="Q1893" s="18" t="s">
        <v>254</v>
      </c>
      <c r="R1893" s="18" t="s">
        <v>2269</v>
      </c>
      <c r="S1893" s="18" t="s">
        <v>2278</v>
      </c>
      <c r="T1893" s="26" t="s">
        <v>257</v>
      </c>
      <c r="U1893" s="26" t="s">
        <v>257</v>
      </c>
      <c r="V1893" s="26" t="s">
        <v>257</v>
      </c>
      <c r="W1893" s="26" t="s">
        <v>257</v>
      </c>
      <c r="X1893" s="18" t="s">
        <v>2271</v>
      </c>
      <c r="Y1893" s="18">
        <v>98.2</v>
      </c>
      <c r="Z1893" s="18" t="s">
        <v>2202</v>
      </c>
      <c r="AA1893" s="18" t="s">
        <v>257</v>
      </c>
      <c r="AB1893" s="55">
        <f t="shared" si="410"/>
        <v>98.2</v>
      </c>
      <c r="AC1893" s="18" t="s">
        <v>479</v>
      </c>
      <c r="AD1893" s="18">
        <v>14</v>
      </c>
      <c r="AE1893" s="18" t="s">
        <v>2272</v>
      </c>
      <c r="AF1893" s="18">
        <v>1.9</v>
      </c>
      <c r="AG1893" s="18">
        <v>1.9</v>
      </c>
      <c r="AH1893" s="18" t="s">
        <v>557</v>
      </c>
      <c r="AI1893" s="18">
        <v>84</v>
      </c>
      <c r="AJ1893" s="18" t="s">
        <v>522</v>
      </c>
      <c r="AK1893" s="18">
        <v>84</v>
      </c>
      <c r="AL1893" s="18" t="s">
        <v>2273</v>
      </c>
      <c r="AM1893" s="18" t="s">
        <v>1907</v>
      </c>
      <c r="AN1893" s="18">
        <v>90</v>
      </c>
      <c r="AO1893" s="18" t="s">
        <v>1865</v>
      </c>
      <c r="AP1893" s="18" t="s">
        <v>1866</v>
      </c>
      <c r="AQ1893" s="18">
        <v>9</v>
      </c>
      <c r="AR1893" s="18" t="s">
        <v>561</v>
      </c>
      <c r="AS1893" s="18" t="s">
        <v>257</v>
      </c>
      <c r="AT1893" s="18" t="s">
        <v>257</v>
      </c>
      <c r="AU1893" s="18" t="s">
        <v>257</v>
      </c>
      <c r="AV1893" s="18" t="s">
        <v>257</v>
      </c>
      <c r="AW1893" s="18" t="s">
        <v>257</v>
      </c>
      <c r="AX1893" s="18">
        <v>84</v>
      </c>
      <c r="AY1893" s="18" t="s">
        <v>522</v>
      </c>
      <c r="AZ1893" s="18" t="s">
        <v>257</v>
      </c>
      <c r="BA1893" s="18" t="s">
        <v>257</v>
      </c>
      <c r="BB1893" s="18" t="s">
        <v>1882</v>
      </c>
      <c r="BC1893" s="18" t="s">
        <v>1869</v>
      </c>
      <c r="BD1893" s="18">
        <v>67.346938800000004</v>
      </c>
      <c r="BE1893" s="18" t="s">
        <v>1865</v>
      </c>
      <c r="BF1893" s="18" t="s">
        <v>257</v>
      </c>
      <c r="BG1893" s="18">
        <v>9</v>
      </c>
      <c r="BH1893" s="18" t="s">
        <v>561</v>
      </c>
      <c r="BI1893" s="18" t="s">
        <v>257</v>
      </c>
      <c r="BJ1893" s="18" t="s">
        <v>257</v>
      </c>
      <c r="BK1893" s="18" t="s">
        <v>257</v>
      </c>
      <c r="BL1893" s="18" t="s">
        <v>257</v>
      </c>
      <c r="BM1893" s="18" t="s">
        <v>257</v>
      </c>
      <c r="BN1893" s="18">
        <v>84</v>
      </c>
      <c r="BO1893" s="18" t="s">
        <v>522</v>
      </c>
      <c r="BP1893" s="18" t="s">
        <v>257</v>
      </c>
      <c r="BQ1893" s="18" t="s">
        <v>257</v>
      </c>
      <c r="BR1893" s="18" t="s">
        <v>1882</v>
      </c>
      <c r="BS1893" s="18" t="s">
        <v>307</v>
      </c>
      <c r="BT1893" s="63">
        <v>0.64</v>
      </c>
      <c r="BU1893" s="18" t="s">
        <v>563</v>
      </c>
      <c r="BV1893" s="18" t="s">
        <v>479</v>
      </c>
      <c r="BW1893" s="18">
        <v>9</v>
      </c>
      <c r="BX1893" s="18" t="s">
        <v>561</v>
      </c>
      <c r="BY1893" s="63" t="s">
        <v>257</v>
      </c>
      <c r="BZ1893" s="63">
        <v>0.69099999999999995</v>
      </c>
      <c r="CA1893" s="63">
        <v>5.09999999999999E-2</v>
      </c>
      <c r="CB1893" s="63">
        <f t="shared" si="411"/>
        <v>5.0999999999999934E-2</v>
      </c>
      <c r="CC1893" s="18" t="s">
        <v>557</v>
      </c>
      <c r="CD1893" s="18">
        <v>84</v>
      </c>
      <c r="CE1893" s="18" t="s">
        <v>522</v>
      </c>
      <c r="CF1893" s="18" t="s">
        <v>257</v>
      </c>
      <c r="CG1893" s="18" t="s">
        <v>257</v>
      </c>
      <c r="CH1893" s="18" t="s">
        <v>1870</v>
      </c>
      <c r="CI1893" s="18" t="s">
        <v>437</v>
      </c>
      <c r="CJ1893" s="18">
        <v>2.9499999999999999E-3</v>
      </c>
      <c r="CK1893" s="18" t="s">
        <v>1871</v>
      </c>
      <c r="CL1893" s="18" t="s">
        <v>479</v>
      </c>
      <c r="CM1893" s="18">
        <v>9</v>
      </c>
      <c r="CN1893" s="18" t="s">
        <v>561</v>
      </c>
      <c r="CO1893" s="18" t="s">
        <v>257</v>
      </c>
      <c r="CP1893" s="18">
        <v>4.3E-3</v>
      </c>
      <c r="CQ1893" s="18">
        <v>1.3500000000000001E-3</v>
      </c>
      <c r="CR1893" s="18">
        <f t="shared" si="412"/>
        <v>1.3500000000000001E-3</v>
      </c>
      <c r="CS1893" s="18" t="s">
        <v>557</v>
      </c>
      <c r="CT1893" s="18">
        <v>84</v>
      </c>
      <c r="CU1893" s="18" t="s">
        <v>522</v>
      </c>
      <c r="CV1893" s="18" t="s">
        <v>257</v>
      </c>
      <c r="CW1893" s="18" t="s">
        <v>257</v>
      </c>
      <c r="CX1893" s="3" t="s">
        <v>1872</v>
      </c>
      <c r="CY1893" s="18"/>
      <c r="CZ1893" s="18"/>
      <c r="DA1893" s="18"/>
      <c r="DB1893" s="18"/>
      <c r="DC1893" s="18"/>
      <c r="DD1893" s="18"/>
      <c r="DE1893" s="18"/>
      <c r="DF1893" s="18"/>
      <c r="DG1893" s="18"/>
      <c r="DH1893" s="18"/>
      <c r="DI1893" s="18"/>
      <c r="DJ1893" s="18"/>
      <c r="DK1893" s="18"/>
      <c r="DL1893" s="18"/>
      <c r="DM1893" s="18"/>
      <c r="DN1893" s="18"/>
      <c r="DO1893" s="56">
        <v>0</v>
      </c>
      <c r="DP1893" s="56"/>
      <c r="DQ1893" s="56"/>
      <c r="DR1893" s="56"/>
      <c r="DS1893" s="56"/>
      <c r="DT1893" s="56"/>
      <c r="DU1893" s="56"/>
      <c r="DV1893" s="56">
        <v>0</v>
      </c>
      <c r="DW1893" s="56"/>
      <c r="DX1893" s="56"/>
      <c r="DY1893" s="56"/>
      <c r="DZ1893" s="18">
        <v>1</v>
      </c>
      <c r="EA1893" s="56"/>
      <c r="EB1893" s="56"/>
      <c r="EC1893" s="56"/>
      <c r="ED1893" s="56"/>
      <c r="EE1893" s="71">
        <v>1</v>
      </c>
      <c r="EF1893" s="71">
        <v>1</v>
      </c>
      <c r="EG1893" s="71">
        <v>1</v>
      </c>
      <c r="EH1893" s="18" t="s">
        <v>1884</v>
      </c>
      <c r="EI1893" s="18">
        <f t="array" ref="EI1893">IF(SUMPRODUCT(--(DO1893:DS1893&lt;&gt;""))=0, 0,1)</f>
        <v>1</v>
      </c>
      <c r="EJ1893" s="18">
        <f t="array" ref="EJ1893">IF(SUMPRODUCT(--(DT1893:EG1893&lt;&gt;""))=0, 0,1)</f>
        <v>1</v>
      </c>
      <c r="EK1893" s="18" cm="1">
        <f t="array" ref="EK1893">IF(SUMPRODUCT(--(EC1893:EG1893&lt;&gt;""))=0, 0,1)</f>
        <v>1</v>
      </c>
      <c r="EL1893" s="18">
        <f t="array" ref="EL1893">IF(SUMPRODUCT(--(EE1893:EG1893&lt;&gt;""))=0, 0,1)</f>
        <v>1</v>
      </c>
      <c r="EM1893" s="18">
        <f t="shared" si="397"/>
        <v>1</v>
      </c>
      <c r="EN1893" s="18">
        <f t="shared" si="398"/>
        <v>0</v>
      </c>
      <c r="EO1893" s="18">
        <f t="shared" si="399"/>
        <v>1</v>
      </c>
      <c r="EP1893" s="18">
        <f t="shared" si="400"/>
        <v>1</v>
      </c>
      <c r="EQ1893" s="18">
        <f t="shared" si="333"/>
        <v>1</v>
      </c>
      <c r="ER1893" s="18" t="s">
        <v>2081</v>
      </c>
      <c r="ES1893" s="59">
        <v>43969</v>
      </c>
      <c r="ET1893" s="18" t="s">
        <v>1873</v>
      </c>
      <c r="EU1893" s="18"/>
    </row>
    <row r="1894" spans="1:151" s="1" customFormat="1" ht="15.75" customHeight="1" x14ac:dyDescent="0.2">
      <c r="A1894" s="5" t="s">
        <v>1996</v>
      </c>
      <c r="B1894" s="24" t="s">
        <v>2267</v>
      </c>
      <c r="C1894" s="56">
        <v>1</v>
      </c>
      <c r="D1894" s="18" t="s">
        <v>2681</v>
      </c>
      <c r="E1894" s="18" t="s">
        <v>2956</v>
      </c>
      <c r="F1894" s="18" t="s">
        <v>553</v>
      </c>
      <c r="G1894" s="18" t="s">
        <v>609</v>
      </c>
      <c r="H1894" s="18" t="s">
        <v>1464</v>
      </c>
      <c r="I1894" s="18" t="s">
        <v>584</v>
      </c>
      <c r="J1894" s="18" t="s">
        <v>257</v>
      </c>
      <c r="K1894" s="18" t="s">
        <v>257</v>
      </c>
      <c r="L1894" s="18" t="s">
        <v>257</v>
      </c>
      <c r="M1894" s="18" t="s">
        <v>253</v>
      </c>
      <c r="N1894" s="56">
        <v>74</v>
      </c>
      <c r="O1894" s="18" t="s">
        <v>2268</v>
      </c>
      <c r="P1894" s="18" t="s">
        <v>2128</v>
      </c>
      <c r="Q1894" s="18" t="s">
        <v>254</v>
      </c>
      <c r="R1894" s="18" t="s">
        <v>2269</v>
      </c>
      <c r="S1894" s="18" t="s">
        <v>2270</v>
      </c>
      <c r="T1894" s="26" t="s">
        <v>257</v>
      </c>
      <c r="U1894" s="26" t="s">
        <v>257</v>
      </c>
      <c r="V1894" s="26" t="s">
        <v>257</v>
      </c>
      <c r="W1894" s="26" t="s">
        <v>257</v>
      </c>
      <c r="X1894" s="18" t="s">
        <v>2271</v>
      </c>
      <c r="Y1894" s="18">
        <v>0</v>
      </c>
      <c r="Z1894" s="18" t="s">
        <v>2202</v>
      </c>
      <c r="AA1894" s="18" t="s">
        <v>257</v>
      </c>
      <c r="AB1894" s="55">
        <f t="shared" si="410"/>
        <v>0</v>
      </c>
      <c r="AC1894" s="18" t="s">
        <v>479</v>
      </c>
      <c r="AD1894" s="18">
        <v>14</v>
      </c>
      <c r="AE1894" s="18" t="s">
        <v>2272</v>
      </c>
      <c r="AF1894" s="18">
        <v>0</v>
      </c>
      <c r="AG1894" s="18">
        <v>0</v>
      </c>
      <c r="AH1894" s="18" t="s">
        <v>557</v>
      </c>
      <c r="AI1894" s="18">
        <v>84</v>
      </c>
      <c r="AJ1894" s="18" t="s">
        <v>522</v>
      </c>
      <c r="AK1894" s="18">
        <v>84</v>
      </c>
      <c r="AL1894" s="18" t="s">
        <v>2273</v>
      </c>
      <c r="AM1894" s="18" t="s">
        <v>1907</v>
      </c>
      <c r="AN1894" s="18">
        <v>0</v>
      </c>
      <c r="AO1894" s="18" t="s">
        <v>1865</v>
      </c>
      <c r="AP1894" s="18" t="s">
        <v>1866</v>
      </c>
      <c r="AQ1894" s="18">
        <v>9</v>
      </c>
      <c r="AR1894" s="18" t="s">
        <v>561</v>
      </c>
      <c r="AS1894" s="18" t="s">
        <v>257</v>
      </c>
      <c r="AT1894" s="18" t="s">
        <v>257</v>
      </c>
      <c r="AU1894" s="18" t="s">
        <v>257</v>
      </c>
      <c r="AV1894" s="18" t="s">
        <v>257</v>
      </c>
      <c r="AW1894" s="18" t="s">
        <v>257</v>
      </c>
      <c r="AX1894" s="18">
        <v>84</v>
      </c>
      <c r="AY1894" s="18" t="s">
        <v>522</v>
      </c>
      <c r="AZ1894" s="18" t="s">
        <v>257</v>
      </c>
      <c r="BA1894" s="18" t="s">
        <v>257</v>
      </c>
      <c r="BB1894" s="18" t="s">
        <v>1868</v>
      </c>
      <c r="BC1894" s="18"/>
      <c r="BD1894" s="18"/>
      <c r="BE1894" s="18"/>
      <c r="BF1894" s="18"/>
      <c r="BG1894" s="18"/>
      <c r="BH1894" s="18"/>
      <c r="BI1894" s="18"/>
      <c r="BJ1894" s="18"/>
      <c r="BK1894" s="18"/>
      <c r="BL1894" s="18"/>
      <c r="BM1894" s="18"/>
      <c r="BN1894" s="18"/>
      <c r="BO1894" s="18"/>
      <c r="BP1894" s="18"/>
      <c r="BQ1894" s="18"/>
      <c r="BR1894" s="18"/>
      <c r="BS1894" s="18" t="s">
        <v>307</v>
      </c>
      <c r="BT1894" s="63">
        <v>0.57599999999999996</v>
      </c>
      <c r="BU1894" s="18" t="s">
        <v>563</v>
      </c>
      <c r="BV1894" s="18" t="s">
        <v>479</v>
      </c>
      <c r="BW1894" s="18">
        <v>9</v>
      </c>
      <c r="BX1894" s="18" t="s">
        <v>561</v>
      </c>
      <c r="BY1894" s="63" t="s">
        <v>257</v>
      </c>
      <c r="BZ1894" s="63">
        <v>0.6</v>
      </c>
      <c r="CA1894" s="63">
        <v>2.4E-2</v>
      </c>
      <c r="CB1894" s="63">
        <f t="shared" si="411"/>
        <v>2.4000000000000021E-2</v>
      </c>
      <c r="CC1894" s="18" t="s">
        <v>557</v>
      </c>
      <c r="CD1894" s="18">
        <v>84</v>
      </c>
      <c r="CE1894" s="18" t="s">
        <v>522</v>
      </c>
      <c r="CF1894" s="18" t="s">
        <v>257</v>
      </c>
      <c r="CG1894" s="18" t="s">
        <v>257</v>
      </c>
      <c r="CH1894" s="18" t="s">
        <v>1870</v>
      </c>
      <c r="CI1894" s="18" t="s">
        <v>437</v>
      </c>
      <c r="CJ1894" s="18">
        <v>4.1099999999999999E-3</v>
      </c>
      <c r="CK1894" s="18" t="s">
        <v>1871</v>
      </c>
      <c r="CL1894" s="18" t="s">
        <v>479</v>
      </c>
      <c r="CM1894" s="18">
        <v>9</v>
      </c>
      <c r="CN1894" s="18" t="s">
        <v>561</v>
      </c>
      <c r="CO1894" s="18" t="s">
        <v>257</v>
      </c>
      <c r="CP1894" s="18">
        <v>4.8599999999999997E-3</v>
      </c>
      <c r="CQ1894" s="18">
        <v>7.5000000000000099E-4</v>
      </c>
      <c r="CR1894" s="18">
        <f t="shared" si="412"/>
        <v>7.499999999999998E-4</v>
      </c>
      <c r="CS1894" s="18" t="s">
        <v>557</v>
      </c>
      <c r="CT1894" s="18">
        <v>84</v>
      </c>
      <c r="CU1894" s="18" t="s">
        <v>522</v>
      </c>
      <c r="CV1894" s="18" t="s">
        <v>257</v>
      </c>
      <c r="CW1894" s="18" t="s">
        <v>257</v>
      </c>
      <c r="CX1894" s="3" t="s">
        <v>1872</v>
      </c>
      <c r="CY1894" s="18"/>
      <c r="CZ1894" s="18"/>
      <c r="DA1894" s="18"/>
      <c r="DB1894" s="18"/>
      <c r="DC1894" s="18"/>
      <c r="DD1894" s="18"/>
      <c r="DE1894" s="18"/>
      <c r="DF1894" s="18"/>
      <c r="DG1894" s="18"/>
      <c r="DH1894" s="18"/>
      <c r="DI1894" s="18"/>
      <c r="DJ1894" s="18"/>
      <c r="DK1894" s="18"/>
      <c r="DL1894" s="18"/>
      <c r="DM1894" s="18"/>
      <c r="DN1894" s="18"/>
      <c r="DO1894" s="56">
        <v>0</v>
      </c>
      <c r="DP1894" s="56"/>
      <c r="DQ1894" s="56"/>
      <c r="DR1894" s="56"/>
      <c r="DS1894" s="56"/>
      <c r="DT1894" s="56"/>
      <c r="DU1894" s="56"/>
      <c r="DV1894" s="56">
        <v>0</v>
      </c>
      <c r="DW1894" s="56"/>
      <c r="DX1894" s="56"/>
      <c r="DY1894" s="56"/>
      <c r="DZ1894" s="18">
        <v>0</v>
      </c>
      <c r="EA1894" s="56"/>
      <c r="EB1894" s="56"/>
      <c r="EC1894" s="56"/>
      <c r="ED1894" s="56"/>
      <c r="EE1894" s="71">
        <v>0</v>
      </c>
      <c r="EF1894" s="71">
        <v>0</v>
      </c>
      <c r="EG1894" s="71">
        <v>0</v>
      </c>
      <c r="EH1894" s="18"/>
      <c r="EI1894" s="18">
        <f t="array" ref="EI1894">IF(SUMPRODUCT(--(DO1894:DS1894&lt;&gt;""))=0, 0,1)</f>
        <v>1</v>
      </c>
      <c r="EJ1894" s="18">
        <f t="array" ref="EJ1894">IF(SUMPRODUCT(--(DT1894:EG1894&lt;&gt;""))=0, 0,1)</f>
        <v>1</v>
      </c>
      <c r="EK1894" s="18" cm="1">
        <f t="array" ref="EK1894">IF(SUMPRODUCT(--(EC1894:EG1894&lt;&gt;""))=0, 0,1)</f>
        <v>1</v>
      </c>
      <c r="EL1894" s="18">
        <f t="array" ref="EL1894">IF(SUMPRODUCT(--(EE1894:EG1894&lt;&gt;""))=0, 0,1)</f>
        <v>1</v>
      </c>
      <c r="EM1894" s="18">
        <f t="shared" si="397"/>
        <v>0</v>
      </c>
      <c r="EN1894" s="18">
        <f t="shared" si="398"/>
        <v>0</v>
      </c>
      <c r="EO1894" s="18">
        <f t="shared" si="399"/>
        <v>0</v>
      </c>
      <c r="EP1894" s="18">
        <f t="shared" si="400"/>
        <v>0</v>
      </c>
      <c r="EQ1894" s="18">
        <f t="shared" si="333"/>
        <v>0</v>
      </c>
      <c r="ER1894" s="18" t="s">
        <v>2081</v>
      </c>
      <c r="ES1894" s="59">
        <v>43969</v>
      </c>
      <c r="ET1894" s="18" t="s">
        <v>1873</v>
      </c>
      <c r="EU1894" s="18"/>
    </row>
    <row r="1895" spans="1:151" s="1" customFormat="1" ht="15.75" customHeight="1" x14ac:dyDescent="0.2">
      <c r="A1895" s="5" t="s">
        <v>1996</v>
      </c>
      <c r="B1895" s="24" t="s">
        <v>2267</v>
      </c>
      <c r="C1895" s="56">
        <v>1</v>
      </c>
      <c r="D1895" s="18" t="s">
        <v>2682</v>
      </c>
      <c r="E1895" s="18" t="s">
        <v>2956</v>
      </c>
      <c r="F1895" s="18" t="s">
        <v>553</v>
      </c>
      <c r="G1895" s="18" t="s">
        <v>609</v>
      </c>
      <c r="H1895" s="18" t="s">
        <v>1464</v>
      </c>
      <c r="I1895" s="18" t="s">
        <v>584</v>
      </c>
      <c r="J1895" s="18" t="s">
        <v>257</v>
      </c>
      <c r="K1895" s="18" t="s">
        <v>257</v>
      </c>
      <c r="L1895" s="18" t="s">
        <v>257</v>
      </c>
      <c r="M1895" s="18" t="s">
        <v>253</v>
      </c>
      <c r="N1895" s="56">
        <v>74</v>
      </c>
      <c r="O1895" s="18" t="s">
        <v>2268</v>
      </c>
      <c r="P1895" s="18" t="s">
        <v>2128</v>
      </c>
      <c r="Q1895" s="18" t="s">
        <v>254</v>
      </c>
      <c r="R1895" s="18" t="s">
        <v>2269</v>
      </c>
      <c r="S1895" s="18" t="s">
        <v>2274</v>
      </c>
      <c r="T1895" s="26" t="s">
        <v>257</v>
      </c>
      <c r="U1895" s="26" t="s">
        <v>257</v>
      </c>
      <c r="V1895" s="26" t="s">
        <v>257</v>
      </c>
      <c r="W1895" s="26" t="s">
        <v>257</v>
      </c>
      <c r="X1895" s="18" t="s">
        <v>2271</v>
      </c>
      <c r="Y1895" s="18">
        <v>1.31</v>
      </c>
      <c r="Z1895" s="18" t="s">
        <v>2202</v>
      </c>
      <c r="AA1895" s="18" t="s">
        <v>257</v>
      </c>
      <c r="AB1895" s="55">
        <f t="shared" si="410"/>
        <v>1.31</v>
      </c>
      <c r="AC1895" s="18" t="s">
        <v>479</v>
      </c>
      <c r="AD1895" s="18">
        <v>14</v>
      </c>
      <c r="AE1895" s="18" t="s">
        <v>2272</v>
      </c>
      <c r="AF1895" s="18">
        <v>0.04</v>
      </c>
      <c r="AG1895" s="18">
        <v>0.04</v>
      </c>
      <c r="AH1895" s="18" t="s">
        <v>557</v>
      </c>
      <c r="AI1895" s="18">
        <v>84</v>
      </c>
      <c r="AJ1895" s="18" t="s">
        <v>522</v>
      </c>
      <c r="AK1895" s="18">
        <v>84</v>
      </c>
      <c r="AL1895" s="18" t="s">
        <v>2273</v>
      </c>
      <c r="AM1895" s="18" t="s">
        <v>1907</v>
      </c>
      <c r="AN1895" s="18">
        <v>0</v>
      </c>
      <c r="AO1895" s="18" t="s">
        <v>1865</v>
      </c>
      <c r="AP1895" s="18" t="s">
        <v>1866</v>
      </c>
      <c r="AQ1895" s="18">
        <v>9</v>
      </c>
      <c r="AR1895" s="18" t="s">
        <v>561</v>
      </c>
      <c r="AS1895" s="18" t="s">
        <v>257</v>
      </c>
      <c r="AT1895" s="18" t="s">
        <v>257</v>
      </c>
      <c r="AU1895" s="18" t="s">
        <v>257</v>
      </c>
      <c r="AV1895" s="18" t="s">
        <v>257</v>
      </c>
      <c r="AW1895" s="18" t="s">
        <v>257</v>
      </c>
      <c r="AX1895" s="18">
        <v>84</v>
      </c>
      <c r="AY1895" s="18" t="s">
        <v>522</v>
      </c>
      <c r="AZ1895" s="18" t="s">
        <v>257</v>
      </c>
      <c r="BA1895" s="18" t="s">
        <v>257</v>
      </c>
      <c r="BB1895" s="18" t="s">
        <v>1868</v>
      </c>
      <c r="BC1895" s="18"/>
      <c r="BD1895" s="18"/>
      <c r="BE1895" s="18"/>
      <c r="BF1895" s="18"/>
      <c r="BG1895" s="18"/>
      <c r="BH1895" s="18"/>
      <c r="BI1895" s="18"/>
      <c r="BJ1895" s="18"/>
      <c r="BK1895" s="18"/>
      <c r="BL1895" s="18"/>
      <c r="BM1895" s="18"/>
      <c r="BN1895" s="18"/>
      <c r="BO1895" s="18"/>
      <c r="BP1895" s="18"/>
      <c r="BQ1895" s="18"/>
      <c r="BR1895" s="18"/>
      <c r="BS1895" s="18" t="s">
        <v>307</v>
      </c>
      <c r="BT1895" s="63">
        <v>0.56899999999999995</v>
      </c>
      <c r="BU1895" s="18" t="s">
        <v>563</v>
      </c>
      <c r="BV1895" s="18" t="s">
        <v>479</v>
      </c>
      <c r="BW1895" s="18">
        <v>9</v>
      </c>
      <c r="BX1895" s="18" t="s">
        <v>561</v>
      </c>
      <c r="BY1895" s="63" t="s">
        <v>257</v>
      </c>
      <c r="BZ1895" s="63">
        <v>0.58799999999999997</v>
      </c>
      <c r="CA1895" s="63">
        <v>1.9E-2</v>
      </c>
      <c r="CB1895" s="63">
        <f t="shared" si="411"/>
        <v>1.9000000000000017E-2</v>
      </c>
      <c r="CC1895" s="18" t="s">
        <v>557</v>
      </c>
      <c r="CD1895" s="18">
        <v>84</v>
      </c>
      <c r="CE1895" s="18" t="s">
        <v>522</v>
      </c>
      <c r="CF1895" s="18" t="s">
        <v>257</v>
      </c>
      <c r="CG1895" s="18" t="s">
        <v>257</v>
      </c>
      <c r="CH1895" s="18" t="s">
        <v>1870</v>
      </c>
      <c r="CI1895" s="18" t="s">
        <v>437</v>
      </c>
      <c r="CJ1895" s="18">
        <v>3.9199999999999999E-3</v>
      </c>
      <c r="CK1895" s="18" t="s">
        <v>1871</v>
      </c>
      <c r="CL1895" s="18" t="s">
        <v>479</v>
      </c>
      <c r="CM1895" s="18">
        <v>9</v>
      </c>
      <c r="CN1895" s="18" t="s">
        <v>561</v>
      </c>
      <c r="CO1895" s="18" t="s">
        <v>257</v>
      </c>
      <c r="CP1895" s="18">
        <v>4.7499999999999999E-3</v>
      </c>
      <c r="CQ1895" s="18">
        <v>8.3000000000000001E-4</v>
      </c>
      <c r="CR1895" s="18">
        <f t="shared" si="412"/>
        <v>8.3000000000000001E-4</v>
      </c>
      <c r="CS1895" s="18" t="s">
        <v>557</v>
      </c>
      <c r="CT1895" s="18">
        <v>84</v>
      </c>
      <c r="CU1895" s="18" t="s">
        <v>522</v>
      </c>
      <c r="CV1895" s="18" t="s">
        <v>257</v>
      </c>
      <c r="CW1895" s="18" t="s">
        <v>257</v>
      </c>
      <c r="CX1895" s="3" t="s">
        <v>1872</v>
      </c>
      <c r="CY1895" s="18"/>
      <c r="CZ1895" s="18"/>
      <c r="DA1895" s="18"/>
      <c r="DB1895" s="18"/>
      <c r="DC1895" s="18"/>
      <c r="DD1895" s="18"/>
      <c r="DE1895" s="18"/>
      <c r="DF1895" s="18"/>
      <c r="DG1895" s="18"/>
      <c r="DH1895" s="18"/>
      <c r="DI1895" s="18"/>
      <c r="DJ1895" s="18"/>
      <c r="DK1895" s="18"/>
      <c r="DL1895" s="18"/>
      <c r="DM1895" s="18"/>
      <c r="DN1895" s="18"/>
      <c r="DO1895" s="56">
        <v>0</v>
      </c>
      <c r="DP1895" s="56"/>
      <c r="DQ1895" s="56"/>
      <c r="DR1895" s="56"/>
      <c r="DS1895" s="56"/>
      <c r="DT1895" s="56"/>
      <c r="DU1895" s="56"/>
      <c r="DV1895" s="56">
        <v>0</v>
      </c>
      <c r="DW1895" s="56"/>
      <c r="DX1895" s="56"/>
      <c r="DY1895" s="56"/>
      <c r="DZ1895" s="18">
        <v>0</v>
      </c>
      <c r="EA1895" s="56"/>
      <c r="EB1895" s="56"/>
      <c r="EC1895" s="56"/>
      <c r="ED1895" s="56"/>
      <c r="EE1895" s="71">
        <v>0</v>
      </c>
      <c r="EF1895" s="71">
        <v>0</v>
      </c>
      <c r="EG1895" s="71">
        <v>0</v>
      </c>
      <c r="EH1895" s="18"/>
      <c r="EI1895" s="18">
        <f t="array" ref="EI1895">IF(SUMPRODUCT(--(DO1895:DS1895&lt;&gt;""))=0, 0,1)</f>
        <v>1</v>
      </c>
      <c r="EJ1895" s="18">
        <f t="array" ref="EJ1895">IF(SUMPRODUCT(--(DT1895:EG1895&lt;&gt;""))=0, 0,1)</f>
        <v>1</v>
      </c>
      <c r="EK1895" s="18" cm="1">
        <f t="array" ref="EK1895">IF(SUMPRODUCT(--(EC1895:EG1895&lt;&gt;""))=0, 0,1)</f>
        <v>1</v>
      </c>
      <c r="EL1895" s="18">
        <f t="array" ref="EL1895">IF(SUMPRODUCT(--(EE1895:EG1895&lt;&gt;""))=0, 0,1)</f>
        <v>1</v>
      </c>
      <c r="EM1895" s="18">
        <f t="shared" si="397"/>
        <v>0</v>
      </c>
      <c r="EN1895" s="18">
        <f t="shared" si="398"/>
        <v>0</v>
      </c>
      <c r="EO1895" s="18">
        <f t="shared" si="399"/>
        <v>0</v>
      </c>
      <c r="EP1895" s="18">
        <f t="shared" si="400"/>
        <v>0</v>
      </c>
      <c r="EQ1895" s="18">
        <f t="shared" si="333"/>
        <v>0</v>
      </c>
      <c r="ER1895" s="18" t="s">
        <v>2081</v>
      </c>
      <c r="ES1895" s="59">
        <v>43969</v>
      </c>
      <c r="ET1895" s="18" t="s">
        <v>1873</v>
      </c>
      <c r="EU1895" s="18"/>
    </row>
    <row r="1896" spans="1:151" s="1" customFormat="1" ht="15.75" customHeight="1" x14ac:dyDescent="0.2">
      <c r="A1896" s="5" t="s">
        <v>1996</v>
      </c>
      <c r="B1896" s="24" t="s">
        <v>2267</v>
      </c>
      <c r="C1896" s="56">
        <v>1</v>
      </c>
      <c r="D1896" s="18" t="s">
        <v>2683</v>
      </c>
      <c r="E1896" s="18" t="s">
        <v>2956</v>
      </c>
      <c r="F1896" s="18" t="s">
        <v>553</v>
      </c>
      <c r="G1896" s="18" t="s">
        <v>609</v>
      </c>
      <c r="H1896" s="18" t="s">
        <v>1464</v>
      </c>
      <c r="I1896" s="18" t="s">
        <v>584</v>
      </c>
      <c r="J1896" s="18" t="s">
        <v>257</v>
      </c>
      <c r="K1896" s="18" t="s">
        <v>257</v>
      </c>
      <c r="L1896" s="18" t="s">
        <v>257</v>
      </c>
      <c r="M1896" s="18" t="s">
        <v>253</v>
      </c>
      <c r="N1896" s="56">
        <v>74</v>
      </c>
      <c r="O1896" s="18" t="s">
        <v>2268</v>
      </c>
      <c r="P1896" s="18" t="s">
        <v>2128</v>
      </c>
      <c r="Q1896" s="18" t="s">
        <v>254</v>
      </c>
      <c r="R1896" s="18" t="s">
        <v>2269</v>
      </c>
      <c r="S1896" s="18" t="s">
        <v>2275</v>
      </c>
      <c r="T1896" s="26" t="s">
        <v>257</v>
      </c>
      <c r="U1896" s="26" t="s">
        <v>257</v>
      </c>
      <c r="V1896" s="26" t="s">
        <v>257</v>
      </c>
      <c r="W1896" s="26" t="s">
        <v>257</v>
      </c>
      <c r="X1896" s="18" t="s">
        <v>2271</v>
      </c>
      <c r="Y1896" s="18">
        <v>3.22</v>
      </c>
      <c r="Z1896" s="18" t="s">
        <v>2202</v>
      </c>
      <c r="AA1896" s="18" t="s">
        <v>257</v>
      </c>
      <c r="AB1896" s="55">
        <f t="shared" si="410"/>
        <v>3.22</v>
      </c>
      <c r="AC1896" s="18" t="s">
        <v>479</v>
      </c>
      <c r="AD1896" s="18">
        <v>14</v>
      </c>
      <c r="AE1896" s="18" t="s">
        <v>2272</v>
      </c>
      <c r="AF1896" s="18">
        <v>7.0000000000000007E-2</v>
      </c>
      <c r="AG1896" s="18">
        <v>7.0000000000000007E-2</v>
      </c>
      <c r="AH1896" s="18" t="s">
        <v>557</v>
      </c>
      <c r="AI1896" s="18">
        <v>84</v>
      </c>
      <c r="AJ1896" s="18" t="s">
        <v>522</v>
      </c>
      <c r="AK1896" s="18">
        <v>84</v>
      </c>
      <c r="AL1896" s="18" t="s">
        <v>2273</v>
      </c>
      <c r="AM1896" s="18" t="s">
        <v>1907</v>
      </c>
      <c r="AN1896" s="18">
        <v>2</v>
      </c>
      <c r="AO1896" s="18" t="s">
        <v>1865</v>
      </c>
      <c r="AP1896" s="18" t="s">
        <v>1866</v>
      </c>
      <c r="AQ1896" s="18">
        <v>9</v>
      </c>
      <c r="AR1896" s="18" t="s">
        <v>561</v>
      </c>
      <c r="AS1896" s="18" t="s">
        <v>257</v>
      </c>
      <c r="AT1896" s="18" t="s">
        <v>257</v>
      </c>
      <c r="AU1896" s="18" t="s">
        <v>257</v>
      </c>
      <c r="AV1896" s="18" t="s">
        <v>257</v>
      </c>
      <c r="AW1896" s="18" t="s">
        <v>257</v>
      </c>
      <c r="AX1896" s="18">
        <v>84</v>
      </c>
      <c r="AY1896" s="18" t="s">
        <v>522</v>
      </c>
      <c r="AZ1896" s="18" t="s">
        <v>257</v>
      </c>
      <c r="BA1896" s="18" t="s">
        <v>257</v>
      </c>
      <c r="BB1896" s="18" t="s">
        <v>1868</v>
      </c>
      <c r="BC1896" s="18"/>
      <c r="BD1896" s="18"/>
      <c r="BE1896" s="18"/>
      <c r="BF1896" s="18"/>
      <c r="BG1896" s="18"/>
      <c r="BH1896" s="18"/>
      <c r="BI1896" s="18"/>
      <c r="BJ1896" s="18"/>
      <c r="BK1896" s="18"/>
      <c r="BL1896" s="18"/>
      <c r="BM1896" s="18"/>
      <c r="BN1896" s="18"/>
      <c r="BO1896" s="18"/>
      <c r="BP1896" s="18"/>
      <c r="BQ1896" s="18"/>
      <c r="BR1896" s="18"/>
      <c r="BS1896" s="18" t="s">
        <v>307</v>
      </c>
      <c r="BT1896" s="63">
        <v>0.55200000000000005</v>
      </c>
      <c r="BU1896" s="18" t="s">
        <v>563</v>
      </c>
      <c r="BV1896" s="18" t="s">
        <v>479</v>
      </c>
      <c r="BW1896" s="18">
        <v>9</v>
      </c>
      <c r="BX1896" s="18" t="s">
        <v>561</v>
      </c>
      <c r="BY1896" s="63" t="s">
        <v>257</v>
      </c>
      <c r="BZ1896" s="63">
        <v>0.57899999999999996</v>
      </c>
      <c r="CA1896" s="63">
        <v>2.6999999999999899E-2</v>
      </c>
      <c r="CB1896" s="63">
        <f t="shared" si="411"/>
        <v>2.6999999999999913E-2</v>
      </c>
      <c r="CC1896" s="18" t="s">
        <v>557</v>
      </c>
      <c r="CD1896" s="18">
        <v>84</v>
      </c>
      <c r="CE1896" s="18" t="s">
        <v>522</v>
      </c>
      <c r="CF1896" s="18" t="s">
        <v>257</v>
      </c>
      <c r="CG1896" s="18" t="s">
        <v>257</v>
      </c>
      <c r="CH1896" s="18" t="s">
        <v>1870</v>
      </c>
      <c r="CI1896" s="18" t="s">
        <v>437</v>
      </c>
      <c r="CJ1896" s="18">
        <v>3.4299999999999999E-3</v>
      </c>
      <c r="CK1896" s="18" t="s">
        <v>1871</v>
      </c>
      <c r="CL1896" s="18" t="s">
        <v>479</v>
      </c>
      <c r="CM1896" s="18">
        <v>9</v>
      </c>
      <c r="CN1896" s="18" t="s">
        <v>561</v>
      </c>
      <c r="CO1896" s="18" t="s">
        <v>257</v>
      </c>
      <c r="CP1896" s="18">
        <v>3.81E-3</v>
      </c>
      <c r="CQ1896" s="18">
        <v>3.8000000000000002E-4</v>
      </c>
      <c r="CR1896" s="18">
        <f t="shared" si="412"/>
        <v>3.8000000000000013E-4</v>
      </c>
      <c r="CS1896" s="18" t="s">
        <v>557</v>
      </c>
      <c r="CT1896" s="18">
        <v>84</v>
      </c>
      <c r="CU1896" s="18" t="s">
        <v>522</v>
      </c>
      <c r="CV1896" s="18" t="s">
        <v>257</v>
      </c>
      <c r="CW1896" s="18" t="s">
        <v>257</v>
      </c>
      <c r="CX1896" s="3" t="s">
        <v>1872</v>
      </c>
      <c r="CY1896" s="18"/>
      <c r="CZ1896" s="18"/>
      <c r="DA1896" s="18"/>
      <c r="DB1896" s="18"/>
      <c r="DC1896" s="18"/>
      <c r="DD1896" s="18"/>
      <c r="DE1896" s="18"/>
      <c r="DF1896" s="18"/>
      <c r="DG1896" s="18"/>
      <c r="DH1896" s="18"/>
      <c r="DI1896" s="18"/>
      <c r="DJ1896" s="18"/>
      <c r="DK1896" s="18"/>
      <c r="DL1896" s="18"/>
      <c r="DM1896" s="18"/>
      <c r="DN1896" s="18"/>
      <c r="DO1896" s="56">
        <v>0</v>
      </c>
      <c r="DP1896" s="56"/>
      <c r="DQ1896" s="56"/>
      <c r="DR1896" s="56"/>
      <c r="DS1896" s="56"/>
      <c r="DT1896" s="56"/>
      <c r="DU1896" s="56"/>
      <c r="DV1896" s="56">
        <v>0</v>
      </c>
      <c r="DW1896" s="56"/>
      <c r="DX1896" s="56"/>
      <c r="DY1896" s="56"/>
      <c r="DZ1896" s="18">
        <v>0</v>
      </c>
      <c r="EA1896" s="56"/>
      <c r="EB1896" s="56"/>
      <c r="EC1896" s="56"/>
      <c r="ED1896" s="56"/>
      <c r="EE1896" s="71">
        <v>1</v>
      </c>
      <c r="EF1896" s="71">
        <v>0</v>
      </c>
      <c r="EG1896" s="71">
        <v>0</v>
      </c>
      <c r="EH1896" s="18"/>
      <c r="EI1896" s="18">
        <f t="array" ref="EI1896">IF(SUMPRODUCT(--(DO1896:DS1896&lt;&gt;""))=0, 0,1)</f>
        <v>1</v>
      </c>
      <c r="EJ1896" s="18">
        <f t="array" ref="EJ1896">IF(SUMPRODUCT(--(DT1896:EG1896&lt;&gt;""))=0, 0,1)</f>
        <v>1</v>
      </c>
      <c r="EK1896" s="18" cm="1">
        <f t="array" ref="EK1896">IF(SUMPRODUCT(--(EC1896:EG1896&lt;&gt;""))=0, 0,1)</f>
        <v>1</v>
      </c>
      <c r="EL1896" s="18">
        <f t="array" ref="EL1896">IF(SUMPRODUCT(--(EE1896:EG1896&lt;&gt;""))=0, 0,1)</f>
        <v>1</v>
      </c>
      <c r="EM1896" s="18">
        <f t="shared" si="397"/>
        <v>1</v>
      </c>
      <c r="EN1896" s="18">
        <f t="shared" si="398"/>
        <v>0</v>
      </c>
      <c r="EO1896" s="18">
        <f t="shared" si="399"/>
        <v>1</v>
      </c>
      <c r="EP1896" s="18">
        <f t="shared" si="400"/>
        <v>1</v>
      </c>
      <c r="EQ1896" s="18">
        <f t="shared" si="333"/>
        <v>1</v>
      </c>
      <c r="ER1896" s="18" t="s">
        <v>2081</v>
      </c>
      <c r="ES1896" s="59">
        <v>43969</v>
      </c>
      <c r="ET1896" s="18" t="s">
        <v>1873</v>
      </c>
      <c r="EU1896" s="18"/>
    </row>
    <row r="1897" spans="1:151" s="1" customFormat="1" ht="15.75" customHeight="1" x14ac:dyDescent="0.2">
      <c r="A1897" s="5" t="s">
        <v>1996</v>
      </c>
      <c r="B1897" s="24" t="s">
        <v>2267</v>
      </c>
      <c r="C1897" s="56">
        <v>1</v>
      </c>
      <c r="D1897" s="18" t="s">
        <v>2684</v>
      </c>
      <c r="E1897" s="18" t="s">
        <v>2956</v>
      </c>
      <c r="F1897" s="18" t="s">
        <v>553</v>
      </c>
      <c r="G1897" s="18" t="s">
        <v>609</v>
      </c>
      <c r="H1897" s="18" t="s">
        <v>1464</v>
      </c>
      <c r="I1897" s="18" t="s">
        <v>584</v>
      </c>
      <c r="J1897" s="18" t="s">
        <v>257</v>
      </c>
      <c r="K1897" s="18" t="s">
        <v>257</v>
      </c>
      <c r="L1897" s="18" t="s">
        <v>257</v>
      </c>
      <c r="M1897" s="18" t="s">
        <v>253</v>
      </c>
      <c r="N1897" s="56">
        <v>74</v>
      </c>
      <c r="O1897" s="18" t="s">
        <v>2268</v>
      </c>
      <c r="P1897" s="18" t="s">
        <v>2128</v>
      </c>
      <c r="Q1897" s="18" t="s">
        <v>254</v>
      </c>
      <c r="R1897" s="18" t="s">
        <v>2269</v>
      </c>
      <c r="S1897" s="18" t="s">
        <v>2276</v>
      </c>
      <c r="T1897" s="26" t="s">
        <v>257</v>
      </c>
      <c r="U1897" s="26" t="s">
        <v>257</v>
      </c>
      <c r="V1897" s="26" t="s">
        <v>257</v>
      </c>
      <c r="W1897" s="26" t="s">
        <v>257</v>
      </c>
      <c r="X1897" s="18" t="s">
        <v>2271</v>
      </c>
      <c r="Y1897" s="18">
        <v>10.8</v>
      </c>
      <c r="Z1897" s="18" t="s">
        <v>2202</v>
      </c>
      <c r="AA1897" s="18" t="s">
        <v>257</v>
      </c>
      <c r="AB1897" s="55">
        <f t="shared" si="410"/>
        <v>10.8</v>
      </c>
      <c r="AC1897" s="18" t="s">
        <v>479</v>
      </c>
      <c r="AD1897" s="18">
        <v>14</v>
      </c>
      <c r="AE1897" s="18" t="s">
        <v>2272</v>
      </c>
      <c r="AF1897" s="18">
        <v>0.2</v>
      </c>
      <c r="AG1897" s="18">
        <v>0.2</v>
      </c>
      <c r="AH1897" s="18" t="s">
        <v>557</v>
      </c>
      <c r="AI1897" s="18">
        <v>84</v>
      </c>
      <c r="AJ1897" s="18" t="s">
        <v>522</v>
      </c>
      <c r="AK1897" s="18">
        <v>84</v>
      </c>
      <c r="AL1897" s="18" t="s">
        <v>2273</v>
      </c>
      <c r="AM1897" s="18" t="s">
        <v>1907</v>
      </c>
      <c r="AN1897" s="18">
        <v>8</v>
      </c>
      <c r="AO1897" s="18" t="s">
        <v>1865</v>
      </c>
      <c r="AP1897" s="18" t="s">
        <v>1866</v>
      </c>
      <c r="AQ1897" s="18">
        <v>9</v>
      </c>
      <c r="AR1897" s="18" t="s">
        <v>561</v>
      </c>
      <c r="AS1897" s="18" t="s">
        <v>257</v>
      </c>
      <c r="AT1897" s="18" t="s">
        <v>257</v>
      </c>
      <c r="AU1897" s="18" t="s">
        <v>257</v>
      </c>
      <c r="AV1897" s="18" t="s">
        <v>257</v>
      </c>
      <c r="AW1897" s="18" t="s">
        <v>257</v>
      </c>
      <c r="AX1897" s="18">
        <v>84</v>
      </c>
      <c r="AY1897" s="18" t="s">
        <v>522</v>
      </c>
      <c r="AZ1897" s="18" t="s">
        <v>257</v>
      </c>
      <c r="BA1897" s="18" t="s">
        <v>257</v>
      </c>
      <c r="BB1897" s="18" t="s">
        <v>1868</v>
      </c>
      <c r="BC1897" s="18"/>
      <c r="BD1897" s="18"/>
      <c r="BE1897" s="18"/>
      <c r="BF1897" s="18"/>
      <c r="BG1897" s="18"/>
      <c r="BH1897" s="18"/>
      <c r="BI1897" s="18"/>
      <c r="BJ1897" s="18"/>
      <c r="BK1897" s="18"/>
      <c r="BL1897" s="18"/>
      <c r="BM1897" s="18"/>
      <c r="BN1897" s="18"/>
      <c r="BO1897" s="18"/>
      <c r="BP1897" s="18"/>
      <c r="BQ1897" s="18"/>
      <c r="BR1897" s="18"/>
      <c r="BS1897" s="18" t="s">
        <v>307</v>
      </c>
      <c r="BT1897" s="63">
        <v>0.59099999999999997</v>
      </c>
      <c r="BU1897" s="18" t="s">
        <v>563</v>
      </c>
      <c r="BV1897" s="18" t="s">
        <v>479</v>
      </c>
      <c r="BW1897" s="18">
        <v>9</v>
      </c>
      <c r="BX1897" s="18" t="s">
        <v>561</v>
      </c>
      <c r="BY1897" s="63" t="s">
        <v>257</v>
      </c>
      <c r="BZ1897" s="63">
        <v>0.61099999999999999</v>
      </c>
      <c r="CA1897" s="63">
        <v>0.02</v>
      </c>
      <c r="CB1897" s="63">
        <f t="shared" si="411"/>
        <v>2.0000000000000018E-2</v>
      </c>
      <c r="CC1897" s="18" t="s">
        <v>557</v>
      </c>
      <c r="CD1897" s="18">
        <v>84</v>
      </c>
      <c r="CE1897" s="18" t="s">
        <v>522</v>
      </c>
      <c r="CF1897" s="18" t="s">
        <v>257</v>
      </c>
      <c r="CG1897" s="18" t="s">
        <v>257</v>
      </c>
      <c r="CH1897" s="18" t="s">
        <v>1870</v>
      </c>
      <c r="CI1897" s="18" t="s">
        <v>437</v>
      </c>
      <c r="CJ1897" s="18">
        <v>4.7299999999999998E-3</v>
      </c>
      <c r="CK1897" s="18" t="s">
        <v>1871</v>
      </c>
      <c r="CL1897" s="18" t="s">
        <v>479</v>
      </c>
      <c r="CM1897" s="18">
        <v>9</v>
      </c>
      <c r="CN1897" s="18" t="s">
        <v>561</v>
      </c>
      <c r="CO1897" s="18" t="s">
        <v>257</v>
      </c>
      <c r="CP1897" s="18">
        <v>5.13E-3</v>
      </c>
      <c r="CQ1897" s="18">
        <v>3.9999999999999899E-4</v>
      </c>
      <c r="CR1897" s="18">
        <f t="shared" si="412"/>
        <v>4.0000000000000018E-4</v>
      </c>
      <c r="CS1897" s="18" t="s">
        <v>557</v>
      </c>
      <c r="CT1897" s="18">
        <v>84</v>
      </c>
      <c r="CU1897" s="18" t="s">
        <v>522</v>
      </c>
      <c r="CV1897" s="18" t="s">
        <v>257</v>
      </c>
      <c r="CW1897" s="18" t="s">
        <v>257</v>
      </c>
      <c r="CX1897" s="3" t="s">
        <v>1872</v>
      </c>
      <c r="CY1897" s="18"/>
      <c r="CZ1897" s="18"/>
      <c r="DA1897" s="18"/>
      <c r="DB1897" s="18"/>
      <c r="DC1897" s="18"/>
      <c r="DD1897" s="18"/>
      <c r="DE1897" s="18"/>
      <c r="DF1897" s="18"/>
      <c r="DG1897" s="18"/>
      <c r="DH1897" s="18"/>
      <c r="DI1897" s="18"/>
      <c r="DJ1897" s="18"/>
      <c r="DK1897" s="18"/>
      <c r="DL1897" s="18"/>
      <c r="DM1897" s="18"/>
      <c r="DN1897" s="18"/>
      <c r="DO1897" s="56">
        <v>0</v>
      </c>
      <c r="DP1897" s="56"/>
      <c r="DQ1897" s="56"/>
      <c r="DR1897" s="56"/>
      <c r="DS1897" s="56"/>
      <c r="DT1897" s="56"/>
      <c r="DU1897" s="56"/>
      <c r="DV1897" s="56">
        <v>0</v>
      </c>
      <c r="DW1897" s="56"/>
      <c r="DX1897" s="56"/>
      <c r="DY1897" s="56"/>
      <c r="DZ1897" s="18">
        <v>0</v>
      </c>
      <c r="EA1897" s="56"/>
      <c r="EB1897" s="56"/>
      <c r="EC1897" s="56"/>
      <c r="ED1897" s="56"/>
      <c r="EE1897" s="71">
        <v>1</v>
      </c>
      <c r="EF1897" s="71">
        <v>0</v>
      </c>
      <c r="EG1897" s="71">
        <v>0</v>
      </c>
      <c r="EH1897" s="18"/>
      <c r="EI1897" s="18">
        <f t="array" ref="EI1897">IF(SUMPRODUCT(--(DO1897:DS1897&lt;&gt;""))=0, 0,1)</f>
        <v>1</v>
      </c>
      <c r="EJ1897" s="18">
        <f t="array" ref="EJ1897">IF(SUMPRODUCT(--(DT1897:EG1897&lt;&gt;""))=0, 0,1)</f>
        <v>1</v>
      </c>
      <c r="EK1897" s="18" cm="1">
        <f t="array" ref="EK1897">IF(SUMPRODUCT(--(EC1897:EG1897&lt;&gt;""))=0, 0,1)</f>
        <v>1</v>
      </c>
      <c r="EL1897" s="18">
        <f t="array" ref="EL1897">IF(SUMPRODUCT(--(EE1897:EG1897&lt;&gt;""))=0, 0,1)</f>
        <v>1</v>
      </c>
      <c r="EM1897" s="18">
        <f t="shared" si="397"/>
        <v>1</v>
      </c>
      <c r="EN1897" s="18">
        <f t="shared" si="398"/>
        <v>0</v>
      </c>
      <c r="EO1897" s="18">
        <f t="shared" si="399"/>
        <v>1</v>
      </c>
      <c r="EP1897" s="18">
        <f t="shared" si="400"/>
        <v>1</v>
      </c>
      <c r="EQ1897" s="18">
        <f t="shared" si="333"/>
        <v>1</v>
      </c>
      <c r="ER1897" s="18" t="s">
        <v>2081</v>
      </c>
      <c r="ES1897" s="59">
        <v>43969</v>
      </c>
      <c r="ET1897" s="18" t="s">
        <v>1873</v>
      </c>
      <c r="EU1897" s="18"/>
    </row>
    <row r="1898" spans="1:151" s="1" customFormat="1" ht="15.75" customHeight="1" x14ac:dyDescent="0.2">
      <c r="A1898" s="5" t="s">
        <v>1996</v>
      </c>
      <c r="B1898" s="24" t="s">
        <v>2267</v>
      </c>
      <c r="C1898" s="56">
        <v>1</v>
      </c>
      <c r="D1898" s="18" t="s">
        <v>2685</v>
      </c>
      <c r="E1898" s="18" t="s">
        <v>2956</v>
      </c>
      <c r="F1898" s="18" t="s">
        <v>553</v>
      </c>
      <c r="G1898" s="18" t="s">
        <v>609</v>
      </c>
      <c r="H1898" s="18" t="s">
        <v>1464</v>
      </c>
      <c r="I1898" s="18" t="s">
        <v>584</v>
      </c>
      <c r="J1898" s="18" t="s">
        <v>257</v>
      </c>
      <c r="K1898" s="18" t="s">
        <v>257</v>
      </c>
      <c r="L1898" s="18" t="s">
        <v>257</v>
      </c>
      <c r="M1898" s="18" t="s">
        <v>253</v>
      </c>
      <c r="N1898" s="56">
        <v>74</v>
      </c>
      <c r="O1898" s="18" t="s">
        <v>2268</v>
      </c>
      <c r="P1898" s="18" t="s">
        <v>2128</v>
      </c>
      <c r="Q1898" s="18" t="s">
        <v>254</v>
      </c>
      <c r="R1898" s="18" t="s">
        <v>2269</v>
      </c>
      <c r="S1898" s="18" t="s">
        <v>2277</v>
      </c>
      <c r="T1898" s="26" t="s">
        <v>257</v>
      </c>
      <c r="U1898" s="26" t="s">
        <v>257</v>
      </c>
      <c r="V1898" s="26" t="s">
        <v>257</v>
      </c>
      <c r="W1898" s="26" t="s">
        <v>257</v>
      </c>
      <c r="X1898" s="18" t="s">
        <v>2271</v>
      </c>
      <c r="Y1898" s="18">
        <v>29.1</v>
      </c>
      <c r="Z1898" s="18" t="s">
        <v>2202</v>
      </c>
      <c r="AA1898" s="18" t="s">
        <v>257</v>
      </c>
      <c r="AB1898" s="55">
        <f t="shared" si="410"/>
        <v>29.1</v>
      </c>
      <c r="AC1898" s="18" t="s">
        <v>479</v>
      </c>
      <c r="AD1898" s="18">
        <v>14</v>
      </c>
      <c r="AE1898" s="18" t="s">
        <v>2272</v>
      </c>
      <c r="AF1898" s="18">
        <v>0.5</v>
      </c>
      <c r="AG1898" s="18">
        <v>0.5</v>
      </c>
      <c r="AH1898" s="18" t="s">
        <v>557</v>
      </c>
      <c r="AI1898" s="18">
        <v>84</v>
      </c>
      <c r="AJ1898" s="18" t="s">
        <v>522</v>
      </c>
      <c r="AK1898" s="18">
        <v>84</v>
      </c>
      <c r="AL1898" s="18" t="s">
        <v>2273</v>
      </c>
      <c r="AM1898" s="18" t="s">
        <v>1907</v>
      </c>
      <c r="AN1898" s="18">
        <v>52</v>
      </c>
      <c r="AO1898" s="18" t="s">
        <v>1865</v>
      </c>
      <c r="AP1898" s="18" t="s">
        <v>1866</v>
      </c>
      <c r="AQ1898" s="18">
        <v>9</v>
      </c>
      <c r="AR1898" s="18" t="s">
        <v>561</v>
      </c>
      <c r="AS1898" s="18" t="s">
        <v>257</v>
      </c>
      <c r="AT1898" s="18" t="s">
        <v>257</v>
      </c>
      <c r="AU1898" s="18" t="s">
        <v>257</v>
      </c>
      <c r="AV1898" s="18" t="s">
        <v>257</v>
      </c>
      <c r="AW1898" s="18" t="s">
        <v>257</v>
      </c>
      <c r="AX1898" s="18">
        <v>84</v>
      </c>
      <c r="AY1898" s="18" t="s">
        <v>522</v>
      </c>
      <c r="AZ1898" s="18" t="s">
        <v>257</v>
      </c>
      <c r="BA1898" s="18" t="s">
        <v>257</v>
      </c>
      <c r="BB1898" s="18" t="s">
        <v>1868</v>
      </c>
      <c r="BC1898" s="18"/>
      <c r="BD1898" s="18"/>
      <c r="BE1898" s="18"/>
      <c r="BF1898" s="18"/>
      <c r="BG1898" s="18"/>
      <c r="BH1898" s="18"/>
      <c r="BI1898" s="18"/>
      <c r="BJ1898" s="18"/>
      <c r="BK1898" s="18"/>
      <c r="BL1898" s="18"/>
      <c r="BM1898" s="18"/>
      <c r="BN1898" s="18"/>
      <c r="BO1898" s="18"/>
      <c r="BP1898" s="18"/>
      <c r="BQ1898" s="18"/>
      <c r="BR1898" s="18"/>
      <c r="BS1898" s="18" t="s">
        <v>307</v>
      </c>
      <c r="BT1898" s="63">
        <v>0.60499999999999998</v>
      </c>
      <c r="BU1898" s="18" t="s">
        <v>563</v>
      </c>
      <c r="BV1898" s="18" t="s">
        <v>479</v>
      </c>
      <c r="BW1898" s="18">
        <v>9</v>
      </c>
      <c r="BX1898" s="18" t="s">
        <v>561</v>
      </c>
      <c r="BY1898" s="63" t="s">
        <v>257</v>
      </c>
      <c r="BZ1898" s="63">
        <v>0.623</v>
      </c>
      <c r="CA1898" s="63">
        <v>1.7999999999999999E-2</v>
      </c>
      <c r="CB1898" s="63">
        <f t="shared" si="411"/>
        <v>1.8000000000000016E-2</v>
      </c>
      <c r="CC1898" s="18" t="s">
        <v>557</v>
      </c>
      <c r="CD1898" s="18">
        <v>84</v>
      </c>
      <c r="CE1898" s="18" t="s">
        <v>522</v>
      </c>
      <c r="CF1898" s="18" t="s">
        <v>257</v>
      </c>
      <c r="CG1898" s="18" t="s">
        <v>257</v>
      </c>
      <c r="CH1898" s="18" t="s">
        <v>1870</v>
      </c>
      <c r="CI1898" s="18" t="s">
        <v>437</v>
      </c>
      <c r="CJ1898" s="18">
        <v>4.9100000000000003E-3</v>
      </c>
      <c r="CK1898" s="18" t="s">
        <v>1871</v>
      </c>
      <c r="CL1898" s="18" t="s">
        <v>479</v>
      </c>
      <c r="CM1898" s="18">
        <v>9</v>
      </c>
      <c r="CN1898" s="18" t="s">
        <v>561</v>
      </c>
      <c r="CO1898" s="18" t="s">
        <v>257</v>
      </c>
      <c r="CP1898" s="18">
        <v>5.2399999999999999E-3</v>
      </c>
      <c r="CQ1898" s="18">
        <v>3.3E-4</v>
      </c>
      <c r="CR1898" s="18">
        <f t="shared" si="412"/>
        <v>3.2999999999999956E-4</v>
      </c>
      <c r="CS1898" s="18" t="s">
        <v>557</v>
      </c>
      <c r="CT1898" s="18">
        <v>84</v>
      </c>
      <c r="CU1898" s="18" t="s">
        <v>522</v>
      </c>
      <c r="CV1898" s="18" t="s">
        <v>257</v>
      </c>
      <c r="CW1898" s="18" t="s">
        <v>257</v>
      </c>
      <c r="CX1898" s="3" t="s">
        <v>1872</v>
      </c>
      <c r="CY1898" s="18"/>
      <c r="CZ1898" s="18"/>
      <c r="DA1898" s="18"/>
      <c r="DB1898" s="18"/>
      <c r="DC1898" s="18"/>
      <c r="DD1898" s="18"/>
      <c r="DE1898" s="18"/>
      <c r="DF1898" s="18"/>
      <c r="DG1898" s="18"/>
      <c r="DH1898" s="18"/>
      <c r="DI1898" s="18"/>
      <c r="DJ1898" s="18"/>
      <c r="DK1898" s="18"/>
      <c r="DL1898" s="18"/>
      <c r="DM1898" s="18"/>
      <c r="DN1898" s="18"/>
      <c r="DO1898" s="56">
        <v>0</v>
      </c>
      <c r="DP1898" s="56"/>
      <c r="DQ1898" s="56"/>
      <c r="DR1898" s="56"/>
      <c r="DS1898" s="56"/>
      <c r="DT1898" s="56"/>
      <c r="DU1898" s="56"/>
      <c r="DV1898" s="56">
        <v>0</v>
      </c>
      <c r="DW1898" s="56"/>
      <c r="DX1898" s="56"/>
      <c r="DY1898" s="56"/>
      <c r="DZ1898" s="18">
        <v>0</v>
      </c>
      <c r="EA1898" s="56"/>
      <c r="EB1898" s="56"/>
      <c r="EC1898" s="56"/>
      <c r="ED1898" s="56"/>
      <c r="EE1898" s="71">
        <v>1</v>
      </c>
      <c r="EF1898" s="71">
        <v>1</v>
      </c>
      <c r="EG1898" s="71">
        <v>1</v>
      </c>
      <c r="EH1898" s="18"/>
      <c r="EI1898" s="18">
        <f t="array" ref="EI1898">IF(SUMPRODUCT(--(DO1898:DS1898&lt;&gt;""))=0, 0,1)</f>
        <v>1</v>
      </c>
      <c r="EJ1898" s="18">
        <f t="array" ref="EJ1898">IF(SUMPRODUCT(--(DT1898:EG1898&lt;&gt;""))=0, 0,1)</f>
        <v>1</v>
      </c>
      <c r="EK1898" s="18" cm="1">
        <f t="array" ref="EK1898">IF(SUMPRODUCT(--(EC1898:EG1898&lt;&gt;""))=0, 0,1)</f>
        <v>1</v>
      </c>
      <c r="EL1898" s="18">
        <f t="array" ref="EL1898">IF(SUMPRODUCT(--(EE1898:EG1898&lt;&gt;""))=0, 0,1)</f>
        <v>1</v>
      </c>
      <c r="EM1898" s="18">
        <f t="shared" si="397"/>
        <v>1</v>
      </c>
      <c r="EN1898" s="18">
        <f t="shared" si="398"/>
        <v>0</v>
      </c>
      <c r="EO1898" s="18">
        <f t="shared" si="399"/>
        <v>1</v>
      </c>
      <c r="EP1898" s="18">
        <f t="shared" si="400"/>
        <v>1</v>
      </c>
      <c r="EQ1898" s="18">
        <f t="shared" si="333"/>
        <v>1</v>
      </c>
      <c r="ER1898" s="18" t="s">
        <v>2081</v>
      </c>
      <c r="ES1898" s="59">
        <v>43969</v>
      </c>
      <c r="ET1898" s="18" t="s">
        <v>1873</v>
      </c>
      <c r="EU1898" s="18"/>
    </row>
    <row r="1899" spans="1:151" s="1" customFormat="1" ht="15.75" customHeight="1" x14ac:dyDescent="0.2">
      <c r="A1899" s="5" t="s">
        <v>1996</v>
      </c>
      <c r="B1899" s="24" t="s">
        <v>2267</v>
      </c>
      <c r="C1899" s="56">
        <v>1</v>
      </c>
      <c r="D1899" s="18" t="s">
        <v>2686</v>
      </c>
      <c r="E1899" s="18" t="s">
        <v>2956</v>
      </c>
      <c r="F1899" s="18" t="s">
        <v>553</v>
      </c>
      <c r="G1899" s="18" t="s">
        <v>609</v>
      </c>
      <c r="H1899" s="18" t="s">
        <v>1464</v>
      </c>
      <c r="I1899" s="18" t="s">
        <v>584</v>
      </c>
      <c r="J1899" s="18" t="s">
        <v>257</v>
      </c>
      <c r="K1899" s="18" t="s">
        <v>257</v>
      </c>
      <c r="L1899" s="18" t="s">
        <v>257</v>
      </c>
      <c r="M1899" s="18" t="s">
        <v>253</v>
      </c>
      <c r="N1899" s="56">
        <v>74</v>
      </c>
      <c r="O1899" s="18" t="s">
        <v>2268</v>
      </c>
      <c r="P1899" s="18" t="s">
        <v>2128</v>
      </c>
      <c r="Q1899" s="18" t="s">
        <v>254</v>
      </c>
      <c r="R1899" s="18" t="s">
        <v>2269</v>
      </c>
      <c r="S1899" s="18" t="s">
        <v>2278</v>
      </c>
      <c r="T1899" s="26" t="s">
        <v>257</v>
      </c>
      <c r="U1899" s="26" t="s">
        <v>257</v>
      </c>
      <c r="V1899" s="26" t="s">
        <v>257</v>
      </c>
      <c r="W1899" s="26" t="s">
        <v>257</v>
      </c>
      <c r="X1899" s="18" t="s">
        <v>2271</v>
      </c>
      <c r="Y1899" s="18">
        <v>98.2</v>
      </c>
      <c r="Z1899" s="18" t="s">
        <v>2202</v>
      </c>
      <c r="AA1899" s="18" t="s">
        <v>257</v>
      </c>
      <c r="AB1899" s="55">
        <f t="shared" si="410"/>
        <v>98.2</v>
      </c>
      <c r="AC1899" s="18" t="s">
        <v>479</v>
      </c>
      <c r="AD1899" s="18">
        <v>14</v>
      </c>
      <c r="AE1899" s="18" t="s">
        <v>2272</v>
      </c>
      <c r="AF1899" s="18">
        <v>1.9</v>
      </c>
      <c r="AG1899" s="18">
        <v>1.9</v>
      </c>
      <c r="AH1899" s="18" t="s">
        <v>557</v>
      </c>
      <c r="AI1899" s="18">
        <v>84</v>
      </c>
      <c r="AJ1899" s="18" t="s">
        <v>522</v>
      </c>
      <c r="AK1899" s="18">
        <v>84</v>
      </c>
      <c r="AL1899" s="18" t="s">
        <v>2273</v>
      </c>
      <c r="AM1899" s="18" t="s">
        <v>1907</v>
      </c>
      <c r="AN1899" s="18">
        <v>90</v>
      </c>
      <c r="AO1899" s="18" t="s">
        <v>1865</v>
      </c>
      <c r="AP1899" s="18" t="s">
        <v>1866</v>
      </c>
      <c r="AQ1899" s="18">
        <v>9</v>
      </c>
      <c r="AR1899" s="18" t="s">
        <v>561</v>
      </c>
      <c r="AS1899" s="18" t="s">
        <v>257</v>
      </c>
      <c r="AT1899" s="18" t="s">
        <v>257</v>
      </c>
      <c r="AU1899" s="18" t="s">
        <v>257</v>
      </c>
      <c r="AV1899" s="18" t="s">
        <v>257</v>
      </c>
      <c r="AW1899" s="18" t="s">
        <v>257</v>
      </c>
      <c r="AX1899" s="18">
        <v>84</v>
      </c>
      <c r="AY1899" s="18" t="s">
        <v>522</v>
      </c>
      <c r="AZ1899" s="18" t="s">
        <v>257</v>
      </c>
      <c r="BA1899" s="18" t="s">
        <v>257</v>
      </c>
      <c r="BB1899" s="18" t="s">
        <v>1868</v>
      </c>
      <c r="BC1899" s="18"/>
      <c r="BD1899" s="18"/>
      <c r="BE1899" s="18"/>
      <c r="BF1899" s="18"/>
      <c r="BG1899" s="18"/>
      <c r="BH1899" s="18"/>
      <c r="BI1899" s="18"/>
      <c r="BJ1899" s="18"/>
      <c r="BK1899" s="18"/>
      <c r="BL1899" s="18"/>
      <c r="BM1899" s="18"/>
      <c r="BN1899" s="18"/>
      <c r="BO1899" s="18"/>
      <c r="BP1899" s="18"/>
      <c r="BQ1899" s="18"/>
      <c r="BR1899" s="18"/>
      <c r="BS1899" s="18" t="s">
        <v>307</v>
      </c>
      <c r="BT1899" s="63">
        <v>0.65900000000000003</v>
      </c>
      <c r="BU1899" s="18" t="s">
        <v>563</v>
      </c>
      <c r="BV1899" s="18" t="s">
        <v>479</v>
      </c>
      <c r="BW1899" s="18">
        <v>9</v>
      </c>
      <c r="BX1899" s="18" t="s">
        <v>561</v>
      </c>
      <c r="BY1899" s="63" t="s">
        <v>257</v>
      </c>
      <c r="BZ1899" s="63">
        <v>0.68100000000000005</v>
      </c>
      <c r="CA1899" s="63">
        <v>2.1999999999999999E-2</v>
      </c>
      <c r="CB1899" s="63">
        <f t="shared" si="411"/>
        <v>2.200000000000002E-2</v>
      </c>
      <c r="CC1899" s="18" t="s">
        <v>557</v>
      </c>
      <c r="CD1899" s="18">
        <v>84</v>
      </c>
      <c r="CE1899" s="18" t="s">
        <v>522</v>
      </c>
      <c r="CF1899" s="18" t="s">
        <v>257</v>
      </c>
      <c r="CG1899" s="18" t="s">
        <v>257</v>
      </c>
      <c r="CH1899" s="18" t="s">
        <v>1870</v>
      </c>
      <c r="CI1899" s="18" t="s">
        <v>437</v>
      </c>
      <c r="CJ1899" s="18">
        <v>5.4000000000000003E-3</v>
      </c>
      <c r="CK1899" s="18" t="s">
        <v>1871</v>
      </c>
      <c r="CL1899" s="18" t="s">
        <v>479</v>
      </c>
      <c r="CM1899" s="18">
        <v>9</v>
      </c>
      <c r="CN1899" s="18" t="s">
        <v>561</v>
      </c>
      <c r="CO1899" s="18" t="s">
        <v>257</v>
      </c>
      <c r="CP1899" s="18">
        <v>6.4799999999999996E-3</v>
      </c>
      <c r="CQ1899" s="18">
        <v>1.08E-3</v>
      </c>
      <c r="CR1899" s="18">
        <f t="shared" si="412"/>
        <v>1.0799999999999994E-3</v>
      </c>
      <c r="CS1899" s="18" t="s">
        <v>557</v>
      </c>
      <c r="CT1899" s="18">
        <v>84</v>
      </c>
      <c r="CU1899" s="18" t="s">
        <v>522</v>
      </c>
      <c r="CV1899" s="18" t="s">
        <v>257</v>
      </c>
      <c r="CW1899" s="18" t="s">
        <v>257</v>
      </c>
      <c r="CX1899" s="3" t="s">
        <v>1872</v>
      </c>
      <c r="CY1899" s="18"/>
      <c r="CZ1899" s="18"/>
      <c r="DA1899" s="18"/>
      <c r="DB1899" s="18"/>
      <c r="DC1899" s="18"/>
      <c r="DD1899" s="18"/>
      <c r="DE1899" s="18"/>
      <c r="DF1899" s="18"/>
      <c r="DG1899" s="18"/>
      <c r="DH1899" s="18"/>
      <c r="DI1899" s="18"/>
      <c r="DJ1899" s="18"/>
      <c r="DK1899" s="18"/>
      <c r="DL1899" s="18"/>
      <c r="DM1899" s="18"/>
      <c r="DN1899" s="18"/>
      <c r="DO1899" s="56">
        <v>0</v>
      </c>
      <c r="DP1899" s="56"/>
      <c r="DQ1899" s="56"/>
      <c r="DR1899" s="56"/>
      <c r="DS1899" s="56"/>
      <c r="DT1899" s="56"/>
      <c r="DU1899" s="56"/>
      <c r="DV1899" s="56">
        <v>0</v>
      </c>
      <c r="DW1899" s="56"/>
      <c r="DX1899" s="56"/>
      <c r="DY1899" s="56"/>
      <c r="DZ1899" s="18">
        <v>0</v>
      </c>
      <c r="EA1899" s="56"/>
      <c r="EB1899" s="56"/>
      <c r="EC1899" s="56"/>
      <c r="ED1899" s="56"/>
      <c r="EE1899" s="71">
        <v>1</v>
      </c>
      <c r="EF1899" s="71">
        <v>1</v>
      </c>
      <c r="EG1899" s="71">
        <v>1</v>
      </c>
      <c r="EH1899" s="18" t="s">
        <v>1884</v>
      </c>
      <c r="EI1899" s="18">
        <f t="array" ref="EI1899">IF(SUMPRODUCT(--(DO1899:DS1899&lt;&gt;""))=0, 0,1)</f>
        <v>1</v>
      </c>
      <c r="EJ1899" s="18">
        <f t="array" ref="EJ1899">IF(SUMPRODUCT(--(DT1899:EG1899&lt;&gt;""))=0, 0,1)</f>
        <v>1</v>
      </c>
      <c r="EK1899" s="18" cm="1">
        <f t="array" ref="EK1899">IF(SUMPRODUCT(--(EC1899:EG1899&lt;&gt;""))=0, 0,1)</f>
        <v>1</v>
      </c>
      <c r="EL1899" s="18">
        <f t="array" ref="EL1899">IF(SUMPRODUCT(--(EE1899:EG1899&lt;&gt;""))=0, 0,1)</f>
        <v>1</v>
      </c>
      <c r="EM1899" s="18">
        <f t="shared" si="397"/>
        <v>1</v>
      </c>
      <c r="EN1899" s="18">
        <f t="shared" si="398"/>
        <v>0</v>
      </c>
      <c r="EO1899" s="18">
        <f t="shared" si="399"/>
        <v>1</v>
      </c>
      <c r="EP1899" s="18">
        <f t="shared" si="400"/>
        <v>1</v>
      </c>
      <c r="EQ1899" s="18">
        <f t="shared" si="333"/>
        <v>1</v>
      </c>
      <c r="ER1899" s="18" t="s">
        <v>2081</v>
      </c>
      <c r="ES1899" s="59">
        <v>43969</v>
      </c>
      <c r="ET1899" s="18" t="s">
        <v>1873</v>
      </c>
      <c r="EU1899" s="18"/>
    </row>
    <row r="1900" spans="1:151" s="1" customFormat="1" ht="15.75" customHeight="1" x14ac:dyDescent="0.2">
      <c r="A1900" s="5" t="s">
        <v>1996</v>
      </c>
      <c r="B1900" s="24" t="s">
        <v>2267</v>
      </c>
      <c r="C1900" s="56">
        <v>1</v>
      </c>
      <c r="D1900" s="18" t="s">
        <v>2675</v>
      </c>
      <c r="E1900" s="18" t="s">
        <v>2946</v>
      </c>
      <c r="F1900" s="18" t="s">
        <v>553</v>
      </c>
      <c r="G1900" s="18" t="s">
        <v>609</v>
      </c>
      <c r="H1900" s="18" t="s">
        <v>1464</v>
      </c>
      <c r="I1900" s="18" t="s">
        <v>584</v>
      </c>
      <c r="J1900" s="18" t="s">
        <v>257</v>
      </c>
      <c r="K1900" s="18" t="s">
        <v>257</v>
      </c>
      <c r="L1900" s="18" t="s">
        <v>257</v>
      </c>
      <c r="M1900" s="18" t="s">
        <v>253</v>
      </c>
      <c r="N1900" s="56">
        <v>74</v>
      </c>
      <c r="O1900" s="18" t="s">
        <v>2268</v>
      </c>
      <c r="P1900" s="18" t="s">
        <v>2128</v>
      </c>
      <c r="Q1900" s="18" t="s">
        <v>254</v>
      </c>
      <c r="R1900" s="18" t="s">
        <v>2269</v>
      </c>
      <c r="S1900" s="18" t="s">
        <v>2270</v>
      </c>
      <c r="T1900" s="26" t="s">
        <v>257</v>
      </c>
      <c r="U1900" s="26" t="s">
        <v>257</v>
      </c>
      <c r="V1900" s="26" t="s">
        <v>257</v>
      </c>
      <c r="W1900" s="26" t="s">
        <v>257</v>
      </c>
      <c r="X1900" s="18" t="s">
        <v>2271</v>
      </c>
      <c r="Y1900" s="18">
        <v>0.19</v>
      </c>
      <c r="Z1900" s="18" t="s">
        <v>2202</v>
      </c>
      <c r="AA1900" s="18" t="s">
        <v>257</v>
      </c>
      <c r="AB1900" s="55">
        <f t="shared" si="410"/>
        <v>0.19</v>
      </c>
      <c r="AC1900" s="18" t="s">
        <v>479</v>
      </c>
      <c r="AD1900" s="18">
        <v>14</v>
      </c>
      <c r="AE1900" s="18" t="s">
        <v>2272</v>
      </c>
      <c r="AF1900" s="18">
        <v>0.02</v>
      </c>
      <c r="AG1900" s="18">
        <v>0.02</v>
      </c>
      <c r="AH1900" s="18" t="s">
        <v>557</v>
      </c>
      <c r="AI1900" s="18">
        <v>0</v>
      </c>
      <c r="AJ1900" s="18" t="s">
        <v>522</v>
      </c>
      <c r="AK1900" s="18">
        <v>0</v>
      </c>
      <c r="AL1900" s="18" t="s">
        <v>2273</v>
      </c>
      <c r="AM1900" s="18" t="s">
        <v>1907</v>
      </c>
      <c r="AN1900" s="18">
        <v>0</v>
      </c>
      <c r="AO1900" s="18" t="s">
        <v>1865</v>
      </c>
      <c r="AP1900" s="18" t="s">
        <v>1866</v>
      </c>
      <c r="AQ1900" s="18">
        <v>9</v>
      </c>
      <c r="AR1900" s="18" t="s">
        <v>561</v>
      </c>
      <c r="AS1900" s="18" t="s">
        <v>257</v>
      </c>
      <c r="AT1900" s="18" t="s">
        <v>257</v>
      </c>
      <c r="AU1900" s="18" t="s">
        <v>257</v>
      </c>
      <c r="AV1900" s="18" t="s">
        <v>257</v>
      </c>
      <c r="AW1900" s="18" t="s">
        <v>257</v>
      </c>
      <c r="AX1900" s="18">
        <v>0</v>
      </c>
      <c r="AY1900" s="18" t="s">
        <v>522</v>
      </c>
      <c r="AZ1900" s="18" t="s">
        <v>257</v>
      </c>
      <c r="BA1900" s="18" t="s">
        <v>257</v>
      </c>
      <c r="BB1900" s="18" t="s">
        <v>1868</v>
      </c>
      <c r="BC1900" s="18" t="s">
        <v>1869</v>
      </c>
      <c r="BD1900" s="18">
        <v>0</v>
      </c>
      <c r="BE1900" s="18" t="s">
        <v>1865</v>
      </c>
      <c r="BF1900" s="18" t="s">
        <v>257</v>
      </c>
      <c r="BG1900" s="18">
        <v>9</v>
      </c>
      <c r="BH1900" s="18" t="s">
        <v>561</v>
      </c>
      <c r="BI1900" s="18" t="s">
        <v>257</v>
      </c>
      <c r="BJ1900" s="18" t="s">
        <v>257</v>
      </c>
      <c r="BK1900" s="18" t="s">
        <v>257</v>
      </c>
      <c r="BL1900" s="18" t="s">
        <v>257</v>
      </c>
      <c r="BM1900" s="18" t="s">
        <v>257</v>
      </c>
      <c r="BN1900" s="18">
        <v>0</v>
      </c>
      <c r="BO1900" s="18" t="s">
        <v>522</v>
      </c>
      <c r="BP1900" s="18" t="s">
        <v>257</v>
      </c>
      <c r="BQ1900" s="18" t="s">
        <v>257</v>
      </c>
      <c r="BR1900" s="18" t="s">
        <v>1868</v>
      </c>
      <c r="BS1900" s="18" t="s">
        <v>307</v>
      </c>
      <c r="BT1900" s="63">
        <v>0.72599999999999998</v>
      </c>
      <c r="BU1900" s="18" t="s">
        <v>563</v>
      </c>
      <c r="BV1900" s="18" t="s">
        <v>479</v>
      </c>
      <c r="BW1900" s="18">
        <v>9</v>
      </c>
      <c r="BX1900" s="18" t="s">
        <v>561</v>
      </c>
      <c r="BY1900" s="63" t="s">
        <v>257</v>
      </c>
      <c r="BZ1900" s="63">
        <v>0.73099999999999998</v>
      </c>
      <c r="CA1900" s="63">
        <v>5.0000000000000001E-3</v>
      </c>
      <c r="CB1900" s="63">
        <f t="shared" si="411"/>
        <v>5.0000000000000044E-3</v>
      </c>
      <c r="CC1900" s="18" t="s">
        <v>557</v>
      </c>
      <c r="CD1900" s="18">
        <v>0</v>
      </c>
      <c r="CE1900" s="18" t="s">
        <v>522</v>
      </c>
      <c r="CF1900" s="18" t="s">
        <v>257</v>
      </c>
      <c r="CG1900" s="18" t="s">
        <v>257</v>
      </c>
      <c r="CH1900" s="18" t="s">
        <v>1887</v>
      </c>
      <c r="CI1900" s="18" t="s">
        <v>437</v>
      </c>
      <c r="CJ1900" s="18">
        <v>2.5999999999999999E-3</v>
      </c>
      <c r="CK1900" s="18" t="s">
        <v>1871</v>
      </c>
      <c r="CL1900" s="18" t="s">
        <v>479</v>
      </c>
      <c r="CM1900" s="18">
        <v>9</v>
      </c>
      <c r="CN1900" s="18" t="s">
        <v>561</v>
      </c>
      <c r="CO1900" s="18" t="s">
        <v>257</v>
      </c>
      <c r="CP1900" s="18">
        <v>2.9499999999999999E-3</v>
      </c>
      <c r="CQ1900" s="18">
        <v>3.5E-4</v>
      </c>
      <c r="CR1900" s="18">
        <f t="shared" si="412"/>
        <v>3.5000000000000005E-4</v>
      </c>
      <c r="CS1900" s="18" t="s">
        <v>557</v>
      </c>
      <c r="CT1900" s="18">
        <v>0</v>
      </c>
      <c r="CU1900" s="18" t="s">
        <v>522</v>
      </c>
      <c r="CV1900" s="18" t="s">
        <v>257</v>
      </c>
      <c r="CW1900" s="18" t="s">
        <v>257</v>
      </c>
      <c r="CX1900" s="3" t="s">
        <v>1888</v>
      </c>
      <c r="CY1900" s="18"/>
      <c r="CZ1900" s="18"/>
      <c r="DA1900" s="18"/>
      <c r="DB1900" s="18"/>
      <c r="DC1900" s="18"/>
      <c r="DD1900" s="18"/>
      <c r="DE1900" s="18"/>
      <c r="DF1900" s="18"/>
      <c r="DG1900" s="18"/>
      <c r="DH1900" s="18"/>
      <c r="DI1900" s="18"/>
      <c r="DJ1900" s="18"/>
      <c r="DK1900" s="18"/>
      <c r="DL1900" s="18"/>
      <c r="DM1900" s="18"/>
      <c r="DN1900" s="18"/>
      <c r="DO1900" s="56">
        <v>0</v>
      </c>
      <c r="DP1900" s="56"/>
      <c r="DQ1900" s="56"/>
      <c r="DR1900" s="56"/>
      <c r="DS1900" s="56"/>
      <c r="DT1900" s="56"/>
      <c r="DU1900" s="56"/>
      <c r="DV1900" s="56">
        <v>0</v>
      </c>
      <c r="DW1900" s="56"/>
      <c r="DX1900" s="56"/>
      <c r="DY1900" s="56"/>
      <c r="DZ1900" s="18">
        <v>0</v>
      </c>
      <c r="EA1900" s="56"/>
      <c r="EB1900" s="56"/>
      <c r="EC1900" s="56"/>
      <c r="ED1900" s="56"/>
      <c r="EE1900" s="71">
        <v>0</v>
      </c>
      <c r="EF1900" s="71">
        <v>0</v>
      </c>
      <c r="EG1900" s="71">
        <v>0</v>
      </c>
      <c r="EH1900" s="18"/>
      <c r="EI1900" s="18">
        <f t="array" ref="EI1900">IF(SUMPRODUCT(--(DO1900:DS1900&lt;&gt;""))=0, 0,1)</f>
        <v>1</v>
      </c>
      <c r="EJ1900" s="18">
        <f t="array" ref="EJ1900">IF(SUMPRODUCT(--(DT1900:EG1900&lt;&gt;""))=0, 0,1)</f>
        <v>1</v>
      </c>
      <c r="EK1900" s="18" cm="1">
        <f t="array" ref="EK1900">IF(SUMPRODUCT(--(EC1900:EG1900&lt;&gt;""))=0, 0,1)</f>
        <v>1</v>
      </c>
      <c r="EL1900" s="18">
        <f t="array" ref="EL1900">IF(SUMPRODUCT(--(EE1900:EG1900&lt;&gt;""))=0, 0,1)</f>
        <v>1</v>
      </c>
      <c r="EM1900" s="18">
        <f t="shared" si="397"/>
        <v>0</v>
      </c>
      <c r="EN1900" s="18">
        <f t="shared" si="398"/>
        <v>0</v>
      </c>
      <c r="EO1900" s="18">
        <f t="shared" si="399"/>
        <v>0</v>
      </c>
      <c r="EP1900" s="18">
        <f t="shared" si="400"/>
        <v>0</v>
      </c>
      <c r="EQ1900" s="18">
        <f t="shared" si="333"/>
        <v>0</v>
      </c>
      <c r="ER1900" s="18" t="s">
        <v>2081</v>
      </c>
      <c r="ES1900" s="59">
        <v>43969</v>
      </c>
      <c r="ET1900" s="18" t="s">
        <v>1873</v>
      </c>
      <c r="EU1900" s="18"/>
    </row>
    <row r="1901" spans="1:151" s="1" customFormat="1" ht="15.75" customHeight="1" x14ac:dyDescent="0.2">
      <c r="A1901" s="5" t="s">
        <v>1996</v>
      </c>
      <c r="B1901" s="24" t="s">
        <v>2267</v>
      </c>
      <c r="C1901" s="56">
        <v>1</v>
      </c>
      <c r="D1901" s="18" t="s">
        <v>2676</v>
      </c>
      <c r="E1901" s="18" t="s">
        <v>2946</v>
      </c>
      <c r="F1901" s="18" t="s">
        <v>553</v>
      </c>
      <c r="G1901" s="18" t="s">
        <v>609</v>
      </c>
      <c r="H1901" s="18" t="s">
        <v>1464</v>
      </c>
      <c r="I1901" s="18" t="s">
        <v>584</v>
      </c>
      <c r="J1901" s="18" t="s">
        <v>257</v>
      </c>
      <c r="K1901" s="18" t="s">
        <v>257</v>
      </c>
      <c r="L1901" s="18" t="s">
        <v>257</v>
      </c>
      <c r="M1901" s="18" t="s">
        <v>253</v>
      </c>
      <c r="N1901" s="56">
        <v>74</v>
      </c>
      <c r="O1901" s="18" t="s">
        <v>2268</v>
      </c>
      <c r="P1901" s="18" t="s">
        <v>2128</v>
      </c>
      <c r="Q1901" s="18" t="s">
        <v>254</v>
      </c>
      <c r="R1901" s="18" t="s">
        <v>2269</v>
      </c>
      <c r="S1901" s="18" t="s">
        <v>2270</v>
      </c>
      <c r="T1901" s="26" t="s">
        <v>257</v>
      </c>
      <c r="U1901" s="26" t="s">
        <v>257</v>
      </c>
      <c r="V1901" s="26" t="s">
        <v>257</v>
      </c>
      <c r="W1901" s="26" t="s">
        <v>257</v>
      </c>
      <c r="X1901" s="18" t="s">
        <v>2271</v>
      </c>
      <c r="Y1901" s="18">
        <v>1.31</v>
      </c>
      <c r="Z1901" s="18" t="s">
        <v>2202</v>
      </c>
      <c r="AA1901" s="18" t="s">
        <v>257</v>
      </c>
      <c r="AB1901" s="55">
        <f t="shared" si="410"/>
        <v>1.31</v>
      </c>
      <c r="AC1901" s="18" t="s">
        <v>479</v>
      </c>
      <c r="AD1901" s="18">
        <v>14</v>
      </c>
      <c r="AE1901" s="18" t="s">
        <v>2272</v>
      </c>
      <c r="AF1901" s="18">
        <v>0.04</v>
      </c>
      <c r="AG1901" s="18">
        <v>0.04</v>
      </c>
      <c r="AH1901" s="18" t="s">
        <v>557</v>
      </c>
      <c r="AI1901" s="18">
        <v>0</v>
      </c>
      <c r="AJ1901" s="18" t="s">
        <v>522</v>
      </c>
      <c r="AK1901" s="18">
        <v>0</v>
      </c>
      <c r="AL1901" s="18" t="s">
        <v>2273</v>
      </c>
      <c r="AM1901" s="18" t="s">
        <v>1907</v>
      </c>
      <c r="AN1901" s="18">
        <v>0</v>
      </c>
      <c r="AO1901" s="18" t="s">
        <v>1865</v>
      </c>
      <c r="AP1901" s="18" t="s">
        <v>1866</v>
      </c>
      <c r="AQ1901" s="18">
        <v>9</v>
      </c>
      <c r="AR1901" s="18" t="s">
        <v>561</v>
      </c>
      <c r="AS1901" s="18" t="s">
        <v>257</v>
      </c>
      <c r="AT1901" s="18" t="s">
        <v>257</v>
      </c>
      <c r="AU1901" s="18" t="s">
        <v>257</v>
      </c>
      <c r="AV1901" s="18" t="s">
        <v>257</v>
      </c>
      <c r="AW1901" s="18" t="s">
        <v>257</v>
      </c>
      <c r="AX1901" s="18">
        <v>0</v>
      </c>
      <c r="AY1901" s="18" t="s">
        <v>522</v>
      </c>
      <c r="AZ1901" s="18" t="s">
        <v>257</v>
      </c>
      <c r="BA1901" s="18" t="s">
        <v>257</v>
      </c>
      <c r="BB1901" s="18" t="s">
        <v>1868</v>
      </c>
      <c r="BC1901" s="18" t="s">
        <v>1869</v>
      </c>
      <c r="BD1901" s="18">
        <v>0</v>
      </c>
      <c r="BE1901" s="18" t="s">
        <v>1865</v>
      </c>
      <c r="BF1901" s="18" t="s">
        <v>257</v>
      </c>
      <c r="BG1901" s="18">
        <v>9</v>
      </c>
      <c r="BH1901" s="18" t="s">
        <v>561</v>
      </c>
      <c r="BI1901" s="18" t="s">
        <v>257</v>
      </c>
      <c r="BJ1901" s="18" t="s">
        <v>257</v>
      </c>
      <c r="BK1901" s="18" t="s">
        <v>257</v>
      </c>
      <c r="BL1901" s="18" t="s">
        <v>257</v>
      </c>
      <c r="BM1901" s="18" t="s">
        <v>257</v>
      </c>
      <c r="BN1901" s="18">
        <v>0</v>
      </c>
      <c r="BO1901" s="18" t="s">
        <v>522</v>
      </c>
      <c r="BP1901" s="18" t="s">
        <v>257</v>
      </c>
      <c r="BQ1901" s="18" t="s">
        <v>257</v>
      </c>
      <c r="BR1901" s="18" t="s">
        <v>1868</v>
      </c>
      <c r="BS1901" s="18" t="s">
        <v>307</v>
      </c>
      <c r="BT1901" s="63">
        <v>0.72499999999999998</v>
      </c>
      <c r="BU1901" s="18" t="s">
        <v>563</v>
      </c>
      <c r="BV1901" s="18" t="s">
        <v>479</v>
      </c>
      <c r="BW1901" s="18">
        <v>9</v>
      </c>
      <c r="BX1901" s="18" t="s">
        <v>561</v>
      </c>
      <c r="BY1901" s="63" t="s">
        <v>257</v>
      </c>
      <c r="BZ1901" s="63">
        <v>0.73099999999999998</v>
      </c>
      <c r="CA1901" s="63">
        <v>6.0000000000000097E-3</v>
      </c>
      <c r="CB1901" s="63">
        <f t="shared" si="411"/>
        <v>6.0000000000000053E-3</v>
      </c>
      <c r="CC1901" s="18" t="s">
        <v>557</v>
      </c>
      <c r="CD1901" s="18">
        <v>0</v>
      </c>
      <c r="CE1901" s="18" t="s">
        <v>522</v>
      </c>
      <c r="CF1901" s="18" t="s">
        <v>257</v>
      </c>
      <c r="CG1901" s="18" t="s">
        <v>257</v>
      </c>
      <c r="CH1901" s="18" t="s">
        <v>1887</v>
      </c>
      <c r="CI1901" s="18"/>
      <c r="CJ1901" s="18"/>
      <c r="CK1901" s="18"/>
      <c r="CL1901" s="18"/>
      <c r="CM1901" s="18"/>
      <c r="CN1901" s="18"/>
      <c r="CO1901" s="18"/>
      <c r="CP1901" s="18"/>
      <c r="CQ1901" s="18"/>
      <c r="CR1901" s="18"/>
      <c r="CS1901" s="18"/>
      <c r="CT1901" s="18"/>
      <c r="CU1901" s="18"/>
      <c r="CV1901" s="18"/>
      <c r="CW1901" s="18"/>
      <c r="CX1901" s="3"/>
      <c r="CY1901" s="18"/>
      <c r="CZ1901" s="18"/>
      <c r="DA1901" s="18"/>
      <c r="DB1901" s="18"/>
      <c r="DC1901" s="18"/>
      <c r="DD1901" s="18"/>
      <c r="DE1901" s="18"/>
      <c r="DF1901" s="18"/>
      <c r="DG1901" s="18"/>
      <c r="DH1901" s="18"/>
      <c r="DI1901" s="18"/>
      <c r="DJ1901" s="18"/>
      <c r="DK1901" s="18"/>
      <c r="DL1901" s="18"/>
      <c r="DM1901" s="18"/>
      <c r="DN1901" s="18"/>
      <c r="DO1901" s="56">
        <v>0</v>
      </c>
      <c r="DP1901" s="56"/>
      <c r="DQ1901" s="56"/>
      <c r="DR1901" s="56"/>
      <c r="DS1901" s="56"/>
      <c r="DT1901" s="56"/>
      <c r="DU1901" s="56"/>
      <c r="DV1901" s="56">
        <v>0</v>
      </c>
      <c r="DW1901" s="56"/>
      <c r="DX1901" s="56"/>
      <c r="DY1901" s="56"/>
      <c r="DZ1901" s="56"/>
      <c r="EA1901" s="56"/>
      <c r="EB1901" s="56"/>
      <c r="EC1901" s="56"/>
      <c r="ED1901" s="56"/>
      <c r="EE1901" s="71">
        <v>0</v>
      </c>
      <c r="EF1901" s="71">
        <v>0</v>
      </c>
      <c r="EG1901" s="71">
        <v>0</v>
      </c>
      <c r="EH1901" s="18"/>
      <c r="EI1901" s="18">
        <f t="array" ref="EI1901">IF(SUMPRODUCT(--(DO1901:DS1901&lt;&gt;""))=0, 0,1)</f>
        <v>1</v>
      </c>
      <c r="EJ1901" s="18">
        <f t="array" ref="EJ1901">IF(SUMPRODUCT(--(DT1901:EG1901&lt;&gt;""))=0, 0,1)</f>
        <v>1</v>
      </c>
      <c r="EK1901" s="18" cm="1">
        <f t="array" ref="EK1901">IF(SUMPRODUCT(--(EC1901:EG1901&lt;&gt;""))=0, 0,1)</f>
        <v>1</v>
      </c>
      <c r="EL1901" s="18">
        <f t="array" ref="EL1901">IF(SUMPRODUCT(--(EE1901:EG1901&lt;&gt;""))=0, 0,1)</f>
        <v>1</v>
      </c>
      <c r="EM1901" s="18">
        <f t="shared" si="397"/>
        <v>0</v>
      </c>
      <c r="EN1901" s="18">
        <f t="shared" si="398"/>
        <v>0</v>
      </c>
      <c r="EO1901" s="18">
        <f t="shared" si="399"/>
        <v>0</v>
      </c>
      <c r="EP1901" s="18">
        <f t="shared" si="400"/>
        <v>0</v>
      </c>
      <c r="EQ1901" s="18">
        <f t="shared" si="333"/>
        <v>0</v>
      </c>
      <c r="ER1901" s="18" t="s">
        <v>2081</v>
      </c>
      <c r="ES1901" s="59">
        <v>43969</v>
      </c>
      <c r="ET1901" s="18" t="s">
        <v>1873</v>
      </c>
      <c r="EU1901" s="18"/>
    </row>
    <row r="1902" spans="1:151" s="1" customFormat="1" ht="15.75" customHeight="1" x14ac:dyDescent="0.2">
      <c r="A1902" s="5" t="s">
        <v>1996</v>
      </c>
      <c r="B1902" s="24" t="s">
        <v>2267</v>
      </c>
      <c r="C1902" s="56">
        <v>1</v>
      </c>
      <c r="D1902" s="18" t="s">
        <v>2677</v>
      </c>
      <c r="E1902" s="18" t="s">
        <v>2946</v>
      </c>
      <c r="F1902" s="18" t="s">
        <v>553</v>
      </c>
      <c r="G1902" s="18" t="s">
        <v>609</v>
      </c>
      <c r="H1902" s="18" t="s">
        <v>1464</v>
      </c>
      <c r="I1902" s="18" t="s">
        <v>584</v>
      </c>
      <c r="J1902" s="18" t="s">
        <v>257</v>
      </c>
      <c r="K1902" s="18" t="s">
        <v>257</v>
      </c>
      <c r="L1902" s="18" t="s">
        <v>257</v>
      </c>
      <c r="M1902" s="18" t="s">
        <v>253</v>
      </c>
      <c r="N1902" s="56">
        <v>74</v>
      </c>
      <c r="O1902" s="18" t="s">
        <v>2268</v>
      </c>
      <c r="P1902" s="18" t="s">
        <v>2128</v>
      </c>
      <c r="Q1902" s="18" t="s">
        <v>254</v>
      </c>
      <c r="R1902" s="18" t="s">
        <v>2269</v>
      </c>
      <c r="S1902" s="18" t="s">
        <v>2270</v>
      </c>
      <c r="T1902" s="26" t="s">
        <v>257</v>
      </c>
      <c r="U1902" s="26" t="s">
        <v>257</v>
      </c>
      <c r="V1902" s="26" t="s">
        <v>257</v>
      </c>
      <c r="W1902" s="26" t="s">
        <v>257</v>
      </c>
      <c r="X1902" s="18" t="s">
        <v>2271</v>
      </c>
      <c r="Y1902" s="18">
        <v>3.22</v>
      </c>
      <c r="Z1902" s="18" t="s">
        <v>2202</v>
      </c>
      <c r="AA1902" s="18" t="s">
        <v>257</v>
      </c>
      <c r="AB1902" s="55">
        <f t="shared" si="410"/>
        <v>3.22</v>
      </c>
      <c r="AC1902" s="18" t="s">
        <v>479</v>
      </c>
      <c r="AD1902" s="18">
        <v>14</v>
      </c>
      <c r="AE1902" s="18" t="s">
        <v>2272</v>
      </c>
      <c r="AF1902" s="18">
        <v>7.0000000000000007E-2</v>
      </c>
      <c r="AG1902" s="18">
        <v>7.0000000000000007E-2</v>
      </c>
      <c r="AH1902" s="18" t="s">
        <v>557</v>
      </c>
      <c r="AI1902" s="18">
        <v>0</v>
      </c>
      <c r="AJ1902" s="18" t="s">
        <v>522</v>
      </c>
      <c r="AK1902" s="18">
        <v>0</v>
      </c>
      <c r="AL1902" s="18" t="s">
        <v>2273</v>
      </c>
      <c r="AM1902" s="18" t="s">
        <v>1907</v>
      </c>
      <c r="AN1902" s="18">
        <v>0</v>
      </c>
      <c r="AO1902" s="18" t="s">
        <v>1865</v>
      </c>
      <c r="AP1902" s="18" t="s">
        <v>1866</v>
      </c>
      <c r="AQ1902" s="18">
        <v>9</v>
      </c>
      <c r="AR1902" s="18" t="s">
        <v>561</v>
      </c>
      <c r="AS1902" s="18" t="s">
        <v>257</v>
      </c>
      <c r="AT1902" s="18" t="s">
        <v>257</v>
      </c>
      <c r="AU1902" s="18" t="s">
        <v>257</v>
      </c>
      <c r="AV1902" s="18" t="s">
        <v>257</v>
      </c>
      <c r="AW1902" s="18" t="s">
        <v>257</v>
      </c>
      <c r="AX1902" s="18">
        <v>0</v>
      </c>
      <c r="AY1902" s="18" t="s">
        <v>522</v>
      </c>
      <c r="AZ1902" s="18" t="s">
        <v>257</v>
      </c>
      <c r="BA1902" s="18" t="s">
        <v>257</v>
      </c>
      <c r="BB1902" s="18" t="s">
        <v>1868</v>
      </c>
      <c r="BC1902" s="18" t="s">
        <v>1869</v>
      </c>
      <c r="BD1902" s="18">
        <v>0</v>
      </c>
      <c r="BE1902" s="18" t="s">
        <v>1865</v>
      </c>
      <c r="BF1902" s="18" t="s">
        <v>257</v>
      </c>
      <c r="BG1902" s="18">
        <v>9</v>
      </c>
      <c r="BH1902" s="18" t="s">
        <v>561</v>
      </c>
      <c r="BI1902" s="18" t="s">
        <v>257</v>
      </c>
      <c r="BJ1902" s="18" t="s">
        <v>257</v>
      </c>
      <c r="BK1902" s="18" t="s">
        <v>257</v>
      </c>
      <c r="BL1902" s="18" t="s">
        <v>257</v>
      </c>
      <c r="BM1902" s="18" t="s">
        <v>257</v>
      </c>
      <c r="BN1902" s="18">
        <v>0</v>
      </c>
      <c r="BO1902" s="18" t="s">
        <v>522</v>
      </c>
      <c r="BP1902" s="18" t="s">
        <v>257</v>
      </c>
      <c r="BQ1902" s="18" t="s">
        <v>257</v>
      </c>
      <c r="BR1902" s="18" t="s">
        <v>1868</v>
      </c>
      <c r="BS1902" s="18" t="s">
        <v>307</v>
      </c>
      <c r="BT1902" s="63">
        <v>0.72599999999999998</v>
      </c>
      <c r="BU1902" s="18" t="s">
        <v>563</v>
      </c>
      <c r="BV1902" s="18" t="s">
        <v>479</v>
      </c>
      <c r="BW1902" s="18">
        <v>9</v>
      </c>
      <c r="BX1902" s="18" t="s">
        <v>561</v>
      </c>
      <c r="BY1902" s="63" t="s">
        <v>257</v>
      </c>
      <c r="BZ1902" s="63">
        <v>0.73599999999999999</v>
      </c>
      <c r="CA1902" s="63">
        <v>0.01</v>
      </c>
      <c r="CB1902" s="63">
        <f t="shared" si="411"/>
        <v>1.0000000000000009E-2</v>
      </c>
      <c r="CC1902" s="18" t="s">
        <v>557</v>
      </c>
      <c r="CD1902" s="18">
        <v>0</v>
      </c>
      <c r="CE1902" s="18" t="s">
        <v>522</v>
      </c>
      <c r="CF1902" s="18" t="s">
        <v>257</v>
      </c>
      <c r="CG1902" s="18" t="s">
        <v>257</v>
      </c>
      <c r="CH1902" s="18" t="s">
        <v>1887</v>
      </c>
      <c r="CI1902" s="18"/>
      <c r="CJ1902" s="18"/>
      <c r="CK1902" s="18"/>
      <c r="CL1902" s="18"/>
      <c r="CM1902" s="18"/>
      <c r="CN1902" s="18"/>
      <c r="CO1902" s="18"/>
      <c r="CP1902" s="18"/>
      <c r="CQ1902" s="18"/>
      <c r="CR1902" s="18"/>
      <c r="CS1902" s="18"/>
      <c r="CT1902" s="18"/>
      <c r="CU1902" s="18"/>
      <c r="CV1902" s="18"/>
      <c r="CW1902" s="18"/>
      <c r="CX1902" s="3"/>
      <c r="CY1902" s="18"/>
      <c r="CZ1902" s="18"/>
      <c r="DA1902" s="18"/>
      <c r="DB1902" s="18"/>
      <c r="DC1902" s="18"/>
      <c r="DD1902" s="18"/>
      <c r="DE1902" s="18"/>
      <c r="DF1902" s="18"/>
      <c r="DG1902" s="18"/>
      <c r="DH1902" s="18"/>
      <c r="DI1902" s="18"/>
      <c r="DJ1902" s="18"/>
      <c r="DK1902" s="18"/>
      <c r="DL1902" s="18"/>
      <c r="DM1902" s="18"/>
      <c r="DN1902" s="18"/>
      <c r="DO1902" s="56">
        <v>0</v>
      </c>
      <c r="DP1902" s="56"/>
      <c r="DQ1902" s="56"/>
      <c r="DR1902" s="56"/>
      <c r="DS1902" s="56"/>
      <c r="DT1902" s="56"/>
      <c r="DU1902" s="56"/>
      <c r="DV1902" s="56">
        <v>0</v>
      </c>
      <c r="DW1902" s="56"/>
      <c r="DX1902" s="56"/>
      <c r="DY1902" s="56"/>
      <c r="DZ1902" s="56"/>
      <c r="EA1902" s="56"/>
      <c r="EB1902" s="56"/>
      <c r="EC1902" s="56"/>
      <c r="ED1902" s="56"/>
      <c r="EE1902" s="71">
        <v>0</v>
      </c>
      <c r="EF1902" s="71">
        <v>0</v>
      </c>
      <c r="EG1902" s="71">
        <v>0</v>
      </c>
      <c r="EH1902" s="18"/>
      <c r="EI1902" s="18">
        <f t="array" ref="EI1902">IF(SUMPRODUCT(--(DO1902:DS1902&lt;&gt;""))=0, 0,1)</f>
        <v>1</v>
      </c>
      <c r="EJ1902" s="18">
        <f t="array" ref="EJ1902">IF(SUMPRODUCT(--(DT1902:EG1902&lt;&gt;""))=0, 0,1)</f>
        <v>1</v>
      </c>
      <c r="EK1902" s="18" cm="1">
        <f t="array" ref="EK1902">IF(SUMPRODUCT(--(EC1902:EG1902&lt;&gt;""))=0, 0,1)</f>
        <v>1</v>
      </c>
      <c r="EL1902" s="18">
        <f t="array" ref="EL1902">IF(SUMPRODUCT(--(EE1902:EG1902&lt;&gt;""))=0, 0,1)</f>
        <v>1</v>
      </c>
      <c r="EM1902" s="18">
        <f t="shared" si="397"/>
        <v>0</v>
      </c>
      <c r="EN1902" s="18">
        <f t="shared" si="398"/>
        <v>0</v>
      </c>
      <c r="EO1902" s="18">
        <f t="shared" si="399"/>
        <v>0</v>
      </c>
      <c r="EP1902" s="18">
        <f t="shared" si="400"/>
        <v>0</v>
      </c>
      <c r="EQ1902" s="18">
        <f t="shared" si="333"/>
        <v>0</v>
      </c>
      <c r="ER1902" s="18" t="s">
        <v>2081</v>
      </c>
      <c r="ES1902" s="59">
        <v>43969</v>
      </c>
      <c r="ET1902" s="18" t="s">
        <v>1873</v>
      </c>
      <c r="EU1902" s="18"/>
    </row>
    <row r="1903" spans="1:151" s="1" customFormat="1" ht="15.75" customHeight="1" x14ac:dyDescent="0.2">
      <c r="A1903" s="5" t="s">
        <v>1996</v>
      </c>
      <c r="B1903" s="24" t="s">
        <v>2267</v>
      </c>
      <c r="C1903" s="56">
        <v>1</v>
      </c>
      <c r="D1903" s="18" t="s">
        <v>2678</v>
      </c>
      <c r="E1903" s="18" t="s">
        <v>2946</v>
      </c>
      <c r="F1903" s="18" t="s">
        <v>553</v>
      </c>
      <c r="G1903" s="18" t="s">
        <v>609</v>
      </c>
      <c r="H1903" s="18" t="s">
        <v>1464</v>
      </c>
      <c r="I1903" s="18" t="s">
        <v>584</v>
      </c>
      <c r="J1903" s="18" t="s">
        <v>257</v>
      </c>
      <c r="K1903" s="18" t="s">
        <v>257</v>
      </c>
      <c r="L1903" s="18" t="s">
        <v>257</v>
      </c>
      <c r="M1903" s="18" t="s">
        <v>253</v>
      </c>
      <c r="N1903" s="56">
        <v>74</v>
      </c>
      <c r="O1903" s="18" t="s">
        <v>2268</v>
      </c>
      <c r="P1903" s="18" t="s">
        <v>2128</v>
      </c>
      <c r="Q1903" s="18" t="s">
        <v>254</v>
      </c>
      <c r="R1903" s="18" t="s">
        <v>2269</v>
      </c>
      <c r="S1903" s="18" t="s">
        <v>2270</v>
      </c>
      <c r="T1903" s="26" t="s">
        <v>257</v>
      </c>
      <c r="U1903" s="26" t="s">
        <v>257</v>
      </c>
      <c r="V1903" s="26" t="s">
        <v>257</v>
      </c>
      <c r="W1903" s="26" t="s">
        <v>257</v>
      </c>
      <c r="X1903" s="18" t="s">
        <v>2271</v>
      </c>
      <c r="Y1903" s="18">
        <v>10.8</v>
      </c>
      <c r="Z1903" s="18" t="s">
        <v>2202</v>
      </c>
      <c r="AA1903" s="18" t="s">
        <v>257</v>
      </c>
      <c r="AB1903" s="55">
        <f t="shared" si="410"/>
        <v>10.8</v>
      </c>
      <c r="AC1903" s="18" t="s">
        <v>479</v>
      </c>
      <c r="AD1903" s="18">
        <v>14</v>
      </c>
      <c r="AE1903" s="18" t="s">
        <v>2272</v>
      </c>
      <c r="AF1903" s="18">
        <v>0.2</v>
      </c>
      <c r="AG1903" s="18">
        <v>0.2</v>
      </c>
      <c r="AH1903" s="18" t="s">
        <v>557</v>
      </c>
      <c r="AI1903" s="18">
        <v>0</v>
      </c>
      <c r="AJ1903" s="18" t="s">
        <v>522</v>
      </c>
      <c r="AK1903" s="18">
        <v>0</v>
      </c>
      <c r="AL1903" s="18" t="s">
        <v>2273</v>
      </c>
      <c r="AM1903" s="18" t="s">
        <v>1907</v>
      </c>
      <c r="AN1903" s="18">
        <v>0</v>
      </c>
      <c r="AO1903" s="18" t="s">
        <v>1865</v>
      </c>
      <c r="AP1903" s="18" t="s">
        <v>1866</v>
      </c>
      <c r="AQ1903" s="18">
        <v>9</v>
      </c>
      <c r="AR1903" s="18" t="s">
        <v>561</v>
      </c>
      <c r="AS1903" s="18" t="s">
        <v>257</v>
      </c>
      <c r="AT1903" s="18" t="s">
        <v>257</v>
      </c>
      <c r="AU1903" s="18" t="s">
        <v>257</v>
      </c>
      <c r="AV1903" s="18" t="s">
        <v>257</v>
      </c>
      <c r="AW1903" s="18" t="s">
        <v>257</v>
      </c>
      <c r="AX1903" s="18">
        <v>0</v>
      </c>
      <c r="AY1903" s="18" t="s">
        <v>522</v>
      </c>
      <c r="AZ1903" s="18" t="s">
        <v>257</v>
      </c>
      <c r="BA1903" s="18" t="s">
        <v>257</v>
      </c>
      <c r="BB1903" s="18" t="s">
        <v>1868</v>
      </c>
      <c r="BC1903" s="18" t="s">
        <v>1869</v>
      </c>
      <c r="BD1903" s="18">
        <v>0</v>
      </c>
      <c r="BE1903" s="18" t="s">
        <v>1865</v>
      </c>
      <c r="BF1903" s="18" t="s">
        <v>257</v>
      </c>
      <c r="BG1903" s="18">
        <v>9</v>
      </c>
      <c r="BH1903" s="18" t="s">
        <v>561</v>
      </c>
      <c r="BI1903" s="18" t="s">
        <v>257</v>
      </c>
      <c r="BJ1903" s="18" t="s">
        <v>257</v>
      </c>
      <c r="BK1903" s="18" t="s">
        <v>257</v>
      </c>
      <c r="BL1903" s="18" t="s">
        <v>257</v>
      </c>
      <c r="BM1903" s="18" t="s">
        <v>257</v>
      </c>
      <c r="BN1903" s="18">
        <v>0</v>
      </c>
      <c r="BO1903" s="18" t="s">
        <v>522</v>
      </c>
      <c r="BP1903" s="18" t="s">
        <v>257</v>
      </c>
      <c r="BQ1903" s="18" t="s">
        <v>257</v>
      </c>
      <c r="BR1903" s="18" t="s">
        <v>1868</v>
      </c>
      <c r="BS1903" s="18" t="s">
        <v>307</v>
      </c>
      <c r="BT1903" s="63">
        <v>0.72599999999999998</v>
      </c>
      <c r="BU1903" s="18" t="s">
        <v>563</v>
      </c>
      <c r="BV1903" s="18" t="s">
        <v>479</v>
      </c>
      <c r="BW1903" s="18">
        <v>9</v>
      </c>
      <c r="BX1903" s="18" t="s">
        <v>561</v>
      </c>
      <c r="BY1903" s="63" t="s">
        <v>257</v>
      </c>
      <c r="BZ1903" s="63">
        <v>0.73</v>
      </c>
      <c r="CA1903" s="63">
        <v>4.0000000000000001E-3</v>
      </c>
      <c r="CB1903" s="63">
        <f t="shared" si="411"/>
        <v>4.0000000000000036E-3</v>
      </c>
      <c r="CC1903" s="18" t="s">
        <v>557</v>
      </c>
      <c r="CD1903" s="18">
        <v>0</v>
      </c>
      <c r="CE1903" s="18" t="s">
        <v>522</v>
      </c>
      <c r="CF1903" s="18" t="s">
        <v>257</v>
      </c>
      <c r="CG1903" s="18" t="s">
        <v>257</v>
      </c>
      <c r="CH1903" s="18" t="s">
        <v>1887</v>
      </c>
      <c r="CI1903" s="18"/>
      <c r="CJ1903" s="18"/>
      <c r="CK1903" s="18"/>
      <c r="CL1903" s="18"/>
      <c r="CM1903" s="18"/>
      <c r="CN1903" s="18"/>
      <c r="CO1903" s="18"/>
      <c r="CP1903" s="18"/>
      <c r="CQ1903" s="18"/>
      <c r="CR1903" s="18"/>
      <c r="CS1903" s="18"/>
      <c r="CT1903" s="18"/>
      <c r="CU1903" s="18"/>
      <c r="CV1903" s="18"/>
      <c r="CW1903" s="18"/>
      <c r="CX1903" s="3"/>
      <c r="CY1903" s="18"/>
      <c r="CZ1903" s="18"/>
      <c r="DA1903" s="18"/>
      <c r="DB1903" s="18"/>
      <c r="DC1903" s="18"/>
      <c r="DD1903" s="18"/>
      <c r="DE1903" s="18"/>
      <c r="DF1903" s="18"/>
      <c r="DG1903" s="18"/>
      <c r="DH1903" s="18"/>
      <c r="DI1903" s="18"/>
      <c r="DJ1903" s="18"/>
      <c r="DK1903" s="18"/>
      <c r="DL1903" s="18"/>
      <c r="DM1903" s="18"/>
      <c r="DN1903" s="18"/>
      <c r="DO1903" s="56">
        <v>0</v>
      </c>
      <c r="DP1903" s="56"/>
      <c r="DQ1903" s="56"/>
      <c r="DR1903" s="56"/>
      <c r="DS1903" s="56"/>
      <c r="DT1903" s="56"/>
      <c r="DU1903" s="56"/>
      <c r="DV1903" s="56">
        <v>0</v>
      </c>
      <c r="DW1903" s="56"/>
      <c r="DX1903" s="56"/>
      <c r="DY1903" s="56"/>
      <c r="DZ1903" s="56"/>
      <c r="EA1903" s="56"/>
      <c r="EB1903" s="56"/>
      <c r="EC1903" s="56"/>
      <c r="ED1903" s="56"/>
      <c r="EE1903" s="71">
        <v>0</v>
      </c>
      <c r="EF1903" s="71">
        <v>0</v>
      </c>
      <c r="EG1903" s="71">
        <v>0</v>
      </c>
      <c r="EH1903" s="18"/>
      <c r="EI1903" s="18">
        <f t="array" ref="EI1903">IF(SUMPRODUCT(--(DO1903:DS1903&lt;&gt;""))=0, 0,1)</f>
        <v>1</v>
      </c>
      <c r="EJ1903" s="18">
        <f t="array" ref="EJ1903">IF(SUMPRODUCT(--(DT1903:EG1903&lt;&gt;""))=0, 0,1)</f>
        <v>1</v>
      </c>
      <c r="EK1903" s="18" cm="1">
        <f t="array" ref="EK1903">IF(SUMPRODUCT(--(EC1903:EG1903&lt;&gt;""))=0, 0,1)</f>
        <v>1</v>
      </c>
      <c r="EL1903" s="18">
        <f t="array" ref="EL1903">IF(SUMPRODUCT(--(EE1903:EG1903&lt;&gt;""))=0, 0,1)</f>
        <v>1</v>
      </c>
      <c r="EM1903" s="18">
        <f t="shared" si="397"/>
        <v>0</v>
      </c>
      <c r="EN1903" s="18">
        <f t="shared" si="398"/>
        <v>0</v>
      </c>
      <c r="EO1903" s="18">
        <f t="shared" si="399"/>
        <v>0</v>
      </c>
      <c r="EP1903" s="18">
        <f t="shared" si="400"/>
        <v>0</v>
      </c>
      <c r="EQ1903" s="18">
        <f t="shared" si="333"/>
        <v>0</v>
      </c>
      <c r="ER1903" s="18" t="s">
        <v>2081</v>
      </c>
      <c r="ES1903" s="59">
        <v>43969</v>
      </c>
      <c r="ET1903" s="18" t="s">
        <v>1873</v>
      </c>
      <c r="EU1903" s="18"/>
    </row>
    <row r="1904" spans="1:151" s="1" customFormat="1" ht="15.75" customHeight="1" x14ac:dyDescent="0.2">
      <c r="A1904" s="5" t="s">
        <v>1996</v>
      </c>
      <c r="B1904" s="24" t="s">
        <v>2267</v>
      </c>
      <c r="C1904" s="56">
        <v>1</v>
      </c>
      <c r="D1904" s="18" t="s">
        <v>2679</v>
      </c>
      <c r="E1904" s="18" t="s">
        <v>2946</v>
      </c>
      <c r="F1904" s="18" t="s">
        <v>553</v>
      </c>
      <c r="G1904" s="18" t="s">
        <v>609</v>
      </c>
      <c r="H1904" s="18" t="s">
        <v>1464</v>
      </c>
      <c r="I1904" s="18" t="s">
        <v>584</v>
      </c>
      <c r="J1904" s="18" t="s">
        <v>257</v>
      </c>
      <c r="K1904" s="18" t="s">
        <v>257</v>
      </c>
      <c r="L1904" s="18" t="s">
        <v>257</v>
      </c>
      <c r="M1904" s="18" t="s">
        <v>253</v>
      </c>
      <c r="N1904" s="56">
        <v>74</v>
      </c>
      <c r="O1904" s="18" t="s">
        <v>2268</v>
      </c>
      <c r="P1904" s="18" t="s">
        <v>2128</v>
      </c>
      <c r="Q1904" s="18" t="s">
        <v>254</v>
      </c>
      <c r="R1904" s="18" t="s">
        <v>2269</v>
      </c>
      <c r="S1904" s="18" t="s">
        <v>2270</v>
      </c>
      <c r="T1904" s="26" t="s">
        <v>257</v>
      </c>
      <c r="U1904" s="26" t="s">
        <v>257</v>
      </c>
      <c r="V1904" s="26" t="s">
        <v>257</v>
      </c>
      <c r="W1904" s="26" t="s">
        <v>257</v>
      </c>
      <c r="X1904" s="18" t="s">
        <v>2271</v>
      </c>
      <c r="Y1904" s="18">
        <v>29.1</v>
      </c>
      <c r="Z1904" s="18" t="s">
        <v>2202</v>
      </c>
      <c r="AA1904" s="18" t="s">
        <v>257</v>
      </c>
      <c r="AB1904" s="55">
        <f t="shared" si="410"/>
        <v>29.1</v>
      </c>
      <c r="AC1904" s="18" t="s">
        <v>479</v>
      </c>
      <c r="AD1904" s="18">
        <v>14</v>
      </c>
      <c r="AE1904" s="18" t="s">
        <v>2272</v>
      </c>
      <c r="AF1904" s="18">
        <v>0.5</v>
      </c>
      <c r="AG1904" s="18">
        <v>0.5</v>
      </c>
      <c r="AH1904" s="18" t="s">
        <v>557</v>
      </c>
      <c r="AI1904" s="18">
        <v>0</v>
      </c>
      <c r="AJ1904" s="18" t="s">
        <v>522</v>
      </c>
      <c r="AK1904" s="18">
        <v>0</v>
      </c>
      <c r="AL1904" s="18" t="s">
        <v>2273</v>
      </c>
      <c r="AM1904" s="18" t="s">
        <v>1907</v>
      </c>
      <c r="AN1904" s="18">
        <v>0</v>
      </c>
      <c r="AO1904" s="18" t="s">
        <v>1865</v>
      </c>
      <c r="AP1904" s="18" t="s">
        <v>1866</v>
      </c>
      <c r="AQ1904" s="18">
        <v>9</v>
      </c>
      <c r="AR1904" s="18" t="s">
        <v>561</v>
      </c>
      <c r="AS1904" s="18" t="s">
        <v>257</v>
      </c>
      <c r="AT1904" s="18" t="s">
        <v>257</v>
      </c>
      <c r="AU1904" s="18" t="s">
        <v>257</v>
      </c>
      <c r="AV1904" s="18" t="s">
        <v>257</v>
      </c>
      <c r="AW1904" s="18" t="s">
        <v>257</v>
      </c>
      <c r="AX1904" s="18">
        <v>0</v>
      </c>
      <c r="AY1904" s="18" t="s">
        <v>522</v>
      </c>
      <c r="AZ1904" s="18" t="s">
        <v>257</v>
      </c>
      <c r="BA1904" s="18" t="s">
        <v>257</v>
      </c>
      <c r="BB1904" s="18" t="s">
        <v>1868</v>
      </c>
      <c r="BC1904" s="18" t="s">
        <v>1869</v>
      </c>
      <c r="BD1904" s="18">
        <v>0</v>
      </c>
      <c r="BE1904" s="18" t="s">
        <v>1865</v>
      </c>
      <c r="BF1904" s="18" t="s">
        <v>257</v>
      </c>
      <c r="BG1904" s="18">
        <v>9</v>
      </c>
      <c r="BH1904" s="18" t="s">
        <v>561</v>
      </c>
      <c r="BI1904" s="18" t="s">
        <v>257</v>
      </c>
      <c r="BJ1904" s="18" t="s">
        <v>257</v>
      </c>
      <c r="BK1904" s="18" t="s">
        <v>257</v>
      </c>
      <c r="BL1904" s="18" t="s">
        <v>257</v>
      </c>
      <c r="BM1904" s="18" t="s">
        <v>257</v>
      </c>
      <c r="BN1904" s="18">
        <v>0</v>
      </c>
      <c r="BO1904" s="18" t="s">
        <v>522</v>
      </c>
      <c r="BP1904" s="18" t="s">
        <v>257</v>
      </c>
      <c r="BQ1904" s="18" t="s">
        <v>257</v>
      </c>
      <c r="BR1904" s="18" t="s">
        <v>1868</v>
      </c>
      <c r="BS1904" s="18" t="s">
        <v>307</v>
      </c>
      <c r="BT1904" s="63">
        <v>0.75</v>
      </c>
      <c r="BU1904" s="18" t="s">
        <v>563</v>
      </c>
      <c r="BV1904" s="18" t="s">
        <v>479</v>
      </c>
      <c r="BW1904" s="18">
        <v>9</v>
      </c>
      <c r="BX1904" s="18" t="s">
        <v>561</v>
      </c>
      <c r="BY1904" s="63" t="s">
        <v>257</v>
      </c>
      <c r="BZ1904" s="63">
        <v>0.75</v>
      </c>
      <c r="CA1904" s="63">
        <v>0</v>
      </c>
      <c r="CB1904" s="63">
        <f t="shared" si="411"/>
        <v>0</v>
      </c>
      <c r="CC1904" s="18" t="s">
        <v>557</v>
      </c>
      <c r="CD1904" s="18">
        <v>0</v>
      </c>
      <c r="CE1904" s="18" t="s">
        <v>522</v>
      </c>
      <c r="CF1904" s="18" t="s">
        <v>257</v>
      </c>
      <c r="CG1904" s="18" t="s">
        <v>257</v>
      </c>
      <c r="CH1904" s="18" t="s">
        <v>1887</v>
      </c>
      <c r="CI1904" s="18"/>
      <c r="CJ1904" s="18"/>
      <c r="CK1904" s="18"/>
      <c r="CL1904" s="18"/>
      <c r="CM1904" s="18"/>
      <c r="CN1904" s="18"/>
      <c r="CO1904" s="18"/>
      <c r="CP1904" s="18"/>
      <c r="CQ1904" s="18"/>
      <c r="CR1904" s="18"/>
      <c r="CS1904" s="18"/>
      <c r="CT1904" s="18"/>
      <c r="CU1904" s="18"/>
      <c r="CV1904" s="18"/>
      <c r="CW1904" s="18"/>
      <c r="CX1904" s="3"/>
      <c r="CY1904" s="18"/>
      <c r="CZ1904" s="18"/>
      <c r="DA1904" s="18"/>
      <c r="DB1904" s="18"/>
      <c r="DC1904" s="18"/>
      <c r="DD1904" s="18"/>
      <c r="DE1904" s="18"/>
      <c r="DF1904" s="18"/>
      <c r="DG1904" s="18"/>
      <c r="DH1904" s="18"/>
      <c r="DI1904" s="18"/>
      <c r="DJ1904" s="18"/>
      <c r="DK1904" s="18"/>
      <c r="DL1904" s="18"/>
      <c r="DM1904" s="18"/>
      <c r="DN1904" s="18"/>
      <c r="DO1904" s="56">
        <v>0</v>
      </c>
      <c r="DP1904" s="56"/>
      <c r="DQ1904" s="56"/>
      <c r="DR1904" s="56"/>
      <c r="DS1904" s="56"/>
      <c r="DT1904" s="56"/>
      <c r="DU1904" s="56"/>
      <c r="DV1904" s="56">
        <v>0</v>
      </c>
      <c r="DW1904" s="56"/>
      <c r="DX1904" s="56"/>
      <c r="DY1904" s="56"/>
      <c r="DZ1904" s="56"/>
      <c r="EA1904" s="56"/>
      <c r="EB1904" s="56"/>
      <c r="EC1904" s="56"/>
      <c r="ED1904" s="56"/>
      <c r="EE1904" s="71">
        <v>0</v>
      </c>
      <c r="EF1904" s="71">
        <v>0</v>
      </c>
      <c r="EG1904" s="71">
        <v>0</v>
      </c>
      <c r="EH1904" s="18" t="s">
        <v>1889</v>
      </c>
      <c r="EI1904" s="18">
        <f t="array" ref="EI1904">IF(SUMPRODUCT(--(DO1904:DS1904&lt;&gt;""))=0, 0,1)</f>
        <v>1</v>
      </c>
      <c r="EJ1904" s="18">
        <f t="array" ref="EJ1904">IF(SUMPRODUCT(--(DT1904:EG1904&lt;&gt;""))=0, 0,1)</f>
        <v>1</v>
      </c>
      <c r="EK1904" s="18" cm="1">
        <f t="array" ref="EK1904">IF(SUMPRODUCT(--(EC1904:EG1904&lt;&gt;""))=0, 0,1)</f>
        <v>1</v>
      </c>
      <c r="EL1904" s="18">
        <f t="array" ref="EL1904">IF(SUMPRODUCT(--(EE1904:EG1904&lt;&gt;""))=0, 0,1)</f>
        <v>1</v>
      </c>
      <c r="EM1904" s="18">
        <f t="shared" si="397"/>
        <v>0</v>
      </c>
      <c r="EN1904" s="18">
        <f t="shared" si="398"/>
        <v>0</v>
      </c>
      <c r="EO1904" s="18">
        <f t="shared" si="399"/>
        <v>0</v>
      </c>
      <c r="EP1904" s="18">
        <f t="shared" si="400"/>
        <v>0</v>
      </c>
      <c r="EQ1904" s="18">
        <f t="shared" si="333"/>
        <v>0</v>
      </c>
      <c r="ER1904" s="18" t="s">
        <v>2081</v>
      </c>
      <c r="ES1904" s="59">
        <v>43969</v>
      </c>
      <c r="ET1904" s="18" t="s">
        <v>1873</v>
      </c>
      <c r="EU1904" s="18"/>
    </row>
    <row r="1905" spans="1:151" s="1" customFormat="1" ht="15.75" customHeight="1" x14ac:dyDescent="0.2">
      <c r="A1905" s="5" t="s">
        <v>1996</v>
      </c>
      <c r="B1905" s="24" t="s">
        <v>2267</v>
      </c>
      <c r="C1905" s="56">
        <v>1</v>
      </c>
      <c r="D1905" s="18" t="s">
        <v>2680</v>
      </c>
      <c r="E1905" s="18" t="s">
        <v>2946</v>
      </c>
      <c r="F1905" s="18" t="s">
        <v>553</v>
      </c>
      <c r="G1905" s="18" t="s">
        <v>609</v>
      </c>
      <c r="H1905" s="18" t="s">
        <v>1464</v>
      </c>
      <c r="I1905" s="18" t="s">
        <v>584</v>
      </c>
      <c r="J1905" s="18" t="s">
        <v>257</v>
      </c>
      <c r="K1905" s="18" t="s">
        <v>257</v>
      </c>
      <c r="L1905" s="18" t="s">
        <v>257</v>
      </c>
      <c r="M1905" s="18" t="s">
        <v>253</v>
      </c>
      <c r="N1905" s="56">
        <v>74</v>
      </c>
      <c r="O1905" s="18" t="s">
        <v>2268</v>
      </c>
      <c r="P1905" s="18" t="s">
        <v>2128</v>
      </c>
      <c r="Q1905" s="18" t="s">
        <v>254</v>
      </c>
      <c r="R1905" s="18" t="s">
        <v>2269</v>
      </c>
      <c r="S1905" s="18" t="s">
        <v>2270</v>
      </c>
      <c r="T1905" s="26" t="s">
        <v>257</v>
      </c>
      <c r="U1905" s="26" t="s">
        <v>257</v>
      </c>
      <c r="V1905" s="26" t="s">
        <v>257</v>
      </c>
      <c r="W1905" s="26" t="s">
        <v>257</v>
      </c>
      <c r="X1905" s="18" t="s">
        <v>2271</v>
      </c>
      <c r="Y1905" s="18">
        <v>98.2</v>
      </c>
      <c r="Z1905" s="18" t="s">
        <v>2202</v>
      </c>
      <c r="AA1905" s="18" t="s">
        <v>257</v>
      </c>
      <c r="AB1905" s="55">
        <f t="shared" si="410"/>
        <v>98.2</v>
      </c>
      <c r="AC1905" s="18" t="s">
        <v>479</v>
      </c>
      <c r="AD1905" s="18">
        <v>14</v>
      </c>
      <c r="AE1905" s="18" t="s">
        <v>2272</v>
      </c>
      <c r="AF1905" s="18">
        <v>1.9</v>
      </c>
      <c r="AG1905" s="18">
        <v>1.9</v>
      </c>
      <c r="AH1905" s="18" t="s">
        <v>557</v>
      </c>
      <c r="AI1905" s="18">
        <v>0</v>
      </c>
      <c r="AJ1905" s="18" t="s">
        <v>522</v>
      </c>
      <c r="AK1905" s="18">
        <v>0</v>
      </c>
      <c r="AL1905" s="18" t="s">
        <v>2273</v>
      </c>
      <c r="AM1905" s="18" t="s">
        <v>1907</v>
      </c>
      <c r="AN1905" s="18">
        <v>0</v>
      </c>
      <c r="AO1905" s="18" t="s">
        <v>1865</v>
      </c>
      <c r="AP1905" s="18" t="s">
        <v>1866</v>
      </c>
      <c r="AQ1905" s="18">
        <v>9</v>
      </c>
      <c r="AR1905" s="18" t="s">
        <v>561</v>
      </c>
      <c r="AS1905" s="18" t="s">
        <v>257</v>
      </c>
      <c r="AT1905" s="18" t="s">
        <v>257</v>
      </c>
      <c r="AU1905" s="18" t="s">
        <v>257</v>
      </c>
      <c r="AV1905" s="18" t="s">
        <v>257</v>
      </c>
      <c r="AW1905" s="18" t="s">
        <v>257</v>
      </c>
      <c r="AX1905" s="18">
        <v>0</v>
      </c>
      <c r="AY1905" s="18" t="s">
        <v>522</v>
      </c>
      <c r="AZ1905" s="18" t="s">
        <v>257</v>
      </c>
      <c r="BA1905" s="18" t="s">
        <v>257</v>
      </c>
      <c r="BB1905" s="18" t="s">
        <v>1868</v>
      </c>
      <c r="BC1905" s="18" t="s">
        <v>1869</v>
      </c>
      <c r="BD1905" s="18">
        <v>0</v>
      </c>
      <c r="BE1905" s="18" t="s">
        <v>1865</v>
      </c>
      <c r="BF1905" s="18" t="s">
        <v>257</v>
      </c>
      <c r="BG1905" s="18">
        <v>9</v>
      </c>
      <c r="BH1905" s="18" t="s">
        <v>561</v>
      </c>
      <c r="BI1905" s="18" t="s">
        <v>257</v>
      </c>
      <c r="BJ1905" s="18" t="s">
        <v>257</v>
      </c>
      <c r="BK1905" s="18" t="s">
        <v>257</v>
      </c>
      <c r="BL1905" s="18" t="s">
        <v>257</v>
      </c>
      <c r="BM1905" s="18" t="s">
        <v>257</v>
      </c>
      <c r="BN1905" s="18">
        <v>0</v>
      </c>
      <c r="BO1905" s="18" t="s">
        <v>522</v>
      </c>
      <c r="BP1905" s="18" t="s">
        <v>257</v>
      </c>
      <c r="BQ1905" s="18" t="s">
        <v>257</v>
      </c>
      <c r="BR1905" s="18" t="s">
        <v>1868</v>
      </c>
      <c r="BS1905" s="18" t="s">
        <v>307</v>
      </c>
      <c r="BT1905" s="63">
        <v>0.71799999999999997</v>
      </c>
      <c r="BU1905" s="18" t="s">
        <v>563</v>
      </c>
      <c r="BV1905" s="18" t="s">
        <v>479</v>
      </c>
      <c r="BW1905" s="18">
        <v>9</v>
      </c>
      <c r="BX1905" s="18" t="s">
        <v>561</v>
      </c>
      <c r="BY1905" s="63" t="s">
        <v>257</v>
      </c>
      <c r="BZ1905" s="63">
        <v>0.72099999999999997</v>
      </c>
      <c r="CA1905" s="63">
        <v>3.0000000000000001E-3</v>
      </c>
      <c r="CB1905" s="63">
        <f t="shared" si="411"/>
        <v>3.0000000000000027E-3</v>
      </c>
      <c r="CC1905" s="18" t="s">
        <v>557</v>
      </c>
      <c r="CD1905" s="18">
        <v>0</v>
      </c>
      <c r="CE1905" s="18" t="s">
        <v>522</v>
      </c>
      <c r="CF1905" s="18" t="s">
        <v>257</v>
      </c>
      <c r="CG1905" s="18" t="s">
        <v>257</v>
      </c>
      <c r="CH1905" s="18" t="s">
        <v>1887</v>
      </c>
      <c r="CI1905" s="18"/>
      <c r="CJ1905" s="18"/>
      <c r="CK1905" s="18"/>
      <c r="CL1905" s="18"/>
      <c r="CM1905" s="18"/>
      <c r="CN1905" s="18"/>
      <c r="CO1905" s="18"/>
      <c r="CP1905" s="18"/>
      <c r="CQ1905" s="18"/>
      <c r="CR1905" s="18"/>
      <c r="CS1905" s="18"/>
      <c r="CT1905" s="18"/>
      <c r="CU1905" s="18"/>
      <c r="CV1905" s="18"/>
      <c r="CW1905" s="18"/>
      <c r="CX1905" s="3"/>
      <c r="CY1905" s="18"/>
      <c r="CZ1905" s="18"/>
      <c r="DA1905" s="18"/>
      <c r="DB1905" s="18"/>
      <c r="DC1905" s="18"/>
      <c r="DD1905" s="18"/>
      <c r="DE1905" s="18"/>
      <c r="DF1905" s="18"/>
      <c r="DG1905" s="18"/>
      <c r="DH1905" s="18"/>
      <c r="DI1905" s="18"/>
      <c r="DJ1905" s="18"/>
      <c r="DK1905" s="18"/>
      <c r="DL1905" s="18"/>
      <c r="DM1905" s="18"/>
      <c r="DN1905" s="18"/>
      <c r="DO1905" s="56">
        <v>0</v>
      </c>
      <c r="DP1905" s="56"/>
      <c r="DQ1905" s="56"/>
      <c r="DR1905" s="56"/>
      <c r="DS1905" s="56"/>
      <c r="DT1905" s="56"/>
      <c r="DU1905" s="56"/>
      <c r="DV1905" s="56">
        <v>0</v>
      </c>
      <c r="DW1905" s="56"/>
      <c r="DX1905" s="56"/>
      <c r="DY1905" s="56"/>
      <c r="DZ1905" s="56"/>
      <c r="EA1905" s="56"/>
      <c r="EB1905" s="56"/>
      <c r="EC1905" s="56"/>
      <c r="ED1905" s="56"/>
      <c r="EE1905" s="71">
        <v>0</v>
      </c>
      <c r="EF1905" s="71">
        <v>0</v>
      </c>
      <c r="EG1905" s="71">
        <v>0</v>
      </c>
      <c r="EH1905" s="18"/>
      <c r="EI1905" s="18">
        <f t="array" ref="EI1905">IF(SUMPRODUCT(--(DO1905:DS1905&lt;&gt;""))=0, 0,1)</f>
        <v>1</v>
      </c>
      <c r="EJ1905" s="18">
        <f t="array" ref="EJ1905">IF(SUMPRODUCT(--(DT1905:EG1905&lt;&gt;""))=0, 0,1)</f>
        <v>1</v>
      </c>
      <c r="EK1905" s="18" cm="1">
        <f t="array" ref="EK1905">IF(SUMPRODUCT(--(EC1905:EG1905&lt;&gt;""))=0, 0,1)</f>
        <v>1</v>
      </c>
      <c r="EL1905" s="18">
        <f t="array" ref="EL1905">IF(SUMPRODUCT(--(EE1905:EG1905&lt;&gt;""))=0, 0,1)</f>
        <v>1</v>
      </c>
      <c r="EM1905" s="18">
        <f t="shared" si="397"/>
        <v>0</v>
      </c>
      <c r="EN1905" s="18">
        <f t="shared" si="398"/>
        <v>0</v>
      </c>
      <c r="EO1905" s="18">
        <f t="shared" si="399"/>
        <v>0</v>
      </c>
      <c r="EP1905" s="18">
        <f t="shared" si="400"/>
        <v>0</v>
      </c>
      <c r="EQ1905" s="18">
        <f t="shared" si="333"/>
        <v>0</v>
      </c>
      <c r="ER1905" s="18" t="s">
        <v>2081</v>
      </c>
      <c r="ES1905" s="59">
        <v>43969</v>
      </c>
      <c r="ET1905" s="18" t="s">
        <v>1873</v>
      </c>
      <c r="EU1905" s="18"/>
    </row>
    <row r="1906" spans="1:151" s="1" customFormat="1" ht="15.75" customHeight="1" x14ac:dyDescent="0.2">
      <c r="A1906" s="5" t="s">
        <v>1996</v>
      </c>
      <c r="B1906" s="24" t="s">
        <v>2267</v>
      </c>
      <c r="C1906" s="56">
        <v>1</v>
      </c>
      <c r="D1906" s="18" t="s">
        <v>2675</v>
      </c>
      <c r="E1906" s="18" t="s">
        <v>2950</v>
      </c>
      <c r="F1906" s="18" t="s">
        <v>553</v>
      </c>
      <c r="G1906" s="18" t="s">
        <v>467</v>
      </c>
      <c r="H1906" s="18" t="s">
        <v>468</v>
      </c>
      <c r="I1906" s="18" t="s">
        <v>552</v>
      </c>
      <c r="J1906" s="18" t="s">
        <v>257</v>
      </c>
      <c r="K1906" s="18" t="s">
        <v>257</v>
      </c>
      <c r="L1906" s="18" t="s">
        <v>257</v>
      </c>
      <c r="M1906" s="18" t="s">
        <v>253</v>
      </c>
      <c r="N1906" s="56">
        <v>74</v>
      </c>
      <c r="O1906" s="18" t="s">
        <v>2268</v>
      </c>
      <c r="P1906" s="18" t="s">
        <v>2128</v>
      </c>
      <c r="Q1906" s="18" t="s">
        <v>254</v>
      </c>
      <c r="R1906" s="18" t="s">
        <v>2269</v>
      </c>
      <c r="S1906" s="18" t="s">
        <v>2270</v>
      </c>
      <c r="T1906" s="26" t="s">
        <v>257</v>
      </c>
      <c r="U1906" s="26" t="s">
        <v>257</v>
      </c>
      <c r="V1906" s="26" t="s">
        <v>257</v>
      </c>
      <c r="W1906" s="26" t="s">
        <v>257</v>
      </c>
      <c r="X1906" s="18" t="s">
        <v>2271</v>
      </c>
      <c r="Y1906" s="18">
        <v>0.19</v>
      </c>
      <c r="Z1906" s="18" t="s">
        <v>2202</v>
      </c>
      <c r="AA1906" s="18" t="s">
        <v>257</v>
      </c>
      <c r="AB1906" s="55">
        <f t="shared" si="410"/>
        <v>0.19</v>
      </c>
      <c r="AC1906" s="18" t="s">
        <v>479</v>
      </c>
      <c r="AD1906" s="18">
        <v>14</v>
      </c>
      <c r="AE1906" s="18" t="s">
        <v>2272</v>
      </c>
      <c r="AF1906" s="18">
        <v>0.02</v>
      </c>
      <c r="AG1906" s="18">
        <v>0.02</v>
      </c>
      <c r="AH1906" s="18" t="s">
        <v>557</v>
      </c>
      <c r="AI1906" s="18">
        <v>28</v>
      </c>
      <c r="AJ1906" s="18" t="s">
        <v>522</v>
      </c>
      <c r="AK1906" s="18">
        <v>28</v>
      </c>
      <c r="AL1906" s="18" t="s">
        <v>2273</v>
      </c>
      <c r="AM1906" s="18" t="s">
        <v>1907</v>
      </c>
      <c r="AN1906" s="18">
        <v>0</v>
      </c>
      <c r="AO1906" s="18" t="s">
        <v>1865</v>
      </c>
      <c r="AP1906" s="18" t="s">
        <v>1866</v>
      </c>
      <c r="AQ1906" s="18">
        <v>9</v>
      </c>
      <c r="AR1906" s="18" t="s">
        <v>561</v>
      </c>
      <c r="AS1906" s="18" t="s">
        <v>257</v>
      </c>
      <c r="AT1906" s="18" t="s">
        <v>257</v>
      </c>
      <c r="AU1906" s="18" t="s">
        <v>257</v>
      </c>
      <c r="AV1906" s="18" t="s">
        <v>257</v>
      </c>
      <c r="AW1906" s="18" t="s">
        <v>257</v>
      </c>
      <c r="AX1906" s="18">
        <v>28</v>
      </c>
      <c r="AY1906" s="18" t="s">
        <v>522</v>
      </c>
      <c r="AZ1906" s="18" t="s">
        <v>257</v>
      </c>
      <c r="BA1906" s="18" t="s">
        <v>257</v>
      </c>
      <c r="BB1906" s="18" t="s">
        <v>1868</v>
      </c>
      <c r="BC1906" s="18" t="s">
        <v>1869</v>
      </c>
      <c r="BD1906" s="18">
        <v>0</v>
      </c>
      <c r="BE1906" s="18" t="s">
        <v>1865</v>
      </c>
      <c r="BF1906" s="18" t="s">
        <v>257</v>
      </c>
      <c r="BG1906" s="18">
        <v>9</v>
      </c>
      <c r="BH1906" s="18" t="s">
        <v>561</v>
      </c>
      <c r="BI1906" s="18" t="s">
        <v>257</v>
      </c>
      <c r="BJ1906" s="18" t="s">
        <v>257</v>
      </c>
      <c r="BK1906" s="18" t="s">
        <v>257</v>
      </c>
      <c r="BL1906" s="18" t="s">
        <v>257</v>
      </c>
      <c r="BM1906" s="18" t="s">
        <v>257</v>
      </c>
      <c r="BN1906" s="18">
        <v>28</v>
      </c>
      <c r="BO1906" s="18" t="s">
        <v>522</v>
      </c>
      <c r="BP1906" s="18" t="s">
        <v>257</v>
      </c>
      <c r="BQ1906" s="18" t="s">
        <v>257</v>
      </c>
      <c r="BR1906" s="18" t="s">
        <v>1868</v>
      </c>
      <c r="BS1906" s="18" t="s">
        <v>307</v>
      </c>
      <c r="BT1906" s="63">
        <v>0.73</v>
      </c>
      <c r="BU1906" s="18" t="s">
        <v>563</v>
      </c>
      <c r="BV1906" s="18" t="s">
        <v>479</v>
      </c>
      <c r="BW1906" s="18">
        <v>9</v>
      </c>
      <c r="BX1906" s="18" t="s">
        <v>561</v>
      </c>
      <c r="BY1906" s="63" t="s">
        <v>257</v>
      </c>
      <c r="BZ1906" s="63">
        <v>0.73499999999999999</v>
      </c>
      <c r="CA1906" s="63">
        <v>5.0000000000000001E-3</v>
      </c>
      <c r="CB1906" s="63">
        <f t="shared" si="411"/>
        <v>5.0000000000000044E-3</v>
      </c>
      <c r="CC1906" s="18" t="s">
        <v>557</v>
      </c>
      <c r="CD1906" s="18">
        <v>28</v>
      </c>
      <c r="CE1906" s="18" t="s">
        <v>522</v>
      </c>
      <c r="CF1906" s="18" t="s">
        <v>257</v>
      </c>
      <c r="CG1906" s="18" t="s">
        <v>257</v>
      </c>
      <c r="CH1906" s="18" t="s">
        <v>1887</v>
      </c>
      <c r="CI1906" s="18" t="s">
        <v>437</v>
      </c>
      <c r="CJ1906" s="18">
        <v>5.1799999999999997E-3</v>
      </c>
      <c r="CK1906" s="18" t="s">
        <v>1871</v>
      </c>
      <c r="CL1906" s="18" t="s">
        <v>479</v>
      </c>
      <c r="CM1906" s="18">
        <v>9</v>
      </c>
      <c r="CN1906" s="18" t="s">
        <v>561</v>
      </c>
      <c r="CO1906" s="18" t="s">
        <v>257</v>
      </c>
      <c r="CP1906" s="18">
        <v>5.6100000000000004E-3</v>
      </c>
      <c r="CQ1906" s="18">
        <v>4.3000000000000102E-4</v>
      </c>
      <c r="CR1906" s="18">
        <f t="shared" ref="CR1906:CR1923" si="413">CP1906-CJ1906</f>
        <v>4.3000000000000069E-4</v>
      </c>
      <c r="CS1906" s="18" t="s">
        <v>557</v>
      </c>
      <c r="CT1906" s="18">
        <v>28</v>
      </c>
      <c r="CU1906" s="18" t="s">
        <v>522</v>
      </c>
      <c r="CV1906" s="18" t="s">
        <v>257</v>
      </c>
      <c r="CW1906" s="18" t="s">
        <v>257</v>
      </c>
      <c r="CX1906" s="3" t="s">
        <v>1888</v>
      </c>
      <c r="CY1906" s="18"/>
      <c r="CZ1906" s="18"/>
      <c r="DA1906" s="18"/>
      <c r="DB1906" s="18"/>
      <c r="DC1906" s="18"/>
      <c r="DD1906" s="18"/>
      <c r="DE1906" s="18"/>
      <c r="DF1906" s="18"/>
      <c r="DG1906" s="18"/>
      <c r="DH1906" s="18"/>
      <c r="DI1906" s="18"/>
      <c r="DJ1906" s="18"/>
      <c r="DK1906" s="18"/>
      <c r="DL1906" s="18"/>
      <c r="DM1906" s="18"/>
      <c r="DN1906" s="18"/>
      <c r="DO1906" s="56">
        <v>1</v>
      </c>
      <c r="DP1906" s="56"/>
      <c r="DQ1906" s="56"/>
      <c r="DR1906" s="56"/>
      <c r="DS1906" s="56"/>
      <c r="DT1906" s="56"/>
      <c r="DU1906" s="56"/>
      <c r="DV1906" s="56">
        <v>0</v>
      </c>
      <c r="DW1906" s="56"/>
      <c r="DX1906" s="56"/>
      <c r="DY1906" s="56"/>
      <c r="DZ1906" s="18">
        <v>0</v>
      </c>
      <c r="EA1906" s="56"/>
      <c r="EB1906" s="56"/>
      <c r="EC1906" s="56"/>
      <c r="ED1906" s="56"/>
      <c r="EE1906" s="71">
        <v>0</v>
      </c>
      <c r="EF1906" s="71">
        <v>0</v>
      </c>
      <c r="EG1906" s="71">
        <v>0</v>
      </c>
      <c r="EH1906" s="18"/>
      <c r="EI1906" s="18">
        <f t="array" ref="EI1906">IF(SUMPRODUCT(--(DO1906:DS1906&lt;&gt;""))=0, 0,1)</f>
        <v>1</v>
      </c>
      <c r="EJ1906" s="18">
        <f t="array" ref="EJ1906">IF(SUMPRODUCT(--(DT1906:EG1906&lt;&gt;""))=0, 0,1)</f>
        <v>1</v>
      </c>
      <c r="EK1906" s="18" cm="1">
        <f t="array" ref="EK1906">IF(SUMPRODUCT(--(EC1906:EG1906&lt;&gt;""))=0, 0,1)</f>
        <v>1</v>
      </c>
      <c r="EL1906" s="18">
        <f t="array" ref="EL1906">IF(SUMPRODUCT(--(EE1906:EG1906&lt;&gt;""))=0, 0,1)</f>
        <v>1</v>
      </c>
      <c r="EM1906" s="18">
        <f t="shared" si="397"/>
        <v>1</v>
      </c>
      <c r="EN1906" s="18">
        <f t="shared" si="398"/>
        <v>1</v>
      </c>
      <c r="EO1906" s="18">
        <f t="shared" si="399"/>
        <v>0</v>
      </c>
      <c r="EP1906" s="18">
        <f t="shared" si="400"/>
        <v>0</v>
      </c>
      <c r="EQ1906" s="18">
        <f t="shared" si="333"/>
        <v>0</v>
      </c>
      <c r="ER1906" s="18" t="s">
        <v>2081</v>
      </c>
      <c r="ES1906" s="59">
        <v>43969</v>
      </c>
      <c r="ET1906" s="18" t="s">
        <v>1873</v>
      </c>
      <c r="EU1906" s="18"/>
    </row>
    <row r="1907" spans="1:151" s="1" customFormat="1" ht="15.75" customHeight="1" x14ac:dyDescent="0.2">
      <c r="A1907" s="5" t="s">
        <v>1996</v>
      </c>
      <c r="B1907" s="24" t="s">
        <v>2267</v>
      </c>
      <c r="C1907" s="56">
        <v>1</v>
      </c>
      <c r="D1907" s="18" t="s">
        <v>2676</v>
      </c>
      <c r="E1907" s="18" t="s">
        <v>2950</v>
      </c>
      <c r="F1907" s="18" t="s">
        <v>553</v>
      </c>
      <c r="G1907" s="18" t="s">
        <v>467</v>
      </c>
      <c r="H1907" s="18" t="s">
        <v>468</v>
      </c>
      <c r="I1907" s="18" t="s">
        <v>552</v>
      </c>
      <c r="J1907" s="18" t="s">
        <v>257</v>
      </c>
      <c r="K1907" s="18" t="s">
        <v>257</v>
      </c>
      <c r="L1907" s="18" t="s">
        <v>257</v>
      </c>
      <c r="M1907" s="18" t="s">
        <v>253</v>
      </c>
      <c r="N1907" s="56">
        <v>74</v>
      </c>
      <c r="O1907" s="18" t="s">
        <v>2268</v>
      </c>
      <c r="P1907" s="18" t="s">
        <v>2128</v>
      </c>
      <c r="Q1907" s="18" t="s">
        <v>254</v>
      </c>
      <c r="R1907" s="18" t="s">
        <v>2269</v>
      </c>
      <c r="S1907" s="18" t="s">
        <v>2274</v>
      </c>
      <c r="T1907" s="26" t="s">
        <v>257</v>
      </c>
      <c r="U1907" s="26" t="s">
        <v>257</v>
      </c>
      <c r="V1907" s="26" t="s">
        <v>257</v>
      </c>
      <c r="W1907" s="26" t="s">
        <v>257</v>
      </c>
      <c r="X1907" s="18" t="s">
        <v>2271</v>
      </c>
      <c r="Y1907" s="18">
        <v>1.31</v>
      </c>
      <c r="Z1907" s="18" t="s">
        <v>2202</v>
      </c>
      <c r="AA1907" s="18" t="s">
        <v>257</v>
      </c>
      <c r="AB1907" s="55">
        <f t="shared" si="410"/>
        <v>1.31</v>
      </c>
      <c r="AC1907" s="18" t="s">
        <v>479</v>
      </c>
      <c r="AD1907" s="18">
        <v>14</v>
      </c>
      <c r="AE1907" s="18" t="s">
        <v>2272</v>
      </c>
      <c r="AF1907" s="18">
        <v>0.04</v>
      </c>
      <c r="AG1907" s="18">
        <v>0.04</v>
      </c>
      <c r="AH1907" s="18" t="s">
        <v>557</v>
      </c>
      <c r="AI1907" s="18">
        <v>28</v>
      </c>
      <c r="AJ1907" s="18" t="s">
        <v>522</v>
      </c>
      <c r="AK1907" s="18">
        <v>28</v>
      </c>
      <c r="AL1907" s="18" t="s">
        <v>2273</v>
      </c>
      <c r="AM1907" s="18" t="s">
        <v>1907</v>
      </c>
      <c r="AN1907" s="18">
        <v>0</v>
      </c>
      <c r="AO1907" s="18" t="s">
        <v>1865</v>
      </c>
      <c r="AP1907" s="18" t="s">
        <v>1866</v>
      </c>
      <c r="AQ1907" s="18">
        <v>9</v>
      </c>
      <c r="AR1907" s="18" t="s">
        <v>561</v>
      </c>
      <c r="AS1907" s="18" t="s">
        <v>257</v>
      </c>
      <c r="AT1907" s="18" t="s">
        <v>257</v>
      </c>
      <c r="AU1907" s="18" t="s">
        <v>257</v>
      </c>
      <c r="AV1907" s="18" t="s">
        <v>257</v>
      </c>
      <c r="AW1907" s="18" t="s">
        <v>257</v>
      </c>
      <c r="AX1907" s="18">
        <v>28</v>
      </c>
      <c r="AY1907" s="18" t="s">
        <v>522</v>
      </c>
      <c r="AZ1907" s="18" t="s">
        <v>257</v>
      </c>
      <c r="BA1907" s="18" t="s">
        <v>257</v>
      </c>
      <c r="BB1907" s="18" t="s">
        <v>1868</v>
      </c>
      <c r="BC1907" s="18" t="s">
        <v>1869</v>
      </c>
      <c r="BD1907" s="18">
        <v>0</v>
      </c>
      <c r="BE1907" s="18" t="s">
        <v>1865</v>
      </c>
      <c r="BF1907" s="18" t="s">
        <v>257</v>
      </c>
      <c r="BG1907" s="18">
        <v>9</v>
      </c>
      <c r="BH1907" s="18" t="s">
        <v>561</v>
      </c>
      <c r="BI1907" s="18" t="s">
        <v>257</v>
      </c>
      <c r="BJ1907" s="18" t="s">
        <v>257</v>
      </c>
      <c r="BK1907" s="18" t="s">
        <v>257</v>
      </c>
      <c r="BL1907" s="18" t="s">
        <v>257</v>
      </c>
      <c r="BM1907" s="18" t="s">
        <v>257</v>
      </c>
      <c r="BN1907" s="18">
        <v>28</v>
      </c>
      <c r="BO1907" s="18" t="s">
        <v>522</v>
      </c>
      <c r="BP1907" s="18" t="s">
        <v>257</v>
      </c>
      <c r="BQ1907" s="18" t="s">
        <v>257</v>
      </c>
      <c r="BR1907" s="18" t="s">
        <v>1868</v>
      </c>
      <c r="BS1907" s="18" t="s">
        <v>307</v>
      </c>
      <c r="BT1907" s="63">
        <v>0.72599999999999998</v>
      </c>
      <c r="BU1907" s="18" t="s">
        <v>563</v>
      </c>
      <c r="BV1907" s="18" t="s">
        <v>479</v>
      </c>
      <c r="BW1907" s="18">
        <v>9</v>
      </c>
      <c r="BX1907" s="18" t="s">
        <v>561</v>
      </c>
      <c r="BY1907" s="63" t="s">
        <v>257</v>
      </c>
      <c r="BZ1907" s="63">
        <v>0.73099999999999998</v>
      </c>
      <c r="CA1907" s="63">
        <v>5.0000000000000001E-3</v>
      </c>
      <c r="CB1907" s="63">
        <f t="shared" si="411"/>
        <v>5.0000000000000044E-3</v>
      </c>
      <c r="CC1907" s="18" t="s">
        <v>557</v>
      </c>
      <c r="CD1907" s="18">
        <v>28</v>
      </c>
      <c r="CE1907" s="18" t="s">
        <v>522</v>
      </c>
      <c r="CF1907" s="18" t="s">
        <v>257</v>
      </c>
      <c r="CG1907" s="18" t="s">
        <v>257</v>
      </c>
      <c r="CH1907" s="18" t="s">
        <v>1887</v>
      </c>
      <c r="CI1907" s="18" t="s">
        <v>437</v>
      </c>
      <c r="CJ1907" s="18">
        <v>7.26E-3</v>
      </c>
      <c r="CK1907" s="18" t="s">
        <v>1871</v>
      </c>
      <c r="CL1907" s="18" t="s">
        <v>479</v>
      </c>
      <c r="CM1907" s="18">
        <v>9</v>
      </c>
      <c r="CN1907" s="18" t="s">
        <v>561</v>
      </c>
      <c r="CO1907" s="18" t="s">
        <v>257</v>
      </c>
      <c r="CP1907" s="18">
        <v>8.0400000000000003E-3</v>
      </c>
      <c r="CQ1907" s="18">
        <v>7.7999999999999999E-4</v>
      </c>
      <c r="CR1907" s="18">
        <f t="shared" si="413"/>
        <v>7.8000000000000031E-4</v>
      </c>
      <c r="CS1907" s="18" t="s">
        <v>557</v>
      </c>
      <c r="CT1907" s="18">
        <v>28</v>
      </c>
      <c r="CU1907" s="18" t="s">
        <v>522</v>
      </c>
      <c r="CV1907" s="18" t="s">
        <v>257</v>
      </c>
      <c r="CW1907" s="18" t="s">
        <v>257</v>
      </c>
      <c r="CX1907" s="3" t="s">
        <v>1888</v>
      </c>
      <c r="CY1907" s="18"/>
      <c r="CZ1907" s="18"/>
      <c r="DA1907" s="18"/>
      <c r="DB1907" s="18"/>
      <c r="DC1907" s="18"/>
      <c r="DD1907" s="18"/>
      <c r="DE1907" s="18"/>
      <c r="DF1907" s="18"/>
      <c r="DG1907" s="18"/>
      <c r="DH1907" s="18"/>
      <c r="DI1907" s="18"/>
      <c r="DJ1907" s="18"/>
      <c r="DK1907" s="18"/>
      <c r="DL1907" s="18"/>
      <c r="DM1907" s="18"/>
      <c r="DN1907" s="18"/>
      <c r="DO1907" s="56">
        <v>1</v>
      </c>
      <c r="DP1907" s="56"/>
      <c r="DQ1907" s="56"/>
      <c r="DR1907" s="56"/>
      <c r="DS1907" s="56"/>
      <c r="DT1907" s="56"/>
      <c r="DU1907" s="56"/>
      <c r="DV1907" s="56">
        <v>0</v>
      </c>
      <c r="DW1907" s="56"/>
      <c r="DX1907" s="56"/>
      <c r="DY1907" s="56"/>
      <c r="DZ1907" s="18">
        <v>0</v>
      </c>
      <c r="EA1907" s="56"/>
      <c r="EB1907" s="56"/>
      <c r="EC1907" s="56"/>
      <c r="ED1907" s="56"/>
      <c r="EE1907" s="71">
        <v>0</v>
      </c>
      <c r="EF1907" s="71">
        <v>0</v>
      </c>
      <c r="EG1907" s="71">
        <v>0</v>
      </c>
      <c r="EH1907" s="18"/>
      <c r="EI1907" s="18">
        <f t="array" ref="EI1907">IF(SUMPRODUCT(--(DO1907:DS1907&lt;&gt;""))=0, 0,1)</f>
        <v>1</v>
      </c>
      <c r="EJ1907" s="18">
        <f t="array" ref="EJ1907">IF(SUMPRODUCT(--(DT1907:EG1907&lt;&gt;""))=0, 0,1)</f>
        <v>1</v>
      </c>
      <c r="EK1907" s="18" cm="1">
        <f t="array" ref="EK1907">IF(SUMPRODUCT(--(EC1907:EG1907&lt;&gt;""))=0, 0,1)</f>
        <v>1</v>
      </c>
      <c r="EL1907" s="18">
        <f t="array" ref="EL1907">IF(SUMPRODUCT(--(EE1907:EG1907&lt;&gt;""))=0, 0,1)</f>
        <v>1</v>
      </c>
      <c r="EM1907" s="18">
        <f t="shared" si="397"/>
        <v>1</v>
      </c>
      <c r="EN1907" s="18">
        <f t="shared" si="398"/>
        <v>1</v>
      </c>
      <c r="EO1907" s="18">
        <f t="shared" si="399"/>
        <v>0</v>
      </c>
      <c r="EP1907" s="18">
        <f t="shared" si="400"/>
        <v>0</v>
      </c>
      <c r="EQ1907" s="18">
        <f t="shared" si="333"/>
        <v>0</v>
      </c>
      <c r="ER1907" s="18" t="s">
        <v>2081</v>
      </c>
      <c r="ES1907" s="59">
        <v>43969</v>
      </c>
      <c r="ET1907" s="18" t="s">
        <v>1873</v>
      </c>
      <c r="EU1907" s="18"/>
    </row>
    <row r="1908" spans="1:151" s="1" customFormat="1" ht="15.75" customHeight="1" x14ac:dyDescent="0.2">
      <c r="A1908" s="5" t="s">
        <v>1996</v>
      </c>
      <c r="B1908" s="24" t="s">
        <v>2267</v>
      </c>
      <c r="C1908" s="56">
        <v>1</v>
      </c>
      <c r="D1908" s="18" t="s">
        <v>2677</v>
      </c>
      <c r="E1908" s="18" t="s">
        <v>2950</v>
      </c>
      <c r="F1908" s="18" t="s">
        <v>553</v>
      </c>
      <c r="G1908" s="18" t="s">
        <v>467</v>
      </c>
      <c r="H1908" s="18" t="s">
        <v>468</v>
      </c>
      <c r="I1908" s="18" t="s">
        <v>552</v>
      </c>
      <c r="J1908" s="18" t="s">
        <v>257</v>
      </c>
      <c r="K1908" s="18" t="s">
        <v>257</v>
      </c>
      <c r="L1908" s="18" t="s">
        <v>257</v>
      </c>
      <c r="M1908" s="18" t="s">
        <v>253</v>
      </c>
      <c r="N1908" s="56">
        <v>74</v>
      </c>
      <c r="O1908" s="18" t="s">
        <v>2268</v>
      </c>
      <c r="P1908" s="18" t="s">
        <v>2128</v>
      </c>
      <c r="Q1908" s="18" t="s">
        <v>254</v>
      </c>
      <c r="R1908" s="18" t="s">
        <v>2269</v>
      </c>
      <c r="S1908" s="18" t="s">
        <v>2275</v>
      </c>
      <c r="T1908" s="26" t="s">
        <v>257</v>
      </c>
      <c r="U1908" s="26" t="s">
        <v>257</v>
      </c>
      <c r="V1908" s="26" t="s">
        <v>257</v>
      </c>
      <c r="W1908" s="26" t="s">
        <v>257</v>
      </c>
      <c r="X1908" s="18" t="s">
        <v>2271</v>
      </c>
      <c r="Y1908" s="18">
        <v>3.22</v>
      </c>
      <c r="Z1908" s="18" t="s">
        <v>2202</v>
      </c>
      <c r="AA1908" s="18" t="s">
        <v>257</v>
      </c>
      <c r="AB1908" s="55">
        <f t="shared" si="410"/>
        <v>3.22</v>
      </c>
      <c r="AC1908" s="18" t="s">
        <v>479</v>
      </c>
      <c r="AD1908" s="18">
        <v>14</v>
      </c>
      <c r="AE1908" s="18" t="s">
        <v>2272</v>
      </c>
      <c r="AF1908" s="18">
        <v>7.0000000000000007E-2</v>
      </c>
      <c r="AG1908" s="18">
        <v>7.0000000000000007E-2</v>
      </c>
      <c r="AH1908" s="18" t="s">
        <v>557</v>
      </c>
      <c r="AI1908" s="18">
        <v>28</v>
      </c>
      <c r="AJ1908" s="18" t="s">
        <v>522</v>
      </c>
      <c r="AK1908" s="18">
        <v>28</v>
      </c>
      <c r="AL1908" s="18" t="s">
        <v>2273</v>
      </c>
      <c r="AM1908" s="18" t="s">
        <v>1907</v>
      </c>
      <c r="AN1908" s="18">
        <v>0</v>
      </c>
      <c r="AO1908" s="18" t="s">
        <v>1865</v>
      </c>
      <c r="AP1908" s="18" t="s">
        <v>1866</v>
      </c>
      <c r="AQ1908" s="18">
        <v>9</v>
      </c>
      <c r="AR1908" s="18" t="s">
        <v>561</v>
      </c>
      <c r="AS1908" s="18" t="s">
        <v>257</v>
      </c>
      <c r="AT1908" s="18" t="s">
        <v>257</v>
      </c>
      <c r="AU1908" s="18" t="s">
        <v>257</v>
      </c>
      <c r="AV1908" s="18" t="s">
        <v>257</v>
      </c>
      <c r="AW1908" s="18" t="s">
        <v>257</v>
      </c>
      <c r="AX1908" s="18">
        <v>28</v>
      </c>
      <c r="AY1908" s="18" t="s">
        <v>522</v>
      </c>
      <c r="AZ1908" s="18" t="s">
        <v>257</v>
      </c>
      <c r="BA1908" s="18" t="s">
        <v>257</v>
      </c>
      <c r="BB1908" s="18" t="s">
        <v>1868</v>
      </c>
      <c r="BC1908" s="18" t="s">
        <v>1869</v>
      </c>
      <c r="BD1908" s="18">
        <v>0</v>
      </c>
      <c r="BE1908" s="18" t="s">
        <v>1865</v>
      </c>
      <c r="BF1908" s="18" t="s">
        <v>257</v>
      </c>
      <c r="BG1908" s="18">
        <v>9</v>
      </c>
      <c r="BH1908" s="18" t="s">
        <v>561</v>
      </c>
      <c r="BI1908" s="18" t="s">
        <v>257</v>
      </c>
      <c r="BJ1908" s="18" t="s">
        <v>257</v>
      </c>
      <c r="BK1908" s="18" t="s">
        <v>257</v>
      </c>
      <c r="BL1908" s="18" t="s">
        <v>257</v>
      </c>
      <c r="BM1908" s="18" t="s">
        <v>257</v>
      </c>
      <c r="BN1908" s="18">
        <v>28</v>
      </c>
      <c r="BO1908" s="18" t="s">
        <v>522</v>
      </c>
      <c r="BP1908" s="18" t="s">
        <v>257</v>
      </c>
      <c r="BQ1908" s="18" t="s">
        <v>257</v>
      </c>
      <c r="BR1908" s="18" t="s">
        <v>1868</v>
      </c>
      <c r="BS1908" s="18" t="s">
        <v>307</v>
      </c>
      <c r="BT1908" s="63">
        <v>0.72499999999999998</v>
      </c>
      <c r="BU1908" s="18" t="s">
        <v>563</v>
      </c>
      <c r="BV1908" s="18" t="s">
        <v>479</v>
      </c>
      <c r="BW1908" s="18">
        <v>9</v>
      </c>
      <c r="BX1908" s="18" t="s">
        <v>561</v>
      </c>
      <c r="BY1908" s="63" t="s">
        <v>257</v>
      </c>
      <c r="BZ1908" s="63">
        <v>0.72499999999999998</v>
      </c>
      <c r="CA1908" s="63">
        <v>0</v>
      </c>
      <c r="CB1908" s="63">
        <f t="shared" si="411"/>
        <v>0</v>
      </c>
      <c r="CC1908" s="18" t="s">
        <v>557</v>
      </c>
      <c r="CD1908" s="18">
        <v>28</v>
      </c>
      <c r="CE1908" s="18" t="s">
        <v>522</v>
      </c>
      <c r="CF1908" s="18" t="s">
        <v>257</v>
      </c>
      <c r="CG1908" s="18" t="s">
        <v>257</v>
      </c>
      <c r="CH1908" s="18" t="s">
        <v>1887</v>
      </c>
      <c r="CI1908" s="18" t="s">
        <v>437</v>
      </c>
      <c r="CJ1908" s="18">
        <v>5.5799999999999999E-3</v>
      </c>
      <c r="CK1908" s="18" t="s">
        <v>1871</v>
      </c>
      <c r="CL1908" s="18" t="s">
        <v>479</v>
      </c>
      <c r="CM1908" s="18">
        <v>9</v>
      </c>
      <c r="CN1908" s="18" t="s">
        <v>561</v>
      </c>
      <c r="CO1908" s="18" t="s">
        <v>257</v>
      </c>
      <c r="CP1908" s="18">
        <v>5.94E-3</v>
      </c>
      <c r="CQ1908" s="18">
        <v>3.6000000000000002E-4</v>
      </c>
      <c r="CR1908" s="18">
        <f t="shared" si="413"/>
        <v>3.6000000000000008E-4</v>
      </c>
      <c r="CS1908" s="18" t="s">
        <v>557</v>
      </c>
      <c r="CT1908" s="18">
        <v>28</v>
      </c>
      <c r="CU1908" s="18" t="s">
        <v>522</v>
      </c>
      <c r="CV1908" s="18" t="s">
        <v>257</v>
      </c>
      <c r="CW1908" s="18" t="s">
        <v>257</v>
      </c>
      <c r="CX1908" s="3" t="s">
        <v>1888</v>
      </c>
      <c r="CY1908" s="18"/>
      <c r="CZ1908" s="18"/>
      <c r="DA1908" s="18"/>
      <c r="DB1908" s="18"/>
      <c r="DC1908" s="18"/>
      <c r="DD1908" s="18"/>
      <c r="DE1908" s="18"/>
      <c r="DF1908" s="18"/>
      <c r="DG1908" s="18"/>
      <c r="DH1908" s="18"/>
      <c r="DI1908" s="18"/>
      <c r="DJ1908" s="18"/>
      <c r="DK1908" s="18"/>
      <c r="DL1908" s="18"/>
      <c r="DM1908" s="18"/>
      <c r="DN1908" s="18"/>
      <c r="DO1908" s="56">
        <v>1</v>
      </c>
      <c r="DP1908" s="56"/>
      <c r="DQ1908" s="56"/>
      <c r="DR1908" s="56"/>
      <c r="DS1908" s="56"/>
      <c r="DT1908" s="56"/>
      <c r="DU1908" s="56"/>
      <c r="DV1908" s="56">
        <v>0</v>
      </c>
      <c r="DW1908" s="56"/>
      <c r="DX1908" s="56"/>
      <c r="DY1908" s="56"/>
      <c r="DZ1908" s="18">
        <v>0</v>
      </c>
      <c r="EA1908" s="56"/>
      <c r="EB1908" s="56"/>
      <c r="EC1908" s="56"/>
      <c r="ED1908" s="56"/>
      <c r="EE1908" s="71">
        <v>0</v>
      </c>
      <c r="EF1908" s="71">
        <v>0</v>
      </c>
      <c r="EG1908" s="71">
        <v>0</v>
      </c>
      <c r="EH1908" s="18"/>
      <c r="EI1908" s="18">
        <f t="array" ref="EI1908">IF(SUMPRODUCT(--(DO1908:DS1908&lt;&gt;""))=0, 0,1)</f>
        <v>1</v>
      </c>
      <c r="EJ1908" s="18">
        <f t="array" ref="EJ1908">IF(SUMPRODUCT(--(DT1908:EG1908&lt;&gt;""))=0, 0,1)</f>
        <v>1</v>
      </c>
      <c r="EK1908" s="18" cm="1">
        <f t="array" ref="EK1908">IF(SUMPRODUCT(--(EC1908:EG1908&lt;&gt;""))=0, 0,1)</f>
        <v>1</v>
      </c>
      <c r="EL1908" s="18">
        <f t="array" ref="EL1908">IF(SUMPRODUCT(--(EE1908:EG1908&lt;&gt;""))=0, 0,1)</f>
        <v>1</v>
      </c>
      <c r="EM1908" s="18">
        <f t="shared" si="397"/>
        <v>1</v>
      </c>
      <c r="EN1908" s="18">
        <f t="shared" si="398"/>
        <v>1</v>
      </c>
      <c r="EO1908" s="18">
        <f t="shared" si="399"/>
        <v>0</v>
      </c>
      <c r="EP1908" s="18">
        <f t="shared" si="400"/>
        <v>0</v>
      </c>
      <c r="EQ1908" s="18">
        <f t="shared" si="333"/>
        <v>0</v>
      </c>
      <c r="ER1908" s="18" t="s">
        <v>2081</v>
      </c>
      <c r="ES1908" s="59">
        <v>43969</v>
      </c>
      <c r="ET1908" s="18" t="s">
        <v>1873</v>
      </c>
      <c r="EU1908" s="18"/>
    </row>
    <row r="1909" spans="1:151" s="1" customFormat="1" ht="15.75" customHeight="1" x14ac:dyDescent="0.2">
      <c r="A1909" s="5" t="s">
        <v>1996</v>
      </c>
      <c r="B1909" s="24" t="s">
        <v>2267</v>
      </c>
      <c r="C1909" s="56">
        <v>1</v>
      </c>
      <c r="D1909" s="18" t="s">
        <v>2678</v>
      </c>
      <c r="E1909" s="18" t="s">
        <v>2950</v>
      </c>
      <c r="F1909" s="18" t="s">
        <v>553</v>
      </c>
      <c r="G1909" s="18" t="s">
        <v>467</v>
      </c>
      <c r="H1909" s="18" t="s">
        <v>468</v>
      </c>
      <c r="I1909" s="18" t="s">
        <v>552</v>
      </c>
      <c r="J1909" s="18" t="s">
        <v>257</v>
      </c>
      <c r="K1909" s="18" t="s">
        <v>257</v>
      </c>
      <c r="L1909" s="18" t="s">
        <v>257</v>
      </c>
      <c r="M1909" s="18" t="s">
        <v>253</v>
      </c>
      <c r="N1909" s="56">
        <v>74</v>
      </c>
      <c r="O1909" s="18" t="s">
        <v>2268</v>
      </c>
      <c r="P1909" s="18" t="s">
        <v>2128</v>
      </c>
      <c r="Q1909" s="18" t="s">
        <v>254</v>
      </c>
      <c r="R1909" s="18" t="s">
        <v>2269</v>
      </c>
      <c r="S1909" s="18" t="s">
        <v>2276</v>
      </c>
      <c r="T1909" s="26" t="s">
        <v>257</v>
      </c>
      <c r="U1909" s="26" t="s">
        <v>257</v>
      </c>
      <c r="V1909" s="26" t="s">
        <v>257</v>
      </c>
      <c r="W1909" s="26" t="s">
        <v>257</v>
      </c>
      <c r="X1909" s="18" t="s">
        <v>2271</v>
      </c>
      <c r="Y1909" s="18">
        <v>10.8</v>
      </c>
      <c r="Z1909" s="18" t="s">
        <v>2202</v>
      </c>
      <c r="AA1909" s="18" t="s">
        <v>257</v>
      </c>
      <c r="AB1909" s="55">
        <f t="shared" si="410"/>
        <v>10.8</v>
      </c>
      <c r="AC1909" s="18" t="s">
        <v>479</v>
      </c>
      <c r="AD1909" s="18">
        <v>14</v>
      </c>
      <c r="AE1909" s="18" t="s">
        <v>2272</v>
      </c>
      <c r="AF1909" s="18">
        <v>0.2</v>
      </c>
      <c r="AG1909" s="18">
        <v>0.2</v>
      </c>
      <c r="AH1909" s="18" t="s">
        <v>557</v>
      </c>
      <c r="AI1909" s="18">
        <v>28</v>
      </c>
      <c r="AJ1909" s="18" t="s">
        <v>522</v>
      </c>
      <c r="AK1909" s="18">
        <v>28</v>
      </c>
      <c r="AL1909" s="18" t="s">
        <v>2273</v>
      </c>
      <c r="AM1909" s="18" t="s">
        <v>1907</v>
      </c>
      <c r="AN1909" s="18">
        <v>0</v>
      </c>
      <c r="AO1909" s="18" t="s">
        <v>1865</v>
      </c>
      <c r="AP1909" s="18" t="s">
        <v>1866</v>
      </c>
      <c r="AQ1909" s="18">
        <v>9</v>
      </c>
      <c r="AR1909" s="18" t="s">
        <v>561</v>
      </c>
      <c r="AS1909" s="18" t="s">
        <v>257</v>
      </c>
      <c r="AT1909" s="18" t="s">
        <v>257</v>
      </c>
      <c r="AU1909" s="18" t="s">
        <v>257</v>
      </c>
      <c r="AV1909" s="18" t="s">
        <v>257</v>
      </c>
      <c r="AW1909" s="18" t="s">
        <v>257</v>
      </c>
      <c r="AX1909" s="18">
        <v>28</v>
      </c>
      <c r="AY1909" s="18" t="s">
        <v>522</v>
      </c>
      <c r="AZ1909" s="18" t="s">
        <v>257</v>
      </c>
      <c r="BA1909" s="18" t="s">
        <v>257</v>
      </c>
      <c r="BB1909" s="18" t="s">
        <v>1868</v>
      </c>
      <c r="BC1909" s="18" t="s">
        <v>1869</v>
      </c>
      <c r="BD1909" s="18">
        <v>0</v>
      </c>
      <c r="BE1909" s="18" t="s">
        <v>1865</v>
      </c>
      <c r="BF1909" s="18" t="s">
        <v>257</v>
      </c>
      <c r="BG1909" s="18">
        <v>9</v>
      </c>
      <c r="BH1909" s="18" t="s">
        <v>561</v>
      </c>
      <c r="BI1909" s="18" t="s">
        <v>257</v>
      </c>
      <c r="BJ1909" s="18" t="s">
        <v>257</v>
      </c>
      <c r="BK1909" s="18" t="s">
        <v>257</v>
      </c>
      <c r="BL1909" s="18" t="s">
        <v>257</v>
      </c>
      <c r="BM1909" s="18" t="s">
        <v>257</v>
      </c>
      <c r="BN1909" s="18">
        <v>28</v>
      </c>
      <c r="BO1909" s="18" t="s">
        <v>522</v>
      </c>
      <c r="BP1909" s="18" t="s">
        <v>257</v>
      </c>
      <c r="BQ1909" s="18" t="s">
        <v>257</v>
      </c>
      <c r="BR1909" s="18" t="s">
        <v>1868</v>
      </c>
      <c r="BS1909" s="18" t="s">
        <v>307</v>
      </c>
      <c r="BT1909" s="63">
        <v>0.71299999999999997</v>
      </c>
      <c r="BU1909" s="18" t="s">
        <v>563</v>
      </c>
      <c r="BV1909" s="18" t="s">
        <v>479</v>
      </c>
      <c r="BW1909" s="18">
        <v>9</v>
      </c>
      <c r="BX1909" s="18" t="s">
        <v>561</v>
      </c>
      <c r="BY1909" s="63" t="s">
        <v>257</v>
      </c>
      <c r="BZ1909" s="63">
        <v>0.71799999999999997</v>
      </c>
      <c r="CA1909" s="63">
        <v>5.0000000000000001E-3</v>
      </c>
      <c r="CB1909" s="63">
        <f t="shared" si="411"/>
        <v>5.0000000000000044E-3</v>
      </c>
      <c r="CC1909" s="18" t="s">
        <v>557</v>
      </c>
      <c r="CD1909" s="18">
        <v>28</v>
      </c>
      <c r="CE1909" s="18" t="s">
        <v>522</v>
      </c>
      <c r="CF1909" s="18" t="s">
        <v>257</v>
      </c>
      <c r="CG1909" s="18" t="s">
        <v>257</v>
      </c>
      <c r="CH1909" s="18" t="s">
        <v>1887</v>
      </c>
      <c r="CI1909" s="18" t="s">
        <v>437</v>
      </c>
      <c r="CJ1909" s="18">
        <v>8.1499999999999993E-3</v>
      </c>
      <c r="CK1909" s="18" t="s">
        <v>1871</v>
      </c>
      <c r="CL1909" s="18" t="s">
        <v>479</v>
      </c>
      <c r="CM1909" s="18">
        <v>9</v>
      </c>
      <c r="CN1909" s="18" t="s">
        <v>561</v>
      </c>
      <c r="CO1909" s="18" t="s">
        <v>257</v>
      </c>
      <c r="CP1909" s="18">
        <v>9.3299999999999998E-3</v>
      </c>
      <c r="CQ1909" s="18">
        <v>1.1800000000000001E-3</v>
      </c>
      <c r="CR1909" s="18">
        <f t="shared" si="413"/>
        <v>1.1800000000000005E-3</v>
      </c>
      <c r="CS1909" s="18" t="s">
        <v>557</v>
      </c>
      <c r="CT1909" s="18">
        <v>28</v>
      </c>
      <c r="CU1909" s="18" t="s">
        <v>522</v>
      </c>
      <c r="CV1909" s="18" t="s">
        <v>257</v>
      </c>
      <c r="CW1909" s="18" t="s">
        <v>257</v>
      </c>
      <c r="CX1909" s="3" t="s">
        <v>1888</v>
      </c>
      <c r="CY1909" s="18"/>
      <c r="CZ1909" s="18"/>
      <c r="DA1909" s="18"/>
      <c r="DB1909" s="18"/>
      <c r="DC1909" s="18"/>
      <c r="DD1909" s="18"/>
      <c r="DE1909" s="18"/>
      <c r="DF1909" s="18"/>
      <c r="DG1909" s="18"/>
      <c r="DH1909" s="18"/>
      <c r="DI1909" s="18"/>
      <c r="DJ1909" s="18"/>
      <c r="DK1909" s="18"/>
      <c r="DL1909" s="18"/>
      <c r="DM1909" s="18"/>
      <c r="DN1909" s="18"/>
      <c r="DO1909" s="56">
        <v>1</v>
      </c>
      <c r="DP1909" s="56"/>
      <c r="DQ1909" s="56"/>
      <c r="DR1909" s="56"/>
      <c r="DS1909" s="56"/>
      <c r="DT1909" s="56"/>
      <c r="DU1909" s="56"/>
      <c r="DV1909" s="56">
        <v>0</v>
      </c>
      <c r="DW1909" s="56"/>
      <c r="DX1909" s="56"/>
      <c r="DY1909" s="56"/>
      <c r="DZ1909" s="18">
        <v>0</v>
      </c>
      <c r="EA1909" s="56"/>
      <c r="EB1909" s="56"/>
      <c r="EC1909" s="56"/>
      <c r="ED1909" s="56"/>
      <c r="EE1909" s="71">
        <v>0</v>
      </c>
      <c r="EF1909" s="71">
        <v>0</v>
      </c>
      <c r="EG1909" s="71">
        <v>0</v>
      </c>
      <c r="EH1909" s="18"/>
      <c r="EI1909" s="18">
        <f t="array" ref="EI1909">IF(SUMPRODUCT(--(DO1909:DS1909&lt;&gt;""))=0, 0,1)</f>
        <v>1</v>
      </c>
      <c r="EJ1909" s="18">
        <f t="array" ref="EJ1909">IF(SUMPRODUCT(--(DT1909:EG1909&lt;&gt;""))=0, 0,1)</f>
        <v>1</v>
      </c>
      <c r="EK1909" s="18" cm="1">
        <f t="array" ref="EK1909">IF(SUMPRODUCT(--(EC1909:EG1909&lt;&gt;""))=0, 0,1)</f>
        <v>1</v>
      </c>
      <c r="EL1909" s="18">
        <f t="array" ref="EL1909">IF(SUMPRODUCT(--(EE1909:EG1909&lt;&gt;""))=0, 0,1)</f>
        <v>1</v>
      </c>
      <c r="EM1909" s="18">
        <f t="shared" si="397"/>
        <v>1</v>
      </c>
      <c r="EN1909" s="18">
        <f t="shared" si="398"/>
        <v>1</v>
      </c>
      <c r="EO1909" s="18">
        <f t="shared" si="399"/>
        <v>0</v>
      </c>
      <c r="EP1909" s="18">
        <f t="shared" si="400"/>
        <v>0</v>
      </c>
      <c r="EQ1909" s="18">
        <f t="shared" si="333"/>
        <v>0</v>
      </c>
      <c r="ER1909" s="18" t="s">
        <v>2081</v>
      </c>
      <c r="ES1909" s="59">
        <v>43969</v>
      </c>
      <c r="ET1909" s="18" t="s">
        <v>1873</v>
      </c>
      <c r="EU1909" s="18"/>
    </row>
    <row r="1910" spans="1:151" s="1" customFormat="1" ht="15.75" customHeight="1" x14ac:dyDescent="0.2">
      <c r="A1910" s="5" t="s">
        <v>1996</v>
      </c>
      <c r="B1910" s="24" t="s">
        <v>2267</v>
      </c>
      <c r="C1910" s="56">
        <v>1</v>
      </c>
      <c r="D1910" s="18" t="s">
        <v>2679</v>
      </c>
      <c r="E1910" s="18" t="s">
        <v>2950</v>
      </c>
      <c r="F1910" s="18" t="s">
        <v>553</v>
      </c>
      <c r="G1910" s="18" t="s">
        <v>467</v>
      </c>
      <c r="H1910" s="18" t="s">
        <v>468</v>
      </c>
      <c r="I1910" s="18" t="s">
        <v>552</v>
      </c>
      <c r="J1910" s="18" t="s">
        <v>257</v>
      </c>
      <c r="K1910" s="18" t="s">
        <v>257</v>
      </c>
      <c r="L1910" s="18" t="s">
        <v>257</v>
      </c>
      <c r="M1910" s="18" t="s">
        <v>253</v>
      </c>
      <c r="N1910" s="56">
        <v>74</v>
      </c>
      <c r="O1910" s="18" t="s">
        <v>2268</v>
      </c>
      <c r="P1910" s="18" t="s">
        <v>2128</v>
      </c>
      <c r="Q1910" s="18" t="s">
        <v>254</v>
      </c>
      <c r="R1910" s="18" t="s">
        <v>2269</v>
      </c>
      <c r="S1910" s="18" t="s">
        <v>2277</v>
      </c>
      <c r="T1910" s="26" t="s">
        <v>257</v>
      </c>
      <c r="U1910" s="26" t="s">
        <v>257</v>
      </c>
      <c r="V1910" s="26" t="s">
        <v>257</v>
      </c>
      <c r="W1910" s="26" t="s">
        <v>257</v>
      </c>
      <c r="X1910" s="18" t="s">
        <v>2271</v>
      </c>
      <c r="Y1910" s="18">
        <v>29.1</v>
      </c>
      <c r="Z1910" s="18" t="s">
        <v>2202</v>
      </c>
      <c r="AA1910" s="18" t="s">
        <v>257</v>
      </c>
      <c r="AB1910" s="55">
        <f t="shared" si="410"/>
        <v>29.1</v>
      </c>
      <c r="AC1910" s="18" t="s">
        <v>479</v>
      </c>
      <c r="AD1910" s="18">
        <v>14</v>
      </c>
      <c r="AE1910" s="18" t="s">
        <v>2272</v>
      </c>
      <c r="AF1910" s="18">
        <v>0.5</v>
      </c>
      <c r="AG1910" s="18">
        <v>0.5</v>
      </c>
      <c r="AH1910" s="18" t="s">
        <v>557</v>
      </c>
      <c r="AI1910" s="18">
        <v>28</v>
      </c>
      <c r="AJ1910" s="18" t="s">
        <v>522</v>
      </c>
      <c r="AK1910" s="18">
        <v>28</v>
      </c>
      <c r="AL1910" s="18" t="s">
        <v>2273</v>
      </c>
      <c r="AM1910" s="18" t="s">
        <v>1907</v>
      </c>
      <c r="AN1910" s="18">
        <v>0</v>
      </c>
      <c r="AO1910" s="18" t="s">
        <v>1865</v>
      </c>
      <c r="AP1910" s="18" t="s">
        <v>1866</v>
      </c>
      <c r="AQ1910" s="18">
        <v>9</v>
      </c>
      <c r="AR1910" s="18" t="s">
        <v>561</v>
      </c>
      <c r="AS1910" s="18" t="s">
        <v>257</v>
      </c>
      <c r="AT1910" s="18" t="s">
        <v>257</v>
      </c>
      <c r="AU1910" s="18" t="s">
        <v>257</v>
      </c>
      <c r="AV1910" s="18" t="s">
        <v>257</v>
      </c>
      <c r="AW1910" s="18" t="s">
        <v>257</v>
      </c>
      <c r="AX1910" s="18">
        <v>28</v>
      </c>
      <c r="AY1910" s="18" t="s">
        <v>522</v>
      </c>
      <c r="AZ1910" s="18" t="s">
        <v>257</v>
      </c>
      <c r="BA1910" s="18" t="s">
        <v>257</v>
      </c>
      <c r="BB1910" s="18" t="s">
        <v>1868</v>
      </c>
      <c r="BC1910" s="18" t="s">
        <v>1869</v>
      </c>
      <c r="BD1910" s="18">
        <v>0</v>
      </c>
      <c r="BE1910" s="18" t="s">
        <v>1865</v>
      </c>
      <c r="BF1910" s="18" t="s">
        <v>257</v>
      </c>
      <c r="BG1910" s="18">
        <v>9</v>
      </c>
      <c r="BH1910" s="18" t="s">
        <v>561</v>
      </c>
      <c r="BI1910" s="18" t="s">
        <v>257</v>
      </c>
      <c r="BJ1910" s="18" t="s">
        <v>257</v>
      </c>
      <c r="BK1910" s="18" t="s">
        <v>257</v>
      </c>
      <c r="BL1910" s="18" t="s">
        <v>257</v>
      </c>
      <c r="BM1910" s="18" t="s">
        <v>257</v>
      </c>
      <c r="BN1910" s="18">
        <v>28</v>
      </c>
      <c r="BO1910" s="18" t="s">
        <v>522</v>
      </c>
      <c r="BP1910" s="18" t="s">
        <v>257</v>
      </c>
      <c r="BQ1910" s="18" t="s">
        <v>257</v>
      </c>
      <c r="BR1910" s="18" t="s">
        <v>1868</v>
      </c>
      <c r="BS1910" s="18" t="s">
        <v>307</v>
      </c>
      <c r="BT1910" s="63">
        <v>0.71399999999999997</v>
      </c>
      <c r="BU1910" s="18" t="s">
        <v>563</v>
      </c>
      <c r="BV1910" s="18" t="s">
        <v>479</v>
      </c>
      <c r="BW1910" s="18">
        <v>9</v>
      </c>
      <c r="BX1910" s="18" t="s">
        <v>561</v>
      </c>
      <c r="BY1910" s="63" t="s">
        <v>257</v>
      </c>
      <c r="BZ1910" s="63">
        <v>0.71899999999999997</v>
      </c>
      <c r="CA1910" s="63">
        <v>5.0000000000000001E-3</v>
      </c>
      <c r="CB1910" s="63">
        <f t="shared" si="411"/>
        <v>5.0000000000000044E-3</v>
      </c>
      <c r="CC1910" s="18" t="s">
        <v>557</v>
      </c>
      <c r="CD1910" s="18">
        <v>28</v>
      </c>
      <c r="CE1910" s="18" t="s">
        <v>522</v>
      </c>
      <c r="CF1910" s="18" t="s">
        <v>257</v>
      </c>
      <c r="CG1910" s="18" t="s">
        <v>257</v>
      </c>
      <c r="CH1910" s="18" t="s">
        <v>1887</v>
      </c>
      <c r="CI1910" s="18" t="s">
        <v>437</v>
      </c>
      <c r="CJ1910" s="18">
        <v>5.47E-3</v>
      </c>
      <c r="CK1910" s="18" t="s">
        <v>1871</v>
      </c>
      <c r="CL1910" s="18" t="s">
        <v>479</v>
      </c>
      <c r="CM1910" s="18">
        <v>9</v>
      </c>
      <c r="CN1910" s="18" t="s">
        <v>561</v>
      </c>
      <c r="CO1910" s="18" t="s">
        <v>257</v>
      </c>
      <c r="CP1910" s="18">
        <v>6.2599999999999999E-3</v>
      </c>
      <c r="CQ1910" s="18">
        <v>7.9000000000000099E-4</v>
      </c>
      <c r="CR1910" s="18">
        <f t="shared" si="413"/>
        <v>7.899999999999999E-4</v>
      </c>
      <c r="CS1910" s="18" t="s">
        <v>557</v>
      </c>
      <c r="CT1910" s="18">
        <v>28</v>
      </c>
      <c r="CU1910" s="18" t="s">
        <v>522</v>
      </c>
      <c r="CV1910" s="18" t="s">
        <v>257</v>
      </c>
      <c r="CW1910" s="18" t="s">
        <v>257</v>
      </c>
      <c r="CX1910" s="3" t="s">
        <v>1888</v>
      </c>
      <c r="CY1910" s="18"/>
      <c r="CZ1910" s="18"/>
      <c r="DA1910" s="18"/>
      <c r="DB1910" s="18"/>
      <c r="DC1910" s="18"/>
      <c r="DD1910" s="18"/>
      <c r="DE1910" s="18"/>
      <c r="DF1910" s="18"/>
      <c r="DG1910" s="18"/>
      <c r="DH1910" s="18"/>
      <c r="DI1910" s="18"/>
      <c r="DJ1910" s="18"/>
      <c r="DK1910" s="18"/>
      <c r="DL1910" s="18"/>
      <c r="DM1910" s="18"/>
      <c r="DN1910" s="18"/>
      <c r="DO1910" s="56">
        <v>1</v>
      </c>
      <c r="DP1910" s="56"/>
      <c r="DQ1910" s="56"/>
      <c r="DR1910" s="56"/>
      <c r="DS1910" s="56"/>
      <c r="DT1910" s="56"/>
      <c r="DU1910" s="56"/>
      <c r="DV1910" s="56">
        <v>0</v>
      </c>
      <c r="DW1910" s="56"/>
      <c r="DX1910" s="56"/>
      <c r="DY1910" s="56"/>
      <c r="DZ1910" s="18">
        <v>0</v>
      </c>
      <c r="EA1910" s="56"/>
      <c r="EB1910" s="56"/>
      <c r="EC1910" s="56"/>
      <c r="ED1910" s="56"/>
      <c r="EE1910" s="71">
        <v>0</v>
      </c>
      <c r="EF1910" s="71">
        <v>0</v>
      </c>
      <c r="EG1910" s="71">
        <v>0</v>
      </c>
      <c r="EH1910" s="18"/>
      <c r="EI1910" s="18">
        <f t="array" ref="EI1910">IF(SUMPRODUCT(--(DO1910:DS1910&lt;&gt;""))=0, 0,1)</f>
        <v>1</v>
      </c>
      <c r="EJ1910" s="18">
        <f t="array" ref="EJ1910">IF(SUMPRODUCT(--(DT1910:EG1910&lt;&gt;""))=0, 0,1)</f>
        <v>1</v>
      </c>
      <c r="EK1910" s="18" cm="1">
        <f t="array" ref="EK1910">IF(SUMPRODUCT(--(EC1910:EG1910&lt;&gt;""))=0, 0,1)</f>
        <v>1</v>
      </c>
      <c r="EL1910" s="18">
        <f t="array" ref="EL1910">IF(SUMPRODUCT(--(EE1910:EG1910&lt;&gt;""))=0, 0,1)</f>
        <v>1</v>
      </c>
      <c r="EM1910" s="18">
        <f t="shared" si="397"/>
        <v>1</v>
      </c>
      <c r="EN1910" s="18">
        <f t="shared" si="398"/>
        <v>1</v>
      </c>
      <c r="EO1910" s="18">
        <f t="shared" si="399"/>
        <v>0</v>
      </c>
      <c r="EP1910" s="18">
        <f t="shared" si="400"/>
        <v>0</v>
      </c>
      <c r="EQ1910" s="18">
        <f t="shared" si="333"/>
        <v>0</v>
      </c>
      <c r="ER1910" s="18" t="s">
        <v>2081</v>
      </c>
      <c r="ES1910" s="59">
        <v>43969</v>
      </c>
      <c r="ET1910" s="18" t="s">
        <v>1873</v>
      </c>
      <c r="EU1910" s="18"/>
    </row>
    <row r="1911" spans="1:151" s="1" customFormat="1" ht="15.75" customHeight="1" x14ac:dyDescent="0.2">
      <c r="A1911" s="5" t="s">
        <v>1996</v>
      </c>
      <c r="B1911" s="24" t="s">
        <v>2267</v>
      </c>
      <c r="C1911" s="56">
        <v>1</v>
      </c>
      <c r="D1911" s="18" t="s">
        <v>2680</v>
      </c>
      <c r="E1911" s="18" t="s">
        <v>2950</v>
      </c>
      <c r="F1911" s="18" t="s">
        <v>553</v>
      </c>
      <c r="G1911" s="18" t="s">
        <v>467</v>
      </c>
      <c r="H1911" s="18" t="s">
        <v>468</v>
      </c>
      <c r="I1911" s="18" t="s">
        <v>552</v>
      </c>
      <c r="J1911" s="18" t="s">
        <v>257</v>
      </c>
      <c r="K1911" s="18" t="s">
        <v>257</v>
      </c>
      <c r="L1911" s="18" t="s">
        <v>257</v>
      </c>
      <c r="M1911" s="18" t="s">
        <v>253</v>
      </c>
      <c r="N1911" s="56">
        <v>74</v>
      </c>
      <c r="O1911" s="18" t="s">
        <v>2268</v>
      </c>
      <c r="P1911" s="18" t="s">
        <v>2128</v>
      </c>
      <c r="Q1911" s="18" t="s">
        <v>254</v>
      </c>
      <c r="R1911" s="18" t="s">
        <v>2269</v>
      </c>
      <c r="S1911" s="18" t="s">
        <v>2278</v>
      </c>
      <c r="T1911" s="26" t="s">
        <v>257</v>
      </c>
      <c r="U1911" s="26" t="s">
        <v>257</v>
      </c>
      <c r="V1911" s="26" t="s">
        <v>257</v>
      </c>
      <c r="W1911" s="26" t="s">
        <v>257</v>
      </c>
      <c r="X1911" s="18" t="s">
        <v>2271</v>
      </c>
      <c r="Y1911" s="18">
        <v>98.2</v>
      </c>
      <c r="Z1911" s="18" t="s">
        <v>2202</v>
      </c>
      <c r="AA1911" s="18" t="s">
        <v>257</v>
      </c>
      <c r="AB1911" s="55">
        <f t="shared" si="410"/>
        <v>98.2</v>
      </c>
      <c r="AC1911" s="18" t="s">
        <v>479</v>
      </c>
      <c r="AD1911" s="18">
        <v>14</v>
      </c>
      <c r="AE1911" s="18" t="s">
        <v>2272</v>
      </c>
      <c r="AF1911" s="18">
        <v>1.9</v>
      </c>
      <c r="AG1911" s="18">
        <v>1.9</v>
      </c>
      <c r="AH1911" s="18" t="s">
        <v>557</v>
      </c>
      <c r="AI1911" s="18">
        <v>28</v>
      </c>
      <c r="AJ1911" s="18" t="s">
        <v>522</v>
      </c>
      <c r="AK1911" s="18">
        <v>28</v>
      </c>
      <c r="AL1911" s="18" t="s">
        <v>2273</v>
      </c>
      <c r="AM1911" s="18" t="s">
        <v>1907</v>
      </c>
      <c r="AN1911" s="18">
        <v>0</v>
      </c>
      <c r="AO1911" s="18" t="s">
        <v>1865</v>
      </c>
      <c r="AP1911" s="18" t="s">
        <v>1866</v>
      </c>
      <c r="AQ1911" s="18">
        <v>9</v>
      </c>
      <c r="AR1911" s="18" t="s">
        <v>561</v>
      </c>
      <c r="AS1911" s="18" t="s">
        <v>257</v>
      </c>
      <c r="AT1911" s="18" t="s">
        <v>257</v>
      </c>
      <c r="AU1911" s="18" t="s">
        <v>257</v>
      </c>
      <c r="AV1911" s="18" t="s">
        <v>257</v>
      </c>
      <c r="AW1911" s="18" t="s">
        <v>257</v>
      </c>
      <c r="AX1911" s="18">
        <v>28</v>
      </c>
      <c r="AY1911" s="18" t="s">
        <v>522</v>
      </c>
      <c r="AZ1911" s="18" t="s">
        <v>257</v>
      </c>
      <c r="BA1911" s="18" t="s">
        <v>257</v>
      </c>
      <c r="BB1911" s="18" t="s">
        <v>1868</v>
      </c>
      <c r="BC1911" s="18" t="s">
        <v>1869</v>
      </c>
      <c r="BD1911" s="18">
        <v>0</v>
      </c>
      <c r="BE1911" s="18" t="s">
        <v>1865</v>
      </c>
      <c r="BF1911" s="18" t="s">
        <v>257</v>
      </c>
      <c r="BG1911" s="18">
        <v>9</v>
      </c>
      <c r="BH1911" s="18" t="s">
        <v>561</v>
      </c>
      <c r="BI1911" s="18" t="s">
        <v>257</v>
      </c>
      <c r="BJ1911" s="18" t="s">
        <v>257</v>
      </c>
      <c r="BK1911" s="18" t="s">
        <v>257</v>
      </c>
      <c r="BL1911" s="18" t="s">
        <v>257</v>
      </c>
      <c r="BM1911" s="18" t="s">
        <v>257</v>
      </c>
      <c r="BN1911" s="18">
        <v>28</v>
      </c>
      <c r="BO1911" s="18" t="s">
        <v>522</v>
      </c>
      <c r="BP1911" s="18" t="s">
        <v>257</v>
      </c>
      <c r="BQ1911" s="18" t="s">
        <v>257</v>
      </c>
      <c r="BR1911" s="18" t="s">
        <v>1868</v>
      </c>
      <c r="BS1911" s="18" t="s">
        <v>307</v>
      </c>
      <c r="BT1911" s="63">
        <v>0.71399999999999997</v>
      </c>
      <c r="BU1911" s="18" t="s">
        <v>563</v>
      </c>
      <c r="BV1911" s="18" t="s">
        <v>479</v>
      </c>
      <c r="BW1911" s="18">
        <v>9</v>
      </c>
      <c r="BX1911" s="18" t="s">
        <v>561</v>
      </c>
      <c r="BY1911" s="63" t="s">
        <v>257</v>
      </c>
      <c r="BZ1911" s="63">
        <v>0.71799999999999997</v>
      </c>
      <c r="CA1911" s="63">
        <v>4.0000000000000001E-3</v>
      </c>
      <c r="CB1911" s="63">
        <f t="shared" si="411"/>
        <v>4.0000000000000036E-3</v>
      </c>
      <c r="CC1911" s="18" t="s">
        <v>557</v>
      </c>
      <c r="CD1911" s="18">
        <v>28</v>
      </c>
      <c r="CE1911" s="18" t="s">
        <v>522</v>
      </c>
      <c r="CF1911" s="18" t="s">
        <v>257</v>
      </c>
      <c r="CG1911" s="18" t="s">
        <v>257</v>
      </c>
      <c r="CH1911" s="18" t="s">
        <v>1887</v>
      </c>
      <c r="CI1911" s="18" t="s">
        <v>437</v>
      </c>
      <c r="CJ1911" s="18">
        <v>8.2199999999999999E-3</v>
      </c>
      <c r="CK1911" s="18" t="s">
        <v>1871</v>
      </c>
      <c r="CL1911" s="18" t="s">
        <v>479</v>
      </c>
      <c r="CM1911" s="18">
        <v>9</v>
      </c>
      <c r="CN1911" s="18" t="s">
        <v>561</v>
      </c>
      <c r="CO1911" s="18" t="s">
        <v>257</v>
      </c>
      <c r="CP1911" s="18">
        <v>9.0299999999999998E-3</v>
      </c>
      <c r="CQ1911" s="18">
        <v>8.1000000000000202E-4</v>
      </c>
      <c r="CR1911" s="18">
        <f t="shared" si="413"/>
        <v>8.0999999999999996E-4</v>
      </c>
      <c r="CS1911" s="18" t="s">
        <v>557</v>
      </c>
      <c r="CT1911" s="18">
        <v>28</v>
      </c>
      <c r="CU1911" s="18" t="s">
        <v>522</v>
      </c>
      <c r="CV1911" s="18" t="s">
        <v>257</v>
      </c>
      <c r="CW1911" s="18" t="s">
        <v>257</v>
      </c>
      <c r="CX1911" s="3" t="s">
        <v>1888</v>
      </c>
      <c r="CY1911" s="18"/>
      <c r="CZ1911" s="18"/>
      <c r="DA1911" s="18"/>
      <c r="DB1911" s="18"/>
      <c r="DC1911" s="18"/>
      <c r="DD1911" s="18"/>
      <c r="DE1911" s="18"/>
      <c r="DF1911" s="18"/>
      <c r="DG1911" s="18"/>
      <c r="DH1911" s="18"/>
      <c r="DI1911" s="18"/>
      <c r="DJ1911" s="18"/>
      <c r="DK1911" s="18"/>
      <c r="DL1911" s="18"/>
      <c r="DM1911" s="18"/>
      <c r="DN1911" s="18"/>
      <c r="DO1911" s="56">
        <v>1</v>
      </c>
      <c r="DP1911" s="56"/>
      <c r="DQ1911" s="56"/>
      <c r="DR1911" s="56"/>
      <c r="DS1911" s="56"/>
      <c r="DT1911" s="56"/>
      <c r="DU1911" s="56"/>
      <c r="DV1911" s="56">
        <v>0</v>
      </c>
      <c r="DW1911" s="56"/>
      <c r="DX1911" s="56"/>
      <c r="DY1911" s="56"/>
      <c r="DZ1911" s="18">
        <v>0</v>
      </c>
      <c r="EA1911" s="56"/>
      <c r="EB1911" s="56"/>
      <c r="EC1911" s="56"/>
      <c r="ED1911" s="56"/>
      <c r="EE1911" s="71">
        <v>0</v>
      </c>
      <c r="EF1911" s="71">
        <v>0</v>
      </c>
      <c r="EG1911" s="71">
        <v>0</v>
      </c>
      <c r="EH1911" s="18"/>
      <c r="EI1911" s="18">
        <f t="array" ref="EI1911">IF(SUMPRODUCT(--(DO1911:DS1911&lt;&gt;""))=0, 0,1)</f>
        <v>1</v>
      </c>
      <c r="EJ1911" s="18">
        <f t="array" ref="EJ1911">IF(SUMPRODUCT(--(DT1911:EG1911&lt;&gt;""))=0, 0,1)</f>
        <v>1</v>
      </c>
      <c r="EK1911" s="18" cm="1">
        <f t="array" ref="EK1911">IF(SUMPRODUCT(--(EC1911:EG1911&lt;&gt;""))=0, 0,1)</f>
        <v>1</v>
      </c>
      <c r="EL1911" s="18">
        <f t="array" ref="EL1911">IF(SUMPRODUCT(--(EE1911:EG1911&lt;&gt;""))=0, 0,1)</f>
        <v>1</v>
      </c>
      <c r="EM1911" s="18">
        <f t="shared" si="397"/>
        <v>1</v>
      </c>
      <c r="EN1911" s="18">
        <f t="shared" si="398"/>
        <v>1</v>
      </c>
      <c r="EO1911" s="18">
        <f t="shared" si="399"/>
        <v>0</v>
      </c>
      <c r="EP1911" s="18">
        <f t="shared" si="400"/>
        <v>0</v>
      </c>
      <c r="EQ1911" s="18">
        <f t="shared" si="333"/>
        <v>0</v>
      </c>
      <c r="ER1911" s="18" t="s">
        <v>2081</v>
      </c>
      <c r="ES1911" s="59">
        <v>43969</v>
      </c>
      <c r="ET1911" s="18" t="s">
        <v>1873</v>
      </c>
      <c r="EU1911" s="18"/>
    </row>
    <row r="1912" spans="1:151" s="1" customFormat="1" ht="15.75" customHeight="1" x14ac:dyDescent="0.2">
      <c r="A1912" s="5" t="s">
        <v>1996</v>
      </c>
      <c r="B1912" s="24" t="s">
        <v>2267</v>
      </c>
      <c r="C1912" s="56">
        <v>1</v>
      </c>
      <c r="D1912" s="18" t="s">
        <v>2675</v>
      </c>
      <c r="E1912" s="18" t="s">
        <v>2955</v>
      </c>
      <c r="F1912" s="18" t="s">
        <v>553</v>
      </c>
      <c r="G1912" s="18" t="s">
        <v>467</v>
      </c>
      <c r="H1912" s="18" t="s">
        <v>468</v>
      </c>
      <c r="I1912" s="18" t="s">
        <v>552</v>
      </c>
      <c r="J1912" s="18" t="s">
        <v>257</v>
      </c>
      <c r="K1912" s="18" t="s">
        <v>257</v>
      </c>
      <c r="L1912" s="18" t="s">
        <v>257</v>
      </c>
      <c r="M1912" s="18" t="s">
        <v>253</v>
      </c>
      <c r="N1912" s="56">
        <v>74</v>
      </c>
      <c r="O1912" s="18" t="s">
        <v>2268</v>
      </c>
      <c r="P1912" s="18" t="s">
        <v>2128</v>
      </c>
      <c r="Q1912" s="18" t="s">
        <v>254</v>
      </c>
      <c r="R1912" s="18" t="s">
        <v>2269</v>
      </c>
      <c r="S1912" s="18" t="s">
        <v>2270</v>
      </c>
      <c r="T1912" s="26" t="s">
        <v>257</v>
      </c>
      <c r="U1912" s="26" t="s">
        <v>257</v>
      </c>
      <c r="V1912" s="26" t="s">
        <v>257</v>
      </c>
      <c r="W1912" s="26" t="s">
        <v>257</v>
      </c>
      <c r="X1912" s="18" t="s">
        <v>2271</v>
      </c>
      <c r="Y1912" s="18">
        <v>0.19</v>
      </c>
      <c r="Z1912" s="18" t="s">
        <v>2202</v>
      </c>
      <c r="AA1912" s="18" t="s">
        <v>257</v>
      </c>
      <c r="AB1912" s="55">
        <f t="shared" si="410"/>
        <v>0.19</v>
      </c>
      <c r="AC1912" s="18" t="s">
        <v>479</v>
      </c>
      <c r="AD1912" s="18">
        <v>14</v>
      </c>
      <c r="AE1912" s="18" t="s">
        <v>2272</v>
      </c>
      <c r="AF1912" s="18">
        <v>0.02</v>
      </c>
      <c r="AG1912" s="18">
        <v>0.02</v>
      </c>
      <c r="AH1912" s="18" t="s">
        <v>557</v>
      </c>
      <c r="AI1912" s="18">
        <v>84</v>
      </c>
      <c r="AJ1912" s="18" t="s">
        <v>522</v>
      </c>
      <c r="AK1912" s="18">
        <v>84</v>
      </c>
      <c r="AL1912" s="18" t="s">
        <v>2273</v>
      </c>
      <c r="AM1912" s="18" t="s">
        <v>1907</v>
      </c>
      <c r="AN1912" s="18">
        <v>0</v>
      </c>
      <c r="AO1912" s="18" t="s">
        <v>1865</v>
      </c>
      <c r="AP1912" s="18" t="s">
        <v>1866</v>
      </c>
      <c r="AQ1912" s="18">
        <v>9</v>
      </c>
      <c r="AR1912" s="18" t="s">
        <v>561</v>
      </c>
      <c r="AS1912" s="18" t="s">
        <v>257</v>
      </c>
      <c r="AT1912" s="18" t="s">
        <v>257</v>
      </c>
      <c r="AU1912" s="18" t="s">
        <v>257</v>
      </c>
      <c r="AV1912" s="18" t="s">
        <v>257</v>
      </c>
      <c r="AW1912" s="18" t="s">
        <v>257</v>
      </c>
      <c r="AX1912" s="18">
        <v>84</v>
      </c>
      <c r="AY1912" s="18" t="s">
        <v>522</v>
      </c>
      <c r="AZ1912" s="18" t="s">
        <v>257</v>
      </c>
      <c r="BA1912" s="18" t="s">
        <v>257</v>
      </c>
      <c r="BB1912" s="18" t="s">
        <v>1890</v>
      </c>
      <c r="BC1912" s="18" t="s">
        <v>1869</v>
      </c>
      <c r="BD1912" s="18">
        <v>0</v>
      </c>
      <c r="BE1912" s="18" t="s">
        <v>1865</v>
      </c>
      <c r="BF1912" s="18" t="s">
        <v>257</v>
      </c>
      <c r="BG1912" s="18">
        <v>9</v>
      </c>
      <c r="BH1912" s="18" t="s">
        <v>561</v>
      </c>
      <c r="BI1912" s="18" t="s">
        <v>257</v>
      </c>
      <c r="BJ1912" s="18" t="s">
        <v>257</v>
      </c>
      <c r="BK1912" s="18" t="s">
        <v>257</v>
      </c>
      <c r="BL1912" s="18" t="s">
        <v>257</v>
      </c>
      <c r="BM1912" s="18" t="s">
        <v>257</v>
      </c>
      <c r="BN1912" s="18">
        <v>84</v>
      </c>
      <c r="BO1912" s="18" t="s">
        <v>522</v>
      </c>
      <c r="BP1912" s="18" t="s">
        <v>257</v>
      </c>
      <c r="BQ1912" s="18" t="s">
        <v>257</v>
      </c>
      <c r="BR1912" s="18" t="s">
        <v>1890</v>
      </c>
      <c r="BS1912" s="18" t="s">
        <v>307</v>
      </c>
      <c r="BT1912" s="63">
        <v>0.68200000000000005</v>
      </c>
      <c r="BU1912" s="18" t="s">
        <v>563</v>
      </c>
      <c r="BV1912" s="18" t="s">
        <v>479</v>
      </c>
      <c r="BW1912" s="18">
        <v>9</v>
      </c>
      <c r="BX1912" s="18" t="s">
        <v>561</v>
      </c>
      <c r="BY1912" s="63" t="s">
        <v>257</v>
      </c>
      <c r="BZ1912" s="63">
        <v>0.68899999999999995</v>
      </c>
      <c r="CA1912" s="63">
        <v>6.9999999999999004E-3</v>
      </c>
      <c r="CB1912" s="63">
        <f t="shared" si="411"/>
        <v>6.9999999999998952E-3</v>
      </c>
      <c r="CC1912" s="18" t="s">
        <v>557</v>
      </c>
      <c r="CD1912" s="18">
        <v>84</v>
      </c>
      <c r="CE1912" s="18" t="s">
        <v>522</v>
      </c>
      <c r="CF1912" s="18" t="s">
        <v>257</v>
      </c>
      <c r="CG1912" s="18" t="s">
        <v>257</v>
      </c>
      <c r="CH1912" s="18" t="s">
        <v>1887</v>
      </c>
      <c r="CI1912" s="18" t="s">
        <v>437</v>
      </c>
      <c r="CJ1912" s="18">
        <v>7.4400000000000004E-3</v>
      </c>
      <c r="CK1912" s="18" t="s">
        <v>1871</v>
      </c>
      <c r="CL1912" s="18" t="s">
        <v>479</v>
      </c>
      <c r="CM1912" s="18">
        <v>9</v>
      </c>
      <c r="CN1912" s="18" t="s">
        <v>561</v>
      </c>
      <c r="CO1912" s="18" t="s">
        <v>257</v>
      </c>
      <c r="CP1912" s="18">
        <v>8.1899999999999994E-3</v>
      </c>
      <c r="CQ1912" s="18">
        <v>7.5000000000000099E-4</v>
      </c>
      <c r="CR1912" s="18">
        <f t="shared" si="413"/>
        <v>7.4999999999999893E-4</v>
      </c>
      <c r="CS1912" s="18" t="s">
        <v>557</v>
      </c>
      <c r="CT1912" s="18">
        <v>84</v>
      </c>
      <c r="CU1912" s="18" t="s">
        <v>522</v>
      </c>
      <c r="CV1912" s="18" t="s">
        <v>257</v>
      </c>
      <c r="CW1912" s="18" t="s">
        <v>257</v>
      </c>
      <c r="CX1912" s="3" t="s">
        <v>1888</v>
      </c>
      <c r="CY1912" s="18"/>
      <c r="CZ1912" s="18"/>
      <c r="DA1912" s="18"/>
      <c r="DB1912" s="18"/>
      <c r="DC1912" s="18"/>
      <c r="DD1912" s="18"/>
      <c r="DE1912" s="18"/>
      <c r="DF1912" s="18"/>
      <c r="DG1912" s="18"/>
      <c r="DH1912" s="18"/>
      <c r="DI1912" s="18"/>
      <c r="DJ1912" s="18"/>
      <c r="DK1912" s="18"/>
      <c r="DL1912" s="18"/>
      <c r="DM1912" s="18"/>
      <c r="DN1912" s="18"/>
      <c r="DO1912" s="56">
        <v>1</v>
      </c>
      <c r="DP1912" s="56"/>
      <c r="DQ1912" s="56"/>
      <c r="DR1912" s="56"/>
      <c r="DS1912" s="56"/>
      <c r="DT1912" s="56"/>
      <c r="DU1912" s="56"/>
      <c r="DV1912" s="56">
        <v>0</v>
      </c>
      <c r="DW1912" s="56"/>
      <c r="DX1912" s="56"/>
      <c r="DY1912" s="56"/>
      <c r="DZ1912" s="18">
        <v>0</v>
      </c>
      <c r="EA1912" s="56"/>
      <c r="EB1912" s="56"/>
      <c r="EC1912" s="56"/>
      <c r="ED1912" s="56"/>
      <c r="EE1912" s="71">
        <v>0</v>
      </c>
      <c r="EF1912" s="71">
        <v>0</v>
      </c>
      <c r="EG1912" s="71">
        <v>0</v>
      </c>
      <c r="EH1912" s="18"/>
      <c r="EI1912" s="18">
        <f t="array" ref="EI1912">IF(SUMPRODUCT(--(DO1912:DS1912&lt;&gt;""))=0, 0,1)</f>
        <v>1</v>
      </c>
      <c r="EJ1912" s="18">
        <f t="array" ref="EJ1912">IF(SUMPRODUCT(--(DT1912:EG1912&lt;&gt;""))=0, 0,1)</f>
        <v>1</v>
      </c>
      <c r="EK1912" s="18" cm="1">
        <f t="array" ref="EK1912">IF(SUMPRODUCT(--(EC1912:EG1912&lt;&gt;""))=0, 0,1)</f>
        <v>1</v>
      </c>
      <c r="EL1912" s="18">
        <f t="array" ref="EL1912">IF(SUMPRODUCT(--(EE1912:EG1912&lt;&gt;""))=0, 0,1)</f>
        <v>1</v>
      </c>
      <c r="EM1912" s="18">
        <f t="shared" si="397"/>
        <v>1</v>
      </c>
      <c r="EN1912" s="18">
        <f t="shared" si="398"/>
        <v>1</v>
      </c>
      <c r="EO1912" s="18">
        <f t="shared" si="399"/>
        <v>0</v>
      </c>
      <c r="EP1912" s="18">
        <f t="shared" si="400"/>
        <v>0</v>
      </c>
      <c r="EQ1912" s="18">
        <f t="shared" si="333"/>
        <v>0</v>
      </c>
      <c r="ER1912" s="18" t="s">
        <v>2081</v>
      </c>
      <c r="ES1912" s="59">
        <v>43969</v>
      </c>
      <c r="ET1912" s="18" t="s">
        <v>1873</v>
      </c>
      <c r="EU1912" s="18"/>
    </row>
    <row r="1913" spans="1:151" s="1" customFormat="1" ht="15.75" customHeight="1" x14ac:dyDescent="0.2">
      <c r="A1913" s="5" t="s">
        <v>1996</v>
      </c>
      <c r="B1913" s="24" t="s">
        <v>2267</v>
      </c>
      <c r="C1913" s="56">
        <v>1</v>
      </c>
      <c r="D1913" s="18" t="s">
        <v>2676</v>
      </c>
      <c r="E1913" s="18" t="s">
        <v>2955</v>
      </c>
      <c r="F1913" s="18" t="s">
        <v>553</v>
      </c>
      <c r="G1913" s="18" t="s">
        <v>467</v>
      </c>
      <c r="H1913" s="18" t="s">
        <v>468</v>
      </c>
      <c r="I1913" s="18" t="s">
        <v>552</v>
      </c>
      <c r="J1913" s="18" t="s">
        <v>257</v>
      </c>
      <c r="K1913" s="18" t="s">
        <v>257</v>
      </c>
      <c r="L1913" s="18" t="s">
        <v>257</v>
      </c>
      <c r="M1913" s="18" t="s">
        <v>253</v>
      </c>
      <c r="N1913" s="56">
        <v>74</v>
      </c>
      <c r="O1913" s="18" t="s">
        <v>2268</v>
      </c>
      <c r="P1913" s="18" t="s">
        <v>2128</v>
      </c>
      <c r="Q1913" s="18" t="s">
        <v>254</v>
      </c>
      <c r="R1913" s="18" t="s">
        <v>2269</v>
      </c>
      <c r="S1913" s="18" t="s">
        <v>2274</v>
      </c>
      <c r="T1913" s="26" t="s">
        <v>257</v>
      </c>
      <c r="U1913" s="26" t="s">
        <v>257</v>
      </c>
      <c r="V1913" s="26" t="s">
        <v>257</v>
      </c>
      <c r="W1913" s="26" t="s">
        <v>257</v>
      </c>
      <c r="X1913" s="18" t="s">
        <v>2271</v>
      </c>
      <c r="Y1913" s="18">
        <v>1.31</v>
      </c>
      <c r="Z1913" s="18" t="s">
        <v>2202</v>
      </c>
      <c r="AA1913" s="18" t="s">
        <v>257</v>
      </c>
      <c r="AB1913" s="55">
        <f t="shared" si="410"/>
        <v>1.31</v>
      </c>
      <c r="AC1913" s="18" t="s">
        <v>479</v>
      </c>
      <c r="AD1913" s="18">
        <v>14</v>
      </c>
      <c r="AE1913" s="18" t="s">
        <v>2272</v>
      </c>
      <c r="AF1913" s="18">
        <v>0.04</v>
      </c>
      <c r="AG1913" s="18">
        <v>0.04</v>
      </c>
      <c r="AH1913" s="18" t="s">
        <v>557</v>
      </c>
      <c r="AI1913" s="18">
        <v>84</v>
      </c>
      <c r="AJ1913" s="18" t="s">
        <v>522</v>
      </c>
      <c r="AK1913" s="18">
        <v>84</v>
      </c>
      <c r="AL1913" s="18" t="s">
        <v>2273</v>
      </c>
      <c r="AM1913" s="18" t="s">
        <v>1907</v>
      </c>
      <c r="AN1913" s="18">
        <v>0</v>
      </c>
      <c r="AO1913" s="18" t="s">
        <v>1865</v>
      </c>
      <c r="AP1913" s="18" t="s">
        <v>1866</v>
      </c>
      <c r="AQ1913" s="18">
        <v>9</v>
      </c>
      <c r="AR1913" s="18" t="s">
        <v>561</v>
      </c>
      <c r="AS1913" s="18" t="s">
        <v>257</v>
      </c>
      <c r="AT1913" s="18" t="s">
        <v>257</v>
      </c>
      <c r="AU1913" s="18" t="s">
        <v>257</v>
      </c>
      <c r="AV1913" s="18" t="s">
        <v>257</v>
      </c>
      <c r="AW1913" s="18" t="s">
        <v>257</v>
      </c>
      <c r="AX1913" s="18">
        <v>84</v>
      </c>
      <c r="AY1913" s="18" t="s">
        <v>522</v>
      </c>
      <c r="AZ1913" s="18" t="s">
        <v>257</v>
      </c>
      <c r="BA1913" s="18" t="s">
        <v>257</v>
      </c>
      <c r="BB1913" s="18" t="s">
        <v>1890</v>
      </c>
      <c r="BC1913" s="18" t="s">
        <v>1869</v>
      </c>
      <c r="BD1913" s="18">
        <v>0</v>
      </c>
      <c r="BE1913" s="18" t="s">
        <v>1865</v>
      </c>
      <c r="BF1913" s="18" t="s">
        <v>257</v>
      </c>
      <c r="BG1913" s="18">
        <v>9</v>
      </c>
      <c r="BH1913" s="18" t="s">
        <v>561</v>
      </c>
      <c r="BI1913" s="18" t="s">
        <v>257</v>
      </c>
      <c r="BJ1913" s="18" t="s">
        <v>257</v>
      </c>
      <c r="BK1913" s="18" t="s">
        <v>257</v>
      </c>
      <c r="BL1913" s="18" t="s">
        <v>257</v>
      </c>
      <c r="BM1913" s="18" t="s">
        <v>257</v>
      </c>
      <c r="BN1913" s="18">
        <v>84</v>
      </c>
      <c r="BO1913" s="18" t="s">
        <v>522</v>
      </c>
      <c r="BP1913" s="18" t="s">
        <v>257</v>
      </c>
      <c r="BQ1913" s="18" t="s">
        <v>257</v>
      </c>
      <c r="BR1913" s="18" t="s">
        <v>1890</v>
      </c>
      <c r="BS1913" s="18" t="s">
        <v>307</v>
      </c>
      <c r="BT1913" s="63">
        <v>0.68200000000000005</v>
      </c>
      <c r="BU1913" s="18" t="s">
        <v>563</v>
      </c>
      <c r="BV1913" s="18" t="s">
        <v>479</v>
      </c>
      <c r="BW1913" s="18">
        <v>9</v>
      </c>
      <c r="BX1913" s="18" t="s">
        <v>561</v>
      </c>
      <c r="BY1913" s="63" t="s">
        <v>257</v>
      </c>
      <c r="BZ1913" s="63">
        <v>0.68700000000000006</v>
      </c>
      <c r="CA1913" s="63">
        <v>5.0000000000000001E-3</v>
      </c>
      <c r="CB1913" s="63">
        <f t="shared" si="411"/>
        <v>5.0000000000000044E-3</v>
      </c>
      <c r="CC1913" s="18" t="s">
        <v>557</v>
      </c>
      <c r="CD1913" s="18">
        <v>84</v>
      </c>
      <c r="CE1913" s="18" t="s">
        <v>522</v>
      </c>
      <c r="CF1913" s="18" t="s">
        <v>257</v>
      </c>
      <c r="CG1913" s="18" t="s">
        <v>257</v>
      </c>
      <c r="CH1913" s="18" t="s">
        <v>1887</v>
      </c>
      <c r="CI1913" s="18" t="s">
        <v>437</v>
      </c>
      <c r="CJ1913" s="18">
        <v>7.6499999999999997E-3</v>
      </c>
      <c r="CK1913" s="18" t="s">
        <v>1871</v>
      </c>
      <c r="CL1913" s="18" t="s">
        <v>479</v>
      </c>
      <c r="CM1913" s="18">
        <v>9</v>
      </c>
      <c r="CN1913" s="18" t="s">
        <v>561</v>
      </c>
      <c r="CO1913" s="18" t="s">
        <v>257</v>
      </c>
      <c r="CP1913" s="18">
        <v>8.1399999999999997E-3</v>
      </c>
      <c r="CQ1913" s="18">
        <v>4.9000000000000096E-4</v>
      </c>
      <c r="CR1913" s="18">
        <f t="shared" si="413"/>
        <v>4.8999999999999998E-4</v>
      </c>
      <c r="CS1913" s="18" t="s">
        <v>557</v>
      </c>
      <c r="CT1913" s="18">
        <v>84</v>
      </c>
      <c r="CU1913" s="18" t="s">
        <v>522</v>
      </c>
      <c r="CV1913" s="18" t="s">
        <v>257</v>
      </c>
      <c r="CW1913" s="18" t="s">
        <v>257</v>
      </c>
      <c r="CX1913" s="3" t="s">
        <v>1888</v>
      </c>
      <c r="CY1913" s="18"/>
      <c r="CZ1913" s="18"/>
      <c r="DA1913" s="18"/>
      <c r="DB1913" s="18"/>
      <c r="DC1913" s="18"/>
      <c r="DD1913" s="18"/>
      <c r="DE1913" s="18"/>
      <c r="DF1913" s="18"/>
      <c r="DG1913" s="18"/>
      <c r="DH1913" s="18"/>
      <c r="DI1913" s="18"/>
      <c r="DJ1913" s="18"/>
      <c r="DK1913" s="18"/>
      <c r="DL1913" s="18"/>
      <c r="DM1913" s="18"/>
      <c r="DN1913" s="18"/>
      <c r="DO1913" s="56">
        <v>1</v>
      </c>
      <c r="DP1913" s="56"/>
      <c r="DQ1913" s="56"/>
      <c r="DR1913" s="56"/>
      <c r="DS1913" s="56"/>
      <c r="DT1913" s="56"/>
      <c r="DU1913" s="56"/>
      <c r="DV1913" s="56">
        <v>0</v>
      </c>
      <c r="DW1913" s="56"/>
      <c r="DX1913" s="56"/>
      <c r="DY1913" s="56"/>
      <c r="DZ1913" s="18">
        <v>0</v>
      </c>
      <c r="EA1913" s="56"/>
      <c r="EB1913" s="56"/>
      <c r="EC1913" s="56"/>
      <c r="ED1913" s="56"/>
      <c r="EE1913" s="71">
        <v>0</v>
      </c>
      <c r="EF1913" s="71">
        <v>0</v>
      </c>
      <c r="EG1913" s="71">
        <v>0</v>
      </c>
      <c r="EH1913" s="18"/>
      <c r="EI1913" s="18">
        <f t="array" ref="EI1913">IF(SUMPRODUCT(--(DO1913:DS1913&lt;&gt;""))=0, 0,1)</f>
        <v>1</v>
      </c>
      <c r="EJ1913" s="18">
        <f t="array" ref="EJ1913">IF(SUMPRODUCT(--(DT1913:EG1913&lt;&gt;""))=0, 0,1)</f>
        <v>1</v>
      </c>
      <c r="EK1913" s="18" cm="1">
        <f t="array" ref="EK1913">IF(SUMPRODUCT(--(EC1913:EG1913&lt;&gt;""))=0, 0,1)</f>
        <v>1</v>
      </c>
      <c r="EL1913" s="18">
        <f t="array" ref="EL1913">IF(SUMPRODUCT(--(EE1913:EG1913&lt;&gt;""))=0, 0,1)</f>
        <v>1</v>
      </c>
      <c r="EM1913" s="18">
        <f t="shared" si="397"/>
        <v>1</v>
      </c>
      <c r="EN1913" s="18">
        <f t="shared" si="398"/>
        <v>1</v>
      </c>
      <c r="EO1913" s="18">
        <f t="shared" si="399"/>
        <v>0</v>
      </c>
      <c r="EP1913" s="18">
        <f t="shared" si="400"/>
        <v>0</v>
      </c>
      <c r="EQ1913" s="18">
        <f t="shared" si="333"/>
        <v>0</v>
      </c>
      <c r="ER1913" s="18" t="s">
        <v>2081</v>
      </c>
      <c r="ES1913" s="59">
        <v>43969</v>
      </c>
      <c r="ET1913" s="18" t="s">
        <v>1873</v>
      </c>
      <c r="EU1913" s="18"/>
    </row>
    <row r="1914" spans="1:151" s="1" customFormat="1" ht="15.75" customHeight="1" x14ac:dyDescent="0.2">
      <c r="A1914" s="5" t="s">
        <v>1996</v>
      </c>
      <c r="B1914" s="24" t="s">
        <v>2267</v>
      </c>
      <c r="C1914" s="56">
        <v>1</v>
      </c>
      <c r="D1914" s="18" t="s">
        <v>2677</v>
      </c>
      <c r="E1914" s="18" t="s">
        <v>2955</v>
      </c>
      <c r="F1914" s="18" t="s">
        <v>553</v>
      </c>
      <c r="G1914" s="18" t="s">
        <v>467</v>
      </c>
      <c r="H1914" s="18" t="s">
        <v>468</v>
      </c>
      <c r="I1914" s="18" t="s">
        <v>552</v>
      </c>
      <c r="J1914" s="18" t="s">
        <v>257</v>
      </c>
      <c r="K1914" s="18" t="s">
        <v>257</v>
      </c>
      <c r="L1914" s="18" t="s">
        <v>257</v>
      </c>
      <c r="M1914" s="18" t="s">
        <v>253</v>
      </c>
      <c r="N1914" s="56">
        <v>74</v>
      </c>
      <c r="O1914" s="18" t="s">
        <v>2268</v>
      </c>
      <c r="P1914" s="18" t="s">
        <v>2128</v>
      </c>
      <c r="Q1914" s="18" t="s">
        <v>254</v>
      </c>
      <c r="R1914" s="18" t="s">
        <v>2269</v>
      </c>
      <c r="S1914" s="18" t="s">
        <v>2275</v>
      </c>
      <c r="T1914" s="26" t="s">
        <v>257</v>
      </c>
      <c r="U1914" s="26" t="s">
        <v>257</v>
      </c>
      <c r="V1914" s="26" t="s">
        <v>257</v>
      </c>
      <c r="W1914" s="26" t="s">
        <v>257</v>
      </c>
      <c r="X1914" s="18" t="s">
        <v>2271</v>
      </c>
      <c r="Y1914" s="18">
        <v>3.22</v>
      </c>
      <c r="Z1914" s="18" t="s">
        <v>2202</v>
      </c>
      <c r="AA1914" s="18" t="s">
        <v>257</v>
      </c>
      <c r="AB1914" s="55">
        <f t="shared" si="410"/>
        <v>3.22</v>
      </c>
      <c r="AC1914" s="18" t="s">
        <v>479</v>
      </c>
      <c r="AD1914" s="18">
        <v>14</v>
      </c>
      <c r="AE1914" s="18" t="s">
        <v>2272</v>
      </c>
      <c r="AF1914" s="18">
        <v>7.0000000000000007E-2</v>
      </c>
      <c r="AG1914" s="18">
        <v>7.0000000000000007E-2</v>
      </c>
      <c r="AH1914" s="18" t="s">
        <v>557</v>
      </c>
      <c r="AI1914" s="18">
        <v>84</v>
      </c>
      <c r="AJ1914" s="18" t="s">
        <v>522</v>
      </c>
      <c r="AK1914" s="18">
        <v>84</v>
      </c>
      <c r="AL1914" s="18" t="s">
        <v>2273</v>
      </c>
      <c r="AM1914" s="18" t="s">
        <v>1907</v>
      </c>
      <c r="AN1914" s="18">
        <v>0</v>
      </c>
      <c r="AO1914" s="18" t="s">
        <v>1865</v>
      </c>
      <c r="AP1914" s="18" t="s">
        <v>1866</v>
      </c>
      <c r="AQ1914" s="18">
        <v>9</v>
      </c>
      <c r="AR1914" s="18" t="s">
        <v>561</v>
      </c>
      <c r="AS1914" s="18" t="s">
        <v>257</v>
      </c>
      <c r="AT1914" s="18" t="s">
        <v>257</v>
      </c>
      <c r="AU1914" s="18" t="s">
        <v>257</v>
      </c>
      <c r="AV1914" s="18" t="s">
        <v>257</v>
      </c>
      <c r="AW1914" s="18" t="s">
        <v>257</v>
      </c>
      <c r="AX1914" s="18">
        <v>84</v>
      </c>
      <c r="AY1914" s="18" t="s">
        <v>522</v>
      </c>
      <c r="AZ1914" s="18" t="s">
        <v>257</v>
      </c>
      <c r="BA1914" s="18" t="s">
        <v>257</v>
      </c>
      <c r="BB1914" s="18" t="s">
        <v>1890</v>
      </c>
      <c r="BC1914" s="18" t="s">
        <v>1869</v>
      </c>
      <c r="BD1914" s="18">
        <v>0</v>
      </c>
      <c r="BE1914" s="18" t="s">
        <v>1865</v>
      </c>
      <c r="BF1914" s="18" t="s">
        <v>257</v>
      </c>
      <c r="BG1914" s="18">
        <v>9</v>
      </c>
      <c r="BH1914" s="18" t="s">
        <v>561</v>
      </c>
      <c r="BI1914" s="18" t="s">
        <v>257</v>
      </c>
      <c r="BJ1914" s="18" t="s">
        <v>257</v>
      </c>
      <c r="BK1914" s="18" t="s">
        <v>257</v>
      </c>
      <c r="BL1914" s="18" t="s">
        <v>257</v>
      </c>
      <c r="BM1914" s="18" t="s">
        <v>257</v>
      </c>
      <c r="BN1914" s="18">
        <v>84</v>
      </c>
      <c r="BO1914" s="18" t="s">
        <v>522</v>
      </c>
      <c r="BP1914" s="18" t="s">
        <v>257</v>
      </c>
      <c r="BQ1914" s="18" t="s">
        <v>257</v>
      </c>
      <c r="BR1914" s="18" t="s">
        <v>1890</v>
      </c>
      <c r="BS1914" s="18" t="s">
        <v>307</v>
      </c>
      <c r="BT1914" s="63">
        <v>0.69099999999999995</v>
      </c>
      <c r="BU1914" s="18" t="s">
        <v>563</v>
      </c>
      <c r="BV1914" s="18" t="s">
        <v>479</v>
      </c>
      <c r="BW1914" s="18">
        <v>9</v>
      </c>
      <c r="BX1914" s="18" t="s">
        <v>561</v>
      </c>
      <c r="BY1914" s="63" t="s">
        <v>257</v>
      </c>
      <c r="BZ1914" s="63">
        <v>0.70099999999999996</v>
      </c>
      <c r="CA1914" s="63">
        <v>0.01</v>
      </c>
      <c r="CB1914" s="63">
        <f t="shared" si="411"/>
        <v>1.0000000000000009E-2</v>
      </c>
      <c r="CC1914" s="18" t="s">
        <v>557</v>
      </c>
      <c r="CD1914" s="18">
        <v>84</v>
      </c>
      <c r="CE1914" s="18" t="s">
        <v>522</v>
      </c>
      <c r="CF1914" s="18" t="s">
        <v>257</v>
      </c>
      <c r="CG1914" s="18" t="s">
        <v>257</v>
      </c>
      <c r="CH1914" s="18" t="s">
        <v>1887</v>
      </c>
      <c r="CI1914" s="18" t="s">
        <v>437</v>
      </c>
      <c r="CJ1914" s="18">
        <v>6.7600000000000004E-3</v>
      </c>
      <c r="CK1914" s="18" t="s">
        <v>1871</v>
      </c>
      <c r="CL1914" s="18" t="s">
        <v>479</v>
      </c>
      <c r="CM1914" s="18">
        <v>9</v>
      </c>
      <c r="CN1914" s="18" t="s">
        <v>561</v>
      </c>
      <c r="CO1914" s="18" t="s">
        <v>257</v>
      </c>
      <c r="CP1914" s="18">
        <v>7.4900000000000001E-3</v>
      </c>
      <c r="CQ1914" s="18">
        <v>7.3000000000000105E-4</v>
      </c>
      <c r="CR1914" s="18">
        <f t="shared" si="413"/>
        <v>7.2999999999999975E-4</v>
      </c>
      <c r="CS1914" s="18" t="s">
        <v>557</v>
      </c>
      <c r="CT1914" s="18">
        <v>84</v>
      </c>
      <c r="CU1914" s="18" t="s">
        <v>522</v>
      </c>
      <c r="CV1914" s="18" t="s">
        <v>257</v>
      </c>
      <c r="CW1914" s="18" t="s">
        <v>257</v>
      </c>
      <c r="CX1914" s="3" t="s">
        <v>1888</v>
      </c>
      <c r="CY1914" s="18"/>
      <c r="CZ1914" s="18"/>
      <c r="DA1914" s="18"/>
      <c r="DB1914" s="18"/>
      <c r="DC1914" s="18"/>
      <c r="DD1914" s="18"/>
      <c r="DE1914" s="18"/>
      <c r="DF1914" s="18"/>
      <c r="DG1914" s="18"/>
      <c r="DH1914" s="18"/>
      <c r="DI1914" s="18"/>
      <c r="DJ1914" s="18"/>
      <c r="DK1914" s="18"/>
      <c r="DL1914" s="18"/>
      <c r="DM1914" s="18"/>
      <c r="DN1914" s="18"/>
      <c r="DO1914" s="56">
        <v>1</v>
      </c>
      <c r="DP1914" s="56"/>
      <c r="DQ1914" s="56"/>
      <c r="DR1914" s="56"/>
      <c r="DS1914" s="56"/>
      <c r="DT1914" s="56"/>
      <c r="DU1914" s="56"/>
      <c r="DV1914" s="56">
        <v>0</v>
      </c>
      <c r="DW1914" s="56"/>
      <c r="DX1914" s="56"/>
      <c r="DY1914" s="56"/>
      <c r="DZ1914" s="18">
        <v>0</v>
      </c>
      <c r="EA1914" s="56"/>
      <c r="EB1914" s="56"/>
      <c r="EC1914" s="56"/>
      <c r="ED1914" s="56"/>
      <c r="EE1914" s="71">
        <v>0</v>
      </c>
      <c r="EF1914" s="71">
        <v>0</v>
      </c>
      <c r="EG1914" s="71">
        <v>0</v>
      </c>
      <c r="EH1914" s="18"/>
      <c r="EI1914" s="18">
        <f t="array" ref="EI1914">IF(SUMPRODUCT(--(DO1914:DS1914&lt;&gt;""))=0, 0,1)</f>
        <v>1</v>
      </c>
      <c r="EJ1914" s="18">
        <f t="array" ref="EJ1914">IF(SUMPRODUCT(--(DT1914:EG1914&lt;&gt;""))=0, 0,1)</f>
        <v>1</v>
      </c>
      <c r="EK1914" s="18" cm="1">
        <f t="array" ref="EK1914">IF(SUMPRODUCT(--(EC1914:EG1914&lt;&gt;""))=0, 0,1)</f>
        <v>1</v>
      </c>
      <c r="EL1914" s="18">
        <f t="array" ref="EL1914">IF(SUMPRODUCT(--(EE1914:EG1914&lt;&gt;""))=0, 0,1)</f>
        <v>1</v>
      </c>
      <c r="EM1914" s="18">
        <f t="shared" si="397"/>
        <v>1</v>
      </c>
      <c r="EN1914" s="18">
        <f t="shared" si="398"/>
        <v>1</v>
      </c>
      <c r="EO1914" s="18">
        <f t="shared" si="399"/>
        <v>0</v>
      </c>
      <c r="EP1914" s="18">
        <f t="shared" si="400"/>
        <v>0</v>
      </c>
      <c r="EQ1914" s="18">
        <f t="shared" si="333"/>
        <v>0</v>
      </c>
      <c r="ER1914" s="18" t="s">
        <v>2081</v>
      </c>
      <c r="ES1914" s="59">
        <v>43969</v>
      </c>
      <c r="ET1914" s="18" t="s">
        <v>1873</v>
      </c>
      <c r="EU1914" s="18"/>
    </row>
    <row r="1915" spans="1:151" s="1" customFormat="1" ht="15.75" customHeight="1" x14ac:dyDescent="0.2">
      <c r="A1915" s="5" t="s">
        <v>1996</v>
      </c>
      <c r="B1915" s="24" t="s">
        <v>2267</v>
      </c>
      <c r="C1915" s="56">
        <v>1</v>
      </c>
      <c r="D1915" s="18" t="s">
        <v>2678</v>
      </c>
      <c r="E1915" s="18" t="s">
        <v>2955</v>
      </c>
      <c r="F1915" s="18" t="s">
        <v>553</v>
      </c>
      <c r="G1915" s="18" t="s">
        <v>467</v>
      </c>
      <c r="H1915" s="18" t="s">
        <v>468</v>
      </c>
      <c r="I1915" s="18" t="s">
        <v>552</v>
      </c>
      <c r="J1915" s="18" t="s">
        <v>257</v>
      </c>
      <c r="K1915" s="18" t="s">
        <v>257</v>
      </c>
      <c r="L1915" s="18" t="s">
        <v>257</v>
      </c>
      <c r="M1915" s="18" t="s">
        <v>253</v>
      </c>
      <c r="N1915" s="56">
        <v>74</v>
      </c>
      <c r="O1915" s="18" t="s">
        <v>2268</v>
      </c>
      <c r="P1915" s="18" t="s">
        <v>2128</v>
      </c>
      <c r="Q1915" s="18" t="s">
        <v>254</v>
      </c>
      <c r="R1915" s="18" t="s">
        <v>2269</v>
      </c>
      <c r="S1915" s="18" t="s">
        <v>2276</v>
      </c>
      <c r="T1915" s="26" t="s">
        <v>257</v>
      </c>
      <c r="U1915" s="26" t="s">
        <v>257</v>
      </c>
      <c r="V1915" s="26" t="s">
        <v>257</v>
      </c>
      <c r="W1915" s="26" t="s">
        <v>257</v>
      </c>
      <c r="X1915" s="18" t="s">
        <v>2271</v>
      </c>
      <c r="Y1915" s="18">
        <v>10.8</v>
      </c>
      <c r="Z1915" s="18" t="s">
        <v>2202</v>
      </c>
      <c r="AA1915" s="18" t="s">
        <v>257</v>
      </c>
      <c r="AB1915" s="55">
        <f t="shared" si="410"/>
        <v>10.8</v>
      </c>
      <c r="AC1915" s="18" t="s">
        <v>479</v>
      </c>
      <c r="AD1915" s="18">
        <v>14</v>
      </c>
      <c r="AE1915" s="18" t="s">
        <v>2272</v>
      </c>
      <c r="AF1915" s="18">
        <v>0.2</v>
      </c>
      <c r="AG1915" s="18">
        <v>0.2</v>
      </c>
      <c r="AH1915" s="18" t="s">
        <v>557</v>
      </c>
      <c r="AI1915" s="18">
        <v>84</v>
      </c>
      <c r="AJ1915" s="18" t="s">
        <v>522</v>
      </c>
      <c r="AK1915" s="18">
        <v>84</v>
      </c>
      <c r="AL1915" s="18" t="s">
        <v>2273</v>
      </c>
      <c r="AM1915" s="18" t="s">
        <v>1907</v>
      </c>
      <c r="AN1915" s="18">
        <v>0</v>
      </c>
      <c r="AO1915" s="18" t="s">
        <v>1865</v>
      </c>
      <c r="AP1915" s="18" t="s">
        <v>1866</v>
      </c>
      <c r="AQ1915" s="18">
        <v>9</v>
      </c>
      <c r="AR1915" s="18" t="s">
        <v>561</v>
      </c>
      <c r="AS1915" s="18" t="s">
        <v>257</v>
      </c>
      <c r="AT1915" s="18" t="s">
        <v>257</v>
      </c>
      <c r="AU1915" s="18" t="s">
        <v>257</v>
      </c>
      <c r="AV1915" s="18" t="s">
        <v>257</v>
      </c>
      <c r="AW1915" s="18" t="s">
        <v>257</v>
      </c>
      <c r="AX1915" s="18">
        <v>84</v>
      </c>
      <c r="AY1915" s="18" t="s">
        <v>522</v>
      </c>
      <c r="AZ1915" s="18" t="s">
        <v>257</v>
      </c>
      <c r="BA1915" s="18" t="s">
        <v>257</v>
      </c>
      <c r="BB1915" s="18" t="s">
        <v>1890</v>
      </c>
      <c r="BC1915" s="18" t="s">
        <v>1869</v>
      </c>
      <c r="BD1915" s="18">
        <v>0</v>
      </c>
      <c r="BE1915" s="18" t="s">
        <v>1865</v>
      </c>
      <c r="BF1915" s="18" t="s">
        <v>257</v>
      </c>
      <c r="BG1915" s="18">
        <v>9</v>
      </c>
      <c r="BH1915" s="18" t="s">
        <v>561</v>
      </c>
      <c r="BI1915" s="18" t="s">
        <v>257</v>
      </c>
      <c r="BJ1915" s="18" t="s">
        <v>257</v>
      </c>
      <c r="BK1915" s="18" t="s">
        <v>257</v>
      </c>
      <c r="BL1915" s="18" t="s">
        <v>257</v>
      </c>
      <c r="BM1915" s="18" t="s">
        <v>257</v>
      </c>
      <c r="BN1915" s="18">
        <v>84</v>
      </c>
      <c r="BO1915" s="18" t="s">
        <v>522</v>
      </c>
      <c r="BP1915" s="18" t="s">
        <v>257</v>
      </c>
      <c r="BQ1915" s="18" t="s">
        <v>257</v>
      </c>
      <c r="BR1915" s="18" t="s">
        <v>1890</v>
      </c>
      <c r="BS1915" s="18" t="s">
        <v>307</v>
      </c>
      <c r="BT1915" s="63">
        <v>0.66700000000000004</v>
      </c>
      <c r="BU1915" s="18" t="s">
        <v>563</v>
      </c>
      <c r="BV1915" s="18" t="s">
        <v>479</v>
      </c>
      <c r="BW1915" s="18">
        <v>9</v>
      </c>
      <c r="BX1915" s="18" t="s">
        <v>561</v>
      </c>
      <c r="BY1915" s="63" t="s">
        <v>257</v>
      </c>
      <c r="BZ1915" s="63">
        <v>0.67200000000000004</v>
      </c>
      <c r="CA1915" s="63">
        <v>5.0000000000000001E-3</v>
      </c>
      <c r="CB1915" s="63">
        <f t="shared" si="411"/>
        <v>5.0000000000000044E-3</v>
      </c>
      <c r="CC1915" s="18" t="s">
        <v>557</v>
      </c>
      <c r="CD1915" s="18">
        <v>84</v>
      </c>
      <c r="CE1915" s="18" t="s">
        <v>522</v>
      </c>
      <c r="CF1915" s="18" t="s">
        <v>257</v>
      </c>
      <c r="CG1915" s="18" t="s">
        <v>257</v>
      </c>
      <c r="CH1915" s="18" t="s">
        <v>1887</v>
      </c>
      <c r="CI1915" s="18" t="s">
        <v>437</v>
      </c>
      <c r="CJ1915" s="18">
        <v>7.3600000000000002E-3</v>
      </c>
      <c r="CK1915" s="18" t="s">
        <v>1871</v>
      </c>
      <c r="CL1915" s="18" t="s">
        <v>479</v>
      </c>
      <c r="CM1915" s="18">
        <v>9</v>
      </c>
      <c r="CN1915" s="18" t="s">
        <v>561</v>
      </c>
      <c r="CO1915" s="18" t="s">
        <v>257</v>
      </c>
      <c r="CP1915" s="18">
        <v>7.92E-3</v>
      </c>
      <c r="CQ1915" s="18">
        <v>5.5999999999999995E-4</v>
      </c>
      <c r="CR1915" s="18">
        <f t="shared" si="413"/>
        <v>5.5999999999999973E-4</v>
      </c>
      <c r="CS1915" s="18" t="s">
        <v>557</v>
      </c>
      <c r="CT1915" s="18">
        <v>84</v>
      </c>
      <c r="CU1915" s="18" t="s">
        <v>522</v>
      </c>
      <c r="CV1915" s="18" t="s">
        <v>257</v>
      </c>
      <c r="CW1915" s="18" t="s">
        <v>257</v>
      </c>
      <c r="CX1915" s="3" t="s">
        <v>1888</v>
      </c>
      <c r="CY1915" s="18"/>
      <c r="CZ1915" s="18"/>
      <c r="DA1915" s="18"/>
      <c r="DB1915" s="18"/>
      <c r="DC1915" s="18"/>
      <c r="DD1915" s="18"/>
      <c r="DE1915" s="18"/>
      <c r="DF1915" s="18"/>
      <c r="DG1915" s="18"/>
      <c r="DH1915" s="18"/>
      <c r="DI1915" s="18"/>
      <c r="DJ1915" s="18"/>
      <c r="DK1915" s="18"/>
      <c r="DL1915" s="18"/>
      <c r="DM1915" s="18"/>
      <c r="DN1915" s="18"/>
      <c r="DO1915" s="56">
        <v>1</v>
      </c>
      <c r="DP1915" s="56"/>
      <c r="DQ1915" s="56"/>
      <c r="DR1915" s="56"/>
      <c r="DS1915" s="56"/>
      <c r="DT1915" s="56"/>
      <c r="DU1915" s="56"/>
      <c r="DV1915" s="56">
        <v>0</v>
      </c>
      <c r="DW1915" s="56"/>
      <c r="DX1915" s="56"/>
      <c r="DY1915" s="56"/>
      <c r="DZ1915" s="18">
        <v>0</v>
      </c>
      <c r="EA1915" s="56"/>
      <c r="EB1915" s="56"/>
      <c r="EC1915" s="56"/>
      <c r="ED1915" s="56"/>
      <c r="EE1915" s="71">
        <v>0</v>
      </c>
      <c r="EF1915" s="71">
        <v>0</v>
      </c>
      <c r="EG1915" s="71">
        <v>0</v>
      </c>
      <c r="EH1915" s="18"/>
      <c r="EI1915" s="18">
        <f t="array" ref="EI1915">IF(SUMPRODUCT(--(DO1915:DS1915&lt;&gt;""))=0, 0,1)</f>
        <v>1</v>
      </c>
      <c r="EJ1915" s="18">
        <f t="array" ref="EJ1915">IF(SUMPRODUCT(--(DT1915:EG1915&lt;&gt;""))=0, 0,1)</f>
        <v>1</v>
      </c>
      <c r="EK1915" s="18" cm="1">
        <f t="array" ref="EK1915">IF(SUMPRODUCT(--(EC1915:EG1915&lt;&gt;""))=0, 0,1)</f>
        <v>1</v>
      </c>
      <c r="EL1915" s="18">
        <f t="array" ref="EL1915">IF(SUMPRODUCT(--(EE1915:EG1915&lt;&gt;""))=0, 0,1)</f>
        <v>1</v>
      </c>
      <c r="EM1915" s="18">
        <f t="shared" si="397"/>
        <v>1</v>
      </c>
      <c r="EN1915" s="18">
        <f t="shared" si="398"/>
        <v>1</v>
      </c>
      <c r="EO1915" s="18">
        <f t="shared" si="399"/>
        <v>0</v>
      </c>
      <c r="EP1915" s="18">
        <f t="shared" si="400"/>
        <v>0</v>
      </c>
      <c r="EQ1915" s="18">
        <f t="shared" si="333"/>
        <v>0</v>
      </c>
      <c r="ER1915" s="18" t="s">
        <v>2081</v>
      </c>
      <c r="ES1915" s="59">
        <v>43969</v>
      </c>
      <c r="ET1915" s="18" t="s">
        <v>1873</v>
      </c>
      <c r="EU1915" s="18"/>
    </row>
    <row r="1916" spans="1:151" s="1" customFormat="1" ht="15.75" customHeight="1" x14ac:dyDescent="0.2">
      <c r="A1916" s="5" t="s">
        <v>1996</v>
      </c>
      <c r="B1916" s="24" t="s">
        <v>2267</v>
      </c>
      <c r="C1916" s="56">
        <v>1</v>
      </c>
      <c r="D1916" s="18" t="s">
        <v>2679</v>
      </c>
      <c r="E1916" s="18" t="s">
        <v>2955</v>
      </c>
      <c r="F1916" s="18" t="s">
        <v>553</v>
      </c>
      <c r="G1916" s="18" t="s">
        <v>467</v>
      </c>
      <c r="H1916" s="18" t="s">
        <v>468</v>
      </c>
      <c r="I1916" s="18" t="s">
        <v>552</v>
      </c>
      <c r="J1916" s="18" t="s">
        <v>257</v>
      </c>
      <c r="K1916" s="18" t="s">
        <v>257</v>
      </c>
      <c r="L1916" s="18" t="s">
        <v>257</v>
      </c>
      <c r="M1916" s="18" t="s">
        <v>253</v>
      </c>
      <c r="N1916" s="56">
        <v>74</v>
      </c>
      <c r="O1916" s="18" t="s">
        <v>2268</v>
      </c>
      <c r="P1916" s="18" t="s">
        <v>2128</v>
      </c>
      <c r="Q1916" s="18" t="s">
        <v>254</v>
      </c>
      <c r="R1916" s="18" t="s">
        <v>2269</v>
      </c>
      <c r="S1916" s="18" t="s">
        <v>2277</v>
      </c>
      <c r="T1916" s="26" t="s">
        <v>257</v>
      </c>
      <c r="U1916" s="26" t="s">
        <v>257</v>
      </c>
      <c r="V1916" s="26" t="s">
        <v>257</v>
      </c>
      <c r="W1916" s="26" t="s">
        <v>257</v>
      </c>
      <c r="X1916" s="18" t="s">
        <v>2271</v>
      </c>
      <c r="Y1916" s="18">
        <v>29.1</v>
      </c>
      <c r="Z1916" s="18" t="s">
        <v>2202</v>
      </c>
      <c r="AA1916" s="18" t="s">
        <v>257</v>
      </c>
      <c r="AB1916" s="55">
        <f t="shared" si="410"/>
        <v>29.1</v>
      </c>
      <c r="AC1916" s="18" t="s">
        <v>479</v>
      </c>
      <c r="AD1916" s="18">
        <v>14</v>
      </c>
      <c r="AE1916" s="18" t="s">
        <v>2272</v>
      </c>
      <c r="AF1916" s="18">
        <v>0.5</v>
      </c>
      <c r="AG1916" s="18">
        <v>0.5</v>
      </c>
      <c r="AH1916" s="18" t="s">
        <v>557</v>
      </c>
      <c r="AI1916" s="18">
        <v>84</v>
      </c>
      <c r="AJ1916" s="18" t="s">
        <v>522</v>
      </c>
      <c r="AK1916" s="18">
        <v>84</v>
      </c>
      <c r="AL1916" s="18" t="s">
        <v>2273</v>
      </c>
      <c r="AM1916" s="18" t="s">
        <v>1907</v>
      </c>
      <c r="AN1916" s="18">
        <v>0</v>
      </c>
      <c r="AO1916" s="18" t="s">
        <v>1865</v>
      </c>
      <c r="AP1916" s="18" t="s">
        <v>1866</v>
      </c>
      <c r="AQ1916" s="18">
        <v>9</v>
      </c>
      <c r="AR1916" s="18" t="s">
        <v>561</v>
      </c>
      <c r="AS1916" s="18" t="s">
        <v>257</v>
      </c>
      <c r="AT1916" s="18" t="s">
        <v>257</v>
      </c>
      <c r="AU1916" s="18" t="s">
        <v>257</v>
      </c>
      <c r="AV1916" s="18" t="s">
        <v>257</v>
      </c>
      <c r="AW1916" s="18" t="s">
        <v>257</v>
      </c>
      <c r="AX1916" s="18">
        <v>84</v>
      </c>
      <c r="AY1916" s="18" t="s">
        <v>522</v>
      </c>
      <c r="AZ1916" s="18" t="s">
        <v>257</v>
      </c>
      <c r="BA1916" s="18" t="s">
        <v>257</v>
      </c>
      <c r="BB1916" s="18" t="s">
        <v>1890</v>
      </c>
      <c r="BC1916" s="18" t="s">
        <v>1869</v>
      </c>
      <c r="BD1916" s="18">
        <v>0</v>
      </c>
      <c r="BE1916" s="18" t="s">
        <v>1865</v>
      </c>
      <c r="BF1916" s="18" t="s">
        <v>257</v>
      </c>
      <c r="BG1916" s="18">
        <v>9</v>
      </c>
      <c r="BH1916" s="18" t="s">
        <v>561</v>
      </c>
      <c r="BI1916" s="18" t="s">
        <v>257</v>
      </c>
      <c r="BJ1916" s="18" t="s">
        <v>257</v>
      </c>
      <c r="BK1916" s="18" t="s">
        <v>257</v>
      </c>
      <c r="BL1916" s="18" t="s">
        <v>257</v>
      </c>
      <c r="BM1916" s="18" t="s">
        <v>257</v>
      </c>
      <c r="BN1916" s="18">
        <v>84</v>
      </c>
      <c r="BO1916" s="18" t="s">
        <v>522</v>
      </c>
      <c r="BP1916" s="18" t="s">
        <v>257</v>
      </c>
      <c r="BQ1916" s="18" t="s">
        <v>257</v>
      </c>
      <c r="BR1916" s="18" t="s">
        <v>1890</v>
      </c>
      <c r="BS1916" s="18" t="s">
        <v>307</v>
      </c>
      <c r="BT1916" s="63">
        <v>0.64400000000000002</v>
      </c>
      <c r="BU1916" s="18" t="s">
        <v>563</v>
      </c>
      <c r="BV1916" s="18" t="s">
        <v>479</v>
      </c>
      <c r="BW1916" s="18">
        <v>9</v>
      </c>
      <c r="BX1916" s="18" t="s">
        <v>561</v>
      </c>
      <c r="BY1916" s="63" t="s">
        <v>257</v>
      </c>
      <c r="BZ1916" s="63">
        <v>0.65</v>
      </c>
      <c r="CA1916" s="63">
        <v>6.0000000000000097E-3</v>
      </c>
      <c r="CB1916" s="63">
        <f t="shared" si="411"/>
        <v>6.0000000000000053E-3</v>
      </c>
      <c r="CC1916" s="18" t="s">
        <v>557</v>
      </c>
      <c r="CD1916" s="18">
        <v>84</v>
      </c>
      <c r="CE1916" s="18" t="s">
        <v>522</v>
      </c>
      <c r="CF1916" s="18" t="s">
        <v>257</v>
      </c>
      <c r="CG1916" s="18" t="s">
        <v>257</v>
      </c>
      <c r="CH1916" s="18" t="s">
        <v>1887</v>
      </c>
      <c r="CI1916" s="18" t="s">
        <v>437</v>
      </c>
      <c r="CJ1916" s="18">
        <v>5.4400000000000004E-3</v>
      </c>
      <c r="CK1916" s="18" t="s">
        <v>1871</v>
      </c>
      <c r="CL1916" s="18" t="s">
        <v>479</v>
      </c>
      <c r="CM1916" s="18">
        <v>9</v>
      </c>
      <c r="CN1916" s="18" t="s">
        <v>561</v>
      </c>
      <c r="CO1916" s="18" t="s">
        <v>257</v>
      </c>
      <c r="CP1916" s="18">
        <v>5.8399999999999997E-3</v>
      </c>
      <c r="CQ1916" s="18">
        <v>4.0000000000000002E-4</v>
      </c>
      <c r="CR1916" s="18">
        <f t="shared" si="413"/>
        <v>3.9999999999999931E-4</v>
      </c>
      <c r="CS1916" s="18" t="s">
        <v>557</v>
      </c>
      <c r="CT1916" s="18">
        <v>84</v>
      </c>
      <c r="CU1916" s="18" t="s">
        <v>522</v>
      </c>
      <c r="CV1916" s="18" t="s">
        <v>257</v>
      </c>
      <c r="CW1916" s="18" t="s">
        <v>257</v>
      </c>
      <c r="CX1916" s="3" t="s">
        <v>1888</v>
      </c>
      <c r="CY1916" s="18"/>
      <c r="CZ1916" s="18"/>
      <c r="DA1916" s="18"/>
      <c r="DB1916" s="18"/>
      <c r="DC1916" s="18"/>
      <c r="DD1916" s="18"/>
      <c r="DE1916" s="18"/>
      <c r="DF1916" s="18"/>
      <c r="DG1916" s="18"/>
      <c r="DH1916" s="18"/>
      <c r="DI1916" s="18"/>
      <c r="DJ1916" s="18"/>
      <c r="DK1916" s="18"/>
      <c r="DL1916" s="18"/>
      <c r="DM1916" s="18"/>
      <c r="DN1916" s="18"/>
      <c r="DO1916" s="56">
        <v>1</v>
      </c>
      <c r="DP1916" s="56"/>
      <c r="DQ1916" s="56"/>
      <c r="DR1916" s="56"/>
      <c r="DS1916" s="56"/>
      <c r="DT1916" s="56"/>
      <c r="DU1916" s="56"/>
      <c r="DV1916" s="56">
        <v>1</v>
      </c>
      <c r="DW1916" s="56"/>
      <c r="DX1916" s="56"/>
      <c r="DY1916" s="56"/>
      <c r="DZ1916" s="18">
        <v>1</v>
      </c>
      <c r="EA1916" s="56"/>
      <c r="EB1916" s="56"/>
      <c r="EC1916" s="56"/>
      <c r="ED1916" s="56"/>
      <c r="EE1916" s="71">
        <v>0</v>
      </c>
      <c r="EF1916" s="71">
        <v>0</v>
      </c>
      <c r="EG1916" s="71">
        <v>0</v>
      </c>
      <c r="EH1916" s="18" t="s">
        <v>1891</v>
      </c>
      <c r="EI1916" s="18">
        <f t="array" ref="EI1916">IF(SUMPRODUCT(--(DO1916:DS1916&lt;&gt;""))=0, 0,1)</f>
        <v>1</v>
      </c>
      <c r="EJ1916" s="18">
        <f t="array" ref="EJ1916">IF(SUMPRODUCT(--(DT1916:EG1916&lt;&gt;""))=0, 0,1)</f>
        <v>1</v>
      </c>
      <c r="EK1916" s="18" cm="1">
        <f t="array" ref="EK1916">IF(SUMPRODUCT(--(EC1916:EG1916&lt;&gt;""))=0, 0,1)</f>
        <v>1</v>
      </c>
      <c r="EL1916" s="18">
        <f t="array" ref="EL1916">IF(SUMPRODUCT(--(EE1916:EG1916&lt;&gt;""))=0, 0,1)</f>
        <v>1</v>
      </c>
      <c r="EM1916" s="18">
        <f t="shared" si="397"/>
        <v>1</v>
      </c>
      <c r="EN1916" s="18">
        <f t="shared" si="398"/>
        <v>1</v>
      </c>
      <c r="EO1916" s="18">
        <f t="shared" si="399"/>
        <v>1</v>
      </c>
      <c r="EP1916" s="18">
        <f t="shared" si="400"/>
        <v>0</v>
      </c>
      <c r="EQ1916" s="18">
        <f t="shared" si="333"/>
        <v>0</v>
      </c>
      <c r="ER1916" s="18" t="s">
        <v>2081</v>
      </c>
      <c r="ES1916" s="59">
        <v>43969</v>
      </c>
      <c r="ET1916" s="18" t="s">
        <v>1873</v>
      </c>
      <c r="EU1916" s="18"/>
    </row>
    <row r="1917" spans="1:151" s="1" customFormat="1" ht="15.75" customHeight="1" x14ac:dyDescent="0.2">
      <c r="A1917" s="5" t="s">
        <v>1996</v>
      </c>
      <c r="B1917" s="24" t="s">
        <v>2267</v>
      </c>
      <c r="C1917" s="56">
        <v>1</v>
      </c>
      <c r="D1917" s="18" t="s">
        <v>2680</v>
      </c>
      <c r="E1917" s="18" t="s">
        <v>2955</v>
      </c>
      <c r="F1917" s="18" t="s">
        <v>553</v>
      </c>
      <c r="G1917" s="18" t="s">
        <v>467</v>
      </c>
      <c r="H1917" s="18" t="s">
        <v>468</v>
      </c>
      <c r="I1917" s="18" t="s">
        <v>552</v>
      </c>
      <c r="J1917" s="18" t="s">
        <v>257</v>
      </c>
      <c r="K1917" s="18" t="s">
        <v>257</v>
      </c>
      <c r="L1917" s="18" t="s">
        <v>257</v>
      </c>
      <c r="M1917" s="18" t="s">
        <v>253</v>
      </c>
      <c r="N1917" s="56">
        <v>74</v>
      </c>
      <c r="O1917" s="18" t="s">
        <v>2268</v>
      </c>
      <c r="P1917" s="18" t="s">
        <v>2128</v>
      </c>
      <c r="Q1917" s="18" t="s">
        <v>254</v>
      </c>
      <c r="R1917" s="18" t="s">
        <v>2269</v>
      </c>
      <c r="S1917" s="18" t="s">
        <v>2278</v>
      </c>
      <c r="T1917" s="26" t="s">
        <v>257</v>
      </c>
      <c r="U1917" s="26" t="s">
        <v>257</v>
      </c>
      <c r="V1917" s="26" t="s">
        <v>257</v>
      </c>
      <c r="W1917" s="26" t="s">
        <v>257</v>
      </c>
      <c r="X1917" s="18" t="s">
        <v>2271</v>
      </c>
      <c r="Y1917" s="18">
        <v>98.2</v>
      </c>
      <c r="Z1917" s="18" t="s">
        <v>2202</v>
      </c>
      <c r="AA1917" s="18" t="s">
        <v>257</v>
      </c>
      <c r="AB1917" s="55">
        <f t="shared" si="410"/>
        <v>98.2</v>
      </c>
      <c r="AC1917" s="18" t="s">
        <v>479</v>
      </c>
      <c r="AD1917" s="18">
        <v>14</v>
      </c>
      <c r="AE1917" s="18" t="s">
        <v>2272</v>
      </c>
      <c r="AF1917" s="18">
        <v>1.9</v>
      </c>
      <c r="AG1917" s="18">
        <v>1.9</v>
      </c>
      <c r="AH1917" s="18" t="s">
        <v>557</v>
      </c>
      <c r="AI1917" s="18">
        <v>84</v>
      </c>
      <c r="AJ1917" s="18" t="s">
        <v>522</v>
      </c>
      <c r="AK1917" s="18">
        <v>84</v>
      </c>
      <c r="AL1917" s="18" t="s">
        <v>2273</v>
      </c>
      <c r="AM1917" s="18" t="s">
        <v>1907</v>
      </c>
      <c r="AN1917" s="18">
        <v>14</v>
      </c>
      <c r="AO1917" s="18" t="s">
        <v>1865</v>
      </c>
      <c r="AP1917" s="18" t="s">
        <v>1866</v>
      </c>
      <c r="AQ1917" s="18">
        <v>9</v>
      </c>
      <c r="AR1917" s="18" t="s">
        <v>561</v>
      </c>
      <c r="AS1917" s="18" t="s">
        <v>257</v>
      </c>
      <c r="AT1917" s="18" t="s">
        <v>257</v>
      </c>
      <c r="AU1917" s="18" t="s">
        <v>257</v>
      </c>
      <c r="AV1917" s="18" t="s">
        <v>257</v>
      </c>
      <c r="AW1917" s="18" t="s">
        <v>257</v>
      </c>
      <c r="AX1917" s="18">
        <v>84</v>
      </c>
      <c r="AY1917" s="18" t="s">
        <v>522</v>
      </c>
      <c r="AZ1917" s="18" t="s">
        <v>257</v>
      </c>
      <c r="BA1917" s="18" t="s">
        <v>257</v>
      </c>
      <c r="BB1917" s="18" t="s">
        <v>1892</v>
      </c>
      <c r="BC1917" s="18" t="s">
        <v>1869</v>
      </c>
      <c r="BD1917" s="18">
        <v>11.0204082</v>
      </c>
      <c r="BE1917" s="18" t="s">
        <v>1865</v>
      </c>
      <c r="BF1917" s="18" t="s">
        <v>257</v>
      </c>
      <c r="BG1917" s="18">
        <v>9</v>
      </c>
      <c r="BH1917" s="18" t="s">
        <v>561</v>
      </c>
      <c r="BI1917" s="18" t="s">
        <v>257</v>
      </c>
      <c r="BJ1917" s="18" t="s">
        <v>257</v>
      </c>
      <c r="BK1917" s="18" t="s">
        <v>257</v>
      </c>
      <c r="BL1917" s="18" t="s">
        <v>257</v>
      </c>
      <c r="BM1917" s="18" t="s">
        <v>257</v>
      </c>
      <c r="BN1917" s="18">
        <v>84</v>
      </c>
      <c r="BO1917" s="18" t="s">
        <v>522</v>
      </c>
      <c r="BP1917" s="18" t="s">
        <v>257</v>
      </c>
      <c r="BQ1917" s="18" t="s">
        <v>257</v>
      </c>
      <c r="BR1917" s="18" t="s">
        <v>1892</v>
      </c>
      <c r="BS1917" s="18" t="s">
        <v>307</v>
      </c>
      <c r="BT1917" s="63">
        <v>0.68600000000000005</v>
      </c>
      <c r="BU1917" s="18" t="s">
        <v>563</v>
      </c>
      <c r="BV1917" s="18" t="s">
        <v>479</v>
      </c>
      <c r="BW1917" s="18">
        <v>9</v>
      </c>
      <c r="BX1917" s="18" t="s">
        <v>561</v>
      </c>
      <c r="BY1917" s="63" t="s">
        <v>257</v>
      </c>
      <c r="BZ1917" s="63">
        <v>0.69599999999999995</v>
      </c>
      <c r="CA1917" s="63">
        <v>9.9999999999998996E-3</v>
      </c>
      <c r="CB1917" s="63">
        <f t="shared" si="411"/>
        <v>9.9999999999998979E-3</v>
      </c>
      <c r="CC1917" s="18" t="s">
        <v>557</v>
      </c>
      <c r="CD1917" s="18">
        <v>84</v>
      </c>
      <c r="CE1917" s="18" t="s">
        <v>522</v>
      </c>
      <c r="CF1917" s="18" t="s">
        <v>257</v>
      </c>
      <c r="CG1917" s="18" t="s">
        <v>257</v>
      </c>
      <c r="CH1917" s="18" t="s">
        <v>1887</v>
      </c>
      <c r="CI1917" s="18" t="s">
        <v>437</v>
      </c>
      <c r="CJ1917" s="18">
        <v>8.3899999999999999E-3</v>
      </c>
      <c r="CK1917" s="18" t="s">
        <v>1871</v>
      </c>
      <c r="CL1917" s="18" t="s">
        <v>479</v>
      </c>
      <c r="CM1917" s="18">
        <v>9</v>
      </c>
      <c r="CN1917" s="18" t="s">
        <v>561</v>
      </c>
      <c r="CO1917" s="18" t="s">
        <v>257</v>
      </c>
      <c r="CP1917" s="18">
        <v>9.3500000000000007E-3</v>
      </c>
      <c r="CQ1917" s="18">
        <v>9.60000000000001E-4</v>
      </c>
      <c r="CR1917" s="18">
        <f t="shared" si="413"/>
        <v>9.6000000000000078E-4</v>
      </c>
      <c r="CS1917" s="18" t="s">
        <v>557</v>
      </c>
      <c r="CT1917" s="18">
        <v>84</v>
      </c>
      <c r="CU1917" s="18" t="s">
        <v>522</v>
      </c>
      <c r="CV1917" s="18" t="s">
        <v>257</v>
      </c>
      <c r="CW1917" s="18" t="s">
        <v>257</v>
      </c>
      <c r="CX1917" s="3" t="s">
        <v>1888</v>
      </c>
      <c r="CY1917" s="18"/>
      <c r="CZ1917" s="18"/>
      <c r="DA1917" s="18"/>
      <c r="DB1917" s="18"/>
      <c r="DC1917" s="18"/>
      <c r="DD1917" s="18"/>
      <c r="DE1917" s="18"/>
      <c r="DF1917" s="18"/>
      <c r="DG1917" s="18"/>
      <c r="DH1917" s="18"/>
      <c r="DI1917" s="18"/>
      <c r="DJ1917" s="18"/>
      <c r="DK1917" s="18"/>
      <c r="DL1917" s="18"/>
      <c r="DM1917" s="18"/>
      <c r="DN1917" s="18"/>
      <c r="DO1917" s="56">
        <v>1</v>
      </c>
      <c r="DP1917" s="56"/>
      <c r="DQ1917" s="56"/>
      <c r="DR1917" s="56"/>
      <c r="DS1917" s="56"/>
      <c r="DT1917" s="56"/>
      <c r="DU1917" s="56"/>
      <c r="DV1917" s="56">
        <v>0</v>
      </c>
      <c r="DW1917" s="56"/>
      <c r="DX1917" s="56"/>
      <c r="DY1917" s="56"/>
      <c r="DZ1917" s="18">
        <v>0</v>
      </c>
      <c r="EA1917" s="56"/>
      <c r="EB1917" s="56"/>
      <c r="EC1917" s="56"/>
      <c r="ED1917" s="56"/>
      <c r="EE1917" s="71">
        <v>1</v>
      </c>
      <c r="EF1917" s="71">
        <v>1</v>
      </c>
      <c r="EG1917" s="71">
        <v>1</v>
      </c>
      <c r="EH1917" s="18" t="s">
        <v>1893</v>
      </c>
      <c r="EI1917" s="18">
        <f t="array" ref="EI1917">IF(SUMPRODUCT(--(DO1917:DS1917&lt;&gt;""))=0, 0,1)</f>
        <v>1</v>
      </c>
      <c r="EJ1917" s="18">
        <f t="array" ref="EJ1917">IF(SUMPRODUCT(--(DT1917:EG1917&lt;&gt;""))=0, 0,1)</f>
        <v>1</v>
      </c>
      <c r="EK1917" s="18" cm="1">
        <f t="array" ref="EK1917">IF(SUMPRODUCT(--(EC1917:EG1917&lt;&gt;""))=0, 0,1)</f>
        <v>1</v>
      </c>
      <c r="EL1917" s="18">
        <f t="array" ref="EL1917">IF(SUMPRODUCT(--(EE1917:EG1917&lt;&gt;""))=0, 0,1)</f>
        <v>1</v>
      </c>
      <c r="EM1917" s="18">
        <f t="shared" si="397"/>
        <v>1</v>
      </c>
      <c r="EN1917" s="18">
        <f t="shared" si="398"/>
        <v>1</v>
      </c>
      <c r="EO1917" s="18">
        <f t="shared" si="399"/>
        <v>1</v>
      </c>
      <c r="EP1917" s="18">
        <f t="shared" si="400"/>
        <v>1</v>
      </c>
      <c r="EQ1917" s="18">
        <f t="shared" si="333"/>
        <v>1</v>
      </c>
      <c r="ER1917" s="18" t="s">
        <v>2081</v>
      </c>
      <c r="ES1917" s="59">
        <v>43969</v>
      </c>
      <c r="ET1917" s="18" t="s">
        <v>1873</v>
      </c>
      <c r="EU1917" s="18"/>
    </row>
    <row r="1918" spans="1:151" s="1" customFormat="1" ht="15.75" customHeight="1" x14ac:dyDescent="0.2">
      <c r="A1918" s="5" t="s">
        <v>1996</v>
      </c>
      <c r="B1918" s="24" t="s">
        <v>2267</v>
      </c>
      <c r="C1918" s="56">
        <v>1</v>
      </c>
      <c r="D1918" s="18" t="s">
        <v>2681</v>
      </c>
      <c r="E1918" s="18" t="s">
        <v>2956</v>
      </c>
      <c r="F1918" s="18" t="s">
        <v>553</v>
      </c>
      <c r="G1918" s="18" t="s">
        <v>467</v>
      </c>
      <c r="H1918" s="18" t="s">
        <v>468</v>
      </c>
      <c r="I1918" s="18" t="s">
        <v>552</v>
      </c>
      <c r="J1918" s="18" t="s">
        <v>257</v>
      </c>
      <c r="K1918" s="18" t="s">
        <v>257</v>
      </c>
      <c r="L1918" s="18" t="s">
        <v>257</v>
      </c>
      <c r="M1918" s="18" t="s">
        <v>253</v>
      </c>
      <c r="N1918" s="56">
        <v>74</v>
      </c>
      <c r="O1918" s="18" t="s">
        <v>2268</v>
      </c>
      <c r="P1918" s="18" t="s">
        <v>2128</v>
      </c>
      <c r="Q1918" s="18" t="s">
        <v>254</v>
      </c>
      <c r="R1918" s="18" t="s">
        <v>2269</v>
      </c>
      <c r="S1918" s="18" t="s">
        <v>2270</v>
      </c>
      <c r="T1918" s="26" t="s">
        <v>257</v>
      </c>
      <c r="U1918" s="26" t="s">
        <v>257</v>
      </c>
      <c r="V1918" s="26" t="s">
        <v>257</v>
      </c>
      <c r="W1918" s="26" t="s">
        <v>257</v>
      </c>
      <c r="X1918" s="18" t="s">
        <v>2271</v>
      </c>
      <c r="Y1918" s="18">
        <v>0.19</v>
      </c>
      <c r="Z1918" s="18" t="s">
        <v>2202</v>
      </c>
      <c r="AA1918" s="18" t="s">
        <v>257</v>
      </c>
      <c r="AB1918" s="55">
        <f t="shared" si="410"/>
        <v>0.19</v>
      </c>
      <c r="AC1918" s="18" t="s">
        <v>479</v>
      </c>
      <c r="AD1918" s="18">
        <v>14</v>
      </c>
      <c r="AE1918" s="18" t="s">
        <v>2272</v>
      </c>
      <c r="AF1918" s="18">
        <v>0.02</v>
      </c>
      <c r="AG1918" s="18">
        <v>0.02</v>
      </c>
      <c r="AH1918" s="18" t="s">
        <v>557</v>
      </c>
      <c r="AI1918" s="18">
        <v>84</v>
      </c>
      <c r="AJ1918" s="18" t="s">
        <v>522</v>
      </c>
      <c r="AK1918" s="18">
        <v>84</v>
      </c>
      <c r="AL1918" s="18" t="s">
        <v>2273</v>
      </c>
      <c r="AM1918" s="18" t="s">
        <v>1907</v>
      </c>
      <c r="AN1918" s="18">
        <v>0</v>
      </c>
      <c r="AO1918" s="18" t="s">
        <v>1865</v>
      </c>
      <c r="AP1918" s="18" t="s">
        <v>1866</v>
      </c>
      <c r="AQ1918" s="18">
        <v>9</v>
      </c>
      <c r="AR1918" s="18" t="s">
        <v>561</v>
      </c>
      <c r="AS1918" s="18" t="s">
        <v>257</v>
      </c>
      <c r="AT1918" s="18" t="s">
        <v>257</v>
      </c>
      <c r="AU1918" s="18" t="s">
        <v>257</v>
      </c>
      <c r="AV1918" s="18" t="s">
        <v>257</v>
      </c>
      <c r="AW1918" s="18" t="s">
        <v>257</v>
      </c>
      <c r="AX1918" s="18">
        <v>84</v>
      </c>
      <c r="AY1918" s="18" t="s">
        <v>522</v>
      </c>
      <c r="AZ1918" s="18" t="s">
        <v>257</v>
      </c>
      <c r="BA1918" s="18" t="s">
        <v>257</v>
      </c>
      <c r="BB1918" s="18" t="s">
        <v>1868</v>
      </c>
      <c r="BC1918" s="18"/>
      <c r="BD1918" s="18"/>
      <c r="BE1918" s="18"/>
      <c r="BF1918" s="18"/>
      <c r="BG1918" s="18"/>
      <c r="BH1918" s="18"/>
      <c r="BI1918" s="18"/>
      <c r="BJ1918" s="18"/>
      <c r="BK1918" s="18"/>
      <c r="BL1918" s="18"/>
      <c r="BM1918" s="18"/>
      <c r="BN1918" s="18"/>
      <c r="BO1918" s="18"/>
      <c r="BP1918" s="18"/>
      <c r="BQ1918" s="18"/>
      <c r="BR1918" s="18"/>
      <c r="BS1918" s="18" t="s">
        <v>307</v>
      </c>
      <c r="BT1918" s="63">
        <v>0.67100000000000004</v>
      </c>
      <c r="BU1918" s="18" t="s">
        <v>563</v>
      </c>
      <c r="BV1918" s="18" t="s">
        <v>479</v>
      </c>
      <c r="BW1918" s="18">
        <v>9</v>
      </c>
      <c r="BX1918" s="18" t="s">
        <v>561</v>
      </c>
      <c r="BY1918" s="63" t="s">
        <v>257</v>
      </c>
      <c r="BZ1918" s="63">
        <v>0.68200000000000005</v>
      </c>
      <c r="CA1918" s="63">
        <v>1.0999999999999999E-2</v>
      </c>
      <c r="CB1918" s="63">
        <f t="shared" si="411"/>
        <v>1.100000000000001E-2</v>
      </c>
      <c r="CC1918" s="18" t="s">
        <v>557</v>
      </c>
      <c r="CD1918" s="18">
        <v>84</v>
      </c>
      <c r="CE1918" s="18" t="s">
        <v>522</v>
      </c>
      <c r="CF1918" s="18" t="s">
        <v>257</v>
      </c>
      <c r="CG1918" s="18" t="s">
        <v>257</v>
      </c>
      <c r="CH1918" s="18" t="s">
        <v>1887</v>
      </c>
      <c r="CI1918" s="18" t="s">
        <v>437</v>
      </c>
      <c r="CJ1918" s="18">
        <v>9.9900000000000006E-3</v>
      </c>
      <c r="CK1918" s="18" t="s">
        <v>1871</v>
      </c>
      <c r="CL1918" s="18" t="s">
        <v>479</v>
      </c>
      <c r="CM1918" s="18">
        <v>9</v>
      </c>
      <c r="CN1918" s="18" t="s">
        <v>561</v>
      </c>
      <c r="CO1918" s="18" t="s">
        <v>257</v>
      </c>
      <c r="CP1918" s="18">
        <v>1.0800000000000001E-2</v>
      </c>
      <c r="CQ1918" s="18">
        <v>8.0999999999999996E-4</v>
      </c>
      <c r="CR1918" s="18">
        <f t="shared" si="413"/>
        <v>8.0999999999999996E-4</v>
      </c>
      <c r="CS1918" s="18" t="s">
        <v>557</v>
      </c>
      <c r="CT1918" s="18">
        <v>84</v>
      </c>
      <c r="CU1918" s="18" t="s">
        <v>522</v>
      </c>
      <c r="CV1918" s="18" t="s">
        <v>257</v>
      </c>
      <c r="CW1918" s="18" t="s">
        <v>257</v>
      </c>
      <c r="CX1918" s="3" t="s">
        <v>1888</v>
      </c>
      <c r="CY1918" s="18" t="s">
        <v>302</v>
      </c>
      <c r="CZ1918" s="18">
        <v>2.7</v>
      </c>
      <c r="DA1918" s="18" t="s">
        <v>2279</v>
      </c>
      <c r="DB1918" s="18" t="s">
        <v>479</v>
      </c>
      <c r="DC1918" s="18">
        <v>9</v>
      </c>
      <c r="DD1918" s="18"/>
      <c r="DE1918" s="63" t="s">
        <v>257</v>
      </c>
      <c r="DF1918" s="18">
        <v>3.3</v>
      </c>
      <c r="DG1918" s="18">
        <v>0.6</v>
      </c>
      <c r="DH1918" s="18">
        <f t="shared" ref="DH1918:DH1923" si="414">DF1918-CZ1918</f>
        <v>0.59999999999999964</v>
      </c>
      <c r="DI1918" s="18" t="s">
        <v>363</v>
      </c>
      <c r="DJ1918" s="18">
        <v>84</v>
      </c>
      <c r="DK1918" s="18" t="s">
        <v>522</v>
      </c>
      <c r="DL1918" s="18" t="s">
        <v>257</v>
      </c>
      <c r="DM1918" s="18" t="s">
        <v>257</v>
      </c>
      <c r="DN1918" s="18" t="s">
        <v>1894</v>
      </c>
      <c r="DO1918" s="56">
        <v>1</v>
      </c>
      <c r="DP1918" s="56"/>
      <c r="DQ1918" s="56"/>
      <c r="DR1918" s="56"/>
      <c r="DS1918" s="56"/>
      <c r="DT1918" s="56"/>
      <c r="DU1918" s="56"/>
      <c r="DV1918" s="56">
        <v>0</v>
      </c>
      <c r="DW1918" s="56">
        <v>0</v>
      </c>
      <c r="DX1918" s="56"/>
      <c r="DY1918" s="56"/>
      <c r="DZ1918" s="18">
        <v>0</v>
      </c>
      <c r="EA1918" s="56"/>
      <c r="EB1918" s="56"/>
      <c r="EC1918" s="56"/>
      <c r="ED1918" s="56"/>
      <c r="EE1918" s="71">
        <v>0</v>
      </c>
      <c r="EF1918" s="71">
        <v>0</v>
      </c>
      <c r="EG1918" s="71">
        <v>0</v>
      </c>
      <c r="EH1918" s="18"/>
      <c r="EI1918" s="18">
        <f t="array" ref="EI1918">IF(SUMPRODUCT(--(DO1918:DS1918&lt;&gt;""))=0, 0,1)</f>
        <v>1</v>
      </c>
      <c r="EJ1918" s="18">
        <f t="array" ref="EJ1918">IF(SUMPRODUCT(--(DT1918:EG1918&lt;&gt;""))=0, 0,1)</f>
        <v>1</v>
      </c>
      <c r="EK1918" s="18" cm="1">
        <f t="array" ref="EK1918">IF(SUMPRODUCT(--(EC1918:EG1918&lt;&gt;""))=0, 0,1)</f>
        <v>1</v>
      </c>
      <c r="EL1918" s="18">
        <f t="array" ref="EL1918">IF(SUMPRODUCT(--(EE1918:EG1918&lt;&gt;""))=0, 0,1)</f>
        <v>1</v>
      </c>
      <c r="EM1918" s="18">
        <f t="shared" si="397"/>
        <v>1</v>
      </c>
      <c r="EN1918" s="18">
        <f t="shared" si="398"/>
        <v>1</v>
      </c>
      <c r="EO1918" s="18">
        <f t="shared" si="399"/>
        <v>0</v>
      </c>
      <c r="EP1918" s="18">
        <f t="shared" si="400"/>
        <v>0</v>
      </c>
      <c r="EQ1918" s="18">
        <f t="shared" si="333"/>
        <v>0</v>
      </c>
      <c r="ER1918" s="18" t="s">
        <v>2081</v>
      </c>
      <c r="ES1918" s="59">
        <v>43969</v>
      </c>
      <c r="ET1918" s="18" t="s">
        <v>1873</v>
      </c>
      <c r="EU1918" s="18"/>
    </row>
    <row r="1919" spans="1:151" s="1" customFormat="1" ht="15.75" customHeight="1" x14ac:dyDescent="0.2">
      <c r="A1919" s="5" t="s">
        <v>1996</v>
      </c>
      <c r="B1919" s="24" t="s">
        <v>2267</v>
      </c>
      <c r="C1919" s="56">
        <v>1</v>
      </c>
      <c r="D1919" s="18" t="s">
        <v>2682</v>
      </c>
      <c r="E1919" s="18" t="s">
        <v>2956</v>
      </c>
      <c r="F1919" s="18" t="s">
        <v>553</v>
      </c>
      <c r="G1919" s="18" t="s">
        <v>467</v>
      </c>
      <c r="H1919" s="18" t="s">
        <v>468</v>
      </c>
      <c r="I1919" s="18" t="s">
        <v>552</v>
      </c>
      <c r="J1919" s="18" t="s">
        <v>257</v>
      </c>
      <c r="K1919" s="18" t="s">
        <v>257</v>
      </c>
      <c r="L1919" s="18" t="s">
        <v>257</v>
      </c>
      <c r="M1919" s="18" t="s">
        <v>253</v>
      </c>
      <c r="N1919" s="56">
        <v>74</v>
      </c>
      <c r="O1919" s="18" t="s">
        <v>2268</v>
      </c>
      <c r="P1919" s="18" t="s">
        <v>2128</v>
      </c>
      <c r="Q1919" s="18" t="s">
        <v>254</v>
      </c>
      <c r="R1919" s="18" t="s">
        <v>2269</v>
      </c>
      <c r="S1919" s="18" t="s">
        <v>2274</v>
      </c>
      <c r="T1919" s="26" t="s">
        <v>257</v>
      </c>
      <c r="U1919" s="26" t="s">
        <v>257</v>
      </c>
      <c r="V1919" s="26" t="s">
        <v>257</v>
      </c>
      <c r="W1919" s="26" t="s">
        <v>257</v>
      </c>
      <c r="X1919" s="18" t="s">
        <v>2271</v>
      </c>
      <c r="Y1919" s="18">
        <v>1.31</v>
      </c>
      <c r="Z1919" s="18" t="s">
        <v>2202</v>
      </c>
      <c r="AA1919" s="18" t="s">
        <v>257</v>
      </c>
      <c r="AB1919" s="55">
        <f t="shared" si="410"/>
        <v>1.31</v>
      </c>
      <c r="AC1919" s="18" t="s">
        <v>479</v>
      </c>
      <c r="AD1919" s="18">
        <v>14</v>
      </c>
      <c r="AE1919" s="18" t="s">
        <v>2272</v>
      </c>
      <c r="AF1919" s="18">
        <v>0.04</v>
      </c>
      <c r="AG1919" s="18">
        <v>0.04</v>
      </c>
      <c r="AH1919" s="18" t="s">
        <v>557</v>
      </c>
      <c r="AI1919" s="18">
        <v>84</v>
      </c>
      <c r="AJ1919" s="18" t="s">
        <v>522</v>
      </c>
      <c r="AK1919" s="18">
        <v>84</v>
      </c>
      <c r="AL1919" s="18" t="s">
        <v>2273</v>
      </c>
      <c r="AM1919" s="18" t="s">
        <v>1907</v>
      </c>
      <c r="AN1919" s="18">
        <v>0</v>
      </c>
      <c r="AO1919" s="18" t="s">
        <v>1865</v>
      </c>
      <c r="AP1919" s="18" t="s">
        <v>1866</v>
      </c>
      <c r="AQ1919" s="18">
        <v>9</v>
      </c>
      <c r="AR1919" s="18" t="s">
        <v>561</v>
      </c>
      <c r="AS1919" s="18" t="s">
        <v>257</v>
      </c>
      <c r="AT1919" s="18" t="s">
        <v>257</v>
      </c>
      <c r="AU1919" s="18" t="s">
        <v>257</v>
      </c>
      <c r="AV1919" s="18" t="s">
        <v>257</v>
      </c>
      <c r="AW1919" s="18" t="s">
        <v>257</v>
      </c>
      <c r="AX1919" s="18">
        <v>84</v>
      </c>
      <c r="AY1919" s="18" t="s">
        <v>522</v>
      </c>
      <c r="AZ1919" s="18" t="s">
        <v>257</v>
      </c>
      <c r="BA1919" s="18" t="s">
        <v>257</v>
      </c>
      <c r="BB1919" s="18" t="s">
        <v>1868</v>
      </c>
      <c r="BC1919" s="18"/>
      <c r="BD1919" s="18"/>
      <c r="BE1919" s="18"/>
      <c r="BF1919" s="18"/>
      <c r="BG1919" s="18"/>
      <c r="BH1919" s="18"/>
      <c r="BI1919" s="18"/>
      <c r="BJ1919" s="18"/>
      <c r="BK1919" s="18"/>
      <c r="BL1919" s="18"/>
      <c r="BM1919" s="18"/>
      <c r="BN1919" s="18"/>
      <c r="BO1919" s="18"/>
      <c r="BP1919" s="18"/>
      <c r="BQ1919" s="18"/>
      <c r="BR1919" s="18"/>
      <c r="BS1919" s="18" t="s">
        <v>307</v>
      </c>
      <c r="BT1919" s="63">
        <v>0.66700000000000004</v>
      </c>
      <c r="BU1919" s="18" t="s">
        <v>563</v>
      </c>
      <c r="BV1919" s="18" t="s">
        <v>479</v>
      </c>
      <c r="BW1919" s="18">
        <v>9</v>
      </c>
      <c r="BX1919" s="18" t="s">
        <v>561</v>
      </c>
      <c r="BY1919" s="63" t="s">
        <v>257</v>
      </c>
      <c r="BZ1919" s="63">
        <v>0.67600000000000005</v>
      </c>
      <c r="CA1919" s="63">
        <v>9.0000000000000097E-3</v>
      </c>
      <c r="CB1919" s="63">
        <f t="shared" si="411"/>
        <v>9.000000000000008E-3</v>
      </c>
      <c r="CC1919" s="18" t="s">
        <v>557</v>
      </c>
      <c r="CD1919" s="18">
        <v>84</v>
      </c>
      <c r="CE1919" s="18" t="s">
        <v>522</v>
      </c>
      <c r="CF1919" s="18" t="s">
        <v>257</v>
      </c>
      <c r="CG1919" s="18" t="s">
        <v>257</v>
      </c>
      <c r="CH1919" s="18" t="s">
        <v>1887</v>
      </c>
      <c r="CI1919" s="18" t="s">
        <v>437</v>
      </c>
      <c r="CJ1919" s="18">
        <v>9.1800000000000007E-3</v>
      </c>
      <c r="CK1919" s="18" t="s">
        <v>1871</v>
      </c>
      <c r="CL1919" s="18" t="s">
        <v>479</v>
      </c>
      <c r="CM1919" s="18">
        <v>9</v>
      </c>
      <c r="CN1919" s="18" t="s">
        <v>561</v>
      </c>
      <c r="CO1919" s="18" t="s">
        <v>257</v>
      </c>
      <c r="CP1919" s="18">
        <v>1.03E-2</v>
      </c>
      <c r="CQ1919" s="18">
        <v>1.1199999999999999E-3</v>
      </c>
      <c r="CR1919" s="18">
        <f t="shared" si="413"/>
        <v>1.1199999999999995E-3</v>
      </c>
      <c r="CS1919" s="18" t="s">
        <v>557</v>
      </c>
      <c r="CT1919" s="18">
        <v>84</v>
      </c>
      <c r="CU1919" s="18" t="s">
        <v>522</v>
      </c>
      <c r="CV1919" s="18" t="s">
        <v>257</v>
      </c>
      <c r="CW1919" s="18" t="s">
        <v>257</v>
      </c>
      <c r="CX1919" s="3" t="s">
        <v>1888</v>
      </c>
      <c r="CY1919" s="18" t="s">
        <v>302</v>
      </c>
      <c r="CZ1919" s="18">
        <v>2.4</v>
      </c>
      <c r="DA1919" s="18" t="s">
        <v>2279</v>
      </c>
      <c r="DB1919" s="18" t="s">
        <v>479</v>
      </c>
      <c r="DC1919" s="18">
        <v>9</v>
      </c>
      <c r="DD1919" s="18"/>
      <c r="DE1919" s="63" t="s">
        <v>257</v>
      </c>
      <c r="DF1919" s="57">
        <v>3</v>
      </c>
      <c r="DG1919" s="18">
        <v>0.6</v>
      </c>
      <c r="DH1919" s="57">
        <f t="shared" si="414"/>
        <v>0.60000000000000009</v>
      </c>
      <c r="DI1919" s="18" t="s">
        <v>363</v>
      </c>
      <c r="DJ1919" s="18">
        <v>84</v>
      </c>
      <c r="DK1919" s="18" t="s">
        <v>522</v>
      </c>
      <c r="DL1919" s="18" t="s">
        <v>257</v>
      </c>
      <c r="DM1919" s="18" t="s">
        <v>257</v>
      </c>
      <c r="DN1919" s="18" t="s">
        <v>1894</v>
      </c>
      <c r="DO1919" s="56">
        <v>1</v>
      </c>
      <c r="DP1919" s="56"/>
      <c r="DQ1919" s="56"/>
      <c r="DR1919" s="56"/>
      <c r="DS1919" s="56"/>
      <c r="DT1919" s="56"/>
      <c r="DU1919" s="56"/>
      <c r="DV1919" s="56">
        <v>0</v>
      </c>
      <c r="DW1919" s="56">
        <v>0</v>
      </c>
      <c r="DX1919" s="56"/>
      <c r="DY1919" s="56"/>
      <c r="DZ1919" s="18">
        <v>0</v>
      </c>
      <c r="EA1919" s="56"/>
      <c r="EB1919" s="56"/>
      <c r="EC1919" s="56"/>
      <c r="ED1919" s="56"/>
      <c r="EE1919" s="71">
        <v>0</v>
      </c>
      <c r="EF1919" s="71">
        <v>0</v>
      </c>
      <c r="EG1919" s="71">
        <v>0</v>
      </c>
      <c r="EH1919" s="18"/>
      <c r="EI1919" s="18">
        <f t="array" ref="EI1919">IF(SUMPRODUCT(--(DO1919:DS1919&lt;&gt;""))=0, 0,1)</f>
        <v>1</v>
      </c>
      <c r="EJ1919" s="18">
        <f t="array" ref="EJ1919">IF(SUMPRODUCT(--(DT1919:EG1919&lt;&gt;""))=0, 0,1)</f>
        <v>1</v>
      </c>
      <c r="EK1919" s="18" cm="1">
        <f t="array" ref="EK1919">IF(SUMPRODUCT(--(EC1919:EG1919&lt;&gt;""))=0, 0,1)</f>
        <v>1</v>
      </c>
      <c r="EL1919" s="18">
        <f t="array" ref="EL1919">IF(SUMPRODUCT(--(EE1919:EG1919&lt;&gt;""))=0, 0,1)</f>
        <v>1</v>
      </c>
      <c r="EM1919" s="18">
        <f t="shared" si="397"/>
        <v>1</v>
      </c>
      <c r="EN1919" s="18">
        <f t="shared" si="398"/>
        <v>1</v>
      </c>
      <c r="EO1919" s="18">
        <f t="shared" si="399"/>
        <v>0</v>
      </c>
      <c r="EP1919" s="18">
        <f t="shared" si="400"/>
        <v>0</v>
      </c>
      <c r="EQ1919" s="18">
        <f t="shared" si="333"/>
        <v>0</v>
      </c>
      <c r="ER1919" s="18" t="s">
        <v>2081</v>
      </c>
      <c r="ES1919" s="59">
        <v>43969</v>
      </c>
      <c r="ET1919" s="18" t="s">
        <v>1873</v>
      </c>
      <c r="EU1919" s="18"/>
    </row>
    <row r="1920" spans="1:151" s="1" customFormat="1" ht="15.75" customHeight="1" x14ac:dyDescent="0.2">
      <c r="A1920" s="5" t="s">
        <v>1996</v>
      </c>
      <c r="B1920" s="24" t="s">
        <v>2267</v>
      </c>
      <c r="C1920" s="56">
        <v>1</v>
      </c>
      <c r="D1920" s="18" t="s">
        <v>2683</v>
      </c>
      <c r="E1920" s="18" t="s">
        <v>2956</v>
      </c>
      <c r="F1920" s="18" t="s">
        <v>553</v>
      </c>
      <c r="G1920" s="18" t="s">
        <v>467</v>
      </c>
      <c r="H1920" s="18" t="s">
        <v>468</v>
      </c>
      <c r="I1920" s="18" t="s">
        <v>552</v>
      </c>
      <c r="J1920" s="18" t="s">
        <v>257</v>
      </c>
      <c r="K1920" s="18" t="s">
        <v>257</v>
      </c>
      <c r="L1920" s="18" t="s">
        <v>257</v>
      </c>
      <c r="M1920" s="18" t="s">
        <v>253</v>
      </c>
      <c r="N1920" s="56">
        <v>74</v>
      </c>
      <c r="O1920" s="18" t="s">
        <v>2268</v>
      </c>
      <c r="P1920" s="18" t="s">
        <v>2128</v>
      </c>
      <c r="Q1920" s="18" t="s">
        <v>254</v>
      </c>
      <c r="R1920" s="18" t="s">
        <v>2269</v>
      </c>
      <c r="S1920" s="18" t="s">
        <v>2275</v>
      </c>
      <c r="T1920" s="26" t="s">
        <v>257</v>
      </c>
      <c r="U1920" s="26" t="s">
        <v>257</v>
      </c>
      <c r="V1920" s="26" t="s">
        <v>257</v>
      </c>
      <c r="W1920" s="26" t="s">
        <v>257</v>
      </c>
      <c r="X1920" s="18" t="s">
        <v>2271</v>
      </c>
      <c r="Y1920" s="18">
        <v>3.22</v>
      </c>
      <c r="Z1920" s="18" t="s">
        <v>2202</v>
      </c>
      <c r="AA1920" s="18" t="s">
        <v>257</v>
      </c>
      <c r="AB1920" s="55">
        <f t="shared" si="410"/>
        <v>3.22</v>
      </c>
      <c r="AC1920" s="18" t="s">
        <v>479</v>
      </c>
      <c r="AD1920" s="18">
        <v>14</v>
      </c>
      <c r="AE1920" s="18" t="s">
        <v>2272</v>
      </c>
      <c r="AF1920" s="18">
        <v>7.0000000000000007E-2</v>
      </c>
      <c r="AG1920" s="18">
        <v>7.0000000000000007E-2</v>
      </c>
      <c r="AH1920" s="18" t="s">
        <v>557</v>
      </c>
      <c r="AI1920" s="18">
        <v>84</v>
      </c>
      <c r="AJ1920" s="18" t="s">
        <v>522</v>
      </c>
      <c r="AK1920" s="18">
        <v>84</v>
      </c>
      <c r="AL1920" s="18" t="s">
        <v>2273</v>
      </c>
      <c r="AM1920" s="18" t="s">
        <v>1907</v>
      </c>
      <c r="AN1920" s="18">
        <v>0</v>
      </c>
      <c r="AO1920" s="18" t="s">
        <v>1865</v>
      </c>
      <c r="AP1920" s="18" t="s">
        <v>1866</v>
      </c>
      <c r="AQ1920" s="18">
        <v>9</v>
      </c>
      <c r="AR1920" s="18" t="s">
        <v>561</v>
      </c>
      <c r="AS1920" s="18" t="s">
        <v>257</v>
      </c>
      <c r="AT1920" s="18" t="s">
        <v>257</v>
      </c>
      <c r="AU1920" s="18" t="s">
        <v>257</v>
      </c>
      <c r="AV1920" s="18" t="s">
        <v>257</v>
      </c>
      <c r="AW1920" s="18" t="s">
        <v>257</v>
      </c>
      <c r="AX1920" s="18">
        <v>84</v>
      </c>
      <c r="AY1920" s="18" t="s">
        <v>522</v>
      </c>
      <c r="AZ1920" s="18" t="s">
        <v>257</v>
      </c>
      <c r="BA1920" s="18" t="s">
        <v>257</v>
      </c>
      <c r="BB1920" s="18" t="s">
        <v>1868</v>
      </c>
      <c r="BC1920" s="18"/>
      <c r="BD1920" s="18"/>
      <c r="BE1920" s="18"/>
      <c r="BF1920" s="18"/>
      <c r="BG1920" s="18"/>
      <c r="BH1920" s="18"/>
      <c r="BI1920" s="18"/>
      <c r="BJ1920" s="18"/>
      <c r="BK1920" s="18"/>
      <c r="BL1920" s="18"/>
      <c r="BM1920" s="18"/>
      <c r="BN1920" s="18"/>
      <c r="BO1920" s="18"/>
      <c r="BP1920" s="18"/>
      <c r="BQ1920" s="18"/>
      <c r="BR1920" s="18"/>
      <c r="BS1920" s="18" t="s">
        <v>307</v>
      </c>
      <c r="BT1920" s="63">
        <v>0.66</v>
      </c>
      <c r="BU1920" s="18" t="s">
        <v>563</v>
      </c>
      <c r="BV1920" s="18" t="s">
        <v>479</v>
      </c>
      <c r="BW1920" s="18">
        <v>9</v>
      </c>
      <c r="BX1920" s="18" t="s">
        <v>561</v>
      </c>
      <c r="BY1920" s="63" t="s">
        <v>257</v>
      </c>
      <c r="BZ1920" s="63">
        <v>0.66900000000000004</v>
      </c>
      <c r="CA1920" s="63">
        <v>9.0000000000000097E-3</v>
      </c>
      <c r="CB1920" s="63">
        <f t="shared" si="411"/>
        <v>9.000000000000008E-3</v>
      </c>
      <c r="CC1920" s="18" t="s">
        <v>557</v>
      </c>
      <c r="CD1920" s="18">
        <v>84</v>
      </c>
      <c r="CE1920" s="18" t="s">
        <v>522</v>
      </c>
      <c r="CF1920" s="18" t="s">
        <v>257</v>
      </c>
      <c r="CG1920" s="18" t="s">
        <v>257</v>
      </c>
      <c r="CH1920" s="18" t="s">
        <v>1887</v>
      </c>
      <c r="CI1920" s="18" t="s">
        <v>437</v>
      </c>
      <c r="CJ1920" s="18">
        <v>7.7799999999999996E-3</v>
      </c>
      <c r="CK1920" s="18" t="s">
        <v>1871</v>
      </c>
      <c r="CL1920" s="18" t="s">
        <v>479</v>
      </c>
      <c r="CM1920" s="18">
        <v>9</v>
      </c>
      <c r="CN1920" s="18" t="s">
        <v>561</v>
      </c>
      <c r="CO1920" s="18" t="s">
        <v>257</v>
      </c>
      <c r="CP1920" s="18">
        <v>8.2100000000000003E-3</v>
      </c>
      <c r="CQ1920" s="18">
        <v>4.2999999999999999E-4</v>
      </c>
      <c r="CR1920" s="18">
        <f t="shared" si="413"/>
        <v>4.3000000000000069E-4</v>
      </c>
      <c r="CS1920" s="18" t="s">
        <v>557</v>
      </c>
      <c r="CT1920" s="18">
        <v>84</v>
      </c>
      <c r="CU1920" s="18" t="s">
        <v>522</v>
      </c>
      <c r="CV1920" s="18" t="s">
        <v>257</v>
      </c>
      <c r="CW1920" s="18" t="s">
        <v>257</v>
      </c>
      <c r="CX1920" s="3" t="s">
        <v>1888</v>
      </c>
      <c r="CY1920" s="18" t="s">
        <v>302</v>
      </c>
      <c r="CZ1920" s="18">
        <v>3</v>
      </c>
      <c r="DA1920" s="18" t="s">
        <v>2279</v>
      </c>
      <c r="DB1920" s="18" t="s">
        <v>479</v>
      </c>
      <c r="DC1920" s="18">
        <v>9</v>
      </c>
      <c r="DD1920" s="18"/>
      <c r="DE1920" s="63" t="s">
        <v>257</v>
      </c>
      <c r="DF1920" s="18">
        <v>3.6</v>
      </c>
      <c r="DG1920" s="18">
        <v>0.6</v>
      </c>
      <c r="DH1920" s="18">
        <f t="shared" si="414"/>
        <v>0.60000000000000009</v>
      </c>
      <c r="DI1920" s="18" t="s">
        <v>363</v>
      </c>
      <c r="DJ1920" s="18">
        <v>84</v>
      </c>
      <c r="DK1920" s="18" t="s">
        <v>522</v>
      </c>
      <c r="DL1920" s="18" t="s">
        <v>257</v>
      </c>
      <c r="DM1920" s="18" t="s">
        <v>257</v>
      </c>
      <c r="DN1920" s="18" t="s">
        <v>1894</v>
      </c>
      <c r="DO1920" s="56">
        <v>1</v>
      </c>
      <c r="DP1920" s="56"/>
      <c r="DQ1920" s="56"/>
      <c r="DR1920" s="56"/>
      <c r="DS1920" s="56"/>
      <c r="DT1920" s="56"/>
      <c r="DU1920" s="56"/>
      <c r="DV1920" s="56">
        <v>0</v>
      </c>
      <c r="DW1920" s="56">
        <v>0</v>
      </c>
      <c r="DX1920" s="56"/>
      <c r="DY1920" s="56"/>
      <c r="DZ1920" s="18">
        <v>1</v>
      </c>
      <c r="EA1920" s="56"/>
      <c r="EB1920" s="56"/>
      <c r="EC1920" s="56"/>
      <c r="ED1920" s="56"/>
      <c r="EE1920" s="71">
        <v>0</v>
      </c>
      <c r="EF1920" s="71">
        <v>0</v>
      </c>
      <c r="EG1920" s="71">
        <v>0</v>
      </c>
      <c r="EH1920" s="18"/>
      <c r="EI1920" s="18">
        <f t="array" ref="EI1920">IF(SUMPRODUCT(--(DO1920:DS1920&lt;&gt;""))=0, 0,1)</f>
        <v>1</v>
      </c>
      <c r="EJ1920" s="18">
        <f t="array" ref="EJ1920">IF(SUMPRODUCT(--(DT1920:EG1920&lt;&gt;""))=0, 0,1)</f>
        <v>1</v>
      </c>
      <c r="EK1920" s="18" cm="1">
        <f t="array" ref="EK1920">IF(SUMPRODUCT(--(EC1920:EG1920&lt;&gt;""))=0, 0,1)</f>
        <v>1</v>
      </c>
      <c r="EL1920" s="18">
        <f t="array" ref="EL1920">IF(SUMPRODUCT(--(EE1920:EG1920&lt;&gt;""))=0, 0,1)</f>
        <v>1</v>
      </c>
      <c r="EM1920" s="18">
        <f t="shared" si="397"/>
        <v>1</v>
      </c>
      <c r="EN1920" s="18">
        <f t="shared" si="398"/>
        <v>1</v>
      </c>
      <c r="EO1920" s="18">
        <f t="shared" si="399"/>
        <v>1</v>
      </c>
      <c r="EP1920" s="18">
        <f t="shared" si="400"/>
        <v>0</v>
      </c>
      <c r="EQ1920" s="18">
        <f t="shared" si="333"/>
        <v>0</v>
      </c>
      <c r="ER1920" s="18" t="s">
        <v>2081</v>
      </c>
      <c r="ES1920" s="59">
        <v>43969</v>
      </c>
      <c r="ET1920" s="18" t="s">
        <v>1873</v>
      </c>
      <c r="EU1920" s="18"/>
    </row>
    <row r="1921" spans="1:151" s="1" customFormat="1" ht="15.75" customHeight="1" x14ac:dyDescent="0.2">
      <c r="A1921" s="5" t="s">
        <v>1996</v>
      </c>
      <c r="B1921" s="24" t="s">
        <v>2267</v>
      </c>
      <c r="C1921" s="56">
        <v>1</v>
      </c>
      <c r="D1921" s="18" t="s">
        <v>2684</v>
      </c>
      <c r="E1921" s="18" t="s">
        <v>2956</v>
      </c>
      <c r="F1921" s="18" t="s">
        <v>553</v>
      </c>
      <c r="G1921" s="18" t="s">
        <v>467</v>
      </c>
      <c r="H1921" s="18" t="s">
        <v>468</v>
      </c>
      <c r="I1921" s="18" t="s">
        <v>552</v>
      </c>
      <c r="J1921" s="18" t="s">
        <v>257</v>
      </c>
      <c r="K1921" s="18" t="s">
        <v>257</v>
      </c>
      <c r="L1921" s="18" t="s">
        <v>257</v>
      </c>
      <c r="M1921" s="18" t="s">
        <v>253</v>
      </c>
      <c r="N1921" s="56">
        <v>74</v>
      </c>
      <c r="O1921" s="18" t="s">
        <v>2268</v>
      </c>
      <c r="P1921" s="18" t="s">
        <v>2128</v>
      </c>
      <c r="Q1921" s="18" t="s">
        <v>254</v>
      </c>
      <c r="R1921" s="18" t="s">
        <v>2269</v>
      </c>
      <c r="S1921" s="18" t="s">
        <v>2276</v>
      </c>
      <c r="T1921" s="26" t="s">
        <v>257</v>
      </c>
      <c r="U1921" s="26" t="s">
        <v>257</v>
      </c>
      <c r="V1921" s="26" t="s">
        <v>257</v>
      </c>
      <c r="W1921" s="26" t="s">
        <v>257</v>
      </c>
      <c r="X1921" s="18" t="s">
        <v>2271</v>
      </c>
      <c r="Y1921" s="18">
        <v>10.8</v>
      </c>
      <c r="Z1921" s="18" t="s">
        <v>2202</v>
      </c>
      <c r="AA1921" s="18" t="s">
        <v>257</v>
      </c>
      <c r="AB1921" s="55">
        <f t="shared" si="410"/>
        <v>10.8</v>
      </c>
      <c r="AC1921" s="18" t="s">
        <v>479</v>
      </c>
      <c r="AD1921" s="18">
        <v>14</v>
      </c>
      <c r="AE1921" s="18" t="s">
        <v>2272</v>
      </c>
      <c r="AF1921" s="18">
        <v>0.2</v>
      </c>
      <c r="AG1921" s="18">
        <v>0.2</v>
      </c>
      <c r="AH1921" s="18" t="s">
        <v>557</v>
      </c>
      <c r="AI1921" s="18">
        <v>84</v>
      </c>
      <c r="AJ1921" s="18" t="s">
        <v>522</v>
      </c>
      <c r="AK1921" s="18">
        <v>84</v>
      </c>
      <c r="AL1921" s="18" t="s">
        <v>2273</v>
      </c>
      <c r="AM1921" s="18" t="s">
        <v>1907</v>
      </c>
      <c r="AN1921" s="18">
        <v>0</v>
      </c>
      <c r="AO1921" s="18" t="s">
        <v>1865</v>
      </c>
      <c r="AP1921" s="18" t="s">
        <v>1866</v>
      </c>
      <c r="AQ1921" s="18">
        <v>9</v>
      </c>
      <c r="AR1921" s="18" t="s">
        <v>561</v>
      </c>
      <c r="AS1921" s="18" t="s">
        <v>257</v>
      </c>
      <c r="AT1921" s="18" t="s">
        <v>257</v>
      </c>
      <c r="AU1921" s="18" t="s">
        <v>257</v>
      </c>
      <c r="AV1921" s="18" t="s">
        <v>257</v>
      </c>
      <c r="AW1921" s="18" t="s">
        <v>257</v>
      </c>
      <c r="AX1921" s="18">
        <v>84</v>
      </c>
      <c r="AY1921" s="18" t="s">
        <v>522</v>
      </c>
      <c r="AZ1921" s="18" t="s">
        <v>257</v>
      </c>
      <c r="BA1921" s="18" t="s">
        <v>257</v>
      </c>
      <c r="BB1921" s="18" t="s">
        <v>1868</v>
      </c>
      <c r="BC1921" s="18"/>
      <c r="BD1921" s="18"/>
      <c r="BE1921" s="18"/>
      <c r="BF1921" s="18"/>
      <c r="BG1921" s="18"/>
      <c r="BH1921" s="18"/>
      <c r="BI1921" s="18"/>
      <c r="BJ1921" s="18"/>
      <c r="BK1921" s="18"/>
      <c r="BL1921" s="18"/>
      <c r="BM1921" s="18"/>
      <c r="BN1921" s="18"/>
      <c r="BO1921" s="18"/>
      <c r="BP1921" s="18"/>
      <c r="BQ1921" s="18"/>
      <c r="BR1921" s="18"/>
      <c r="BS1921" s="18" t="s">
        <v>307</v>
      </c>
      <c r="BT1921" s="63">
        <v>0.66</v>
      </c>
      <c r="BU1921" s="18" t="s">
        <v>563</v>
      </c>
      <c r="BV1921" s="18" t="s">
        <v>479</v>
      </c>
      <c r="BW1921" s="18">
        <v>9</v>
      </c>
      <c r="BX1921" s="18" t="s">
        <v>561</v>
      </c>
      <c r="BY1921" s="63" t="s">
        <v>257</v>
      </c>
      <c r="BZ1921" s="63">
        <v>0.67600000000000005</v>
      </c>
      <c r="CA1921" s="63">
        <v>1.6E-2</v>
      </c>
      <c r="CB1921" s="63">
        <f t="shared" si="411"/>
        <v>1.6000000000000014E-2</v>
      </c>
      <c r="CC1921" s="18" t="s">
        <v>557</v>
      </c>
      <c r="CD1921" s="18">
        <v>84</v>
      </c>
      <c r="CE1921" s="18" t="s">
        <v>522</v>
      </c>
      <c r="CF1921" s="18" t="s">
        <v>257</v>
      </c>
      <c r="CG1921" s="18" t="s">
        <v>257</v>
      </c>
      <c r="CH1921" s="18" t="s">
        <v>1887</v>
      </c>
      <c r="CI1921" s="18" t="s">
        <v>437</v>
      </c>
      <c r="CJ1921" s="18">
        <v>7.5100000000000002E-3</v>
      </c>
      <c r="CK1921" s="18" t="s">
        <v>1871</v>
      </c>
      <c r="CL1921" s="18" t="s">
        <v>479</v>
      </c>
      <c r="CM1921" s="18">
        <v>9</v>
      </c>
      <c r="CN1921" s="18" t="s">
        <v>561</v>
      </c>
      <c r="CO1921" s="18" t="s">
        <v>257</v>
      </c>
      <c r="CP1921" s="18">
        <v>8.0800000000000004E-3</v>
      </c>
      <c r="CQ1921" s="18">
        <v>5.6999999999999998E-4</v>
      </c>
      <c r="CR1921" s="18">
        <f t="shared" si="413"/>
        <v>5.7000000000000019E-4</v>
      </c>
      <c r="CS1921" s="18" t="s">
        <v>557</v>
      </c>
      <c r="CT1921" s="18">
        <v>84</v>
      </c>
      <c r="CU1921" s="18" t="s">
        <v>522</v>
      </c>
      <c r="CV1921" s="18" t="s">
        <v>257</v>
      </c>
      <c r="CW1921" s="18" t="s">
        <v>257</v>
      </c>
      <c r="CX1921" s="3" t="s">
        <v>1888</v>
      </c>
      <c r="CY1921" s="18" t="s">
        <v>302</v>
      </c>
      <c r="CZ1921" s="18">
        <v>3.7</v>
      </c>
      <c r="DA1921" s="18" t="s">
        <v>2279</v>
      </c>
      <c r="DB1921" s="18" t="s">
        <v>479</v>
      </c>
      <c r="DC1921" s="18">
        <v>9</v>
      </c>
      <c r="DD1921" s="18"/>
      <c r="DE1921" s="63" t="s">
        <v>257</v>
      </c>
      <c r="DF1921" s="18">
        <v>4.3</v>
      </c>
      <c r="DG1921" s="18">
        <v>0.6</v>
      </c>
      <c r="DH1921" s="18">
        <f t="shared" si="414"/>
        <v>0.59999999999999964</v>
      </c>
      <c r="DI1921" s="18" t="s">
        <v>363</v>
      </c>
      <c r="DJ1921" s="18">
        <v>84</v>
      </c>
      <c r="DK1921" s="18" t="s">
        <v>522</v>
      </c>
      <c r="DL1921" s="18" t="s">
        <v>257</v>
      </c>
      <c r="DM1921" s="18" t="s">
        <v>257</v>
      </c>
      <c r="DN1921" s="18" t="s">
        <v>1894</v>
      </c>
      <c r="DO1921" s="56">
        <v>1</v>
      </c>
      <c r="DP1921" s="56"/>
      <c r="DQ1921" s="56"/>
      <c r="DR1921" s="56"/>
      <c r="DS1921" s="56"/>
      <c r="DT1921" s="56"/>
      <c r="DU1921" s="56"/>
      <c r="DV1921" s="56">
        <v>0</v>
      </c>
      <c r="DW1921" s="56">
        <v>0</v>
      </c>
      <c r="DX1921" s="56"/>
      <c r="DY1921" s="56"/>
      <c r="DZ1921" s="18">
        <v>1</v>
      </c>
      <c r="EA1921" s="56"/>
      <c r="EB1921" s="56"/>
      <c r="EC1921" s="56"/>
      <c r="ED1921" s="56"/>
      <c r="EE1921" s="71">
        <v>0</v>
      </c>
      <c r="EF1921" s="71">
        <v>0</v>
      </c>
      <c r="EG1921" s="71">
        <v>0</v>
      </c>
      <c r="EH1921" s="18"/>
      <c r="EI1921" s="18">
        <f t="array" ref="EI1921">IF(SUMPRODUCT(--(DO1921:DS1921&lt;&gt;""))=0, 0,1)</f>
        <v>1</v>
      </c>
      <c r="EJ1921" s="18">
        <f t="array" ref="EJ1921">IF(SUMPRODUCT(--(DT1921:EG1921&lt;&gt;""))=0, 0,1)</f>
        <v>1</v>
      </c>
      <c r="EK1921" s="18" cm="1">
        <f t="array" ref="EK1921">IF(SUMPRODUCT(--(EC1921:EG1921&lt;&gt;""))=0, 0,1)</f>
        <v>1</v>
      </c>
      <c r="EL1921" s="18">
        <f t="array" ref="EL1921">IF(SUMPRODUCT(--(EE1921:EG1921&lt;&gt;""))=0, 0,1)</f>
        <v>1</v>
      </c>
      <c r="EM1921" s="18">
        <f t="shared" si="397"/>
        <v>1</v>
      </c>
      <c r="EN1921" s="18">
        <f t="shared" si="398"/>
        <v>1</v>
      </c>
      <c r="EO1921" s="18">
        <f t="shared" si="399"/>
        <v>1</v>
      </c>
      <c r="EP1921" s="18">
        <f t="shared" si="400"/>
        <v>0</v>
      </c>
      <c r="EQ1921" s="18">
        <f t="shared" si="333"/>
        <v>0</v>
      </c>
      <c r="ER1921" s="18" t="s">
        <v>2081</v>
      </c>
      <c r="ES1921" s="59">
        <v>43969</v>
      </c>
      <c r="ET1921" s="18" t="s">
        <v>1873</v>
      </c>
      <c r="EU1921" s="18"/>
    </row>
    <row r="1922" spans="1:151" s="1" customFormat="1" ht="15.75" customHeight="1" x14ac:dyDescent="0.2">
      <c r="A1922" s="5" t="s">
        <v>1996</v>
      </c>
      <c r="B1922" s="24" t="s">
        <v>2267</v>
      </c>
      <c r="C1922" s="56">
        <v>1</v>
      </c>
      <c r="D1922" s="18" t="s">
        <v>2685</v>
      </c>
      <c r="E1922" s="18" t="s">
        <v>2956</v>
      </c>
      <c r="F1922" s="18" t="s">
        <v>553</v>
      </c>
      <c r="G1922" s="18" t="s">
        <v>467</v>
      </c>
      <c r="H1922" s="18" t="s">
        <v>468</v>
      </c>
      <c r="I1922" s="18" t="s">
        <v>552</v>
      </c>
      <c r="J1922" s="18" t="s">
        <v>257</v>
      </c>
      <c r="K1922" s="18" t="s">
        <v>257</v>
      </c>
      <c r="L1922" s="18" t="s">
        <v>257</v>
      </c>
      <c r="M1922" s="18" t="s">
        <v>253</v>
      </c>
      <c r="N1922" s="56">
        <v>74</v>
      </c>
      <c r="O1922" s="18" t="s">
        <v>2268</v>
      </c>
      <c r="P1922" s="18" t="s">
        <v>2128</v>
      </c>
      <c r="Q1922" s="18" t="s">
        <v>254</v>
      </c>
      <c r="R1922" s="18" t="s">
        <v>2269</v>
      </c>
      <c r="S1922" s="18" t="s">
        <v>2277</v>
      </c>
      <c r="T1922" s="26" t="s">
        <v>257</v>
      </c>
      <c r="U1922" s="26" t="s">
        <v>257</v>
      </c>
      <c r="V1922" s="26" t="s">
        <v>257</v>
      </c>
      <c r="W1922" s="26" t="s">
        <v>257</v>
      </c>
      <c r="X1922" s="18" t="s">
        <v>2271</v>
      </c>
      <c r="Y1922" s="18">
        <v>29.1</v>
      </c>
      <c r="Z1922" s="18" t="s">
        <v>2202</v>
      </c>
      <c r="AA1922" s="18" t="s">
        <v>257</v>
      </c>
      <c r="AB1922" s="55">
        <f t="shared" si="410"/>
        <v>29.1</v>
      </c>
      <c r="AC1922" s="18" t="s">
        <v>479</v>
      </c>
      <c r="AD1922" s="18">
        <v>14</v>
      </c>
      <c r="AE1922" s="18" t="s">
        <v>2272</v>
      </c>
      <c r="AF1922" s="18">
        <v>0.5</v>
      </c>
      <c r="AG1922" s="18">
        <v>0.5</v>
      </c>
      <c r="AH1922" s="18" t="s">
        <v>557</v>
      </c>
      <c r="AI1922" s="18">
        <v>84</v>
      </c>
      <c r="AJ1922" s="18" t="s">
        <v>522</v>
      </c>
      <c r="AK1922" s="18">
        <v>84</v>
      </c>
      <c r="AL1922" s="18" t="s">
        <v>2273</v>
      </c>
      <c r="AM1922" s="18" t="s">
        <v>1907</v>
      </c>
      <c r="AN1922" s="18">
        <v>0</v>
      </c>
      <c r="AO1922" s="18" t="s">
        <v>1865</v>
      </c>
      <c r="AP1922" s="18" t="s">
        <v>1866</v>
      </c>
      <c r="AQ1922" s="18">
        <v>9</v>
      </c>
      <c r="AR1922" s="18" t="s">
        <v>561</v>
      </c>
      <c r="AS1922" s="18" t="s">
        <v>257</v>
      </c>
      <c r="AT1922" s="18" t="s">
        <v>257</v>
      </c>
      <c r="AU1922" s="18" t="s">
        <v>257</v>
      </c>
      <c r="AV1922" s="18" t="s">
        <v>257</v>
      </c>
      <c r="AW1922" s="18" t="s">
        <v>257</v>
      </c>
      <c r="AX1922" s="18">
        <v>84</v>
      </c>
      <c r="AY1922" s="18" t="s">
        <v>522</v>
      </c>
      <c r="AZ1922" s="18" t="s">
        <v>257</v>
      </c>
      <c r="BA1922" s="18" t="s">
        <v>257</v>
      </c>
      <c r="BB1922" s="18" t="s">
        <v>1868</v>
      </c>
      <c r="BC1922" s="18"/>
      <c r="BD1922" s="18"/>
      <c r="BE1922" s="18"/>
      <c r="BF1922" s="18"/>
      <c r="BG1922" s="18"/>
      <c r="BH1922" s="18"/>
      <c r="BI1922" s="18"/>
      <c r="BJ1922" s="18"/>
      <c r="BK1922" s="18"/>
      <c r="BL1922" s="18"/>
      <c r="BM1922" s="18"/>
      <c r="BN1922" s="18"/>
      <c r="BO1922" s="18"/>
      <c r="BP1922" s="18"/>
      <c r="BQ1922" s="18"/>
      <c r="BR1922" s="18"/>
      <c r="BS1922" s="18" t="s">
        <v>307</v>
      </c>
      <c r="BT1922" s="63">
        <v>0.61799999999999999</v>
      </c>
      <c r="BU1922" s="18" t="s">
        <v>563</v>
      </c>
      <c r="BV1922" s="18" t="s">
        <v>479</v>
      </c>
      <c r="BW1922" s="18">
        <v>9</v>
      </c>
      <c r="BX1922" s="18" t="s">
        <v>561</v>
      </c>
      <c r="BY1922" s="63" t="s">
        <v>257</v>
      </c>
      <c r="BZ1922" s="63">
        <v>0.625</v>
      </c>
      <c r="CA1922" s="63">
        <v>7.0000000000000097E-3</v>
      </c>
      <c r="CB1922" s="63">
        <f t="shared" si="411"/>
        <v>7.0000000000000062E-3</v>
      </c>
      <c r="CC1922" s="18" t="s">
        <v>557</v>
      </c>
      <c r="CD1922" s="18">
        <v>84</v>
      </c>
      <c r="CE1922" s="18" t="s">
        <v>522</v>
      </c>
      <c r="CF1922" s="18" t="s">
        <v>257</v>
      </c>
      <c r="CG1922" s="18" t="s">
        <v>257</v>
      </c>
      <c r="CH1922" s="18" t="s">
        <v>1887</v>
      </c>
      <c r="CI1922" s="18" t="s">
        <v>437</v>
      </c>
      <c r="CJ1922" s="18">
        <v>7.9399999999999991E-3</v>
      </c>
      <c r="CK1922" s="18" t="s">
        <v>1871</v>
      </c>
      <c r="CL1922" s="18" t="s">
        <v>479</v>
      </c>
      <c r="CM1922" s="18">
        <v>9</v>
      </c>
      <c r="CN1922" s="18" t="s">
        <v>561</v>
      </c>
      <c r="CO1922" s="18" t="s">
        <v>257</v>
      </c>
      <c r="CP1922" s="18">
        <v>8.2900000000000005E-3</v>
      </c>
      <c r="CQ1922" s="18">
        <v>3.5E-4</v>
      </c>
      <c r="CR1922" s="18">
        <f t="shared" si="413"/>
        <v>3.5000000000000135E-4</v>
      </c>
      <c r="CS1922" s="18" t="s">
        <v>557</v>
      </c>
      <c r="CT1922" s="18">
        <v>84</v>
      </c>
      <c r="CU1922" s="18" t="s">
        <v>522</v>
      </c>
      <c r="CV1922" s="18" t="s">
        <v>257</v>
      </c>
      <c r="CW1922" s="18" t="s">
        <v>257</v>
      </c>
      <c r="CX1922" s="3" t="s">
        <v>1888</v>
      </c>
      <c r="CY1922" s="18" t="s">
        <v>302</v>
      </c>
      <c r="CZ1922" s="18">
        <v>3.3</v>
      </c>
      <c r="DA1922" s="18" t="s">
        <v>2279</v>
      </c>
      <c r="DB1922" s="18" t="s">
        <v>479</v>
      </c>
      <c r="DC1922" s="18">
        <v>9</v>
      </c>
      <c r="DD1922" s="18"/>
      <c r="DE1922" s="63" t="s">
        <v>257</v>
      </c>
      <c r="DF1922" s="18">
        <v>3.9</v>
      </c>
      <c r="DG1922" s="18">
        <v>0.6</v>
      </c>
      <c r="DH1922" s="18">
        <f t="shared" si="414"/>
        <v>0.60000000000000009</v>
      </c>
      <c r="DI1922" s="18" t="s">
        <v>363</v>
      </c>
      <c r="DJ1922" s="18">
        <v>84</v>
      </c>
      <c r="DK1922" s="18" t="s">
        <v>522</v>
      </c>
      <c r="DL1922" s="18" t="s">
        <v>257</v>
      </c>
      <c r="DM1922" s="18" t="s">
        <v>257</v>
      </c>
      <c r="DN1922" s="18" t="s">
        <v>1894</v>
      </c>
      <c r="DO1922" s="56">
        <v>1</v>
      </c>
      <c r="DP1922" s="56"/>
      <c r="DQ1922" s="56"/>
      <c r="DR1922" s="56"/>
      <c r="DS1922" s="56"/>
      <c r="DT1922" s="56"/>
      <c r="DU1922" s="56"/>
      <c r="DV1922" s="56">
        <v>1</v>
      </c>
      <c r="DW1922" s="56">
        <v>0</v>
      </c>
      <c r="DX1922" s="56"/>
      <c r="DY1922" s="56"/>
      <c r="DZ1922" s="18">
        <v>1</v>
      </c>
      <c r="EA1922" s="56"/>
      <c r="EB1922" s="56"/>
      <c r="EC1922" s="56"/>
      <c r="ED1922" s="56"/>
      <c r="EE1922" s="71">
        <v>0</v>
      </c>
      <c r="EF1922" s="71">
        <v>0</v>
      </c>
      <c r="EG1922" s="71">
        <v>0</v>
      </c>
      <c r="EH1922" s="18" t="s">
        <v>1891</v>
      </c>
      <c r="EI1922" s="18">
        <f t="array" ref="EI1922">IF(SUMPRODUCT(--(DO1922:DS1922&lt;&gt;""))=0, 0,1)</f>
        <v>1</v>
      </c>
      <c r="EJ1922" s="18">
        <f t="array" ref="EJ1922">IF(SUMPRODUCT(--(DT1922:EG1922&lt;&gt;""))=0, 0,1)</f>
        <v>1</v>
      </c>
      <c r="EK1922" s="18" cm="1">
        <f t="array" ref="EK1922">IF(SUMPRODUCT(--(EC1922:EG1922&lt;&gt;""))=0, 0,1)</f>
        <v>1</v>
      </c>
      <c r="EL1922" s="18">
        <f t="array" ref="EL1922">IF(SUMPRODUCT(--(EE1922:EG1922&lt;&gt;""))=0, 0,1)</f>
        <v>1</v>
      </c>
      <c r="EM1922" s="18">
        <f t="shared" si="397"/>
        <v>1</v>
      </c>
      <c r="EN1922" s="18">
        <f t="shared" si="398"/>
        <v>1</v>
      </c>
      <c r="EO1922" s="18">
        <f t="shared" si="399"/>
        <v>1</v>
      </c>
      <c r="EP1922" s="18">
        <f t="shared" si="400"/>
        <v>0</v>
      </c>
      <c r="EQ1922" s="18">
        <f t="shared" si="333"/>
        <v>0</v>
      </c>
      <c r="ER1922" s="18" t="s">
        <v>2081</v>
      </c>
      <c r="ES1922" s="59">
        <v>43969</v>
      </c>
      <c r="ET1922" s="18" t="s">
        <v>1873</v>
      </c>
      <c r="EU1922" s="18"/>
    </row>
    <row r="1923" spans="1:151" s="1" customFormat="1" ht="15.75" customHeight="1" x14ac:dyDescent="0.2">
      <c r="A1923" s="5" t="s">
        <v>1996</v>
      </c>
      <c r="B1923" s="24" t="s">
        <v>2267</v>
      </c>
      <c r="C1923" s="56">
        <v>1</v>
      </c>
      <c r="D1923" s="18" t="s">
        <v>2686</v>
      </c>
      <c r="E1923" s="18" t="s">
        <v>2956</v>
      </c>
      <c r="F1923" s="18" t="s">
        <v>553</v>
      </c>
      <c r="G1923" s="18" t="s">
        <v>467</v>
      </c>
      <c r="H1923" s="18" t="s">
        <v>468</v>
      </c>
      <c r="I1923" s="18" t="s">
        <v>552</v>
      </c>
      <c r="J1923" s="18" t="s">
        <v>257</v>
      </c>
      <c r="K1923" s="18" t="s">
        <v>257</v>
      </c>
      <c r="L1923" s="18" t="s">
        <v>257</v>
      </c>
      <c r="M1923" s="18" t="s">
        <v>253</v>
      </c>
      <c r="N1923" s="56">
        <v>74</v>
      </c>
      <c r="O1923" s="18" t="s">
        <v>2268</v>
      </c>
      <c r="P1923" s="18" t="s">
        <v>2128</v>
      </c>
      <c r="Q1923" s="18" t="s">
        <v>254</v>
      </c>
      <c r="R1923" s="18" t="s">
        <v>2269</v>
      </c>
      <c r="S1923" s="18" t="s">
        <v>2278</v>
      </c>
      <c r="T1923" s="26" t="s">
        <v>257</v>
      </c>
      <c r="U1923" s="26" t="s">
        <v>257</v>
      </c>
      <c r="V1923" s="26" t="s">
        <v>257</v>
      </c>
      <c r="W1923" s="26" t="s">
        <v>257</v>
      </c>
      <c r="X1923" s="18" t="s">
        <v>2271</v>
      </c>
      <c r="Y1923" s="18">
        <v>98.2</v>
      </c>
      <c r="Z1923" s="18" t="s">
        <v>2202</v>
      </c>
      <c r="AA1923" s="18" t="s">
        <v>257</v>
      </c>
      <c r="AB1923" s="55">
        <f t="shared" si="410"/>
        <v>98.2</v>
      </c>
      <c r="AC1923" s="18" t="s">
        <v>479</v>
      </c>
      <c r="AD1923" s="18">
        <v>14</v>
      </c>
      <c r="AE1923" s="18" t="s">
        <v>2272</v>
      </c>
      <c r="AF1923" s="18">
        <v>1.9</v>
      </c>
      <c r="AG1923" s="18">
        <v>1.9</v>
      </c>
      <c r="AH1923" s="18" t="s">
        <v>557</v>
      </c>
      <c r="AI1923" s="18">
        <v>84</v>
      </c>
      <c r="AJ1923" s="18" t="s">
        <v>522</v>
      </c>
      <c r="AK1923" s="18">
        <v>84</v>
      </c>
      <c r="AL1923" s="18" t="s">
        <v>2273</v>
      </c>
      <c r="AM1923" s="18" t="s">
        <v>1907</v>
      </c>
      <c r="AN1923" s="18">
        <v>44</v>
      </c>
      <c r="AO1923" s="18" t="s">
        <v>1865</v>
      </c>
      <c r="AP1923" s="18" t="s">
        <v>1866</v>
      </c>
      <c r="AQ1923" s="18">
        <v>9</v>
      </c>
      <c r="AR1923" s="18" t="s">
        <v>561</v>
      </c>
      <c r="AS1923" s="18" t="s">
        <v>257</v>
      </c>
      <c r="AT1923" s="18" t="s">
        <v>257</v>
      </c>
      <c r="AU1923" s="18" t="s">
        <v>257</v>
      </c>
      <c r="AV1923" s="18" t="s">
        <v>257</v>
      </c>
      <c r="AW1923" s="18" t="s">
        <v>257</v>
      </c>
      <c r="AX1923" s="18">
        <v>84</v>
      </c>
      <c r="AY1923" s="18" t="s">
        <v>522</v>
      </c>
      <c r="AZ1923" s="18" t="s">
        <v>257</v>
      </c>
      <c r="BA1923" s="18" t="s">
        <v>257</v>
      </c>
      <c r="BB1923" s="18" t="s">
        <v>1868</v>
      </c>
      <c r="BC1923" s="18"/>
      <c r="BD1923" s="18"/>
      <c r="BE1923" s="18"/>
      <c r="BF1923" s="18"/>
      <c r="BG1923" s="18"/>
      <c r="BH1923" s="18"/>
      <c r="BI1923" s="18"/>
      <c r="BJ1923" s="18"/>
      <c r="BK1923" s="18"/>
      <c r="BL1923" s="18"/>
      <c r="BM1923" s="18"/>
      <c r="BN1923" s="18"/>
      <c r="BO1923" s="18"/>
      <c r="BP1923" s="18"/>
      <c r="BQ1923" s="18"/>
      <c r="BR1923" s="18"/>
      <c r="BS1923" s="18" t="s">
        <v>307</v>
      </c>
      <c r="BT1923" s="63">
        <v>0.64900000000000002</v>
      </c>
      <c r="BU1923" s="18" t="s">
        <v>563</v>
      </c>
      <c r="BV1923" s="18" t="s">
        <v>479</v>
      </c>
      <c r="BW1923" s="18">
        <v>9</v>
      </c>
      <c r="BX1923" s="18" t="s">
        <v>561</v>
      </c>
      <c r="BY1923" s="63" t="s">
        <v>257</v>
      </c>
      <c r="BZ1923" s="63">
        <v>0.65500000000000003</v>
      </c>
      <c r="CA1923" s="63">
        <v>6.0000000000000097E-3</v>
      </c>
      <c r="CB1923" s="63">
        <f t="shared" si="411"/>
        <v>6.0000000000000053E-3</v>
      </c>
      <c r="CC1923" s="18" t="s">
        <v>557</v>
      </c>
      <c r="CD1923" s="18">
        <v>84</v>
      </c>
      <c r="CE1923" s="18" t="s">
        <v>522</v>
      </c>
      <c r="CF1923" s="18" t="s">
        <v>257</v>
      </c>
      <c r="CG1923" s="18" t="s">
        <v>257</v>
      </c>
      <c r="CH1923" s="18" t="s">
        <v>1887</v>
      </c>
      <c r="CI1923" s="18" t="s">
        <v>437</v>
      </c>
      <c r="CJ1923" s="18">
        <v>9.4199999999999996E-3</v>
      </c>
      <c r="CK1923" s="18" t="s">
        <v>1871</v>
      </c>
      <c r="CL1923" s="18" t="s">
        <v>479</v>
      </c>
      <c r="CM1923" s="18">
        <v>9</v>
      </c>
      <c r="CN1923" s="18" t="s">
        <v>561</v>
      </c>
      <c r="CO1923" s="18" t="s">
        <v>257</v>
      </c>
      <c r="CP1923" s="18">
        <v>9.7400000000000004E-3</v>
      </c>
      <c r="CQ1923" s="18">
        <v>3.19999999999999E-4</v>
      </c>
      <c r="CR1923" s="18">
        <f t="shared" si="413"/>
        <v>3.2000000000000084E-4</v>
      </c>
      <c r="CS1923" s="18" t="s">
        <v>557</v>
      </c>
      <c r="CT1923" s="18">
        <v>84</v>
      </c>
      <c r="CU1923" s="18" t="s">
        <v>522</v>
      </c>
      <c r="CV1923" s="18" t="s">
        <v>257</v>
      </c>
      <c r="CW1923" s="18" t="s">
        <v>257</v>
      </c>
      <c r="CX1923" s="3" t="s">
        <v>1888</v>
      </c>
      <c r="CY1923" s="18" t="s">
        <v>302</v>
      </c>
      <c r="CZ1923" s="18">
        <v>1.6</v>
      </c>
      <c r="DA1923" s="18" t="s">
        <v>2279</v>
      </c>
      <c r="DB1923" s="18" t="s">
        <v>479</v>
      </c>
      <c r="DC1923" s="18">
        <v>9</v>
      </c>
      <c r="DD1923" s="18"/>
      <c r="DE1923" s="63" t="s">
        <v>257</v>
      </c>
      <c r="DF1923" s="18">
        <v>2.2000000000000002</v>
      </c>
      <c r="DG1923" s="18">
        <v>0.6</v>
      </c>
      <c r="DH1923" s="18">
        <f t="shared" si="414"/>
        <v>0.60000000000000009</v>
      </c>
      <c r="DI1923" s="18" t="s">
        <v>363</v>
      </c>
      <c r="DJ1923" s="18">
        <v>84</v>
      </c>
      <c r="DK1923" s="18" t="s">
        <v>522</v>
      </c>
      <c r="DL1923" s="18" t="s">
        <v>257</v>
      </c>
      <c r="DM1923" s="18" t="s">
        <v>257</v>
      </c>
      <c r="DN1923" s="18" t="s">
        <v>1894</v>
      </c>
      <c r="DO1923" s="56">
        <v>1</v>
      </c>
      <c r="DP1923" s="56"/>
      <c r="DQ1923" s="56"/>
      <c r="DR1923" s="56"/>
      <c r="DS1923" s="56"/>
      <c r="DT1923" s="56"/>
      <c r="DU1923" s="56"/>
      <c r="DV1923" s="56">
        <v>0</v>
      </c>
      <c r="DW1923" s="56">
        <v>1</v>
      </c>
      <c r="DX1923" s="56"/>
      <c r="DY1923" s="56"/>
      <c r="DZ1923" s="18">
        <v>0</v>
      </c>
      <c r="EA1923" s="56"/>
      <c r="EB1923" s="56"/>
      <c r="EC1923" s="56"/>
      <c r="ED1923" s="56"/>
      <c r="EE1923" s="71">
        <v>1</v>
      </c>
      <c r="EF1923" s="71">
        <v>1</v>
      </c>
      <c r="EG1923" s="71">
        <v>1</v>
      </c>
      <c r="EH1923" s="18"/>
      <c r="EI1923" s="18">
        <f t="array" ref="EI1923">IF(SUMPRODUCT(--(DO1923:DS1923&lt;&gt;""))=0, 0,1)</f>
        <v>1</v>
      </c>
      <c r="EJ1923" s="18">
        <f t="array" ref="EJ1923">IF(SUMPRODUCT(--(DT1923:EG1923&lt;&gt;""))=0, 0,1)</f>
        <v>1</v>
      </c>
      <c r="EK1923" s="18" cm="1">
        <f t="array" ref="EK1923">IF(SUMPRODUCT(--(EC1923:EG1923&lt;&gt;""))=0, 0,1)</f>
        <v>1</v>
      </c>
      <c r="EL1923" s="18">
        <f t="array" ref="EL1923">IF(SUMPRODUCT(--(EE1923:EG1923&lt;&gt;""))=0, 0,1)</f>
        <v>1</v>
      </c>
      <c r="EM1923" s="18">
        <f t="shared" si="397"/>
        <v>1</v>
      </c>
      <c r="EN1923" s="18">
        <f t="shared" si="398"/>
        <v>1</v>
      </c>
      <c r="EO1923" s="18">
        <f t="shared" si="399"/>
        <v>1</v>
      </c>
      <c r="EP1923" s="18">
        <f t="shared" si="400"/>
        <v>1</v>
      </c>
      <c r="EQ1923" s="18">
        <f t="shared" si="333"/>
        <v>1</v>
      </c>
      <c r="ER1923" s="18" t="s">
        <v>2081</v>
      </c>
      <c r="ES1923" s="59">
        <v>43969</v>
      </c>
      <c r="ET1923" s="18" t="s">
        <v>1873</v>
      </c>
      <c r="EU1923" s="18"/>
    </row>
    <row r="1924" spans="1:151" s="1" customFormat="1" ht="15.75" customHeight="1" x14ac:dyDescent="0.2">
      <c r="A1924" s="5" t="s">
        <v>2280</v>
      </c>
      <c r="B1924" s="24" t="s">
        <v>2281</v>
      </c>
      <c r="C1924" s="56">
        <v>1</v>
      </c>
      <c r="D1924" s="18" t="s">
        <v>2687</v>
      </c>
      <c r="E1924" s="18" t="s">
        <v>2957</v>
      </c>
      <c r="F1924" s="18" t="s">
        <v>3010</v>
      </c>
      <c r="G1924" s="18" t="s">
        <v>467</v>
      </c>
      <c r="H1924" s="18" t="s">
        <v>2282</v>
      </c>
      <c r="I1924" s="18" t="s">
        <v>552</v>
      </c>
      <c r="J1924" s="18" t="s">
        <v>257</v>
      </c>
      <c r="K1924" s="18" t="s">
        <v>257</v>
      </c>
      <c r="L1924" s="18" t="s">
        <v>257</v>
      </c>
      <c r="M1924" s="18" t="s">
        <v>253</v>
      </c>
      <c r="N1924" s="56">
        <v>88</v>
      </c>
      <c r="O1924" s="18" t="s">
        <v>2283</v>
      </c>
      <c r="P1924" s="18" t="s">
        <v>2128</v>
      </c>
      <c r="Q1924" s="18" t="s">
        <v>254</v>
      </c>
      <c r="R1924" s="18" t="s">
        <v>2284</v>
      </c>
      <c r="S1924" s="18" t="s">
        <v>595</v>
      </c>
      <c r="T1924" s="18" t="s">
        <v>2285</v>
      </c>
      <c r="U1924" s="26" t="s">
        <v>257</v>
      </c>
      <c r="V1924" s="26" t="s">
        <v>257</v>
      </c>
      <c r="W1924" s="26" t="s">
        <v>257</v>
      </c>
      <c r="X1924" s="18" t="s">
        <v>2286</v>
      </c>
      <c r="Y1924" s="18">
        <v>1.6581630000000001</v>
      </c>
      <c r="Z1924" s="18" t="s">
        <v>2182</v>
      </c>
      <c r="AA1924" s="18" t="s">
        <v>257</v>
      </c>
      <c r="AB1924" s="55">
        <f t="shared" si="410"/>
        <v>1.6581630000000001</v>
      </c>
      <c r="AC1924" s="18" t="s">
        <v>479</v>
      </c>
      <c r="AD1924" s="18">
        <v>24</v>
      </c>
      <c r="AE1924" s="18" t="s">
        <v>2287</v>
      </c>
      <c r="AF1924" s="18">
        <v>0.26551859999999999</v>
      </c>
      <c r="AG1924" s="18">
        <v>0.26551859999999999</v>
      </c>
      <c r="AH1924" s="18" t="s">
        <v>557</v>
      </c>
      <c r="AI1924" s="18">
        <v>0.125</v>
      </c>
      <c r="AJ1924" s="18" t="s">
        <v>522</v>
      </c>
      <c r="AK1924" s="18">
        <v>0.125</v>
      </c>
      <c r="AL1924" s="18" t="s">
        <v>2288</v>
      </c>
      <c r="AM1924" s="18" t="s">
        <v>2039</v>
      </c>
      <c r="AN1924" s="18">
        <v>62.318840579710098</v>
      </c>
      <c r="AO1924" s="18" t="s">
        <v>2289</v>
      </c>
      <c r="AP1924" s="18" t="s">
        <v>479</v>
      </c>
      <c r="AQ1924" s="18">
        <v>9</v>
      </c>
      <c r="AR1924" s="18" t="s">
        <v>2290</v>
      </c>
      <c r="AS1924" s="18" t="s">
        <v>595</v>
      </c>
      <c r="AT1924" s="18">
        <v>66.304347826086897</v>
      </c>
      <c r="AU1924" s="18">
        <v>3.9855072460000001</v>
      </c>
      <c r="AV1924" s="18">
        <v>3.9855072460000001</v>
      </c>
      <c r="AW1924" s="18" t="s">
        <v>557</v>
      </c>
      <c r="AX1924" s="18">
        <v>3</v>
      </c>
      <c r="AY1924" s="18" t="s">
        <v>2264</v>
      </c>
      <c r="AZ1924" s="18" t="s">
        <v>257</v>
      </c>
      <c r="BA1924" s="18" t="s">
        <v>257</v>
      </c>
      <c r="BB1924" s="18" t="s">
        <v>2291</v>
      </c>
      <c r="BC1924" s="18"/>
      <c r="BD1924" s="18"/>
      <c r="BE1924" s="18"/>
      <c r="BF1924" s="18"/>
      <c r="BG1924" s="18"/>
      <c r="BH1924" s="18"/>
      <c r="BI1924" s="18"/>
      <c r="BJ1924" s="18"/>
      <c r="BK1924" s="18"/>
      <c r="BL1924" s="18"/>
      <c r="BM1924" s="18"/>
      <c r="BN1924" s="18"/>
      <c r="BO1924" s="18"/>
      <c r="BP1924" s="18"/>
      <c r="BQ1924" s="18"/>
      <c r="BR1924" s="18"/>
      <c r="BS1924" s="18"/>
      <c r="BT1924" s="18"/>
      <c r="BU1924" s="18"/>
      <c r="BV1924" s="18"/>
      <c r="BW1924" s="18"/>
      <c r="BX1924" s="18"/>
      <c r="BY1924" s="18"/>
      <c r="BZ1924" s="18"/>
      <c r="CA1924" s="18"/>
      <c r="CB1924" s="18"/>
      <c r="CC1924" s="18"/>
      <c r="CD1924" s="18"/>
      <c r="CE1924" s="18"/>
      <c r="CF1924" s="18"/>
      <c r="CG1924" s="18"/>
      <c r="CH1924" s="18"/>
      <c r="CI1924" s="18"/>
      <c r="CJ1924" s="18"/>
      <c r="CK1924" s="18"/>
      <c r="CL1924" s="18"/>
      <c r="CM1924" s="18"/>
      <c r="CN1924" s="18"/>
      <c r="CO1924" s="18"/>
      <c r="CP1924" s="18"/>
      <c r="CQ1924" s="18"/>
      <c r="CR1924" s="18"/>
      <c r="CS1924" s="18"/>
      <c r="CT1924" s="18"/>
      <c r="CU1924" s="18"/>
      <c r="CV1924" s="18"/>
      <c r="CW1924" s="18"/>
      <c r="CX1924" s="18"/>
      <c r="CY1924" s="18"/>
      <c r="CZ1924" s="18"/>
      <c r="DA1924" s="18"/>
      <c r="DB1924" s="18"/>
      <c r="DC1924" s="18"/>
      <c r="DD1924" s="18"/>
      <c r="DE1924" s="18"/>
      <c r="DF1924" s="18"/>
      <c r="DG1924" s="18"/>
      <c r="DH1924" s="18"/>
      <c r="DI1924" s="18"/>
      <c r="DJ1924" s="18"/>
      <c r="DK1924" s="18"/>
      <c r="DL1924" s="18"/>
      <c r="DM1924" s="18"/>
      <c r="DN1924" s="18"/>
      <c r="DO1924" s="56"/>
      <c r="DP1924" s="56"/>
      <c r="DQ1924" s="56"/>
      <c r="DR1924" s="56"/>
      <c r="DS1924" s="56"/>
      <c r="DT1924" s="56"/>
      <c r="DU1924" s="56"/>
      <c r="DV1924" s="56"/>
      <c r="DW1924" s="56"/>
      <c r="DX1924" s="56">
        <v>0</v>
      </c>
      <c r="DY1924" s="56"/>
      <c r="DZ1924" s="56"/>
      <c r="EA1924" s="56"/>
      <c r="EB1924" s="56"/>
      <c r="EC1924" s="56"/>
      <c r="ED1924" s="56"/>
      <c r="EE1924" s="56"/>
      <c r="EF1924" s="56"/>
      <c r="EG1924" s="56"/>
      <c r="EH1924" s="18" t="s">
        <v>2292</v>
      </c>
      <c r="EI1924" s="18">
        <f t="array" ref="EI1924">IF(SUMPRODUCT(--(DO1924:DS1924&lt;&gt;""))=0, 0,1)</f>
        <v>0</v>
      </c>
      <c r="EJ1924" s="18">
        <f t="array" ref="EJ1924">IF(SUMPRODUCT(--(DT1924:EG1924&lt;&gt;""))=0, 0,1)</f>
        <v>1</v>
      </c>
      <c r="EK1924" s="18" cm="1">
        <f t="array" ref="EK1924">IF(SUMPRODUCT(--(EC1924:EG1924&lt;&gt;""))=0, 0,1)</f>
        <v>0</v>
      </c>
      <c r="EL1924" s="18">
        <f t="array" ref="EL1924">IF(SUMPRODUCT(--(EE1924:EG1924&lt;&gt;""))=0, 0,1)</f>
        <v>0</v>
      </c>
      <c r="EM1924" s="18">
        <f t="shared" si="397"/>
        <v>0</v>
      </c>
      <c r="EN1924" s="18" t="str">
        <f t="shared" si="398"/>
        <v>NA</v>
      </c>
      <c r="EO1924" s="18">
        <f t="shared" si="399"/>
        <v>0</v>
      </c>
      <c r="EP1924" s="18" t="str">
        <f t="shared" si="400"/>
        <v>NA</v>
      </c>
      <c r="EQ1924" s="18" t="str">
        <f t="shared" si="333"/>
        <v>NA</v>
      </c>
      <c r="ER1924" s="18" t="s">
        <v>2082</v>
      </c>
      <c r="ES1924" s="59">
        <v>43941</v>
      </c>
      <c r="ET1924" s="18"/>
      <c r="EU1924" s="18"/>
    </row>
    <row r="1925" spans="1:151" s="1" customFormat="1" ht="15.75" customHeight="1" x14ac:dyDescent="0.2">
      <c r="A1925" s="5" t="s">
        <v>2280</v>
      </c>
      <c r="B1925" s="24" t="s">
        <v>2281</v>
      </c>
      <c r="C1925" s="56">
        <v>1</v>
      </c>
      <c r="D1925" s="18" t="s">
        <v>2688</v>
      </c>
      <c r="E1925" s="18" t="s">
        <v>2957</v>
      </c>
      <c r="F1925" s="18" t="s">
        <v>3010</v>
      </c>
      <c r="G1925" s="18" t="s">
        <v>467</v>
      </c>
      <c r="H1925" s="18" t="s">
        <v>2282</v>
      </c>
      <c r="I1925" s="18" t="s">
        <v>552</v>
      </c>
      <c r="J1925" s="18" t="s">
        <v>257</v>
      </c>
      <c r="K1925" s="18" t="s">
        <v>257</v>
      </c>
      <c r="L1925" s="18" t="s">
        <v>257</v>
      </c>
      <c r="M1925" s="18" t="s">
        <v>253</v>
      </c>
      <c r="N1925" s="56">
        <v>88</v>
      </c>
      <c r="O1925" s="18" t="s">
        <v>2283</v>
      </c>
      <c r="P1925" s="18" t="s">
        <v>2128</v>
      </c>
      <c r="Q1925" s="18" t="s">
        <v>254</v>
      </c>
      <c r="R1925" s="18" t="s">
        <v>2284</v>
      </c>
      <c r="S1925" s="18" t="s">
        <v>595</v>
      </c>
      <c r="T1925" s="18" t="s">
        <v>2285</v>
      </c>
      <c r="U1925" s="26" t="s">
        <v>257</v>
      </c>
      <c r="V1925" s="26" t="s">
        <v>257</v>
      </c>
      <c r="W1925" s="26" t="s">
        <v>257</v>
      </c>
      <c r="X1925" s="18" t="s">
        <v>2286</v>
      </c>
      <c r="Y1925" s="18">
        <v>36.224490000000003</v>
      </c>
      <c r="Z1925" s="18" t="s">
        <v>2182</v>
      </c>
      <c r="AA1925" s="18" t="s">
        <v>257</v>
      </c>
      <c r="AB1925" s="55">
        <f t="shared" si="410"/>
        <v>36.224490000000003</v>
      </c>
      <c r="AC1925" s="18" t="s">
        <v>479</v>
      </c>
      <c r="AD1925" s="18">
        <v>24</v>
      </c>
      <c r="AE1925" s="18" t="s">
        <v>2287</v>
      </c>
      <c r="AF1925" s="18">
        <v>3.5194220000000001</v>
      </c>
      <c r="AG1925" s="18">
        <v>3.5194220000000001</v>
      </c>
      <c r="AH1925" s="18" t="s">
        <v>557</v>
      </c>
      <c r="AI1925" s="18">
        <v>0.125</v>
      </c>
      <c r="AJ1925" s="18" t="s">
        <v>522</v>
      </c>
      <c r="AK1925" s="18">
        <v>0.125</v>
      </c>
      <c r="AL1925" s="18" t="s">
        <v>2288</v>
      </c>
      <c r="AM1925" s="18" t="s">
        <v>2039</v>
      </c>
      <c r="AN1925" s="18">
        <v>77.004219409282697</v>
      </c>
      <c r="AO1925" s="18" t="s">
        <v>2289</v>
      </c>
      <c r="AP1925" s="18" t="s">
        <v>479</v>
      </c>
      <c r="AQ1925" s="18">
        <v>9</v>
      </c>
      <c r="AR1925" s="18" t="s">
        <v>2290</v>
      </c>
      <c r="AS1925" s="18" t="s">
        <v>595</v>
      </c>
      <c r="AT1925" s="18">
        <v>78.059071729957793</v>
      </c>
      <c r="AU1925" s="18">
        <v>1.054852321</v>
      </c>
      <c r="AV1925" s="18">
        <v>1.054852321</v>
      </c>
      <c r="AW1925" s="18" t="s">
        <v>557</v>
      </c>
      <c r="AX1925" s="18">
        <v>3</v>
      </c>
      <c r="AY1925" s="18" t="s">
        <v>2264</v>
      </c>
      <c r="AZ1925" s="18" t="s">
        <v>257</v>
      </c>
      <c r="BA1925" s="18" t="s">
        <v>257</v>
      </c>
      <c r="BB1925" s="18" t="s">
        <v>2291</v>
      </c>
      <c r="BC1925" s="18"/>
      <c r="BD1925" s="18"/>
      <c r="BE1925" s="18"/>
      <c r="BF1925" s="18"/>
      <c r="BG1925" s="18"/>
      <c r="BH1925" s="18"/>
      <c r="BI1925" s="18"/>
      <c r="BJ1925" s="18"/>
      <c r="BK1925" s="18"/>
      <c r="BL1925" s="18"/>
      <c r="BM1925" s="18"/>
      <c r="BN1925" s="18"/>
      <c r="BO1925" s="18"/>
      <c r="BP1925" s="18"/>
      <c r="BQ1925" s="18"/>
      <c r="BR1925" s="18"/>
      <c r="BS1925" s="18"/>
      <c r="BT1925" s="18"/>
      <c r="BU1925" s="18"/>
      <c r="BV1925" s="18"/>
      <c r="BW1925" s="18"/>
      <c r="BX1925" s="18"/>
      <c r="BY1925" s="18"/>
      <c r="BZ1925" s="18"/>
      <c r="CA1925" s="18"/>
      <c r="CB1925" s="18"/>
      <c r="CC1925" s="18"/>
      <c r="CD1925" s="18"/>
      <c r="CE1925" s="18"/>
      <c r="CF1925" s="18"/>
      <c r="CG1925" s="18"/>
      <c r="CH1925" s="18"/>
      <c r="CI1925" s="18"/>
      <c r="CJ1925" s="18"/>
      <c r="CK1925" s="18"/>
      <c r="CL1925" s="18"/>
      <c r="CM1925" s="18"/>
      <c r="CN1925" s="18"/>
      <c r="CO1925" s="18"/>
      <c r="CP1925" s="18"/>
      <c r="CQ1925" s="18"/>
      <c r="CR1925" s="18"/>
      <c r="CS1925" s="18"/>
      <c r="CT1925" s="18"/>
      <c r="CU1925" s="18"/>
      <c r="CV1925" s="18"/>
      <c r="CW1925" s="18"/>
      <c r="CX1925" s="18"/>
      <c r="CY1925" s="18"/>
      <c r="CZ1925" s="18"/>
      <c r="DA1925" s="18"/>
      <c r="DB1925" s="18"/>
      <c r="DC1925" s="18"/>
      <c r="DD1925" s="18"/>
      <c r="DE1925" s="18"/>
      <c r="DF1925" s="18"/>
      <c r="DG1925" s="18"/>
      <c r="DH1925" s="18"/>
      <c r="DI1925" s="18"/>
      <c r="DJ1925" s="18"/>
      <c r="DK1925" s="18"/>
      <c r="DL1925" s="18"/>
      <c r="DM1925" s="18"/>
      <c r="DN1925" s="18"/>
      <c r="DO1925" s="56"/>
      <c r="DP1925" s="56"/>
      <c r="DQ1925" s="56"/>
      <c r="DR1925" s="56"/>
      <c r="DS1925" s="56"/>
      <c r="DT1925" s="56"/>
      <c r="DU1925" s="56"/>
      <c r="DV1925" s="56"/>
      <c r="DW1925" s="56"/>
      <c r="DX1925" s="56">
        <v>1</v>
      </c>
      <c r="DY1925" s="56"/>
      <c r="DZ1925" s="56"/>
      <c r="EA1925" s="56"/>
      <c r="EB1925" s="56"/>
      <c r="EC1925" s="56"/>
      <c r="ED1925" s="56"/>
      <c r="EE1925" s="56"/>
      <c r="EF1925" s="56"/>
      <c r="EG1925" s="56"/>
      <c r="EH1925" s="18" t="s">
        <v>2293</v>
      </c>
      <c r="EI1925" s="18">
        <f t="array" ref="EI1925">IF(SUMPRODUCT(--(DO1925:DS1925&lt;&gt;""))=0, 0,1)</f>
        <v>0</v>
      </c>
      <c r="EJ1925" s="18">
        <f t="array" ref="EJ1925">IF(SUMPRODUCT(--(DT1925:EG1925&lt;&gt;""))=0, 0,1)</f>
        <v>1</v>
      </c>
      <c r="EK1925" s="18" cm="1">
        <f t="array" ref="EK1925">IF(SUMPRODUCT(--(EC1925:EG1925&lt;&gt;""))=0, 0,1)</f>
        <v>0</v>
      </c>
      <c r="EL1925" s="18">
        <f t="array" ref="EL1925">IF(SUMPRODUCT(--(EE1925:EG1925&lt;&gt;""))=0, 0,1)</f>
        <v>0</v>
      </c>
      <c r="EM1925" s="18">
        <f t="shared" ref="EM1925:EM1988" si="415">IF(COUNTIF(DO1925:EG1925, 1), 1,0)</f>
        <v>1</v>
      </c>
      <c r="EN1925" s="18" t="str">
        <f t="shared" ref="EN1925:EN1988" si="416">IF(EI1925=0, "NA", IF(COUNTIF(DO1925:DS1925, 1), 1,0))</f>
        <v>NA</v>
      </c>
      <c r="EO1925" s="18">
        <f t="shared" ref="EO1925:EO1988" si="417">IF(EJ1925=0, "NA", IF(COUNTIF(DT1925:EG1925, 1), 1,0))</f>
        <v>1</v>
      </c>
      <c r="EP1925" s="18" t="str">
        <f t="shared" si="400"/>
        <v>NA</v>
      </c>
      <c r="EQ1925" s="18" t="str">
        <f t="shared" ref="EQ1925:EQ1941" si="418">IF(EL1925=0, "NA", IF(COUNTIF(EE1925:EG1925, 1), 1,0))</f>
        <v>NA</v>
      </c>
      <c r="ER1925" s="18" t="s">
        <v>2082</v>
      </c>
      <c r="ES1925" s="59">
        <v>43941</v>
      </c>
      <c r="ET1925" s="18"/>
      <c r="EU1925" s="18"/>
    </row>
    <row r="1926" spans="1:151" s="1" customFormat="1" ht="15.75" customHeight="1" x14ac:dyDescent="0.2">
      <c r="A1926" s="5" t="s">
        <v>2280</v>
      </c>
      <c r="B1926" s="24" t="s">
        <v>2281</v>
      </c>
      <c r="C1926" s="56">
        <v>1</v>
      </c>
      <c r="D1926" s="18" t="s">
        <v>2689</v>
      </c>
      <c r="E1926" s="18" t="s">
        <v>2957</v>
      </c>
      <c r="F1926" s="18" t="s">
        <v>3010</v>
      </c>
      <c r="G1926" s="18" t="s">
        <v>467</v>
      </c>
      <c r="H1926" s="18" t="s">
        <v>2282</v>
      </c>
      <c r="I1926" s="18" t="s">
        <v>552</v>
      </c>
      <c r="J1926" s="18" t="s">
        <v>257</v>
      </c>
      <c r="K1926" s="18" t="s">
        <v>257</v>
      </c>
      <c r="L1926" s="18" t="s">
        <v>257</v>
      </c>
      <c r="M1926" s="18" t="s">
        <v>253</v>
      </c>
      <c r="N1926" s="56">
        <v>88</v>
      </c>
      <c r="O1926" s="18" t="s">
        <v>2283</v>
      </c>
      <c r="P1926" s="18" t="s">
        <v>2128</v>
      </c>
      <c r="Q1926" s="18" t="s">
        <v>254</v>
      </c>
      <c r="R1926" s="18" t="s">
        <v>2284</v>
      </c>
      <c r="S1926" s="18" t="s">
        <v>595</v>
      </c>
      <c r="T1926" s="18" t="s">
        <v>2285</v>
      </c>
      <c r="U1926" s="26" t="s">
        <v>257</v>
      </c>
      <c r="V1926" s="26" t="s">
        <v>257</v>
      </c>
      <c r="W1926" s="26" t="s">
        <v>257</v>
      </c>
      <c r="X1926" s="18" t="s">
        <v>2286</v>
      </c>
      <c r="Y1926" s="18">
        <v>92.410714285699996</v>
      </c>
      <c r="Z1926" s="18" t="s">
        <v>2182</v>
      </c>
      <c r="AA1926" s="18" t="s">
        <v>257</v>
      </c>
      <c r="AB1926" s="55">
        <f t="shared" si="410"/>
        <v>92.410714285699996</v>
      </c>
      <c r="AC1926" s="18" t="s">
        <v>479</v>
      </c>
      <c r="AD1926" s="18">
        <v>24</v>
      </c>
      <c r="AE1926" s="18" t="s">
        <v>2287</v>
      </c>
      <c r="AF1926" s="18">
        <v>4.1388619999999996</v>
      </c>
      <c r="AG1926" s="18">
        <v>4.1388619999999996</v>
      </c>
      <c r="AH1926" s="18" t="s">
        <v>557</v>
      </c>
      <c r="AI1926" s="18">
        <v>0.125</v>
      </c>
      <c r="AJ1926" s="18" t="s">
        <v>522</v>
      </c>
      <c r="AK1926" s="18">
        <v>0.125</v>
      </c>
      <c r="AL1926" s="18" t="s">
        <v>2288</v>
      </c>
      <c r="AM1926" s="18" t="s">
        <v>2039</v>
      </c>
      <c r="AN1926" s="18">
        <v>83.3333333333333</v>
      </c>
      <c r="AO1926" s="18" t="s">
        <v>2289</v>
      </c>
      <c r="AP1926" s="18" t="s">
        <v>479</v>
      </c>
      <c r="AQ1926" s="18">
        <v>9</v>
      </c>
      <c r="AR1926" s="18" t="s">
        <v>2290</v>
      </c>
      <c r="AS1926" s="18" t="s">
        <v>595</v>
      </c>
      <c r="AT1926" s="18">
        <v>84.177215189873394</v>
      </c>
      <c r="AU1926" s="18">
        <v>0.84388185650000003</v>
      </c>
      <c r="AV1926" s="18">
        <v>0.84388185650000003</v>
      </c>
      <c r="AW1926" s="18" t="s">
        <v>557</v>
      </c>
      <c r="AX1926" s="18">
        <v>3</v>
      </c>
      <c r="AY1926" s="18" t="s">
        <v>2264</v>
      </c>
      <c r="AZ1926" s="18" t="s">
        <v>257</v>
      </c>
      <c r="BA1926" s="18" t="s">
        <v>257</v>
      </c>
      <c r="BB1926" s="18" t="s">
        <v>2291</v>
      </c>
      <c r="BC1926" s="18"/>
      <c r="BD1926" s="18"/>
      <c r="BE1926" s="18"/>
      <c r="BF1926" s="18"/>
      <c r="BG1926" s="18"/>
      <c r="BH1926" s="18"/>
      <c r="BI1926" s="18"/>
      <c r="BJ1926" s="18"/>
      <c r="BK1926" s="18"/>
      <c r="BL1926" s="18"/>
      <c r="BM1926" s="18"/>
      <c r="BN1926" s="18"/>
      <c r="BO1926" s="18"/>
      <c r="BP1926" s="18"/>
      <c r="BQ1926" s="18"/>
      <c r="BR1926" s="18"/>
      <c r="BS1926" s="18"/>
      <c r="BT1926" s="18"/>
      <c r="BU1926" s="18"/>
      <c r="BV1926" s="18"/>
      <c r="BW1926" s="18"/>
      <c r="BX1926" s="18"/>
      <c r="BY1926" s="18"/>
      <c r="BZ1926" s="18"/>
      <c r="CA1926" s="18"/>
      <c r="CB1926" s="18"/>
      <c r="CC1926" s="18"/>
      <c r="CD1926" s="18"/>
      <c r="CE1926" s="18"/>
      <c r="CF1926" s="18"/>
      <c r="CG1926" s="18"/>
      <c r="CH1926" s="18"/>
      <c r="CI1926" s="18"/>
      <c r="CJ1926" s="18"/>
      <c r="CK1926" s="18"/>
      <c r="CL1926" s="18"/>
      <c r="CM1926" s="18"/>
      <c r="CN1926" s="18"/>
      <c r="CO1926" s="18"/>
      <c r="CP1926" s="18"/>
      <c r="CQ1926" s="18"/>
      <c r="CR1926" s="18"/>
      <c r="CS1926" s="18"/>
      <c r="CT1926" s="18"/>
      <c r="CU1926" s="18"/>
      <c r="CV1926" s="18"/>
      <c r="CW1926" s="18"/>
      <c r="CX1926" s="18"/>
      <c r="CY1926" s="18"/>
      <c r="CZ1926" s="18"/>
      <c r="DA1926" s="18"/>
      <c r="DB1926" s="18"/>
      <c r="DC1926" s="18"/>
      <c r="DD1926" s="18"/>
      <c r="DE1926" s="18"/>
      <c r="DF1926" s="18"/>
      <c r="DG1926" s="18"/>
      <c r="DH1926" s="18"/>
      <c r="DI1926" s="18"/>
      <c r="DJ1926" s="18"/>
      <c r="DK1926" s="18"/>
      <c r="DL1926" s="18"/>
      <c r="DM1926" s="18"/>
      <c r="DN1926" s="18"/>
      <c r="DO1926" s="56"/>
      <c r="DP1926" s="56"/>
      <c r="DQ1926" s="56"/>
      <c r="DR1926" s="56"/>
      <c r="DS1926" s="56"/>
      <c r="DT1926" s="56"/>
      <c r="DU1926" s="56"/>
      <c r="DV1926" s="56"/>
      <c r="DW1926" s="56"/>
      <c r="DX1926" s="56">
        <v>1</v>
      </c>
      <c r="DY1926" s="56"/>
      <c r="DZ1926" s="56"/>
      <c r="EA1926" s="56"/>
      <c r="EB1926" s="56"/>
      <c r="EC1926" s="56"/>
      <c r="ED1926" s="56"/>
      <c r="EE1926" s="56"/>
      <c r="EF1926" s="56"/>
      <c r="EG1926" s="56"/>
      <c r="EH1926" s="18" t="s">
        <v>2293</v>
      </c>
      <c r="EI1926" s="18">
        <f t="array" ref="EI1926">IF(SUMPRODUCT(--(DO1926:DS1926&lt;&gt;""))=0, 0,1)</f>
        <v>0</v>
      </c>
      <c r="EJ1926" s="18">
        <f t="array" ref="EJ1926">IF(SUMPRODUCT(--(DT1926:EG1926&lt;&gt;""))=0, 0,1)</f>
        <v>1</v>
      </c>
      <c r="EK1926" s="18" cm="1">
        <f t="array" ref="EK1926">IF(SUMPRODUCT(--(EC1926:EG1926&lt;&gt;""))=0, 0,1)</f>
        <v>0</v>
      </c>
      <c r="EL1926" s="18">
        <f t="array" ref="EL1926">IF(SUMPRODUCT(--(EE1926:EG1926&lt;&gt;""))=0, 0,1)</f>
        <v>0</v>
      </c>
      <c r="EM1926" s="18">
        <f t="shared" si="415"/>
        <v>1</v>
      </c>
      <c r="EN1926" s="18" t="str">
        <f t="shared" si="416"/>
        <v>NA</v>
      </c>
      <c r="EO1926" s="18">
        <f t="shared" si="417"/>
        <v>1</v>
      </c>
      <c r="EP1926" s="18" t="str">
        <f t="shared" ref="EP1926:EP1989" si="419">IF(EK1926=0, "NA", IF(COUNTIF(EC1926:EG1926, 1), 1,0))</f>
        <v>NA</v>
      </c>
      <c r="EQ1926" s="18" t="str">
        <f t="shared" si="418"/>
        <v>NA</v>
      </c>
      <c r="ER1926" s="18" t="s">
        <v>2082</v>
      </c>
      <c r="ES1926" s="59">
        <v>43941</v>
      </c>
      <c r="ET1926" s="18"/>
      <c r="EU1926" s="18"/>
    </row>
    <row r="1927" spans="1:151" s="1" customFormat="1" ht="15.75" customHeight="1" x14ac:dyDescent="0.2">
      <c r="A1927" s="5" t="s">
        <v>2280</v>
      </c>
      <c r="B1927" s="24" t="s">
        <v>2281</v>
      </c>
      <c r="C1927" s="56">
        <v>1</v>
      </c>
      <c r="D1927" s="18" t="s">
        <v>2690</v>
      </c>
      <c r="E1927" s="18" t="s">
        <v>2958</v>
      </c>
      <c r="F1927" s="18" t="s">
        <v>3010</v>
      </c>
      <c r="G1927" s="18" t="s">
        <v>467</v>
      </c>
      <c r="H1927" s="18" t="s">
        <v>2282</v>
      </c>
      <c r="I1927" s="18" t="s">
        <v>552</v>
      </c>
      <c r="J1927" s="18" t="s">
        <v>257</v>
      </c>
      <c r="K1927" s="18" t="s">
        <v>257</v>
      </c>
      <c r="L1927" s="18" t="s">
        <v>257</v>
      </c>
      <c r="M1927" s="18" t="s">
        <v>253</v>
      </c>
      <c r="N1927" s="56">
        <v>88</v>
      </c>
      <c r="O1927" s="18" t="s">
        <v>2283</v>
      </c>
      <c r="P1927" s="18" t="s">
        <v>2128</v>
      </c>
      <c r="Q1927" s="18" t="s">
        <v>254</v>
      </c>
      <c r="R1927" s="18" t="s">
        <v>2284</v>
      </c>
      <c r="S1927" s="18" t="s">
        <v>595</v>
      </c>
      <c r="T1927" s="18" t="s">
        <v>2285</v>
      </c>
      <c r="U1927" s="26" t="s">
        <v>257</v>
      </c>
      <c r="V1927" s="26" t="s">
        <v>257</v>
      </c>
      <c r="W1927" s="26" t="s">
        <v>257</v>
      </c>
      <c r="X1927" s="18" t="s">
        <v>2286</v>
      </c>
      <c r="Y1927" s="18">
        <v>1.6581630000000001</v>
      </c>
      <c r="Z1927" s="18" t="s">
        <v>2182</v>
      </c>
      <c r="AA1927" s="18" t="s">
        <v>257</v>
      </c>
      <c r="AB1927" s="55">
        <f t="shared" si="410"/>
        <v>1.6581630000000001</v>
      </c>
      <c r="AC1927" s="18" t="s">
        <v>479</v>
      </c>
      <c r="AD1927" s="18">
        <v>24</v>
      </c>
      <c r="AE1927" s="18" t="s">
        <v>2287</v>
      </c>
      <c r="AF1927" s="18">
        <v>0.26551859999999999</v>
      </c>
      <c r="AG1927" s="18">
        <v>0.26551859999999999</v>
      </c>
      <c r="AH1927" s="18" t="s">
        <v>557</v>
      </c>
      <c r="AI1927" s="18">
        <v>0.25</v>
      </c>
      <c r="AJ1927" s="18" t="s">
        <v>522</v>
      </c>
      <c r="AK1927" s="18">
        <v>0.25</v>
      </c>
      <c r="AL1927" s="18" t="s">
        <v>2288</v>
      </c>
      <c r="AM1927" s="18" t="s">
        <v>2039</v>
      </c>
      <c r="AN1927" s="18">
        <v>19.966442953020099</v>
      </c>
      <c r="AO1927" s="18" t="s">
        <v>2289</v>
      </c>
      <c r="AP1927" s="18" t="s">
        <v>479</v>
      </c>
      <c r="AQ1927" s="18">
        <v>9</v>
      </c>
      <c r="AR1927" s="18" t="s">
        <v>2290</v>
      </c>
      <c r="AS1927" s="18" t="s">
        <v>595</v>
      </c>
      <c r="AT1927" s="18">
        <v>20.6375838926174</v>
      </c>
      <c r="AU1927" s="18">
        <v>0.67114093959999999</v>
      </c>
      <c r="AV1927" s="18">
        <v>0.67114093959999999</v>
      </c>
      <c r="AW1927" s="18" t="s">
        <v>557</v>
      </c>
      <c r="AX1927" s="18">
        <v>6</v>
      </c>
      <c r="AY1927" s="18" t="s">
        <v>2264</v>
      </c>
      <c r="AZ1927" s="18" t="s">
        <v>257</v>
      </c>
      <c r="BA1927" s="18" t="s">
        <v>257</v>
      </c>
      <c r="BB1927" s="18" t="s">
        <v>2291</v>
      </c>
      <c r="BC1927" s="18"/>
      <c r="BD1927" s="18"/>
      <c r="BE1927" s="18"/>
      <c r="BF1927" s="18"/>
      <c r="BG1927" s="18"/>
      <c r="BH1927" s="18"/>
      <c r="BI1927" s="18"/>
      <c r="BJ1927" s="18"/>
      <c r="BK1927" s="18"/>
      <c r="BL1927" s="18"/>
      <c r="BM1927" s="18"/>
      <c r="BN1927" s="18"/>
      <c r="BO1927" s="18"/>
      <c r="BP1927" s="18"/>
      <c r="BQ1927" s="18"/>
      <c r="BR1927" s="18"/>
      <c r="BS1927" s="18"/>
      <c r="BT1927" s="18"/>
      <c r="BU1927" s="18"/>
      <c r="BV1927" s="18"/>
      <c r="BW1927" s="18"/>
      <c r="BX1927" s="18"/>
      <c r="BY1927" s="18"/>
      <c r="BZ1927" s="18"/>
      <c r="CA1927" s="18"/>
      <c r="CB1927" s="18"/>
      <c r="CC1927" s="18"/>
      <c r="CD1927" s="18"/>
      <c r="CE1927" s="18"/>
      <c r="CF1927" s="18"/>
      <c r="CG1927" s="18"/>
      <c r="CH1927" s="18"/>
      <c r="CI1927" s="18"/>
      <c r="CJ1927" s="18"/>
      <c r="CK1927" s="18"/>
      <c r="CL1927" s="18"/>
      <c r="CM1927" s="18"/>
      <c r="CN1927" s="18"/>
      <c r="CO1927" s="18"/>
      <c r="CP1927" s="18"/>
      <c r="CQ1927" s="18"/>
      <c r="CR1927" s="18"/>
      <c r="CS1927" s="18"/>
      <c r="CT1927" s="18"/>
      <c r="CU1927" s="18"/>
      <c r="CV1927" s="18"/>
      <c r="CW1927" s="18"/>
      <c r="CX1927" s="18"/>
      <c r="CY1927" s="18"/>
      <c r="CZ1927" s="18"/>
      <c r="DA1927" s="18"/>
      <c r="DB1927" s="18"/>
      <c r="DC1927" s="18"/>
      <c r="DD1927" s="18"/>
      <c r="DE1927" s="18"/>
      <c r="DF1927" s="18"/>
      <c r="DG1927" s="18"/>
      <c r="DH1927" s="18"/>
      <c r="DI1927" s="18"/>
      <c r="DJ1927" s="18"/>
      <c r="DK1927" s="18"/>
      <c r="DL1927" s="18"/>
      <c r="DM1927" s="18"/>
      <c r="DN1927" s="18"/>
      <c r="DO1927" s="56"/>
      <c r="DP1927" s="56"/>
      <c r="DQ1927" s="56"/>
      <c r="DR1927" s="56"/>
      <c r="DS1927" s="56"/>
      <c r="DT1927" s="56"/>
      <c r="DU1927" s="56"/>
      <c r="DV1927" s="56"/>
      <c r="DW1927" s="56"/>
      <c r="DX1927" s="56">
        <v>0</v>
      </c>
      <c r="DY1927" s="56"/>
      <c r="DZ1927" s="56"/>
      <c r="EA1927" s="56"/>
      <c r="EB1927" s="56"/>
      <c r="EC1927" s="56"/>
      <c r="ED1927" s="56"/>
      <c r="EE1927" s="56"/>
      <c r="EF1927" s="56"/>
      <c r="EG1927" s="56"/>
      <c r="EH1927" s="18" t="s">
        <v>2294</v>
      </c>
      <c r="EI1927" s="18">
        <f t="array" ref="EI1927">IF(SUMPRODUCT(--(DO1927:DS1927&lt;&gt;""))=0, 0,1)</f>
        <v>0</v>
      </c>
      <c r="EJ1927" s="18">
        <f t="array" ref="EJ1927">IF(SUMPRODUCT(--(DT1927:EG1927&lt;&gt;""))=0, 0,1)</f>
        <v>1</v>
      </c>
      <c r="EK1927" s="18" cm="1">
        <f t="array" ref="EK1927">IF(SUMPRODUCT(--(EC1927:EG1927&lt;&gt;""))=0, 0,1)</f>
        <v>0</v>
      </c>
      <c r="EL1927" s="18">
        <f t="array" ref="EL1927">IF(SUMPRODUCT(--(EE1927:EG1927&lt;&gt;""))=0, 0,1)</f>
        <v>0</v>
      </c>
      <c r="EM1927" s="18">
        <f t="shared" si="415"/>
        <v>0</v>
      </c>
      <c r="EN1927" s="18" t="str">
        <f t="shared" si="416"/>
        <v>NA</v>
      </c>
      <c r="EO1927" s="18">
        <f t="shared" si="417"/>
        <v>0</v>
      </c>
      <c r="EP1927" s="18" t="str">
        <f t="shared" si="419"/>
        <v>NA</v>
      </c>
      <c r="EQ1927" s="18" t="str">
        <f t="shared" si="418"/>
        <v>NA</v>
      </c>
      <c r="ER1927" s="18" t="s">
        <v>2082</v>
      </c>
      <c r="ES1927" s="59">
        <v>43941</v>
      </c>
      <c r="ET1927" s="18"/>
      <c r="EU1927" s="18"/>
    </row>
    <row r="1928" spans="1:151" s="1" customFormat="1" ht="15.75" customHeight="1" x14ac:dyDescent="0.2">
      <c r="A1928" s="5" t="s">
        <v>2280</v>
      </c>
      <c r="B1928" s="24" t="s">
        <v>2281</v>
      </c>
      <c r="C1928" s="56">
        <v>1</v>
      </c>
      <c r="D1928" s="18" t="s">
        <v>2691</v>
      </c>
      <c r="E1928" s="18" t="s">
        <v>2958</v>
      </c>
      <c r="F1928" s="18" t="s">
        <v>3010</v>
      </c>
      <c r="G1928" s="18" t="s">
        <v>467</v>
      </c>
      <c r="H1928" s="18" t="s">
        <v>2282</v>
      </c>
      <c r="I1928" s="18" t="s">
        <v>552</v>
      </c>
      <c r="J1928" s="18" t="s">
        <v>257</v>
      </c>
      <c r="K1928" s="18" t="s">
        <v>257</v>
      </c>
      <c r="L1928" s="18" t="s">
        <v>257</v>
      </c>
      <c r="M1928" s="18" t="s">
        <v>253</v>
      </c>
      <c r="N1928" s="56">
        <v>88</v>
      </c>
      <c r="O1928" s="18" t="s">
        <v>2283</v>
      </c>
      <c r="P1928" s="18" t="s">
        <v>2128</v>
      </c>
      <c r="Q1928" s="18" t="s">
        <v>254</v>
      </c>
      <c r="R1928" s="18" t="s">
        <v>2284</v>
      </c>
      <c r="S1928" s="18" t="s">
        <v>595</v>
      </c>
      <c r="T1928" s="18" t="s">
        <v>2285</v>
      </c>
      <c r="U1928" s="26" t="s">
        <v>257</v>
      </c>
      <c r="V1928" s="26" t="s">
        <v>257</v>
      </c>
      <c r="W1928" s="26" t="s">
        <v>257</v>
      </c>
      <c r="X1928" s="18" t="s">
        <v>2286</v>
      </c>
      <c r="Y1928" s="18">
        <v>36.224490000000003</v>
      </c>
      <c r="Z1928" s="18" t="s">
        <v>2182</v>
      </c>
      <c r="AA1928" s="18" t="s">
        <v>257</v>
      </c>
      <c r="AB1928" s="55">
        <f t="shared" si="410"/>
        <v>36.224490000000003</v>
      </c>
      <c r="AC1928" s="18" t="s">
        <v>479</v>
      </c>
      <c r="AD1928" s="18">
        <v>24</v>
      </c>
      <c r="AE1928" s="18" t="s">
        <v>2287</v>
      </c>
      <c r="AF1928" s="18">
        <v>3.5194220000000001</v>
      </c>
      <c r="AG1928" s="18">
        <v>3.5194220000000001</v>
      </c>
      <c r="AH1928" s="18" t="s">
        <v>557</v>
      </c>
      <c r="AI1928" s="18">
        <v>0.25</v>
      </c>
      <c r="AJ1928" s="18" t="s">
        <v>522</v>
      </c>
      <c r="AK1928" s="18">
        <v>0.25</v>
      </c>
      <c r="AL1928" s="18" t="s">
        <v>2288</v>
      </c>
      <c r="AM1928" s="18" t="s">
        <v>2039</v>
      </c>
      <c r="AN1928" s="18">
        <v>65.845070422535201</v>
      </c>
      <c r="AO1928" s="18" t="s">
        <v>2289</v>
      </c>
      <c r="AP1928" s="18" t="s">
        <v>479</v>
      </c>
      <c r="AQ1928" s="18">
        <v>9</v>
      </c>
      <c r="AR1928" s="18" t="s">
        <v>2290</v>
      </c>
      <c r="AS1928" s="18" t="s">
        <v>595</v>
      </c>
      <c r="AT1928" s="18">
        <v>69.7183098591549</v>
      </c>
      <c r="AU1928" s="18">
        <v>3.8732394370000001</v>
      </c>
      <c r="AV1928" s="18">
        <v>3.8732394370000001</v>
      </c>
      <c r="AW1928" s="18" t="s">
        <v>557</v>
      </c>
      <c r="AX1928" s="18">
        <v>6</v>
      </c>
      <c r="AY1928" s="18" t="s">
        <v>2264</v>
      </c>
      <c r="AZ1928" s="18" t="s">
        <v>257</v>
      </c>
      <c r="BA1928" s="18" t="s">
        <v>257</v>
      </c>
      <c r="BB1928" s="18" t="s">
        <v>2291</v>
      </c>
      <c r="BC1928" s="18"/>
      <c r="BD1928" s="18"/>
      <c r="BE1928" s="18"/>
      <c r="BF1928" s="18"/>
      <c r="BG1928" s="18"/>
      <c r="BH1928" s="18"/>
      <c r="BI1928" s="18"/>
      <c r="BJ1928" s="18"/>
      <c r="BK1928" s="18"/>
      <c r="BL1928" s="18"/>
      <c r="BM1928" s="18"/>
      <c r="BN1928" s="18"/>
      <c r="BO1928" s="18"/>
      <c r="BP1928" s="18"/>
      <c r="BQ1928" s="18"/>
      <c r="BR1928" s="18"/>
      <c r="BS1928" s="18"/>
      <c r="BT1928" s="18"/>
      <c r="BU1928" s="18"/>
      <c r="BV1928" s="18"/>
      <c r="BW1928" s="18"/>
      <c r="BX1928" s="18"/>
      <c r="BY1928" s="18"/>
      <c r="BZ1928" s="18"/>
      <c r="CA1928" s="18"/>
      <c r="CB1928" s="18"/>
      <c r="CC1928" s="18"/>
      <c r="CD1928" s="18"/>
      <c r="CE1928" s="18"/>
      <c r="CF1928" s="18"/>
      <c r="CG1928" s="18"/>
      <c r="CH1928" s="18"/>
      <c r="CI1928" s="18"/>
      <c r="CJ1928" s="18"/>
      <c r="CK1928" s="18"/>
      <c r="CL1928" s="18"/>
      <c r="CM1928" s="18"/>
      <c r="CN1928" s="18"/>
      <c r="CO1928" s="18"/>
      <c r="CP1928" s="18"/>
      <c r="CQ1928" s="18"/>
      <c r="CR1928" s="18"/>
      <c r="CS1928" s="18"/>
      <c r="CT1928" s="18"/>
      <c r="CU1928" s="18"/>
      <c r="CV1928" s="18"/>
      <c r="CW1928" s="18"/>
      <c r="CX1928" s="18"/>
      <c r="CY1928" s="18"/>
      <c r="CZ1928" s="18"/>
      <c r="DA1928" s="18"/>
      <c r="DB1928" s="18"/>
      <c r="DC1928" s="18"/>
      <c r="DD1928" s="18"/>
      <c r="DE1928" s="18"/>
      <c r="DF1928" s="18"/>
      <c r="DG1928" s="18"/>
      <c r="DH1928" s="18"/>
      <c r="DI1928" s="18"/>
      <c r="DJ1928" s="18"/>
      <c r="DK1928" s="18"/>
      <c r="DL1928" s="18"/>
      <c r="DM1928" s="18"/>
      <c r="DN1928" s="18"/>
      <c r="DO1928" s="56"/>
      <c r="DP1928" s="56"/>
      <c r="DQ1928" s="56"/>
      <c r="DR1928" s="56"/>
      <c r="DS1928" s="56"/>
      <c r="DT1928" s="56"/>
      <c r="DU1928" s="56"/>
      <c r="DV1928" s="56"/>
      <c r="DW1928" s="56"/>
      <c r="DX1928" s="56">
        <v>1</v>
      </c>
      <c r="DY1928" s="56"/>
      <c r="DZ1928" s="56"/>
      <c r="EA1928" s="56"/>
      <c r="EB1928" s="56"/>
      <c r="EC1928" s="56"/>
      <c r="ED1928" s="56"/>
      <c r="EE1928" s="56"/>
      <c r="EF1928" s="56"/>
      <c r="EG1928" s="56"/>
      <c r="EH1928" s="18" t="s">
        <v>2293</v>
      </c>
      <c r="EI1928" s="18">
        <f t="array" ref="EI1928">IF(SUMPRODUCT(--(DO1928:DS1928&lt;&gt;""))=0, 0,1)</f>
        <v>0</v>
      </c>
      <c r="EJ1928" s="18">
        <f t="array" ref="EJ1928">IF(SUMPRODUCT(--(DT1928:EG1928&lt;&gt;""))=0, 0,1)</f>
        <v>1</v>
      </c>
      <c r="EK1928" s="18" cm="1">
        <f t="array" ref="EK1928">IF(SUMPRODUCT(--(EC1928:EG1928&lt;&gt;""))=0, 0,1)</f>
        <v>0</v>
      </c>
      <c r="EL1928" s="18">
        <f t="array" ref="EL1928">IF(SUMPRODUCT(--(EE1928:EG1928&lt;&gt;""))=0, 0,1)</f>
        <v>0</v>
      </c>
      <c r="EM1928" s="18">
        <f t="shared" si="415"/>
        <v>1</v>
      </c>
      <c r="EN1928" s="18" t="str">
        <f t="shared" si="416"/>
        <v>NA</v>
      </c>
      <c r="EO1928" s="18">
        <f t="shared" si="417"/>
        <v>1</v>
      </c>
      <c r="EP1928" s="18" t="str">
        <f t="shared" si="419"/>
        <v>NA</v>
      </c>
      <c r="EQ1928" s="18" t="str">
        <f t="shared" si="418"/>
        <v>NA</v>
      </c>
      <c r="ER1928" s="18" t="s">
        <v>2082</v>
      </c>
      <c r="ES1928" s="59">
        <v>43941</v>
      </c>
      <c r="ET1928" s="18"/>
      <c r="EU1928" s="18"/>
    </row>
    <row r="1929" spans="1:151" s="1" customFormat="1" ht="15.75" customHeight="1" x14ac:dyDescent="0.2">
      <c r="A1929" s="5" t="s">
        <v>2280</v>
      </c>
      <c r="B1929" s="24" t="s">
        <v>2281</v>
      </c>
      <c r="C1929" s="56">
        <v>1</v>
      </c>
      <c r="D1929" s="18" t="s">
        <v>2692</v>
      </c>
      <c r="E1929" s="18" t="s">
        <v>2958</v>
      </c>
      <c r="F1929" s="18" t="s">
        <v>3010</v>
      </c>
      <c r="G1929" s="18" t="s">
        <v>467</v>
      </c>
      <c r="H1929" s="18" t="s">
        <v>2282</v>
      </c>
      <c r="I1929" s="18" t="s">
        <v>552</v>
      </c>
      <c r="J1929" s="18" t="s">
        <v>257</v>
      </c>
      <c r="K1929" s="18" t="s">
        <v>257</v>
      </c>
      <c r="L1929" s="18" t="s">
        <v>257</v>
      </c>
      <c r="M1929" s="18" t="s">
        <v>253</v>
      </c>
      <c r="N1929" s="56">
        <v>88</v>
      </c>
      <c r="O1929" s="18" t="s">
        <v>2283</v>
      </c>
      <c r="P1929" s="18" t="s">
        <v>2128</v>
      </c>
      <c r="Q1929" s="18" t="s">
        <v>254</v>
      </c>
      <c r="R1929" s="18" t="s">
        <v>2284</v>
      </c>
      <c r="S1929" s="18" t="s">
        <v>595</v>
      </c>
      <c r="T1929" s="18" t="s">
        <v>2285</v>
      </c>
      <c r="U1929" s="26" t="s">
        <v>257</v>
      </c>
      <c r="V1929" s="26" t="s">
        <v>257</v>
      </c>
      <c r="W1929" s="26" t="s">
        <v>257</v>
      </c>
      <c r="X1929" s="18" t="s">
        <v>2286</v>
      </c>
      <c r="Y1929" s="18">
        <v>92.410714285699996</v>
      </c>
      <c r="Z1929" s="18" t="s">
        <v>2182</v>
      </c>
      <c r="AA1929" s="18" t="s">
        <v>257</v>
      </c>
      <c r="AB1929" s="55">
        <f t="shared" si="410"/>
        <v>92.410714285699996</v>
      </c>
      <c r="AC1929" s="18" t="s">
        <v>479</v>
      </c>
      <c r="AD1929" s="18">
        <v>24</v>
      </c>
      <c r="AE1929" s="18" t="s">
        <v>2287</v>
      </c>
      <c r="AF1929" s="18">
        <v>4.1388619999999996</v>
      </c>
      <c r="AG1929" s="18">
        <v>4.1388619999999996</v>
      </c>
      <c r="AH1929" s="18" t="s">
        <v>557</v>
      </c>
      <c r="AI1929" s="18">
        <v>0.25</v>
      </c>
      <c r="AJ1929" s="18" t="s">
        <v>522</v>
      </c>
      <c r="AK1929" s="18">
        <v>0.25</v>
      </c>
      <c r="AL1929" s="18" t="s">
        <v>2288</v>
      </c>
      <c r="AM1929" s="18" t="s">
        <v>2039</v>
      </c>
      <c r="AN1929" s="18">
        <v>75.8333333333333</v>
      </c>
      <c r="AO1929" s="18" t="s">
        <v>2289</v>
      </c>
      <c r="AP1929" s="18" t="s">
        <v>479</v>
      </c>
      <c r="AQ1929" s="18">
        <v>9</v>
      </c>
      <c r="AR1929" s="18" t="s">
        <v>2290</v>
      </c>
      <c r="AS1929" s="18" t="s">
        <v>595</v>
      </c>
      <c r="AT1929" s="18">
        <v>77.7083333333333</v>
      </c>
      <c r="AU1929" s="18">
        <v>1.875</v>
      </c>
      <c r="AV1929" s="18">
        <v>1.875</v>
      </c>
      <c r="AW1929" s="18" t="s">
        <v>557</v>
      </c>
      <c r="AX1929" s="18">
        <v>6</v>
      </c>
      <c r="AY1929" s="18" t="s">
        <v>2264</v>
      </c>
      <c r="AZ1929" s="18" t="s">
        <v>257</v>
      </c>
      <c r="BA1929" s="18" t="s">
        <v>257</v>
      </c>
      <c r="BB1929" s="18" t="s">
        <v>2291</v>
      </c>
      <c r="BC1929" s="18"/>
      <c r="BD1929" s="18"/>
      <c r="BE1929" s="18"/>
      <c r="BF1929" s="18"/>
      <c r="BG1929" s="18"/>
      <c r="BH1929" s="18"/>
      <c r="BI1929" s="18"/>
      <c r="BJ1929" s="18"/>
      <c r="BK1929" s="18"/>
      <c r="BL1929" s="18"/>
      <c r="BM1929" s="18"/>
      <c r="BN1929" s="18"/>
      <c r="BO1929" s="18"/>
      <c r="BP1929" s="18"/>
      <c r="BQ1929" s="18"/>
      <c r="BR1929" s="18"/>
      <c r="BS1929" s="18"/>
      <c r="BT1929" s="18"/>
      <c r="BU1929" s="18"/>
      <c r="BV1929" s="18"/>
      <c r="BW1929" s="18"/>
      <c r="BX1929" s="18"/>
      <c r="BY1929" s="18"/>
      <c r="BZ1929" s="18"/>
      <c r="CA1929" s="18"/>
      <c r="CB1929" s="18"/>
      <c r="CC1929" s="18"/>
      <c r="CD1929" s="18"/>
      <c r="CE1929" s="18"/>
      <c r="CF1929" s="18"/>
      <c r="CG1929" s="18"/>
      <c r="CH1929" s="18"/>
      <c r="CI1929" s="18"/>
      <c r="CJ1929" s="18"/>
      <c r="CK1929" s="18"/>
      <c r="CL1929" s="18"/>
      <c r="CM1929" s="18"/>
      <c r="CN1929" s="18"/>
      <c r="CO1929" s="18"/>
      <c r="CP1929" s="18"/>
      <c r="CQ1929" s="18"/>
      <c r="CR1929" s="18"/>
      <c r="CS1929" s="18"/>
      <c r="CT1929" s="18"/>
      <c r="CU1929" s="18"/>
      <c r="CV1929" s="18"/>
      <c r="CW1929" s="18"/>
      <c r="CX1929" s="18"/>
      <c r="CY1929" s="18"/>
      <c r="CZ1929" s="18"/>
      <c r="DA1929" s="18"/>
      <c r="DB1929" s="18"/>
      <c r="DC1929" s="18"/>
      <c r="DD1929" s="18"/>
      <c r="DE1929" s="18"/>
      <c r="DF1929" s="18"/>
      <c r="DG1929" s="18"/>
      <c r="DH1929" s="18"/>
      <c r="DI1929" s="18"/>
      <c r="DJ1929" s="18"/>
      <c r="DK1929" s="18"/>
      <c r="DL1929" s="18"/>
      <c r="DM1929" s="18"/>
      <c r="DN1929" s="18"/>
      <c r="DO1929" s="56"/>
      <c r="DP1929" s="56"/>
      <c r="DQ1929" s="56"/>
      <c r="DR1929" s="56"/>
      <c r="DS1929" s="56"/>
      <c r="DT1929" s="56"/>
      <c r="DU1929" s="56"/>
      <c r="DV1929" s="56"/>
      <c r="DW1929" s="56"/>
      <c r="DX1929" s="56">
        <v>1</v>
      </c>
      <c r="DY1929" s="56"/>
      <c r="DZ1929" s="56"/>
      <c r="EA1929" s="56"/>
      <c r="EB1929" s="56"/>
      <c r="EC1929" s="56"/>
      <c r="ED1929" s="56"/>
      <c r="EE1929" s="56"/>
      <c r="EF1929" s="56"/>
      <c r="EG1929" s="56"/>
      <c r="EH1929" s="18" t="s">
        <v>2293</v>
      </c>
      <c r="EI1929" s="18">
        <f t="array" ref="EI1929">IF(SUMPRODUCT(--(DO1929:DS1929&lt;&gt;""))=0, 0,1)</f>
        <v>0</v>
      </c>
      <c r="EJ1929" s="18">
        <f t="array" ref="EJ1929">IF(SUMPRODUCT(--(DT1929:EG1929&lt;&gt;""))=0, 0,1)</f>
        <v>1</v>
      </c>
      <c r="EK1929" s="18" cm="1">
        <f t="array" ref="EK1929">IF(SUMPRODUCT(--(EC1929:EG1929&lt;&gt;""))=0, 0,1)</f>
        <v>0</v>
      </c>
      <c r="EL1929" s="18">
        <f t="array" ref="EL1929">IF(SUMPRODUCT(--(EE1929:EG1929&lt;&gt;""))=0, 0,1)</f>
        <v>0</v>
      </c>
      <c r="EM1929" s="18">
        <f t="shared" si="415"/>
        <v>1</v>
      </c>
      <c r="EN1929" s="18" t="str">
        <f t="shared" si="416"/>
        <v>NA</v>
      </c>
      <c r="EO1929" s="18">
        <f t="shared" si="417"/>
        <v>1</v>
      </c>
      <c r="EP1929" s="18" t="str">
        <f t="shared" si="419"/>
        <v>NA</v>
      </c>
      <c r="EQ1929" s="18" t="str">
        <f t="shared" si="418"/>
        <v>NA</v>
      </c>
      <c r="ER1929" s="18" t="s">
        <v>2082</v>
      </c>
      <c r="ES1929" s="59">
        <v>43941</v>
      </c>
      <c r="ET1929" s="18"/>
      <c r="EU1929" s="18"/>
    </row>
    <row r="1930" spans="1:151" s="1" customFormat="1" ht="15.75" customHeight="1" x14ac:dyDescent="0.2">
      <c r="A1930" s="5" t="s">
        <v>2280</v>
      </c>
      <c r="B1930" s="24" t="s">
        <v>2281</v>
      </c>
      <c r="C1930" s="56">
        <v>1</v>
      </c>
      <c r="D1930" s="18" t="s">
        <v>2693</v>
      </c>
      <c r="E1930" s="18" t="s">
        <v>2959</v>
      </c>
      <c r="F1930" s="18" t="s">
        <v>3010</v>
      </c>
      <c r="G1930" s="18" t="s">
        <v>467</v>
      </c>
      <c r="H1930" s="18" t="s">
        <v>2282</v>
      </c>
      <c r="I1930" s="18" t="s">
        <v>552</v>
      </c>
      <c r="J1930" s="18" t="s">
        <v>257</v>
      </c>
      <c r="K1930" s="18" t="s">
        <v>257</v>
      </c>
      <c r="L1930" s="18" t="s">
        <v>257</v>
      </c>
      <c r="M1930" s="18" t="s">
        <v>253</v>
      </c>
      <c r="N1930" s="56">
        <v>88</v>
      </c>
      <c r="O1930" s="18" t="s">
        <v>2283</v>
      </c>
      <c r="P1930" s="18" t="s">
        <v>2128</v>
      </c>
      <c r="Q1930" s="18" t="s">
        <v>254</v>
      </c>
      <c r="R1930" s="18" t="s">
        <v>2284</v>
      </c>
      <c r="S1930" s="18" t="s">
        <v>595</v>
      </c>
      <c r="T1930" s="18" t="s">
        <v>2285</v>
      </c>
      <c r="U1930" s="26" t="s">
        <v>257</v>
      </c>
      <c r="V1930" s="26" t="s">
        <v>257</v>
      </c>
      <c r="W1930" s="26" t="s">
        <v>257</v>
      </c>
      <c r="X1930" s="18" t="s">
        <v>2286</v>
      </c>
      <c r="Y1930" s="18">
        <v>1.6581630000000001</v>
      </c>
      <c r="Z1930" s="18" t="s">
        <v>2182</v>
      </c>
      <c r="AA1930" s="18" t="s">
        <v>257</v>
      </c>
      <c r="AB1930" s="55">
        <f t="shared" si="410"/>
        <v>1.6581630000000001</v>
      </c>
      <c r="AC1930" s="18" t="s">
        <v>479</v>
      </c>
      <c r="AD1930" s="18">
        <v>24</v>
      </c>
      <c r="AE1930" s="18" t="s">
        <v>2287</v>
      </c>
      <c r="AF1930" s="18">
        <v>0.26551859999999999</v>
      </c>
      <c r="AG1930" s="18">
        <v>0.26551859999999999</v>
      </c>
      <c r="AH1930" s="18" t="s">
        <v>557</v>
      </c>
      <c r="AI1930" s="18">
        <v>0.42</v>
      </c>
      <c r="AJ1930" s="18" t="s">
        <v>522</v>
      </c>
      <c r="AK1930" s="18">
        <v>0.42</v>
      </c>
      <c r="AL1930" s="18" t="s">
        <v>2288</v>
      </c>
      <c r="AM1930" s="18" t="s">
        <v>2039</v>
      </c>
      <c r="AN1930" s="18">
        <v>17.785234899328799</v>
      </c>
      <c r="AO1930" s="18" t="s">
        <v>2289</v>
      </c>
      <c r="AP1930" s="18" t="s">
        <v>479</v>
      </c>
      <c r="AQ1930" s="18">
        <v>9</v>
      </c>
      <c r="AR1930" s="18" t="s">
        <v>2290</v>
      </c>
      <c r="AS1930" s="18" t="s">
        <v>595</v>
      </c>
      <c r="AT1930" s="18">
        <v>19.630872483221399</v>
      </c>
      <c r="AU1930" s="18">
        <v>1.8456375840000001</v>
      </c>
      <c r="AV1930" s="18">
        <v>1.8456375840000001</v>
      </c>
      <c r="AW1930" s="18" t="s">
        <v>557</v>
      </c>
      <c r="AX1930" s="18">
        <v>10</v>
      </c>
      <c r="AY1930" s="18" t="s">
        <v>2264</v>
      </c>
      <c r="AZ1930" s="18" t="s">
        <v>257</v>
      </c>
      <c r="BA1930" s="18" t="s">
        <v>257</v>
      </c>
      <c r="BB1930" s="18" t="s">
        <v>2291</v>
      </c>
      <c r="BC1930" s="18"/>
      <c r="BD1930" s="18"/>
      <c r="BE1930" s="18"/>
      <c r="BF1930" s="18"/>
      <c r="BG1930" s="18"/>
      <c r="BH1930" s="18"/>
      <c r="BI1930" s="18"/>
      <c r="BJ1930" s="18"/>
      <c r="BK1930" s="18"/>
      <c r="BL1930" s="18"/>
      <c r="BM1930" s="18"/>
      <c r="BN1930" s="18"/>
      <c r="BO1930" s="18"/>
      <c r="BP1930" s="18"/>
      <c r="BQ1930" s="18"/>
      <c r="BR1930" s="18"/>
      <c r="BS1930" s="18"/>
      <c r="BT1930" s="18"/>
      <c r="BU1930" s="18"/>
      <c r="BV1930" s="18"/>
      <c r="BW1930" s="18"/>
      <c r="BX1930" s="18"/>
      <c r="BY1930" s="18"/>
      <c r="BZ1930" s="18"/>
      <c r="CA1930" s="18"/>
      <c r="CB1930" s="18"/>
      <c r="CC1930" s="18"/>
      <c r="CD1930" s="18"/>
      <c r="CE1930" s="18"/>
      <c r="CF1930" s="18"/>
      <c r="CG1930" s="18"/>
      <c r="CH1930" s="18"/>
      <c r="CI1930" s="18"/>
      <c r="CJ1930" s="18"/>
      <c r="CK1930" s="18"/>
      <c r="CL1930" s="18"/>
      <c r="CM1930" s="18"/>
      <c r="CN1930" s="18"/>
      <c r="CO1930" s="18"/>
      <c r="CP1930" s="18"/>
      <c r="CQ1930" s="18"/>
      <c r="CR1930" s="18"/>
      <c r="CS1930" s="18"/>
      <c r="CT1930" s="18"/>
      <c r="CU1930" s="18"/>
      <c r="CV1930" s="18"/>
      <c r="CW1930" s="18"/>
      <c r="CX1930" s="18"/>
      <c r="CY1930" s="18"/>
      <c r="CZ1930" s="18"/>
      <c r="DA1930" s="18"/>
      <c r="DB1930" s="18"/>
      <c r="DC1930" s="18"/>
      <c r="DD1930" s="18"/>
      <c r="DE1930" s="18"/>
      <c r="DF1930" s="18"/>
      <c r="DG1930" s="18"/>
      <c r="DH1930" s="18"/>
      <c r="DI1930" s="18"/>
      <c r="DJ1930" s="18"/>
      <c r="DK1930" s="18"/>
      <c r="DL1930" s="18"/>
      <c r="DM1930" s="18"/>
      <c r="DN1930" s="18"/>
      <c r="DO1930" s="56"/>
      <c r="DP1930" s="56"/>
      <c r="DQ1930" s="56"/>
      <c r="DR1930" s="56"/>
      <c r="DS1930" s="56"/>
      <c r="DT1930" s="56"/>
      <c r="DU1930" s="56"/>
      <c r="DV1930" s="56"/>
      <c r="DW1930" s="56"/>
      <c r="DX1930" s="56">
        <v>0</v>
      </c>
      <c r="DY1930" s="56"/>
      <c r="DZ1930" s="56"/>
      <c r="EA1930" s="56"/>
      <c r="EB1930" s="56"/>
      <c r="EC1930" s="56"/>
      <c r="ED1930" s="56"/>
      <c r="EE1930" s="56"/>
      <c r="EF1930" s="56"/>
      <c r="EG1930" s="56"/>
      <c r="EH1930" s="18" t="s">
        <v>2295</v>
      </c>
      <c r="EI1930" s="18">
        <f t="array" ref="EI1930">IF(SUMPRODUCT(--(DO1930:DS1930&lt;&gt;""))=0, 0,1)</f>
        <v>0</v>
      </c>
      <c r="EJ1930" s="18">
        <f t="array" ref="EJ1930">IF(SUMPRODUCT(--(DT1930:EG1930&lt;&gt;""))=0, 0,1)</f>
        <v>1</v>
      </c>
      <c r="EK1930" s="18" cm="1">
        <f t="array" ref="EK1930">IF(SUMPRODUCT(--(EC1930:EG1930&lt;&gt;""))=0, 0,1)</f>
        <v>0</v>
      </c>
      <c r="EL1930" s="18">
        <f t="array" ref="EL1930">IF(SUMPRODUCT(--(EE1930:EG1930&lt;&gt;""))=0, 0,1)</f>
        <v>0</v>
      </c>
      <c r="EM1930" s="18">
        <f t="shared" si="415"/>
        <v>0</v>
      </c>
      <c r="EN1930" s="18" t="str">
        <f t="shared" si="416"/>
        <v>NA</v>
      </c>
      <c r="EO1930" s="18">
        <f t="shared" si="417"/>
        <v>0</v>
      </c>
      <c r="EP1930" s="18" t="str">
        <f t="shared" si="419"/>
        <v>NA</v>
      </c>
      <c r="EQ1930" s="18" t="str">
        <f t="shared" si="418"/>
        <v>NA</v>
      </c>
      <c r="ER1930" s="18" t="s">
        <v>2082</v>
      </c>
      <c r="ES1930" s="59">
        <v>43941</v>
      </c>
      <c r="ET1930" s="18"/>
      <c r="EU1930" s="18"/>
    </row>
    <row r="1931" spans="1:151" s="1" customFormat="1" ht="15.75" customHeight="1" x14ac:dyDescent="0.2">
      <c r="A1931" s="5" t="s">
        <v>2280</v>
      </c>
      <c r="B1931" s="24" t="s">
        <v>2281</v>
      </c>
      <c r="C1931" s="56">
        <v>1</v>
      </c>
      <c r="D1931" s="18" t="s">
        <v>2694</v>
      </c>
      <c r="E1931" s="18" t="s">
        <v>2959</v>
      </c>
      <c r="F1931" s="18" t="s">
        <v>3010</v>
      </c>
      <c r="G1931" s="18" t="s">
        <v>467</v>
      </c>
      <c r="H1931" s="18" t="s">
        <v>2282</v>
      </c>
      <c r="I1931" s="18" t="s">
        <v>552</v>
      </c>
      <c r="J1931" s="18" t="s">
        <v>257</v>
      </c>
      <c r="K1931" s="18" t="s">
        <v>257</v>
      </c>
      <c r="L1931" s="18" t="s">
        <v>257</v>
      </c>
      <c r="M1931" s="18" t="s">
        <v>253</v>
      </c>
      <c r="N1931" s="56">
        <v>88</v>
      </c>
      <c r="O1931" s="18" t="s">
        <v>2283</v>
      </c>
      <c r="P1931" s="18" t="s">
        <v>2128</v>
      </c>
      <c r="Q1931" s="18" t="s">
        <v>254</v>
      </c>
      <c r="R1931" s="18" t="s">
        <v>2284</v>
      </c>
      <c r="S1931" s="18" t="s">
        <v>595</v>
      </c>
      <c r="T1931" s="18" t="s">
        <v>2285</v>
      </c>
      <c r="U1931" s="26" t="s">
        <v>257</v>
      </c>
      <c r="V1931" s="26" t="s">
        <v>257</v>
      </c>
      <c r="W1931" s="26" t="s">
        <v>257</v>
      </c>
      <c r="X1931" s="18" t="s">
        <v>2286</v>
      </c>
      <c r="Y1931" s="18">
        <v>36.224490000000003</v>
      </c>
      <c r="Z1931" s="18" t="s">
        <v>2182</v>
      </c>
      <c r="AA1931" s="18" t="s">
        <v>257</v>
      </c>
      <c r="AB1931" s="55">
        <f t="shared" si="410"/>
        <v>36.224490000000003</v>
      </c>
      <c r="AC1931" s="18" t="s">
        <v>479</v>
      </c>
      <c r="AD1931" s="18">
        <v>24</v>
      </c>
      <c r="AE1931" s="18" t="s">
        <v>2287</v>
      </c>
      <c r="AF1931" s="18">
        <v>3.5194220000000001</v>
      </c>
      <c r="AG1931" s="18">
        <v>3.5194220000000001</v>
      </c>
      <c r="AH1931" s="18" t="s">
        <v>557</v>
      </c>
      <c r="AI1931" s="18">
        <v>0.42</v>
      </c>
      <c r="AJ1931" s="18" t="s">
        <v>522</v>
      </c>
      <c r="AK1931" s="18">
        <v>0.42</v>
      </c>
      <c r="AL1931" s="18" t="s">
        <v>2288</v>
      </c>
      <c r="AM1931" s="18" t="s">
        <v>2039</v>
      </c>
      <c r="AN1931" s="18">
        <v>66.6666666666666</v>
      </c>
      <c r="AO1931" s="18" t="s">
        <v>2289</v>
      </c>
      <c r="AP1931" s="18" t="s">
        <v>479</v>
      </c>
      <c r="AQ1931" s="18">
        <v>9</v>
      </c>
      <c r="AR1931" s="18" t="s">
        <v>2290</v>
      </c>
      <c r="AS1931" s="18" t="s">
        <v>595</v>
      </c>
      <c r="AT1931" s="18">
        <v>68.840579710144894</v>
      </c>
      <c r="AU1931" s="18">
        <v>2.1739130430000002</v>
      </c>
      <c r="AV1931" s="18">
        <v>2.1739130430000002</v>
      </c>
      <c r="AW1931" s="18" t="s">
        <v>557</v>
      </c>
      <c r="AX1931" s="18">
        <v>10</v>
      </c>
      <c r="AY1931" s="18" t="s">
        <v>2264</v>
      </c>
      <c r="AZ1931" s="18" t="s">
        <v>257</v>
      </c>
      <c r="BA1931" s="18" t="s">
        <v>257</v>
      </c>
      <c r="BB1931" s="18" t="s">
        <v>2291</v>
      </c>
      <c r="BC1931" s="18"/>
      <c r="BD1931" s="18"/>
      <c r="BE1931" s="18"/>
      <c r="BF1931" s="18"/>
      <c r="BG1931" s="18"/>
      <c r="BH1931" s="18"/>
      <c r="BI1931" s="18"/>
      <c r="BJ1931" s="18"/>
      <c r="BK1931" s="18"/>
      <c r="BL1931" s="18"/>
      <c r="BM1931" s="18"/>
      <c r="BN1931" s="18"/>
      <c r="BO1931" s="18"/>
      <c r="BP1931" s="18"/>
      <c r="BQ1931" s="18"/>
      <c r="BR1931" s="18"/>
      <c r="BS1931" s="18"/>
      <c r="BT1931" s="18"/>
      <c r="BU1931" s="18"/>
      <c r="BV1931" s="18"/>
      <c r="BW1931" s="18"/>
      <c r="BX1931" s="18"/>
      <c r="BY1931" s="18"/>
      <c r="BZ1931" s="18"/>
      <c r="CA1931" s="18"/>
      <c r="CB1931" s="18"/>
      <c r="CC1931" s="18"/>
      <c r="CD1931" s="18"/>
      <c r="CE1931" s="18"/>
      <c r="CF1931" s="18"/>
      <c r="CG1931" s="18"/>
      <c r="CH1931" s="18"/>
      <c r="CI1931" s="18"/>
      <c r="CJ1931" s="18"/>
      <c r="CK1931" s="18"/>
      <c r="CL1931" s="18"/>
      <c r="CM1931" s="18"/>
      <c r="CN1931" s="18"/>
      <c r="CO1931" s="18"/>
      <c r="CP1931" s="18"/>
      <c r="CQ1931" s="18"/>
      <c r="CR1931" s="18"/>
      <c r="CS1931" s="18"/>
      <c r="CT1931" s="18"/>
      <c r="CU1931" s="18"/>
      <c r="CV1931" s="18"/>
      <c r="CW1931" s="18"/>
      <c r="CX1931" s="18"/>
      <c r="CY1931" s="18"/>
      <c r="CZ1931" s="18"/>
      <c r="DA1931" s="18"/>
      <c r="DB1931" s="18"/>
      <c r="DC1931" s="18"/>
      <c r="DD1931" s="18"/>
      <c r="DE1931" s="18"/>
      <c r="DF1931" s="18"/>
      <c r="DG1931" s="18"/>
      <c r="DH1931" s="18"/>
      <c r="DI1931" s="18"/>
      <c r="DJ1931" s="18"/>
      <c r="DK1931" s="18"/>
      <c r="DL1931" s="18"/>
      <c r="DM1931" s="18"/>
      <c r="DN1931" s="18"/>
      <c r="DO1931" s="56"/>
      <c r="DP1931" s="56"/>
      <c r="DQ1931" s="56"/>
      <c r="DR1931" s="56"/>
      <c r="DS1931" s="56"/>
      <c r="DT1931" s="56"/>
      <c r="DU1931" s="56"/>
      <c r="DV1931" s="56"/>
      <c r="DW1931" s="56"/>
      <c r="DX1931" s="56">
        <v>1</v>
      </c>
      <c r="DY1931" s="56"/>
      <c r="DZ1931" s="56"/>
      <c r="EA1931" s="56"/>
      <c r="EB1931" s="56"/>
      <c r="EC1931" s="56"/>
      <c r="ED1931" s="56"/>
      <c r="EE1931" s="56"/>
      <c r="EF1931" s="56"/>
      <c r="EG1931" s="56"/>
      <c r="EH1931" s="18" t="s">
        <v>2293</v>
      </c>
      <c r="EI1931" s="18">
        <f t="array" ref="EI1931">IF(SUMPRODUCT(--(DO1931:DS1931&lt;&gt;""))=0, 0,1)</f>
        <v>0</v>
      </c>
      <c r="EJ1931" s="18">
        <f t="array" ref="EJ1931">IF(SUMPRODUCT(--(DT1931:EG1931&lt;&gt;""))=0, 0,1)</f>
        <v>1</v>
      </c>
      <c r="EK1931" s="18" cm="1">
        <f t="array" ref="EK1931">IF(SUMPRODUCT(--(EC1931:EG1931&lt;&gt;""))=0, 0,1)</f>
        <v>0</v>
      </c>
      <c r="EL1931" s="18">
        <f t="array" ref="EL1931">IF(SUMPRODUCT(--(EE1931:EG1931&lt;&gt;""))=0, 0,1)</f>
        <v>0</v>
      </c>
      <c r="EM1931" s="18">
        <f t="shared" si="415"/>
        <v>1</v>
      </c>
      <c r="EN1931" s="18" t="str">
        <f t="shared" si="416"/>
        <v>NA</v>
      </c>
      <c r="EO1931" s="18">
        <f t="shared" si="417"/>
        <v>1</v>
      </c>
      <c r="EP1931" s="18" t="str">
        <f t="shared" si="419"/>
        <v>NA</v>
      </c>
      <c r="EQ1931" s="18" t="str">
        <f t="shared" si="418"/>
        <v>NA</v>
      </c>
      <c r="ER1931" s="18" t="s">
        <v>2082</v>
      </c>
      <c r="ES1931" s="59">
        <v>43941</v>
      </c>
      <c r="ET1931" s="18"/>
      <c r="EU1931" s="18"/>
    </row>
    <row r="1932" spans="1:151" s="1" customFormat="1" ht="15.75" customHeight="1" x14ac:dyDescent="0.2">
      <c r="A1932" s="5" t="s">
        <v>2280</v>
      </c>
      <c r="B1932" s="24" t="s">
        <v>2281</v>
      </c>
      <c r="C1932" s="56">
        <v>1</v>
      </c>
      <c r="D1932" s="18" t="s">
        <v>2695</v>
      </c>
      <c r="E1932" s="18" t="s">
        <v>2959</v>
      </c>
      <c r="F1932" s="18" t="s">
        <v>3010</v>
      </c>
      <c r="G1932" s="18" t="s">
        <v>467</v>
      </c>
      <c r="H1932" s="18" t="s">
        <v>2282</v>
      </c>
      <c r="I1932" s="18" t="s">
        <v>552</v>
      </c>
      <c r="J1932" s="18" t="s">
        <v>257</v>
      </c>
      <c r="K1932" s="18" t="s">
        <v>257</v>
      </c>
      <c r="L1932" s="18" t="s">
        <v>257</v>
      </c>
      <c r="M1932" s="18" t="s">
        <v>253</v>
      </c>
      <c r="N1932" s="56">
        <v>88</v>
      </c>
      <c r="O1932" s="18" t="s">
        <v>2283</v>
      </c>
      <c r="P1932" s="18" t="s">
        <v>2128</v>
      </c>
      <c r="Q1932" s="18" t="s">
        <v>254</v>
      </c>
      <c r="R1932" s="18" t="s">
        <v>2284</v>
      </c>
      <c r="S1932" s="18" t="s">
        <v>595</v>
      </c>
      <c r="T1932" s="18" t="s">
        <v>2285</v>
      </c>
      <c r="U1932" s="26" t="s">
        <v>257</v>
      </c>
      <c r="V1932" s="26" t="s">
        <v>257</v>
      </c>
      <c r="W1932" s="26" t="s">
        <v>257</v>
      </c>
      <c r="X1932" s="18" t="s">
        <v>2286</v>
      </c>
      <c r="Y1932" s="18">
        <v>92.410714285699996</v>
      </c>
      <c r="Z1932" s="18" t="s">
        <v>2182</v>
      </c>
      <c r="AA1932" s="18" t="s">
        <v>257</v>
      </c>
      <c r="AB1932" s="55">
        <f t="shared" si="410"/>
        <v>92.410714285699996</v>
      </c>
      <c r="AC1932" s="18" t="s">
        <v>479</v>
      </c>
      <c r="AD1932" s="18">
        <v>24</v>
      </c>
      <c r="AE1932" s="18" t="s">
        <v>2287</v>
      </c>
      <c r="AF1932" s="18">
        <v>4.1388619999999996</v>
      </c>
      <c r="AG1932" s="18">
        <v>4.1388619999999996</v>
      </c>
      <c r="AH1932" s="18" t="s">
        <v>557</v>
      </c>
      <c r="AI1932" s="18">
        <v>0.42</v>
      </c>
      <c r="AJ1932" s="18" t="s">
        <v>522</v>
      </c>
      <c r="AK1932" s="18">
        <v>0.42</v>
      </c>
      <c r="AL1932" s="18" t="s">
        <v>2288</v>
      </c>
      <c r="AM1932" s="18" t="s">
        <v>2039</v>
      </c>
      <c r="AN1932" s="18">
        <v>72.101449275362299</v>
      </c>
      <c r="AO1932" s="18" t="s">
        <v>2289</v>
      </c>
      <c r="AP1932" s="18" t="s">
        <v>479</v>
      </c>
      <c r="AQ1932" s="18">
        <v>9</v>
      </c>
      <c r="AR1932" s="18" t="s">
        <v>2290</v>
      </c>
      <c r="AS1932" s="18" t="s">
        <v>595</v>
      </c>
      <c r="AT1932" s="18">
        <v>83.884297520661093</v>
      </c>
      <c r="AU1932" s="18">
        <v>11.782848250000001</v>
      </c>
      <c r="AV1932" s="18">
        <v>11.782848250000001</v>
      </c>
      <c r="AW1932" s="18" t="s">
        <v>557</v>
      </c>
      <c r="AX1932" s="18">
        <v>10</v>
      </c>
      <c r="AY1932" s="18" t="s">
        <v>2264</v>
      </c>
      <c r="AZ1932" s="18" t="s">
        <v>257</v>
      </c>
      <c r="BA1932" s="18" t="s">
        <v>257</v>
      </c>
      <c r="BB1932" s="18" t="s">
        <v>2291</v>
      </c>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56"/>
      <c r="DP1932" s="56"/>
      <c r="DQ1932" s="56"/>
      <c r="DR1932" s="56"/>
      <c r="DS1932" s="56"/>
      <c r="DT1932" s="56"/>
      <c r="DU1932" s="56"/>
      <c r="DV1932" s="56"/>
      <c r="DW1932" s="56"/>
      <c r="DX1932" s="56">
        <v>1</v>
      </c>
      <c r="DY1932" s="56"/>
      <c r="DZ1932" s="56"/>
      <c r="EA1932" s="56"/>
      <c r="EB1932" s="56"/>
      <c r="EC1932" s="56"/>
      <c r="ED1932" s="56"/>
      <c r="EE1932" s="56"/>
      <c r="EF1932" s="56"/>
      <c r="EG1932" s="56"/>
      <c r="EH1932" s="18" t="s">
        <v>2293</v>
      </c>
      <c r="EI1932" s="18">
        <f t="array" ref="EI1932">IF(SUMPRODUCT(--(DO1932:DS1932&lt;&gt;""))=0, 0,1)</f>
        <v>0</v>
      </c>
      <c r="EJ1932" s="18">
        <f t="array" ref="EJ1932">IF(SUMPRODUCT(--(DT1932:EG1932&lt;&gt;""))=0, 0,1)</f>
        <v>1</v>
      </c>
      <c r="EK1932" s="18" cm="1">
        <f t="array" ref="EK1932">IF(SUMPRODUCT(--(EC1932:EG1932&lt;&gt;""))=0, 0,1)</f>
        <v>0</v>
      </c>
      <c r="EL1932" s="18">
        <f t="array" ref="EL1932">IF(SUMPRODUCT(--(EE1932:EG1932&lt;&gt;""))=0, 0,1)</f>
        <v>0</v>
      </c>
      <c r="EM1932" s="18">
        <f t="shared" si="415"/>
        <v>1</v>
      </c>
      <c r="EN1932" s="18" t="str">
        <f t="shared" si="416"/>
        <v>NA</v>
      </c>
      <c r="EO1932" s="18">
        <f t="shared" si="417"/>
        <v>1</v>
      </c>
      <c r="EP1932" s="18" t="str">
        <f t="shared" si="419"/>
        <v>NA</v>
      </c>
      <c r="EQ1932" s="18" t="str">
        <f t="shared" si="418"/>
        <v>NA</v>
      </c>
      <c r="ER1932" s="18" t="s">
        <v>2082</v>
      </c>
      <c r="ES1932" s="59">
        <v>43941</v>
      </c>
      <c r="ET1932" s="18"/>
      <c r="EU1932" s="18"/>
    </row>
    <row r="1933" spans="1:151" s="1" customFormat="1" ht="15.75" customHeight="1" x14ac:dyDescent="0.2">
      <c r="A1933" s="5" t="s">
        <v>2280</v>
      </c>
      <c r="B1933" s="24" t="s">
        <v>2281</v>
      </c>
      <c r="C1933" s="56">
        <v>1</v>
      </c>
      <c r="D1933" s="18" t="s">
        <v>2696</v>
      </c>
      <c r="E1933" s="18" t="s">
        <v>2960</v>
      </c>
      <c r="F1933" s="18" t="s">
        <v>3010</v>
      </c>
      <c r="G1933" s="18" t="s">
        <v>467</v>
      </c>
      <c r="H1933" s="18" t="s">
        <v>2282</v>
      </c>
      <c r="I1933" s="18" t="s">
        <v>552</v>
      </c>
      <c r="J1933" s="18" t="s">
        <v>257</v>
      </c>
      <c r="K1933" s="18" t="s">
        <v>257</v>
      </c>
      <c r="L1933" s="18" t="s">
        <v>257</v>
      </c>
      <c r="M1933" s="18" t="s">
        <v>253</v>
      </c>
      <c r="N1933" s="56">
        <v>88</v>
      </c>
      <c r="O1933" s="18" t="s">
        <v>2283</v>
      </c>
      <c r="P1933" s="18" t="s">
        <v>2128</v>
      </c>
      <c r="Q1933" s="18" t="s">
        <v>254</v>
      </c>
      <c r="R1933" s="18" t="s">
        <v>2284</v>
      </c>
      <c r="S1933" s="18" t="s">
        <v>595</v>
      </c>
      <c r="T1933" s="18" t="s">
        <v>2285</v>
      </c>
      <c r="U1933" s="26" t="s">
        <v>257</v>
      </c>
      <c r="V1933" s="26" t="s">
        <v>257</v>
      </c>
      <c r="W1933" s="26" t="s">
        <v>257</v>
      </c>
      <c r="X1933" s="18" t="s">
        <v>2286</v>
      </c>
      <c r="Y1933" s="18">
        <v>1.6581630000000001</v>
      </c>
      <c r="Z1933" s="18" t="s">
        <v>2182</v>
      </c>
      <c r="AA1933" s="18" t="s">
        <v>257</v>
      </c>
      <c r="AB1933" s="55">
        <f t="shared" si="410"/>
        <v>1.6581630000000001</v>
      </c>
      <c r="AC1933" s="18" t="s">
        <v>479</v>
      </c>
      <c r="AD1933" s="18">
        <v>24</v>
      </c>
      <c r="AE1933" s="18" t="s">
        <v>2287</v>
      </c>
      <c r="AF1933" s="18">
        <v>0.26551859999999999</v>
      </c>
      <c r="AG1933" s="18">
        <v>0.26551859999999999</v>
      </c>
      <c r="AH1933" s="18" t="s">
        <v>557</v>
      </c>
      <c r="AI1933" s="18">
        <v>0.75</v>
      </c>
      <c r="AJ1933" s="18" t="s">
        <v>522</v>
      </c>
      <c r="AK1933" s="18">
        <v>0.75</v>
      </c>
      <c r="AL1933" s="18" t="s">
        <v>2288</v>
      </c>
      <c r="AM1933" s="18" t="s">
        <v>2039</v>
      </c>
      <c r="AN1933" s="18">
        <v>13.6443661971831</v>
      </c>
      <c r="AO1933" s="18" t="s">
        <v>2289</v>
      </c>
      <c r="AP1933" s="18" t="s">
        <v>479</v>
      </c>
      <c r="AQ1933" s="18">
        <v>9</v>
      </c>
      <c r="AR1933" s="18" t="s">
        <v>2290</v>
      </c>
      <c r="AS1933" s="18" t="s">
        <v>595</v>
      </c>
      <c r="AT1933" s="18">
        <v>14.8767605633802</v>
      </c>
      <c r="AU1933" s="18">
        <v>1.2323943660000001</v>
      </c>
      <c r="AV1933" s="18">
        <v>1.2323943660000001</v>
      </c>
      <c r="AW1933" s="18" t="s">
        <v>557</v>
      </c>
      <c r="AX1933" s="18">
        <v>18</v>
      </c>
      <c r="AY1933" s="18" t="s">
        <v>2264</v>
      </c>
      <c r="AZ1933" s="18" t="s">
        <v>257</v>
      </c>
      <c r="BA1933" s="18" t="s">
        <v>257</v>
      </c>
      <c r="BB1933" s="18" t="s">
        <v>2291</v>
      </c>
      <c r="BC1933" s="18"/>
      <c r="BD1933" s="18"/>
      <c r="BE1933" s="18"/>
      <c r="BF1933" s="18"/>
      <c r="BG1933" s="18"/>
      <c r="BH1933" s="18"/>
      <c r="BI1933" s="18"/>
      <c r="BJ1933" s="18"/>
      <c r="BK1933" s="18"/>
      <c r="BL1933" s="18"/>
      <c r="BM1933" s="18"/>
      <c r="BN1933" s="18"/>
      <c r="BO1933" s="18"/>
      <c r="BP1933" s="18"/>
      <c r="BQ1933" s="18"/>
      <c r="BR1933" s="18"/>
      <c r="BS1933" s="18"/>
      <c r="BT1933" s="18"/>
      <c r="BU1933" s="18"/>
      <c r="BV1933" s="18"/>
      <c r="BW1933" s="18"/>
      <c r="BX1933" s="18"/>
      <c r="BY1933" s="18"/>
      <c r="BZ1933" s="18"/>
      <c r="CA1933" s="18"/>
      <c r="CB1933" s="18"/>
      <c r="CC1933" s="18"/>
      <c r="CD1933" s="18"/>
      <c r="CE1933" s="18"/>
      <c r="CF1933" s="18"/>
      <c r="CG1933" s="18"/>
      <c r="CH1933" s="18"/>
      <c r="CI1933" s="18"/>
      <c r="CJ1933" s="18"/>
      <c r="CK1933" s="18"/>
      <c r="CL1933" s="18"/>
      <c r="CM1933" s="18"/>
      <c r="CN1933" s="18"/>
      <c r="CO1933" s="18"/>
      <c r="CP1933" s="18"/>
      <c r="CQ1933" s="18"/>
      <c r="CR1933" s="18"/>
      <c r="CS1933" s="18"/>
      <c r="CT1933" s="18"/>
      <c r="CU1933" s="18"/>
      <c r="CV1933" s="18"/>
      <c r="CW1933" s="18"/>
      <c r="CX1933" s="18"/>
      <c r="CY1933" s="18"/>
      <c r="CZ1933" s="18"/>
      <c r="DA1933" s="18"/>
      <c r="DB1933" s="18"/>
      <c r="DC1933" s="18"/>
      <c r="DD1933" s="18"/>
      <c r="DE1933" s="18"/>
      <c r="DF1933" s="18"/>
      <c r="DG1933" s="18"/>
      <c r="DH1933" s="18"/>
      <c r="DI1933" s="18"/>
      <c r="DJ1933" s="18"/>
      <c r="DK1933" s="18"/>
      <c r="DL1933" s="18"/>
      <c r="DM1933" s="18"/>
      <c r="DN1933" s="18"/>
      <c r="DO1933" s="56"/>
      <c r="DP1933" s="56"/>
      <c r="DQ1933" s="56"/>
      <c r="DR1933" s="56"/>
      <c r="DS1933" s="56"/>
      <c r="DT1933" s="56"/>
      <c r="DU1933" s="56"/>
      <c r="DV1933" s="56"/>
      <c r="DW1933" s="56"/>
      <c r="DX1933" s="56">
        <v>0</v>
      </c>
      <c r="DY1933" s="56"/>
      <c r="DZ1933" s="56"/>
      <c r="EA1933" s="56"/>
      <c r="EB1933" s="56"/>
      <c r="EC1933" s="56"/>
      <c r="ED1933" s="56"/>
      <c r="EE1933" s="56"/>
      <c r="EF1933" s="56"/>
      <c r="EG1933" s="56"/>
      <c r="EH1933" s="18" t="s">
        <v>2294</v>
      </c>
      <c r="EI1933" s="18">
        <f t="array" ref="EI1933">IF(SUMPRODUCT(--(DO1933:DS1933&lt;&gt;""))=0, 0,1)</f>
        <v>0</v>
      </c>
      <c r="EJ1933" s="18">
        <f t="array" ref="EJ1933">IF(SUMPRODUCT(--(DT1933:EG1933&lt;&gt;""))=0, 0,1)</f>
        <v>1</v>
      </c>
      <c r="EK1933" s="18" cm="1">
        <f t="array" ref="EK1933">IF(SUMPRODUCT(--(EC1933:EG1933&lt;&gt;""))=0, 0,1)</f>
        <v>0</v>
      </c>
      <c r="EL1933" s="18">
        <f t="array" ref="EL1933">IF(SUMPRODUCT(--(EE1933:EG1933&lt;&gt;""))=0, 0,1)</f>
        <v>0</v>
      </c>
      <c r="EM1933" s="18">
        <f t="shared" si="415"/>
        <v>0</v>
      </c>
      <c r="EN1933" s="18" t="str">
        <f t="shared" si="416"/>
        <v>NA</v>
      </c>
      <c r="EO1933" s="18">
        <f t="shared" si="417"/>
        <v>0</v>
      </c>
      <c r="EP1933" s="18" t="str">
        <f t="shared" si="419"/>
        <v>NA</v>
      </c>
      <c r="EQ1933" s="18" t="str">
        <f t="shared" si="418"/>
        <v>NA</v>
      </c>
      <c r="ER1933" s="18" t="s">
        <v>2082</v>
      </c>
      <c r="ES1933" s="59">
        <v>43941</v>
      </c>
      <c r="ET1933" s="18"/>
      <c r="EU1933" s="18"/>
    </row>
    <row r="1934" spans="1:151" s="1" customFormat="1" ht="15.75" customHeight="1" x14ac:dyDescent="0.2">
      <c r="A1934" s="5" t="s">
        <v>2280</v>
      </c>
      <c r="B1934" s="24" t="s">
        <v>2281</v>
      </c>
      <c r="C1934" s="56">
        <v>1</v>
      </c>
      <c r="D1934" s="18" t="s">
        <v>2697</v>
      </c>
      <c r="E1934" s="18" t="s">
        <v>2960</v>
      </c>
      <c r="F1934" s="18" t="s">
        <v>3010</v>
      </c>
      <c r="G1934" s="18" t="s">
        <v>467</v>
      </c>
      <c r="H1934" s="18" t="s">
        <v>2282</v>
      </c>
      <c r="I1934" s="18" t="s">
        <v>552</v>
      </c>
      <c r="J1934" s="18" t="s">
        <v>257</v>
      </c>
      <c r="K1934" s="18" t="s">
        <v>257</v>
      </c>
      <c r="L1934" s="18" t="s">
        <v>257</v>
      </c>
      <c r="M1934" s="18" t="s">
        <v>253</v>
      </c>
      <c r="N1934" s="56">
        <v>88</v>
      </c>
      <c r="O1934" s="18" t="s">
        <v>2283</v>
      </c>
      <c r="P1934" s="18" t="s">
        <v>2128</v>
      </c>
      <c r="Q1934" s="18" t="s">
        <v>254</v>
      </c>
      <c r="R1934" s="18" t="s">
        <v>2284</v>
      </c>
      <c r="S1934" s="18" t="s">
        <v>595</v>
      </c>
      <c r="T1934" s="18" t="s">
        <v>2285</v>
      </c>
      <c r="U1934" s="26" t="s">
        <v>257</v>
      </c>
      <c r="V1934" s="26" t="s">
        <v>257</v>
      </c>
      <c r="W1934" s="26" t="s">
        <v>257</v>
      </c>
      <c r="X1934" s="18" t="s">
        <v>2286</v>
      </c>
      <c r="Y1934" s="18">
        <v>36.224490000000003</v>
      </c>
      <c r="Z1934" s="18" t="s">
        <v>2182</v>
      </c>
      <c r="AA1934" s="18" t="s">
        <v>257</v>
      </c>
      <c r="AB1934" s="55">
        <f t="shared" si="410"/>
        <v>36.224490000000003</v>
      </c>
      <c r="AC1934" s="18" t="s">
        <v>479</v>
      </c>
      <c r="AD1934" s="18">
        <v>24</v>
      </c>
      <c r="AE1934" s="18" t="s">
        <v>2287</v>
      </c>
      <c r="AF1934" s="18">
        <v>3.5194220000000001</v>
      </c>
      <c r="AG1934" s="18">
        <v>3.5194220000000001</v>
      </c>
      <c r="AH1934" s="18" t="s">
        <v>557</v>
      </c>
      <c r="AI1934" s="18">
        <v>0.75</v>
      </c>
      <c r="AJ1934" s="18" t="s">
        <v>522</v>
      </c>
      <c r="AK1934" s="18">
        <v>0.75</v>
      </c>
      <c r="AL1934" s="18" t="s">
        <v>2288</v>
      </c>
      <c r="AM1934" s="18" t="s">
        <v>2039</v>
      </c>
      <c r="AN1934" s="18">
        <v>54.120879120879103</v>
      </c>
      <c r="AO1934" s="18" t="s">
        <v>2289</v>
      </c>
      <c r="AP1934" s="18" t="s">
        <v>479</v>
      </c>
      <c r="AQ1934" s="18">
        <v>9</v>
      </c>
      <c r="AR1934" s="18" t="s">
        <v>2290</v>
      </c>
      <c r="AS1934" s="18" t="s">
        <v>595</v>
      </c>
      <c r="AT1934" s="18">
        <v>57.234432234432198</v>
      </c>
      <c r="AU1934" s="18">
        <v>3.1135531140000001</v>
      </c>
      <c r="AV1934" s="18">
        <v>3.1135531140000001</v>
      </c>
      <c r="AW1934" s="18" t="s">
        <v>557</v>
      </c>
      <c r="AX1934" s="18">
        <v>18</v>
      </c>
      <c r="AY1934" s="18" t="s">
        <v>2264</v>
      </c>
      <c r="AZ1934" s="18" t="s">
        <v>257</v>
      </c>
      <c r="BA1934" s="18" t="s">
        <v>257</v>
      </c>
      <c r="BB1934" s="18" t="s">
        <v>2291</v>
      </c>
      <c r="BC1934" s="18"/>
      <c r="BD1934" s="18"/>
      <c r="BE1934" s="18"/>
      <c r="BF1934" s="18"/>
      <c r="BG1934" s="18"/>
      <c r="BH1934" s="18"/>
      <c r="BI1934" s="18"/>
      <c r="BJ1934" s="18"/>
      <c r="BK1934" s="18"/>
      <c r="BL1934" s="18"/>
      <c r="BM1934" s="18"/>
      <c r="BN1934" s="18"/>
      <c r="BO1934" s="18"/>
      <c r="BP1934" s="18"/>
      <c r="BQ1934" s="18"/>
      <c r="BR1934" s="18"/>
      <c r="BS1934" s="18"/>
      <c r="BT1934" s="18"/>
      <c r="BU1934" s="18"/>
      <c r="BV1934" s="18"/>
      <c r="BW1934" s="18"/>
      <c r="BX1934" s="18"/>
      <c r="BY1934" s="18"/>
      <c r="BZ1934" s="18"/>
      <c r="CA1934" s="18"/>
      <c r="CB1934" s="18"/>
      <c r="CC1934" s="18"/>
      <c r="CD1934" s="18"/>
      <c r="CE1934" s="18"/>
      <c r="CF1934" s="18"/>
      <c r="CG1934" s="18"/>
      <c r="CH1934" s="18"/>
      <c r="CI1934" s="18"/>
      <c r="CJ1934" s="18"/>
      <c r="CK1934" s="18"/>
      <c r="CL1934" s="18"/>
      <c r="CM1934" s="18"/>
      <c r="CN1934" s="18"/>
      <c r="CO1934" s="18"/>
      <c r="CP1934" s="18"/>
      <c r="CQ1934" s="18"/>
      <c r="CR1934" s="18"/>
      <c r="CS1934" s="18"/>
      <c r="CT1934" s="18"/>
      <c r="CU1934" s="18"/>
      <c r="CV1934" s="18"/>
      <c r="CW1934" s="18"/>
      <c r="CX1934" s="18"/>
      <c r="CY1934" s="18"/>
      <c r="CZ1934" s="18"/>
      <c r="DA1934" s="18"/>
      <c r="DB1934" s="18"/>
      <c r="DC1934" s="18"/>
      <c r="DD1934" s="18"/>
      <c r="DE1934" s="18"/>
      <c r="DF1934" s="18"/>
      <c r="DG1934" s="18"/>
      <c r="DH1934" s="18"/>
      <c r="DI1934" s="18"/>
      <c r="DJ1934" s="18"/>
      <c r="DK1934" s="18"/>
      <c r="DL1934" s="18"/>
      <c r="DM1934" s="18"/>
      <c r="DN1934" s="18"/>
      <c r="DO1934" s="56"/>
      <c r="DP1934" s="56"/>
      <c r="DQ1934" s="56"/>
      <c r="DR1934" s="56"/>
      <c r="DS1934" s="56"/>
      <c r="DT1934" s="56"/>
      <c r="DU1934" s="56"/>
      <c r="DV1934" s="56"/>
      <c r="DW1934" s="56"/>
      <c r="DX1934" s="56">
        <v>1</v>
      </c>
      <c r="DY1934" s="56"/>
      <c r="DZ1934" s="56"/>
      <c r="EA1934" s="56"/>
      <c r="EB1934" s="56"/>
      <c r="EC1934" s="56"/>
      <c r="ED1934" s="56"/>
      <c r="EE1934" s="56"/>
      <c r="EF1934" s="56"/>
      <c r="EG1934" s="56"/>
      <c r="EH1934" s="18" t="s">
        <v>2293</v>
      </c>
      <c r="EI1934" s="18">
        <f t="array" ref="EI1934">IF(SUMPRODUCT(--(DO1934:DS1934&lt;&gt;""))=0, 0,1)</f>
        <v>0</v>
      </c>
      <c r="EJ1934" s="18">
        <f t="array" ref="EJ1934">IF(SUMPRODUCT(--(DT1934:EG1934&lt;&gt;""))=0, 0,1)</f>
        <v>1</v>
      </c>
      <c r="EK1934" s="18" cm="1">
        <f t="array" ref="EK1934">IF(SUMPRODUCT(--(EC1934:EG1934&lt;&gt;""))=0, 0,1)</f>
        <v>0</v>
      </c>
      <c r="EL1934" s="18">
        <f t="array" ref="EL1934">IF(SUMPRODUCT(--(EE1934:EG1934&lt;&gt;""))=0, 0,1)</f>
        <v>0</v>
      </c>
      <c r="EM1934" s="18">
        <f t="shared" si="415"/>
        <v>1</v>
      </c>
      <c r="EN1934" s="18" t="str">
        <f t="shared" si="416"/>
        <v>NA</v>
      </c>
      <c r="EO1934" s="18">
        <f t="shared" si="417"/>
        <v>1</v>
      </c>
      <c r="EP1934" s="18" t="str">
        <f t="shared" si="419"/>
        <v>NA</v>
      </c>
      <c r="EQ1934" s="18" t="str">
        <f t="shared" si="418"/>
        <v>NA</v>
      </c>
      <c r="ER1934" s="18" t="s">
        <v>2082</v>
      </c>
      <c r="ES1934" s="59">
        <v>43941</v>
      </c>
      <c r="ET1934" s="18"/>
      <c r="EU1934" s="18"/>
    </row>
    <row r="1935" spans="1:151" s="1" customFormat="1" ht="15.75" customHeight="1" x14ac:dyDescent="0.2">
      <c r="A1935" s="5" t="s">
        <v>2280</v>
      </c>
      <c r="B1935" s="24" t="s">
        <v>2281</v>
      </c>
      <c r="C1935" s="56">
        <v>1</v>
      </c>
      <c r="D1935" s="18" t="s">
        <v>2698</v>
      </c>
      <c r="E1935" s="18" t="s">
        <v>2960</v>
      </c>
      <c r="F1935" s="18" t="s">
        <v>3010</v>
      </c>
      <c r="G1935" s="18" t="s">
        <v>467</v>
      </c>
      <c r="H1935" s="18" t="s">
        <v>2282</v>
      </c>
      <c r="I1935" s="18" t="s">
        <v>552</v>
      </c>
      <c r="J1935" s="18" t="s">
        <v>257</v>
      </c>
      <c r="K1935" s="18" t="s">
        <v>257</v>
      </c>
      <c r="L1935" s="18" t="s">
        <v>257</v>
      </c>
      <c r="M1935" s="18" t="s">
        <v>253</v>
      </c>
      <c r="N1935" s="56">
        <v>88</v>
      </c>
      <c r="O1935" s="18" t="s">
        <v>2283</v>
      </c>
      <c r="P1935" s="18" t="s">
        <v>2128</v>
      </c>
      <c r="Q1935" s="18" t="s">
        <v>254</v>
      </c>
      <c r="R1935" s="18" t="s">
        <v>2284</v>
      </c>
      <c r="S1935" s="18" t="s">
        <v>595</v>
      </c>
      <c r="T1935" s="18" t="s">
        <v>2285</v>
      </c>
      <c r="U1935" s="26" t="s">
        <v>257</v>
      </c>
      <c r="V1935" s="26" t="s">
        <v>257</v>
      </c>
      <c r="W1935" s="26" t="s">
        <v>257</v>
      </c>
      <c r="X1935" s="18" t="s">
        <v>2286</v>
      </c>
      <c r="Y1935" s="18">
        <v>92.410714285699996</v>
      </c>
      <c r="Z1935" s="18" t="s">
        <v>2182</v>
      </c>
      <c r="AA1935" s="18" t="s">
        <v>257</v>
      </c>
      <c r="AB1935" s="55">
        <f t="shared" si="410"/>
        <v>92.410714285699996</v>
      </c>
      <c r="AC1935" s="18" t="s">
        <v>479</v>
      </c>
      <c r="AD1935" s="18">
        <v>24</v>
      </c>
      <c r="AE1935" s="18" t="s">
        <v>2287</v>
      </c>
      <c r="AF1935" s="18">
        <v>4.1388619999999996</v>
      </c>
      <c r="AG1935" s="18">
        <v>4.1388619999999996</v>
      </c>
      <c r="AH1935" s="18" t="s">
        <v>557</v>
      </c>
      <c r="AI1935" s="18">
        <v>0.75</v>
      </c>
      <c r="AJ1935" s="18" t="s">
        <v>522</v>
      </c>
      <c r="AK1935" s="18">
        <v>0.75</v>
      </c>
      <c r="AL1935" s="18" t="s">
        <v>2288</v>
      </c>
      <c r="AM1935" s="18" t="s">
        <v>2039</v>
      </c>
      <c r="AN1935" s="18">
        <v>63.278388278388199</v>
      </c>
      <c r="AO1935" s="18" t="s">
        <v>2289</v>
      </c>
      <c r="AP1935" s="18" t="s">
        <v>479</v>
      </c>
      <c r="AQ1935" s="18">
        <v>9</v>
      </c>
      <c r="AR1935" s="18" t="s">
        <v>2290</v>
      </c>
      <c r="AS1935" s="18" t="s">
        <v>595</v>
      </c>
      <c r="AT1935" s="18">
        <v>64.560439560439505</v>
      </c>
      <c r="AU1935" s="18">
        <v>1.2820512820000001</v>
      </c>
      <c r="AV1935" s="18">
        <v>1.2820512820000001</v>
      </c>
      <c r="AW1935" s="18" t="s">
        <v>557</v>
      </c>
      <c r="AX1935" s="18">
        <v>18</v>
      </c>
      <c r="AY1935" s="18" t="s">
        <v>2264</v>
      </c>
      <c r="AZ1935" s="18" t="s">
        <v>257</v>
      </c>
      <c r="BA1935" s="18" t="s">
        <v>257</v>
      </c>
      <c r="BB1935" s="18" t="s">
        <v>2291</v>
      </c>
      <c r="BC1935" s="18"/>
      <c r="BD1935" s="18"/>
      <c r="BE1935" s="18"/>
      <c r="BF1935" s="18"/>
      <c r="BG1935" s="18"/>
      <c r="BH1935" s="18"/>
      <c r="BI1935" s="18"/>
      <c r="BJ1935" s="18"/>
      <c r="BK1935" s="18"/>
      <c r="BL1935" s="18"/>
      <c r="BM1935" s="18"/>
      <c r="BN1935" s="18"/>
      <c r="BO1935" s="18"/>
      <c r="BP1935" s="18"/>
      <c r="BQ1935" s="18"/>
      <c r="BR1935" s="18"/>
      <c r="BS1935" s="18"/>
      <c r="BT1935" s="18"/>
      <c r="BU1935" s="18"/>
      <c r="BV1935" s="18"/>
      <c r="BW1935" s="18"/>
      <c r="BX1935" s="18"/>
      <c r="BY1935" s="18"/>
      <c r="BZ1935" s="18"/>
      <c r="CA1935" s="18"/>
      <c r="CB1935" s="18"/>
      <c r="CC1935" s="18"/>
      <c r="CD1935" s="18"/>
      <c r="CE1935" s="18"/>
      <c r="CF1935" s="18"/>
      <c r="CG1935" s="18"/>
      <c r="CH1935" s="18"/>
      <c r="CI1935" s="18"/>
      <c r="CJ1935" s="18"/>
      <c r="CK1935" s="18"/>
      <c r="CL1935" s="18"/>
      <c r="CM1935" s="18"/>
      <c r="CN1935" s="18"/>
      <c r="CO1935" s="18"/>
      <c r="CP1935" s="18"/>
      <c r="CQ1935" s="18"/>
      <c r="CR1935" s="18"/>
      <c r="CS1935" s="18"/>
      <c r="CT1935" s="18"/>
      <c r="CU1935" s="18"/>
      <c r="CV1935" s="18"/>
      <c r="CW1935" s="18"/>
      <c r="CX1935" s="18"/>
      <c r="CY1935" s="18"/>
      <c r="CZ1935" s="18"/>
      <c r="DA1935" s="18"/>
      <c r="DB1935" s="18"/>
      <c r="DC1935" s="18"/>
      <c r="DD1935" s="18"/>
      <c r="DE1935" s="18"/>
      <c r="DF1935" s="18"/>
      <c r="DG1935" s="18"/>
      <c r="DH1935" s="18"/>
      <c r="DI1935" s="18"/>
      <c r="DJ1935" s="18"/>
      <c r="DK1935" s="18"/>
      <c r="DL1935" s="18"/>
      <c r="DM1935" s="18"/>
      <c r="DN1935" s="18"/>
      <c r="DO1935" s="56"/>
      <c r="DP1935" s="56"/>
      <c r="DQ1935" s="56"/>
      <c r="DR1935" s="56"/>
      <c r="DS1935" s="56"/>
      <c r="DT1935" s="56"/>
      <c r="DU1935" s="56"/>
      <c r="DV1935" s="56"/>
      <c r="DW1935" s="56"/>
      <c r="DX1935" s="56">
        <v>1</v>
      </c>
      <c r="DY1935" s="56"/>
      <c r="DZ1935" s="56"/>
      <c r="EA1935" s="56"/>
      <c r="EB1935" s="56"/>
      <c r="EC1935" s="56"/>
      <c r="ED1935" s="56"/>
      <c r="EE1935" s="56"/>
      <c r="EF1935" s="56"/>
      <c r="EG1935" s="56"/>
      <c r="EH1935" s="18" t="s">
        <v>2293</v>
      </c>
      <c r="EI1935" s="18">
        <f t="array" ref="EI1935">IF(SUMPRODUCT(--(DO1935:DS1935&lt;&gt;""))=0, 0,1)</f>
        <v>0</v>
      </c>
      <c r="EJ1935" s="18">
        <f t="array" ref="EJ1935">IF(SUMPRODUCT(--(DT1935:EG1935&lt;&gt;""))=0, 0,1)</f>
        <v>1</v>
      </c>
      <c r="EK1935" s="18" cm="1">
        <f t="array" ref="EK1935">IF(SUMPRODUCT(--(EC1935:EG1935&lt;&gt;""))=0, 0,1)</f>
        <v>0</v>
      </c>
      <c r="EL1935" s="18">
        <f t="array" ref="EL1935">IF(SUMPRODUCT(--(EE1935:EG1935&lt;&gt;""))=0, 0,1)</f>
        <v>0</v>
      </c>
      <c r="EM1935" s="18">
        <f t="shared" si="415"/>
        <v>1</v>
      </c>
      <c r="EN1935" s="18" t="str">
        <f t="shared" si="416"/>
        <v>NA</v>
      </c>
      <c r="EO1935" s="18">
        <f t="shared" si="417"/>
        <v>1</v>
      </c>
      <c r="EP1935" s="18" t="str">
        <f t="shared" si="419"/>
        <v>NA</v>
      </c>
      <c r="EQ1935" s="18" t="str">
        <f t="shared" si="418"/>
        <v>NA</v>
      </c>
      <c r="ER1935" s="18" t="s">
        <v>2082</v>
      </c>
      <c r="ES1935" s="59">
        <v>43941</v>
      </c>
      <c r="ET1935" s="18"/>
      <c r="EU1935" s="18"/>
    </row>
    <row r="1936" spans="1:151" s="1" customFormat="1" ht="15.75" customHeight="1" x14ac:dyDescent="0.2">
      <c r="A1936" s="5" t="s">
        <v>2296</v>
      </c>
      <c r="B1936" s="24" t="s">
        <v>2281</v>
      </c>
      <c r="C1936" s="56">
        <v>2</v>
      </c>
      <c r="D1936" s="18" t="s">
        <v>2699</v>
      </c>
      <c r="E1936" s="18" t="s">
        <v>2961</v>
      </c>
      <c r="F1936" s="18" t="s">
        <v>2297</v>
      </c>
      <c r="G1936" s="18" t="s">
        <v>467</v>
      </c>
      <c r="H1936" s="18" t="s">
        <v>2282</v>
      </c>
      <c r="I1936" s="18" t="s">
        <v>552</v>
      </c>
      <c r="J1936" s="18" t="s">
        <v>257</v>
      </c>
      <c r="K1936" s="18" t="s">
        <v>257</v>
      </c>
      <c r="L1936" s="18" t="s">
        <v>257</v>
      </c>
      <c r="M1936" s="18" t="s">
        <v>253</v>
      </c>
      <c r="N1936" s="56">
        <v>88</v>
      </c>
      <c r="O1936" s="18" t="s">
        <v>2283</v>
      </c>
      <c r="P1936" s="18" t="s">
        <v>2298</v>
      </c>
      <c r="Q1936" s="18" t="s">
        <v>254</v>
      </c>
      <c r="R1936" s="18" t="s">
        <v>2299</v>
      </c>
      <c r="S1936" s="18" t="s">
        <v>2300</v>
      </c>
      <c r="T1936" s="18" t="s">
        <v>2301</v>
      </c>
      <c r="U1936" s="26" t="s">
        <v>257</v>
      </c>
      <c r="V1936" s="26" t="s">
        <v>257</v>
      </c>
      <c r="W1936" s="26" t="s">
        <v>257</v>
      </c>
      <c r="X1936" s="18" t="s">
        <v>2286</v>
      </c>
      <c r="Y1936" s="18">
        <v>2.5104600000000001</v>
      </c>
      <c r="Z1936" s="18" t="s">
        <v>2182</v>
      </c>
      <c r="AA1936" s="18" t="s">
        <v>257</v>
      </c>
      <c r="AB1936" s="55">
        <f t="shared" si="410"/>
        <v>2.5104600000000001</v>
      </c>
      <c r="AC1936" s="18" t="s">
        <v>479</v>
      </c>
      <c r="AD1936" s="18">
        <v>48</v>
      </c>
      <c r="AE1936" s="18" t="s">
        <v>2287</v>
      </c>
      <c r="AF1936" s="18">
        <v>0.33547440000000001</v>
      </c>
      <c r="AG1936" s="18">
        <v>0.33547440000000001</v>
      </c>
      <c r="AH1936" s="18" t="s">
        <v>557</v>
      </c>
      <c r="AI1936" s="18">
        <v>4</v>
      </c>
      <c r="AJ1936" s="18" t="s">
        <v>522</v>
      </c>
      <c r="AK1936" s="18">
        <v>4</v>
      </c>
      <c r="AL1936" s="18" t="s">
        <v>2288</v>
      </c>
      <c r="AM1936" s="18"/>
      <c r="AN1936" s="18"/>
      <c r="AO1936" s="18"/>
      <c r="AP1936" s="18"/>
      <c r="AQ1936" s="18"/>
      <c r="AR1936" s="18"/>
      <c r="AS1936" s="18"/>
      <c r="AT1936" s="18"/>
      <c r="AU1936" s="18"/>
      <c r="AV1936" s="18"/>
      <c r="AW1936" s="18"/>
      <c r="AX1936" s="18"/>
      <c r="AY1936" s="18"/>
      <c r="AZ1936" s="18"/>
      <c r="BA1936" s="18"/>
      <c r="BB1936" s="18"/>
      <c r="BC1936" s="18" t="s">
        <v>2302</v>
      </c>
      <c r="BD1936" s="18">
        <v>93.859649122806999</v>
      </c>
      <c r="BE1936" s="18" t="s">
        <v>2303</v>
      </c>
      <c r="BF1936" s="18" t="s">
        <v>479</v>
      </c>
      <c r="BG1936" s="18">
        <v>6</v>
      </c>
      <c r="BH1936" s="18" t="s">
        <v>2304</v>
      </c>
      <c r="BI1936" s="18" t="s">
        <v>257</v>
      </c>
      <c r="BJ1936" s="18">
        <v>102.631578947368</v>
      </c>
      <c r="BK1936" s="18">
        <v>8.7719298250000008</v>
      </c>
      <c r="BL1936" s="18">
        <v>8.7719298250000008</v>
      </c>
      <c r="BM1936" s="18" t="s">
        <v>557</v>
      </c>
      <c r="BN1936" s="18">
        <v>4</v>
      </c>
      <c r="BO1936" s="18" t="s">
        <v>522</v>
      </c>
      <c r="BP1936" s="18" t="s">
        <v>257</v>
      </c>
      <c r="BQ1936" s="18" t="s">
        <v>257</v>
      </c>
      <c r="BR1936" s="18" t="s">
        <v>2305</v>
      </c>
      <c r="BS1936" s="18"/>
      <c r="BT1936" s="18"/>
      <c r="BU1936" s="18"/>
      <c r="BV1936" s="18"/>
      <c r="BW1936" s="18"/>
      <c r="BX1936" s="18"/>
      <c r="BY1936" s="18"/>
      <c r="BZ1936" s="18"/>
      <c r="CA1936" s="18"/>
      <c r="CB1936" s="18"/>
      <c r="CC1936" s="18"/>
      <c r="CD1936" s="18"/>
      <c r="CE1936" s="18"/>
      <c r="CF1936" s="18"/>
      <c r="CG1936" s="18"/>
      <c r="CH1936" s="18"/>
      <c r="CI1936" s="18"/>
      <c r="CJ1936" s="18"/>
      <c r="CK1936" s="18"/>
      <c r="CL1936" s="18"/>
      <c r="CM1936" s="18"/>
      <c r="CN1936" s="18"/>
      <c r="CO1936" s="18"/>
      <c r="CP1936" s="18"/>
      <c r="CQ1936" s="18"/>
      <c r="CR1936" s="18"/>
      <c r="CS1936" s="18"/>
      <c r="CT1936" s="18"/>
      <c r="CU1936" s="18"/>
      <c r="CV1936" s="18"/>
      <c r="CW1936" s="18"/>
      <c r="CX1936" s="18"/>
      <c r="CY1936" s="18"/>
      <c r="CZ1936" s="18"/>
      <c r="DA1936" s="18"/>
      <c r="DB1936" s="18"/>
      <c r="DC1936" s="18"/>
      <c r="DD1936" s="18"/>
      <c r="DE1936" s="18"/>
      <c r="DF1936" s="18"/>
      <c r="DG1936" s="18"/>
      <c r="DH1936" s="18"/>
      <c r="DI1936" s="18"/>
      <c r="DJ1936" s="18"/>
      <c r="DK1936" s="18"/>
      <c r="DL1936" s="18"/>
      <c r="DM1936" s="18"/>
      <c r="DN1936" s="18"/>
      <c r="DO1936" s="56"/>
      <c r="DP1936" s="56"/>
      <c r="DQ1936" s="56"/>
      <c r="DR1936" s="56"/>
      <c r="DS1936" s="56"/>
      <c r="DT1936" s="56"/>
      <c r="DU1936" s="56"/>
      <c r="DV1936" s="56"/>
      <c r="DW1936" s="56"/>
      <c r="DX1936" s="56"/>
      <c r="DY1936" s="56"/>
      <c r="DZ1936" s="56"/>
      <c r="EA1936" s="56"/>
      <c r="EB1936" s="56"/>
      <c r="EC1936" s="56">
        <v>0</v>
      </c>
      <c r="ED1936" s="56"/>
      <c r="EE1936" s="56"/>
      <c r="EF1936" s="56"/>
      <c r="EG1936" s="56"/>
      <c r="EH1936" s="18" t="s">
        <v>2306</v>
      </c>
      <c r="EI1936" s="18">
        <f t="array" ref="EI1936">IF(SUMPRODUCT(--(DO1936:DS1936&lt;&gt;""))=0, 0,1)</f>
        <v>0</v>
      </c>
      <c r="EJ1936" s="18">
        <f t="array" ref="EJ1936">IF(SUMPRODUCT(--(DT1936:EG1936&lt;&gt;""))=0, 0,1)</f>
        <v>1</v>
      </c>
      <c r="EK1936" s="18" cm="1">
        <f t="array" ref="EK1936">IF(SUMPRODUCT(--(EC1936:EG1936&lt;&gt;""))=0, 0,1)</f>
        <v>1</v>
      </c>
      <c r="EL1936" s="18">
        <f t="array" ref="EL1936">IF(SUMPRODUCT(--(EE1936:EG1936&lt;&gt;""))=0, 0,1)</f>
        <v>0</v>
      </c>
      <c r="EM1936" s="18">
        <f t="shared" si="415"/>
        <v>0</v>
      </c>
      <c r="EN1936" s="18" t="str">
        <f t="shared" si="416"/>
        <v>NA</v>
      </c>
      <c r="EO1936" s="18">
        <f t="shared" si="417"/>
        <v>0</v>
      </c>
      <c r="EP1936" s="18">
        <f t="shared" si="419"/>
        <v>0</v>
      </c>
      <c r="EQ1936" s="18" t="str">
        <f t="shared" si="418"/>
        <v>NA</v>
      </c>
      <c r="ER1936" s="18" t="s">
        <v>2082</v>
      </c>
      <c r="ES1936" s="59">
        <v>43941</v>
      </c>
      <c r="ET1936" s="18"/>
      <c r="EU1936" s="18"/>
    </row>
    <row r="1937" spans="1:151" s="1" customFormat="1" ht="15.75" customHeight="1" x14ac:dyDescent="0.2">
      <c r="A1937" s="5" t="s">
        <v>2296</v>
      </c>
      <c r="B1937" s="24" t="s">
        <v>2281</v>
      </c>
      <c r="C1937" s="56">
        <v>2</v>
      </c>
      <c r="D1937" s="18" t="s">
        <v>2700</v>
      </c>
      <c r="E1937" s="18" t="s">
        <v>2961</v>
      </c>
      <c r="F1937" s="18" t="s">
        <v>2297</v>
      </c>
      <c r="G1937" s="18" t="s">
        <v>467</v>
      </c>
      <c r="H1937" s="18" t="s">
        <v>2282</v>
      </c>
      <c r="I1937" s="18" t="s">
        <v>552</v>
      </c>
      <c r="J1937" s="18" t="s">
        <v>257</v>
      </c>
      <c r="K1937" s="18" t="s">
        <v>257</v>
      </c>
      <c r="L1937" s="18" t="s">
        <v>257</v>
      </c>
      <c r="M1937" s="18" t="s">
        <v>253</v>
      </c>
      <c r="N1937" s="56">
        <v>88</v>
      </c>
      <c r="O1937" s="18" t="s">
        <v>2283</v>
      </c>
      <c r="P1937" s="18" t="s">
        <v>2298</v>
      </c>
      <c r="Q1937" s="18" t="s">
        <v>254</v>
      </c>
      <c r="R1937" s="18" t="s">
        <v>2299</v>
      </c>
      <c r="S1937" s="18" t="s">
        <v>2300</v>
      </c>
      <c r="T1937" s="18" t="s">
        <v>2301</v>
      </c>
      <c r="U1937" s="26" t="s">
        <v>257</v>
      </c>
      <c r="V1937" s="26" t="s">
        <v>257</v>
      </c>
      <c r="W1937" s="26" t="s">
        <v>257</v>
      </c>
      <c r="X1937" s="18" t="s">
        <v>2286</v>
      </c>
      <c r="Y1937" s="18">
        <v>46.652720000000002</v>
      </c>
      <c r="Z1937" s="18" t="s">
        <v>2182</v>
      </c>
      <c r="AA1937" s="18" t="s">
        <v>257</v>
      </c>
      <c r="AB1937" s="55">
        <f t="shared" si="410"/>
        <v>46.652720000000002</v>
      </c>
      <c r="AC1937" s="18" t="s">
        <v>479</v>
      </c>
      <c r="AD1937" s="18">
        <v>48</v>
      </c>
      <c r="AE1937" s="18" t="s">
        <v>2287</v>
      </c>
      <c r="AF1937" s="18">
        <v>2.4217230000000001</v>
      </c>
      <c r="AG1937" s="18">
        <v>2.4217230000000001</v>
      </c>
      <c r="AH1937" s="18" t="s">
        <v>557</v>
      </c>
      <c r="AI1937" s="18">
        <v>4</v>
      </c>
      <c r="AJ1937" s="18" t="s">
        <v>522</v>
      </c>
      <c r="AK1937" s="18">
        <v>4</v>
      </c>
      <c r="AL1937" s="18" t="s">
        <v>2288</v>
      </c>
      <c r="AM1937" s="18"/>
      <c r="AN1937" s="18"/>
      <c r="AO1937" s="18"/>
      <c r="AP1937" s="18"/>
      <c r="AQ1937" s="18"/>
      <c r="AR1937" s="18"/>
      <c r="AS1937" s="18"/>
      <c r="AT1937" s="18"/>
      <c r="AU1937" s="18"/>
      <c r="AV1937" s="18"/>
      <c r="AW1937" s="18"/>
      <c r="AX1937" s="18"/>
      <c r="AY1937" s="18"/>
      <c r="AZ1937" s="18"/>
      <c r="BA1937" s="18"/>
      <c r="BB1937" s="18"/>
      <c r="BC1937" s="18" t="s">
        <v>2302</v>
      </c>
      <c r="BD1937" s="18">
        <v>3.9195979899497302</v>
      </c>
      <c r="BE1937" s="18" t="s">
        <v>2303</v>
      </c>
      <c r="BF1937" s="18" t="s">
        <v>479</v>
      </c>
      <c r="BG1937" s="18">
        <v>6</v>
      </c>
      <c r="BH1937" s="18" t="s">
        <v>2304</v>
      </c>
      <c r="BI1937" s="18" t="s">
        <v>257</v>
      </c>
      <c r="BJ1937" s="18">
        <v>5.0251256281406897</v>
      </c>
      <c r="BK1937" s="18">
        <v>1.1055276380000001</v>
      </c>
      <c r="BL1937" s="18">
        <v>1.1055276380000001</v>
      </c>
      <c r="BM1937" s="18" t="s">
        <v>557</v>
      </c>
      <c r="BN1937" s="18">
        <v>4</v>
      </c>
      <c r="BO1937" s="18" t="s">
        <v>522</v>
      </c>
      <c r="BP1937" s="18" t="s">
        <v>257</v>
      </c>
      <c r="BQ1937" s="18" t="s">
        <v>257</v>
      </c>
      <c r="BR1937" s="18" t="s">
        <v>2305</v>
      </c>
      <c r="BS1937" s="18"/>
      <c r="BT1937" s="18"/>
      <c r="BU1937" s="18"/>
      <c r="BV1937" s="18"/>
      <c r="BW1937" s="18"/>
      <c r="BX1937" s="18"/>
      <c r="BY1937" s="18"/>
      <c r="BZ1937" s="18"/>
      <c r="CA1937" s="18"/>
      <c r="CB1937" s="18"/>
      <c r="CC1937" s="18"/>
      <c r="CD1937" s="18"/>
      <c r="CE1937" s="18"/>
      <c r="CF1937" s="18"/>
      <c r="CG1937" s="18"/>
      <c r="CH1937" s="18"/>
      <c r="CI1937" s="18"/>
      <c r="CJ1937" s="18"/>
      <c r="CK1937" s="18"/>
      <c r="CL1937" s="18"/>
      <c r="CM1937" s="18"/>
      <c r="CN1937" s="18"/>
      <c r="CO1937" s="18"/>
      <c r="CP1937" s="18"/>
      <c r="CQ1937" s="18"/>
      <c r="CR1937" s="18"/>
      <c r="CS1937" s="18"/>
      <c r="CT1937" s="18"/>
      <c r="CU1937" s="18"/>
      <c r="CV1937" s="18"/>
      <c r="CW1937" s="18"/>
      <c r="CX1937" s="18"/>
      <c r="CY1937" s="18"/>
      <c r="CZ1937" s="18"/>
      <c r="DA1937" s="18"/>
      <c r="DB1937" s="18"/>
      <c r="DC1937" s="18"/>
      <c r="DD1937" s="18"/>
      <c r="DE1937" s="18"/>
      <c r="DF1937" s="18"/>
      <c r="DG1937" s="18"/>
      <c r="DH1937" s="18"/>
      <c r="DI1937" s="18"/>
      <c r="DJ1937" s="18"/>
      <c r="DK1937" s="18"/>
      <c r="DL1937" s="18"/>
      <c r="DM1937" s="18"/>
      <c r="DN1937" s="18"/>
      <c r="DO1937" s="56"/>
      <c r="DP1937" s="56"/>
      <c r="DQ1937" s="56"/>
      <c r="DR1937" s="56"/>
      <c r="DS1937" s="56"/>
      <c r="DT1937" s="56"/>
      <c r="DU1937" s="56"/>
      <c r="DV1937" s="56"/>
      <c r="DW1937" s="56"/>
      <c r="DX1937" s="56"/>
      <c r="DY1937" s="56"/>
      <c r="DZ1937" s="56"/>
      <c r="EA1937" s="56"/>
      <c r="EB1937" s="56"/>
      <c r="EC1937" s="56">
        <v>1</v>
      </c>
      <c r="ED1937" s="56"/>
      <c r="EE1937" s="56"/>
      <c r="EF1937" s="56"/>
      <c r="EG1937" s="56"/>
      <c r="EH1937" s="18" t="s">
        <v>2307</v>
      </c>
      <c r="EI1937" s="18">
        <f t="array" ref="EI1937">IF(SUMPRODUCT(--(DO1937:DS1937&lt;&gt;""))=0, 0,1)</f>
        <v>0</v>
      </c>
      <c r="EJ1937" s="18">
        <f t="array" ref="EJ1937">IF(SUMPRODUCT(--(DT1937:EG1937&lt;&gt;""))=0, 0,1)</f>
        <v>1</v>
      </c>
      <c r="EK1937" s="18" cm="1">
        <f t="array" ref="EK1937">IF(SUMPRODUCT(--(EC1937:EG1937&lt;&gt;""))=0, 0,1)</f>
        <v>1</v>
      </c>
      <c r="EL1937" s="18">
        <f t="array" ref="EL1937">IF(SUMPRODUCT(--(EE1937:EG1937&lt;&gt;""))=0, 0,1)</f>
        <v>0</v>
      </c>
      <c r="EM1937" s="18">
        <f t="shared" si="415"/>
        <v>1</v>
      </c>
      <c r="EN1937" s="18" t="str">
        <f t="shared" si="416"/>
        <v>NA</v>
      </c>
      <c r="EO1937" s="18">
        <f t="shared" si="417"/>
        <v>1</v>
      </c>
      <c r="EP1937" s="18">
        <f t="shared" si="419"/>
        <v>1</v>
      </c>
      <c r="EQ1937" s="18" t="str">
        <f t="shared" si="418"/>
        <v>NA</v>
      </c>
      <c r="ER1937" s="18" t="s">
        <v>2082</v>
      </c>
      <c r="ES1937" s="59">
        <v>43941</v>
      </c>
      <c r="ET1937" s="18"/>
      <c r="EU1937" s="18"/>
    </row>
    <row r="1938" spans="1:151" s="1" customFormat="1" ht="15.75" customHeight="1" x14ac:dyDescent="0.2">
      <c r="A1938" s="5" t="s">
        <v>2296</v>
      </c>
      <c r="B1938" s="24" t="s">
        <v>2281</v>
      </c>
      <c r="C1938" s="56">
        <v>2</v>
      </c>
      <c r="D1938" s="18" t="s">
        <v>2701</v>
      </c>
      <c r="E1938" s="18" t="s">
        <v>2961</v>
      </c>
      <c r="F1938" s="18" t="s">
        <v>2297</v>
      </c>
      <c r="G1938" s="18" t="s">
        <v>467</v>
      </c>
      <c r="H1938" s="18" t="s">
        <v>2282</v>
      </c>
      <c r="I1938" s="18" t="s">
        <v>552</v>
      </c>
      <c r="J1938" s="18" t="s">
        <v>257</v>
      </c>
      <c r="K1938" s="18" t="s">
        <v>257</v>
      </c>
      <c r="L1938" s="18" t="s">
        <v>257</v>
      </c>
      <c r="M1938" s="18" t="s">
        <v>253</v>
      </c>
      <c r="N1938" s="56">
        <v>88</v>
      </c>
      <c r="O1938" s="18" t="s">
        <v>2283</v>
      </c>
      <c r="P1938" s="18" t="s">
        <v>2298</v>
      </c>
      <c r="Q1938" s="18" t="s">
        <v>254</v>
      </c>
      <c r="R1938" s="18" t="s">
        <v>2299</v>
      </c>
      <c r="S1938" s="18" t="s">
        <v>2300</v>
      </c>
      <c r="T1938" s="18" t="s">
        <v>2301</v>
      </c>
      <c r="U1938" s="26" t="s">
        <v>257</v>
      </c>
      <c r="V1938" s="26" t="s">
        <v>257</v>
      </c>
      <c r="W1938" s="26" t="s">
        <v>257</v>
      </c>
      <c r="X1938" s="18" t="s">
        <v>2286</v>
      </c>
      <c r="Y1938" s="18">
        <v>124.0063</v>
      </c>
      <c r="Z1938" s="18" t="s">
        <v>2182</v>
      </c>
      <c r="AA1938" s="18" t="s">
        <v>257</v>
      </c>
      <c r="AB1938" s="55">
        <f t="shared" si="410"/>
        <v>124.0063</v>
      </c>
      <c r="AC1938" s="18" t="s">
        <v>479</v>
      </c>
      <c r="AD1938" s="18">
        <v>48</v>
      </c>
      <c r="AE1938" s="18" t="s">
        <v>2287</v>
      </c>
      <c r="AF1938" s="18">
        <v>4.0662089999999997</v>
      </c>
      <c r="AG1938" s="18">
        <v>4.0662089999999997</v>
      </c>
      <c r="AH1938" s="18" t="s">
        <v>557</v>
      </c>
      <c r="AI1938" s="18">
        <v>4</v>
      </c>
      <c r="AJ1938" s="18" t="s">
        <v>522</v>
      </c>
      <c r="AK1938" s="18">
        <v>4</v>
      </c>
      <c r="AL1938" s="18" t="s">
        <v>2288</v>
      </c>
      <c r="AM1938" s="18"/>
      <c r="AN1938" s="18"/>
      <c r="AO1938" s="18"/>
      <c r="AP1938" s="18"/>
      <c r="AQ1938" s="18"/>
      <c r="AR1938" s="18"/>
      <c r="AS1938" s="18"/>
      <c r="AT1938" s="18"/>
      <c r="AU1938" s="18"/>
      <c r="AV1938" s="18"/>
      <c r="AW1938" s="18"/>
      <c r="AX1938" s="18"/>
      <c r="AY1938" s="18"/>
      <c r="AZ1938" s="18"/>
      <c r="BA1938" s="18"/>
      <c r="BB1938" s="18"/>
      <c r="BC1938" s="18" t="s">
        <v>2302</v>
      </c>
      <c r="BD1938" s="18">
        <v>0.95477386934673303</v>
      </c>
      <c r="BE1938" s="18" t="s">
        <v>2303</v>
      </c>
      <c r="BF1938" s="18" t="s">
        <v>479</v>
      </c>
      <c r="BG1938" s="18">
        <v>6</v>
      </c>
      <c r="BH1938" s="18" t="s">
        <v>2304</v>
      </c>
      <c r="BI1938" s="18" t="s">
        <v>257</v>
      </c>
      <c r="BJ1938" s="18">
        <v>1.55778894472361</v>
      </c>
      <c r="BK1938" s="18">
        <v>0.60301507539999999</v>
      </c>
      <c r="BL1938" s="18">
        <v>0.60301507539999999</v>
      </c>
      <c r="BM1938" s="18" t="s">
        <v>557</v>
      </c>
      <c r="BN1938" s="18">
        <v>4</v>
      </c>
      <c r="BO1938" s="18" t="s">
        <v>522</v>
      </c>
      <c r="BP1938" s="18" t="s">
        <v>257</v>
      </c>
      <c r="BQ1938" s="18" t="s">
        <v>257</v>
      </c>
      <c r="BR1938" s="18" t="s">
        <v>2305</v>
      </c>
      <c r="BS1938" s="18"/>
      <c r="BT1938" s="18"/>
      <c r="BU1938" s="18"/>
      <c r="BV1938" s="18"/>
      <c r="BW1938" s="18"/>
      <c r="BX1938" s="18"/>
      <c r="BY1938" s="18"/>
      <c r="BZ1938" s="18"/>
      <c r="CA1938" s="18"/>
      <c r="CB1938" s="18"/>
      <c r="CC1938" s="18"/>
      <c r="CD1938" s="18"/>
      <c r="CE1938" s="18"/>
      <c r="CF1938" s="18"/>
      <c r="CG1938" s="18"/>
      <c r="CH1938" s="18"/>
      <c r="CI1938" s="18"/>
      <c r="CJ1938" s="18"/>
      <c r="CK1938" s="18"/>
      <c r="CL1938" s="18"/>
      <c r="CM1938" s="18"/>
      <c r="CN1938" s="18"/>
      <c r="CO1938" s="18"/>
      <c r="CP1938" s="18"/>
      <c r="CQ1938" s="18"/>
      <c r="CR1938" s="18"/>
      <c r="CS1938" s="18"/>
      <c r="CT1938" s="18"/>
      <c r="CU1938" s="18"/>
      <c r="CV1938" s="18"/>
      <c r="CW1938" s="18"/>
      <c r="CX1938" s="18"/>
      <c r="CY1938" s="18"/>
      <c r="CZ1938" s="18"/>
      <c r="DA1938" s="18"/>
      <c r="DB1938" s="18"/>
      <c r="DC1938" s="18"/>
      <c r="DD1938" s="18"/>
      <c r="DE1938" s="18"/>
      <c r="DF1938" s="18"/>
      <c r="DG1938" s="18"/>
      <c r="DH1938" s="18"/>
      <c r="DI1938" s="18"/>
      <c r="DJ1938" s="18"/>
      <c r="DK1938" s="18"/>
      <c r="DL1938" s="18"/>
      <c r="DM1938" s="18"/>
      <c r="DN1938" s="18"/>
      <c r="DO1938" s="56"/>
      <c r="DP1938" s="56"/>
      <c r="DQ1938" s="56"/>
      <c r="DR1938" s="56"/>
      <c r="DS1938" s="56"/>
      <c r="DT1938" s="56"/>
      <c r="DU1938" s="56"/>
      <c r="DV1938" s="56"/>
      <c r="DW1938" s="56"/>
      <c r="DX1938" s="56"/>
      <c r="DY1938" s="56"/>
      <c r="DZ1938" s="56"/>
      <c r="EA1938" s="56"/>
      <c r="EB1938" s="56"/>
      <c r="EC1938" s="56">
        <v>1</v>
      </c>
      <c r="ED1938" s="56"/>
      <c r="EE1938" s="56"/>
      <c r="EF1938" s="56"/>
      <c r="EG1938" s="56"/>
      <c r="EH1938" s="18" t="s">
        <v>2307</v>
      </c>
      <c r="EI1938" s="18">
        <f t="array" ref="EI1938">IF(SUMPRODUCT(--(DO1938:DS1938&lt;&gt;""))=0, 0,1)</f>
        <v>0</v>
      </c>
      <c r="EJ1938" s="18">
        <f t="array" ref="EJ1938">IF(SUMPRODUCT(--(DT1938:EG1938&lt;&gt;""))=0, 0,1)</f>
        <v>1</v>
      </c>
      <c r="EK1938" s="18" cm="1">
        <f t="array" ref="EK1938">IF(SUMPRODUCT(--(EC1938:EG1938&lt;&gt;""))=0, 0,1)</f>
        <v>1</v>
      </c>
      <c r="EL1938" s="18">
        <f t="array" ref="EL1938">IF(SUMPRODUCT(--(EE1938:EG1938&lt;&gt;""))=0, 0,1)</f>
        <v>0</v>
      </c>
      <c r="EM1938" s="18">
        <f t="shared" si="415"/>
        <v>1</v>
      </c>
      <c r="EN1938" s="18" t="str">
        <f t="shared" si="416"/>
        <v>NA</v>
      </c>
      <c r="EO1938" s="18">
        <f t="shared" si="417"/>
        <v>1</v>
      </c>
      <c r="EP1938" s="18">
        <f t="shared" si="419"/>
        <v>1</v>
      </c>
      <c r="EQ1938" s="18" t="str">
        <f t="shared" si="418"/>
        <v>NA</v>
      </c>
      <c r="ER1938" s="18" t="s">
        <v>2082</v>
      </c>
      <c r="ES1938" s="59">
        <v>43941</v>
      </c>
      <c r="ET1938" s="18"/>
      <c r="EU1938" s="18"/>
    </row>
    <row r="1939" spans="1:151" s="1" customFormat="1" ht="15.75" customHeight="1" x14ac:dyDescent="0.2">
      <c r="A1939" s="5" t="s">
        <v>2308</v>
      </c>
      <c r="B1939" s="24" t="s">
        <v>2281</v>
      </c>
      <c r="C1939" s="56">
        <v>3</v>
      </c>
      <c r="D1939" s="18" t="s">
        <v>2702</v>
      </c>
      <c r="E1939" s="18" t="s">
        <v>2962</v>
      </c>
      <c r="F1939" s="18" t="s">
        <v>2297</v>
      </c>
      <c r="G1939" s="18" t="s">
        <v>467</v>
      </c>
      <c r="H1939" s="18" t="s">
        <v>2282</v>
      </c>
      <c r="I1939" s="18" t="s">
        <v>552</v>
      </c>
      <c r="J1939" s="18" t="s">
        <v>257</v>
      </c>
      <c r="K1939" s="18" t="s">
        <v>257</v>
      </c>
      <c r="L1939" s="18" t="s">
        <v>1833</v>
      </c>
      <c r="M1939" s="18" t="s">
        <v>253</v>
      </c>
      <c r="N1939" s="56">
        <v>88</v>
      </c>
      <c r="O1939" s="18" t="s">
        <v>2283</v>
      </c>
      <c r="P1939" s="18" t="s">
        <v>2298</v>
      </c>
      <c r="Q1939" s="18" t="s">
        <v>254</v>
      </c>
      <c r="R1939" s="18" t="s">
        <v>2284</v>
      </c>
      <c r="S1939" s="18" t="s">
        <v>595</v>
      </c>
      <c r="T1939" s="18" t="s">
        <v>2309</v>
      </c>
      <c r="U1939" s="26" t="s">
        <v>257</v>
      </c>
      <c r="V1939" s="26" t="s">
        <v>257</v>
      </c>
      <c r="W1939" s="26" t="s">
        <v>257</v>
      </c>
      <c r="X1939" s="18" t="s">
        <v>2286</v>
      </c>
      <c r="Y1939" s="18">
        <v>1.8218620000000001</v>
      </c>
      <c r="Z1939" s="18" t="s">
        <v>2182</v>
      </c>
      <c r="AA1939" s="18" t="s">
        <v>257</v>
      </c>
      <c r="AB1939" s="55">
        <f t="shared" si="410"/>
        <v>1.8218620000000001</v>
      </c>
      <c r="AC1939" s="18" t="s">
        <v>479</v>
      </c>
      <c r="AD1939" s="18">
        <v>24</v>
      </c>
      <c r="AE1939" s="18" t="s">
        <v>2310</v>
      </c>
      <c r="AF1939" s="18">
        <v>0.2024291</v>
      </c>
      <c r="AG1939" s="18">
        <v>0.2024291</v>
      </c>
      <c r="AH1939" s="18" t="s">
        <v>557</v>
      </c>
      <c r="AI1939" s="18">
        <v>2</v>
      </c>
      <c r="AJ1939" s="18" t="s">
        <v>522</v>
      </c>
      <c r="AK1939" s="18">
        <v>2</v>
      </c>
      <c r="AL1939" s="18"/>
      <c r="AM1939" s="18"/>
      <c r="AN1939" s="18"/>
      <c r="AO1939" s="18"/>
      <c r="AP1939" s="18"/>
      <c r="AQ1939" s="18"/>
      <c r="AR1939" s="18"/>
      <c r="AS1939" s="18"/>
      <c r="AT1939" s="18"/>
      <c r="AU1939" s="18"/>
      <c r="AV1939" s="18"/>
      <c r="AW1939" s="18"/>
      <c r="AX1939" s="18"/>
      <c r="AY1939" s="18"/>
      <c r="AZ1939" s="18"/>
      <c r="BA1939" s="18"/>
      <c r="BB1939" s="18"/>
      <c r="BC1939" s="18"/>
      <c r="BD1939" s="18"/>
      <c r="BE1939" s="18"/>
      <c r="BF1939" s="18"/>
      <c r="BG1939" s="18"/>
      <c r="BH1939" s="18"/>
      <c r="BI1939" s="18"/>
      <c r="BJ1939" s="18"/>
      <c r="BK1939" s="18"/>
      <c r="BL1939" s="18"/>
      <c r="BM1939" s="18"/>
      <c r="BN1939" s="18"/>
      <c r="BO1939" s="18"/>
      <c r="BP1939" s="18"/>
      <c r="BQ1939" s="18"/>
      <c r="BR1939" s="18"/>
      <c r="BS1939" s="18" t="s">
        <v>255</v>
      </c>
      <c r="BT1939" s="18">
        <v>92.647058823529406</v>
      </c>
      <c r="BU1939" s="18" t="s">
        <v>2311</v>
      </c>
      <c r="BV1939" s="18" t="s">
        <v>479</v>
      </c>
      <c r="BW1939" s="18">
        <v>6</v>
      </c>
      <c r="BX1939" s="18" t="s">
        <v>2304</v>
      </c>
      <c r="BY1939" s="18" t="s">
        <v>595</v>
      </c>
      <c r="BZ1939" s="18">
        <v>29.809220985691443</v>
      </c>
      <c r="CA1939" s="18">
        <v>8.9427662957073437</v>
      </c>
      <c r="CB1939" s="18">
        <v>8.9427662957073437</v>
      </c>
      <c r="CC1939" s="18" t="s">
        <v>557</v>
      </c>
      <c r="CD1939" s="18">
        <v>2</v>
      </c>
      <c r="CE1939" s="18" t="s">
        <v>522</v>
      </c>
      <c r="CF1939" s="18" t="s">
        <v>257</v>
      </c>
      <c r="CG1939" s="18" t="s">
        <v>257</v>
      </c>
      <c r="CH1939" s="18" t="s">
        <v>2312</v>
      </c>
      <c r="CI1939" s="18"/>
      <c r="CJ1939" s="18"/>
      <c r="CK1939" s="18"/>
      <c r="CL1939" s="18"/>
      <c r="CM1939" s="18"/>
      <c r="CN1939" s="18"/>
      <c r="CO1939" s="18"/>
      <c r="CP1939" s="18"/>
      <c r="CQ1939" s="18"/>
      <c r="CR1939" s="18"/>
      <c r="CS1939" s="18"/>
      <c r="CT1939" s="18"/>
      <c r="CU1939" s="18"/>
      <c r="CV1939" s="18"/>
      <c r="CW1939" s="18"/>
      <c r="CX1939" s="18"/>
      <c r="CY1939" s="18"/>
      <c r="CZ1939" s="18"/>
      <c r="DA1939" s="18"/>
      <c r="DB1939" s="18"/>
      <c r="DC1939" s="18"/>
      <c r="DD1939" s="18"/>
      <c r="DE1939" s="18"/>
      <c r="DF1939" s="18"/>
      <c r="DG1939" s="18"/>
      <c r="DH1939" s="18"/>
      <c r="DI1939" s="18"/>
      <c r="DJ1939" s="18"/>
      <c r="DK1939" s="18"/>
      <c r="DL1939" s="18"/>
      <c r="DM1939" s="18"/>
      <c r="DN1939" s="18"/>
      <c r="DO1939" s="56"/>
      <c r="DP1939" s="56"/>
      <c r="DQ1939" s="56"/>
      <c r="DR1939" s="56"/>
      <c r="DS1939" s="56"/>
      <c r="DT1939" s="56"/>
      <c r="DU1939" s="56"/>
      <c r="DV1939" s="56"/>
      <c r="DW1939" s="56"/>
      <c r="DX1939" s="56"/>
      <c r="DY1939" s="56">
        <v>0</v>
      </c>
      <c r="DZ1939" s="56"/>
      <c r="EA1939" s="56"/>
      <c r="EB1939" s="56"/>
      <c r="EC1939" s="56"/>
      <c r="ED1939" s="56"/>
      <c r="EE1939" s="56"/>
      <c r="EF1939" s="56"/>
      <c r="EG1939" s="56"/>
      <c r="EH1939" s="18" t="s">
        <v>2313</v>
      </c>
      <c r="EI1939" s="18">
        <f t="array" ref="EI1939">IF(SUMPRODUCT(--(DO1939:DS1939&lt;&gt;""))=0, 0,1)</f>
        <v>0</v>
      </c>
      <c r="EJ1939" s="18">
        <f t="array" ref="EJ1939">IF(SUMPRODUCT(--(DT1939:EG1939&lt;&gt;""))=0, 0,1)</f>
        <v>1</v>
      </c>
      <c r="EK1939" s="18" cm="1">
        <f t="array" ref="EK1939">IF(SUMPRODUCT(--(EC1939:EG1939&lt;&gt;""))=0, 0,1)</f>
        <v>0</v>
      </c>
      <c r="EL1939" s="18">
        <f t="array" ref="EL1939">IF(SUMPRODUCT(--(EE1939:EG1939&lt;&gt;""))=0, 0,1)</f>
        <v>0</v>
      </c>
      <c r="EM1939" s="18">
        <f t="shared" si="415"/>
        <v>0</v>
      </c>
      <c r="EN1939" s="18" t="str">
        <f t="shared" si="416"/>
        <v>NA</v>
      </c>
      <c r="EO1939" s="18">
        <f t="shared" si="417"/>
        <v>0</v>
      </c>
      <c r="EP1939" s="18" t="str">
        <f t="shared" si="419"/>
        <v>NA</v>
      </c>
      <c r="EQ1939" s="18" t="str">
        <f t="shared" si="418"/>
        <v>NA</v>
      </c>
      <c r="ER1939" s="18" t="s">
        <v>2082</v>
      </c>
      <c r="ES1939" s="59">
        <v>43941</v>
      </c>
      <c r="ET1939" s="18"/>
      <c r="EU1939" s="18"/>
    </row>
    <row r="1940" spans="1:151" s="1" customFormat="1" ht="15.75" customHeight="1" x14ac:dyDescent="0.2">
      <c r="A1940" s="5" t="s">
        <v>2308</v>
      </c>
      <c r="B1940" s="24" t="s">
        <v>2281</v>
      </c>
      <c r="C1940" s="56">
        <v>3</v>
      </c>
      <c r="D1940" s="18" t="s">
        <v>2703</v>
      </c>
      <c r="E1940" s="18" t="s">
        <v>2962</v>
      </c>
      <c r="F1940" s="18" t="s">
        <v>2297</v>
      </c>
      <c r="G1940" s="18" t="s">
        <v>467</v>
      </c>
      <c r="H1940" s="18" t="s">
        <v>2282</v>
      </c>
      <c r="I1940" s="18" t="s">
        <v>552</v>
      </c>
      <c r="J1940" s="18" t="s">
        <v>257</v>
      </c>
      <c r="K1940" s="18" t="s">
        <v>257</v>
      </c>
      <c r="L1940" s="18" t="s">
        <v>1833</v>
      </c>
      <c r="M1940" s="18" t="s">
        <v>253</v>
      </c>
      <c r="N1940" s="56">
        <v>88</v>
      </c>
      <c r="O1940" s="18" t="s">
        <v>2283</v>
      </c>
      <c r="P1940" s="18" t="s">
        <v>2298</v>
      </c>
      <c r="Q1940" s="18" t="s">
        <v>254</v>
      </c>
      <c r="R1940" s="18" t="s">
        <v>2284</v>
      </c>
      <c r="S1940" s="18" t="s">
        <v>595</v>
      </c>
      <c r="T1940" s="18" t="s">
        <v>2309</v>
      </c>
      <c r="U1940" s="26" t="s">
        <v>257</v>
      </c>
      <c r="V1940" s="26" t="s">
        <v>257</v>
      </c>
      <c r="W1940" s="26" t="s">
        <v>257</v>
      </c>
      <c r="X1940" s="18" t="s">
        <v>2286</v>
      </c>
      <c r="Y1940" s="18">
        <v>57.793520000000001</v>
      </c>
      <c r="Z1940" s="18" t="s">
        <v>2182</v>
      </c>
      <c r="AA1940" s="18" t="s">
        <v>257</v>
      </c>
      <c r="AB1940" s="55">
        <f t="shared" ref="AB1940:AB1953" si="420">VALUE(Y1940)</f>
        <v>57.793520000000001</v>
      </c>
      <c r="AC1940" s="18" t="s">
        <v>479</v>
      </c>
      <c r="AD1940" s="18">
        <v>24</v>
      </c>
      <c r="AE1940" s="18" t="s">
        <v>2314</v>
      </c>
      <c r="AF1940" s="18">
        <v>2.8693339999999998</v>
      </c>
      <c r="AG1940" s="18">
        <v>2.8693339999999998</v>
      </c>
      <c r="AH1940" s="18" t="s">
        <v>557</v>
      </c>
      <c r="AI1940" s="18">
        <v>2</v>
      </c>
      <c r="AJ1940" s="18" t="s">
        <v>522</v>
      </c>
      <c r="AK1940" s="18">
        <v>2</v>
      </c>
      <c r="AL1940" s="18"/>
      <c r="AM1940" s="18"/>
      <c r="AN1940" s="18"/>
      <c r="AO1940" s="18"/>
      <c r="AP1940" s="18"/>
      <c r="AQ1940" s="18"/>
      <c r="AR1940" s="18"/>
      <c r="AS1940" s="18"/>
      <c r="AT1940" s="18"/>
      <c r="AU1940" s="18"/>
      <c r="AV1940" s="18"/>
      <c r="AW1940" s="18"/>
      <c r="AX1940" s="18"/>
      <c r="AY1940" s="18"/>
      <c r="AZ1940" s="18"/>
      <c r="BA1940" s="18"/>
      <c r="BB1940" s="18"/>
      <c r="BC1940" s="18"/>
      <c r="BD1940" s="18"/>
      <c r="BE1940" s="18"/>
      <c r="BF1940" s="18"/>
      <c r="BG1940" s="18"/>
      <c r="BH1940" s="18"/>
      <c r="BI1940" s="18"/>
      <c r="BJ1940" s="18"/>
      <c r="BK1940" s="18"/>
      <c r="BL1940" s="18"/>
      <c r="BM1940" s="18"/>
      <c r="BN1940" s="18"/>
      <c r="BO1940" s="18"/>
      <c r="BP1940" s="18"/>
      <c r="BQ1940" s="18"/>
      <c r="BR1940" s="18"/>
      <c r="BS1940" s="18" t="s">
        <v>255</v>
      </c>
      <c r="BT1940" s="18">
        <v>7.2649572649572596</v>
      </c>
      <c r="BU1940" s="18" t="s">
        <v>2311</v>
      </c>
      <c r="BV1940" s="18" t="s">
        <v>479</v>
      </c>
      <c r="BW1940" s="18">
        <v>6</v>
      </c>
      <c r="BX1940" s="18" t="s">
        <v>2304</v>
      </c>
      <c r="BY1940" s="18" t="s">
        <v>595</v>
      </c>
      <c r="BZ1940" s="18">
        <v>3.5211267605633556</v>
      </c>
      <c r="CA1940" s="18">
        <v>1.884875124311721</v>
      </c>
      <c r="CB1940" s="18">
        <v>1.884875124311721</v>
      </c>
      <c r="CC1940" s="18" t="s">
        <v>557</v>
      </c>
      <c r="CD1940" s="18">
        <v>2</v>
      </c>
      <c r="CE1940" s="18" t="s">
        <v>522</v>
      </c>
      <c r="CF1940" s="18" t="s">
        <v>257</v>
      </c>
      <c r="CG1940" s="18" t="s">
        <v>257</v>
      </c>
      <c r="CH1940" s="18" t="s">
        <v>2312</v>
      </c>
      <c r="CI1940" s="18"/>
      <c r="CJ1940" s="18"/>
      <c r="CK1940" s="18"/>
      <c r="CL1940" s="18"/>
      <c r="CM1940" s="18"/>
      <c r="CN1940" s="18"/>
      <c r="CO1940" s="18"/>
      <c r="CP1940" s="18"/>
      <c r="CQ1940" s="18"/>
      <c r="CR1940" s="18"/>
      <c r="CS1940" s="18"/>
      <c r="CT1940" s="18"/>
      <c r="CU1940" s="18"/>
      <c r="CV1940" s="18"/>
      <c r="CW1940" s="18"/>
      <c r="CX1940" s="18"/>
      <c r="CY1940" s="18"/>
      <c r="CZ1940" s="18"/>
      <c r="DA1940" s="18"/>
      <c r="DB1940" s="18"/>
      <c r="DC1940" s="18"/>
      <c r="DD1940" s="18"/>
      <c r="DE1940" s="18"/>
      <c r="DF1940" s="18"/>
      <c r="DG1940" s="18"/>
      <c r="DH1940" s="18"/>
      <c r="DI1940" s="18"/>
      <c r="DJ1940" s="18"/>
      <c r="DK1940" s="18"/>
      <c r="DL1940" s="18"/>
      <c r="DM1940" s="18"/>
      <c r="DN1940" s="18"/>
      <c r="DO1940" s="56"/>
      <c r="DP1940" s="56"/>
      <c r="DQ1940" s="56"/>
      <c r="DR1940" s="56"/>
      <c r="DS1940" s="56"/>
      <c r="DT1940" s="56"/>
      <c r="DU1940" s="56"/>
      <c r="DV1940" s="56"/>
      <c r="DW1940" s="56"/>
      <c r="DX1940" s="56"/>
      <c r="DY1940" s="56">
        <v>1</v>
      </c>
      <c r="DZ1940" s="56"/>
      <c r="EA1940" s="56"/>
      <c r="EB1940" s="56"/>
      <c r="EC1940" s="56"/>
      <c r="ED1940" s="56"/>
      <c r="EE1940" s="56"/>
      <c r="EF1940" s="56"/>
      <c r="EG1940" s="56"/>
      <c r="EH1940" s="18" t="s">
        <v>2315</v>
      </c>
      <c r="EI1940" s="18">
        <f t="array" ref="EI1940">IF(SUMPRODUCT(--(DO1940:DS1940&lt;&gt;""))=0, 0,1)</f>
        <v>0</v>
      </c>
      <c r="EJ1940" s="18">
        <f t="array" ref="EJ1940">IF(SUMPRODUCT(--(DT1940:EG1940&lt;&gt;""))=0, 0,1)</f>
        <v>1</v>
      </c>
      <c r="EK1940" s="18" cm="1">
        <f t="array" ref="EK1940">IF(SUMPRODUCT(--(EC1940:EG1940&lt;&gt;""))=0, 0,1)</f>
        <v>0</v>
      </c>
      <c r="EL1940" s="18">
        <f t="array" ref="EL1940">IF(SUMPRODUCT(--(EE1940:EG1940&lt;&gt;""))=0, 0,1)</f>
        <v>0</v>
      </c>
      <c r="EM1940" s="18">
        <f t="shared" si="415"/>
        <v>1</v>
      </c>
      <c r="EN1940" s="18" t="str">
        <f t="shared" si="416"/>
        <v>NA</v>
      </c>
      <c r="EO1940" s="18">
        <f t="shared" si="417"/>
        <v>1</v>
      </c>
      <c r="EP1940" s="18" t="str">
        <f t="shared" si="419"/>
        <v>NA</v>
      </c>
      <c r="EQ1940" s="18" t="str">
        <f t="shared" si="418"/>
        <v>NA</v>
      </c>
      <c r="ER1940" s="18" t="s">
        <v>2082</v>
      </c>
      <c r="ES1940" s="59">
        <v>43941</v>
      </c>
      <c r="ET1940" s="18"/>
      <c r="EU1940" s="18"/>
    </row>
    <row r="1941" spans="1:151" s="1" customFormat="1" ht="15.75" customHeight="1" x14ac:dyDescent="0.2">
      <c r="A1941" s="5" t="s">
        <v>2308</v>
      </c>
      <c r="B1941" s="24" t="s">
        <v>2281</v>
      </c>
      <c r="C1941" s="56">
        <v>3</v>
      </c>
      <c r="D1941" s="18" t="s">
        <v>2704</v>
      </c>
      <c r="E1941" s="18" t="s">
        <v>2962</v>
      </c>
      <c r="F1941" s="18" t="s">
        <v>2297</v>
      </c>
      <c r="G1941" s="18" t="s">
        <v>467</v>
      </c>
      <c r="H1941" s="18" t="s">
        <v>2282</v>
      </c>
      <c r="I1941" s="18" t="s">
        <v>552</v>
      </c>
      <c r="J1941" s="18" t="s">
        <v>257</v>
      </c>
      <c r="K1941" s="18" t="s">
        <v>257</v>
      </c>
      <c r="L1941" s="18" t="s">
        <v>1833</v>
      </c>
      <c r="M1941" s="18" t="s">
        <v>253</v>
      </c>
      <c r="N1941" s="56">
        <v>88</v>
      </c>
      <c r="O1941" s="18" t="s">
        <v>2283</v>
      </c>
      <c r="P1941" s="18" t="s">
        <v>2298</v>
      </c>
      <c r="Q1941" s="18" t="s">
        <v>254</v>
      </c>
      <c r="R1941" s="18" t="s">
        <v>2284</v>
      </c>
      <c r="S1941" s="18" t="s">
        <v>595</v>
      </c>
      <c r="T1941" s="18" t="s">
        <v>2309</v>
      </c>
      <c r="U1941" s="26" t="s">
        <v>257</v>
      </c>
      <c r="V1941" s="26" t="s">
        <v>257</v>
      </c>
      <c r="W1941" s="26" t="s">
        <v>257</v>
      </c>
      <c r="X1941" s="18" t="s">
        <v>2286</v>
      </c>
      <c r="Y1941" s="18">
        <v>103.8462</v>
      </c>
      <c r="Z1941" s="18" t="s">
        <v>2182</v>
      </c>
      <c r="AA1941" s="18" t="s">
        <v>257</v>
      </c>
      <c r="AB1941" s="55">
        <f t="shared" si="420"/>
        <v>103.8462</v>
      </c>
      <c r="AC1941" s="18" t="s">
        <v>479</v>
      </c>
      <c r="AD1941" s="18">
        <v>24</v>
      </c>
      <c r="AE1941" s="18" t="s">
        <v>2316</v>
      </c>
      <c r="AF1941" s="18">
        <v>3.4571360000000002</v>
      </c>
      <c r="AG1941" s="18">
        <v>3.4571360000000002</v>
      </c>
      <c r="AH1941" s="18" t="s">
        <v>557</v>
      </c>
      <c r="AI1941" s="18">
        <v>2</v>
      </c>
      <c r="AJ1941" s="18" t="s">
        <v>522</v>
      </c>
      <c r="AK1941" s="18">
        <v>2</v>
      </c>
      <c r="AL1941" s="18"/>
      <c r="AM1941" s="18"/>
      <c r="AN1941" s="18"/>
      <c r="AO1941" s="18"/>
      <c r="AP1941" s="18"/>
      <c r="AQ1941" s="18"/>
      <c r="AR1941" s="18"/>
      <c r="AS1941" s="18"/>
      <c r="AT1941" s="18"/>
      <c r="AU1941" s="18"/>
      <c r="AV1941" s="18"/>
      <c r="AW1941" s="18"/>
      <c r="AX1941" s="18"/>
      <c r="AY1941" s="18"/>
      <c r="AZ1941" s="18"/>
      <c r="BA1941" s="18"/>
      <c r="BB1941" s="18"/>
      <c r="BC1941" s="18"/>
      <c r="BD1941" s="18"/>
      <c r="BE1941" s="18"/>
      <c r="BF1941" s="18"/>
      <c r="BG1941" s="18"/>
      <c r="BH1941" s="18"/>
      <c r="BI1941" s="18"/>
      <c r="BJ1941" s="18"/>
      <c r="BK1941" s="18"/>
      <c r="BL1941" s="18"/>
      <c r="BM1941" s="18"/>
      <c r="BN1941" s="18"/>
      <c r="BO1941" s="18"/>
      <c r="BP1941" s="18"/>
      <c r="BQ1941" s="18"/>
      <c r="BR1941" s="18"/>
      <c r="BS1941" s="18" t="s">
        <v>255</v>
      </c>
      <c r="BT1941" s="18">
        <v>1.6239316239316199</v>
      </c>
      <c r="BU1941" s="18" t="s">
        <v>2311</v>
      </c>
      <c r="BV1941" s="18" t="s">
        <v>479</v>
      </c>
      <c r="BW1941" s="18">
        <v>6</v>
      </c>
      <c r="BX1941" s="18" t="s">
        <v>2304</v>
      </c>
      <c r="BY1941" s="18" t="s">
        <v>595</v>
      </c>
      <c r="BZ1941" s="18">
        <v>0.96250096250096173</v>
      </c>
      <c r="CA1941" s="18">
        <v>0.59675059675059683</v>
      </c>
      <c r="CB1941" s="18">
        <v>0.59675059675059683</v>
      </c>
      <c r="CC1941" s="18" t="s">
        <v>557</v>
      </c>
      <c r="CD1941" s="18">
        <v>2</v>
      </c>
      <c r="CE1941" s="18" t="s">
        <v>522</v>
      </c>
      <c r="CF1941" s="18" t="s">
        <v>257</v>
      </c>
      <c r="CG1941" s="18" t="s">
        <v>257</v>
      </c>
      <c r="CH1941" s="18" t="s">
        <v>2312</v>
      </c>
      <c r="CI1941" s="18"/>
      <c r="CJ1941" s="18"/>
      <c r="CK1941" s="18"/>
      <c r="CL1941" s="18"/>
      <c r="CM1941" s="18"/>
      <c r="CN1941" s="18"/>
      <c r="CO1941" s="18"/>
      <c r="CP1941" s="18"/>
      <c r="CQ1941" s="18"/>
      <c r="CR1941" s="18"/>
      <c r="CS1941" s="18"/>
      <c r="CT1941" s="18"/>
      <c r="CU1941" s="18"/>
      <c r="CV1941" s="18"/>
      <c r="CW1941" s="18"/>
      <c r="CX1941" s="18"/>
      <c r="CY1941" s="18"/>
      <c r="CZ1941" s="18"/>
      <c r="DA1941" s="18"/>
      <c r="DB1941" s="18"/>
      <c r="DC1941" s="18"/>
      <c r="DD1941" s="18"/>
      <c r="DE1941" s="18"/>
      <c r="DF1941" s="18"/>
      <c r="DG1941" s="18"/>
      <c r="DH1941" s="18"/>
      <c r="DI1941" s="18"/>
      <c r="DJ1941" s="18"/>
      <c r="DK1941" s="18"/>
      <c r="DL1941" s="18"/>
      <c r="DM1941" s="18"/>
      <c r="DN1941" s="18"/>
      <c r="DO1941" s="56"/>
      <c r="DP1941" s="56"/>
      <c r="DQ1941" s="56"/>
      <c r="DR1941" s="56"/>
      <c r="DS1941" s="56"/>
      <c r="DT1941" s="56"/>
      <c r="DU1941" s="56"/>
      <c r="DV1941" s="56"/>
      <c r="DW1941" s="56"/>
      <c r="DX1941" s="56"/>
      <c r="DY1941" s="56">
        <v>1</v>
      </c>
      <c r="DZ1941" s="56"/>
      <c r="EA1941" s="56"/>
      <c r="EB1941" s="56"/>
      <c r="EC1941" s="56"/>
      <c r="ED1941" s="56"/>
      <c r="EE1941" s="56"/>
      <c r="EF1941" s="56"/>
      <c r="EG1941" s="56"/>
      <c r="EH1941" s="18" t="s">
        <v>2317</v>
      </c>
      <c r="EI1941" s="18">
        <f t="array" ref="EI1941">IF(SUMPRODUCT(--(DO1941:DS1941&lt;&gt;""))=0, 0,1)</f>
        <v>0</v>
      </c>
      <c r="EJ1941" s="18">
        <f t="array" ref="EJ1941">IF(SUMPRODUCT(--(DT1941:EG1941&lt;&gt;""))=0, 0,1)</f>
        <v>1</v>
      </c>
      <c r="EK1941" s="18" cm="1">
        <f t="array" ref="EK1941">IF(SUMPRODUCT(--(EC1941:EG1941&lt;&gt;""))=0, 0,1)</f>
        <v>0</v>
      </c>
      <c r="EL1941" s="18">
        <f t="array" ref="EL1941">IF(SUMPRODUCT(--(EE1941:EG1941&lt;&gt;""))=0, 0,1)</f>
        <v>0</v>
      </c>
      <c r="EM1941" s="18">
        <f t="shared" si="415"/>
        <v>1</v>
      </c>
      <c r="EN1941" s="18" t="str">
        <f t="shared" si="416"/>
        <v>NA</v>
      </c>
      <c r="EO1941" s="18">
        <f t="shared" si="417"/>
        <v>1</v>
      </c>
      <c r="EP1941" s="18" t="str">
        <f t="shared" si="419"/>
        <v>NA</v>
      </c>
      <c r="EQ1941" s="18" t="str">
        <f t="shared" si="418"/>
        <v>NA</v>
      </c>
      <c r="ER1941" s="18" t="s">
        <v>2082</v>
      </c>
      <c r="ES1941" s="59">
        <v>43941</v>
      </c>
      <c r="ET1941" s="18"/>
      <c r="EU1941" s="18"/>
    </row>
    <row r="1942" spans="1:151" s="1" customFormat="1" ht="15.75" customHeight="1" x14ac:dyDescent="0.2">
      <c r="A1942" s="5" t="s">
        <v>2318</v>
      </c>
      <c r="B1942" s="24" t="s">
        <v>2319</v>
      </c>
      <c r="C1942" s="56">
        <v>1</v>
      </c>
      <c r="D1942" s="18" t="s">
        <v>2705</v>
      </c>
      <c r="E1942" s="18" t="s">
        <v>2963</v>
      </c>
      <c r="F1942" s="18" t="s">
        <v>2320</v>
      </c>
      <c r="G1942" s="18" t="s">
        <v>467</v>
      </c>
      <c r="H1942" s="18" t="s">
        <v>1199</v>
      </c>
      <c r="I1942" s="18" t="s">
        <v>552</v>
      </c>
      <c r="J1942" s="18" t="s">
        <v>257</v>
      </c>
      <c r="K1942" s="18" t="s">
        <v>257</v>
      </c>
      <c r="L1942" s="18" t="s">
        <v>257</v>
      </c>
      <c r="M1942" s="18" t="s">
        <v>253</v>
      </c>
      <c r="N1942" s="56">
        <v>74</v>
      </c>
      <c r="O1942" s="18" t="s">
        <v>1524</v>
      </c>
      <c r="P1942" s="18" t="s">
        <v>2128</v>
      </c>
      <c r="Q1942" s="18" t="s">
        <v>254</v>
      </c>
      <c r="R1942" s="18" t="s">
        <v>2321</v>
      </c>
      <c r="S1942" s="18" t="s">
        <v>2322</v>
      </c>
      <c r="T1942" s="18" t="s">
        <v>2323</v>
      </c>
      <c r="U1942" s="26" t="s">
        <v>257</v>
      </c>
      <c r="V1942" s="26" t="s">
        <v>257</v>
      </c>
      <c r="W1942" s="26" t="s">
        <v>257</v>
      </c>
      <c r="X1942" s="18" t="s">
        <v>2324</v>
      </c>
      <c r="Y1942" s="18">
        <v>0</v>
      </c>
      <c r="Z1942" s="18" t="s">
        <v>2182</v>
      </c>
      <c r="AA1942" s="18" t="s">
        <v>257</v>
      </c>
      <c r="AB1942" s="57">
        <f t="shared" si="420"/>
        <v>0</v>
      </c>
      <c r="AC1942" s="18" t="s">
        <v>595</v>
      </c>
      <c r="AD1942" s="18" t="s">
        <v>595</v>
      </c>
      <c r="AE1942" s="18" t="s">
        <v>595</v>
      </c>
      <c r="AF1942" s="18" t="s">
        <v>595</v>
      </c>
      <c r="AG1942" s="18" t="s">
        <v>595</v>
      </c>
      <c r="AH1942" s="18" t="s">
        <v>595</v>
      </c>
      <c r="AI1942" s="18">
        <v>40</v>
      </c>
      <c r="AJ1942" s="18" t="s">
        <v>522</v>
      </c>
      <c r="AK1942" s="18">
        <v>40</v>
      </c>
      <c r="AL1942" s="18" t="s">
        <v>2325</v>
      </c>
      <c r="AM1942" s="18" t="s">
        <v>262</v>
      </c>
      <c r="AN1942" s="18">
        <v>90.588235294117595</v>
      </c>
      <c r="AO1942" s="18" t="s">
        <v>2326</v>
      </c>
      <c r="AP1942" s="18" t="s">
        <v>479</v>
      </c>
      <c r="AQ1942" s="18">
        <v>27</v>
      </c>
      <c r="AR1942" s="18" t="s">
        <v>672</v>
      </c>
      <c r="AS1942" s="18" t="s">
        <v>595</v>
      </c>
      <c r="AT1942" s="18" t="s">
        <v>595</v>
      </c>
      <c r="AU1942" s="18" t="s">
        <v>595</v>
      </c>
      <c r="AV1942" s="18" t="s">
        <v>595</v>
      </c>
      <c r="AW1942" s="18" t="s">
        <v>595</v>
      </c>
      <c r="AX1942" s="18">
        <v>40</v>
      </c>
      <c r="AY1942" s="18" t="s">
        <v>522</v>
      </c>
      <c r="AZ1942" s="18" t="s">
        <v>257</v>
      </c>
      <c r="BA1942" s="18" t="s">
        <v>257</v>
      </c>
      <c r="BB1942" s="18" t="s">
        <v>2327</v>
      </c>
      <c r="BC1942" s="18" t="s">
        <v>302</v>
      </c>
      <c r="BD1942" s="18">
        <v>0.79900000000000004</v>
      </c>
      <c r="BE1942" s="18" t="s">
        <v>2328</v>
      </c>
      <c r="BF1942" s="18" t="s">
        <v>479</v>
      </c>
      <c r="BG1942" s="18">
        <v>27</v>
      </c>
      <c r="BH1942" s="18" t="s">
        <v>672</v>
      </c>
      <c r="BI1942" s="18" t="s">
        <v>595</v>
      </c>
      <c r="BJ1942" s="18">
        <v>0.995</v>
      </c>
      <c r="BK1942" s="18" t="s">
        <v>595</v>
      </c>
      <c r="BL1942" s="18">
        <v>0.19600000000000001</v>
      </c>
      <c r="BM1942" s="18" t="s">
        <v>595</v>
      </c>
      <c r="BN1942" s="18">
        <v>40</v>
      </c>
      <c r="BO1942" s="18" t="s">
        <v>522</v>
      </c>
      <c r="BP1942" s="18" t="s">
        <v>257</v>
      </c>
      <c r="BQ1942" s="18" t="s">
        <v>257</v>
      </c>
      <c r="BR1942" s="18" t="s">
        <v>2329</v>
      </c>
      <c r="BS1942" s="18" t="s">
        <v>307</v>
      </c>
      <c r="BT1942" s="18">
        <v>0.25600000000000001</v>
      </c>
      <c r="BU1942" s="18" t="s">
        <v>2330</v>
      </c>
      <c r="BV1942" s="18" t="s">
        <v>479</v>
      </c>
      <c r="BW1942" s="18">
        <v>27</v>
      </c>
      <c r="BX1942" s="18" t="s">
        <v>672</v>
      </c>
      <c r="BY1942" s="18" t="s">
        <v>595</v>
      </c>
      <c r="BZ1942" s="18">
        <v>0.27479999999999999</v>
      </c>
      <c r="CA1942" s="18">
        <v>1.8800000000000001E-2</v>
      </c>
      <c r="CB1942" s="18">
        <v>1.8800000000000001E-2</v>
      </c>
      <c r="CC1942" s="18" t="s">
        <v>557</v>
      </c>
      <c r="CD1942" s="18">
        <v>40</v>
      </c>
      <c r="CE1942" s="18" t="s">
        <v>522</v>
      </c>
      <c r="CF1942" s="18" t="s">
        <v>257</v>
      </c>
      <c r="CG1942" s="18" t="s">
        <v>257</v>
      </c>
      <c r="CH1942" s="18" t="s">
        <v>2331</v>
      </c>
      <c r="CI1942" s="18"/>
      <c r="CJ1942" s="18"/>
      <c r="CK1942" s="18"/>
      <c r="CL1942" s="18"/>
      <c r="CM1942" s="18"/>
      <c r="CN1942" s="18"/>
      <c r="CO1942" s="18"/>
      <c r="CP1942" s="18"/>
      <c r="CQ1942" s="18"/>
      <c r="CR1942" s="18"/>
      <c r="CS1942" s="18"/>
      <c r="CT1942" s="18"/>
      <c r="CU1942" s="18"/>
      <c r="CV1942" s="18"/>
      <c r="CW1942" s="18"/>
      <c r="CX1942" s="18"/>
      <c r="CY1942" s="18"/>
      <c r="CZ1942" s="18"/>
      <c r="DA1942" s="18"/>
      <c r="DB1942" s="18"/>
      <c r="DC1942" s="18"/>
      <c r="DD1942" s="18"/>
      <c r="DE1942" s="18"/>
      <c r="DF1942" s="18"/>
      <c r="DG1942" s="18"/>
      <c r="DH1942" s="18"/>
      <c r="DI1942" s="18"/>
      <c r="DJ1942" s="18"/>
      <c r="DK1942" s="18"/>
      <c r="DL1942" s="18"/>
      <c r="DM1942" s="18"/>
      <c r="DN1942" s="18"/>
      <c r="DO1942" s="56"/>
      <c r="DP1942" s="56"/>
      <c r="DQ1942" s="56"/>
      <c r="DR1942" s="56"/>
      <c r="DS1942" s="56"/>
      <c r="DT1942" s="56"/>
      <c r="DU1942" s="56"/>
      <c r="DV1942" s="56">
        <v>0</v>
      </c>
      <c r="DW1942" s="56">
        <v>0</v>
      </c>
      <c r="DX1942" s="56"/>
      <c r="DY1942" s="56"/>
      <c r="DZ1942" s="56"/>
      <c r="EA1942" s="56"/>
      <c r="EB1942" s="56"/>
      <c r="EC1942" s="56"/>
      <c r="ED1942" s="56"/>
      <c r="EE1942" s="56"/>
      <c r="EF1942" s="56"/>
      <c r="EG1942" s="56">
        <v>0</v>
      </c>
      <c r="EH1942" s="18" t="s">
        <v>1651</v>
      </c>
      <c r="EI1942" s="18">
        <f t="array" ref="EI1942">IF(SUMPRODUCT(--(DO1942:DS1942&lt;&gt;""))=0, 0,1)</f>
        <v>0</v>
      </c>
      <c r="EJ1942" s="18">
        <f t="array" ref="EJ1942">IF(SUMPRODUCT(--(DT1942:EG1942&lt;&gt;""))=0, 0,1)</f>
        <v>1</v>
      </c>
      <c r="EK1942" s="18" cm="1">
        <f t="array" ref="EK1942">IF(SUMPRODUCT(--(EC1942:EG1942&lt;&gt;""))=0, 0,1)</f>
        <v>1</v>
      </c>
      <c r="EL1942" s="18">
        <f t="array" ref="EL1942">IF(SUMPRODUCT(--(EF1942:EG1942&lt;&gt;""))=0, 0,1)</f>
        <v>1</v>
      </c>
      <c r="EM1942" s="18">
        <f t="shared" si="415"/>
        <v>0</v>
      </c>
      <c r="EN1942" s="18" t="str">
        <f t="shared" si="416"/>
        <v>NA</v>
      </c>
      <c r="EO1942" s="18">
        <f t="shared" si="417"/>
        <v>0</v>
      </c>
      <c r="EP1942" s="18">
        <f t="shared" si="419"/>
        <v>0</v>
      </c>
      <c r="EQ1942" s="18">
        <f t="shared" ref="EQ1942:EQ1953" si="421">IF(EL1942=0, "NA", IF(COUNTIF(EF1942:EG1942, 1), 1,0))</f>
        <v>0</v>
      </c>
      <c r="ER1942" s="18" t="s">
        <v>2082</v>
      </c>
      <c r="ES1942" s="59">
        <v>43937</v>
      </c>
      <c r="ET1942" s="18" t="s">
        <v>2332</v>
      </c>
      <c r="EU1942" s="18"/>
    </row>
    <row r="1943" spans="1:151" s="1" customFormat="1" ht="15.75" customHeight="1" x14ac:dyDescent="0.2">
      <c r="A1943" s="5" t="s">
        <v>2318</v>
      </c>
      <c r="B1943" s="24" t="s">
        <v>2319</v>
      </c>
      <c r="C1943" s="56">
        <v>1</v>
      </c>
      <c r="D1943" s="18" t="s">
        <v>2706</v>
      </c>
      <c r="E1943" s="18" t="s">
        <v>2963</v>
      </c>
      <c r="F1943" s="18" t="s">
        <v>2320</v>
      </c>
      <c r="G1943" s="18" t="s">
        <v>467</v>
      </c>
      <c r="H1943" s="18" t="s">
        <v>1199</v>
      </c>
      <c r="I1943" s="18" t="s">
        <v>552</v>
      </c>
      <c r="J1943" s="18" t="s">
        <v>257</v>
      </c>
      <c r="K1943" s="18" t="s">
        <v>257</v>
      </c>
      <c r="L1943" s="18" t="s">
        <v>257</v>
      </c>
      <c r="M1943" s="18" t="s">
        <v>253</v>
      </c>
      <c r="N1943" s="56">
        <v>74</v>
      </c>
      <c r="O1943" s="18" t="s">
        <v>1524</v>
      </c>
      <c r="P1943" s="18" t="s">
        <v>2128</v>
      </c>
      <c r="Q1943" s="18" t="s">
        <v>254</v>
      </c>
      <c r="R1943" s="18" t="s">
        <v>2321</v>
      </c>
      <c r="S1943" s="18" t="s">
        <v>2322</v>
      </c>
      <c r="T1943" s="18" t="s">
        <v>2323</v>
      </c>
      <c r="U1943" s="26" t="s">
        <v>257</v>
      </c>
      <c r="V1943" s="26" t="s">
        <v>257</v>
      </c>
      <c r="W1943" s="26" t="s">
        <v>257</v>
      </c>
      <c r="X1943" s="18" t="s">
        <v>2324</v>
      </c>
      <c r="Y1943" s="18">
        <v>10</v>
      </c>
      <c r="Z1943" s="18" t="s">
        <v>2182</v>
      </c>
      <c r="AA1943" s="18" t="s">
        <v>257</v>
      </c>
      <c r="AB1943" s="57">
        <f t="shared" si="420"/>
        <v>10</v>
      </c>
      <c r="AC1943" s="18" t="s">
        <v>595</v>
      </c>
      <c r="AD1943" s="18" t="s">
        <v>595</v>
      </c>
      <c r="AE1943" s="18" t="s">
        <v>595</v>
      </c>
      <c r="AF1943" s="18" t="s">
        <v>595</v>
      </c>
      <c r="AG1943" s="18" t="s">
        <v>595</v>
      </c>
      <c r="AH1943" s="18" t="s">
        <v>595</v>
      </c>
      <c r="AI1943" s="18">
        <v>40</v>
      </c>
      <c r="AJ1943" s="18" t="s">
        <v>522</v>
      </c>
      <c r="AK1943" s="18">
        <v>40</v>
      </c>
      <c r="AL1943" s="18" t="s">
        <v>2325</v>
      </c>
      <c r="AM1943" s="18" t="s">
        <v>262</v>
      </c>
      <c r="AN1943" s="18">
        <v>90.588235294117595</v>
      </c>
      <c r="AO1943" s="18" t="s">
        <v>2326</v>
      </c>
      <c r="AP1943" s="18" t="s">
        <v>479</v>
      </c>
      <c r="AQ1943" s="18">
        <v>27</v>
      </c>
      <c r="AR1943" s="18" t="s">
        <v>672</v>
      </c>
      <c r="AS1943" s="18" t="s">
        <v>595</v>
      </c>
      <c r="AT1943" s="18" t="s">
        <v>595</v>
      </c>
      <c r="AU1943" s="18" t="s">
        <v>595</v>
      </c>
      <c r="AV1943" s="18" t="s">
        <v>595</v>
      </c>
      <c r="AW1943" s="18" t="s">
        <v>595</v>
      </c>
      <c r="AX1943" s="18">
        <v>40</v>
      </c>
      <c r="AY1943" s="18" t="s">
        <v>522</v>
      </c>
      <c r="AZ1943" s="18" t="s">
        <v>257</v>
      </c>
      <c r="BA1943" s="18" t="s">
        <v>257</v>
      </c>
      <c r="BB1943" s="18" t="s">
        <v>2327</v>
      </c>
      <c r="BC1943" s="18" t="s">
        <v>302</v>
      </c>
      <c r="BD1943" s="18">
        <v>0.99099999999999999</v>
      </c>
      <c r="BE1943" s="18" t="s">
        <v>2328</v>
      </c>
      <c r="BF1943" s="18" t="s">
        <v>479</v>
      </c>
      <c r="BG1943" s="18">
        <v>27</v>
      </c>
      <c r="BH1943" s="18" t="s">
        <v>672</v>
      </c>
      <c r="BI1943" s="18" t="s">
        <v>595</v>
      </c>
      <c r="BJ1943" s="18">
        <v>1.2150000000000001</v>
      </c>
      <c r="BK1943" s="18" t="s">
        <v>595</v>
      </c>
      <c r="BL1943" s="18">
        <v>0.224</v>
      </c>
      <c r="BM1943" s="18" t="s">
        <v>595</v>
      </c>
      <c r="BN1943" s="18">
        <v>40</v>
      </c>
      <c r="BO1943" s="18" t="s">
        <v>522</v>
      </c>
      <c r="BP1943" s="18" t="s">
        <v>257</v>
      </c>
      <c r="BQ1943" s="18" t="s">
        <v>257</v>
      </c>
      <c r="BR1943" s="18" t="s">
        <v>2329</v>
      </c>
      <c r="BS1943" s="18" t="s">
        <v>307</v>
      </c>
      <c r="BT1943" s="18">
        <v>0.32300000000000001</v>
      </c>
      <c r="BU1943" s="18" t="s">
        <v>2330</v>
      </c>
      <c r="BV1943" s="18" t="s">
        <v>479</v>
      </c>
      <c r="BW1943" s="18">
        <v>27</v>
      </c>
      <c r="BX1943" s="18" t="s">
        <v>672</v>
      </c>
      <c r="BY1943" s="18" t="s">
        <v>595</v>
      </c>
      <c r="BZ1943" s="18">
        <v>0.3367</v>
      </c>
      <c r="CA1943" s="18">
        <v>1.37E-2</v>
      </c>
      <c r="CB1943" s="18">
        <v>1.37E-2</v>
      </c>
      <c r="CC1943" s="18" t="s">
        <v>557</v>
      </c>
      <c r="CD1943" s="18">
        <v>40</v>
      </c>
      <c r="CE1943" s="18" t="s">
        <v>522</v>
      </c>
      <c r="CF1943" s="18" t="s">
        <v>257</v>
      </c>
      <c r="CG1943" s="18" t="s">
        <v>257</v>
      </c>
      <c r="CH1943" s="18" t="s">
        <v>2331</v>
      </c>
      <c r="CI1943" s="18"/>
      <c r="CJ1943" s="18"/>
      <c r="CK1943" s="18"/>
      <c r="CL1943" s="18"/>
      <c r="CM1943" s="18"/>
      <c r="CN1943" s="18"/>
      <c r="CO1943" s="18"/>
      <c r="CP1943" s="18"/>
      <c r="CQ1943" s="18"/>
      <c r="CR1943" s="18"/>
      <c r="CS1943" s="18"/>
      <c r="CT1943" s="18"/>
      <c r="CU1943" s="18"/>
      <c r="CV1943" s="18"/>
      <c r="CW1943" s="18"/>
      <c r="CX1943" s="18"/>
      <c r="CY1943" s="18"/>
      <c r="CZ1943" s="18"/>
      <c r="DA1943" s="18"/>
      <c r="DB1943" s="18"/>
      <c r="DC1943" s="18"/>
      <c r="DD1943" s="18"/>
      <c r="DE1943" s="18"/>
      <c r="DF1943" s="18"/>
      <c r="DG1943" s="18"/>
      <c r="DH1943" s="18"/>
      <c r="DI1943" s="18"/>
      <c r="DJ1943" s="18"/>
      <c r="DK1943" s="18"/>
      <c r="DL1943" s="18"/>
      <c r="DM1943" s="18"/>
      <c r="DN1943" s="18"/>
      <c r="DO1943" s="56"/>
      <c r="DP1943" s="56"/>
      <c r="DQ1943" s="56"/>
      <c r="DR1943" s="56"/>
      <c r="DS1943" s="56"/>
      <c r="DT1943" s="56"/>
      <c r="DU1943" s="56"/>
      <c r="DV1943" s="56">
        <v>0</v>
      </c>
      <c r="DW1943" s="56">
        <v>0</v>
      </c>
      <c r="DX1943" s="56"/>
      <c r="DY1943" s="56"/>
      <c r="DZ1943" s="56"/>
      <c r="EA1943" s="56"/>
      <c r="EB1943" s="56"/>
      <c r="EC1943" s="56"/>
      <c r="ED1943" s="56"/>
      <c r="EE1943" s="56"/>
      <c r="EF1943" s="56"/>
      <c r="EG1943" s="56">
        <v>0</v>
      </c>
      <c r="EH1943" s="18" t="s">
        <v>2333</v>
      </c>
      <c r="EI1943" s="18">
        <f t="array" ref="EI1943">IF(SUMPRODUCT(--(DO1943:DS1943&lt;&gt;""))=0, 0,1)</f>
        <v>0</v>
      </c>
      <c r="EJ1943" s="18">
        <f t="array" ref="EJ1943">IF(SUMPRODUCT(--(DT1943:EG1943&lt;&gt;""))=0, 0,1)</f>
        <v>1</v>
      </c>
      <c r="EK1943" s="18" cm="1">
        <f t="array" ref="EK1943">IF(SUMPRODUCT(--(EC1943:EG1943&lt;&gt;""))=0, 0,1)</f>
        <v>1</v>
      </c>
      <c r="EL1943" s="18">
        <f t="array" ref="EL1943">IF(SUMPRODUCT(--(EF1943:EG1943&lt;&gt;""))=0, 0,1)</f>
        <v>1</v>
      </c>
      <c r="EM1943" s="18">
        <f t="shared" si="415"/>
        <v>0</v>
      </c>
      <c r="EN1943" s="18" t="str">
        <f t="shared" si="416"/>
        <v>NA</v>
      </c>
      <c r="EO1943" s="18">
        <f t="shared" si="417"/>
        <v>0</v>
      </c>
      <c r="EP1943" s="18">
        <f t="shared" si="419"/>
        <v>0</v>
      </c>
      <c r="EQ1943" s="18">
        <f t="shared" si="421"/>
        <v>0</v>
      </c>
      <c r="ER1943" s="18" t="s">
        <v>2082</v>
      </c>
      <c r="ES1943" s="59">
        <v>43937</v>
      </c>
      <c r="ET1943" s="18"/>
      <c r="EU1943" s="18"/>
    </row>
    <row r="1944" spans="1:151" s="1" customFormat="1" ht="15.75" customHeight="1" x14ac:dyDescent="0.2">
      <c r="A1944" s="5" t="s">
        <v>2318</v>
      </c>
      <c r="B1944" s="24" t="s">
        <v>2319</v>
      </c>
      <c r="C1944" s="56">
        <v>1</v>
      </c>
      <c r="D1944" s="18" t="s">
        <v>2707</v>
      </c>
      <c r="E1944" s="18" t="s">
        <v>2963</v>
      </c>
      <c r="F1944" s="18" t="s">
        <v>2320</v>
      </c>
      <c r="G1944" s="18" t="s">
        <v>467</v>
      </c>
      <c r="H1944" s="18" t="s">
        <v>1199</v>
      </c>
      <c r="I1944" s="18" t="s">
        <v>552</v>
      </c>
      <c r="J1944" s="18" t="s">
        <v>257</v>
      </c>
      <c r="K1944" s="18" t="s">
        <v>257</v>
      </c>
      <c r="L1944" s="18" t="s">
        <v>257</v>
      </c>
      <c r="M1944" s="18" t="s">
        <v>253</v>
      </c>
      <c r="N1944" s="56">
        <v>74</v>
      </c>
      <c r="O1944" s="18" t="s">
        <v>1524</v>
      </c>
      <c r="P1944" s="18" t="s">
        <v>2128</v>
      </c>
      <c r="Q1944" s="18" t="s">
        <v>254</v>
      </c>
      <c r="R1944" s="18" t="s">
        <v>2321</v>
      </c>
      <c r="S1944" s="18" t="s">
        <v>2322</v>
      </c>
      <c r="T1944" s="18" t="s">
        <v>2323</v>
      </c>
      <c r="U1944" s="26" t="s">
        <v>257</v>
      </c>
      <c r="V1944" s="26" t="s">
        <v>257</v>
      </c>
      <c r="W1944" s="26" t="s">
        <v>257</v>
      </c>
      <c r="X1944" s="18" t="s">
        <v>2324</v>
      </c>
      <c r="Y1944" s="18">
        <v>30</v>
      </c>
      <c r="Z1944" s="18" t="s">
        <v>2182</v>
      </c>
      <c r="AA1944" s="18" t="s">
        <v>257</v>
      </c>
      <c r="AB1944" s="57">
        <f t="shared" si="420"/>
        <v>30</v>
      </c>
      <c r="AC1944" s="18" t="s">
        <v>595</v>
      </c>
      <c r="AD1944" s="18" t="s">
        <v>595</v>
      </c>
      <c r="AE1944" s="18" t="s">
        <v>595</v>
      </c>
      <c r="AF1944" s="18" t="s">
        <v>595</v>
      </c>
      <c r="AG1944" s="18" t="s">
        <v>595</v>
      </c>
      <c r="AH1944" s="18" t="s">
        <v>595</v>
      </c>
      <c r="AI1944" s="18">
        <v>40</v>
      </c>
      <c r="AJ1944" s="18" t="s">
        <v>522</v>
      </c>
      <c r="AK1944" s="18">
        <v>40</v>
      </c>
      <c r="AL1944" s="18" t="s">
        <v>2325</v>
      </c>
      <c r="AM1944" s="18" t="s">
        <v>262</v>
      </c>
      <c r="AN1944" s="18">
        <v>85.546218487394896</v>
      </c>
      <c r="AO1944" s="18" t="s">
        <v>2326</v>
      </c>
      <c r="AP1944" s="18" t="s">
        <v>479</v>
      </c>
      <c r="AQ1944" s="18">
        <v>27</v>
      </c>
      <c r="AR1944" s="18" t="s">
        <v>672</v>
      </c>
      <c r="AS1944" s="18" t="s">
        <v>595</v>
      </c>
      <c r="AT1944" s="18" t="s">
        <v>595</v>
      </c>
      <c r="AU1944" s="18" t="s">
        <v>595</v>
      </c>
      <c r="AV1944" s="18" t="s">
        <v>595</v>
      </c>
      <c r="AW1944" s="18" t="s">
        <v>595</v>
      </c>
      <c r="AX1944" s="18">
        <v>40</v>
      </c>
      <c r="AY1944" s="18" t="s">
        <v>522</v>
      </c>
      <c r="AZ1944" s="18" t="s">
        <v>257</v>
      </c>
      <c r="BA1944" s="18" t="s">
        <v>257</v>
      </c>
      <c r="BB1944" s="18" t="s">
        <v>2327</v>
      </c>
      <c r="BC1944" s="18" t="s">
        <v>302</v>
      </c>
      <c r="BD1944" s="18">
        <v>0.16900000000000001</v>
      </c>
      <c r="BE1944" s="18" t="s">
        <v>2328</v>
      </c>
      <c r="BF1944" s="18" t="s">
        <v>479</v>
      </c>
      <c r="BG1944" s="18">
        <v>27</v>
      </c>
      <c r="BH1944" s="18" t="s">
        <v>672</v>
      </c>
      <c r="BI1944" s="18" t="s">
        <v>595</v>
      </c>
      <c r="BJ1944" s="18">
        <v>0.41699999999999998</v>
      </c>
      <c r="BK1944" s="18" t="s">
        <v>595</v>
      </c>
      <c r="BL1944" s="18">
        <v>0.248</v>
      </c>
      <c r="BM1944" s="18" t="s">
        <v>595</v>
      </c>
      <c r="BN1944" s="18">
        <v>40</v>
      </c>
      <c r="BO1944" s="18" t="s">
        <v>522</v>
      </c>
      <c r="BP1944" s="18" t="s">
        <v>257</v>
      </c>
      <c r="BQ1944" s="18" t="s">
        <v>257</v>
      </c>
      <c r="BR1944" s="18" t="s">
        <v>2329</v>
      </c>
      <c r="BS1944" s="18" t="s">
        <v>307</v>
      </c>
      <c r="BT1944" s="18">
        <v>0.35799999999999998</v>
      </c>
      <c r="BU1944" s="18" t="s">
        <v>2330</v>
      </c>
      <c r="BV1944" s="18" t="s">
        <v>479</v>
      </c>
      <c r="BW1944" s="18">
        <v>27</v>
      </c>
      <c r="BX1944" s="18" t="s">
        <v>672</v>
      </c>
      <c r="BY1944" s="18" t="s">
        <v>595</v>
      </c>
      <c r="BZ1944" s="18">
        <v>0.37180000000000002</v>
      </c>
      <c r="CA1944" s="18">
        <v>1.38E-2</v>
      </c>
      <c r="CB1944" s="18">
        <v>1.38E-2</v>
      </c>
      <c r="CC1944" s="18" t="s">
        <v>557</v>
      </c>
      <c r="CD1944" s="18">
        <v>40</v>
      </c>
      <c r="CE1944" s="18" t="s">
        <v>522</v>
      </c>
      <c r="CF1944" s="18" t="s">
        <v>257</v>
      </c>
      <c r="CG1944" s="18" t="s">
        <v>257</v>
      </c>
      <c r="CH1944" s="18" t="s">
        <v>2331</v>
      </c>
      <c r="CI1944" s="18"/>
      <c r="CJ1944" s="18"/>
      <c r="CK1944" s="18"/>
      <c r="CL1944" s="18"/>
      <c r="CM1944" s="18"/>
      <c r="CN1944" s="18"/>
      <c r="CO1944" s="18"/>
      <c r="CP1944" s="18"/>
      <c r="CQ1944" s="18"/>
      <c r="CR1944" s="18"/>
      <c r="CS1944" s="18"/>
      <c r="CT1944" s="18"/>
      <c r="CU1944" s="18"/>
      <c r="CV1944" s="18"/>
      <c r="CW1944" s="18"/>
      <c r="CX1944" s="18"/>
      <c r="CY1944" s="18"/>
      <c r="CZ1944" s="18"/>
      <c r="DA1944" s="18"/>
      <c r="DB1944" s="18"/>
      <c r="DC1944" s="18"/>
      <c r="DD1944" s="18"/>
      <c r="DE1944" s="18"/>
      <c r="DF1944" s="18"/>
      <c r="DG1944" s="18"/>
      <c r="DH1944" s="18"/>
      <c r="DI1944" s="18"/>
      <c r="DJ1944" s="18"/>
      <c r="DK1944" s="18"/>
      <c r="DL1944" s="18"/>
      <c r="DM1944" s="18"/>
      <c r="DN1944" s="18"/>
      <c r="DO1944" s="56"/>
      <c r="DP1944" s="56"/>
      <c r="DQ1944" s="56"/>
      <c r="DR1944" s="56"/>
      <c r="DS1944" s="56"/>
      <c r="DT1944" s="56"/>
      <c r="DU1944" s="56"/>
      <c r="DV1944" s="56">
        <v>0</v>
      </c>
      <c r="DW1944" s="56">
        <v>0</v>
      </c>
      <c r="DX1944" s="56"/>
      <c r="DY1944" s="56"/>
      <c r="DZ1944" s="56"/>
      <c r="EA1944" s="56"/>
      <c r="EB1944" s="56"/>
      <c r="EC1944" s="56"/>
      <c r="ED1944" s="56"/>
      <c r="EE1944" s="56"/>
      <c r="EF1944" s="56"/>
      <c r="EG1944" s="56">
        <v>0</v>
      </c>
      <c r="EH1944" s="18" t="s">
        <v>2333</v>
      </c>
      <c r="EI1944" s="18">
        <f t="array" ref="EI1944">IF(SUMPRODUCT(--(DO1944:DS1944&lt;&gt;""))=0, 0,1)</f>
        <v>0</v>
      </c>
      <c r="EJ1944" s="18">
        <f t="array" ref="EJ1944">IF(SUMPRODUCT(--(DT1944:EG1944&lt;&gt;""))=0, 0,1)</f>
        <v>1</v>
      </c>
      <c r="EK1944" s="18" cm="1">
        <f t="array" ref="EK1944">IF(SUMPRODUCT(--(EC1944:EG1944&lt;&gt;""))=0, 0,1)</f>
        <v>1</v>
      </c>
      <c r="EL1944" s="18">
        <f t="array" ref="EL1944">IF(SUMPRODUCT(--(EF1944:EG1944&lt;&gt;""))=0, 0,1)</f>
        <v>1</v>
      </c>
      <c r="EM1944" s="18">
        <f t="shared" si="415"/>
        <v>0</v>
      </c>
      <c r="EN1944" s="18" t="str">
        <f t="shared" si="416"/>
        <v>NA</v>
      </c>
      <c r="EO1944" s="18">
        <f t="shared" si="417"/>
        <v>0</v>
      </c>
      <c r="EP1944" s="18">
        <f t="shared" si="419"/>
        <v>0</v>
      </c>
      <c r="EQ1944" s="18">
        <f t="shared" si="421"/>
        <v>0</v>
      </c>
      <c r="ER1944" s="18" t="s">
        <v>2082</v>
      </c>
      <c r="ES1944" s="59">
        <v>43937</v>
      </c>
      <c r="ET1944" s="18"/>
      <c r="EU1944" s="18"/>
    </row>
    <row r="1945" spans="1:151" s="1" customFormat="1" ht="15.75" customHeight="1" x14ac:dyDescent="0.2">
      <c r="A1945" s="5" t="s">
        <v>2318</v>
      </c>
      <c r="B1945" s="24" t="s">
        <v>2319</v>
      </c>
      <c r="C1945" s="56">
        <v>1</v>
      </c>
      <c r="D1945" s="18" t="s">
        <v>2708</v>
      </c>
      <c r="E1945" s="18" t="s">
        <v>2963</v>
      </c>
      <c r="F1945" s="18" t="s">
        <v>2320</v>
      </c>
      <c r="G1945" s="18" t="s">
        <v>467</v>
      </c>
      <c r="H1945" s="18" t="s">
        <v>1199</v>
      </c>
      <c r="I1945" s="18" t="s">
        <v>552</v>
      </c>
      <c r="J1945" s="18" t="s">
        <v>257</v>
      </c>
      <c r="K1945" s="18" t="s">
        <v>257</v>
      </c>
      <c r="L1945" s="18" t="s">
        <v>257</v>
      </c>
      <c r="M1945" s="18" t="s">
        <v>253</v>
      </c>
      <c r="N1945" s="56">
        <v>74</v>
      </c>
      <c r="O1945" s="18" t="s">
        <v>1524</v>
      </c>
      <c r="P1945" s="18" t="s">
        <v>2128</v>
      </c>
      <c r="Q1945" s="18" t="s">
        <v>254</v>
      </c>
      <c r="R1945" s="18" t="s">
        <v>2321</v>
      </c>
      <c r="S1945" s="18" t="s">
        <v>2322</v>
      </c>
      <c r="T1945" s="18" t="s">
        <v>2323</v>
      </c>
      <c r="U1945" s="26" t="s">
        <v>257</v>
      </c>
      <c r="V1945" s="26" t="s">
        <v>257</v>
      </c>
      <c r="W1945" s="26" t="s">
        <v>257</v>
      </c>
      <c r="X1945" s="18" t="s">
        <v>2324</v>
      </c>
      <c r="Y1945" s="18">
        <v>100</v>
      </c>
      <c r="Z1945" s="18" t="s">
        <v>2182</v>
      </c>
      <c r="AA1945" s="18" t="s">
        <v>257</v>
      </c>
      <c r="AB1945" s="57">
        <f t="shared" si="420"/>
        <v>100</v>
      </c>
      <c r="AC1945" s="18" t="s">
        <v>595</v>
      </c>
      <c r="AD1945" s="18" t="s">
        <v>595</v>
      </c>
      <c r="AE1945" s="18" t="s">
        <v>595</v>
      </c>
      <c r="AF1945" s="18" t="s">
        <v>595</v>
      </c>
      <c r="AG1945" s="18" t="s">
        <v>595</v>
      </c>
      <c r="AH1945" s="18" t="s">
        <v>595</v>
      </c>
      <c r="AI1945" s="18">
        <v>40</v>
      </c>
      <c r="AJ1945" s="18" t="s">
        <v>522</v>
      </c>
      <c r="AK1945" s="18">
        <v>40</v>
      </c>
      <c r="AL1945" s="18" t="s">
        <v>2325</v>
      </c>
      <c r="AM1945" s="18" t="s">
        <v>262</v>
      </c>
      <c r="AN1945" s="18">
        <v>78.067226890756302</v>
      </c>
      <c r="AO1945" s="18" t="s">
        <v>2326</v>
      </c>
      <c r="AP1945" s="18" t="s">
        <v>479</v>
      </c>
      <c r="AQ1945" s="18">
        <v>27</v>
      </c>
      <c r="AR1945" s="18" t="s">
        <v>672</v>
      </c>
      <c r="AS1945" s="18" t="s">
        <v>595</v>
      </c>
      <c r="AT1945" s="18" t="s">
        <v>595</v>
      </c>
      <c r="AU1945" s="18" t="s">
        <v>595</v>
      </c>
      <c r="AV1945" s="18" t="s">
        <v>595</v>
      </c>
      <c r="AW1945" s="18" t="s">
        <v>595</v>
      </c>
      <c r="AX1945" s="18">
        <v>40</v>
      </c>
      <c r="AY1945" s="18" t="s">
        <v>522</v>
      </c>
      <c r="AZ1945" s="18" t="s">
        <v>257</v>
      </c>
      <c r="BA1945" s="18" t="s">
        <v>257</v>
      </c>
      <c r="BB1945" s="18" t="s">
        <v>2327</v>
      </c>
      <c r="BC1945" s="18" t="s">
        <v>302</v>
      </c>
      <c r="BD1945" s="18">
        <v>0.27900000000000003</v>
      </c>
      <c r="BE1945" s="18" t="s">
        <v>2328</v>
      </c>
      <c r="BF1945" s="18" t="s">
        <v>479</v>
      </c>
      <c r="BG1945" s="18">
        <v>27</v>
      </c>
      <c r="BH1945" s="18" t="s">
        <v>672</v>
      </c>
      <c r="BI1945" s="18" t="s">
        <v>595</v>
      </c>
      <c r="BJ1945" s="18">
        <v>0.42799999999999999</v>
      </c>
      <c r="BK1945" s="18" t="s">
        <v>595</v>
      </c>
      <c r="BL1945" s="18">
        <v>0.14899999999999999</v>
      </c>
      <c r="BM1945" s="18" t="s">
        <v>595</v>
      </c>
      <c r="BN1945" s="18">
        <v>40</v>
      </c>
      <c r="BO1945" s="18" t="s">
        <v>522</v>
      </c>
      <c r="BP1945" s="18" t="s">
        <v>257</v>
      </c>
      <c r="BQ1945" s="18" t="s">
        <v>257</v>
      </c>
      <c r="BR1945" s="18" t="s">
        <v>2329</v>
      </c>
      <c r="BS1945" s="18" t="s">
        <v>307</v>
      </c>
      <c r="BT1945" s="18">
        <v>0.35699999999999998</v>
      </c>
      <c r="BU1945" s="18" t="s">
        <v>2330</v>
      </c>
      <c r="BV1945" s="18" t="s">
        <v>479</v>
      </c>
      <c r="BW1945" s="18">
        <v>27</v>
      </c>
      <c r="BX1945" s="18" t="s">
        <v>672</v>
      </c>
      <c r="BY1945" s="18" t="s">
        <v>595</v>
      </c>
      <c r="BZ1945" s="18">
        <v>0.36466999999999999</v>
      </c>
      <c r="CA1945" s="18">
        <v>7.6699999999999997E-3</v>
      </c>
      <c r="CB1945" s="18">
        <v>7.6699999999999997E-3</v>
      </c>
      <c r="CC1945" s="18" t="s">
        <v>557</v>
      </c>
      <c r="CD1945" s="18">
        <v>40</v>
      </c>
      <c r="CE1945" s="18" t="s">
        <v>522</v>
      </c>
      <c r="CF1945" s="18" t="s">
        <v>257</v>
      </c>
      <c r="CG1945" s="18" t="s">
        <v>257</v>
      </c>
      <c r="CH1945" s="18" t="s">
        <v>2331</v>
      </c>
      <c r="CI1945" s="18"/>
      <c r="CJ1945" s="18"/>
      <c r="CK1945" s="18"/>
      <c r="CL1945" s="18"/>
      <c r="CM1945" s="18"/>
      <c r="CN1945" s="18"/>
      <c r="CO1945" s="18"/>
      <c r="CP1945" s="18"/>
      <c r="CQ1945" s="18"/>
      <c r="CR1945" s="18"/>
      <c r="CS1945" s="18"/>
      <c r="CT1945" s="18"/>
      <c r="CU1945" s="18"/>
      <c r="CV1945" s="18"/>
      <c r="CW1945" s="18"/>
      <c r="CX1945" s="18"/>
      <c r="CY1945" s="18"/>
      <c r="CZ1945" s="18"/>
      <c r="DA1945" s="18"/>
      <c r="DB1945" s="18"/>
      <c r="DC1945" s="18"/>
      <c r="DD1945" s="18"/>
      <c r="DE1945" s="18"/>
      <c r="DF1945" s="18"/>
      <c r="DG1945" s="18"/>
      <c r="DH1945" s="18"/>
      <c r="DI1945" s="18"/>
      <c r="DJ1945" s="18"/>
      <c r="DK1945" s="18"/>
      <c r="DL1945" s="18"/>
      <c r="DM1945" s="18"/>
      <c r="DN1945" s="18"/>
      <c r="DO1945" s="56"/>
      <c r="DP1945" s="56"/>
      <c r="DQ1945" s="56"/>
      <c r="DR1945" s="56"/>
      <c r="DS1945" s="56"/>
      <c r="DT1945" s="56"/>
      <c r="DU1945" s="56"/>
      <c r="DV1945" s="56">
        <v>0</v>
      </c>
      <c r="DW1945" s="56">
        <v>1</v>
      </c>
      <c r="DX1945" s="56"/>
      <c r="DY1945" s="56"/>
      <c r="DZ1945" s="56"/>
      <c r="EA1945" s="56"/>
      <c r="EB1945" s="56"/>
      <c r="EC1945" s="56"/>
      <c r="ED1945" s="56"/>
      <c r="EE1945" s="56"/>
      <c r="EF1945" s="56"/>
      <c r="EG1945" s="56">
        <v>0</v>
      </c>
      <c r="EH1945" s="18" t="s">
        <v>2333</v>
      </c>
      <c r="EI1945" s="18">
        <f t="array" ref="EI1945">IF(SUMPRODUCT(--(DO1945:DS1945&lt;&gt;""))=0, 0,1)</f>
        <v>0</v>
      </c>
      <c r="EJ1945" s="18">
        <f t="array" ref="EJ1945">IF(SUMPRODUCT(--(DT1945:EG1945&lt;&gt;""))=0, 0,1)</f>
        <v>1</v>
      </c>
      <c r="EK1945" s="18" cm="1">
        <f t="array" ref="EK1945">IF(SUMPRODUCT(--(EC1945:EG1945&lt;&gt;""))=0, 0,1)</f>
        <v>1</v>
      </c>
      <c r="EL1945" s="18">
        <f t="array" ref="EL1945">IF(SUMPRODUCT(--(EF1945:EG1945&lt;&gt;""))=0, 0,1)</f>
        <v>1</v>
      </c>
      <c r="EM1945" s="18">
        <f t="shared" si="415"/>
        <v>1</v>
      </c>
      <c r="EN1945" s="18" t="str">
        <f t="shared" si="416"/>
        <v>NA</v>
      </c>
      <c r="EO1945" s="18">
        <f t="shared" si="417"/>
        <v>1</v>
      </c>
      <c r="EP1945" s="18">
        <f t="shared" si="419"/>
        <v>0</v>
      </c>
      <c r="EQ1945" s="18">
        <f t="shared" si="421"/>
        <v>0</v>
      </c>
      <c r="ER1945" s="18" t="s">
        <v>2082</v>
      </c>
      <c r="ES1945" s="59">
        <v>43937</v>
      </c>
      <c r="ET1945" s="18"/>
      <c r="EU1945" s="18"/>
    </row>
    <row r="1946" spans="1:151" s="1" customFormat="1" ht="15.75" customHeight="1" x14ac:dyDescent="0.2">
      <c r="A1946" s="5" t="s">
        <v>2318</v>
      </c>
      <c r="B1946" s="24" t="s">
        <v>2319</v>
      </c>
      <c r="C1946" s="56">
        <v>1</v>
      </c>
      <c r="D1946" s="18" t="s">
        <v>2705</v>
      </c>
      <c r="E1946" s="18" t="s">
        <v>2963</v>
      </c>
      <c r="F1946" s="18" t="s">
        <v>2320</v>
      </c>
      <c r="G1946" s="18" t="s">
        <v>467</v>
      </c>
      <c r="H1946" s="18" t="s">
        <v>468</v>
      </c>
      <c r="I1946" s="18" t="s">
        <v>552</v>
      </c>
      <c r="J1946" s="18" t="s">
        <v>257</v>
      </c>
      <c r="K1946" s="18" t="s">
        <v>257</v>
      </c>
      <c r="L1946" s="18" t="s">
        <v>257</v>
      </c>
      <c r="M1946" s="18" t="s">
        <v>253</v>
      </c>
      <c r="N1946" s="56">
        <v>74</v>
      </c>
      <c r="O1946" s="18" t="s">
        <v>1524</v>
      </c>
      <c r="P1946" s="18" t="s">
        <v>2128</v>
      </c>
      <c r="Q1946" s="18" t="s">
        <v>254</v>
      </c>
      <c r="R1946" s="18" t="s">
        <v>2321</v>
      </c>
      <c r="S1946" s="18" t="s">
        <v>2322</v>
      </c>
      <c r="T1946" s="18" t="s">
        <v>2334</v>
      </c>
      <c r="U1946" s="26" t="s">
        <v>257</v>
      </c>
      <c r="V1946" s="26" t="s">
        <v>257</v>
      </c>
      <c r="W1946" s="26" t="s">
        <v>257</v>
      </c>
      <c r="X1946" s="18" t="s">
        <v>2324</v>
      </c>
      <c r="Y1946" s="18">
        <v>0</v>
      </c>
      <c r="Z1946" s="18" t="s">
        <v>2182</v>
      </c>
      <c r="AA1946" s="18" t="s">
        <v>257</v>
      </c>
      <c r="AB1946" s="57">
        <f t="shared" si="420"/>
        <v>0</v>
      </c>
      <c r="AC1946" s="18" t="s">
        <v>595</v>
      </c>
      <c r="AD1946" s="18" t="s">
        <v>595</v>
      </c>
      <c r="AE1946" s="18" t="s">
        <v>595</v>
      </c>
      <c r="AF1946" s="18" t="s">
        <v>595</v>
      </c>
      <c r="AG1946" s="18" t="s">
        <v>595</v>
      </c>
      <c r="AH1946" s="18" t="s">
        <v>595</v>
      </c>
      <c r="AI1946" s="18">
        <v>40</v>
      </c>
      <c r="AJ1946" s="18" t="s">
        <v>522</v>
      </c>
      <c r="AK1946" s="18">
        <v>40</v>
      </c>
      <c r="AL1946" s="18" t="s">
        <v>2325</v>
      </c>
      <c r="AM1946" s="18" t="s">
        <v>262</v>
      </c>
      <c r="AN1946" s="18">
        <v>96.470588235294102</v>
      </c>
      <c r="AO1946" s="18" t="s">
        <v>2326</v>
      </c>
      <c r="AP1946" s="18" t="s">
        <v>479</v>
      </c>
      <c r="AQ1946" s="18">
        <v>47</v>
      </c>
      <c r="AR1946" s="18" t="s">
        <v>672</v>
      </c>
      <c r="AS1946" s="18" t="s">
        <v>595</v>
      </c>
      <c r="AT1946" s="18" t="s">
        <v>595</v>
      </c>
      <c r="AU1946" s="18" t="s">
        <v>595</v>
      </c>
      <c r="AV1946" s="18" t="s">
        <v>595</v>
      </c>
      <c r="AW1946" s="18" t="s">
        <v>595</v>
      </c>
      <c r="AX1946" s="18">
        <v>40</v>
      </c>
      <c r="AY1946" s="18" t="s">
        <v>522</v>
      </c>
      <c r="AZ1946" s="18" t="s">
        <v>257</v>
      </c>
      <c r="BA1946" s="18" t="s">
        <v>257</v>
      </c>
      <c r="BB1946" s="18" t="s">
        <v>2327</v>
      </c>
      <c r="BC1946" s="18" t="s">
        <v>302</v>
      </c>
      <c r="BD1946" s="18">
        <v>0.23</v>
      </c>
      <c r="BE1946" s="18" t="s">
        <v>2328</v>
      </c>
      <c r="BF1946" s="18" t="s">
        <v>479</v>
      </c>
      <c r="BG1946" s="18">
        <v>47</v>
      </c>
      <c r="BH1946" s="18" t="s">
        <v>672</v>
      </c>
      <c r="BI1946" s="18" t="s">
        <v>595</v>
      </c>
      <c r="BJ1946" s="18">
        <v>0.33200000000000002</v>
      </c>
      <c r="BK1946" s="18" t="s">
        <v>595</v>
      </c>
      <c r="BL1946" s="18">
        <v>0.10199999999999999</v>
      </c>
      <c r="BM1946" s="18" t="s">
        <v>595</v>
      </c>
      <c r="BN1946" s="18">
        <v>40</v>
      </c>
      <c r="BO1946" s="18" t="s">
        <v>522</v>
      </c>
      <c r="BP1946" s="18" t="s">
        <v>257</v>
      </c>
      <c r="BQ1946" s="18" t="s">
        <v>257</v>
      </c>
      <c r="BR1946" s="18" t="s">
        <v>2329</v>
      </c>
      <c r="BS1946" s="18" t="s">
        <v>307</v>
      </c>
      <c r="BT1946" s="18">
        <v>0.249</v>
      </c>
      <c r="BU1946" s="18" t="s">
        <v>2330</v>
      </c>
      <c r="BV1946" s="18" t="s">
        <v>479</v>
      </c>
      <c r="BW1946" s="18">
        <v>47</v>
      </c>
      <c r="BX1946" s="18" t="s">
        <v>672</v>
      </c>
      <c r="BY1946" s="18" t="s">
        <v>595</v>
      </c>
      <c r="BZ1946" s="18">
        <v>0.26400000000000001</v>
      </c>
      <c r="CA1946" s="18">
        <v>1.4999999999999999E-2</v>
      </c>
      <c r="CB1946" s="18">
        <v>1.4999999999999999E-2</v>
      </c>
      <c r="CC1946" s="18" t="s">
        <v>557</v>
      </c>
      <c r="CD1946" s="18">
        <v>40</v>
      </c>
      <c r="CE1946" s="18" t="s">
        <v>522</v>
      </c>
      <c r="CF1946" s="18" t="s">
        <v>257</v>
      </c>
      <c r="CG1946" s="18" t="s">
        <v>257</v>
      </c>
      <c r="CH1946" s="18" t="s">
        <v>2331</v>
      </c>
      <c r="CI1946" s="18"/>
      <c r="CJ1946" s="18"/>
      <c r="CK1946" s="18"/>
      <c r="CL1946" s="18"/>
      <c r="CM1946" s="18"/>
      <c r="CN1946" s="18"/>
      <c r="CO1946" s="18"/>
      <c r="CP1946" s="18"/>
      <c r="CQ1946" s="18"/>
      <c r="CR1946" s="18"/>
      <c r="CS1946" s="18"/>
      <c r="CT1946" s="18"/>
      <c r="CU1946" s="18"/>
      <c r="CV1946" s="18"/>
      <c r="CW1946" s="18"/>
      <c r="CX1946" s="18"/>
      <c r="CY1946" s="18"/>
      <c r="CZ1946" s="18"/>
      <c r="DA1946" s="18"/>
      <c r="DB1946" s="18"/>
      <c r="DC1946" s="18"/>
      <c r="DD1946" s="18"/>
      <c r="DE1946" s="18"/>
      <c r="DF1946" s="18"/>
      <c r="DG1946" s="18"/>
      <c r="DH1946" s="18"/>
      <c r="DI1946" s="18"/>
      <c r="DJ1946" s="18"/>
      <c r="DK1946" s="18"/>
      <c r="DL1946" s="18"/>
      <c r="DM1946" s="18"/>
      <c r="DN1946" s="18"/>
      <c r="DO1946" s="56"/>
      <c r="DP1946" s="56"/>
      <c r="DQ1946" s="56"/>
      <c r="DR1946" s="56"/>
      <c r="DS1946" s="56"/>
      <c r="DT1946" s="56"/>
      <c r="DU1946" s="56"/>
      <c r="DV1946" s="56">
        <v>0</v>
      </c>
      <c r="DW1946" s="56">
        <v>0</v>
      </c>
      <c r="DX1946" s="56"/>
      <c r="DY1946" s="56"/>
      <c r="DZ1946" s="56"/>
      <c r="EA1946" s="56"/>
      <c r="EB1946" s="56"/>
      <c r="EC1946" s="56"/>
      <c r="ED1946" s="56"/>
      <c r="EE1946" s="56"/>
      <c r="EF1946" s="56"/>
      <c r="EG1946" s="56">
        <v>0</v>
      </c>
      <c r="EH1946" s="18" t="s">
        <v>1651</v>
      </c>
      <c r="EI1946" s="18">
        <f t="array" ref="EI1946">IF(SUMPRODUCT(--(DO1946:DS1946&lt;&gt;""))=0, 0,1)</f>
        <v>0</v>
      </c>
      <c r="EJ1946" s="18">
        <f t="array" ref="EJ1946">IF(SUMPRODUCT(--(DT1946:EG1946&lt;&gt;""))=0, 0,1)</f>
        <v>1</v>
      </c>
      <c r="EK1946" s="18" cm="1">
        <f t="array" ref="EK1946">IF(SUMPRODUCT(--(EC1946:EG1946&lt;&gt;""))=0, 0,1)</f>
        <v>1</v>
      </c>
      <c r="EL1946" s="18">
        <f t="array" ref="EL1946">IF(SUMPRODUCT(--(EF1946:EG1946&lt;&gt;""))=0, 0,1)</f>
        <v>1</v>
      </c>
      <c r="EM1946" s="18">
        <f t="shared" si="415"/>
        <v>0</v>
      </c>
      <c r="EN1946" s="18" t="str">
        <f t="shared" si="416"/>
        <v>NA</v>
      </c>
      <c r="EO1946" s="18">
        <f t="shared" si="417"/>
        <v>0</v>
      </c>
      <c r="EP1946" s="18">
        <f t="shared" si="419"/>
        <v>0</v>
      </c>
      <c r="EQ1946" s="18">
        <f t="shared" si="421"/>
        <v>0</v>
      </c>
      <c r="ER1946" s="18" t="s">
        <v>2082</v>
      </c>
      <c r="ES1946" s="59">
        <v>43937</v>
      </c>
      <c r="ET1946" s="18"/>
      <c r="EU1946" s="18"/>
    </row>
    <row r="1947" spans="1:151" s="1" customFormat="1" ht="15.75" customHeight="1" x14ac:dyDescent="0.2">
      <c r="A1947" s="5" t="s">
        <v>2318</v>
      </c>
      <c r="B1947" s="24" t="s">
        <v>2319</v>
      </c>
      <c r="C1947" s="56">
        <v>1</v>
      </c>
      <c r="D1947" s="18" t="s">
        <v>2706</v>
      </c>
      <c r="E1947" s="18" t="s">
        <v>2963</v>
      </c>
      <c r="F1947" s="18" t="s">
        <v>2320</v>
      </c>
      <c r="G1947" s="18" t="s">
        <v>467</v>
      </c>
      <c r="H1947" s="18" t="s">
        <v>468</v>
      </c>
      <c r="I1947" s="18" t="s">
        <v>552</v>
      </c>
      <c r="J1947" s="18" t="s">
        <v>257</v>
      </c>
      <c r="K1947" s="18" t="s">
        <v>257</v>
      </c>
      <c r="L1947" s="18" t="s">
        <v>257</v>
      </c>
      <c r="M1947" s="18" t="s">
        <v>253</v>
      </c>
      <c r="N1947" s="56">
        <v>74</v>
      </c>
      <c r="O1947" s="18" t="s">
        <v>1524</v>
      </c>
      <c r="P1947" s="18" t="s">
        <v>2128</v>
      </c>
      <c r="Q1947" s="18" t="s">
        <v>254</v>
      </c>
      <c r="R1947" s="18" t="s">
        <v>2321</v>
      </c>
      <c r="S1947" s="18" t="s">
        <v>2322</v>
      </c>
      <c r="T1947" s="18" t="s">
        <v>2334</v>
      </c>
      <c r="U1947" s="26" t="s">
        <v>257</v>
      </c>
      <c r="V1947" s="26" t="s">
        <v>257</v>
      </c>
      <c r="W1947" s="26" t="s">
        <v>257</v>
      </c>
      <c r="X1947" s="18" t="s">
        <v>2324</v>
      </c>
      <c r="Y1947" s="18">
        <v>10</v>
      </c>
      <c r="Z1947" s="18" t="s">
        <v>2182</v>
      </c>
      <c r="AA1947" s="18" t="s">
        <v>257</v>
      </c>
      <c r="AB1947" s="57">
        <f t="shared" si="420"/>
        <v>10</v>
      </c>
      <c r="AC1947" s="18" t="s">
        <v>595</v>
      </c>
      <c r="AD1947" s="18" t="s">
        <v>595</v>
      </c>
      <c r="AE1947" s="18" t="s">
        <v>595</v>
      </c>
      <c r="AF1947" s="18" t="s">
        <v>595</v>
      </c>
      <c r="AG1947" s="18" t="s">
        <v>595</v>
      </c>
      <c r="AH1947" s="18" t="s">
        <v>595</v>
      </c>
      <c r="AI1947" s="18">
        <v>40</v>
      </c>
      <c r="AJ1947" s="18" t="s">
        <v>522</v>
      </c>
      <c r="AK1947" s="18">
        <v>40</v>
      </c>
      <c r="AL1947" s="18" t="s">
        <v>2325</v>
      </c>
      <c r="AM1947" s="18" t="s">
        <v>262</v>
      </c>
      <c r="AN1947" s="18">
        <v>95.966386554621806</v>
      </c>
      <c r="AO1947" s="18" t="s">
        <v>2326</v>
      </c>
      <c r="AP1947" s="18" t="s">
        <v>479</v>
      </c>
      <c r="AQ1947" s="18">
        <v>47</v>
      </c>
      <c r="AR1947" s="18" t="s">
        <v>672</v>
      </c>
      <c r="AS1947" s="18" t="s">
        <v>595</v>
      </c>
      <c r="AT1947" s="18" t="s">
        <v>595</v>
      </c>
      <c r="AU1947" s="18" t="s">
        <v>595</v>
      </c>
      <c r="AV1947" s="18" t="s">
        <v>595</v>
      </c>
      <c r="AW1947" s="18" t="s">
        <v>595</v>
      </c>
      <c r="AX1947" s="18">
        <v>40</v>
      </c>
      <c r="AY1947" s="18" t="s">
        <v>522</v>
      </c>
      <c r="AZ1947" s="18" t="s">
        <v>257</v>
      </c>
      <c r="BA1947" s="18" t="s">
        <v>257</v>
      </c>
      <c r="BB1947" s="18" t="s">
        <v>2327</v>
      </c>
      <c r="BC1947" s="18" t="s">
        <v>302</v>
      </c>
      <c r="BD1947" s="18">
        <v>4.7100000000000003E-2</v>
      </c>
      <c r="BE1947" s="18" t="s">
        <v>2328</v>
      </c>
      <c r="BF1947" s="18" t="s">
        <v>479</v>
      </c>
      <c r="BG1947" s="18">
        <v>47</v>
      </c>
      <c r="BH1947" s="18" t="s">
        <v>672</v>
      </c>
      <c r="BI1947" s="18" t="s">
        <v>595</v>
      </c>
      <c r="BJ1947" s="18">
        <v>0.14910000000000001</v>
      </c>
      <c r="BK1947" s="18" t="s">
        <v>595</v>
      </c>
      <c r="BL1947" s="18">
        <v>0.10199999999999999</v>
      </c>
      <c r="BM1947" s="18" t="s">
        <v>595</v>
      </c>
      <c r="BN1947" s="18">
        <v>40</v>
      </c>
      <c r="BO1947" s="18" t="s">
        <v>522</v>
      </c>
      <c r="BP1947" s="18" t="s">
        <v>257</v>
      </c>
      <c r="BQ1947" s="18" t="s">
        <v>257</v>
      </c>
      <c r="BR1947" s="18" t="s">
        <v>2329</v>
      </c>
      <c r="BS1947" s="18" t="s">
        <v>307</v>
      </c>
      <c r="BT1947" s="18">
        <v>0.34499999999999997</v>
      </c>
      <c r="BU1947" s="18" t="s">
        <v>2330</v>
      </c>
      <c r="BV1947" s="18" t="s">
        <v>479</v>
      </c>
      <c r="BW1947" s="18">
        <v>47</v>
      </c>
      <c r="BX1947" s="18" t="s">
        <v>672</v>
      </c>
      <c r="BY1947" s="18" t="s">
        <v>595</v>
      </c>
      <c r="BZ1947" s="18">
        <v>0.35036</v>
      </c>
      <c r="CA1947" s="18">
        <v>5.3600000000000002E-3</v>
      </c>
      <c r="CB1947" s="18">
        <v>5.3600000000000002E-3</v>
      </c>
      <c r="CC1947" s="18" t="s">
        <v>557</v>
      </c>
      <c r="CD1947" s="18">
        <v>40</v>
      </c>
      <c r="CE1947" s="18" t="s">
        <v>522</v>
      </c>
      <c r="CF1947" s="18" t="s">
        <v>257</v>
      </c>
      <c r="CG1947" s="18" t="s">
        <v>257</v>
      </c>
      <c r="CH1947" s="18" t="s">
        <v>2331</v>
      </c>
      <c r="CI1947" s="18"/>
      <c r="CJ1947" s="18"/>
      <c r="CK1947" s="18"/>
      <c r="CL1947" s="18"/>
      <c r="CM1947" s="18"/>
      <c r="CN1947" s="18"/>
      <c r="CO1947" s="18"/>
      <c r="CP1947" s="18"/>
      <c r="CQ1947" s="18"/>
      <c r="CR1947" s="18"/>
      <c r="CS1947" s="18"/>
      <c r="CT1947" s="18"/>
      <c r="CU1947" s="18"/>
      <c r="CV1947" s="18"/>
      <c r="CW1947" s="18"/>
      <c r="CX1947" s="18"/>
      <c r="CY1947" s="18"/>
      <c r="CZ1947" s="18"/>
      <c r="DA1947" s="18"/>
      <c r="DB1947" s="18"/>
      <c r="DC1947" s="18"/>
      <c r="DD1947" s="18"/>
      <c r="DE1947" s="18"/>
      <c r="DF1947" s="18"/>
      <c r="DG1947" s="18"/>
      <c r="DH1947" s="18"/>
      <c r="DI1947" s="18"/>
      <c r="DJ1947" s="18"/>
      <c r="DK1947" s="18"/>
      <c r="DL1947" s="18"/>
      <c r="DM1947" s="18"/>
      <c r="DN1947" s="18"/>
      <c r="DO1947" s="56"/>
      <c r="DP1947" s="56"/>
      <c r="DQ1947" s="56"/>
      <c r="DR1947" s="56"/>
      <c r="DS1947" s="56"/>
      <c r="DT1947" s="56"/>
      <c r="DU1947" s="56"/>
      <c r="DV1947" s="56">
        <v>0</v>
      </c>
      <c r="DW1947" s="56">
        <v>0</v>
      </c>
      <c r="DX1947" s="56"/>
      <c r="DY1947" s="56"/>
      <c r="DZ1947" s="56"/>
      <c r="EA1947" s="56"/>
      <c r="EB1947" s="56"/>
      <c r="EC1947" s="56"/>
      <c r="ED1947" s="56"/>
      <c r="EE1947" s="56"/>
      <c r="EF1947" s="56"/>
      <c r="EG1947" s="56">
        <v>0</v>
      </c>
      <c r="EH1947" s="18" t="s">
        <v>2333</v>
      </c>
      <c r="EI1947" s="18">
        <f t="array" ref="EI1947">IF(SUMPRODUCT(--(DO1947:DS1947&lt;&gt;""))=0, 0,1)</f>
        <v>0</v>
      </c>
      <c r="EJ1947" s="18">
        <f t="array" ref="EJ1947">IF(SUMPRODUCT(--(DT1947:EG1947&lt;&gt;""))=0, 0,1)</f>
        <v>1</v>
      </c>
      <c r="EK1947" s="18" cm="1">
        <f t="array" ref="EK1947">IF(SUMPRODUCT(--(EC1947:EG1947&lt;&gt;""))=0, 0,1)</f>
        <v>1</v>
      </c>
      <c r="EL1947" s="18">
        <f t="array" ref="EL1947">IF(SUMPRODUCT(--(EF1947:EG1947&lt;&gt;""))=0, 0,1)</f>
        <v>1</v>
      </c>
      <c r="EM1947" s="18">
        <f t="shared" si="415"/>
        <v>0</v>
      </c>
      <c r="EN1947" s="18" t="str">
        <f t="shared" si="416"/>
        <v>NA</v>
      </c>
      <c r="EO1947" s="18">
        <f t="shared" si="417"/>
        <v>0</v>
      </c>
      <c r="EP1947" s="18">
        <f t="shared" si="419"/>
        <v>0</v>
      </c>
      <c r="EQ1947" s="18">
        <f t="shared" si="421"/>
        <v>0</v>
      </c>
      <c r="ER1947" s="18" t="s">
        <v>2082</v>
      </c>
      <c r="ES1947" s="59">
        <v>43937</v>
      </c>
      <c r="ET1947" s="18"/>
      <c r="EU1947" s="18"/>
    </row>
    <row r="1948" spans="1:151" s="1" customFormat="1" ht="15.75" customHeight="1" x14ac:dyDescent="0.2">
      <c r="A1948" s="5" t="s">
        <v>2318</v>
      </c>
      <c r="B1948" s="24" t="s">
        <v>2319</v>
      </c>
      <c r="C1948" s="56">
        <v>1</v>
      </c>
      <c r="D1948" s="18" t="s">
        <v>2707</v>
      </c>
      <c r="E1948" s="18" t="s">
        <v>2963</v>
      </c>
      <c r="F1948" s="18" t="s">
        <v>2320</v>
      </c>
      <c r="G1948" s="18" t="s">
        <v>467</v>
      </c>
      <c r="H1948" s="18" t="s">
        <v>468</v>
      </c>
      <c r="I1948" s="18" t="s">
        <v>552</v>
      </c>
      <c r="J1948" s="18" t="s">
        <v>257</v>
      </c>
      <c r="K1948" s="18" t="s">
        <v>257</v>
      </c>
      <c r="L1948" s="18" t="s">
        <v>257</v>
      </c>
      <c r="M1948" s="18" t="s">
        <v>253</v>
      </c>
      <c r="N1948" s="56">
        <v>74</v>
      </c>
      <c r="O1948" s="18" t="s">
        <v>1524</v>
      </c>
      <c r="P1948" s="18" t="s">
        <v>2128</v>
      </c>
      <c r="Q1948" s="18" t="s">
        <v>254</v>
      </c>
      <c r="R1948" s="18" t="s">
        <v>2321</v>
      </c>
      <c r="S1948" s="18" t="s">
        <v>2322</v>
      </c>
      <c r="T1948" s="18" t="s">
        <v>2334</v>
      </c>
      <c r="U1948" s="26" t="s">
        <v>257</v>
      </c>
      <c r="V1948" s="26" t="s">
        <v>257</v>
      </c>
      <c r="W1948" s="26" t="s">
        <v>257</v>
      </c>
      <c r="X1948" s="18" t="s">
        <v>2324</v>
      </c>
      <c r="Y1948" s="18">
        <v>30</v>
      </c>
      <c r="Z1948" s="18" t="s">
        <v>2182</v>
      </c>
      <c r="AA1948" s="18" t="s">
        <v>257</v>
      </c>
      <c r="AB1948" s="57">
        <f t="shared" si="420"/>
        <v>30</v>
      </c>
      <c r="AC1948" s="18" t="s">
        <v>595</v>
      </c>
      <c r="AD1948" s="18" t="s">
        <v>595</v>
      </c>
      <c r="AE1948" s="18" t="s">
        <v>595</v>
      </c>
      <c r="AF1948" s="18" t="s">
        <v>595</v>
      </c>
      <c r="AG1948" s="18" t="s">
        <v>595</v>
      </c>
      <c r="AH1948" s="18" t="s">
        <v>595</v>
      </c>
      <c r="AI1948" s="18">
        <v>40</v>
      </c>
      <c r="AJ1948" s="18" t="s">
        <v>522</v>
      </c>
      <c r="AK1948" s="18">
        <v>40</v>
      </c>
      <c r="AL1948" s="18" t="s">
        <v>2325</v>
      </c>
      <c r="AM1948" s="18" t="s">
        <v>262</v>
      </c>
      <c r="AN1948" s="18">
        <v>98.235294117647001</v>
      </c>
      <c r="AO1948" s="18" t="s">
        <v>2326</v>
      </c>
      <c r="AP1948" s="18" t="s">
        <v>479</v>
      </c>
      <c r="AQ1948" s="18">
        <v>47</v>
      </c>
      <c r="AR1948" s="18" t="s">
        <v>672</v>
      </c>
      <c r="AS1948" s="18" t="s">
        <v>595</v>
      </c>
      <c r="AT1948" s="18" t="s">
        <v>595</v>
      </c>
      <c r="AU1948" s="18" t="s">
        <v>595</v>
      </c>
      <c r="AV1948" s="18" t="s">
        <v>595</v>
      </c>
      <c r="AW1948" s="18" t="s">
        <v>595</v>
      </c>
      <c r="AX1948" s="18">
        <v>40</v>
      </c>
      <c r="AY1948" s="18" t="s">
        <v>522</v>
      </c>
      <c r="AZ1948" s="18" t="s">
        <v>257</v>
      </c>
      <c r="BA1948" s="18" t="s">
        <v>257</v>
      </c>
      <c r="BB1948" s="18" t="s">
        <v>2327</v>
      </c>
      <c r="BC1948" s="18" t="s">
        <v>302</v>
      </c>
      <c r="BD1948" s="18">
        <v>-5.7599999999999998E-2</v>
      </c>
      <c r="BE1948" s="18" t="s">
        <v>2328</v>
      </c>
      <c r="BF1948" s="18" t="s">
        <v>479</v>
      </c>
      <c r="BG1948" s="18">
        <v>47</v>
      </c>
      <c r="BH1948" s="18" t="s">
        <v>672</v>
      </c>
      <c r="BI1948" s="18" t="s">
        <v>595</v>
      </c>
      <c r="BJ1948" s="18">
        <v>-2.1000000000000001E-2</v>
      </c>
      <c r="BK1948" s="18" t="s">
        <v>595</v>
      </c>
      <c r="BL1948" s="18">
        <v>3.6600000000000001E-2</v>
      </c>
      <c r="BM1948" s="18" t="s">
        <v>595</v>
      </c>
      <c r="BN1948" s="18">
        <v>40</v>
      </c>
      <c r="BO1948" s="18" t="s">
        <v>522</v>
      </c>
      <c r="BP1948" s="18" t="s">
        <v>257</v>
      </c>
      <c r="BQ1948" s="18" t="s">
        <v>257</v>
      </c>
      <c r="BR1948" s="18" t="s">
        <v>2335</v>
      </c>
      <c r="BS1948" s="18" t="s">
        <v>307</v>
      </c>
      <c r="BT1948" s="18">
        <v>0.35199999999999998</v>
      </c>
      <c r="BU1948" s="18" t="s">
        <v>2330</v>
      </c>
      <c r="BV1948" s="18" t="s">
        <v>479</v>
      </c>
      <c r="BW1948" s="18">
        <v>47</v>
      </c>
      <c r="BX1948" s="18" t="s">
        <v>672</v>
      </c>
      <c r="BY1948" s="18" t="s">
        <v>595</v>
      </c>
      <c r="BZ1948" s="18">
        <v>0.36430000000000001</v>
      </c>
      <c r="CA1948" s="18">
        <v>1.23E-2</v>
      </c>
      <c r="CB1948" s="18">
        <v>1.23E-2</v>
      </c>
      <c r="CC1948" s="18" t="s">
        <v>557</v>
      </c>
      <c r="CD1948" s="18">
        <v>40</v>
      </c>
      <c r="CE1948" s="18" t="s">
        <v>522</v>
      </c>
      <c r="CF1948" s="18" t="s">
        <v>257</v>
      </c>
      <c r="CG1948" s="18" t="s">
        <v>257</v>
      </c>
      <c r="CH1948" s="18" t="s">
        <v>2331</v>
      </c>
      <c r="CI1948" s="18"/>
      <c r="CJ1948" s="18"/>
      <c r="CK1948" s="18"/>
      <c r="CL1948" s="18"/>
      <c r="CM1948" s="18"/>
      <c r="CN1948" s="18"/>
      <c r="CO1948" s="18"/>
      <c r="CP1948" s="18"/>
      <c r="CQ1948" s="18"/>
      <c r="CR1948" s="18"/>
      <c r="CS1948" s="18"/>
      <c r="CT1948" s="18"/>
      <c r="CU1948" s="18"/>
      <c r="CV1948" s="18"/>
      <c r="CW1948" s="18"/>
      <c r="CX1948" s="18"/>
      <c r="CY1948" s="18"/>
      <c r="CZ1948" s="18"/>
      <c r="DA1948" s="18"/>
      <c r="DB1948" s="18"/>
      <c r="DC1948" s="18"/>
      <c r="DD1948" s="18"/>
      <c r="DE1948" s="18"/>
      <c r="DF1948" s="18"/>
      <c r="DG1948" s="18"/>
      <c r="DH1948" s="18"/>
      <c r="DI1948" s="18"/>
      <c r="DJ1948" s="18"/>
      <c r="DK1948" s="18"/>
      <c r="DL1948" s="18"/>
      <c r="DM1948" s="18"/>
      <c r="DN1948" s="18"/>
      <c r="DO1948" s="56"/>
      <c r="DP1948" s="56"/>
      <c r="DQ1948" s="56"/>
      <c r="DR1948" s="56"/>
      <c r="DS1948" s="56"/>
      <c r="DT1948" s="56"/>
      <c r="DU1948" s="56"/>
      <c r="DV1948" s="56">
        <v>0</v>
      </c>
      <c r="DW1948" s="56">
        <v>0</v>
      </c>
      <c r="DX1948" s="56"/>
      <c r="DY1948" s="56"/>
      <c r="DZ1948" s="56"/>
      <c r="EA1948" s="56"/>
      <c r="EB1948" s="56"/>
      <c r="EC1948" s="56"/>
      <c r="ED1948" s="56"/>
      <c r="EE1948" s="56"/>
      <c r="EF1948" s="56"/>
      <c r="EG1948" s="56">
        <v>0</v>
      </c>
      <c r="EH1948" s="18" t="s">
        <v>2333</v>
      </c>
      <c r="EI1948" s="18">
        <f t="array" ref="EI1948">IF(SUMPRODUCT(--(DO1948:DS1948&lt;&gt;""))=0, 0,1)</f>
        <v>0</v>
      </c>
      <c r="EJ1948" s="18">
        <f t="array" ref="EJ1948">IF(SUMPRODUCT(--(DT1948:EG1948&lt;&gt;""))=0, 0,1)</f>
        <v>1</v>
      </c>
      <c r="EK1948" s="18" cm="1">
        <f t="array" ref="EK1948">IF(SUMPRODUCT(--(EC1948:EG1948&lt;&gt;""))=0, 0,1)</f>
        <v>1</v>
      </c>
      <c r="EL1948" s="18">
        <f t="array" ref="EL1948">IF(SUMPRODUCT(--(EF1948:EG1948&lt;&gt;""))=0, 0,1)</f>
        <v>1</v>
      </c>
      <c r="EM1948" s="18">
        <f t="shared" si="415"/>
        <v>0</v>
      </c>
      <c r="EN1948" s="18" t="str">
        <f t="shared" si="416"/>
        <v>NA</v>
      </c>
      <c r="EO1948" s="18">
        <f t="shared" si="417"/>
        <v>0</v>
      </c>
      <c r="EP1948" s="18">
        <f t="shared" si="419"/>
        <v>0</v>
      </c>
      <c r="EQ1948" s="18">
        <f t="shared" si="421"/>
        <v>0</v>
      </c>
      <c r="ER1948" s="18" t="s">
        <v>2082</v>
      </c>
      <c r="ES1948" s="59">
        <v>43937</v>
      </c>
      <c r="ET1948" s="18"/>
      <c r="EU1948" s="18"/>
    </row>
    <row r="1949" spans="1:151" s="1" customFormat="1" ht="15.75" customHeight="1" x14ac:dyDescent="0.2">
      <c r="A1949" s="5" t="s">
        <v>2318</v>
      </c>
      <c r="B1949" s="24" t="s">
        <v>2319</v>
      </c>
      <c r="C1949" s="56">
        <v>1</v>
      </c>
      <c r="D1949" s="18" t="s">
        <v>2708</v>
      </c>
      <c r="E1949" s="18" t="s">
        <v>2963</v>
      </c>
      <c r="F1949" s="18" t="s">
        <v>2320</v>
      </c>
      <c r="G1949" s="18" t="s">
        <v>467</v>
      </c>
      <c r="H1949" s="18" t="s">
        <v>468</v>
      </c>
      <c r="I1949" s="18" t="s">
        <v>552</v>
      </c>
      <c r="J1949" s="18" t="s">
        <v>257</v>
      </c>
      <c r="K1949" s="18" t="s">
        <v>257</v>
      </c>
      <c r="L1949" s="18" t="s">
        <v>257</v>
      </c>
      <c r="M1949" s="18" t="s">
        <v>253</v>
      </c>
      <c r="N1949" s="56">
        <v>74</v>
      </c>
      <c r="O1949" s="18" t="s">
        <v>1524</v>
      </c>
      <c r="P1949" s="18" t="s">
        <v>2128</v>
      </c>
      <c r="Q1949" s="18" t="s">
        <v>254</v>
      </c>
      <c r="R1949" s="18" t="s">
        <v>2321</v>
      </c>
      <c r="S1949" s="18" t="s">
        <v>2322</v>
      </c>
      <c r="T1949" s="18" t="s">
        <v>2334</v>
      </c>
      <c r="U1949" s="26" t="s">
        <v>257</v>
      </c>
      <c r="V1949" s="26" t="s">
        <v>257</v>
      </c>
      <c r="W1949" s="26" t="s">
        <v>257</v>
      </c>
      <c r="X1949" s="18" t="s">
        <v>2324</v>
      </c>
      <c r="Y1949" s="18">
        <v>100</v>
      </c>
      <c r="Z1949" s="18" t="s">
        <v>2182</v>
      </c>
      <c r="AA1949" s="18" t="s">
        <v>257</v>
      </c>
      <c r="AB1949" s="57">
        <f t="shared" si="420"/>
        <v>100</v>
      </c>
      <c r="AC1949" s="18" t="s">
        <v>595</v>
      </c>
      <c r="AD1949" s="18" t="s">
        <v>595</v>
      </c>
      <c r="AE1949" s="18" t="s">
        <v>595</v>
      </c>
      <c r="AF1949" s="18" t="s">
        <v>595</v>
      </c>
      <c r="AG1949" s="18" t="s">
        <v>595</v>
      </c>
      <c r="AH1949" s="18" t="s">
        <v>595</v>
      </c>
      <c r="AI1949" s="18">
        <v>40</v>
      </c>
      <c r="AJ1949" s="18" t="s">
        <v>522</v>
      </c>
      <c r="AK1949" s="18">
        <v>40</v>
      </c>
      <c r="AL1949" s="18" t="s">
        <v>2325</v>
      </c>
      <c r="AM1949" s="18" t="s">
        <v>262</v>
      </c>
      <c r="AN1949" s="18">
        <v>82.605042016806706</v>
      </c>
      <c r="AO1949" s="18" t="s">
        <v>2326</v>
      </c>
      <c r="AP1949" s="18" t="s">
        <v>479</v>
      </c>
      <c r="AQ1949" s="18">
        <v>47</v>
      </c>
      <c r="AR1949" s="18" t="s">
        <v>672</v>
      </c>
      <c r="AS1949" s="18" t="s">
        <v>595</v>
      </c>
      <c r="AT1949" s="18" t="s">
        <v>595</v>
      </c>
      <c r="AU1949" s="18" t="s">
        <v>595</v>
      </c>
      <c r="AV1949" s="18" t="s">
        <v>595</v>
      </c>
      <c r="AW1949" s="18" t="s">
        <v>595</v>
      </c>
      <c r="AX1949" s="18">
        <v>40</v>
      </c>
      <c r="AY1949" s="18" t="s">
        <v>522</v>
      </c>
      <c r="AZ1949" s="18" t="s">
        <v>257</v>
      </c>
      <c r="BA1949" s="18" t="s">
        <v>257</v>
      </c>
      <c r="BB1949" s="18" t="s">
        <v>2327</v>
      </c>
      <c r="BC1949" s="18" t="s">
        <v>302</v>
      </c>
      <c r="BD1949" s="18">
        <v>-1.5699999999999999E-2</v>
      </c>
      <c r="BE1949" s="18" t="s">
        <v>2328</v>
      </c>
      <c r="BF1949" s="18" t="s">
        <v>479</v>
      </c>
      <c r="BG1949" s="18">
        <v>47</v>
      </c>
      <c r="BH1949" s="18" t="s">
        <v>672</v>
      </c>
      <c r="BI1949" s="18" t="s">
        <v>595</v>
      </c>
      <c r="BJ1949" s="18">
        <v>9.1300000000000006E-2</v>
      </c>
      <c r="BK1949" s="18" t="s">
        <v>595</v>
      </c>
      <c r="BL1949" s="18">
        <v>0.107</v>
      </c>
      <c r="BM1949" s="18" t="s">
        <v>595</v>
      </c>
      <c r="BN1949" s="18">
        <v>40</v>
      </c>
      <c r="BO1949" s="18" t="s">
        <v>522</v>
      </c>
      <c r="BP1949" s="18" t="s">
        <v>257</v>
      </c>
      <c r="BQ1949" s="18" t="s">
        <v>257</v>
      </c>
      <c r="BR1949" s="18" t="s">
        <v>2335</v>
      </c>
      <c r="BS1949" s="18" t="s">
        <v>307</v>
      </c>
      <c r="BT1949" s="18">
        <v>0.36099999999999999</v>
      </c>
      <c r="BU1949" s="18" t="s">
        <v>2330</v>
      </c>
      <c r="BV1949" s="18" t="s">
        <v>479</v>
      </c>
      <c r="BW1949" s="18">
        <v>47</v>
      </c>
      <c r="BX1949" s="18" t="s">
        <v>672</v>
      </c>
      <c r="BY1949" s="18" t="s">
        <v>595</v>
      </c>
      <c r="BZ1949" s="18">
        <v>0.36964999999999998</v>
      </c>
      <c r="CA1949" s="18">
        <v>8.6499999999999997E-3</v>
      </c>
      <c r="CB1949" s="18">
        <v>8.6499999999999997E-3</v>
      </c>
      <c r="CC1949" s="18" t="s">
        <v>557</v>
      </c>
      <c r="CD1949" s="18">
        <v>40</v>
      </c>
      <c r="CE1949" s="18" t="s">
        <v>522</v>
      </c>
      <c r="CF1949" s="18" t="s">
        <v>257</v>
      </c>
      <c r="CG1949" s="18" t="s">
        <v>257</v>
      </c>
      <c r="CH1949" s="18" t="s">
        <v>2331</v>
      </c>
      <c r="CI1949" s="18"/>
      <c r="CJ1949" s="18"/>
      <c r="CK1949" s="18"/>
      <c r="CL1949" s="18"/>
      <c r="CM1949" s="18"/>
      <c r="CN1949" s="18"/>
      <c r="CO1949" s="18"/>
      <c r="CP1949" s="18"/>
      <c r="CQ1949" s="18"/>
      <c r="CR1949" s="18"/>
      <c r="CS1949" s="18"/>
      <c r="CT1949" s="18"/>
      <c r="CU1949" s="18"/>
      <c r="CV1949" s="18"/>
      <c r="CW1949" s="18"/>
      <c r="CX1949" s="18"/>
      <c r="CY1949" s="18"/>
      <c r="CZ1949" s="18"/>
      <c r="DA1949" s="18"/>
      <c r="DB1949" s="18"/>
      <c r="DC1949" s="18"/>
      <c r="DD1949" s="18"/>
      <c r="DE1949" s="18"/>
      <c r="DF1949" s="18"/>
      <c r="DG1949" s="18"/>
      <c r="DH1949" s="18"/>
      <c r="DI1949" s="18"/>
      <c r="DJ1949" s="18"/>
      <c r="DK1949" s="18"/>
      <c r="DL1949" s="18"/>
      <c r="DM1949" s="18"/>
      <c r="DN1949" s="18"/>
      <c r="DO1949" s="56"/>
      <c r="DP1949" s="56"/>
      <c r="DQ1949" s="56"/>
      <c r="DR1949" s="56"/>
      <c r="DS1949" s="56"/>
      <c r="DT1949" s="56"/>
      <c r="DU1949" s="56"/>
      <c r="DV1949" s="56">
        <v>0</v>
      </c>
      <c r="DW1949" s="56">
        <v>0</v>
      </c>
      <c r="DX1949" s="56"/>
      <c r="DY1949" s="56"/>
      <c r="DZ1949" s="56"/>
      <c r="EA1949" s="56"/>
      <c r="EB1949" s="56"/>
      <c r="EC1949" s="56"/>
      <c r="ED1949" s="56"/>
      <c r="EE1949" s="56"/>
      <c r="EF1949" s="56"/>
      <c r="EG1949" s="56">
        <v>1</v>
      </c>
      <c r="EH1949" s="18" t="s">
        <v>2333</v>
      </c>
      <c r="EI1949" s="18">
        <f t="array" ref="EI1949">IF(SUMPRODUCT(--(DO1949:DS1949&lt;&gt;""))=0, 0,1)</f>
        <v>0</v>
      </c>
      <c r="EJ1949" s="18">
        <f t="array" ref="EJ1949">IF(SUMPRODUCT(--(DT1949:EG1949&lt;&gt;""))=0, 0,1)</f>
        <v>1</v>
      </c>
      <c r="EK1949" s="18" cm="1">
        <f t="array" ref="EK1949">IF(SUMPRODUCT(--(EC1949:EG1949&lt;&gt;""))=0, 0,1)</f>
        <v>1</v>
      </c>
      <c r="EL1949" s="18">
        <f t="array" ref="EL1949">IF(SUMPRODUCT(--(EF1949:EG1949&lt;&gt;""))=0, 0,1)</f>
        <v>1</v>
      </c>
      <c r="EM1949" s="18">
        <f t="shared" si="415"/>
        <v>1</v>
      </c>
      <c r="EN1949" s="18" t="str">
        <f t="shared" si="416"/>
        <v>NA</v>
      </c>
      <c r="EO1949" s="18">
        <f t="shared" si="417"/>
        <v>1</v>
      </c>
      <c r="EP1949" s="18">
        <f t="shared" si="419"/>
        <v>1</v>
      </c>
      <c r="EQ1949" s="18">
        <f t="shared" si="421"/>
        <v>1</v>
      </c>
      <c r="ER1949" s="18" t="s">
        <v>2082</v>
      </c>
      <c r="ES1949" s="59">
        <v>43937</v>
      </c>
      <c r="ET1949" s="18"/>
      <c r="EU1949" s="18"/>
    </row>
    <row r="1950" spans="1:151" s="1" customFormat="1" ht="15.75" customHeight="1" x14ac:dyDescent="0.2">
      <c r="A1950" s="5" t="s">
        <v>2318</v>
      </c>
      <c r="B1950" s="24" t="s">
        <v>2319</v>
      </c>
      <c r="C1950" s="56">
        <v>1</v>
      </c>
      <c r="D1950" s="18" t="s">
        <v>2705</v>
      </c>
      <c r="E1950" s="18" t="s">
        <v>2963</v>
      </c>
      <c r="F1950" s="18" t="s">
        <v>2320</v>
      </c>
      <c r="G1950" s="18" t="s">
        <v>641</v>
      </c>
      <c r="H1950" s="18" t="s">
        <v>2336</v>
      </c>
      <c r="I1950" s="18" t="s">
        <v>552</v>
      </c>
      <c r="J1950" s="18" t="s">
        <v>257</v>
      </c>
      <c r="K1950" s="18" t="s">
        <v>257</v>
      </c>
      <c r="L1950" s="18" t="s">
        <v>257</v>
      </c>
      <c r="M1950" s="18" t="s">
        <v>253</v>
      </c>
      <c r="N1950" s="56">
        <v>74</v>
      </c>
      <c r="O1950" s="18" t="s">
        <v>1524</v>
      </c>
      <c r="P1950" s="18" t="s">
        <v>2128</v>
      </c>
      <c r="Q1950" s="18" t="s">
        <v>254</v>
      </c>
      <c r="R1950" s="18" t="s">
        <v>2321</v>
      </c>
      <c r="S1950" s="18" t="s">
        <v>2322</v>
      </c>
      <c r="T1950" s="18" t="s">
        <v>2337</v>
      </c>
      <c r="U1950" s="26" t="s">
        <v>257</v>
      </c>
      <c r="V1950" s="26" t="s">
        <v>257</v>
      </c>
      <c r="W1950" s="26" t="s">
        <v>257</v>
      </c>
      <c r="X1950" s="18" t="s">
        <v>2324</v>
      </c>
      <c r="Y1950" s="18">
        <v>0</v>
      </c>
      <c r="Z1950" s="18" t="s">
        <v>2182</v>
      </c>
      <c r="AA1950" s="18" t="s">
        <v>257</v>
      </c>
      <c r="AB1950" s="57">
        <f t="shared" si="420"/>
        <v>0</v>
      </c>
      <c r="AC1950" s="18" t="s">
        <v>595</v>
      </c>
      <c r="AD1950" s="18" t="s">
        <v>595</v>
      </c>
      <c r="AE1950" s="18" t="s">
        <v>595</v>
      </c>
      <c r="AF1950" s="18" t="s">
        <v>595</v>
      </c>
      <c r="AG1950" s="18" t="s">
        <v>595</v>
      </c>
      <c r="AH1950" s="18" t="s">
        <v>595</v>
      </c>
      <c r="AI1950" s="18">
        <v>40</v>
      </c>
      <c r="AJ1950" s="18" t="s">
        <v>522</v>
      </c>
      <c r="AK1950" s="18">
        <v>40</v>
      </c>
      <c r="AL1950" s="18" t="s">
        <v>2325</v>
      </c>
      <c r="AM1950" s="18" t="s">
        <v>262</v>
      </c>
      <c r="AN1950" s="18">
        <v>98.403361344537799</v>
      </c>
      <c r="AO1950" s="18" t="s">
        <v>2326</v>
      </c>
      <c r="AP1950" s="18" t="s">
        <v>479</v>
      </c>
      <c r="AQ1950" s="18">
        <v>58</v>
      </c>
      <c r="AR1950" s="18" t="s">
        <v>672</v>
      </c>
      <c r="AS1950" s="18" t="s">
        <v>595</v>
      </c>
      <c r="AT1950" s="18" t="s">
        <v>595</v>
      </c>
      <c r="AU1950" s="18" t="s">
        <v>595</v>
      </c>
      <c r="AV1950" s="18" t="s">
        <v>595</v>
      </c>
      <c r="AW1950" s="18" t="s">
        <v>595</v>
      </c>
      <c r="AX1950" s="18">
        <v>40</v>
      </c>
      <c r="AY1950" s="18" t="s">
        <v>522</v>
      </c>
      <c r="AZ1950" s="18" t="s">
        <v>257</v>
      </c>
      <c r="BA1950" s="18" t="s">
        <v>257</v>
      </c>
      <c r="BB1950" s="18" t="s">
        <v>2327</v>
      </c>
      <c r="BC1950" s="18" t="s">
        <v>302</v>
      </c>
      <c r="BD1950" s="18">
        <v>0.91400000000000003</v>
      </c>
      <c r="BE1950" s="18" t="s">
        <v>2328</v>
      </c>
      <c r="BF1950" s="18" t="s">
        <v>479</v>
      </c>
      <c r="BG1950" s="18">
        <v>58</v>
      </c>
      <c r="BH1950" s="18" t="s">
        <v>672</v>
      </c>
      <c r="BI1950" s="18" t="s">
        <v>595</v>
      </c>
      <c r="BJ1950" s="18">
        <v>0.95179999999999998</v>
      </c>
      <c r="BK1950" s="18" t="s">
        <v>595</v>
      </c>
      <c r="BL1950" s="18">
        <v>3.78E-2</v>
      </c>
      <c r="BM1950" s="18" t="s">
        <v>595</v>
      </c>
      <c r="BN1950" s="18">
        <v>40</v>
      </c>
      <c r="BO1950" s="18" t="s">
        <v>522</v>
      </c>
      <c r="BP1950" s="18" t="s">
        <v>257</v>
      </c>
      <c r="BQ1950" s="18" t="s">
        <v>257</v>
      </c>
      <c r="BR1950" s="18" t="s">
        <v>2329</v>
      </c>
      <c r="BS1950" s="18" t="s">
        <v>307</v>
      </c>
      <c r="BT1950" s="18">
        <v>0.46800000000000003</v>
      </c>
      <c r="BU1950" s="18" t="s">
        <v>2330</v>
      </c>
      <c r="BV1950" s="18" t="s">
        <v>479</v>
      </c>
      <c r="BW1950" s="18">
        <v>58</v>
      </c>
      <c r="BX1950" s="18" t="s">
        <v>672</v>
      </c>
      <c r="BY1950" s="18" t="s">
        <v>595</v>
      </c>
      <c r="BZ1950" s="18">
        <v>0.47132000000000002</v>
      </c>
      <c r="CA1950" s="18">
        <v>3.32E-3</v>
      </c>
      <c r="CB1950" s="18">
        <v>3.32E-3</v>
      </c>
      <c r="CC1950" s="18" t="s">
        <v>557</v>
      </c>
      <c r="CD1950" s="18">
        <v>40</v>
      </c>
      <c r="CE1950" s="18" t="s">
        <v>522</v>
      </c>
      <c r="CF1950" s="18" t="s">
        <v>257</v>
      </c>
      <c r="CG1950" s="18" t="s">
        <v>257</v>
      </c>
      <c r="CH1950" s="18" t="s">
        <v>2331</v>
      </c>
      <c r="CI1950" s="18"/>
      <c r="CJ1950" s="18"/>
      <c r="CK1950" s="18"/>
      <c r="CL1950" s="18"/>
      <c r="CM1950" s="18"/>
      <c r="CN1950" s="18"/>
      <c r="CO1950" s="18"/>
      <c r="CP1950" s="18"/>
      <c r="CQ1950" s="18"/>
      <c r="CR1950" s="18"/>
      <c r="CS1950" s="18"/>
      <c r="CT1950" s="18"/>
      <c r="CU1950" s="18"/>
      <c r="CV1950" s="18"/>
      <c r="CW1950" s="18"/>
      <c r="CX1950" s="18"/>
      <c r="CY1950" s="18"/>
      <c r="CZ1950" s="18"/>
      <c r="DA1950" s="18"/>
      <c r="DB1950" s="18"/>
      <c r="DC1950" s="18"/>
      <c r="DD1950" s="18"/>
      <c r="DE1950" s="18"/>
      <c r="DF1950" s="18"/>
      <c r="DG1950" s="18"/>
      <c r="DH1950" s="18"/>
      <c r="DI1950" s="18"/>
      <c r="DJ1950" s="18"/>
      <c r="DK1950" s="18"/>
      <c r="DL1950" s="18"/>
      <c r="DM1950" s="18"/>
      <c r="DN1950" s="18"/>
      <c r="DO1950" s="56"/>
      <c r="DP1950" s="56"/>
      <c r="DQ1950" s="56"/>
      <c r="DR1950" s="56"/>
      <c r="DS1950" s="56"/>
      <c r="DT1950" s="56"/>
      <c r="DU1950" s="56"/>
      <c r="DV1950" s="56">
        <v>0</v>
      </c>
      <c r="DW1950" s="56">
        <v>0</v>
      </c>
      <c r="DX1950" s="56"/>
      <c r="DY1950" s="56"/>
      <c r="DZ1950" s="56"/>
      <c r="EA1950" s="56"/>
      <c r="EB1950" s="56"/>
      <c r="EC1950" s="56"/>
      <c r="ED1950" s="56"/>
      <c r="EE1950" s="56"/>
      <c r="EF1950" s="56"/>
      <c r="EG1950" s="56">
        <v>0</v>
      </c>
      <c r="EH1950" s="18" t="s">
        <v>1651</v>
      </c>
      <c r="EI1950" s="18">
        <f t="array" ref="EI1950">IF(SUMPRODUCT(--(DO1950:DS1950&lt;&gt;""))=0, 0,1)</f>
        <v>0</v>
      </c>
      <c r="EJ1950" s="18">
        <f t="array" ref="EJ1950">IF(SUMPRODUCT(--(DT1950:EG1950&lt;&gt;""))=0, 0,1)</f>
        <v>1</v>
      </c>
      <c r="EK1950" s="18" cm="1">
        <f t="array" ref="EK1950">IF(SUMPRODUCT(--(EC1950:EG1950&lt;&gt;""))=0, 0,1)</f>
        <v>1</v>
      </c>
      <c r="EL1950" s="18">
        <f t="array" ref="EL1950">IF(SUMPRODUCT(--(EF1950:EG1950&lt;&gt;""))=0, 0,1)</f>
        <v>1</v>
      </c>
      <c r="EM1950" s="18">
        <f t="shared" si="415"/>
        <v>0</v>
      </c>
      <c r="EN1950" s="18" t="str">
        <f t="shared" si="416"/>
        <v>NA</v>
      </c>
      <c r="EO1950" s="18">
        <f t="shared" si="417"/>
        <v>0</v>
      </c>
      <c r="EP1950" s="18">
        <f t="shared" si="419"/>
        <v>0</v>
      </c>
      <c r="EQ1950" s="18">
        <f t="shared" si="421"/>
        <v>0</v>
      </c>
      <c r="ER1950" s="18" t="s">
        <v>2082</v>
      </c>
      <c r="ES1950" s="59">
        <v>43937</v>
      </c>
      <c r="ET1950" s="18"/>
      <c r="EU1950" s="18"/>
    </row>
    <row r="1951" spans="1:151" s="1" customFormat="1" ht="15.75" customHeight="1" x14ac:dyDescent="0.2">
      <c r="A1951" s="5" t="s">
        <v>2318</v>
      </c>
      <c r="B1951" s="24" t="s">
        <v>2319</v>
      </c>
      <c r="C1951" s="56">
        <v>1</v>
      </c>
      <c r="D1951" s="18" t="s">
        <v>2706</v>
      </c>
      <c r="E1951" s="18" t="s">
        <v>2963</v>
      </c>
      <c r="F1951" s="18" t="s">
        <v>2320</v>
      </c>
      <c r="G1951" s="18" t="s">
        <v>641</v>
      </c>
      <c r="H1951" s="18" t="s">
        <v>2336</v>
      </c>
      <c r="I1951" s="18" t="s">
        <v>552</v>
      </c>
      <c r="J1951" s="18" t="s">
        <v>257</v>
      </c>
      <c r="K1951" s="18" t="s">
        <v>257</v>
      </c>
      <c r="L1951" s="18" t="s">
        <v>257</v>
      </c>
      <c r="M1951" s="18" t="s">
        <v>253</v>
      </c>
      <c r="N1951" s="56">
        <v>74</v>
      </c>
      <c r="O1951" s="18" t="s">
        <v>1524</v>
      </c>
      <c r="P1951" s="18" t="s">
        <v>2128</v>
      </c>
      <c r="Q1951" s="18" t="s">
        <v>254</v>
      </c>
      <c r="R1951" s="18" t="s">
        <v>2321</v>
      </c>
      <c r="S1951" s="18" t="s">
        <v>2322</v>
      </c>
      <c r="T1951" s="18" t="s">
        <v>2337</v>
      </c>
      <c r="U1951" s="26" t="s">
        <v>257</v>
      </c>
      <c r="V1951" s="26" t="s">
        <v>257</v>
      </c>
      <c r="W1951" s="26" t="s">
        <v>257</v>
      </c>
      <c r="X1951" s="18" t="s">
        <v>2324</v>
      </c>
      <c r="Y1951" s="18">
        <v>10</v>
      </c>
      <c r="Z1951" s="18" t="s">
        <v>2182</v>
      </c>
      <c r="AA1951" s="18" t="s">
        <v>257</v>
      </c>
      <c r="AB1951" s="57">
        <f t="shared" si="420"/>
        <v>10</v>
      </c>
      <c r="AC1951" s="18" t="s">
        <v>595</v>
      </c>
      <c r="AD1951" s="18" t="s">
        <v>595</v>
      </c>
      <c r="AE1951" s="18" t="s">
        <v>595</v>
      </c>
      <c r="AF1951" s="18" t="s">
        <v>595</v>
      </c>
      <c r="AG1951" s="18" t="s">
        <v>595</v>
      </c>
      <c r="AH1951" s="18" t="s">
        <v>595</v>
      </c>
      <c r="AI1951" s="18">
        <v>40</v>
      </c>
      <c r="AJ1951" s="18" t="s">
        <v>522</v>
      </c>
      <c r="AK1951" s="18">
        <v>40</v>
      </c>
      <c r="AL1951" s="18" t="s">
        <v>2325</v>
      </c>
      <c r="AM1951" s="18" t="s">
        <v>262</v>
      </c>
      <c r="AN1951" s="18">
        <v>98.403361344537799</v>
      </c>
      <c r="AO1951" s="18" t="s">
        <v>2326</v>
      </c>
      <c r="AP1951" s="18" t="s">
        <v>479</v>
      </c>
      <c r="AQ1951" s="18">
        <v>58</v>
      </c>
      <c r="AR1951" s="18" t="s">
        <v>672</v>
      </c>
      <c r="AS1951" s="18" t="s">
        <v>595</v>
      </c>
      <c r="AT1951" s="18" t="s">
        <v>595</v>
      </c>
      <c r="AU1951" s="18" t="s">
        <v>595</v>
      </c>
      <c r="AV1951" s="18" t="s">
        <v>595</v>
      </c>
      <c r="AW1951" s="18" t="s">
        <v>595</v>
      </c>
      <c r="AX1951" s="18">
        <v>40</v>
      </c>
      <c r="AY1951" s="18" t="s">
        <v>522</v>
      </c>
      <c r="AZ1951" s="18" t="s">
        <v>257</v>
      </c>
      <c r="BA1951" s="18" t="s">
        <v>257</v>
      </c>
      <c r="BB1951" s="18" t="s">
        <v>2327</v>
      </c>
      <c r="BC1951" s="18" t="s">
        <v>302</v>
      </c>
      <c r="BD1951" s="18">
        <v>0.53600000000000003</v>
      </c>
      <c r="BE1951" s="18" t="s">
        <v>2328</v>
      </c>
      <c r="BF1951" s="18" t="s">
        <v>479</v>
      </c>
      <c r="BG1951" s="18">
        <v>58</v>
      </c>
      <c r="BH1951" s="18" t="s">
        <v>672</v>
      </c>
      <c r="BI1951" s="18" t="s">
        <v>595</v>
      </c>
      <c r="BJ1951" s="18">
        <v>0.60499999999999998</v>
      </c>
      <c r="BK1951" s="18" t="s">
        <v>595</v>
      </c>
      <c r="BL1951" s="18">
        <v>6.9000000000000006E-2</v>
      </c>
      <c r="BM1951" s="18" t="s">
        <v>595</v>
      </c>
      <c r="BN1951" s="18">
        <v>40</v>
      </c>
      <c r="BO1951" s="18" t="s">
        <v>522</v>
      </c>
      <c r="BP1951" s="18" t="s">
        <v>257</v>
      </c>
      <c r="BQ1951" s="18" t="s">
        <v>257</v>
      </c>
      <c r="BR1951" s="18" t="s">
        <v>2329</v>
      </c>
      <c r="BS1951" s="18" t="s">
        <v>307</v>
      </c>
      <c r="BT1951" s="18">
        <v>0.47299999999999998</v>
      </c>
      <c r="BU1951" s="18" t="s">
        <v>2330</v>
      </c>
      <c r="BV1951" s="18" t="s">
        <v>479</v>
      </c>
      <c r="BW1951" s="18">
        <v>58</v>
      </c>
      <c r="BX1951" s="18" t="s">
        <v>672</v>
      </c>
      <c r="BY1951" s="18" t="s">
        <v>595</v>
      </c>
      <c r="BZ1951" s="18">
        <v>0.4884</v>
      </c>
      <c r="CA1951" s="18">
        <v>1.54E-2</v>
      </c>
      <c r="CB1951" s="18">
        <v>1.54E-2</v>
      </c>
      <c r="CC1951" s="18" t="s">
        <v>557</v>
      </c>
      <c r="CD1951" s="18">
        <v>40</v>
      </c>
      <c r="CE1951" s="18" t="s">
        <v>522</v>
      </c>
      <c r="CF1951" s="18" t="s">
        <v>257</v>
      </c>
      <c r="CG1951" s="18" t="s">
        <v>257</v>
      </c>
      <c r="CH1951" s="18" t="s">
        <v>2331</v>
      </c>
      <c r="CI1951" s="18"/>
      <c r="CJ1951" s="18"/>
      <c r="CK1951" s="18"/>
      <c r="CL1951" s="18"/>
      <c r="CM1951" s="18"/>
      <c r="CN1951" s="18"/>
      <c r="CO1951" s="18"/>
      <c r="CP1951" s="18"/>
      <c r="CQ1951" s="18"/>
      <c r="CR1951" s="18"/>
      <c r="CS1951" s="18"/>
      <c r="CT1951" s="18"/>
      <c r="CU1951" s="18"/>
      <c r="CV1951" s="18"/>
      <c r="CW1951" s="18"/>
      <c r="CX1951" s="18"/>
      <c r="CY1951" s="18"/>
      <c r="CZ1951" s="18"/>
      <c r="DA1951" s="18"/>
      <c r="DB1951" s="18"/>
      <c r="DC1951" s="18"/>
      <c r="DD1951" s="18"/>
      <c r="DE1951" s="18"/>
      <c r="DF1951" s="18"/>
      <c r="DG1951" s="18"/>
      <c r="DH1951" s="18"/>
      <c r="DI1951" s="18"/>
      <c r="DJ1951" s="18"/>
      <c r="DK1951" s="18"/>
      <c r="DL1951" s="18"/>
      <c r="DM1951" s="18"/>
      <c r="DN1951" s="18"/>
      <c r="DO1951" s="56"/>
      <c r="DP1951" s="56"/>
      <c r="DQ1951" s="56"/>
      <c r="DR1951" s="56"/>
      <c r="DS1951" s="56"/>
      <c r="DT1951" s="56"/>
      <c r="DU1951" s="56"/>
      <c r="DV1951" s="56">
        <v>0</v>
      </c>
      <c r="DW1951" s="56">
        <v>1</v>
      </c>
      <c r="DX1951" s="56"/>
      <c r="DY1951" s="56"/>
      <c r="DZ1951" s="56"/>
      <c r="EA1951" s="56"/>
      <c r="EB1951" s="56"/>
      <c r="EC1951" s="56"/>
      <c r="ED1951" s="56"/>
      <c r="EE1951" s="56"/>
      <c r="EF1951" s="56"/>
      <c r="EG1951" s="56">
        <v>0</v>
      </c>
      <c r="EH1951" s="18" t="s">
        <v>2333</v>
      </c>
      <c r="EI1951" s="18">
        <f t="array" ref="EI1951">IF(SUMPRODUCT(--(DO1951:DS1951&lt;&gt;""))=0, 0,1)</f>
        <v>0</v>
      </c>
      <c r="EJ1951" s="18">
        <f t="array" ref="EJ1951">IF(SUMPRODUCT(--(DT1951:EG1951&lt;&gt;""))=0, 0,1)</f>
        <v>1</v>
      </c>
      <c r="EK1951" s="18" cm="1">
        <f t="array" ref="EK1951">IF(SUMPRODUCT(--(EC1951:EG1951&lt;&gt;""))=0, 0,1)</f>
        <v>1</v>
      </c>
      <c r="EL1951" s="18">
        <f t="array" ref="EL1951">IF(SUMPRODUCT(--(EF1951:EG1951&lt;&gt;""))=0, 0,1)</f>
        <v>1</v>
      </c>
      <c r="EM1951" s="18">
        <f t="shared" si="415"/>
        <v>1</v>
      </c>
      <c r="EN1951" s="18" t="str">
        <f t="shared" si="416"/>
        <v>NA</v>
      </c>
      <c r="EO1951" s="18">
        <f t="shared" si="417"/>
        <v>1</v>
      </c>
      <c r="EP1951" s="18">
        <f t="shared" si="419"/>
        <v>0</v>
      </c>
      <c r="EQ1951" s="18">
        <f t="shared" si="421"/>
        <v>0</v>
      </c>
      <c r="ER1951" s="18" t="s">
        <v>2082</v>
      </c>
      <c r="ES1951" s="59">
        <v>43937</v>
      </c>
      <c r="ET1951" s="18"/>
      <c r="EU1951" s="18"/>
    </row>
    <row r="1952" spans="1:151" s="1" customFormat="1" ht="15.75" customHeight="1" x14ac:dyDescent="0.2">
      <c r="A1952" s="5" t="s">
        <v>2318</v>
      </c>
      <c r="B1952" s="24" t="s">
        <v>2319</v>
      </c>
      <c r="C1952" s="56">
        <v>1</v>
      </c>
      <c r="D1952" s="18" t="s">
        <v>2707</v>
      </c>
      <c r="E1952" s="18" t="s">
        <v>2963</v>
      </c>
      <c r="F1952" s="18" t="s">
        <v>2320</v>
      </c>
      <c r="G1952" s="18" t="s">
        <v>641</v>
      </c>
      <c r="H1952" s="18" t="s">
        <v>2336</v>
      </c>
      <c r="I1952" s="18" t="s">
        <v>552</v>
      </c>
      <c r="J1952" s="18" t="s">
        <v>257</v>
      </c>
      <c r="K1952" s="18" t="s">
        <v>257</v>
      </c>
      <c r="L1952" s="18" t="s">
        <v>257</v>
      </c>
      <c r="M1952" s="18" t="s">
        <v>253</v>
      </c>
      <c r="N1952" s="56">
        <v>74</v>
      </c>
      <c r="O1952" s="18" t="s">
        <v>1524</v>
      </c>
      <c r="P1952" s="18" t="s">
        <v>2128</v>
      </c>
      <c r="Q1952" s="18" t="s">
        <v>254</v>
      </c>
      <c r="R1952" s="18" t="s">
        <v>2321</v>
      </c>
      <c r="S1952" s="18" t="s">
        <v>2322</v>
      </c>
      <c r="T1952" s="18" t="s">
        <v>2337</v>
      </c>
      <c r="U1952" s="26" t="s">
        <v>257</v>
      </c>
      <c r="V1952" s="26" t="s">
        <v>257</v>
      </c>
      <c r="W1952" s="26" t="s">
        <v>257</v>
      </c>
      <c r="X1952" s="18" t="s">
        <v>2324</v>
      </c>
      <c r="Y1952" s="18">
        <v>30</v>
      </c>
      <c r="Z1952" s="18" t="s">
        <v>2182</v>
      </c>
      <c r="AA1952" s="18" t="s">
        <v>257</v>
      </c>
      <c r="AB1952" s="57">
        <f t="shared" si="420"/>
        <v>30</v>
      </c>
      <c r="AC1952" s="18" t="s">
        <v>595</v>
      </c>
      <c r="AD1952" s="18" t="s">
        <v>595</v>
      </c>
      <c r="AE1952" s="18" t="s">
        <v>595</v>
      </c>
      <c r="AF1952" s="18" t="s">
        <v>595</v>
      </c>
      <c r="AG1952" s="18" t="s">
        <v>595</v>
      </c>
      <c r="AH1952" s="18" t="s">
        <v>595</v>
      </c>
      <c r="AI1952" s="18">
        <v>40</v>
      </c>
      <c r="AJ1952" s="18" t="s">
        <v>522</v>
      </c>
      <c r="AK1952" s="18">
        <v>40</v>
      </c>
      <c r="AL1952" s="18" t="s">
        <v>2325</v>
      </c>
      <c r="AM1952" s="18" t="s">
        <v>262</v>
      </c>
      <c r="AN1952" s="18">
        <v>100</v>
      </c>
      <c r="AO1952" s="18" t="s">
        <v>2326</v>
      </c>
      <c r="AP1952" s="18" t="s">
        <v>479</v>
      </c>
      <c r="AQ1952" s="18">
        <v>58</v>
      </c>
      <c r="AR1952" s="18" t="s">
        <v>672</v>
      </c>
      <c r="AS1952" s="18" t="s">
        <v>595</v>
      </c>
      <c r="AT1952" s="18" t="s">
        <v>595</v>
      </c>
      <c r="AU1952" s="18" t="s">
        <v>595</v>
      </c>
      <c r="AV1952" s="18" t="s">
        <v>595</v>
      </c>
      <c r="AW1952" s="18" t="s">
        <v>595</v>
      </c>
      <c r="AX1952" s="18">
        <v>40</v>
      </c>
      <c r="AY1952" s="18" t="s">
        <v>522</v>
      </c>
      <c r="AZ1952" s="18" t="s">
        <v>257</v>
      </c>
      <c r="BA1952" s="18" t="s">
        <v>257</v>
      </c>
      <c r="BB1952" s="18" t="s">
        <v>2327</v>
      </c>
      <c r="BC1952" s="18" t="s">
        <v>302</v>
      </c>
      <c r="BD1952" s="18">
        <v>0.36799999999999999</v>
      </c>
      <c r="BE1952" s="18" t="s">
        <v>2328</v>
      </c>
      <c r="BF1952" s="18" t="s">
        <v>479</v>
      </c>
      <c r="BG1952" s="18">
        <v>58</v>
      </c>
      <c r="BH1952" s="18" t="s">
        <v>672</v>
      </c>
      <c r="BI1952" s="18" t="s">
        <v>595</v>
      </c>
      <c r="BJ1952" s="18">
        <v>0.45429999999999998</v>
      </c>
      <c r="BK1952" s="18" t="s">
        <v>595</v>
      </c>
      <c r="BL1952" s="18">
        <v>8.6300000000000002E-2</v>
      </c>
      <c r="BM1952" s="18" t="s">
        <v>595</v>
      </c>
      <c r="BN1952" s="18">
        <v>40</v>
      </c>
      <c r="BO1952" s="18" t="s">
        <v>522</v>
      </c>
      <c r="BP1952" s="18" t="s">
        <v>257</v>
      </c>
      <c r="BQ1952" s="18" t="s">
        <v>257</v>
      </c>
      <c r="BR1952" s="18" t="s">
        <v>2329</v>
      </c>
      <c r="BS1952" s="18" t="s">
        <v>307</v>
      </c>
      <c r="BT1952" s="18">
        <v>0.53900000000000003</v>
      </c>
      <c r="BU1952" s="18" t="s">
        <v>2330</v>
      </c>
      <c r="BV1952" s="18" t="s">
        <v>479</v>
      </c>
      <c r="BW1952" s="18">
        <v>58</v>
      </c>
      <c r="BX1952" s="18" t="s">
        <v>672</v>
      </c>
      <c r="BY1952" s="18" t="s">
        <v>595</v>
      </c>
      <c r="BZ1952" s="18">
        <v>0.54283000000000003</v>
      </c>
      <c r="CA1952" s="18">
        <v>3.8300000000000001E-3</v>
      </c>
      <c r="CB1952" s="18">
        <v>3.8300000000000001E-3</v>
      </c>
      <c r="CC1952" s="18" t="s">
        <v>557</v>
      </c>
      <c r="CD1952" s="18">
        <v>40</v>
      </c>
      <c r="CE1952" s="18" t="s">
        <v>522</v>
      </c>
      <c r="CF1952" s="18" t="s">
        <v>257</v>
      </c>
      <c r="CG1952" s="18" t="s">
        <v>257</v>
      </c>
      <c r="CH1952" s="18" t="s">
        <v>2331</v>
      </c>
      <c r="CI1952" s="18"/>
      <c r="CJ1952" s="18"/>
      <c r="CK1952" s="18"/>
      <c r="CL1952" s="18"/>
      <c r="CM1952" s="18"/>
      <c r="CN1952" s="18"/>
      <c r="CO1952" s="18"/>
      <c r="CP1952" s="18"/>
      <c r="CQ1952" s="18"/>
      <c r="CR1952" s="18"/>
      <c r="CS1952" s="18"/>
      <c r="CT1952" s="18"/>
      <c r="CU1952" s="18"/>
      <c r="CV1952" s="18"/>
      <c r="CW1952" s="18"/>
      <c r="CX1952" s="18"/>
      <c r="CY1952" s="18"/>
      <c r="CZ1952" s="18"/>
      <c r="DA1952" s="18"/>
      <c r="DB1952" s="18"/>
      <c r="DC1952" s="18"/>
      <c r="DD1952" s="18"/>
      <c r="DE1952" s="18"/>
      <c r="DF1952" s="18"/>
      <c r="DG1952" s="18"/>
      <c r="DH1952" s="18"/>
      <c r="DI1952" s="18"/>
      <c r="DJ1952" s="18"/>
      <c r="DK1952" s="18"/>
      <c r="DL1952" s="18"/>
      <c r="DM1952" s="18"/>
      <c r="DN1952" s="18"/>
      <c r="DO1952" s="56"/>
      <c r="DP1952" s="56"/>
      <c r="DQ1952" s="56"/>
      <c r="DR1952" s="56"/>
      <c r="DS1952" s="56"/>
      <c r="DT1952" s="56"/>
      <c r="DU1952" s="56"/>
      <c r="DV1952" s="56">
        <v>0</v>
      </c>
      <c r="DW1952" s="56">
        <v>1</v>
      </c>
      <c r="DX1952" s="56"/>
      <c r="DY1952" s="56"/>
      <c r="DZ1952" s="56"/>
      <c r="EA1952" s="56"/>
      <c r="EB1952" s="56"/>
      <c r="EC1952" s="56"/>
      <c r="ED1952" s="56"/>
      <c r="EE1952" s="56"/>
      <c r="EF1952" s="56"/>
      <c r="EG1952" s="56">
        <v>0</v>
      </c>
      <c r="EH1952" s="18" t="s">
        <v>2333</v>
      </c>
      <c r="EI1952" s="18">
        <f t="array" ref="EI1952">IF(SUMPRODUCT(--(DO1952:DS1952&lt;&gt;""))=0, 0,1)</f>
        <v>0</v>
      </c>
      <c r="EJ1952" s="18">
        <f t="array" ref="EJ1952">IF(SUMPRODUCT(--(DT1952:EG1952&lt;&gt;""))=0, 0,1)</f>
        <v>1</v>
      </c>
      <c r="EK1952" s="18" cm="1">
        <f t="array" ref="EK1952">IF(SUMPRODUCT(--(EC1952:EG1952&lt;&gt;""))=0, 0,1)</f>
        <v>1</v>
      </c>
      <c r="EL1952" s="18">
        <f t="array" ref="EL1952">IF(SUMPRODUCT(--(EF1952:EG1952&lt;&gt;""))=0, 0,1)</f>
        <v>1</v>
      </c>
      <c r="EM1952" s="18">
        <f t="shared" si="415"/>
        <v>1</v>
      </c>
      <c r="EN1952" s="18" t="str">
        <f t="shared" si="416"/>
        <v>NA</v>
      </c>
      <c r="EO1952" s="18">
        <f t="shared" si="417"/>
        <v>1</v>
      </c>
      <c r="EP1952" s="18">
        <f t="shared" si="419"/>
        <v>0</v>
      </c>
      <c r="EQ1952" s="18">
        <f t="shared" si="421"/>
        <v>0</v>
      </c>
      <c r="ER1952" s="18" t="s">
        <v>2082</v>
      </c>
      <c r="ES1952" s="59">
        <v>43937</v>
      </c>
      <c r="ET1952" s="18"/>
      <c r="EU1952" s="18"/>
    </row>
    <row r="1953" spans="1:151" s="1" customFormat="1" ht="15.75" customHeight="1" x14ac:dyDescent="0.2">
      <c r="A1953" s="5" t="s">
        <v>2318</v>
      </c>
      <c r="B1953" s="24" t="s">
        <v>2319</v>
      </c>
      <c r="C1953" s="56">
        <v>1</v>
      </c>
      <c r="D1953" s="18" t="s">
        <v>2708</v>
      </c>
      <c r="E1953" s="18" t="s">
        <v>2963</v>
      </c>
      <c r="F1953" s="18" t="s">
        <v>2320</v>
      </c>
      <c r="G1953" s="18" t="s">
        <v>641</v>
      </c>
      <c r="H1953" s="18" t="s">
        <v>2336</v>
      </c>
      <c r="I1953" s="18" t="s">
        <v>552</v>
      </c>
      <c r="J1953" s="18" t="s">
        <v>257</v>
      </c>
      <c r="K1953" s="18" t="s">
        <v>257</v>
      </c>
      <c r="L1953" s="18" t="s">
        <v>257</v>
      </c>
      <c r="M1953" s="18" t="s">
        <v>253</v>
      </c>
      <c r="N1953" s="56">
        <v>74</v>
      </c>
      <c r="O1953" s="18" t="s">
        <v>1524</v>
      </c>
      <c r="P1953" s="18" t="s">
        <v>2128</v>
      </c>
      <c r="Q1953" s="18" t="s">
        <v>254</v>
      </c>
      <c r="R1953" s="18" t="s">
        <v>2321</v>
      </c>
      <c r="S1953" s="18" t="s">
        <v>2322</v>
      </c>
      <c r="T1953" s="18" t="s">
        <v>2337</v>
      </c>
      <c r="U1953" s="26" t="s">
        <v>257</v>
      </c>
      <c r="V1953" s="26" t="s">
        <v>257</v>
      </c>
      <c r="W1953" s="26" t="s">
        <v>257</v>
      </c>
      <c r="X1953" s="18" t="s">
        <v>2324</v>
      </c>
      <c r="Y1953" s="18">
        <v>100</v>
      </c>
      <c r="Z1953" s="18" t="s">
        <v>2182</v>
      </c>
      <c r="AA1953" s="18" t="s">
        <v>257</v>
      </c>
      <c r="AB1953" s="57">
        <f t="shared" si="420"/>
        <v>100</v>
      </c>
      <c r="AC1953" s="18" t="s">
        <v>595</v>
      </c>
      <c r="AD1953" s="18" t="s">
        <v>595</v>
      </c>
      <c r="AE1953" s="18" t="s">
        <v>595</v>
      </c>
      <c r="AF1953" s="18" t="s">
        <v>595</v>
      </c>
      <c r="AG1953" s="18" t="s">
        <v>595</v>
      </c>
      <c r="AH1953" s="18" t="s">
        <v>595</v>
      </c>
      <c r="AI1953" s="18">
        <v>40</v>
      </c>
      <c r="AJ1953" s="18" t="s">
        <v>522</v>
      </c>
      <c r="AK1953" s="18">
        <v>40</v>
      </c>
      <c r="AL1953" s="18" t="s">
        <v>2325</v>
      </c>
      <c r="AM1953" s="18" t="s">
        <v>262</v>
      </c>
      <c r="AN1953" s="18">
        <v>98.403361344537799</v>
      </c>
      <c r="AO1953" s="18" t="s">
        <v>2326</v>
      </c>
      <c r="AP1953" s="18" t="s">
        <v>479</v>
      </c>
      <c r="AQ1953" s="18">
        <v>58</v>
      </c>
      <c r="AR1953" s="18" t="s">
        <v>672</v>
      </c>
      <c r="AS1953" s="18" t="s">
        <v>595</v>
      </c>
      <c r="AT1953" s="18" t="s">
        <v>595</v>
      </c>
      <c r="AU1953" s="18" t="s">
        <v>595</v>
      </c>
      <c r="AV1953" s="18" t="s">
        <v>595</v>
      </c>
      <c r="AW1953" s="18" t="s">
        <v>595</v>
      </c>
      <c r="AX1953" s="18">
        <v>40</v>
      </c>
      <c r="AY1953" s="18" t="s">
        <v>522</v>
      </c>
      <c r="AZ1953" s="18" t="s">
        <v>257</v>
      </c>
      <c r="BA1953" s="18" t="s">
        <v>257</v>
      </c>
      <c r="BB1953" s="18" t="s">
        <v>2338</v>
      </c>
      <c r="BC1953" s="18" t="s">
        <v>302</v>
      </c>
      <c r="BD1953" s="18">
        <v>5.5800000000000002E-2</v>
      </c>
      <c r="BE1953" s="18" t="s">
        <v>2328</v>
      </c>
      <c r="BF1953" s="18" t="s">
        <v>479</v>
      </c>
      <c r="BG1953" s="18">
        <v>58</v>
      </c>
      <c r="BH1953" s="18" t="s">
        <v>672</v>
      </c>
      <c r="BI1953" s="18" t="s">
        <v>595</v>
      </c>
      <c r="BJ1953" s="18">
        <v>7.5899999999999995E-2</v>
      </c>
      <c r="BK1953" s="18" t="s">
        <v>595</v>
      </c>
      <c r="BL1953" s="18">
        <v>2.01E-2</v>
      </c>
      <c r="BM1953" s="18" t="s">
        <v>595</v>
      </c>
      <c r="BN1953" s="18">
        <v>40</v>
      </c>
      <c r="BO1953" s="18" t="s">
        <v>522</v>
      </c>
      <c r="BP1953" s="18" t="s">
        <v>257</v>
      </c>
      <c r="BQ1953" s="18" t="s">
        <v>257</v>
      </c>
      <c r="BR1953" s="18" t="s">
        <v>2329</v>
      </c>
      <c r="BS1953" s="18" t="s">
        <v>307</v>
      </c>
      <c r="BT1953" s="18">
        <v>0.53300000000000003</v>
      </c>
      <c r="BU1953" s="18" t="s">
        <v>2330</v>
      </c>
      <c r="BV1953" s="18" t="s">
        <v>479</v>
      </c>
      <c r="BW1953" s="18">
        <v>58</v>
      </c>
      <c r="BX1953" s="18" t="s">
        <v>672</v>
      </c>
      <c r="BY1953" s="18" t="s">
        <v>595</v>
      </c>
      <c r="BZ1953" s="18">
        <v>0.53927000000000003</v>
      </c>
      <c r="CA1953" s="18">
        <v>6.2700000000000004E-3</v>
      </c>
      <c r="CB1953" s="18">
        <v>6.2700000000000004E-3</v>
      </c>
      <c r="CC1953" s="18" t="s">
        <v>557</v>
      </c>
      <c r="CD1953" s="18">
        <v>40</v>
      </c>
      <c r="CE1953" s="18" t="s">
        <v>522</v>
      </c>
      <c r="CF1953" s="18" t="s">
        <v>257</v>
      </c>
      <c r="CG1953" s="18" t="s">
        <v>257</v>
      </c>
      <c r="CH1953" s="18" t="s">
        <v>2331</v>
      </c>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56"/>
      <c r="DP1953" s="56"/>
      <c r="DQ1953" s="56"/>
      <c r="DR1953" s="56"/>
      <c r="DS1953" s="56"/>
      <c r="DT1953" s="56"/>
      <c r="DU1953" s="56"/>
      <c r="DV1953" s="56">
        <v>0</v>
      </c>
      <c r="DW1953" s="56">
        <v>1</v>
      </c>
      <c r="DX1953" s="56"/>
      <c r="DY1953" s="56"/>
      <c r="DZ1953" s="56"/>
      <c r="EA1953" s="56"/>
      <c r="EB1953" s="56"/>
      <c r="EC1953" s="56"/>
      <c r="ED1953" s="56"/>
      <c r="EE1953" s="56"/>
      <c r="EF1953" s="56"/>
      <c r="EG1953" s="56">
        <v>0</v>
      </c>
      <c r="EH1953" s="18" t="s">
        <v>2333</v>
      </c>
      <c r="EI1953" s="18">
        <f t="array" ref="EI1953">IF(SUMPRODUCT(--(DO1953:DS1953&lt;&gt;""))=0, 0,1)</f>
        <v>0</v>
      </c>
      <c r="EJ1953" s="18">
        <f t="array" ref="EJ1953">IF(SUMPRODUCT(--(DT1953:EG1953&lt;&gt;""))=0, 0,1)</f>
        <v>1</v>
      </c>
      <c r="EK1953" s="18" cm="1">
        <f t="array" ref="EK1953">IF(SUMPRODUCT(--(EC1953:EG1953&lt;&gt;""))=0, 0,1)</f>
        <v>1</v>
      </c>
      <c r="EL1953" s="18">
        <f t="array" ref="EL1953">IF(SUMPRODUCT(--(EF1953:EG1953&lt;&gt;""))=0, 0,1)</f>
        <v>1</v>
      </c>
      <c r="EM1953" s="18">
        <f t="shared" si="415"/>
        <v>1</v>
      </c>
      <c r="EN1953" s="18" t="str">
        <f t="shared" si="416"/>
        <v>NA</v>
      </c>
      <c r="EO1953" s="18">
        <f t="shared" si="417"/>
        <v>1</v>
      </c>
      <c r="EP1953" s="18">
        <f t="shared" si="419"/>
        <v>0</v>
      </c>
      <c r="EQ1953" s="18">
        <f t="shared" si="421"/>
        <v>0</v>
      </c>
      <c r="ER1953" s="18" t="s">
        <v>2082</v>
      </c>
      <c r="ES1953" s="59">
        <v>43937</v>
      </c>
      <c r="ET1953" s="18"/>
      <c r="EU1953" s="18"/>
    </row>
    <row r="1954" spans="1:151" s="1" customFormat="1" ht="15.75" customHeight="1" x14ac:dyDescent="0.2">
      <c r="A1954" s="5" t="s">
        <v>2339</v>
      </c>
      <c r="B1954" s="24" t="s">
        <v>2319</v>
      </c>
      <c r="C1954" s="56">
        <v>2</v>
      </c>
      <c r="D1954" s="18" t="s">
        <v>2709</v>
      </c>
      <c r="E1954" s="18" t="s">
        <v>2964</v>
      </c>
      <c r="F1954" s="18" t="s">
        <v>2320</v>
      </c>
      <c r="G1954" s="18" t="s">
        <v>467</v>
      </c>
      <c r="H1954" s="18" t="s">
        <v>1199</v>
      </c>
      <c r="I1954" s="18" t="s">
        <v>552</v>
      </c>
      <c r="J1954" s="18" t="s">
        <v>257</v>
      </c>
      <c r="K1954" s="18" t="s">
        <v>257</v>
      </c>
      <c r="L1954" s="18" t="s">
        <v>257</v>
      </c>
      <c r="M1954" s="18" t="s">
        <v>253</v>
      </c>
      <c r="N1954" s="56">
        <v>74</v>
      </c>
      <c r="O1954" s="18" t="s">
        <v>1524</v>
      </c>
      <c r="P1954" s="18" t="s">
        <v>2128</v>
      </c>
      <c r="Q1954" s="18" t="s">
        <v>254</v>
      </c>
      <c r="R1954" s="18" t="s">
        <v>2340</v>
      </c>
      <c r="S1954" s="18" t="s">
        <v>2341</v>
      </c>
      <c r="T1954" s="18" t="s">
        <v>2342</v>
      </c>
      <c r="U1954" s="26" t="s">
        <v>257</v>
      </c>
      <c r="V1954" s="26" t="s">
        <v>257</v>
      </c>
      <c r="W1954" s="26" t="s">
        <v>257</v>
      </c>
      <c r="X1954" s="18" t="s">
        <v>2324</v>
      </c>
      <c r="Y1954" s="18" t="s">
        <v>2343</v>
      </c>
      <c r="Z1954" s="18" t="s">
        <v>2182</v>
      </c>
      <c r="AA1954" s="18" t="s">
        <v>257</v>
      </c>
      <c r="AB1954" s="18">
        <v>0</v>
      </c>
      <c r="AC1954" s="18" t="s">
        <v>595</v>
      </c>
      <c r="AD1954" s="18" t="s">
        <v>595</v>
      </c>
      <c r="AE1954" s="18" t="s">
        <v>595</v>
      </c>
      <c r="AF1954" s="18" t="s">
        <v>595</v>
      </c>
      <c r="AG1954" s="18" t="s">
        <v>595</v>
      </c>
      <c r="AH1954" s="18" t="s">
        <v>595</v>
      </c>
      <c r="AI1954" s="18">
        <v>16.04</v>
      </c>
      <c r="AJ1954" s="18" t="s">
        <v>522</v>
      </c>
      <c r="AK1954" s="18">
        <v>16.04</v>
      </c>
      <c r="AL1954" s="18" t="s">
        <v>2344</v>
      </c>
      <c r="AM1954" s="18"/>
      <c r="AN1954" s="18"/>
      <c r="AO1954" s="18"/>
      <c r="AP1954" s="18"/>
      <c r="AQ1954" s="18"/>
      <c r="AR1954" s="18"/>
      <c r="AS1954" s="18"/>
      <c r="AT1954" s="18"/>
      <c r="AU1954" s="18"/>
      <c r="AV1954" s="18"/>
      <c r="AW1954" s="18"/>
      <c r="AX1954" s="18"/>
      <c r="AY1954" s="18"/>
      <c r="AZ1954" s="18"/>
      <c r="BA1954" s="18"/>
      <c r="BB1954" s="18"/>
      <c r="BC1954" s="18"/>
      <c r="BD1954" s="18"/>
      <c r="BE1954" s="18"/>
      <c r="BF1954" s="18"/>
      <c r="BG1954" s="18"/>
      <c r="BH1954" s="18"/>
      <c r="BI1954" s="18"/>
      <c r="BJ1954" s="18"/>
      <c r="BK1954" s="18"/>
      <c r="BL1954" s="18"/>
      <c r="BM1954" s="18"/>
      <c r="BN1954" s="18"/>
      <c r="BO1954" s="18"/>
      <c r="BP1954" s="18"/>
      <c r="BQ1954" s="18"/>
      <c r="BR1954" s="18"/>
      <c r="BS1954" s="18"/>
      <c r="BT1954" s="18"/>
      <c r="BU1954" s="18"/>
      <c r="BV1954" s="18"/>
      <c r="BW1954" s="18"/>
      <c r="BX1954" s="18"/>
      <c r="BY1954" s="18"/>
      <c r="BZ1954" s="18"/>
      <c r="CA1954" s="18"/>
      <c r="CB1954" s="18"/>
      <c r="CC1954" s="18"/>
      <c r="CD1954" s="18"/>
      <c r="CE1954" s="18"/>
      <c r="CF1954" s="18"/>
      <c r="CG1954" s="18"/>
      <c r="CH1954" s="18"/>
      <c r="CI1954" s="18" t="s">
        <v>296</v>
      </c>
      <c r="CJ1954" s="18">
        <v>-4.6363636363636301E-2</v>
      </c>
      <c r="CK1954" s="18" t="s">
        <v>2345</v>
      </c>
      <c r="CL1954" s="18" t="s">
        <v>479</v>
      </c>
      <c r="CM1954" s="18">
        <v>4</v>
      </c>
      <c r="CN1954" s="18" t="s">
        <v>2346</v>
      </c>
      <c r="CO1954" s="18" t="s">
        <v>595</v>
      </c>
      <c r="CP1954" s="18">
        <v>-7.1515151515151504E-2</v>
      </c>
      <c r="CQ1954" s="18">
        <v>2.5151515150000001E-2</v>
      </c>
      <c r="CR1954" s="18">
        <v>2.5151515150000001E-2</v>
      </c>
      <c r="CS1954" s="18" t="s">
        <v>501</v>
      </c>
      <c r="CT1954" s="18">
        <v>1</v>
      </c>
      <c r="CU1954" s="18" t="s">
        <v>2175</v>
      </c>
      <c r="CV1954" s="18" t="s">
        <v>257</v>
      </c>
      <c r="CW1954" s="18" t="s">
        <v>257</v>
      </c>
      <c r="CX1954" s="18" t="s">
        <v>2305</v>
      </c>
      <c r="CY1954" s="18" t="s">
        <v>295</v>
      </c>
      <c r="CZ1954" s="18">
        <v>1.9798488664987401E-2</v>
      </c>
      <c r="DA1954" s="18" t="s">
        <v>2345</v>
      </c>
      <c r="DB1954" s="18" t="s">
        <v>479</v>
      </c>
      <c r="DC1954" s="18">
        <v>4</v>
      </c>
      <c r="DD1954" s="18" t="s">
        <v>2346</v>
      </c>
      <c r="DE1954" s="18" t="s">
        <v>595</v>
      </c>
      <c r="DF1954" s="18">
        <v>2.9017632241813501E-2</v>
      </c>
      <c r="DG1954" s="18">
        <v>9.2191435770000007E-3</v>
      </c>
      <c r="DH1954" s="18">
        <v>9.2191435770000007E-3</v>
      </c>
      <c r="DI1954" s="18" t="s">
        <v>501</v>
      </c>
      <c r="DJ1954" s="18">
        <v>1</v>
      </c>
      <c r="DK1954" s="18" t="s">
        <v>2175</v>
      </c>
      <c r="DL1954" s="18" t="s">
        <v>257</v>
      </c>
      <c r="DM1954" s="18" t="s">
        <v>257</v>
      </c>
      <c r="DN1954" s="18" t="s">
        <v>2305</v>
      </c>
      <c r="DO1954" s="56"/>
      <c r="DP1954" s="56"/>
      <c r="DQ1954" s="56"/>
      <c r="DR1954" s="56"/>
      <c r="DS1954" s="56"/>
      <c r="DT1954" s="56"/>
      <c r="DU1954" s="56">
        <v>0</v>
      </c>
      <c r="DV1954" s="56"/>
      <c r="DW1954" s="56"/>
      <c r="DX1954" s="56"/>
      <c r="DY1954" s="56"/>
      <c r="DZ1954" s="56"/>
      <c r="EA1954" s="56"/>
      <c r="EB1954" s="56"/>
      <c r="EC1954" s="56"/>
      <c r="ED1954" s="56"/>
      <c r="EE1954" s="56"/>
      <c r="EF1954" s="56"/>
      <c r="EG1954" s="56"/>
      <c r="EH1954" s="18" t="s">
        <v>1651</v>
      </c>
      <c r="EI1954" s="18">
        <f t="array" ref="EI1954">IF(SUMPRODUCT(--(DO1954:DS1954&lt;&gt;""))=0, 0,1)</f>
        <v>0</v>
      </c>
      <c r="EJ1954" s="18">
        <f t="array" ref="EJ1954">IF(SUMPRODUCT(--(DT1954:EG1954&lt;&gt;""))=0, 0,1)</f>
        <v>1</v>
      </c>
      <c r="EK1954" s="18" cm="1">
        <f t="array" ref="EK1954">IF(SUMPRODUCT(--(EC1954:EG1954&lt;&gt;""))=0, 0,1)</f>
        <v>0</v>
      </c>
      <c r="EL1954" s="18">
        <f t="array" ref="EL1954">IF(SUMPRODUCT(--(EE1954:EG1954&lt;&gt;""))=0, 0,1)</f>
        <v>0</v>
      </c>
      <c r="EM1954" s="18">
        <f t="shared" si="415"/>
        <v>0</v>
      </c>
      <c r="EN1954" s="18" t="str">
        <f t="shared" si="416"/>
        <v>NA</v>
      </c>
      <c r="EO1954" s="18">
        <f t="shared" si="417"/>
        <v>0</v>
      </c>
      <c r="EP1954" s="18" t="str">
        <f t="shared" si="419"/>
        <v>NA</v>
      </c>
      <c r="EQ1954" s="18" t="str">
        <f t="shared" ref="EQ1954:EQ2208" si="422">IF(EM1954=0, "NA", IF(COUNTIF(EG1954:EI1954, 1), 1,0))</f>
        <v>NA</v>
      </c>
      <c r="ER1954" s="18" t="s">
        <v>2082</v>
      </c>
      <c r="ES1954" s="59">
        <v>43937</v>
      </c>
      <c r="ET1954" s="18"/>
      <c r="EU1954" s="18"/>
    </row>
    <row r="1955" spans="1:151" s="1" customFormat="1" ht="15.75" customHeight="1" x14ac:dyDescent="0.2">
      <c r="A1955" s="5" t="s">
        <v>2339</v>
      </c>
      <c r="B1955" s="24" t="s">
        <v>2319</v>
      </c>
      <c r="C1955" s="56">
        <v>2</v>
      </c>
      <c r="D1955" s="18" t="s">
        <v>2710</v>
      </c>
      <c r="E1955" s="18" t="s">
        <v>2964</v>
      </c>
      <c r="F1955" s="18" t="s">
        <v>2320</v>
      </c>
      <c r="G1955" s="18" t="s">
        <v>467</v>
      </c>
      <c r="H1955" s="18" t="s">
        <v>1199</v>
      </c>
      <c r="I1955" s="18" t="s">
        <v>552</v>
      </c>
      <c r="J1955" s="18" t="s">
        <v>257</v>
      </c>
      <c r="K1955" s="18" t="s">
        <v>257</v>
      </c>
      <c r="L1955" s="18" t="s">
        <v>257</v>
      </c>
      <c r="M1955" s="18" t="s">
        <v>253</v>
      </c>
      <c r="N1955" s="56">
        <v>74</v>
      </c>
      <c r="O1955" s="18" t="s">
        <v>1524</v>
      </c>
      <c r="P1955" s="18" t="s">
        <v>2128</v>
      </c>
      <c r="Q1955" s="18" t="s">
        <v>254</v>
      </c>
      <c r="R1955" s="18" t="s">
        <v>2340</v>
      </c>
      <c r="S1955" s="18" t="s">
        <v>2341</v>
      </c>
      <c r="T1955" s="18" t="s">
        <v>2342</v>
      </c>
      <c r="U1955" s="26" t="s">
        <v>257</v>
      </c>
      <c r="V1955" s="26" t="s">
        <v>257</v>
      </c>
      <c r="W1955" s="26" t="s">
        <v>257</v>
      </c>
      <c r="X1955" s="18" t="s">
        <v>2324</v>
      </c>
      <c r="Y1955" s="18" t="s">
        <v>2343</v>
      </c>
      <c r="Z1955" s="18" t="s">
        <v>2182</v>
      </c>
      <c r="AA1955" s="18" t="s">
        <v>257</v>
      </c>
      <c r="AB1955" s="18">
        <v>0</v>
      </c>
      <c r="AC1955" s="18" t="s">
        <v>595</v>
      </c>
      <c r="AD1955" s="18" t="s">
        <v>595</v>
      </c>
      <c r="AE1955" s="18" t="s">
        <v>595</v>
      </c>
      <c r="AF1955" s="18" t="s">
        <v>595</v>
      </c>
      <c r="AG1955" s="18" t="s">
        <v>595</v>
      </c>
      <c r="AH1955" s="18" t="s">
        <v>595</v>
      </c>
      <c r="AI1955" s="18">
        <v>16.04</v>
      </c>
      <c r="AJ1955" s="18" t="s">
        <v>522</v>
      </c>
      <c r="AK1955" s="18">
        <v>16.04</v>
      </c>
      <c r="AL1955" s="18" t="s">
        <v>2344</v>
      </c>
      <c r="AM1955" s="18"/>
      <c r="AN1955" s="18"/>
      <c r="AO1955" s="18"/>
      <c r="AP1955" s="18"/>
      <c r="AQ1955" s="18"/>
      <c r="AR1955" s="18"/>
      <c r="AS1955" s="18"/>
      <c r="AT1955" s="18"/>
      <c r="AU1955" s="18"/>
      <c r="AV1955" s="18"/>
      <c r="AW1955" s="18"/>
      <c r="AX1955" s="18"/>
      <c r="AY1955" s="18"/>
      <c r="AZ1955" s="18"/>
      <c r="BA1955" s="18"/>
      <c r="BB1955" s="18"/>
      <c r="BC1955" s="18"/>
      <c r="BD1955" s="18"/>
      <c r="BE1955" s="18"/>
      <c r="BF1955" s="18"/>
      <c r="BG1955" s="18"/>
      <c r="BH1955" s="18"/>
      <c r="BI1955" s="18"/>
      <c r="BJ1955" s="18"/>
      <c r="BK1955" s="18"/>
      <c r="BL1955" s="18"/>
      <c r="BM1955" s="18"/>
      <c r="BN1955" s="18"/>
      <c r="BO1955" s="18"/>
      <c r="BP1955" s="18"/>
      <c r="BQ1955" s="18"/>
      <c r="BR1955" s="18"/>
      <c r="BS1955" s="18"/>
      <c r="BT1955" s="18"/>
      <c r="BU1955" s="18"/>
      <c r="BV1955" s="18"/>
      <c r="BW1955" s="18"/>
      <c r="BX1955" s="18"/>
      <c r="BY1955" s="18"/>
      <c r="BZ1955" s="18"/>
      <c r="CA1955" s="18"/>
      <c r="CB1955" s="18"/>
      <c r="CC1955" s="18"/>
      <c r="CD1955" s="18"/>
      <c r="CE1955" s="18"/>
      <c r="CF1955" s="18"/>
      <c r="CG1955" s="18"/>
      <c r="CH1955" s="18"/>
      <c r="CI1955" s="18" t="s">
        <v>296</v>
      </c>
      <c r="CJ1955" s="18">
        <v>-9.0909090909090905E-3</v>
      </c>
      <c r="CK1955" s="18" t="s">
        <v>2345</v>
      </c>
      <c r="CL1955" s="18" t="s">
        <v>479</v>
      </c>
      <c r="CM1955" s="18">
        <v>4</v>
      </c>
      <c r="CN1955" s="18" t="s">
        <v>2346</v>
      </c>
      <c r="CO1955" s="18" t="s">
        <v>595</v>
      </c>
      <c r="CP1955" s="18">
        <v>-1.24242424242424E-2</v>
      </c>
      <c r="CQ1955" s="18">
        <v>3.3333333329999999E-3</v>
      </c>
      <c r="CR1955" s="18">
        <v>3.3333333329999999E-3</v>
      </c>
      <c r="CS1955" s="18" t="s">
        <v>501</v>
      </c>
      <c r="CT1955" s="18">
        <v>1</v>
      </c>
      <c r="CU1955" s="18" t="s">
        <v>2175</v>
      </c>
      <c r="CV1955" s="18" t="s">
        <v>257</v>
      </c>
      <c r="CW1955" s="18" t="s">
        <v>257</v>
      </c>
      <c r="CX1955" s="18" t="s">
        <v>2305</v>
      </c>
      <c r="CY1955" s="18" t="s">
        <v>295</v>
      </c>
      <c r="CZ1955" s="18">
        <v>6.6498740554156097E-3</v>
      </c>
      <c r="DA1955" s="18" t="s">
        <v>2345</v>
      </c>
      <c r="DB1955" s="18" t="s">
        <v>479</v>
      </c>
      <c r="DC1955" s="18">
        <v>4</v>
      </c>
      <c r="DD1955" s="18" t="s">
        <v>2346</v>
      </c>
      <c r="DE1955" s="18" t="s">
        <v>595</v>
      </c>
      <c r="DF1955" s="18">
        <v>8.3123425692695208E-3</v>
      </c>
      <c r="DG1955" s="18">
        <v>1.662468514E-3</v>
      </c>
      <c r="DH1955" s="18">
        <v>1.662468514E-3</v>
      </c>
      <c r="DI1955" s="18" t="s">
        <v>501</v>
      </c>
      <c r="DJ1955" s="18">
        <v>1</v>
      </c>
      <c r="DK1955" s="18" t="s">
        <v>2175</v>
      </c>
      <c r="DL1955" s="18" t="s">
        <v>257</v>
      </c>
      <c r="DM1955" s="18" t="s">
        <v>257</v>
      </c>
      <c r="DN1955" s="18" t="s">
        <v>2305</v>
      </c>
      <c r="DO1955" s="56"/>
      <c r="DP1955" s="56"/>
      <c r="DQ1955" s="56"/>
      <c r="DR1955" s="56"/>
      <c r="DS1955" s="56"/>
      <c r="DT1955" s="56"/>
      <c r="DU1955" s="56">
        <v>0</v>
      </c>
      <c r="DV1955" s="56"/>
      <c r="DW1955" s="56"/>
      <c r="DX1955" s="56"/>
      <c r="DY1955" s="56"/>
      <c r="DZ1955" s="56"/>
      <c r="EA1955" s="56"/>
      <c r="EB1955" s="56"/>
      <c r="EC1955" s="56"/>
      <c r="ED1955" s="56"/>
      <c r="EE1955" s="56"/>
      <c r="EF1955" s="56"/>
      <c r="EG1955" s="56"/>
      <c r="EH1955" s="18" t="s">
        <v>1651</v>
      </c>
      <c r="EI1955" s="18">
        <f t="array" ref="EI1955">IF(SUMPRODUCT(--(DO1955:DS1955&lt;&gt;""))=0, 0,1)</f>
        <v>0</v>
      </c>
      <c r="EJ1955" s="18">
        <f t="array" ref="EJ1955">IF(SUMPRODUCT(--(DT1955:EG1955&lt;&gt;""))=0, 0,1)</f>
        <v>1</v>
      </c>
      <c r="EK1955" s="18" cm="1">
        <f t="array" ref="EK1955">IF(SUMPRODUCT(--(EC1955:EG1955&lt;&gt;""))=0, 0,1)</f>
        <v>0</v>
      </c>
      <c r="EL1955" s="18">
        <f t="array" ref="EL1955">IF(SUMPRODUCT(--(EE1955:EG1955&lt;&gt;""))=0, 0,1)</f>
        <v>0</v>
      </c>
      <c r="EM1955" s="18">
        <f t="shared" si="415"/>
        <v>0</v>
      </c>
      <c r="EN1955" s="18" t="str">
        <f t="shared" si="416"/>
        <v>NA</v>
      </c>
      <c r="EO1955" s="18">
        <f t="shared" si="417"/>
        <v>0</v>
      </c>
      <c r="EP1955" s="18" t="str">
        <f t="shared" si="419"/>
        <v>NA</v>
      </c>
      <c r="EQ1955" s="18" t="str">
        <f t="shared" si="422"/>
        <v>NA</v>
      </c>
      <c r="ER1955" s="18" t="s">
        <v>2082</v>
      </c>
      <c r="ES1955" s="59">
        <v>43937</v>
      </c>
      <c r="ET1955" s="18"/>
      <c r="EU1955" s="18"/>
    </row>
    <row r="1956" spans="1:151" s="1" customFormat="1" ht="15.75" customHeight="1" x14ac:dyDescent="0.2">
      <c r="A1956" s="5" t="s">
        <v>2339</v>
      </c>
      <c r="B1956" s="24" t="s">
        <v>2319</v>
      </c>
      <c r="C1956" s="56">
        <v>2</v>
      </c>
      <c r="D1956" s="18" t="s">
        <v>2711</v>
      </c>
      <c r="E1956" s="18" t="s">
        <v>2964</v>
      </c>
      <c r="F1956" s="18" t="s">
        <v>2320</v>
      </c>
      <c r="G1956" s="18" t="s">
        <v>467</v>
      </c>
      <c r="H1956" s="18" t="s">
        <v>1199</v>
      </c>
      <c r="I1956" s="18" t="s">
        <v>552</v>
      </c>
      <c r="J1956" s="18" t="s">
        <v>257</v>
      </c>
      <c r="K1956" s="18" t="s">
        <v>257</v>
      </c>
      <c r="L1956" s="18" t="s">
        <v>257</v>
      </c>
      <c r="M1956" s="18" t="s">
        <v>253</v>
      </c>
      <c r="N1956" s="56">
        <v>74</v>
      </c>
      <c r="O1956" s="18" t="s">
        <v>1524</v>
      </c>
      <c r="P1956" s="18" t="s">
        <v>2128</v>
      </c>
      <c r="Q1956" s="18" t="s">
        <v>254</v>
      </c>
      <c r="R1956" s="18" t="s">
        <v>2340</v>
      </c>
      <c r="S1956" s="18" t="s">
        <v>2341</v>
      </c>
      <c r="T1956" s="18" t="s">
        <v>2342</v>
      </c>
      <c r="U1956" s="26" t="s">
        <v>257</v>
      </c>
      <c r="V1956" s="26" t="s">
        <v>257</v>
      </c>
      <c r="W1956" s="26" t="s">
        <v>257</v>
      </c>
      <c r="X1956" s="18" t="s">
        <v>2324</v>
      </c>
      <c r="Y1956" s="18" t="s">
        <v>2347</v>
      </c>
      <c r="Z1956" s="18" t="s">
        <v>2182</v>
      </c>
      <c r="AA1956" s="18" t="s">
        <v>257</v>
      </c>
      <c r="AB1956" s="18">
        <v>100</v>
      </c>
      <c r="AC1956" s="18" t="s">
        <v>595</v>
      </c>
      <c r="AD1956" s="18" t="s">
        <v>595</v>
      </c>
      <c r="AE1956" s="18" t="s">
        <v>595</v>
      </c>
      <c r="AF1956" s="18" t="s">
        <v>595</v>
      </c>
      <c r="AG1956" s="18" t="s">
        <v>595</v>
      </c>
      <c r="AH1956" s="18" t="s">
        <v>595</v>
      </c>
      <c r="AI1956" s="18">
        <v>4.1666666666666664E-2</v>
      </c>
      <c r="AJ1956" s="18" t="s">
        <v>522</v>
      </c>
      <c r="AK1956" s="18">
        <v>4.1666666666666664E-2</v>
      </c>
      <c r="AL1956" s="18" t="s">
        <v>2344</v>
      </c>
      <c r="AM1956" s="18"/>
      <c r="AN1956" s="18"/>
      <c r="AO1956" s="18"/>
      <c r="AP1956" s="18"/>
      <c r="AQ1956" s="18"/>
      <c r="AR1956" s="18"/>
      <c r="AS1956" s="18"/>
      <c r="AT1956" s="18"/>
      <c r="AU1956" s="18"/>
      <c r="AV1956" s="18"/>
      <c r="AW1956" s="18"/>
      <c r="AX1956" s="18"/>
      <c r="AY1956" s="18"/>
      <c r="AZ1956" s="18"/>
      <c r="BA1956" s="18"/>
      <c r="BB1956" s="18"/>
      <c r="BC1956" s="18"/>
      <c r="BD1956" s="18"/>
      <c r="BE1956" s="18"/>
      <c r="BF1956" s="18"/>
      <c r="BG1956" s="18"/>
      <c r="BH1956" s="18"/>
      <c r="BI1956" s="18"/>
      <c r="BJ1956" s="18"/>
      <c r="BK1956" s="18"/>
      <c r="BL1956" s="18"/>
      <c r="BM1956" s="18"/>
      <c r="BN1956" s="18"/>
      <c r="BO1956" s="18"/>
      <c r="BP1956" s="18"/>
      <c r="BQ1956" s="18"/>
      <c r="BR1956" s="18"/>
      <c r="BS1956" s="18"/>
      <c r="BT1956" s="18"/>
      <c r="BU1956" s="18"/>
      <c r="BV1956" s="18"/>
      <c r="BW1956" s="18"/>
      <c r="BX1956" s="18"/>
      <c r="BY1956" s="18"/>
      <c r="BZ1956" s="18"/>
      <c r="CA1956" s="18"/>
      <c r="CB1956" s="18"/>
      <c r="CC1956" s="18"/>
      <c r="CD1956" s="18"/>
      <c r="CE1956" s="18"/>
      <c r="CF1956" s="18"/>
      <c r="CG1956" s="18"/>
      <c r="CH1956" s="18"/>
      <c r="CI1956" s="18" t="s">
        <v>296</v>
      </c>
      <c r="CJ1956" s="18">
        <v>-8.7878787878787806E-2</v>
      </c>
      <c r="CK1956" s="18" t="s">
        <v>2345</v>
      </c>
      <c r="CL1956" s="18" t="s">
        <v>479</v>
      </c>
      <c r="CM1956" s="18">
        <v>4</v>
      </c>
      <c r="CN1956" s="18" t="s">
        <v>2346</v>
      </c>
      <c r="CO1956" s="18" t="s">
        <v>595</v>
      </c>
      <c r="CP1956" s="18">
        <v>-0.117272727272727</v>
      </c>
      <c r="CQ1956" s="18">
        <v>2.9393939389999998E-2</v>
      </c>
      <c r="CR1956" s="18">
        <v>2.9393939389999998E-2</v>
      </c>
      <c r="CS1956" s="18" t="s">
        <v>501</v>
      </c>
      <c r="CT1956" s="18">
        <v>1</v>
      </c>
      <c r="CU1956" s="18" t="s">
        <v>2175</v>
      </c>
      <c r="CV1956" s="18" t="s">
        <v>257</v>
      </c>
      <c r="CW1956" s="18" t="s">
        <v>257</v>
      </c>
      <c r="CX1956" s="18" t="s">
        <v>2305</v>
      </c>
      <c r="CY1956" s="18" t="s">
        <v>295</v>
      </c>
      <c r="CZ1956" s="18">
        <v>1.73803526448362E-2</v>
      </c>
      <c r="DA1956" s="18" t="s">
        <v>2345</v>
      </c>
      <c r="DB1956" s="18" t="s">
        <v>479</v>
      </c>
      <c r="DC1956" s="18">
        <v>4</v>
      </c>
      <c r="DD1956" s="18" t="s">
        <v>2346</v>
      </c>
      <c r="DE1956" s="18" t="s">
        <v>595</v>
      </c>
      <c r="DF1956" s="18">
        <v>2.62972292191435E-2</v>
      </c>
      <c r="DG1956" s="18">
        <v>8.9168765739999992E-3</v>
      </c>
      <c r="DH1956" s="18">
        <v>8.9168765739999992E-3</v>
      </c>
      <c r="DI1956" s="18" t="s">
        <v>501</v>
      </c>
      <c r="DJ1956" s="18">
        <v>1</v>
      </c>
      <c r="DK1956" s="18" t="s">
        <v>2175</v>
      </c>
      <c r="DL1956" s="18" t="s">
        <v>257</v>
      </c>
      <c r="DM1956" s="18" t="s">
        <v>257</v>
      </c>
      <c r="DN1956" s="18" t="s">
        <v>2305</v>
      </c>
      <c r="DO1956" s="56"/>
      <c r="DP1956" s="56"/>
      <c r="DQ1956" s="56"/>
      <c r="DR1956" s="56"/>
      <c r="DS1956" s="56"/>
      <c r="DT1956" s="56"/>
      <c r="DU1956" s="56">
        <v>1</v>
      </c>
      <c r="DV1956" s="56"/>
      <c r="DW1956" s="56"/>
      <c r="DX1956" s="56"/>
      <c r="DY1956" s="56"/>
      <c r="DZ1956" s="56"/>
      <c r="EA1956" s="56"/>
      <c r="EB1956" s="56"/>
      <c r="EC1956" s="56"/>
      <c r="ED1956" s="56"/>
      <c r="EE1956" s="56"/>
      <c r="EF1956" s="56"/>
      <c r="EG1956" s="56"/>
      <c r="EH1956" s="18" t="s">
        <v>2348</v>
      </c>
      <c r="EI1956" s="18">
        <f t="array" ref="EI1956">IF(SUMPRODUCT(--(DO1956:DS1956&lt;&gt;""))=0, 0,1)</f>
        <v>0</v>
      </c>
      <c r="EJ1956" s="18">
        <f t="array" ref="EJ1956">IF(SUMPRODUCT(--(DT1956:EG1956&lt;&gt;""))=0, 0,1)</f>
        <v>1</v>
      </c>
      <c r="EK1956" s="18" cm="1">
        <f t="array" ref="EK1956">IF(SUMPRODUCT(--(EC1956:EG1956&lt;&gt;""))=0, 0,1)</f>
        <v>0</v>
      </c>
      <c r="EL1956" s="18">
        <f t="array" ref="EL1956">IF(SUMPRODUCT(--(EE1956:EG1956&lt;&gt;""))=0, 0,1)</f>
        <v>0</v>
      </c>
      <c r="EM1956" s="18">
        <f t="shared" si="415"/>
        <v>1</v>
      </c>
      <c r="EN1956" s="18" t="str">
        <f t="shared" si="416"/>
        <v>NA</v>
      </c>
      <c r="EO1956" s="18">
        <f t="shared" si="417"/>
        <v>1</v>
      </c>
      <c r="EP1956" s="18" t="str">
        <f t="shared" si="419"/>
        <v>NA</v>
      </c>
      <c r="EQ1956" s="18">
        <f t="shared" si="422"/>
        <v>0</v>
      </c>
      <c r="ER1956" s="18" t="s">
        <v>2082</v>
      </c>
      <c r="ES1956" s="59">
        <v>43937</v>
      </c>
      <c r="ET1956" s="18"/>
      <c r="EU1956" s="18"/>
    </row>
    <row r="1957" spans="1:151" s="1" customFormat="1" ht="15.75" customHeight="1" x14ac:dyDescent="0.2">
      <c r="A1957" s="5" t="s">
        <v>2339</v>
      </c>
      <c r="B1957" s="24" t="s">
        <v>2319</v>
      </c>
      <c r="C1957" s="56">
        <v>2</v>
      </c>
      <c r="D1957" s="18" t="s">
        <v>2712</v>
      </c>
      <c r="E1957" s="18" t="s">
        <v>2964</v>
      </c>
      <c r="F1957" s="18" t="s">
        <v>2320</v>
      </c>
      <c r="G1957" s="18" t="s">
        <v>467</v>
      </c>
      <c r="H1957" s="18" t="s">
        <v>1199</v>
      </c>
      <c r="I1957" s="18" t="s">
        <v>552</v>
      </c>
      <c r="J1957" s="18" t="s">
        <v>257</v>
      </c>
      <c r="K1957" s="18" t="s">
        <v>257</v>
      </c>
      <c r="L1957" s="18" t="s">
        <v>257</v>
      </c>
      <c r="M1957" s="18" t="s">
        <v>253</v>
      </c>
      <c r="N1957" s="56">
        <v>74</v>
      </c>
      <c r="O1957" s="18" t="s">
        <v>1524</v>
      </c>
      <c r="P1957" s="18" t="s">
        <v>2128</v>
      </c>
      <c r="Q1957" s="18" t="s">
        <v>254</v>
      </c>
      <c r="R1957" s="18" t="s">
        <v>2340</v>
      </c>
      <c r="S1957" s="18" t="s">
        <v>2341</v>
      </c>
      <c r="T1957" s="18" t="s">
        <v>2342</v>
      </c>
      <c r="U1957" s="26" t="s">
        <v>257</v>
      </c>
      <c r="V1957" s="26" t="s">
        <v>257</v>
      </c>
      <c r="W1957" s="26" t="s">
        <v>257</v>
      </c>
      <c r="X1957" s="18" t="s">
        <v>2324</v>
      </c>
      <c r="Y1957" s="18" t="s">
        <v>2347</v>
      </c>
      <c r="Z1957" s="18" t="s">
        <v>2182</v>
      </c>
      <c r="AA1957" s="18" t="s">
        <v>257</v>
      </c>
      <c r="AB1957" s="18">
        <v>100</v>
      </c>
      <c r="AC1957" s="18" t="s">
        <v>595</v>
      </c>
      <c r="AD1957" s="18" t="s">
        <v>595</v>
      </c>
      <c r="AE1957" s="18" t="s">
        <v>595</v>
      </c>
      <c r="AF1957" s="18" t="s">
        <v>595</v>
      </c>
      <c r="AG1957" s="18" t="s">
        <v>595</v>
      </c>
      <c r="AH1957" s="18" t="s">
        <v>595</v>
      </c>
      <c r="AI1957" s="18">
        <v>4.1666666666666664E-2</v>
      </c>
      <c r="AJ1957" s="18" t="s">
        <v>522</v>
      </c>
      <c r="AK1957" s="18">
        <v>4.1666666666666664E-2</v>
      </c>
      <c r="AL1957" s="18" t="s">
        <v>2344</v>
      </c>
      <c r="AM1957" s="18"/>
      <c r="AN1957" s="18"/>
      <c r="AO1957" s="18"/>
      <c r="AP1957" s="18"/>
      <c r="AQ1957" s="18"/>
      <c r="AR1957" s="18"/>
      <c r="AS1957" s="18"/>
      <c r="AT1957" s="18"/>
      <c r="AU1957" s="18"/>
      <c r="AV1957" s="18"/>
      <c r="AW1957" s="18"/>
      <c r="AX1957" s="18"/>
      <c r="AY1957" s="18"/>
      <c r="AZ1957" s="18"/>
      <c r="BA1957" s="18"/>
      <c r="BB1957" s="18"/>
      <c r="BC1957" s="18"/>
      <c r="BD1957" s="18"/>
      <c r="BE1957" s="18"/>
      <c r="BF1957" s="18"/>
      <c r="BG1957" s="18"/>
      <c r="BH1957" s="18"/>
      <c r="BI1957" s="18"/>
      <c r="BJ1957" s="18"/>
      <c r="BK1957" s="18"/>
      <c r="BL1957" s="18"/>
      <c r="BM1957" s="18"/>
      <c r="BN1957" s="18"/>
      <c r="BO1957" s="18"/>
      <c r="BP1957" s="18"/>
      <c r="BQ1957" s="18"/>
      <c r="BR1957" s="18"/>
      <c r="BS1957" s="18"/>
      <c r="BT1957" s="18"/>
      <c r="BU1957" s="18"/>
      <c r="BV1957" s="18"/>
      <c r="BW1957" s="18"/>
      <c r="BX1957" s="18"/>
      <c r="BY1957" s="18"/>
      <c r="BZ1957" s="18"/>
      <c r="CA1957" s="18"/>
      <c r="CB1957" s="18"/>
      <c r="CC1957" s="18"/>
      <c r="CD1957" s="18"/>
      <c r="CE1957" s="18"/>
      <c r="CF1957" s="18"/>
      <c r="CG1957" s="18"/>
      <c r="CH1957" s="18"/>
      <c r="CI1957" s="18" t="s">
        <v>296</v>
      </c>
      <c r="CJ1957" s="18">
        <v>-7.3939393939393902E-2</v>
      </c>
      <c r="CK1957" s="18" t="s">
        <v>2345</v>
      </c>
      <c r="CL1957" s="18" t="s">
        <v>479</v>
      </c>
      <c r="CM1957" s="18">
        <v>4</v>
      </c>
      <c r="CN1957" s="18" t="s">
        <v>2346</v>
      </c>
      <c r="CO1957" s="18" t="s">
        <v>595</v>
      </c>
      <c r="CP1957" s="18">
        <v>-8.8787878787878693E-2</v>
      </c>
      <c r="CQ1957" s="18">
        <v>1.484848485E-2</v>
      </c>
      <c r="CR1957" s="18">
        <v>1.484848485E-2</v>
      </c>
      <c r="CS1957" s="18" t="s">
        <v>501</v>
      </c>
      <c r="CT1957" s="18">
        <v>1</v>
      </c>
      <c r="CU1957" s="18" t="s">
        <v>2175</v>
      </c>
      <c r="CV1957" s="18" t="s">
        <v>257</v>
      </c>
      <c r="CW1957" s="18" t="s">
        <v>257</v>
      </c>
      <c r="CX1957" s="18" t="s">
        <v>2305</v>
      </c>
      <c r="CY1957" s="18" t="s">
        <v>295</v>
      </c>
      <c r="CZ1957" s="18">
        <v>4.08060453400503E-2</v>
      </c>
      <c r="DA1957" s="18" t="s">
        <v>2345</v>
      </c>
      <c r="DB1957" s="18" t="s">
        <v>479</v>
      </c>
      <c r="DC1957" s="18">
        <v>4</v>
      </c>
      <c r="DD1957" s="18" t="s">
        <v>2346</v>
      </c>
      <c r="DE1957" s="18" t="s">
        <v>595</v>
      </c>
      <c r="DF1957" s="18">
        <v>5.4710327455919402E-2</v>
      </c>
      <c r="DG1957" s="18">
        <v>1.390428212E-2</v>
      </c>
      <c r="DH1957" s="18">
        <v>1.390428212E-2</v>
      </c>
      <c r="DI1957" s="18" t="s">
        <v>501</v>
      </c>
      <c r="DJ1957" s="18">
        <v>1</v>
      </c>
      <c r="DK1957" s="18" t="s">
        <v>2175</v>
      </c>
      <c r="DL1957" s="18" t="s">
        <v>257</v>
      </c>
      <c r="DM1957" s="18" t="s">
        <v>257</v>
      </c>
      <c r="DN1957" s="18" t="s">
        <v>2305</v>
      </c>
      <c r="DO1957" s="56"/>
      <c r="DP1957" s="56"/>
      <c r="DQ1957" s="56"/>
      <c r="DR1957" s="56"/>
      <c r="DS1957" s="56"/>
      <c r="DT1957" s="56"/>
      <c r="DU1957" s="56">
        <v>1</v>
      </c>
      <c r="DV1957" s="56"/>
      <c r="DW1957" s="56"/>
      <c r="DX1957" s="56"/>
      <c r="DY1957" s="56"/>
      <c r="DZ1957" s="56"/>
      <c r="EA1957" s="56"/>
      <c r="EB1957" s="56"/>
      <c r="EC1957" s="56"/>
      <c r="ED1957" s="56"/>
      <c r="EE1957" s="56"/>
      <c r="EF1957" s="56"/>
      <c r="EG1957" s="56"/>
      <c r="EH1957" s="18" t="s">
        <v>2348</v>
      </c>
      <c r="EI1957" s="18">
        <f t="array" ref="EI1957">IF(SUMPRODUCT(--(DO1957:DS1957&lt;&gt;""))=0, 0,1)</f>
        <v>0</v>
      </c>
      <c r="EJ1957" s="18">
        <f t="array" ref="EJ1957">IF(SUMPRODUCT(--(DT1957:EG1957&lt;&gt;""))=0, 0,1)</f>
        <v>1</v>
      </c>
      <c r="EK1957" s="18" cm="1">
        <f t="array" ref="EK1957">IF(SUMPRODUCT(--(EC1957:EG1957&lt;&gt;""))=0, 0,1)</f>
        <v>0</v>
      </c>
      <c r="EL1957" s="18">
        <f t="array" ref="EL1957">IF(SUMPRODUCT(--(EE1957:EG1957&lt;&gt;""))=0, 0,1)</f>
        <v>0</v>
      </c>
      <c r="EM1957" s="18">
        <f t="shared" si="415"/>
        <v>1</v>
      </c>
      <c r="EN1957" s="18" t="str">
        <f t="shared" si="416"/>
        <v>NA</v>
      </c>
      <c r="EO1957" s="18">
        <f t="shared" si="417"/>
        <v>1</v>
      </c>
      <c r="EP1957" s="18" t="str">
        <f t="shared" si="419"/>
        <v>NA</v>
      </c>
      <c r="EQ1957" s="18">
        <f t="shared" si="422"/>
        <v>0</v>
      </c>
      <c r="ER1957" s="18" t="s">
        <v>2082</v>
      </c>
      <c r="ES1957" s="59">
        <v>43937</v>
      </c>
      <c r="ET1957" s="18"/>
      <c r="EU1957" s="18"/>
    </row>
    <row r="1958" spans="1:151" s="1" customFormat="1" ht="15.75" customHeight="1" x14ac:dyDescent="0.2">
      <c r="A1958" s="5" t="s">
        <v>2339</v>
      </c>
      <c r="B1958" s="24" t="s">
        <v>2319</v>
      </c>
      <c r="C1958" s="56">
        <v>2</v>
      </c>
      <c r="D1958" s="18" t="s">
        <v>2713</v>
      </c>
      <c r="E1958" s="18" t="s">
        <v>2964</v>
      </c>
      <c r="F1958" s="18" t="s">
        <v>2320</v>
      </c>
      <c r="G1958" s="18" t="s">
        <v>467</v>
      </c>
      <c r="H1958" s="18" t="s">
        <v>1199</v>
      </c>
      <c r="I1958" s="18" t="s">
        <v>552</v>
      </c>
      <c r="J1958" s="18" t="s">
        <v>257</v>
      </c>
      <c r="K1958" s="18" t="s">
        <v>257</v>
      </c>
      <c r="L1958" s="18" t="s">
        <v>257</v>
      </c>
      <c r="M1958" s="18" t="s">
        <v>253</v>
      </c>
      <c r="N1958" s="56">
        <v>74</v>
      </c>
      <c r="O1958" s="18" t="s">
        <v>1524</v>
      </c>
      <c r="P1958" s="18" t="s">
        <v>2128</v>
      </c>
      <c r="Q1958" s="18" t="s">
        <v>254</v>
      </c>
      <c r="R1958" s="18" t="s">
        <v>2340</v>
      </c>
      <c r="S1958" s="18" t="s">
        <v>2341</v>
      </c>
      <c r="T1958" s="18" t="s">
        <v>2342</v>
      </c>
      <c r="U1958" s="26" t="s">
        <v>257</v>
      </c>
      <c r="V1958" s="26" t="s">
        <v>257</v>
      </c>
      <c r="W1958" s="26" t="s">
        <v>257</v>
      </c>
      <c r="X1958" s="18" t="s">
        <v>2324</v>
      </c>
      <c r="Y1958" s="18" t="s">
        <v>2349</v>
      </c>
      <c r="Z1958" s="18" t="s">
        <v>2182</v>
      </c>
      <c r="AA1958" s="18" t="s">
        <v>257</v>
      </c>
      <c r="AB1958" s="18">
        <v>100</v>
      </c>
      <c r="AC1958" s="18" t="s">
        <v>595</v>
      </c>
      <c r="AD1958" s="18" t="s">
        <v>595</v>
      </c>
      <c r="AE1958" s="18" t="s">
        <v>595</v>
      </c>
      <c r="AF1958" s="18" t="s">
        <v>595</v>
      </c>
      <c r="AG1958" s="18" t="s">
        <v>595</v>
      </c>
      <c r="AH1958" s="18" t="s">
        <v>595</v>
      </c>
      <c r="AI1958" s="18">
        <v>16</v>
      </c>
      <c r="AJ1958" s="18" t="s">
        <v>522</v>
      </c>
      <c r="AK1958" s="18">
        <v>16</v>
      </c>
      <c r="AL1958" s="18" t="s">
        <v>2344</v>
      </c>
      <c r="AM1958" s="18"/>
      <c r="AN1958" s="18"/>
      <c r="AO1958" s="18"/>
      <c r="AP1958" s="18"/>
      <c r="AQ1958" s="18"/>
      <c r="AR1958" s="18"/>
      <c r="AS1958" s="18"/>
      <c r="AT1958" s="18"/>
      <c r="AU1958" s="18"/>
      <c r="AV1958" s="18"/>
      <c r="AW1958" s="18"/>
      <c r="AX1958" s="18"/>
      <c r="AY1958" s="18"/>
      <c r="AZ1958" s="18"/>
      <c r="BA1958" s="18"/>
      <c r="BB1958" s="18"/>
      <c r="BC1958" s="18"/>
      <c r="BD1958" s="18"/>
      <c r="BE1958" s="18"/>
      <c r="BF1958" s="18"/>
      <c r="BG1958" s="18"/>
      <c r="BH1958" s="18"/>
      <c r="BI1958" s="18"/>
      <c r="BJ1958" s="18"/>
      <c r="BK1958" s="18"/>
      <c r="BL1958" s="18"/>
      <c r="BM1958" s="18"/>
      <c r="BN1958" s="18"/>
      <c r="BO1958" s="18"/>
      <c r="BP1958" s="18"/>
      <c r="BQ1958" s="18"/>
      <c r="BR1958" s="18"/>
      <c r="BS1958" s="18"/>
      <c r="BT1958" s="18"/>
      <c r="BU1958" s="18"/>
      <c r="BV1958" s="18"/>
      <c r="BW1958" s="18"/>
      <c r="BX1958" s="18"/>
      <c r="BY1958" s="18"/>
      <c r="BZ1958" s="18"/>
      <c r="CA1958" s="18"/>
      <c r="CB1958" s="18"/>
      <c r="CC1958" s="18"/>
      <c r="CD1958" s="18"/>
      <c r="CE1958" s="18"/>
      <c r="CF1958" s="18"/>
      <c r="CG1958" s="18"/>
      <c r="CH1958" s="18"/>
      <c r="CI1958" s="18" t="s">
        <v>296</v>
      </c>
      <c r="CJ1958" s="18">
        <v>-1.9393939393939401E-2</v>
      </c>
      <c r="CK1958" s="18" t="s">
        <v>2345</v>
      </c>
      <c r="CL1958" s="18" t="s">
        <v>479</v>
      </c>
      <c r="CM1958" s="18">
        <v>4</v>
      </c>
      <c r="CN1958" s="18" t="s">
        <v>2346</v>
      </c>
      <c r="CO1958" s="18" t="s">
        <v>595</v>
      </c>
      <c r="CP1958" s="18">
        <v>-2.4242424242424201E-2</v>
      </c>
      <c r="CQ1958" s="18">
        <v>4.8484848480000002E-3</v>
      </c>
      <c r="CR1958" s="18">
        <v>4.8484848480000002E-3</v>
      </c>
      <c r="CS1958" s="18" t="s">
        <v>501</v>
      </c>
      <c r="CT1958" s="18">
        <v>1</v>
      </c>
      <c r="CU1958" s="18" t="s">
        <v>2175</v>
      </c>
      <c r="CV1958" s="18" t="s">
        <v>257</v>
      </c>
      <c r="CW1958" s="18" t="s">
        <v>257</v>
      </c>
      <c r="CX1958" s="18" t="s">
        <v>2305</v>
      </c>
      <c r="CY1958" s="18" t="s">
        <v>295</v>
      </c>
      <c r="CZ1958" s="18">
        <v>1.0881612090680001E-2</v>
      </c>
      <c r="DA1958" s="18" t="s">
        <v>2345</v>
      </c>
      <c r="DB1958" s="18" t="s">
        <v>479</v>
      </c>
      <c r="DC1958" s="18">
        <v>4</v>
      </c>
      <c r="DD1958" s="18" t="s">
        <v>2346</v>
      </c>
      <c r="DE1958" s="18" t="s">
        <v>595</v>
      </c>
      <c r="DF1958" s="18">
        <v>1.4811083123425601E-2</v>
      </c>
      <c r="DG1958" s="18">
        <v>3.9294710329999998E-3</v>
      </c>
      <c r="DH1958" s="18">
        <v>3.9294710329999998E-3</v>
      </c>
      <c r="DI1958" s="18" t="s">
        <v>501</v>
      </c>
      <c r="DJ1958" s="18">
        <v>1</v>
      </c>
      <c r="DK1958" s="18" t="s">
        <v>2175</v>
      </c>
      <c r="DL1958" s="18" t="s">
        <v>257</v>
      </c>
      <c r="DM1958" s="18" t="s">
        <v>257</v>
      </c>
      <c r="DN1958" s="18" t="s">
        <v>2305</v>
      </c>
      <c r="DO1958" s="56"/>
      <c r="DP1958" s="56"/>
      <c r="DQ1958" s="56"/>
      <c r="DR1958" s="56"/>
      <c r="DS1958" s="56"/>
      <c r="DT1958" s="56"/>
      <c r="DU1958" s="56">
        <v>0</v>
      </c>
      <c r="DV1958" s="56"/>
      <c r="DW1958" s="56"/>
      <c r="DX1958" s="56"/>
      <c r="DY1958" s="56"/>
      <c r="DZ1958" s="56"/>
      <c r="EA1958" s="56"/>
      <c r="EB1958" s="56"/>
      <c r="EC1958" s="56"/>
      <c r="ED1958" s="56"/>
      <c r="EE1958" s="56"/>
      <c r="EF1958" s="56"/>
      <c r="EG1958" s="56"/>
      <c r="EH1958" s="18" t="s">
        <v>2348</v>
      </c>
      <c r="EI1958" s="18">
        <f t="array" ref="EI1958">IF(SUMPRODUCT(--(DO1958:DS1958&lt;&gt;""))=0, 0,1)</f>
        <v>0</v>
      </c>
      <c r="EJ1958" s="18">
        <f t="array" ref="EJ1958">IF(SUMPRODUCT(--(DT1958:EG1958&lt;&gt;""))=0, 0,1)</f>
        <v>1</v>
      </c>
      <c r="EK1958" s="18" cm="1">
        <f t="array" ref="EK1958">IF(SUMPRODUCT(--(EC1958:EG1958&lt;&gt;""))=0, 0,1)</f>
        <v>0</v>
      </c>
      <c r="EL1958" s="18">
        <f t="array" ref="EL1958">IF(SUMPRODUCT(--(EE1958:EG1958&lt;&gt;""))=0, 0,1)</f>
        <v>0</v>
      </c>
      <c r="EM1958" s="18">
        <f t="shared" si="415"/>
        <v>0</v>
      </c>
      <c r="EN1958" s="18" t="str">
        <f t="shared" si="416"/>
        <v>NA</v>
      </c>
      <c r="EO1958" s="18">
        <f t="shared" si="417"/>
        <v>0</v>
      </c>
      <c r="EP1958" s="18" t="str">
        <f t="shared" si="419"/>
        <v>NA</v>
      </c>
      <c r="EQ1958" s="18" t="str">
        <f t="shared" si="422"/>
        <v>NA</v>
      </c>
      <c r="ER1958" s="18" t="s">
        <v>2082</v>
      </c>
      <c r="ES1958" s="59">
        <v>43937</v>
      </c>
      <c r="ET1958" s="18"/>
      <c r="EU1958" s="18"/>
    </row>
    <row r="1959" spans="1:151" s="1" customFormat="1" ht="15.75" customHeight="1" x14ac:dyDescent="0.2">
      <c r="A1959" s="5" t="s">
        <v>2339</v>
      </c>
      <c r="B1959" s="24" t="s">
        <v>2319</v>
      </c>
      <c r="C1959" s="56">
        <v>2</v>
      </c>
      <c r="D1959" s="18" t="s">
        <v>2714</v>
      </c>
      <c r="E1959" s="18" t="s">
        <v>2964</v>
      </c>
      <c r="F1959" s="18" t="s">
        <v>2320</v>
      </c>
      <c r="G1959" s="18" t="s">
        <v>467</v>
      </c>
      <c r="H1959" s="18" t="s">
        <v>1199</v>
      </c>
      <c r="I1959" s="18" t="s">
        <v>552</v>
      </c>
      <c r="J1959" s="18" t="s">
        <v>257</v>
      </c>
      <c r="K1959" s="18" t="s">
        <v>257</v>
      </c>
      <c r="L1959" s="18" t="s">
        <v>257</v>
      </c>
      <c r="M1959" s="18" t="s">
        <v>253</v>
      </c>
      <c r="N1959" s="56">
        <v>74</v>
      </c>
      <c r="O1959" s="18" t="s">
        <v>1524</v>
      </c>
      <c r="P1959" s="18" t="s">
        <v>2128</v>
      </c>
      <c r="Q1959" s="18" t="s">
        <v>254</v>
      </c>
      <c r="R1959" s="18" t="s">
        <v>2340</v>
      </c>
      <c r="S1959" s="18" t="s">
        <v>2341</v>
      </c>
      <c r="T1959" s="18" t="s">
        <v>2342</v>
      </c>
      <c r="U1959" s="26" t="s">
        <v>257</v>
      </c>
      <c r="V1959" s="26" t="s">
        <v>257</v>
      </c>
      <c r="W1959" s="26" t="s">
        <v>257</v>
      </c>
      <c r="X1959" s="18" t="s">
        <v>2324</v>
      </c>
      <c r="Y1959" s="18" t="s">
        <v>2349</v>
      </c>
      <c r="Z1959" s="18" t="s">
        <v>2182</v>
      </c>
      <c r="AA1959" s="18" t="s">
        <v>257</v>
      </c>
      <c r="AB1959" s="18">
        <v>100</v>
      </c>
      <c r="AC1959" s="18" t="s">
        <v>595</v>
      </c>
      <c r="AD1959" s="18" t="s">
        <v>595</v>
      </c>
      <c r="AE1959" s="18" t="s">
        <v>595</v>
      </c>
      <c r="AF1959" s="18" t="s">
        <v>595</v>
      </c>
      <c r="AG1959" s="18" t="s">
        <v>595</v>
      </c>
      <c r="AH1959" s="18" t="s">
        <v>595</v>
      </c>
      <c r="AI1959" s="18">
        <v>16</v>
      </c>
      <c r="AJ1959" s="18" t="s">
        <v>522</v>
      </c>
      <c r="AK1959" s="18">
        <v>16</v>
      </c>
      <c r="AL1959" s="18" t="s">
        <v>2344</v>
      </c>
      <c r="AM1959" s="18"/>
      <c r="AN1959" s="18"/>
      <c r="AO1959" s="18"/>
      <c r="AP1959" s="18"/>
      <c r="AQ1959" s="18"/>
      <c r="AR1959" s="18"/>
      <c r="AS1959" s="18"/>
      <c r="AT1959" s="18"/>
      <c r="AU1959" s="18"/>
      <c r="AV1959" s="18"/>
      <c r="AW1959" s="18"/>
      <c r="AX1959" s="18"/>
      <c r="AY1959" s="18"/>
      <c r="AZ1959" s="18"/>
      <c r="BA1959" s="18"/>
      <c r="BB1959" s="18"/>
      <c r="BC1959" s="18"/>
      <c r="BD1959" s="18"/>
      <c r="BE1959" s="18"/>
      <c r="BF1959" s="18"/>
      <c r="BG1959" s="18"/>
      <c r="BH1959" s="18"/>
      <c r="BI1959" s="18"/>
      <c r="BJ1959" s="18"/>
      <c r="BK1959" s="18"/>
      <c r="BL1959" s="18"/>
      <c r="BM1959" s="18"/>
      <c r="BN1959" s="18"/>
      <c r="BO1959" s="18"/>
      <c r="BP1959" s="18"/>
      <c r="BQ1959" s="18"/>
      <c r="BR1959" s="18"/>
      <c r="BS1959" s="18"/>
      <c r="BT1959" s="18"/>
      <c r="BU1959" s="18"/>
      <c r="BV1959" s="18"/>
      <c r="BW1959" s="18"/>
      <c r="BX1959" s="18"/>
      <c r="BY1959" s="18"/>
      <c r="BZ1959" s="18"/>
      <c r="CA1959" s="18"/>
      <c r="CB1959" s="18"/>
      <c r="CC1959" s="18"/>
      <c r="CD1959" s="18"/>
      <c r="CE1959" s="18"/>
      <c r="CF1959" s="18"/>
      <c r="CG1959" s="18"/>
      <c r="CH1959" s="18"/>
      <c r="CI1959" s="18" t="s">
        <v>296</v>
      </c>
      <c r="CJ1959" s="18">
        <v>-7.9393939393939295E-2</v>
      </c>
      <c r="CK1959" s="18" t="s">
        <v>2345</v>
      </c>
      <c r="CL1959" s="18" t="s">
        <v>479</v>
      </c>
      <c r="CM1959" s="18">
        <v>4</v>
      </c>
      <c r="CN1959" s="18" t="s">
        <v>2346</v>
      </c>
      <c r="CO1959" s="18" t="s">
        <v>595</v>
      </c>
      <c r="CP1959" s="18">
        <v>-8.5454545454545394E-2</v>
      </c>
      <c r="CQ1959" s="18">
        <v>6.0606060609999998E-3</v>
      </c>
      <c r="CR1959" s="18">
        <v>6.0606060609999998E-3</v>
      </c>
      <c r="CS1959" s="18" t="s">
        <v>501</v>
      </c>
      <c r="CT1959" s="18">
        <v>1</v>
      </c>
      <c r="CU1959" s="18" t="s">
        <v>2175</v>
      </c>
      <c r="CV1959" s="18" t="s">
        <v>257</v>
      </c>
      <c r="CW1959" s="18" t="s">
        <v>257</v>
      </c>
      <c r="CX1959" s="18" t="s">
        <v>2305</v>
      </c>
      <c r="CY1959" s="18" t="s">
        <v>295</v>
      </c>
      <c r="CZ1959" s="18">
        <v>1.9193954659949601E-2</v>
      </c>
      <c r="DA1959" s="18" t="s">
        <v>2345</v>
      </c>
      <c r="DB1959" s="18" t="s">
        <v>479</v>
      </c>
      <c r="DC1959" s="18">
        <v>4</v>
      </c>
      <c r="DD1959" s="18" t="s">
        <v>2346</v>
      </c>
      <c r="DE1959" s="18" t="s">
        <v>595</v>
      </c>
      <c r="DF1959" s="18">
        <v>5.3803526448362698E-2</v>
      </c>
      <c r="DG1959" s="18">
        <v>3.4609571790000002E-2</v>
      </c>
      <c r="DH1959" s="18">
        <v>3.4609571790000002E-2</v>
      </c>
      <c r="DI1959" s="18" t="s">
        <v>501</v>
      </c>
      <c r="DJ1959" s="18">
        <v>1</v>
      </c>
      <c r="DK1959" s="18" t="s">
        <v>2175</v>
      </c>
      <c r="DL1959" s="18" t="s">
        <v>257</v>
      </c>
      <c r="DM1959" s="18" t="s">
        <v>257</v>
      </c>
      <c r="DN1959" s="18" t="s">
        <v>2305</v>
      </c>
      <c r="DO1959" s="56"/>
      <c r="DP1959" s="56"/>
      <c r="DQ1959" s="56"/>
      <c r="DR1959" s="56"/>
      <c r="DS1959" s="56"/>
      <c r="DT1959" s="56"/>
      <c r="DU1959" s="56">
        <v>0</v>
      </c>
      <c r="DV1959" s="56"/>
      <c r="DW1959" s="56"/>
      <c r="DX1959" s="56"/>
      <c r="DY1959" s="56"/>
      <c r="DZ1959" s="56"/>
      <c r="EA1959" s="56"/>
      <c r="EB1959" s="56"/>
      <c r="EC1959" s="56"/>
      <c r="ED1959" s="56"/>
      <c r="EE1959" s="56"/>
      <c r="EF1959" s="56"/>
      <c r="EG1959" s="56"/>
      <c r="EH1959" s="18" t="s">
        <v>2348</v>
      </c>
      <c r="EI1959" s="18">
        <f t="array" ref="EI1959">IF(SUMPRODUCT(--(DO1959:DS1959&lt;&gt;""))=0, 0,1)</f>
        <v>0</v>
      </c>
      <c r="EJ1959" s="18">
        <f t="array" ref="EJ1959">IF(SUMPRODUCT(--(DT1959:EG1959&lt;&gt;""))=0, 0,1)</f>
        <v>1</v>
      </c>
      <c r="EK1959" s="18" cm="1">
        <f t="array" ref="EK1959">IF(SUMPRODUCT(--(EC1959:EG1959&lt;&gt;""))=0, 0,1)</f>
        <v>0</v>
      </c>
      <c r="EL1959" s="18">
        <f t="array" ref="EL1959">IF(SUMPRODUCT(--(EE1959:EG1959&lt;&gt;""))=0, 0,1)</f>
        <v>0</v>
      </c>
      <c r="EM1959" s="18">
        <f t="shared" si="415"/>
        <v>0</v>
      </c>
      <c r="EN1959" s="18" t="str">
        <f t="shared" si="416"/>
        <v>NA</v>
      </c>
      <c r="EO1959" s="18">
        <f t="shared" si="417"/>
        <v>0</v>
      </c>
      <c r="EP1959" s="18" t="str">
        <f t="shared" si="419"/>
        <v>NA</v>
      </c>
      <c r="EQ1959" s="18" t="str">
        <f t="shared" si="422"/>
        <v>NA</v>
      </c>
      <c r="ER1959" s="18" t="s">
        <v>2082</v>
      </c>
      <c r="ES1959" s="59">
        <v>43937</v>
      </c>
      <c r="ET1959" s="18"/>
      <c r="EU1959" s="18"/>
    </row>
    <row r="1960" spans="1:151" s="1" customFormat="1" ht="15.75" customHeight="1" x14ac:dyDescent="0.2">
      <c r="A1960" s="5" t="s">
        <v>2339</v>
      </c>
      <c r="B1960" s="24" t="s">
        <v>2319</v>
      </c>
      <c r="C1960" s="56">
        <v>2</v>
      </c>
      <c r="D1960" s="18" t="s">
        <v>2715</v>
      </c>
      <c r="E1960" s="18" t="s">
        <v>2964</v>
      </c>
      <c r="F1960" s="18" t="s">
        <v>2320</v>
      </c>
      <c r="G1960" s="18" t="s">
        <v>467</v>
      </c>
      <c r="H1960" s="18" t="s">
        <v>1199</v>
      </c>
      <c r="I1960" s="18" t="s">
        <v>552</v>
      </c>
      <c r="J1960" s="18" t="s">
        <v>257</v>
      </c>
      <c r="K1960" s="18" t="s">
        <v>257</v>
      </c>
      <c r="L1960" s="18" t="s">
        <v>257</v>
      </c>
      <c r="M1960" s="18" t="s">
        <v>253</v>
      </c>
      <c r="N1960" s="56">
        <v>74</v>
      </c>
      <c r="O1960" s="18" t="s">
        <v>1524</v>
      </c>
      <c r="P1960" s="18" t="s">
        <v>2128</v>
      </c>
      <c r="Q1960" s="18" t="s">
        <v>254</v>
      </c>
      <c r="R1960" s="18" t="s">
        <v>2340</v>
      </c>
      <c r="S1960" s="18" t="s">
        <v>2341</v>
      </c>
      <c r="T1960" s="18" t="s">
        <v>2342</v>
      </c>
      <c r="U1960" s="26" t="s">
        <v>257</v>
      </c>
      <c r="V1960" s="26" t="s">
        <v>257</v>
      </c>
      <c r="W1960" s="26" t="s">
        <v>257</v>
      </c>
      <c r="X1960" s="18" t="s">
        <v>2324</v>
      </c>
      <c r="Y1960" s="18" t="s">
        <v>2350</v>
      </c>
      <c r="Z1960" s="18" t="s">
        <v>2182</v>
      </c>
      <c r="AA1960" s="18" t="s">
        <v>257</v>
      </c>
      <c r="AB1960" s="18">
        <v>100</v>
      </c>
      <c r="AC1960" s="18" t="s">
        <v>595</v>
      </c>
      <c r="AD1960" s="18" t="s">
        <v>595</v>
      </c>
      <c r="AE1960" s="18" t="s">
        <v>595</v>
      </c>
      <c r="AF1960" s="18" t="s">
        <v>595</v>
      </c>
      <c r="AG1960" s="18" t="s">
        <v>595</v>
      </c>
      <c r="AH1960" s="18" t="s">
        <v>595</v>
      </c>
      <c r="AI1960" s="18">
        <v>16.04</v>
      </c>
      <c r="AJ1960" s="18" t="s">
        <v>522</v>
      </c>
      <c r="AK1960" s="18">
        <v>16.04</v>
      </c>
      <c r="AL1960" s="18" t="s">
        <v>2344</v>
      </c>
      <c r="AM1960" s="18"/>
      <c r="AN1960" s="18"/>
      <c r="AO1960" s="18"/>
      <c r="AP1960" s="18"/>
      <c r="AQ1960" s="18"/>
      <c r="AR1960" s="18"/>
      <c r="AS1960" s="18"/>
      <c r="AT1960" s="18"/>
      <c r="AU1960" s="18"/>
      <c r="AV1960" s="18"/>
      <c r="AW1960" s="18"/>
      <c r="AX1960" s="18"/>
      <c r="AY1960" s="18"/>
      <c r="AZ1960" s="18"/>
      <c r="BA1960" s="18"/>
      <c r="BB1960" s="18"/>
      <c r="BC1960" s="18"/>
      <c r="BD1960" s="18"/>
      <c r="BE1960" s="18"/>
      <c r="BF1960" s="18"/>
      <c r="BG1960" s="18"/>
      <c r="BH1960" s="18"/>
      <c r="BI1960" s="18"/>
      <c r="BJ1960" s="18"/>
      <c r="BK1960" s="18"/>
      <c r="BL1960" s="18"/>
      <c r="BM1960" s="18"/>
      <c r="BN1960" s="18"/>
      <c r="BO1960" s="18"/>
      <c r="BP1960" s="18"/>
      <c r="BQ1960" s="18"/>
      <c r="BR1960" s="18"/>
      <c r="BS1960" s="18"/>
      <c r="BT1960" s="18"/>
      <c r="BU1960" s="18"/>
      <c r="BV1960" s="18"/>
      <c r="BW1960" s="18"/>
      <c r="BX1960" s="18"/>
      <c r="BY1960" s="18"/>
      <c r="BZ1960" s="18"/>
      <c r="CA1960" s="18"/>
      <c r="CB1960" s="18"/>
      <c r="CC1960" s="18"/>
      <c r="CD1960" s="18"/>
      <c r="CE1960" s="18"/>
      <c r="CF1960" s="18"/>
      <c r="CG1960" s="18"/>
      <c r="CH1960" s="18"/>
      <c r="CI1960" s="18" t="s">
        <v>296</v>
      </c>
      <c r="CJ1960" s="18">
        <v>-0.12151515151515099</v>
      </c>
      <c r="CK1960" s="18" t="s">
        <v>2345</v>
      </c>
      <c r="CL1960" s="18" t="s">
        <v>479</v>
      </c>
      <c r="CM1960" s="18">
        <v>4</v>
      </c>
      <c r="CN1960" s="18" t="s">
        <v>2346</v>
      </c>
      <c r="CO1960" s="18" t="s">
        <v>595</v>
      </c>
      <c r="CP1960" s="18">
        <v>-0.13969696969696899</v>
      </c>
      <c r="CQ1960" s="18">
        <v>1.818181818E-2</v>
      </c>
      <c r="CR1960" s="18">
        <v>1.818181818E-2</v>
      </c>
      <c r="CS1960" s="18" t="s">
        <v>501</v>
      </c>
      <c r="CT1960" s="18">
        <v>1</v>
      </c>
      <c r="CU1960" s="18" t="s">
        <v>2175</v>
      </c>
      <c r="CV1960" s="18" t="s">
        <v>257</v>
      </c>
      <c r="CW1960" s="18" t="s">
        <v>257</v>
      </c>
      <c r="CX1960" s="18" t="s">
        <v>2305</v>
      </c>
      <c r="CY1960" s="18" t="s">
        <v>295</v>
      </c>
      <c r="CZ1960" s="18">
        <v>5.0780856423173801E-2</v>
      </c>
      <c r="DA1960" s="18" t="s">
        <v>2345</v>
      </c>
      <c r="DB1960" s="18" t="s">
        <v>479</v>
      </c>
      <c r="DC1960" s="18">
        <v>4</v>
      </c>
      <c r="DD1960" s="18" t="s">
        <v>2346</v>
      </c>
      <c r="DE1960" s="18" t="s">
        <v>595</v>
      </c>
      <c r="DF1960" s="18">
        <v>2.9168765743073002E-2</v>
      </c>
      <c r="DG1960" s="18">
        <v>0.01</v>
      </c>
      <c r="DH1960" s="18">
        <v>0.01</v>
      </c>
      <c r="DI1960" s="18" t="s">
        <v>501</v>
      </c>
      <c r="DJ1960" s="18">
        <v>1</v>
      </c>
      <c r="DK1960" s="18" t="s">
        <v>2175</v>
      </c>
      <c r="DL1960" s="18" t="s">
        <v>257</v>
      </c>
      <c r="DM1960" s="18" t="s">
        <v>257</v>
      </c>
      <c r="DN1960" s="18" t="s">
        <v>2305</v>
      </c>
      <c r="DO1960" s="56"/>
      <c r="DP1960" s="56"/>
      <c r="DQ1960" s="56"/>
      <c r="DR1960" s="56"/>
      <c r="DS1960" s="56"/>
      <c r="DT1960" s="56"/>
      <c r="DU1960" s="56">
        <v>1</v>
      </c>
      <c r="DV1960" s="56"/>
      <c r="DW1960" s="56"/>
      <c r="DX1960" s="56"/>
      <c r="DY1960" s="56"/>
      <c r="DZ1960" s="56"/>
      <c r="EA1960" s="56"/>
      <c r="EB1960" s="56"/>
      <c r="EC1960" s="56"/>
      <c r="ED1960" s="56"/>
      <c r="EE1960" s="56"/>
      <c r="EF1960" s="56"/>
      <c r="EG1960" s="56"/>
      <c r="EH1960" s="18" t="s">
        <v>2348</v>
      </c>
      <c r="EI1960" s="18">
        <f t="array" ref="EI1960">IF(SUMPRODUCT(--(DO1960:DS1960&lt;&gt;""))=0, 0,1)</f>
        <v>0</v>
      </c>
      <c r="EJ1960" s="18">
        <f t="array" ref="EJ1960">IF(SUMPRODUCT(--(DT1960:EG1960&lt;&gt;""))=0, 0,1)</f>
        <v>1</v>
      </c>
      <c r="EK1960" s="18" cm="1">
        <f t="array" ref="EK1960">IF(SUMPRODUCT(--(EC1960:EG1960&lt;&gt;""))=0, 0,1)</f>
        <v>0</v>
      </c>
      <c r="EL1960" s="18">
        <f t="array" ref="EL1960">IF(SUMPRODUCT(--(EE1960:EG1960&lt;&gt;""))=0, 0,1)</f>
        <v>0</v>
      </c>
      <c r="EM1960" s="18">
        <f t="shared" si="415"/>
        <v>1</v>
      </c>
      <c r="EN1960" s="18" t="str">
        <f t="shared" si="416"/>
        <v>NA</v>
      </c>
      <c r="EO1960" s="18">
        <f t="shared" si="417"/>
        <v>1</v>
      </c>
      <c r="EP1960" s="18" t="str">
        <f t="shared" si="419"/>
        <v>NA</v>
      </c>
      <c r="EQ1960" s="18">
        <f t="shared" si="422"/>
        <v>0</v>
      </c>
      <c r="ER1960" s="18" t="s">
        <v>2082</v>
      </c>
      <c r="ES1960" s="59">
        <v>43937</v>
      </c>
      <c r="ET1960" s="18"/>
      <c r="EU1960" s="18"/>
    </row>
    <row r="1961" spans="1:151" s="1" customFormat="1" ht="15.75" customHeight="1" x14ac:dyDescent="0.2">
      <c r="A1961" s="5" t="s">
        <v>2339</v>
      </c>
      <c r="B1961" s="24" t="s">
        <v>2319</v>
      </c>
      <c r="C1961" s="56">
        <v>2</v>
      </c>
      <c r="D1961" s="18" t="s">
        <v>2716</v>
      </c>
      <c r="E1961" s="18" t="s">
        <v>2964</v>
      </c>
      <c r="F1961" s="18" t="s">
        <v>2320</v>
      </c>
      <c r="G1961" s="18" t="s">
        <v>467</v>
      </c>
      <c r="H1961" s="18" t="s">
        <v>1199</v>
      </c>
      <c r="I1961" s="18" t="s">
        <v>552</v>
      </c>
      <c r="J1961" s="18" t="s">
        <v>257</v>
      </c>
      <c r="K1961" s="18" t="s">
        <v>257</v>
      </c>
      <c r="L1961" s="18" t="s">
        <v>257</v>
      </c>
      <c r="M1961" s="18" t="s">
        <v>253</v>
      </c>
      <c r="N1961" s="56">
        <v>74</v>
      </c>
      <c r="O1961" s="18" t="s">
        <v>1524</v>
      </c>
      <c r="P1961" s="18" t="s">
        <v>2128</v>
      </c>
      <c r="Q1961" s="18" t="s">
        <v>254</v>
      </c>
      <c r="R1961" s="18" t="s">
        <v>2340</v>
      </c>
      <c r="S1961" s="18" t="s">
        <v>2341</v>
      </c>
      <c r="T1961" s="18" t="s">
        <v>2342</v>
      </c>
      <c r="U1961" s="26" t="s">
        <v>257</v>
      </c>
      <c r="V1961" s="26" t="s">
        <v>257</v>
      </c>
      <c r="W1961" s="26" t="s">
        <v>257</v>
      </c>
      <c r="X1961" s="18" t="s">
        <v>2324</v>
      </c>
      <c r="Y1961" s="18" t="s">
        <v>2350</v>
      </c>
      <c r="Z1961" s="18" t="s">
        <v>2182</v>
      </c>
      <c r="AA1961" s="18" t="s">
        <v>257</v>
      </c>
      <c r="AB1961" s="18">
        <v>100</v>
      </c>
      <c r="AC1961" s="18" t="s">
        <v>595</v>
      </c>
      <c r="AD1961" s="18" t="s">
        <v>595</v>
      </c>
      <c r="AE1961" s="18" t="s">
        <v>595</v>
      </c>
      <c r="AF1961" s="18" t="s">
        <v>595</v>
      </c>
      <c r="AG1961" s="18" t="s">
        <v>595</v>
      </c>
      <c r="AH1961" s="18" t="s">
        <v>595</v>
      </c>
      <c r="AI1961" s="18">
        <v>16.04</v>
      </c>
      <c r="AJ1961" s="18" t="s">
        <v>522</v>
      </c>
      <c r="AK1961" s="18">
        <v>16.04</v>
      </c>
      <c r="AL1961" s="18" t="s">
        <v>2344</v>
      </c>
      <c r="AM1961" s="18"/>
      <c r="AN1961" s="18"/>
      <c r="AO1961" s="18"/>
      <c r="AP1961" s="18"/>
      <c r="AQ1961" s="18"/>
      <c r="AR1961" s="18"/>
      <c r="AS1961" s="18"/>
      <c r="AT1961" s="18"/>
      <c r="AU1961" s="18"/>
      <c r="AV1961" s="18"/>
      <c r="AW1961" s="18"/>
      <c r="AX1961" s="18"/>
      <c r="AY1961" s="18"/>
      <c r="AZ1961" s="18"/>
      <c r="BA1961" s="18"/>
      <c r="BB1961" s="18"/>
      <c r="BC1961" s="18"/>
      <c r="BD1961" s="18"/>
      <c r="BE1961" s="18"/>
      <c r="BF1961" s="18"/>
      <c r="BG1961" s="18"/>
      <c r="BH1961" s="18"/>
      <c r="BI1961" s="18"/>
      <c r="BJ1961" s="18"/>
      <c r="BK1961" s="18"/>
      <c r="BL1961" s="18"/>
      <c r="BM1961" s="18"/>
      <c r="BN1961" s="18"/>
      <c r="BO1961" s="18"/>
      <c r="BP1961" s="18"/>
      <c r="BQ1961" s="18"/>
      <c r="BR1961" s="18"/>
      <c r="BS1961" s="18"/>
      <c r="BT1961" s="18"/>
      <c r="BU1961" s="18"/>
      <c r="BV1961" s="18"/>
      <c r="BW1961" s="18"/>
      <c r="BX1961" s="18"/>
      <c r="BY1961" s="18"/>
      <c r="BZ1961" s="18"/>
      <c r="CA1961" s="18"/>
      <c r="CB1961" s="18"/>
      <c r="CC1961" s="18"/>
      <c r="CD1961" s="18"/>
      <c r="CE1961" s="18"/>
      <c r="CF1961" s="18"/>
      <c r="CG1961" s="18"/>
      <c r="CH1961" s="18"/>
      <c r="CI1961" s="18" t="s">
        <v>296</v>
      </c>
      <c r="CJ1961" s="18">
        <v>-0.123939393939393</v>
      </c>
      <c r="CK1961" s="18" t="s">
        <v>2345</v>
      </c>
      <c r="CL1961" s="18" t="s">
        <v>479</v>
      </c>
      <c r="CM1961" s="18">
        <v>4</v>
      </c>
      <c r="CN1961" s="18" t="s">
        <v>2346</v>
      </c>
      <c r="CO1961" s="18" t="s">
        <v>595</v>
      </c>
      <c r="CP1961" s="18">
        <v>-0.15242424242424199</v>
      </c>
      <c r="CQ1961" s="18">
        <v>2.8484848480000002E-2</v>
      </c>
      <c r="CR1961" s="18">
        <v>2.8484848480000002E-2</v>
      </c>
      <c r="CS1961" s="18" t="s">
        <v>501</v>
      </c>
      <c r="CT1961" s="18">
        <v>1</v>
      </c>
      <c r="CU1961" s="18" t="s">
        <v>2175</v>
      </c>
      <c r="CV1961" s="18" t="s">
        <v>257</v>
      </c>
      <c r="CW1961" s="18" t="s">
        <v>257</v>
      </c>
      <c r="CX1961" s="18" t="s">
        <v>2305</v>
      </c>
      <c r="CY1961" s="18" t="s">
        <v>295</v>
      </c>
      <c r="CZ1961" s="18">
        <v>6.2871536523929406E-2</v>
      </c>
      <c r="DA1961" s="18" t="s">
        <v>2345</v>
      </c>
      <c r="DB1961" s="18" t="s">
        <v>479</v>
      </c>
      <c r="DC1961" s="18">
        <v>4</v>
      </c>
      <c r="DD1961" s="18" t="s">
        <v>2346</v>
      </c>
      <c r="DE1961" s="18" t="s">
        <v>595</v>
      </c>
      <c r="DF1961" s="18">
        <v>8.9017632241813596E-2</v>
      </c>
      <c r="DG1961" s="18">
        <v>2.6146095720000002E-2</v>
      </c>
      <c r="DH1961" s="18">
        <v>2.6146095720000002E-2</v>
      </c>
      <c r="DI1961" s="18" t="s">
        <v>501</v>
      </c>
      <c r="DJ1961" s="18">
        <v>1</v>
      </c>
      <c r="DK1961" s="18" t="s">
        <v>2175</v>
      </c>
      <c r="DL1961" s="18" t="s">
        <v>257</v>
      </c>
      <c r="DM1961" s="18" t="s">
        <v>257</v>
      </c>
      <c r="DN1961" s="18" t="s">
        <v>2305</v>
      </c>
      <c r="DO1961" s="56"/>
      <c r="DP1961" s="56"/>
      <c r="DQ1961" s="56"/>
      <c r="DR1961" s="56"/>
      <c r="DS1961" s="56"/>
      <c r="DT1961" s="56"/>
      <c r="DU1961" s="56">
        <v>1</v>
      </c>
      <c r="DV1961" s="56"/>
      <c r="DW1961" s="56"/>
      <c r="DX1961" s="56"/>
      <c r="DY1961" s="56"/>
      <c r="DZ1961" s="56"/>
      <c r="EA1961" s="56"/>
      <c r="EB1961" s="56"/>
      <c r="EC1961" s="56"/>
      <c r="ED1961" s="56"/>
      <c r="EE1961" s="56"/>
      <c r="EF1961" s="56"/>
      <c r="EG1961" s="56"/>
      <c r="EH1961" s="18" t="s">
        <v>2348</v>
      </c>
      <c r="EI1961" s="18">
        <f t="array" ref="EI1961">IF(SUMPRODUCT(--(DO1961:DS1961&lt;&gt;""))=0, 0,1)</f>
        <v>0</v>
      </c>
      <c r="EJ1961" s="18">
        <f t="array" ref="EJ1961">IF(SUMPRODUCT(--(DT1961:EG1961&lt;&gt;""))=0, 0,1)</f>
        <v>1</v>
      </c>
      <c r="EK1961" s="18" cm="1">
        <f t="array" ref="EK1961">IF(SUMPRODUCT(--(EC1961:EG1961&lt;&gt;""))=0, 0,1)</f>
        <v>0</v>
      </c>
      <c r="EL1961" s="18">
        <f t="array" ref="EL1961">IF(SUMPRODUCT(--(EE1961:EG1961&lt;&gt;""))=0, 0,1)</f>
        <v>0</v>
      </c>
      <c r="EM1961" s="18">
        <f t="shared" si="415"/>
        <v>1</v>
      </c>
      <c r="EN1961" s="18" t="str">
        <f t="shared" si="416"/>
        <v>NA</v>
      </c>
      <c r="EO1961" s="18">
        <f t="shared" si="417"/>
        <v>1</v>
      </c>
      <c r="EP1961" s="18" t="str">
        <f t="shared" si="419"/>
        <v>NA</v>
      </c>
      <c r="EQ1961" s="18">
        <f t="shared" si="422"/>
        <v>0</v>
      </c>
      <c r="ER1961" s="18" t="s">
        <v>2082</v>
      </c>
      <c r="ES1961" s="59">
        <v>43937</v>
      </c>
      <c r="ET1961" s="18"/>
      <c r="EU1961" s="18"/>
    </row>
    <row r="1962" spans="1:151" s="1" customFormat="1" ht="15.75" customHeight="1" x14ac:dyDescent="0.2">
      <c r="A1962" s="5" t="s">
        <v>2351</v>
      </c>
      <c r="B1962" s="24" t="s">
        <v>2352</v>
      </c>
      <c r="C1962" s="56">
        <v>1</v>
      </c>
      <c r="D1962" s="18" t="s">
        <v>2717</v>
      </c>
      <c r="E1962" s="18" t="s">
        <v>2965</v>
      </c>
      <c r="F1962" s="18" t="s">
        <v>3010</v>
      </c>
      <c r="G1962" s="18" t="s">
        <v>467</v>
      </c>
      <c r="H1962" s="18" t="s">
        <v>1199</v>
      </c>
      <c r="I1962" s="18" t="s">
        <v>552</v>
      </c>
      <c r="J1962" s="18" t="s">
        <v>2353</v>
      </c>
      <c r="K1962" s="18" t="s">
        <v>257</v>
      </c>
      <c r="L1962" s="18" t="s">
        <v>469</v>
      </c>
      <c r="M1962" s="18" t="s">
        <v>253</v>
      </c>
      <c r="N1962" s="56">
        <v>74</v>
      </c>
      <c r="O1962" s="18" t="s">
        <v>2354</v>
      </c>
      <c r="P1962" s="18" t="s">
        <v>2128</v>
      </c>
      <c r="Q1962" s="18" t="s">
        <v>254</v>
      </c>
      <c r="R1962" s="18" t="s">
        <v>2355</v>
      </c>
      <c r="S1962" s="18" t="s">
        <v>2356</v>
      </c>
      <c r="T1962" s="26" t="s">
        <v>257</v>
      </c>
      <c r="U1962" s="26" t="s">
        <v>257</v>
      </c>
      <c r="V1962" s="26" t="s">
        <v>257</v>
      </c>
      <c r="W1962" s="26" t="s">
        <v>257</v>
      </c>
      <c r="X1962" s="18" t="s">
        <v>2357</v>
      </c>
      <c r="Y1962" s="18">
        <v>0.1</v>
      </c>
      <c r="Z1962" s="18" t="s">
        <v>2202</v>
      </c>
      <c r="AA1962" s="18" t="s">
        <v>257</v>
      </c>
      <c r="AB1962" s="57">
        <f t="shared" ref="AB1962:AB2108" si="423">VALUE(Y1962)</f>
        <v>0.1</v>
      </c>
      <c r="AC1962" s="18" t="s">
        <v>479</v>
      </c>
      <c r="AD1962" s="18" t="s">
        <v>595</v>
      </c>
      <c r="AE1962" s="18" t="s">
        <v>595</v>
      </c>
      <c r="AF1962" s="18">
        <v>0.1</v>
      </c>
      <c r="AG1962" s="18">
        <v>0.1</v>
      </c>
      <c r="AH1962" s="18" t="s">
        <v>501</v>
      </c>
      <c r="AI1962" s="18">
        <v>6.25E-2</v>
      </c>
      <c r="AJ1962" s="18" t="s">
        <v>522</v>
      </c>
      <c r="AK1962" s="18">
        <v>6.25E-2</v>
      </c>
      <c r="AL1962" s="18" t="s">
        <v>2358</v>
      </c>
      <c r="AM1962" s="18" t="s">
        <v>2039</v>
      </c>
      <c r="AN1962" s="18">
        <v>89</v>
      </c>
      <c r="AO1962" s="18" t="s">
        <v>2262</v>
      </c>
      <c r="AP1962" s="18" t="s">
        <v>479</v>
      </c>
      <c r="AQ1962" s="18">
        <v>12</v>
      </c>
      <c r="AR1962" s="18" t="s">
        <v>2359</v>
      </c>
      <c r="AS1962" s="18" t="s">
        <v>595</v>
      </c>
      <c r="AT1962" s="18" t="s">
        <v>595</v>
      </c>
      <c r="AU1962" s="18">
        <v>10</v>
      </c>
      <c r="AV1962" s="18">
        <v>10</v>
      </c>
      <c r="AW1962" s="18" t="s">
        <v>501</v>
      </c>
      <c r="AX1962" s="18">
        <v>1.5</v>
      </c>
      <c r="AY1962" s="18" t="s">
        <v>2264</v>
      </c>
      <c r="AZ1962" s="18" t="s">
        <v>257</v>
      </c>
      <c r="BA1962" s="18" t="s">
        <v>257</v>
      </c>
      <c r="BB1962" s="18" t="s">
        <v>2360</v>
      </c>
      <c r="BC1962" s="18"/>
      <c r="BD1962" s="18"/>
      <c r="BE1962" s="18"/>
      <c r="BF1962" s="18"/>
      <c r="BG1962" s="18"/>
      <c r="BH1962" s="18"/>
      <c r="BI1962" s="18"/>
      <c r="BJ1962" s="18"/>
      <c r="BK1962" s="18"/>
      <c r="BL1962" s="18"/>
      <c r="BM1962" s="18"/>
      <c r="BN1962" s="18"/>
      <c r="BO1962" s="18"/>
      <c r="BP1962" s="18"/>
      <c r="BQ1962" s="18"/>
      <c r="BR1962" s="18"/>
      <c r="BS1962" s="18"/>
      <c r="BT1962" s="18"/>
      <c r="BU1962" s="18"/>
      <c r="BV1962" s="18"/>
      <c r="BW1962" s="18"/>
      <c r="BX1962" s="18"/>
      <c r="BY1962" s="18"/>
      <c r="BZ1962" s="18"/>
      <c r="CA1962" s="18"/>
      <c r="CB1962" s="18"/>
      <c r="CC1962" s="18"/>
      <c r="CD1962" s="18"/>
      <c r="CE1962" s="18"/>
      <c r="CF1962" s="18"/>
      <c r="CG1962" s="18"/>
      <c r="CH1962" s="18"/>
      <c r="CI1962" s="18"/>
      <c r="CJ1962" s="18"/>
      <c r="CK1962" s="18"/>
      <c r="CL1962" s="18"/>
      <c r="CM1962" s="18"/>
      <c r="CN1962" s="18"/>
      <c r="CO1962" s="18"/>
      <c r="CP1962" s="18"/>
      <c r="CQ1962" s="18"/>
      <c r="CR1962" s="18"/>
      <c r="CS1962" s="18"/>
      <c r="CT1962" s="18"/>
      <c r="CU1962" s="18"/>
      <c r="CV1962" s="18"/>
      <c r="CW1962" s="18"/>
      <c r="CX1962" s="18"/>
      <c r="CY1962" s="18"/>
      <c r="CZ1962" s="18"/>
      <c r="DA1962" s="18"/>
      <c r="DB1962" s="18"/>
      <c r="DC1962" s="18"/>
      <c r="DD1962" s="18"/>
      <c r="DE1962" s="18"/>
      <c r="DF1962" s="18"/>
      <c r="DG1962" s="18"/>
      <c r="DH1962" s="18"/>
      <c r="DI1962" s="18"/>
      <c r="DJ1962" s="18"/>
      <c r="DK1962" s="18"/>
      <c r="DL1962" s="18"/>
      <c r="DM1962" s="18"/>
      <c r="DN1962" s="18"/>
      <c r="DO1962" s="56"/>
      <c r="DP1962" s="56"/>
      <c r="DQ1962" s="56"/>
      <c r="DR1962" s="56"/>
      <c r="DS1962" s="56"/>
      <c r="DT1962" s="56"/>
      <c r="DU1962" s="56"/>
      <c r="DV1962" s="56"/>
      <c r="DW1962" s="56"/>
      <c r="DX1962" s="56">
        <v>0</v>
      </c>
      <c r="DY1962" s="56"/>
      <c r="DZ1962" s="56"/>
      <c r="EA1962" s="56"/>
      <c r="EB1962" s="56"/>
      <c r="EC1962" s="56"/>
      <c r="ED1962" s="56"/>
      <c r="EE1962" s="56"/>
      <c r="EF1962" s="56"/>
      <c r="EG1962" s="56"/>
      <c r="EH1962" s="18"/>
      <c r="EI1962" s="18">
        <f t="array" ref="EI1962">IF(SUMPRODUCT(--(DO1962:DS1962&lt;&gt;""))=0, 0,1)</f>
        <v>0</v>
      </c>
      <c r="EJ1962" s="18">
        <f t="array" ref="EJ1962">IF(SUMPRODUCT(--(DT1962:EG1962&lt;&gt;""))=0, 0,1)</f>
        <v>1</v>
      </c>
      <c r="EK1962" s="18" cm="1">
        <f t="array" ref="EK1962">IF(SUMPRODUCT(--(EC1962:EG1962&lt;&gt;""))=0, 0,1)</f>
        <v>0</v>
      </c>
      <c r="EL1962" s="18">
        <f t="array" ref="EL1962">IF(SUMPRODUCT(--(EE1962:EG1962&lt;&gt;""))=0, 0,1)</f>
        <v>0</v>
      </c>
      <c r="EM1962" s="18">
        <f t="shared" si="415"/>
        <v>0</v>
      </c>
      <c r="EN1962" s="18" t="str">
        <f t="shared" si="416"/>
        <v>NA</v>
      </c>
      <c r="EO1962" s="18">
        <f t="shared" si="417"/>
        <v>0</v>
      </c>
      <c r="EP1962" s="18" t="str">
        <f t="shared" si="419"/>
        <v>NA</v>
      </c>
      <c r="EQ1962" s="18" t="str">
        <f t="shared" si="422"/>
        <v>NA</v>
      </c>
      <c r="ER1962" s="18" t="s">
        <v>2084</v>
      </c>
      <c r="ES1962" s="59">
        <v>43950</v>
      </c>
      <c r="ET1962" s="18" t="s">
        <v>2361</v>
      </c>
      <c r="EU1962" s="18"/>
    </row>
    <row r="1963" spans="1:151" s="1" customFormat="1" ht="15.75" customHeight="1" x14ac:dyDescent="0.2">
      <c r="A1963" s="5" t="s">
        <v>2351</v>
      </c>
      <c r="B1963" s="24" t="s">
        <v>2352</v>
      </c>
      <c r="C1963" s="56">
        <v>1</v>
      </c>
      <c r="D1963" s="18" t="s">
        <v>2718</v>
      </c>
      <c r="E1963" s="18" t="s">
        <v>2966</v>
      </c>
      <c r="F1963" s="18" t="s">
        <v>3010</v>
      </c>
      <c r="G1963" s="18" t="s">
        <v>467</v>
      </c>
      <c r="H1963" s="18" t="s">
        <v>1199</v>
      </c>
      <c r="I1963" s="18" t="s">
        <v>552</v>
      </c>
      <c r="J1963" s="18" t="s">
        <v>2353</v>
      </c>
      <c r="K1963" s="18" t="s">
        <v>257</v>
      </c>
      <c r="L1963" s="18" t="s">
        <v>469</v>
      </c>
      <c r="M1963" s="18" t="s">
        <v>253</v>
      </c>
      <c r="N1963" s="56">
        <v>74</v>
      </c>
      <c r="O1963" s="18" t="s">
        <v>2354</v>
      </c>
      <c r="P1963" s="18" t="s">
        <v>2128</v>
      </c>
      <c r="Q1963" s="18" t="s">
        <v>254</v>
      </c>
      <c r="R1963" s="18" t="s">
        <v>2355</v>
      </c>
      <c r="S1963" s="18" t="s">
        <v>2356</v>
      </c>
      <c r="T1963" s="26" t="s">
        <v>257</v>
      </c>
      <c r="U1963" s="26" t="s">
        <v>257</v>
      </c>
      <c r="V1963" s="26" t="s">
        <v>257</v>
      </c>
      <c r="W1963" s="26" t="s">
        <v>257</v>
      </c>
      <c r="X1963" s="18" t="s">
        <v>2357</v>
      </c>
      <c r="Y1963" s="18">
        <v>5.6</v>
      </c>
      <c r="Z1963" s="18" t="s">
        <v>2202</v>
      </c>
      <c r="AA1963" s="18" t="s">
        <v>257</v>
      </c>
      <c r="AB1963" s="57">
        <f t="shared" si="423"/>
        <v>5.6</v>
      </c>
      <c r="AC1963" s="18" t="s">
        <v>479</v>
      </c>
      <c r="AD1963" s="18" t="s">
        <v>595</v>
      </c>
      <c r="AE1963" s="18" t="s">
        <v>595</v>
      </c>
      <c r="AF1963" s="18">
        <v>0.5</v>
      </c>
      <c r="AG1963" s="18">
        <v>0.5</v>
      </c>
      <c r="AH1963" s="18" t="s">
        <v>501</v>
      </c>
      <c r="AI1963" s="18">
        <v>6.25E-2</v>
      </c>
      <c r="AJ1963" s="18" t="s">
        <v>522</v>
      </c>
      <c r="AK1963" s="18">
        <v>6.25E-2</v>
      </c>
      <c r="AL1963" s="18"/>
      <c r="AM1963" s="18" t="s">
        <v>2039</v>
      </c>
      <c r="AN1963" s="18">
        <v>89</v>
      </c>
      <c r="AO1963" s="18" t="s">
        <v>2262</v>
      </c>
      <c r="AP1963" s="18" t="s">
        <v>479</v>
      </c>
      <c r="AQ1963" s="18">
        <v>12</v>
      </c>
      <c r="AR1963" s="18" t="s">
        <v>2359</v>
      </c>
      <c r="AS1963" s="18" t="s">
        <v>595</v>
      </c>
      <c r="AT1963" s="18" t="s">
        <v>595</v>
      </c>
      <c r="AU1963" s="18">
        <v>12</v>
      </c>
      <c r="AV1963" s="18">
        <v>12</v>
      </c>
      <c r="AW1963" s="18" t="s">
        <v>501</v>
      </c>
      <c r="AX1963" s="18">
        <v>1.5</v>
      </c>
      <c r="AY1963" s="18" t="s">
        <v>2264</v>
      </c>
      <c r="AZ1963" s="18" t="s">
        <v>257</v>
      </c>
      <c r="BA1963" s="18" t="s">
        <v>257</v>
      </c>
      <c r="BB1963" s="18" t="s">
        <v>2360</v>
      </c>
      <c r="BC1963" s="18"/>
      <c r="BD1963" s="18"/>
      <c r="BE1963" s="18"/>
      <c r="BF1963" s="18"/>
      <c r="BG1963" s="18"/>
      <c r="BH1963" s="18"/>
      <c r="BI1963" s="18"/>
      <c r="BJ1963" s="18"/>
      <c r="BK1963" s="18"/>
      <c r="BL1963" s="18"/>
      <c r="BM1963" s="18"/>
      <c r="BN1963" s="18"/>
      <c r="BO1963" s="18"/>
      <c r="BP1963" s="18"/>
      <c r="BQ1963" s="18"/>
      <c r="BR1963" s="18"/>
      <c r="BS1963" s="18"/>
      <c r="BT1963" s="18"/>
      <c r="BU1963" s="18"/>
      <c r="BV1963" s="18"/>
      <c r="BW1963" s="18"/>
      <c r="BX1963" s="18"/>
      <c r="BY1963" s="18"/>
      <c r="BZ1963" s="18"/>
      <c r="CA1963" s="18"/>
      <c r="CB1963" s="18"/>
      <c r="CC1963" s="18"/>
      <c r="CD1963" s="18"/>
      <c r="CE1963" s="18"/>
      <c r="CF1963" s="18"/>
      <c r="CG1963" s="18"/>
      <c r="CH1963" s="18"/>
      <c r="CI1963" s="18"/>
      <c r="CJ1963" s="18"/>
      <c r="CK1963" s="18"/>
      <c r="CL1963" s="18"/>
      <c r="CM1963" s="18"/>
      <c r="CN1963" s="18"/>
      <c r="CO1963" s="18"/>
      <c r="CP1963" s="18"/>
      <c r="CQ1963" s="18"/>
      <c r="CR1963" s="18"/>
      <c r="CS1963" s="18"/>
      <c r="CT1963" s="18"/>
      <c r="CU1963" s="18"/>
      <c r="CV1963" s="18"/>
      <c r="CW1963" s="18"/>
      <c r="CX1963" s="18"/>
      <c r="CY1963" s="18"/>
      <c r="CZ1963" s="18"/>
      <c r="DA1963" s="18"/>
      <c r="DB1963" s="18"/>
      <c r="DC1963" s="18"/>
      <c r="DD1963" s="18"/>
      <c r="DE1963" s="18"/>
      <c r="DF1963" s="18"/>
      <c r="DG1963" s="18"/>
      <c r="DH1963" s="18"/>
      <c r="DI1963" s="18"/>
      <c r="DJ1963" s="18"/>
      <c r="DK1963" s="18"/>
      <c r="DL1963" s="18"/>
      <c r="DM1963" s="18"/>
      <c r="DN1963" s="18"/>
      <c r="DO1963" s="56"/>
      <c r="DP1963" s="56"/>
      <c r="DQ1963" s="56"/>
      <c r="DR1963" s="56"/>
      <c r="DS1963" s="56"/>
      <c r="DT1963" s="56"/>
      <c r="DU1963" s="56"/>
      <c r="DV1963" s="56"/>
      <c r="DW1963" s="56"/>
      <c r="DX1963" s="56">
        <v>0</v>
      </c>
      <c r="DY1963" s="56"/>
      <c r="DZ1963" s="56"/>
      <c r="EA1963" s="56"/>
      <c r="EB1963" s="56"/>
      <c r="EC1963" s="56"/>
      <c r="ED1963" s="56"/>
      <c r="EE1963" s="56"/>
      <c r="EF1963" s="56"/>
      <c r="EG1963" s="56"/>
      <c r="EH1963" s="18"/>
      <c r="EI1963" s="18">
        <f t="array" ref="EI1963">IF(SUMPRODUCT(--(DO1963:DS1963&lt;&gt;""))=0, 0,1)</f>
        <v>0</v>
      </c>
      <c r="EJ1963" s="18">
        <f t="array" ref="EJ1963">IF(SUMPRODUCT(--(DT1963:EG1963&lt;&gt;""))=0, 0,1)</f>
        <v>1</v>
      </c>
      <c r="EK1963" s="18" cm="1">
        <f t="array" ref="EK1963">IF(SUMPRODUCT(--(EC1963:EG1963&lt;&gt;""))=0, 0,1)</f>
        <v>0</v>
      </c>
      <c r="EL1963" s="18">
        <f t="array" ref="EL1963">IF(SUMPRODUCT(--(EE1963:EG1963&lt;&gt;""))=0, 0,1)</f>
        <v>0</v>
      </c>
      <c r="EM1963" s="18">
        <f t="shared" si="415"/>
        <v>0</v>
      </c>
      <c r="EN1963" s="18" t="str">
        <f t="shared" si="416"/>
        <v>NA</v>
      </c>
      <c r="EO1963" s="18">
        <f t="shared" si="417"/>
        <v>0</v>
      </c>
      <c r="EP1963" s="18" t="str">
        <f t="shared" si="419"/>
        <v>NA</v>
      </c>
      <c r="EQ1963" s="18" t="str">
        <f t="shared" si="422"/>
        <v>NA</v>
      </c>
      <c r="ER1963" s="18" t="s">
        <v>2084</v>
      </c>
      <c r="ES1963" s="59">
        <v>43950</v>
      </c>
      <c r="ET1963" s="18"/>
      <c r="EU1963" s="18"/>
    </row>
    <row r="1964" spans="1:151" s="1" customFormat="1" ht="15.75" customHeight="1" x14ac:dyDescent="0.2">
      <c r="A1964" s="5" t="s">
        <v>2351</v>
      </c>
      <c r="B1964" s="24" t="s">
        <v>2352</v>
      </c>
      <c r="C1964" s="56">
        <v>1</v>
      </c>
      <c r="D1964" s="18" t="s">
        <v>2719</v>
      </c>
      <c r="E1964" s="18" t="s">
        <v>2965</v>
      </c>
      <c r="F1964" s="18" t="s">
        <v>3010</v>
      </c>
      <c r="G1964" s="18" t="s">
        <v>467</v>
      </c>
      <c r="H1964" s="18" t="s">
        <v>1199</v>
      </c>
      <c r="I1964" s="18" t="s">
        <v>552</v>
      </c>
      <c r="J1964" s="18" t="s">
        <v>2353</v>
      </c>
      <c r="K1964" s="18" t="s">
        <v>257</v>
      </c>
      <c r="L1964" s="18" t="s">
        <v>469</v>
      </c>
      <c r="M1964" s="18" t="s">
        <v>253</v>
      </c>
      <c r="N1964" s="56">
        <v>74</v>
      </c>
      <c r="O1964" s="18" t="s">
        <v>2354</v>
      </c>
      <c r="P1964" s="18" t="s">
        <v>2128</v>
      </c>
      <c r="Q1964" s="18" t="s">
        <v>254</v>
      </c>
      <c r="R1964" s="18" t="s">
        <v>2355</v>
      </c>
      <c r="S1964" s="18" t="s">
        <v>2356</v>
      </c>
      <c r="T1964" s="26" t="s">
        <v>257</v>
      </c>
      <c r="U1964" s="26" t="s">
        <v>257</v>
      </c>
      <c r="V1964" s="26" t="s">
        <v>257</v>
      </c>
      <c r="W1964" s="26" t="s">
        <v>257</v>
      </c>
      <c r="X1964" s="18" t="s">
        <v>2357</v>
      </c>
      <c r="Y1964" s="18">
        <v>10.8</v>
      </c>
      <c r="Z1964" s="18" t="s">
        <v>2202</v>
      </c>
      <c r="AA1964" s="18" t="s">
        <v>257</v>
      </c>
      <c r="AB1964" s="57">
        <f t="shared" si="423"/>
        <v>10.8</v>
      </c>
      <c r="AC1964" s="18" t="s">
        <v>479</v>
      </c>
      <c r="AD1964" s="18" t="s">
        <v>595</v>
      </c>
      <c r="AE1964" s="18" t="s">
        <v>595</v>
      </c>
      <c r="AF1964" s="18">
        <v>0.5</v>
      </c>
      <c r="AG1964" s="18">
        <v>0.5</v>
      </c>
      <c r="AH1964" s="18" t="s">
        <v>501</v>
      </c>
      <c r="AI1964" s="18">
        <v>6.25E-2</v>
      </c>
      <c r="AJ1964" s="18" t="s">
        <v>522</v>
      </c>
      <c r="AK1964" s="18">
        <v>6.25E-2</v>
      </c>
      <c r="AL1964" s="18"/>
      <c r="AM1964" s="18" t="s">
        <v>2039</v>
      </c>
      <c r="AN1964" s="18">
        <v>75</v>
      </c>
      <c r="AO1964" s="18" t="s">
        <v>2262</v>
      </c>
      <c r="AP1964" s="18" t="s">
        <v>479</v>
      </c>
      <c r="AQ1964" s="18">
        <v>12</v>
      </c>
      <c r="AR1964" s="18" t="s">
        <v>2359</v>
      </c>
      <c r="AS1964" s="18" t="s">
        <v>595</v>
      </c>
      <c r="AT1964" s="18" t="s">
        <v>595</v>
      </c>
      <c r="AU1964" s="18">
        <v>34</v>
      </c>
      <c r="AV1964" s="18">
        <v>34</v>
      </c>
      <c r="AW1964" s="18" t="s">
        <v>501</v>
      </c>
      <c r="AX1964" s="18">
        <v>1.5</v>
      </c>
      <c r="AY1964" s="18" t="s">
        <v>2264</v>
      </c>
      <c r="AZ1964" s="18" t="s">
        <v>257</v>
      </c>
      <c r="BA1964" s="18" t="s">
        <v>257</v>
      </c>
      <c r="BB1964" s="18" t="s">
        <v>2360</v>
      </c>
      <c r="BC1964" s="18"/>
      <c r="BD1964" s="18"/>
      <c r="BE1964" s="18"/>
      <c r="BF1964" s="18"/>
      <c r="BG1964" s="18"/>
      <c r="BH1964" s="18"/>
      <c r="BI1964" s="18"/>
      <c r="BJ1964" s="18"/>
      <c r="BK1964" s="18"/>
      <c r="BL1964" s="18"/>
      <c r="BM1964" s="18"/>
      <c r="BN1964" s="18"/>
      <c r="BO1964" s="18"/>
      <c r="BP1964" s="18"/>
      <c r="BQ1964" s="18"/>
      <c r="BR1964" s="18"/>
      <c r="BS1964" s="18"/>
      <c r="BT1964" s="18"/>
      <c r="BU1964" s="18"/>
      <c r="BV1964" s="18"/>
      <c r="BW1964" s="18"/>
      <c r="BX1964" s="18"/>
      <c r="BY1964" s="18"/>
      <c r="BZ1964" s="18"/>
      <c r="CA1964" s="18"/>
      <c r="CB1964" s="18"/>
      <c r="CC1964" s="18"/>
      <c r="CD1964" s="18"/>
      <c r="CE1964" s="18"/>
      <c r="CF1964" s="18"/>
      <c r="CG1964" s="18"/>
      <c r="CH1964" s="18"/>
      <c r="CI1964" s="18"/>
      <c r="CJ1964" s="18"/>
      <c r="CK1964" s="18"/>
      <c r="CL1964" s="18"/>
      <c r="CM1964" s="18"/>
      <c r="CN1964" s="18"/>
      <c r="CO1964" s="18"/>
      <c r="CP1964" s="18"/>
      <c r="CQ1964" s="18"/>
      <c r="CR1964" s="18"/>
      <c r="CS1964" s="18"/>
      <c r="CT1964" s="18"/>
      <c r="CU1964" s="18"/>
      <c r="CV1964" s="18"/>
      <c r="CW1964" s="18"/>
      <c r="CX1964" s="18"/>
      <c r="CY1964" s="18"/>
      <c r="CZ1964" s="18"/>
      <c r="DA1964" s="18"/>
      <c r="DB1964" s="18"/>
      <c r="DC1964" s="18"/>
      <c r="DD1964" s="18"/>
      <c r="DE1964" s="18"/>
      <c r="DF1964" s="18"/>
      <c r="DG1964" s="18"/>
      <c r="DH1964" s="18"/>
      <c r="DI1964" s="18"/>
      <c r="DJ1964" s="18"/>
      <c r="DK1964" s="18"/>
      <c r="DL1964" s="18"/>
      <c r="DM1964" s="18"/>
      <c r="DN1964" s="18"/>
      <c r="DO1964" s="56"/>
      <c r="DP1964" s="56"/>
      <c r="DQ1964" s="56"/>
      <c r="DR1964" s="56"/>
      <c r="DS1964" s="56"/>
      <c r="DT1964" s="56"/>
      <c r="DU1964" s="56"/>
      <c r="DV1964" s="56"/>
      <c r="DW1964" s="56"/>
      <c r="DX1964" s="56">
        <v>0</v>
      </c>
      <c r="DY1964" s="56"/>
      <c r="DZ1964" s="56"/>
      <c r="EA1964" s="56"/>
      <c r="EB1964" s="56"/>
      <c r="EC1964" s="56"/>
      <c r="ED1964" s="56"/>
      <c r="EE1964" s="56"/>
      <c r="EF1964" s="56"/>
      <c r="EG1964" s="56"/>
      <c r="EH1964" s="18"/>
      <c r="EI1964" s="18">
        <f t="array" ref="EI1964">IF(SUMPRODUCT(--(DO1964:DS1964&lt;&gt;""))=0, 0,1)</f>
        <v>0</v>
      </c>
      <c r="EJ1964" s="18">
        <f t="array" ref="EJ1964">IF(SUMPRODUCT(--(DT1964:EG1964&lt;&gt;""))=0, 0,1)</f>
        <v>1</v>
      </c>
      <c r="EK1964" s="18" cm="1">
        <f t="array" ref="EK1964">IF(SUMPRODUCT(--(EC1964:EG1964&lt;&gt;""))=0, 0,1)</f>
        <v>0</v>
      </c>
      <c r="EL1964" s="18">
        <f t="array" ref="EL1964">IF(SUMPRODUCT(--(EE1964:EG1964&lt;&gt;""))=0, 0,1)</f>
        <v>0</v>
      </c>
      <c r="EM1964" s="18">
        <f t="shared" si="415"/>
        <v>0</v>
      </c>
      <c r="EN1964" s="18" t="str">
        <f t="shared" si="416"/>
        <v>NA</v>
      </c>
      <c r="EO1964" s="18">
        <f t="shared" si="417"/>
        <v>0</v>
      </c>
      <c r="EP1964" s="18" t="str">
        <f t="shared" si="419"/>
        <v>NA</v>
      </c>
      <c r="EQ1964" s="18" t="str">
        <f t="shared" si="422"/>
        <v>NA</v>
      </c>
      <c r="ER1964" s="18" t="s">
        <v>2084</v>
      </c>
      <c r="ES1964" s="59">
        <v>43950</v>
      </c>
      <c r="ET1964" s="18"/>
      <c r="EU1964" s="18"/>
    </row>
    <row r="1965" spans="1:151" s="1" customFormat="1" ht="15.75" customHeight="1" x14ac:dyDescent="0.2">
      <c r="A1965" s="5" t="s">
        <v>2351</v>
      </c>
      <c r="B1965" s="24" t="s">
        <v>2352</v>
      </c>
      <c r="C1965" s="56">
        <v>1</v>
      </c>
      <c r="D1965" s="18" t="s">
        <v>2720</v>
      </c>
      <c r="E1965" s="18" t="s">
        <v>2966</v>
      </c>
      <c r="F1965" s="18" t="s">
        <v>3010</v>
      </c>
      <c r="G1965" s="18" t="s">
        <v>467</v>
      </c>
      <c r="H1965" s="18" t="s">
        <v>1199</v>
      </c>
      <c r="I1965" s="18" t="s">
        <v>552</v>
      </c>
      <c r="J1965" s="18" t="s">
        <v>2353</v>
      </c>
      <c r="K1965" s="18" t="s">
        <v>257</v>
      </c>
      <c r="L1965" s="18" t="s">
        <v>469</v>
      </c>
      <c r="M1965" s="18" t="s">
        <v>253</v>
      </c>
      <c r="N1965" s="56">
        <v>74</v>
      </c>
      <c r="O1965" s="18" t="s">
        <v>2354</v>
      </c>
      <c r="P1965" s="18" t="s">
        <v>2128</v>
      </c>
      <c r="Q1965" s="18" t="s">
        <v>254</v>
      </c>
      <c r="R1965" s="18" t="s">
        <v>2355</v>
      </c>
      <c r="S1965" s="18" t="s">
        <v>2356</v>
      </c>
      <c r="T1965" s="26" t="s">
        <v>257</v>
      </c>
      <c r="U1965" s="26" t="s">
        <v>257</v>
      </c>
      <c r="V1965" s="26" t="s">
        <v>257</v>
      </c>
      <c r="W1965" s="26" t="s">
        <v>257</v>
      </c>
      <c r="X1965" s="18" t="s">
        <v>2357</v>
      </c>
      <c r="Y1965" s="18">
        <v>30.4</v>
      </c>
      <c r="Z1965" s="18" t="s">
        <v>2202</v>
      </c>
      <c r="AA1965" s="18" t="s">
        <v>257</v>
      </c>
      <c r="AB1965" s="57">
        <f t="shared" si="423"/>
        <v>30.4</v>
      </c>
      <c r="AC1965" s="18" t="s">
        <v>479</v>
      </c>
      <c r="AD1965" s="18" t="s">
        <v>595</v>
      </c>
      <c r="AE1965" s="18" t="s">
        <v>595</v>
      </c>
      <c r="AF1965" s="18">
        <v>0.9</v>
      </c>
      <c r="AG1965" s="18">
        <v>0.9</v>
      </c>
      <c r="AH1965" s="18" t="s">
        <v>501</v>
      </c>
      <c r="AI1965" s="18">
        <v>6.25E-2</v>
      </c>
      <c r="AJ1965" s="18" t="s">
        <v>522</v>
      </c>
      <c r="AK1965" s="18">
        <v>6.25E-2</v>
      </c>
      <c r="AL1965" s="18"/>
      <c r="AM1965" s="18" t="s">
        <v>2039</v>
      </c>
      <c r="AN1965" s="18">
        <v>51</v>
      </c>
      <c r="AO1965" s="18" t="s">
        <v>2262</v>
      </c>
      <c r="AP1965" s="18" t="s">
        <v>479</v>
      </c>
      <c r="AQ1965" s="18">
        <v>12</v>
      </c>
      <c r="AR1965" s="18" t="s">
        <v>2359</v>
      </c>
      <c r="AS1965" s="18" t="s">
        <v>595</v>
      </c>
      <c r="AT1965" s="18" t="s">
        <v>595</v>
      </c>
      <c r="AU1965" s="18">
        <v>20</v>
      </c>
      <c r="AV1965" s="18">
        <v>20</v>
      </c>
      <c r="AW1965" s="18" t="s">
        <v>501</v>
      </c>
      <c r="AX1965" s="18">
        <v>1.5</v>
      </c>
      <c r="AY1965" s="18" t="s">
        <v>2264</v>
      </c>
      <c r="AZ1965" s="18" t="s">
        <v>257</v>
      </c>
      <c r="BA1965" s="18" t="s">
        <v>257</v>
      </c>
      <c r="BB1965" s="18" t="s">
        <v>2360</v>
      </c>
      <c r="BC1965" s="18"/>
      <c r="BD1965" s="18"/>
      <c r="BE1965" s="18"/>
      <c r="BF1965" s="18"/>
      <c r="BG1965" s="18"/>
      <c r="BH1965" s="18"/>
      <c r="BI1965" s="18"/>
      <c r="BJ1965" s="18"/>
      <c r="BK1965" s="18"/>
      <c r="BL1965" s="18"/>
      <c r="BM1965" s="18"/>
      <c r="BN1965" s="18"/>
      <c r="BO1965" s="18"/>
      <c r="BP1965" s="18"/>
      <c r="BQ1965" s="18"/>
      <c r="BR1965" s="18"/>
      <c r="BS1965" s="18"/>
      <c r="BT1965" s="18"/>
      <c r="BU1965" s="18"/>
      <c r="BV1965" s="18"/>
      <c r="BW1965" s="18"/>
      <c r="BX1965" s="18"/>
      <c r="BY1965" s="18"/>
      <c r="BZ1965" s="18"/>
      <c r="CA1965" s="18"/>
      <c r="CB1965" s="18"/>
      <c r="CC1965" s="18"/>
      <c r="CD1965" s="18"/>
      <c r="CE1965" s="18"/>
      <c r="CF1965" s="18"/>
      <c r="CG1965" s="18"/>
      <c r="CH1965" s="18"/>
      <c r="CI1965" s="18"/>
      <c r="CJ1965" s="18"/>
      <c r="CK1965" s="18"/>
      <c r="CL1965" s="18"/>
      <c r="CM1965" s="18"/>
      <c r="CN1965" s="18"/>
      <c r="CO1965" s="18"/>
      <c r="CP1965" s="18"/>
      <c r="CQ1965" s="18"/>
      <c r="CR1965" s="18"/>
      <c r="CS1965" s="18"/>
      <c r="CT1965" s="18"/>
      <c r="CU1965" s="18"/>
      <c r="CV1965" s="18"/>
      <c r="CW1965" s="18"/>
      <c r="CX1965" s="18"/>
      <c r="CY1965" s="18"/>
      <c r="CZ1965" s="18"/>
      <c r="DA1965" s="18"/>
      <c r="DB1965" s="18"/>
      <c r="DC1965" s="18"/>
      <c r="DD1965" s="18"/>
      <c r="DE1965" s="18"/>
      <c r="DF1965" s="18"/>
      <c r="DG1965" s="18"/>
      <c r="DH1965" s="18"/>
      <c r="DI1965" s="18"/>
      <c r="DJ1965" s="18"/>
      <c r="DK1965" s="18"/>
      <c r="DL1965" s="18"/>
      <c r="DM1965" s="18"/>
      <c r="DN1965" s="18"/>
      <c r="DO1965" s="56"/>
      <c r="DP1965" s="56"/>
      <c r="DQ1965" s="56"/>
      <c r="DR1965" s="56"/>
      <c r="DS1965" s="56"/>
      <c r="DT1965" s="56"/>
      <c r="DU1965" s="56"/>
      <c r="DV1965" s="56"/>
      <c r="DW1965" s="56"/>
      <c r="DX1965" s="56">
        <v>1</v>
      </c>
      <c r="DY1965" s="56"/>
      <c r="DZ1965" s="56"/>
      <c r="EA1965" s="56"/>
      <c r="EB1965" s="56"/>
      <c r="EC1965" s="56"/>
      <c r="ED1965" s="56"/>
      <c r="EE1965" s="56"/>
      <c r="EF1965" s="56"/>
      <c r="EG1965" s="56"/>
      <c r="EH1965" s="18"/>
      <c r="EI1965" s="18">
        <f t="array" ref="EI1965">IF(SUMPRODUCT(--(DO1965:DS1965&lt;&gt;""))=0, 0,1)</f>
        <v>0</v>
      </c>
      <c r="EJ1965" s="18">
        <f t="array" ref="EJ1965">IF(SUMPRODUCT(--(DT1965:EG1965&lt;&gt;""))=0, 0,1)</f>
        <v>1</v>
      </c>
      <c r="EK1965" s="18" cm="1">
        <f t="array" ref="EK1965">IF(SUMPRODUCT(--(EC1965:EG1965&lt;&gt;""))=0, 0,1)</f>
        <v>0</v>
      </c>
      <c r="EL1965" s="18">
        <f t="array" ref="EL1965">IF(SUMPRODUCT(--(EE1965:EG1965&lt;&gt;""))=0, 0,1)</f>
        <v>0</v>
      </c>
      <c r="EM1965" s="18">
        <f t="shared" si="415"/>
        <v>1</v>
      </c>
      <c r="EN1965" s="18" t="str">
        <f t="shared" si="416"/>
        <v>NA</v>
      </c>
      <c r="EO1965" s="18">
        <f t="shared" si="417"/>
        <v>1</v>
      </c>
      <c r="EP1965" s="18" t="str">
        <f t="shared" si="419"/>
        <v>NA</v>
      </c>
      <c r="EQ1965" s="18">
        <f t="shared" si="422"/>
        <v>0</v>
      </c>
      <c r="ER1965" s="18" t="s">
        <v>2084</v>
      </c>
      <c r="ES1965" s="59">
        <v>43950</v>
      </c>
      <c r="ET1965" s="18"/>
      <c r="EU1965" s="18"/>
    </row>
    <row r="1966" spans="1:151" s="1" customFormat="1" ht="15.75" customHeight="1" x14ac:dyDescent="0.2">
      <c r="A1966" s="5" t="s">
        <v>2351</v>
      </c>
      <c r="B1966" s="24" t="s">
        <v>2352</v>
      </c>
      <c r="C1966" s="56">
        <v>1</v>
      </c>
      <c r="D1966" s="18" t="s">
        <v>2721</v>
      </c>
      <c r="E1966" s="18" t="s">
        <v>2966</v>
      </c>
      <c r="F1966" s="18" t="s">
        <v>3010</v>
      </c>
      <c r="G1966" s="18" t="s">
        <v>467</v>
      </c>
      <c r="H1966" s="18" t="s">
        <v>1199</v>
      </c>
      <c r="I1966" s="18" t="s">
        <v>552</v>
      </c>
      <c r="J1966" s="18" t="s">
        <v>2353</v>
      </c>
      <c r="K1966" s="18" t="s">
        <v>257</v>
      </c>
      <c r="L1966" s="18" t="s">
        <v>469</v>
      </c>
      <c r="M1966" s="18" t="s">
        <v>253</v>
      </c>
      <c r="N1966" s="56">
        <v>74</v>
      </c>
      <c r="O1966" s="18" t="s">
        <v>2354</v>
      </c>
      <c r="P1966" s="18" t="s">
        <v>2128</v>
      </c>
      <c r="Q1966" s="18" t="s">
        <v>254</v>
      </c>
      <c r="R1966" s="18" t="s">
        <v>2355</v>
      </c>
      <c r="S1966" s="18" t="s">
        <v>2356</v>
      </c>
      <c r="T1966" s="26" t="s">
        <v>257</v>
      </c>
      <c r="U1966" s="26" t="s">
        <v>257</v>
      </c>
      <c r="V1966" s="26" t="s">
        <v>257</v>
      </c>
      <c r="W1966" s="26" t="s">
        <v>257</v>
      </c>
      <c r="X1966" s="18" t="s">
        <v>2357</v>
      </c>
      <c r="Y1966" s="18">
        <v>103.6</v>
      </c>
      <c r="Z1966" s="18" t="s">
        <v>2202</v>
      </c>
      <c r="AA1966" s="18" t="s">
        <v>257</v>
      </c>
      <c r="AB1966" s="57">
        <f t="shared" si="423"/>
        <v>103.6</v>
      </c>
      <c r="AC1966" s="18" t="s">
        <v>479</v>
      </c>
      <c r="AD1966" s="18" t="s">
        <v>595</v>
      </c>
      <c r="AE1966" s="18" t="s">
        <v>595</v>
      </c>
      <c r="AF1966" s="18">
        <v>1</v>
      </c>
      <c r="AG1966" s="18">
        <v>1</v>
      </c>
      <c r="AH1966" s="18" t="s">
        <v>501</v>
      </c>
      <c r="AI1966" s="18">
        <v>6.25E-2</v>
      </c>
      <c r="AJ1966" s="18" t="s">
        <v>522</v>
      </c>
      <c r="AK1966" s="18">
        <v>6.25E-2</v>
      </c>
      <c r="AL1966" s="18"/>
      <c r="AM1966" s="18" t="s">
        <v>2039</v>
      </c>
      <c r="AN1966" s="18">
        <v>20</v>
      </c>
      <c r="AO1966" s="18" t="s">
        <v>2262</v>
      </c>
      <c r="AP1966" s="18" t="s">
        <v>479</v>
      </c>
      <c r="AQ1966" s="18">
        <v>12</v>
      </c>
      <c r="AR1966" s="18" t="s">
        <v>2359</v>
      </c>
      <c r="AS1966" s="18" t="s">
        <v>595</v>
      </c>
      <c r="AT1966" s="18" t="s">
        <v>595</v>
      </c>
      <c r="AU1966" s="18">
        <v>17</v>
      </c>
      <c r="AV1966" s="18">
        <v>17</v>
      </c>
      <c r="AW1966" s="18" t="s">
        <v>501</v>
      </c>
      <c r="AX1966" s="18">
        <v>1.5</v>
      </c>
      <c r="AY1966" s="18" t="s">
        <v>2264</v>
      </c>
      <c r="AZ1966" s="18" t="s">
        <v>257</v>
      </c>
      <c r="BA1966" s="18" t="s">
        <v>257</v>
      </c>
      <c r="BB1966" s="18" t="s">
        <v>2360</v>
      </c>
      <c r="BC1966" s="18"/>
      <c r="BD1966" s="18"/>
      <c r="BE1966" s="18"/>
      <c r="BF1966" s="18"/>
      <c r="BG1966" s="18"/>
      <c r="BH1966" s="18"/>
      <c r="BI1966" s="18"/>
      <c r="BJ1966" s="18"/>
      <c r="BK1966" s="18"/>
      <c r="BL1966" s="18"/>
      <c r="BM1966" s="18"/>
      <c r="BN1966" s="18"/>
      <c r="BO1966" s="18"/>
      <c r="BP1966" s="18"/>
      <c r="BQ1966" s="18"/>
      <c r="BR1966" s="18"/>
      <c r="BS1966" s="18"/>
      <c r="BT1966" s="18"/>
      <c r="BU1966" s="18"/>
      <c r="BV1966" s="18"/>
      <c r="BW1966" s="18"/>
      <c r="BX1966" s="18"/>
      <c r="BY1966" s="18"/>
      <c r="BZ1966" s="18"/>
      <c r="CA1966" s="18"/>
      <c r="CB1966" s="18"/>
      <c r="CC1966" s="18"/>
      <c r="CD1966" s="18"/>
      <c r="CE1966" s="18"/>
      <c r="CF1966" s="18"/>
      <c r="CG1966" s="18"/>
      <c r="CH1966" s="18"/>
      <c r="CI1966" s="18"/>
      <c r="CJ1966" s="18"/>
      <c r="CK1966" s="18"/>
      <c r="CL1966" s="18"/>
      <c r="CM1966" s="18"/>
      <c r="CN1966" s="18"/>
      <c r="CO1966" s="18"/>
      <c r="CP1966" s="18"/>
      <c r="CQ1966" s="18"/>
      <c r="CR1966" s="18"/>
      <c r="CS1966" s="18"/>
      <c r="CT1966" s="18"/>
      <c r="CU1966" s="18"/>
      <c r="CV1966" s="18"/>
      <c r="CW1966" s="18"/>
      <c r="CX1966" s="18"/>
      <c r="CY1966" s="18"/>
      <c r="CZ1966" s="18"/>
      <c r="DA1966" s="18"/>
      <c r="DB1966" s="18"/>
      <c r="DC1966" s="18"/>
      <c r="DD1966" s="18"/>
      <c r="DE1966" s="18"/>
      <c r="DF1966" s="18"/>
      <c r="DG1966" s="18"/>
      <c r="DH1966" s="18"/>
      <c r="DI1966" s="18"/>
      <c r="DJ1966" s="18"/>
      <c r="DK1966" s="18"/>
      <c r="DL1966" s="18"/>
      <c r="DM1966" s="18"/>
      <c r="DN1966" s="18"/>
      <c r="DO1966" s="56"/>
      <c r="DP1966" s="56"/>
      <c r="DQ1966" s="56"/>
      <c r="DR1966" s="56"/>
      <c r="DS1966" s="56"/>
      <c r="DT1966" s="56"/>
      <c r="DU1966" s="56"/>
      <c r="DV1966" s="56"/>
      <c r="DW1966" s="56"/>
      <c r="DX1966" s="56">
        <v>1</v>
      </c>
      <c r="DY1966" s="56"/>
      <c r="DZ1966" s="56"/>
      <c r="EA1966" s="56"/>
      <c r="EB1966" s="56"/>
      <c r="EC1966" s="56"/>
      <c r="ED1966" s="56"/>
      <c r="EE1966" s="56"/>
      <c r="EF1966" s="56"/>
      <c r="EG1966" s="56"/>
      <c r="EH1966" s="18"/>
      <c r="EI1966" s="18">
        <f t="array" ref="EI1966">IF(SUMPRODUCT(--(DO1966:DS1966&lt;&gt;""))=0, 0,1)</f>
        <v>0</v>
      </c>
      <c r="EJ1966" s="18">
        <f t="array" ref="EJ1966">IF(SUMPRODUCT(--(DT1966:EG1966&lt;&gt;""))=0, 0,1)</f>
        <v>1</v>
      </c>
      <c r="EK1966" s="18" cm="1">
        <f t="array" ref="EK1966">IF(SUMPRODUCT(--(EC1966:EG1966&lt;&gt;""))=0, 0,1)</f>
        <v>0</v>
      </c>
      <c r="EL1966" s="18">
        <f t="array" ref="EL1966">IF(SUMPRODUCT(--(EE1966:EG1966&lt;&gt;""))=0, 0,1)</f>
        <v>0</v>
      </c>
      <c r="EM1966" s="18">
        <f t="shared" si="415"/>
        <v>1</v>
      </c>
      <c r="EN1966" s="18" t="str">
        <f t="shared" si="416"/>
        <v>NA</v>
      </c>
      <c r="EO1966" s="18">
        <f t="shared" si="417"/>
        <v>1</v>
      </c>
      <c r="EP1966" s="18" t="str">
        <f t="shared" si="419"/>
        <v>NA</v>
      </c>
      <c r="EQ1966" s="18">
        <f t="shared" si="422"/>
        <v>0</v>
      </c>
      <c r="ER1966" s="18" t="s">
        <v>2084</v>
      </c>
      <c r="ES1966" s="59">
        <v>43950</v>
      </c>
      <c r="ET1966" s="18"/>
      <c r="EU1966" s="18"/>
    </row>
    <row r="1967" spans="1:151" s="1" customFormat="1" ht="15.75" customHeight="1" x14ac:dyDescent="0.2">
      <c r="A1967" s="5" t="s">
        <v>2362</v>
      </c>
      <c r="B1967" s="24" t="s">
        <v>2352</v>
      </c>
      <c r="C1967" s="56">
        <v>2</v>
      </c>
      <c r="D1967" s="18" t="s">
        <v>2717</v>
      </c>
      <c r="E1967" s="18" t="s">
        <v>2967</v>
      </c>
      <c r="F1967" s="18" t="s">
        <v>2297</v>
      </c>
      <c r="G1967" s="18" t="s">
        <v>467</v>
      </c>
      <c r="H1967" s="18" t="s">
        <v>1199</v>
      </c>
      <c r="I1967" s="18" t="s">
        <v>552</v>
      </c>
      <c r="J1967" s="18" t="s">
        <v>2363</v>
      </c>
      <c r="K1967" s="18" t="s">
        <v>257</v>
      </c>
      <c r="L1967" s="18" t="s">
        <v>2364</v>
      </c>
      <c r="M1967" s="18" t="s">
        <v>253</v>
      </c>
      <c r="N1967" s="56">
        <v>74</v>
      </c>
      <c r="O1967" s="18" t="s">
        <v>2354</v>
      </c>
      <c r="P1967" s="18" t="s">
        <v>2128</v>
      </c>
      <c r="Q1967" s="18" t="s">
        <v>254</v>
      </c>
      <c r="R1967" s="18" t="s">
        <v>2355</v>
      </c>
      <c r="S1967" s="18" t="s">
        <v>2356</v>
      </c>
      <c r="T1967" s="18" t="s">
        <v>2365</v>
      </c>
      <c r="U1967" s="26" t="s">
        <v>257</v>
      </c>
      <c r="V1967" s="26" t="s">
        <v>257</v>
      </c>
      <c r="W1967" s="26" t="s">
        <v>257</v>
      </c>
      <c r="X1967" s="18" t="s">
        <v>2357</v>
      </c>
      <c r="Y1967" s="18">
        <v>0.1</v>
      </c>
      <c r="Z1967" s="18" t="s">
        <v>2202</v>
      </c>
      <c r="AA1967" s="18" t="s">
        <v>257</v>
      </c>
      <c r="AB1967" s="57">
        <f t="shared" si="423"/>
        <v>0.1</v>
      </c>
      <c r="AC1967" s="18" t="s">
        <v>479</v>
      </c>
      <c r="AD1967" s="18" t="s">
        <v>595</v>
      </c>
      <c r="AE1967" s="18" t="s">
        <v>595</v>
      </c>
      <c r="AF1967" s="18">
        <v>0.2</v>
      </c>
      <c r="AG1967" s="18">
        <v>0.2</v>
      </c>
      <c r="AH1967" s="18" t="s">
        <v>501</v>
      </c>
      <c r="AI1967" s="18">
        <v>1.1659999999999999</v>
      </c>
      <c r="AJ1967" s="18" t="s">
        <v>522</v>
      </c>
      <c r="AK1967" s="18">
        <v>1.1659999999999999</v>
      </c>
      <c r="AL1967" s="18"/>
      <c r="AM1967" s="18"/>
      <c r="AN1967" s="18"/>
      <c r="AO1967" s="18"/>
      <c r="AP1967" s="18"/>
      <c r="AQ1967" s="18"/>
      <c r="AR1967" s="18"/>
      <c r="AS1967" s="18"/>
      <c r="AT1967" s="18"/>
      <c r="AU1967" s="18"/>
      <c r="AV1967" s="18"/>
      <c r="AW1967" s="18"/>
      <c r="AX1967" s="18"/>
      <c r="AY1967" s="18"/>
      <c r="AZ1967" s="18"/>
      <c r="BA1967" s="18"/>
      <c r="BB1967" s="18"/>
      <c r="BC1967" s="18" t="s">
        <v>2366</v>
      </c>
      <c r="BD1967" s="18">
        <v>93</v>
      </c>
      <c r="BE1967" s="18" t="s">
        <v>1267</v>
      </c>
      <c r="BF1967" s="18" t="s">
        <v>479</v>
      </c>
      <c r="BG1967" s="18">
        <v>24</v>
      </c>
      <c r="BH1967" s="18" t="s">
        <v>2367</v>
      </c>
      <c r="BI1967" s="18" t="s">
        <v>595</v>
      </c>
      <c r="BJ1967" s="18" t="s">
        <v>595</v>
      </c>
      <c r="BK1967" s="18">
        <v>10</v>
      </c>
      <c r="BL1967" s="18">
        <v>10</v>
      </c>
      <c r="BM1967" s="18" t="s">
        <v>501</v>
      </c>
      <c r="BN1967" s="18">
        <v>28</v>
      </c>
      <c r="BO1967" s="18" t="s">
        <v>2264</v>
      </c>
      <c r="BP1967" s="18" t="s">
        <v>257</v>
      </c>
      <c r="BQ1967" s="18" t="s">
        <v>257</v>
      </c>
      <c r="BR1967" s="18" t="s">
        <v>2360</v>
      </c>
      <c r="BS1967" s="18" t="s">
        <v>255</v>
      </c>
      <c r="BT1967" s="18">
        <v>71</v>
      </c>
      <c r="BU1967" s="18" t="s">
        <v>2368</v>
      </c>
      <c r="BV1967" s="18" t="s">
        <v>479</v>
      </c>
      <c r="BW1967" s="18">
        <v>24</v>
      </c>
      <c r="BX1967" s="18" t="s">
        <v>2367</v>
      </c>
      <c r="BY1967" s="18" t="s">
        <v>257</v>
      </c>
      <c r="BZ1967" s="18" t="s">
        <v>257</v>
      </c>
      <c r="CA1967" s="18">
        <v>17</v>
      </c>
      <c r="CB1967" s="18">
        <v>17</v>
      </c>
      <c r="CC1967" s="18" t="s">
        <v>501</v>
      </c>
      <c r="CD1967" s="18" t="s">
        <v>595</v>
      </c>
      <c r="CE1967" s="18" t="s">
        <v>595</v>
      </c>
      <c r="CF1967" s="18" t="s">
        <v>257</v>
      </c>
      <c r="CG1967" s="18" t="s">
        <v>257</v>
      </c>
      <c r="CH1967" s="18" t="s">
        <v>2360</v>
      </c>
      <c r="CI1967" s="18"/>
      <c r="CJ1967" s="18"/>
      <c r="CK1967" s="18"/>
      <c r="CL1967" s="18"/>
      <c r="CM1967" s="18"/>
      <c r="CN1967" s="18"/>
      <c r="CO1967" s="18"/>
      <c r="CP1967" s="18"/>
      <c r="CQ1967" s="18"/>
      <c r="CR1967" s="18"/>
      <c r="CS1967" s="18"/>
      <c r="CT1967" s="18"/>
      <c r="CU1967" s="18"/>
      <c r="CV1967" s="18"/>
      <c r="CW1967" s="18"/>
      <c r="CX1967" s="18"/>
      <c r="CY1967" s="18"/>
      <c r="CZ1967" s="18"/>
      <c r="DA1967" s="18"/>
      <c r="DB1967" s="18"/>
      <c r="DC1967" s="18"/>
      <c r="DD1967" s="18"/>
      <c r="DE1967" s="18"/>
      <c r="DF1967" s="18"/>
      <c r="DG1967" s="18"/>
      <c r="DH1967" s="18"/>
      <c r="DI1967" s="18"/>
      <c r="DJ1967" s="18"/>
      <c r="DK1967" s="18"/>
      <c r="DL1967" s="18"/>
      <c r="DM1967" s="18"/>
      <c r="DN1967" s="18"/>
      <c r="DO1967" s="56"/>
      <c r="DP1967" s="56"/>
      <c r="DQ1967" s="56"/>
      <c r="DR1967" s="56"/>
      <c r="DS1967" s="56"/>
      <c r="DT1967" s="56"/>
      <c r="DU1967" s="56"/>
      <c r="DV1967" s="56"/>
      <c r="DW1967" s="56"/>
      <c r="DX1967" s="56"/>
      <c r="DY1967" s="56">
        <v>0</v>
      </c>
      <c r="DZ1967" s="56"/>
      <c r="EA1967" s="56"/>
      <c r="EB1967" s="56"/>
      <c r="EC1967" s="56">
        <v>0</v>
      </c>
      <c r="ED1967" s="56"/>
      <c r="EE1967" s="56"/>
      <c r="EF1967" s="56"/>
      <c r="EG1967" s="56"/>
      <c r="EH1967" s="18"/>
      <c r="EI1967" s="18">
        <f t="array" ref="EI1967">IF(SUMPRODUCT(--(DO1967:DS1967&lt;&gt;""))=0, 0,1)</f>
        <v>0</v>
      </c>
      <c r="EJ1967" s="18">
        <f t="array" ref="EJ1967">IF(SUMPRODUCT(--(DT1967:EG1967&lt;&gt;""))=0, 0,1)</f>
        <v>1</v>
      </c>
      <c r="EK1967" s="18" cm="1">
        <f t="array" ref="EK1967">IF(SUMPRODUCT(--(EC1967:EG1967&lt;&gt;""))=0, 0,1)</f>
        <v>1</v>
      </c>
      <c r="EL1967" s="18">
        <f t="array" ref="EL1967">IF(SUMPRODUCT(--(EE1967:EG1967&lt;&gt;""))=0, 0,1)</f>
        <v>0</v>
      </c>
      <c r="EM1967" s="18">
        <f t="shared" si="415"/>
        <v>0</v>
      </c>
      <c r="EN1967" s="18" t="str">
        <f t="shared" si="416"/>
        <v>NA</v>
      </c>
      <c r="EO1967" s="18">
        <f t="shared" si="417"/>
        <v>0</v>
      </c>
      <c r="EP1967" s="18">
        <f t="shared" si="419"/>
        <v>0</v>
      </c>
      <c r="EQ1967" s="18" t="str">
        <f t="shared" si="422"/>
        <v>NA</v>
      </c>
      <c r="ER1967" s="18" t="s">
        <v>2084</v>
      </c>
      <c r="ES1967" s="59">
        <v>43950</v>
      </c>
      <c r="ET1967" s="18"/>
      <c r="EU1967" s="18"/>
    </row>
    <row r="1968" spans="1:151" s="1" customFormat="1" ht="15.75" customHeight="1" x14ac:dyDescent="0.2">
      <c r="A1968" s="5" t="s">
        <v>2362</v>
      </c>
      <c r="B1968" s="24" t="s">
        <v>2352</v>
      </c>
      <c r="C1968" s="56">
        <v>2</v>
      </c>
      <c r="D1968" s="18" t="s">
        <v>2718</v>
      </c>
      <c r="E1968" s="18" t="s">
        <v>2967</v>
      </c>
      <c r="F1968" s="18" t="s">
        <v>2297</v>
      </c>
      <c r="G1968" s="18" t="s">
        <v>467</v>
      </c>
      <c r="H1968" s="18" t="s">
        <v>1199</v>
      </c>
      <c r="I1968" s="18" t="s">
        <v>552</v>
      </c>
      <c r="J1968" s="18" t="s">
        <v>2363</v>
      </c>
      <c r="K1968" s="18" t="s">
        <v>257</v>
      </c>
      <c r="L1968" s="18" t="s">
        <v>2364</v>
      </c>
      <c r="M1968" s="18" t="s">
        <v>253</v>
      </c>
      <c r="N1968" s="56">
        <v>74</v>
      </c>
      <c r="O1968" s="18" t="s">
        <v>2354</v>
      </c>
      <c r="P1968" s="18" t="s">
        <v>2128</v>
      </c>
      <c r="Q1968" s="18" t="s">
        <v>254</v>
      </c>
      <c r="R1968" s="18" t="s">
        <v>2355</v>
      </c>
      <c r="S1968" s="18" t="s">
        <v>2356</v>
      </c>
      <c r="T1968" s="26" t="s">
        <v>257</v>
      </c>
      <c r="U1968" s="26" t="s">
        <v>257</v>
      </c>
      <c r="V1968" s="26" t="s">
        <v>257</v>
      </c>
      <c r="W1968" s="26" t="s">
        <v>257</v>
      </c>
      <c r="X1968" s="18" t="s">
        <v>2357</v>
      </c>
      <c r="Y1968" s="18">
        <v>5.5</v>
      </c>
      <c r="Z1968" s="18" t="s">
        <v>2202</v>
      </c>
      <c r="AA1968" s="18" t="s">
        <v>257</v>
      </c>
      <c r="AB1968" s="57">
        <f t="shared" si="423"/>
        <v>5.5</v>
      </c>
      <c r="AC1968" s="18" t="s">
        <v>479</v>
      </c>
      <c r="AD1968" s="18" t="s">
        <v>595</v>
      </c>
      <c r="AE1968" s="18" t="s">
        <v>595</v>
      </c>
      <c r="AF1968" s="18">
        <v>1</v>
      </c>
      <c r="AG1968" s="18">
        <v>1</v>
      </c>
      <c r="AH1968" s="18" t="s">
        <v>501</v>
      </c>
      <c r="AI1968" s="18">
        <v>1.1659999999999999</v>
      </c>
      <c r="AJ1968" s="18" t="s">
        <v>522</v>
      </c>
      <c r="AK1968" s="18">
        <v>1.1659999999999999</v>
      </c>
      <c r="AL1968" s="18"/>
      <c r="AM1968" s="18"/>
      <c r="AN1968" s="18"/>
      <c r="AO1968" s="18"/>
      <c r="AP1968" s="18"/>
      <c r="AQ1968" s="18"/>
      <c r="AR1968" s="18"/>
      <c r="AS1968" s="18"/>
      <c r="AT1968" s="18"/>
      <c r="AU1968" s="18"/>
      <c r="AV1968" s="18"/>
      <c r="AW1968" s="18"/>
      <c r="AX1968" s="18"/>
      <c r="AY1968" s="18"/>
      <c r="AZ1968" s="18"/>
      <c r="BA1968" s="18"/>
      <c r="BB1968" s="18"/>
      <c r="BC1968" s="18" t="s">
        <v>2366</v>
      </c>
      <c r="BD1968" s="18">
        <v>83</v>
      </c>
      <c r="BE1968" s="18" t="s">
        <v>1267</v>
      </c>
      <c r="BF1968" s="18" t="s">
        <v>479</v>
      </c>
      <c r="BG1968" s="18">
        <v>24</v>
      </c>
      <c r="BH1968" s="18" t="s">
        <v>2367</v>
      </c>
      <c r="BI1968" s="18" t="s">
        <v>595</v>
      </c>
      <c r="BJ1968" s="18" t="s">
        <v>595</v>
      </c>
      <c r="BK1968" s="18">
        <v>21</v>
      </c>
      <c r="BL1968" s="18">
        <v>21</v>
      </c>
      <c r="BM1968" s="18" t="s">
        <v>501</v>
      </c>
      <c r="BN1968" s="18">
        <v>28</v>
      </c>
      <c r="BO1968" s="18" t="s">
        <v>2264</v>
      </c>
      <c r="BP1968" s="18" t="s">
        <v>257</v>
      </c>
      <c r="BQ1968" s="18" t="s">
        <v>257</v>
      </c>
      <c r="BR1968" s="18" t="s">
        <v>2360</v>
      </c>
      <c r="BS1968" s="18" t="s">
        <v>255</v>
      </c>
      <c r="BT1968" s="18">
        <v>58</v>
      </c>
      <c r="BU1968" s="18" t="s">
        <v>2368</v>
      </c>
      <c r="BV1968" s="18" t="s">
        <v>479</v>
      </c>
      <c r="BW1968" s="18">
        <v>24</v>
      </c>
      <c r="BX1968" s="18" t="s">
        <v>2367</v>
      </c>
      <c r="BY1968" s="18" t="s">
        <v>257</v>
      </c>
      <c r="BZ1968" s="18" t="s">
        <v>257</v>
      </c>
      <c r="CA1968" s="18">
        <v>19</v>
      </c>
      <c r="CB1968" s="18">
        <v>19</v>
      </c>
      <c r="CC1968" s="18" t="s">
        <v>501</v>
      </c>
      <c r="CD1968" s="18" t="s">
        <v>595</v>
      </c>
      <c r="CE1968" s="18" t="s">
        <v>595</v>
      </c>
      <c r="CF1968" s="18" t="s">
        <v>257</v>
      </c>
      <c r="CG1968" s="18" t="s">
        <v>257</v>
      </c>
      <c r="CH1968" s="18" t="s">
        <v>2360</v>
      </c>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56"/>
      <c r="DP1968" s="56"/>
      <c r="DQ1968" s="56"/>
      <c r="DR1968" s="56"/>
      <c r="DS1968" s="56"/>
      <c r="DT1968" s="56"/>
      <c r="DU1968" s="56"/>
      <c r="DV1968" s="56"/>
      <c r="DW1968" s="56"/>
      <c r="DX1968" s="56"/>
      <c r="DY1968" s="56">
        <v>0</v>
      </c>
      <c r="DZ1968" s="56"/>
      <c r="EA1968" s="56"/>
      <c r="EB1968" s="56"/>
      <c r="EC1968" s="56">
        <v>0</v>
      </c>
      <c r="ED1968" s="56"/>
      <c r="EE1968" s="56"/>
      <c r="EF1968" s="56"/>
      <c r="EG1968" s="56"/>
      <c r="EH1968" s="18"/>
      <c r="EI1968" s="18">
        <f t="array" ref="EI1968">IF(SUMPRODUCT(--(DO1968:DS1968&lt;&gt;""))=0, 0,1)</f>
        <v>0</v>
      </c>
      <c r="EJ1968" s="18">
        <f t="array" ref="EJ1968">IF(SUMPRODUCT(--(DT1968:EG1968&lt;&gt;""))=0, 0,1)</f>
        <v>1</v>
      </c>
      <c r="EK1968" s="18" cm="1">
        <f t="array" ref="EK1968">IF(SUMPRODUCT(--(EC1968:EG1968&lt;&gt;""))=0, 0,1)</f>
        <v>1</v>
      </c>
      <c r="EL1968" s="18">
        <f t="array" ref="EL1968">IF(SUMPRODUCT(--(EE1968:EG1968&lt;&gt;""))=0, 0,1)</f>
        <v>0</v>
      </c>
      <c r="EM1968" s="18">
        <f t="shared" si="415"/>
        <v>0</v>
      </c>
      <c r="EN1968" s="18" t="str">
        <f t="shared" si="416"/>
        <v>NA</v>
      </c>
      <c r="EO1968" s="18">
        <f t="shared" si="417"/>
        <v>0</v>
      </c>
      <c r="EP1968" s="18">
        <f t="shared" si="419"/>
        <v>0</v>
      </c>
      <c r="EQ1968" s="18" t="str">
        <f t="shared" si="422"/>
        <v>NA</v>
      </c>
      <c r="ER1968" s="18" t="s">
        <v>2084</v>
      </c>
      <c r="ES1968" s="59">
        <v>43950</v>
      </c>
      <c r="ET1968" s="18"/>
      <c r="EU1968" s="18"/>
    </row>
    <row r="1969" spans="1:151" s="1" customFormat="1" ht="15.75" customHeight="1" x14ac:dyDescent="0.2">
      <c r="A1969" s="5" t="s">
        <v>2362</v>
      </c>
      <c r="B1969" s="24" t="s">
        <v>2352</v>
      </c>
      <c r="C1969" s="56">
        <v>2</v>
      </c>
      <c r="D1969" s="18" t="s">
        <v>2719</v>
      </c>
      <c r="E1969" s="18" t="s">
        <v>2967</v>
      </c>
      <c r="F1969" s="18" t="s">
        <v>2297</v>
      </c>
      <c r="G1969" s="18" t="s">
        <v>467</v>
      </c>
      <c r="H1969" s="18" t="s">
        <v>1199</v>
      </c>
      <c r="I1969" s="18" t="s">
        <v>552</v>
      </c>
      <c r="J1969" s="18" t="s">
        <v>2363</v>
      </c>
      <c r="K1969" s="18" t="s">
        <v>257</v>
      </c>
      <c r="L1969" s="18" t="s">
        <v>2364</v>
      </c>
      <c r="M1969" s="18" t="s">
        <v>253</v>
      </c>
      <c r="N1969" s="56">
        <v>74</v>
      </c>
      <c r="O1969" s="18" t="s">
        <v>2354</v>
      </c>
      <c r="P1969" s="18" t="s">
        <v>2128</v>
      </c>
      <c r="Q1969" s="18" t="s">
        <v>254</v>
      </c>
      <c r="R1969" s="18" t="s">
        <v>2355</v>
      </c>
      <c r="S1969" s="18" t="s">
        <v>2356</v>
      </c>
      <c r="T1969" s="26" t="s">
        <v>257</v>
      </c>
      <c r="U1969" s="26" t="s">
        <v>257</v>
      </c>
      <c r="V1969" s="26" t="s">
        <v>257</v>
      </c>
      <c r="W1969" s="26" t="s">
        <v>257</v>
      </c>
      <c r="X1969" s="18" t="s">
        <v>2357</v>
      </c>
      <c r="Y1969" s="18">
        <v>10.6</v>
      </c>
      <c r="Z1969" s="18" t="s">
        <v>2202</v>
      </c>
      <c r="AA1969" s="18" t="s">
        <v>257</v>
      </c>
      <c r="AB1969" s="57">
        <f t="shared" si="423"/>
        <v>10.6</v>
      </c>
      <c r="AC1969" s="18" t="s">
        <v>479</v>
      </c>
      <c r="AD1969" s="18" t="s">
        <v>595</v>
      </c>
      <c r="AE1969" s="18" t="s">
        <v>595</v>
      </c>
      <c r="AF1969" s="18">
        <v>2.2999999999999998</v>
      </c>
      <c r="AG1969" s="18">
        <v>2.2999999999999998</v>
      </c>
      <c r="AH1969" s="18" t="s">
        <v>501</v>
      </c>
      <c r="AI1969" s="18">
        <v>1.1659999999999999</v>
      </c>
      <c r="AJ1969" s="18" t="s">
        <v>522</v>
      </c>
      <c r="AK1969" s="18">
        <v>1.1659999999999999</v>
      </c>
      <c r="AL1969" s="18"/>
      <c r="AM1969" s="18"/>
      <c r="AN1969" s="18"/>
      <c r="AO1969" s="18"/>
      <c r="AP1969" s="18"/>
      <c r="AQ1969" s="18"/>
      <c r="AR1969" s="18"/>
      <c r="AS1969" s="18"/>
      <c r="AT1969" s="18"/>
      <c r="AU1969" s="18"/>
      <c r="AV1969" s="18"/>
      <c r="AW1969" s="18"/>
      <c r="AX1969" s="18"/>
      <c r="AY1969" s="18"/>
      <c r="AZ1969" s="18"/>
      <c r="BA1969" s="18"/>
      <c r="BB1969" s="18"/>
      <c r="BC1969" s="18" t="s">
        <v>2366</v>
      </c>
      <c r="BD1969" s="18">
        <v>76</v>
      </c>
      <c r="BE1969" s="18" t="s">
        <v>1267</v>
      </c>
      <c r="BF1969" s="18" t="s">
        <v>479</v>
      </c>
      <c r="BG1969" s="18">
        <v>24</v>
      </c>
      <c r="BH1969" s="18" t="s">
        <v>2367</v>
      </c>
      <c r="BI1969" s="18" t="s">
        <v>595</v>
      </c>
      <c r="BJ1969" s="18" t="s">
        <v>595</v>
      </c>
      <c r="BK1969" s="18">
        <v>16</v>
      </c>
      <c r="BL1969" s="18">
        <v>16</v>
      </c>
      <c r="BM1969" s="18" t="s">
        <v>501</v>
      </c>
      <c r="BN1969" s="18">
        <v>28</v>
      </c>
      <c r="BO1969" s="18" t="s">
        <v>2264</v>
      </c>
      <c r="BP1969" s="18" t="s">
        <v>257</v>
      </c>
      <c r="BQ1969" s="18" t="s">
        <v>257</v>
      </c>
      <c r="BR1969" s="18" t="s">
        <v>2360</v>
      </c>
      <c r="BS1969" s="18" t="s">
        <v>255</v>
      </c>
      <c r="BT1969" s="18">
        <v>46</v>
      </c>
      <c r="BU1969" s="18" t="s">
        <v>2368</v>
      </c>
      <c r="BV1969" s="18" t="s">
        <v>479</v>
      </c>
      <c r="BW1969" s="18">
        <v>24</v>
      </c>
      <c r="BX1969" s="18" t="s">
        <v>2367</v>
      </c>
      <c r="BY1969" s="18" t="s">
        <v>257</v>
      </c>
      <c r="BZ1969" s="18" t="s">
        <v>257</v>
      </c>
      <c r="CA1969" s="18">
        <v>8</v>
      </c>
      <c r="CB1969" s="18">
        <v>8</v>
      </c>
      <c r="CC1969" s="18" t="s">
        <v>501</v>
      </c>
      <c r="CD1969" s="18" t="s">
        <v>595</v>
      </c>
      <c r="CE1969" s="18" t="s">
        <v>595</v>
      </c>
      <c r="CF1969" s="18" t="s">
        <v>257</v>
      </c>
      <c r="CG1969" s="18" t="s">
        <v>257</v>
      </c>
      <c r="CH1969" s="18" t="s">
        <v>2360</v>
      </c>
      <c r="CI1969" s="18"/>
      <c r="CJ1969" s="18"/>
      <c r="CK1969" s="18"/>
      <c r="CL1969" s="18"/>
      <c r="CM1969" s="18"/>
      <c r="CN1969" s="18"/>
      <c r="CO1969" s="18"/>
      <c r="CP1969" s="18"/>
      <c r="CQ1969" s="18"/>
      <c r="CR1969" s="18"/>
      <c r="CS1969" s="18"/>
      <c r="CT1969" s="18"/>
      <c r="CU1969" s="18"/>
      <c r="CV1969" s="18"/>
      <c r="CW1969" s="18"/>
      <c r="CX1969" s="18"/>
      <c r="CY1969" s="18"/>
      <c r="CZ1969" s="18"/>
      <c r="DA1969" s="18"/>
      <c r="DB1969" s="18"/>
      <c r="DC1969" s="18"/>
      <c r="DD1969" s="18"/>
      <c r="DE1969" s="18"/>
      <c r="DF1969" s="18"/>
      <c r="DG1969" s="18"/>
      <c r="DH1969" s="18"/>
      <c r="DI1969" s="18"/>
      <c r="DJ1969" s="18"/>
      <c r="DK1969" s="18"/>
      <c r="DL1969" s="18"/>
      <c r="DM1969" s="18"/>
      <c r="DN1969" s="18"/>
      <c r="DO1969" s="56"/>
      <c r="DP1969" s="56"/>
      <c r="DQ1969" s="56"/>
      <c r="DR1969" s="56"/>
      <c r="DS1969" s="56"/>
      <c r="DT1969" s="56"/>
      <c r="DU1969" s="56"/>
      <c r="DV1969" s="56"/>
      <c r="DW1969" s="56"/>
      <c r="DX1969" s="56"/>
      <c r="DY1969" s="56">
        <v>0</v>
      </c>
      <c r="DZ1969" s="56"/>
      <c r="EA1969" s="56"/>
      <c r="EB1969" s="56"/>
      <c r="EC1969" s="56">
        <v>0</v>
      </c>
      <c r="ED1969" s="56"/>
      <c r="EE1969" s="56"/>
      <c r="EF1969" s="56"/>
      <c r="EG1969" s="56"/>
      <c r="EH1969" s="18"/>
      <c r="EI1969" s="18">
        <f t="array" ref="EI1969">IF(SUMPRODUCT(--(DO1969:DS1969&lt;&gt;""))=0, 0,1)</f>
        <v>0</v>
      </c>
      <c r="EJ1969" s="18">
        <f t="array" ref="EJ1969">IF(SUMPRODUCT(--(DT1969:EG1969&lt;&gt;""))=0, 0,1)</f>
        <v>1</v>
      </c>
      <c r="EK1969" s="18" cm="1">
        <f t="array" ref="EK1969">IF(SUMPRODUCT(--(EC1969:EG1969&lt;&gt;""))=0, 0,1)</f>
        <v>1</v>
      </c>
      <c r="EL1969" s="18">
        <f t="array" ref="EL1969">IF(SUMPRODUCT(--(EE1969:EG1969&lt;&gt;""))=0, 0,1)</f>
        <v>0</v>
      </c>
      <c r="EM1969" s="18">
        <f t="shared" si="415"/>
        <v>0</v>
      </c>
      <c r="EN1969" s="18" t="str">
        <f t="shared" si="416"/>
        <v>NA</v>
      </c>
      <c r="EO1969" s="18">
        <f t="shared" si="417"/>
        <v>0</v>
      </c>
      <c r="EP1969" s="18">
        <f t="shared" si="419"/>
        <v>0</v>
      </c>
      <c r="EQ1969" s="18" t="str">
        <f t="shared" si="422"/>
        <v>NA</v>
      </c>
      <c r="ER1969" s="18" t="s">
        <v>2084</v>
      </c>
      <c r="ES1969" s="59">
        <v>43950</v>
      </c>
      <c r="ET1969" s="18"/>
      <c r="EU1969" s="18"/>
    </row>
    <row r="1970" spans="1:151" s="1" customFormat="1" ht="15.75" customHeight="1" x14ac:dyDescent="0.2">
      <c r="A1970" s="5" t="s">
        <v>2362</v>
      </c>
      <c r="B1970" s="24" t="s">
        <v>2352</v>
      </c>
      <c r="C1970" s="56">
        <v>2</v>
      </c>
      <c r="D1970" s="18" t="s">
        <v>2720</v>
      </c>
      <c r="E1970" s="18" t="s">
        <v>2967</v>
      </c>
      <c r="F1970" s="18" t="s">
        <v>2297</v>
      </c>
      <c r="G1970" s="18" t="s">
        <v>467</v>
      </c>
      <c r="H1970" s="18" t="s">
        <v>1199</v>
      </c>
      <c r="I1970" s="18" t="s">
        <v>552</v>
      </c>
      <c r="J1970" s="18" t="s">
        <v>2363</v>
      </c>
      <c r="K1970" s="18" t="s">
        <v>257</v>
      </c>
      <c r="L1970" s="18" t="s">
        <v>2364</v>
      </c>
      <c r="M1970" s="18" t="s">
        <v>253</v>
      </c>
      <c r="N1970" s="56">
        <v>74</v>
      </c>
      <c r="O1970" s="18" t="s">
        <v>2354</v>
      </c>
      <c r="P1970" s="18" t="s">
        <v>2128</v>
      </c>
      <c r="Q1970" s="18" t="s">
        <v>254</v>
      </c>
      <c r="R1970" s="18" t="s">
        <v>2355</v>
      </c>
      <c r="S1970" s="18" t="s">
        <v>2356</v>
      </c>
      <c r="T1970" s="26" t="s">
        <v>257</v>
      </c>
      <c r="U1970" s="26" t="s">
        <v>257</v>
      </c>
      <c r="V1970" s="26" t="s">
        <v>257</v>
      </c>
      <c r="W1970" s="26" t="s">
        <v>257</v>
      </c>
      <c r="X1970" s="18" t="s">
        <v>2357</v>
      </c>
      <c r="Y1970" s="18">
        <v>29.5</v>
      </c>
      <c r="Z1970" s="18" t="s">
        <v>2202</v>
      </c>
      <c r="AA1970" s="18" t="s">
        <v>257</v>
      </c>
      <c r="AB1970" s="57">
        <f t="shared" si="423"/>
        <v>29.5</v>
      </c>
      <c r="AC1970" s="18" t="s">
        <v>479</v>
      </c>
      <c r="AD1970" s="18" t="s">
        <v>595</v>
      </c>
      <c r="AE1970" s="18" t="s">
        <v>595</v>
      </c>
      <c r="AF1970" s="18">
        <v>1.7</v>
      </c>
      <c r="AG1970" s="18">
        <v>1.7</v>
      </c>
      <c r="AH1970" s="18" t="s">
        <v>501</v>
      </c>
      <c r="AI1970" s="18">
        <v>1.1659999999999999</v>
      </c>
      <c r="AJ1970" s="18" t="s">
        <v>522</v>
      </c>
      <c r="AK1970" s="18">
        <v>1.1659999999999999</v>
      </c>
      <c r="AL1970" s="18"/>
      <c r="AM1970" s="18"/>
      <c r="AN1970" s="18"/>
      <c r="AO1970" s="18"/>
      <c r="AP1970" s="18"/>
      <c r="AQ1970" s="18"/>
      <c r="AR1970" s="18"/>
      <c r="AS1970" s="18"/>
      <c r="AT1970" s="18"/>
      <c r="AU1970" s="18"/>
      <c r="AV1970" s="18"/>
      <c r="AW1970" s="18"/>
      <c r="AX1970" s="18"/>
      <c r="AY1970" s="18"/>
      <c r="AZ1970" s="18"/>
      <c r="BA1970" s="18"/>
      <c r="BB1970" s="18"/>
      <c r="BC1970" s="18" t="s">
        <v>2366</v>
      </c>
      <c r="BD1970" s="18">
        <v>93</v>
      </c>
      <c r="BE1970" s="18" t="s">
        <v>1267</v>
      </c>
      <c r="BF1970" s="18" t="s">
        <v>479</v>
      </c>
      <c r="BG1970" s="18">
        <v>24</v>
      </c>
      <c r="BH1970" s="18" t="s">
        <v>2367</v>
      </c>
      <c r="BI1970" s="18" t="s">
        <v>595</v>
      </c>
      <c r="BJ1970" s="18" t="s">
        <v>595</v>
      </c>
      <c r="BK1970" s="18">
        <v>10</v>
      </c>
      <c r="BL1970" s="18">
        <v>10</v>
      </c>
      <c r="BM1970" s="18" t="s">
        <v>501</v>
      </c>
      <c r="BN1970" s="18">
        <v>28</v>
      </c>
      <c r="BO1970" s="18" t="s">
        <v>2264</v>
      </c>
      <c r="BP1970" s="18" t="s">
        <v>257</v>
      </c>
      <c r="BQ1970" s="18" t="s">
        <v>257</v>
      </c>
      <c r="BR1970" s="18" t="s">
        <v>2360</v>
      </c>
      <c r="BS1970" s="18" t="s">
        <v>255</v>
      </c>
      <c r="BT1970" s="18">
        <v>37</v>
      </c>
      <c r="BU1970" s="18" t="s">
        <v>2368</v>
      </c>
      <c r="BV1970" s="18" t="s">
        <v>479</v>
      </c>
      <c r="BW1970" s="18">
        <v>24</v>
      </c>
      <c r="BX1970" s="18" t="s">
        <v>2367</v>
      </c>
      <c r="BY1970" s="18" t="s">
        <v>257</v>
      </c>
      <c r="BZ1970" s="18" t="s">
        <v>257</v>
      </c>
      <c r="CA1970" s="18">
        <v>15</v>
      </c>
      <c r="CB1970" s="18">
        <v>15</v>
      </c>
      <c r="CC1970" s="18" t="s">
        <v>501</v>
      </c>
      <c r="CD1970" s="18" t="s">
        <v>595</v>
      </c>
      <c r="CE1970" s="18" t="s">
        <v>595</v>
      </c>
      <c r="CF1970" s="18" t="s">
        <v>257</v>
      </c>
      <c r="CG1970" s="18" t="s">
        <v>257</v>
      </c>
      <c r="CH1970" s="18" t="s">
        <v>2360</v>
      </c>
      <c r="CI1970" s="18"/>
      <c r="CJ1970" s="18"/>
      <c r="CK1970" s="18"/>
      <c r="CL1970" s="18"/>
      <c r="CM1970" s="18"/>
      <c r="CN1970" s="18"/>
      <c r="CO1970" s="18"/>
      <c r="CP1970" s="18"/>
      <c r="CQ1970" s="18"/>
      <c r="CR1970" s="18"/>
      <c r="CS1970" s="18"/>
      <c r="CT1970" s="18"/>
      <c r="CU1970" s="18"/>
      <c r="CV1970" s="18"/>
      <c r="CW1970" s="18"/>
      <c r="CX1970" s="18"/>
      <c r="CY1970" s="18"/>
      <c r="CZ1970" s="18"/>
      <c r="DA1970" s="18"/>
      <c r="DB1970" s="18"/>
      <c r="DC1970" s="18"/>
      <c r="DD1970" s="18"/>
      <c r="DE1970" s="18"/>
      <c r="DF1970" s="18"/>
      <c r="DG1970" s="18"/>
      <c r="DH1970" s="18"/>
      <c r="DI1970" s="18"/>
      <c r="DJ1970" s="18"/>
      <c r="DK1970" s="18"/>
      <c r="DL1970" s="18"/>
      <c r="DM1970" s="18"/>
      <c r="DN1970" s="18"/>
      <c r="DO1970" s="56"/>
      <c r="DP1970" s="56"/>
      <c r="DQ1970" s="56"/>
      <c r="DR1970" s="56"/>
      <c r="DS1970" s="56"/>
      <c r="DT1970" s="56"/>
      <c r="DU1970" s="56"/>
      <c r="DV1970" s="56"/>
      <c r="DW1970" s="56"/>
      <c r="DX1970" s="56"/>
      <c r="DY1970" s="56">
        <v>0</v>
      </c>
      <c r="DZ1970" s="56"/>
      <c r="EA1970" s="56"/>
      <c r="EB1970" s="56"/>
      <c r="EC1970" s="56">
        <v>0</v>
      </c>
      <c r="ED1970" s="56"/>
      <c r="EE1970" s="56"/>
      <c r="EF1970" s="56"/>
      <c r="EG1970" s="56"/>
      <c r="EH1970" s="18"/>
      <c r="EI1970" s="18">
        <f t="array" ref="EI1970">IF(SUMPRODUCT(--(DO1970:DS1970&lt;&gt;""))=0, 0,1)</f>
        <v>0</v>
      </c>
      <c r="EJ1970" s="18">
        <f t="array" ref="EJ1970">IF(SUMPRODUCT(--(DT1970:EG1970&lt;&gt;""))=0, 0,1)</f>
        <v>1</v>
      </c>
      <c r="EK1970" s="18" cm="1">
        <f t="array" ref="EK1970">IF(SUMPRODUCT(--(EC1970:EG1970&lt;&gt;""))=0, 0,1)</f>
        <v>1</v>
      </c>
      <c r="EL1970" s="18">
        <f t="array" ref="EL1970">IF(SUMPRODUCT(--(EE1970:EG1970&lt;&gt;""))=0, 0,1)</f>
        <v>0</v>
      </c>
      <c r="EM1970" s="18">
        <f t="shared" si="415"/>
        <v>0</v>
      </c>
      <c r="EN1970" s="18" t="str">
        <f t="shared" si="416"/>
        <v>NA</v>
      </c>
      <c r="EO1970" s="18">
        <f t="shared" si="417"/>
        <v>0</v>
      </c>
      <c r="EP1970" s="18">
        <f t="shared" si="419"/>
        <v>0</v>
      </c>
      <c r="EQ1970" s="18" t="str">
        <f t="shared" si="422"/>
        <v>NA</v>
      </c>
      <c r="ER1970" s="18" t="s">
        <v>2084</v>
      </c>
      <c r="ES1970" s="59">
        <v>43950</v>
      </c>
      <c r="ET1970" s="18"/>
      <c r="EU1970" s="18"/>
    </row>
    <row r="1971" spans="1:151" s="1" customFormat="1" ht="15.75" customHeight="1" x14ac:dyDescent="0.2">
      <c r="A1971" s="5" t="s">
        <v>2362</v>
      </c>
      <c r="B1971" s="24" t="s">
        <v>2352</v>
      </c>
      <c r="C1971" s="56">
        <v>2</v>
      </c>
      <c r="D1971" s="18" t="s">
        <v>2721</v>
      </c>
      <c r="E1971" s="18" t="s">
        <v>2967</v>
      </c>
      <c r="F1971" s="18" t="s">
        <v>2297</v>
      </c>
      <c r="G1971" s="18" t="s">
        <v>467</v>
      </c>
      <c r="H1971" s="18" t="s">
        <v>1199</v>
      </c>
      <c r="I1971" s="18" t="s">
        <v>552</v>
      </c>
      <c r="J1971" s="18" t="s">
        <v>2363</v>
      </c>
      <c r="K1971" s="18" t="s">
        <v>257</v>
      </c>
      <c r="L1971" s="18" t="s">
        <v>2364</v>
      </c>
      <c r="M1971" s="18" t="s">
        <v>253</v>
      </c>
      <c r="N1971" s="56">
        <v>74</v>
      </c>
      <c r="O1971" s="18" t="s">
        <v>2354</v>
      </c>
      <c r="P1971" s="18" t="s">
        <v>2128</v>
      </c>
      <c r="Q1971" s="18" t="s">
        <v>254</v>
      </c>
      <c r="R1971" s="18" t="s">
        <v>2355</v>
      </c>
      <c r="S1971" s="18" t="s">
        <v>2356</v>
      </c>
      <c r="T1971" s="26" t="s">
        <v>257</v>
      </c>
      <c r="U1971" s="26" t="s">
        <v>257</v>
      </c>
      <c r="V1971" s="26" t="s">
        <v>257</v>
      </c>
      <c r="W1971" s="26" t="s">
        <v>257</v>
      </c>
      <c r="X1971" s="18" t="s">
        <v>2357</v>
      </c>
      <c r="Y1971" s="18">
        <v>102.3</v>
      </c>
      <c r="Z1971" s="18" t="s">
        <v>2202</v>
      </c>
      <c r="AA1971" s="18" t="s">
        <v>257</v>
      </c>
      <c r="AB1971" s="57">
        <f t="shared" si="423"/>
        <v>102.3</v>
      </c>
      <c r="AC1971" s="18" t="s">
        <v>479</v>
      </c>
      <c r="AD1971" s="18" t="s">
        <v>595</v>
      </c>
      <c r="AE1971" s="18" t="s">
        <v>595</v>
      </c>
      <c r="AF1971" s="18">
        <v>2.2999999999999998</v>
      </c>
      <c r="AG1971" s="18">
        <v>2.2999999999999998</v>
      </c>
      <c r="AH1971" s="18" t="s">
        <v>501</v>
      </c>
      <c r="AI1971" s="18">
        <v>1.1659999999999999</v>
      </c>
      <c r="AJ1971" s="18" t="s">
        <v>522</v>
      </c>
      <c r="AK1971" s="18">
        <v>1.1659999999999999</v>
      </c>
      <c r="AL1971" s="18"/>
      <c r="AM1971" s="18"/>
      <c r="AN1971" s="18"/>
      <c r="AO1971" s="18"/>
      <c r="AP1971" s="18"/>
      <c r="AQ1971" s="18"/>
      <c r="AR1971" s="18"/>
      <c r="AS1971" s="18"/>
      <c r="AT1971" s="18"/>
      <c r="AU1971" s="18"/>
      <c r="AV1971" s="18"/>
      <c r="AW1971" s="18"/>
      <c r="AX1971" s="18"/>
      <c r="AY1971" s="18"/>
      <c r="AZ1971" s="18"/>
      <c r="BA1971" s="18"/>
      <c r="BB1971" s="18"/>
      <c r="BC1971" s="18" t="s">
        <v>2366</v>
      </c>
      <c r="BD1971" s="18">
        <v>83</v>
      </c>
      <c r="BE1971" s="18" t="s">
        <v>1267</v>
      </c>
      <c r="BF1971" s="18" t="s">
        <v>479</v>
      </c>
      <c r="BG1971" s="18">
        <v>24</v>
      </c>
      <c r="BH1971" s="18" t="s">
        <v>2367</v>
      </c>
      <c r="BI1971" s="18" t="s">
        <v>595</v>
      </c>
      <c r="BJ1971" s="18" t="s">
        <v>595</v>
      </c>
      <c r="BK1971" s="18">
        <v>12</v>
      </c>
      <c r="BL1971" s="18">
        <v>12</v>
      </c>
      <c r="BM1971" s="18" t="s">
        <v>501</v>
      </c>
      <c r="BN1971" s="18">
        <v>28</v>
      </c>
      <c r="BO1971" s="18" t="s">
        <v>2264</v>
      </c>
      <c r="BP1971" s="18" t="s">
        <v>257</v>
      </c>
      <c r="BQ1971" s="18" t="s">
        <v>257</v>
      </c>
      <c r="BR1971" s="18" t="s">
        <v>2360</v>
      </c>
      <c r="BS1971" s="18" t="s">
        <v>255</v>
      </c>
      <c r="BT1971" s="18">
        <v>29</v>
      </c>
      <c r="BU1971" s="18" t="s">
        <v>2368</v>
      </c>
      <c r="BV1971" s="18" t="s">
        <v>479</v>
      </c>
      <c r="BW1971" s="18">
        <v>24</v>
      </c>
      <c r="BX1971" s="18" t="s">
        <v>2367</v>
      </c>
      <c r="BY1971" s="18" t="s">
        <v>257</v>
      </c>
      <c r="BZ1971" s="18" t="s">
        <v>257</v>
      </c>
      <c r="CA1971" s="18">
        <v>8</v>
      </c>
      <c r="CB1971" s="18">
        <v>8</v>
      </c>
      <c r="CC1971" s="18" t="s">
        <v>501</v>
      </c>
      <c r="CD1971" s="18" t="s">
        <v>595</v>
      </c>
      <c r="CE1971" s="18" t="s">
        <v>595</v>
      </c>
      <c r="CF1971" s="18" t="s">
        <v>257</v>
      </c>
      <c r="CG1971" s="18" t="s">
        <v>257</v>
      </c>
      <c r="CH1971" s="18" t="s">
        <v>2360</v>
      </c>
      <c r="CI1971" s="18"/>
      <c r="CJ1971" s="18"/>
      <c r="CK1971" s="18"/>
      <c r="CL1971" s="18"/>
      <c r="CM1971" s="18"/>
      <c r="CN1971" s="18"/>
      <c r="CO1971" s="18"/>
      <c r="CP1971" s="18"/>
      <c r="CQ1971" s="18"/>
      <c r="CR1971" s="18"/>
      <c r="CS1971" s="18"/>
      <c r="CT1971" s="18"/>
      <c r="CU1971" s="18"/>
      <c r="CV1971" s="18"/>
      <c r="CW1971" s="18"/>
      <c r="CX1971" s="18"/>
      <c r="CY1971" s="18"/>
      <c r="CZ1971" s="18"/>
      <c r="DA1971" s="18"/>
      <c r="DB1971" s="18"/>
      <c r="DC1971" s="18"/>
      <c r="DD1971" s="18"/>
      <c r="DE1971" s="18"/>
      <c r="DF1971" s="18"/>
      <c r="DG1971" s="18"/>
      <c r="DH1971" s="18"/>
      <c r="DI1971" s="18"/>
      <c r="DJ1971" s="18"/>
      <c r="DK1971" s="18"/>
      <c r="DL1971" s="18"/>
      <c r="DM1971" s="18"/>
      <c r="DN1971" s="18"/>
      <c r="DO1971" s="56"/>
      <c r="DP1971" s="56"/>
      <c r="DQ1971" s="56"/>
      <c r="DR1971" s="56"/>
      <c r="DS1971" s="56"/>
      <c r="DT1971" s="56"/>
      <c r="DU1971" s="56"/>
      <c r="DV1971" s="56"/>
      <c r="DW1971" s="56"/>
      <c r="DX1971" s="56"/>
      <c r="DY1971" s="56">
        <v>1</v>
      </c>
      <c r="DZ1971" s="56"/>
      <c r="EA1971" s="56"/>
      <c r="EB1971" s="56"/>
      <c r="EC1971" s="56">
        <v>0</v>
      </c>
      <c r="ED1971" s="56"/>
      <c r="EE1971" s="56"/>
      <c r="EF1971" s="56"/>
      <c r="EG1971" s="56"/>
      <c r="EH1971" s="18"/>
      <c r="EI1971" s="18">
        <f t="array" ref="EI1971">IF(SUMPRODUCT(--(DO1971:DS1971&lt;&gt;""))=0, 0,1)</f>
        <v>0</v>
      </c>
      <c r="EJ1971" s="18">
        <f t="array" ref="EJ1971">IF(SUMPRODUCT(--(DT1971:EG1971&lt;&gt;""))=0, 0,1)</f>
        <v>1</v>
      </c>
      <c r="EK1971" s="18" cm="1">
        <f t="array" ref="EK1971">IF(SUMPRODUCT(--(EC1971:EG1971&lt;&gt;""))=0, 0,1)</f>
        <v>1</v>
      </c>
      <c r="EL1971" s="18">
        <f t="array" ref="EL1971">IF(SUMPRODUCT(--(EE1971:EG1971&lt;&gt;""))=0, 0,1)</f>
        <v>0</v>
      </c>
      <c r="EM1971" s="18">
        <f t="shared" si="415"/>
        <v>1</v>
      </c>
      <c r="EN1971" s="18" t="str">
        <f t="shared" si="416"/>
        <v>NA</v>
      </c>
      <c r="EO1971" s="18">
        <f t="shared" si="417"/>
        <v>1</v>
      </c>
      <c r="EP1971" s="18">
        <f t="shared" si="419"/>
        <v>0</v>
      </c>
      <c r="EQ1971" s="18">
        <f t="shared" si="422"/>
        <v>0</v>
      </c>
      <c r="ER1971" s="18" t="s">
        <v>2084</v>
      </c>
      <c r="ES1971" s="59">
        <v>43950</v>
      </c>
      <c r="ET1971" s="18"/>
      <c r="EU1971" s="18"/>
    </row>
    <row r="1972" spans="1:151" s="1" customFormat="1" ht="15.75" customHeight="1" x14ac:dyDescent="0.2">
      <c r="A1972" s="5" t="s">
        <v>2369</v>
      </c>
      <c r="B1972" s="24" t="s">
        <v>2352</v>
      </c>
      <c r="C1972" s="56">
        <v>3</v>
      </c>
      <c r="D1972" s="18" t="s">
        <v>2717</v>
      </c>
      <c r="E1972" s="18"/>
      <c r="F1972" s="18" t="s">
        <v>2297</v>
      </c>
      <c r="G1972" s="18" t="s">
        <v>467</v>
      </c>
      <c r="H1972" s="18" t="s">
        <v>1199</v>
      </c>
      <c r="I1972" s="18" t="s">
        <v>552</v>
      </c>
      <c r="J1972" s="18" t="s">
        <v>2363</v>
      </c>
      <c r="K1972" s="18" t="s">
        <v>257</v>
      </c>
      <c r="L1972" s="18" t="s">
        <v>2364</v>
      </c>
      <c r="M1972" s="18" t="s">
        <v>253</v>
      </c>
      <c r="N1972" s="56">
        <v>74</v>
      </c>
      <c r="O1972" s="18" t="s">
        <v>2354</v>
      </c>
      <c r="P1972" s="18" t="s">
        <v>2128</v>
      </c>
      <c r="Q1972" s="18" t="s">
        <v>254</v>
      </c>
      <c r="R1972" s="18" t="s">
        <v>2355</v>
      </c>
      <c r="S1972" s="18" t="s">
        <v>2356</v>
      </c>
      <c r="T1972" s="18" t="s">
        <v>2370</v>
      </c>
      <c r="U1972" s="26" t="s">
        <v>257</v>
      </c>
      <c r="V1972" s="26" t="s">
        <v>257</v>
      </c>
      <c r="W1972" s="26" t="s">
        <v>257</v>
      </c>
      <c r="X1972" s="18" t="s">
        <v>2357</v>
      </c>
      <c r="Y1972" s="18">
        <v>0.2</v>
      </c>
      <c r="Z1972" s="18" t="s">
        <v>2202</v>
      </c>
      <c r="AA1972" s="18" t="s">
        <v>257</v>
      </c>
      <c r="AB1972" s="57">
        <f t="shared" si="423"/>
        <v>0.2</v>
      </c>
      <c r="AC1972" s="18" t="s">
        <v>479</v>
      </c>
      <c r="AD1972" s="18" t="s">
        <v>595</v>
      </c>
      <c r="AE1972" s="18" t="s">
        <v>595</v>
      </c>
      <c r="AF1972" s="18">
        <v>0.6</v>
      </c>
      <c r="AG1972" s="18">
        <v>0.6</v>
      </c>
      <c r="AH1972" s="18" t="s">
        <v>501</v>
      </c>
      <c r="AI1972" s="18">
        <v>2</v>
      </c>
      <c r="AJ1972" s="18" t="s">
        <v>522</v>
      </c>
      <c r="AK1972" s="18">
        <v>2</v>
      </c>
      <c r="AL1972" s="18"/>
      <c r="AM1972" s="18"/>
      <c r="AN1972" s="18"/>
      <c r="AO1972" s="18"/>
      <c r="AP1972" s="18"/>
      <c r="AQ1972" s="18"/>
      <c r="AR1972" s="18"/>
      <c r="AS1972" s="18"/>
      <c r="AT1972" s="18"/>
      <c r="AU1972" s="18"/>
      <c r="AV1972" s="18"/>
      <c r="AW1972" s="18"/>
      <c r="AX1972" s="18"/>
      <c r="AY1972" s="18"/>
      <c r="AZ1972" s="18"/>
      <c r="BA1972" s="18"/>
      <c r="BB1972" s="18"/>
      <c r="BC1972" s="18" t="s">
        <v>2366</v>
      </c>
      <c r="BD1972" s="18">
        <v>84</v>
      </c>
      <c r="BE1972" s="18" t="s">
        <v>1267</v>
      </c>
      <c r="BF1972" s="18" t="s">
        <v>479</v>
      </c>
      <c r="BG1972" s="18">
        <v>6</v>
      </c>
      <c r="BH1972" s="18" t="s">
        <v>2367</v>
      </c>
      <c r="BI1972" s="18" t="s">
        <v>257</v>
      </c>
      <c r="BJ1972" s="18" t="s">
        <v>257</v>
      </c>
      <c r="BK1972" s="18">
        <v>15</v>
      </c>
      <c r="BL1972" s="18">
        <v>15</v>
      </c>
      <c r="BM1972" s="18" t="s">
        <v>501</v>
      </c>
      <c r="BN1972" s="18" t="s">
        <v>595</v>
      </c>
      <c r="BO1972" s="18" t="s">
        <v>595</v>
      </c>
      <c r="BP1972" s="18" t="s">
        <v>257</v>
      </c>
      <c r="BQ1972" s="18" t="s">
        <v>257</v>
      </c>
      <c r="BR1972" s="18" t="s">
        <v>2360</v>
      </c>
      <c r="BS1972" s="18" t="s">
        <v>255</v>
      </c>
      <c r="BT1972" s="18">
        <v>66</v>
      </c>
      <c r="BU1972" s="18" t="s">
        <v>2368</v>
      </c>
      <c r="BV1972" s="18" t="s">
        <v>479</v>
      </c>
      <c r="BW1972" s="18">
        <v>6</v>
      </c>
      <c r="BX1972" s="18" t="s">
        <v>2367</v>
      </c>
      <c r="BY1972" s="18" t="s">
        <v>257</v>
      </c>
      <c r="BZ1972" s="18" t="s">
        <v>257</v>
      </c>
      <c r="CA1972" s="18">
        <v>22</v>
      </c>
      <c r="CB1972" s="18">
        <v>22</v>
      </c>
      <c r="CC1972" s="18" t="s">
        <v>501</v>
      </c>
      <c r="CD1972" s="18" t="s">
        <v>595</v>
      </c>
      <c r="CE1972" s="18" t="s">
        <v>595</v>
      </c>
      <c r="CF1972" s="18" t="s">
        <v>257</v>
      </c>
      <c r="CG1972" s="18" t="s">
        <v>257</v>
      </c>
      <c r="CH1972" s="18" t="s">
        <v>2360</v>
      </c>
      <c r="CI1972" s="18"/>
      <c r="CJ1972" s="18"/>
      <c r="CK1972" s="18"/>
      <c r="CL1972" s="18"/>
      <c r="CM1972" s="18"/>
      <c r="CN1972" s="18"/>
      <c r="CO1972" s="18"/>
      <c r="CP1972" s="18"/>
      <c r="CQ1972" s="18"/>
      <c r="CR1972" s="18"/>
      <c r="CS1972" s="18"/>
      <c r="CT1972" s="18"/>
      <c r="CU1972" s="18"/>
      <c r="CV1972" s="18"/>
      <c r="CW1972" s="18"/>
      <c r="CX1972" s="18"/>
      <c r="CY1972" s="18"/>
      <c r="CZ1972" s="18"/>
      <c r="DA1972" s="18"/>
      <c r="DB1972" s="18"/>
      <c r="DC1972" s="18"/>
      <c r="DD1972" s="18"/>
      <c r="DE1972" s="18"/>
      <c r="DF1972" s="18"/>
      <c r="DG1972" s="18"/>
      <c r="DH1972" s="18"/>
      <c r="DI1972" s="18"/>
      <c r="DJ1972" s="18"/>
      <c r="DK1972" s="18"/>
      <c r="DL1972" s="18"/>
      <c r="DM1972" s="18"/>
      <c r="DN1972" s="18"/>
      <c r="DO1972" s="56"/>
      <c r="DP1972" s="56"/>
      <c r="DQ1972" s="56"/>
      <c r="DR1972" s="56"/>
      <c r="DS1972" s="56"/>
      <c r="DT1972" s="56"/>
      <c r="DU1972" s="56"/>
      <c r="DV1972" s="56"/>
      <c r="DW1972" s="56"/>
      <c r="DX1972" s="56"/>
      <c r="DY1972" s="56">
        <v>0</v>
      </c>
      <c r="DZ1972" s="56"/>
      <c r="EA1972" s="56"/>
      <c r="EB1972" s="56"/>
      <c r="EC1972" s="56">
        <v>0</v>
      </c>
      <c r="ED1972" s="56"/>
      <c r="EE1972" s="56"/>
      <c r="EF1972" s="56"/>
      <c r="EG1972" s="56"/>
      <c r="EH1972" s="18"/>
      <c r="EI1972" s="18">
        <f t="array" ref="EI1972">IF(SUMPRODUCT(--(DO1972:DS1972&lt;&gt;""))=0, 0,1)</f>
        <v>0</v>
      </c>
      <c r="EJ1972" s="18">
        <f t="array" ref="EJ1972">IF(SUMPRODUCT(--(DT1972:EG1972&lt;&gt;""))=0, 0,1)</f>
        <v>1</v>
      </c>
      <c r="EK1972" s="18" cm="1">
        <f t="array" ref="EK1972">IF(SUMPRODUCT(--(EC1972:EG1972&lt;&gt;""))=0, 0,1)</f>
        <v>1</v>
      </c>
      <c r="EL1972" s="18">
        <f t="array" ref="EL1972">IF(SUMPRODUCT(--(EE1972:EG1972&lt;&gt;""))=0, 0,1)</f>
        <v>0</v>
      </c>
      <c r="EM1972" s="18">
        <f t="shared" si="415"/>
        <v>0</v>
      </c>
      <c r="EN1972" s="18" t="str">
        <f t="shared" si="416"/>
        <v>NA</v>
      </c>
      <c r="EO1972" s="18">
        <f t="shared" si="417"/>
        <v>0</v>
      </c>
      <c r="EP1972" s="18">
        <f t="shared" si="419"/>
        <v>0</v>
      </c>
      <c r="EQ1972" s="18" t="str">
        <f t="shared" si="422"/>
        <v>NA</v>
      </c>
      <c r="ER1972" s="18" t="s">
        <v>2084</v>
      </c>
      <c r="ES1972" s="59">
        <v>43950</v>
      </c>
      <c r="ET1972" s="18"/>
      <c r="EU1972" s="18"/>
    </row>
    <row r="1973" spans="1:151" s="1" customFormat="1" ht="15.75" customHeight="1" x14ac:dyDescent="0.2">
      <c r="A1973" s="5" t="s">
        <v>2369</v>
      </c>
      <c r="B1973" s="24" t="s">
        <v>2352</v>
      </c>
      <c r="C1973" s="56">
        <v>3</v>
      </c>
      <c r="D1973" s="18" t="s">
        <v>2718</v>
      </c>
      <c r="E1973" s="18"/>
      <c r="F1973" s="18" t="s">
        <v>2297</v>
      </c>
      <c r="G1973" s="18" t="s">
        <v>467</v>
      </c>
      <c r="H1973" s="18" t="s">
        <v>1199</v>
      </c>
      <c r="I1973" s="18" t="s">
        <v>552</v>
      </c>
      <c r="J1973" s="18" t="s">
        <v>2363</v>
      </c>
      <c r="K1973" s="18" t="s">
        <v>257</v>
      </c>
      <c r="L1973" s="18" t="s">
        <v>2364</v>
      </c>
      <c r="M1973" s="18" t="s">
        <v>253</v>
      </c>
      <c r="N1973" s="56">
        <v>74</v>
      </c>
      <c r="O1973" s="18" t="s">
        <v>2354</v>
      </c>
      <c r="P1973" s="18" t="s">
        <v>2128</v>
      </c>
      <c r="Q1973" s="18" t="s">
        <v>254</v>
      </c>
      <c r="R1973" s="18" t="s">
        <v>2355</v>
      </c>
      <c r="S1973" s="18" t="s">
        <v>2356</v>
      </c>
      <c r="T1973" s="18" t="s">
        <v>2370</v>
      </c>
      <c r="U1973" s="26" t="s">
        <v>257</v>
      </c>
      <c r="V1973" s="26" t="s">
        <v>257</v>
      </c>
      <c r="W1973" s="26" t="s">
        <v>257</v>
      </c>
      <c r="X1973" s="18" t="s">
        <v>2357</v>
      </c>
      <c r="Y1973" s="18">
        <v>7.6</v>
      </c>
      <c r="Z1973" s="18" t="s">
        <v>2202</v>
      </c>
      <c r="AA1973" s="18" t="s">
        <v>257</v>
      </c>
      <c r="AB1973" s="57">
        <f t="shared" si="423"/>
        <v>7.6</v>
      </c>
      <c r="AC1973" s="18" t="s">
        <v>479</v>
      </c>
      <c r="AD1973" s="18" t="s">
        <v>595</v>
      </c>
      <c r="AE1973" s="18" t="s">
        <v>595</v>
      </c>
      <c r="AF1973" s="18">
        <v>1</v>
      </c>
      <c r="AG1973" s="18">
        <v>1</v>
      </c>
      <c r="AH1973" s="18" t="s">
        <v>501</v>
      </c>
      <c r="AI1973" s="18">
        <v>2</v>
      </c>
      <c r="AJ1973" s="18" t="s">
        <v>522</v>
      </c>
      <c r="AK1973" s="18">
        <v>2</v>
      </c>
      <c r="AL1973" s="18"/>
      <c r="AM1973" s="18"/>
      <c r="AN1973" s="18"/>
      <c r="AO1973" s="18"/>
      <c r="AP1973" s="18"/>
      <c r="AQ1973" s="18"/>
      <c r="AR1973" s="18"/>
      <c r="AS1973" s="18"/>
      <c r="AT1973" s="18"/>
      <c r="AU1973" s="18"/>
      <c r="AV1973" s="18"/>
      <c r="AW1973" s="18"/>
      <c r="AX1973" s="18"/>
      <c r="AY1973" s="18"/>
      <c r="AZ1973" s="18"/>
      <c r="BA1973" s="18"/>
      <c r="BB1973" s="18"/>
      <c r="BC1973" s="18" t="s">
        <v>2366</v>
      </c>
      <c r="BD1973" s="18">
        <v>81</v>
      </c>
      <c r="BE1973" s="18" t="s">
        <v>1267</v>
      </c>
      <c r="BF1973" s="18" t="s">
        <v>479</v>
      </c>
      <c r="BG1973" s="18">
        <v>6</v>
      </c>
      <c r="BH1973" s="18" t="s">
        <v>2367</v>
      </c>
      <c r="BI1973" s="18" t="s">
        <v>257</v>
      </c>
      <c r="BJ1973" s="18" t="s">
        <v>257</v>
      </c>
      <c r="BK1973" s="18">
        <v>23</v>
      </c>
      <c r="BL1973" s="18">
        <v>23</v>
      </c>
      <c r="BM1973" s="18" t="s">
        <v>501</v>
      </c>
      <c r="BN1973" s="18" t="s">
        <v>595</v>
      </c>
      <c r="BO1973" s="18" t="s">
        <v>595</v>
      </c>
      <c r="BP1973" s="18" t="s">
        <v>257</v>
      </c>
      <c r="BQ1973" s="18" t="s">
        <v>257</v>
      </c>
      <c r="BR1973" s="18" t="s">
        <v>2360</v>
      </c>
      <c r="BS1973" s="18" t="s">
        <v>255</v>
      </c>
      <c r="BT1973" s="18">
        <v>58</v>
      </c>
      <c r="BU1973" s="18" t="s">
        <v>2368</v>
      </c>
      <c r="BV1973" s="18" t="s">
        <v>479</v>
      </c>
      <c r="BW1973" s="18">
        <v>6</v>
      </c>
      <c r="BX1973" s="18" t="s">
        <v>2367</v>
      </c>
      <c r="BY1973" s="18" t="s">
        <v>257</v>
      </c>
      <c r="BZ1973" s="18" t="s">
        <v>257</v>
      </c>
      <c r="CA1973" s="18">
        <v>27</v>
      </c>
      <c r="CB1973" s="18">
        <v>27</v>
      </c>
      <c r="CC1973" s="18" t="s">
        <v>501</v>
      </c>
      <c r="CD1973" s="18" t="s">
        <v>595</v>
      </c>
      <c r="CE1973" s="18" t="s">
        <v>595</v>
      </c>
      <c r="CF1973" s="18" t="s">
        <v>257</v>
      </c>
      <c r="CG1973" s="18" t="s">
        <v>257</v>
      </c>
      <c r="CH1973" s="18" t="s">
        <v>2360</v>
      </c>
      <c r="CI1973" s="18"/>
      <c r="CJ1973" s="18"/>
      <c r="CK1973" s="18"/>
      <c r="CL1973" s="18"/>
      <c r="CM1973" s="18"/>
      <c r="CN1973" s="18"/>
      <c r="CO1973" s="18"/>
      <c r="CP1973" s="18"/>
      <c r="CQ1973" s="18"/>
      <c r="CR1973" s="18"/>
      <c r="CS1973" s="18"/>
      <c r="CT1973" s="18"/>
      <c r="CU1973" s="18"/>
      <c r="CV1973" s="18"/>
      <c r="CW1973" s="18"/>
      <c r="CX1973" s="18"/>
      <c r="CY1973" s="18"/>
      <c r="CZ1973" s="18"/>
      <c r="DA1973" s="18"/>
      <c r="DB1973" s="18"/>
      <c r="DC1973" s="18"/>
      <c r="DD1973" s="18"/>
      <c r="DE1973" s="18"/>
      <c r="DF1973" s="18"/>
      <c r="DG1973" s="18"/>
      <c r="DH1973" s="18"/>
      <c r="DI1973" s="18"/>
      <c r="DJ1973" s="18"/>
      <c r="DK1973" s="18"/>
      <c r="DL1973" s="18"/>
      <c r="DM1973" s="18"/>
      <c r="DN1973" s="18"/>
      <c r="DO1973" s="56"/>
      <c r="DP1973" s="56"/>
      <c r="DQ1973" s="56"/>
      <c r="DR1973" s="56"/>
      <c r="DS1973" s="56"/>
      <c r="DT1973" s="56"/>
      <c r="DU1973" s="56"/>
      <c r="DV1973" s="56"/>
      <c r="DW1973" s="56"/>
      <c r="DX1973" s="56"/>
      <c r="DY1973" s="56">
        <v>0</v>
      </c>
      <c r="DZ1973" s="56"/>
      <c r="EA1973" s="56"/>
      <c r="EB1973" s="56"/>
      <c r="EC1973" s="56">
        <v>0</v>
      </c>
      <c r="ED1973" s="56"/>
      <c r="EE1973" s="56"/>
      <c r="EF1973" s="56"/>
      <c r="EG1973" s="56"/>
      <c r="EH1973" s="18"/>
      <c r="EI1973" s="18">
        <f t="array" ref="EI1973">IF(SUMPRODUCT(--(DO1973:DS1973&lt;&gt;""))=0, 0,1)</f>
        <v>0</v>
      </c>
      <c r="EJ1973" s="18">
        <f t="array" ref="EJ1973">IF(SUMPRODUCT(--(DT1973:EG1973&lt;&gt;""))=0, 0,1)</f>
        <v>1</v>
      </c>
      <c r="EK1973" s="18" cm="1">
        <f t="array" ref="EK1973">IF(SUMPRODUCT(--(EC1973:EG1973&lt;&gt;""))=0, 0,1)</f>
        <v>1</v>
      </c>
      <c r="EL1973" s="18">
        <f t="array" ref="EL1973">IF(SUMPRODUCT(--(EE1973:EG1973&lt;&gt;""))=0, 0,1)</f>
        <v>0</v>
      </c>
      <c r="EM1973" s="18">
        <f t="shared" si="415"/>
        <v>0</v>
      </c>
      <c r="EN1973" s="18" t="str">
        <f t="shared" si="416"/>
        <v>NA</v>
      </c>
      <c r="EO1973" s="18">
        <f t="shared" si="417"/>
        <v>0</v>
      </c>
      <c r="EP1973" s="18">
        <f t="shared" si="419"/>
        <v>0</v>
      </c>
      <c r="EQ1973" s="18" t="str">
        <f t="shared" si="422"/>
        <v>NA</v>
      </c>
      <c r="ER1973" s="18" t="s">
        <v>2084</v>
      </c>
      <c r="ES1973" s="59">
        <v>43950</v>
      </c>
      <c r="ET1973" s="18"/>
      <c r="EU1973" s="18"/>
    </row>
    <row r="1974" spans="1:151" s="1" customFormat="1" ht="15.75" customHeight="1" x14ac:dyDescent="0.2">
      <c r="A1974" s="5" t="s">
        <v>2369</v>
      </c>
      <c r="B1974" s="24" t="s">
        <v>2352</v>
      </c>
      <c r="C1974" s="56">
        <v>3</v>
      </c>
      <c r="D1974" s="18" t="s">
        <v>2719</v>
      </c>
      <c r="E1974" s="18"/>
      <c r="F1974" s="18" t="s">
        <v>2297</v>
      </c>
      <c r="G1974" s="18" t="s">
        <v>467</v>
      </c>
      <c r="H1974" s="18" t="s">
        <v>1199</v>
      </c>
      <c r="I1974" s="18" t="s">
        <v>552</v>
      </c>
      <c r="J1974" s="18" t="s">
        <v>2363</v>
      </c>
      <c r="K1974" s="18" t="s">
        <v>257</v>
      </c>
      <c r="L1974" s="18" t="s">
        <v>2364</v>
      </c>
      <c r="M1974" s="18" t="s">
        <v>253</v>
      </c>
      <c r="N1974" s="56">
        <v>74</v>
      </c>
      <c r="O1974" s="18" t="s">
        <v>2354</v>
      </c>
      <c r="P1974" s="18" t="s">
        <v>2128</v>
      </c>
      <c r="Q1974" s="18" t="s">
        <v>254</v>
      </c>
      <c r="R1974" s="18" t="s">
        <v>2355</v>
      </c>
      <c r="S1974" s="18" t="s">
        <v>2356</v>
      </c>
      <c r="T1974" s="18" t="s">
        <v>2370</v>
      </c>
      <c r="U1974" s="26" t="s">
        <v>257</v>
      </c>
      <c r="V1974" s="26" t="s">
        <v>257</v>
      </c>
      <c r="W1974" s="26" t="s">
        <v>257</v>
      </c>
      <c r="X1974" s="18" t="s">
        <v>2357</v>
      </c>
      <c r="Y1974" s="18">
        <v>12.6</v>
      </c>
      <c r="Z1974" s="18" t="s">
        <v>2202</v>
      </c>
      <c r="AA1974" s="18" t="s">
        <v>257</v>
      </c>
      <c r="AB1974" s="57">
        <f t="shared" si="423"/>
        <v>12.6</v>
      </c>
      <c r="AC1974" s="18" t="s">
        <v>479</v>
      </c>
      <c r="AD1974" s="18" t="s">
        <v>595</v>
      </c>
      <c r="AE1974" s="18" t="s">
        <v>595</v>
      </c>
      <c r="AF1974" s="18">
        <v>0.5</v>
      </c>
      <c r="AG1974" s="18">
        <v>0.5</v>
      </c>
      <c r="AH1974" s="18" t="s">
        <v>501</v>
      </c>
      <c r="AI1974" s="18">
        <v>2</v>
      </c>
      <c r="AJ1974" s="18" t="s">
        <v>522</v>
      </c>
      <c r="AK1974" s="18">
        <v>2</v>
      </c>
      <c r="AL1974" s="18"/>
      <c r="AM1974" s="18"/>
      <c r="AN1974" s="18"/>
      <c r="AO1974" s="18"/>
      <c r="AP1974" s="18"/>
      <c r="AQ1974" s="18"/>
      <c r="AR1974" s="18"/>
      <c r="AS1974" s="18"/>
      <c r="AT1974" s="18"/>
      <c r="AU1974" s="18"/>
      <c r="AV1974" s="18"/>
      <c r="AW1974" s="18"/>
      <c r="AX1974" s="18"/>
      <c r="AY1974" s="18"/>
      <c r="AZ1974" s="18"/>
      <c r="BA1974" s="18"/>
      <c r="BB1974" s="18"/>
      <c r="BC1974" s="18" t="s">
        <v>2366</v>
      </c>
      <c r="BD1974" s="18">
        <v>74</v>
      </c>
      <c r="BE1974" s="18" t="s">
        <v>1267</v>
      </c>
      <c r="BF1974" s="18" t="s">
        <v>479</v>
      </c>
      <c r="BG1974" s="18">
        <v>6</v>
      </c>
      <c r="BH1974" s="18" t="s">
        <v>2367</v>
      </c>
      <c r="BI1974" s="18" t="s">
        <v>257</v>
      </c>
      <c r="BJ1974" s="18" t="s">
        <v>257</v>
      </c>
      <c r="BK1974" s="18">
        <v>32</v>
      </c>
      <c r="BL1974" s="18">
        <v>32</v>
      </c>
      <c r="BM1974" s="18" t="s">
        <v>501</v>
      </c>
      <c r="BN1974" s="18" t="s">
        <v>595</v>
      </c>
      <c r="BO1974" s="18" t="s">
        <v>595</v>
      </c>
      <c r="BP1974" s="18" t="s">
        <v>257</v>
      </c>
      <c r="BQ1974" s="18" t="s">
        <v>257</v>
      </c>
      <c r="BR1974" s="18" t="s">
        <v>2360</v>
      </c>
      <c r="BS1974" s="18" t="s">
        <v>255</v>
      </c>
      <c r="BT1974" s="18">
        <v>54</v>
      </c>
      <c r="BU1974" s="18" t="s">
        <v>2368</v>
      </c>
      <c r="BV1974" s="18" t="s">
        <v>479</v>
      </c>
      <c r="BW1974" s="18">
        <v>6</v>
      </c>
      <c r="BX1974" s="18" t="s">
        <v>2367</v>
      </c>
      <c r="BY1974" s="18" t="s">
        <v>257</v>
      </c>
      <c r="BZ1974" s="18" t="s">
        <v>257</v>
      </c>
      <c r="CA1974" s="18">
        <v>33</v>
      </c>
      <c r="CB1974" s="18">
        <v>33</v>
      </c>
      <c r="CC1974" s="18" t="s">
        <v>501</v>
      </c>
      <c r="CD1974" s="18" t="s">
        <v>595</v>
      </c>
      <c r="CE1974" s="18" t="s">
        <v>595</v>
      </c>
      <c r="CF1974" s="18" t="s">
        <v>257</v>
      </c>
      <c r="CG1974" s="18" t="s">
        <v>257</v>
      </c>
      <c r="CH1974" s="18" t="s">
        <v>2360</v>
      </c>
      <c r="CI1974" s="18"/>
      <c r="CJ1974" s="18"/>
      <c r="CK1974" s="18"/>
      <c r="CL1974" s="18"/>
      <c r="CM1974" s="18"/>
      <c r="CN1974" s="18"/>
      <c r="CO1974" s="18"/>
      <c r="CP1974" s="18"/>
      <c r="CQ1974" s="18"/>
      <c r="CR1974" s="18"/>
      <c r="CS1974" s="18"/>
      <c r="CT1974" s="18"/>
      <c r="CU1974" s="18"/>
      <c r="CV1974" s="18"/>
      <c r="CW1974" s="18"/>
      <c r="CX1974" s="18"/>
      <c r="CY1974" s="18"/>
      <c r="CZ1974" s="18"/>
      <c r="DA1974" s="18"/>
      <c r="DB1974" s="18"/>
      <c r="DC1974" s="18"/>
      <c r="DD1974" s="18"/>
      <c r="DE1974" s="18"/>
      <c r="DF1974" s="18"/>
      <c r="DG1974" s="18"/>
      <c r="DH1974" s="18"/>
      <c r="DI1974" s="18"/>
      <c r="DJ1974" s="18"/>
      <c r="DK1974" s="18"/>
      <c r="DL1974" s="18"/>
      <c r="DM1974" s="18"/>
      <c r="DN1974" s="18"/>
      <c r="DO1974" s="56"/>
      <c r="DP1974" s="56"/>
      <c r="DQ1974" s="56"/>
      <c r="DR1974" s="56"/>
      <c r="DS1974" s="56"/>
      <c r="DT1974" s="56"/>
      <c r="DU1974" s="56"/>
      <c r="DV1974" s="56"/>
      <c r="DW1974" s="56"/>
      <c r="DX1974" s="56"/>
      <c r="DY1974" s="56">
        <v>0</v>
      </c>
      <c r="DZ1974" s="56"/>
      <c r="EA1974" s="56"/>
      <c r="EB1974" s="56"/>
      <c r="EC1974" s="56">
        <v>0</v>
      </c>
      <c r="ED1974" s="56"/>
      <c r="EE1974" s="56"/>
      <c r="EF1974" s="56"/>
      <c r="EG1974" s="56"/>
      <c r="EH1974" s="18"/>
      <c r="EI1974" s="18">
        <f t="array" ref="EI1974">IF(SUMPRODUCT(--(DO1974:DS1974&lt;&gt;""))=0, 0,1)</f>
        <v>0</v>
      </c>
      <c r="EJ1974" s="18">
        <f t="array" ref="EJ1974">IF(SUMPRODUCT(--(DT1974:EG1974&lt;&gt;""))=0, 0,1)</f>
        <v>1</v>
      </c>
      <c r="EK1974" s="18" cm="1">
        <f t="array" ref="EK1974">IF(SUMPRODUCT(--(EC1974:EG1974&lt;&gt;""))=0, 0,1)</f>
        <v>1</v>
      </c>
      <c r="EL1974" s="18">
        <f t="array" ref="EL1974">IF(SUMPRODUCT(--(EE1974:EG1974&lt;&gt;""))=0, 0,1)</f>
        <v>0</v>
      </c>
      <c r="EM1974" s="18">
        <f t="shared" si="415"/>
        <v>0</v>
      </c>
      <c r="EN1974" s="18" t="str">
        <f t="shared" si="416"/>
        <v>NA</v>
      </c>
      <c r="EO1974" s="18">
        <f t="shared" si="417"/>
        <v>0</v>
      </c>
      <c r="EP1974" s="18">
        <f t="shared" si="419"/>
        <v>0</v>
      </c>
      <c r="EQ1974" s="18" t="str">
        <f t="shared" si="422"/>
        <v>NA</v>
      </c>
      <c r="ER1974" s="18" t="s">
        <v>2084</v>
      </c>
      <c r="ES1974" s="59">
        <v>43950</v>
      </c>
      <c r="ET1974" s="18"/>
      <c r="EU1974" s="18"/>
    </row>
    <row r="1975" spans="1:151" s="1" customFormat="1" ht="15.75" customHeight="1" x14ac:dyDescent="0.2">
      <c r="A1975" s="5" t="s">
        <v>2369</v>
      </c>
      <c r="B1975" s="24" t="s">
        <v>2352</v>
      </c>
      <c r="C1975" s="56">
        <v>3</v>
      </c>
      <c r="D1975" s="18" t="s">
        <v>2720</v>
      </c>
      <c r="E1975" s="18"/>
      <c r="F1975" s="18" t="s">
        <v>2297</v>
      </c>
      <c r="G1975" s="18" t="s">
        <v>467</v>
      </c>
      <c r="H1975" s="18" t="s">
        <v>1199</v>
      </c>
      <c r="I1975" s="18" t="s">
        <v>552</v>
      </c>
      <c r="J1975" s="18" t="s">
        <v>2363</v>
      </c>
      <c r="K1975" s="18" t="s">
        <v>257</v>
      </c>
      <c r="L1975" s="18" t="s">
        <v>2364</v>
      </c>
      <c r="M1975" s="18" t="s">
        <v>253</v>
      </c>
      <c r="N1975" s="56">
        <v>74</v>
      </c>
      <c r="O1975" s="18" t="s">
        <v>2354</v>
      </c>
      <c r="P1975" s="18" t="s">
        <v>2128</v>
      </c>
      <c r="Q1975" s="18" t="s">
        <v>254</v>
      </c>
      <c r="R1975" s="18" t="s">
        <v>2355</v>
      </c>
      <c r="S1975" s="18" t="s">
        <v>2356</v>
      </c>
      <c r="T1975" s="18" t="s">
        <v>2370</v>
      </c>
      <c r="U1975" s="26" t="s">
        <v>257</v>
      </c>
      <c r="V1975" s="26" t="s">
        <v>257</v>
      </c>
      <c r="W1975" s="26" t="s">
        <v>257</v>
      </c>
      <c r="X1975" s="18" t="s">
        <v>2357</v>
      </c>
      <c r="Y1975" s="18">
        <v>34.6</v>
      </c>
      <c r="Z1975" s="18" t="s">
        <v>2202</v>
      </c>
      <c r="AA1975" s="18" t="s">
        <v>257</v>
      </c>
      <c r="AB1975" s="57">
        <f t="shared" si="423"/>
        <v>34.6</v>
      </c>
      <c r="AC1975" s="18" t="s">
        <v>479</v>
      </c>
      <c r="AD1975" s="18" t="s">
        <v>595</v>
      </c>
      <c r="AE1975" s="18" t="s">
        <v>595</v>
      </c>
      <c r="AF1975" s="18">
        <v>0.9</v>
      </c>
      <c r="AG1975" s="18">
        <v>0.9</v>
      </c>
      <c r="AH1975" s="18" t="s">
        <v>501</v>
      </c>
      <c r="AI1975" s="18">
        <v>2</v>
      </c>
      <c r="AJ1975" s="18" t="s">
        <v>522</v>
      </c>
      <c r="AK1975" s="18">
        <v>2</v>
      </c>
      <c r="AL1975" s="18"/>
      <c r="AM1975" s="18"/>
      <c r="AN1975" s="18"/>
      <c r="AO1975" s="18"/>
      <c r="AP1975" s="18"/>
      <c r="AQ1975" s="18"/>
      <c r="AR1975" s="18"/>
      <c r="AS1975" s="18"/>
      <c r="AT1975" s="18"/>
      <c r="AU1975" s="18"/>
      <c r="AV1975" s="18"/>
      <c r="AW1975" s="18"/>
      <c r="AX1975" s="18"/>
      <c r="AY1975" s="18"/>
      <c r="AZ1975" s="18"/>
      <c r="BA1975" s="18"/>
      <c r="BB1975" s="18"/>
      <c r="BC1975" s="18" t="s">
        <v>2366</v>
      </c>
      <c r="BD1975" s="18">
        <v>88</v>
      </c>
      <c r="BE1975" s="18" t="s">
        <v>1267</v>
      </c>
      <c r="BF1975" s="18" t="s">
        <v>479</v>
      </c>
      <c r="BG1975" s="18">
        <v>6</v>
      </c>
      <c r="BH1975" s="18" t="s">
        <v>2367</v>
      </c>
      <c r="BI1975" s="18" t="s">
        <v>257</v>
      </c>
      <c r="BJ1975" s="18" t="s">
        <v>257</v>
      </c>
      <c r="BK1975" s="18">
        <v>18</v>
      </c>
      <c r="BL1975" s="18">
        <v>18</v>
      </c>
      <c r="BM1975" s="18" t="s">
        <v>501</v>
      </c>
      <c r="BN1975" s="18" t="s">
        <v>595</v>
      </c>
      <c r="BO1975" s="18" t="s">
        <v>595</v>
      </c>
      <c r="BP1975" s="18" t="s">
        <v>257</v>
      </c>
      <c r="BQ1975" s="18" t="s">
        <v>257</v>
      </c>
      <c r="BR1975" s="18" t="s">
        <v>2360</v>
      </c>
      <c r="BS1975" s="18" t="s">
        <v>255</v>
      </c>
      <c r="BT1975" s="18">
        <v>59</v>
      </c>
      <c r="BU1975" s="18" t="s">
        <v>2368</v>
      </c>
      <c r="BV1975" s="18" t="s">
        <v>479</v>
      </c>
      <c r="BW1975" s="18">
        <v>6</v>
      </c>
      <c r="BX1975" s="18" t="s">
        <v>2367</v>
      </c>
      <c r="BY1975" s="18" t="s">
        <v>257</v>
      </c>
      <c r="BZ1975" s="18" t="s">
        <v>257</v>
      </c>
      <c r="CA1975" s="18">
        <v>24</v>
      </c>
      <c r="CB1975" s="18">
        <v>24</v>
      </c>
      <c r="CC1975" s="18" t="s">
        <v>501</v>
      </c>
      <c r="CD1975" s="18" t="s">
        <v>595</v>
      </c>
      <c r="CE1975" s="18" t="s">
        <v>595</v>
      </c>
      <c r="CF1975" s="18" t="s">
        <v>257</v>
      </c>
      <c r="CG1975" s="18" t="s">
        <v>257</v>
      </c>
      <c r="CH1975" s="18" t="s">
        <v>2360</v>
      </c>
      <c r="CI1975" s="18"/>
      <c r="CJ1975" s="18"/>
      <c r="CK1975" s="18"/>
      <c r="CL1975" s="18"/>
      <c r="CM1975" s="18"/>
      <c r="CN1975" s="18"/>
      <c r="CO1975" s="18"/>
      <c r="CP1975" s="18"/>
      <c r="CQ1975" s="18"/>
      <c r="CR1975" s="18"/>
      <c r="CS1975" s="18"/>
      <c r="CT1975" s="18"/>
      <c r="CU1975" s="18"/>
      <c r="CV1975" s="18"/>
      <c r="CW1975" s="18"/>
      <c r="CX1975" s="18"/>
      <c r="CY1975" s="18"/>
      <c r="CZ1975" s="18"/>
      <c r="DA1975" s="18"/>
      <c r="DB1975" s="18"/>
      <c r="DC1975" s="18"/>
      <c r="DD1975" s="18"/>
      <c r="DE1975" s="18"/>
      <c r="DF1975" s="18"/>
      <c r="DG1975" s="18"/>
      <c r="DH1975" s="18"/>
      <c r="DI1975" s="18"/>
      <c r="DJ1975" s="18"/>
      <c r="DK1975" s="18"/>
      <c r="DL1975" s="18"/>
      <c r="DM1975" s="18"/>
      <c r="DN1975" s="18"/>
      <c r="DO1975" s="56"/>
      <c r="DP1975" s="56"/>
      <c r="DQ1975" s="56"/>
      <c r="DR1975" s="56"/>
      <c r="DS1975" s="56"/>
      <c r="DT1975" s="56"/>
      <c r="DU1975" s="56"/>
      <c r="DV1975" s="56"/>
      <c r="DW1975" s="56"/>
      <c r="DX1975" s="56"/>
      <c r="DY1975" s="56">
        <v>0</v>
      </c>
      <c r="DZ1975" s="56"/>
      <c r="EA1975" s="56"/>
      <c r="EB1975" s="56"/>
      <c r="EC1975" s="56">
        <v>0</v>
      </c>
      <c r="ED1975" s="56"/>
      <c r="EE1975" s="56"/>
      <c r="EF1975" s="56"/>
      <c r="EG1975" s="56"/>
      <c r="EH1975" s="18"/>
      <c r="EI1975" s="18">
        <f t="array" ref="EI1975">IF(SUMPRODUCT(--(DO1975:DS1975&lt;&gt;""))=0, 0,1)</f>
        <v>0</v>
      </c>
      <c r="EJ1975" s="18">
        <f t="array" ref="EJ1975">IF(SUMPRODUCT(--(DT1975:EG1975&lt;&gt;""))=0, 0,1)</f>
        <v>1</v>
      </c>
      <c r="EK1975" s="18" cm="1">
        <f t="array" ref="EK1975">IF(SUMPRODUCT(--(EC1975:EG1975&lt;&gt;""))=0, 0,1)</f>
        <v>1</v>
      </c>
      <c r="EL1975" s="18">
        <f t="array" ref="EL1975">IF(SUMPRODUCT(--(EE1975:EG1975&lt;&gt;""))=0, 0,1)</f>
        <v>0</v>
      </c>
      <c r="EM1975" s="18">
        <f t="shared" si="415"/>
        <v>0</v>
      </c>
      <c r="EN1975" s="18" t="str">
        <f t="shared" si="416"/>
        <v>NA</v>
      </c>
      <c r="EO1975" s="18">
        <f t="shared" si="417"/>
        <v>0</v>
      </c>
      <c r="EP1975" s="18">
        <f t="shared" si="419"/>
        <v>0</v>
      </c>
      <c r="EQ1975" s="18" t="str">
        <f t="shared" si="422"/>
        <v>NA</v>
      </c>
      <c r="ER1975" s="18" t="s">
        <v>2084</v>
      </c>
      <c r="ES1975" s="59">
        <v>43950</v>
      </c>
      <c r="ET1975" s="18"/>
      <c r="EU1975" s="18"/>
    </row>
    <row r="1976" spans="1:151" s="1" customFormat="1" ht="15.75" customHeight="1" x14ac:dyDescent="0.2">
      <c r="A1976" s="5" t="s">
        <v>2369</v>
      </c>
      <c r="B1976" s="24" t="s">
        <v>2352</v>
      </c>
      <c r="C1976" s="56">
        <v>3</v>
      </c>
      <c r="D1976" s="18" t="s">
        <v>2721</v>
      </c>
      <c r="E1976" s="18"/>
      <c r="F1976" s="18" t="s">
        <v>2297</v>
      </c>
      <c r="G1976" s="18" t="s">
        <v>467</v>
      </c>
      <c r="H1976" s="18" t="s">
        <v>1199</v>
      </c>
      <c r="I1976" s="18" t="s">
        <v>552</v>
      </c>
      <c r="J1976" s="18" t="s">
        <v>2363</v>
      </c>
      <c r="K1976" s="18" t="s">
        <v>257</v>
      </c>
      <c r="L1976" s="18" t="s">
        <v>2364</v>
      </c>
      <c r="M1976" s="18" t="s">
        <v>253</v>
      </c>
      <c r="N1976" s="56">
        <v>74</v>
      </c>
      <c r="O1976" s="18" t="s">
        <v>2354</v>
      </c>
      <c r="P1976" s="18" t="s">
        <v>2128</v>
      </c>
      <c r="Q1976" s="18" t="s">
        <v>254</v>
      </c>
      <c r="R1976" s="18" t="s">
        <v>2355</v>
      </c>
      <c r="S1976" s="18" t="s">
        <v>2356</v>
      </c>
      <c r="T1976" s="18" t="s">
        <v>2370</v>
      </c>
      <c r="U1976" s="26" t="s">
        <v>257</v>
      </c>
      <c r="V1976" s="26" t="s">
        <v>257</v>
      </c>
      <c r="W1976" s="26" t="s">
        <v>257</v>
      </c>
      <c r="X1976" s="18" t="s">
        <v>2357</v>
      </c>
      <c r="Y1976" s="18">
        <v>110.7</v>
      </c>
      <c r="Z1976" s="18" t="s">
        <v>2202</v>
      </c>
      <c r="AA1976" s="18" t="s">
        <v>257</v>
      </c>
      <c r="AB1976" s="57">
        <f t="shared" si="423"/>
        <v>110.7</v>
      </c>
      <c r="AC1976" s="18" t="s">
        <v>479</v>
      </c>
      <c r="AD1976" s="18" t="s">
        <v>595</v>
      </c>
      <c r="AE1976" s="18" t="s">
        <v>595</v>
      </c>
      <c r="AF1976" s="18">
        <v>1.3</v>
      </c>
      <c r="AG1976" s="18">
        <v>1.3</v>
      </c>
      <c r="AH1976" s="18" t="s">
        <v>501</v>
      </c>
      <c r="AI1976" s="18">
        <v>2</v>
      </c>
      <c r="AJ1976" s="18" t="s">
        <v>522</v>
      </c>
      <c r="AK1976" s="18">
        <v>2</v>
      </c>
      <c r="AL1976" s="18"/>
      <c r="AM1976" s="18"/>
      <c r="AN1976" s="18"/>
      <c r="AO1976" s="18"/>
      <c r="AP1976" s="18"/>
      <c r="AQ1976" s="18"/>
      <c r="AR1976" s="18"/>
      <c r="AS1976" s="18"/>
      <c r="AT1976" s="18"/>
      <c r="AU1976" s="18"/>
      <c r="AV1976" s="18"/>
      <c r="AW1976" s="18"/>
      <c r="AX1976" s="18"/>
      <c r="AY1976" s="18"/>
      <c r="AZ1976" s="18"/>
      <c r="BA1976" s="18"/>
      <c r="BB1976" s="18"/>
      <c r="BC1976" s="18" t="s">
        <v>2366</v>
      </c>
      <c r="BD1976" s="18">
        <v>88</v>
      </c>
      <c r="BE1976" s="18" t="s">
        <v>1267</v>
      </c>
      <c r="BF1976" s="18" t="s">
        <v>479</v>
      </c>
      <c r="BG1976" s="18">
        <v>6</v>
      </c>
      <c r="BH1976" s="18" t="s">
        <v>2367</v>
      </c>
      <c r="BI1976" s="18" t="s">
        <v>257</v>
      </c>
      <c r="BJ1976" s="18" t="s">
        <v>257</v>
      </c>
      <c r="BK1976" s="18">
        <v>16</v>
      </c>
      <c r="BL1976" s="18">
        <v>16</v>
      </c>
      <c r="BM1976" s="18" t="s">
        <v>501</v>
      </c>
      <c r="BN1976" s="18" t="s">
        <v>595</v>
      </c>
      <c r="BO1976" s="18" t="s">
        <v>595</v>
      </c>
      <c r="BP1976" s="18" t="s">
        <v>257</v>
      </c>
      <c r="BQ1976" s="18" t="s">
        <v>257</v>
      </c>
      <c r="BR1976" s="18" t="s">
        <v>2360</v>
      </c>
      <c r="BS1976" s="18" t="s">
        <v>255</v>
      </c>
      <c r="BT1976" s="18">
        <v>60</v>
      </c>
      <c r="BU1976" s="18" t="s">
        <v>2368</v>
      </c>
      <c r="BV1976" s="18" t="s">
        <v>479</v>
      </c>
      <c r="BW1976" s="18">
        <v>6</v>
      </c>
      <c r="BX1976" s="18" t="s">
        <v>2367</v>
      </c>
      <c r="BY1976" s="18" t="s">
        <v>257</v>
      </c>
      <c r="BZ1976" s="18" t="s">
        <v>257</v>
      </c>
      <c r="CA1976" s="18">
        <v>21</v>
      </c>
      <c r="CB1976" s="18">
        <v>21</v>
      </c>
      <c r="CC1976" s="18" t="s">
        <v>501</v>
      </c>
      <c r="CD1976" s="18" t="s">
        <v>595</v>
      </c>
      <c r="CE1976" s="18" t="s">
        <v>595</v>
      </c>
      <c r="CF1976" s="18" t="s">
        <v>257</v>
      </c>
      <c r="CG1976" s="18" t="s">
        <v>257</v>
      </c>
      <c r="CH1976" s="18" t="s">
        <v>2360</v>
      </c>
      <c r="CI1976" s="18"/>
      <c r="CJ1976" s="18"/>
      <c r="CK1976" s="18"/>
      <c r="CL1976" s="18"/>
      <c r="CM1976" s="18"/>
      <c r="CN1976" s="18"/>
      <c r="CO1976" s="18"/>
      <c r="CP1976" s="18"/>
      <c r="CQ1976" s="18"/>
      <c r="CR1976" s="18"/>
      <c r="CS1976" s="18"/>
      <c r="CT1976" s="18"/>
      <c r="CU1976" s="18"/>
      <c r="CV1976" s="18"/>
      <c r="CW1976" s="18"/>
      <c r="CX1976" s="18"/>
      <c r="CY1976" s="18"/>
      <c r="CZ1976" s="18"/>
      <c r="DA1976" s="18"/>
      <c r="DB1976" s="18"/>
      <c r="DC1976" s="18"/>
      <c r="DD1976" s="18"/>
      <c r="DE1976" s="18"/>
      <c r="DF1976" s="18"/>
      <c r="DG1976" s="18"/>
      <c r="DH1976" s="18"/>
      <c r="DI1976" s="18"/>
      <c r="DJ1976" s="18"/>
      <c r="DK1976" s="18"/>
      <c r="DL1976" s="18"/>
      <c r="DM1976" s="18"/>
      <c r="DN1976" s="18"/>
      <c r="DO1976" s="56"/>
      <c r="DP1976" s="56"/>
      <c r="DQ1976" s="56"/>
      <c r="DR1976" s="56"/>
      <c r="DS1976" s="56"/>
      <c r="DT1976" s="56"/>
      <c r="DU1976" s="56"/>
      <c r="DV1976" s="56"/>
      <c r="DW1976" s="56"/>
      <c r="DX1976" s="56"/>
      <c r="DY1976" s="56">
        <v>0</v>
      </c>
      <c r="DZ1976" s="56"/>
      <c r="EA1976" s="56"/>
      <c r="EB1976" s="56"/>
      <c r="EC1976" s="56">
        <v>0</v>
      </c>
      <c r="ED1976" s="56"/>
      <c r="EE1976" s="56"/>
      <c r="EF1976" s="56"/>
      <c r="EG1976" s="56"/>
      <c r="EH1976" s="18"/>
      <c r="EI1976" s="18">
        <f t="array" ref="EI1976">IF(SUMPRODUCT(--(DO1976:DS1976&lt;&gt;""))=0, 0,1)</f>
        <v>0</v>
      </c>
      <c r="EJ1976" s="18">
        <f t="array" ref="EJ1976">IF(SUMPRODUCT(--(DT1976:EG1976&lt;&gt;""))=0, 0,1)</f>
        <v>1</v>
      </c>
      <c r="EK1976" s="18" cm="1">
        <f t="array" ref="EK1976">IF(SUMPRODUCT(--(EC1976:EG1976&lt;&gt;""))=0, 0,1)</f>
        <v>1</v>
      </c>
      <c r="EL1976" s="18">
        <f t="array" ref="EL1976">IF(SUMPRODUCT(--(EE1976:EG1976&lt;&gt;""))=0, 0,1)</f>
        <v>0</v>
      </c>
      <c r="EM1976" s="18">
        <f t="shared" si="415"/>
        <v>0</v>
      </c>
      <c r="EN1976" s="18" t="str">
        <f t="shared" si="416"/>
        <v>NA</v>
      </c>
      <c r="EO1976" s="18">
        <f t="shared" si="417"/>
        <v>0</v>
      </c>
      <c r="EP1976" s="18">
        <f t="shared" si="419"/>
        <v>0</v>
      </c>
      <c r="EQ1976" s="18" t="str">
        <f t="shared" si="422"/>
        <v>NA</v>
      </c>
      <c r="ER1976" s="18" t="s">
        <v>2084</v>
      </c>
      <c r="ES1976" s="59">
        <v>43950</v>
      </c>
      <c r="ET1976" s="18"/>
      <c r="EU1976" s="18"/>
    </row>
    <row r="1977" spans="1:151" s="1" customFormat="1" ht="15.75" customHeight="1" x14ac:dyDescent="0.2">
      <c r="A1977" s="5" t="s">
        <v>2371</v>
      </c>
      <c r="B1977" s="24" t="s">
        <v>2352</v>
      </c>
      <c r="C1977" s="56">
        <v>4</v>
      </c>
      <c r="D1977" s="18" t="s">
        <v>2717</v>
      </c>
      <c r="E1977" s="18"/>
      <c r="F1977" s="18" t="s">
        <v>2297</v>
      </c>
      <c r="G1977" s="18" t="s">
        <v>467</v>
      </c>
      <c r="H1977" s="18" t="s">
        <v>1199</v>
      </c>
      <c r="I1977" s="18" t="s">
        <v>552</v>
      </c>
      <c r="J1977" s="18" t="s">
        <v>2363</v>
      </c>
      <c r="K1977" s="18" t="s">
        <v>257</v>
      </c>
      <c r="L1977" s="18" t="s">
        <v>2364</v>
      </c>
      <c r="M1977" s="18" t="s">
        <v>253</v>
      </c>
      <c r="N1977" s="56">
        <v>74</v>
      </c>
      <c r="O1977" s="18" t="s">
        <v>2354</v>
      </c>
      <c r="P1977" s="18" t="s">
        <v>2128</v>
      </c>
      <c r="Q1977" s="18" t="s">
        <v>254</v>
      </c>
      <c r="R1977" s="18" t="s">
        <v>2355</v>
      </c>
      <c r="S1977" s="18" t="s">
        <v>2356</v>
      </c>
      <c r="T1977" s="18" t="s">
        <v>2372</v>
      </c>
      <c r="U1977" s="26" t="s">
        <v>257</v>
      </c>
      <c r="V1977" s="26" t="s">
        <v>257</v>
      </c>
      <c r="W1977" s="26" t="s">
        <v>257</v>
      </c>
      <c r="X1977" s="18" t="s">
        <v>2357</v>
      </c>
      <c r="Y1977" s="18">
        <v>0.5</v>
      </c>
      <c r="Z1977" s="18" t="s">
        <v>2202</v>
      </c>
      <c r="AA1977" s="18" t="s">
        <v>257</v>
      </c>
      <c r="AB1977" s="57">
        <f t="shared" si="423"/>
        <v>0.5</v>
      </c>
      <c r="AC1977" s="18" t="s">
        <v>479</v>
      </c>
      <c r="AD1977" s="18" t="s">
        <v>595</v>
      </c>
      <c r="AE1977" s="18" t="s">
        <v>595</v>
      </c>
      <c r="AF1977" s="18">
        <v>0.5</v>
      </c>
      <c r="AG1977" s="18">
        <v>0.5</v>
      </c>
      <c r="AH1977" s="18" t="s">
        <v>501</v>
      </c>
      <c r="AI1977" s="18">
        <v>0.75</v>
      </c>
      <c r="AJ1977" s="18" t="s">
        <v>522</v>
      </c>
      <c r="AK1977" s="18">
        <v>0.75</v>
      </c>
      <c r="AL1977" s="18"/>
      <c r="AM1977" s="18"/>
      <c r="AN1977" s="18"/>
      <c r="AO1977" s="18"/>
      <c r="AP1977" s="18"/>
      <c r="AQ1977" s="18"/>
      <c r="AR1977" s="18"/>
      <c r="AS1977" s="18"/>
      <c r="AT1977" s="18"/>
      <c r="AU1977" s="18"/>
      <c r="AV1977" s="18"/>
      <c r="AW1977" s="18"/>
      <c r="AX1977" s="18"/>
      <c r="AY1977" s="18"/>
      <c r="AZ1977" s="18"/>
      <c r="BA1977" s="18"/>
      <c r="BB1977" s="18"/>
      <c r="BC1977" s="18"/>
      <c r="BD1977" s="18"/>
      <c r="BE1977" s="18"/>
      <c r="BF1977" s="18"/>
      <c r="BG1977" s="18"/>
      <c r="BH1977" s="18"/>
      <c r="BI1977" s="18"/>
      <c r="BJ1977" s="18"/>
      <c r="BK1977" s="18"/>
      <c r="BL1977" s="18"/>
      <c r="BM1977" s="18"/>
      <c r="BN1977" s="18"/>
      <c r="BO1977" s="18"/>
      <c r="BP1977" s="18"/>
      <c r="BQ1977" s="18"/>
      <c r="BR1977" s="18"/>
      <c r="BS1977" s="18" t="s">
        <v>255</v>
      </c>
      <c r="BT1977" s="18">
        <v>62</v>
      </c>
      <c r="BU1977" s="18" t="s">
        <v>2368</v>
      </c>
      <c r="BV1977" s="18" t="s">
        <v>479</v>
      </c>
      <c r="BW1977" s="18">
        <v>24</v>
      </c>
      <c r="BX1977" s="18" t="s">
        <v>2367</v>
      </c>
      <c r="BY1977" s="18" t="s">
        <v>257</v>
      </c>
      <c r="BZ1977" s="18" t="s">
        <v>257</v>
      </c>
      <c r="CA1977" s="18">
        <v>19</v>
      </c>
      <c r="CB1977" s="18">
        <v>19</v>
      </c>
      <c r="CC1977" s="18" t="s">
        <v>501</v>
      </c>
      <c r="CD1977" s="18" t="s">
        <v>595</v>
      </c>
      <c r="CE1977" s="18" t="s">
        <v>595</v>
      </c>
      <c r="CF1977" s="18" t="s">
        <v>257</v>
      </c>
      <c r="CG1977" s="18" t="s">
        <v>257</v>
      </c>
      <c r="CH1977" s="18" t="s">
        <v>2360</v>
      </c>
      <c r="CI1977" s="18"/>
      <c r="CJ1977" s="18"/>
      <c r="CK1977" s="18"/>
      <c r="CL1977" s="18"/>
      <c r="CM1977" s="18"/>
      <c r="CN1977" s="18"/>
      <c r="CO1977" s="18"/>
      <c r="CP1977" s="18"/>
      <c r="CQ1977" s="18"/>
      <c r="CR1977" s="18"/>
      <c r="CS1977" s="18"/>
      <c r="CT1977" s="18"/>
      <c r="CU1977" s="18"/>
      <c r="CV1977" s="18"/>
      <c r="CW1977" s="18"/>
      <c r="CX1977" s="18"/>
      <c r="CY1977" s="18"/>
      <c r="CZ1977" s="18"/>
      <c r="DA1977" s="18"/>
      <c r="DB1977" s="18"/>
      <c r="DC1977" s="18"/>
      <c r="DD1977" s="18"/>
      <c r="DE1977" s="18"/>
      <c r="DF1977" s="18"/>
      <c r="DG1977" s="18"/>
      <c r="DH1977" s="18"/>
      <c r="DI1977" s="18"/>
      <c r="DJ1977" s="18"/>
      <c r="DK1977" s="18"/>
      <c r="DL1977" s="18"/>
      <c r="DM1977" s="18"/>
      <c r="DN1977" s="18"/>
      <c r="DO1977" s="56"/>
      <c r="DP1977" s="56"/>
      <c r="DQ1977" s="56"/>
      <c r="DR1977" s="56"/>
      <c r="DS1977" s="56"/>
      <c r="DT1977" s="56"/>
      <c r="DU1977" s="56"/>
      <c r="DV1977" s="56"/>
      <c r="DW1977" s="56"/>
      <c r="DX1977" s="56"/>
      <c r="DY1977" s="56">
        <v>0</v>
      </c>
      <c r="DZ1977" s="56"/>
      <c r="EA1977" s="56"/>
      <c r="EB1977" s="56"/>
      <c r="EC1977" s="56">
        <v>0</v>
      </c>
      <c r="ED1977" s="56"/>
      <c r="EE1977" s="56"/>
      <c r="EF1977" s="56"/>
      <c r="EG1977" s="56"/>
      <c r="EH1977" s="18"/>
      <c r="EI1977" s="18">
        <f t="array" ref="EI1977">IF(SUMPRODUCT(--(DO1977:DS1977&lt;&gt;""))=0, 0,1)</f>
        <v>0</v>
      </c>
      <c r="EJ1977" s="18">
        <f t="array" ref="EJ1977">IF(SUMPRODUCT(--(DT1977:EG1977&lt;&gt;""))=0, 0,1)</f>
        <v>1</v>
      </c>
      <c r="EK1977" s="18" cm="1">
        <f t="array" ref="EK1977">IF(SUMPRODUCT(--(EC1977:EG1977&lt;&gt;""))=0, 0,1)</f>
        <v>1</v>
      </c>
      <c r="EL1977" s="18">
        <f t="array" ref="EL1977">IF(SUMPRODUCT(--(EE1977:EG1977&lt;&gt;""))=0, 0,1)</f>
        <v>0</v>
      </c>
      <c r="EM1977" s="18">
        <f t="shared" si="415"/>
        <v>0</v>
      </c>
      <c r="EN1977" s="18" t="str">
        <f t="shared" si="416"/>
        <v>NA</v>
      </c>
      <c r="EO1977" s="18">
        <f t="shared" si="417"/>
        <v>0</v>
      </c>
      <c r="EP1977" s="18">
        <f t="shared" si="419"/>
        <v>0</v>
      </c>
      <c r="EQ1977" s="18" t="str">
        <f t="shared" si="422"/>
        <v>NA</v>
      </c>
      <c r="ER1977" s="18" t="s">
        <v>2084</v>
      </c>
      <c r="ES1977" s="59">
        <v>43950</v>
      </c>
      <c r="ET1977" s="18"/>
      <c r="EU1977" s="18"/>
    </row>
    <row r="1978" spans="1:151" s="1" customFormat="1" ht="15.75" customHeight="1" x14ac:dyDescent="0.2">
      <c r="A1978" s="5" t="s">
        <v>2371</v>
      </c>
      <c r="B1978" s="24" t="s">
        <v>2352</v>
      </c>
      <c r="C1978" s="56">
        <v>4</v>
      </c>
      <c r="D1978" s="18" t="s">
        <v>2718</v>
      </c>
      <c r="E1978" s="18"/>
      <c r="F1978" s="18" t="s">
        <v>2297</v>
      </c>
      <c r="G1978" s="18" t="s">
        <v>467</v>
      </c>
      <c r="H1978" s="18" t="s">
        <v>1199</v>
      </c>
      <c r="I1978" s="18" t="s">
        <v>552</v>
      </c>
      <c r="J1978" s="18" t="s">
        <v>2363</v>
      </c>
      <c r="K1978" s="18" t="s">
        <v>257</v>
      </c>
      <c r="L1978" s="18" t="s">
        <v>2364</v>
      </c>
      <c r="M1978" s="18" t="s">
        <v>253</v>
      </c>
      <c r="N1978" s="56">
        <v>74</v>
      </c>
      <c r="O1978" s="18" t="s">
        <v>2354</v>
      </c>
      <c r="P1978" s="18" t="s">
        <v>2128</v>
      </c>
      <c r="Q1978" s="18" t="s">
        <v>254</v>
      </c>
      <c r="R1978" s="18" t="s">
        <v>2355</v>
      </c>
      <c r="S1978" s="18" t="s">
        <v>2356</v>
      </c>
      <c r="T1978" s="18" t="s">
        <v>2372</v>
      </c>
      <c r="U1978" s="26" t="s">
        <v>257</v>
      </c>
      <c r="V1978" s="26" t="s">
        <v>257</v>
      </c>
      <c r="W1978" s="26" t="s">
        <v>257</v>
      </c>
      <c r="X1978" s="18" t="s">
        <v>2357</v>
      </c>
      <c r="Y1978" s="18">
        <v>7.2</v>
      </c>
      <c r="Z1978" s="18" t="s">
        <v>2202</v>
      </c>
      <c r="AA1978" s="18" t="s">
        <v>257</v>
      </c>
      <c r="AB1978" s="57">
        <f t="shared" si="423"/>
        <v>7.2</v>
      </c>
      <c r="AC1978" s="18" t="s">
        <v>479</v>
      </c>
      <c r="AD1978" s="18" t="s">
        <v>595</v>
      </c>
      <c r="AE1978" s="18" t="s">
        <v>595</v>
      </c>
      <c r="AF1978" s="18">
        <v>1</v>
      </c>
      <c r="AG1978" s="18">
        <v>1</v>
      </c>
      <c r="AH1978" s="18" t="s">
        <v>501</v>
      </c>
      <c r="AI1978" s="18">
        <v>0.75</v>
      </c>
      <c r="AJ1978" s="18" t="s">
        <v>522</v>
      </c>
      <c r="AK1978" s="18">
        <v>0.75</v>
      </c>
      <c r="AL1978" s="18"/>
      <c r="AM1978" s="18"/>
      <c r="AN1978" s="18"/>
      <c r="AO1978" s="18"/>
      <c r="AP1978" s="18"/>
      <c r="AQ1978" s="18"/>
      <c r="AR1978" s="18"/>
      <c r="AS1978" s="18"/>
      <c r="AT1978" s="18"/>
      <c r="AU1978" s="18"/>
      <c r="AV1978" s="18"/>
      <c r="AW1978" s="18"/>
      <c r="AX1978" s="18"/>
      <c r="AY1978" s="18"/>
      <c r="AZ1978" s="18"/>
      <c r="BA1978" s="18"/>
      <c r="BB1978" s="18"/>
      <c r="BC1978" s="18"/>
      <c r="BD1978" s="18"/>
      <c r="BE1978" s="18"/>
      <c r="BF1978" s="18"/>
      <c r="BG1978" s="18"/>
      <c r="BH1978" s="18"/>
      <c r="BI1978" s="18"/>
      <c r="BJ1978" s="18"/>
      <c r="BK1978" s="18"/>
      <c r="BL1978" s="18"/>
      <c r="BM1978" s="18"/>
      <c r="BN1978" s="18"/>
      <c r="BO1978" s="18"/>
      <c r="BP1978" s="18"/>
      <c r="BQ1978" s="18"/>
      <c r="BR1978" s="18"/>
      <c r="BS1978" s="18" t="s">
        <v>255</v>
      </c>
      <c r="BT1978" s="18">
        <v>68</v>
      </c>
      <c r="BU1978" s="18" t="s">
        <v>2368</v>
      </c>
      <c r="BV1978" s="18" t="s">
        <v>479</v>
      </c>
      <c r="BW1978" s="18">
        <v>24</v>
      </c>
      <c r="BX1978" s="18" t="s">
        <v>2367</v>
      </c>
      <c r="BY1978" s="18" t="s">
        <v>257</v>
      </c>
      <c r="BZ1978" s="18" t="s">
        <v>257</v>
      </c>
      <c r="CA1978" s="18">
        <v>15</v>
      </c>
      <c r="CB1978" s="18">
        <v>15</v>
      </c>
      <c r="CC1978" s="18" t="s">
        <v>501</v>
      </c>
      <c r="CD1978" s="18" t="s">
        <v>595</v>
      </c>
      <c r="CE1978" s="18" t="s">
        <v>595</v>
      </c>
      <c r="CF1978" s="18" t="s">
        <v>257</v>
      </c>
      <c r="CG1978" s="18" t="s">
        <v>257</v>
      </c>
      <c r="CH1978" s="18" t="s">
        <v>2360</v>
      </c>
      <c r="CI1978" s="18"/>
      <c r="CJ1978" s="18"/>
      <c r="CK1978" s="18"/>
      <c r="CL1978" s="18"/>
      <c r="CM1978" s="18"/>
      <c r="CN1978" s="18"/>
      <c r="CO1978" s="18"/>
      <c r="CP1978" s="18"/>
      <c r="CQ1978" s="18"/>
      <c r="CR1978" s="18"/>
      <c r="CS1978" s="18"/>
      <c r="CT1978" s="18"/>
      <c r="CU1978" s="18"/>
      <c r="CV1978" s="18"/>
      <c r="CW1978" s="18"/>
      <c r="CX1978" s="18"/>
      <c r="CY1978" s="18"/>
      <c r="CZ1978" s="18"/>
      <c r="DA1978" s="18"/>
      <c r="DB1978" s="18"/>
      <c r="DC1978" s="18"/>
      <c r="DD1978" s="18"/>
      <c r="DE1978" s="18"/>
      <c r="DF1978" s="18"/>
      <c r="DG1978" s="18"/>
      <c r="DH1978" s="18"/>
      <c r="DI1978" s="18"/>
      <c r="DJ1978" s="18"/>
      <c r="DK1978" s="18"/>
      <c r="DL1978" s="18"/>
      <c r="DM1978" s="18"/>
      <c r="DN1978" s="18"/>
      <c r="DO1978" s="56"/>
      <c r="DP1978" s="56"/>
      <c r="DQ1978" s="56"/>
      <c r="DR1978" s="56"/>
      <c r="DS1978" s="56"/>
      <c r="DT1978" s="56"/>
      <c r="DU1978" s="56"/>
      <c r="DV1978" s="56"/>
      <c r="DW1978" s="56"/>
      <c r="DX1978" s="56"/>
      <c r="DY1978" s="56">
        <v>0</v>
      </c>
      <c r="DZ1978" s="56"/>
      <c r="EA1978" s="56"/>
      <c r="EB1978" s="56"/>
      <c r="EC1978" s="56">
        <v>0</v>
      </c>
      <c r="ED1978" s="56"/>
      <c r="EE1978" s="56"/>
      <c r="EF1978" s="56"/>
      <c r="EG1978" s="56"/>
      <c r="EH1978" s="18"/>
      <c r="EI1978" s="18">
        <f t="array" ref="EI1978">IF(SUMPRODUCT(--(DO1978:DS1978&lt;&gt;""))=0, 0,1)</f>
        <v>0</v>
      </c>
      <c r="EJ1978" s="18">
        <f t="array" ref="EJ1978">IF(SUMPRODUCT(--(DT1978:EG1978&lt;&gt;""))=0, 0,1)</f>
        <v>1</v>
      </c>
      <c r="EK1978" s="18" cm="1">
        <f t="array" ref="EK1978">IF(SUMPRODUCT(--(EC1978:EG1978&lt;&gt;""))=0, 0,1)</f>
        <v>1</v>
      </c>
      <c r="EL1978" s="18">
        <f t="array" ref="EL1978">IF(SUMPRODUCT(--(EE1978:EG1978&lt;&gt;""))=0, 0,1)</f>
        <v>0</v>
      </c>
      <c r="EM1978" s="18">
        <f t="shared" si="415"/>
        <v>0</v>
      </c>
      <c r="EN1978" s="18" t="str">
        <f t="shared" si="416"/>
        <v>NA</v>
      </c>
      <c r="EO1978" s="18">
        <f t="shared" si="417"/>
        <v>0</v>
      </c>
      <c r="EP1978" s="18">
        <f t="shared" si="419"/>
        <v>0</v>
      </c>
      <c r="EQ1978" s="18" t="str">
        <f t="shared" si="422"/>
        <v>NA</v>
      </c>
      <c r="ER1978" s="18" t="s">
        <v>2084</v>
      </c>
      <c r="ES1978" s="59">
        <v>43950</v>
      </c>
      <c r="ET1978" s="18"/>
      <c r="EU1978" s="18"/>
    </row>
    <row r="1979" spans="1:151" s="1" customFormat="1" ht="15.75" customHeight="1" x14ac:dyDescent="0.2">
      <c r="A1979" s="5" t="s">
        <v>2371</v>
      </c>
      <c r="B1979" s="24" t="s">
        <v>2352</v>
      </c>
      <c r="C1979" s="56">
        <v>4</v>
      </c>
      <c r="D1979" s="18" t="s">
        <v>2719</v>
      </c>
      <c r="E1979" s="18"/>
      <c r="F1979" s="18" t="s">
        <v>2297</v>
      </c>
      <c r="G1979" s="18" t="s">
        <v>467</v>
      </c>
      <c r="H1979" s="18" t="s">
        <v>1199</v>
      </c>
      <c r="I1979" s="18" t="s">
        <v>552</v>
      </c>
      <c r="J1979" s="18" t="s">
        <v>2363</v>
      </c>
      <c r="K1979" s="18" t="s">
        <v>257</v>
      </c>
      <c r="L1979" s="18" t="s">
        <v>2364</v>
      </c>
      <c r="M1979" s="18" t="s">
        <v>253</v>
      </c>
      <c r="N1979" s="56">
        <v>74</v>
      </c>
      <c r="O1979" s="18" t="s">
        <v>2354</v>
      </c>
      <c r="P1979" s="18" t="s">
        <v>2128</v>
      </c>
      <c r="Q1979" s="18" t="s">
        <v>254</v>
      </c>
      <c r="R1979" s="18" t="s">
        <v>2355</v>
      </c>
      <c r="S1979" s="18" t="s">
        <v>2356</v>
      </c>
      <c r="T1979" s="18" t="s">
        <v>2372</v>
      </c>
      <c r="U1979" s="26" t="s">
        <v>257</v>
      </c>
      <c r="V1979" s="26" t="s">
        <v>257</v>
      </c>
      <c r="W1979" s="26" t="s">
        <v>257</v>
      </c>
      <c r="X1979" s="18" t="s">
        <v>2357</v>
      </c>
      <c r="Y1979" s="18">
        <v>13.1</v>
      </c>
      <c r="Z1979" s="18" t="s">
        <v>2202</v>
      </c>
      <c r="AA1979" s="18" t="s">
        <v>257</v>
      </c>
      <c r="AB1979" s="57">
        <f t="shared" si="423"/>
        <v>13.1</v>
      </c>
      <c r="AC1979" s="18" t="s">
        <v>479</v>
      </c>
      <c r="AD1979" s="18" t="s">
        <v>595</v>
      </c>
      <c r="AE1979" s="18" t="s">
        <v>595</v>
      </c>
      <c r="AF1979" s="18">
        <v>1.8</v>
      </c>
      <c r="AG1979" s="18">
        <v>1.8</v>
      </c>
      <c r="AH1979" s="18" t="s">
        <v>501</v>
      </c>
      <c r="AI1979" s="18">
        <v>0.75</v>
      </c>
      <c r="AJ1979" s="18" t="s">
        <v>522</v>
      </c>
      <c r="AK1979" s="18">
        <v>0.75</v>
      </c>
      <c r="AL1979" s="18"/>
      <c r="AM1979" s="18"/>
      <c r="AN1979" s="18"/>
      <c r="AO1979" s="18"/>
      <c r="AP1979" s="18"/>
      <c r="AQ1979" s="18"/>
      <c r="AR1979" s="18"/>
      <c r="AS1979" s="18"/>
      <c r="AT1979" s="18"/>
      <c r="AU1979" s="18"/>
      <c r="AV1979" s="18"/>
      <c r="AW1979" s="18"/>
      <c r="AX1979" s="18"/>
      <c r="AY1979" s="18"/>
      <c r="AZ1979" s="18"/>
      <c r="BA1979" s="18"/>
      <c r="BB1979" s="18"/>
      <c r="BC1979" s="18"/>
      <c r="BD1979" s="18"/>
      <c r="BE1979" s="18"/>
      <c r="BF1979" s="18"/>
      <c r="BG1979" s="18"/>
      <c r="BH1979" s="18"/>
      <c r="BI1979" s="18"/>
      <c r="BJ1979" s="18"/>
      <c r="BK1979" s="18"/>
      <c r="BL1979" s="18"/>
      <c r="BM1979" s="18"/>
      <c r="BN1979" s="18"/>
      <c r="BO1979" s="18"/>
      <c r="BP1979" s="18"/>
      <c r="BQ1979" s="18"/>
      <c r="BR1979" s="18"/>
      <c r="BS1979" s="18" t="s">
        <v>255</v>
      </c>
      <c r="BT1979" s="18">
        <v>71</v>
      </c>
      <c r="BU1979" s="18" t="s">
        <v>2368</v>
      </c>
      <c r="BV1979" s="18" t="s">
        <v>479</v>
      </c>
      <c r="BW1979" s="18">
        <v>24</v>
      </c>
      <c r="BX1979" s="18" t="s">
        <v>2367</v>
      </c>
      <c r="BY1979" s="18" t="s">
        <v>257</v>
      </c>
      <c r="BZ1979" s="18" t="s">
        <v>257</v>
      </c>
      <c r="CA1979" s="18">
        <v>19</v>
      </c>
      <c r="CB1979" s="18">
        <v>19</v>
      </c>
      <c r="CC1979" s="18" t="s">
        <v>501</v>
      </c>
      <c r="CD1979" s="18" t="s">
        <v>595</v>
      </c>
      <c r="CE1979" s="18" t="s">
        <v>595</v>
      </c>
      <c r="CF1979" s="18" t="s">
        <v>257</v>
      </c>
      <c r="CG1979" s="18" t="s">
        <v>257</v>
      </c>
      <c r="CH1979" s="18" t="s">
        <v>2360</v>
      </c>
      <c r="CI1979" s="18"/>
      <c r="CJ1979" s="18"/>
      <c r="CK1979" s="18"/>
      <c r="CL1979" s="18"/>
      <c r="CM1979" s="18"/>
      <c r="CN1979" s="18"/>
      <c r="CO1979" s="18"/>
      <c r="CP1979" s="18"/>
      <c r="CQ1979" s="18"/>
      <c r="CR1979" s="18"/>
      <c r="CS1979" s="18"/>
      <c r="CT1979" s="18"/>
      <c r="CU1979" s="18"/>
      <c r="CV1979" s="18"/>
      <c r="CW1979" s="18"/>
      <c r="CX1979" s="18"/>
      <c r="CY1979" s="18"/>
      <c r="CZ1979" s="18"/>
      <c r="DA1979" s="18"/>
      <c r="DB1979" s="18"/>
      <c r="DC1979" s="18"/>
      <c r="DD1979" s="18"/>
      <c r="DE1979" s="18"/>
      <c r="DF1979" s="18"/>
      <c r="DG1979" s="18"/>
      <c r="DH1979" s="18"/>
      <c r="DI1979" s="18"/>
      <c r="DJ1979" s="18"/>
      <c r="DK1979" s="18"/>
      <c r="DL1979" s="18"/>
      <c r="DM1979" s="18"/>
      <c r="DN1979" s="18"/>
      <c r="DO1979" s="56"/>
      <c r="DP1979" s="56"/>
      <c r="DQ1979" s="56"/>
      <c r="DR1979" s="56"/>
      <c r="DS1979" s="56"/>
      <c r="DT1979" s="56"/>
      <c r="DU1979" s="56"/>
      <c r="DV1979" s="56"/>
      <c r="DW1979" s="56"/>
      <c r="DX1979" s="56"/>
      <c r="DY1979" s="56">
        <v>0</v>
      </c>
      <c r="DZ1979" s="56"/>
      <c r="EA1979" s="56"/>
      <c r="EB1979" s="56"/>
      <c r="EC1979" s="56">
        <v>0</v>
      </c>
      <c r="ED1979" s="56"/>
      <c r="EE1979" s="56"/>
      <c r="EF1979" s="56"/>
      <c r="EG1979" s="56"/>
      <c r="EH1979" s="18"/>
      <c r="EI1979" s="18">
        <f t="array" ref="EI1979">IF(SUMPRODUCT(--(DO1979:DS1979&lt;&gt;""))=0, 0,1)</f>
        <v>0</v>
      </c>
      <c r="EJ1979" s="18">
        <f t="array" ref="EJ1979">IF(SUMPRODUCT(--(DT1979:EG1979&lt;&gt;""))=0, 0,1)</f>
        <v>1</v>
      </c>
      <c r="EK1979" s="18" cm="1">
        <f t="array" ref="EK1979">IF(SUMPRODUCT(--(EC1979:EG1979&lt;&gt;""))=0, 0,1)</f>
        <v>1</v>
      </c>
      <c r="EL1979" s="18">
        <f t="array" ref="EL1979">IF(SUMPRODUCT(--(EE1979:EG1979&lt;&gt;""))=0, 0,1)</f>
        <v>0</v>
      </c>
      <c r="EM1979" s="18">
        <f t="shared" si="415"/>
        <v>0</v>
      </c>
      <c r="EN1979" s="18" t="str">
        <f t="shared" si="416"/>
        <v>NA</v>
      </c>
      <c r="EO1979" s="18">
        <f t="shared" si="417"/>
        <v>0</v>
      </c>
      <c r="EP1979" s="18">
        <f t="shared" si="419"/>
        <v>0</v>
      </c>
      <c r="EQ1979" s="18" t="str">
        <f t="shared" si="422"/>
        <v>NA</v>
      </c>
      <c r="ER1979" s="18" t="s">
        <v>2084</v>
      </c>
      <c r="ES1979" s="59">
        <v>43950</v>
      </c>
      <c r="ET1979" s="18"/>
      <c r="EU1979" s="18"/>
    </row>
    <row r="1980" spans="1:151" s="1" customFormat="1" ht="15.75" customHeight="1" x14ac:dyDescent="0.2">
      <c r="A1980" s="5" t="s">
        <v>2371</v>
      </c>
      <c r="B1980" s="24" t="s">
        <v>2352</v>
      </c>
      <c r="C1980" s="56">
        <v>4</v>
      </c>
      <c r="D1980" s="18" t="s">
        <v>2720</v>
      </c>
      <c r="E1980" s="18"/>
      <c r="F1980" s="18" t="s">
        <v>2297</v>
      </c>
      <c r="G1980" s="18" t="s">
        <v>467</v>
      </c>
      <c r="H1980" s="18" t="s">
        <v>1199</v>
      </c>
      <c r="I1980" s="18" t="s">
        <v>552</v>
      </c>
      <c r="J1980" s="18" t="s">
        <v>2363</v>
      </c>
      <c r="K1980" s="18" t="s">
        <v>257</v>
      </c>
      <c r="L1980" s="18" t="s">
        <v>2364</v>
      </c>
      <c r="M1980" s="18" t="s">
        <v>253</v>
      </c>
      <c r="N1980" s="56">
        <v>74</v>
      </c>
      <c r="O1980" s="18" t="s">
        <v>2354</v>
      </c>
      <c r="P1980" s="18" t="s">
        <v>2128</v>
      </c>
      <c r="Q1980" s="18" t="s">
        <v>254</v>
      </c>
      <c r="R1980" s="18" t="s">
        <v>2355</v>
      </c>
      <c r="S1980" s="18" t="s">
        <v>2356</v>
      </c>
      <c r="T1980" s="18" t="s">
        <v>2372</v>
      </c>
      <c r="U1980" s="26" t="s">
        <v>257</v>
      </c>
      <c r="V1980" s="26" t="s">
        <v>257</v>
      </c>
      <c r="W1980" s="26" t="s">
        <v>257</v>
      </c>
      <c r="X1980" s="18" t="s">
        <v>2357</v>
      </c>
      <c r="Y1980" s="18">
        <v>33.200000000000003</v>
      </c>
      <c r="Z1980" s="18" t="s">
        <v>2202</v>
      </c>
      <c r="AA1980" s="18" t="s">
        <v>257</v>
      </c>
      <c r="AB1980" s="57">
        <f t="shared" si="423"/>
        <v>33.200000000000003</v>
      </c>
      <c r="AC1980" s="18" t="s">
        <v>479</v>
      </c>
      <c r="AD1980" s="18" t="s">
        <v>595</v>
      </c>
      <c r="AE1980" s="18" t="s">
        <v>595</v>
      </c>
      <c r="AF1980" s="18">
        <v>0.9</v>
      </c>
      <c r="AG1980" s="18">
        <v>0.9</v>
      </c>
      <c r="AH1980" s="18" t="s">
        <v>501</v>
      </c>
      <c r="AI1980" s="18">
        <v>0.75</v>
      </c>
      <c r="AJ1980" s="18" t="s">
        <v>522</v>
      </c>
      <c r="AK1980" s="18">
        <v>0.75</v>
      </c>
      <c r="AL1980" s="18"/>
      <c r="AM1980" s="18"/>
      <c r="AN1980" s="18"/>
      <c r="AO1980" s="18"/>
      <c r="AP1980" s="18"/>
      <c r="AQ1980" s="18"/>
      <c r="AR1980" s="18"/>
      <c r="AS1980" s="18"/>
      <c r="AT1980" s="18"/>
      <c r="AU1980" s="18"/>
      <c r="AV1980" s="18"/>
      <c r="AW1980" s="18"/>
      <c r="AX1980" s="18"/>
      <c r="AY1980" s="18"/>
      <c r="AZ1980" s="18"/>
      <c r="BA1980" s="18"/>
      <c r="BB1980" s="18"/>
      <c r="BC1980" s="18"/>
      <c r="BD1980" s="18"/>
      <c r="BE1980" s="18"/>
      <c r="BF1980" s="18"/>
      <c r="BG1980" s="18"/>
      <c r="BH1980" s="18"/>
      <c r="BI1980" s="18"/>
      <c r="BJ1980" s="18"/>
      <c r="BK1980" s="18"/>
      <c r="BL1980" s="18"/>
      <c r="BM1980" s="18"/>
      <c r="BN1980" s="18"/>
      <c r="BO1980" s="18"/>
      <c r="BP1980" s="18"/>
      <c r="BQ1980" s="18"/>
      <c r="BR1980" s="18"/>
      <c r="BS1980" s="18" t="s">
        <v>255</v>
      </c>
      <c r="BT1980" s="18">
        <v>87</v>
      </c>
      <c r="BU1980" s="18" t="s">
        <v>2368</v>
      </c>
      <c r="BV1980" s="18" t="s">
        <v>479</v>
      </c>
      <c r="BW1980" s="18">
        <v>24</v>
      </c>
      <c r="BX1980" s="18" t="s">
        <v>2367</v>
      </c>
      <c r="BY1980" s="18" t="s">
        <v>257</v>
      </c>
      <c r="BZ1980" s="18" t="s">
        <v>257</v>
      </c>
      <c r="CA1980" s="18">
        <v>6</v>
      </c>
      <c r="CB1980" s="18">
        <v>6</v>
      </c>
      <c r="CC1980" s="18" t="s">
        <v>501</v>
      </c>
      <c r="CD1980" s="18" t="s">
        <v>595</v>
      </c>
      <c r="CE1980" s="18" t="s">
        <v>595</v>
      </c>
      <c r="CF1980" s="18" t="s">
        <v>257</v>
      </c>
      <c r="CG1980" s="18" t="s">
        <v>257</v>
      </c>
      <c r="CH1980" s="18" t="s">
        <v>2360</v>
      </c>
      <c r="CI1980" s="18"/>
      <c r="CJ1980" s="18"/>
      <c r="CK1980" s="18"/>
      <c r="CL1980" s="18"/>
      <c r="CM1980" s="18"/>
      <c r="CN1980" s="18"/>
      <c r="CO1980" s="18"/>
      <c r="CP1980" s="18"/>
      <c r="CQ1980" s="18"/>
      <c r="CR1980" s="18"/>
      <c r="CS1980" s="18"/>
      <c r="CT1980" s="18"/>
      <c r="CU1980" s="18"/>
      <c r="CV1980" s="18"/>
      <c r="CW1980" s="18"/>
      <c r="CX1980" s="18"/>
      <c r="CY1980" s="18"/>
      <c r="CZ1980" s="18"/>
      <c r="DA1980" s="18"/>
      <c r="DB1980" s="18"/>
      <c r="DC1980" s="18"/>
      <c r="DD1980" s="18"/>
      <c r="DE1980" s="18"/>
      <c r="DF1980" s="18"/>
      <c r="DG1980" s="18"/>
      <c r="DH1980" s="18"/>
      <c r="DI1980" s="18"/>
      <c r="DJ1980" s="18"/>
      <c r="DK1980" s="18"/>
      <c r="DL1980" s="18"/>
      <c r="DM1980" s="18"/>
      <c r="DN1980" s="18"/>
      <c r="DO1980" s="56"/>
      <c r="DP1980" s="56"/>
      <c r="DQ1980" s="56"/>
      <c r="DR1980" s="56"/>
      <c r="DS1980" s="56"/>
      <c r="DT1980" s="56"/>
      <c r="DU1980" s="56"/>
      <c r="DV1980" s="56"/>
      <c r="DW1980" s="56"/>
      <c r="DX1980" s="56"/>
      <c r="DY1980" s="56">
        <v>0</v>
      </c>
      <c r="DZ1980" s="56"/>
      <c r="EA1980" s="56"/>
      <c r="EB1980" s="56"/>
      <c r="EC1980" s="56">
        <v>0</v>
      </c>
      <c r="ED1980" s="56"/>
      <c r="EE1980" s="56"/>
      <c r="EF1980" s="56"/>
      <c r="EG1980" s="56"/>
      <c r="EH1980" s="18"/>
      <c r="EI1980" s="18">
        <f t="array" ref="EI1980">IF(SUMPRODUCT(--(DO1980:DS1980&lt;&gt;""))=0, 0,1)</f>
        <v>0</v>
      </c>
      <c r="EJ1980" s="18">
        <f t="array" ref="EJ1980">IF(SUMPRODUCT(--(DT1980:EG1980&lt;&gt;""))=0, 0,1)</f>
        <v>1</v>
      </c>
      <c r="EK1980" s="18" cm="1">
        <f t="array" ref="EK1980">IF(SUMPRODUCT(--(EC1980:EG1980&lt;&gt;""))=0, 0,1)</f>
        <v>1</v>
      </c>
      <c r="EL1980" s="18">
        <f t="array" ref="EL1980">IF(SUMPRODUCT(--(EE1980:EG1980&lt;&gt;""))=0, 0,1)</f>
        <v>0</v>
      </c>
      <c r="EM1980" s="18">
        <f t="shared" si="415"/>
        <v>0</v>
      </c>
      <c r="EN1980" s="18" t="str">
        <f t="shared" si="416"/>
        <v>NA</v>
      </c>
      <c r="EO1980" s="18">
        <f t="shared" si="417"/>
        <v>0</v>
      </c>
      <c r="EP1980" s="18">
        <f t="shared" si="419"/>
        <v>0</v>
      </c>
      <c r="EQ1980" s="18" t="str">
        <f t="shared" si="422"/>
        <v>NA</v>
      </c>
      <c r="ER1980" s="18" t="s">
        <v>2084</v>
      </c>
      <c r="ES1980" s="59">
        <v>43950</v>
      </c>
      <c r="ET1980" s="18"/>
      <c r="EU1980" s="18"/>
    </row>
    <row r="1981" spans="1:151" s="1" customFormat="1" ht="15.75" customHeight="1" x14ac:dyDescent="0.2">
      <c r="A1981" s="5" t="s">
        <v>2371</v>
      </c>
      <c r="B1981" s="24" t="s">
        <v>2352</v>
      </c>
      <c r="C1981" s="56">
        <v>4</v>
      </c>
      <c r="D1981" s="18" t="s">
        <v>2721</v>
      </c>
      <c r="E1981" s="18"/>
      <c r="F1981" s="18" t="s">
        <v>2297</v>
      </c>
      <c r="G1981" s="18" t="s">
        <v>467</v>
      </c>
      <c r="H1981" s="18" t="s">
        <v>1199</v>
      </c>
      <c r="I1981" s="18" t="s">
        <v>552</v>
      </c>
      <c r="J1981" s="18" t="s">
        <v>2363</v>
      </c>
      <c r="K1981" s="18" t="s">
        <v>257</v>
      </c>
      <c r="L1981" s="18" t="s">
        <v>2364</v>
      </c>
      <c r="M1981" s="18" t="s">
        <v>253</v>
      </c>
      <c r="N1981" s="56">
        <v>74</v>
      </c>
      <c r="O1981" s="18" t="s">
        <v>2354</v>
      </c>
      <c r="P1981" s="18" t="s">
        <v>2128</v>
      </c>
      <c r="Q1981" s="18" t="s">
        <v>254</v>
      </c>
      <c r="R1981" s="18" t="s">
        <v>2355</v>
      </c>
      <c r="S1981" s="18" t="s">
        <v>2356</v>
      </c>
      <c r="T1981" s="18" t="s">
        <v>2372</v>
      </c>
      <c r="U1981" s="26" t="s">
        <v>257</v>
      </c>
      <c r="V1981" s="26" t="s">
        <v>257</v>
      </c>
      <c r="W1981" s="26" t="s">
        <v>257</v>
      </c>
      <c r="X1981" s="18" t="s">
        <v>2357</v>
      </c>
      <c r="Y1981" s="18">
        <v>107.9</v>
      </c>
      <c r="Z1981" s="18" t="s">
        <v>2202</v>
      </c>
      <c r="AA1981" s="18" t="s">
        <v>257</v>
      </c>
      <c r="AB1981" s="57">
        <f t="shared" si="423"/>
        <v>107.9</v>
      </c>
      <c r="AC1981" s="18" t="s">
        <v>479</v>
      </c>
      <c r="AD1981" s="18" t="s">
        <v>595</v>
      </c>
      <c r="AE1981" s="18" t="s">
        <v>595</v>
      </c>
      <c r="AF1981" s="18">
        <v>1</v>
      </c>
      <c r="AG1981" s="18">
        <v>1</v>
      </c>
      <c r="AH1981" s="18" t="s">
        <v>501</v>
      </c>
      <c r="AI1981" s="18">
        <v>0.75</v>
      </c>
      <c r="AJ1981" s="18" t="s">
        <v>522</v>
      </c>
      <c r="AK1981" s="18">
        <v>0.75</v>
      </c>
      <c r="AL1981" s="18"/>
      <c r="AM1981" s="18"/>
      <c r="AN1981" s="18"/>
      <c r="AO1981" s="18"/>
      <c r="AP1981" s="18"/>
      <c r="AQ1981" s="18"/>
      <c r="AR1981" s="18"/>
      <c r="AS1981" s="18"/>
      <c r="AT1981" s="18"/>
      <c r="AU1981" s="18"/>
      <c r="AV1981" s="18"/>
      <c r="AW1981" s="18"/>
      <c r="AX1981" s="18"/>
      <c r="AY1981" s="18"/>
      <c r="AZ1981" s="18"/>
      <c r="BA1981" s="18"/>
      <c r="BB1981" s="18"/>
      <c r="BC1981" s="18"/>
      <c r="BD1981" s="18"/>
      <c r="BE1981" s="18"/>
      <c r="BF1981" s="18"/>
      <c r="BG1981" s="18"/>
      <c r="BH1981" s="18"/>
      <c r="BI1981" s="18"/>
      <c r="BJ1981" s="18"/>
      <c r="BK1981" s="18"/>
      <c r="BL1981" s="18"/>
      <c r="BM1981" s="18"/>
      <c r="BN1981" s="18"/>
      <c r="BO1981" s="18"/>
      <c r="BP1981" s="18"/>
      <c r="BQ1981" s="18"/>
      <c r="BR1981" s="18"/>
      <c r="BS1981" s="18" t="s">
        <v>255</v>
      </c>
      <c r="BT1981" s="18">
        <v>85</v>
      </c>
      <c r="BU1981" s="18" t="s">
        <v>2368</v>
      </c>
      <c r="BV1981" s="18" t="s">
        <v>479</v>
      </c>
      <c r="BW1981" s="18">
        <v>24</v>
      </c>
      <c r="BX1981" s="18" t="s">
        <v>2367</v>
      </c>
      <c r="BY1981" s="18" t="s">
        <v>257</v>
      </c>
      <c r="BZ1981" s="18" t="s">
        <v>257</v>
      </c>
      <c r="CA1981" s="18">
        <v>7</v>
      </c>
      <c r="CB1981" s="18">
        <v>7</v>
      </c>
      <c r="CC1981" s="18" t="s">
        <v>501</v>
      </c>
      <c r="CD1981" s="18" t="s">
        <v>595</v>
      </c>
      <c r="CE1981" s="18" t="s">
        <v>595</v>
      </c>
      <c r="CF1981" s="18" t="s">
        <v>257</v>
      </c>
      <c r="CG1981" s="18" t="s">
        <v>257</v>
      </c>
      <c r="CH1981" s="18" t="s">
        <v>2360</v>
      </c>
      <c r="CI1981" s="18"/>
      <c r="CJ1981" s="18"/>
      <c r="CK1981" s="18"/>
      <c r="CL1981" s="18"/>
      <c r="CM1981" s="18"/>
      <c r="CN1981" s="18"/>
      <c r="CO1981" s="18"/>
      <c r="CP1981" s="18"/>
      <c r="CQ1981" s="18"/>
      <c r="CR1981" s="18"/>
      <c r="CS1981" s="18"/>
      <c r="CT1981" s="18"/>
      <c r="CU1981" s="18"/>
      <c r="CV1981" s="18"/>
      <c r="CW1981" s="18"/>
      <c r="CX1981" s="18"/>
      <c r="CY1981" s="18"/>
      <c r="CZ1981" s="18"/>
      <c r="DA1981" s="18"/>
      <c r="DB1981" s="18"/>
      <c r="DC1981" s="18"/>
      <c r="DD1981" s="18"/>
      <c r="DE1981" s="18"/>
      <c r="DF1981" s="18"/>
      <c r="DG1981" s="18"/>
      <c r="DH1981" s="18"/>
      <c r="DI1981" s="18"/>
      <c r="DJ1981" s="18"/>
      <c r="DK1981" s="18"/>
      <c r="DL1981" s="18"/>
      <c r="DM1981" s="18"/>
      <c r="DN1981" s="18"/>
      <c r="DO1981" s="56"/>
      <c r="DP1981" s="56"/>
      <c r="DQ1981" s="56"/>
      <c r="DR1981" s="56"/>
      <c r="DS1981" s="56"/>
      <c r="DT1981" s="56"/>
      <c r="DU1981" s="56"/>
      <c r="DV1981" s="56"/>
      <c r="DW1981" s="56"/>
      <c r="DX1981" s="56"/>
      <c r="DY1981" s="56">
        <v>0</v>
      </c>
      <c r="DZ1981" s="56"/>
      <c r="EA1981" s="56"/>
      <c r="EB1981" s="56"/>
      <c r="EC1981" s="56">
        <v>0</v>
      </c>
      <c r="ED1981" s="56"/>
      <c r="EE1981" s="56"/>
      <c r="EF1981" s="56"/>
      <c r="EG1981" s="56"/>
      <c r="EH1981" s="18"/>
      <c r="EI1981" s="18">
        <f t="array" ref="EI1981">IF(SUMPRODUCT(--(DO1981:DS1981&lt;&gt;""))=0, 0,1)</f>
        <v>0</v>
      </c>
      <c r="EJ1981" s="18">
        <f t="array" ref="EJ1981">IF(SUMPRODUCT(--(DT1981:EG1981&lt;&gt;""))=0, 0,1)</f>
        <v>1</v>
      </c>
      <c r="EK1981" s="18" cm="1">
        <f t="array" ref="EK1981">IF(SUMPRODUCT(--(EC1981:EG1981&lt;&gt;""))=0, 0,1)</f>
        <v>1</v>
      </c>
      <c r="EL1981" s="18">
        <f t="array" ref="EL1981">IF(SUMPRODUCT(--(EE1981:EG1981&lt;&gt;""))=0, 0,1)</f>
        <v>0</v>
      </c>
      <c r="EM1981" s="18">
        <f t="shared" si="415"/>
        <v>0</v>
      </c>
      <c r="EN1981" s="18" t="str">
        <f t="shared" si="416"/>
        <v>NA</v>
      </c>
      <c r="EO1981" s="18">
        <f t="shared" si="417"/>
        <v>0</v>
      </c>
      <c r="EP1981" s="18">
        <f t="shared" si="419"/>
        <v>0</v>
      </c>
      <c r="EQ1981" s="18" t="str">
        <f t="shared" si="422"/>
        <v>NA</v>
      </c>
      <c r="ER1981" s="18" t="s">
        <v>2084</v>
      </c>
      <c r="ES1981" s="59">
        <v>43950</v>
      </c>
      <c r="ET1981" s="18"/>
      <c r="EU1981" s="18"/>
    </row>
    <row r="1982" spans="1:151" s="1" customFormat="1" ht="15.75" customHeight="1" x14ac:dyDescent="0.2">
      <c r="A1982" s="5" t="s">
        <v>2373</v>
      </c>
      <c r="B1982" s="24" t="s">
        <v>2374</v>
      </c>
      <c r="C1982" s="56">
        <v>1</v>
      </c>
      <c r="D1982" s="18" t="s">
        <v>2722</v>
      </c>
      <c r="E1982" s="18" t="s">
        <v>2968</v>
      </c>
      <c r="F1982" s="18" t="s">
        <v>3010</v>
      </c>
      <c r="G1982" s="18" t="s">
        <v>467</v>
      </c>
      <c r="H1982" s="18" t="s">
        <v>468</v>
      </c>
      <c r="I1982" s="18" t="s">
        <v>552</v>
      </c>
      <c r="J1982" s="18" t="s">
        <v>2375</v>
      </c>
      <c r="K1982" s="18" t="s">
        <v>257</v>
      </c>
      <c r="L1982" s="18" t="s">
        <v>257</v>
      </c>
      <c r="M1982" s="18" t="s">
        <v>253</v>
      </c>
      <c r="N1982" s="56">
        <v>74</v>
      </c>
      <c r="O1982" s="18" t="s">
        <v>2177</v>
      </c>
      <c r="P1982" s="18" t="s">
        <v>2128</v>
      </c>
      <c r="Q1982" s="18" t="s">
        <v>254</v>
      </c>
      <c r="R1982" s="18" t="s">
        <v>2376</v>
      </c>
      <c r="S1982" s="18" t="s">
        <v>595</v>
      </c>
      <c r="T1982" s="26" t="s">
        <v>257</v>
      </c>
      <c r="U1982" s="26" t="s">
        <v>257</v>
      </c>
      <c r="V1982" s="26" t="s">
        <v>257</v>
      </c>
      <c r="W1982" s="26" t="s">
        <v>257</v>
      </c>
      <c r="X1982" s="18" t="s">
        <v>2377</v>
      </c>
      <c r="Y1982" s="18">
        <v>0</v>
      </c>
      <c r="Z1982" s="18" t="s">
        <v>2378</v>
      </c>
      <c r="AA1982" s="18" t="s">
        <v>257</v>
      </c>
      <c r="AB1982" s="57">
        <f t="shared" si="423"/>
        <v>0</v>
      </c>
      <c r="AC1982" s="18" t="s">
        <v>595</v>
      </c>
      <c r="AD1982" s="18">
        <v>0</v>
      </c>
      <c r="AE1982" s="18" t="s">
        <v>595</v>
      </c>
      <c r="AF1982" s="18">
        <v>0</v>
      </c>
      <c r="AG1982" s="18">
        <v>0</v>
      </c>
      <c r="AH1982" s="18" t="s">
        <v>595</v>
      </c>
      <c r="AI1982" s="18">
        <v>0.125</v>
      </c>
      <c r="AJ1982" s="18" t="s">
        <v>522</v>
      </c>
      <c r="AK1982" s="18">
        <v>0.125</v>
      </c>
      <c r="AL1982" s="18"/>
      <c r="AM1982" s="18" t="s">
        <v>2039</v>
      </c>
      <c r="AN1982" s="18">
        <v>86.979166699999993</v>
      </c>
      <c r="AO1982" s="18" t="s">
        <v>2262</v>
      </c>
      <c r="AP1982" s="18" t="s">
        <v>479</v>
      </c>
      <c r="AQ1982" s="18">
        <v>5</v>
      </c>
      <c r="AR1982" s="18" t="s">
        <v>2379</v>
      </c>
      <c r="AS1982" s="18" t="s">
        <v>595</v>
      </c>
      <c r="AT1982" s="18">
        <v>89.0625</v>
      </c>
      <c r="AU1982" s="18">
        <v>2.0833333000000001</v>
      </c>
      <c r="AV1982" s="18">
        <v>2.0833333000000001</v>
      </c>
      <c r="AW1982" s="18" t="s">
        <v>557</v>
      </c>
      <c r="AX1982" s="18">
        <v>3</v>
      </c>
      <c r="AY1982" s="18" t="s">
        <v>2264</v>
      </c>
      <c r="AZ1982" s="18" t="s">
        <v>257</v>
      </c>
      <c r="BA1982" s="18" t="s">
        <v>257</v>
      </c>
      <c r="BB1982" s="18" t="s">
        <v>2380</v>
      </c>
      <c r="BC1982" s="18" t="s">
        <v>2381</v>
      </c>
      <c r="BD1982" s="18">
        <v>20.3125</v>
      </c>
      <c r="BE1982" s="18" t="s">
        <v>2382</v>
      </c>
      <c r="BF1982" s="18" t="s">
        <v>479</v>
      </c>
      <c r="BG1982" s="18">
        <v>5</v>
      </c>
      <c r="BH1982" s="18" t="s">
        <v>2379</v>
      </c>
      <c r="BI1982" s="18" t="s">
        <v>595</v>
      </c>
      <c r="BJ1982" s="18">
        <v>21.875</v>
      </c>
      <c r="BK1982" s="18">
        <v>1.5625</v>
      </c>
      <c r="BL1982" s="18">
        <v>1.5625</v>
      </c>
      <c r="BM1982" s="18" t="s">
        <v>557</v>
      </c>
      <c r="BN1982" s="18">
        <v>3</v>
      </c>
      <c r="BO1982" s="18" t="s">
        <v>2264</v>
      </c>
      <c r="BP1982" s="18" t="s">
        <v>257</v>
      </c>
      <c r="BQ1982" s="18" t="s">
        <v>257</v>
      </c>
      <c r="BR1982" s="18" t="s">
        <v>2383</v>
      </c>
      <c r="BS1982" s="18"/>
      <c r="BT1982" s="18"/>
      <c r="BU1982" s="18"/>
      <c r="BV1982" s="18"/>
      <c r="BW1982" s="18"/>
      <c r="BX1982" s="18"/>
      <c r="BY1982" s="18"/>
      <c r="BZ1982" s="18"/>
      <c r="CA1982" s="18"/>
      <c r="CB1982" s="18"/>
      <c r="CC1982" s="18"/>
      <c r="CD1982" s="18"/>
      <c r="CE1982" s="18"/>
      <c r="CF1982" s="18"/>
      <c r="CG1982" s="18"/>
      <c r="CH1982" s="18"/>
      <c r="CI1982" s="18"/>
      <c r="CJ1982" s="18"/>
      <c r="CK1982" s="18"/>
      <c r="CL1982" s="18"/>
      <c r="CM1982" s="18"/>
      <c r="CN1982" s="18"/>
      <c r="CO1982" s="18"/>
      <c r="CP1982" s="18"/>
      <c r="CQ1982" s="18"/>
      <c r="CR1982" s="18"/>
      <c r="CS1982" s="18"/>
      <c r="CT1982" s="18"/>
      <c r="CU1982" s="18"/>
      <c r="CV1982" s="18"/>
      <c r="CW1982" s="18"/>
      <c r="CX1982" s="18"/>
      <c r="CY1982" s="18"/>
      <c r="CZ1982" s="18"/>
      <c r="DA1982" s="18"/>
      <c r="DB1982" s="18"/>
      <c r="DC1982" s="18"/>
      <c r="DD1982" s="18"/>
      <c r="DE1982" s="18"/>
      <c r="DF1982" s="18"/>
      <c r="DG1982" s="18"/>
      <c r="DH1982" s="18"/>
      <c r="DI1982" s="18"/>
      <c r="DJ1982" s="18"/>
      <c r="DK1982" s="18"/>
      <c r="DL1982" s="18"/>
      <c r="DM1982" s="18"/>
      <c r="DN1982" s="18"/>
      <c r="DO1982" s="56"/>
      <c r="DP1982" s="56"/>
      <c r="DQ1982" s="56"/>
      <c r="DR1982" s="56"/>
      <c r="DS1982" s="56"/>
      <c r="DT1982" s="56"/>
      <c r="DU1982" s="56"/>
      <c r="DV1982" s="56"/>
      <c r="DW1982" s="56"/>
      <c r="DX1982" s="56">
        <v>0</v>
      </c>
      <c r="DY1982" s="56"/>
      <c r="DZ1982" s="56"/>
      <c r="EA1982" s="56"/>
      <c r="EB1982" s="56"/>
      <c r="EC1982" s="56"/>
      <c r="ED1982" s="56"/>
      <c r="EE1982" s="56"/>
      <c r="EF1982" s="56"/>
      <c r="EG1982" s="56"/>
      <c r="EH1982" s="18" t="s">
        <v>2384</v>
      </c>
      <c r="EI1982" s="18">
        <f t="array" ref="EI1982">IF(SUMPRODUCT(--(DO1982:DS1982&lt;&gt;""))=0, 0,1)</f>
        <v>0</v>
      </c>
      <c r="EJ1982" s="18">
        <f t="array" ref="EJ1982">IF(SUMPRODUCT(--(DT1982:EG1982&lt;&gt;""))=0, 0,1)</f>
        <v>1</v>
      </c>
      <c r="EK1982" s="18" cm="1">
        <f t="array" ref="EK1982">IF(SUMPRODUCT(--(EC1982:EG1982&lt;&gt;""))=0, 0,1)</f>
        <v>0</v>
      </c>
      <c r="EL1982" s="18">
        <f t="array" ref="EL1982">IF(SUMPRODUCT(--(EE1982:EG1982&lt;&gt;""))=0, 0,1)</f>
        <v>0</v>
      </c>
      <c r="EM1982" s="18">
        <f t="shared" si="415"/>
        <v>0</v>
      </c>
      <c r="EN1982" s="18" t="str">
        <f t="shared" si="416"/>
        <v>NA</v>
      </c>
      <c r="EO1982" s="18">
        <f t="shared" si="417"/>
        <v>0</v>
      </c>
      <c r="EP1982" s="18" t="str">
        <f t="shared" si="419"/>
        <v>NA</v>
      </c>
      <c r="EQ1982" s="18" t="str">
        <f t="shared" si="422"/>
        <v>NA</v>
      </c>
      <c r="ER1982" s="18" t="s">
        <v>2081</v>
      </c>
      <c r="ES1982" s="59">
        <v>43970</v>
      </c>
      <c r="ET1982" s="18"/>
      <c r="EU1982" s="18"/>
    </row>
    <row r="1983" spans="1:151" s="1" customFormat="1" ht="15.75" customHeight="1" x14ac:dyDescent="0.2">
      <c r="A1983" s="5" t="s">
        <v>2373</v>
      </c>
      <c r="B1983" s="24" t="s">
        <v>2374</v>
      </c>
      <c r="C1983" s="56">
        <v>1</v>
      </c>
      <c r="D1983" s="18" t="s">
        <v>2723</v>
      </c>
      <c r="E1983" s="18" t="s">
        <v>2968</v>
      </c>
      <c r="F1983" s="18" t="s">
        <v>3010</v>
      </c>
      <c r="G1983" s="18" t="s">
        <v>467</v>
      </c>
      <c r="H1983" s="18" t="s">
        <v>468</v>
      </c>
      <c r="I1983" s="18" t="s">
        <v>552</v>
      </c>
      <c r="J1983" s="18" t="s">
        <v>2375</v>
      </c>
      <c r="K1983" s="18" t="s">
        <v>257</v>
      </c>
      <c r="L1983" s="18" t="s">
        <v>257</v>
      </c>
      <c r="M1983" s="18" t="s">
        <v>253</v>
      </c>
      <c r="N1983" s="56">
        <v>74</v>
      </c>
      <c r="O1983" s="18" t="s">
        <v>2177</v>
      </c>
      <c r="P1983" s="18" t="s">
        <v>2128</v>
      </c>
      <c r="Q1983" s="18" t="s">
        <v>254</v>
      </c>
      <c r="R1983" s="18" t="s">
        <v>2376</v>
      </c>
      <c r="S1983" s="18" t="s">
        <v>595</v>
      </c>
      <c r="T1983" s="26" t="s">
        <v>257</v>
      </c>
      <c r="U1983" s="26" t="s">
        <v>257</v>
      </c>
      <c r="V1983" s="26" t="s">
        <v>257</v>
      </c>
      <c r="W1983" s="26" t="s">
        <v>257</v>
      </c>
      <c r="X1983" s="18" t="s">
        <v>2377</v>
      </c>
      <c r="Y1983" s="18">
        <v>25</v>
      </c>
      <c r="Z1983" s="18" t="s">
        <v>2378</v>
      </c>
      <c r="AA1983" s="18" t="s">
        <v>257</v>
      </c>
      <c r="AB1983" s="57">
        <f t="shared" si="423"/>
        <v>25</v>
      </c>
      <c r="AC1983" s="18" t="s">
        <v>595</v>
      </c>
      <c r="AD1983" s="18">
        <v>0</v>
      </c>
      <c r="AE1983" s="18" t="s">
        <v>595</v>
      </c>
      <c r="AF1983" s="18">
        <v>0</v>
      </c>
      <c r="AG1983" s="18">
        <v>0</v>
      </c>
      <c r="AH1983" s="18" t="s">
        <v>595</v>
      </c>
      <c r="AI1983" s="18">
        <v>0.125</v>
      </c>
      <c r="AJ1983" s="18" t="s">
        <v>522</v>
      </c>
      <c r="AK1983" s="18">
        <v>0.125</v>
      </c>
      <c r="AL1983" s="18"/>
      <c r="AM1983" s="18" t="s">
        <v>2039</v>
      </c>
      <c r="AN1983" s="18">
        <v>89.0625</v>
      </c>
      <c r="AO1983" s="18" t="s">
        <v>2262</v>
      </c>
      <c r="AP1983" s="18" t="s">
        <v>479</v>
      </c>
      <c r="AQ1983" s="18">
        <v>5</v>
      </c>
      <c r="AR1983" s="18" t="s">
        <v>2379</v>
      </c>
      <c r="AS1983" s="18" t="s">
        <v>595</v>
      </c>
      <c r="AT1983" s="18">
        <v>91.666666699999993</v>
      </c>
      <c r="AU1983" s="18">
        <v>2.6041666999999999</v>
      </c>
      <c r="AV1983" s="18">
        <v>2.6041666999999999</v>
      </c>
      <c r="AW1983" s="18" t="s">
        <v>557</v>
      </c>
      <c r="AX1983" s="18">
        <v>3</v>
      </c>
      <c r="AY1983" s="18" t="s">
        <v>2264</v>
      </c>
      <c r="AZ1983" s="18" t="s">
        <v>257</v>
      </c>
      <c r="BA1983" s="18" t="s">
        <v>257</v>
      </c>
      <c r="BB1983" s="18" t="s">
        <v>2380</v>
      </c>
      <c r="BC1983" s="18" t="s">
        <v>2381</v>
      </c>
      <c r="BD1983" s="18">
        <v>22.3958333</v>
      </c>
      <c r="BE1983" s="18" t="s">
        <v>2382</v>
      </c>
      <c r="BF1983" s="18" t="s">
        <v>479</v>
      </c>
      <c r="BG1983" s="18">
        <v>5</v>
      </c>
      <c r="BH1983" s="18" t="s">
        <v>2379</v>
      </c>
      <c r="BI1983" s="18" t="s">
        <v>595</v>
      </c>
      <c r="BJ1983" s="18">
        <v>25</v>
      </c>
      <c r="BK1983" s="18">
        <v>2.6041666999999999</v>
      </c>
      <c r="BL1983" s="18">
        <v>2.6041666999999999</v>
      </c>
      <c r="BM1983" s="18" t="s">
        <v>557</v>
      </c>
      <c r="BN1983" s="18">
        <v>3</v>
      </c>
      <c r="BO1983" s="18" t="s">
        <v>2264</v>
      </c>
      <c r="BP1983" s="18" t="s">
        <v>257</v>
      </c>
      <c r="BQ1983" s="18" t="s">
        <v>257</v>
      </c>
      <c r="BR1983" s="18" t="s">
        <v>2383</v>
      </c>
      <c r="BS1983" s="18"/>
      <c r="BT1983" s="18"/>
      <c r="BU1983" s="18"/>
      <c r="BV1983" s="18"/>
      <c r="BW1983" s="18"/>
      <c r="BX1983" s="18"/>
      <c r="BY1983" s="18"/>
      <c r="BZ1983" s="18"/>
      <c r="CA1983" s="18"/>
      <c r="CB1983" s="18"/>
      <c r="CC1983" s="18"/>
      <c r="CD1983" s="18"/>
      <c r="CE1983" s="18"/>
      <c r="CF1983" s="18"/>
      <c r="CG1983" s="18"/>
      <c r="CH1983" s="18"/>
      <c r="CI1983" s="18"/>
      <c r="CJ1983" s="18"/>
      <c r="CK1983" s="18"/>
      <c r="CL1983" s="18"/>
      <c r="CM1983" s="18"/>
      <c r="CN1983" s="18"/>
      <c r="CO1983" s="18"/>
      <c r="CP1983" s="18"/>
      <c r="CQ1983" s="18"/>
      <c r="CR1983" s="18"/>
      <c r="CS1983" s="18"/>
      <c r="CT1983" s="18"/>
      <c r="CU1983" s="18"/>
      <c r="CV1983" s="18"/>
      <c r="CW1983" s="18"/>
      <c r="CX1983" s="18"/>
      <c r="CY1983" s="18"/>
      <c r="CZ1983" s="18"/>
      <c r="DA1983" s="18"/>
      <c r="DB1983" s="18"/>
      <c r="DC1983" s="18"/>
      <c r="DD1983" s="18"/>
      <c r="DE1983" s="18"/>
      <c r="DF1983" s="18"/>
      <c r="DG1983" s="18"/>
      <c r="DH1983" s="18"/>
      <c r="DI1983" s="18"/>
      <c r="DJ1983" s="18"/>
      <c r="DK1983" s="18"/>
      <c r="DL1983" s="18"/>
      <c r="DM1983" s="18"/>
      <c r="DN1983" s="18"/>
      <c r="DO1983" s="56"/>
      <c r="DP1983" s="56"/>
      <c r="DQ1983" s="56"/>
      <c r="DR1983" s="56"/>
      <c r="DS1983" s="56"/>
      <c r="DT1983" s="56"/>
      <c r="DU1983" s="56"/>
      <c r="DV1983" s="56"/>
      <c r="DW1983" s="56"/>
      <c r="DX1983" s="56">
        <v>0</v>
      </c>
      <c r="DY1983" s="56"/>
      <c r="DZ1983" s="56"/>
      <c r="EA1983" s="56"/>
      <c r="EB1983" s="56"/>
      <c r="EC1983" s="56"/>
      <c r="ED1983" s="56"/>
      <c r="EE1983" s="56"/>
      <c r="EF1983" s="56"/>
      <c r="EG1983" s="56"/>
      <c r="EH1983" s="18" t="s">
        <v>2384</v>
      </c>
      <c r="EI1983" s="18">
        <f t="array" ref="EI1983">IF(SUMPRODUCT(--(DO1983:DS1983&lt;&gt;""))=0, 0,1)</f>
        <v>0</v>
      </c>
      <c r="EJ1983" s="18">
        <f t="array" ref="EJ1983">IF(SUMPRODUCT(--(DT1983:EG1983&lt;&gt;""))=0, 0,1)</f>
        <v>1</v>
      </c>
      <c r="EK1983" s="18" cm="1">
        <f t="array" ref="EK1983">IF(SUMPRODUCT(--(EC1983:EG1983&lt;&gt;""))=0, 0,1)</f>
        <v>0</v>
      </c>
      <c r="EL1983" s="18">
        <f t="array" ref="EL1983">IF(SUMPRODUCT(--(EE1983:EG1983&lt;&gt;""))=0, 0,1)</f>
        <v>0</v>
      </c>
      <c r="EM1983" s="18">
        <f t="shared" si="415"/>
        <v>0</v>
      </c>
      <c r="EN1983" s="18" t="str">
        <f t="shared" si="416"/>
        <v>NA</v>
      </c>
      <c r="EO1983" s="18">
        <f t="shared" si="417"/>
        <v>0</v>
      </c>
      <c r="EP1983" s="18" t="str">
        <f t="shared" si="419"/>
        <v>NA</v>
      </c>
      <c r="EQ1983" s="18" t="str">
        <f t="shared" si="422"/>
        <v>NA</v>
      </c>
      <c r="ER1983" s="18" t="s">
        <v>2081</v>
      </c>
      <c r="ES1983" s="59">
        <v>43970</v>
      </c>
      <c r="ET1983" s="18"/>
      <c r="EU1983" s="18"/>
    </row>
    <row r="1984" spans="1:151" s="1" customFormat="1" ht="15.75" customHeight="1" x14ac:dyDescent="0.2">
      <c r="A1984" s="5" t="s">
        <v>2373</v>
      </c>
      <c r="B1984" s="24" t="s">
        <v>2374</v>
      </c>
      <c r="C1984" s="56">
        <v>1</v>
      </c>
      <c r="D1984" s="18" t="s">
        <v>2724</v>
      </c>
      <c r="E1984" s="18" t="s">
        <v>2968</v>
      </c>
      <c r="F1984" s="18" t="s">
        <v>3010</v>
      </c>
      <c r="G1984" s="18" t="s">
        <v>467</v>
      </c>
      <c r="H1984" s="18" t="s">
        <v>468</v>
      </c>
      <c r="I1984" s="18" t="s">
        <v>552</v>
      </c>
      <c r="J1984" s="18" t="s">
        <v>2375</v>
      </c>
      <c r="K1984" s="18" t="s">
        <v>257</v>
      </c>
      <c r="L1984" s="18" t="s">
        <v>257</v>
      </c>
      <c r="M1984" s="18" t="s">
        <v>253</v>
      </c>
      <c r="N1984" s="56">
        <v>74</v>
      </c>
      <c r="O1984" s="18" t="s">
        <v>2177</v>
      </c>
      <c r="P1984" s="18" t="s">
        <v>2128</v>
      </c>
      <c r="Q1984" s="18" t="s">
        <v>254</v>
      </c>
      <c r="R1984" s="18" t="s">
        <v>2376</v>
      </c>
      <c r="S1984" s="18" t="s">
        <v>595</v>
      </c>
      <c r="T1984" s="26" t="s">
        <v>257</v>
      </c>
      <c r="U1984" s="26" t="s">
        <v>257</v>
      </c>
      <c r="V1984" s="26" t="s">
        <v>257</v>
      </c>
      <c r="W1984" s="26" t="s">
        <v>257</v>
      </c>
      <c r="X1984" s="18" t="s">
        <v>2377</v>
      </c>
      <c r="Y1984" s="18">
        <v>50</v>
      </c>
      <c r="Z1984" s="18" t="s">
        <v>2378</v>
      </c>
      <c r="AA1984" s="18" t="s">
        <v>257</v>
      </c>
      <c r="AB1984" s="57">
        <f t="shared" si="423"/>
        <v>50</v>
      </c>
      <c r="AC1984" s="18" t="s">
        <v>595</v>
      </c>
      <c r="AD1984" s="18">
        <v>0</v>
      </c>
      <c r="AE1984" s="18" t="s">
        <v>595</v>
      </c>
      <c r="AF1984" s="18">
        <v>0</v>
      </c>
      <c r="AG1984" s="18">
        <v>0</v>
      </c>
      <c r="AH1984" s="18" t="s">
        <v>595</v>
      </c>
      <c r="AI1984" s="18">
        <v>0.125</v>
      </c>
      <c r="AJ1984" s="18" t="s">
        <v>522</v>
      </c>
      <c r="AK1984" s="18">
        <v>0.125</v>
      </c>
      <c r="AL1984" s="18"/>
      <c r="AM1984" s="18" t="s">
        <v>2039</v>
      </c>
      <c r="AN1984" s="18">
        <v>92.1875</v>
      </c>
      <c r="AO1984" s="18" t="s">
        <v>2262</v>
      </c>
      <c r="AP1984" s="18" t="s">
        <v>479</v>
      </c>
      <c r="AQ1984" s="18">
        <v>5</v>
      </c>
      <c r="AR1984" s="18" t="s">
        <v>2379</v>
      </c>
      <c r="AS1984" s="18" t="s">
        <v>595</v>
      </c>
      <c r="AT1984" s="18">
        <v>93.75</v>
      </c>
      <c r="AU1984" s="18">
        <v>1.5625</v>
      </c>
      <c r="AV1984" s="18">
        <v>1.5625</v>
      </c>
      <c r="AW1984" s="18" t="s">
        <v>557</v>
      </c>
      <c r="AX1984" s="18">
        <v>3</v>
      </c>
      <c r="AY1984" s="18" t="s">
        <v>2264</v>
      </c>
      <c r="AZ1984" s="18" t="s">
        <v>257</v>
      </c>
      <c r="BA1984" s="18" t="s">
        <v>257</v>
      </c>
      <c r="BB1984" s="18" t="s">
        <v>2380</v>
      </c>
      <c r="BC1984" s="18" t="s">
        <v>2381</v>
      </c>
      <c r="BD1984" s="18">
        <v>25</v>
      </c>
      <c r="BE1984" s="18" t="s">
        <v>2382</v>
      </c>
      <c r="BF1984" s="18" t="s">
        <v>479</v>
      </c>
      <c r="BG1984" s="18">
        <v>5</v>
      </c>
      <c r="BH1984" s="18" t="s">
        <v>2379</v>
      </c>
      <c r="BI1984" s="18" t="s">
        <v>595</v>
      </c>
      <c r="BJ1984" s="18">
        <v>26.5625</v>
      </c>
      <c r="BK1984" s="18">
        <v>1.5625</v>
      </c>
      <c r="BL1984" s="18">
        <v>1.5625</v>
      </c>
      <c r="BM1984" s="18" t="s">
        <v>557</v>
      </c>
      <c r="BN1984" s="18">
        <v>3</v>
      </c>
      <c r="BO1984" s="18" t="s">
        <v>2264</v>
      </c>
      <c r="BP1984" s="18" t="s">
        <v>257</v>
      </c>
      <c r="BQ1984" s="18" t="s">
        <v>257</v>
      </c>
      <c r="BR1984" s="18" t="s">
        <v>2383</v>
      </c>
      <c r="BS1984" s="18"/>
      <c r="BT1984" s="18"/>
      <c r="BU1984" s="18"/>
      <c r="BV1984" s="18"/>
      <c r="BW1984" s="18"/>
      <c r="BX1984" s="18"/>
      <c r="BY1984" s="18"/>
      <c r="BZ1984" s="18"/>
      <c r="CA1984" s="18"/>
      <c r="CB1984" s="18"/>
      <c r="CC1984" s="18"/>
      <c r="CD1984" s="18"/>
      <c r="CE1984" s="18"/>
      <c r="CF1984" s="18"/>
      <c r="CG1984" s="18"/>
      <c r="CH1984" s="18"/>
      <c r="CI1984" s="18"/>
      <c r="CJ1984" s="18"/>
      <c r="CK1984" s="18"/>
      <c r="CL1984" s="18"/>
      <c r="CM1984" s="18"/>
      <c r="CN1984" s="18"/>
      <c r="CO1984" s="18"/>
      <c r="CP1984" s="18"/>
      <c r="CQ1984" s="18"/>
      <c r="CR1984" s="18"/>
      <c r="CS1984" s="18"/>
      <c r="CT1984" s="18"/>
      <c r="CU1984" s="18"/>
      <c r="CV1984" s="18"/>
      <c r="CW1984" s="18"/>
      <c r="CX1984" s="18"/>
      <c r="CY1984" s="18"/>
      <c r="CZ1984" s="18"/>
      <c r="DA1984" s="18"/>
      <c r="DB1984" s="18"/>
      <c r="DC1984" s="18"/>
      <c r="DD1984" s="18"/>
      <c r="DE1984" s="18"/>
      <c r="DF1984" s="18"/>
      <c r="DG1984" s="18"/>
      <c r="DH1984" s="18"/>
      <c r="DI1984" s="18"/>
      <c r="DJ1984" s="18"/>
      <c r="DK1984" s="18"/>
      <c r="DL1984" s="18"/>
      <c r="DM1984" s="18"/>
      <c r="DN1984" s="18"/>
      <c r="DO1984" s="56"/>
      <c r="DP1984" s="56"/>
      <c r="DQ1984" s="56"/>
      <c r="DR1984" s="56"/>
      <c r="DS1984" s="56"/>
      <c r="DT1984" s="56"/>
      <c r="DU1984" s="56"/>
      <c r="DV1984" s="56"/>
      <c r="DW1984" s="56"/>
      <c r="DX1984" s="56">
        <v>0</v>
      </c>
      <c r="DY1984" s="56"/>
      <c r="DZ1984" s="56"/>
      <c r="EA1984" s="56"/>
      <c r="EB1984" s="56"/>
      <c r="EC1984" s="56"/>
      <c r="ED1984" s="56"/>
      <c r="EE1984" s="56"/>
      <c r="EF1984" s="56"/>
      <c r="EG1984" s="56"/>
      <c r="EH1984" s="18" t="s">
        <v>2384</v>
      </c>
      <c r="EI1984" s="18">
        <f t="array" ref="EI1984">IF(SUMPRODUCT(--(DO1984:DS1984&lt;&gt;""))=0, 0,1)</f>
        <v>0</v>
      </c>
      <c r="EJ1984" s="18">
        <f t="array" ref="EJ1984">IF(SUMPRODUCT(--(DT1984:EG1984&lt;&gt;""))=0, 0,1)</f>
        <v>1</v>
      </c>
      <c r="EK1984" s="18" cm="1">
        <f t="array" ref="EK1984">IF(SUMPRODUCT(--(EC1984:EG1984&lt;&gt;""))=0, 0,1)</f>
        <v>0</v>
      </c>
      <c r="EL1984" s="18">
        <f t="array" ref="EL1984">IF(SUMPRODUCT(--(EE1984:EG1984&lt;&gt;""))=0, 0,1)</f>
        <v>0</v>
      </c>
      <c r="EM1984" s="18">
        <f t="shared" si="415"/>
        <v>0</v>
      </c>
      <c r="EN1984" s="18" t="str">
        <f t="shared" si="416"/>
        <v>NA</v>
      </c>
      <c r="EO1984" s="18">
        <f t="shared" si="417"/>
        <v>0</v>
      </c>
      <c r="EP1984" s="18" t="str">
        <f t="shared" si="419"/>
        <v>NA</v>
      </c>
      <c r="EQ1984" s="18" t="str">
        <f t="shared" si="422"/>
        <v>NA</v>
      </c>
      <c r="ER1984" s="18" t="s">
        <v>2081</v>
      </c>
      <c r="ES1984" s="59">
        <v>43970</v>
      </c>
      <c r="ET1984" s="18"/>
      <c r="EU1984" s="18"/>
    </row>
    <row r="1985" spans="1:151" s="1" customFormat="1" ht="15.75" customHeight="1" x14ac:dyDescent="0.2">
      <c r="A1985" s="5" t="s">
        <v>2373</v>
      </c>
      <c r="B1985" s="24" t="s">
        <v>2374</v>
      </c>
      <c r="C1985" s="56">
        <v>1</v>
      </c>
      <c r="D1985" s="18" t="s">
        <v>2725</v>
      </c>
      <c r="E1985" s="18" t="s">
        <v>2968</v>
      </c>
      <c r="F1985" s="18" t="s">
        <v>3010</v>
      </c>
      <c r="G1985" s="18" t="s">
        <v>467</v>
      </c>
      <c r="H1985" s="18" t="s">
        <v>468</v>
      </c>
      <c r="I1985" s="18" t="s">
        <v>552</v>
      </c>
      <c r="J1985" s="18" t="s">
        <v>2375</v>
      </c>
      <c r="K1985" s="18" t="s">
        <v>257</v>
      </c>
      <c r="L1985" s="18" t="s">
        <v>257</v>
      </c>
      <c r="M1985" s="18" t="s">
        <v>253</v>
      </c>
      <c r="N1985" s="56">
        <v>74</v>
      </c>
      <c r="O1985" s="18" t="s">
        <v>2177</v>
      </c>
      <c r="P1985" s="18" t="s">
        <v>2128</v>
      </c>
      <c r="Q1985" s="18" t="s">
        <v>254</v>
      </c>
      <c r="R1985" s="18" t="s">
        <v>2376</v>
      </c>
      <c r="S1985" s="18" t="s">
        <v>595</v>
      </c>
      <c r="T1985" s="26" t="s">
        <v>257</v>
      </c>
      <c r="U1985" s="26" t="s">
        <v>257</v>
      </c>
      <c r="V1985" s="26" t="s">
        <v>257</v>
      </c>
      <c r="W1985" s="26" t="s">
        <v>257</v>
      </c>
      <c r="X1985" s="18" t="s">
        <v>2377</v>
      </c>
      <c r="Y1985" s="18">
        <v>100</v>
      </c>
      <c r="Z1985" s="18" t="s">
        <v>2378</v>
      </c>
      <c r="AA1985" s="18" t="s">
        <v>257</v>
      </c>
      <c r="AB1985" s="57">
        <f t="shared" si="423"/>
        <v>100</v>
      </c>
      <c r="AC1985" s="18" t="s">
        <v>595</v>
      </c>
      <c r="AD1985" s="18">
        <v>0</v>
      </c>
      <c r="AE1985" s="18" t="s">
        <v>595</v>
      </c>
      <c r="AF1985" s="18">
        <v>0</v>
      </c>
      <c r="AG1985" s="18">
        <v>0</v>
      </c>
      <c r="AH1985" s="18" t="s">
        <v>595</v>
      </c>
      <c r="AI1985" s="18">
        <v>0.125</v>
      </c>
      <c r="AJ1985" s="18" t="s">
        <v>522</v>
      </c>
      <c r="AK1985" s="18">
        <v>0.125</v>
      </c>
      <c r="AL1985" s="18"/>
      <c r="AM1985" s="18" t="s">
        <v>2039</v>
      </c>
      <c r="AN1985" s="18">
        <v>73.4375</v>
      </c>
      <c r="AO1985" s="18" t="s">
        <v>2262</v>
      </c>
      <c r="AP1985" s="18" t="s">
        <v>479</v>
      </c>
      <c r="AQ1985" s="18">
        <v>5</v>
      </c>
      <c r="AR1985" s="18" t="s">
        <v>2379</v>
      </c>
      <c r="AS1985" s="18" t="s">
        <v>595</v>
      </c>
      <c r="AT1985" s="18">
        <v>78.645833300000007</v>
      </c>
      <c r="AU1985" s="18">
        <v>5.2083332999999996</v>
      </c>
      <c r="AV1985" s="18">
        <v>5.2083332999999996</v>
      </c>
      <c r="AW1985" s="18" t="s">
        <v>557</v>
      </c>
      <c r="AX1985" s="18">
        <v>3</v>
      </c>
      <c r="AY1985" s="18" t="s">
        <v>2264</v>
      </c>
      <c r="AZ1985" s="18" t="s">
        <v>257</v>
      </c>
      <c r="BA1985" s="18" t="s">
        <v>257</v>
      </c>
      <c r="BB1985" s="18" t="s">
        <v>2380</v>
      </c>
      <c r="BC1985" s="18" t="s">
        <v>2381</v>
      </c>
      <c r="BD1985" s="18">
        <v>19.7916667</v>
      </c>
      <c r="BE1985" s="18" t="s">
        <v>2382</v>
      </c>
      <c r="BF1985" s="18" t="s">
        <v>479</v>
      </c>
      <c r="BG1985" s="18">
        <v>5</v>
      </c>
      <c r="BH1985" s="18" t="s">
        <v>2379</v>
      </c>
      <c r="BI1985" s="18" t="s">
        <v>595</v>
      </c>
      <c r="BJ1985" s="18">
        <v>20.8333333</v>
      </c>
      <c r="BK1985" s="18">
        <v>1.0416666000000001</v>
      </c>
      <c r="BL1985" s="18">
        <v>1.0416666000000001</v>
      </c>
      <c r="BM1985" s="18" t="s">
        <v>557</v>
      </c>
      <c r="BN1985" s="18">
        <v>3</v>
      </c>
      <c r="BO1985" s="18" t="s">
        <v>2264</v>
      </c>
      <c r="BP1985" s="18" t="s">
        <v>257</v>
      </c>
      <c r="BQ1985" s="18" t="s">
        <v>257</v>
      </c>
      <c r="BR1985" s="18" t="s">
        <v>2383</v>
      </c>
      <c r="BS1985" s="18"/>
      <c r="BT1985" s="18"/>
      <c r="BU1985" s="18"/>
      <c r="BV1985" s="18"/>
      <c r="BW1985" s="18"/>
      <c r="BX1985" s="18"/>
      <c r="BY1985" s="18"/>
      <c r="BZ1985" s="18"/>
      <c r="CA1985" s="18"/>
      <c r="CB1985" s="18"/>
      <c r="CC1985" s="18"/>
      <c r="CD1985" s="18"/>
      <c r="CE1985" s="18"/>
      <c r="CF1985" s="18"/>
      <c r="CG1985" s="18"/>
      <c r="CH1985" s="18"/>
      <c r="CI1985" s="18"/>
      <c r="CJ1985" s="18"/>
      <c r="CK1985" s="18"/>
      <c r="CL1985" s="18"/>
      <c r="CM1985" s="18"/>
      <c r="CN1985" s="18"/>
      <c r="CO1985" s="18"/>
      <c r="CP1985" s="18"/>
      <c r="CQ1985" s="18"/>
      <c r="CR1985" s="18"/>
      <c r="CS1985" s="18"/>
      <c r="CT1985" s="18"/>
      <c r="CU1985" s="18"/>
      <c r="CV1985" s="18"/>
      <c r="CW1985" s="18"/>
      <c r="CX1985" s="18"/>
      <c r="CY1985" s="18"/>
      <c r="CZ1985" s="18"/>
      <c r="DA1985" s="18"/>
      <c r="DB1985" s="18"/>
      <c r="DC1985" s="18"/>
      <c r="DD1985" s="18"/>
      <c r="DE1985" s="18"/>
      <c r="DF1985" s="18"/>
      <c r="DG1985" s="18"/>
      <c r="DH1985" s="18"/>
      <c r="DI1985" s="18"/>
      <c r="DJ1985" s="18"/>
      <c r="DK1985" s="18"/>
      <c r="DL1985" s="18"/>
      <c r="DM1985" s="18"/>
      <c r="DN1985" s="18"/>
      <c r="DO1985" s="56"/>
      <c r="DP1985" s="56"/>
      <c r="DQ1985" s="56"/>
      <c r="DR1985" s="56"/>
      <c r="DS1985" s="56"/>
      <c r="DT1985" s="56"/>
      <c r="DU1985" s="56"/>
      <c r="DV1985" s="56"/>
      <c r="DW1985" s="56"/>
      <c r="DX1985" s="56">
        <v>1</v>
      </c>
      <c r="DY1985" s="56"/>
      <c r="DZ1985" s="56"/>
      <c r="EA1985" s="56"/>
      <c r="EB1985" s="56"/>
      <c r="EC1985" s="56"/>
      <c r="ED1985" s="56"/>
      <c r="EE1985" s="56"/>
      <c r="EF1985" s="56"/>
      <c r="EG1985" s="56"/>
      <c r="EH1985" s="18" t="s">
        <v>2384</v>
      </c>
      <c r="EI1985" s="18">
        <f t="array" ref="EI1985">IF(SUMPRODUCT(--(DO1985:DS1985&lt;&gt;""))=0, 0,1)</f>
        <v>0</v>
      </c>
      <c r="EJ1985" s="18">
        <f t="array" ref="EJ1985">IF(SUMPRODUCT(--(DT1985:EG1985&lt;&gt;""))=0, 0,1)</f>
        <v>1</v>
      </c>
      <c r="EK1985" s="18" cm="1">
        <f t="array" ref="EK1985">IF(SUMPRODUCT(--(EC1985:EG1985&lt;&gt;""))=0, 0,1)</f>
        <v>0</v>
      </c>
      <c r="EL1985" s="18">
        <f t="array" ref="EL1985">IF(SUMPRODUCT(--(EE1985:EG1985&lt;&gt;""))=0, 0,1)</f>
        <v>0</v>
      </c>
      <c r="EM1985" s="18">
        <f t="shared" si="415"/>
        <v>1</v>
      </c>
      <c r="EN1985" s="18" t="str">
        <f t="shared" si="416"/>
        <v>NA</v>
      </c>
      <c r="EO1985" s="18">
        <f t="shared" si="417"/>
        <v>1</v>
      </c>
      <c r="EP1985" s="18" t="str">
        <f t="shared" si="419"/>
        <v>NA</v>
      </c>
      <c r="EQ1985" s="18">
        <f t="shared" si="422"/>
        <v>0</v>
      </c>
      <c r="ER1985" s="18" t="s">
        <v>2081</v>
      </c>
      <c r="ES1985" s="59">
        <v>43970</v>
      </c>
      <c r="ET1985" s="18"/>
      <c r="EU1985" s="18"/>
    </row>
    <row r="1986" spans="1:151" s="1" customFormat="1" ht="15.75" customHeight="1" x14ac:dyDescent="0.2">
      <c r="A1986" s="5" t="s">
        <v>2373</v>
      </c>
      <c r="B1986" s="24" t="s">
        <v>2374</v>
      </c>
      <c r="C1986" s="56">
        <v>1</v>
      </c>
      <c r="D1986" s="18" t="s">
        <v>2726</v>
      </c>
      <c r="E1986" s="18" t="s">
        <v>2968</v>
      </c>
      <c r="F1986" s="18" t="s">
        <v>3010</v>
      </c>
      <c r="G1986" s="18" t="s">
        <v>467</v>
      </c>
      <c r="H1986" s="18" t="s">
        <v>468</v>
      </c>
      <c r="I1986" s="18" t="s">
        <v>552</v>
      </c>
      <c r="J1986" s="18" t="s">
        <v>2375</v>
      </c>
      <c r="K1986" s="18" t="s">
        <v>257</v>
      </c>
      <c r="L1986" s="18" t="s">
        <v>257</v>
      </c>
      <c r="M1986" s="18" t="s">
        <v>253</v>
      </c>
      <c r="N1986" s="56">
        <v>74</v>
      </c>
      <c r="O1986" s="18" t="s">
        <v>2177</v>
      </c>
      <c r="P1986" s="18" t="s">
        <v>2128</v>
      </c>
      <c r="Q1986" s="18" t="s">
        <v>254</v>
      </c>
      <c r="R1986" s="18" t="s">
        <v>2376</v>
      </c>
      <c r="S1986" s="18" t="s">
        <v>595</v>
      </c>
      <c r="T1986" s="26" t="s">
        <v>257</v>
      </c>
      <c r="U1986" s="26" t="s">
        <v>257</v>
      </c>
      <c r="V1986" s="26" t="s">
        <v>257</v>
      </c>
      <c r="W1986" s="26" t="s">
        <v>257</v>
      </c>
      <c r="X1986" s="18" t="s">
        <v>2377</v>
      </c>
      <c r="Y1986" s="18">
        <v>200</v>
      </c>
      <c r="Z1986" s="18" t="s">
        <v>2378</v>
      </c>
      <c r="AA1986" s="18" t="s">
        <v>257</v>
      </c>
      <c r="AB1986" s="57">
        <f t="shared" si="423"/>
        <v>200</v>
      </c>
      <c r="AC1986" s="18" t="s">
        <v>595</v>
      </c>
      <c r="AD1986" s="18">
        <v>0</v>
      </c>
      <c r="AE1986" s="18" t="s">
        <v>595</v>
      </c>
      <c r="AF1986" s="18">
        <v>0</v>
      </c>
      <c r="AG1986" s="18">
        <v>0</v>
      </c>
      <c r="AH1986" s="18" t="s">
        <v>595</v>
      </c>
      <c r="AI1986" s="18">
        <v>0.125</v>
      </c>
      <c r="AJ1986" s="18" t="s">
        <v>522</v>
      </c>
      <c r="AK1986" s="18">
        <v>0.125</v>
      </c>
      <c r="AL1986" s="18"/>
      <c r="AM1986" s="18" t="s">
        <v>2039</v>
      </c>
      <c r="AN1986" s="18">
        <v>34.8958333</v>
      </c>
      <c r="AO1986" s="18" t="s">
        <v>2262</v>
      </c>
      <c r="AP1986" s="18" t="s">
        <v>479</v>
      </c>
      <c r="AQ1986" s="18">
        <v>5</v>
      </c>
      <c r="AR1986" s="18" t="s">
        <v>2379</v>
      </c>
      <c r="AS1986" s="18" t="s">
        <v>595</v>
      </c>
      <c r="AT1986" s="18">
        <v>40.1041667</v>
      </c>
      <c r="AU1986" s="18">
        <v>5.2083333999999999</v>
      </c>
      <c r="AV1986" s="18">
        <v>5.2083333999999999</v>
      </c>
      <c r="AW1986" s="18" t="s">
        <v>557</v>
      </c>
      <c r="AX1986" s="18">
        <v>3</v>
      </c>
      <c r="AY1986" s="18" t="s">
        <v>2264</v>
      </c>
      <c r="AZ1986" s="18" t="s">
        <v>257</v>
      </c>
      <c r="BA1986" s="18" t="s">
        <v>257</v>
      </c>
      <c r="BB1986" s="18" t="s">
        <v>2380</v>
      </c>
      <c r="BC1986" s="18" t="s">
        <v>2381</v>
      </c>
      <c r="BD1986" s="18">
        <v>22.3958333</v>
      </c>
      <c r="BE1986" s="18" t="s">
        <v>2382</v>
      </c>
      <c r="BF1986" s="18" t="s">
        <v>479</v>
      </c>
      <c r="BG1986" s="18">
        <v>5</v>
      </c>
      <c r="BH1986" s="18" t="s">
        <v>2379</v>
      </c>
      <c r="BI1986" s="18" t="s">
        <v>595</v>
      </c>
      <c r="BJ1986" s="18">
        <v>26.5625</v>
      </c>
      <c r="BK1986" s="18">
        <v>4.1666667000000004</v>
      </c>
      <c r="BL1986" s="18">
        <v>4.1666667000000004</v>
      </c>
      <c r="BM1986" s="18" t="s">
        <v>557</v>
      </c>
      <c r="BN1986" s="18">
        <v>3</v>
      </c>
      <c r="BO1986" s="18" t="s">
        <v>2264</v>
      </c>
      <c r="BP1986" s="18" t="s">
        <v>257</v>
      </c>
      <c r="BQ1986" s="18" t="s">
        <v>257</v>
      </c>
      <c r="BR1986" s="18" t="s">
        <v>2383</v>
      </c>
      <c r="BS1986" s="18"/>
      <c r="BT1986" s="18"/>
      <c r="BU1986" s="18"/>
      <c r="BV1986" s="18"/>
      <c r="BW1986" s="18"/>
      <c r="BX1986" s="18"/>
      <c r="BY1986" s="18"/>
      <c r="BZ1986" s="18"/>
      <c r="CA1986" s="18"/>
      <c r="CB1986" s="18"/>
      <c r="CC1986" s="18"/>
      <c r="CD1986" s="18"/>
      <c r="CE1986" s="18"/>
      <c r="CF1986" s="18"/>
      <c r="CG1986" s="18"/>
      <c r="CH1986" s="18"/>
      <c r="CI1986" s="18"/>
      <c r="CJ1986" s="18"/>
      <c r="CK1986" s="18"/>
      <c r="CL1986" s="18"/>
      <c r="CM1986" s="18"/>
      <c r="CN1986" s="18"/>
      <c r="CO1986" s="18"/>
      <c r="CP1986" s="18"/>
      <c r="CQ1986" s="18"/>
      <c r="CR1986" s="18"/>
      <c r="CS1986" s="18"/>
      <c r="CT1986" s="18"/>
      <c r="CU1986" s="18"/>
      <c r="CV1986" s="18"/>
      <c r="CW1986" s="18"/>
      <c r="CX1986" s="18"/>
      <c r="CY1986" s="18"/>
      <c r="CZ1986" s="18"/>
      <c r="DA1986" s="18"/>
      <c r="DB1986" s="18"/>
      <c r="DC1986" s="18"/>
      <c r="DD1986" s="18"/>
      <c r="DE1986" s="18"/>
      <c r="DF1986" s="18"/>
      <c r="DG1986" s="18"/>
      <c r="DH1986" s="18"/>
      <c r="DI1986" s="18"/>
      <c r="DJ1986" s="18"/>
      <c r="DK1986" s="18"/>
      <c r="DL1986" s="18"/>
      <c r="DM1986" s="18"/>
      <c r="DN1986" s="18"/>
      <c r="DO1986" s="56"/>
      <c r="DP1986" s="56"/>
      <c r="DQ1986" s="56"/>
      <c r="DR1986" s="56"/>
      <c r="DS1986" s="56"/>
      <c r="DT1986" s="56"/>
      <c r="DU1986" s="56"/>
      <c r="DV1986" s="56"/>
      <c r="DW1986" s="56"/>
      <c r="DX1986" s="56">
        <v>1</v>
      </c>
      <c r="DY1986" s="56"/>
      <c r="DZ1986" s="56"/>
      <c r="EA1986" s="56"/>
      <c r="EB1986" s="56"/>
      <c r="EC1986" s="56"/>
      <c r="ED1986" s="56"/>
      <c r="EE1986" s="56"/>
      <c r="EF1986" s="56"/>
      <c r="EG1986" s="56"/>
      <c r="EH1986" s="18" t="s">
        <v>2384</v>
      </c>
      <c r="EI1986" s="18">
        <f t="array" ref="EI1986">IF(SUMPRODUCT(--(DO1986:DS1986&lt;&gt;""))=0, 0,1)</f>
        <v>0</v>
      </c>
      <c r="EJ1986" s="18">
        <f t="array" ref="EJ1986">IF(SUMPRODUCT(--(DT1986:EG1986&lt;&gt;""))=0, 0,1)</f>
        <v>1</v>
      </c>
      <c r="EK1986" s="18" cm="1">
        <f t="array" ref="EK1986">IF(SUMPRODUCT(--(EC1986:EG1986&lt;&gt;""))=0, 0,1)</f>
        <v>0</v>
      </c>
      <c r="EL1986" s="18">
        <f t="array" ref="EL1986">IF(SUMPRODUCT(--(EE1986:EG1986&lt;&gt;""))=0, 0,1)</f>
        <v>0</v>
      </c>
      <c r="EM1986" s="18">
        <f t="shared" si="415"/>
        <v>1</v>
      </c>
      <c r="EN1986" s="18" t="str">
        <f t="shared" si="416"/>
        <v>NA</v>
      </c>
      <c r="EO1986" s="18">
        <f t="shared" si="417"/>
        <v>1</v>
      </c>
      <c r="EP1986" s="18" t="str">
        <f t="shared" si="419"/>
        <v>NA</v>
      </c>
      <c r="EQ1986" s="18">
        <f t="shared" si="422"/>
        <v>0</v>
      </c>
      <c r="ER1986" s="18" t="s">
        <v>2081</v>
      </c>
      <c r="ES1986" s="59">
        <v>43970</v>
      </c>
      <c r="ET1986" s="18"/>
      <c r="EU1986" s="18"/>
    </row>
    <row r="1987" spans="1:151" s="1" customFormat="1" ht="15.75" customHeight="1" x14ac:dyDescent="0.2">
      <c r="A1987" s="5" t="s">
        <v>2385</v>
      </c>
      <c r="B1987" s="24" t="s">
        <v>2374</v>
      </c>
      <c r="C1987" s="56">
        <v>2</v>
      </c>
      <c r="D1987" s="18" t="s">
        <v>2727</v>
      </c>
      <c r="E1987" s="18" t="s">
        <v>2968</v>
      </c>
      <c r="F1987" s="18" t="s">
        <v>3010</v>
      </c>
      <c r="G1987" s="18" t="s">
        <v>467</v>
      </c>
      <c r="H1987" s="18" t="s">
        <v>468</v>
      </c>
      <c r="I1987" s="18" t="s">
        <v>552</v>
      </c>
      <c r="J1987" s="18" t="s">
        <v>2375</v>
      </c>
      <c r="K1987" s="18" t="s">
        <v>257</v>
      </c>
      <c r="L1987" s="18" t="s">
        <v>257</v>
      </c>
      <c r="M1987" s="18" t="s">
        <v>253</v>
      </c>
      <c r="N1987" s="56">
        <v>74</v>
      </c>
      <c r="O1987" s="18" t="s">
        <v>2177</v>
      </c>
      <c r="P1987" s="18" t="s">
        <v>2128</v>
      </c>
      <c r="Q1987" s="18" t="s">
        <v>254</v>
      </c>
      <c r="R1987" s="18" t="s">
        <v>2376</v>
      </c>
      <c r="S1987" s="18" t="s">
        <v>595</v>
      </c>
      <c r="T1987" s="26" t="s">
        <v>257</v>
      </c>
      <c r="U1987" s="26" t="s">
        <v>257</v>
      </c>
      <c r="V1987" s="26" t="s">
        <v>257</v>
      </c>
      <c r="W1987" s="26" t="s">
        <v>257</v>
      </c>
      <c r="X1987" s="18" t="s">
        <v>2377</v>
      </c>
      <c r="Y1987" s="18">
        <v>0</v>
      </c>
      <c r="Z1987" s="18" t="s">
        <v>2378</v>
      </c>
      <c r="AA1987" s="18" t="s">
        <v>257</v>
      </c>
      <c r="AB1987" s="57">
        <f t="shared" si="423"/>
        <v>0</v>
      </c>
      <c r="AC1987" s="18" t="s">
        <v>595</v>
      </c>
      <c r="AD1987" s="18">
        <v>0</v>
      </c>
      <c r="AE1987" s="18" t="s">
        <v>595</v>
      </c>
      <c r="AF1987" s="18">
        <v>0</v>
      </c>
      <c r="AG1987" s="18">
        <v>0</v>
      </c>
      <c r="AH1987" s="18" t="s">
        <v>595</v>
      </c>
      <c r="AI1987" s="18">
        <v>0.125</v>
      </c>
      <c r="AJ1987" s="18" t="s">
        <v>522</v>
      </c>
      <c r="AK1987" s="18">
        <v>0.125</v>
      </c>
      <c r="AL1987" s="18"/>
      <c r="AM1987" s="18" t="s">
        <v>2039</v>
      </c>
      <c r="AN1987" s="18">
        <v>84.943181800000005</v>
      </c>
      <c r="AO1987" s="18" t="s">
        <v>2262</v>
      </c>
      <c r="AP1987" s="18" t="s">
        <v>479</v>
      </c>
      <c r="AQ1987" s="18">
        <v>5</v>
      </c>
      <c r="AR1987" s="18" t="s">
        <v>2379</v>
      </c>
      <c r="AS1987" s="18" t="s">
        <v>595</v>
      </c>
      <c r="AT1987" s="18">
        <v>89.204545499999995</v>
      </c>
      <c r="AU1987" s="18">
        <v>4.2613637000000004</v>
      </c>
      <c r="AV1987" s="18">
        <v>4.2613637000000004</v>
      </c>
      <c r="AW1987" s="18" t="s">
        <v>557</v>
      </c>
      <c r="AX1987" s="18">
        <v>3</v>
      </c>
      <c r="AY1987" s="18" t="s">
        <v>2264</v>
      </c>
      <c r="AZ1987" s="18" t="s">
        <v>257</v>
      </c>
      <c r="BA1987" s="18" t="s">
        <v>257</v>
      </c>
      <c r="BB1987" s="18" t="s">
        <v>2386</v>
      </c>
      <c r="BC1987" s="18"/>
      <c r="BD1987" s="18"/>
      <c r="BE1987" s="18"/>
      <c r="BF1987" s="18"/>
      <c r="BG1987" s="18"/>
      <c r="BH1987" s="18"/>
      <c r="BI1987" s="18"/>
      <c r="BJ1987" s="18"/>
      <c r="BK1987" s="18"/>
      <c r="BL1987" s="18"/>
      <c r="BM1987" s="18"/>
      <c r="BN1987" s="18"/>
      <c r="BO1987" s="18"/>
      <c r="BP1987" s="18"/>
      <c r="BQ1987" s="18"/>
      <c r="BR1987" s="18"/>
      <c r="BS1987" s="18"/>
      <c r="BT1987" s="18"/>
      <c r="BU1987" s="18"/>
      <c r="BV1987" s="18"/>
      <c r="BW1987" s="18"/>
      <c r="BX1987" s="18"/>
      <c r="BY1987" s="18"/>
      <c r="BZ1987" s="18"/>
      <c r="CA1987" s="18"/>
      <c r="CB1987" s="18"/>
      <c r="CC1987" s="18"/>
      <c r="CD1987" s="18"/>
      <c r="CE1987" s="18"/>
      <c r="CF1987" s="18"/>
      <c r="CG1987" s="18"/>
      <c r="CH1987" s="18"/>
      <c r="CI1987" s="18"/>
      <c r="CJ1987" s="18"/>
      <c r="CK1987" s="18"/>
      <c r="CL1987" s="18"/>
      <c r="CM1987" s="18"/>
      <c r="CN1987" s="18"/>
      <c r="CO1987" s="18"/>
      <c r="CP1987" s="18"/>
      <c r="CQ1987" s="18"/>
      <c r="CR1987" s="18"/>
      <c r="CS1987" s="18"/>
      <c r="CT1987" s="18"/>
      <c r="CU1987" s="18"/>
      <c r="CV1987" s="18"/>
      <c r="CW1987" s="18"/>
      <c r="CX1987" s="18"/>
      <c r="CY1987" s="18"/>
      <c r="CZ1987" s="18"/>
      <c r="DA1987" s="18"/>
      <c r="DB1987" s="18"/>
      <c r="DC1987" s="18"/>
      <c r="DD1987" s="18"/>
      <c r="DE1987" s="18"/>
      <c r="DF1987" s="18"/>
      <c r="DG1987" s="18"/>
      <c r="DH1987" s="18"/>
      <c r="DI1987" s="18"/>
      <c r="DJ1987" s="18"/>
      <c r="DK1987" s="18"/>
      <c r="DL1987" s="18"/>
      <c r="DM1987" s="18"/>
      <c r="DN1987" s="18"/>
      <c r="DO1987" s="56"/>
      <c r="DP1987" s="56"/>
      <c r="DQ1987" s="56"/>
      <c r="DR1987" s="56"/>
      <c r="DS1987" s="56"/>
      <c r="DT1987" s="56"/>
      <c r="DU1987" s="56"/>
      <c r="DV1987" s="56"/>
      <c r="DW1987" s="56"/>
      <c r="DX1987" s="56">
        <v>0</v>
      </c>
      <c r="DY1987" s="56"/>
      <c r="DZ1987" s="56"/>
      <c r="EA1987" s="56"/>
      <c r="EB1987" s="56"/>
      <c r="EC1987" s="56"/>
      <c r="ED1987" s="56"/>
      <c r="EE1987" s="56"/>
      <c r="EF1987" s="56"/>
      <c r="EG1987" s="56"/>
      <c r="EH1987" s="18"/>
      <c r="EI1987" s="18">
        <f t="array" ref="EI1987">IF(SUMPRODUCT(--(DO1987:DS1987&lt;&gt;""))=0, 0,1)</f>
        <v>0</v>
      </c>
      <c r="EJ1987" s="18">
        <f t="array" ref="EJ1987">IF(SUMPRODUCT(--(DT1987:EG1987&lt;&gt;""))=0, 0,1)</f>
        <v>1</v>
      </c>
      <c r="EK1987" s="18" cm="1">
        <f t="array" ref="EK1987">IF(SUMPRODUCT(--(EC1987:EG1987&lt;&gt;""))=0, 0,1)</f>
        <v>0</v>
      </c>
      <c r="EL1987" s="18">
        <f t="array" ref="EL1987">IF(SUMPRODUCT(--(EE1987:EG1987&lt;&gt;""))=0, 0,1)</f>
        <v>0</v>
      </c>
      <c r="EM1987" s="18">
        <f t="shared" si="415"/>
        <v>0</v>
      </c>
      <c r="EN1987" s="18" t="str">
        <f t="shared" si="416"/>
        <v>NA</v>
      </c>
      <c r="EO1987" s="18">
        <f t="shared" si="417"/>
        <v>0</v>
      </c>
      <c r="EP1987" s="18" t="str">
        <f t="shared" si="419"/>
        <v>NA</v>
      </c>
      <c r="EQ1987" s="18" t="str">
        <f t="shared" si="422"/>
        <v>NA</v>
      </c>
      <c r="ER1987" s="18" t="s">
        <v>2081</v>
      </c>
      <c r="ES1987" s="59">
        <v>43970</v>
      </c>
      <c r="ET1987" s="18"/>
      <c r="EU1987" s="18"/>
    </row>
    <row r="1988" spans="1:151" s="1" customFormat="1" ht="15.75" customHeight="1" x14ac:dyDescent="0.2">
      <c r="A1988" s="5" t="s">
        <v>2385</v>
      </c>
      <c r="B1988" s="24" t="s">
        <v>2374</v>
      </c>
      <c r="C1988" s="56">
        <v>2</v>
      </c>
      <c r="D1988" s="18" t="s">
        <v>2728</v>
      </c>
      <c r="E1988" s="18" t="s">
        <v>2968</v>
      </c>
      <c r="F1988" s="18" t="s">
        <v>3010</v>
      </c>
      <c r="G1988" s="18" t="s">
        <v>467</v>
      </c>
      <c r="H1988" s="18" t="s">
        <v>468</v>
      </c>
      <c r="I1988" s="18" t="s">
        <v>552</v>
      </c>
      <c r="J1988" s="18" t="s">
        <v>2375</v>
      </c>
      <c r="K1988" s="18" t="s">
        <v>257</v>
      </c>
      <c r="L1988" s="18" t="s">
        <v>257</v>
      </c>
      <c r="M1988" s="18" t="s">
        <v>253</v>
      </c>
      <c r="N1988" s="56">
        <v>74</v>
      </c>
      <c r="O1988" s="18" t="s">
        <v>2177</v>
      </c>
      <c r="P1988" s="18" t="s">
        <v>2128</v>
      </c>
      <c r="Q1988" s="18" t="s">
        <v>254</v>
      </c>
      <c r="R1988" s="18" t="s">
        <v>2376</v>
      </c>
      <c r="S1988" s="18" t="s">
        <v>595</v>
      </c>
      <c r="T1988" s="26" t="s">
        <v>257</v>
      </c>
      <c r="U1988" s="26" t="s">
        <v>257</v>
      </c>
      <c r="V1988" s="26" t="s">
        <v>257</v>
      </c>
      <c r="W1988" s="26" t="s">
        <v>257</v>
      </c>
      <c r="X1988" s="18" t="s">
        <v>2377</v>
      </c>
      <c r="Y1988" s="18">
        <v>50</v>
      </c>
      <c r="Z1988" s="18" t="s">
        <v>2378</v>
      </c>
      <c r="AA1988" s="18" t="s">
        <v>257</v>
      </c>
      <c r="AB1988" s="57">
        <f t="shared" si="423"/>
        <v>50</v>
      </c>
      <c r="AC1988" s="18" t="s">
        <v>595</v>
      </c>
      <c r="AD1988" s="18">
        <v>0</v>
      </c>
      <c r="AE1988" s="18" t="s">
        <v>595</v>
      </c>
      <c r="AF1988" s="18">
        <v>0</v>
      </c>
      <c r="AG1988" s="18">
        <v>0</v>
      </c>
      <c r="AH1988" s="18" t="s">
        <v>595</v>
      </c>
      <c r="AI1988" s="18">
        <v>0.125</v>
      </c>
      <c r="AJ1988" s="18" t="s">
        <v>522</v>
      </c>
      <c r="AK1988" s="18">
        <v>0.125</v>
      </c>
      <c r="AL1988" s="18"/>
      <c r="AM1988" s="18" t="s">
        <v>2039</v>
      </c>
      <c r="AN1988" s="18">
        <v>61.079545500000002</v>
      </c>
      <c r="AO1988" s="18" t="s">
        <v>2262</v>
      </c>
      <c r="AP1988" s="18" t="s">
        <v>479</v>
      </c>
      <c r="AQ1988" s="18">
        <v>5</v>
      </c>
      <c r="AR1988" s="18" t="s">
        <v>2379</v>
      </c>
      <c r="AS1988" s="18" t="s">
        <v>595</v>
      </c>
      <c r="AT1988" s="18">
        <v>64.204545499999995</v>
      </c>
      <c r="AU1988" s="18">
        <v>3.125</v>
      </c>
      <c r="AV1988" s="18">
        <v>3.125</v>
      </c>
      <c r="AW1988" s="18" t="s">
        <v>557</v>
      </c>
      <c r="AX1988" s="18">
        <v>3</v>
      </c>
      <c r="AY1988" s="18" t="s">
        <v>2264</v>
      </c>
      <c r="AZ1988" s="18" t="s">
        <v>257</v>
      </c>
      <c r="BA1988" s="18" t="s">
        <v>257</v>
      </c>
      <c r="BB1988" s="18" t="s">
        <v>2386</v>
      </c>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56"/>
      <c r="DP1988" s="56"/>
      <c r="DQ1988" s="56"/>
      <c r="DR1988" s="56"/>
      <c r="DS1988" s="56"/>
      <c r="DT1988" s="56"/>
      <c r="DU1988" s="56"/>
      <c r="DV1988" s="56"/>
      <c r="DW1988" s="56"/>
      <c r="DX1988" s="56">
        <v>1</v>
      </c>
      <c r="DY1988" s="56"/>
      <c r="DZ1988" s="56"/>
      <c r="EA1988" s="56"/>
      <c r="EB1988" s="56"/>
      <c r="EC1988" s="56"/>
      <c r="ED1988" s="56"/>
      <c r="EE1988" s="56"/>
      <c r="EF1988" s="56"/>
      <c r="EG1988" s="56"/>
      <c r="EH1988" s="18"/>
      <c r="EI1988" s="18">
        <f t="array" ref="EI1988">IF(SUMPRODUCT(--(DO1988:DS1988&lt;&gt;""))=0, 0,1)</f>
        <v>0</v>
      </c>
      <c r="EJ1988" s="18">
        <f t="array" ref="EJ1988">IF(SUMPRODUCT(--(DT1988:EG1988&lt;&gt;""))=0, 0,1)</f>
        <v>1</v>
      </c>
      <c r="EK1988" s="18" cm="1">
        <f t="array" ref="EK1988">IF(SUMPRODUCT(--(EC1988:EG1988&lt;&gt;""))=0, 0,1)</f>
        <v>0</v>
      </c>
      <c r="EL1988" s="18">
        <f t="array" ref="EL1988">IF(SUMPRODUCT(--(EE1988:EG1988&lt;&gt;""))=0, 0,1)</f>
        <v>0</v>
      </c>
      <c r="EM1988" s="18">
        <f t="shared" si="415"/>
        <v>1</v>
      </c>
      <c r="EN1988" s="18" t="str">
        <f t="shared" si="416"/>
        <v>NA</v>
      </c>
      <c r="EO1988" s="18">
        <f t="shared" si="417"/>
        <v>1</v>
      </c>
      <c r="EP1988" s="18" t="str">
        <f t="shared" si="419"/>
        <v>NA</v>
      </c>
      <c r="EQ1988" s="18">
        <f t="shared" si="422"/>
        <v>0</v>
      </c>
      <c r="ER1988" s="18" t="s">
        <v>2081</v>
      </c>
      <c r="ES1988" s="59">
        <v>43970</v>
      </c>
      <c r="ET1988" s="18"/>
      <c r="EU1988" s="18"/>
    </row>
    <row r="1989" spans="1:151" s="1" customFormat="1" ht="15.75" customHeight="1" x14ac:dyDescent="0.2">
      <c r="A1989" s="5" t="s">
        <v>2385</v>
      </c>
      <c r="B1989" s="24" t="s">
        <v>2374</v>
      </c>
      <c r="C1989" s="56">
        <v>2</v>
      </c>
      <c r="D1989" s="18" t="s">
        <v>2729</v>
      </c>
      <c r="E1989" s="18" t="s">
        <v>2968</v>
      </c>
      <c r="F1989" s="18" t="s">
        <v>3010</v>
      </c>
      <c r="G1989" s="18" t="s">
        <v>467</v>
      </c>
      <c r="H1989" s="18" t="s">
        <v>468</v>
      </c>
      <c r="I1989" s="18" t="s">
        <v>552</v>
      </c>
      <c r="J1989" s="18" t="s">
        <v>2375</v>
      </c>
      <c r="K1989" s="18" t="s">
        <v>257</v>
      </c>
      <c r="L1989" s="18" t="s">
        <v>257</v>
      </c>
      <c r="M1989" s="18" t="s">
        <v>253</v>
      </c>
      <c r="N1989" s="56">
        <v>74</v>
      </c>
      <c r="O1989" s="18" t="s">
        <v>2177</v>
      </c>
      <c r="P1989" s="18" t="s">
        <v>2128</v>
      </c>
      <c r="Q1989" s="18" t="s">
        <v>254</v>
      </c>
      <c r="R1989" s="18" t="s">
        <v>2376</v>
      </c>
      <c r="S1989" s="18" t="s">
        <v>595</v>
      </c>
      <c r="T1989" s="26" t="s">
        <v>257</v>
      </c>
      <c r="U1989" s="26" t="s">
        <v>257</v>
      </c>
      <c r="V1989" s="26" t="s">
        <v>257</v>
      </c>
      <c r="W1989" s="26" t="s">
        <v>257</v>
      </c>
      <c r="X1989" s="18" t="s">
        <v>2377</v>
      </c>
      <c r="Y1989" s="18">
        <v>100</v>
      </c>
      <c r="Z1989" s="18" t="s">
        <v>2378</v>
      </c>
      <c r="AA1989" s="18" t="s">
        <v>257</v>
      </c>
      <c r="AB1989" s="57">
        <f t="shared" si="423"/>
        <v>100</v>
      </c>
      <c r="AC1989" s="18" t="s">
        <v>595</v>
      </c>
      <c r="AD1989" s="18">
        <v>0</v>
      </c>
      <c r="AE1989" s="18" t="s">
        <v>595</v>
      </c>
      <c r="AF1989" s="18">
        <v>0</v>
      </c>
      <c r="AG1989" s="18">
        <v>0</v>
      </c>
      <c r="AH1989" s="18" t="s">
        <v>595</v>
      </c>
      <c r="AI1989" s="18">
        <v>0.125</v>
      </c>
      <c r="AJ1989" s="18" t="s">
        <v>522</v>
      </c>
      <c r="AK1989" s="18">
        <v>0.125</v>
      </c>
      <c r="AL1989" s="18"/>
      <c r="AM1989" s="18" t="s">
        <v>2039</v>
      </c>
      <c r="AN1989" s="18">
        <v>38.920454499999998</v>
      </c>
      <c r="AO1989" s="18" t="s">
        <v>2262</v>
      </c>
      <c r="AP1989" s="18" t="s">
        <v>479</v>
      </c>
      <c r="AQ1989" s="18">
        <v>5</v>
      </c>
      <c r="AR1989" s="18" t="s">
        <v>2379</v>
      </c>
      <c r="AS1989" s="18" t="s">
        <v>595</v>
      </c>
      <c r="AT1989" s="18">
        <v>46.0227273</v>
      </c>
      <c r="AU1989" s="18">
        <v>7.1022727999999997</v>
      </c>
      <c r="AV1989" s="18">
        <v>7.1022727999999997</v>
      </c>
      <c r="AW1989" s="18" t="s">
        <v>557</v>
      </c>
      <c r="AX1989" s="18">
        <v>3</v>
      </c>
      <c r="AY1989" s="18" t="s">
        <v>2264</v>
      </c>
      <c r="AZ1989" s="18" t="s">
        <v>257</v>
      </c>
      <c r="BA1989" s="18" t="s">
        <v>257</v>
      </c>
      <c r="BB1989" s="18" t="s">
        <v>2386</v>
      </c>
      <c r="BC1989" s="18"/>
      <c r="BD1989" s="18"/>
      <c r="BE1989" s="18"/>
      <c r="BF1989" s="18"/>
      <c r="BG1989" s="18"/>
      <c r="BH1989" s="18"/>
      <c r="BI1989" s="18"/>
      <c r="BJ1989" s="18"/>
      <c r="BK1989" s="18"/>
      <c r="BL1989" s="18"/>
      <c r="BM1989" s="18"/>
      <c r="BN1989" s="18"/>
      <c r="BO1989" s="18"/>
      <c r="BP1989" s="18"/>
      <c r="BQ1989" s="18"/>
      <c r="BR1989" s="18"/>
      <c r="BS1989" s="18"/>
      <c r="BT1989" s="18"/>
      <c r="BU1989" s="18"/>
      <c r="BV1989" s="18"/>
      <c r="BW1989" s="18"/>
      <c r="BX1989" s="18"/>
      <c r="BY1989" s="18"/>
      <c r="BZ1989" s="18"/>
      <c r="CA1989" s="18"/>
      <c r="CB1989" s="18"/>
      <c r="CC1989" s="18"/>
      <c r="CD1989" s="18"/>
      <c r="CE1989" s="18"/>
      <c r="CF1989" s="18"/>
      <c r="CG1989" s="18"/>
      <c r="CH1989" s="18"/>
      <c r="CI1989" s="18"/>
      <c r="CJ1989" s="18"/>
      <c r="CK1989" s="18"/>
      <c r="CL1989" s="18"/>
      <c r="CM1989" s="18"/>
      <c r="CN1989" s="18"/>
      <c r="CO1989" s="18"/>
      <c r="CP1989" s="18"/>
      <c r="CQ1989" s="18"/>
      <c r="CR1989" s="18"/>
      <c r="CS1989" s="18"/>
      <c r="CT1989" s="18"/>
      <c r="CU1989" s="18"/>
      <c r="CV1989" s="18"/>
      <c r="CW1989" s="18"/>
      <c r="CX1989" s="18"/>
      <c r="CY1989" s="18"/>
      <c r="CZ1989" s="18"/>
      <c r="DA1989" s="18"/>
      <c r="DB1989" s="18"/>
      <c r="DC1989" s="18"/>
      <c r="DD1989" s="18"/>
      <c r="DE1989" s="18"/>
      <c r="DF1989" s="18"/>
      <c r="DG1989" s="18"/>
      <c r="DH1989" s="18"/>
      <c r="DI1989" s="18"/>
      <c r="DJ1989" s="18"/>
      <c r="DK1989" s="18"/>
      <c r="DL1989" s="18"/>
      <c r="DM1989" s="18"/>
      <c r="DN1989" s="18"/>
      <c r="DO1989" s="56"/>
      <c r="DP1989" s="56"/>
      <c r="DQ1989" s="56"/>
      <c r="DR1989" s="56"/>
      <c r="DS1989" s="56"/>
      <c r="DT1989" s="56"/>
      <c r="DU1989" s="56"/>
      <c r="DV1989" s="56"/>
      <c r="DW1989" s="56"/>
      <c r="DX1989" s="56">
        <v>1</v>
      </c>
      <c r="DY1989" s="56"/>
      <c r="DZ1989" s="56"/>
      <c r="EA1989" s="56"/>
      <c r="EB1989" s="56"/>
      <c r="EC1989" s="56"/>
      <c r="ED1989" s="56"/>
      <c r="EE1989" s="56"/>
      <c r="EF1989" s="56"/>
      <c r="EG1989" s="56"/>
      <c r="EH1989" s="18"/>
      <c r="EI1989" s="18">
        <f t="array" ref="EI1989">IF(SUMPRODUCT(--(DO1989:DS1989&lt;&gt;""))=0, 0,1)</f>
        <v>0</v>
      </c>
      <c r="EJ1989" s="18">
        <f t="array" ref="EJ1989">IF(SUMPRODUCT(--(DT1989:EG1989&lt;&gt;""))=0, 0,1)</f>
        <v>1</v>
      </c>
      <c r="EK1989" s="18" cm="1">
        <f t="array" ref="EK1989">IF(SUMPRODUCT(--(EC1989:EG1989&lt;&gt;""))=0, 0,1)</f>
        <v>0</v>
      </c>
      <c r="EL1989" s="18">
        <f t="array" ref="EL1989">IF(SUMPRODUCT(--(EE1989:EG1989&lt;&gt;""))=0, 0,1)</f>
        <v>0</v>
      </c>
      <c r="EM1989" s="18">
        <f t="shared" ref="EM1989:EM2052" si="424">IF(COUNTIF(DO1989:EG1989, 1), 1,0)</f>
        <v>1</v>
      </c>
      <c r="EN1989" s="18" t="str">
        <f t="shared" ref="EN1989:EN2052" si="425">IF(EI1989=0, "NA", IF(COUNTIF(DO1989:DS1989, 1), 1,0))</f>
        <v>NA</v>
      </c>
      <c r="EO1989" s="18">
        <f t="shared" ref="EO1989:EO2052" si="426">IF(EJ1989=0, "NA", IF(COUNTIF(DT1989:EG1989, 1), 1,0))</f>
        <v>1</v>
      </c>
      <c r="EP1989" s="18" t="str">
        <f t="shared" si="419"/>
        <v>NA</v>
      </c>
      <c r="EQ1989" s="18">
        <f t="shared" si="422"/>
        <v>0</v>
      </c>
      <c r="ER1989" s="18" t="s">
        <v>2081</v>
      </c>
      <c r="ES1989" s="59">
        <v>43970</v>
      </c>
      <c r="ET1989" s="18"/>
      <c r="EU1989" s="18"/>
    </row>
    <row r="1990" spans="1:151" s="1" customFormat="1" ht="15.75" customHeight="1" x14ac:dyDescent="0.2">
      <c r="A1990" s="5" t="s">
        <v>2387</v>
      </c>
      <c r="B1990" s="24" t="s">
        <v>2374</v>
      </c>
      <c r="C1990" s="56">
        <v>3</v>
      </c>
      <c r="D1990" s="18" t="s">
        <v>2730</v>
      </c>
      <c r="E1990" s="18" t="s">
        <v>2968</v>
      </c>
      <c r="F1990" s="18" t="s">
        <v>3010</v>
      </c>
      <c r="G1990" s="18" t="s">
        <v>467</v>
      </c>
      <c r="H1990" s="18" t="s">
        <v>468</v>
      </c>
      <c r="I1990" s="18" t="s">
        <v>552</v>
      </c>
      <c r="J1990" s="18" t="s">
        <v>2375</v>
      </c>
      <c r="K1990" s="18" t="s">
        <v>257</v>
      </c>
      <c r="L1990" s="18" t="s">
        <v>257</v>
      </c>
      <c r="M1990" s="18" t="s">
        <v>253</v>
      </c>
      <c r="N1990" s="56">
        <v>74</v>
      </c>
      <c r="O1990" s="18" t="s">
        <v>2177</v>
      </c>
      <c r="P1990" s="18" t="s">
        <v>2128</v>
      </c>
      <c r="Q1990" s="18" t="s">
        <v>254</v>
      </c>
      <c r="R1990" s="18" t="s">
        <v>2376</v>
      </c>
      <c r="S1990" s="18" t="s">
        <v>595</v>
      </c>
      <c r="T1990" s="26" t="s">
        <v>257</v>
      </c>
      <c r="U1990" s="26" t="s">
        <v>257</v>
      </c>
      <c r="V1990" s="26" t="s">
        <v>257</v>
      </c>
      <c r="W1990" s="26" t="s">
        <v>257</v>
      </c>
      <c r="X1990" s="18" t="s">
        <v>2388</v>
      </c>
      <c r="Y1990" s="18">
        <v>0</v>
      </c>
      <c r="Z1990" s="18" t="s">
        <v>2378</v>
      </c>
      <c r="AA1990" s="18" t="s">
        <v>257</v>
      </c>
      <c r="AB1990" s="57">
        <f t="shared" si="423"/>
        <v>0</v>
      </c>
      <c r="AC1990" s="18" t="s">
        <v>595</v>
      </c>
      <c r="AD1990" s="18">
        <v>0</v>
      </c>
      <c r="AE1990" s="18" t="s">
        <v>595</v>
      </c>
      <c r="AF1990" s="18">
        <v>0</v>
      </c>
      <c r="AG1990" s="18">
        <v>0</v>
      </c>
      <c r="AH1990" s="18" t="s">
        <v>595</v>
      </c>
      <c r="AI1990" s="18">
        <v>0.125</v>
      </c>
      <c r="AJ1990" s="18" t="s">
        <v>522</v>
      </c>
      <c r="AK1990" s="18">
        <v>0.125</v>
      </c>
      <c r="AL1990" s="18"/>
      <c r="AM1990" s="18" t="s">
        <v>2039</v>
      </c>
      <c r="AN1990" s="18">
        <v>70.993914799999999</v>
      </c>
      <c r="AO1990" s="18" t="s">
        <v>2262</v>
      </c>
      <c r="AP1990" s="18" t="s">
        <v>479</v>
      </c>
      <c r="AQ1990" s="18">
        <v>5</v>
      </c>
      <c r="AR1990" s="18" t="s">
        <v>2379</v>
      </c>
      <c r="AS1990" s="18" t="s">
        <v>595</v>
      </c>
      <c r="AT1990" s="18">
        <v>73.022312400000004</v>
      </c>
      <c r="AU1990" s="18">
        <v>2.0283975999999999</v>
      </c>
      <c r="AV1990" s="18">
        <v>2.0283975999999999</v>
      </c>
      <c r="AW1990" s="18" t="s">
        <v>557</v>
      </c>
      <c r="AX1990" s="18">
        <v>3</v>
      </c>
      <c r="AY1990" s="18" t="s">
        <v>2264</v>
      </c>
      <c r="AZ1990" s="18" t="s">
        <v>257</v>
      </c>
      <c r="BA1990" s="18" t="s">
        <v>257</v>
      </c>
      <c r="BB1990" s="18" t="s">
        <v>2389</v>
      </c>
      <c r="BC1990" s="18"/>
      <c r="BD1990" s="18"/>
      <c r="BE1990" s="18"/>
      <c r="BF1990" s="18"/>
      <c r="BG1990" s="18"/>
      <c r="BH1990" s="18"/>
      <c r="BI1990" s="18"/>
      <c r="BJ1990" s="18"/>
      <c r="BK1990" s="18"/>
      <c r="BL1990" s="18"/>
      <c r="BM1990" s="18"/>
      <c r="BN1990" s="18"/>
      <c r="BO1990" s="18"/>
      <c r="BP1990" s="18"/>
      <c r="BQ1990" s="18"/>
      <c r="BR1990" s="18"/>
      <c r="BS1990" s="18"/>
      <c r="BT1990" s="18"/>
      <c r="BU1990" s="18"/>
      <c r="BV1990" s="18"/>
      <c r="BW1990" s="18"/>
      <c r="BX1990" s="18"/>
      <c r="BY1990" s="18"/>
      <c r="BZ1990" s="18"/>
      <c r="CA1990" s="18"/>
      <c r="CB1990" s="18"/>
      <c r="CC1990" s="18"/>
      <c r="CD1990" s="18"/>
      <c r="CE1990" s="18"/>
      <c r="CF1990" s="18"/>
      <c r="CG1990" s="18"/>
      <c r="CH1990" s="18"/>
      <c r="CI1990" s="18"/>
      <c r="CJ1990" s="18"/>
      <c r="CK1990" s="18"/>
      <c r="CL1990" s="18"/>
      <c r="CM1990" s="18"/>
      <c r="CN1990" s="18"/>
      <c r="CO1990" s="18"/>
      <c r="CP1990" s="18"/>
      <c r="CQ1990" s="18"/>
      <c r="CR1990" s="18"/>
      <c r="CS1990" s="18"/>
      <c r="CT1990" s="18"/>
      <c r="CU1990" s="18"/>
      <c r="CV1990" s="18"/>
      <c r="CW1990" s="18"/>
      <c r="CX1990" s="18"/>
      <c r="CY1990" s="18"/>
      <c r="CZ1990" s="18"/>
      <c r="DA1990" s="18"/>
      <c r="DB1990" s="18"/>
      <c r="DC1990" s="18"/>
      <c r="DD1990" s="18"/>
      <c r="DE1990" s="18"/>
      <c r="DF1990" s="18"/>
      <c r="DG1990" s="18"/>
      <c r="DH1990" s="18"/>
      <c r="DI1990" s="18"/>
      <c r="DJ1990" s="18"/>
      <c r="DK1990" s="18"/>
      <c r="DL1990" s="18"/>
      <c r="DM1990" s="18"/>
      <c r="DN1990" s="18"/>
      <c r="DO1990" s="56"/>
      <c r="DP1990" s="56"/>
      <c r="DQ1990" s="56"/>
      <c r="DR1990" s="56"/>
      <c r="DS1990" s="56"/>
      <c r="DT1990" s="56"/>
      <c r="DU1990" s="56"/>
      <c r="DV1990" s="56"/>
      <c r="DW1990" s="56"/>
      <c r="DX1990" s="56">
        <v>0</v>
      </c>
      <c r="DY1990" s="56"/>
      <c r="DZ1990" s="56"/>
      <c r="EA1990" s="56"/>
      <c r="EB1990" s="56"/>
      <c r="EC1990" s="56"/>
      <c r="ED1990" s="56"/>
      <c r="EE1990" s="56"/>
      <c r="EF1990" s="56"/>
      <c r="EG1990" s="56"/>
      <c r="EH1990" s="18"/>
      <c r="EI1990" s="18">
        <f t="array" ref="EI1990">IF(SUMPRODUCT(--(DO1990:DS1990&lt;&gt;""))=0, 0,1)</f>
        <v>0</v>
      </c>
      <c r="EJ1990" s="18">
        <f t="array" ref="EJ1990">IF(SUMPRODUCT(--(DT1990:EG1990&lt;&gt;""))=0, 0,1)</f>
        <v>1</v>
      </c>
      <c r="EK1990" s="18" cm="1">
        <f t="array" ref="EK1990">IF(SUMPRODUCT(--(EC1990:EG1990&lt;&gt;""))=0, 0,1)</f>
        <v>0</v>
      </c>
      <c r="EL1990" s="18">
        <f t="array" ref="EL1990">IF(SUMPRODUCT(--(EE1990:EG1990&lt;&gt;""))=0, 0,1)</f>
        <v>0</v>
      </c>
      <c r="EM1990" s="18">
        <f t="shared" si="424"/>
        <v>0</v>
      </c>
      <c r="EN1990" s="18" t="str">
        <f t="shared" si="425"/>
        <v>NA</v>
      </c>
      <c r="EO1990" s="18">
        <f t="shared" si="426"/>
        <v>0</v>
      </c>
      <c r="EP1990" s="18" t="str">
        <f t="shared" ref="EP1990:EP2053" si="427">IF(EK1990=0, "NA", IF(COUNTIF(EC1990:EG1990, 1), 1,0))</f>
        <v>NA</v>
      </c>
      <c r="EQ1990" s="18" t="str">
        <f t="shared" si="422"/>
        <v>NA</v>
      </c>
      <c r="ER1990" s="18" t="s">
        <v>2081</v>
      </c>
      <c r="ES1990" s="59">
        <v>43970</v>
      </c>
      <c r="ET1990" s="18"/>
      <c r="EU1990" s="18"/>
    </row>
    <row r="1991" spans="1:151" s="1" customFormat="1" ht="15.75" customHeight="1" x14ac:dyDescent="0.2">
      <c r="A1991" s="5" t="s">
        <v>2387</v>
      </c>
      <c r="B1991" s="24" t="s">
        <v>2374</v>
      </c>
      <c r="C1991" s="56">
        <v>3</v>
      </c>
      <c r="D1991" s="18" t="s">
        <v>2731</v>
      </c>
      <c r="E1991" s="18" t="s">
        <v>2968</v>
      </c>
      <c r="F1991" s="18" t="s">
        <v>3010</v>
      </c>
      <c r="G1991" s="18" t="s">
        <v>467</v>
      </c>
      <c r="H1991" s="18" t="s">
        <v>468</v>
      </c>
      <c r="I1991" s="18" t="s">
        <v>552</v>
      </c>
      <c r="J1991" s="18" t="s">
        <v>2375</v>
      </c>
      <c r="K1991" s="18" t="s">
        <v>257</v>
      </c>
      <c r="L1991" s="18" t="s">
        <v>257</v>
      </c>
      <c r="M1991" s="18" t="s">
        <v>253</v>
      </c>
      <c r="N1991" s="56">
        <v>74</v>
      </c>
      <c r="O1991" s="18" t="s">
        <v>2177</v>
      </c>
      <c r="P1991" s="18" t="s">
        <v>2128</v>
      </c>
      <c r="Q1991" s="18" t="s">
        <v>254</v>
      </c>
      <c r="R1991" s="18" t="s">
        <v>2376</v>
      </c>
      <c r="S1991" s="18" t="s">
        <v>595</v>
      </c>
      <c r="T1991" s="26" t="s">
        <v>257</v>
      </c>
      <c r="U1991" s="26" t="s">
        <v>257</v>
      </c>
      <c r="V1991" s="26" t="s">
        <v>257</v>
      </c>
      <c r="W1991" s="26" t="s">
        <v>257</v>
      </c>
      <c r="X1991" s="18" t="s">
        <v>2388</v>
      </c>
      <c r="Y1991" s="18">
        <v>4</v>
      </c>
      <c r="Z1991" s="18" t="s">
        <v>2378</v>
      </c>
      <c r="AA1991" s="18" t="s">
        <v>257</v>
      </c>
      <c r="AB1991" s="57">
        <f t="shared" si="423"/>
        <v>4</v>
      </c>
      <c r="AC1991" s="18" t="s">
        <v>595</v>
      </c>
      <c r="AD1991" s="18">
        <v>0</v>
      </c>
      <c r="AE1991" s="18" t="s">
        <v>595</v>
      </c>
      <c r="AF1991" s="18">
        <v>0</v>
      </c>
      <c r="AG1991" s="18">
        <v>0</v>
      </c>
      <c r="AH1991" s="18" t="s">
        <v>595</v>
      </c>
      <c r="AI1991" s="18">
        <v>0.125</v>
      </c>
      <c r="AJ1991" s="18" t="s">
        <v>522</v>
      </c>
      <c r="AK1991" s="18">
        <v>0.125</v>
      </c>
      <c r="AL1991" s="18"/>
      <c r="AM1991" s="18" t="s">
        <v>2039</v>
      </c>
      <c r="AN1991" s="18">
        <v>76.673428000000001</v>
      </c>
      <c r="AO1991" s="18" t="s">
        <v>2262</v>
      </c>
      <c r="AP1991" s="18" t="s">
        <v>479</v>
      </c>
      <c r="AQ1991" s="18">
        <v>5</v>
      </c>
      <c r="AR1991" s="18" t="s">
        <v>2379</v>
      </c>
      <c r="AS1991" s="18" t="s">
        <v>595</v>
      </c>
      <c r="AT1991" s="18">
        <v>78.904665300000005</v>
      </c>
      <c r="AU1991" s="18">
        <v>2.2312373000000001</v>
      </c>
      <c r="AV1991" s="18">
        <v>2.2312373000000001</v>
      </c>
      <c r="AW1991" s="18" t="s">
        <v>557</v>
      </c>
      <c r="AX1991" s="18">
        <v>3</v>
      </c>
      <c r="AY1991" s="18" t="s">
        <v>2264</v>
      </c>
      <c r="AZ1991" s="18" t="s">
        <v>257</v>
      </c>
      <c r="BA1991" s="18" t="s">
        <v>257</v>
      </c>
      <c r="BB1991" s="18" t="s">
        <v>2389</v>
      </c>
      <c r="BC1991" s="18"/>
      <c r="BD1991" s="18"/>
      <c r="BE1991" s="18"/>
      <c r="BF1991" s="18"/>
      <c r="BG1991" s="18"/>
      <c r="BH1991" s="18"/>
      <c r="BI1991" s="18"/>
      <c r="BJ1991" s="18"/>
      <c r="BK1991" s="18"/>
      <c r="BL1991" s="18"/>
      <c r="BM1991" s="18"/>
      <c r="BN1991" s="18"/>
      <c r="BO1991" s="18"/>
      <c r="BP1991" s="18"/>
      <c r="BQ1991" s="18"/>
      <c r="BR1991" s="18"/>
      <c r="BS1991" s="18"/>
      <c r="BT1991" s="18"/>
      <c r="BU1991" s="18"/>
      <c r="BV1991" s="18"/>
      <c r="BW1991" s="18"/>
      <c r="BX1991" s="18"/>
      <c r="BY1991" s="18"/>
      <c r="BZ1991" s="18"/>
      <c r="CA1991" s="18"/>
      <c r="CB1991" s="18"/>
      <c r="CC1991" s="18"/>
      <c r="CD1991" s="18"/>
      <c r="CE1991" s="18"/>
      <c r="CF1991" s="18"/>
      <c r="CG1991" s="18"/>
      <c r="CH1991" s="18"/>
      <c r="CI1991" s="18"/>
      <c r="CJ1991" s="18"/>
      <c r="CK1991" s="18"/>
      <c r="CL1991" s="18"/>
      <c r="CM1991" s="18"/>
      <c r="CN1991" s="18"/>
      <c r="CO1991" s="18"/>
      <c r="CP1991" s="18"/>
      <c r="CQ1991" s="18"/>
      <c r="CR1991" s="18"/>
      <c r="CS1991" s="18"/>
      <c r="CT1991" s="18"/>
      <c r="CU1991" s="18"/>
      <c r="CV1991" s="18"/>
      <c r="CW1991" s="18"/>
      <c r="CX1991" s="18"/>
      <c r="CY1991" s="18"/>
      <c r="CZ1991" s="18"/>
      <c r="DA1991" s="18"/>
      <c r="DB1991" s="18"/>
      <c r="DC1991" s="18"/>
      <c r="DD1991" s="18"/>
      <c r="DE1991" s="18"/>
      <c r="DF1991" s="18"/>
      <c r="DG1991" s="18"/>
      <c r="DH1991" s="18"/>
      <c r="DI1991" s="18"/>
      <c r="DJ1991" s="18"/>
      <c r="DK1991" s="18"/>
      <c r="DL1991" s="18"/>
      <c r="DM1991" s="18"/>
      <c r="DN1991" s="18"/>
      <c r="DO1991" s="56"/>
      <c r="DP1991" s="56"/>
      <c r="DQ1991" s="56"/>
      <c r="DR1991" s="56"/>
      <c r="DS1991" s="56"/>
      <c r="DT1991" s="56"/>
      <c r="DU1991" s="56"/>
      <c r="DV1991" s="56"/>
      <c r="DW1991" s="56"/>
      <c r="DX1991" s="56">
        <v>0</v>
      </c>
      <c r="DY1991" s="56"/>
      <c r="DZ1991" s="56"/>
      <c r="EA1991" s="56"/>
      <c r="EB1991" s="56"/>
      <c r="EC1991" s="56"/>
      <c r="ED1991" s="56"/>
      <c r="EE1991" s="56"/>
      <c r="EF1991" s="56"/>
      <c r="EG1991" s="56"/>
      <c r="EH1991" s="18"/>
      <c r="EI1991" s="18">
        <f t="array" ref="EI1991">IF(SUMPRODUCT(--(DO1991:DS1991&lt;&gt;""))=0, 0,1)</f>
        <v>0</v>
      </c>
      <c r="EJ1991" s="18">
        <f t="array" ref="EJ1991">IF(SUMPRODUCT(--(DT1991:EG1991&lt;&gt;""))=0, 0,1)</f>
        <v>1</v>
      </c>
      <c r="EK1991" s="18" cm="1">
        <f t="array" ref="EK1991">IF(SUMPRODUCT(--(EC1991:EG1991&lt;&gt;""))=0, 0,1)</f>
        <v>0</v>
      </c>
      <c r="EL1991" s="18">
        <f t="array" ref="EL1991">IF(SUMPRODUCT(--(EE1991:EG1991&lt;&gt;""))=0, 0,1)</f>
        <v>0</v>
      </c>
      <c r="EM1991" s="18">
        <f t="shared" si="424"/>
        <v>0</v>
      </c>
      <c r="EN1991" s="18" t="str">
        <f t="shared" si="425"/>
        <v>NA</v>
      </c>
      <c r="EO1991" s="18">
        <f t="shared" si="426"/>
        <v>0</v>
      </c>
      <c r="EP1991" s="18" t="str">
        <f t="shared" si="427"/>
        <v>NA</v>
      </c>
      <c r="EQ1991" s="18" t="str">
        <f t="shared" si="422"/>
        <v>NA</v>
      </c>
      <c r="ER1991" s="18" t="s">
        <v>2081</v>
      </c>
      <c r="ES1991" s="59">
        <v>43970</v>
      </c>
      <c r="ET1991" s="18"/>
      <c r="EU1991" s="18"/>
    </row>
    <row r="1992" spans="1:151" s="1" customFormat="1" ht="15.75" customHeight="1" x14ac:dyDescent="0.2">
      <c r="A1992" s="5" t="s">
        <v>2387</v>
      </c>
      <c r="B1992" s="24" t="s">
        <v>2374</v>
      </c>
      <c r="C1992" s="56">
        <v>3</v>
      </c>
      <c r="D1992" s="18" t="s">
        <v>2732</v>
      </c>
      <c r="E1992" s="18" t="s">
        <v>2968</v>
      </c>
      <c r="F1992" s="18" t="s">
        <v>3010</v>
      </c>
      <c r="G1992" s="18" t="s">
        <v>467</v>
      </c>
      <c r="H1992" s="18" t="s">
        <v>468</v>
      </c>
      <c r="I1992" s="18" t="s">
        <v>552</v>
      </c>
      <c r="J1992" s="18" t="s">
        <v>2375</v>
      </c>
      <c r="K1992" s="18" t="s">
        <v>257</v>
      </c>
      <c r="L1992" s="18" t="s">
        <v>257</v>
      </c>
      <c r="M1992" s="18" t="s">
        <v>253</v>
      </c>
      <c r="N1992" s="56">
        <v>74</v>
      </c>
      <c r="O1992" s="18" t="s">
        <v>2177</v>
      </c>
      <c r="P1992" s="18" t="s">
        <v>2128</v>
      </c>
      <c r="Q1992" s="18" t="s">
        <v>254</v>
      </c>
      <c r="R1992" s="18" t="s">
        <v>2376</v>
      </c>
      <c r="S1992" s="18" t="s">
        <v>595</v>
      </c>
      <c r="T1992" s="26" t="s">
        <v>257</v>
      </c>
      <c r="U1992" s="26" t="s">
        <v>257</v>
      </c>
      <c r="V1992" s="26" t="s">
        <v>257</v>
      </c>
      <c r="W1992" s="26" t="s">
        <v>257</v>
      </c>
      <c r="X1992" s="18" t="s">
        <v>2388</v>
      </c>
      <c r="Y1992" s="18">
        <v>16</v>
      </c>
      <c r="Z1992" s="18" t="s">
        <v>2378</v>
      </c>
      <c r="AA1992" s="18" t="s">
        <v>257</v>
      </c>
      <c r="AB1992" s="57">
        <f t="shared" si="423"/>
        <v>16</v>
      </c>
      <c r="AC1992" s="18" t="s">
        <v>595</v>
      </c>
      <c r="AD1992" s="18">
        <v>0</v>
      </c>
      <c r="AE1992" s="18" t="s">
        <v>595</v>
      </c>
      <c r="AF1992" s="18">
        <v>0</v>
      </c>
      <c r="AG1992" s="18">
        <v>0</v>
      </c>
      <c r="AH1992" s="18" t="s">
        <v>595</v>
      </c>
      <c r="AI1992" s="18">
        <v>0.125</v>
      </c>
      <c r="AJ1992" s="18" t="s">
        <v>522</v>
      </c>
      <c r="AK1992" s="18">
        <v>0.125</v>
      </c>
      <c r="AL1992" s="18"/>
      <c r="AM1992" s="18" t="s">
        <v>2039</v>
      </c>
      <c r="AN1992" s="18">
        <v>79.310344799999996</v>
      </c>
      <c r="AO1992" s="18" t="s">
        <v>2262</v>
      </c>
      <c r="AP1992" s="18" t="s">
        <v>479</v>
      </c>
      <c r="AQ1992" s="18">
        <v>5</v>
      </c>
      <c r="AR1992" s="18" t="s">
        <v>2379</v>
      </c>
      <c r="AS1992" s="18" t="s">
        <v>595</v>
      </c>
      <c r="AT1992" s="18">
        <v>80.527383400000005</v>
      </c>
      <c r="AU1992" s="18">
        <v>1.2170386</v>
      </c>
      <c r="AV1992" s="18">
        <v>1.2170386</v>
      </c>
      <c r="AW1992" s="18" t="s">
        <v>557</v>
      </c>
      <c r="AX1992" s="18">
        <v>3</v>
      </c>
      <c r="AY1992" s="18" t="s">
        <v>2264</v>
      </c>
      <c r="AZ1992" s="18" t="s">
        <v>257</v>
      </c>
      <c r="BA1992" s="18" t="s">
        <v>257</v>
      </c>
      <c r="BB1992" s="18" t="s">
        <v>2389</v>
      </c>
      <c r="BC1992" s="18"/>
      <c r="BD1992" s="18"/>
      <c r="BE1992" s="18"/>
      <c r="BF1992" s="18"/>
      <c r="BG1992" s="18"/>
      <c r="BH1992" s="18"/>
      <c r="BI1992" s="18"/>
      <c r="BJ1992" s="18"/>
      <c r="BK1992" s="18"/>
      <c r="BL1992" s="18"/>
      <c r="BM1992" s="18"/>
      <c r="BN1992" s="18"/>
      <c r="BO1992" s="18"/>
      <c r="BP1992" s="18"/>
      <c r="BQ1992" s="18"/>
      <c r="BR1992" s="18"/>
      <c r="BS1992" s="18"/>
      <c r="BT1992" s="18"/>
      <c r="BU1992" s="18"/>
      <c r="BV1992" s="18"/>
      <c r="BW1992" s="18"/>
      <c r="BX1992" s="18"/>
      <c r="BY1992" s="18"/>
      <c r="BZ1992" s="18"/>
      <c r="CA1992" s="18"/>
      <c r="CB1992" s="18"/>
      <c r="CC1992" s="18"/>
      <c r="CD1992" s="18"/>
      <c r="CE1992" s="18"/>
      <c r="CF1992" s="18"/>
      <c r="CG1992" s="18"/>
      <c r="CH1992" s="18"/>
      <c r="CI1992" s="18"/>
      <c r="CJ1992" s="18"/>
      <c r="CK1992" s="18"/>
      <c r="CL1992" s="18"/>
      <c r="CM1992" s="18"/>
      <c r="CN1992" s="18"/>
      <c r="CO1992" s="18"/>
      <c r="CP1992" s="18"/>
      <c r="CQ1992" s="18"/>
      <c r="CR1992" s="18"/>
      <c r="CS1992" s="18"/>
      <c r="CT1992" s="18"/>
      <c r="CU1992" s="18"/>
      <c r="CV1992" s="18"/>
      <c r="CW1992" s="18"/>
      <c r="CX1992" s="18"/>
      <c r="CY1992" s="18"/>
      <c r="CZ1992" s="18"/>
      <c r="DA1992" s="18"/>
      <c r="DB1992" s="18"/>
      <c r="DC1992" s="18"/>
      <c r="DD1992" s="18"/>
      <c r="DE1992" s="18"/>
      <c r="DF1992" s="18"/>
      <c r="DG1992" s="18"/>
      <c r="DH1992" s="18"/>
      <c r="DI1992" s="18"/>
      <c r="DJ1992" s="18"/>
      <c r="DK1992" s="18"/>
      <c r="DL1992" s="18"/>
      <c r="DM1992" s="18"/>
      <c r="DN1992" s="18"/>
      <c r="DO1992" s="56"/>
      <c r="DP1992" s="56"/>
      <c r="DQ1992" s="56"/>
      <c r="DR1992" s="56"/>
      <c r="DS1992" s="56"/>
      <c r="DT1992" s="56"/>
      <c r="DU1992" s="56"/>
      <c r="DV1992" s="56"/>
      <c r="DW1992" s="56"/>
      <c r="DX1992" s="56">
        <v>0</v>
      </c>
      <c r="DY1992" s="56"/>
      <c r="DZ1992" s="56"/>
      <c r="EA1992" s="56"/>
      <c r="EB1992" s="56"/>
      <c r="EC1992" s="56"/>
      <c r="ED1992" s="56"/>
      <c r="EE1992" s="56"/>
      <c r="EF1992" s="56"/>
      <c r="EG1992" s="56"/>
      <c r="EH1992" s="18"/>
      <c r="EI1992" s="18">
        <f t="array" ref="EI1992">IF(SUMPRODUCT(--(DO1992:DS1992&lt;&gt;""))=0, 0,1)</f>
        <v>0</v>
      </c>
      <c r="EJ1992" s="18">
        <f t="array" ref="EJ1992">IF(SUMPRODUCT(--(DT1992:EG1992&lt;&gt;""))=0, 0,1)</f>
        <v>1</v>
      </c>
      <c r="EK1992" s="18" cm="1">
        <f t="array" ref="EK1992">IF(SUMPRODUCT(--(EC1992:EG1992&lt;&gt;""))=0, 0,1)</f>
        <v>0</v>
      </c>
      <c r="EL1992" s="18">
        <f t="array" ref="EL1992">IF(SUMPRODUCT(--(EE1992:EG1992&lt;&gt;""))=0, 0,1)</f>
        <v>0</v>
      </c>
      <c r="EM1992" s="18">
        <f t="shared" si="424"/>
        <v>0</v>
      </c>
      <c r="EN1992" s="18" t="str">
        <f t="shared" si="425"/>
        <v>NA</v>
      </c>
      <c r="EO1992" s="18">
        <f t="shared" si="426"/>
        <v>0</v>
      </c>
      <c r="EP1992" s="18" t="str">
        <f t="shared" si="427"/>
        <v>NA</v>
      </c>
      <c r="EQ1992" s="18" t="str">
        <f t="shared" si="422"/>
        <v>NA</v>
      </c>
      <c r="ER1992" s="18" t="s">
        <v>2081</v>
      </c>
      <c r="ES1992" s="59">
        <v>43970</v>
      </c>
      <c r="ET1992" s="18"/>
      <c r="EU1992" s="18"/>
    </row>
    <row r="1993" spans="1:151" s="1" customFormat="1" ht="15.75" customHeight="1" x14ac:dyDescent="0.2">
      <c r="A1993" s="5" t="s">
        <v>2387</v>
      </c>
      <c r="B1993" s="24" t="s">
        <v>2374</v>
      </c>
      <c r="C1993" s="56">
        <v>3</v>
      </c>
      <c r="D1993" s="18" t="s">
        <v>2733</v>
      </c>
      <c r="E1993" s="18" t="s">
        <v>2968</v>
      </c>
      <c r="F1993" s="18" t="s">
        <v>3010</v>
      </c>
      <c r="G1993" s="18" t="s">
        <v>467</v>
      </c>
      <c r="H1993" s="18" t="s">
        <v>468</v>
      </c>
      <c r="I1993" s="18" t="s">
        <v>552</v>
      </c>
      <c r="J1993" s="18" t="s">
        <v>2375</v>
      </c>
      <c r="K1993" s="18" t="s">
        <v>257</v>
      </c>
      <c r="L1993" s="18" t="s">
        <v>257</v>
      </c>
      <c r="M1993" s="18" t="s">
        <v>253</v>
      </c>
      <c r="N1993" s="56">
        <v>74</v>
      </c>
      <c r="O1993" s="18" t="s">
        <v>2177</v>
      </c>
      <c r="P1993" s="18" t="s">
        <v>2128</v>
      </c>
      <c r="Q1993" s="18" t="s">
        <v>254</v>
      </c>
      <c r="R1993" s="18" t="s">
        <v>2376</v>
      </c>
      <c r="S1993" s="18" t="s">
        <v>595</v>
      </c>
      <c r="T1993" s="26" t="s">
        <v>257</v>
      </c>
      <c r="U1993" s="26" t="s">
        <v>257</v>
      </c>
      <c r="V1993" s="26" t="s">
        <v>257</v>
      </c>
      <c r="W1993" s="26" t="s">
        <v>257</v>
      </c>
      <c r="X1993" s="18" t="s">
        <v>2388</v>
      </c>
      <c r="Y1993" s="18">
        <v>32</v>
      </c>
      <c r="Z1993" s="18" t="s">
        <v>2378</v>
      </c>
      <c r="AA1993" s="18" t="s">
        <v>257</v>
      </c>
      <c r="AB1993" s="57">
        <f t="shared" si="423"/>
        <v>32</v>
      </c>
      <c r="AC1993" s="18" t="s">
        <v>595</v>
      </c>
      <c r="AD1993" s="18">
        <v>0</v>
      </c>
      <c r="AE1993" s="18" t="s">
        <v>595</v>
      </c>
      <c r="AF1993" s="18">
        <v>0</v>
      </c>
      <c r="AG1993" s="18">
        <v>0</v>
      </c>
      <c r="AH1993" s="18" t="s">
        <v>595</v>
      </c>
      <c r="AI1993" s="18">
        <v>0.125</v>
      </c>
      <c r="AJ1993" s="18" t="s">
        <v>522</v>
      </c>
      <c r="AK1993" s="18">
        <v>0.125</v>
      </c>
      <c r="AL1993" s="18"/>
      <c r="AM1993" s="18" t="s">
        <v>2039</v>
      </c>
      <c r="AN1993" s="18">
        <v>71.805273799999995</v>
      </c>
      <c r="AO1993" s="18" t="s">
        <v>2262</v>
      </c>
      <c r="AP1993" s="18" t="s">
        <v>479</v>
      </c>
      <c r="AQ1993" s="18">
        <v>5</v>
      </c>
      <c r="AR1993" s="18" t="s">
        <v>2379</v>
      </c>
      <c r="AS1993" s="18" t="s">
        <v>595</v>
      </c>
      <c r="AT1993" s="18">
        <v>73.8336714</v>
      </c>
      <c r="AU1993" s="18">
        <v>2.0283975999999999</v>
      </c>
      <c r="AV1993" s="18">
        <v>2.0283975999999999</v>
      </c>
      <c r="AW1993" s="18" t="s">
        <v>557</v>
      </c>
      <c r="AX1993" s="18">
        <v>3</v>
      </c>
      <c r="AY1993" s="18" t="s">
        <v>2264</v>
      </c>
      <c r="AZ1993" s="18" t="s">
        <v>257</v>
      </c>
      <c r="BA1993" s="18" t="s">
        <v>257</v>
      </c>
      <c r="BB1993" s="18" t="s">
        <v>2389</v>
      </c>
      <c r="BC1993" s="18"/>
      <c r="BD1993" s="18"/>
      <c r="BE1993" s="18"/>
      <c r="BF1993" s="18"/>
      <c r="BG1993" s="18"/>
      <c r="BH1993" s="18"/>
      <c r="BI1993" s="18"/>
      <c r="BJ1993" s="18"/>
      <c r="BK1993" s="18"/>
      <c r="BL1993" s="18"/>
      <c r="BM1993" s="18"/>
      <c r="BN1993" s="18"/>
      <c r="BO1993" s="18"/>
      <c r="BP1993" s="18"/>
      <c r="BQ1993" s="18"/>
      <c r="BR1993" s="18"/>
      <c r="BS1993" s="18"/>
      <c r="BT1993" s="18"/>
      <c r="BU1993" s="18"/>
      <c r="BV1993" s="18"/>
      <c r="BW1993" s="18"/>
      <c r="BX1993" s="18"/>
      <c r="BY1993" s="18"/>
      <c r="BZ1993" s="18"/>
      <c r="CA1993" s="18"/>
      <c r="CB1993" s="18"/>
      <c r="CC1993" s="18"/>
      <c r="CD1993" s="18"/>
      <c r="CE1993" s="18"/>
      <c r="CF1993" s="18"/>
      <c r="CG1993" s="18"/>
      <c r="CH1993" s="18"/>
      <c r="CI1993" s="18"/>
      <c r="CJ1993" s="18"/>
      <c r="CK1993" s="18"/>
      <c r="CL1993" s="18"/>
      <c r="CM1993" s="18"/>
      <c r="CN1993" s="18"/>
      <c r="CO1993" s="18"/>
      <c r="CP1993" s="18"/>
      <c r="CQ1993" s="18"/>
      <c r="CR1993" s="18"/>
      <c r="CS1993" s="18"/>
      <c r="CT1993" s="18"/>
      <c r="CU1993" s="18"/>
      <c r="CV1993" s="18"/>
      <c r="CW1993" s="18"/>
      <c r="CX1993" s="18"/>
      <c r="CY1993" s="18"/>
      <c r="CZ1993" s="18"/>
      <c r="DA1993" s="18"/>
      <c r="DB1993" s="18"/>
      <c r="DC1993" s="18"/>
      <c r="DD1993" s="18"/>
      <c r="DE1993" s="18"/>
      <c r="DF1993" s="18"/>
      <c r="DG1993" s="18"/>
      <c r="DH1993" s="18"/>
      <c r="DI1993" s="18"/>
      <c r="DJ1993" s="18"/>
      <c r="DK1993" s="18"/>
      <c r="DL1993" s="18"/>
      <c r="DM1993" s="18"/>
      <c r="DN1993" s="18"/>
      <c r="DO1993" s="56"/>
      <c r="DP1993" s="56"/>
      <c r="DQ1993" s="56"/>
      <c r="DR1993" s="56"/>
      <c r="DS1993" s="56"/>
      <c r="DT1993" s="56"/>
      <c r="DU1993" s="56"/>
      <c r="DV1993" s="56"/>
      <c r="DW1993" s="56"/>
      <c r="DX1993" s="56">
        <v>0</v>
      </c>
      <c r="DY1993" s="56"/>
      <c r="DZ1993" s="56"/>
      <c r="EA1993" s="56"/>
      <c r="EB1993" s="56"/>
      <c r="EC1993" s="56"/>
      <c r="ED1993" s="56"/>
      <c r="EE1993" s="56"/>
      <c r="EF1993" s="56"/>
      <c r="EG1993" s="56"/>
      <c r="EH1993" s="18"/>
      <c r="EI1993" s="18">
        <f t="array" ref="EI1993">IF(SUMPRODUCT(--(DO1993:DS1993&lt;&gt;""))=0, 0,1)</f>
        <v>0</v>
      </c>
      <c r="EJ1993" s="18">
        <f t="array" ref="EJ1993">IF(SUMPRODUCT(--(DT1993:EG1993&lt;&gt;""))=0, 0,1)</f>
        <v>1</v>
      </c>
      <c r="EK1993" s="18" cm="1">
        <f t="array" ref="EK1993">IF(SUMPRODUCT(--(EC1993:EG1993&lt;&gt;""))=0, 0,1)</f>
        <v>0</v>
      </c>
      <c r="EL1993" s="18">
        <f t="array" ref="EL1993">IF(SUMPRODUCT(--(EE1993:EG1993&lt;&gt;""))=0, 0,1)</f>
        <v>0</v>
      </c>
      <c r="EM1993" s="18">
        <f t="shared" si="424"/>
        <v>0</v>
      </c>
      <c r="EN1993" s="18" t="str">
        <f t="shared" si="425"/>
        <v>NA</v>
      </c>
      <c r="EO1993" s="18">
        <f t="shared" si="426"/>
        <v>0</v>
      </c>
      <c r="EP1993" s="18" t="str">
        <f t="shared" si="427"/>
        <v>NA</v>
      </c>
      <c r="EQ1993" s="18" t="str">
        <f t="shared" si="422"/>
        <v>NA</v>
      </c>
      <c r="ER1993" s="18" t="s">
        <v>2081</v>
      </c>
      <c r="ES1993" s="59">
        <v>43970</v>
      </c>
      <c r="ET1993" s="18"/>
      <c r="EU1993" s="18"/>
    </row>
    <row r="1994" spans="1:151" s="1" customFormat="1" ht="15.75" customHeight="1" x14ac:dyDescent="0.2">
      <c r="A1994" s="5" t="s">
        <v>2387</v>
      </c>
      <c r="B1994" s="24" t="s">
        <v>2374</v>
      </c>
      <c r="C1994" s="56">
        <v>3</v>
      </c>
      <c r="D1994" s="18" t="s">
        <v>2734</v>
      </c>
      <c r="E1994" s="18" t="s">
        <v>2968</v>
      </c>
      <c r="F1994" s="18" t="s">
        <v>3010</v>
      </c>
      <c r="G1994" s="18" t="s">
        <v>467</v>
      </c>
      <c r="H1994" s="18" t="s">
        <v>468</v>
      </c>
      <c r="I1994" s="18" t="s">
        <v>552</v>
      </c>
      <c r="J1994" s="18" t="s">
        <v>2375</v>
      </c>
      <c r="K1994" s="18" t="s">
        <v>257</v>
      </c>
      <c r="L1994" s="18" t="s">
        <v>257</v>
      </c>
      <c r="M1994" s="18" t="s">
        <v>253</v>
      </c>
      <c r="N1994" s="56">
        <v>74</v>
      </c>
      <c r="O1994" s="18" t="s">
        <v>2177</v>
      </c>
      <c r="P1994" s="18" t="s">
        <v>2128</v>
      </c>
      <c r="Q1994" s="18" t="s">
        <v>254</v>
      </c>
      <c r="R1994" s="18" t="s">
        <v>2376</v>
      </c>
      <c r="S1994" s="18" t="s">
        <v>595</v>
      </c>
      <c r="T1994" s="26" t="s">
        <v>257</v>
      </c>
      <c r="U1994" s="26" t="s">
        <v>257</v>
      </c>
      <c r="V1994" s="26" t="s">
        <v>257</v>
      </c>
      <c r="W1994" s="26" t="s">
        <v>257</v>
      </c>
      <c r="X1994" s="18" t="s">
        <v>2388</v>
      </c>
      <c r="Y1994" s="18">
        <v>64</v>
      </c>
      <c r="Z1994" s="18" t="s">
        <v>2378</v>
      </c>
      <c r="AA1994" s="18" t="s">
        <v>257</v>
      </c>
      <c r="AB1994" s="57">
        <f t="shared" si="423"/>
        <v>64</v>
      </c>
      <c r="AC1994" s="18" t="s">
        <v>595</v>
      </c>
      <c r="AD1994" s="18">
        <v>0</v>
      </c>
      <c r="AE1994" s="18" t="s">
        <v>595</v>
      </c>
      <c r="AF1994" s="18">
        <v>0</v>
      </c>
      <c r="AG1994" s="18">
        <v>0</v>
      </c>
      <c r="AH1994" s="18" t="s">
        <v>595</v>
      </c>
      <c r="AI1994" s="18">
        <v>0.125</v>
      </c>
      <c r="AJ1994" s="18" t="s">
        <v>522</v>
      </c>
      <c r="AK1994" s="18">
        <v>0.125</v>
      </c>
      <c r="AL1994" s="18"/>
      <c r="AM1994" s="18" t="s">
        <v>2039</v>
      </c>
      <c r="AN1994" s="18">
        <v>73.427991899999995</v>
      </c>
      <c r="AO1994" s="18" t="s">
        <v>2262</v>
      </c>
      <c r="AP1994" s="18" t="s">
        <v>479</v>
      </c>
      <c r="AQ1994" s="18">
        <v>5</v>
      </c>
      <c r="AR1994" s="18" t="s">
        <v>2379</v>
      </c>
      <c r="AS1994" s="18" t="s">
        <v>595</v>
      </c>
      <c r="AT1994" s="18">
        <v>76.470588199999995</v>
      </c>
      <c r="AU1994" s="18">
        <v>3.0425963</v>
      </c>
      <c r="AV1994" s="18">
        <v>3.0425963</v>
      </c>
      <c r="AW1994" s="18" t="s">
        <v>557</v>
      </c>
      <c r="AX1994" s="18">
        <v>3</v>
      </c>
      <c r="AY1994" s="18" t="s">
        <v>2264</v>
      </c>
      <c r="AZ1994" s="18" t="s">
        <v>257</v>
      </c>
      <c r="BA1994" s="18" t="s">
        <v>257</v>
      </c>
      <c r="BB1994" s="18" t="s">
        <v>2389</v>
      </c>
      <c r="BC1994" s="18"/>
      <c r="BD1994" s="18"/>
      <c r="BE1994" s="18"/>
      <c r="BF1994" s="18"/>
      <c r="BG1994" s="18"/>
      <c r="BH1994" s="18"/>
      <c r="BI1994" s="18"/>
      <c r="BJ1994" s="18"/>
      <c r="BK1994" s="18"/>
      <c r="BL1994" s="18"/>
      <c r="BM1994" s="18"/>
      <c r="BN1994" s="18"/>
      <c r="BO1994" s="18"/>
      <c r="BP1994" s="18"/>
      <c r="BQ1994" s="18"/>
      <c r="BR1994" s="18"/>
      <c r="BS1994" s="18"/>
      <c r="BT1994" s="18"/>
      <c r="BU1994" s="18"/>
      <c r="BV1994" s="18"/>
      <c r="BW1994" s="18"/>
      <c r="BX1994" s="18"/>
      <c r="BY1994" s="18"/>
      <c r="BZ1994" s="18"/>
      <c r="CA1994" s="18"/>
      <c r="CB1994" s="18"/>
      <c r="CC1994" s="18"/>
      <c r="CD1994" s="18"/>
      <c r="CE1994" s="18"/>
      <c r="CF1994" s="18"/>
      <c r="CG1994" s="18"/>
      <c r="CH1994" s="18"/>
      <c r="CI1994" s="18"/>
      <c r="CJ1994" s="18"/>
      <c r="CK1994" s="18"/>
      <c r="CL1994" s="18"/>
      <c r="CM1994" s="18"/>
      <c r="CN1994" s="18"/>
      <c r="CO1994" s="18"/>
      <c r="CP1994" s="18"/>
      <c r="CQ1994" s="18"/>
      <c r="CR1994" s="18"/>
      <c r="CS1994" s="18"/>
      <c r="CT1994" s="18"/>
      <c r="CU1994" s="18"/>
      <c r="CV1994" s="18"/>
      <c r="CW1994" s="18"/>
      <c r="CX1994" s="18"/>
      <c r="CY1994" s="18"/>
      <c r="CZ1994" s="18"/>
      <c r="DA1994" s="18"/>
      <c r="DB1994" s="18"/>
      <c r="DC1994" s="18"/>
      <c r="DD1994" s="18"/>
      <c r="DE1994" s="18"/>
      <c r="DF1994" s="18"/>
      <c r="DG1994" s="18"/>
      <c r="DH1994" s="18"/>
      <c r="DI1994" s="18"/>
      <c r="DJ1994" s="18"/>
      <c r="DK1994" s="18"/>
      <c r="DL1994" s="18"/>
      <c r="DM1994" s="18"/>
      <c r="DN1994" s="18"/>
      <c r="DO1994" s="56"/>
      <c r="DP1994" s="56"/>
      <c r="DQ1994" s="56"/>
      <c r="DR1994" s="56"/>
      <c r="DS1994" s="56"/>
      <c r="DT1994" s="56"/>
      <c r="DU1994" s="56"/>
      <c r="DV1994" s="56"/>
      <c r="DW1994" s="56"/>
      <c r="DX1994" s="56">
        <v>0</v>
      </c>
      <c r="DY1994" s="56"/>
      <c r="DZ1994" s="56"/>
      <c r="EA1994" s="56"/>
      <c r="EB1994" s="56"/>
      <c r="EC1994" s="56"/>
      <c r="ED1994" s="56"/>
      <c r="EE1994" s="56"/>
      <c r="EF1994" s="56"/>
      <c r="EG1994" s="56"/>
      <c r="EH1994" s="18"/>
      <c r="EI1994" s="18">
        <f t="array" ref="EI1994">IF(SUMPRODUCT(--(DO1994:DS1994&lt;&gt;""))=0, 0,1)</f>
        <v>0</v>
      </c>
      <c r="EJ1994" s="18">
        <f t="array" ref="EJ1994">IF(SUMPRODUCT(--(DT1994:EG1994&lt;&gt;""))=0, 0,1)</f>
        <v>1</v>
      </c>
      <c r="EK1994" s="18" cm="1">
        <f t="array" ref="EK1994">IF(SUMPRODUCT(--(EC1994:EG1994&lt;&gt;""))=0, 0,1)</f>
        <v>0</v>
      </c>
      <c r="EL1994" s="18">
        <f t="array" ref="EL1994">IF(SUMPRODUCT(--(EE1994:EG1994&lt;&gt;""))=0, 0,1)</f>
        <v>0</v>
      </c>
      <c r="EM1994" s="18">
        <f t="shared" si="424"/>
        <v>0</v>
      </c>
      <c r="EN1994" s="18" t="str">
        <f t="shared" si="425"/>
        <v>NA</v>
      </c>
      <c r="EO1994" s="18">
        <f t="shared" si="426"/>
        <v>0</v>
      </c>
      <c r="EP1994" s="18" t="str">
        <f t="shared" si="427"/>
        <v>NA</v>
      </c>
      <c r="EQ1994" s="18" t="str">
        <f t="shared" si="422"/>
        <v>NA</v>
      </c>
      <c r="ER1994" s="18" t="s">
        <v>2081</v>
      </c>
      <c r="ES1994" s="59">
        <v>43970</v>
      </c>
      <c r="ET1994" s="18"/>
      <c r="EU1994" s="18"/>
    </row>
    <row r="1995" spans="1:151" s="1" customFormat="1" ht="15.75" customHeight="1" x14ac:dyDescent="0.2">
      <c r="A1995" s="5" t="s">
        <v>2387</v>
      </c>
      <c r="B1995" s="24" t="s">
        <v>2374</v>
      </c>
      <c r="C1995" s="56">
        <v>3</v>
      </c>
      <c r="D1995" s="18" t="s">
        <v>2735</v>
      </c>
      <c r="E1995" s="18" t="s">
        <v>2968</v>
      </c>
      <c r="F1995" s="18" t="s">
        <v>3010</v>
      </c>
      <c r="G1995" s="18" t="s">
        <v>467</v>
      </c>
      <c r="H1995" s="18" t="s">
        <v>468</v>
      </c>
      <c r="I1995" s="18" t="s">
        <v>552</v>
      </c>
      <c r="J1995" s="18" t="s">
        <v>2375</v>
      </c>
      <c r="K1995" s="18" t="s">
        <v>257</v>
      </c>
      <c r="L1995" s="18" t="s">
        <v>257</v>
      </c>
      <c r="M1995" s="18" t="s">
        <v>253</v>
      </c>
      <c r="N1995" s="56">
        <v>74</v>
      </c>
      <c r="O1995" s="18" t="s">
        <v>2177</v>
      </c>
      <c r="P1995" s="18" t="s">
        <v>2128</v>
      </c>
      <c r="Q1995" s="18" t="s">
        <v>254</v>
      </c>
      <c r="R1995" s="18" t="s">
        <v>2376</v>
      </c>
      <c r="S1995" s="18" t="s">
        <v>595</v>
      </c>
      <c r="T1995" s="26" t="s">
        <v>257</v>
      </c>
      <c r="U1995" s="26" t="s">
        <v>257</v>
      </c>
      <c r="V1995" s="26" t="s">
        <v>257</v>
      </c>
      <c r="W1995" s="26" t="s">
        <v>257</v>
      </c>
      <c r="X1995" s="18" t="s">
        <v>2388</v>
      </c>
      <c r="Y1995" s="18">
        <v>128</v>
      </c>
      <c r="Z1995" s="18" t="s">
        <v>2378</v>
      </c>
      <c r="AA1995" s="18" t="s">
        <v>257</v>
      </c>
      <c r="AB1995" s="57">
        <f t="shared" si="423"/>
        <v>128</v>
      </c>
      <c r="AC1995" s="18" t="s">
        <v>595</v>
      </c>
      <c r="AD1995" s="18">
        <v>0</v>
      </c>
      <c r="AE1995" s="18" t="s">
        <v>595</v>
      </c>
      <c r="AF1995" s="18">
        <v>0</v>
      </c>
      <c r="AG1995" s="18">
        <v>0</v>
      </c>
      <c r="AH1995" s="18" t="s">
        <v>595</v>
      </c>
      <c r="AI1995" s="18">
        <v>0.125</v>
      </c>
      <c r="AJ1995" s="18" t="s">
        <v>522</v>
      </c>
      <c r="AK1995" s="18">
        <v>0.125</v>
      </c>
      <c r="AL1995" s="18"/>
      <c r="AM1995" s="18" t="s">
        <v>2039</v>
      </c>
      <c r="AN1995" s="18">
        <v>75.659229199999999</v>
      </c>
      <c r="AO1995" s="18" t="s">
        <v>2262</v>
      </c>
      <c r="AP1995" s="18" t="s">
        <v>479</v>
      </c>
      <c r="AQ1995" s="18">
        <v>5</v>
      </c>
      <c r="AR1995" s="18" t="s">
        <v>2379</v>
      </c>
      <c r="AS1995" s="18" t="s">
        <v>595</v>
      </c>
      <c r="AT1995" s="18">
        <v>79.107505099999997</v>
      </c>
      <c r="AU1995" s="18">
        <v>3.4482759000000001</v>
      </c>
      <c r="AV1995" s="18">
        <v>3.4482759000000001</v>
      </c>
      <c r="AW1995" s="18" t="s">
        <v>557</v>
      </c>
      <c r="AX1995" s="18">
        <v>3</v>
      </c>
      <c r="AY1995" s="18" t="s">
        <v>2264</v>
      </c>
      <c r="AZ1995" s="18" t="s">
        <v>257</v>
      </c>
      <c r="BA1995" s="18" t="s">
        <v>257</v>
      </c>
      <c r="BB1995" s="18" t="s">
        <v>2389</v>
      </c>
      <c r="BC1995" s="18"/>
      <c r="BD1995" s="18"/>
      <c r="BE1995" s="18"/>
      <c r="BF1995" s="18"/>
      <c r="BG1995" s="18"/>
      <c r="BH1995" s="18"/>
      <c r="BI1995" s="18"/>
      <c r="BJ1995" s="18"/>
      <c r="BK1995" s="18"/>
      <c r="BL1995" s="18"/>
      <c r="BM1995" s="18"/>
      <c r="BN1995" s="18"/>
      <c r="BO1995" s="18"/>
      <c r="BP1995" s="18"/>
      <c r="BQ1995" s="18"/>
      <c r="BR1995" s="18"/>
      <c r="BS1995" s="18"/>
      <c r="BT1995" s="18"/>
      <c r="BU1995" s="18"/>
      <c r="BV1995" s="18"/>
      <c r="BW1995" s="18"/>
      <c r="BX1995" s="18"/>
      <c r="BY1995" s="18"/>
      <c r="BZ1995" s="18"/>
      <c r="CA1995" s="18"/>
      <c r="CB1995" s="18"/>
      <c r="CC1995" s="18"/>
      <c r="CD1995" s="18"/>
      <c r="CE1995" s="18"/>
      <c r="CF1995" s="18"/>
      <c r="CG1995" s="18"/>
      <c r="CH1995" s="18"/>
      <c r="CI1995" s="18"/>
      <c r="CJ1995" s="18"/>
      <c r="CK1995" s="18"/>
      <c r="CL1995" s="18"/>
      <c r="CM1995" s="18"/>
      <c r="CN1995" s="18"/>
      <c r="CO1995" s="18"/>
      <c r="CP1995" s="18"/>
      <c r="CQ1995" s="18"/>
      <c r="CR1995" s="18"/>
      <c r="CS1995" s="18"/>
      <c r="CT1995" s="18"/>
      <c r="CU1995" s="18"/>
      <c r="CV1995" s="18"/>
      <c r="CW1995" s="18"/>
      <c r="CX1995" s="18"/>
      <c r="CY1995" s="18"/>
      <c r="CZ1995" s="18"/>
      <c r="DA1995" s="18"/>
      <c r="DB1995" s="18"/>
      <c r="DC1995" s="18"/>
      <c r="DD1995" s="18"/>
      <c r="DE1995" s="18"/>
      <c r="DF1995" s="18"/>
      <c r="DG1995" s="18"/>
      <c r="DH1995" s="18"/>
      <c r="DI1995" s="18"/>
      <c r="DJ1995" s="18"/>
      <c r="DK1995" s="18"/>
      <c r="DL1995" s="18"/>
      <c r="DM1995" s="18"/>
      <c r="DN1995" s="18"/>
      <c r="DO1995" s="56"/>
      <c r="DP1995" s="56"/>
      <c r="DQ1995" s="56"/>
      <c r="DR1995" s="56"/>
      <c r="DS1995" s="56"/>
      <c r="DT1995" s="56"/>
      <c r="DU1995" s="56"/>
      <c r="DV1995" s="56"/>
      <c r="DW1995" s="56"/>
      <c r="DX1995" s="56">
        <v>0</v>
      </c>
      <c r="DY1995" s="56"/>
      <c r="DZ1995" s="56"/>
      <c r="EA1995" s="56"/>
      <c r="EB1995" s="56"/>
      <c r="EC1995" s="56"/>
      <c r="ED1995" s="56"/>
      <c r="EE1995" s="56"/>
      <c r="EF1995" s="56"/>
      <c r="EG1995" s="56"/>
      <c r="EH1995" s="18"/>
      <c r="EI1995" s="18">
        <f t="array" ref="EI1995">IF(SUMPRODUCT(--(DO1995:DS1995&lt;&gt;""))=0, 0,1)</f>
        <v>0</v>
      </c>
      <c r="EJ1995" s="18">
        <f t="array" ref="EJ1995">IF(SUMPRODUCT(--(DT1995:EG1995&lt;&gt;""))=0, 0,1)</f>
        <v>1</v>
      </c>
      <c r="EK1995" s="18" cm="1">
        <f t="array" ref="EK1995">IF(SUMPRODUCT(--(EC1995:EG1995&lt;&gt;""))=0, 0,1)</f>
        <v>0</v>
      </c>
      <c r="EL1995" s="18">
        <f t="array" ref="EL1995">IF(SUMPRODUCT(--(EE1995:EG1995&lt;&gt;""))=0, 0,1)</f>
        <v>0</v>
      </c>
      <c r="EM1995" s="18">
        <f t="shared" si="424"/>
        <v>0</v>
      </c>
      <c r="EN1995" s="18" t="str">
        <f t="shared" si="425"/>
        <v>NA</v>
      </c>
      <c r="EO1995" s="18">
        <f t="shared" si="426"/>
        <v>0</v>
      </c>
      <c r="EP1995" s="18" t="str">
        <f t="shared" si="427"/>
        <v>NA</v>
      </c>
      <c r="EQ1995" s="18" t="str">
        <f t="shared" si="422"/>
        <v>NA</v>
      </c>
      <c r="ER1995" s="18" t="s">
        <v>2081</v>
      </c>
      <c r="ES1995" s="59">
        <v>43970</v>
      </c>
      <c r="ET1995" s="18"/>
      <c r="EU1995" s="18"/>
    </row>
    <row r="1996" spans="1:151" s="1" customFormat="1" ht="15.75" customHeight="1" x14ac:dyDescent="0.2">
      <c r="A1996" s="5" t="s">
        <v>2387</v>
      </c>
      <c r="B1996" s="24" t="s">
        <v>2374</v>
      </c>
      <c r="C1996" s="56">
        <v>3</v>
      </c>
      <c r="D1996" s="18" t="s">
        <v>2736</v>
      </c>
      <c r="E1996" s="18" t="s">
        <v>2968</v>
      </c>
      <c r="F1996" s="18" t="s">
        <v>3010</v>
      </c>
      <c r="G1996" s="18" t="s">
        <v>467</v>
      </c>
      <c r="H1996" s="18" t="s">
        <v>468</v>
      </c>
      <c r="I1996" s="18" t="s">
        <v>552</v>
      </c>
      <c r="J1996" s="18" t="s">
        <v>2375</v>
      </c>
      <c r="K1996" s="18" t="s">
        <v>257</v>
      </c>
      <c r="L1996" s="18" t="s">
        <v>257</v>
      </c>
      <c r="M1996" s="18" t="s">
        <v>253</v>
      </c>
      <c r="N1996" s="56">
        <v>74</v>
      </c>
      <c r="O1996" s="18" t="s">
        <v>2177</v>
      </c>
      <c r="P1996" s="18" t="s">
        <v>2128</v>
      </c>
      <c r="Q1996" s="18" t="s">
        <v>254</v>
      </c>
      <c r="R1996" s="18" t="s">
        <v>2376</v>
      </c>
      <c r="S1996" s="18" t="s">
        <v>595</v>
      </c>
      <c r="T1996" s="26" t="s">
        <v>257</v>
      </c>
      <c r="U1996" s="26" t="s">
        <v>257</v>
      </c>
      <c r="V1996" s="26" t="s">
        <v>257</v>
      </c>
      <c r="W1996" s="26" t="s">
        <v>257</v>
      </c>
      <c r="X1996" s="18" t="s">
        <v>2388</v>
      </c>
      <c r="Y1996" s="18">
        <v>256</v>
      </c>
      <c r="Z1996" s="18" t="s">
        <v>2378</v>
      </c>
      <c r="AA1996" s="18" t="s">
        <v>257</v>
      </c>
      <c r="AB1996" s="57">
        <f t="shared" si="423"/>
        <v>256</v>
      </c>
      <c r="AC1996" s="18" t="s">
        <v>595</v>
      </c>
      <c r="AD1996" s="18">
        <v>0</v>
      </c>
      <c r="AE1996" s="18" t="s">
        <v>595</v>
      </c>
      <c r="AF1996" s="18">
        <v>0</v>
      </c>
      <c r="AG1996" s="18">
        <v>0</v>
      </c>
      <c r="AH1996" s="18" t="s">
        <v>595</v>
      </c>
      <c r="AI1996" s="18">
        <v>0.125</v>
      </c>
      <c r="AJ1996" s="18" t="s">
        <v>522</v>
      </c>
      <c r="AK1996" s="18">
        <v>0.125</v>
      </c>
      <c r="AL1996" s="18"/>
      <c r="AM1996" s="18" t="s">
        <v>2039</v>
      </c>
      <c r="AN1996" s="18">
        <v>73.630831599999993</v>
      </c>
      <c r="AO1996" s="18" t="s">
        <v>2262</v>
      </c>
      <c r="AP1996" s="18" t="s">
        <v>479</v>
      </c>
      <c r="AQ1996" s="18">
        <v>5</v>
      </c>
      <c r="AR1996" s="18" t="s">
        <v>2379</v>
      </c>
      <c r="AS1996" s="18" t="s">
        <v>595</v>
      </c>
      <c r="AT1996" s="18">
        <v>74.239350900000005</v>
      </c>
      <c r="AU1996" s="18">
        <v>0.60851929999999999</v>
      </c>
      <c r="AV1996" s="18">
        <v>0.60851929999999999</v>
      </c>
      <c r="AW1996" s="18" t="s">
        <v>557</v>
      </c>
      <c r="AX1996" s="18">
        <v>3</v>
      </c>
      <c r="AY1996" s="18" t="s">
        <v>2264</v>
      </c>
      <c r="AZ1996" s="18" t="s">
        <v>257</v>
      </c>
      <c r="BA1996" s="18" t="s">
        <v>257</v>
      </c>
      <c r="BB1996" s="18" t="s">
        <v>2389</v>
      </c>
      <c r="BC1996" s="18"/>
      <c r="BD1996" s="18"/>
      <c r="BE1996" s="18"/>
      <c r="BF1996" s="18"/>
      <c r="BG1996" s="18"/>
      <c r="BH1996" s="18"/>
      <c r="BI1996" s="18"/>
      <c r="BJ1996" s="18"/>
      <c r="BK1996" s="18"/>
      <c r="BL1996" s="18"/>
      <c r="BM1996" s="18"/>
      <c r="BN1996" s="18"/>
      <c r="BO1996" s="18"/>
      <c r="BP1996" s="18"/>
      <c r="BQ1996" s="18"/>
      <c r="BR1996" s="18"/>
      <c r="BS1996" s="18"/>
      <c r="BT1996" s="18"/>
      <c r="BU1996" s="18"/>
      <c r="BV1996" s="18"/>
      <c r="BW1996" s="18"/>
      <c r="BX1996" s="18"/>
      <c r="BY1996" s="18"/>
      <c r="BZ1996" s="18"/>
      <c r="CA1996" s="18"/>
      <c r="CB1996" s="18"/>
      <c r="CC1996" s="18"/>
      <c r="CD1996" s="18"/>
      <c r="CE1996" s="18"/>
      <c r="CF1996" s="18"/>
      <c r="CG1996" s="18"/>
      <c r="CH1996" s="18"/>
      <c r="CI1996" s="18"/>
      <c r="CJ1996" s="18"/>
      <c r="CK1996" s="18"/>
      <c r="CL1996" s="18"/>
      <c r="CM1996" s="18"/>
      <c r="CN1996" s="18"/>
      <c r="CO1996" s="18"/>
      <c r="CP1996" s="18"/>
      <c r="CQ1996" s="18"/>
      <c r="CR1996" s="18"/>
      <c r="CS1996" s="18"/>
      <c r="CT1996" s="18"/>
      <c r="CU1996" s="18"/>
      <c r="CV1996" s="18"/>
      <c r="CW1996" s="18"/>
      <c r="CX1996" s="18"/>
      <c r="CY1996" s="18"/>
      <c r="CZ1996" s="18"/>
      <c r="DA1996" s="18"/>
      <c r="DB1996" s="18"/>
      <c r="DC1996" s="18"/>
      <c r="DD1996" s="18"/>
      <c r="DE1996" s="18"/>
      <c r="DF1996" s="18"/>
      <c r="DG1996" s="18"/>
      <c r="DH1996" s="18"/>
      <c r="DI1996" s="18"/>
      <c r="DJ1996" s="18"/>
      <c r="DK1996" s="18"/>
      <c r="DL1996" s="18"/>
      <c r="DM1996" s="18"/>
      <c r="DN1996" s="18"/>
      <c r="DO1996" s="56"/>
      <c r="DP1996" s="56"/>
      <c r="DQ1996" s="56"/>
      <c r="DR1996" s="56"/>
      <c r="DS1996" s="56"/>
      <c r="DT1996" s="56"/>
      <c r="DU1996" s="56"/>
      <c r="DV1996" s="56"/>
      <c r="DW1996" s="56"/>
      <c r="DX1996" s="56">
        <v>0</v>
      </c>
      <c r="DY1996" s="56"/>
      <c r="DZ1996" s="56"/>
      <c r="EA1996" s="56"/>
      <c r="EB1996" s="56"/>
      <c r="EC1996" s="56"/>
      <c r="ED1996" s="56"/>
      <c r="EE1996" s="56"/>
      <c r="EF1996" s="56"/>
      <c r="EG1996" s="56"/>
      <c r="EH1996" s="18"/>
      <c r="EI1996" s="18">
        <f t="array" ref="EI1996">IF(SUMPRODUCT(--(DO1996:DS1996&lt;&gt;""))=0, 0,1)</f>
        <v>0</v>
      </c>
      <c r="EJ1996" s="18">
        <f t="array" ref="EJ1996">IF(SUMPRODUCT(--(DT1996:EG1996&lt;&gt;""))=0, 0,1)</f>
        <v>1</v>
      </c>
      <c r="EK1996" s="18" cm="1">
        <f t="array" ref="EK1996">IF(SUMPRODUCT(--(EC1996:EG1996&lt;&gt;""))=0, 0,1)</f>
        <v>0</v>
      </c>
      <c r="EL1996" s="18">
        <f t="array" ref="EL1996">IF(SUMPRODUCT(--(EE1996:EG1996&lt;&gt;""))=0, 0,1)</f>
        <v>0</v>
      </c>
      <c r="EM1996" s="18">
        <f t="shared" si="424"/>
        <v>0</v>
      </c>
      <c r="EN1996" s="18" t="str">
        <f t="shared" si="425"/>
        <v>NA</v>
      </c>
      <c r="EO1996" s="18">
        <f t="shared" si="426"/>
        <v>0</v>
      </c>
      <c r="EP1996" s="18" t="str">
        <f t="shared" si="427"/>
        <v>NA</v>
      </c>
      <c r="EQ1996" s="18" t="str">
        <f t="shared" si="422"/>
        <v>NA</v>
      </c>
      <c r="ER1996" s="18" t="s">
        <v>2081</v>
      </c>
      <c r="ES1996" s="59">
        <v>43970</v>
      </c>
      <c r="ET1996" s="18"/>
      <c r="EU1996" s="18"/>
    </row>
    <row r="1997" spans="1:151" s="1" customFormat="1" ht="15.75" customHeight="1" x14ac:dyDescent="0.2">
      <c r="A1997" s="5" t="s">
        <v>2387</v>
      </c>
      <c r="B1997" s="24" t="s">
        <v>2374</v>
      </c>
      <c r="C1997" s="56">
        <v>3</v>
      </c>
      <c r="D1997" s="18" t="s">
        <v>2737</v>
      </c>
      <c r="E1997" s="18" t="s">
        <v>2968</v>
      </c>
      <c r="F1997" s="18" t="s">
        <v>3010</v>
      </c>
      <c r="G1997" s="18" t="s">
        <v>467</v>
      </c>
      <c r="H1997" s="18" t="s">
        <v>468</v>
      </c>
      <c r="I1997" s="18" t="s">
        <v>552</v>
      </c>
      <c r="J1997" s="18" t="s">
        <v>2375</v>
      </c>
      <c r="K1997" s="18" t="s">
        <v>257</v>
      </c>
      <c r="L1997" s="18" t="s">
        <v>257</v>
      </c>
      <c r="M1997" s="18" t="s">
        <v>253</v>
      </c>
      <c r="N1997" s="56">
        <v>74</v>
      </c>
      <c r="O1997" s="18" t="s">
        <v>2177</v>
      </c>
      <c r="P1997" s="18" t="s">
        <v>2128</v>
      </c>
      <c r="Q1997" s="18" t="s">
        <v>254</v>
      </c>
      <c r="R1997" s="18" t="s">
        <v>2376</v>
      </c>
      <c r="S1997" s="18" t="s">
        <v>595</v>
      </c>
      <c r="T1997" s="26" t="s">
        <v>257</v>
      </c>
      <c r="U1997" s="26" t="s">
        <v>257</v>
      </c>
      <c r="V1997" s="26" t="s">
        <v>257</v>
      </c>
      <c r="W1997" s="26" t="s">
        <v>257</v>
      </c>
      <c r="X1997" s="18" t="s">
        <v>2388</v>
      </c>
      <c r="Y1997" s="18">
        <v>512</v>
      </c>
      <c r="Z1997" s="18" t="s">
        <v>2378</v>
      </c>
      <c r="AA1997" s="18" t="s">
        <v>257</v>
      </c>
      <c r="AB1997" s="57">
        <f t="shared" si="423"/>
        <v>512</v>
      </c>
      <c r="AC1997" s="18" t="s">
        <v>595</v>
      </c>
      <c r="AD1997" s="18">
        <v>0</v>
      </c>
      <c r="AE1997" s="18" t="s">
        <v>595</v>
      </c>
      <c r="AF1997" s="18">
        <v>0</v>
      </c>
      <c r="AG1997" s="18">
        <v>0</v>
      </c>
      <c r="AH1997" s="18" t="s">
        <v>595</v>
      </c>
      <c r="AI1997" s="18">
        <v>0.125</v>
      </c>
      <c r="AJ1997" s="18" t="s">
        <v>522</v>
      </c>
      <c r="AK1997" s="18">
        <v>0.125</v>
      </c>
      <c r="AL1997" s="18"/>
      <c r="AM1997" s="18" t="s">
        <v>2039</v>
      </c>
      <c r="AN1997" s="18">
        <v>76.8762677</v>
      </c>
      <c r="AO1997" s="18" t="s">
        <v>2262</v>
      </c>
      <c r="AP1997" s="18" t="s">
        <v>479</v>
      </c>
      <c r="AQ1997" s="18">
        <v>5</v>
      </c>
      <c r="AR1997" s="18" t="s">
        <v>2379</v>
      </c>
      <c r="AS1997" s="18" t="s">
        <v>595</v>
      </c>
      <c r="AT1997" s="18">
        <v>81.135902599999994</v>
      </c>
      <c r="AU1997" s="18">
        <v>4.2596349</v>
      </c>
      <c r="AV1997" s="18">
        <v>4.2596349</v>
      </c>
      <c r="AW1997" s="18" t="s">
        <v>557</v>
      </c>
      <c r="AX1997" s="18">
        <v>3</v>
      </c>
      <c r="AY1997" s="18" t="s">
        <v>2264</v>
      </c>
      <c r="AZ1997" s="18" t="s">
        <v>257</v>
      </c>
      <c r="BA1997" s="18" t="s">
        <v>257</v>
      </c>
      <c r="BB1997" s="18" t="s">
        <v>2389</v>
      </c>
      <c r="BC1997" s="18"/>
      <c r="BD1997" s="18"/>
      <c r="BE1997" s="18"/>
      <c r="BF1997" s="18"/>
      <c r="BG1997" s="18"/>
      <c r="BH1997" s="18"/>
      <c r="BI1997" s="18"/>
      <c r="BJ1997" s="18"/>
      <c r="BK1997" s="18"/>
      <c r="BL1997" s="18"/>
      <c r="BM1997" s="18"/>
      <c r="BN1997" s="18"/>
      <c r="BO1997" s="18"/>
      <c r="BP1997" s="18"/>
      <c r="BQ1997" s="18"/>
      <c r="BR1997" s="18"/>
      <c r="BS1997" s="18"/>
      <c r="BT1997" s="18"/>
      <c r="BU1997" s="18"/>
      <c r="BV1997" s="18"/>
      <c r="BW1997" s="18"/>
      <c r="BX1997" s="18"/>
      <c r="BY1997" s="18"/>
      <c r="BZ1997" s="18"/>
      <c r="CA1997" s="18"/>
      <c r="CB1997" s="18"/>
      <c r="CC1997" s="18"/>
      <c r="CD1997" s="18"/>
      <c r="CE1997" s="18"/>
      <c r="CF1997" s="18"/>
      <c r="CG1997" s="18"/>
      <c r="CH1997" s="18"/>
      <c r="CI1997" s="18"/>
      <c r="CJ1997" s="18"/>
      <c r="CK1997" s="18"/>
      <c r="CL1997" s="18"/>
      <c r="CM1997" s="18"/>
      <c r="CN1997" s="18"/>
      <c r="CO1997" s="18"/>
      <c r="CP1997" s="18"/>
      <c r="CQ1997" s="18"/>
      <c r="CR1997" s="18"/>
      <c r="CS1997" s="18"/>
      <c r="CT1997" s="18"/>
      <c r="CU1997" s="18"/>
      <c r="CV1997" s="18"/>
      <c r="CW1997" s="18"/>
      <c r="CX1997" s="18"/>
      <c r="CY1997" s="18"/>
      <c r="CZ1997" s="18"/>
      <c r="DA1997" s="18"/>
      <c r="DB1997" s="18"/>
      <c r="DC1997" s="18"/>
      <c r="DD1997" s="18"/>
      <c r="DE1997" s="18"/>
      <c r="DF1997" s="18"/>
      <c r="DG1997" s="18"/>
      <c r="DH1997" s="18"/>
      <c r="DI1997" s="18"/>
      <c r="DJ1997" s="18"/>
      <c r="DK1997" s="18"/>
      <c r="DL1997" s="18"/>
      <c r="DM1997" s="18"/>
      <c r="DN1997" s="18"/>
      <c r="DO1997" s="56"/>
      <c r="DP1997" s="56"/>
      <c r="DQ1997" s="56"/>
      <c r="DR1997" s="56"/>
      <c r="DS1997" s="56"/>
      <c r="DT1997" s="56"/>
      <c r="DU1997" s="56"/>
      <c r="DV1997" s="56"/>
      <c r="DW1997" s="56"/>
      <c r="DX1997" s="56">
        <v>0</v>
      </c>
      <c r="DY1997" s="56"/>
      <c r="DZ1997" s="56"/>
      <c r="EA1997" s="56"/>
      <c r="EB1997" s="56"/>
      <c r="EC1997" s="56"/>
      <c r="ED1997" s="56"/>
      <c r="EE1997" s="56"/>
      <c r="EF1997" s="56"/>
      <c r="EG1997" s="56"/>
      <c r="EH1997" s="18"/>
      <c r="EI1997" s="18">
        <f t="array" ref="EI1997">IF(SUMPRODUCT(--(DO1997:DS1997&lt;&gt;""))=0, 0,1)</f>
        <v>0</v>
      </c>
      <c r="EJ1997" s="18">
        <f t="array" ref="EJ1997">IF(SUMPRODUCT(--(DT1997:EG1997&lt;&gt;""))=0, 0,1)</f>
        <v>1</v>
      </c>
      <c r="EK1997" s="18" cm="1">
        <f t="array" ref="EK1997">IF(SUMPRODUCT(--(EC1997:EG1997&lt;&gt;""))=0, 0,1)</f>
        <v>0</v>
      </c>
      <c r="EL1997" s="18">
        <f t="array" ref="EL1997">IF(SUMPRODUCT(--(EE1997:EG1997&lt;&gt;""))=0, 0,1)</f>
        <v>0</v>
      </c>
      <c r="EM1997" s="18">
        <f t="shared" si="424"/>
        <v>0</v>
      </c>
      <c r="EN1997" s="18" t="str">
        <f t="shared" si="425"/>
        <v>NA</v>
      </c>
      <c r="EO1997" s="18">
        <f t="shared" si="426"/>
        <v>0</v>
      </c>
      <c r="EP1997" s="18" t="str">
        <f t="shared" si="427"/>
        <v>NA</v>
      </c>
      <c r="EQ1997" s="18" t="str">
        <f t="shared" si="422"/>
        <v>NA</v>
      </c>
      <c r="ER1997" s="18" t="s">
        <v>2081</v>
      </c>
      <c r="ES1997" s="59">
        <v>43970</v>
      </c>
      <c r="ET1997" s="18"/>
      <c r="EU1997" s="18"/>
    </row>
    <row r="1998" spans="1:151" s="1" customFormat="1" ht="15.75" customHeight="1" x14ac:dyDescent="0.2">
      <c r="A1998" s="5" t="s">
        <v>2387</v>
      </c>
      <c r="B1998" s="24" t="s">
        <v>2374</v>
      </c>
      <c r="C1998" s="56">
        <v>3</v>
      </c>
      <c r="D1998" s="18" t="s">
        <v>2738</v>
      </c>
      <c r="E1998" s="18" t="s">
        <v>2968</v>
      </c>
      <c r="F1998" s="18" t="s">
        <v>3010</v>
      </c>
      <c r="G1998" s="18" t="s">
        <v>467</v>
      </c>
      <c r="H1998" s="18" t="s">
        <v>468</v>
      </c>
      <c r="I1998" s="18" t="s">
        <v>552</v>
      </c>
      <c r="J1998" s="18" t="s">
        <v>2375</v>
      </c>
      <c r="K1998" s="18" t="s">
        <v>257</v>
      </c>
      <c r="L1998" s="18" t="s">
        <v>257</v>
      </c>
      <c r="M1998" s="18" t="s">
        <v>253</v>
      </c>
      <c r="N1998" s="56">
        <v>74</v>
      </c>
      <c r="O1998" s="18" t="s">
        <v>2177</v>
      </c>
      <c r="P1998" s="18" t="s">
        <v>2128</v>
      </c>
      <c r="Q1998" s="18" t="s">
        <v>254</v>
      </c>
      <c r="R1998" s="18" t="s">
        <v>2376</v>
      </c>
      <c r="S1998" s="18" t="s">
        <v>595</v>
      </c>
      <c r="T1998" s="26" t="s">
        <v>257</v>
      </c>
      <c r="U1998" s="26" t="s">
        <v>257</v>
      </c>
      <c r="V1998" s="26" t="s">
        <v>257</v>
      </c>
      <c r="W1998" s="26" t="s">
        <v>257</v>
      </c>
      <c r="X1998" s="18" t="s">
        <v>2388</v>
      </c>
      <c r="Y1998" s="18">
        <v>1024</v>
      </c>
      <c r="Z1998" s="18" t="s">
        <v>2378</v>
      </c>
      <c r="AA1998" s="18" t="s">
        <v>257</v>
      </c>
      <c r="AB1998" s="57">
        <f t="shared" si="423"/>
        <v>1024</v>
      </c>
      <c r="AC1998" s="18" t="s">
        <v>595</v>
      </c>
      <c r="AD1998" s="18">
        <v>0</v>
      </c>
      <c r="AE1998" s="18" t="s">
        <v>595</v>
      </c>
      <c r="AF1998" s="18">
        <v>0</v>
      </c>
      <c r="AG1998" s="18">
        <v>0</v>
      </c>
      <c r="AH1998" s="18" t="s">
        <v>595</v>
      </c>
      <c r="AI1998" s="18">
        <v>0.125</v>
      </c>
      <c r="AJ1998" s="18" t="s">
        <v>522</v>
      </c>
      <c r="AK1998" s="18">
        <v>0.125</v>
      </c>
      <c r="AL1998" s="18"/>
      <c r="AM1998" s="18" t="s">
        <v>2039</v>
      </c>
      <c r="AN1998" s="18">
        <v>76.673428000000001</v>
      </c>
      <c r="AO1998" s="18" t="s">
        <v>2262</v>
      </c>
      <c r="AP1998" s="18" t="s">
        <v>479</v>
      </c>
      <c r="AQ1998" s="18">
        <v>5</v>
      </c>
      <c r="AR1998" s="18" t="s">
        <v>2379</v>
      </c>
      <c r="AS1998" s="18" t="s">
        <v>595</v>
      </c>
      <c r="AT1998" s="18">
        <v>77.484786999999997</v>
      </c>
      <c r="AU1998" s="18">
        <v>0.81135900000000005</v>
      </c>
      <c r="AV1998" s="18">
        <v>0.81135900000000005</v>
      </c>
      <c r="AW1998" s="18" t="s">
        <v>557</v>
      </c>
      <c r="AX1998" s="18">
        <v>3</v>
      </c>
      <c r="AY1998" s="18" t="s">
        <v>2264</v>
      </c>
      <c r="AZ1998" s="18" t="s">
        <v>257</v>
      </c>
      <c r="BA1998" s="18" t="s">
        <v>257</v>
      </c>
      <c r="BB1998" s="18" t="s">
        <v>2389</v>
      </c>
      <c r="BC1998" s="18"/>
      <c r="BD1998" s="18"/>
      <c r="BE1998" s="18"/>
      <c r="BF1998" s="18"/>
      <c r="BG1998" s="18"/>
      <c r="BH1998" s="18"/>
      <c r="BI1998" s="18"/>
      <c r="BJ1998" s="18"/>
      <c r="BK1998" s="18"/>
      <c r="BL1998" s="18"/>
      <c r="BM1998" s="18"/>
      <c r="BN1998" s="18"/>
      <c r="BO1998" s="18"/>
      <c r="BP1998" s="18"/>
      <c r="BQ1998" s="18"/>
      <c r="BR1998" s="18"/>
      <c r="BS1998" s="18"/>
      <c r="BT1998" s="18"/>
      <c r="BU1998" s="18"/>
      <c r="BV1998" s="18"/>
      <c r="BW1998" s="18"/>
      <c r="BX1998" s="18"/>
      <c r="BY1998" s="18"/>
      <c r="BZ1998" s="18"/>
      <c r="CA1998" s="18"/>
      <c r="CB1998" s="18"/>
      <c r="CC1998" s="18"/>
      <c r="CD1998" s="18"/>
      <c r="CE1998" s="18"/>
      <c r="CF1998" s="18"/>
      <c r="CG1998" s="18"/>
      <c r="CH1998" s="18"/>
      <c r="CI1998" s="18"/>
      <c r="CJ1998" s="18"/>
      <c r="CK1998" s="18"/>
      <c r="CL1998" s="18"/>
      <c r="CM1998" s="18"/>
      <c r="CN1998" s="18"/>
      <c r="CO1998" s="18"/>
      <c r="CP1998" s="18"/>
      <c r="CQ1998" s="18"/>
      <c r="CR1998" s="18"/>
      <c r="CS1998" s="18"/>
      <c r="CT1998" s="18"/>
      <c r="CU1998" s="18"/>
      <c r="CV1998" s="18"/>
      <c r="CW1998" s="18"/>
      <c r="CX1998" s="18"/>
      <c r="CY1998" s="18"/>
      <c r="CZ1998" s="18"/>
      <c r="DA1998" s="18"/>
      <c r="DB1998" s="18"/>
      <c r="DC1998" s="18"/>
      <c r="DD1998" s="18"/>
      <c r="DE1998" s="18"/>
      <c r="DF1998" s="18"/>
      <c r="DG1998" s="18"/>
      <c r="DH1998" s="18"/>
      <c r="DI1998" s="18"/>
      <c r="DJ1998" s="18"/>
      <c r="DK1998" s="18"/>
      <c r="DL1998" s="18"/>
      <c r="DM1998" s="18"/>
      <c r="DN1998" s="18"/>
      <c r="DO1998" s="56"/>
      <c r="DP1998" s="56"/>
      <c r="DQ1998" s="56"/>
      <c r="DR1998" s="56"/>
      <c r="DS1998" s="56"/>
      <c r="DT1998" s="56"/>
      <c r="DU1998" s="56"/>
      <c r="DV1998" s="56"/>
      <c r="DW1998" s="56"/>
      <c r="DX1998" s="56">
        <v>0</v>
      </c>
      <c r="DY1998" s="56"/>
      <c r="DZ1998" s="56"/>
      <c r="EA1998" s="56"/>
      <c r="EB1998" s="56"/>
      <c r="EC1998" s="56"/>
      <c r="ED1998" s="56"/>
      <c r="EE1998" s="56"/>
      <c r="EF1998" s="56"/>
      <c r="EG1998" s="56"/>
      <c r="EH1998" s="18"/>
      <c r="EI1998" s="18">
        <f t="array" ref="EI1998">IF(SUMPRODUCT(--(DO1998:DS1998&lt;&gt;""))=0, 0,1)</f>
        <v>0</v>
      </c>
      <c r="EJ1998" s="18">
        <f t="array" ref="EJ1998">IF(SUMPRODUCT(--(DT1998:EG1998&lt;&gt;""))=0, 0,1)</f>
        <v>1</v>
      </c>
      <c r="EK1998" s="18" cm="1">
        <f t="array" ref="EK1998">IF(SUMPRODUCT(--(EC1998:EG1998&lt;&gt;""))=0, 0,1)</f>
        <v>0</v>
      </c>
      <c r="EL1998" s="18">
        <f t="array" ref="EL1998">IF(SUMPRODUCT(--(EE1998:EG1998&lt;&gt;""))=0, 0,1)</f>
        <v>0</v>
      </c>
      <c r="EM1998" s="18">
        <f t="shared" si="424"/>
        <v>0</v>
      </c>
      <c r="EN1998" s="18" t="str">
        <f t="shared" si="425"/>
        <v>NA</v>
      </c>
      <c r="EO1998" s="18">
        <f t="shared" si="426"/>
        <v>0</v>
      </c>
      <c r="EP1998" s="18" t="str">
        <f t="shared" si="427"/>
        <v>NA</v>
      </c>
      <c r="EQ1998" s="18" t="str">
        <f t="shared" si="422"/>
        <v>NA</v>
      </c>
      <c r="ER1998" s="18" t="s">
        <v>2081</v>
      </c>
      <c r="ES1998" s="59">
        <v>43970</v>
      </c>
      <c r="ET1998" s="18"/>
      <c r="EU1998" s="18"/>
    </row>
    <row r="1999" spans="1:151" s="1" customFormat="1" ht="15.75" customHeight="1" x14ac:dyDescent="0.2">
      <c r="A1999" s="5" t="s">
        <v>2387</v>
      </c>
      <c r="B1999" s="24" t="s">
        <v>2374</v>
      </c>
      <c r="C1999" s="56">
        <v>3</v>
      </c>
      <c r="D1999" s="18" t="s">
        <v>2739</v>
      </c>
      <c r="E1999" s="18" t="s">
        <v>2968</v>
      </c>
      <c r="F1999" s="18" t="s">
        <v>3010</v>
      </c>
      <c r="G1999" s="18" t="s">
        <v>467</v>
      </c>
      <c r="H1999" s="18" t="s">
        <v>468</v>
      </c>
      <c r="I1999" s="18" t="s">
        <v>552</v>
      </c>
      <c r="J1999" s="18" t="s">
        <v>2375</v>
      </c>
      <c r="K1999" s="18" t="s">
        <v>257</v>
      </c>
      <c r="L1999" s="18" t="s">
        <v>257</v>
      </c>
      <c r="M1999" s="18" t="s">
        <v>253</v>
      </c>
      <c r="N1999" s="56">
        <v>74</v>
      </c>
      <c r="O1999" s="18" t="s">
        <v>2177</v>
      </c>
      <c r="P1999" s="18" t="s">
        <v>2128</v>
      </c>
      <c r="Q1999" s="18" t="s">
        <v>254</v>
      </c>
      <c r="R1999" s="18" t="s">
        <v>2376</v>
      </c>
      <c r="S1999" s="18" t="s">
        <v>595</v>
      </c>
      <c r="T1999" s="26" t="s">
        <v>257</v>
      </c>
      <c r="U1999" s="26" t="s">
        <v>257</v>
      </c>
      <c r="V1999" s="26" t="s">
        <v>257</v>
      </c>
      <c r="W1999" s="26" t="s">
        <v>257</v>
      </c>
      <c r="X1999" s="18" t="s">
        <v>2390</v>
      </c>
      <c r="Y1999" s="18">
        <v>0</v>
      </c>
      <c r="Z1999" s="18" t="s">
        <v>2378</v>
      </c>
      <c r="AA1999" s="18" t="s">
        <v>257</v>
      </c>
      <c r="AB1999" s="57">
        <f t="shared" si="423"/>
        <v>0</v>
      </c>
      <c r="AC1999" s="18" t="s">
        <v>595</v>
      </c>
      <c r="AD1999" s="18">
        <v>0</v>
      </c>
      <c r="AE1999" s="18" t="s">
        <v>595</v>
      </c>
      <c r="AF1999" s="18">
        <v>0</v>
      </c>
      <c r="AG1999" s="18">
        <v>0</v>
      </c>
      <c r="AH1999" s="18" t="s">
        <v>595</v>
      </c>
      <c r="AI1999" s="18">
        <v>0.125</v>
      </c>
      <c r="AJ1999" s="18" t="s">
        <v>522</v>
      </c>
      <c r="AK1999" s="18">
        <v>0.125</v>
      </c>
      <c r="AL1999" s="18"/>
      <c r="AM1999" s="18" t="s">
        <v>2039</v>
      </c>
      <c r="AN1999" s="18">
        <v>70.867768600000005</v>
      </c>
      <c r="AO1999" s="18" t="s">
        <v>2262</v>
      </c>
      <c r="AP1999" s="18" t="s">
        <v>479</v>
      </c>
      <c r="AQ1999" s="18">
        <v>5</v>
      </c>
      <c r="AR1999" s="18" t="s">
        <v>2379</v>
      </c>
      <c r="AS1999" s="18" t="s">
        <v>595</v>
      </c>
      <c r="AT1999" s="18">
        <v>72.933884300000003</v>
      </c>
      <c r="AU1999" s="18">
        <v>2.0661157000000001</v>
      </c>
      <c r="AV1999" s="18">
        <v>2.0661157000000001</v>
      </c>
      <c r="AW1999" s="18" t="s">
        <v>557</v>
      </c>
      <c r="AX1999" s="18">
        <v>3</v>
      </c>
      <c r="AY1999" s="18" t="s">
        <v>2264</v>
      </c>
      <c r="AZ1999" s="18" t="s">
        <v>257</v>
      </c>
      <c r="BA1999" s="18" t="s">
        <v>257</v>
      </c>
      <c r="BB1999" s="18" t="s">
        <v>2389</v>
      </c>
      <c r="BC1999" s="18"/>
      <c r="BD1999" s="18"/>
      <c r="BE1999" s="18"/>
      <c r="BF1999" s="18"/>
      <c r="BG1999" s="18"/>
      <c r="BH1999" s="18"/>
      <c r="BI1999" s="18"/>
      <c r="BJ1999" s="18"/>
      <c r="BK1999" s="18"/>
      <c r="BL1999" s="18"/>
      <c r="BM1999" s="18"/>
      <c r="BN1999" s="18"/>
      <c r="BO1999" s="18"/>
      <c r="BP1999" s="18"/>
      <c r="BQ1999" s="18"/>
      <c r="BR1999" s="18"/>
      <c r="BS1999" s="18"/>
      <c r="BT1999" s="18"/>
      <c r="BU1999" s="18"/>
      <c r="BV1999" s="18"/>
      <c r="BW1999" s="18"/>
      <c r="BX1999" s="18"/>
      <c r="BY1999" s="18"/>
      <c r="BZ1999" s="18"/>
      <c r="CA1999" s="18"/>
      <c r="CB1999" s="18"/>
      <c r="CC1999" s="18"/>
      <c r="CD1999" s="18"/>
      <c r="CE1999" s="18"/>
      <c r="CF1999" s="18"/>
      <c r="CG1999" s="18"/>
      <c r="CH1999" s="18"/>
      <c r="CI1999" s="18"/>
      <c r="CJ1999" s="18"/>
      <c r="CK1999" s="18"/>
      <c r="CL1999" s="18"/>
      <c r="CM1999" s="18"/>
      <c r="CN1999" s="18"/>
      <c r="CO1999" s="18"/>
      <c r="CP1999" s="18"/>
      <c r="CQ1999" s="18"/>
      <c r="CR1999" s="18"/>
      <c r="CS1999" s="18"/>
      <c r="CT1999" s="18"/>
      <c r="CU1999" s="18"/>
      <c r="CV1999" s="18"/>
      <c r="CW1999" s="18"/>
      <c r="CX1999" s="18"/>
      <c r="CY1999" s="18"/>
      <c r="CZ1999" s="18"/>
      <c r="DA1999" s="18"/>
      <c r="DB1999" s="18"/>
      <c r="DC1999" s="18"/>
      <c r="DD1999" s="18"/>
      <c r="DE1999" s="18"/>
      <c r="DF1999" s="18"/>
      <c r="DG1999" s="18"/>
      <c r="DH1999" s="18"/>
      <c r="DI1999" s="18"/>
      <c r="DJ1999" s="18"/>
      <c r="DK1999" s="18"/>
      <c r="DL1999" s="18"/>
      <c r="DM1999" s="18"/>
      <c r="DN1999" s="18"/>
      <c r="DO1999" s="56"/>
      <c r="DP1999" s="56"/>
      <c r="DQ1999" s="56"/>
      <c r="DR1999" s="56"/>
      <c r="DS1999" s="56"/>
      <c r="DT1999" s="56"/>
      <c r="DU1999" s="56"/>
      <c r="DV1999" s="56"/>
      <c r="DW1999" s="56"/>
      <c r="DX1999" s="56">
        <v>0</v>
      </c>
      <c r="DY1999" s="56"/>
      <c r="DZ1999" s="56"/>
      <c r="EA1999" s="56"/>
      <c r="EB1999" s="56"/>
      <c r="EC1999" s="56"/>
      <c r="ED1999" s="56"/>
      <c r="EE1999" s="56"/>
      <c r="EF1999" s="56"/>
      <c r="EG1999" s="56"/>
      <c r="EH1999" s="18"/>
      <c r="EI1999" s="18">
        <f t="array" ref="EI1999">IF(SUMPRODUCT(--(DO1999:DS1999&lt;&gt;""))=0, 0,1)</f>
        <v>0</v>
      </c>
      <c r="EJ1999" s="18">
        <f t="array" ref="EJ1999">IF(SUMPRODUCT(--(DT1999:EG1999&lt;&gt;""))=0, 0,1)</f>
        <v>1</v>
      </c>
      <c r="EK1999" s="18" cm="1">
        <f t="array" ref="EK1999">IF(SUMPRODUCT(--(EC1999:EG1999&lt;&gt;""))=0, 0,1)</f>
        <v>0</v>
      </c>
      <c r="EL1999" s="18">
        <f t="array" ref="EL1999">IF(SUMPRODUCT(--(EE1999:EG1999&lt;&gt;""))=0, 0,1)</f>
        <v>0</v>
      </c>
      <c r="EM1999" s="18">
        <f t="shared" si="424"/>
        <v>0</v>
      </c>
      <c r="EN1999" s="18" t="str">
        <f t="shared" si="425"/>
        <v>NA</v>
      </c>
      <c r="EO1999" s="18">
        <f t="shared" si="426"/>
        <v>0</v>
      </c>
      <c r="EP1999" s="18" t="str">
        <f t="shared" si="427"/>
        <v>NA</v>
      </c>
      <c r="EQ1999" s="18" t="str">
        <f t="shared" si="422"/>
        <v>NA</v>
      </c>
      <c r="ER1999" s="18" t="s">
        <v>2081</v>
      </c>
      <c r="ES1999" s="59">
        <v>43970</v>
      </c>
      <c r="ET1999" s="18"/>
      <c r="EU1999" s="18"/>
    </row>
    <row r="2000" spans="1:151" s="1" customFormat="1" ht="15.75" customHeight="1" x14ac:dyDescent="0.2">
      <c r="A2000" s="5" t="s">
        <v>2387</v>
      </c>
      <c r="B2000" s="24" t="s">
        <v>2374</v>
      </c>
      <c r="C2000" s="56">
        <v>3</v>
      </c>
      <c r="D2000" s="18" t="s">
        <v>2740</v>
      </c>
      <c r="E2000" s="18" t="s">
        <v>2968</v>
      </c>
      <c r="F2000" s="18" t="s">
        <v>3010</v>
      </c>
      <c r="G2000" s="18" t="s">
        <v>467</v>
      </c>
      <c r="H2000" s="18" t="s">
        <v>468</v>
      </c>
      <c r="I2000" s="18" t="s">
        <v>552</v>
      </c>
      <c r="J2000" s="18" t="s">
        <v>2375</v>
      </c>
      <c r="K2000" s="18" t="s">
        <v>257</v>
      </c>
      <c r="L2000" s="18" t="s">
        <v>257</v>
      </c>
      <c r="M2000" s="18" t="s">
        <v>253</v>
      </c>
      <c r="N2000" s="56">
        <v>74</v>
      </c>
      <c r="O2000" s="18" t="s">
        <v>2177</v>
      </c>
      <c r="P2000" s="18" t="s">
        <v>2128</v>
      </c>
      <c r="Q2000" s="18" t="s">
        <v>254</v>
      </c>
      <c r="R2000" s="18" t="s">
        <v>2376</v>
      </c>
      <c r="S2000" s="18" t="s">
        <v>595</v>
      </c>
      <c r="T2000" s="26" t="s">
        <v>257</v>
      </c>
      <c r="U2000" s="26" t="s">
        <v>257</v>
      </c>
      <c r="V2000" s="26" t="s">
        <v>257</v>
      </c>
      <c r="W2000" s="26" t="s">
        <v>257</v>
      </c>
      <c r="X2000" s="18" t="s">
        <v>2390</v>
      </c>
      <c r="Y2000" s="18">
        <v>4</v>
      </c>
      <c r="Z2000" s="18" t="s">
        <v>2378</v>
      </c>
      <c r="AA2000" s="18" t="s">
        <v>257</v>
      </c>
      <c r="AB2000" s="57">
        <f t="shared" si="423"/>
        <v>4</v>
      </c>
      <c r="AC2000" s="18" t="s">
        <v>595</v>
      </c>
      <c r="AD2000" s="18">
        <v>0</v>
      </c>
      <c r="AE2000" s="18" t="s">
        <v>595</v>
      </c>
      <c r="AF2000" s="18">
        <v>0</v>
      </c>
      <c r="AG2000" s="18">
        <v>0</v>
      </c>
      <c r="AH2000" s="18" t="s">
        <v>595</v>
      </c>
      <c r="AI2000" s="18">
        <v>0.125</v>
      </c>
      <c r="AJ2000" s="18" t="s">
        <v>522</v>
      </c>
      <c r="AK2000" s="18">
        <v>0.125</v>
      </c>
      <c r="AL2000" s="18"/>
      <c r="AM2000" s="18" t="s">
        <v>2039</v>
      </c>
      <c r="AN2000" s="18">
        <v>76.033057900000003</v>
      </c>
      <c r="AO2000" s="18" t="s">
        <v>2262</v>
      </c>
      <c r="AP2000" s="18" t="s">
        <v>479</v>
      </c>
      <c r="AQ2000" s="18">
        <v>5</v>
      </c>
      <c r="AR2000" s="18" t="s">
        <v>2379</v>
      </c>
      <c r="AS2000" s="18" t="s">
        <v>595</v>
      </c>
      <c r="AT2000" s="18">
        <v>80.371900800000006</v>
      </c>
      <c r="AU2000" s="18">
        <v>4.3388429000000004</v>
      </c>
      <c r="AV2000" s="18">
        <v>4.3388429000000004</v>
      </c>
      <c r="AW2000" s="18" t="s">
        <v>557</v>
      </c>
      <c r="AX2000" s="18">
        <v>3</v>
      </c>
      <c r="AY2000" s="18" t="s">
        <v>2264</v>
      </c>
      <c r="AZ2000" s="18" t="s">
        <v>257</v>
      </c>
      <c r="BA2000" s="18" t="s">
        <v>257</v>
      </c>
      <c r="BB2000" s="18" t="s">
        <v>2389</v>
      </c>
      <c r="BC2000" s="18"/>
      <c r="BD2000" s="18"/>
      <c r="BE2000" s="18"/>
      <c r="BF2000" s="18"/>
      <c r="BG2000" s="18"/>
      <c r="BH2000" s="18"/>
      <c r="BI2000" s="18"/>
      <c r="BJ2000" s="18"/>
      <c r="BK2000" s="18"/>
      <c r="BL2000" s="18"/>
      <c r="BM2000" s="18"/>
      <c r="BN2000" s="18"/>
      <c r="BO2000" s="18"/>
      <c r="BP2000" s="18"/>
      <c r="BQ2000" s="18"/>
      <c r="BR2000" s="18"/>
      <c r="BS2000" s="18"/>
      <c r="BT2000" s="18"/>
      <c r="BU2000" s="18"/>
      <c r="BV2000" s="18"/>
      <c r="BW2000" s="18"/>
      <c r="BX2000" s="18"/>
      <c r="BY2000" s="18"/>
      <c r="BZ2000" s="18"/>
      <c r="CA2000" s="18"/>
      <c r="CB2000" s="18"/>
      <c r="CC2000" s="18"/>
      <c r="CD2000" s="18"/>
      <c r="CE2000" s="18"/>
      <c r="CF2000" s="18"/>
      <c r="CG2000" s="18"/>
      <c r="CH2000" s="18"/>
      <c r="CI2000" s="18"/>
      <c r="CJ2000" s="18"/>
      <c r="CK2000" s="18"/>
      <c r="CL2000" s="18"/>
      <c r="CM2000" s="18"/>
      <c r="CN2000" s="18"/>
      <c r="CO2000" s="18"/>
      <c r="CP2000" s="18"/>
      <c r="CQ2000" s="18"/>
      <c r="CR2000" s="18"/>
      <c r="CS2000" s="18"/>
      <c r="CT2000" s="18"/>
      <c r="CU2000" s="18"/>
      <c r="CV2000" s="18"/>
      <c r="CW2000" s="18"/>
      <c r="CX2000" s="18"/>
      <c r="CY2000" s="18"/>
      <c r="CZ2000" s="18"/>
      <c r="DA2000" s="18"/>
      <c r="DB2000" s="18"/>
      <c r="DC2000" s="18"/>
      <c r="DD2000" s="18"/>
      <c r="DE2000" s="18"/>
      <c r="DF2000" s="18"/>
      <c r="DG2000" s="18"/>
      <c r="DH2000" s="18"/>
      <c r="DI2000" s="18"/>
      <c r="DJ2000" s="18"/>
      <c r="DK2000" s="18"/>
      <c r="DL2000" s="18"/>
      <c r="DM2000" s="18"/>
      <c r="DN2000" s="18"/>
      <c r="DO2000" s="56"/>
      <c r="DP2000" s="56"/>
      <c r="DQ2000" s="56"/>
      <c r="DR2000" s="56"/>
      <c r="DS2000" s="56"/>
      <c r="DT2000" s="56"/>
      <c r="DU2000" s="56"/>
      <c r="DV2000" s="56"/>
      <c r="DW2000" s="56"/>
      <c r="DX2000" s="56">
        <v>0</v>
      </c>
      <c r="DY2000" s="56"/>
      <c r="DZ2000" s="56"/>
      <c r="EA2000" s="56"/>
      <c r="EB2000" s="56"/>
      <c r="EC2000" s="56"/>
      <c r="ED2000" s="56"/>
      <c r="EE2000" s="56"/>
      <c r="EF2000" s="56"/>
      <c r="EG2000" s="56"/>
      <c r="EH2000" s="18"/>
      <c r="EI2000" s="18">
        <f t="array" ref="EI2000">IF(SUMPRODUCT(--(DO2000:DS2000&lt;&gt;""))=0, 0,1)</f>
        <v>0</v>
      </c>
      <c r="EJ2000" s="18">
        <f t="array" ref="EJ2000">IF(SUMPRODUCT(--(DT2000:EG2000&lt;&gt;""))=0, 0,1)</f>
        <v>1</v>
      </c>
      <c r="EK2000" s="18" cm="1">
        <f t="array" ref="EK2000">IF(SUMPRODUCT(--(EC2000:EG2000&lt;&gt;""))=0, 0,1)</f>
        <v>0</v>
      </c>
      <c r="EL2000" s="18">
        <f t="array" ref="EL2000">IF(SUMPRODUCT(--(EE2000:EG2000&lt;&gt;""))=0, 0,1)</f>
        <v>0</v>
      </c>
      <c r="EM2000" s="18">
        <f t="shared" si="424"/>
        <v>0</v>
      </c>
      <c r="EN2000" s="18" t="str">
        <f t="shared" si="425"/>
        <v>NA</v>
      </c>
      <c r="EO2000" s="18">
        <f t="shared" si="426"/>
        <v>0</v>
      </c>
      <c r="EP2000" s="18" t="str">
        <f t="shared" si="427"/>
        <v>NA</v>
      </c>
      <c r="EQ2000" s="18" t="str">
        <f t="shared" si="422"/>
        <v>NA</v>
      </c>
      <c r="ER2000" s="18" t="s">
        <v>2081</v>
      </c>
      <c r="ES2000" s="59">
        <v>43970</v>
      </c>
      <c r="ET2000" s="18"/>
      <c r="EU2000" s="18"/>
    </row>
    <row r="2001" spans="1:151" s="1" customFormat="1" ht="15.75" customHeight="1" x14ac:dyDescent="0.2">
      <c r="A2001" s="5" t="s">
        <v>2387</v>
      </c>
      <c r="B2001" s="24" t="s">
        <v>2374</v>
      </c>
      <c r="C2001" s="56">
        <v>3</v>
      </c>
      <c r="D2001" s="18" t="s">
        <v>2741</v>
      </c>
      <c r="E2001" s="18" t="s">
        <v>2968</v>
      </c>
      <c r="F2001" s="18" t="s">
        <v>3010</v>
      </c>
      <c r="G2001" s="18" t="s">
        <v>467</v>
      </c>
      <c r="H2001" s="18" t="s">
        <v>468</v>
      </c>
      <c r="I2001" s="18" t="s">
        <v>552</v>
      </c>
      <c r="J2001" s="18" t="s">
        <v>2375</v>
      </c>
      <c r="K2001" s="18" t="s">
        <v>257</v>
      </c>
      <c r="L2001" s="18" t="s">
        <v>257</v>
      </c>
      <c r="M2001" s="18" t="s">
        <v>253</v>
      </c>
      <c r="N2001" s="56">
        <v>74</v>
      </c>
      <c r="O2001" s="18" t="s">
        <v>2177</v>
      </c>
      <c r="P2001" s="18" t="s">
        <v>2128</v>
      </c>
      <c r="Q2001" s="18" t="s">
        <v>254</v>
      </c>
      <c r="R2001" s="18" t="s">
        <v>2376</v>
      </c>
      <c r="S2001" s="18" t="s">
        <v>595</v>
      </c>
      <c r="T2001" s="26" t="s">
        <v>257</v>
      </c>
      <c r="U2001" s="26" t="s">
        <v>257</v>
      </c>
      <c r="V2001" s="26" t="s">
        <v>257</v>
      </c>
      <c r="W2001" s="26" t="s">
        <v>257</v>
      </c>
      <c r="X2001" s="18" t="s">
        <v>2390</v>
      </c>
      <c r="Y2001" s="18">
        <v>16</v>
      </c>
      <c r="Z2001" s="18" t="s">
        <v>2378</v>
      </c>
      <c r="AA2001" s="18" t="s">
        <v>257</v>
      </c>
      <c r="AB2001" s="57">
        <f t="shared" si="423"/>
        <v>16</v>
      </c>
      <c r="AC2001" s="18" t="s">
        <v>595</v>
      </c>
      <c r="AD2001" s="18">
        <v>0</v>
      </c>
      <c r="AE2001" s="18" t="s">
        <v>595</v>
      </c>
      <c r="AF2001" s="18">
        <v>0</v>
      </c>
      <c r="AG2001" s="18">
        <v>0</v>
      </c>
      <c r="AH2001" s="18" t="s">
        <v>595</v>
      </c>
      <c r="AI2001" s="18">
        <v>0.125</v>
      </c>
      <c r="AJ2001" s="18" t="s">
        <v>522</v>
      </c>
      <c r="AK2001" s="18">
        <v>0.125</v>
      </c>
      <c r="AL2001" s="18"/>
      <c r="AM2001" s="18" t="s">
        <v>2039</v>
      </c>
      <c r="AN2001" s="18">
        <v>66.735537199999996</v>
      </c>
      <c r="AO2001" s="18" t="s">
        <v>2262</v>
      </c>
      <c r="AP2001" s="18" t="s">
        <v>479</v>
      </c>
      <c r="AQ2001" s="18">
        <v>5</v>
      </c>
      <c r="AR2001" s="18" t="s">
        <v>2379</v>
      </c>
      <c r="AS2001" s="18" t="s">
        <v>595</v>
      </c>
      <c r="AT2001" s="18">
        <v>70.041322300000004</v>
      </c>
      <c r="AU2001" s="18">
        <v>3.3057851</v>
      </c>
      <c r="AV2001" s="18">
        <v>3.3057851</v>
      </c>
      <c r="AW2001" s="18" t="s">
        <v>557</v>
      </c>
      <c r="AX2001" s="18">
        <v>3</v>
      </c>
      <c r="AY2001" s="18" t="s">
        <v>2264</v>
      </c>
      <c r="AZ2001" s="18" t="s">
        <v>257</v>
      </c>
      <c r="BA2001" s="18" t="s">
        <v>257</v>
      </c>
      <c r="BB2001" s="18" t="s">
        <v>2389</v>
      </c>
      <c r="BC2001" s="18"/>
      <c r="BD2001" s="18"/>
      <c r="BE2001" s="18"/>
      <c r="BF2001" s="18"/>
      <c r="BG2001" s="18"/>
      <c r="BH2001" s="18"/>
      <c r="BI2001" s="18"/>
      <c r="BJ2001" s="18"/>
      <c r="BK2001" s="18"/>
      <c r="BL2001" s="18"/>
      <c r="BM2001" s="18"/>
      <c r="BN2001" s="18"/>
      <c r="BO2001" s="18"/>
      <c r="BP2001" s="18"/>
      <c r="BQ2001" s="18"/>
      <c r="BR2001" s="18"/>
      <c r="BS2001" s="18"/>
      <c r="BT2001" s="18"/>
      <c r="BU2001" s="18"/>
      <c r="BV2001" s="18"/>
      <c r="BW2001" s="18"/>
      <c r="BX2001" s="18"/>
      <c r="BY2001" s="18"/>
      <c r="BZ2001" s="18"/>
      <c r="CA2001" s="18"/>
      <c r="CB2001" s="18"/>
      <c r="CC2001" s="18"/>
      <c r="CD2001" s="18"/>
      <c r="CE2001" s="18"/>
      <c r="CF2001" s="18"/>
      <c r="CG2001" s="18"/>
      <c r="CH2001" s="18"/>
      <c r="CI2001" s="18"/>
      <c r="CJ2001" s="18"/>
      <c r="CK2001" s="18"/>
      <c r="CL2001" s="18"/>
      <c r="CM2001" s="18"/>
      <c r="CN2001" s="18"/>
      <c r="CO2001" s="18"/>
      <c r="CP2001" s="18"/>
      <c r="CQ2001" s="18"/>
      <c r="CR2001" s="18"/>
      <c r="CS2001" s="18"/>
      <c r="CT2001" s="18"/>
      <c r="CU2001" s="18"/>
      <c r="CV2001" s="18"/>
      <c r="CW2001" s="18"/>
      <c r="CX2001" s="18"/>
      <c r="CY2001" s="18"/>
      <c r="CZ2001" s="18"/>
      <c r="DA2001" s="18"/>
      <c r="DB2001" s="18"/>
      <c r="DC2001" s="18"/>
      <c r="DD2001" s="18"/>
      <c r="DE2001" s="18"/>
      <c r="DF2001" s="18"/>
      <c r="DG2001" s="18"/>
      <c r="DH2001" s="18"/>
      <c r="DI2001" s="18"/>
      <c r="DJ2001" s="18"/>
      <c r="DK2001" s="18"/>
      <c r="DL2001" s="18"/>
      <c r="DM2001" s="18"/>
      <c r="DN2001" s="18"/>
      <c r="DO2001" s="56"/>
      <c r="DP2001" s="56"/>
      <c r="DQ2001" s="56"/>
      <c r="DR2001" s="56"/>
      <c r="DS2001" s="56"/>
      <c r="DT2001" s="56"/>
      <c r="DU2001" s="56"/>
      <c r="DV2001" s="56"/>
      <c r="DW2001" s="56"/>
      <c r="DX2001" s="56">
        <v>0</v>
      </c>
      <c r="DY2001" s="56"/>
      <c r="DZ2001" s="56"/>
      <c r="EA2001" s="56"/>
      <c r="EB2001" s="56"/>
      <c r="EC2001" s="56"/>
      <c r="ED2001" s="56"/>
      <c r="EE2001" s="56"/>
      <c r="EF2001" s="56"/>
      <c r="EG2001" s="56"/>
      <c r="EH2001" s="18"/>
      <c r="EI2001" s="18">
        <f t="array" ref="EI2001">IF(SUMPRODUCT(--(DO2001:DS2001&lt;&gt;""))=0, 0,1)</f>
        <v>0</v>
      </c>
      <c r="EJ2001" s="18">
        <f t="array" ref="EJ2001">IF(SUMPRODUCT(--(DT2001:EG2001&lt;&gt;""))=0, 0,1)</f>
        <v>1</v>
      </c>
      <c r="EK2001" s="18" cm="1">
        <f t="array" ref="EK2001">IF(SUMPRODUCT(--(EC2001:EG2001&lt;&gt;""))=0, 0,1)</f>
        <v>0</v>
      </c>
      <c r="EL2001" s="18">
        <f t="array" ref="EL2001">IF(SUMPRODUCT(--(EE2001:EG2001&lt;&gt;""))=0, 0,1)</f>
        <v>0</v>
      </c>
      <c r="EM2001" s="18">
        <f t="shared" si="424"/>
        <v>0</v>
      </c>
      <c r="EN2001" s="18" t="str">
        <f t="shared" si="425"/>
        <v>NA</v>
      </c>
      <c r="EO2001" s="18">
        <f t="shared" si="426"/>
        <v>0</v>
      </c>
      <c r="EP2001" s="18" t="str">
        <f t="shared" si="427"/>
        <v>NA</v>
      </c>
      <c r="EQ2001" s="18" t="str">
        <f t="shared" si="422"/>
        <v>NA</v>
      </c>
      <c r="ER2001" s="18" t="s">
        <v>2081</v>
      </c>
      <c r="ES2001" s="59">
        <v>43970</v>
      </c>
      <c r="ET2001" s="18"/>
      <c r="EU2001" s="18"/>
    </row>
    <row r="2002" spans="1:151" s="1" customFormat="1" ht="15.75" customHeight="1" x14ac:dyDescent="0.2">
      <c r="A2002" s="5" t="s">
        <v>2387</v>
      </c>
      <c r="B2002" s="24" t="s">
        <v>2374</v>
      </c>
      <c r="C2002" s="56">
        <v>3</v>
      </c>
      <c r="D2002" s="18" t="s">
        <v>2742</v>
      </c>
      <c r="E2002" s="18" t="s">
        <v>2968</v>
      </c>
      <c r="F2002" s="18" t="s">
        <v>3010</v>
      </c>
      <c r="G2002" s="18" t="s">
        <v>467</v>
      </c>
      <c r="H2002" s="18" t="s">
        <v>468</v>
      </c>
      <c r="I2002" s="18" t="s">
        <v>552</v>
      </c>
      <c r="J2002" s="18" t="s">
        <v>2375</v>
      </c>
      <c r="K2002" s="18" t="s">
        <v>257</v>
      </c>
      <c r="L2002" s="18" t="s">
        <v>257</v>
      </c>
      <c r="M2002" s="18" t="s">
        <v>253</v>
      </c>
      <c r="N2002" s="56">
        <v>74</v>
      </c>
      <c r="O2002" s="18" t="s">
        <v>2177</v>
      </c>
      <c r="P2002" s="18" t="s">
        <v>2128</v>
      </c>
      <c r="Q2002" s="18" t="s">
        <v>254</v>
      </c>
      <c r="R2002" s="18" t="s">
        <v>2376</v>
      </c>
      <c r="S2002" s="18" t="s">
        <v>595</v>
      </c>
      <c r="T2002" s="26" t="s">
        <v>257</v>
      </c>
      <c r="U2002" s="26" t="s">
        <v>257</v>
      </c>
      <c r="V2002" s="26" t="s">
        <v>257</v>
      </c>
      <c r="W2002" s="26" t="s">
        <v>257</v>
      </c>
      <c r="X2002" s="18" t="s">
        <v>2390</v>
      </c>
      <c r="Y2002" s="18">
        <v>32</v>
      </c>
      <c r="Z2002" s="18" t="s">
        <v>2378</v>
      </c>
      <c r="AA2002" s="18" t="s">
        <v>257</v>
      </c>
      <c r="AB2002" s="57">
        <f t="shared" si="423"/>
        <v>32</v>
      </c>
      <c r="AC2002" s="18" t="s">
        <v>595</v>
      </c>
      <c r="AD2002" s="18">
        <v>0</v>
      </c>
      <c r="AE2002" s="18" t="s">
        <v>595</v>
      </c>
      <c r="AF2002" s="18">
        <v>0</v>
      </c>
      <c r="AG2002" s="18">
        <v>0</v>
      </c>
      <c r="AH2002" s="18" t="s">
        <v>595</v>
      </c>
      <c r="AI2002" s="18">
        <v>0.125</v>
      </c>
      <c r="AJ2002" s="18" t="s">
        <v>522</v>
      </c>
      <c r="AK2002" s="18">
        <v>0.125</v>
      </c>
      <c r="AL2002" s="18"/>
      <c r="AM2002" s="18" t="s">
        <v>2039</v>
      </c>
      <c r="AN2002" s="18">
        <v>71.487603300000004</v>
      </c>
      <c r="AO2002" s="18" t="s">
        <v>2262</v>
      </c>
      <c r="AP2002" s="18" t="s">
        <v>479</v>
      </c>
      <c r="AQ2002" s="18">
        <v>5</v>
      </c>
      <c r="AR2002" s="18" t="s">
        <v>2379</v>
      </c>
      <c r="AS2002" s="18" t="s">
        <v>595</v>
      </c>
      <c r="AT2002" s="18">
        <v>75.206611600000002</v>
      </c>
      <c r="AU2002" s="18">
        <v>3.7190083</v>
      </c>
      <c r="AV2002" s="18">
        <v>3.7190083</v>
      </c>
      <c r="AW2002" s="18" t="s">
        <v>557</v>
      </c>
      <c r="AX2002" s="18">
        <v>3</v>
      </c>
      <c r="AY2002" s="18" t="s">
        <v>2264</v>
      </c>
      <c r="AZ2002" s="18" t="s">
        <v>257</v>
      </c>
      <c r="BA2002" s="18" t="s">
        <v>257</v>
      </c>
      <c r="BB2002" s="18" t="s">
        <v>2389</v>
      </c>
      <c r="BC2002" s="18"/>
      <c r="BD2002" s="18"/>
      <c r="BE2002" s="18"/>
      <c r="BF2002" s="18"/>
      <c r="BG2002" s="18"/>
      <c r="BH2002" s="18"/>
      <c r="BI2002" s="18"/>
      <c r="BJ2002" s="18"/>
      <c r="BK2002" s="18"/>
      <c r="BL2002" s="18"/>
      <c r="BM2002" s="18"/>
      <c r="BN2002" s="18"/>
      <c r="BO2002" s="18"/>
      <c r="BP2002" s="18"/>
      <c r="BQ2002" s="18"/>
      <c r="BR2002" s="18"/>
      <c r="BS2002" s="18"/>
      <c r="BT2002" s="18"/>
      <c r="BU2002" s="18"/>
      <c r="BV2002" s="18"/>
      <c r="BW2002" s="18"/>
      <c r="BX2002" s="18"/>
      <c r="BY2002" s="18"/>
      <c r="BZ2002" s="18"/>
      <c r="CA2002" s="18"/>
      <c r="CB2002" s="18"/>
      <c r="CC2002" s="18"/>
      <c r="CD2002" s="18"/>
      <c r="CE2002" s="18"/>
      <c r="CF2002" s="18"/>
      <c r="CG2002" s="18"/>
      <c r="CH2002" s="18"/>
      <c r="CI2002" s="18"/>
      <c r="CJ2002" s="18"/>
      <c r="CK2002" s="18"/>
      <c r="CL2002" s="18"/>
      <c r="CM2002" s="18"/>
      <c r="CN2002" s="18"/>
      <c r="CO2002" s="18"/>
      <c r="CP2002" s="18"/>
      <c r="CQ2002" s="18"/>
      <c r="CR2002" s="18"/>
      <c r="CS2002" s="18"/>
      <c r="CT2002" s="18"/>
      <c r="CU2002" s="18"/>
      <c r="CV2002" s="18"/>
      <c r="CW2002" s="18"/>
      <c r="CX2002" s="18"/>
      <c r="CY2002" s="18"/>
      <c r="CZ2002" s="18"/>
      <c r="DA2002" s="18"/>
      <c r="DB2002" s="18"/>
      <c r="DC2002" s="18"/>
      <c r="DD2002" s="18"/>
      <c r="DE2002" s="18"/>
      <c r="DF2002" s="18"/>
      <c r="DG2002" s="18"/>
      <c r="DH2002" s="18"/>
      <c r="DI2002" s="18"/>
      <c r="DJ2002" s="18"/>
      <c r="DK2002" s="18"/>
      <c r="DL2002" s="18"/>
      <c r="DM2002" s="18"/>
      <c r="DN2002" s="18"/>
      <c r="DO2002" s="56"/>
      <c r="DP2002" s="56"/>
      <c r="DQ2002" s="56"/>
      <c r="DR2002" s="56"/>
      <c r="DS2002" s="56"/>
      <c r="DT2002" s="56"/>
      <c r="DU2002" s="56"/>
      <c r="DV2002" s="56"/>
      <c r="DW2002" s="56"/>
      <c r="DX2002" s="56">
        <v>0</v>
      </c>
      <c r="DY2002" s="56"/>
      <c r="DZ2002" s="56"/>
      <c r="EA2002" s="56"/>
      <c r="EB2002" s="56"/>
      <c r="EC2002" s="56"/>
      <c r="ED2002" s="56"/>
      <c r="EE2002" s="56"/>
      <c r="EF2002" s="56"/>
      <c r="EG2002" s="56"/>
      <c r="EH2002" s="18"/>
      <c r="EI2002" s="18">
        <f t="array" ref="EI2002">IF(SUMPRODUCT(--(DO2002:DS2002&lt;&gt;""))=0, 0,1)</f>
        <v>0</v>
      </c>
      <c r="EJ2002" s="18">
        <f t="array" ref="EJ2002">IF(SUMPRODUCT(--(DT2002:EG2002&lt;&gt;""))=0, 0,1)</f>
        <v>1</v>
      </c>
      <c r="EK2002" s="18" cm="1">
        <f t="array" ref="EK2002">IF(SUMPRODUCT(--(EC2002:EG2002&lt;&gt;""))=0, 0,1)</f>
        <v>0</v>
      </c>
      <c r="EL2002" s="18">
        <f t="array" ref="EL2002">IF(SUMPRODUCT(--(EE2002:EG2002&lt;&gt;""))=0, 0,1)</f>
        <v>0</v>
      </c>
      <c r="EM2002" s="18">
        <f t="shared" si="424"/>
        <v>0</v>
      </c>
      <c r="EN2002" s="18" t="str">
        <f t="shared" si="425"/>
        <v>NA</v>
      </c>
      <c r="EO2002" s="18">
        <f t="shared" si="426"/>
        <v>0</v>
      </c>
      <c r="EP2002" s="18" t="str">
        <f t="shared" si="427"/>
        <v>NA</v>
      </c>
      <c r="EQ2002" s="18" t="str">
        <f t="shared" si="422"/>
        <v>NA</v>
      </c>
      <c r="ER2002" s="18" t="s">
        <v>2081</v>
      </c>
      <c r="ES2002" s="59">
        <v>43970</v>
      </c>
      <c r="ET2002" s="18"/>
      <c r="EU2002" s="18"/>
    </row>
    <row r="2003" spans="1:151" s="1" customFormat="1" ht="15.75" customHeight="1" x14ac:dyDescent="0.2">
      <c r="A2003" s="5" t="s">
        <v>2387</v>
      </c>
      <c r="B2003" s="24" t="s">
        <v>2374</v>
      </c>
      <c r="C2003" s="56">
        <v>3</v>
      </c>
      <c r="D2003" s="18" t="s">
        <v>2743</v>
      </c>
      <c r="E2003" s="18" t="s">
        <v>2968</v>
      </c>
      <c r="F2003" s="18" t="s">
        <v>3010</v>
      </c>
      <c r="G2003" s="18" t="s">
        <v>467</v>
      </c>
      <c r="H2003" s="18" t="s">
        <v>468</v>
      </c>
      <c r="I2003" s="18" t="s">
        <v>552</v>
      </c>
      <c r="J2003" s="18" t="s">
        <v>2375</v>
      </c>
      <c r="K2003" s="18" t="s">
        <v>257</v>
      </c>
      <c r="L2003" s="18" t="s">
        <v>257</v>
      </c>
      <c r="M2003" s="18" t="s">
        <v>253</v>
      </c>
      <c r="N2003" s="56">
        <v>74</v>
      </c>
      <c r="O2003" s="18" t="s">
        <v>2177</v>
      </c>
      <c r="P2003" s="18" t="s">
        <v>2128</v>
      </c>
      <c r="Q2003" s="18" t="s">
        <v>254</v>
      </c>
      <c r="R2003" s="18" t="s">
        <v>2376</v>
      </c>
      <c r="S2003" s="18" t="s">
        <v>595</v>
      </c>
      <c r="T2003" s="26" t="s">
        <v>257</v>
      </c>
      <c r="U2003" s="26" t="s">
        <v>257</v>
      </c>
      <c r="V2003" s="26" t="s">
        <v>257</v>
      </c>
      <c r="W2003" s="26" t="s">
        <v>257</v>
      </c>
      <c r="X2003" s="18" t="s">
        <v>2390</v>
      </c>
      <c r="Y2003" s="18">
        <v>64</v>
      </c>
      <c r="Z2003" s="18" t="s">
        <v>2378</v>
      </c>
      <c r="AA2003" s="18" t="s">
        <v>257</v>
      </c>
      <c r="AB2003" s="57">
        <f t="shared" si="423"/>
        <v>64</v>
      </c>
      <c r="AC2003" s="18" t="s">
        <v>595</v>
      </c>
      <c r="AD2003" s="18">
        <v>0</v>
      </c>
      <c r="AE2003" s="18" t="s">
        <v>595</v>
      </c>
      <c r="AF2003" s="18">
        <v>0</v>
      </c>
      <c r="AG2003" s="18">
        <v>0</v>
      </c>
      <c r="AH2003" s="18" t="s">
        <v>595</v>
      </c>
      <c r="AI2003" s="18">
        <v>0.125</v>
      </c>
      <c r="AJ2003" s="18" t="s">
        <v>522</v>
      </c>
      <c r="AK2003" s="18">
        <v>0.125</v>
      </c>
      <c r="AL2003" s="18"/>
      <c r="AM2003" s="18" t="s">
        <v>2039</v>
      </c>
      <c r="AN2003" s="18">
        <v>71.280991740000005</v>
      </c>
      <c r="AO2003" s="18" t="s">
        <v>2262</v>
      </c>
      <c r="AP2003" s="18" t="s">
        <v>479</v>
      </c>
      <c r="AQ2003" s="18">
        <v>5</v>
      </c>
      <c r="AR2003" s="18" t="s">
        <v>2379</v>
      </c>
      <c r="AS2003" s="18" t="s">
        <v>595</v>
      </c>
      <c r="AT2003" s="18">
        <v>76.446280999999999</v>
      </c>
      <c r="AU2003" s="18">
        <v>5.1652892599999998</v>
      </c>
      <c r="AV2003" s="18">
        <v>5.1652892599999998</v>
      </c>
      <c r="AW2003" s="18" t="s">
        <v>557</v>
      </c>
      <c r="AX2003" s="18">
        <v>3</v>
      </c>
      <c r="AY2003" s="18" t="s">
        <v>2264</v>
      </c>
      <c r="AZ2003" s="18" t="s">
        <v>257</v>
      </c>
      <c r="BA2003" s="18" t="s">
        <v>257</v>
      </c>
      <c r="BB2003" s="18" t="s">
        <v>2389</v>
      </c>
      <c r="BC2003" s="18"/>
      <c r="BD2003" s="18"/>
      <c r="BE2003" s="18"/>
      <c r="BF2003" s="18"/>
      <c r="BG2003" s="18"/>
      <c r="BH2003" s="18"/>
      <c r="BI2003" s="18"/>
      <c r="BJ2003" s="18"/>
      <c r="BK2003" s="18"/>
      <c r="BL2003" s="18"/>
      <c r="BM2003" s="18"/>
      <c r="BN2003" s="18"/>
      <c r="BO2003" s="18"/>
      <c r="BP2003" s="18"/>
      <c r="BQ2003" s="18"/>
      <c r="BR2003" s="18"/>
      <c r="BS2003" s="18"/>
      <c r="BT2003" s="18"/>
      <c r="BU2003" s="18"/>
      <c r="BV2003" s="18"/>
      <c r="BW2003" s="18"/>
      <c r="BX2003" s="18"/>
      <c r="BY2003" s="18"/>
      <c r="BZ2003" s="18"/>
      <c r="CA2003" s="18"/>
      <c r="CB2003" s="18"/>
      <c r="CC2003" s="18"/>
      <c r="CD2003" s="18"/>
      <c r="CE2003" s="18"/>
      <c r="CF2003" s="18"/>
      <c r="CG2003" s="18"/>
      <c r="CH2003" s="18"/>
      <c r="CI2003" s="18"/>
      <c r="CJ2003" s="18"/>
      <c r="CK2003" s="18"/>
      <c r="CL2003" s="18"/>
      <c r="CM2003" s="18"/>
      <c r="CN2003" s="18"/>
      <c r="CO2003" s="18"/>
      <c r="CP2003" s="18"/>
      <c r="CQ2003" s="18"/>
      <c r="CR2003" s="18"/>
      <c r="CS2003" s="18"/>
      <c r="CT2003" s="18"/>
      <c r="CU2003" s="18"/>
      <c r="CV2003" s="18"/>
      <c r="CW2003" s="18"/>
      <c r="CX2003" s="18"/>
      <c r="CY2003" s="18"/>
      <c r="CZ2003" s="18"/>
      <c r="DA2003" s="18"/>
      <c r="DB2003" s="18"/>
      <c r="DC2003" s="18"/>
      <c r="DD2003" s="18"/>
      <c r="DE2003" s="18"/>
      <c r="DF2003" s="18"/>
      <c r="DG2003" s="18"/>
      <c r="DH2003" s="18"/>
      <c r="DI2003" s="18"/>
      <c r="DJ2003" s="18"/>
      <c r="DK2003" s="18"/>
      <c r="DL2003" s="18"/>
      <c r="DM2003" s="18"/>
      <c r="DN2003" s="18"/>
      <c r="DO2003" s="56"/>
      <c r="DP2003" s="56"/>
      <c r="DQ2003" s="56"/>
      <c r="DR2003" s="56"/>
      <c r="DS2003" s="56"/>
      <c r="DT2003" s="56"/>
      <c r="DU2003" s="56"/>
      <c r="DV2003" s="56"/>
      <c r="DW2003" s="56"/>
      <c r="DX2003" s="56">
        <v>0</v>
      </c>
      <c r="DY2003" s="56"/>
      <c r="DZ2003" s="56"/>
      <c r="EA2003" s="56"/>
      <c r="EB2003" s="56"/>
      <c r="EC2003" s="56"/>
      <c r="ED2003" s="56"/>
      <c r="EE2003" s="56"/>
      <c r="EF2003" s="56"/>
      <c r="EG2003" s="56"/>
      <c r="EH2003" s="18"/>
      <c r="EI2003" s="18">
        <f t="array" ref="EI2003">IF(SUMPRODUCT(--(DO2003:DS2003&lt;&gt;""))=0, 0,1)</f>
        <v>0</v>
      </c>
      <c r="EJ2003" s="18">
        <f t="array" ref="EJ2003">IF(SUMPRODUCT(--(DT2003:EG2003&lt;&gt;""))=0, 0,1)</f>
        <v>1</v>
      </c>
      <c r="EK2003" s="18" cm="1">
        <f t="array" ref="EK2003">IF(SUMPRODUCT(--(EC2003:EG2003&lt;&gt;""))=0, 0,1)</f>
        <v>0</v>
      </c>
      <c r="EL2003" s="18">
        <f t="array" ref="EL2003">IF(SUMPRODUCT(--(EE2003:EG2003&lt;&gt;""))=0, 0,1)</f>
        <v>0</v>
      </c>
      <c r="EM2003" s="18">
        <f t="shared" si="424"/>
        <v>0</v>
      </c>
      <c r="EN2003" s="18" t="str">
        <f t="shared" si="425"/>
        <v>NA</v>
      </c>
      <c r="EO2003" s="18">
        <f t="shared" si="426"/>
        <v>0</v>
      </c>
      <c r="EP2003" s="18" t="str">
        <f t="shared" si="427"/>
        <v>NA</v>
      </c>
      <c r="EQ2003" s="18" t="str">
        <f t="shared" si="422"/>
        <v>NA</v>
      </c>
      <c r="ER2003" s="18" t="s">
        <v>2081</v>
      </c>
      <c r="ES2003" s="59">
        <v>43970</v>
      </c>
      <c r="ET2003" s="18"/>
      <c r="EU2003" s="18"/>
    </row>
    <row r="2004" spans="1:151" s="1" customFormat="1" ht="15.75" customHeight="1" x14ac:dyDescent="0.2">
      <c r="A2004" s="5" t="s">
        <v>2387</v>
      </c>
      <c r="B2004" s="24" t="s">
        <v>2374</v>
      </c>
      <c r="C2004" s="56">
        <v>3</v>
      </c>
      <c r="D2004" s="18" t="s">
        <v>2744</v>
      </c>
      <c r="E2004" s="18" t="s">
        <v>2968</v>
      </c>
      <c r="F2004" s="18" t="s">
        <v>3010</v>
      </c>
      <c r="G2004" s="18" t="s">
        <v>467</v>
      </c>
      <c r="H2004" s="18" t="s">
        <v>468</v>
      </c>
      <c r="I2004" s="18" t="s">
        <v>552</v>
      </c>
      <c r="J2004" s="18" t="s">
        <v>2375</v>
      </c>
      <c r="K2004" s="18" t="s">
        <v>257</v>
      </c>
      <c r="L2004" s="18" t="s">
        <v>257</v>
      </c>
      <c r="M2004" s="18" t="s">
        <v>253</v>
      </c>
      <c r="N2004" s="56">
        <v>74</v>
      </c>
      <c r="O2004" s="18" t="s">
        <v>2177</v>
      </c>
      <c r="P2004" s="18" t="s">
        <v>2128</v>
      </c>
      <c r="Q2004" s="18" t="s">
        <v>254</v>
      </c>
      <c r="R2004" s="18" t="s">
        <v>2376</v>
      </c>
      <c r="S2004" s="18" t="s">
        <v>595</v>
      </c>
      <c r="T2004" s="26" t="s">
        <v>257</v>
      </c>
      <c r="U2004" s="26" t="s">
        <v>257</v>
      </c>
      <c r="V2004" s="26" t="s">
        <v>257</v>
      </c>
      <c r="W2004" s="26" t="s">
        <v>257</v>
      </c>
      <c r="X2004" s="18" t="s">
        <v>2390</v>
      </c>
      <c r="Y2004" s="18">
        <v>128</v>
      </c>
      <c r="Z2004" s="18" t="s">
        <v>2378</v>
      </c>
      <c r="AA2004" s="18" t="s">
        <v>257</v>
      </c>
      <c r="AB2004" s="57">
        <f t="shared" si="423"/>
        <v>128</v>
      </c>
      <c r="AC2004" s="18" t="s">
        <v>595</v>
      </c>
      <c r="AD2004" s="18">
        <v>0</v>
      </c>
      <c r="AE2004" s="18" t="s">
        <v>595</v>
      </c>
      <c r="AF2004" s="18">
        <v>0</v>
      </c>
      <c r="AG2004" s="18">
        <v>0</v>
      </c>
      <c r="AH2004" s="18" t="s">
        <v>595</v>
      </c>
      <c r="AI2004" s="18">
        <v>0.125</v>
      </c>
      <c r="AJ2004" s="18" t="s">
        <v>522</v>
      </c>
      <c r="AK2004" s="18">
        <v>0.125</v>
      </c>
      <c r="AL2004" s="18"/>
      <c r="AM2004" s="18" t="s">
        <v>2039</v>
      </c>
      <c r="AN2004" s="18">
        <v>72.7272727</v>
      </c>
      <c r="AO2004" s="18" t="s">
        <v>2262</v>
      </c>
      <c r="AP2004" s="18" t="s">
        <v>479</v>
      </c>
      <c r="AQ2004" s="18">
        <v>5</v>
      </c>
      <c r="AR2004" s="18" t="s">
        <v>2379</v>
      </c>
      <c r="AS2004" s="18" t="s">
        <v>595</v>
      </c>
      <c r="AT2004" s="18">
        <v>74.173553699999999</v>
      </c>
      <c r="AU2004" s="18">
        <v>1.4462809999999999</v>
      </c>
      <c r="AV2004" s="18">
        <v>1.4462809999999999</v>
      </c>
      <c r="AW2004" s="18" t="s">
        <v>557</v>
      </c>
      <c r="AX2004" s="18">
        <v>3</v>
      </c>
      <c r="AY2004" s="18" t="s">
        <v>2264</v>
      </c>
      <c r="AZ2004" s="18" t="s">
        <v>257</v>
      </c>
      <c r="BA2004" s="18" t="s">
        <v>257</v>
      </c>
      <c r="BB2004" s="18" t="s">
        <v>2389</v>
      </c>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56"/>
      <c r="DP2004" s="56"/>
      <c r="DQ2004" s="56"/>
      <c r="DR2004" s="56"/>
      <c r="DS2004" s="56"/>
      <c r="DT2004" s="56"/>
      <c r="DU2004" s="56"/>
      <c r="DV2004" s="56"/>
      <c r="DW2004" s="56"/>
      <c r="DX2004" s="56">
        <v>0</v>
      </c>
      <c r="DY2004" s="56"/>
      <c r="DZ2004" s="56"/>
      <c r="EA2004" s="56"/>
      <c r="EB2004" s="56"/>
      <c r="EC2004" s="56"/>
      <c r="ED2004" s="56"/>
      <c r="EE2004" s="56"/>
      <c r="EF2004" s="56"/>
      <c r="EG2004" s="56"/>
      <c r="EH2004" s="18"/>
      <c r="EI2004" s="18">
        <f t="array" ref="EI2004">IF(SUMPRODUCT(--(DO2004:DS2004&lt;&gt;""))=0, 0,1)</f>
        <v>0</v>
      </c>
      <c r="EJ2004" s="18">
        <f t="array" ref="EJ2004">IF(SUMPRODUCT(--(DT2004:EG2004&lt;&gt;""))=0, 0,1)</f>
        <v>1</v>
      </c>
      <c r="EK2004" s="18" cm="1">
        <f t="array" ref="EK2004">IF(SUMPRODUCT(--(EC2004:EG2004&lt;&gt;""))=0, 0,1)</f>
        <v>0</v>
      </c>
      <c r="EL2004" s="18">
        <f t="array" ref="EL2004">IF(SUMPRODUCT(--(EE2004:EG2004&lt;&gt;""))=0, 0,1)</f>
        <v>0</v>
      </c>
      <c r="EM2004" s="18">
        <f t="shared" si="424"/>
        <v>0</v>
      </c>
      <c r="EN2004" s="18" t="str">
        <f t="shared" si="425"/>
        <v>NA</v>
      </c>
      <c r="EO2004" s="18">
        <f t="shared" si="426"/>
        <v>0</v>
      </c>
      <c r="EP2004" s="18" t="str">
        <f t="shared" si="427"/>
        <v>NA</v>
      </c>
      <c r="EQ2004" s="18" t="str">
        <f t="shared" si="422"/>
        <v>NA</v>
      </c>
      <c r="ER2004" s="18" t="s">
        <v>2081</v>
      </c>
      <c r="ES2004" s="59">
        <v>43970</v>
      </c>
      <c r="ET2004" s="18"/>
      <c r="EU2004" s="18"/>
    </row>
    <row r="2005" spans="1:151" s="1" customFormat="1" ht="15.75" customHeight="1" x14ac:dyDescent="0.2">
      <c r="A2005" s="5" t="s">
        <v>2387</v>
      </c>
      <c r="B2005" s="24" t="s">
        <v>2374</v>
      </c>
      <c r="C2005" s="56">
        <v>3</v>
      </c>
      <c r="D2005" s="18" t="s">
        <v>2745</v>
      </c>
      <c r="E2005" s="18" t="s">
        <v>2968</v>
      </c>
      <c r="F2005" s="18" t="s">
        <v>3010</v>
      </c>
      <c r="G2005" s="18" t="s">
        <v>467</v>
      </c>
      <c r="H2005" s="18" t="s">
        <v>468</v>
      </c>
      <c r="I2005" s="18" t="s">
        <v>552</v>
      </c>
      <c r="J2005" s="18" t="s">
        <v>2375</v>
      </c>
      <c r="K2005" s="18" t="s">
        <v>257</v>
      </c>
      <c r="L2005" s="18" t="s">
        <v>257</v>
      </c>
      <c r="M2005" s="18" t="s">
        <v>253</v>
      </c>
      <c r="N2005" s="56">
        <v>74</v>
      </c>
      <c r="O2005" s="18" t="s">
        <v>2177</v>
      </c>
      <c r="P2005" s="18" t="s">
        <v>2128</v>
      </c>
      <c r="Q2005" s="18" t="s">
        <v>254</v>
      </c>
      <c r="R2005" s="18" t="s">
        <v>2376</v>
      </c>
      <c r="S2005" s="18" t="s">
        <v>595</v>
      </c>
      <c r="T2005" s="26" t="s">
        <v>257</v>
      </c>
      <c r="U2005" s="26" t="s">
        <v>257</v>
      </c>
      <c r="V2005" s="26" t="s">
        <v>257</v>
      </c>
      <c r="W2005" s="26" t="s">
        <v>257</v>
      </c>
      <c r="X2005" s="18" t="s">
        <v>2390</v>
      </c>
      <c r="Y2005" s="18">
        <v>256</v>
      </c>
      <c r="Z2005" s="18" t="s">
        <v>2378</v>
      </c>
      <c r="AA2005" s="18" t="s">
        <v>257</v>
      </c>
      <c r="AB2005" s="57">
        <f t="shared" si="423"/>
        <v>256</v>
      </c>
      <c r="AC2005" s="18" t="s">
        <v>595</v>
      </c>
      <c r="AD2005" s="18">
        <v>0</v>
      </c>
      <c r="AE2005" s="18" t="s">
        <v>595</v>
      </c>
      <c r="AF2005" s="18">
        <v>0</v>
      </c>
      <c r="AG2005" s="18">
        <v>0</v>
      </c>
      <c r="AH2005" s="18" t="s">
        <v>595</v>
      </c>
      <c r="AI2005" s="18">
        <v>0.125</v>
      </c>
      <c r="AJ2005" s="18" t="s">
        <v>522</v>
      </c>
      <c r="AK2005" s="18">
        <v>0.125</v>
      </c>
      <c r="AL2005" s="18"/>
      <c r="AM2005" s="18" t="s">
        <v>2039</v>
      </c>
      <c r="AN2005" s="18">
        <v>75.826446300000001</v>
      </c>
      <c r="AO2005" s="18" t="s">
        <v>2262</v>
      </c>
      <c r="AP2005" s="18" t="s">
        <v>479</v>
      </c>
      <c r="AQ2005" s="18">
        <v>5</v>
      </c>
      <c r="AR2005" s="18" t="s">
        <v>2379</v>
      </c>
      <c r="AS2005" s="18" t="s">
        <v>595</v>
      </c>
      <c r="AT2005" s="18">
        <v>78.099173550000003</v>
      </c>
      <c r="AU2005" s="18">
        <v>2.27272725</v>
      </c>
      <c r="AV2005" s="18">
        <v>2.27272725</v>
      </c>
      <c r="AW2005" s="18" t="s">
        <v>557</v>
      </c>
      <c r="AX2005" s="18">
        <v>3</v>
      </c>
      <c r="AY2005" s="18" t="s">
        <v>2264</v>
      </c>
      <c r="AZ2005" s="18" t="s">
        <v>257</v>
      </c>
      <c r="BA2005" s="18" t="s">
        <v>257</v>
      </c>
      <c r="BB2005" s="18" t="s">
        <v>2389</v>
      </c>
      <c r="BC2005" s="18"/>
      <c r="BD2005" s="18"/>
      <c r="BE2005" s="18"/>
      <c r="BF2005" s="18"/>
      <c r="BG2005" s="18"/>
      <c r="BH2005" s="18"/>
      <c r="BI2005" s="18"/>
      <c r="BJ2005" s="18"/>
      <c r="BK2005" s="18"/>
      <c r="BL2005" s="18"/>
      <c r="BM2005" s="18"/>
      <c r="BN2005" s="18"/>
      <c r="BO2005" s="18"/>
      <c r="BP2005" s="18"/>
      <c r="BQ2005" s="18"/>
      <c r="BR2005" s="18"/>
      <c r="BS2005" s="18"/>
      <c r="BT2005" s="18"/>
      <c r="BU2005" s="18"/>
      <c r="BV2005" s="18"/>
      <c r="BW2005" s="18"/>
      <c r="BX2005" s="18"/>
      <c r="BY2005" s="18"/>
      <c r="BZ2005" s="18"/>
      <c r="CA2005" s="18"/>
      <c r="CB2005" s="18"/>
      <c r="CC2005" s="18"/>
      <c r="CD2005" s="18"/>
      <c r="CE2005" s="18"/>
      <c r="CF2005" s="18"/>
      <c r="CG2005" s="18"/>
      <c r="CH2005" s="18"/>
      <c r="CI2005" s="18"/>
      <c r="CJ2005" s="18"/>
      <c r="CK2005" s="18"/>
      <c r="CL2005" s="18"/>
      <c r="CM2005" s="18"/>
      <c r="CN2005" s="18"/>
      <c r="CO2005" s="18"/>
      <c r="CP2005" s="18"/>
      <c r="CQ2005" s="18"/>
      <c r="CR2005" s="18"/>
      <c r="CS2005" s="18"/>
      <c r="CT2005" s="18"/>
      <c r="CU2005" s="18"/>
      <c r="CV2005" s="18"/>
      <c r="CW2005" s="18"/>
      <c r="CX2005" s="18"/>
      <c r="CY2005" s="18"/>
      <c r="CZ2005" s="18"/>
      <c r="DA2005" s="18"/>
      <c r="DB2005" s="18"/>
      <c r="DC2005" s="18"/>
      <c r="DD2005" s="18"/>
      <c r="DE2005" s="18"/>
      <c r="DF2005" s="18"/>
      <c r="DG2005" s="18"/>
      <c r="DH2005" s="18"/>
      <c r="DI2005" s="18"/>
      <c r="DJ2005" s="18"/>
      <c r="DK2005" s="18"/>
      <c r="DL2005" s="18"/>
      <c r="DM2005" s="18"/>
      <c r="DN2005" s="18"/>
      <c r="DO2005" s="56"/>
      <c r="DP2005" s="56"/>
      <c r="DQ2005" s="56"/>
      <c r="DR2005" s="56"/>
      <c r="DS2005" s="56"/>
      <c r="DT2005" s="56"/>
      <c r="DU2005" s="56"/>
      <c r="DV2005" s="56"/>
      <c r="DW2005" s="56"/>
      <c r="DX2005" s="56">
        <v>0</v>
      </c>
      <c r="DY2005" s="56"/>
      <c r="DZ2005" s="56"/>
      <c r="EA2005" s="56"/>
      <c r="EB2005" s="56"/>
      <c r="EC2005" s="56"/>
      <c r="ED2005" s="56"/>
      <c r="EE2005" s="56"/>
      <c r="EF2005" s="56"/>
      <c r="EG2005" s="56"/>
      <c r="EH2005" s="18"/>
      <c r="EI2005" s="18">
        <f t="array" ref="EI2005">IF(SUMPRODUCT(--(DO2005:DS2005&lt;&gt;""))=0, 0,1)</f>
        <v>0</v>
      </c>
      <c r="EJ2005" s="18">
        <f t="array" ref="EJ2005">IF(SUMPRODUCT(--(DT2005:EG2005&lt;&gt;""))=0, 0,1)</f>
        <v>1</v>
      </c>
      <c r="EK2005" s="18" cm="1">
        <f t="array" ref="EK2005">IF(SUMPRODUCT(--(EC2005:EG2005&lt;&gt;""))=0, 0,1)</f>
        <v>0</v>
      </c>
      <c r="EL2005" s="18">
        <f t="array" ref="EL2005">IF(SUMPRODUCT(--(EE2005:EG2005&lt;&gt;""))=0, 0,1)</f>
        <v>0</v>
      </c>
      <c r="EM2005" s="18">
        <f t="shared" si="424"/>
        <v>0</v>
      </c>
      <c r="EN2005" s="18" t="str">
        <f t="shared" si="425"/>
        <v>NA</v>
      </c>
      <c r="EO2005" s="18">
        <f t="shared" si="426"/>
        <v>0</v>
      </c>
      <c r="EP2005" s="18" t="str">
        <f t="shared" si="427"/>
        <v>NA</v>
      </c>
      <c r="EQ2005" s="18" t="str">
        <f t="shared" si="422"/>
        <v>NA</v>
      </c>
      <c r="ER2005" s="18" t="s">
        <v>2081</v>
      </c>
      <c r="ES2005" s="59">
        <v>43970</v>
      </c>
      <c r="ET2005" s="18"/>
      <c r="EU2005" s="18"/>
    </row>
    <row r="2006" spans="1:151" s="1" customFormat="1" ht="15.75" customHeight="1" x14ac:dyDescent="0.2">
      <c r="A2006" s="5" t="s">
        <v>2387</v>
      </c>
      <c r="B2006" s="24" t="s">
        <v>2374</v>
      </c>
      <c r="C2006" s="56">
        <v>3</v>
      </c>
      <c r="D2006" s="18" t="s">
        <v>2746</v>
      </c>
      <c r="E2006" s="18" t="s">
        <v>2968</v>
      </c>
      <c r="F2006" s="18" t="s">
        <v>3010</v>
      </c>
      <c r="G2006" s="18" t="s">
        <v>467</v>
      </c>
      <c r="H2006" s="18" t="s">
        <v>468</v>
      </c>
      <c r="I2006" s="18" t="s">
        <v>552</v>
      </c>
      <c r="J2006" s="18" t="s">
        <v>2375</v>
      </c>
      <c r="K2006" s="18" t="s">
        <v>257</v>
      </c>
      <c r="L2006" s="18" t="s">
        <v>257</v>
      </c>
      <c r="M2006" s="18" t="s">
        <v>253</v>
      </c>
      <c r="N2006" s="56">
        <v>74</v>
      </c>
      <c r="O2006" s="18" t="s">
        <v>2177</v>
      </c>
      <c r="P2006" s="18" t="s">
        <v>2128</v>
      </c>
      <c r="Q2006" s="18" t="s">
        <v>254</v>
      </c>
      <c r="R2006" s="18" t="s">
        <v>2376</v>
      </c>
      <c r="S2006" s="18" t="s">
        <v>595</v>
      </c>
      <c r="T2006" s="26" t="s">
        <v>257</v>
      </c>
      <c r="U2006" s="26" t="s">
        <v>257</v>
      </c>
      <c r="V2006" s="26" t="s">
        <v>257</v>
      </c>
      <c r="W2006" s="26" t="s">
        <v>257</v>
      </c>
      <c r="X2006" s="18" t="s">
        <v>2390</v>
      </c>
      <c r="Y2006" s="18">
        <v>512</v>
      </c>
      <c r="Z2006" s="18" t="s">
        <v>2378</v>
      </c>
      <c r="AA2006" s="18" t="s">
        <v>257</v>
      </c>
      <c r="AB2006" s="57">
        <f t="shared" si="423"/>
        <v>512</v>
      </c>
      <c r="AC2006" s="18" t="s">
        <v>595</v>
      </c>
      <c r="AD2006" s="18">
        <v>0</v>
      </c>
      <c r="AE2006" s="18" t="s">
        <v>595</v>
      </c>
      <c r="AF2006" s="18">
        <v>0</v>
      </c>
      <c r="AG2006" s="18">
        <v>0</v>
      </c>
      <c r="AH2006" s="18" t="s">
        <v>595</v>
      </c>
      <c r="AI2006" s="18">
        <v>0.125</v>
      </c>
      <c r="AJ2006" s="18" t="s">
        <v>522</v>
      </c>
      <c r="AK2006" s="18">
        <v>0.125</v>
      </c>
      <c r="AL2006" s="18"/>
      <c r="AM2006" s="18" t="s">
        <v>2039</v>
      </c>
      <c r="AN2006" s="18">
        <v>75.826446300000001</v>
      </c>
      <c r="AO2006" s="18" t="s">
        <v>2262</v>
      </c>
      <c r="AP2006" s="18" t="s">
        <v>479</v>
      </c>
      <c r="AQ2006" s="18">
        <v>5</v>
      </c>
      <c r="AR2006" s="18" t="s">
        <v>2379</v>
      </c>
      <c r="AS2006" s="18" t="s">
        <v>595</v>
      </c>
      <c r="AT2006" s="18">
        <v>79.545454500000005</v>
      </c>
      <c r="AU2006" s="18">
        <v>3.7190082000000002</v>
      </c>
      <c r="AV2006" s="18">
        <v>3.7190082000000002</v>
      </c>
      <c r="AW2006" s="18" t="s">
        <v>557</v>
      </c>
      <c r="AX2006" s="18">
        <v>3</v>
      </c>
      <c r="AY2006" s="18" t="s">
        <v>2264</v>
      </c>
      <c r="AZ2006" s="18" t="s">
        <v>257</v>
      </c>
      <c r="BA2006" s="18" t="s">
        <v>257</v>
      </c>
      <c r="BB2006" s="18" t="s">
        <v>2389</v>
      </c>
      <c r="BC2006" s="18"/>
      <c r="BD2006" s="18"/>
      <c r="BE2006" s="18"/>
      <c r="BF2006" s="18"/>
      <c r="BG2006" s="18"/>
      <c r="BH2006" s="18"/>
      <c r="BI2006" s="18"/>
      <c r="BJ2006" s="18"/>
      <c r="BK2006" s="18"/>
      <c r="BL2006" s="18"/>
      <c r="BM2006" s="18"/>
      <c r="BN2006" s="18"/>
      <c r="BO2006" s="18"/>
      <c r="BP2006" s="18"/>
      <c r="BQ2006" s="18"/>
      <c r="BR2006" s="18"/>
      <c r="BS2006" s="18"/>
      <c r="BT2006" s="18"/>
      <c r="BU2006" s="18"/>
      <c r="BV2006" s="18"/>
      <c r="BW2006" s="18"/>
      <c r="BX2006" s="18"/>
      <c r="BY2006" s="18"/>
      <c r="BZ2006" s="18"/>
      <c r="CA2006" s="18"/>
      <c r="CB2006" s="18"/>
      <c r="CC2006" s="18"/>
      <c r="CD2006" s="18"/>
      <c r="CE2006" s="18"/>
      <c r="CF2006" s="18"/>
      <c r="CG2006" s="18"/>
      <c r="CH2006" s="18"/>
      <c r="CI2006" s="18"/>
      <c r="CJ2006" s="18"/>
      <c r="CK2006" s="18"/>
      <c r="CL2006" s="18"/>
      <c r="CM2006" s="18"/>
      <c r="CN2006" s="18"/>
      <c r="CO2006" s="18"/>
      <c r="CP2006" s="18"/>
      <c r="CQ2006" s="18"/>
      <c r="CR2006" s="18"/>
      <c r="CS2006" s="18"/>
      <c r="CT2006" s="18"/>
      <c r="CU2006" s="18"/>
      <c r="CV2006" s="18"/>
      <c r="CW2006" s="18"/>
      <c r="CX2006" s="18"/>
      <c r="CY2006" s="18"/>
      <c r="CZ2006" s="18"/>
      <c r="DA2006" s="18"/>
      <c r="DB2006" s="18"/>
      <c r="DC2006" s="18"/>
      <c r="DD2006" s="18"/>
      <c r="DE2006" s="18"/>
      <c r="DF2006" s="18"/>
      <c r="DG2006" s="18"/>
      <c r="DH2006" s="18"/>
      <c r="DI2006" s="18"/>
      <c r="DJ2006" s="18"/>
      <c r="DK2006" s="18"/>
      <c r="DL2006" s="18"/>
      <c r="DM2006" s="18"/>
      <c r="DN2006" s="18"/>
      <c r="DO2006" s="56"/>
      <c r="DP2006" s="56"/>
      <c r="DQ2006" s="56"/>
      <c r="DR2006" s="56"/>
      <c r="DS2006" s="56"/>
      <c r="DT2006" s="56"/>
      <c r="DU2006" s="56"/>
      <c r="DV2006" s="56"/>
      <c r="DW2006" s="56"/>
      <c r="DX2006" s="56">
        <v>0</v>
      </c>
      <c r="DY2006" s="56"/>
      <c r="DZ2006" s="56"/>
      <c r="EA2006" s="56"/>
      <c r="EB2006" s="56"/>
      <c r="EC2006" s="56"/>
      <c r="ED2006" s="56"/>
      <c r="EE2006" s="56"/>
      <c r="EF2006" s="56"/>
      <c r="EG2006" s="56"/>
      <c r="EH2006" s="18"/>
      <c r="EI2006" s="18">
        <f t="array" ref="EI2006">IF(SUMPRODUCT(--(DO2006:DS2006&lt;&gt;""))=0, 0,1)</f>
        <v>0</v>
      </c>
      <c r="EJ2006" s="18">
        <f t="array" ref="EJ2006">IF(SUMPRODUCT(--(DT2006:EG2006&lt;&gt;""))=0, 0,1)</f>
        <v>1</v>
      </c>
      <c r="EK2006" s="18" cm="1">
        <f t="array" ref="EK2006">IF(SUMPRODUCT(--(EC2006:EG2006&lt;&gt;""))=0, 0,1)</f>
        <v>0</v>
      </c>
      <c r="EL2006" s="18">
        <f t="array" ref="EL2006">IF(SUMPRODUCT(--(EE2006:EG2006&lt;&gt;""))=0, 0,1)</f>
        <v>0</v>
      </c>
      <c r="EM2006" s="18">
        <f t="shared" si="424"/>
        <v>0</v>
      </c>
      <c r="EN2006" s="18" t="str">
        <f t="shared" si="425"/>
        <v>NA</v>
      </c>
      <c r="EO2006" s="18">
        <f t="shared" si="426"/>
        <v>0</v>
      </c>
      <c r="EP2006" s="18" t="str">
        <f t="shared" si="427"/>
        <v>NA</v>
      </c>
      <c r="EQ2006" s="18" t="str">
        <f t="shared" si="422"/>
        <v>NA</v>
      </c>
      <c r="ER2006" s="18" t="s">
        <v>2081</v>
      </c>
      <c r="ES2006" s="59">
        <v>43970</v>
      </c>
      <c r="ET2006" s="18"/>
      <c r="EU2006" s="18"/>
    </row>
    <row r="2007" spans="1:151" s="1" customFormat="1" ht="15.75" customHeight="1" x14ac:dyDescent="0.2">
      <c r="A2007" s="5" t="s">
        <v>2387</v>
      </c>
      <c r="B2007" s="24" t="s">
        <v>2374</v>
      </c>
      <c r="C2007" s="56">
        <v>3</v>
      </c>
      <c r="D2007" s="18" t="s">
        <v>2747</v>
      </c>
      <c r="E2007" s="18" t="s">
        <v>2968</v>
      </c>
      <c r="F2007" s="18" t="s">
        <v>3010</v>
      </c>
      <c r="G2007" s="18" t="s">
        <v>467</v>
      </c>
      <c r="H2007" s="18" t="s">
        <v>468</v>
      </c>
      <c r="I2007" s="18" t="s">
        <v>552</v>
      </c>
      <c r="J2007" s="18" t="s">
        <v>2375</v>
      </c>
      <c r="K2007" s="18" t="s">
        <v>257</v>
      </c>
      <c r="L2007" s="18" t="s">
        <v>257</v>
      </c>
      <c r="M2007" s="18" t="s">
        <v>253</v>
      </c>
      <c r="N2007" s="56">
        <v>74</v>
      </c>
      <c r="O2007" s="18" t="s">
        <v>2177</v>
      </c>
      <c r="P2007" s="18" t="s">
        <v>2128</v>
      </c>
      <c r="Q2007" s="18" t="s">
        <v>254</v>
      </c>
      <c r="R2007" s="18" t="s">
        <v>2376</v>
      </c>
      <c r="S2007" s="18" t="s">
        <v>595</v>
      </c>
      <c r="T2007" s="26" t="s">
        <v>257</v>
      </c>
      <c r="U2007" s="26" t="s">
        <v>257</v>
      </c>
      <c r="V2007" s="26" t="s">
        <v>257</v>
      </c>
      <c r="W2007" s="26" t="s">
        <v>257</v>
      </c>
      <c r="X2007" s="18" t="s">
        <v>2391</v>
      </c>
      <c r="Y2007" s="18">
        <v>0</v>
      </c>
      <c r="Z2007" s="18" t="s">
        <v>2378</v>
      </c>
      <c r="AA2007" s="18" t="s">
        <v>257</v>
      </c>
      <c r="AB2007" s="57">
        <f t="shared" si="423"/>
        <v>0</v>
      </c>
      <c r="AC2007" s="18" t="s">
        <v>595</v>
      </c>
      <c r="AD2007" s="18">
        <v>0</v>
      </c>
      <c r="AE2007" s="18" t="s">
        <v>595</v>
      </c>
      <c r="AF2007" s="18">
        <v>0</v>
      </c>
      <c r="AG2007" s="18">
        <v>0</v>
      </c>
      <c r="AH2007" s="18" t="s">
        <v>595</v>
      </c>
      <c r="AI2007" s="18">
        <v>0.125</v>
      </c>
      <c r="AJ2007" s="18" t="s">
        <v>522</v>
      </c>
      <c r="AK2007" s="18">
        <v>0.125</v>
      </c>
      <c r="AL2007" s="18"/>
      <c r="AM2007" s="18" t="s">
        <v>2039</v>
      </c>
      <c r="AN2007" s="18">
        <v>70.886075899999994</v>
      </c>
      <c r="AO2007" s="18" t="s">
        <v>2262</v>
      </c>
      <c r="AP2007" s="18" t="s">
        <v>479</v>
      </c>
      <c r="AQ2007" s="18">
        <v>5</v>
      </c>
      <c r="AR2007" s="18" t="s">
        <v>2379</v>
      </c>
      <c r="AS2007" s="18" t="s">
        <v>595</v>
      </c>
      <c r="AT2007" s="18">
        <v>72.995780600000003</v>
      </c>
      <c r="AU2007" s="18">
        <v>2.1097047</v>
      </c>
      <c r="AV2007" s="18">
        <v>2.1097047</v>
      </c>
      <c r="AW2007" s="18" t="s">
        <v>557</v>
      </c>
      <c r="AX2007" s="18">
        <v>3</v>
      </c>
      <c r="AY2007" s="18" t="s">
        <v>2264</v>
      </c>
      <c r="AZ2007" s="18" t="s">
        <v>257</v>
      </c>
      <c r="BA2007" s="18" t="s">
        <v>257</v>
      </c>
      <c r="BB2007" s="18" t="s">
        <v>2389</v>
      </c>
      <c r="BC2007" s="18"/>
      <c r="BD2007" s="18"/>
      <c r="BE2007" s="18"/>
      <c r="BF2007" s="18"/>
      <c r="BG2007" s="18"/>
      <c r="BH2007" s="18"/>
      <c r="BI2007" s="18"/>
      <c r="BJ2007" s="18"/>
      <c r="BK2007" s="18"/>
      <c r="BL2007" s="18"/>
      <c r="BM2007" s="18"/>
      <c r="BN2007" s="18"/>
      <c r="BO2007" s="18"/>
      <c r="BP2007" s="18"/>
      <c r="BQ2007" s="18"/>
      <c r="BR2007" s="18"/>
      <c r="BS2007" s="18"/>
      <c r="BT2007" s="18"/>
      <c r="BU2007" s="18"/>
      <c r="BV2007" s="18"/>
      <c r="BW2007" s="18"/>
      <c r="BX2007" s="18"/>
      <c r="BY2007" s="18"/>
      <c r="BZ2007" s="18"/>
      <c r="CA2007" s="18"/>
      <c r="CB2007" s="18"/>
      <c r="CC2007" s="18"/>
      <c r="CD2007" s="18"/>
      <c r="CE2007" s="18"/>
      <c r="CF2007" s="18"/>
      <c r="CG2007" s="18"/>
      <c r="CH2007" s="18"/>
      <c r="CI2007" s="18"/>
      <c r="CJ2007" s="18"/>
      <c r="CK2007" s="18"/>
      <c r="CL2007" s="18"/>
      <c r="CM2007" s="18"/>
      <c r="CN2007" s="18"/>
      <c r="CO2007" s="18"/>
      <c r="CP2007" s="18"/>
      <c r="CQ2007" s="18"/>
      <c r="CR2007" s="18"/>
      <c r="CS2007" s="18"/>
      <c r="CT2007" s="18"/>
      <c r="CU2007" s="18"/>
      <c r="CV2007" s="18"/>
      <c r="CW2007" s="18"/>
      <c r="CX2007" s="18"/>
      <c r="CY2007" s="18"/>
      <c r="CZ2007" s="18"/>
      <c r="DA2007" s="18"/>
      <c r="DB2007" s="18"/>
      <c r="DC2007" s="18"/>
      <c r="DD2007" s="18"/>
      <c r="DE2007" s="18"/>
      <c r="DF2007" s="18"/>
      <c r="DG2007" s="18"/>
      <c r="DH2007" s="18"/>
      <c r="DI2007" s="18"/>
      <c r="DJ2007" s="18"/>
      <c r="DK2007" s="18"/>
      <c r="DL2007" s="18"/>
      <c r="DM2007" s="18"/>
      <c r="DN2007" s="18"/>
      <c r="DO2007" s="56"/>
      <c r="DP2007" s="56"/>
      <c r="DQ2007" s="56"/>
      <c r="DR2007" s="56"/>
      <c r="DS2007" s="56"/>
      <c r="DT2007" s="56"/>
      <c r="DU2007" s="56"/>
      <c r="DV2007" s="56"/>
      <c r="DW2007" s="56"/>
      <c r="DX2007" s="56">
        <v>0</v>
      </c>
      <c r="DY2007" s="56"/>
      <c r="DZ2007" s="56"/>
      <c r="EA2007" s="56"/>
      <c r="EB2007" s="56"/>
      <c r="EC2007" s="56"/>
      <c r="ED2007" s="56"/>
      <c r="EE2007" s="56"/>
      <c r="EF2007" s="56"/>
      <c r="EG2007" s="56"/>
      <c r="EH2007" s="18"/>
      <c r="EI2007" s="18">
        <f t="array" ref="EI2007">IF(SUMPRODUCT(--(DO2007:DS2007&lt;&gt;""))=0, 0,1)</f>
        <v>0</v>
      </c>
      <c r="EJ2007" s="18">
        <f t="array" ref="EJ2007">IF(SUMPRODUCT(--(DT2007:EG2007&lt;&gt;""))=0, 0,1)</f>
        <v>1</v>
      </c>
      <c r="EK2007" s="18" cm="1">
        <f t="array" ref="EK2007">IF(SUMPRODUCT(--(EC2007:EG2007&lt;&gt;""))=0, 0,1)</f>
        <v>0</v>
      </c>
      <c r="EL2007" s="18">
        <f t="array" ref="EL2007">IF(SUMPRODUCT(--(EE2007:EG2007&lt;&gt;""))=0, 0,1)</f>
        <v>0</v>
      </c>
      <c r="EM2007" s="18">
        <f t="shared" si="424"/>
        <v>0</v>
      </c>
      <c r="EN2007" s="18" t="str">
        <f t="shared" si="425"/>
        <v>NA</v>
      </c>
      <c r="EO2007" s="18">
        <f t="shared" si="426"/>
        <v>0</v>
      </c>
      <c r="EP2007" s="18" t="str">
        <f t="shared" si="427"/>
        <v>NA</v>
      </c>
      <c r="EQ2007" s="18" t="str">
        <f t="shared" si="422"/>
        <v>NA</v>
      </c>
      <c r="ER2007" s="18" t="s">
        <v>2081</v>
      </c>
      <c r="ES2007" s="59">
        <v>43970</v>
      </c>
      <c r="ET2007" s="18"/>
      <c r="EU2007" s="18"/>
    </row>
    <row r="2008" spans="1:151" s="1" customFormat="1" ht="15.75" customHeight="1" x14ac:dyDescent="0.2">
      <c r="A2008" s="5" t="s">
        <v>2387</v>
      </c>
      <c r="B2008" s="24" t="s">
        <v>2374</v>
      </c>
      <c r="C2008" s="56">
        <v>3</v>
      </c>
      <c r="D2008" s="18" t="s">
        <v>2748</v>
      </c>
      <c r="E2008" s="18" t="s">
        <v>2968</v>
      </c>
      <c r="F2008" s="18" t="s">
        <v>3010</v>
      </c>
      <c r="G2008" s="18" t="s">
        <v>467</v>
      </c>
      <c r="H2008" s="18" t="s">
        <v>468</v>
      </c>
      <c r="I2008" s="18" t="s">
        <v>552</v>
      </c>
      <c r="J2008" s="18" t="s">
        <v>2375</v>
      </c>
      <c r="K2008" s="18" t="s">
        <v>257</v>
      </c>
      <c r="L2008" s="18" t="s">
        <v>257</v>
      </c>
      <c r="M2008" s="18" t="s">
        <v>253</v>
      </c>
      <c r="N2008" s="56">
        <v>74</v>
      </c>
      <c r="O2008" s="18" t="s">
        <v>2177</v>
      </c>
      <c r="P2008" s="18" t="s">
        <v>2128</v>
      </c>
      <c r="Q2008" s="18" t="s">
        <v>254</v>
      </c>
      <c r="R2008" s="18" t="s">
        <v>2376</v>
      </c>
      <c r="S2008" s="18" t="s">
        <v>595</v>
      </c>
      <c r="T2008" s="26" t="s">
        <v>257</v>
      </c>
      <c r="U2008" s="26" t="s">
        <v>257</v>
      </c>
      <c r="V2008" s="26" t="s">
        <v>257</v>
      </c>
      <c r="W2008" s="26" t="s">
        <v>257</v>
      </c>
      <c r="X2008" s="18" t="s">
        <v>2391</v>
      </c>
      <c r="Y2008" s="18">
        <v>4</v>
      </c>
      <c r="Z2008" s="18" t="s">
        <v>2378</v>
      </c>
      <c r="AA2008" s="18" t="s">
        <v>257</v>
      </c>
      <c r="AB2008" s="57">
        <f t="shared" si="423"/>
        <v>4</v>
      </c>
      <c r="AC2008" s="18" t="s">
        <v>595</v>
      </c>
      <c r="AD2008" s="18">
        <v>0</v>
      </c>
      <c r="AE2008" s="18" t="s">
        <v>595</v>
      </c>
      <c r="AF2008" s="18">
        <v>0</v>
      </c>
      <c r="AG2008" s="18">
        <v>0</v>
      </c>
      <c r="AH2008" s="18" t="s">
        <v>595</v>
      </c>
      <c r="AI2008" s="18">
        <v>0.125</v>
      </c>
      <c r="AJ2008" s="18" t="s">
        <v>522</v>
      </c>
      <c r="AK2008" s="18">
        <v>0.125</v>
      </c>
      <c r="AL2008" s="18"/>
      <c r="AM2008" s="18" t="s">
        <v>2039</v>
      </c>
      <c r="AN2008" s="18">
        <v>71.940928299999996</v>
      </c>
      <c r="AO2008" s="18" t="s">
        <v>2262</v>
      </c>
      <c r="AP2008" s="18" t="s">
        <v>479</v>
      </c>
      <c r="AQ2008" s="18">
        <v>5</v>
      </c>
      <c r="AR2008" s="18" t="s">
        <v>2379</v>
      </c>
      <c r="AS2008" s="18" t="s">
        <v>595</v>
      </c>
      <c r="AT2008" s="18">
        <v>73.628692000000001</v>
      </c>
      <c r="AU2008" s="18">
        <v>1.6877637000000001</v>
      </c>
      <c r="AV2008" s="18">
        <v>1.6877637000000001</v>
      </c>
      <c r="AW2008" s="18" t="s">
        <v>557</v>
      </c>
      <c r="AX2008" s="18">
        <v>3</v>
      </c>
      <c r="AY2008" s="18" t="s">
        <v>2264</v>
      </c>
      <c r="AZ2008" s="18" t="s">
        <v>257</v>
      </c>
      <c r="BA2008" s="18" t="s">
        <v>257</v>
      </c>
      <c r="BB2008" s="18" t="s">
        <v>2389</v>
      </c>
      <c r="BC2008" s="18"/>
      <c r="BD2008" s="18"/>
      <c r="BE2008" s="18"/>
      <c r="BF2008" s="18"/>
      <c r="BG2008" s="18"/>
      <c r="BH2008" s="18"/>
      <c r="BI2008" s="18"/>
      <c r="BJ2008" s="18"/>
      <c r="BK2008" s="18"/>
      <c r="BL2008" s="18"/>
      <c r="BM2008" s="18"/>
      <c r="BN2008" s="18"/>
      <c r="BO2008" s="18"/>
      <c r="BP2008" s="18"/>
      <c r="BQ2008" s="18"/>
      <c r="BR2008" s="18"/>
      <c r="BS2008" s="18"/>
      <c r="BT2008" s="18"/>
      <c r="BU2008" s="18"/>
      <c r="BV2008" s="18"/>
      <c r="BW2008" s="18"/>
      <c r="BX2008" s="18"/>
      <c r="BY2008" s="18"/>
      <c r="BZ2008" s="18"/>
      <c r="CA2008" s="18"/>
      <c r="CB2008" s="18"/>
      <c r="CC2008" s="18"/>
      <c r="CD2008" s="18"/>
      <c r="CE2008" s="18"/>
      <c r="CF2008" s="18"/>
      <c r="CG2008" s="18"/>
      <c r="CH2008" s="18"/>
      <c r="CI2008" s="18"/>
      <c r="CJ2008" s="18"/>
      <c r="CK2008" s="18"/>
      <c r="CL2008" s="18"/>
      <c r="CM2008" s="18"/>
      <c r="CN2008" s="18"/>
      <c r="CO2008" s="18"/>
      <c r="CP2008" s="18"/>
      <c r="CQ2008" s="18"/>
      <c r="CR2008" s="18"/>
      <c r="CS2008" s="18"/>
      <c r="CT2008" s="18"/>
      <c r="CU2008" s="18"/>
      <c r="CV2008" s="18"/>
      <c r="CW2008" s="18"/>
      <c r="CX2008" s="18"/>
      <c r="CY2008" s="18"/>
      <c r="CZ2008" s="18"/>
      <c r="DA2008" s="18"/>
      <c r="DB2008" s="18"/>
      <c r="DC2008" s="18"/>
      <c r="DD2008" s="18"/>
      <c r="DE2008" s="18"/>
      <c r="DF2008" s="18"/>
      <c r="DG2008" s="18"/>
      <c r="DH2008" s="18"/>
      <c r="DI2008" s="18"/>
      <c r="DJ2008" s="18"/>
      <c r="DK2008" s="18"/>
      <c r="DL2008" s="18"/>
      <c r="DM2008" s="18"/>
      <c r="DN2008" s="18"/>
      <c r="DO2008" s="56"/>
      <c r="DP2008" s="56"/>
      <c r="DQ2008" s="56"/>
      <c r="DR2008" s="56"/>
      <c r="DS2008" s="56"/>
      <c r="DT2008" s="56"/>
      <c r="DU2008" s="56"/>
      <c r="DV2008" s="56"/>
      <c r="DW2008" s="56"/>
      <c r="DX2008" s="56">
        <v>0</v>
      </c>
      <c r="DY2008" s="56"/>
      <c r="DZ2008" s="56"/>
      <c r="EA2008" s="56"/>
      <c r="EB2008" s="56"/>
      <c r="EC2008" s="56"/>
      <c r="ED2008" s="56"/>
      <c r="EE2008" s="56"/>
      <c r="EF2008" s="56"/>
      <c r="EG2008" s="56"/>
      <c r="EH2008" s="18"/>
      <c r="EI2008" s="18">
        <f t="array" ref="EI2008">IF(SUMPRODUCT(--(DO2008:DS2008&lt;&gt;""))=0, 0,1)</f>
        <v>0</v>
      </c>
      <c r="EJ2008" s="18">
        <f t="array" ref="EJ2008">IF(SUMPRODUCT(--(DT2008:EG2008&lt;&gt;""))=0, 0,1)</f>
        <v>1</v>
      </c>
      <c r="EK2008" s="18" cm="1">
        <f t="array" ref="EK2008">IF(SUMPRODUCT(--(EC2008:EG2008&lt;&gt;""))=0, 0,1)</f>
        <v>0</v>
      </c>
      <c r="EL2008" s="18">
        <f t="array" ref="EL2008">IF(SUMPRODUCT(--(EE2008:EG2008&lt;&gt;""))=0, 0,1)</f>
        <v>0</v>
      </c>
      <c r="EM2008" s="18">
        <f t="shared" si="424"/>
        <v>0</v>
      </c>
      <c r="EN2008" s="18" t="str">
        <f t="shared" si="425"/>
        <v>NA</v>
      </c>
      <c r="EO2008" s="18">
        <f t="shared" si="426"/>
        <v>0</v>
      </c>
      <c r="EP2008" s="18" t="str">
        <f t="shared" si="427"/>
        <v>NA</v>
      </c>
      <c r="EQ2008" s="18" t="str">
        <f t="shared" si="422"/>
        <v>NA</v>
      </c>
      <c r="ER2008" s="18" t="s">
        <v>2081</v>
      </c>
      <c r="ES2008" s="59">
        <v>43970</v>
      </c>
      <c r="ET2008" s="18"/>
      <c r="EU2008" s="18"/>
    </row>
    <row r="2009" spans="1:151" s="1" customFormat="1" ht="15.75" customHeight="1" x14ac:dyDescent="0.2">
      <c r="A2009" s="5" t="s">
        <v>2387</v>
      </c>
      <c r="B2009" s="24" t="s">
        <v>2374</v>
      </c>
      <c r="C2009" s="56">
        <v>3</v>
      </c>
      <c r="D2009" s="18" t="s">
        <v>2749</v>
      </c>
      <c r="E2009" s="18" t="s">
        <v>2968</v>
      </c>
      <c r="F2009" s="18" t="s">
        <v>3010</v>
      </c>
      <c r="G2009" s="18" t="s">
        <v>467</v>
      </c>
      <c r="H2009" s="18" t="s">
        <v>468</v>
      </c>
      <c r="I2009" s="18" t="s">
        <v>552</v>
      </c>
      <c r="J2009" s="18" t="s">
        <v>2375</v>
      </c>
      <c r="K2009" s="18" t="s">
        <v>257</v>
      </c>
      <c r="L2009" s="18" t="s">
        <v>257</v>
      </c>
      <c r="M2009" s="18" t="s">
        <v>253</v>
      </c>
      <c r="N2009" s="56">
        <v>74</v>
      </c>
      <c r="O2009" s="18" t="s">
        <v>2177</v>
      </c>
      <c r="P2009" s="18" t="s">
        <v>2128</v>
      </c>
      <c r="Q2009" s="18" t="s">
        <v>254</v>
      </c>
      <c r="R2009" s="18" t="s">
        <v>2376</v>
      </c>
      <c r="S2009" s="18" t="s">
        <v>595</v>
      </c>
      <c r="T2009" s="26" t="s">
        <v>257</v>
      </c>
      <c r="U2009" s="26" t="s">
        <v>257</v>
      </c>
      <c r="V2009" s="26" t="s">
        <v>257</v>
      </c>
      <c r="W2009" s="26" t="s">
        <v>257</v>
      </c>
      <c r="X2009" s="18" t="s">
        <v>2391</v>
      </c>
      <c r="Y2009" s="18">
        <v>16</v>
      </c>
      <c r="Z2009" s="18" t="s">
        <v>2378</v>
      </c>
      <c r="AA2009" s="18" t="s">
        <v>257</v>
      </c>
      <c r="AB2009" s="57">
        <f t="shared" si="423"/>
        <v>16</v>
      </c>
      <c r="AC2009" s="18" t="s">
        <v>595</v>
      </c>
      <c r="AD2009" s="18">
        <v>0</v>
      </c>
      <c r="AE2009" s="18" t="s">
        <v>595</v>
      </c>
      <c r="AF2009" s="18">
        <v>0</v>
      </c>
      <c r="AG2009" s="18">
        <v>0</v>
      </c>
      <c r="AH2009" s="18" t="s">
        <v>595</v>
      </c>
      <c r="AI2009" s="18">
        <v>0.125</v>
      </c>
      <c r="AJ2009" s="18" t="s">
        <v>522</v>
      </c>
      <c r="AK2009" s="18">
        <v>0.125</v>
      </c>
      <c r="AL2009" s="18"/>
      <c r="AM2009" s="18" t="s">
        <v>2039</v>
      </c>
      <c r="AN2009" s="18">
        <v>67.299578100000005</v>
      </c>
      <c r="AO2009" s="18" t="s">
        <v>2262</v>
      </c>
      <c r="AP2009" s="18" t="s">
        <v>479</v>
      </c>
      <c r="AQ2009" s="18">
        <v>5</v>
      </c>
      <c r="AR2009" s="18" t="s">
        <v>2379</v>
      </c>
      <c r="AS2009" s="18" t="s">
        <v>595</v>
      </c>
      <c r="AT2009" s="18">
        <v>68.354430399999998</v>
      </c>
      <c r="AU2009" s="18">
        <v>1.0548523000000001</v>
      </c>
      <c r="AV2009" s="18">
        <v>1.0548523000000001</v>
      </c>
      <c r="AW2009" s="18" t="s">
        <v>557</v>
      </c>
      <c r="AX2009" s="18">
        <v>3</v>
      </c>
      <c r="AY2009" s="18" t="s">
        <v>2264</v>
      </c>
      <c r="AZ2009" s="18" t="s">
        <v>257</v>
      </c>
      <c r="BA2009" s="18" t="s">
        <v>257</v>
      </c>
      <c r="BB2009" s="18" t="s">
        <v>2389</v>
      </c>
      <c r="BC2009" s="18"/>
      <c r="BD2009" s="18"/>
      <c r="BE2009" s="18"/>
      <c r="BF2009" s="18"/>
      <c r="BG2009" s="18"/>
      <c r="BH2009" s="18"/>
      <c r="BI2009" s="18"/>
      <c r="BJ2009" s="18"/>
      <c r="BK2009" s="18"/>
      <c r="BL2009" s="18"/>
      <c r="BM2009" s="18"/>
      <c r="BN2009" s="18"/>
      <c r="BO2009" s="18"/>
      <c r="BP2009" s="18"/>
      <c r="BQ2009" s="18"/>
      <c r="BR2009" s="18"/>
      <c r="BS2009" s="18"/>
      <c r="BT2009" s="18"/>
      <c r="BU2009" s="18"/>
      <c r="BV2009" s="18"/>
      <c r="BW2009" s="18"/>
      <c r="BX2009" s="18"/>
      <c r="BY2009" s="18"/>
      <c r="BZ2009" s="18"/>
      <c r="CA2009" s="18"/>
      <c r="CB2009" s="18"/>
      <c r="CC2009" s="18"/>
      <c r="CD2009" s="18"/>
      <c r="CE2009" s="18"/>
      <c r="CF2009" s="18"/>
      <c r="CG2009" s="18"/>
      <c r="CH2009" s="18"/>
      <c r="CI2009" s="18"/>
      <c r="CJ2009" s="18"/>
      <c r="CK2009" s="18"/>
      <c r="CL2009" s="18"/>
      <c r="CM2009" s="18"/>
      <c r="CN2009" s="18"/>
      <c r="CO2009" s="18"/>
      <c r="CP2009" s="18"/>
      <c r="CQ2009" s="18"/>
      <c r="CR2009" s="18"/>
      <c r="CS2009" s="18"/>
      <c r="CT2009" s="18"/>
      <c r="CU2009" s="18"/>
      <c r="CV2009" s="18"/>
      <c r="CW2009" s="18"/>
      <c r="CX2009" s="18"/>
      <c r="CY2009" s="18"/>
      <c r="CZ2009" s="18"/>
      <c r="DA2009" s="18"/>
      <c r="DB2009" s="18"/>
      <c r="DC2009" s="18"/>
      <c r="DD2009" s="18"/>
      <c r="DE2009" s="18"/>
      <c r="DF2009" s="18"/>
      <c r="DG2009" s="18"/>
      <c r="DH2009" s="18"/>
      <c r="DI2009" s="18"/>
      <c r="DJ2009" s="18"/>
      <c r="DK2009" s="18"/>
      <c r="DL2009" s="18"/>
      <c r="DM2009" s="18"/>
      <c r="DN2009" s="18"/>
      <c r="DO2009" s="56"/>
      <c r="DP2009" s="56"/>
      <c r="DQ2009" s="56"/>
      <c r="DR2009" s="56"/>
      <c r="DS2009" s="56"/>
      <c r="DT2009" s="56"/>
      <c r="DU2009" s="56"/>
      <c r="DV2009" s="56"/>
      <c r="DW2009" s="56"/>
      <c r="DX2009" s="56">
        <v>0</v>
      </c>
      <c r="DY2009" s="56"/>
      <c r="DZ2009" s="56"/>
      <c r="EA2009" s="56"/>
      <c r="EB2009" s="56"/>
      <c r="EC2009" s="56"/>
      <c r="ED2009" s="56"/>
      <c r="EE2009" s="56"/>
      <c r="EF2009" s="56"/>
      <c r="EG2009" s="56"/>
      <c r="EH2009" s="18"/>
      <c r="EI2009" s="18">
        <f t="array" ref="EI2009">IF(SUMPRODUCT(--(DO2009:DS2009&lt;&gt;""))=0, 0,1)</f>
        <v>0</v>
      </c>
      <c r="EJ2009" s="18">
        <f t="array" ref="EJ2009">IF(SUMPRODUCT(--(DT2009:EG2009&lt;&gt;""))=0, 0,1)</f>
        <v>1</v>
      </c>
      <c r="EK2009" s="18" cm="1">
        <f t="array" ref="EK2009">IF(SUMPRODUCT(--(EC2009:EG2009&lt;&gt;""))=0, 0,1)</f>
        <v>0</v>
      </c>
      <c r="EL2009" s="18">
        <f t="array" ref="EL2009">IF(SUMPRODUCT(--(EE2009:EG2009&lt;&gt;""))=0, 0,1)</f>
        <v>0</v>
      </c>
      <c r="EM2009" s="18">
        <f t="shared" si="424"/>
        <v>0</v>
      </c>
      <c r="EN2009" s="18" t="str">
        <f t="shared" si="425"/>
        <v>NA</v>
      </c>
      <c r="EO2009" s="18">
        <f t="shared" si="426"/>
        <v>0</v>
      </c>
      <c r="EP2009" s="18" t="str">
        <f t="shared" si="427"/>
        <v>NA</v>
      </c>
      <c r="EQ2009" s="18" t="str">
        <f t="shared" si="422"/>
        <v>NA</v>
      </c>
      <c r="ER2009" s="18" t="s">
        <v>2081</v>
      </c>
      <c r="ES2009" s="59">
        <v>43970</v>
      </c>
      <c r="ET2009" s="18"/>
      <c r="EU2009" s="18"/>
    </row>
    <row r="2010" spans="1:151" s="1" customFormat="1" ht="15.75" customHeight="1" x14ac:dyDescent="0.2">
      <c r="A2010" s="5" t="s">
        <v>2387</v>
      </c>
      <c r="B2010" s="24" t="s">
        <v>2374</v>
      </c>
      <c r="C2010" s="56">
        <v>3</v>
      </c>
      <c r="D2010" s="18" t="s">
        <v>2750</v>
      </c>
      <c r="E2010" s="18" t="s">
        <v>2968</v>
      </c>
      <c r="F2010" s="18" t="s">
        <v>3010</v>
      </c>
      <c r="G2010" s="18" t="s">
        <v>467</v>
      </c>
      <c r="H2010" s="18" t="s">
        <v>468</v>
      </c>
      <c r="I2010" s="18" t="s">
        <v>552</v>
      </c>
      <c r="J2010" s="18" t="s">
        <v>2375</v>
      </c>
      <c r="K2010" s="18" t="s">
        <v>257</v>
      </c>
      <c r="L2010" s="18" t="s">
        <v>257</v>
      </c>
      <c r="M2010" s="18" t="s">
        <v>253</v>
      </c>
      <c r="N2010" s="56">
        <v>74</v>
      </c>
      <c r="O2010" s="18" t="s">
        <v>2177</v>
      </c>
      <c r="P2010" s="18" t="s">
        <v>2128</v>
      </c>
      <c r="Q2010" s="18" t="s">
        <v>254</v>
      </c>
      <c r="R2010" s="18" t="s">
        <v>2376</v>
      </c>
      <c r="S2010" s="18" t="s">
        <v>595</v>
      </c>
      <c r="T2010" s="26" t="s">
        <v>257</v>
      </c>
      <c r="U2010" s="26" t="s">
        <v>257</v>
      </c>
      <c r="V2010" s="26" t="s">
        <v>257</v>
      </c>
      <c r="W2010" s="26" t="s">
        <v>257</v>
      </c>
      <c r="X2010" s="18" t="s">
        <v>2391</v>
      </c>
      <c r="Y2010" s="18">
        <v>32</v>
      </c>
      <c r="Z2010" s="18" t="s">
        <v>2378</v>
      </c>
      <c r="AA2010" s="18" t="s">
        <v>257</v>
      </c>
      <c r="AB2010" s="57">
        <f t="shared" si="423"/>
        <v>32</v>
      </c>
      <c r="AC2010" s="18" t="s">
        <v>595</v>
      </c>
      <c r="AD2010" s="18">
        <v>0</v>
      </c>
      <c r="AE2010" s="18" t="s">
        <v>595</v>
      </c>
      <c r="AF2010" s="18">
        <v>0</v>
      </c>
      <c r="AG2010" s="18">
        <v>0</v>
      </c>
      <c r="AH2010" s="18" t="s">
        <v>595</v>
      </c>
      <c r="AI2010" s="18">
        <v>0.125</v>
      </c>
      <c r="AJ2010" s="18" t="s">
        <v>522</v>
      </c>
      <c r="AK2010" s="18">
        <v>0.125</v>
      </c>
      <c r="AL2010" s="18"/>
      <c r="AM2010" s="18" t="s">
        <v>2039</v>
      </c>
      <c r="AN2010" s="18">
        <v>66.877637100000001</v>
      </c>
      <c r="AO2010" s="18" t="s">
        <v>2262</v>
      </c>
      <c r="AP2010" s="18" t="s">
        <v>479</v>
      </c>
      <c r="AQ2010" s="18">
        <v>5</v>
      </c>
      <c r="AR2010" s="18" t="s">
        <v>2379</v>
      </c>
      <c r="AS2010" s="18" t="s">
        <v>595</v>
      </c>
      <c r="AT2010" s="18">
        <v>68.565400800000006</v>
      </c>
      <c r="AU2010" s="18">
        <v>1.6877637000000001</v>
      </c>
      <c r="AV2010" s="18">
        <v>1.6877637000000001</v>
      </c>
      <c r="AW2010" s="18" t="s">
        <v>557</v>
      </c>
      <c r="AX2010" s="18">
        <v>3</v>
      </c>
      <c r="AY2010" s="18" t="s">
        <v>2264</v>
      </c>
      <c r="AZ2010" s="18" t="s">
        <v>257</v>
      </c>
      <c r="BA2010" s="18" t="s">
        <v>257</v>
      </c>
      <c r="BB2010" s="18" t="s">
        <v>2389</v>
      </c>
      <c r="BC2010" s="18"/>
      <c r="BD2010" s="18"/>
      <c r="BE2010" s="18"/>
      <c r="BF2010" s="18"/>
      <c r="BG2010" s="18"/>
      <c r="BH2010" s="18"/>
      <c r="BI2010" s="18"/>
      <c r="BJ2010" s="18"/>
      <c r="BK2010" s="18"/>
      <c r="BL2010" s="18"/>
      <c r="BM2010" s="18"/>
      <c r="BN2010" s="18"/>
      <c r="BO2010" s="18"/>
      <c r="BP2010" s="18"/>
      <c r="BQ2010" s="18"/>
      <c r="BR2010" s="18"/>
      <c r="BS2010" s="18"/>
      <c r="BT2010" s="18"/>
      <c r="BU2010" s="18"/>
      <c r="BV2010" s="18"/>
      <c r="BW2010" s="18"/>
      <c r="BX2010" s="18"/>
      <c r="BY2010" s="18"/>
      <c r="BZ2010" s="18"/>
      <c r="CA2010" s="18"/>
      <c r="CB2010" s="18"/>
      <c r="CC2010" s="18"/>
      <c r="CD2010" s="18"/>
      <c r="CE2010" s="18"/>
      <c r="CF2010" s="18"/>
      <c r="CG2010" s="18"/>
      <c r="CH2010" s="18"/>
      <c r="CI2010" s="18"/>
      <c r="CJ2010" s="18"/>
      <c r="CK2010" s="18"/>
      <c r="CL2010" s="18"/>
      <c r="CM2010" s="18"/>
      <c r="CN2010" s="18"/>
      <c r="CO2010" s="18"/>
      <c r="CP2010" s="18"/>
      <c r="CQ2010" s="18"/>
      <c r="CR2010" s="18"/>
      <c r="CS2010" s="18"/>
      <c r="CT2010" s="18"/>
      <c r="CU2010" s="18"/>
      <c r="CV2010" s="18"/>
      <c r="CW2010" s="18"/>
      <c r="CX2010" s="18"/>
      <c r="CY2010" s="18"/>
      <c r="CZ2010" s="18"/>
      <c r="DA2010" s="18"/>
      <c r="DB2010" s="18"/>
      <c r="DC2010" s="18"/>
      <c r="DD2010" s="18"/>
      <c r="DE2010" s="18"/>
      <c r="DF2010" s="18"/>
      <c r="DG2010" s="18"/>
      <c r="DH2010" s="18"/>
      <c r="DI2010" s="18"/>
      <c r="DJ2010" s="18"/>
      <c r="DK2010" s="18"/>
      <c r="DL2010" s="18"/>
      <c r="DM2010" s="18"/>
      <c r="DN2010" s="18"/>
      <c r="DO2010" s="56"/>
      <c r="DP2010" s="56"/>
      <c r="DQ2010" s="56"/>
      <c r="DR2010" s="56"/>
      <c r="DS2010" s="56"/>
      <c r="DT2010" s="56"/>
      <c r="DU2010" s="56"/>
      <c r="DV2010" s="56"/>
      <c r="DW2010" s="56"/>
      <c r="DX2010" s="56">
        <v>0</v>
      </c>
      <c r="DY2010" s="56"/>
      <c r="DZ2010" s="56"/>
      <c r="EA2010" s="56"/>
      <c r="EB2010" s="56"/>
      <c r="EC2010" s="56"/>
      <c r="ED2010" s="56"/>
      <c r="EE2010" s="56"/>
      <c r="EF2010" s="56"/>
      <c r="EG2010" s="56"/>
      <c r="EH2010" s="18"/>
      <c r="EI2010" s="18">
        <f t="array" ref="EI2010">IF(SUMPRODUCT(--(DO2010:DS2010&lt;&gt;""))=0, 0,1)</f>
        <v>0</v>
      </c>
      <c r="EJ2010" s="18">
        <f t="array" ref="EJ2010">IF(SUMPRODUCT(--(DT2010:EG2010&lt;&gt;""))=0, 0,1)</f>
        <v>1</v>
      </c>
      <c r="EK2010" s="18" cm="1">
        <f t="array" ref="EK2010">IF(SUMPRODUCT(--(EC2010:EG2010&lt;&gt;""))=0, 0,1)</f>
        <v>0</v>
      </c>
      <c r="EL2010" s="18">
        <f t="array" ref="EL2010">IF(SUMPRODUCT(--(EE2010:EG2010&lt;&gt;""))=0, 0,1)</f>
        <v>0</v>
      </c>
      <c r="EM2010" s="18">
        <f t="shared" si="424"/>
        <v>0</v>
      </c>
      <c r="EN2010" s="18" t="str">
        <f t="shared" si="425"/>
        <v>NA</v>
      </c>
      <c r="EO2010" s="18">
        <f t="shared" si="426"/>
        <v>0</v>
      </c>
      <c r="EP2010" s="18" t="str">
        <f t="shared" si="427"/>
        <v>NA</v>
      </c>
      <c r="EQ2010" s="18" t="str">
        <f t="shared" si="422"/>
        <v>NA</v>
      </c>
      <c r="ER2010" s="18" t="s">
        <v>2081</v>
      </c>
      <c r="ES2010" s="59">
        <v>43970</v>
      </c>
      <c r="ET2010" s="18"/>
      <c r="EU2010" s="18"/>
    </row>
    <row r="2011" spans="1:151" s="1" customFormat="1" ht="15.75" customHeight="1" x14ac:dyDescent="0.2">
      <c r="A2011" s="5" t="s">
        <v>2387</v>
      </c>
      <c r="B2011" s="24" t="s">
        <v>2374</v>
      </c>
      <c r="C2011" s="56">
        <v>3</v>
      </c>
      <c r="D2011" s="18" t="s">
        <v>2751</v>
      </c>
      <c r="E2011" s="18" t="s">
        <v>2968</v>
      </c>
      <c r="F2011" s="18" t="s">
        <v>3010</v>
      </c>
      <c r="G2011" s="18" t="s">
        <v>467</v>
      </c>
      <c r="H2011" s="18" t="s">
        <v>468</v>
      </c>
      <c r="I2011" s="18" t="s">
        <v>552</v>
      </c>
      <c r="J2011" s="18" t="s">
        <v>2375</v>
      </c>
      <c r="K2011" s="18" t="s">
        <v>257</v>
      </c>
      <c r="L2011" s="18" t="s">
        <v>257</v>
      </c>
      <c r="M2011" s="18" t="s">
        <v>253</v>
      </c>
      <c r="N2011" s="56">
        <v>74</v>
      </c>
      <c r="O2011" s="18" t="s">
        <v>2177</v>
      </c>
      <c r="P2011" s="18" t="s">
        <v>2128</v>
      </c>
      <c r="Q2011" s="18" t="s">
        <v>254</v>
      </c>
      <c r="R2011" s="18" t="s">
        <v>2376</v>
      </c>
      <c r="S2011" s="18" t="s">
        <v>595</v>
      </c>
      <c r="T2011" s="26" t="s">
        <v>257</v>
      </c>
      <c r="U2011" s="26" t="s">
        <v>257</v>
      </c>
      <c r="V2011" s="26" t="s">
        <v>257</v>
      </c>
      <c r="W2011" s="26" t="s">
        <v>257</v>
      </c>
      <c r="X2011" s="18" t="s">
        <v>2391</v>
      </c>
      <c r="Y2011" s="18">
        <v>64</v>
      </c>
      <c r="Z2011" s="18" t="s">
        <v>2378</v>
      </c>
      <c r="AA2011" s="18" t="s">
        <v>257</v>
      </c>
      <c r="AB2011" s="57">
        <f t="shared" si="423"/>
        <v>64</v>
      </c>
      <c r="AC2011" s="18" t="s">
        <v>595</v>
      </c>
      <c r="AD2011" s="18">
        <v>0</v>
      </c>
      <c r="AE2011" s="18" t="s">
        <v>595</v>
      </c>
      <c r="AF2011" s="18">
        <v>0</v>
      </c>
      <c r="AG2011" s="18">
        <v>0</v>
      </c>
      <c r="AH2011" s="18" t="s">
        <v>595</v>
      </c>
      <c r="AI2011" s="18">
        <v>0.125</v>
      </c>
      <c r="AJ2011" s="18" t="s">
        <v>522</v>
      </c>
      <c r="AK2011" s="18">
        <v>0.125</v>
      </c>
      <c r="AL2011" s="18"/>
      <c r="AM2011" s="18" t="s">
        <v>2039</v>
      </c>
      <c r="AN2011" s="18">
        <v>68.987341799999996</v>
      </c>
      <c r="AO2011" s="18" t="s">
        <v>2262</v>
      </c>
      <c r="AP2011" s="18" t="s">
        <v>479</v>
      </c>
      <c r="AQ2011" s="18">
        <v>5</v>
      </c>
      <c r="AR2011" s="18" t="s">
        <v>2379</v>
      </c>
      <c r="AS2011" s="18" t="s">
        <v>595</v>
      </c>
      <c r="AT2011" s="18">
        <v>71.940928299999996</v>
      </c>
      <c r="AU2011" s="18">
        <v>2.9535865000000001</v>
      </c>
      <c r="AV2011" s="18">
        <v>2.9535865000000001</v>
      </c>
      <c r="AW2011" s="18" t="s">
        <v>557</v>
      </c>
      <c r="AX2011" s="18">
        <v>3</v>
      </c>
      <c r="AY2011" s="18" t="s">
        <v>2264</v>
      </c>
      <c r="AZ2011" s="18" t="s">
        <v>257</v>
      </c>
      <c r="BA2011" s="18" t="s">
        <v>257</v>
      </c>
      <c r="BB2011" s="18" t="s">
        <v>2389</v>
      </c>
      <c r="BC2011" s="18"/>
      <c r="BD2011" s="18"/>
      <c r="BE2011" s="18"/>
      <c r="BF2011" s="18"/>
      <c r="BG2011" s="18"/>
      <c r="BH2011" s="18"/>
      <c r="BI2011" s="18"/>
      <c r="BJ2011" s="18"/>
      <c r="BK2011" s="18"/>
      <c r="BL2011" s="18"/>
      <c r="BM2011" s="18"/>
      <c r="BN2011" s="18"/>
      <c r="BO2011" s="18"/>
      <c r="BP2011" s="18"/>
      <c r="BQ2011" s="18"/>
      <c r="BR2011" s="18"/>
      <c r="BS2011" s="18"/>
      <c r="BT2011" s="18"/>
      <c r="BU2011" s="18"/>
      <c r="BV2011" s="18"/>
      <c r="BW2011" s="18"/>
      <c r="BX2011" s="18"/>
      <c r="BY2011" s="18"/>
      <c r="BZ2011" s="18"/>
      <c r="CA2011" s="18"/>
      <c r="CB2011" s="18"/>
      <c r="CC2011" s="18"/>
      <c r="CD2011" s="18"/>
      <c r="CE2011" s="18"/>
      <c r="CF2011" s="18"/>
      <c r="CG2011" s="18"/>
      <c r="CH2011" s="18"/>
      <c r="CI2011" s="18"/>
      <c r="CJ2011" s="18"/>
      <c r="CK2011" s="18"/>
      <c r="CL2011" s="18"/>
      <c r="CM2011" s="18"/>
      <c r="CN2011" s="18"/>
      <c r="CO2011" s="18"/>
      <c r="CP2011" s="18"/>
      <c r="CQ2011" s="18"/>
      <c r="CR2011" s="18"/>
      <c r="CS2011" s="18"/>
      <c r="CT2011" s="18"/>
      <c r="CU2011" s="18"/>
      <c r="CV2011" s="18"/>
      <c r="CW2011" s="18"/>
      <c r="CX2011" s="18"/>
      <c r="CY2011" s="18"/>
      <c r="CZ2011" s="18"/>
      <c r="DA2011" s="18"/>
      <c r="DB2011" s="18"/>
      <c r="DC2011" s="18"/>
      <c r="DD2011" s="18"/>
      <c r="DE2011" s="18"/>
      <c r="DF2011" s="18"/>
      <c r="DG2011" s="18"/>
      <c r="DH2011" s="18"/>
      <c r="DI2011" s="18"/>
      <c r="DJ2011" s="18"/>
      <c r="DK2011" s="18"/>
      <c r="DL2011" s="18"/>
      <c r="DM2011" s="18"/>
      <c r="DN2011" s="18"/>
      <c r="DO2011" s="56"/>
      <c r="DP2011" s="56"/>
      <c r="DQ2011" s="56"/>
      <c r="DR2011" s="56"/>
      <c r="DS2011" s="56"/>
      <c r="DT2011" s="56"/>
      <c r="DU2011" s="56"/>
      <c r="DV2011" s="56"/>
      <c r="DW2011" s="56"/>
      <c r="DX2011" s="56">
        <v>0</v>
      </c>
      <c r="DY2011" s="56"/>
      <c r="DZ2011" s="56"/>
      <c r="EA2011" s="56"/>
      <c r="EB2011" s="56"/>
      <c r="EC2011" s="56"/>
      <c r="ED2011" s="56"/>
      <c r="EE2011" s="56"/>
      <c r="EF2011" s="56"/>
      <c r="EG2011" s="56"/>
      <c r="EH2011" s="18"/>
      <c r="EI2011" s="18">
        <f t="array" ref="EI2011">IF(SUMPRODUCT(--(DO2011:DS2011&lt;&gt;""))=0, 0,1)</f>
        <v>0</v>
      </c>
      <c r="EJ2011" s="18">
        <f t="array" ref="EJ2011">IF(SUMPRODUCT(--(DT2011:EG2011&lt;&gt;""))=0, 0,1)</f>
        <v>1</v>
      </c>
      <c r="EK2011" s="18" cm="1">
        <f t="array" ref="EK2011">IF(SUMPRODUCT(--(EC2011:EG2011&lt;&gt;""))=0, 0,1)</f>
        <v>0</v>
      </c>
      <c r="EL2011" s="18">
        <f t="array" ref="EL2011">IF(SUMPRODUCT(--(EE2011:EG2011&lt;&gt;""))=0, 0,1)</f>
        <v>0</v>
      </c>
      <c r="EM2011" s="18">
        <f t="shared" si="424"/>
        <v>0</v>
      </c>
      <c r="EN2011" s="18" t="str">
        <f t="shared" si="425"/>
        <v>NA</v>
      </c>
      <c r="EO2011" s="18">
        <f t="shared" si="426"/>
        <v>0</v>
      </c>
      <c r="EP2011" s="18" t="str">
        <f t="shared" si="427"/>
        <v>NA</v>
      </c>
      <c r="EQ2011" s="18" t="str">
        <f t="shared" si="422"/>
        <v>NA</v>
      </c>
      <c r="ER2011" s="18" t="s">
        <v>2081</v>
      </c>
      <c r="ES2011" s="59">
        <v>43970</v>
      </c>
      <c r="ET2011" s="18"/>
      <c r="EU2011" s="18"/>
    </row>
    <row r="2012" spans="1:151" s="1" customFormat="1" ht="15.75" customHeight="1" x14ac:dyDescent="0.2">
      <c r="A2012" s="5" t="s">
        <v>2387</v>
      </c>
      <c r="B2012" s="24" t="s">
        <v>2374</v>
      </c>
      <c r="C2012" s="56">
        <v>3</v>
      </c>
      <c r="D2012" s="18" t="s">
        <v>2752</v>
      </c>
      <c r="E2012" s="18" t="s">
        <v>2968</v>
      </c>
      <c r="F2012" s="18" t="s">
        <v>3010</v>
      </c>
      <c r="G2012" s="18" t="s">
        <v>467</v>
      </c>
      <c r="H2012" s="18" t="s">
        <v>468</v>
      </c>
      <c r="I2012" s="18" t="s">
        <v>552</v>
      </c>
      <c r="J2012" s="18" t="s">
        <v>2375</v>
      </c>
      <c r="K2012" s="18" t="s">
        <v>257</v>
      </c>
      <c r="L2012" s="18" t="s">
        <v>257</v>
      </c>
      <c r="M2012" s="18" t="s">
        <v>253</v>
      </c>
      <c r="N2012" s="56">
        <v>74</v>
      </c>
      <c r="O2012" s="18" t="s">
        <v>2177</v>
      </c>
      <c r="P2012" s="18" t="s">
        <v>2128</v>
      </c>
      <c r="Q2012" s="18" t="s">
        <v>254</v>
      </c>
      <c r="R2012" s="18" t="s">
        <v>2376</v>
      </c>
      <c r="S2012" s="18" t="s">
        <v>595</v>
      </c>
      <c r="T2012" s="26" t="s">
        <v>257</v>
      </c>
      <c r="U2012" s="26" t="s">
        <v>257</v>
      </c>
      <c r="V2012" s="26" t="s">
        <v>257</v>
      </c>
      <c r="W2012" s="26" t="s">
        <v>257</v>
      </c>
      <c r="X2012" s="18" t="s">
        <v>2391</v>
      </c>
      <c r="Y2012" s="18">
        <v>128</v>
      </c>
      <c r="Z2012" s="18" t="s">
        <v>2378</v>
      </c>
      <c r="AA2012" s="18" t="s">
        <v>257</v>
      </c>
      <c r="AB2012" s="57">
        <f t="shared" si="423"/>
        <v>128</v>
      </c>
      <c r="AC2012" s="18" t="s">
        <v>595</v>
      </c>
      <c r="AD2012" s="18">
        <v>0</v>
      </c>
      <c r="AE2012" s="18" t="s">
        <v>595</v>
      </c>
      <c r="AF2012" s="18">
        <v>0</v>
      </c>
      <c r="AG2012" s="18">
        <v>0</v>
      </c>
      <c r="AH2012" s="18" t="s">
        <v>595</v>
      </c>
      <c r="AI2012" s="18">
        <v>0.125</v>
      </c>
      <c r="AJ2012" s="18" t="s">
        <v>522</v>
      </c>
      <c r="AK2012" s="18">
        <v>0.125</v>
      </c>
      <c r="AL2012" s="18"/>
      <c r="AM2012" s="18" t="s">
        <v>2039</v>
      </c>
      <c r="AN2012" s="18">
        <v>69.831223600000001</v>
      </c>
      <c r="AO2012" s="18" t="s">
        <v>2262</v>
      </c>
      <c r="AP2012" s="18" t="s">
        <v>479</v>
      </c>
      <c r="AQ2012" s="18">
        <v>5</v>
      </c>
      <c r="AR2012" s="18" t="s">
        <v>2379</v>
      </c>
      <c r="AS2012" s="18" t="s">
        <v>595</v>
      </c>
      <c r="AT2012" s="18">
        <v>72.784810100000001</v>
      </c>
      <c r="AU2012" s="18">
        <v>2.9535865000000001</v>
      </c>
      <c r="AV2012" s="18">
        <v>2.9535865000000001</v>
      </c>
      <c r="AW2012" s="18" t="s">
        <v>557</v>
      </c>
      <c r="AX2012" s="18">
        <v>3</v>
      </c>
      <c r="AY2012" s="18" t="s">
        <v>2264</v>
      </c>
      <c r="AZ2012" s="18" t="s">
        <v>257</v>
      </c>
      <c r="BA2012" s="18" t="s">
        <v>257</v>
      </c>
      <c r="BB2012" s="18" t="s">
        <v>2389</v>
      </c>
      <c r="BC2012" s="18"/>
      <c r="BD2012" s="18"/>
      <c r="BE2012" s="18"/>
      <c r="BF2012" s="18"/>
      <c r="BG2012" s="18"/>
      <c r="BH2012" s="18"/>
      <c r="BI2012" s="18"/>
      <c r="BJ2012" s="18"/>
      <c r="BK2012" s="18"/>
      <c r="BL2012" s="18"/>
      <c r="BM2012" s="18"/>
      <c r="BN2012" s="18"/>
      <c r="BO2012" s="18"/>
      <c r="BP2012" s="18"/>
      <c r="BQ2012" s="18"/>
      <c r="BR2012" s="18"/>
      <c r="BS2012" s="18"/>
      <c r="BT2012" s="18"/>
      <c r="BU2012" s="18"/>
      <c r="BV2012" s="18"/>
      <c r="BW2012" s="18"/>
      <c r="BX2012" s="18"/>
      <c r="BY2012" s="18"/>
      <c r="BZ2012" s="18"/>
      <c r="CA2012" s="18"/>
      <c r="CB2012" s="18"/>
      <c r="CC2012" s="18"/>
      <c r="CD2012" s="18"/>
      <c r="CE2012" s="18"/>
      <c r="CF2012" s="18"/>
      <c r="CG2012" s="18"/>
      <c r="CH2012" s="18"/>
      <c r="CI2012" s="18"/>
      <c r="CJ2012" s="18"/>
      <c r="CK2012" s="18"/>
      <c r="CL2012" s="18"/>
      <c r="CM2012" s="18"/>
      <c r="CN2012" s="18"/>
      <c r="CO2012" s="18"/>
      <c r="CP2012" s="18"/>
      <c r="CQ2012" s="18"/>
      <c r="CR2012" s="18"/>
      <c r="CS2012" s="18"/>
      <c r="CT2012" s="18"/>
      <c r="CU2012" s="18"/>
      <c r="CV2012" s="18"/>
      <c r="CW2012" s="18"/>
      <c r="CX2012" s="18"/>
      <c r="CY2012" s="18"/>
      <c r="CZ2012" s="18"/>
      <c r="DA2012" s="18"/>
      <c r="DB2012" s="18"/>
      <c r="DC2012" s="18"/>
      <c r="DD2012" s="18"/>
      <c r="DE2012" s="18"/>
      <c r="DF2012" s="18"/>
      <c r="DG2012" s="18"/>
      <c r="DH2012" s="18"/>
      <c r="DI2012" s="18"/>
      <c r="DJ2012" s="18"/>
      <c r="DK2012" s="18"/>
      <c r="DL2012" s="18"/>
      <c r="DM2012" s="18"/>
      <c r="DN2012" s="18"/>
      <c r="DO2012" s="56"/>
      <c r="DP2012" s="56"/>
      <c r="DQ2012" s="56"/>
      <c r="DR2012" s="56"/>
      <c r="DS2012" s="56"/>
      <c r="DT2012" s="56"/>
      <c r="DU2012" s="56"/>
      <c r="DV2012" s="56"/>
      <c r="DW2012" s="56"/>
      <c r="DX2012" s="56">
        <v>0</v>
      </c>
      <c r="DY2012" s="56"/>
      <c r="DZ2012" s="56"/>
      <c r="EA2012" s="56"/>
      <c r="EB2012" s="56"/>
      <c r="EC2012" s="56"/>
      <c r="ED2012" s="56"/>
      <c r="EE2012" s="56"/>
      <c r="EF2012" s="56"/>
      <c r="EG2012" s="56"/>
      <c r="EH2012" s="18"/>
      <c r="EI2012" s="18">
        <f t="array" ref="EI2012">IF(SUMPRODUCT(--(DO2012:DS2012&lt;&gt;""))=0, 0,1)</f>
        <v>0</v>
      </c>
      <c r="EJ2012" s="18">
        <f t="array" ref="EJ2012">IF(SUMPRODUCT(--(DT2012:EG2012&lt;&gt;""))=0, 0,1)</f>
        <v>1</v>
      </c>
      <c r="EK2012" s="18" cm="1">
        <f t="array" ref="EK2012">IF(SUMPRODUCT(--(EC2012:EG2012&lt;&gt;""))=0, 0,1)</f>
        <v>0</v>
      </c>
      <c r="EL2012" s="18">
        <f t="array" ref="EL2012">IF(SUMPRODUCT(--(EE2012:EG2012&lt;&gt;""))=0, 0,1)</f>
        <v>0</v>
      </c>
      <c r="EM2012" s="18">
        <f t="shared" si="424"/>
        <v>0</v>
      </c>
      <c r="EN2012" s="18" t="str">
        <f t="shared" si="425"/>
        <v>NA</v>
      </c>
      <c r="EO2012" s="18">
        <f t="shared" si="426"/>
        <v>0</v>
      </c>
      <c r="EP2012" s="18" t="str">
        <f t="shared" si="427"/>
        <v>NA</v>
      </c>
      <c r="EQ2012" s="18" t="str">
        <f t="shared" si="422"/>
        <v>NA</v>
      </c>
      <c r="ER2012" s="18" t="s">
        <v>2081</v>
      </c>
      <c r="ES2012" s="59">
        <v>43970</v>
      </c>
      <c r="ET2012" s="18"/>
      <c r="EU2012" s="18"/>
    </row>
    <row r="2013" spans="1:151" s="1" customFormat="1" ht="15.75" customHeight="1" x14ac:dyDescent="0.2">
      <c r="A2013" s="5" t="s">
        <v>2387</v>
      </c>
      <c r="B2013" s="24" t="s">
        <v>2374</v>
      </c>
      <c r="C2013" s="56">
        <v>3</v>
      </c>
      <c r="D2013" s="18" t="s">
        <v>2753</v>
      </c>
      <c r="E2013" s="18" t="s">
        <v>2968</v>
      </c>
      <c r="F2013" s="18" t="s">
        <v>3010</v>
      </c>
      <c r="G2013" s="18" t="s">
        <v>467</v>
      </c>
      <c r="H2013" s="18" t="s">
        <v>468</v>
      </c>
      <c r="I2013" s="18" t="s">
        <v>552</v>
      </c>
      <c r="J2013" s="18" t="s">
        <v>2375</v>
      </c>
      <c r="K2013" s="18" t="s">
        <v>257</v>
      </c>
      <c r="L2013" s="18" t="s">
        <v>257</v>
      </c>
      <c r="M2013" s="18" t="s">
        <v>253</v>
      </c>
      <c r="N2013" s="56">
        <v>74</v>
      </c>
      <c r="O2013" s="18" t="s">
        <v>2177</v>
      </c>
      <c r="P2013" s="18" t="s">
        <v>2128</v>
      </c>
      <c r="Q2013" s="18" t="s">
        <v>254</v>
      </c>
      <c r="R2013" s="18" t="s">
        <v>2376</v>
      </c>
      <c r="S2013" s="18" t="s">
        <v>595</v>
      </c>
      <c r="T2013" s="26" t="s">
        <v>257</v>
      </c>
      <c r="U2013" s="26" t="s">
        <v>257</v>
      </c>
      <c r="V2013" s="26" t="s">
        <v>257</v>
      </c>
      <c r="W2013" s="26" t="s">
        <v>257</v>
      </c>
      <c r="X2013" s="18" t="s">
        <v>2391</v>
      </c>
      <c r="Y2013" s="18">
        <v>256</v>
      </c>
      <c r="Z2013" s="18" t="s">
        <v>2378</v>
      </c>
      <c r="AA2013" s="18" t="s">
        <v>257</v>
      </c>
      <c r="AB2013" s="57">
        <f t="shared" si="423"/>
        <v>256</v>
      </c>
      <c r="AC2013" s="18" t="s">
        <v>595</v>
      </c>
      <c r="AD2013" s="18">
        <v>0</v>
      </c>
      <c r="AE2013" s="18" t="s">
        <v>595</v>
      </c>
      <c r="AF2013" s="18">
        <v>0</v>
      </c>
      <c r="AG2013" s="18">
        <v>0</v>
      </c>
      <c r="AH2013" s="18" t="s">
        <v>595</v>
      </c>
      <c r="AI2013" s="18">
        <v>0.125</v>
      </c>
      <c r="AJ2013" s="18" t="s">
        <v>522</v>
      </c>
      <c r="AK2013" s="18">
        <v>0.125</v>
      </c>
      <c r="AL2013" s="18"/>
      <c r="AM2013" s="18" t="s">
        <v>2039</v>
      </c>
      <c r="AN2013" s="18">
        <v>66.455696200000006</v>
      </c>
      <c r="AO2013" s="18" t="s">
        <v>2262</v>
      </c>
      <c r="AP2013" s="18" t="s">
        <v>479</v>
      </c>
      <c r="AQ2013" s="18">
        <v>5</v>
      </c>
      <c r="AR2013" s="18" t="s">
        <v>2379</v>
      </c>
      <c r="AS2013" s="18" t="s">
        <v>595</v>
      </c>
      <c r="AT2013" s="18">
        <v>67.510548499999999</v>
      </c>
      <c r="AU2013" s="18">
        <v>1.0548523000000001</v>
      </c>
      <c r="AV2013" s="18">
        <v>1.0548523000000001</v>
      </c>
      <c r="AW2013" s="18" t="s">
        <v>557</v>
      </c>
      <c r="AX2013" s="18">
        <v>3</v>
      </c>
      <c r="AY2013" s="18" t="s">
        <v>2264</v>
      </c>
      <c r="AZ2013" s="18" t="s">
        <v>257</v>
      </c>
      <c r="BA2013" s="18" t="s">
        <v>257</v>
      </c>
      <c r="BB2013" s="18" t="s">
        <v>2389</v>
      </c>
      <c r="BC2013" s="18"/>
      <c r="BD2013" s="18"/>
      <c r="BE2013" s="18"/>
      <c r="BF2013" s="18"/>
      <c r="BG2013" s="18"/>
      <c r="BH2013" s="18"/>
      <c r="BI2013" s="18"/>
      <c r="BJ2013" s="18"/>
      <c r="BK2013" s="18"/>
      <c r="BL2013" s="18"/>
      <c r="BM2013" s="18"/>
      <c r="BN2013" s="18"/>
      <c r="BO2013" s="18"/>
      <c r="BP2013" s="18"/>
      <c r="BQ2013" s="18"/>
      <c r="BR2013" s="18"/>
      <c r="BS2013" s="18"/>
      <c r="BT2013" s="18"/>
      <c r="BU2013" s="18"/>
      <c r="BV2013" s="18"/>
      <c r="BW2013" s="18"/>
      <c r="BX2013" s="18"/>
      <c r="BY2013" s="18"/>
      <c r="BZ2013" s="18"/>
      <c r="CA2013" s="18"/>
      <c r="CB2013" s="18"/>
      <c r="CC2013" s="18"/>
      <c r="CD2013" s="18"/>
      <c r="CE2013" s="18"/>
      <c r="CF2013" s="18"/>
      <c r="CG2013" s="18"/>
      <c r="CH2013" s="18"/>
      <c r="CI2013" s="18"/>
      <c r="CJ2013" s="18"/>
      <c r="CK2013" s="18"/>
      <c r="CL2013" s="18"/>
      <c r="CM2013" s="18"/>
      <c r="CN2013" s="18"/>
      <c r="CO2013" s="18"/>
      <c r="CP2013" s="18"/>
      <c r="CQ2013" s="18"/>
      <c r="CR2013" s="18"/>
      <c r="CS2013" s="18"/>
      <c r="CT2013" s="18"/>
      <c r="CU2013" s="18"/>
      <c r="CV2013" s="18"/>
      <c r="CW2013" s="18"/>
      <c r="CX2013" s="18"/>
      <c r="CY2013" s="18"/>
      <c r="CZ2013" s="18"/>
      <c r="DA2013" s="18"/>
      <c r="DB2013" s="18"/>
      <c r="DC2013" s="18"/>
      <c r="DD2013" s="18"/>
      <c r="DE2013" s="18"/>
      <c r="DF2013" s="18"/>
      <c r="DG2013" s="18"/>
      <c r="DH2013" s="18"/>
      <c r="DI2013" s="18"/>
      <c r="DJ2013" s="18"/>
      <c r="DK2013" s="18"/>
      <c r="DL2013" s="18"/>
      <c r="DM2013" s="18"/>
      <c r="DN2013" s="18"/>
      <c r="DO2013" s="56"/>
      <c r="DP2013" s="56"/>
      <c r="DQ2013" s="56"/>
      <c r="DR2013" s="56"/>
      <c r="DS2013" s="56"/>
      <c r="DT2013" s="56"/>
      <c r="DU2013" s="56"/>
      <c r="DV2013" s="56"/>
      <c r="DW2013" s="56"/>
      <c r="DX2013" s="56">
        <v>0</v>
      </c>
      <c r="DY2013" s="56"/>
      <c r="DZ2013" s="56"/>
      <c r="EA2013" s="56"/>
      <c r="EB2013" s="56"/>
      <c r="EC2013" s="56"/>
      <c r="ED2013" s="56"/>
      <c r="EE2013" s="56"/>
      <c r="EF2013" s="56"/>
      <c r="EG2013" s="56"/>
      <c r="EH2013" s="18"/>
      <c r="EI2013" s="18">
        <f t="array" ref="EI2013">IF(SUMPRODUCT(--(DO2013:DS2013&lt;&gt;""))=0, 0,1)</f>
        <v>0</v>
      </c>
      <c r="EJ2013" s="18">
        <f t="array" ref="EJ2013">IF(SUMPRODUCT(--(DT2013:EG2013&lt;&gt;""))=0, 0,1)</f>
        <v>1</v>
      </c>
      <c r="EK2013" s="18" cm="1">
        <f t="array" ref="EK2013">IF(SUMPRODUCT(--(EC2013:EG2013&lt;&gt;""))=0, 0,1)</f>
        <v>0</v>
      </c>
      <c r="EL2013" s="18">
        <f t="array" ref="EL2013">IF(SUMPRODUCT(--(EE2013:EG2013&lt;&gt;""))=0, 0,1)</f>
        <v>0</v>
      </c>
      <c r="EM2013" s="18">
        <f t="shared" si="424"/>
        <v>0</v>
      </c>
      <c r="EN2013" s="18" t="str">
        <f t="shared" si="425"/>
        <v>NA</v>
      </c>
      <c r="EO2013" s="18">
        <f t="shared" si="426"/>
        <v>0</v>
      </c>
      <c r="EP2013" s="18" t="str">
        <f t="shared" si="427"/>
        <v>NA</v>
      </c>
      <c r="EQ2013" s="18" t="str">
        <f t="shared" si="422"/>
        <v>NA</v>
      </c>
      <c r="ER2013" s="18" t="s">
        <v>2081</v>
      </c>
      <c r="ES2013" s="59">
        <v>43970</v>
      </c>
      <c r="ET2013" s="18"/>
      <c r="EU2013" s="18"/>
    </row>
    <row r="2014" spans="1:151" s="1" customFormat="1" ht="15.75" customHeight="1" x14ac:dyDescent="0.2">
      <c r="A2014" s="5" t="s">
        <v>2387</v>
      </c>
      <c r="B2014" s="24" t="s">
        <v>2374</v>
      </c>
      <c r="C2014" s="56">
        <v>3</v>
      </c>
      <c r="D2014" s="18" t="s">
        <v>2754</v>
      </c>
      <c r="E2014" s="18" t="s">
        <v>2968</v>
      </c>
      <c r="F2014" s="18" t="s">
        <v>3010</v>
      </c>
      <c r="G2014" s="18" t="s">
        <v>467</v>
      </c>
      <c r="H2014" s="18" t="s">
        <v>468</v>
      </c>
      <c r="I2014" s="18" t="s">
        <v>552</v>
      </c>
      <c r="J2014" s="18" t="s">
        <v>2375</v>
      </c>
      <c r="K2014" s="18" t="s">
        <v>257</v>
      </c>
      <c r="L2014" s="18" t="s">
        <v>257</v>
      </c>
      <c r="M2014" s="18" t="s">
        <v>253</v>
      </c>
      <c r="N2014" s="56">
        <v>74</v>
      </c>
      <c r="O2014" s="18" t="s">
        <v>2177</v>
      </c>
      <c r="P2014" s="18" t="s">
        <v>2128</v>
      </c>
      <c r="Q2014" s="18" t="s">
        <v>254</v>
      </c>
      <c r="R2014" s="18" t="s">
        <v>2376</v>
      </c>
      <c r="S2014" s="18" t="s">
        <v>595</v>
      </c>
      <c r="T2014" s="26" t="s">
        <v>257</v>
      </c>
      <c r="U2014" s="26" t="s">
        <v>257</v>
      </c>
      <c r="V2014" s="26" t="s">
        <v>257</v>
      </c>
      <c r="W2014" s="26" t="s">
        <v>257</v>
      </c>
      <c r="X2014" s="18" t="s">
        <v>2391</v>
      </c>
      <c r="Y2014" s="18">
        <v>512</v>
      </c>
      <c r="Z2014" s="18" t="s">
        <v>2378</v>
      </c>
      <c r="AA2014" s="18" t="s">
        <v>257</v>
      </c>
      <c r="AB2014" s="57">
        <f t="shared" si="423"/>
        <v>512</v>
      </c>
      <c r="AC2014" s="18" t="s">
        <v>595</v>
      </c>
      <c r="AD2014" s="18">
        <v>0</v>
      </c>
      <c r="AE2014" s="18" t="s">
        <v>595</v>
      </c>
      <c r="AF2014" s="18">
        <v>0</v>
      </c>
      <c r="AG2014" s="18">
        <v>0</v>
      </c>
      <c r="AH2014" s="18" t="s">
        <v>595</v>
      </c>
      <c r="AI2014" s="18">
        <v>0.125</v>
      </c>
      <c r="AJ2014" s="18" t="s">
        <v>522</v>
      </c>
      <c r="AK2014" s="18">
        <v>0.125</v>
      </c>
      <c r="AL2014" s="18"/>
      <c r="AM2014" s="18" t="s">
        <v>2039</v>
      </c>
      <c r="AN2014" s="18">
        <v>64.767932500000001</v>
      </c>
      <c r="AO2014" s="18" t="s">
        <v>2262</v>
      </c>
      <c r="AP2014" s="18" t="s">
        <v>479</v>
      </c>
      <c r="AQ2014" s="18">
        <v>5</v>
      </c>
      <c r="AR2014" s="18" t="s">
        <v>2379</v>
      </c>
      <c r="AS2014" s="18" t="s">
        <v>595</v>
      </c>
      <c r="AT2014" s="18">
        <v>65.822784799999994</v>
      </c>
      <c r="AU2014" s="18">
        <v>1.0548523000000001</v>
      </c>
      <c r="AV2014" s="18">
        <v>1.0548523000000001</v>
      </c>
      <c r="AW2014" s="18" t="s">
        <v>557</v>
      </c>
      <c r="AX2014" s="18">
        <v>3</v>
      </c>
      <c r="AY2014" s="18" t="s">
        <v>2264</v>
      </c>
      <c r="AZ2014" s="18" t="s">
        <v>257</v>
      </c>
      <c r="BA2014" s="18" t="s">
        <v>257</v>
      </c>
      <c r="BB2014" s="18" t="s">
        <v>2389</v>
      </c>
      <c r="BC2014" s="18"/>
      <c r="BD2014" s="18"/>
      <c r="BE2014" s="18"/>
      <c r="BF2014" s="18"/>
      <c r="BG2014" s="18"/>
      <c r="BH2014" s="18"/>
      <c r="BI2014" s="18"/>
      <c r="BJ2014" s="18"/>
      <c r="BK2014" s="18"/>
      <c r="BL2014" s="18"/>
      <c r="BM2014" s="18"/>
      <c r="BN2014" s="18"/>
      <c r="BO2014" s="18"/>
      <c r="BP2014" s="18"/>
      <c r="BQ2014" s="18"/>
      <c r="BR2014" s="18"/>
      <c r="BS2014" s="18"/>
      <c r="BT2014" s="18"/>
      <c r="BU2014" s="18"/>
      <c r="BV2014" s="18"/>
      <c r="BW2014" s="18"/>
      <c r="BX2014" s="18"/>
      <c r="BY2014" s="18"/>
      <c r="BZ2014" s="18"/>
      <c r="CA2014" s="18"/>
      <c r="CB2014" s="18"/>
      <c r="CC2014" s="18"/>
      <c r="CD2014" s="18"/>
      <c r="CE2014" s="18"/>
      <c r="CF2014" s="18"/>
      <c r="CG2014" s="18"/>
      <c r="CH2014" s="18"/>
      <c r="CI2014" s="18"/>
      <c r="CJ2014" s="18"/>
      <c r="CK2014" s="18"/>
      <c r="CL2014" s="18"/>
      <c r="CM2014" s="18"/>
      <c r="CN2014" s="18"/>
      <c r="CO2014" s="18"/>
      <c r="CP2014" s="18"/>
      <c r="CQ2014" s="18"/>
      <c r="CR2014" s="18"/>
      <c r="CS2014" s="18"/>
      <c r="CT2014" s="18"/>
      <c r="CU2014" s="18"/>
      <c r="CV2014" s="18"/>
      <c r="CW2014" s="18"/>
      <c r="CX2014" s="18"/>
      <c r="CY2014" s="18"/>
      <c r="CZ2014" s="18"/>
      <c r="DA2014" s="18"/>
      <c r="DB2014" s="18"/>
      <c r="DC2014" s="18"/>
      <c r="DD2014" s="18"/>
      <c r="DE2014" s="18"/>
      <c r="DF2014" s="18"/>
      <c r="DG2014" s="18"/>
      <c r="DH2014" s="18"/>
      <c r="DI2014" s="18"/>
      <c r="DJ2014" s="18"/>
      <c r="DK2014" s="18"/>
      <c r="DL2014" s="18"/>
      <c r="DM2014" s="18"/>
      <c r="DN2014" s="18"/>
      <c r="DO2014" s="56"/>
      <c r="DP2014" s="56"/>
      <c r="DQ2014" s="56"/>
      <c r="DR2014" s="56"/>
      <c r="DS2014" s="56"/>
      <c r="DT2014" s="56"/>
      <c r="DU2014" s="56"/>
      <c r="DV2014" s="56"/>
      <c r="DW2014" s="56"/>
      <c r="DX2014" s="56">
        <v>0</v>
      </c>
      <c r="DY2014" s="56"/>
      <c r="DZ2014" s="56"/>
      <c r="EA2014" s="56"/>
      <c r="EB2014" s="56"/>
      <c r="EC2014" s="56"/>
      <c r="ED2014" s="56"/>
      <c r="EE2014" s="56"/>
      <c r="EF2014" s="56"/>
      <c r="EG2014" s="56"/>
      <c r="EH2014" s="18"/>
      <c r="EI2014" s="18">
        <f t="array" ref="EI2014">IF(SUMPRODUCT(--(DO2014:DS2014&lt;&gt;""))=0, 0,1)</f>
        <v>0</v>
      </c>
      <c r="EJ2014" s="18">
        <f t="array" ref="EJ2014">IF(SUMPRODUCT(--(DT2014:EG2014&lt;&gt;""))=0, 0,1)</f>
        <v>1</v>
      </c>
      <c r="EK2014" s="18" cm="1">
        <f t="array" ref="EK2014">IF(SUMPRODUCT(--(EC2014:EG2014&lt;&gt;""))=0, 0,1)</f>
        <v>0</v>
      </c>
      <c r="EL2014" s="18">
        <f t="array" ref="EL2014">IF(SUMPRODUCT(--(EE2014:EG2014&lt;&gt;""))=0, 0,1)</f>
        <v>0</v>
      </c>
      <c r="EM2014" s="18">
        <f t="shared" si="424"/>
        <v>0</v>
      </c>
      <c r="EN2014" s="18" t="str">
        <f t="shared" si="425"/>
        <v>NA</v>
      </c>
      <c r="EO2014" s="18">
        <f t="shared" si="426"/>
        <v>0</v>
      </c>
      <c r="EP2014" s="18" t="str">
        <f t="shared" si="427"/>
        <v>NA</v>
      </c>
      <c r="EQ2014" s="18" t="str">
        <f t="shared" si="422"/>
        <v>NA</v>
      </c>
      <c r="ER2014" s="18" t="s">
        <v>2081</v>
      </c>
      <c r="ES2014" s="59">
        <v>43970</v>
      </c>
      <c r="ET2014" s="18"/>
      <c r="EU2014" s="18"/>
    </row>
    <row r="2015" spans="1:151" s="1" customFormat="1" ht="15.75" customHeight="1" x14ac:dyDescent="0.2">
      <c r="A2015" s="5" t="s">
        <v>2387</v>
      </c>
      <c r="B2015" s="24" t="s">
        <v>2374</v>
      </c>
      <c r="C2015" s="56">
        <v>3</v>
      </c>
      <c r="D2015" s="18" t="s">
        <v>2755</v>
      </c>
      <c r="E2015" s="18" t="s">
        <v>2968</v>
      </c>
      <c r="F2015" s="18" t="s">
        <v>3010</v>
      </c>
      <c r="G2015" s="18" t="s">
        <v>467</v>
      </c>
      <c r="H2015" s="18" t="s">
        <v>468</v>
      </c>
      <c r="I2015" s="18" t="s">
        <v>552</v>
      </c>
      <c r="J2015" s="18" t="s">
        <v>2375</v>
      </c>
      <c r="K2015" s="18" t="s">
        <v>257</v>
      </c>
      <c r="L2015" s="18" t="s">
        <v>257</v>
      </c>
      <c r="M2015" s="18" t="s">
        <v>253</v>
      </c>
      <c r="N2015" s="56">
        <v>74</v>
      </c>
      <c r="O2015" s="18" t="s">
        <v>2177</v>
      </c>
      <c r="P2015" s="18" t="s">
        <v>2128</v>
      </c>
      <c r="Q2015" s="18" t="s">
        <v>254</v>
      </c>
      <c r="R2015" s="18" t="s">
        <v>2376</v>
      </c>
      <c r="S2015" s="18" t="s">
        <v>595</v>
      </c>
      <c r="T2015" s="26" t="s">
        <v>257</v>
      </c>
      <c r="U2015" s="26" t="s">
        <v>257</v>
      </c>
      <c r="V2015" s="26" t="s">
        <v>257</v>
      </c>
      <c r="W2015" s="26" t="s">
        <v>257</v>
      </c>
      <c r="X2015" s="18" t="s">
        <v>2392</v>
      </c>
      <c r="Y2015" s="18">
        <v>0</v>
      </c>
      <c r="Z2015" s="18" t="s">
        <v>2378</v>
      </c>
      <c r="AA2015" s="18" t="s">
        <v>257</v>
      </c>
      <c r="AB2015" s="57">
        <f t="shared" si="423"/>
        <v>0</v>
      </c>
      <c r="AC2015" s="18" t="s">
        <v>595</v>
      </c>
      <c r="AD2015" s="18">
        <v>0</v>
      </c>
      <c r="AE2015" s="18" t="s">
        <v>595</v>
      </c>
      <c r="AF2015" s="18">
        <v>0</v>
      </c>
      <c r="AG2015" s="18">
        <v>0</v>
      </c>
      <c r="AH2015" s="18" t="s">
        <v>595</v>
      </c>
      <c r="AI2015" s="18">
        <v>0.125</v>
      </c>
      <c r="AJ2015" s="18" t="s">
        <v>522</v>
      </c>
      <c r="AK2015" s="18">
        <v>0.125</v>
      </c>
      <c r="AL2015" s="18"/>
      <c r="AM2015" s="18" t="s">
        <v>2039</v>
      </c>
      <c r="AN2015" s="18">
        <v>70.961145200000004</v>
      </c>
      <c r="AO2015" s="18" t="s">
        <v>2262</v>
      </c>
      <c r="AP2015" s="18" t="s">
        <v>479</v>
      </c>
      <c r="AQ2015" s="18">
        <v>5</v>
      </c>
      <c r="AR2015" s="18" t="s">
        <v>2379</v>
      </c>
      <c r="AS2015" s="18" t="s">
        <v>595</v>
      </c>
      <c r="AT2015" s="18">
        <v>73.006135</v>
      </c>
      <c r="AU2015" s="18">
        <v>2.0449898000000002</v>
      </c>
      <c r="AV2015" s="18">
        <v>2.0449898000000002</v>
      </c>
      <c r="AW2015" s="18" t="s">
        <v>557</v>
      </c>
      <c r="AX2015" s="18">
        <v>3</v>
      </c>
      <c r="AY2015" s="18" t="s">
        <v>2264</v>
      </c>
      <c r="AZ2015" s="18" t="s">
        <v>257</v>
      </c>
      <c r="BA2015" s="18" t="s">
        <v>257</v>
      </c>
      <c r="BB2015" s="18" t="s">
        <v>2389</v>
      </c>
      <c r="BC2015" s="18"/>
      <c r="BD2015" s="18"/>
      <c r="BE2015" s="18"/>
      <c r="BF2015" s="18"/>
      <c r="BG2015" s="18"/>
      <c r="BH2015" s="18"/>
      <c r="BI2015" s="18"/>
      <c r="BJ2015" s="18"/>
      <c r="BK2015" s="18"/>
      <c r="BL2015" s="18"/>
      <c r="BM2015" s="18"/>
      <c r="BN2015" s="18"/>
      <c r="BO2015" s="18"/>
      <c r="BP2015" s="18"/>
      <c r="BQ2015" s="18"/>
      <c r="BR2015" s="18"/>
      <c r="BS2015" s="18"/>
      <c r="BT2015" s="18"/>
      <c r="BU2015" s="18"/>
      <c r="BV2015" s="18"/>
      <c r="BW2015" s="18"/>
      <c r="BX2015" s="18"/>
      <c r="BY2015" s="18"/>
      <c r="BZ2015" s="18"/>
      <c r="CA2015" s="18"/>
      <c r="CB2015" s="18"/>
      <c r="CC2015" s="18"/>
      <c r="CD2015" s="18"/>
      <c r="CE2015" s="18"/>
      <c r="CF2015" s="18"/>
      <c r="CG2015" s="18"/>
      <c r="CH2015" s="18"/>
      <c r="CI2015" s="18"/>
      <c r="CJ2015" s="18"/>
      <c r="CK2015" s="18"/>
      <c r="CL2015" s="18"/>
      <c r="CM2015" s="18"/>
      <c r="CN2015" s="18"/>
      <c r="CO2015" s="18"/>
      <c r="CP2015" s="18"/>
      <c r="CQ2015" s="18"/>
      <c r="CR2015" s="18"/>
      <c r="CS2015" s="18"/>
      <c r="CT2015" s="18"/>
      <c r="CU2015" s="18"/>
      <c r="CV2015" s="18"/>
      <c r="CW2015" s="18"/>
      <c r="CX2015" s="18"/>
      <c r="CY2015" s="18"/>
      <c r="CZ2015" s="18"/>
      <c r="DA2015" s="18"/>
      <c r="DB2015" s="18"/>
      <c r="DC2015" s="18"/>
      <c r="DD2015" s="18"/>
      <c r="DE2015" s="18"/>
      <c r="DF2015" s="18"/>
      <c r="DG2015" s="18"/>
      <c r="DH2015" s="18"/>
      <c r="DI2015" s="18"/>
      <c r="DJ2015" s="18"/>
      <c r="DK2015" s="18"/>
      <c r="DL2015" s="18"/>
      <c r="DM2015" s="18"/>
      <c r="DN2015" s="18"/>
      <c r="DO2015" s="56"/>
      <c r="DP2015" s="56"/>
      <c r="DQ2015" s="56"/>
      <c r="DR2015" s="56"/>
      <c r="DS2015" s="56"/>
      <c r="DT2015" s="56"/>
      <c r="DU2015" s="56"/>
      <c r="DV2015" s="56"/>
      <c r="DW2015" s="56"/>
      <c r="DX2015" s="56">
        <v>0</v>
      </c>
      <c r="DY2015" s="56"/>
      <c r="DZ2015" s="56"/>
      <c r="EA2015" s="56"/>
      <c r="EB2015" s="56"/>
      <c r="EC2015" s="56"/>
      <c r="ED2015" s="56"/>
      <c r="EE2015" s="56"/>
      <c r="EF2015" s="56"/>
      <c r="EG2015" s="56"/>
      <c r="EH2015" s="18"/>
      <c r="EI2015" s="18">
        <f t="array" ref="EI2015">IF(SUMPRODUCT(--(DO2015:DS2015&lt;&gt;""))=0, 0,1)</f>
        <v>0</v>
      </c>
      <c r="EJ2015" s="18">
        <f t="array" ref="EJ2015">IF(SUMPRODUCT(--(DT2015:EG2015&lt;&gt;""))=0, 0,1)</f>
        <v>1</v>
      </c>
      <c r="EK2015" s="18" cm="1">
        <f t="array" ref="EK2015">IF(SUMPRODUCT(--(EC2015:EG2015&lt;&gt;""))=0, 0,1)</f>
        <v>0</v>
      </c>
      <c r="EL2015" s="18">
        <f t="array" ref="EL2015">IF(SUMPRODUCT(--(EE2015:EG2015&lt;&gt;""))=0, 0,1)</f>
        <v>0</v>
      </c>
      <c r="EM2015" s="18">
        <f t="shared" si="424"/>
        <v>0</v>
      </c>
      <c r="EN2015" s="18" t="str">
        <f t="shared" si="425"/>
        <v>NA</v>
      </c>
      <c r="EO2015" s="18">
        <f t="shared" si="426"/>
        <v>0</v>
      </c>
      <c r="EP2015" s="18" t="str">
        <f t="shared" si="427"/>
        <v>NA</v>
      </c>
      <c r="EQ2015" s="18" t="str">
        <f t="shared" si="422"/>
        <v>NA</v>
      </c>
      <c r="ER2015" s="18" t="s">
        <v>2081</v>
      </c>
      <c r="ES2015" s="59">
        <v>43970</v>
      </c>
      <c r="ET2015" s="18"/>
      <c r="EU2015" s="18"/>
    </row>
    <row r="2016" spans="1:151" s="1" customFormat="1" ht="15.75" customHeight="1" x14ac:dyDescent="0.2">
      <c r="A2016" s="5" t="s">
        <v>2387</v>
      </c>
      <c r="B2016" s="24" t="s">
        <v>2374</v>
      </c>
      <c r="C2016" s="56">
        <v>3</v>
      </c>
      <c r="D2016" s="18" t="s">
        <v>2756</v>
      </c>
      <c r="E2016" s="18" t="s">
        <v>2968</v>
      </c>
      <c r="F2016" s="18" t="s">
        <v>3010</v>
      </c>
      <c r="G2016" s="18" t="s">
        <v>467</v>
      </c>
      <c r="H2016" s="18" t="s">
        <v>468</v>
      </c>
      <c r="I2016" s="18" t="s">
        <v>552</v>
      </c>
      <c r="J2016" s="18" t="s">
        <v>2375</v>
      </c>
      <c r="K2016" s="18" t="s">
        <v>257</v>
      </c>
      <c r="L2016" s="18" t="s">
        <v>257</v>
      </c>
      <c r="M2016" s="18" t="s">
        <v>253</v>
      </c>
      <c r="N2016" s="56">
        <v>74</v>
      </c>
      <c r="O2016" s="18" t="s">
        <v>2177</v>
      </c>
      <c r="P2016" s="18" t="s">
        <v>2128</v>
      </c>
      <c r="Q2016" s="18" t="s">
        <v>254</v>
      </c>
      <c r="R2016" s="18" t="s">
        <v>2376</v>
      </c>
      <c r="S2016" s="18" t="s">
        <v>595</v>
      </c>
      <c r="T2016" s="26" t="s">
        <v>257</v>
      </c>
      <c r="U2016" s="26" t="s">
        <v>257</v>
      </c>
      <c r="V2016" s="26" t="s">
        <v>257</v>
      </c>
      <c r="W2016" s="26" t="s">
        <v>257</v>
      </c>
      <c r="X2016" s="18" t="s">
        <v>2392</v>
      </c>
      <c r="Y2016" s="18">
        <v>4</v>
      </c>
      <c r="Z2016" s="18" t="s">
        <v>2378</v>
      </c>
      <c r="AA2016" s="18" t="s">
        <v>257</v>
      </c>
      <c r="AB2016" s="57">
        <f t="shared" si="423"/>
        <v>4</v>
      </c>
      <c r="AC2016" s="18" t="s">
        <v>595</v>
      </c>
      <c r="AD2016" s="18">
        <v>0</v>
      </c>
      <c r="AE2016" s="18" t="s">
        <v>595</v>
      </c>
      <c r="AF2016" s="18">
        <v>0</v>
      </c>
      <c r="AG2016" s="18">
        <v>0</v>
      </c>
      <c r="AH2016" s="18" t="s">
        <v>595</v>
      </c>
      <c r="AI2016" s="18">
        <v>0.125</v>
      </c>
      <c r="AJ2016" s="18" t="s">
        <v>522</v>
      </c>
      <c r="AK2016" s="18">
        <v>0.125</v>
      </c>
      <c r="AL2016" s="18"/>
      <c r="AM2016" s="18" t="s">
        <v>2039</v>
      </c>
      <c r="AN2016" s="18">
        <v>72.188139100000001</v>
      </c>
      <c r="AO2016" s="18" t="s">
        <v>2262</v>
      </c>
      <c r="AP2016" s="18" t="s">
        <v>479</v>
      </c>
      <c r="AQ2016" s="18">
        <v>5</v>
      </c>
      <c r="AR2016" s="18" t="s">
        <v>2379</v>
      </c>
      <c r="AS2016" s="18" t="s">
        <v>595</v>
      </c>
      <c r="AT2016" s="18">
        <v>74.028629899999999</v>
      </c>
      <c r="AU2016" s="18">
        <v>1.8404908</v>
      </c>
      <c r="AV2016" s="18">
        <v>1.8404908</v>
      </c>
      <c r="AW2016" s="18" t="s">
        <v>557</v>
      </c>
      <c r="AX2016" s="18">
        <v>3</v>
      </c>
      <c r="AY2016" s="18" t="s">
        <v>2264</v>
      </c>
      <c r="AZ2016" s="18" t="s">
        <v>257</v>
      </c>
      <c r="BA2016" s="18" t="s">
        <v>257</v>
      </c>
      <c r="BB2016" s="18" t="s">
        <v>2389</v>
      </c>
      <c r="BC2016" s="18"/>
      <c r="BD2016" s="18"/>
      <c r="BE2016" s="18"/>
      <c r="BF2016" s="18"/>
      <c r="BG2016" s="18"/>
      <c r="BH2016" s="18"/>
      <c r="BI2016" s="18"/>
      <c r="BJ2016" s="18"/>
      <c r="BK2016" s="18"/>
      <c r="BL2016" s="18"/>
      <c r="BM2016" s="18"/>
      <c r="BN2016" s="18"/>
      <c r="BO2016" s="18"/>
      <c r="BP2016" s="18"/>
      <c r="BQ2016" s="18"/>
      <c r="BR2016" s="18"/>
      <c r="BS2016" s="18"/>
      <c r="BT2016" s="18"/>
      <c r="BU2016" s="18"/>
      <c r="BV2016" s="18"/>
      <c r="BW2016" s="18"/>
      <c r="BX2016" s="18"/>
      <c r="BY2016" s="18"/>
      <c r="BZ2016" s="18"/>
      <c r="CA2016" s="18"/>
      <c r="CB2016" s="18"/>
      <c r="CC2016" s="18"/>
      <c r="CD2016" s="18"/>
      <c r="CE2016" s="18"/>
      <c r="CF2016" s="18"/>
      <c r="CG2016" s="18"/>
      <c r="CH2016" s="18"/>
      <c r="CI2016" s="18"/>
      <c r="CJ2016" s="18"/>
      <c r="CK2016" s="18"/>
      <c r="CL2016" s="18"/>
      <c r="CM2016" s="18"/>
      <c r="CN2016" s="18"/>
      <c r="CO2016" s="18"/>
      <c r="CP2016" s="18"/>
      <c r="CQ2016" s="18"/>
      <c r="CR2016" s="18"/>
      <c r="CS2016" s="18"/>
      <c r="CT2016" s="18"/>
      <c r="CU2016" s="18"/>
      <c r="CV2016" s="18"/>
      <c r="CW2016" s="18"/>
      <c r="CX2016" s="18"/>
      <c r="CY2016" s="18"/>
      <c r="CZ2016" s="18"/>
      <c r="DA2016" s="18"/>
      <c r="DB2016" s="18"/>
      <c r="DC2016" s="18"/>
      <c r="DD2016" s="18"/>
      <c r="DE2016" s="18"/>
      <c r="DF2016" s="18"/>
      <c r="DG2016" s="18"/>
      <c r="DH2016" s="18"/>
      <c r="DI2016" s="18"/>
      <c r="DJ2016" s="18"/>
      <c r="DK2016" s="18"/>
      <c r="DL2016" s="18"/>
      <c r="DM2016" s="18"/>
      <c r="DN2016" s="18"/>
      <c r="DO2016" s="56"/>
      <c r="DP2016" s="56"/>
      <c r="DQ2016" s="56"/>
      <c r="DR2016" s="56"/>
      <c r="DS2016" s="56"/>
      <c r="DT2016" s="56"/>
      <c r="DU2016" s="56"/>
      <c r="DV2016" s="56"/>
      <c r="DW2016" s="56"/>
      <c r="DX2016" s="56">
        <v>0</v>
      </c>
      <c r="DY2016" s="56"/>
      <c r="DZ2016" s="56"/>
      <c r="EA2016" s="56"/>
      <c r="EB2016" s="56"/>
      <c r="EC2016" s="56"/>
      <c r="ED2016" s="56"/>
      <c r="EE2016" s="56"/>
      <c r="EF2016" s="56"/>
      <c r="EG2016" s="56"/>
      <c r="EH2016" s="18"/>
      <c r="EI2016" s="18">
        <f t="array" ref="EI2016">IF(SUMPRODUCT(--(DO2016:DS2016&lt;&gt;""))=0, 0,1)</f>
        <v>0</v>
      </c>
      <c r="EJ2016" s="18">
        <f t="array" ref="EJ2016">IF(SUMPRODUCT(--(DT2016:EG2016&lt;&gt;""))=0, 0,1)</f>
        <v>1</v>
      </c>
      <c r="EK2016" s="18" cm="1">
        <f t="array" ref="EK2016">IF(SUMPRODUCT(--(EC2016:EG2016&lt;&gt;""))=0, 0,1)</f>
        <v>0</v>
      </c>
      <c r="EL2016" s="18">
        <f t="array" ref="EL2016">IF(SUMPRODUCT(--(EE2016:EG2016&lt;&gt;""))=0, 0,1)</f>
        <v>0</v>
      </c>
      <c r="EM2016" s="18">
        <f t="shared" si="424"/>
        <v>0</v>
      </c>
      <c r="EN2016" s="18" t="str">
        <f t="shared" si="425"/>
        <v>NA</v>
      </c>
      <c r="EO2016" s="18">
        <f t="shared" si="426"/>
        <v>0</v>
      </c>
      <c r="EP2016" s="18" t="str">
        <f t="shared" si="427"/>
        <v>NA</v>
      </c>
      <c r="EQ2016" s="18" t="str">
        <f t="shared" si="422"/>
        <v>NA</v>
      </c>
      <c r="ER2016" s="18" t="s">
        <v>2081</v>
      </c>
      <c r="ES2016" s="59">
        <v>43970</v>
      </c>
      <c r="ET2016" s="18"/>
      <c r="EU2016" s="18"/>
    </row>
    <row r="2017" spans="1:151" s="1" customFormat="1" ht="15.75" customHeight="1" x14ac:dyDescent="0.2">
      <c r="A2017" s="5" t="s">
        <v>2387</v>
      </c>
      <c r="B2017" s="24" t="s">
        <v>2374</v>
      </c>
      <c r="C2017" s="56">
        <v>3</v>
      </c>
      <c r="D2017" s="18" t="s">
        <v>2757</v>
      </c>
      <c r="E2017" s="18" t="s">
        <v>2968</v>
      </c>
      <c r="F2017" s="18" t="s">
        <v>3010</v>
      </c>
      <c r="G2017" s="18" t="s">
        <v>467</v>
      </c>
      <c r="H2017" s="18" t="s">
        <v>468</v>
      </c>
      <c r="I2017" s="18" t="s">
        <v>552</v>
      </c>
      <c r="J2017" s="18" t="s">
        <v>2375</v>
      </c>
      <c r="K2017" s="18" t="s">
        <v>257</v>
      </c>
      <c r="L2017" s="18" t="s">
        <v>257</v>
      </c>
      <c r="M2017" s="18" t="s">
        <v>253</v>
      </c>
      <c r="N2017" s="56">
        <v>74</v>
      </c>
      <c r="O2017" s="18" t="s">
        <v>2177</v>
      </c>
      <c r="P2017" s="18" t="s">
        <v>2128</v>
      </c>
      <c r="Q2017" s="18" t="s">
        <v>254</v>
      </c>
      <c r="R2017" s="18" t="s">
        <v>2376</v>
      </c>
      <c r="S2017" s="18" t="s">
        <v>595</v>
      </c>
      <c r="T2017" s="26" t="s">
        <v>257</v>
      </c>
      <c r="U2017" s="26" t="s">
        <v>257</v>
      </c>
      <c r="V2017" s="26" t="s">
        <v>257</v>
      </c>
      <c r="W2017" s="26" t="s">
        <v>257</v>
      </c>
      <c r="X2017" s="18" t="s">
        <v>2392</v>
      </c>
      <c r="Y2017" s="18">
        <v>16</v>
      </c>
      <c r="Z2017" s="18" t="s">
        <v>2378</v>
      </c>
      <c r="AA2017" s="18" t="s">
        <v>257</v>
      </c>
      <c r="AB2017" s="57">
        <f t="shared" si="423"/>
        <v>16</v>
      </c>
      <c r="AC2017" s="18" t="s">
        <v>595</v>
      </c>
      <c r="AD2017" s="18">
        <v>0</v>
      </c>
      <c r="AE2017" s="18" t="s">
        <v>595</v>
      </c>
      <c r="AF2017" s="18">
        <v>0</v>
      </c>
      <c r="AG2017" s="18">
        <v>0</v>
      </c>
      <c r="AH2017" s="18" t="s">
        <v>595</v>
      </c>
      <c r="AI2017" s="18">
        <v>0.125</v>
      </c>
      <c r="AJ2017" s="18" t="s">
        <v>522</v>
      </c>
      <c r="AK2017" s="18">
        <v>0.125</v>
      </c>
      <c r="AL2017" s="18"/>
      <c r="AM2017" s="18" t="s">
        <v>2039</v>
      </c>
      <c r="AN2017" s="18">
        <v>72.597137000000004</v>
      </c>
      <c r="AO2017" s="18" t="s">
        <v>2262</v>
      </c>
      <c r="AP2017" s="18" t="s">
        <v>479</v>
      </c>
      <c r="AQ2017" s="18">
        <v>5</v>
      </c>
      <c r="AR2017" s="18" t="s">
        <v>2379</v>
      </c>
      <c r="AS2017" s="18" t="s">
        <v>595</v>
      </c>
      <c r="AT2017" s="18">
        <v>75.051124740000006</v>
      </c>
      <c r="AU2017" s="18">
        <v>2.4539877400000001</v>
      </c>
      <c r="AV2017" s="18">
        <v>2.4539877400000001</v>
      </c>
      <c r="AW2017" s="18" t="s">
        <v>557</v>
      </c>
      <c r="AX2017" s="18">
        <v>3</v>
      </c>
      <c r="AY2017" s="18" t="s">
        <v>2264</v>
      </c>
      <c r="AZ2017" s="18" t="s">
        <v>257</v>
      </c>
      <c r="BA2017" s="18" t="s">
        <v>257</v>
      </c>
      <c r="BB2017" s="18" t="s">
        <v>2389</v>
      </c>
      <c r="BC2017" s="18"/>
      <c r="BD2017" s="18"/>
      <c r="BE2017" s="18"/>
      <c r="BF2017" s="18"/>
      <c r="BG2017" s="18"/>
      <c r="BH2017" s="18"/>
      <c r="BI2017" s="18"/>
      <c r="BJ2017" s="18"/>
      <c r="BK2017" s="18"/>
      <c r="BL2017" s="18"/>
      <c r="BM2017" s="18"/>
      <c r="BN2017" s="18"/>
      <c r="BO2017" s="18"/>
      <c r="BP2017" s="18"/>
      <c r="BQ2017" s="18"/>
      <c r="BR2017" s="18"/>
      <c r="BS2017" s="18"/>
      <c r="BT2017" s="18"/>
      <c r="BU2017" s="18"/>
      <c r="BV2017" s="18"/>
      <c r="BW2017" s="18"/>
      <c r="BX2017" s="18"/>
      <c r="BY2017" s="18"/>
      <c r="BZ2017" s="18"/>
      <c r="CA2017" s="18"/>
      <c r="CB2017" s="18"/>
      <c r="CC2017" s="18"/>
      <c r="CD2017" s="18"/>
      <c r="CE2017" s="18"/>
      <c r="CF2017" s="18"/>
      <c r="CG2017" s="18"/>
      <c r="CH2017" s="18"/>
      <c r="CI2017" s="18"/>
      <c r="CJ2017" s="18"/>
      <c r="CK2017" s="18"/>
      <c r="CL2017" s="18"/>
      <c r="CM2017" s="18"/>
      <c r="CN2017" s="18"/>
      <c r="CO2017" s="18"/>
      <c r="CP2017" s="18"/>
      <c r="CQ2017" s="18"/>
      <c r="CR2017" s="18"/>
      <c r="CS2017" s="18"/>
      <c r="CT2017" s="18"/>
      <c r="CU2017" s="18"/>
      <c r="CV2017" s="18"/>
      <c r="CW2017" s="18"/>
      <c r="CX2017" s="18"/>
      <c r="CY2017" s="18"/>
      <c r="CZ2017" s="18"/>
      <c r="DA2017" s="18"/>
      <c r="DB2017" s="18"/>
      <c r="DC2017" s="18"/>
      <c r="DD2017" s="18"/>
      <c r="DE2017" s="18"/>
      <c r="DF2017" s="18"/>
      <c r="DG2017" s="18"/>
      <c r="DH2017" s="18"/>
      <c r="DI2017" s="18"/>
      <c r="DJ2017" s="18"/>
      <c r="DK2017" s="18"/>
      <c r="DL2017" s="18"/>
      <c r="DM2017" s="18"/>
      <c r="DN2017" s="18"/>
      <c r="DO2017" s="56"/>
      <c r="DP2017" s="56"/>
      <c r="DQ2017" s="56"/>
      <c r="DR2017" s="56"/>
      <c r="DS2017" s="56"/>
      <c r="DT2017" s="56"/>
      <c r="DU2017" s="56"/>
      <c r="DV2017" s="56"/>
      <c r="DW2017" s="56"/>
      <c r="DX2017" s="56">
        <v>0</v>
      </c>
      <c r="DY2017" s="56"/>
      <c r="DZ2017" s="56"/>
      <c r="EA2017" s="56"/>
      <c r="EB2017" s="56"/>
      <c r="EC2017" s="56"/>
      <c r="ED2017" s="56"/>
      <c r="EE2017" s="56"/>
      <c r="EF2017" s="56"/>
      <c r="EG2017" s="56"/>
      <c r="EH2017" s="18"/>
      <c r="EI2017" s="18">
        <f t="array" ref="EI2017">IF(SUMPRODUCT(--(DO2017:DS2017&lt;&gt;""))=0, 0,1)</f>
        <v>0</v>
      </c>
      <c r="EJ2017" s="18">
        <f t="array" ref="EJ2017">IF(SUMPRODUCT(--(DT2017:EG2017&lt;&gt;""))=0, 0,1)</f>
        <v>1</v>
      </c>
      <c r="EK2017" s="18" cm="1">
        <f t="array" ref="EK2017">IF(SUMPRODUCT(--(EC2017:EG2017&lt;&gt;""))=0, 0,1)</f>
        <v>0</v>
      </c>
      <c r="EL2017" s="18">
        <f t="array" ref="EL2017">IF(SUMPRODUCT(--(EE2017:EG2017&lt;&gt;""))=0, 0,1)</f>
        <v>0</v>
      </c>
      <c r="EM2017" s="18">
        <f t="shared" si="424"/>
        <v>0</v>
      </c>
      <c r="EN2017" s="18" t="str">
        <f t="shared" si="425"/>
        <v>NA</v>
      </c>
      <c r="EO2017" s="18">
        <f t="shared" si="426"/>
        <v>0</v>
      </c>
      <c r="EP2017" s="18" t="str">
        <f t="shared" si="427"/>
        <v>NA</v>
      </c>
      <c r="EQ2017" s="18" t="str">
        <f t="shared" si="422"/>
        <v>NA</v>
      </c>
      <c r="ER2017" s="18" t="s">
        <v>2081</v>
      </c>
      <c r="ES2017" s="59">
        <v>43970</v>
      </c>
      <c r="ET2017" s="18"/>
      <c r="EU2017" s="18"/>
    </row>
    <row r="2018" spans="1:151" s="1" customFormat="1" ht="15.75" customHeight="1" x14ac:dyDescent="0.2">
      <c r="A2018" s="5" t="s">
        <v>2387</v>
      </c>
      <c r="B2018" s="24" t="s">
        <v>2374</v>
      </c>
      <c r="C2018" s="56">
        <v>3</v>
      </c>
      <c r="D2018" s="18" t="s">
        <v>2758</v>
      </c>
      <c r="E2018" s="18" t="s">
        <v>2968</v>
      </c>
      <c r="F2018" s="18" t="s">
        <v>3010</v>
      </c>
      <c r="G2018" s="18" t="s">
        <v>467</v>
      </c>
      <c r="H2018" s="18" t="s">
        <v>468</v>
      </c>
      <c r="I2018" s="18" t="s">
        <v>552</v>
      </c>
      <c r="J2018" s="18" t="s">
        <v>2375</v>
      </c>
      <c r="K2018" s="18" t="s">
        <v>257</v>
      </c>
      <c r="L2018" s="18" t="s">
        <v>257</v>
      </c>
      <c r="M2018" s="18" t="s">
        <v>253</v>
      </c>
      <c r="N2018" s="56">
        <v>74</v>
      </c>
      <c r="O2018" s="18" t="s">
        <v>2177</v>
      </c>
      <c r="P2018" s="18" t="s">
        <v>2128</v>
      </c>
      <c r="Q2018" s="18" t="s">
        <v>254</v>
      </c>
      <c r="R2018" s="18" t="s">
        <v>2376</v>
      </c>
      <c r="S2018" s="18" t="s">
        <v>595</v>
      </c>
      <c r="T2018" s="26" t="s">
        <v>257</v>
      </c>
      <c r="U2018" s="26" t="s">
        <v>257</v>
      </c>
      <c r="V2018" s="26" t="s">
        <v>257</v>
      </c>
      <c r="W2018" s="26" t="s">
        <v>257</v>
      </c>
      <c r="X2018" s="18" t="s">
        <v>2392</v>
      </c>
      <c r="Y2018" s="18">
        <v>32</v>
      </c>
      <c r="Z2018" s="18" t="s">
        <v>2378</v>
      </c>
      <c r="AA2018" s="18" t="s">
        <v>257</v>
      </c>
      <c r="AB2018" s="57">
        <f t="shared" si="423"/>
        <v>32</v>
      </c>
      <c r="AC2018" s="18" t="s">
        <v>595</v>
      </c>
      <c r="AD2018" s="18">
        <v>0</v>
      </c>
      <c r="AE2018" s="18" t="s">
        <v>595</v>
      </c>
      <c r="AF2018" s="18">
        <v>0</v>
      </c>
      <c r="AG2018" s="18">
        <v>0</v>
      </c>
      <c r="AH2018" s="18" t="s">
        <v>595</v>
      </c>
      <c r="AI2018" s="18">
        <v>0.125</v>
      </c>
      <c r="AJ2018" s="18" t="s">
        <v>522</v>
      </c>
      <c r="AK2018" s="18">
        <v>0.125</v>
      </c>
      <c r="AL2018" s="18"/>
      <c r="AM2018" s="18" t="s">
        <v>2039</v>
      </c>
      <c r="AN2018" s="18">
        <v>71.370143100000007</v>
      </c>
      <c r="AO2018" s="18" t="s">
        <v>2262</v>
      </c>
      <c r="AP2018" s="18" t="s">
        <v>479</v>
      </c>
      <c r="AQ2018" s="18">
        <v>5</v>
      </c>
      <c r="AR2018" s="18" t="s">
        <v>2379</v>
      </c>
      <c r="AS2018" s="18" t="s">
        <v>595</v>
      </c>
      <c r="AT2018" s="18">
        <v>74.028629899999999</v>
      </c>
      <c r="AU2018" s="18">
        <v>2.6584867999999999</v>
      </c>
      <c r="AV2018" s="18">
        <v>2.6584867999999999</v>
      </c>
      <c r="AW2018" s="18" t="s">
        <v>557</v>
      </c>
      <c r="AX2018" s="18">
        <v>3</v>
      </c>
      <c r="AY2018" s="18" t="s">
        <v>2264</v>
      </c>
      <c r="AZ2018" s="18" t="s">
        <v>257</v>
      </c>
      <c r="BA2018" s="18" t="s">
        <v>257</v>
      </c>
      <c r="BB2018" s="18" t="s">
        <v>2389</v>
      </c>
      <c r="BC2018" s="18"/>
      <c r="BD2018" s="18"/>
      <c r="BE2018" s="18"/>
      <c r="BF2018" s="18"/>
      <c r="BG2018" s="18"/>
      <c r="BH2018" s="18"/>
      <c r="BI2018" s="18"/>
      <c r="BJ2018" s="18"/>
      <c r="BK2018" s="18"/>
      <c r="BL2018" s="18"/>
      <c r="BM2018" s="18"/>
      <c r="BN2018" s="18"/>
      <c r="BO2018" s="18"/>
      <c r="BP2018" s="18"/>
      <c r="BQ2018" s="18"/>
      <c r="BR2018" s="18"/>
      <c r="BS2018" s="18"/>
      <c r="BT2018" s="18"/>
      <c r="BU2018" s="18"/>
      <c r="BV2018" s="18"/>
      <c r="BW2018" s="18"/>
      <c r="BX2018" s="18"/>
      <c r="BY2018" s="18"/>
      <c r="BZ2018" s="18"/>
      <c r="CA2018" s="18"/>
      <c r="CB2018" s="18"/>
      <c r="CC2018" s="18"/>
      <c r="CD2018" s="18"/>
      <c r="CE2018" s="18"/>
      <c r="CF2018" s="18"/>
      <c r="CG2018" s="18"/>
      <c r="CH2018" s="18"/>
      <c r="CI2018" s="18"/>
      <c r="CJ2018" s="18"/>
      <c r="CK2018" s="18"/>
      <c r="CL2018" s="18"/>
      <c r="CM2018" s="18"/>
      <c r="CN2018" s="18"/>
      <c r="CO2018" s="18"/>
      <c r="CP2018" s="18"/>
      <c r="CQ2018" s="18"/>
      <c r="CR2018" s="18"/>
      <c r="CS2018" s="18"/>
      <c r="CT2018" s="18"/>
      <c r="CU2018" s="18"/>
      <c r="CV2018" s="18"/>
      <c r="CW2018" s="18"/>
      <c r="CX2018" s="18"/>
      <c r="CY2018" s="18"/>
      <c r="CZ2018" s="18"/>
      <c r="DA2018" s="18"/>
      <c r="DB2018" s="18"/>
      <c r="DC2018" s="18"/>
      <c r="DD2018" s="18"/>
      <c r="DE2018" s="18"/>
      <c r="DF2018" s="18"/>
      <c r="DG2018" s="18"/>
      <c r="DH2018" s="18"/>
      <c r="DI2018" s="18"/>
      <c r="DJ2018" s="18"/>
      <c r="DK2018" s="18"/>
      <c r="DL2018" s="18"/>
      <c r="DM2018" s="18"/>
      <c r="DN2018" s="18"/>
      <c r="DO2018" s="56"/>
      <c r="DP2018" s="56"/>
      <c r="DQ2018" s="56"/>
      <c r="DR2018" s="56"/>
      <c r="DS2018" s="56"/>
      <c r="DT2018" s="56"/>
      <c r="DU2018" s="56"/>
      <c r="DV2018" s="56"/>
      <c r="DW2018" s="56"/>
      <c r="DX2018" s="56">
        <v>0</v>
      </c>
      <c r="DY2018" s="56"/>
      <c r="DZ2018" s="56"/>
      <c r="EA2018" s="56"/>
      <c r="EB2018" s="56"/>
      <c r="EC2018" s="56"/>
      <c r="ED2018" s="56"/>
      <c r="EE2018" s="56"/>
      <c r="EF2018" s="56"/>
      <c r="EG2018" s="56"/>
      <c r="EH2018" s="18"/>
      <c r="EI2018" s="18">
        <f t="array" ref="EI2018">IF(SUMPRODUCT(--(DO2018:DS2018&lt;&gt;""))=0, 0,1)</f>
        <v>0</v>
      </c>
      <c r="EJ2018" s="18">
        <f t="array" ref="EJ2018">IF(SUMPRODUCT(--(DT2018:EG2018&lt;&gt;""))=0, 0,1)</f>
        <v>1</v>
      </c>
      <c r="EK2018" s="18" cm="1">
        <f t="array" ref="EK2018">IF(SUMPRODUCT(--(EC2018:EG2018&lt;&gt;""))=0, 0,1)</f>
        <v>0</v>
      </c>
      <c r="EL2018" s="18">
        <f t="array" ref="EL2018">IF(SUMPRODUCT(--(EE2018:EG2018&lt;&gt;""))=0, 0,1)</f>
        <v>0</v>
      </c>
      <c r="EM2018" s="18">
        <f t="shared" si="424"/>
        <v>0</v>
      </c>
      <c r="EN2018" s="18" t="str">
        <f t="shared" si="425"/>
        <v>NA</v>
      </c>
      <c r="EO2018" s="18">
        <f t="shared" si="426"/>
        <v>0</v>
      </c>
      <c r="EP2018" s="18" t="str">
        <f t="shared" si="427"/>
        <v>NA</v>
      </c>
      <c r="EQ2018" s="18" t="str">
        <f t="shared" si="422"/>
        <v>NA</v>
      </c>
      <c r="ER2018" s="18" t="s">
        <v>2081</v>
      </c>
      <c r="ES2018" s="59">
        <v>43970</v>
      </c>
      <c r="ET2018" s="18"/>
      <c r="EU2018" s="18"/>
    </row>
    <row r="2019" spans="1:151" s="1" customFormat="1" ht="15.75" customHeight="1" x14ac:dyDescent="0.2">
      <c r="A2019" s="5" t="s">
        <v>2387</v>
      </c>
      <c r="B2019" s="24" t="s">
        <v>2374</v>
      </c>
      <c r="C2019" s="56">
        <v>3</v>
      </c>
      <c r="D2019" s="18" t="s">
        <v>2759</v>
      </c>
      <c r="E2019" s="18" t="s">
        <v>2968</v>
      </c>
      <c r="F2019" s="18" t="s">
        <v>3010</v>
      </c>
      <c r="G2019" s="18" t="s">
        <v>467</v>
      </c>
      <c r="H2019" s="18" t="s">
        <v>468</v>
      </c>
      <c r="I2019" s="18" t="s">
        <v>552</v>
      </c>
      <c r="J2019" s="18" t="s">
        <v>2375</v>
      </c>
      <c r="K2019" s="18" t="s">
        <v>257</v>
      </c>
      <c r="L2019" s="18" t="s">
        <v>257</v>
      </c>
      <c r="M2019" s="18" t="s">
        <v>253</v>
      </c>
      <c r="N2019" s="56">
        <v>74</v>
      </c>
      <c r="O2019" s="18" t="s">
        <v>2177</v>
      </c>
      <c r="P2019" s="18" t="s">
        <v>2128</v>
      </c>
      <c r="Q2019" s="18" t="s">
        <v>254</v>
      </c>
      <c r="R2019" s="18" t="s">
        <v>2376</v>
      </c>
      <c r="S2019" s="18" t="s">
        <v>595</v>
      </c>
      <c r="T2019" s="26" t="s">
        <v>257</v>
      </c>
      <c r="U2019" s="26" t="s">
        <v>257</v>
      </c>
      <c r="V2019" s="26" t="s">
        <v>257</v>
      </c>
      <c r="W2019" s="26" t="s">
        <v>257</v>
      </c>
      <c r="X2019" s="18" t="s">
        <v>2392</v>
      </c>
      <c r="Y2019" s="18">
        <v>64</v>
      </c>
      <c r="Z2019" s="18" t="s">
        <v>2378</v>
      </c>
      <c r="AA2019" s="18" t="s">
        <v>257</v>
      </c>
      <c r="AB2019" s="57">
        <f t="shared" si="423"/>
        <v>64</v>
      </c>
      <c r="AC2019" s="18" t="s">
        <v>595</v>
      </c>
      <c r="AD2019" s="18">
        <v>0</v>
      </c>
      <c r="AE2019" s="18" t="s">
        <v>595</v>
      </c>
      <c r="AF2019" s="18">
        <v>0</v>
      </c>
      <c r="AG2019" s="18">
        <v>0</v>
      </c>
      <c r="AH2019" s="18" t="s">
        <v>595</v>
      </c>
      <c r="AI2019" s="18">
        <v>0.125</v>
      </c>
      <c r="AJ2019" s="18" t="s">
        <v>522</v>
      </c>
      <c r="AK2019" s="18">
        <v>0.125</v>
      </c>
      <c r="AL2019" s="18"/>
      <c r="AM2019" s="18" t="s">
        <v>2039</v>
      </c>
      <c r="AN2019" s="18">
        <v>68.916155399999994</v>
      </c>
      <c r="AO2019" s="18" t="s">
        <v>2262</v>
      </c>
      <c r="AP2019" s="18" t="s">
        <v>479</v>
      </c>
      <c r="AQ2019" s="18">
        <v>5</v>
      </c>
      <c r="AR2019" s="18" t="s">
        <v>2379</v>
      </c>
      <c r="AS2019" s="18" t="s">
        <v>595</v>
      </c>
      <c r="AT2019" s="18">
        <v>70.552147199999993</v>
      </c>
      <c r="AU2019" s="18">
        <v>1.6359918</v>
      </c>
      <c r="AV2019" s="18">
        <v>1.6359918</v>
      </c>
      <c r="AW2019" s="18" t="s">
        <v>557</v>
      </c>
      <c r="AX2019" s="18">
        <v>3</v>
      </c>
      <c r="AY2019" s="18" t="s">
        <v>2264</v>
      </c>
      <c r="AZ2019" s="18" t="s">
        <v>257</v>
      </c>
      <c r="BA2019" s="18" t="s">
        <v>257</v>
      </c>
      <c r="BB2019" s="18" t="s">
        <v>2389</v>
      </c>
      <c r="BC2019" s="18"/>
      <c r="BD2019" s="18"/>
      <c r="BE2019" s="18"/>
      <c r="BF2019" s="18"/>
      <c r="BG2019" s="18"/>
      <c r="BH2019" s="18"/>
      <c r="BI2019" s="18"/>
      <c r="BJ2019" s="18"/>
      <c r="BK2019" s="18"/>
      <c r="BL2019" s="18"/>
      <c r="BM2019" s="18"/>
      <c r="BN2019" s="18"/>
      <c r="BO2019" s="18"/>
      <c r="BP2019" s="18"/>
      <c r="BQ2019" s="18"/>
      <c r="BR2019" s="18"/>
      <c r="BS2019" s="18"/>
      <c r="BT2019" s="18"/>
      <c r="BU2019" s="18"/>
      <c r="BV2019" s="18"/>
      <c r="BW2019" s="18"/>
      <c r="BX2019" s="18"/>
      <c r="BY2019" s="18"/>
      <c r="BZ2019" s="18"/>
      <c r="CA2019" s="18"/>
      <c r="CB2019" s="18"/>
      <c r="CC2019" s="18"/>
      <c r="CD2019" s="18"/>
      <c r="CE2019" s="18"/>
      <c r="CF2019" s="18"/>
      <c r="CG2019" s="18"/>
      <c r="CH2019" s="18"/>
      <c r="CI2019" s="18"/>
      <c r="CJ2019" s="18"/>
      <c r="CK2019" s="18"/>
      <c r="CL2019" s="18"/>
      <c r="CM2019" s="18"/>
      <c r="CN2019" s="18"/>
      <c r="CO2019" s="18"/>
      <c r="CP2019" s="18"/>
      <c r="CQ2019" s="18"/>
      <c r="CR2019" s="18"/>
      <c r="CS2019" s="18"/>
      <c r="CT2019" s="18"/>
      <c r="CU2019" s="18"/>
      <c r="CV2019" s="18"/>
      <c r="CW2019" s="18"/>
      <c r="CX2019" s="18"/>
      <c r="CY2019" s="18"/>
      <c r="CZ2019" s="18"/>
      <c r="DA2019" s="18"/>
      <c r="DB2019" s="18"/>
      <c r="DC2019" s="18"/>
      <c r="DD2019" s="18"/>
      <c r="DE2019" s="18"/>
      <c r="DF2019" s="18"/>
      <c r="DG2019" s="18"/>
      <c r="DH2019" s="18"/>
      <c r="DI2019" s="18"/>
      <c r="DJ2019" s="18"/>
      <c r="DK2019" s="18"/>
      <c r="DL2019" s="18"/>
      <c r="DM2019" s="18"/>
      <c r="DN2019" s="18"/>
      <c r="DO2019" s="56"/>
      <c r="DP2019" s="56"/>
      <c r="DQ2019" s="56"/>
      <c r="DR2019" s="56"/>
      <c r="DS2019" s="56"/>
      <c r="DT2019" s="56"/>
      <c r="DU2019" s="56"/>
      <c r="DV2019" s="56"/>
      <c r="DW2019" s="56"/>
      <c r="DX2019" s="56">
        <v>0</v>
      </c>
      <c r="DY2019" s="56"/>
      <c r="DZ2019" s="56"/>
      <c r="EA2019" s="56"/>
      <c r="EB2019" s="56"/>
      <c r="EC2019" s="56"/>
      <c r="ED2019" s="56"/>
      <c r="EE2019" s="56"/>
      <c r="EF2019" s="56"/>
      <c r="EG2019" s="56"/>
      <c r="EH2019" s="18"/>
      <c r="EI2019" s="18">
        <f t="array" ref="EI2019">IF(SUMPRODUCT(--(DO2019:DS2019&lt;&gt;""))=0, 0,1)</f>
        <v>0</v>
      </c>
      <c r="EJ2019" s="18">
        <f t="array" ref="EJ2019">IF(SUMPRODUCT(--(DT2019:EG2019&lt;&gt;""))=0, 0,1)</f>
        <v>1</v>
      </c>
      <c r="EK2019" s="18" cm="1">
        <f t="array" ref="EK2019">IF(SUMPRODUCT(--(EC2019:EG2019&lt;&gt;""))=0, 0,1)</f>
        <v>0</v>
      </c>
      <c r="EL2019" s="18">
        <f t="array" ref="EL2019">IF(SUMPRODUCT(--(EE2019:EG2019&lt;&gt;""))=0, 0,1)</f>
        <v>0</v>
      </c>
      <c r="EM2019" s="18">
        <f t="shared" si="424"/>
        <v>0</v>
      </c>
      <c r="EN2019" s="18" t="str">
        <f t="shared" si="425"/>
        <v>NA</v>
      </c>
      <c r="EO2019" s="18">
        <f t="shared" si="426"/>
        <v>0</v>
      </c>
      <c r="EP2019" s="18" t="str">
        <f t="shared" si="427"/>
        <v>NA</v>
      </c>
      <c r="EQ2019" s="18" t="str">
        <f t="shared" si="422"/>
        <v>NA</v>
      </c>
      <c r="ER2019" s="18" t="s">
        <v>2081</v>
      </c>
      <c r="ES2019" s="59">
        <v>43970</v>
      </c>
      <c r="ET2019" s="18"/>
      <c r="EU2019" s="18"/>
    </row>
    <row r="2020" spans="1:151" s="1" customFormat="1" ht="15.75" customHeight="1" x14ac:dyDescent="0.2">
      <c r="A2020" s="5" t="s">
        <v>2387</v>
      </c>
      <c r="B2020" s="24" t="s">
        <v>2374</v>
      </c>
      <c r="C2020" s="56">
        <v>3</v>
      </c>
      <c r="D2020" s="18" t="s">
        <v>2760</v>
      </c>
      <c r="E2020" s="18" t="s">
        <v>2968</v>
      </c>
      <c r="F2020" s="18" t="s">
        <v>3010</v>
      </c>
      <c r="G2020" s="18" t="s">
        <v>467</v>
      </c>
      <c r="H2020" s="18" t="s">
        <v>468</v>
      </c>
      <c r="I2020" s="18" t="s">
        <v>552</v>
      </c>
      <c r="J2020" s="18" t="s">
        <v>2375</v>
      </c>
      <c r="K2020" s="18" t="s">
        <v>257</v>
      </c>
      <c r="L2020" s="18" t="s">
        <v>257</v>
      </c>
      <c r="M2020" s="18" t="s">
        <v>253</v>
      </c>
      <c r="N2020" s="56">
        <v>74</v>
      </c>
      <c r="O2020" s="18" t="s">
        <v>2177</v>
      </c>
      <c r="P2020" s="18" t="s">
        <v>2128</v>
      </c>
      <c r="Q2020" s="18" t="s">
        <v>254</v>
      </c>
      <c r="R2020" s="18" t="s">
        <v>2376</v>
      </c>
      <c r="S2020" s="18" t="s">
        <v>595</v>
      </c>
      <c r="T2020" s="26" t="s">
        <v>257</v>
      </c>
      <c r="U2020" s="26" t="s">
        <v>257</v>
      </c>
      <c r="V2020" s="26" t="s">
        <v>257</v>
      </c>
      <c r="W2020" s="26" t="s">
        <v>257</v>
      </c>
      <c r="X2020" s="18" t="s">
        <v>2392</v>
      </c>
      <c r="Y2020" s="18">
        <v>128</v>
      </c>
      <c r="Z2020" s="18" t="s">
        <v>2378</v>
      </c>
      <c r="AA2020" s="18" t="s">
        <v>257</v>
      </c>
      <c r="AB2020" s="57">
        <f t="shared" si="423"/>
        <v>128</v>
      </c>
      <c r="AC2020" s="18" t="s">
        <v>595</v>
      </c>
      <c r="AD2020" s="18">
        <v>0</v>
      </c>
      <c r="AE2020" s="18" t="s">
        <v>595</v>
      </c>
      <c r="AF2020" s="18">
        <v>0</v>
      </c>
      <c r="AG2020" s="18">
        <v>0</v>
      </c>
      <c r="AH2020" s="18" t="s">
        <v>595</v>
      </c>
      <c r="AI2020" s="18">
        <v>0.125</v>
      </c>
      <c r="AJ2020" s="18" t="s">
        <v>522</v>
      </c>
      <c r="AK2020" s="18">
        <v>0.125</v>
      </c>
      <c r="AL2020" s="18"/>
      <c r="AM2020" s="18" t="s">
        <v>2039</v>
      </c>
      <c r="AN2020" s="18">
        <v>70.756646200000006</v>
      </c>
      <c r="AO2020" s="18" t="s">
        <v>2262</v>
      </c>
      <c r="AP2020" s="18" t="s">
        <v>479</v>
      </c>
      <c r="AQ2020" s="18">
        <v>5</v>
      </c>
      <c r="AR2020" s="18" t="s">
        <v>2379</v>
      </c>
      <c r="AS2020" s="18" t="s">
        <v>595</v>
      </c>
      <c r="AT2020" s="18">
        <v>74.028629899999999</v>
      </c>
      <c r="AU2020" s="18">
        <v>3.2719836999999998</v>
      </c>
      <c r="AV2020" s="18">
        <v>3.2719836999999998</v>
      </c>
      <c r="AW2020" s="18" t="s">
        <v>557</v>
      </c>
      <c r="AX2020" s="18">
        <v>3</v>
      </c>
      <c r="AY2020" s="18" t="s">
        <v>2264</v>
      </c>
      <c r="AZ2020" s="18" t="s">
        <v>257</v>
      </c>
      <c r="BA2020" s="18" t="s">
        <v>257</v>
      </c>
      <c r="BB2020" s="18" t="s">
        <v>2389</v>
      </c>
      <c r="BC2020" s="18"/>
      <c r="BD2020" s="18"/>
      <c r="BE2020" s="18"/>
      <c r="BF2020" s="18"/>
      <c r="BG2020" s="18"/>
      <c r="BH2020" s="18"/>
      <c r="BI2020" s="18"/>
      <c r="BJ2020" s="18"/>
      <c r="BK2020" s="18"/>
      <c r="BL2020" s="18"/>
      <c r="BM2020" s="18"/>
      <c r="BN2020" s="18"/>
      <c r="BO2020" s="18"/>
      <c r="BP2020" s="18"/>
      <c r="BQ2020" s="18"/>
      <c r="BR2020" s="18"/>
      <c r="BS2020" s="18"/>
      <c r="BT2020" s="18"/>
      <c r="BU2020" s="18"/>
      <c r="BV2020" s="18"/>
      <c r="BW2020" s="18"/>
      <c r="BX2020" s="18"/>
      <c r="BY2020" s="18"/>
      <c r="BZ2020" s="18"/>
      <c r="CA2020" s="18"/>
      <c r="CB2020" s="18"/>
      <c r="CC2020" s="18"/>
      <c r="CD2020" s="18"/>
      <c r="CE2020" s="18"/>
      <c r="CF2020" s="18"/>
      <c r="CG2020" s="18"/>
      <c r="CH2020" s="18"/>
      <c r="CI2020" s="18"/>
      <c r="CJ2020" s="18"/>
      <c r="CK2020" s="18"/>
      <c r="CL2020" s="18"/>
      <c r="CM2020" s="18"/>
      <c r="CN2020" s="18"/>
      <c r="CO2020" s="18"/>
      <c r="CP2020" s="18"/>
      <c r="CQ2020" s="18"/>
      <c r="CR2020" s="18"/>
      <c r="CS2020" s="18"/>
      <c r="CT2020" s="18"/>
      <c r="CU2020" s="18"/>
      <c r="CV2020" s="18"/>
      <c r="CW2020" s="18"/>
      <c r="CX2020" s="18"/>
      <c r="CY2020" s="18"/>
      <c r="CZ2020" s="18"/>
      <c r="DA2020" s="18"/>
      <c r="DB2020" s="18"/>
      <c r="DC2020" s="18"/>
      <c r="DD2020" s="18"/>
      <c r="DE2020" s="18"/>
      <c r="DF2020" s="18"/>
      <c r="DG2020" s="18"/>
      <c r="DH2020" s="18"/>
      <c r="DI2020" s="18"/>
      <c r="DJ2020" s="18"/>
      <c r="DK2020" s="18"/>
      <c r="DL2020" s="18"/>
      <c r="DM2020" s="18"/>
      <c r="DN2020" s="18"/>
      <c r="DO2020" s="56"/>
      <c r="DP2020" s="56"/>
      <c r="DQ2020" s="56"/>
      <c r="DR2020" s="56"/>
      <c r="DS2020" s="56"/>
      <c r="DT2020" s="56"/>
      <c r="DU2020" s="56"/>
      <c r="DV2020" s="56"/>
      <c r="DW2020" s="56"/>
      <c r="DX2020" s="56">
        <v>0</v>
      </c>
      <c r="DY2020" s="56"/>
      <c r="DZ2020" s="56"/>
      <c r="EA2020" s="56"/>
      <c r="EB2020" s="56"/>
      <c r="EC2020" s="56"/>
      <c r="ED2020" s="56"/>
      <c r="EE2020" s="56"/>
      <c r="EF2020" s="56"/>
      <c r="EG2020" s="56"/>
      <c r="EH2020" s="18"/>
      <c r="EI2020" s="18">
        <f t="array" ref="EI2020">IF(SUMPRODUCT(--(DO2020:DS2020&lt;&gt;""))=0, 0,1)</f>
        <v>0</v>
      </c>
      <c r="EJ2020" s="18">
        <f t="array" ref="EJ2020">IF(SUMPRODUCT(--(DT2020:EG2020&lt;&gt;""))=0, 0,1)</f>
        <v>1</v>
      </c>
      <c r="EK2020" s="18" cm="1">
        <f t="array" ref="EK2020">IF(SUMPRODUCT(--(EC2020:EG2020&lt;&gt;""))=0, 0,1)</f>
        <v>0</v>
      </c>
      <c r="EL2020" s="18">
        <f t="array" ref="EL2020">IF(SUMPRODUCT(--(EE2020:EG2020&lt;&gt;""))=0, 0,1)</f>
        <v>0</v>
      </c>
      <c r="EM2020" s="18">
        <f t="shared" si="424"/>
        <v>0</v>
      </c>
      <c r="EN2020" s="18" t="str">
        <f t="shared" si="425"/>
        <v>NA</v>
      </c>
      <c r="EO2020" s="18">
        <f t="shared" si="426"/>
        <v>0</v>
      </c>
      <c r="EP2020" s="18" t="str">
        <f t="shared" si="427"/>
        <v>NA</v>
      </c>
      <c r="EQ2020" s="18" t="str">
        <f t="shared" si="422"/>
        <v>NA</v>
      </c>
      <c r="ER2020" s="18" t="s">
        <v>2081</v>
      </c>
      <c r="ES2020" s="59">
        <v>43970</v>
      </c>
      <c r="ET2020" s="18"/>
      <c r="EU2020" s="18"/>
    </row>
    <row r="2021" spans="1:151" s="1" customFormat="1" ht="15.75" customHeight="1" x14ac:dyDescent="0.2">
      <c r="A2021" s="5" t="s">
        <v>2387</v>
      </c>
      <c r="B2021" s="24" t="s">
        <v>2374</v>
      </c>
      <c r="C2021" s="56">
        <v>3</v>
      </c>
      <c r="D2021" s="18" t="s">
        <v>2761</v>
      </c>
      <c r="E2021" s="18" t="s">
        <v>2968</v>
      </c>
      <c r="F2021" s="18" t="s">
        <v>3010</v>
      </c>
      <c r="G2021" s="18" t="s">
        <v>467</v>
      </c>
      <c r="H2021" s="18" t="s">
        <v>468</v>
      </c>
      <c r="I2021" s="18" t="s">
        <v>552</v>
      </c>
      <c r="J2021" s="18" t="s">
        <v>2375</v>
      </c>
      <c r="K2021" s="18" t="s">
        <v>257</v>
      </c>
      <c r="L2021" s="18" t="s">
        <v>257</v>
      </c>
      <c r="M2021" s="18" t="s">
        <v>253</v>
      </c>
      <c r="N2021" s="56">
        <v>74</v>
      </c>
      <c r="O2021" s="18" t="s">
        <v>2177</v>
      </c>
      <c r="P2021" s="18" t="s">
        <v>2128</v>
      </c>
      <c r="Q2021" s="18" t="s">
        <v>254</v>
      </c>
      <c r="R2021" s="18" t="s">
        <v>2376</v>
      </c>
      <c r="S2021" s="18" t="s">
        <v>595</v>
      </c>
      <c r="T2021" s="26" t="s">
        <v>257</v>
      </c>
      <c r="U2021" s="26" t="s">
        <v>257</v>
      </c>
      <c r="V2021" s="26" t="s">
        <v>257</v>
      </c>
      <c r="W2021" s="26" t="s">
        <v>257</v>
      </c>
      <c r="X2021" s="18" t="s">
        <v>2392</v>
      </c>
      <c r="Y2021" s="18">
        <v>256</v>
      </c>
      <c r="Z2021" s="18" t="s">
        <v>2378</v>
      </c>
      <c r="AA2021" s="18" t="s">
        <v>257</v>
      </c>
      <c r="AB2021" s="57">
        <f t="shared" si="423"/>
        <v>256</v>
      </c>
      <c r="AC2021" s="18" t="s">
        <v>595</v>
      </c>
      <c r="AD2021" s="18">
        <v>0</v>
      </c>
      <c r="AE2021" s="18" t="s">
        <v>595</v>
      </c>
      <c r="AF2021" s="18">
        <v>0</v>
      </c>
      <c r="AG2021" s="18">
        <v>0</v>
      </c>
      <c r="AH2021" s="18" t="s">
        <v>595</v>
      </c>
      <c r="AI2021" s="18">
        <v>0.125</v>
      </c>
      <c r="AJ2021" s="18" t="s">
        <v>522</v>
      </c>
      <c r="AK2021" s="18">
        <v>0.125</v>
      </c>
      <c r="AL2021" s="18"/>
      <c r="AM2021" s="18" t="s">
        <v>2039</v>
      </c>
      <c r="AN2021" s="18">
        <v>58.486707600000003</v>
      </c>
      <c r="AO2021" s="18" t="s">
        <v>2262</v>
      </c>
      <c r="AP2021" s="18" t="s">
        <v>479</v>
      </c>
      <c r="AQ2021" s="18">
        <v>5</v>
      </c>
      <c r="AR2021" s="18" t="s">
        <v>2379</v>
      </c>
      <c r="AS2021" s="18" t="s">
        <v>595</v>
      </c>
      <c r="AT2021" s="18">
        <v>62.985685099999998</v>
      </c>
      <c r="AU2021" s="18">
        <v>4.4989774999999996</v>
      </c>
      <c r="AV2021" s="18">
        <v>4.4989774999999996</v>
      </c>
      <c r="AW2021" s="18" t="s">
        <v>557</v>
      </c>
      <c r="AX2021" s="18">
        <v>3</v>
      </c>
      <c r="AY2021" s="18" t="s">
        <v>2264</v>
      </c>
      <c r="AZ2021" s="18" t="s">
        <v>257</v>
      </c>
      <c r="BA2021" s="18" t="s">
        <v>257</v>
      </c>
      <c r="BB2021" s="18" t="s">
        <v>2389</v>
      </c>
      <c r="BC2021" s="18"/>
      <c r="BD2021" s="18"/>
      <c r="BE2021" s="18"/>
      <c r="BF2021" s="18"/>
      <c r="BG2021" s="18"/>
      <c r="BH2021" s="18"/>
      <c r="BI2021" s="18"/>
      <c r="BJ2021" s="18"/>
      <c r="BK2021" s="18"/>
      <c r="BL2021" s="18"/>
      <c r="BM2021" s="18"/>
      <c r="BN2021" s="18"/>
      <c r="BO2021" s="18"/>
      <c r="BP2021" s="18"/>
      <c r="BQ2021" s="18"/>
      <c r="BR2021" s="18"/>
      <c r="BS2021" s="18"/>
      <c r="BT2021" s="18"/>
      <c r="BU2021" s="18"/>
      <c r="BV2021" s="18"/>
      <c r="BW2021" s="18"/>
      <c r="BX2021" s="18"/>
      <c r="BY2021" s="18"/>
      <c r="BZ2021" s="18"/>
      <c r="CA2021" s="18"/>
      <c r="CB2021" s="18"/>
      <c r="CC2021" s="18"/>
      <c r="CD2021" s="18"/>
      <c r="CE2021" s="18"/>
      <c r="CF2021" s="18"/>
      <c r="CG2021" s="18"/>
      <c r="CH2021" s="18"/>
      <c r="CI2021" s="18"/>
      <c r="CJ2021" s="18"/>
      <c r="CK2021" s="18"/>
      <c r="CL2021" s="18"/>
      <c r="CM2021" s="18"/>
      <c r="CN2021" s="18"/>
      <c r="CO2021" s="18"/>
      <c r="CP2021" s="18"/>
      <c r="CQ2021" s="18"/>
      <c r="CR2021" s="18"/>
      <c r="CS2021" s="18"/>
      <c r="CT2021" s="18"/>
      <c r="CU2021" s="18"/>
      <c r="CV2021" s="18"/>
      <c r="CW2021" s="18"/>
      <c r="CX2021" s="18"/>
      <c r="CY2021" s="18"/>
      <c r="CZ2021" s="18"/>
      <c r="DA2021" s="18"/>
      <c r="DB2021" s="18"/>
      <c r="DC2021" s="18"/>
      <c r="DD2021" s="18"/>
      <c r="DE2021" s="18"/>
      <c r="DF2021" s="18"/>
      <c r="DG2021" s="18"/>
      <c r="DH2021" s="18"/>
      <c r="DI2021" s="18"/>
      <c r="DJ2021" s="18"/>
      <c r="DK2021" s="18"/>
      <c r="DL2021" s="18"/>
      <c r="DM2021" s="18"/>
      <c r="DN2021" s="18"/>
      <c r="DO2021" s="56"/>
      <c r="DP2021" s="56"/>
      <c r="DQ2021" s="56"/>
      <c r="DR2021" s="56"/>
      <c r="DS2021" s="56"/>
      <c r="DT2021" s="56"/>
      <c r="DU2021" s="56"/>
      <c r="DV2021" s="56"/>
      <c r="DW2021" s="56"/>
      <c r="DX2021" s="56">
        <v>1</v>
      </c>
      <c r="DY2021" s="56"/>
      <c r="DZ2021" s="56"/>
      <c r="EA2021" s="56"/>
      <c r="EB2021" s="56"/>
      <c r="EC2021" s="56"/>
      <c r="ED2021" s="56"/>
      <c r="EE2021" s="56"/>
      <c r="EF2021" s="56"/>
      <c r="EG2021" s="56"/>
      <c r="EH2021" s="18"/>
      <c r="EI2021" s="18">
        <f t="array" ref="EI2021">IF(SUMPRODUCT(--(DO2021:DS2021&lt;&gt;""))=0, 0,1)</f>
        <v>0</v>
      </c>
      <c r="EJ2021" s="18">
        <f t="array" ref="EJ2021">IF(SUMPRODUCT(--(DT2021:EG2021&lt;&gt;""))=0, 0,1)</f>
        <v>1</v>
      </c>
      <c r="EK2021" s="18" cm="1">
        <f t="array" ref="EK2021">IF(SUMPRODUCT(--(EC2021:EG2021&lt;&gt;""))=0, 0,1)</f>
        <v>0</v>
      </c>
      <c r="EL2021" s="18">
        <f t="array" ref="EL2021">IF(SUMPRODUCT(--(EE2021:EG2021&lt;&gt;""))=0, 0,1)</f>
        <v>0</v>
      </c>
      <c r="EM2021" s="18">
        <f t="shared" si="424"/>
        <v>1</v>
      </c>
      <c r="EN2021" s="18" t="str">
        <f t="shared" si="425"/>
        <v>NA</v>
      </c>
      <c r="EO2021" s="18">
        <f t="shared" si="426"/>
        <v>1</v>
      </c>
      <c r="EP2021" s="18" t="str">
        <f t="shared" si="427"/>
        <v>NA</v>
      </c>
      <c r="EQ2021" s="18">
        <f t="shared" si="422"/>
        <v>0</v>
      </c>
      <c r="ER2021" s="18" t="s">
        <v>2081</v>
      </c>
      <c r="ES2021" s="59">
        <v>43970</v>
      </c>
      <c r="ET2021" s="18"/>
      <c r="EU2021" s="18"/>
    </row>
    <row r="2022" spans="1:151" s="1" customFormat="1" ht="15.75" customHeight="1" x14ac:dyDescent="0.2">
      <c r="A2022" s="5" t="s">
        <v>2387</v>
      </c>
      <c r="B2022" s="24" t="s">
        <v>2374</v>
      </c>
      <c r="C2022" s="56">
        <v>3</v>
      </c>
      <c r="D2022" s="18" t="s">
        <v>2762</v>
      </c>
      <c r="E2022" s="18" t="s">
        <v>2968</v>
      </c>
      <c r="F2022" s="18" t="s">
        <v>3010</v>
      </c>
      <c r="G2022" s="18" t="s">
        <v>467</v>
      </c>
      <c r="H2022" s="18" t="s">
        <v>468</v>
      </c>
      <c r="I2022" s="18" t="s">
        <v>552</v>
      </c>
      <c r="J2022" s="18" t="s">
        <v>2375</v>
      </c>
      <c r="K2022" s="18" t="s">
        <v>257</v>
      </c>
      <c r="L2022" s="18" t="s">
        <v>257</v>
      </c>
      <c r="M2022" s="18" t="s">
        <v>253</v>
      </c>
      <c r="N2022" s="56">
        <v>74</v>
      </c>
      <c r="O2022" s="18" t="s">
        <v>2177</v>
      </c>
      <c r="P2022" s="18" t="s">
        <v>2128</v>
      </c>
      <c r="Q2022" s="18" t="s">
        <v>254</v>
      </c>
      <c r="R2022" s="18" t="s">
        <v>2376</v>
      </c>
      <c r="S2022" s="18" t="s">
        <v>595</v>
      </c>
      <c r="T2022" s="26" t="s">
        <v>257</v>
      </c>
      <c r="U2022" s="26" t="s">
        <v>257</v>
      </c>
      <c r="V2022" s="26" t="s">
        <v>257</v>
      </c>
      <c r="W2022" s="26" t="s">
        <v>257</v>
      </c>
      <c r="X2022" s="18" t="s">
        <v>2392</v>
      </c>
      <c r="Y2022" s="18">
        <v>512</v>
      </c>
      <c r="Z2022" s="18" t="s">
        <v>2378</v>
      </c>
      <c r="AA2022" s="18" t="s">
        <v>257</v>
      </c>
      <c r="AB2022" s="57">
        <f t="shared" si="423"/>
        <v>512</v>
      </c>
      <c r="AC2022" s="18" t="s">
        <v>595</v>
      </c>
      <c r="AD2022" s="18">
        <v>0</v>
      </c>
      <c r="AE2022" s="18" t="s">
        <v>595</v>
      </c>
      <c r="AF2022" s="18">
        <v>0</v>
      </c>
      <c r="AG2022" s="18">
        <v>0</v>
      </c>
      <c r="AH2022" s="18" t="s">
        <v>595</v>
      </c>
      <c r="AI2022" s="18">
        <v>0.125</v>
      </c>
      <c r="AJ2022" s="18" t="s">
        <v>522</v>
      </c>
      <c r="AK2022" s="18">
        <v>0.125</v>
      </c>
      <c r="AL2022" s="18"/>
      <c r="AM2022" s="18" t="s">
        <v>2039</v>
      </c>
      <c r="AN2022" s="18">
        <v>49.693251500000002</v>
      </c>
      <c r="AO2022" s="18" t="s">
        <v>2262</v>
      </c>
      <c r="AP2022" s="18" t="s">
        <v>479</v>
      </c>
      <c r="AQ2022" s="18">
        <v>5</v>
      </c>
      <c r="AR2022" s="18" t="s">
        <v>2379</v>
      </c>
      <c r="AS2022" s="18" t="s">
        <v>595</v>
      </c>
      <c r="AT2022" s="18">
        <v>53.578732100000003</v>
      </c>
      <c r="AU2022" s="18">
        <v>3.8854806000000002</v>
      </c>
      <c r="AV2022" s="18">
        <v>3.8854806000000002</v>
      </c>
      <c r="AW2022" s="18" t="s">
        <v>557</v>
      </c>
      <c r="AX2022" s="18">
        <v>3</v>
      </c>
      <c r="AY2022" s="18" t="s">
        <v>2264</v>
      </c>
      <c r="AZ2022" s="18" t="s">
        <v>257</v>
      </c>
      <c r="BA2022" s="18" t="s">
        <v>257</v>
      </c>
      <c r="BB2022" s="18" t="s">
        <v>2389</v>
      </c>
      <c r="BC2022" s="18"/>
      <c r="BD2022" s="18"/>
      <c r="BE2022" s="18"/>
      <c r="BF2022" s="18"/>
      <c r="BG2022" s="18"/>
      <c r="BH2022" s="18"/>
      <c r="BI2022" s="18"/>
      <c r="BJ2022" s="18"/>
      <c r="BK2022" s="18"/>
      <c r="BL2022" s="18"/>
      <c r="BM2022" s="18"/>
      <c r="BN2022" s="18"/>
      <c r="BO2022" s="18"/>
      <c r="BP2022" s="18"/>
      <c r="BQ2022" s="18"/>
      <c r="BR2022" s="18"/>
      <c r="BS2022" s="18"/>
      <c r="BT2022" s="18"/>
      <c r="BU2022" s="18"/>
      <c r="BV2022" s="18"/>
      <c r="BW2022" s="18"/>
      <c r="BX2022" s="18"/>
      <c r="BY2022" s="18"/>
      <c r="BZ2022" s="18"/>
      <c r="CA2022" s="18"/>
      <c r="CB2022" s="18"/>
      <c r="CC2022" s="18"/>
      <c r="CD2022" s="18"/>
      <c r="CE2022" s="18"/>
      <c r="CF2022" s="18"/>
      <c r="CG2022" s="18"/>
      <c r="CH2022" s="18"/>
      <c r="CI2022" s="18"/>
      <c r="CJ2022" s="18"/>
      <c r="CK2022" s="18"/>
      <c r="CL2022" s="18"/>
      <c r="CM2022" s="18"/>
      <c r="CN2022" s="18"/>
      <c r="CO2022" s="18"/>
      <c r="CP2022" s="18"/>
      <c r="CQ2022" s="18"/>
      <c r="CR2022" s="18"/>
      <c r="CS2022" s="18"/>
      <c r="CT2022" s="18"/>
      <c r="CU2022" s="18"/>
      <c r="CV2022" s="18"/>
      <c r="CW2022" s="18"/>
      <c r="CX2022" s="18"/>
      <c r="CY2022" s="18"/>
      <c r="CZ2022" s="18"/>
      <c r="DA2022" s="18"/>
      <c r="DB2022" s="18"/>
      <c r="DC2022" s="18"/>
      <c r="DD2022" s="18"/>
      <c r="DE2022" s="18"/>
      <c r="DF2022" s="18"/>
      <c r="DG2022" s="18"/>
      <c r="DH2022" s="18"/>
      <c r="DI2022" s="18"/>
      <c r="DJ2022" s="18"/>
      <c r="DK2022" s="18"/>
      <c r="DL2022" s="18"/>
      <c r="DM2022" s="18"/>
      <c r="DN2022" s="18"/>
      <c r="DO2022" s="56"/>
      <c r="DP2022" s="56"/>
      <c r="DQ2022" s="56"/>
      <c r="DR2022" s="56"/>
      <c r="DS2022" s="56"/>
      <c r="DT2022" s="56"/>
      <c r="DU2022" s="56"/>
      <c r="DV2022" s="56"/>
      <c r="DW2022" s="56"/>
      <c r="DX2022" s="56">
        <v>1</v>
      </c>
      <c r="DY2022" s="56"/>
      <c r="DZ2022" s="56"/>
      <c r="EA2022" s="56"/>
      <c r="EB2022" s="56"/>
      <c r="EC2022" s="56"/>
      <c r="ED2022" s="56"/>
      <c r="EE2022" s="56"/>
      <c r="EF2022" s="56"/>
      <c r="EG2022" s="56"/>
      <c r="EH2022" s="18"/>
      <c r="EI2022" s="18">
        <f t="array" ref="EI2022">IF(SUMPRODUCT(--(DO2022:DS2022&lt;&gt;""))=0, 0,1)</f>
        <v>0</v>
      </c>
      <c r="EJ2022" s="18">
        <f t="array" ref="EJ2022">IF(SUMPRODUCT(--(DT2022:EG2022&lt;&gt;""))=0, 0,1)</f>
        <v>1</v>
      </c>
      <c r="EK2022" s="18" cm="1">
        <f t="array" ref="EK2022">IF(SUMPRODUCT(--(EC2022:EG2022&lt;&gt;""))=0, 0,1)</f>
        <v>0</v>
      </c>
      <c r="EL2022" s="18">
        <f t="array" ref="EL2022">IF(SUMPRODUCT(--(EE2022:EG2022&lt;&gt;""))=0, 0,1)</f>
        <v>0</v>
      </c>
      <c r="EM2022" s="18">
        <f t="shared" si="424"/>
        <v>1</v>
      </c>
      <c r="EN2022" s="18" t="str">
        <f t="shared" si="425"/>
        <v>NA</v>
      </c>
      <c r="EO2022" s="18">
        <f t="shared" si="426"/>
        <v>1</v>
      </c>
      <c r="EP2022" s="18" t="str">
        <f t="shared" si="427"/>
        <v>NA</v>
      </c>
      <c r="EQ2022" s="18">
        <f t="shared" si="422"/>
        <v>0</v>
      </c>
      <c r="ER2022" s="18" t="s">
        <v>2081</v>
      </c>
      <c r="ES2022" s="59">
        <v>43970</v>
      </c>
      <c r="ET2022" s="18"/>
      <c r="EU2022" s="18"/>
    </row>
    <row r="2023" spans="1:151" s="1" customFormat="1" ht="15.75" customHeight="1" x14ac:dyDescent="0.2">
      <c r="A2023" s="5" t="s">
        <v>2387</v>
      </c>
      <c r="B2023" s="24" t="s">
        <v>2374</v>
      </c>
      <c r="C2023" s="56">
        <v>3</v>
      </c>
      <c r="D2023" s="18" t="s">
        <v>2763</v>
      </c>
      <c r="E2023" s="18" t="s">
        <v>2968</v>
      </c>
      <c r="F2023" s="18" t="s">
        <v>3010</v>
      </c>
      <c r="G2023" s="18" t="s">
        <v>467</v>
      </c>
      <c r="H2023" s="18" t="s">
        <v>468</v>
      </c>
      <c r="I2023" s="18" t="s">
        <v>552</v>
      </c>
      <c r="J2023" s="18" t="s">
        <v>2375</v>
      </c>
      <c r="K2023" s="18" t="s">
        <v>257</v>
      </c>
      <c r="L2023" s="18" t="s">
        <v>257</v>
      </c>
      <c r="M2023" s="18" t="s">
        <v>253</v>
      </c>
      <c r="N2023" s="56">
        <v>74</v>
      </c>
      <c r="O2023" s="18" t="s">
        <v>2177</v>
      </c>
      <c r="P2023" s="18" t="s">
        <v>2128</v>
      </c>
      <c r="Q2023" s="18" t="s">
        <v>254</v>
      </c>
      <c r="R2023" s="18" t="s">
        <v>2376</v>
      </c>
      <c r="S2023" s="18" t="s">
        <v>595</v>
      </c>
      <c r="T2023" s="26" t="s">
        <v>257</v>
      </c>
      <c r="U2023" s="26" t="s">
        <v>257</v>
      </c>
      <c r="V2023" s="26" t="s">
        <v>257</v>
      </c>
      <c r="W2023" s="26" t="s">
        <v>257</v>
      </c>
      <c r="X2023" s="18" t="s">
        <v>2392</v>
      </c>
      <c r="Y2023" s="18">
        <v>1024</v>
      </c>
      <c r="Z2023" s="18" t="s">
        <v>2378</v>
      </c>
      <c r="AA2023" s="18" t="s">
        <v>257</v>
      </c>
      <c r="AB2023" s="57">
        <f t="shared" si="423"/>
        <v>1024</v>
      </c>
      <c r="AC2023" s="18" t="s">
        <v>595</v>
      </c>
      <c r="AD2023" s="18">
        <v>0</v>
      </c>
      <c r="AE2023" s="18" t="s">
        <v>595</v>
      </c>
      <c r="AF2023" s="18">
        <v>0</v>
      </c>
      <c r="AG2023" s="18">
        <v>0</v>
      </c>
      <c r="AH2023" s="18" t="s">
        <v>595</v>
      </c>
      <c r="AI2023" s="18">
        <v>0.125</v>
      </c>
      <c r="AJ2023" s="18" t="s">
        <v>522</v>
      </c>
      <c r="AK2023" s="18">
        <v>0.125</v>
      </c>
      <c r="AL2023" s="18"/>
      <c r="AM2023" s="18" t="s">
        <v>2039</v>
      </c>
      <c r="AN2023" s="18">
        <v>44.171779100000002</v>
      </c>
      <c r="AO2023" s="18" t="s">
        <v>2262</v>
      </c>
      <c r="AP2023" s="18" t="s">
        <v>479</v>
      </c>
      <c r="AQ2023" s="18">
        <v>5</v>
      </c>
      <c r="AR2023" s="18" t="s">
        <v>2379</v>
      </c>
      <c r="AS2023" s="18" t="s">
        <v>595</v>
      </c>
      <c r="AT2023" s="18">
        <v>47.034764799999998</v>
      </c>
      <c r="AU2023" s="18">
        <v>2.8629856999999999</v>
      </c>
      <c r="AV2023" s="18">
        <v>2.8629856999999999</v>
      </c>
      <c r="AW2023" s="18" t="s">
        <v>557</v>
      </c>
      <c r="AX2023" s="18">
        <v>3</v>
      </c>
      <c r="AY2023" s="18" t="s">
        <v>2264</v>
      </c>
      <c r="AZ2023" s="18" t="s">
        <v>257</v>
      </c>
      <c r="BA2023" s="18" t="s">
        <v>257</v>
      </c>
      <c r="BB2023" s="18" t="s">
        <v>2389</v>
      </c>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56"/>
      <c r="DP2023" s="56"/>
      <c r="DQ2023" s="56"/>
      <c r="DR2023" s="56"/>
      <c r="DS2023" s="56"/>
      <c r="DT2023" s="56"/>
      <c r="DU2023" s="56"/>
      <c r="DV2023" s="56"/>
      <c r="DW2023" s="56"/>
      <c r="DX2023" s="56">
        <v>1</v>
      </c>
      <c r="DY2023" s="56"/>
      <c r="DZ2023" s="56"/>
      <c r="EA2023" s="56"/>
      <c r="EB2023" s="56"/>
      <c r="EC2023" s="56"/>
      <c r="ED2023" s="56"/>
      <c r="EE2023" s="56"/>
      <c r="EF2023" s="56"/>
      <c r="EG2023" s="56"/>
      <c r="EH2023" s="18"/>
      <c r="EI2023" s="18">
        <f t="array" ref="EI2023">IF(SUMPRODUCT(--(DO2023:DS2023&lt;&gt;""))=0, 0,1)</f>
        <v>0</v>
      </c>
      <c r="EJ2023" s="18">
        <f t="array" ref="EJ2023">IF(SUMPRODUCT(--(DT2023:EG2023&lt;&gt;""))=0, 0,1)</f>
        <v>1</v>
      </c>
      <c r="EK2023" s="18" cm="1">
        <f t="array" ref="EK2023">IF(SUMPRODUCT(--(EC2023:EG2023&lt;&gt;""))=0, 0,1)</f>
        <v>0</v>
      </c>
      <c r="EL2023" s="18">
        <f t="array" ref="EL2023">IF(SUMPRODUCT(--(EE2023:EG2023&lt;&gt;""))=0, 0,1)</f>
        <v>0</v>
      </c>
      <c r="EM2023" s="18">
        <f t="shared" si="424"/>
        <v>1</v>
      </c>
      <c r="EN2023" s="18" t="str">
        <f t="shared" si="425"/>
        <v>NA</v>
      </c>
      <c r="EO2023" s="18">
        <f t="shared" si="426"/>
        <v>1</v>
      </c>
      <c r="EP2023" s="18" t="str">
        <f t="shared" si="427"/>
        <v>NA</v>
      </c>
      <c r="EQ2023" s="18">
        <f t="shared" si="422"/>
        <v>0</v>
      </c>
      <c r="ER2023" s="18" t="s">
        <v>2081</v>
      </c>
      <c r="ES2023" s="59">
        <v>43970</v>
      </c>
      <c r="ET2023" s="18"/>
      <c r="EU2023" s="18"/>
    </row>
    <row r="2024" spans="1:151" s="1" customFormat="1" ht="15.75" customHeight="1" x14ac:dyDescent="0.2">
      <c r="A2024" s="5" t="s">
        <v>2387</v>
      </c>
      <c r="B2024" s="24" t="s">
        <v>2374</v>
      </c>
      <c r="C2024" s="56">
        <v>3</v>
      </c>
      <c r="D2024" s="18" t="s">
        <v>2764</v>
      </c>
      <c r="E2024" s="18" t="s">
        <v>2968</v>
      </c>
      <c r="F2024" s="18" t="s">
        <v>3010</v>
      </c>
      <c r="G2024" s="18" t="s">
        <v>467</v>
      </c>
      <c r="H2024" s="18" t="s">
        <v>468</v>
      </c>
      <c r="I2024" s="18" t="s">
        <v>552</v>
      </c>
      <c r="J2024" s="18" t="s">
        <v>2375</v>
      </c>
      <c r="K2024" s="18" t="s">
        <v>257</v>
      </c>
      <c r="L2024" s="18" t="s">
        <v>257</v>
      </c>
      <c r="M2024" s="18" t="s">
        <v>253</v>
      </c>
      <c r="N2024" s="56">
        <v>74</v>
      </c>
      <c r="O2024" s="18" t="s">
        <v>2177</v>
      </c>
      <c r="P2024" s="18" t="s">
        <v>2128</v>
      </c>
      <c r="Q2024" s="18" t="s">
        <v>254</v>
      </c>
      <c r="R2024" s="18" t="s">
        <v>2376</v>
      </c>
      <c r="S2024" s="18" t="s">
        <v>595</v>
      </c>
      <c r="T2024" s="26" t="s">
        <v>257</v>
      </c>
      <c r="U2024" s="26" t="s">
        <v>257</v>
      </c>
      <c r="V2024" s="26" t="s">
        <v>257</v>
      </c>
      <c r="W2024" s="26" t="s">
        <v>257</v>
      </c>
      <c r="X2024" s="18" t="s">
        <v>2392</v>
      </c>
      <c r="Y2024" s="18">
        <v>0</v>
      </c>
      <c r="Z2024" s="18" t="s">
        <v>2378</v>
      </c>
      <c r="AA2024" s="18" t="s">
        <v>257</v>
      </c>
      <c r="AB2024" s="57">
        <f t="shared" si="423"/>
        <v>0</v>
      </c>
      <c r="AC2024" s="18" t="s">
        <v>595</v>
      </c>
      <c r="AD2024" s="18">
        <v>0</v>
      </c>
      <c r="AE2024" s="18" t="s">
        <v>595</v>
      </c>
      <c r="AF2024" s="18">
        <v>0</v>
      </c>
      <c r="AG2024" s="18">
        <v>0</v>
      </c>
      <c r="AH2024" s="18" t="s">
        <v>595</v>
      </c>
      <c r="AI2024" s="18">
        <v>0.125</v>
      </c>
      <c r="AJ2024" s="18" t="s">
        <v>522</v>
      </c>
      <c r="AK2024" s="18">
        <v>0.125</v>
      </c>
      <c r="AL2024" s="18"/>
      <c r="AM2024" s="18" t="s">
        <v>2039</v>
      </c>
      <c r="AN2024" s="18">
        <v>70.772442600000005</v>
      </c>
      <c r="AO2024" s="18" t="s">
        <v>2262</v>
      </c>
      <c r="AP2024" s="18" t="s">
        <v>479</v>
      </c>
      <c r="AQ2024" s="18">
        <v>5</v>
      </c>
      <c r="AR2024" s="18" t="s">
        <v>2379</v>
      </c>
      <c r="AS2024" s="18" t="s">
        <v>595</v>
      </c>
      <c r="AT2024" s="18">
        <v>72.860125300000007</v>
      </c>
      <c r="AU2024" s="18">
        <v>2.0876826999999998</v>
      </c>
      <c r="AV2024" s="18">
        <v>2.0876826999999998</v>
      </c>
      <c r="AW2024" s="18" t="s">
        <v>557</v>
      </c>
      <c r="AX2024" s="18">
        <v>3</v>
      </c>
      <c r="AY2024" s="18" t="s">
        <v>2264</v>
      </c>
      <c r="AZ2024" s="18" t="s">
        <v>257</v>
      </c>
      <c r="BA2024" s="18" t="s">
        <v>257</v>
      </c>
      <c r="BB2024" s="18" t="s">
        <v>2389</v>
      </c>
      <c r="BC2024" s="18"/>
      <c r="BD2024" s="18"/>
      <c r="BE2024" s="18"/>
      <c r="BF2024" s="18"/>
      <c r="BG2024" s="18"/>
      <c r="BH2024" s="18"/>
      <c r="BI2024" s="18"/>
      <c r="BJ2024" s="18"/>
      <c r="BK2024" s="18"/>
      <c r="BL2024" s="18"/>
      <c r="BM2024" s="18"/>
      <c r="BN2024" s="18"/>
      <c r="BO2024" s="18"/>
      <c r="BP2024" s="18"/>
      <c r="BQ2024" s="18"/>
      <c r="BR2024" s="18"/>
      <c r="BS2024" s="18"/>
      <c r="BT2024" s="18"/>
      <c r="BU2024" s="18"/>
      <c r="BV2024" s="18"/>
      <c r="BW2024" s="18"/>
      <c r="BX2024" s="18"/>
      <c r="BY2024" s="18"/>
      <c r="BZ2024" s="18"/>
      <c r="CA2024" s="18"/>
      <c r="CB2024" s="18"/>
      <c r="CC2024" s="18"/>
      <c r="CD2024" s="18"/>
      <c r="CE2024" s="18"/>
      <c r="CF2024" s="18"/>
      <c r="CG2024" s="18"/>
      <c r="CH2024" s="18"/>
      <c r="CI2024" s="18"/>
      <c r="CJ2024" s="18"/>
      <c r="CK2024" s="18"/>
      <c r="CL2024" s="18"/>
      <c r="CM2024" s="18"/>
      <c r="CN2024" s="18"/>
      <c r="CO2024" s="18"/>
      <c r="CP2024" s="18"/>
      <c r="CQ2024" s="18"/>
      <c r="CR2024" s="18"/>
      <c r="CS2024" s="18"/>
      <c r="CT2024" s="18"/>
      <c r="CU2024" s="18"/>
      <c r="CV2024" s="18"/>
      <c r="CW2024" s="18"/>
      <c r="CX2024" s="18"/>
      <c r="CY2024" s="18"/>
      <c r="CZ2024" s="18"/>
      <c r="DA2024" s="18"/>
      <c r="DB2024" s="18"/>
      <c r="DC2024" s="18"/>
      <c r="DD2024" s="18"/>
      <c r="DE2024" s="18"/>
      <c r="DF2024" s="18"/>
      <c r="DG2024" s="18"/>
      <c r="DH2024" s="18"/>
      <c r="DI2024" s="18"/>
      <c r="DJ2024" s="18"/>
      <c r="DK2024" s="18"/>
      <c r="DL2024" s="18"/>
      <c r="DM2024" s="18"/>
      <c r="DN2024" s="18"/>
      <c r="DO2024" s="56"/>
      <c r="DP2024" s="56"/>
      <c r="DQ2024" s="56"/>
      <c r="DR2024" s="56"/>
      <c r="DS2024" s="56"/>
      <c r="DT2024" s="56"/>
      <c r="DU2024" s="56"/>
      <c r="DV2024" s="56"/>
      <c r="DW2024" s="56"/>
      <c r="DX2024" s="56">
        <v>0</v>
      </c>
      <c r="DY2024" s="56"/>
      <c r="DZ2024" s="56"/>
      <c r="EA2024" s="56"/>
      <c r="EB2024" s="56"/>
      <c r="EC2024" s="56"/>
      <c r="ED2024" s="56"/>
      <c r="EE2024" s="56"/>
      <c r="EF2024" s="56"/>
      <c r="EG2024" s="56"/>
      <c r="EH2024" s="18"/>
      <c r="EI2024" s="18">
        <f t="array" ref="EI2024">IF(SUMPRODUCT(--(DO2024:DS2024&lt;&gt;""))=0, 0,1)</f>
        <v>0</v>
      </c>
      <c r="EJ2024" s="18">
        <f t="array" ref="EJ2024">IF(SUMPRODUCT(--(DT2024:EG2024&lt;&gt;""))=0, 0,1)</f>
        <v>1</v>
      </c>
      <c r="EK2024" s="18" cm="1">
        <f t="array" ref="EK2024">IF(SUMPRODUCT(--(EC2024:EG2024&lt;&gt;""))=0, 0,1)</f>
        <v>0</v>
      </c>
      <c r="EL2024" s="18">
        <f t="array" ref="EL2024">IF(SUMPRODUCT(--(EE2024:EG2024&lt;&gt;""))=0, 0,1)</f>
        <v>0</v>
      </c>
      <c r="EM2024" s="18">
        <f t="shared" si="424"/>
        <v>0</v>
      </c>
      <c r="EN2024" s="18" t="str">
        <f t="shared" si="425"/>
        <v>NA</v>
      </c>
      <c r="EO2024" s="18">
        <f t="shared" si="426"/>
        <v>0</v>
      </c>
      <c r="EP2024" s="18" t="str">
        <f t="shared" si="427"/>
        <v>NA</v>
      </c>
      <c r="EQ2024" s="18" t="str">
        <f t="shared" si="422"/>
        <v>NA</v>
      </c>
      <c r="ER2024" s="18" t="s">
        <v>2081</v>
      </c>
      <c r="ES2024" s="59">
        <v>43970</v>
      </c>
      <c r="ET2024" s="18"/>
      <c r="EU2024" s="18"/>
    </row>
    <row r="2025" spans="1:151" s="1" customFormat="1" ht="15.75" customHeight="1" x14ac:dyDescent="0.2">
      <c r="A2025" s="5" t="s">
        <v>2387</v>
      </c>
      <c r="B2025" s="24" t="s">
        <v>2374</v>
      </c>
      <c r="C2025" s="56">
        <v>3</v>
      </c>
      <c r="D2025" s="18" t="s">
        <v>2765</v>
      </c>
      <c r="E2025" s="18" t="s">
        <v>2968</v>
      </c>
      <c r="F2025" s="18" t="s">
        <v>3010</v>
      </c>
      <c r="G2025" s="18" t="s">
        <v>467</v>
      </c>
      <c r="H2025" s="18" t="s">
        <v>468</v>
      </c>
      <c r="I2025" s="18" t="s">
        <v>552</v>
      </c>
      <c r="J2025" s="18" t="s">
        <v>2375</v>
      </c>
      <c r="K2025" s="18" t="s">
        <v>257</v>
      </c>
      <c r="L2025" s="18" t="s">
        <v>257</v>
      </c>
      <c r="M2025" s="18" t="s">
        <v>253</v>
      </c>
      <c r="N2025" s="56">
        <v>74</v>
      </c>
      <c r="O2025" s="18" t="s">
        <v>2177</v>
      </c>
      <c r="P2025" s="18" t="s">
        <v>2128</v>
      </c>
      <c r="Q2025" s="18" t="s">
        <v>254</v>
      </c>
      <c r="R2025" s="18" t="s">
        <v>2376</v>
      </c>
      <c r="S2025" s="18" t="s">
        <v>595</v>
      </c>
      <c r="T2025" s="26" t="s">
        <v>257</v>
      </c>
      <c r="U2025" s="26" t="s">
        <v>257</v>
      </c>
      <c r="V2025" s="26" t="s">
        <v>257</v>
      </c>
      <c r="W2025" s="26" t="s">
        <v>257</v>
      </c>
      <c r="X2025" s="18" t="s">
        <v>2392</v>
      </c>
      <c r="Y2025" s="18">
        <v>4</v>
      </c>
      <c r="Z2025" s="18" t="s">
        <v>2378</v>
      </c>
      <c r="AA2025" s="18" t="s">
        <v>257</v>
      </c>
      <c r="AB2025" s="57">
        <f t="shared" si="423"/>
        <v>4</v>
      </c>
      <c r="AC2025" s="18" t="s">
        <v>595</v>
      </c>
      <c r="AD2025" s="18">
        <v>0</v>
      </c>
      <c r="AE2025" s="18" t="s">
        <v>595</v>
      </c>
      <c r="AF2025" s="18">
        <v>0</v>
      </c>
      <c r="AG2025" s="18">
        <v>0</v>
      </c>
      <c r="AH2025" s="18" t="s">
        <v>595</v>
      </c>
      <c r="AI2025" s="18">
        <v>0.125</v>
      </c>
      <c r="AJ2025" s="18" t="s">
        <v>522</v>
      </c>
      <c r="AK2025" s="18">
        <v>0.125</v>
      </c>
      <c r="AL2025" s="18"/>
      <c r="AM2025" s="18" t="s">
        <v>2039</v>
      </c>
      <c r="AN2025" s="18">
        <v>73.486430100000007</v>
      </c>
      <c r="AO2025" s="18" t="s">
        <v>2262</v>
      </c>
      <c r="AP2025" s="18" t="s">
        <v>479</v>
      </c>
      <c r="AQ2025" s="18">
        <v>5</v>
      </c>
      <c r="AR2025" s="18" t="s">
        <v>2379</v>
      </c>
      <c r="AS2025" s="18" t="s">
        <v>595</v>
      </c>
      <c r="AT2025" s="18">
        <v>75.782881000000003</v>
      </c>
      <c r="AU2025" s="18">
        <v>2.2964509</v>
      </c>
      <c r="AV2025" s="18">
        <v>2.2964509</v>
      </c>
      <c r="AW2025" s="18" t="s">
        <v>557</v>
      </c>
      <c r="AX2025" s="18">
        <v>3</v>
      </c>
      <c r="AY2025" s="18" t="s">
        <v>2264</v>
      </c>
      <c r="AZ2025" s="18" t="s">
        <v>257</v>
      </c>
      <c r="BA2025" s="18" t="s">
        <v>257</v>
      </c>
      <c r="BB2025" s="18" t="s">
        <v>2389</v>
      </c>
      <c r="BC2025" s="18"/>
      <c r="BD2025" s="18"/>
      <c r="BE2025" s="18"/>
      <c r="BF2025" s="18"/>
      <c r="BG2025" s="18"/>
      <c r="BH2025" s="18"/>
      <c r="BI2025" s="18"/>
      <c r="BJ2025" s="18"/>
      <c r="BK2025" s="18"/>
      <c r="BL2025" s="18"/>
      <c r="BM2025" s="18"/>
      <c r="BN2025" s="18"/>
      <c r="BO2025" s="18"/>
      <c r="BP2025" s="18"/>
      <c r="BQ2025" s="18"/>
      <c r="BR2025" s="18"/>
      <c r="BS2025" s="18"/>
      <c r="BT2025" s="18"/>
      <c r="BU2025" s="18"/>
      <c r="BV2025" s="18"/>
      <c r="BW2025" s="18"/>
      <c r="BX2025" s="18"/>
      <c r="BY2025" s="18"/>
      <c r="BZ2025" s="18"/>
      <c r="CA2025" s="18"/>
      <c r="CB2025" s="18"/>
      <c r="CC2025" s="18"/>
      <c r="CD2025" s="18"/>
      <c r="CE2025" s="18"/>
      <c r="CF2025" s="18"/>
      <c r="CG2025" s="18"/>
      <c r="CH2025" s="18"/>
      <c r="CI2025" s="18"/>
      <c r="CJ2025" s="18"/>
      <c r="CK2025" s="18"/>
      <c r="CL2025" s="18"/>
      <c r="CM2025" s="18"/>
      <c r="CN2025" s="18"/>
      <c r="CO2025" s="18"/>
      <c r="CP2025" s="18"/>
      <c r="CQ2025" s="18"/>
      <c r="CR2025" s="18"/>
      <c r="CS2025" s="18"/>
      <c r="CT2025" s="18"/>
      <c r="CU2025" s="18"/>
      <c r="CV2025" s="18"/>
      <c r="CW2025" s="18"/>
      <c r="CX2025" s="18"/>
      <c r="CY2025" s="18"/>
      <c r="CZ2025" s="18"/>
      <c r="DA2025" s="18"/>
      <c r="DB2025" s="18"/>
      <c r="DC2025" s="18"/>
      <c r="DD2025" s="18"/>
      <c r="DE2025" s="18"/>
      <c r="DF2025" s="18"/>
      <c r="DG2025" s="18"/>
      <c r="DH2025" s="18"/>
      <c r="DI2025" s="18"/>
      <c r="DJ2025" s="18"/>
      <c r="DK2025" s="18"/>
      <c r="DL2025" s="18"/>
      <c r="DM2025" s="18"/>
      <c r="DN2025" s="18"/>
      <c r="DO2025" s="56"/>
      <c r="DP2025" s="56"/>
      <c r="DQ2025" s="56"/>
      <c r="DR2025" s="56"/>
      <c r="DS2025" s="56"/>
      <c r="DT2025" s="56"/>
      <c r="DU2025" s="56"/>
      <c r="DV2025" s="56"/>
      <c r="DW2025" s="56"/>
      <c r="DX2025" s="56">
        <v>0</v>
      </c>
      <c r="DY2025" s="56"/>
      <c r="DZ2025" s="56"/>
      <c r="EA2025" s="56"/>
      <c r="EB2025" s="56"/>
      <c r="EC2025" s="56"/>
      <c r="ED2025" s="56"/>
      <c r="EE2025" s="56"/>
      <c r="EF2025" s="56"/>
      <c r="EG2025" s="56"/>
      <c r="EH2025" s="18"/>
      <c r="EI2025" s="18">
        <f t="array" ref="EI2025">IF(SUMPRODUCT(--(DO2025:DS2025&lt;&gt;""))=0, 0,1)</f>
        <v>0</v>
      </c>
      <c r="EJ2025" s="18">
        <f t="array" ref="EJ2025">IF(SUMPRODUCT(--(DT2025:EG2025&lt;&gt;""))=0, 0,1)</f>
        <v>1</v>
      </c>
      <c r="EK2025" s="18" cm="1">
        <f t="array" ref="EK2025">IF(SUMPRODUCT(--(EC2025:EG2025&lt;&gt;""))=0, 0,1)</f>
        <v>0</v>
      </c>
      <c r="EL2025" s="18">
        <f t="array" ref="EL2025">IF(SUMPRODUCT(--(EE2025:EG2025&lt;&gt;""))=0, 0,1)</f>
        <v>0</v>
      </c>
      <c r="EM2025" s="18">
        <f t="shared" si="424"/>
        <v>0</v>
      </c>
      <c r="EN2025" s="18" t="str">
        <f t="shared" si="425"/>
        <v>NA</v>
      </c>
      <c r="EO2025" s="18">
        <f t="shared" si="426"/>
        <v>0</v>
      </c>
      <c r="EP2025" s="18" t="str">
        <f t="shared" si="427"/>
        <v>NA</v>
      </c>
      <c r="EQ2025" s="18" t="str">
        <f t="shared" si="422"/>
        <v>NA</v>
      </c>
      <c r="ER2025" s="18" t="s">
        <v>2081</v>
      </c>
      <c r="ES2025" s="59">
        <v>43970</v>
      </c>
      <c r="ET2025" s="18"/>
      <c r="EU2025" s="18"/>
    </row>
    <row r="2026" spans="1:151" s="1" customFormat="1" ht="15.75" customHeight="1" x14ac:dyDescent="0.2">
      <c r="A2026" s="5" t="s">
        <v>2387</v>
      </c>
      <c r="B2026" s="24" t="s">
        <v>2374</v>
      </c>
      <c r="C2026" s="56">
        <v>3</v>
      </c>
      <c r="D2026" s="18" t="s">
        <v>2766</v>
      </c>
      <c r="E2026" s="18" t="s">
        <v>2968</v>
      </c>
      <c r="F2026" s="18" t="s">
        <v>3010</v>
      </c>
      <c r="G2026" s="18" t="s">
        <v>467</v>
      </c>
      <c r="H2026" s="18" t="s">
        <v>468</v>
      </c>
      <c r="I2026" s="18" t="s">
        <v>552</v>
      </c>
      <c r="J2026" s="18" t="s">
        <v>2375</v>
      </c>
      <c r="K2026" s="18" t="s">
        <v>257</v>
      </c>
      <c r="L2026" s="18" t="s">
        <v>257</v>
      </c>
      <c r="M2026" s="18" t="s">
        <v>253</v>
      </c>
      <c r="N2026" s="56">
        <v>74</v>
      </c>
      <c r="O2026" s="18" t="s">
        <v>2177</v>
      </c>
      <c r="P2026" s="18" t="s">
        <v>2128</v>
      </c>
      <c r="Q2026" s="18" t="s">
        <v>254</v>
      </c>
      <c r="R2026" s="18" t="s">
        <v>2376</v>
      </c>
      <c r="S2026" s="18" t="s">
        <v>595</v>
      </c>
      <c r="T2026" s="26" t="s">
        <v>257</v>
      </c>
      <c r="U2026" s="26" t="s">
        <v>257</v>
      </c>
      <c r="V2026" s="26" t="s">
        <v>257</v>
      </c>
      <c r="W2026" s="26" t="s">
        <v>257</v>
      </c>
      <c r="X2026" s="18" t="s">
        <v>2392</v>
      </c>
      <c r="Y2026" s="18">
        <v>16</v>
      </c>
      <c r="Z2026" s="18" t="s">
        <v>2378</v>
      </c>
      <c r="AA2026" s="18" t="s">
        <v>257</v>
      </c>
      <c r="AB2026" s="57">
        <f t="shared" si="423"/>
        <v>16</v>
      </c>
      <c r="AC2026" s="18" t="s">
        <v>595</v>
      </c>
      <c r="AD2026" s="18">
        <v>0</v>
      </c>
      <c r="AE2026" s="18" t="s">
        <v>595</v>
      </c>
      <c r="AF2026" s="18">
        <v>0</v>
      </c>
      <c r="AG2026" s="18">
        <v>0</v>
      </c>
      <c r="AH2026" s="18" t="s">
        <v>595</v>
      </c>
      <c r="AI2026" s="18">
        <v>0.125</v>
      </c>
      <c r="AJ2026" s="18" t="s">
        <v>522</v>
      </c>
      <c r="AK2026" s="18">
        <v>0.125</v>
      </c>
      <c r="AL2026" s="18"/>
      <c r="AM2026" s="18" t="s">
        <v>2039</v>
      </c>
      <c r="AN2026" s="18">
        <v>79.331941499999999</v>
      </c>
      <c r="AO2026" s="18" t="s">
        <v>2262</v>
      </c>
      <c r="AP2026" s="18" t="s">
        <v>479</v>
      </c>
      <c r="AQ2026" s="18">
        <v>5</v>
      </c>
      <c r="AR2026" s="18" t="s">
        <v>2379</v>
      </c>
      <c r="AS2026" s="18" t="s">
        <v>595</v>
      </c>
      <c r="AT2026" s="18">
        <v>83.9248434</v>
      </c>
      <c r="AU2026" s="18">
        <v>4.5929019000000002</v>
      </c>
      <c r="AV2026" s="18">
        <v>4.5929019000000002</v>
      </c>
      <c r="AW2026" s="18" t="s">
        <v>557</v>
      </c>
      <c r="AX2026" s="18">
        <v>3</v>
      </c>
      <c r="AY2026" s="18" t="s">
        <v>2264</v>
      </c>
      <c r="AZ2026" s="18" t="s">
        <v>257</v>
      </c>
      <c r="BA2026" s="18" t="s">
        <v>257</v>
      </c>
      <c r="BB2026" s="18" t="s">
        <v>2389</v>
      </c>
      <c r="BC2026" s="18"/>
      <c r="BD2026" s="18"/>
      <c r="BE2026" s="18"/>
      <c r="BF2026" s="18"/>
      <c r="BG2026" s="18"/>
      <c r="BH2026" s="18"/>
      <c r="BI2026" s="18"/>
      <c r="BJ2026" s="18"/>
      <c r="BK2026" s="18"/>
      <c r="BL2026" s="18"/>
      <c r="BM2026" s="18"/>
      <c r="BN2026" s="18"/>
      <c r="BO2026" s="18"/>
      <c r="BP2026" s="18"/>
      <c r="BQ2026" s="18"/>
      <c r="BR2026" s="18"/>
      <c r="BS2026" s="18"/>
      <c r="BT2026" s="18"/>
      <c r="BU2026" s="18"/>
      <c r="BV2026" s="18"/>
      <c r="BW2026" s="18"/>
      <c r="BX2026" s="18"/>
      <c r="BY2026" s="18"/>
      <c r="BZ2026" s="18"/>
      <c r="CA2026" s="18"/>
      <c r="CB2026" s="18"/>
      <c r="CC2026" s="18"/>
      <c r="CD2026" s="18"/>
      <c r="CE2026" s="18"/>
      <c r="CF2026" s="18"/>
      <c r="CG2026" s="18"/>
      <c r="CH2026" s="18"/>
      <c r="CI2026" s="18"/>
      <c r="CJ2026" s="18"/>
      <c r="CK2026" s="18"/>
      <c r="CL2026" s="18"/>
      <c r="CM2026" s="18"/>
      <c r="CN2026" s="18"/>
      <c r="CO2026" s="18"/>
      <c r="CP2026" s="18"/>
      <c r="CQ2026" s="18"/>
      <c r="CR2026" s="18"/>
      <c r="CS2026" s="18"/>
      <c r="CT2026" s="18"/>
      <c r="CU2026" s="18"/>
      <c r="CV2026" s="18"/>
      <c r="CW2026" s="18"/>
      <c r="CX2026" s="18"/>
      <c r="CY2026" s="18"/>
      <c r="CZ2026" s="18"/>
      <c r="DA2026" s="18"/>
      <c r="DB2026" s="18"/>
      <c r="DC2026" s="18"/>
      <c r="DD2026" s="18"/>
      <c r="DE2026" s="18"/>
      <c r="DF2026" s="18"/>
      <c r="DG2026" s="18"/>
      <c r="DH2026" s="18"/>
      <c r="DI2026" s="18"/>
      <c r="DJ2026" s="18"/>
      <c r="DK2026" s="18"/>
      <c r="DL2026" s="18"/>
      <c r="DM2026" s="18"/>
      <c r="DN2026" s="18"/>
      <c r="DO2026" s="56"/>
      <c r="DP2026" s="56"/>
      <c r="DQ2026" s="56"/>
      <c r="DR2026" s="56"/>
      <c r="DS2026" s="56"/>
      <c r="DT2026" s="56"/>
      <c r="DU2026" s="56"/>
      <c r="DV2026" s="56"/>
      <c r="DW2026" s="56"/>
      <c r="DX2026" s="56">
        <v>0</v>
      </c>
      <c r="DY2026" s="56"/>
      <c r="DZ2026" s="56"/>
      <c r="EA2026" s="56"/>
      <c r="EB2026" s="56"/>
      <c r="EC2026" s="56"/>
      <c r="ED2026" s="56"/>
      <c r="EE2026" s="56"/>
      <c r="EF2026" s="56"/>
      <c r="EG2026" s="56"/>
      <c r="EH2026" s="18"/>
      <c r="EI2026" s="18">
        <f t="array" ref="EI2026">IF(SUMPRODUCT(--(DO2026:DS2026&lt;&gt;""))=0, 0,1)</f>
        <v>0</v>
      </c>
      <c r="EJ2026" s="18">
        <f t="array" ref="EJ2026">IF(SUMPRODUCT(--(DT2026:EG2026&lt;&gt;""))=0, 0,1)</f>
        <v>1</v>
      </c>
      <c r="EK2026" s="18" cm="1">
        <f t="array" ref="EK2026">IF(SUMPRODUCT(--(EC2026:EG2026&lt;&gt;""))=0, 0,1)</f>
        <v>0</v>
      </c>
      <c r="EL2026" s="18">
        <f t="array" ref="EL2026">IF(SUMPRODUCT(--(EE2026:EG2026&lt;&gt;""))=0, 0,1)</f>
        <v>0</v>
      </c>
      <c r="EM2026" s="18">
        <f t="shared" si="424"/>
        <v>0</v>
      </c>
      <c r="EN2026" s="18" t="str">
        <f t="shared" si="425"/>
        <v>NA</v>
      </c>
      <c r="EO2026" s="18">
        <f t="shared" si="426"/>
        <v>0</v>
      </c>
      <c r="EP2026" s="18" t="str">
        <f t="shared" si="427"/>
        <v>NA</v>
      </c>
      <c r="EQ2026" s="18" t="str">
        <f t="shared" si="422"/>
        <v>NA</v>
      </c>
      <c r="ER2026" s="18" t="s">
        <v>2081</v>
      </c>
      <c r="ES2026" s="59">
        <v>43970</v>
      </c>
      <c r="ET2026" s="18"/>
      <c r="EU2026" s="18"/>
    </row>
    <row r="2027" spans="1:151" s="1" customFormat="1" ht="15.75" customHeight="1" x14ac:dyDescent="0.2">
      <c r="A2027" s="5" t="s">
        <v>2387</v>
      </c>
      <c r="B2027" s="24" t="s">
        <v>2374</v>
      </c>
      <c r="C2027" s="56">
        <v>3</v>
      </c>
      <c r="D2027" s="18" t="s">
        <v>2767</v>
      </c>
      <c r="E2027" s="18" t="s">
        <v>2968</v>
      </c>
      <c r="F2027" s="18" t="s">
        <v>3010</v>
      </c>
      <c r="G2027" s="18" t="s">
        <v>467</v>
      </c>
      <c r="H2027" s="18" t="s">
        <v>468</v>
      </c>
      <c r="I2027" s="18" t="s">
        <v>552</v>
      </c>
      <c r="J2027" s="18" t="s">
        <v>2375</v>
      </c>
      <c r="K2027" s="18" t="s">
        <v>257</v>
      </c>
      <c r="L2027" s="18" t="s">
        <v>257</v>
      </c>
      <c r="M2027" s="18" t="s">
        <v>253</v>
      </c>
      <c r="N2027" s="56">
        <v>74</v>
      </c>
      <c r="O2027" s="18" t="s">
        <v>2177</v>
      </c>
      <c r="P2027" s="18" t="s">
        <v>2128</v>
      </c>
      <c r="Q2027" s="18" t="s">
        <v>254</v>
      </c>
      <c r="R2027" s="18" t="s">
        <v>2376</v>
      </c>
      <c r="S2027" s="18" t="s">
        <v>595</v>
      </c>
      <c r="T2027" s="26" t="s">
        <v>257</v>
      </c>
      <c r="U2027" s="26" t="s">
        <v>257</v>
      </c>
      <c r="V2027" s="26" t="s">
        <v>257</v>
      </c>
      <c r="W2027" s="26" t="s">
        <v>257</v>
      </c>
      <c r="X2027" s="18" t="s">
        <v>2392</v>
      </c>
      <c r="Y2027" s="18">
        <v>32</v>
      </c>
      <c r="Z2027" s="18" t="s">
        <v>2378</v>
      </c>
      <c r="AA2027" s="18" t="s">
        <v>257</v>
      </c>
      <c r="AB2027" s="57">
        <f t="shared" si="423"/>
        <v>32</v>
      </c>
      <c r="AC2027" s="18" t="s">
        <v>595</v>
      </c>
      <c r="AD2027" s="18">
        <v>0</v>
      </c>
      <c r="AE2027" s="18" t="s">
        <v>595</v>
      </c>
      <c r="AF2027" s="18">
        <v>0</v>
      </c>
      <c r="AG2027" s="18">
        <v>0</v>
      </c>
      <c r="AH2027" s="18" t="s">
        <v>595</v>
      </c>
      <c r="AI2027" s="18">
        <v>0.125</v>
      </c>
      <c r="AJ2027" s="18" t="s">
        <v>522</v>
      </c>
      <c r="AK2027" s="18">
        <v>0.125</v>
      </c>
      <c r="AL2027" s="18"/>
      <c r="AM2027" s="18" t="s">
        <v>2039</v>
      </c>
      <c r="AN2027" s="18">
        <v>81.002087700000004</v>
      </c>
      <c r="AO2027" s="18" t="s">
        <v>2262</v>
      </c>
      <c r="AP2027" s="18" t="s">
        <v>479</v>
      </c>
      <c r="AQ2027" s="18">
        <v>5</v>
      </c>
      <c r="AR2027" s="18" t="s">
        <v>2379</v>
      </c>
      <c r="AS2027" s="18" t="s">
        <v>595</v>
      </c>
      <c r="AT2027" s="18">
        <v>84.342380000000006</v>
      </c>
      <c r="AU2027" s="18">
        <v>3.3402923000000002</v>
      </c>
      <c r="AV2027" s="18">
        <v>3.3402923000000002</v>
      </c>
      <c r="AW2027" s="18" t="s">
        <v>557</v>
      </c>
      <c r="AX2027" s="18">
        <v>3</v>
      </c>
      <c r="AY2027" s="18" t="s">
        <v>2264</v>
      </c>
      <c r="AZ2027" s="18" t="s">
        <v>257</v>
      </c>
      <c r="BA2027" s="18" t="s">
        <v>257</v>
      </c>
      <c r="BB2027" s="18" t="s">
        <v>2389</v>
      </c>
      <c r="BC2027" s="18"/>
      <c r="BD2027" s="18"/>
      <c r="BE2027" s="18"/>
      <c r="BF2027" s="18"/>
      <c r="BG2027" s="18"/>
      <c r="BH2027" s="18"/>
      <c r="BI2027" s="18"/>
      <c r="BJ2027" s="18"/>
      <c r="BK2027" s="18"/>
      <c r="BL2027" s="18"/>
      <c r="BM2027" s="18"/>
      <c r="BN2027" s="18"/>
      <c r="BO2027" s="18"/>
      <c r="BP2027" s="18"/>
      <c r="BQ2027" s="18"/>
      <c r="BR2027" s="18"/>
      <c r="BS2027" s="18"/>
      <c r="BT2027" s="18"/>
      <c r="BU2027" s="18"/>
      <c r="BV2027" s="18"/>
      <c r="BW2027" s="18"/>
      <c r="BX2027" s="18"/>
      <c r="BY2027" s="18"/>
      <c r="BZ2027" s="18"/>
      <c r="CA2027" s="18"/>
      <c r="CB2027" s="18"/>
      <c r="CC2027" s="18"/>
      <c r="CD2027" s="18"/>
      <c r="CE2027" s="18"/>
      <c r="CF2027" s="18"/>
      <c r="CG2027" s="18"/>
      <c r="CH2027" s="18"/>
      <c r="CI2027" s="18"/>
      <c r="CJ2027" s="18"/>
      <c r="CK2027" s="18"/>
      <c r="CL2027" s="18"/>
      <c r="CM2027" s="18"/>
      <c r="CN2027" s="18"/>
      <c r="CO2027" s="18"/>
      <c r="CP2027" s="18"/>
      <c r="CQ2027" s="18"/>
      <c r="CR2027" s="18"/>
      <c r="CS2027" s="18"/>
      <c r="CT2027" s="18"/>
      <c r="CU2027" s="18"/>
      <c r="CV2027" s="18"/>
      <c r="CW2027" s="18"/>
      <c r="CX2027" s="18"/>
      <c r="CY2027" s="18"/>
      <c r="CZ2027" s="18"/>
      <c r="DA2027" s="18"/>
      <c r="DB2027" s="18"/>
      <c r="DC2027" s="18"/>
      <c r="DD2027" s="18"/>
      <c r="DE2027" s="18"/>
      <c r="DF2027" s="18"/>
      <c r="DG2027" s="18"/>
      <c r="DH2027" s="18"/>
      <c r="DI2027" s="18"/>
      <c r="DJ2027" s="18"/>
      <c r="DK2027" s="18"/>
      <c r="DL2027" s="18"/>
      <c r="DM2027" s="18"/>
      <c r="DN2027" s="18"/>
      <c r="DO2027" s="56"/>
      <c r="DP2027" s="56"/>
      <c r="DQ2027" s="56"/>
      <c r="DR2027" s="56"/>
      <c r="DS2027" s="56"/>
      <c r="DT2027" s="56"/>
      <c r="DU2027" s="56"/>
      <c r="DV2027" s="56"/>
      <c r="DW2027" s="56"/>
      <c r="DX2027" s="56">
        <v>0</v>
      </c>
      <c r="DY2027" s="56"/>
      <c r="DZ2027" s="56"/>
      <c r="EA2027" s="56"/>
      <c r="EB2027" s="56"/>
      <c r="EC2027" s="56"/>
      <c r="ED2027" s="56"/>
      <c r="EE2027" s="56"/>
      <c r="EF2027" s="56"/>
      <c r="EG2027" s="56"/>
      <c r="EH2027" s="18"/>
      <c r="EI2027" s="18">
        <f t="array" ref="EI2027">IF(SUMPRODUCT(--(DO2027:DS2027&lt;&gt;""))=0, 0,1)</f>
        <v>0</v>
      </c>
      <c r="EJ2027" s="18">
        <f t="array" ref="EJ2027">IF(SUMPRODUCT(--(DT2027:EG2027&lt;&gt;""))=0, 0,1)</f>
        <v>1</v>
      </c>
      <c r="EK2027" s="18" cm="1">
        <f t="array" ref="EK2027">IF(SUMPRODUCT(--(EC2027:EG2027&lt;&gt;""))=0, 0,1)</f>
        <v>0</v>
      </c>
      <c r="EL2027" s="18">
        <f t="array" ref="EL2027">IF(SUMPRODUCT(--(EE2027:EG2027&lt;&gt;""))=0, 0,1)</f>
        <v>0</v>
      </c>
      <c r="EM2027" s="18">
        <f t="shared" si="424"/>
        <v>0</v>
      </c>
      <c r="EN2027" s="18" t="str">
        <f t="shared" si="425"/>
        <v>NA</v>
      </c>
      <c r="EO2027" s="18">
        <f t="shared" si="426"/>
        <v>0</v>
      </c>
      <c r="EP2027" s="18" t="str">
        <f t="shared" si="427"/>
        <v>NA</v>
      </c>
      <c r="EQ2027" s="18" t="str">
        <f t="shared" si="422"/>
        <v>NA</v>
      </c>
      <c r="ER2027" s="18" t="s">
        <v>2081</v>
      </c>
      <c r="ES2027" s="59">
        <v>43970</v>
      </c>
      <c r="ET2027" s="18"/>
      <c r="EU2027" s="18"/>
    </row>
    <row r="2028" spans="1:151" s="1" customFormat="1" ht="15.75" customHeight="1" x14ac:dyDescent="0.2">
      <c r="A2028" s="5" t="s">
        <v>2387</v>
      </c>
      <c r="B2028" s="24" t="s">
        <v>2374</v>
      </c>
      <c r="C2028" s="56">
        <v>3</v>
      </c>
      <c r="D2028" s="18" t="s">
        <v>2768</v>
      </c>
      <c r="E2028" s="18" t="s">
        <v>2968</v>
      </c>
      <c r="F2028" s="18" t="s">
        <v>3010</v>
      </c>
      <c r="G2028" s="18" t="s">
        <v>467</v>
      </c>
      <c r="H2028" s="18" t="s">
        <v>468</v>
      </c>
      <c r="I2028" s="18" t="s">
        <v>552</v>
      </c>
      <c r="J2028" s="18" t="s">
        <v>2375</v>
      </c>
      <c r="K2028" s="18" t="s">
        <v>257</v>
      </c>
      <c r="L2028" s="18" t="s">
        <v>257</v>
      </c>
      <c r="M2028" s="18" t="s">
        <v>253</v>
      </c>
      <c r="N2028" s="56">
        <v>74</v>
      </c>
      <c r="O2028" s="18" t="s">
        <v>2177</v>
      </c>
      <c r="P2028" s="18" t="s">
        <v>2128</v>
      </c>
      <c r="Q2028" s="18" t="s">
        <v>254</v>
      </c>
      <c r="R2028" s="18" t="s">
        <v>2376</v>
      </c>
      <c r="S2028" s="18" t="s">
        <v>595</v>
      </c>
      <c r="T2028" s="26" t="s">
        <v>257</v>
      </c>
      <c r="U2028" s="26" t="s">
        <v>257</v>
      </c>
      <c r="V2028" s="26" t="s">
        <v>257</v>
      </c>
      <c r="W2028" s="26" t="s">
        <v>257</v>
      </c>
      <c r="X2028" s="18" t="s">
        <v>2392</v>
      </c>
      <c r="Y2028" s="18">
        <v>64</v>
      </c>
      <c r="Z2028" s="18" t="s">
        <v>2378</v>
      </c>
      <c r="AA2028" s="18" t="s">
        <v>257</v>
      </c>
      <c r="AB2028" s="57">
        <f t="shared" si="423"/>
        <v>64</v>
      </c>
      <c r="AC2028" s="18" t="s">
        <v>595</v>
      </c>
      <c r="AD2028" s="18">
        <v>0</v>
      </c>
      <c r="AE2028" s="18" t="s">
        <v>595</v>
      </c>
      <c r="AF2028" s="18">
        <v>0</v>
      </c>
      <c r="AG2028" s="18">
        <v>0</v>
      </c>
      <c r="AH2028" s="18" t="s">
        <v>595</v>
      </c>
      <c r="AI2028" s="18">
        <v>0.125</v>
      </c>
      <c r="AJ2028" s="18" t="s">
        <v>522</v>
      </c>
      <c r="AK2028" s="18">
        <v>0.125</v>
      </c>
      <c r="AL2028" s="18"/>
      <c r="AM2028" s="18" t="s">
        <v>2039</v>
      </c>
      <c r="AN2028" s="18">
        <v>75.574112700000001</v>
      </c>
      <c r="AO2028" s="18" t="s">
        <v>2262</v>
      </c>
      <c r="AP2028" s="18" t="s">
        <v>479</v>
      </c>
      <c r="AQ2028" s="18">
        <v>5</v>
      </c>
      <c r="AR2028" s="18" t="s">
        <v>2379</v>
      </c>
      <c r="AS2028" s="18" t="s">
        <v>595</v>
      </c>
      <c r="AT2028" s="18">
        <v>76.8267223</v>
      </c>
      <c r="AU2028" s="18">
        <v>1.2526096</v>
      </c>
      <c r="AV2028" s="18">
        <v>1.2526096</v>
      </c>
      <c r="AW2028" s="18" t="s">
        <v>557</v>
      </c>
      <c r="AX2028" s="18">
        <v>3</v>
      </c>
      <c r="AY2028" s="18" t="s">
        <v>2264</v>
      </c>
      <c r="AZ2028" s="18" t="s">
        <v>257</v>
      </c>
      <c r="BA2028" s="18" t="s">
        <v>257</v>
      </c>
      <c r="BB2028" s="18" t="s">
        <v>2389</v>
      </c>
      <c r="BC2028" s="18"/>
      <c r="BD2028" s="18"/>
      <c r="BE2028" s="18"/>
      <c r="BF2028" s="18"/>
      <c r="BG2028" s="18"/>
      <c r="BH2028" s="18"/>
      <c r="BI2028" s="18"/>
      <c r="BJ2028" s="18"/>
      <c r="BK2028" s="18"/>
      <c r="BL2028" s="18"/>
      <c r="BM2028" s="18"/>
      <c r="BN2028" s="18"/>
      <c r="BO2028" s="18"/>
      <c r="BP2028" s="18"/>
      <c r="BQ2028" s="18"/>
      <c r="BR2028" s="18"/>
      <c r="BS2028" s="18"/>
      <c r="BT2028" s="18"/>
      <c r="BU2028" s="18"/>
      <c r="BV2028" s="18"/>
      <c r="BW2028" s="18"/>
      <c r="BX2028" s="18"/>
      <c r="BY2028" s="18"/>
      <c r="BZ2028" s="18"/>
      <c r="CA2028" s="18"/>
      <c r="CB2028" s="18"/>
      <c r="CC2028" s="18"/>
      <c r="CD2028" s="18"/>
      <c r="CE2028" s="18"/>
      <c r="CF2028" s="18"/>
      <c r="CG2028" s="18"/>
      <c r="CH2028" s="18"/>
      <c r="CI2028" s="18"/>
      <c r="CJ2028" s="18"/>
      <c r="CK2028" s="18"/>
      <c r="CL2028" s="18"/>
      <c r="CM2028" s="18"/>
      <c r="CN2028" s="18"/>
      <c r="CO2028" s="18"/>
      <c r="CP2028" s="18"/>
      <c r="CQ2028" s="18"/>
      <c r="CR2028" s="18"/>
      <c r="CS2028" s="18"/>
      <c r="CT2028" s="18"/>
      <c r="CU2028" s="18"/>
      <c r="CV2028" s="18"/>
      <c r="CW2028" s="18"/>
      <c r="CX2028" s="18"/>
      <c r="CY2028" s="18"/>
      <c r="CZ2028" s="18"/>
      <c r="DA2028" s="18"/>
      <c r="DB2028" s="18"/>
      <c r="DC2028" s="18"/>
      <c r="DD2028" s="18"/>
      <c r="DE2028" s="18"/>
      <c r="DF2028" s="18"/>
      <c r="DG2028" s="18"/>
      <c r="DH2028" s="18"/>
      <c r="DI2028" s="18"/>
      <c r="DJ2028" s="18"/>
      <c r="DK2028" s="18"/>
      <c r="DL2028" s="18"/>
      <c r="DM2028" s="18"/>
      <c r="DN2028" s="18"/>
      <c r="DO2028" s="56"/>
      <c r="DP2028" s="56"/>
      <c r="DQ2028" s="56"/>
      <c r="DR2028" s="56"/>
      <c r="DS2028" s="56"/>
      <c r="DT2028" s="56"/>
      <c r="DU2028" s="56"/>
      <c r="DV2028" s="56"/>
      <c r="DW2028" s="56"/>
      <c r="DX2028" s="56">
        <v>0</v>
      </c>
      <c r="DY2028" s="56"/>
      <c r="DZ2028" s="56"/>
      <c r="EA2028" s="56"/>
      <c r="EB2028" s="56"/>
      <c r="EC2028" s="56"/>
      <c r="ED2028" s="56"/>
      <c r="EE2028" s="56"/>
      <c r="EF2028" s="56"/>
      <c r="EG2028" s="56"/>
      <c r="EH2028" s="18"/>
      <c r="EI2028" s="18">
        <f t="array" ref="EI2028">IF(SUMPRODUCT(--(DO2028:DS2028&lt;&gt;""))=0, 0,1)</f>
        <v>0</v>
      </c>
      <c r="EJ2028" s="18">
        <f t="array" ref="EJ2028">IF(SUMPRODUCT(--(DT2028:EG2028&lt;&gt;""))=0, 0,1)</f>
        <v>1</v>
      </c>
      <c r="EK2028" s="18" cm="1">
        <f t="array" ref="EK2028">IF(SUMPRODUCT(--(EC2028:EG2028&lt;&gt;""))=0, 0,1)</f>
        <v>0</v>
      </c>
      <c r="EL2028" s="18">
        <f t="array" ref="EL2028">IF(SUMPRODUCT(--(EE2028:EG2028&lt;&gt;""))=0, 0,1)</f>
        <v>0</v>
      </c>
      <c r="EM2028" s="18">
        <f t="shared" si="424"/>
        <v>0</v>
      </c>
      <c r="EN2028" s="18" t="str">
        <f t="shared" si="425"/>
        <v>NA</v>
      </c>
      <c r="EO2028" s="18">
        <f t="shared" si="426"/>
        <v>0</v>
      </c>
      <c r="EP2028" s="18" t="str">
        <f t="shared" si="427"/>
        <v>NA</v>
      </c>
      <c r="EQ2028" s="18" t="str">
        <f t="shared" si="422"/>
        <v>NA</v>
      </c>
      <c r="ER2028" s="18" t="s">
        <v>2081</v>
      </c>
      <c r="ES2028" s="59">
        <v>43970</v>
      </c>
      <c r="ET2028" s="18"/>
      <c r="EU2028" s="18"/>
    </row>
    <row r="2029" spans="1:151" s="1" customFormat="1" ht="15.75" customHeight="1" x14ac:dyDescent="0.2">
      <c r="A2029" s="5" t="s">
        <v>2387</v>
      </c>
      <c r="B2029" s="24" t="s">
        <v>2374</v>
      </c>
      <c r="C2029" s="56">
        <v>3</v>
      </c>
      <c r="D2029" s="18" t="s">
        <v>2769</v>
      </c>
      <c r="E2029" s="18" t="s">
        <v>2968</v>
      </c>
      <c r="F2029" s="18" t="s">
        <v>3010</v>
      </c>
      <c r="G2029" s="18" t="s">
        <v>467</v>
      </c>
      <c r="H2029" s="18" t="s">
        <v>468</v>
      </c>
      <c r="I2029" s="18" t="s">
        <v>552</v>
      </c>
      <c r="J2029" s="18" t="s">
        <v>2375</v>
      </c>
      <c r="K2029" s="18" t="s">
        <v>257</v>
      </c>
      <c r="L2029" s="18" t="s">
        <v>257</v>
      </c>
      <c r="M2029" s="18" t="s">
        <v>253</v>
      </c>
      <c r="N2029" s="56">
        <v>74</v>
      </c>
      <c r="O2029" s="18" t="s">
        <v>2177</v>
      </c>
      <c r="P2029" s="18" t="s">
        <v>2128</v>
      </c>
      <c r="Q2029" s="18" t="s">
        <v>254</v>
      </c>
      <c r="R2029" s="18" t="s">
        <v>2376</v>
      </c>
      <c r="S2029" s="18" t="s">
        <v>595</v>
      </c>
      <c r="T2029" s="26" t="s">
        <v>257</v>
      </c>
      <c r="U2029" s="26" t="s">
        <v>257</v>
      </c>
      <c r="V2029" s="26" t="s">
        <v>257</v>
      </c>
      <c r="W2029" s="26" t="s">
        <v>257</v>
      </c>
      <c r="X2029" s="18" t="s">
        <v>2392</v>
      </c>
      <c r="Y2029" s="18">
        <v>128</v>
      </c>
      <c r="Z2029" s="18" t="s">
        <v>2378</v>
      </c>
      <c r="AA2029" s="18" t="s">
        <v>257</v>
      </c>
      <c r="AB2029" s="57">
        <f t="shared" si="423"/>
        <v>128</v>
      </c>
      <c r="AC2029" s="18" t="s">
        <v>595</v>
      </c>
      <c r="AD2029" s="18">
        <v>0</v>
      </c>
      <c r="AE2029" s="18" t="s">
        <v>595</v>
      </c>
      <c r="AF2029" s="18">
        <v>0</v>
      </c>
      <c r="AG2029" s="18">
        <v>0</v>
      </c>
      <c r="AH2029" s="18" t="s">
        <v>595</v>
      </c>
      <c r="AI2029" s="18">
        <v>0.125</v>
      </c>
      <c r="AJ2029" s="18" t="s">
        <v>522</v>
      </c>
      <c r="AK2029" s="18">
        <v>0.125</v>
      </c>
      <c r="AL2029" s="18"/>
      <c r="AM2029" s="18" t="s">
        <v>2039</v>
      </c>
      <c r="AN2029" s="18">
        <v>74.739039700000006</v>
      </c>
      <c r="AO2029" s="18" t="s">
        <v>2262</v>
      </c>
      <c r="AP2029" s="18" t="s">
        <v>479</v>
      </c>
      <c r="AQ2029" s="18">
        <v>5</v>
      </c>
      <c r="AR2029" s="18" t="s">
        <v>2379</v>
      </c>
      <c r="AS2029" s="18" t="s">
        <v>595</v>
      </c>
      <c r="AT2029" s="18">
        <v>78.496868500000005</v>
      </c>
      <c r="AU2029" s="18">
        <v>3.7578288</v>
      </c>
      <c r="AV2029" s="18">
        <v>3.7578288</v>
      </c>
      <c r="AW2029" s="18" t="s">
        <v>557</v>
      </c>
      <c r="AX2029" s="18">
        <v>3</v>
      </c>
      <c r="AY2029" s="18" t="s">
        <v>2264</v>
      </c>
      <c r="AZ2029" s="18" t="s">
        <v>257</v>
      </c>
      <c r="BA2029" s="18" t="s">
        <v>257</v>
      </c>
      <c r="BB2029" s="18" t="s">
        <v>2389</v>
      </c>
      <c r="BC2029" s="18"/>
      <c r="BD2029" s="18"/>
      <c r="BE2029" s="18"/>
      <c r="BF2029" s="18"/>
      <c r="BG2029" s="18"/>
      <c r="BH2029" s="18"/>
      <c r="BI2029" s="18"/>
      <c r="BJ2029" s="18"/>
      <c r="BK2029" s="18"/>
      <c r="BL2029" s="18"/>
      <c r="BM2029" s="18"/>
      <c r="BN2029" s="18"/>
      <c r="BO2029" s="18"/>
      <c r="BP2029" s="18"/>
      <c r="BQ2029" s="18"/>
      <c r="BR2029" s="18"/>
      <c r="BS2029" s="18"/>
      <c r="BT2029" s="18"/>
      <c r="BU2029" s="18"/>
      <c r="BV2029" s="18"/>
      <c r="BW2029" s="18"/>
      <c r="BX2029" s="18"/>
      <c r="BY2029" s="18"/>
      <c r="BZ2029" s="18"/>
      <c r="CA2029" s="18"/>
      <c r="CB2029" s="18"/>
      <c r="CC2029" s="18"/>
      <c r="CD2029" s="18"/>
      <c r="CE2029" s="18"/>
      <c r="CF2029" s="18"/>
      <c r="CG2029" s="18"/>
      <c r="CH2029" s="18"/>
      <c r="CI2029" s="18"/>
      <c r="CJ2029" s="18"/>
      <c r="CK2029" s="18"/>
      <c r="CL2029" s="18"/>
      <c r="CM2029" s="18"/>
      <c r="CN2029" s="18"/>
      <c r="CO2029" s="18"/>
      <c r="CP2029" s="18"/>
      <c r="CQ2029" s="18"/>
      <c r="CR2029" s="18"/>
      <c r="CS2029" s="18"/>
      <c r="CT2029" s="18"/>
      <c r="CU2029" s="18"/>
      <c r="CV2029" s="18"/>
      <c r="CW2029" s="18"/>
      <c r="CX2029" s="18"/>
      <c r="CY2029" s="18"/>
      <c r="CZ2029" s="18"/>
      <c r="DA2029" s="18"/>
      <c r="DB2029" s="18"/>
      <c r="DC2029" s="18"/>
      <c r="DD2029" s="18"/>
      <c r="DE2029" s="18"/>
      <c r="DF2029" s="18"/>
      <c r="DG2029" s="18"/>
      <c r="DH2029" s="18"/>
      <c r="DI2029" s="18"/>
      <c r="DJ2029" s="18"/>
      <c r="DK2029" s="18"/>
      <c r="DL2029" s="18"/>
      <c r="DM2029" s="18"/>
      <c r="DN2029" s="18"/>
      <c r="DO2029" s="56"/>
      <c r="DP2029" s="56"/>
      <c r="DQ2029" s="56"/>
      <c r="DR2029" s="56"/>
      <c r="DS2029" s="56"/>
      <c r="DT2029" s="56"/>
      <c r="DU2029" s="56"/>
      <c r="DV2029" s="56"/>
      <c r="DW2029" s="56"/>
      <c r="DX2029" s="56">
        <v>0</v>
      </c>
      <c r="DY2029" s="56"/>
      <c r="DZ2029" s="56"/>
      <c r="EA2029" s="56"/>
      <c r="EB2029" s="56"/>
      <c r="EC2029" s="56"/>
      <c r="ED2029" s="56"/>
      <c r="EE2029" s="56"/>
      <c r="EF2029" s="56"/>
      <c r="EG2029" s="56"/>
      <c r="EH2029" s="18"/>
      <c r="EI2029" s="18">
        <f t="array" ref="EI2029">IF(SUMPRODUCT(--(DO2029:DS2029&lt;&gt;""))=0, 0,1)</f>
        <v>0</v>
      </c>
      <c r="EJ2029" s="18">
        <f t="array" ref="EJ2029">IF(SUMPRODUCT(--(DT2029:EG2029&lt;&gt;""))=0, 0,1)</f>
        <v>1</v>
      </c>
      <c r="EK2029" s="18" cm="1">
        <f t="array" ref="EK2029">IF(SUMPRODUCT(--(EC2029:EG2029&lt;&gt;""))=0, 0,1)</f>
        <v>0</v>
      </c>
      <c r="EL2029" s="18">
        <f t="array" ref="EL2029">IF(SUMPRODUCT(--(EE2029:EG2029&lt;&gt;""))=0, 0,1)</f>
        <v>0</v>
      </c>
      <c r="EM2029" s="18">
        <f t="shared" si="424"/>
        <v>0</v>
      </c>
      <c r="EN2029" s="18" t="str">
        <f t="shared" si="425"/>
        <v>NA</v>
      </c>
      <c r="EO2029" s="18">
        <f t="shared" si="426"/>
        <v>0</v>
      </c>
      <c r="EP2029" s="18" t="str">
        <f t="shared" si="427"/>
        <v>NA</v>
      </c>
      <c r="EQ2029" s="18" t="str">
        <f t="shared" si="422"/>
        <v>NA</v>
      </c>
      <c r="ER2029" s="18" t="s">
        <v>2081</v>
      </c>
      <c r="ES2029" s="59">
        <v>43970</v>
      </c>
      <c r="ET2029" s="18"/>
      <c r="EU2029" s="18"/>
    </row>
    <row r="2030" spans="1:151" s="1" customFormat="1" ht="15.75" customHeight="1" x14ac:dyDescent="0.2">
      <c r="A2030" s="5" t="s">
        <v>2387</v>
      </c>
      <c r="B2030" s="24" t="s">
        <v>2374</v>
      </c>
      <c r="C2030" s="56">
        <v>3</v>
      </c>
      <c r="D2030" s="18" t="s">
        <v>2770</v>
      </c>
      <c r="E2030" s="18" t="s">
        <v>2968</v>
      </c>
      <c r="F2030" s="18" t="s">
        <v>3010</v>
      </c>
      <c r="G2030" s="18" t="s">
        <v>467</v>
      </c>
      <c r="H2030" s="18" t="s">
        <v>468</v>
      </c>
      <c r="I2030" s="18" t="s">
        <v>552</v>
      </c>
      <c r="J2030" s="18" t="s">
        <v>2375</v>
      </c>
      <c r="K2030" s="18" t="s">
        <v>257</v>
      </c>
      <c r="L2030" s="18" t="s">
        <v>257</v>
      </c>
      <c r="M2030" s="18" t="s">
        <v>253</v>
      </c>
      <c r="N2030" s="56">
        <v>74</v>
      </c>
      <c r="O2030" s="18" t="s">
        <v>2177</v>
      </c>
      <c r="P2030" s="18" t="s">
        <v>2128</v>
      </c>
      <c r="Q2030" s="18" t="s">
        <v>254</v>
      </c>
      <c r="R2030" s="18" t="s">
        <v>2376</v>
      </c>
      <c r="S2030" s="18" t="s">
        <v>595</v>
      </c>
      <c r="T2030" s="26" t="s">
        <v>257</v>
      </c>
      <c r="U2030" s="26" t="s">
        <v>257</v>
      </c>
      <c r="V2030" s="26" t="s">
        <v>257</v>
      </c>
      <c r="W2030" s="26" t="s">
        <v>257</v>
      </c>
      <c r="X2030" s="18" t="s">
        <v>2392</v>
      </c>
      <c r="Y2030" s="18">
        <v>256</v>
      </c>
      <c r="Z2030" s="18" t="s">
        <v>2378</v>
      </c>
      <c r="AA2030" s="18" t="s">
        <v>257</v>
      </c>
      <c r="AB2030" s="57">
        <f t="shared" si="423"/>
        <v>256</v>
      </c>
      <c r="AC2030" s="18" t="s">
        <v>595</v>
      </c>
      <c r="AD2030" s="18">
        <v>0</v>
      </c>
      <c r="AE2030" s="18" t="s">
        <v>595</v>
      </c>
      <c r="AF2030" s="18">
        <v>0</v>
      </c>
      <c r="AG2030" s="18">
        <v>0</v>
      </c>
      <c r="AH2030" s="18" t="s">
        <v>595</v>
      </c>
      <c r="AI2030" s="18">
        <v>0.125</v>
      </c>
      <c r="AJ2030" s="18" t="s">
        <v>522</v>
      </c>
      <c r="AK2030" s="18">
        <v>0.125</v>
      </c>
      <c r="AL2030" s="18"/>
      <c r="AM2030" s="18" t="s">
        <v>2039</v>
      </c>
      <c r="AN2030" s="18">
        <v>73.068893500000001</v>
      </c>
      <c r="AO2030" s="18" t="s">
        <v>2262</v>
      </c>
      <c r="AP2030" s="18" t="s">
        <v>479</v>
      </c>
      <c r="AQ2030" s="18">
        <v>5</v>
      </c>
      <c r="AR2030" s="18" t="s">
        <v>2379</v>
      </c>
      <c r="AS2030" s="18" t="s">
        <v>595</v>
      </c>
      <c r="AT2030" s="18">
        <v>73.486430100000007</v>
      </c>
      <c r="AU2030" s="18">
        <v>0.41753659999999998</v>
      </c>
      <c r="AV2030" s="18">
        <v>0.41753659999999998</v>
      </c>
      <c r="AW2030" s="18" t="s">
        <v>557</v>
      </c>
      <c r="AX2030" s="18">
        <v>3</v>
      </c>
      <c r="AY2030" s="18" t="s">
        <v>2264</v>
      </c>
      <c r="AZ2030" s="18" t="s">
        <v>257</v>
      </c>
      <c r="BA2030" s="18" t="s">
        <v>257</v>
      </c>
      <c r="BB2030" s="18" t="s">
        <v>2389</v>
      </c>
      <c r="BC2030" s="18"/>
      <c r="BD2030" s="18"/>
      <c r="BE2030" s="18"/>
      <c r="BF2030" s="18"/>
      <c r="BG2030" s="18"/>
      <c r="BH2030" s="18"/>
      <c r="BI2030" s="18"/>
      <c r="BJ2030" s="18"/>
      <c r="BK2030" s="18"/>
      <c r="BL2030" s="18"/>
      <c r="BM2030" s="18"/>
      <c r="BN2030" s="18"/>
      <c r="BO2030" s="18"/>
      <c r="BP2030" s="18"/>
      <c r="BQ2030" s="18"/>
      <c r="BR2030" s="18"/>
      <c r="BS2030" s="18"/>
      <c r="BT2030" s="18"/>
      <c r="BU2030" s="18"/>
      <c r="BV2030" s="18"/>
      <c r="BW2030" s="18"/>
      <c r="BX2030" s="18"/>
      <c r="BY2030" s="18"/>
      <c r="BZ2030" s="18"/>
      <c r="CA2030" s="18"/>
      <c r="CB2030" s="18"/>
      <c r="CC2030" s="18"/>
      <c r="CD2030" s="18"/>
      <c r="CE2030" s="18"/>
      <c r="CF2030" s="18"/>
      <c r="CG2030" s="18"/>
      <c r="CH2030" s="18"/>
      <c r="CI2030" s="18"/>
      <c r="CJ2030" s="18"/>
      <c r="CK2030" s="18"/>
      <c r="CL2030" s="18"/>
      <c r="CM2030" s="18"/>
      <c r="CN2030" s="18"/>
      <c r="CO2030" s="18"/>
      <c r="CP2030" s="18"/>
      <c r="CQ2030" s="18"/>
      <c r="CR2030" s="18"/>
      <c r="CS2030" s="18"/>
      <c r="CT2030" s="18"/>
      <c r="CU2030" s="18"/>
      <c r="CV2030" s="18"/>
      <c r="CW2030" s="18"/>
      <c r="CX2030" s="18"/>
      <c r="CY2030" s="18"/>
      <c r="CZ2030" s="18"/>
      <c r="DA2030" s="18"/>
      <c r="DB2030" s="18"/>
      <c r="DC2030" s="18"/>
      <c r="DD2030" s="18"/>
      <c r="DE2030" s="18"/>
      <c r="DF2030" s="18"/>
      <c r="DG2030" s="18"/>
      <c r="DH2030" s="18"/>
      <c r="DI2030" s="18"/>
      <c r="DJ2030" s="18"/>
      <c r="DK2030" s="18"/>
      <c r="DL2030" s="18"/>
      <c r="DM2030" s="18"/>
      <c r="DN2030" s="18"/>
      <c r="DO2030" s="56"/>
      <c r="DP2030" s="56"/>
      <c r="DQ2030" s="56"/>
      <c r="DR2030" s="56"/>
      <c r="DS2030" s="56"/>
      <c r="DT2030" s="56"/>
      <c r="DU2030" s="56"/>
      <c r="DV2030" s="56"/>
      <c r="DW2030" s="56"/>
      <c r="DX2030" s="56">
        <v>0</v>
      </c>
      <c r="DY2030" s="56"/>
      <c r="DZ2030" s="56"/>
      <c r="EA2030" s="56"/>
      <c r="EB2030" s="56"/>
      <c r="EC2030" s="56"/>
      <c r="ED2030" s="56"/>
      <c r="EE2030" s="56"/>
      <c r="EF2030" s="56"/>
      <c r="EG2030" s="56"/>
      <c r="EH2030" s="18"/>
      <c r="EI2030" s="18">
        <f t="array" ref="EI2030">IF(SUMPRODUCT(--(DO2030:DS2030&lt;&gt;""))=0, 0,1)</f>
        <v>0</v>
      </c>
      <c r="EJ2030" s="18">
        <f t="array" ref="EJ2030">IF(SUMPRODUCT(--(DT2030:EG2030&lt;&gt;""))=0, 0,1)</f>
        <v>1</v>
      </c>
      <c r="EK2030" s="18" cm="1">
        <f t="array" ref="EK2030">IF(SUMPRODUCT(--(EC2030:EG2030&lt;&gt;""))=0, 0,1)</f>
        <v>0</v>
      </c>
      <c r="EL2030" s="18">
        <f t="array" ref="EL2030">IF(SUMPRODUCT(--(EE2030:EG2030&lt;&gt;""))=0, 0,1)</f>
        <v>0</v>
      </c>
      <c r="EM2030" s="18">
        <f t="shared" si="424"/>
        <v>0</v>
      </c>
      <c r="EN2030" s="18" t="str">
        <f t="shared" si="425"/>
        <v>NA</v>
      </c>
      <c r="EO2030" s="18">
        <f t="shared" si="426"/>
        <v>0</v>
      </c>
      <c r="EP2030" s="18" t="str">
        <f t="shared" si="427"/>
        <v>NA</v>
      </c>
      <c r="EQ2030" s="18" t="str">
        <f t="shared" si="422"/>
        <v>NA</v>
      </c>
      <c r="ER2030" s="18" t="s">
        <v>2081</v>
      </c>
      <c r="ES2030" s="59">
        <v>43970</v>
      </c>
      <c r="ET2030" s="18"/>
      <c r="EU2030" s="18"/>
    </row>
    <row r="2031" spans="1:151" s="1" customFormat="1" ht="15.75" customHeight="1" x14ac:dyDescent="0.2">
      <c r="A2031" s="5" t="s">
        <v>2387</v>
      </c>
      <c r="B2031" s="24" t="s">
        <v>2374</v>
      </c>
      <c r="C2031" s="56">
        <v>3</v>
      </c>
      <c r="D2031" s="18" t="s">
        <v>2771</v>
      </c>
      <c r="E2031" s="18" t="s">
        <v>2968</v>
      </c>
      <c r="F2031" s="18" t="s">
        <v>3010</v>
      </c>
      <c r="G2031" s="18" t="s">
        <v>467</v>
      </c>
      <c r="H2031" s="18" t="s">
        <v>468</v>
      </c>
      <c r="I2031" s="18" t="s">
        <v>552</v>
      </c>
      <c r="J2031" s="18" t="s">
        <v>2375</v>
      </c>
      <c r="K2031" s="18" t="s">
        <v>257</v>
      </c>
      <c r="L2031" s="18" t="s">
        <v>257</v>
      </c>
      <c r="M2031" s="18" t="s">
        <v>253</v>
      </c>
      <c r="N2031" s="56">
        <v>74</v>
      </c>
      <c r="O2031" s="18" t="s">
        <v>2177</v>
      </c>
      <c r="P2031" s="18" t="s">
        <v>2128</v>
      </c>
      <c r="Q2031" s="18" t="s">
        <v>254</v>
      </c>
      <c r="R2031" s="18" t="s">
        <v>2376</v>
      </c>
      <c r="S2031" s="18" t="s">
        <v>595</v>
      </c>
      <c r="T2031" s="26" t="s">
        <v>257</v>
      </c>
      <c r="U2031" s="26" t="s">
        <v>257</v>
      </c>
      <c r="V2031" s="26" t="s">
        <v>257</v>
      </c>
      <c r="W2031" s="26" t="s">
        <v>257</v>
      </c>
      <c r="X2031" s="18" t="s">
        <v>2392</v>
      </c>
      <c r="Y2031" s="18">
        <v>512</v>
      </c>
      <c r="Z2031" s="18" t="s">
        <v>2378</v>
      </c>
      <c r="AA2031" s="18" t="s">
        <v>257</v>
      </c>
      <c r="AB2031" s="57">
        <f t="shared" si="423"/>
        <v>512</v>
      </c>
      <c r="AC2031" s="18" t="s">
        <v>595</v>
      </c>
      <c r="AD2031" s="18">
        <v>0</v>
      </c>
      <c r="AE2031" s="18" t="s">
        <v>595</v>
      </c>
      <c r="AF2031" s="18">
        <v>0</v>
      </c>
      <c r="AG2031" s="18">
        <v>0</v>
      </c>
      <c r="AH2031" s="18" t="s">
        <v>595</v>
      </c>
      <c r="AI2031" s="18">
        <v>0.125</v>
      </c>
      <c r="AJ2031" s="18" t="s">
        <v>522</v>
      </c>
      <c r="AK2031" s="18">
        <v>0.125</v>
      </c>
      <c r="AL2031" s="18"/>
      <c r="AM2031" s="18" t="s">
        <v>2039</v>
      </c>
      <c r="AN2031" s="18">
        <v>58.0375783</v>
      </c>
      <c r="AO2031" s="18" t="s">
        <v>2262</v>
      </c>
      <c r="AP2031" s="18" t="s">
        <v>479</v>
      </c>
      <c r="AQ2031" s="18">
        <v>5</v>
      </c>
      <c r="AR2031" s="18" t="s">
        <v>2379</v>
      </c>
      <c r="AS2031" s="18" t="s">
        <v>595</v>
      </c>
      <c r="AT2031" s="18">
        <v>66.597077200000001</v>
      </c>
      <c r="AU2031" s="18">
        <v>8.5594988999999995</v>
      </c>
      <c r="AV2031" s="18">
        <v>8.5594988999999995</v>
      </c>
      <c r="AW2031" s="18" t="s">
        <v>557</v>
      </c>
      <c r="AX2031" s="18">
        <v>3</v>
      </c>
      <c r="AY2031" s="18" t="s">
        <v>2264</v>
      </c>
      <c r="AZ2031" s="18" t="s">
        <v>257</v>
      </c>
      <c r="BA2031" s="18" t="s">
        <v>257</v>
      </c>
      <c r="BB2031" s="18" t="s">
        <v>2389</v>
      </c>
      <c r="BC2031" s="18"/>
      <c r="BD2031" s="18"/>
      <c r="BE2031" s="18"/>
      <c r="BF2031" s="18"/>
      <c r="BG2031" s="18"/>
      <c r="BH2031" s="18"/>
      <c r="BI2031" s="18"/>
      <c r="BJ2031" s="18"/>
      <c r="BK2031" s="18"/>
      <c r="BL2031" s="18"/>
      <c r="BM2031" s="18"/>
      <c r="BN2031" s="18"/>
      <c r="BO2031" s="18"/>
      <c r="BP2031" s="18"/>
      <c r="BQ2031" s="18"/>
      <c r="BR2031" s="18"/>
      <c r="BS2031" s="18"/>
      <c r="BT2031" s="18"/>
      <c r="BU2031" s="18"/>
      <c r="BV2031" s="18"/>
      <c r="BW2031" s="18"/>
      <c r="BX2031" s="18"/>
      <c r="BY2031" s="18"/>
      <c r="BZ2031" s="18"/>
      <c r="CA2031" s="18"/>
      <c r="CB2031" s="18"/>
      <c r="CC2031" s="18"/>
      <c r="CD2031" s="18"/>
      <c r="CE2031" s="18"/>
      <c r="CF2031" s="18"/>
      <c r="CG2031" s="18"/>
      <c r="CH2031" s="18"/>
      <c r="CI2031" s="18"/>
      <c r="CJ2031" s="18"/>
      <c r="CK2031" s="18"/>
      <c r="CL2031" s="18"/>
      <c r="CM2031" s="18"/>
      <c r="CN2031" s="18"/>
      <c r="CO2031" s="18"/>
      <c r="CP2031" s="18"/>
      <c r="CQ2031" s="18"/>
      <c r="CR2031" s="18"/>
      <c r="CS2031" s="18"/>
      <c r="CT2031" s="18"/>
      <c r="CU2031" s="18"/>
      <c r="CV2031" s="18"/>
      <c r="CW2031" s="18"/>
      <c r="CX2031" s="18"/>
      <c r="CY2031" s="18"/>
      <c r="CZ2031" s="18"/>
      <c r="DA2031" s="18"/>
      <c r="DB2031" s="18"/>
      <c r="DC2031" s="18"/>
      <c r="DD2031" s="18"/>
      <c r="DE2031" s="18"/>
      <c r="DF2031" s="18"/>
      <c r="DG2031" s="18"/>
      <c r="DH2031" s="18"/>
      <c r="DI2031" s="18"/>
      <c r="DJ2031" s="18"/>
      <c r="DK2031" s="18"/>
      <c r="DL2031" s="18"/>
      <c r="DM2031" s="18"/>
      <c r="DN2031" s="18"/>
      <c r="DO2031" s="56"/>
      <c r="DP2031" s="56"/>
      <c r="DQ2031" s="56"/>
      <c r="DR2031" s="56"/>
      <c r="DS2031" s="56"/>
      <c r="DT2031" s="56"/>
      <c r="DU2031" s="56"/>
      <c r="DV2031" s="56"/>
      <c r="DW2031" s="56"/>
      <c r="DX2031" s="56">
        <v>1</v>
      </c>
      <c r="DY2031" s="56"/>
      <c r="DZ2031" s="56"/>
      <c r="EA2031" s="56"/>
      <c r="EB2031" s="56"/>
      <c r="EC2031" s="56"/>
      <c r="ED2031" s="56"/>
      <c r="EE2031" s="56"/>
      <c r="EF2031" s="56"/>
      <c r="EG2031" s="56"/>
      <c r="EH2031" s="18"/>
      <c r="EI2031" s="18">
        <f t="array" ref="EI2031">IF(SUMPRODUCT(--(DO2031:DS2031&lt;&gt;""))=0, 0,1)</f>
        <v>0</v>
      </c>
      <c r="EJ2031" s="18">
        <f t="array" ref="EJ2031">IF(SUMPRODUCT(--(DT2031:EG2031&lt;&gt;""))=0, 0,1)</f>
        <v>1</v>
      </c>
      <c r="EK2031" s="18" cm="1">
        <f t="array" ref="EK2031">IF(SUMPRODUCT(--(EC2031:EG2031&lt;&gt;""))=0, 0,1)</f>
        <v>0</v>
      </c>
      <c r="EL2031" s="18">
        <f t="array" ref="EL2031">IF(SUMPRODUCT(--(EE2031:EG2031&lt;&gt;""))=0, 0,1)</f>
        <v>0</v>
      </c>
      <c r="EM2031" s="18">
        <f t="shared" si="424"/>
        <v>1</v>
      </c>
      <c r="EN2031" s="18" t="str">
        <f t="shared" si="425"/>
        <v>NA</v>
      </c>
      <c r="EO2031" s="18">
        <f t="shared" si="426"/>
        <v>1</v>
      </c>
      <c r="EP2031" s="18" t="str">
        <f t="shared" si="427"/>
        <v>NA</v>
      </c>
      <c r="EQ2031" s="18">
        <f t="shared" si="422"/>
        <v>0</v>
      </c>
      <c r="ER2031" s="18" t="s">
        <v>2081</v>
      </c>
      <c r="ES2031" s="59">
        <v>43970</v>
      </c>
      <c r="ET2031" s="18"/>
      <c r="EU2031" s="18"/>
    </row>
    <row r="2032" spans="1:151" s="1" customFormat="1" ht="15.75" customHeight="1" x14ac:dyDescent="0.2">
      <c r="A2032" s="5" t="s">
        <v>2387</v>
      </c>
      <c r="B2032" s="24" t="s">
        <v>2374</v>
      </c>
      <c r="C2032" s="56">
        <v>3</v>
      </c>
      <c r="D2032" s="18" t="s">
        <v>2772</v>
      </c>
      <c r="E2032" s="18" t="s">
        <v>2968</v>
      </c>
      <c r="F2032" s="18" t="s">
        <v>3010</v>
      </c>
      <c r="G2032" s="18" t="s">
        <v>467</v>
      </c>
      <c r="H2032" s="18" t="s">
        <v>468</v>
      </c>
      <c r="I2032" s="18" t="s">
        <v>552</v>
      </c>
      <c r="J2032" s="18" t="s">
        <v>2375</v>
      </c>
      <c r="K2032" s="18" t="s">
        <v>257</v>
      </c>
      <c r="L2032" s="18" t="s">
        <v>257</v>
      </c>
      <c r="M2032" s="18" t="s">
        <v>253</v>
      </c>
      <c r="N2032" s="56">
        <v>74</v>
      </c>
      <c r="O2032" s="18" t="s">
        <v>2177</v>
      </c>
      <c r="P2032" s="18" t="s">
        <v>2128</v>
      </c>
      <c r="Q2032" s="18" t="s">
        <v>254</v>
      </c>
      <c r="R2032" s="18" t="s">
        <v>2376</v>
      </c>
      <c r="S2032" s="18" t="s">
        <v>595</v>
      </c>
      <c r="T2032" s="26" t="s">
        <v>257</v>
      </c>
      <c r="U2032" s="26" t="s">
        <v>257</v>
      </c>
      <c r="V2032" s="26" t="s">
        <v>257</v>
      </c>
      <c r="W2032" s="26" t="s">
        <v>257</v>
      </c>
      <c r="X2032" s="18" t="s">
        <v>2392</v>
      </c>
      <c r="Y2032" s="18">
        <v>1024</v>
      </c>
      <c r="Z2032" s="18" t="s">
        <v>2378</v>
      </c>
      <c r="AA2032" s="18" t="s">
        <v>257</v>
      </c>
      <c r="AB2032" s="57">
        <f t="shared" si="423"/>
        <v>1024</v>
      </c>
      <c r="AC2032" s="18" t="s">
        <v>595</v>
      </c>
      <c r="AD2032" s="18">
        <v>0</v>
      </c>
      <c r="AE2032" s="18" t="s">
        <v>595</v>
      </c>
      <c r="AF2032" s="18">
        <v>0</v>
      </c>
      <c r="AG2032" s="18">
        <v>0</v>
      </c>
      <c r="AH2032" s="18" t="s">
        <v>595</v>
      </c>
      <c r="AI2032" s="18">
        <v>0.125</v>
      </c>
      <c r="AJ2032" s="18" t="s">
        <v>522</v>
      </c>
      <c r="AK2032" s="18">
        <v>0.125</v>
      </c>
      <c r="AL2032" s="18"/>
      <c r="AM2032" s="18" t="s">
        <v>2039</v>
      </c>
      <c r="AN2032" s="18">
        <v>51.983298499999997</v>
      </c>
      <c r="AO2032" s="18" t="s">
        <v>2262</v>
      </c>
      <c r="AP2032" s="18" t="s">
        <v>479</v>
      </c>
      <c r="AQ2032" s="18">
        <v>5</v>
      </c>
      <c r="AR2032" s="18" t="s">
        <v>2379</v>
      </c>
      <c r="AS2032" s="18" t="s">
        <v>595</v>
      </c>
      <c r="AT2032" s="18">
        <v>55.114822500000002</v>
      </c>
      <c r="AU2032" s="18">
        <v>3.1315240000000002</v>
      </c>
      <c r="AV2032" s="18">
        <v>3.1315240000000002</v>
      </c>
      <c r="AW2032" s="18" t="s">
        <v>557</v>
      </c>
      <c r="AX2032" s="18">
        <v>3</v>
      </c>
      <c r="AY2032" s="18" t="s">
        <v>2264</v>
      </c>
      <c r="AZ2032" s="18" t="s">
        <v>257</v>
      </c>
      <c r="BA2032" s="18" t="s">
        <v>257</v>
      </c>
      <c r="BB2032" s="18" t="s">
        <v>2389</v>
      </c>
      <c r="BC2032" s="18"/>
      <c r="BD2032" s="18"/>
      <c r="BE2032" s="18"/>
      <c r="BF2032" s="18"/>
      <c r="BG2032" s="18"/>
      <c r="BH2032" s="18"/>
      <c r="BI2032" s="18"/>
      <c r="BJ2032" s="18"/>
      <c r="BK2032" s="18"/>
      <c r="BL2032" s="18"/>
      <c r="BM2032" s="18"/>
      <c r="BN2032" s="18"/>
      <c r="BO2032" s="18"/>
      <c r="BP2032" s="18"/>
      <c r="BQ2032" s="18"/>
      <c r="BR2032" s="18"/>
      <c r="BS2032" s="18"/>
      <c r="BT2032" s="18"/>
      <c r="BU2032" s="18"/>
      <c r="BV2032" s="18"/>
      <c r="BW2032" s="18"/>
      <c r="BX2032" s="18"/>
      <c r="BY2032" s="18"/>
      <c r="BZ2032" s="18"/>
      <c r="CA2032" s="18"/>
      <c r="CB2032" s="18"/>
      <c r="CC2032" s="18"/>
      <c r="CD2032" s="18"/>
      <c r="CE2032" s="18"/>
      <c r="CF2032" s="18"/>
      <c r="CG2032" s="18"/>
      <c r="CH2032" s="18"/>
      <c r="CI2032" s="18"/>
      <c r="CJ2032" s="18"/>
      <c r="CK2032" s="18"/>
      <c r="CL2032" s="18"/>
      <c r="CM2032" s="18"/>
      <c r="CN2032" s="18"/>
      <c r="CO2032" s="18"/>
      <c r="CP2032" s="18"/>
      <c r="CQ2032" s="18"/>
      <c r="CR2032" s="18"/>
      <c r="CS2032" s="18"/>
      <c r="CT2032" s="18"/>
      <c r="CU2032" s="18"/>
      <c r="CV2032" s="18"/>
      <c r="CW2032" s="18"/>
      <c r="CX2032" s="18"/>
      <c r="CY2032" s="18"/>
      <c r="CZ2032" s="18"/>
      <c r="DA2032" s="18"/>
      <c r="DB2032" s="18"/>
      <c r="DC2032" s="18"/>
      <c r="DD2032" s="18"/>
      <c r="DE2032" s="18"/>
      <c r="DF2032" s="18"/>
      <c r="DG2032" s="18"/>
      <c r="DH2032" s="18"/>
      <c r="DI2032" s="18"/>
      <c r="DJ2032" s="18"/>
      <c r="DK2032" s="18"/>
      <c r="DL2032" s="18"/>
      <c r="DM2032" s="18"/>
      <c r="DN2032" s="18"/>
      <c r="DO2032" s="56"/>
      <c r="DP2032" s="56"/>
      <c r="DQ2032" s="56"/>
      <c r="DR2032" s="56"/>
      <c r="DS2032" s="56"/>
      <c r="DT2032" s="56"/>
      <c r="DU2032" s="56"/>
      <c r="DV2032" s="56"/>
      <c r="DW2032" s="56"/>
      <c r="DX2032" s="56">
        <v>1</v>
      </c>
      <c r="DY2032" s="56"/>
      <c r="DZ2032" s="56"/>
      <c r="EA2032" s="56"/>
      <c r="EB2032" s="56"/>
      <c r="EC2032" s="56"/>
      <c r="ED2032" s="56"/>
      <c r="EE2032" s="56"/>
      <c r="EF2032" s="56"/>
      <c r="EG2032" s="56"/>
      <c r="EH2032" s="18"/>
      <c r="EI2032" s="18">
        <f t="array" ref="EI2032">IF(SUMPRODUCT(--(DO2032:DS2032&lt;&gt;""))=0, 0,1)</f>
        <v>0</v>
      </c>
      <c r="EJ2032" s="18">
        <f t="array" ref="EJ2032">IF(SUMPRODUCT(--(DT2032:EG2032&lt;&gt;""))=0, 0,1)</f>
        <v>1</v>
      </c>
      <c r="EK2032" s="18" cm="1">
        <f t="array" ref="EK2032">IF(SUMPRODUCT(--(EC2032:EG2032&lt;&gt;""))=0, 0,1)</f>
        <v>0</v>
      </c>
      <c r="EL2032" s="18">
        <f t="array" ref="EL2032">IF(SUMPRODUCT(--(EE2032:EG2032&lt;&gt;""))=0, 0,1)</f>
        <v>0</v>
      </c>
      <c r="EM2032" s="18">
        <f t="shared" si="424"/>
        <v>1</v>
      </c>
      <c r="EN2032" s="18" t="str">
        <f t="shared" si="425"/>
        <v>NA</v>
      </c>
      <c r="EO2032" s="18">
        <f t="shared" si="426"/>
        <v>1</v>
      </c>
      <c r="EP2032" s="18" t="str">
        <f t="shared" si="427"/>
        <v>NA</v>
      </c>
      <c r="EQ2032" s="18">
        <f t="shared" si="422"/>
        <v>0</v>
      </c>
      <c r="ER2032" s="18" t="s">
        <v>2081</v>
      </c>
      <c r="ES2032" s="59">
        <v>43970</v>
      </c>
      <c r="ET2032" s="18"/>
      <c r="EU2032" s="18"/>
    </row>
    <row r="2033" spans="1:151" s="1" customFormat="1" ht="15.75" customHeight="1" x14ac:dyDescent="0.2">
      <c r="A2033" s="5" t="s">
        <v>2022</v>
      </c>
      <c r="B2033" s="24" t="s">
        <v>2393</v>
      </c>
      <c r="C2033" s="56">
        <v>1</v>
      </c>
      <c r="D2033" s="18" t="s">
        <v>2773</v>
      </c>
      <c r="E2033" s="18" t="s">
        <v>2969</v>
      </c>
      <c r="F2033" s="18" t="s">
        <v>553</v>
      </c>
      <c r="G2033" s="18" t="s">
        <v>575</v>
      </c>
      <c r="H2033" s="18" t="s">
        <v>2394</v>
      </c>
      <c r="I2033" s="18" t="s">
        <v>552</v>
      </c>
      <c r="J2033" s="18" t="s">
        <v>2395</v>
      </c>
      <c r="K2033" s="18" t="s">
        <v>257</v>
      </c>
      <c r="L2033" s="18" t="s">
        <v>595</v>
      </c>
      <c r="M2033" s="18" t="s">
        <v>253</v>
      </c>
      <c r="N2033" s="56">
        <v>113</v>
      </c>
      <c r="O2033" s="18" t="s">
        <v>2396</v>
      </c>
      <c r="P2033" s="18" t="s">
        <v>2397</v>
      </c>
      <c r="Q2033" s="18" t="s">
        <v>2398</v>
      </c>
      <c r="R2033" s="18" t="s">
        <v>2399</v>
      </c>
      <c r="S2033" s="18" t="s">
        <v>2400</v>
      </c>
      <c r="T2033" s="18" t="s">
        <v>2401</v>
      </c>
      <c r="U2033" s="26" t="s">
        <v>257</v>
      </c>
      <c r="V2033" s="26" t="s">
        <v>257</v>
      </c>
      <c r="W2033" s="26" t="s">
        <v>257</v>
      </c>
      <c r="X2033" s="18" t="s">
        <v>2402</v>
      </c>
      <c r="Y2033" s="18">
        <v>36.799999999999997</v>
      </c>
      <c r="Z2033" s="18" t="s">
        <v>2202</v>
      </c>
      <c r="AA2033" s="18" t="s">
        <v>257</v>
      </c>
      <c r="AB2033" s="57">
        <f t="shared" si="423"/>
        <v>36.799999999999997</v>
      </c>
      <c r="AC2033" s="18" t="s">
        <v>479</v>
      </c>
      <c r="AD2033" s="18">
        <v>6657</v>
      </c>
      <c r="AE2033" s="18" t="s">
        <v>2403</v>
      </c>
      <c r="AF2033" s="18">
        <v>30.8</v>
      </c>
      <c r="AG2033" s="18">
        <v>42.8</v>
      </c>
      <c r="AH2033" s="18" t="s">
        <v>557</v>
      </c>
      <c r="AI2033" s="18">
        <v>264</v>
      </c>
      <c r="AJ2033" s="18" t="s">
        <v>522</v>
      </c>
      <c r="AK2033" s="18">
        <v>264</v>
      </c>
      <c r="AL2033" s="18" t="s">
        <v>2404</v>
      </c>
      <c r="AM2033" s="18" t="s">
        <v>302</v>
      </c>
      <c r="AN2033" s="18">
        <v>2.3529409999999999</v>
      </c>
      <c r="AO2033" s="18" t="s">
        <v>2405</v>
      </c>
      <c r="AP2033" s="18" t="s">
        <v>479</v>
      </c>
      <c r="AQ2033" s="18">
        <v>20</v>
      </c>
      <c r="AR2033" s="18" t="s">
        <v>672</v>
      </c>
      <c r="AS2033" s="18">
        <v>2.2000000000000002</v>
      </c>
      <c r="AT2033" s="18">
        <v>2.4941179999999998</v>
      </c>
      <c r="AU2033" s="18">
        <v>0.15294099999999999</v>
      </c>
      <c r="AV2033" s="18">
        <v>0.141177</v>
      </c>
      <c r="AW2033" s="18" t="s">
        <v>557</v>
      </c>
      <c r="AX2033" s="18">
        <v>10</v>
      </c>
      <c r="AY2033" s="18" t="s">
        <v>533</v>
      </c>
      <c r="AZ2033" s="18" t="s">
        <v>595</v>
      </c>
      <c r="BA2033" s="18" t="s">
        <v>595</v>
      </c>
      <c r="BB2033" s="18" t="s">
        <v>2406</v>
      </c>
      <c r="BC2033" s="18" t="s">
        <v>1869</v>
      </c>
      <c r="BD2033" s="18">
        <v>0</v>
      </c>
      <c r="BE2033" s="18" t="s">
        <v>2368</v>
      </c>
      <c r="BF2033" s="18" t="s">
        <v>479</v>
      </c>
      <c r="BG2033" s="18">
        <v>20</v>
      </c>
      <c r="BH2033" s="18" t="s">
        <v>672</v>
      </c>
      <c r="BI2033" s="18" t="s">
        <v>595</v>
      </c>
      <c r="BJ2033" s="18" t="s">
        <v>595</v>
      </c>
      <c r="BK2033" s="18" t="s">
        <v>595</v>
      </c>
      <c r="BL2033" s="18" t="s">
        <v>595</v>
      </c>
      <c r="BM2033" s="18" t="s">
        <v>595</v>
      </c>
      <c r="BN2033" s="18">
        <v>10</v>
      </c>
      <c r="BO2033" s="18" t="s">
        <v>533</v>
      </c>
      <c r="BP2033" s="18" t="s">
        <v>595</v>
      </c>
      <c r="BQ2033" s="18" t="s">
        <v>595</v>
      </c>
      <c r="BR2033" s="18" t="s">
        <v>2305</v>
      </c>
      <c r="BS2033" s="18" t="s">
        <v>1907</v>
      </c>
      <c r="BT2033" s="18">
        <v>0</v>
      </c>
      <c r="BU2033" s="18" t="s">
        <v>2368</v>
      </c>
      <c r="BV2033" s="18" t="s">
        <v>479</v>
      </c>
      <c r="BW2033" s="18">
        <v>20</v>
      </c>
      <c r="BX2033" s="18" t="s">
        <v>672</v>
      </c>
      <c r="BY2033" s="18" t="s">
        <v>595</v>
      </c>
      <c r="BZ2033" s="18" t="s">
        <v>595</v>
      </c>
      <c r="CA2033" s="18" t="s">
        <v>595</v>
      </c>
      <c r="CB2033" s="18" t="s">
        <v>595</v>
      </c>
      <c r="CC2033" s="18" t="s">
        <v>595</v>
      </c>
      <c r="CD2033" s="18">
        <v>10</v>
      </c>
      <c r="CE2033" s="18" t="s">
        <v>533</v>
      </c>
      <c r="CF2033" s="18" t="s">
        <v>595</v>
      </c>
      <c r="CG2033" s="18" t="s">
        <v>595</v>
      </c>
      <c r="CH2033" s="18" t="s">
        <v>2305</v>
      </c>
      <c r="CI2033" s="18" t="s">
        <v>255</v>
      </c>
      <c r="CJ2033" s="18">
        <v>0</v>
      </c>
      <c r="CK2033" s="18" t="s">
        <v>2407</v>
      </c>
      <c r="CL2033" s="18" t="s">
        <v>475</v>
      </c>
      <c r="CM2033" s="18">
        <v>2</v>
      </c>
      <c r="CN2033" s="18" t="s">
        <v>1618</v>
      </c>
      <c r="CO2033" s="18" t="s">
        <v>257</v>
      </c>
      <c r="CP2033" s="18" t="s">
        <v>257</v>
      </c>
      <c r="CQ2033" s="18" t="s">
        <v>257</v>
      </c>
      <c r="CR2033" s="18" t="s">
        <v>257</v>
      </c>
      <c r="CS2033" s="18" t="s">
        <v>257</v>
      </c>
      <c r="CT2033" s="18">
        <v>10</v>
      </c>
      <c r="CU2033" s="18" t="s">
        <v>533</v>
      </c>
      <c r="CV2033" s="18" t="s">
        <v>595</v>
      </c>
      <c r="CW2033" s="18" t="s">
        <v>595</v>
      </c>
      <c r="CX2033" s="18" t="s">
        <v>2408</v>
      </c>
      <c r="CY2033" s="18"/>
      <c r="CZ2033" s="18"/>
      <c r="DA2033" s="18"/>
      <c r="DB2033" s="18"/>
      <c r="DC2033" s="18"/>
      <c r="DD2033" s="18"/>
      <c r="DE2033" s="18"/>
      <c r="DF2033" s="18"/>
      <c r="DG2033" s="18"/>
      <c r="DH2033" s="18"/>
      <c r="DI2033" s="18"/>
      <c r="DJ2033" s="18"/>
      <c r="DK2033" s="18"/>
      <c r="DL2033" s="18"/>
      <c r="DM2033" s="18"/>
      <c r="DN2033" s="18"/>
      <c r="DO2033" s="56"/>
      <c r="DP2033" s="56"/>
      <c r="DQ2033" s="56"/>
      <c r="DR2033" s="56"/>
      <c r="DS2033" s="56"/>
      <c r="DT2033" s="56"/>
      <c r="DU2033" s="56"/>
      <c r="DV2033" s="56"/>
      <c r="DW2033" s="56"/>
      <c r="DX2033" s="56"/>
      <c r="DY2033" s="56"/>
      <c r="DZ2033" s="56"/>
      <c r="EA2033" s="56"/>
      <c r="EB2033" s="56"/>
      <c r="EC2033" s="56"/>
      <c r="ED2033" s="56"/>
      <c r="EE2033" s="56"/>
      <c r="EF2033" s="56"/>
      <c r="EG2033" s="56"/>
      <c r="EH2033" s="18" t="s">
        <v>2409</v>
      </c>
      <c r="EI2033" s="18">
        <f t="array" ref="EI2033">IF(SUMPRODUCT(--(DO2033:DS2033&lt;&gt;""))=0, 0,1)</f>
        <v>0</v>
      </c>
      <c r="EJ2033" s="18">
        <f t="array" ref="EJ2033">IF(SUMPRODUCT(--(DT2033:EG2033&lt;&gt;""))=0, 0,1)</f>
        <v>0</v>
      </c>
      <c r="EK2033" s="18" cm="1">
        <f t="array" ref="EK2033">IF(SUMPRODUCT(--(EC2033:EG2033&lt;&gt;""))=0, 0,1)</f>
        <v>0</v>
      </c>
      <c r="EL2033" s="18">
        <f t="array" ref="EL2033">IF(SUMPRODUCT(--(EE2033:EG2033&lt;&gt;""))=0, 0,1)</f>
        <v>0</v>
      </c>
      <c r="EM2033" s="18">
        <f t="shared" si="424"/>
        <v>0</v>
      </c>
      <c r="EN2033" s="18" t="str">
        <f t="shared" si="425"/>
        <v>NA</v>
      </c>
      <c r="EO2033" s="18" t="str">
        <f t="shared" si="426"/>
        <v>NA</v>
      </c>
      <c r="EP2033" s="18" t="str">
        <f t="shared" si="427"/>
        <v>NA</v>
      </c>
      <c r="EQ2033" s="18" t="str">
        <f t="shared" si="422"/>
        <v>NA</v>
      </c>
      <c r="ER2033" s="18" t="s">
        <v>2083</v>
      </c>
      <c r="ES2033" s="59">
        <v>43958</v>
      </c>
      <c r="ET2033" s="18" t="s">
        <v>2410</v>
      </c>
      <c r="EU2033" s="18"/>
    </row>
    <row r="2034" spans="1:151" s="1" customFormat="1" ht="15.75" customHeight="1" x14ac:dyDescent="0.2">
      <c r="A2034" s="5" t="s">
        <v>2022</v>
      </c>
      <c r="B2034" s="24" t="s">
        <v>2393</v>
      </c>
      <c r="C2034" s="56">
        <v>1</v>
      </c>
      <c r="D2034" s="18" t="s">
        <v>2774</v>
      </c>
      <c r="E2034" s="18" t="s">
        <v>2969</v>
      </c>
      <c r="F2034" s="18" t="s">
        <v>553</v>
      </c>
      <c r="G2034" s="18" t="s">
        <v>575</v>
      </c>
      <c r="H2034" s="18" t="s">
        <v>2394</v>
      </c>
      <c r="I2034" s="18" t="s">
        <v>552</v>
      </c>
      <c r="J2034" s="18" t="s">
        <v>2395</v>
      </c>
      <c r="K2034" s="18" t="s">
        <v>257</v>
      </c>
      <c r="L2034" s="18" t="s">
        <v>595</v>
      </c>
      <c r="M2034" s="18" t="s">
        <v>253</v>
      </c>
      <c r="N2034" s="56">
        <v>113</v>
      </c>
      <c r="O2034" s="18" t="s">
        <v>2396</v>
      </c>
      <c r="P2034" s="18" t="s">
        <v>2397</v>
      </c>
      <c r="Q2034" s="18" t="s">
        <v>2398</v>
      </c>
      <c r="R2034" s="18" t="s">
        <v>2399</v>
      </c>
      <c r="S2034" s="18" t="s">
        <v>2400</v>
      </c>
      <c r="T2034" s="18" t="s">
        <v>2401</v>
      </c>
      <c r="U2034" s="26" t="s">
        <v>257</v>
      </c>
      <c r="V2034" s="26" t="s">
        <v>257</v>
      </c>
      <c r="W2034" s="26" t="s">
        <v>257</v>
      </c>
      <c r="X2034" s="18" t="s">
        <v>2402</v>
      </c>
      <c r="Y2034" s="18">
        <v>23.1</v>
      </c>
      <c r="Z2034" s="18" t="s">
        <v>2202</v>
      </c>
      <c r="AA2034" s="18" t="s">
        <v>257</v>
      </c>
      <c r="AB2034" s="57">
        <f t="shared" si="423"/>
        <v>23.1</v>
      </c>
      <c r="AC2034" s="18" t="s">
        <v>479</v>
      </c>
      <c r="AD2034" s="18">
        <v>6657</v>
      </c>
      <c r="AE2034" s="18" t="s">
        <v>522</v>
      </c>
      <c r="AF2034" s="18">
        <v>18.399999999999999</v>
      </c>
      <c r="AG2034" s="18">
        <v>27.8</v>
      </c>
      <c r="AH2034" s="18" t="s">
        <v>557</v>
      </c>
      <c r="AI2034" s="18">
        <v>264</v>
      </c>
      <c r="AJ2034" s="18" t="s">
        <v>522</v>
      </c>
      <c r="AK2034" s="18">
        <v>264</v>
      </c>
      <c r="AL2034" s="18" t="s">
        <v>2404</v>
      </c>
      <c r="AM2034" s="18" t="s">
        <v>302</v>
      </c>
      <c r="AN2034" s="18">
        <v>2.2470590000000001</v>
      </c>
      <c r="AO2034" s="18" t="s">
        <v>2405</v>
      </c>
      <c r="AP2034" s="18" t="s">
        <v>479</v>
      </c>
      <c r="AQ2034" s="18">
        <v>20</v>
      </c>
      <c r="AR2034" s="18" t="s">
        <v>672</v>
      </c>
      <c r="AS2034" s="18">
        <v>2.0235289999999999</v>
      </c>
      <c r="AT2034" s="18">
        <v>2.4705879999999998</v>
      </c>
      <c r="AU2034" s="18">
        <v>0.22353000000000001</v>
      </c>
      <c r="AV2034" s="18">
        <v>0.22352900000000001</v>
      </c>
      <c r="AW2034" s="18" t="s">
        <v>557</v>
      </c>
      <c r="AX2034" s="18">
        <v>10</v>
      </c>
      <c r="AY2034" s="18" t="s">
        <v>533</v>
      </c>
      <c r="AZ2034" s="18" t="s">
        <v>595</v>
      </c>
      <c r="BA2034" s="18" t="s">
        <v>595</v>
      </c>
      <c r="BB2034" s="18" t="s">
        <v>2406</v>
      </c>
      <c r="BC2034" s="18" t="s">
        <v>1869</v>
      </c>
      <c r="BD2034" s="18">
        <v>29</v>
      </c>
      <c r="BE2034" s="18" t="s">
        <v>2368</v>
      </c>
      <c r="BF2034" s="18" t="s">
        <v>479</v>
      </c>
      <c r="BG2034" s="18">
        <v>20</v>
      </c>
      <c r="BH2034" s="18" t="s">
        <v>672</v>
      </c>
      <c r="BI2034" s="18" t="s">
        <v>595</v>
      </c>
      <c r="BJ2034" s="18" t="s">
        <v>595</v>
      </c>
      <c r="BK2034" s="18" t="s">
        <v>595</v>
      </c>
      <c r="BL2034" s="18" t="s">
        <v>595</v>
      </c>
      <c r="BM2034" s="18" t="s">
        <v>595</v>
      </c>
      <c r="BN2034" s="18">
        <v>10</v>
      </c>
      <c r="BO2034" s="18" t="s">
        <v>533</v>
      </c>
      <c r="BP2034" s="18" t="s">
        <v>595</v>
      </c>
      <c r="BQ2034" s="18" t="s">
        <v>595</v>
      </c>
      <c r="BR2034" s="18" t="s">
        <v>2305</v>
      </c>
      <c r="BS2034" s="18" t="s">
        <v>1907</v>
      </c>
      <c r="BT2034" s="18">
        <v>14</v>
      </c>
      <c r="BU2034" s="18" t="s">
        <v>2368</v>
      </c>
      <c r="BV2034" s="18" t="s">
        <v>479</v>
      </c>
      <c r="BW2034" s="18">
        <v>20</v>
      </c>
      <c r="BX2034" s="18" t="s">
        <v>672</v>
      </c>
      <c r="BY2034" s="18" t="s">
        <v>595</v>
      </c>
      <c r="BZ2034" s="18" t="s">
        <v>595</v>
      </c>
      <c r="CA2034" s="18" t="s">
        <v>595</v>
      </c>
      <c r="CB2034" s="18" t="s">
        <v>595</v>
      </c>
      <c r="CC2034" s="18" t="s">
        <v>595</v>
      </c>
      <c r="CD2034" s="18">
        <v>10</v>
      </c>
      <c r="CE2034" s="18" t="s">
        <v>533</v>
      </c>
      <c r="CF2034" s="18" t="s">
        <v>595</v>
      </c>
      <c r="CG2034" s="18" t="s">
        <v>595</v>
      </c>
      <c r="CH2034" s="18" t="s">
        <v>2305</v>
      </c>
      <c r="CI2034" s="18" t="s">
        <v>255</v>
      </c>
      <c r="CJ2034" s="18">
        <v>0</v>
      </c>
      <c r="CK2034" s="18" t="s">
        <v>2407</v>
      </c>
      <c r="CL2034" s="18" t="s">
        <v>475</v>
      </c>
      <c r="CM2034" s="18">
        <v>2</v>
      </c>
      <c r="CN2034" s="18" t="s">
        <v>1618</v>
      </c>
      <c r="CO2034" s="18" t="s">
        <v>257</v>
      </c>
      <c r="CP2034" s="18" t="s">
        <v>257</v>
      </c>
      <c r="CQ2034" s="18" t="s">
        <v>257</v>
      </c>
      <c r="CR2034" s="18" t="s">
        <v>257</v>
      </c>
      <c r="CS2034" s="18" t="s">
        <v>257</v>
      </c>
      <c r="CT2034" s="18">
        <v>10</v>
      </c>
      <c r="CU2034" s="18" t="s">
        <v>533</v>
      </c>
      <c r="CV2034" s="18" t="s">
        <v>595</v>
      </c>
      <c r="CW2034" s="18" t="s">
        <v>595</v>
      </c>
      <c r="CX2034" s="18" t="s">
        <v>2408</v>
      </c>
      <c r="CY2034" s="18"/>
      <c r="CZ2034" s="18"/>
      <c r="DA2034" s="18"/>
      <c r="DB2034" s="18"/>
      <c r="DC2034" s="18"/>
      <c r="DD2034" s="18"/>
      <c r="DE2034" s="18"/>
      <c r="DF2034" s="18"/>
      <c r="DG2034" s="18"/>
      <c r="DH2034" s="18"/>
      <c r="DI2034" s="18"/>
      <c r="DJ2034" s="18"/>
      <c r="DK2034" s="18"/>
      <c r="DL2034" s="18"/>
      <c r="DM2034" s="18"/>
      <c r="DN2034" s="18"/>
      <c r="DO2034" s="56"/>
      <c r="DP2034" s="56"/>
      <c r="DQ2034" s="56"/>
      <c r="DR2034" s="56"/>
      <c r="DS2034" s="56"/>
      <c r="DT2034" s="56"/>
      <c r="DU2034" s="56"/>
      <c r="DV2034" s="56"/>
      <c r="DW2034" s="56"/>
      <c r="DX2034" s="56"/>
      <c r="DY2034" s="56"/>
      <c r="DZ2034" s="56"/>
      <c r="EA2034" s="56"/>
      <c r="EB2034" s="56"/>
      <c r="EC2034" s="56"/>
      <c r="ED2034" s="56"/>
      <c r="EE2034" s="56"/>
      <c r="EF2034" s="56"/>
      <c r="EG2034" s="56"/>
      <c r="EH2034" s="18"/>
      <c r="EI2034" s="18">
        <f t="array" ref="EI2034">IF(SUMPRODUCT(--(DO2034:DS2034&lt;&gt;""))=0, 0,1)</f>
        <v>0</v>
      </c>
      <c r="EJ2034" s="18">
        <f t="array" ref="EJ2034">IF(SUMPRODUCT(--(DT2034:EG2034&lt;&gt;""))=0, 0,1)</f>
        <v>0</v>
      </c>
      <c r="EK2034" s="18" cm="1">
        <f t="array" ref="EK2034">IF(SUMPRODUCT(--(EC2034:EG2034&lt;&gt;""))=0, 0,1)</f>
        <v>0</v>
      </c>
      <c r="EL2034" s="18">
        <f t="array" ref="EL2034">IF(SUMPRODUCT(--(EE2034:EG2034&lt;&gt;""))=0, 0,1)</f>
        <v>0</v>
      </c>
      <c r="EM2034" s="18">
        <f t="shared" si="424"/>
        <v>0</v>
      </c>
      <c r="EN2034" s="18" t="str">
        <f t="shared" si="425"/>
        <v>NA</v>
      </c>
      <c r="EO2034" s="18" t="str">
        <f t="shared" si="426"/>
        <v>NA</v>
      </c>
      <c r="EP2034" s="18" t="str">
        <f t="shared" si="427"/>
        <v>NA</v>
      </c>
      <c r="EQ2034" s="18" t="str">
        <f t="shared" si="422"/>
        <v>NA</v>
      </c>
      <c r="ER2034" s="18" t="s">
        <v>2083</v>
      </c>
      <c r="ES2034" s="59">
        <v>43958</v>
      </c>
      <c r="ET2034" s="18"/>
      <c r="EU2034" s="18"/>
    </row>
    <row r="2035" spans="1:151" s="1" customFormat="1" ht="15.75" customHeight="1" x14ac:dyDescent="0.2">
      <c r="A2035" s="5" t="s">
        <v>2022</v>
      </c>
      <c r="B2035" s="24" t="s">
        <v>2393</v>
      </c>
      <c r="C2035" s="56">
        <v>1</v>
      </c>
      <c r="D2035" s="18" t="s">
        <v>2775</v>
      </c>
      <c r="E2035" s="18" t="s">
        <v>2969</v>
      </c>
      <c r="F2035" s="18" t="s">
        <v>553</v>
      </c>
      <c r="G2035" s="18" t="s">
        <v>575</v>
      </c>
      <c r="H2035" s="18" t="s">
        <v>2394</v>
      </c>
      <c r="I2035" s="18" t="s">
        <v>552</v>
      </c>
      <c r="J2035" s="18" t="s">
        <v>2395</v>
      </c>
      <c r="K2035" s="18" t="s">
        <v>257</v>
      </c>
      <c r="L2035" s="18" t="s">
        <v>595</v>
      </c>
      <c r="M2035" s="18" t="s">
        <v>253</v>
      </c>
      <c r="N2035" s="56">
        <v>113</v>
      </c>
      <c r="O2035" s="18" t="s">
        <v>2396</v>
      </c>
      <c r="P2035" s="18" t="s">
        <v>2397</v>
      </c>
      <c r="Q2035" s="18" t="s">
        <v>2398</v>
      </c>
      <c r="R2035" s="18" t="s">
        <v>2399</v>
      </c>
      <c r="S2035" s="18" t="s">
        <v>2400</v>
      </c>
      <c r="T2035" s="18" t="s">
        <v>2401</v>
      </c>
      <c r="U2035" s="26" t="s">
        <v>257</v>
      </c>
      <c r="V2035" s="26" t="s">
        <v>257</v>
      </c>
      <c r="W2035" s="26" t="s">
        <v>257</v>
      </c>
      <c r="X2035" s="18" t="s">
        <v>2402</v>
      </c>
      <c r="Y2035" s="18">
        <v>7.9</v>
      </c>
      <c r="Z2035" s="18" t="s">
        <v>2202</v>
      </c>
      <c r="AA2035" s="18" t="s">
        <v>257</v>
      </c>
      <c r="AB2035" s="57">
        <f t="shared" si="423"/>
        <v>7.9</v>
      </c>
      <c r="AC2035" s="18" t="s">
        <v>479</v>
      </c>
      <c r="AD2035" s="18">
        <v>6657</v>
      </c>
      <c r="AE2035" s="18" t="s">
        <v>522</v>
      </c>
      <c r="AF2035" s="18">
        <v>5.8</v>
      </c>
      <c r="AG2035" s="18">
        <v>10</v>
      </c>
      <c r="AH2035" s="18" t="s">
        <v>557</v>
      </c>
      <c r="AI2035" s="18">
        <v>264</v>
      </c>
      <c r="AJ2035" s="18" t="s">
        <v>522</v>
      </c>
      <c r="AK2035" s="18">
        <v>264</v>
      </c>
      <c r="AL2035" s="18" t="s">
        <v>2404</v>
      </c>
      <c r="AM2035" s="18" t="s">
        <v>302</v>
      </c>
      <c r="AN2035" s="18">
        <v>2.0823529999999999</v>
      </c>
      <c r="AO2035" s="18" t="s">
        <v>2405</v>
      </c>
      <c r="AP2035" s="18" t="s">
        <v>479</v>
      </c>
      <c r="AQ2035" s="18">
        <v>20</v>
      </c>
      <c r="AR2035" s="18" t="s">
        <v>672</v>
      </c>
      <c r="AS2035" s="18">
        <v>1.682353</v>
      </c>
      <c r="AT2035" s="18">
        <v>2.4705879999999998</v>
      </c>
      <c r="AU2035" s="18">
        <v>0.4</v>
      </c>
      <c r="AV2035" s="18">
        <v>0.388235</v>
      </c>
      <c r="AW2035" s="18" t="s">
        <v>557</v>
      </c>
      <c r="AX2035" s="18">
        <v>10</v>
      </c>
      <c r="AY2035" s="18" t="s">
        <v>533</v>
      </c>
      <c r="AZ2035" s="18" t="s">
        <v>595</v>
      </c>
      <c r="BA2035" s="18" t="s">
        <v>595</v>
      </c>
      <c r="BB2035" s="18" t="s">
        <v>2406</v>
      </c>
      <c r="BC2035" s="18" t="s">
        <v>1869</v>
      </c>
      <c r="BD2035" s="18">
        <v>0</v>
      </c>
      <c r="BE2035" s="18" t="s">
        <v>2368</v>
      </c>
      <c r="BF2035" s="18" t="s">
        <v>479</v>
      </c>
      <c r="BG2035" s="18">
        <v>20</v>
      </c>
      <c r="BH2035" s="18" t="s">
        <v>672</v>
      </c>
      <c r="BI2035" s="18" t="s">
        <v>595</v>
      </c>
      <c r="BJ2035" s="18" t="s">
        <v>595</v>
      </c>
      <c r="BK2035" s="18" t="s">
        <v>595</v>
      </c>
      <c r="BL2035" s="18" t="s">
        <v>595</v>
      </c>
      <c r="BM2035" s="18" t="s">
        <v>595</v>
      </c>
      <c r="BN2035" s="18">
        <v>10</v>
      </c>
      <c r="BO2035" s="18" t="s">
        <v>533</v>
      </c>
      <c r="BP2035" s="18" t="s">
        <v>595</v>
      </c>
      <c r="BQ2035" s="18" t="s">
        <v>595</v>
      </c>
      <c r="BR2035" s="18" t="s">
        <v>2305</v>
      </c>
      <c r="BS2035" s="18" t="s">
        <v>1907</v>
      </c>
      <c r="BT2035" s="18">
        <v>5</v>
      </c>
      <c r="BU2035" s="18" t="s">
        <v>2368</v>
      </c>
      <c r="BV2035" s="18" t="s">
        <v>479</v>
      </c>
      <c r="BW2035" s="18">
        <v>20</v>
      </c>
      <c r="BX2035" s="18" t="s">
        <v>672</v>
      </c>
      <c r="BY2035" s="18" t="s">
        <v>595</v>
      </c>
      <c r="BZ2035" s="18" t="s">
        <v>595</v>
      </c>
      <c r="CA2035" s="18" t="s">
        <v>595</v>
      </c>
      <c r="CB2035" s="18" t="s">
        <v>595</v>
      </c>
      <c r="CC2035" s="18" t="s">
        <v>595</v>
      </c>
      <c r="CD2035" s="18">
        <v>10</v>
      </c>
      <c r="CE2035" s="18" t="s">
        <v>533</v>
      </c>
      <c r="CF2035" s="18" t="s">
        <v>595</v>
      </c>
      <c r="CG2035" s="18" t="s">
        <v>595</v>
      </c>
      <c r="CH2035" s="18" t="s">
        <v>2305</v>
      </c>
      <c r="CI2035" s="18" t="s">
        <v>255</v>
      </c>
      <c r="CJ2035" s="18">
        <v>0</v>
      </c>
      <c r="CK2035" s="18" t="s">
        <v>2407</v>
      </c>
      <c r="CL2035" s="18" t="s">
        <v>475</v>
      </c>
      <c r="CM2035" s="18">
        <v>2</v>
      </c>
      <c r="CN2035" s="18" t="s">
        <v>1618</v>
      </c>
      <c r="CO2035" s="18" t="s">
        <v>257</v>
      </c>
      <c r="CP2035" s="18" t="s">
        <v>257</v>
      </c>
      <c r="CQ2035" s="18" t="s">
        <v>257</v>
      </c>
      <c r="CR2035" s="18" t="s">
        <v>257</v>
      </c>
      <c r="CS2035" s="18" t="s">
        <v>257</v>
      </c>
      <c r="CT2035" s="18">
        <v>10</v>
      </c>
      <c r="CU2035" s="18" t="s">
        <v>533</v>
      </c>
      <c r="CV2035" s="18" t="s">
        <v>595</v>
      </c>
      <c r="CW2035" s="18" t="s">
        <v>595</v>
      </c>
      <c r="CX2035" s="18" t="s">
        <v>2408</v>
      </c>
      <c r="CY2035" s="18"/>
      <c r="CZ2035" s="18"/>
      <c r="DA2035" s="18"/>
      <c r="DB2035" s="18"/>
      <c r="DC2035" s="18"/>
      <c r="DD2035" s="18"/>
      <c r="DE2035" s="18"/>
      <c r="DF2035" s="18"/>
      <c r="DG2035" s="18"/>
      <c r="DH2035" s="18"/>
      <c r="DI2035" s="18"/>
      <c r="DJ2035" s="18"/>
      <c r="DK2035" s="18"/>
      <c r="DL2035" s="18"/>
      <c r="DM2035" s="18"/>
      <c r="DN2035" s="18"/>
      <c r="DO2035" s="56"/>
      <c r="DP2035" s="56"/>
      <c r="DQ2035" s="56"/>
      <c r="DR2035" s="56"/>
      <c r="DS2035" s="56"/>
      <c r="DT2035" s="56"/>
      <c r="DU2035" s="56"/>
      <c r="DV2035" s="56"/>
      <c r="DW2035" s="56"/>
      <c r="DX2035" s="56"/>
      <c r="DY2035" s="56"/>
      <c r="DZ2035" s="56"/>
      <c r="EA2035" s="56"/>
      <c r="EB2035" s="56"/>
      <c r="EC2035" s="56"/>
      <c r="ED2035" s="56"/>
      <c r="EE2035" s="56"/>
      <c r="EF2035" s="56"/>
      <c r="EG2035" s="56"/>
      <c r="EH2035" s="18"/>
      <c r="EI2035" s="18">
        <f t="array" ref="EI2035">IF(SUMPRODUCT(--(DO2035:DS2035&lt;&gt;""))=0, 0,1)</f>
        <v>0</v>
      </c>
      <c r="EJ2035" s="18">
        <f t="array" ref="EJ2035">IF(SUMPRODUCT(--(DT2035:EG2035&lt;&gt;""))=0, 0,1)</f>
        <v>0</v>
      </c>
      <c r="EK2035" s="18" cm="1">
        <f t="array" ref="EK2035">IF(SUMPRODUCT(--(EC2035:EG2035&lt;&gt;""))=0, 0,1)</f>
        <v>0</v>
      </c>
      <c r="EL2035" s="18">
        <f t="array" ref="EL2035">IF(SUMPRODUCT(--(EE2035:EG2035&lt;&gt;""))=0, 0,1)</f>
        <v>0</v>
      </c>
      <c r="EM2035" s="18">
        <f t="shared" si="424"/>
        <v>0</v>
      </c>
      <c r="EN2035" s="18" t="str">
        <f t="shared" si="425"/>
        <v>NA</v>
      </c>
      <c r="EO2035" s="18" t="str">
        <f t="shared" si="426"/>
        <v>NA</v>
      </c>
      <c r="EP2035" s="18" t="str">
        <f t="shared" si="427"/>
        <v>NA</v>
      </c>
      <c r="EQ2035" s="18" t="str">
        <f t="shared" si="422"/>
        <v>NA</v>
      </c>
      <c r="ER2035" s="18" t="s">
        <v>2083</v>
      </c>
      <c r="ES2035" s="59">
        <v>43958</v>
      </c>
      <c r="ET2035" s="18"/>
      <c r="EU2035" s="18"/>
    </row>
    <row r="2036" spans="1:151" s="1" customFormat="1" ht="15.75" customHeight="1" x14ac:dyDescent="0.2">
      <c r="A2036" s="5" t="s">
        <v>2022</v>
      </c>
      <c r="B2036" s="24" t="s">
        <v>2393</v>
      </c>
      <c r="C2036" s="56">
        <v>1</v>
      </c>
      <c r="D2036" s="18" t="s">
        <v>2776</v>
      </c>
      <c r="E2036" s="18" t="s">
        <v>2969</v>
      </c>
      <c r="F2036" s="18" t="s">
        <v>553</v>
      </c>
      <c r="G2036" s="18" t="s">
        <v>575</v>
      </c>
      <c r="H2036" s="18" t="s">
        <v>2394</v>
      </c>
      <c r="I2036" s="18" t="s">
        <v>552</v>
      </c>
      <c r="J2036" s="18" t="s">
        <v>2395</v>
      </c>
      <c r="K2036" s="18" t="s">
        <v>257</v>
      </c>
      <c r="L2036" s="18" t="s">
        <v>595</v>
      </c>
      <c r="M2036" s="18" t="s">
        <v>253</v>
      </c>
      <c r="N2036" s="56">
        <v>113</v>
      </c>
      <c r="O2036" s="18" t="s">
        <v>2411</v>
      </c>
      <c r="P2036" s="18" t="s">
        <v>2397</v>
      </c>
      <c r="Q2036" s="18" t="s">
        <v>2398</v>
      </c>
      <c r="R2036" s="18" t="s">
        <v>2399</v>
      </c>
      <c r="S2036" s="18" t="s">
        <v>2400</v>
      </c>
      <c r="T2036" s="18" t="s">
        <v>2401</v>
      </c>
      <c r="U2036" s="26" t="s">
        <v>257</v>
      </c>
      <c r="V2036" s="26" t="s">
        <v>257</v>
      </c>
      <c r="W2036" s="26" t="s">
        <v>257</v>
      </c>
      <c r="X2036" s="18" t="s">
        <v>2402</v>
      </c>
      <c r="Y2036" s="18">
        <v>3.2</v>
      </c>
      <c r="Z2036" s="18" t="s">
        <v>2202</v>
      </c>
      <c r="AA2036" s="18" t="s">
        <v>257</v>
      </c>
      <c r="AB2036" s="57">
        <f t="shared" si="423"/>
        <v>3.2</v>
      </c>
      <c r="AC2036" s="18" t="s">
        <v>479</v>
      </c>
      <c r="AD2036" s="18">
        <v>6657</v>
      </c>
      <c r="AE2036" s="18" t="s">
        <v>522</v>
      </c>
      <c r="AF2036" s="18">
        <v>2.5</v>
      </c>
      <c r="AG2036" s="18">
        <v>3.9</v>
      </c>
      <c r="AH2036" s="18" t="s">
        <v>557</v>
      </c>
      <c r="AI2036" s="18">
        <v>264</v>
      </c>
      <c r="AJ2036" s="18" t="s">
        <v>522</v>
      </c>
      <c r="AK2036" s="18">
        <v>264</v>
      </c>
      <c r="AL2036" s="18" t="s">
        <v>2404</v>
      </c>
      <c r="AM2036" s="18" t="s">
        <v>302</v>
      </c>
      <c r="AN2036" s="18">
        <v>2.9647060000000001</v>
      </c>
      <c r="AO2036" s="18" t="s">
        <v>2405</v>
      </c>
      <c r="AP2036" s="18" t="s">
        <v>479</v>
      </c>
      <c r="AQ2036" s="18">
        <v>20</v>
      </c>
      <c r="AR2036" s="18" t="s">
        <v>672</v>
      </c>
      <c r="AS2036" s="18">
        <v>2.5882350000000001</v>
      </c>
      <c r="AT2036" s="18">
        <v>3.3411759999999999</v>
      </c>
      <c r="AU2036" s="18">
        <v>0.376471</v>
      </c>
      <c r="AV2036" s="18">
        <v>0.37647000000000003</v>
      </c>
      <c r="AW2036" s="18" t="s">
        <v>557</v>
      </c>
      <c r="AX2036" s="18">
        <v>10</v>
      </c>
      <c r="AY2036" s="18" t="s">
        <v>533</v>
      </c>
      <c r="AZ2036" s="18" t="s">
        <v>595</v>
      </c>
      <c r="BA2036" s="18" t="s">
        <v>595</v>
      </c>
      <c r="BB2036" s="18" t="s">
        <v>2406</v>
      </c>
      <c r="BC2036" s="18" t="s">
        <v>1869</v>
      </c>
      <c r="BD2036" s="18">
        <v>0</v>
      </c>
      <c r="BE2036" s="18" t="s">
        <v>2368</v>
      </c>
      <c r="BF2036" s="18" t="s">
        <v>479</v>
      </c>
      <c r="BG2036" s="18">
        <v>20</v>
      </c>
      <c r="BH2036" s="18" t="s">
        <v>672</v>
      </c>
      <c r="BI2036" s="18" t="s">
        <v>595</v>
      </c>
      <c r="BJ2036" s="18" t="s">
        <v>595</v>
      </c>
      <c r="BK2036" s="18" t="s">
        <v>595</v>
      </c>
      <c r="BL2036" s="18" t="s">
        <v>595</v>
      </c>
      <c r="BM2036" s="18" t="s">
        <v>595</v>
      </c>
      <c r="BN2036" s="18">
        <v>10</v>
      </c>
      <c r="BO2036" s="18" t="s">
        <v>533</v>
      </c>
      <c r="BP2036" s="18" t="s">
        <v>595</v>
      </c>
      <c r="BQ2036" s="18" t="s">
        <v>595</v>
      </c>
      <c r="BR2036" s="18" t="s">
        <v>2305</v>
      </c>
      <c r="BS2036" s="18" t="s">
        <v>1907</v>
      </c>
      <c r="BT2036" s="18">
        <v>0</v>
      </c>
      <c r="BU2036" s="18" t="s">
        <v>2368</v>
      </c>
      <c r="BV2036" s="18" t="s">
        <v>479</v>
      </c>
      <c r="BW2036" s="18">
        <v>20</v>
      </c>
      <c r="BX2036" s="18" t="s">
        <v>672</v>
      </c>
      <c r="BY2036" s="18" t="s">
        <v>595</v>
      </c>
      <c r="BZ2036" s="18" t="s">
        <v>595</v>
      </c>
      <c r="CA2036" s="18" t="s">
        <v>595</v>
      </c>
      <c r="CB2036" s="18" t="s">
        <v>595</v>
      </c>
      <c r="CC2036" s="18" t="s">
        <v>595</v>
      </c>
      <c r="CD2036" s="18">
        <v>10</v>
      </c>
      <c r="CE2036" s="18" t="s">
        <v>533</v>
      </c>
      <c r="CF2036" s="18" t="s">
        <v>595</v>
      </c>
      <c r="CG2036" s="18" t="s">
        <v>595</v>
      </c>
      <c r="CH2036" s="18" t="s">
        <v>2305</v>
      </c>
      <c r="CI2036" s="18" t="s">
        <v>255</v>
      </c>
      <c r="CJ2036" s="18">
        <v>0</v>
      </c>
      <c r="CK2036" s="18" t="s">
        <v>2407</v>
      </c>
      <c r="CL2036" s="18" t="s">
        <v>475</v>
      </c>
      <c r="CM2036" s="18">
        <v>2</v>
      </c>
      <c r="CN2036" s="18" t="s">
        <v>1618</v>
      </c>
      <c r="CO2036" s="18" t="s">
        <v>257</v>
      </c>
      <c r="CP2036" s="18" t="s">
        <v>257</v>
      </c>
      <c r="CQ2036" s="18" t="s">
        <v>257</v>
      </c>
      <c r="CR2036" s="18" t="s">
        <v>257</v>
      </c>
      <c r="CS2036" s="18" t="s">
        <v>257</v>
      </c>
      <c r="CT2036" s="18">
        <v>10</v>
      </c>
      <c r="CU2036" s="18" t="s">
        <v>533</v>
      </c>
      <c r="CV2036" s="18" t="s">
        <v>595</v>
      </c>
      <c r="CW2036" s="18" t="s">
        <v>595</v>
      </c>
      <c r="CX2036" s="18" t="s">
        <v>2408</v>
      </c>
      <c r="CY2036" s="18"/>
      <c r="CZ2036" s="18"/>
      <c r="DA2036" s="18"/>
      <c r="DB2036" s="18"/>
      <c r="DC2036" s="18"/>
      <c r="DD2036" s="18"/>
      <c r="DE2036" s="18"/>
      <c r="DF2036" s="18"/>
      <c r="DG2036" s="18"/>
      <c r="DH2036" s="18"/>
      <c r="DI2036" s="18"/>
      <c r="DJ2036" s="18"/>
      <c r="DK2036" s="18"/>
      <c r="DL2036" s="18"/>
      <c r="DM2036" s="18"/>
      <c r="DN2036" s="18"/>
      <c r="DO2036" s="56"/>
      <c r="DP2036" s="56"/>
      <c r="DQ2036" s="56"/>
      <c r="DR2036" s="56"/>
      <c r="DS2036" s="56"/>
      <c r="DT2036" s="56"/>
      <c r="DU2036" s="56"/>
      <c r="DV2036" s="56"/>
      <c r="DW2036" s="56"/>
      <c r="DX2036" s="56"/>
      <c r="DY2036" s="56"/>
      <c r="DZ2036" s="56"/>
      <c r="EA2036" s="56"/>
      <c r="EB2036" s="56"/>
      <c r="EC2036" s="56"/>
      <c r="ED2036" s="56"/>
      <c r="EE2036" s="56"/>
      <c r="EF2036" s="56"/>
      <c r="EG2036" s="56"/>
      <c r="EH2036" s="18"/>
      <c r="EI2036" s="18">
        <f t="array" ref="EI2036">IF(SUMPRODUCT(--(DO2036:DS2036&lt;&gt;""))=0, 0,1)</f>
        <v>0</v>
      </c>
      <c r="EJ2036" s="18">
        <f t="array" ref="EJ2036">IF(SUMPRODUCT(--(DT2036:EG2036&lt;&gt;""))=0, 0,1)</f>
        <v>0</v>
      </c>
      <c r="EK2036" s="18" cm="1">
        <f t="array" ref="EK2036">IF(SUMPRODUCT(--(EC2036:EG2036&lt;&gt;""))=0, 0,1)</f>
        <v>0</v>
      </c>
      <c r="EL2036" s="18">
        <f t="array" ref="EL2036">IF(SUMPRODUCT(--(EE2036:EG2036&lt;&gt;""))=0, 0,1)</f>
        <v>0</v>
      </c>
      <c r="EM2036" s="18">
        <f t="shared" si="424"/>
        <v>0</v>
      </c>
      <c r="EN2036" s="18" t="str">
        <f t="shared" si="425"/>
        <v>NA</v>
      </c>
      <c r="EO2036" s="18" t="str">
        <f t="shared" si="426"/>
        <v>NA</v>
      </c>
      <c r="EP2036" s="18" t="str">
        <f t="shared" si="427"/>
        <v>NA</v>
      </c>
      <c r="EQ2036" s="18" t="str">
        <f t="shared" si="422"/>
        <v>NA</v>
      </c>
      <c r="ER2036" s="18" t="s">
        <v>2083</v>
      </c>
      <c r="ES2036" s="59">
        <v>43958</v>
      </c>
      <c r="ET2036" s="18"/>
      <c r="EU2036" s="18"/>
    </row>
    <row r="2037" spans="1:151" s="1" customFormat="1" ht="15.75" customHeight="1" x14ac:dyDescent="0.2">
      <c r="A2037" s="5" t="s">
        <v>2022</v>
      </c>
      <c r="B2037" s="24" t="s">
        <v>2393</v>
      </c>
      <c r="C2037" s="56">
        <v>1</v>
      </c>
      <c r="D2037" s="18" t="s">
        <v>2777</v>
      </c>
      <c r="E2037" s="18" t="s">
        <v>2969</v>
      </c>
      <c r="F2037" s="18" t="s">
        <v>553</v>
      </c>
      <c r="G2037" s="18" t="s">
        <v>575</v>
      </c>
      <c r="H2037" s="18" t="s">
        <v>2394</v>
      </c>
      <c r="I2037" s="18" t="s">
        <v>552</v>
      </c>
      <c r="J2037" s="18" t="s">
        <v>2395</v>
      </c>
      <c r="K2037" s="18" t="s">
        <v>257</v>
      </c>
      <c r="L2037" s="18" t="s">
        <v>595</v>
      </c>
      <c r="M2037" s="18" t="s">
        <v>253</v>
      </c>
      <c r="N2037" s="56">
        <v>113</v>
      </c>
      <c r="O2037" s="18" t="s">
        <v>2411</v>
      </c>
      <c r="P2037" s="18" t="s">
        <v>2397</v>
      </c>
      <c r="Q2037" s="18" t="s">
        <v>2398</v>
      </c>
      <c r="R2037" s="18" t="s">
        <v>2399</v>
      </c>
      <c r="S2037" s="18" t="s">
        <v>2400</v>
      </c>
      <c r="T2037" s="18" t="s">
        <v>2401</v>
      </c>
      <c r="U2037" s="26" t="s">
        <v>257</v>
      </c>
      <c r="V2037" s="26" t="s">
        <v>257</v>
      </c>
      <c r="W2037" s="26" t="s">
        <v>257</v>
      </c>
      <c r="X2037" s="18" t="s">
        <v>2402</v>
      </c>
      <c r="Y2037" s="18">
        <v>4.5</v>
      </c>
      <c r="Z2037" s="18" t="s">
        <v>2202</v>
      </c>
      <c r="AA2037" s="18" t="s">
        <v>257</v>
      </c>
      <c r="AB2037" s="57">
        <f t="shared" si="423"/>
        <v>4.5</v>
      </c>
      <c r="AC2037" s="18" t="s">
        <v>479</v>
      </c>
      <c r="AD2037" s="18">
        <v>6657</v>
      </c>
      <c r="AE2037" s="18" t="s">
        <v>522</v>
      </c>
      <c r="AF2037" s="18">
        <v>2.7</v>
      </c>
      <c r="AG2037" s="18">
        <v>6.3</v>
      </c>
      <c r="AH2037" s="18" t="s">
        <v>557</v>
      </c>
      <c r="AI2037" s="18">
        <v>264</v>
      </c>
      <c r="AJ2037" s="18" t="s">
        <v>522</v>
      </c>
      <c r="AK2037" s="18">
        <v>264</v>
      </c>
      <c r="AL2037" s="18" t="s">
        <v>2404</v>
      </c>
      <c r="AM2037" s="18" t="s">
        <v>302</v>
      </c>
      <c r="AN2037" s="18">
        <v>3.1294119999999999</v>
      </c>
      <c r="AO2037" s="18" t="s">
        <v>2405</v>
      </c>
      <c r="AP2037" s="18" t="s">
        <v>479</v>
      </c>
      <c r="AQ2037" s="18">
        <v>20</v>
      </c>
      <c r="AR2037" s="18" t="s">
        <v>672</v>
      </c>
      <c r="AS2037" s="18">
        <v>2.7764709999999999</v>
      </c>
      <c r="AT2037" s="18">
        <v>3.4823529999999998</v>
      </c>
      <c r="AU2037" s="18">
        <v>0.352941</v>
      </c>
      <c r="AV2037" s="18">
        <v>0.352941</v>
      </c>
      <c r="AW2037" s="18" t="s">
        <v>557</v>
      </c>
      <c r="AX2037" s="18">
        <v>10</v>
      </c>
      <c r="AY2037" s="18" t="s">
        <v>533</v>
      </c>
      <c r="AZ2037" s="18" t="s">
        <v>595</v>
      </c>
      <c r="BA2037" s="18" t="s">
        <v>595</v>
      </c>
      <c r="BB2037" s="18" t="s">
        <v>2406</v>
      </c>
      <c r="BC2037" s="18" t="s">
        <v>1869</v>
      </c>
      <c r="BD2037" s="18">
        <v>5</v>
      </c>
      <c r="BE2037" s="18" t="s">
        <v>2368</v>
      </c>
      <c r="BF2037" s="18" t="s">
        <v>479</v>
      </c>
      <c r="BG2037" s="18">
        <v>20</v>
      </c>
      <c r="BH2037" s="18" t="s">
        <v>672</v>
      </c>
      <c r="BI2037" s="18" t="s">
        <v>595</v>
      </c>
      <c r="BJ2037" s="18" t="s">
        <v>595</v>
      </c>
      <c r="BK2037" s="18" t="s">
        <v>595</v>
      </c>
      <c r="BL2037" s="18" t="s">
        <v>595</v>
      </c>
      <c r="BM2037" s="18" t="s">
        <v>595</v>
      </c>
      <c r="BN2037" s="18">
        <v>10</v>
      </c>
      <c r="BO2037" s="18" t="s">
        <v>533</v>
      </c>
      <c r="BP2037" s="18" t="s">
        <v>595</v>
      </c>
      <c r="BQ2037" s="18" t="s">
        <v>595</v>
      </c>
      <c r="BR2037" s="18" t="s">
        <v>2305</v>
      </c>
      <c r="BS2037" s="18" t="s">
        <v>1907</v>
      </c>
      <c r="BT2037" s="18">
        <v>0</v>
      </c>
      <c r="BU2037" s="18" t="s">
        <v>2368</v>
      </c>
      <c r="BV2037" s="18" t="s">
        <v>479</v>
      </c>
      <c r="BW2037" s="18">
        <v>20</v>
      </c>
      <c r="BX2037" s="18" t="s">
        <v>672</v>
      </c>
      <c r="BY2037" s="18" t="s">
        <v>595</v>
      </c>
      <c r="BZ2037" s="18" t="s">
        <v>595</v>
      </c>
      <c r="CA2037" s="18" t="s">
        <v>595</v>
      </c>
      <c r="CB2037" s="18" t="s">
        <v>595</v>
      </c>
      <c r="CC2037" s="18" t="s">
        <v>595</v>
      </c>
      <c r="CD2037" s="18">
        <v>10</v>
      </c>
      <c r="CE2037" s="18" t="s">
        <v>533</v>
      </c>
      <c r="CF2037" s="18" t="s">
        <v>595</v>
      </c>
      <c r="CG2037" s="18" t="s">
        <v>595</v>
      </c>
      <c r="CH2037" s="18" t="s">
        <v>2305</v>
      </c>
      <c r="CI2037" s="18" t="s">
        <v>255</v>
      </c>
      <c r="CJ2037" s="18">
        <v>0</v>
      </c>
      <c r="CK2037" s="18" t="s">
        <v>2407</v>
      </c>
      <c r="CL2037" s="18" t="s">
        <v>475</v>
      </c>
      <c r="CM2037" s="18">
        <v>2</v>
      </c>
      <c r="CN2037" s="18" t="s">
        <v>1618</v>
      </c>
      <c r="CO2037" s="18" t="s">
        <v>257</v>
      </c>
      <c r="CP2037" s="18" t="s">
        <v>257</v>
      </c>
      <c r="CQ2037" s="18" t="s">
        <v>257</v>
      </c>
      <c r="CR2037" s="18" t="s">
        <v>257</v>
      </c>
      <c r="CS2037" s="18" t="s">
        <v>257</v>
      </c>
      <c r="CT2037" s="18">
        <v>10</v>
      </c>
      <c r="CU2037" s="18" t="s">
        <v>533</v>
      </c>
      <c r="CV2037" s="18" t="s">
        <v>595</v>
      </c>
      <c r="CW2037" s="18" t="s">
        <v>595</v>
      </c>
      <c r="CX2037" s="18" t="s">
        <v>2408</v>
      </c>
      <c r="CY2037" s="18"/>
      <c r="CZ2037" s="18"/>
      <c r="DA2037" s="18"/>
      <c r="DB2037" s="18"/>
      <c r="DC2037" s="18"/>
      <c r="DD2037" s="18"/>
      <c r="DE2037" s="18"/>
      <c r="DF2037" s="18"/>
      <c r="DG2037" s="18"/>
      <c r="DH2037" s="18"/>
      <c r="DI2037" s="18"/>
      <c r="DJ2037" s="18"/>
      <c r="DK2037" s="18"/>
      <c r="DL2037" s="18"/>
      <c r="DM2037" s="18"/>
      <c r="DN2037" s="18"/>
      <c r="DO2037" s="56"/>
      <c r="DP2037" s="56"/>
      <c r="DQ2037" s="56"/>
      <c r="DR2037" s="56"/>
      <c r="DS2037" s="56"/>
      <c r="DT2037" s="56"/>
      <c r="DU2037" s="56"/>
      <c r="DV2037" s="56"/>
      <c r="DW2037" s="56"/>
      <c r="DX2037" s="56"/>
      <c r="DY2037" s="56"/>
      <c r="DZ2037" s="56"/>
      <c r="EA2037" s="56"/>
      <c r="EB2037" s="56"/>
      <c r="EC2037" s="56"/>
      <c r="ED2037" s="56"/>
      <c r="EE2037" s="56"/>
      <c r="EF2037" s="56"/>
      <c r="EG2037" s="56"/>
      <c r="EH2037" s="18" t="s">
        <v>2412</v>
      </c>
      <c r="EI2037" s="18">
        <f t="array" ref="EI2037">IF(SUMPRODUCT(--(DO2037:DS2037&lt;&gt;""))=0, 0,1)</f>
        <v>0</v>
      </c>
      <c r="EJ2037" s="18">
        <f t="array" ref="EJ2037">IF(SUMPRODUCT(--(DT2037:EG2037&lt;&gt;""))=0, 0,1)</f>
        <v>0</v>
      </c>
      <c r="EK2037" s="18" cm="1">
        <f t="array" ref="EK2037">IF(SUMPRODUCT(--(EC2037:EG2037&lt;&gt;""))=0, 0,1)</f>
        <v>0</v>
      </c>
      <c r="EL2037" s="18">
        <f t="array" ref="EL2037">IF(SUMPRODUCT(--(EE2037:EG2037&lt;&gt;""))=0, 0,1)</f>
        <v>0</v>
      </c>
      <c r="EM2037" s="18">
        <f t="shared" si="424"/>
        <v>0</v>
      </c>
      <c r="EN2037" s="18" t="str">
        <f t="shared" si="425"/>
        <v>NA</v>
      </c>
      <c r="EO2037" s="18" t="str">
        <f t="shared" si="426"/>
        <v>NA</v>
      </c>
      <c r="EP2037" s="18" t="str">
        <f t="shared" si="427"/>
        <v>NA</v>
      </c>
      <c r="EQ2037" s="18" t="str">
        <f t="shared" si="422"/>
        <v>NA</v>
      </c>
      <c r="ER2037" s="18" t="s">
        <v>2083</v>
      </c>
      <c r="ES2037" s="59">
        <v>43958</v>
      </c>
      <c r="ET2037" s="18"/>
      <c r="EU2037" s="18"/>
    </row>
    <row r="2038" spans="1:151" s="1" customFormat="1" ht="15.75" customHeight="1" x14ac:dyDescent="0.2">
      <c r="A2038" s="5" t="s">
        <v>2022</v>
      </c>
      <c r="B2038" s="24" t="s">
        <v>2393</v>
      </c>
      <c r="C2038" s="56">
        <v>1</v>
      </c>
      <c r="D2038" s="18" t="s">
        <v>2773</v>
      </c>
      <c r="E2038" s="18" t="s">
        <v>2969</v>
      </c>
      <c r="F2038" s="18" t="s">
        <v>553</v>
      </c>
      <c r="G2038" s="18" t="s">
        <v>609</v>
      </c>
      <c r="H2038" s="18" t="s">
        <v>1027</v>
      </c>
      <c r="I2038" s="18" t="s">
        <v>552</v>
      </c>
      <c r="J2038" s="18" t="s">
        <v>667</v>
      </c>
      <c r="K2038" s="18" t="s">
        <v>257</v>
      </c>
      <c r="L2038" s="18" t="s">
        <v>595</v>
      </c>
      <c r="M2038" s="18" t="s">
        <v>253</v>
      </c>
      <c r="N2038" s="56">
        <v>113</v>
      </c>
      <c r="O2038" s="18" t="s">
        <v>2411</v>
      </c>
      <c r="P2038" s="18" t="s">
        <v>2397</v>
      </c>
      <c r="Q2038" s="18" t="s">
        <v>2398</v>
      </c>
      <c r="R2038" s="18" t="s">
        <v>2399</v>
      </c>
      <c r="S2038" s="18" t="s">
        <v>2400</v>
      </c>
      <c r="T2038" s="18" t="s">
        <v>2401</v>
      </c>
      <c r="U2038" s="26" t="s">
        <v>257</v>
      </c>
      <c r="V2038" s="26" t="s">
        <v>257</v>
      </c>
      <c r="W2038" s="26" t="s">
        <v>257</v>
      </c>
      <c r="X2038" s="18" t="s">
        <v>2402</v>
      </c>
      <c r="Y2038" s="18">
        <v>36.799999999999997</v>
      </c>
      <c r="Z2038" s="18" t="s">
        <v>2202</v>
      </c>
      <c r="AA2038" s="18" t="s">
        <v>257</v>
      </c>
      <c r="AB2038" s="57">
        <f t="shared" si="423"/>
        <v>36.799999999999997</v>
      </c>
      <c r="AC2038" s="18" t="s">
        <v>479</v>
      </c>
      <c r="AD2038" s="18">
        <v>6657</v>
      </c>
      <c r="AE2038" s="18" t="s">
        <v>522</v>
      </c>
      <c r="AF2038" s="18">
        <v>30.8</v>
      </c>
      <c r="AG2038" s="18">
        <v>42.8</v>
      </c>
      <c r="AH2038" s="18" t="s">
        <v>557</v>
      </c>
      <c r="AI2038" s="18">
        <v>264</v>
      </c>
      <c r="AJ2038" s="18" t="s">
        <v>522</v>
      </c>
      <c r="AK2038" s="18">
        <v>264</v>
      </c>
      <c r="AL2038" s="18" t="s">
        <v>2404</v>
      </c>
      <c r="AM2038" s="18" t="s">
        <v>302</v>
      </c>
      <c r="AN2038" s="18">
        <v>4.2117649999999998</v>
      </c>
      <c r="AO2038" s="18" t="s">
        <v>2405</v>
      </c>
      <c r="AP2038" s="18" t="s">
        <v>479</v>
      </c>
      <c r="AQ2038" s="18">
        <v>20</v>
      </c>
      <c r="AR2038" s="18" t="s">
        <v>672</v>
      </c>
      <c r="AS2038" s="18">
        <v>2.8941180000000002</v>
      </c>
      <c r="AT2038" s="18">
        <v>5.5411760000000001</v>
      </c>
      <c r="AU2038" s="18">
        <v>1.317647</v>
      </c>
      <c r="AV2038" s="18">
        <v>1.3294109999999999</v>
      </c>
      <c r="AW2038" s="18" t="s">
        <v>557</v>
      </c>
      <c r="AX2038" s="18">
        <v>10</v>
      </c>
      <c r="AY2038" s="18" t="s">
        <v>533</v>
      </c>
      <c r="AZ2038" s="18" t="s">
        <v>595</v>
      </c>
      <c r="BA2038" s="18" t="s">
        <v>595</v>
      </c>
      <c r="BB2038" s="18" t="s">
        <v>2406</v>
      </c>
      <c r="BC2038" s="18" t="s">
        <v>1869</v>
      </c>
      <c r="BD2038" s="18">
        <v>51</v>
      </c>
      <c r="BE2038" s="18" t="s">
        <v>2368</v>
      </c>
      <c r="BF2038" s="18" t="s">
        <v>479</v>
      </c>
      <c r="BG2038" s="18">
        <v>20</v>
      </c>
      <c r="BH2038" s="18" t="s">
        <v>672</v>
      </c>
      <c r="BI2038" s="18" t="s">
        <v>595</v>
      </c>
      <c r="BJ2038" s="18" t="s">
        <v>595</v>
      </c>
      <c r="BK2038" s="18" t="s">
        <v>595</v>
      </c>
      <c r="BL2038" s="18" t="s">
        <v>595</v>
      </c>
      <c r="BM2038" s="18" t="s">
        <v>595</v>
      </c>
      <c r="BN2038" s="18">
        <v>10</v>
      </c>
      <c r="BO2038" s="18" t="s">
        <v>533</v>
      </c>
      <c r="BP2038" s="18" t="s">
        <v>595</v>
      </c>
      <c r="BQ2038" s="18" t="s">
        <v>595</v>
      </c>
      <c r="BR2038" s="18" t="s">
        <v>2305</v>
      </c>
      <c r="BS2038" s="18" t="s">
        <v>1907</v>
      </c>
      <c r="BT2038" s="18">
        <v>0</v>
      </c>
      <c r="BU2038" s="18" t="s">
        <v>2368</v>
      </c>
      <c r="BV2038" s="18" t="s">
        <v>479</v>
      </c>
      <c r="BW2038" s="18">
        <v>20</v>
      </c>
      <c r="BX2038" s="18" t="s">
        <v>672</v>
      </c>
      <c r="BY2038" s="18" t="s">
        <v>595</v>
      </c>
      <c r="BZ2038" s="18" t="s">
        <v>595</v>
      </c>
      <c r="CA2038" s="18" t="s">
        <v>595</v>
      </c>
      <c r="CB2038" s="18" t="s">
        <v>595</v>
      </c>
      <c r="CC2038" s="18" t="s">
        <v>595</v>
      </c>
      <c r="CD2038" s="18">
        <v>10</v>
      </c>
      <c r="CE2038" s="18" t="s">
        <v>533</v>
      </c>
      <c r="CF2038" s="18" t="s">
        <v>595</v>
      </c>
      <c r="CG2038" s="18" t="s">
        <v>595</v>
      </c>
      <c r="CH2038" s="18" t="s">
        <v>2305</v>
      </c>
      <c r="CI2038" s="18" t="s">
        <v>255</v>
      </c>
      <c r="CJ2038" s="18">
        <v>0</v>
      </c>
      <c r="CK2038" s="18" t="s">
        <v>2407</v>
      </c>
      <c r="CL2038" s="18" t="s">
        <v>475</v>
      </c>
      <c r="CM2038" s="18">
        <v>2</v>
      </c>
      <c r="CN2038" s="18" t="s">
        <v>1618</v>
      </c>
      <c r="CO2038" s="18" t="s">
        <v>257</v>
      </c>
      <c r="CP2038" s="18" t="s">
        <v>257</v>
      </c>
      <c r="CQ2038" s="18" t="s">
        <v>257</v>
      </c>
      <c r="CR2038" s="18" t="s">
        <v>257</v>
      </c>
      <c r="CS2038" s="18" t="s">
        <v>257</v>
      </c>
      <c r="CT2038" s="18">
        <v>10</v>
      </c>
      <c r="CU2038" s="18" t="s">
        <v>533</v>
      </c>
      <c r="CV2038" s="18" t="s">
        <v>595</v>
      </c>
      <c r="CW2038" s="18" t="s">
        <v>595</v>
      </c>
      <c r="CX2038" s="18" t="s">
        <v>2408</v>
      </c>
      <c r="CY2038" s="18"/>
      <c r="CZ2038" s="18"/>
      <c r="DA2038" s="18"/>
      <c r="DB2038" s="18"/>
      <c r="DC2038" s="18"/>
      <c r="DD2038" s="18"/>
      <c r="DE2038" s="18"/>
      <c r="DF2038" s="18"/>
      <c r="DG2038" s="18"/>
      <c r="DH2038" s="18"/>
      <c r="DI2038" s="18"/>
      <c r="DJ2038" s="18"/>
      <c r="DK2038" s="18"/>
      <c r="DL2038" s="18"/>
      <c r="DM2038" s="18"/>
      <c r="DN2038" s="18"/>
      <c r="DO2038" s="56"/>
      <c r="DP2038" s="56"/>
      <c r="DQ2038" s="56"/>
      <c r="DR2038" s="56"/>
      <c r="DS2038" s="56"/>
      <c r="DT2038" s="56"/>
      <c r="DU2038" s="56"/>
      <c r="DV2038" s="56"/>
      <c r="DW2038" s="56"/>
      <c r="DX2038" s="56"/>
      <c r="DY2038" s="56"/>
      <c r="DZ2038" s="56"/>
      <c r="EA2038" s="56"/>
      <c r="EB2038" s="56"/>
      <c r="EC2038" s="56"/>
      <c r="ED2038" s="56"/>
      <c r="EE2038" s="56"/>
      <c r="EF2038" s="56"/>
      <c r="EG2038" s="56"/>
      <c r="EH2038" s="18"/>
      <c r="EI2038" s="18">
        <f t="array" ref="EI2038">IF(SUMPRODUCT(--(DO2038:DS2038&lt;&gt;""))=0, 0,1)</f>
        <v>0</v>
      </c>
      <c r="EJ2038" s="18">
        <f t="array" ref="EJ2038">IF(SUMPRODUCT(--(DT2038:EG2038&lt;&gt;""))=0, 0,1)</f>
        <v>0</v>
      </c>
      <c r="EK2038" s="18" cm="1">
        <f t="array" ref="EK2038">IF(SUMPRODUCT(--(EC2038:EG2038&lt;&gt;""))=0, 0,1)</f>
        <v>0</v>
      </c>
      <c r="EL2038" s="18">
        <f t="array" ref="EL2038">IF(SUMPRODUCT(--(EE2038:EG2038&lt;&gt;""))=0, 0,1)</f>
        <v>0</v>
      </c>
      <c r="EM2038" s="18">
        <f t="shared" si="424"/>
        <v>0</v>
      </c>
      <c r="EN2038" s="18" t="str">
        <f t="shared" si="425"/>
        <v>NA</v>
      </c>
      <c r="EO2038" s="18" t="str">
        <f t="shared" si="426"/>
        <v>NA</v>
      </c>
      <c r="EP2038" s="18" t="str">
        <f t="shared" si="427"/>
        <v>NA</v>
      </c>
      <c r="EQ2038" s="18" t="str">
        <f t="shared" si="422"/>
        <v>NA</v>
      </c>
      <c r="ER2038" s="18" t="s">
        <v>2083</v>
      </c>
      <c r="ES2038" s="59">
        <v>43958</v>
      </c>
      <c r="ET2038" s="18"/>
      <c r="EU2038" s="18"/>
    </row>
    <row r="2039" spans="1:151" s="1" customFormat="1" ht="15.75" customHeight="1" x14ac:dyDescent="0.2">
      <c r="A2039" s="5" t="s">
        <v>2022</v>
      </c>
      <c r="B2039" s="24" t="s">
        <v>2393</v>
      </c>
      <c r="C2039" s="56">
        <v>1</v>
      </c>
      <c r="D2039" s="18" t="s">
        <v>2774</v>
      </c>
      <c r="E2039" s="18" t="s">
        <v>2969</v>
      </c>
      <c r="F2039" s="18" t="s">
        <v>553</v>
      </c>
      <c r="G2039" s="18" t="s">
        <v>609</v>
      </c>
      <c r="H2039" s="18" t="s">
        <v>1027</v>
      </c>
      <c r="I2039" s="18" t="s">
        <v>552</v>
      </c>
      <c r="J2039" s="18" t="s">
        <v>667</v>
      </c>
      <c r="K2039" s="18" t="s">
        <v>257</v>
      </c>
      <c r="L2039" s="18" t="s">
        <v>595</v>
      </c>
      <c r="M2039" s="18" t="s">
        <v>253</v>
      </c>
      <c r="N2039" s="56">
        <v>113</v>
      </c>
      <c r="O2039" s="18" t="s">
        <v>2411</v>
      </c>
      <c r="P2039" s="18" t="s">
        <v>2397</v>
      </c>
      <c r="Q2039" s="18" t="s">
        <v>2398</v>
      </c>
      <c r="R2039" s="18" t="s">
        <v>2399</v>
      </c>
      <c r="S2039" s="18" t="s">
        <v>2400</v>
      </c>
      <c r="T2039" s="18" t="s">
        <v>2401</v>
      </c>
      <c r="U2039" s="26" t="s">
        <v>257</v>
      </c>
      <c r="V2039" s="26" t="s">
        <v>257</v>
      </c>
      <c r="W2039" s="26" t="s">
        <v>257</v>
      </c>
      <c r="X2039" s="18" t="s">
        <v>2402</v>
      </c>
      <c r="Y2039" s="18">
        <v>23.1</v>
      </c>
      <c r="Z2039" s="18" t="s">
        <v>2202</v>
      </c>
      <c r="AA2039" s="18" t="s">
        <v>257</v>
      </c>
      <c r="AB2039" s="57">
        <f t="shared" si="423"/>
        <v>23.1</v>
      </c>
      <c r="AC2039" s="18" t="s">
        <v>479</v>
      </c>
      <c r="AD2039" s="18">
        <v>6657</v>
      </c>
      <c r="AE2039" s="18" t="s">
        <v>522</v>
      </c>
      <c r="AF2039" s="18">
        <v>18.399999999999999</v>
      </c>
      <c r="AG2039" s="18">
        <v>27.8</v>
      </c>
      <c r="AH2039" s="18" t="s">
        <v>557</v>
      </c>
      <c r="AI2039" s="18">
        <v>264</v>
      </c>
      <c r="AJ2039" s="18" t="s">
        <v>522</v>
      </c>
      <c r="AK2039" s="18">
        <v>264</v>
      </c>
      <c r="AL2039" s="18" t="s">
        <v>2404</v>
      </c>
      <c r="AM2039" s="18" t="s">
        <v>302</v>
      </c>
      <c r="AN2039" s="18">
        <v>1.8705879999999999</v>
      </c>
      <c r="AO2039" s="18" t="s">
        <v>2405</v>
      </c>
      <c r="AP2039" s="18" t="s">
        <v>479</v>
      </c>
      <c r="AQ2039" s="18">
        <v>20</v>
      </c>
      <c r="AR2039" s="18" t="s">
        <v>672</v>
      </c>
      <c r="AS2039" s="18">
        <v>1.6588240000000001</v>
      </c>
      <c r="AT2039" s="18">
        <v>2.0705879999999999</v>
      </c>
      <c r="AU2039" s="18">
        <v>0.21176400000000001</v>
      </c>
      <c r="AV2039" s="18">
        <v>0.2</v>
      </c>
      <c r="AW2039" s="18" t="s">
        <v>557</v>
      </c>
      <c r="AX2039" s="18">
        <v>10</v>
      </c>
      <c r="AY2039" s="18" t="s">
        <v>533</v>
      </c>
      <c r="AZ2039" s="18" t="s">
        <v>595</v>
      </c>
      <c r="BA2039" s="18" t="s">
        <v>595</v>
      </c>
      <c r="BB2039" s="18" t="s">
        <v>2406</v>
      </c>
      <c r="BC2039" s="18" t="s">
        <v>1869</v>
      </c>
      <c r="BD2039" s="18">
        <v>56</v>
      </c>
      <c r="BE2039" s="18" t="s">
        <v>2368</v>
      </c>
      <c r="BF2039" s="18" t="s">
        <v>479</v>
      </c>
      <c r="BG2039" s="18">
        <v>20</v>
      </c>
      <c r="BH2039" s="18" t="s">
        <v>672</v>
      </c>
      <c r="BI2039" s="18" t="s">
        <v>595</v>
      </c>
      <c r="BJ2039" s="18" t="s">
        <v>595</v>
      </c>
      <c r="BK2039" s="18" t="s">
        <v>595</v>
      </c>
      <c r="BL2039" s="18" t="s">
        <v>595</v>
      </c>
      <c r="BM2039" s="18" t="s">
        <v>595</v>
      </c>
      <c r="BN2039" s="18">
        <v>10</v>
      </c>
      <c r="BO2039" s="18" t="s">
        <v>533</v>
      </c>
      <c r="BP2039" s="18" t="s">
        <v>595</v>
      </c>
      <c r="BQ2039" s="18" t="s">
        <v>595</v>
      </c>
      <c r="BR2039" s="18" t="s">
        <v>2305</v>
      </c>
      <c r="BS2039" s="18" t="s">
        <v>1907</v>
      </c>
      <c r="BT2039" s="18">
        <v>40</v>
      </c>
      <c r="BU2039" s="18" t="s">
        <v>2368</v>
      </c>
      <c r="BV2039" s="18" t="s">
        <v>479</v>
      </c>
      <c r="BW2039" s="18">
        <v>20</v>
      </c>
      <c r="BX2039" s="18" t="s">
        <v>672</v>
      </c>
      <c r="BY2039" s="18" t="s">
        <v>595</v>
      </c>
      <c r="BZ2039" s="18" t="s">
        <v>595</v>
      </c>
      <c r="CA2039" s="18" t="s">
        <v>595</v>
      </c>
      <c r="CB2039" s="18" t="s">
        <v>595</v>
      </c>
      <c r="CC2039" s="18" t="s">
        <v>595</v>
      </c>
      <c r="CD2039" s="18">
        <v>10</v>
      </c>
      <c r="CE2039" s="18" t="s">
        <v>533</v>
      </c>
      <c r="CF2039" s="18" t="s">
        <v>595</v>
      </c>
      <c r="CG2039" s="18" t="s">
        <v>595</v>
      </c>
      <c r="CH2039" s="18" t="s">
        <v>2305</v>
      </c>
      <c r="CI2039" s="18" t="s">
        <v>255</v>
      </c>
      <c r="CJ2039" s="18">
        <v>0</v>
      </c>
      <c r="CK2039" s="18" t="s">
        <v>2407</v>
      </c>
      <c r="CL2039" s="18" t="s">
        <v>475</v>
      </c>
      <c r="CM2039" s="18">
        <v>2</v>
      </c>
      <c r="CN2039" s="18" t="s">
        <v>1618</v>
      </c>
      <c r="CO2039" s="18" t="s">
        <v>257</v>
      </c>
      <c r="CP2039" s="18" t="s">
        <v>257</v>
      </c>
      <c r="CQ2039" s="18" t="s">
        <v>257</v>
      </c>
      <c r="CR2039" s="18" t="s">
        <v>257</v>
      </c>
      <c r="CS2039" s="18" t="s">
        <v>257</v>
      </c>
      <c r="CT2039" s="18">
        <v>10</v>
      </c>
      <c r="CU2039" s="18" t="s">
        <v>533</v>
      </c>
      <c r="CV2039" s="18" t="s">
        <v>595</v>
      </c>
      <c r="CW2039" s="18" t="s">
        <v>595</v>
      </c>
      <c r="CX2039" s="18" t="s">
        <v>2408</v>
      </c>
      <c r="CY2039" s="18"/>
      <c r="CZ2039" s="18"/>
      <c r="DA2039" s="18"/>
      <c r="DB2039" s="18"/>
      <c r="DC2039" s="18"/>
      <c r="DD2039" s="18"/>
      <c r="DE2039" s="18"/>
      <c r="DF2039" s="18"/>
      <c r="DG2039" s="18"/>
      <c r="DH2039" s="18"/>
      <c r="DI2039" s="18"/>
      <c r="DJ2039" s="18"/>
      <c r="DK2039" s="18"/>
      <c r="DL2039" s="18"/>
      <c r="DM2039" s="18"/>
      <c r="DN2039" s="18"/>
      <c r="DO2039" s="56"/>
      <c r="DP2039" s="56"/>
      <c r="DQ2039" s="56"/>
      <c r="DR2039" s="56"/>
      <c r="DS2039" s="56"/>
      <c r="DT2039" s="56"/>
      <c r="DU2039" s="56"/>
      <c r="DV2039" s="56"/>
      <c r="DW2039" s="56"/>
      <c r="DX2039" s="56"/>
      <c r="DY2039" s="56"/>
      <c r="DZ2039" s="56"/>
      <c r="EA2039" s="56"/>
      <c r="EB2039" s="56"/>
      <c r="EC2039" s="56"/>
      <c r="ED2039" s="56"/>
      <c r="EE2039" s="56"/>
      <c r="EF2039" s="56"/>
      <c r="EG2039" s="56"/>
      <c r="EH2039" s="18"/>
      <c r="EI2039" s="18">
        <f t="array" ref="EI2039">IF(SUMPRODUCT(--(DO2039:DS2039&lt;&gt;""))=0, 0,1)</f>
        <v>0</v>
      </c>
      <c r="EJ2039" s="18">
        <f t="array" ref="EJ2039">IF(SUMPRODUCT(--(DT2039:EG2039&lt;&gt;""))=0, 0,1)</f>
        <v>0</v>
      </c>
      <c r="EK2039" s="18" cm="1">
        <f t="array" ref="EK2039">IF(SUMPRODUCT(--(EC2039:EG2039&lt;&gt;""))=0, 0,1)</f>
        <v>0</v>
      </c>
      <c r="EL2039" s="18">
        <f t="array" ref="EL2039">IF(SUMPRODUCT(--(EE2039:EG2039&lt;&gt;""))=0, 0,1)</f>
        <v>0</v>
      </c>
      <c r="EM2039" s="18">
        <f t="shared" si="424"/>
        <v>0</v>
      </c>
      <c r="EN2039" s="18" t="str">
        <f t="shared" si="425"/>
        <v>NA</v>
      </c>
      <c r="EO2039" s="18" t="str">
        <f t="shared" si="426"/>
        <v>NA</v>
      </c>
      <c r="EP2039" s="18" t="str">
        <f t="shared" si="427"/>
        <v>NA</v>
      </c>
      <c r="EQ2039" s="18" t="str">
        <f t="shared" si="422"/>
        <v>NA</v>
      </c>
      <c r="ER2039" s="18" t="s">
        <v>2083</v>
      </c>
      <c r="ES2039" s="59">
        <v>43958</v>
      </c>
      <c r="ET2039" s="18"/>
      <c r="EU2039" s="18"/>
    </row>
    <row r="2040" spans="1:151" s="1" customFormat="1" ht="15.75" customHeight="1" x14ac:dyDescent="0.2">
      <c r="A2040" s="5" t="s">
        <v>2022</v>
      </c>
      <c r="B2040" s="24" t="s">
        <v>2393</v>
      </c>
      <c r="C2040" s="56">
        <v>1</v>
      </c>
      <c r="D2040" s="18" t="s">
        <v>2775</v>
      </c>
      <c r="E2040" s="18" t="s">
        <v>2969</v>
      </c>
      <c r="F2040" s="18" t="s">
        <v>553</v>
      </c>
      <c r="G2040" s="18" t="s">
        <v>609</v>
      </c>
      <c r="H2040" s="18" t="s">
        <v>1027</v>
      </c>
      <c r="I2040" s="18" t="s">
        <v>552</v>
      </c>
      <c r="J2040" s="18" t="s">
        <v>667</v>
      </c>
      <c r="K2040" s="18" t="s">
        <v>257</v>
      </c>
      <c r="L2040" s="18" t="s">
        <v>595</v>
      </c>
      <c r="M2040" s="18" t="s">
        <v>253</v>
      </c>
      <c r="N2040" s="56">
        <v>113</v>
      </c>
      <c r="O2040" s="18" t="s">
        <v>2411</v>
      </c>
      <c r="P2040" s="18" t="s">
        <v>2397</v>
      </c>
      <c r="Q2040" s="18" t="s">
        <v>2398</v>
      </c>
      <c r="R2040" s="18" t="s">
        <v>2399</v>
      </c>
      <c r="S2040" s="18" t="s">
        <v>2400</v>
      </c>
      <c r="T2040" s="18" t="s">
        <v>2401</v>
      </c>
      <c r="U2040" s="26" t="s">
        <v>257</v>
      </c>
      <c r="V2040" s="26" t="s">
        <v>257</v>
      </c>
      <c r="W2040" s="26" t="s">
        <v>257</v>
      </c>
      <c r="X2040" s="18" t="s">
        <v>2402</v>
      </c>
      <c r="Y2040" s="18">
        <v>7.9</v>
      </c>
      <c r="Z2040" s="18" t="s">
        <v>2202</v>
      </c>
      <c r="AA2040" s="18" t="s">
        <v>257</v>
      </c>
      <c r="AB2040" s="57">
        <f t="shared" si="423"/>
        <v>7.9</v>
      </c>
      <c r="AC2040" s="18" t="s">
        <v>479</v>
      </c>
      <c r="AD2040" s="18">
        <v>6657</v>
      </c>
      <c r="AE2040" s="18" t="s">
        <v>522</v>
      </c>
      <c r="AF2040" s="18">
        <v>5.8</v>
      </c>
      <c r="AG2040" s="18">
        <v>10</v>
      </c>
      <c r="AH2040" s="18" t="s">
        <v>557</v>
      </c>
      <c r="AI2040" s="18">
        <v>264</v>
      </c>
      <c r="AJ2040" s="18" t="s">
        <v>522</v>
      </c>
      <c r="AK2040" s="18">
        <v>264</v>
      </c>
      <c r="AL2040" s="18" t="s">
        <v>2404</v>
      </c>
      <c r="AM2040" s="18" t="s">
        <v>302</v>
      </c>
      <c r="AN2040" s="18">
        <v>3.4941179999999998</v>
      </c>
      <c r="AO2040" s="18" t="s">
        <v>2405</v>
      </c>
      <c r="AP2040" s="18" t="s">
        <v>479</v>
      </c>
      <c r="AQ2040" s="18">
        <v>20</v>
      </c>
      <c r="AR2040" s="18" t="s">
        <v>672</v>
      </c>
      <c r="AS2040" s="18">
        <v>3.2470590000000001</v>
      </c>
      <c r="AT2040" s="18">
        <v>3.7294119999999999</v>
      </c>
      <c r="AU2040" s="18">
        <v>0.247059</v>
      </c>
      <c r="AV2040" s="18">
        <v>0.235294</v>
      </c>
      <c r="AW2040" s="18" t="s">
        <v>557</v>
      </c>
      <c r="AX2040" s="18">
        <v>10</v>
      </c>
      <c r="AY2040" s="18" t="s">
        <v>533</v>
      </c>
      <c r="AZ2040" s="18" t="s">
        <v>595</v>
      </c>
      <c r="BA2040" s="18" t="s">
        <v>595</v>
      </c>
      <c r="BB2040" s="18" t="s">
        <v>2406</v>
      </c>
      <c r="BC2040" s="18" t="s">
        <v>1869</v>
      </c>
      <c r="BD2040" s="18">
        <v>5</v>
      </c>
      <c r="BE2040" s="18" t="s">
        <v>2368</v>
      </c>
      <c r="BF2040" s="18" t="s">
        <v>479</v>
      </c>
      <c r="BG2040" s="18">
        <v>20</v>
      </c>
      <c r="BH2040" s="18" t="s">
        <v>672</v>
      </c>
      <c r="BI2040" s="18" t="s">
        <v>595</v>
      </c>
      <c r="BJ2040" s="18" t="s">
        <v>595</v>
      </c>
      <c r="BK2040" s="18" t="s">
        <v>595</v>
      </c>
      <c r="BL2040" s="18" t="s">
        <v>595</v>
      </c>
      <c r="BM2040" s="18" t="s">
        <v>595</v>
      </c>
      <c r="BN2040" s="18">
        <v>10</v>
      </c>
      <c r="BO2040" s="18" t="s">
        <v>533</v>
      </c>
      <c r="BP2040" s="18" t="s">
        <v>595</v>
      </c>
      <c r="BQ2040" s="18" t="s">
        <v>595</v>
      </c>
      <c r="BR2040" s="18" t="s">
        <v>2305</v>
      </c>
      <c r="BS2040" s="18" t="s">
        <v>1907</v>
      </c>
      <c r="BT2040" s="18">
        <v>10</v>
      </c>
      <c r="BU2040" s="18" t="s">
        <v>2368</v>
      </c>
      <c r="BV2040" s="18" t="s">
        <v>479</v>
      </c>
      <c r="BW2040" s="18">
        <v>20</v>
      </c>
      <c r="BX2040" s="18" t="s">
        <v>672</v>
      </c>
      <c r="BY2040" s="18" t="s">
        <v>595</v>
      </c>
      <c r="BZ2040" s="18" t="s">
        <v>595</v>
      </c>
      <c r="CA2040" s="18" t="s">
        <v>595</v>
      </c>
      <c r="CB2040" s="18" t="s">
        <v>595</v>
      </c>
      <c r="CC2040" s="18" t="s">
        <v>595</v>
      </c>
      <c r="CD2040" s="18">
        <v>10</v>
      </c>
      <c r="CE2040" s="18" t="s">
        <v>533</v>
      </c>
      <c r="CF2040" s="18" t="s">
        <v>595</v>
      </c>
      <c r="CG2040" s="18" t="s">
        <v>595</v>
      </c>
      <c r="CH2040" s="18" t="s">
        <v>2305</v>
      </c>
      <c r="CI2040" s="18" t="s">
        <v>255</v>
      </c>
      <c r="CJ2040" s="18">
        <v>0</v>
      </c>
      <c r="CK2040" s="18" t="s">
        <v>2407</v>
      </c>
      <c r="CL2040" s="18" t="s">
        <v>475</v>
      </c>
      <c r="CM2040" s="18">
        <v>2</v>
      </c>
      <c r="CN2040" s="18" t="s">
        <v>1618</v>
      </c>
      <c r="CO2040" s="18" t="s">
        <v>257</v>
      </c>
      <c r="CP2040" s="18" t="s">
        <v>257</v>
      </c>
      <c r="CQ2040" s="18" t="s">
        <v>257</v>
      </c>
      <c r="CR2040" s="18" t="s">
        <v>257</v>
      </c>
      <c r="CS2040" s="18" t="s">
        <v>257</v>
      </c>
      <c r="CT2040" s="18">
        <v>10</v>
      </c>
      <c r="CU2040" s="18" t="s">
        <v>533</v>
      </c>
      <c r="CV2040" s="18" t="s">
        <v>595</v>
      </c>
      <c r="CW2040" s="18" t="s">
        <v>595</v>
      </c>
      <c r="CX2040" s="18" t="s">
        <v>2408</v>
      </c>
      <c r="CY2040" s="18"/>
      <c r="CZ2040" s="18"/>
      <c r="DA2040" s="18"/>
      <c r="DB2040" s="18"/>
      <c r="DC2040" s="18"/>
      <c r="DD2040" s="18"/>
      <c r="DE2040" s="18"/>
      <c r="DF2040" s="18"/>
      <c r="DG2040" s="18"/>
      <c r="DH2040" s="18"/>
      <c r="DI2040" s="18"/>
      <c r="DJ2040" s="18"/>
      <c r="DK2040" s="18"/>
      <c r="DL2040" s="18"/>
      <c r="DM2040" s="18"/>
      <c r="DN2040" s="18"/>
      <c r="DO2040" s="56"/>
      <c r="DP2040" s="56"/>
      <c r="DQ2040" s="56"/>
      <c r="DR2040" s="56"/>
      <c r="DS2040" s="56"/>
      <c r="DT2040" s="56"/>
      <c r="DU2040" s="56"/>
      <c r="DV2040" s="56"/>
      <c r="DW2040" s="56"/>
      <c r="DX2040" s="56"/>
      <c r="DY2040" s="56"/>
      <c r="DZ2040" s="56"/>
      <c r="EA2040" s="56"/>
      <c r="EB2040" s="56"/>
      <c r="EC2040" s="56"/>
      <c r="ED2040" s="56"/>
      <c r="EE2040" s="56"/>
      <c r="EF2040" s="56"/>
      <c r="EG2040" s="56"/>
      <c r="EH2040" s="18"/>
      <c r="EI2040" s="18">
        <f t="array" ref="EI2040">IF(SUMPRODUCT(--(DO2040:DS2040&lt;&gt;""))=0, 0,1)</f>
        <v>0</v>
      </c>
      <c r="EJ2040" s="18">
        <f t="array" ref="EJ2040">IF(SUMPRODUCT(--(DT2040:EG2040&lt;&gt;""))=0, 0,1)</f>
        <v>0</v>
      </c>
      <c r="EK2040" s="18" cm="1">
        <f t="array" ref="EK2040">IF(SUMPRODUCT(--(EC2040:EG2040&lt;&gt;""))=0, 0,1)</f>
        <v>0</v>
      </c>
      <c r="EL2040" s="18">
        <f t="array" ref="EL2040">IF(SUMPRODUCT(--(EE2040:EG2040&lt;&gt;""))=0, 0,1)</f>
        <v>0</v>
      </c>
      <c r="EM2040" s="18">
        <f t="shared" si="424"/>
        <v>0</v>
      </c>
      <c r="EN2040" s="18" t="str">
        <f t="shared" si="425"/>
        <v>NA</v>
      </c>
      <c r="EO2040" s="18" t="str">
        <f t="shared" si="426"/>
        <v>NA</v>
      </c>
      <c r="EP2040" s="18" t="str">
        <f t="shared" si="427"/>
        <v>NA</v>
      </c>
      <c r="EQ2040" s="18" t="str">
        <f t="shared" si="422"/>
        <v>NA</v>
      </c>
      <c r="ER2040" s="18" t="s">
        <v>2083</v>
      </c>
      <c r="ES2040" s="59">
        <v>43958</v>
      </c>
      <c r="ET2040" s="18"/>
      <c r="EU2040" s="18"/>
    </row>
    <row r="2041" spans="1:151" s="1" customFormat="1" ht="15.75" customHeight="1" x14ac:dyDescent="0.2">
      <c r="A2041" s="5" t="s">
        <v>2022</v>
      </c>
      <c r="B2041" s="24" t="s">
        <v>2393</v>
      </c>
      <c r="C2041" s="56">
        <v>1</v>
      </c>
      <c r="D2041" s="18" t="s">
        <v>2776</v>
      </c>
      <c r="E2041" s="18" t="s">
        <v>2969</v>
      </c>
      <c r="F2041" s="18" t="s">
        <v>553</v>
      </c>
      <c r="G2041" s="18" t="s">
        <v>609</v>
      </c>
      <c r="H2041" s="18" t="s">
        <v>1027</v>
      </c>
      <c r="I2041" s="18" t="s">
        <v>552</v>
      </c>
      <c r="J2041" s="18" t="s">
        <v>667</v>
      </c>
      <c r="K2041" s="18" t="s">
        <v>257</v>
      </c>
      <c r="L2041" s="18" t="s">
        <v>595</v>
      </c>
      <c r="M2041" s="18" t="s">
        <v>253</v>
      </c>
      <c r="N2041" s="56">
        <v>113</v>
      </c>
      <c r="O2041" s="18" t="s">
        <v>2411</v>
      </c>
      <c r="P2041" s="18" t="s">
        <v>2397</v>
      </c>
      <c r="Q2041" s="18" t="s">
        <v>2398</v>
      </c>
      <c r="R2041" s="18" t="s">
        <v>2399</v>
      </c>
      <c r="S2041" s="18" t="s">
        <v>2400</v>
      </c>
      <c r="T2041" s="18" t="s">
        <v>2401</v>
      </c>
      <c r="U2041" s="26" t="s">
        <v>257</v>
      </c>
      <c r="V2041" s="26" t="s">
        <v>257</v>
      </c>
      <c r="W2041" s="26" t="s">
        <v>257</v>
      </c>
      <c r="X2041" s="18" t="s">
        <v>2402</v>
      </c>
      <c r="Y2041" s="18">
        <v>3.2</v>
      </c>
      <c r="Z2041" s="18" t="s">
        <v>2202</v>
      </c>
      <c r="AA2041" s="18" t="s">
        <v>257</v>
      </c>
      <c r="AB2041" s="57">
        <f t="shared" si="423"/>
        <v>3.2</v>
      </c>
      <c r="AC2041" s="18" t="s">
        <v>479</v>
      </c>
      <c r="AD2041" s="18">
        <v>6657</v>
      </c>
      <c r="AE2041" s="18" t="s">
        <v>522</v>
      </c>
      <c r="AF2041" s="18">
        <v>2.5</v>
      </c>
      <c r="AG2041" s="18">
        <v>3.9</v>
      </c>
      <c r="AH2041" s="18" t="s">
        <v>557</v>
      </c>
      <c r="AI2041" s="18">
        <v>264</v>
      </c>
      <c r="AJ2041" s="18" t="s">
        <v>522</v>
      </c>
      <c r="AK2041" s="18">
        <v>264</v>
      </c>
      <c r="AL2041" s="18" t="s">
        <v>2404</v>
      </c>
      <c r="AM2041" s="18" t="s">
        <v>302</v>
      </c>
      <c r="AN2041" s="18">
        <v>4.4235290000000003</v>
      </c>
      <c r="AO2041" s="18" t="s">
        <v>2405</v>
      </c>
      <c r="AP2041" s="18" t="s">
        <v>479</v>
      </c>
      <c r="AQ2041" s="18">
        <v>20</v>
      </c>
      <c r="AR2041" s="18" t="s">
        <v>672</v>
      </c>
      <c r="AS2041" s="18">
        <v>4.1058820000000003</v>
      </c>
      <c r="AT2041" s="18">
        <v>4.7294119999999999</v>
      </c>
      <c r="AU2041" s="18">
        <v>0.31764700000000001</v>
      </c>
      <c r="AV2041" s="18">
        <v>0.30588300000000002</v>
      </c>
      <c r="AW2041" s="18" t="s">
        <v>557</v>
      </c>
      <c r="AX2041" s="18">
        <v>10</v>
      </c>
      <c r="AY2041" s="18" t="s">
        <v>533</v>
      </c>
      <c r="AZ2041" s="18" t="s">
        <v>595</v>
      </c>
      <c r="BA2041" s="18" t="s">
        <v>595</v>
      </c>
      <c r="BB2041" s="18" t="s">
        <v>2406</v>
      </c>
      <c r="BC2041" s="18" t="s">
        <v>1869</v>
      </c>
      <c r="BD2041" s="18">
        <v>0</v>
      </c>
      <c r="BE2041" s="18" t="s">
        <v>2368</v>
      </c>
      <c r="BF2041" s="18" t="s">
        <v>479</v>
      </c>
      <c r="BG2041" s="18">
        <v>20</v>
      </c>
      <c r="BH2041" s="18" t="s">
        <v>672</v>
      </c>
      <c r="BI2041" s="18" t="s">
        <v>595</v>
      </c>
      <c r="BJ2041" s="18" t="s">
        <v>595</v>
      </c>
      <c r="BK2041" s="18" t="s">
        <v>595</v>
      </c>
      <c r="BL2041" s="18" t="s">
        <v>595</v>
      </c>
      <c r="BM2041" s="18" t="s">
        <v>595</v>
      </c>
      <c r="BN2041" s="18">
        <v>10</v>
      </c>
      <c r="BO2041" s="18" t="s">
        <v>533</v>
      </c>
      <c r="BP2041" s="18" t="s">
        <v>595</v>
      </c>
      <c r="BQ2041" s="18" t="s">
        <v>595</v>
      </c>
      <c r="BR2041" s="18" t="s">
        <v>2305</v>
      </c>
      <c r="BS2041" s="18" t="s">
        <v>1907</v>
      </c>
      <c r="BT2041" s="18">
        <v>0</v>
      </c>
      <c r="BU2041" s="18" t="s">
        <v>2368</v>
      </c>
      <c r="BV2041" s="18" t="s">
        <v>479</v>
      </c>
      <c r="BW2041" s="18">
        <v>20</v>
      </c>
      <c r="BX2041" s="18" t="s">
        <v>672</v>
      </c>
      <c r="BY2041" s="18" t="s">
        <v>595</v>
      </c>
      <c r="BZ2041" s="18" t="s">
        <v>595</v>
      </c>
      <c r="CA2041" s="18" t="s">
        <v>595</v>
      </c>
      <c r="CB2041" s="18" t="s">
        <v>595</v>
      </c>
      <c r="CC2041" s="18" t="s">
        <v>595</v>
      </c>
      <c r="CD2041" s="18">
        <v>10</v>
      </c>
      <c r="CE2041" s="18" t="s">
        <v>533</v>
      </c>
      <c r="CF2041" s="18" t="s">
        <v>595</v>
      </c>
      <c r="CG2041" s="18" t="s">
        <v>595</v>
      </c>
      <c r="CH2041" s="18" t="s">
        <v>2305</v>
      </c>
      <c r="CI2041" s="18" t="s">
        <v>255</v>
      </c>
      <c r="CJ2041" s="18">
        <v>1</v>
      </c>
      <c r="CK2041" s="18" t="s">
        <v>2407</v>
      </c>
      <c r="CL2041" s="18" t="s">
        <v>475</v>
      </c>
      <c r="CM2041" s="18">
        <v>2</v>
      </c>
      <c r="CN2041" s="18" t="s">
        <v>1618</v>
      </c>
      <c r="CO2041" s="18" t="s">
        <v>257</v>
      </c>
      <c r="CP2041" s="18" t="s">
        <v>257</v>
      </c>
      <c r="CQ2041" s="18" t="s">
        <v>257</v>
      </c>
      <c r="CR2041" s="18" t="s">
        <v>257</v>
      </c>
      <c r="CS2041" s="18" t="s">
        <v>257</v>
      </c>
      <c r="CT2041" s="18">
        <v>10</v>
      </c>
      <c r="CU2041" s="18" t="s">
        <v>533</v>
      </c>
      <c r="CV2041" s="18" t="s">
        <v>595</v>
      </c>
      <c r="CW2041" s="18" t="s">
        <v>595</v>
      </c>
      <c r="CX2041" s="18" t="s">
        <v>2408</v>
      </c>
      <c r="CY2041" s="18"/>
      <c r="CZ2041" s="18"/>
      <c r="DA2041" s="18"/>
      <c r="DB2041" s="18"/>
      <c r="DC2041" s="18"/>
      <c r="DD2041" s="18"/>
      <c r="DE2041" s="18"/>
      <c r="DF2041" s="18"/>
      <c r="DG2041" s="18"/>
      <c r="DH2041" s="18"/>
      <c r="DI2041" s="18"/>
      <c r="DJ2041" s="18"/>
      <c r="DK2041" s="18"/>
      <c r="DL2041" s="18"/>
      <c r="DM2041" s="18"/>
      <c r="DN2041" s="18"/>
      <c r="DO2041" s="56"/>
      <c r="DP2041" s="56"/>
      <c r="DQ2041" s="56"/>
      <c r="DR2041" s="56"/>
      <c r="DS2041" s="56"/>
      <c r="DT2041" s="56"/>
      <c r="DU2041" s="56"/>
      <c r="DV2041" s="56"/>
      <c r="DW2041" s="56"/>
      <c r="DX2041" s="56"/>
      <c r="DY2041" s="56"/>
      <c r="DZ2041" s="56"/>
      <c r="EA2041" s="56"/>
      <c r="EB2041" s="56"/>
      <c r="EC2041" s="56"/>
      <c r="ED2041" s="56"/>
      <c r="EE2041" s="56"/>
      <c r="EF2041" s="56"/>
      <c r="EG2041" s="56"/>
      <c r="EH2041" s="18"/>
      <c r="EI2041" s="18">
        <f t="array" ref="EI2041">IF(SUMPRODUCT(--(DO2041:DS2041&lt;&gt;""))=0, 0,1)</f>
        <v>0</v>
      </c>
      <c r="EJ2041" s="18">
        <f t="array" ref="EJ2041">IF(SUMPRODUCT(--(DT2041:EG2041&lt;&gt;""))=0, 0,1)</f>
        <v>0</v>
      </c>
      <c r="EK2041" s="18" cm="1">
        <f t="array" ref="EK2041">IF(SUMPRODUCT(--(EC2041:EG2041&lt;&gt;""))=0, 0,1)</f>
        <v>0</v>
      </c>
      <c r="EL2041" s="18">
        <f t="array" ref="EL2041">IF(SUMPRODUCT(--(EE2041:EG2041&lt;&gt;""))=0, 0,1)</f>
        <v>0</v>
      </c>
      <c r="EM2041" s="18">
        <f t="shared" si="424"/>
        <v>0</v>
      </c>
      <c r="EN2041" s="18" t="str">
        <f t="shared" si="425"/>
        <v>NA</v>
      </c>
      <c r="EO2041" s="18" t="str">
        <f t="shared" si="426"/>
        <v>NA</v>
      </c>
      <c r="EP2041" s="18" t="str">
        <f t="shared" si="427"/>
        <v>NA</v>
      </c>
      <c r="EQ2041" s="18" t="str">
        <f t="shared" si="422"/>
        <v>NA</v>
      </c>
      <c r="ER2041" s="18" t="s">
        <v>2083</v>
      </c>
      <c r="ES2041" s="59">
        <v>43958</v>
      </c>
      <c r="ET2041" s="18"/>
      <c r="EU2041" s="18"/>
    </row>
    <row r="2042" spans="1:151" s="1" customFormat="1" ht="15.75" customHeight="1" x14ac:dyDescent="0.2">
      <c r="A2042" s="5" t="s">
        <v>2022</v>
      </c>
      <c r="B2042" s="24" t="s">
        <v>2393</v>
      </c>
      <c r="C2042" s="56">
        <v>1</v>
      </c>
      <c r="D2042" s="18" t="s">
        <v>2777</v>
      </c>
      <c r="E2042" s="18" t="s">
        <v>2969</v>
      </c>
      <c r="F2042" s="18" t="s">
        <v>553</v>
      </c>
      <c r="G2042" s="18" t="s">
        <v>609</v>
      </c>
      <c r="H2042" s="18" t="s">
        <v>1027</v>
      </c>
      <c r="I2042" s="18" t="s">
        <v>552</v>
      </c>
      <c r="J2042" s="18" t="s">
        <v>667</v>
      </c>
      <c r="K2042" s="18" t="s">
        <v>257</v>
      </c>
      <c r="L2042" s="18" t="s">
        <v>595</v>
      </c>
      <c r="M2042" s="18" t="s">
        <v>253</v>
      </c>
      <c r="N2042" s="56">
        <v>113</v>
      </c>
      <c r="O2042" s="18" t="s">
        <v>2411</v>
      </c>
      <c r="P2042" s="18" t="s">
        <v>2397</v>
      </c>
      <c r="Q2042" s="18" t="s">
        <v>2398</v>
      </c>
      <c r="R2042" s="18" t="s">
        <v>2399</v>
      </c>
      <c r="S2042" s="18" t="s">
        <v>2400</v>
      </c>
      <c r="T2042" s="18" t="s">
        <v>2401</v>
      </c>
      <c r="U2042" s="26" t="s">
        <v>257</v>
      </c>
      <c r="V2042" s="26" t="s">
        <v>257</v>
      </c>
      <c r="W2042" s="26" t="s">
        <v>257</v>
      </c>
      <c r="X2042" s="18" t="s">
        <v>2402</v>
      </c>
      <c r="Y2042" s="18">
        <v>4.5</v>
      </c>
      <c r="Z2042" s="18" t="s">
        <v>2202</v>
      </c>
      <c r="AA2042" s="18" t="s">
        <v>257</v>
      </c>
      <c r="AB2042" s="57">
        <f t="shared" si="423"/>
        <v>4.5</v>
      </c>
      <c r="AC2042" s="18" t="s">
        <v>479</v>
      </c>
      <c r="AD2042" s="18">
        <v>6657</v>
      </c>
      <c r="AE2042" s="18" t="s">
        <v>522</v>
      </c>
      <c r="AF2042" s="18">
        <v>2.7</v>
      </c>
      <c r="AG2042" s="18">
        <v>6.3</v>
      </c>
      <c r="AH2042" s="18" t="s">
        <v>557</v>
      </c>
      <c r="AI2042" s="18">
        <v>264</v>
      </c>
      <c r="AJ2042" s="18" t="s">
        <v>522</v>
      </c>
      <c r="AK2042" s="18">
        <v>264</v>
      </c>
      <c r="AL2042" s="18" t="s">
        <v>2404</v>
      </c>
      <c r="AM2042" s="18" t="s">
        <v>302</v>
      </c>
      <c r="AN2042" s="18">
        <v>3.7647059999999999</v>
      </c>
      <c r="AO2042" s="18" t="s">
        <v>2405</v>
      </c>
      <c r="AP2042" s="18" t="s">
        <v>479</v>
      </c>
      <c r="AQ2042" s="18">
        <v>20</v>
      </c>
      <c r="AR2042" s="18" t="s">
        <v>672</v>
      </c>
      <c r="AS2042" s="18">
        <v>3.4823529999999998</v>
      </c>
      <c r="AT2042" s="18">
        <v>4.0588240000000004</v>
      </c>
      <c r="AU2042" s="18">
        <v>0.28235300000000002</v>
      </c>
      <c r="AV2042" s="18">
        <v>0.29411799999999999</v>
      </c>
      <c r="AW2042" s="18" t="s">
        <v>557</v>
      </c>
      <c r="AX2042" s="18">
        <v>10</v>
      </c>
      <c r="AY2042" s="18" t="s">
        <v>533</v>
      </c>
      <c r="AZ2042" s="18" t="s">
        <v>595</v>
      </c>
      <c r="BA2042" s="18" t="s">
        <v>595</v>
      </c>
      <c r="BB2042" s="18" t="s">
        <v>2406</v>
      </c>
      <c r="BC2042" s="18" t="s">
        <v>1869</v>
      </c>
      <c r="BD2042" s="18">
        <v>0</v>
      </c>
      <c r="BE2042" s="18" t="s">
        <v>2368</v>
      </c>
      <c r="BF2042" s="18" t="s">
        <v>479</v>
      </c>
      <c r="BG2042" s="18">
        <v>20</v>
      </c>
      <c r="BH2042" s="18" t="s">
        <v>672</v>
      </c>
      <c r="BI2042" s="18" t="s">
        <v>595</v>
      </c>
      <c r="BJ2042" s="18" t="s">
        <v>595</v>
      </c>
      <c r="BK2042" s="18" t="s">
        <v>595</v>
      </c>
      <c r="BL2042" s="18" t="s">
        <v>595</v>
      </c>
      <c r="BM2042" s="18" t="s">
        <v>595</v>
      </c>
      <c r="BN2042" s="18">
        <v>10</v>
      </c>
      <c r="BO2042" s="18" t="s">
        <v>533</v>
      </c>
      <c r="BP2042" s="18" t="s">
        <v>595</v>
      </c>
      <c r="BQ2042" s="18" t="s">
        <v>595</v>
      </c>
      <c r="BR2042" s="18" t="s">
        <v>2305</v>
      </c>
      <c r="BS2042" s="18" t="s">
        <v>1907</v>
      </c>
      <c r="BT2042" s="18">
        <v>20</v>
      </c>
      <c r="BU2042" s="18" t="s">
        <v>2368</v>
      </c>
      <c r="BV2042" s="18" t="s">
        <v>479</v>
      </c>
      <c r="BW2042" s="18">
        <v>20</v>
      </c>
      <c r="BX2042" s="18" t="s">
        <v>672</v>
      </c>
      <c r="BY2042" s="18" t="s">
        <v>595</v>
      </c>
      <c r="BZ2042" s="18" t="s">
        <v>595</v>
      </c>
      <c r="CA2042" s="18" t="s">
        <v>595</v>
      </c>
      <c r="CB2042" s="18" t="s">
        <v>595</v>
      </c>
      <c r="CC2042" s="18" t="s">
        <v>595</v>
      </c>
      <c r="CD2042" s="18">
        <v>10</v>
      </c>
      <c r="CE2042" s="18" t="s">
        <v>533</v>
      </c>
      <c r="CF2042" s="18" t="s">
        <v>595</v>
      </c>
      <c r="CG2042" s="18" t="s">
        <v>595</v>
      </c>
      <c r="CH2042" s="18" t="s">
        <v>2305</v>
      </c>
      <c r="CI2042" s="18" t="s">
        <v>255</v>
      </c>
      <c r="CJ2042" s="18">
        <v>0</v>
      </c>
      <c r="CK2042" s="18" t="s">
        <v>2407</v>
      </c>
      <c r="CL2042" s="18" t="s">
        <v>475</v>
      </c>
      <c r="CM2042" s="18">
        <v>2</v>
      </c>
      <c r="CN2042" s="18" t="s">
        <v>1618</v>
      </c>
      <c r="CO2042" s="18" t="s">
        <v>257</v>
      </c>
      <c r="CP2042" s="18" t="s">
        <v>257</v>
      </c>
      <c r="CQ2042" s="18" t="s">
        <v>257</v>
      </c>
      <c r="CR2042" s="18" t="s">
        <v>257</v>
      </c>
      <c r="CS2042" s="18" t="s">
        <v>257</v>
      </c>
      <c r="CT2042" s="18">
        <v>10</v>
      </c>
      <c r="CU2042" s="18" t="s">
        <v>533</v>
      </c>
      <c r="CV2042" s="18" t="s">
        <v>595</v>
      </c>
      <c r="CW2042" s="18" t="s">
        <v>595</v>
      </c>
      <c r="CX2042" s="18" t="s">
        <v>2408</v>
      </c>
      <c r="CY2042" s="18"/>
      <c r="CZ2042" s="18"/>
      <c r="DA2042" s="18"/>
      <c r="DB2042" s="18"/>
      <c r="DC2042" s="18"/>
      <c r="DD2042" s="18"/>
      <c r="DE2042" s="18"/>
      <c r="DF2042" s="18"/>
      <c r="DG2042" s="18"/>
      <c r="DH2042" s="18"/>
      <c r="DI2042" s="18"/>
      <c r="DJ2042" s="18"/>
      <c r="DK2042" s="18"/>
      <c r="DL2042" s="18"/>
      <c r="DM2042" s="18"/>
      <c r="DN2042" s="18"/>
      <c r="DO2042" s="56"/>
      <c r="DP2042" s="56"/>
      <c r="DQ2042" s="56"/>
      <c r="DR2042" s="56"/>
      <c r="DS2042" s="56"/>
      <c r="DT2042" s="56"/>
      <c r="DU2042" s="56"/>
      <c r="DV2042" s="56"/>
      <c r="DW2042" s="56"/>
      <c r="DX2042" s="56"/>
      <c r="DY2042" s="56"/>
      <c r="DZ2042" s="56"/>
      <c r="EA2042" s="56"/>
      <c r="EB2042" s="56"/>
      <c r="EC2042" s="56"/>
      <c r="ED2042" s="56"/>
      <c r="EE2042" s="56"/>
      <c r="EF2042" s="56"/>
      <c r="EG2042" s="56"/>
      <c r="EH2042" s="18" t="s">
        <v>2412</v>
      </c>
      <c r="EI2042" s="18">
        <f t="array" ref="EI2042">IF(SUMPRODUCT(--(DO2042:DS2042&lt;&gt;""))=0, 0,1)</f>
        <v>0</v>
      </c>
      <c r="EJ2042" s="18">
        <f t="array" ref="EJ2042">IF(SUMPRODUCT(--(DT2042:EG2042&lt;&gt;""))=0, 0,1)</f>
        <v>0</v>
      </c>
      <c r="EK2042" s="18" cm="1">
        <f t="array" ref="EK2042">IF(SUMPRODUCT(--(EC2042:EG2042&lt;&gt;""))=0, 0,1)</f>
        <v>0</v>
      </c>
      <c r="EL2042" s="18">
        <f t="array" ref="EL2042">IF(SUMPRODUCT(--(EE2042:EG2042&lt;&gt;""))=0, 0,1)</f>
        <v>0</v>
      </c>
      <c r="EM2042" s="18">
        <f t="shared" si="424"/>
        <v>0</v>
      </c>
      <c r="EN2042" s="18" t="str">
        <f t="shared" si="425"/>
        <v>NA</v>
      </c>
      <c r="EO2042" s="18" t="str">
        <f t="shared" si="426"/>
        <v>NA</v>
      </c>
      <c r="EP2042" s="18" t="str">
        <f t="shared" si="427"/>
        <v>NA</v>
      </c>
      <c r="EQ2042" s="18" t="str">
        <f t="shared" si="422"/>
        <v>NA</v>
      </c>
      <c r="ER2042" s="18" t="s">
        <v>2083</v>
      </c>
      <c r="ES2042" s="59">
        <v>43958</v>
      </c>
      <c r="ET2042" s="18"/>
      <c r="EU2042" s="18"/>
    </row>
    <row r="2043" spans="1:151" s="1" customFormat="1" ht="15.75" customHeight="1" x14ac:dyDescent="0.2">
      <c r="A2043" s="5" t="s">
        <v>2022</v>
      </c>
      <c r="B2043" s="24" t="s">
        <v>2393</v>
      </c>
      <c r="C2043" s="56">
        <v>2</v>
      </c>
      <c r="D2043" s="18" t="s">
        <v>2778</v>
      </c>
      <c r="E2043" s="18" t="s">
        <v>2969</v>
      </c>
      <c r="F2043" s="18" t="s">
        <v>553</v>
      </c>
      <c r="G2043" s="18" t="s">
        <v>575</v>
      </c>
      <c r="H2043" s="18" t="s">
        <v>2394</v>
      </c>
      <c r="I2043" s="18" t="s">
        <v>552</v>
      </c>
      <c r="J2043" s="18" t="s">
        <v>2395</v>
      </c>
      <c r="K2043" s="18" t="s">
        <v>257</v>
      </c>
      <c r="L2043" s="18" t="s">
        <v>595</v>
      </c>
      <c r="M2043" s="18" t="s">
        <v>253</v>
      </c>
      <c r="N2043" s="56">
        <v>113</v>
      </c>
      <c r="O2043" s="18" t="s">
        <v>2411</v>
      </c>
      <c r="P2043" s="18" t="s">
        <v>2397</v>
      </c>
      <c r="Q2043" s="18" t="s">
        <v>2398</v>
      </c>
      <c r="R2043" s="18" t="s">
        <v>2399</v>
      </c>
      <c r="S2043" s="18" t="s">
        <v>2400</v>
      </c>
      <c r="T2043" s="18" t="s">
        <v>2401</v>
      </c>
      <c r="U2043" s="26" t="s">
        <v>257</v>
      </c>
      <c r="V2043" s="26" t="s">
        <v>257</v>
      </c>
      <c r="W2043" s="26" t="s">
        <v>257</v>
      </c>
      <c r="X2043" s="18" t="s">
        <v>2402</v>
      </c>
      <c r="Y2043" s="18">
        <v>24.1</v>
      </c>
      <c r="Z2043" s="18" t="s">
        <v>2202</v>
      </c>
      <c r="AA2043" s="18" t="s">
        <v>257</v>
      </c>
      <c r="AB2043" s="57">
        <f t="shared" si="423"/>
        <v>24.1</v>
      </c>
      <c r="AC2043" s="18" t="s">
        <v>479</v>
      </c>
      <c r="AD2043" s="18">
        <v>6657</v>
      </c>
      <c r="AE2043" s="18" t="s">
        <v>522</v>
      </c>
      <c r="AF2043" s="18">
        <v>14.3</v>
      </c>
      <c r="AG2043" s="18">
        <v>33.9</v>
      </c>
      <c r="AH2043" s="18" t="s">
        <v>557</v>
      </c>
      <c r="AI2043" s="18">
        <v>264</v>
      </c>
      <c r="AJ2043" s="18" t="s">
        <v>522</v>
      </c>
      <c r="AK2043" s="18">
        <v>264</v>
      </c>
      <c r="AL2043" s="18" t="s">
        <v>2404</v>
      </c>
      <c r="AM2043" s="18" t="s">
        <v>302</v>
      </c>
      <c r="AN2043" s="18">
        <v>1.329412</v>
      </c>
      <c r="AO2043" s="18" t="s">
        <v>2405</v>
      </c>
      <c r="AP2043" s="18" t="s">
        <v>479</v>
      </c>
      <c r="AQ2043" s="18">
        <v>20</v>
      </c>
      <c r="AR2043" s="18" t="s">
        <v>672</v>
      </c>
      <c r="AS2043" s="18">
        <v>1.1882349999999999</v>
      </c>
      <c r="AT2043" s="18">
        <v>1.5058819999999999</v>
      </c>
      <c r="AU2043" s="18">
        <v>0.141177</v>
      </c>
      <c r="AV2043" s="18">
        <v>0.17646999999999999</v>
      </c>
      <c r="AW2043" s="18" t="s">
        <v>557</v>
      </c>
      <c r="AX2043" s="18">
        <v>10</v>
      </c>
      <c r="AY2043" s="18" t="s">
        <v>533</v>
      </c>
      <c r="AZ2043" s="18" t="s">
        <v>595</v>
      </c>
      <c r="BA2043" s="18" t="s">
        <v>595</v>
      </c>
      <c r="BB2043" s="18" t="s">
        <v>2406</v>
      </c>
      <c r="BC2043" s="18" t="s">
        <v>1869</v>
      </c>
      <c r="BD2043" s="18">
        <v>0</v>
      </c>
      <c r="BE2043" s="18" t="s">
        <v>2368</v>
      </c>
      <c r="BF2043" s="18" t="s">
        <v>479</v>
      </c>
      <c r="BG2043" s="18">
        <v>20</v>
      </c>
      <c r="BH2043" s="18" t="s">
        <v>672</v>
      </c>
      <c r="BI2043" s="18" t="s">
        <v>595</v>
      </c>
      <c r="BJ2043" s="18" t="s">
        <v>595</v>
      </c>
      <c r="BK2043" s="18" t="s">
        <v>595</v>
      </c>
      <c r="BL2043" s="18" t="s">
        <v>595</v>
      </c>
      <c r="BM2043" s="18" t="s">
        <v>595</v>
      </c>
      <c r="BN2043" s="18">
        <v>10</v>
      </c>
      <c r="BO2043" s="18" t="s">
        <v>533</v>
      </c>
      <c r="BP2043" s="18" t="s">
        <v>595</v>
      </c>
      <c r="BQ2043" s="18" t="s">
        <v>595</v>
      </c>
      <c r="BR2043" s="18" t="s">
        <v>2305</v>
      </c>
      <c r="BS2043" s="18" t="s">
        <v>1907</v>
      </c>
      <c r="BT2043" s="18">
        <v>45</v>
      </c>
      <c r="BU2043" s="18" t="s">
        <v>2368</v>
      </c>
      <c r="BV2043" s="18" t="s">
        <v>479</v>
      </c>
      <c r="BW2043" s="18">
        <v>20</v>
      </c>
      <c r="BX2043" s="18" t="s">
        <v>672</v>
      </c>
      <c r="BY2043" s="18" t="s">
        <v>595</v>
      </c>
      <c r="BZ2043" s="18" t="s">
        <v>595</v>
      </c>
      <c r="CA2043" s="18" t="s">
        <v>595</v>
      </c>
      <c r="CB2043" s="18" t="s">
        <v>595</v>
      </c>
      <c r="CC2043" s="18" t="s">
        <v>595</v>
      </c>
      <c r="CD2043" s="18">
        <v>10</v>
      </c>
      <c r="CE2043" s="18" t="s">
        <v>533</v>
      </c>
      <c r="CF2043" s="18" t="s">
        <v>595</v>
      </c>
      <c r="CG2043" s="18" t="s">
        <v>595</v>
      </c>
      <c r="CH2043" s="18" t="s">
        <v>2305</v>
      </c>
      <c r="CI2043" s="18" t="s">
        <v>255</v>
      </c>
      <c r="CJ2043" s="18">
        <v>0</v>
      </c>
      <c r="CK2043" s="18" t="s">
        <v>2407</v>
      </c>
      <c r="CL2043" s="18" t="s">
        <v>475</v>
      </c>
      <c r="CM2043" s="18">
        <v>2</v>
      </c>
      <c r="CN2043" s="18" t="s">
        <v>1618</v>
      </c>
      <c r="CO2043" s="18" t="s">
        <v>257</v>
      </c>
      <c r="CP2043" s="18" t="s">
        <v>257</v>
      </c>
      <c r="CQ2043" s="18" t="s">
        <v>257</v>
      </c>
      <c r="CR2043" s="18" t="s">
        <v>257</v>
      </c>
      <c r="CS2043" s="18" t="s">
        <v>257</v>
      </c>
      <c r="CT2043" s="18">
        <v>10</v>
      </c>
      <c r="CU2043" s="18" t="s">
        <v>533</v>
      </c>
      <c r="CV2043" s="18" t="s">
        <v>595</v>
      </c>
      <c r="CW2043" s="18" t="s">
        <v>595</v>
      </c>
      <c r="CX2043" s="18" t="s">
        <v>2408</v>
      </c>
      <c r="CY2043" s="18"/>
      <c r="CZ2043" s="18"/>
      <c r="DA2043" s="18"/>
      <c r="DB2043" s="18"/>
      <c r="DC2043" s="18"/>
      <c r="DD2043" s="18"/>
      <c r="DE2043" s="18"/>
      <c r="DF2043" s="18"/>
      <c r="DG2043" s="18"/>
      <c r="DH2043" s="18"/>
      <c r="DI2043" s="18"/>
      <c r="DJ2043" s="18"/>
      <c r="DK2043" s="18"/>
      <c r="DL2043" s="18"/>
      <c r="DM2043" s="18"/>
      <c r="DN2043" s="18"/>
      <c r="DO2043" s="56"/>
      <c r="DP2043" s="56"/>
      <c r="DQ2043" s="56"/>
      <c r="DR2043" s="56"/>
      <c r="DS2043" s="56"/>
      <c r="DT2043" s="56"/>
      <c r="DU2043" s="56"/>
      <c r="DV2043" s="56"/>
      <c r="DW2043" s="56"/>
      <c r="DX2043" s="56"/>
      <c r="DY2043" s="56"/>
      <c r="DZ2043" s="56"/>
      <c r="EA2043" s="56"/>
      <c r="EB2043" s="56"/>
      <c r="EC2043" s="56"/>
      <c r="ED2043" s="56"/>
      <c r="EE2043" s="56"/>
      <c r="EF2043" s="56"/>
      <c r="EG2043" s="56"/>
      <c r="EH2043" s="18"/>
      <c r="EI2043" s="18">
        <f t="array" ref="EI2043">IF(SUMPRODUCT(--(DO2043:DS2043&lt;&gt;""))=0, 0,1)</f>
        <v>0</v>
      </c>
      <c r="EJ2043" s="18">
        <f t="array" ref="EJ2043">IF(SUMPRODUCT(--(DT2043:EG2043&lt;&gt;""))=0, 0,1)</f>
        <v>0</v>
      </c>
      <c r="EK2043" s="18" cm="1">
        <f t="array" ref="EK2043">IF(SUMPRODUCT(--(EC2043:EG2043&lt;&gt;""))=0, 0,1)</f>
        <v>0</v>
      </c>
      <c r="EL2043" s="18">
        <f t="array" ref="EL2043">IF(SUMPRODUCT(--(EE2043:EG2043&lt;&gt;""))=0, 0,1)</f>
        <v>0</v>
      </c>
      <c r="EM2043" s="18">
        <f t="shared" si="424"/>
        <v>0</v>
      </c>
      <c r="EN2043" s="18" t="str">
        <f t="shared" si="425"/>
        <v>NA</v>
      </c>
      <c r="EO2043" s="18" t="str">
        <f t="shared" si="426"/>
        <v>NA</v>
      </c>
      <c r="EP2043" s="18" t="str">
        <f t="shared" si="427"/>
        <v>NA</v>
      </c>
      <c r="EQ2043" s="18" t="str">
        <f t="shared" si="422"/>
        <v>NA</v>
      </c>
      <c r="ER2043" s="18" t="s">
        <v>2083</v>
      </c>
      <c r="ES2043" s="59">
        <v>43958</v>
      </c>
      <c r="ET2043" s="18"/>
      <c r="EU2043" s="18"/>
    </row>
    <row r="2044" spans="1:151" s="1" customFormat="1" ht="15.75" customHeight="1" x14ac:dyDescent="0.2">
      <c r="A2044" s="5" t="s">
        <v>2022</v>
      </c>
      <c r="B2044" s="24" t="s">
        <v>2393</v>
      </c>
      <c r="C2044" s="56">
        <v>2</v>
      </c>
      <c r="D2044" s="18" t="s">
        <v>2779</v>
      </c>
      <c r="E2044" s="18" t="s">
        <v>2969</v>
      </c>
      <c r="F2044" s="18" t="s">
        <v>553</v>
      </c>
      <c r="G2044" s="18" t="s">
        <v>575</v>
      </c>
      <c r="H2044" s="18" t="s">
        <v>2394</v>
      </c>
      <c r="I2044" s="18" t="s">
        <v>552</v>
      </c>
      <c r="J2044" s="18" t="s">
        <v>2395</v>
      </c>
      <c r="K2044" s="18" t="s">
        <v>257</v>
      </c>
      <c r="L2044" s="18" t="s">
        <v>595</v>
      </c>
      <c r="M2044" s="18" t="s">
        <v>253</v>
      </c>
      <c r="N2044" s="56">
        <v>113</v>
      </c>
      <c r="O2044" s="18" t="s">
        <v>2411</v>
      </c>
      <c r="P2044" s="18" t="s">
        <v>2397</v>
      </c>
      <c r="Q2044" s="18" t="s">
        <v>2398</v>
      </c>
      <c r="R2044" s="18" t="s">
        <v>2399</v>
      </c>
      <c r="S2044" s="18" t="s">
        <v>2400</v>
      </c>
      <c r="T2044" s="18" t="s">
        <v>2401</v>
      </c>
      <c r="U2044" s="26" t="s">
        <v>257</v>
      </c>
      <c r="V2044" s="26" t="s">
        <v>257</v>
      </c>
      <c r="W2044" s="26" t="s">
        <v>257</v>
      </c>
      <c r="X2044" s="18" t="s">
        <v>2402</v>
      </c>
      <c r="Y2044" s="18">
        <v>10.199999999999999</v>
      </c>
      <c r="Z2044" s="18" t="s">
        <v>2202</v>
      </c>
      <c r="AA2044" s="18" t="s">
        <v>257</v>
      </c>
      <c r="AB2044" s="57">
        <f t="shared" si="423"/>
        <v>10.199999999999999</v>
      </c>
      <c r="AC2044" s="18" t="s">
        <v>479</v>
      </c>
      <c r="AD2044" s="18">
        <v>6657</v>
      </c>
      <c r="AE2044" s="18" t="s">
        <v>522</v>
      </c>
      <c r="AF2044" s="18">
        <v>7.4</v>
      </c>
      <c r="AG2044" s="18">
        <v>13</v>
      </c>
      <c r="AH2044" s="18" t="s">
        <v>557</v>
      </c>
      <c r="AI2044" s="18">
        <v>264</v>
      </c>
      <c r="AJ2044" s="18" t="s">
        <v>522</v>
      </c>
      <c r="AK2044" s="18">
        <v>264</v>
      </c>
      <c r="AL2044" s="18" t="s">
        <v>2404</v>
      </c>
      <c r="AM2044" s="18" t="s">
        <v>302</v>
      </c>
      <c r="AN2044" s="18">
        <v>1.105882</v>
      </c>
      <c r="AO2044" s="18" t="s">
        <v>2405</v>
      </c>
      <c r="AP2044" s="18" t="s">
        <v>479</v>
      </c>
      <c r="AQ2044" s="18">
        <v>20</v>
      </c>
      <c r="AR2044" s="18" t="s">
        <v>672</v>
      </c>
      <c r="AS2044" s="18">
        <v>1.011765</v>
      </c>
      <c r="AT2044" s="18">
        <v>1.2</v>
      </c>
      <c r="AU2044" s="18">
        <v>9.4117000000000006E-2</v>
      </c>
      <c r="AV2044" s="18">
        <v>9.4117999999999993E-2</v>
      </c>
      <c r="AW2044" s="18" t="s">
        <v>557</v>
      </c>
      <c r="AX2044" s="18">
        <v>10</v>
      </c>
      <c r="AY2044" s="18" t="s">
        <v>533</v>
      </c>
      <c r="AZ2044" s="18" t="s">
        <v>595</v>
      </c>
      <c r="BA2044" s="18" t="s">
        <v>595</v>
      </c>
      <c r="BB2044" s="18" t="s">
        <v>2406</v>
      </c>
      <c r="BC2044" s="18" t="s">
        <v>1869</v>
      </c>
      <c r="BD2044" s="18">
        <v>0</v>
      </c>
      <c r="BE2044" s="18" t="s">
        <v>2368</v>
      </c>
      <c r="BF2044" s="18" t="s">
        <v>479</v>
      </c>
      <c r="BG2044" s="18">
        <v>20</v>
      </c>
      <c r="BH2044" s="18" t="s">
        <v>672</v>
      </c>
      <c r="BI2044" s="18" t="s">
        <v>595</v>
      </c>
      <c r="BJ2044" s="18" t="s">
        <v>595</v>
      </c>
      <c r="BK2044" s="18" t="s">
        <v>595</v>
      </c>
      <c r="BL2044" s="18" t="s">
        <v>595</v>
      </c>
      <c r="BM2044" s="18" t="s">
        <v>595</v>
      </c>
      <c r="BN2044" s="18">
        <v>10</v>
      </c>
      <c r="BO2044" s="18" t="s">
        <v>533</v>
      </c>
      <c r="BP2044" s="18" t="s">
        <v>595</v>
      </c>
      <c r="BQ2044" s="18" t="s">
        <v>595</v>
      </c>
      <c r="BR2044" s="18" t="s">
        <v>2305</v>
      </c>
      <c r="BS2044" s="18" t="s">
        <v>1907</v>
      </c>
      <c r="BT2044" s="18">
        <v>100</v>
      </c>
      <c r="BU2044" s="18" t="s">
        <v>2368</v>
      </c>
      <c r="BV2044" s="18" t="s">
        <v>479</v>
      </c>
      <c r="BW2044" s="18">
        <v>20</v>
      </c>
      <c r="BX2044" s="18" t="s">
        <v>672</v>
      </c>
      <c r="BY2044" s="18" t="s">
        <v>595</v>
      </c>
      <c r="BZ2044" s="18" t="s">
        <v>595</v>
      </c>
      <c r="CA2044" s="18" t="s">
        <v>595</v>
      </c>
      <c r="CB2044" s="18" t="s">
        <v>595</v>
      </c>
      <c r="CC2044" s="18" t="s">
        <v>595</v>
      </c>
      <c r="CD2044" s="18">
        <v>10</v>
      </c>
      <c r="CE2044" s="18" t="s">
        <v>533</v>
      </c>
      <c r="CF2044" s="18" t="s">
        <v>595</v>
      </c>
      <c r="CG2044" s="18" t="s">
        <v>595</v>
      </c>
      <c r="CH2044" s="18" t="s">
        <v>2305</v>
      </c>
      <c r="CI2044" s="18" t="s">
        <v>255</v>
      </c>
      <c r="CJ2044" s="18">
        <v>0</v>
      </c>
      <c r="CK2044" s="18" t="s">
        <v>2407</v>
      </c>
      <c r="CL2044" s="18" t="s">
        <v>475</v>
      </c>
      <c r="CM2044" s="18">
        <v>2</v>
      </c>
      <c r="CN2044" s="18" t="s">
        <v>1618</v>
      </c>
      <c r="CO2044" s="18" t="s">
        <v>257</v>
      </c>
      <c r="CP2044" s="18" t="s">
        <v>257</v>
      </c>
      <c r="CQ2044" s="18" t="s">
        <v>257</v>
      </c>
      <c r="CR2044" s="18" t="s">
        <v>257</v>
      </c>
      <c r="CS2044" s="18" t="s">
        <v>257</v>
      </c>
      <c r="CT2044" s="18">
        <v>10</v>
      </c>
      <c r="CU2044" s="18" t="s">
        <v>533</v>
      </c>
      <c r="CV2044" s="18" t="s">
        <v>595</v>
      </c>
      <c r="CW2044" s="18" t="s">
        <v>595</v>
      </c>
      <c r="CX2044" s="18" t="s">
        <v>2408</v>
      </c>
      <c r="CY2044" s="18"/>
      <c r="CZ2044" s="18"/>
      <c r="DA2044" s="18"/>
      <c r="DB2044" s="18"/>
      <c r="DC2044" s="18"/>
      <c r="DD2044" s="18"/>
      <c r="DE2044" s="18"/>
      <c r="DF2044" s="18"/>
      <c r="DG2044" s="18"/>
      <c r="DH2044" s="18"/>
      <c r="DI2044" s="18"/>
      <c r="DJ2044" s="18"/>
      <c r="DK2044" s="18"/>
      <c r="DL2044" s="18"/>
      <c r="DM2044" s="18"/>
      <c r="DN2044" s="18"/>
      <c r="DO2044" s="56"/>
      <c r="DP2044" s="56"/>
      <c r="DQ2044" s="56"/>
      <c r="DR2044" s="56"/>
      <c r="DS2044" s="56"/>
      <c r="DT2044" s="56"/>
      <c r="DU2044" s="56"/>
      <c r="DV2044" s="56"/>
      <c r="DW2044" s="56"/>
      <c r="DX2044" s="56"/>
      <c r="DY2044" s="56"/>
      <c r="DZ2044" s="56"/>
      <c r="EA2044" s="56"/>
      <c r="EB2044" s="56"/>
      <c r="EC2044" s="56"/>
      <c r="ED2044" s="56"/>
      <c r="EE2044" s="56"/>
      <c r="EF2044" s="56"/>
      <c r="EG2044" s="56"/>
      <c r="EH2044" s="18"/>
      <c r="EI2044" s="18">
        <f t="array" ref="EI2044">IF(SUMPRODUCT(--(DO2044:DS2044&lt;&gt;""))=0, 0,1)</f>
        <v>0</v>
      </c>
      <c r="EJ2044" s="18">
        <f t="array" ref="EJ2044">IF(SUMPRODUCT(--(DT2044:EG2044&lt;&gt;""))=0, 0,1)</f>
        <v>0</v>
      </c>
      <c r="EK2044" s="18" cm="1">
        <f t="array" ref="EK2044">IF(SUMPRODUCT(--(EC2044:EG2044&lt;&gt;""))=0, 0,1)</f>
        <v>0</v>
      </c>
      <c r="EL2044" s="18">
        <f t="array" ref="EL2044">IF(SUMPRODUCT(--(EE2044:EG2044&lt;&gt;""))=0, 0,1)</f>
        <v>0</v>
      </c>
      <c r="EM2044" s="18">
        <f t="shared" si="424"/>
        <v>0</v>
      </c>
      <c r="EN2044" s="18" t="str">
        <f t="shared" si="425"/>
        <v>NA</v>
      </c>
      <c r="EO2044" s="18" t="str">
        <f t="shared" si="426"/>
        <v>NA</v>
      </c>
      <c r="EP2044" s="18" t="str">
        <f t="shared" si="427"/>
        <v>NA</v>
      </c>
      <c r="EQ2044" s="18" t="str">
        <f t="shared" si="422"/>
        <v>NA</v>
      </c>
      <c r="ER2044" s="18" t="s">
        <v>2083</v>
      </c>
      <c r="ES2044" s="59">
        <v>43958</v>
      </c>
      <c r="ET2044" s="18"/>
      <c r="EU2044" s="18"/>
    </row>
    <row r="2045" spans="1:151" s="1" customFormat="1" ht="15.75" customHeight="1" x14ac:dyDescent="0.2">
      <c r="A2045" s="5" t="s">
        <v>2022</v>
      </c>
      <c r="B2045" s="24" t="s">
        <v>2393</v>
      </c>
      <c r="C2045" s="56">
        <v>2</v>
      </c>
      <c r="D2045" s="18" t="s">
        <v>2780</v>
      </c>
      <c r="E2045" s="18" t="s">
        <v>2969</v>
      </c>
      <c r="F2045" s="18" t="s">
        <v>553</v>
      </c>
      <c r="G2045" s="18" t="s">
        <v>575</v>
      </c>
      <c r="H2045" s="18" t="s">
        <v>2394</v>
      </c>
      <c r="I2045" s="18" t="s">
        <v>552</v>
      </c>
      <c r="J2045" s="18" t="s">
        <v>2395</v>
      </c>
      <c r="K2045" s="18" t="s">
        <v>257</v>
      </c>
      <c r="L2045" s="18" t="s">
        <v>595</v>
      </c>
      <c r="M2045" s="18" t="s">
        <v>253</v>
      </c>
      <c r="N2045" s="56">
        <v>113</v>
      </c>
      <c r="O2045" s="18" t="s">
        <v>2411</v>
      </c>
      <c r="P2045" s="18" t="s">
        <v>2397</v>
      </c>
      <c r="Q2045" s="18" t="s">
        <v>2398</v>
      </c>
      <c r="R2045" s="18" t="s">
        <v>2399</v>
      </c>
      <c r="S2045" s="18" t="s">
        <v>2400</v>
      </c>
      <c r="T2045" s="18" t="s">
        <v>2401</v>
      </c>
      <c r="U2045" s="26" t="s">
        <v>257</v>
      </c>
      <c r="V2045" s="26" t="s">
        <v>257</v>
      </c>
      <c r="W2045" s="26" t="s">
        <v>257</v>
      </c>
      <c r="X2045" s="18" t="s">
        <v>2402</v>
      </c>
      <c r="Y2045" s="18">
        <v>6</v>
      </c>
      <c r="Z2045" s="18" t="s">
        <v>2202</v>
      </c>
      <c r="AA2045" s="18" t="s">
        <v>257</v>
      </c>
      <c r="AB2045" s="57">
        <f t="shared" si="423"/>
        <v>6</v>
      </c>
      <c r="AC2045" s="18" t="s">
        <v>479</v>
      </c>
      <c r="AD2045" s="18">
        <v>6657</v>
      </c>
      <c r="AE2045" s="18" t="s">
        <v>522</v>
      </c>
      <c r="AF2045" s="18">
        <v>4.5999999999999996</v>
      </c>
      <c r="AG2045" s="18">
        <v>7.4</v>
      </c>
      <c r="AH2045" s="18" t="s">
        <v>557</v>
      </c>
      <c r="AI2045" s="18">
        <v>264</v>
      </c>
      <c r="AJ2045" s="18" t="s">
        <v>522</v>
      </c>
      <c r="AK2045" s="18">
        <v>264</v>
      </c>
      <c r="AL2045" s="18" t="s">
        <v>2404</v>
      </c>
      <c r="AM2045" s="18" t="s">
        <v>302</v>
      </c>
      <c r="AN2045" s="18">
        <v>2.623529</v>
      </c>
      <c r="AO2045" s="18" t="s">
        <v>2405</v>
      </c>
      <c r="AP2045" s="18" t="s">
        <v>479</v>
      </c>
      <c r="AQ2045" s="18">
        <v>20</v>
      </c>
      <c r="AR2045" s="18" t="s">
        <v>672</v>
      </c>
      <c r="AS2045" s="18">
        <v>2.364706</v>
      </c>
      <c r="AT2045" s="18">
        <v>2.9176470000000001</v>
      </c>
      <c r="AU2045" s="18">
        <v>0.25882300000000003</v>
      </c>
      <c r="AV2045" s="18">
        <v>0.29411799999999999</v>
      </c>
      <c r="AW2045" s="18" t="s">
        <v>557</v>
      </c>
      <c r="AX2045" s="18">
        <v>10</v>
      </c>
      <c r="AY2045" s="18" t="s">
        <v>533</v>
      </c>
      <c r="AZ2045" s="18" t="s">
        <v>595</v>
      </c>
      <c r="BA2045" s="18" t="s">
        <v>595</v>
      </c>
      <c r="BB2045" s="18" t="s">
        <v>2406</v>
      </c>
      <c r="BC2045" s="18" t="s">
        <v>1869</v>
      </c>
      <c r="BD2045" s="18">
        <v>5</v>
      </c>
      <c r="BE2045" s="18" t="s">
        <v>2368</v>
      </c>
      <c r="BF2045" s="18" t="s">
        <v>479</v>
      </c>
      <c r="BG2045" s="18">
        <v>20</v>
      </c>
      <c r="BH2045" s="18" t="s">
        <v>672</v>
      </c>
      <c r="BI2045" s="18" t="s">
        <v>595</v>
      </c>
      <c r="BJ2045" s="18" t="s">
        <v>595</v>
      </c>
      <c r="BK2045" s="18" t="s">
        <v>595</v>
      </c>
      <c r="BL2045" s="18" t="s">
        <v>595</v>
      </c>
      <c r="BM2045" s="18" t="s">
        <v>595</v>
      </c>
      <c r="BN2045" s="18">
        <v>10</v>
      </c>
      <c r="BO2045" s="18" t="s">
        <v>533</v>
      </c>
      <c r="BP2045" s="18" t="s">
        <v>595</v>
      </c>
      <c r="BQ2045" s="18" t="s">
        <v>595</v>
      </c>
      <c r="BR2045" s="18" t="s">
        <v>2305</v>
      </c>
      <c r="BS2045" s="18" t="s">
        <v>1907</v>
      </c>
      <c r="BT2045" s="18">
        <v>10</v>
      </c>
      <c r="BU2045" s="18" t="s">
        <v>2368</v>
      </c>
      <c r="BV2045" s="18" t="s">
        <v>479</v>
      </c>
      <c r="BW2045" s="18">
        <v>20</v>
      </c>
      <c r="BX2045" s="18" t="s">
        <v>672</v>
      </c>
      <c r="BY2045" s="18" t="s">
        <v>595</v>
      </c>
      <c r="BZ2045" s="18" t="s">
        <v>595</v>
      </c>
      <c r="CA2045" s="18" t="s">
        <v>595</v>
      </c>
      <c r="CB2045" s="18" t="s">
        <v>595</v>
      </c>
      <c r="CC2045" s="18" t="s">
        <v>595</v>
      </c>
      <c r="CD2045" s="18">
        <v>10</v>
      </c>
      <c r="CE2045" s="18" t="s">
        <v>533</v>
      </c>
      <c r="CF2045" s="18" t="s">
        <v>595</v>
      </c>
      <c r="CG2045" s="18" t="s">
        <v>595</v>
      </c>
      <c r="CH2045" s="18" t="s">
        <v>2305</v>
      </c>
      <c r="CI2045" s="18" t="s">
        <v>255</v>
      </c>
      <c r="CJ2045" s="18">
        <v>0</v>
      </c>
      <c r="CK2045" s="18" t="s">
        <v>2407</v>
      </c>
      <c r="CL2045" s="18" t="s">
        <v>475</v>
      </c>
      <c r="CM2045" s="18">
        <v>2</v>
      </c>
      <c r="CN2045" s="18" t="s">
        <v>1618</v>
      </c>
      <c r="CO2045" s="18" t="s">
        <v>257</v>
      </c>
      <c r="CP2045" s="18" t="s">
        <v>257</v>
      </c>
      <c r="CQ2045" s="18" t="s">
        <v>257</v>
      </c>
      <c r="CR2045" s="18" t="s">
        <v>257</v>
      </c>
      <c r="CS2045" s="18" t="s">
        <v>257</v>
      </c>
      <c r="CT2045" s="18">
        <v>10</v>
      </c>
      <c r="CU2045" s="18" t="s">
        <v>533</v>
      </c>
      <c r="CV2045" s="18" t="s">
        <v>595</v>
      </c>
      <c r="CW2045" s="18" t="s">
        <v>595</v>
      </c>
      <c r="CX2045" s="18" t="s">
        <v>2408</v>
      </c>
      <c r="CY2045" s="18"/>
      <c r="CZ2045" s="18"/>
      <c r="DA2045" s="18"/>
      <c r="DB2045" s="18"/>
      <c r="DC2045" s="18"/>
      <c r="DD2045" s="18"/>
      <c r="DE2045" s="18"/>
      <c r="DF2045" s="18"/>
      <c r="DG2045" s="18"/>
      <c r="DH2045" s="18"/>
      <c r="DI2045" s="18"/>
      <c r="DJ2045" s="18"/>
      <c r="DK2045" s="18"/>
      <c r="DL2045" s="18"/>
      <c r="DM2045" s="18"/>
      <c r="DN2045" s="18"/>
      <c r="DO2045" s="56"/>
      <c r="DP2045" s="56"/>
      <c r="DQ2045" s="56"/>
      <c r="DR2045" s="56"/>
      <c r="DS2045" s="56"/>
      <c r="DT2045" s="56"/>
      <c r="DU2045" s="56"/>
      <c r="DV2045" s="56"/>
      <c r="DW2045" s="56"/>
      <c r="DX2045" s="56"/>
      <c r="DY2045" s="56"/>
      <c r="DZ2045" s="56"/>
      <c r="EA2045" s="56"/>
      <c r="EB2045" s="56"/>
      <c r="EC2045" s="56"/>
      <c r="ED2045" s="56"/>
      <c r="EE2045" s="56"/>
      <c r="EF2045" s="56"/>
      <c r="EG2045" s="56"/>
      <c r="EH2045" s="18"/>
      <c r="EI2045" s="18">
        <f t="array" ref="EI2045">IF(SUMPRODUCT(--(DO2045:DS2045&lt;&gt;""))=0, 0,1)</f>
        <v>0</v>
      </c>
      <c r="EJ2045" s="18">
        <f t="array" ref="EJ2045">IF(SUMPRODUCT(--(DT2045:EG2045&lt;&gt;""))=0, 0,1)</f>
        <v>0</v>
      </c>
      <c r="EK2045" s="18" cm="1">
        <f t="array" ref="EK2045">IF(SUMPRODUCT(--(EC2045:EG2045&lt;&gt;""))=0, 0,1)</f>
        <v>0</v>
      </c>
      <c r="EL2045" s="18">
        <f t="array" ref="EL2045">IF(SUMPRODUCT(--(EE2045:EG2045&lt;&gt;""))=0, 0,1)</f>
        <v>0</v>
      </c>
      <c r="EM2045" s="18">
        <f t="shared" si="424"/>
        <v>0</v>
      </c>
      <c r="EN2045" s="18" t="str">
        <f t="shared" si="425"/>
        <v>NA</v>
      </c>
      <c r="EO2045" s="18" t="str">
        <f t="shared" si="426"/>
        <v>NA</v>
      </c>
      <c r="EP2045" s="18" t="str">
        <f t="shared" si="427"/>
        <v>NA</v>
      </c>
      <c r="EQ2045" s="18" t="str">
        <f t="shared" si="422"/>
        <v>NA</v>
      </c>
      <c r="ER2045" s="18" t="s">
        <v>2083</v>
      </c>
      <c r="ES2045" s="59">
        <v>43958</v>
      </c>
      <c r="ET2045" s="18"/>
      <c r="EU2045" s="18"/>
    </row>
    <row r="2046" spans="1:151" s="1" customFormat="1" ht="15.75" customHeight="1" x14ac:dyDescent="0.2">
      <c r="A2046" s="5" t="s">
        <v>2022</v>
      </c>
      <c r="B2046" s="24" t="s">
        <v>2393</v>
      </c>
      <c r="C2046" s="56">
        <v>2</v>
      </c>
      <c r="D2046" s="18" t="s">
        <v>2781</v>
      </c>
      <c r="E2046" s="18" t="s">
        <v>2969</v>
      </c>
      <c r="F2046" s="18" t="s">
        <v>553</v>
      </c>
      <c r="G2046" s="18" t="s">
        <v>575</v>
      </c>
      <c r="H2046" s="18" t="s">
        <v>2394</v>
      </c>
      <c r="I2046" s="18" t="s">
        <v>552</v>
      </c>
      <c r="J2046" s="18" t="s">
        <v>2395</v>
      </c>
      <c r="K2046" s="18" t="s">
        <v>257</v>
      </c>
      <c r="L2046" s="18" t="s">
        <v>595</v>
      </c>
      <c r="M2046" s="18" t="s">
        <v>253</v>
      </c>
      <c r="N2046" s="56">
        <v>113</v>
      </c>
      <c r="O2046" s="18" t="s">
        <v>2411</v>
      </c>
      <c r="P2046" s="18" t="s">
        <v>2397</v>
      </c>
      <c r="Q2046" s="18" t="s">
        <v>2398</v>
      </c>
      <c r="R2046" s="18" t="s">
        <v>2399</v>
      </c>
      <c r="S2046" s="18" t="s">
        <v>2400</v>
      </c>
      <c r="T2046" s="18" t="s">
        <v>2401</v>
      </c>
      <c r="U2046" s="26" t="s">
        <v>257</v>
      </c>
      <c r="V2046" s="26" t="s">
        <v>257</v>
      </c>
      <c r="W2046" s="26" t="s">
        <v>257</v>
      </c>
      <c r="X2046" s="18" t="s">
        <v>2402</v>
      </c>
      <c r="Y2046" s="18">
        <v>6.1</v>
      </c>
      <c r="Z2046" s="18" t="s">
        <v>2202</v>
      </c>
      <c r="AA2046" s="18" t="s">
        <v>257</v>
      </c>
      <c r="AB2046" s="57">
        <f t="shared" si="423"/>
        <v>6.1</v>
      </c>
      <c r="AC2046" s="18" t="s">
        <v>479</v>
      </c>
      <c r="AD2046" s="18">
        <v>6657</v>
      </c>
      <c r="AE2046" s="18" t="s">
        <v>522</v>
      </c>
      <c r="AF2046" s="18">
        <v>4.5999999999999996</v>
      </c>
      <c r="AG2046" s="18">
        <v>7.6</v>
      </c>
      <c r="AH2046" s="18" t="s">
        <v>557</v>
      </c>
      <c r="AI2046" s="18">
        <v>264</v>
      </c>
      <c r="AJ2046" s="18" t="s">
        <v>522</v>
      </c>
      <c r="AK2046" s="18">
        <v>264</v>
      </c>
      <c r="AL2046" s="18" t="s">
        <v>2404</v>
      </c>
      <c r="AM2046" s="18" t="s">
        <v>302</v>
      </c>
      <c r="AN2046" s="18">
        <v>4.7882350000000002</v>
      </c>
      <c r="AO2046" s="18" t="s">
        <v>2405</v>
      </c>
      <c r="AP2046" s="18" t="s">
        <v>479</v>
      </c>
      <c r="AQ2046" s="18">
        <v>20</v>
      </c>
      <c r="AR2046" s="18" t="s">
        <v>672</v>
      </c>
      <c r="AS2046" s="18">
        <v>4.2117649999999998</v>
      </c>
      <c r="AT2046" s="18">
        <v>5.3764710000000004</v>
      </c>
      <c r="AU2046" s="18">
        <v>0.57647000000000004</v>
      </c>
      <c r="AV2046" s="18">
        <v>0.58823599999999998</v>
      </c>
      <c r="AW2046" s="18" t="s">
        <v>557</v>
      </c>
      <c r="AX2046" s="18">
        <v>10</v>
      </c>
      <c r="AY2046" s="18" t="s">
        <v>533</v>
      </c>
      <c r="AZ2046" s="18" t="s">
        <v>595</v>
      </c>
      <c r="BA2046" s="18" t="s">
        <v>595</v>
      </c>
      <c r="BB2046" s="18" t="s">
        <v>2406</v>
      </c>
      <c r="BC2046" s="18" t="s">
        <v>1869</v>
      </c>
      <c r="BD2046" s="18">
        <v>0</v>
      </c>
      <c r="BE2046" s="18" t="s">
        <v>2368</v>
      </c>
      <c r="BF2046" s="18" t="s">
        <v>479</v>
      </c>
      <c r="BG2046" s="18">
        <v>20</v>
      </c>
      <c r="BH2046" s="18" t="s">
        <v>672</v>
      </c>
      <c r="BI2046" s="18" t="s">
        <v>595</v>
      </c>
      <c r="BJ2046" s="18" t="s">
        <v>595</v>
      </c>
      <c r="BK2046" s="18" t="s">
        <v>595</v>
      </c>
      <c r="BL2046" s="18" t="s">
        <v>595</v>
      </c>
      <c r="BM2046" s="18" t="s">
        <v>595</v>
      </c>
      <c r="BN2046" s="18">
        <v>10</v>
      </c>
      <c r="BO2046" s="18" t="s">
        <v>533</v>
      </c>
      <c r="BP2046" s="18" t="s">
        <v>595</v>
      </c>
      <c r="BQ2046" s="18" t="s">
        <v>595</v>
      </c>
      <c r="BR2046" s="18" t="s">
        <v>2305</v>
      </c>
      <c r="BS2046" s="18" t="s">
        <v>1907</v>
      </c>
      <c r="BT2046" s="18">
        <v>0</v>
      </c>
      <c r="BU2046" s="18" t="s">
        <v>2368</v>
      </c>
      <c r="BV2046" s="18" t="s">
        <v>479</v>
      </c>
      <c r="BW2046" s="18">
        <v>20</v>
      </c>
      <c r="BX2046" s="18" t="s">
        <v>672</v>
      </c>
      <c r="BY2046" s="18" t="s">
        <v>595</v>
      </c>
      <c r="BZ2046" s="18" t="s">
        <v>595</v>
      </c>
      <c r="CA2046" s="18" t="s">
        <v>595</v>
      </c>
      <c r="CB2046" s="18" t="s">
        <v>595</v>
      </c>
      <c r="CC2046" s="18" t="s">
        <v>595</v>
      </c>
      <c r="CD2046" s="18">
        <v>10</v>
      </c>
      <c r="CE2046" s="18" t="s">
        <v>533</v>
      </c>
      <c r="CF2046" s="18" t="s">
        <v>595</v>
      </c>
      <c r="CG2046" s="18" t="s">
        <v>595</v>
      </c>
      <c r="CH2046" s="18" t="s">
        <v>2305</v>
      </c>
      <c r="CI2046" s="18" t="s">
        <v>255</v>
      </c>
      <c r="CJ2046" s="18">
        <v>1</v>
      </c>
      <c r="CK2046" s="18" t="s">
        <v>2407</v>
      </c>
      <c r="CL2046" s="18" t="s">
        <v>475</v>
      </c>
      <c r="CM2046" s="18">
        <v>2</v>
      </c>
      <c r="CN2046" s="18" t="s">
        <v>1618</v>
      </c>
      <c r="CO2046" s="18" t="s">
        <v>257</v>
      </c>
      <c r="CP2046" s="18" t="s">
        <v>257</v>
      </c>
      <c r="CQ2046" s="18" t="s">
        <v>257</v>
      </c>
      <c r="CR2046" s="18" t="s">
        <v>257</v>
      </c>
      <c r="CS2046" s="18" t="s">
        <v>257</v>
      </c>
      <c r="CT2046" s="18">
        <v>10</v>
      </c>
      <c r="CU2046" s="18" t="s">
        <v>533</v>
      </c>
      <c r="CV2046" s="18" t="s">
        <v>595</v>
      </c>
      <c r="CW2046" s="18" t="s">
        <v>595</v>
      </c>
      <c r="CX2046" s="18" t="s">
        <v>2408</v>
      </c>
      <c r="CY2046" s="18"/>
      <c r="CZ2046" s="18"/>
      <c r="DA2046" s="18"/>
      <c r="DB2046" s="18"/>
      <c r="DC2046" s="18"/>
      <c r="DD2046" s="18"/>
      <c r="DE2046" s="18"/>
      <c r="DF2046" s="18"/>
      <c r="DG2046" s="18"/>
      <c r="DH2046" s="18"/>
      <c r="DI2046" s="18"/>
      <c r="DJ2046" s="18"/>
      <c r="DK2046" s="18"/>
      <c r="DL2046" s="18"/>
      <c r="DM2046" s="18"/>
      <c r="DN2046" s="18"/>
      <c r="DO2046" s="56"/>
      <c r="DP2046" s="56"/>
      <c r="DQ2046" s="56"/>
      <c r="DR2046" s="56"/>
      <c r="DS2046" s="56"/>
      <c r="DT2046" s="56"/>
      <c r="DU2046" s="56"/>
      <c r="DV2046" s="56"/>
      <c r="DW2046" s="56"/>
      <c r="DX2046" s="56"/>
      <c r="DY2046" s="56"/>
      <c r="DZ2046" s="56"/>
      <c r="EA2046" s="56"/>
      <c r="EB2046" s="56"/>
      <c r="EC2046" s="56"/>
      <c r="ED2046" s="56"/>
      <c r="EE2046" s="56"/>
      <c r="EF2046" s="56"/>
      <c r="EG2046" s="56"/>
      <c r="EH2046" s="18"/>
      <c r="EI2046" s="18">
        <f t="array" ref="EI2046">IF(SUMPRODUCT(--(DO2046:DS2046&lt;&gt;""))=0, 0,1)</f>
        <v>0</v>
      </c>
      <c r="EJ2046" s="18">
        <f t="array" ref="EJ2046">IF(SUMPRODUCT(--(DT2046:EG2046&lt;&gt;""))=0, 0,1)</f>
        <v>0</v>
      </c>
      <c r="EK2046" s="18" cm="1">
        <f t="array" ref="EK2046">IF(SUMPRODUCT(--(EC2046:EG2046&lt;&gt;""))=0, 0,1)</f>
        <v>0</v>
      </c>
      <c r="EL2046" s="18">
        <f t="array" ref="EL2046">IF(SUMPRODUCT(--(EE2046:EG2046&lt;&gt;""))=0, 0,1)</f>
        <v>0</v>
      </c>
      <c r="EM2046" s="18">
        <f t="shared" si="424"/>
        <v>0</v>
      </c>
      <c r="EN2046" s="18" t="str">
        <f t="shared" si="425"/>
        <v>NA</v>
      </c>
      <c r="EO2046" s="18" t="str">
        <f t="shared" si="426"/>
        <v>NA</v>
      </c>
      <c r="EP2046" s="18" t="str">
        <f t="shared" si="427"/>
        <v>NA</v>
      </c>
      <c r="EQ2046" s="18" t="str">
        <f t="shared" si="422"/>
        <v>NA</v>
      </c>
      <c r="ER2046" s="18" t="s">
        <v>2083</v>
      </c>
      <c r="ES2046" s="59">
        <v>43958</v>
      </c>
      <c r="ET2046" s="18"/>
      <c r="EU2046" s="18"/>
    </row>
    <row r="2047" spans="1:151" s="1" customFormat="1" ht="15.75" customHeight="1" x14ac:dyDescent="0.2">
      <c r="A2047" s="5" t="s">
        <v>2022</v>
      </c>
      <c r="B2047" s="24" t="s">
        <v>2393</v>
      </c>
      <c r="C2047" s="56">
        <v>2</v>
      </c>
      <c r="D2047" s="18" t="s">
        <v>2782</v>
      </c>
      <c r="E2047" s="18" t="s">
        <v>2969</v>
      </c>
      <c r="F2047" s="18" t="s">
        <v>553</v>
      </c>
      <c r="G2047" s="18" t="s">
        <v>575</v>
      </c>
      <c r="H2047" s="18" t="s">
        <v>2394</v>
      </c>
      <c r="I2047" s="18" t="s">
        <v>552</v>
      </c>
      <c r="J2047" s="18" t="s">
        <v>2395</v>
      </c>
      <c r="K2047" s="18" t="s">
        <v>257</v>
      </c>
      <c r="L2047" s="18" t="s">
        <v>595</v>
      </c>
      <c r="M2047" s="18" t="s">
        <v>253</v>
      </c>
      <c r="N2047" s="56">
        <v>113</v>
      </c>
      <c r="O2047" s="18" t="s">
        <v>2411</v>
      </c>
      <c r="P2047" s="18" t="s">
        <v>2397</v>
      </c>
      <c r="Q2047" s="18" t="s">
        <v>2398</v>
      </c>
      <c r="R2047" s="18" t="s">
        <v>2399</v>
      </c>
      <c r="S2047" s="18" t="s">
        <v>2400</v>
      </c>
      <c r="T2047" s="18" t="s">
        <v>2401</v>
      </c>
      <c r="U2047" s="26" t="s">
        <v>257</v>
      </c>
      <c r="V2047" s="26" t="s">
        <v>257</v>
      </c>
      <c r="W2047" s="26" t="s">
        <v>257</v>
      </c>
      <c r="X2047" s="18" t="s">
        <v>2402</v>
      </c>
      <c r="Y2047" s="18">
        <v>3.1</v>
      </c>
      <c r="Z2047" s="18" t="s">
        <v>2202</v>
      </c>
      <c r="AA2047" s="18" t="s">
        <v>257</v>
      </c>
      <c r="AB2047" s="57">
        <f t="shared" si="423"/>
        <v>3.1</v>
      </c>
      <c r="AC2047" s="18" t="s">
        <v>479</v>
      </c>
      <c r="AD2047" s="18">
        <v>6657</v>
      </c>
      <c r="AE2047" s="18" t="s">
        <v>522</v>
      </c>
      <c r="AF2047" s="18">
        <v>2.7</v>
      </c>
      <c r="AG2047" s="18">
        <v>3.5</v>
      </c>
      <c r="AH2047" s="18" t="s">
        <v>557</v>
      </c>
      <c r="AI2047" s="18">
        <v>264</v>
      </c>
      <c r="AJ2047" s="18" t="s">
        <v>522</v>
      </c>
      <c r="AK2047" s="18">
        <v>264</v>
      </c>
      <c r="AL2047" s="18" t="s">
        <v>2404</v>
      </c>
      <c r="AM2047" s="18" t="s">
        <v>302</v>
      </c>
      <c r="AN2047" s="18">
        <v>5.2588239999999997</v>
      </c>
      <c r="AO2047" s="18" t="s">
        <v>2405</v>
      </c>
      <c r="AP2047" s="18" t="s">
        <v>479</v>
      </c>
      <c r="AQ2047" s="18">
        <v>20</v>
      </c>
      <c r="AR2047" s="18" t="s">
        <v>672</v>
      </c>
      <c r="AS2047" s="18">
        <v>4.7411760000000003</v>
      </c>
      <c r="AT2047" s="18">
        <v>5.7882350000000002</v>
      </c>
      <c r="AU2047" s="18">
        <v>0.517648</v>
      </c>
      <c r="AV2047" s="18">
        <v>0.52941099999999996</v>
      </c>
      <c r="AW2047" s="18" t="s">
        <v>557</v>
      </c>
      <c r="AX2047" s="18">
        <v>10</v>
      </c>
      <c r="AY2047" s="18" t="s">
        <v>533</v>
      </c>
      <c r="AZ2047" s="18" t="s">
        <v>595</v>
      </c>
      <c r="BA2047" s="18" t="s">
        <v>595</v>
      </c>
      <c r="BB2047" s="18" t="s">
        <v>2406</v>
      </c>
      <c r="BC2047" s="18" t="s">
        <v>1869</v>
      </c>
      <c r="BD2047" s="18">
        <v>0</v>
      </c>
      <c r="BE2047" s="18" t="s">
        <v>2368</v>
      </c>
      <c r="BF2047" s="18" t="s">
        <v>479</v>
      </c>
      <c r="BG2047" s="18">
        <v>20</v>
      </c>
      <c r="BH2047" s="18" t="s">
        <v>672</v>
      </c>
      <c r="BI2047" s="18" t="s">
        <v>595</v>
      </c>
      <c r="BJ2047" s="18" t="s">
        <v>595</v>
      </c>
      <c r="BK2047" s="18" t="s">
        <v>595</v>
      </c>
      <c r="BL2047" s="18" t="s">
        <v>595</v>
      </c>
      <c r="BM2047" s="18" t="s">
        <v>595</v>
      </c>
      <c r="BN2047" s="18">
        <v>10</v>
      </c>
      <c r="BO2047" s="18" t="s">
        <v>533</v>
      </c>
      <c r="BP2047" s="18" t="s">
        <v>595</v>
      </c>
      <c r="BQ2047" s="18" t="s">
        <v>595</v>
      </c>
      <c r="BR2047" s="18" t="s">
        <v>2305</v>
      </c>
      <c r="BS2047" s="18" t="s">
        <v>1907</v>
      </c>
      <c r="BT2047" s="18">
        <v>0</v>
      </c>
      <c r="BU2047" s="18" t="s">
        <v>2368</v>
      </c>
      <c r="BV2047" s="18" t="s">
        <v>479</v>
      </c>
      <c r="BW2047" s="18">
        <v>20</v>
      </c>
      <c r="BX2047" s="18" t="s">
        <v>672</v>
      </c>
      <c r="BY2047" s="18" t="s">
        <v>595</v>
      </c>
      <c r="BZ2047" s="18" t="s">
        <v>595</v>
      </c>
      <c r="CA2047" s="18" t="s">
        <v>595</v>
      </c>
      <c r="CB2047" s="18" t="s">
        <v>595</v>
      </c>
      <c r="CC2047" s="18" t="s">
        <v>595</v>
      </c>
      <c r="CD2047" s="18">
        <v>10</v>
      </c>
      <c r="CE2047" s="18" t="s">
        <v>533</v>
      </c>
      <c r="CF2047" s="18" t="s">
        <v>595</v>
      </c>
      <c r="CG2047" s="18" t="s">
        <v>595</v>
      </c>
      <c r="CH2047" s="18" t="s">
        <v>2305</v>
      </c>
      <c r="CI2047" s="18" t="s">
        <v>255</v>
      </c>
      <c r="CJ2047" s="18">
        <v>0</v>
      </c>
      <c r="CK2047" s="18" t="s">
        <v>2407</v>
      </c>
      <c r="CL2047" s="18" t="s">
        <v>475</v>
      </c>
      <c r="CM2047" s="18">
        <v>2</v>
      </c>
      <c r="CN2047" s="18" t="s">
        <v>1618</v>
      </c>
      <c r="CO2047" s="18" t="s">
        <v>257</v>
      </c>
      <c r="CP2047" s="18" t="s">
        <v>257</v>
      </c>
      <c r="CQ2047" s="18" t="s">
        <v>257</v>
      </c>
      <c r="CR2047" s="18" t="s">
        <v>257</v>
      </c>
      <c r="CS2047" s="18" t="s">
        <v>257</v>
      </c>
      <c r="CT2047" s="18">
        <v>10</v>
      </c>
      <c r="CU2047" s="18" t="s">
        <v>533</v>
      </c>
      <c r="CV2047" s="18" t="s">
        <v>595</v>
      </c>
      <c r="CW2047" s="18" t="s">
        <v>595</v>
      </c>
      <c r="CX2047" s="18" t="s">
        <v>2408</v>
      </c>
      <c r="CY2047" s="18"/>
      <c r="CZ2047" s="18"/>
      <c r="DA2047" s="18"/>
      <c r="DB2047" s="18"/>
      <c r="DC2047" s="18"/>
      <c r="DD2047" s="18"/>
      <c r="DE2047" s="18"/>
      <c r="DF2047" s="18"/>
      <c r="DG2047" s="18"/>
      <c r="DH2047" s="18"/>
      <c r="DI2047" s="18"/>
      <c r="DJ2047" s="18"/>
      <c r="DK2047" s="18"/>
      <c r="DL2047" s="18"/>
      <c r="DM2047" s="18"/>
      <c r="DN2047" s="18"/>
      <c r="DO2047" s="56"/>
      <c r="DP2047" s="56"/>
      <c r="DQ2047" s="56"/>
      <c r="DR2047" s="56"/>
      <c r="DS2047" s="56"/>
      <c r="DT2047" s="56"/>
      <c r="DU2047" s="56"/>
      <c r="DV2047" s="56"/>
      <c r="DW2047" s="56"/>
      <c r="DX2047" s="56"/>
      <c r="DY2047" s="56"/>
      <c r="DZ2047" s="56"/>
      <c r="EA2047" s="56"/>
      <c r="EB2047" s="56"/>
      <c r="EC2047" s="56"/>
      <c r="ED2047" s="56"/>
      <c r="EE2047" s="56"/>
      <c r="EF2047" s="56"/>
      <c r="EG2047" s="56"/>
      <c r="EH2047" s="18" t="s">
        <v>2412</v>
      </c>
      <c r="EI2047" s="18">
        <f t="array" ref="EI2047">IF(SUMPRODUCT(--(DO2047:DS2047&lt;&gt;""))=0, 0,1)</f>
        <v>0</v>
      </c>
      <c r="EJ2047" s="18">
        <f t="array" ref="EJ2047">IF(SUMPRODUCT(--(DT2047:EG2047&lt;&gt;""))=0, 0,1)</f>
        <v>0</v>
      </c>
      <c r="EK2047" s="18" cm="1">
        <f t="array" ref="EK2047">IF(SUMPRODUCT(--(EC2047:EG2047&lt;&gt;""))=0, 0,1)</f>
        <v>0</v>
      </c>
      <c r="EL2047" s="18">
        <f t="array" ref="EL2047">IF(SUMPRODUCT(--(EE2047:EG2047&lt;&gt;""))=0, 0,1)</f>
        <v>0</v>
      </c>
      <c r="EM2047" s="18">
        <f t="shared" si="424"/>
        <v>0</v>
      </c>
      <c r="EN2047" s="18" t="str">
        <f t="shared" si="425"/>
        <v>NA</v>
      </c>
      <c r="EO2047" s="18" t="str">
        <f t="shared" si="426"/>
        <v>NA</v>
      </c>
      <c r="EP2047" s="18" t="str">
        <f t="shared" si="427"/>
        <v>NA</v>
      </c>
      <c r="EQ2047" s="18" t="str">
        <f t="shared" si="422"/>
        <v>NA</v>
      </c>
      <c r="ER2047" s="18" t="s">
        <v>2083</v>
      </c>
      <c r="ES2047" s="59">
        <v>43958</v>
      </c>
      <c r="ET2047" s="18"/>
      <c r="EU2047" s="18"/>
    </row>
    <row r="2048" spans="1:151" s="1" customFormat="1" ht="15.75" customHeight="1" x14ac:dyDescent="0.2">
      <c r="A2048" s="5" t="s">
        <v>2022</v>
      </c>
      <c r="B2048" s="24" t="s">
        <v>2393</v>
      </c>
      <c r="C2048" s="56">
        <v>2</v>
      </c>
      <c r="D2048" s="18" t="s">
        <v>2778</v>
      </c>
      <c r="E2048" s="18" t="s">
        <v>2969</v>
      </c>
      <c r="F2048" s="18" t="s">
        <v>553</v>
      </c>
      <c r="G2048" s="18" t="s">
        <v>609</v>
      </c>
      <c r="H2048" s="18" t="s">
        <v>1027</v>
      </c>
      <c r="I2048" s="18" t="s">
        <v>552</v>
      </c>
      <c r="J2048" s="18" t="s">
        <v>667</v>
      </c>
      <c r="K2048" s="18" t="s">
        <v>257</v>
      </c>
      <c r="L2048" s="18" t="s">
        <v>595</v>
      </c>
      <c r="M2048" s="18" t="s">
        <v>253</v>
      </c>
      <c r="N2048" s="56">
        <v>113</v>
      </c>
      <c r="O2048" s="18" t="s">
        <v>2411</v>
      </c>
      <c r="P2048" s="18" t="s">
        <v>2397</v>
      </c>
      <c r="Q2048" s="18" t="s">
        <v>2398</v>
      </c>
      <c r="R2048" s="18" t="s">
        <v>2399</v>
      </c>
      <c r="S2048" s="18" t="s">
        <v>2400</v>
      </c>
      <c r="T2048" s="18" t="s">
        <v>2401</v>
      </c>
      <c r="U2048" s="26" t="s">
        <v>257</v>
      </c>
      <c r="V2048" s="26" t="s">
        <v>257</v>
      </c>
      <c r="W2048" s="26" t="s">
        <v>257</v>
      </c>
      <c r="X2048" s="18" t="s">
        <v>2402</v>
      </c>
      <c r="Y2048" s="18">
        <v>24.1</v>
      </c>
      <c r="Z2048" s="18" t="s">
        <v>2202</v>
      </c>
      <c r="AA2048" s="18" t="s">
        <v>257</v>
      </c>
      <c r="AB2048" s="57">
        <f t="shared" si="423"/>
        <v>24.1</v>
      </c>
      <c r="AC2048" s="18" t="s">
        <v>479</v>
      </c>
      <c r="AD2048" s="18">
        <v>6657</v>
      </c>
      <c r="AE2048" s="18" t="s">
        <v>522</v>
      </c>
      <c r="AF2048" s="18">
        <v>14.3</v>
      </c>
      <c r="AG2048" s="18">
        <v>33.9</v>
      </c>
      <c r="AH2048" s="18" t="s">
        <v>557</v>
      </c>
      <c r="AI2048" s="18">
        <v>264</v>
      </c>
      <c r="AJ2048" s="18" t="s">
        <v>522</v>
      </c>
      <c r="AK2048" s="18">
        <v>264</v>
      </c>
      <c r="AL2048" s="18" t="s">
        <v>2404</v>
      </c>
      <c r="AM2048" s="18" t="s">
        <v>302</v>
      </c>
      <c r="AN2048" s="18">
        <v>2</v>
      </c>
      <c r="AO2048" s="18" t="s">
        <v>2405</v>
      </c>
      <c r="AP2048" s="18" t="s">
        <v>479</v>
      </c>
      <c r="AQ2048" s="18">
        <v>20</v>
      </c>
      <c r="AR2048" s="18" t="s">
        <v>672</v>
      </c>
      <c r="AS2048" s="18">
        <v>1.847059</v>
      </c>
      <c r="AT2048" s="18">
        <v>2.1647059999999998</v>
      </c>
      <c r="AU2048" s="18">
        <v>0.15294099999999999</v>
      </c>
      <c r="AV2048" s="18">
        <v>0.16470599999999999</v>
      </c>
      <c r="AW2048" s="18" t="s">
        <v>557</v>
      </c>
      <c r="AX2048" s="18">
        <v>10</v>
      </c>
      <c r="AY2048" s="18" t="s">
        <v>533</v>
      </c>
      <c r="AZ2048" s="18" t="s">
        <v>595</v>
      </c>
      <c r="BA2048" s="18" t="s">
        <v>595</v>
      </c>
      <c r="BB2048" s="18" t="s">
        <v>2406</v>
      </c>
      <c r="BC2048" s="18" t="s">
        <v>1869</v>
      </c>
      <c r="BD2048" s="18">
        <v>5</v>
      </c>
      <c r="BE2048" s="18" t="s">
        <v>2368</v>
      </c>
      <c r="BF2048" s="18" t="s">
        <v>479</v>
      </c>
      <c r="BG2048" s="18">
        <v>20</v>
      </c>
      <c r="BH2048" s="18" t="s">
        <v>672</v>
      </c>
      <c r="BI2048" s="18" t="s">
        <v>595</v>
      </c>
      <c r="BJ2048" s="18" t="s">
        <v>595</v>
      </c>
      <c r="BK2048" s="18" t="s">
        <v>595</v>
      </c>
      <c r="BL2048" s="18" t="s">
        <v>595</v>
      </c>
      <c r="BM2048" s="18" t="s">
        <v>595</v>
      </c>
      <c r="BN2048" s="18">
        <v>10</v>
      </c>
      <c r="BO2048" s="18" t="s">
        <v>533</v>
      </c>
      <c r="BP2048" s="18" t="s">
        <v>595</v>
      </c>
      <c r="BQ2048" s="18" t="s">
        <v>595</v>
      </c>
      <c r="BR2048" s="18" t="s">
        <v>2305</v>
      </c>
      <c r="BS2048" s="18" t="s">
        <v>1907</v>
      </c>
      <c r="BT2048" s="18">
        <v>10</v>
      </c>
      <c r="BU2048" s="18" t="s">
        <v>2368</v>
      </c>
      <c r="BV2048" s="18" t="s">
        <v>479</v>
      </c>
      <c r="BW2048" s="18">
        <v>20</v>
      </c>
      <c r="BX2048" s="18" t="s">
        <v>672</v>
      </c>
      <c r="BY2048" s="18" t="s">
        <v>595</v>
      </c>
      <c r="BZ2048" s="18" t="s">
        <v>595</v>
      </c>
      <c r="CA2048" s="18" t="s">
        <v>595</v>
      </c>
      <c r="CB2048" s="18" t="s">
        <v>595</v>
      </c>
      <c r="CC2048" s="18" t="s">
        <v>595</v>
      </c>
      <c r="CD2048" s="18">
        <v>10</v>
      </c>
      <c r="CE2048" s="18" t="s">
        <v>533</v>
      </c>
      <c r="CF2048" s="18" t="s">
        <v>595</v>
      </c>
      <c r="CG2048" s="18" t="s">
        <v>595</v>
      </c>
      <c r="CH2048" s="18" t="s">
        <v>2305</v>
      </c>
      <c r="CI2048" s="18" t="s">
        <v>255</v>
      </c>
      <c r="CJ2048" s="18">
        <v>0</v>
      </c>
      <c r="CK2048" s="18" t="s">
        <v>2407</v>
      </c>
      <c r="CL2048" s="18" t="s">
        <v>475</v>
      </c>
      <c r="CM2048" s="18">
        <v>2</v>
      </c>
      <c r="CN2048" s="18" t="s">
        <v>1618</v>
      </c>
      <c r="CO2048" s="18" t="s">
        <v>257</v>
      </c>
      <c r="CP2048" s="18" t="s">
        <v>257</v>
      </c>
      <c r="CQ2048" s="18" t="s">
        <v>257</v>
      </c>
      <c r="CR2048" s="18" t="s">
        <v>257</v>
      </c>
      <c r="CS2048" s="18" t="s">
        <v>257</v>
      </c>
      <c r="CT2048" s="18">
        <v>10</v>
      </c>
      <c r="CU2048" s="18" t="s">
        <v>533</v>
      </c>
      <c r="CV2048" s="18" t="s">
        <v>595</v>
      </c>
      <c r="CW2048" s="18" t="s">
        <v>595</v>
      </c>
      <c r="CX2048" s="18" t="s">
        <v>2408</v>
      </c>
      <c r="CY2048" s="18"/>
      <c r="CZ2048" s="18"/>
      <c r="DA2048" s="18"/>
      <c r="DB2048" s="18"/>
      <c r="DC2048" s="18"/>
      <c r="DD2048" s="18"/>
      <c r="DE2048" s="18"/>
      <c r="DF2048" s="18"/>
      <c r="DG2048" s="18"/>
      <c r="DH2048" s="18"/>
      <c r="DI2048" s="18"/>
      <c r="DJ2048" s="18"/>
      <c r="DK2048" s="18"/>
      <c r="DL2048" s="18"/>
      <c r="DM2048" s="18"/>
      <c r="DN2048" s="18"/>
      <c r="DO2048" s="56"/>
      <c r="DP2048" s="56"/>
      <c r="DQ2048" s="56"/>
      <c r="DR2048" s="56"/>
      <c r="DS2048" s="56"/>
      <c r="DT2048" s="56"/>
      <c r="DU2048" s="56"/>
      <c r="DV2048" s="56"/>
      <c r="DW2048" s="56"/>
      <c r="DX2048" s="56"/>
      <c r="DY2048" s="56"/>
      <c r="DZ2048" s="56"/>
      <c r="EA2048" s="56"/>
      <c r="EB2048" s="56"/>
      <c r="EC2048" s="56"/>
      <c r="ED2048" s="56"/>
      <c r="EE2048" s="56"/>
      <c r="EF2048" s="56"/>
      <c r="EG2048" s="56"/>
      <c r="EH2048" s="18"/>
      <c r="EI2048" s="18">
        <f t="array" ref="EI2048">IF(SUMPRODUCT(--(DO2048:DS2048&lt;&gt;""))=0, 0,1)</f>
        <v>0</v>
      </c>
      <c r="EJ2048" s="18">
        <f t="array" ref="EJ2048">IF(SUMPRODUCT(--(DT2048:EG2048&lt;&gt;""))=0, 0,1)</f>
        <v>0</v>
      </c>
      <c r="EK2048" s="18" cm="1">
        <f t="array" ref="EK2048">IF(SUMPRODUCT(--(EC2048:EG2048&lt;&gt;""))=0, 0,1)</f>
        <v>0</v>
      </c>
      <c r="EL2048" s="18">
        <f t="array" ref="EL2048">IF(SUMPRODUCT(--(EE2048:EG2048&lt;&gt;""))=0, 0,1)</f>
        <v>0</v>
      </c>
      <c r="EM2048" s="18">
        <f t="shared" si="424"/>
        <v>0</v>
      </c>
      <c r="EN2048" s="18" t="str">
        <f t="shared" si="425"/>
        <v>NA</v>
      </c>
      <c r="EO2048" s="18" t="str">
        <f t="shared" si="426"/>
        <v>NA</v>
      </c>
      <c r="EP2048" s="18" t="str">
        <f t="shared" si="427"/>
        <v>NA</v>
      </c>
      <c r="EQ2048" s="18" t="str">
        <f t="shared" si="422"/>
        <v>NA</v>
      </c>
      <c r="ER2048" s="18" t="s">
        <v>2083</v>
      </c>
      <c r="ES2048" s="59">
        <v>43958</v>
      </c>
      <c r="ET2048" s="18"/>
      <c r="EU2048" s="18"/>
    </row>
    <row r="2049" spans="1:151" s="1" customFormat="1" ht="15.75" customHeight="1" x14ac:dyDescent="0.2">
      <c r="A2049" s="5" t="s">
        <v>2022</v>
      </c>
      <c r="B2049" s="24" t="s">
        <v>2393</v>
      </c>
      <c r="C2049" s="56">
        <v>2</v>
      </c>
      <c r="D2049" s="18" t="s">
        <v>2779</v>
      </c>
      <c r="E2049" s="18" t="s">
        <v>2969</v>
      </c>
      <c r="F2049" s="18" t="s">
        <v>553</v>
      </c>
      <c r="G2049" s="18" t="s">
        <v>609</v>
      </c>
      <c r="H2049" s="18" t="s">
        <v>1027</v>
      </c>
      <c r="I2049" s="18" t="s">
        <v>552</v>
      </c>
      <c r="J2049" s="18" t="s">
        <v>667</v>
      </c>
      <c r="K2049" s="18" t="s">
        <v>257</v>
      </c>
      <c r="L2049" s="18" t="s">
        <v>595</v>
      </c>
      <c r="M2049" s="18" t="s">
        <v>253</v>
      </c>
      <c r="N2049" s="56">
        <v>113</v>
      </c>
      <c r="O2049" s="18" t="s">
        <v>2411</v>
      </c>
      <c r="P2049" s="18" t="s">
        <v>2397</v>
      </c>
      <c r="Q2049" s="18" t="s">
        <v>2398</v>
      </c>
      <c r="R2049" s="18" t="s">
        <v>2399</v>
      </c>
      <c r="S2049" s="18" t="s">
        <v>2400</v>
      </c>
      <c r="T2049" s="18" t="s">
        <v>2401</v>
      </c>
      <c r="U2049" s="26" t="s">
        <v>257</v>
      </c>
      <c r="V2049" s="26" t="s">
        <v>257</v>
      </c>
      <c r="W2049" s="26" t="s">
        <v>257</v>
      </c>
      <c r="X2049" s="18" t="s">
        <v>2402</v>
      </c>
      <c r="Y2049" s="18">
        <v>10.199999999999999</v>
      </c>
      <c r="Z2049" s="18" t="s">
        <v>2202</v>
      </c>
      <c r="AA2049" s="18" t="s">
        <v>257</v>
      </c>
      <c r="AB2049" s="57">
        <f t="shared" si="423"/>
        <v>10.199999999999999</v>
      </c>
      <c r="AC2049" s="18" t="s">
        <v>479</v>
      </c>
      <c r="AD2049" s="18">
        <v>6657</v>
      </c>
      <c r="AE2049" s="18" t="s">
        <v>522</v>
      </c>
      <c r="AF2049" s="18">
        <v>7.4</v>
      </c>
      <c r="AG2049" s="18">
        <v>13</v>
      </c>
      <c r="AH2049" s="18" t="s">
        <v>557</v>
      </c>
      <c r="AI2049" s="18">
        <v>264</v>
      </c>
      <c r="AJ2049" s="18" t="s">
        <v>522</v>
      </c>
      <c r="AK2049" s="18">
        <v>264</v>
      </c>
      <c r="AL2049" s="18" t="s">
        <v>2404</v>
      </c>
      <c r="AM2049" s="18" t="s">
        <v>302</v>
      </c>
      <c r="AN2049" s="18">
        <v>1.517647</v>
      </c>
      <c r="AO2049" s="18" t="s">
        <v>2405</v>
      </c>
      <c r="AP2049" s="18" t="s">
        <v>479</v>
      </c>
      <c r="AQ2049" s="18">
        <v>20</v>
      </c>
      <c r="AR2049" s="18" t="s">
        <v>672</v>
      </c>
      <c r="AS2049" s="18">
        <v>1.317647</v>
      </c>
      <c r="AT2049" s="18">
        <v>1.682353</v>
      </c>
      <c r="AU2049" s="18">
        <v>0.2</v>
      </c>
      <c r="AV2049" s="18">
        <v>0.16470599999999999</v>
      </c>
      <c r="AW2049" s="18" t="s">
        <v>557</v>
      </c>
      <c r="AX2049" s="18">
        <v>10</v>
      </c>
      <c r="AY2049" s="18" t="s">
        <v>533</v>
      </c>
      <c r="AZ2049" s="18" t="s">
        <v>595</v>
      </c>
      <c r="BA2049" s="18" t="s">
        <v>595</v>
      </c>
      <c r="BB2049" s="18" t="s">
        <v>2406</v>
      </c>
      <c r="BC2049" s="18" t="s">
        <v>1869</v>
      </c>
      <c r="BD2049" s="18">
        <v>15</v>
      </c>
      <c r="BE2049" s="18" t="s">
        <v>2368</v>
      </c>
      <c r="BF2049" s="18" t="s">
        <v>479</v>
      </c>
      <c r="BG2049" s="18">
        <v>20</v>
      </c>
      <c r="BH2049" s="18" t="s">
        <v>672</v>
      </c>
      <c r="BI2049" s="18" t="s">
        <v>595</v>
      </c>
      <c r="BJ2049" s="18" t="s">
        <v>595</v>
      </c>
      <c r="BK2049" s="18" t="s">
        <v>595</v>
      </c>
      <c r="BL2049" s="18" t="s">
        <v>595</v>
      </c>
      <c r="BM2049" s="18" t="s">
        <v>595</v>
      </c>
      <c r="BN2049" s="18">
        <v>10</v>
      </c>
      <c r="BO2049" s="18" t="s">
        <v>533</v>
      </c>
      <c r="BP2049" s="18" t="s">
        <v>595</v>
      </c>
      <c r="BQ2049" s="18" t="s">
        <v>595</v>
      </c>
      <c r="BR2049" s="18" t="s">
        <v>2305</v>
      </c>
      <c r="BS2049" s="18" t="s">
        <v>1907</v>
      </c>
      <c r="BT2049" s="18">
        <v>40</v>
      </c>
      <c r="BU2049" s="18" t="s">
        <v>2368</v>
      </c>
      <c r="BV2049" s="18" t="s">
        <v>479</v>
      </c>
      <c r="BW2049" s="18">
        <v>20</v>
      </c>
      <c r="BX2049" s="18" t="s">
        <v>672</v>
      </c>
      <c r="BY2049" s="18" t="s">
        <v>595</v>
      </c>
      <c r="BZ2049" s="18" t="s">
        <v>595</v>
      </c>
      <c r="CA2049" s="18" t="s">
        <v>595</v>
      </c>
      <c r="CB2049" s="18" t="s">
        <v>595</v>
      </c>
      <c r="CC2049" s="18" t="s">
        <v>595</v>
      </c>
      <c r="CD2049" s="18">
        <v>10</v>
      </c>
      <c r="CE2049" s="18" t="s">
        <v>533</v>
      </c>
      <c r="CF2049" s="18" t="s">
        <v>595</v>
      </c>
      <c r="CG2049" s="18" t="s">
        <v>595</v>
      </c>
      <c r="CH2049" s="18" t="s">
        <v>2305</v>
      </c>
      <c r="CI2049" s="18" t="s">
        <v>255</v>
      </c>
      <c r="CJ2049" s="18">
        <v>0</v>
      </c>
      <c r="CK2049" s="18" t="s">
        <v>2407</v>
      </c>
      <c r="CL2049" s="18" t="s">
        <v>475</v>
      </c>
      <c r="CM2049" s="18">
        <v>2</v>
      </c>
      <c r="CN2049" s="18" t="s">
        <v>1618</v>
      </c>
      <c r="CO2049" s="18" t="s">
        <v>257</v>
      </c>
      <c r="CP2049" s="18" t="s">
        <v>257</v>
      </c>
      <c r="CQ2049" s="18" t="s">
        <v>257</v>
      </c>
      <c r="CR2049" s="18" t="s">
        <v>257</v>
      </c>
      <c r="CS2049" s="18" t="s">
        <v>257</v>
      </c>
      <c r="CT2049" s="18">
        <v>10</v>
      </c>
      <c r="CU2049" s="18" t="s">
        <v>533</v>
      </c>
      <c r="CV2049" s="18" t="s">
        <v>595</v>
      </c>
      <c r="CW2049" s="18" t="s">
        <v>595</v>
      </c>
      <c r="CX2049" s="18" t="s">
        <v>2408</v>
      </c>
      <c r="CY2049" s="18"/>
      <c r="CZ2049" s="18"/>
      <c r="DA2049" s="18"/>
      <c r="DB2049" s="18"/>
      <c r="DC2049" s="18"/>
      <c r="DD2049" s="18"/>
      <c r="DE2049" s="18"/>
      <c r="DF2049" s="18"/>
      <c r="DG2049" s="18"/>
      <c r="DH2049" s="18"/>
      <c r="DI2049" s="18"/>
      <c r="DJ2049" s="18"/>
      <c r="DK2049" s="18"/>
      <c r="DL2049" s="18"/>
      <c r="DM2049" s="18"/>
      <c r="DN2049" s="18"/>
      <c r="DO2049" s="56"/>
      <c r="DP2049" s="56"/>
      <c r="DQ2049" s="56"/>
      <c r="DR2049" s="56"/>
      <c r="DS2049" s="56"/>
      <c r="DT2049" s="56"/>
      <c r="DU2049" s="56"/>
      <c r="DV2049" s="56"/>
      <c r="DW2049" s="56"/>
      <c r="DX2049" s="56"/>
      <c r="DY2049" s="56"/>
      <c r="DZ2049" s="56"/>
      <c r="EA2049" s="56"/>
      <c r="EB2049" s="56"/>
      <c r="EC2049" s="56"/>
      <c r="ED2049" s="56"/>
      <c r="EE2049" s="56"/>
      <c r="EF2049" s="56"/>
      <c r="EG2049" s="56"/>
      <c r="EH2049" s="18"/>
      <c r="EI2049" s="18">
        <f t="array" ref="EI2049">IF(SUMPRODUCT(--(DO2049:DS2049&lt;&gt;""))=0, 0,1)</f>
        <v>0</v>
      </c>
      <c r="EJ2049" s="18">
        <f t="array" ref="EJ2049">IF(SUMPRODUCT(--(DT2049:EG2049&lt;&gt;""))=0, 0,1)</f>
        <v>0</v>
      </c>
      <c r="EK2049" s="18" cm="1">
        <f t="array" ref="EK2049">IF(SUMPRODUCT(--(EC2049:EG2049&lt;&gt;""))=0, 0,1)</f>
        <v>0</v>
      </c>
      <c r="EL2049" s="18">
        <f t="array" ref="EL2049">IF(SUMPRODUCT(--(EE2049:EG2049&lt;&gt;""))=0, 0,1)</f>
        <v>0</v>
      </c>
      <c r="EM2049" s="18">
        <f t="shared" si="424"/>
        <v>0</v>
      </c>
      <c r="EN2049" s="18" t="str">
        <f t="shared" si="425"/>
        <v>NA</v>
      </c>
      <c r="EO2049" s="18" t="str">
        <f t="shared" si="426"/>
        <v>NA</v>
      </c>
      <c r="EP2049" s="18" t="str">
        <f t="shared" si="427"/>
        <v>NA</v>
      </c>
      <c r="EQ2049" s="18" t="str">
        <f t="shared" si="422"/>
        <v>NA</v>
      </c>
      <c r="ER2049" s="18" t="s">
        <v>2083</v>
      </c>
      <c r="ES2049" s="59">
        <v>43958</v>
      </c>
      <c r="ET2049" s="18"/>
      <c r="EU2049" s="18"/>
    </row>
    <row r="2050" spans="1:151" s="1" customFormat="1" ht="15.75" customHeight="1" x14ac:dyDescent="0.2">
      <c r="A2050" s="5" t="s">
        <v>2022</v>
      </c>
      <c r="B2050" s="24" t="s">
        <v>2393</v>
      </c>
      <c r="C2050" s="56">
        <v>2</v>
      </c>
      <c r="D2050" s="18" t="s">
        <v>2780</v>
      </c>
      <c r="E2050" s="18" t="s">
        <v>2969</v>
      </c>
      <c r="F2050" s="18" t="s">
        <v>553</v>
      </c>
      <c r="G2050" s="18" t="s">
        <v>609</v>
      </c>
      <c r="H2050" s="18" t="s">
        <v>1027</v>
      </c>
      <c r="I2050" s="18" t="s">
        <v>552</v>
      </c>
      <c r="J2050" s="18" t="s">
        <v>667</v>
      </c>
      <c r="K2050" s="18" t="s">
        <v>257</v>
      </c>
      <c r="L2050" s="18" t="s">
        <v>595</v>
      </c>
      <c r="M2050" s="18" t="s">
        <v>253</v>
      </c>
      <c r="N2050" s="56">
        <v>113</v>
      </c>
      <c r="O2050" s="18" t="s">
        <v>2411</v>
      </c>
      <c r="P2050" s="18" t="s">
        <v>2397</v>
      </c>
      <c r="Q2050" s="18" t="s">
        <v>2398</v>
      </c>
      <c r="R2050" s="18" t="s">
        <v>2399</v>
      </c>
      <c r="S2050" s="18" t="s">
        <v>2400</v>
      </c>
      <c r="T2050" s="18" t="s">
        <v>2401</v>
      </c>
      <c r="U2050" s="26" t="s">
        <v>257</v>
      </c>
      <c r="V2050" s="26" t="s">
        <v>257</v>
      </c>
      <c r="W2050" s="26" t="s">
        <v>257</v>
      </c>
      <c r="X2050" s="18" t="s">
        <v>2402</v>
      </c>
      <c r="Y2050" s="18">
        <v>6</v>
      </c>
      <c r="Z2050" s="18" t="s">
        <v>2202</v>
      </c>
      <c r="AA2050" s="18" t="s">
        <v>257</v>
      </c>
      <c r="AB2050" s="57">
        <f t="shared" si="423"/>
        <v>6</v>
      </c>
      <c r="AC2050" s="18" t="s">
        <v>479</v>
      </c>
      <c r="AD2050" s="18">
        <v>6657</v>
      </c>
      <c r="AE2050" s="18" t="s">
        <v>522</v>
      </c>
      <c r="AF2050" s="18">
        <v>4.5999999999999996</v>
      </c>
      <c r="AG2050" s="18">
        <v>7.4</v>
      </c>
      <c r="AH2050" s="18" t="s">
        <v>557</v>
      </c>
      <c r="AI2050" s="18">
        <v>264</v>
      </c>
      <c r="AJ2050" s="18" t="s">
        <v>522</v>
      </c>
      <c r="AK2050" s="18">
        <v>264</v>
      </c>
      <c r="AL2050" s="18" t="s">
        <v>2404</v>
      </c>
      <c r="AM2050" s="18" t="s">
        <v>302</v>
      </c>
      <c r="AN2050" s="18">
        <v>2.8823530000000002</v>
      </c>
      <c r="AO2050" s="18" t="s">
        <v>2405</v>
      </c>
      <c r="AP2050" s="18" t="s">
        <v>479</v>
      </c>
      <c r="AQ2050" s="18">
        <v>20</v>
      </c>
      <c r="AR2050" s="18" t="s">
        <v>672</v>
      </c>
      <c r="AS2050" s="18">
        <v>2.364706</v>
      </c>
      <c r="AT2050" s="18">
        <v>3.3882349999999999</v>
      </c>
      <c r="AU2050" s="18">
        <v>0.51764699999999997</v>
      </c>
      <c r="AV2050" s="18">
        <v>0.50588200000000005</v>
      </c>
      <c r="AW2050" s="18" t="s">
        <v>557</v>
      </c>
      <c r="AX2050" s="18">
        <v>10</v>
      </c>
      <c r="AY2050" s="18" t="s">
        <v>533</v>
      </c>
      <c r="AZ2050" s="18" t="s">
        <v>595</v>
      </c>
      <c r="BA2050" s="18" t="s">
        <v>595</v>
      </c>
      <c r="BB2050" s="18" t="s">
        <v>2406</v>
      </c>
      <c r="BC2050" s="18" t="s">
        <v>1869</v>
      </c>
      <c r="BD2050" s="18">
        <v>10</v>
      </c>
      <c r="BE2050" s="18" t="s">
        <v>2368</v>
      </c>
      <c r="BF2050" s="18" t="s">
        <v>479</v>
      </c>
      <c r="BG2050" s="18">
        <v>20</v>
      </c>
      <c r="BH2050" s="18" t="s">
        <v>672</v>
      </c>
      <c r="BI2050" s="18" t="s">
        <v>595</v>
      </c>
      <c r="BJ2050" s="18" t="s">
        <v>595</v>
      </c>
      <c r="BK2050" s="18" t="s">
        <v>595</v>
      </c>
      <c r="BL2050" s="18" t="s">
        <v>595</v>
      </c>
      <c r="BM2050" s="18" t="s">
        <v>595</v>
      </c>
      <c r="BN2050" s="18">
        <v>10</v>
      </c>
      <c r="BO2050" s="18" t="s">
        <v>533</v>
      </c>
      <c r="BP2050" s="18" t="s">
        <v>595</v>
      </c>
      <c r="BQ2050" s="18" t="s">
        <v>595</v>
      </c>
      <c r="BR2050" s="18" t="s">
        <v>2305</v>
      </c>
      <c r="BS2050" s="18" t="s">
        <v>1907</v>
      </c>
      <c r="BT2050" s="18">
        <v>0</v>
      </c>
      <c r="BU2050" s="18" t="s">
        <v>2368</v>
      </c>
      <c r="BV2050" s="18" t="s">
        <v>479</v>
      </c>
      <c r="BW2050" s="18">
        <v>20</v>
      </c>
      <c r="BX2050" s="18" t="s">
        <v>672</v>
      </c>
      <c r="BY2050" s="18" t="s">
        <v>595</v>
      </c>
      <c r="BZ2050" s="18" t="s">
        <v>595</v>
      </c>
      <c r="CA2050" s="18" t="s">
        <v>595</v>
      </c>
      <c r="CB2050" s="18" t="s">
        <v>595</v>
      </c>
      <c r="CC2050" s="18" t="s">
        <v>595</v>
      </c>
      <c r="CD2050" s="18">
        <v>10</v>
      </c>
      <c r="CE2050" s="18" t="s">
        <v>533</v>
      </c>
      <c r="CF2050" s="18" t="s">
        <v>595</v>
      </c>
      <c r="CG2050" s="18" t="s">
        <v>595</v>
      </c>
      <c r="CH2050" s="18" t="s">
        <v>2305</v>
      </c>
      <c r="CI2050" s="18" t="s">
        <v>255</v>
      </c>
      <c r="CJ2050" s="18">
        <v>0</v>
      </c>
      <c r="CK2050" s="18" t="s">
        <v>2407</v>
      </c>
      <c r="CL2050" s="18" t="s">
        <v>475</v>
      </c>
      <c r="CM2050" s="18">
        <v>2</v>
      </c>
      <c r="CN2050" s="18" t="s">
        <v>1618</v>
      </c>
      <c r="CO2050" s="18" t="s">
        <v>257</v>
      </c>
      <c r="CP2050" s="18" t="s">
        <v>257</v>
      </c>
      <c r="CQ2050" s="18" t="s">
        <v>257</v>
      </c>
      <c r="CR2050" s="18" t="s">
        <v>257</v>
      </c>
      <c r="CS2050" s="18" t="s">
        <v>257</v>
      </c>
      <c r="CT2050" s="18">
        <v>10</v>
      </c>
      <c r="CU2050" s="18" t="s">
        <v>533</v>
      </c>
      <c r="CV2050" s="18" t="s">
        <v>595</v>
      </c>
      <c r="CW2050" s="18" t="s">
        <v>595</v>
      </c>
      <c r="CX2050" s="18" t="s">
        <v>2408</v>
      </c>
      <c r="CY2050" s="18"/>
      <c r="CZ2050" s="18"/>
      <c r="DA2050" s="18"/>
      <c r="DB2050" s="18"/>
      <c r="DC2050" s="18"/>
      <c r="DD2050" s="18"/>
      <c r="DE2050" s="18"/>
      <c r="DF2050" s="18"/>
      <c r="DG2050" s="18"/>
      <c r="DH2050" s="18"/>
      <c r="DI2050" s="18"/>
      <c r="DJ2050" s="18"/>
      <c r="DK2050" s="18"/>
      <c r="DL2050" s="18"/>
      <c r="DM2050" s="18"/>
      <c r="DN2050" s="18"/>
      <c r="DO2050" s="56"/>
      <c r="DP2050" s="56"/>
      <c r="DQ2050" s="56"/>
      <c r="DR2050" s="56"/>
      <c r="DS2050" s="56"/>
      <c r="DT2050" s="56"/>
      <c r="DU2050" s="56"/>
      <c r="DV2050" s="56"/>
      <c r="DW2050" s="56"/>
      <c r="DX2050" s="56"/>
      <c r="DY2050" s="56"/>
      <c r="DZ2050" s="56"/>
      <c r="EA2050" s="56"/>
      <c r="EB2050" s="56"/>
      <c r="EC2050" s="56"/>
      <c r="ED2050" s="56"/>
      <c r="EE2050" s="56"/>
      <c r="EF2050" s="56"/>
      <c r="EG2050" s="56"/>
      <c r="EH2050" s="18"/>
      <c r="EI2050" s="18">
        <f t="array" ref="EI2050">IF(SUMPRODUCT(--(DO2050:DS2050&lt;&gt;""))=0, 0,1)</f>
        <v>0</v>
      </c>
      <c r="EJ2050" s="18">
        <f t="array" ref="EJ2050">IF(SUMPRODUCT(--(DT2050:EG2050&lt;&gt;""))=0, 0,1)</f>
        <v>0</v>
      </c>
      <c r="EK2050" s="18" cm="1">
        <f t="array" ref="EK2050">IF(SUMPRODUCT(--(EC2050:EG2050&lt;&gt;""))=0, 0,1)</f>
        <v>0</v>
      </c>
      <c r="EL2050" s="18">
        <f t="array" ref="EL2050">IF(SUMPRODUCT(--(EE2050:EG2050&lt;&gt;""))=0, 0,1)</f>
        <v>0</v>
      </c>
      <c r="EM2050" s="18">
        <f t="shared" si="424"/>
        <v>0</v>
      </c>
      <c r="EN2050" s="18" t="str">
        <f t="shared" si="425"/>
        <v>NA</v>
      </c>
      <c r="EO2050" s="18" t="str">
        <f t="shared" si="426"/>
        <v>NA</v>
      </c>
      <c r="EP2050" s="18" t="str">
        <f t="shared" si="427"/>
        <v>NA</v>
      </c>
      <c r="EQ2050" s="18" t="str">
        <f t="shared" si="422"/>
        <v>NA</v>
      </c>
      <c r="ER2050" s="18" t="s">
        <v>2083</v>
      </c>
      <c r="ES2050" s="59">
        <v>43958</v>
      </c>
      <c r="ET2050" s="18"/>
      <c r="EU2050" s="18"/>
    </row>
    <row r="2051" spans="1:151" s="1" customFormat="1" ht="15.75" customHeight="1" x14ac:dyDescent="0.2">
      <c r="A2051" s="5" t="s">
        <v>2022</v>
      </c>
      <c r="B2051" s="24" t="s">
        <v>2393</v>
      </c>
      <c r="C2051" s="56">
        <v>2</v>
      </c>
      <c r="D2051" s="18" t="s">
        <v>2781</v>
      </c>
      <c r="E2051" s="18" t="s">
        <v>2969</v>
      </c>
      <c r="F2051" s="18" t="s">
        <v>553</v>
      </c>
      <c r="G2051" s="18" t="s">
        <v>609</v>
      </c>
      <c r="H2051" s="18" t="s">
        <v>1027</v>
      </c>
      <c r="I2051" s="18" t="s">
        <v>552</v>
      </c>
      <c r="J2051" s="18" t="s">
        <v>667</v>
      </c>
      <c r="K2051" s="18" t="s">
        <v>257</v>
      </c>
      <c r="L2051" s="18" t="s">
        <v>595</v>
      </c>
      <c r="M2051" s="18" t="s">
        <v>253</v>
      </c>
      <c r="N2051" s="56">
        <v>113</v>
      </c>
      <c r="O2051" s="18" t="s">
        <v>2411</v>
      </c>
      <c r="P2051" s="18" t="s">
        <v>2397</v>
      </c>
      <c r="Q2051" s="18" t="s">
        <v>2398</v>
      </c>
      <c r="R2051" s="18" t="s">
        <v>2399</v>
      </c>
      <c r="S2051" s="18" t="s">
        <v>2400</v>
      </c>
      <c r="T2051" s="18" t="s">
        <v>2401</v>
      </c>
      <c r="U2051" s="26" t="s">
        <v>257</v>
      </c>
      <c r="V2051" s="26" t="s">
        <v>257</v>
      </c>
      <c r="W2051" s="26" t="s">
        <v>257</v>
      </c>
      <c r="X2051" s="18" t="s">
        <v>2402</v>
      </c>
      <c r="Y2051" s="18">
        <v>6.1</v>
      </c>
      <c r="Z2051" s="18" t="s">
        <v>2202</v>
      </c>
      <c r="AA2051" s="18" t="s">
        <v>257</v>
      </c>
      <c r="AB2051" s="57">
        <f t="shared" si="423"/>
        <v>6.1</v>
      </c>
      <c r="AC2051" s="18" t="s">
        <v>479</v>
      </c>
      <c r="AD2051" s="18">
        <v>6657</v>
      </c>
      <c r="AE2051" s="18" t="s">
        <v>522</v>
      </c>
      <c r="AF2051" s="18">
        <v>4.5999999999999996</v>
      </c>
      <c r="AG2051" s="18">
        <v>7.6</v>
      </c>
      <c r="AH2051" s="18" t="s">
        <v>557</v>
      </c>
      <c r="AI2051" s="18">
        <v>264</v>
      </c>
      <c r="AJ2051" s="18" t="s">
        <v>522</v>
      </c>
      <c r="AK2051" s="18">
        <v>264</v>
      </c>
      <c r="AL2051" s="18" t="s">
        <v>2404</v>
      </c>
      <c r="AM2051" s="18" t="s">
        <v>302</v>
      </c>
      <c r="AN2051" s="18">
        <v>6.6588240000000001</v>
      </c>
      <c r="AO2051" s="18" t="s">
        <v>2405</v>
      </c>
      <c r="AP2051" s="18" t="s">
        <v>479</v>
      </c>
      <c r="AQ2051" s="18">
        <v>20</v>
      </c>
      <c r="AR2051" s="18" t="s">
        <v>672</v>
      </c>
      <c r="AS2051" s="18">
        <v>5.1882349999999997</v>
      </c>
      <c r="AT2051" s="18">
        <v>8.1176469999999998</v>
      </c>
      <c r="AU2051" s="18">
        <v>1.4705889999999999</v>
      </c>
      <c r="AV2051" s="18">
        <v>1.458823</v>
      </c>
      <c r="AW2051" s="18" t="s">
        <v>557</v>
      </c>
      <c r="AX2051" s="18">
        <v>10</v>
      </c>
      <c r="AY2051" s="18" t="s">
        <v>533</v>
      </c>
      <c r="AZ2051" s="18" t="s">
        <v>595</v>
      </c>
      <c r="BA2051" s="18" t="s">
        <v>595</v>
      </c>
      <c r="BB2051" s="18" t="s">
        <v>2406</v>
      </c>
      <c r="BC2051" s="18" t="s">
        <v>1869</v>
      </c>
      <c r="BD2051" s="18">
        <v>10</v>
      </c>
      <c r="BE2051" s="18" t="s">
        <v>2368</v>
      </c>
      <c r="BF2051" s="18" t="s">
        <v>479</v>
      </c>
      <c r="BG2051" s="18">
        <v>20</v>
      </c>
      <c r="BH2051" s="18" t="s">
        <v>672</v>
      </c>
      <c r="BI2051" s="18" t="s">
        <v>595</v>
      </c>
      <c r="BJ2051" s="18" t="s">
        <v>595</v>
      </c>
      <c r="BK2051" s="18" t="s">
        <v>595</v>
      </c>
      <c r="BL2051" s="18" t="s">
        <v>595</v>
      </c>
      <c r="BM2051" s="18" t="s">
        <v>595</v>
      </c>
      <c r="BN2051" s="18">
        <v>10</v>
      </c>
      <c r="BO2051" s="18" t="s">
        <v>533</v>
      </c>
      <c r="BP2051" s="18" t="s">
        <v>595</v>
      </c>
      <c r="BQ2051" s="18" t="s">
        <v>595</v>
      </c>
      <c r="BR2051" s="18" t="s">
        <v>2305</v>
      </c>
      <c r="BS2051" s="18" t="s">
        <v>1907</v>
      </c>
      <c r="BT2051" s="18">
        <v>10</v>
      </c>
      <c r="BU2051" s="18" t="s">
        <v>2368</v>
      </c>
      <c r="BV2051" s="18" t="s">
        <v>479</v>
      </c>
      <c r="BW2051" s="18">
        <v>20</v>
      </c>
      <c r="BX2051" s="18" t="s">
        <v>672</v>
      </c>
      <c r="BY2051" s="18" t="s">
        <v>595</v>
      </c>
      <c r="BZ2051" s="18" t="s">
        <v>595</v>
      </c>
      <c r="CA2051" s="18" t="s">
        <v>595</v>
      </c>
      <c r="CB2051" s="18" t="s">
        <v>595</v>
      </c>
      <c r="CC2051" s="18" t="s">
        <v>595</v>
      </c>
      <c r="CD2051" s="18">
        <v>10</v>
      </c>
      <c r="CE2051" s="18" t="s">
        <v>533</v>
      </c>
      <c r="CF2051" s="18" t="s">
        <v>595</v>
      </c>
      <c r="CG2051" s="18" t="s">
        <v>595</v>
      </c>
      <c r="CH2051" s="18" t="s">
        <v>2305</v>
      </c>
      <c r="CI2051" s="18" t="s">
        <v>255</v>
      </c>
      <c r="CJ2051" s="18">
        <v>1</v>
      </c>
      <c r="CK2051" s="18" t="s">
        <v>2407</v>
      </c>
      <c r="CL2051" s="18" t="s">
        <v>475</v>
      </c>
      <c r="CM2051" s="18">
        <v>2</v>
      </c>
      <c r="CN2051" s="18" t="s">
        <v>1618</v>
      </c>
      <c r="CO2051" s="18" t="s">
        <v>257</v>
      </c>
      <c r="CP2051" s="18" t="s">
        <v>257</v>
      </c>
      <c r="CQ2051" s="18" t="s">
        <v>257</v>
      </c>
      <c r="CR2051" s="18" t="s">
        <v>257</v>
      </c>
      <c r="CS2051" s="18" t="s">
        <v>257</v>
      </c>
      <c r="CT2051" s="18">
        <v>10</v>
      </c>
      <c r="CU2051" s="18" t="s">
        <v>533</v>
      </c>
      <c r="CV2051" s="18" t="s">
        <v>595</v>
      </c>
      <c r="CW2051" s="18" t="s">
        <v>595</v>
      </c>
      <c r="CX2051" s="18" t="s">
        <v>2408</v>
      </c>
      <c r="CY2051" s="18"/>
      <c r="CZ2051" s="18"/>
      <c r="DA2051" s="18"/>
      <c r="DB2051" s="18"/>
      <c r="DC2051" s="18"/>
      <c r="DD2051" s="18"/>
      <c r="DE2051" s="18"/>
      <c r="DF2051" s="18"/>
      <c r="DG2051" s="18"/>
      <c r="DH2051" s="18"/>
      <c r="DI2051" s="18"/>
      <c r="DJ2051" s="18"/>
      <c r="DK2051" s="18"/>
      <c r="DL2051" s="18"/>
      <c r="DM2051" s="18"/>
      <c r="DN2051" s="18"/>
      <c r="DO2051" s="56"/>
      <c r="DP2051" s="56"/>
      <c r="DQ2051" s="56"/>
      <c r="DR2051" s="56"/>
      <c r="DS2051" s="56"/>
      <c r="DT2051" s="56"/>
      <c r="DU2051" s="56"/>
      <c r="DV2051" s="56"/>
      <c r="DW2051" s="56"/>
      <c r="DX2051" s="56"/>
      <c r="DY2051" s="56"/>
      <c r="DZ2051" s="56"/>
      <c r="EA2051" s="56"/>
      <c r="EB2051" s="56"/>
      <c r="EC2051" s="56"/>
      <c r="ED2051" s="56"/>
      <c r="EE2051" s="56"/>
      <c r="EF2051" s="56"/>
      <c r="EG2051" s="56"/>
      <c r="EH2051" s="18"/>
      <c r="EI2051" s="18">
        <f t="array" ref="EI2051">IF(SUMPRODUCT(--(DO2051:DS2051&lt;&gt;""))=0, 0,1)</f>
        <v>0</v>
      </c>
      <c r="EJ2051" s="18">
        <f t="array" ref="EJ2051">IF(SUMPRODUCT(--(DT2051:EG2051&lt;&gt;""))=0, 0,1)</f>
        <v>0</v>
      </c>
      <c r="EK2051" s="18" cm="1">
        <f t="array" ref="EK2051">IF(SUMPRODUCT(--(EC2051:EG2051&lt;&gt;""))=0, 0,1)</f>
        <v>0</v>
      </c>
      <c r="EL2051" s="18">
        <f t="array" ref="EL2051">IF(SUMPRODUCT(--(EE2051:EG2051&lt;&gt;""))=0, 0,1)</f>
        <v>0</v>
      </c>
      <c r="EM2051" s="18">
        <f t="shared" si="424"/>
        <v>0</v>
      </c>
      <c r="EN2051" s="18" t="str">
        <f t="shared" si="425"/>
        <v>NA</v>
      </c>
      <c r="EO2051" s="18" t="str">
        <f t="shared" si="426"/>
        <v>NA</v>
      </c>
      <c r="EP2051" s="18" t="str">
        <f t="shared" si="427"/>
        <v>NA</v>
      </c>
      <c r="EQ2051" s="18" t="str">
        <f t="shared" si="422"/>
        <v>NA</v>
      </c>
      <c r="ER2051" s="18" t="s">
        <v>2083</v>
      </c>
      <c r="ES2051" s="59">
        <v>43958</v>
      </c>
      <c r="ET2051" s="18"/>
      <c r="EU2051" s="18"/>
    </row>
    <row r="2052" spans="1:151" s="1" customFormat="1" ht="15.75" customHeight="1" x14ac:dyDescent="0.2">
      <c r="A2052" s="5" t="s">
        <v>2022</v>
      </c>
      <c r="B2052" s="24" t="s">
        <v>2393</v>
      </c>
      <c r="C2052" s="56">
        <v>2</v>
      </c>
      <c r="D2052" s="18" t="s">
        <v>2782</v>
      </c>
      <c r="E2052" s="18" t="s">
        <v>2969</v>
      </c>
      <c r="F2052" s="18" t="s">
        <v>553</v>
      </c>
      <c r="G2052" s="18" t="s">
        <v>609</v>
      </c>
      <c r="H2052" s="18" t="s">
        <v>1027</v>
      </c>
      <c r="I2052" s="18" t="s">
        <v>552</v>
      </c>
      <c r="J2052" s="18" t="s">
        <v>667</v>
      </c>
      <c r="K2052" s="18" t="s">
        <v>257</v>
      </c>
      <c r="L2052" s="18" t="s">
        <v>595</v>
      </c>
      <c r="M2052" s="18" t="s">
        <v>253</v>
      </c>
      <c r="N2052" s="56">
        <v>113</v>
      </c>
      <c r="O2052" s="18" t="s">
        <v>2411</v>
      </c>
      <c r="P2052" s="18" t="s">
        <v>2397</v>
      </c>
      <c r="Q2052" s="18" t="s">
        <v>2398</v>
      </c>
      <c r="R2052" s="18" t="s">
        <v>2399</v>
      </c>
      <c r="S2052" s="18" t="s">
        <v>2400</v>
      </c>
      <c r="T2052" s="18" t="s">
        <v>2401</v>
      </c>
      <c r="U2052" s="26" t="s">
        <v>257</v>
      </c>
      <c r="V2052" s="26" t="s">
        <v>257</v>
      </c>
      <c r="W2052" s="26" t="s">
        <v>257</v>
      </c>
      <c r="X2052" s="18" t="s">
        <v>2402</v>
      </c>
      <c r="Y2052" s="18">
        <v>3.1</v>
      </c>
      <c r="Z2052" s="18" t="s">
        <v>2202</v>
      </c>
      <c r="AA2052" s="18" t="s">
        <v>257</v>
      </c>
      <c r="AB2052" s="57">
        <f t="shared" si="423"/>
        <v>3.1</v>
      </c>
      <c r="AC2052" s="18" t="s">
        <v>479</v>
      </c>
      <c r="AD2052" s="18">
        <v>6657</v>
      </c>
      <c r="AE2052" s="18" t="s">
        <v>522</v>
      </c>
      <c r="AF2052" s="18">
        <v>2.7</v>
      </c>
      <c r="AG2052" s="18">
        <v>3.5</v>
      </c>
      <c r="AH2052" s="18" t="s">
        <v>557</v>
      </c>
      <c r="AI2052" s="18">
        <v>264</v>
      </c>
      <c r="AJ2052" s="18" t="s">
        <v>522</v>
      </c>
      <c r="AK2052" s="18">
        <v>264</v>
      </c>
      <c r="AL2052" s="18" t="s">
        <v>2404</v>
      </c>
      <c r="AM2052" s="18" t="s">
        <v>302</v>
      </c>
      <c r="AN2052" s="18">
        <v>4.1058820000000003</v>
      </c>
      <c r="AO2052" s="18" t="s">
        <v>2405</v>
      </c>
      <c r="AP2052" s="18" t="s">
        <v>479</v>
      </c>
      <c r="AQ2052" s="18">
        <v>20</v>
      </c>
      <c r="AR2052" s="18" t="s">
        <v>672</v>
      </c>
      <c r="AS2052" s="18">
        <v>3.623529</v>
      </c>
      <c r="AT2052" s="18">
        <v>4.5529409999999997</v>
      </c>
      <c r="AU2052" s="18">
        <v>0.48235299999999998</v>
      </c>
      <c r="AV2052" s="18">
        <v>0.44705899999999998</v>
      </c>
      <c r="AW2052" s="18" t="s">
        <v>557</v>
      </c>
      <c r="AX2052" s="18">
        <v>10</v>
      </c>
      <c r="AY2052" s="18" t="s">
        <v>533</v>
      </c>
      <c r="AZ2052" s="18" t="s">
        <v>595</v>
      </c>
      <c r="BA2052" s="18" t="s">
        <v>595</v>
      </c>
      <c r="BB2052" s="18" t="s">
        <v>2406</v>
      </c>
      <c r="BC2052" s="18" t="s">
        <v>1869</v>
      </c>
      <c r="BD2052" s="18">
        <v>0</v>
      </c>
      <c r="BE2052" s="18" t="s">
        <v>2368</v>
      </c>
      <c r="BF2052" s="18" t="s">
        <v>479</v>
      </c>
      <c r="BG2052" s="18">
        <v>20</v>
      </c>
      <c r="BH2052" s="18" t="s">
        <v>672</v>
      </c>
      <c r="BI2052" s="18" t="s">
        <v>595</v>
      </c>
      <c r="BJ2052" s="18" t="s">
        <v>595</v>
      </c>
      <c r="BK2052" s="18" t="s">
        <v>595</v>
      </c>
      <c r="BL2052" s="18" t="s">
        <v>595</v>
      </c>
      <c r="BM2052" s="18" t="s">
        <v>595</v>
      </c>
      <c r="BN2052" s="18">
        <v>10</v>
      </c>
      <c r="BO2052" s="18" t="s">
        <v>533</v>
      </c>
      <c r="BP2052" s="18" t="s">
        <v>595</v>
      </c>
      <c r="BQ2052" s="18" t="s">
        <v>595</v>
      </c>
      <c r="BR2052" s="18" t="s">
        <v>2305</v>
      </c>
      <c r="BS2052" s="18" t="s">
        <v>1907</v>
      </c>
      <c r="BT2052" s="18">
        <v>5</v>
      </c>
      <c r="BU2052" s="18" t="s">
        <v>2368</v>
      </c>
      <c r="BV2052" s="18" t="s">
        <v>479</v>
      </c>
      <c r="BW2052" s="18">
        <v>20</v>
      </c>
      <c r="BX2052" s="18" t="s">
        <v>672</v>
      </c>
      <c r="BY2052" s="18" t="s">
        <v>595</v>
      </c>
      <c r="BZ2052" s="18" t="s">
        <v>595</v>
      </c>
      <c r="CA2052" s="18" t="s">
        <v>595</v>
      </c>
      <c r="CB2052" s="18" t="s">
        <v>595</v>
      </c>
      <c r="CC2052" s="18" t="s">
        <v>595</v>
      </c>
      <c r="CD2052" s="18">
        <v>10</v>
      </c>
      <c r="CE2052" s="18" t="s">
        <v>533</v>
      </c>
      <c r="CF2052" s="18" t="s">
        <v>595</v>
      </c>
      <c r="CG2052" s="18" t="s">
        <v>595</v>
      </c>
      <c r="CH2052" s="18" t="s">
        <v>2305</v>
      </c>
      <c r="CI2052" s="18" t="s">
        <v>255</v>
      </c>
      <c r="CJ2052" s="18">
        <v>0</v>
      </c>
      <c r="CK2052" s="18" t="s">
        <v>2407</v>
      </c>
      <c r="CL2052" s="18" t="s">
        <v>475</v>
      </c>
      <c r="CM2052" s="18">
        <v>2</v>
      </c>
      <c r="CN2052" s="18" t="s">
        <v>1618</v>
      </c>
      <c r="CO2052" s="18" t="s">
        <v>257</v>
      </c>
      <c r="CP2052" s="18" t="s">
        <v>257</v>
      </c>
      <c r="CQ2052" s="18" t="s">
        <v>257</v>
      </c>
      <c r="CR2052" s="18" t="s">
        <v>257</v>
      </c>
      <c r="CS2052" s="18" t="s">
        <v>257</v>
      </c>
      <c r="CT2052" s="18">
        <v>10</v>
      </c>
      <c r="CU2052" s="18" t="s">
        <v>533</v>
      </c>
      <c r="CV2052" s="18" t="s">
        <v>595</v>
      </c>
      <c r="CW2052" s="18" t="s">
        <v>595</v>
      </c>
      <c r="CX2052" s="18" t="s">
        <v>2408</v>
      </c>
      <c r="CY2052" s="18"/>
      <c r="CZ2052" s="18"/>
      <c r="DA2052" s="18"/>
      <c r="DB2052" s="18"/>
      <c r="DC2052" s="18"/>
      <c r="DD2052" s="18"/>
      <c r="DE2052" s="18"/>
      <c r="DF2052" s="18"/>
      <c r="DG2052" s="18"/>
      <c r="DH2052" s="18"/>
      <c r="DI2052" s="18"/>
      <c r="DJ2052" s="18"/>
      <c r="DK2052" s="18"/>
      <c r="DL2052" s="18"/>
      <c r="DM2052" s="18"/>
      <c r="DN2052" s="18"/>
      <c r="DO2052" s="56"/>
      <c r="DP2052" s="56"/>
      <c r="DQ2052" s="56"/>
      <c r="DR2052" s="56"/>
      <c r="DS2052" s="56"/>
      <c r="DT2052" s="56"/>
      <c r="DU2052" s="56"/>
      <c r="DV2052" s="56"/>
      <c r="DW2052" s="56"/>
      <c r="DX2052" s="56"/>
      <c r="DY2052" s="56"/>
      <c r="DZ2052" s="56"/>
      <c r="EA2052" s="56"/>
      <c r="EB2052" s="56"/>
      <c r="EC2052" s="56"/>
      <c r="ED2052" s="56"/>
      <c r="EE2052" s="56"/>
      <c r="EF2052" s="56"/>
      <c r="EG2052" s="56"/>
      <c r="EH2052" s="18" t="s">
        <v>2412</v>
      </c>
      <c r="EI2052" s="18">
        <f t="array" ref="EI2052">IF(SUMPRODUCT(--(DO2052:DS2052&lt;&gt;""))=0, 0,1)</f>
        <v>0</v>
      </c>
      <c r="EJ2052" s="18">
        <f t="array" ref="EJ2052">IF(SUMPRODUCT(--(DT2052:EG2052&lt;&gt;""))=0, 0,1)</f>
        <v>0</v>
      </c>
      <c r="EK2052" s="18" cm="1">
        <f t="array" ref="EK2052">IF(SUMPRODUCT(--(EC2052:EG2052&lt;&gt;""))=0, 0,1)</f>
        <v>0</v>
      </c>
      <c r="EL2052" s="18">
        <f t="array" ref="EL2052">IF(SUMPRODUCT(--(EE2052:EG2052&lt;&gt;""))=0, 0,1)</f>
        <v>0</v>
      </c>
      <c r="EM2052" s="18">
        <f t="shared" si="424"/>
        <v>0</v>
      </c>
      <c r="EN2052" s="18" t="str">
        <f t="shared" si="425"/>
        <v>NA</v>
      </c>
      <c r="EO2052" s="18" t="str">
        <f t="shared" si="426"/>
        <v>NA</v>
      </c>
      <c r="EP2052" s="18" t="str">
        <f t="shared" si="427"/>
        <v>NA</v>
      </c>
      <c r="EQ2052" s="18" t="str">
        <f t="shared" si="422"/>
        <v>NA</v>
      </c>
      <c r="ER2052" s="18" t="s">
        <v>2083</v>
      </c>
      <c r="ES2052" s="59">
        <v>43958</v>
      </c>
      <c r="ET2052" s="18"/>
      <c r="EU2052" s="18"/>
    </row>
    <row r="2053" spans="1:151" s="1" customFormat="1" ht="15.75" customHeight="1" x14ac:dyDescent="0.2">
      <c r="A2053" s="5" t="s">
        <v>2413</v>
      </c>
      <c r="B2053" s="24" t="s">
        <v>2414</v>
      </c>
      <c r="C2053" s="56">
        <v>1</v>
      </c>
      <c r="D2053" s="18" t="s">
        <v>2783</v>
      </c>
      <c r="E2053" s="18" t="s">
        <v>2970</v>
      </c>
      <c r="F2053" s="18" t="s">
        <v>553</v>
      </c>
      <c r="G2053" s="18" t="s">
        <v>467</v>
      </c>
      <c r="H2053" s="18" t="s">
        <v>624</v>
      </c>
      <c r="I2053" s="18" t="s">
        <v>552</v>
      </c>
      <c r="J2053" s="18" t="s">
        <v>595</v>
      </c>
      <c r="K2053" s="18" t="s">
        <v>257</v>
      </c>
      <c r="L2053" s="18" t="s">
        <v>595</v>
      </c>
      <c r="M2053" s="18" t="s">
        <v>276</v>
      </c>
      <c r="N2053" s="56">
        <v>130</v>
      </c>
      <c r="O2053" s="18" t="s">
        <v>2415</v>
      </c>
      <c r="P2053" s="18" t="s">
        <v>2397</v>
      </c>
      <c r="Q2053" s="18" t="s">
        <v>254</v>
      </c>
      <c r="R2053" s="18" t="s">
        <v>2416</v>
      </c>
      <c r="S2053" s="18" t="s">
        <v>2417</v>
      </c>
      <c r="T2053" s="18" t="s">
        <v>2418</v>
      </c>
      <c r="U2053" s="26" t="s">
        <v>257</v>
      </c>
      <c r="V2053" s="26" t="s">
        <v>257</v>
      </c>
      <c r="W2053" s="26" t="s">
        <v>257</v>
      </c>
      <c r="X2053" s="18" t="s">
        <v>2419</v>
      </c>
      <c r="Y2053" s="18">
        <v>0</v>
      </c>
      <c r="Z2053" s="18" t="s">
        <v>2420</v>
      </c>
      <c r="AA2053" s="18" t="s">
        <v>257</v>
      </c>
      <c r="AB2053" s="57">
        <f t="shared" si="423"/>
        <v>0</v>
      </c>
      <c r="AC2053" s="18" t="s">
        <v>595</v>
      </c>
      <c r="AD2053" s="18" t="s">
        <v>595</v>
      </c>
      <c r="AE2053" s="18" t="s">
        <v>595</v>
      </c>
      <c r="AF2053" s="18" t="s">
        <v>595</v>
      </c>
      <c r="AG2053" s="18" t="s">
        <v>595</v>
      </c>
      <c r="AH2053" s="18" t="s">
        <v>595</v>
      </c>
      <c r="AI2053" s="18">
        <v>1</v>
      </c>
      <c r="AJ2053" s="18" t="s">
        <v>522</v>
      </c>
      <c r="AK2053" s="18">
        <v>1</v>
      </c>
      <c r="AL2053" s="18" t="s">
        <v>2421</v>
      </c>
      <c r="AM2053" s="18" t="s">
        <v>2422</v>
      </c>
      <c r="AN2053" s="18">
        <v>213.74</v>
      </c>
      <c r="AO2053" s="18" t="s">
        <v>2423</v>
      </c>
      <c r="AP2053" s="18" t="s">
        <v>479</v>
      </c>
      <c r="AQ2053" s="18">
        <v>12</v>
      </c>
      <c r="AR2053" s="18" t="s">
        <v>2144</v>
      </c>
      <c r="AS2053" s="18" t="s">
        <v>595</v>
      </c>
      <c r="AT2053" s="18" t="s">
        <v>595</v>
      </c>
      <c r="AU2053" s="18">
        <v>36.53</v>
      </c>
      <c r="AV2053" s="18">
        <v>36.53</v>
      </c>
      <c r="AW2053" s="18" t="s">
        <v>501</v>
      </c>
      <c r="AX2053" s="18" t="s">
        <v>595</v>
      </c>
      <c r="AY2053" s="18" t="s">
        <v>595</v>
      </c>
      <c r="AZ2053" s="18" t="s">
        <v>595</v>
      </c>
      <c r="BA2053" s="18" t="s">
        <v>595</v>
      </c>
      <c r="BB2053" s="18" t="s">
        <v>2424</v>
      </c>
      <c r="BC2053" s="18" t="s">
        <v>2425</v>
      </c>
      <c r="BD2053" s="18">
        <v>31.53</v>
      </c>
      <c r="BE2053" s="18" t="s">
        <v>2426</v>
      </c>
      <c r="BF2053" s="18" t="s">
        <v>479</v>
      </c>
      <c r="BG2053" s="18">
        <v>12</v>
      </c>
      <c r="BH2053" s="18" t="s">
        <v>2144</v>
      </c>
      <c r="BI2053" s="18" t="s">
        <v>595</v>
      </c>
      <c r="BJ2053" s="18" t="s">
        <v>595</v>
      </c>
      <c r="BK2053" s="18">
        <v>7.79</v>
      </c>
      <c r="BL2053" s="18">
        <v>7.79</v>
      </c>
      <c r="BM2053" s="18" t="s">
        <v>501</v>
      </c>
      <c r="BN2053" s="18" t="s">
        <v>595</v>
      </c>
      <c r="BO2053" s="18" t="s">
        <v>595</v>
      </c>
      <c r="BP2053" s="18" t="s">
        <v>595</v>
      </c>
      <c r="BQ2053" s="18" t="s">
        <v>595</v>
      </c>
      <c r="BR2053" s="18" t="s">
        <v>1384</v>
      </c>
      <c r="BS2053" s="18" t="s">
        <v>2427</v>
      </c>
      <c r="BT2053" s="18">
        <v>138.15</v>
      </c>
      <c r="BU2053" s="18" t="s">
        <v>2428</v>
      </c>
      <c r="BV2053" s="18" t="s">
        <v>479</v>
      </c>
      <c r="BW2053" s="18">
        <v>12</v>
      </c>
      <c r="BX2053" s="18" t="s">
        <v>2144</v>
      </c>
      <c r="BY2053" s="18" t="s">
        <v>595</v>
      </c>
      <c r="BZ2053" s="18" t="s">
        <v>595</v>
      </c>
      <c r="CA2053" s="18">
        <v>32.85</v>
      </c>
      <c r="CB2053" s="18">
        <v>32.85</v>
      </c>
      <c r="CC2053" s="18" t="s">
        <v>501</v>
      </c>
      <c r="CD2053" s="18" t="s">
        <v>595</v>
      </c>
      <c r="CE2053" s="18" t="s">
        <v>595</v>
      </c>
      <c r="CF2053" s="18" t="s">
        <v>595</v>
      </c>
      <c r="CG2053" s="18" t="s">
        <v>595</v>
      </c>
      <c r="CH2053" s="18" t="s">
        <v>1384</v>
      </c>
      <c r="CI2053" s="18" t="s">
        <v>2429</v>
      </c>
      <c r="CJ2053" s="18">
        <v>20.29</v>
      </c>
      <c r="CK2053" s="18" t="s">
        <v>2430</v>
      </c>
      <c r="CL2053" s="18" t="s">
        <v>479</v>
      </c>
      <c r="CM2053" s="18">
        <v>12</v>
      </c>
      <c r="CN2053" s="18" t="s">
        <v>2144</v>
      </c>
      <c r="CO2053" s="18" t="s">
        <v>595</v>
      </c>
      <c r="CP2053" s="18" t="s">
        <v>595</v>
      </c>
      <c r="CQ2053" s="18">
        <v>5.48</v>
      </c>
      <c r="CR2053" s="18">
        <v>5.48</v>
      </c>
      <c r="CS2053" s="18" t="s">
        <v>501</v>
      </c>
      <c r="CT2053" s="18" t="s">
        <v>595</v>
      </c>
      <c r="CU2053" s="18" t="s">
        <v>595</v>
      </c>
      <c r="CV2053" s="18" t="s">
        <v>595</v>
      </c>
      <c r="CW2053" s="18" t="s">
        <v>595</v>
      </c>
      <c r="CX2053" s="18" t="s">
        <v>1384</v>
      </c>
      <c r="CY2053" s="18"/>
      <c r="CZ2053" s="18"/>
      <c r="DA2053" s="18"/>
      <c r="DB2053" s="18"/>
      <c r="DC2053" s="18"/>
      <c r="DD2053" s="18"/>
      <c r="DE2053" s="18"/>
      <c r="DF2053" s="18"/>
      <c r="DG2053" s="18"/>
      <c r="DH2053" s="18"/>
      <c r="DI2053" s="18"/>
      <c r="DJ2053" s="18"/>
      <c r="DK2053" s="18"/>
      <c r="DL2053" s="18"/>
      <c r="DM2053" s="18"/>
      <c r="DN2053" s="18"/>
      <c r="DO2053" s="56">
        <v>0</v>
      </c>
      <c r="DP2053" s="56">
        <v>0</v>
      </c>
      <c r="DQ2053" s="56">
        <v>0</v>
      </c>
      <c r="DR2053" s="56">
        <v>0</v>
      </c>
      <c r="DS2053" s="56"/>
      <c r="DT2053" s="56"/>
      <c r="DU2053" s="56"/>
      <c r="DV2053" s="56"/>
      <c r="DW2053" s="56"/>
      <c r="DX2053" s="56"/>
      <c r="DY2053" s="56"/>
      <c r="DZ2053" s="56"/>
      <c r="EA2053" s="56"/>
      <c r="EB2053" s="56"/>
      <c r="EC2053" s="56"/>
      <c r="ED2053" s="56"/>
      <c r="EE2053" s="56"/>
      <c r="EF2053" s="56"/>
      <c r="EG2053" s="56"/>
      <c r="EH2053" s="18"/>
      <c r="EI2053" s="18">
        <f t="array" ref="EI2053">IF(SUMPRODUCT(--(DO2053:DS2053&lt;&gt;""))=0, 0,1)</f>
        <v>1</v>
      </c>
      <c r="EJ2053" s="18">
        <f t="array" ref="EJ2053">IF(SUMPRODUCT(--(DT2053:EG2053&lt;&gt;""))=0, 0,1)</f>
        <v>0</v>
      </c>
      <c r="EK2053" s="18" cm="1">
        <f t="array" ref="EK2053">IF(SUMPRODUCT(--(EC2053:EG2053&lt;&gt;""))=0, 0,1)</f>
        <v>0</v>
      </c>
      <c r="EL2053" s="18">
        <f t="array" ref="EL2053">IF(SUMPRODUCT(--(EE2053:EG2053&lt;&gt;""))=0, 0,1)</f>
        <v>0</v>
      </c>
      <c r="EM2053" s="18">
        <f t="shared" ref="EM2053:EM2116" si="428">IF(COUNTIF(DO2053:EG2053, 1), 1,0)</f>
        <v>0</v>
      </c>
      <c r="EN2053" s="18">
        <f t="shared" ref="EN2053:EN2116" si="429">IF(EI2053=0, "NA", IF(COUNTIF(DO2053:DS2053, 1), 1,0))</f>
        <v>0</v>
      </c>
      <c r="EO2053" s="18" t="str">
        <f t="shared" ref="EO2053:EO2116" si="430">IF(EJ2053=0, "NA", IF(COUNTIF(DT2053:EG2053, 1), 1,0))</f>
        <v>NA</v>
      </c>
      <c r="EP2053" s="18" t="str">
        <f t="shared" si="427"/>
        <v>NA</v>
      </c>
      <c r="EQ2053" s="18" t="str">
        <f t="shared" si="422"/>
        <v>NA</v>
      </c>
      <c r="ER2053" s="18" t="s">
        <v>2083</v>
      </c>
      <c r="ES2053" s="59">
        <v>43958</v>
      </c>
      <c r="ET2053" s="18" t="s">
        <v>2431</v>
      </c>
      <c r="EU2053" s="18"/>
    </row>
    <row r="2054" spans="1:151" s="1" customFormat="1" ht="15.75" customHeight="1" x14ac:dyDescent="0.2">
      <c r="A2054" s="5" t="s">
        <v>2413</v>
      </c>
      <c r="B2054" s="24" t="s">
        <v>2414</v>
      </c>
      <c r="C2054" s="56">
        <v>1</v>
      </c>
      <c r="D2054" s="18" t="s">
        <v>2784</v>
      </c>
      <c r="E2054" s="18" t="s">
        <v>2970</v>
      </c>
      <c r="F2054" s="18" t="s">
        <v>553</v>
      </c>
      <c r="G2054" s="18" t="s">
        <v>467</v>
      </c>
      <c r="H2054" s="18" t="s">
        <v>624</v>
      </c>
      <c r="I2054" s="18" t="s">
        <v>552</v>
      </c>
      <c r="J2054" s="18" t="s">
        <v>595</v>
      </c>
      <c r="K2054" s="18" t="s">
        <v>257</v>
      </c>
      <c r="L2054" s="18" t="s">
        <v>595</v>
      </c>
      <c r="M2054" s="18" t="s">
        <v>276</v>
      </c>
      <c r="N2054" s="56">
        <v>130</v>
      </c>
      <c r="O2054" s="18" t="s">
        <v>2415</v>
      </c>
      <c r="P2054" s="18" t="s">
        <v>2397</v>
      </c>
      <c r="Q2054" s="18" t="s">
        <v>254</v>
      </c>
      <c r="R2054" s="18" t="s">
        <v>2416</v>
      </c>
      <c r="S2054" s="18" t="s">
        <v>2417</v>
      </c>
      <c r="T2054" s="18" t="s">
        <v>2418</v>
      </c>
      <c r="U2054" s="26" t="s">
        <v>257</v>
      </c>
      <c r="V2054" s="26" t="s">
        <v>257</v>
      </c>
      <c r="W2054" s="26" t="s">
        <v>257</v>
      </c>
      <c r="X2054" s="18" t="s">
        <v>2419</v>
      </c>
      <c r="Y2054" s="18">
        <v>0</v>
      </c>
      <c r="Z2054" s="18" t="s">
        <v>2420</v>
      </c>
      <c r="AA2054" s="18" t="s">
        <v>257</v>
      </c>
      <c r="AB2054" s="57">
        <f t="shared" si="423"/>
        <v>0</v>
      </c>
      <c r="AC2054" s="18" t="s">
        <v>595</v>
      </c>
      <c r="AD2054" s="18" t="s">
        <v>595</v>
      </c>
      <c r="AE2054" s="18" t="s">
        <v>595</v>
      </c>
      <c r="AF2054" s="18" t="s">
        <v>595</v>
      </c>
      <c r="AG2054" s="18" t="s">
        <v>595</v>
      </c>
      <c r="AH2054" s="18" t="s">
        <v>595</v>
      </c>
      <c r="AI2054" s="18">
        <v>1</v>
      </c>
      <c r="AJ2054" s="18" t="s">
        <v>522</v>
      </c>
      <c r="AK2054" s="18">
        <v>1</v>
      </c>
      <c r="AL2054" s="18" t="s">
        <v>2421</v>
      </c>
      <c r="AM2054" s="18" t="s">
        <v>2422</v>
      </c>
      <c r="AN2054" s="18">
        <v>255.36</v>
      </c>
      <c r="AO2054" s="18" t="s">
        <v>2423</v>
      </c>
      <c r="AP2054" s="18" t="s">
        <v>479</v>
      </c>
      <c r="AQ2054" s="18">
        <v>12</v>
      </c>
      <c r="AR2054" s="18" t="s">
        <v>2144</v>
      </c>
      <c r="AS2054" s="18" t="s">
        <v>595</v>
      </c>
      <c r="AT2054" s="18" t="s">
        <v>595</v>
      </c>
      <c r="AU2054" s="18">
        <v>62.14</v>
      </c>
      <c r="AV2054" s="18">
        <v>62.14</v>
      </c>
      <c r="AW2054" s="18" t="s">
        <v>501</v>
      </c>
      <c r="AX2054" s="18" t="s">
        <v>595</v>
      </c>
      <c r="AY2054" s="18" t="s">
        <v>595</v>
      </c>
      <c r="AZ2054" s="18" t="s">
        <v>595</v>
      </c>
      <c r="BA2054" s="18" t="s">
        <v>595</v>
      </c>
      <c r="BB2054" s="18" t="s">
        <v>2424</v>
      </c>
      <c r="BC2054" s="18" t="s">
        <v>2425</v>
      </c>
      <c r="BD2054" s="18">
        <v>14.48</v>
      </c>
      <c r="BE2054" s="18" t="s">
        <v>2426</v>
      </c>
      <c r="BF2054" s="18" t="s">
        <v>479</v>
      </c>
      <c r="BG2054" s="18">
        <v>12</v>
      </c>
      <c r="BH2054" s="18" t="s">
        <v>2144</v>
      </c>
      <c r="BI2054" s="18" t="s">
        <v>595</v>
      </c>
      <c r="BJ2054" s="18" t="s">
        <v>595</v>
      </c>
      <c r="BK2054" s="18">
        <v>3.92</v>
      </c>
      <c r="BL2054" s="18">
        <v>3.92</v>
      </c>
      <c r="BM2054" s="18" t="s">
        <v>501</v>
      </c>
      <c r="BN2054" s="18" t="s">
        <v>595</v>
      </c>
      <c r="BO2054" s="18" t="s">
        <v>595</v>
      </c>
      <c r="BP2054" s="18" t="s">
        <v>595</v>
      </c>
      <c r="BQ2054" s="18" t="s">
        <v>595</v>
      </c>
      <c r="BR2054" s="18" t="s">
        <v>1384</v>
      </c>
      <c r="BS2054" s="18" t="s">
        <v>2427</v>
      </c>
      <c r="BT2054" s="18">
        <v>233.85</v>
      </c>
      <c r="BU2054" s="18" t="s">
        <v>2428</v>
      </c>
      <c r="BV2054" s="18" t="s">
        <v>479</v>
      </c>
      <c r="BW2054" s="18">
        <v>12</v>
      </c>
      <c r="BX2054" s="18" t="s">
        <v>2144</v>
      </c>
      <c r="BY2054" s="18" t="s">
        <v>595</v>
      </c>
      <c r="BZ2054" s="18" t="s">
        <v>595</v>
      </c>
      <c r="CA2054" s="18">
        <v>91.61</v>
      </c>
      <c r="CB2054" s="18">
        <v>91.61</v>
      </c>
      <c r="CC2054" s="18" t="s">
        <v>501</v>
      </c>
      <c r="CD2054" s="18" t="s">
        <v>595</v>
      </c>
      <c r="CE2054" s="18" t="s">
        <v>595</v>
      </c>
      <c r="CF2054" s="18" t="s">
        <v>595</v>
      </c>
      <c r="CG2054" s="18" t="s">
        <v>595</v>
      </c>
      <c r="CH2054" s="18" t="s">
        <v>1384</v>
      </c>
      <c r="CI2054" s="18" t="s">
        <v>2432</v>
      </c>
      <c r="CJ2054" s="18">
        <v>13</v>
      </c>
      <c r="CK2054" s="18" t="s">
        <v>2430</v>
      </c>
      <c r="CL2054" s="18" t="s">
        <v>479</v>
      </c>
      <c r="CM2054" s="18">
        <v>12</v>
      </c>
      <c r="CN2054" s="18" t="s">
        <v>2144</v>
      </c>
      <c r="CO2054" s="18" t="s">
        <v>595</v>
      </c>
      <c r="CP2054" s="18" t="s">
        <v>595</v>
      </c>
      <c r="CQ2054" s="18">
        <v>3.65</v>
      </c>
      <c r="CR2054" s="18">
        <v>3.65</v>
      </c>
      <c r="CS2054" s="18" t="s">
        <v>501</v>
      </c>
      <c r="CT2054" s="18" t="s">
        <v>595</v>
      </c>
      <c r="CU2054" s="18" t="s">
        <v>595</v>
      </c>
      <c r="CV2054" s="18" t="s">
        <v>595</v>
      </c>
      <c r="CW2054" s="18" t="s">
        <v>595</v>
      </c>
      <c r="CX2054" s="18" t="s">
        <v>1384</v>
      </c>
      <c r="CY2054" s="18"/>
      <c r="CZ2054" s="18"/>
      <c r="DA2054" s="18"/>
      <c r="DB2054" s="18"/>
      <c r="DC2054" s="18"/>
      <c r="DD2054" s="18"/>
      <c r="DE2054" s="18"/>
      <c r="DF2054" s="18"/>
      <c r="DG2054" s="18"/>
      <c r="DH2054" s="18"/>
      <c r="DI2054" s="18"/>
      <c r="DJ2054" s="18"/>
      <c r="DK2054" s="18"/>
      <c r="DL2054" s="18"/>
      <c r="DM2054" s="18"/>
      <c r="DN2054" s="18"/>
      <c r="DO2054" s="56">
        <v>0</v>
      </c>
      <c r="DP2054" s="56">
        <v>0</v>
      </c>
      <c r="DQ2054" s="56">
        <v>0</v>
      </c>
      <c r="DR2054" s="56">
        <v>0</v>
      </c>
      <c r="DS2054" s="56"/>
      <c r="DT2054" s="56"/>
      <c r="DU2054" s="56"/>
      <c r="DV2054" s="56"/>
      <c r="DW2054" s="56"/>
      <c r="DX2054" s="56"/>
      <c r="DY2054" s="56"/>
      <c r="DZ2054" s="56"/>
      <c r="EA2054" s="56"/>
      <c r="EB2054" s="56"/>
      <c r="EC2054" s="56"/>
      <c r="ED2054" s="56"/>
      <c r="EE2054" s="56"/>
      <c r="EF2054" s="56"/>
      <c r="EG2054" s="56"/>
      <c r="EH2054" s="18"/>
      <c r="EI2054" s="18">
        <f t="array" ref="EI2054">IF(SUMPRODUCT(--(DO2054:DS2054&lt;&gt;""))=0, 0,1)</f>
        <v>1</v>
      </c>
      <c r="EJ2054" s="18">
        <f t="array" ref="EJ2054">IF(SUMPRODUCT(--(DT2054:EG2054&lt;&gt;""))=0, 0,1)</f>
        <v>0</v>
      </c>
      <c r="EK2054" s="18" cm="1">
        <f t="array" ref="EK2054">IF(SUMPRODUCT(--(EC2054:EG2054&lt;&gt;""))=0, 0,1)</f>
        <v>0</v>
      </c>
      <c r="EL2054" s="18">
        <f t="array" ref="EL2054">IF(SUMPRODUCT(--(EE2054:EG2054&lt;&gt;""))=0, 0,1)</f>
        <v>0</v>
      </c>
      <c r="EM2054" s="18">
        <f t="shared" si="428"/>
        <v>0</v>
      </c>
      <c r="EN2054" s="18">
        <f t="shared" si="429"/>
        <v>0</v>
      </c>
      <c r="EO2054" s="18" t="str">
        <f t="shared" si="430"/>
        <v>NA</v>
      </c>
      <c r="EP2054" s="18" t="str">
        <f t="shared" ref="EP2054:EP2117" si="431">IF(EK2054=0, "NA", IF(COUNTIF(EC2054:EG2054, 1), 1,0))</f>
        <v>NA</v>
      </c>
      <c r="EQ2054" s="18" t="str">
        <f t="shared" si="422"/>
        <v>NA</v>
      </c>
      <c r="ER2054" s="18" t="s">
        <v>2083</v>
      </c>
      <c r="ES2054" s="59">
        <v>43958</v>
      </c>
      <c r="ET2054" s="18" t="s">
        <v>2433</v>
      </c>
      <c r="EU2054" s="18"/>
    </row>
    <row r="2055" spans="1:151" s="1" customFormat="1" ht="15.75" customHeight="1" x14ac:dyDescent="0.2">
      <c r="A2055" s="5" t="s">
        <v>2413</v>
      </c>
      <c r="B2055" s="24" t="s">
        <v>2414</v>
      </c>
      <c r="C2055" s="56">
        <v>1</v>
      </c>
      <c r="D2055" s="18" t="s">
        <v>2785</v>
      </c>
      <c r="E2055" s="18" t="s">
        <v>2970</v>
      </c>
      <c r="F2055" s="18" t="s">
        <v>553</v>
      </c>
      <c r="G2055" s="18" t="s">
        <v>467</v>
      </c>
      <c r="H2055" s="18" t="s">
        <v>624</v>
      </c>
      <c r="I2055" s="18" t="s">
        <v>552</v>
      </c>
      <c r="J2055" s="18" t="s">
        <v>595</v>
      </c>
      <c r="K2055" s="18" t="s">
        <v>257</v>
      </c>
      <c r="L2055" s="18" t="s">
        <v>595</v>
      </c>
      <c r="M2055" s="18" t="s">
        <v>276</v>
      </c>
      <c r="N2055" s="56">
        <v>130</v>
      </c>
      <c r="O2055" s="18" t="s">
        <v>2415</v>
      </c>
      <c r="P2055" s="18" t="s">
        <v>2397</v>
      </c>
      <c r="Q2055" s="18" t="s">
        <v>254</v>
      </c>
      <c r="R2055" s="18" t="s">
        <v>2416</v>
      </c>
      <c r="S2055" s="18" t="s">
        <v>2417</v>
      </c>
      <c r="T2055" s="18" t="s">
        <v>2418</v>
      </c>
      <c r="U2055" s="26" t="s">
        <v>257</v>
      </c>
      <c r="V2055" s="26" t="s">
        <v>257</v>
      </c>
      <c r="W2055" s="26" t="s">
        <v>257</v>
      </c>
      <c r="X2055" s="18" t="s">
        <v>2419</v>
      </c>
      <c r="Y2055" s="18">
        <v>0</v>
      </c>
      <c r="Z2055" s="18" t="s">
        <v>2420</v>
      </c>
      <c r="AA2055" s="18" t="s">
        <v>257</v>
      </c>
      <c r="AB2055" s="57">
        <f t="shared" si="423"/>
        <v>0</v>
      </c>
      <c r="AC2055" s="18" t="s">
        <v>595</v>
      </c>
      <c r="AD2055" s="18" t="s">
        <v>595</v>
      </c>
      <c r="AE2055" s="18" t="s">
        <v>595</v>
      </c>
      <c r="AF2055" s="18" t="s">
        <v>595</v>
      </c>
      <c r="AG2055" s="18" t="s">
        <v>595</v>
      </c>
      <c r="AH2055" s="18" t="s">
        <v>595</v>
      </c>
      <c r="AI2055" s="18">
        <v>1</v>
      </c>
      <c r="AJ2055" s="18" t="s">
        <v>522</v>
      </c>
      <c r="AK2055" s="18">
        <v>1</v>
      </c>
      <c r="AL2055" s="18" t="s">
        <v>2421</v>
      </c>
      <c r="AM2055" s="18" t="s">
        <v>2422</v>
      </c>
      <c r="AN2055" s="18">
        <v>253.12</v>
      </c>
      <c r="AO2055" s="18" t="s">
        <v>2423</v>
      </c>
      <c r="AP2055" s="18" t="s">
        <v>479</v>
      </c>
      <c r="AQ2055" s="18">
        <v>12</v>
      </c>
      <c r="AR2055" s="18" t="s">
        <v>2144</v>
      </c>
      <c r="AS2055" s="18" t="s">
        <v>595</v>
      </c>
      <c r="AT2055" s="18" t="s">
        <v>595</v>
      </c>
      <c r="AU2055" s="18">
        <v>67.89</v>
      </c>
      <c r="AV2055" s="18">
        <v>67.89</v>
      </c>
      <c r="AW2055" s="18" t="s">
        <v>501</v>
      </c>
      <c r="AX2055" s="18" t="s">
        <v>595</v>
      </c>
      <c r="AY2055" s="18" t="s">
        <v>595</v>
      </c>
      <c r="AZ2055" s="18" t="s">
        <v>595</v>
      </c>
      <c r="BA2055" s="18" t="s">
        <v>595</v>
      </c>
      <c r="BB2055" s="18" t="s">
        <v>2424</v>
      </c>
      <c r="BC2055" s="18" t="s">
        <v>2425</v>
      </c>
      <c r="BD2055" s="18">
        <v>8.23</v>
      </c>
      <c r="BE2055" s="18" t="s">
        <v>2426</v>
      </c>
      <c r="BF2055" s="18" t="s">
        <v>479</v>
      </c>
      <c r="BG2055" s="18">
        <v>12</v>
      </c>
      <c r="BH2055" s="18" t="s">
        <v>2144</v>
      </c>
      <c r="BI2055" s="18" t="s">
        <v>595</v>
      </c>
      <c r="BJ2055" s="18" t="s">
        <v>595</v>
      </c>
      <c r="BK2055" s="18">
        <v>1.99</v>
      </c>
      <c r="BL2055" s="18">
        <v>1.99</v>
      </c>
      <c r="BM2055" s="18" t="s">
        <v>501</v>
      </c>
      <c r="BN2055" s="18" t="s">
        <v>595</v>
      </c>
      <c r="BO2055" s="18" t="s">
        <v>595</v>
      </c>
      <c r="BP2055" s="18" t="s">
        <v>595</v>
      </c>
      <c r="BQ2055" s="18" t="s">
        <v>595</v>
      </c>
      <c r="BR2055" s="18" t="s">
        <v>1384</v>
      </c>
      <c r="BS2055" s="18" t="s">
        <v>2427</v>
      </c>
      <c r="BT2055" s="18">
        <v>282.07</v>
      </c>
      <c r="BU2055" s="18" t="s">
        <v>2434</v>
      </c>
      <c r="BV2055" s="18" t="s">
        <v>479</v>
      </c>
      <c r="BW2055" s="18">
        <v>12</v>
      </c>
      <c r="BX2055" s="18" t="s">
        <v>2144</v>
      </c>
      <c r="BY2055" s="18" t="s">
        <v>595</v>
      </c>
      <c r="BZ2055" s="18" t="s">
        <v>595</v>
      </c>
      <c r="CA2055" s="18">
        <v>124.36</v>
      </c>
      <c r="CB2055" s="18">
        <v>124.36</v>
      </c>
      <c r="CC2055" s="18" t="s">
        <v>501</v>
      </c>
      <c r="CD2055" s="18" t="s">
        <v>595</v>
      </c>
      <c r="CE2055" s="18" t="s">
        <v>595</v>
      </c>
      <c r="CF2055" s="18" t="s">
        <v>595</v>
      </c>
      <c r="CG2055" s="18" t="s">
        <v>595</v>
      </c>
      <c r="CH2055" s="18" t="s">
        <v>1384</v>
      </c>
      <c r="CI2055" s="18" t="s">
        <v>2432</v>
      </c>
      <c r="CJ2055" s="18">
        <v>8.9</v>
      </c>
      <c r="CK2055" s="18" t="s">
        <v>2430</v>
      </c>
      <c r="CL2055" s="18" t="s">
        <v>479</v>
      </c>
      <c r="CM2055" s="18">
        <v>12</v>
      </c>
      <c r="CN2055" s="18" t="s">
        <v>2144</v>
      </c>
      <c r="CO2055" s="18" t="s">
        <v>595</v>
      </c>
      <c r="CP2055" s="18" t="s">
        <v>595</v>
      </c>
      <c r="CQ2055" s="18">
        <v>3.39</v>
      </c>
      <c r="CR2055" s="18">
        <v>3.39</v>
      </c>
      <c r="CS2055" s="18" t="s">
        <v>501</v>
      </c>
      <c r="CT2055" s="18" t="s">
        <v>595</v>
      </c>
      <c r="CU2055" s="18" t="s">
        <v>595</v>
      </c>
      <c r="CV2055" s="18" t="s">
        <v>595</v>
      </c>
      <c r="CW2055" s="18" t="s">
        <v>595</v>
      </c>
      <c r="CX2055" s="18" t="s">
        <v>1384</v>
      </c>
      <c r="CY2055" s="18"/>
      <c r="CZ2055" s="18"/>
      <c r="DA2055" s="18"/>
      <c r="DB2055" s="18"/>
      <c r="DC2055" s="18"/>
      <c r="DD2055" s="18"/>
      <c r="DE2055" s="18"/>
      <c r="DF2055" s="18"/>
      <c r="DG2055" s="18"/>
      <c r="DH2055" s="18"/>
      <c r="DI2055" s="18"/>
      <c r="DJ2055" s="18"/>
      <c r="DK2055" s="18"/>
      <c r="DL2055" s="18"/>
      <c r="DM2055" s="18"/>
      <c r="DN2055" s="18"/>
      <c r="DO2055" s="56">
        <v>0</v>
      </c>
      <c r="DP2055" s="56">
        <v>0</v>
      </c>
      <c r="DQ2055" s="56">
        <v>0</v>
      </c>
      <c r="DR2055" s="56">
        <v>0</v>
      </c>
      <c r="DS2055" s="56"/>
      <c r="DT2055" s="56"/>
      <c r="DU2055" s="56"/>
      <c r="DV2055" s="56"/>
      <c r="DW2055" s="56"/>
      <c r="DX2055" s="56"/>
      <c r="DY2055" s="56"/>
      <c r="DZ2055" s="56"/>
      <c r="EA2055" s="56"/>
      <c r="EB2055" s="56"/>
      <c r="EC2055" s="56"/>
      <c r="ED2055" s="56"/>
      <c r="EE2055" s="56"/>
      <c r="EF2055" s="56"/>
      <c r="EG2055" s="56"/>
      <c r="EH2055" s="18"/>
      <c r="EI2055" s="18">
        <f t="array" ref="EI2055">IF(SUMPRODUCT(--(DO2055:DS2055&lt;&gt;""))=0, 0,1)</f>
        <v>1</v>
      </c>
      <c r="EJ2055" s="18">
        <f t="array" ref="EJ2055">IF(SUMPRODUCT(--(DT2055:EG2055&lt;&gt;""))=0, 0,1)</f>
        <v>0</v>
      </c>
      <c r="EK2055" s="18" cm="1">
        <f t="array" ref="EK2055">IF(SUMPRODUCT(--(EC2055:EG2055&lt;&gt;""))=0, 0,1)</f>
        <v>0</v>
      </c>
      <c r="EL2055" s="18">
        <f t="array" ref="EL2055">IF(SUMPRODUCT(--(EE2055:EG2055&lt;&gt;""))=0, 0,1)</f>
        <v>0</v>
      </c>
      <c r="EM2055" s="18">
        <f t="shared" si="428"/>
        <v>0</v>
      </c>
      <c r="EN2055" s="18">
        <f t="shared" si="429"/>
        <v>0</v>
      </c>
      <c r="EO2055" s="18" t="str">
        <f t="shared" si="430"/>
        <v>NA</v>
      </c>
      <c r="EP2055" s="18" t="str">
        <f t="shared" si="431"/>
        <v>NA</v>
      </c>
      <c r="EQ2055" s="18" t="str">
        <f t="shared" si="422"/>
        <v>NA</v>
      </c>
      <c r="ER2055" s="18" t="s">
        <v>2083</v>
      </c>
      <c r="ES2055" s="59">
        <v>43958</v>
      </c>
      <c r="ET2055" s="18"/>
      <c r="EU2055" s="18"/>
    </row>
    <row r="2056" spans="1:151" s="1" customFormat="1" ht="15.75" customHeight="1" x14ac:dyDescent="0.2">
      <c r="A2056" s="5" t="s">
        <v>2413</v>
      </c>
      <c r="B2056" s="24" t="s">
        <v>2414</v>
      </c>
      <c r="C2056" s="56">
        <v>1</v>
      </c>
      <c r="D2056" s="18" t="s">
        <v>2786</v>
      </c>
      <c r="E2056" s="18" t="s">
        <v>2970</v>
      </c>
      <c r="F2056" s="18" t="s">
        <v>553</v>
      </c>
      <c r="G2056" s="18" t="s">
        <v>467</v>
      </c>
      <c r="H2056" s="18" t="s">
        <v>624</v>
      </c>
      <c r="I2056" s="18" t="s">
        <v>552</v>
      </c>
      <c r="J2056" s="18" t="s">
        <v>595</v>
      </c>
      <c r="K2056" s="18" t="s">
        <v>257</v>
      </c>
      <c r="L2056" s="18" t="s">
        <v>595</v>
      </c>
      <c r="M2056" s="18" t="s">
        <v>276</v>
      </c>
      <c r="N2056" s="56">
        <v>130</v>
      </c>
      <c r="O2056" s="18" t="s">
        <v>2415</v>
      </c>
      <c r="P2056" s="18" t="s">
        <v>2397</v>
      </c>
      <c r="Q2056" s="18" t="s">
        <v>254</v>
      </c>
      <c r="R2056" s="18" t="s">
        <v>2416</v>
      </c>
      <c r="S2056" s="18" t="s">
        <v>2417</v>
      </c>
      <c r="T2056" s="18" t="s">
        <v>2418</v>
      </c>
      <c r="U2056" s="26" t="s">
        <v>257</v>
      </c>
      <c r="V2056" s="26" t="s">
        <v>257</v>
      </c>
      <c r="W2056" s="26" t="s">
        <v>257</v>
      </c>
      <c r="X2056" s="18" t="s">
        <v>2419</v>
      </c>
      <c r="Y2056" s="18">
        <v>0</v>
      </c>
      <c r="Z2056" s="18" t="s">
        <v>2420</v>
      </c>
      <c r="AA2056" s="18" t="s">
        <v>257</v>
      </c>
      <c r="AB2056" s="57">
        <f t="shared" si="423"/>
        <v>0</v>
      </c>
      <c r="AC2056" s="18" t="s">
        <v>595</v>
      </c>
      <c r="AD2056" s="18" t="s">
        <v>595</v>
      </c>
      <c r="AE2056" s="18" t="s">
        <v>595</v>
      </c>
      <c r="AF2056" s="18" t="s">
        <v>595</v>
      </c>
      <c r="AG2056" s="18" t="s">
        <v>595</v>
      </c>
      <c r="AH2056" s="18" t="s">
        <v>595</v>
      </c>
      <c r="AI2056" s="18">
        <v>1</v>
      </c>
      <c r="AJ2056" s="18" t="s">
        <v>522</v>
      </c>
      <c r="AK2056" s="18">
        <v>1</v>
      </c>
      <c r="AL2056" s="18" t="s">
        <v>2421</v>
      </c>
      <c r="AM2056" s="18" t="s">
        <v>2422</v>
      </c>
      <c r="AN2056" s="18">
        <v>237.77</v>
      </c>
      <c r="AO2056" s="18" t="s">
        <v>2423</v>
      </c>
      <c r="AP2056" s="18" t="s">
        <v>479</v>
      </c>
      <c r="AQ2056" s="18">
        <v>12</v>
      </c>
      <c r="AR2056" s="18" t="s">
        <v>2144</v>
      </c>
      <c r="AS2056" s="18" t="s">
        <v>595</v>
      </c>
      <c r="AT2056" s="18" t="s">
        <v>595</v>
      </c>
      <c r="AU2056" s="18">
        <v>54.29</v>
      </c>
      <c r="AV2056" s="18">
        <v>54.29</v>
      </c>
      <c r="AW2056" s="18" t="s">
        <v>501</v>
      </c>
      <c r="AX2056" s="18" t="s">
        <v>595</v>
      </c>
      <c r="AY2056" s="18" t="s">
        <v>595</v>
      </c>
      <c r="AZ2056" s="18" t="s">
        <v>595</v>
      </c>
      <c r="BA2056" s="18" t="s">
        <v>595</v>
      </c>
      <c r="BB2056" s="18" t="s">
        <v>2424</v>
      </c>
      <c r="BC2056" s="18" t="s">
        <v>2425</v>
      </c>
      <c r="BD2056" s="18">
        <v>5.93</v>
      </c>
      <c r="BE2056" s="18" t="s">
        <v>2426</v>
      </c>
      <c r="BF2056" s="18" t="s">
        <v>479</v>
      </c>
      <c r="BG2056" s="18">
        <v>12</v>
      </c>
      <c r="BH2056" s="18" t="s">
        <v>2144</v>
      </c>
      <c r="BI2056" s="18" t="s">
        <v>595</v>
      </c>
      <c r="BJ2056" s="18" t="s">
        <v>595</v>
      </c>
      <c r="BK2056" s="18">
        <v>1.2</v>
      </c>
      <c r="BL2056" s="18">
        <v>1.2</v>
      </c>
      <c r="BM2056" s="18" t="s">
        <v>501</v>
      </c>
      <c r="BN2056" s="18" t="s">
        <v>595</v>
      </c>
      <c r="BO2056" s="18" t="s">
        <v>595</v>
      </c>
      <c r="BP2056" s="18" t="s">
        <v>595</v>
      </c>
      <c r="BQ2056" s="18" t="s">
        <v>595</v>
      </c>
      <c r="BR2056" s="18" t="s">
        <v>1384</v>
      </c>
      <c r="BS2056" s="18" t="s">
        <v>2427</v>
      </c>
      <c r="BT2056" s="18">
        <v>319.43</v>
      </c>
      <c r="BU2056" s="18" t="s">
        <v>2434</v>
      </c>
      <c r="BV2056" s="18" t="s">
        <v>479</v>
      </c>
      <c r="BW2056" s="18">
        <v>12</v>
      </c>
      <c r="BX2056" s="18" t="s">
        <v>2144</v>
      </c>
      <c r="BY2056" s="18" t="s">
        <v>595</v>
      </c>
      <c r="BZ2056" s="18" t="s">
        <v>595</v>
      </c>
      <c r="CA2056" s="18">
        <v>141.31</v>
      </c>
      <c r="CB2056" s="18">
        <v>141.31</v>
      </c>
      <c r="CC2056" s="18" t="s">
        <v>501</v>
      </c>
      <c r="CD2056" s="18" t="s">
        <v>595</v>
      </c>
      <c r="CE2056" s="18" t="s">
        <v>595</v>
      </c>
      <c r="CF2056" s="18" t="s">
        <v>595</v>
      </c>
      <c r="CG2056" s="18" t="s">
        <v>595</v>
      </c>
      <c r="CH2056" s="18" t="s">
        <v>1384</v>
      </c>
      <c r="CI2056" s="18" t="s">
        <v>2432</v>
      </c>
      <c r="CJ2056" s="18">
        <v>7.86</v>
      </c>
      <c r="CK2056" s="18" t="s">
        <v>2430</v>
      </c>
      <c r="CL2056" s="18" t="s">
        <v>479</v>
      </c>
      <c r="CM2056" s="18">
        <v>12</v>
      </c>
      <c r="CN2056" s="18" t="s">
        <v>2144</v>
      </c>
      <c r="CO2056" s="18" t="s">
        <v>595</v>
      </c>
      <c r="CP2056" s="18" t="s">
        <v>595</v>
      </c>
      <c r="CQ2056" s="18">
        <v>3.13</v>
      </c>
      <c r="CR2056" s="18">
        <v>3.13</v>
      </c>
      <c r="CS2056" s="18" t="s">
        <v>501</v>
      </c>
      <c r="CT2056" s="18" t="s">
        <v>595</v>
      </c>
      <c r="CU2056" s="18" t="s">
        <v>595</v>
      </c>
      <c r="CV2056" s="18" t="s">
        <v>595</v>
      </c>
      <c r="CW2056" s="18" t="s">
        <v>595</v>
      </c>
      <c r="CX2056" s="18" t="s">
        <v>1384</v>
      </c>
      <c r="CY2056" s="18"/>
      <c r="CZ2056" s="18"/>
      <c r="DA2056" s="18"/>
      <c r="DB2056" s="18"/>
      <c r="DC2056" s="18"/>
      <c r="DD2056" s="18"/>
      <c r="DE2056" s="18"/>
      <c r="DF2056" s="18"/>
      <c r="DG2056" s="18"/>
      <c r="DH2056" s="18"/>
      <c r="DI2056" s="18"/>
      <c r="DJ2056" s="18"/>
      <c r="DK2056" s="18"/>
      <c r="DL2056" s="18"/>
      <c r="DM2056" s="18"/>
      <c r="DN2056" s="18"/>
      <c r="DO2056" s="56">
        <v>0</v>
      </c>
      <c r="DP2056" s="56">
        <v>0</v>
      </c>
      <c r="DQ2056" s="56">
        <v>0</v>
      </c>
      <c r="DR2056" s="56">
        <v>0</v>
      </c>
      <c r="DS2056" s="56"/>
      <c r="DT2056" s="56"/>
      <c r="DU2056" s="56"/>
      <c r="DV2056" s="56"/>
      <c r="DW2056" s="56"/>
      <c r="DX2056" s="56"/>
      <c r="DY2056" s="56"/>
      <c r="DZ2056" s="56"/>
      <c r="EA2056" s="56"/>
      <c r="EB2056" s="56"/>
      <c r="EC2056" s="56"/>
      <c r="ED2056" s="56"/>
      <c r="EE2056" s="56"/>
      <c r="EF2056" s="56"/>
      <c r="EG2056" s="56"/>
      <c r="EH2056" s="18" t="s">
        <v>2435</v>
      </c>
      <c r="EI2056" s="18">
        <f t="array" ref="EI2056">IF(SUMPRODUCT(--(DO2056:DS2056&lt;&gt;""))=0, 0,1)</f>
        <v>1</v>
      </c>
      <c r="EJ2056" s="18">
        <f t="array" ref="EJ2056">IF(SUMPRODUCT(--(DT2056:EG2056&lt;&gt;""))=0, 0,1)</f>
        <v>0</v>
      </c>
      <c r="EK2056" s="18" cm="1">
        <f t="array" ref="EK2056">IF(SUMPRODUCT(--(EC2056:EG2056&lt;&gt;""))=0, 0,1)</f>
        <v>0</v>
      </c>
      <c r="EL2056" s="18">
        <f t="array" ref="EL2056">IF(SUMPRODUCT(--(EE2056:EG2056&lt;&gt;""))=0, 0,1)</f>
        <v>0</v>
      </c>
      <c r="EM2056" s="18">
        <f t="shared" si="428"/>
        <v>0</v>
      </c>
      <c r="EN2056" s="18">
        <f t="shared" si="429"/>
        <v>0</v>
      </c>
      <c r="EO2056" s="18" t="str">
        <f t="shared" si="430"/>
        <v>NA</v>
      </c>
      <c r="EP2056" s="18" t="str">
        <f t="shared" si="431"/>
        <v>NA</v>
      </c>
      <c r="EQ2056" s="18" t="str">
        <f t="shared" si="422"/>
        <v>NA</v>
      </c>
      <c r="ER2056" s="18" t="s">
        <v>2083</v>
      </c>
      <c r="ES2056" s="59">
        <v>43958</v>
      </c>
      <c r="ET2056" s="18"/>
      <c r="EU2056" s="18"/>
    </row>
    <row r="2057" spans="1:151" s="1" customFormat="1" ht="15.75" customHeight="1" x14ac:dyDescent="0.2">
      <c r="A2057" s="5" t="s">
        <v>2413</v>
      </c>
      <c r="B2057" s="24" t="s">
        <v>2414</v>
      </c>
      <c r="C2057" s="56">
        <v>1</v>
      </c>
      <c r="D2057" s="18" t="s">
        <v>2787</v>
      </c>
      <c r="E2057" s="18" t="s">
        <v>2970</v>
      </c>
      <c r="F2057" s="18" t="s">
        <v>553</v>
      </c>
      <c r="G2057" s="18" t="s">
        <v>467</v>
      </c>
      <c r="H2057" s="18" t="s">
        <v>624</v>
      </c>
      <c r="I2057" s="18" t="s">
        <v>552</v>
      </c>
      <c r="J2057" s="18" t="s">
        <v>595</v>
      </c>
      <c r="K2057" s="18" t="s">
        <v>257</v>
      </c>
      <c r="L2057" s="18" t="s">
        <v>595</v>
      </c>
      <c r="M2057" s="18" t="s">
        <v>276</v>
      </c>
      <c r="N2057" s="56">
        <v>130</v>
      </c>
      <c r="O2057" s="18" t="s">
        <v>2415</v>
      </c>
      <c r="P2057" s="18" t="s">
        <v>2397</v>
      </c>
      <c r="Q2057" s="18" t="s">
        <v>254</v>
      </c>
      <c r="R2057" s="18" t="s">
        <v>2416</v>
      </c>
      <c r="S2057" s="18" t="s">
        <v>2417</v>
      </c>
      <c r="T2057" s="18" t="s">
        <v>2418</v>
      </c>
      <c r="U2057" s="26" t="s">
        <v>257</v>
      </c>
      <c r="V2057" s="26" t="s">
        <v>257</v>
      </c>
      <c r="W2057" s="26" t="s">
        <v>257</v>
      </c>
      <c r="X2057" s="18" t="s">
        <v>2436</v>
      </c>
      <c r="Y2057" s="18">
        <v>100</v>
      </c>
      <c r="Z2057" s="18" t="s">
        <v>2420</v>
      </c>
      <c r="AA2057" s="18" t="s">
        <v>257</v>
      </c>
      <c r="AB2057" s="57">
        <f t="shared" si="423"/>
        <v>100</v>
      </c>
      <c r="AC2057" s="18" t="s">
        <v>595</v>
      </c>
      <c r="AD2057" s="18" t="s">
        <v>595</v>
      </c>
      <c r="AE2057" s="18" t="s">
        <v>595</v>
      </c>
      <c r="AF2057" s="18" t="s">
        <v>595</v>
      </c>
      <c r="AG2057" s="18" t="s">
        <v>595</v>
      </c>
      <c r="AH2057" s="18" t="s">
        <v>595</v>
      </c>
      <c r="AI2057" s="18">
        <v>1</v>
      </c>
      <c r="AJ2057" s="18" t="s">
        <v>522</v>
      </c>
      <c r="AK2057" s="18">
        <v>1</v>
      </c>
      <c r="AL2057" s="18" t="s">
        <v>2437</v>
      </c>
      <c r="AM2057" s="18" t="s">
        <v>2422</v>
      </c>
      <c r="AN2057" s="18">
        <v>136.72999999999999</v>
      </c>
      <c r="AO2057" s="18" t="s">
        <v>2423</v>
      </c>
      <c r="AP2057" s="18" t="s">
        <v>479</v>
      </c>
      <c r="AQ2057" s="18">
        <v>5</v>
      </c>
      <c r="AR2057" s="18" t="s">
        <v>2144</v>
      </c>
      <c r="AS2057" s="18" t="s">
        <v>595</v>
      </c>
      <c r="AT2057" s="18" t="s">
        <v>595</v>
      </c>
      <c r="AU2057" s="18">
        <v>64.37</v>
      </c>
      <c r="AV2057" s="18">
        <v>64.37</v>
      </c>
      <c r="AW2057" s="18" t="s">
        <v>501</v>
      </c>
      <c r="AX2057" s="18" t="s">
        <v>595</v>
      </c>
      <c r="AY2057" s="18" t="s">
        <v>595</v>
      </c>
      <c r="AZ2057" s="18" t="s">
        <v>595</v>
      </c>
      <c r="BA2057" s="18" t="s">
        <v>595</v>
      </c>
      <c r="BB2057" s="18" t="s">
        <v>1384</v>
      </c>
      <c r="BC2057" s="18" t="s">
        <v>2425</v>
      </c>
      <c r="BD2057" s="18">
        <v>23.46</v>
      </c>
      <c r="BE2057" s="18" t="s">
        <v>2426</v>
      </c>
      <c r="BF2057" s="18" t="s">
        <v>479</v>
      </c>
      <c r="BG2057" s="18">
        <v>5</v>
      </c>
      <c r="BH2057" s="18" t="s">
        <v>2144</v>
      </c>
      <c r="BI2057" s="18" t="s">
        <v>595</v>
      </c>
      <c r="BJ2057" s="18" t="s">
        <v>595</v>
      </c>
      <c r="BK2057" s="18">
        <v>11.77</v>
      </c>
      <c r="BL2057" s="18">
        <v>11.77</v>
      </c>
      <c r="BM2057" s="18" t="s">
        <v>501</v>
      </c>
      <c r="BN2057" s="18" t="s">
        <v>595</v>
      </c>
      <c r="BO2057" s="18" t="s">
        <v>595</v>
      </c>
      <c r="BP2057" s="18" t="s">
        <v>595</v>
      </c>
      <c r="BQ2057" s="18" t="s">
        <v>595</v>
      </c>
      <c r="BR2057" s="18" t="s">
        <v>1384</v>
      </c>
      <c r="BS2057" s="18" t="s">
        <v>2427</v>
      </c>
      <c r="BT2057" s="18">
        <v>128.87</v>
      </c>
      <c r="BU2057" s="18" t="s">
        <v>2434</v>
      </c>
      <c r="BV2057" s="18" t="s">
        <v>479</v>
      </c>
      <c r="BW2057" s="18">
        <v>5</v>
      </c>
      <c r="BX2057" s="18" t="s">
        <v>2144</v>
      </c>
      <c r="BY2057" s="18" t="s">
        <v>595</v>
      </c>
      <c r="BZ2057" s="18" t="s">
        <v>595</v>
      </c>
      <c r="CA2057" s="18">
        <v>37.200000000000003</v>
      </c>
      <c r="CB2057" s="18">
        <v>37.200000000000003</v>
      </c>
      <c r="CC2057" s="18" t="s">
        <v>501</v>
      </c>
      <c r="CD2057" s="18" t="s">
        <v>595</v>
      </c>
      <c r="CE2057" s="18" t="s">
        <v>595</v>
      </c>
      <c r="CF2057" s="18" t="s">
        <v>595</v>
      </c>
      <c r="CG2057" s="18" t="s">
        <v>595</v>
      </c>
      <c r="CH2057" s="18" t="s">
        <v>1384</v>
      </c>
      <c r="CI2057" s="18" t="s">
        <v>2432</v>
      </c>
      <c r="CJ2057" s="18">
        <v>21.58</v>
      </c>
      <c r="CK2057" s="18" t="s">
        <v>2430</v>
      </c>
      <c r="CL2057" s="18" t="s">
        <v>479</v>
      </c>
      <c r="CM2057" s="18">
        <v>5</v>
      </c>
      <c r="CN2057" s="18" t="s">
        <v>2144</v>
      </c>
      <c r="CO2057" s="18" t="s">
        <v>595</v>
      </c>
      <c r="CP2057" s="18" t="s">
        <v>595</v>
      </c>
      <c r="CQ2057" s="18">
        <v>3.35</v>
      </c>
      <c r="CR2057" s="18">
        <v>3.35</v>
      </c>
      <c r="CS2057" s="18" t="s">
        <v>501</v>
      </c>
      <c r="CT2057" s="18" t="s">
        <v>595</v>
      </c>
      <c r="CU2057" s="18" t="s">
        <v>595</v>
      </c>
      <c r="CV2057" s="18" t="s">
        <v>595</v>
      </c>
      <c r="CW2057" s="18" t="s">
        <v>595</v>
      </c>
      <c r="CX2057" s="18" t="s">
        <v>1384</v>
      </c>
      <c r="CY2057" s="18"/>
      <c r="CZ2057" s="18"/>
      <c r="DA2057" s="18"/>
      <c r="DB2057" s="18"/>
      <c r="DC2057" s="18"/>
      <c r="DD2057" s="18"/>
      <c r="DE2057" s="18"/>
      <c r="DF2057" s="18"/>
      <c r="DG2057" s="18"/>
      <c r="DH2057" s="18"/>
      <c r="DI2057" s="18"/>
      <c r="DJ2057" s="18"/>
      <c r="DK2057" s="18"/>
      <c r="DL2057" s="18"/>
      <c r="DM2057" s="18"/>
      <c r="DN2057" s="18"/>
      <c r="DO2057" s="56">
        <v>1</v>
      </c>
      <c r="DP2057" s="56"/>
      <c r="DQ2057" s="56">
        <v>0</v>
      </c>
      <c r="DR2057" s="56">
        <v>0</v>
      </c>
      <c r="DS2057" s="56"/>
      <c r="DT2057" s="56"/>
      <c r="DU2057" s="56"/>
      <c r="DV2057" s="56"/>
      <c r="DW2057" s="56"/>
      <c r="DX2057" s="56"/>
      <c r="DY2057" s="56"/>
      <c r="DZ2057" s="56"/>
      <c r="EA2057" s="56"/>
      <c r="EB2057" s="56"/>
      <c r="EC2057" s="56"/>
      <c r="ED2057" s="56"/>
      <c r="EE2057" s="56"/>
      <c r="EF2057" s="56"/>
      <c r="EG2057" s="56"/>
      <c r="EH2057" s="18" t="s">
        <v>2435</v>
      </c>
      <c r="EI2057" s="18">
        <f t="array" ref="EI2057">IF(SUMPRODUCT(--(DO2057:DS2057&lt;&gt;""))=0, 0,1)</f>
        <v>1</v>
      </c>
      <c r="EJ2057" s="18">
        <f t="array" ref="EJ2057">IF(SUMPRODUCT(--(DT2057:EG2057&lt;&gt;""))=0, 0,1)</f>
        <v>0</v>
      </c>
      <c r="EK2057" s="18" cm="1">
        <f t="array" ref="EK2057">IF(SUMPRODUCT(--(EC2057:EG2057&lt;&gt;""))=0, 0,1)</f>
        <v>0</v>
      </c>
      <c r="EL2057" s="18">
        <f t="array" ref="EL2057">IF(SUMPRODUCT(--(EE2057:EG2057&lt;&gt;""))=0, 0,1)</f>
        <v>0</v>
      </c>
      <c r="EM2057" s="18">
        <f t="shared" si="428"/>
        <v>1</v>
      </c>
      <c r="EN2057" s="18">
        <f t="shared" si="429"/>
        <v>1</v>
      </c>
      <c r="EO2057" s="18" t="str">
        <f t="shared" si="430"/>
        <v>NA</v>
      </c>
      <c r="EP2057" s="18" t="str">
        <f t="shared" si="431"/>
        <v>NA</v>
      </c>
      <c r="EQ2057" s="18">
        <f t="shared" si="422"/>
        <v>1</v>
      </c>
      <c r="ER2057" s="18" t="s">
        <v>2083</v>
      </c>
      <c r="ES2057" s="59">
        <v>43958</v>
      </c>
      <c r="ET2057" s="18"/>
      <c r="EU2057" s="18"/>
    </row>
    <row r="2058" spans="1:151" s="1" customFormat="1" ht="15.75" customHeight="1" x14ac:dyDescent="0.2">
      <c r="A2058" s="5" t="s">
        <v>2413</v>
      </c>
      <c r="B2058" s="24" t="s">
        <v>2414</v>
      </c>
      <c r="C2058" s="56">
        <v>1</v>
      </c>
      <c r="D2058" s="18" t="s">
        <v>2788</v>
      </c>
      <c r="E2058" s="18" t="s">
        <v>2970</v>
      </c>
      <c r="F2058" s="18" t="s">
        <v>553</v>
      </c>
      <c r="G2058" s="18" t="s">
        <v>467</v>
      </c>
      <c r="H2058" s="18" t="s">
        <v>624</v>
      </c>
      <c r="I2058" s="18" t="s">
        <v>552</v>
      </c>
      <c r="J2058" s="18" t="s">
        <v>595</v>
      </c>
      <c r="K2058" s="18" t="s">
        <v>257</v>
      </c>
      <c r="L2058" s="18" t="s">
        <v>595</v>
      </c>
      <c r="M2058" s="18" t="s">
        <v>276</v>
      </c>
      <c r="N2058" s="56">
        <v>130</v>
      </c>
      <c r="O2058" s="18" t="s">
        <v>2415</v>
      </c>
      <c r="P2058" s="18" t="s">
        <v>2397</v>
      </c>
      <c r="Q2058" s="18" t="s">
        <v>254</v>
      </c>
      <c r="R2058" s="18" t="s">
        <v>2416</v>
      </c>
      <c r="S2058" s="18" t="s">
        <v>2417</v>
      </c>
      <c r="T2058" s="18" t="s">
        <v>2418</v>
      </c>
      <c r="U2058" s="26" t="s">
        <v>257</v>
      </c>
      <c r="V2058" s="26" t="s">
        <v>257</v>
      </c>
      <c r="W2058" s="26" t="s">
        <v>257</v>
      </c>
      <c r="X2058" s="18" t="s">
        <v>2436</v>
      </c>
      <c r="Y2058" s="18">
        <v>100</v>
      </c>
      <c r="Z2058" s="18" t="s">
        <v>2420</v>
      </c>
      <c r="AA2058" s="18" t="s">
        <v>257</v>
      </c>
      <c r="AB2058" s="57">
        <f t="shared" si="423"/>
        <v>100</v>
      </c>
      <c r="AC2058" s="18" t="s">
        <v>595</v>
      </c>
      <c r="AD2058" s="18" t="s">
        <v>595</v>
      </c>
      <c r="AE2058" s="18" t="s">
        <v>595</v>
      </c>
      <c r="AF2058" s="18" t="s">
        <v>595</v>
      </c>
      <c r="AG2058" s="18" t="s">
        <v>595</v>
      </c>
      <c r="AH2058" s="18" t="s">
        <v>595</v>
      </c>
      <c r="AI2058" s="18">
        <v>1</v>
      </c>
      <c r="AJ2058" s="18" t="s">
        <v>522</v>
      </c>
      <c r="AK2058" s="18">
        <v>1</v>
      </c>
      <c r="AL2058" s="18" t="s">
        <v>2437</v>
      </c>
      <c r="AM2058" s="18" t="s">
        <v>2422</v>
      </c>
      <c r="AN2058" s="18">
        <v>83.15</v>
      </c>
      <c r="AO2058" s="18" t="s">
        <v>2423</v>
      </c>
      <c r="AP2058" s="18" t="s">
        <v>479</v>
      </c>
      <c r="AQ2058" s="18">
        <v>5</v>
      </c>
      <c r="AR2058" s="18" t="s">
        <v>2144</v>
      </c>
      <c r="AS2058" s="18" t="s">
        <v>595</v>
      </c>
      <c r="AT2058" s="18" t="s">
        <v>595</v>
      </c>
      <c r="AU2058" s="18">
        <v>37.590000000000003</v>
      </c>
      <c r="AV2058" s="18">
        <v>37.590000000000003</v>
      </c>
      <c r="AW2058" s="18" t="s">
        <v>501</v>
      </c>
      <c r="AX2058" s="18" t="s">
        <v>595</v>
      </c>
      <c r="AY2058" s="18" t="s">
        <v>595</v>
      </c>
      <c r="AZ2058" s="18" t="s">
        <v>595</v>
      </c>
      <c r="BA2058" s="18" t="s">
        <v>595</v>
      </c>
      <c r="BB2058" s="18" t="s">
        <v>1384</v>
      </c>
      <c r="BC2058" s="18" t="s">
        <v>2425</v>
      </c>
      <c r="BD2058" s="18">
        <v>5.28</v>
      </c>
      <c r="BE2058" s="18" t="s">
        <v>2426</v>
      </c>
      <c r="BF2058" s="18" t="s">
        <v>479</v>
      </c>
      <c r="BG2058" s="18">
        <v>5</v>
      </c>
      <c r="BH2058" s="18" t="s">
        <v>2144</v>
      </c>
      <c r="BI2058" s="18" t="s">
        <v>595</v>
      </c>
      <c r="BJ2058" s="18" t="s">
        <v>595</v>
      </c>
      <c r="BK2058" s="18">
        <v>1.36</v>
      </c>
      <c r="BL2058" s="18">
        <v>1.36</v>
      </c>
      <c r="BM2058" s="18" t="s">
        <v>501</v>
      </c>
      <c r="BN2058" s="18" t="s">
        <v>595</v>
      </c>
      <c r="BO2058" s="18" t="s">
        <v>595</v>
      </c>
      <c r="BP2058" s="18" t="s">
        <v>595</v>
      </c>
      <c r="BQ2058" s="18" t="s">
        <v>595</v>
      </c>
      <c r="BR2058" s="18" t="s">
        <v>1384</v>
      </c>
      <c r="BS2058" s="18" t="s">
        <v>2427</v>
      </c>
      <c r="BT2058" s="18">
        <v>257.43</v>
      </c>
      <c r="BU2058" s="18" t="s">
        <v>2434</v>
      </c>
      <c r="BV2058" s="18" t="s">
        <v>479</v>
      </c>
      <c r="BW2058" s="18">
        <v>5</v>
      </c>
      <c r="BX2058" s="18" t="s">
        <v>2144</v>
      </c>
      <c r="BY2058" s="18" t="s">
        <v>595</v>
      </c>
      <c r="BZ2058" s="18" t="s">
        <v>595</v>
      </c>
      <c r="CA2058" s="18">
        <v>56.59</v>
      </c>
      <c r="CB2058" s="18">
        <v>56.59</v>
      </c>
      <c r="CC2058" s="18" t="s">
        <v>501</v>
      </c>
      <c r="CD2058" s="18" t="s">
        <v>595</v>
      </c>
      <c r="CE2058" s="18" t="s">
        <v>595</v>
      </c>
      <c r="CF2058" s="18" t="s">
        <v>595</v>
      </c>
      <c r="CG2058" s="18" t="s">
        <v>595</v>
      </c>
      <c r="CH2058" s="18" t="s">
        <v>1384</v>
      </c>
      <c r="CI2058" s="18" t="s">
        <v>2432</v>
      </c>
      <c r="CJ2058" s="18">
        <v>16.38</v>
      </c>
      <c r="CK2058" s="18" t="s">
        <v>2430</v>
      </c>
      <c r="CL2058" s="18" t="s">
        <v>479</v>
      </c>
      <c r="CM2058" s="18">
        <v>5</v>
      </c>
      <c r="CN2058" s="18" t="s">
        <v>2144</v>
      </c>
      <c r="CO2058" s="18" t="s">
        <v>595</v>
      </c>
      <c r="CP2058" s="18" t="s">
        <v>595</v>
      </c>
      <c r="CQ2058" s="18">
        <v>2.59</v>
      </c>
      <c r="CR2058" s="18">
        <v>2.59</v>
      </c>
      <c r="CS2058" s="18" t="s">
        <v>501</v>
      </c>
      <c r="CT2058" s="18" t="s">
        <v>595</v>
      </c>
      <c r="CU2058" s="18" t="s">
        <v>595</v>
      </c>
      <c r="CV2058" s="18" t="s">
        <v>595</v>
      </c>
      <c r="CW2058" s="18" t="s">
        <v>595</v>
      </c>
      <c r="CX2058" s="18" t="s">
        <v>1384</v>
      </c>
      <c r="CY2058" s="18"/>
      <c r="CZ2058" s="18"/>
      <c r="DA2058" s="18"/>
      <c r="DB2058" s="18"/>
      <c r="DC2058" s="18"/>
      <c r="DD2058" s="18"/>
      <c r="DE2058" s="18"/>
      <c r="DF2058" s="18"/>
      <c r="DG2058" s="18"/>
      <c r="DH2058" s="18"/>
      <c r="DI2058" s="18"/>
      <c r="DJ2058" s="18"/>
      <c r="DK2058" s="18"/>
      <c r="DL2058" s="18"/>
      <c r="DM2058" s="18"/>
      <c r="DN2058" s="18"/>
      <c r="DO2058" s="56">
        <v>1</v>
      </c>
      <c r="DP2058" s="56"/>
      <c r="DQ2058" s="56">
        <v>1</v>
      </c>
      <c r="DR2058" s="56">
        <v>0</v>
      </c>
      <c r="DS2058" s="56"/>
      <c r="DT2058" s="56"/>
      <c r="DU2058" s="56"/>
      <c r="DV2058" s="56"/>
      <c r="DW2058" s="56"/>
      <c r="DX2058" s="56"/>
      <c r="DY2058" s="56"/>
      <c r="DZ2058" s="56"/>
      <c r="EA2058" s="56"/>
      <c r="EB2058" s="56"/>
      <c r="EC2058" s="56"/>
      <c r="ED2058" s="56"/>
      <c r="EE2058" s="56"/>
      <c r="EF2058" s="56"/>
      <c r="EG2058" s="56"/>
      <c r="EH2058" s="18" t="s">
        <v>2435</v>
      </c>
      <c r="EI2058" s="18">
        <f t="array" ref="EI2058">IF(SUMPRODUCT(--(DO2058:DS2058&lt;&gt;""))=0, 0,1)</f>
        <v>1</v>
      </c>
      <c r="EJ2058" s="18">
        <f t="array" ref="EJ2058">IF(SUMPRODUCT(--(DT2058:EG2058&lt;&gt;""))=0, 0,1)</f>
        <v>0</v>
      </c>
      <c r="EK2058" s="18" cm="1">
        <f t="array" ref="EK2058">IF(SUMPRODUCT(--(EC2058:EG2058&lt;&gt;""))=0, 0,1)</f>
        <v>0</v>
      </c>
      <c r="EL2058" s="18">
        <f t="array" ref="EL2058">IF(SUMPRODUCT(--(EE2058:EG2058&lt;&gt;""))=0, 0,1)</f>
        <v>0</v>
      </c>
      <c r="EM2058" s="18">
        <f t="shared" si="428"/>
        <v>1</v>
      </c>
      <c r="EN2058" s="18">
        <f t="shared" si="429"/>
        <v>1</v>
      </c>
      <c r="EO2058" s="18" t="str">
        <f t="shared" si="430"/>
        <v>NA</v>
      </c>
      <c r="EP2058" s="18" t="str">
        <f t="shared" si="431"/>
        <v>NA</v>
      </c>
      <c r="EQ2058" s="18">
        <f t="shared" si="422"/>
        <v>1</v>
      </c>
      <c r="ER2058" s="18" t="s">
        <v>2083</v>
      </c>
      <c r="ES2058" s="59">
        <v>43958</v>
      </c>
      <c r="ET2058" s="18"/>
      <c r="EU2058" s="18"/>
    </row>
    <row r="2059" spans="1:151" s="1" customFormat="1" ht="15.75" customHeight="1" x14ac:dyDescent="0.2">
      <c r="A2059" s="5" t="s">
        <v>2413</v>
      </c>
      <c r="B2059" s="24" t="s">
        <v>2414</v>
      </c>
      <c r="C2059" s="56">
        <v>1</v>
      </c>
      <c r="D2059" s="18" t="s">
        <v>2789</v>
      </c>
      <c r="E2059" s="18" t="s">
        <v>2970</v>
      </c>
      <c r="F2059" s="18" t="s">
        <v>553</v>
      </c>
      <c r="G2059" s="18" t="s">
        <v>467</v>
      </c>
      <c r="H2059" s="18" t="s">
        <v>624</v>
      </c>
      <c r="I2059" s="18" t="s">
        <v>552</v>
      </c>
      <c r="J2059" s="18" t="s">
        <v>595</v>
      </c>
      <c r="K2059" s="18" t="s">
        <v>257</v>
      </c>
      <c r="L2059" s="18" t="s">
        <v>595</v>
      </c>
      <c r="M2059" s="18" t="s">
        <v>276</v>
      </c>
      <c r="N2059" s="56">
        <v>130</v>
      </c>
      <c r="O2059" s="18" t="s">
        <v>2415</v>
      </c>
      <c r="P2059" s="18" t="s">
        <v>2397</v>
      </c>
      <c r="Q2059" s="18" t="s">
        <v>254</v>
      </c>
      <c r="R2059" s="18" t="s">
        <v>2416</v>
      </c>
      <c r="S2059" s="18" t="s">
        <v>2417</v>
      </c>
      <c r="T2059" s="18" t="s">
        <v>2418</v>
      </c>
      <c r="U2059" s="26" t="s">
        <v>257</v>
      </c>
      <c r="V2059" s="26" t="s">
        <v>257</v>
      </c>
      <c r="W2059" s="26" t="s">
        <v>257</v>
      </c>
      <c r="X2059" s="18" t="s">
        <v>2436</v>
      </c>
      <c r="Y2059" s="18">
        <v>100</v>
      </c>
      <c r="Z2059" s="18" t="s">
        <v>2420</v>
      </c>
      <c r="AA2059" s="18" t="s">
        <v>257</v>
      </c>
      <c r="AB2059" s="57">
        <f t="shared" si="423"/>
        <v>100</v>
      </c>
      <c r="AC2059" s="18" t="s">
        <v>595</v>
      </c>
      <c r="AD2059" s="18" t="s">
        <v>595</v>
      </c>
      <c r="AE2059" s="18" t="s">
        <v>595</v>
      </c>
      <c r="AF2059" s="18" t="s">
        <v>595</v>
      </c>
      <c r="AG2059" s="18" t="s">
        <v>595</v>
      </c>
      <c r="AH2059" s="18" t="s">
        <v>595</v>
      </c>
      <c r="AI2059" s="18">
        <v>1</v>
      </c>
      <c r="AJ2059" s="18" t="s">
        <v>522</v>
      </c>
      <c r="AK2059" s="18">
        <v>1</v>
      </c>
      <c r="AL2059" s="18" t="s">
        <v>2437</v>
      </c>
      <c r="AM2059" s="18" t="s">
        <v>2422</v>
      </c>
      <c r="AN2059" s="18">
        <v>66.489999999999995</v>
      </c>
      <c r="AO2059" s="18" t="s">
        <v>2423</v>
      </c>
      <c r="AP2059" s="18" t="s">
        <v>479</v>
      </c>
      <c r="AQ2059" s="18">
        <v>5</v>
      </c>
      <c r="AR2059" s="18" t="s">
        <v>2144</v>
      </c>
      <c r="AS2059" s="18" t="s">
        <v>595</v>
      </c>
      <c r="AT2059" s="18" t="s">
        <v>595</v>
      </c>
      <c r="AU2059" s="18">
        <v>24.34</v>
      </c>
      <c r="AV2059" s="18">
        <v>24.34</v>
      </c>
      <c r="AW2059" s="18" t="s">
        <v>501</v>
      </c>
      <c r="AX2059" s="18" t="s">
        <v>595</v>
      </c>
      <c r="AY2059" s="18" t="s">
        <v>595</v>
      </c>
      <c r="AZ2059" s="18" t="s">
        <v>595</v>
      </c>
      <c r="BA2059" s="18" t="s">
        <v>595</v>
      </c>
      <c r="BB2059" s="18" t="s">
        <v>1384</v>
      </c>
      <c r="BC2059" s="18" t="s">
        <v>2425</v>
      </c>
      <c r="BD2059" s="18">
        <v>2.2999999999999998</v>
      </c>
      <c r="BE2059" s="18" t="s">
        <v>2426</v>
      </c>
      <c r="BF2059" s="18" t="s">
        <v>479</v>
      </c>
      <c r="BG2059" s="18">
        <v>5</v>
      </c>
      <c r="BH2059" s="18" t="s">
        <v>2144</v>
      </c>
      <c r="BI2059" s="18" t="s">
        <v>595</v>
      </c>
      <c r="BJ2059" s="18" t="s">
        <v>595</v>
      </c>
      <c r="BK2059" s="18">
        <v>0.9</v>
      </c>
      <c r="BL2059" s="18">
        <v>0.9</v>
      </c>
      <c r="BM2059" s="18" t="s">
        <v>501</v>
      </c>
      <c r="BN2059" s="18" t="s">
        <v>595</v>
      </c>
      <c r="BO2059" s="18" t="s">
        <v>595</v>
      </c>
      <c r="BP2059" s="18" t="s">
        <v>595</v>
      </c>
      <c r="BQ2059" s="18" t="s">
        <v>595</v>
      </c>
      <c r="BR2059" s="18" t="s">
        <v>1384</v>
      </c>
      <c r="BS2059" s="18" t="s">
        <v>2427</v>
      </c>
      <c r="BT2059" s="18">
        <v>374.35</v>
      </c>
      <c r="BU2059" s="18" t="s">
        <v>2434</v>
      </c>
      <c r="BV2059" s="18" t="s">
        <v>479</v>
      </c>
      <c r="BW2059" s="18">
        <v>5</v>
      </c>
      <c r="BX2059" s="18" t="s">
        <v>2144</v>
      </c>
      <c r="BY2059" s="18" t="s">
        <v>595</v>
      </c>
      <c r="BZ2059" s="18" t="s">
        <v>595</v>
      </c>
      <c r="CA2059" s="18">
        <v>92.69</v>
      </c>
      <c r="CB2059" s="18">
        <v>92.69</v>
      </c>
      <c r="CC2059" s="18" t="s">
        <v>501</v>
      </c>
      <c r="CD2059" s="18" t="s">
        <v>595</v>
      </c>
      <c r="CE2059" s="18" t="s">
        <v>595</v>
      </c>
      <c r="CF2059" s="18" t="s">
        <v>595</v>
      </c>
      <c r="CG2059" s="18" t="s">
        <v>595</v>
      </c>
      <c r="CH2059" s="18" t="s">
        <v>1384</v>
      </c>
      <c r="CI2059" s="18" t="s">
        <v>2432</v>
      </c>
      <c r="CJ2059" s="18">
        <v>12.75</v>
      </c>
      <c r="CK2059" s="18" t="s">
        <v>2430</v>
      </c>
      <c r="CL2059" s="18" t="s">
        <v>479</v>
      </c>
      <c r="CM2059" s="18">
        <v>5</v>
      </c>
      <c r="CN2059" s="18" t="s">
        <v>2144</v>
      </c>
      <c r="CO2059" s="18" t="s">
        <v>595</v>
      </c>
      <c r="CP2059" s="18" t="s">
        <v>595</v>
      </c>
      <c r="CQ2059" s="18">
        <v>2.6</v>
      </c>
      <c r="CR2059" s="18">
        <v>2.6</v>
      </c>
      <c r="CS2059" s="18" t="s">
        <v>501</v>
      </c>
      <c r="CT2059" s="18" t="s">
        <v>595</v>
      </c>
      <c r="CU2059" s="18" t="s">
        <v>595</v>
      </c>
      <c r="CV2059" s="18" t="s">
        <v>595</v>
      </c>
      <c r="CW2059" s="18" t="s">
        <v>595</v>
      </c>
      <c r="CX2059" s="18" t="s">
        <v>1384</v>
      </c>
      <c r="CY2059" s="18"/>
      <c r="CZ2059" s="18"/>
      <c r="DA2059" s="18"/>
      <c r="DB2059" s="18"/>
      <c r="DC2059" s="18"/>
      <c r="DD2059" s="18"/>
      <c r="DE2059" s="18"/>
      <c r="DF2059" s="18"/>
      <c r="DG2059" s="18"/>
      <c r="DH2059" s="18"/>
      <c r="DI2059" s="18"/>
      <c r="DJ2059" s="18"/>
      <c r="DK2059" s="18"/>
      <c r="DL2059" s="18"/>
      <c r="DM2059" s="18"/>
      <c r="DN2059" s="18"/>
      <c r="DO2059" s="56">
        <v>1</v>
      </c>
      <c r="DP2059" s="56"/>
      <c r="DQ2059" s="56">
        <v>1</v>
      </c>
      <c r="DR2059" s="56">
        <v>1</v>
      </c>
      <c r="DS2059" s="56"/>
      <c r="DT2059" s="56"/>
      <c r="DU2059" s="56"/>
      <c r="DV2059" s="56"/>
      <c r="DW2059" s="56"/>
      <c r="DX2059" s="56"/>
      <c r="DY2059" s="56"/>
      <c r="DZ2059" s="56"/>
      <c r="EA2059" s="56"/>
      <c r="EB2059" s="56"/>
      <c r="EC2059" s="56"/>
      <c r="ED2059" s="56"/>
      <c r="EE2059" s="56"/>
      <c r="EF2059" s="56"/>
      <c r="EG2059" s="56"/>
      <c r="EH2059" s="18" t="s">
        <v>2438</v>
      </c>
      <c r="EI2059" s="18">
        <f t="array" ref="EI2059">IF(SUMPRODUCT(--(DO2059:DS2059&lt;&gt;""))=0, 0,1)</f>
        <v>1</v>
      </c>
      <c r="EJ2059" s="18">
        <f t="array" ref="EJ2059">IF(SUMPRODUCT(--(DT2059:EG2059&lt;&gt;""))=0, 0,1)</f>
        <v>0</v>
      </c>
      <c r="EK2059" s="18" cm="1">
        <f t="array" ref="EK2059">IF(SUMPRODUCT(--(EC2059:EG2059&lt;&gt;""))=0, 0,1)</f>
        <v>0</v>
      </c>
      <c r="EL2059" s="18">
        <f t="array" ref="EL2059">IF(SUMPRODUCT(--(EE2059:EG2059&lt;&gt;""))=0, 0,1)</f>
        <v>0</v>
      </c>
      <c r="EM2059" s="18">
        <f t="shared" si="428"/>
        <v>1</v>
      </c>
      <c r="EN2059" s="18">
        <f t="shared" si="429"/>
        <v>1</v>
      </c>
      <c r="EO2059" s="18" t="str">
        <f t="shared" si="430"/>
        <v>NA</v>
      </c>
      <c r="EP2059" s="18" t="str">
        <f t="shared" si="431"/>
        <v>NA</v>
      </c>
      <c r="EQ2059" s="18">
        <f t="shared" si="422"/>
        <v>1</v>
      </c>
      <c r="ER2059" s="18" t="s">
        <v>2083</v>
      </c>
      <c r="ES2059" s="59">
        <v>43958</v>
      </c>
      <c r="ET2059" s="18"/>
      <c r="EU2059" s="18"/>
    </row>
    <row r="2060" spans="1:151" s="1" customFormat="1" ht="15.75" customHeight="1" x14ac:dyDescent="0.2">
      <c r="A2060" s="5" t="s">
        <v>2413</v>
      </c>
      <c r="B2060" s="24" t="s">
        <v>2414</v>
      </c>
      <c r="C2060" s="56">
        <v>1</v>
      </c>
      <c r="D2060" s="18" t="s">
        <v>2790</v>
      </c>
      <c r="E2060" s="18" t="s">
        <v>2970</v>
      </c>
      <c r="F2060" s="18" t="s">
        <v>553</v>
      </c>
      <c r="G2060" s="18" t="s">
        <v>467</v>
      </c>
      <c r="H2060" s="18" t="s">
        <v>624</v>
      </c>
      <c r="I2060" s="18" t="s">
        <v>552</v>
      </c>
      <c r="J2060" s="18" t="s">
        <v>595</v>
      </c>
      <c r="K2060" s="18" t="s">
        <v>257</v>
      </c>
      <c r="L2060" s="18" t="s">
        <v>595</v>
      </c>
      <c r="M2060" s="18" t="s">
        <v>276</v>
      </c>
      <c r="N2060" s="56">
        <v>130</v>
      </c>
      <c r="O2060" s="18" t="s">
        <v>2415</v>
      </c>
      <c r="P2060" s="18" t="s">
        <v>2397</v>
      </c>
      <c r="Q2060" s="18" t="s">
        <v>254</v>
      </c>
      <c r="R2060" s="18" t="s">
        <v>2416</v>
      </c>
      <c r="S2060" s="18" t="s">
        <v>2417</v>
      </c>
      <c r="T2060" s="18" t="s">
        <v>2418</v>
      </c>
      <c r="U2060" s="26" t="s">
        <v>257</v>
      </c>
      <c r="V2060" s="26" t="s">
        <v>257</v>
      </c>
      <c r="W2060" s="26" t="s">
        <v>257</v>
      </c>
      <c r="X2060" s="18" t="s">
        <v>2436</v>
      </c>
      <c r="Y2060" s="18">
        <v>100</v>
      </c>
      <c r="Z2060" s="18" t="s">
        <v>2420</v>
      </c>
      <c r="AA2060" s="18" t="s">
        <v>257</v>
      </c>
      <c r="AB2060" s="57">
        <f t="shared" si="423"/>
        <v>100</v>
      </c>
      <c r="AC2060" s="18" t="s">
        <v>595</v>
      </c>
      <c r="AD2060" s="18" t="s">
        <v>595</v>
      </c>
      <c r="AE2060" s="18" t="s">
        <v>595</v>
      </c>
      <c r="AF2060" s="18" t="s">
        <v>595</v>
      </c>
      <c r="AG2060" s="18" t="s">
        <v>595</v>
      </c>
      <c r="AH2060" s="18" t="s">
        <v>595</v>
      </c>
      <c r="AI2060" s="18">
        <v>1</v>
      </c>
      <c r="AJ2060" s="18" t="s">
        <v>522</v>
      </c>
      <c r="AK2060" s="18">
        <v>1</v>
      </c>
      <c r="AL2060" s="18" t="s">
        <v>2437</v>
      </c>
      <c r="AM2060" s="18" t="s">
        <v>2422</v>
      </c>
      <c r="AN2060" s="18">
        <v>56.37</v>
      </c>
      <c r="AO2060" s="18" t="s">
        <v>2423</v>
      </c>
      <c r="AP2060" s="18" t="s">
        <v>479</v>
      </c>
      <c r="AQ2060" s="18">
        <v>5</v>
      </c>
      <c r="AR2060" s="18" t="s">
        <v>2144</v>
      </c>
      <c r="AS2060" s="18" t="s">
        <v>595</v>
      </c>
      <c r="AT2060" s="18" t="s">
        <v>595</v>
      </c>
      <c r="AU2060" s="18">
        <v>18.989999999999998</v>
      </c>
      <c r="AV2060" s="18">
        <v>18.989999999999998</v>
      </c>
      <c r="AW2060" s="18" t="s">
        <v>501</v>
      </c>
      <c r="AX2060" s="18" t="s">
        <v>595</v>
      </c>
      <c r="AY2060" s="18" t="s">
        <v>595</v>
      </c>
      <c r="AZ2060" s="18" t="s">
        <v>595</v>
      </c>
      <c r="BA2060" s="18" t="s">
        <v>595</v>
      </c>
      <c r="BB2060" s="18" t="s">
        <v>1384</v>
      </c>
      <c r="BC2060" s="18" t="s">
        <v>2425</v>
      </c>
      <c r="BD2060" s="18">
        <v>1.38</v>
      </c>
      <c r="BE2060" s="18" t="s">
        <v>2426</v>
      </c>
      <c r="BF2060" s="18" t="s">
        <v>479</v>
      </c>
      <c r="BG2060" s="18">
        <v>5</v>
      </c>
      <c r="BH2060" s="18" t="s">
        <v>2144</v>
      </c>
      <c r="BI2060" s="18" t="s">
        <v>595</v>
      </c>
      <c r="BJ2060" s="18" t="s">
        <v>595</v>
      </c>
      <c r="BK2060" s="18">
        <v>0.49</v>
      </c>
      <c r="BL2060" s="18">
        <v>0.49</v>
      </c>
      <c r="BM2060" s="18" t="s">
        <v>501</v>
      </c>
      <c r="BN2060" s="18" t="s">
        <v>595</v>
      </c>
      <c r="BO2060" s="18" t="s">
        <v>595</v>
      </c>
      <c r="BP2060" s="18" t="s">
        <v>595</v>
      </c>
      <c r="BQ2060" s="18" t="s">
        <v>595</v>
      </c>
      <c r="BR2060" s="18" t="s">
        <v>1384</v>
      </c>
      <c r="BS2060" s="18" t="s">
        <v>2427</v>
      </c>
      <c r="BT2060" s="18">
        <v>444.1</v>
      </c>
      <c r="BU2060" s="18" t="s">
        <v>2434</v>
      </c>
      <c r="BV2060" s="18" t="s">
        <v>479</v>
      </c>
      <c r="BW2060" s="18">
        <v>5</v>
      </c>
      <c r="BX2060" s="18" t="s">
        <v>2144</v>
      </c>
      <c r="BY2060" s="18" t="s">
        <v>595</v>
      </c>
      <c r="BZ2060" s="18" t="s">
        <v>595</v>
      </c>
      <c r="CA2060" s="18">
        <v>88.42</v>
      </c>
      <c r="CB2060" s="18">
        <v>88.42</v>
      </c>
      <c r="CC2060" s="18" t="s">
        <v>501</v>
      </c>
      <c r="CD2060" s="18" t="s">
        <v>595</v>
      </c>
      <c r="CE2060" s="18" t="s">
        <v>595</v>
      </c>
      <c r="CF2060" s="18" t="s">
        <v>595</v>
      </c>
      <c r="CG2060" s="18" t="s">
        <v>595</v>
      </c>
      <c r="CH2060" s="18" t="s">
        <v>1384</v>
      </c>
      <c r="CI2060" s="18" t="s">
        <v>2432</v>
      </c>
      <c r="CJ2060" s="18">
        <v>10.88</v>
      </c>
      <c r="CK2060" s="18" t="s">
        <v>2430</v>
      </c>
      <c r="CL2060" s="18" t="s">
        <v>479</v>
      </c>
      <c r="CM2060" s="18">
        <v>5</v>
      </c>
      <c r="CN2060" s="18" t="s">
        <v>2144</v>
      </c>
      <c r="CO2060" s="18" t="s">
        <v>595</v>
      </c>
      <c r="CP2060" s="18" t="s">
        <v>595</v>
      </c>
      <c r="CQ2060" s="18">
        <v>1.78</v>
      </c>
      <c r="CR2060" s="18">
        <v>1.78</v>
      </c>
      <c r="CS2060" s="18" t="s">
        <v>501</v>
      </c>
      <c r="CT2060" s="18" t="s">
        <v>595</v>
      </c>
      <c r="CU2060" s="18" t="s">
        <v>595</v>
      </c>
      <c r="CV2060" s="18" t="s">
        <v>595</v>
      </c>
      <c r="CW2060" s="18" t="s">
        <v>595</v>
      </c>
      <c r="CX2060" s="18" t="s">
        <v>1384</v>
      </c>
      <c r="CY2060" s="18"/>
      <c r="CZ2060" s="18"/>
      <c r="DA2060" s="18"/>
      <c r="DB2060" s="18"/>
      <c r="DC2060" s="18"/>
      <c r="DD2060" s="18"/>
      <c r="DE2060" s="18"/>
      <c r="DF2060" s="18"/>
      <c r="DG2060" s="18"/>
      <c r="DH2060" s="18"/>
      <c r="DI2060" s="18"/>
      <c r="DJ2060" s="18"/>
      <c r="DK2060" s="18"/>
      <c r="DL2060" s="18"/>
      <c r="DM2060" s="18"/>
      <c r="DN2060" s="18"/>
      <c r="DO2060" s="56">
        <v>1</v>
      </c>
      <c r="DP2060" s="56"/>
      <c r="DQ2060" s="56">
        <v>1</v>
      </c>
      <c r="DR2060" s="56">
        <v>1</v>
      </c>
      <c r="DS2060" s="56"/>
      <c r="DT2060" s="56"/>
      <c r="DU2060" s="56"/>
      <c r="DV2060" s="56"/>
      <c r="DW2060" s="56"/>
      <c r="DX2060" s="56"/>
      <c r="DY2060" s="56"/>
      <c r="DZ2060" s="56"/>
      <c r="EA2060" s="56"/>
      <c r="EB2060" s="56"/>
      <c r="EC2060" s="56"/>
      <c r="ED2060" s="56"/>
      <c r="EE2060" s="56"/>
      <c r="EF2060" s="56"/>
      <c r="EG2060" s="56"/>
      <c r="EH2060" s="18" t="s">
        <v>2438</v>
      </c>
      <c r="EI2060" s="18">
        <f t="array" ref="EI2060">IF(SUMPRODUCT(--(DO2060:DS2060&lt;&gt;""))=0, 0,1)</f>
        <v>1</v>
      </c>
      <c r="EJ2060" s="18">
        <f t="array" ref="EJ2060">IF(SUMPRODUCT(--(DT2060:EG2060&lt;&gt;""))=0, 0,1)</f>
        <v>0</v>
      </c>
      <c r="EK2060" s="18" cm="1">
        <f t="array" ref="EK2060">IF(SUMPRODUCT(--(EC2060:EG2060&lt;&gt;""))=0, 0,1)</f>
        <v>0</v>
      </c>
      <c r="EL2060" s="18">
        <f t="array" ref="EL2060">IF(SUMPRODUCT(--(EE2060:EG2060&lt;&gt;""))=0, 0,1)</f>
        <v>0</v>
      </c>
      <c r="EM2060" s="18">
        <f t="shared" si="428"/>
        <v>1</v>
      </c>
      <c r="EN2060" s="18">
        <f t="shared" si="429"/>
        <v>1</v>
      </c>
      <c r="EO2060" s="18" t="str">
        <f t="shared" si="430"/>
        <v>NA</v>
      </c>
      <c r="EP2060" s="18" t="str">
        <f t="shared" si="431"/>
        <v>NA</v>
      </c>
      <c r="EQ2060" s="18">
        <f t="shared" si="422"/>
        <v>1</v>
      </c>
      <c r="ER2060" s="18" t="s">
        <v>2083</v>
      </c>
      <c r="ES2060" s="59">
        <v>43958</v>
      </c>
      <c r="ET2060" s="18"/>
      <c r="EU2060" s="18"/>
    </row>
    <row r="2061" spans="1:151" s="1" customFormat="1" ht="15.75" customHeight="1" x14ac:dyDescent="0.2">
      <c r="A2061" s="5" t="s">
        <v>2413</v>
      </c>
      <c r="B2061" s="24" t="s">
        <v>2414</v>
      </c>
      <c r="C2061" s="56">
        <v>1</v>
      </c>
      <c r="D2061" s="18" t="s">
        <v>2791</v>
      </c>
      <c r="E2061" s="18" t="s">
        <v>2970</v>
      </c>
      <c r="F2061" s="18" t="s">
        <v>553</v>
      </c>
      <c r="G2061" s="18" t="s">
        <v>467</v>
      </c>
      <c r="H2061" s="18" t="s">
        <v>624</v>
      </c>
      <c r="I2061" s="18" t="s">
        <v>552</v>
      </c>
      <c r="J2061" s="18" t="s">
        <v>595</v>
      </c>
      <c r="K2061" s="18" t="s">
        <v>257</v>
      </c>
      <c r="L2061" s="18" t="s">
        <v>595</v>
      </c>
      <c r="M2061" s="18" t="s">
        <v>276</v>
      </c>
      <c r="N2061" s="56">
        <v>130</v>
      </c>
      <c r="O2061" s="18" t="s">
        <v>2415</v>
      </c>
      <c r="P2061" s="18" t="s">
        <v>2397</v>
      </c>
      <c r="Q2061" s="18" t="s">
        <v>254</v>
      </c>
      <c r="R2061" s="18" t="s">
        <v>2416</v>
      </c>
      <c r="S2061" s="18" t="s">
        <v>2417</v>
      </c>
      <c r="T2061" s="18" t="s">
        <v>2418</v>
      </c>
      <c r="U2061" s="26" t="s">
        <v>257</v>
      </c>
      <c r="V2061" s="26" t="s">
        <v>257</v>
      </c>
      <c r="W2061" s="26" t="s">
        <v>257</v>
      </c>
      <c r="X2061" s="18" t="s">
        <v>2419</v>
      </c>
      <c r="Y2061" s="18">
        <v>0</v>
      </c>
      <c r="Z2061" s="18" t="s">
        <v>2420</v>
      </c>
      <c r="AA2061" s="18" t="s">
        <v>257</v>
      </c>
      <c r="AB2061" s="57">
        <f t="shared" si="423"/>
        <v>0</v>
      </c>
      <c r="AC2061" s="18" t="s">
        <v>595</v>
      </c>
      <c r="AD2061" s="18" t="s">
        <v>595</v>
      </c>
      <c r="AE2061" s="18" t="s">
        <v>595</v>
      </c>
      <c r="AF2061" s="18" t="s">
        <v>595</v>
      </c>
      <c r="AG2061" s="18" t="s">
        <v>595</v>
      </c>
      <c r="AH2061" s="18" t="s">
        <v>595</v>
      </c>
      <c r="AI2061" s="18">
        <v>1</v>
      </c>
      <c r="AJ2061" s="18" t="s">
        <v>522</v>
      </c>
      <c r="AK2061" s="18">
        <v>1</v>
      </c>
      <c r="AL2061" s="18" t="s">
        <v>2421</v>
      </c>
      <c r="AM2061" s="18" t="s">
        <v>2422</v>
      </c>
      <c r="AN2061" s="18">
        <v>140.06</v>
      </c>
      <c r="AO2061" s="18" t="s">
        <v>2423</v>
      </c>
      <c r="AP2061" s="18" t="s">
        <v>479</v>
      </c>
      <c r="AQ2061" s="18">
        <v>5</v>
      </c>
      <c r="AR2061" s="18" t="s">
        <v>2144</v>
      </c>
      <c r="AS2061" s="18" t="s">
        <v>595</v>
      </c>
      <c r="AT2061" s="18" t="s">
        <v>595</v>
      </c>
      <c r="AU2061" s="18">
        <v>24.99</v>
      </c>
      <c r="AV2061" s="18">
        <v>24.99</v>
      </c>
      <c r="AW2061" s="18" t="s">
        <v>501</v>
      </c>
      <c r="AX2061" s="18" t="s">
        <v>595</v>
      </c>
      <c r="AY2061" s="18" t="s">
        <v>595</v>
      </c>
      <c r="AZ2061" s="18" t="s">
        <v>595</v>
      </c>
      <c r="BA2061" s="18" t="s">
        <v>595</v>
      </c>
      <c r="BB2061" s="18" t="s">
        <v>1384</v>
      </c>
      <c r="BC2061" s="18" t="s">
        <v>2425</v>
      </c>
      <c r="BD2061" s="18">
        <v>25.73</v>
      </c>
      <c r="BE2061" s="18" t="s">
        <v>2426</v>
      </c>
      <c r="BF2061" s="18" t="s">
        <v>479</v>
      </c>
      <c r="BG2061" s="18">
        <v>5</v>
      </c>
      <c r="BH2061" s="18" t="s">
        <v>2144</v>
      </c>
      <c r="BI2061" s="18" t="s">
        <v>595</v>
      </c>
      <c r="BJ2061" s="18" t="s">
        <v>595</v>
      </c>
      <c r="BK2061" s="18">
        <v>6.78</v>
      </c>
      <c r="BL2061" s="18">
        <v>6.78</v>
      </c>
      <c r="BM2061" s="18" t="s">
        <v>501</v>
      </c>
      <c r="BN2061" s="18" t="s">
        <v>595</v>
      </c>
      <c r="BO2061" s="18" t="s">
        <v>595</v>
      </c>
      <c r="BP2061" s="18" t="s">
        <v>595</v>
      </c>
      <c r="BQ2061" s="18" t="s">
        <v>595</v>
      </c>
      <c r="BR2061" s="18" t="s">
        <v>1384</v>
      </c>
      <c r="BS2061" s="18" t="s">
        <v>2427</v>
      </c>
      <c r="BT2061" s="18">
        <v>109.72</v>
      </c>
      <c r="BU2061" s="18" t="s">
        <v>2434</v>
      </c>
      <c r="BV2061" s="18" t="s">
        <v>479</v>
      </c>
      <c r="BW2061" s="18">
        <v>5</v>
      </c>
      <c r="BX2061" s="18" t="s">
        <v>2144</v>
      </c>
      <c r="BY2061" s="18" t="s">
        <v>595</v>
      </c>
      <c r="BZ2061" s="18" t="s">
        <v>595</v>
      </c>
      <c r="CA2061" s="18">
        <v>18.66</v>
      </c>
      <c r="CB2061" s="18">
        <v>18.66</v>
      </c>
      <c r="CC2061" s="18" t="s">
        <v>501</v>
      </c>
      <c r="CD2061" s="18" t="s">
        <v>595</v>
      </c>
      <c r="CE2061" s="18" t="s">
        <v>595</v>
      </c>
      <c r="CF2061" s="18" t="s">
        <v>595</v>
      </c>
      <c r="CG2061" s="18" t="s">
        <v>595</v>
      </c>
      <c r="CH2061" s="18" t="s">
        <v>1384</v>
      </c>
      <c r="CI2061" s="18" t="s">
        <v>2432</v>
      </c>
      <c r="CJ2061" s="18">
        <v>19.97</v>
      </c>
      <c r="CK2061" s="18" t="s">
        <v>2430</v>
      </c>
      <c r="CL2061" s="18" t="s">
        <v>479</v>
      </c>
      <c r="CM2061" s="18">
        <v>5</v>
      </c>
      <c r="CN2061" s="18" t="s">
        <v>2144</v>
      </c>
      <c r="CO2061" s="18" t="s">
        <v>595</v>
      </c>
      <c r="CP2061" s="18" t="s">
        <v>595</v>
      </c>
      <c r="CQ2061" s="18">
        <v>4.21</v>
      </c>
      <c r="CR2061" s="18">
        <v>4.21</v>
      </c>
      <c r="CS2061" s="18" t="s">
        <v>501</v>
      </c>
      <c r="CT2061" s="18" t="s">
        <v>595</v>
      </c>
      <c r="CU2061" s="18" t="s">
        <v>595</v>
      </c>
      <c r="CV2061" s="18" t="s">
        <v>595</v>
      </c>
      <c r="CW2061" s="18" t="s">
        <v>595</v>
      </c>
      <c r="CX2061" s="18" t="s">
        <v>1384</v>
      </c>
      <c r="CY2061" s="18"/>
      <c r="CZ2061" s="18"/>
      <c r="DA2061" s="18"/>
      <c r="DB2061" s="18"/>
      <c r="DC2061" s="18"/>
      <c r="DD2061" s="18"/>
      <c r="DE2061" s="18"/>
      <c r="DF2061" s="18"/>
      <c r="DG2061" s="18"/>
      <c r="DH2061" s="18"/>
      <c r="DI2061" s="18"/>
      <c r="DJ2061" s="18"/>
      <c r="DK2061" s="18"/>
      <c r="DL2061" s="18"/>
      <c r="DM2061" s="18"/>
      <c r="DN2061" s="18"/>
      <c r="DO2061" s="56">
        <v>0</v>
      </c>
      <c r="DP2061" s="56">
        <v>0</v>
      </c>
      <c r="DQ2061" s="56">
        <v>0</v>
      </c>
      <c r="DR2061" s="56">
        <v>0</v>
      </c>
      <c r="DS2061" s="56"/>
      <c r="DT2061" s="56"/>
      <c r="DU2061" s="56"/>
      <c r="DV2061" s="56"/>
      <c r="DW2061" s="56"/>
      <c r="DX2061" s="56"/>
      <c r="DY2061" s="56"/>
      <c r="DZ2061" s="56"/>
      <c r="EA2061" s="56"/>
      <c r="EB2061" s="56"/>
      <c r="EC2061" s="56"/>
      <c r="ED2061" s="56"/>
      <c r="EE2061" s="56"/>
      <c r="EF2061" s="56"/>
      <c r="EG2061" s="56"/>
      <c r="EH2061" s="18"/>
      <c r="EI2061" s="18">
        <f t="array" ref="EI2061">IF(SUMPRODUCT(--(DO2061:DS2061&lt;&gt;""))=0, 0,1)</f>
        <v>1</v>
      </c>
      <c r="EJ2061" s="18">
        <f t="array" ref="EJ2061">IF(SUMPRODUCT(--(DT2061:EG2061&lt;&gt;""))=0, 0,1)</f>
        <v>0</v>
      </c>
      <c r="EK2061" s="18" cm="1">
        <f t="array" ref="EK2061">IF(SUMPRODUCT(--(EC2061:EG2061&lt;&gt;""))=0, 0,1)</f>
        <v>0</v>
      </c>
      <c r="EL2061" s="18">
        <f t="array" ref="EL2061">IF(SUMPRODUCT(--(EE2061:EG2061&lt;&gt;""))=0, 0,1)</f>
        <v>0</v>
      </c>
      <c r="EM2061" s="18">
        <f t="shared" si="428"/>
        <v>0</v>
      </c>
      <c r="EN2061" s="18">
        <f t="shared" si="429"/>
        <v>0</v>
      </c>
      <c r="EO2061" s="18" t="str">
        <f t="shared" si="430"/>
        <v>NA</v>
      </c>
      <c r="EP2061" s="18" t="str">
        <f t="shared" si="431"/>
        <v>NA</v>
      </c>
      <c r="EQ2061" s="18" t="str">
        <f t="shared" si="422"/>
        <v>NA</v>
      </c>
      <c r="ER2061" s="18" t="s">
        <v>2083</v>
      </c>
      <c r="ES2061" s="59">
        <v>43958</v>
      </c>
      <c r="ET2061" s="18"/>
      <c r="EU2061" s="18"/>
    </row>
    <row r="2062" spans="1:151" s="1" customFormat="1" ht="15.75" customHeight="1" x14ac:dyDescent="0.2">
      <c r="A2062" s="5" t="s">
        <v>2413</v>
      </c>
      <c r="B2062" s="24" t="s">
        <v>2414</v>
      </c>
      <c r="C2062" s="56">
        <v>1</v>
      </c>
      <c r="D2062" s="18" t="s">
        <v>2792</v>
      </c>
      <c r="E2062" s="18" t="s">
        <v>2970</v>
      </c>
      <c r="F2062" s="18" t="s">
        <v>553</v>
      </c>
      <c r="G2062" s="18" t="s">
        <v>467</v>
      </c>
      <c r="H2062" s="18" t="s">
        <v>624</v>
      </c>
      <c r="I2062" s="18" t="s">
        <v>552</v>
      </c>
      <c r="J2062" s="18" t="s">
        <v>595</v>
      </c>
      <c r="K2062" s="18" t="s">
        <v>257</v>
      </c>
      <c r="L2062" s="18" t="s">
        <v>595</v>
      </c>
      <c r="M2062" s="18" t="s">
        <v>276</v>
      </c>
      <c r="N2062" s="56">
        <v>130</v>
      </c>
      <c r="O2062" s="18" t="s">
        <v>2415</v>
      </c>
      <c r="P2062" s="18" t="s">
        <v>2397</v>
      </c>
      <c r="Q2062" s="18" t="s">
        <v>254</v>
      </c>
      <c r="R2062" s="18" t="s">
        <v>2416</v>
      </c>
      <c r="S2062" s="18" t="s">
        <v>2417</v>
      </c>
      <c r="T2062" s="18" t="s">
        <v>2418</v>
      </c>
      <c r="U2062" s="26" t="s">
        <v>257</v>
      </c>
      <c r="V2062" s="26" t="s">
        <v>257</v>
      </c>
      <c r="W2062" s="26" t="s">
        <v>257</v>
      </c>
      <c r="X2062" s="18" t="s">
        <v>2419</v>
      </c>
      <c r="Y2062" s="18">
        <v>0</v>
      </c>
      <c r="Z2062" s="18" t="s">
        <v>2420</v>
      </c>
      <c r="AA2062" s="18" t="s">
        <v>257</v>
      </c>
      <c r="AB2062" s="57">
        <f t="shared" si="423"/>
        <v>0</v>
      </c>
      <c r="AC2062" s="18" t="s">
        <v>595</v>
      </c>
      <c r="AD2062" s="18" t="s">
        <v>595</v>
      </c>
      <c r="AE2062" s="18" t="s">
        <v>595</v>
      </c>
      <c r="AF2062" s="18" t="s">
        <v>595</v>
      </c>
      <c r="AG2062" s="18" t="s">
        <v>595</v>
      </c>
      <c r="AH2062" s="18" t="s">
        <v>595</v>
      </c>
      <c r="AI2062" s="18">
        <v>1</v>
      </c>
      <c r="AJ2062" s="18" t="s">
        <v>522</v>
      </c>
      <c r="AK2062" s="18">
        <v>1</v>
      </c>
      <c r="AL2062" s="18" t="s">
        <v>2421</v>
      </c>
      <c r="AM2062" s="18" t="s">
        <v>2422</v>
      </c>
      <c r="AN2062" s="18">
        <v>163.80000000000001</v>
      </c>
      <c r="AO2062" s="18" t="s">
        <v>2423</v>
      </c>
      <c r="AP2062" s="18" t="s">
        <v>479</v>
      </c>
      <c r="AQ2062" s="18">
        <v>5</v>
      </c>
      <c r="AR2062" s="18" t="s">
        <v>2144</v>
      </c>
      <c r="AS2062" s="18" t="s">
        <v>595</v>
      </c>
      <c r="AT2062" s="18" t="s">
        <v>595</v>
      </c>
      <c r="AU2062" s="18">
        <v>19.39</v>
      </c>
      <c r="AV2062" s="18">
        <v>19.39</v>
      </c>
      <c r="AW2062" s="18" t="s">
        <v>501</v>
      </c>
      <c r="AX2062" s="18" t="s">
        <v>595</v>
      </c>
      <c r="AY2062" s="18" t="s">
        <v>595</v>
      </c>
      <c r="AZ2062" s="18" t="s">
        <v>595</v>
      </c>
      <c r="BA2062" s="18" t="s">
        <v>595</v>
      </c>
      <c r="BB2062" s="18" t="s">
        <v>1384</v>
      </c>
      <c r="BC2062" s="18" t="s">
        <v>2425</v>
      </c>
      <c r="BD2062" s="18">
        <v>11.63</v>
      </c>
      <c r="BE2062" s="18" t="s">
        <v>2426</v>
      </c>
      <c r="BF2062" s="18" t="s">
        <v>479</v>
      </c>
      <c r="BG2062" s="18">
        <v>5</v>
      </c>
      <c r="BH2062" s="18" t="s">
        <v>2144</v>
      </c>
      <c r="BI2062" s="18" t="s">
        <v>595</v>
      </c>
      <c r="BJ2062" s="18" t="s">
        <v>595</v>
      </c>
      <c r="BK2062" s="18">
        <v>2.11</v>
      </c>
      <c r="BL2062" s="18">
        <v>2.11</v>
      </c>
      <c r="BM2062" s="18" t="s">
        <v>501</v>
      </c>
      <c r="BN2062" s="18" t="s">
        <v>595</v>
      </c>
      <c r="BO2062" s="18" t="s">
        <v>595</v>
      </c>
      <c r="BP2062" s="18" t="s">
        <v>595</v>
      </c>
      <c r="BQ2062" s="18" t="s">
        <v>595</v>
      </c>
      <c r="BR2062" s="18" t="s">
        <v>1384</v>
      </c>
      <c r="BS2062" s="18" t="s">
        <v>2427</v>
      </c>
      <c r="BT2062" s="18">
        <v>211.1</v>
      </c>
      <c r="BU2062" s="18" t="s">
        <v>2434</v>
      </c>
      <c r="BV2062" s="18" t="s">
        <v>479</v>
      </c>
      <c r="BW2062" s="18">
        <v>5</v>
      </c>
      <c r="BX2062" s="18" t="s">
        <v>2144</v>
      </c>
      <c r="BY2062" s="18" t="s">
        <v>595</v>
      </c>
      <c r="BZ2062" s="18" t="s">
        <v>595</v>
      </c>
      <c r="CA2062" s="18">
        <v>40.89</v>
      </c>
      <c r="CB2062" s="18">
        <v>40.89</v>
      </c>
      <c r="CC2062" s="18" t="s">
        <v>501</v>
      </c>
      <c r="CD2062" s="18" t="s">
        <v>595</v>
      </c>
      <c r="CE2062" s="18" t="s">
        <v>595</v>
      </c>
      <c r="CF2062" s="18" t="s">
        <v>595</v>
      </c>
      <c r="CG2062" s="18" t="s">
        <v>595</v>
      </c>
      <c r="CH2062" s="18" t="s">
        <v>1384</v>
      </c>
      <c r="CI2062" s="18" t="s">
        <v>2432</v>
      </c>
      <c r="CJ2062" s="18">
        <v>14.85</v>
      </c>
      <c r="CK2062" s="18" t="s">
        <v>2430</v>
      </c>
      <c r="CL2062" s="18" t="s">
        <v>479</v>
      </c>
      <c r="CM2062" s="18">
        <v>5</v>
      </c>
      <c r="CN2062" s="18" t="s">
        <v>2144</v>
      </c>
      <c r="CO2062" s="18" t="s">
        <v>595</v>
      </c>
      <c r="CP2062" s="18" t="s">
        <v>595</v>
      </c>
      <c r="CQ2062" s="18">
        <v>2.67</v>
      </c>
      <c r="CR2062" s="18">
        <v>2.67</v>
      </c>
      <c r="CS2062" s="18" t="s">
        <v>501</v>
      </c>
      <c r="CT2062" s="18" t="s">
        <v>595</v>
      </c>
      <c r="CU2062" s="18" t="s">
        <v>595</v>
      </c>
      <c r="CV2062" s="18" t="s">
        <v>595</v>
      </c>
      <c r="CW2062" s="18" t="s">
        <v>595</v>
      </c>
      <c r="CX2062" s="18" t="s">
        <v>1384</v>
      </c>
      <c r="CY2062" s="18"/>
      <c r="CZ2062" s="18"/>
      <c r="DA2062" s="18"/>
      <c r="DB2062" s="18"/>
      <c r="DC2062" s="18"/>
      <c r="DD2062" s="18"/>
      <c r="DE2062" s="18"/>
      <c r="DF2062" s="18"/>
      <c r="DG2062" s="18"/>
      <c r="DH2062" s="18"/>
      <c r="DI2062" s="18"/>
      <c r="DJ2062" s="18"/>
      <c r="DK2062" s="18"/>
      <c r="DL2062" s="18"/>
      <c r="DM2062" s="18"/>
      <c r="DN2062" s="18"/>
      <c r="DO2062" s="56">
        <v>0</v>
      </c>
      <c r="DP2062" s="56">
        <v>0</v>
      </c>
      <c r="DQ2062" s="56">
        <v>0</v>
      </c>
      <c r="DR2062" s="56">
        <v>0</v>
      </c>
      <c r="DS2062" s="56"/>
      <c r="DT2062" s="56"/>
      <c r="DU2062" s="56"/>
      <c r="DV2062" s="56"/>
      <c r="DW2062" s="56"/>
      <c r="DX2062" s="56"/>
      <c r="DY2062" s="56"/>
      <c r="DZ2062" s="56"/>
      <c r="EA2062" s="56"/>
      <c r="EB2062" s="56"/>
      <c r="EC2062" s="56"/>
      <c r="ED2062" s="56"/>
      <c r="EE2062" s="56"/>
      <c r="EF2062" s="56"/>
      <c r="EG2062" s="56"/>
      <c r="EH2062" s="18"/>
      <c r="EI2062" s="18">
        <f t="array" ref="EI2062">IF(SUMPRODUCT(--(DO2062:DS2062&lt;&gt;""))=0, 0,1)</f>
        <v>1</v>
      </c>
      <c r="EJ2062" s="18">
        <f t="array" ref="EJ2062">IF(SUMPRODUCT(--(DT2062:EG2062&lt;&gt;""))=0, 0,1)</f>
        <v>0</v>
      </c>
      <c r="EK2062" s="18" cm="1">
        <f t="array" ref="EK2062">IF(SUMPRODUCT(--(EC2062:EG2062&lt;&gt;""))=0, 0,1)</f>
        <v>0</v>
      </c>
      <c r="EL2062" s="18">
        <f t="array" ref="EL2062">IF(SUMPRODUCT(--(EE2062:EG2062&lt;&gt;""))=0, 0,1)</f>
        <v>0</v>
      </c>
      <c r="EM2062" s="18">
        <f t="shared" si="428"/>
        <v>0</v>
      </c>
      <c r="EN2062" s="18">
        <f t="shared" si="429"/>
        <v>0</v>
      </c>
      <c r="EO2062" s="18" t="str">
        <f t="shared" si="430"/>
        <v>NA</v>
      </c>
      <c r="EP2062" s="18" t="str">
        <f t="shared" si="431"/>
        <v>NA</v>
      </c>
      <c r="EQ2062" s="18" t="str">
        <f t="shared" si="422"/>
        <v>NA</v>
      </c>
      <c r="ER2062" s="18" t="s">
        <v>2083</v>
      </c>
      <c r="ES2062" s="59">
        <v>43958</v>
      </c>
      <c r="ET2062" s="18"/>
      <c r="EU2062" s="18"/>
    </row>
    <row r="2063" spans="1:151" s="1" customFormat="1" ht="15.75" customHeight="1" x14ac:dyDescent="0.2">
      <c r="A2063" s="5" t="s">
        <v>2413</v>
      </c>
      <c r="B2063" s="24" t="s">
        <v>2414</v>
      </c>
      <c r="C2063" s="56">
        <v>1</v>
      </c>
      <c r="D2063" s="18" t="s">
        <v>2793</v>
      </c>
      <c r="E2063" s="18" t="s">
        <v>2970</v>
      </c>
      <c r="F2063" s="18" t="s">
        <v>553</v>
      </c>
      <c r="G2063" s="18" t="s">
        <v>467</v>
      </c>
      <c r="H2063" s="18" t="s">
        <v>624</v>
      </c>
      <c r="I2063" s="18" t="s">
        <v>552</v>
      </c>
      <c r="J2063" s="18" t="s">
        <v>595</v>
      </c>
      <c r="K2063" s="18" t="s">
        <v>257</v>
      </c>
      <c r="L2063" s="18" t="s">
        <v>595</v>
      </c>
      <c r="M2063" s="18" t="s">
        <v>276</v>
      </c>
      <c r="N2063" s="56">
        <v>130</v>
      </c>
      <c r="O2063" s="18" t="s">
        <v>2415</v>
      </c>
      <c r="P2063" s="18" t="s">
        <v>2397</v>
      </c>
      <c r="Q2063" s="18" t="s">
        <v>254</v>
      </c>
      <c r="R2063" s="18" t="s">
        <v>2416</v>
      </c>
      <c r="S2063" s="18" t="s">
        <v>2417</v>
      </c>
      <c r="T2063" s="18" t="s">
        <v>2418</v>
      </c>
      <c r="U2063" s="26" t="s">
        <v>257</v>
      </c>
      <c r="V2063" s="26" t="s">
        <v>257</v>
      </c>
      <c r="W2063" s="26" t="s">
        <v>257</v>
      </c>
      <c r="X2063" s="18" t="s">
        <v>2419</v>
      </c>
      <c r="Y2063" s="18">
        <v>0</v>
      </c>
      <c r="Z2063" s="18" t="s">
        <v>2420</v>
      </c>
      <c r="AA2063" s="18" t="s">
        <v>257</v>
      </c>
      <c r="AB2063" s="57">
        <f t="shared" si="423"/>
        <v>0</v>
      </c>
      <c r="AC2063" s="18" t="s">
        <v>595</v>
      </c>
      <c r="AD2063" s="18" t="s">
        <v>595</v>
      </c>
      <c r="AE2063" s="18" t="s">
        <v>595</v>
      </c>
      <c r="AF2063" s="18" t="s">
        <v>595</v>
      </c>
      <c r="AG2063" s="18" t="s">
        <v>595</v>
      </c>
      <c r="AH2063" s="18" t="s">
        <v>595</v>
      </c>
      <c r="AI2063" s="18">
        <v>1</v>
      </c>
      <c r="AJ2063" s="18" t="s">
        <v>522</v>
      </c>
      <c r="AK2063" s="18">
        <v>1</v>
      </c>
      <c r="AL2063" s="18" t="s">
        <v>2421</v>
      </c>
      <c r="AM2063" s="18" t="s">
        <v>2422</v>
      </c>
      <c r="AN2063" s="18">
        <v>165.58</v>
      </c>
      <c r="AO2063" s="18" t="s">
        <v>2423</v>
      </c>
      <c r="AP2063" s="18" t="s">
        <v>479</v>
      </c>
      <c r="AQ2063" s="18">
        <v>5</v>
      </c>
      <c r="AR2063" s="18" t="s">
        <v>2144</v>
      </c>
      <c r="AS2063" s="18" t="s">
        <v>595</v>
      </c>
      <c r="AT2063" s="18" t="s">
        <v>595</v>
      </c>
      <c r="AU2063" s="18">
        <v>21.74</v>
      </c>
      <c r="AV2063" s="18">
        <v>21.74</v>
      </c>
      <c r="AW2063" s="18" t="s">
        <v>501</v>
      </c>
      <c r="AX2063" s="18" t="s">
        <v>595</v>
      </c>
      <c r="AY2063" s="18" t="s">
        <v>595</v>
      </c>
      <c r="AZ2063" s="18" t="s">
        <v>595</v>
      </c>
      <c r="BA2063" s="18" t="s">
        <v>595</v>
      </c>
      <c r="BB2063" s="18" t="s">
        <v>1384</v>
      </c>
      <c r="BC2063" s="18" t="s">
        <v>2425</v>
      </c>
      <c r="BD2063" s="18">
        <v>5.99</v>
      </c>
      <c r="BE2063" s="18" t="s">
        <v>2426</v>
      </c>
      <c r="BF2063" s="18" t="s">
        <v>479</v>
      </c>
      <c r="BG2063" s="18">
        <v>5</v>
      </c>
      <c r="BH2063" s="18" t="s">
        <v>2144</v>
      </c>
      <c r="BI2063" s="18" t="s">
        <v>595</v>
      </c>
      <c r="BJ2063" s="18" t="s">
        <v>595</v>
      </c>
      <c r="BK2063" s="18">
        <v>1</v>
      </c>
      <c r="BL2063" s="18">
        <v>1</v>
      </c>
      <c r="BM2063" s="18" t="s">
        <v>501</v>
      </c>
      <c r="BN2063" s="18" t="s">
        <v>595</v>
      </c>
      <c r="BO2063" s="18" t="s">
        <v>595</v>
      </c>
      <c r="BP2063" s="18" t="s">
        <v>595</v>
      </c>
      <c r="BQ2063" s="18" t="s">
        <v>595</v>
      </c>
      <c r="BR2063" s="18" t="s">
        <v>1384</v>
      </c>
      <c r="BS2063" s="18" t="s">
        <v>2427</v>
      </c>
      <c r="BT2063" s="18">
        <v>333.63</v>
      </c>
      <c r="BU2063" s="18" t="s">
        <v>2434</v>
      </c>
      <c r="BV2063" s="18" t="s">
        <v>479</v>
      </c>
      <c r="BW2063" s="18">
        <v>5</v>
      </c>
      <c r="BX2063" s="18" t="s">
        <v>2144</v>
      </c>
      <c r="BY2063" s="18" t="s">
        <v>595</v>
      </c>
      <c r="BZ2063" s="18" t="s">
        <v>595</v>
      </c>
      <c r="CA2063" s="18">
        <v>51.79</v>
      </c>
      <c r="CB2063" s="18">
        <v>51.79</v>
      </c>
      <c r="CC2063" s="18" t="s">
        <v>501</v>
      </c>
      <c r="CD2063" s="18" t="s">
        <v>595</v>
      </c>
      <c r="CE2063" s="18" t="s">
        <v>595</v>
      </c>
      <c r="CF2063" s="18" t="s">
        <v>595</v>
      </c>
      <c r="CG2063" s="18" t="s">
        <v>595</v>
      </c>
      <c r="CH2063" s="18" t="s">
        <v>1384</v>
      </c>
      <c r="CI2063" s="18" t="s">
        <v>2432</v>
      </c>
      <c r="CJ2063" s="18">
        <v>11.97</v>
      </c>
      <c r="CK2063" s="18" t="s">
        <v>2430</v>
      </c>
      <c r="CL2063" s="18" t="s">
        <v>479</v>
      </c>
      <c r="CM2063" s="18">
        <v>5</v>
      </c>
      <c r="CN2063" s="18" t="s">
        <v>2144</v>
      </c>
      <c r="CO2063" s="18" t="s">
        <v>595</v>
      </c>
      <c r="CP2063" s="18" t="s">
        <v>595</v>
      </c>
      <c r="CQ2063" s="18">
        <v>1.41</v>
      </c>
      <c r="CR2063" s="18">
        <v>1.41</v>
      </c>
      <c r="CS2063" s="18" t="s">
        <v>501</v>
      </c>
      <c r="CT2063" s="18" t="s">
        <v>595</v>
      </c>
      <c r="CU2063" s="18" t="s">
        <v>595</v>
      </c>
      <c r="CV2063" s="18" t="s">
        <v>595</v>
      </c>
      <c r="CW2063" s="18" t="s">
        <v>595</v>
      </c>
      <c r="CX2063" s="18" t="s">
        <v>1384</v>
      </c>
      <c r="CY2063" s="18"/>
      <c r="CZ2063" s="18"/>
      <c r="DA2063" s="18"/>
      <c r="DB2063" s="18"/>
      <c r="DC2063" s="18"/>
      <c r="DD2063" s="18"/>
      <c r="DE2063" s="18"/>
      <c r="DF2063" s="18"/>
      <c r="DG2063" s="18"/>
      <c r="DH2063" s="18"/>
      <c r="DI2063" s="18"/>
      <c r="DJ2063" s="18"/>
      <c r="DK2063" s="18"/>
      <c r="DL2063" s="18"/>
      <c r="DM2063" s="18"/>
      <c r="DN2063" s="18"/>
      <c r="DO2063" s="56">
        <v>0</v>
      </c>
      <c r="DP2063" s="56">
        <v>0</v>
      </c>
      <c r="DQ2063" s="56">
        <v>0</v>
      </c>
      <c r="DR2063" s="56">
        <v>0</v>
      </c>
      <c r="DS2063" s="56"/>
      <c r="DT2063" s="56"/>
      <c r="DU2063" s="56"/>
      <c r="DV2063" s="56"/>
      <c r="DW2063" s="56"/>
      <c r="DX2063" s="56"/>
      <c r="DY2063" s="56"/>
      <c r="DZ2063" s="56"/>
      <c r="EA2063" s="56"/>
      <c r="EB2063" s="56"/>
      <c r="EC2063" s="56"/>
      <c r="ED2063" s="56"/>
      <c r="EE2063" s="56"/>
      <c r="EF2063" s="56"/>
      <c r="EG2063" s="56"/>
      <c r="EH2063" s="18"/>
      <c r="EI2063" s="18">
        <f t="array" ref="EI2063">IF(SUMPRODUCT(--(DO2063:DS2063&lt;&gt;""))=0, 0,1)</f>
        <v>1</v>
      </c>
      <c r="EJ2063" s="18">
        <f t="array" ref="EJ2063">IF(SUMPRODUCT(--(DT2063:EG2063&lt;&gt;""))=0, 0,1)</f>
        <v>0</v>
      </c>
      <c r="EK2063" s="18" cm="1">
        <f t="array" ref="EK2063">IF(SUMPRODUCT(--(EC2063:EG2063&lt;&gt;""))=0, 0,1)</f>
        <v>0</v>
      </c>
      <c r="EL2063" s="18">
        <f t="array" ref="EL2063">IF(SUMPRODUCT(--(EE2063:EG2063&lt;&gt;""))=0, 0,1)</f>
        <v>0</v>
      </c>
      <c r="EM2063" s="18">
        <f t="shared" si="428"/>
        <v>0</v>
      </c>
      <c r="EN2063" s="18">
        <f t="shared" si="429"/>
        <v>0</v>
      </c>
      <c r="EO2063" s="18" t="str">
        <f t="shared" si="430"/>
        <v>NA</v>
      </c>
      <c r="EP2063" s="18" t="str">
        <f t="shared" si="431"/>
        <v>NA</v>
      </c>
      <c r="EQ2063" s="18" t="str">
        <f t="shared" si="422"/>
        <v>NA</v>
      </c>
      <c r="ER2063" s="18" t="s">
        <v>2083</v>
      </c>
      <c r="ES2063" s="59">
        <v>43958</v>
      </c>
      <c r="ET2063" s="18"/>
      <c r="EU2063" s="18"/>
    </row>
    <row r="2064" spans="1:151" s="1" customFormat="1" ht="15.75" customHeight="1" x14ac:dyDescent="0.2">
      <c r="A2064" s="5" t="s">
        <v>2413</v>
      </c>
      <c r="B2064" s="24" t="s">
        <v>2414</v>
      </c>
      <c r="C2064" s="56">
        <v>1</v>
      </c>
      <c r="D2064" s="18" t="s">
        <v>2794</v>
      </c>
      <c r="E2064" s="18" t="s">
        <v>2970</v>
      </c>
      <c r="F2064" s="18" t="s">
        <v>553</v>
      </c>
      <c r="G2064" s="18" t="s">
        <v>467</v>
      </c>
      <c r="H2064" s="18" t="s">
        <v>624</v>
      </c>
      <c r="I2064" s="18" t="s">
        <v>552</v>
      </c>
      <c r="J2064" s="18" t="s">
        <v>595</v>
      </c>
      <c r="K2064" s="18" t="s">
        <v>257</v>
      </c>
      <c r="L2064" s="18" t="s">
        <v>595</v>
      </c>
      <c r="M2064" s="18" t="s">
        <v>276</v>
      </c>
      <c r="N2064" s="56">
        <v>130</v>
      </c>
      <c r="O2064" s="18" t="s">
        <v>2415</v>
      </c>
      <c r="P2064" s="18" t="s">
        <v>2397</v>
      </c>
      <c r="Q2064" s="18" t="s">
        <v>254</v>
      </c>
      <c r="R2064" s="18" t="s">
        <v>2416</v>
      </c>
      <c r="S2064" s="18" t="s">
        <v>2417</v>
      </c>
      <c r="T2064" s="18" t="s">
        <v>2418</v>
      </c>
      <c r="U2064" s="26" t="s">
        <v>257</v>
      </c>
      <c r="V2064" s="26" t="s">
        <v>257</v>
      </c>
      <c r="W2064" s="26" t="s">
        <v>257</v>
      </c>
      <c r="X2064" s="18" t="s">
        <v>2419</v>
      </c>
      <c r="Y2064" s="18">
        <v>0</v>
      </c>
      <c r="Z2064" s="18" t="s">
        <v>2420</v>
      </c>
      <c r="AA2064" s="18" t="s">
        <v>257</v>
      </c>
      <c r="AB2064" s="57">
        <f t="shared" si="423"/>
        <v>0</v>
      </c>
      <c r="AC2064" s="18" t="s">
        <v>595</v>
      </c>
      <c r="AD2064" s="18" t="s">
        <v>595</v>
      </c>
      <c r="AE2064" s="18" t="s">
        <v>595</v>
      </c>
      <c r="AF2064" s="18" t="s">
        <v>595</v>
      </c>
      <c r="AG2064" s="18" t="s">
        <v>595</v>
      </c>
      <c r="AH2064" s="18" t="s">
        <v>595</v>
      </c>
      <c r="AI2064" s="18">
        <v>1</v>
      </c>
      <c r="AJ2064" s="18" t="s">
        <v>522</v>
      </c>
      <c r="AK2064" s="18">
        <v>1</v>
      </c>
      <c r="AL2064" s="18" t="s">
        <v>2421</v>
      </c>
      <c r="AM2064" s="18" t="s">
        <v>2422</v>
      </c>
      <c r="AN2064" s="18">
        <v>158.72999999999999</v>
      </c>
      <c r="AO2064" s="18" t="s">
        <v>2423</v>
      </c>
      <c r="AP2064" s="18" t="s">
        <v>479</v>
      </c>
      <c r="AQ2064" s="18">
        <v>5</v>
      </c>
      <c r="AR2064" s="18" t="s">
        <v>2144</v>
      </c>
      <c r="AS2064" s="18" t="s">
        <v>595</v>
      </c>
      <c r="AT2064" s="18" t="s">
        <v>595</v>
      </c>
      <c r="AU2064" s="18">
        <v>19.55</v>
      </c>
      <c r="AV2064" s="18">
        <v>19.55</v>
      </c>
      <c r="AW2064" s="18" t="s">
        <v>501</v>
      </c>
      <c r="AX2064" s="18" t="s">
        <v>595</v>
      </c>
      <c r="AY2064" s="18" t="s">
        <v>595</v>
      </c>
      <c r="AZ2064" s="18" t="s">
        <v>595</v>
      </c>
      <c r="BA2064" s="18" t="s">
        <v>595</v>
      </c>
      <c r="BB2064" s="18" t="s">
        <v>1384</v>
      </c>
      <c r="BC2064" s="18" t="s">
        <v>2425</v>
      </c>
      <c r="BD2064" s="18">
        <v>4.03</v>
      </c>
      <c r="BE2064" s="18" t="s">
        <v>2426</v>
      </c>
      <c r="BF2064" s="18" t="s">
        <v>479</v>
      </c>
      <c r="BG2064" s="18">
        <v>5</v>
      </c>
      <c r="BH2064" s="18" t="s">
        <v>2144</v>
      </c>
      <c r="BI2064" s="18" t="s">
        <v>595</v>
      </c>
      <c r="BJ2064" s="18" t="s">
        <v>595</v>
      </c>
      <c r="BK2064" s="18">
        <v>0.79</v>
      </c>
      <c r="BL2064" s="18">
        <v>0.79</v>
      </c>
      <c r="BM2064" s="18" t="s">
        <v>501</v>
      </c>
      <c r="BN2064" s="18" t="s">
        <v>595</v>
      </c>
      <c r="BO2064" s="18" t="s">
        <v>595</v>
      </c>
      <c r="BP2064" s="18" t="s">
        <v>595</v>
      </c>
      <c r="BQ2064" s="18" t="s">
        <v>595</v>
      </c>
      <c r="BR2064" s="18" t="s">
        <v>1384</v>
      </c>
      <c r="BS2064" s="18" t="s">
        <v>2427</v>
      </c>
      <c r="BT2064" s="18">
        <v>389.15</v>
      </c>
      <c r="BU2064" s="18" t="s">
        <v>2434</v>
      </c>
      <c r="BV2064" s="18" t="s">
        <v>479</v>
      </c>
      <c r="BW2064" s="18">
        <v>5</v>
      </c>
      <c r="BX2064" s="18" t="s">
        <v>2144</v>
      </c>
      <c r="BY2064" s="18" t="s">
        <v>595</v>
      </c>
      <c r="BZ2064" s="18" t="s">
        <v>595</v>
      </c>
      <c r="CA2064" s="18">
        <v>31.03</v>
      </c>
      <c r="CB2064" s="18">
        <v>31.03</v>
      </c>
      <c r="CC2064" s="18" t="s">
        <v>501</v>
      </c>
      <c r="CD2064" s="18" t="s">
        <v>595</v>
      </c>
      <c r="CE2064" s="18" t="s">
        <v>595</v>
      </c>
      <c r="CF2064" s="18" t="s">
        <v>595</v>
      </c>
      <c r="CG2064" s="18" t="s">
        <v>595</v>
      </c>
      <c r="CH2064" s="18" t="s">
        <v>1384</v>
      </c>
      <c r="CI2064" s="18" t="s">
        <v>2432</v>
      </c>
      <c r="CJ2064" s="18">
        <v>10</v>
      </c>
      <c r="CK2064" s="18" t="s">
        <v>2430</v>
      </c>
      <c r="CL2064" s="18" t="s">
        <v>479</v>
      </c>
      <c r="CM2064" s="18">
        <v>5</v>
      </c>
      <c r="CN2064" s="18" t="s">
        <v>2144</v>
      </c>
      <c r="CO2064" s="18" t="s">
        <v>595</v>
      </c>
      <c r="CP2064" s="18" t="s">
        <v>595</v>
      </c>
      <c r="CQ2064" s="18">
        <v>1.17</v>
      </c>
      <c r="CR2064" s="18">
        <v>1.17</v>
      </c>
      <c r="CS2064" s="18" t="s">
        <v>501</v>
      </c>
      <c r="CT2064" s="18" t="s">
        <v>595</v>
      </c>
      <c r="CU2064" s="18" t="s">
        <v>595</v>
      </c>
      <c r="CV2064" s="18" t="s">
        <v>595</v>
      </c>
      <c r="CW2064" s="18" t="s">
        <v>595</v>
      </c>
      <c r="CX2064" s="18" t="s">
        <v>1384</v>
      </c>
      <c r="CY2064" s="18"/>
      <c r="CZ2064" s="18"/>
      <c r="DA2064" s="18"/>
      <c r="DB2064" s="18"/>
      <c r="DC2064" s="18"/>
      <c r="DD2064" s="18"/>
      <c r="DE2064" s="18"/>
      <c r="DF2064" s="18"/>
      <c r="DG2064" s="18"/>
      <c r="DH2064" s="18"/>
      <c r="DI2064" s="18"/>
      <c r="DJ2064" s="18"/>
      <c r="DK2064" s="18"/>
      <c r="DL2064" s="18"/>
      <c r="DM2064" s="18"/>
      <c r="DN2064" s="18"/>
      <c r="DO2064" s="56">
        <v>0</v>
      </c>
      <c r="DP2064" s="56">
        <v>0</v>
      </c>
      <c r="DQ2064" s="56">
        <v>0</v>
      </c>
      <c r="DR2064" s="56">
        <v>0</v>
      </c>
      <c r="DS2064" s="56"/>
      <c r="DT2064" s="56"/>
      <c r="DU2064" s="56"/>
      <c r="DV2064" s="56"/>
      <c r="DW2064" s="56"/>
      <c r="DX2064" s="56"/>
      <c r="DY2064" s="56"/>
      <c r="DZ2064" s="56"/>
      <c r="EA2064" s="56"/>
      <c r="EB2064" s="56"/>
      <c r="EC2064" s="56"/>
      <c r="ED2064" s="56"/>
      <c r="EE2064" s="56"/>
      <c r="EF2064" s="56"/>
      <c r="EG2064" s="56"/>
      <c r="EH2064" s="18"/>
      <c r="EI2064" s="18">
        <f t="array" ref="EI2064">IF(SUMPRODUCT(--(DO2064:DS2064&lt;&gt;""))=0, 0,1)</f>
        <v>1</v>
      </c>
      <c r="EJ2064" s="18">
        <f t="array" ref="EJ2064">IF(SUMPRODUCT(--(DT2064:EG2064&lt;&gt;""))=0, 0,1)</f>
        <v>0</v>
      </c>
      <c r="EK2064" s="18" cm="1">
        <f t="array" ref="EK2064">IF(SUMPRODUCT(--(EC2064:EG2064&lt;&gt;""))=0, 0,1)</f>
        <v>0</v>
      </c>
      <c r="EL2064" s="18">
        <f t="array" ref="EL2064">IF(SUMPRODUCT(--(EE2064:EG2064&lt;&gt;""))=0, 0,1)</f>
        <v>0</v>
      </c>
      <c r="EM2064" s="18">
        <f t="shared" si="428"/>
        <v>0</v>
      </c>
      <c r="EN2064" s="18">
        <f t="shared" si="429"/>
        <v>0</v>
      </c>
      <c r="EO2064" s="18" t="str">
        <f t="shared" si="430"/>
        <v>NA</v>
      </c>
      <c r="EP2064" s="18" t="str">
        <f t="shared" si="431"/>
        <v>NA</v>
      </c>
      <c r="EQ2064" s="18" t="str">
        <f t="shared" si="422"/>
        <v>NA</v>
      </c>
      <c r="ER2064" s="18" t="s">
        <v>2083</v>
      </c>
      <c r="ES2064" s="59">
        <v>43958</v>
      </c>
      <c r="ET2064" s="18"/>
      <c r="EU2064" s="18"/>
    </row>
    <row r="2065" spans="1:151" s="1" customFormat="1" ht="15.75" customHeight="1" x14ac:dyDescent="0.2">
      <c r="A2065" s="5" t="s">
        <v>2413</v>
      </c>
      <c r="B2065" s="24" t="s">
        <v>2414</v>
      </c>
      <c r="C2065" s="56">
        <v>1</v>
      </c>
      <c r="D2065" s="18" t="s">
        <v>2795</v>
      </c>
      <c r="E2065" s="18" t="s">
        <v>2970</v>
      </c>
      <c r="F2065" s="18" t="s">
        <v>553</v>
      </c>
      <c r="G2065" s="18" t="s">
        <v>467</v>
      </c>
      <c r="H2065" s="18" t="s">
        <v>624</v>
      </c>
      <c r="I2065" s="18" t="s">
        <v>552</v>
      </c>
      <c r="J2065" s="18" t="s">
        <v>595</v>
      </c>
      <c r="K2065" s="18" t="s">
        <v>257</v>
      </c>
      <c r="L2065" s="18" t="s">
        <v>595</v>
      </c>
      <c r="M2065" s="18" t="s">
        <v>276</v>
      </c>
      <c r="N2065" s="56">
        <v>130</v>
      </c>
      <c r="O2065" s="18" t="s">
        <v>2415</v>
      </c>
      <c r="P2065" s="18" t="s">
        <v>2397</v>
      </c>
      <c r="Q2065" s="18" t="s">
        <v>254</v>
      </c>
      <c r="R2065" s="18" t="s">
        <v>2416</v>
      </c>
      <c r="S2065" s="18" t="s">
        <v>2417</v>
      </c>
      <c r="T2065" s="18" t="s">
        <v>2418</v>
      </c>
      <c r="U2065" s="26" t="s">
        <v>257</v>
      </c>
      <c r="V2065" s="26" t="s">
        <v>257</v>
      </c>
      <c r="W2065" s="26" t="s">
        <v>257</v>
      </c>
      <c r="X2065" s="18" t="s">
        <v>2439</v>
      </c>
      <c r="Y2065" s="18">
        <v>50</v>
      </c>
      <c r="Z2065" s="18" t="s">
        <v>2420</v>
      </c>
      <c r="AA2065" s="18" t="s">
        <v>257</v>
      </c>
      <c r="AB2065" s="57">
        <f t="shared" si="423"/>
        <v>50</v>
      </c>
      <c r="AC2065" s="18" t="s">
        <v>595</v>
      </c>
      <c r="AD2065" s="18" t="s">
        <v>595</v>
      </c>
      <c r="AE2065" s="18" t="s">
        <v>595</v>
      </c>
      <c r="AF2065" s="18" t="s">
        <v>595</v>
      </c>
      <c r="AG2065" s="18" t="s">
        <v>595</v>
      </c>
      <c r="AH2065" s="18" t="s">
        <v>595</v>
      </c>
      <c r="AI2065" s="18">
        <v>1</v>
      </c>
      <c r="AJ2065" s="18" t="s">
        <v>522</v>
      </c>
      <c r="AK2065" s="18">
        <v>1</v>
      </c>
      <c r="AL2065" s="18" t="s">
        <v>2437</v>
      </c>
      <c r="AM2065" s="18" t="s">
        <v>2422</v>
      </c>
      <c r="AN2065" s="18">
        <v>106.58</v>
      </c>
      <c r="AO2065" s="18" t="s">
        <v>2423</v>
      </c>
      <c r="AP2065" s="18" t="s">
        <v>479</v>
      </c>
      <c r="AQ2065" s="18">
        <v>5</v>
      </c>
      <c r="AR2065" s="18" t="s">
        <v>2144</v>
      </c>
      <c r="AS2065" s="18" t="s">
        <v>595</v>
      </c>
      <c r="AT2065" s="18" t="s">
        <v>595</v>
      </c>
      <c r="AU2065" s="18">
        <v>32</v>
      </c>
      <c r="AV2065" s="18">
        <v>32</v>
      </c>
      <c r="AW2065" s="18" t="s">
        <v>501</v>
      </c>
      <c r="AX2065" s="18" t="s">
        <v>595</v>
      </c>
      <c r="AY2065" s="18" t="s">
        <v>595</v>
      </c>
      <c r="AZ2065" s="18" t="s">
        <v>595</v>
      </c>
      <c r="BA2065" s="18" t="s">
        <v>595</v>
      </c>
      <c r="BB2065" s="18" t="s">
        <v>1384</v>
      </c>
      <c r="BC2065" s="18" t="s">
        <v>2425</v>
      </c>
      <c r="BD2065" s="18">
        <v>26.5</v>
      </c>
      <c r="BE2065" s="18" t="s">
        <v>2426</v>
      </c>
      <c r="BF2065" s="18" t="s">
        <v>479</v>
      </c>
      <c r="BG2065" s="18">
        <v>5</v>
      </c>
      <c r="BH2065" s="18" t="s">
        <v>2144</v>
      </c>
      <c r="BI2065" s="18" t="s">
        <v>595</v>
      </c>
      <c r="BJ2065" s="18" t="s">
        <v>595</v>
      </c>
      <c r="BK2065" s="18">
        <v>5.88</v>
      </c>
      <c r="BL2065" s="18">
        <v>5.88</v>
      </c>
      <c r="BM2065" s="18" t="s">
        <v>501</v>
      </c>
      <c r="BN2065" s="18" t="s">
        <v>595</v>
      </c>
      <c r="BO2065" s="18" t="s">
        <v>595</v>
      </c>
      <c r="BP2065" s="18" t="s">
        <v>595</v>
      </c>
      <c r="BQ2065" s="18" t="s">
        <v>595</v>
      </c>
      <c r="BR2065" s="18" t="s">
        <v>1384</v>
      </c>
      <c r="BS2065" s="18" t="s">
        <v>2427</v>
      </c>
      <c r="BT2065" s="18">
        <v>122.24</v>
      </c>
      <c r="BU2065" s="18" t="s">
        <v>2434</v>
      </c>
      <c r="BV2065" s="18" t="s">
        <v>479</v>
      </c>
      <c r="BW2065" s="18">
        <v>5</v>
      </c>
      <c r="BX2065" s="18" t="s">
        <v>2144</v>
      </c>
      <c r="BY2065" s="18" t="s">
        <v>595</v>
      </c>
      <c r="BZ2065" s="18" t="s">
        <v>595</v>
      </c>
      <c r="CA2065" s="18">
        <v>9.89</v>
      </c>
      <c r="CB2065" s="18">
        <v>9.89</v>
      </c>
      <c r="CC2065" s="18" t="s">
        <v>501</v>
      </c>
      <c r="CD2065" s="18" t="s">
        <v>595</v>
      </c>
      <c r="CE2065" s="18" t="s">
        <v>595</v>
      </c>
      <c r="CF2065" s="18" t="s">
        <v>595</v>
      </c>
      <c r="CG2065" s="18" t="s">
        <v>595</v>
      </c>
      <c r="CH2065" s="18" t="s">
        <v>1384</v>
      </c>
      <c r="CI2065" s="18" t="s">
        <v>2432</v>
      </c>
      <c r="CJ2065" s="18">
        <v>24.61</v>
      </c>
      <c r="CK2065" s="18" t="s">
        <v>2430</v>
      </c>
      <c r="CL2065" s="18" t="s">
        <v>479</v>
      </c>
      <c r="CM2065" s="18">
        <v>5</v>
      </c>
      <c r="CN2065" s="18" t="s">
        <v>2144</v>
      </c>
      <c r="CO2065" s="18" t="s">
        <v>595</v>
      </c>
      <c r="CP2065" s="18" t="s">
        <v>595</v>
      </c>
      <c r="CQ2065" s="18">
        <v>1.94</v>
      </c>
      <c r="CR2065" s="18">
        <v>1.94</v>
      </c>
      <c r="CS2065" s="18" t="s">
        <v>501</v>
      </c>
      <c r="CT2065" s="18" t="s">
        <v>595</v>
      </c>
      <c r="CU2065" s="18" t="s">
        <v>595</v>
      </c>
      <c r="CV2065" s="18" t="s">
        <v>595</v>
      </c>
      <c r="CW2065" s="18" t="s">
        <v>595</v>
      </c>
      <c r="CX2065" s="18" t="s">
        <v>1384</v>
      </c>
      <c r="CY2065" s="18"/>
      <c r="CZ2065" s="18"/>
      <c r="DA2065" s="18"/>
      <c r="DB2065" s="18"/>
      <c r="DC2065" s="18"/>
      <c r="DD2065" s="18"/>
      <c r="DE2065" s="18"/>
      <c r="DF2065" s="18"/>
      <c r="DG2065" s="18"/>
      <c r="DH2065" s="18"/>
      <c r="DI2065" s="18"/>
      <c r="DJ2065" s="18"/>
      <c r="DK2065" s="18"/>
      <c r="DL2065" s="18"/>
      <c r="DM2065" s="18"/>
      <c r="DN2065" s="18"/>
      <c r="DO2065" s="56">
        <v>1</v>
      </c>
      <c r="DP2065" s="56">
        <v>0</v>
      </c>
      <c r="DQ2065" s="56">
        <v>0</v>
      </c>
      <c r="DR2065" s="56">
        <v>0</v>
      </c>
      <c r="DS2065" s="56"/>
      <c r="DT2065" s="56"/>
      <c r="DU2065" s="56"/>
      <c r="DV2065" s="56"/>
      <c r="DW2065" s="56"/>
      <c r="DX2065" s="56"/>
      <c r="DY2065" s="56"/>
      <c r="DZ2065" s="56"/>
      <c r="EA2065" s="56"/>
      <c r="EB2065" s="56"/>
      <c r="EC2065" s="56"/>
      <c r="ED2065" s="56"/>
      <c r="EE2065" s="56"/>
      <c r="EF2065" s="56"/>
      <c r="EG2065" s="56"/>
      <c r="EH2065" s="18" t="s">
        <v>2440</v>
      </c>
      <c r="EI2065" s="18">
        <f t="array" ref="EI2065">IF(SUMPRODUCT(--(DO2065:DS2065&lt;&gt;""))=0, 0,1)</f>
        <v>1</v>
      </c>
      <c r="EJ2065" s="18">
        <f t="array" ref="EJ2065">IF(SUMPRODUCT(--(DT2065:EG2065&lt;&gt;""))=0, 0,1)</f>
        <v>0</v>
      </c>
      <c r="EK2065" s="18" cm="1">
        <f t="array" ref="EK2065">IF(SUMPRODUCT(--(EC2065:EG2065&lt;&gt;""))=0, 0,1)</f>
        <v>0</v>
      </c>
      <c r="EL2065" s="18">
        <f t="array" ref="EL2065">IF(SUMPRODUCT(--(EE2065:EG2065&lt;&gt;""))=0, 0,1)</f>
        <v>0</v>
      </c>
      <c r="EM2065" s="18">
        <f t="shared" si="428"/>
        <v>1</v>
      </c>
      <c r="EN2065" s="18">
        <f t="shared" si="429"/>
        <v>1</v>
      </c>
      <c r="EO2065" s="18" t="str">
        <f t="shared" si="430"/>
        <v>NA</v>
      </c>
      <c r="EP2065" s="18" t="str">
        <f t="shared" si="431"/>
        <v>NA</v>
      </c>
      <c r="EQ2065" s="18">
        <f t="shared" si="422"/>
        <v>1</v>
      </c>
      <c r="ER2065" s="18" t="s">
        <v>2083</v>
      </c>
      <c r="ES2065" s="59">
        <v>43958</v>
      </c>
      <c r="ET2065" s="18"/>
      <c r="EU2065" s="18"/>
    </row>
    <row r="2066" spans="1:151" s="1" customFormat="1" ht="15.75" customHeight="1" x14ac:dyDescent="0.2">
      <c r="A2066" s="5" t="s">
        <v>2413</v>
      </c>
      <c r="B2066" s="24" t="s">
        <v>2414</v>
      </c>
      <c r="C2066" s="56">
        <v>1</v>
      </c>
      <c r="D2066" s="18" t="s">
        <v>2796</v>
      </c>
      <c r="E2066" s="18" t="s">
        <v>2970</v>
      </c>
      <c r="F2066" s="18" t="s">
        <v>553</v>
      </c>
      <c r="G2066" s="18" t="s">
        <v>467</v>
      </c>
      <c r="H2066" s="18" t="s">
        <v>624</v>
      </c>
      <c r="I2066" s="18" t="s">
        <v>552</v>
      </c>
      <c r="J2066" s="18" t="s">
        <v>595</v>
      </c>
      <c r="K2066" s="18" t="s">
        <v>257</v>
      </c>
      <c r="L2066" s="18" t="s">
        <v>595</v>
      </c>
      <c r="M2066" s="18" t="s">
        <v>276</v>
      </c>
      <c r="N2066" s="56">
        <v>130</v>
      </c>
      <c r="O2066" s="18" t="s">
        <v>2415</v>
      </c>
      <c r="P2066" s="18" t="s">
        <v>2397</v>
      </c>
      <c r="Q2066" s="18" t="s">
        <v>254</v>
      </c>
      <c r="R2066" s="18" t="s">
        <v>2416</v>
      </c>
      <c r="S2066" s="18" t="s">
        <v>2417</v>
      </c>
      <c r="T2066" s="18" t="s">
        <v>2418</v>
      </c>
      <c r="U2066" s="26" t="s">
        <v>257</v>
      </c>
      <c r="V2066" s="26" t="s">
        <v>257</v>
      </c>
      <c r="W2066" s="26" t="s">
        <v>257</v>
      </c>
      <c r="X2066" s="18" t="s">
        <v>2439</v>
      </c>
      <c r="Y2066" s="18">
        <v>50</v>
      </c>
      <c r="Z2066" s="18" t="s">
        <v>2420</v>
      </c>
      <c r="AA2066" s="18" t="s">
        <v>257</v>
      </c>
      <c r="AB2066" s="57">
        <f t="shared" si="423"/>
        <v>50</v>
      </c>
      <c r="AC2066" s="18" t="s">
        <v>595</v>
      </c>
      <c r="AD2066" s="18" t="s">
        <v>595</v>
      </c>
      <c r="AE2066" s="18" t="s">
        <v>595</v>
      </c>
      <c r="AF2066" s="18" t="s">
        <v>595</v>
      </c>
      <c r="AG2066" s="18" t="s">
        <v>595</v>
      </c>
      <c r="AH2066" s="18" t="s">
        <v>595</v>
      </c>
      <c r="AI2066" s="18">
        <v>1</v>
      </c>
      <c r="AJ2066" s="18" t="s">
        <v>522</v>
      </c>
      <c r="AK2066" s="18">
        <v>1</v>
      </c>
      <c r="AL2066" s="18" t="s">
        <v>2437</v>
      </c>
      <c r="AM2066" s="18" t="s">
        <v>2422</v>
      </c>
      <c r="AN2066" s="18">
        <v>128.15</v>
      </c>
      <c r="AO2066" s="18" t="s">
        <v>2423</v>
      </c>
      <c r="AP2066" s="18" t="s">
        <v>479</v>
      </c>
      <c r="AQ2066" s="18">
        <v>5</v>
      </c>
      <c r="AR2066" s="18" t="s">
        <v>2144</v>
      </c>
      <c r="AS2066" s="18" t="s">
        <v>595</v>
      </c>
      <c r="AT2066" s="18" t="s">
        <v>595</v>
      </c>
      <c r="AU2066" s="18">
        <v>34.85</v>
      </c>
      <c r="AV2066" s="18">
        <v>34.85</v>
      </c>
      <c r="AW2066" s="18" t="s">
        <v>501</v>
      </c>
      <c r="AX2066" s="18" t="s">
        <v>595</v>
      </c>
      <c r="AY2066" s="18" t="s">
        <v>595</v>
      </c>
      <c r="AZ2066" s="18" t="s">
        <v>595</v>
      </c>
      <c r="BA2066" s="18" t="s">
        <v>595</v>
      </c>
      <c r="BB2066" s="18" t="s">
        <v>1384</v>
      </c>
      <c r="BC2066" s="18" t="s">
        <v>2425</v>
      </c>
      <c r="BD2066" s="18">
        <v>10.61</v>
      </c>
      <c r="BE2066" s="18" t="s">
        <v>2426</v>
      </c>
      <c r="BF2066" s="18" t="s">
        <v>479</v>
      </c>
      <c r="BG2066" s="18">
        <v>5</v>
      </c>
      <c r="BH2066" s="18" t="s">
        <v>2144</v>
      </c>
      <c r="BI2066" s="18" t="s">
        <v>595</v>
      </c>
      <c r="BJ2066" s="18" t="s">
        <v>595</v>
      </c>
      <c r="BK2066" s="18">
        <v>2.2200000000000002</v>
      </c>
      <c r="BL2066" s="18">
        <v>2.2200000000000002</v>
      </c>
      <c r="BM2066" s="18" t="s">
        <v>501</v>
      </c>
      <c r="BN2066" s="18" t="s">
        <v>595</v>
      </c>
      <c r="BO2066" s="18" t="s">
        <v>595</v>
      </c>
      <c r="BP2066" s="18" t="s">
        <v>595</v>
      </c>
      <c r="BQ2066" s="18" t="s">
        <v>595</v>
      </c>
      <c r="BR2066" s="18" t="s">
        <v>1384</v>
      </c>
      <c r="BS2066" s="18" t="s">
        <v>2427</v>
      </c>
      <c r="BT2066" s="18">
        <v>184.79</v>
      </c>
      <c r="BU2066" s="18" t="s">
        <v>2434</v>
      </c>
      <c r="BV2066" s="18" t="s">
        <v>479</v>
      </c>
      <c r="BW2066" s="18">
        <v>5</v>
      </c>
      <c r="BX2066" s="18" t="s">
        <v>2144</v>
      </c>
      <c r="BY2066" s="18" t="s">
        <v>595</v>
      </c>
      <c r="BZ2066" s="18" t="s">
        <v>595</v>
      </c>
      <c r="CA2066" s="18">
        <v>49.34</v>
      </c>
      <c r="CB2066" s="18">
        <v>49.34</v>
      </c>
      <c r="CC2066" s="18" t="s">
        <v>501</v>
      </c>
      <c r="CD2066" s="18" t="s">
        <v>595</v>
      </c>
      <c r="CE2066" s="18" t="s">
        <v>595</v>
      </c>
      <c r="CF2066" s="18" t="s">
        <v>595</v>
      </c>
      <c r="CG2066" s="18" t="s">
        <v>595</v>
      </c>
      <c r="CH2066" s="18" t="s">
        <v>1384</v>
      </c>
      <c r="CI2066" s="18" t="s">
        <v>2432</v>
      </c>
      <c r="CJ2066" s="18">
        <v>15.4</v>
      </c>
      <c r="CK2066" s="18" t="s">
        <v>2430</v>
      </c>
      <c r="CL2066" s="18" t="s">
        <v>479</v>
      </c>
      <c r="CM2066" s="18">
        <v>5</v>
      </c>
      <c r="CN2066" s="18" t="s">
        <v>2144</v>
      </c>
      <c r="CO2066" s="18" t="s">
        <v>595</v>
      </c>
      <c r="CP2066" s="18" t="s">
        <v>595</v>
      </c>
      <c r="CQ2066" s="18">
        <v>3.24</v>
      </c>
      <c r="CR2066" s="18">
        <v>3.24</v>
      </c>
      <c r="CS2066" s="18" t="s">
        <v>501</v>
      </c>
      <c r="CT2066" s="18" t="s">
        <v>595</v>
      </c>
      <c r="CU2066" s="18" t="s">
        <v>595</v>
      </c>
      <c r="CV2066" s="18" t="s">
        <v>595</v>
      </c>
      <c r="CW2066" s="18" t="s">
        <v>595</v>
      </c>
      <c r="CX2066" s="18" t="s">
        <v>1384</v>
      </c>
      <c r="CY2066" s="18"/>
      <c r="CZ2066" s="18"/>
      <c r="DA2066" s="18"/>
      <c r="DB2066" s="18"/>
      <c r="DC2066" s="18"/>
      <c r="DD2066" s="18"/>
      <c r="DE2066" s="18"/>
      <c r="DF2066" s="18"/>
      <c r="DG2066" s="18"/>
      <c r="DH2066" s="18"/>
      <c r="DI2066" s="18"/>
      <c r="DJ2066" s="18"/>
      <c r="DK2066" s="18"/>
      <c r="DL2066" s="18"/>
      <c r="DM2066" s="18"/>
      <c r="DN2066" s="18"/>
      <c r="DO2066" s="56">
        <v>1</v>
      </c>
      <c r="DP2066" s="56">
        <v>0</v>
      </c>
      <c r="DQ2066" s="56">
        <v>0</v>
      </c>
      <c r="DR2066" s="56">
        <v>0</v>
      </c>
      <c r="DS2066" s="56"/>
      <c r="DT2066" s="56"/>
      <c r="DU2066" s="56"/>
      <c r="DV2066" s="56"/>
      <c r="DW2066" s="56"/>
      <c r="DX2066" s="56"/>
      <c r="DY2066" s="56"/>
      <c r="DZ2066" s="56"/>
      <c r="EA2066" s="56"/>
      <c r="EB2066" s="56"/>
      <c r="EC2066" s="56"/>
      <c r="ED2066" s="56"/>
      <c r="EE2066" s="56"/>
      <c r="EF2066" s="56"/>
      <c r="EG2066" s="56"/>
      <c r="EH2066" s="18" t="s">
        <v>2440</v>
      </c>
      <c r="EI2066" s="18">
        <f t="array" ref="EI2066">IF(SUMPRODUCT(--(DO2066:DS2066&lt;&gt;""))=0, 0,1)</f>
        <v>1</v>
      </c>
      <c r="EJ2066" s="18">
        <f t="array" ref="EJ2066">IF(SUMPRODUCT(--(DT2066:EG2066&lt;&gt;""))=0, 0,1)</f>
        <v>0</v>
      </c>
      <c r="EK2066" s="18" cm="1">
        <f t="array" ref="EK2066">IF(SUMPRODUCT(--(EC2066:EG2066&lt;&gt;""))=0, 0,1)</f>
        <v>0</v>
      </c>
      <c r="EL2066" s="18">
        <f t="array" ref="EL2066">IF(SUMPRODUCT(--(EE2066:EG2066&lt;&gt;""))=0, 0,1)</f>
        <v>0</v>
      </c>
      <c r="EM2066" s="18">
        <f t="shared" si="428"/>
        <v>1</v>
      </c>
      <c r="EN2066" s="18">
        <f t="shared" si="429"/>
        <v>1</v>
      </c>
      <c r="EO2066" s="18" t="str">
        <f t="shared" si="430"/>
        <v>NA</v>
      </c>
      <c r="EP2066" s="18" t="str">
        <f t="shared" si="431"/>
        <v>NA</v>
      </c>
      <c r="EQ2066" s="18">
        <f t="shared" si="422"/>
        <v>1</v>
      </c>
      <c r="ER2066" s="18" t="s">
        <v>2083</v>
      </c>
      <c r="ES2066" s="59">
        <v>43958</v>
      </c>
      <c r="ET2066" s="18"/>
      <c r="EU2066" s="18"/>
    </row>
    <row r="2067" spans="1:151" s="1" customFormat="1" ht="15.75" customHeight="1" x14ac:dyDescent="0.2">
      <c r="A2067" s="5" t="s">
        <v>2413</v>
      </c>
      <c r="B2067" s="24" t="s">
        <v>2414</v>
      </c>
      <c r="C2067" s="56">
        <v>1</v>
      </c>
      <c r="D2067" s="18" t="s">
        <v>2797</v>
      </c>
      <c r="E2067" s="18" t="s">
        <v>2970</v>
      </c>
      <c r="F2067" s="18" t="s">
        <v>553</v>
      </c>
      <c r="G2067" s="18" t="s">
        <v>467</v>
      </c>
      <c r="H2067" s="18" t="s">
        <v>624</v>
      </c>
      <c r="I2067" s="18" t="s">
        <v>552</v>
      </c>
      <c r="J2067" s="18" t="s">
        <v>595</v>
      </c>
      <c r="K2067" s="18" t="s">
        <v>257</v>
      </c>
      <c r="L2067" s="18" t="s">
        <v>595</v>
      </c>
      <c r="M2067" s="18" t="s">
        <v>276</v>
      </c>
      <c r="N2067" s="56">
        <v>130</v>
      </c>
      <c r="O2067" s="18" t="s">
        <v>2415</v>
      </c>
      <c r="P2067" s="18" t="s">
        <v>2397</v>
      </c>
      <c r="Q2067" s="18" t="s">
        <v>254</v>
      </c>
      <c r="R2067" s="18" t="s">
        <v>2416</v>
      </c>
      <c r="S2067" s="18" t="s">
        <v>2417</v>
      </c>
      <c r="T2067" s="18" t="s">
        <v>2418</v>
      </c>
      <c r="U2067" s="26" t="s">
        <v>257</v>
      </c>
      <c r="V2067" s="26" t="s">
        <v>257</v>
      </c>
      <c r="W2067" s="26" t="s">
        <v>257</v>
      </c>
      <c r="X2067" s="18" t="s">
        <v>2439</v>
      </c>
      <c r="Y2067" s="18">
        <v>50</v>
      </c>
      <c r="Z2067" s="18" t="s">
        <v>2420</v>
      </c>
      <c r="AA2067" s="18" t="s">
        <v>257</v>
      </c>
      <c r="AB2067" s="57">
        <f t="shared" si="423"/>
        <v>50</v>
      </c>
      <c r="AC2067" s="18" t="s">
        <v>595</v>
      </c>
      <c r="AD2067" s="18" t="s">
        <v>595</v>
      </c>
      <c r="AE2067" s="18" t="s">
        <v>595</v>
      </c>
      <c r="AF2067" s="18" t="s">
        <v>595</v>
      </c>
      <c r="AG2067" s="18" t="s">
        <v>595</v>
      </c>
      <c r="AH2067" s="18" t="s">
        <v>595</v>
      </c>
      <c r="AI2067" s="18">
        <v>1</v>
      </c>
      <c r="AJ2067" s="18" t="s">
        <v>522</v>
      </c>
      <c r="AK2067" s="18">
        <v>1</v>
      </c>
      <c r="AL2067" s="18" t="s">
        <v>2437</v>
      </c>
      <c r="AM2067" s="18" t="s">
        <v>2422</v>
      </c>
      <c r="AN2067" s="18">
        <v>142.99</v>
      </c>
      <c r="AO2067" s="18" t="s">
        <v>2423</v>
      </c>
      <c r="AP2067" s="18" t="s">
        <v>479</v>
      </c>
      <c r="AQ2067" s="18">
        <v>5</v>
      </c>
      <c r="AR2067" s="18" t="s">
        <v>2144</v>
      </c>
      <c r="AS2067" s="18" t="s">
        <v>595</v>
      </c>
      <c r="AT2067" s="18" t="s">
        <v>595</v>
      </c>
      <c r="AU2067" s="18">
        <v>26.58</v>
      </c>
      <c r="AV2067" s="18">
        <v>26.58</v>
      </c>
      <c r="AW2067" s="18" t="s">
        <v>501</v>
      </c>
      <c r="AX2067" s="18" t="s">
        <v>595</v>
      </c>
      <c r="AY2067" s="18" t="s">
        <v>595</v>
      </c>
      <c r="AZ2067" s="18" t="s">
        <v>595</v>
      </c>
      <c r="BA2067" s="18" t="s">
        <v>595</v>
      </c>
      <c r="BB2067" s="18" t="s">
        <v>1384</v>
      </c>
      <c r="BC2067" s="18" t="s">
        <v>2425</v>
      </c>
      <c r="BD2067" s="18">
        <v>6.03</v>
      </c>
      <c r="BE2067" s="18" t="s">
        <v>2426</v>
      </c>
      <c r="BF2067" s="18" t="s">
        <v>479</v>
      </c>
      <c r="BG2067" s="18">
        <v>5</v>
      </c>
      <c r="BH2067" s="18" t="s">
        <v>2144</v>
      </c>
      <c r="BI2067" s="18" t="s">
        <v>595</v>
      </c>
      <c r="BJ2067" s="18" t="s">
        <v>595</v>
      </c>
      <c r="BK2067" s="18">
        <v>1.42</v>
      </c>
      <c r="BL2067" s="18">
        <v>1.42</v>
      </c>
      <c r="BM2067" s="18" t="s">
        <v>501</v>
      </c>
      <c r="BN2067" s="18" t="s">
        <v>595</v>
      </c>
      <c r="BO2067" s="18" t="s">
        <v>595</v>
      </c>
      <c r="BP2067" s="18" t="s">
        <v>595</v>
      </c>
      <c r="BQ2067" s="18" t="s">
        <v>595</v>
      </c>
      <c r="BR2067" s="18" t="s">
        <v>1384</v>
      </c>
      <c r="BS2067" s="18" t="s">
        <v>2427</v>
      </c>
      <c r="BT2067" s="18">
        <v>305.06</v>
      </c>
      <c r="BU2067" s="18" t="s">
        <v>2434</v>
      </c>
      <c r="BV2067" s="18" t="s">
        <v>479</v>
      </c>
      <c r="BW2067" s="18">
        <v>5</v>
      </c>
      <c r="BX2067" s="18" t="s">
        <v>2144</v>
      </c>
      <c r="BY2067" s="18" t="s">
        <v>595</v>
      </c>
      <c r="BZ2067" s="18" t="s">
        <v>595</v>
      </c>
      <c r="CA2067" s="18">
        <v>60.65</v>
      </c>
      <c r="CB2067" s="18">
        <v>60.65</v>
      </c>
      <c r="CC2067" s="18" t="s">
        <v>501</v>
      </c>
      <c r="CD2067" s="18" t="s">
        <v>595</v>
      </c>
      <c r="CE2067" s="18" t="s">
        <v>595</v>
      </c>
      <c r="CF2067" s="18" t="s">
        <v>595</v>
      </c>
      <c r="CG2067" s="18" t="s">
        <v>595</v>
      </c>
      <c r="CH2067" s="18" t="s">
        <v>1384</v>
      </c>
      <c r="CI2067" s="18" t="s">
        <v>2432</v>
      </c>
      <c r="CJ2067" s="18">
        <v>12.8</v>
      </c>
      <c r="CK2067" s="18" t="s">
        <v>2430</v>
      </c>
      <c r="CL2067" s="18" t="s">
        <v>479</v>
      </c>
      <c r="CM2067" s="18">
        <v>5</v>
      </c>
      <c r="CN2067" s="18" t="s">
        <v>2144</v>
      </c>
      <c r="CO2067" s="18" t="s">
        <v>595</v>
      </c>
      <c r="CP2067" s="18" t="s">
        <v>595</v>
      </c>
      <c r="CQ2067" s="18">
        <v>2.71</v>
      </c>
      <c r="CR2067" s="18">
        <v>2.71</v>
      </c>
      <c r="CS2067" s="18" t="s">
        <v>501</v>
      </c>
      <c r="CT2067" s="18" t="s">
        <v>595</v>
      </c>
      <c r="CU2067" s="18" t="s">
        <v>595</v>
      </c>
      <c r="CV2067" s="18" t="s">
        <v>595</v>
      </c>
      <c r="CW2067" s="18" t="s">
        <v>595</v>
      </c>
      <c r="CX2067" s="18" t="s">
        <v>1384</v>
      </c>
      <c r="CY2067" s="18"/>
      <c r="CZ2067" s="18"/>
      <c r="DA2067" s="18"/>
      <c r="DB2067" s="18"/>
      <c r="DC2067" s="18"/>
      <c r="DD2067" s="18"/>
      <c r="DE2067" s="18"/>
      <c r="DF2067" s="18"/>
      <c r="DG2067" s="18"/>
      <c r="DH2067" s="18"/>
      <c r="DI2067" s="18"/>
      <c r="DJ2067" s="18"/>
      <c r="DK2067" s="18"/>
      <c r="DL2067" s="18"/>
      <c r="DM2067" s="18"/>
      <c r="DN2067" s="18"/>
      <c r="DO2067" s="56">
        <v>0</v>
      </c>
      <c r="DP2067" s="56">
        <v>0</v>
      </c>
      <c r="DQ2067" s="56">
        <v>0</v>
      </c>
      <c r="DR2067" s="56">
        <v>0</v>
      </c>
      <c r="DS2067" s="56"/>
      <c r="DT2067" s="56"/>
      <c r="DU2067" s="56"/>
      <c r="DV2067" s="56"/>
      <c r="DW2067" s="56"/>
      <c r="DX2067" s="56"/>
      <c r="DY2067" s="56"/>
      <c r="DZ2067" s="56"/>
      <c r="EA2067" s="56"/>
      <c r="EB2067" s="56"/>
      <c r="EC2067" s="56"/>
      <c r="ED2067" s="56"/>
      <c r="EE2067" s="56"/>
      <c r="EF2067" s="56"/>
      <c r="EG2067" s="56"/>
      <c r="EH2067" s="18" t="s">
        <v>2440</v>
      </c>
      <c r="EI2067" s="18">
        <f t="array" ref="EI2067">IF(SUMPRODUCT(--(DO2067:DS2067&lt;&gt;""))=0, 0,1)</f>
        <v>1</v>
      </c>
      <c r="EJ2067" s="18">
        <f t="array" ref="EJ2067">IF(SUMPRODUCT(--(DT2067:EG2067&lt;&gt;""))=0, 0,1)</f>
        <v>0</v>
      </c>
      <c r="EK2067" s="18" cm="1">
        <f t="array" ref="EK2067">IF(SUMPRODUCT(--(EC2067:EG2067&lt;&gt;""))=0, 0,1)</f>
        <v>0</v>
      </c>
      <c r="EL2067" s="18">
        <f t="array" ref="EL2067">IF(SUMPRODUCT(--(EE2067:EG2067&lt;&gt;""))=0, 0,1)</f>
        <v>0</v>
      </c>
      <c r="EM2067" s="18">
        <f t="shared" si="428"/>
        <v>0</v>
      </c>
      <c r="EN2067" s="18">
        <f t="shared" si="429"/>
        <v>0</v>
      </c>
      <c r="EO2067" s="18" t="str">
        <f t="shared" si="430"/>
        <v>NA</v>
      </c>
      <c r="EP2067" s="18" t="str">
        <f t="shared" si="431"/>
        <v>NA</v>
      </c>
      <c r="EQ2067" s="18" t="str">
        <f t="shared" si="422"/>
        <v>NA</v>
      </c>
      <c r="ER2067" s="18" t="s">
        <v>2083</v>
      </c>
      <c r="ES2067" s="59">
        <v>43958</v>
      </c>
      <c r="ET2067" s="18"/>
      <c r="EU2067" s="18"/>
    </row>
    <row r="2068" spans="1:151" s="1" customFormat="1" ht="15.75" customHeight="1" x14ac:dyDescent="0.2">
      <c r="A2068" s="5" t="s">
        <v>2413</v>
      </c>
      <c r="B2068" s="24" t="s">
        <v>2414</v>
      </c>
      <c r="C2068" s="56">
        <v>1</v>
      </c>
      <c r="D2068" s="18" t="s">
        <v>2798</v>
      </c>
      <c r="E2068" s="18" t="s">
        <v>2970</v>
      </c>
      <c r="F2068" s="18" t="s">
        <v>553</v>
      </c>
      <c r="G2068" s="18" t="s">
        <v>467</v>
      </c>
      <c r="H2068" s="18" t="s">
        <v>624</v>
      </c>
      <c r="I2068" s="18" t="s">
        <v>552</v>
      </c>
      <c r="J2068" s="18" t="s">
        <v>595</v>
      </c>
      <c r="K2068" s="18" t="s">
        <v>257</v>
      </c>
      <c r="L2068" s="18" t="s">
        <v>595</v>
      </c>
      <c r="M2068" s="18" t="s">
        <v>276</v>
      </c>
      <c r="N2068" s="56">
        <v>130</v>
      </c>
      <c r="O2068" s="18" t="s">
        <v>2415</v>
      </c>
      <c r="P2068" s="18" t="s">
        <v>2397</v>
      </c>
      <c r="Q2068" s="18" t="s">
        <v>254</v>
      </c>
      <c r="R2068" s="18" t="s">
        <v>2416</v>
      </c>
      <c r="S2068" s="18" t="s">
        <v>2417</v>
      </c>
      <c r="T2068" s="18" t="s">
        <v>2418</v>
      </c>
      <c r="U2068" s="26" t="s">
        <v>257</v>
      </c>
      <c r="V2068" s="26" t="s">
        <v>257</v>
      </c>
      <c r="W2068" s="26" t="s">
        <v>257</v>
      </c>
      <c r="X2068" s="18" t="s">
        <v>2439</v>
      </c>
      <c r="Y2068" s="18">
        <v>50</v>
      </c>
      <c r="Z2068" s="18" t="s">
        <v>2420</v>
      </c>
      <c r="AA2068" s="18" t="s">
        <v>257</v>
      </c>
      <c r="AB2068" s="57">
        <f t="shared" si="423"/>
        <v>50</v>
      </c>
      <c r="AC2068" s="18" t="s">
        <v>595</v>
      </c>
      <c r="AD2068" s="18" t="s">
        <v>595</v>
      </c>
      <c r="AE2068" s="18" t="s">
        <v>595</v>
      </c>
      <c r="AF2068" s="18" t="s">
        <v>595</v>
      </c>
      <c r="AG2068" s="18" t="s">
        <v>595</v>
      </c>
      <c r="AH2068" s="18" t="s">
        <v>595</v>
      </c>
      <c r="AI2068" s="18">
        <v>1</v>
      </c>
      <c r="AJ2068" s="18" t="s">
        <v>522</v>
      </c>
      <c r="AK2068" s="18">
        <v>1</v>
      </c>
      <c r="AL2068" s="18" t="s">
        <v>2437</v>
      </c>
      <c r="AM2068" s="18" t="s">
        <v>2422</v>
      </c>
      <c r="AN2068" s="18">
        <v>118.57</v>
      </c>
      <c r="AO2068" s="18" t="s">
        <v>2423</v>
      </c>
      <c r="AP2068" s="18" t="s">
        <v>479</v>
      </c>
      <c r="AQ2068" s="18">
        <v>5</v>
      </c>
      <c r="AR2068" s="18" t="s">
        <v>2144</v>
      </c>
      <c r="AS2068" s="18" t="s">
        <v>595</v>
      </c>
      <c r="AT2068" s="18" t="s">
        <v>595</v>
      </c>
      <c r="AU2068" s="18">
        <v>26.57</v>
      </c>
      <c r="AV2068" s="18">
        <v>26.57</v>
      </c>
      <c r="AW2068" s="18" t="s">
        <v>501</v>
      </c>
      <c r="AX2068" s="18" t="s">
        <v>595</v>
      </c>
      <c r="AY2068" s="18" t="s">
        <v>595</v>
      </c>
      <c r="AZ2068" s="18" t="s">
        <v>595</v>
      </c>
      <c r="BA2068" s="18" t="s">
        <v>595</v>
      </c>
      <c r="BB2068" s="18" t="s">
        <v>1384</v>
      </c>
      <c r="BC2068" s="18" t="s">
        <v>2425</v>
      </c>
      <c r="BD2068" s="18">
        <v>3.75</v>
      </c>
      <c r="BE2068" s="18" t="s">
        <v>2426</v>
      </c>
      <c r="BF2068" s="18" t="s">
        <v>479</v>
      </c>
      <c r="BG2068" s="18">
        <v>5</v>
      </c>
      <c r="BH2068" s="18" t="s">
        <v>2144</v>
      </c>
      <c r="BI2068" s="18" t="s">
        <v>595</v>
      </c>
      <c r="BJ2068" s="18" t="s">
        <v>595</v>
      </c>
      <c r="BK2068" s="18">
        <v>0.94</v>
      </c>
      <c r="BL2068" s="18">
        <v>0.94</v>
      </c>
      <c r="BM2068" s="18" t="s">
        <v>501</v>
      </c>
      <c r="BN2068" s="18" t="s">
        <v>595</v>
      </c>
      <c r="BO2068" s="18" t="s">
        <v>595</v>
      </c>
      <c r="BP2068" s="18" t="s">
        <v>595</v>
      </c>
      <c r="BQ2068" s="18" t="s">
        <v>595</v>
      </c>
      <c r="BR2068" s="18" t="s">
        <v>1384</v>
      </c>
      <c r="BS2068" s="18" t="s">
        <v>2427</v>
      </c>
      <c r="BT2068" s="18">
        <v>314.87</v>
      </c>
      <c r="BU2068" s="18" t="s">
        <v>2434</v>
      </c>
      <c r="BV2068" s="18" t="s">
        <v>479</v>
      </c>
      <c r="BW2068" s="18">
        <v>5</v>
      </c>
      <c r="BX2068" s="18" t="s">
        <v>2144</v>
      </c>
      <c r="BY2068" s="18" t="s">
        <v>595</v>
      </c>
      <c r="BZ2068" s="18" t="s">
        <v>595</v>
      </c>
      <c r="CA2068" s="18">
        <v>30.62</v>
      </c>
      <c r="CB2068" s="18">
        <v>30.62</v>
      </c>
      <c r="CC2068" s="18" t="s">
        <v>501</v>
      </c>
      <c r="CD2068" s="18" t="s">
        <v>595</v>
      </c>
      <c r="CE2068" s="18" t="s">
        <v>595</v>
      </c>
      <c r="CF2068" s="18" t="s">
        <v>595</v>
      </c>
      <c r="CG2068" s="18" t="s">
        <v>595</v>
      </c>
      <c r="CH2068" s="18" t="s">
        <v>1384</v>
      </c>
      <c r="CI2068" s="18" t="s">
        <v>2432</v>
      </c>
      <c r="CJ2068" s="18">
        <v>10.8</v>
      </c>
      <c r="CK2068" s="18" t="s">
        <v>2430</v>
      </c>
      <c r="CL2068" s="18" t="s">
        <v>479</v>
      </c>
      <c r="CM2068" s="18">
        <v>5</v>
      </c>
      <c r="CN2068" s="18" t="s">
        <v>2144</v>
      </c>
      <c r="CO2068" s="18" t="s">
        <v>595</v>
      </c>
      <c r="CP2068" s="18" t="s">
        <v>595</v>
      </c>
      <c r="CQ2068" s="18">
        <v>1.39</v>
      </c>
      <c r="CR2068" s="18">
        <v>1.39</v>
      </c>
      <c r="CS2068" s="18" t="s">
        <v>501</v>
      </c>
      <c r="CT2068" s="18" t="s">
        <v>595</v>
      </c>
      <c r="CU2068" s="18" t="s">
        <v>595</v>
      </c>
      <c r="CV2068" s="18" t="s">
        <v>595</v>
      </c>
      <c r="CW2068" s="18" t="s">
        <v>595</v>
      </c>
      <c r="CX2068" s="18" t="s">
        <v>1384</v>
      </c>
      <c r="CY2068" s="18"/>
      <c r="CZ2068" s="18"/>
      <c r="DA2068" s="18"/>
      <c r="DB2068" s="18"/>
      <c r="DC2068" s="18"/>
      <c r="DD2068" s="18"/>
      <c r="DE2068" s="18"/>
      <c r="DF2068" s="18"/>
      <c r="DG2068" s="18"/>
      <c r="DH2068" s="18"/>
      <c r="DI2068" s="18"/>
      <c r="DJ2068" s="18"/>
      <c r="DK2068" s="18"/>
      <c r="DL2068" s="18"/>
      <c r="DM2068" s="18"/>
      <c r="DN2068" s="18"/>
      <c r="DO2068" s="56">
        <v>1</v>
      </c>
      <c r="DP2068" s="56">
        <v>1</v>
      </c>
      <c r="DQ2068" s="56">
        <v>0</v>
      </c>
      <c r="DR2068" s="56">
        <v>0</v>
      </c>
      <c r="DS2068" s="56"/>
      <c r="DT2068" s="56"/>
      <c r="DU2068" s="56"/>
      <c r="DV2068" s="56"/>
      <c r="DW2068" s="56"/>
      <c r="DX2068" s="56"/>
      <c r="DY2068" s="56"/>
      <c r="DZ2068" s="56"/>
      <c r="EA2068" s="56"/>
      <c r="EB2068" s="56"/>
      <c r="EC2068" s="56"/>
      <c r="ED2068" s="56"/>
      <c r="EE2068" s="56"/>
      <c r="EF2068" s="56"/>
      <c r="EG2068" s="56"/>
      <c r="EH2068" s="18" t="s">
        <v>2440</v>
      </c>
      <c r="EI2068" s="18">
        <f t="array" ref="EI2068">IF(SUMPRODUCT(--(DO2068:DS2068&lt;&gt;""))=0, 0,1)</f>
        <v>1</v>
      </c>
      <c r="EJ2068" s="18">
        <f t="array" ref="EJ2068">IF(SUMPRODUCT(--(DT2068:EG2068&lt;&gt;""))=0, 0,1)</f>
        <v>0</v>
      </c>
      <c r="EK2068" s="18" cm="1">
        <f t="array" ref="EK2068">IF(SUMPRODUCT(--(EC2068:EG2068&lt;&gt;""))=0, 0,1)</f>
        <v>0</v>
      </c>
      <c r="EL2068" s="18">
        <f t="array" ref="EL2068">IF(SUMPRODUCT(--(EE2068:EG2068&lt;&gt;""))=0, 0,1)</f>
        <v>0</v>
      </c>
      <c r="EM2068" s="18">
        <f t="shared" si="428"/>
        <v>1</v>
      </c>
      <c r="EN2068" s="18">
        <f t="shared" si="429"/>
        <v>1</v>
      </c>
      <c r="EO2068" s="18" t="str">
        <f t="shared" si="430"/>
        <v>NA</v>
      </c>
      <c r="EP2068" s="18" t="str">
        <f t="shared" si="431"/>
        <v>NA</v>
      </c>
      <c r="EQ2068" s="18">
        <f t="shared" si="422"/>
        <v>1</v>
      </c>
      <c r="ER2068" s="18" t="s">
        <v>2083</v>
      </c>
      <c r="ES2068" s="59">
        <v>43958</v>
      </c>
      <c r="ET2068" s="18"/>
      <c r="EU2068" s="18"/>
    </row>
    <row r="2069" spans="1:151" s="1" customFormat="1" ht="15.75" customHeight="1" x14ac:dyDescent="0.2">
      <c r="A2069" s="5" t="s">
        <v>2413</v>
      </c>
      <c r="B2069" s="24" t="s">
        <v>2414</v>
      </c>
      <c r="C2069" s="56">
        <v>1</v>
      </c>
      <c r="D2069" s="18" t="s">
        <v>2799</v>
      </c>
      <c r="E2069" s="18" t="s">
        <v>2970</v>
      </c>
      <c r="F2069" s="18" t="s">
        <v>553</v>
      </c>
      <c r="G2069" s="18" t="s">
        <v>467</v>
      </c>
      <c r="H2069" s="18" t="s">
        <v>624</v>
      </c>
      <c r="I2069" s="18" t="s">
        <v>552</v>
      </c>
      <c r="J2069" s="18" t="s">
        <v>595</v>
      </c>
      <c r="K2069" s="18" t="s">
        <v>257</v>
      </c>
      <c r="L2069" s="18" t="s">
        <v>595</v>
      </c>
      <c r="M2069" s="18" t="s">
        <v>276</v>
      </c>
      <c r="N2069" s="56">
        <v>130</v>
      </c>
      <c r="O2069" s="18" t="s">
        <v>2415</v>
      </c>
      <c r="P2069" s="18" t="s">
        <v>2397</v>
      </c>
      <c r="Q2069" s="18" t="s">
        <v>254</v>
      </c>
      <c r="R2069" s="18" t="s">
        <v>2416</v>
      </c>
      <c r="S2069" s="18" t="s">
        <v>2417</v>
      </c>
      <c r="T2069" s="18" t="s">
        <v>2441</v>
      </c>
      <c r="U2069" s="26" t="s">
        <v>257</v>
      </c>
      <c r="V2069" s="26" t="s">
        <v>257</v>
      </c>
      <c r="W2069" s="26" t="s">
        <v>257</v>
      </c>
      <c r="X2069" s="18" t="s">
        <v>2419</v>
      </c>
      <c r="Y2069" s="18">
        <v>0</v>
      </c>
      <c r="Z2069" s="18" t="s">
        <v>2420</v>
      </c>
      <c r="AA2069" s="18" t="s">
        <v>257</v>
      </c>
      <c r="AB2069" s="57">
        <f t="shared" si="423"/>
        <v>0</v>
      </c>
      <c r="AC2069" s="18" t="s">
        <v>595</v>
      </c>
      <c r="AD2069" s="18" t="s">
        <v>595</v>
      </c>
      <c r="AE2069" s="18" t="s">
        <v>595</v>
      </c>
      <c r="AF2069" s="18" t="s">
        <v>595</v>
      </c>
      <c r="AG2069" s="18" t="s">
        <v>595</v>
      </c>
      <c r="AH2069" s="18" t="s">
        <v>595</v>
      </c>
      <c r="AI2069" s="18">
        <v>1</v>
      </c>
      <c r="AJ2069" s="18" t="s">
        <v>522</v>
      </c>
      <c r="AK2069" s="18">
        <v>1</v>
      </c>
      <c r="AL2069" s="18" t="s">
        <v>2442</v>
      </c>
      <c r="AM2069" s="18" t="s">
        <v>2422</v>
      </c>
      <c r="AN2069" s="18">
        <v>205.94</v>
      </c>
      <c r="AO2069" s="18" t="s">
        <v>2423</v>
      </c>
      <c r="AP2069" s="18" t="s">
        <v>479</v>
      </c>
      <c r="AQ2069" s="18">
        <v>10</v>
      </c>
      <c r="AR2069" s="18" t="s">
        <v>2144</v>
      </c>
      <c r="AS2069" s="18" t="s">
        <v>595</v>
      </c>
      <c r="AT2069" s="18" t="s">
        <v>595</v>
      </c>
      <c r="AU2069" s="18">
        <v>30.96</v>
      </c>
      <c r="AV2069" s="18">
        <v>30.96</v>
      </c>
      <c r="AW2069" s="18" t="s">
        <v>501</v>
      </c>
      <c r="AX2069" s="18" t="s">
        <v>595</v>
      </c>
      <c r="AY2069" s="18" t="s">
        <v>595</v>
      </c>
      <c r="AZ2069" s="18" t="s">
        <v>595</v>
      </c>
      <c r="BA2069" s="18" t="s">
        <v>595</v>
      </c>
      <c r="BB2069" s="18" t="s">
        <v>1384</v>
      </c>
      <c r="BC2069" s="18" t="s">
        <v>2425</v>
      </c>
      <c r="BD2069" s="18">
        <v>38.56</v>
      </c>
      <c r="BE2069" s="18" t="s">
        <v>2426</v>
      </c>
      <c r="BF2069" s="18" t="s">
        <v>479</v>
      </c>
      <c r="BG2069" s="18">
        <v>10</v>
      </c>
      <c r="BH2069" s="18" t="s">
        <v>2144</v>
      </c>
      <c r="BI2069" s="18" t="s">
        <v>595</v>
      </c>
      <c r="BJ2069" s="18" t="s">
        <v>595</v>
      </c>
      <c r="BK2069" s="18">
        <v>8.1999999999999993</v>
      </c>
      <c r="BL2069" s="18">
        <v>8.1999999999999993</v>
      </c>
      <c r="BM2069" s="18" t="s">
        <v>501</v>
      </c>
      <c r="BN2069" s="18" t="s">
        <v>595</v>
      </c>
      <c r="BO2069" s="18" t="s">
        <v>595</v>
      </c>
      <c r="BP2069" s="18" t="s">
        <v>595</v>
      </c>
      <c r="BQ2069" s="18" t="s">
        <v>595</v>
      </c>
      <c r="BR2069" s="18" t="s">
        <v>1384</v>
      </c>
      <c r="BS2069" s="18" t="s">
        <v>2427</v>
      </c>
      <c r="BT2069" s="18">
        <v>112.97</v>
      </c>
      <c r="BU2069" s="18" t="s">
        <v>2434</v>
      </c>
      <c r="BV2069" s="18" t="s">
        <v>479</v>
      </c>
      <c r="BW2069" s="18">
        <v>10</v>
      </c>
      <c r="BX2069" s="18" t="s">
        <v>2144</v>
      </c>
      <c r="BY2069" s="18" t="s">
        <v>595</v>
      </c>
      <c r="BZ2069" s="18" t="s">
        <v>595</v>
      </c>
      <c r="CA2069" s="18">
        <v>29.97</v>
      </c>
      <c r="CB2069" s="18">
        <v>29.97</v>
      </c>
      <c r="CC2069" s="18" t="s">
        <v>501</v>
      </c>
      <c r="CD2069" s="18" t="s">
        <v>595</v>
      </c>
      <c r="CE2069" s="18" t="s">
        <v>595</v>
      </c>
      <c r="CF2069" s="18" t="s">
        <v>595</v>
      </c>
      <c r="CG2069" s="18" t="s">
        <v>595</v>
      </c>
      <c r="CH2069" s="18" t="s">
        <v>1384</v>
      </c>
      <c r="CI2069" s="18" t="s">
        <v>2432</v>
      </c>
      <c r="CJ2069" s="18">
        <v>20.89</v>
      </c>
      <c r="CK2069" s="18" t="s">
        <v>2430</v>
      </c>
      <c r="CL2069" s="18" t="s">
        <v>479</v>
      </c>
      <c r="CM2069" s="18">
        <v>10</v>
      </c>
      <c r="CN2069" s="18" t="s">
        <v>2144</v>
      </c>
      <c r="CO2069" s="18" t="s">
        <v>595</v>
      </c>
      <c r="CP2069" s="18" t="s">
        <v>595</v>
      </c>
      <c r="CQ2069" s="18">
        <v>4.83</v>
      </c>
      <c r="CR2069" s="18">
        <v>4.83</v>
      </c>
      <c r="CS2069" s="18" t="s">
        <v>501</v>
      </c>
      <c r="CT2069" s="18" t="s">
        <v>595</v>
      </c>
      <c r="CU2069" s="18" t="s">
        <v>595</v>
      </c>
      <c r="CV2069" s="18" t="s">
        <v>595</v>
      </c>
      <c r="CW2069" s="18" t="s">
        <v>595</v>
      </c>
      <c r="CX2069" s="18" t="s">
        <v>1384</v>
      </c>
      <c r="CY2069" s="18"/>
      <c r="CZ2069" s="18"/>
      <c r="DA2069" s="18"/>
      <c r="DB2069" s="18"/>
      <c r="DC2069" s="18"/>
      <c r="DD2069" s="18"/>
      <c r="DE2069" s="18"/>
      <c r="DF2069" s="18"/>
      <c r="DG2069" s="18"/>
      <c r="DH2069" s="18"/>
      <c r="DI2069" s="18"/>
      <c r="DJ2069" s="18"/>
      <c r="DK2069" s="18"/>
      <c r="DL2069" s="18"/>
      <c r="DM2069" s="18"/>
      <c r="DN2069" s="18"/>
      <c r="DO2069" s="56">
        <v>0</v>
      </c>
      <c r="DP2069" s="56">
        <v>0</v>
      </c>
      <c r="DQ2069" s="56">
        <v>0</v>
      </c>
      <c r="DR2069" s="56">
        <v>0</v>
      </c>
      <c r="DS2069" s="56"/>
      <c r="DT2069" s="56"/>
      <c r="DU2069" s="56"/>
      <c r="DV2069" s="56"/>
      <c r="DW2069" s="56"/>
      <c r="DX2069" s="56"/>
      <c r="DY2069" s="56"/>
      <c r="DZ2069" s="56"/>
      <c r="EA2069" s="56"/>
      <c r="EB2069" s="56"/>
      <c r="EC2069" s="56"/>
      <c r="ED2069" s="56"/>
      <c r="EE2069" s="56"/>
      <c r="EF2069" s="56"/>
      <c r="EG2069" s="56"/>
      <c r="EH2069" s="18"/>
      <c r="EI2069" s="18">
        <f t="array" ref="EI2069">IF(SUMPRODUCT(--(DO2069:DS2069&lt;&gt;""))=0, 0,1)</f>
        <v>1</v>
      </c>
      <c r="EJ2069" s="18">
        <f t="array" ref="EJ2069">IF(SUMPRODUCT(--(DT2069:EG2069&lt;&gt;""))=0, 0,1)</f>
        <v>0</v>
      </c>
      <c r="EK2069" s="18" cm="1">
        <f t="array" ref="EK2069">IF(SUMPRODUCT(--(EC2069:EG2069&lt;&gt;""))=0, 0,1)</f>
        <v>0</v>
      </c>
      <c r="EL2069" s="18">
        <f t="array" ref="EL2069">IF(SUMPRODUCT(--(EE2069:EG2069&lt;&gt;""))=0, 0,1)</f>
        <v>0</v>
      </c>
      <c r="EM2069" s="18">
        <f t="shared" si="428"/>
        <v>0</v>
      </c>
      <c r="EN2069" s="18">
        <f t="shared" si="429"/>
        <v>0</v>
      </c>
      <c r="EO2069" s="18" t="str">
        <f t="shared" si="430"/>
        <v>NA</v>
      </c>
      <c r="EP2069" s="18" t="str">
        <f t="shared" si="431"/>
        <v>NA</v>
      </c>
      <c r="EQ2069" s="18" t="str">
        <f t="shared" si="422"/>
        <v>NA</v>
      </c>
      <c r="ER2069" s="18" t="s">
        <v>2083</v>
      </c>
      <c r="ES2069" s="59">
        <v>43958</v>
      </c>
      <c r="ET2069" s="18"/>
      <c r="EU2069" s="18"/>
    </row>
    <row r="2070" spans="1:151" s="1" customFormat="1" ht="15.75" customHeight="1" x14ac:dyDescent="0.2">
      <c r="A2070" s="5" t="s">
        <v>2413</v>
      </c>
      <c r="B2070" s="24" t="s">
        <v>2414</v>
      </c>
      <c r="C2070" s="56">
        <v>1</v>
      </c>
      <c r="D2070" s="18" t="s">
        <v>2800</v>
      </c>
      <c r="E2070" s="18" t="s">
        <v>2970</v>
      </c>
      <c r="F2070" s="18" t="s">
        <v>553</v>
      </c>
      <c r="G2070" s="18" t="s">
        <v>467</v>
      </c>
      <c r="H2070" s="18" t="s">
        <v>624</v>
      </c>
      <c r="I2070" s="18" t="s">
        <v>552</v>
      </c>
      <c r="J2070" s="18" t="s">
        <v>595</v>
      </c>
      <c r="K2070" s="18" t="s">
        <v>257</v>
      </c>
      <c r="L2070" s="18" t="s">
        <v>595</v>
      </c>
      <c r="M2070" s="18" t="s">
        <v>276</v>
      </c>
      <c r="N2070" s="56">
        <v>130</v>
      </c>
      <c r="O2070" s="18" t="s">
        <v>2415</v>
      </c>
      <c r="P2070" s="18" t="s">
        <v>2397</v>
      </c>
      <c r="Q2070" s="18" t="s">
        <v>254</v>
      </c>
      <c r="R2070" s="18" t="s">
        <v>2416</v>
      </c>
      <c r="S2070" s="18" t="s">
        <v>2417</v>
      </c>
      <c r="T2070" s="18" t="s">
        <v>2441</v>
      </c>
      <c r="U2070" s="26" t="s">
        <v>257</v>
      </c>
      <c r="V2070" s="26" t="s">
        <v>257</v>
      </c>
      <c r="W2070" s="26" t="s">
        <v>257</v>
      </c>
      <c r="X2070" s="18" t="s">
        <v>2419</v>
      </c>
      <c r="Y2070" s="18">
        <v>0</v>
      </c>
      <c r="Z2070" s="18" t="s">
        <v>2420</v>
      </c>
      <c r="AA2070" s="18" t="s">
        <v>257</v>
      </c>
      <c r="AB2070" s="57">
        <f t="shared" si="423"/>
        <v>0</v>
      </c>
      <c r="AC2070" s="18" t="s">
        <v>595</v>
      </c>
      <c r="AD2070" s="18" t="s">
        <v>595</v>
      </c>
      <c r="AE2070" s="18" t="s">
        <v>595</v>
      </c>
      <c r="AF2070" s="18" t="s">
        <v>595</v>
      </c>
      <c r="AG2070" s="18" t="s">
        <v>595</v>
      </c>
      <c r="AH2070" s="18" t="s">
        <v>595</v>
      </c>
      <c r="AI2070" s="18">
        <v>1</v>
      </c>
      <c r="AJ2070" s="18" t="s">
        <v>522</v>
      </c>
      <c r="AK2070" s="18">
        <v>1</v>
      </c>
      <c r="AL2070" s="18" t="s">
        <v>2442</v>
      </c>
      <c r="AM2070" s="18" t="s">
        <v>2422</v>
      </c>
      <c r="AN2070" s="18">
        <v>210.74</v>
      </c>
      <c r="AO2070" s="18" t="s">
        <v>2423</v>
      </c>
      <c r="AP2070" s="18" t="s">
        <v>479</v>
      </c>
      <c r="AQ2070" s="18">
        <v>10</v>
      </c>
      <c r="AR2070" s="18" t="s">
        <v>2144</v>
      </c>
      <c r="AS2070" s="18" t="s">
        <v>595</v>
      </c>
      <c r="AT2070" s="18" t="s">
        <v>595</v>
      </c>
      <c r="AU2070" s="18">
        <v>42.73</v>
      </c>
      <c r="AV2070" s="18">
        <v>42.73</v>
      </c>
      <c r="AW2070" s="18" t="s">
        <v>501</v>
      </c>
      <c r="AX2070" s="18" t="s">
        <v>595</v>
      </c>
      <c r="AY2070" s="18" t="s">
        <v>595</v>
      </c>
      <c r="AZ2070" s="18" t="s">
        <v>595</v>
      </c>
      <c r="BA2070" s="18" t="s">
        <v>595</v>
      </c>
      <c r="BB2070" s="18" t="s">
        <v>1384</v>
      </c>
      <c r="BC2070" s="18" t="s">
        <v>2425</v>
      </c>
      <c r="BD2070" s="18">
        <v>12.88</v>
      </c>
      <c r="BE2070" s="18" t="s">
        <v>2426</v>
      </c>
      <c r="BF2070" s="18" t="s">
        <v>479</v>
      </c>
      <c r="BG2070" s="18"/>
      <c r="BH2070" s="18" t="s">
        <v>2144</v>
      </c>
      <c r="BI2070" s="18" t="s">
        <v>595</v>
      </c>
      <c r="BJ2070" s="18" t="s">
        <v>595</v>
      </c>
      <c r="BK2070" s="18">
        <v>3.71</v>
      </c>
      <c r="BL2070" s="18">
        <v>3.71</v>
      </c>
      <c r="BM2070" s="18" t="s">
        <v>501</v>
      </c>
      <c r="BN2070" s="18" t="s">
        <v>595</v>
      </c>
      <c r="BO2070" s="18" t="s">
        <v>595</v>
      </c>
      <c r="BP2070" s="18" t="s">
        <v>595</v>
      </c>
      <c r="BQ2070" s="18" t="s">
        <v>595</v>
      </c>
      <c r="BR2070" s="18" t="s">
        <v>1384</v>
      </c>
      <c r="BS2070" s="18" t="s">
        <v>2427</v>
      </c>
      <c r="BT2070" s="18">
        <v>260.75</v>
      </c>
      <c r="BU2070" s="18" t="s">
        <v>2434</v>
      </c>
      <c r="BV2070" s="18" t="s">
        <v>479</v>
      </c>
      <c r="BW2070" s="18">
        <v>10</v>
      </c>
      <c r="BX2070" s="18" t="s">
        <v>2144</v>
      </c>
      <c r="BY2070" s="18" t="s">
        <v>595</v>
      </c>
      <c r="BZ2070" s="18" t="s">
        <v>595</v>
      </c>
      <c r="CA2070" s="18">
        <v>46.34</v>
      </c>
      <c r="CB2070" s="18">
        <v>46.34</v>
      </c>
      <c r="CC2070" s="18" t="s">
        <v>501</v>
      </c>
      <c r="CD2070" s="18" t="s">
        <v>595</v>
      </c>
      <c r="CE2070" s="18" t="s">
        <v>595</v>
      </c>
      <c r="CF2070" s="18" t="s">
        <v>595</v>
      </c>
      <c r="CG2070" s="18" t="s">
        <v>595</v>
      </c>
      <c r="CH2070" s="18" t="s">
        <v>1384</v>
      </c>
      <c r="CI2070" s="18" t="s">
        <v>2432</v>
      </c>
      <c r="CJ2070" s="18">
        <v>15.58</v>
      </c>
      <c r="CK2070" s="18" t="s">
        <v>2430</v>
      </c>
      <c r="CL2070" s="18" t="s">
        <v>479</v>
      </c>
      <c r="CM2070" s="18">
        <v>10</v>
      </c>
      <c r="CN2070" s="18" t="s">
        <v>2144</v>
      </c>
      <c r="CO2070" s="18" t="s">
        <v>595</v>
      </c>
      <c r="CP2070" s="18" t="s">
        <v>595</v>
      </c>
      <c r="CQ2070" s="18">
        <v>3.21</v>
      </c>
      <c r="CR2070" s="18">
        <v>3.21</v>
      </c>
      <c r="CS2070" s="18" t="s">
        <v>501</v>
      </c>
      <c r="CT2070" s="18" t="s">
        <v>595</v>
      </c>
      <c r="CU2070" s="18" t="s">
        <v>595</v>
      </c>
      <c r="CV2070" s="18" t="s">
        <v>595</v>
      </c>
      <c r="CW2070" s="18" t="s">
        <v>595</v>
      </c>
      <c r="CX2070" s="18" t="s">
        <v>1384</v>
      </c>
      <c r="CY2070" s="18"/>
      <c r="CZ2070" s="18"/>
      <c r="DA2070" s="18"/>
      <c r="DB2070" s="18"/>
      <c r="DC2070" s="18"/>
      <c r="DD2070" s="18"/>
      <c r="DE2070" s="18"/>
      <c r="DF2070" s="18"/>
      <c r="DG2070" s="18"/>
      <c r="DH2070" s="18"/>
      <c r="DI2070" s="18"/>
      <c r="DJ2070" s="18"/>
      <c r="DK2070" s="18"/>
      <c r="DL2070" s="18"/>
      <c r="DM2070" s="18"/>
      <c r="DN2070" s="18"/>
      <c r="DO2070" s="56">
        <v>0</v>
      </c>
      <c r="DP2070" s="56">
        <v>0</v>
      </c>
      <c r="DQ2070" s="56">
        <v>0</v>
      </c>
      <c r="DR2070" s="56">
        <v>0</v>
      </c>
      <c r="DS2070" s="56"/>
      <c r="DT2070" s="56"/>
      <c r="DU2070" s="56"/>
      <c r="DV2070" s="56"/>
      <c r="DW2070" s="56"/>
      <c r="DX2070" s="56"/>
      <c r="DY2070" s="56"/>
      <c r="DZ2070" s="56"/>
      <c r="EA2070" s="56"/>
      <c r="EB2070" s="56"/>
      <c r="EC2070" s="56"/>
      <c r="ED2070" s="56"/>
      <c r="EE2070" s="56"/>
      <c r="EF2070" s="56"/>
      <c r="EG2070" s="56"/>
      <c r="EH2070" s="18"/>
      <c r="EI2070" s="18">
        <f t="array" ref="EI2070">IF(SUMPRODUCT(--(DO2070:DS2070&lt;&gt;""))=0, 0,1)</f>
        <v>1</v>
      </c>
      <c r="EJ2070" s="18">
        <f t="array" ref="EJ2070">IF(SUMPRODUCT(--(DT2070:EG2070&lt;&gt;""))=0, 0,1)</f>
        <v>0</v>
      </c>
      <c r="EK2070" s="18" cm="1">
        <f t="array" ref="EK2070">IF(SUMPRODUCT(--(EC2070:EG2070&lt;&gt;""))=0, 0,1)</f>
        <v>0</v>
      </c>
      <c r="EL2070" s="18">
        <f t="array" ref="EL2070">IF(SUMPRODUCT(--(EE2070:EG2070&lt;&gt;""))=0, 0,1)</f>
        <v>0</v>
      </c>
      <c r="EM2070" s="18">
        <f t="shared" si="428"/>
        <v>0</v>
      </c>
      <c r="EN2070" s="18">
        <f t="shared" si="429"/>
        <v>0</v>
      </c>
      <c r="EO2070" s="18" t="str">
        <f t="shared" si="430"/>
        <v>NA</v>
      </c>
      <c r="EP2070" s="18" t="str">
        <f t="shared" si="431"/>
        <v>NA</v>
      </c>
      <c r="EQ2070" s="18" t="str">
        <f t="shared" si="422"/>
        <v>NA</v>
      </c>
      <c r="ER2070" s="18" t="s">
        <v>2083</v>
      </c>
      <c r="ES2070" s="59">
        <v>43958</v>
      </c>
      <c r="ET2070" s="18"/>
      <c r="EU2070" s="18"/>
    </row>
    <row r="2071" spans="1:151" s="1" customFormat="1" ht="15.75" customHeight="1" x14ac:dyDescent="0.2">
      <c r="A2071" s="5" t="s">
        <v>2413</v>
      </c>
      <c r="B2071" s="24" t="s">
        <v>2414</v>
      </c>
      <c r="C2071" s="56">
        <v>1</v>
      </c>
      <c r="D2071" s="18" t="s">
        <v>2801</v>
      </c>
      <c r="E2071" s="18" t="s">
        <v>2970</v>
      </c>
      <c r="F2071" s="18" t="s">
        <v>553</v>
      </c>
      <c r="G2071" s="18" t="s">
        <v>467</v>
      </c>
      <c r="H2071" s="18" t="s">
        <v>624</v>
      </c>
      <c r="I2071" s="18" t="s">
        <v>552</v>
      </c>
      <c r="J2071" s="18" t="s">
        <v>595</v>
      </c>
      <c r="K2071" s="18" t="s">
        <v>257</v>
      </c>
      <c r="L2071" s="18" t="s">
        <v>595</v>
      </c>
      <c r="M2071" s="18" t="s">
        <v>276</v>
      </c>
      <c r="N2071" s="56">
        <v>130</v>
      </c>
      <c r="O2071" s="18" t="s">
        <v>2415</v>
      </c>
      <c r="P2071" s="18" t="s">
        <v>2397</v>
      </c>
      <c r="Q2071" s="18" t="s">
        <v>254</v>
      </c>
      <c r="R2071" s="18" t="s">
        <v>2416</v>
      </c>
      <c r="S2071" s="18" t="s">
        <v>2417</v>
      </c>
      <c r="T2071" s="18" t="s">
        <v>2441</v>
      </c>
      <c r="U2071" s="26" t="s">
        <v>257</v>
      </c>
      <c r="V2071" s="26" t="s">
        <v>257</v>
      </c>
      <c r="W2071" s="26" t="s">
        <v>257</v>
      </c>
      <c r="X2071" s="18" t="s">
        <v>2419</v>
      </c>
      <c r="Y2071" s="18">
        <v>0</v>
      </c>
      <c r="Z2071" s="18" t="s">
        <v>2420</v>
      </c>
      <c r="AA2071" s="18" t="s">
        <v>257</v>
      </c>
      <c r="AB2071" s="57">
        <f t="shared" si="423"/>
        <v>0</v>
      </c>
      <c r="AC2071" s="18" t="s">
        <v>595</v>
      </c>
      <c r="AD2071" s="18" t="s">
        <v>595</v>
      </c>
      <c r="AE2071" s="18" t="s">
        <v>595</v>
      </c>
      <c r="AF2071" s="18" t="s">
        <v>595</v>
      </c>
      <c r="AG2071" s="18" t="s">
        <v>595</v>
      </c>
      <c r="AH2071" s="18" t="s">
        <v>595</v>
      </c>
      <c r="AI2071" s="18">
        <v>1</v>
      </c>
      <c r="AJ2071" s="18" t="s">
        <v>522</v>
      </c>
      <c r="AK2071" s="18">
        <v>1</v>
      </c>
      <c r="AL2071" s="18" t="s">
        <v>2442</v>
      </c>
      <c r="AM2071" s="18" t="s">
        <v>2422</v>
      </c>
      <c r="AN2071" s="18">
        <v>167.06</v>
      </c>
      <c r="AO2071" s="18" t="s">
        <v>2423</v>
      </c>
      <c r="AP2071" s="18" t="s">
        <v>479</v>
      </c>
      <c r="AQ2071" s="18">
        <v>10</v>
      </c>
      <c r="AR2071" s="18" t="s">
        <v>2144</v>
      </c>
      <c r="AS2071" s="18" t="s">
        <v>595</v>
      </c>
      <c r="AT2071" s="18" t="s">
        <v>595</v>
      </c>
      <c r="AU2071" s="18">
        <v>37.46</v>
      </c>
      <c r="AV2071" s="18">
        <v>37.46</v>
      </c>
      <c r="AW2071" s="18" t="s">
        <v>501</v>
      </c>
      <c r="AX2071" s="18" t="s">
        <v>595</v>
      </c>
      <c r="AY2071" s="18" t="s">
        <v>595</v>
      </c>
      <c r="AZ2071" s="18" t="s">
        <v>595</v>
      </c>
      <c r="BA2071" s="18" t="s">
        <v>595</v>
      </c>
      <c r="BB2071" s="18" t="s">
        <v>1384</v>
      </c>
      <c r="BC2071" s="18" t="s">
        <v>2425</v>
      </c>
      <c r="BD2071" s="18">
        <v>5.53</v>
      </c>
      <c r="BE2071" s="18" t="s">
        <v>2426</v>
      </c>
      <c r="BF2071" s="18" t="s">
        <v>479</v>
      </c>
      <c r="BG2071" s="18"/>
      <c r="BH2071" s="18" t="s">
        <v>2144</v>
      </c>
      <c r="BI2071" s="18" t="s">
        <v>595</v>
      </c>
      <c r="BJ2071" s="18" t="s">
        <v>595</v>
      </c>
      <c r="BK2071" s="18">
        <v>1.76</v>
      </c>
      <c r="BL2071" s="18">
        <v>1.76</v>
      </c>
      <c r="BM2071" s="18" t="s">
        <v>501</v>
      </c>
      <c r="BN2071" s="18" t="s">
        <v>595</v>
      </c>
      <c r="BO2071" s="18" t="s">
        <v>595</v>
      </c>
      <c r="BP2071" s="18" t="s">
        <v>595</v>
      </c>
      <c r="BQ2071" s="18" t="s">
        <v>595</v>
      </c>
      <c r="BR2071" s="18" t="s">
        <v>1384</v>
      </c>
      <c r="BS2071" s="18" t="s">
        <v>2427</v>
      </c>
      <c r="BT2071" s="18">
        <v>389.53</v>
      </c>
      <c r="BU2071" s="18" t="s">
        <v>2434</v>
      </c>
      <c r="BV2071" s="18" t="s">
        <v>479</v>
      </c>
      <c r="BW2071" s="18">
        <v>10</v>
      </c>
      <c r="BX2071" s="18" t="s">
        <v>2144</v>
      </c>
      <c r="BY2071" s="18" t="s">
        <v>595</v>
      </c>
      <c r="BZ2071" s="18" t="s">
        <v>595</v>
      </c>
      <c r="CA2071" s="18">
        <v>126.56</v>
      </c>
      <c r="CB2071" s="18">
        <v>126.56</v>
      </c>
      <c r="CC2071" s="18" t="s">
        <v>501</v>
      </c>
      <c r="CD2071" s="18" t="s">
        <v>595</v>
      </c>
      <c r="CE2071" s="18" t="s">
        <v>595</v>
      </c>
      <c r="CF2071" s="18" t="s">
        <v>595</v>
      </c>
      <c r="CG2071" s="18" t="s">
        <v>595</v>
      </c>
      <c r="CH2071" s="18" t="s">
        <v>1384</v>
      </c>
      <c r="CI2071" s="18" t="s">
        <v>2432</v>
      </c>
      <c r="CJ2071" s="18">
        <v>12.12</v>
      </c>
      <c r="CK2071" s="18" t="s">
        <v>2430</v>
      </c>
      <c r="CL2071" s="18" t="s">
        <v>479</v>
      </c>
      <c r="CM2071" s="18">
        <v>10</v>
      </c>
      <c r="CN2071" s="18" t="s">
        <v>2144</v>
      </c>
      <c r="CO2071" s="18" t="s">
        <v>595</v>
      </c>
      <c r="CP2071" s="18" t="s">
        <v>595</v>
      </c>
      <c r="CQ2071" s="18">
        <v>2.56</v>
      </c>
      <c r="CR2071" s="18">
        <v>2.56</v>
      </c>
      <c r="CS2071" s="18" t="s">
        <v>501</v>
      </c>
      <c r="CT2071" s="18" t="s">
        <v>595</v>
      </c>
      <c r="CU2071" s="18" t="s">
        <v>595</v>
      </c>
      <c r="CV2071" s="18" t="s">
        <v>595</v>
      </c>
      <c r="CW2071" s="18" t="s">
        <v>595</v>
      </c>
      <c r="CX2071" s="18" t="s">
        <v>1384</v>
      </c>
      <c r="CY2071" s="18"/>
      <c r="CZ2071" s="18"/>
      <c r="DA2071" s="18"/>
      <c r="DB2071" s="18"/>
      <c r="DC2071" s="18"/>
      <c r="DD2071" s="18"/>
      <c r="DE2071" s="18"/>
      <c r="DF2071" s="18"/>
      <c r="DG2071" s="18"/>
      <c r="DH2071" s="18"/>
      <c r="DI2071" s="18"/>
      <c r="DJ2071" s="18"/>
      <c r="DK2071" s="18"/>
      <c r="DL2071" s="18"/>
      <c r="DM2071" s="18"/>
      <c r="DN2071" s="18"/>
      <c r="DO2071" s="56">
        <v>0</v>
      </c>
      <c r="DP2071" s="56">
        <v>0</v>
      </c>
      <c r="DQ2071" s="56">
        <v>0</v>
      </c>
      <c r="DR2071" s="56">
        <v>0</v>
      </c>
      <c r="DS2071" s="56"/>
      <c r="DT2071" s="56"/>
      <c r="DU2071" s="56"/>
      <c r="DV2071" s="56"/>
      <c r="DW2071" s="56"/>
      <c r="DX2071" s="56"/>
      <c r="DY2071" s="56"/>
      <c r="DZ2071" s="56"/>
      <c r="EA2071" s="56"/>
      <c r="EB2071" s="56"/>
      <c r="EC2071" s="56"/>
      <c r="ED2071" s="56"/>
      <c r="EE2071" s="56"/>
      <c r="EF2071" s="56"/>
      <c r="EG2071" s="56"/>
      <c r="EH2071" s="18"/>
      <c r="EI2071" s="18">
        <f t="array" ref="EI2071">IF(SUMPRODUCT(--(DO2071:DS2071&lt;&gt;""))=0, 0,1)</f>
        <v>1</v>
      </c>
      <c r="EJ2071" s="18">
        <f t="array" ref="EJ2071">IF(SUMPRODUCT(--(DT2071:EG2071&lt;&gt;""))=0, 0,1)</f>
        <v>0</v>
      </c>
      <c r="EK2071" s="18" cm="1">
        <f t="array" ref="EK2071">IF(SUMPRODUCT(--(EC2071:EG2071&lt;&gt;""))=0, 0,1)</f>
        <v>0</v>
      </c>
      <c r="EL2071" s="18">
        <f t="array" ref="EL2071">IF(SUMPRODUCT(--(EE2071:EG2071&lt;&gt;""))=0, 0,1)</f>
        <v>0</v>
      </c>
      <c r="EM2071" s="18">
        <f t="shared" si="428"/>
        <v>0</v>
      </c>
      <c r="EN2071" s="18">
        <f t="shared" si="429"/>
        <v>0</v>
      </c>
      <c r="EO2071" s="18" t="str">
        <f t="shared" si="430"/>
        <v>NA</v>
      </c>
      <c r="EP2071" s="18" t="str">
        <f t="shared" si="431"/>
        <v>NA</v>
      </c>
      <c r="EQ2071" s="18" t="str">
        <f t="shared" si="422"/>
        <v>NA</v>
      </c>
      <c r="ER2071" s="18" t="s">
        <v>2083</v>
      </c>
      <c r="ES2071" s="59">
        <v>43958</v>
      </c>
      <c r="ET2071" s="18"/>
      <c r="EU2071" s="18"/>
    </row>
    <row r="2072" spans="1:151" s="1" customFormat="1" ht="15.75" customHeight="1" x14ac:dyDescent="0.2">
      <c r="A2072" s="5" t="s">
        <v>2413</v>
      </c>
      <c r="B2072" s="24" t="s">
        <v>2414</v>
      </c>
      <c r="C2072" s="56">
        <v>1</v>
      </c>
      <c r="D2072" s="18" t="s">
        <v>2802</v>
      </c>
      <c r="E2072" s="18" t="s">
        <v>2970</v>
      </c>
      <c r="F2072" s="18" t="s">
        <v>553</v>
      </c>
      <c r="G2072" s="18" t="s">
        <v>467</v>
      </c>
      <c r="H2072" s="18" t="s">
        <v>624</v>
      </c>
      <c r="I2072" s="18" t="s">
        <v>552</v>
      </c>
      <c r="J2072" s="18" t="s">
        <v>595</v>
      </c>
      <c r="K2072" s="18" t="s">
        <v>257</v>
      </c>
      <c r="L2072" s="18" t="s">
        <v>595</v>
      </c>
      <c r="M2072" s="18" t="s">
        <v>276</v>
      </c>
      <c r="N2072" s="56">
        <v>130</v>
      </c>
      <c r="O2072" s="18" t="s">
        <v>2415</v>
      </c>
      <c r="P2072" s="18" t="s">
        <v>2397</v>
      </c>
      <c r="Q2072" s="18" t="s">
        <v>254</v>
      </c>
      <c r="R2072" s="18" t="s">
        <v>2416</v>
      </c>
      <c r="S2072" s="18" t="s">
        <v>2417</v>
      </c>
      <c r="T2072" s="18" t="s">
        <v>2441</v>
      </c>
      <c r="U2072" s="26" t="s">
        <v>257</v>
      </c>
      <c r="V2072" s="26" t="s">
        <v>257</v>
      </c>
      <c r="W2072" s="26" t="s">
        <v>257</v>
      </c>
      <c r="X2072" s="18" t="s">
        <v>2419</v>
      </c>
      <c r="Y2072" s="18">
        <v>0</v>
      </c>
      <c r="Z2072" s="18" t="s">
        <v>2420</v>
      </c>
      <c r="AA2072" s="18" t="s">
        <v>257</v>
      </c>
      <c r="AB2072" s="57">
        <f t="shared" si="423"/>
        <v>0</v>
      </c>
      <c r="AC2072" s="18" t="s">
        <v>595</v>
      </c>
      <c r="AD2072" s="18" t="s">
        <v>595</v>
      </c>
      <c r="AE2072" s="18" t="s">
        <v>595</v>
      </c>
      <c r="AF2072" s="18" t="s">
        <v>595</v>
      </c>
      <c r="AG2072" s="18" t="s">
        <v>595</v>
      </c>
      <c r="AH2072" s="18" t="s">
        <v>595</v>
      </c>
      <c r="AI2072" s="18">
        <v>1</v>
      </c>
      <c r="AJ2072" s="18" t="s">
        <v>522</v>
      </c>
      <c r="AK2072" s="18">
        <v>1</v>
      </c>
      <c r="AL2072" s="18" t="s">
        <v>2442</v>
      </c>
      <c r="AM2072" s="18" t="s">
        <v>2422</v>
      </c>
      <c r="AN2072" s="18">
        <v>138.84</v>
      </c>
      <c r="AO2072" s="18" t="s">
        <v>2423</v>
      </c>
      <c r="AP2072" s="18" t="s">
        <v>479</v>
      </c>
      <c r="AQ2072" s="18">
        <v>10</v>
      </c>
      <c r="AR2072" s="18" t="s">
        <v>2144</v>
      </c>
      <c r="AS2072" s="18" t="s">
        <v>595</v>
      </c>
      <c r="AT2072" s="18" t="s">
        <v>595</v>
      </c>
      <c r="AU2072" s="18">
        <v>43.98</v>
      </c>
      <c r="AV2072" s="18">
        <v>43.98</v>
      </c>
      <c r="AW2072" s="18" t="s">
        <v>501</v>
      </c>
      <c r="AX2072" s="18" t="s">
        <v>595</v>
      </c>
      <c r="AY2072" s="18" t="s">
        <v>595</v>
      </c>
      <c r="AZ2072" s="18" t="s">
        <v>595</v>
      </c>
      <c r="BA2072" s="18" t="s">
        <v>595</v>
      </c>
      <c r="BB2072" s="18" t="s">
        <v>1384</v>
      </c>
      <c r="BC2072" s="18" t="s">
        <v>2425</v>
      </c>
      <c r="BD2072" s="18">
        <v>3.42</v>
      </c>
      <c r="BE2072" s="18" t="s">
        <v>2426</v>
      </c>
      <c r="BF2072" s="18" t="s">
        <v>479</v>
      </c>
      <c r="BG2072" s="18"/>
      <c r="BH2072" s="18" t="s">
        <v>2144</v>
      </c>
      <c r="BI2072" s="18" t="s">
        <v>595</v>
      </c>
      <c r="BJ2072" s="18" t="s">
        <v>595</v>
      </c>
      <c r="BK2072" s="18">
        <v>1.05</v>
      </c>
      <c r="BL2072" s="18">
        <v>1.05</v>
      </c>
      <c r="BM2072" s="18" t="s">
        <v>501</v>
      </c>
      <c r="BN2072" s="18" t="s">
        <v>595</v>
      </c>
      <c r="BO2072" s="18" t="s">
        <v>595</v>
      </c>
      <c r="BP2072" s="18" t="s">
        <v>595</v>
      </c>
      <c r="BQ2072" s="18" t="s">
        <v>595</v>
      </c>
      <c r="BR2072" s="18" t="s">
        <v>1384</v>
      </c>
      <c r="BS2072" s="18" t="s">
        <v>2427</v>
      </c>
      <c r="BT2072" s="18">
        <v>427.15</v>
      </c>
      <c r="BU2072" s="18" t="s">
        <v>2434</v>
      </c>
      <c r="BV2072" s="18" t="s">
        <v>479</v>
      </c>
      <c r="BW2072" s="18">
        <v>10</v>
      </c>
      <c r="BX2072" s="18" t="s">
        <v>2144</v>
      </c>
      <c r="BY2072" s="18" t="s">
        <v>595</v>
      </c>
      <c r="BZ2072" s="18" t="s">
        <v>595</v>
      </c>
      <c r="CA2072" s="18">
        <v>139.87</v>
      </c>
      <c r="CB2072" s="18">
        <v>139.87</v>
      </c>
      <c r="CC2072" s="18" t="s">
        <v>501</v>
      </c>
      <c r="CD2072" s="18" t="s">
        <v>595</v>
      </c>
      <c r="CE2072" s="18" t="s">
        <v>595</v>
      </c>
      <c r="CF2072" s="18" t="s">
        <v>595</v>
      </c>
      <c r="CG2072" s="18" t="s">
        <v>595</v>
      </c>
      <c r="CH2072" s="18" t="s">
        <v>1384</v>
      </c>
      <c r="CI2072" s="18" t="s">
        <v>2432</v>
      </c>
      <c r="CJ2072" s="18">
        <v>110.05</v>
      </c>
      <c r="CK2072" s="18" t="s">
        <v>2430</v>
      </c>
      <c r="CL2072" s="18" t="s">
        <v>479</v>
      </c>
      <c r="CM2072" s="18">
        <v>10</v>
      </c>
      <c r="CN2072" s="18" t="s">
        <v>2144</v>
      </c>
      <c r="CO2072" s="18" t="s">
        <v>595</v>
      </c>
      <c r="CP2072" s="18" t="s">
        <v>595</v>
      </c>
      <c r="CQ2072" s="18">
        <v>1.97</v>
      </c>
      <c r="CR2072" s="18">
        <v>1.97</v>
      </c>
      <c r="CS2072" s="18" t="s">
        <v>501</v>
      </c>
      <c r="CT2072" s="18" t="s">
        <v>595</v>
      </c>
      <c r="CU2072" s="18" t="s">
        <v>595</v>
      </c>
      <c r="CV2072" s="18" t="s">
        <v>595</v>
      </c>
      <c r="CW2072" s="18" t="s">
        <v>595</v>
      </c>
      <c r="CX2072" s="18" t="s">
        <v>1384</v>
      </c>
      <c r="CY2072" s="18"/>
      <c r="CZ2072" s="18"/>
      <c r="DA2072" s="18"/>
      <c r="DB2072" s="18"/>
      <c r="DC2072" s="18"/>
      <c r="DD2072" s="18"/>
      <c r="DE2072" s="18"/>
      <c r="DF2072" s="18"/>
      <c r="DG2072" s="18"/>
      <c r="DH2072" s="18"/>
      <c r="DI2072" s="18"/>
      <c r="DJ2072" s="18"/>
      <c r="DK2072" s="18"/>
      <c r="DL2072" s="18"/>
      <c r="DM2072" s="18"/>
      <c r="DN2072" s="18"/>
      <c r="DO2072" s="56">
        <v>0</v>
      </c>
      <c r="DP2072" s="56">
        <v>0</v>
      </c>
      <c r="DQ2072" s="56">
        <v>0</v>
      </c>
      <c r="DR2072" s="56">
        <v>0</v>
      </c>
      <c r="DS2072" s="56"/>
      <c r="DT2072" s="56"/>
      <c r="DU2072" s="56"/>
      <c r="DV2072" s="56"/>
      <c r="DW2072" s="56"/>
      <c r="DX2072" s="56"/>
      <c r="DY2072" s="56"/>
      <c r="DZ2072" s="56"/>
      <c r="EA2072" s="56"/>
      <c r="EB2072" s="56"/>
      <c r="EC2072" s="56"/>
      <c r="ED2072" s="56"/>
      <c r="EE2072" s="56"/>
      <c r="EF2072" s="56"/>
      <c r="EG2072" s="56"/>
      <c r="EH2072" s="18"/>
      <c r="EI2072" s="18">
        <f t="array" ref="EI2072">IF(SUMPRODUCT(--(DO2072:DS2072&lt;&gt;""))=0, 0,1)</f>
        <v>1</v>
      </c>
      <c r="EJ2072" s="18">
        <f t="array" ref="EJ2072">IF(SUMPRODUCT(--(DT2072:EG2072&lt;&gt;""))=0, 0,1)</f>
        <v>0</v>
      </c>
      <c r="EK2072" s="18" cm="1">
        <f t="array" ref="EK2072">IF(SUMPRODUCT(--(EC2072:EG2072&lt;&gt;""))=0, 0,1)</f>
        <v>0</v>
      </c>
      <c r="EL2072" s="18">
        <f t="array" ref="EL2072">IF(SUMPRODUCT(--(EE2072:EG2072&lt;&gt;""))=0, 0,1)</f>
        <v>0</v>
      </c>
      <c r="EM2072" s="18">
        <f t="shared" si="428"/>
        <v>0</v>
      </c>
      <c r="EN2072" s="18">
        <f t="shared" si="429"/>
        <v>0</v>
      </c>
      <c r="EO2072" s="18" t="str">
        <f t="shared" si="430"/>
        <v>NA</v>
      </c>
      <c r="EP2072" s="18" t="str">
        <f t="shared" si="431"/>
        <v>NA</v>
      </c>
      <c r="EQ2072" s="18" t="str">
        <f t="shared" si="422"/>
        <v>NA</v>
      </c>
      <c r="ER2072" s="18" t="s">
        <v>2083</v>
      </c>
      <c r="ES2072" s="59">
        <v>43958</v>
      </c>
      <c r="ET2072" s="18"/>
      <c r="EU2072" s="18"/>
    </row>
    <row r="2073" spans="1:151" s="1" customFormat="1" ht="15.75" customHeight="1" x14ac:dyDescent="0.2">
      <c r="A2073" s="5" t="s">
        <v>2413</v>
      </c>
      <c r="B2073" s="24" t="s">
        <v>2414</v>
      </c>
      <c r="C2073" s="56">
        <v>1</v>
      </c>
      <c r="D2073" s="18" t="s">
        <v>2803</v>
      </c>
      <c r="E2073" s="18" t="s">
        <v>2970</v>
      </c>
      <c r="F2073" s="18" t="s">
        <v>553</v>
      </c>
      <c r="G2073" s="18" t="s">
        <v>467</v>
      </c>
      <c r="H2073" s="18" t="s">
        <v>624</v>
      </c>
      <c r="I2073" s="18" t="s">
        <v>552</v>
      </c>
      <c r="J2073" s="18" t="s">
        <v>595</v>
      </c>
      <c r="K2073" s="18" t="s">
        <v>257</v>
      </c>
      <c r="L2073" s="18" t="s">
        <v>595</v>
      </c>
      <c r="M2073" s="18" t="s">
        <v>276</v>
      </c>
      <c r="N2073" s="56">
        <v>130</v>
      </c>
      <c r="O2073" s="18" t="s">
        <v>2415</v>
      </c>
      <c r="P2073" s="18" t="s">
        <v>2397</v>
      </c>
      <c r="Q2073" s="18" t="s">
        <v>254</v>
      </c>
      <c r="R2073" s="18" t="s">
        <v>2416</v>
      </c>
      <c r="S2073" s="18" t="s">
        <v>2417</v>
      </c>
      <c r="T2073" s="18" t="s">
        <v>2441</v>
      </c>
      <c r="U2073" s="26" t="s">
        <v>257</v>
      </c>
      <c r="V2073" s="26" t="s">
        <v>257</v>
      </c>
      <c r="W2073" s="26" t="s">
        <v>257</v>
      </c>
      <c r="X2073" s="18" t="s">
        <v>2436</v>
      </c>
      <c r="Y2073" s="18">
        <v>100</v>
      </c>
      <c r="Z2073" s="18" t="s">
        <v>2420</v>
      </c>
      <c r="AA2073" s="18" t="s">
        <v>257</v>
      </c>
      <c r="AB2073" s="57">
        <f t="shared" si="423"/>
        <v>100</v>
      </c>
      <c r="AC2073" s="18" t="s">
        <v>595</v>
      </c>
      <c r="AD2073" s="18" t="s">
        <v>595</v>
      </c>
      <c r="AE2073" s="18" t="s">
        <v>595</v>
      </c>
      <c r="AF2073" s="18" t="s">
        <v>595</v>
      </c>
      <c r="AG2073" s="18" t="s">
        <v>595</v>
      </c>
      <c r="AH2073" s="18" t="s">
        <v>595</v>
      </c>
      <c r="AI2073" s="18">
        <v>1</v>
      </c>
      <c r="AJ2073" s="18" t="s">
        <v>522</v>
      </c>
      <c r="AK2073" s="18">
        <v>1</v>
      </c>
      <c r="AL2073" s="18" t="s">
        <v>2443</v>
      </c>
      <c r="AM2073" s="18" t="s">
        <v>2422</v>
      </c>
      <c r="AN2073" s="18">
        <v>223.29</v>
      </c>
      <c r="AO2073" s="18" t="s">
        <v>2423</v>
      </c>
      <c r="AP2073" s="18" t="s">
        <v>479</v>
      </c>
      <c r="AQ2073" s="18">
        <v>5</v>
      </c>
      <c r="AR2073" s="18" t="s">
        <v>2144</v>
      </c>
      <c r="AS2073" s="18" t="s">
        <v>595</v>
      </c>
      <c r="AT2073" s="18" t="s">
        <v>595</v>
      </c>
      <c r="AU2073" s="18">
        <v>9.14</v>
      </c>
      <c r="AV2073" s="18">
        <v>9.14</v>
      </c>
      <c r="AW2073" s="18" t="s">
        <v>501</v>
      </c>
      <c r="AX2073" s="18" t="s">
        <v>595</v>
      </c>
      <c r="AY2073" s="18" t="s">
        <v>595</v>
      </c>
      <c r="AZ2073" s="18" t="s">
        <v>595</v>
      </c>
      <c r="BA2073" s="18" t="s">
        <v>595</v>
      </c>
      <c r="BB2073" s="18" t="s">
        <v>1384</v>
      </c>
      <c r="BC2073" s="18" t="s">
        <v>2425</v>
      </c>
      <c r="BD2073" s="18">
        <v>42.21</v>
      </c>
      <c r="BE2073" s="18" t="s">
        <v>2426</v>
      </c>
      <c r="BF2073" s="18" t="s">
        <v>479</v>
      </c>
      <c r="BG2073" s="18">
        <v>5</v>
      </c>
      <c r="BH2073" s="18" t="s">
        <v>2144</v>
      </c>
      <c r="BI2073" s="18" t="s">
        <v>595</v>
      </c>
      <c r="BJ2073" s="18" t="s">
        <v>595</v>
      </c>
      <c r="BK2073" s="18">
        <v>5.58</v>
      </c>
      <c r="BL2073" s="18">
        <v>5.58</v>
      </c>
      <c r="BM2073" s="18" t="s">
        <v>501</v>
      </c>
      <c r="BN2073" s="18" t="s">
        <v>595</v>
      </c>
      <c r="BO2073" s="18" t="s">
        <v>595</v>
      </c>
      <c r="BP2073" s="18" t="s">
        <v>595</v>
      </c>
      <c r="BQ2073" s="18" t="s">
        <v>595</v>
      </c>
      <c r="BR2073" s="18" t="s">
        <v>1384</v>
      </c>
      <c r="BS2073" s="18" t="s">
        <v>2427</v>
      </c>
      <c r="BT2073" s="18">
        <v>96.94</v>
      </c>
      <c r="BU2073" s="18" t="s">
        <v>2434</v>
      </c>
      <c r="BV2073" s="18" t="s">
        <v>479</v>
      </c>
      <c r="BW2073" s="18">
        <v>5</v>
      </c>
      <c r="BX2073" s="18" t="s">
        <v>2144</v>
      </c>
      <c r="BY2073" s="18" t="s">
        <v>595</v>
      </c>
      <c r="BZ2073" s="18" t="s">
        <v>595</v>
      </c>
      <c r="CA2073" s="18">
        <v>14.05</v>
      </c>
      <c r="CB2073" s="18">
        <v>14.05</v>
      </c>
      <c r="CC2073" s="18" t="s">
        <v>501</v>
      </c>
      <c r="CD2073" s="18" t="s">
        <v>595</v>
      </c>
      <c r="CE2073" s="18" t="s">
        <v>595</v>
      </c>
      <c r="CF2073" s="18" t="s">
        <v>595</v>
      </c>
      <c r="CG2073" s="18" t="s">
        <v>595</v>
      </c>
      <c r="CH2073" s="18" t="s">
        <v>1384</v>
      </c>
      <c r="CI2073" s="18" t="s">
        <v>2432</v>
      </c>
      <c r="CJ2073" s="18">
        <v>18.32</v>
      </c>
      <c r="CK2073" s="18" t="s">
        <v>2430</v>
      </c>
      <c r="CL2073" s="18" t="s">
        <v>479</v>
      </c>
      <c r="CM2073" s="18">
        <v>5</v>
      </c>
      <c r="CN2073" s="18" t="s">
        <v>2144</v>
      </c>
      <c r="CO2073" s="18" t="s">
        <v>595</v>
      </c>
      <c r="CP2073" s="18" t="s">
        <v>595</v>
      </c>
      <c r="CQ2073" s="18">
        <v>3.56</v>
      </c>
      <c r="CR2073" s="18">
        <v>3.56</v>
      </c>
      <c r="CS2073" s="18" t="s">
        <v>501</v>
      </c>
      <c r="CT2073" s="18" t="s">
        <v>595</v>
      </c>
      <c r="CU2073" s="18" t="s">
        <v>595</v>
      </c>
      <c r="CV2073" s="18" t="s">
        <v>595</v>
      </c>
      <c r="CW2073" s="18" t="s">
        <v>595</v>
      </c>
      <c r="CX2073" s="18" t="s">
        <v>1384</v>
      </c>
      <c r="CY2073" s="18"/>
      <c r="CZ2073" s="18"/>
      <c r="DA2073" s="18"/>
      <c r="DB2073" s="18"/>
      <c r="DC2073" s="18"/>
      <c r="DD2073" s="18"/>
      <c r="DE2073" s="18"/>
      <c r="DF2073" s="18"/>
      <c r="DG2073" s="18"/>
      <c r="DH2073" s="18"/>
      <c r="DI2073" s="18"/>
      <c r="DJ2073" s="18"/>
      <c r="DK2073" s="18"/>
      <c r="DL2073" s="18"/>
      <c r="DM2073" s="18"/>
      <c r="DN2073" s="18"/>
      <c r="DO2073" s="56">
        <v>0</v>
      </c>
      <c r="DP2073" s="56">
        <v>0</v>
      </c>
      <c r="DQ2073" s="56">
        <v>0</v>
      </c>
      <c r="DR2073" s="56">
        <v>0</v>
      </c>
      <c r="DS2073" s="56"/>
      <c r="DT2073" s="56"/>
      <c r="DU2073" s="56"/>
      <c r="DV2073" s="56"/>
      <c r="DW2073" s="56"/>
      <c r="DX2073" s="56"/>
      <c r="DY2073" s="56"/>
      <c r="DZ2073" s="56"/>
      <c r="EA2073" s="56"/>
      <c r="EB2073" s="56"/>
      <c r="EC2073" s="56"/>
      <c r="ED2073" s="56"/>
      <c r="EE2073" s="56"/>
      <c r="EF2073" s="56"/>
      <c r="EG2073" s="56"/>
      <c r="EH2073" s="18"/>
      <c r="EI2073" s="18">
        <f t="array" ref="EI2073">IF(SUMPRODUCT(--(DO2073:DS2073&lt;&gt;""))=0, 0,1)</f>
        <v>1</v>
      </c>
      <c r="EJ2073" s="18">
        <f t="array" ref="EJ2073">IF(SUMPRODUCT(--(DT2073:EG2073&lt;&gt;""))=0, 0,1)</f>
        <v>0</v>
      </c>
      <c r="EK2073" s="18" cm="1">
        <f t="array" ref="EK2073">IF(SUMPRODUCT(--(EC2073:EG2073&lt;&gt;""))=0, 0,1)</f>
        <v>0</v>
      </c>
      <c r="EL2073" s="18">
        <f t="array" ref="EL2073">IF(SUMPRODUCT(--(EE2073:EG2073&lt;&gt;""))=0, 0,1)</f>
        <v>0</v>
      </c>
      <c r="EM2073" s="18">
        <f t="shared" si="428"/>
        <v>0</v>
      </c>
      <c r="EN2073" s="18">
        <f t="shared" si="429"/>
        <v>0</v>
      </c>
      <c r="EO2073" s="18" t="str">
        <f t="shared" si="430"/>
        <v>NA</v>
      </c>
      <c r="EP2073" s="18" t="str">
        <f t="shared" si="431"/>
        <v>NA</v>
      </c>
      <c r="EQ2073" s="18" t="str">
        <f t="shared" si="422"/>
        <v>NA</v>
      </c>
      <c r="ER2073" s="18" t="s">
        <v>2083</v>
      </c>
      <c r="ES2073" s="59">
        <v>43958</v>
      </c>
      <c r="ET2073" s="18"/>
      <c r="EU2073" s="18"/>
    </row>
    <row r="2074" spans="1:151" s="1" customFormat="1" ht="15.75" customHeight="1" x14ac:dyDescent="0.2">
      <c r="A2074" s="5" t="s">
        <v>2413</v>
      </c>
      <c r="B2074" s="24" t="s">
        <v>2414</v>
      </c>
      <c r="C2074" s="56">
        <v>1</v>
      </c>
      <c r="D2074" s="18" t="s">
        <v>2804</v>
      </c>
      <c r="E2074" s="18" t="s">
        <v>2970</v>
      </c>
      <c r="F2074" s="18" t="s">
        <v>553</v>
      </c>
      <c r="G2074" s="18" t="s">
        <v>467</v>
      </c>
      <c r="H2074" s="18" t="s">
        <v>624</v>
      </c>
      <c r="I2074" s="18" t="s">
        <v>552</v>
      </c>
      <c r="J2074" s="18" t="s">
        <v>595</v>
      </c>
      <c r="K2074" s="18" t="s">
        <v>257</v>
      </c>
      <c r="L2074" s="18" t="s">
        <v>595</v>
      </c>
      <c r="M2074" s="18" t="s">
        <v>276</v>
      </c>
      <c r="N2074" s="56">
        <v>130</v>
      </c>
      <c r="O2074" s="18" t="s">
        <v>2415</v>
      </c>
      <c r="P2074" s="18" t="s">
        <v>2397</v>
      </c>
      <c r="Q2074" s="18" t="s">
        <v>254</v>
      </c>
      <c r="R2074" s="18" t="s">
        <v>2416</v>
      </c>
      <c r="S2074" s="18" t="s">
        <v>2417</v>
      </c>
      <c r="T2074" s="18" t="s">
        <v>2441</v>
      </c>
      <c r="U2074" s="26" t="s">
        <v>257</v>
      </c>
      <c r="V2074" s="26" t="s">
        <v>257</v>
      </c>
      <c r="W2074" s="26" t="s">
        <v>257</v>
      </c>
      <c r="X2074" s="18" t="s">
        <v>2436</v>
      </c>
      <c r="Y2074" s="18">
        <v>100</v>
      </c>
      <c r="Z2074" s="18" t="s">
        <v>2420</v>
      </c>
      <c r="AA2074" s="18" t="s">
        <v>257</v>
      </c>
      <c r="AB2074" s="57">
        <f t="shared" si="423"/>
        <v>100</v>
      </c>
      <c r="AC2074" s="18" t="s">
        <v>595</v>
      </c>
      <c r="AD2074" s="18" t="s">
        <v>595</v>
      </c>
      <c r="AE2074" s="18" t="s">
        <v>595</v>
      </c>
      <c r="AF2074" s="18" t="s">
        <v>595</v>
      </c>
      <c r="AG2074" s="18" t="s">
        <v>595</v>
      </c>
      <c r="AH2074" s="18" t="s">
        <v>595</v>
      </c>
      <c r="AI2074" s="18">
        <v>1</v>
      </c>
      <c r="AJ2074" s="18" t="s">
        <v>522</v>
      </c>
      <c r="AK2074" s="18">
        <v>1</v>
      </c>
      <c r="AL2074" s="18" t="s">
        <v>2443</v>
      </c>
      <c r="AM2074" s="18" t="s">
        <v>2422</v>
      </c>
      <c r="AN2074" s="18">
        <v>223.66</v>
      </c>
      <c r="AO2074" s="18" t="s">
        <v>2423</v>
      </c>
      <c r="AP2074" s="18" t="s">
        <v>479</v>
      </c>
      <c r="AQ2074" s="18">
        <v>5</v>
      </c>
      <c r="AR2074" s="18" t="s">
        <v>2144</v>
      </c>
      <c r="AS2074" s="18" t="s">
        <v>595</v>
      </c>
      <c r="AT2074" s="18" t="s">
        <v>595</v>
      </c>
      <c r="AU2074" s="18">
        <v>22.4</v>
      </c>
      <c r="AV2074" s="18">
        <v>22.4</v>
      </c>
      <c r="AW2074" s="18" t="s">
        <v>501</v>
      </c>
      <c r="AX2074" s="18" t="s">
        <v>595</v>
      </c>
      <c r="AY2074" s="18" t="s">
        <v>595</v>
      </c>
      <c r="AZ2074" s="18" t="s">
        <v>595</v>
      </c>
      <c r="BA2074" s="18" t="s">
        <v>595</v>
      </c>
      <c r="BB2074" s="18" t="s">
        <v>1384</v>
      </c>
      <c r="BC2074" s="18" t="s">
        <v>2425</v>
      </c>
      <c r="BD2074" s="18">
        <v>17.29</v>
      </c>
      <c r="BE2074" s="18" t="s">
        <v>2426</v>
      </c>
      <c r="BF2074" s="18" t="s">
        <v>479</v>
      </c>
      <c r="BG2074" s="18"/>
      <c r="BH2074" s="18" t="s">
        <v>2144</v>
      </c>
      <c r="BI2074" s="18" t="s">
        <v>595</v>
      </c>
      <c r="BJ2074" s="18" t="s">
        <v>595</v>
      </c>
      <c r="BK2074" s="18">
        <v>4.32</v>
      </c>
      <c r="BL2074" s="18">
        <v>4.32</v>
      </c>
      <c r="BM2074" s="18" t="s">
        <v>501</v>
      </c>
      <c r="BN2074" s="18" t="s">
        <v>595</v>
      </c>
      <c r="BO2074" s="18" t="s">
        <v>595</v>
      </c>
      <c r="BP2074" s="18" t="s">
        <v>595</v>
      </c>
      <c r="BQ2074" s="18" t="s">
        <v>595</v>
      </c>
      <c r="BR2074" s="18" t="s">
        <v>1384</v>
      </c>
      <c r="BS2074" s="18" t="s">
        <v>2427</v>
      </c>
      <c r="BT2074" s="18">
        <v>220.28</v>
      </c>
      <c r="BU2074" s="18" t="s">
        <v>2434</v>
      </c>
      <c r="BV2074" s="18" t="s">
        <v>479</v>
      </c>
      <c r="BW2074" s="18">
        <v>5</v>
      </c>
      <c r="BX2074" s="18" t="s">
        <v>2144</v>
      </c>
      <c r="BY2074" s="18" t="s">
        <v>595</v>
      </c>
      <c r="BZ2074" s="18" t="s">
        <v>595</v>
      </c>
      <c r="CA2074" s="18">
        <v>60.52</v>
      </c>
      <c r="CB2074" s="18">
        <v>60.52</v>
      </c>
      <c r="CC2074" s="18" t="s">
        <v>501</v>
      </c>
      <c r="CD2074" s="18" t="s">
        <v>595</v>
      </c>
      <c r="CE2074" s="18" t="s">
        <v>595</v>
      </c>
      <c r="CF2074" s="18" t="s">
        <v>595</v>
      </c>
      <c r="CG2074" s="18" t="s">
        <v>595</v>
      </c>
      <c r="CH2074" s="18" t="s">
        <v>1384</v>
      </c>
      <c r="CI2074" s="18" t="s">
        <v>2432</v>
      </c>
      <c r="CJ2074" s="18">
        <v>16.3</v>
      </c>
      <c r="CK2074" s="18" t="s">
        <v>2430</v>
      </c>
      <c r="CL2074" s="18" t="s">
        <v>479</v>
      </c>
      <c r="CM2074" s="18">
        <v>5</v>
      </c>
      <c r="CN2074" s="18" t="s">
        <v>2144</v>
      </c>
      <c r="CO2074" s="18" t="s">
        <v>595</v>
      </c>
      <c r="CP2074" s="18" t="s">
        <v>595</v>
      </c>
      <c r="CQ2074" s="18">
        <v>2.17</v>
      </c>
      <c r="CR2074" s="18">
        <v>2.17</v>
      </c>
      <c r="CS2074" s="18" t="s">
        <v>501</v>
      </c>
      <c r="CT2074" s="18" t="s">
        <v>595</v>
      </c>
      <c r="CU2074" s="18" t="s">
        <v>595</v>
      </c>
      <c r="CV2074" s="18" t="s">
        <v>595</v>
      </c>
      <c r="CW2074" s="18" t="s">
        <v>595</v>
      </c>
      <c r="CX2074" s="18" t="s">
        <v>1384</v>
      </c>
      <c r="CY2074" s="18"/>
      <c r="CZ2074" s="18"/>
      <c r="DA2074" s="18"/>
      <c r="DB2074" s="18"/>
      <c r="DC2074" s="18"/>
      <c r="DD2074" s="18"/>
      <c r="DE2074" s="18"/>
      <c r="DF2074" s="18"/>
      <c r="DG2074" s="18"/>
      <c r="DH2074" s="18"/>
      <c r="DI2074" s="18"/>
      <c r="DJ2074" s="18"/>
      <c r="DK2074" s="18"/>
      <c r="DL2074" s="18"/>
      <c r="DM2074" s="18"/>
      <c r="DN2074" s="18"/>
      <c r="DO2074" s="56">
        <v>0</v>
      </c>
      <c r="DP2074" s="56">
        <v>0</v>
      </c>
      <c r="DQ2074" s="56">
        <v>0</v>
      </c>
      <c r="DR2074" s="56">
        <v>0</v>
      </c>
      <c r="DS2074" s="56"/>
      <c r="DT2074" s="56"/>
      <c r="DU2074" s="56"/>
      <c r="DV2074" s="56"/>
      <c r="DW2074" s="56"/>
      <c r="DX2074" s="56"/>
      <c r="DY2074" s="56"/>
      <c r="DZ2074" s="56"/>
      <c r="EA2074" s="56"/>
      <c r="EB2074" s="56"/>
      <c r="EC2074" s="56"/>
      <c r="ED2074" s="56"/>
      <c r="EE2074" s="56"/>
      <c r="EF2074" s="56"/>
      <c r="EG2074" s="56"/>
      <c r="EH2074" s="18"/>
      <c r="EI2074" s="18">
        <f t="array" ref="EI2074">IF(SUMPRODUCT(--(DO2074:DS2074&lt;&gt;""))=0, 0,1)</f>
        <v>1</v>
      </c>
      <c r="EJ2074" s="18">
        <f t="array" ref="EJ2074">IF(SUMPRODUCT(--(DT2074:EG2074&lt;&gt;""))=0, 0,1)</f>
        <v>0</v>
      </c>
      <c r="EK2074" s="18" cm="1">
        <f t="array" ref="EK2074">IF(SUMPRODUCT(--(EC2074:EG2074&lt;&gt;""))=0, 0,1)</f>
        <v>0</v>
      </c>
      <c r="EL2074" s="18">
        <f t="array" ref="EL2074">IF(SUMPRODUCT(--(EE2074:EG2074&lt;&gt;""))=0, 0,1)</f>
        <v>0</v>
      </c>
      <c r="EM2074" s="18">
        <f t="shared" si="428"/>
        <v>0</v>
      </c>
      <c r="EN2074" s="18">
        <f t="shared" si="429"/>
        <v>0</v>
      </c>
      <c r="EO2074" s="18" t="str">
        <f t="shared" si="430"/>
        <v>NA</v>
      </c>
      <c r="EP2074" s="18" t="str">
        <f t="shared" si="431"/>
        <v>NA</v>
      </c>
      <c r="EQ2074" s="18" t="str">
        <f t="shared" si="422"/>
        <v>NA</v>
      </c>
      <c r="ER2074" s="18" t="s">
        <v>2083</v>
      </c>
      <c r="ES2074" s="59">
        <v>43958</v>
      </c>
      <c r="ET2074" s="18"/>
      <c r="EU2074" s="18"/>
    </row>
    <row r="2075" spans="1:151" s="1" customFormat="1" ht="15.75" customHeight="1" x14ac:dyDescent="0.2">
      <c r="A2075" s="5" t="s">
        <v>2413</v>
      </c>
      <c r="B2075" s="24" t="s">
        <v>2414</v>
      </c>
      <c r="C2075" s="56">
        <v>1</v>
      </c>
      <c r="D2075" s="18" t="s">
        <v>2805</v>
      </c>
      <c r="E2075" s="18" t="s">
        <v>2970</v>
      </c>
      <c r="F2075" s="18" t="s">
        <v>553</v>
      </c>
      <c r="G2075" s="18" t="s">
        <v>467</v>
      </c>
      <c r="H2075" s="18" t="s">
        <v>624</v>
      </c>
      <c r="I2075" s="18" t="s">
        <v>552</v>
      </c>
      <c r="J2075" s="18" t="s">
        <v>595</v>
      </c>
      <c r="K2075" s="18" t="s">
        <v>257</v>
      </c>
      <c r="L2075" s="18" t="s">
        <v>595</v>
      </c>
      <c r="M2075" s="18" t="s">
        <v>276</v>
      </c>
      <c r="N2075" s="56">
        <v>130</v>
      </c>
      <c r="O2075" s="18" t="s">
        <v>2415</v>
      </c>
      <c r="P2075" s="18" t="s">
        <v>2397</v>
      </c>
      <c r="Q2075" s="18" t="s">
        <v>254</v>
      </c>
      <c r="R2075" s="18" t="s">
        <v>2416</v>
      </c>
      <c r="S2075" s="18" t="s">
        <v>2417</v>
      </c>
      <c r="T2075" s="18" t="s">
        <v>2441</v>
      </c>
      <c r="U2075" s="26" t="s">
        <v>257</v>
      </c>
      <c r="V2075" s="26" t="s">
        <v>257</v>
      </c>
      <c r="W2075" s="26" t="s">
        <v>257</v>
      </c>
      <c r="X2075" s="18" t="s">
        <v>2436</v>
      </c>
      <c r="Y2075" s="18">
        <v>100</v>
      </c>
      <c r="Z2075" s="18" t="s">
        <v>2420</v>
      </c>
      <c r="AA2075" s="18" t="s">
        <v>257</v>
      </c>
      <c r="AB2075" s="57">
        <f t="shared" si="423"/>
        <v>100</v>
      </c>
      <c r="AC2075" s="18" t="s">
        <v>595</v>
      </c>
      <c r="AD2075" s="18" t="s">
        <v>595</v>
      </c>
      <c r="AE2075" s="18" t="s">
        <v>595</v>
      </c>
      <c r="AF2075" s="18" t="s">
        <v>595</v>
      </c>
      <c r="AG2075" s="18" t="s">
        <v>595</v>
      </c>
      <c r="AH2075" s="18" t="s">
        <v>595</v>
      </c>
      <c r="AI2075" s="18">
        <v>1</v>
      </c>
      <c r="AJ2075" s="18" t="s">
        <v>522</v>
      </c>
      <c r="AK2075" s="18">
        <v>1</v>
      </c>
      <c r="AL2075" s="18" t="s">
        <v>2443</v>
      </c>
      <c r="AM2075" s="18" t="s">
        <v>2422</v>
      </c>
      <c r="AN2075" s="18">
        <v>231.01</v>
      </c>
      <c r="AO2075" s="18" t="s">
        <v>2423</v>
      </c>
      <c r="AP2075" s="18" t="s">
        <v>479</v>
      </c>
      <c r="AQ2075" s="18">
        <v>5</v>
      </c>
      <c r="AR2075" s="18" t="s">
        <v>2144</v>
      </c>
      <c r="AS2075" s="18" t="s">
        <v>595</v>
      </c>
      <c r="AT2075" s="18" t="s">
        <v>595</v>
      </c>
      <c r="AU2075" s="18">
        <v>16.170000000000002</v>
      </c>
      <c r="AV2075" s="18">
        <v>16.170000000000002</v>
      </c>
      <c r="AW2075" s="18" t="s">
        <v>501</v>
      </c>
      <c r="AX2075" s="18" t="s">
        <v>595</v>
      </c>
      <c r="AY2075" s="18" t="s">
        <v>595</v>
      </c>
      <c r="AZ2075" s="18" t="s">
        <v>595</v>
      </c>
      <c r="BA2075" s="18" t="s">
        <v>595</v>
      </c>
      <c r="BB2075" s="18" t="s">
        <v>1384</v>
      </c>
      <c r="BC2075" s="18" t="s">
        <v>2425</v>
      </c>
      <c r="BD2075" s="18">
        <v>8.92</v>
      </c>
      <c r="BE2075" s="18" t="s">
        <v>2426</v>
      </c>
      <c r="BF2075" s="18" t="s">
        <v>479</v>
      </c>
      <c r="BG2075" s="18"/>
      <c r="BH2075" s="18" t="s">
        <v>2144</v>
      </c>
      <c r="BI2075" s="18" t="s">
        <v>595</v>
      </c>
      <c r="BJ2075" s="18" t="s">
        <v>595</v>
      </c>
      <c r="BK2075" s="18">
        <v>2.4500000000000002</v>
      </c>
      <c r="BL2075" s="18">
        <v>2.4500000000000002</v>
      </c>
      <c r="BM2075" s="18" t="s">
        <v>501</v>
      </c>
      <c r="BN2075" s="18" t="s">
        <v>595</v>
      </c>
      <c r="BO2075" s="18" t="s">
        <v>595</v>
      </c>
      <c r="BP2075" s="18" t="s">
        <v>595</v>
      </c>
      <c r="BQ2075" s="18" t="s">
        <v>595</v>
      </c>
      <c r="BR2075" s="18" t="s">
        <v>1384</v>
      </c>
      <c r="BS2075" s="18" t="s">
        <v>2427</v>
      </c>
      <c r="BT2075" s="18">
        <v>338.53</v>
      </c>
      <c r="BU2075" s="18" t="s">
        <v>2434</v>
      </c>
      <c r="BV2075" s="18" t="s">
        <v>479</v>
      </c>
      <c r="BW2075" s="18">
        <v>5</v>
      </c>
      <c r="BX2075" s="18" t="s">
        <v>2144</v>
      </c>
      <c r="BY2075" s="18" t="s">
        <v>595</v>
      </c>
      <c r="BZ2075" s="18" t="s">
        <v>595</v>
      </c>
      <c r="CA2075" s="18">
        <v>73.11</v>
      </c>
      <c r="CB2075" s="18">
        <v>73.11</v>
      </c>
      <c r="CC2075" s="18" t="s">
        <v>501</v>
      </c>
      <c r="CD2075" s="18" t="s">
        <v>595</v>
      </c>
      <c r="CE2075" s="18" t="s">
        <v>595</v>
      </c>
      <c r="CF2075" s="18" t="s">
        <v>595</v>
      </c>
      <c r="CG2075" s="18" t="s">
        <v>595</v>
      </c>
      <c r="CH2075" s="18" t="s">
        <v>1384</v>
      </c>
      <c r="CI2075" s="18" t="s">
        <v>2432</v>
      </c>
      <c r="CJ2075" s="18">
        <v>12.59</v>
      </c>
      <c r="CK2075" s="18" t="s">
        <v>2430</v>
      </c>
      <c r="CL2075" s="18" t="s">
        <v>479</v>
      </c>
      <c r="CM2075" s="18">
        <v>5</v>
      </c>
      <c r="CN2075" s="18" t="s">
        <v>2144</v>
      </c>
      <c r="CO2075" s="18" t="s">
        <v>595</v>
      </c>
      <c r="CP2075" s="18" t="s">
        <v>595</v>
      </c>
      <c r="CQ2075" s="18">
        <v>1.51</v>
      </c>
      <c r="CR2075" s="18">
        <v>1.51</v>
      </c>
      <c r="CS2075" s="18" t="s">
        <v>501</v>
      </c>
      <c r="CT2075" s="18" t="s">
        <v>595</v>
      </c>
      <c r="CU2075" s="18" t="s">
        <v>595</v>
      </c>
      <c r="CV2075" s="18" t="s">
        <v>595</v>
      </c>
      <c r="CW2075" s="18" t="s">
        <v>595</v>
      </c>
      <c r="CX2075" s="18" t="s">
        <v>1384</v>
      </c>
      <c r="CY2075" s="18"/>
      <c r="CZ2075" s="18"/>
      <c r="DA2075" s="18"/>
      <c r="DB2075" s="18"/>
      <c r="DC2075" s="18"/>
      <c r="DD2075" s="18"/>
      <c r="DE2075" s="18"/>
      <c r="DF2075" s="18"/>
      <c r="DG2075" s="18"/>
      <c r="DH2075" s="18"/>
      <c r="DI2075" s="18"/>
      <c r="DJ2075" s="18"/>
      <c r="DK2075" s="18"/>
      <c r="DL2075" s="18"/>
      <c r="DM2075" s="18"/>
      <c r="DN2075" s="18"/>
      <c r="DO2075" s="56">
        <v>0</v>
      </c>
      <c r="DP2075" s="56">
        <v>0</v>
      </c>
      <c r="DQ2075" s="56">
        <v>0</v>
      </c>
      <c r="DR2075" s="56">
        <v>0</v>
      </c>
      <c r="DS2075" s="56"/>
      <c r="DT2075" s="56"/>
      <c r="DU2075" s="56"/>
      <c r="DV2075" s="56"/>
      <c r="DW2075" s="56"/>
      <c r="DX2075" s="56"/>
      <c r="DY2075" s="56"/>
      <c r="DZ2075" s="56"/>
      <c r="EA2075" s="56"/>
      <c r="EB2075" s="56"/>
      <c r="EC2075" s="56"/>
      <c r="ED2075" s="56"/>
      <c r="EE2075" s="56"/>
      <c r="EF2075" s="56"/>
      <c r="EG2075" s="56"/>
      <c r="EH2075" s="18"/>
      <c r="EI2075" s="18">
        <f t="array" ref="EI2075">IF(SUMPRODUCT(--(DO2075:DS2075&lt;&gt;""))=0, 0,1)</f>
        <v>1</v>
      </c>
      <c r="EJ2075" s="18">
        <f t="array" ref="EJ2075">IF(SUMPRODUCT(--(DT2075:EG2075&lt;&gt;""))=0, 0,1)</f>
        <v>0</v>
      </c>
      <c r="EK2075" s="18" cm="1">
        <f t="array" ref="EK2075">IF(SUMPRODUCT(--(EC2075:EG2075&lt;&gt;""))=0, 0,1)</f>
        <v>0</v>
      </c>
      <c r="EL2075" s="18">
        <f t="array" ref="EL2075">IF(SUMPRODUCT(--(EE2075:EG2075&lt;&gt;""))=0, 0,1)</f>
        <v>0</v>
      </c>
      <c r="EM2075" s="18">
        <f t="shared" si="428"/>
        <v>0</v>
      </c>
      <c r="EN2075" s="18">
        <f t="shared" si="429"/>
        <v>0</v>
      </c>
      <c r="EO2075" s="18" t="str">
        <f t="shared" si="430"/>
        <v>NA</v>
      </c>
      <c r="EP2075" s="18" t="str">
        <f t="shared" si="431"/>
        <v>NA</v>
      </c>
      <c r="EQ2075" s="18" t="str">
        <f t="shared" si="422"/>
        <v>NA</v>
      </c>
      <c r="ER2075" s="18" t="s">
        <v>2083</v>
      </c>
      <c r="ES2075" s="59">
        <v>43958</v>
      </c>
      <c r="ET2075" s="18"/>
      <c r="EU2075" s="18"/>
    </row>
    <row r="2076" spans="1:151" s="1" customFormat="1" ht="15.75" customHeight="1" x14ac:dyDescent="0.2">
      <c r="A2076" s="5" t="s">
        <v>2413</v>
      </c>
      <c r="B2076" s="24" t="s">
        <v>2414</v>
      </c>
      <c r="C2076" s="56">
        <v>1</v>
      </c>
      <c r="D2076" s="18" t="s">
        <v>2806</v>
      </c>
      <c r="E2076" s="18" t="s">
        <v>2970</v>
      </c>
      <c r="F2076" s="18" t="s">
        <v>553</v>
      </c>
      <c r="G2076" s="18" t="s">
        <v>467</v>
      </c>
      <c r="H2076" s="18" t="s">
        <v>624</v>
      </c>
      <c r="I2076" s="18" t="s">
        <v>552</v>
      </c>
      <c r="J2076" s="18" t="s">
        <v>595</v>
      </c>
      <c r="K2076" s="18" t="s">
        <v>257</v>
      </c>
      <c r="L2076" s="18" t="s">
        <v>595</v>
      </c>
      <c r="M2076" s="18" t="s">
        <v>276</v>
      </c>
      <c r="N2076" s="56">
        <v>130</v>
      </c>
      <c r="O2076" s="18" t="s">
        <v>2415</v>
      </c>
      <c r="P2076" s="18" t="s">
        <v>2397</v>
      </c>
      <c r="Q2076" s="18" t="s">
        <v>254</v>
      </c>
      <c r="R2076" s="18" t="s">
        <v>2416</v>
      </c>
      <c r="S2076" s="18" t="s">
        <v>2417</v>
      </c>
      <c r="T2076" s="18" t="s">
        <v>2441</v>
      </c>
      <c r="U2076" s="26" t="s">
        <v>257</v>
      </c>
      <c r="V2076" s="26" t="s">
        <v>257</v>
      </c>
      <c r="W2076" s="26" t="s">
        <v>257</v>
      </c>
      <c r="X2076" s="18" t="s">
        <v>2436</v>
      </c>
      <c r="Y2076" s="18">
        <v>100</v>
      </c>
      <c r="Z2076" s="18" t="s">
        <v>2420</v>
      </c>
      <c r="AA2076" s="18" t="s">
        <v>257</v>
      </c>
      <c r="AB2076" s="57">
        <f t="shared" si="423"/>
        <v>100</v>
      </c>
      <c r="AC2076" s="18" t="s">
        <v>595</v>
      </c>
      <c r="AD2076" s="18" t="s">
        <v>595</v>
      </c>
      <c r="AE2076" s="18" t="s">
        <v>595</v>
      </c>
      <c r="AF2076" s="18" t="s">
        <v>595</v>
      </c>
      <c r="AG2076" s="18" t="s">
        <v>595</v>
      </c>
      <c r="AH2076" s="18" t="s">
        <v>595</v>
      </c>
      <c r="AI2076" s="18">
        <v>1</v>
      </c>
      <c r="AJ2076" s="18" t="s">
        <v>522</v>
      </c>
      <c r="AK2076" s="18">
        <v>1</v>
      </c>
      <c r="AL2076" s="18" t="s">
        <v>2443</v>
      </c>
      <c r="AM2076" s="18" t="s">
        <v>2422</v>
      </c>
      <c r="AN2076" s="18">
        <v>169.75</v>
      </c>
      <c r="AO2076" s="18" t="s">
        <v>2423</v>
      </c>
      <c r="AP2076" s="18" t="s">
        <v>479</v>
      </c>
      <c r="AQ2076" s="18">
        <v>5</v>
      </c>
      <c r="AR2076" s="18" t="s">
        <v>2144</v>
      </c>
      <c r="AS2076" s="18" t="s">
        <v>595</v>
      </c>
      <c r="AT2076" s="18" t="s">
        <v>595</v>
      </c>
      <c r="AU2076" s="18">
        <v>27.7</v>
      </c>
      <c r="AV2076" s="18">
        <v>27.7</v>
      </c>
      <c r="AW2076" s="18" t="s">
        <v>501</v>
      </c>
      <c r="AX2076" s="18" t="s">
        <v>595</v>
      </c>
      <c r="AY2076" s="18" t="s">
        <v>595</v>
      </c>
      <c r="AZ2076" s="18" t="s">
        <v>595</v>
      </c>
      <c r="BA2076" s="18" t="s">
        <v>595</v>
      </c>
      <c r="BB2076" s="18" t="s">
        <v>1384</v>
      </c>
      <c r="BC2076" s="18" t="s">
        <v>2425</v>
      </c>
      <c r="BD2076" s="18">
        <v>5.64</v>
      </c>
      <c r="BE2076" s="18" t="s">
        <v>2426</v>
      </c>
      <c r="BF2076" s="18" t="s">
        <v>479</v>
      </c>
      <c r="BG2076" s="18"/>
      <c r="BH2076" s="18" t="s">
        <v>2144</v>
      </c>
      <c r="BI2076" s="18" t="s">
        <v>595</v>
      </c>
      <c r="BJ2076" s="18" t="s">
        <v>595</v>
      </c>
      <c r="BK2076" s="18">
        <v>1.62</v>
      </c>
      <c r="BL2076" s="18">
        <v>1.62</v>
      </c>
      <c r="BM2076" s="18" t="s">
        <v>501</v>
      </c>
      <c r="BN2076" s="18" t="s">
        <v>595</v>
      </c>
      <c r="BO2076" s="18" t="s">
        <v>595</v>
      </c>
      <c r="BP2076" s="18" t="s">
        <v>595</v>
      </c>
      <c r="BQ2076" s="18" t="s">
        <v>595</v>
      </c>
      <c r="BR2076" s="18" t="s">
        <v>1384</v>
      </c>
      <c r="BS2076" s="18" t="s">
        <v>2427</v>
      </c>
      <c r="BT2076" s="18">
        <v>315.57</v>
      </c>
      <c r="BU2076" s="18" t="s">
        <v>2434</v>
      </c>
      <c r="BV2076" s="18" t="s">
        <v>479</v>
      </c>
      <c r="BW2076" s="18">
        <v>5</v>
      </c>
      <c r="BX2076" s="18" t="s">
        <v>2144</v>
      </c>
      <c r="BY2076" s="18" t="s">
        <v>595</v>
      </c>
      <c r="BZ2076" s="18" t="s">
        <v>595</v>
      </c>
      <c r="CA2076" s="18">
        <v>57.32</v>
      </c>
      <c r="CB2076" s="18">
        <v>57.32</v>
      </c>
      <c r="CC2076" s="18" t="s">
        <v>501</v>
      </c>
      <c r="CD2076" s="18" t="s">
        <v>595</v>
      </c>
      <c r="CE2076" s="18" t="s">
        <v>595</v>
      </c>
      <c r="CF2076" s="18" t="s">
        <v>595</v>
      </c>
      <c r="CG2076" s="18" t="s">
        <v>595</v>
      </c>
      <c r="CH2076" s="18" t="s">
        <v>1384</v>
      </c>
      <c r="CI2076" s="18" t="s">
        <v>2432</v>
      </c>
      <c r="CJ2076" s="18">
        <v>10.16</v>
      </c>
      <c r="CK2076" s="18" t="s">
        <v>2430</v>
      </c>
      <c r="CL2076" s="18" t="s">
        <v>479</v>
      </c>
      <c r="CM2076" s="18">
        <v>5</v>
      </c>
      <c r="CN2076" s="18" t="s">
        <v>2144</v>
      </c>
      <c r="CO2076" s="18" t="s">
        <v>595</v>
      </c>
      <c r="CP2076" s="18" t="s">
        <v>595</v>
      </c>
      <c r="CQ2076" s="18">
        <v>0.53</v>
      </c>
      <c r="CR2076" s="18">
        <v>0.53</v>
      </c>
      <c r="CS2076" s="18" t="s">
        <v>501</v>
      </c>
      <c r="CT2076" s="18" t="s">
        <v>595</v>
      </c>
      <c r="CU2076" s="18" t="s">
        <v>595</v>
      </c>
      <c r="CV2076" s="18" t="s">
        <v>595</v>
      </c>
      <c r="CW2076" s="18" t="s">
        <v>595</v>
      </c>
      <c r="CX2076" s="18" t="s">
        <v>1384</v>
      </c>
      <c r="CY2076" s="18"/>
      <c r="CZ2076" s="18"/>
      <c r="DA2076" s="18"/>
      <c r="DB2076" s="18"/>
      <c r="DC2076" s="18"/>
      <c r="DD2076" s="18"/>
      <c r="DE2076" s="18"/>
      <c r="DF2076" s="18"/>
      <c r="DG2076" s="18"/>
      <c r="DH2076" s="18"/>
      <c r="DI2076" s="18"/>
      <c r="DJ2076" s="18"/>
      <c r="DK2076" s="18"/>
      <c r="DL2076" s="18"/>
      <c r="DM2076" s="18"/>
      <c r="DN2076" s="18"/>
      <c r="DO2076" s="56">
        <v>0</v>
      </c>
      <c r="DP2076" s="56">
        <v>0</v>
      </c>
      <c r="DQ2076" s="56">
        <v>0</v>
      </c>
      <c r="DR2076" s="56">
        <v>0</v>
      </c>
      <c r="DS2076" s="56"/>
      <c r="DT2076" s="56"/>
      <c r="DU2076" s="56"/>
      <c r="DV2076" s="56"/>
      <c r="DW2076" s="56"/>
      <c r="DX2076" s="56"/>
      <c r="DY2076" s="56"/>
      <c r="DZ2076" s="56"/>
      <c r="EA2076" s="56"/>
      <c r="EB2076" s="56"/>
      <c r="EC2076" s="56"/>
      <c r="ED2076" s="56"/>
      <c r="EE2076" s="56"/>
      <c r="EF2076" s="56"/>
      <c r="EG2076" s="56"/>
      <c r="EH2076" s="18"/>
      <c r="EI2076" s="18">
        <f t="array" ref="EI2076">IF(SUMPRODUCT(--(DO2076:DS2076&lt;&gt;""))=0, 0,1)</f>
        <v>1</v>
      </c>
      <c r="EJ2076" s="18">
        <f t="array" ref="EJ2076">IF(SUMPRODUCT(--(DT2076:EG2076&lt;&gt;""))=0, 0,1)</f>
        <v>0</v>
      </c>
      <c r="EK2076" s="18" cm="1">
        <f t="array" ref="EK2076">IF(SUMPRODUCT(--(EC2076:EG2076&lt;&gt;""))=0, 0,1)</f>
        <v>0</v>
      </c>
      <c r="EL2076" s="18">
        <f t="array" ref="EL2076">IF(SUMPRODUCT(--(EE2076:EG2076&lt;&gt;""))=0, 0,1)</f>
        <v>0</v>
      </c>
      <c r="EM2076" s="18">
        <f t="shared" si="428"/>
        <v>0</v>
      </c>
      <c r="EN2076" s="18">
        <f t="shared" si="429"/>
        <v>0</v>
      </c>
      <c r="EO2076" s="18" t="str">
        <f t="shared" si="430"/>
        <v>NA</v>
      </c>
      <c r="EP2076" s="18" t="str">
        <f t="shared" si="431"/>
        <v>NA</v>
      </c>
      <c r="EQ2076" s="18" t="str">
        <f t="shared" si="422"/>
        <v>NA</v>
      </c>
      <c r="ER2076" s="18" t="s">
        <v>2083</v>
      </c>
      <c r="ES2076" s="59">
        <v>43958</v>
      </c>
      <c r="ET2076" s="18"/>
      <c r="EU2076" s="18"/>
    </row>
    <row r="2077" spans="1:151" s="1" customFormat="1" ht="15.75" customHeight="1" x14ac:dyDescent="0.2">
      <c r="A2077" s="5" t="s">
        <v>2413</v>
      </c>
      <c r="B2077" s="24" t="s">
        <v>2414</v>
      </c>
      <c r="C2077" s="56">
        <v>1</v>
      </c>
      <c r="D2077" s="18" t="s">
        <v>2807</v>
      </c>
      <c r="E2077" s="18" t="s">
        <v>2970</v>
      </c>
      <c r="F2077" s="18" t="s">
        <v>553</v>
      </c>
      <c r="G2077" s="18" t="s">
        <v>467</v>
      </c>
      <c r="H2077" s="18" t="s">
        <v>624</v>
      </c>
      <c r="I2077" s="18" t="s">
        <v>552</v>
      </c>
      <c r="J2077" s="18" t="s">
        <v>595</v>
      </c>
      <c r="K2077" s="18" t="s">
        <v>257</v>
      </c>
      <c r="L2077" s="18" t="s">
        <v>595</v>
      </c>
      <c r="M2077" s="18" t="s">
        <v>276</v>
      </c>
      <c r="N2077" s="56">
        <v>130</v>
      </c>
      <c r="O2077" s="18" t="s">
        <v>2415</v>
      </c>
      <c r="P2077" s="18" t="s">
        <v>2397</v>
      </c>
      <c r="Q2077" s="18" t="s">
        <v>254</v>
      </c>
      <c r="R2077" s="18" t="s">
        <v>2416</v>
      </c>
      <c r="S2077" s="18" t="s">
        <v>2417</v>
      </c>
      <c r="T2077" s="18" t="s">
        <v>2441</v>
      </c>
      <c r="U2077" s="26" t="s">
        <v>257</v>
      </c>
      <c r="V2077" s="26" t="s">
        <v>257</v>
      </c>
      <c r="W2077" s="26" t="s">
        <v>257</v>
      </c>
      <c r="X2077" s="18" t="s">
        <v>2419</v>
      </c>
      <c r="Y2077" s="18">
        <v>0</v>
      </c>
      <c r="Z2077" s="18" t="s">
        <v>2420</v>
      </c>
      <c r="AA2077" s="18" t="s">
        <v>257</v>
      </c>
      <c r="AB2077" s="57">
        <f t="shared" si="423"/>
        <v>0</v>
      </c>
      <c r="AC2077" s="18" t="s">
        <v>595</v>
      </c>
      <c r="AD2077" s="18" t="s">
        <v>595</v>
      </c>
      <c r="AE2077" s="18" t="s">
        <v>595</v>
      </c>
      <c r="AF2077" s="18" t="s">
        <v>595</v>
      </c>
      <c r="AG2077" s="18" t="s">
        <v>595</v>
      </c>
      <c r="AH2077" s="18" t="s">
        <v>595</v>
      </c>
      <c r="AI2077" s="18">
        <v>1</v>
      </c>
      <c r="AJ2077" s="18" t="s">
        <v>522</v>
      </c>
      <c r="AK2077" s="18">
        <v>1</v>
      </c>
      <c r="AL2077" s="18" t="s">
        <v>2442</v>
      </c>
      <c r="AM2077" s="18" t="s">
        <v>2422</v>
      </c>
      <c r="AN2077" s="18">
        <v>165.08</v>
      </c>
      <c r="AO2077" s="18" t="s">
        <v>2423</v>
      </c>
      <c r="AP2077" s="18" t="s">
        <v>479</v>
      </c>
      <c r="AQ2077" s="18">
        <v>5</v>
      </c>
      <c r="AR2077" s="18" t="s">
        <v>2144</v>
      </c>
      <c r="AS2077" s="18" t="s">
        <v>595</v>
      </c>
      <c r="AT2077" s="18" t="s">
        <v>595</v>
      </c>
      <c r="AU2077" s="18">
        <v>63.9</v>
      </c>
      <c r="AV2077" s="18">
        <v>63.9</v>
      </c>
      <c r="AW2077" s="18" t="s">
        <v>501</v>
      </c>
      <c r="AX2077" s="18" t="s">
        <v>595</v>
      </c>
      <c r="AY2077" s="18" t="s">
        <v>595</v>
      </c>
      <c r="AZ2077" s="18" t="s">
        <v>595</v>
      </c>
      <c r="BA2077" s="18" t="s">
        <v>595</v>
      </c>
      <c r="BB2077" s="18" t="s">
        <v>1384</v>
      </c>
      <c r="BC2077" s="18" t="s">
        <v>2425</v>
      </c>
      <c r="BD2077" s="18">
        <v>25.89</v>
      </c>
      <c r="BE2077" s="18" t="s">
        <v>2426</v>
      </c>
      <c r="BF2077" s="18" t="s">
        <v>479</v>
      </c>
      <c r="BG2077" s="18">
        <v>5</v>
      </c>
      <c r="BH2077" s="18" t="s">
        <v>2144</v>
      </c>
      <c r="BI2077" s="18" t="s">
        <v>595</v>
      </c>
      <c r="BJ2077" s="18" t="s">
        <v>595</v>
      </c>
      <c r="BK2077" s="18">
        <v>10.4</v>
      </c>
      <c r="BL2077" s="18">
        <v>10.4</v>
      </c>
      <c r="BM2077" s="18" t="s">
        <v>501</v>
      </c>
      <c r="BN2077" s="18" t="s">
        <v>595</v>
      </c>
      <c r="BO2077" s="18" t="s">
        <v>595</v>
      </c>
      <c r="BP2077" s="18" t="s">
        <v>595</v>
      </c>
      <c r="BQ2077" s="18" t="s">
        <v>595</v>
      </c>
      <c r="BR2077" s="18" t="s">
        <v>1384</v>
      </c>
      <c r="BS2077" s="18" t="s">
        <v>2427</v>
      </c>
      <c r="BT2077" s="18">
        <v>122.01</v>
      </c>
      <c r="BU2077" s="18" t="s">
        <v>2434</v>
      </c>
      <c r="BV2077" s="18" t="s">
        <v>479</v>
      </c>
      <c r="BW2077" s="18">
        <v>5</v>
      </c>
      <c r="BX2077" s="18" t="s">
        <v>2144</v>
      </c>
      <c r="BY2077" s="18" t="s">
        <v>595</v>
      </c>
      <c r="BZ2077" s="18" t="s">
        <v>595</v>
      </c>
      <c r="CA2077" s="18">
        <v>36.46</v>
      </c>
      <c r="CB2077" s="18">
        <v>36.46</v>
      </c>
      <c r="CC2077" s="18" t="s">
        <v>501</v>
      </c>
      <c r="CD2077" s="18" t="s">
        <v>595</v>
      </c>
      <c r="CE2077" s="18" t="s">
        <v>595</v>
      </c>
      <c r="CF2077" s="18" t="s">
        <v>595</v>
      </c>
      <c r="CG2077" s="18" t="s">
        <v>595</v>
      </c>
      <c r="CH2077" s="18" t="s">
        <v>1384</v>
      </c>
      <c r="CI2077" s="18" t="s">
        <v>2432</v>
      </c>
      <c r="CJ2077" s="18">
        <v>18.25</v>
      </c>
      <c r="CK2077" s="18" t="s">
        <v>2430</v>
      </c>
      <c r="CL2077" s="18" t="s">
        <v>479</v>
      </c>
      <c r="CM2077" s="18">
        <v>5</v>
      </c>
      <c r="CN2077" s="18" t="s">
        <v>2144</v>
      </c>
      <c r="CO2077" s="18" t="s">
        <v>595</v>
      </c>
      <c r="CP2077" s="18" t="s">
        <v>595</v>
      </c>
      <c r="CQ2077" s="18">
        <v>1.49</v>
      </c>
      <c r="CR2077" s="18">
        <v>1.49</v>
      </c>
      <c r="CS2077" s="18" t="s">
        <v>501</v>
      </c>
      <c r="CT2077" s="18" t="s">
        <v>595</v>
      </c>
      <c r="CU2077" s="18" t="s">
        <v>595</v>
      </c>
      <c r="CV2077" s="18" t="s">
        <v>595</v>
      </c>
      <c r="CW2077" s="18" t="s">
        <v>595</v>
      </c>
      <c r="CX2077" s="18" t="s">
        <v>1384</v>
      </c>
      <c r="CY2077" s="18"/>
      <c r="CZ2077" s="18"/>
      <c r="DA2077" s="18"/>
      <c r="DB2077" s="18"/>
      <c r="DC2077" s="18"/>
      <c r="DD2077" s="18"/>
      <c r="DE2077" s="18"/>
      <c r="DF2077" s="18"/>
      <c r="DG2077" s="18"/>
      <c r="DH2077" s="18"/>
      <c r="DI2077" s="18"/>
      <c r="DJ2077" s="18"/>
      <c r="DK2077" s="18"/>
      <c r="DL2077" s="18"/>
      <c r="DM2077" s="18"/>
      <c r="DN2077" s="18"/>
      <c r="DO2077" s="56">
        <v>0</v>
      </c>
      <c r="DP2077" s="56">
        <v>0</v>
      </c>
      <c r="DQ2077" s="56">
        <v>0</v>
      </c>
      <c r="DR2077" s="56">
        <v>0</v>
      </c>
      <c r="DS2077" s="56"/>
      <c r="DT2077" s="56"/>
      <c r="DU2077" s="56"/>
      <c r="DV2077" s="56"/>
      <c r="DW2077" s="56"/>
      <c r="DX2077" s="56"/>
      <c r="DY2077" s="56"/>
      <c r="DZ2077" s="56"/>
      <c r="EA2077" s="56"/>
      <c r="EB2077" s="56"/>
      <c r="EC2077" s="56"/>
      <c r="ED2077" s="56"/>
      <c r="EE2077" s="56"/>
      <c r="EF2077" s="56"/>
      <c r="EG2077" s="56"/>
      <c r="EH2077" s="18"/>
      <c r="EI2077" s="18">
        <f t="array" ref="EI2077">IF(SUMPRODUCT(--(DO2077:DS2077&lt;&gt;""))=0, 0,1)</f>
        <v>1</v>
      </c>
      <c r="EJ2077" s="18">
        <f t="array" ref="EJ2077">IF(SUMPRODUCT(--(DT2077:EG2077&lt;&gt;""))=0, 0,1)</f>
        <v>0</v>
      </c>
      <c r="EK2077" s="18" cm="1">
        <f t="array" ref="EK2077">IF(SUMPRODUCT(--(EC2077:EG2077&lt;&gt;""))=0, 0,1)</f>
        <v>0</v>
      </c>
      <c r="EL2077" s="18">
        <f t="array" ref="EL2077">IF(SUMPRODUCT(--(EE2077:EG2077&lt;&gt;""))=0, 0,1)</f>
        <v>0</v>
      </c>
      <c r="EM2077" s="18">
        <f t="shared" si="428"/>
        <v>0</v>
      </c>
      <c r="EN2077" s="18">
        <f t="shared" si="429"/>
        <v>0</v>
      </c>
      <c r="EO2077" s="18" t="str">
        <f t="shared" si="430"/>
        <v>NA</v>
      </c>
      <c r="EP2077" s="18" t="str">
        <f t="shared" si="431"/>
        <v>NA</v>
      </c>
      <c r="EQ2077" s="18" t="str">
        <f t="shared" si="422"/>
        <v>NA</v>
      </c>
      <c r="ER2077" s="18" t="s">
        <v>2083</v>
      </c>
      <c r="ES2077" s="59">
        <v>43958</v>
      </c>
      <c r="ET2077" s="18"/>
      <c r="EU2077" s="18"/>
    </row>
    <row r="2078" spans="1:151" s="1" customFormat="1" ht="15.75" customHeight="1" x14ac:dyDescent="0.2">
      <c r="A2078" s="5" t="s">
        <v>2413</v>
      </c>
      <c r="B2078" s="24" t="s">
        <v>2414</v>
      </c>
      <c r="C2078" s="56">
        <v>1</v>
      </c>
      <c r="D2078" s="18" t="s">
        <v>2808</v>
      </c>
      <c r="E2078" s="18" t="s">
        <v>2970</v>
      </c>
      <c r="F2078" s="18" t="s">
        <v>553</v>
      </c>
      <c r="G2078" s="18" t="s">
        <v>467</v>
      </c>
      <c r="H2078" s="18" t="s">
        <v>624</v>
      </c>
      <c r="I2078" s="18" t="s">
        <v>552</v>
      </c>
      <c r="J2078" s="18" t="s">
        <v>595</v>
      </c>
      <c r="K2078" s="18" t="s">
        <v>257</v>
      </c>
      <c r="L2078" s="18" t="s">
        <v>595</v>
      </c>
      <c r="M2078" s="18" t="s">
        <v>276</v>
      </c>
      <c r="N2078" s="56">
        <v>130</v>
      </c>
      <c r="O2078" s="18" t="s">
        <v>2415</v>
      </c>
      <c r="P2078" s="18" t="s">
        <v>2397</v>
      </c>
      <c r="Q2078" s="18" t="s">
        <v>254</v>
      </c>
      <c r="R2078" s="18" t="s">
        <v>2416</v>
      </c>
      <c r="S2078" s="18" t="s">
        <v>2417</v>
      </c>
      <c r="T2078" s="18" t="s">
        <v>2441</v>
      </c>
      <c r="U2078" s="26" t="s">
        <v>257</v>
      </c>
      <c r="V2078" s="26" t="s">
        <v>257</v>
      </c>
      <c r="W2078" s="26" t="s">
        <v>257</v>
      </c>
      <c r="X2078" s="18" t="s">
        <v>2419</v>
      </c>
      <c r="Y2078" s="18">
        <v>0</v>
      </c>
      <c r="Z2078" s="18" t="s">
        <v>2420</v>
      </c>
      <c r="AA2078" s="18" t="s">
        <v>257</v>
      </c>
      <c r="AB2078" s="57">
        <f t="shared" si="423"/>
        <v>0</v>
      </c>
      <c r="AC2078" s="18" t="s">
        <v>595</v>
      </c>
      <c r="AD2078" s="18" t="s">
        <v>595</v>
      </c>
      <c r="AE2078" s="18" t="s">
        <v>595</v>
      </c>
      <c r="AF2078" s="18" t="s">
        <v>595</v>
      </c>
      <c r="AG2078" s="18" t="s">
        <v>595</v>
      </c>
      <c r="AH2078" s="18" t="s">
        <v>595</v>
      </c>
      <c r="AI2078" s="18">
        <v>1</v>
      </c>
      <c r="AJ2078" s="18" t="s">
        <v>522</v>
      </c>
      <c r="AK2078" s="18">
        <v>1</v>
      </c>
      <c r="AL2078" s="18" t="s">
        <v>2442</v>
      </c>
      <c r="AM2078" s="18" t="s">
        <v>2422</v>
      </c>
      <c r="AN2078" s="18">
        <v>168.75</v>
      </c>
      <c r="AO2078" s="18" t="s">
        <v>2423</v>
      </c>
      <c r="AP2078" s="18" t="s">
        <v>479</v>
      </c>
      <c r="AQ2078" s="18">
        <v>5</v>
      </c>
      <c r="AR2078" s="18" t="s">
        <v>2144</v>
      </c>
      <c r="AS2078" s="18" t="s">
        <v>595</v>
      </c>
      <c r="AT2078" s="18" t="s">
        <v>595</v>
      </c>
      <c r="AU2078" s="18">
        <v>27.09</v>
      </c>
      <c r="AV2078" s="18">
        <v>27.09</v>
      </c>
      <c r="AW2078" s="18" t="s">
        <v>501</v>
      </c>
      <c r="AX2078" s="18" t="s">
        <v>595</v>
      </c>
      <c r="AY2078" s="18" t="s">
        <v>595</v>
      </c>
      <c r="AZ2078" s="18" t="s">
        <v>595</v>
      </c>
      <c r="BA2078" s="18" t="s">
        <v>595</v>
      </c>
      <c r="BB2078" s="18" t="s">
        <v>1384</v>
      </c>
      <c r="BC2078" s="18" t="s">
        <v>2425</v>
      </c>
      <c r="BD2078" s="18">
        <v>11.74</v>
      </c>
      <c r="BE2078" s="18" t="s">
        <v>2426</v>
      </c>
      <c r="BF2078" s="18" t="s">
        <v>479</v>
      </c>
      <c r="BG2078" s="18"/>
      <c r="BH2078" s="18" t="s">
        <v>2144</v>
      </c>
      <c r="BI2078" s="18" t="s">
        <v>595</v>
      </c>
      <c r="BJ2078" s="18" t="s">
        <v>595</v>
      </c>
      <c r="BK2078" s="18">
        <v>4.05</v>
      </c>
      <c r="BL2078" s="18">
        <v>4.05</v>
      </c>
      <c r="BM2078" s="18" t="s">
        <v>501</v>
      </c>
      <c r="BN2078" s="18" t="s">
        <v>595</v>
      </c>
      <c r="BO2078" s="18" t="s">
        <v>595</v>
      </c>
      <c r="BP2078" s="18" t="s">
        <v>595</v>
      </c>
      <c r="BQ2078" s="18" t="s">
        <v>595</v>
      </c>
      <c r="BR2078" s="18" t="s">
        <v>1384</v>
      </c>
      <c r="BS2078" s="18" t="s">
        <v>2427</v>
      </c>
      <c r="BT2078" s="18">
        <v>228.55</v>
      </c>
      <c r="BU2078" s="18" t="s">
        <v>2434</v>
      </c>
      <c r="BV2078" s="18" t="s">
        <v>479</v>
      </c>
      <c r="BW2078" s="18">
        <v>5</v>
      </c>
      <c r="BX2078" s="18" t="s">
        <v>2144</v>
      </c>
      <c r="BY2078" s="18" t="s">
        <v>595</v>
      </c>
      <c r="BZ2078" s="18" t="s">
        <v>595</v>
      </c>
      <c r="CA2078" s="18">
        <v>91.42</v>
      </c>
      <c r="CB2078" s="18">
        <v>91.42</v>
      </c>
      <c r="CC2078" s="18" t="s">
        <v>501</v>
      </c>
      <c r="CD2078" s="18" t="s">
        <v>595</v>
      </c>
      <c r="CE2078" s="18" t="s">
        <v>595</v>
      </c>
      <c r="CF2078" s="18" t="s">
        <v>595</v>
      </c>
      <c r="CG2078" s="18" t="s">
        <v>595</v>
      </c>
      <c r="CH2078" s="18" t="s">
        <v>1384</v>
      </c>
      <c r="CI2078" s="18" t="s">
        <v>2432</v>
      </c>
      <c r="CJ2078" s="18">
        <v>14.52</v>
      </c>
      <c r="CK2078" s="18" t="s">
        <v>2430</v>
      </c>
      <c r="CL2078" s="18" t="s">
        <v>479</v>
      </c>
      <c r="CM2078" s="18">
        <v>5</v>
      </c>
      <c r="CN2078" s="18" t="s">
        <v>2144</v>
      </c>
      <c r="CO2078" s="18" t="s">
        <v>595</v>
      </c>
      <c r="CP2078" s="18" t="s">
        <v>595</v>
      </c>
      <c r="CQ2078" s="18">
        <v>2.0499999999999998</v>
      </c>
      <c r="CR2078" s="18">
        <v>2.0499999999999998</v>
      </c>
      <c r="CS2078" s="18" t="s">
        <v>501</v>
      </c>
      <c r="CT2078" s="18" t="s">
        <v>595</v>
      </c>
      <c r="CU2078" s="18" t="s">
        <v>595</v>
      </c>
      <c r="CV2078" s="18" t="s">
        <v>595</v>
      </c>
      <c r="CW2078" s="18" t="s">
        <v>595</v>
      </c>
      <c r="CX2078" s="18" t="s">
        <v>1384</v>
      </c>
      <c r="CY2078" s="18"/>
      <c r="CZ2078" s="18"/>
      <c r="DA2078" s="18"/>
      <c r="DB2078" s="18"/>
      <c r="DC2078" s="18"/>
      <c r="DD2078" s="18"/>
      <c r="DE2078" s="18"/>
      <c r="DF2078" s="18"/>
      <c r="DG2078" s="18"/>
      <c r="DH2078" s="18"/>
      <c r="DI2078" s="18"/>
      <c r="DJ2078" s="18"/>
      <c r="DK2078" s="18"/>
      <c r="DL2078" s="18"/>
      <c r="DM2078" s="18"/>
      <c r="DN2078" s="18"/>
      <c r="DO2078" s="56">
        <v>0</v>
      </c>
      <c r="DP2078" s="56">
        <v>0</v>
      </c>
      <c r="DQ2078" s="56">
        <v>0</v>
      </c>
      <c r="DR2078" s="56">
        <v>0</v>
      </c>
      <c r="DS2078" s="56"/>
      <c r="DT2078" s="56"/>
      <c r="DU2078" s="56"/>
      <c r="DV2078" s="56"/>
      <c r="DW2078" s="56"/>
      <c r="DX2078" s="56"/>
      <c r="DY2078" s="56"/>
      <c r="DZ2078" s="56"/>
      <c r="EA2078" s="56"/>
      <c r="EB2078" s="56"/>
      <c r="EC2078" s="56"/>
      <c r="ED2078" s="56"/>
      <c r="EE2078" s="56"/>
      <c r="EF2078" s="56"/>
      <c r="EG2078" s="56"/>
      <c r="EH2078" s="18"/>
      <c r="EI2078" s="18">
        <f t="array" ref="EI2078">IF(SUMPRODUCT(--(DO2078:DS2078&lt;&gt;""))=0, 0,1)</f>
        <v>1</v>
      </c>
      <c r="EJ2078" s="18">
        <f t="array" ref="EJ2078">IF(SUMPRODUCT(--(DT2078:EG2078&lt;&gt;""))=0, 0,1)</f>
        <v>0</v>
      </c>
      <c r="EK2078" s="18" cm="1">
        <f t="array" ref="EK2078">IF(SUMPRODUCT(--(EC2078:EG2078&lt;&gt;""))=0, 0,1)</f>
        <v>0</v>
      </c>
      <c r="EL2078" s="18">
        <f t="array" ref="EL2078">IF(SUMPRODUCT(--(EE2078:EG2078&lt;&gt;""))=0, 0,1)</f>
        <v>0</v>
      </c>
      <c r="EM2078" s="18">
        <f t="shared" si="428"/>
        <v>0</v>
      </c>
      <c r="EN2078" s="18">
        <f t="shared" si="429"/>
        <v>0</v>
      </c>
      <c r="EO2078" s="18" t="str">
        <f t="shared" si="430"/>
        <v>NA</v>
      </c>
      <c r="EP2078" s="18" t="str">
        <f t="shared" si="431"/>
        <v>NA</v>
      </c>
      <c r="EQ2078" s="18" t="str">
        <f t="shared" si="422"/>
        <v>NA</v>
      </c>
      <c r="ER2078" s="18" t="s">
        <v>2083</v>
      </c>
      <c r="ES2078" s="59">
        <v>43958</v>
      </c>
      <c r="ET2078" s="18"/>
      <c r="EU2078" s="18"/>
    </row>
    <row r="2079" spans="1:151" s="1" customFormat="1" ht="15.75" customHeight="1" x14ac:dyDescent="0.2">
      <c r="A2079" s="5" t="s">
        <v>2413</v>
      </c>
      <c r="B2079" s="24" t="s">
        <v>2414</v>
      </c>
      <c r="C2079" s="56">
        <v>1</v>
      </c>
      <c r="D2079" s="18" t="s">
        <v>2809</v>
      </c>
      <c r="E2079" s="18" t="s">
        <v>2970</v>
      </c>
      <c r="F2079" s="18" t="s">
        <v>553</v>
      </c>
      <c r="G2079" s="18" t="s">
        <v>467</v>
      </c>
      <c r="H2079" s="18" t="s">
        <v>624</v>
      </c>
      <c r="I2079" s="18" t="s">
        <v>552</v>
      </c>
      <c r="J2079" s="18" t="s">
        <v>595</v>
      </c>
      <c r="K2079" s="18" t="s">
        <v>257</v>
      </c>
      <c r="L2079" s="18" t="s">
        <v>595</v>
      </c>
      <c r="M2079" s="18" t="s">
        <v>276</v>
      </c>
      <c r="N2079" s="56">
        <v>130</v>
      </c>
      <c r="O2079" s="18" t="s">
        <v>2415</v>
      </c>
      <c r="P2079" s="18" t="s">
        <v>2397</v>
      </c>
      <c r="Q2079" s="18" t="s">
        <v>254</v>
      </c>
      <c r="R2079" s="18" t="s">
        <v>2416</v>
      </c>
      <c r="S2079" s="18" t="s">
        <v>2417</v>
      </c>
      <c r="T2079" s="18" t="s">
        <v>2441</v>
      </c>
      <c r="U2079" s="26" t="s">
        <v>257</v>
      </c>
      <c r="V2079" s="26" t="s">
        <v>257</v>
      </c>
      <c r="W2079" s="26" t="s">
        <v>257</v>
      </c>
      <c r="X2079" s="18" t="s">
        <v>2419</v>
      </c>
      <c r="Y2079" s="18">
        <v>0</v>
      </c>
      <c r="Z2079" s="18" t="s">
        <v>2420</v>
      </c>
      <c r="AA2079" s="18" t="s">
        <v>257</v>
      </c>
      <c r="AB2079" s="57">
        <f t="shared" si="423"/>
        <v>0</v>
      </c>
      <c r="AC2079" s="18" t="s">
        <v>595</v>
      </c>
      <c r="AD2079" s="18" t="s">
        <v>595</v>
      </c>
      <c r="AE2079" s="18" t="s">
        <v>595</v>
      </c>
      <c r="AF2079" s="18" t="s">
        <v>595</v>
      </c>
      <c r="AG2079" s="18" t="s">
        <v>595</v>
      </c>
      <c r="AH2079" s="18" t="s">
        <v>595</v>
      </c>
      <c r="AI2079" s="18">
        <v>1</v>
      </c>
      <c r="AJ2079" s="18" t="s">
        <v>522</v>
      </c>
      <c r="AK2079" s="18">
        <v>1</v>
      </c>
      <c r="AL2079" s="18" t="s">
        <v>2442</v>
      </c>
      <c r="AM2079" s="18" t="s">
        <v>2422</v>
      </c>
      <c r="AN2079" s="18">
        <v>162.16</v>
      </c>
      <c r="AO2079" s="18" t="s">
        <v>2423</v>
      </c>
      <c r="AP2079" s="18" t="s">
        <v>479</v>
      </c>
      <c r="AQ2079" s="18">
        <v>5</v>
      </c>
      <c r="AR2079" s="18" t="s">
        <v>2144</v>
      </c>
      <c r="AS2079" s="18" t="s">
        <v>595</v>
      </c>
      <c r="AT2079" s="18" t="s">
        <v>595</v>
      </c>
      <c r="AU2079" s="18">
        <v>26.98</v>
      </c>
      <c r="AV2079" s="18">
        <v>26.98</v>
      </c>
      <c r="AW2079" s="18" t="s">
        <v>501</v>
      </c>
      <c r="AX2079" s="18" t="s">
        <v>595</v>
      </c>
      <c r="AY2079" s="18" t="s">
        <v>595</v>
      </c>
      <c r="AZ2079" s="18" t="s">
        <v>595</v>
      </c>
      <c r="BA2079" s="18" t="s">
        <v>595</v>
      </c>
      <c r="BB2079" s="18" t="s">
        <v>1384</v>
      </c>
      <c r="BC2079" s="18" t="s">
        <v>2425</v>
      </c>
      <c r="BD2079" s="18">
        <v>6.78</v>
      </c>
      <c r="BE2079" s="18" t="s">
        <v>2426</v>
      </c>
      <c r="BF2079" s="18" t="s">
        <v>479</v>
      </c>
      <c r="BG2079" s="18"/>
      <c r="BH2079" s="18" t="s">
        <v>2144</v>
      </c>
      <c r="BI2079" s="18" t="s">
        <v>595</v>
      </c>
      <c r="BJ2079" s="18" t="s">
        <v>595</v>
      </c>
      <c r="BK2079" s="18">
        <v>2.2999999999999998</v>
      </c>
      <c r="BL2079" s="18">
        <v>2.2999999999999998</v>
      </c>
      <c r="BM2079" s="18" t="s">
        <v>501</v>
      </c>
      <c r="BN2079" s="18" t="s">
        <v>595</v>
      </c>
      <c r="BO2079" s="18" t="s">
        <v>595</v>
      </c>
      <c r="BP2079" s="18" t="s">
        <v>595</v>
      </c>
      <c r="BQ2079" s="18" t="s">
        <v>595</v>
      </c>
      <c r="BR2079" s="18" t="s">
        <v>1384</v>
      </c>
      <c r="BS2079" s="18" t="s">
        <v>2427</v>
      </c>
      <c r="BT2079" s="18">
        <v>299.39</v>
      </c>
      <c r="BU2079" s="18" t="s">
        <v>2434</v>
      </c>
      <c r="BV2079" s="18" t="s">
        <v>479</v>
      </c>
      <c r="BW2079" s="18">
        <v>5</v>
      </c>
      <c r="BX2079" s="18" t="s">
        <v>2144</v>
      </c>
      <c r="BY2079" s="18" t="s">
        <v>595</v>
      </c>
      <c r="BZ2079" s="18" t="s">
        <v>595</v>
      </c>
      <c r="CA2079" s="18">
        <v>125.55</v>
      </c>
      <c r="CB2079" s="18">
        <v>125.55</v>
      </c>
      <c r="CC2079" s="18" t="s">
        <v>501</v>
      </c>
      <c r="CD2079" s="18" t="s">
        <v>595</v>
      </c>
      <c r="CE2079" s="18" t="s">
        <v>595</v>
      </c>
      <c r="CF2079" s="18" t="s">
        <v>595</v>
      </c>
      <c r="CG2079" s="18" t="s">
        <v>595</v>
      </c>
      <c r="CH2079" s="18" t="s">
        <v>1384</v>
      </c>
      <c r="CI2079" s="18" t="s">
        <v>2432</v>
      </c>
      <c r="CJ2079" s="18">
        <v>11.68</v>
      </c>
      <c r="CK2079" s="18" t="s">
        <v>2430</v>
      </c>
      <c r="CL2079" s="18" t="s">
        <v>479</v>
      </c>
      <c r="CM2079" s="18">
        <v>5</v>
      </c>
      <c r="CN2079" s="18" t="s">
        <v>2144</v>
      </c>
      <c r="CO2079" s="18" t="s">
        <v>595</v>
      </c>
      <c r="CP2079" s="18" t="s">
        <v>595</v>
      </c>
      <c r="CQ2079" s="18">
        <v>2.77</v>
      </c>
      <c r="CR2079" s="18">
        <v>2.77</v>
      </c>
      <c r="CS2079" s="18" t="s">
        <v>501</v>
      </c>
      <c r="CT2079" s="18" t="s">
        <v>595</v>
      </c>
      <c r="CU2079" s="18" t="s">
        <v>595</v>
      </c>
      <c r="CV2079" s="18" t="s">
        <v>595</v>
      </c>
      <c r="CW2079" s="18" t="s">
        <v>595</v>
      </c>
      <c r="CX2079" s="18" t="s">
        <v>1384</v>
      </c>
      <c r="CY2079" s="18"/>
      <c r="CZ2079" s="18"/>
      <c r="DA2079" s="18"/>
      <c r="DB2079" s="18"/>
      <c r="DC2079" s="18"/>
      <c r="DD2079" s="18"/>
      <c r="DE2079" s="18"/>
      <c r="DF2079" s="18"/>
      <c r="DG2079" s="18"/>
      <c r="DH2079" s="18"/>
      <c r="DI2079" s="18"/>
      <c r="DJ2079" s="18"/>
      <c r="DK2079" s="18"/>
      <c r="DL2079" s="18"/>
      <c r="DM2079" s="18"/>
      <c r="DN2079" s="18"/>
      <c r="DO2079" s="56">
        <v>0</v>
      </c>
      <c r="DP2079" s="56">
        <v>0</v>
      </c>
      <c r="DQ2079" s="56">
        <v>0</v>
      </c>
      <c r="DR2079" s="56">
        <v>0</v>
      </c>
      <c r="DS2079" s="56"/>
      <c r="DT2079" s="56"/>
      <c r="DU2079" s="56"/>
      <c r="DV2079" s="56"/>
      <c r="DW2079" s="56"/>
      <c r="DX2079" s="56"/>
      <c r="DY2079" s="56"/>
      <c r="DZ2079" s="56"/>
      <c r="EA2079" s="56"/>
      <c r="EB2079" s="56"/>
      <c r="EC2079" s="56"/>
      <c r="ED2079" s="56"/>
      <c r="EE2079" s="56"/>
      <c r="EF2079" s="56"/>
      <c r="EG2079" s="56"/>
      <c r="EH2079" s="18"/>
      <c r="EI2079" s="18">
        <f t="array" ref="EI2079">IF(SUMPRODUCT(--(DO2079:DS2079&lt;&gt;""))=0, 0,1)</f>
        <v>1</v>
      </c>
      <c r="EJ2079" s="18">
        <f t="array" ref="EJ2079">IF(SUMPRODUCT(--(DT2079:EG2079&lt;&gt;""))=0, 0,1)</f>
        <v>0</v>
      </c>
      <c r="EK2079" s="18" cm="1">
        <f t="array" ref="EK2079">IF(SUMPRODUCT(--(EC2079:EG2079&lt;&gt;""))=0, 0,1)</f>
        <v>0</v>
      </c>
      <c r="EL2079" s="18">
        <f t="array" ref="EL2079">IF(SUMPRODUCT(--(EE2079:EG2079&lt;&gt;""))=0, 0,1)</f>
        <v>0</v>
      </c>
      <c r="EM2079" s="18">
        <f t="shared" si="428"/>
        <v>0</v>
      </c>
      <c r="EN2079" s="18">
        <f t="shared" si="429"/>
        <v>0</v>
      </c>
      <c r="EO2079" s="18" t="str">
        <f t="shared" si="430"/>
        <v>NA</v>
      </c>
      <c r="EP2079" s="18" t="str">
        <f t="shared" si="431"/>
        <v>NA</v>
      </c>
      <c r="EQ2079" s="18" t="str">
        <f t="shared" si="422"/>
        <v>NA</v>
      </c>
      <c r="ER2079" s="18" t="s">
        <v>2083</v>
      </c>
      <c r="ES2079" s="59">
        <v>43958</v>
      </c>
      <c r="ET2079" s="18"/>
      <c r="EU2079" s="18"/>
    </row>
    <row r="2080" spans="1:151" s="1" customFormat="1" ht="15.75" customHeight="1" x14ac:dyDescent="0.2">
      <c r="A2080" s="5" t="s">
        <v>2413</v>
      </c>
      <c r="B2080" s="24" t="s">
        <v>2414</v>
      </c>
      <c r="C2080" s="56">
        <v>1</v>
      </c>
      <c r="D2080" s="18" t="s">
        <v>2810</v>
      </c>
      <c r="E2080" s="18" t="s">
        <v>2970</v>
      </c>
      <c r="F2080" s="18" t="s">
        <v>553</v>
      </c>
      <c r="G2080" s="18" t="s">
        <v>467</v>
      </c>
      <c r="H2080" s="18" t="s">
        <v>624</v>
      </c>
      <c r="I2080" s="18" t="s">
        <v>552</v>
      </c>
      <c r="J2080" s="18" t="s">
        <v>595</v>
      </c>
      <c r="K2080" s="18" t="s">
        <v>257</v>
      </c>
      <c r="L2080" s="18" t="s">
        <v>595</v>
      </c>
      <c r="M2080" s="18" t="s">
        <v>276</v>
      </c>
      <c r="N2080" s="56">
        <v>130</v>
      </c>
      <c r="O2080" s="18" t="s">
        <v>2415</v>
      </c>
      <c r="P2080" s="18" t="s">
        <v>2397</v>
      </c>
      <c r="Q2080" s="18" t="s">
        <v>254</v>
      </c>
      <c r="R2080" s="18" t="s">
        <v>2416</v>
      </c>
      <c r="S2080" s="18" t="s">
        <v>2417</v>
      </c>
      <c r="T2080" s="18" t="s">
        <v>2441</v>
      </c>
      <c r="U2080" s="26" t="s">
        <v>257</v>
      </c>
      <c r="V2080" s="26" t="s">
        <v>257</v>
      </c>
      <c r="W2080" s="26" t="s">
        <v>257</v>
      </c>
      <c r="X2080" s="18" t="s">
        <v>2419</v>
      </c>
      <c r="Y2080" s="18">
        <v>0</v>
      </c>
      <c r="Z2080" s="18" t="s">
        <v>2420</v>
      </c>
      <c r="AA2080" s="18" t="s">
        <v>257</v>
      </c>
      <c r="AB2080" s="57">
        <f t="shared" si="423"/>
        <v>0</v>
      </c>
      <c r="AC2080" s="18" t="s">
        <v>595</v>
      </c>
      <c r="AD2080" s="18" t="s">
        <v>595</v>
      </c>
      <c r="AE2080" s="18" t="s">
        <v>595</v>
      </c>
      <c r="AF2080" s="18" t="s">
        <v>595</v>
      </c>
      <c r="AG2080" s="18" t="s">
        <v>595</v>
      </c>
      <c r="AH2080" s="18" t="s">
        <v>595</v>
      </c>
      <c r="AI2080" s="18">
        <v>1</v>
      </c>
      <c r="AJ2080" s="18" t="s">
        <v>522</v>
      </c>
      <c r="AK2080" s="18">
        <v>1</v>
      </c>
      <c r="AL2080" s="18" t="s">
        <v>2442</v>
      </c>
      <c r="AM2080" s="18" t="s">
        <v>2422</v>
      </c>
      <c r="AN2080" s="18">
        <v>160.03</v>
      </c>
      <c r="AO2080" s="18" t="s">
        <v>2423</v>
      </c>
      <c r="AP2080" s="18" t="s">
        <v>479</v>
      </c>
      <c r="AQ2080" s="18">
        <v>5</v>
      </c>
      <c r="AR2080" s="18" t="s">
        <v>2144</v>
      </c>
      <c r="AS2080" s="18" t="s">
        <v>595</v>
      </c>
      <c r="AT2080" s="18" t="s">
        <v>595</v>
      </c>
      <c r="AU2080" s="18">
        <v>34.950000000000003</v>
      </c>
      <c r="AV2080" s="18">
        <v>34.950000000000003</v>
      </c>
      <c r="AW2080" s="18" t="s">
        <v>501</v>
      </c>
      <c r="AX2080" s="18" t="s">
        <v>595</v>
      </c>
      <c r="AY2080" s="18" t="s">
        <v>595</v>
      </c>
      <c r="AZ2080" s="18" t="s">
        <v>595</v>
      </c>
      <c r="BA2080" s="18" t="s">
        <v>595</v>
      </c>
      <c r="BB2080" s="18" t="s">
        <v>1384</v>
      </c>
      <c r="BC2080" s="18" t="s">
        <v>2425</v>
      </c>
      <c r="BD2080" s="18">
        <v>4.42</v>
      </c>
      <c r="BE2080" s="18" t="s">
        <v>2426</v>
      </c>
      <c r="BF2080" s="18" t="s">
        <v>479</v>
      </c>
      <c r="BG2080" s="18"/>
      <c r="BH2080" s="18" t="s">
        <v>2144</v>
      </c>
      <c r="BI2080" s="18" t="s">
        <v>595</v>
      </c>
      <c r="BJ2080" s="18" t="s">
        <v>595</v>
      </c>
      <c r="BK2080" s="18">
        <v>1.58</v>
      </c>
      <c r="BL2080" s="18">
        <v>1.58</v>
      </c>
      <c r="BM2080" s="18" t="s">
        <v>501</v>
      </c>
      <c r="BN2080" s="18" t="s">
        <v>595</v>
      </c>
      <c r="BO2080" s="18" t="s">
        <v>595</v>
      </c>
      <c r="BP2080" s="18" t="s">
        <v>595</v>
      </c>
      <c r="BQ2080" s="18" t="s">
        <v>595</v>
      </c>
      <c r="BR2080" s="18" t="s">
        <v>1384</v>
      </c>
      <c r="BS2080" s="18" t="s">
        <v>2427</v>
      </c>
      <c r="BT2080" s="18">
        <v>376.82</v>
      </c>
      <c r="BU2080" s="18" t="s">
        <v>2434</v>
      </c>
      <c r="BV2080" s="18" t="s">
        <v>479</v>
      </c>
      <c r="BW2080" s="18">
        <v>5</v>
      </c>
      <c r="BX2080" s="18" t="s">
        <v>2144</v>
      </c>
      <c r="BY2080" s="18" t="s">
        <v>595</v>
      </c>
      <c r="BZ2080" s="18" t="s">
        <v>595</v>
      </c>
      <c r="CA2080" s="18">
        <v>132.66</v>
      </c>
      <c r="CB2080" s="18">
        <v>132.66</v>
      </c>
      <c r="CC2080" s="18" t="s">
        <v>501</v>
      </c>
      <c r="CD2080" s="18" t="s">
        <v>595</v>
      </c>
      <c r="CE2080" s="18" t="s">
        <v>595</v>
      </c>
      <c r="CF2080" s="18" t="s">
        <v>595</v>
      </c>
      <c r="CG2080" s="18" t="s">
        <v>595</v>
      </c>
      <c r="CH2080" s="18" t="s">
        <v>1384</v>
      </c>
      <c r="CI2080" s="18" t="s">
        <v>2432</v>
      </c>
      <c r="CJ2080" s="18">
        <v>9.89</v>
      </c>
      <c r="CK2080" s="18" t="s">
        <v>2430</v>
      </c>
      <c r="CL2080" s="18" t="s">
        <v>479</v>
      </c>
      <c r="CM2080" s="18">
        <v>5</v>
      </c>
      <c r="CN2080" s="18" t="s">
        <v>2144</v>
      </c>
      <c r="CO2080" s="18" t="s">
        <v>595</v>
      </c>
      <c r="CP2080" s="18" t="s">
        <v>595</v>
      </c>
      <c r="CQ2080" s="18">
        <v>2.39</v>
      </c>
      <c r="CR2080" s="18">
        <v>2.39</v>
      </c>
      <c r="CS2080" s="18" t="s">
        <v>501</v>
      </c>
      <c r="CT2080" s="18" t="s">
        <v>595</v>
      </c>
      <c r="CU2080" s="18" t="s">
        <v>595</v>
      </c>
      <c r="CV2080" s="18" t="s">
        <v>595</v>
      </c>
      <c r="CW2080" s="18" t="s">
        <v>595</v>
      </c>
      <c r="CX2080" s="18" t="s">
        <v>1384</v>
      </c>
      <c r="CY2080" s="18"/>
      <c r="CZ2080" s="18"/>
      <c r="DA2080" s="18"/>
      <c r="DB2080" s="18"/>
      <c r="DC2080" s="18"/>
      <c r="DD2080" s="18"/>
      <c r="DE2080" s="18"/>
      <c r="DF2080" s="18"/>
      <c r="DG2080" s="18"/>
      <c r="DH2080" s="18"/>
      <c r="DI2080" s="18"/>
      <c r="DJ2080" s="18"/>
      <c r="DK2080" s="18"/>
      <c r="DL2080" s="18"/>
      <c r="DM2080" s="18"/>
      <c r="DN2080" s="18"/>
      <c r="DO2080" s="56">
        <v>0</v>
      </c>
      <c r="DP2080" s="56">
        <v>0</v>
      </c>
      <c r="DQ2080" s="56">
        <v>0</v>
      </c>
      <c r="DR2080" s="56">
        <v>0</v>
      </c>
      <c r="DS2080" s="56"/>
      <c r="DT2080" s="56"/>
      <c r="DU2080" s="56"/>
      <c r="DV2080" s="56"/>
      <c r="DW2080" s="56"/>
      <c r="DX2080" s="56"/>
      <c r="DY2080" s="56"/>
      <c r="DZ2080" s="56"/>
      <c r="EA2080" s="56"/>
      <c r="EB2080" s="56"/>
      <c r="EC2080" s="56"/>
      <c r="ED2080" s="56"/>
      <c r="EE2080" s="56"/>
      <c r="EF2080" s="56"/>
      <c r="EG2080" s="56"/>
      <c r="EH2080" s="18"/>
      <c r="EI2080" s="18">
        <f t="array" ref="EI2080">IF(SUMPRODUCT(--(DO2080:DS2080&lt;&gt;""))=0, 0,1)</f>
        <v>1</v>
      </c>
      <c r="EJ2080" s="18">
        <f t="array" ref="EJ2080">IF(SUMPRODUCT(--(DT2080:EG2080&lt;&gt;""))=0, 0,1)</f>
        <v>0</v>
      </c>
      <c r="EK2080" s="18" cm="1">
        <f t="array" ref="EK2080">IF(SUMPRODUCT(--(EC2080:EG2080&lt;&gt;""))=0, 0,1)</f>
        <v>0</v>
      </c>
      <c r="EL2080" s="18">
        <f t="array" ref="EL2080">IF(SUMPRODUCT(--(EE2080:EG2080&lt;&gt;""))=0, 0,1)</f>
        <v>0</v>
      </c>
      <c r="EM2080" s="18">
        <f t="shared" si="428"/>
        <v>0</v>
      </c>
      <c r="EN2080" s="18">
        <f t="shared" si="429"/>
        <v>0</v>
      </c>
      <c r="EO2080" s="18" t="str">
        <f t="shared" si="430"/>
        <v>NA</v>
      </c>
      <c r="EP2080" s="18" t="str">
        <f t="shared" si="431"/>
        <v>NA</v>
      </c>
      <c r="EQ2080" s="18" t="str">
        <f t="shared" si="422"/>
        <v>NA</v>
      </c>
      <c r="ER2080" s="18" t="s">
        <v>2083</v>
      </c>
      <c r="ES2080" s="59">
        <v>43958</v>
      </c>
      <c r="ET2080" s="18"/>
      <c r="EU2080" s="18"/>
    </row>
    <row r="2081" spans="1:151" s="1" customFormat="1" ht="15.75" customHeight="1" x14ac:dyDescent="0.2">
      <c r="A2081" s="5" t="s">
        <v>2413</v>
      </c>
      <c r="B2081" s="24" t="s">
        <v>2414</v>
      </c>
      <c r="C2081" s="56">
        <v>1</v>
      </c>
      <c r="D2081" s="18" t="s">
        <v>2811</v>
      </c>
      <c r="E2081" s="18" t="s">
        <v>2970</v>
      </c>
      <c r="F2081" s="18" t="s">
        <v>553</v>
      </c>
      <c r="G2081" s="18" t="s">
        <v>467</v>
      </c>
      <c r="H2081" s="18" t="s">
        <v>624</v>
      </c>
      <c r="I2081" s="18" t="s">
        <v>552</v>
      </c>
      <c r="J2081" s="18" t="s">
        <v>595</v>
      </c>
      <c r="K2081" s="18" t="s">
        <v>257</v>
      </c>
      <c r="L2081" s="18" t="s">
        <v>595</v>
      </c>
      <c r="M2081" s="18" t="s">
        <v>276</v>
      </c>
      <c r="N2081" s="56">
        <v>130</v>
      </c>
      <c r="O2081" s="18" t="s">
        <v>2415</v>
      </c>
      <c r="P2081" s="18" t="s">
        <v>2397</v>
      </c>
      <c r="Q2081" s="18" t="s">
        <v>254</v>
      </c>
      <c r="R2081" s="18" t="s">
        <v>2416</v>
      </c>
      <c r="S2081" s="18" t="s">
        <v>2417</v>
      </c>
      <c r="T2081" s="18" t="s">
        <v>2441</v>
      </c>
      <c r="U2081" s="26" t="s">
        <v>257</v>
      </c>
      <c r="V2081" s="26" t="s">
        <v>257</v>
      </c>
      <c r="W2081" s="26" t="s">
        <v>257</v>
      </c>
      <c r="X2081" s="18" t="s">
        <v>2439</v>
      </c>
      <c r="Y2081" s="18">
        <v>50</v>
      </c>
      <c r="Z2081" s="18" t="s">
        <v>2420</v>
      </c>
      <c r="AA2081" s="18" t="s">
        <v>257</v>
      </c>
      <c r="AB2081" s="57">
        <f t="shared" si="423"/>
        <v>50</v>
      </c>
      <c r="AC2081" s="18" t="s">
        <v>595</v>
      </c>
      <c r="AD2081" s="18" t="s">
        <v>595</v>
      </c>
      <c r="AE2081" s="18" t="s">
        <v>595</v>
      </c>
      <c r="AF2081" s="18" t="s">
        <v>595</v>
      </c>
      <c r="AG2081" s="18" t="s">
        <v>595</v>
      </c>
      <c r="AH2081" s="18" t="s">
        <v>595</v>
      </c>
      <c r="AI2081" s="18">
        <v>1</v>
      </c>
      <c r="AJ2081" s="18" t="s">
        <v>522</v>
      </c>
      <c r="AK2081" s="18">
        <v>1</v>
      </c>
      <c r="AL2081" s="18" t="s">
        <v>2443</v>
      </c>
      <c r="AM2081" s="18" t="s">
        <v>2422</v>
      </c>
      <c r="AN2081" s="18">
        <v>135.30000000000001</v>
      </c>
      <c r="AO2081" s="18" t="s">
        <v>2423</v>
      </c>
      <c r="AP2081" s="18" t="s">
        <v>479</v>
      </c>
      <c r="AQ2081" s="18">
        <v>5</v>
      </c>
      <c r="AR2081" s="18" t="s">
        <v>2144</v>
      </c>
      <c r="AS2081" s="18" t="s">
        <v>595</v>
      </c>
      <c r="AT2081" s="18" t="s">
        <v>595</v>
      </c>
      <c r="AU2081" s="18">
        <v>44.52</v>
      </c>
      <c r="AV2081" s="18">
        <v>44.52</v>
      </c>
      <c r="AW2081" s="18" t="s">
        <v>501</v>
      </c>
      <c r="AX2081" s="18" t="s">
        <v>595</v>
      </c>
      <c r="AY2081" s="18" t="s">
        <v>595</v>
      </c>
      <c r="AZ2081" s="18" t="s">
        <v>595</v>
      </c>
      <c r="BA2081" s="18" t="s">
        <v>595</v>
      </c>
      <c r="BB2081" s="18" t="s">
        <v>1384</v>
      </c>
      <c r="BC2081" s="18" t="s">
        <v>2425</v>
      </c>
      <c r="BD2081" s="18">
        <v>26.03</v>
      </c>
      <c r="BE2081" s="18" t="s">
        <v>2426</v>
      </c>
      <c r="BF2081" s="18" t="s">
        <v>479</v>
      </c>
      <c r="BG2081" s="18"/>
      <c r="BH2081" s="18" t="s">
        <v>2144</v>
      </c>
      <c r="BI2081" s="18" t="s">
        <v>595</v>
      </c>
      <c r="BJ2081" s="18" t="s">
        <v>595</v>
      </c>
      <c r="BK2081" s="18">
        <v>10.55</v>
      </c>
      <c r="BL2081" s="18">
        <v>10.55</v>
      </c>
      <c r="BM2081" s="18" t="s">
        <v>501</v>
      </c>
      <c r="BN2081" s="18" t="s">
        <v>595</v>
      </c>
      <c r="BO2081" s="18" t="s">
        <v>595</v>
      </c>
      <c r="BP2081" s="18" t="s">
        <v>595</v>
      </c>
      <c r="BQ2081" s="18" t="s">
        <v>595</v>
      </c>
      <c r="BR2081" s="18" t="s">
        <v>1384</v>
      </c>
      <c r="BS2081" s="18" t="s">
        <v>2427</v>
      </c>
      <c r="BT2081" s="18">
        <v>113.8</v>
      </c>
      <c r="BU2081" s="18" t="s">
        <v>2434</v>
      </c>
      <c r="BV2081" s="18" t="s">
        <v>479</v>
      </c>
      <c r="BW2081" s="18">
        <v>5</v>
      </c>
      <c r="BX2081" s="18" t="s">
        <v>2144</v>
      </c>
      <c r="BY2081" s="18" t="s">
        <v>595</v>
      </c>
      <c r="BZ2081" s="18" t="s">
        <v>595</v>
      </c>
      <c r="CA2081" s="18">
        <v>16.8</v>
      </c>
      <c r="CB2081" s="18">
        <v>16.8</v>
      </c>
      <c r="CC2081" s="18" t="s">
        <v>501</v>
      </c>
      <c r="CD2081" s="18" t="s">
        <v>595</v>
      </c>
      <c r="CE2081" s="18" t="s">
        <v>595</v>
      </c>
      <c r="CF2081" s="18" t="s">
        <v>595</v>
      </c>
      <c r="CG2081" s="18" t="s">
        <v>595</v>
      </c>
      <c r="CH2081" s="18" t="s">
        <v>1384</v>
      </c>
      <c r="CI2081" s="18" t="s">
        <v>2432</v>
      </c>
      <c r="CJ2081" s="18">
        <v>21.38</v>
      </c>
      <c r="CK2081" s="18" t="s">
        <v>2430</v>
      </c>
      <c r="CL2081" s="18" t="s">
        <v>479</v>
      </c>
      <c r="CM2081" s="18">
        <v>5</v>
      </c>
      <c r="CN2081" s="18" t="s">
        <v>2144</v>
      </c>
      <c r="CO2081" s="18" t="s">
        <v>595</v>
      </c>
      <c r="CP2081" s="18" t="s">
        <v>595</v>
      </c>
      <c r="CQ2081" s="18">
        <v>3.03</v>
      </c>
      <c r="CR2081" s="18">
        <v>3.03</v>
      </c>
      <c r="CS2081" s="18" t="s">
        <v>501</v>
      </c>
      <c r="CT2081" s="18" t="s">
        <v>595</v>
      </c>
      <c r="CU2081" s="18" t="s">
        <v>595</v>
      </c>
      <c r="CV2081" s="18" t="s">
        <v>595</v>
      </c>
      <c r="CW2081" s="18" t="s">
        <v>595</v>
      </c>
      <c r="CX2081" s="18" t="s">
        <v>1384</v>
      </c>
      <c r="CY2081" s="18"/>
      <c r="CZ2081" s="18"/>
      <c r="DA2081" s="18"/>
      <c r="DB2081" s="18"/>
      <c r="DC2081" s="18"/>
      <c r="DD2081" s="18"/>
      <c r="DE2081" s="18"/>
      <c r="DF2081" s="18"/>
      <c r="DG2081" s="18"/>
      <c r="DH2081" s="18"/>
      <c r="DI2081" s="18"/>
      <c r="DJ2081" s="18"/>
      <c r="DK2081" s="18"/>
      <c r="DL2081" s="18"/>
      <c r="DM2081" s="18"/>
      <c r="DN2081" s="18"/>
      <c r="DO2081" s="56">
        <v>0</v>
      </c>
      <c r="DP2081" s="56">
        <v>0</v>
      </c>
      <c r="DQ2081" s="56">
        <v>0</v>
      </c>
      <c r="DR2081" s="56">
        <v>0</v>
      </c>
      <c r="DS2081" s="56"/>
      <c r="DT2081" s="56"/>
      <c r="DU2081" s="56"/>
      <c r="DV2081" s="56"/>
      <c r="DW2081" s="56"/>
      <c r="DX2081" s="56"/>
      <c r="DY2081" s="56"/>
      <c r="DZ2081" s="56"/>
      <c r="EA2081" s="56"/>
      <c r="EB2081" s="56"/>
      <c r="EC2081" s="56"/>
      <c r="ED2081" s="56"/>
      <c r="EE2081" s="56"/>
      <c r="EF2081" s="56"/>
      <c r="EG2081" s="56"/>
      <c r="EH2081" s="18"/>
      <c r="EI2081" s="18">
        <f t="array" ref="EI2081">IF(SUMPRODUCT(--(DO2081:DS2081&lt;&gt;""))=0, 0,1)</f>
        <v>1</v>
      </c>
      <c r="EJ2081" s="18">
        <f t="array" ref="EJ2081">IF(SUMPRODUCT(--(DT2081:EG2081&lt;&gt;""))=0, 0,1)</f>
        <v>0</v>
      </c>
      <c r="EK2081" s="18" cm="1">
        <f t="array" ref="EK2081">IF(SUMPRODUCT(--(EC2081:EG2081&lt;&gt;""))=0, 0,1)</f>
        <v>0</v>
      </c>
      <c r="EL2081" s="18">
        <f t="array" ref="EL2081">IF(SUMPRODUCT(--(EE2081:EG2081&lt;&gt;""))=0, 0,1)</f>
        <v>0</v>
      </c>
      <c r="EM2081" s="18">
        <f t="shared" si="428"/>
        <v>0</v>
      </c>
      <c r="EN2081" s="18">
        <f t="shared" si="429"/>
        <v>0</v>
      </c>
      <c r="EO2081" s="18" t="str">
        <f t="shared" si="430"/>
        <v>NA</v>
      </c>
      <c r="EP2081" s="18" t="str">
        <f t="shared" si="431"/>
        <v>NA</v>
      </c>
      <c r="EQ2081" s="18" t="str">
        <f t="shared" si="422"/>
        <v>NA</v>
      </c>
      <c r="ER2081" s="18" t="s">
        <v>2083</v>
      </c>
      <c r="ES2081" s="59">
        <v>43958</v>
      </c>
      <c r="ET2081" s="18"/>
      <c r="EU2081" s="18"/>
    </row>
    <row r="2082" spans="1:151" s="1" customFormat="1" ht="15.75" customHeight="1" x14ac:dyDescent="0.2">
      <c r="A2082" s="5" t="s">
        <v>2413</v>
      </c>
      <c r="B2082" s="24" t="s">
        <v>2414</v>
      </c>
      <c r="C2082" s="56">
        <v>1</v>
      </c>
      <c r="D2082" s="18" t="s">
        <v>2812</v>
      </c>
      <c r="E2082" s="18" t="s">
        <v>2970</v>
      </c>
      <c r="F2082" s="18" t="s">
        <v>553</v>
      </c>
      <c r="G2082" s="18" t="s">
        <v>467</v>
      </c>
      <c r="H2082" s="18" t="s">
        <v>624</v>
      </c>
      <c r="I2082" s="18" t="s">
        <v>552</v>
      </c>
      <c r="J2082" s="18" t="s">
        <v>595</v>
      </c>
      <c r="K2082" s="18" t="s">
        <v>257</v>
      </c>
      <c r="L2082" s="18" t="s">
        <v>595</v>
      </c>
      <c r="M2082" s="18" t="s">
        <v>276</v>
      </c>
      <c r="N2082" s="56">
        <v>130</v>
      </c>
      <c r="O2082" s="18" t="s">
        <v>2415</v>
      </c>
      <c r="P2082" s="18" t="s">
        <v>2397</v>
      </c>
      <c r="Q2082" s="18" t="s">
        <v>254</v>
      </c>
      <c r="R2082" s="18" t="s">
        <v>2416</v>
      </c>
      <c r="S2082" s="18" t="s">
        <v>2417</v>
      </c>
      <c r="T2082" s="18" t="s">
        <v>2441</v>
      </c>
      <c r="U2082" s="26" t="s">
        <v>257</v>
      </c>
      <c r="V2082" s="26" t="s">
        <v>257</v>
      </c>
      <c r="W2082" s="26" t="s">
        <v>257</v>
      </c>
      <c r="X2082" s="18" t="s">
        <v>2439</v>
      </c>
      <c r="Y2082" s="18">
        <v>50</v>
      </c>
      <c r="Z2082" s="18" t="s">
        <v>2420</v>
      </c>
      <c r="AA2082" s="18" t="s">
        <v>257</v>
      </c>
      <c r="AB2082" s="57">
        <f t="shared" si="423"/>
        <v>50</v>
      </c>
      <c r="AC2082" s="18" t="s">
        <v>595</v>
      </c>
      <c r="AD2082" s="18" t="s">
        <v>595</v>
      </c>
      <c r="AE2082" s="18" t="s">
        <v>595</v>
      </c>
      <c r="AF2082" s="18" t="s">
        <v>595</v>
      </c>
      <c r="AG2082" s="18" t="s">
        <v>595</v>
      </c>
      <c r="AH2082" s="18" t="s">
        <v>595</v>
      </c>
      <c r="AI2082" s="18">
        <v>1</v>
      </c>
      <c r="AJ2082" s="18" t="s">
        <v>522</v>
      </c>
      <c r="AK2082" s="18">
        <v>1</v>
      </c>
      <c r="AL2082" s="18" t="s">
        <v>2443</v>
      </c>
      <c r="AM2082" s="18" t="s">
        <v>2422</v>
      </c>
      <c r="AN2082" s="18">
        <v>116.17</v>
      </c>
      <c r="AO2082" s="18" t="s">
        <v>2423</v>
      </c>
      <c r="AP2082" s="18" t="s">
        <v>479</v>
      </c>
      <c r="AQ2082" s="18">
        <v>5</v>
      </c>
      <c r="AR2082" s="18" t="s">
        <v>2144</v>
      </c>
      <c r="AS2082" s="18" t="s">
        <v>595</v>
      </c>
      <c r="AT2082" s="18" t="s">
        <v>595</v>
      </c>
      <c r="AU2082" s="18">
        <v>48.99</v>
      </c>
      <c r="AV2082" s="18">
        <v>48.99</v>
      </c>
      <c r="AW2082" s="18" t="s">
        <v>501</v>
      </c>
      <c r="AX2082" s="18" t="s">
        <v>595</v>
      </c>
      <c r="AY2082" s="18" t="s">
        <v>595</v>
      </c>
      <c r="AZ2082" s="18" t="s">
        <v>595</v>
      </c>
      <c r="BA2082" s="18" t="s">
        <v>595</v>
      </c>
      <c r="BB2082" s="18" t="s">
        <v>1384</v>
      </c>
      <c r="BC2082" s="18" t="s">
        <v>2425</v>
      </c>
      <c r="BD2082" s="18">
        <v>9.06</v>
      </c>
      <c r="BE2082" s="18" t="s">
        <v>2426</v>
      </c>
      <c r="BF2082" s="18" t="s">
        <v>479</v>
      </c>
      <c r="BG2082" s="18"/>
      <c r="BH2082" s="18" t="s">
        <v>2144</v>
      </c>
      <c r="BI2082" s="18" t="s">
        <v>595</v>
      </c>
      <c r="BJ2082" s="18" t="s">
        <v>595</v>
      </c>
      <c r="BK2082" s="18">
        <v>4.07</v>
      </c>
      <c r="BL2082" s="18">
        <v>4.07</v>
      </c>
      <c r="BM2082" s="18" t="s">
        <v>501</v>
      </c>
      <c r="BN2082" s="18" t="s">
        <v>595</v>
      </c>
      <c r="BO2082" s="18" t="s">
        <v>595</v>
      </c>
      <c r="BP2082" s="18" t="s">
        <v>595</v>
      </c>
      <c r="BQ2082" s="18" t="s">
        <v>595</v>
      </c>
      <c r="BR2082" s="18" t="s">
        <v>1384</v>
      </c>
      <c r="BS2082" s="18" t="s">
        <v>2427</v>
      </c>
      <c r="BT2082" s="18">
        <v>197.68</v>
      </c>
      <c r="BU2082" s="18" t="s">
        <v>2434</v>
      </c>
      <c r="BV2082" s="18" t="s">
        <v>479</v>
      </c>
      <c r="BW2082" s="18">
        <v>5</v>
      </c>
      <c r="BX2082" s="18" t="s">
        <v>2144</v>
      </c>
      <c r="BY2082" s="18" t="s">
        <v>595</v>
      </c>
      <c r="BZ2082" s="18" t="s">
        <v>595</v>
      </c>
      <c r="CA2082" s="18">
        <v>41.16</v>
      </c>
      <c r="CB2082" s="18">
        <v>41.16</v>
      </c>
      <c r="CC2082" s="18" t="s">
        <v>501</v>
      </c>
      <c r="CD2082" s="18" t="s">
        <v>595</v>
      </c>
      <c r="CE2082" s="18" t="s">
        <v>595</v>
      </c>
      <c r="CF2082" s="18" t="s">
        <v>595</v>
      </c>
      <c r="CG2082" s="18" t="s">
        <v>595</v>
      </c>
      <c r="CH2082" s="18" t="s">
        <v>1384</v>
      </c>
      <c r="CI2082" s="18" t="s">
        <v>2432</v>
      </c>
      <c r="CJ2082" s="18">
        <v>15.49</v>
      </c>
      <c r="CK2082" s="18" t="s">
        <v>2430</v>
      </c>
      <c r="CL2082" s="18" t="s">
        <v>479</v>
      </c>
      <c r="CM2082" s="18">
        <v>5</v>
      </c>
      <c r="CN2082" s="18" t="s">
        <v>2144</v>
      </c>
      <c r="CO2082" s="18" t="s">
        <v>595</v>
      </c>
      <c r="CP2082" s="18" t="s">
        <v>595</v>
      </c>
      <c r="CQ2082" s="18">
        <v>4.08</v>
      </c>
      <c r="CR2082" s="18">
        <v>4.08</v>
      </c>
      <c r="CS2082" s="18" t="s">
        <v>501</v>
      </c>
      <c r="CT2082" s="18" t="s">
        <v>595</v>
      </c>
      <c r="CU2082" s="18" t="s">
        <v>595</v>
      </c>
      <c r="CV2082" s="18" t="s">
        <v>595</v>
      </c>
      <c r="CW2082" s="18" t="s">
        <v>595</v>
      </c>
      <c r="CX2082" s="18" t="s">
        <v>1384</v>
      </c>
      <c r="CY2082" s="18"/>
      <c r="CZ2082" s="18"/>
      <c r="DA2082" s="18"/>
      <c r="DB2082" s="18"/>
      <c r="DC2082" s="18"/>
      <c r="DD2082" s="18"/>
      <c r="DE2082" s="18"/>
      <c r="DF2082" s="18"/>
      <c r="DG2082" s="18"/>
      <c r="DH2082" s="18"/>
      <c r="DI2082" s="18"/>
      <c r="DJ2082" s="18"/>
      <c r="DK2082" s="18"/>
      <c r="DL2082" s="18"/>
      <c r="DM2082" s="18"/>
      <c r="DN2082" s="18"/>
      <c r="DO2082" s="56">
        <v>1</v>
      </c>
      <c r="DP2082" s="56">
        <v>0</v>
      </c>
      <c r="DQ2082" s="56">
        <v>0</v>
      </c>
      <c r="DR2082" s="56">
        <v>0</v>
      </c>
      <c r="DS2082" s="56"/>
      <c r="DT2082" s="56"/>
      <c r="DU2082" s="56"/>
      <c r="DV2082" s="56"/>
      <c r="DW2082" s="56"/>
      <c r="DX2082" s="56"/>
      <c r="DY2082" s="56"/>
      <c r="DZ2082" s="56"/>
      <c r="EA2082" s="56"/>
      <c r="EB2082" s="56"/>
      <c r="EC2082" s="56"/>
      <c r="ED2082" s="56"/>
      <c r="EE2082" s="56"/>
      <c r="EF2082" s="56"/>
      <c r="EG2082" s="56"/>
      <c r="EH2082" s="18" t="s">
        <v>2444</v>
      </c>
      <c r="EI2082" s="18">
        <f t="array" ref="EI2082">IF(SUMPRODUCT(--(DO2082:DS2082&lt;&gt;""))=0, 0,1)</f>
        <v>1</v>
      </c>
      <c r="EJ2082" s="18">
        <f t="array" ref="EJ2082">IF(SUMPRODUCT(--(DT2082:EG2082&lt;&gt;""))=0, 0,1)</f>
        <v>0</v>
      </c>
      <c r="EK2082" s="18" cm="1">
        <f t="array" ref="EK2082">IF(SUMPRODUCT(--(EC2082:EG2082&lt;&gt;""))=0, 0,1)</f>
        <v>0</v>
      </c>
      <c r="EL2082" s="18">
        <f t="array" ref="EL2082">IF(SUMPRODUCT(--(EE2082:EG2082&lt;&gt;""))=0, 0,1)</f>
        <v>0</v>
      </c>
      <c r="EM2082" s="18">
        <f t="shared" si="428"/>
        <v>1</v>
      </c>
      <c r="EN2082" s="18">
        <f t="shared" si="429"/>
        <v>1</v>
      </c>
      <c r="EO2082" s="18" t="str">
        <f t="shared" si="430"/>
        <v>NA</v>
      </c>
      <c r="EP2082" s="18" t="str">
        <f t="shared" si="431"/>
        <v>NA</v>
      </c>
      <c r="EQ2082" s="18">
        <f t="shared" si="422"/>
        <v>1</v>
      </c>
      <c r="ER2082" s="18" t="s">
        <v>2083</v>
      </c>
      <c r="ES2082" s="59">
        <v>43958</v>
      </c>
      <c r="ET2082" s="18"/>
      <c r="EU2082" s="18"/>
    </row>
    <row r="2083" spans="1:151" s="1" customFormat="1" ht="15.75" customHeight="1" x14ac:dyDescent="0.2">
      <c r="A2083" s="5" t="s">
        <v>2413</v>
      </c>
      <c r="B2083" s="24" t="s">
        <v>2414</v>
      </c>
      <c r="C2083" s="56">
        <v>1</v>
      </c>
      <c r="D2083" s="18" t="s">
        <v>2813</v>
      </c>
      <c r="E2083" s="18" t="s">
        <v>2970</v>
      </c>
      <c r="F2083" s="18" t="s">
        <v>553</v>
      </c>
      <c r="G2083" s="18" t="s">
        <v>467</v>
      </c>
      <c r="H2083" s="18" t="s">
        <v>624</v>
      </c>
      <c r="I2083" s="18" t="s">
        <v>552</v>
      </c>
      <c r="J2083" s="18" t="s">
        <v>595</v>
      </c>
      <c r="K2083" s="18" t="s">
        <v>257</v>
      </c>
      <c r="L2083" s="18" t="s">
        <v>595</v>
      </c>
      <c r="M2083" s="18" t="s">
        <v>276</v>
      </c>
      <c r="N2083" s="56">
        <v>130</v>
      </c>
      <c r="O2083" s="18" t="s">
        <v>2415</v>
      </c>
      <c r="P2083" s="18" t="s">
        <v>2397</v>
      </c>
      <c r="Q2083" s="18" t="s">
        <v>254</v>
      </c>
      <c r="R2083" s="18" t="s">
        <v>2416</v>
      </c>
      <c r="S2083" s="18" t="s">
        <v>2417</v>
      </c>
      <c r="T2083" s="18" t="s">
        <v>2441</v>
      </c>
      <c r="U2083" s="26" t="s">
        <v>257</v>
      </c>
      <c r="V2083" s="26" t="s">
        <v>257</v>
      </c>
      <c r="W2083" s="26" t="s">
        <v>257</v>
      </c>
      <c r="X2083" s="18" t="s">
        <v>2439</v>
      </c>
      <c r="Y2083" s="18">
        <v>50</v>
      </c>
      <c r="Z2083" s="18" t="s">
        <v>2420</v>
      </c>
      <c r="AA2083" s="18" t="s">
        <v>257</v>
      </c>
      <c r="AB2083" s="57">
        <f t="shared" si="423"/>
        <v>50</v>
      </c>
      <c r="AC2083" s="18" t="s">
        <v>595</v>
      </c>
      <c r="AD2083" s="18" t="s">
        <v>595</v>
      </c>
      <c r="AE2083" s="18" t="s">
        <v>595</v>
      </c>
      <c r="AF2083" s="18" t="s">
        <v>595</v>
      </c>
      <c r="AG2083" s="18" t="s">
        <v>595</v>
      </c>
      <c r="AH2083" s="18" t="s">
        <v>595</v>
      </c>
      <c r="AI2083" s="18">
        <v>1</v>
      </c>
      <c r="AJ2083" s="18" t="s">
        <v>522</v>
      </c>
      <c r="AK2083" s="18">
        <v>1</v>
      </c>
      <c r="AL2083" s="18" t="s">
        <v>2443</v>
      </c>
      <c r="AM2083" s="18" t="s">
        <v>2422</v>
      </c>
      <c r="AN2083" s="18">
        <v>133.93</v>
      </c>
      <c r="AO2083" s="18" t="s">
        <v>2423</v>
      </c>
      <c r="AP2083" s="18" t="s">
        <v>479</v>
      </c>
      <c r="AQ2083" s="18">
        <v>5</v>
      </c>
      <c r="AR2083" s="18" t="s">
        <v>2144</v>
      </c>
      <c r="AS2083" s="18" t="s">
        <v>595</v>
      </c>
      <c r="AT2083" s="18" t="s">
        <v>595</v>
      </c>
      <c r="AU2083" s="18">
        <v>85.58</v>
      </c>
      <c r="AV2083" s="18">
        <v>85.58</v>
      </c>
      <c r="AW2083" s="18" t="s">
        <v>501</v>
      </c>
      <c r="AX2083" s="18" t="s">
        <v>595</v>
      </c>
      <c r="AY2083" s="18" t="s">
        <v>595</v>
      </c>
      <c r="AZ2083" s="18" t="s">
        <v>595</v>
      </c>
      <c r="BA2083" s="18" t="s">
        <v>595</v>
      </c>
      <c r="BB2083" s="18" t="s">
        <v>1384</v>
      </c>
      <c r="BC2083" s="18" t="s">
        <v>2425</v>
      </c>
      <c r="BD2083" s="18">
        <v>4.99</v>
      </c>
      <c r="BE2083" s="18" t="s">
        <v>2426</v>
      </c>
      <c r="BF2083" s="18" t="s">
        <v>479</v>
      </c>
      <c r="BG2083" s="18"/>
      <c r="BH2083" s="18" t="s">
        <v>2144</v>
      </c>
      <c r="BI2083" s="18" t="s">
        <v>595</v>
      </c>
      <c r="BJ2083" s="18" t="s">
        <v>595</v>
      </c>
      <c r="BK2083" s="18">
        <v>3.11</v>
      </c>
      <c r="BL2083" s="18">
        <v>3.11</v>
      </c>
      <c r="BM2083" s="18" t="s">
        <v>501</v>
      </c>
      <c r="BN2083" s="18" t="s">
        <v>595</v>
      </c>
      <c r="BO2083" s="18" t="s">
        <v>595</v>
      </c>
      <c r="BP2083" s="18" t="s">
        <v>595</v>
      </c>
      <c r="BQ2083" s="18" t="s">
        <v>595</v>
      </c>
      <c r="BR2083" s="18" t="s">
        <v>1384</v>
      </c>
      <c r="BS2083" s="18" t="s">
        <v>2427</v>
      </c>
      <c r="BT2083" s="18">
        <v>304.14999999999998</v>
      </c>
      <c r="BU2083" s="18" t="s">
        <v>2434</v>
      </c>
      <c r="BV2083" s="18" t="s">
        <v>479</v>
      </c>
      <c r="BW2083" s="18">
        <v>5</v>
      </c>
      <c r="BX2083" s="18" t="s">
        <v>2144</v>
      </c>
      <c r="BY2083" s="18" t="s">
        <v>595</v>
      </c>
      <c r="BZ2083" s="18" t="s">
        <v>595</v>
      </c>
      <c r="CA2083" s="18">
        <v>43.43</v>
      </c>
      <c r="CB2083" s="18">
        <v>43.43</v>
      </c>
      <c r="CC2083" s="18" t="s">
        <v>501</v>
      </c>
      <c r="CD2083" s="18" t="s">
        <v>595</v>
      </c>
      <c r="CE2083" s="18" t="s">
        <v>595</v>
      </c>
      <c r="CF2083" s="18" t="s">
        <v>595</v>
      </c>
      <c r="CG2083" s="18" t="s">
        <v>595</v>
      </c>
      <c r="CH2083" s="18" t="s">
        <v>1384</v>
      </c>
      <c r="CI2083" s="18" t="s">
        <v>2432</v>
      </c>
      <c r="CJ2083" s="18">
        <v>11.3</v>
      </c>
      <c r="CK2083" s="18" t="s">
        <v>2430</v>
      </c>
      <c r="CL2083" s="18" t="s">
        <v>479</v>
      </c>
      <c r="CM2083" s="18">
        <v>5</v>
      </c>
      <c r="CN2083" s="18" t="s">
        <v>2144</v>
      </c>
      <c r="CO2083" s="18" t="s">
        <v>595</v>
      </c>
      <c r="CP2083" s="18" t="s">
        <v>595</v>
      </c>
      <c r="CQ2083" s="18">
        <v>1.82</v>
      </c>
      <c r="CR2083" s="18">
        <v>1.82</v>
      </c>
      <c r="CS2083" s="18" t="s">
        <v>501</v>
      </c>
      <c r="CT2083" s="18" t="s">
        <v>595</v>
      </c>
      <c r="CU2083" s="18" t="s">
        <v>595</v>
      </c>
      <c r="CV2083" s="18" t="s">
        <v>595</v>
      </c>
      <c r="CW2083" s="18" t="s">
        <v>595</v>
      </c>
      <c r="CX2083" s="18" t="s">
        <v>1384</v>
      </c>
      <c r="CY2083" s="18"/>
      <c r="CZ2083" s="18"/>
      <c r="DA2083" s="18"/>
      <c r="DB2083" s="18"/>
      <c r="DC2083" s="18"/>
      <c r="DD2083" s="18"/>
      <c r="DE2083" s="18"/>
      <c r="DF2083" s="18"/>
      <c r="DG2083" s="18"/>
      <c r="DH2083" s="18"/>
      <c r="DI2083" s="18"/>
      <c r="DJ2083" s="18"/>
      <c r="DK2083" s="18"/>
      <c r="DL2083" s="18"/>
      <c r="DM2083" s="18"/>
      <c r="DN2083" s="18"/>
      <c r="DO2083" s="56">
        <v>0</v>
      </c>
      <c r="DP2083" s="56">
        <v>0</v>
      </c>
      <c r="DQ2083" s="56">
        <v>0</v>
      </c>
      <c r="DR2083" s="56">
        <v>0</v>
      </c>
      <c r="DS2083" s="56"/>
      <c r="DT2083" s="56"/>
      <c r="DU2083" s="56"/>
      <c r="DV2083" s="56"/>
      <c r="DW2083" s="56"/>
      <c r="DX2083" s="56"/>
      <c r="DY2083" s="56"/>
      <c r="DZ2083" s="56"/>
      <c r="EA2083" s="56"/>
      <c r="EB2083" s="56"/>
      <c r="EC2083" s="56"/>
      <c r="ED2083" s="56"/>
      <c r="EE2083" s="56"/>
      <c r="EF2083" s="56"/>
      <c r="EG2083" s="56"/>
      <c r="EH2083" s="18"/>
      <c r="EI2083" s="18">
        <f t="array" ref="EI2083">IF(SUMPRODUCT(--(DO2083:DS2083&lt;&gt;""))=0, 0,1)</f>
        <v>1</v>
      </c>
      <c r="EJ2083" s="18">
        <f t="array" ref="EJ2083">IF(SUMPRODUCT(--(DT2083:EG2083&lt;&gt;""))=0, 0,1)</f>
        <v>0</v>
      </c>
      <c r="EK2083" s="18" cm="1">
        <f t="array" ref="EK2083">IF(SUMPRODUCT(--(EC2083:EG2083&lt;&gt;""))=0, 0,1)</f>
        <v>0</v>
      </c>
      <c r="EL2083" s="18">
        <f t="array" ref="EL2083">IF(SUMPRODUCT(--(EE2083:EG2083&lt;&gt;""))=0, 0,1)</f>
        <v>0</v>
      </c>
      <c r="EM2083" s="18">
        <f t="shared" si="428"/>
        <v>0</v>
      </c>
      <c r="EN2083" s="18">
        <f t="shared" si="429"/>
        <v>0</v>
      </c>
      <c r="EO2083" s="18" t="str">
        <f t="shared" si="430"/>
        <v>NA</v>
      </c>
      <c r="EP2083" s="18" t="str">
        <f t="shared" si="431"/>
        <v>NA</v>
      </c>
      <c r="EQ2083" s="18" t="str">
        <f t="shared" si="422"/>
        <v>NA</v>
      </c>
      <c r="ER2083" s="18" t="s">
        <v>2083</v>
      </c>
      <c r="ES2083" s="59">
        <v>43958</v>
      </c>
      <c r="ET2083" s="18"/>
      <c r="EU2083" s="18"/>
    </row>
    <row r="2084" spans="1:151" s="1" customFormat="1" ht="15.75" customHeight="1" x14ac:dyDescent="0.2">
      <c r="A2084" s="5" t="s">
        <v>2413</v>
      </c>
      <c r="B2084" s="24" t="s">
        <v>2414</v>
      </c>
      <c r="C2084" s="56">
        <v>1</v>
      </c>
      <c r="D2084" s="18" t="s">
        <v>2814</v>
      </c>
      <c r="E2084" s="18" t="s">
        <v>2970</v>
      </c>
      <c r="F2084" s="18" t="s">
        <v>553</v>
      </c>
      <c r="G2084" s="18" t="s">
        <v>467</v>
      </c>
      <c r="H2084" s="18" t="s">
        <v>624</v>
      </c>
      <c r="I2084" s="18" t="s">
        <v>552</v>
      </c>
      <c r="J2084" s="18" t="s">
        <v>595</v>
      </c>
      <c r="K2084" s="18" t="s">
        <v>257</v>
      </c>
      <c r="L2084" s="18" t="s">
        <v>595</v>
      </c>
      <c r="M2084" s="18" t="s">
        <v>276</v>
      </c>
      <c r="N2084" s="56">
        <v>130</v>
      </c>
      <c r="O2084" s="18" t="s">
        <v>2415</v>
      </c>
      <c r="P2084" s="18" t="s">
        <v>2397</v>
      </c>
      <c r="Q2084" s="18" t="s">
        <v>254</v>
      </c>
      <c r="R2084" s="18" t="s">
        <v>2416</v>
      </c>
      <c r="S2084" s="18" t="s">
        <v>2417</v>
      </c>
      <c r="T2084" s="18" t="s">
        <v>2441</v>
      </c>
      <c r="U2084" s="26" t="s">
        <v>257</v>
      </c>
      <c r="V2084" s="26" t="s">
        <v>257</v>
      </c>
      <c r="W2084" s="26" t="s">
        <v>257</v>
      </c>
      <c r="X2084" s="18" t="s">
        <v>2439</v>
      </c>
      <c r="Y2084" s="18">
        <v>50</v>
      </c>
      <c r="Z2084" s="18" t="s">
        <v>2420</v>
      </c>
      <c r="AA2084" s="18" t="s">
        <v>257</v>
      </c>
      <c r="AB2084" s="57">
        <f t="shared" si="423"/>
        <v>50</v>
      </c>
      <c r="AC2084" s="18" t="s">
        <v>595</v>
      </c>
      <c r="AD2084" s="18" t="s">
        <v>595</v>
      </c>
      <c r="AE2084" s="18" t="s">
        <v>595</v>
      </c>
      <c r="AF2084" s="18" t="s">
        <v>595</v>
      </c>
      <c r="AG2084" s="18" t="s">
        <v>595</v>
      </c>
      <c r="AH2084" s="18" t="s">
        <v>595</v>
      </c>
      <c r="AI2084" s="18">
        <v>1</v>
      </c>
      <c r="AJ2084" s="18" t="s">
        <v>522</v>
      </c>
      <c r="AK2084" s="18">
        <v>1</v>
      </c>
      <c r="AL2084" s="18" t="s">
        <v>2443</v>
      </c>
      <c r="AM2084" s="18" t="s">
        <v>2422</v>
      </c>
      <c r="AN2084" s="18">
        <v>116.56</v>
      </c>
      <c r="AO2084" s="18" t="s">
        <v>2423</v>
      </c>
      <c r="AP2084" s="18" t="s">
        <v>479</v>
      </c>
      <c r="AQ2084" s="18">
        <v>5</v>
      </c>
      <c r="AR2084" s="18" t="s">
        <v>2144</v>
      </c>
      <c r="AS2084" s="18" t="s">
        <v>595</v>
      </c>
      <c r="AT2084" s="18" t="s">
        <v>595</v>
      </c>
      <c r="AU2084" s="18">
        <v>69.180000000000007</v>
      </c>
      <c r="AV2084" s="18">
        <v>69.180000000000007</v>
      </c>
      <c r="AW2084" s="18" t="s">
        <v>501</v>
      </c>
      <c r="AX2084" s="18" t="s">
        <v>595</v>
      </c>
      <c r="AY2084" s="18" t="s">
        <v>595</v>
      </c>
      <c r="AZ2084" s="18" t="s">
        <v>595</v>
      </c>
      <c r="BA2084" s="18" t="s">
        <v>595</v>
      </c>
      <c r="BB2084" s="18" t="s">
        <v>1384</v>
      </c>
      <c r="BC2084" s="18" t="s">
        <v>2425</v>
      </c>
      <c r="BD2084" s="18">
        <v>3.19</v>
      </c>
      <c r="BE2084" s="18" t="s">
        <v>2426</v>
      </c>
      <c r="BF2084" s="18" t="s">
        <v>479</v>
      </c>
      <c r="BG2084" s="18"/>
      <c r="BH2084" s="18" t="s">
        <v>2144</v>
      </c>
      <c r="BI2084" s="18" t="s">
        <v>595</v>
      </c>
      <c r="BJ2084" s="18" t="s">
        <v>595</v>
      </c>
      <c r="BK2084" s="18">
        <v>2.42</v>
      </c>
      <c r="BL2084" s="18">
        <v>2.42</v>
      </c>
      <c r="BM2084" s="18" t="s">
        <v>501</v>
      </c>
      <c r="BN2084" s="18" t="s">
        <v>595</v>
      </c>
      <c r="BO2084" s="18" t="s">
        <v>595</v>
      </c>
      <c r="BP2084" s="18" t="s">
        <v>595</v>
      </c>
      <c r="BQ2084" s="18" t="s">
        <v>595</v>
      </c>
      <c r="BR2084" s="18" t="s">
        <v>1384</v>
      </c>
      <c r="BS2084" s="18" t="s">
        <v>2427</v>
      </c>
      <c r="BT2084" s="18">
        <v>386.12</v>
      </c>
      <c r="BU2084" s="18" t="s">
        <v>2434</v>
      </c>
      <c r="BV2084" s="18" t="s">
        <v>479</v>
      </c>
      <c r="BW2084" s="18">
        <v>5</v>
      </c>
      <c r="BX2084" s="18" t="s">
        <v>2144</v>
      </c>
      <c r="BY2084" s="18" t="s">
        <v>595</v>
      </c>
      <c r="BZ2084" s="18" t="s">
        <v>595</v>
      </c>
      <c r="CA2084" s="18">
        <v>49.32</v>
      </c>
      <c r="CB2084" s="18">
        <v>49.32</v>
      </c>
      <c r="CC2084" s="18" t="s">
        <v>501</v>
      </c>
      <c r="CD2084" s="18" t="s">
        <v>595</v>
      </c>
      <c r="CE2084" s="18" t="s">
        <v>595</v>
      </c>
      <c r="CF2084" s="18" t="s">
        <v>595</v>
      </c>
      <c r="CG2084" s="18" t="s">
        <v>595</v>
      </c>
      <c r="CH2084" s="18" t="s">
        <v>1384</v>
      </c>
      <c r="CI2084" s="18" t="s">
        <v>2432</v>
      </c>
      <c r="CJ2084" s="18">
        <v>9.91</v>
      </c>
      <c r="CK2084" s="18" t="s">
        <v>2430</v>
      </c>
      <c r="CL2084" s="18" t="s">
        <v>479</v>
      </c>
      <c r="CM2084" s="18">
        <v>5</v>
      </c>
      <c r="CN2084" s="18" t="s">
        <v>2144</v>
      </c>
      <c r="CO2084" s="18" t="s">
        <v>595</v>
      </c>
      <c r="CP2084" s="18" t="s">
        <v>595</v>
      </c>
      <c r="CQ2084" s="18">
        <v>2.0099999999999998</v>
      </c>
      <c r="CR2084" s="18">
        <v>2.0099999999999998</v>
      </c>
      <c r="CS2084" s="18" t="s">
        <v>501</v>
      </c>
      <c r="CT2084" s="18" t="s">
        <v>595</v>
      </c>
      <c r="CU2084" s="18" t="s">
        <v>595</v>
      </c>
      <c r="CV2084" s="18" t="s">
        <v>595</v>
      </c>
      <c r="CW2084" s="18" t="s">
        <v>595</v>
      </c>
      <c r="CX2084" s="18" t="s">
        <v>1384</v>
      </c>
      <c r="CY2084" s="18"/>
      <c r="CZ2084" s="18"/>
      <c r="DA2084" s="18"/>
      <c r="DB2084" s="18"/>
      <c r="DC2084" s="18"/>
      <c r="DD2084" s="18"/>
      <c r="DE2084" s="18"/>
      <c r="DF2084" s="18"/>
      <c r="DG2084" s="18"/>
      <c r="DH2084" s="18"/>
      <c r="DI2084" s="18"/>
      <c r="DJ2084" s="18"/>
      <c r="DK2084" s="18"/>
      <c r="DL2084" s="18"/>
      <c r="DM2084" s="18"/>
      <c r="DN2084" s="18"/>
      <c r="DO2084" s="56">
        <v>0</v>
      </c>
      <c r="DP2084" s="56">
        <v>0</v>
      </c>
      <c r="DQ2084" s="56">
        <v>0</v>
      </c>
      <c r="DR2084" s="56">
        <v>0</v>
      </c>
      <c r="DS2084" s="56"/>
      <c r="DT2084" s="56"/>
      <c r="DU2084" s="56"/>
      <c r="DV2084" s="56"/>
      <c r="DW2084" s="56"/>
      <c r="DX2084" s="56"/>
      <c r="DY2084" s="56"/>
      <c r="DZ2084" s="56"/>
      <c r="EA2084" s="56"/>
      <c r="EB2084" s="56"/>
      <c r="EC2084" s="56"/>
      <c r="ED2084" s="56"/>
      <c r="EE2084" s="56"/>
      <c r="EF2084" s="56"/>
      <c r="EG2084" s="56"/>
      <c r="EH2084" s="18"/>
      <c r="EI2084" s="18">
        <f t="array" ref="EI2084">IF(SUMPRODUCT(--(DO2084:DS2084&lt;&gt;""))=0, 0,1)</f>
        <v>1</v>
      </c>
      <c r="EJ2084" s="18">
        <f t="array" ref="EJ2084">IF(SUMPRODUCT(--(DT2084:EG2084&lt;&gt;""))=0, 0,1)</f>
        <v>0</v>
      </c>
      <c r="EK2084" s="18" cm="1">
        <f t="array" ref="EK2084">IF(SUMPRODUCT(--(EC2084:EG2084&lt;&gt;""))=0, 0,1)</f>
        <v>0</v>
      </c>
      <c r="EL2084" s="18">
        <f t="array" ref="EL2084">IF(SUMPRODUCT(--(EE2084:EG2084&lt;&gt;""))=0, 0,1)</f>
        <v>0</v>
      </c>
      <c r="EM2084" s="18">
        <f t="shared" si="428"/>
        <v>0</v>
      </c>
      <c r="EN2084" s="18">
        <f t="shared" si="429"/>
        <v>0</v>
      </c>
      <c r="EO2084" s="18" t="str">
        <f t="shared" si="430"/>
        <v>NA</v>
      </c>
      <c r="EP2084" s="18" t="str">
        <f t="shared" si="431"/>
        <v>NA</v>
      </c>
      <c r="EQ2084" s="18" t="str">
        <f t="shared" si="422"/>
        <v>NA</v>
      </c>
      <c r="ER2084" s="18" t="s">
        <v>2083</v>
      </c>
      <c r="ES2084" s="59">
        <v>43958</v>
      </c>
      <c r="ET2084" s="18"/>
      <c r="EU2084" s="18"/>
    </row>
    <row r="2085" spans="1:151" s="1" customFormat="1" ht="15.75" customHeight="1" x14ac:dyDescent="0.2">
      <c r="A2085" s="5" t="s">
        <v>2445</v>
      </c>
      <c r="B2085" s="24" t="s">
        <v>2414</v>
      </c>
      <c r="C2085" s="56">
        <v>1.5</v>
      </c>
      <c r="D2085" s="18" t="s">
        <v>2815</v>
      </c>
      <c r="E2085" s="18" t="s">
        <v>2970</v>
      </c>
      <c r="F2085" s="18" t="s">
        <v>553</v>
      </c>
      <c r="G2085" s="18" t="s">
        <v>467</v>
      </c>
      <c r="H2085" s="18" t="s">
        <v>624</v>
      </c>
      <c r="I2085" s="18" t="s">
        <v>552</v>
      </c>
      <c r="J2085" s="18" t="s">
        <v>595</v>
      </c>
      <c r="K2085" s="18" t="s">
        <v>257</v>
      </c>
      <c r="L2085" s="18" t="s">
        <v>595</v>
      </c>
      <c r="M2085" s="18" t="s">
        <v>276</v>
      </c>
      <c r="N2085" s="56">
        <v>130</v>
      </c>
      <c r="O2085" s="18" t="s">
        <v>2415</v>
      </c>
      <c r="P2085" s="18" t="s">
        <v>2397</v>
      </c>
      <c r="Q2085" s="18" t="s">
        <v>254</v>
      </c>
      <c r="R2085" s="18" t="s">
        <v>2416</v>
      </c>
      <c r="S2085" s="18" t="s">
        <v>2417</v>
      </c>
      <c r="T2085" s="18" t="s">
        <v>2418</v>
      </c>
      <c r="U2085" s="26" t="s">
        <v>257</v>
      </c>
      <c r="V2085" s="26" t="s">
        <v>257</v>
      </c>
      <c r="W2085" s="26" t="s">
        <v>257</v>
      </c>
      <c r="X2085" s="18" t="s">
        <v>2419</v>
      </c>
      <c r="Y2085" s="18">
        <v>0</v>
      </c>
      <c r="Z2085" s="18" t="s">
        <v>2420</v>
      </c>
      <c r="AA2085" s="18" t="s">
        <v>257</v>
      </c>
      <c r="AB2085" s="57">
        <f t="shared" si="423"/>
        <v>0</v>
      </c>
      <c r="AC2085" s="18" t="s">
        <v>595</v>
      </c>
      <c r="AD2085" s="18" t="s">
        <v>595</v>
      </c>
      <c r="AE2085" s="18" t="s">
        <v>595</v>
      </c>
      <c r="AF2085" s="18" t="s">
        <v>595</v>
      </c>
      <c r="AG2085" s="18" t="s">
        <v>595</v>
      </c>
      <c r="AH2085" s="18" t="s">
        <v>595</v>
      </c>
      <c r="AI2085" s="18">
        <v>1</v>
      </c>
      <c r="AJ2085" s="18" t="s">
        <v>522</v>
      </c>
      <c r="AK2085" s="18">
        <v>1</v>
      </c>
      <c r="AL2085" s="18" t="s">
        <v>2421</v>
      </c>
      <c r="AM2085" s="18" t="s">
        <v>2422</v>
      </c>
      <c r="AN2085" s="18">
        <v>230.27</v>
      </c>
      <c r="AO2085" s="18" t="s">
        <v>2423</v>
      </c>
      <c r="AP2085" s="18" t="s">
        <v>479</v>
      </c>
      <c r="AQ2085" s="18">
        <v>5</v>
      </c>
      <c r="AR2085" s="18" t="s">
        <v>2144</v>
      </c>
      <c r="AS2085" s="18" t="s">
        <v>595</v>
      </c>
      <c r="AT2085" s="18" t="s">
        <v>595</v>
      </c>
      <c r="AU2085" s="18">
        <v>50.36</v>
      </c>
      <c r="AV2085" s="18">
        <v>50.36</v>
      </c>
      <c r="AW2085" s="18" t="s">
        <v>501</v>
      </c>
      <c r="AX2085" s="18" t="s">
        <v>595</v>
      </c>
      <c r="AY2085" s="18" t="s">
        <v>595</v>
      </c>
      <c r="AZ2085" s="18" t="s">
        <v>595</v>
      </c>
      <c r="BA2085" s="18" t="s">
        <v>595</v>
      </c>
      <c r="BB2085" s="18" t="s">
        <v>1384</v>
      </c>
      <c r="BC2085" s="18" t="s">
        <v>2425</v>
      </c>
      <c r="BD2085" s="18">
        <v>40.659999999999997</v>
      </c>
      <c r="BE2085" s="18" t="s">
        <v>2426</v>
      </c>
      <c r="BF2085" s="18" t="s">
        <v>479</v>
      </c>
      <c r="BG2085" s="18">
        <v>5</v>
      </c>
      <c r="BH2085" s="18" t="s">
        <v>2144</v>
      </c>
      <c r="BI2085" s="18" t="s">
        <v>595</v>
      </c>
      <c r="BJ2085" s="18" t="s">
        <v>595</v>
      </c>
      <c r="BK2085" s="18">
        <v>8.2799999999999994</v>
      </c>
      <c r="BL2085" s="18">
        <v>8.2799999999999994</v>
      </c>
      <c r="BM2085" s="18" t="s">
        <v>501</v>
      </c>
      <c r="BN2085" s="18" t="s">
        <v>595</v>
      </c>
      <c r="BO2085" s="18" t="s">
        <v>595</v>
      </c>
      <c r="BP2085" s="18" t="s">
        <v>595</v>
      </c>
      <c r="BQ2085" s="18" t="s">
        <v>595</v>
      </c>
      <c r="BR2085" s="18" t="s">
        <v>1384</v>
      </c>
      <c r="BS2085" s="18" t="s">
        <v>2427</v>
      </c>
      <c r="BT2085" s="18">
        <v>101.02</v>
      </c>
      <c r="BU2085" s="18" t="s">
        <v>2434</v>
      </c>
      <c r="BV2085" s="18" t="s">
        <v>479</v>
      </c>
      <c r="BW2085" s="18">
        <v>5</v>
      </c>
      <c r="BX2085" s="18" t="s">
        <v>2144</v>
      </c>
      <c r="BY2085" s="18" t="s">
        <v>595</v>
      </c>
      <c r="BZ2085" s="18" t="s">
        <v>595</v>
      </c>
      <c r="CA2085" s="18">
        <v>19.38</v>
      </c>
      <c r="CB2085" s="18">
        <v>19.38</v>
      </c>
      <c r="CC2085" s="18" t="s">
        <v>501</v>
      </c>
      <c r="CD2085" s="18" t="s">
        <v>595</v>
      </c>
      <c r="CE2085" s="18" t="s">
        <v>595</v>
      </c>
      <c r="CF2085" s="18" t="s">
        <v>595</v>
      </c>
      <c r="CG2085" s="18" t="s">
        <v>595</v>
      </c>
      <c r="CH2085" s="18" t="s">
        <v>1384</v>
      </c>
      <c r="CI2085" s="18" t="s">
        <v>2432</v>
      </c>
      <c r="CJ2085" s="18">
        <v>17.77</v>
      </c>
      <c r="CK2085" s="18" t="s">
        <v>2430</v>
      </c>
      <c r="CL2085" s="18" t="s">
        <v>479</v>
      </c>
      <c r="CM2085" s="18">
        <v>5</v>
      </c>
      <c r="CN2085" s="18" t="s">
        <v>2144</v>
      </c>
      <c r="CO2085" s="18" t="s">
        <v>595</v>
      </c>
      <c r="CP2085" s="18" t="s">
        <v>595</v>
      </c>
      <c r="CQ2085" s="18">
        <v>2.21</v>
      </c>
      <c r="CR2085" s="18">
        <v>2.21</v>
      </c>
      <c r="CS2085" s="18" t="s">
        <v>501</v>
      </c>
      <c r="CT2085" s="18" t="s">
        <v>595</v>
      </c>
      <c r="CU2085" s="18" t="s">
        <v>595</v>
      </c>
      <c r="CV2085" s="18" t="s">
        <v>595</v>
      </c>
      <c r="CW2085" s="18" t="s">
        <v>595</v>
      </c>
      <c r="CX2085" s="18" t="s">
        <v>1384</v>
      </c>
      <c r="CY2085" s="18"/>
      <c r="CZ2085" s="18"/>
      <c r="DA2085" s="18"/>
      <c r="DB2085" s="18"/>
      <c r="DC2085" s="18"/>
      <c r="DD2085" s="18"/>
      <c r="DE2085" s="18"/>
      <c r="DF2085" s="18"/>
      <c r="DG2085" s="18"/>
      <c r="DH2085" s="18"/>
      <c r="DI2085" s="18"/>
      <c r="DJ2085" s="18"/>
      <c r="DK2085" s="18"/>
      <c r="DL2085" s="18"/>
      <c r="DM2085" s="18"/>
      <c r="DN2085" s="18"/>
      <c r="DO2085" s="56">
        <v>0</v>
      </c>
      <c r="DP2085" s="56">
        <v>0</v>
      </c>
      <c r="DQ2085" s="56">
        <v>0</v>
      </c>
      <c r="DR2085" s="56">
        <v>0</v>
      </c>
      <c r="DS2085" s="56"/>
      <c r="DT2085" s="56"/>
      <c r="DU2085" s="56"/>
      <c r="DV2085" s="56"/>
      <c r="DW2085" s="56"/>
      <c r="DX2085" s="56"/>
      <c r="DY2085" s="56"/>
      <c r="DZ2085" s="56"/>
      <c r="EA2085" s="56"/>
      <c r="EB2085" s="56"/>
      <c r="EC2085" s="56"/>
      <c r="ED2085" s="56"/>
      <c r="EE2085" s="56"/>
      <c r="EF2085" s="56"/>
      <c r="EG2085" s="56"/>
      <c r="EH2085" s="18"/>
      <c r="EI2085" s="18">
        <f t="array" ref="EI2085">IF(SUMPRODUCT(--(DO2085:DS2085&lt;&gt;""))=0, 0,1)</f>
        <v>1</v>
      </c>
      <c r="EJ2085" s="18">
        <f t="array" ref="EJ2085">IF(SUMPRODUCT(--(DT2085:EG2085&lt;&gt;""))=0, 0,1)</f>
        <v>0</v>
      </c>
      <c r="EK2085" s="18" cm="1">
        <f t="array" ref="EK2085">IF(SUMPRODUCT(--(EC2085:EG2085&lt;&gt;""))=0, 0,1)</f>
        <v>0</v>
      </c>
      <c r="EL2085" s="18">
        <f t="array" ref="EL2085">IF(SUMPRODUCT(--(EE2085:EG2085&lt;&gt;""))=0, 0,1)</f>
        <v>0</v>
      </c>
      <c r="EM2085" s="18">
        <f t="shared" si="428"/>
        <v>0</v>
      </c>
      <c r="EN2085" s="18">
        <f t="shared" si="429"/>
        <v>0</v>
      </c>
      <c r="EO2085" s="18" t="str">
        <f t="shared" si="430"/>
        <v>NA</v>
      </c>
      <c r="EP2085" s="18" t="str">
        <f t="shared" si="431"/>
        <v>NA</v>
      </c>
      <c r="EQ2085" s="18" t="str">
        <f t="shared" si="422"/>
        <v>NA</v>
      </c>
      <c r="ER2085" s="18" t="s">
        <v>2083</v>
      </c>
      <c r="ES2085" s="59">
        <v>43958</v>
      </c>
      <c r="ET2085" s="18"/>
      <c r="EU2085" s="18"/>
    </row>
    <row r="2086" spans="1:151" s="1" customFormat="1" ht="15.75" customHeight="1" x14ac:dyDescent="0.2">
      <c r="A2086" s="5" t="s">
        <v>2445</v>
      </c>
      <c r="B2086" s="24" t="s">
        <v>2414</v>
      </c>
      <c r="C2086" s="56">
        <v>1.5</v>
      </c>
      <c r="D2086" s="18" t="s">
        <v>2816</v>
      </c>
      <c r="E2086" s="18" t="s">
        <v>2970</v>
      </c>
      <c r="F2086" s="18" t="s">
        <v>553</v>
      </c>
      <c r="G2086" s="18" t="s">
        <v>467</v>
      </c>
      <c r="H2086" s="18" t="s">
        <v>624</v>
      </c>
      <c r="I2086" s="18" t="s">
        <v>552</v>
      </c>
      <c r="J2086" s="18" t="s">
        <v>595</v>
      </c>
      <c r="K2086" s="18" t="s">
        <v>257</v>
      </c>
      <c r="L2086" s="18" t="s">
        <v>595</v>
      </c>
      <c r="M2086" s="18" t="s">
        <v>276</v>
      </c>
      <c r="N2086" s="56">
        <v>130</v>
      </c>
      <c r="O2086" s="18" t="s">
        <v>2415</v>
      </c>
      <c r="P2086" s="18" t="s">
        <v>2397</v>
      </c>
      <c r="Q2086" s="18" t="s">
        <v>254</v>
      </c>
      <c r="R2086" s="18" t="s">
        <v>2416</v>
      </c>
      <c r="S2086" s="18" t="s">
        <v>2417</v>
      </c>
      <c r="T2086" s="18" t="s">
        <v>2418</v>
      </c>
      <c r="U2086" s="26" t="s">
        <v>257</v>
      </c>
      <c r="V2086" s="26" t="s">
        <v>257</v>
      </c>
      <c r="W2086" s="26" t="s">
        <v>257</v>
      </c>
      <c r="X2086" s="18" t="s">
        <v>2419</v>
      </c>
      <c r="Y2086" s="18">
        <v>0</v>
      </c>
      <c r="Z2086" s="18" t="s">
        <v>2420</v>
      </c>
      <c r="AA2086" s="18" t="s">
        <v>257</v>
      </c>
      <c r="AB2086" s="57">
        <f t="shared" si="423"/>
        <v>0</v>
      </c>
      <c r="AC2086" s="18" t="s">
        <v>595</v>
      </c>
      <c r="AD2086" s="18" t="s">
        <v>595</v>
      </c>
      <c r="AE2086" s="18" t="s">
        <v>595</v>
      </c>
      <c r="AF2086" s="18" t="s">
        <v>595</v>
      </c>
      <c r="AG2086" s="18" t="s">
        <v>595</v>
      </c>
      <c r="AH2086" s="18" t="s">
        <v>595</v>
      </c>
      <c r="AI2086" s="18">
        <v>1</v>
      </c>
      <c r="AJ2086" s="18" t="s">
        <v>522</v>
      </c>
      <c r="AK2086" s="18">
        <v>1</v>
      </c>
      <c r="AL2086" s="18" t="s">
        <v>2421</v>
      </c>
      <c r="AM2086" s="18" t="s">
        <v>2422</v>
      </c>
      <c r="AN2086" s="18">
        <v>177.44</v>
      </c>
      <c r="AO2086" s="18" t="s">
        <v>2423</v>
      </c>
      <c r="AP2086" s="18" t="s">
        <v>479</v>
      </c>
      <c r="AQ2086" s="18">
        <v>5</v>
      </c>
      <c r="AR2086" s="18" t="s">
        <v>2144</v>
      </c>
      <c r="AS2086" s="18" t="s">
        <v>595</v>
      </c>
      <c r="AT2086" s="18" t="s">
        <v>595</v>
      </c>
      <c r="AU2086" s="18">
        <v>76.87</v>
      </c>
      <c r="AV2086" s="18">
        <v>76.87</v>
      </c>
      <c r="AW2086" s="18" t="s">
        <v>501</v>
      </c>
      <c r="AX2086" s="18" t="s">
        <v>595</v>
      </c>
      <c r="AY2086" s="18" t="s">
        <v>595</v>
      </c>
      <c r="AZ2086" s="18" t="s">
        <v>595</v>
      </c>
      <c r="BA2086" s="18" t="s">
        <v>595</v>
      </c>
      <c r="BB2086" s="18" t="s">
        <v>1384</v>
      </c>
      <c r="BC2086" s="18" t="s">
        <v>2425</v>
      </c>
      <c r="BD2086" s="18">
        <v>11.21</v>
      </c>
      <c r="BE2086" s="18" t="s">
        <v>2426</v>
      </c>
      <c r="BF2086" s="18" t="s">
        <v>479</v>
      </c>
      <c r="BG2086" s="18"/>
      <c r="BH2086" s="18" t="s">
        <v>2144</v>
      </c>
      <c r="BI2086" s="18" t="s">
        <v>595</v>
      </c>
      <c r="BJ2086" s="18" t="s">
        <v>595</v>
      </c>
      <c r="BK2086" s="18">
        <v>3.24</v>
      </c>
      <c r="BL2086" s="18">
        <v>3.24</v>
      </c>
      <c r="BM2086" s="18" t="s">
        <v>501</v>
      </c>
      <c r="BN2086" s="18" t="s">
        <v>595</v>
      </c>
      <c r="BO2086" s="18" t="s">
        <v>595</v>
      </c>
      <c r="BP2086" s="18" t="s">
        <v>595</v>
      </c>
      <c r="BQ2086" s="18" t="s">
        <v>595</v>
      </c>
      <c r="BR2086" s="18" t="s">
        <v>1384</v>
      </c>
      <c r="BS2086" s="18" t="s">
        <v>2427</v>
      </c>
      <c r="BT2086" s="18">
        <v>242.47</v>
      </c>
      <c r="BU2086" s="18" t="s">
        <v>2434</v>
      </c>
      <c r="BV2086" s="18" t="s">
        <v>479</v>
      </c>
      <c r="BW2086" s="18">
        <v>5</v>
      </c>
      <c r="BX2086" s="18" t="s">
        <v>2144</v>
      </c>
      <c r="BY2086" s="18" t="s">
        <v>595</v>
      </c>
      <c r="BZ2086" s="18" t="s">
        <v>595</v>
      </c>
      <c r="CA2086" s="18">
        <v>51.76</v>
      </c>
      <c r="CB2086" s="18">
        <v>51.76</v>
      </c>
      <c r="CC2086" s="18" t="s">
        <v>501</v>
      </c>
      <c r="CD2086" s="18" t="s">
        <v>595</v>
      </c>
      <c r="CE2086" s="18" t="s">
        <v>595</v>
      </c>
      <c r="CF2086" s="18" t="s">
        <v>595</v>
      </c>
      <c r="CG2086" s="18" t="s">
        <v>595</v>
      </c>
      <c r="CH2086" s="18" t="s">
        <v>1384</v>
      </c>
      <c r="CI2086" s="18" t="s">
        <v>2432</v>
      </c>
      <c r="CJ2086" s="18">
        <v>16</v>
      </c>
      <c r="CK2086" s="18" t="s">
        <v>2430</v>
      </c>
      <c r="CL2086" s="18" t="s">
        <v>479</v>
      </c>
      <c r="CM2086" s="18">
        <v>5</v>
      </c>
      <c r="CN2086" s="18" t="s">
        <v>2144</v>
      </c>
      <c r="CO2086" s="18" t="s">
        <v>595</v>
      </c>
      <c r="CP2086" s="18" t="s">
        <v>595</v>
      </c>
      <c r="CQ2086" s="18">
        <v>3.88</v>
      </c>
      <c r="CR2086" s="18">
        <v>3.88</v>
      </c>
      <c r="CS2086" s="18" t="s">
        <v>501</v>
      </c>
      <c r="CT2086" s="18" t="s">
        <v>595</v>
      </c>
      <c r="CU2086" s="18" t="s">
        <v>595</v>
      </c>
      <c r="CV2086" s="18" t="s">
        <v>595</v>
      </c>
      <c r="CW2086" s="18" t="s">
        <v>595</v>
      </c>
      <c r="CX2086" s="18" t="s">
        <v>1384</v>
      </c>
      <c r="CY2086" s="18"/>
      <c r="CZ2086" s="18"/>
      <c r="DA2086" s="18"/>
      <c r="DB2086" s="18"/>
      <c r="DC2086" s="18"/>
      <c r="DD2086" s="18"/>
      <c r="DE2086" s="18"/>
      <c r="DF2086" s="18"/>
      <c r="DG2086" s="18"/>
      <c r="DH2086" s="18"/>
      <c r="DI2086" s="18"/>
      <c r="DJ2086" s="18"/>
      <c r="DK2086" s="18"/>
      <c r="DL2086" s="18"/>
      <c r="DM2086" s="18"/>
      <c r="DN2086" s="18"/>
      <c r="DO2086" s="56">
        <v>0</v>
      </c>
      <c r="DP2086" s="56">
        <v>0</v>
      </c>
      <c r="DQ2086" s="56">
        <v>0</v>
      </c>
      <c r="DR2086" s="56">
        <v>0</v>
      </c>
      <c r="DS2086" s="56"/>
      <c r="DT2086" s="56"/>
      <c r="DU2086" s="56"/>
      <c r="DV2086" s="56"/>
      <c r="DW2086" s="56"/>
      <c r="DX2086" s="56"/>
      <c r="DY2086" s="56"/>
      <c r="DZ2086" s="56"/>
      <c r="EA2086" s="56"/>
      <c r="EB2086" s="56"/>
      <c r="EC2086" s="56"/>
      <c r="ED2086" s="56"/>
      <c r="EE2086" s="56"/>
      <c r="EF2086" s="56"/>
      <c r="EG2086" s="56"/>
      <c r="EH2086" s="18"/>
      <c r="EI2086" s="18">
        <f t="array" ref="EI2086">IF(SUMPRODUCT(--(DO2086:DS2086&lt;&gt;""))=0, 0,1)</f>
        <v>1</v>
      </c>
      <c r="EJ2086" s="18">
        <f t="array" ref="EJ2086">IF(SUMPRODUCT(--(DT2086:EG2086&lt;&gt;""))=0, 0,1)</f>
        <v>0</v>
      </c>
      <c r="EK2086" s="18" cm="1">
        <f t="array" ref="EK2086">IF(SUMPRODUCT(--(EC2086:EG2086&lt;&gt;""))=0, 0,1)</f>
        <v>0</v>
      </c>
      <c r="EL2086" s="18">
        <f t="array" ref="EL2086">IF(SUMPRODUCT(--(EE2086:EG2086&lt;&gt;""))=0, 0,1)</f>
        <v>0</v>
      </c>
      <c r="EM2086" s="18">
        <f t="shared" si="428"/>
        <v>0</v>
      </c>
      <c r="EN2086" s="18">
        <f t="shared" si="429"/>
        <v>0</v>
      </c>
      <c r="EO2086" s="18" t="str">
        <f t="shared" si="430"/>
        <v>NA</v>
      </c>
      <c r="EP2086" s="18" t="str">
        <f t="shared" si="431"/>
        <v>NA</v>
      </c>
      <c r="EQ2086" s="18" t="str">
        <f t="shared" si="422"/>
        <v>NA</v>
      </c>
      <c r="ER2086" s="18" t="s">
        <v>2083</v>
      </c>
      <c r="ES2086" s="59">
        <v>43958</v>
      </c>
      <c r="ET2086" s="18"/>
      <c r="EU2086" s="18"/>
    </row>
    <row r="2087" spans="1:151" s="1" customFormat="1" ht="15.75" customHeight="1" x14ac:dyDescent="0.2">
      <c r="A2087" s="5" t="s">
        <v>2445</v>
      </c>
      <c r="B2087" s="24" t="s">
        <v>2414</v>
      </c>
      <c r="C2087" s="56">
        <v>1.5</v>
      </c>
      <c r="D2087" s="18" t="s">
        <v>2817</v>
      </c>
      <c r="E2087" s="18" t="s">
        <v>2970</v>
      </c>
      <c r="F2087" s="18" t="s">
        <v>553</v>
      </c>
      <c r="G2087" s="18" t="s">
        <v>467</v>
      </c>
      <c r="H2087" s="18" t="s">
        <v>624</v>
      </c>
      <c r="I2087" s="18" t="s">
        <v>552</v>
      </c>
      <c r="J2087" s="18" t="s">
        <v>595</v>
      </c>
      <c r="K2087" s="18" t="s">
        <v>257</v>
      </c>
      <c r="L2087" s="18" t="s">
        <v>595</v>
      </c>
      <c r="M2087" s="18" t="s">
        <v>276</v>
      </c>
      <c r="N2087" s="56">
        <v>130</v>
      </c>
      <c r="O2087" s="18" t="s">
        <v>2415</v>
      </c>
      <c r="P2087" s="18" t="s">
        <v>2397</v>
      </c>
      <c r="Q2087" s="18" t="s">
        <v>254</v>
      </c>
      <c r="R2087" s="18" t="s">
        <v>2416</v>
      </c>
      <c r="S2087" s="18" t="s">
        <v>2417</v>
      </c>
      <c r="T2087" s="18" t="s">
        <v>2418</v>
      </c>
      <c r="U2087" s="26" t="s">
        <v>257</v>
      </c>
      <c r="V2087" s="26" t="s">
        <v>257</v>
      </c>
      <c r="W2087" s="26" t="s">
        <v>257</v>
      </c>
      <c r="X2087" s="18" t="s">
        <v>2419</v>
      </c>
      <c r="Y2087" s="18">
        <v>0</v>
      </c>
      <c r="Z2087" s="18" t="s">
        <v>2420</v>
      </c>
      <c r="AA2087" s="18" t="s">
        <v>257</v>
      </c>
      <c r="AB2087" s="57">
        <f t="shared" si="423"/>
        <v>0</v>
      </c>
      <c r="AC2087" s="18" t="s">
        <v>595</v>
      </c>
      <c r="AD2087" s="18" t="s">
        <v>595</v>
      </c>
      <c r="AE2087" s="18" t="s">
        <v>595</v>
      </c>
      <c r="AF2087" s="18" t="s">
        <v>595</v>
      </c>
      <c r="AG2087" s="18" t="s">
        <v>595</v>
      </c>
      <c r="AH2087" s="18" t="s">
        <v>595</v>
      </c>
      <c r="AI2087" s="18">
        <v>1</v>
      </c>
      <c r="AJ2087" s="18" t="s">
        <v>522</v>
      </c>
      <c r="AK2087" s="18">
        <v>1</v>
      </c>
      <c r="AL2087" s="18" t="s">
        <v>2421</v>
      </c>
      <c r="AM2087" s="18" t="s">
        <v>2422</v>
      </c>
      <c r="AN2087" s="18">
        <v>154.53</v>
      </c>
      <c r="AO2087" s="18" t="s">
        <v>2423</v>
      </c>
      <c r="AP2087" s="18" t="s">
        <v>479</v>
      </c>
      <c r="AQ2087" s="18">
        <v>5</v>
      </c>
      <c r="AR2087" s="18" t="s">
        <v>2144</v>
      </c>
      <c r="AS2087" s="18" t="s">
        <v>595</v>
      </c>
      <c r="AT2087" s="18" t="s">
        <v>595</v>
      </c>
      <c r="AU2087" s="18">
        <v>11.97</v>
      </c>
      <c r="AV2087" s="18">
        <v>11.97</v>
      </c>
      <c r="AW2087" s="18" t="s">
        <v>501</v>
      </c>
      <c r="AX2087" s="18" t="s">
        <v>595</v>
      </c>
      <c r="AY2087" s="18" t="s">
        <v>595</v>
      </c>
      <c r="AZ2087" s="18" t="s">
        <v>595</v>
      </c>
      <c r="BA2087" s="18" t="s">
        <v>595</v>
      </c>
      <c r="BB2087" s="18" t="s">
        <v>1384</v>
      </c>
      <c r="BC2087" s="18" t="s">
        <v>2425</v>
      </c>
      <c r="BD2087" s="18">
        <v>5.51</v>
      </c>
      <c r="BE2087" s="18" t="s">
        <v>2426</v>
      </c>
      <c r="BF2087" s="18" t="s">
        <v>479</v>
      </c>
      <c r="BG2087" s="18"/>
      <c r="BH2087" s="18" t="s">
        <v>2144</v>
      </c>
      <c r="BI2087" s="18" t="s">
        <v>595</v>
      </c>
      <c r="BJ2087" s="18" t="s">
        <v>595</v>
      </c>
      <c r="BK2087" s="18">
        <v>0.6</v>
      </c>
      <c r="BL2087" s="18">
        <v>0.6</v>
      </c>
      <c r="BM2087" s="18" t="s">
        <v>501</v>
      </c>
      <c r="BN2087" s="18" t="s">
        <v>595</v>
      </c>
      <c r="BO2087" s="18" t="s">
        <v>595</v>
      </c>
      <c r="BP2087" s="18" t="s">
        <v>595</v>
      </c>
      <c r="BQ2087" s="18" t="s">
        <v>595</v>
      </c>
      <c r="BR2087" s="18" t="s">
        <v>1384</v>
      </c>
      <c r="BS2087" s="18" t="s">
        <v>2427</v>
      </c>
      <c r="BT2087" s="18">
        <v>326.85000000000002</v>
      </c>
      <c r="BU2087" s="18" t="s">
        <v>2434</v>
      </c>
      <c r="BV2087" s="18" t="s">
        <v>479</v>
      </c>
      <c r="BW2087" s="18">
        <v>5</v>
      </c>
      <c r="BX2087" s="18" t="s">
        <v>2144</v>
      </c>
      <c r="BY2087" s="18" t="s">
        <v>595</v>
      </c>
      <c r="BZ2087" s="18" t="s">
        <v>595</v>
      </c>
      <c r="CA2087" s="18">
        <v>70.09</v>
      </c>
      <c r="CB2087" s="18">
        <v>70.09</v>
      </c>
      <c r="CC2087" s="18" t="s">
        <v>501</v>
      </c>
      <c r="CD2087" s="18" t="s">
        <v>595</v>
      </c>
      <c r="CE2087" s="18" t="s">
        <v>595</v>
      </c>
      <c r="CF2087" s="18" t="s">
        <v>595</v>
      </c>
      <c r="CG2087" s="18" t="s">
        <v>595</v>
      </c>
      <c r="CH2087" s="18" t="s">
        <v>1384</v>
      </c>
      <c r="CI2087" s="18" t="s">
        <v>2432</v>
      </c>
      <c r="CJ2087" s="18">
        <v>11.6</v>
      </c>
      <c r="CK2087" s="18" t="s">
        <v>2430</v>
      </c>
      <c r="CL2087" s="18" t="s">
        <v>479</v>
      </c>
      <c r="CM2087" s="18">
        <v>5</v>
      </c>
      <c r="CN2087" s="18" t="s">
        <v>2144</v>
      </c>
      <c r="CO2087" s="18" t="s">
        <v>595</v>
      </c>
      <c r="CP2087" s="18" t="s">
        <v>595</v>
      </c>
      <c r="CQ2087" s="18">
        <v>2.39</v>
      </c>
      <c r="CR2087" s="18">
        <v>2.39</v>
      </c>
      <c r="CS2087" s="18" t="s">
        <v>501</v>
      </c>
      <c r="CT2087" s="18" t="s">
        <v>595</v>
      </c>
      <c r="CU2087" s="18" t="s">
        <v>595</v>
      </c>
      <c r="CV2087" s="18" t="s">
        <v>595</v>
      </c>
      <c r="CW2087" s="18" t="s">
        <v>595</v>
      </c>
      <c r="CX2087" s="18" t="s">
        <v>1384</v>
      </c>
      <c r="CY2087" s="18"/>
      <c r="CZ2087" s="18"/>
      <c r="DA2087" s="18"/>
      <c r="DB2087" s="18"/>
      <c r="DC2087" s="18"/>
      <c r="DD2087" s="18"/>
      <c r="DE2087" s="18"/>
      <c r="DF2087" s="18"/>
      <c r="DG2087" s="18"/>
      <c r="DH2087" s="18"/>
      <c r="DI2087" s="18"/>
      <c r="DJ2087" s="18"/>
      <c r="DK2087" s="18"/>
      <c r="DL2087" s="18"/>
      <c r="DM2087" s="18"/>
      <c r="DN2087" s="18"/>
      <c r="DO2087" s="56">
        <v>0</v>
      </c>
      <c r="DP2087" s="56">
        <v>0</v>
      </c>
      <c r="DQ2087" s="56">
        <v>0</v>
      </c>
      <c r="DR2087" s="56">
        <v>0</v>
      </c>
      <c r="DS2087" s="56"/>
      <c r="DT2087" s="56"/>
      <c r="DU2087" s="56"/>
      <c r="DV2087" s="56"/>
      <c r="DW2087" s="56"/>
      <c r="DX2087" s="56"/>
      <c r="DY2087" s="56"/>
      <c r="DZ2087" s="56"/>
      <c r="EA2087" s="56"/>
      <c r="EB2087" s="56"/>
      <c r="EC2087" s="56"/>
      <c r="ED2087" s="56"/>
      <c r="EE2087" s="56"/>
      <c r="EF2087" s="56"/>
      <c r="EG2087" s="56"/>
      <c r="EH2087" s="18"/>
      <c r="EI2087" s="18">
        <f t="array" ref="EI2087">IF(SUMPRODUCT(--(DO2087:DS2087&lt;&gt;""))=0, 0,1)</f>
        <v>1</v>
      </c>
      <c r="EJ2087" s="18">
        <f t="array" ref="EJ2087">IF(SUMPRODUCT(--(DT2087:EG2087&lt;&gt;""))=0, 0,1)</f>
        <v>0</v>
      </c>
      <c r="EK2087" s="18" cm="1">
        <f t="array" ref="EK2087">IF(SUMPRODUCT(--(EC2087:EG2087&lt;&gt;""))=0, 0,1)</f>
        <v>0</v>
      </c>
      <c r="EL2087" s="18">
        <f t="array" ref="EL2087">IF(SUMPRODUCT(--(EE2087:EG2087&lt;&gt;""))=0, 0,1)</f>
        <v>0</v>
      </c>
      <c r="EM2087" s="18">
        <f t="shared" si="428"/>
        <v>0</v>
      </c>
      <c r="EN2087" s="18">
        <f t="shared" si="429"/>
        <v>0</v>
      </c>
      <c r="EO2087" s="18" t="str">
        <f t="shared" si="430"/>
        <v>NA</v>
      </c>
      <c r="EP2087" s="18" t="str">
        <f t="shared" si="431"/>
        <v>NA</v>
      </c>
      <c r="EQ2087" s="18" t="str">
        <f t="shared" si="422"/>
        <v>NA</v>
      </c>
      <c r="ER2087" s="18" t="s">
        <v>2083</v>
      </c>
      <c r="ES2087" s="59">
        <v>43958</v>
      </c>
      <c r="ET2087" s="18"/>
      <c r="EU2087" s="18"/>
    </row>
    <row r="2088" spans="1:151" s="1" customFormat="1" ht="15.75" customHeight="1" x14ac:dyDescent="0.2">
      <c r="A2088" s="5" t="s">
        <v>2445</v>
      </c>
      <c r="B2088" s="24" t="s">
        <v>2414</v>
      </c>
      <c r="C2088" s="56">
        <v>1.5</v>
      </c>
      <c r="D2088" s="18" t="s">
        <v>2818</v>
      </c>
      <c r="E2088" s="18" t="s">
        <v>2970</v>
      </c>
      <c r="F2088" s="18" t="s">
        <v>553</v>
      </c>
      <c r="G2088" s="18" t="s">
        <v>467</v>
      </c>
      <c r="H2088" s="18" t="s">
        <v>624</v>
      </c>
      <c r="I2088" s="18" t="s">
        <v>552</v>
      </c>
      <c r="J2088" s="18" t="s">
        <v>595</v>
      </c>
      <c r="K2088" s="18" t="s">
        <v>257</v>
      </c>
      <c r="L2088" s="18" t="s">
        <v>595</v>
      </c>
      <c r="M2088" s="18" t="s">
        <v>276</v>
      </c>
      <c r="N2088" s="56">
        <v>130</v>
      </c>
      <c r="O2088" s="18" t="s">
        <v>2415</v>
      </c>
      <c r="P2088" s="18" t="s">
        <v>2397</v>
      </c>
      <c r="Q2088" s="18" t="s">
        <v>254</v>
      </c>
      <c r="R2088" s="18" t="s">
        <v>2416</v>
      </c>
      <c r="S2088" s="18" t="s">
        <v>2417</v>
      </c>
      <c r="T2088" s="18" t="s">
        <v>2418</v>
      </c>
      <c r="U2088" s="26" t="s">
        <v>257</v>
      </c>
      <c r="V2088" s="26" t="s">
        <v>257</v>
      </c>
      <c r="W2088" s="26" t="s">
        <v>257</v>
      </c>
      <c r="X2088" s="18" t="s">
        <v>2419</v>
      </c>
      <c r="Y2088" s="18">
        <v>0</v>
      </c>
      <c r="Z2088" s="18" t="s">
        <v>2420</v>
      </c>
      <c r="AA2088" s="18" t="s">
        <v>257</v>
      </c>
      <c r="AB2088" s="57">
        <f t="shared" si="423"/>
        <v>0</v>
      </c>
      <c r="AC2088" s="18" t="s">
        <v>595</v>
      </c>
      <c r="AD2088" s="18" t="s">
        <v>595</v>
      </c>
      <c r="AE2088" s="18" t="s">
        <v>595</v>
      </c>
      <c r="AF2088" s="18" t="s">
        <v>595</v>
      </c>
      <c r="AG2088" s="18" t="s">
        <v>595</v>
      </c>
      <c r="AH2088" s="18" t="s">
        <v>595</v>
      </c>
      <c r="AI2088" s="18">
        <v>1</v>
      </c>
      <c r="AJ2088" s="18" t="s">
        <v>522</v>
      </c>
      <c r="AK2088" s="18">
        <v>1</v>
      </c>
      <c r="AL2088" s="18" t="s">
        <v>2421</v>
      </c>
      <c r="AM2088" s="18" t="s">
        <v>2422</v>
      </c>
      <c r="AN2088" s="18">
        <v>131.09</v>
      </c>
      <c r="AO2088" s="18" t="s">
        <v>2423</v>
      </c>
      <c r="AP2088" s="18" t="s">
        <v>479</v>
      </c>
      <c r="AQ2088" s="18">
        <v>5</v>
      </c>
      <c r="AR2088" s="18" t="s">
        <v>2144</v>
      </c>
      <c r="AS2088" s="18" t="s">
        <v>595</v>
      </c>
      <c r="AT2088" s="18" t="s">
        <v>595</v>
      </c>
      <c r="AU2088" s="18">
        <v>26</v>
      </c>
      <c r="AV2088" s="18">
        <v>26</v>
      </c>
      <c r="AW2088" s="18" t="s">
        <v>501</v>
      </c>
      <c r="AX2088" s="18" t="s">
        <v>595</v>
      </c>
      <c r="AY2088" s="18" t="s">
        <v>595</v>
      </c>
      <c r="AZ2088" s="18" t="s">
        <v>595</v>
      </c>
      <c r="BA2088" s="18" t="s">
        <v>595</v>
      </c>
      <c r="BB2088" s="18" t="s">
        <v>1384</v>
      </c>
      <c r="BC2088" s="18" t="s">
        <v>2425</v>
      </c>
      <c r="BD2088" s="18">
        <v>3.59</v>
      </c>
      <c r="BE2088" s="18" t="s">
        <v>2426</v>
      </c>
      <c r="BF2088" s="18" t="s">
        <v>479</v>
      </c>
      <c r="BG2088" s="18"/>
      <c r="BH2088" s="18" t="s">
        <v>2144</v>
      </c>
      <c r="BI2088" s="18" t="s">
        <v>595</v>
      </c>
      <c r="BJ2088" s="18" t="s">
        <v>595</v>
      </c>
      <c r="BK2088" s="18">
        <v>0.67</v>
      </c>
      <c r="BL2088" s="18">
        <v>0.67</v>
      </c>
      <c r="BM2088" s="18" t="s">
        <v>501</v>
      </c>
      <c r="BN2088" s="18" t="s">
        <v>595</v>
      </c>
      <c r="BO2088" s="18" t="s">
        <v>595</v>
      </c>
      <c r="BP2088" s="18" t="s">
        <v>595</v>
      </c>
      <c r="BQ2088" s="18" t="s">
        <v>595</v>
      </c>
      <c r="BR2088" s="18" t="s">
        <v>1384</v>
      </c>
      <c r="BS2088" s="18" t="s">
        <v>2427</v>
      </c>
      <c r="BT2088" s="18">
        <v>364.28</v>
      </c>
      <c r="BU2088" s="18" t="s">
        <v>2434</v>
      </c>
      <c r="BV2088" s="18" t="s">
        <v>479</v>
      </c>
      <c r="BW2088" s="18">
        <v>5</v>
      </c>
      <c r="BX2088" s="18" t="s">
        <v>2144</v>
      </c>
      <c r="BY2088" s="18" t="s">
        <v>595</v>
      </c>
      <c r="BZ2088" s="18" t="s">
        <v>595</v>
      </c>
      <c r="CA2088" s="18">
        <v>53.21</v>
      </c>
      <c r="CB2088" s="18">
        <v>53.21</v>
      </c>
      <c r="CC2088" s="18" t="s">
        <v>501</v>
      </c>
      <c r="CD2088" s="18" t="s">
        <v>595</v>
      </c>
      <c r="CE2088" s="18" t="s">
        <v>595</v>
      </c>
      <c r="CF2088" s="18" t="s">
        <v>595</v>
      </c>
      <c r="CG2088" s="18" t="s">
        <v>595</v>
      </c>
      <c r="CH2088" s="18" t="s">
        <v>1384</v>
      </c>
      <c r="CI2088" s="18" t="s">
        <v>2432</v>
      </c>
      <c r="CJ2088" s="18">
        <v>10.1</v>
      </c>
      <c r="CK2088" s="18" t="s">
        <v>2430</v>
      </c>
      <c r="CL2088" s="18" t="s">
        <v>479</v>
      </c>
      <c r="CM2088" s="18">
        <v>5</v>
      </c>
      <c r="CN2088" s="18" t="s">
        <v>2144</v>
      </c>
      <c r="CO2088" s="18" t="s">
        <v>595</v>
      </c>
      <c r="CP2088" s="18" t="s">
        <v>595</v>
      </c>
      <c r="CQ2088" s="18">
        <v>2.04</v>
      </c>
      <c r="CR2088" s="18">
        <v>2.04</v>
      </c>
      <c r="CS2088" s="18" t="s">
        <v>501</v>
      </c>
      <c r="CT2088" s="18" t="s">
        <v>595</v>
      </c>
      <c r="CU2088" s="18" t="s">
        <v>595</v>
      </c>
      <c r="CV2088" s="18" t="s">
        <v>595</v>
      </c>
      <c r="CW2088" s="18" t="s">
        <v>595</v>
      </c>
      <c r="CX2088" s="18" t="s">
        <v>1384</v>
      </c>
      <c r="CY2088" s="18"/>
      <c r="CZ2088" s="18"/>
      <c r="DA2088" s="18"/>
      <c r="DB2088" s="18"/>
      <c r="DC2088" s="18"/>
      <c r="DD2088" s="18"/>
      <c r="DE2088" s="18"/>
      <c r="DF2088" s="18"/>
      <c r="DG2088" s="18"/>
      <c r="DH2088" s="18"/>
      <c r="DI2088" s="18"/>
      <c r="DJ2088" s="18"/>
      <c r="DK2088" s="18"/>
      <c r="DL2088" s="18"/>
      <c r="DM2088" s="18"/>
      <c r="DN2088" s="18"/>
      <c r="DO2088" s="56">
        <v>0</v>
      </c>
      <c r="DP2088" s="56">
        <v>0</v>
      </c>
      <c r="DQ2088" s="56">
        <v>0</v>
      </c>
      <c r="DR2088" s="56">
        <v>0</v>
      </c>
      <c r="DS2088" s="56"/>
      <c r="DT2088" s="56"/>
      <c r="DU2088" s="56"/>
      <c r="DV2088" s="56"/>
      <c r="DW2088" s="56"/>
      <c r="DX2088" s="56"/>
      <c r="DY2088" s="56"/>
      <c r="DZ2088" s="56"/>
      <c r="EA2088" s="56"/>
      <c r="EB2088" s="56"/>
      <c r="EC2088" s="56"/>
      <c r="ED2088" s="56"/>
      <c r="EE2088" s="56"/>
      <c r="EF2088" s="56"/>
      <c r="EG2088" s="56"/>
      <c r="EH2088" s="18"/>
      <c r="EI2088" s="18">
        <f t="array" ref="EI2088">IF(SUMPRODUCT(--(DO2088:DS2088&lt;&gt;""))=0, 0,1)</f>
        <v>1</v>
      </c>
      <c r="EJ2088" s="18">
        <f t="array" ref="EJ2088">IF(SUMPRODUCT(--(DT2088:EG2088&lt;&gt;""))=0, 0,1)</f>
        <v>0</v>
      </c>
      <c r="EK2088" s="18" cm="1">
        <f t="array" ref="EK2088">IF(SUMPRODUCT(--(EC2088:EG2088&lt;&gt;""))=0, 0,1)</f>
        <v>0</v>
      </c>
      <c r="EL2088" s="18">
        <f t="array" ref="EL2088">IF(SUMPRODUCT(--(EE2088:EG2088&lt;&gt;""))=0, 0,1)</f>
        <v>0</v>
      </c>
      <c r="EM2088" s="18">
        <f t="shared" si="428"/>
        <v>0</v>
      </c>
      <c r="EN2088" s="18">
        <f t="shared" si="429"/>
        <v>0</v>
      </c>
      <c r="EO2088" s="18" t="str">
        <f t="shared" si="430"/>
        <v>NA</v>
      </c>
      <c r="EP2088" s="18" t="str">
        <f t="shared" si="431"/>
        <v>NA</v>
      </c>
      <c r="EQ2088" s="18" t="str">
        <f t="shared" si="422"/>
        <v>NA</v>
      </c>
      <c r="ER2088" s="18" t="s">
        <v>2083</v>
      </c>
      <c r="ES2088" s="59">
        <v>43958</v>
      </c>
      <c r="ET2088" s="18"/>
      <c r="EU2088" s="18"/>
    </row>
    <row r="2089" spans="1:151" s="1" customFormat="1" ht="15.75" customHeight="1" x14ac:dyDescent="0.2">
      <c r="A2089" s="5" t="s">
        <v>2445</v>
      </c>
      <c r="B2089" s="24" t="s">
        <v>2414</v>
      </c>
      <c r="C2089" s="56">
        <v>1.5</v>
      </c>
      <c r="D2089" s="18" t="s">
        <v>2819</v>
      </c>
      <c r="E2089" s="18" t="s">
        <v>2970</v>
      </c>
      <c r="F2089" s="18" t="s">
        <v>553</v>
      </c>
      <c r="G2089" s="18" t="s">
        <v>467</v>
      </c>
      <c r="H2089" s="18" t="s">
        <v>624</v>
      </c>
      <c r="I2089" s="18" t="s">
        <v>552</v>
      </c>
      <c r="J2089" s="18" t="s">
        <v>595</v>
      </c>
      <c r="K2089" s="18" t="s">
        <v>257</v>
      </c>
      <c r="L2089" s="18" t="s">
        <v>595</v>
      </c>
      <c r="M2089" s="18" t="s">
        <v>276</v>
      </c>
      <c r="N2089" s="56">
        <v>130</v>
      </c>
      <c r="O2089" s="18" t="s">
        <v>2415</v>
      </c>
      <c r="P2089" s="18" t="s">
        <v>2397</v>
      </c>
      <c r="Q2089" s="18" t="s">
        <v>254</v>
      </c>
      <c r="R2089" s="18" t="s">
        <v>2416</v>
      </c>
      <c r="S2089" s="18" t="s">
        <v>2446</v>
      </c>
      <c r="T2089" s="18" t="s">
        <v>2418</v>
      </c>
      <c r="U2089" s="26" t="s">
        <v>257</v>
      </c>
      <c r="V2089" s="26" t="s">
        <v>257</v>
      </c>
      <c r="W2089" s="26" t="s">
        <v>257</v>
      </c>
      <c r="X2089" s="18" t="s">
        <v>2419</v>
      </c>
      <c r="Y2089" s="18">
        <v>0</v>
      </c>
      <c r="Z2089" s="18" t="s">
        <v>2420</v>
      </c>
      <c r="AA2089" s="18" t="s">
        <v>257</v>
      </c>
      <c r="AB2089" s="57">
        <f t="shared" si="423"/>
        <v>0</v>
      </c>
      <c r="AC2089" s="18" t="s">
        <v>595</v>
      </c>
      <c r="AD2089" s="18" t="s">
        <v>595</v>
      </c>
      <c r="AE2089" s="18" t="s">
        <v>595</v>
      </c>
      <c r="AF2089" s="18" t="s">
        <v>595</v>
      </c>
      <c r="AG2089" s="18" t="s">
        <v>595</v>
      </c>
      <c r="AH2089" s="18" t="s">
        <v>595</v>
      </c>
      <c r="AI2089" s="18">
        <v>1</v>
      </c>
      <c r="AJ2089" s="18" t="s">
        <v>522</v>
      </c>
      <c r="AK2089" s="18">
        <v>1</v>
      </c>
      <c r="AL2089" s="18" t="s">
        <v>2421</v>
      </c>
      <c r="AM2089" s="18" t="s">
        <v>2422</v>
      </c>
      <c r="AN2089" s="18">
        <v>53.31</v>
      </c>
      <c r="AO2089" s="18" t="s">
        <v>2423</v>
      </c>
      <c r="AP2089" s="18" t="s">
        <v>479</v>
      </c>
      <c r="AQ2089" s="18">
        <v>5</v>
      </c>
      <c r="AR2089" s="18" t="s">
        <v>2144</v>
      </c>
      <c r="AS2089" s="18" t="s">
        <v>595</v>
      </c>
      <c r="AT2089" s="18" t="s">
        <v>595</v>
      </c>
      <c r="AU2089" s="18">
        <v>24.14</v>
      </c>
      <c r="AV2089" s="18">
        <v>24.14</v>
      </c>
      <c r="AW2089" s="18" t="s">
        <v>501</v>
      </c>
      <c r="AX2089" s="18" t="s">
        <v>595</v>
      </c>
      <c r="AY2089" s="18" t="s">
        <v>595</v>
      </c>
      <c r="AZ2089" s="18" t="s">
        <v>595</v>
      </c>
      <c r="BA2089" s="18" t="s">
        <v>595</v>
      </c>
      <c r="BB2089" s="18" t="s">
        <v>1384</v>
      </c>
      <c r="BC2089" s="18" t="s">
        <v>2425</v>
      </c>
      <c r="BD2089" s="18">
        <v>8.4499999999999993</v>
      </c>
      <c r="BE2089" s="18" t="s">
        <v>2426</v>
      </c>
      <c r="BF2089" s="18" t="s">
        <v>479</v>
      </c>
      <c r="BG2089" s="18">
        <v>5</v>
      </c>
      <c r="BH2089" s="18" t="s">
        <v>2144</v>
      </c>
      <c r="BI2089" s="18" t="s">
        <v>595</v>
      </c>
      <c r="BJ2089" s="18" t="s">
        <v>595</v>
      </c>
      <c r="BK2089" s="18">
        <v>2.97</v>
      </c>
      <c r="BL2089" s="18">
        <v>2.97</v>
      </c>
      <c r="BM2089" s="18" t="s">
        <v>501</v>
      </c>
      <c r="BN2089" s="18" t="s">
        <v>595</v>
      </c>
      <c r="BO2089" s="18" t="s">
        <v>595</v>
      </c>
      <c r="BP2089" s="18" t="s">
        <v>595</v>
      </c>
      <c r="BQ2089" s="18" t="s">
        <v>595</v>
      </c>
      <c r="BR2089" s="18" t="s">
        <v>1384</v>
      </c>
      <c r="BS2089" s="18" t="s">
        <v>2427</v>
      </c>
      <c r="BT2089" s="18">
        <v>110.61</v>
      </c>
      <c r="BU2089" s="18" t="s">
        <v>2434</v>
      </c>
      <c r="BV2089" s="18" t="s">
        <v>479</v>
      </c>
      <c r="BW2089" s="18">
        <v>5</v>
      </c>
      <c r="BX2089" s="18" t="s">
        <v>2144</v>
      </c>
      <c r="BY2089" s="18" t="s">
        <v>595</v>
      </c>
      <c r="BZ2089" s="18" t="s">
        <v>595</v>
      </c>
      <c r="CA2089" s="18">
        <v>25.8</v>
      </c>
      <c r="CB2089" s="18">
        <v>25.8</v>
      </c>
      <c r="CC2089" s="18" t="s">
        <v>501</v>
      </c>
      <c r="CD2089" s="18" t="s">
        <v>595</v>
      </c>
      <c r="CE2089" s="18" t="s">
        <v>595</v>
      </c>
      <c r="CF2089" s="18" t="s">
        <v>595</v>
      </c>
      <c r="CG2089" s="18" t="s">
        <v>595</v>
      </c>
      <c r="CH2089" s="18" t="s">
        <v>1384</v>
      </c>
      <c r="CI2089" s="18" t="s">
        <v>2432</v>
      </c>
      <c r="CJ2089" s="18">
        <v>17.89</v>
      </c>
      <c r="CK2089" s="18" t="s">
        <v>2430</v>
      </c>
      <c r="CL2089" s="18" t="s">
        <v>479</v>
      </c>
      <c r="CM2089" s="18">
        <v>5</v>
      </c>
      <c r="CN2089" s="18" t="s">
        <v>2144</v>
      </c>
      <c r="CO2089" s="18" t="s">
        <v>595</v>
      </c>
      <c r="CP2089" s="18" t="s">
        <v>595</v>
      </c>
      <c r="CQ2089" s="18">
        <v>2.25</v>
      </c>
      <c r="CR2089" s="18">
        <v>2.25</v>
      </c>
      <c r="CS2089" s="18" t="s">
        <v>501</v>
      </c>
      <c r="CT2089" s="18" t="s">
        <v>595</v>
      </c>
      <c r="CU2089" s="18" t="s">
        <v>595</v>
      </c>
      <c r="CV2089" s="18" t="s">
        <v>595</v>
      </c>
      <c r="CW2089" s="18" t="s">
        <v>595</v>
      </c>
      <c r="CX2089" s="18" t="s">
        <v>1384</v>
      </c>
      <c r="CY2089" s="18"/>
      <c r="CZ2089" s="18"/>
      <c r="DA2089" s="18"/>
      <c r="DB2089" s="18"/>
      <c r="DC2089" s="18"/>
      <c r="DD2089" s="18"/>
      <c r="DE2089" s="18"/>
      <c r="DF2089" s="18"/>
      <c r="DG2089" s="18"/>
      <c r="DH2089" s="18"/>
      <c r="DI2089" s="18"/>
      <c r="DJ2089" s="18"/>
      <c r="DK2089" s="18"/>
      <c r="DL2089" s="18"/>
      <c r="DM2089" s="18"/>
      <c r="DN2089" s="18"/>
      <c r="DO2089" s="56">
        <v>1</v>
      </c>
      <c r="DP2089" s="56">
        <v>0</v>
      </c>
      <c r="DQ2089" s="56">
        <v>1</v>
      </c>
      <c r="DR2089" s="56">
        <v>0</v>
      </c>
      <c r="DS2089" s="56"/>
      <c r="DT2089" s="56"/>
      <c r="DU2089" s="56"/>
      <c r="DV2089" s="56"/>
      <c r="DW2089" s="56"/>
      <c r="DX2089" s="56"/>
      <c r="DY2089" s="56"/>
      <c r="DZ2089" s="56"/>
      <c r="EA2089" s="56"/>
      <c r="EB2089" s="56"/>
      <c r="EC2089" s="56"/>
      <c r="ED2089" s="56"/>
      <c r="EE2089" s="56"/>
      <c r="EF2089" s="56"/>
      <c r="EG2089" s="56"/>
      <c r="EH2089" s="18" t="s">
        <v>2447</v>
      </c>
      <c r="EI2089" s="18">
        <f t="array" ref="EI2089">IF(SUMPRODUCT(--(DO2089:DS2089&lt;&gt;""))=0, 0,1)</f>
        <v>1</v>
      </c>
      <c r="EJ2089" s="18">
        <f t="array" ref="EJ2089">IF(SUMPRODUCT(--(DT2089:EG2089&lt;&gt;""))=0, 0,1)</f>
        <v>0</v>
      </c>
      <c r="EK2089" s="18" cm="1">
        <f t="array" ref="EK2089">IF(SUMPRODUCT(--(EC2089:EG2089&lt;&gt;""))=0, 0,1)</f>
        <v>0</v>
      </c>
      <c r="EL2089" s="18">
        <f t="array" ref="EL2089">IF(SUMPRODUCT(--(EE2089:EG2089&lt;&gt;""))=0, 0,1)</f>
        <v>0</v>
      </c>
      <c r="EM2089" s="18">
        <f t="shared" si="428"/>
        <v>1</v>
      </c>
      <c r="EN2089" s="18">
        <f t="shared" si="429"/>
        <v>1</v>
      </c>
      <c r="EO2089" s="18" t="str">
        <f t="shared" si="430"/>
        <v>NA</v>
      </c>
      <c r="EP2089" s="18" t="str">
        <f t="shared" si="431"/>
        <v>NA</v>
      </c>
      <c r="EQ2089" s="18">
        <f t="shared" si="422"/>
        <v>1</v>
      </c>
      <c r="ER2089" s="18" t="s">
        <v>2083</v>
      </c>
      <c r="ES2089" s="59">
        <v>43958</v>
      </c>
      <c r="ET2089" s="18"/>
      <c r="EU2089" s="18"/>
    </row>
    <row r="2090" spans="1:151" s="1" customFormat="1" ht="15.75" customHeight="1" x14ac:dyDescent="0.2">
      <c r="A2090" s="5" t="s">
        <v>2445</v>
      </c>
      <c r="B2090" s="24" t="s">
        <v>2414</v>
      </c>
      <c r="C2090" s="56">
        <v>1.5</v>
      </c>
      <c r="D2090" s="18" t="s">
        <v>2820</v>
      </c>
      <c r="E2090" s="18" t="s">
        <v>2970</v>
      </c>
      <c r="F2090" s="18" t="s">
        <v>553</v>
      </c>
      <c r="G2090" s="18" t="s">
        <v>467</v>
      </c>
      <c r="H2090" s="18" t="s">
        <v>624</v>
      </c>
      <c r="I2090" s="18" t="s">
        <v>552</v>
      </c>
      <c r="J2090" s="18" t="s">
        <v>595</v>
      </c>
      <c r="K2090" s="18" t="s">
        <v>257</v>
      </c>
      <c r="L2090" s="18" t="s">
        <v>595</v>
      </c>
      <c r="M2090" s="18" t="s">
        <v>276</v>
      </c>
      <c r="N2090" s="56">
        <v>130</v>
      </c>
      <c r="O2090" s="18" t="s">
        <v>2415</v>
      </c>
      <c r="P2090" s="18" t="s">
        <v>2397</v>
      </c>
      <c r="Q2090" s="18" t="s">
        <v>254</v>
      </c>
      <c r="R2090" s="18" t="s">
        <v>2416</v>
      </c>
      <c r="S2090" s="18" t="s">
        <v>2446</v>
      </c>
      <c r="T2090" s="18" t="s">
        <v>2418</v>
      </c>
      <c r="U2090" s="26" t="s">
        <v>257</v>
      </c>
      <c r="V2090" s="26" t="s">
        <v>257</v>
      </c>
      <c r="W2090" s="26" t="s">
        <v>257</v>
      </c>
      <c r="X2090" s="18" t="s">
        <v>2419</v>
      </c>
      <c r="Y2090" s="18">
        <v>0</v>
      </c>
      <c r="Z2090" s="18" t="s">
        <v>2420</v>
      </c>
      <c r="AA2090" s="18" t="s">
        <v>257</v>
      </c>
      <c r="AB2090" s="57">
        <f t="shared" si="423"/>
        <v>0</v>
      </c>
      <c r="AC2090" s="18" t="s">
        <v>595</v>
      </c>
      <c r="AD2090" s="18" t="s">
        <v>595</v>
      </c>
      <c r="AE2090" s="18" t="s">
        <v>595</v>
      </c>
      <c r="AF2090" s="18" t="s">
        <v>595</v>
      </c>
      <c r="AG2090" s="18" t="s">
        <v>595</v>
      </c>
      <c r="AH2090" s="18" t="s">
        <v>595</v>
      </c>
      <c r="AI2090" s="18">
        <v>1</v>
      </c>
      <c r="AJ2090" s="18" t="s">
        <v>522</v>
      </c>
      <c r="AK2090" s="18">
        <v>1</v>
      </c>
      <c r="AL2090" s="18" t="s">
        <v>2421</v>
      </c>
      <c r="AM2090" s="18" t="s">
        <v>2422</v>
      </c>
      <c r="AN2090" s="18">
        <v>38.29</v>
      </c>
      <c r="AO2090" s="18" t="s">
        <v>2423</v>
      </c>
      <c r="AP2090" s="18" t="s">
        <v>479</v>
      </c>
      <c r="AQ2090" s="18">
        <v>5</v>
      </c>
      <c r="AR2090" s="18" t="s">
        <v>2144</v>
      </c>
      <c r="AS2090" s="18" t="s">
        <v>595</v>
      </c>
      <c r="AT2090" s="18" t="s">
        <v>595</v>
      </c>
      <c r="AU2090" s="18">
        <v>11.7</v>
      </c>
      <c r="AV2090" s="18">
        <v>11.7</v>
      </c>
      <c r="AW2090" s="18" t="s">
        <v>501</v>
      </c>
      <c r="AX2090" s="18" t="s">
        <v>595</v>
      </c>
      <c r="AY2090" s="18" t="s">
        <v>595</v>
      </c>
      <c r="AZ2090" s="18" t="s">
        <v>595</v>
      </c>
      <c r="BA2090" s="18" t="s">
        <v>595</v>
      </c>
      <c r="BB2090" s="18" t="s">
        <v>1384</v>
      </c>
      <c r="BC2090" s="18" t="s">
        <v>2425</v>
      </c>
      <c r="BD2090" s="18">
        <v>2.61</v>
      </c>
      <c r="BE2090" s="18" t="s">
        <v>2426</v>
      </c>
      <c r="BF2090" s="18" t="s">
        <v>479</v>
      </c>
      <c r="BG2090" s="18"/>
      <c r="BH2090" s="18" t="s">
        <v>2144</v>
      </c>
      <c r="BI2090" s="18" t="s">
        <v>595</v>
      </c>
      <c r="BJ2090" s="18" t="s">
        <v>595</v>
      </c>
      <c r="BK2090" s="18">
        <v>0.25</v>
      </c>
      <c r="BL2090" s="18">
        <v>0.25</v>
      </c>
      <c r="BM2090" s="18" t="s">
        <v>501</v>
      </c>
      <c r="BN2090" s="18" t="s">
        <v>595</v>
      </c>
      <c r="BO2090" s="18" t="s">
        <v>595</v>
      </c>
      <c r="BP2090" s="18" t="s">
        <v>595</v>
      </c>
      <c r="BQ2090" s="18" t="s">
        <v>595</v>
      </c>
      <c r="BR2090" s="18" t="s">
        <v>1384</v>
      </c>
      <c r="BS2090" s="18" t="s">
        <v>2427</v>
      </c>
      <c r="BT2090" s="18">
        <v>187.53</v>
      </c>
      <c r="BU2090" s="18" t="s">
        <v>2434</v>
      </c>
      <c r="BV2090" s="18" t="s">
        <v>479</v>
      </c>
      <c r="BW2090" s="18">
        <v>5</v>
      </c>
      <c r="BX2090" s="18" t="s">
        <v>2144</v>
      </c>
      <c r="BY2090" s="18" t="s">
        <v>595</v>
      </c>
      <c r="BZ2090" s="18" t="s">
        <v>595</v>
      </c>
      <c r="CA2090" s="18">
        <v>41.16</v>
      </c>
      <c r="CB2090" s="18">
        <v>41.16</v>
      </c>
      <c r="CC2090" s="18" t="s">
        <v>501</v>
      </c>
      <c r="CD2090" s="18" t="s">
        <v>595</v>
      </c>
      <c r="CE2090" s="18" t="s">
        <v>595</v>
      </c>
      <c r="CF2090" s="18" t="s">
        <v>595</v>
      </c>
      <c r="CG2090" s="18" t="s">
        <v>595</v>
      </c>
      <c r="CH2090" s="18" t="s">
        <v>1384</v>
      </c>
      <c r="CI2090" s="18" t="s">
        <v>2432</v>
      </c>
      <c r="CJ2090" s="18">
        <v>13.14</v>
      </c>
      <c r="CK2090" s="18" t="s">
        <v>2430</v>
      </c>
      <c r="CL2090" s="18" t="s">
        <v>479</v>
      </c>
      <c r="CM2090" s="18">
        <v>5</v>
      </c>
      <c r="CN2090" s="18" t="s">
        <v>2144</v>
      </c>
      <c r="CO2090" s="18" t="s">
        <v>595</v>
      </c>
      <c r="CP2090" s="18" t="s">
        <v>595</v>
      </c>
      <c r="CQ2090" s="18">
        <v>2.0099999999999998</v>
      </c>
      <c r="CR2090" s="18">
        <v>2.0099999999999998</v>
      </c>
      <c r="CS2090" s="18" t="s">
        <v>501</v>
      </c>
      <c r="CT2090" s="18" t="s">
        <v>595</v>
      </c>
      <c r="CU2090" s="18" t="s">
        <v>595</v>
      </c>
      <c r="CV2090" s="18" t="s">
        <v>595</v>
      </c>
      <c r="CW2090" s="18" t="s">
        <v>595</v>
      </c>
      <c r="CX2090" s="18" t="s">
        <v>1384</v>
      </c>
      <c r="CY2090" s="18"/>
      <c r="CZ2090" s="18"/>
      <c r="DA2090" s="18"/>
      <c r="DB2090" s="18"/>
      <c r="DC2090" s="18"/>
      <c r="DD2090" s="18"/>
      <c r="DE2090" s="18"/>
      <c r="DF2090" s="18"/>
      <c r="DG2090" s="18"/>
      <c r="DH2090" s="18"/>
      <c r="DI2090" s="18"/>
      <c r="DJ2090" s="18"/>
      <c r="DK2090" s="18"/>
      <c r="DL2090" s="18"/>
      <c r="DM2090" s="18"/>
      <c r="DN2090" s="18"/>
      <c r="DO2090" s="56">
        <v>1</v>
      </c>
      <c r="DP2090" s="56">
        <v>0</v>
      </c>
      <c r="DQ2090" s="56">
        <v>1</v>
      </c>
      <c r="DR2090" s="56">
        <v>0</v>
      </c>
      <c r="DS2090" s="56"/>
      <c r="DT2090" s="56"/>
      <c r="DU2090" s="56"/>
      <c r="DV2090" s="56"/>
      <c r="DW2090" s="56"/>
      <c r="DX2090" s="56"/>
      <c r="DY2090" s="56"/>
      <c r="DZ2090" s="56"/>
      <c r="EA2090" s="56"/>
      <c r="EB2090" s="56"/>
      <c r="EC2090" s="56"/>
      <c r="ED2090" s="56"/>
      <c r="EE2090" s="56"/>
      <c r="EF2090" s="56"/>
      <c r="EG2090" s="56"/>
      <c r="EH2090" s="18" t="s">
        <v>2447</v>
      </c>
      <c r="EI2090" s="18">
        <f t="array" ref="EI2090">IF(SUMPRODUCT(--(DO2090:DS2090&lt;&gt;""))=0, 0,1)</f>
        <v>1</v>
      </c>
      <c r="EJ2090" s="18">
        <f t="array" ref="EJ2090">IF(SUMPRODUCT(--(DT2090:EG2090&lt;&gt;""))=0, 0,1)</f>
        <v>0</v>
      </c>
      <c r="EK2090" s="18" cm="1">
        <f t="array" ref="EK2090">IF(SUMPRODUCT(--(EC2090:EG2090&lt;&gt;""))=0, 0,1)</f>
        <v>0</v>
      </c>
      <c r="EL2090" s="18">
        <f t="array" ref="EL2090">IF(SUMPRODUCT(--(EE2090:EG2090&lt;&gt;""))=0, 0,1)</f>
        <v>0</v>
      </c>
      <c r="EM2090" s="18">
        <f t="shared" si="428"/>
        <v>1</v>
      </c>
      <c r="EN2090" s="18">
        <f t="shared" si="429"/>
        <v>1</v>
      </c>
      <c r="EO2090" s="18" t="str">
        <f t="shared" si="430"/>
        <v>NA</v>
      </c>
      <c r="EP2090" s="18" t="str">
        <f t="shared" si="431"/>
        <v>NA</v>
      </c>
      <c r="EQ2090" s="18">
        <f t="shared" si="422"/>
        <v>1</v>
      </c>
      <c r="ER2090" s="18" t="s">
        <v>2083</v>
      </c>
      <c r="ES2090" s="59">
        <v>43958</v>
      </c>
      <c r="ET2090" s="18"/>
      <c r="EU2090" s="18"/>
    </row>
    <row r="2091" spans="1:151" s="1" customFormat="1" ht="15.75" customHeight="1" x14ac:dyDescent="0.2">
      <c r="A2091" s="5" t="s">
        <v>2445</v>
      </c>
      <c r="B2091" s="24" t="s">
        <v>2414</v>
      </c>
      <c r="C2091" s="56">
        <v>1.5</v>
      </c>
      <c r="D2091" s="18" t="s">
        <v>2821</v>
      </c>
      <c r="E2091" s="18" t="s">
        <v>2970</v>
      </c>
      <c r="F2091" s="18" t="s">
        <v>553</v>
      </c>
      <c r="G2091" s="18" t="s">
        <v>467</v>
      </c>
      <c r="H2091" s="18" t="s">
        <v>624</v>
      </c>
      <c r="I2091" s="18" t="s">
        <v>552</v>
      </c>
      <c r="J2091" s="18" t="s">
        <v>595</v>
      </c>
      <c r="K2091" s="18" t="s">
        <v>257</v>
      </c>
      <c r="L2091" s="18" t="s">
        <v>595</v>
      </c>
      <c r="M2091" s="18" t="s">
        <v>276</v>
      </c>
      <c r="N2091" s="56">
        <v>130</v>
      </c>
      <c r="O2091" s="18" t="s">
        <v>2415</v>
      </c>
      <c r="P2091" s="18" t="s">
        <v>2397</v>
      </c>
      <c r="Q2091" s="18" t="s">
        <v>254</v>
      </c>
      <c r="R2091" s="18" t="s">
        <v>2416</v>
      </c>
      <c r="S2091" s="18" t="s">
        <v>2446</v>
      </c>
      <c r="T2091" s="18" t="s">
        <v>2418</v>
      </c>
      <c r="U2091" s="26" t="s">
        <v>257</v>
      </c>
      <c r="V2091" s="26" t="s">
        <v>257</v>
      </c>
      <c r="W2091" s="26" t="s">
        <v>257</v>
      </c>
      <c r="X2091" s="18" t="s">
        <v>2419</v>
      </c>
      <c r="Y2091" s="18">
        <v>0</v>
      </c>
      <c r="Z2091" s="18" t="s">
        <v>2420</v>
      </c>
      <c r="AA2091" s="18" t="s">
        <v>257</v>
      </c>
      <c r="AB2091" s="57">
        <f t="shared" si="423"/>
        <v>0</v>
      </c>
      <c r="AC2091" s="18" t="s">
        <v>595</v>
      </c>
      <c r="AD2091" s="18" t="s">
        <v>595</v>
      </c>
      <c r="AE2091" s="18" t="s">
        <v>595</v>
      </c>
      <c r="AF2091" s="18" t="s">
        <v>595</v>
      </c>
      <c r="AG2091" s="18" t="s">
        <v>595</v>
      </c>
      <c r="AH2091" s="18" t="s">
        <v>595</v>
      </c>
      <c r="AI2091" s="18">
        <v>1</v>
      </c>
      <c r="AJ2091" s="18" t="s">
        <v>522</v>
      </c>
      <c r="AK2091" s="18">
        <v>1</v>
      </c>
      <c r="AL2091" s="18" t="s">
        <v>2421</v>
      </c>
      <c r="AM2091" s="18" t="s">
        <v>2422</v>
      </c>
      <c r="AN2091" s="18">
        <v>38.92</v>
      </c>
      <c r="AO2091" s="18" t="s">
        <v>2423</v>
      </c>
      <c r="AP2091" s="18" t="s">
        <v>479</v>
      </c>
      <c r="AQ2091" s="18">
        <v>5</v>
      </c>
      <c r="AR2091" s="18" t="s">
        <v>2144</v>
      </c>
      <c r="AS2091" s="18" t="s">
        <v>595</v>
      </c>
      <c r="AT2091" s="18" t="s">
        <v>595</v>
      </c>
      <c r="AU2091" s="18">
        <v>14.48</v>
      </c>
      <c r="AV2091" s="18">
        <v>14.48</v>
      </c>
      <c r="AW2091" s="18" t="s">
        <v>501</v>
      </c>
      <c r="AX2091" s="18" t="s">
        <v>595</v>
      </c>
      <c r="AY2091" s="18" t="s">
        <v>595</v>
      </c>
      <c r="AZ2091" s="18" t="s">
        <v>595</v>
      </c>
      <c r="BA2091" s="18" t="s">
        <v>595</v>
      </c>
      <c r="BB2091" s="18" t="s">
        <v>1384</v>
      </c>
      <c r="BC2091" s="18" t="s">
        <v>2425</v>
      </c>
      <c r="BD2091" s="18">
        <v>1.57</v>
      </c>
      <c r="BE2091" s="18" t="s">
        <v>2426</v>
      </c>
      <c r="BF2091" s="18" t="s">
        <v>479</v>
      </c>
      <c r="BG2091" s="18"/>
      <c r="BH2091" s="18" t="s">
        <v>2144</v>
      </c>
      <c r="BI2091" s="18" t="s">
        <v>595</v>
      </c>
      <c r="BJ2091" s="18" t="s">
        <v>595</v>
      </c>
      <c r="BK2091" s="18">
        <v>0.46</v>
      </c>
      <c r="BL2091" s="18">
        <v>0.46</v>
      </c>
      <c r="BM2091" s="18" t="s">
        <v>501</v>
      </c>
      <c r="BN2091" s="18" t="s">
        <v>595</v>
      </c>
      <c r="BO2091" s="18" t="s">
        <v>595</v>
      </c>
      <c r="BP2091" s="18" t="s">
        <v>595</v>
      </c>
      <c r="BQ2091" s="18" t="s">
        <v>595</v>
      </c>
      <c r="BR2091" s="18" t="s">
        <v>1384</v>
      </c>
      <c r="BS2091" s="18" t="s">
        <v>2427</v>
      </c>
      <c r="BT2091" s="18">
        <v>264.24</v>
      </c>
      <c r="BU2091" s="18" t="s">
        <v>2434</v>
      </c>
      <c r="BV2091" s="18" t="s">
        <v>479</v>
      </c>
      <c r="BW2091" s="18">
        <v>5</v>
      </c>
      <c r="BX2091" s="18" t="s">
        <v>2144</v>
      </c>
      <c r="BY2091" s="18" t="s">
        <v>595</v>
      </c>
      <c r="BZ2091" s="18" t="s">
        <v>595</v>
      </c>
      <c r="CA2091" s="18">
        <v>46.38</v>
      </c>
      <c r="CB2091" s="18">
        <v>46.38</v>
      </c>
      <c r="CC2091" s="18" t="s">
        <v>501</v>
      </c>
      <c r="CD2091" s="18" t="s">
        <v>595</v>
      </c>
      <c r="CE2091" s="18" t="s">
        <v>595</v>
      </c>
      <c r="CF2091" s="18" t="s">
        <v>595</v>
      </c>
      <c r="CG2091" s="18" t="s">
        <v>595</v>
      </c>
      <c r="CH2091" s="18" t="s">
        <v>1384</v>
      </c>
      <c r="CI2091" s="18" t="s">
        <v>2432</v>
      </c>
      <c r="CJ2091" s="18">
        <v>10.82</v>
      </c>
      <c r="CK2091" s="18" t="s">
        <v>2430</v>
      </c>
      <c r="CL2091" s="18" t="s">
        <v>479</v>
      </c>
      <c r="CM2091" s="18">
        <v>5</v>
      </c>
      <c r="CN2091" s="18" t="s">
        <v>2144</v>
      </c>
      <c r="CO2091" s="18" t="s">
        <v>595</v>
      </c>
      <c r="CP2091" s="18" t="s">
        <v>595</v>
      </c>
      <c r="CQ2091" s="18">
        <v>1.94</v>
      </c>
      <c r="CR2091" s="18">
        <v>1.94</v>
      </c>
      <c r="CS2091" s="18" t="s">
        <v>501</v>
      </c>
      <c r="CT2091" s="18" t="s">
        <v>595</v>
      </c>
      <c r="CU2091" s="18" t="s">
        <v>595</v>
      </c>
      <c r="CV2091" s="18" t="s">
        <v>595</v>
      </c>
      <c r="CW2091" s="18" t="s">
        <v>595</v>
      </c>
      <c r="CX2091" s="18" t="s">
        <v>1384</v>
      </c>
      <c r="CY2091" s="18"/>
      <c r="CZ2091" s="18"/>
      <c r="DA2091" s="18"/>
      <c r="DB2091" s="18"/>
      <c r="DC2091" s="18"/>
      <c r="DD2091" s="18"/>
      <c r="DE2091" s="18"/>
      <c r="DF2091" s="18"/>
      <c r="DG2091" s="18"/>
      <c r="DH2091" s="18"/>
      <c r="DI2091" s="18"/>
      <c r="DJ2091" s="18"/>
      <c r="DK2091" s="18"/>
      <c r="DL2091" s="18"/>
      <c r="DM2091" s="18"/>
      <c r="DN2091" s="18"/>
      <c r="DO2091" s="56">
        <v>1</v>
      </c>
      <c r="DP2091" s="56">
        <v>0</v>
      </c>
      <c r="DQ2091" s="56">
        <v>1</v>
      </c>
      <c r="DR2091" s="56">
        <v>0</v>
      </c>
      <c r="DS2091" s="56"/>
      <c r="DT2091" s="56"/>
      <c r="DU2091" s="56"/>
      <c r="DV2091" s="56"/>
      <c r="DW2091" s="56"/>
      <c r="DX2091" s="56"/>
      <c r="DY2091" s="56"/>
      <c r="DZ2091" s="56"/>
      <c r="EA2091" s="56"/>
      <c r="EB2091" s="56"/>
      <c r="EC2091" s="56"/>
      <c r="ED2091" s="56"/>
      <c r="EE2091" s="56"/>
      <c r="EF2091" s="56"/>
      <c r="EG2091" s="56"/>
      <c r="EH2091" s="18" t="s">
        <v>2447</v>
      </c>
      <c r="EI2091" s="18">
        <f t="array" ref="EI2091">IF(SUMPRODUCT(--(DO2091:DS2091&lt;&gt;""))=0, 0,1)</f>
        <v>1</v>
      </c>
      <c r="EJ2091" s="18">
        <f t="array" ref="EJ2091">IF(SUMPRODUCT(--(DT2091:EG2091&lt;&gt;""))=0, 0,1)</f>
        <v>0</v>
      </c>
      <c r="EK2091" s="18" cm="1">
        <f t="array" ref="EK2091">IF(SUMPRODUCT(--(EC2091:EG2091&lt;&gt;""))=0, 0,1)</f>
        <v>0</v>
      </c>
      <c r="EL2091" s="18">
        <f t="array" ref="EL2091">IF(SUMPRODUCT(--(EE2091:EG2091&lt;&gt;""))=0, 0,1)</f>
        <v>0</v>
      </c>
      <c r="EM2091" s="18">
        <f t="shared" si="428"/>
        <v>1</v>
      </c>
      <c r="EN2091" s="18">
        <f t="shared" si="429"/>
        <v>1</v>
      </c>
      <c r="EO2091" s="18" t="str">
        <f t="shared" si="430"/>
        <v>NA</v>
      </c>
      <c r="EP2091" s="18" t="str">
        <f t="shared" si="431"/>
        <v>NA</v>
      </c>
      <c r="EQ2091" s="18">
        <f t="shared" si="422"/>
        <v>1</v>
      </c>
      <c r="ER2091" s="18" t="s">
        <v>2083</v>
      </c>
      <c r="ES2091" s="59">
        <v>43958</v>
      </c>
      <c r="ET2091" s="18"/>
      <c r="EU2091" s="18"/>
    </row>
    <row r="2092" spans="1:151" s="1" customFormat="1" ht="15.75" customHeight="1" x14ac:dyDescent="0.2">
      <c r="A2092" s="5" t="s">
        <v>2445</v>
      </c>
      <c r="B2092" s="24" t="s">
        <v>2414</v>
      </c>
      <c r="C2092" s="56">
        <v>1.5</v>
      </c>
      <c r="D2092" s="18" t="s">
        <v>2822</v>
      </c>
      <c r="E2092" s="18" t="s">
        <v>2970</v>
      </c>
      <c r="F2092" s="18" t="s">
        <v>553</v>
      </c>
      <c r="G2092" s="18" t="s">
        <v>467</v>
      </c>
      <c r="H2092" s="18" t="s">
        <v>624</v>
      </c>
      <c r="I2092" s="18" t="s">
        <v>552</v>
      </c>
      <c r="J2092" s="18" t="s">
        <v>595</v>
      </c>
      <c r="K2092" s="18" t="s">
        <v>257</v>
      </c>
      <c r="L2092" s="18" t="s">
        <v>595</v>
      </c>
      <c r="M2092" s="18" t="s">
        <v>276</v>
      </c>
      <c r="N2092" s="56">
        <v>130</v>
      </c>
      <c r="O2092" s="18" t="s">
        <v>2415</v>
      </c>
      <c r="P2092" s="18" t="s">
        <v>2397</v>
      </c>
      <c r="Q2092" s="18" t="s">
        <v>254</v>
      </c>
      <c r="R2092" s="18" t="s">
        <v>2416</v>
      </c>
      <c r="S2092" s="18" t="s">
        <v>2446</v>
      </c>
      <c r="T2092" s="18" t="s">
        <v>2418</v>
      </c>
      <c r="U2092" s="26" t="s">
        <v>257</v>
      </c>
      <c r="V2092" s="26" t="s">
        <v>257</v>
      </c>
      <c r="W2092" s="26" t="s">
        <v>257</v>
      </c>
      <c r="X2092" s="18" t="s">
        <v>2419</v>
      </c>
      <c r="Y2092" s="18">
        <v>0</v>
      </c>
      <c r="Z2092" s="18" t="s">
        <v>2420</v>
      </c>
      <c r="AA2092" s="18" t="s">
        <v>257</v>
      </c>
      <c r="AB2092" s="57">
        <f t="shared" si="423"/>
        <v>0</v>
      </c>
      <c r="AC2092" s="18" t="s">
        <v>595</v>
      </c>
      <c r="AD2092" s="18" t="s">
        <v>595</v>
      </c>
      <c r="AE2092" s="18" t="s">
        <v>595</v>
      </c>
      <c r="AF2092" s="18" t="s">
        <v>595</v>
      </c>
      <c r="AG2092" s="18" t="s">
        <v>595</v>
      </c>
      <c r="AH2092" s="18" t="s">
        <v>595</v>
      </c>
      <c r="AI2092" s="18">
        <v>1</v>
      </c>
      <c r="AJ2092" s="18" t="s">
        <v>522</v>
      </c>
      <c r="AK2092" s="18">
        <v>1</v>
      </c>
      <c r="AL2092" s="18" t="s">
        <v>2421</v>
      </c>
      <c r="AM2092" s="18" t="s">
        <v>2422</v>
      </c>
      <c r="AN2092" s="18">
        <v>35.92</v>
      </c>
      <c r="AO2092" s="18" t="s">
        <v>2423</v>
      </c>
      <c r="AP2092" s="18" t="s">
        <v>479</v>
      </c>
      <c r="AQ2092" s="18">
        <v>5</v>
      </c>
      <c r="AR2092" s="18" t="s">
        <v>2144</v>
      </c>
      <c r="AS2092" s="18" t="s">
        <v>595</v>
      </c>
      <c r="AT2092" s="18" t="s">
        <v>595</v>
      </c>
      <c r="AU2092" s="18">
        <v>13.57</v>
      </c>
      <c r="AV2092" s="18">
        <v>13.57</v>
      </c>
      <c r="AW2092" s="18" t="s">
        <v>501</v>
      </c>
      <c r="AX2092" s="18" t="s">
        <v>595</v>
      </c>
      <c r="AY2092" s="18" t="s">
        <v>595</v>
      </c>
      <c r="AZ2092" s="18" t="s">
        <v>595</v>
      </c>
      <c r="BA2092" s="18" t="s">
        <v>595</v>
      </c>
      <c r="BB2092" s="18" t="s">
        <v>1384</v>
      </c>
      <c r="BC2092" s="18" t="s">
        <v>2425</v>
      </c>
      <c r="BD2092" s="18">
        <v>1.1499999999999999</v>
      </c>
      <c r="BE2092" s="18" t="s">
        <v>2426</v>
      </c>
      <c r="BF2092" s="18" t="s">
        <v>479</v>
      </c>
      <c r="BG2092" s="18"/>
      <c r="BH2092" s="18" t="s">
        <v>2144</v>
      </c>
      <c r="BI2092" s="18" t="s">
        <v>595</v>
      </c>
      <c r="BJ2092" s="18" t="s">
        <v>595</v>
      </c>
      <c r="BK2092" s="18">
        <v>0.4</v>
      </c>
      <c r="BL2092" s="18">
        <v>0.4</v>
      </c>
      <c r="BM2092" s="18" t="s">
        <v>501</v>
      </c>
      <c r="BN2092" s="18" t="s">
        <v>595</v>
      </c>
      <c r="BO2092" s="18" t="s">
        <v>595</v>
      </c>
      <c r="BP2092" s="18" t="s">
        <v>595</v>
      </c>
      <c r="BQ2092" s="18" t="s">
        <v>595</v>
      </c>
      <c r="BR2092" s="18" t="s">
        <v>1384</v>
      </c>
      <c r="BS2092" s="18" t="s">
        <v>2427</v>
      </c>
      <c r="BT2092" s="18">
        <v>301.47000000000003</v>
      </c>
      <c r="BU2092" s="18" t="s">
        <v>2434</v>
      </c>
      <c r="BV2092" s="18" t="s">
        <v>479</v>
      </c>
      <c r="BW2092" s="18">
        <v>5</v>
      </c>
      <c r="BX2092" s="18" t="s">
        <v>2144</v>
      </c>
      <c r="BY2092" s="18" t="s">
        <v>595</v>
      </c>
      <c r="BZ2092" s="18" t="s">
        <v>595</v>
      </c>
      <c r="CA2092" s="18">
        <v>53.19</v>
      </c>
      <c r="CB2092" s="18">
        <v>53.19</v>
      </c>
      <c r="CC2092" s="18" t="s">
        <v>501</v>
      </c>
      <c r="CD2092" s="18" t="s">
        <v>595</v>
      </c>
      <c r="CE2092" s="18" t="s">
        <v>595</v>
      </c>
      <c r="CF2092" s="18" t="s">
        <v>595</v>
      </c>
      <c r="CG2092" s="18" t="s">
        <v>595</v>
      </c>
      <c r="CH2092" s="18" t="s">
        <v>1384</v>
      </c>
      <c r="CI2092" s="18" t="s">
        <v>2432</v>
      </c>
      <c r="CJ2092" s="18">
        <v>9.75</v>
      </c>
      <c r="CK2092" s="18" t="s">
        <v>2430</v>
      </c>
      <c r="CL2092" s="18" t="s">
        <v>479</v>
      </c>
      <c r="CM2092" s="18">
        <v>5</v>
      </c>
      <c r="CN2092" s="18" t="s">
        <v>2144</v>
      </c>
      <c r="CO2092" s="18" t="s">
        <v>595</v>
      </c>
      <c r="CP2092" s="18" t="s">
        <v>595</v>
      </c>
      <c r="CQ2092" s="18">
        <v>1.66</v>
      </c>
      <c r="CR2092" s="18">
        <v>1.66</v>
      </c>
      <c r="CS2092" s="18" t="s">
        <v>501</v>
      </c>
      <c r="CT2092" s="18" t="s">
        <v>595</v>
      </c>
      <c r="CU2092" s="18" t="s">
        <v>595</v>
      </c>
      <c r="CV2092" s="18" t="s">
        <v>595</v>
      </c>
      <c r="CW2092" s="18" t="s">
        <v>595</v>
      </c>
      <c r="CX2092" s="18" t="s">
        <v>1384</v>
      </c>
      <c r="CY2092" s="18"/>
      <c r="CZ2092" s="18"/>
      <c r="DA2092" s="18"/>
      <c r="DB2092" s="18"/>
      <c r="DC2092" s="18"/>
      <c r="DD2092" s="18"/>
      <c r="DE2092" s="18"/>
      <c r="DF2092" s="18"/>
      <c r="DG2092" s="18"/>
      <c r="DH2092" s="18"/>
      <c r="DI2092" s="18"/>
      <c r="DJ2092" s="18"/>
      <c r="DK2092" s="18"/>
      <c r="DL2092" s="18"/>
      <c r="DM2092" s="18"/>
      <c r="DN2092" s="18"/>
      <c r="DO2092" s="56">
        <v>1</v>
      </c>
      <c r="DP2092" s="56">
        <v>0</v>
      </c>
      <c r="DQ2092" s="56">
        <v>1</v>
      </c>
      <c r="DR2092" s="56">
        <v>0</v>
      </c>
      <c r="DS2092" s="56"/>
      <c r="DT2092" s="56"/>
      <c r="DU2092" s="56"/>
      <c r="DV2092" s="56"/>
      <c r="DW2092" s="56"/>
      <c r="DX2092" s="56"/>
      <c r="DY2092" s="56"/>
      <c r="DZ2092" s="56"/>
      <c r="EA2092" s="56"/>
      <c r="EB2092" s="56"/>
      <c r="EC2092" s="56"/>
      <c r="ED2092" s="56"/>
      <c r="EE2092" s="56"/>
      <c r="EF2092" s="56"/>
      <c r="EG2092" s="56"/>
      <c r="EH2092" s="18" t="s">
        <v>2447</v>
      </c>
      <c r="EI2092" s="18">
        <f t="array" ref="EI2092">IF(SUMPRODUCT(--(DO2092:DS2092&lt;&gt;""))=0, 0,1)</f>
        <v>1</v>
      </c>
      <c r="EJ2092" s="18">
        <f t="array" ref="EJ2092">IF(SUMPRODUCT(--(DT2092:EG2092&lt;&gt;""))=0, 0,1)</f>
        <v>0</v>
      </c>
      <c r="EK2092" s="18" cm="1">
        <f t="array" ref="EK2092">IF(SUMPRODUCT(--(EC2092:EG2092&lt;&gt;""))=0, 0,1)</f>
        <v>0</v>
      </c>
      <c r="EL2092" s="18">
        <f t="array" ref="EL2092">IF(SUMPRODUCT(--(EE2092:EG2092&lt;&gt;""))=0, 0,1)</f>
        <v>0</v>
      </c>
      <c r="EM2092" s="18">
        <f t="shared" si="428"/>
        <v>1</v>
      </c>
      <c r="EN2092" s="18">
        <f t="shared" si="429"/>
        <v>1</v>
      </c>
      <c r="EO2092" s="18" t="str">
        <f t="shared" si="430"/>
        <v>NA</v>
      </c>
      <c r="EP2092" s="18" t="str">
        <f t="shared" si="431"/>
        <v>NA</v>
      </c>
      <c r="EQ2092" s="18">
        <f t="shared" si="422"/>
        <v>1</v>
      </c>
      <c r="ER2092" s="18" t="s">
        <v>2083</v>
      </c>
      <c r="ES2092" s="59">
        <v>43958</v>
      </c>
      <c r="ET2092" s="18"/>
      <c r="EU2092" s="18"/>
    </row>
    <row r="2093" spans="1:151" s="1" customFormat="1" ht="15.75" customHeight="1" x14ac:dyDescent="0.2">
      <c r="A2093" s="5" t="s">
        <v>2448</v>
      </c>
      <c r="B2093" s="24" t="s">
        <v>2414</v>
      </c>
      <c r="C2093" s="56">
        <v>2</v>
      </c>
      <c r="D2093" s="18" t="s">
        <v>2823</v>
      </c>
      <c r="E2093" s="18" t="s">
        <v>2971</v>
      </c>
      <c r="F2093" s="18" t="s">
        <v>553</v>
      </c>
      <c r="G2093" s="18" t="s">
        <v>467</v>
      </c>
      <c r="H2093" s="18" t="s">
        <v>624</v>
      </c>
      <c r="I2093" s="18" t="s">
        <v>552</v>
      </c>
      <c r="J2093" s="18" t="s">
        <v>595</v>
      </c>
      <c r="K2093" s="18" t="s">
        <v>257</v>
      </c>
      <c r="L2093" s="18" t="s">
        <v>595</v>
      </c>
      <c r="M2093" s="18" t="s">
        <v>276</v>
      </c>
      <c r="N2093" s="56">
        <v>130</v>
      </c>
      <c r="O2093" s="18" t="s">
        <v>2415</v>
      </c>
      <c r="P2093" s="18" t="s">
        <v>2397</v>
      </c>
      <c r="Q2093" s="18" t="s">
        <v>254</v>
      </c>
      <c r="R2093" s="18" t="s">
        <v>2416</v>
      </c>
      <c r="S2093" s="18" t="s">
        <v>2417</v>
      </c>
      <c r="T2093" s="26" t="s">
        <v>257</v>
      </c>
      <c r="U2093" s="26" t="s">
        <v>257</v>
      </c>
      <c r="V2093" s="26" t="s">
        <v>257</v>
      </c>
      <c r="W2093" s="26" t="s">
        <v>257</v>
      </c>
      <c r="X2093" s="18" t="s">
        <v>2436</v>
      </c>
      <c r="Y2093" s="18">
        <v>100</v>
      </c>
      <c r="Z2093" s="18" t="s">
        <v>2420</v>
      </c>
      <c r="AA2093" s="18" t="s">
        <v>257</v>
      </c>
      <c r="AB2093" s="57">
        <f t="shared" si="423"/>
        <v>100</v>
      </c>
      <c r="AC2093" s="18" t="s">
        <v>595</v>
      </c>
      <c r="AD2093" s="18" t="s">
        <v>595</v>
      </c>
      <c r="AE2093" s="18" t="s">
        <v>595</v>
      </c>
      <c r="AF2093" s="18" t="s">
        <v>595</v>
      </c>
      <c r="AG2093" s="18" t="s">
        <v>595</v>
      </c>
      <c r="AH2093" s="18" t="s">
        <v>595</v>
      </c>
      <c r="AI2093" s="18">
        <v>0.33300000000000002</v>
      </c>
      <c r="AJ2093" s="18" t="s">
        <v>522</v>
      </c>
      <c r="AK2093" s="18">
        <v>0.33300000000000002</v>
      </c>
      <c r="AL2093" s="18" t="s">
        <v>2449</v>
      </c>
      <c r="AM2093" s="18" t="s">
        <v>2422</v>
      </c>
      <c r="AN2093" s="18">
        <v>167.23</v>
      </c>
      <c r="AO2093" s="18" t="s">
        <v>2423</v>
      </c>
      <c r="AP2093" s="18" t="s">
        <v>479</v>
      </c>
      <c r="AQ2093" s="18" t="s">
        <v>595</v>
      </c>
      <c r="AR2093" s="18" t="s">
        <v>2450</v>
      </c>
      <c r="AS2093" s="18" t="s">
        <v>595</v>
      </c>
      <c r="AT2093" s="18" t="s">
        <v>595</v>
      </c>
      <c r="AU2093" s="18">
        <v>70.349999999999994</v>
      </c>
      <c r="AV2093" s="18">
        <v>70.349999999999994</v>
      </c>
      <c r="AW2093" s="18" t="s">
        <v>501</v>
      </c>
      <c r="AX2093" s="18" t="s">
        <v>595</v>
      </c>
      <c r="AY2093" s="18" t="s">
        <v>595</v>
      </c>
      <c r="AZ2093" s="18" t="s">
        <v>595</v>
      </c>
      <c r="BA2093" s="18" t="s">
        <v>595</v>
      </c>
      <c r="BB2093" s="18" t="s">
        <v>2408</v>
      </c>
      <c r="BC2093" s="18" t="s">
        <v>2425</v>
      </c>
      <c r="BD2093" s="18">
        <v>30.13</v>
      </c>
      <c r="BE2093" s="18" t="s">
        <v>2423</v>
      </c>
      <c r="BF2093" s="18" t="s">
        <v>479</v>
      </c>
      <c r="BG2093" s="18" t="s">
        <v>595</v>
      </c>
      <c r="BH2093" s="18" t="s">
        <v>2450</v>
      </c>
      <c r="BI2093" s="18" t="s">
        <v>595</v>
      </c>
      <c r="BJ2093" s="18" t="s">
        <v>595</v>
      </c>
      <c r="BK2093" s="18">
        <v>10.73</v>
      </c>
      <c r="BL2093" s="18">
        <v>10.73</v>
      </c>
      <c r="BM2093" s="18" t="s">
        <v>501</v>
      </c>
      <c r="BN2093" s="18" t="s">
        <v>595</v>
      </c>
      <c r="BO2093" s="18" t="s">
        <v>595</v>
      </c>
      <c r="BP2093" s="18" t="s">
        <v>595</v>
      </c>
      <c r="BQ2093" s="18" t="s">
        <v>595</v>
      </c>
      <c r="BR2093" s="18" t="s">
        <v>2408</v>
      </c>
      <c r="BS2093" s="18"/>
      <c r="BT2093" s="18"/>
      <c r="BU2093" s="18"/>
      <c r="BV2093" s="18"/>
      <c r="BW2093" s="18"/>
      <c r="BX2093" s="18"/>
      <c r="BY2093" s="18"/>
      <c r="BZ2093" s="18"/>
      <c r="CA2093" s="18"/>
      <c r="CB2093" s="18"/>
      <c r="CC2093" s="18"/>
      <c r="CD2093" s="18"/>
      <c r="CE2093" s="18"/>
      <c r="CF2093" s="18"/>
      <c r="CG2093" s="18"/>
      <c r="CH2093" s="18"/>
      <c r="CI2093" s="18"/>
      <c r="CJ2093" s="18"/>
      <c r="CK2093" s="18"/>
      <c r="CL2093" s="18"/>
      <c r="CM2093" s="18"/>
      <c r="CN2093" s="18"/>
      <c r="CO2093" s="18"/>
      <c r="CP2093" s="18"/>
      <c r="CQ2093" s="18"/>
      <c r="CR2093" s="18"/>
      <c r="CS2093" s="18"/>
      <c r="CT2093" s="18"/>
      <c r="CU2093" s="18"/>
      <c r="CV2093" s="18"/>
      <c r="CW2093" s="18"/>
      <c r="CX2093" s="18"/>
      <c r="CY2093" s="18"/>
      <c r="CZ2093" s="18"/>
      <c r="DA2093" s="18"/>
      <c r="DB2093" s="18"/>
      <c r="DC2093" s="18"/>
      <c r="DD2093" s="18"/>
      <c r="DE2093" s="18"/>
      <c r="DF2093" s="18"/>
      <c r="DG2093" s="18"/>
      <c r="DH2093" s="18"/>
      <c r="DI2093" s="18"/>
      <c r="DJ2093" s="18"/>
      <c r="DK2093" s="18"/>
      <c r="DL2093" s="18"/>
      <c r="DM2093" s="18"/>
      <c r="DN2093" s="18"/>
      <c r="DO2093" s="56">
        <v>0</v>
      </c>
      <c r="DP2093" s="56"/>
      <c r="DQ2093" s="56">
        <v>0</v>
      </c>
      <c r="DR2093" s="56"/>
      <c r="DS2093" s="56"/>
      <c r="DT2093" s="56"/>
      <c r="DU2093" s="56"/>
      <c r="DV2093" s="56"/>
      <c r="DW2093" s="56"/>
      <c r="DX2093" s="56"/>
      <c r="DY2093" s="56"/>
      <c r="DZ2093" s="56"/>
      <c r="EA2093" s="56"/>
      <c r="EB2093" s="56"/>
      <c r="EC2093" s="56"/>
      <c r="ED2093" s="56"/>
      <c r="EE2093" s="56"/>
      <c r="EF2093" s="56"/>
      <c r="EG2093" s="56"/>
      <c r="EH2093" s="18"/>
      <c r="EI2093" s="18">
        <f t="array" ref="EI2093">IF(SUMPRODUCT(--(DO2093:DS2093&lt;&gt;""))=0, 0,1)</f>
        <v>1</v>
      </c>
      <c r="EJ2093" s="18">
        <f t="array" ref="EJ2093">IF(SUMPRODUCT(--(DT2093:EG2093&lt;&gt;""))=0, 0,1)</f>
        <v>0</v>
      </c>
      <c r="EK2093" s="18" cm="1">
        <f t="array" ref="EK2093">IF(SUMPRODUCT(--(EC2093:EG2093&lt;&gt;""))=0, 0,1)</f>
        <v>0</v>
      </c>
      <c r="EL2093" s="18">
        <f t="array" ref="EL2093">IF(SUMPRODUCT(--(EE2093:EG2093&lt;&gt;""))=0, 0,1)</f>
        <v>0</v>
      </c>
      <c r="EM2093" s="18">
        <f t="shared" si="428"/>
        <v>0</v>
      </c>
      <c r="EN2093" s="18">
        <f t="shared" si="429"/>
        <v>0</v>
      </c>
      <c r="EO2093" s="18" t="str">
        <f t="shared" si="430"/>
        <v>NA</v>
      </c>
      <c r="EP2093" s="18" t="str">
        <f t="shared" si="431"/>
        <v>NA</v>
      </c>
      <c r="EQ2093" s="18" t="str">
        <f t="shared" si="422"/>
        <v>NA</v>
      </c>
      <c r="ER2093" s="18" t="s">
        <v>2083</v>
      </c>
      <c r="ES2093" s="59">
        <v>43958</v>
      </c>
      <c r="ET2093" s="18"/>
      <c r="EU2093" s="18"/>
    </row>
    <row r="2094" spans="1:151" s="1" customFormat="1" ht="15.75" customHeight="1" x14ac:dyDescent="0.2">
      <c r="A2094" s="5" t="s">
        <v>2448</v>
      </c>
      <c r="B2094" s="24" t="s">
        <v>2414</v>
      </c>
      <c r="C2094" s="56">
        <v>2</v>
      </c>
      <c r="D2094" s="18" t="s">
        <v>2824</v>
      </c>
      <c r="E2094" s="18" t="s">
        <v>2971</v>
      </c>
      <c r="F2094" s="18" t="s">
        <v>553</v>
      </c>
      <c r="G2094" s="18" t="s">
        <v>467</v>
      </c>
      <c r="H2094" s="18" t="s">
        <v>624</v>
      </c>
      <c r="I2094" s="18" t="s">
        <v>552</v>
      </c>
      <c r="J2094" s="18" t="s">
        <v>595</v>
      </c>
      <c r="K2094" s="18" t="s">
        <v>257</v>
      </c>
      <c r="L2094" s="18" t="s">
        <v>595</v>
      </c>
      <c r="M2094" s="18" t="s">
        <v>276</v>
      </c>
      <c r="N2094" s="56">
        <v>130</v>
      </c>
      <c r="O2094" s="18" t="s">
        <v>2415</v>
      </c>
      <c r="P2094" s="18" t="s">
        <v>2397</v>
      </c>
      <c r="Q2094" s="18" t="s">
        <v>254</v>
      </c>
      <c r="R2094" s="18" t="s">
        <v>2416</v>
      </c>
      <c r="S2094" s="18" t="s">
        <v>2417</v>
      </c>
      <c r="T2094" s="26" t="s">
        <v>257</v>
      </c>
      <c r="U2094" s="26" t="s">
        <v>257</v>
      </c>
      <c r="V2094" s="26" t="s">
        <v>257</v>
      </c>
      <c r="W2094" s="26" t="s">
        <v>257</v>
      </c>
      <c r="X2094" s="18" t="s">
        <v>2436</v>
      </c>
      <c r="Y2094" s="18">
        <v>100</v>
      </c>
      <c r="Z2094" s="18" t="s">
        <v>2420</v>
      </c>
      <c r="AA2094" s="18" t="s">
        <v>257</v>
      </c>
      <c r="AB2094" s="57">
        <f t="shared" si="423"/>
        <v>100</v>
      </c>
      <c r="AC2094" s="18" t="s">
        <v>595</v>
      </c>
      <c r="AD2094" s="18" t="s">
        <v>595</v>
      </c>
      <c r="AE2094" s="18" t="s">
        <v>595</v>
      </c>
      <c r="AF2094" s="18" t="s">
        <v>595</v>
      </c>
      <c r="AG2094" s="18" t="s">
        <v>595</v>
      </c>
      <c r="AH2094" s="18" t="s">
        <v>595</v>
      </c>
      <c r="AI2094" s="18">
        <v>0.33300000000000002</v>
      </c>
      <c r="AJ2094" s="18" t="s">
        <v>522</v>
      </c>
      <c r="AK2094" s="18">
        <v>0.33300000000000002</v>
      </c>
      <c r="AL2094" s="18" t="s">
        <v>2449</v>
      </c>
      <c r="AM2094" s="18" t="s">
        <v>2422</v>
      </c>
      <c r="AN2094" s="18">
        <v>113.02</v>
      </c>
      <c r="AO2094" s="18" t="s">
        <v>2423</v>
      </c>
      <c r="AP2094" s="18" t="s">
        <v>479</v>
      </c>
      <c r="AQ2094" s="18" t="s">
        <v>595</v>
      </c>
      <c r="AR2094" s="18" t="s">
        <v>2450</v>
      </c>
      <c r="AS2094" s="18" t="s">
        <v>595</v>
      </c>
      <c r="AT2094" s="18" t="s">
        <v>595</v>
      </c>
      <c r="AU2094" s="18">
        <v>55.09</v>
      </c>
      <c r="AV2094" s="18">
        <v>55.09</v>
      </c>
      <c r="AW2094" s="18" t="s">
        <v>501</v>
      </c>
      <c r="AX2094" s="18" t="s">
        <v>595</v>
      </c>
      <c r="AY2094" s="18" t="s">
        <v>595</v>
      </c>
      <c r="AZ2094" s="18" t="s">
        <v>595</v>
      </c>
      <c r="BA2094" s="18" t="s">
        <v>595</v>
      </c>
      <c r="BB2094" s="18" t="s">
        <v>2408</v>
      </c>
      <c r="BC2094" s="18" t="s">
        <v>2425</v>
      </c>
      <c r="BD2094" s="18">
        <v>10.37</v>
      </c>
      <c r="BE2094" s="18" t="s">
        <v>2423</v>
      </c>
      <c r="BF2094" s="18" t="s">
        <v>479</v>
      </c>
      <c r="BG2094" s="18" t="s">
        <v>595</v>
      </c>
      <c r="BH2094" s="18" t="s">
        <v>2450</v>
      </c>
      <c r="BI2094" s="18" t="s">
        <v>595</v>
      </c>
      <c r="BJ2094" s="18" t="s">
        <v>595</v>
      </c>
      <c r="BK2094" s="18">
        <v>4.54</v>
      </c>
      <c r="BL2094" s="18">
        <v>4.54</v>
      </c>
      <c r="BM2094" s="18" t="s">
        <v>501</v>
      </c>
      <c r="BN2094" s="18" t="s">
        <v>595</v>
      </c>
      <c r="BO2094" s="18" t="s">
        <v>595</v>
      </c>
      <c r="BP2094" s="18" t="s">
        <v>595</v>
      </c>
      <c r="BQ2094" s="18" t="s">
        <v>595</v>
      </c>
      <c r="BR2094" s="18" t="s">
        <v>2408</v>
      </c>
      <c r="BS2094" s="18"/>
      <c r="BT2094" s="18"/>
      <c r="BU2094" s="18"/>
      <c r="BV2094" s="18"/>
      <c r="BW2094" s="18"/>
      <c r="BX2094" s="18"/>
      <c r="BY2094" s="18"/>
      <c r="BZ2094" s="18"/>
      <c r="CA2094" s="18"/>
      <c r="CB2094" s="18"/>
      <c r="CC2094" s="18"/>
      <c r="CD2094" s="18"/>
      <c r="CE2094" s="18"/>
      <c r="CF2094" s="18"/>
      <c r="CG2094" s="18"/>
      <c r="CH2094" s="18"/>
      <c r="CI2094" s="18"/>
      <c r="CJ2094" s="18"/>
      <c r="CK2094" s="18"/>
      <c r="CL2094" s="18"/>
      <c r="CM2094" s="18"/>
      <c r="CN2094" s="18"/>
      <c r="CO2094" s="18"/>
      <c r="CP2094" s="18"/>
      <c r="CQ2094" s="18"/>
      <c r="CR2094" s="18"/>
      <c r="CS2094" s="18"/>
      <c r="CT2094" s="18"/>
      <c r="CU2094" s="18"/>
      <c r="CV2094" s="18"/>
      <c r="CW2094" s="18"/>
      <c r="CX2094" s="18"/>
      <c r="CY2094" s="18"/>
      <c r="CZ2094" s="18"/>
      <c r="DA2094" s="18"/>
      <c r="DB2094" s="18"/>
      <c r="DC2094" s="18"/>
      <c r="DD2094" s="18"/>
      <c r="DE2094" s="18"/>
      <c r="DF2094" s="18"/>
      <c r="DG2094" s="18"/>
      <c r="DH2094" s="18"/>
      <c r="DI2094" s="18"/>
      <c r="DJ2094" s="18"/>
      <c r="DK2094" s="18"/>
      <c r="DL2094" s="18"/>
      <c r="DM2094" s="18"/>
      <c r="DN2094" s="18"/>
      <c r="DO2094" s="56">
        <v>0</v>
      </c>
      <c r="DP2094" s="56"/>
      <c r="DQ2094" s="56">
        <v>0</v>
      </c>
      <c r="DR2094" s="56"/>
      <c r="DS2094" s="56"/>
      <c r="DT2094" s="56"/>
      <c r="DU2094" s="56"/>
      <c r="DV2094" s="56"/>
      <c r="DW2094" s="56"/>
      <c r="DX2094" s="56"/>
      <c r="DY2094" s="56"/>
      <c r="DZ2094" s="56"/>
      <c r="EA2094" s="56"/>
      <c r="EB2094" s="56"/>
      <c r="EC2094" s="56"/>
      <c r="ED2094" s="56"/>
      <c r="EE2094" s="56"/>
      <c r="EF2094" s="56"/>
      <c r="EG2094" s="56"/>
      <c r="EH2094" s="18"/>
      <c r="EI2094" s="18">
        <f t="array" ref="EI2094">IF(SUMPRODUCT(--(DO2094:DS2094&lt;&gt;""))=0, 0,1)</f>
        <v>1</v>
      </c>
      <c r="EJ2094" s="18">
        <f t="array" ref="EJ2094">IF(SUMPRODUCT(--(DT2094:EG2094&lt;&gt;""))=0, 0,1)</f>
        <v>0</v>
      </c>
      <c r="EK2094" s="18" cm="1">
        <f t="array" ref="EK2094">IF(SUMPRODUCT(--(EC2094:EG2094&lt;&gt;""))=0, 0,1)</f>
        <v>0</v>
      </c>
      <c r="EL2094" s="18">
        <f t="array" ref="EL2094">IF(SUMPRODUCT(--(EE2094:EG2094&lt;&gt;""))=0, 0,1)</f>
        <v>0</v>
      </c>
      <c r="EM2094" s="18">
        <f t="shared" si="428"/>
        <v>0</v>
      </c>
      <c r="EN2094" s="18">
        <f t="shared" si="429"/>
        <v>0</v>
      </c>
      <c r="EO2094" s="18" t="str">
        <f t="shared" si="430"/>
        <v>NA</v>
      </c>
      <c r="EP2094" s="18" t="str">
        <f t="shared" si="431"/>
        <v>NA</v>
      </c>
      <c r="EQ2094" s="18" t="str">
        <f t="shared" si="422"/>
        <v>NA</v>
      </c>
      <c r="ER2094" s="18" t="s">
        <v>2083</v>
      </c>
      <c r="ES2094" s="59">
        <v>43958</v>
      </c>
      <c r="ET2094" s="18"/>
      <c r="EU2094" s="18"/>
    </row>
    <row r="2095" spans="1:151" s="1" customFormat="1" ht="15.75" customHeight="1" x14ac:dyDescent="0.2">
      <c r="A2095" s="5" t="s">
        <v>2448</v>
      </c>
      <c r="B2095" s="24" t="s">
        <v>2414</v>
      </c>
      <c r="C2095" s="56">
        <v>2</v>
      </c>
      <c r="D2095" s="18" t="s">
        <v>2825</v>
      </c>
      <c r="E2095" s="18" t="s">
        <v>2971</v>
      </c>
      <c r="F2095" s="18" t="s">
        <v>553</v>
      </c>
      <c r="G2095" s="18" t="s">
        <v>467</v>
      </c>
      <c r="H2095" s="18" t="s">
        <v>624</v>
      </c>
      <c r="I2095" s="18" t="s">
        <v>552</v>
      </c>
      <c r="J2095" s="18" t="s">
        <v>595</v>
      </c>
      <c r="K2095" s="18" t="s">
        <v>257</v>
      </c>
      <c r="L2095" s="18" t="s">
        <v>595</v>
      </c>
      <c r="M2095" s="18" t="s">
        <v>276</v>
      </c>
      <c r="N2095" s="56">
        <v>130</v>
      </c>
      <c r="O2095" s="18" t="s">
        <v>2415</v>
      </c>
      <c r="P2095" s="18" t="s">
        <v>2397</v>
      </c>
      <c r="Q2095" s="18" t="s">
        <v>254</v>
      </c>
      <c r="R2095" s="18" t="s">
        <v>2416</v>
      </c>
      <c r="S2095" s="18" t="s">
        <v>2417</v>
      </c>
      <c r="T2095" s="26" t="s">
        <v>257</v>
      </c>
      <c r="U2095" s="26" t="s">
        <v>257</v>
      </c>
      <c r="V2095" s="26" t="s">
        <v>257</v>
      </c>
      <c r="W2095" s="26" t="s">
        <v>257</v>
      </c>
      <c r="X2095" s="18" t="s">
        <v>2436</v>
      </c>
      <c r="Y2095" s="18">
        <v>100</v>
      </c>
      <c r="Z2095" s="18" t="s">
        <v>2420</v>
      </c>
      <c r="AA2095" s="18" t="s">
        <v>257</v>
      </c>
      <c r="AB2095" s="57">
        <f t="shared" si="423"/>
        <v>100</v>
      </c>
      <c r="AC2095" s="18" t="s">
        <v>595</v>
      </c>
      <c r="AD2095" s="18" t="s">
        <v>595</v>
      </c>
      <c r="AE2095" s="18" t="s">
        <v>595</v>
      </c>
      <c r="AF2095" s="18" t="s">
        <v>595</v>
      </c>
      <c r="AG2095" s="18" t="s">
        <v>595</v>
      </c>
      <c r="AH2095" s="18" t="s">
        <v>595</v>
      </c>
      <c r="AI2095" s="18">
        <v>0.33300000000000002</v>
      </c>
      <c r="AJ2095" s="18" t="s">
        <v>522</v>
      </c>
      <c r="AK2095" s="18">
        <v>0.33300000000000002</v>
      </c>
      <c r="AL2095" s="18" t="s">
        <v>2449</v>
      </c>
      <c r="AM2095" s="18" t="s">
        <v>2422</v>
      </c>
      <c r="AN2095" s="18">
        <v>107.16</v>
      </c>
      <c r="AO2095" s="18" t="s">
        <v>2423</v>
      </c>
      <c r="AP2095" s="18" t="s">
        <v>479</v>
      </c>
      <c r="AQ2095" s="18" t="s">
        <v>595</v>
      </c>
      <c r="AR2095" s="18" t="s">
        <v>2450</v>
      </c>
      <c r="AS2095" s="18" t="s">
        <v>595</v>
      </c>
      <c r="AT2095" s="18" t="s">
        <v>595</v>
      </c>
      <c r="AU2095" s="18">
        <v>48.18</v>
      </c>
      <c r="AV2095" s="18">
        <v>48.18</v>
      </c>
      <c r="AW2095" s="18" t="s">
        <v>501</v>
      </c>
      <c r="AX2095" s="18" t="s">
        <v>595</v>
      </c>
      <c r="AY2095" s="18" t="s">
        <v>595</v>
      </c>
      <c r="AZ2095" s="18" t="s">
        <v>595</v>
      </c>
      <c r="BA2095" s="18" t="s">
        <v>595</v>
      </c>
      <c r="BB2095" s="18" t="s">
        <v>2408</v>
      </c>
      <c r="BC2095" s="18" t="s">
        <v>2425</v>
      </c>
      <c r="BD2095" s="18">
        <v>5.66</v>
      </c>
      <c r="BE2095" s="18" t="s">
        <v>2423</v>
      </c>
      <c r="BF2095" s="18" t="s">
        <v>479</v>
      </c>
      <c r="BG2095" s="18" t="s">
        <v>595</v>
      </c>
      <c r="BH2095" s="18" t="s">
        <v>2450</v>
      </c>
      <c r="BI2095" s="18" t="s">
        <v>595</v>
      </c>
      <c r="BJ2095" s="18" t="s">
        <v>595</v>
      </c>
      <c r="BK2095" s="18">
        <v>2.31</v>
      </c>
      <c r="BL2095" s="18">
        <v>2.31</v>
      </c>
      <c r="BM2095" s="18" t="s">
        <v>501</v>
      </c>
      <c r="BN2095" s="18" t="s">
        <v>595</v>
      </c>
      <c r="BO2095" s="18" t="s">
        <v>595</v>
      </c>
      <c r="BP2095" s="18" t="s">
        <v>595</v>
      </c>
      <c r="BQ2095" s="18" t="s">
        <v>595</v>
      </c>
      <c r="BR2095" s="18" t="s">
        <v>2408</v>
      </c>
      <c r="BS2095" s="18"/>
      <c r="BT2095" s="18"/>
      <c r="BU2095" s="18"/>
      <c r="BV2095" s="18"/>
      <c r="BW2095" s="18"/>
      <c r="BX2095" s="18"/>
      <c r="BY2095" s="18"/>
      <c r="BZ2095" s="18"/>
      <c r="CA2095" s="18"/>
      <c r="CB2095" s="18"/>
      <c r="CC2095" s="18"/>
      <c r="CD2095" s="18"/>
      <c r="CE2095" s="18"/>
      <c r="CF2095" s="18"/>
      <c r="CG2095" s="18"/>
      <c r="CH2095" s="18"/>
      <c r="CI2095" s="18"/>
      <c r="CJ2095" s="18"/>
      <c r="CK2095" s="18"/>
      <c r="CL2095" s="18"/>
      <c r="CM2095" s="18"/>
      <c r="CN2095" s="18"/>
      <c r="CO2095" s="18"/>
      <c r="CP2095" s="18"/>
      <c r="CQ2095" s="18"/>
      <c r="CR2095" s="18"/>
      <c r="CS2095" s="18"/>
      <c r="CT2095" s="18"/>
      <c r="CU2095" s="18"/>
      <c r="CV2095" s="18"/>
      <c r="CW2095" s="18"/>
      <c r="CX2095" s="18"/>
      <c r="CY2095" s="18"/>
      <c r="CZ2095" s="18"/>
      <c r="DA2095" s="18"/>
      <c r="DB2095" s="18"/>
      <c r="DC2095" s="18"/>
      <c r="DD2095" s="18"/>
      <c r="DE2095" s="18"/>
      <c r="DF2095" s="18"/>
      <c r="DG2095" s="18"/>
      <c r="DH2095" s="18"/>
      <c r="DI2095" s="18"/>
      <c r="DJ2095" s="18"/>
      <c r="DK2095" s="18"/>
      <c r="DL2095" s="18"/>
      <c r="DM2095" s="18"/>
      <c r="DN2095" s="18"/>
      <c r="DO2095" s="56">
        <v>1</v>
      </c>
      <c r="DP2095" s="56"/>
      <c r="DQ2095" s="56">
        <v>1</v>
      </c>
      <c r="DR2095" s="56"/>
      <c r="DS2095" s="56"/>
      <c r="DT2095" s="56"/>
      <c r="DU2095" s="56"/>
      <c r="DV2095" s="56"/>
      <c r="DW2095" s="56"/>
      <c r="DX2095" s="56"/>
      <c r="DY2095" s="56"/>
      <c r="DZ2095" s="56"/>
      <c r="EA2095" s="56"/>
      <c r="EB2095" s="56"/>
      <c r="EC2095" s="56"/>
      <c r="ED2095" s="56"/>
      <c r="EE2095" s="56"/>
      <c r="EF2095" s="56"/>
      <c r="EG2095" s="56"/>
      <c r="EH2095" s="18" t="s">
        <v>2451</v>
      </c>
      <c r="EI2095" s="18">
        <f t="array" ref="EI2095">IF(SUMPRODUCT(--(DO2095:DS2095&lt;&gt;""))=0, 0,1)</f>
        <v>1</v>
      </c>
      <c r="EJ2095" s="18">
        <f t="array" ref="EJ2095">IF(SUMPRODUCT(--(DT2095:EG2095&lt;&gt;""))=0, 0,1)</f>
        <v>0</v>
      </c>
      <c r="EK2095" s="18" cm="1">
        <f t="array" ref="EK2095">IF(SUMPRODUCT(--(EC2095:EG2095&lt;&gt;""))=0, 0,1)</f>
        <v>0</v>
      </c>
      <c r="EL2095" s="18">
        <f t="array" ref="EL2095">IF(SUMPRODUCT(--(EE2095:EG2095&lt;&gt;""))=0, 0,1)</f>
        <v>0</v>
      </c>
      <c r="EM2095" s="18">
        <f t="shared" si="428"/>
        <v>1</v>
      </c>
      <c r="EN2095" s="18">
        <f t="shared" si="429"/>
        <v>1</v>
      </c>
      <c r="EO2095" s="18" t="str">
        <f t="shared" si="430"/>
        <v>NA</v>
      </c>
      <c r="EP2095" s="18" t="str">
        <f t="shared" si="431"/>
        <v>NA</v>
      </c>
      <c r="EQ2095" s="18">
        <f t="shared" si="422"/>
        <v>1</v>
      </c>
      <c r="ER2095" s="18" t="s">
        <v>2083</v>
      </c>
      <c r="ES2095" s="59">
        <v>43958</v>
      </c>
      <c r="ET2095" s="18"/>
      <c r="EU2095" s="18"/>
    </row>
    <row r="2096" spans="1:151" s="1" customFormat="1" ht="15.75" customHeight="1" x14ac:dyDescent="0.2">
      <c r="A2096" s="5" t="s">
        <v>2448</v>
      </c>
      <c r="B2096" s="24" t="s">
        <v>2414</v>
      </c>
      <c r="C2096" s="56">
        <v>2</v>
      </c>
      <c r="D2096" s="18" t="s">
        <v>2826</v>
      </c>
      <c r="E2096" s="18" t="s">
        <v>2971</v>
      </c>
      <c r="F2096" s="18" t="s">
        <v>553</v>
      </c>
      <c r="G2096" s="18" t="s">
        <v>467</v>
      </c>
      <c r="H2096" s="18" t="s">
        <v>624</v>
      </c>
      <c r="I2096" s="18" t="s">
        <v>552</v>
      </c>
      <c r="J2096" s="18" t="s">
        <v>595</v>
      </c>
      <c r="K2096" s="18" t="s">
        <v>257</v>
      </c>
      <c r="L2096" s="18" t="s">
        <v>595</v>
      </c>
      <c r="M2096" s="18" t="s">
        <v>276</v>
      </c>
      <c r="N2096" s="56">
        <v>130</v>
      </c>
      <c r="O2096" s="18" t="s">
        <v>2415</v>
      </c>
      <c r="P2096" s="18" t="s">
        <v>2397</v>
      </c>
      <c r="Q2096" s="18" t="s">
        <v>254</v>
      </c>
      <c r="R2096" s="18" t="s">
        <v>2416</v>
      </c>
      <c r="S2096" s="18" t="s">
        <v>2417</v>
      </c>
      <c r="T2096" s="26" t="s">
        <v>257</v>
      </c>
      <c r="U2096" s="26" t="s">
        <v>257</v>
      </c>
      <c r="V2096" s="26" t="s">
        <v>257</v>
      </c>
      <c r="W2096" s="26" t="s">
        <v>257</v>
      </c>
      <c r="X2096" s="18" t="s">
        <v>2436</v>
      </c>
      <c r="Y2096" s="18">
        <v>100</v>
      </c>
      <c r="Z2096" s="18" t="s">
        <v>2420</v>
      </c>
      <c r="AA2096" s="18" t="s">
        <v>257</v>
      </c>
      <c r="AB2096" s="57">
        <f t="shared" si="423"/>
        <v>100</v>
      </c>
      <c r="AC2096" s="18" t="s">
        <v>595</v>
      </c>
      <c r="AD2096" s="18" t="s">
        <v>595</v>
      </c>
      <c r="AE2096" s="18" t="s">
        <v>595</v>
      </c>
      <c r="AF2096" s="18" t="s">
        <v>595</v>
      </c>
      <c r="AG2096" s="18" t="s">
        <v>595</v>
      </c>
      <c r="AH2096" s="18" t="s">
        <v>595</v>
      </c>
      <c r="AI2096" s="18">
        <v>0.33300000000000002</v>
      </c>
      <c r="AJ2096" s="18" t="s">
        <v>522</v>
      </c>
      <c r="AK2096" s="18">
        <v>0.33300000000000002</v>
      </c>
      <c r="AL2096" s="18" t="s">
        <v>2449</v>
      </c>
      <c r="AM2096" s="18" t="s">
        <v>2422</v>
      </c>
      <c r="AN2096" s="18">
        <v>93.58</v>
      </c>
      <c r="AO2096" s="18" t="s">
        <v>2423</v>
      </c>
      <c r="AP2096" s="18" t="s">
        <v>479</v>
      </c>
      <c r="AQ2096" s="18" t="s">
        <v>595</v>
      </c>
      <c r="AR2096" s="18" t="s">
        <v>2450</v>
      </c>
      <c r="AS2096" s="18" t="s">
        <v>595</v>
      </c>
      <c r="AT2096" s="18" t="s">
        <v>595</v>
      </c>
      <c r="AU2096" s="18">
        <v>45.85</v>
      </c>
      <c r="AV2096" s="18">
        <v>45.85</v>
      </c>
      <c r="AW2096" s="18" t="s">
        <v>501</v>
      </c>
      <c r="AX2096" s="18" t="s">
        <v>595</v>
      </c>
      <c r="AY2096" s="18" t="s">
        <v>595</v>
      </c>
      <c r="AZ2096" s="18" t="s">
        <v>595</v>
      </c>
      <c r="BA2096" s="18" t="s">
        <v>595</v>
      </c>
      <c r="BB2096" s="18" t="s">
        <v>2408</v>
      </c>
      <c r="BC2096" s="18" t="s">
        <v>2425</v>
      </c>
      <c r="BD2096" s="18">
        <v>3.58</v>
      </c>
      <c r="BE2096" s="18" t="s">
        <v>2423</v>
      </c>
      <c r="BF2096" s="18" t="s">
        <v>479</v>
      </c>
      <c r="BG2096" s="18" t="s">
        <v>595</v>
      </c>
      <c r="BH2096" s="18" t="s">
        <v>2450</v>
      </c>
      <c r="BI2096" s="18" t="s">
        <v>595</v>
      </c>
      <c r="BJ2096" s="18" t="s">
        <v>595</v>
      </c>
      <c r="BK2096" s="18">
        <v>1.5</v>
      </c>
      <c r="BL2096" s="18">
        <v>1.5</v>
      </c>
      <c r="BM2096" s="18" t="s">
        <v>501</v>
      </c>
      <c r="BN2096" s="18" t="s">
        <v>595</v>
      </c>
      <c r="BO2096" s="18" t="s">
        <v>595</v>
      </c>
      <c r="BP2096" s="18" t="s">
        <v>595</v>
      </c>
      <c r="BQ2096" s="18" t="s">
        <v>595</v>
      </c>
      <c r="BR2096" s="18" t="s">
        <v>2408</v>
      </c>
      <c r="BS2096" s="18"/>
      <c r="BT2096" s="18"/>
      <c r="BU2096" s="18"/>
      <c r="BV2096" s="18"/>
      <c r="BW2096" s="18"/>
      <c r="BX2096" s="18"/>
      <c r="BY2096" s="18"/>
      <c r="BZ2096" s="18"/>
      <c r="CA2096" s="18"/>
      <c r="CB2096" s="18"/>
      <c r="CC2096" s="18"/>
      <c r="CD2096" s="18"/>
      <c r="CE2096" s="18"/>
      <c r="CF2096" s="18"/>
      <c r="CG2096" s="18"/>
      <c r="CH2096" s="18"/>
      <c r="CI2096" s="18"/>
      <c r="CJ2096" s="18"/>
      <c r="CK2096" s="18"/>
      <c r="CL2096" s="18"/>
      <c r="CM2096" s="18"/>
      <c r="CN2096" s="18"/>
      <c r="CO2096" s="18"/>
      <c r="CP2096" s="18"/>
      <c r="CQ2096" s="18"/>
      <c r="CR2096" s="18"/>
      <c r="CS2096" s="18"/>
      <c r="CT2096" s="18"/>
      <c r="CU2096" s="18"/>
      <c r="CV2096" s="18"/>
      <c r="CW2096" s="18"/>
      <c r="CX2096" s="18"/>
      <c r="CY2096" s="18"/>
      <c r="CZ2096" s="18"/>
      <c r="DA2096" s="18"/>
      <c r="DB2096" s="18"/>
      <c r="DC2096" s="18"/>
      <c r="DD2096" s="18"/>
      <c r="DE2096" s="18"/>
      <c r="DF2096" s="18"/>
      <c r="DG2096" s="18"/>
      <c r="DH2096" s="18"/>
      <c r="DI2096" s="18"/>
      <c r="DJ2096" s="18"/>
      <c r="DK2096" s="18"/>
      <c r="DL2096" s="18"/>
      <c r="DM2096" s="18"/>
      <c r="DN2096" s="18"/>
      <c r="DO2096" s="56">
        <v>1</v>
      </c>
      <c r="DP2096" s="56"/>
      <c r="DQ2096" s="56">
        <v>1</v>
      </c>
      <c r="DR2096" s="56"/>
      <c r="DS2096" s="56"/>
      <c r="DT2096" s="56"/>
      <c r="DU2096" s="56"/>
      <c r="DV2096" s="56"/>
      <c r="DW2096" s="56"/>
      <c r="DX2096" s="56"/>
      <c r="DY2096" s="56"/>
      <c r="DZ2096" s="56"/>
      <c r="EA2096" s="56"/>
      <c r="EB2096" s="56"/>
      <c r="EC2096" s="56"/>
      <c r="ED2096" s="56"/>
      <c r="EE2096" s="56"/>
      <c r="EF2096" s="56"/>
      <c r="EG2096" s="56"/>
      <c r="EH2096" s="18" t="s">
        <v>2452</v>
      </c>
      <c r="EI2096" s="18">
        <f t="array" ref="EI2096">IF(SUMPRODUCT(--(DO2096:DS2096&lt;&gt;""))=0, 0,1)</f>
        <v>1</v>
      </c>
      <c r="EJ2096" s="18">
        <f t="array" ref="EJ2096">IF(SUMPRODUCT(--(DT2096:EG2096&lt;&gt;""))=0, 0,1)</f>
        <v>0</v>
      </c>
      <c r="EK2096" s="18" cm="1">
        <f t="array" ref="EK2096">IF(SUMPRODUCT(--(EC2096:EG2096&lt;&gt;""))=0, 0,1)</f>
        <v>0</v>
      </c>
      <c r="EL2096" s="18">
        <f t="array" ref="EL2096">IF(SUMPRODUCT(--(EE2096:EG2096&lt;&gt;""))=0, 0,1)</f>
        <v>0</v>
      </c>
      <c r="EM2096" s="18">
        <f t="shared" si="428"/>
        <v>1</v>
      </c>
      <c r="EN2096" s="18">
        <f t="shared" si="429"/>
        <v>1</v>
      </c>
      <c r="EO2096" s="18" t="str">
        <f t="shared" si="430"/>
        <v>NA</v>
      </c>
      <c r="EP2096" s="18" t="str">
        <f t="shared" si="431"/>
        <v>NA</v>
      </c>
      <c r="EQ2096" s="18">
        <f t="shared" si="422"/>
        <v>1</v>
      </c>
      <c r="ER2096" s="18" t="s">
        <v>2083</v>
      </c>
      <c r="ES2096" s="59">
        <v>43958</v>
      </c>
      <c r="ET2096" s="18"/>
      <c r="EU2096" s="18"/>
    </row>
    <row r="2097" spans="1:151" s="1" customFormat="1" ht="15.75" customHeight="1" x14ac:dyDescent="0.2">
      <c r="A2097" s="5" t="s">
        <v>2448</v>
      </c>
      <c r="B2097" s="24" t="s">
        <v>2414</v>
      </c>
      <c r="C2097" s="56">
        <v>2</v>
      </c>
      <c r="D2097" s="18" t="s">
        <v>2827</v>
      </c>
      <c r="E2097" s="18" t="s">
        <v>2972</v>
      </c>
      <c r="F2097" s="18" t="s">
        <v>553</v>
      </c>
      <c r="G2097" s="18" t="s">
        <v>467</v>
      </c>
      <c r="H2097" s="18" t="s">
        <v>624</v>
      </c>
      <c r="I2097" s="18" t="s">
        <v>552</v>
      </c>
      <c r="J2097" s="18" t="s">
        <v>595</v>
      </c>
      <c r="K2097" s="18" t="s">
        <v>257</v>
      </c>
      <c r="L2097" s="18" t="s">
        <v>595</v>
      </c>
      <c r="M2097" s="18" t="s">
        <v>276</v>
      </c>
      <c r="N2097" s="56">
        <v>130</v>
      </c>
      <c r="O2097" s="18" t="s">
        <v>2415</v>
      </c>
      <c r="P2097" s="18" t="s">
        <v>2397</v>
      </c>
      <c r="Q2097" s="18" t="s">
        <v>254</v>
      </c>
      <c r="R2097" s="18" t="s">
        <v>2416</v>
      </c>
      <c r="S2097" s="18" t="s">
        <v>2417</v>
      </c>
      <c r="T2097" s="26" t="s">
        <v>257</v>
      </c>
      <c r="U2097" s="26" t="s">
        <v>257</v>
      </c>
      <c r="V2097" s="26" t="s">
        <v>257</v>
      </c>
      <c r="W2097" s="26" t="s">
        <v>257</v>
      </c>
      <c r="X2097" s="18" t="s">
        <v>2436</v>
      </c>
      <c r="Y2097" s="18">
        <v>100</v>
      </c>
      <c r="Z2097" s="18" t="s">
        <v>2420</v>
      </c>
      <c r="AA2097" s="18" t="s">
        <v>257</v>
      </c>
      <c r="AB2097" s="57">
        <f t="shared" si="423"/>
        <v>100</v>
      </c>
      <c r="AC2097" s="18" t="s">
        <v>595</v>
      </c>
      <c r="AD2097" s="18" t="s">
        <v>595</v>
      </c>
      <c r="AE2097" s="18" t="s">
        <v>595</v>
      </c>
      <c r="AF2097" s="18" t="s">
        <v>595</v>
      </c>
      <c r="AG2097" s="18" t="s">
        <v>595</v>
      </c>
      <c r="AH2097" s="18" t="s">
        <v>595</v>
      </c>
      <c r="AI2097" s="18">
        <v>0.25</v>
      </c>
      <c r="AJ2097" s="18" t="s">
        <v>522</v>
      </c>
      <c r="AK2097" s="18">
        <v>0.25</v>
      </c>
      <c r="AL2097" s="18" t="s">
        <v>2449</v>
      </c>
      <c r="AM2097" s="18" t="s">
        <v>2422</v>
      </c>
      <c r="AN2097" s="18">
        <v>213.69</v>
      </c>
      <c r="AO2097" s="18" t="s">
        <v>2423</v>
      </c>
      <c r="AP2097" s="18" t="s">
        <v>479</v>
      </c>
      <c r="AQ2097" s="18" t="s">
        <v>595</v>
      </c>
      <c r="AR2097" s="18" t="s">
        <v>2450</v>
      </c>
      <c r="AS2097" s="18" t="s">
        <v>595</v>
      </c>
      <c r="AT2097" s="18" t="s">
        <v>595</v>
      </c>
      <c r="AU2097" s="18">
        <v>31.95</v>
      </c>
      <c r="AV2097" s="18">
        <v>31.95</v>
      </c>
      <c r="AW2097" s="18" t="s">
        <v>501</v>
      </c>
      <c r="AX2097" s="18" t="s">
        <v>595</v>
      </c>
      <c r="AY2097" s="18" t="s">
        <v>595</v>
      </c>
      <c r="AZ2097" s="18" t="s">
        <v>595</v>
      </c>
      <c r="BA2097" s="18" t="s">
        <v>595</v>
      </c>
      <c r="BB2097" s="18" t="s">
        <v>2408</v>
      </c>
      <c r="BC2097" s="18" t="s">
        <v>2425</v>
      </c>
      <c r="BD2097" s="18">
        <v>41.33</v>
      </c>
      <c r="BE2097" s="18" t="s">
        <v>2423</v>
      </c>
      <c r="BF2097" s="18" t="s">
        <v>479</v>
      </c>
      <c r="BG2097" s="18" t="s">
        <v>595</v>
      </c>
      <c r="BH2097" s="18" t="s">
        <v>2450</v>
      </c>
      <c r="BI2097" s="18" t="s">
        <v>595</v>
      </c>
      <c r="BJ2097" s="18" t="s">
        <v>595</v>
      </c>
      <c r="BK2097" s="18">
        <v>6.62</v>
      </c>
      <c r="BL2097" s="18">
        <v>6.62</v>
      </c>
      <c r="BM2097" s="18" t="s">
        <v>501</v>
      </c>
      <c r="BN2097" s="18" t="s">
        <v>595</v>
      </c>
      <c r="BO2097" s="18" t="s">
        <v>595</v>
      </c>
      <c r="BP2097" s="18" t="s">
        <v>595</v>
      </c>
      <c r="BQ2097" s="18" t="s">
        <v>595</v>
      </c>
      <c r="BR2097" s="18" t="s">
        <v>2408</v>
      </c>
      <c r="BS2097" s="18"/>
      <c r="BT2097" s="18"/>
      <c r="BU2097" s="18"/>
      <c r="BV2097" s="18"/>
      <c r="BW2097" s="18"/>
      <c r="BX2097" s="18"/>
      <c r="BY2097" s="18"/>
      <c r="BZ2097" s="18"/>
      <c r="CA2097" s="18"/>
      <c r="CB2097" s="18"/>
      <c r="CC2097" s="18"/>
      <c r="CD2097" s="18"/>
      <c r="CE2097" s="18"/>
      <c r="CF2097" s="18"/>
      <c r="CG2097" s="18"/>
      <c r="CH2097" s="18"/>
      <c r="CI2097" s="18"/>
      <c r="CJ2097" s="18"/>
      <c r="CK2097" s="18"/>
      <c r="CL2097" s="18"/>
      <c r="CM2097" s="18"/>
      <c r="CN2097" s="18"/>
      <c r="CO2097" s="18"/>
      <c r="CP2097" s="18"/>
      <c r="CQ2097" s="18"/>
      <c r="CR2097" s="18"/>
      <c r="CS2097" s="18"/>
      <c r="CT2097" s="18"/>
      <c r="CU2097" s="18"/>
      <c r="CV2097" s="18"/>
      <c r="CW2097" s="18"/>
      <c r="CX2097" s="18"/>
      <c r="CY2097" s="18"/>
      <c r="CZ2097" s="18"/>
      <c r="DA2097" s="18"/>
      <c r="DB2097" s="18"/>
      <c r="DC2097" s="18"/>
      <c r="DD2097" s="18"/>
      <c r="DE2097" s="18"/>
      <c r="DF2097" s="18"/>
      <c r="DG2097" s="18"/>
      <c r="DH2097" s="18"/>
      <c r="DI2097" s="18"/>
      <c r="DJ2097" s="18"/>
      <c r="DK2097" s="18"/>
      <c r="DL2097" s="18"/>
      <c r="DM2097" s="18"/>
      <c r="DN2097" s="18"/>
      <c r="DO2097" s="56">
        <v>0</v>
      </c>
      <c r="DP2097" s="56"/>
      <c r="DQ2097" s="56">
        <v>0</v>
      </c>
      <c r="DR2097" s="56"/>
      <c r="DS2097" s="56"/>
      <c r="DT2097" s="56"/>
      <c r="DU2097" s="56"/>
      <c r="DV2097" s="56"/>
      <c r="DW2097" s="56"/>
      <c r="DX2097" s="56"/>
      <c r="DY2097" s="56"/>
      <c r="DZ2097" s="56"/>
      <c r="EA2097" s="56"/>
      <c r="EB2097" s="56"/>
      <c r="EC2097" s="56"/>
      <c r="ED2097" s="56"/>
      <c r="EE2097" s="56"/>
      <c r="EF2097" s="56"/>
      <c r="EG2097" s="56"/>
      <c r="EH2097" s="18"/>
      <c r="EI2097" s="18">
        <f t="array" ref="EI2097">IF(SUMPRODUCT(--(DO2097:DS2097&lt;&gt;""))=0, 0,1)</f>
        <v>1</v>
      </c>
      <c r="EJ2097" s="18">
        <f t="array" ref="EJ2097">IF(SUMPRODUCT(--(DT2097:EG2097&lt;&gt;""))=0, 0,1)</f>
        <v>0</v>
      </c>
      <c r="EK2097" s="18" cm="1">
        <f t="array" ref="EK2097">IF(SUMPRODUCT(--(EC2097:EG2097&lt;&gt;""))=0, 0,1)</f>
        <v>0</v>
      </c>
      <c r="EL2097" s="18">
        <f t="array" ref="EL2097">IF(SUMPRODUCT(--(EE2097:EG2097&lt;&gt;""))=0, 0,1)</f>
        <v>0</v>
      </c>
      <c r="EM2097" s="18">
        <f t="shared" si="428"/>
        <v>0</v>
      </c>
      <c r="EN2097" s="18">
        <f t="shared" si="429"/>
        <v>0</v>
      </c>
      <c r="EO2097" s="18" t="str">
        <f t="shared" si="430"/>
        <v>NA</v>
      </c>
      <c r="EP2097" s="18" t="str">
        <f t="shared" si="431"/>
        <v>NA</v>
      </c>
      <c r="EQ2097" s="18" t="str">
        <f t="shared" si="422"/>
        <v>NA</v>
      </c>
      <c r="ER2097" s="18" t="s">
        <v>2083</v>
      </c>
      <c r="ES2097" s="59">
        <v>43958</v>
      </c>
      <c r="ET2097" s="18"/>
      <c r="EU2097" s="18"/>
    </row>
    <row r="2098" spans="1:151" s="1" customFormat="1" ht="15.75" customHeight="1" x14ac:dyDescent="0.2">
      <c r="A2098" s="5" t="s">
        <v>2448</v>
      </c>
      <c r="B2098" s="24" t="s">
        <v>2414</v>
      </c>
      <c r="C2098" s="56">
        <v>2</v>
      </c>
      <c r="D2098" s="18" t="s">
        <v>2828</v>
      </c>
      <c r="E2098" s="18" t="s">
        <v>2972</v>
      </c>
      <c r="F2098" s="18" t="s">
        <v>553</v>
      </c>
      <c r="G2098" s="18" t="s">
        <v>467</v>
      </c>
      <c r="H2098" s="18" t="s">
        <v>624</v>
      </c>
      <c r="I2098" s="18" t="s">
        <v>552</v>
      </c>
      <c r="J2098" s="18" t="s">
        <v>595</v>
      </c>
      <c r="K2098" s="18" t="s">
        <v>257</v>
      </c>
      <c r="L2098" s="18" t="s">
        <v>595</v>
      </c>
      <c r="M2098" s="18" t="s">
        <v>276</v>
      </c>
      <c r="N2098" s="56">
        <v>130</v>
      </c>
      <c r="O2098" s="18" t="s">
        <v>2415</v>
      </c>
      <c r="P2098" s="18" t="s">
        <v>2397</v>
      </c>
      <c r="Q2098" s="18" t="s">
        <v>254</v>
      </c>
      <c r="R2098" s="18" t="s">
        <v>2416</v>
      </c>
      <c r="S2098" s="18" t="s">
        <v>2417</v>
      </c>
      <c r="T2098" s="26" t="s">
        <v>257</v>
      </c>
      <c r="U2098" s="26" t="s">
        <v>257</v>
      </c>
      <c r="V2098" s="26" t="s">
        <v>257</v>
      </c>
      <c r="W2098" s="26" t="s">
        <v>257</v>
      </c>
      <c r="X2098" s="18" t="s">
        <v>2436</v>
      </c>
      <c r="Y2098" s="18">
        <v>100</v>
      </c>
      <c r="Z2098" s="18" t="s">
        <v>2420</v>
      </c>
      <c r="AA2098" s="18" t="s">
        <v>257</v>
      </c>
      <c r="AB2098" s="57">
        <f t="shared" si="423"/>
        <v>100</v>
      </c>
      <c r="AC2098" s="18" t="s">
        <v>595</v>
      </c>
      <c r="AD2098" s="18" t="s">
        <v>595</v>
      </c>
      <c r="AE2098" s="18" t="s">
        <v>595</v>
      </c>
      <c r="AF2098" s="18" t="s">
        <v>595</v>
      </c>
      <c r="AG2098" s="18" t="s">
        <v>595</v>
      </c>
      <c r="AH2098" s="18" t="s">
        <v>595</v>
      </c>
      <c r="AI2098" s="18">
        <v>0.25</v>
      </c>
      <c r="AJ2098" s="18" t="s">
        <v>522</v>
      </c>
      <c r="AK2098" s="18">
        <v>0.25</v>
      </c>
      <c r="AL2098" s="18" t="s">
        <v>2449</v>
      </c>
      <c r="AM2098" s="18" t="s">
        <v>2422</v>
      </c>
      <c r="AN2098" s="18">
        <v>182.28</v>
      </c>
      <c r="AO2098" s="18" t="s">
        <v>2423</v>
      </c>
      <c r="AP2098" s="18" t="s">
        <v>479</v>
      </c>
      <c r="AQ2098" s="18" t="s">
        <v>595</v>
      </c>
      <c r="AR2098" s="18" t="s">
        <v>2450</v>
      </c>
      <c r="AS2098" s="18" t="s">
        <v>595</v>
      </c>
      <c r="AT2098" s="18" t="s">
        <v>595</v>
      </c>
      <c r="AU2098" s="18">
        <v>28.71</v>
      </c>
      <c r="AV2098" s="18">
        <v>28.71</v>
      </c>
      <c r="AW2098" s="18" t="s">
        <v>501</v>
      </c>
      <c r="AX2098" s="18" t="s">
        <v>595</v>
      </c>
      <c r="AY2098" s="18" t="s">
        <v>595</v>
      </c>
      <c r="AZ2098" s="18" t="s">
        <v>595</v>
      </c>
      <c r="BA2098" s="18" t="s">
        <v>595</v>
      </c>
      <c r="BB2098" s="18" t="s">
        <v>2408</v>
      </c>
      <c r="BC2098" s="18" t="s">
        <v>2425</v>
      </c>
      <c r="BD2098" s="18">
        <v>15.78</v>
      </c>
      <c r="BE2098" s="18" t="s">
        <v>2423</v>
      </c>
      <c r="BF2098" s="18" t="s">
        <v>479</v>
      </c>
      <c r="BG2098" s="18" t="s">
        <v>595</v>
      </c>
      <c r="BH2098" s="18" t="s">
        <v>2450</v>
      </c>
      <c r="BI2098" s="18" t="s">
        <v>595</v>
      </c>
      <c r="BJ2098" s="18" t="s">
        <v>595</v>
      </c>
      <c r="BK2098" s="18">
        <v>2.2000000000000002</v>
      </c>
      <c r="BL2098" s="18">
        <v>2.2000000000000002</v>
      </c>
      <c r="BM2098" s="18" t="s">
        <v>501</v>
      </c>
      <c r="BN2098" s="18" t="s">
        <v>595</v>
      </c>
      <c r="BO2098" s="18" t="s">
        <v>595</v>
      </c>
      <c r="BP2098" s="18" t="s">
        <v>595</v>
      </c>
      <c r="BQ2098" s="18" t="s">
        <v>595</v>
      </c>
      <c r="BR2098" s="18" t="s">
        <v>2408</v>
      </c>
      <c r="BS2098" s="18"/>
      <c r="BT2098" s="18"/>
      <c r="BU2098" s="18"/>
      <c r="BV2098" s="18"/>
      <c r="BW2098" s="18"/>
      <c r="BX2098" s="18"/>
      <c r="BY2098" s="18"/>
      <c r="BZ2098" s="18"/>
      <c r="CA2098" s="18"/>
      <c r="CB2098" s="18"/>
      <c r="CC2098" s="18"/>
      <c r="CD2098" s="18"/>
      <c r="CE2098" s="18"/>
      <c r="CF2098" s="18"/>
      <c r="CG2098" s="18"/>
      <c r="CH2098" s="18"/>
      <c r="CI2098" s="18"/>
      <c r="CJ2098" s="18"/>
      <c r="CK2098" s="18"/>
      <c r="CL2098" s="18"/>
      <c r="CM2098" s="18"/>
      <c r="CN2098" s="18"/>
      <c r="CO2098" s="18"/>
      <c r="CP2098" s="18"/>
      <c r="CQ2098" s="18"/>
      <c r="CR2098" s="18"/>
      <c r="CS2098" s="18"/>
      <c r="CT2098" s="18"/>
      <c r="CU2098" s="18"/>
      <c r="CV2098" s="18"/>
      <c r="CW2098" s="18"/>
      <c r="CX2098" s="18"/>
      <c r="CY2098" s="18"/>
      <c r="CZ2098" s="18"/>
      <c r="DA2098" s="18"/>
      <c r="DB2098" s="18"/>
      <c r="DC2098" s="18"/>
      <c r="DD2098" s="18"/>
      <c r="DE2098" s="18"/>
      <c r="DF2098" s="18"/>
      <c r="DG2098" s="18"/>
      <c r="DH2098" s="18"/>
      <c r="DI2098" s="18"/>
      <c r="DJ2098" s="18"/>
      <c r="DK2098" s="18"/>
      <c r="DL2098" s="18"/>
      <c r="DM2098" s="18"/>
      <c r="DN2098" s="18"/>
      <c r="DO2098" s="56">
        <v>0</v>
      </c>
      <c r="DP2098" s="56"/>
      <c r="DQ2098" s="56">
        <v>0</v>
      </c>
      <c r="DR2098" s="56"/>
      <c r="DS2098" s="56"/>
      <c r="DT2098" s="56"/>
      <c r="DU2098" s="56"/>
      <c r="DV2098" s="56"/>
      <c r="DW2098" s="56"/>
      <c r="DX2098" s="56"/>
      <c r="DY2098" s="56"/>
      <c r="DZ2098" s="56"/>
      <c r="EA2098" s="56"/>
      <c r="EB2098" s="56"/>
      <c r="EC2098" s="56"/>
      <c r="ED2098" s="56"/>
      <c r="EE2098" s="56"/>
      <c r="EF2098" s="56"/>
      <c r="EG2098" s="56"/>
      <c r="EH2098" s="18"/>
      <c r="EI2098" s="18">
        <f t="array" ref="EI2098">IF(SUMPRODUCT(--(DO2098:DS2098&lt;&gt;""))=0, 0,1)</f>
        <v>1</v>
      </c>
      <c r="EJ2098" s="18">
        <f t="array" ref="EJ2098">IF(SUMPRODUCT(--(DT2098:EG2098&lt;&gt;""))=0, 0,1)</f>
        <v>0</v>
      </c>
      <c r="EK2098" s="18" cm="1">
        <f t="array" ref="EK2098">IF(SUMPRODUCT(--(EC2098:EG2098&lt;&gt;""))=0, 0,1)</f>
        <v>0</v>
      </c>
      <c r="EL2098" s="18">
        <f t="array" ref="EL2098">IF(SUMPRODUCT(--(EE2098:EG2098&lt;&gt;""))=0, 0,1)</f>
        <v>0</v>
      </c>
      <c r="EM2098" s="18">
        <f t="shared" si="428"/>
        <v>0</v>
      </c>
      <c r="EN2098" s="18">
        <f t="shared" si="429"/>
        <v>0</v>
      </c>
      <c r="EO2098" s="18" t="str">
        <f t="shared" si="430"/>
        <v>NA</v>
      </c>
      <c r="EP2098" s="18" t="str">
        <f t="shared" si="431"/>
        <v>NA</v>
      </c>
      <c r="EQ2098" s="18" t="str">
        <f t="shared" si="422"/>
        <v>NA</v>
      </c>
      <c r="ER2098" s="18" t="s">
        <v>2083</v>
      </c>
      <c r="ES2098" s="59">
        <v>43958</v>
      </c>
      <c r="ET2098" s="18"/>
      <c r="EU2098" s="18"/>
    </row>
    <row r="2099" spans="1:151" s="1" customFormat="1" ht="15.75" customHeight="1" x14ac:dyDescent="0.2">
      <c r="A2099" s="5" t="s">
        <v>2448</v>
      </c>
      <c r="B2099" s="24" t="s">
        <v>2414</v>
      </c>
      <c r="C2099" s="56">
        <v>2</v>
      </c>
      <c r="D2099" s="18" t="s">
        <v>2829</v>
      </c>
      <c r="E2099" s="18" t="s">
        <v>2972</v>
      </c>
      <c r="F2099" s="18" t="s">
        <v>553</v>
      </c>
      <c r="G2099" s="18" t="s">
        <v>467</v>
      </c>
      <c r="H2099" s="18" t="s">
        <v>624</v>
      </c>
      <c r="I2099" s="18" t="s">
        <v>552</v>
      </c>
      <c r="J2099" s="18" t="s">
        <v>595</v>
      </c>
      <c r="K2099" s="18" t="s">
        <v>257</v>
      </c>
      <c r="L2099" s="18" t="s">
        <v>595</v>
      </c>
      <c r="M2099" s="18" t="s">
        <v>276</v>
      </c>
      <c r="N2099" s="56">
        <v>130</v>
      </c>
      <c r="O2099" s="18" t="s">
        <v>2415</v>
      </c>
      <c r="P2099" s="18" t="s">
        <v>2397</v>
      </c>
      <c r="Q2099" s="18" t="s">
        <v>254</v>
      </c>
      <c r="R2099" s="18" t="s">
        <v>2416</v>
      </c>
      <c r="S2099" s="18" t="s">
        <v>2417</v>
      </c>
      <c r="T2099" s="26" t="s">
        <v>257</v>
      </c>
      <c r="U2099" s="26" t="s">
        <v>257</v>
      </c>
      <c r="V2099" s="26" t="s">
        <v>257</v>
      </c>
      <c r="W2099" s="26" t="s">
        <v>257</v>
      </c>
      <c r="X2099" s="18" t="s">
        <v>2436</v>
      </c>
      <c r="Y2099" s="18">
        <v>100</v>
      </c>
      <c r="Z2099" s="18" t="s">
        <v>2420</v>
      </c>
      <c r="AA2099" s="18" t="s">
        <v>257</v>
      </c>
      <c r="AB2099" s="57">
        <f t="shared" si="423"/>
        <v>100</v>
      </c>
      <c r="AC2099" s="18" t="s">
        <v>595</v>
      </c>
      <c r="AD2099" s="18" t="s">
        <v>595</v>
      </c>
      <c r="AE2099" s="18" t="s">
        <v>595</v>
      </c>
      <c r="AF2099" s="18" t="s">
        <v>595</v>
      </c>
      <c r="AG2099" s="18" t="s">
        <v>595</v>
      </c>
      <c r="AH2099" s="18" t="s">
        <v>595</v>
      </c>
      <c r="AI2099" s="18">
        <v>0.25</v>
      </c>
      <c r="AJ2099" s="18" t="s">
        <v>522</v>
      </c>
      <c r="AK2099" s="18">
        <v>0.25</v>
      </c>
      <c r="AL2099" s="18" t="s">
        <v>2449</v>
      </c>
      <c r="AM2099" s="18" t="s">
        <v>2422</v>
      </c>
      <c r="AN2099" s="18">
        <v>183.99</v>
      </c>
      <c r="AO2099" s="18" t="s">
        <v>2423</v>
      </c>
      <c r="AP2099" s="18" t="s">
        <v>479</v>
      </c>
      <c r="AQ2099" s="18" t="s">
        <v>595</v>
      </c>
      <c r="AR2099" s="18" t="s">
        <v>2450</v>
      </c>
      <c r="AS2099" s="18" t="s">
        <v>595</v>
      </c>
      <c r="AT2099" s="18" t="s">
        <v>595</v>
      </c>
      <c r="AU2099" s="18">
        <v>24.94</v>
      </c>
      <c r="AV2099" s="18">
        <v>24.94</v>
      </c>
      <c r="AW2099" s="18" t="s">
        <v>501</v>
      </c>
      <c r="AX2099" s="18" t="s">
        <v>595</v>
      </c>
      <c r="AY2099" s="18" t="s">
        <v>595</v>
      </c>
      <c r="AZ2099" s="18" t="s">
        <v>595</v>
      </c>
      <c r="BA2099" s="18" t="s">
        <v>595</v>
      </c>
      <c r="BB2099" s="18" t="s">
        <v>2408</v>
      </c>
      <c r="BC2099" s="18" t="s">
        <v>2425</v>
      </c>
      <c r="BD2099" s="18">
        <v>9.5299999999999994</v>
      </c>
      <c r="BE2099" s="18" t="s">
        <v>2423</v>
      </c>
      <c r="BF2099" s="18" t="s">
        <v>479</v>
      </c>
      <c r="BG2099" s="18" t="s">
        <v>595</v>
      </c>
      <c r="BH2099" s="18" t="s">
        <v>2450</v>
      </c>
      <c r="BI2099" s="18" t="s">
        <v>595</v>
      </c>
      <c r="BJ2099" s="18" t="s">
        <v>595</v>
      </c>
      <c r="BK2099" s="18">
        <v>1.48</v>
      </c>
      <c r="BL2099" s="18">
        <v>1.48</v>
      </c>
      <c r="BM2099" s="18" t="s">
        <v>501</v>
      </c>
      <c r="BN2099" s="18" t="s">
        <v>595</v>
      </c>
      <c r="BO2099" s="18" t="s">
        <v>595</v>
      </c>
      <c r="BP2099" s="18" t="s">
        <v>595</v>
      </c>
      <c r="BQ2099" s="18" t="s">
        <v>595</v>
      </c>
      <c r="BR2099" s="18" t="s">
        <v>2408</v>
      </c>
      <c r="BS2099" s="18"/>
      <c r="BT2099" s="18"/>
      <c r="BU2099" s="18"/>
      <c r="BV2099" s="18"/>
      <c r="BW2099" s="18"/>
      <c r="BX2099" s="18"/>
      <c r="BY2099" s="18"/>
      <c r="BZ2099" s="18"/>
      <c r="CA2099" s="18"/>
      <c r="CB2099" s="18"/>
      <c r="CC2099" s="18"/>
      <c r="CD2099" s="18"/>
      <c r="CE2099" s="18"/>
      <c r="CF2099" s="18"/>
      <c r="CG2099" s="18"/>
      <c r="CH2099" s="18"/>
      <c r="CI2099" s="18"/>
      <c r="CJ2099" s="18"/>
      <c r="CK2099" s="18"/>
      <c r="CL2099" s="18"/>
      <c r="CM2099" s="18"/>
      <c r="CN2099" s="18"/>
      <c r="CO2099" s="18"/>
      <c r="CP2099" s="18"/>
      <c r="CQ2099" s="18"/>
      <c r="CR2099" s="18"/>
      <c r="CS2099" s="18"/>
      <c r="CT2099" s="18"/>
      <c r="CU2099" s="18"/>
      <c r="CV2099" s="18"/>
      <c r="CW2099" s="18"/>
      <c r="CX2099" s="18"/>
      <c r="CY2099" s="18"/>
      <c r="CZ2099" s="18"/>
      <c r="DA2099" s="18"/>
      <c r="DB2099" s="18"/>
      <c r="DC2099" s="18"/>
      <c r="DD2099" s="18"/>
      <c r="DE2099" s="18"/>
      <c r="DF2099" s="18"/>
      <c r="DG2099" s="18"/>
      <c r="DH2099" s="18"/>
      <c r="DI2099" s="18"/>
      <c r="DJ2099" s="18"/>
      <c r="DK2099" s="18"/>
      <c r="DL2099" s="18"/>
      <c r="DM2099" s="18"/>
      <c r="DN2099" s="18"/>
      <c r="DO2099" s="56">
        <v>0</v>
      </c>
      <c r="DP2099" s="56"/>
      <c r="DQ2099" s="56">
        <v>0</v>
      </c>
      <c r="DR2099" s="56"/>
      <c r="DS2099" s="56"/>
      <c r="DT2099" s="56"/>
      <c r="DU2099" s="56"/>
      <c r="DV2099" s="56"/>
      <c r="DW2099" s="56"/>
      <c r="DX2099" s="56"/>
      <c r="DY2099" s="56"/>
      <c r="DZ2099" s="56"/>
      <c r="EA2099" s="56"/>
      <c r="EB2099" s="56"/>
      <c r="EC2099" s="56"/>
      <c r="ED2099" s="56"/>
      <c r="EE2099" s="56"/>
      <c r="EF2099" s="56"/>
      <c r="EG2099" s="56"/>
      <c r="EH2099" s="18"/>
      <c r="EI2099" s="18">
        <f t="array" ref="EI2099">IF(SUMPRODUCT(--(DO2099:DS2099&lt;&gt;""))=0, 0,1)</f>
        <v>1</v>
      </c>
      <c r="EJ2099" s="18">
        <f t="array" ref="EJ2099">IF(SUMPRODUCT(--(DT2099:EG2099&lt;&gt;""))=0, 0,1)</f>
        <v>0</v>
      </c>
      <c r="EK2099" s="18" cm="1">
        <f t="array" ref="EK2099">IF(SUMPRODUCT(--(EC2099:EG2099&lt;&gt;""))=0, 0,1)</f>
        <v>0</v>
      </c>
      <c r="EL2099" s="18">
        <f t="array" ref="EL2099">IF(SUMPRODUCT(--(EE2099:EG2099&lt;&gt;""))=0, 0,1)</f>
        <v>0</v>
      </c>
      <c r="EM2099" s="18">
        <f t="shared" si="428"/>
        <v>0</v>
      </c>
      <c r="EN2099" s="18">
        <f t="shared" si="429"/>
        <v>0</v>
      </c>
      <c r="EO2099" s="18" t="str">
        <f t="shared" si="430"/>
        <v>NA</v>
      </c>
      <c r="EP2099" s="18" t="str">
        <f t="shared" si="431"/>
        <v>NA</v>
      </c>
      <c r="EQ2099" s="18" t="str">
        <f t="shared" si="422"/>
        <v>NA</v>
      </c>
      <c r="ER2099" s="18" t="s">
        <v>2083</v>
      </c>
      <c r="ES2099" s="59">
        <v>43958</v>
      </c>
      <c r="ET2099" s="18"/>
      <c r="EU2099" s="18"/>
    </row>
    <row r="2100" spans="1:151" s="1" customFormat="1" ht="15.75" customHeight="1" x14ac:dyDescent="0.2">
      <c r="A2100" s="5" t="s">
        <v>2448</v>
      </c>
      <c r="B2100" s="24" t="s">
        <v>2414</v>
      </c>
      <c r="C2100" s="56">
        <v>2</v>
      </c>
      <c r="D2100" s="18" t="s">
        <v>2830</v>
      </c>
      <c r="E2100" s="18" t="s">
        <v>2972</v>
      </c>
      <c r="F2100" s="18" t="s">
        <v>553</v>
      </c>
      <c r="G2100" s="18" t="s">
        <v>467</v>
      </c>
      <c r="H2100" s="18" t="s">
        <v>624</v>
      </c>
      <c r="I2100" s="18" t="s">
        <v>552</v>
      </c>
      <c r="J2100" s="18" t="s">
        <v>595</v>
      </c>
      <c r="K2100" s="18" t="s">
        <v>257</v>
      </c>
      <c r="L2100" s="18" t="s">
        <v>595</v>
      </c>
      <c r="M2100" s="18" t="s">
        <v>276</v>
      </c>
      <c r="N2100" s="56">
        <v>130</v>
      </c>
      <c r="O2100" s="18" t="s">
        <v>2415</v>
      </c>
      <c r="P2100" s="18" t="s">
        <v>2397</v>
      </c>
      <c r="Q2100" s="18" t="s">
        <v>254</v>
      </c>
      <c r="R2100" s="18" t="s">
        <v>2416</v>
      </c>
      <c r="S2100" s="18" t="s">
        <v>2417</v>
      </c>
      <c r="T2100" s="26" t="s">
        <v>257</v>
      </c>
      <c r="U2100" s="26" t="s">
        <v>257</v>
      </c>
      <c r="V2100" s="26" t="s">
        <v>257</v>
      </c>
      <c r="W2100" s="26" t="s">
        <v>257</v>
      </c>
      <c r="X2100" s="18" t="s">
        <v>2436</v>
      </c>
      <c r="Y2100" s="18">
        <v>100</v>
      </c>
      <c r="Z2100" s="18" t="s">
        <v>2420</v>
      </c>
      <c r="AA2100" s="18" t="s">
        <v>257</v>
      </c>
      <c r="AB2100" s="57">
        <f t="shared" si="423"/>
        <v>100</v>
      </c>
      <c r="AC2100" s="18" t="s">
        <v>595</v>
      </c>
      <c r="AD2100" s="18" t="s">
        <v>595</v>
      </c>
      <c r="AE2100" s="18" t="s">
        <v>595</v>
      </c>
      <c r="AF2100" s="18" t="s">
        <v>595</v>
      </c>
      <c r="AG2100" s="18" t="s">
        <v>595</v>
      </c>
      <c r="AH2100" s="18" t="s">
        <v>595</v>
      </c>
      <c r="AI2100" s="18">
        <v>0.25</v>
      </c>
      <c r="AJ2100" s="18" t="s">
        <v>522</v>
      </c>
      <c r="AK2100" s="18">
        <v>0.25</v>
      </c>
      <c r="AL2100" s="18" t="s">
        <v>2449</v>
      </c>
      <c r="AM2100" s="18" t="s">
        <v>2422</v>
      </c>
      <c r="AN2100" s="18">
        <v>157.15</v>
      </c>
      <c r="AO2100" s="18" t="s">
        <v>2423</v>
      </c>
      <c r="AP2100" s="18" t="s">
        <v>479</v>
      </c>
      <c r="AQ2100" s="18" t="s">
        <v>595</v>
      </c>
      <c r="AR2100" s="18" t="s">
        <v>2450</v>
      </c>
      <c r="AS2100" s="18" t="s">
        <v>595</v>
      </c>
      <c r="AT2100" s="18" t="s">
        <v>595</v>
      </c>
      <c r="AU2100" s="18">
        <v>26.54</v>
      </c>
      <c r="AV2100" s="18">
        <v>26.54</v>
      </c>
      <c r="AW2100" s="18" t="s">
        <v>501</v>
      </c>
      <c r="AX2100" s="18" t="s">
        <v>595</v>
      </c>
      <c r="AY2100" s="18" t="s">
        <v>595</v>
      </c>
      <c r="AZ2100" s="18" t="s">
        <v>595</v>
      </c>
      <c r="BA2100" s="18" t="s">
        <v>595</v>
      </c>
      <c r="BB2100" s="18" t="s">
        <v>2408</v>
      </c>
      <c r="BC2100" s="18" t="s">
        <v>2425</v>
      </c>
      <c r="BD2100" s="18">
        <v>5.99</v>
      </c>
      <c r="BE2100" s="18" t="s">
        <v>2423</v>
      </c>
      <c r="BF2100" s="18" t="s">
        <v>479</v>
      </c>
      <c r="BG2100" s="18" t="s">
        <v>595</v>
      </c>
      <c r="BH2100" s="18" t="s">
        <v>2450</v>
      </c>
      <c r="BI2100" s="18" t="s">
        <v>595</v>
      </c>
      <c r="BJ2100" s="18" t="s">
        <v>595</v>
      </c>
      <c r="BK2100" s="18">
        <v>0.94</v>
      </c>
      <c r="BL2100" s="18">
        <v>0.94</v>
      </c>
      <c r="BM2100" s="18" t="s">
        <v>501</v>
      </c>
      <c r="BN2100" s="18" t="s">
        <v>595</v>
      </c>
      <c r="BO2100" s="18" t="s">
        <v>595</v>
      </c>
      <c r="BP2100" s="18" t="s">
        <v>595</v>
      </c>
      <c r="BQ2100" s="18" t="s">
        <v>595</v>
      </c>
      <c r="BR2100" s="18" t="s">
        <v>2408</v>
      </c>
      <c r="BS2100" s="18"/>
      <c r="BT2100" s="18"/>
      <c r="BU2100" s="18"/>
      <c r="BV2100" s="18"/>
      <c r="BW2100" s="18"/>
      <c r="BX2100" s="18"/>
      <c r="BY2100" s="18"/>
      <c r="BZ2100" s="18"/>
      <c r="CA2100" s="18"/>
      <c r="CB2100" s="18"/>
      <c r="CC2100" s="18"/>
      <c r="CD2100" s="18"/>
      <c r="CE2100" s="18"/>
      <c r="CF2100" s="18"/>
      <c r="CG2100" s="18"/>
      <c r="CH2100" s="18"/>
      <c r="CI2100" s="18"/>
      <c r="CJ2100" s="18"/>
      <c r="CK2100" s="18"/>
      <c r="CL2100" s="18"/>
      <c r="CM2100" s="18"/>
      <c r="CN2100" s="18"/>
      <c r="CO2100" s="18"/>
      <c r="CP2100" s="18"/>
      <c r="CQ2100" s="18"/>
      <c r="CR2100" s="18"/>
      <c r="CS2100" s="18"/>
      <c r="CT2100" s="18"/>
      <c r="CU2100" s="18"/>
      <c r="CV2100" s="18"/>
      <c r="CW2100" s="18"/>
      <c r="CX2100" s="18"/>
      <c r="CY2100" s="18"/>
      <c r="CZ2100" s="18"/>
      <c r="DA2100" s="18"/>
      <c r="DB2100" s="18"/>
      <c r="DC2100" s="18"/>
      <c r="DD2100" s="18"/>
      <c r="DE2100" s="18"/>
      <c r="DF2100" s="18"/>
      <c r="DG2100" s="18"/>
      <c r="DH2100" s="18"/>
      <c r="DI2100" s="18"/>
      <c r="DJ2100" s="18"/>
      <c r="DK2100" s="18"/>
      <c r="DL2100" s="18"/>
      <c r="DM2100" s="18"/>
      <c r="DN2100" s="18"/>
      <c r="DO2100" s="56">
        <v>0</v>
      </c>
      <c r="DP2100" s="56"/>
      <c r="DQ2100" s="56">
        <v>0</v>
      </c>
      <c r="DR2100" s="56"/>
      <c r="DS2100" s="56"/>
      <c r="DT2100" s="56"/>
      <c r="DU2100" s="56"/>
      <c r="DV2100" s="56"/>
      <c r="DW2100" s="56"/>
      <c r="DX2100" s="56"/>
      <c r="DY2100" s="56"/>
      <c r="DZ2100" s="56"/>
      <c r="EA2100" s="56"/>
      <c r="EB2100" s="56"/>
      <c r="EC2100" s="56"/>
      <c r="ED2100" s="56"/>
      <c r="EE2100" s="56"/>
      <c r="EF2100" s="56"/>
      <c r="EG2100" s="56"/>
      <c r="EH2100" s="18"/>
      <c r="EI2100" s="18">
        <f t="array" ref="EI2100">IF(SUMPRODUCT(--(DO2100:DS2100&lt;&gt;""))=0, 0,1)</f>
        <v>1</v>
      </c>
      <c r="EJ2100" s="18">
        <f t="array" ref="EJ2100">IF(SUMPRODUCT(--(DT2100:EG2100&lt;&gt;""))=0, 0,1)</f>
        <v>0</v>
      </c>
      <c r="EK2100" s="18" cm="1">
        <f t="array" ref="EK2100">IF(SUMPRODUCT(--(EC2100:EG2100&lt;&gt;""))=0, 0,1)</f>
        <v>0</v>
      </c>
      <c r="EL2100" s="18">
        <f t="array" ref="EL2100">IF(SUMPRODUCT(--(EE2100:EG2100&lt;&gt;""))=0, 0,1)</f>
        <v>0</v>
      </c>
      <c r="EM2100" s="18">
        <f t="shared" si="428"/>
        <v>0</v>
      </c>
      <c r="EN2100" s="18">
        <f t="shared" si="429"/>
        <v>0</v>
      </c>
      <c r="EO2100" s="18" t="str">
        <f t="shared" si="430"/>
        <v>NA</v>
      </c>
      <c r="EP2100" s="18" t="str">
        <f t="shared" si="431"/>
        <v>NA</v>
      </c>
      <c r="EQ2100" s="18" t="str">
        <f t="shared" si="422"/>
        <v>NA</v>
      </c>
      <c r="ER2100" s="18" t="s">
        <v>2083</v>
      </c>
      <c r="ES2100" s="59">
        <v>43958</v>
      </c>
      <c r="ET2100" s="18"/>
      <c r="EU2100" s="18"/>
    </row>
    <row r="2101" spans="1:151" s="1" customFormat="1" ht="15.75" customHeight="1" x14ac:dyDescent="0.2">
      <c r="A2101" s="5" t="s">
        <v>2448</v>
      </c>
      <c r="B2101" s="24" t="s">
        <v>2414</v>
      </c>
      <c r="C2101" s="56">
        <v>2</v>
      </c>
      <c r="D2101" s="18" t="s">
        <v>2831</v>
      </c>
      <c r="E2101" s="18" t="s">
        <v>2973</v>
      </c>
      <c r="F2101" s="18" t="s">
        <v>553</v>
      </c>
      <c r="G2101" s="18" t="s">
        <v>467</v>
      </c>
      <c r="H2101" s="18" t="s">
        <v>624</v>
      </c>
      <c r="I2101" s="18" t="s">
        <v>552</v>
      </c>
      <c r="J2101" s="18" t="s">
        <v>595</v>
      </c>
      <c r="K2101" s="18" t="s">
        <v>257</v>
      </c>
      <c r="L2101" s="18" t="s">
        <v>595</v>
      </c>
      <c r="M2101" s="18" t="s">
        <v>276</v>
      </c>
      <c r="N2101" s="56">
        <v>130</v>
      </c>
      <c r="O2101" s="18" t="s">
        <v>2415</v>
      </c>
      <c r="P2101" s="18" t="s">
        <v>2397</v>
      </c>
      <c r="Q2101" s="18" t="s">
        <v>254</v>
      </c>
      <c r="R2101" s="18" t="s">
        <v>2416</v>
      </c>
      <c r="S2101" s="18" t="s">
        <v>2417</v>
      </c>
      <c r="T2101" s="26" t="s">
        <v>257</v>
      </c>
      <c r="U2101" s="26" t="s">
        <v>257</v>
      </c>
      <c r="V2101" s="26" t="s">
        <v>257</v>
      </c>
      <c r="W2101" s="26" t="s">
        <v>257</v>
      </c>
      <c r="X2101" s="18" t="s">
        <v>2436</v>
      </c>
      <c r="Y2101" s="18">
        <v>100</v>
      </c>
      <c r="Z2101" s="18" t="s">
        <v>2420</v>
      </c>
      <c r="AA2101" s="18" t="s">
        <v>257</v>
      </c>
      <c r="AB2101" s="57">
        <f t="shared" si="423"/>
        <v>100</v>
      </c>
      <c r="AC2101" s="18" t="s">
        <v>595</v>
      </c>
      <c r="AD2101" s="18" t="s">
        <v>595</v>
      </c>
      <c r="AE2101" s="18" t="s">
        <v>595</v>
      </c>
      <c r="AF2101" s="18" t="s">
        <v>595</v>
      </c>
      <c r="AG2101" s="18" t="s">
        <v>595</v>
      </c>
      <c r="AH2101" s="18" t="s">
        <v>595</v>
      </c>
      <c r="AI2101" s="18">
        <v>0.16669999999999999</v>
      </c>
      <c r="AJ2101" s="18" t="s">
        <v>522</v>
      </c>
      <c r="AK2101" s="18">
        <v>0.16669999999999999</v>
      </c>
      <c r="AL2101" s="18" t="s">
        <v>2449</v>
      </c>
      <c r="AM2101" s="18" t="s">
        <v>2422</v>
      </c>
      <c r="AN2101" s="18">
        <v>235.51</v>
      </c>
      <c r="AO2101" s="18" t="s">
        <v>2423</v>
      </c>
      <c r="AP2101" s="18" t="s">
        <v>479</v>
      </c>
      <c r="AQ2101" s="18" t="s">
        <v>595</v>
      </c>
      <c r="AR2101" s="18" t="s">
        <v>2450</v>
      </c>
      <c r="AS2101" s="18" t="s">
        <v>595</v>
      </c>
      <c r="AT2101" s="18" t="s">
        <v>595</v>
      </c>
      <c r="AU2101" s="18">
        <v>163.61000000000001</v>
      </c>
      <c r="AV2101" s="18">
        <v>163.61000000000001</v>
      </c>
      <c r="AW2101" s="18" t="s">
        <v>501</v>
      </c>
      <c r="AX2101" s="18" t="s">
        <v>595</v>
      </c>
      <c r="AY2101" s="18" t="s">
        <v>595</v>
      </c>
      <c r="AZ2101" s="18" t="s">
        <v>595</v>
      </c>
      <c r="BA2101" s="18" t="s">
        <v>595</v>
      </c>
      <c r="BB2101" s="18" t="s">
        <v>2408</v>
      </c>
      <c r="BC2101" s="18" t="s">
        <v>2425</v>
      </c>
      <c r="BD2101" s="18">
        <v>35.94</v>
      </c>
      <c r="BE2101" s="18" t="s">
        <v>2423</v>
      </c>
      <c r="BF2101" s="18" t="s">
        <v>479</v>
      </c>
      <c r="BG2101" s="18" t="s">
        <v>595</v>
      </c>
      <c r="BH2101" s="18" t="s">
        <v>2450</v>
      </c>
      <c r="BI2101" s="18" t="s">
        <v>595</v>
      </c>
      <c r="BJ2101" s="18" t="s">
        <v>595</v>
      </c>
      <c r="BK2101" s="18">
        <v>13.91</v>
      </c>
      <c r="BL2101" s="18">
        <v>13.91</v>
      </c>
      <c r="BM2101" s="18" t="s">
        <v>501</v>
      </c>
      <c r="BN2101" s="18" t="s">
        <v>595</v>
      </c>
      <c r="BO2101" s="18" t="s">
        <v>595</v>
      </c>
      <c r="BP2101" s="18" t="s">
        <v>595</v>
      </c>
      <c r="BQ2101" s="18" t="s">
        <v>595</v>
      </c>
      <c r="BR2101" s="18" t="s">
        <v>2408</v>
      </c>
      <c r="BS2101" s="18"/>
      <c r="BT2101" s="18"/>
      <c r="BU2101" s="18"/>
      <c r="BV2101" s="18"/>
      <c r="BW2101" s="18"/>
      <c r="BX2101" s="18"/>
      <c r="BY2101" s="18"/>
      <c r="BZ2101" s="18"/>
      <c r="CA2101" s="18"/>
      <c r="CB2101" s="18"/>
      <c r="CC2101" s="18"/>
      <c r="CD2101" s="18"/>
      <c r="CE2101" s="18"/>
      <c r="CF2101" s="18"/>
      <c r="CG2101" s="18"/>
      <c r="CH2101" s="18"/>
      <c r="CI2101" s="18"/>
      <c r="CJ2101" s="18"/>
      <c r="CK2101" s="18"/>
      <c r="CL2101" s="18"/>
      <c r="CM2101" s="18"/>
      <c r="CN2101" s="18"/>
      <c r="CO2101" s="18"/>
      <c r="CP2101" s="18"/>
      <c r="CQ2101" s="18"/>
      <c r="CR2101" s="18"/>
      <c r="CS2101" s="18"/>
      <c r="CT2101" s="18"/>
      <c r="CU2101" s="18"/>
      <c r="CV2101" s="18"/>
      <c r="CW2101" s="18"/>
      <c r="CX2101" s="18"/>
      <c r="CY2101" s="18"/>
      <c r="CZ2101" s="18"/>
      <c r="DA2101" s="18"/>
      <c r="DB2101" s="18"/>
      <c r="DC2101" s="18"/>
      <c r="DD2101" s="18"/>
      <c r="DE2101" s="18"/>
      <c r="DF2101" s="18"/>
      <c r="DG2101" s="18"/>
      <c r="DH2101" s="18"/>
      <c r="DI2101" s="18"/>
      <c r="DJ2101" s="18"/>
      <c r="DK2101" s="18"/>
      <c r="DL2101" s="18"/>
      <c r="DM2101" s="18"/>
      <c r="DN2101" s="18"/>
      <c r="DO2101" s="56">
        <v>0</v>
      </c>
      <c r="DP2101" s="56"/>
      <c r="DQ2101" s="56">
        <v>0</v>
      </c>
      <c r="DR2101" s="56"/>
      <c r="DS2101" s="56"/>
      <c r="DT2101" s="56"/>
      <c r="DU2101" s="56"/>
      <c r="DV2101" s="56"/>
      <c r="DW2101" s="56"/>
      <c r="DX2101" s="56"/>
      <c r="DY2101" s="56"/>
      <c r="DZ2101" s="56"/>
      <c r="EA2101" s="56"/>
      <c r="EB2101" s="56"/>
      <c r="EC2101" s="56"/>
      <c r="ED2101" s="56"/>
      <c r="EE2101" s="56"/>
      <c r="EF2101" s="56"/>
      <c r="EG2101" s="56"/>
      <c r="EH2101" s="18"/>
      <c r="EI2101" s="18">
        <f t="array" ref="EI2101">IF(SUMPRODUCT(--(DO2101:DS2101&lt;&gt;""))=0, 0,1)</f>
        <v>1</v>
      </c>
      <c r="EJ2101" s="18">
        <f t="array" ref="EJ2101">IF(SUMPRODUCT(--(DT2101:EG2101&lt;&gt;""))=0, 0,1)</f>
        <v>0</v>
      </c>
      <c r="EK2101" s="18" cm="1">
        <f t="array" ref="EK2101">IF(SUMPRODUCT(--(EC2101:EG2101&lt;&gt;""))=0, 0,1)</f>
        <v>0</v>
      </c>
      <c r="EL2101" s="18">
        <f t="array" ref="EL2101">IF(SUMPRODUCT(--(EE2101:EG2101&lt;&gt;""))=0, 0,1)</f>
        <v>0</v>
      </c>
      <c r="EM2101" s="18">
        <f t="shared" si="428"/>
        <v>0</v>
      </c>
      <c r="EN2101" s="18">
        <f t="shared" si="429"/>
        <v>0</v>
      </c>
      <c r="EO2101" s="18" t="str">
        <f t="shared" si="430"/>
        <v>NA</v>
      </c>
      <c r="EP2101" s="18" t="str">
        <f t="shared" si="431"/>
        <v>NA</v>
      </c>
      <c r="EQ2101" s="18" t="str">
        <f t="shared" si="422"/>
        <v>NA</v>
      </c>
      <c r="ER2101" s="18" t="s">
        <v>2083</v>
      </c>
      <c r="ES2101" s="59">
        <v>43958</v>
      </c>
      <c r="ET2101" s="18"/>
      <c r="EU2101" s="18"/>
    </row>
    <row r="2102" spans="1:151" s="1" customFormat="1" ht="15.75" customHeight="1" x14ac:dyDescent="0.2">
      <c r="A2102" s="5" t="s">
        <v>2448</v>
      </c>
      <c r="B2102" s="24" t="s">
        <v>2414</v>
      </c>
      <c r="C2102" s="56">
        <v>2</v>
      </c>
      <c r="D2102" s="18" t="s">
        <v>2831</v>
      </c>
      <c r="E2102" s="18" t="s">
        <v>2973</v>
      </c>
      <c r="F2102" s="18" t="s">
        <v>553</v>
      </c>
      <c r="G2102" s="18" t="s">
        <v>467</v>
      </c>
      <c r="H2102" s="18" t="s">
        <v>624</v>
      </c>
      <c r="I2102" s="18" t="s">
        <v>552</v>
      </c>
      <c r="J2102" s="18" t="s">
        <v>595</v>
      </c>
      <c r="K2102" s="18" t="s">
        <v>257</v>
      </c>
      <c r="L2102" s="18" t="s">
        <v>595</v>
      </c>
      <c r="M2102" s="18" t="s">
        <v>276</v>
      </c>
      <c r="N2102" s="56">
        <v>130</v>
      </c>
      <c r="O2102" s="18" t="s">
        <v>2415</v>
      </c>
      <c r="P2102" s="18" t="s">
        <v>2397</v>
      </c>
      <c r="Q2102" s="18" t="s">
        <v>254</v>
      </c>
      <c r="R2102" s="18" t="s">
        <v>2416</v>
      </c>
      <c r="S2102" s="18" t="s">
        <v>2417</v>
      </c>
      <c r="T2102" s="26" t="s">
        <v>257</v>
      </c>
      <c r="U2102" s="26" t="s">
        <v>257</v>
      </c>
      <c r="V2102" s="26" t="s">
        <v>257</v>
      </c>
      <c r="W2102" s="26" t="s">
        <v>257</v>
      </c>
      <c r="X2102" s="18" t="s">
        <v>2436</v>
      </c>
      <c r="Y2102" s="18">
        <v>100</v>
      </c>
      <c r="Z2102" s="18" t="s">
        <v>2420</v>
      </c>
      <c r="AA2102" s="18" t="s">
        <v>257</v>
      </c>
      <c r="AB2102" s="57">
        <f t="shared" si="423"/>
        <v>100</v>
      </c>
      <c r="AC2102" s="18" t="s">
        <v>595</v>
      </c>
      <c r="AD2102" s="18" t="s">
        <v>595</v>
      </c>
      <c r="AE2102" s="18" t="s">
        <v>595</v>
      </c>
      <c r="AF2102" s="18" t="s">
        <v>595</v>
      </c>
      <c r="AG2102" s="18" t="s">
        <v>595</v>
      </c>
      <c r="AH2102" s="18" t="s">
        <v>595</v>
      </c>
      <c r="AI2102" s="18">
        <v>0.16669999999999999</v>
      </c>
      <c r="AJ2102" s="18" t="s">
        <v>522</v>
      </c>
      <c r="AK2102" s="18">
        <v>0.16669999999999999</v>
      </c>
      <c r="AL2102" s="18" t="s">
        <v>2449</v>
      </c>
      <c r="AM2102" s="18" t="s">
        <v>2422</v>
      </c>
      <c r="AN2102" s="18">
        <v>199.93</v>
      </c>
      <c r="AO2102" s="18" t="s">
        <v>2423</v>
      </c>
      <c r="AP2102" s="18" t="s">
        <v>479</v>
      </c>
      <c r="AQ2102" s="18" t="s">
        <v>595</v>
      </c>
      <c r="AR2102" s="18" t="s">
        <v>2450</v>
      </c>
      <c r="AS2102" s="18" t="s">
        <v>595</v>
      </c>
      <c r="AT2102" s="18" t="s">
        <v>595</v>
      </c>
      <c r="AU2102" s="18">
        <v>86.98</v>
      </c>
      <c r="AV2102" s="18">
        <v>86.98</v>
      </c>
      <c r="AW2102" s="18" t="s">
        <v>501</v>
      </c>
      <c r="AX2102" s="18" t="s">
        <v>595</v>
      </c>
      <c r="AY2102" s="18" t="s">
        <v>595</v>
      </c>
      <c r="AZ2102" s="18" t="s">
        <v>595</v>
      </c>
      <c r="BA2102" s="18" t="s">
        <v>595</v>
      </c>
      <c r="BB2102" s="18" t="s">
        <v>2408</v>
      </c>
      <c r="BC2102" s="18" t="s">
        <v>2425</v>
      </c>
      <c r="BD2102" s="18">
        <v>15.23</v>
      </c>
      <c r="BE2102" s="18" t="s">
        <v>2423</v>
      </c>
      <c r="BF2102" s="18" t="s">
        <v>479</v>
      </c>
      <c r="BG2102" s="18" t="s">
        <v>595</v>
      </c>
      <c r="BH2102" s="18" t="s">
        <v>2450</v>
      </c>
      <c r="BI2102" s="18" t="s">
        <v>595</v>
      </c>
      <c r="BJ2102" s="18" t="s">
        <v>595</v>
      </c>
      <c r="BK2102" s="18">
        <v>4.8</v>
      </c>
      <c r="BL2102" s="18">
        <v>4.8</v>
      </c>
      <c r="BM2102" s="18" t="s">
        <v>501</v>
      </c>
      <c r="BN2102" s="18" t="s">
        <v>595</v>
      </c>
      <c r="BO2102" s="18" t="s">
        <v>595</v>
      </c>
      <c r="BP2102" s="18" t="s">
        <v>595</v>
      </c>
      <c r="BQ2102" s="18" t="s">
        <v>595</v>
      </c>
      <c r="BR2102" s="18" t="s">
        <v>2408</v>
      </c>
      <c r="BS2102" s="18"/>
      <c r="BT2102" s="18"/>
      <c r="BU2102" s="18"/>
      <c r="BV2102" s="18"/>
      <c r="BW2102" s="18"/>
      <c r="BX2102" s="18"/>
      <c r="BY2102" s="18"/>
      <c r="BZ2102" s="18"/>
      <c r="CA2102" s="18"/>
      <c r="CB2102" s="18"/>
      <c r="CC2102" s="18"/>
      <c r="CD2102" s="18"/>
      <c r="CE2102" s="18"/>
      <c r="CF2102" s="18"/>
      <c r="CG2102" s="18"/>
      <c r="CH2102" s="18"/>
      <c r="CI2102" s="18"/>
      <c r="CJ2102" s="18"/>
      <c r="CK2102" s="18"/>
      <c r="CL2102" s="18"/>
      <c r="CM2102" s="18"/>
      <c r="CN2102" s="18"/>
      <c r="CO2102" s="18"/>
      <c r="CP2102" s="18"/>
      <c r="CQ2102" s="18"/>
      <c r="CR2102" s="18"/>
      <c r="CS2102" s="18"/>
      <c r="CT2102" s="18"/>
      <c r="CU2102" s="18"/>
      <c r="CV2102" s="18"/>
      <c r="CW2102" s="18"/>
      <c r="CX2102" s="18"/>
      <c r="CY2102" s="18"/>
      <c r="CZ2102" s="18"/>
      <c r="DA2102" s="18"/>
      <c r="DB2102" s="18"/>
      <c r="DC2102" s="18"/>
      <c r="DD2102" s="18"/>
      <c r="DE2102" s="18"/>
      <c r="DF2102" s="18"/>
      <c r="DG2102" s="18"/>
      <c r="DH2102" s="18"/>
      <c r="DI2102" s="18"/>
      <c r="DJ2102" s="18"/>
      <c r="DK2102" s="18"/>
      <c r="DL2102" s="18"/>
      <c r="DM2102" s="18"/>
      <c r="DN2102" s="18"/>
      <c r="DO2102" s="56">
        <v>0</v>
      </c>
      <c r="DP2102" s="56"/>
      <c r="DQ2102" s="56">
        <v>0</v>
      </c>
      <c r="DR2102" s="56"/>
      <c r="DS2102" s="56"/>
      <c r="DT2102" s="56"/>
      <c r="DU2102" s="56"/>
      <c r="DV2102" s="56"/>
      <c r="DW2102" s="56"/>
      <c r="DX2102" s="56"/>
      <c r="DY2102" s="56"/>
      <c r="DZ2102" s="56"/>
      <c r="EA2102" s="56"/>
      <c r="EB2102" s="56"/>
      <c r="EC2102" s="56"/>
      <c r="ED2102" s="56"/>
      <c r="EE2102" s="56"/>
      <c r="EF2102" s="56"/>
      <c r="EG2102" s="56"/>
      <c r="EH2102" s="18"/>
      <c r="EI2102" s="18">
        <f t="array" ref="EI2102">IF(SUMPRODUCT(--(DO2102:DS2102&lt;&gt;""))=0, 0,1)</f>
        <v>1</v>
      </c>
      <c r="EJ2102" s="18">
        <f t="array" ref="EJ2102">IF(SUMPRODUCT(--(DT2102:EG2102&lt;&gt;""))=0, 0,1)</f>
        <v>0</v>
      </c>
      <c r="EK2102" s="18" cm="1">
        <f t="array" ref="EK2102">IF(SUMPRODUCT(--(EC2102:EG2102&lt;&gt;""))=0, 0,1)</f>
        <v>0</v>
      </c>
      <c r="EL2102" s="18">
        <f t="array" ref="EL2102">IF(SUMPRODUCT(--(EE2102:EG2102&lt;&gt;""))=0, 0,1)</f>
        <v>0</v>
      </c>
      <c r="EM2102" s="18">
        <f t="shared" si="428"/>
        <v>0</v>
      </c>
      <c r="EN2102" s="18">
        <f t="shared" si="429"/>
        <v>0</v>
      </c>
      <c r="EO2102" s="18" t="str">
        <f t="shared" si="430"/>
        <v>NA</v>
      </c>
      <c r="EP2102" s="18" t="str">
        <f t="shared" si="431"/>
        <v>NA</v>
      </c>
      <c r="EQ2102" s="18" t="str">
        <f t="shared" si="422"/>
        <v>NA</v>
      </c>
      <c r="ER2102" s="18" t="s">
        <v>2083</v>
      </c>
      <c r="ES2102" s="59">
        <v>43958</v>
      </c>
      <c r="ET2102" s="18"/>
      <c r="EU2102" s="18"/>
    </row>
    <row r="2103" spans="1:151" s="1" customFormat="1" ht="15.75" customHeight="1" x14ac:dyDescent="0.2">
      <c r="A2103" s="5" t="s">
        <v>2448</v>
      </c>
      <c r="B2103" s="24" t="s">
        <v>2414</v>
      </c>
      <c r="C2103" s="56">
        <v>2</v>
      </c>
      <c r="D2103" s="18" t="s">
        <v>2831</v>
      </c>
      <c r="E2103" s="18" t="s">
        <v>2973</v>
      </c>
      <c r="F2103" s="18" t="s">
        <v>553</v>
      </c>
      <c r="G2103" s="18" t="s">
        <v>467</v>
      </c>
      <c r="H2103" s="18" t="s">
        <v>624</v>
      </c>
      <c r="I2103" s="18" t="s">
        <v>552</v>
      </c>
      <c r="J2103" s="18" t="s">
        <v>595</v>
      </c>
      <c r="K2103" s="18" t="s">
        <v>257</v>
      </c>
      <c r="L2103" s="18" t="s">
        <v>595</v>
      </c>
      <c r="M2103" s="18" t="s">
        <v>276</v>
      </c>
      <c r="N2103" s="56">
        <v>130</v>
      </c>
      <c r="O2103" s="18" t="s">
        <v>2415</v>
      </c>
      <c r="P2103" s="18" t="s">
        <v>2397</v>
      </c>
      <c r="Q2103" s="18" t="s">
        <v>254</v>
      </c>
      <c r="R2103" s="18" t="s">
        <v>2416</v>
      </c>
      <c r="S2103" s="18" t="s">
        <v>2417</v>
      </c>
      <c r="T2103" s="26" t="s">
        <v>257</v>
      </c>
      <c r="U2103" s="26" t="s">
        <v>257</v>
      </c>
      <c r="V2103" s="26" t="s">
        <v>257</v>
      </c>
      <c r="W2103" s="26" t="s">
        <v>257</v>
      </c>
      <c r="X2103" s="18" t="s">
        <v>2436</v>
      </c>
      <c r="Y2103" s="18">
        <v>100</v>
      </c>
      <c r="Z2103" s="18" t="s">
        <v>2420</v>
      </c>
      <c r="AA2103" s="18" t="s">
        <v>257</v>
      </c>
      <c r="AB2103" s="57">
        <f t="shared" si="423"/>
        <v>100</v>
      </c>
      <c r="AC2103" s="18" t="s">
        <v>595</v>
      </c>
      <c r="AD2103" s="18" t="s">
        <v>595</v>
      </c>
      <c r="AE2103" s="18" t="s">
        <v>595</v>
      </c>
      <c r="AF2103" s="18" t="s">
        <v>595</v>
      </c>
      <c r="AG2103" s="18" t="s">
        <v>595</v>
      </c>
      <c r="AH2103" s="18" t="s">
        <v>595</v>
      </c>
      <c r="AI2103" s="18">
        <v>0.16669999999999999</v>
      </c>
      <c r="AJ2103" s="18" t="s">
        <v>522</v>
      </c>
      <c r="AK2103" s="18">
        <v>0.16669999999999999</v>
      </c>
      <c r="AL2103" s="18" t="s">
        <v>2449</v>
      </c>
      <c r="AM2103" s="18" t="s">
        <v>2422</v>
      </c>
      <c r="AN2103" s="18">
        <v>177.39</v>
      </c>
      <c r="AO2103" s="18" t="s">
        <v>2423</v>
      </c>
      <c r="AP2103" s="18" t="s">
        <v>479</v>
      </c>
      <c r="AQ2103" s="18" t="s">
        <v>595</v>
      </c>
      <c r="AR2103" s="18" t="s">
        <v>2450</v>
      </c>
      <c r="AS2103" s="18" t="s">
        <v>595</v>
      </c>
      <c r="AT2103" s="18" t="s">
        <v>595</v>
      </c>
      <c r="AU2103" s="18">
        <v>40.75</v>
      </c>
      <c r="AV2103" s="18">
        <v>40.75</v>
      </c>
      <c r="AW2103" s="18" t="s">
        <v>501</v>
      </c>
      <c r="AX2103" s="18" t="s">
        <v>595</v>
      </c>
      <c r="AY2103" s="18" t="s">
        <v>595</v>
      </c>
      <c r="AZ2103" s="18" t="s">
        <v>595</v>
      </c>
      <c r="BA2103" s="18" t="s">
        <v>595</v>
      </c>
      <c r="BB2103" s="18" t="s">
        <v>2408</v>
      </c>
      <c r="BC2103" s="18" t="s">
        <v>2425</v>
      </c>
      <c r="BD2103" s="18">
        <v>8.8699999999999992</v>
      </c>
      <c r="BE2103" s="18" t="s">
        <v>2423</v>
      </c>
      <c r="BF2103" s="18" t="s">
        <v>479</v>
      </c>
      <c r="BG2103" s="18" t="s">
        <v>595</v>
      </c>
      <c r="BH2103" s="18" t="s">
        <v>2450</v>
      </c>
      <c r="BI2103" s="18" t="s">
        <v>595</v>
      </c>
      <c r="BJ2103" s="18" t="s">
        <v>595</v>
      </c>
      <c r="BK2103" s="18">
        <v>2.65</v>
      </c>
      <c r="BL2103" s="18">
        <v>2.65</v>
      </c>
      <c r="BM2103" s="18" t="s">
        <v>501</v>
      </c>
      <c r="BN2103" s="18" t="s">
        <v>595</v>
      </c>
      <c r="BO2103" s="18" t="s">
        <v>595</v>
      </c>
      <c r="BP2103" s="18" t="s">
        <v>595</v>
      </c>
      <c r="BQ2103" s="18" t="s">
        <v>595</v>
      </c>
      <c r="BR2103" s="18" t="s">
        <v>2408</v>
      </c>
      <c r="BS2103" s="18"/>
      <c r="BT2103" s="18"/>
      <c r="BU2103" s="18"/>
      <c r="BV2103" s="18"/>
      <c r="BW2103" s="18"/>
      <c r="BX2103" s="18"/>
      <c r="BY2103" s="18"/>
      <c r="BZ2103" s="18"/>
      <c r="CA2103" s="18"/>
      <c r="CB2103" s="18"/>
      <c r="CC2103" s="18"/>
      <c r="CD2103" s="18"/>
      <c r="CE2103" s="18"/>
      <c r="CF2103" s="18"/>
      <c r="CG2103" s="18"/>
      <c r="CH2103" s="18"/>
      <c r="CI2103" s="18"/>
      <c r="CJ2103" s="18"/>
      <c r="CK2103" s="18"/>
      <c r="CL2103" s="18"/>
      <c r="CM2103" s="18"/>
      <c r="CN2103" s="18"/>
      <c r="CO2103" s="18"/>
      <c r="CP2103" s="18"/>
      <c r="CQ2103" s="18"/>
      <c r="CR2103" s="18"/>
      <c r="CS2103" s="18"/>
      <c r="CT2103" s="18"/>
      <c r="CU2103" s="18"/>
      <c r="CV2103" s="18"/>
      <c r="CW2103" s="18"/>
      <c r="CX2103" s="18"/>
      <c r="CY2103" s="18"/>
      <c r="CZ2103" s="18"/>
      <c r="DA2103" s="18"/>
      <c r="DB2103" s="18"/>
      <c r="DC2103" s="18"/>
      <c r="DD2103" s="18"/>
      <c r="DE2103" s="18"/>
      <c r="DF2103" s="18"/>
      <c r="DG2103" s="18"/>
      <c r="DH2103" s="18"/>
      <c r="DI2103" s="18"/>
      <c r="DJ2103" s="18"/>
      <c r="DK2103" s="18"/>
      <c r="DL2103" s="18"/>
      <c r="DM2103" s="18"/>
      <c r="DN2103" s="18"/>
      <c r="DO2103" s="56">
        <v>0</v>
      </c>
      <c r="DP2103" s="56"/>
      <c r="DQ2103" s="56">
        <v>0</v>
      </c>
      <c r="DR2103" s="56"/>
      <c r="DS2103" s="56"/>
      <c r="DT2103" s="56"/>
      <c r="DU2103" s="56"/>
      <c r="DV2103" s="56"/>
      <c r="DW2103" s="56"/>
      <c r="DX2103" s="56"/>
      <c r="DY2103" s="56"/>
      <c r="DZ2103" s="56"/>
      <c r="EA2103" s="56"/>
      <c r="EB2103" s="56"/>
      <c r="EC2103" s="56"/>
      <c r="ED2103" s="56"/>
      <c r="EE2103" s="56"/>
      <c r="EF2103" s="56"/>
      <c r="EG2103" s="56"/>
      <c r="EH2103" s="18"/>
      <c r="EI2103" s="18">
        <f t="array" ref="EI2103">IF(SUMPRODUCT(--(DO2103:DS2103&lt;&gt;""))=0, 0,1)</f>
        <v>1</v>
      </c>
      <c r="EJ2103" s="18">
        <f t="array" ref="EJ2103">IF(SUMPRODUCT(--(DT2103:EG2103&lt;&gt;""))=0, 0,1)</f>
        <v>0</v>
      </c>
      <c r="EK2103" s="18" cm="1">
        <f t="array" ref="EK2103">IF(SUMPRODUCT(--(EC2103:EG2103&lt;&gt;""))=0, 0,1)</f>
        <v>0</v>
      </c>
      <c r="EL2103" s="18">
        <f t="array" ref="EL2103">IF(SUMPRODUCT(--(EE2103:EG2103&lt;&gt;""))=0, 0,1)</f>
        <v>0</v>
      </c>
      <c r="EM2103" s="18">
        <f t="shared" si="428"/>
        <v>0</v>
      </c>
      <c r="EN2103" s="18">
        <f t="shared" si="429"/>
        <v>0</v>
      </c>
      <c r="EO2103" s="18" t="str">
        <f t="shared" si="430"/>
        <v>NA</v>
      </c>
      <c r="EP2103" s="18" t="str">
        <f t="shared" si="431"/>
        <v>NA</v>
      </c>
      <c r="EQ2103" s="18" t="str">
        <f t="shared" si="422"/>
        <v>NA</v>
      </c>
      <c r="ER2103" s="18" t="s">
        <v>2083</v>
      </c>
      <c r="ES2103" s="59">
        <v>43958</v>
      </c>
      <c r="ET2103" s="18"/>
      <c r="EU2103" s="18"/>
    </row>
    <row r="2104" spans="1:151" s="1" customFormat="1" ht="15.75" customHeight="1" x14ac:dyDescent="0.2">
      <c r="A2104" s="5" t="s">
        <v>2448</v>
      </c>
      <c r="B2104" s="24" t="s">
        <v>2414</v>
      </c>
      <c r="C2104" s="56">
        <v>2</v>
      </c>
      <c r="D2104" s="18" t="s">
        <v>2831</v>
      </c>
      <c r="E2104" s="18" t="s">
        <v>2973</v>
      </c>
      <c r="F2104" s="18" t="s">
        <v>553</v>
      </c>
      <c r="G2104" s="18" t="s">
        <v>467</v>
      </c>
      <c r="H2104" s="18" t="s">
        <v>624</v>
      </c>
      <c r="I2104" s="18" t="s">
        <v>552</v>
      </c>
      <c r="J2104" s="18" t="s">
        <v>595</v>
      </c>
      <c r="K2104" s="18" t="s">
        <v>257</v>
      </c>
      <c r="L2104" s="18" t="s">
        <v>595</v>
      </c>
      <c r="M2104" s="18" t="s">
        <v>276</v>
      </c>
      <c r="N2104" s="56">
        <v>130</v>
      </c>
      <c r="O2104" s="18" t="s">
        <v>2415</v>
      </c>
      <c r="P2104" s="18" t="s">
        <v>2397</v>
      </c>
      <c r="Q2104" s="18" t="s">
        <v>254</v>
      </c>
      <c r="R2104" s="18" t="s">
        <v>2416</v>
      </c>
      <c r="S2104" s="18" t="s">
        <v>2417</v>
      </c>
      <c r="T2104" s="26" t="s">
        <v>257</v>
      </c>
      <c r="U2104" s="26" t="s">
        <v>257</v>
      </c>
      <c r="V2104" s="26" t="s">
        <v>257</v>
      </c>
      <c r="W2104" s="26" t="s">
        <v>257</v>
      </c>
      <c r="X2104" s="18" t="s">
        <v>2436</v>
      </c>
      <c r="Y2104" s="18">
        <v>100</v>
      </c>
      <c r="Z2104" s="18" t="s">
        <v>2420</v>
      </c>
      <c r="AA2104" s="18" t="s">
        <v>257</v>
      </c>
      <c r="AB2104" s="57">
        <f t="shared" si="423"/>
        <v>100</v>
      </c>
      <c r="AC2104" s="18" t="s">
        <v>595</v>
      </c>
      <c r="AD2104" s="18" t="s">
        <v>595</v>
      </c>
      <c r="AE2104" s="18" t="s">
        <v>595</v>
      </c>
      <c r="AF2104" s="18" t="s">
        <v>595</v>
      </c>
      <c r="AG2104" s="18" t="s">
        <v>595</v>
      </c>
      <c r="AH2104" s="18" t="s">
        <v>595</v>
      </c>
      <c r="AI2104" s="18">
        <v>0.16669999999999999</v>
      </c>
      <c r="AJ2104" s="18" t="s">
        <v>522</v>
      </c>
      <c r="AK2104" s="18">
        <v>0.16669999999999999</v>
      </c>
      <c r="AL2104" s="18" t="s">
        <v>2449</v>
      </c>
      <c r="AM2104" s="18" t="s">
        <v>2422</v>
      </c>
      <c r="AN2104" s="18">
        <v>189.06</v>
      </c>
      <c r="AO2104" s="18" t="s">
        <v>2423</v>
      </c>
      <c r="AP2104" s="18" t="s">
        <v>479</v>
      </c>
      <c r="AQ2104" s="18" t="s">
        <v>595</v>
      </c>
      <c r="AR2104" s="18" t="s">
        <v>2450</v>
      </c>
      <c r="AS2104" s="18" t="s">
        <v>595</v>
      </c>
      <c r="AT2104" s="18" t="s">
        <v>595</v>
      </c>
      <c r="AU2104" s="18">
        <v>91.57</v>
      </c>
      <c r="AV2104" s="18">
        <v>91.57</v>
      </c>
      <c r="AW2104" s="18" t="s">
        <v>501</v>
      </c>
      <c r="AX2104" s="18" t="s">
        <v>595</v>
      </c>
      <c r="AY2104" s="18" t="s">
        <v>595</v>
      </c>
      <c r="AZ2104" s="18" t="s">
        <v>595</v>
      </c>
      <c r="BA2104" s="18" t="s">
        <v>595</v>
      </c>
      <c r="BB2104" s="18" t="s">
        <v>2408</v>
      </c>
      <c r="BC2104" s="18" t="s">
        <v>2425</v>
      </c>
      <c r="BD2104" s="18">
        <v>5.93</v>
      </c>
      <c r="BE2104" s="18" t="s">
        <v>2423</v>
      </c>
      <c r="BF2104" s="18" t="s">
        <v>479</v>
      </c>
      <c r="BG2104" s="18" t="s">
        <v>595</v>
      </c>
      <c r="BH2104" s="18" t="s">
        <v>2450</v>
      </c>
      <c r="BI2104" s="18" t="s">
        <v>595</v>
      </c>
      <c r="BJ2104" s="18" t="s">
        <v>595</v>
      </c>
      <c r="BK2104" s="18">
        <v>1.43</v>
      </c>
      <c r="BL2104" s="18">
        <v>1.43</v>
      </c>
      <c r="BM2104" s="18" t="s">
        <v>501</v>
      </c>
      <c r="BN2104" s="18" t="s">
        <v>595</v>
      </c>
      <c r="BO2104" s="18" t="s">
        <v>595</v>
      </c>
      <c r="BP2104" s="18" t="s">
        <v>595</v>
      </c>
      <c r="BQ2104" s="18" t="s">
        <v>595</v>
      </c>
      <c r="BR2104" s="18" t="s">
        <v>2408</v>
      </c>
      <c r="BS2104" s="18"/>
      <c r="BT2104" s="18"/>
      <c r="BU2104" s="18"/>
      <c r="BV2104" s="18"/>
      <c r="BW2104" s="18"/>
      <c r="BX2104" s="18"/>
      <c r="BY2104" s="18"/>
      <c r="BZ2104" s="18"/>
      <c r="CA2104" s="18"/>
      <c r="CB2104" s="18"/>
      <c r="CC2104" s="18"/>
      <c r="CD2104" s="18"/>
      <c r="CE2104" s="18"/>
      <c r="CF2104" s="18"/>
      <c r="CG2104" s="18"/>
      <c r="CH2104" s="18"/>
      <c r="CI2104" s="18"/>
      <c r="CJ2104" s="18"/>
      <c r="CK2104" s="18"/>
      <c r="CL2104" s="18"/>
      <c r="CM2104" s="18"/>
      <c r="CN2104" s="18"/>
      <c r="CO2104" s="18"/>
      <c r="CP2104" s="18"/>
      <c r="CQ2104" s="18"/>
      <c r="CR2104" s="18"/>
      <c r="CS2104" s="18"/>
      <c r="CT2104" s="18"/>
      <c r="CU2104" s="18"/>
      <c r="CV2104" s="18"/>
      <c r="CW2104" s="18"/>
      <c r="CX2104" s="18"/>
      <c r="CY2104" s="18"/>
      <c r="CZ2104" s="18"/>
      <c r="DA2104" s="18"/>
      <c r="DB2104" s="18"/>
      <c r="DC2104" s="18"/>
      <c r="DD2104" s="18"/>
      <c r="DE2104" s="18"/>
      <c r="DF2104" s="18"/>
      <c r="DG2104" s="18"/>
      <c r="DH2104" s="18"/>
      <c r="DI2104" s="18"/>
      <c r="DJ2104" s="18"/>
      <c r="DK2104" s="18"/>
      <c r="DL2104" s="18"/>
      <c r="DM2104" s="18"/>
      <c r="DN2104" s="18"/>
      <c r="DO2104" s="56">
        <v>0</v>
      </c>
      <c r="DP2104" s="56"/>
      <c r="DQ2104" s="56">
        <v>0</v>
      </c>
      <c r="DR2104" s="56"/>
      <c r="DS2104" s="56"/>
      <c r="DT2104" s="56"/>
      <c r="DU2104" s="56"/>
      <c r="DV2104" s="56"/>
      <c r="DW2104" s="56"/>
      <c r="DX2104" s="56"/>
      <c r="DY2104" s="56"/>
      <c r="DZ2104" s="56"/>
      <c r="EA2104" s="56"/>
      <c r="EB2104" s="56"/>
      <c r="EC2104" s="56"/>
      <c r="ED2104" s="56"/>
      <c r="EE2104" s="56"/>
      <c r="EF2104" s="56"/>
      <c r="EG2104" s="56"/>
      <c r="EH2104" s="18"/>
      <c r="EI2104" s="18">
        <f t="array" ref="EI2104">IF(SUMPRODUCT(--(DO2104:DS2104&lt;&gt;""))=0, 0,1)</f>
        <v>1</v>
      </c>
      <c r="EJ2104" s="18">
        <f t="array" ref="EJ2104">IF(SUMPRODUCT(--(DT2104:EG2104&lt;&gt;""))=0, 0,1)</f>
        <v>0</v>
      </c>
      <c r="EK2104" s="18" cm="1">
        <f t="array" ref="EK2104">IF(SUMPRODUCT(--(EC2104:EG2104&lt;&gt;""))=0, 0,1)</f>
        <v>0</v>
      </c>
      <c r="EL2104" s="18">
        <f t="array" ref="EL2104">IF(SUMPRODUCT(--(EE2104:EG2104&lt;&gt;""))=0, 0,1)</f>
        <v>0</v>
      </c>
      <c r="EM2104" s="18">
        <f t="shared" si="428"/>
        <v>0</v>
      </c>
      <c r="EN2104" s="18">
        <f t="shared" si="429"/>
        <v>0</v>
      </c>
      <c r="EO2104" s="18" t="str">
        <f t="shared" si="430"/>
        <v>NA</v>
      </c>
      <c r="EP2104" s="18" t="str">
        <f t="shared" si="431"/>
        <v>NA</v>
      </c>
      <c r="EQ2104" s="18" t="str">
        <f t="shared" si="422"/>
        <v>NA</v>
      </c>
      <c r="ER2104" s="18" t="s">
        <v>2083</v>
      </c>
      <c r="ES2104" s="59">
        <v>43958</v>
      </c>
      <c r="ET2104" s="18"/>
      <c r="EU2104" s="18"/>
    </row>
    <row r="2105" spans="1:151" s="1" customFormat="1" ht="15.75" customHeight="1" x14ac:dyDescent="0.2">
      <c r="A2105" s="5" t="s">
        <v>2448</v>
      </c>
      <c r="B2105" s="24" t="s">
        <v>2414</v>
      </c>
      <c r="C2105" s="56">
        <v>2</v>
      </c>
      <c r="D2105" s="18" t="s">
        <v>2832</v>
      </c>
      <c r="E2105" s="18" t="s">
        <v>2974</v>
      </c>
      <c r="F2105" s="18" t="s">
        <v>553</v>
      </c>
      <c r="G2105" s="18" t="s">
        <v>467</v>
      </c>
      <c r="H2105" s="18" t="s">
        <v>624</v>
      </c>
      <c r="I2105" s="18" t="s">
        <v>552</v>
      </c>
      <c r="J2105" s="18" t="s">
        <v>595</v>
      </c>
      <c r="K2105" s="18" t="s">
        <v>257</v>
      </c>
      <c r="L2105" s="18" t="s">
        <v>595</v>
      </c>
      <c r="M2105" s="18" t="s">
        <v>276</v>
      </c>
      <c r="N2105" s="56">
        <v>130</v>
      </c>
      <c r="O2105" s="18" t="s">
        <v>2415</v>
      </c>
      <c r="P2105" s="18" t="s">
        <v>2397</v>
      </c>
      <c r="Q2105" s="18" t="s">
        <v>254</v>
      </c>
      <c r="R2105" s="18" t="s">
        <v>2416</v>
      </c>
      <c r="S2105" s="18" t="s">
        <v>2417</v>
      </c>
      <c r="T2105" s="26" t="s">
        <v>257</v>
      </c>
      <c r="U2105" s="26" t="s">
        <v>257</v>
      </c>
      <c r="V2105" s="26" t="s">
        <v>257</v>
      </c>
      <c r="W2105" s="26" t="s">
        <v>257</v>
      </c>
      <c r="X2105" s="18" t="s">
        <v>2419</v>
      </c>
      <c r="Y2105" s="18">
        <v>0</v>
      </c>
      <c r="Z2105" s="18" t="s">
        <v>2420</v>
      </c>
      <c r="AA2105" s="18" t="s">
        <v>257</v>
      </c>
      <c r="AB2105" s="57">
        <f t="shared" si="423"/>
        <v>0</v>
      </c>
      <c r="AC2105" s="18" t="s">
        <v>595</v>
      </c>
      <c r="AD2105" s="18" t="s">
        <v>595</v>
      </c>
      <c r="AE2105" s="18" t="s">
        <v>595</v>
      </c>
      <c r="AF2105" s="18" t="s">
        <v>595</v>
      </c>
      <c r="AG2105" s="18" t="s">
        <v>595</v>
      </c>
      <c r="AH2105" s="18" t="s">
        <v>595</v>
      </c>
      <c r="AI2105" s="18">
        <v>0.57999999999999996</v>
      </c>
      <c r="AJ2105" s="18" t="s">
        <v>522</v>
      </c>
      <c r="AK2105" s="18">
        <v>0.57999999999999996</v>
      </c>
      <c r="AL2105" s="18" t="s">
        <v>2453</v>
      </c>
      <c r="AM2105" s="18" t="s">
        <v>2422</v>
      </c>
      <c r="AN2105" s="18">
        <v>195.2</v>
      </c>
      <c r="AO2105" s="18" t="s">
        <v>2423</v>
      </c>
      <c r="AP2105" s="18" t="s">
        <v>479</v>
      </c>
      <c r="AQ2105" s="18" t="s">
        <v>595</v>
      </c>
      <c r="AR2105" s="18" t="s">
        <v>2450</v>
      </c>
      <c r="AS2105" s="18" t="s">
        <v>595</v>
      </c>
      <c r="AT2105" s="18" t="s">
        <v>595</v>
      </c>
      <c r="AU2105" s="18">
        <v>46.14</v>
      </c>
      <c r="AV2105" s="18">
        <v>46.14</v>
      </c>
      <c r="AW2105" s="18" t="s">
        <v>501</v>
      </c>
      <c r="AX2105" s="18" t="s">
        <v>595</v>
      </c>
      <c r="AY2105" s="18" t="s">
        <v>595</v>
      </c>
      <c r="AZ2105" s="18" t="s">
        <v>595</v>
      </c>
      <c r="BA2105" s="18" t="s">
        <v>595</v>
      </c>
      <c r="BB2105" s="18" t="s">
        <v>2408</v>
      </c>
      <c r="BC2105" s="18" t="s">
        <v>2425</v>
      </c>
      <c r="BD2105" s="18">
        <v>38.32</v>
      </c>
      <c r="BE2105" s="18" t="s">
        <v>2423</v>
      </c>
      <c r="BF2105" s="18" t="s">
        <v>479</v>
      </c>
      <c r="BG2105" s="18" t="s">
        <v>595</v>
      </c>
      <c r="BH2105" s="18" t="s">
        <v>2450</v>
      </c>
      <c r="BI2105" s="18" t="s">
        <v>595</v>
      </c>
      <c r="BJ2105" s="18" t="s">
        <v>595</v>
      </c>
      <c r="BK2105" s="18">
        <v>7.05</v>
      </c>
      <c r="BL2105" s="18">
        <v>7.05</v>
      </c>
      <c r="BM2105" s="18" t="s">
        <v>501</v>
      </c>
      <c r="BN2105" s="18" t="s">
        <v>595</v>
      </c>
      <c r="BO2105" s="18" t="s">
        <v>595</v>
      </c>
      <c r="BP2105" s="18" t="s">
        <v>595</v>
      </c>
      <c r="BQ2105" s="18" t="s">
        <v>595</v>
      </c>
      <c r="BR2105" s="18" t="s">
        <v>2408</v>
      </c>
      <c r="BS2105" s="18"/>
      <c r="BT2105" s="18"/>
      <c r="BU2105" s="18"/>
      <c r="BV2105" s="18"/>
      <c r="BW2105" s="18"/>
      <c r="BX2105" s="18"/>
      <c r="BY2105" s="18"/>
      <c r="BZ2105" s="18"/>
      <c r="CA2105" s="18"/>
      <c r="CB2105" s="18"/>
      <c r="CC2105" s="18"/>
      <c r="CD2105" s="18"/>
      <c r="CE2105" s="18"/>
      <c r="CF2105" s="18"/>
      <c r="CG2105" s="18"/>
      <c r="CH2105" s="18"/>
      <c r="CI2105" s="18"/>
      <c r="CJ2105" s="18"/>
      <c r="CK2105" s="18"/>
      <c r="CL2105" s="18"/>
      <c r="CM2105" s="18"/>
      <c r="CN2105" s="18"/>
      <c r="CO2105" s="18"/>
      <c r="CP2105" s="18"/>
      <c r="CQ2105" s="18"/>
      <c r="CR2105" s="18"/>
      <c r="CS2105" s="18"/>
      <c r="CT2105" s="18"/>
      <c r="CU2105" s="18"/>
      <c r="CV2105" s="18"/>
      <c r="CW2105" s="18"/>
      <c r="CX2105" s="18"/>
      <c r="CY2105" s="18"/>
      <c r="CZ2105" s="18"/>
      <c r="DA2105" s="18"/>
      <c r="DB2105" s="18"/>
      <c r="DC2105" s="18"/>
      <c r="DD2105" s="18"/>
      <c r="DE2105" s="18"/>
      <c r="DF2105" s="18"/>
      <c r="DG2105" s="18"/>
      <c r="DH2105" s="18"/>
      <c r="DI2105" s="18"/>
      <c r="DJ2105" s="18"/>
      <c r="DK2105" s="18"/>
      <c r="DL2105" s="18"/>
      <c r="DM2105" s="18"/>
      <c r="DN2105" s="18"/>
      <c r="DO2105" s="56">
        <v>0</v>
      </c>
      <c r="DP2105" s="56"/>
      <c r="DQ2105" s="56">
        <v>0</v>
      </c>
      <c r="DR2105" s="56"/>
      <c r="DS2105" s="56"/>
      <c r="DT2105" s="56"/>
      <c r="DU2105" s="56"/>
      <c r="DV2105" s="56"/>
      <c r="DW2105" s="56"/>
      <c r="DX2105" s="56"/>
      <c r="DY2105" s="56"/>
      <c r="DZ2105" s="56"/>
      <c r="EA2105" s="56"/>
      <c r="EB2105" s="56"/>
      <c r="EC2105" s="56"/>
      <c r="ED2105" s="56"/>
      <c r="EE2105" s="56"/>
      <c r="EF2105" s="56"/>
      <c r="EG2105" s="56"/>
      <c r="EH2105" s="18"/>
      <c r="EI2105" s="18">
        <f t="array" ref="EI2105">IF(SUMPRODUCT(--(DO2105:DS2105&lt;&gt;""))=0, 0,1)</f>
        <v>1</v>
      </c>
      <c r="EJ2105" s="18">
        <f t="array" ref="EJ2105">IF(SUMPRODUCT(--(DT2105:EG2105&lt;&gt;""))=0, 0,1)</f>
        <v>0</v>
      </c>
      <c r="EK2105" s="18" cm="1">
        <f t="array" ref="EK2105">IF(SUMPRODUCT(--(EC2105:EG2105&lt;&gt;""))=0, 0,1)</f>
        <v>0</v>
      </c>
      <c r="EL2105" s="18">
        <f t="array" ref="EL2105">IF(SUMPRODUCT(--(EE2105:EG2105&lt;&gt;""))=0, 0,1)</f>
        <v>0</v>
      </c>
      <c r="EM2105" s="18">
        <f t="shared" si="428"/>
        <v>0</v>
      </c>
      <c r="EN2105" s="18">
        <f t="shared" si="429"/>
        <v>0</v>
      </c>
      <c r="EO2105" s="18" t="str">
        <f t="shared" si="430"/>
        <v>NA</v>
      </c>
      <c r="EP2105" s="18" t="str">
        <f t="shared" si="431"/>
        <v>NA</v>
      </c>
      <c r="EQ2105" s="18" t="str">
        <f t="shared" si="422"/>
        <v>NA</v>
      </c>
      <c r="ER2105" s="18" t="s">
        <v>2083</v>
      </c>
      <c r="ES2105" s="59">
        <v>43958</v>
      </c>
      <c r="ET2105" s="18"/>
      <c r="EU2105" s="18"/>
    </row>
    <row r="2106" spans="1:151" s="1" customFormat="1" ht="15.75" customHeight="1" x14ac:dyDescent="0.2">
      <c r="A2106" s="5" t="s">
        <v>2448</v>
      </c>
      <c r="B2106" s="24" t="s">
        <v>2414</v>
      </c>
      <c r="C2106" s="56">
        <v>2</v>
      </c>
      <c r="D2106" s="18" t="s">
        <v>2832</v>
      </c>
      <c r="E2106" s="18" t="s">
        <v>2974</v>
      </c>
      <c r="F2106" s="18" t="s">
        <v>553</v>
      </c>
      <c r="G2106" s="18" t="s">
        <v>467</v>
      </c>
      <c r="H2106" s="18" t="s">
        <v>624</v>
      </c>
      <c r="I2106" s="18" t="s">
        <v>552</v>
      </c>
      <c r="J2106" s="18" t="s">
        <v>595</v>
      </c>
      <c r="K2106" s="18" t="s">
        <v>257</v>
      </c>
      <c r="L2106" s="18" t="s">
        <v>595</v>
      </c>
      <c r="M2106" s="18" t="s">
        <v>276</v>
      </c>
      <c r="N2106" s="56">
        <v>130</v>
      </c>
      <c r="O2106" s="18" t="s">
        <v>2415</v>
      </c>
      <c r="P2106" s="18" t="s">
        <v>2397</v>
      </c>
      <c r="Q2106" s="18" t="s">
        <v>254</v>
      </c>
      <c r="R2106" s="18" t="s">
        <v>2416</v>
      </c>
      <c r="S2106" s="18" t="s">
        <v>2417</v>
      </c>
      <c r="T2106" s="26" t="s">
        <v>257</v>
      </c>
      <c r="U2106" s="26" t="s">
        <v>257</v>
      </c>
      <c r="V2106" s="26" t="s">
        <v>257</v>
      </c>
      <c r="W2106" s="26" t="s">
        <v>257</v>
      </c>
      <c r="X2106" s="18" t="s">
        <v>2419</v>
      </c>
      <c r="Y2106" s="18">
        <v>0</v>
      </c>
      <c r="Z2106" s="18" t="s">
        <v>2420</v>
      </c>
      <c r="AA2106" s="18" t="s">
        <v>257</v>
      </c>
      <c r="AB2106" s="57">
        <f t="shared" si="423"/>
        <v>0</v>
      </c>
      <c r="AC2106" s="18" t="s">
        <v>595</v>
      </c>
      <c r="AD2106" s="18" t="s">
        <v>595</v>
      </c>
      <c r="AE2106" s="18" t="s">
        <v>595</v>
      </c>
      <c r="AF2106" s="18" t="s">
        <v>595</v>
      </c>
      <c r="AG2106" s="18" t="s">
        <v>595</v>
      </c>
      <c r="AH2106" s="18" t="s">
        <v>595</v>
      </c>
      <c r="AI2106" s="18">
        <v>0.57999999999999996</v>
      </c>
      <c r="AJ2106" s="18" t="s">
        <v>522</v>
      </c>
      <c r="AK2106" s="18">
        <v>0.57999999999999996</v>
      </c>
      <c r="AL2106" s="18" t="s">
        <v>2453</v>
      </c>
      <c r="AM2106" s="18" t="s">
        <v>2422</v>
      </c>
      <c r="AN2106" s="18">
        <v>174.03</v>
      </c>
      <c r="AO2106" s="18" t="s">
        <v>2423</v>
      </c>
      <c r="AP2106" s="18" t="s">
        <v>479</v>
      </c>
      <c r="AQ2106" s="18" t="s">
        <v>595</v>
      </c>
      <c r="AR2106" s="18" t="s">
        <v>2450</v>
      </c>
      <c r="AS2106" s="18" t="s">
        <v>595</v>
      </c>
      <c r="AT2106" s="18" t="s">
        <v>595</v>
      </c>
      <c r="AU2106" s="18">
        <v>39.04</v>
      </c>
      <c r="AV2106" s="18">
        <v>39.04</v>
      </c>
      <c r="AW2106" s="18" t="s">
        <v>501</v>
      </c>
      <c r="AX2106" s="18" t="s">
        <v>595</v>
      </c>
      <c r="AY2106" s="18" t="s">
        <v>595</v>
      </c>
      <c r="AZ2106" s="18" t="s">
        <v>595</v>
      </c>
      <c r="BA2106" s="18" t="s">
        <v>595</v>
      </c>
      <c r="BB2106" s="18" t="s">
        <v>2408</v>
      </c>
      <c r="BC2106" s="18" t="s">
        <v>2425</v>
      </c>
      <c r="BD2106" s="18">
        <v>15.62</v>
      </c>
      <c r="BE2106" s="18" t="s">
        <v>2423</v>
      </c>
      <c r="BF2106" s="18" t="s">
        <v>479</v>
      </c>
      <c r="BG2106" s="18" t="s">
        <v>595</v>
      </c>
      <c r="BH2106" s="18" t="s">
        <v>2450</v>
      </c>
      <c r="BI2106" s="18" t="s">
        <v>595</v>
      </c>
      <c r="BJ2106" s="18" t="s">
        <v>595</v>
      </c>
      <c r="BK2106" s="18">
        <v>3.59</v>
      </c>
      <c r="BL2106" s="18">
        <v>3.59</v>
      </c>
      <c r="BM2106" s="18" t="s">
        <v>501</v>
      </c>
      <c r="BN2106" s="18" t="s">
        <v>595</v>
      </c>
      <c r="BO2106" s="18" t="s">
        <v>595</v>
      </c>
      <c r="BP2106" s="18" t="s">
        <v>595</v>
      </c>
      <c r="BQ2106" s="18" t="s">
        <v>595</v>
      </c>
      <c r="BR2106" s="18" t="s">
        <v>2408</v>
      </c>
      <c r="BS2106" s="18"/>
      <c r="BT2106" s="18"/>
      <c r="BU2106" s="18"/>
      <c r="BV2106" s="18"/>
      <c r="BW2106" s="18"/>
      <c r="BX2106" s="18"/>
      <c r="BY2106" s="18"/>
      <c r="BZ2106" s="18"/>
      <c r="CA2106" s="18"/>
      <c r="CB2106" s="18"/>
      <c r="CC2106" s="18"/>
      <c r="CD2106" s="18"/>
      <c r="CE2106" s="18"/>
      <c r="CF2106" s="18"/>
      <c r="CG2106" s="18"/>
      <c r="CH2106" s="18"/>
      <c r="CI2106" s="18"/>
      <c r="CJ2106" s="18"/>
      <c r="CK2106" s="18"/>
      <c r="CL2106" s="18"/>
      <c r="CM2106" s="18"/>
      <c r="CN2106" s="18"/>
      <c r="CO2106" s="18"/>
      <c r="CP2106" s="18"/>
      <c r="CQ2106" s="18"/>
      <c r="CR2106" s="18"/>
      <c r="CS2106" s="18"/>
      <c r="CT2106" s="18"/>
      <c r="CU2106" s="18"/>
      <c r="CV2106" s="18"/>
      <c r="CW2106" s="18"/>
      <c r="CX2106" s="18"/>
      <c r="CY2106" s="18"/>
      <c r="CZ2106" s="18"/>
      <c r="DA2106" s="18"/>
      <c r="DB2106" s="18"/>
      <c r="DC2106" s="18"/>
      <c r="DD2106" s="18"/>
      <c r="DE2106" s="18"/>
      <c r="DF2106" s="18"/>
      <c r="DG2106" s="18"/>
      <c r="DH2106" s="18"/>
      <c r="DI2106" s="18"/>
      <c r="DJ2106" s="18"/>
      <c r="DK2106" s="18"/>
      <c r="DL2106" s="18"/>
      <c r="DM2106" s="18"/>
      <c r="DN2106" s="18"/>
      <c r="DO2106" s="56">
        <v>0</v>
      </c>
      <c r="DP2106" s="56"/>
      <c r="DQ2106" s="56">
        <v>0</v>
      </c>
      <c r="DR2106" s="56"/>
      <c r="DS2106" s="56"/>
      <c r="DT2106" s="56"/>
      <c r="DU2106" s="56"/>
      <c r="DV2106" s="56"/>
      <c r="DW2106" s="56"/>
      <c r="DX2106" s="56"/>
      <c r="DY2106" s="56"/>
      <c r="DZ2106" s="56"/>
      <c r="EA2106" s="56"/>
      <c r="EB2106" s="56"/>
      <c r="EC2106" s="56"/>
      <c r="ED2106" s="56"/>
      <c r="EE2106" s="56"/>
      <c r="EF2106" s="56"/>
      <c r="EG2106" s="56"/>
      <c r="EH2106" s="18"/>
      <c r="EI2106" s="18">
        <f t="array" ref="EI2106">IF(SUMPRODUCT(--(DO2106:DS2106&lt;&gt;""))=0, 0,1)</f>
        <v>1</v>
      </c>
      <c r="EJ2106" s="18">
        <f t="array" ref="EJ2106">IF(SUMPRODUCT(--(DT2106:EG2106&lt;&gt;""))=0, 0,1)</f>
        <v>0</v>
      </c>
      <c r="EK2106" s="18" cm="1">
        <f t="array" ref="EK2106">IF(SUMPRODUCT(--(EC2106:EG2106&lt;&gt;""))=0, 0,1)</f>
        <v>0</v>
      </c>
      <c r="EL2106" s="18">
        <f t="array" ref="EL2106">IF(SUMPRODUCT(--(EE2106:EG2106&lt;&gt;""))=0, 0,1)</f>
        <v>0</v>
      </c>
      <c r="EM2106" s="18">
        <f t="shared" si="428"/>
        <v>0</v>
      </c>
      <c r="EN2106" s="18">
        <f t="shared" si="429"/>
        <v>0</v>
      </c>
      <c r="EO2106" s="18" t="str">
        <f t="shared" si="430"/>
        <v>NA</v>
      </c>
      <c r="EP2106" s="18" t="str">
        <f t="shared" si="431"/>
        <v>NA</v>
      </c>
      <c r="EQ2106" s="18" t="str">
        <f t="shared" si="422"/>
        <v>NA</v>
      </c>
      <c r="ER2106" s="18" t="s">
        <v>2083</v>
      </c>
      <c r="ES2106" s="59">
        <v>43958</v>
      </c>
      <c r="ET2106" s="18"/>
      <c r="EU2106" s="18"/>
    </row>
    <row r="2107" spans="1:151" s="1" customFormat="1" ht="15.75" customHeight="1" x14ac:dyDescent="0.2">
      <c r="A2107" s="5" t="s">
        <v>2448</v>
      </c>
      <c r="B2107" s="24" t="s">
        <v>2414</v>
      </c>
      <c r="C2107" s="56">
        <v>2</v>
      </c>
      <c r="D2107" s="18" t="s">
        <v>2832</v>
      </c>
      <c r="E2107" s="18" t="s">
        <v>2974</v>
      </c>
      <c r="F2107" s="18" t="s">
        <v>553</v>
      </c>
      <c r="G2107" s="18" t="s">
        <v>467</v>
      </c>
      <c r="H2107" s="18" t="s">
        <v>624</v>
      </c>
      <c r="I2107" s="18" t="s">
        <v>552</v>
      </c>
      <c r="J2107" s="18" t="s">
        <v>595</v>
      </c>
      <c r="K2107" s="18" t="s">
        <v>257</v>
      </c>
      <c r="L2107" s="18" t="s">
        <v>595</v>
      </c>
      <c r="M2107" s="18" t="s">
        <v>276</v>
      </c>
      <c r="N2107" s="56">
        <v>130</v>
      </c>
      <c r="O2107" s="18" t="s">
        <v>2415</v>
      </c>
      <c r="P2107" s="18" t="s">
        <v>2397</v>
      </c>
      <c r="Q2107" s="18" t="s">
        <v>254</v>
      </c>
      <c r="R2107" s="18" t="s">
        <v>2416</v>
      </c>
      <c r="S2107" s="18" t="s">
        <v>2417</v>
      </c>
      <c r="T2107" s="26" t="s">
        <v>257</v>
      </c>
      <c r="U2107" s="26" t="s">
        <v>257</v>
      </c>
      <c r="V2107" s="26" t="s">
        <v>257</v>
      </c>
      <c r="W2107" s="26" t="s">
        <v>257</v>
      </c>
      <c r="X2107" s="18" t="s">
        <v>2419</v>
      </c>
      <c r="Y2107" s="18">
        <v>0</v>
      </c>
      <c r="Z2107" s="18" t="s">
        <v>2420</v>
      </c>
      <c r="AA2107" s="18" t="s">
        <v>257</v>
      </c>
      <c r="AB2107" s="57">
        <f t="shared" si="423"/>
        <v>0</v>
      </c>
      <c r="AC2107" s="18" t="s">
        <v>595</v>
      </c>
      <c r="AD2107" s="18" t="s">
        <v>595</v>
      </c>
      <c r="AE2107" s="18" t="s">
        <v>595</v>
      </c>
      <c r="AF2107" s="18" t="s">
        <v>595</v>
      </c>
      <c r="AG2107" s="18" t="s">
        <v>595</v>
      </c>
      <c r="AH2107" s="18" t="s">
        <v>595</v>
      </c>
      <c r="AI2107" s="18">
        <v>0.57999999999999996</v>
      </c>
      <c r="AJ2107" s="18" t="s">
        <v>522</v>
      </c>
      <c r="AK2107" s="18">
        <v>0.57999999999999996</v>
      </c>
      <c r="AL2107" s="18" t="s">
        <v>2453</v>
      </c>
      <c r="AM2107" s="18" t="s">
        <v>2422</v>
      </c>
      <c r="AN2107" s="18">
        <v>176.64</v>
      </c>
      <c r="AO2107" s="18" t="s">
        <v>2423</v>
      </c>
      <c r="AP2107" s="18" t="s">
        <v>479</v>
      </c>
      <c r="AQ2107" s="18" t="s">
        <v>595</v>
      </c>
      <c r="AR2107" s="18" t="s">
        <v>2450</v>
      </c>
      <c r="AS2107" s="18" t="s">
        <v>595</v>
      </c>
      <c r="AT2107" s="18" t="s">
        <v>595</v>
      </c>
      <c r="AU2107" s="18">
        <v>35.42</v>
      </c>
      <c r="AV2107" s="18">
        <v>35.42</v>
      </c>
      <c r="AW2107" s="18" t="s">
        <v>501</v>
      </c>
      <c r="AX2107" s="18" t="s">
        <v>595</v>
      </c>
      <c r="AY2107" s="18" t="s">
        <v>595</v>
      </c>
      <c r="AZ2107" s="18" t="s">
        <v>595</v>
      </c>
      <c r="BA2107" s="18" t="s">
        <v>595</v>
      </c>
      <c r="BB2107" s="18" t="s">
        <v>2408</v>
      </c>
      <c r="BC2107" s="18" t="s">
        <v>2425</v>
      </c>
      <c r="BD2107" s="18">
        <v>11.22</v>
      </c>
      <c r="BE2107" s="18" t="s">
        <v>2423</v>
      </c>
      <c r="BF2107" s="18" t="s">
        <v>479</v>
      </c>
      <c r="BG2107" s="18" t="s">
        <v>595</v>
      </c>
      <c r="BH2107" s="18" t="s">
        <v>2450</v>
      </c>
      <c r="BI2107" s="18" t="s">
        <v>595</v>
      </c>
      <c r="BJ2107" s="18" t="s">
        <v>595</v>
      </c>
      <c r="BK2107" s="18">
        <v>6.35</v>
      </c>
      <c r="BL2107" s="18">
        <v>6.35</v>
      </c>
      <c r="BM2107" s="18" t="s">
        <v>501</v>
      </c>
      <c r="BN2107" s="18" t="s">
        <v>595</v>
      </c>
      <c r="BO2107" s="18" t="s">
        <v>595</v>
      </c>
      <c r="BP2107" s="18" t="s">
        <v>595</v>
      </c>
      <c r="BQ2107" s="18" t="s">
        <v>595</v>
      </c>
      <c r="BR2107" s="18" t="s">
        <v>2408</v>
      </c>
      <c r="BS2107" s="18"/>
      <c r="BT2107" s="18"/>
      <c r="BU2107" s="18"/>
      <c r="BV2107" s="18"/>
      <c r="BW2107" s="18"/>
      <c r="BX2107" s="18"/>
      <c r="BY2107" s="18"/>
      <c r="BZ2107" s="18"/>
      <c r="CA2107" s="18"/>
      <c r="CB2107" s="18"/>
      <c r="CC2107" s="18"/>
      <c r="CD2107" s="18"/>
      <c r="CE2107" s="18"/>
      <c r="CF2107" s="18"/>
      <c r="CG2107" s="18"/>
      <c r="CH2107" s="18"/>
      <c r="CI2107" s="18"/>
      <c r="CJ2107" s="18"/>
      <c r="CK2107" s="18"/>
      <c r="CL2107" s="18"/>
      <c r="CM2107" s="18"/>
      <c r="CN2107" s="18"/>
      <c r="CO2107" s="18"/>
      <c r="CP2107" s="18"/>
      <c r="CQ2107" s="18"/>
      <c r="CR2107" s="18"/>
      <c r="CS2107" s="18"/>
      <c r="CT2107" s="18"/>
      <c r="CU2107" s="18"/>
      <c r="CV2107" s="18"/>
      <c r="CW2107" s="18"/>
      <c r="CX2107" s="18"/>
      <c r="CY2107" s="18"/>
      <c r="CZ2107" s="18"/>
      <c r="DA2107" s="18"/>
      <c r="DB2107" s="18"/>
      <c r="DC2107" s="18"/>
      <c r="DD2107" s="18"/>
      <c r="DE2107" s="18"/>
      <c r="DF2107" s="18"/>
      <c r="DG2107" s="18"/>
      <c r="DH2107" s="18"/>
      <c r="DI2107" s="18"/>
      <c r="DJ2107" s="18"/>
      <c r="DK2107" s="18"/>
      <c r="DL2107" s="18"/>
      <c r="DM2107" s="18"/>
      <c r="DN2107" s="18"/>
      <c r="DO2107" s="56">
        <v>0</v>
      </c>
      <c r="DP2107" s="56"/>
      <c r="DQ2107" s="56">
        <v>0</v>
      </c>
      <c r="DR2107" s="56"/>
      <c r="DS2107" s="56"/>
      <c r="DT2107" s="56"/>
      <c r="DU2107" s="56"/>
      <c r="DV2107" s="56"/>
      <c r="DW2107" s="56"/>
      <c r="DX2107" s="56"/>
      <c r="DY2107" s="56"/>
      <c r="DZ2107" s="56"/>
      <c r="EA2107" s="56"/>
      <c r="EB2107" s="56"/>
      <c r="EC2107" s="56"/>
      <c r="ED2107" s="56"/>
      <c r="EE2107" s="56"/>
      <c r="EF2107" s="56"/>
      <c r="EG2107" s="56"/>
      <c r="EH2107" s="18"/>
      <c r="EI2107" s="18">
        <f t="array" ref="EI2107">IF(SUMPRODUCT(--(DO2107:DS2107&lt;&gt;""))=0, 0,1)</f>
        <v>1</v>
      </c>
      <c r="EJ2107" s="18">
        <f t="array" ref="EJ2107">IF(SUMPRODUCT(--(DT2107:EG2107&lt;&gt;""))=0, 0,1)</f>
        <v>0</v>
      </c>
      <c r="EK2107" s="18" cm="1">
        <f t="array" ref="EK2107">IF(SUMPRODUCT(--(EC2107:EG2107&lt;&gt;""))=0, 0,1)</f>
        <v>0</v>
      </c>
      <c r="EL2107" s="18">
        <f t="array" ref="EL2107">IF(SUMPRODUCT(--(EE2107:EG2107&lt;&gt;""))=0, 0,1)</f>
        <v>0</v>
      </c>
      <c r="EM2107" s="18">
        <f t="shared" si="428"/>
        <v>0</v>
      </c>
      <c r="EN2107" s="18">
        <f t="shared" si="429"/>
        <v>0</v>
      </c>
      <c r="EO2107" s="18" t="str">
        <f t="shared" si="430"/>
        <v>NA</v>
      </c>
      <c r="EP2107" s="18" t="str">
        <f t="shared" si="431"/>
        <v>NA</v>
      </c>
      <c r="EQ2107" s="18" t="str">
        <f t="shared" si="422"/>
        <v>NA</v>
      </c>
      <c r="ER2107" s="18" t="s">
        <v>2083</v>
      </c>
      <c r="ES2107" s="59">
        <v>43958</v>
      </c>
      <c r="ET2107" s="18"/>
      <c r="EU2107" s="18"/>
    </row>
    <row r="2108" spans="1:151" s="1" customFormat="1" ht="15.75" customHeight="1" x14ac:dyDescent="0.2">
      <c r="A2108" s="5" t="s">
        <v>2448</v>
      </c>
      <c r="B2108" s="24" t="s">
        <v>2414</v>
      </c>
      <c r="C2108" s="56">
        <v>2</v>
      </c>
      <c r="D2108" s="18" t="s">
        <v>2832</v>
      </c>
      <c r="E2108" s="18" t="s">
        <v>2974</v>
      </c>
      <c r="F2108" s="18" t="s">
        <v>553</v>
      </c>
      <c r="G2108" s="18" t="s">
        <v>467</v>
      </c>
      <c r="H2108" s="18" t="s">
        <v>624</v>
      </c>
      <c r="I2108" s="18" t="s">
        <v>552</v>
      </c>
      <c r="J2108" s="18" t="s">
        <v>595</v>
      </c>
      <c r="K2108" s="18" t="s">
        <v>257</v>
      </c>
      <c r="L2108" s="18" t="s">
        <v>595</v>
      </c>
      <c r="M2108" s="18" t="s">
        <v>276</v>
      </c>
      <c r="N2108" s="56">
        <v>130</v>
      </c>
      <c r="O2108" s="18" t="s">
        <v>2415</v>
      </c>
      <c r="P2108" s="18" t="s">
        <v>2397</v>
      </c>
      <c r="Q2108" s="18" t="s">
        <v>254</v>
      </c>
      <c r="R2108" s="18" t="s">
        <v>2416</v>
      </c>
      <c r="S2108" s="18" t="s">
        <v>2417</v>
      </c>
      <c r="T2108" s="26" t="s">
        <v>257</v>
      </c>
      <c r="U2108" s="26" t="s">
        <v>257</v>
      </c>
      <c r="V2108" s="26" t="s">
        <v>257</v>
      </c>
      <c r="W2108" s="26" t="s">
        <v>257</v>
      </c>
      <c r="X2108" s="18" t="s">
        <v>2419</v>
      </c>
      <c r="Y2108" s="18">
        <v>0</v>
      </c>
      <c r="Z2108" s="18" t="s">
        <v>2420</v>
      </c>
      <c r="AA2108" s="18" t="s">
        <v>257</v>
      </c>
      <c r="AB2108" s="57">
        <f t="shared" si="423"/>
        <v>0</v>
      </c>
      <c r="AC2108" s="18" t="s">
        <v>595</v>
      </c>
      <c r="AD2108" s="18" t="s">
        <v>595</v>
      </c>
      <c r="AE2108" s="18" t="s">
        <v>595</v>
      </c>
      <c r="AF2108" s="18" t="s">
        <v>595</v>
      </c>
      <c r="AG2108" s="18" t="s">
        <v>595</v>
      </c>
      <c r="AH2108" s="18" t="s">
        <v>595</v>
      </c>
      <c r="AI2108" s="18">
        <v>0.57999999999999996</v>
      </c>
      <c r="AJ2108" s="18" t="s">
        <v>522</v>
      </c>
      <c r="AK2108" s="18">
        <v>0.57999999999999996</v>
      </c>
      <c r="AL2108" s="18" t="s">
        <v>2453</v>
      </c>
      <c r="AM2108" s="18" t="s">
        <v>2422</v>
      </c>
      <c r="AN2108" s="18">
        <v>163.16999999999999</v>
      </c>
      <c r="AO2108" s="18" t="s">
        <v>2423</v>
      </c>
      <c r="AP2108" s="18" t="s">
        <v>479</v>
      </c>
      <c r="AQ2108" s="18" t="s">
        <v>595</v>
      </c>
      <c r="AR2108" s="18" t="s">
        <v>2450</v>
      </c>
      <c r="AS2108" s="18" t="s">
        <v>595</v>
      </c>
      <c r="AT2108" s="18" t="s">
        <v>595</v>
      </c>
      <c r="AU2108" s="18">
        <v>42.81</v>
      </c>
      <c r="AV2108" s="18">
        <v>42.81</v>
      </c>
      <c r="AW2108" s="18" t="s">
        <v>501</v>
      </c>
      <c r="AX2108" s="18" t="s">
        <v>595</v>
      </c>
      <c r="AY2108" s="18" t="s">
        <v>595</v>
      </c>
      <c r="AZ2108" s="18" t="s">
        <v>595</v>
      </c>
      <c r="BA2108" s="18" t="s">
        <v>595</v>
      </c>
      <c r="BB2108" s="18" t="s">
        <v>2408</v>
      </c>
      <c r="BC2108" s="18" t="s">
        <v>2425</v>
      </c>
      <c r="BD2108" s="18">
        <v>7.3</v>
      </c>
      <c r="BE2108" s="18" t="s">
        <v>2423</v>
      </c>
      <c r="BF2108" s="18" t="s">
        <v>479</v>
      </c>
      <c r="BG2108" s="18" t="s">
        <v>595</v>
      </c>
      <c r="BH2108" s="18" t="s">
        <v>2450</v>
      </c>
      <c r="BI2108" s="18" t="s">
        <v>595</v>
      </c>
      <c r="BJ2108" s="18" t="s">
        <v>595</v>
      </c>
      <c r="BK2108" s="18">
        <v>3.46</v>
      </c>
      <c r="BL2108" s="18">
        <v>3.46</v>
      </c>
      <c r="BM2108" s="18" t="s">
        <v>501</v>
      </c>
      <c r="BN2108" s="18" t="s">
        <v>595</v>
      </c>
      <c r="BO2108" s="18" t="s">
        <v>595</v>
      </c>
      <c r="BP2108" s="18" t="s">
        <v>595</v>
      </c>
      <c r="BQ2108" s="18" t="s">
        <v>595</v>
      </c>
      <c r="BR2108" s="18" t="s">
        <v>2408</v>
      </c>
      <c r="BS2108" s="18"/>
      <c r="BT2108" s="18"/>
      <c r="BU2108" s="18"/>
      <c r="BV2108" s="18"/>
      <c r="BW2108" s="18"/>
      <c r="BX2108" s="18"/>
      <c r="BY2108" s="18"/>
      <c r="BZ2108" s="18"/>
      <c r="CA2108" s="18"/>
      <c r="CB2108" s="18"/>
      <c r="CC2108" s="18"/>
      <c r="CD2108" s="18"/>
      <c r="CE2108" s="18"/>
      <c r="CF2108" s="18"/>
      <c r="CG2108" s="18"/>
      <c r="CH2108" s="18"/>
      <c r="CI2108" s="18"/>
      <c r="CJ2108" s="18"/>
      <c r="CK2108" s="18"/>
      <c r="CL2108" s="18"/>
      <c r="CM2108" s="18"/>
      <c r="CN2108" s="18"/>
      <c r="CO2108" s="18"/>
      <c r="CP2108" s="18"/>
      <c r="CQ2108" s="18"/>
      <c r="CR2108" s="18"/>
      <c r="CS2108" s="18"/>
      <c r="CT2108" s="18"/>
      <c r="CU2108" s="18"/>
      <c r="CV2108" s="18"/>
      <c r="CW2108" s="18"/>
      <c r="CX2108" s="18"/>
      <c r="CY2108" s="18"/>
      <c r="CZ2108" s="18"/>
      <c r="DA2108" s="18"/>
      <c r="DB2108" s="18"/>
      <c r="DC2108" s="18"/>
      <c r="DD2108" s="18"/>
      <c r="DE2108" s="18"/>
      <c r="DF2108" s="18"/>
      <c r="DG2108" s="18"/>
      <c r="DH2108" s="18"/>
      <c r="DI2108" s="18"/>
      <c r="DJ2108" s="18"/>
      <c r="DK2108" s="18"/>
      <c r="DL2108" s="18"/>
      <c r="DM2108" s="18"/>
      <c r="DN2108" s="18"/>
      <c r="DO2108" s="56">
        <v>0</v>
      </c>
      <c r="DP2108" s="56"/>
      <c r="DQ2108" s="56">
        <v>0</v>
      </c>
      <c r="DR2108" s="56"/>
      <c r="DS2108" s="56"/>
      <c r="DT2108" s="56"/>
      <c r="DU2108" s="56"/>
      <c r="DV2108" s="56"/>
      <c r="DW2108" s="56"/>
      <c r="DX2108" s="56"/>
      <c r="DY2108" s="56"/>
      <c r="DZ2108" s="56"/>
      <c r="EA2108" s="56"/>
      <c r="EB2108" s="56"/>
      <c r="EC2108" s="56"/>
      <c r="ED2108" s="56"/>
      <c r="EE2108" s="56"/>
      <c r="EF2108" s="56"/>
      <c r="EG2108" s="56"/>
      <c r="EH2108" s="18"/>
      <c r="EI2108" s="18">
        <f t="array" ref="EI2108">IF(SUMPRODUCT(--(DO2108:DS2108&lt;&gt;""))=0, 0,1)</f>
        <v>1</v>
      </c>
      <c r="EJ2108" s="18">
        <f t="array" ref="EJ2108">IF(SUMPRODUCT(--(DT2108:EG2108&lt;&gt;""))=0, 0,1)</f>
        <v>0</v>
      </c>
      <c r="EK2108" s="18" cm="1">
        <f t="array" ref="EK2108">IF(SUMPRODUCT(--(EC2108:EG2108&lt;&gt;""))=0, 0,1)</f>
        <v>0</v>
      </c>
      <c r="EL2108" s="18">
        <f t="array" ref="EL2108">IF(SUMPRODUCT(--(EE2108:EG2108&lt;&gt;""))=0, 0,1)</f>
        <v>0</v>
      </c>
      <c r="EM2108" s="18">
        <f t="shared" si="428"/>
        <v>0</v>
      </c>
      <c r="EN2108" s="18">
        <f t="shared" si="429"/>
        <v>0</v>
      </c>
      <c r="EO2108" s="18" t="str">
        <f t="shared" si="430"/>
        <v>NA</v>
      </c>
      <c r="EP2108" s="18" t="str">
        <f t="shared" si="431"/>
        <v>NA</v>
      </c>
      <c r="EQ2108" s="18" t="str">
        <f t="shared" si="422"/>
        <v>NA</v>
      </c>
      <c r="ER2108" s="18" t="s">
        <v>2083</v>
      </c>
      <c r="ES2108" s="59">
        <v>43958</v>
      </c>
      <c r="ET2108" s="18"/>
      <c r="EU2108" s="18"/>
    </row>
    <row r="2109" spans="1:151" s="1" customFormat="1" ht="15.75" customHeight="1" x14ac:dyDescent="0.2">
      <c r="A2109" s="5" t="s">
        <v>2454</v>
      </c>
      <c r="B2109" s="24" t="s">
        <v>2455</v>
      </c>
      <c r="C2109" s="56">
        <v>1</v>
      </c>
      <c r="D2109" s="18" t="s">
        <v>470</v>
      </c>
      <c r="E2109" s="18" t="s">
        <v>2975</v>
      </c>
      <c r="F2109" s="18" t="s">
        <v>553</v>
      </c>
      <c r="G2109" s="18" t="s">
        <v>467</v>
      </c>
      <c r="H2109" s="18" t="s">
        <v>1310</v>
      </c>
      <c r="I2109" s="18" t="s">
        <v>552</v>
      </c>
      <c r="J2109" s="18" t="s">
        <v>595</v>
      </c>
      <c r="K2109" s="18" t="s">
        <v>257</v>
      </c>
      <c r="L2109" s="18" t="s">
        <v>257</v>
      </c>
      <c r="M2109" s="18" t="s">
        <v>253</v>
      </c>
      <c r="N2109" s="56">
        <v>52</v>
      </c>
      <c r="O2109" s="18" t="s">
        <v>2456</v>
      </c>
      <c r="P2109" s="18" t="s">
        <v>2128</v>
      </c>
      <c r="Q2109" s="18" t="s">
        <v>254</v>
      </c>
      <c r="R2109" s="18" t="s">
        <v>2457</v>
      </c>
      <c r="S2109" s="18" t="s">
        <v>2458</v>
      </c>
      <c r="T2109" s="26" t="s">
        <v>257</v>
      </c>
      <c r="U2109" s="26" t="s">
        <v>257</v>
      </c>
      <c r="V2109" s="26" t="s">
        <v>257</v>
      </c>
      <c r="W2109" s="26" t="s">
        <v>257</v>
      </c>
      <c r="X2109" s="18" t="s">
        <v>2459</v>
      </c>
      <c r="Y2109" s="18">
        <v>0</v>
      </c>
      <c r="Z2109" s="18" t="s">
        <v>2460</v>
      </c>
      <c r="AA2109" s="18" t="s">
        <v>257</v>
      </c>
      <c r="AB2109" s="57">
        <v>0</v>
      </c>
      <c r="AC2109" s="18" t="s">
        <v>595</v>
      </c>
      <c r="AD2109" s="18" t="s">
        <v>595</v>
      </c>
      <c r="AE2109" s="18" t="s">
        <v>595</v>
      </c>
      <c r="AF2109" s="18" t="s">
        <v>595</v>
      </c>
      <c r="AG2109" s="18" t="s">
        <v>595</v>
      </c>
      <c r="AH2109" s="18" t="s">
        <v>595</v>
      </c>
      <c r="AI2109" s="18">
        <v>0</v>
      </c>
      <c r="AJ2109" s="18" t="s">
        <v>522</v>
      </c>
      <c r="AK2109" s="18">
        <v>0</v>
      </c>
      <c r="AL2109" s="18" t="s">
        <v>2461</v>
      </c>
      <c r="AM2109" s="18" t="s">
        <v>2462</v>
      </c>
      <c r="AN2109" s="18">
        <v>4.13</v>
      </c>
      <c r="AO2109" s="18" t="s">
        <v>2463</v>
      </c>
      <c r="AP2109" s="18" t="s">
        <v>479</v>
      </c>
      <c r="AQ2109" s="18">
        <v>3</v>
      </c>
      <c r="AR2109" s="18" t="s">
        <v>2464</v>
      </c>
      <c r="AS2109" s="18" t="s">
        <v>257</v>
      </c>
      <c r="AT2109" s="18" t="s">
        <v>257</v>
      </c>
      <c r="AU2109" s="18">
        <v>0.68</v>
      </c>
      <c r="AV2109" s="18">
        <v>0.68</v>
      </c>
      <c r="AW2109" s="18" t="s">
        <v>557</v>
      </c>
      <c r="AX2109" s="18">
        <v>0</v>
      </c>
      <c r="AY2109" s="18" t="s">
        <v>522</v>
      </c>
      <c r="AZ2109" s="18"/>
      <c r="BA2109" s="18"/>
      <c r="BB2109" s="18" t="s">
        <v>2408</v>
      </c>
      <c r="BC2109" s="18" t="s">
        <v>351</v>
      </c>
      <c r="BD2109" s="18">
        <v>1.31</v>
      </c>
      <c r="BE2109" s="18" t="s">
        <v>2465</v>
      </c>
      <c r="BF2109" s="18" t="s">
        <v>479</v>
      </c>
      <c r="BG2109" s="18">
        <v>3</v>
      </c>
      <c r="BH2109" s="18" t="s">
        <v>2464</v>
      </c>
      <c r="BI2109" s="18" t="s">
        <v>257</v>
      </c>
      <c r="BJ2109" s="18" t="s">
        <v>257</v>
      </c>
      <c r="BK2109" s="18">
        <v>7.0000000000000007E-2</v>
      </c>
      <c r="BL2109" s="18">
        <v>7.0000000000000007E-2</v>
      </c>
      <c r="BM2109" s="18" t="s">
        <v>557</v>
      </c>
      <c r="BN2109" s="18">
        <v>0</v>
      </c>
      <c r="BO2109" s="18" t="s">
        <v>522</v>
      </c>
      <c r="BP2109" s="18" t="s">
        <v>595</v>
      </c>
      <c r="BQ2109" s="18" t="s">
        <v>595</v>
      </c>
      <c r="BR2109" s="18" t="s">
        <v>2408</v>
      </c>
      <c r="BS2109" s="18" t="s">
        <v>2466</v>
      </c>
      <c r="BT2109" s="18">
        <v>0.19</v>
      </c>
      <c r="BU2109" s="18" t="s">
        <v>2467</v>
      </c>
      <c r="BV2109" s="18" t="s">
        <v>479</v>
      </c>
      <c r="BW2109" s="18">
        <v>3</v>
      </c>
      <c r="BX2109" s="18" t="s">
        <v>2464</v>
      </c>
      <c r="BY2109" s="18" t="s">
        <v>257</v>
      </c>
      <c r="BZ2109" s="18" t="s">
        <v>257</v>
      </c>
      <c r="CA2109" s="18">
        <v>0.01</v>
      </c>
      <c r="CB2109" s="18">
        <v>0.01</v>
      </c>
      <c r="CC2109" s="18" t="s">
        <v>557</v>
      </c>
      <c r="CD2109" s="18">
        <v>0</v>
      </c>
      <c r="CE2109" s="18" t="s">
        <v>522</v>
      </c>
      <c r="CF2109" s="18" t="s">
        <v>595</v>
      </c>
      <c r="CG2109" s="18" t="s">
        <v>595</v>
      </c>
      <c r="CH2109" s="18" t="s">
        <v>2408</v>
      </c>
      <c r="CI2109" s="18"/>
      <c r="CJ2109" s="18"/>
      <c r="CK2109" s="18"/>
      <c r="CL2109" s="18"/>
      <c r="CM2109" s="18"/>
      <c r="CN2109" s="18"/>
      <c r="CO2109" s="18"/>
      <c r="CP2109" s="18"/>
      <c r="CQ2109" s="18"/>
      <c r="CR2109" s="18"/>
      <c r="CS2109" s="18"/>
      <c r="CT2109" s="18"/>
      <c r="CU2109" s="18"/>
      <c r="CV2109" s="18"/>
      <c r="CW2109" s="18"/>
      <c r="CX2109" s="18"/>
      <c r="CY2109" s="18"/>
      <c r="CZ2109" s="18"/>
      <c r="DA2109" s="18"/>
      <c r="DB2109" s="18"/>
      <c r="DC2109" s="18"/>
      <c r="DD2109" s="18"/>
      <c r="DE2109" s="18"/>
      <c r="DF2109" s="18"/>
      <c r="DG2109" s="18"/>
      <c r="DH2109" s="18"/>
      <c r="DI2109" s="18"/>
      <c r="DJ2109" s="18"/>
      <c r="DK2109" s="18"/>
      <c r="DL2109" s="18"/>
      <c r="DM2109" s="18"/>
      <c r="DN2109" s="18"/>
      <c r="DO2109" s="56"/>
      <c r="DP2109" s="56"/>
      <c r="DQ2109" s="56"/>
      <c r="DR2109" s="56"/>
      <c r="DS2109" s="56"/>
      <c r="DT2109" s="56"/>
      <c r="DU2109" s="56"/>
      <c r="DV2109" s="56"/>
      <c r="DW2109" s="56"/>
      <c r="DX2109" s="56"/>
      <c r="DY2109" s="56"/>
      <c r="DZ2109" s="3">
        <v>0</v>
      </c>
      <c r="EA2109" s="56"/>
      <c r="EB2109" s="56"/>
      <c r="EC2109" s="56"/>
      <c r="ED2109" s="56"/>
      <c r="EE2109" s="56"/>
      <c r="EF2109" s="56"/>
      <c r="EG2109" s="56"/>
      <c r="EH2109" s="18" t="s">
        <v>2468</v>
      </c>
      <c r="EI2109" s="18">
        <f t="array" ref="EI2109">IF(SUMPRODUCT(--(DO2109:DS2109&lt;&gt;""))=0, 0,1)</f>
        <v>0</v>
      </c>
      <c r="EJ2109" s="18">
        <f t="array" ref="EJ2109">IF(SUMPRODUCT(--(DT2109:EG2109&lt;&gt;""))=0, 0,1)</f>
        <v>1</v>
      </c>
      <c r="EK2109" s="18" cm="1">
        <f t="array" ref="EK2109">IF(SUMPRODUCT(--(EC2109:EG2109&lt;&gt;""))=0, 0,1)</f>
        <v>0</v>
      </c>
      <c r="EL2109" s="18">
        <f t="array" ref="EL2109">IF(SUMPRODUCT(--(EE2109:EG2109&lt;&gt;""))=0, 0,1)</f>
        <v>0</v>
      </c>
      <c r="EM2109" s="18">
        <f t="shared" si="428"/>
        <v>0</v>
      </c>
      <c r="EN2109" s="18" t="str">
        <f t="shared" si="429"/>
        <v>NA</v>
      </c>
      <c r="EO2109" s="18">
        <f t="shared" si="430"/>
        <v>0</v>
      </c>
      <c r="EP2109" s="18" t="str">
        <f t="shared" si="431"/>
        <v>NA</v>
      </c>
      <c r="EQ2109" s="18" t="str">
        <f t="shared" si="422"/>
        <v>NA</v>
      </c>
      <c r="ER2109" s="18" t="s">
        <v>2083</v>
      </c>
      <c r="ES2109" s="59">
        <v>43971</v>
      </c>
      <c r="ET2109" s="18" t="s">
        <v>2469</v>
      </c>
      <c r="EU2109" s="18"/>
    </row>
    <row r="2110" spans="1:151" s="1" customFormat="1" ht="15.75" customHeight="1" x14ac:dyDescent="0.2">
      <c r="A2110" s="5" t="s">
        <v>2454</v>
      </c>
      <c r="B2110" s="24" t="s">
        <v>2455</v>
      </c>
      <c r="C2110" s="56">
        <v>1</v>
      </c>
      <c r="D2110" s="18" t="s">
        <v>470</v>
      </c>
      <c r="E2110" s="18" t="s">
        <v>2976</v>
      </c>
      <c r="F2110" s="18" t="s">
        <v>553</v>
      </c>
      <c r="G2110" s="18" t="s">
        <v>467</v>
      </c>
      <c r="H2110" s="18" t="s">
        <v>1310</v>
      </c>
      <c r="I2110" s="18" t="s">
        <v>552</v>
      </c>
      <c r="J2110" s="18" t="s">
        <v>595</v>
      </c>
      <c r="K2110" s="18" t="s">
        <v>257</v>
      </c>
      <c r="L2110" s="18" t="s">
        <v>257</v>
      </c>
      <c r="M2110" s="18" t="s">
        <v>253</v>
      </c>
      <c r="N2110" s="56">
        <v>52</v>
      </c>
      <c r="O2110" s="18" t="s">
        <v>2456</v>
      </c>
      <c r="P2110" s="18" t="s">
        <v>2128</v>
      </c>
      <c r="Q2110" s="18" t="s">
        <v>254</v>
      </c>
      <c r="R2110" s="18" t="s">
        <v>2457</v>
      </c>
      <c r="S2110" s="18" t="s">
        <v>2458</v>
      </c>
      <c r="T2110" s="18" t="s">
        <v>2470</v>
      </c>
      <c r="U2110" s="26" t="s">
        <v>257</v>
      </c>
      <c r="V2110" s="26" t="s">
        <v>257</v>
      </c>
      <c r="W2110" s="26" t="s">
        <v>257</v>
      </c>
      <c r="X2110" s="18" t="s">
        <v>2459</v>
      </c>
      <c r="Y2110" s="18">
        <v>0.03</v>
      </c>
      <c r="Z2110" s="18" t="s">
        <v>2460</v>
      </c>
      <c r="AA2110" s="18" t="s">
        <v>257</v>
      </c>
      <c r="AB2110" s="57">
        <f t="shared" ref="AB2110:AB2158" si="432">VALUE(Y2110)*1000</f>
        <v>30</v>
      </c>
      <c r="AC2110" s="18" t="s">
        <v>479</v>
      </c>
      <c r="AD2110" s="18">
        <v>3</v>
      </c>
      <c r="AE2110" s="18" t="s">
        <v>2464</v>
      </c>
      <c r="AF2110" s="18">
        <v>0</v>
      </c>
      <c r="AG2110" s="18">
        <v>0</v>
      </c>
      <c r="AH2110" s="18" t="s">
        <v>557</v>
      </c>
      <c r="AI2110" s="18">
        <v>10</v>
      </c>
      <c r="AJ2110" s="18" t="s">
        <v>522</v>
      </c>
      <c r="AK2110" s="18">
        <v>10</v>
      </c>
      <c r="AL2110" s="18" t="s">
        <v>2471</v>
      </c>
      <c r="AM2110" s="18" t="s">
        <v>2462</v>
      </c>
      <c r="AN2110" s="18">
        <v>4.47</v>
      </c>
      <c r="AO2110" s="18" t="s">
        <v>2463</v>
      </c>
      <c r="AP2110" s="18" t="s">
        <v>479</v>
      </c>
      <c r="AQ2110" s="18">
        <v>3</v>
      </c>
      <c r="AR2110" s="18" t="s">
        <v>2464</v>
      </c>
      <c r="AS2110" s="18" t="s">
        <v>257</v>
      </c>
      <c r="AT2110" s="18" t="s">
        <v>257</v>
      </c>
      <c r="AU2110" s="18">
        <v>0.28000000000000003</v>
      </c>
      <c r="AV2110" s="18">
        <v>0.28000000000000003</v>
      </c>
      <c r="AW2110" s="18" t="s">
        <v>557</v>
      </c>
      <c r="AX2110" s="18">
        <v>11</v>
      </c>
      <c r="AY2110" s="18" t="s">
        <v>522</v>
      </c>
      <c r="AZ2110" s="18"/>
      <c r="BA2110" s="18"/>
      <c r="BB2110" s="18" t="s">
        <v>2408</v>
      </c>
      <c r="BC2110" s="18" t="s">
        <v>351</v>
      </c>
      <c r="BD2110" s="18">
        <v>1.53</v>
      </c>
      <c r="BE2110" s="18" t="s">
        <v>2465</v>
      </c>
      <c r="BF2110" s="18" t="s">
        <v>479</v>
      </c>
      <c r="BG2110" s="18">
        <v>3</v>
      </c>
      <c r="BH2110" s="18" t="s">
        <v>2464</v>
      </c>
      <c r="BI2110" s="18" t="s">
        <v>257</v>
      </c>
      <c r="BJ2110" s="18" t="s">
        <v>257</v>
      </c>
      <c r="BK2110" s="18">
        <v>0.02</v>
      </c>
      <c r="BL2110" s="18">
        <v>0.02</v>
      </c>
      <c r="BM2110" s="18" t="s">
        <v>557</v>
      </c>
      <c r="BN2110" s="18">
        <v>11</v>
      </c>
      <c r="BO2110" s="18" t="s">
        <v>522</v>
      </c>
      <c r="BP2110" s="18" t="s">
        <v>595</v>
      </c>
      <c r="BQ2110" s="18" t="s">
        <v>595</v>
      </c>
      <c r="BR2110" s="18" t="s">
        <v>2408</v>
      </c>
      <c r="BS2110" s="18" t="s">
        <v>2466</v>
      </c>
      <c r="BT2110" s="18">
        <v>0.18</v>
      </c>
      <c r="BU2110" s="18" t="s">
        <v>2467</v>
      </c>
      <c r="BV2110" s="18" t="s">
        <v>479</v>
      </c>
      <c r="BW2110" s="18">
        <v>3</v>
      </c>
      <c r="BX2110" s="18" t="s">
        <v>2464</v>
      </c>
      <c r="BY2110" s="18" t="s">
        <v>257</v>
      </c>
      <c r="BZ2110" s="18" t="s">
        <v>257</v>
      </c>
      <c r="CA2110" s="18">
        <v>0</v>
      </c>
      <c r="CB2110" s="18">
        <v>0</v>
      </c>
      <c r="CC2110" s="18" t="s">
        <v>557</v>
      </c>
      <c r="CD2110" s="18">
        <v>11</v>
      </c>
      <c r="CE2110" s="18" t="s">
        <v>522</v>
      </c>
      <c r="CF2110" s="18" t="s">
        <v>595</v>
      </c>
      <c r="CG2110" s="18" t="s">
        <v>595</v>
      </c>
      <c r="CH2110" s="18" t="s">
        <v>2408</v>
      </c>
      <c r="CI2110" s="18"/>
      <c r="CJ2110" s="18"/>
      <c r="CK2110" s="18"/>
      <c r="CL2110" s="18"/>
      <c r="CM2110" s="18"/>
      <c r="CN2110" s="18"/>
      <c r="CO2110" s="18"/>
      <c r="CP2110" s="18"/>
      <c r="CQ2110" s="18"/>
      <c r="CR2110" s="18"/>
      <c r="CS2110" s="18"/>
      <c r="CT2110" s="18"/>
      <c r="CU2110" s="18"/>
      <c r="CV2110" s="18"/>
      <c r="CW2110" s="18"/>
      <c r="CX2110" s="18"/>
      <c r="CY2110" s="18"/>
      <c r="CZ2110" s="18"/>
      <c r="DA2110" s="18"/>
      <c r="DB2110" s="18"/>
      <c r="DC2110" s="18"/>
      <c r="DD2110" s="18"/>
      <c r="DE2110" s="18"/>
      <c r="DF2110" s="18"/>
      <c r="DG2110" s="18"/>
      <c r="DH2110" s="18"/>
      <c r="DI2110" s="18"/>
      <c r="DJ2110" s="18"/>
      <c r="DK2110" s="18"/>
      <c r="DL2110" s="18"/>
      <c r="DM2110" s="18"/>
      <c r="DN2110" s="18"/>
      <c r="DO2110" s="56"/>
      <c r="DP2110" s="56"/>
      <c r="DQ2110" s="56"/>
      <c r="DR2110" s="56"/>
      <c r="DS2110" s="56"/>
      <c r="DT2110" s="56"/>
      <c r="DU2110" s="56"/>
      <c r="DV2110" s="56"/>
      <c r="DW2110" s="56"/>
      <c r="DX2110" s="56"/>
      <c r="DY2110" s="56"/>
      <c r="DZ2110" s="3">
        <v>0</v>
      </c>
      <c r="EA2110" s="56"/>
      <c r="EB2110" s="56"/>
      <c r="EC2110" s="56"/>
      <c r="ED2110" s="56"/>
      <c r="EE2110" s="56"/>
      <c r="EF2110" s="56"/>
      <c r="EG2110" s="56"/>
      <c r="EH2110" s="18"/>
      <c r="EI2110" s="18">
        <f t="array" ref="EI2110">IF(SUMPRODUCT(--(DO2110:DS2110&lt;&gt;""))=0, 0,1)</f>
        <v>0</v>
      </c>
      <c r="EJ2110" s="18">
        <f t="array" ref="EJ2110">IF(SUMPRODUCT(--(DT2110:EG2110&lt;&gt;""))=0, 0,1)</f>
        <v>1</v>
      </c>
      <c r="EK2110" s="18" cm="1">
        <f t="array" ref="EK2110">IF(SUMPRODUCT(--(EC2110:EG2110&lt;&gt;""))=0, 0,1)</f>
        <v>0</v>
      </c>
      <c r="EL2110" s="18">
        <f t="array" ref="EL2110">IF(SUMPRODUCT(--(EE2110:EG2110&lt;&gt;""))=0, 0,1)</f>
        <v>0</v>
      </c>
      <c r="EM2110" s="18">
        <f t="shared" si="428"/>
        <v>0</v>
      </c>
      <c r="EN2110" s="18" t="str">
        <f t="shared" si="429"/>
        <v>NA</v>
      </c>
      <c r="EO2110" s="18">
        <f t="shared" si="430"/>
        <v>0</v>
      </c>
      <c r="EP2110" s="18" t="str">
        <f t="shared" si="431"/>
        <v>NA</v>
      </c>
      <c r="EQ2110" s="18" t="str">
        <f t="shared" si="422"/>
        <v>NA</v>
      </c>
      <c r="ER2110" s="18" t="s">
        <v>2083</v>
      </c>
      <c r="ES2110" s="59">
        <v>43971</v>
      </c>
      <c r="ET2110" s="18"/>
      <c r="EU2110" s="18"/>
    </row>
    <row r="2111" spans="1:151" s="1" customFormat="1" ht="15.75" customHeight="1" x14ac:dyDescent="0.2">
      <c r="A2111" s="5" t="s">
        <v>2454</v>
      </c>
      <c r="B2111" s="24" t="s">
        <v>2455</v>
      </c>
      <c r="C2111" s="56">
        <v>1</v>
      </c>
      <c r="D2111" s="18" t="s">
        <v>470</v>
      </c>
      <c r="E2111" s="18" t="s">
        <v>2977</v>
      </c>
      <c r="F2111" s="18" t="s">
        <v>553</v>
      </c>
      <c r="G2111" s="18" t="s">
        <v>467</v>
      </c>
      <c r="H2111" s="18" t="s">
        <v>1310</v>
      </c>
      <c r="I2111" s="18" t="s">
        <v>552</v>
      </c>
      <c r="J2111" s="18" t="s">
        <v>595</v>
      </c>
      <c r="K2111" s="18" t="s">
        <v>257</v>
      </c>
      <c r="L2111" s="18" t="s">
        <v>257</v>
      </c>
      <c r="M2111" s="18" t="s">
        <v>253</v>
      </c>
      <c r="N2111" s="56">
        <v>52</v>
      </c>
      <c r="O2111" s="18" t="s">
        <v>2456</v>
      </c>
      <c r="P2111" s="18" t="s">
        <v>2128</v>
      </c>
      <c r="Q2111" s="18" t="s">
        <v>254</v>
      </c>
      <c r="R2111" s="18" t="s">
        <v>2457</v>
      </c>
      <c r="S2111" s="18" t="s">
        <v>2458</v>
      </c>
      <c r="T2111" s="26" t="s">
        <v>257</v>
      </c>
      <c r="U2111" s="26" t="s">
        <v>257</v>
      </c>
      <c r="V2111" s="26" t="s">
        <v>257</v>
      </c>
      <c r="W2111" s="26" t="s">
        <v>257</v>
      </c>
      <c r="X2111" s="18" t="s">
        <v>2459</v>
      </c>
      <c r="Y2111" s="18">
        <v>0.03</v>
      </c>
      <c r="Z2111" s="18" t="s">
        <v>2460</v>
      </c>
      <c r="AA2111" s="18" t="s">
        <v>257</v>
      </c>
      <c r="AB2111" s="57">
        <f t="shared" si="432"/>
        <v>30</v>
      </c>
      <c r="AC2111" s="18" t="s">
        <v>479</v>
      </c>
      <c r="AD2111" s="18">
        <v>3</v>
      </c>
      <c r="AE2111" s="18" t="s">
        <v>2464</v>
      </c>
      <c r="AF2111" s="18">
        <v>1E-3</v>
      </c>
      <c r="AG2111" s="18"/>
      <c r="AH2111" s="18" t="s">
        <v>557</v>
      </c>
      <c r="AI2111" s="18">
        <v>10</v>
      </c>
      <c r="AJ2111" s="18" t="s">
        <v>522</v>
      </c>
      <c r="AK2111" s="18">
        <v>10</v>
      </c>
      <c r="AL2111" s="18" t="s">
        <v>2472</v>
      </c>
      <c r="AM2111" s="18" t="s">
        <v>2462</v>
      </c>
      <c r="AN2111" s="18">
        <v>3.04</v>
      </c>
      <c r="AO2111" s="18" t="s">
        <v>2463</v>
      </c>
      <c r="AP2111" s="18" t="s">
        <v>479</v>
      </c>
      <c r="AQ2111" s="18">
        <v>3</v>
      </c>
      <c r="AR2111" s="18" t="s">
        <v>2464</v>
      </c>
      <c r="AS2111" s="18" t="s">
        <v>257</v>
      </c>
      <c r="AT2111" s="18" t="s">
        <v>257</v>
      </c>
      <c r="AU2111" s="18">
        <v>0.06</v>
      </c>
      <c r="AV2111" s="18">
        <v>0.06</v>
      </c>
      <c r="AW2111" s="18" t="s">
        <v>557</v>
      </c>
      <c r="AX2111" s="18">
        <v>19</v>
      </c>
      <c r="AY2111" s="18" t="s">
        <v>522</v>
      </c>
      <c r="AZ2111" s="18"/>
      <c r="BA2111" s="18"/>
      <c r="BB2111" s="18" t="s">
        <v>2408</v>
      </c>
      <c r="BC2111" s="18" t="s">
        <v>351</v>
      </c>
      <c r="BD2111" s="18">
        <v>1.1599999999999999</v>
      </c>
      <c r="BE2111" s="18" t="s">
        <v>2465</v>
      </c>
      <c r="BF2111" s="18" t="s">
        <v>479</v>
      </c>
      <c r="BG2111" s="18">
        <v>3</v>
      </c>
      <c r="BH2111" s="18" t="s">
        <v>2464</v>
      </c>
      <c r="BI2111" s="18" t="s">
        <v>257</v>
      </c>
      <c r="BJ2111" s="18" t="s">
        <v>257</v>
      </c>
      <c r="BK2111" s="18">
        <v>0.02</v>
      </c>
      <c r="BL2111" s="18">
        <v>0.02</v>
      </c>
      <c r="BM2111" s="18" t="s">
        <v>557</v>
      </c>
      <c r="BN2111" s="18">
        <v>19</v>
      </c>
      <c r="BO2111" s="18" t="s">
        <v>522</v>
      </c>
      <c r="BP2111" s="18" t="s">
        <v>595</v>
      </c>
      <c r="BQ2111" s="18" t="s">
        <v>595</v>
      </c>
      <c r="BR2111" s="18" t="s">
        <v>2408</v>
      </c>
      <c r="BS2111" s="18" t="s">
        <v>2466</v>
      </c>
      <c r="BT2111" s="18">
        <v>0.18</v>
      </c>
      <c r="BU2111" s="18" t="s">
        <v>2467</v>
      </c>
      <c r="BV2111" s="18" t="s">
        <v>479</v>
      </c>
      <c r="BW2111" s="18">
        <v>3</v>
      </c>
      <c r="BX2111" s="18" t="s">
        <v>2464</v>
      </c>
      <c r="BY2111" s="18" t="s">
        <v>257</v>
      </c>
      <c r="BZ2111" s="18" t="s">
        <v>257</v>
      </c>
      <c r="CA2111" s="18">
        <v>0</v>
      </c>
      <c r="CB2111" s="18">
        <v>0</v>
      </c>
      <c r="CC2111" s="18" t="s">
        <v>557</v>
      </c>
      <c r="CD2111" s="18">
        <v>19</v>
      </c>
      <c r="CE2111" s="18" t="s">
        <v>522</v>
      </c>
      <c r="CF2111" s="18" t="s">
        <v>595</v>
      </c>
      <c r="CG2111" s="18" t="s">
        <v>595</v>
      </c>
      <c r="CH2111" s="18" t="s">
        <v>2408</v>
      </c>
      <c r="CI2111" s="18"/>
      <c r="CJ2111" s="18"/>
      <c r="CK2111" s="18"/>
      <c r="CL2111" s="18"/>
      <c r="CM2111" s="18"/>
      <c r="CN2111" s="18"/>
      <c r="CO2111" s="18"/>
      <c r="CP2111" s="18"/>
      <c r="CQ2111" s="18"/>
      <c r="CR2111" s="18"/>
      <c r="CS2111" s="18"/>
      <c r="CT2111" s="18"/>
      <c r="CU2111" s="18"/>
      <c r="CV2111" s="18"/>
      <c r="CW2111" s="18"/>
      <c r="CX2111" s="18"/>
      <c r="CY2111" s="18"/>
      <c r="CZ2111" s="18"/>
      <c r="DA2111" s="18"/>
      <c r="DB2111" s="18"/>
      <c r="DC2111" s="18"/>
      <c r="DD2111" s="18"/>
      <c r="DE2111" s="18"/>
      <c r="DF2111" s="18"/>
      <c r="DG2111" s="18"/>
      <c r="DH2111" s="18"/>
      <c r="DI2111" s="18"/>
      <c r="DJ2111" s="18"/>
      <c r="DK2111" s="18"/>
      <c r="DL2111" s="18"/>
      <c r="DM2111" s="18"/>
      <c r="DN2111" s="18"/>
      <c r="DO2111" s="56"/>
      <c r="DP2111" s="56"/>
      <c r="DQ2111" s="56"/>
      <c r="DR2111" s="56"/>
      <c r="DS2111" s="56"/>
      <c r="DT2111" s="56"/>
      <c r="DU2111" s="56"/>
      <c r="DV2111" s="56"/>
      <c r="DW2111" s="56"/>
      <c r="DX2111" s="56"/>
      <c r="DY2111" s="56"/>
      <c r="DZ2111" s="3">
        <v>0</v>
      </c>
      <c r="EA2111" s="56"/>
      <c r="EB2111" s="56"/>
      <c r="EC2111" s="56"/>
      <c r="ED2111" s="56"/>
      <c r="EE2111" s="56"/>
      <c r="EF2111" s="56"/>
      <c r="EG2111" s="56"/>
      <c r="EH2111" s="18"/>
      <c r="EI2111" s="18">
        <f t="array" ref="EI2111">IF(SUMPRODUCT(--(DO2111:DS2111&lt;&gt;""))=0, 0,1)</f>
        <v>0</v>
      </c>
      <c r="EJ2111" s="18">
        <f t="array" ref="EJ2111">IF(SUMPRODUCT(--(DT2111:EG2111&lt;&gt;""))=0, 0,1)</f>
        <v>1</v>
      </c>
      <c r="EK2111" s="18" cm="1">
        <f t="array" ref="EK2111">IF(SUMPRODUCT(--(EC2111:EG2111&lt;&gt;""))=0, 0,1)</f>
        <v>0</v>
      </c>
      <c r="EL2111" s="18">
        <f t="array" ref="EL2111">IF(SUMPRODUCT(--(EE2111:EG2111&lt;&gt;""))=0, 0,1)</f>
        <v>0</v>
      </c>
      <c r="EM2111" s="18">
        <f t="shared" si="428"/>
        <v>0</v>
      </c>
      <c r="EN2111" s="18" t="str">
        <f t="shared" si="429"/>
        <v>NA</v>
      </c>
      <c r="EO2111" s="18">
        <f t="shared" si="430"/>
        <v>0</v>
      </c>
      <c r="EP2111" s="18" t="str">
        <f t="shared" si="431"/>
        <v>NA</v>
      </c>
      <c r="EQ2111" s="18" t="str">
        <f t="shared" si="422"/>
        <v>NA</v>
      </c>
      <c r="ER2111" s="18" t="s">
        <v>2083</v>
      </c>
      <c r="ES2111" s="59">
        <v>43971</v>
      </c>
      <c r="ET2111" s="18"/>
      <c r="EU2111" s="18"/>
    </row>
    <row r="2112" spans="1:151" s="1" customFormat="1" ht="15.75" customHeight="1" x14ac:dyDescent="0.2">
      <c r="A2112" s="5" t="s">
        <v>2454</v>
      </c>
      <c r="B2112" s="24" t="s">
        <v>2455</v>
      </c>
      <c r="C2112" s="56">
        <v>1</v>
      </c>
      <c r="D2112" s="18" t="s">
        <v>2833</v>
      </c>
      <c r="E2112" s="18" t="s">
        <v>2978</v>
      </c>
      <c r="F2112" s="18" t="s">
        <v>553</v>
      </c>
      <c r="G2112" s="18" t="s">
        <v>467</v>
      </c>
      <c r="H2112" s="18" t="s">
        <v>1310</v>
      </c>
      <c r="I2112" s="18" t="s">
        <v>552</v>
      </c>
      <c r="J2112" s="18" t="s">
        <v>595</v>
      </c>
      <c r="K2112" s="18" t="s">
        <v>257</v>
      </c>
      <c r="L2112" s="18" t="s">
        <v>257</v>
      </c>
      <c r="M2112" s="18" t="s">
        <v>253</v>
      </c>
      <c r="N2112" s="56">
        <v>52</v>
      </c>
      <c r="O2112" s="18" t="s">
        <v>2456</v>
      </c>
      <c r="P2112" s="18" t="s">
        <v>2128</v>
      </c>
      <c r="Q2112" s="18" t="s">
        <v>254</v>
      </c>
      <c r="R2112" s="18" t="s">
        <v>2457</v>
      </c>
      <c r="S2112" s="18" t="s">
        <v>2473</v>
      </c>
      <c r="T2112" s="26" t="s">
        <v>257</v>
      </c>
      <c r="U2112" s="26" t="s">
        <v>257</v>
      </c>
      <c r="V2112" s="26" t="s">
        <v>257</v>
      </c>
      <c r="W2112" s="26" t="s">
        <v>257</v>
      </c>
      <c r="X2112" s="18" t="s">
        <v>2474</v>
      </c>
      <c r="Y2112" s="18">
        <v>0</v>
      </c>
      <c r="Z2112" s="18" t="s">
        <v>2460</v>
      </c>
      <c r="AA2112" s="18" t="s">
        <v>257</v>
      </c>
      <c r="AB2112" s="57">
        <f t="shared" si="432"/>
        <v>0</v>
      </c>
      <c r="AC2112" s="18" t="s">
        <v>595</v>
      </c>
      <c r="AD2112" s="18" t="s">
        <v>595</v>
      </c>
      <c r="AE2112" s="18" t="s">
        <v>595</v>
      </c>
      <c r="AF2112" s="18" t="s">
        <v>595</v>
      </c>
      <c r="AG2112" s="18" t="s">
        <v>595</v>
      </c>
      <c r="AH2112" s="18" t="s">
        <v>595</v>
      </c>
      <c r="AI2112" s="18">
        <v>0</v>
      </c>
      <c r="AJ2112" s="18" t="s">
        <v>522</v>
      </c>
      <c r="AK2112" s="18">
        <v>0</v>
      </c>
      <c r="AL2112" s="18" t="s">
        <v>2461</v>
      </c>
      <c r="AM2112" s="18" t="s">
        <v>2462</v>
      </c>
      <c r="AN2112" s="18" t="s">
        <v>595</v>
      </c>
      <c r="AO2112" s="18" t="s">
        <v>2463</v>
      </c>
      <c r="AP2112" s="18" t="s">
        <v>479</v>
      </c>
      <c r="AQ2112" s="18">
        <v>3</v>
      </c>
      <c r="AR2112" s="18" t="s">
        <v>2464</v>
      </c>
      <c r="AS2112" s="18" t="s">
        <v>257</v>
      </c>
      <c r="AT2112" s="18" t="s">
        <v>257</v>
      </c>
      <c r="AU2112" s="18" t="s">
        <v>595</v>
      </c>
      <c r="AV2112" s="18" t="s">
        <v>595</v>
      </c>
      <c r="AW2112" s="18" t="s">
        <v>557</v>
      </c>
      <c r="AX2112" s="18">
        <v>0</v>
      </c>
      <c r="AY2112" s="18" t="s">
        <v>522</v>
      </c>
      <c r="AZ2112" s="18"/>
      <c r="BA2112" s="18"/>
      <c r="BB2112" s="18" t="s">
        <v>2408</v>
      </c>
      <c r="BC2112" s="18" t="s">
        <v>351</v>
      </c>
      <c r="BD2112" s="18" t="s">
        <v>595</v>
      </c>
      <c r="BE2112" s="18" t="s">
        <v>2465</v>
      </c>
      <c r="BF2112" s="18" t="s">
        <v>479</v>
      </c>
      <c r="BG2112" s="18">
        <v>3</v>
      </c>
      <c r="BH2112" s="18" t="s">
        <v>2464</v>
      </c>
      <c r="BI2112" s="18" t="s">
        <v>257</v>
      </c>
      <c r="BJ2112" s="18" t="s">
        <v>257</v>
      </c>
      <c r="BK2112" s="18" t="s">
        <v>595</v>
      </c>
      <c r="BL2112" s="18" t="s">
        <v>595</v>
      </c>
      <c r="BM2112" s="18" t="s">
        <v>557</v>
      </c>
      <c r="BN2112" s="18">
        <v>0</v>
      </c>
      <c r="BO2112" s="18" t="s">
        <v>522</v>
      </c>
      <c r="BP2112" s="18" t="s">
        <v>595</v>
      </c>
      <c r="BQ2112" s="18" t="s">
        <v>595</v>
      </c>
      <c r="BR2112" s="18" t="s">
        <v>2408</v>
      </c>
      <c r="BS2112" s="18" t="s">
        <v>2466</v>
      </c>
      <c r="BT2112" s="18" t="s">
        <v>595</v>
      </c>
      <c r="BU2112" s="18" t="s">
        <v>2467</v>
      </c>
      <c r="BV2112" s="18" t="s">
        <v>479</v>
      </c>
      <c r="BW2112" s="18">
        <v>3</v>
      </c>
      <c r="BX2112" s="18" t="s">
        <v>2464</v>
      </c>
      <c r="BY2112" s="18" t="s">
        <v>257</v>
      </c>
      <c r="BZ2112" s="18" t="s">
        <v>257</v>
      </c>
      <c r="CA2112" s="18" t="s">
        <v>595</v>
      </c>
      <c r="CB2112" s="18" t="s">
        <v>595</v>
      </c>
      <c r="CC2112" s="18" t="s">
        <v>557</v>
      </c>
      <c r="CD2112" s="18">
        <v>0</v>
      </c>
      <c r="CE2112" s="18" t="s">
        <v>522</v>
      </c>
      <c r="CF2112" s="18" t="s">
        <v>595</v>
      </c>
      <c r="CG2112" s="18" t="s">
        <v>595</v>
      </c>
      <c r="CH2112" s="18" t="s">
        <v>2408</v>
      </c>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56"/>
      <c r="DP2112" s="56"/>
      <c r="DQ2112" s="56"/>
      <c r="DR2112" s="56"/>
      <c r="DS2112" s="56"/>
      <c r="DT2112" s="56"/>
      <c r="DU2112" s="56"/>
      <c r="DV2112" s="56"/>
      <c r="DW2112" s="56"/>
      <c r="DX2112" s="56"/>
      <c r="DY2112" s="56"/>
      <c r="DZ2112" s="3">
        <v>0</v>
      </c>
      <c r="EA2112" s="56"/>
      <c r="EB2112" s="56"/>
      <c r="EC2112" s="56"/>
      <c r="ED2112" s="56"/>
      <c r="EE2112" s="56"/>
      <c r="EF2112" s="56"/>
      <c r="EG2112" s="56"/>
      <c r="EH2112" s="18"/>
      <c r="EI2112" s="18">
        <f t="array" ref="EI2112">IF(SUMPRODUCT(--(DO2112:DS2112&lt;&gt;""))=0, 0,1)</f>
        <v>0</v>
      </c>
      <c r="EJ2112" s="18">
        <f t="array" ref="EJ2112">IF(SUMPRODUCT(--(DT2112:EG2112&lt;&gt;""))=0, 0,1)</f>
        <v>1</v>
      </c>
      <c r="EK2112" s="18" cm="1">
        <f t="array" ref="EK2112">IF(SUMPRODUCT(--(EC2112:EG2112&lt;&gt;""))=0, 0,1)</f>
        <v>0</v>
      </c>
      <c r="EL2112" s="18">
        <f t="array" ref="EL2112">IF(SUMPRODUCT(--(EE2112:EG2112&lt;&gt;""))=0, 0,1)</f>
        <v>0</v>
      </c>
      <c r="EM2112" s="18">
        <f t="shared" si="428"/>
        <v>0</v>
      </c>
      <c r="EN2112" s="18" t="str">
        <f t="shared" si="429"/>
        <v>NA</v>
      </c>
      <c r="EO2112" s="18">
        <f t="shared" si="430"/>
        <v>0</v>
      </c>
      <c r="EP2112" s="18" t="str">
        <f t="shared" si="431"/>
        <v>NA</v>
      </c>
      <c r="EQ2112" s="18" t="str">
        <f t="shared" si="422"/>
        <v>NA</v>
      </c>
      <c r="ER2112" s="18" t="s">
        <v>2083</v>
      </c>
      <c r="ES2112" s="59">
        <v>43971</v>
      </c>
      <c r="ET2112" s="18"/>
      <c r="EU2112" s="18"/>
    </row>
    <row r="2113" spans="1:151" s="1" customFormat="1" ht="15.75" customHeight="1" x14ac:dyDescent="0.2">
      <c r="A2113" s="5" t="s">
        <v>2454</v>
      </c>
      <c r="B2113" s="24" t="s">
        <v>2455</v>
      </c>
      <c r="C2113" s="56">
        <v>1</v>
      </c>
      <c r="D2113" s="18" t="s">
        <v>2833</v>
      </c>
      <c r="E2113" s="18" t="s">
        <v>2979</v>
      </c>
      <c r="F2113" s="18" t="s">
        <v>553</v>
      </c>
      <c r="G2113" s="18" t="s">
        <v>467</v>
      </c>
      <c r="H2113" s="18" t="s">
        <v>1310</v>
      </c>
      <c r="I2113" s="18" t="s">
        <v>552</v>
      </c>
      <c r="J2113" s="18" t="s">
        <v>595</v>
      </c>
      <c r="K2113" s="18" t="s">
        <v>257</v>
      </c>
      <c r="L2113" s="18" t="s">
        <v>257</v>
      </c>
      <c r="M2113" s="18" t="s">
        <v>253</v>
      </c>
      <c r="N2113" s="56">
        <v>52</v>
      </c>
      <c r="O2113" s="18" t="s">
        <v>2456</v>
      </c>
      <c r="P2113" s="18" t="s">
        <v>2128</v>
      </c>
      <c r="Q2113" s="18" t="s">
        <v>254</v>
      </c>
      <c r="R2113" s="18" t="s">
        <v>2457</v>
      </c>
      <c r="S2113" s="18" t="s">
        <v>2473</v>
      </c>
      <c r="T2113" s="18" t="s">
        <v>2470</v>
      </c>
      <c r="U2113" s="26" t="s">
        <v>257</v>
      </c>
      <c r="V2113" s="26" t="s">
        <v>257</v>
      </c>
      <c r="W2113" s="26" t="s">
        <v>257</v>
      </c>
      <c r="X2113" s="18" t="s">
        <v>2474</v>
      </c>
      <c r="Y2113" s="18">
        <v>4.4999999999999998E-2</v>
      </c>
      <c r="Z2113" s="18" t="s">
        <v>2460</v>
      </c>
      <c r="AA2113" s="18" t="s">
        <v>257</v>
      </c>
      <c r="AB2113" s="57">
        <f t="shared" si="432"/>
        <v>45</v>
      </c>
      <c r="AC2113" s="18" t="s">
        <v>479</v>
      </c>
      <c r="AD2113" s="18"/>
      <c r="AE2113" s="18" t="s">
        <v>2464</v>
      </c>
      <c r="AF2113" s="18">
        <v>0</v>
      </c>
      <c r="AG2113" s="18">
        <v>0</v>
      </c>
      <c r="AH2113" s="18" t="s">
        <v>557</v>
      </c>
      <c r="AI2113" s="18">
        <v>10</v>
      </c>
      <c r="AJ2113" s="18" t="s">
        <v>522</v>
      </c>
      <c r="AK2113" s="18">
        <v>10</v>
      </c>
      <c r="AL2113" s="18" t="s">
        <v>2475</v>
      </c>
      <c r="AM2113" s="18" t="s">
        <v>2462</v>
      </c>
      <c r="AN2113" s="18">
        <v>4.04</v>
      </c>
      <c r="AO2113" s="18" t="s">
        <v>2463</v>
      </c>
      <c r="AP2113" s="18" t="s">
        <v>479</v>
      </c>
      <c r="AQ2113" s="18">
        <v>3</v>
      </c>
      <c r="AR2113" s="18" t="s">
        <v>2464</v>
      </c>
      <c r="AS2113" s="18" t="s">
        <v>257</v>
      </c>
      <c r="AT2113" s="18" t="s">
        <v>257</v>
      </c>
      <c r="AU2113" s="18">
        <v>0.28000000000000003</v>
      </c>
      <c r="AV2113" s="18">
        <v>0.28000000000000003</v>
      </c>
      <c r="AW2113" s="18" t="s">
        <v>557</v>
      </c>
      <c r="AX2113" s="18">
        <v>11</v>
      </c>
      <c r="AY2113" s="18" t="s">
        <v>522</v>
      </c>
      <c r="AZ2113" s="18"/>
      <c r="BA2113" s="18"/>
      <c r="BB2113" s="18" t="s">
        <v>2408</v>
      </c>
      <c r="BC2113" s="18" t="s">
        <v>351</v>
      </c>
      <c r="BD2113" s="18">
        <v>1.34</v>
      </c>
      <c r="BE2113" s="18" t="s">
        <v>2465</v>
      </c>
      <c r="BF2113" s="18" t="s">
        <v>479</v>
      </c>
      <c r="BG2113" s="18">
        <v>3</v>
      </c>
      <c r="BH2113" s="18" t="s">
        <v>2464</v>
      </c>
      <c r="BI2113" s="18" t="s">
        <v>257</v>
      </c>
      <c r="BJ2113" s="18" t="s">
        <v>257</v>
      </c>
      <c r="BK2113" s="18">
        <v>0.01</v>
      </c>
      <c r="BL2113" s="18">
        <v>0.01</v>
      </c>
      <c r="BM2113" s="18" t="s">
        <v>557</v>
      </c>
      <c r="BN2113" s="18">
        <v>11</v>
      </c>
      <c r="BO2113" s="18" t="s">
        <v>522</v>
      </c>
      <c r="BP2113" s="18" t="s">
        <v>595</v>
      </c>
      <c r="BQ2113" s="18" t="s">
        <v>595</v>
      </c>
      <c r="BR2113" s="18" t="s">
        <v>2408</v>
      </c>
      <c r="BS2113" s="18" t="s">
        <v>2466</v>
      </c>
      <c r="BT2113" s="18">
        <v>0.19</v>
      </c>
      <c r="BU2113" s="18" t="s">
        <v>2467</v>
      </c>
      <c r="BV2113" s="18" t="s">
        <v>479</v>
      </c>
      <c r="BW2113" s="18">
        <v>3</v>
      </c>
      <c r="BX2113" s="18" t="s">
        <v>2464</v>
      </c>
      <c r="BY2113" s="18" t="s">
        <v>257</v>
      </c>
      <c r="BZ2113" s="18" t="s">
        <v>257</v>
      </c>
      <c r="CA2113" s="18">
        <v>0.01</v>
      </c>
      <c r="CB2113" s="18">
        <v>0.01</v>
      </c>
      <c r="CC2113" s="18" t="s">
        <v>557</v>
      </c>
      <c r="CD2113" s="18">
        <v>11</v>
      </c>
      <c r="CE2113" s="18" t="s">
        <v>522</v>
      </c>
      <c r="CF2113" s="18" t="s">
        <v>595</v>
      </c>
      <c r="CG2113" s="18" t="s">
        <v>595</v>
      </c>
      <c r="CH2113" s="18" t="s">
        <v>2408</v>
      </c>
      <c r="CI2113" s="18"/>
      <c r="CJ2113" s="18"/>
      <c r="CK2113" s="18"/>
      <c r="CL2113" s="18"/>
      <c r="CM2113" s="18"/>
      <c r="CN2113" s="18"/>
      <c r="CO2113" s="18"/>
      <c r="CP2113" s="18"/>
      <c r="CQ2113" s="18"/>
      <c r="CR2113" s="18"/>
      <c r="CS2113" s="18"/>
      <c r="CT2113" s="18"/>
      <c r="CU2113" s="18"/>
      <c r="CV2113" s="18"/>
      <c r="CW2113" s="18"/>
      <c r="CX2113" s="18"/>
      <c r="CY2113" s="18"/>
      <c r="CZ2113" s="18"/>
      <c r="DA2113" s="18"/>
      <c r="DB2113" s="18"/>
      <c r="DC2113" s="18"/>
      <c r="DD2113" s="18"/>
      <c r="DE2113" s="18"/>
      <c r="DF2113" s="18"/>
      <c r="DG2113" s="18"/>
      <c r="DH2113" s="18"/>
      <c r="DI2113" s="18"/>
      <c r="DJ2113" s="18"/>
      <c r="DK2113" s="18"/>
      <c r="DL2113" s="18"/>
      <c r="DM2113" s="18"/>
      <c r="DN2113" s="18"/>
      <c r="DO2113" s="56"/>
      <c r="DP2113" s="56"/>
      <c r="DQ2113" s="56"/>
      <c r="DR2113" s="56"/>
      <c r="DS2113" s="56"/>
      <c r="DT2113" s="56"/>
      <c r="DU2113" s="56"/>
      <c r="DV2113" s="56"/>
      <c r="DW2113" s="56"/>
      <c r="DX2113" s="56"/>
      <c r="DY2113" s="56"/>
      <c r="DZ2113" s="3">
        <v>0</v>
      </c>
      <c r="EA2113" s="56"/>
      <c r="EB2113" s="56"/>
      <c r="EC2113" s="56"/>
      <c r="ED2113" s="56"/>
      <c r="EE2113" s="56"/>
      <c r="EF2113" s="56"/>
      <c r="EG2113" s="56"/>
      <c r="EH2113" s="18"/>
      <c r="EI2113" s="18">
        <f t="array" ref="EI2113">IF(SUMPRODUCT(--(DO2113:DS2113&lt;&gt;""))=0, 0,1)</f>
        <v>0</v>
      </c>
      <c r="EJ2113" s="18">
        <f t="array" ref="EJ2113">IF(SUMPRODUCT(--(DT2113:EG2113&lt;&gt;""))=0, 0,1)</f>
        <v>1</v>
      </c>
      <c r="EK2113" s="18" cm="1">
        <f t="array" ref="EK2113">IF(SUMPRODUCT(--(EC2113:EG2113&lt;&gt;""))=0, 0,1)</f>
        <v>0</v>
      </c>
      <c r="EL2113" s="18">
        <f t="array" ref="EL2113">IF(SUMPRODUCT(--(EE2113:EG2113&lt;&gt;""))=0, 0,1)</f>
        <v>0</v>
      </c>
      <c r="EM2113" s="18">
        <f t="shared" si="428"/>
        <v>0</v>
      </c>
      <c r="EN2113" s="18" t="str">
        <f t="shared" si="429"/>
        <v>NA</v>
      </c>
      <c r="EO2113" s="18">
        <f t="shared" si="430"/>
        <v>0</v>
      </c>
      <c r="EP2113" s="18" t="str">
        <f t="shared" si="431"/>
        <v>NA</v>
      </c>
      <c r="EQ2113" s="18" t="str">
        <f t="shared" si="422"/>
        <v>NA</v>
      </c>
      <c r="ER2113" s="18" t="s">
        <v>2083</v>
      </c>
      <c r="ES2113" s="59">
        <v>43971</v>
      </c>
      <c r="ET2113" s="18"/>
      <c r="EU2113" s="18"/>
    </row>
    <row r="2114" spans="1:151" s="1" customFormat="1" ht="15.75" customHeight="1" x14ac:dyDescent="0.2">
      <c r="A2114" s="5" t="s">
        <v>2454</v>
      </c>
      <c r="B2114" s="24" t="s">
        <v>2455</v>
      </c>
      <c r="C2114" s="56">
        <v>1</v>
      </c>
      <c r="D2114" s="18" t="s">
        <v>2833</v>
      </c>
      <c r="E2114" s="18" t="s">
        <v>2980</v>
      </c>
      <c r="F2114" s="18" t="s">
        <v>553</v>
      </c>
      <c r="G2114" s="18" t="s">
        <v>467</v>
      </c>
      <c r="H2114" s="18" t="s">
        <v>1310</v>
      </c>
      <c r="I2114" s="18" t="s">
        <v>552</v>
      </c>
      <c r="J2114" s="18" t="s">
        <v>595</v>
      </c>
      <c r="K2114" s="18" t="s">
        <v>257</v>
      </c>
      <c r="L2114" s="18" t="s">
        <v>257</v>
      </c>
      <c r="M2114" s="18" t="s">
        <v>253</v>
      </c>
      <c r="N2114" s="56">
        <v>52</v>
      </c>
      <c r="O2114" s="18" t="s">
        <v>2456</v>
      </c>
      <c r="P2114" s="18" t="s">
        <v>2128</v>
      </c>
      <c r="Q2114" s="18" t="s">
        <v>254</v>
      </c>
      <c r="R2114" s="18" t="s">
        <v>2457</v>
      </c>
      <c r="S2114" s="18" t="s">
        <v>2473</v>
      </c>
      <c r="T2114" s="26" t="s">
        <v>257</v>
      </c>
      <c r="U2114" s="26" t="s">
        <v>257</v>
      </c>
      <c r="V2114" s="26" t="s">
        <v>257</v>
      </c>
      <c r="W2114" s="26" t="s">
        <v>257</v>
      </c>
      <c r="X2114" s="18" t="s">
        <v>2474</v>
      </c>
      <c r="Y2114" s="18">
        <v>3.3000000000000002E-2</v>
      </c>
      <c r="Z2114" s="18" t="s">
        <v>2460</v>
      </c>
      <c r="AA2114" s="18" t="s">
        <v>257</v>
      </c>
      <c r="AB2114" s="57">
        <f t="shared" si="432"/>
        <v>33</v>
      </c>
      <c r="AC2114" s="18" t="s">
        <v>479</v>
      </c>
      <c r="AD2114" s="18"/>
      <c r="AE2114" s="18" t="s">
        <v>2464</v>
      </c>
      <c r="AF2114" s="18"/>
      <c r="AG2114" s="18">
        <v>0</v>
      </c>
      <c r="AH2114" s="18" t="s">
        <v>557</v>
      </c>
      <c r="AI2114" s="18">
        <v>10</v>
      </c>
      <c r="AJ2114" s="18" t="s">
        <v>522</v>
      </c>
      <c r="AK2114" s="18">
        <v>10</v>
      </c>
      <c r="AL2114" s="18" t="s">
        <v>2472</v>
      </c>
      <c r="AM2114" s="18" t="s">
        <v>2462</v>
      </c>
      <c r="AN2114" s="18">
        <v>3.14</v>
      </c>
      <c r="AO2114" s="18" t="s">
        <v>2463</v>
      </c>
      <c r="AP2114" s="18" t="s">
        <v>479</v>
      </c>
      <c r="AQ2114" s="18">
        <v>3</v>
      </c>
      <c r="AR2114" s="18" t="s">
        <v>2464</v>
      </c>
      <c r="AS2114" s="18" t="s">
        <v>257</v>
      </c>
      <c r="AT2114" s="18" t="s">
        <v>257</v>
      </c>
      <c r="AU2114" s="18">
        <v>0.21</v>
      </c>
      <c r="AV2114" s="18">
        <v>0.21</v>
      </c>
      <c r="AW2114" s="18" t="s">
        <v>557</v>
      </c>
      <c r="AX2114" s="18">
        <v>19</v>
      </c>
      <c r="AY2114" s="18" t="s">
        <v>522</v>
      </c>
      <c r="AZ2114" s="18"/>
      <c r="BA2114" s="18"/>
      <c r="BB2114" s="18" t="s">
        <v>2408</v>
      </c>
      <c r="BC2114" s="18" t="s">
        <v>351</v>
      </c>
      <c r="BD2114" s="18">
        <v>1.29</v>
      </c>
      <c r="BE2114" s="18" t="s">
        <v>2465</v>
      </c>
      <c r="BF2114" s="18" t="s">
        <v>479</v>
      </c>
      <c r="BG2114" s="18">
        <v>3</v>
      </c>
      <c r="BH2114" s="18" t="s">
        <v>2464</v>
      </c>
      <c r="BI2114" s="18" t="s">
        <v>257</v>
      </c>
      <c r="BJ2114" s="18" t="s">
        <v>257</v>
      </c>
      <c r="BK2114" s="18">
        <v>0.1</v>
      </c>
      <c r="BL2114" s="18">
        <v>0.1</v>
      </c>
      <c r="BM2114" s="18" t="s">
        <v>557</v>
      </c>
      <c r="BN2114" s="18">
        <v>19</v>
      </c>
      <c r="BO2114" s="18" t="s">
        <v>522</v>
      </c>
      <c r="BP2114" s="18" t="s">
        <v>595</v>
      </c>
      <c r="BQ2114" s="18" t="s">
        <v>595</v>
      </c>
      <c r="BR2114" s="18" t="s">
        <v>2408</v>
      </c>
      <c r="BS2114" s="18" t="s">
        <v>2466</v>
      </c>
      <c r="BT2114" s="18">
        <v>0.18</v>
      </c>
      <c r="BU2114" s="18" t="s">
        <v>2467</v>
      </c>
      <c r="BV2114" s="18" t="s">
        <v>479</v>
      </c>
      <c r="BW2114" s="18">
        <v>3</v>
      </c>
      <c r="BX2114" s="18" t="s">
        <v>2464</v>
      </c>
      <c r="BY2114" s="18" t="s">
        <v>257</v>
      </c>
      <c r="BZ2114" s="18" t="s">
        <v>257</v>
      </c>
      <c r="CA2114" s="18">
        <v>0</v>
      </c>
      <c r="CB2114" s="18">
        <v>0</v>
      </c>
      <c r="CC2114" s="18" t="s">
        <v>557</v>
      </c>
      <c r="CD2114" s="18">
        <v>19</v>
      </c>
      <c r="CE2114" s="18" t="s">
        <v>522</v>
      </c>
      <c r="CF2114" s="18" t="s">
        <v>595</v>
      </c>
      <c r="CG2114" s="18" t="s">
        <v>595</v>
      </c>
      <c r="CH2114" s="18" t="s">
        <v>2408</v>
      </c>
      <c r="CI2114" s="18"/>
      <c r="CJ2114" s="18"/>
      <c r="CK2114" s="18"/>
      <c r="CL2114" s="18"/>
      <c r="CM2114" s="18"/>
      <c r="CN2114" s="18"/>
      <c r="CO2114" s="18"/>
      <c r="CP2114" s="18"/>
      <c r="CQ2114" s="18"/>
      <c r="CR2114" s="18"/>
      <c r="CS2114" s="18"/>
      <c r="CT2114" s="18"/>
      <c r="CU2114" s="18"/>
      <c r="CV2114" s="18"/>
      <c r="CW2114" s="18"/>
      <c r="CX2114" s="18"/>
      <c r="CY2114" s="18"/>
      <c r="CZ2114" s="18"/>
      <c r="DA2114" s="18"/>
      <c r="DB2114" s="18"/>
      <c r="DC2114" s="18"/>
      <c r="DD2114" s="18"/>
      <c r="DE2114" s="18"/>
      <c r="DF2114" s="18"/>
      <c r="DG2114" s="18"/>
      <c r="DH2114" s="18"/>
      <c r="DI2114" s="18"/>
      <c r="DJ2114" s="18"/>
      <c r="DK2114" s="18"/>
      <c r="DL2114" s="18"/>
      <c r="DM2114" s="18"/>
      <c r="DN2114" s="18"/>
      <c r="DO2114" s="56"/>
      <c r="DP2114" s="56"/>
      <c r="DQ2114" s="56"/>
      <c r="DR2114" s="56"/>
      <c r="DS2114" s="56"/>
      <c r="DT2114" s="56"/>
      <c r="DU2114" s="56"/>
      <c r="DV2114" s="56"/>
      <c r="DW2114" s="56"/>
      <c r="DX2114" s="56"/>
      <c r="DY2114" s="56"/>
      <c r="DZ2114" s="3">
        <v>0</v>
      </c>
      <c r="EA2114" s="56"/>
      <c r="EB2114" s="56"/>
      <c r="EC2114" s="56"/>
      <c r="ED2114" s="56"/>
      <c r="EE2114" s="56"/>
      <c r="EF2114" s="56"/>
      <c r="EG2114" s="56"/>
      <c r="EH2114" s="18"/>
      <c r="EI2114" s="18">
        <f t="array" ref="EI2114">IF(SUMPRODUCT(--(DO2114:DS2114&lt;&gt;""))=0, 0,1)</f>
        <v>0</v>
      </c>
      <c r="EJ2114" s="18">
        <f t="array" ref="EJ2114">IF(SUMPRODUCT(--(DT2114:EG2114&lt;&gt;""))=0, 0,1)</f>
        <v>1</v>
      </c>
      <c r="EK2114" s="18" cm="1">
        <f t="array" ref="EK2114">IF(SUMPRODUCT(--(EC2114:EG2114&lt;&gt;""))=0, 0,1)</f>
        <v>0</v>
      </c>
      <c r="EL2114" s="18">
        <f t="array" ref="EL2114">IF(SUMPRODUCT(--(EE2114:EG2114&lt;&gt;""))=0, 0,1)</f>
        <v>0</v>
      </c>
      <c r="EM2114" s="18">
        <f t="shared" si="428"/>
        <v>0</v>
      </c>
      <c r="EN2114" s="18" t="str">
        <f t="shared" si="429"/>
        <v>NA</v>
      </c>
      <c r="EO2114" s="18">
        <f t="shared" si="430"/>
        <v>0</v>
      </c>
      <c r="EP2114" s="18" t="str">
        <f t="shared" si="431"/>
        <v>NA</v>
      </c>
      <c r="EQ2114" s="18" t="str">
        <f t="shared" si="422"/>
        <v>NA</v>
      </c>
      <c r="ER2114" s="18" t="s">
        <v>2083</v>
      </c>
      <c r="ES2114" s="59">
        <v>43971</v>
      </c>
      <c r="ET2114" s="18"/>
      <c r="EU2114" s="18"/>
    </row>
    <row r="2115" spans="1:151" s="1" customFormat="1" ht="15.75" customHeight="1" x14ac:dyDescent="0.2">
      <c r="A2115" s="5" t="s">
        <v>2454</v>
      </c>
      <c r="B2115" s="24" t="s">
        <v>2455</v>
      </c>
      <c r="C2115" s="56">
        <v>1</v>
      </c>
      <c r="D2115" s="18" t="s">
        <v>470</v>
      </c>
      <c r="E2115" s="18" t="s">
        <v>2981</v>
      </c>
      <c r="F2115" s="18" t="s">
        <v>553</v>
      </c>
      <c r="G2115" s="18" t="s">
        <v>467</v>
      </c>
      <c r="H2115" s="18" t="s">
        <v>1310</v>
      </c>
      <c r="I2115" s="18" t="s">
        <v>552</v>
      </c>
      <c r="J2115" s="18" t="s">
        <v>595</v>
      </c>
      <c r="K2115" s="18" t="s">
        <v>257</v>
      </c>
      <c r="L2115" s="18" t="s">
        <v>257</v>
      </c>
      <c r="M2115" s="18" t="s">
        <v>253</v>
      </c>
      <c r="N2115" s="56">
        <v>52</v>
      </c>
      <c r="O2115" s="18" t="s">
        <v>2456</v>
      </c>
      <c r="P2115" s="18" t="s">
        <v>2128</v>
      </c>
      <c r="Q2115" s="18" t="s">
        <v>254</v>
      </c>
      <c r="R2115" s="18" t="s">
        <v>2457</v>
      </c>
      <c r="S2115" s="18" t="s">
        <v>2458</v>
      </c>
      <c r="T2115" s="26" t="s">
        <v>257</v>
      </c>
      <c r="U2115" s="26" t="s">
        <v>257</v>
      </c>
      <c r="V2115" s="26" t="s">
        <v>257</v>
      </c>
      <c r="W2115" s="26" t="s">
        <v>257</v>
      </c>
      <c r="X2115" s="18" t="s">
        <v>2459</v>
      </c>
      <c r="Y2115" s="18">
        <v>0</v>
      </c>
      <c r="Z2115" s="18" t="s">
        <v>2460</v>
      </c>
      <c r="AA2115" s="18" t="s">
        <v>257</v>
      </c>
      <c r="AB2115" s="57">
        <f t="shared" si="432"/>
        <v>0</v>
      </c>
      <c r="AC2115" s="18" t="s">
        <v>595</v>
      </c>
      <c r="AD2115" s="18" t="s">
        <v>595</v>
      </c>
      <c r="AE2115" s="18" t="s">
        <v>595</v>
      </c>
      <c r="AF2115" s="18" t="s">
        <v>595</v>
      </c>
      <c r="AG2115" s="18" t="s">
        <v>595</v>
      </c>
      <c r="AH2115" s="18" t="s">
        <v>595</v>
      </c>
      <c r="AI2115" s="18">
        <v>0</v>
      </c>
      <c r="AJ2115" s="18" t="s">
        <v>522</v>
      </c>
      <c r="AK2115" s="18">
        <v>0</v>
      </c>
      <c r="AL2115" s="18" t="s">
        <v>2476</v>
      </c>
      <c r="AM2115" s="18"/>
      <c r="AN2115" s="18"/>
      <c r="AO2115" s="18"/>
      <c r="AP2115" s="18"/>
      <c r="AQ2115" s="18"/>
      <c r="AR2115" s="18"/>
      <c r="AS2115" s="18"/>
      <c r="AT2115" s="18"/>
      <c r="AU2115" s="18"/>
      <c r="AV2115" s="18"/>
      <c r="AW2115" s="18"/>
      <c r="AX2115" s="18"/>
      <c r="AY2115" s="18"/>
      <c r="AZ2115" s="18"/>
      <c r="BA2115" s="18"/>
      <c r="BB2115" s="18"/>
      <c r="BC2115" s="18"/>
      <c r="BD2115" s="18"/>
      <c r="BE2115" s="18"/>
      <c r="BF2115" s="18"/>
      <c r="BG2115" s="18"/>
      <c r="BH2115" s="18"/>
      <c r="BI2115" s="18"/>
      <c r="BJ2115" s="18"/>
      <c r="BK2115" s="18"/>
      <c r="BL2115" s="18"/>
      <c r="BM2115" s="18"/>
      <c r="BN2115" s="18"/>
      <c r="BO2115" s="18"/>
      <c r="BP2115" s="18"/>
      <c r="BQ2115" s="18"/>
      <c r="BR2115" s="18"/>
      <c r="BS2115" s="18"/>
      <c r="BT2115" s="18"/>
      <c r="BU2115" s="18"/>
      <c r="BV2115" s="18"/>
      <c r="BW2115" s="18"/>
      <c r="BX2115" s="18"/>
      <c r="BY2115" s="18"/>
      <c r="BZ2115" s="18"/>
      <c r="CA2115" s="18"/>
      <c r="CB2115" s="18"/>
      <c r="CC2115" s="18"/>
      <c r="CD2115" s="18"/>
      <c r="CE2115" s="18"/>
      <c r="CF2115" s="18"/>
      <c r="CG2115" s="18"/>
      <c r="CH2115" s="18"/>
      <c r="CI2115" s="18" t="s">
        <v>307</v>
      </c>
      <c r="CJ2115" s="18">
        <v>0.65160399999999996</v>
      </c>
      <c r="CK2115" s="18" t="s">
        <v>2477</v>
      </c>
      <c r="CL2115" s="18" t="s">
        <v>479</v>
      </c>
      <c r="CM2115" s="18">
        <v>3</v>
      </c>
      <c r="CN2115" s="18" t="s">
        <v>2464</v>
      </c>
      <c r="CO2115" s="18"/>
      <c r="CP2115" s="18">
        <v>0.65917800000000004</v>
      </c>
      <c r="CQ2115" s="18">
        <v>7.574E-3</v>
      </c>
      <c r="CR2115" s="18">
        <v>7.574E-3</v>
      </c>
      <c r="CS2115" s="18" t="s">
        <v>557</v>
      </c>
      <c r="CT2115" s="18">
        <v>0</v>
      </c>
      <c r="CU2115" s="18" t="s">
        <v>2478</v>
      </c>
      <c r="CV2115" s="18" t="s">
        <v>595</v>
      </c>
      <c r="CW2115" s="18" t="s">
        <v>595</v>
      </c>
      <c r="CX2115" s="18" t="s">
        <v>2156</v>
      </c>
      <c r="CY2115" s="18"/>
      <c r="CZ2115" s="18"/>
      <c r="DA2115" s="18"/>
      <c r="DB2115" s="18"/>
      <c r="DC2115" s="18"/>
      <c r="DD2115" s="18"/>
      <c r="DE2115" s="18"/>
      <c r="DF2115" s="18"/>
      <c r="DG2115" s="18"/>
      <c r="DH2115" s="18"/>
      <c r="DI2115" s="18"/>
      <c r="DJ2115" s="18"/>
      <c r="DK2115" s="18"/>
      <c r="DL2115" s="18"/>
      <c r="DM2115" s="18"/>
      <c r="DN2115" s="18"/>
      <c r="DO2115" s="56"/>
      <c r="DP2115" s="56"/>
      <c r="DQ2115" s="56"/>
      <c r="DR2115" s="56"/>
      <c r="DS2115" s="56"/>
      <c r="DT2115" s="56"/>
      <c r="DU2115" s="56"/>
      <c r="DV2115" s="56">
        <v>0</v>
      </c>
      <c r="DW2115" s="56"/>
      <c r="DX2115" s="56"/>
      <c r="DY2115" s="56"/>
      <c r="DZ2115" s="56"/>
      <c r="EA2115" s="56"/>
      <c r="EB2115" s="56"/>
      <c r="EC2115" s="56"/>
      <c r="ED2115" s="56"/>
      <c r="EE2115" s="56"/>
      <c r="EF2115" s="56"/>
      <c r="EG2115" s="56"/>
      <c r="EH2115" s="18" t="s">
        <v>2479</v>
      </c>
      <c r="EI2115" s="18">
        <f t="array" ref="EI2115">IF(SUMPRODUCT(--(DO2115:DS2115&lt;&gt;""))=0, 0,1)</f>
        <v>0</v>
      </c>
      <c r="EJ2115" s="18">
        <f t="array" ref="EJ2115">IF(SUMPRODUCT(--(DT2115:EG2115&lt;&gt;""))=0, 0,1)</f>
        <v>1</v>
      </c>
      <c r="EK2115" s="18" cm="1">
        <f t="array" ref="EK2115">IF(SUMPRODUCT(--(EC2115:EG2115&lt;&gt;""))=0, 0,1)</f>
        <v>0</v>
      </c>
      <c r="EL2115" s="18">
        <f t="array" ref="EL2115">IF(SUMPRODUCT(--(EE2115:EG2115&lt;&gt;""))=0, 0,1)</f>
        <v>0</v>
      </c>
      <c r="EM2115" s="18">
        <f t="shared" si="428"/>
        <v>0</v>
      </c>
      <c r="EN2115" s="18" t="str">
        <f t="shared" si="429"/>
        <v>NA</v>
      </c>
      <c r="EO2115" s="18">
        <f t="shared" si="430"/>
        <v>0</v>
      </c>
      <c r="EP2115" s="18" t="str">
        <f t="shared" si="431"/>
        <v>NA</v>
      </c>
      <c r="EQ2115" s="18" t="str">
        <f t="shared" si="422"/>
        <v>NA</v>
      </c>
      <c r="ER2115" s="18" t="s">
        <v>2083</v>
      </c>
      <c r="ES2115" s="59">
        <v>43971</v>
      </c>
      <c r="ET2115" s="18"/>
      <c r="EU2115" s="18"/>
    </row>
    <row r="2116" spans="1:151" s="1" customFormat="1" ht="15.75" customHeight="1" x14ac:dyDescent="0.2">
      <c r="A2116" s="5" t="s">
        <v>2454</v>
      </c>
      <c r="B2116" s="24" t="s">
        <v>2455</v>
      </c>
      <c r="C2116" s="56">
        <v>1</v>
      </c>
      <c r="D2116" s="18" t="s">
        <v>470</v>
      </c>
      <c r="E2116" s="18" t="s">
        <v>2981</v>
      </c>
      <c r="F2116" s="18" t="s">
        <v>553</v>
      </c>
      <c r="G2116" s="18" t="s">
        <v>467</v>
      </c>
      <c r="H2116" s="18" t="s">
        <v>1310</v>
      </c>
      <c r="I2116" s="18" t="s">
        <v>552</v>
      </c>
      <c r="J2116" s="18" t="s">
        <v>595</v>
      </c>
      <c r="K2116" s="18" t="s">
        <v>257</v>
      </c>
      <c r="L2116" s="18" t="s">
        <v>257</v>
      </c>
      <c r="M2116" s="18" t="s">
        <v>253</v>
      </c>
      <c r="N2116" s="56">
        <v>52</v>
      </c>
      <c r="O2116" s="18" t="s">
        <v>2456</v>
      </c>
      <c r="P2116" s="18" t="s">
        <v>2128</v>
      </c>
      <c r="Q2116" s="18" t="s">
        <v>254</v>
      </c>
      <c r="R2116" s="18" t="s">
        <v>2457</v>
      </c>
      <c r="S2116" s="18" t="s">
        <v>2458</v>
      </c>
      <c r="T2116" s="26" t="s">
        <v>257</v>
      </c>
      <c r="U2116" s="26" t="s">
        <v>257</v>
      </c>
      <c r="V2116" s="26" t="s">
        <v>257</v>
      </c>
      <c r="W2116" s="26" t="s">
        <v>257</v>
      </c>
      <c r="X2116" s="18" t="s">
        <v>2459</v>
      </c>
      <c r="Y2116" s="18">
        <v>0.03</v>
      </c>
      <c r="Z2116" s="18" t="s">
        <v>2460</v>
      </c>
      <c r="AA2116" s="18" t="s">
        <v>257</v>
      </c>
      <c r="AB2116" s="57">
        <f t="shared" si="432"/>
        <v>30</v>
      </c>
      <c r="AC2116" s="18" t="s">
        <v>479</v>
      </c>
      <c r="AD2116" s="18">
        <v>3</v>
      </c>
      <c r="AE2116" s="18" t="s">
        <v>2464</v>
      </c>
      <c r="AF2116" s="18">
        <v>0</v>
      </c>
      <c r="AG2116" s="18">
        <v>0</v>
      </c>
      <c r="AH2116" s="18" t="s">
        <v>557</v>
      </c>
      <c r="AI2116" s="18">
        <v>1</v>
      </c>
      <c r="AJ2116" s="18" t="s">
        <v>522</v>
      </c>
      <c r="AK2116" s="18">
        <v>1</v>
      </c>
      <c r="AL2116" s="18" t="s">
        <v>2480</v>
      </c>
      <c r="AM2116" s="18"/>
      <c r="AN2116" s="18"/>
      <c r="AO2116" s="18"/>
      <c r="AP2116" s="18"/>
      <c r="AQ2116" s="18"/>
      <c r="AR2116" s="18"/>
      <c r="AS2116" s="18"/>
      <c r="AT2116" s="18"/>
      <c r="AU2116" s="18"/>
      <c r="AV2116" s="18"/>
      <c r="AW2116" s="18"/>
      <c r="AX2116" s="18"/>
      <c r="AY2116" s="18"/>
      <c r="AZ2116" s="18"/>
      <c r="BA2116" s="18"/>
      <c r="BB2116" s="18"/>
      <c r="BC2116" s="18"/>
      <c r="BD2116" s="18"/>
      <c r="BE2116" s="18"/>
      <c r="BF2116" s="18"/>
      <c r="BG2116" s="18"/>
      <c r="BH2116" s="18"/>
      <c r="BI2116" s="18"/>
      <c r="BJ2116" s="18"/>
      <c r="BK2116" s="18"/>
      <c r="BL2116" s="18"/>
      <c r="BM2116" s="18"/>
      <c r="BN2116" s="18"/>
      <c r="BO2116" s="18"/>
      <c r="BP2116" s="18"/>
      <c r="BQ2116" s="18"/>
      <c r="BR2116" s="18"/>
      <c r="BS2116" s="18"/>
      <c r="BT2116" s="18"/>
      <c r="BU2116" s="18"/>
      <c r="BV2116" s="18"/>
      <c r="BW2116" s="18"/>
      <c r="BX2116" s="18"/>
      <c r="BY2116" s="18"/>
      <c r="BZ2116" s="18"/>
      <c r="CA2116" s="18"/>
      <c r="CB2116" s="18"/>
      <c r="CC2116" s="18"/>
      <c r="CD2116" s="18"/>
      <c r="CE2116" s="18"/>
      <c r="CF2116" s="18"/>
      <c r="CG2116" s="18"/>
      <c r="CH2116" s="18"/>
      <c r="CI2116" s="18" t="s">
        <v>307</v>
      </c>
      <c r="CJ2116" s="18">
        <v>0.64737699999999998</v>
      </c>
      <c r="CK2116" s="18" t="s">
        <v>2477</v>
      </c>
      <c r="CL2116" s="18" t="s">
        <v>479</v>
      </c>
      <c r="CM2116" s="18">
        <v>3</v>
      </c>
      <c r="CN2116" s="18" t="s">
        <v>2464</v>
      </c>
      <c r="CO2116" s="18"/>
      <c r="CP2116" s="18">
        <v>0.65055300000000005</v>
      </c>
      <c r="CQ2116" s="18">
        <v>3.176E-3</v>
      </c>
      <c r="CR2116" s="18">
        <v>3.176E-3</v>
      </c>
      <c r="CS2116" s="18" t="s">
        <v>557</v>
      </c>
      <c r="CT2116" s="18">
        <v>1</v>
      </c>
      <c r="CU2116" s="18" t="s">
        <v>2481</v>
      </c>
      <c r="CV2116" s="18" t="s">
        <v>595</v>
      </c>
      <c r="CW2116" s="18" t="s">
        <v>595</v>
      </c>
      <c r="CX2116" s="18" t="s">
        <v>2156</v>
      </c>
      <c r="CY2116" s="18"/>
      <c r="CZ2116" s="18"/>
      <c r="DA2116" s="18"/>
      <c r="DB2116" s="18"/>
      <c r="DC2116" s="18"/>
      <c r="DD2116" s="18"/>
      <c r="DE2116" s="18"/>
      <c r="DF2116" s="18"/>
      <c r="DG2116" s="18"/>
      <c r="DH2116" s="18"/>
      <c r="DI2116" s="18"/>
      <c r="DJ2116" s="18"/>
      <c r="DK2116" s="18"/>
      <c r="DL2116" s="18"/>
      <c r="DM2116" s="18"/>
      <c r="DN2116" s="18"/>
      <c r="DO2116" s="56"/>
      <c r="DP2116" s="56"/>
      <c r="DQ2116" s="56"/>
      <c r="DR2116" s="56"/>
      <c r="DS2116" s="56"/>
      <c r="DT2116" s="56"/>
      <c r="DU2116" s="56"/>
      <c r="DV2116" s="56">
        <v>0</v>
      </c>
      <c r="DW2116" s="56"/>
      <c r="DX2116" s="56"/>
      <c r="DY2116" s="56"/>
      <c r="DZ2116" s="56"/>
      <c r="EA2116" s="56"/>
      <c r="EB2116" s="56"/>
      <c r="EC2116" s="56"/>
      <c r="ED2116" s="56"/>
      <c r="EE2116" s="56"/>
      <c r="EF2116" s="56"/>
      <c r="EG2116" s="56"/>
      <c r="EH2116" s="18" t="s">
        <v>2479</v>
      </c>
      <c r="EI2116" s="18">
        <f t="array" ref="EI2116">IF(SUMPRODUCT(--(DO2116:DS2116&lt;&gt;""))=0, 0,1)</f>
        <v>0</v>
      </c>
      <c r="EJ2116" s="18">
        <f t="array" ref="EJ2116">IF(SUMPRODUCT(--(DT2116:EG2116&lt;&gt;""))=0, 0,1)</f>
        <v>1</v>
      </c>
      <c r="EK2116" s="18" cm="1">
        <f t="array" ref="EK2116">IF(SUMPRODUCT(--(EC2116:EG2116&lt;&gt;""))=0, 0,1)</f>
        <v>0</v>
      </c>
      <c r="EL2116" s="18">
        <f t="array" ref="EL2116">IF(SUMPRODUCT(--(EE2116:EG2116&lt;&gt;""))=0, 0,1)</f>
        <v>0</v>
      </c>
      <c r="EM2116" s="18">
        <f t="shared" si="428"/>
        <v>0</v>
      </c>
      <c r="EN2116" s="18" t="str">
        <f t="shared" si="429"/>
        <v>NA</v>
      </c>
      <c r="EO2116" s="18">
        <f t="shared" si="430"/>
        <v>0</v>
      </c>
      <c r="EP2116" s="18" t="str">
        <f t="shared" si="431"/>
        <v>NA</v>
      </c>
      <c r="EQ2116" s="18" t="str">
        <f t="shared" si="422"/>
        <v>NA</v>
      </c>
      <c r="ER2116" s="18" t="s">
        <v>2083</v>
      </c>
      <c r="ES2116" s="59">
        <v>43971</v>
      </c>
      <c r="ET2116" s="18"/>
      <c r="EU2116" s="18"/>
    </row>
    <row r="2117" spans="1:151" s="1" customFormat="1" ht="15.75" customHeight="1" x14ac:dyDescent="0.2">
      <c r="A2117" s="5" t="s">
        <v>2454</v>
      </c>
      <c r="B2117" s="24" t="s">
        <v>2455</v>
      </c>
      <c r="C2117" s="56">
        <v>1</v>
      </c>
      <c r="D2117" s="18" t="s">
        <v>470</v>
      </c>
      <c r="E2117" s="18" t="s">
        <v>2981</v>
      </c>
      <c r="F2117" s="18" t="s">
        <v>553</v>
      </c>
      <c r="G2117" s="18" t="s">
        <v>467</v>
      </c>
      <c r="H2117" s="18" t="s">
        <v>1310</v>
      </c>
      <c r="I2117" s="18" t="s">
        <v>552</v>
      </c>
      <c r="J2117" s="18" t="s">
        <v>595</v>
      </c>
      <c r="K2117" s="18" t="s">
        <v>257</v>
      </c>
      <c r="L2117" s="18" t="s">
        <v>257</v>
      </c>
      <c r="M2117" s="18" t="s">
        <v>253</v>
      </c>
      <c r="N2117" s="56">
        <v>52</v>
      </c>
      <c r="O2117" s="18" t="s">
        <v>2456</v>
      </c>
      <c r="P2117" s="18" t="s">
        <v>2128</v>
      </c>
      <c r="Q2117" s="18" t="s">
        <v>254</v>
      </c>
      <c r="R2117" s="18" t="s">
        <v>2457</v>
      </c>
      <c r="S2117" s="18" t="s">
        <v>2458</v>
      </c>
      <c r="T2117" s="26" t="s">
        <v>257</v>
      </c>
      <c r="U2117" s="26" t="s">
        <v>257</v>
      </c>
      <c r="V2117" s="26" t="s">
        <v>257</v>
      </c>
      <c r="W2117" s="26" t="s">
        <v>257</v>
      </c>
      <c r="X2117" s="18" t="s">
        <v>2459</v>
      </c>
      <c r="Y2117" s="18">
        <v>0.03</v>
      </c>
      <c r="Z2117" s="18" t="s">
        <v>2460</v>
      </c>
      <c r="AA2117" s="18" t="s">
        <v>257</v>
      </c>
      <c r="AB2117" s="57">
        <f t="shared" si="432"/>
        <v>30</v>
      </c>
      <c r="AC2117" s="18" t="s">
        <v>479</v>
      </c>
      <c r="AD2117" s="18">
        <v>3</v>
      </c>
      <c r="AE2117" s="18" t="s">
        <v>2464</v>
      </c>
      <c r="AF2117" s="18">
        <v>0</v>
      </c>
      <c r="AG2117" s="18">
        <v>0</v>
      </c>
      <c r="AH2117" s="18" t="s">
        <v>557</v>
      </c>
      <c r="AI2117" s="18">
        <v>3</v>
      </c>
      <c r="AJ2117" s="18" t="s">
        <v>522</v>
      </c>
      <c r="AK2117" s="18">
        <v>3</v>
      </c>
      <c r="AL2117" s="18" t="s">
        <v>2480</v>
      </c>
      <c r="AM2117" s="18"/>
      <c r="AN2117" s="18"/>
      <c r="AO2117" s="18"/>
      <c r="AP2117" s="18"/>
      <c r="AQ2117" s="18"/>
      <c r="AR2117" s="18"/>
      <c r="AS2117" s="18"/>
      <c r="AT2117" s="18"/>
      <c r="AU2117" s="18"/>
      <c r="AV2117" s="18"/>
      <c r="AW2117" s="18"/>
      <c r="AX2117" s="18"/>
      <c r="AY2117" s="18"/>
      <c r="AZ2117" s="18"/>
      <c r="BA2117" s="18"/>
      <c r="BB2117" s="18"/>
      <c r="BC2117" s="18"/>
      <c r="BD2117" s="18"/>
      <c r="BE2117" s="18"/>
      <c r="BF2117" s="18"/>
      <c r="BG2117" s="18"/>
      <c r="BH2117" s="18"/>
      <c r="BI2117" s="18"/>
      <c r="BJ2117" s="18"/>
      <c r="BK2117" s="18"/>
      <c r="BL2117" s="18"/>
      <c r="BM2117" s="18"/>
      <c r="BN2117" s="18"/>
      <c r="BO2117" s="18"/>
      <c r="BP2117" s="18"/>
      <c r="BQ2117" s="18"/>
      <c r="BR2117" s="18"/>
      <c r="BS2117" s="18"/>
      <c r="BT2117" s="18"/>
      <c r="BU2117" s="18"/>
      <c r="BV2117" s="18"/>
      <c r="BW2117" s="18"/>
      <c r="BX2117" s="18"/>
      <c r="BY2117" s="18"/>
      <c r="BZ2117" s="18"/>
      <c r="CA2117" s="18"/>
      <c r="CB2117" s="18"/>
      <c r="CC2117" s="18"/>
      <c r="CD2117" s="18"/>
      <c r="CE2117" s="18"/>
      <c r="CF2117" s="18"/>
      <c r="CG2117" s="18"/>
      <c r="CH2117" s="18"/>
      <c r="CI2117" s="18" t="s">
        <v>307</v>
      </c>
      <c r="CJ2117" s="18">
        <v>0.64390899999999995</v>
      </c>
      <c r="CK2117" s="18" t="s">
        <v>2477</v>
      </c>
      <c r="CL2117" s="18" t="s">
        <v>479</v>
      </c>
      <c r="CM2117" s="18">
        <v>3</v>
      </c>
      <c r="CN2117" s="18" t="s">
        <v>2464</v>
      </c>
      <c r="CO2117" s="18"/>
      <c r="CP2117" s="18">
        <v>0.64732999999999996</v>
      </c>
      <c r="CQ2117" s="18">
        <v>3.421E-3</v>
      </c>
      <c r="CR2117" s="18">
        <v>3.421E-3</v>
      </c>
      <c r="CS2117" s="18" t="s">
        <v>557</v>
      </c>
      <c r="CT2117" s="18">
        <v>3</v>
      </c>
      <c r="CU2117" s="18" t="s">
        <v>2481</v>
      </c>
      <c r="CV2117" s="18" t="s">
        <v>595</v>
      </c>
      <c r="CW2117" s="18" t="s">
        <v>595</v>
      </c>
      <c r="CX2117" s="18" t="s">
        <v>2156</v>
      </c>
      <c r="CY2117" s="18"/>
      <c r="CZ2117" s="18"/>
      <c r="DA2117" s="18"/>
      <c r="DB2117" s="18"/>
      <c r="DC2117" s="18"/>
      <c r="DD2117" s="18"/>
      <c r="DE2117" s="18"/>
      <c r="DF2117" s="18"/>
      <c r="DG2117" s="18"/>
      <c r="DH2117" s="18"/>
      <c r="DI2117" s="18"/>
      <c r="DJ2117" s="18"/>
      <c r="DK2117" s="18"/>
      <c r="DL2117" s="18"/>
      <c r="DM2117" s="18"/>
      <c r="DN2117" s="18"/>
      <c r="DO2117" s="56"/>
      <c r="DP2117" s="56"/>
      <c r="DQ2117" s="56"/>
      <c r="DR2117" s="56"/>
      <c r="DS2117" s="56"/>
      <c r="DT2117" s="56"/>
      <c r="DU2117" s="56"/>
      <c r="DV2117" s="56">
        <v>0</v>
      </c>
      <c r="DW2117" s="56"/>
      <c r="DX2117" s="56"/>
      <c r="DY2117" s="56"/>
      <c r="DZ2117" s="56"/>
      <c r="EA2117" s="56"/>
      <c r="EB2117" s="56"/>
      <c r="EC2117" s="56"/>
      <c r="ED2117" s="56"/>
      <c r="EE2117" s="56"/>
      <c r="EF2117" s="56"/>
      <c r="EG2117" s="56"/>
      <c r="EH2117" s="18" t="s">
        <v>2479</v>
      </c>
      <c r="EI2117" s="18">
        <f t="array" ref="EI2117">IF(SUMPRODUCT(--(DO2117:DS2117&lt;&gt;""))=0, 0,1)</f>
        <v>0</v>
      </c>
      <c r="EJ2117" s="18">
        <f t="array" ref="EJ2117">IF(SUMPRODUCT(--(DT2117:EG2117&lt;&gt;""))=0, 0,1)</f>
        <v>1</v>
      </c>
      <c r="EK2117" s="18" cm="1">
        <f t="array" ref="EK2117">IF(SUMPRODUCT(--(EC2117:EG2117&lt;&gt;""))=0, 0,1)</f>
        <v>0</v>
      </c>
      <c r="EL2117" s="18">
        <f t="array" ref="EL2117">IF(SUMPRODUCT(--(EE2117:EG2117&lt;&gt;""))=0, 0,1)</f>
        <v>0</v>
      </c>
      <c r="EM2117" s="18">
        <f t="shared" ref="EM2117:EM2180" si="433">IF(COUNTIF(DO2117:EG2117, 1), 1,0)</f>
        <v>0</v>
      </c>
      <c r="EN2117" s="18" t="str">
        <f t="shared" ref="EN2117:EN2180" si="434">IF(EI2117=0, "NA", IF(COUNTIF(DO2117:DS2117, 1), 1,0))</f>
        <v>NA</v>
      </c>
      <c r="EO2117" s="18">
        <f t="shared" ref="EO2117:EO2180" si="435">IF(EJ2117=0, "NA", IF(COUNTIF(DT2117:EG2117, 1), 1,0))</f>
        <v>0</v>
      </c>
      <c r="EP2117" s="18" t="str">
        <f t="shared" si="431"/>
        <v>NA</v>
      </c>
      <c r="EQ2117" s="18" t="str">
        <f t="shared" si="422"/>
        <v>NA</v>
      </c>
      <c r="ER2117" s="18" t="s">
        <v>2083</v>
      </c>
      <c r="ES2117" s="59">
        <v>43971</v>
      </c>
      <c r="ET2117" s="18"/>
      <c r="EU2117" s="18"/>
    </row>
    <row r="2118" spans="1:151" s="1" customFormat="1" ht="15.75" customHeight="1" x14ac:dyDescent="0.2">
      <c r="A2118" s="5" t="s">
        <v>2454</v>
      </c>
      <c r="B2118" s="24" t="s">
        <v>2455</v>
      </c>
      <c r="C2118" s="56">
        <v>1</v>
      </c>
      <c r="D2118" s="18" t="s">
        <v>470</v>
      </c>
      <c r="E2118" s="18" t="s">
        <v>2981</v>
      </c>
      <c r="F2118" s="18" t="s">
        <v>553</v>
      </c>
      <c r="G2118" s="18" t="s">
        <v>467</v>
      </c>
      <c r="H2118" s="18" t="s">
        <v>1310</v>
      </c>
      <c r="I2118" s="18" t="s">
        <v>552</v>
      </c>
      <c r="J2118" s="18" t="s">
        <v>595</v>
      </c>
      <c r="K2118" s="18" t="s">
        <v>257</v>
      </c>
      <c r="L2118" s="18" t="s">
        <v>257</v>
      </c>
      <c r="M2118" s="18" t="s">
        <v>253</v>
      </c>
      <c r="N2118" s="56">
        <v>52</v>
      </c>
      <c r="O2118" s="18" t="s">
        <v>2456</v>
      </c>
      <c r="P2118" s="18" t="s">
        <v>2128</v>
      </c>
      <c r="Q2118" s="18" t="s">
        <v>254</v>
      </c>
      <c r="R2118" s="18" t="s">
        <v>2457</v>
      </c>
      <c r="S2118" s="18" t="s">
        <v>2458</v>
      </c>
      <c r="T2118" s="26" t="s">
        <v>257</v>
      </c>
      <c r="U2118" s="26" t="s">
        <v>257</v>
      </c>
      <c r="V2118" s="26" t="s">
        <v>257</v>
      </c>
      <c r="W2118" s="26" t="s">
        <v>257</v>
      </c>
      <c r="X2118" s="18" t="s">
        <v>2459</v>
      </c>
      <c r="Y2118" s="18">
        <v>0.03</v>
      </c>
      <c r="Z2118" s="18" t="s">
        <v>2460</v>
      </c>
      <c r="AA2118" s="18" t="s">
        <v>257</v>
      </c>
      <c r="AB2118" s="57">
        <f t="shared" si="432"/>
        <v>30</v>
      </c>
      <c r="AC2118" s="18" t="s">
        <v>479</v>
      </c>
      <c r="AD2118" s="18">
        <v>3</v>
      </c>
      <c r="AE2118" s="18" t="s">
        <v>2464</v>
      </c>
      <c r="AF2118" s="18">
        <v>0</v>
      </c>
      <c r="AG2118" s="18">
        <v>0</v>
      </c>
      <c r="AH2118" s="18" t="s">
        <v>557</v>
      </c>
      <c r="AI2118" s="18">
        <v>5</v>
      </c>
      <c r="AJ2118" s="18" t="s">
        <v>522</v>
      </c>
      <c r="AK2118" s="18">
        <v>5</v>
      </c>
      <c r="AL2118" s="18" t="s">
        <v>2480</v>
      </c>
      <c r="AM2118" s="18"/>
      <c r="AN2118" s="18"/>
      <c r="AO2118" s="18"/>
      <c r="AP2118" s="18"/>
      <c r="AQ2118" s="18"/>
      <c r="AR2118" s="18"/>
      <c r="AS2118" s="18"/>
      <c r="AT2118" s="18"/>
      <c r="AU2118" s="18"/>
      <c r="AV2118" s="18"/>
      <c r="AW2118" s="18"/>
      <c r="AX2118" s="18"/>
      <c r="AY2118" s="18"/>
      <c r="AZ2118" s="18"/>
      <c r="BA2118" s="18"/>
      <c r="BB2118" s="18"/>
      <c r="BC2118" s="18"/>
      <c r="BD2118" s="18"/>
      <c r="BE2118" s="18"/>
      <c r="BF2118" s="18"/>
      <c r="BG2118" s="18"/>
      <c r="BH2118" s="18"/>
      <c r="BI2118" s="18"/>
      <c r="BJ2118" s="18"/>
      <c r="BK2118" s="18"/>
      <c r="BL2118" s="18"/>
      <c r="BM2118" s="18"/>
      <c r="BN2118" s="18"/>
      <c r="BO2118" s="18"/>
      <c r="BP2118" s="18"/>
      <c r="BQ2118" s="18"/>
      <c r="BR2118" s="18"/>
      <c r="BS2118" s="18"/>
      <c r="BT2118" s="18"/>
      <c r="BU2118" s="18"/>
      <c r="BV2118" s="18"/>
      <c r="BW2118" s="18"/>
      <c r="BX2118" s="18"/>
      <c r="BY2118" s="18"/>
      <c r="BZ2118" s="18"/>
      <c r="CA2118" s="18"/>
      <c r="CB2118" s="18"/>
      <c r="CC2118" s="18"/>
      <c r="CD2118" s="18"/>
      <c r="CE2118" s="18"/>
      <c r="CF2118" s="18"/>
      <c r="CG2118" s="18"/>
      <c r="CH2118" s="18"/>
      <c r="CI2118" s="18" t="s">
        <v>307</v>
      </c>
      <c r="CJ2118" s="18">
        <v>0.62187300000000001</v>
      </c>
      <c r="CK2118" s="18" t="s">
        <v>2477</v>
      </c>
      <c r="CL2118" s="18" t="s">
        <v>479</v>
      </c>
      <c r="CM2118" s="18">
        <v>3</v>
      </c>
      <c r="CN2118" s="18" t="s">
        <v>2464</v>
      </c>
      <c r="CO2118" s="18"/>
      <c r="CP2118" s="18">
        <v>0.63140099999999999</v>
      </c>
      <c r="CQ2118" s="18">
        <v>9.528E-3</v>
      </c>
      <c r="CR2118" s="18">
        <v>9.528E-3</v>
      </c>
      <c r="CS2118" s="18" t="s">
        <v>557</v>
      </c>
      <c r="CT2118" s="18">
        <v>5</v>
      </c>
      <c r="CU2118" s="18" t="s">
        <v>2481</v>
      </c>
      <c r="CV2118" s="18" t="s">
        <v>595</v>
      </c>
      <c r="CW2118" s="18" t="s">
        <v>595</v>
      </c>
      <c r="CX2118" s="18" t="s">
        <v>2156</v>
      </c>
      <c r="CY2118" s="18"/>
      <c r="CZ2118" s="18"/>
      <c r="DA2118" s="18"/>
      <c r="DB2118" s="18"/>
      <c r="DC2118" s="18"/>
      <c r="DD2118" s="18"/>
      <c r="DE2118" s="18"/>
      <c r="DF2118" s="18"/>
      <c r="DG2118" s="18"/>
      <c r="DH2118" s="18"/>
      <c r="DI2118" s="18"/>
      <c r="DJ2118" s="18"/>
      <c r="DK2118" s="18"/>
      <c r="DL2118" s="18"/>
      <c r="DM2118" s="18"/>
      <c r="DN2118" s="18"/>
      <c r="DO2118" s="56"/>
      <c r="DP2118" s="56"/>
      <c r="DQ2118" s="56"/>
      <c r="DR2118" s="56"/>
      <c r="DS2118" s="56"/>
      <c r="DT2118" s="56"/>
      <c r="DU2118" s="56"/>
      <c r="DV2118" s="56">
        <v>0</v>
      </c>
      <c r="DW2118" s="56"/>
      <c r="DX2118" s="56"/>
      <c r="DY2118" s="56"/>
      <c r="DZ2118" s="56"/>
      <c r="EA2118" s="56"/>
      <c r="EB2118" s="56"/>
      <c r="EC2118" s="56"/>
      <c r="ED2118" s="56"/>
      <c r="EE2118" s="56"/>
      <c r="EF2118" s="56"/>
      <c r="EG2118" s="56"/>
      <c r="EH2118" s="18" t="s">
        <v>2479</v>
      </c>
      <c r="EI2118" s="18">
        <f t="array" ref="EI2118">IF(SUMPRODUCT(--(DO2118:DS2118&lt;&gt;""))=0, 0,1)</f>
        <v>0</v>
      </c>
      <c r="EJ2118" s="18">
        <f t="array" ref="EJ2118">IF(SUMPRODUCT(--(DT2118:EG2118&lt;&gt;""))=0, 0,1)</f>
        <v>1</v>
      </c>
      <c r="EK2118" s="18" cm="1">
        <f t="array" ref="EK2118">IF(SUMPRODUCT(--(EC2118:EG2118&lt;&gt;""))=0, 0,1)</f>
        <v>0</v>
      </c>
      <c r="EL2118" s="18">
        <f t="array" ref="EL2118">IF(SUMPRODUCT(--(EE2118:EG2118&lt;&gt;""))=0, 0,1)</f>
        <v>0</v>
      </c>
      <c r="EM2118" s="18">
        <f t="shared" si="433"/>
        <v>0</v>
      </c>
      <c r="EN2118" s="18" t="str">
        <f t="shared" si="434"/>
        <v>NA</v>
      </c>
      <c r="EO2118" s="18">
        <f t="shared" si="435"/>
        <v>0</v>
      </c>
      <c r="EP2118" s="18" t="str">
        <f t="shared" ref="EP2118:EP2181" si="436">IF(EK2118=0, "NA", IF(COUNTIF(EC2118:EG2118, 1), 1,0))</f>
        <v>NA</v>
      </c>
      <c r="EQ2118" s="18" t="str">
        <f t="shared" si="422"/>
        <v>NA</v>
      </c>
      <c r="ER2118" s="18" t="s">
        <v>2083</v>
      </c>
      <c r="ES2118" s="59">
        <v>43971</v>
      </c>
      <c r="ET2118" s="18"/>
      <c r="EU2118" s="18"/>
    </row>
    <row r="2119" spans="1:151" s="1" customFormat="1" ht="15.75" customHeight="1" x14ac:dyDescent="0.2">
      <c r="A2119" s="5" t="s">
        <v>2454</v>
      </c>
      <c r="B2119" s="24" t="s">
        <v>2455</v>
      </c>
      <c r="C2119" s="56">
        <v>1</v>
      </c>
      <c r="D2119" s="18" t="s">
        <v>470</v>
      </c>
      <c r="E2119" s="18" t="s">
        <v>2981</v>
      </c>
      <c r="F2119" s="18" t="s">
        <v>553</v>
      </c>
      <c r="G2119" s="18" t="s">
        <v>467</v>
      </c>
      <c r="H2119" s="18" t="s">
        <v>1310</v>
      </c>
      <c r="I2119" s="18" t="s">
        <v>552</v>
      </c>
      <c r="J2119" s="18" t="s">
        <v>595</v>
      </c>
      <c r="K2119" s="18" t="s">
        <v>257</v>
      </c>
      <c r="L2119" s="18" t="s">
        <v>257</v>
      </c>
      <c r="M2119" s="18" t="s">
        <v>253</v>
      </c>
      <c r="N2119" s="56">
        <v>52</v>
      </c>
      <c r="O2119" s="18" t="s">
        <v>2456</v>
      </c>
      <c r="P2119" s="18" t="s">
        <v>2128</v>
      </c>
      <c r="Q2119" s="18" t="s">
        <v>254</v>
      </c>
      <c r="R2119" s="18" t="s">
        <v>2457</v>
      </c>
      <c r="S2119" s="18" t="s">
        <v>2458</v>
      </c>
      <c r="T2119" s="26" t="s">
        <v>257</v>
      </c>
      <c r="U2119" s="26" t="s">
        <v>257</v>
      </c>
      <c r="V2119" s="26" t="s">
        <v>257</v>
      </c>
      <c r="W2119" s="26" t="s">
        <v>257</v>
      </c>
      <c r="X2119" s="18" t="s">
        <v>2459</v>
      </c>
      <c r="Y2119" s="18">
        <v>0.03</v>
      </c>
      <c r="Z2119" s="18" t="s">
        <v>2460</v>
      </c>
      <c r="AA2119" s="18" t="s">
        <v>257</v>
      </c>
      <c r="AB2119" s="57">
        <f t="shared" si="432"/>
        <v>30</v>
      </c>
      <c r="AC2119" s="18" t="s">
        <v>479</v>
      </c>
      <c r="AD2119" s="18">
        <v>3</v>
      </c>
      <c r="AE2119" s="18" t="s">
        <v>2464</v>
      </c>
      <c r="AF2119" s="18">
        <v>0</v>
      </c>
      <c r="AG2119" s="18">
        <v>0</v>
      </c>
      <c r="AH2119" s="18" t="s">
        <v>557</v>
      </c>
      <c r="AI2119" s="18">
        <v>7</v>
      </c>
      <c r="AJ2119" s="18" t="s">
        <v>522</v>
      </c>
      <c r="AK2119" s="18">
        <v>7</v>
      </c>
      <c r="AL2119" s="18" t="s">
        <v>2480</v>
      </c>
      <c r="AM2119" s="18"/>
      <c r="AN2119" s="18"/>
      <c r="AO2119" s="18"/>
      <c r="AP2119" s="18"/>
      <c r="AQ2119" s="18"/>
      <c r="AR2119" s="18"/>
      <c r="AS2119" s="18"/>
      <c r="AT2119" s="18"/>
      <c r="AU2119" s="18"/>
      <c r="AV2119" s="18"/>
      <c r="AW2119" s="18"/>
      <c r="AX2119" s="18"/>
      <c r="AY2119" s="18"/>
      <c r="AZ2119" s="18"/>
      <c r="BA2119" s="18"/>
      <c r="BB2119" s="18"/>
      <c r="BC2119" s="18"/>
      <c r="BD2119" s="18"/>
      <c r="BE2119" s="18"/>
      <c r="BF2119" s="18"/>
      <c r="BG2119" s="18"/>
      <c r="BH2119" s="18"/>
      <c r="BI2119" s="18"/>
      <c r="BJ2119" s="18"/>
      <c r="BK2119" s="18"/>
      <c r="BL2119" s="18"/>
      <c r="BM2119" s="18"/>
      <c r="BN2119" s="18"/>
      <c r="BO2119" s="18"/>
      <c r="BP2119" s="18"/>
      <c r="BQ2119" s="18"/>
      <c r="BR2119" s="18"/>
      <c r="BS2119" s="18"/>
      <c r="BT2119" s="18"/>
      <c r="BU2119" s="18"/>
      <c r="BV2119" s="18"/>
      <c r="BW2119" s="18"/>
      <c r="BX2119" s="18"/>
      <c r="BY2119" s="18"/>
      <c r="BZ2119" s="18"/>
      <c r="CA2119" s="18"/>
      <c r="CB2119" s="18"/>
      <c r="CC2119" s="18"/>
      <c r="CD2119" s="18"/>
      <c r="CE2119" s="18"/>
      <c r="CF2119" s="18"/>
      <c r="CG2119" s="18"/>
      <c r="CH2119" s="18"/>
      <c r="CI2119" s="18" t="s">
        <v>307</v>
      </c>
      <c r="CJ2119" s="18">
        <v>0.62768800000000002</v>
      </c>
      <c r="CK2119" s="18" t="s">
        <v>2477</v>
      </c>
      <c r="CL2119" s="18" t="s">
        <v>479</v>
      </c>
      <c r="CM2119" s="18">
        <v>3</v>
      </c>
      <c r="CN2119" s="18" t="s">
        <v>2464</v>
      </c>
      <c r="CO2119" s="18"/>
      <c r="CP2119" s="18">
        <v>0.63648300000000002</v>
      </c>
      <c r="CQ2119" s="18">
        <v>8.7950000000000007E-3</v>
      </c>
      <c r="CR2119" s="18">
        <v>8.7950000000000007E-3</v>
      </c>
      <c r="CS2119" s="18" t="s">
        <v>557</v>
      </c>
      <c r="CT2119" s="18">
        <v>7</v>
      </c>
      <c r="CU2119" s="18" t="s">
        <v>2481</v>
      </c>
      <c r="CV2119" s="18" t="s">
        <v>595</v>
      </c>
      <c r="CW2119" s="18" t="s">
        <v>595</v>
      </c>
      <c r="CX2119" s="18" t="s">
        <v>2156</v>
      </c>
      <c r="CY2119" s="18"/>
      <c r="CZ2119" s="18"/>
      <c r="DA2119" s="18"/>
      <c r="DB2119" s="18"/>
      <c r="DC2119" s="18"/>
      <c r="DD2119" s="18"/>
      <c r="DE2119" s="18"/>
      <c r="DF2119" s="18"/>
      <c r="DG2119" s="18"/>
      <c r="DH2119" s="18"/>
      <c r="DI2119" s="18"/>
      <c r="DJ2119" s="18"/>
      <c r="DK2119" s="18"/>
      <c r="DL2119" s="18"/>
      <c r="DM2119" s="18"/>
      <c r="DN2119" s="18"/>
      <c r="DO2119" s="56"/>
      <c r="DP2119" s="56"/>
      <c r="DQ2119" s="56"/>
      <c r="DR2119" s="56"/>
      <c r="DS2119" s="56"/>
      <c r="DT2119" s="56"/>
      <c r="DU2119" s="56"/>
      <c r="DV2119" s="56">
        <v>0</v>
      </c>
      <c r="DW2119" s="56"/>
      <c r="DX2119" s="56"/>
      <c r="DY2119" s="56"/>
      <c r="DZ2119" s="56"/>
      <c r="EA2119" s="56"/>
      <c r="EB2119" s="56"/>
      <c r="EC2119" s="56"/>
      <c r="ED2119" s="56"/>
      <c r="EE2119" s="56"/>
      <c r="EF2119" s="56"/>
      <c r="EG2119" s="56"/>
      <c r="EH2119" s="18" t="s">
        <v>2479</v>
      </c>
      <c r="EI2119" s="18">
        <f t="array" ref="EI2119">IF(SUMPRODUCT(--(DO2119:DS2119&lt;&gt;""))=0, 0,1)</f>
        <v>0</v>
      </c>
      <c r="EJ2119" s="18">
        <f t="array" ref="EJ2119">IF(SUMPRODUCT(--(DT2119:EG2119&lt;&gt;""))=0, 0,1)</f>
        <v>1</v>
      </c>
      <c r="EK2119" s="18" cm="1">
        <f t="array" ref="EK2119">IF(SUMPRODUCT(--(EC2119:EG2119&lt;&gt;""))=0, 0,1)</f>
        <v>0</v>
      </c>
      <c r="EL2119" s="18">
        <f t="array" ref="EL2119">IF(SUMPRODUCT(--(EE2119:EG2119&lt;&gt;""))=0, 0,1)</f>
        <v>0</v>
      </c>
      <c r="EM2119" s="18">
        <f t="shared" si="433"/>
        <v>0</v>
      </c>
      <c r="EN2119" s="18" t="str">
        <f t="shared" si="434"/>
        <v>NA</v>
      </c>
      <c r="EO2119" s="18">
        <f t="shared" si="435"/>
        <v>0</v>
      </c>
      <c r="EP2119" s="18" t="str">
        <f t="shared" si="436"/>
        <v>NA</v>
      </c>
      <c r="EQ2119" s="18" t="str">
        <f t="shared" si="422"/>
        <v>NA</v>
      </c>
      <c r="ER2119" s="18" t="s">
        <v>2083</v>
      </c>
      <c r="ES2119" s="59">
        <v>43971</v>
      </c>
      <c r="ET2119" s="18"/>
      <c r="EU2119" s="18"/>
    </row>
    <row r="2120" spans="1:151" s="1" customFormat="1" ht="15.75" customHeight="1" x14ac:dyDescent="0.2">
      <c r="A2120" s="5" t="s">
        <v>2454</v>
      </c>
      <c r="B2120" s="24" t="s">
        <v>2455</v>
      </c>
      <c r="C2120" s="56">
        <v>1</v>
      </c>
      <c r="D2120" s="18" t="s">
        <v>470</v>
      </c>
      <c r="E2120" s="18" t="s">
        <v>2981</v>
      </c>
      <c r="F2120" s="18" t="s">
        <v>553</v>
      </c>
      <c r="G2120" s="18" t="s">
        <v>467</v>
      </c>
      <c r="H2120" s="18" t="s">
        <v>1310</v>
      </c>
      <c r="I2120" s="18" t="s">
        <v>552</v>
      </c>
      <c r="J2120" s="18" t="s">
        <v>595</v>
      </c>
      <c r="K2120" s="18" t="s">
        <v>257</v>
      </c>
      <c r="L2120" s="18" t="s">
        <v>257</v>
      </c>
      <c r="M2120" s="18" t="s">
        <v>253</v>
      </c>
      <c r="N2120" s="56">
        <v>52</v>
      </c>
      <c r="O2120" s="18" t="s">
        <v>2456</v>
      </c>
      <c r="P2120" s="18" t="s">
        <v>2128</v>
      </c>
      <c r="Q2120" s="18" t="s">
        <v>254</v>
      </c>
      <c r="R2120" s="18" t="s">
        <v>2457</v>
      </c>
      <c r="S2120" s="18" t="s">
        <v>2458</v>
      </c>
      <c r="T2120" s="26" t="s">
        <v>257</v>
      </c>
      <c r="U2120" s="26" t="s">
        <v>257</v>
      </c>
      <c r="V2120" s="26" t="s">
        <v>257</v>
      </c>
      <c r="W2120" s="26" t="s">
        <v>257</v>
      </c>
      <c r="X2120" s="18" t="s">
        <v>2459</v>
      </c>
      <c r="Y2120" s="18">
        <v>0.03</v>
      </c>
      <c r="Z2120" s="18" t="s">
        <v>2460</v>
      </c>
      <c r="AA2120" s="18" t="s">
        <v>257</v>
      </c>
      <c r="AB2120" s="57">
        <f t="shared" si="432"/>
        <v>30</v>
      </c>
      <c r="AC2120" s="18" t="s">
        <v>479</v>
      </c>
      <c r="AD2120" s="18">
        <v>3</v>
      </c>
      <c r="AE2120" s="18" t="s">
        <v>2464</v>
      </c>
      <c r="AF2120" s="18">
        <v>0</v>
      </c>
      <c r="AG2120" s="18">
        <v>0</v>
      </c>
      <c r="AH2120" s="18" t="s">
        <v>557</v>
      </c>
      <c r="AI2120" s="18">
        <v>9</v>
      </c>
      <c r="AJ2120" s="18" t="s">
        <v>522</v>
      </c>
      <c r="AK2120" s="18">
        <v>9</v>
      </c>
      <c r="AL2120" s="18" t="s">
        <v>2480</v>
      </c>
      <c r="AM2120" s="18"/>
      <c r="AN2120" s="18"/>
      <c r="AO2120" s="18"/>
      <c r="AP2120" s="18"/>
      <c r="AQ2120" s="18"/>
      <c r="AR2120" s="18"/>
      <c r="AS2120" s="18"/>
      <c r="AT2120" s="18"/>
      <c r="AU2120" s="18"/>
      <c r="AV2120" s="18"/>
      <c r="AW2120" s="18"/>
      <c r="AX2120" s="18"/>
      <c r="AY2120" s="18"/>
      <c r="AZ2120" s="18"/>
      <c r="BA2120" s="18"/>
      <c r="BB2120" s="18"/>
      <c r="BC2120" s="18"/>
      <c r="BD2120" s="18"/>
      <c r="BE2120" s="18"/>
      <c r="BF2120" s="18"/>
      <c r="BG2120" s="18"/>
      <c r="BH2120" s="18"/>
      <c r="BI2120" s="18"/>
      <c r="BJ2120" s="18"/>
      <c r="BK2120" s="18"/>
      <c r="BL2120" s="18"/>
      <c r="BM2120" s="18"/>
      <c r="BN2120" s="18"/>
      <c r="BO2120" s="18"/>
      <c r="BP2120" s="18"/>
      <c r="BQ2120" s="18"/>
      <c r="BR2120" s="18"/>
      <c r="BS2120" s="18"/>
      <c r="BT2120" s="18"/>
      <c r="BU2120" s="18"/>
      <c r="BV2120" s="18"/>
      <c r="BW2120" s="18"/>
      <c r="BX2120" s="18"/>
      <c r="BY2120" s="18"/>
      <c r="BZ2120" s="18"/>
      <c r="CA2120" s="18"/>
      <c r="CB2120" s="18"/>
      <c r="CC2120" s="18"/>
      <c r="CD2120" s="18"/>
      <c r="CE2120" s="18"/>
      <c r="CF2120" s="18"/>
      <c r="CG2120" s="18"/>
      <c r="CH2120" s="18"/>
      <c r="CI2120" s="18" t="s">
        <v>307</v>
      </c>
      <c r="CJ2120" s="18">
        <v>0.63472399999999995</v>
      </c>
      <c r="CK2120" s="18" t="s">
        <v>2477</v>
      </c>
      <c r="CL2120" s="18" t="s">
        <v>479</v>
      </c>
      <c r="CM2120" s="18">
        <v>3</v>
      </c>
      <c r="CN2120" s="18" t="s">
        <v>2464</v>
      </c>
      <c r="CO2120" s="18"/>
      <c r="CP2120" s="18">
        <v>0.64278500000000005</v>
      </c>
      <c r="CQ2120" s="18">
        <v>8.0610000000000005E-3</v>
      </c>
      <c r="CR2120" s="18">
        <v>8.0610000000000005E-3</v>
      </c>
      <c r="CS2120" s="18" t="s">
        <v>557</v>
      </c>
      <c r="CT2120" s="18">
        <v>9</v>
      </c>
      <c r="CU2120" s="18" t="s">
        <v>2481</v>
      </c>
      <c r="CV2120" s="18" t="s">
        <v>595</v>
      </c>
      <c r="CW2120" s="18" t="s">
        <v>595</v>
      </c>
      <c r="CX2120" s="18" t="s">
        <v>2156</v>
      </c>
      <c r="CY2120" s="18"/>
      <c r="CZ2120" s="18"/>
      <c r="DA2120" s="18"/>
      <c r="DB2120" s="18"/>
      <c r="DC2120" s="18"/>
      <c r="DD2120" s="18"/>
      <c r="DE2120" s="18"/>
      <c r="DF2120" s="18"/>
      <c r="DG2120" s="18"/>
      <c r="DH2120" s="18"/>
      <c r="DI2120" s="18"/>
      <c r="DJ2120" s="18"/>
      <c r="DK2120" s="18"/>
      <c r="DL2120" s="18"/>
      <c r="DM2120" s="18"/>
      <c r="DN2120" s="18"/>
      <c r="DO2120" s="56"/>
      <c r="DP2120" s="56"/>
      <c r="DQ2120" s="56"/>
      <c r="DR2120" s="56"/>
      <c r="DS2120" s="56"/>
      <c r="DT2120" s="56"/>
      <c r="DU2120" s="56"/>
      <c r="DV2120" s="56">
        <v>0</v>
      </c>
      <c r="DW2120" s="56"/>
      <c r="DX2120" s="56"/>
      <c r="DY2120" s="56"/>
      <c r="DZ2120" s="56"/>
      <c r="EA2120" s="56"/>
      <c r="EB2120" s="56"/>
      <c r="EC2120" s="56"/>
      <c r="ED2120" s="56"/>
      <c r="EE2120" s="56"/>
      <c r="EF2120" s="56"/>
      <c r="EG2120" s="56"/>
      <c r="EH2120" s="18" t="s">
        <v>2479</v>
      </c>
      <c r="EI2120" s="18">
        <f t="array" ref="EI2120">IF(SUMPRODUCT(--(DO2120:DS2120&lt;&gt;""))=0, 0,1)</f>
        <v>0</v>
      </c>
      <c r="EJ2120" s="18">
        <f t="array" ref="EJ2120">IF(SUMPRODUCT(--(DT2120:EG2120&lt;&gt;""))=0, 0,1)</f>
        <v>1</v>
      </c>
      <c r="EK2120" s="18" cm="1">
        <f t="array" ref="EK2120">IF(SUMPRODUCT(--(EC2120:EG2120&lt;&gt;""))=0, 0,1)</f>
        <v>0</v>
      </c>
      <c r="EL2120" s="18">
        <f t="array" ref="EL2120">IF(SUMPRODUCT(--(EE2120:EG2120&lt;&gt;""))=0, 0,1)</f>
        <v>0</v>
      </c>
      <c r="EM2120" s="18">
        <f t="shared" si="433"/>
        <v>0</v>
      </c>
      <c r="EN2120" s="18" t="str">
        <f t="shared" si="434"/>
        <v>NA</v>
      </c>
      <c r="EO2120" s="18">
        <f t="shared" si="435"/>
        <v>0</v>
      </c>
      <c r="EP2120" s="18" t="str">
        <f t="shared" si="436"/>
        <v>NA</v>
      </c>
      <c r="EQ2120" s="18" t="str">
        <f t="shared" si="422"/>
        <v>NA</v>
      </c>
      <c r="ER2120" s="18" t="s">
        <v>2083</v>
      </c>
      <c r="ES2120" s="59">
        <v>43971</v>
      </c>
      <c r="ET2120" s="18"/>
      <c r="EU2120" s="18"/>
    </row>
    <row r="2121" spans="1:151" s="1" customFormat="1" ht="15.75" customHeight="1" x14ac:dyDescent="0.2">
      <c r="A2121" s="5" t="s">
        <v>2454</v>
      </c>
      <c r="B2121" s="24" t="s">
        <v>2455</v>
      </c>
      <c r="C2121" s="56">
        <v>1</v>
      </c>
      <c r="D2121" s="18" t="s">
        <v>470</v>
      </c>
      <c r="E2121" s="18" t="s">
        <v>2981</v>
      </c>
      <c r="F2121" s="18" t="s">
        <v>553</v>
      </c>
      <c r="G2121" s="18" t="s">
        <v>467</v>
      </c>
      <c r="H2121" s="18" t="s">
        <v>1310</v>
      </c>
      <c r="I2121" s="18" t="s">
        <v>552</v>
      </c>
      <c r="J2121" s="18" t="s">
        <v>595</v>
      </c>
      <c r="K2121" s="18" t="s">
        <v>257</v>
      </c>
      <c r="L2121" s="18" t="s">
        <v>257</v>
      </c>
      <c r="M2121" s="18" t="s">
        <v>253</v>
      </c>
      <c r="N2121" s="56">
        <v>52</v>
      </c>
      <c r="O2121" s="18" t="s">
        <v>2456</v>
      </c>
      <c r="P2121" s="18" t="s">
        <v>2128</v>
      </c>
      <c r="Q2121" s="18" t="s">
        <v>254</v>
      </c>
      <c r="R2121" s="18" t="s">
        <v>2457</v>
      </c>
      <c r="S2121" s="18" t="s">
        <v>2458</v>
      </c>
      <c r="T2121" s="26" t="s">
        <v>257</v>
      </c>
      <c r="U2121" s="26" t="s">
        <v>257</v>
      </c>
      <c r="V2121" s="26" t="s">
        <v>257</v>
      </c>
      <c r="W2121" s="26" t="s">
        <v>257</v>
      </c>
      <c r="X2121" s="18" t="s">
        <v>2459</v>
      </c>
      <c r="Y2121" s="18">
        <v>0.03</v>
      </c>
      <c r="Z2121" s="18" t="s">
        <v>2460</v>
      </c>
      <c r="AA2121" s="18" t="s">
        <v>257</v>
      </c>
      <c r="AB2121" s="57">
        <f t="shared" si="432"/>
        <v>30</v>
      </c>
      <c r="AC2121" s="18" t="s">
        <v>479</v>
      </c>
      <c r="AD2121" s="18">
        <v>3</v>
      </c>
      <c r="AE2121" s="18" t="s">
        <v>2464</v>
      </c>
      <c r="AF2121" s="18">
        <v>1E-3</v>
      </c>
      <c r="AG2121" s="18">
        <v>1E-3</v>
      </c>
      <c r="AH2121" s="18" t="s">
        <v>557</v>
      </c>
      <c r="AI2121" s="18">
        <v>11</v>
      </c>
      <c r="AJ2121" s="18" t="s">
        <v>522</v>
      </c>
      <c r="AK2121" s="18">
        <v>11</v>
      </c>
      <c r="AL2121" s="18" t="s">
        <v>2482</v>
      </c>
      <c r="AM2121" s="18"/>
      <c r="AN2121" s="18"/>
      <c r="AO2121" s="18"/>
      <c r="AP2121" s="18"/>
      <c r="AQ2121" s="18"/>
      <c r="AR2121" s="18"/>
      <c r="AS2121" s="18"/>
      <c r="AT2121" s="18"/>
      <c r="AU2121" s="18"/>
      <c r="AV2121" s="18"/>
      <c r="AW2121" s="18"/>
      <c r="AX2121" s="18"/>
      <c r="AY2121" s="18"/>
      <c r="AZ2121" s="18"/>
      <c r="BA2121" s="18"/>
      <c r="BB2121" s="18"/>
      <c r="BC2121" s="18"/>
      <c r="BD2121" s="18"/>
      <c r="BE2121" s="18"/>
      <c r="BF2121" s="18"/>
      <c r="BG2121" s="18"/>
      <c r="BH2121" s="18"/>
      <c r="BI2121" s="18"/>
      <c r="BJ2121" s="18"/>
      <c r="BK2121" s="18"/>
      <c r="BL2121" s="18"/>
      <c r="BM2121" s="18"/>
      <c r="BN2121" s="18"/>
      <c r="BO2121" s="18"/>
      <c r="BP2121" s="18"/>
      <c r="BQ2121" s="18"/>
      <c r="BR2121" s="18"/>
      <c r="BS2121" s="18"/>
      <c r="BT2121" s="18"/>
      <c r="BU2121" s="18"/>
      <c r="BV2121" s="18"/>
      <c r="BW2121" s="18"/>
      <c r="BX2121" s="18"/>
      <c r="BY2121" s="18"/>
      <c r="BZ2121" s="18"/>
      <c r="CA2121" s="18"/>
      <c r="CB2121" s="18"/>
      <c r="CC2121" s="18"/>
      <c r="CD2121" s="18"/>
      <c r="CE2121" s="18"/>
      <c r="CF2121" s="18"/>
      <c r="CG2121" s="18"/>
      <c r="CH2121" s="18"/>
      <c r="CI2121" s="18" t="s">
        <v>307</v>
      </c>
      <c r="CJ2121" s="18">
        <v>0.60609100000000005</v>
      </c>
      <c r="CK2121" s="18" t="s">
        <v>2477</v>
      </c>
      <c r="CL2121" s="18" t="s">
        <v>479</v>
      </c>
      <c r="CM2121" s="18">
        <v>3</v>
      </c>
      <c r="CN2121" s="18" t="s">
        <v>2464</v>
      </c>
      <c r="CO2121" s="18"/>
      <c r="CP2121" s="18">
        <v>0.61292999999999997</v>
      </c>
      <c r="CQ2121" s="18">
        <v>6.8389999999999996E-3</v>
      </c>
      <c r="CR2121" s="18">
        <v>6.8389999999999996E-3</v>
      </c>
      <c r="CS2121" s="18" t="s">
        <v>557</v>
      </c>
      <c r="CT2121" s="18">
        <v>11</v>
      </c>
      <c r="CU2121" s="18" t="s">
        <v>2483</v>
      </c>
      <c r="CV2121" s="18" t="s">
        <v>595</v>
      </c>
      <c r="CW2121" s="18" t="s">
        <v>595</v>
      </c>
      <c r="CX2121" s="18" t="s">
        <v>2156</v>
      </c>
      <c r="CY2121" s="18"/>
      <c r="CZ2121" s="18"/>
      <c r="DA2121" s="18"/>
      <c r="DB2121" s="18"/>
      <c r="DC2121" s="18"/>
      <c r="DD2121" s="18"/>
      <c r="DE2121" s="18"/>
      <c r="DF2121" s="18"/>
      <c r="DG2121" s="18"/>
      <c r="DH2121" s="18"/>
      <c r="DI2121" s="18"/>
      <c r="DJ2121" s="18"/>
      <c r="DK2121" s="18"/>
      <c r="DL2121" s="18"/>
      <c r="DM2121" s="18"/>
      <c r="DN2121" s="18"/>
      <c r="DO2121" s="56"/>
      <c r="DP2121" s="56"/>
      <c r="DQ2121" s="56"/>
      <c r="DR2121" s="56"/>
      <c r="DS2121" s="56"/>
      <c r="DT2121" s="56"/>
      <c r="DU2121" s="56"/>
      <c r="DV2121" s="56">
        <v>0</v>
      </c>
      <c r="DW2121" s="56"/>
      <c r="DX2121" s="56"/>
      <c r="DY2121" s="56"/>
      <c r="DZ2121" s="56"/>
      <c r="EA2121" s="56"/>
      <c r="EB2121" s="56"/>
      <c r="EC2121" s="56"/>
      <c r="ED2121" s="56"/>
      <c r="EE2121" s="56"/>
      <c r="EF2121" s="56"/>
      <c r="EG2121" s="56"/>
      <c r="EH2121" s="18" t="s">
        <v>2479</v>
      </c>
      <c r="EI2121" s="18">
        <f t="array" ref="EI2121">IF(SUMPRODUCT(--(DO2121:DS2121&lt;&gt;""))=0, 0,1)</f>
        <v>0</v>
      </c>
      <c r="EJ2121" s="18">
        <f t="array" ref="EJ2121">IF(SUMPRODUCT(--(DT2121:EG2121&lt;&gt;""))=0, 0,1)</f>
        <v>1</v>
      </c>
      <c r="EK2121" s="18" cm="1">
        <f t="array" ref="EK2121">IF(SUMPRODUCT(--(EC2121:EG2121&lt;&gt;""))=0, 0,1)</f>
        <v>0</v>
      </c>
      <c r="EL2121" s="18">
        <f t="array" ref="EL2121">IF(SUMPRODUCT(--(EE2121:EG2121&lt;&gt;""))=0, 0,1)</f>
        <v>0</v>
      </c>
      <c r="EM2121" s="18">
        <f t="shared" si="433"/>
        <v>0</v>
      </c>
      <c r="EN2121" s="18" t="str">
        <f t="shared" si="434"/>
        <v>NA</v>
      </c>
      <c r="EO2121" s="18">
        <f t="shared" si="435"/>
        <v>0</v>
      </c>
      <c r="EP2121" s="18" t="str">
        <f t="shared" si="436"/>
        <v>NA</v>
      </c>
      <c r="EQ2121" s="18" t="str">
        <f t="shared" si="422"/>
        <v>NA</v>
      </c>
      <c r="ER2121" s="18" t="s">
        <v>2083</v>
      </c>
      <c r="ES2121" s="59">
        <v>43971</v>
      </c>
      <c r="ET2121" s="18"/>
      <c r="EU2121" s="18"/>
    </row>
    <row r="2122" spans="1:151" s="1" customFormat="1" ht="15.75" customHeight="1" x14ac:dyDescent="0.2">
      <c r="A2122" s="5" t="s">
        <v>2454</v>
      </c>
      <c r="B2122" s="24" t="s">
        <v>2455</v>
      </c>
      <c r="C2122" s="56">
        <v>1</v>
      </c>
      <c r="D2122" s="18" t="s">
        <v>470</v>
      </c>
      <c r="E2122" s="18" t="s">
        <v>2981</v>
      </c>
      <c r="F2122" s="18" t="s">
        <v>553</v>
      </c>
      <c r="G2122" s="18" t="s">
        <v>467</v>
      </c>
      <c r="H2122" s="18" t="s">
        <v>1310</v>
      </c>
      <c r="I2122" s="18" t="s">
        <v>552</v>
      </c>
      <c r="J2122" s="18" t="s">
        <v>595</v>
      </c>
      <c r="K2122" s="18" t="s">
        <v>257</v>
      </c>
      <c r="L2122" s="18" t="s">
        <v>257</v>
      </c>
      <c r="M2122" s="18" t="s">
        <v>253</v>
      </c>
      <c r="N2122" s="56">
        <v>52</v>
      </c>
      <c r="O2122" s="18" t="s">
        <v>2456</v>
      </c>
      <c r="P2122" s="18" t="s">
        <v>2128</v>
      </c>
      <c r="Q2122" s="18" t="s">
        <v>254</v>
      </c>
      <c r="R2122" s="18" t="s">
        <v>2457</v>
      </c>
      <c r="S2122" s="18" t="s">
        <v>2458</v>
      </c>
      <c r="T2122" s="26" t="s">
        <v>257</v>
      </c>
      <c r="U2122" s="26" t="s">
        <v>257</v>
      </c>
      <c r="V2122" s="26" t="s">
        <v>257</v>
      </c>
      <c r="W2122" s="26" t="s">
        <v>257</v>
      </c>
      <c r="X2122" s="18" t="s">
        <v>2459</v>
      </c>
      <c r="Y2122" s="18">
        <v>0.03</v>
      </c>
      <c r="Z2122" s="18" t="s">
        <v>2460</v>
      </c>
      <c r="AA2122" s="18" t="s">
        <v>257</v>
      </c>
      <c r="AB2122" s="57">
        <f t="shared" si="432"/>
        <v>30</v>
      </c>
      <c r="AC2122" s="18" t="s">
        <v>479</v>
      </c>
      <c r="AD2122" s="18">
        <v>3</v>
      </c>
      <c r="AE2122" s="18" t="s">
        <v>2464</v>
      </c>
      <c r="AF2122" s="18">
        <v>1E-3</v>
      </c>
      <c r="AG2122" s="18">
        <v>1E-3</v>
      </c>
      <c r="AH2122" s="18" t="s">
        <v>557</v>
      </c>
      <c r="AI2122" s="18">
        <v>14</v>
      </c>
      <c r="AJ2122" s="18" t="s">
        <v>522</v>
      </c>
      <c r="AK2122" s="18">
        <v>14</v>
      </c>
      <c r="AL2122" s="18" t="s">
        <v>2482</v>
      </c>
      <c r="AM2122" s="18"/>
      <c r="AN2122" s="18"/>
      <c r="AO2122" s="18"/>
      <c r="AP2122" s="18"/>
      <c r="AQ2122" s="18"/>
      <c r="AR2122" s="18"/>
      <c r="AS2122" s="18"/>
      <c r="AT2122" s="18"/>
      <c r="AU2122" s="18"/>
      <c r="AV2122" s="18"/>
      <c r="AW2122" s="18"/>
      <c r="AX2122" s="18"/>
      <c r="AY2122" s="18"/>
      <c r="AZ2122" s="18"/>
      <c r="BA2122" s="18"/>
      <c r="BB2122" s="18"/>
      <c r="BC2122" s="18"/>
      <c r="BD2122" s="18"/>
      <c r="BE2122" s="18"/>
      <c r="BF2122" s="18"/>
      <c r="BG2122" s="18"/>
      <c r="BH2122" s="18"/>
      <c r="BI2122" s="18"/>
      <c r="BJ2122" s="18"/>
      <c r="BK2122" s="18"/>
      <c r="BL2122" s="18"/>
      <c r="BM2122" s="18"/>
      <c r="BN2122" s="18"/>
      <c r="BO2122" s="18"/>
      <c r="BP2122" s="18"/>
      <c r="BQ2122" s="18"/>
      <c r="BR2122" s="18"/>
      <c r="BS2122" s="18"/>
      <c r="BT2122" s="18"/>
      <c r="BU2122" s="18"/>
      <c r="BV2122" s="18"/>
      <c r="BW2122" s="18"/>
      <c r="BX2122" s="18"/>
      <c r="BY2122" s="18"/>
      <c r="BZ2122" s="18"/>
      <c r="CA2122" s="18"/>
      <c r="CB2122" s="18"/>
      <c r="CC2122" s="18"/>
      <c r="CD2122" s="18"/>
      <c r="CE2122" s="18"/>
      <c r="CF2122" s="18"/>
      <c r="CG2122" s="18"/>
      <c r="CH2122" s="18"/>
      <c r="CI2122" s="18" t="s">
        <v>307</v>
      </c>
      <c r="CJ2122" s="18">
        <v>0.63069200000000003</v>
      </c>
      <c r="CK2122" s="18" t="s">
        <v>2477</v>
      </c>
      <c r="CL2122" s="18" t="s">
        <v>479</v>
      </c>
      <c r="CM2122" s="18">
        <v>3</v>
      </c>
      <c r="CN2122" s="18" t="s">
        <v>2464</v>
      </c>
      <c r="CO2122" s="18"/>
      <c r="CP2122" s="18">
        <v>0.639486</v>
      </c>
      <c r="CQ2122" s="18">
        <v>8.7939999999999997E-3</v>
      </c>
      <c r="CR2122" s="18">
        <v>8.7939999999999997E-3</v>
      </c>
      <c r="CS2122" s="18" t="s">
        <v>557</v>
      </c>
      <c r="CT2122" s="18">
        <v>14</v>
      </c>
      <c r="CU2122" s="18" t="s">
        <v>2483</v>
      </c>
      <c r="CV2122" s="18" t="s">
        <v>595</v>
      </c>
      <c r="CW2122" s="18" t="s">
        <v>595</v>
      </c>
      <c r="CX2122" s="18" t="s">
        <v>2156</v>
      </c>
      <c r="CY2122" s="18"/>
      <c r="CZ2122" s="18"/>
      <c r="DA2122" s="18"/>
      <c r="DB2122" s="18"/>
      <c r="DC2122" s="18"/>
      <c r="DD2122" s="18"/>
      <c r="DE2122" s="18"/>
      <c r="DF2122" s="18"/>
      <c r="DG2122" s="18"/>
      <c r="DH2122" s="18"/>
      <c r="DI2122" s="18"/>
      <c r="DJ2122" s="18"/>
      <c r="DK2122" s="18"/>
      <c r="DL2122" s="18"/>
      <c r="DM2122" s="18"/>
      <c r="DN2122" s="18"/>
      <c r="DO2122" s="56"/>
      <c r="DP2122" s="56"/>
      <c r="DQ2122" s="56"/>
      <c r="DR2122" s="56"/>
      <c r="DS2122" s="56"/>
      <c r="DT2122" s="56"/>
      <c r="DU2122" s="56"/>
      <c r="DV2122" s="56">
        <v>0</v>
      </c>
      <c r="DW2122" s="56"/>
      <c r="DX2122" s="56"/>
      <c r="DY2122" s="56"/>
      <c r="DZ2122" s="56"/>
      <c r="EA2122" s="56"/>
      <c r="EB2122" s="56"/>
      <c r="EC2122" s="56"/>
      <c r="ED2122" s="56"/>
      <c r="EE2122" s="56"/>
      <c r="EF2122" s="56"/>
      <c r="EG2122" s="56"/>
      <c r="EH2122" s="18" t="s">
        <v>2479</v>
      </c>
      <c r="EI2122" s="18">
        <f t="array" ref="EI2122">IF(SUMPRODUCT(--(DO2122:DS2122&lt;&gt;""))=0, 0,1)</f>
        <v>0</v>
      </c>
      <c r="EJ2122" s="18">
        <f t="array" ref="EJ2122">IF(SUMPRODUCT(--(DT2122:EG2122&lt;&gt;""))=0, 0,1)</f>
        <v>1</v>
      </c>
      <c r="EK2122" s="18" cm="1">
        <f t="array" ref="EK2122">IF(SUMPRODUCT(--(EC2122:EG2122&lt;&gt;""))=0, 0,1)</f>
        <v>0</v>
      </c>
      <c r="EL2122" s="18">
        <f t="array" ref="EL2122">IF(SUMPRODUCT(--(EE2122:EG2122&lt;&gt;""))=0, 0,1)</f>
        <v>0</v>
      </c>
      <c r="EM2122" s="18">
        <f t="shared" si="433"/>
        <v>0</v>
      </c>
      <c r="EN2122" s="18" t="str">
        <f t="shared" si="434"/>
        <v>NA</v>
      </c>
      <c r="EO2122" s="18">
        <f t="shared" si="435"/>
        <v>0</v>
      </c>
      <c r="EP2122" s="18" t="str">
        <f t="shared" si="436"/>
        <v>NA</v>
      </c>
      <c r="EQ2122" s="18" t="str">
        <f t="shared" si="422"/>
        <v>NA</v>
      </c>
      <c r="ER2122" s="18" t="s">
        <v>2083</v>
      </c>
      <c r="ES2122" s="59">
        <v>43971</v>
      </c>
      <c r="ET2122" s="18"/>
      <c r="EU2122" s="18"/>
    </row>
    <row r="2123" spans="1:151" s="1" customFormat="1" ht="15.75" customHeight="1" x14ac:dyDescent="0.2">
      <c r="A2123" s="5" t="s">
        <v>2454</v>
      </c>
      <c r="B2123" s="24" t="s">
        <v>2455</v>
      </c>
      <c r="C2123" s="56">
        <v>1</v>
      </c>
      <c r="D2123" s="18" t="s">
        <v>470</v>
      </c>
      <c r="E2123" s="18" t="s">
        <v>2981</v>
      </c>
      <c r="F2123" s="18" t="s">
        <v>553</v>
      </c>
      <c r="G2123" s="18" t="s">
        <v>467</v>
      </c>
      <c r="H2123" s="18" t="s">
        <v>1310</v>
      </c>
      <c r="I2123" s="18" t="s">
        <v>552</v>
      </c>
      <c r="J2123" s="18" t="s">
        <v>595</v>
      </c>
      <c r="K2123" s="18" t="s">
        <v>257</v>
      </c>
      <c r="L2123" s="18" t="s">
        <v>257</v>
      </c>
      <c r="M2123" s="18" t="s">
        <v>253</v>
      </c>
      <c r="N2123" s="56">
        <v>52</v>
      </c>
      <c r="O2123" s="18" t="s">
        <v>2456</v>
      </c>
      <c r="P2123" s="18" t="s">
        <v>2128</v>
      </c>
      <c r="Q2123" s="18" t="s">
        <v>254</v>
      </c>
      <c r="R2123" s="18" t="s">
        <v>2457</v>
      </c>
      <c r="S2123" s="18" t="s">
        <v>2458</v>
      </c>
      <c r="T2123" s="26" t="s">
        <v>257</v>
      </c>
      <c r="U2123" s="26" t="s">
        <v>257</v>
      </c>
      <c r="V2123" s="26" t="s">
        <v>257</v>
      </c>
      <c r="W2123" s="26" t="s">
        <v>257</v>
      </c>
      <c r="X2123" s="18" t="s">
        <v>2459</v>
      </c>
      <c r="Y2123" s="18">
        <v>0.03</v>
      </c>
      <c r="Z2123" s="18" t="s">
        <v>2460</v>
      </c>
      <c r="AA2123" s="18" t="s">
        <v>257</v>
      </c>
      <c r="AB2123" s="57">
        <f t="shared" si="432"/>
        <v>30</v>
      </c>
      <c r="AC2123" s="18" t="s">
        <v>479</v>
      </c>
      <c r="AD2123" s="18">
        <v>3</v>
      </c>
      <c r="AE2123" s="18" t="s">
        <v>2464</v>
      </c>
      <c r="AF2123" s="18">
        <v>1E-3</v>
      </c>
      <c r="AG2123" s="18">
        <v>1E-3</v>
      </c>
      <c r="AH2123" s="18" t="s">
        <v>557</v>
      </c>
      <c r="AI2123" s="18">
        <v>17</v>
      </c>
      <c r="AJ2123" s="18" t="s">
        <v>522</v>
      </c>
      <c r="AK2123" s="18">
        <v>17</v>
      </c>
      <c r="AL2123" s="18" t="s">
        <v>2482</v>
      </c>
      <c r="AM2123" s="18"/>
      <c r="AN2123" s="18"/>
      <c r="AO2123" s="18"/>
      <c r="AP2123" s="18"/>
      <c r="AQ2123" s="18"/>
      <c r="AR2123" s="18"/>
      <c r="AS2123" s="18"/>
      <c r="AT2123" s="18"/>
      <c r="AU2123" s="18"/>
      <c r="AV2123" s="18"/>
      <c r="AW2123" s="18"/>
      <c r="AX2123" s="18"/>
      <c r="AY2123" s="18"/>
      <c r="AZ2123" s="18"/>
      <c r="BA2123" s="18"/>
      <c r="BB2123" s="18"/>
      <c r="BC2123" s="18"/>
      <c r="BD2123" s="18"/>
      <c r="BE2123" s="18"/>
      <c r="BF2123" s="18"/>
      <c r="BG2123" s="18"/>
      <c r="BH2123" s="18"/>
      <c r="BI2123" s="18"/>
      <c r="BJ2123" s="18"/>
      <c r="BK2123" s="18"/>
      <c r="BL2123" s="18"/>
      <c r="BM2123" s="18"/>
      <c r="BN2123" s="18"/>
      <c r="BO2123" s="18"/>
      <c r="BP2123" s="18"/>
      <c r="BQ2123" s="18"/>
      <c r="BR2123" s="18"/>
      <c r="BS2123" s="18"/>
      <c r="BT2123" s="18"/>
      <c r="BU2123" s="18"/>
      <c r="BV2123" s="18"/>
      <c r="BW2123" s="18"/>
      <c r="BX2123" s="18"/>
      <c r="BY2123" s="18"/>
      <c r="BZ2123" s="18"/>
      <c r="CA2123" s="18"/>
      <c r="CB2123" s="18"/>
      <c r="CC2123" s="18"/>
      <c r="CD2123" s="18"/>
      <c r="CE2123" s="18"/>
      <c r="CF2123" s="18"/>
      <c r="CG2123" s="18"/>
      <c r="CH2123" s="18"/>
      <c r="CI2123" s="18" t="s">
        <v>307</v>
      </c>
      <c r="CJ2123" s="18">
        <v>0.63623799999999997</v>
      </c>
      <c r="CK2123" s="18" t="s">
        <v>2477</v>
      </c>
      <c r="CL2123" s="18" t="s">
        <v>479</v>
      </c>
      <c r="CM2123" s="18">
        <v>3</v>
      </c>
      <c r="CN2123" s="18" t="s">
        <v>2464</v>
      </c>
      <c r="CO2123" s="18"/>
      <c r="CP2123" s="18">
        <v>0.65822499999999995</v>
      </c>
      <c r="CQ2123" s="18">
        <v>2.1987E-2</v>
      </c>
      <c r="CR2123" s="18">
        <v>2.1987E-2</v>
      </c>
      <c r="CS2123" s="18" t="s">
        <v>557</v>
      </c>
      <c r="CT2123" s="18">
        <v>17</v>
      </c>
      <c r="CU2123" s="18" t="s">
        <v>2483</v>
      </c>
      <c r="CV2123" s="18" t="s">
        <v>595</v>
      </c>
      <c r="CW2123" s="18" t="s">
        <v>595</v>
      </c>
      <c r="CX2123" s="18" t="s">
        <v>2156</v>
      </c>
      <c r="CY2123" s="18"/>
      <c r="CZ2123" s="18"/>
      <c r="DA2123" s="18"/>
      <c r="DB2123" s="18"/>
      <c r="DC2123" s="18"/>
      <c r="DD2123" s="18"/>
      <c r="DE2123" s="18"/>
      <c r="DF2123" s="18"/>
      <c r="DG2123" s="18"/>
      <c r="DH2123" s="18"/>
      <c r="DI2123" s="18"/>
      <c r="DJ2123" s="18"/>
      <c r="DK2123" s="18"/>
      <c r="DL2123" s="18"/>
      <c r="DM2123" s="18"/>
      <c r="DN2123" s="18"/>
      <c r="DO2123" s="56"/>
      <c r="DP2123" s="56"/>
      <c r="DQ2123" s="56"/>
      <c r="DR2123" s="56"/>
      <c r="DS2123" s="56"/>
      <c r="DT2123" s="56"/>
      <c r="DU2123" s="56"/>
      <c r="DV2123" s="56">
        <v>0</v>
      </c>
      <c r="DW2123" s="56"/>
      <c r="DX2123" s="56"/>
      <c r="DY2123" s="56"/>
      <c r="DZ2123" s="56"/>
      <c r="EA2123" s="56"/>
      <c r="EB2123" s="56"/>
      <c r="EC2123" s="56"/>
      <c r="ED2123" s="56"/>
      <c r="EE2123" s="56"/>
      <c r="EF2123" s="56"/>
      <c r="EG2123" s="56"/>
      <c r="EH2123" s="18" t="s">
        <v>2479</v>
      </c>
      <c r="EI2123" s="18">
        <f t="array" ref="EI2123">IF(SUMPRODUCT(--(DO2123:DS2123&lt;&gt;""))=0, 0,1)</f>
        <v>0</v>
      </c>
      <c r="EJ2123" s="18">
        <f t="array" ref="EJ2123">IF(SUMPRODUCT(--(DT2123:EG2123&lt;&gt;""))=0, 0,1)</f>
        <v>1</v>
      </c>
      <c r="EK2123" s="18" cm="1">
        <f t="array" ref="EK2123">IF(SUMPRODUCT(--(EC2123:EG2123&lt;&gt;""))=0, 0,1)</f>
        <v>0</v>
      </c>
      <c r="EL2123" s="18">
        <f t="array" ref="EL2123">IF(SUMPRODUCT(--(EE2123:EG2123&lt;&gt;""))=0, 0,1)</f>
        <v>0</v>
      </c>
      <c r="EM2123" s="18">
        <f t="shared" si="433"/>
        <v>0</v>
      </c>
      <c r="EN2123" s="18" t="str">
        <f t="shared" si="434"/>
        <v>NA</v>
      </c>
      <c r="EO2123" s="18">
        <f t="shared" si="435"/>
        <v>0</v>
      </c>
      <c r="EP2123" s="18" t="str">
        <f t="shared" si="436"/>
        <v>NA</v>
      </c>
      <c r="EQ2123" s="18" t="str">
        <f t="shared" si="422"/>
        <v>NA</v>
      </c>
      <c r="ER2123" s="18" t="s">
        <v>2083</v>
      </c>
      <c r="ES2123" s="59">
        <v>43971</v>
      </c>
      <c r="ET2123" s="18"/>
      <c r="EU2123" s="18"/>
    </row>
    <row r="2124" spans="1:151" s="1" customFormat="1" ht="15.75" customHeight="1" x14ac:dyDescent="0.2">
      <c r="A2124" s="5" t="s">
        <v>2454</v>
      </c>
      <c r="B2124" s="24" t="s">
        <v>2455</v>
      </c>
      <c r="C2124" s="56">
        <v>1</v>
      </c>
      <c r="D2124" s="18" t="s">
        <v>2833</v>
      </c>
      <c r="E2124" s="18" t="s">
        <v>2981</v>
      </c>
      <c r="F2124" s="18" t="s">
        <v>553</v>
      </c>
      <c r="G2124" s="18" t="s">
        <v>467</v>
      </c>
      <c r="H2124" s="18" t="s">
        <v>1310</v>
      </c>
      <c r="I2124" s="18" t="s">
        <v>552</v>
      </c>
      <c r="J2124" s="18" t="s">
        <v>595</v>
      </c>
      <c r="K2124" s="18" t="s">
        <v>257</v>
      </c>
      <c r="L2124" s="18" t="s">
        <v>257</v>
      </c>
      <c r="M2124" s="18" t="s">
        <v>253</v>
      </c>
      <c r="N2124" s="56">
        <v>52</v>
      </c>
      <c r="O2124" s="18" t="s">
        <v>2456</v>
      </c>
      <c r="P2124" s="18" t="s">
        <v>2128</v>
      </c>
      <c r="Q2124" s="18" t="s">
        <v>254</v>
      </c>
      <c r="R2124" s="18" t="s">
        <v>2457</v>
      </c>
      <c r="S2124" s="18" t="s">
        <v>2473</v>
      </c>
      <c r="T2124" s="26" t="s">
        <v>257</v>
      </c>
      <c r="U2124" s="26" t="s">
        <v>257</v>
      </c>
      <c r="V2124" s="26" t="s">
        <v>257</v>
      </c>
      <c r="W2124" s="26" t="s">
        <v>257</v>
      </c>
      <c r="X2124" s="18" t="s">
        <v>2474</v>
      </c>
      <c r="Y2124" s="18">
        <v>0</v>
      </c>
      <c r="Z2124" s="18" t="s">
        <v>2460</v>
      </c>
      <c r="AA2124" s="18" t="s">
        <v>257</v>
      </c>
      <c r="AB2124" s="57">
        <f t="shared" si="432"/>
        <v>0</v>
      </c>
      <c r="AC2124" s="18" t="s">
        <v>595</v>
      </c>
      <c r="AD2124" s="18" t="s">
        <v>595</v>
      </c>
      <c r="AE2124" s="18" t="s">
        <v>595</v>
      </c>
      <c r="AF2124" s="18" t="s">
        <v>595</v>
      </c>
      <c r="AG2124" s="18" t="s">
        <v>595</v>
      </c>
      <c r="AH2124" s="18" t="s">
        <v>595</v>
      </c>
      <c r="AI2124" s="18">
        <v>0</v>
      </c>
      <c r="AJ2124" s="18" t="s">
        <v>522</v>
      </c>
      <c r="AK2124" s="18">
        <v>0</v>
      </c>
      <c r="AL2124" s="18" t="s">
        <v>2476</v>
      </c>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t="s">
        <v>307</v>
      </c>
      <c r="CJ2124" s="18">
        <v>0.64793999999999996</v>
      </c>
      <c r="CK2124" s="18" t="s">
        <v>2477</v>
      </c>
      <c r="CL2124" s="18" t="s">
        <v>479</v>
      </c>
      <c r="CM2124" s="18">
        <v>3</v>
      </c>
      <c r="CN2124" s="18" t="s">
        <v>2464</v>
      </c>
      <c r="CO2124" s="18">
        <v>0.63987799999999995</v>
      </c>
      <c r="CP2124" s="18"/>
      <c r="CQ2124" s="18">
        <v>8.0619999999999997E-3</v>
      </c>
      <c r="CR2124" s="18">
        <v>8.0619999999999997E-3</v>
      </c>
      <c r="CS2124" s="18" t="s">
        <v>557</v>
      </c>
      <c r="CT2124" s="18">
        <v>0</v>
      </c>
      <c r="CU2124" s="18" t="s">
        <v>2478</v>
      </c>
      <c r="CV2124" s="18" t="s">
        <v>595</v>
      </c>
      <c r="CW2124" s="18" t="s">
        <v>595</v>
      </c>
      <c r="CX2124" s="18" t="s">
        <v>2156</v>
      </c>
      <c r="CY2124" s="18"/>
      <c r="CZ2124" s="18"/>
      <c r="DA2124" s="18"/>
      <c r="DB2124" s="18"/>
      <c r="DC2124" s="18"/>
      <c r="DD2124" s="18"/>
      <c r="DE2124" s="18"/>
      <c r="DF2124" s="18"/>
      <c r="DG2124" s="18"/>
      <c r="DH2124" s="18"/>
      <c r="DI2124" s="18"/>
      <c r="DJ2124" s="18"/>
      <c r="DK2124" s="18"/>
      <c r="DL2124" s="18"/>
      <c r="DM2124" s="18"/>
      <c r="DN2124" s="18"/>
      <c r="DO2124" s="56"/>
      <c r="DP2124" s="56"/>
      <c r="DQ2124" s="56"/>
      <c r="DR2124" s="56"/>
      <c r="DS2124" s="56"/>
      <c r="DT2124" s="56"/>
      <c r="DU2124" s="56"/>
      <c r="DV2124" s="56">
        <v>0</v>
      </c>
      <c r="DW2124" s="56"/>
      <c r="DX2124" s="56"/>
      <c r="DY2124" s="56"/>
      <c r="DZ2124" s="56"/>
      <c r="EA2124" s="56"/>
      <c r="EB2124" s="56"/>
      <c r="EC2124" s="56"/>
      <c r="ED2124" s="56"/>
      <c r="EE2124" s="56"/>
      <c r="EF2124" s="56"/>
      <c r="EG2124" s="56"/>
      <c r="EH2124" s="18" t="s">
        <v>2479</v>
      </c>
      <c r="EI2124" s="18">
        <f t="array" ref="EI2124">IF(SUMPRODUCT(--(DO2124:DS2124&lt;&gt;""))=0, 0,1)</f>
        <v>0</v>
      </c>
      <c r="EJ2124" s="18">
        <f t="array" ref="EJ2124">IF(SUMPRODUCT(--(DT2124:EG2124&lt;&gt;""))=0, 0,1)</f>
        <v>1</v>
      </c>
      <c r="EK2124" s="18" cm="1">
        <f t="array" ref="EK2124">IF(SUMPRODUCT(--(EC2124:EG2124&lt;&gt;""))=0, 0,1)</f>
        <v>0</v>
      </c>
      <c r="EL2124" s="18">
        <f t="array" ref="EL2124">IF(SUMPRODUCT(--(EE2124:EG2124&lt;&gt;""))=0, 0,1)</f>
        <v>0</v>
      </c>
      <c r="EM2124" s="18">
        <f t="shared" si="433"/>
        <v>0</v>
      </c>
      <c r="EN2124" s="18" t="str">
        <f t="shared" si="434"/>
        <v>NA</v>
      </c>
      <c r="EO2124" s="18">
        <f t="shared" si="435"/>
        <v>0</v>
      </c>
      <c r="EP2124" s="18" t="str">
        <f t="shared" si="436"/>
        <v>NA</v>
      </c>
      <c r="EQ2124" s="18" t="str">
        <f t="shared" si="422"/>
        <v>NA</v>
      </c>
      <c r="ER2124" s="18" t="s">
        <v>2083</v>
      </c>
      <c r="ES2124" s="59">
        <v>43971</v>
      </c>
      <c r="ET2124" s="18"/>
      <c r="EU2124" s="18"/>
    </row>
    <row r="2125" spans="1:151" s="1" customFormat="1" ht="15.75" customHeight="1" x14ac:dyDescent="0.2">
      <c r="A2125" s="5" t="s">
        <v>2454</v>
      </c>
      <c r="B2125" s="24" t="s">
        <v>2455</v>
      </c>
      <c r="C2125" s="56">
        <v>1</v>
      </c>
      <c r="D2125" s="18" t="s">
        <v>2833</v>
      </c>
      <c r="E2125" s="18" t="s">
        <v>2981</v>
      </c>
      <c r="F2125" s="18" t="s">
        <v>553</v>
      </c>
      <c r="G2125" s="18" t="s">
        <v>467</v>
      </c>
      <c r="H2125" s="18" t="s">
        <v>1310</v>
      </c>
      <c r="I2125" s="18" t="s">
        <v>552</v>
      </c>
      <c r="J2125" s="18" t="s">
        <v>595</v>
      </c>
      <c r="K2125" s="18" t="s">
        <v>257</v>
      </c>
      <c r="L2125" s="18" t="s">
        <v>257</v>
      </c>
      <c r="M2125" s="18" t="s">
        <v>253</v>
      </c>
      <c r="N2125" s="56">
        <v>52</v>
      </c>
      <c r="O2125" s="18" t="s">
        <v>2456</v>
      </c>
      <c r="P2125" s="18" t="s">
        <v>2128</v>
      </c>
      <c r="Q2125" s="18" t="s">
        <v>254</v>
      </c>
      <c r="R2125" s="18" t="s">
        <v>2457</v>
      </c>
      <c r="S2125" s="18" t="s">
        <v>2473</v>
      </c>
      <c r="T2125" s="26" t="s">
        <v>257</v>
      </c>
      <c r="U2125" s="26" t="s">
        <v>257</v>
      </c>
      <c r="V2125" s="26" t="s">
        <v>257</v>
      </c>
      <c r="W2125" s="26" t="s">
        <v>257</v>
      </c>
      <c r="X2125" s="18" t="s">
        <v>2474</v>
      </c>
      <c r="Y2125" s="18">
        <v>4.4999999999999998E-2</v>
      </c>
      <c r="Z2125" s="18" t="s">
        <v>2460</v>
      </c>
      <c r="AA2125" s="18" t="s">
        <v>257</v>
      </c>
      <c r="AB2125" s="57">
        <f t="shared" si="432"/>
        <v>45</v>
      </c>
      <c r="AC2125" s="18" t="s">
        <v>479</v>
      </c>
      <c r="AD2125" s="18">
        <v>3</v>
      </c>
      <c r="AE2125" s="18" t="s">
        <v>2464</v>
      </c>
      <c r="AF2125" s="18">
        <v>0</v>
      </c>
      <c r="AG2125" s="18">
        <v>0</v>
      </c>
      <c r="AH2125" s="18" t="s">
        <v>557</v>
      </c>
      <c r="AI2125" s="18">
        <v>1</v>
      </c>
      <c r="AJ2125" s="18" t="s">
        <v>522</v>
      </c>
      <c r="AK2125" s="18">
        <v>1</v>
      </c>
      <c r="AL2125" s="18" t="s">
        <v>2480</v>
      </c>
      <c r="AM2125" s="18"/>
      <c r="AN2125" s="18"/>
      <c r="AO2125" s="18"/>
      <c r="AP2125" s="18"/>
      <c r="AQ2125" s="18"/>
      <c r="AR2125" s="18"/>
      <c r="AS2125" s="18"/>
      <c r="AT2125" s="18"/>
      <c r="AU2125" s="18"/>
      <c r="AV2125" s="18"/>
      <c r="AW2125" s="18"/>
      <c r="AX2125" s="18"/>
      <c r="AY2125" s="18"/>
      <c r="AZ2125" s="18"/>
      <c r="BA2125" s="18"/>
      <c r="BB2125" s="18"/>
      <c r="BC2125" s="18"/>
      <c r="BD2125" s="18"/>
      <c r="BE2125" s="18"/>
      <c r="BF2125" s="18"/>
      <c r="BG2125" s="18"/>
      <c r="BH2125" s="18"/>
      <c r="BI2125" s="18"/>
      <c r="BJ2125" s="18"/>
      <c r="BK2125" s="18"/>
      <c r="BL2125" s="18"/>
      <c r="BM2125" s="18"/>
      <c r="BN2125" s="18"/>
      <c r="BO2125" s="18"/>
      <c r="BP2125" s="18"/>
      <c r="BQ2125" s="18"/>
      <c r="BR2125" s="18"/>
      <c r="BS2125" s="18"/>
      <c r="BT2125" s="18"/>
      <c r="BU2125" s="18"/>
      <c r="BV2125" s="18"/>
      <c r="BW2125" s="18"/>
      <c r="BX2125" s="18"/>
      <c r="BY2125" s="18"/>
      <c r="BZ2125" s="18"/>
      <c r="CA2125" s="18"/>
      <c r="CB2125" s="18"/>
      <c r="CC2125" s="18"/>
      <c r="CD2125" s="18"/>
      <c r="CE2125" s="18"/>
      <c r="CF2125" s="18"/>
      <c r="CG2125" s="18"/>
      <c r="CH2125" s="18"/>
      <c r="CI2125" s="18" t="s">
        <v>307</v>
      </c>
      <c r="CJ2125" s="18">
        <v>0.63589600000000002</v>
      </c>
      <c r="CK2125" s="18" t="s">
        <v>2477</v>
      </c>
      <c r="CL2125" s="18" t="s">
        <v>479</v>
      </c>
      <c r="CM2125" s="18">
        <v>3</v>
      </c>
      <c r="CN2125" s="18" t="s">
        <v>2464</v>
      </c>
      <c r="CO2125" s="18">
        <v>0.62636800000000004</v>
      </c>
      <c r="CP2125" s="18"/>
      <c r="CQ2125" s="18">
        <v>9.528E-3</v>
      </c>
      <c r="CR2125" s="18">
        <v>9.528E-3</v>
      </c>
      <c r="CS2125" s="18" t="s">
        <v>557</v>
      </c>
      <c r="CT2125" s="18">
        <v>1</v>
      </c>
      <c r="CU2125" s="18" t="s">
        <v>2481</v>
      </c>
      <c r="CV2125" s="18" t="s">
        <v>595</v>
      </c>
      <c r="CW2125" s="18" t="s">
        <v>595</v>
      </c>
      <c r="CX2125" s="18" t="s">
        <v>2156</v>
      </c>
      <c r="CY2125" s="18"/>
      <c r="CZ2125" s="18"/>
      <c r="DA2125" s="18"/>
      <c r="DB2125" s="18"/>
      <c r="DC2125" s="18"/>
      <c r="DD2125" s="18"/>
      <c r="DE2125" s="18"/>
      <c r="DF2125" s="18"/>
      <c r="DG2125" s="18"/>
      <c r="DH2125" s="18"/>
      <c r="DI2125" s="18"/>
      <c r="DJ2125" s="18"/>
      <c r="DK2125" s="18"/>
      <c r="DL2125" s="18"/>
      <c r="DM2125" s="18"/>
      <c r="DN2125" s="18"/>
      <c r="DO2125" s="56"/>
      <c r="DP2125" s="56"/>
      <c r="DQ2125" s="56"/>
      <c r="DR2125" s="56"/>
      <c r="DS2125" s="56"/>
      <c r="DT2125" s="56"/>
      <c r="DU2125" s="56"/>
      <c r="DV2125" s="56">
        <v>0</v>
      </c>
      <c r="DW2125" s="56"/>
      <c r="DX2125" s="56"/>
      <c r="DY2125" s="56"/>
      <c r="DZ2125" s="56"/>
      <c r="EA2125" s="56"/>
      <c r="EB2125" s="56"/>
      <c r="EC2125" s="56"/>
      <c r="ED2125" s="56"/>
      <c r="EE2125" s="56"/>
      <c r="EF2125" s="56"/>
      <c r="EG2125" s="56"/>
      <c r="EH2125" s="18" t="s">
        <v>2479</v>
      </c>
      <c r="EI2125" s="18">
        <f t="array" ref="EI2125">IF(SUMPRODUCT(--(DO2125:DS2125&lt;&gt;""))=0, 0,1)</f>
        <v>0</v>
      </c>
      <c r="EJ2125" s="18">
        <f t="array" ref="EJ2125">IF(SUMPRODUCT(--(DT2125:EG2125&lt;&gt;""))=0, 0,1)</f>
        <v>1</v>
      </c>
      <c r="EK2125" s="18" cm="1">
        <f t="array" ref="EK2125">IF(SUMPRODUCT(--(EC2125:EG2125&lt;&gt;""))=0, 0,1)</f>
        <v>0</v>
      </c>
      <c r="EL2125" s="18">
        <f t="array" ref="EL2125">IF(SUMPRODUCT(--(EE2125:EG2125&lt;&gt;""))=0, 0,1)</f>
        <v>0</v>
      </c>
      <c r="EM2125" s="18">
        <f t="shared" si="433"/>
        <v>0</v>
      </c>
      <c r="EN2125" s="18" t="str">
        <f t="shared" si="434"/>
        <v>NA</v>
      </c>
      <c r="EO2125" s="18">
        <f t="shared" si="435"/>
        <v>0</v>
      </c>
      <c r="EP2125" s="18" t="str">
        <f t="shared" si="436"/>
        <v>NA</v>
      </c>
      <c r="EQ2125" s="18" t="str">
        <f t="shared" si="422"/>
        <v>NA</v>
      </c>
      <c r="ER2125" s="18" t="s">
        <v>2083</v>
      </c>
      <c r="ES2125" s="59">
        <v>43971</v>
      </c>
      <c r="ET2125" s="18"/>
      <c r="EU2125" s="18"/>
    </row>
    <row r="2126" spans="1:151" s="1" customFormat="1" ht="15.75" customHeight="1" x14ac:dyDescent="0.2">
      <c r="A2126" s="5" t="s">
        <v>2454</v>
      </c>
      <c r="B2126" s="24" t="s">
        <v>2455</v>
      </c>
      <c r="C2126" s="56">
        <v>1</v>
      </c>
      <c r="D2126" s="18" t="s">
        <v>2833</v>
      </c>
      <c r="E2126" s="18" t="s">
        <v>2981</v>
      </c>
      <c r="F2126" s="18" t="s">
        <v>553</v>
      </c>
      <c r="G2126" s="18" t="s">
        <v>467</v>
      </c>
      <c r="H2126" s="18" t="s">
        <v>1310</v>
      </c>
      <c r="I2126" s="18" t="s">
        <v>552</v>
      </c>
      <c r="J2126" s="18" t="s">
        <v>595</v>
      </c>
      <c r="K2126" s="18" t="s">
        <v>257</v>
      </c>
      <c r="L2126" s="18" t="s">
        <v>257</v>
      </c>
      <c r="M2126" s="18" t="s">
        <v>253</v>
      </c>
      <c r="N2126" s="56">
        <v>52</v>
      </c>
      <c r="O2126" s="18" t="s">
        <v>2456</v>
      </c>
      <c r="P2126" s="18" t="s">
        <v>2128</v>
      </c>
      <c r="Q2126" s="18" t="s">
        <v>254</v>
      </c>
      <c r="R2126" s="18" t="s">
        <v>2457</v>
      </c>
      <c r="S2126" s="18" t="s">
        <v>2473</v>
      </c>
      <c r="T2126" s="26" t="s">
        <v>257</v>
      </c>
      <c r="U2126" s="26" t="s">
        <v>257</v>
      </c>
      <c r="V2126" s="26" t="s">
        <v>257</v>
      </c>
      <c r="W2126" s="26" t="s">
        <v>257</v>
      </c>
      <c r="X2126" s="18" t="s">
        <v>2474</v>
      </c>
      <c r="Y2126" s="18">
        <v>4.4999999999999998E-2</v>
      </c>
      <c r="Z2126" s="18" t="s">
        <v>2460</v>
      </c>
      <c r="AA2126" s="18" t="s">
        <v>257</v>
      </c>
      <c r="AB2126" s="57">
        <f t="shared" si="432"/>
        <v>45</v>
      </c>
      <c r="AC2126" s="18" t="s">
        <v>479</v>
      </c>
      <c r="AD2126" s="18">
        <v>3</v>
      </c>
      <c r="AE2126" s="18" t="s">
        <v>2464</v>
      </c>
      <c r="AF2126" s="18">
        <v>0</v>
      </c>
      <c r="AG2126" s="18">
        <v>0</v>
      </c>
      <c r="AH2126" s="18" t="s">
        <v>557</v>
      </c>
      <c r="AI2126" s="18">
        <v>3</v>
      </c>
      <c r="AJ2126" s="18" t="s">
        <v>522</v>
      </c>
      <c r="AK2126" s="18">
        <v>3</v>
      </c>
      <c r="AL2126" s="18" t="s">
        <v>2480</v>
      </c>
      <c r="AM2126" s="18"/>
      <c r="AN2126" s="18"/>
      <c r="AO2126" s="18"/>
      <c r="AP2126" s="18"/>
      <c r="AQ2126" s="18"/>
      <c r="AR2126" s="18"/>
      <c r="AS2126" s="18"/>
      <c r="AT2126" s="18"/>
      <c r="AU2126" s="18"/>
      <c r="AV2126" s="18"/>
      <c r="AW2126" s="18"/>
      <c r="AX2126" s="18"/>
      <c r="AY2126" s="18"/>
      <c r="AZ2126" s="18"/>
      <c r="BA2126" s="18"/>
      <c r="BB2126" s="18"/>
      <c r="BC2126" s="18"/>
      <c r="BD2126" s="18"/>
      <c r="BE2126" s="18"/>
      <c r="BF2126" s="18"/>
      <c r="BG2126" s="18"/>
      <c r="BH2126" s="18"/>
      <c r="BI2126" s="18"/>
      <c r="BJ2126" s="18"/>
      <c r="BK2126" s="18"/>
      <c r="BL2126" s="18"/>
      <c r="BM2126" s="18"/>
      <c r="BN2126" s="18"/>
      <c r="BO2126" s="18"/>
      <c r="BP2126" s="18"/>
      <c r="BQ2126" s="18"/>
      <c r="BR2126" s="18"/>
      <c r="BS2126" s="18"/>
      <c r="BT2126" s="18"/>
      <c r="BU2126" s="18"/>
      <c r="BV2126" s="18"/>
      <c r="BW2126" s="18"/>
      <c r="BX2126" s="18"/>
      <c r="BY2126" s="18"/>
      <c r="BZ2126" s="18"/>
      <c r="CA2126" s="18"/>
      <c r="CB2126" s="18"/>
      <c r="CC2126" s="18"/>
      <c r="CD2126" s="18"/>
      <c r="CE2126" s="18"/>
      <c r="CF2126" s="18"/>
      <c r="CG2126" s="18"/>
      <c r="CH2126" s="18"/>
      <c r="CI2126" s="18" t="s">
        <v>307</v>
      </c>
      <c r="CJ2126" s="18">
        <v>0.63658000000000003</v>
      </c>
      <c r="CK2126" s="18" t="s">
        <v>2477</v>
      </c>
      <c r="CL2126" s="18" t="s">
        <v>479</v>
      </c>
      <c r="CM2126" s="18">
        <v>3</v>
      </c>
      <c r="CN2126" s="18" t="s">
        <v>2464</v>
      </c>
      <c r="CO2126" s="18">
        <v>0.63413699999999995</v>
      </c>
      <c r="CP2126" s="18"/>
      <c r="CQ2126" s="18">
        <v>2.4429999999999999E-3</v>
      </c>
      <c r="CR2126" s="18">
        <v>2.4429999999999999E-3</v>
      </c>
      <c r="CS2126" s="18" t="s">
        <v>557</v>
      </c>
      <c r="CT2126" s="18">
        <v>3</v>
      </c>
      <c r="CU2126" s="18" t="s">
        <v>2481</v>
      </c>
      <c r="CV2126" s="18" t="s">
        <v>595</v>
      </c>
      <c r="CW2126" s="18" t="s">
        <v>595</v>
      </c>
      <c r="CX2126" s="18" t="s">
        <v>2156</v>
      </c>
      <c r="CY2126" s="18"/>
      <c r="CZ2126" s="18"/>
      <c r="DA2126" s="18"/>
      <c r="DB2126" s="18"/>
      <c r="DC2126" s="18"/>
      <c r="DD2126" s="18"/>
      <c r="DE2126" s="18"/>
      <c r="DF2126" s="18"/>
      <c r="DG2126" s="18"/>
      <c r="DH2126" s="18"/>
      <c r="DI2126" s="18"/>
      <c r="DJ2126" s="18"/>
      <c r="DK2126" s="18"/>
      <c r="DL2126" s="18"/>
      <c r="DM2126" s="18"/>
      <c r="DN2126" s="18"/>
      <c r="DO2126" s="56"/>
      <c r="DP2126" s="56"/>
      <c r="DQ2126" s="56"/>
      <c r="DR2126" s="56"/>
      <c r="DS2126" s="56"/>
      <c r="DT2126" s="56"/>
      <c r="DU2126" s="56"/>
      <c r="DV2126" s="56">
        <v>0</v>
      </c>
      <c r="DW2126" s="56"/>
      <c r="DX2126" s="56"/>
      <c r="DY2126" s="56"/>
      <c r="DZ2126" s="56"/>
      <c r="EA2126" s="56"/>
      <c r="EB2126" s="56"/>
      <c r="EC2126" s="56"/>
      <c r="ED2126" s="56"/>
      <c r="EE2126" s="56"/>
      <c r="EF2126" s="56"/>
      <c r="EG2126" s="56"/>
      <c r="EH2126" s="18" t="s">
        <v>2479</v>
      </c>
      <c r="EI2126" s="18">
        <f t="array" ref="EI2126">IF(SUMPRODUCT(--(DO2126:DS2126&lt;&gt;""))=0, 0,1)</f>
        <v>0</v>
      </c>
      <c r="EJ2126" s="18">
        <f t="array" ref="EJ2126">IF(SUMPRODUCT(--(DT2126:EG2126&lt;&gt;""))=0, 0,1)</f>
        <v>1</v>
      </c>
      <c r="EK2126" s="18" cm="1">
        <f t="array" ref="EK2126">IF(SUMPRODUCT(--(EC2126:EG2126&lt;&gt;""))=0, 0,1)</f>
        <v>0</v>
      </c>
      <c r="EL2126" s="18">
        <f t="array" ref="EL2126">IF(SUMPRODUCT(--(EE2126:EG2126&lt;&gt;""))=0, 0,1)</f>
        <v>0</v>
      </c>
      <c r="EM2126" s="18">
        <f t="shared" si="433"/>
        <v>0</v>
      </c>
      <c r="EN2126" s="18" t="str">
        <f t="shared" si="434"/>
        <v>NA</v>
      </c>
      <c r="EO2126" s="18">
        <f t="shared" si="435"/>
        <v>0</v>
      </c>
      <c r="EP2126" s="18" t="str">
        <f t="shared" si="436"/>
        <v>NA</v>
      </c>
      <c r="EQ2126" s="18" t="str">
        <f t="shared" si="422"/>
        <v>NA</v>
      </c>
      <c r="ER2126" s="18" t="s">
        <v>2083</v>
      </c>
      <c r="ES2126" s="59">
        <v>43971</v>
      </c>
      <c r="ET2126" s="18"/>
      <c r="EU2126" s="18"/>
    </row>
    <row r="2127" spans="1:151" s="1" customFormat="1" ht="15.75" customHeight="1" x14ac:dyDescent="0.2">
      <c r="A2127" s="5" t="s">
        <v>2454</v>
      </c>
      <c r="B2127" s="24" t="s">
        <v>2455</v>
      </c>
      <c r="C2127" s="56">
        <v>1</v>
      </c>
      <c r="D2127" s="18" t="s">
        <v>2833</v>
      </c>
      <c r="E2127" s="18" t="s">
        <v>2981</v>
      </c>
      <c r="F2127" s="18" t="s">
        <v>553</v>
      </c>
      <c r="G2127" s="18" t="s">
        <v>467</v>
      </c>
      <c r="H2127" s="18" t="s">
        <v>1310</v>
      </c>
      <c r="I2127" s="18" t="s">
        <v>552</v>
      </c>
      <c r="J2127" s="18" t="s">
        <v>595</v>
      </c>
      <c r="K2127" s="18" t="s">
        <v>257</v>
      </c>
      <c r="L2127" s="18" t="s">
        <v>257</v>
      </c>
      <c r="M2127" s="18" t="s">
        <v>253</v>
      </c>
      <c r="N2127" s="56">
        <v>52</v>
      </c>
      <c r="O2127" s="18" t="s">
        <v>2456</v>
      </c>
      <c r="P2127" s="18" t="s">
        <v>2128</v>
      </c>
      <c r="Q2127" s="18" t="s">
        <v>254</v>
      </c>
      <c r="R2127" s="18" t="s">
        <v>2457</v>
      </c>
      <c r="S2127" s="18" t="s">
        <v>2473</v>
      </c>
      <c r="T2127" s="26" t="s">
        <v>257</v>
      </c>
      <c r="U2127" s="26" t="s">
        <v>257</v>
      </c>
      <c r="V2127" s="26" t="s">
        <v>257</v>
      </c>
      <c r="W2127" s="26" t="s">
        <v>257</v>
      </c>
      <c r="X2127" s="18" t="s">
        <v>2474</v>
      </c>
      <c r="Y2127" s="18">
        <v>4.4999999999999998E-2</v>
      </c>
      <c r="Z2127" s="18" t="s">
        <v>2460</v>
      </c>
      <c r="AA2127" s="18" t="s">
        <v>257</v>
      </c>
      <c r="AB2127" s="57">
        <f t="shared" si="432"/>
        <v>45</v>
      </c>
      <c r="AC2127" s="18" t="s">
        <v>479</v>
      </c>
      <c r="AD2127" s="18">
        <v>3</v>
      </c>
      <c r="AE2127" s="18" t="s">
        <v>2464</v>
      </c>
      <c r="AF2127" s="18">
        <v>0</v>
      </c>
      <c r="AG2127" s="18">
        <v>0</v>
      </c>
      <c r="AH2127" s="18" t="s">
        <v>557</v>
      </c>
      <c r="AI2127" s="18">
        <v>5</v>
      </c>
      <c r="AJ2127" s="18" t="s">
        <v>522</v>
      </c>
      <c r="AK2127" s="18">
        <v>5</v>
      </c>
      <c r="AL2127" s="18" t="s">
        <v>2480</v>
      </c>
      <c r="AM2127" s="18"/>
      <c r="AN2127" s="18"/>
      <c r="AO2127" s="18"/>
      <c r="AP2127" s="18"/>
      <c r="AQ2127" s="18"/>
      <c r="AR2127" s="18"/>
      <c r="AS2127" s="18"/>
      <c r="AT2127" s="18"/>
      <c r="AU2127" s="18"/>
      <c r="AV2127" s="18"/>
      <c r="AW2127" s="18"/>
      <c r="AX2127" s="18"/>
      <c r="AY2127" s="18"/>
      <c r="AZ2127" s="18"/>
      <c r="BA2127" s="18"/>
      <c r="BB2127" s="18"/>
      <c r="BC2127" s="18"/>
      <c r="BD2127" s="18"/>
      <c r="BE2127" s="18"/>
      <c r="BF2127" s="18"/>
      <c r="BG2127" s="18"/>
      <c r="BH2127" s="18"/>
      <c r="BI2127" s="18"/>
      <c r="BJ2127" s="18"/>
      <c r="BK2127" s="18"/>
      <c r="BL2127" s="18"/>
      <c r="BM2127" s="18"/>
      <c r="BN2127" s="18"/>
      <c r="BO2127" s="18"/>
      <c r="BP2127" s="18"/>
      <c r="BQ2127" s="18"/>
      <c r="BR2127" s="18"/>
      <c r="BS2127" s="18"/>
      <c r="BT2127" s="18"/>
      <c r="BU2127" s="18"/>
      <c r="BV2127" s="18"/>
      <c r="BW2127" s="18"/>
      <c r="BX2127" s="18"/>
      <c r="BY2127" s="18"/>
      <c r="BZ2127" s="18"/>
      <c r="CA2127" s="18"/>
      <c r="CB2127" s="18"/>
      <c r="CC2127" s="18"/>
      <c r="CD2127" s="18"/>
      <c r="CE2127" s="18"/>
      <c r="CF2127" s="18"/>
      <c r="CG2127" s="18"/>
      <c r="CH2127" s="18"/>
      <c r="CI2127" s="18" t="s">
        <v>307</v>
      </c>
      <c r="CJ2127" s="18">
        <v>0.61820900000000001</v>
      </c>
      <c r="CK2127" s="18" t="s">
        <v>2477</v>
      </c>
      <c r="CL2127" s="18" t="s">
        <v>479</v>
      </c>
      <c r="CM2127" s="18">
        <v>3</v>
      </c>
      <c r="CN2127" s="18" t="s">
        <v>2464</v>
      </c>
      <c r="CO2127" s="18">
        <v>0.61234599999999995</v>
      </c>
      <c r="CP2127" s="18"/>
      <c r="CQ2127" s="18">
        <v>5.8630000000000002E-3</v>
      </c>
      <c r="CR2127" s="18">
        <v>5.8630000000000002E-3</v>
      </c>
      <c r="CS2127" s="18" t="s">
        <v>557</v>
      </c>
      <c r="CT2127" s="18">
        <v>5</v>
      </c>
      <c r="CU2127" s="18" t="s">
        <v>2481</v>
      </c>
      <c r="CV2127" s="18" t="s">
        <v>595</v>
      </c>
      <c r="CW2127" s="18" t="s">
        <v>595</v>
      </c>
      <c r="CX2127" s="18" t="s">
        <v>2156</v>
      </c>
      <c r="CY2127" s="18"/>
      <c r="CZ2127" s="18"/>
      <c r="DA2127" s="18"/>
      <c r="DB2127" s="18"/>
      <c r="DC2127" s="18"/>
      <c r="DD2127" s="18"/>
      <c r="DE2127" s="18"/>
      <c r="DF2127" s="18"/>
      <c r="DG2127" s="18"/>
      <c r="DH2127" s="18"/>
      <c r="DI2127" s="18"/>
      <c r="DJ2127" s="18"/>
      <c r="DK2127" s="18"/>
      <c r="DL2127" s="18"/>
      <c r="DM2127" s="18"/>
      <c r="DN2127" s="18"/>
      <c r="DO2127" s="56"/>
      <c r="DP2127" s="56"/>
      <c r="DQ2127" s="56"/>
      <c r="DR2127" s="56"/>
      <c r="DS2127" s="56"/>
      <c r="DT2127" s="56"/>
      <c r="DU2127" s="56"/>
      <c r="DV2127" s="56">
        <v>0</v>
      </c>
      <c r="DW2127" s="56"/>
      <c r="DX2127" s="56"/>
      <c r="DY2127" s="56"/>
      <c r="DZ2127" s="56"/>
      <c r="EA2127" s="56"/>
      <c r="EB2127" s="56"/>
      <c r="EC2127" s="56"/>
      <c r="ED2127" s="56"/>
      <c r="EE2127" s="56"/>
      <c r="EF2127" s="56"/>
      <c r="EG2127" s="56"/>
      <c r="EH2127" s="18" t="s">
        <v>2479</v>
      </c>
      <c r="EI2127" s="18">
        <f t="array" ref="EI2127">IF(SUMPRODUCT(--(DO2127:DS2127&lt;&gt;""))=0, 0,1)</f>
        <v>0</v>
      </c>
      <c r="EJ2127" s="18">
        <f t="array" ref="EJ2127">IF(SUMPRODUCT(--(DT2127:EG2127&lt;&gt;""))=0, 0,1)</f>
        <v>1</v>
      </c>
      <c r="EK2127" s="18" cm="1">
        <f t="array" ref="EK2127">IF(SUMPRODUCT(--(EC2127:EG2127&lt;&gt;""))=0, 0,1)</f>
        <v>0</v>
      </c>
      <c r="EL2127" s="18">
        <f t="array" ref="EL2127">IF(SUMPRODUCT(--(EE2127:EG2127&lt;&gt;""))=0, 0,1)</f>
        <v>0</v>
      </c>
      <c r="EM2127" s="18">
        <f t="shared" si="433"/>
        <v>0</v>
      </c>
      <c r="EN2127" s="18" t="str">
        <f t="shared" si="434"/>
        <v>NA</v>
      </c>
      <c r="EO2127" s="18">
        <f t="shared" si="435"/>
        <v>0</v>
      </c>
      <c r="EP2127" s="18" t="str">
        <f t="shared" si="436"/>
        <v>NA</v>
      </c>
      <c r="EQ2127" s="18" t="str">
        <f t="shared" si="422"/>
        <v>NA</v>
      </c>
      <c r="ER2127" s="18" t="s">
        <v>2083</v>
      </c>
      <c r="ES2127" s="59">
        <v>43971</v>
      </c>
      <c r="ET2127" s="18"/>
      <c r="EU2127" s="18"/>
    </row>
    <row r="2128" spans="1:151" s="1" customFormat="1" ht="15.75" customHeight="1" x14ac:dyDescent="0.2">
      <c r="A2128" s="5" t="s">
        <v>2454</v>
      </c>
      <c r="B2128" s="24" t="s">
        <v>2455</v>
      </c>
      <c r="C2128" s="56">
        <v>1</v>
      </c>
      <c r="D2128" s="18" t="s">
        <v>2833</v>
      </c>
      <c r="E2128" s="18" t="s">
        <v>2981</v>
      </c>
      <c r="F2128" s="18" t="s">
        <v>553</v>
      </c>
      <c r="G2128" s="18" t="s">
        <v>467</v>
      </c>
      <c r="H2128" s="18" t="s">
        <v>1310</v>
      </c>
      <c r="I2128" s="18" t="s">
        <v>552</v>
      </c>
      <c r="J2128" s="18" t="s">
        <v>595</v>
      </c>
      <c r="K2128" s="18" t="s">
        <v>257</v>
      </c>
      <c r="L2128" s="18" t="s">
        <v>257</v>
      </c>
      <c r="M2128" s="18" t="s">
        <v>253</v>
      </c>
      <c r="N2128" s="56">
        <v>52</v>
      </c>
      <c r="O2128" s="18" t="s">
        <v>2456</v>
      </c>
      <c r="P2128" s="18" t="s">
        <v>2128</v>
      </c>
      <c r="Q2128" s="18" t="s">
        <v>254</v>
      </c>
      <c r="R2128" s="18" t="s">
        <v>2457</v>
      </c>
      <c r="S2128" s="18" t="s">
        <v>2473</v>
      </c>
      <c r="T2128" s="26" t="s">
        <v>257</v>
      </c>
      <c r="U2128" s="26" t="s">
        <v>257</v>
      </c>
      <c r="V2128" s="26" t="s">
        <v>257</v>
      </c>
      <c r="W2128" s="26" t="s">
        <v>257</v>
      </c>
      <c r="X2128" s="18" t="s">
        <v>2474</v>
      </c>
      <c r="Y2128" s="18">
        <v>4.4999999999999998E-2</v>
      </c>
      <c r="Z2128" s="18" t="s">
        <v>2460</v>
      </c>
      <c r="AA2128" s="18" t="s">
        <v>257</v>
      </c>
      <c r="AB2128" s="57">
        <f t="shared" si="432"/>
        <v>45</v>
      </c>
      <c r="AC2128" s="18" t="s">
        <v>479</v>
      </c>
      <c r="AD2128" s="18">
        <v>3</v>
      </c>
      <c r="AE2128" s="18" t="s">
        <v>2464</v>
      </c>
      <c r="AF2128" s="18">
        <v>0</v>
      </c>
      <c r="AG2128" s="18">
        <v>0</v>
      </c>
      <c r="AH2128" s="18" t="s">
        <v>557</v>
      </c>
      <c r="AI2128" s="18">
        <v>7</v>
      </c>
      <c r="AJ2128" s="18" t="s">
        <v>522</v>
      </c>
      <c r="AK2128" s="18">
        <v>7</v>
      </c>
      <c r="AL2128" s="18" t="s">
        <v>2480</v>
      </c>
      <c r="AM2128" s="18"/>
      <c r="AN2128" s="18"/>
      <c r="AO2128" s="18"/>
      <c r="AP2128" s="18"/>
      <c r="AQ2128" s="18"/>
      <c r="AR2128" s="18"/>
      <c r="AS2128" s="18"/>
      <c r="AT2128" s="18"/>
      <c r="AU2128" s="18"/>
      <c r="AV2128" s="18"/>
      <c r="AW2128" s="18"/>
      <c r="AX2128" s="18"/>
      <c r="AY2128" s="18"/>
      <c r="AZ2128" s="18"/>
      <c r="BA2128" s="18"/>
      <c r="BB2128" s="18"/>
      <c r="BC2128" s="18"/>
      <c r="BD2128" s="18"/>
      <c r="BE2128" s="18"/>
      <c r="BF2128" s="18"/>
      <c r="BG2128" s="18"/>
      <c r="BH2128" s="18"/>
      <c r="BI2128" s="18"/>
      <c r="BJ2128" s="18"/>
      <c r="BK2128" s="18"/>
      <c r="BL2128" s="18"/>
      <c r="BM2128" s="18"/>
      <c r="BN2128" s="18"/>
      <c r="BO2128" s="18"/>
      <c r="BP2128" s="18"/>
      <c r="BQ2128" s="18"/>
      <c r="BR2128" s="18"/>
      <c r="BS2128" s="18"/>
      <c r="BT2128" s="18"/>
      <c r="BU2128" s="18"/>
      <c r="BV2128" s="18"/>
      <c r="BW2128" s="18"/>
      <c r="BX2128" s="18"/>
      <c r="BY2128" s="18"/>
      <c r="BZ2128" s="18"/>
      <c r="CA2128" s="18"/>
      <c r="CB2128" s="18"/>
      <c r="CC2128" s="18"/>
      <c r="CD2128" s="18"/>
      <c r="CE2128" s="18"/>
      <c r="CF2128" s="18"/>
      <c r="CG2128" s="18"/>
      <c r="CH2128" s="18"/>
      <c r="CI2128" s="18" t="s">
        <v>307</v>
      </c>
      <c r="CJ2128" s="18">
        <v>0.61229699999999998</v>
      </c>
      <c r="CK2128" s="18" t="s">
        <v>2477</v>
      </c>
      <c r="CL2128" s="18" t="s">
        <v>479</v>
      </c>
      <c r="CM2128" s="18">
        <v>3</v>
      </c>
      <c r="CN2128" s="18" t="s">
        <v>2464</v>
      </c>
      <c r="CO2128" s="18">
        <v>0.60594599999999998</v>
      </c>
      <c r="CP2128" s="18"/>
      <c r="CQ2128" s="18">
        <v>6.3509999999999999E-3</v>
      </c>
      <c r="CR2128" s="18">
        <v>6.3509999999999999E-3</v>
      </c>
      <c r="CS2128" s="18" t="s">
        <v>557</v>
      </c>
      <c r="CT2128" s="18">
        <v>7</v>
      </c>
      <c r="CU2128" s="18" t="s">
        <v>2481</v>
      </c>
      <c r="CV2128" s="18" t="s">
        <v>595</v>
      </c>
      <c r="CW2128" s="18" t="s">
        <v>595</v>
      </c>
      <c r="CX2128" s="18" t="s">
        <v>2156</v>
      </c>
      <c r="CY2128" s="18"/>
      <c r="CZ2128" s="18"/>
      <c r="DA2128" s="18"/>
      <c r="DB2128" s="18"/>
      <c r="DC2128" s="18"/>
      <c r="DD2128" s="18"/>
      <c r="DE2128" s="18"/>
      <c r="DF2128" s="18"/>
      <c r="DG2128" s="18"/>
      <c r="DH2128" s="18"/>
      <c r="DI2128" s="18"/>
      <c r="DJ2128" s="18"/>
      <c r="DK2128" s="18"/>
      <c r="DL2128" s="18"/>
      <c r="DM2128" s="18"/>
      <c r="DN2128" s="18"/>
      <c r="DO2128" s="56"/>
      <c r="DP2128" s="56"/>
      <c r="DQ2128" s="56"/>
      <c r="DR2128" s="56"/>
      <c r="DS2128" s="56"/>
      <c r="DT2128" s="56"/>
      <c r="DU2128" s="56"/>
      <c r="DV2128" s="56">
        <v>0</v>
      </c>
      <c r="DW2128" s="56"/>
      <c r="DX2128" s="56"/>
      <c r="DY2128" s="56"/>
      <c r="DZ2128" s="56"/>
      <c r="EA2128" s="56"/>
      <c r="EB2128" s="56"/>
      <c r="EC2128" s="56"/>
      <c r="ED2128" s="56"/>
      <c r="EE2128" s="56"/>
      <c r="EF2128" s="56"/>
      <c r="EG2128" s="56"/>
      <c r="EH2128" s="18" t="s">
        <v>2479</v>
      </c>
      <c r="EI2128" s="18">
        <f t="array" ref="EI2128">IF(SUMPRODUCT(--(DO2128:DS2128&lt;&gt;""))=0, 0,1)</f>
        <v>0</v>
      </c>
      <c r="EJ2128" s="18">
        <f t="array" ref="EJ2128">IF(SUMPRODUCT(--(DT2128:EG2128&lt;&gt;""))=0, 0,1)</f>
        <v>1</v>
      </c>
      <c r="EK2128" s="18" cm="1">
        <f t="array" ref="EK2128">IF(SUMPRODUCT(--(EC2128:EG2128&lt;&gt;""))=0, 0,1)</f>
        <v>0</v>
      </c>
      <c r="EL2128" s="18">
        <f t="array" ref="EL2128">IF(SUMPRODUCT(--(EE2128:EG2128&lt;&gt;""))=0, 0,1)</f>
        <v>0</v>
      </c>
      <c r="EM2128" s="18">
        <f t="shared" si="433"/>
        <v>0</v>
      </c>
      <c r="EN2128" s="18" t="str">
        <f t="shared" si="434"/>
        <v>NA</v>
      </c>
      <c r="EO2128" s="18">
        <f t="shared" si="435"/>
        <v>0</v>
      </c>
      <c r="EP2128" s="18" t="str">
        <f t="shared" si="436"/>
        <v>NA</v>
      </c>
      <c r="EQ2128" s="18" t="str">
        <f t="shared" si="422"/>
        <v>NA</v>
      </c>
      <c r="ER2128" s="18" t="s">
        <v>2083</v>
      </c>
      <c r="ES2128" s="59">
        <v>43971</v>
      </c>
      <c r="ET2128" s="18"/>
      <c r="EU2128" s="18"/>
    </row>
    <row r="2129" spans="1:151" s="1" customFormat="1" ht="15.75" customHeight="1" x14ac:dyDescent="0.2">
      <c r="A2129" s="5" t="s">
        <v>2454</v>
      </c>
      <c r="B2129" s="24" t="s">
        <v>2455</v>
      </c>
      <c r="C2129" s="56">
        <v>1</v>
      </c>
      <c r="D2129" s="18" t="s">
        <v>2833</v>
      </c>
      <c r="E2129" s="18" t="s">
        <v>2981</v>
      </c>
      <c r="F2129" s="18" t="s">
        <v>553</v>
      </c>
      <c r="G2129" s="18" t="s">
        <v>467</v>
      </c>
      <c r="H2129" s="18" t="s">
        <v>1310</v>
      </c>
      <c r="I2129" s="18" t="s">
        <v>552</v>
      </c>
      <c r="J2129" s="18" t="s">
        <v>595</v>
      </c>
      <c r="K2129" s="18" t="s">
        <v>257</v>
      </c>
      <c r="L2129" s="18" t="s">
        <v>257</v>
      </c>
      <c r="M2129" s="18" t="s">
        <v>253</v>
      </c>
      <c r="N2129" s="56">
        <v>52</v>
      </c>
      <c r="O2129" s="18" t="s">
        <v>2456</v>
      </c>
      <c r="P2129" s="18" t="s">
        <v>2128</v>
      </c>
      <c r="Q2129" s="18" t="s">
        <v>254</v>
      </c>
      <c r="R2129" s="18" t="s">
        <v>2457</v>
      </c>
      <c r="S2129" s="18" t="s">
        <v>2473</v>
      </c>
      <c r="T2129" s="26" t="s">
        <v>257</v>
      </c>
      <c r="U2129" s="26" t="s">
        <v>257</v>
      </c>
      <c r="V2129" s="26" t="s">
        <v>257</v>
      </c>
      <c r="W2129" s="26" t="s">
        <v>257</v>
      </c>
      <c r="X2129" s="18" t="s">
        <v>2474</v>
      </c>
      <c r="Y2129" s="18">
        <v>4.4999999999999998E-2</v>
      </c>
      <c r="Z2129" s="18" t="s">
        <v>2460</v>
      </c>
      <c r="AA2129" s="18" t="s">
        <v>257</v>
      </c>
      <c r="AB2129" s="57">
        <f t="shared" si="432"/>
        <v>45</v>
      </c>
      <c r="AC2129" s="18" t="s">
        <v>479</v>
      </c>
      <c r="AD2129" s="18">
        <v>3</v>
      </c>
      <c r="AE2129" s="18" t="s">
        <v>2464</v>
      </c>
      <c r="AF2129" s="18">
        <v>0</v>
      </c>
      <c r="AG2129" s="18">
        <v>0</v>
      </c>
      <c r="AH2129" s="18" t="s">
        <v>557</v>
      </c>
      <c r="AI2129" s="18">
        <v>9</v>
      </c>
      <c r="AJ2129" s="18" t="s">
        <v>522</v>
      </c>
      <c r="AK2129" s="18">
        <v>9</v>
      </c>
      <c r="AL2129" s="18" t="s">
        <v>2480</v>
      </c>
      <c r="AM2129" s="18"/>
      <c r="AN2129" s="18"/>
      <c r="AO2129" s="18"/>
      <c r="AP2129" s="18"/>
      <c r="AQ2129" s="18"/>
      <c r="AR2129" s="18"/>
      <c r="AS2129" s="18"/>
      <c r="AT2129" s="18"/>
      <c r="AU2129" s="18"/>
      <c r="AV2129" s="18"/>
      <c r="AW2129" s="18"/>
      <c r="AX2129" s="18"/>
      <c r="AY2129" s="18"/>
      <c r="AZ2129" s="18"/>
      <c r="BA2129" s="18"/>
      <c r="BB2129" s="18"/>
      <c r="BC2129" s="18"/>
      <c r="BD2129" s="18"/>
      <c r="BE2129" s="18"/>
      <c r="BF2129" s="18"/>
      <c r="BG2129" s="18"/>
      <c r="BH2129" s="18"/>
      <c r="BI2129" s="18"/>
      <c r="BJ2129" s="18"/>
      <c r="BK2129" s="18"/>
      <c r="BL2129" s="18"/>
      <c r="BM2129" s="18"/>
      <c r="BN2129" s="18"/>
      <c r="BO2129" s="18"/>
      <c r="BP2129" s="18"/>
      <c r="BQ2129" s="18"/>
      <c r="BR2129" s="18"/>
      <c r="BS2129" s="18"/>
      <c r="BT2129" s="18"/>
      <c r="BU2129" s="18"/>
      <c r="BV2129" s="18"/>
      <c r="BW2129" s="18"/>
      <c r="BX2129" s="18"/>
      <c r="BY2129" s="18"/>
      <c r="BZ2129" s="18"/>
      <c r="CA2129" s="18"/>
      <c r="CB2129" s="18"/>
      <c r="CC2129" s="18"/>
      <c r="CD2129" s="18"/>
      <c r="CE2129" s="18"/>
      <c r="CF2129" s="18"/>
      <c r="CG2129" s="18"/>
      <c r="CH2129" s="18"/>
      <c r="CI2129" s="18" t="s">
        <v>307</v>
      </c>
      <c r="CJ2129" s="18">
        <v>0.61273699999999998</v>
      </c>
      <c r="CK2129" s="18" t="s">
        <v>2477</v>
      </c>
      <c r="CL2129" s="18" t="s">
        <v>479</v>
      </c>
      <c r="CM2129" s="18">
        <v>3</v>
      </c>
      <c r="CN2129" s="18" t="s">
        <v>2464</v>
      </c>
      <c r="CO2129" s="18">
        <v>0.609317</v>
      </c>
      <c r="CP2129" s="18"/>
      <c r="CQ2129" s="18">
        <v>3.4199999999999999E-3</v>
      </c>
      <c r="CR2129" s="18">
        <v>3.4199999999999999E-3</v>
      </c>
      <c r="CS2129" s="18" t="s">
        <v>557</v>
      </c>
      <c r="CT2129" s="18">
        <v>9</v>
      </c>
      <c r="CU2129" s="18" t="s">
        <v>2481</v>
      </c>
      <c r="CV2129" s="18" t="s">
        <v>595</v>
      </c>
      <c r="CW2129" s="18" t="s">
        <v>595</v>
      </c>
      <c r="CX2129" s="18" t="s">
        <v>2156</v>
      </c>
      <c r="CY2129" s="18"/>
      <c r="CZ2129" s="18"/>
      <c r="DA2129" s="18"/>
      <c r="DB2129" s="18"/>
      <c r="DC2129" s="18"/>
      <c r="DD2129" s="18"/>
      <c r="DE2129" s="18"/>
      <c r="DF2129" s="18"/>
      <c r="DG2129" s="18"/>
      <c r="DH2129" s="18"/>
      <c r="DI2129" s="18"/>
      <c r="DJ2129" s="18"/>
      <c r="DK2129" s="18"/>
      <c r="DL2129" s="18"/>
      <c r="DM2129" s="18"/>
      <c r="DN2129" s="18"/>
      <c r="DO2129" s="56"/>
      <c r="DP2129" s="56"/>
      <c r="DQ2129" s="56"/>
      <c r="DR2129" s="56"/>
      <c r="DS2129" s="56"/>
      <c r="DT2129" s="56"/>
      <c r="DU2129" s="56"/>
      <c r="DV2129" s="56">
        <v>1</v>
      </c>
      <c r="DW2129" s="56"/>
      <c r="DX2129" s="56"/>
      <c r="DY2129" s="56"/>
      <c r="DZ2129" s="56"/>
      <c r="EA2129" s="56"/>
      <c r="EB2129" s="56"/>
      <c r="EC2129" s="56"/>
      <c r="ED2129" s="56"/>
      <c r="EE2129" s="56"/>
      <c r="EF2129" s="56"/>
      <c r="EG2129" s="56"/>
      <c r="EH2129" s="18" t="s">
        <v>2479</v>
      </c>
      <c r="EI2129" s="18">
        <f t="array" ref="EI2129">IF(SUMPRODUCT(--(DO2129:DS2129&lt;&gt;""))=0, 0,1)</f>
        <v>0</v>
      </c>
      <c r="EJ2129" s="18">
        <f t="array" ref="EJ2129">IF(SUMPRODUCT(--(DT2129:EG2129&lt;&gt;""))=0, 0,1)</f>
        <v>1</v>
      </c>
      <c r="EK2129" s="18" cm="1">
        <f t="array" ref="EK2129">IF(SUMPRODUCT(--(EC2129:EG2129&lt;&gt;""))=0, 0,1)</f>
        <v>0</v>
      </c>
      <c r="EL2129" s="18">
        <f t="array" ref="EL2129">IF(SUMPRODUCT(--(EE2129:EG2129&lt;&gt;""))=0, 0,1)</f>
        <v>0</v>
      </c>
      <c r="EM2129" s="18">
        <f t="shared" si="433"/>
        <v>1</v>
      </c>
      <c r="EN2129" s="18" t="str">
        <f t="shared" si="434"/>
        <v>NA</v>
      </c>
      <c r="EO2129" s="18">
        <f t="shared" si="435"/>
        <v>1</v>
      </c>
      <c r="EP2129" s="18" t="str">
        <f t="shared" si="436"/>
        <v>NA</v>
      </c>
      <c r="EQ2129" s="18">
        <f t="shared" si="422"/>
        <v>0</v>
      </c>
      <c r="ER2129" s="18" t="s">
        <v>2083</v>
      </c>
      <c r="ES2129" s="59">
        <v>43971</v>
      </c>
      <c r="ET2129" s="18"/>
      <c r="EU2129" s="18"/>
    </row>
    <row r="2130" spans="1:151" s="1" customFormat="1" ht="15.75" customHeight="1" x14ac:dyDescent="0.2">
      <c r="A2130" s="5" t="s">
        <v>2454</v>
      </c>
      <c r="B2130" s="24" t="s">
        <v>2455</v>
      </c>
      <c r="C2130" s="56">
        <v>1</v>
      </c>
      <c r="D2130" s="18" t="s">
        <v>2833</v>
      </c>
      <c r="E2130" s="18" t="s">
        <v>2981</v>
      </c>
      <c r="F2130" s="18" t="s">
        <v>553</v>
      </c>
      <c r="G2130" s="18" t="s">
        <v>467</v>
      </c>
      <c r="H2130" s="18" t="s">
        <v>1310</v>
      </c>
      <c r="I2130" s="18" t="s">
        <v>552</v>
      </c>
      <c r="J2130" s="18" t="s">
        <v>595</v>
      </c>
      <c r="K2130" s="18" t="s">
        <v>257</v>
      </c>
      <c r="L2130" s="18" t="s">
        <v>257</v>
      </c>
      <c r="M2130" s="18" t="s">
        <v>253</v>
      </c>
      <c r="N2130" s="56">
        <v>52</v>
      </c>
      <c r="O2130" s="18" t="s">
        <v>2456</v>
      </c>
      <c r="P2130" s="18" t="s">
        <v>2128</v>
      </c>
      <c r="Q2130" s="18" t="s">
        <v>254</v>
      </c>
      <c r="R2130" s="18" t="s">
        <v>2457</v>
      </c>
      <c r="S2130" s="18" t="s">
        <v>2473</v>
      </c>
      <c r="T2130" s="26" t="s">
        <v>257</v>
      </c>
      <c r="U2130" s="26" t="s">
        <v>257</v>
      </c>
      <c r="V2130" s="26" t="s">
        <v>257</v>
      </c>
      <c r="W2130" s="26" t="s">
        <v>257</v>
      </c>
      <c r="X2130" s="18" t="s">
        <v>2484</v>
      </c>
      <c r="Y2130" s="18">
        <v>3.3000000000000002E-2</v>
      </c>
      <c r="Z2130" s="18" t="s">
        <v>2460</v>
      </c>
      <c r="AA2130" s="18" t="s">
        <v>257</v>
      </c>
      <c r="AB2130" s="57">
        <f t="shared" si="432"/>
        <v>33</v>
      </c>
      <c r="AC2130" s="18" t="s">
        <v>479</v>
      </c>
      <c r="AD2130" s="18">
        <v>3</v>
      </c>
      <c r="AE2130" s="18" t="s">
        <v>2464</v>
      </c>
      <c r="AF2130" s="18">
        <v>0</v>
      </c>
      <c r="AG2130" s="18">
        <v>0</v>
      </c>
      <c r="AH2130" s="18" t="s">
        <v>557</v>
      </c>
      <c r="AI2130" s="18">
        <v>11</v>
      </c>
      <c r="AJ2130" s="18" t="s">
        <v>522</v>
      </c>
      <c r="AK2130" s="18">
        <v>11</v>
      </c>
      <c r="AL2130" s="18" t="s">
        <v>2482</v>
      </c>
      <c r="AM2130" s="18"/>
      <c r="AN2130" s="18"/>
      <c r="AO2130" s="18"/>
      <c r="AP2130" s="18"/>
      <c r="AQ2130" s="18"/>
      <c r="AR2130" s="18"/>
      <c r="AS2130" s="18"/>
      <c r="AT2130" s="18"/>
      <c r="AU2130" s="18"/>
      <c r="AV2130" s="18"/>
      <c r="AW2130" s="18"/>
      <c r="AX2130" s="18"/>
      <c r="AY2130" s="18"/>
      <c r="AZ2130" s="18"/>
      <c r="BA2130" s="18"/>
      <c r="BB2130" s="18"/>
      <c r="BC2130" s="18"/>
      <c r="BD2130" s="18"/>
      <c r="BE2130" s="18"/>
      <c r="BF2130" s="18"/>
      <c r="BG2130" s="18"/>
      <c r="BH2130" s="18"/>
      <c r="BI2130" s="18"/>
      <c r="BJ2130" s="18"/>
      <c r="BK2130" s="18"/>
      <c r="BL2130" s="18"/>
      <c r="BM2130" s="18"/>
      <c r="BN2130" s="18"/>
      <c r="BO2130" s="18"/>
      <c r="BP2130" s="18"/>
      <c r="BQ2130" s="18"/>
      <c r="BR2130" s="18"/>
      <c r="BS2130" s="18"/>
      <c r="BT2130" s="18"/>
      <c r="BU2130" s="18"/>
      <c r="BV2130" s="18"/>
      <c r="BW2130" s="18"/>
      <c r="BX2130" s="18"/>
      <c r="BY2130" s="18"/>
      <c r="BZ2130" s="18"/>
      <c r="CA2130" s="18"/>
      <c r="CB2130" s="18"/>
      <c r="CC2130" s="18"/>
      <c r="CD2130" s="18"/>
      <c r="CE2130" s="18"/>
      <c r="CF2130" s="18"/>
      <c r="CG2130" s="18"/>
      <c r="CH2130" s="18"/>
      <c r="CI2130" s="18" t="s">
        <v>307</v>
      </c>
      <c r="CJ2130" s="18">
        <v>0.624413</v>
      </c>
      <c r="CK2130" s="18" t="s">
        <v>2477</v>
      </c>
      <c r="CL2130" s="18" t="s">
        <v>479</v>
      </c>
      <c r="CM2130" s="18">
        <v>3</v>
      </c>
      <c r="CN2130" s="18" t="s">
        <v>2464</v>
      </c>
      <c r="CO2130" s="18">
        <v>0.61781600000000003</v>
      </c>
      <c r="CP2130" s="18"/>
      <c r="CQ2130" s="18">
        <v>6.5970000000000004E-3</v>
      </c>
      <c r="CR2130" s="18">
        <v>6.5970000000000004E-3</v>
      </c>
      <c r="CS2130" s="18" t="s">
        <v>557</v>
      </c>
      <c r="CT2130" s="18">
        <v>11</v>
      </c>
      <c r="CU2130" s="18" t="s">
        <v>2483</v>
      </c>
      <c r="CV2130" s="18" t="s">
        <v>595</v>
      </c>
      <c r="CW2130" s="18" t="s">
        <v>595</v>
      </c>
      <c r="CX2130" s="18" t="s">
        <v>2156</v>
      </c>
      <c r="CY2130" s="18"/>
      <c r="CZ2130" s="18"/>
      <c r="DA2130" s="18"/>
      <c r="DB2130" s="18"/>
      <c r="DC2130" s="18"/>
      <c r="DD2130" s="18"/>
      <c r="DE2130" s="18"/>
      <c r="DF2130" s="18"/>
      <c r="DG2130" s="18"/>
      <c r="DH2130" s="18"/>
      <c r="DI2130" s="18"/>
      <c r="DJ2130" s="18"/>
      <c r="DK2130" s="18"/>
      <c r="DL2130" s="18"/>
      <c r="DM2130" s="18"/>
      <c r="DN2130" s="18"/>
      <c r="DO2130" s="56"/>
      <c r="DP2130" s="56"/>
      <c r="DQ2130" s="56"/>
      <c r="DR2130" s="56"/>
      <c r="DS2130" s="56"/>
      <c r="DT2130" s="56"/>
      <c r="DU2130" s="56"/>
      <c r="DV2130" s="56">
        <v>0</v>
      </c>
      <c r="DW2130" s="56"/>
      <c r="DX2130" s="56"/>
      <c r="DY2130" s="56"/>
      <c r="DZ2130" s="56"/>
      <c r="EA2130" s="56"/>
      <c r="EB2130" s="56"/>
      <c r="EC2130" s="56"/>
      <c r="ED2130" s="56"/>
      <c r="EE2130" s="56"/>
      <c r="EF2130" s="56"/>
      <c r="EG2130" s="56"/>
      <c r="EH2130" s="18" t="s">
        <v>2479</v>
      </c>
      <c r="EI2130" s="18">
        <f t="array" ref="EI2130">IF(SUMPRODUCT(--(DO2130:DS2130&lt;&gt;""))=0, 0,1)</f>
        <v>0</v>
      </c>
      <c r="EJ2130" s="18">
        <f t="array" ref="EJ2130">IF(SUMPRODUCT(--(DT2130:EG2130&lt;&gt;""))=0, 0,1)</f>
        <v>1</v>
      </c>
      <c r="EK2130" s="18" cm="1">
        <f t="array" ref="EK2130">IF(SUMPRODUCT(--(EC2130:EG2130&lt;&gt;""))=0, 0,1)</f>
        <v>0</v>
      </c>
      <c r="EL2130" s="18">
        <f t="array" ref="EL2130">IF(SUMPRODUCT(--(EE2130:EG2130&lt;&gt;""))=0, 0,1)</f>
        <v>0</v>
      </c>
      <c r="EM2130" s="18">
        <f t="shared" si="433"/>
        <v>0</v>
      </c>
      <c r="EN2130" s="18" t="str">
        <f t="shared" si="434"/>
        <v>NA</v>
      </c>
      <c r="EO2130" s="18">
        <f t="shared" si="435"/>
        <v>0</v>
      </c>
      <c r="EP2130" s="18" t="str">
        <f t="shared" si="436"/>
        <v>NA</v>
      </c>
      <c r="EQ2130" s="18" t="str">
        <f t="shared" si="422"/>
        <v>NA</v>
      </c>
      <c r="ER2130" s="18" t="s">
        <v>2083</v>
      </c>
      <c r="ES2130" s="59">
        <v>43971</v>
      </c>
      <c r="ET2130" s="18"/>
      <c r="EU2130" s="18"/>
    </row>
    <row r="2131" spans="1:151" s="1" customFormat="1" ht="15.75" customHeight="1" x14ac:dyDescent="0.2">
      <c r="A2131" s="5" t="s">
        <v>2454</v>
      </c>
      <c r="B2131" s="24" t="s">
        <v>2455</v>
      </c>
      <c r="C2131" s="56">
        <v>1</v>
      </c>
      <c r="D2131" s="18" t="s">
        <v>2833</v>
      </c>
      <c r="E2131" s="18" t="s">
        <v>2981</v>
      </c>
      <c r="F2131" s="18" t="s">
        <v>553</v>
      </c>
      <c r="G2131" s="18" t="s">
        <v>467</v>
      </c>
      <c r="H2131" s="18" t="s">
        <v>1310</v>
      </c>
      <c r="I2131" s="18" t="s">
        <v>552</v>
      </c>
      <c r="J2131" s="18" t="s">
        <v>595</v>
      </c>
      <c r="K2131" s="18" t="s">
        <v>257</v>
      </c>
      <c r="L2131" s="18" t="s">
        <v>257</v>
      </c>
      <c r="M2131" s="18" t="s">
        <v>253</v>
      </c>
      <c r="N2131" s="56">
        <v>52</v>
      </c>
      <c r="O2131" s="18" t="s">
        <v>2456</v>
      </c>
      <c r="P2131" s="18" t="s">
        <v>2128</v>
      </c>
      <c r="Q2131" s="18" t="s">
        <v>254</v>
      </c>
      <c r="R2131" s="18" t="s">
        <v>2457</v>
      </c>
      <c r="S2131" s="18" t="s">
        <v>2473</v>
      </c>
      <c r="T2131" s="26" t="s">
        <v>257</v>
      </c>
      <c r="U2131" s="26" t="s">
        <v>257</v>
      </c>
      <c r="V2131" s="26" t="s">
        <v>257</v>
      </c>
      <c r="W2131" s="26" t="s">
        <v>257</v>
      </c>
      <c r="X2131" s="18" t="s">
        <v>2484</v>
      </c>
      <c r="Y2131" s="18">
        <v>3.3000000000000002E-2</v>
      </c>
      <c r="Z2131" s="18" t="s">
        <v>2460</v>
      </c>
      <c r="AA2131" s="18" t="s">
        <v>257</v>
      </c>
      <c r="AB2131" s="57">
        <f t="shared" si="432"/>
        <v>33</v>
      </c>
      <c r="AC2131" s="18" t="s">
        <v>479</v>
      </c>
      <c r="AD2131" s="18">
        <v>3</v>
      </c>
      <c r="AE2131" s="18" t="s">
        <v>2464</v>
      </c>
      <c r="AF2131" s="18">
        <v>0</v>
      </c>
      <c r="AG2131" s="18">
        <v>0</v>
      </c>
      <c r="AH2131" s="18" t="s">
        <v>557</v>
      </c>
      <c r="AI2131" s="18">
        <v>14</v>
      </c>
      <c r="AJ2131" s="18" t="s">
        <v>522</v>
      </c>
      <c r="AK2131" s="18">
        <v>14</v>
      </c>
      <c r="AL2131" s="18" t="s">
        <v>2482</v>
      </c>
      <c r="AM2131" s="18"/>
      <c r="AN2131" s="18"/>
      <c r="AO2131" s="18"/>
      <c r="AP2131" s="18"/>
      <c r="AQ2131" s="18"/>
      <c r="AR2131" s="18"/>
      <c r="AS2131" s="18"/>
      <c r="AT2131" s="18"/>
      <c r="AU2131" s="18"/>
      <c r="AV2131" s="18"/>
      <c r="AW2131" s="18"/>
      <c r="AX2131" s="18"/>
      <c r="AY2131" s="18"/>
      <c r="AZ2131" s="18"/>
      <c r="BA2131" s="18"/>
      <c r="BB2131" s="18"/>
      <c r="BC2131" s="18"/>
      <c r="BD2131" s="18"/>
      <c r="BE2131" s="18"/>
      <c r="BF2131" s="18"/>
      <c r="BG2131" s="18"/>
      <c r="BH2131" s="18"/>
      <c r="BI2131" s="18"/>
      <c r="BJ2131" s="18"/>
      <c r="BK2131" s="18"/>
      <c r="BL2131" s="18"/>
      <c r="BM2131" s="18"/>
      <c r="BN2131" s="18"/>
      <c r="BO2131" s="18"/>
      <c r="BP2131" s="18"/>
      <c r="BQ2131" s="18"/>
      <c r="BR2131" s="18"/>
      <c r="BS2131" s="18"/>
      <c r="BT2131" s="18"/>
      <c r="BU2131" s="18"/>
      <c r="BV2131" s="18"/>
      <c r="BW2131" s="18"/>
      <c r="BX2131" s="18"/>
      <c r="BY2131" s="18"/>
      <c r="BZ2131" s="18"/>
      <c r="CA2131" s="18"/>
      <c r="CB2131" s="18"/>
      <c r="CC2131" s="18"/>
      <c r="CD2131" s="18"/>
      <c r="CE2131" s="18"/>
      <c r="CF2131" s="18"/>
      <c r="CG2131" s="18"/>
      <c r="CH2131" s="18"/>
      <c r="CI2131" s="18" t="s">
        <v>307</v>
      </c>
      <c r="CJ2131" s="18">
        <v>0.61310200000000004</v>
      </c>
      <c r="CK2131" s="18" t="s">
        <v>2477</v>
      </c>
      <c r="CL2131" s="18" t="s">
        <v>479</v>
      </c>
      <c r="CM2131" s="18">
        <v>3</v>
      </c>
      <c r="CN2131" s="18" t="s">
        <v>2464</v>
      </c>
      <c r="CO2131" s="18">
        <v>0.61065999999999998</v>
      </c>
      <c r="CP2131" s="18"/>
      <c r="CQ2131" s="18">
        <v>2.4420000000000002E-3</v>
      </c>
      <c r="CR2131" s="18">
        <v>2.4420000000000002E-3</v>
      </c>
      <c r="CS2131" s="18" t="s">
        <v>557</v>
      </c>
      <c r="CT2131" s="18">
        <v>14</v>
      </c>
      <c r="CU2131" s="18" t="s">
        <v>2483</v>
      </c>
      <c r="CV2131" s="18" t="s">
        <v>595</v>
      </c>
      <c r="CW2131" s="18" t="s">
        <v>595</v>
      </c>
      <c r="CX2131" s="18" t="s">
        <v>2156</v>
      </c>
      <c r="CY2131" s="18"/>
      <c r="CZ2131" s="18"/>
      <c r="DA2131" s="18"/>
      <c r="DB2131" s="18"/>
      <c r="DC2131" s="18"/>
      <c r="DD2131" s="18"/>
      <c r="DE2131" s="18"/>
      <c r="DF2131" s="18"/>
      <c r="DG2131" s="18"/>
      <c r="DH2131" s="18"/>
      <c r="DI2131" s="18"/>
      <c r="DJ2131" s="18"/>
      <c r="DK2131" s="18"/>
      <c r="DL2131" s="18"/>
      <c r="DM2131" s="18"/>
      <c r="DN2131" s="18"/>
      <c r="DO2131" s="56"/>
      <c r="DP2131" s="56"/>
      <c r="DQ2131" s="56"/>
      <c r="DR2131" s="56"/>
      <c r="DS2131" s="56"/>
      <c r="DT2131" s="56"/>
      <c r="DU2131" s="56"/>
      <c r="DV2131" s="56">
        <v>0</v>
      </c>
      <c r="DW2131" s="56"/>
      <c r="DX2131" s="56"/>
      <c r="DY2131" s="56"/>
      <c r="DZ2131" s="56"/>
      <c r="EA2131" s="56"/>
      <c r="EB2131" s="56"/>
      <c r="EC2131" s="56"/>
      <c r="ED2131" s="56"/>
      <c r="EE2131" s="56"/>
      <c r="EF2131" s="56"/>
      <c r="EG2131" s="56"/>
      <c r="EH2131" s="18" t="s">
        <v>2479</v>
      </c>
      <c r="EI2131" s="18">
        <f t="array" ref="EI2131">IF(SUMPRODUCT(--(DO2131:DS2131&lt;&gt;""))=0, 0,1)</f>
        <v>0</v>
      </c>
      <c r="EJ2131" s="18">
        <f t="array" ref="EJ2131">IF(SUMPRODUCT(--(DT2131:EG2131&lt;&gt;""))=0, 0,1)</f>
        <v>1</v>
      </c>
      <c r="EK2131" s="18" cm="1">
        <f t="array" ref="EK2131">IF(SUMPRODUCT(--(EC2131:EG2131&lt;&gt;""))=0, 0,1)</f>
        <v>0</v>
      </c>
      <c r="EL2131" s="18">
        <f t="array" ref="EL2131">IF(SUMPRODUCT(--(EE2131:EG2131&lt;&gt;""))=0, 0,1)</f>
        <v>0</v>
      </c>
      <c r="EM2131" s="18">
        <f t="shared" si="433"/>
        <v>0</v>
      </c>
      <c r="EN2131" s="18" t="str">
        <f t="shared" si="434"/>
        <v>NA</v>
      </c>
      <c r="EO2131" s="18">
        <f t="shared" si="435"/>
        <v>0</v>
      </c>
      <c r="EP2131" s="18" t="str">
        <f t="shared" si="436"/>
        <v>NA</v>
      </c>
      <c r="EQ2131" s="18" t="str">
        <f t="shared" si="422"/>
        <v>NA</v>
      </c>
      <c r="ER2131" s="18" t="s">
        <v>2083</v>
      </c>
      <c r="ES2131" s="59">
        <v>43971</v>
      </c>
      <c r="ET2131" s="18"/>
      <c r="EU2131" s="18"/>
    </row>
    <row r="2132" spans="1:151" s="1" customFormat="1" ht="15.75" customHeight="1" x14ac:dyDescent="0.2">
      <c r="A2132" s="5" t="s">
        <v>2454</v>
      </c>
      <c r="B2132" s="24" t="s">
        <v>2455</v>
      </c>
      <c r="C2132" s="56">
        <v>1</v>
      </c>
      <c r="D2132" s="18" t="s">
        <v>2833</v>
      </c>
      <c r="E2132" s="18" t="s">
        <v>2981</v>
      </c>
      <c r="F2132" s="18" t="s">
        <v>553</v>
      </c>
      <c r="G2132" s="18" t="s">
        <v>467</v>
      </c>
      <c r="H2132" s="18" t="s">
        <v>1310</v>
      </c>
      <c r="I2132" s="18" t="s">
        <v>552</v>
      </c>
      <c r="J2132" s="18" t="s">
        <v>595</v>
      </c>
      <c r="K2132" s="18" t="s">
        <v>257</v>
      </c>
      <c r="L2132" s="18" t="s">
        <v>257</v>
      </c>
      <c r="M2132" s="18" t="s">
        <v>253</v>
      </c>
      <c r="N2132" s="56">
        <v>52</v>
      </c>
      <c r="O2132" s="18" t="s">
        <v>2456</v>
      </c>
      <c r="P2132" s="18" t="s">
        <v>2128</v>
      </c>
      <c r="Q2132" s="18" t="s">
        <v>254</v>
      </c>
      <c r="R2132" s="18" t="s">
        <v>2457</v>
      </c>
      <c r="S2132" s="18" t="s">
        <v>2473</v>
      </c>
      <c r="T2132" s="26" t="s">
        <v>257</v>
      </c>
      <c r="U2132" s="26" t="s">
        <v>257</v>
      </c>
      <c r="V2132" s="26" t="s">
        <v>257</v>
      </c>
      <c r="W2132" s="26" t="s">
        <v>257</v>
      </c>
      <c r="X2132" s="18" t="s">
        <v>2484</v>
      </c>
      <c r="Y2132" s="18">
        <v>3.3000000000000002E-2</v>
      </c>
      <c r="Z2132" s="18" t="s">
        <v>2460</v>
      </c>
      <c r="AA2132" s="18" t="s">
        <v>257</v>
      </c>
      <c r="AB2132" s="57">
        <f t="shared" si="432"/>
        <v>33</v>
      </c>
      <c r="AC2132" s="18" t="s">
        <v>479</v>
      </c>
      <c r="AD2132" s="18">
        <v>3</v>
      </c>
      <c r="AE2132" s="18" t="s">
        <v>2464</v>
      </c>
      <c r="AF2132" s="18">
        <v>0</v>
      </c>
      <c r="AG2132" s="18">
        <v>0</v>
      </c>
      <c r="AH2132" s="18" t="s">
        <v>557</v>
      </c>
      <c r="AI2132" s="18">
        <v>17</v>
      </c>
      <c r="AJ2132" s="18" t="s">
        <v>522</v>
      </c>
      <c r="AK2132" s="18">
        <v>17</v>
      </c>
      <c r="AL2132" s="18" t="s">
        <v>2482</v>
      </c>
      <c r="AM2132" s="18"/>
      <c r="AN2132" s="18"/>
      <c r="AO2132" s="18"/>
      <c r="AP2132" s="18"/>
      <c r="AQ2132" s="18"/>
      <c r="AR2132" s="18"/>
      <c r="AS2132" s="18"/>
      <c r="AT2132" s="18"/>
      <c r="AU2132" s="18"/>
      <c r="AV2132" s="18"/>
      <c r="AW2132" s="18"/>
      <c r="AX2132" s="18"/>
      <c r="AY2132" s="18"/>
      <c r="AZ2132" s="18"/>
      <c r="BA2132" s="18"/>
      <c r="BB2132" s="18"/>
      <c r="BC2132" s="18"/>
      <c r="BD2132" s="18"/>
      <c r="BE2132" s="18"/>
      <c r="BF2132" s="18"/>
      <c r="BG2132" s="18"/>
      <c r="BH2132" s="18"/>
      <c r="BI2132" s="18"/>
      <c r="BJ2132" s="18"/>
      <c r="BK2132" s="18"/>
      <c r="BL2132" s="18"/>
      <c r="BM2132" s="18"/>
      <c r="BN2132" s="18"/>
      <c r="BO2132" s="18"/>
      <c r="BP2132" s="18"/>
      <c r="BQ2132" s="18"/>
      <c r="BR2132" s="18"/>
      <c r="BS2132" s="18"/>
      <c r="BT2132" s="18"/>
      <c r="BU2132" s="18"/>
      <c r="BV2132" s="18"/>
      <c r="BW2132" s="18"/>
      <c r="BX2132" s="18"/>
      <c r="BY2132" s="18"/>
      <c r="BZ2132" s="18"/>
      <c r="CA2132" s="18"/>
      <c r="CB2132" s="18"/>
      <c r="CC2132" s="18"/>
      <c r="CD2132" s="18"/>
      <c r="CE2132" s="18"/>
      <c r="CF2132" s="18"/>
      <c r="CG2132" s="18"/>
      <c r="CH2132" s="18"/>
      <c r="CI2132" s="18" t="s">
        <v>307</v>
      </c>
      <c r="CJ2132" s="18">
        <v>0.619869</v>
      </c>
      <c r="CK2132" s="18" t="s">
        <v>2477</v>
      </c>
      <c r="CL2132" s="18" t="s">
        <v>479</v>
      </c>
      <c r="CM2132" s="18">
        <v>3</v>
      </c>
      <c r="CN2132" s="18" t="s">
        <v>2464</v>
      </c>
      <c r="CO2132" s="18">
        <v>0.61302999999999996</v>
      </c>
      <c r="CP2132" s="18"/>
      <c r="CQ2132" s="18">
        <v>6.8389999999999996E-3</v>
      </c>
      <c r="CR2132" s="18">
        <v>6.8389999999999996E-3</v>
      </c>
      <c r="CS2132" s="18" t="s">
        <v>557</v>
      </c>
      <c r="CT2132" s="18">
        <v>17</v>
      </c>
      <c r="CU2132" s="18" t="s">
        <v>2483</v>
      </c>
      <c r="CV2132" s="18" t="s">
        <v>595</v>
      </c>
      <c r="CW2132" s="18" t="s">
        <v>595</v>
      </c>
      <c r="CX2132" s="18" t="s">
        <v>2156</v>
      </c>
      <c r="CY2132" s="18"/>
      <c r="CZ2132" s="18"/>
      <c r="DA2132" s="18"/>
      <c r="DB2132" s="18"/>
      <c r="DC2132" s="18"/>
      <c r="DD2132" s="18"/>
      <c r="DE2132" s="18"/>
      <c r="DF2132" s="18"/>
      <c r="DG2132" s="18"/>
      <c r="DH2132" s="18"/>
      <c r="DI2132" s="18"/>
      <c r="DJ2132" s="18"/>
      <c r="DK2132" s="18"/>
      <c r="DL2132" s="18"/>
      <c r="DM2132" s="18"/>
      <c r="DN2132" s="18"/>
      <c r="DO2132" s="56"/>
      <c r="DP2132" s="56"/>
      <c r="DQ2132" s="56"/>
      <c r="DR2132" s="56"/>
      <c r="DS2132" s="56"/>
      <c r="DT2132" s="56"/>
      <c r="DU2132" s="56"/>
      <c r="DV2132" s="56">
        <v>0</v>
      </c>
      <c r="DW2132" s="56"/>
      <c r="DX2132" s="56"/>
      <c r="DY2132" s="56"/>
      <c r="DZ2132" s="56"/>
      <c r="EA2132" s="56"/>
      <c r="EB2132" s="56"/>
      <c r="EC2132" s="56"/>
      <c r="ED2132" s="56"/>
      <c r="EE2132" s="56"/>
      <c r="EF2132" s="56"/>
      <c r="EG2132" s="56"/>
      <c r="EH2132" s="18" t="s">
        <v>2479</v>
      </c>
      <c r="EI2132" s="18">
        <f t="array" ref="EI2132">IF(SUMPRODUCT(--(DO2132:DS2132&lt;&gt;""))=0, 0,1)</f>
        <v>0</v>
      </c>
      <c r="EJ2132" s="18">
        <f t="array" ref="EJ2132">IF(SUMPRODUCT(--(DT2132:EG2132&lt;&gt;""))=0, 0,1)</f>
        <v>1</v>
      </c>
      <c r="EK2132" s="18" cm="1">
        <f t="array" ref="EK2132">IF(SUMPRODUCT(--(EC2132:EG2132&lt;&gt;""))=0, 0,1)</f>
        <v>0</v>
      </c>
      <c r="EL2132" s="18">
        <f t="array" ref="EL2132">IF(SUMPRODUCT(--(EE2132:EG2132&lt;&gt;""))=0, 0,1)</f>
        <v>0</v>
      </c>
      <c r="EM2132" s="18">
        <f t="shared" si="433"/>
        <v>0</v>
      </c>
      <c r="EN2132" s="18" t="str">
        <f t="shared" si="434"/>
        <v>NA</v>
      </c>
      <c r="EO2132" s="18">
        <f t="shared" si="435"/>
        <v>0</v>
      </c>
      <c r="EP2132" s="18" t="str">
        <f t="shared" si="436"/>
        <v>NA</v>
      </c>
      <c r="EQ2132" s="18" t="str">
        <f t="shared" si="422"/>
        <v>NA</v>
      </c>
      <c r="ER2132" s="18" t="s">
        <v>2083</v>
      </c>
      <c r="ES2132" s="59">
        <v>43971</v>
      </c>
      <c r="ET2132" s="18"/>
      <c r="EU2132" s="18"/>
    </row>
    <row r="2133" spans="1:151" s="1" customFormat="1" ht="15.75" customHeight="1" x14ac:dyDescent="0.2">
      <c r="A2133" s="5" t="s">
        <v>2485</v>
      </c>
      <c r="B2133" s="24" t="s">
        <v>2455</v>
      </c>
      <c r="C2133" s="56">
        <v>2</v>
      </c>
      <c r="D2133" s="18" t="s">
        <v>470</v>
      </c>
      <c r="E2133" s="18" t="s">
        <v>2982</v>
      </c>
      <c r="F2133" s="18" t="s">
        <v>553</v>
      </c>
      <c r="G2133" s="18" t="s">
        <v>467</v>
      </c>
      <c r="H2133" s="18" t="s">
        <v>1310</v>
      </c>
      <c r="I2133" s="18" t="s">
        <v>552</v>
      </c>
      <c r="J2133" s="18" t="s">
        <v>595</v>
      </c>
      <c r="K2133" s="18" t="s">
        <v>257</v>
      </c>
      <c r="L2133" s="18" t="s">
        <v>257</v>
      </c>
      <c r="M2133" s="18" t="s">
        <v>253</v>
      </c>
      <c r="N2133" s="56">
        <v>52</v>
      </c>
      <c r="O2133" s="18" t="s">
        <v>2456</v>
      </c>
      <c r="P2133" s="18" t="s">
        <v>2128</v>
      </c>
      <c r="Q2133" s="18" t="s">
        <v>254</v>
      </c>
      <c r="R2133" s="18" t="s">
        <v>2457</v>
      </c>
      <c r="S2133" s="18" t="s">
        <v>2486</v>
      </c>
      <c r="T2133" s="26" t="s">
        <v>257</v>
      </c>
      <c r="U2133" s="26" t="s">
        <v>257</v>
      </c>
      <c r="V2133" s="26" t="s">
        <v>257</v>
      </c>
      <c r="W2133" s="26" t="s">
        <v>257</v>
      </c>
      <c r="X2133" s="18" t="s">
        <v>2459</v>
      </c>
      <c r="Y2133" s="18">
        <v>0</v>
      </c>
      <c r="Z2133" s="18" t="s">
        <v>2460</v>
      </c>
      <c r="AA2133" s="18" t="s">
        <v>257</v>
      </c>
      <c r="AB2133" s="57">
        <f t="shared" si="432"/>
        <v>0</v>
      </c>
      <c r="AC2133" s="18" t="s">
        <v>595</v>
      </c>
      <c r="AD2133" s="18" t="s">
        <v>595</v>
      </c>
      <c r="AE2133" s="18" t="s">
        <v>595</v>
      </c>
      <c r="AF2133" s="18" t="s">
        <v>595</v>
      </c>
      <c r="AG2133" s="18" t="s">
        <v>595</v>
      </c>
      <c r="AH2133" s="18" t="s">
        <v>595</v>
      </c>
      <c r="AI2133" s="18">
        <v>0</v>
      </c>
      <c r="AJ2133" s="18" t="s">
        <v>522</v>
      </c>
      <c r="AK2133" s="18">
        <v>0</v>
      </c>
      <c r="AL2133" s="18" t="s">
        <v>2461</v>
      </c>
      <c r="AM2133" s="18" t="s">
        <v>2462</v>
      </c>
      <c r="AN2133" s="18">
        <v>5.28</v>
      </c>
      <c r="AO2133" s="18" t="s">
        <v>2463</v>
      </c>
      <c r="AP2133" s="18" t="s">
        <v>479</v>
      </c>
      <c r="AQ2133" s="18">
        <v>3</v>
      </c>
      <c r="AR2133" s="18" t="s">
        <v>2464</v>
      </c>
      <c r="AS2133" s="18" t="s">
        <v>257</v>
      </c>
      <c r="AT2133" s="18" t="s">
        <v>257</v>
      </c>
      <c r="AU2133" s="18">
        <v>0.2</v>
      </c>
      <c r="AV2133" s="18">
        <v>0.2</v>
      </c>
      <c r="AW2133" s="18" t="s">
        <v>557</v>
      </c>
      <c r="AX2133" s="18">
        <v>0</v>
      </c>
      <c r="AY2133" s="18" t="s">
        <v>522</v>
      </c>
      <c r="AZ2133" s="18"/>
      <c r="BA2133" s="18"/>
      <c r="BB2133" s="18" t="s">
        <v>2408</v>
      </c>
      <c r="BC2133" s="18" t="s">
        <v>351</v>
      </c>
      <c r="BD2133" s="18">
        <v>1.75</v>
      </c>
      <c r="BE2133" s="18" t="s">
        <v>2465</v>
      </c>
      <c r="BF2133" s="18" t="s">
        <v>479</v>
      </c>
      <c r="BG2133" s="18">
        <v>3</v>
      </c>
      <c r="BH2133" s="18" t="s">
        <v>2464</v>
      </c>
      <c r="BI2133" s="18" t="s">
        <v>257</v>
      </c>
      <c r="BJ2133" s="18" t="s">
        <v>257</v>
      </c>
      <c r="BK2133" s="18">
        <v>0.04</v>
      </c>
      <c r="BL2133" s="18">
        <v>0.04</v>
      </c>
      <c r="BM2133" s="18" t="s">
        <v>557</v>
      </c>
      <c r="BN2133" s="18">
        <v>0</v>
      </c>
      <c r="BO2133" s="18" t="s">
        <v>522</v>
      </c>
      <c r="BP2133" s="18" t="s">
        <v>595</v>
      </c>
      <c r="BQ2133" s="18" t="s">
        <v>595</v>
      </c>
      <c r="BR2133" s="18" t="s">
        <v>2408</v>
      </c>
      <c r="BS2133" s="18" t="s">
        <v>2466</v>
      </c>
      <c r="BT2133" s="18">
        <v>0.19</v>
      </c>
      <c r="BU2133" s="18" t="s">
        <v>2467</v>
      </c>
      <c r="BV2133" s="18" t="s">
        <v>479</v>
      </c>
      <c r="BW2133" s="18">
        <v>3</v>
      </c>
      <c r="BX2133" s="18" t="s">
        <v>2464</v>
      </c>
      <c r="BY2133" s="18" t="s">
        <v>257</v>
      </c>
      <c r="BZ2133" s="18" t="s">
        <v>257</v>
      </c>
      <c r="CA2133" s="18">
        <v>0.01</v>
      </c>
      <c r="CB2133" s="18">
        <v>0.01</v>
      </c>
      <c r="CC2133" s="18" t="s">
        <v>557</v>
      </c>
      <c r="CD2133" s="18">
        <v>0</v>
      </c>
      <c r="CE2133" s="18" t="s">
        <v>522</v>
      </c>
      <c r="CF2133" s="18" t="s">
        <v>595</v>
      </c>
      <c r="CG2133" s="18" t="s">
        <v>595</v>
      </c>
      <c r="CH2133" s="18" t="s">
        <v>2408</v>
      </c>
      <c r="CI2133" s="18"/>
      <c r="CJ2133" s="18"/>
      <c r="CK2133" s="18"/>
      <c r="CL2133" s="18"/>
      <c r="CM2133" s="18"/>
      <c r="CN2133" s="18"/>
      <c r="CO2133" s="18"/>
      <c r="CP2133" s="18"/>
      <c r="CQ2133" s="18"/>
      <c r="CR2133" s="18"/>
      <c r="CS2133" s="18"/>
      <c r="CT2133" s="18"/>
      <c r="CU2133" s="18"/>
      <c r="CV2133" s="18"/>
      <c r="CW2133" s="18"/>
      <c r="CX2133" s="18"/>
      <c r="CY2133" s="18"/>
      <c r="CZ2133" s="18"/>
      <c r="DA2133" s="18"/>
      <c r="DB2133" s="18"/>
      <c r="DC2133" s="18"/>
      <c r="DD2133" s="18"/>
      <c r="DE2133" s="18"/>
      <c r="DF2133" s="18"/>
      <c r="DG2133" s="18"/>
      <c r="DH2133" s="18"/>
      <c r="DI2133" s="18"/>
      <c r="DJ2133" s="18"/>
      <c r="DK2133" s="18"/>
      <c r="DL2133" s="18"/>
      <c r="DM2133" s="18"/>
      <c r="DN2133" s="18"/>
      <c r="DO2133" s="56"/>
      <c r="DP2133" s="56"/>
      <c r="DQ2133" s="56"/>
      <c r="DR2133" s="56"/>
      <c r="DS2133" s="56"/>
      <c r="DT2133" s="56"/>
      <c r="DU2133" s="56"/>
      <c r="DV2133" s="56"/>
      <c r="DW2133" s="56"/>
      <c r="DX2133" s="56"/>
      <c r="DY2133" s="56"/>
      <c r="DZ2133" s="3">
        <v>0</v>
      </c>
      <c r="EA2133" s="56"/>
      <c r="EB2133" s="56"/>
      <c r="EC2133" s="56"/>
      <c r="ED2133" s="56"/>
      <c r="EE2133" s="56"/>
      <c r="EF2133" s="56"/>
      <c r="EG2133" s="56"/>
      <c r="EH2133" s="18"/>
      <c r="EI2133" s="18">
        <f t="array" ref="EI2133">IF(SUMPRODUCT(--(DO2133:DS2133&lt;&gt;""))=0, 0,1)</f>
        <v>0</v>
      </c>
      <c r="EJ2133" s="18">
        <f t="array" ref="EJ2133">IF(SUMPRODUCT(--(DT2133:EG2133&lt;&gt;""))=0, 0,1)</f>
        <v>1</v>
      </c>
      <c r="EK2133" s="18" cm="1">
        <f t="array" ref="EK2133">IF(SUMPRODUCT(--(EC2133:EG2133&lt;&gt;""))=0, 0,1)</f>
        <v>0</v>
      </c>
      <c r="EL2133" s="18">
        <f t="array" ref="EL2133">IF(SUMPRODUCT(--(EE2133:EG2133&lt;&gt;""))=0, 0,1)</f>
        <v>0</v>
      </c>
      <c r="EM2133" s="18">
        <f t="shared" si="433"/>
        <v>0</v>
      </c>
      <c r="EN2133" s="18" t="str">
        <f t="shared" si="434"/>
        <v>NA</v>
      </c>
      <c r="EO2133" s="18">
        <f t="shared" si="435"/>
        <v>0</v>
      </c>
      <c r="EP2133" s="18" t="str">
        <f t="shared" si="436"/>
        <v>NA</v>
      </c>
      <c r="EQ2133" s="18" t="str">
        <f t="shared" si="422"/>
        <v>NA</v>
      </c>
      <c r="ER2133" s="18" t="s">
        <v>2083</v>
      </c>
      <c r="ES2133" s="59">
        <v>43971</v>
      </c>
      <c r="ET2133" s="18"/>
      <c r="EU2133" s="18"/>
    </row>
    <row r="2134" spans="1:151" s="1" customFormat="1" ht="15.75" customHeight="1" x14ac:dyDescent="0.2">
      <c r="A2134" s="5" t="s">
        <v>2485</v>
      </c>
      <c r="B2134" s="24" t="s">
        <v>2455</v>
      </c>
      <c r="C2134" s="56">
        <v>2</v>
      </c>
      <c r="D2134" s="18" t="s">
        <v>470</v>
      </c>
      <c r="E2134" s="18" t="s">
        <v>2983</v>
      </c>
      <c r="F2134" s="18" t="s">
        <v>553</v>
      </c>
      <c r="G2134" s="18" t="s">
        <v>467</v>
      </c>
      <c r="H2134" s="18" t="s">
        <v>1310</v>
      </c>
      <c r="I2134" s="18" t="s">
        <v>552</v>
      </c>
      <c r="J2134" s="18" t="s">
        <v>595</v>
      </c>
      <c r="K2134" s="18" t="s">
        <v>257</v>
      </c>
      <c r="L2134" s="18" t="s">
        <v>257</v>
      </c>
      <c r="M2134" s="18" t="s">
        <v>253</v>
      </c>
      <c r="N2134" s="56">
        <v>52</v>
      </c>
      <c r="O2134" s="18" t="s">
        <v>2456</v>
      </c>
      <c r="P2134" s="18" t="s">
        <v>2128</v>
      </c>
      <c r="Q2134" s="18" t="s">
        <v>254</v>
      </c>
      <c r="R2134" s="18" t="s">
        <v>2457</v>
      </c>
      <c r="S2134" s="18" t="s">
        <v>2486</v>
      </c>
      <c r="T2134" s="18" t="s">
        <v>2470</v>
      </c>
      <c r="U2134" s="26" t="s">
        <v>257</v>
      </c>
      <c r="V2134" s="26" t="s">
        <v>257</v>
      </c>
      <c r="W2134" s="26" t="s">
        <v>257</v>
      </c>
      <c r="X2134" s="18" t="s">
        <v>2459</v>
      </c>
      <c r="Y2134" s="18">
        <v>2.5999999999999999E-2</v>
      </c>
      <c r="Z2134" s="18" t="s">
        <v>2460</v>
      </c>
      <c r="AA2134" s="18" t="s">
        <v>257</v>
      </c>
      <c r="AB2134" s="57">
        <f t="shared" si="432"/>
        <v>26</v>
      </c>
      <c r="AC2134" s="18" t="s">
        <v>479</v>
      </c>
      <c r="AD2134" s="18"/>
      <c r="AE2134" s="18" t="s">
        <v>2464</v>
      </c>
      <c r="AF2134" s="18">
        <v>1E-3</v>
      </c>
      <c r="AG2134" s="18">
        <v>1E-3</v>
      </c>
      <c r="AH2134" s="18" t="s">
        <v>557</v>
      </c>
      <c r="AI2134" s="18">
        <v>14</v>
      </c>
      <c r="AJ2134" s="18" t="s">
        <v>522</v>
      </c>
      <c r="AK2134" s="18">
        <v>14</v>
      </c>
      <c r="AL2134" s="18" t="s">
        <v>2475</v>
      </c>
      <c r="AM2134" s="18" t="s">
        <v>2462</v>
      </c>
      <c r="AN2134" s="18">
        <v>5.92</v>
      </c>
      <c r="AO2134" s="18" t="s">
        <v>2463</v>
      </c>
      <c r="AP2134" s="18" t="s">
        <v>479</v>
      </c>
      <c r="AQ2134" s="18">
        <v>3</v>
      </c>
      <c r="AR2134" s="18" t="s">
        <v>2464</v>
      </c>
      <c r="AS2134" s="18" t="s">
        <v>257</v>
      </c>
      <c r="AT2134" s="18" t="s">
        <v>257</v>
      </c>
      <c r="AU2134" s="18">
        <v>0.36</v>
      </c>
      <c r="AV2134" s="18">
        <v>0.36</v>
      </c>
      <c r="AW2134" s="18" t="s">
        <v>557</v>
      </c>
      <c r="AX2134" s="18">
        <v>14</v>
      </c>
      <c r="AY2134" s="18" t="s">
        <v>522</v>
      </c>
      <c r="AZ2134" s="18"/>
      <c r="BA2134" s="18"/>
      <c r="BB2134" s="18" t="s">
        <v>2408</v>
      </c>
      <c r="BC2134" s="18" t="s">
        <v>351</v>
      </c>
      <c r="BD2134" s="18">
        <v>1.7</v>
      </c>
      <c r="BE2134" s="18" t="s">
        <v>2465</v>
      </c>
      <c r="BF2134" s="18" t="s">
        <v>479</v>
      </c>
      <c r="BG2134" s="18">
        <v>3</v>
      </c>
      <c r="BH2134" s="18" t="s">
        <v>2464</v>
      </c>
      <c r="BI2134" s="18" t="s">
        <v>257</v>
      </c>
      <c r="BJ2134" s="18" t="s">
        <v>257</v>
      </c>
      <c r="BK2134" s="18">
        <v>0.14000000000000001</v>
      </c>
      <c r="BL2134" s="18">
        <v>0.14000000000000001</v>
      </c>
      <c r="BM2134" s="18" t="s">
        <v>557</v>
      </c>
      <c r="BN2134" s="18">
        <v>14</v>
      </c>
      <c r="BO2134" s="18" t="s">
        <v>522</v>
      </c>
      <c r="BP2134" s="18" t="s">
        <v>595</v>
      </c>
      <c r="BQ2134" s="18" t="s">
        <v>595</v>
      </c>
      <c r="BR2134" s="18" t="s">
        <v>2408</v>
      </c>
      <c r="BS2134" s="18" t="s">
        <v>2466</v>
      </c>
      <c r="BT2134" s="18">
        <v>0.21</v>
      </c>
      <c r="BU2134" s="18" t="s">
        <v>2467</v>
      </c>
      <c r="BV2134" s="18" t="s">
        <v>479</v>
      </c>
      <c r="BW2134" s="18">
        <v>3</v>
      </c>
      <c r="BX2134" s="18" t="s">
        <v>2464</v>
      </c>
      <c r="BY2134" s="18" t="s">
        <v>257</v>
      </c>
      <c r="BZ2134" s="18" t="s">
        <v>257</v>
      </c>
      <c r="CA2134" s="18">
        <v>0.01</v>
      </c>
      <c r="CB2134" s="18">
        <v>0.01</v>
      </c>
      <c r="CC2134" s="18" t="s">
        <v>557</v>
      </c>
      <c r="CD2134" s="18">
        <v>14</v>
      </c>
      <c r="CE2134" s="18" t="s">
        <v>522</v>
      </c>
      <c r="CF2134" s="18" t="s">
        <v>595</v>
      </c>
      <c r="CG2134" s="18" t="s">
        <v>595</v>
      </c>
      <c r="CH2134" s="18" t="s">
        <v>2408</v>
      </c>
      <c r="CI2134" s="18"/>
      <c r="CJ2134" s="18"/>
      <c r="CK2134" s="18"/>
      <c r="CL2134" s="18"/>
      <c r="CM2134" s="18"/>
      <c r="CN2134" s="18"/>
      <c r="CO2134" s="18"/>
      <c r="CP2134" s="18"/>
      <c r="CQ2134" s="18"/>
      <c r="CR2134" s="18"/>
      <c r="CS2134" s="18"/>
      <c r="CT2134" s="18"/>
      <c r="CU2134" s="18"/>
      <c r="CV2134" s="18"/>
      <c r="CW2134" s="18"/>
      <c r="CX2134" s="18"/>
      <c r="CY2134" s="18"/>
      <c r="CZ2134" s="18"/>
      <c r="DA2134" s="18"/>
      <c r="DB2134" s="18"/>
      <c r="DC2134" s="18"/>
      <c r="DD2134" s="18"/>
      <c r="DE2134" s="18"/>
      <c r="DF2134" s="18"/>
      <c r="DG2134" s="18"/>
      <c r="DH2134" s="18"/>
      <c r="DI2134" s="18"/>
      <c r="DJ2134" s="18"/>
      <c r="DK2134" s="18"/>
      <c r="DL2134" s="18"/>
      <c r="DM2134" s="18"/>
      <c r="DN2134" s="18"/>
      <c r="DO2134" s="56"/>
      <c r="DP2134" s="56"/>
      <c r="DQ2134" s="56"/>
      <c r="DR2134" s="56"/>
      <c r="DS2134" s="56"/>
      <c r="DT2134" s="56"/>
      <c r="DU2134" s="56"/>
      <c r="DV2134" s="56"/>
      <c r="DW2134" s="56"/>
      <c r="DX2134" s="56"/>
      <c r="DY2134" s="56"/>
      <c r="DZ2134" s="3">
        <v>0</v>
      </c>
      <c r="EA2134" s="56"/>
      <c r="EB2134" s="56"/>
      <c r="EC2134" s="56"/>
      <c r="ED2134" s="56"/>
      <c r="EE2134" s="56"/>
      <c r="EF2134" s="56"/>
      <c r="EG2134" s="56"/>
      <c r="EH2134" s="18"/>
      <c r="EI2134" s="18">
        <f t="array" ref="EI2134">IF(SUMPRODUCT(--(DO2134:DS2134&lt;&gt;""))=0, 0,1)</f>
        <v>0</v>
      </c>
      <c r="EJ2134" s="18">
        <f t="array" ref="EJ2134">IF(SUMPRODUCT(--(DT2134:EG2134&lt;&gt;""))=0, 0,1)</f>
        <v>1</v>
      </c>
      <c r="EK2134" s="18" cm="1">
        <f t="array" ref="EK2134">IF(SUMPRODUCT(--(EC2134:EG2134&lt;&gt;""))=0, 0,1)</f>
        <v>0</v>
      </c>
      <c r="EL2134" s="18">
        <f t="array" ref="EL2134">IF(SUMPRODUCT(--(EE2134:EG2134&lt;&gt;""))=0, 0,1)</f>
        <v>0</v>
      </c>
      <c r="EM2134" s="18">
        <f t="shared" si="433"/>
        <v>0</v>
      </c>
      <c r="EN2134" s="18" t="str">
        <f t="shared" si="434"/>
        <v>NA</v>
      </c>
      <c r="EO2134" s="18">
        <f t="shared" si="435"/>
        <v>0</v>
      </c>
      <c r="EP2134" s="18" t="str">
        <f t="shared" si="436"/>
        <v>NA</v>
      </c>
      <c r="EQ2134" s="18" t="str">
        <f t="shared" si="422"/>
        <v>NA</v>
      </c>
      <c r="ER2134" s="18" t="s">
        <v>2083</v>
      </c>
      <c r="ES2134" s="59">
        <v>43971</v>
      </c>
      <c r="ET2134" s="18"/>
      <c r="EU2134" s="18"/>
    </row>
    <row r="2135" spans="1:151" s="1" customFormat="1" ht="15.75" customHeight="1" x14ac:dyDescent="0.2">
      <c r="A2135" s="5" t="s">
        <v>2485</v>
      </c>
      <c r="B2135" s="24" t="s">
        <v>2455</v>
      </c>
      <c r="C2135" s="56">
        <v>2</v>
      </c>
      <c r="D2135" s="18" t="s">
        <v>470</v>
      </c>
      <c r="E2135" s="18" t="s">
        <v>2984</v>
      </c>
      <c r="F2135" s="18" t="s">
        <v>553</v>
      </c>
      <c r="G2135" s="18" t="s">
        <v>467</v>
      </c>
      <c r="H2135" s="18" t="s">
        <v>1310</v>
      </c>
      <c r="I2135" s="18" t="s">
        <v>552</v>
      </c>
      <c r="J2135" s="18" t="s">
        <v>595</v>
      </c>
      <c r="K2135" s="18" t="s">
        <v>257</v>
      </c>
      <c r="L2135" s="18" t="s">
        <v>257</v>
      </c>
      <c r="M2135" s="18" t="s">
        <v>253</v>
      </c>
      <c r="N2135" s="56">
        <v>52</v>
      </c>
      <c r="O2135" s="18" t="s">
        <v>2456</v>
      </c>
      <c r="P2135" s="18" t="s">
        <v>2128</v>
      </c>
      <c r="Q2135" s="18" t="s">
        <v>254</v>
      </c>
      <c r="R2135" s="18" t="s">
        <v>2457</v>
      </c>
      <c r="S2135" s="18" t="s">
        <v>2486</v>
      </c>
      <c r="T2135" s="26" t="s">
        <v>257</v>
      </c>
      <c r="U2135" s="26" t="s">
        <v>257</v>
      </c>
      <c r="V2135" s="26" t="s">
        <v>257</v>
      </c>
      <c r="W2135" s="26" t="s">
        <v>257</v>
      </c>
      <c r="X2135" s="18" t="s">
        <v>2459</v>
      </c>
      <c r="Y2135" s="18">
        <v>1.7999999999999999E-2</v>
      </c>
      <c r="Z2135" s="18" t="s">
        <v>2460</v>
      </c>
      <c r="AA2135" s="18" t="s">
        <v>257</v>
      </c>
      <c r="AB2135" s="57">
        <f t="shared" si="432"/>
        <v>18</v>
      </c>
      <c r="AC2135" s="18" t="s">
        <v>479</v>
      </c>
      <c r="AD2135" s="18"/>
      <c r="AE2135" s="18" t="s">
        <v>2464</v>
      </c>
      <c r="AF2135" s="18">
        <v>0</v>
      </c>
      <c r="AG2135" s="18"/>
      <c r="AH2135" s="18" t="s">
        <v>557</v>
      </c>
      <c r="AI2135" s="18">
        <v>14</v>
      </c>
      <c r="AJ2135" s="18" t="s">
        <v>522</v>
      </c>
      <c r="AK2135" s="18">
        <v>14</v>
      </c>
      <c r="AL2135" s="18" t="s">
        <v>2487</v>
      </c>
      <c r="AM2135" s="18" t="s">
        <v>2462</v>
      </c>
      <c r="AN2135" s="18">
        <v>4.62</v>
      </c>
      <c r="AO2135" s="18" t="s">
        <v>2463</v>
      </c>
      <c r="AP2135" s="18" t="s">
        <v>479</v>
      </c>
      <c r="AQ2135" s="18">
        <v>3</v>
      </c>
      <c r="AR2135" s="18" t="s">
        <v>2464</v>
      </c>
      <c r="AS2135" s="18" t="s">
        <v>257</v>
      </c>
      <c r="AT2135" s="18" t="s">
        <v>257</v>
      </c>
      <c r="AU2135" s="18">
        <v>0.45</v>
      </c>
      <c r="AV2135" s="18">
        <v>0.45</v>
      </c>
      <c r="AW2135" s="18" t="s">
        <v>557</v>
      </c>
      <c r="AX2135" s="18">
        <v>31</v>
      </c>
      <c r="AY2135" s="18" t="s">
        <v>522</v>
      </c>
      <c r="AZ2135" s="18"/>
      <c r="BA2135" s="18"/>
      <c r="BB2135" s="18" t="s">
        <v>2408</v>
      </c>
      <c r="BC2135" s="18" t="s">
        <v>351</v>
      </c>
      <c r="BD2135" s="18">
        <v>1.32</v>
      </c>
      <c r="BE2135" s="18" t="s">
        <v>2465</v>
      </c>
      <c r="BF2135" s="18" t="s">
        <v>479</v>
      </c>
      <c r="BG2135" s="18">
        <v>3</v>
      </c>
      <c r="BH2135" s="18" t="s">
        <v>2464</v>
      </c>
      <c r="BI2135" s="18" t="s">
        <v>257</v>
      </c>
      <c r="BJ2135" s="18" t="s">
        <v>257</v>
      </c>
      <c r="BK2135" s="18">
        <v>0.14000000000000001</v>
      </c>
      <c r="BL2135" s="18">
        <v>0.14000000000000001</v>
      </c>
      <c r="BM2135" s="18" t="s">
        <v>557</v>
      </c>
      <c r="BN2135" s="18">
        <v>31</v>
      </c>
      <c r="BO2135" s="18" t="s">
        <v>522</v>
      </c>
      <c r="BP2135" s="18" t="s">
        <v>595</v>
      </c>
      <c r="BQ2135" s="18" t="s">
        <v>595</v>
      </c>
      <c r="BR2135" s="18" t="s">
        <v>2408</v>
      </c>
      <c r="BS2135" s="18" t="s">
        <v>2466</v>
      </c>
      <c r="BT2135" s="18">
        <v>0.19</v>
      </c>
      <c r="BU2135" s="18" t="s">
        <v>2467</v>
      </c>
      <c r="BV2135" s="18" t="s">
        <v>479</v>
      </c>
      <c r="BW2135" s="18">
        <v>3</v>
      </c>
      <c r="BX2135" s="18" t="s">
        <v>2464</v>
      </c>
      <c r="BY2135" s="18" t="s">
        <v>257</v>
      </c>
      <c r="BZ2135" s="18" t="s">
        <v>257</v>
      </c>
      <c r="CA2135" s="18">
        <v>0.01</v>
      </c>
      <c r="CB2135" s="18">
        <v>0.01</v>
      </c>
      <c r="CC2135" s="18" t="s">
        <v>557</v>
      </c>
      <c r="CD2135" s="18">
        <v>31</v>
      </c>
      <c r="CE2135" s="18" t="s">
        <v>522</v>
      </c>
      <c r="CF2135" s="18" t="s">
        <v>595</v>
      </c>
      <c r="CG2135" s="18" t="s">
        <v>595</v>
      </c>
      <c r="CH2135" s="18" t="s">
        <v>2408</v>
      </c>
      <c r="CI2135" s="18"/>
      <c r="CJ2135" s="18"/>
      <c r="CK2135" s="18"/>
      <c r="CL2135" s="18"/>
      <c r="CM2135" s="18"/>
      <c r="CN2135" s="18"/>
      <c r="CO2135" s="18"/>
      <c r="CP2135" s="18"/>
      <c r="CQ2135" s="18"/>
      <c r="CR2135" s="18"/>
      <c r="CS2135" s="18"/>
      <c r="CT2135" s="18"/>
      <c r="CU2135" s="18"/>
      <c r="CV2135" s="18"/>
      <c r="CW2135" s="18"/>
      <c r="CX2135" s="18"/>
      <c r="CY2135" s="18"/>
      <c r="CZ2135" s="18"/>
      <c r="DA2135" s="18"/>
      <c r="DB2135" s="18"/>
      <c r="DC2135" s="18"/>
      <c r="DD2135" s="18"/>
      <c r="DE2135" s="18"/>
      <c r="DF2135" s="18"/>
      <c r="DG2135" s="18"/>
      <c r="DH2135" s="18"/>
      <c r="DI2135" s="18"/>
      <c r="DJ2135" s="18"/>
      <c r="DK2135" s="18"/>
      <c r="DL2135" s="18"/>
      <c r="DM2135" s="18"/>
      <c r="DN2135" s="18"/>
      <c r="DO2135" s="56"/>
      <c r="DP2135" s="56"/>
      <c r="DQ2135" s="56"/>
      <c r="DR2135" s="56"/>
      <c r="DS2135" s="56"/>
      <c r="DT2135" s="56"/>
      <c r="DU2135" s="56"/>
      <c r="DV2135" s="56"/>
      <c r="DW2135" s="56"/>
      <c r="DX2135" s="56"/>
      <c r="DY2135" s="56"/>
      <c r="DZ2135" s="3">
        <v>0</v>
      </c>
      <c r="EA2135" s="56"/>
      <c r="EB2135" s="56"/>
      <c r="EC2135" s="56"/>
      <c r="ED2135" s="56"/>
      <c r="EE2135" s="56"/>
      <c r="EF2135" s="56"/>
      <c r="EG2135" s="56"/>
      <c r="EH2135" s="18"/>
      <c r="EI2135" s="18">
        <f t="array" ref="EI2135">IF(SUMPRODUCT(--(DO2135:DS2135&lt;&gt;""))=0, 0,1)</f>
        <v>0</v>
      </c>
      <c r="EJ2135" s="18">
        <f t="array" ref="EJ2135">IF(SUMPRODUCT(--(DT2135:EG2135&lt;&gt;""))=0, 0,1)</f>
        <v>1</v>
      </c>
      <c r="EK2135" s="18" cm="1">
        <f t="array" ref="EK2135">IF(SUMPRODUCT(--(EC2135:EG2135&lt;&gt;""))=0, 0,1)</f>
        <v>0</v>
      </c>
      <c r="EL2135" s="18">
        <f t="array" ref="EL2135">IF(SUMPRODUCT(--(EE2135:EG2135&lt;&gt;""))=0, 0,1)</f>
        <v>0</v>
      </c>
      <c r="EM2135" s="18">
        <f t="shared" si="433"/>
        <v>0</v>
      </c>
      <c r="EN2135" s="18" t="str">
        <f t="shared" si="434"/>
        <v>NA</v>
      </c>
      <c r="EO2135" s="18">
        <f t="shared" si="435"/>
        <v>0</v>
      </c>
      <c r="EP2135" s="18" t="str">
        <f t="shared" si="436"/>
        <v>NA</v>
      </c>
      <c r="EQ2135" s="18" t="str">
        <f t="shared" si="422"/>
        <v>NA</v>
      </c>
      <c r="ER2135" s="18" t="s">
        <v>2083</v>
      </c>
      <c r="ES2135" s="59">
        <v>43971</v>
      </c>
      <c r="ET2135" s="18"/>
      <c r="EU2135" s="18"/>
    </row>
    <row r="2136" spans="1:151" s="1" customFormat="1" ht="15.75" customHeight="1" x14ac:dyDescent="0.2">
      <c r="A2136" s="5" t="s">
        <v>2485</v>
      </c>
      <c r="B2136" s="24" t="s">
        <v>2455</v>
      </c>
      <c r="C2136" s="56">
        <v>2</v>
      </c>
      <c r="D2136" s="18" t="s">
        <v>2834</v>
      </c>
      <c r="E2136" s="18" t="s">
        <v>2982</v>
      </c>
      <c r="F2136" s="18" t="s">
        <v>553</v>
      </c>
      <c r="G2136" s="18" t="s">
        <v>467</v>
      </c>
      <c r="H2136" s="18" t="s">
        <v>1310</v>
      </c>
      <c r="I2136" s="18" t="s">
        <v>552</v>
      </c>
      <c r="J2136" s="18" t="s">
        <v>595</v>
      </c>
      <c r="K2136" s="18" t="s">
        <v>257</v>
      </c>
      <c r="L2136" s="18" t="s">
        <v>257</v>
      </c>
      <c r="M2136" s="18" t="s">
        <v>253</v>
      </c>
      <c r="N2136" s="56">
        <v>52</v>
      </c>
      <c r="O2136" s="18" t="s">
        <v>2456</v>
      </c>
      <c r="P2136" s="18" t="s">
        <v>2128</v>
      </c>
      <c r="Q2136" s="18" t="s">
        <v>254</v>
      </c>
      <c r="R2136" s="18" t="s">
        <v>2457</v>
      </c>
      <c r="S2136" s="18" t="s">
        <v>2488</v>
      </c>
      <c r="T2136" s="26" t="s">
        <v>257</v>
      </c>
      <c r="U2136" s="26" t="s">
        <v>257</v>
      </c>
      <c r="V2136" s="26" t="s">
        <v>257</v>
      </c>
      <c r="W2136" s="26" t="s">
        <v>257</v>
      </c>
      <c r="X2136" s="18" t="s">
        <v>2489</v>
      </c>
      <c r="Y2136" s="18">
        <v>0</v>
      </c>
      <c r="Z2136" s="18" t="s">
        <v>2460</v>
      </c>
      <c r="AA2136" s="18" t="s">
        <v>257</v>
      </c>
      <c r="AB2136" s="57">
        <f t="shared" si="432"/>
        <v>0</v>
      </c>
      <c r="AC2136" s="18" t="s">
        <v>595</v>
      </c>
      <c r="AD2136" s="18" t="s">
        <v>595</v>
      </c>
      <c r="AE2136" s="18" t="s">
        <v>595</v>
      </c>
      <c r="AF2136" s="18" t="s">
        <v>595</v>
      </c>
      <c r="AG2136" s="18" t="s">
        <v>595</v>
      </c>
      <c r="AH2136" s="18" t="s">
        <v>595</v>
      </c>
      <c r="AI2136" s="18">
        <v>0</v>
      </c>
      <c r="AJ2136" s="18" t="s">
        <v>522</v>
      </c>
      <c r="AK2136" s="18">
        <v>0</v>
      </c>
      <c r="AL2136" s="18" t="s">
        <v>2461</v>
      </c>
      <c r="AM2136" s="18" t="s">
        <v>2462</v>
      </c>
      <c r="AN2136" s="18" t="s">
        <v>595</v>
      </c>
      <c r="AO2136" s="18" t="s">
        <v>2463</v>
      </c>
      <c r="AP2136" s="18" t="s">
        <v>479</v>
      </c>
      <c r="AQ2136" s="18">
        <v>3</v>
      </c>
      <c r="AR2136" s="18" t="s">
        <v>2464</v>
      </c>
      <c r="AS2136" s="18" t="s">
        <v>257</v>
      </c>
      <c r="AT2136" s="18" t="s">
        <v>257</v>
      </c>
      <c r="AU2136" s="18" t="s">
        <v>595</v>
      </c>
      <c r="AV2136" s="18" t="s">
        <v>595</v>
      </c>
      <c r="AW2136" s="18" t="s">
        <v>557</v>
      </c>
      <c r="AX2136" s="18">
        <v>0</v>
      </c>
      <c r="AY2136" s="18" t="s">
        <v>522</v>
      </c>
      <c r="AZ2136" s="18"/>
      <c r="BA2136" s="18"/>
      <c r="BB2136" s="18" t="s">
        <v>2408</v>
      </c>
      <c r="BC2136" s="18" t="s">
        <v>351</v>
      </c>
      <c r="BD2136" s="18" t="s">
        <v>595</v>
      </c>
      <c r="BE2136" s="18" t="s">
        <v>2465</v>
      </c>
      <c r="BF2136" s="18" t="s">
        <v>479</v>
      </c>
      <c r="BG2136" s="18">
        <v>3</v>
      </c>
      <c r="BH2136" s="18" t="s">
        <v>2464</v>
      </c>
      <c r="BI2136" s="18" t="s">
        <v>257</v>
      </c>
      <c r="BJ2136" s="18" t="s">
        <v>257</v>
      </c>
      <c r="BK2136" s="18" t="s">
        <v>595</v>
      </c>
      <c r="BL2136" s="18" t="s">
        <v>595</v>
      </c>
      <c r="BM2136" s="18" t="s">
        <v>557</v>
      </c>
      <c r="BN2136" s="18">
        <v>0</v>
      </c>
      <c r="BO2136" s="18" t="s">
        <v>522</v>
      </c>
      <c r="BP2136" s="18" t="s">
        <v>595</v>
      </c>
      <c r="BQ2136" s="18" t="s">
        <v>595</v>
      </c>
      <c r="BR2136" s="18" t="s">
        <v>2408</v>
      </c>
      <c r="BS2136" s="18" t="s">
        <v>2466</v>
      </c>
      <c r="BT2136" s="18" t="s">
        <v>595</v>
      </c>
      <c r="BU2136" s="18" t="s">
        <v>2467</v>
      </c>
      <c r="BV2136" s="18" t="s">
        <v>479</v>
      </c>
      <c r="BW2136" s="18">
        <v>3</v>
      </c>
      <c r="BX2136" s="18" t="s">
        <v>2464</v>
      </c>
      <c r="BY2136" s="18" t="s">
        <v>257</v>
      </c>
      <c r="BZ2136" s="18" t="s">
        <v>257</v>
      </c>
      <c r="CA2136" s="18" t="s">
        <v>595</v>
      </c>
      <c r="CB2136" s="18" t="s">
        <v>595</v>
      </c>
      <c r="CC2136" s="18" t="s">
        <v>557</v>
      </c>
      <c r="CD2136" s="18">
        <v>0</v>
      </c>
      <c r="CE2136" s="18" t="s">
        <v>522</v>
      </c>
      <c r="CF2136" s="18" t="s">
        <v>595</v>
      </c>
      <c r="CG2136" s="18" t="s">
        <v>595</v>
      </c>
      <c r="CH2136" s="18" t="s">
        <v>2408</v>
      </c>
      <c r="CI2136" s="18"/>
      <c r="CJ2136" s="18"/>
      <c r="CK2136" s="18"/>
      <c r="CL2136" s="18"/>
      <c r="CM2136" s="18"/>
      <c r="CN2136" s="18"/>
      <c r="CO2136" s="18"/>
      <c r="CP2136" s="18"/>
      <c r="CQ2136" s="18"/>
      <c r="CR2136" s="18"/>
      <c r="CS2136" s="18"/>
      <c r="CT2136" s="18"/>
      <c r="CU2136" s="18"/>
      <c r="CV2136" s="18"/>
      <c r="CW2136" s="18"/>
      <c r="CX2136" s="18"/>
      <c r="CY2136" s="18"/>
      <c r="CZ2136" s="18"/>
      <c r="DA2136" s="18"/>
      <c r="DB2136" s="18"/>
      <c r="DC2136" s="18"/>
      <c r="DD2136" s="18"/>
      <c r="DE2136" s="18"/>
      <c r="DF2136" s="18"/>
      <c r="DG2136" s="18"/>
      <c r="DH2136" s="18"/>
      <c r="DI2136" s="18"/>
      <c r="DJ2136" s="18"/>
      <c r="DK2136" s="18"/>
      <c r="DL2136" s="18"/>
      <c r="DM2136" s="18"/>
      <c r="DN2136" s="18"/>
      <c r="DO2136" s="56"/>
      <c r="DP2136" s="56"/>
      <c r="DQ2136" s="56"/>
      <c r="DR2136" s="56"/>
      <c r="DS2136" s="56"/>
      <c r="DT2136" s="56"/>
      <c r="DU2136" s="56"/>
      <c r="DV2136" s="56"/>
      <c r="DW2136" s="56"/>
      <c r="DX2136" s="56"/>
      <c r="DY2136" s="56"/>
      <c r="DZ2136" s="3">
        <v>0</v>
      </c>
      <c r="EA2136" s="56"/>
      <c r="EB2136" s="56"/>
      <c r="EC2136" s="56"/>
      <c r="ED2136" s="56"/>
      <c r="EE2136" s="56"/>
      <c r="EF2136" s="56"/>
      <c r="EG2136" s="56"/>
      <c r="EH2136" s="18"/>
      <c r="EI2136" s="18">
        <f t="array" ref="EI2136">IF(SUMPRODUCT(--(DO2136:DS2136&lt;&gt;""))=0, 0,1)</f>
        <v>0</v>
      </c>
      <c r="EJ2136" s="18">
        <f t="array" ref="EJ2136">IF(SUMPRODUCT(--(DT2136:EG2136&lt;&gt;""))=0, 0,1)</f>
        <v>1</v>
      </c>
      <c r="EK2136" s="18" cm="1">
        <f t="array" ref="EK2136">IF(SUMPRODUCT(--(EC2136:EG2136&lt;&gt;""))=0, 0,1)</f>
        <v>0</v>
      </c>
      <c r="EL2136" s="18">
        <f t="array" ref="EL2136">IF(SUMPRODUCT(--(EE2136:EG2136&lt;&gt;""))=0, 0,1)</f>
        <v>0</v>
      </c>
      <c r="EM2136" s="18">
        <f t="shared" si="433"/>
        <v>0</v>
      </c>
      <c r="EN2136" s="18" t="str">
        <f t="shared" si="434"/>
        <v>NA</v>
      </c>
      <c r="EO2136" s="18">
        <f t="shared" si="435"/>
        <v>0</v>
      </c>
      <c r="EP2136" s="18" t="str">
        <f t="shared" si="436"/>
        <v>NA</v>
      </c>
      <c r="EQ2136" s="18" t="str">
        <f t="shared" si="422"/>
        <v>NA</v>
      </c>
      <c r="ER2136" s="18" t="s">
        <v>2083</v>
      </c>
      <c r="ES2136" s="59">
        <v>43971</v>
      </c>
      <c r="ET2136" s="18"/>
      <c r="EU2136" s="18"/>
    </row>
    <row r="2137" spans="1:151" s="1" customFormat="1" ht="15.75" customHeight="1" x14ac:dyDescent="0.2">
      <c r="A2137" s="5" t="s">
        <v>2485</v>
      </c>
      <c r="B2137" s="24" t="s">
        <v>2455</v>
      </c>
      <c r="C2137" s="56">
        <v>2</v>
      </c>
      <c r="D2137" s="18" t="s">
        <v>2834</v>
      </c>
      <c r="E2137" s="18" t="s">
        <v>2983</v>
      </c>
      <c r="F2137" s="18" t="s">
        <v>553</v>
      </c>
      <c r="G2137" s="18" t="s">
        <v>467</v>
      </c>
      <c r="H2137" s="18" t="s">
        <v>1310</v>
      </c>
      <c r="I2137" s="18" t="s">
        <v>552</v>
      </c>
      <c r="J2137" s="18" t="s">
        <v>595</v>
      </c>
      <c r="K2137" s="18" t="s">
        <v>257</v>
      </c>
      <c r="L2137" s="18" t="s">
        <v>257</v>
      </c>
      <c r="M2137" s="18" t="s">
        <v>253</v>
      </c>
      <c r="N2137" s="56">
        <v>52</v>
      </c>
      <c r="O2137" s="18" t="s">
        <v>2456</v>
      </c>
      <c r="P2137" s="18" t="s">
        <v>2128</v>
      </c>
      <c r="Q2137" s="18" t="s">
        <v>254</v>
      </c>
      <c r="R2137" s="18" t="s">
        <v>2457</v>
      </c>
      <c r="S2137" s="18" t="s">
        <v>2488</v>
      </c>
      <c r="T2137" s="18" t="s">
        <v>2470</v>
      </c>
      <c r="U2137" s="26" t="s">
        <v>257</v>
      </c>
      <c r="V2137" s="26" t="s">
        <v>257</v>
      </c>
      <c r="W2137" s="26" t="s">
        <v>257</v>
      </c>
      <c r="X2137" s="18" t="s">
        <v>2489</v>
      </c>
      <c r="Y2137" s="18">
        <v>3.5000000000000003E-2</v>
      </c>
      <c r="Z2137" s="18" t="s">
        <v>2460</v>
      </c>
      <c r="AA2137" s="18" t="s">
        <v>257</v>
      </c>
      <c r="AB2137" s="57">
        <f t="shared" si="432"/>
        <v>35</v>
      </c>
      <c r="AC2137" s="18" t="s">
        <v>479</v>
      </c>
      <c r="AD2137" s="18"/>
      <c r="AE2137" s="18" t="s">
        <v>2464</v>
      </c>
      <c r="AF2137" s="18">
        <v>0</v>
      </c>
      <c r="AG2137" s="18">
        <v>0</v>
      </c>
      <c r="AH2137" s="18" t="s">
        <v>557</v>
      </c>
      <c r="AI2137" s="18">
        <v>14</v>
      </c>
      <c r="AJ2137" s="18" t="s">
        <v>522</v>
      </c>
      <c r="AK2137" s="18">
        <v>14</v>
      </c>
      <c r="AL2137" s="18" t="s">
        <v>2475</v>
      </c>
      <c r="AM2137" s="18" t="s">
        <v>2462</v>
      </c>
      <c r="AN2137" s="18">
        <v>6.71</v>
      </c>
      <c r="AO2137" s="18" t="s">
        <v>2463</v>
      </c>
      <c r="AP2137" s="18" t="s">
        <v>479</v>
      </c>
      <c r="AQ2137" s="18">
        <v>3</v>
      </c>
      <c r="AR2137" s="18" t="s">
        <v>2464</v>
      </c>
      <c r="AS2137" s="18" t="s">
        <v>257</v>
      </c>
      <c r="AT2137" s="18" t="s">
        <v>257</v>
      </c>
      <c r="AU2137" s="18">
        <v>0.14000000000000001</v>
      </c>
      <c r="AV2137" s="18">
        <v>0.14000000000000001</v>
      </c>
      <c r="AW2137" s="18" t="s">
        <v>557</v>
      </c>
      <c r="AX2137" s="18">
        <v>14</v>
      </c>
      <c r="AY2137" s="18" t="s">
        <v>522</v>
      </c>
      <c r="AZ2137" s="18"/>
      <c r="BA2137" s="18"/>
      <c r="BB2137" s="18" t="s">
        <v>2408</v>
      </c>
      <c r="BC2137" s="18" t="s">
        <v>351</v>
      </c>
      <c r="BD2137" s="18">
        <v>1.9</v>
      </c>
      <c r="BE2137" s="18" t="s">
        <v>2465</v>
      </c>
      <c r="BF2137" s="18" t="s">
        <v>479</v>
      </c>
      <c r="BG2137" s="18">
        <v>3</v>
      </c>
      <c r="BH2137" s="18" t="s">
        <v>2464</v>
      </c>
      <c r="BI2137" s="18" t="s">
        <v>257</v>
      </c>
      <c r="BJ2137" s="18" t="s">
        <v>257</v>
      </c>
      <c r="BK2137" s="18">
        <v>0</v>
      </c>
      <c r="BL2137" s="18">
        <v>0</v>
      </c>
      <c r="BM2137" s="18" t="s">
        <v>557</v>
      </c>
      <c r="BN2137" s="18">
        <v>14</v>
      </c>
      <c r="BO2137" s="18" t="s">
        <v>522</v>
      </c>
      <c r="BP2137" s="18" t="s">
        <v>595</v>
      </c>
      <c r="BQ2137" s="18" t="s">
        <v>595</v>
      </c>
      <c r="BR2137" s="18" t="s">
        <v>2408</v>
      </c>
      <c r="BS2137" s="18" t="s">
        <v>2466</v>
      </c>
      <c r="BT2137" s="18">
        <v>0.19</v>
      </c>
      <c r="BU2137" s="18" t="s">
        <v>2467</v>
      </c>
      <c r="BV2137" s="18" t="s">
        <v>479</v>
      </c>
      <c r="BW2137" s="18">
        <v>3</v>
      </c>
      <c r="BX2137" s="18" t="s">
        <v>2464</v>
      </c>
      <c r="BY2137" s="18" t="s">
        <v>257</v>
      </c>
      <c r="BZ2137" s="18" t="s">
        <v>257</v>
      </c>
      <c r="CA2137" s="18">
        <v>0.01</v>
      </c>
      <c r="CB2137" s="18">
        <v>0.01</v>
      </c>
      <c r="CC2137" s="18" t="s">
        <v>557</v>
      </c>
      <c r="CD2137" s="18">
        <v>14</v>
      </c>
      <c r="CE2137" s="18" t="s">
        <v>522</v>
      </c>
      <c r="CF2137" s="18" t="s">
        <v>595</v>
      </c>
      <c r="CG2137" s="18" t="s">
        <v>595</v>
      </c>
      <c r="CH2137" s="18" t="s">
        <v>2408</v>
      </c>
      <c r="CI2137" s="18"/>
      <c r="CJ2137" s="18"/>
      <c r="CK2137" s="18"/>
      <c r="CL2137" s="18"/>
      <c r="CM2137" s="18"/>
      <c r="CN2137" s="18"/>
      <c r="CO2137" s="18"/>
      <c r="CP2137" s="18"/>
      <c r="CQ2137" s="18"/>
      <c r="CR2137" s="18"/>
      <c r="CS2137" s="18"/>
      <c r="CT2137" s="18"/>
      <c r="CU2137" s="18"/>
      <c r="CV2137" s="18"/>
      <c r="CW2137" s="18"/>
      <c r="CX2137" s="18"/>
      <c r="CY2137" s="18"/>
      <c r="CZ2137" s="18"/>
      <c r="DA2137" s="18"/>
      <c r="DB2137" s="18"/>
      <c r="DC2137" s="18"/>
      <c r="DD2137" s="18"/>
      <c r="DE2137" s="18"/>
      <c r="DF2137" s="18"/>
      <c r="DG2137" s="18"/>
      <c r="DH2137" s="18"/>
      <c r="DI2137" s="18"/>
      <c r="DJ2137" s="18"/>
      <c r="DK2137" s="18"/>
      <c r="DL2137" s="18"/>
      <c r="DM2137" s="18"/>
      <c r="DN2137" s="18"/>
      <c r="DO2137" s="56"/>
      <c r="DP2137" s="56"/>
      <c r="DQ2137" s="56"/>
      <c r="DR2137" s="56"/>
      <c r="DS2137" s="56"/>
      <c r="DT2137" s="56"/>
      <c r="DU2137" s="56"/>
      <c r="DV2137" s="56"/>
      <c r="DW2137" s="56"/>
      <c r="DX2137" s="56"/>
      <c r="DY2137" s="56"/>
      <c r="DZ2137" s="3">
        <v>0</v>
      </c>
      <c r="EA2137" s="56"/>
      <c r="EB2137" s="56"/>
      <c r="EC2137" s="56"/>
      <c r="ED2137" s="56"/>
      <c r="EE2137" s="56"/>
      <c r="EF2137" s="56"/>
      <c r="EG2137" s="56"/>
      <c r="EH2137" s="18"/>
      <c r="EI2137" s="18">
        <f t="array" ref="EI2137">IF(SUMPRODUCT(--(DO2137:DS2137&lt;&gt;""))=0, 0,1)</f>
        <v>0</v>
      </c>
      <c r="EJ2137" s="18">
        <f t="array" ref="EJ2137">IF(SUMPRODUCT(--(DT2137:EG2137&lt;&gt;""))=0, 0,1)</f>
        <v>1</v>
      </c>
      <c r="EK2137" s="18" cm="1">
        <f t="array" ref="EK2137">IF(SUMPRODUCT(--(EC2137:EG2137&lt;&gt;""))=0, 0,1)</f>
        <v>0</v>
      </c>
      <c r="EL2137" s="18">
        <f t="array" ref="EL2137">IF(SUMPRODUCT(--(EE2137:EG2137&lt;&gt;""))=0, 0,1)</f>
        <v>0</v>
      </c>
      <c r="EM2137" s="18">
        <f t="shared" si="433"/>
        <v>0</v>
      </c>
      <c r="EN2137" s="18" t="str">
        <f t="shared" si="434"/>
        <v>NA</v>
      </c>
      <c r="EO2137" s="18">
        <f t="shared" si="435"/>
        <v>0</v>
      </c>
      <c r="EP2137" s="18" t="str">
        <f t="shared" si="436"/>
        <v>NA</v>
      </c>
      <c r="EQ2137" s="18" t="str">
        <f t="shared" si="422"/>
        <v>NA</v>
      </c>
      <c r="ER2137" s="18" t="s">
        <v>2083</v>
      </c>
      <c r="ES2137" s="59">
        <v>43971</v>
      </c>
      <c r="ET2137" s="18"/>
      <c r="EU2137" s="18"/>
    </row>
    <row r="2138" spans="1:151" s="1" customFormat="1" ht="15.75" customHeight="1" x14ac:dyDescent="0.2">
      <c r="A2138" s="5" t="s">
        <v>2485</v>
      </c>
      <c r="B2138" s="24" t="s">
        <v>2455</v>
      </c>
      <c r="C2138" s="56">
        <v>2</v>
      </c>
      <c r="D2138" s="18" t="s">
        <v>2834</v>
      </c>
      <c r="E2138" s="18" t="s">
        <v>2984</v>
      </c>
      <c r="F2138" s="18" t="s">
        <v>553</v>
      </c>
      <c r="G2138" s="18" t="s">
        <v>467</v>
      </c>
      <c r="H2138" s="18" t="s">
        <v>1310</v>
      </c>
      <c r="I2138" s="18" t="s">
        <v>552</v>
      </c>
      <c r="J2138" s="18" t="s">
        <v>595</v>
      </c>
      <c r="K2138" s="18" t="s">
        <v>257</v>
      </c>
      <c r="L2138" s="18" t="s">
        <v>257</v>
      </c>
      <c r="M2138" s="18" t="s">
        <v>253</v>
      </c>
      <c r="N2138" s="56">
        <v>52</v>
      </c>
      <c r="O2138" s="18" t="s">
        <v>2456</v>
      </c>
      <c r="P2138" s="18" t="s">
        <v>2128</v>
      </c>
      <c r="Q2138" s="18" t="s">
        <v>254</v>
      </c>
      <c r="R2138" s="18" t="s">
        <v>2457</v>
      </c>
      <c r="S2138" s="18" t="s">
        <v>2488</v>
      </c>
      <c r="T2138" s="26" t="s">
        <v>257</v>
      </c>
      <c r="U2138" s="26" t="s">
        <v>257</v>
      </c>
      <c r="V2138" s="26" t="s">
        <v>257</v>
      </c>
      <c r="W2138" s="26" t="s">
        <v>257</v>
      </c>
      <c r="X2138" s="18" t="s">
        <v>2489</v>
      </c>
      <c r="Y2138" s="18">
        <v>2.1000000000000001E-2</v>
      </c>
      <c r="Z2138" s="18" t="s">
        <v>2460</v>
      </c>
      <c r="AA2138" s="18" t="s">
        <v>257</v>
      </c>
      <c r="AB2138" s="57">
        <f t="shared" si="432"/>
        <v>21</v>
      </c>
      <c r="AC2138" s="18" t="s">
        <v>479</v>
      </c>
      <c r="AD2138" s="18"/>
      <c r="AE2138" s="18" t="s">
        <v>2464</v>
      </c>
      <c r="AF2138" s="18">
        <v>0</v>
      </c>
      <c r="AG2138" s="18"/>
      <c r="AH2138" s="18" t="s">
        <v>557</v>
      </c>
      <c r="AI2138" s="18">
        <v>14</v>
      </c>
      <c r="AJ2138" s="18" t="s">
        <v>522</v>
      </c>
      <c r="AK2138" s="18">
        <v>14</v>
      </c>
      <c r="AL2138" s="18" t="s">
        <v>2487</v>
      </c>
      <c r="AM2138" s="18" t="s">
        <v>2462</v>
      </c>
      <c r="AN2138" s="18">
        <v>4.8600000000000003</v>
      </c>
      <c r="AO2138" s="18" t="s">
        <v>2463</v>
      </c>
      <c r="AP2138" s="18" t="s">
        <v>479</v>
      </c>
      <c r="AQ2138" s="18">
        <v>3</v>
      </c>
      <c r="AR2138" s="18" t="s">
        <v>2464</v>
      </c>
      <c r="AS2138" s="18" t="s">
        <v>257</v>
      </c>
      <c r="AT2138" s="18" t="s">
        <v>257</v>
      </c>
      <c r="AU2138" s="18">
        <v>0.33</v>
      </c>
      <c r="AV2138" s="18">
        <v>0.33</v>
      </c>
      <c r="AW2138" s="18" t="s">
        <v>557</v>
      </c>
      <c r="AX2138" s="18">
        <v>31</v>
      </c>
      <c r="AY2138" s="18" t="s">
        <v>522</v>
      </c>
      <c r="AZ2138" s="18"/>
      <c r="BA2138" s="18"/>
      <c r="BB2138" s="18" t="s">
        <v>2408</v>
      </c>
      <c r="BC2138" s="18" t="s">
        <v>351</v>
      </c>
      <c r="BD2138" s="18">
        <v>1.34</v>
      </c>
      <c r="BE2138" s="18" t="s">
        <v>2465</v>
      </c>
      <c r="BF2138" s="18" t="s">
        <v>479</v>
      </c>
      <c r="BG2138" s="18">
        <v>3</v>
      </c>
      <c r="BH2138" s="18" t="s">
        <v>2464</v>
      </c>
      <c r="BI2138" s="18" t="s">
        <v>257</v>
      </c>
      <c r="BJ2138" s="18" t="s">
        <v>257</v>
      </c>
      <c r="BK2138" s="18">
        <v>0.08</v>
      </c>
      <c r="BL2138" s="18">
        <v>0.08</v>
      </c>
      <c r="BM2138" s="18" t="s">
        <v>557</v>
      </c>
      <c r="BN2138" s="18">
        <v>31</v>
      </c>
      <c r="BO2138" s="18" t="s">
        <v>522</v>
      </c>
      <c r="BP2138" s="18" t="s">
        <v>595</v>
      </c>
      <c r="BQ2138" s="18" t="s">
        <v>595</v>
      </c>
      <c r="BR2138" s="18" t="s">
        <v>2408</v>
      </c>
      <c r="BS2138" s="18" t="s">
        <v>2466</v>
      </c>
      <c r="BT2138" s="18">
        <v>0.2</v>
      </c>
      <c r="BU2138" s="18" t="s">
        <v>2467</v>
      </c>
      <c r="BV2138" s="18" t="s">
        <v>479</v>
      </c>
      <c r="BW2138" s="18">
        <v>3</v>
      </c>
      <c r="BX2138" s="18" t="s">
        <v>2464</v>
      </c>
      <c r="BY2138" s="18" t="s">
        <v>257</v>
      </c>
      <c r="BZ2138" s="18" t="s">
        <v>257</v>
      </c>
      <c r="CA2138" s="18">
        <v>0</v>
      </c>
      <c r="CB2138" s="18">
        <v>0</v>
      </c>
      <c r="CC2138" s="18" t="s">
        <v>557</v>
      </c>
      <c r="CD2138" s="18">
        <v>31</v>
      </c>
      <c r="CE2138" s="18" t="s">
        <v>522</v>
      </c>
      <c r="CF2138" s="18" t="s">
        <v>595</v>
      </c>
      <c r="CG2138" s="18" t="s">
        <v>595</v>
      </c>
      <c r="CH2138" s="18" t="s">
        <v>2408</v>
      </c>
      <c r="CI2138" s="18"/>
      <c r="CJ2138" s="18"/>
      <c r="CK2138" s="18"/>
      <c r="CL2138" s="18"/>
      <c r="CM2138" s="18"/>
      <c r="CN2138" s="18"/>
      <c r="CO2138" s="18"/>
      <c r="CP2138" s="18"/>
      <c r="CQ2138" s="18"/>
      <c r="CR2138" s="18"/>
      <c r="CS2138" s="18"/>
      <c r="CT2138" s="18"/>
      <c r="CU2138" s="18"/>
      <c r="CV2138" s="18"/>
      <c r="CW2138" s="18"/>
      <c r="CX2138" s="18"/>
      <c r="CY2138" s="18"/>
      <c r="CZ2138" s="18"/>
      <c r="DA2138" s="18"/>
      <c r="DB2138" s="18"/>
      <c r="DC2138" s="18"/>
      <c r="DD2138" s="18"/>
      <c r="DE2138" s="18"/>
      <c r="DF2138" s="18"/>
      <c r="DG2138" s="18"/>
      <c r="DH2138" s="18"/>
      <c r="DI2138" s="18"/>
      <c r="DJ2138" s="18"/>
      <c r="DK2138" s="18"/>
      <c r="DL2138" s="18"/>
      <c r="DM2138" s="18"/>
      <c r="DN2138" s="18"/>
      <c r="DO2138" s="56"/>
      <c r="DP2138" s="56"/>
      <c r="DQ2138" s="56"/>
      <c r="DR2138" s="56"/>
      <c r="DS2138" s="56"/>
      <c r="DT2138" s="56"/>
      <c r="DU2138" s="56"/>
      <c r="DV2138" s="56"/>
      <c r="DW2138" s="56"/>
      <c r="DX2138" s="56"/>
      <c r="DY2138" s="56"/>
      <c r="DZ2138" s="3">
        <v>0</v>
      </c>
      <c r="EA2138" s="56"/>
      <c r="EB2138" s="56"/>
      <c r="EC2138" s="56"/>
      <c r="ED2138" s="56"/>
      <c r="EE2138" s="56"/>
      <c r="EF2138" s="56"/>
      <c r="EG2138" s="56"/>
      <c r="EH2138" s="18"/>
      <c r="EI2138" s="18">
        <f t="array" ref="EI2138">IF(SUMPRODUCT(--(DO2138:DS2138&lt;&gt;""))=0, 0,1)</f>
        <v>0</v>
      </c>
      <c r="EJ2138" s="18">
        <f t="array" ref="EJ2138">IF(SUMPRODUCT(--(DT2138:EG2138&lt;&gt;""))=0, 0,1)</f>
        <v>1</v>
      </c>
      <c r="EK2138" s="18" cm="1">
        <f t="array" ref="EK2138">IF(SUMPRODUCT(--(EC2138:EG2138&lt;&gt;""))=0, 0,1)</f>
        <v>0</v>
      </c>
      <c r="EL2138" s="18">
        <f t="array" ref="EL2138">IF(SUMPRODUCT(--(EE2138:EG2138&lt;&gt;""))=0, 0,1)</f>
        <v>0</v>
      </c>
      <c r="EM2138" s="18">
        <f t="shared" si="433"/>
        <v>0</v>
      </c>
      <c r="EN2138" s="18" t="str">
        <f t="shared" si="434"/>
        <v>NA</v>
      </c>
      <c r="EO2138" s="18">
        <f t="shared" si="435"/>
        <v>0</v>
      </c>
      <c r="EP2138" s="18" t="str">
        <f t="shared" si="436"/>
        <v>NA</v>
      </c>
      <c r="EQ2138" s="18" t="str">
        <f t="shared" si="422"/>
        <v>NA</v>
      </c>
      <c r="ER2138" s="18" t="s">
        <v>2083</v>
      </c>
      <c r="ES2138" s="59">
        <v>43971</v>
      </c>
      <c r="ET2138" s="18"/>
      <c r="EU2138" s="18"/>
    </row>
    <row r="2139" spans="1:151" s="1" customFormat="1" ht="15.75" customHeight="1" x14ac:dyDescent="0.2">
      <c r="A2139" s="5" t="s">
        <v>2485</v>
      </c>
      <c r="B2139" s="24" t="s">
        <v>2455</v>
      </c>
      <c r="C2139" s="56">
        <v>2</v>
      </c>
      <c r="D2139" s="18" t="s">
        <v>470</v>
      </c>
      <c r="E2139" s="18" t="s">
        <v>2985</v>
      </c>
      <c r="F2139" s="18" t="s">
        <v>553</v>
      </c>
      <c r="G2139" s="18" t="s">
        <v>467</v>
      </c>
      <c r="H2139" s="18" t="s">
        <v>1310</v>
      </c>
      <c r="I2139" s="18" t="s">
        <v>552</v>
      </c>
      <c r="J2139" s="18" t="s">
        <v>595</v>
      </c>
      <c r="K2139" s="18" t="s">
        <v>257</v>
      </c>
      <c r="L2139" s="18" t="s">
        <v>257</v>
      </c>
      <c r="M2139" s="18" t="s">
        <v>253</v>
      </c>
      <c r="N2139" s="56">
        <v>52</v>
      </c>
      <c r="O2139" s="18" t="s">
        <v>2456</v>
      </c>
      <c r="P2139" s="18" t="s">
        <v>2128</v>
      </c>
      <c r="Q2139" s="18" t="s">
        <v>254</v>
      </c>
      <c r="R2139" s="18" t="s">
        <v>2457</v>
      </c>
      <c r="S2139" s="18" t="s">
        <v>2486</v>
      </c>
      <c r="T2139" s="18" t="s">
        <v>2490</v>
      </c>
      <c r="U2139" s="26" t="s">
        <v>257</v>
      </c>
      <c r="V2139" s="26" t="s">
        <v>257</v>
      </c>
      <c r="W2139" s="26" t="s">
        <v>257</v>
      </c>
      <c r="X2139" s="18" t="s">
        <v>2459</v>
      </c>
      <c r="Y2139" s="18">
        <v>0</v>
      </c>
      <c r="Z2139" s="18" t="s">
        <v>2460</v>
      </c>
      <c r="AA2139" s="18" t="s">
        <v>257</v>
      </c>
      <c r="AB2139" s="57">
        <f t="shared" si="432"/>
        <v>0</v>
      </c>
      <c r="AC2139" s="18" t="s">
        <v>595</v>
      </c>
      <c r="AD2139" s="18" t="s">
        <v>595</v>
      </c>
      <c r="AE2139" s="18" t="s">
        <v>595</v>
      </c>
      <c r="AF2139" s="18" t="s">
        <v>595</v>
      </c>
      <c r="AG2139" s="18" t="s">
        <v>595</v>
      </c>
      <c r="AH2139" s="18" t="s">
        <v>595</v>
      </c>
      <c r="AI2139" s="18">
        <v>0</v>
      </c>
      <c r="AJ2139" s="18" t="s">
        <v>522</v>
      </c>
      <c r="AK2139" s="18">
        <v>0</v>
      </c>
      <c r="AL2139" s="18" t="s">
        <v>2476</v>
      </c>
      <c r="AM2139" s="18"/>
      <c r="AN2139" s="18"/>
      <c r="AO2139" s="18"/>
      <c r="AP2139" s="18"/>
      <c r="AQ2139" s="18"/>
      <c r="AR2139" s="18"/>
      <c r="AS2139" s="18"/>
      <c r="AT2139" s="18"/>
      <c r="AU2139" s="18"/>
      <c r="AV2139" s="18"/>
      <c r="AW2139" s="18"/>
      <c r="AX2139" s="18"/>
      <c r="AY2139" s="18"/>
      <c r="AZ2139" s="18"/>
      <c r="BA2139" s="18"/>
      <c r="BB2139" s="18"/>
      <c r="BC2139" s="18"/>
      <c r="BD2139" s="18"/>
      <c r="BE2139" s="18"/>
      <c r="BF2139" s="18"/>
      <c r="BG2139" s="18"/>
      <c r="BH2139" s="18"/>
      <c r="BI2139" s="18"/>
      <c r="BJ2139" s="18"/>
      <c r="BK2139" s="18"/>
      <c r="BL2139" s="18"/>
      <c r="BM2139" s="18"/>
      <c r="BN2139" s="18"/>
      <c r="BO2139" s="18"/>
      <c r="BP2139" s="18"/>
      <c r="BQ2139" s="18"/>
      <c r="BR2139" s="18"/>
      <c r="BS2139" s="18"/>
      <c r="BT2139" s="18"/>
      <c r="BU2139" s="18"/>
      <c r="BV2139" s="18"/>
      <c r="BW2139" s="18"/>
      <c r="BX2139" s="18"/>
      <c r="BY2139" s="18"/>
      <c r="BZ2139" s="18"/>
      <c r="CA2139" s="18"/>
      <c r="CB2139" s="18"/>
      <c r="CC2139" s="18"/>
      <c r="CD2139" s="18"/>
      <c r="CE2139" s="18"/>
      <c r="CF2139" s="18"/>
      <c r="CG2139" s="18"/>
      <c r="CH2139" s="18"/>
      <c r="CI2139" s="18" t="s">
        <v>307</v>
      </c>
      <c r="CJ2139" s="18">
        <v>0.64700000000000002</v>
      </c>
      <c r="CK2139" s="18" t="s">
        <v>2477</v>
      </c>
      <c r="CL2139" s="18" t="s">
        <v>479</v>
      </c>
      <c r="CM2139" s="18">
        <v>3</v>
      </c>
      <c r="CN2139" s="18" t="s">
        <v>2464</v>
      </c>
      <c r="CO2139" s="18" t="s">
        <v>2491</v>
      </c>
      <c r="CP2139" s="18">
        <v>0.65500000000000003</v>
      </c>
      <c r="CQ2139" s="18">
        <v>8.0000000000000002E-3</v>
      </c>
      <c r="CR2139" s="18">
        <v>8.0000000000000002E-3</v>
      </c>
      <c r="CS2139" s="18" t="s">
        <v>557</v>
      </c>
      <c r="CT2139" s="18">
        <v>0</v>
      </c>
      <c r="CU2139" s="18" t="s">
        <v>2492</v>
      </c>
      <c r="CV2139" s="18" t="s">
        <v>595</v>
      </c>
      <c r="CW2139" s="18" t="s">
        <v>595</v>
      </c>
      <c r="CX2139" s="18" t="s">
        <v>2156</v>
      </c>
      <c r="CY2139" s="18"/>
      <c r="CZ2139" s="18"/>
      <c r="DA2139" s="18"/>
      <c r="DB2139" s="18"/>
      <c r="DC2139" s="18"/>
      <c r="DD2139" s="18"/>
      <c r="DE2139" s="18"/>
      <c r="DF2139" s="18"/>
      <c r="DG2139" s="18"/>
      <c r="DH2139" s="18"/>
      <c r="DI2139" s="18"/>
      <c r="DJ2139" s="18"/>
      <c r="DK2139" s="18"/>
      <c r="DL2139" s="18"/>
      <c r="DM2139" s="18"/>
      <c r="DN2139" s="18"/>
      <c r="DO2139" s="56"/>
      <c r="DP2139" s="56"/>
      <c r="DQ2139" s="56"/>
      <c r="DR2139" s="56"/>
      <c r="DS2139" s="56"/>
      <c r="DT2139" s="56"/>
      <c r="DU2139" s="56"/>
      <c r="DV2139" s="56">
        <v>0</v>
      </c>
      <c r="DW2139" s="56"/>
      <c r="DX2139" s="56"/>
      <c r="DY2139" s="56"/>
      <c r="DZ2139" s="56"/>
      <c r="EA2139" s="56"/>
      <c r="EB2139" s="56"/>
      <c r="EC2139" s="56"/>
      <c r="ED2139" s="56"/>
      <c r="EE2139" s="56"/>
      <c r="EF2139" s="56"/>
      <c r="EG2139" s="56"/>
      <c r="EH2139" s="18" t="s">
        <v>2479</v>
      </c>
      <c r="EI2139" s="18">
        <f t="array" ref="EI2139">IF(SUMPRODUCT(--(DO2139:DS2139&lt;&gt;""))=0, 0,1)</f>
        <v>0</v>
      </c>
      <c r="EJ2139" s="18">
        <f t="array" ref="EJ2139">IF(SUMPRODUCT(--(DT2139:EG2139&lt;&gt;""))=0, 0,1)</f>
        <v>1</v>
      </c>
      <c r="EK2139" s="18" cm="1">
        <f t="array" ref="EK2139">IF(SUMPRODUCT(--(EC2139:EG2139&lt;&gt;""))=0, 0,1)</f>
        <v>0</v>
      </c>
      <c r="EL2139" s="18">
        <f t="array" ref="EL2139">IF(SUMPRODUCT(--(EE2139:EG2139&lt;&gt;""))=0, 0,1)</f>
        <v>0</v>
      </c>
      <c r="EM2139" s="18">
        <f t="shared" si="433"/>
        <v>0</v>
      </c>
      <c r="EN2139" s="18" t="str">
        <f t="shared" si="434"/>
        <v>NA</v>
      </c>
      <c r="EO2139" s="18">
        <f t="shared" si="435"/>
        <v>0</v>
      </c>
      <c r="EP2139" s="18" t="str">
        <f t="shared" si="436"/>
        <v>NA</v>
      </c>
      <c r="EQ2139" s="18" t="str">
        <f t="shared" si="422"/>
        <v>NA</v>
      </c>
      <c r="ER2139" s="18" t="s">
        <v>2083</v>
      </c>
      <c r="ES2139" s="59">
        <v>43971</v>
      </c>
      <c r="ET2139" s="18"/>
      <c r="EU2139" s="18"/>
    </row>
    <row r="2140" spans="1:151" s="1" customFormat="1" ht="15.75" customHeight="1" x14ac:dyDescent="0.2">
      <c r="A2140" s="5" t="s">
        <v>2485</v>
      </c>
      <c r="B2140" s="24" t="s">
        <v>2455</v>
      </c>
      <c r="C2140" s="56">
        <v>2</v>
      </c>
      <c r="D2140" s="18" t="s">
        <v>470</v>
      </c>
      <c r="E2140" s="18" t="s">
        <v>2985</v>
      </c>
      <c r="F2140" s="18" t="s">
        <v>553</v>
      </c>
      <c r="G2140" s="18" t="s">
        <v>467</v>
      </c>
      <c r="H2140" s="18" t="s">
        <v>1310</v>
      </c>
      <c r="I2140" s="18" t="s">
        <v>552</v>
      </c>
      <c r="J2140" s="18" t="s">
        <v>595</v>
      </c>
      <c r="K2140" s="18" t="s">
        <v>257</v>
      </c>
      <c r="L2140" s="18" t="s">
        <v>257</v>
      </c>
      <c r="M2140" s="18" t="s">
        <v>253</v>
      </c>
      <c r="N2140" s="56">
        <v>52</v>
      </c>
      <c r="O2140" s="18" t="s">
        <v>2456</v>
      </c>
      <c r="P2140" s="18" t="s">
        <v>2128</v>
      </c>
      <c r="Q2140" s="18" t="s">
        <v>254</v>
      </c>
      <c r="R2140" s="18" t="s">
        <v>2457</v>
      </c>
      <c r="S2140" s="18" t="s">
        <v>2486</v>
      </c>
      <c r="T2140" s="26" t="s">
        <v>257</v>
      </c>
      <c r="U2140" s="26" t="s">
        <v>257</v>
      </c>
      <c r="V2140" s="26" t="s">
        <v>257</v>
      </c>
      <c r="W2140" s="26" t="s">
        <v>257</v>
      </c>
      <c r="X2140" s="18" t="s">
        <v>2459</v>
      </c>
      <c r="Y2140" s="18">
        <v>2.5999999999999999E-2</v>
      </c>
      <c r="Z2140" s="18" t="s">
        <v>2460</v>
      </c>
      <c r="AA2140" s="18" t="s">
        <v>257</v>
      </c>
      <c r="AB2140" s="57">
        <f t="shared" si="432"/>
        <v>26</v>
      </c>
      <c r="AC2140" s="18" t="s">
        <v>479</v>
      </c>
      <c r="AD2140" s="18">
        <v>3</v>
      </c>
      <c r="AE2140" s="18" t="s">
        <v>2464</v>
      </c>
      <c r="AF2140" s="18">
        <v>1E-3</v>
      </c>
      <c r="AG2140" s="18">
        <v>1E-3</v>
      </c>
      <c r="AH2140" s="18" t="s">
        <v>557</v>
      </c>
      <c r="AI2140" s="18">
        <v>4</v>
      </c>
      <c r="AJ2140" s="18" t="s">
        <v>522</v>
      </c>
      <c r="AK2140" s="18">
        <v>4</v>
      </c>
      <c r="AL2140" s="18" t="s">
        <v>2480</v>
      </c>
      <c r="AM2140" s="18"/>
      <c r="AN2140" s="18"/>
      <c r="AO2140" s="18"/>
      <c r="AP2140" s="18"/>
      <c r="AQ2140" s="18"/>
      <c r="AR2140" s="18"/>
      <c r="AS2140" s="18"/>
      <c r="AT2140" s="18"/>
      <c r="AU2140" s="18"/>
      <c r="AV2140" s="18"/>
      <c r="AW2140" s="18"/>
      <c r="AX2140" s="18"/>
      <c r="AY2140" s="18"/>
      <c r="AZ2140" s="18"/>
      <c r="BA2140" s="18"/>
      <c r="BB2140" s="18"/>
      <c r="BC2140" s="18"/>
      <c r="BD2140" s="18"/>
      <c r="BE2140" s="18"/>
      <c r="BF2140" s="18"/>
      <c r="BG2140" s="18"/>
      <c r="BH2140" s="18"/>
      <c r="BI2140" s="18"/>
      <c r="BJ2140" s="18"/>
      <c r="BK2140" s="18"/>
      <c r="BL2140" s="18"/>
      <c r="BM2140" s="18"/>
      <c r="BN2140" s="18"/>
      <c r="BO2140" s="18"/>
      <c r="BP2140" s="18"/>
      <c r="BQ2140" s="18"/>
      <c r="BR2140" s="18"/>
      <c r="BS2140" s="18"/>
      <c r="BT2140" s="18"/>
      <c r="BU2140" s="18"/>
      <c r="BV2140" s="18"/>
      <c r="BW2140" s="18"/>
      <c r="BX2140" s="18"/>
      <c r="BY2140" s="18"/>
      <c r="BZ2140" s="18"/>
      <c r="CA2140" s="18"/>
      <c r="CB2140" s="18"/>
      <c r="CC2140" s="18"/>
      <c r="CD2140" s="18"/>
      <c r="CE2140" s="18"/>
      <c r="CF2140" s="18"/>
      <c r="CG2140" s="18"/>
      <c r="CH2140" s="18"/>
      <c r="CI2140" s="18" t="s">
        <v>307</v>
      </c>
      <c r="CJ2140" s="18">
        <v>0.65800000000000003</v>
      </c>
      <c r="CK2140" s="18" t="s">
        <v>2477</v>
      </c>
      <c r="CL2140" s="18" t="s">
        <v>479</v>
      </c>
      <c r="CM2140" s="18">
        <v>3</v>
      </c>
      <c r="CN2140" s="18" t="s">
        <v>2464</v>
      </c>
      <c r="CO2140" s="18">
        <v>0.65200000000000002</v>
      </c>
      <c r="CP2140" s="18" t="s">
        <v>2491</v>
      </c>
      <c r="CQ2140" s="18">
        <v>6.0000000000000001E-3</v>
      </c>
      <c r="CR2140" s="18">
        <v>6.0000000000000001E-3</v>
      </c>
      <c r="CS2140" s="18" t="s">
        <v>557</v>
      </c>
      <c r="CT2140" s="18">
        <v>4</v>
      </c>
      <c r="CU2140" s="18" t="s">
        <v>2493</v>
      </c>
      <c r="CV2140" s="18" t="s">
        <v>595</v>
      </c>
      <c r="CW2140" s="18" t="s">
        <v>595</v>
      </c>
      <c r="CX2140" s="18" t="s">
        <v>2156</v>
      </c>
      <c r="CY2140" s="18"/>
      <c r="CZ2140" s="18"/>
      <c r="DA2140" s="18"/>
      <c r="DB2140" s="18"/>
      <c r="DC2140" s="18"/>
      <c r="DD2140" s="18"/>
      <c r="DE2140" s="18"/>
      <c r="DF2140" s="18"/>
      <c r="DG2140" s="18"/>
      <c r="DH2140" s="18"/>
      <c r="DI2140" s="18"/>
      <c r="DJ2140" s="18"/>
      <c r="DK2140" s="18"/>
      <c r="DL2140" s="18"/>
      <c r="DM2140" s="18"/>
      <c r="DN2140" s="18"/>
      <c r="DO2140" s="56"/>
      <c r="DP2140" s="56"/>
      <c r="DQ2140" s="56"/>
      <c r="DR2140" s="56"/>
      <c r="DS2140" s="56"/>
      <c r="DT2140" s="56"/>
      <c r="DU2140" s="56"/>
      <c r="DV2140" s="56">
        <v>0</v>
      </c>
      <c r="DW2140" s="56"/>
      <c r="DX2140" s="56"/>
      <c r="DY2140" s="56"/>
      <c r="DZ2140" s="56"/>
      <c r="EA2140" s="56"/>
      <c r="EB2140" s="56"/>
      <c r="EC2140" s="56"/>
      <c r="ED2140" s="56"/>
      <c r="EE2140" s="56"/>
      <c r="EF2140" s="56"/>
      <c r="EG2140" s="56"/>
      <c r="EH2140" s="18" t="s">
        <v>2479</v>
      </c>
      <c r="EI2140" s="18">
        <f t="array" ref="EI2140">IF(SUMPRODUCT(--(DO2140:DS2140&lt;&gt;""))=0, 0,1)</f>
        <v>0</v>
      </c>
      <c r="EJ2140" s="18">
        <f t="array" ref="EJ2140">IF(SUMPRODUCT(--(DT2140:EG2140&lt;&gt;""))=0, 0,1)</f>
        <v>1</v>
      </c>
      <c r="EK2140" s="18" cm="1">
        <f t="array" ref="EK2140">IF(SUMPRODUCT(--(EC2140:EG2140&lt;&gt;""))=0, 0,1)</f>
        <v>0</v>
      </c>
      <c r="EL2140" s="18">
        <f t="array" ref="EL2140">IF(SUMPRODUCT(--(EE2140:EG2140&lt;&gt;""))=0, 0,1)</f>
        <v>0</v>
      </c>
      <c r="EM2140" s="18">
        <f t="shared" si="433"/>
        <v>0</v>
      </c>
      <c r="EN2140" s="18" t="str">
        <f t="shared" si="434"/>
        <v>NA</v>
      </c>
      <c r="EO2140" s="18">
        <f t="shared" si="435"/>
        <v>0</v>
      </c>
      <c r="EP2140" s="18" t="str">
        <f t="shared" si="436"/>
        <v>NA</v>
      </c>
      <c r="EQ2140" s="18" t="str">
        <f t="shared" si="422"/>
        <v>NA</v>
      </c>
      <c r="ER2140" s="18" t="s">
        <v>2083</v>
      </c>
      <c r="ES2140" s="59">
        <v>43971</v>
      </c>
      <c r="ET2140" s="18"/>
      <c r="EU2140" s="18"/>
    </row>
    <row r="2141" spans="1:151" s="1" customFormat="1" ht="15.75" customHeight="1" x14ac:dyDescent="0.2">
      <c r="A2141" s="5" t="s">
        <v>2485</v>
      </c>
      <c r="B2141" s="24" t="s">
        <v>2455</v>
      </c>
      <c r="C2141" s="56">
        <v>2</v>
      </c>
      <c r="D2141" s="18" t="s">
        <v>470</v>
      </c>
      <c r="E2141" s="18" t="s">
        <v>2985</v>
      </c>
      <c r="F2141" s="18" t="s">
        <v>553</v>
      </c>
      <c r="G2141" s="18" t="s">
        <v>467</v>
      </c>
      <c r="H2141" s="18" t="s">
        <v>1310</v>
      </c>
      <c r="I2141" s="18" t="s">
        <v>552</v>
      </c>
      <c r="J2141" s="18" t="s">
        <v>595</v>
      </c>
      <c r="K2141" s="18" t="s">
        <v>257</v>
      </c>
      <c r="L2141" s="18" t="s">
        <v>257</v>
      </c>
      <c r="M2141" s="18" t="s">
        <v>253</v>
      </c>
      <c r="N2141" s="56">
        <v>52</v>
      </c>
      <c r="O2141" s="18" t="s">
        <v>2456</v>
      </c>
      <c r="P2141" s="18" t="s">
        <v>2128</v>
      </c>
      <c r="Q2141" s="18" t="s">
        <v>254</v>
      </c>
      <c r="R2141" s="18" t="s">
        <v>2457</v>
      </c>
      <c r="S2141" s="18" t="s">
        <v>2486</v>
      </c>
      <c r="T2141" s="26" t="s">
        <v>257</v>
      </c>
      <c r="U2141" s="26" t="s">
        <v>257</v>
      </c>
      <c r="V2141" s="26" t="s">
        <v>257</v>
      </c>
      <c r="W2141" s="26" t="s">
        <v>257</v>
      </c>
      <c r="X2141" s="18" t="s">
        <v>2459</v>
      </c>
      <c r="Y2141" s="18">
        <v>2.5999999999999999E-2</v>
      </c>
      <c r="Z2141" s="18" t="s">
        <v>2460</v>
      </c>
      <c r="AA2141" s="18" t="s">
        <v>257</v>
      </c>
      <c r="AB2141" s="57">
        <f t="shared" si="432"/>
        <v>26</v>
      </c>
      <c r="AC2141" s="18" t="s">
        <v>479</v>
      </c>
      <c r="AD2141" s="18">
        <v>3</v>
      </c>
      <c r="AE2141" s="18" t="s">
        <v>2464</v>
      </c>
      <c r="AF2141" s="18">
        <v>1E-3</v>
      </c>
      <c r="AG2141" s="18">
        <v>1E-3</v>
      </c>
      <c r="AH2141" s="18" t="s">
        <v>557</v>
      </c>
      <c r="AI2141" s="18">
        <v>8</v>
      </c>
      <c r="AJ2141" s="18" t="s">
        <v>522</v>
      </c>
      <c r="AK2141" s="18">
        <v>8</v>
      </c>
      <c r="AL2141" s="18" t="s">
        <v>2480</v>
      </c>
      <c r="AM2141" s="18"/>
      <c r="AN2141" s="18"/>
      <c r="AO2141" s="18"/>
      <c r="AP2141" s="18"/>
      <c r="AQ2141" s="18"/>
      <c r="AR2141" s="18"/>
      <c r="AS2141" s="18"/>
      <c r="AT2141" s="18"/>
      <c r="AU2141" s="18"/>
      <c r="AV2141" s="18"/>
      <c r="AW2141" s="18"/>
      <c r="AX2141" s="18"/>
      <c r="AY2141" s="18"/>
      <c r="AZ2141" s="18"/>
      <c r="BA2141" s="18"/>
      <c r="BB2141" s="18"/>
      <c r="BC2141" s="18"/>
      <c r="BD2141" s="18"/>
      <c r="BE2141" s="18"/>
      <c r="BF2141" s="18"/>
      <c r="BG2141" s="18"/>
      <c r="BH2141" s="18"/>
      <c r="BI2141" s="18"/>
      <c r="BJ2141" s="18"/>
      <c r="BK2141" s="18"/>
      <c r="BL2141" s="18"/>
      <c r="BM2141" s="18"/>
      <c r="BN2141" s="18"/>
      <c r="BO2141" s="18"/>
      <c r="BP2141" s="18"/>
      <c r="BQ2141" s="18"/>
      <c r="BR2141" s="18"/>
      <c r="BS2141" s="18"/>
      <c r="BT2141" s="18"/>
      <c r="BU2141" s="18"/>
      <c r="BV2141" s="18"/>
      <c r="BW2141" s="18"/>
      <c r="BX2141" s="18"/>
      <c r="BY2141" s="18"/>
      <c r="BZ2141" s="18"/>
      <c r="CA2141" s="18"/>
      <c r="CB2141" s="18"/>
      <c r="CC2141" s="18"/>
      <c r="CD2141" s="18"/>
      <c r="CE2141" s="18"/>
      <c r="CF2141" s="18"/>
      <c r="CG2141" s="18"/>
      <c r="CH2141" s="18"/>
      <c r="CI2141" s="18" t="s">
        <v>307</v>
      </c>
      <c r="CJ2141" s="18">
        <v>0.66600000000000004</v>
      </c>
      <c r="CK2141" s="18" t="s">
        <v>2477</v>
      </c>
      <c r="CL2141" s="18" t="s">
        <v>479</v>
      </c>
      <c r="CM2141" s="18">
        <v>3</v>
      </c>
      <c r="CN2141" s="18" t="s">
        <v>2464</v>
      </c>
      <c r="CO2141" s="18" t="s">
        <v>2491</v>
      </c>
      <c r="CP2141" s="18">
        <v>0.67200000000000004</v>
      </c>
      <c r="CQ2141" s="18">
        <v>6.0000000000000001E-3</v>
      </c>
      <c r="CR2141" s="18">
        <v>6.0000000000000001E-3</v>
      </c>
      <c r="CS2141" s="18" t="s">
        <v>557</v>
      </c>
      <c r="CT2141" s="18">
        <v>8</v>
      </c>
      <c r="CU2141" s="18" t="s">
        <v>2493</v>
      </c>
      <c r="CV2141" s="18" t="s">
        <v>595</v>
      </c>
      <c r="CW2141" s="18" t="s">
        <v>595</v>
      </c>
      <c r="CX2141" s="18" t="s">
        <v>2156</v>
      </c>
      <c r="CY2141" s="18"/>
      <c r="CZ2141" s="18"/>
      <c r="DA2141" s="18"/>
      <c r="DB2141" s="18"/>
      <c r="DC2141" s="18"/>
      <c r="DD2141" s="18"/>
      <c r="DE2141" s="18"/>
      <c r="DF2141" s="18"/>
      <c r="DG2141" s="18"/>
      <c r="DH2141" s="18"/>
      <c r="DI2141" s="18"/>
      <c r="DJ2141" s="18"/>
      <c r="DK2141" s="18"/>
      <c r="DL2141" s="18"/>
      <c r="DM2141" s="18"/>
      <c r="DN2141" s="18"/>
      <c r="DO2141" s="56"/>
      <c r="DP2141" s="56"/>
      <c r="DQ2141" s="56"/>
      <c r="DR2141" s="56"/>
      <c r="DS2141" s="56"/>
      <c r="DT2141" s="56"/>
      <c r="DU2141" s="56"/>
      <c r="DV2141" s="56">
        <v>0</v>
      </c>
      <c r="DW2141" s="56"/>
      <c r="DX2141" s="56"/>
      <c r="DY2141" s="56"/>
      <c r="DZ2141" s="56"/>
      <c r="EA2141" s="56"/>
      <c r="EB2141" s="56"/>
      <c r="EC2141" s="56"/>
      <c r="ED2141" s="56"/>
      <c r="EE2141" s="56"/>
      <c r="EF2141" s="56"/>
      <c r="EG2141" s="56"/>
      <c r="EH2141" s="18" t="s">
        <v>2479</v>
      </c>
      <c r="EI2141" s="18">
        <f t="array" ref="EI2141">IF(SUMPRODUCT(--(DO2141:DS2141&lt;&gt;""))=0, 0,1)</f>
        <v>0</v>
      </c>
      <c r="EJ2141" s="18">
        <f t="array" ref="EJ2141">IF(SUMPRODUCT(--(DT2141:EG2141&lt;&gt;""))=0, 0,1)</f>
        <v>1</v>
      </c>
      <c r="EK2141" s="18" cm="1">
        <f t="array" ref="EK2141">IF(SUMPRODUCT(--(EC2141:EG2141&lt;&gt;""))=0, 0,1)</f>
        <v>0</v>
      </c>
      <c r="EL2141" s="18">
        <f t="array" ref="EL2141">IF(SUMPRODUCT(--(EE2141:EG2141&lt;&gt;""))=0, 0,1)</f>
        <v>0</v>
      </c>
      <c r="EM2141" s="18">
        <f t="shared" si="433"/>
        <v>0</v>
      </c>
      <c r="EN2141" s="18" t="str">
        <f t="shared" si="434"/>
        <v>NA</v>
      </c>
      <c r="EO2141" s="18">
        <f t="shared" si="435"/>
        <v>0</v>
      </c>
      <c r="EP2141" s="18" t="str">
        <f t="shared" si="436"/>
        <v>NA</v>
      </c>
      <c r="EQ2141" s="18" t="str">
        <f t="shared" si="422"/>
        <v>NA</v>
      </c>
      <c r="ER2141" s="18" t="s">
        <v>2083</v>
      </c>
      <c r="ES2141" s="59">
        <v>43971</v>
      </c>
      <c r="ET2141" s="18"/>
      <c r="EU2141" s="18"/>
    </row>
    <row r="2142" spans="1:151" s="1" customFormat="1" ht="15.75" customHeight="1" x14ac:dyDescent="0.2">
      <c r="A2142" s="5" t="s">
        <v>2485</v>
      </c>
      <c r="B2142" s="24" t="s">
        <v>2455</v>
      </c>
      <c r="C2142" s="56">
        <v>2</v>
      </c>
      <c r="D2142" s="18" t="s">
        <v>470</v>
      </c>
      <c r="E2142" s="18" t="s">
        <v>2985</v>
      </c>
      <c r="F2142" s="18" t="s">
        <v>553</v>
      </c>
      <c r="G2142" s="18" t="s">
        <v>467</v>
      </c>
      <c r="H2142" s="18" t="s">
        <v>1310</v>
      </c>
      <c r="I2142" s="18" t="s">
        <v>552</v>
      </c>
      <c r="J2142" s="18" t="s">
        <v>595</v>
      </c>
      <c r="K2142" s="18" t="s">
        <v>257</v>
      </c>
      <c r="L2142" s="18" t="s">
        <v>257</v>
      </c>
      <c r="M2142" s="18" t="s">
        <v>253</v>
      </c>
      <c r="N2142" s="56">
        <v>52</v>
      </c>
      <c r="O2142" s="18" t="s">
        <v>2456</v>
      </c>
      <c r="P2142" s="18" t="s">
        <v>2128</v>
      </c>
      <c r="Q2142" s="18" t="s">
        <v>254</v>
      </c>
      <c r="R2142" s="18" t="s">
        <v>2457</v>
      </c>
      <c r="S2142" s="18" t="s">
        <v>2486</v>
      </c>
      <c r="T2142" s="26" t="s">
        <v>257</v>
      </c>
      <c r="U2142" s="26" t="s">
        <v>257</v>
      </c>
      <c r="V2142" s="26" t="s">
        <v>257</v>
      </c>
      <c r="W2142" s="26" t="s">
        <v>257</v>
      </c>
      <c r="X2142" s="18" t="s">
        <v>2459</v>
      </c>
      <c r="Y2142" s="18">
        <v>2.5999999999999999E-2</v>
      </c>
      <c r="Z2142" s="18" t="s">
        <v>2460</v>
      </c>
      <c r="AA2142" s="18" t="s">
        <v>257</v>
      </c>
      <c r="AB2142" s="57">
        <f t="shared" si="432"/>
        <v>26</v>
      </c>
      <c r="AC2142" s="18" t="s">
        <v>479</v>
      </c>
      <c r="AD2142" s="18">
        <v>3</v>
      </c>
      <c r="AE2142" s="18" t="s">
        <v>2464</v>
      </c>
      <c r="AF2142" s="18">
        <v>1E-3</v>
      </c>
      <c r="AG2142" s="18">
        <v>1E-3</v>
      </c>
      <c r="AH2142" s="18" t="s">
        <v>557</v>
      </c>
      <c r="AI2142" s="18">
        <v>11</v>
      </c>
      <c r="AJ2142" s="18" t="s">
        <v>522</v>
      </c>
      <c r="AK2142" s="18">
        <v>11</v>
      </c>
      <c r="AL2142" s="18" t="s">
        <v>2480</v>
      </c>
      <c r="AM2142" s="18"/>
      <c r="AN2142" s="18"/>
      <c r="AO2142" s="18"/>
      <c r="AP2142" s="18"/>
      <c r="AQ2142" s="18"/>
      <c r="AR2142" s="18"/>
      <c r="AS2142" s="18"/>
      <c r="AT2142" s="18"/>
      <c r="AU2142" s="18"/>
      <c r="AV2142" s="18"/>
      <c r="AW2142" s="18"/>
      <c r="AX2142" s="18"/>
      <c r="AY2142" s="18"/>
      <c r="AZ2142" s="18"/>
      <c r="BA2142" s="18"/>
      <c r="BB2142" s="18"/>
      <c r="BC2142" s="18"/>
      <c r="BD2142" s="18"/>
      <c r="BE2142" s="18"/>
      <c r="BF2142" s="18"/>
      <c r="BG2142" s="18"/>
      <c r="BH2142" s="18"/>
      <c r="BI2142" s="18"/>
      <c r="BJ2142" s="18"/>
      <c r="BK2142" s="18"/>
      <c r="BL2142" s="18"/>
      <c r="BM2142" s="18"/>
      <c r="BN2142" s="18"/>
      <c r="BO2142" s="18"/>
      <c r="BP2142" s="18"/>
      <c r="BQ2142" s="18"/>
      <c r="BR2142" s="18"/>
      <c r="BS2142" s="18"/>
      <c r="BT2142" s="18"/>
      <c r="BU2142" s="18"/>
      <c r="BV2142" s="18"/>
      <c r="BW2142" s="18"/>
      <c r="BX2142" s="18"/>
      <c r="BY2142" s="18"/>
      <c r="BZ2142" s="18"/>
      <c r="CA2142" s="18"/>
      <c r="CB2142" s="18"/>
      <c r="CC2142" s="18"/>
      <c r="CD2142" s="18"/>
      <c r="CE2142" s="18"/>
      <c r="CF2142" s="18"/>
      <c r="CG2142" s="18"/>
      <c r="CH2142" s="18"/>
      <c r="CI2142" s="18" t="s">
        <v>307</v>
      </c>
      <c r="CJ2142" s="18">
        <v>0.66100000000000003</v>
      </c>
      <c r="CK2142" s="18" t="s">
        <v>2477</v>
      </c>
      <c r="CL2142" s="18" t="s">
        <v>479</v>
      </c>
      <c r="CM2142" s="18">
        <v>3</v>
      </c>
      <c r="CN2142" s="18" t="s">
        <v>2464</v>
      </c>
      <c r="CO2142" s="18">
        <v>0.66</v>
      </c>
      <c r="CP2142" s="18" t="s">
        <v>2491</v>
      </c>
      <c r="CQ2142" s="18">
        <v>1E-3</v>
      </c>
      <c r="CR2142" s="18">
        <v>1E-3</v>
      </c>
      <c r="CS2142" s="18" t="s">
        <v>557</v>
      </c>
      <c r="CT2142" s="18">
        <v>11</v>
      </c>
      <c r="CU2142" s="18" t="s">
        <v>2493</v>
      </c>
      <c r="CV2142" s="18" t="s">
        <v>595</v>
      </c>
      <c r="CW2142" s="18" t="s">
        <v>595</v>
      </c>
      <c r="CX2142" s="18" t="s">
        <v>2156</v>
      </c>
      <c r="CY2142" s="18"/>
      <c r="CZ2142" s="18"/>
      <c r="DA2142" s="18"/>
      <c r="DB2142" s="18"/>
      <c r="DC2142" s="18"/>
      <c r="DD2142" s="18"/>
      <c r="DE2142" s="18"/>
      <c r="DF2142" s="18"/>
      <c r="DG2142" s="18"/>
      <c r="DH2142" s="18"/>
      <c r="DI2142" s="18"/>
      <c r="DJ2142" s="18"/>
      <c r="DK2142" s="18"/>
      <c r="DL2142" s="18"/>
      <c r="DM2142" s="18"/>
      <c r="DN2142" s="18"/>
      <c r="DO2142" s="56"/>
      <c r="DP2142" s="56"/>
      <c r="DQ2142" s="56"/>
      <c r="DR2142" s="56"/>
      <c r="DS2142" s="56"/>
      <c r="DT2142" s="56"/>
      <c r="DU2142" s="56"/>
      <c r="DV2142" s="56">
        <v>0</v>
      </c>
      <c r="DW2142" s="56"/>
      <c r="DX2142" s="56"/>
      <c r="DY2142" s="56"/>
      <c r="DZ2142" s="56"/>
      <c r="EA2142" s="56"/>
      <c r="EB2142" s="56"/>
      <c r="EC2142" s="56"/>
      <c r="ED2142" s="56"/>
      <c r="EE2142" s="56"/>
      <c r="EF2142" s="56"/>
      <c r="EG2142" s="56"/>
      <c r="EH2142" s="18" t="s">
        <v>2479</v>
      </c>
      <c r="EI2142" s="18">
        <f t="array" ref="EI2142">IF(SUMPRODUCT(--(DO2142:DS2142&lt;&gt;""))=0, 0,1)</f>
        <v>0</v>
      </c>
      <c r="EJ2142" s="18">
        <f t="array" ref="EJ2142">IF(SUMPRODUCT(--(DT2142:EG2142&lt;&gt;""))=0, 0,1)</f>
        <v>1</v>
      </c>
      <c r="EK2142" s="18" cm="1">
        <f t="array" ref="EK2142">IF(SUMPRODUCT(--(EC2142:EG2142&lt;&gt;""))=0, 0,1)</f>
        <v>0</v>
      </c>
      <c r="EL2142" s="18">
        <f t="array" ref="EL2142">IF(SUMPRODUCT(--(EE2142:EG2142&lt;&gt;""))=0, 0,1)</f>
        <v>0</v>
      </c>
      <c r="EM2142" s="18">
        <f t="shared" si="433"/>
        <v>0</v>
      </c>
      <c r="EN2142" s="18" t="str">
        <f t="shared" si="434"/>
        <v>NA</v>
      </c>
      <c r="EO2142" s="18">
        <f t="shared" si="435"/>
        <v>0</v>
      </c>
      <c r="EP2142" s="18" t="str">
        <f t="shared" si="436"/>
        <v>NA</v>
      </c>
      <c r="EQ2142" s="18" t="str">
        <f t="shared" si="422"/>
        <v>NA</v>
      </c>
      <c r="ER2142" s="18" t="s">
        <v>2083</v>
      </c>
      <c r="ES2142" s="59">
        <v>43971</v>
      </c>
      <c r="ET2142" s="18"/>
      <c r="EU2142" s="18"/>
    </row>
    <row r="2143" spans="1:151" s="1" customFormat="1" ht="15.75" customHeight="1" x14ac:dyDescent="0.2">
      <c r="A2143" s="5" t="s">
        <v>2485</v>
      </c>
      <c r="B2143" s="24" t="s">
        <v>2455</v>
      </c>
      <c r="C2143" s="56">
        <v>2</v>
      </c>
      <c r="D2143" s="18" t="s">
        <v>470</v>
      </c>
      <c r="E2143" s="18" t="s">
        <v>2985</v>
      </c>
      <c r="F2143" s="18" t="s">
        <v>553</v>
      </c>
      <c r="G2143" s="18" t="s">
        <v>467</v>
      </c>
      <c r="H2143" s="18" t="s">
        <v>1310</v>
      </c>
      <c r="I2143" s="18" t="s">
        <v>552</v>
      </c>
      <c r="J2143" s="18" t="s">
        <v>595</v>
      </c>
      <c r="K2143" s="18" t="s">
        <v>257</v>
      </c>
      <c r="L2143" s="18" t="s">
        <v>257</v>
      </c>
      <c r="M2143" s="18" t="s">
        <v>253</v>
      </c>
      <c r="N2143" s="56">
        <v>52</v>
      </c>
      <c r="O2143" s="18" t="s">
        <v>2456</v>
      </c>
      <c r="P2143" s="18" t="s">
        <v>2128</v>
      </c>
      <c r="Q2143" s="18" t="s">
        <v>254</v>
      </c>
      <c r="R2143" s="18" t="s">
        <v>2457</v>
      </c>
      <c r="S2143" s="18" t="s">
        <v>2486</v>
      </c>
      <c r="T2143" s="26" t="s">
        <v>257</v>
      </c>
      <c r="U2143" s="26" t="s">
        <v>257</v>
      </c>
      <c r="V2143" s="26" t="s">
        <v>257</v>
      </c>
      <c r="W2143" s="26" t="s">
        <v>257</v>
      </c>
      <c r="X2143" s="18" t="s">
        <v>2459</v>
      </c>
      <c r="Y2143" s="18">
        <v>2.5999999999999999E-2</v>
      </c>
      <c r="Z2143" s="18" t="s">
        <v>2460</v>
      </c>
      <c r="AA2143" s="18" t="s">
        <v>257</v>
      </c>
      <c r="AB2143" s="57">
        <f t="shared" si="432"/>
        <v>26</v>
      </c>
      <c r="AC2143" s="18" t="s">
        <v>479</v>
      </c>
      <c r="AD2143" s="18">
        <v>3</v>
      </c>
      <c r="AE2143" s="18" t="s">
        <v>2464</v>
      </c>
      <c r="AF2143" s="18">
        <v>1E-3</v>
      </c>
      <c r="AG2143" s="18">
        <v>1E-3</v>
      </c>
      <c r="AH2143" s="18" t="s">
        <v>557</v>
      </c>
      <c r="AI2143" s="18">
        <v>14</v>
      </c>
      <c r="AJ2143" s="18" t="s">
        <v>522</v>
      </c>
      <c r="AK2143" s="18">
        <v>14</v>
      </c>
      <c r="AL2143" s="18" t="s">
        <v>2480</v>
      </c>
      <c r="AM2143" s="18"/>
      <c r="AN2143" s="18"/>
      <c r="AO2143" s="18"/>
      <c r="AP2143" s="18"/>
      <c r="AQ2143" s="18"/>
      <c r="AR2143" s="18"/>
      <c r="AS2143" s="18"/>
      <c r="AT2143" s="18"/>
      <c r="AU2143" s="18"/>
      <c r="AV2143" s="18"/>
      <c r="AW2143" s="18"/>
      <c r="AX2143" s="18"/>
      <c r="AY2143" s="18"/>
      <c r="AZ2143" s="18"/>
      <c r="BA2143" s="18"/>
      <c r="BB2143" s="18"/>
      <c r="BC2143" s="18"/>
      <c r="BD2143" s="18"/>
      <c r="BE2143" s="18"/>
      <c r="BF2143" s="18"/>
      <c r="BG2143" s="18"/>
      <c r="BH2143" s="18"/>
      <c r="BI2143" s="18"/>
      <c r="BJ2143" s="18"/>
      <c r="BK2143" s="18"/>
      <c r="BL2143" s="18"/>
      <c r="BM2143" s="18"/>
      <c r="BN2143" s="18"/>
      <c r="BO2143" s="18"/>
      <c r="BP2143" s="18"/>
      <c r="BQ2143" s="18"/>
      <c r="BR2143" s="18"/>
      <c r="BS2143" s="18"/>
      <c r="BT2143" s="18"/>
      <c r="BU2143" s="18"/>
      <c r="BV2143" s="18"/>
      <c r="BW2143" s="18"/>
      <c r="BX2143" s="18"/>
      <c r="BY2143" s="18"/>
      <c r="BZ2143" s="18"/>
      <c r="CA2143" s="18"/>
      <c r="CB2143" s="18"/>
      <c r="CC2143" s="18"/>
      <c r="CD2143" s="18"/>
      <c r="CE2143" s="18"/>
      <c r="CF2143" s="18"/>
      <c r="CG2143" s="18"/>
      <c r="CH2143" s="18"/>
      <c r="CI2143" s="18" t="s">
        <v>307</v>
      </c>
      <c r="CJ2143" s="18">
        <v>0.62839699999999998</v>
      </c>
      <c r="CK2143" s="18" t="s">
        <v>2477</v>
      </c>
      <c r="CL2143" s="18" t="s">
        <v>479</v>
      </c>
      <c r="CM2143" s="18">
        <v>3</v>
      </c>
      <c r="CN2143" s="18" t="s">
        <v>2464</v>
      </c>
      <c r="CO2143" s="18">
        <v>0.62726199999999999</v>
      </c>
      <c r="CP2143" s="18" t="s">
        <v>2491</v>
      </c>
      <c r="CQ2143" s="18">
        <v>1.1349999999999999E-3</v>
      </c>
      <c r="CR2143" s="18">
        <v>1.1349999999999999E-3</v>
      </c>
      <c r="CS2143" s="18" t="s">
        <v>557</v>
      </c>
      <c r="CT2143" s="18">
        <v>14</v>
      </c>
      <c r="CU2143" s="18" t="s">
        <v>2493</v>
      </c>
      <c r="CV2143" s="18" t="s">
        <v>595</v>
      </c>
      <c r="CW2143" s="18" t="s">
        <v>595</v>
      </c>
      <c r="CX2143" s="18" t="s">
        <v>2156</v>
      </c>
      <c r="CY2143" s="18"/>
      <c r="CZ2143" s="18"/>
      <c r="DA2143" s="18"/>
      <c r="DB2143" s="18"/>
      <c r="DC2143" s="18"/>
      <c r="DD2143" s="18"/>
      <c r="DE2143" s="18"/>
      <c r="DF2143" s="18"/>
      <c r="DG2143" s="18"/>
      <c r="DH2143" s="18"/>
      <c r="DI2143" s="18"/>
      <c r="DJ2143" s="18"/>
      <c r="DK2143" s="18"/>
      <c r="DL2143" s="18"/>
      <c r="DM2143" s="18"/>
      <c r="DN2143" s="18"/>
      <c r="DO2143" s="56"/>
      <c r="DP2143" s="56"/>
      <c r="DQ2143" s="56"/>
      <c r="DR2143" s="56"/>
      <c r="DS2143" s="56"/>
      <c r="DT2143" s="56"/>
      <c r="DU2143" s="56"/>
      <c r="DV2143" s="56">
        <v>0</v>
      </c>
      <c r="DW2143" s="56"/>
      <c r="DX2143" s="56"/>
      <c r="DY2143" s="56"/>
      <c r="DZ2143" s="56"/>
      <c r="EA2143" s="56"/>
      <c r="EB2143" s="56"/>
      <c r="EC2143" s="56"/>
      <c r="ED2143" s="56"/>
      <c r="EE2143" s="56"/>
      <c r="EF2143" s="56"/>
      <c r="EG2143" s="56"/>
      <c r="EH2143" s="18" t="s">
        <v>2479</v>
      </c>
      <c r="EI2143" s="18">
        <f t="array" ref="EI2143">IF(SUMPRODUCT(--(DO2143:DS2143&lt;&gt;""))=0, 0,1)</f>
        <v>0</v>
      </c>
      <c r="EJ2143" s="18">
        <f t="array" ref="EJ2143">IF(SUMPRODUCT(--(DT2143:EG2143&lt;&gt;""))=0, 0,1)</f>
        <v>1</v>
      </c>
      <c r="EK2143" s="18" cm="1">
        <f t="array" ref="EK2143">IF(SUMPRODUCT(--(EC2143:EG2143&lt;&gt;""))=0, 0,1)</f>
        <v>0</v>
      </c>
      <c r="EL2143" s="18">
        <f t="array" ref="EL2143">IF(SUMPRODUCT(--(EE2143:EG2143&lt;&gt;""))=0, 0,1)</f>
        <v>0</v>
      </c>
      <c r="EM2143" s="18">
        <f t="shared" si="433"/>
        <v>0</v>
      </c>
      <c r="EN2143" s="18" t="str">
        <f t="shared" si="434"/>
        <v>NA</v>
      </c>
      <c r="EO2143" s="18">
        <f t="shared" si="435"/>
        <v>0</v>
      </c>
      <c r="EP2143" s="18" t="str">
        <f t="shared" si="436"/>
        <v>NA</v>
      </c>
      <c r="EQ2143" s="18" t="str">
        <f t="shared" si="422"/>
        <v>NA</v>
      </c>
      <c r="ER2143" s="18" t="s">
        <v>2083</v>
      </c>
      <c r="ES2143" s="59">
        <v>43971</v>
      </c>
      <c r="ET2143" s="18"/>
      <c r="EU2143" s="18"/>
    </row>
    <row r="2144" spans="1:151" s="1" customFormat="1" ht="15.75" customHeight="1" x14ac:dyDescent="0.2">
      <c r="A2144" s="5" t="s">
        <v>2485</v>
      </c>
      <c r="B2144" s="24" t="s">
        <v>2455</v>
      </c>
      <c r="C2144" s="56">
        <v>2</v>
      </c>
      <c r="D2144" s="18" t="s">
        <v>470</v>
      </c>
      <c r="E2144" s="18" t="s">
        <v>2985</v>
      </c>
      <c r="F2144" s="18" t="s">
        <v>553</v>
      </c>
      <c r="G2144" s="18" t="s">
        <v>467</v>
      </c>
      <c r="H2144" s="18" t="s">
        <v>1310</v>
      </c>
      <c r="I2144" s="18" t="s">
        <v>552</v>
      </c>
      <c r="J2144" s="18" t="s">
        <v>595</v>
      </c>
      <c r="K2144" s="18" t="s">
        <v>257</v>
      </c>
      <c r="L2144" s="18" t="s">
        <v>257</v>
      </c>
      <c r="M2144" s="18" t="s">
        <v>253</v>
      </c>
      <c r="N2144" s="56">
        <v>52</v>
      </c>
      <c r="O2144" s="18" t="s">
        <v>2456</v>
      </c>
      <c r="P2144" s="18" t="s">
        <v>2128</v>
      </c>
      <c r="Q2144" s="18" t="s">
        <v>254</v>
      </c>
      <c r="R2144" s="18" t="s">
        <v>2457</v>
      </c>
      <c r="S2144" s="18" t="s">
        <v>2486</v>
      </c>
      <c r="T2144" s="26" t="s">
        <v>257</v>
      </c>
      <c r="U2144" s="26" t="s">
        <v>257</v>
      </c>
      <c r="V2144" s="26" t="s">
        <v>257</v>
      </c>
      <c r="W2144" s="26" t="s">
        <v>257</v>
      </c>
      <c r="X2144" s="18" t="s">
        <v>2459</v>
      </c>
      <c r="Y2144" s="18">
        <v>2.5999999999999999E-2</v>
      </c>
      <c r="Z2144" s="18" t="s">
        <v>2460</v>
      </c>
      <c r="AA2144" s="18" t="s">
        <v>257</v>
      </c>
      <c r="AB2144" s="57">
        <f t="shared" si="432"/>
        <v>26</v>
      </c>
      <c r="AC2144" s="18" t="s">
        <v>479</v>
      </c>
      <c r="AD2144" s="18">
        <v>3</v>
      </c>
      <c r="AE2144" s="18" t="s">
        <v>2464</v>
      </c>
      <c r="AF2144" s="18">
        <v>1E-3</v>
      </c>
      <c r="AG2144" s="18">
        <v>1E-3</v>
      </c>
      <c r="AH2144" s="18" t="s">
        <v>557</v>
      </c>
      <c r="AI2144" s="18">
        <v>15</v>
      </c>
      <c r="AJ2144" s="18" t="s">
        <v>522</v>
      </c>
      <c r="AK2144" s="18">
        <v>15</v>
      </c>
      <c r="AL2144" s="18" t="s">
        <v>2480</v>
      </c>
      <c r="AM2144" s="18"/>
      <c r="AN2144" s="18"/>
      <c r="AO2144" s="18"/>
      <c r="AP2144" s="18"/>
      <c r="AQ2144" s="18"/>
      <c r="AR2144" s="18"/>
      <c r="AS2144" s="18"/>
      <c r="AT2144" s="18"/>
      <c r="AU2144" s="18"/>
      <c r="AV2144" s="18"/>
      <c r="AW2144" s="18"/>
      <c r="AX2144" s="18"/>
      <c r="AY2144" s="18"/>
      <c r="AZ2144" s="18"/>
      <c r="BA2144" s="18"/>
      <c r="BB2144" s="18"/>
      <c r="BC2144" s="18"/>
      <c r="BD2144" s="18"/>
      <c r="BE2144" s="18"/>
      <c r="BF2144" s="18"/>
      <c r="BG2144" s="18"/>
      <c r="BH2144" s="18"/>
      <c r="BI2144" s="18"/>
      <c r="BJ2144" s="18"/>
      <c r="BK2144" s="18"/>
      <c r="BL2144" s="18"/>
      <c r="BM2144" s="18"/>
      <c r="BN2144" s="18"/>
      <c r="BO2144" s="18"/>
      <c r="BP2144" s="18"/>
      <c r="BQ2144" s="18"/>
      <c r="BR2144" s="18"/>
      <c r="BS2144" s="18"/>
      <c r="BT2144" s="18"/>
      <c r="BU2144" s="18"/>
      <c r="BV2144" s="18"/>
      <c r="BW2144" s="18"/>
      <c r="BX2144" s="18"/>
      <c r="BY2144" s="18"/>
      <c r="BZ2144" s="18"/>
      <c r="CA2144" s="18"/>
      <c r="CB2144" s="18"/>
      <c r="CC2144" s="18"/>
      <c r="CD2144" s="18"/>
      <c r="CE2144" s="18"/>
      <c r="CF2144" s="18"/>
      <c r="CG2144" s="18"/>
      <c r="CH2144" s="18"/>
      <c r="CI2144" s="18" t="s">
        <v>307</v>
      </c>
      <c r="CJ2144" s="18">
        <v>0.64424999999999999</v>
      </c>
      <c r="CK2144" s="18" t="s">
        <v>2477</v>
      </c>
      <c r="CL2144" s="18" t="s">
        <v>479</v>
      </c>
      <c r="CM2144" s="18">
        <v>3</v>
      </c>
      <c r="CN2144" s="18" t="s">
        <v>2464</v>
      </c>
      <c r="CO2144" s="18" t="s">
        <v>2491</v>
      </c>
      <c r="CP2144" s="18">
        <v>0.64447399999999999</v>
      </c>
      <c r="CQ2144" s="18">
        <v>2.24E-4</v>
      </c>
      <c r="CR2144" s="18">
        <v>2.24E-4</v>
      </c>
      <c r="CS2144" s="18" t="s">
        <v>557</v>
      </c>
      <c r="CT2144" s="18">
        <v>15</v>
      </c>
      <c r="CU2144" s="18" t="s">
        <v>2493</v>
      </c>
      <c r="CV2144" s="18" t="s">
        <v>595</v>
      </c>
      <c r="CW2144" s="18" t="s">
        <v>595</v>
      </c>
      <c r="CX2144" s="18" t="s">
        <v>2156</v>
      </c>
      <c r="CY2144" s="18"/>
      <c r="CZ2144" s="18"/>
      <c r="DA2144" s="18"/>
      <c r="DB2144" s="18"/>
      <c r="DC2144" s="18"/>
      <c r="DD2144" s="18"/>
      <c r="DE2144" s="18"/>
      <c r="DF2144" s="18"/>
      <c r="DG2144" s="18"/>
      <c r="DH2144" s="18"/>
      <c r="DI2144" s="18"/>
      <c r="DJ2144" s="18"/>
      <c r="DK2144" s="18"/>
      <c r="DL2144" s="18"/>
      <c r="DM2144" s="18"/>
      <c r="DN2144" s="18"/>
      <c r="DO2144" s="56"/>
      <c r="DP2144" s="56"/>
      <c r="DQ2144" s="56"/>
      <c r="DR2144" s="56"/>
      <c r="DS2144" s="56"/>
      <c r="DT2144" s="56"/>
      <c r="DU2144" s="56"/>
      <c r="DV2144" s="56">
        <v>0</v>
      </c>
      <c r="DW2144" s="56"/>
      <c r="DX2144" s="56"/>
      <c r="DY2144" s="56"/>
      <c r="DZ2144" s="56"/>
      <c r="EA2144" s="56"/>
      <c r="EB2144" s="56"/>
      <c r="EC2144" s="56"/>
      <c r="ED2144" s="56"/>
      <c r="EE2144" s="56"/>
      <c r="EF2144" s="56"/>
      <c r="EG2144" s="56"/>
      <c r="EH2144" s="18" t="s">
        <v>2479</v>
      </c>
      <c r="EI2144" s="18">
        <f t="array" ref="EI2144">IF(SUMPRODUCT(--(DO2144:DS2144&lt;&gt;""))=0, 0,1)</f>
        <v>0</v>
      </c>
      <c r="EJ2144" s="18">
        <f t="array" ref="EJ2144">IF(SUMPRODUCT(--(DT2144:EG2144&lt;&gt;""))=0, 0,1)</f>
        <v>1</v>
      </c>
      <c r="EK2144" s="18" cm="1">
        <f t="array" ref="EK2144">IF(SUMPRODUCT(--(EC2144:EG2144&lt;&gt;""))=0, 0,1)</f>
        <v>0</v>
      </c>
      <c r="EL2144" s="18">
        <f t="array" ref="EL2144">IF(SUMPRODUCT(--(EE2144:EG2144&lt;&gt;""))=0, 0,1)</f>
        <v>0</v>
      </c>
      <c r="EM2144" s="18">
        <f t="shared" si="433"/>
        <v>0</v>
      </c>
      <c r="EN2144" s="18" t="str">
        <f t="shared" si="434"/>
        <v>NA</v>
      </c>
      <c r="EO2144" s="18">
        <f t="shared" si="435"/>
        <v>0</v>
      </c>
      <c r="EP2144" s="18" t="str">
        <f t="shared" si="436"/>
        <v>NA</v>
      </c>
      <c r="EQ2144" s="18" t="str">
        <f t="shared" si="422"/>
        <v>NA</v>
      </c>
      <c r="ER2144" s="18" t="s">
        <v>2083</v>
      </c>
      <c r="ES2144" s="59">
        <v>43971</v>
      </c>
      <c r="ET2144" s="18"/>
      <c r="EU2144" s="18"/>
    </row>
    <row r="2145" spans="1:151" s="1" customFormat="1" ht="15.75" customHeight="1" x14ac:dyDescent="0.2">
      <c r="A2145" s="5" t="s">
        <v>2485</v>
      </c>
      <c r="B2145" s="24" t="s">
        <v>2455</v>
      </c>
      <c r="C2145" s="56">
        <v>2</v>
      </c>
      <c r="D2145" s="18" t="s">
        <v>470</v>
      </c>
      <c r="E2145" s="18" t="s">
        <v>2985</v>
      </c>
      <c r="F2145" s="18" t="s">
        <v>553</v>
      </c>
      <c r="G2145" s="18" t="s">
        <v>467</v>
      </c>
      <c r="H2145" s="18" t="s">
        <v>1310</v>
      </c>
      <c r="I2145" s="18" t="s">
        <v>552</v>
      </c>
      <c r="J2145" s="18" t="s">
        <v>595</v>
      </c>
      <c r="K2145" s="18" t="s">
        <v>257</v>
      </c>
      <c r="L2145" s="18" t="s">
        <v>257</v>
      </c>
      <c r="M2145" s="18" t="s">
        <v>253</v>
      </c>
      <c r="N2145" s="56">
        <v>52</v>
      </c>
      <c r="O2145" s="18" t="s">
        <v>2456</v>
      </c>
      <c r="P2145" s="18" t="s">
        <v>2128</v>
      </c>
      <c r="Q2145" s="18" t="s">
        <v>254</v>
      </c>
      <c r="R2145" s="18" t="s">
        <v>2457</v>
      </c>
      <c r="S2145" s="18" t="s">
        <v>2486</v>
      </c>
      <c r="T2145" s="26" t="s">
        <v>257</v>
      </c>
      <c r="U2145" s="26" t="s">
        <v>257</v>
      </c>
      <c r="V2145" s="26" t="s">
        <v>257</v>
      </c>
      <c r="W2145" s="26" t="s">
        <v>257</v>
      </c>
      <c r="X2145" s="18" t="s">
        <v>2459</v>
      </c>
      <c r="Y2145" s="18">
        <v>1.7999999999999999E-2</v>
      </c>
      <c r="Z2145" s="18" t="s">
        <v>2460</v>
      </c>
      <c r="AA2145" s="18" t="s">
        <v>257</v>
      </c>
      <c r="AB2145" s="57">
        <f t="shared" si="432"/>
        <v>18</v>
      </c>
      <c r="AC2145" s="18" t="s">
        <v>479</v>
      </c>
      <c r="AD2145" s="18">
        <v>3</v>
      </c>
      <c r="AE2145" s="18" t="s">
        <v>2464</v>
      </c>
      <c r="AF2145" s="18">
        <v>0</v>
      </c>
      <c r="AG2145" s="18"/>
      <c r="AH2145" s="18" t="s">
        <v>557</v>
      </c>
      <c r="AI2145" s="18">
        <v>18</v>
      </c>
      <c r="AJ2145" s="18" t="s">
        <v>522</v>
      </c>
      <c r="AK2145" s="18">
        <v>18</v>
      </c>
      <c r="AL2145" s="18" t="s">
        <v>2482</v>
      </c>
      <c r="AM2145" s="18"/>
      <c r="AN2145" s="18"/>
      <c r="AO2145" s="18"/>
      <c r="AP2145" s="18"/>
      <c r="AQ2145" s="18"/>
      <c r="AR2145" s="18"/>
      <c r="AS2145" s="18"/>
      <c r="AT2145" s="18"/>
      <c r="AU2145" s="18"/>
      <c r="AV2145" s="18"/>
      <c r="AW2145" s="18"/>
      <c r="AX2145" s="18"/>
      <c r="AY2145" s="18"/>
      <c r="AZ2145" s="18"/>
      <c r="BA2145" s="18"/>
      <c r="BB2145" s="18"/>
      <c r="BC2145" s="18"/>
      <c r="BD2145" s="18"/>
      <c r="BE2145" s="18"/>
      <c r="BF2145" s="18"/>
      <c r="BG2145" s="18"/>
      <c r="BH2145" s="18"/>
      <c r="BI2145" s="18"/>
      <c r="BJ2145" s="18"/>
      <c r="BK2145" s="18"/>
      <c r="BL2145" s="18"/>
      <c r="BM2145" s="18"/>
      <c r="BN2145" s="18"/>
      <c r="BO2145" s="18"/>
      <c r="BP2145" s="18"/>
      <c r="BQ2145" s="18"/>
      <c r="BR2145" s="18"/>
      <c r="BS2145" s="18"/>
      <c r="BT2145" s="18"/>
      <c r="BU2145" s="18"/>
      <c r="BV2145" s="18"/>
      <c r="BW2145" s="18"/>
      <c r="BX2145" s="18"/>
      <c r="BY2145" s="18"/>
      <c r="BZ2145" s="18"/>
      <c r="CA2145" s="18"/>
      <c r="CB2145" s="18"/>
      <c r="CC2145" s="18"/>
      <c r="CD2145" s="18"/>
      <c r="CE2145" s="18"/>
      <c r="CF2145" s="18"/>
      <c r="CG2145" s="18"/>
      <c r="CH2145" s="18"/>
      <c r="CI2145" s="18" t="s">
        <v>307</v>
      </c>
      <c r="CJ2145" s="18">
        <v>0.64671100000000004</v>
      </c>
      <c r="CK2145" s="18" t="s">
        <v>2477</v>
      </c>
      <c r="CL2145" s="18" t="s">
        <v>479</v>
      </c>
      <c r="CM2145" s="18">
        <v>3</v>
      </c>
      <c r="CN2145" s="18" t="s">
        <v>2464</v>
      </c>
      <c r="CO2145" s="18" t="s">
        <v>2491</v>
      </c>
      <c r="CP2145" s="18">
        <v>0.65149800000000002</v>
      </c>
      <c r="CQ2145" s="18">
        <v>4.7869999999999996E-3</v>
      </c>
      <c r="CR2145" s="18">
        <v>4.7869999999999996E-3</v>
      </c>
      <c r="CS2145" s="18" t="s">
        <v>557</v>
      </c>
      <c r="CT2145" s="18">
        <v>18</v>
      </c>
      <c r="CU2145" s="18" t="s">
        <v>2483</v>
      </c>
      <c r="CV2145" s="18" t="s">
        <v>595</v>
      </c>
      <c r="CW2145" s="18" t="s">
        <v>595</v>
      </c>
      <c r="CX2145" s="18" t="s">
        <v>2156</v>
      </c>
      <c r="CY2145" s="18"/>
      <c r="CZ2145" s="18"/>
      <c r="DA2145" s="18"/>
      <c r="DB2145" s="18"/>
      <c r="DC2145" s="18"/>
      <c r="DD2145" s="18"/>
      <c r="DE2145" s="18"/>
      <c r="DF2145" s="18"/>
      <c r="DG2145" s="18"/>
      <c r="DH2145" s="18"/>
      <c r="DI2145" s="18"/>
      <c r="DJ2145" s="18"/>
      <c r="DK2145" s="18"/>
      <c r="DL2145" s="18"/>
      <c r="DM2145" s="18"/>
      <c r="DN2145" s="18"/>
      <c r="DO2145" s="56"/>
      <c r="DP2145" s="56"/>
      <c r="DQ2145" s="56"/>
      <c r="DR2145" s="56"/>
      <c r="DS2145" s="56"/>
      <c r="DT2145" s="56"/>
      <c r="DU2145" s="56"/>
      <c r="DV2145" s="56">
        <v>0</v>
      </c>
      <c r="DW2145" s="56"/>
      <c r="DX2145" s="56"/>
      <c r="DY2145" s="56"/>
      <c r="DZ2145" s="56"/>
      <c r="EA2145" s="56"/>
      <c r="EB2145" s="56"/>
      <c r="EC2145" s="56"/>
      <c r="ED2145" s="56"/>
      <c r="EE2145" s="56"/>
      <c r="EF2145" s="56"/>
      <c r="EG2145" s="56"/>
      <c r="EH2145" s="18" t="s">
        <v>2479</v>
      </c>
      <c r="EI2145" s="18">
        <f t="array" ref="EI2145">IF(SUMPRODUCT(--(DO2145:DS2145&lt;&gt;""))=0, 0,1)</f>
        <v>0</v>
      </c>
      <c r="EJ2145" s="18">
        <f t="array" ref="EJ2145">IF(SUMPRODUCT(--(DT2145:EG2145&lt;&gt;""))=0, 0,1)</f>
        <v>1</v>
      </c>
      <c r="EK2145" s="18" cm="1">
        <f t="array" ref="EK2145">IF(SUMPRODUCT(--(EC2145:EG2145&lt;&gt;""))=0, 0,1)</f>
        <v>0</v>
      </c>
      <c r="EL2145" s="18">
        <f t="array" ref="EL2145">IF(SUMPRODUCT(--(EE2145:EG2145&lt;&gt;""))=0, 0,1)</f>
        <v>0</v>
      </c>
      <c r="EM2145" s="18">
        <f t="shared" si="433"/>
        <v>0</v>
      </c>
      <c r="EN2145" s="18" t="str">
        <f t="shared" si="434"/>
        <v>NA</v>
      </c>
      <c r="EO2145" s="18">
        <f t="shared" si="435"/>
        <v>0</v>
      </c>
      <c r="EP2145" s="18" t="str">
        <f t="shared" si="436"/>
        <v>NA</v>
      </c>
      <c r="EQ2145" s="18" t="str">
        <f t="shared" si="422"/>
        <v>NA</v>
      </c>
      <c r="ER2145" s="18" t="s">
        <v>2083</v>
      </c>
      <c r="ES2145" s="59">
        <v>43971</v>
      </c>
      <c r="ET2145" s="18"/>
      <c r="EU2145" s="18"/>
    </row>
    <row r="2146" spans="1:151" s="1" customFormat="1" ht="15.75" customHeight="1" x14ac:dyDescent="0.2">
      <c r="A2146" s="5" t="s">
        <v>2485</v>
      </c>
      <c r="B2146" s="24" t="s">
        <v>2455</v>
      </c>
      <c r="C2146" s="56">
        <v>2</v>
      </c>
      <c r="D2146" s="18" t="s">
        <v>470</v>
      </c>
      <c r="E2146" s="18" t="s">
        <v>2985</v>
      </c>
      <c r="F2146" s="18" t="s">
        <v>553</v>
      </c>
      <c r="G2146" s="18" t="s">
        <v>467</v>
      </c>
      <c r="H2146" s="18" t="s">
        <v>1310</v>
      </c>
      <c r="I2146" s="18" t="s">
        <v>552</v>
      </c>
      <c r="J2146" s="18" t="s">
        <v>595</v>
      </c>
      <c r="K2146" s="18" t="s">
        <v>257</v>
      </c>
      <c r="L2146" s="18" t="s">
        <v>257</v>
      </c>
      <c r="M2146" s="18" t="s">
        <v>253</v>
      </c>
      <c r="N2146" s="56">
        <v>52</v>
      </c>
      <c r="O2146" s="18" t="s">
        <v>2456</v>
      </c>
      <c r="P2146" s="18" t="s">
        <v>2128</v>
      </c>
      <c r="Q2146" s="18" t="s">
        <v>254</v>
      </c>
      <c r="R2146" s="18" t="s">
        <v>2457</v>
      </c>
      <c r="S2146" s="18" t="s">
        <v>2486</v>
      </c>
      <c r="T2146" s="26" t="s">
        <v>257</v>
      </c>
      <c r="U2146" s="26" t="s">
        <v>257</v>
      </c>
      <c r="V2146" s="26" t="s">
        <v>257</v>
      </c>
      <c r="W2146" s="26" t="s">
        <v>257</v>
      </c>
      <c r="X2146" s="18" t="s">
        <v>2459</v>
      </c>
      <c r="Y2146" s="18">
        <v>1.7999999999999999E-2</v>
      </c>
      <c r="Z2146" s="18" t="s">
        <v>2460</v>
      </c>
      <c r="AA2146" s="18" t="s">
        <v>257</v>
      </c>
      <c r="AB2146" s="57">
        <f t="shared" si="432"/>
        <v>18</v>
      </c>
      <c r="AC2146" s="18" t="s">
        <v>479</v>
      </c>
      <c r="AD2146" s="18">
        <v>3</v>
      </c>
      <c r="AE2146" s="18" t="s">
        <v>2464</v>
      </c>
      <c r="AF2146" s="18">
        <v>0</v>
      </c>
      <c r="AG2146" s="18"/>
      <c r="AH2146" s="18" t="s">
        <v>557</v>
      </c>
      <c r="AI2146" s="18">
        <v>22</v>
      </c>
      <c r="AJ2146" s="18" t="s">
        <v>522</v>
      </c>
      <c r="AK2146" s="18">
        <v>22</v>
      </c>
      <c r="AL2146" s="18" t="s">
        <v>2482</v>
      </c>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t="s">
        <v>307</v>
      </c>
      <c r="CJ2146" s="18">
        <v>0.61901499999999998</v>
      </c>
      <c r="CK2146" s="18" t="s">
        <v>2477</v>
      </c>
      <c r="CL2146" s="18" t="s">
        <v>479</v>
      </c>
      <c r="CM2146" s="18">
        <v>3</v>
      </c>
      <c r="CN2146" s="18" t="s">
        <v>2464</v>
      </c>
      <c r="CO2146" s="18">
        <v>0.61468299999999998</v>
      </c>
      <c r="CP2146" s="18" t="s">
        <v>2491</v>
      </c>
      <c r="CQ2146" s="18">
        <v>4.3319999999999999E-3</v>
      </c>
      <c r="CR2146" s="18">
        <v>4.3319999999999999E-3</v>
      </c>
      <c r="CS2146" s="18" t="s">
        <v>557</v>
      </c>
      <c r="CT2146" s="18">
        <v>22</v>
      </c>
      <c r="CU2146" s="18" t="s">
        <v>2483</v>
      </c>
      <c r="CV2146" s="18" t="s">
        <v>595</v>
      </c>
      <c r="CW2146" s="18" t="s">
        <v>595</v>
      </c>
      <c r="CX2146" s="18" t="s">
        <v>2156</v>
      </c>
      <c r="CY2146" s="18"/>
      <c r="CZ2146" s="18"/>
      <c r="DA2146" s="18"/>
      <c r="DB2146" s="18"/>
      <c r="DC2146" s="18"/>
      <c r="DD2146" s="18"/>
      <c r="DE2146" s="18"/>
      <c r="DF2146" s="18"/>
      <c r="DG2146" s="18"/>
      <c r="DH2146" s="18"/>
      <c r="DI2146" s="18"/>
      <c r="DJ2146" s="18"/>
      <c r="DK2146" s="18"/>
      <c r="DL2146" s="18"/>
      <c r="DM2146" s="18"/>
      <c r="DN2146" s="18"/>
      <c r="DO2146" s="56"/>
      <c r="DP2146" s="56"/>
      <c r="DQ2146" s="56"/>
      <c r="DR2146" s="56"/>
      <c r="DS2146" s="56"/>
      <c r="DT2146" s="56"/>
      <c r="DU2146" s="56"/>
      <c r="DV2146" s="56">
        <v>0</v>
      </c>
      <c r="DW2146" s="56"/>
      <c r="DX2146" s="56"/>
      <c r="DY2146" s="56"/>
      <c r="DZ2146" s="56"/>
      <c r="EA2146" s="56"/>
      <c r="EB2146" s="56"/>
      <c r="EC2146" s="56"/>
      <c r="ED2146" s="56"/>
      <c r="EE2146" s="56"/>
      <c r="EF2146" s="56"/>
      <c r="EG2146" s="56"/>
      <c r="EH2146" s="18" t="s">
        <v>2479</v>
      </c>
      <c r="EI2146" s="18">
        <f t="array" ref="EI2146">IF(SUMPRODUCT(--(DO2146:DS2146&lt;&gt;""))=0, 0,1)</f>
        <v>0</v>
      </c>
      <c r="EJ2146" s="18">
        <f t="array" ref="EJ2146">IF(SUMPRODUCT(--(DT2146:EG2146&lt;&gt;""))=0, 0,1)</f>
        <v>1</v>
      </c>
      <c r="EK2146" s="18" cm="1">
        <f t="array" ref="EK2146">IF(SUMPRODUCT(--(EC2146:EG2146&lt;&gt;""))=0, 0,1)</f>
        <v>0</v>
      </c>
      <c r="EL2146" s="18">
        <f t="array" ref="EL2146">IF(SUMPRODUCT(--(EE2146:EG2146&lt;&gt;""))=0, 0,1)</f>
        <v>0</v>
      </c>
      <c r="EM2146" s="18">
        <f t="shared" si="433"/>
        <v>0</v>
      </c>
      <c r="EN2146" s="18" t="str">
        <f t="shared" si="434"/>
        <v>NA</v>
      </c>
      <c r="EO2146" s="18">
        <f t="shared" si="435"/>
        <v>0</v>
      </c>
      <c r="EP2146" s="18" t="str">
        <f t="shared" si="436"/>
        <v>NA</v>
      </c>
      <c r="EQ2146" s="18" t="str">
        <f t="shared" si="422"/>
        <v>NA</v>
      </c>
      <c r="ER2146" s="18" t="s">
        <v>2083</v>
      </c>
      <c r="ES2146" s="59">
        <v>43971</v>
      </c>
      <c r="ET2146" s="18"/>
      <c r="EU2146" s="18"/>
    </row>
    <row r="2147" spans="1:151" s="1" customFormat="1" ht="15.75" customHeight="1" x14ac:dyDescent="0.2">
      <c r="A2147" s="5" t="s">
        <v>2485</v>
      </c>
      <c r="B2147" s="24" t="s">
        <v>2455</v>
      </c>
      <c r="C2147" s="56">
        <v>2</v>
      </c>
      <c r="D2147" s="18" t="s">
        <v>470</v>
      </c>
      <c r="E2147" s="18" t="s">
        <v>2985</v>
      </c>
      <c r="F2147" s="18" t="s">
        <v>553</v>
      </c>
      <c r="G2147" s="18" t="s">
        <v>467</v>
      </c>
      <c r="H2147" s="18" t="s">
        <v>1310</v>
      </c>
      <c r="I2147" s="18" t="s">
        <v>552</v>
      </c>
      <c r="J2147" s="18" t="s">
        <v>595</v>
      </c>
      <c r="K2147" s="18" t="s">
        <v>257</v>
      </c>
      <c r="L2147" s="18" t="s">
        <v>257</v>
      </c>
      <c r="M2147" s="18" t="s">
        <v>253</v>
      </c>
      <c r="N2147" s="56">
        <v>52</v>
      </c>
      <c r="O2147" s="18" t="s">
        <v>2456</v>
      </c>
      <c r="P2147" s="18" t="s">
        <v>2128</v>
      </c>
      <c r="Q2147" s="18" t="s">
        <v>254</v>
      </c>
      <c r="R2147" s="18" t="s">
        <v>2457</v>
      </c>
      <c r="S2147" s="18" t="s">
        <v>2486</v>
      </c>
      <c r="T2147" s="26" t="s">
        <v>257</v>
      </c>
      <c r="U2147" s="26" t="s">
        <v>257</v>
      </c>
      <c r="V2147" s="26" t="s">
        <v>257</v>
      </c>
      <c r="W2147" s="26" t="s">
        <v>257</v>
      </c>
      <c r="X2147" s="18" t="s">
        <v>2459</v>
      </c>
      <c r="Y2147" s="18">
        <v>1.7999999999999999E-2</v>
      </c>
      <c r="Z2147" s="18" t="s">
        <v>2460</v>
      </c>
      <c r="AA2147" s="18" t="s">
        <v>257</v>
      </c>
      <c r="AB2147" s="57">
        <f t="shared" si="432"/>
        <v>18</v>
      </c>
      <c r="AC2147" s="18" t="s">
        <v>479</v>
      </c>
      <c r="AD2147" s="18">
        <v>3</v>
      </c>
      <c r="AE2147" s="18" t="s">
        <v>2464</v>
      </c>
      <c r="AF2147" s="18">
        <v>0</v>
      </c>
      <c r="AG2147" s="18"/>
      <c r="AH2147" s="18" t="s">
        <v>557</v>
      </c>
      <c r="AI2147" s="18">
        <v>25</v>
      </c>
      <c r="AJ2147" s="18" t="s">
        <v>522</v>
      </c>
      <c r="AK2147" s="18">
        <v>25</v>
      </c>
      <c r="AL2147" s="18" t="s">
        <v>2482</v>
      </c>
      <c r="AM2147" s="18"/>
      <c r="AN2147" s="18"/>
      <c r="AO2147" s="18"/>
      <c r="AP2147" s="18"/>
      <c r="AQ2147" s="18"/>
      <c r="AR2147" s="18"/>
      <c r="AS2147" s="18"/>
      <c r="AT2147" s="18"/>
      <c r="AU2147" s="18"/>
      <c r="AV2147" s="18"/>
      <c r="AW2147" s="18"/>
      <c r="AX2147" s="18"/>
      <c r="AY2147" s="18"/>
      <c r="AZ2147" s="18"/>
      <c r="BA2147" s="18"/>
      <c r="BB2147" s="18"/>
      <c r="BC2147" s="18"/>
      <c r="BD2147" s="18"/>
      <c r="BE2147" s="18"/>
      <c r="BF2147" s="18"/>
      <c r="BG2147" s="18"/>
      <c r="BH2147" s="18"/>
      <c r="BI2147" s="18"/>
      <c r="BJ2147" s="18"/>
      <c r="BK2147" s="18"/>
      <c r="BL2147" s="18"/>
      <c r="BM2147" s="18"/>
      <c r="BN2147" s="18"/>
      <c r="BO2147" s="18"/>
      <c r="BP2147" s="18"/>
      <c r="BQ2147" s="18"/>
      <c r="BR2147" s="18"/>
      <c r="BS2147" s="18"/>
      <c r="BT2147" s="18"/>
      <c r="BU2147" s="18"/>
      <c r="BV2147" s="18"/>
      <c r="BW2147" s="18"/>
      <c r="BX2147" s="18"/>
      <c r="BY2147" s="18"/>
      <c r="BZ2147" s="18"/>
      <c r="CA2147" s="18"/>
      <c r="CB2147" s="18"/>
      <c r="CC2147" s="18"/>
      <c r="CD2147" s="18"/>
      <c r="CE2147" s="18"/>
      <c r="CF2147" s="18"/>
      <c r="CG2147" s="18"/>
      <c r="CH2147" s="18"/>
      <c r="CI2147" s="18" t="s">
        <v>307</v>
      </c>
      <c r="CJ2147" s="18">
        <v>0.615093</v>
      </c>
      <c r="CK2147" s="18" t="s">
        <v>2477</v>
      </c>
      <c r="CL2147" s="18" t="s">
        <v>479</v>
      </c>
      <c r="CM2147" s="18">
        <v>3</v>
      </c>
      <c r="CN2147" s="18" t="s">
        <v>2464</v>
      </c>
      <c r="CO2147" s="18">
        <v>0.61053400000000002</v>
      </c>
      <c r="CP2147" s="18" t="s">
        <v>2491</v>
      </c>
      <c r="CQ2147" s="18">
        <v>4.5589999999999997E-3</v>
      </c>
      <c r="CR2147" s="18">
        <v>4.5589999999999997E-3</v>
      </c>
      <c r="CS2147" s="18" t="s">
        <v>557</v>
      </c>
      <c r="CT2147" s="18">
        <v>25</v>
      </c>
      <c r="CU2147" s="18" t="s">
        <v>2483</v>
      </c>
      <c r="CV2147" s="18" t="s">
        <v>595</v>
      </c>
      <c r="CW2147" s="18" t="s">
        <v>595</v>
      </c>
      <c r="CX2147" s="18" t="s">
        <v>2156</v>
      </c>
      <c r="CY2147" s="18"/>
      <c r="CZ2147" s="18"/>
      <c r="DA2147" s="18"/>
      <c r="DB2147" s="18"/>
      <c r="DC2147" s="18"/>
      <c r="DD2147" s="18"/>
      <c r="DE2147" s="18"/>
      <c r="DF2147" s="18"/>
      <c r="DG2147" s="18"/>
      <c r="DH2147" s="18"/>
      <c r="DI2147" s="18"/>
      <c r="DJ2147" s="18"/>
      <c r="DK2147" s="18"/>
      <c r="DL2147" s="18"/>
      <c r="DM2147" s="18"/>
      <c r="DN2147" s="18"/>
      <c r="DO2147" s="56"/>
      <c r="DP2147" s="56"/>
      <c r="DQ2147" s="56"/>
      <c r="DR2147" s="56"/>
      <c r="DS2147" s="56"/>
      <c r="DT2147" s="56"/>
      <c r="DU2147" s="56"/>
      <c r="DV2147" s="56">
        <v>0</v>
      </c>
      <c r="DW2147" s="56"/>
      <c r="DX2147" s="56"/>
      <c r="DY2147" s="56"/>
      <c r="DZ2147" s="56"/>
      <c r="EA2147" s="56"/>
      <c r="EB2147" s="56"/>
      <c r="EC2147" s="56"/>
      <c r="ED2147" s="56"/>
      <c r="EE2147" s="56"/>
      <c r="EF2147" s="56"/>
      <c r="EG2147" s="56"/>
      <c r="EH2147" s="18" t="s">
        <v>2479</v>
      </c>
      <c r="EI2147" s="18">
        <f t="array" ref="EI2147">IF(SUMPRODUCT(--(DO2147:DS2147&lt;&gt;""))=0, 0,1)</f>
        <v>0</v>
      </c>
      <c r="EJ2147" s="18">
        <f t="array" ref="EJ2147">IF(SUMPRODUCT(--(DT2147:EG2147&lt;&gt;""))=0, 0,1)</f>
        <v>1</v>
      </c>
      <c r="EK2147" s="18" cm="1">
        <f t="array" ref="EK2147">IF(SUMPRODUCT(--(EC2147:EG2147&lt;&gt;""))=0, 0,1)</f>
        <v>0</v>
      </c>
      <c r="EL2147" s="18">
        <f t="array" ref="EL2147">IF(SUMPRODUCT(--(EE2147:EG2147&lt;&gt;""))=0, 0,1)</f>
        <v>0</v>
      </c>
      <c r="EM2147" s="18">
        <f t="shared" si="433"/>
        <v>0</v>
      </c>
      <c r="EN2147" s="18" t="str">
        <f t="shared" si="434"/>
        <v>NA</v>
      </c>
      <c r="EO2147" s="18">
        <f t="shared" si="435"/>
        <v>0</v>
      </c>
      <c r="EP2147" s="18" t="str">
        <f t="shared" si="436"/>
        <v>NA</v>
      </c>
      <c r="EQ2147" s="18" t="str">
        <f t="shared" si="422"/>
        <v>NA</v>
      </c>
      <c r="ER2147" s="18" t="s">
        <v>2083</v>
      </c>
      <c r="ES2147" s="59">
        <v>43971</v>
      </c>
      <c r="ET2147" s="18"/>
      <c r="EU2147" s="18"/>
    </row>
    <row r="2148" spans="1:151" s="1" customFormat="1" ht="15.75" customHeight="1" x14ac:dyDescent="0.2">
      <c r="A2148" s="5" t="s">
        <v>2485</v>
      </c>
      <c r="B2148" s="24" t="s">
        <v>2455</v>
      </c>
      <c r="C2148" s="56">
        <v>2</v>
      </c>
      <c r="D2148" s="18" t="s">
        <v>470</v>
      </c>
      <c r="E2148" s="18" t="s">
        <v>2985</v>
      </c>
      <c r="F2148" s="18" t="s">
        <v>553</v>
      </c>
      <c r="G2148" s="18" t="s">
        <v>467</v>
      </c>
      <c r="H2148" s="18" t="s">
        <v>1310</v>
      </c>
      <c r="I2148" s="18" t="s">
        <v>552</v>
      </c>
      <c r="J2148" s="18" t="s">
        <v>595</v>
      </c>
      <c r="K2148" s="18" t="s">
        <v>257</v>
      </c>
      <c r="L2148" s="18" t="s">
        <v>257</v>
      </c>
      <c r="M2148" s="18" t="s">
        <v>253</v>
      </c>
      <c r="N2148" s="56">
        <v>52</v>
      </c>
      <c r="O2148" s="18" t="s">
        <v>2456</v>
      </c>
      <c r="P2148" s="18" t="s">
        <v>2128</v>
      </c>
      <c r="Q2148" s="18" t="s">
        <v>254</v>
      </c>
      <c r="R2148" s="18" t="s">
        <v>2457</v>
      </c>
      <c r="S2148" s="18" t="s">
        <v>2486</v>
      </c>
      <c r="T2148" s="26" t="s">
        <v>257</v>
      </c>
      <c r="U2148" s="26" t="s">
        <v>257</v>
      </c>
      <c r="V2148" s="26" t="s">
        <v>257</v>
      </c>
      <c r="W2148" s="26" t="s">
        <v>257</v>
      </c>
      <c r="X2148" s="18" t="s">
        <v>2459</v>
      </c>
      <c r="Y2148" s="18">
        <v>1.7999999999999999E-2</v>
      </c>
      <c r="Z2148" s="18" t="s">
        <v>2460</v>
      </c>
      <c r="AA2148" s="18" t="s">
        <v>257</v>
      </c>
      <c r="AB2148" s="57">
        <f t="shared" si="432"/>
        <v>18</v>
      </c>
      <c r="AC2148" s="18" t="s">
        <v>479</v>
      </c>
      <c r="AD2148" s="18">
        <v>3</v>
      </c>
      <c r="AE2148" s="18" t="s">
        <v>2464</v>
      </c>
      <c r="AF2148" s="18">
        <v>0</v>
      </c>
      <c r="AG2148" s="18"/>
      <c r="AH2148" s="18" t="s">
        <v>557</v>
      </c>
      <c r="AI2148" s="18">
        <v>28</v>
      </c>
      <c r="AJ2148" s="18" t="s">
        <v>522</v>
      </c>
      <c r="AK2148" s="18">
        <v>28</v>
      </c>
      <c r="AL2148" s="18" t="s">
        <v>2482</v>
      </c>
      <c r="AM2148" s="18"/>
      <c r="AN2148" s="18"/>
      <c r="AO2148" s="18"/>
      <c r="AP2148" s="18"/>
      <c r="AQ2148" s="18"/>
      <c r="AR2148" s="18"/>
      <c r="AS2148" s="18"/>
      <c r="AT2148" s="18"/>
      <c r="AU2148" s="18"/>
      <c r="AV2148" s="18"/>
      <c r="AW2148" s="18"/>
      <c r="AX2148" s="18"/>
      <c r="AY2148" s="18"/>
      <c r="AZ2148" s="18"/>
      <c r="BA2148" s="18"/>
      <c r="BB2148" s="18"/>
      <c r="BC2148" s="18"/>
      <c r="BD2148" s="18"/>
      <c r="BE2148" s="18"/>
      <c r="BF2148" s="18"/>
      <c r="BG2148" s="18"/>
      <c r="BH2148" s="18"/>
      <c r="BI2148" s="18"/>
      <c r="BJ2148" s="18"/>
      <c r="BK2148" s="18"/>
      <c r="BL2148" s="18"/>
      <c r="BM2148" s="18"/>
      <c r="BN2148" s="18"/>
      <c r="BO2148" s="18"/>
      <c r="BP2148" s="18"/>
      <c r="BQ2148" s="18"/>
      <c r="BR2148" s="18"/>
      <c r="BS2148" s="18"/>
      <c r="BT2148" s="18"/>
      <c r="BU2148" s="18"/>
      <c r="BV2148" s="18"/>
      <c r="BW2148" s="18"/>
      <c r="BX2148" s="18"/>
      <c r="BY2148" s="18"/>
      <c r="BZ2148" s="18"/>
      <c r="CA2148" s="18"/>
      <c r="CB2148" s="18"/>
      <c r="CC2148" s="18"/>
      <c r="CD2148" s="18"/>
      <c r="CE2148" s="18"/>
      <c r="CF2148" s="18"/>
      <c r="CG2148" s="18"/>
      <c r="CH2148" s="18"/>
      <c r="CI2148" s="18" t="s">
        <v>307</v>
      </c>
      <c r="CJ2148" s="18">
        <v>0.61823300000000003</v>
      </c>
      <c r="CK2148" s="18" t="s">
        <v>2477</v>
      </c>
      <c r="CL2148" s="18" t="s">
        <v>479</v>
      </c>
      <c r="CM2148" s="18">
        <v>3</v>
      </c>
      <c r="CN2148" s="18" t="s">
        <v>2464</v>
      </c>
      <c r="CO2148" s="18" t="s">
        <v>2491</v>
      </c>
      <c r="CP2148" s="18">
        <v>0.62233700000000003</v>
      </c>
      <c r="CQ2148" s="18">
        <v>4.104E-3</v>
      </c>
      <c r="CR2148" s="18">
        <v>4.104E-3</v>
      </c>
      <c r="CS2148" s="18" t="s">
        <v>557</v>
      </c>
      <c r="CT2148" s="18">
        <v>28</v>
      </c>
      <c r="CU2148" s="18" t="s">
        <v>2483</v>
      </c>
      <c r="CV2148" s="18" t="s">
        <v>595</v>
      </c>
      <c r="CW2148" s="18" t="s">
        <v>595</v>
      </c>
      <c r="CX2148" s="18" t="s">
        <v>2156</v>
      </c>
      <c r="CY2148" s="18"/>
      <c r="CZ2148" s="18"/>
      <c r="DA2148" s="18"/>
      <c r="DB2148" s="18"/>
      <c r="DC2148" s="18"/>
      <c r="DD2148" s="18"/>
      <c r="DE2148" s="18"/>
      <c r="DF2148" s="18"/>
      <c r="DG2148" s="18"/>
      <c r="DH2148" s="18"/>
      <c r="DI2148" s="18"/>
      <c r="DJ2148" s="18"/>
      <c r="DK2148" s="18"/>
      <c r="DL2148" s="18"/>
      <c r="DM2148" s="18"/>
      <c r="DN2148" s="18"/>
      <c r="DO2148" s="56"/>
      <c r="DP2148" s="56"/>
      <c r="DQ2148" s="56"/>
      <c r="DR2148" s="56"/>
      <c r="DS2148" s="56"/>
      <c r="DT2148" s="56"/>
      <c r="DU2148" s="56"/>
      <c r="DV2148" s="56">
        <v>0</v>
      </c>
      <c r="DW2148" s="56"/>
      <c r="DX2148" s="56"/>
      <c r="DY2148" s="56"/>
      <c r="DZ2148" s="56"/>
      <c r="EA2148" s="56"/>
      <c r="EB2148" s="56"/>
      <c r="EC2148" s="56"/>
      <c r="ED2148" s="56"/>
      <c r="EE2148" s="56"/>
      <c r="EF2148" s="56"/>
      <c r="EG2148" s="56"/>
      <c r="EH2148" s="18" t="s">
        <v>2479</v>
      </c>
      <c r="EI2148" s="18">
        <f t="array" ref="EI2148">IF(SUMPRODUCT(--(DO2148:DS2148&lt;&gt;""))=0, 0,1)</f>
        <v>0</v>
      </c>
      <c r="EJ2148" s="18">
        <f t="array" ref="EJ2148">IF(SUMPRODUCT(--(DT2148:EG2148&lt;&gt;""))=0, 0,1)</f>
        <v>1</v>
      </c>
      <c r="EK2148" s="18" cm="1">
        <f t="array" ref="EK2148">IF(SUMPRODUCT(--(EC2148:EG2148&lt;&gt;""))=0, 0,1)</f>
        <v>0</v>
      </c>
      <c r="EL2148" s="18">
        <f t="array" ref="EL2148">IF(SUMPRODUCT(--(EE2148:EG2148&lt;&gt;""))=0, 0,1)</f>
        <v>0</v>
      </c>
      <c r="EM2148" s="18">
        <f t="shared" si="433"/>
        <v>0</v>
      </c>
      <c r="EN2148" s="18" t="str">
        <f t="shared" si="434"/>
        <v>NA</v>
      </c>
      <c r="EO2148" s="18">
        <f t="shared" si="435"/>
        <v>0</v>
      </c>
      <c r="EP2148" s="18" t="str">
        <f t="shared" si="436"/>
        <v>NA</v>
      </c>
      <c r="EQ2148" s="18" t="str">
        <f t="shared" si="422"/>
        <v>NA</v>
      </c>
      <c r="ER2148" s="18" t="s">
        <v>2083</v>
      </c>
      <c r="ES2148" s="59">
        <v>43971</v>
      </c>
      <c r="ET2148" s="18"/>
      <c r="EU2148" s="18"/>
    </row>
    <row r="2149" spans="1:151" s="1" customFormat="1" ht="15.75" customHeight="1" x14ac:dyDescent="0.2">
      <c r="A2149" s="5" t="s">
        <v>2485</v>
      </c>
      <c r="B2149" s="24" t="s">
        <v>2455</v>
      </c>
      <c r="C2149" s="56">
        <v>2</v>
      </c>
      <c r="D2149" s="18" t="s">
        <v>2834</v>
      </c>
      <c r="E2149" s="18" t="s">
        <v>2985</v>
      </c>
      <c r="F2149" s="18" t="s">
        <v>553</v>
      </c>
      <c r="G2149" s="18" t="s">
        <v>467</v>
      </c>
      <c r="H2149" s="18" t="s">
        <v>1310</v>
      </c>
      <c r="I2149" s="18" t="s">
        <v>552</v>
      </c>
      <c r="J2149" s="18" t="s">
        <v>595</v>
      </c>
      <c r="K2149" s="18" t="s">
        <v>257</v>
      </c>
      <c r="L2149" s="18" t="s">
        <v>257</v>
      </c>
      <c r="M2149" s="18" t="s">
        <v>253</v>
      </c>
      <c r="N2149" s="56">
        <v>52</v>
      </c>
      <c r="O2149" s="18" t="s">
        <v>2456</v>
      </c>
      <c r="P2149" s="18" t="s">
        <v>2128</v>
      </c>
      <c r="Q2149" s="18" t="s">
        <v>254</v>
      </c>
      <c r="R2149" s="18" t="s">
        <v>2457</v>
      </c>
      <c r="S2149" s="18" t="s">
        <v>2488</v>
      </c>
      <c r="T2149" s="26" t="s">
        <v>257</v>
      </c>
      <c r="U2149" s="26" t="s">
        <v>257</v>
      </c>
      <c r="V2149" s="26" t="s">
        <v>257</v>
      </c>
      <c r="W2149" s="26" t="s">
        <v>257</v>
      </c>
      <c r="X2149" s="18" t="s">
        <v>2489</v>
      </c>
      <c r="Y2149" s="18">
        <v>0</v>
      </c>
      <c r="Z2149" s="18" t="s">
        <v>2460</v>
      </c>
      <c r="AA2149" s="18" t="s">
        <v>257</v>
      </c>
      <c r="AB2149" s="57">
        <f t="shared" si="432"/>
        <v>0</v>
      </c>
      <c r="AC2149" s="18" t="s">
        <v>595</v>
      </c>
      <c r="AD2149" s="18" t="s">
        <v>595</v>
      </c>
      <c r="AE2149" s="18" t="s">
        <v>595</v>
      </c>
      <c r="AF2149" s="18" t="s">
        <v>595</v>
      </c>
      <c r="AG2149" s="18" t="s">
        <v>595</v>
      </c>
      <c r="AH2149" s="18" t="s">
        <v>595</v>
      </c>
      <c r="AI2149" s="18">
        <v>0</v>
      </c>
      <c r="AJ2149" s="18" t="s">
        <v>522</v>
      </c>
      <c r="AK2149" s="18">
        <v>0</v>
      </c>
      <c r="AL2149" s="18" t="s">
        <v>2476</v>
      </c>
      <c r="AM2149" s="18"/>
      <c r="AN2149" s="18"/>
      <c r="AO2149" s="18"/>
      <c r="AP2149" s="18"/>
      <c r="AQ2149" s="18"/>
      <c r="AR2149" s="18"/>
      <c r="AS2149" s="18"/>
      <c r="AT2149" s="18"/>
      <c r="AU2149" s="18"/>
      <c r="AV2149" s="18"/>
      <c r="AW2149" s="18"/>
      <c r="AX2149" s="18"/>
      <c r="AY2149" s="18"/>
      <c r="AZ2149" s="18"/>
      <c r="BA2149" s="18"/>
      <c r="BB2149" s="18"/>
      <c r="BC2149" s="18"/>
      <c r="BD2149" s="18"/>
      <c r="BE2149" s="18"/>
      <c r="BF2149" s="18"/>
      <c r="BG2149" s="18"/>
      <c r="BH2149" s="18"/>
      <c r="BI2149" s="18"/>
      <c r="BJ2149" s="18"/>
      <c r="BK2149" s="18"/>
      <c r="BL2149" s="18"/>
      <c r="BM2149" s="18"/>
      <c r="BN2149" s="18"/>
      <c r="BO2149" s="18"/>
      <c r="BP2149" s="18"/>
      <c r="BQ2149" s="18"/>
      <c r="BR2149" s="18"/>
      <c r="BS2149" s="18"/>
      <c r="BT2149" s="18"/>
      <c r="BU2149" s="18"/>
      <c r="BV2149" s="18"/>
      <c r="BW2149" s="18"/>
      <c r="BX2149" s="18"/>
      <c r="BY2149" s="18"/>
      <c r="BZ2149" s="18"/>
      <c r="CA2149" s="18"/>
      <c r="CB2149" s="18"/>
      <c r="CC2149" s="18"/>
      <c r="CD2149" s="18"/>
      <c r="CE2149" s="18"/>
      <c r="CF2149" s="18"/>
      <c r="CG2149" s="18"/>
      <c r="CH2149" s="18"/>
      <c r="CI2149" s="18" t="s">
        <v>307</v>
      </c>
      <c r="CJ2149" s="18">
        <v>0.65140200000000004</v>
      </c>
      <c r="CK2149" s="18" t="s">
        <v>2477</v>
      </c>
      <c r="CL2149" s="18" t="s">
        <v>479</v>
      </c>
      <c r="CM2149" s="18">
        <v>3</v>
      </c>
      <c r="CN2149" s="18" t="s">
        <v>2464</v>
      </c>
      <c r="CO2149" s="18" t="s">
        <v>2491</v>
      </c>
      <c r="CP2149" s="18">
        <v>0.65961000000000003</v>
      </c>
      <c r="CQ2149" s="18">
        <v>8.208E-3</v>
      </c>
      <c r="CR2149" s="18">
        <v>8.208E-3</v>
      </c>
      <c r="CS2149" s="18" t="s">
        <v>557</v>
      </c>
      <c r="CT2149" s="18">
        <v>0</v>
      </c>
      <c r="CU2149" s="18" t="s">
        <v>2492</v>
      </c>
      <c r="CV2149" s="18" t="s">
        <v>595</v>
      </c>
      <c r="CW2149" s="18" t="s">
        <v>595</v>
      </c>
      <c r="CX2149" s="18" t="s">
        <v>2156</v>
      </c>
      <c r="CY2149" s="18"/>
      <c r="CZ2149" s="18"/>
      <c r="DA2149" s="18"/>
      <c r="DB2149" s="18"/>
      <c r="DC2149" s="18"/>
      <c r="DD2149" s="18"/>
      <c r="DE2149" s="18"/>
      <c r="DF2149" s="18"/>
      <c r="DG2149" s="18"/>
      <c r="DH2149" s="18"/>
      <c r="DI2149" s="18"/>
      <c r="DJ2149" s="18"/>
      <c r="DK2149" s="18"/>
      <c r="DL2149" s="18"/>
      <c r="DM2149" s="18"/>
      <c r="DN2149" s="18"/>
      <c r="DO2149" s="56"/>
      <c r="DP2149" s="56"/>
      <c r="DQ2149" s="56"/>
      <c r="DR2149" s="56"/>
      <c r="DS2149" s="56"/>
      <c r="DT2149" s="56"/>
      <c r="DU2149" s="56"/>
      <c r="DV2149" s="56">
        <v>0</v>
      </c>
      <c r="DW2149" s="56"/>
      <c r="DX2149" s="56"/>
      <c r="DY2149" s="56"/>
      <c r="DZ2149" s="56"/>
      <c r="EA2149" s="56"/>
      <c r="EB2149" s="56"/>
      <c r="EC2149" s="56"/>
      <c r="ED2149" s="56"/>
      <c r="EE2149" s="56"/>
      <c r="EF2149" s="56"/>
      <c r="EG2149" s="56"/>
      <c r="EH2149" s="18" t="s">
        <v>2479</v>
      </c>
      <c r="EI2149" s="18">
        <f t="array" ref="EI2149">IF(SUMPRODUCT(--(DO2149:DS2149&lt;&gt;""))=0, 0,1)</f>
        <v>0</v>
      </c>
      <c r="EJ2149" s="18">
        <f t="array" ref="EJ2149">IF(SUMPRODUCT(--(DT2149:EG2149&lt;&gt;""))=0, 0,1)</f>
        <v>1</v>
      </c>
      <c r="EK2149" s="18" cm="1">
        <f t="array" ref="EK2149">IF(SUMPRODUCT(--(EC2149:EG2149&lt;&gt;""))=0, 0,1)</f>
        <v>0</v>
      </c>
      <c r="EL2149" s="18">
        <f t="array" ref="EL2149">IF(SUMPRODUCT(--(EE2149:EG2149&lt;&gt;""))=0, 0,1)</f>
        <v>0</v>
      </c>
      <c r="EM2149" s="18">
        <f t="shared" si="433"/>
        <v>0</v>
      </c>
      <c r="EN2149" s="18" t="str">
        <f t="shared" si="434"/>
        <v>NA</v>
      </c>
      <c r="EO2149" s="18">
        <f t="shared" si="435"/>
        <v>0</v>
      </c>
      <c r="EP2149" s="18" t="str">
        <f t="shared" si="436"/>
        <v>NA</v>
      </c>
      <c r="EQ2149" s="18" t="str">
        <f t="shared" si="422"/>
        <v>NA</v>
      </c>
      <c r="ER2149" s="18" t="s">
        <v>2083</v>
      </c>
      <c r="ES2149" s="59">
        <v>43971</v>
      </c>
      <c r="ET2149" s="18"/>
      <c r="EU2149" s="18"/>
    </row>
    <row r="2150" spans="1:151" s="1" customFormat="1" ht="15.75" customHeight="1" x14ac:dyDescent="0.2">
      <c r="A2150" s="5" t="s">
        <v>2485</v>
      </c>
      <c r="B2150" s="24" t="s">
        <v>2455</v>
      </c>
      <c r="C2150" s="56">
        <v>2</v>
      </c>
      <c r="D2150" s="18" t="s">
        <v>2834</v>
      </c>
      <c r="E2150" s="18" t="s">
        <v>2985</v>
      </c>
      <c r="F2150" s="18" t="s">
        <v>553</v>
      </c>
      <c r="G2150" s="18" t="s">
        <v>467</v>
      </c>
      <c r="H2150" s="18" t="s">
        <v>1310</v>
      </c>
      <c r="I2150" s="18" t="s">
        <v>552</v>
      </c>
      <c r="J2150" s="18" t="s">
        <v>595</v>
      </c>
      <c r="K2150" s="18" t="s">
        <v>257</v>
      </c>
      <c r="L2150" s="18" t="s">
        <v>257</v>
      </c>
      <c r="M2150" s="18" t="s">
        <v>253</v>
      </c>
      <c r="N2150" s="56">
        <v>52</v>
      </c>
      <c r="O2150" s="18" t="s">
        <v>2456</v>
      </c>
      <c r="P2150" s="18" t="s">
        <v>2128</v>
      </c>
      <c r="Q2150" s="18" t="s">
        <v>254</v>
      </c>
      <c r="R2150" s="18" t="s">
        <v>2457</v>
      </c>
      <c r="S2150" s="18" t="s">
        <v>2488</v>
      </c>
      <c r="T2150" s="26" t="s">
        <v>257</v>
      </c>
      <c r="U2150" s="26" t="s">
        <v>257</v>
      </c>
      <c r="V2150" s="26" t="s">
        <v>257</v>
      </c>
      <c r="W2150" s="26" t="s">
        <v>257</v>
      </c>
      <c r="X2150" s="18" t="s">
        <v>2489</v>
      </c>
      <c r="Y2150" s="18">
        <v>3.5000000000000003E-2</v>
      </c>
      <c r="Z2150" s="18" t="s">
        <v>2460</v>
      </c>
      <c r="AA2150" s="18" t="s">
        <v>257</v>
      </c>
      <c r="AB2150" s="57">
        <f t="shared" si="432"/>
        <v>35</v>
      </c>
      <c r="AC2150" s="18" t="s">
        <v>479</v>
      </c>
      <c r="AD2150" s="18">
        <v>3</v>
      </c>
      <c r="AE2150" s="18" t="s">
        <v>2464</v>
      </c>
      <c r="AF2150" s="18">
        <v>0</v>
      </c>
      <c r="AG2150" s="18">
        <v>0</v>
      </c>
      <c r="AH2150" s="18" t="s">
        <v>557</v>
      </c>
      <c r="AI2150" s="18">
        <v>4</v>
      </c>
      <c r="AJ2150" s="18" t="s">
        <v>522</v>
      </c>
      <c r="AK2150" s="18">
        <v>4</v>
      </c>
      <c r="AL2150" s="18" t="s">
        <v>2480</v>
      </c>
      <c r="AM2150" s="18"/>
      <c r="AN2150" s="18"/>
      <c r="AO2150" s="18"/>
      <c r="AP2150" s="18"/>
      <c r="AQ2150" s="18"/>
      <c r="AR2150" s="18"/>
      <c r="AS2150" s="18"/>
      <c r="AT2150" s="18"/>
      <c r="AU2150" s="18"/>
      <c r="AV2150" s="18"/>
      <c r="AW2150" s="18"/>
      <c r="AX2150" s="18"/>
      <c r="AY2150" s="18"/>
      <c r="AZ2150" s="18"/>
      <c r="BA2150" s="18"/>
      <c r="BB2150" s="18"/>
      <c r="BC2150" s="18"/>
      <c r="BD2150" s="18"/>
      <c r="BE2150" s="18"/>
      <c r="BF2150" s="18"/>
      <c r="BG2150" s="18"/>
      <c r="BH2150" s="18"/>
      <c r="BI2150" s="18"/>
      <c r="BJ2150" s="18"/>
      <c r="BK2150" s="18"/>
      <c r="BL2150" s="18"/>
      <c r="BM2150" s="18"/>
      <c r="BN2150" s="18"/>
      <c r="BO2150" s="18"/>
      <c r="BP2150" s="18"/>
      <c r="BQ2150" s="18"/>
      <c r="BR2150" s="18"/>
      <c r="BS2150" s="18"/>
      <c r="BT2150" s="18"/>
      <c r="BU2150" s="18"/>
      <c r="BV2150" s="18"/>
      <c r="BW2150" s="18"/>
      <c r="BX2150" s="18"/>
      <c r="BY2150" s="18"/>
      <c r="BZ2150" s="18"/>
      <c r="CA2150" s="18"/>
      <c r="CB2150" s="18"/>
      <c r="CC2150" s="18"/>
      <c r="CD2150" s="18"/>
      <c r="CE2150" s="18"/>
      <c r="CF2150" s="18"/>
      <c r="CG2150" s="18"/>
      <c r="CH2150" s="18"/>
      <c r="CI2150" s="18" t="s">
        <v>307</v>
      </c>
      <c r="CJ2150" s="18">
        <v>0.66849199999999998</v>
      </c>
      <c r="CK2150" s="18" t="s">
        <v>2477</v>
      </c>
      <c r="CL2150" s="18" t="s">
        <v>479</v>
      </c>
      <c r="CM2150" s="18">
        <v>3</v>
      </c>
      <c r="CN2150" s="18" t="s">
        <v>2464</v>
      </c>
      <c r="CO2150" s="18" t="s">
        <v>2491</v>
      </c>
      <c r="CP2150" s="18">
        <v>0.67623299999999997</v>
      </c>
      <c r="CQ2150" s="18">
        <v>7.7409999999999996E-3</v>
      </c>
      <c r="CR2150" s="18">
        <v>7.7409999999999996E-3</v>
      </c>
      <c r="CS2150" s="18" t="s">
        <v>557</v>
      </c>
      <c r="CT2150" s="18">
        <v>4</v>
      </c>
      <c r="CU2150" s="18" t="s">
        <v>2493</v>
      </c>
      <c r="CV2150" s="18" t="s">
        <v>595</v>
      </c>
      <c r="CW2150" s="18" t="s">
        <v>595</v>
      </c>
      <c r="CX2150" s="18" t="s">
        <v>2156</v>
      </c>
      <c r="CY2150" s="18"/>
      <c r="CZ2150" s="18"/>
      <c r="DA2150" s="18"/>
      <c r="DB2150" s="18"/>
      <c r="DC2150" s="18"/>
      <c r="DD2150" s="18"/>
      <c r="DE2150" s="18"/>
      <c r="DF2150" s="18"/>
      <c r="DG2150" s="18"/>
      <c r="DH2150" s="18"/>
      <c r="DI2150" s="18"/>
      <c r="DJ2150" s="18"/>
      <c r="DK2150" s="18"/>
      <c r="DL2150" s="18"/>
      <c r="DM2150" s="18"/>
      <c r="DN2150" s="18"/>
      <c r="DO2150" s="56"/>
      <c r="DP2150" s="56"/>
      <c r="DQ2150" s="56"/>
      <c r="DR2150" s="56"/>
      <c r="DS2150" s="56"/>
      <c r="DT2150" s="56"/>
      <c r="DU2150" s="56"/>
      <c r="DV2150" s="56">
        <v>0</v>
      </c>
      <c r="DW2150" s="56"/>
      <c r="DX2150" s="56"/>
      <c r="DY2150" s="56"/>
      <c r="DZ2150" s="56"/>
      <c r="EA2150" s="56"/>
      <c r="EB2150" s="56"/>
      <c r="EC2150" s="56"/>
      <c r="ED2150" s="56"/>
      <c r="EE2150" s="56"/>
      <c r="EF2150" s="56"/>
      <c r="EG2150" s="56"/>
      <c r="EH2150" s="18" t="s">
        <v>2479</v>
      </c>
      <c r="EI2150" s="18">
        <f t="array" ref="EI2150">IF(SUMPRODUCT(--(DO2150:DS2150&lt;&gt;""))=0, 0,1)</f>
        <v>0</v>
      </c>
      <c r="EJ2150" s="18">
        <f t="array" ref="EJ2150">IF(SUMPRODUCT(--(DT2150:EG2150&lt;&gt;""))=0, 0,1)</f>
        <v>1</v>
      </c>
      <c r="EK2150" s="18" cm="1">
        <f t="array" ref="EK2150">IF(SUMPRODUCT(--(EC2150:EG2150&lt;&gt;""))=0, 0,1)</f>
        <v>0</v>
      </c>
      <c r="EL2150" s="18">
        <f t="array" ref="EL2150">IF(SUMPRODUCT(--(EE2150:EG2150&lt;&gt;""))=0, 0,1)</f>
        <v>0</v>
      </c>
      <c r="EM2150" s="18">
        <f t="shared" si="433"/>
        <v>0</v>
      </c>
      <c r="EN2150" s="18" t="str">
        <f t="shared" si="434"/>
        <v>NA</v>
      </c>
      <c r="EO2150" s="18">
        <f t="shared" si="435"/>
        <v>0</v>
      </c>
      <c r="EP2150" s="18" t="str">
        <f t="shared" si="436"/>
        <v>NA</v>
      </c>
      <c r="EQ2150" s="18" t="str">
        <f t="shared" si="422"/>
        <v>NA</v>
      </c>
      <c r="ER2150" s="18" t="s">
        <v>2083</v>
      </c>
      <c r="ES2150" s="59">
        <v>43971</v>
      </c>
      <c r="ET2150" s="18"/>
      <c r="EU2150" s="18"/>
    </row>
    <row r="2151" spans="1:151" s="1" customFormat="1" ht="15.75" customHeight="1" x14ac:dyDescent="0.2">
      <c r="A2151" s="5" t="s">
        <v>2485</v>
      </c>
      <c r="B2151" s="24" t="s">
        <v>2455</v>
      </c>
      <c r="C2151" s="56">
        <v>2</v>
      </c>
      <c r="D2151" s="18" t="s">
        <v>2834</v>
      </c>
      <c r="E2151" s="18" t="s">
        <v>2985</v>
      </c>
      <c r="F2151" s="18" t="s">
        <v>553</v>
      </c>
      <c r="G2151" s="18" t="s">
        <v>467</v>
      </c>
      <c r="H2151" s="18" t="s">
        <v>1310</v>
      </c>
      <c r="I2151" s="18" t="s">
        <v>552</v>
      </c>
      <c r="J2151" s="18" t="s">
        <v>595</v>
      </c>
      <c r="K2151" s="18" t="s">
        <v>257</v>
      </c>
      <c r="L2151" s="18" t="s">
        <v>257</v>
      </c>
      <c r="M2151" s="18" t="s">
        <v>253</v>
      </c>
      <c r="N2151" s="56">
        <v>52</v>
      </c>
      <c r="O2151" s="18" t="s">
        <v>2456</v>
      </c>
      <c r="P2151" s="18" t="s">
        <v>2128</v>
      </c>
      <c r="Q2151" s="18" t="s">
        <v>254</v>
      </c>
      <c r="R2151" s="18" t="s">
        <v>2457</v>
      </c>
      <c r="S2151" s="18" t="s">
        <v>2488</v>
      </c>
      <c r="T2151" s="26" t="s">
        <v>257</v>
      </c>
      <c r="U2151" s="26" t="s">
        <v>257</v>
      </c>
      <c r="V2151" s="26" t="s">
        <v>257</v>
      </c>
      <c r="W2151" s="26" t="s">
        <v>257</v>
      </c>
      <c r="X2151" s="18" t="s">
        <v>2489</v>
      </c>
      <c r="Y2151" s="18">
        <v>3.5000000000000003E-2</v>
      </c>
      <c r="Z2151" s="18" t="s">
        <v>2460</v>
      </c>
      <c r="AA2151" s="18" t="s">
        <v>257</v>
      </c>
      <c r="AB2151" s="57">
        <f t="shared" si="432"/>
        <v>35</v>
      </c>
      <c r="AC2151" s="18" t="s">
        <v>479</v>
      </c>
      <c r="AD2151" s="18">
        <v>3</v>
      </c>
      <c r="AE2151" s="18" t="s">
        <v>2464</v>
      </c>
      <c r="AF2151" s="18">
        <v>0</v>
      </c>
      <c r="AG2151" s="18">
        <v>0</v>
      </c>
      <c r="AH2151" s="18" t="s">
        <v>557</v>
      </c>
      <c r="AI2151" s="18">
        <v>8</v>
      </c>
      <c r="AJ2151" s="18" t="s">
        <v>522</v>
      </c>
      <c r="AK2151" s="18">
        <v>8</v>
      </c>
      <c r="AL2151" s="18" t="s">
        <v>2480</v>
      </c>
      <c r="AM2151" s="18"/>
      <c r="AN2151" s="18"/>
      <c r="AO2151" s="18"/>
      <c r="AP2151" s="18"/>
      <c r="AQ2151" s="18"/>
      <c r="AR2151" s="18"/>
      <c r="AS2151" s="18"/>
      <c r="AT2151" s="18"/>
      <c r="AU2151" s="18"/>
      <c r="AV2151" s="18"/>
      <c r="AW2151" s="18"/>
      <c r="AX2151" s="18"/>
      <c r="AY2151" s="18"/>
      <c r="AZ2151" s="18"/>
      <c r="BA2151" s="18"/>
      <c r="BB2151" s="18"/>
      <c r="BC2151" s="18"/>
      <c r="BD2151" s="18"/>
      <c r="BE2151" s="18"/>
      <c r="BF2151" s="18"/>
      <c r="BG2151" s="18"/>
      <c r="BH2151" s="18"/>
      <c r="BI2151" s="18"/>
      <c r="BJ2151" s="18"/>
      <c r="BK2151" s="18"/>
      <c r="BL2151" s="18"/>
      <c r="BM2151" s="18"/>
      <c r="BN2151" s="18"/>
      <c r="BO2151" s="18"/>
      <c r="BP2151" s="18"/>
      <c r="BQ2151" s="18"/>
      <c r="BR2151" s="18"/>
      <c r="BS2151" s="18"/>
      <c r="BT2151" s="18"/>
      <c r="BU2151" s="18"/>
      <c r="BV2151" s="18"/>
      <c r="BW2151" s="18"/>
      <c r="BX2151" s="18"/>
      <c r="BY2151" s="18"/>
      <c r="BZ2151" s="18"/>
      <c r="CA2151" s="18"/>
      <c r="CB2151" s="18"/>
      <c r="CC2151" s="18"/>
      <c r="CD2151" s="18"/>
      <c r="CE2151" s="18"/>
      <c r="CF2151" s="18"/>
      <c r="CG2151" s="18"/>
      <c r="CH2151" s="18"/>
      <c r="CI2151" s="18" t="s">
        <v>307</v>
      </c>
      <c r="CJ2151" s="18">
        <v>0.66015100000000004</v>
      </c>
      <c r="CK2151" s="18" t="s">
        <v>2477</v>
      </c>
      <c r="CL2151" s="18" t="s">
        <v>479</v>
      </c>
      <c r="CM2151" s="18">
        <v>3</v>
      </c>
      <c r="CN2151" s="18" t="s">
        <v>2464</v>
      </c>
      <c r="CO2151" s="18" t="s">
        <v>2491</v>
      </c>
      <c r="CP2151" s="18">
        <v>0.66722000000000004</v>
      </c>
      <c r="CQ2151" s="18">
        <v>7.0689999999999998E-3</v>
      </c>
      <c r="CR2151" s="18">
        <v>7.0689999999999998E-3</v>
      </c>
      <c r="CS2151" s="18" t="s">
        <v>557</v>
      </c>
      <c r="CT2151" s="18">
        <v>8</v>
      </c>
      <c r="CU2151" s="18" t="s">
        <v>2493</v>
      </c>
      <c r="CV2151" s="18" t="s">
        <v>595</v>
      </c>
      <c r="CW2151" s="18" t="s">
        <v>595</v>
      </c>
      <c r="CX2151" s="18" t="s">
        <v>2156</v>
      </c>
      <c r="CY2151" s="18"/>
      <c r="CZ2151" s="18"/>
      <c r="DA2151" s="18"/>
      <c r="DB2151" s="18"/>
      <c r="DC2151" s="18"/>
      <c r="DD2151" s="18"/>
      <c r="DE2151" s="18"/>
      <c r="DF2151" s="18"/>
      <c r="DG2151" s="18"/>
      <c r="DH2151" s="18"/>
      <c r="DI2151" s="18"/>
      <c r="DJ2151" s="18"/>
      <c r="DK2151" s="18"/>
      <c r="DL2151" s="18"/>
      <c r="DM2151" s="18"/>
      <c r="DN2151" s="18"/>
      <c r="DO2151" s="56"/>
      <c r="DP2151" s="56"/>
      <c r="DQ2151" s="56"/>
      <c r="DR2151" s="56"/>
      <c r="DS2151" s="56"/>
      <c r="DT2151" s="56"/>
      <c r="DU2151" s="56"/>
      <c r="DV2151" s="56">
        <v>0</v>
      </c>
      <c r="DW2151" s="56"/>
      <c r="DX2151" s="56"/>
      <c r="DY2151" s="56"/>
      <c r="DZ2151" s="56"/>
      <c r="EA2151" s="56"/>
      <c r="EB2151" s="56"/>
      <c r="EC2151" s="56"/>
      <c r="ED2151" s="56"/>
      <c r="EE2151" s="56"/>
      <c r="EF2151" s="56"/>
      <c r="EG2151" s="56"/>
      <c r="EH2151" s="18" t="s">
        <v>2479</v>
      </c>
      <c r="EI2151" s="18">
        <f t="array" ref="EI2151">IF(SUMPRODUCT(--(DO2151:DS2151&lt;&gt;""))=0, 0,1)</f>
        <v>0</v>
      </c>
      <c r="EJ2151" s="18">
        <f t="array" ref="EJ2151">IF(SUMPRODUCT(--(DT2151:EG2151&lt;&gt;""))=0, 0,1)</f>
        <v>1</v>
      </c>
      <c r="EK2151" s="18" cm="1">
        <f t="array" ref="EK2151">IF(SUMPRODUCT(--(EC2151:EG2151&lt;&gt;""))=0, 0,1)</f>
        <v>0</v>
      </c>
      <c r="EL2151" s="18">
        <f t="array" ref="EL2151">IF(SUMPRODUCT(--(EE2151:EG2151&lt;&gt;""))=0, 0,1)</f>
        <v>0</v>
      </c>
      <c r="EM2151" s="18">
        <f t="shared" si="433"/>
        <v>0</v>
      </c>
      <c r="EN2151" s="18" t="str">
        <f t="shared" si="434"/>
        <v>NA</v>
      </c>
      <c r="EO2151" s="18">
        <f t="shared" si="435"/>
        <v>0</v>
      </c>
      <c r="EP2151" s="18" t="str">
        <f t="shared" si="436"/>
        <v>NA</v>
      </c>
      <c r="EQ2151" s="18" t="str">
        <f t="shared" si="422"/>
        <v>NA</v>
      </c>
      <c r="ER2151" s="18" t="s">
        <v>2083</v>
      </c>
      <c r="ES2151" s="59">
        <v>43971</v>
      </c>
      <c r="ET2151" s="18"/>
      <c r="EU2151" s="18"/>
    </row>
    <row r="2152" spans="1:151" s="1" customFormat="1" ht="15.75" customHeight="1" x14ac:dyDescent="0.2">
      <c r="A2152" s="5" t="s">
        <v>2485</v>
      </c>
      <c r="B2152" s="24" t="s">
        <v>2455</v>
      </c>
      <c r="C2152" s="56">
        <v>2</v>
      </c>
      <c r="D2152" s="18" t="s">
        <v>2834</v>
      </c>
      <c r="E2152" s="18" t="s">
        <v>2985</v>
      </c>
      <c r="F2152" s="18" t="s">
        <v>553</v>
      </c>
      <c r="G2152" s="18" t="s">
        <v>467</v>
      </c>
      <c r="H2152" s="18" t="s">
        <v>1310</v>
      </c>
      <c r="I2152" s="18" t="s">
        <v>552</v>
      </c>
      <c r="J2152" s="18" t="s">
        <v>595</v>
      </c>
      <c r="K2152" s="18" t="s">
        <v>257</v>
      </c>
      <c r="L2152" s="18" t="s">
        <v>257</v>
      </c>
      <c r="M2152" s="18" t="s">
        <v>253</v>
      </c>
      <c r="N2152" s="56">
        <v>52</v>
      </c>
      <c r="O2152" s="18" t="s">
        <v>2456</v>
      </c>
      <c r="P2152" s="18" t="s">
        <v>2128</v>
      </c>
      <c r="Q2152" s="18" t="s">
        <v>254</v>
      </c>
      <c r="R2152" s="18" t="s">
        <v>2457</v>
      </c>
      <c r="S2152" s="18" t="s">
        <v>2488</v>
      </c>
      <c r="T2152" s="26" t="s">
        <v>257</v>
      </c>
      <c r="U2152" s="26" t="s">
        <v>257</v>
      </c>
      <c r="V2152" s="26" t="s">
        <v>257</v>
      </c>
      <c r="W2152" s="26" t="s">
        <v>257</v>
      </c>
      <c r="X2152" s="18" t="s">
        <v>2489</v>
      </c>
      <c r="Y2152" s="18">
        <v>3.5000000000000003E-2</v>
      </c>
      <c r="Z2152" s="18" t="s">
        <v>2460</v>
      </c>
      <c r="AA2152" s="18" t="s">
        <v>257</v>
      </c>
      <c r="AB2152" s="57">
        <f t="shared" si="432"/>
        <v>35</v>
      </c>
      <c r="AC2152" s="18" t="s">
        <v>479</v>
      </c>
      <c r="AD2152" s="18">
        <v>3</v>
      </c>
      <c r="AE2152" s="18" t="s">
        <v>2464</v>
      </c>
      <c r="AF2152" s="18">
        <v>0</v>
      </c>
      <c r="AG2152" s="18">
        <v>0</v>
      </c>
      <c r="AH2152" s="18" t="s">
        <v>557</v>
      </c>
      <c r="AI2152" s="18">
        <v>11</v>
      </c>
      <c r="AJ2152" s="18" t="s">
        <v>522</v>
      </c>
      <c r="AK2152" s="18">
        <v>11</v>
      </c>
      <c r="AL2152" s="18" t="s">
        <v>2480</v>
      </c>
      <c r="AM2152" s="18"/>
      <c r="AN2152" s="18"/>
      <c r="AO2152" s="18"/>
      <c r="AP2152" s="18"/>
      <c r="AQ2152" s="18"/>
      <c r="AR2152" s="18"/>
      <c r="AS2152" s="18"/>
      <c r="AT2152" s="18"/>
      <c r="AU2152" s="18"/>
      <c r="AV2152" s="18"/>
      <c r="AW2152" s="18"/>
      <c r="AX2152" s="18"/>
      <c r="AY2152" s="18"/>
      <c r="AZ2152" s="18"/>
      <c r="BA2152" s="18"/>
      <c r="BB2152" s="18"/>
      <c r="BC2152" s="18"/>
      <c r="BD2152" s="18"/>
      <c r="BE2152" s="18"/>
      <c r="BF2152" s="18"/>
      <c r="BG2152" s="18"/>
      <c r="BH2152" s="18"/>
      <c r="BI2152" s="18"/>
      <c r="BJ2152" s="18"/>
      <c r="BK2152" s="18"/>
      <c r="BL2152" s="18"/>
      <c r="BM2152" s="18"/>
      <c r="BN2152" s="18"/>
      <c r="BO2152" s="18"/>
      <c r="BP2152" s="18"/>
      <c r="BQ2152" s="18"/>
      <c r="BR2152" s="18"/>
      <c r="BS2152" s="18"/>
      <c r="BT2152" s="18"/>
      <c r="BU2152" s="18"/>
      <c r="BV2152" s="18"/>
      <c r="BW2152" s="18"/>
      <c r="BX2152" s="18"/>
      <c r="BY2152" s="18"/>
      <c r="BZ2152" s="18"/>
      <c r="CA2152" s="18"/>
      <c r="CB2152" s="18"/>
      <c r="CC2152" s="18"/>
      <c r="CD2152" s="18"/>
      <c r="CE2152" s="18"/>
      <c r="CF2152" s="18"/>
      <c r="CG2152" s="18"/>
      <c r="CH2152" s="18"/>
      <c r="CI2152" s="18" t="s">
        <v>307</v>
      </c>
      <c r="CJ2152" s="18">
        <v>0.64962699999999995</v>
      </c>
      <c r="CK2152" s="18" t="s">
        <v>2477</v>
      </c>
      <c r="CL2152" s="18" t="s">
        <v>479</v>
      </c>
      <c r="CM2152" s="18">
        <v>3</v>
      </c>
      <c r="CN2152" s="18" t="s">
        <v>2464</v>
      </c>
      <c r="CO2152" s="18">
        <v>0.63618399999999997</v>
      </c>
      <c r="CP2152" s="18" t="s">
        <v>2491</v>
      </c>
      <c r="CQ2152" s="18">
        <v>1.3443E-2</v>
      </c>
      <c r="CR2152" s="18">
        <v>1.3443E-2</v>
      </c>
      <c r="CS2152" s="18" t="s">
        <v>557</v>
      </c>
      <c r="CT2152" s="18">
        <v>11</v>
      </c>
      <c r="CU2152" s="18" t="s">
        <v>2493</v>
      </c>
      <c r="CV2152" s="18" t="s">
        <v>595</v>
      </c>
      <c r="CW2152" s="18" t="s">
        <v>595</v>
      </c>
      <c r="CX2152" s="18" t="s">
        <v>2156</v>
      </c>
      <c r="CY2152" s="18"/>
      <c r="CZ2152" s="18"/>
      <c r="DA2152" s="18"/>
      <c r="DB2152" s="18"/>
      <c r="DC2152" s="18"/>
      <c r="DD2152" s="18"/>
      <c r="DE2152" s="18"/>
      <c r="DF2152" s="18"/>
      <c r="DG2152" s="18"/>
      <c r="DH2152" s="18"/>
      <c r="DI2152" s="18"/>
      <c r="DJ2152" s="18"/>
      <c r="DK2152" s="18"/>
      <c r="DL2152" s="18"/>
      <c r="DM2152" s="18"/>
      <c r="DN2152" s="18"/>
      <c r="DO2152" s="56"/>
      <c r="DP2152" s="56"/>
      <c r="DQ2152" s="56"/>
      <c r="DR2152" s="56"/>
      <c r="DS2152" s="56"/>
      <c r="DT2152" s="56"/>
      <c r="DU2152" s="56"/>
      <c r="DV2152" s="56">
        <v>0</v>
      </c>
      <c r="DW2152" s="56"/>
      <c r="DX2152" s="56"/>
      <c r="DY2152" s="56"/>
      <c r="DZ2152" s="56"/>
      <c r="EA2152" s="56"/>
      <c r="EB2152" s="56"/>
      <c r="EC2152" s="56"/>
      <c r="ED2152" s="56"/>
      <c r="EE2152" s="56"/>
      <c r="EF2152" s="56"/>
      <c r="EG2152" s="56"/>
      <c r="EH2152" s="18" t="s">
        <v>2479</v>
      </c>
      <c r="EI2152" s="18">
        <f t="array" ref="EI2152">IF(SUMPRODUCT(--(DO2152:DS2152&lt;&gt;""))=0, 0,1)</f>
        <v>0</v>
      </c>
      <c r="EJ2152" s="18">
        <f t="array" ref="EJ2152">IF(SUMPRODUCT(--(DT2152:EG2152&lt;&gt;""))=0, 0,1)</f>
        <v>1</v>
      </c>
      <c r="EK2152" s="18" cm="1">
        <f t="array" ref="EK2152">IF(SUMPRODUCT(--(EC2152:EG2152&lt;&gt;""))=0, 0,1)</f>
        <v>0</v>
      </c>
      <c r="EL2152" s="18">
        <f t="array" ref="EL2152">IF(SUMPRODUCT(--(EE2152:EG2152&lt;&gt;""))=0, 0,1)</f>
        <v>0</v>
      </c>
      <c r="EM2152" s="18">
        <f t="shared" si="433"/>
        <v>0</v>
      </c>
      <c r="EN2152" s="18" t="str">
        <f t="shared" si="434"/>
        <v>NA</v>
      </c>
      <c r="EO2152" s="18">
        <f t="shared" si="435"/>
        <v>0</v>
      </c>
      <c r="EP2152" s="18" t="str">
        <f t="shared" si="436"/>
        <v>NA</v>
      </c>
      <c r="EQ2152" s="18" t="str">
        <f t="shared" si="422"/>
        <v>NA</v>
      </c>
      <c r="ER2152" s="18" t="s">
        <v>2083</v>
      </c>
      <c r="ES2152" s="59">
        <v>43971</v>
      </c>
      <c r="ET2152" s="18"/>
      <c r="EU2152" s="18"/>
    </row>
    <row r="2153" spans="1:151" s="1" customFormat="1" ht="15.75" customHeight="1" x14ac:dyDescent="0.2">
      <c r="A2153" s="5" t="s">
        <v>2485</v>
      </c>
      <c r="B2153" s="24" t="s">
        <v>2455</v>
      </c>
      <c r="C2153" s="56">
        <v>2</v>
      </c>
      <c r="D2153" s="18" t="s">
        <v>2834</v>
      </c>
      <c r="E2153" s="18" t="s">
        <v>2985</v>
      </c>
      <c r="F2153" s="18" t="s">
        <v>553</v>
      </c>
      <c r="G2153" s="18" t="s">
        <v>467</v>
      </c>
      <c r="H2153" s="18" t="s">
        <v>1310</v>
      </c>
      <c r="I2153" s="18" t="s">
        <v>552</v>
      </c>
      <c r="J2153" s="18" t="s">
        <v>595</v>
      </c>
      <c r="K2153" s="18" t="s">
        <v>257</v>
      </c>
      <c r="L2153" s="18" t="s">
        <v>257</v>
      </c>
      <c r="M2153" s="18" t="s">
        <v>253</v>
      </c>
      <c r="N2153" s="56">
        <v>52</v>
      </c>
      <c r="O2153" s="18" t="s">
        <v>2456</v>
      </c>
      <c r="P2153" s="18" t="s">
        <v>2128</v>
      </c>
      <c r="Q2153" s="18" t="s">
        <v>254</v>
      </c>
      <c r="R2153" s="18" t="s">
        <v>2457</v>
      </c>
      <c r="S2153" s="18" t="s">
        <v>2488</v>
      </c>
      <c r="T2153" s="26" t="s">
        <v>257</v>
      </c>
      <c r="U2153" s="26" t="s">
        <v>257</v>
      </c>
      <c r="V2153" s="26" t="s">
        <v>257</v>
      </c>
      <c r="W2153" s="26" t="s">
        <v>257</v>
      </c>
      <c r="X2153" s="18" t="s">
        <v>2489</v>
      </c>
      <c r="Y2153" s="18">
        <v>3.5000000000000003E-2</v>
      </c>
      <c r="Z2153" s="18" t="s">
        <v>2460</v>
      </c>
      <c r="AA2153" s="18" t="s">
        <v>257</v>
      </c>
      <c r="AB2153" s="57">
        <f t="shared" si="432"/>
        <v>35</v>
      </c>
      <c r="AC2153" s="18" t="s">
        <v>479</v>
      </c>
      <c r="AD2153" s="18">
        <v>3</v>
      </c>
      <c r="AE2153" s="18" t="s">
        <v>2464</v>
      </c>
      <c r="AF2153" s="18">
        <v>0</v>
      </c>
      <c r="AG2153" s="18">
        <v>0</v>
      </c>
      <c r="AH2153" s="18" t="s">
        <v>557</v>
      </c>
      <c r="AI2153" s="18">
        <v>14</v>
      </c>
      <c r="AJ2153" s="18" t="s">
        <v>522</v>
      </c>
      <c r="AK2153" s="18">
        <v>14</v>
      </c>
      <c r="AL2153" s="18" t="s">
        <v>2480</v>
      </c>
      <c r="AM2153" s="18"/>
      <c r="AN2153" s="18"/>
      <c r="AO2153" s="18"/>
      <c r="AP2153" s="18"/>
      <c r="AQ2153" s="18"/>
      <c r="AR2153" s="18"/>
      <c r="AS2153" s="18"/>
      <c r="AT2153" s="18"/>
      <c r="AU2153" s="18"/>
      <c r="AV2153" s="18"/>
      <c r="AW2153" s="18"/>
      <c r="AX2153" s="18"/>
      <c r="AY2153" s="18"/>
      <c r="AZ2153" s="18"/>
      <c r="BA2153" s="18"/>
      <c r="BB2153" s="18"/>
      <c r="BC2153" s="18"/>
      <c r="BD2153" s="18"/>
      <c r="BE2153" s="18"/>
      <c r="BF2153" s="18"/>
      <c r="BG2153" s="18"/>
      <c r="BH2153" s="18"/>
      <c r="BI2153" s="18"/>
      <c r="BJ2153" s="18"/>
      <c r="BK2153" s="18"/>
      <c r="BL2153" s="18"/>
      <c r="BM2153" s="18"/>
      <c r="BN2153" s="18"/>
      <c r="BO2153" s="18"/>
      <c r="BP2153" s="18"/>
      <c r="BQ2153" s="18"/>
      <c r="BR2153" s="18"/>
      <c r="BS2153" s="18"/>
      <c r="BT2153" s="18"/>
      <c r="BU2153" s="18"/>
      <c r="BV2153" s="18"/>
      <c r="BW2153" s="18"/>
      <c r="BX2153" s="18"/>
      <c r="BY2153" s="18"/>
      <c r="BZ2153" s="18"/>
      <c r="CA2153" s="18"/>
      <c r="CB2153" s="18"/>
      <c r="CC2153" s="18"/>
      <c r="CD2153" s="18"/>
      <c r="CE2153" s="18"/>
      <c r="CF2153" s="18"/>
      <c r="CG2153" s="18"/>
      <c r="CH2153" s="18"/>
      <c r="CI2153" s="18" t="s">
        <v>307</v>
      </c>
      <c r="CJ2153" s="18">
        <v>0.645038</v>
      </c>
      <c r="CK2153" s="18" t="s">
        <v>2477</v>
      </c>
      <c r="CL2153" s="18" t="s">
        <v>479</v>
      </c>
      <c r="CM2153" s="18">
        <v>3</v>
      </c>
      <c r="CN2153" s="18" t="s">
        <v>2464</v>
      </c>
      <c r="CO2153" s="18" t="s">
        <v>2491</v>
      </c>
      <c r="CP2153" s="18">
        <v>0.65436899999999998</v>
      </c>
      <c r="CQ2153" s="18">
        <v>9.3310000000000008E-3</v>
      </c>
      <c r="CR2153" s="18">
        <v>9.3310000000000008E-3</v>
      </c>
      <c r="CS2153" s="18" t="s">
        <v>557</v>
      </c>
      <c r="CT2153" s="18">
        <v>14</v>
      </c>
      <c r="CU2153" s="18" t="s">
        <v>2493</v>
      </c>
      <c r="CV2153" s="18" t="s">
        <v>595</v>
      </c>
      <c r="CW2153" s="18" t="s">
        <v>595</v>
      </c>
      <c r="CX2153" s="18" t="s">
        <v>2156</v>
      </c>
      <c r="CY2153" s="18"/>
      <c r="CZ2153" s="18"/>
      <c r="DA2153" s="18"/>
      <c r="DB2153" s="18"/>
      <c r="DC2153" s="18"/>
      <c r="DD2153" s="18"/>
      <c r="DE2153" s="18"/>
      <c r="DF2153" s="18"/>
      <c r="DG2153" s="18"/>
      <c r="DH2153" s="18"/>
      <c r="DI2153" s="18"/>
      <c r="DJ2153" s="18"/>
      <c r="DK2153" s="18"/>
      <c r="DL2153" s="18"/>
      <c r="DM2153" s="18"/>
      <c r="DN2153" s="18"/>
      <c r="DO2153" s="56"/>
      <c r="DP2153" s="56"/>
      <c r="DQ2153" s="56"/>
      <c r="DR2153" s="56"/>
      <c r="DS2153" s="56"/>
      <c r="DT2153" s="56"/>
      <c r="DU2153" s="56"/>
      <c r="DV2153" s="56">
        <v>0</v>
      </c>
      <c r="DW2153" s="56"/>
      <c r="DX2153" s="56"/>
      <c r="DY2153" s="56"/>
      <c r="DZ2153" s="56"/>
      <c r="EA2153" s="56"/>
      <c r="EB2153" s="56"/>
      <c r="EC2153" s="56"/>
      <c r="ED2153" s="56"/>
      <c r="EE2153" s="56"/>
      <c r="EF2153" s="56"/>
      <c r="EG2153" s="56"/>
      <c r="EH2153" s="18" t="s">
        <v>2479</v>
      </c>
      <c r="EI2153" s="18">
        <f t="array" ref="EI2153">IF(SUMPRODUCT(--(DO2153:DS2153&lt;&gt;""))=0, 0,1)</f>
        <v>0</v>
      </c>
      <c r="EJ2153" s="18">
        <f t="array" ref="EJ2153">IF(SUMPRODUCT(--(DT2153:EG2153&lt;&gt;""))=0, 0,1)</f>
        <v>1</v>
      </c>
      <c r="EK2153" s="18" cm="1">
        <f t="array" ref="EK2153">IF(SUMPRODUCT(--(EC2153:EG2153&lt;&gt;""))=0, 0,1)</f>
        <v>0</v>
      </c>
      <c r="EL2153" s="18">
        <f t="array" ref="EL2153">IF(SUMPRODUCT(--(EE2153:EG2153&lt;&gt;""))=0, 0,1)</f>
        <v>0</v>
      </c>
      <c r="EM2153" s="18">
        <f t="shared" si="433"/>
        <v>0</v>
      </c>
      <c r="EN2153" s="18" t="str">
        <f t="shared" si="434"/>
        <v>NA</v>
      </c>
      <c r="EO2153" s="18">
        <f t="shared" si="435"/>
        <v>0</v>
      </c>
      <c r="EP2153" s="18" t="str">
        <f t="shared" si="436"/>
        <v>NA</v>
      </c>
      <c r="EQ2153" s="18" t="str">
        <f t="shared" si="422"/>
        <v>NA</v>
      </c>
      <c r="ER2153" s="18" t="s">
        <v>2083</v>
      </c>
      <c r="ES2153" s="59">
        <v>43971</v>
      </c>
      <c r="ET2153" s="18"/>
      <c r="EU2153" s="18"/>
    </row>
    <row r="2154" spans="1:151" s="1" customFormat="1" ht="15.75" customHeight="1" x14ac:dyDescent="0.2">
      <c r="A2154" s="5" t="s">
        <v>2485</v>
      </c>
      <c r="B2154" s="24" t="s">
        <v>2455</v>
      </c>
      <c r="C2154" s="56">
        <v>2</v>
      </c>
      <c r="D2154" s="18" t="s">
        <v>2834</v>
      </c>
      <c r="E2154" s="18" t="s">
        <v>2985</v>
      </c>
      <c r="F2154" s="18" t="s">
        <v>553</v>
      </c>
      <c r="G2154" s="18" t="s">
        <v>467</v>
      </c>
      <c r="H2154" s="18" t="s">
        <v>1310</v>
      </c>
      <c r="I2154" s="18" t="s">
        <v>552</v>
      </c>
      <c r="J2154" s="18" t="s">
        <v>595</v>
      </c>
      <c r="K2154" s="18" t="s">
        <v>257</v>
      </c>
      <c r="L2154" s="18" t="s">
        <v>257</v>
      </c>
      <c r="M2154" s="18" t="s">
        <v>253</v>
      </c>
      <c r="N2154" s="56">
        <v>52</v>
      </c>
      <c r="O2154" s="18" t="s">
        <v>2456</v>
      </c>
      <c r="P2154" s="18" t="s">
        <v>2128</v>
      </c>
      <c r="Q2154" s="18" t="s">
        <v>254</v>
      </c>
      <c r="R2154" s="18" t="s">
        <v>2457</v>
      </c>
      <c r="S2154" s="18" t="s">
        <v>2488</v>
      </c>
      <c r="T2154" s="26" t="s">
        <v>257</v>
      </c>
      <c r="U2154" s="26" t="s">
        <v>257</v>
      </c>
      <c r="V2154" s="26" t="s">
        <v>257</v>
      </c>
      <c r="W2154" s="26" t="s">
        <v>257</v>
      </c>
      <c r="X2154" s="18" t="s">
        <v>2489</v>
      </c>
      <c r="Y2154" s="18">
        <v>3.5000000000000003E-2</v>
      </c>
      <c r="Z2154" s="18" t="s">
        <v>2460</v>
      </c>
      <c r="AA2154" s="18" t="s">
        <v>257</v>
      </c>
      <c r="AB2154" s="57">
        <f t="shared" si="432"/>
        <v>35</v>
      </c>
      <c r="AC2154" s="18" t="s">
        <v>479</v>
      </c>
      <c r="AD2154" s="18">
        <v>3</v>
      </c>
      <c r="AE2154" s="18" t="s">
        <v>2464</v>
      </c>
      <c r="AF2154" s="18">
        <v>0</v>
      </c>
      <c r="AG2154" s="18">
        <v>0</v>
      </c>
      <c r="AH2154" s="18" t="s">
        <v>557</v>
      </c>
      <c r="AI2154" s="18">
        <v>15</v>
      </c>
      <c r="AJ2154" s="18" t="s">
        <v>522</v>
      </c>
      <c r="AK2154" s="18">
        <v>15</v>
      </c>
      <c r="AL2154" s="18" t="s">
        <v>2480</v>
      </c>
      <c r="AM2154" s="18"/>
      <c r="AN2154" s="18"/>
      <c r="AO2154" s="18"/>
      <c r="AP2154" s="18"/>
      <c r="AQ2154" s="18"/>
      <c r="AR2154" s="18"/>
      <c r="AS2154" s="18"/>
      <c r="AT2154" s="18"/>
      <c r="AU2154" s="18"/>
      <c r="AV2154" s="18"/>
      <c r="AW2154" s="18"/>
      <c r="AX2154" s="18"/>
      <c r="AY2154" s="18"/>
      <c r="AZ2154" s="18"/>
      <c r="BA2154" s="18"/>
      <c r="BB2154" s="18"/>
      <c r="BC2154" s="18"/>
      <c r="BD2154" s="18"/>
      <c r="BE2154" s="18"/>
      <c r="BF2154" s="18"/>
      <c r="BG2154" s="18"/>
      <c r="BH2154" s="18"/>
      <c r="BI2154" s="18"/>
      <c r="BJ2154" s="18"/>
      <c r="BK2154" s="18"/>
      <c r="BL2154" s="18"/>
      <c r="BM2154" s="18"/>
      <c r="BN2154" s="18"/>
      <c r="BO2154" s="18"/>
      <c r="BP2154" s="18"/>
      <c r="BQ2154" s="18"/>
      <c r="BR2154" s="18"/>
      <c r="BS2154" s="18"/>
      <c r="BT2154" s="18"/>
      <c r="BU2154" s="18"/>
      <c r="BV2154" s="18"/>
      <c r="BW2154" s="18"/>
      <c r="BX2154" s="18"/>
      <c r="BY2154" s="18"/>
      <c r="BZ2154" s="18"/>
      <c r="CA2154" s="18"/>
      <c r="CB2154" s="18"/>
      <c r="CC2154" s="18"/>
      <c r="CD2154" s="18"/>
      <c r="CE2154" s="18"/>
      <c r="CF2154" s="18"/>
      <c r="CG2154" s="18"/>
      <c r="CH2154" s="18"/>
      <c r="CI2154" s="18" t="s">
        <v>307</v>
      </c>
      <c r="CJ2154" s="18">
        <v>0.65381400000000001</v>
      </c>
      <c r="CK2154" s="18" t="s">
        <v>2477</v>
      </c>
      <c r="CL2154" s="18" t="s">
        <v>479</v>
      </c>
      <c r="CM2154" s="18">
        <v>3</v>
      </c>
      <c r="CN2154" s="18" t="s">
        <v>2464</v>
      </c>
      <c r="CO2154" s="18" t="s">
        <v>2491</v>
      </c>
      <c r="CP2154" s="18">
        <v>0.66772100000000001</v>
      </c>
      <c r="CQ2154" s="18">
        <v>1.3906999999999999E-2</v>
      </c>
      <c r="CR2154" s="18">
        <v>1.3906999999999999E-2</v>
      </c>
      <c r="CS2154" s="18" t="s">
        <v>557</v>
      </c>
      <c r="CT2154" s="18">
        <v>15</v>
      </c>
      <c r="CU2154" s="18" t="s">
        <v>2493</v>
      </c>
      <c r="CV2154" s="18" t="s">
        <v>595</v>
      </c>
      <c r="CW2154" s="18" t="s">
        <v>595</v>
      </c>
      <c r="CX2154" s="18" t="s">
        <v>2156</v>
      </c>
      <c r="CY2154" s="18"/>
      <c r="CZ2154" s="18"/>
      <c r="DA2154" s="18"/>
      <c r="DB2154" s="18"/>
      <c r="DC2154" s="18"/>
      <c r="DD2154" s="18"/>
      <c r="DE2154" s="18"/>
      <c r="DF2154" s="18"/>
      <c r="DG2154" s="18"/>
      <c r="DH2154" s="18"/>
      <c r="DI2154" s="18"/>
      <c r="DJ2154" s="18"/>
      <c r="DK2154" s="18"/>
      <c r="DL2154" s="18"/>
      <c r="DM2154" s="18"/>
      <c r="DN2154" s="18"/>
      <c r="DO2154" s="56"/>
      <c r="DP2154" s="56"/>
      <c r="DQ2154" s="56"/>
      <c r="DR2154" s="56"/>
      <c r="DS2154" s="56"/>
      <c r="DT2154" s="56"/>
      <c r="DU2154" s="56"/>
      <c r="DV2154" s="56">
        <v>0</v>
      </c>
      <c r="DW2154" s="56"/>
      <c r="DX2154" s="56"/>
      <c r="DY2154" s="56"/>
      <c r="DZ2154" s="56"/>
      <c r="EA2154" s="56"/>
      <c r="EB2154" s="56"/>
      <c r="EC2154" s="56"/>
      <c r="ED2154" s="56"/>
      <c r="EE2154" s="56"/>
      <c r="EF2154" s="56"/>
      <c r="EG2154" s="56"/>
      <c r="EH2154" s="18" t="s">
        <v>2479</v>
      </c>
      <c r="EI2154" s="18">
        <f t="array" ref="EI2154">IF(SUMPRODUCT(--(DO2154:DS2154&lt;&gt;""))=0, 0,1)</f>
        <v>0</v>
      </c>
      <c r="EJ2154" s="18">
        <f t="array" ref="EJ2154">IF(SUMPRODUCT(--(DT2154:EG2154&lt;&gt;""))=0, 0,1)</f>
        <v>1</v>
      </c>
      <c r="EK2154" s="18" cm="1">
        <f t="array" ref="EK2154">IF(SUMPRODUCT(--(EC2154:EG2154&lt;&gt;""))=0, 0,1)</f>
        <v>0</v>
      </c>
      <c r="EL2154" s="18">
        <f t="array" ref="EL2154">IF(SUMPRODUCT(--(EE2154:EG2154&lt;&gt;""))=0, 0,1)</f>
        <v>0</v>
      </c>
      <c r="EM2154" s="18">
        <f t="shared" si="433"/>
        <v>0</v>
      </c>
      <c r="EN2154" s="18" t="str">
        <f t="shared" si="434"/>
        <v>NA</v>
      </c>
      <c r="EO2154" s="18">
        <f t="shared" si="435"/>
        <v>0</v>
      </c>
      <c r="EP2154" s="18" t="str">
        <f t="shared" si="436"/>
        <v>NA</v>
      </c>
      <c r="EQ2154" s="18" t="str">
        <f t="shared" si="422"/>
        <v>NA</v>
      </c>
      <c r="ER2154" s="18" t="s">
        <v>2083</v>
      </c>
      <c r="ES2154" s="59">
        <v>43971</v>
      </c>
      <c r="ET2154" s="18"/>
      <c r="EU2154" s="18"/>
    </row>
    <row r="2155" spans="1:151" s="1" customFormat="1" ht="15.75" customHeight="1" x14ac:dyDescent="0.2">
      <c r="A2155" s="5" t="s">
        <v>2485</v>
      </c>
      <c r="B2155" s="24" t="s">
        <v>2455</v>
      </c>
      <c r="C2155" s="56">
        <v>2</v>
      </c>
      <c r="D2155" s="18" t="s">
        <v>2834</v>
      </c>
      <c r="E2155" s="18" t="s">
        <v>2985</v>
      </c>
      <c r="F2155" s="18" t="s">
        <v>553</v>
      </c>
      <c r="G2155" s="18" t="s">
        <v>467</v>
      </c>
      <c r="H2155" s="18" t="s">
        <v>1310</v>
      </c>
      <c r="I2155" s="18" t="s">
        <v>552</v>
      </c>
      <c r="J2155" s="18" t="s">
        <v>595</v>
      </c>
      <c r="K2155" s="18" t="s">
        <v>257</v>
      </c>
      <c r="L2155" s="18" t="s">
        <v>257</v>
      </c>
      <c r="M2155" s="18" t="s">
        <v>253</v>
      </c>
      <c r="N2155" s="56">
        <v>52</v>
      </c>
      <c r="O2155" s="18" t="s">
        <v>2456</v>
      </c>
      <c r="P2155" s="18" t="s">
        <v>2128</v>
      </c>
      <c r="Q2155" s="18" t="s">
        <v>254</v>
      </c>
      <c r="R2155" s="18" t="s">
        <v>2457</v>
      </c>
      <c r="S2155" s="18" t="s">
        <v>2488</v>
      </c>
      <c r="T2155" s="26" t="s">
        <v>257</v>
      </c>
      <c r="U2155" s="26" t="s">
        <v>257</v>
      </c>
      <c r="V2155" s="26" t="s">
        <v>257</v>
      </c>
      <c r="W2155" s="26" t="s">
        <v>257</v>
      </c>
      <c r="X2155" s="18" t="s">
        <v>2489</v>
      </c>
      <c r="Y2155" s="18">
        <v>2.1000000000000001E-2</v>
      </c>
      <c r="Z2155" s="18" t="s">
        <v>2460</v>
      </c>
      <c r="AA2155" s="18" t="s">
        <v>257</v>
      </c>
      <c r="AB2155" s="57">
        <f t="shared" si="432"/>
        <v>21</v>
      </c>
      <c r="AC2155" s="18" t="s">
        <v>479</v>
      </c>
      <c r="AD2155" s="18">
        <v>3</v>
      </c>
      <c r="AE2155" s="18" t="s">
        <v>2464</v>
      </c>
      <c r="AF2155" s="18">
        <v>0</v>
      </c>
      <c r="AG2155" s="18"/>
      <c r="AH2155" s="18" t="s">
        <v>557</v>
      </c>
      <c r="AI2155" s="18">
        <v>18</v>
      </c>
      <c r="AJ2155" s="18" t="s">
        <v>522</v>
      </c>
      <c r="AK2155" s="18">
        <v>18</v>
      </c>
      <c r="AL2155" s="18" t="s">
        <v>2482</v>
      </c>
      <c r="AM2155" s="18"/>
      <c r="AN2155" s="18"/>
      <c r="AO2155" s="18"/>
      <c r="AP2155" s="18"/>
      <c r="AQ2155" s="18"/>
      <c r="AR2155" s="18"/>
      <c r="AS2155" s="18"/>
      <c r="AT2155" s="18"/>
      <c r="AU2155" s="18"/>
      <c r="AV2155" s="18"/>
      <c r="AW2155" s="18"/>
      <c r="AX2155" s="18"/>
      <c r="AY2155" s="18"/>
      <c r="AZ2155" s="18"/>
      <c r="BA2155" s="18"/>
      <c r="BB2155" s="18"/>
      <c r="BC2155" s="18"/>
      <c r="BD2155" s="18"/>
      <c r="BE2155" s="18"/>
      <c r="BF2155" s="18"/>
      <c r="BG2155" s="18"/>
      <c r="BH2155" s="18"/>
      <c r="BI2155" s="18"/>
      <c r="BJ2155" s="18"/>
      <c r="BK2155" s="18"/>
      <c r="BL2155" s="18"/>
      <c r="BM2155" s="18"/>
      <c r="BN2155" s="18"/>
      <c r="BO2155" s="18"/>
      <c r="BP2155" s="18"/>
      <c r="BQ2155" s="18"/>
      <c r="BR2155" s="18"/>
      <c r="BS2155" s="18"/>
      <c r="BT2155" s="18"/>
      <c r="BU2155" s="18"/>
      <c r="BV2155" s="18"/>
      <c r="BW2155" s="18"/>
      <c r="BX2155" s="18"/>
      <c r="BY2155" s="18"/>
      <c r="BZ2155" s="18"/>
      <c r="CA2155" s="18"/>
      <c r="CB2155" s="18"/>
      <c r="CC2155" s="18"/>
      <c r="CD2155" s="18"/>
      <c r="CE2155" s="18"/>
      <c r="CF2155" s="18"/>
      <c r="CG2155" s="18"/>
      <c r="CH2155" s="18"/>
      <c r="CI2155" s="18" t="s">
        <v>307</v>
      </c>
      <c r="CJ2155" s="18">
        <v>0.64010900000000004</v>
      </c>
      <c r="CK2155" s="18" t="s">
        <v>2477</v>
      </c>
      <c r="CL2155" s="18" t="s">
        <v>479</v>
      </c>
      <c r="CM2155" s="18">
        <v>3</v>
      </c>
      <c r="CN2155" s="18" t="s">
        <v>2464</v>
      </c>
      <c r="CO2155" s="18">
        <v>0.62962700000000005</v>
      </c>
      <c r="CP2155" s="18" t="s">
        <v>2491</v>
      </c>
      <c r="CQ2155" s="18">
        <v>1.0482E-2</v>
      </c>
      <c r="CR2155" s="18">
        <v>1.0482E-2</v>
      </c>
      <c r="CS2155" s="18" t="s">
        <v>557</v>
      </c>
      <c r="CT2155" s="18">
        <v>18</v>
      </c>
      <c r="CU2155" s="18" t="s">
        <v>2483</v>
      </c>
      <c r="CV2155" s="18" t="s">
        <v>595</v>
      </c>
      <c r="CW2155" s="18" t="s">
        <v>595</v>
      </c>
      <c r="CX2155" s="18" t="s">
        <v>2156</v>
      </c>
      <c r="CY2155" s="18"/>
      <c r="CZ2155" s="18"/>
      <c r="DA2155" s="18"/>
      <c r="DB2155" s="18"/>
      <c r="DC2155" s="18"/>
      <c r="DD2155" s="18"/>
      <c r="DE2155" s="18"/>
      <c r="DF2155" s="18"/>
      <c r="DG2155" s="18"/>
      <c r="DH2155" s="18"/>
      <c r="DI2155" s="18"/>
      <c r="DJ2155" s="18"/>
      <c r="DK2155" s="18"/>
      <c r="DL2155" s="18"/>
      <c r="DM2155" s="18"/>
      <c r="DN2155" s="18"/>
      <c r="DO2155" s="56"/>
      <c r="DP2155" s="56"/>
      <c r="DQ2155" s="56"/>
      <c r="DR2155" s="56"/>
      <c r="DS2155" s="56"/>
      <c r="DT2155" s="56"/>
      <c r="DU2155" s="56"/>
      <c r="DV2155" s="56">
        <v>0</v>
      </c>
      <c r="DW2155" s="56"/>
      <c r="DX2155" s="56"/>
      <c r="DY2155" s="56"/>
      <c r="DZ2155" s="56"/>
      <c r="EA2155" s="56"/>
      <c r="EB2155" s="56"/>
      <c r="EC2155" s="56"/>
      <c r="ED2155" s="56"/>
      <c r="EE2155" s="56"/>
      <c r="EF2155" s="56"/>
      <c r="EG2155" s="56"/>
      <c r="EH2155" s="18" t="s">
        <v>2479</v>
      </c>
      <c r="EI2155" s="18">
        <f t="array" ref="EI2155">IF(SUMPRODUCT(--(DO2155:DS2155&lt;&gt;""))=0, 0,1)</f>
        <v>0</v>
      </c>
      <c r="EJ2155" s="18">
        <f t="array" ref="EJ2155">IF(SUMPRODUCT(--(DT2155:EG2155&lt;&gt;""))=0, 0,1)</f>
        <v>1</v>
      </c>
      <c r="EK2155" s="18" cm="1">
        <f t="array" ref="EK2155">IF(SUMPRODUCT(--(EC2155:EG2155&lt;&gt;""))=0, 0,1)</f>
        <v>0</v>
      </c>
      <c r="EL2155" s="18">
        <f t="array" ref="EL2155">IF(SUMPRODUCT(--(EE2155:EG2155&lt;&gt;""))=0, 0,1)</f>
        <v>0</v>
      </c>
      <c r="EM2155" s="18">
        <f t="shared" si="433"/>
        <v>0</v>
      </c>
      <c r="EN2155" s="18" t="str">
        <f t="shared" si="434"/>
        <v>NA</v>
      </c>
      <c r="EO2155" s="18">
        <f t="shared" si="435"/>
        <v>0</v>
      </c>
      <c r="EP2155" s="18" t="str">
        <f t="shared" si="436"/>
        <v>NA</v>
      </c>
      <c r="EQ2155" s="18" t="str">
        <f t="shared" si="422"/>
        <v>NA</v>
      </c>
      <c r="ER2155" s="18" t="s">
        <v>2083</v>
      </c>
      <c r="ES2155" s="59">
        <v>43971</v>
      </c>
      <c r="ET2155" s="18"/>
      <c r="EU2155" s="18"/>
    </row>
    <row r="2156" spans="1:151" s="1" customFormat="1" ht="15.75" customHeight="1" x14ac:dyDescent="0.2">
      <c r="A2156" s="5" t="s">
        <v>2485</v>
      </c>
      <c r="B2156" s="24" t="s">
        <v>2455</v>
      </c>
      <c r="C2156" s="56">
        <v>2</v>
      </c>
      <c r="D2156" s="18" t="s">
        <v>2834</v>
      </c>
      <c r="E2156" s="18" t="s">
        <v>2985</v>
      </c>
      <c r="F2156" s="18" t="s">
        <v>553</v>
      </c>
      <c r="G2156" s="18" t="s">
        <v>467</v>
      </c>
      <c r="H2156" s="18" t="s">
        <v>1310</v>
      </c>
      <c r="I2156" s="18" t="s">
        <v>552</v>
      </c>
      <c r="J2156" s="18" t="s">
        <v>595</v>
      </c>
      <c r="K2156" s="18" t="s">
        <v>257</v>
      </c>
      <c r="L2156" s="18" t="s">
        <v>257</v>
      </c>
      <c r="M2156" s="18" t="s">
        <v>253</v>
      </c>
      <c r="N2156" s="56">
        <v>52</v>
      </c>
      <c r="O2156" s="18" t="s">
        <v>2456</v>
      </c>
      <c r="P2156" s="18" t="s">
        <v>2128</v>
      </c>
      <c r="Q2156" s="18" t="s">
        <v>254</v>
      </c>
      <c r="R2156" s="18" t="s">
        <v>2457</v>
      </c>
      <c r="S2156" s="18" t="s">
        <v>2488</v>
      </c>
      <c r="T2156" s="26" t="s">
        <v>257</v>
      </c>
      <c r="U2156" s="26" t="s">
        <v>257</v>
      </c>
      <c r="V2156" s="26" t="s">
        <v>257</v>
      </c>
      <c r="W2156" s="26" t="s">
        <v>257</v>
      </c>
      <c r="X2156" s="18" t="s">
        <v>2489</v>
      </c>
      <c r="Y2156" s="18">
        <v>2.1000000000000001E-2</v>
      </c>
      <c r="Z2156" s="18" t="s">
        <v>2460</v>
      </c>
      <c r="AA2156" s="18" t="s">
        <v>257</v>
      </c>
      <c r="AB2156" s="57">
        <f t="shared" si="432"/>
        <v>21</v>
      </c>
      <c r="AC2156" s="18" t="s">
        <v>479</v>
      </c>
      <c r="AD2156" s="18">
        <v>3</v>
      </c>
      <c r="AE2156" s="18" t="s">
        <v>2464</v>
      </c>
      <c r="AF2156" s="18">
        <v>0</v>
      </c>
      <c r="AG2156" s="18"/>
      <c r="AH2156" s="18" t="s">
        <v>557</v>
      </c>
      <c r="AI2156" s="18">
        <v>22</v>
      </c>
      <c r="AJ2156" s="18" t="s">
        <v>522</v>
      </c>
      <c r="AK2156" s="18">
        <v>22</v>
      </c>
      <c r="AL2156" s="18" t="s">
        <v>2482</v>
      </c>
      <c r="AM2156" s="18"/>
      <c r="AN2156" s="18"/>
      <c r="AO2156" s="18"/>
      <c r="AP2156" s="18"/>
      <c r="AQ2156" s="18"/>
      <c r="AR2156" s="18"/>
      <c r="AS2156" s="18"/>
      <c r="AT2156" s="18"/>
      <c r="AU2156" s="18"/>
      <c r="AV2156" s="18"/>
      <c r="AW2156" s="18"/>
      <c r="AX2156" s="18"/>
      <c r="AY2156" s="18"/>
      <c r="AZ2156" s="18"/>
      <c r="BA2156" s="18"/>
      <c r="BB2156" s="18"/>
      <c r="BC2156" s="18"/>
      <c r="BD2156" s="18"/>
      <c r="BE2156" s="18"/>
      <c r="BF2156" s="18"/>
      <c r="BG2156" s="18"/>
      <c r="BH2156" s="18"/>
      <c r="BI2156" s="18"/>
      <c r="BJ2156" s="18"/>
      <c r="BK2156" s="18"/>
      <c r="BL2156" s="18"/>
      <c r="BM2156" s="18"/>
      <c r="BN2156" s="18"/>
      <c r="BO2156" s="18"/>
      <c r="BP2156" s="18"/>
      <c r="BQ2156" s="18"/>
      <c r="BR2156" s="18"/>
      <c r="BS2156" s="18"/>
      <c r="BT2156" s="18"/>
      <c r="BU2156" s="18"/>
      <c r="BV2156" s="18"/>
      <c r="BW2156" s="18"/>
      <c r="BX2156" s="18"/>
      <c r="BY2156" s="18"/>
      <c r="BZ2156" s="18"/>
      <c r="CA2156" s="18"/>
      <c r="CB2156" s="18"/>
      <c r="CC2156" s="18"/>
      <c r="CD2156" s="18"/>
      <c r="CE2156" s="18"/>
      <c r="CF2156" s="18"/>
      <c r="CG2156" s="18"/>
      <c r="CH2156" s="18"/>
      <c r="CI2156" s="18" t="s">
        <v>307</v>
      </c>
      <c r="CJ2156" s="18">
        <v>0.63404499999999997</v>
      </c>
      <c r="CK2156" s="18" t="s">
        <v>2477</v>
      </c>
      <c r="CL2156" s="18" t="s">
        <v>479</v>
      </c>
      <c r="CM2156" s="18">
        <v>3</v>
      </c>
      <c r="CN2156" s="18" t="s">
        <v>2464</v>
      </c>
      <c r="CO2156" s="18" t="s">
        <v>2491</v>
      </c>
      <c r="CP2156" s="18">
        <v>0.64497499999999997</v>
      </c>
      <c r="CQ2156" s="18">
        <v>1.093E-2</v>
      </c>
      <c r="CR2156" s="18">
        <v>1.093E-2</v>
      </c>
      <c r="CS2156" s="18" t="s">
        <v>557</v>
      </c>
      <c r="CT2156" s="18">
        <v>22</v>
      </c>
      <c r="CU2156" s="18" t="s">
        <v>2483</v>
      </c>
      <c r="CV2156" s="18" t="s">
        <v>595</v>
      </c>
      <c r="CW2156" s="18" t="s">
        <v>595</v>
      </c>
      <c r="CX2156" s="18" t="s">
        <v>2156</v>
      </c>
      <c r="CY2156" s="18"/>
      <c r="CZ2156" s="18"/>
      <c r="DA2156" s="18"/>
      <c r="DB2156" s="18"/>
      <c r="DC2156" s="18"/>
      <c r="DD2156" s="18"/>
      <c r="DE2156" s="18"/>
      <c r="DF2156" s="18"/>
      <c r="DG2156" s="18"/>
      <c r="DH2156" s="18"/>
      <c r="DI2156" s="18"/>
      <c r="DJ2156" s="18"/>
      <c r="DK2156" s="18"/>
      <c r="DL2156" s="18"/>
      <c r="DM2156" s="18"/>
      <c r="DN2156" s="18"/>
      <c r="DO2156" s="56"/>
      <c r="DP2156" s="56"/>
      <c r="DQ2156" s="56"/>
      <c r="DR2156" s="56"/>
      <c r="DS2156" s="56"/>
      <c r="DT2156" s="56"/>
      <c r="DU2156" s="56"/>
      <c r="DV2156" s="56">
        <v>0</v>
      </c>
      <c r="DW2156" s="56"/>
      <c r="DX2156" s="56"/>
      <c r="DY2156" s="56"/>
      <c r="DZ2156" s="56"/>
      <c r="EA2156" s="56"/>
      <c r="EB2156" s="56"/>
      <c r="EC2156" s="56"/>
      <c r="ED2156" s="56"/>
      <c r="EE2156" s="56"/>
      <c r="EF2156" s="56"/>
      <c r="EG2156" s="56"/>
      <c r="EH2156" s="18" t="s">
        <v>2479</v>
      </c>
      <c r="EI2156" s="18">
        <f t="array" ref="EI2156">IF(SUMPRODUCT(--(DO2156:DS2156&lt;&gt;""))=0, 0,1)</f>
        <v>0</v>
      </c>
      <c r="EJ2156" s="18">
        <f t="array" ref="EJ2156">IF(SUMPRODUCT(--(DT2156:EG2156&lt;&gt;""))=0, 0,1)</f>
        <v>1</v>
      </c>
      <c r="EK2156" s="18" cm="1">
        <f t="array" ref="EK2156">IF(SUMPRODUCT(--(EC2156:EG2156&lt;&gt;""))=0, 0,1)</f>
        <v>0</v>
      </c>
      <c r="EL2156" s="18">
        <f t="array" ref="EL2156">IF(SUMPRODUCT(--(EE2156:EG2156&lt;&gt;""))=0, 0,1)</f>
        <v>0</v>
      </c>
      <c r="EM2156" s="18">
        <f t="shared" si="433"/>
        <v>0</v>
      </c>
      <c r="EN2156" s="18" t="str">
        <f t="shared" si="434"/>
        <v>NA</v>
      </c>
      <c r="EO2156" s="18">
        <f t="shared" si="435"/>
        <v>0</v>
      </c>
      <c r="EP2156" s="18" t="str">
        <f t="shared" si="436"/>
        <v>NA</v>
      </c>
      <c r="EQ2156" s="18" t="str">
        <f t="shared" si="422"/>
        <v>NA</v>
      </c>
      <c r="ER2156" s="18" t="s">
        <v>2083</v>
      </c>
      <c r="ES2156" s="59">
        <v>43971</v>
      </c>
      <c r="ET2156" s="18"/>
      <c r="EU2156" s="18"/>
    </row>
    <row r="2157" spans="1:151" s="1" customFormat="1" ht="15.75" customHeight="1" x14ac:dyDescent="0.2">
      <c r="A2157" s="5" t="s">
        <v>2485</v>
      </c>
      <c r="B2157" s="24" t="s">
        <v>2455</v>
      </c>
      <c r="C2157" s="56">
        <v>2</v>
      </c>
      <c r="D2157" s="18" t="s">
        <v>2834</v>
      </c>
      <c r="E2157" s="18" t="s">
        <v>2985</v>
      </c>
      <c r="F2157" s="18" t="s">
        <v>553</v>
      </c>
      <c r="G2157" s="18" t="s">
        <v>467</v>
      </c>
      <c r="H2157" s="18" t="s">
        <v>1310</v>
      </c>
      <c r="I2157" s="18" t="s">
        <v>552</v>
      </c>
      <c r="J2157" s="18" t="s">
        <v>595</v>
      </c>
      <c r="K2157" s="18" t="s">
        <v>257</v>
      </c>
      <c r="L2157" s="18" t="s">
        <v>257</v>
      </c>
      <c r="M2157" s="18" t="s">
        <v>253</v>
      </c>
      <c r="N2157" s="56">
        <v>52</v>
      </c>
      <c r="O2157" s="18" t="s">
        <v>2456</v>
      </c>
      <c r="P2157" s="18" t="s">
        <v>2128</v>
      </c>
      <c r="Q2157" s="18" t="s">
        <v>254</v>
      </c>
      <c r="R2157" s="18" t="s">
        <v>2457</v>
      </c>
      <c r="S2157" s="18" t="s">
        <v>2488</v>
      </c>
      <c r="T2157" s="26" t="s">
        <v>257</v>
      </c>
      <c r="U2157" s="26" t="s">
        <v>257</v>
      </c>
      <c r="V2157" s="26" t="s">
        <v>257</v>
      </c>
      <c r="W2157" s="26" t="s">
        <v>257</v>
      </c>
      <c r="X2157" s="18" t="s">
        <v>2489</v>
      </c>
      <c r="Y2157" s="18">
        <v>2.1000000000000001E-2</v>
      </c>
      <c r="Z2157" s="18" t="s">
        <v>2460</v>
      </c>
      <c r="AA2157" s="18" t="s">
        <v>257</v>
      </c>
      <c r="AB2157" s="57">
        <f t="shared" si="432"/>
        <v>21</v>
      </c>
      <c r="AC2157" s="18" t="s">
        <v>479</v>
      </c>
      <c r="AD2157" s="18">
        <v>3</v>
      </c>
      <c r="AE2157" s="18" t="s">
        <v>2464</v>
      </c>
      <c r="AF2157" s="18">
        <v>0</v>
      </c>
      <c r="AG2157" s="18"/>
      <c r="AH2157" s="18" t="s">
        <v>557</v>
      </c>
      <c r="AI2157" s="18">
        <v>25</v>
      </c>
      <c r="AJ2157" s="18" t="s">
        <v>522</v>
      </c>
      <c r="AK2157" s="18">
        <v>25</v>
      </c>
      <c r="AL2157" s="18" t="s">
        <v>2482</v>
      </c>
      <c r="AM2157" s="18"/>
      <c r="AN2157" s="18"/>
      <c r="AO2157" s="18"/>
      <c r="AP2157" s="18"/>
      <c r="AQ2157" s="18"/>
      <c r="AR2157" s="18"/>
      <c r="AS2157" s="18"/>
      <c r="AT2157" s="18"/>
      <c r="AU2157" s="18"/>
      <c r="AV2157" s="18"/>
      <c r="AW2157" s="18"/>
      <c r="AX2157" s="18"/>
      <c r="AY2157" s="18"/>
      <c r="AZ2157" s="18"/>
      <c r="BA2157" s="18"/>
      <c r="BB2157" s="18"/>
      <c r="BC2157" s="18"/>
      <c r="BD2157" s="18"/>
      <c r="BE2157" s="18"/>
      <c r="BF2157" s="18"/>
      <c r="BG2157" s="18"/>
      <c r="BH2157" s="18"/>
      <c r="BI2157" s="18"/>
      <c r="BJ2157" s="18"/>
      <c r="BK2157" s="18"/>
      <c r="BL2157" s="18"/>
      <c r="BM2157" s="18"/>
      <c r="BN2157" s="18"/>
      <c r="BO2157" s="18"/>
      <c r="BP2157" s="18"/>
      <c r="BQ2157" s="18"/>
      <c r="BR2157" s="18"/>
      <c r="BS2157" s="18"/>
      <c r="BT2157" s="18"/>
      <c r="BU2157" s="18"/>
      <c r="BV2157" s="18"/>
      <c r="BW2157" s="18"/>
      <c r="BX2157" s="18"/>
      <c r="BY2157" s="18"/>
      <c r="BZ2157" s="18"/>
      <c r="CA2157" s="18"/>
      <c r="CB2157" s="18"/>
      <c r="CC2157" s="18"/>
      <c r="CD2157" s="18"/>
      <c r="CE2157" s="18"/>
      <c r="CF2157" s="18"/>
      <c r="CG2157" s="18"/>
      <c r="CH2157" s="18"/>
      <c r="CI2157" s="18" t="s">
        <v>307</v>
      </c>
      <c r="CJ2157" s="18">
        <v>0.631718</v>
      </c>
      <c r="CK2157" s="18" t="s">
        <v>2477</v>
      </c>
      <c r="CL2157" s="18" t="s">
        <v>479</v>
      </c>
      <c r="CM2157" s="18">
        <v>3</v>
      </c>
      <c r="CN2157" s="18" t="s">
        <v>2464</v>
      </c>
      <c r="CO2157" s="18" t="s">
        <v>2491</v>
      </c>
      <c r="CP2157" s="18">
        <v>0.64515800000000001</v>
      </c>
      <c r="CQ2157" s="18">
        <v>1.3440000000000001E-2</v>
      </c>
      <c r="CR2157" s="18">
        <v>1.3440000000000001E-2</v>
      </c>
      <c r="CS2157" s="18" t="s">
        <v>557</v>
      </c>
      <c r="CT2157" s="18">
        <v>25</v>
      </c>
      <c r="CU2157" s="18" t="s">
        <v>2483</v>
      </c>
      <c r="CV2157" s="18" t="s">
        <v>595</v>
      </c>
      <c r="CW2157" s="18" t="s">
        <v>595</v>
      </c>
      <c r="CX2157" s="18" t="s">
        <v>2156</v>
      </c>
      <c r="CY2157" s="18"/>
      <c r="CZ2157" s="18"/>
      <c r="DA2157" s="18"/>
      <c r="DB2157" s="18"/>
      <c r="DC2157" s="18"/>
      <c r="DD2157" s="18"/>
      <c r="DE2157" s="18"/>
      <c r="DF2157" s="18"/>
      <c r="DG2157" s="18"/>
      <c r="DH2157" s="18"/>
      <c r="DI2157" s="18"/>
      <c r="DJ2157" s="18"/>
      <c r="DK2157" s="18"/>
      <c r="DL2157" s="18"/>
      <c r="DM2157" s="18"/>
      <c r="DN2157" s="18"/>
      <c r="DO2157" s="56"/>
      <c r="DP2157" s="56"/>
      <c r="DQ2157" s="56"/>
      <c r="DR2157" s="56"/>
      <c r="DS2157" s="56"/>
      <c r="DT2157" s="56"/>
      <c r="DU2157" s="56"/>
      <c r="DV2157" s="56">
        <v>0</v>
      </c>
      <c r="DW2157" s="56"/>
      <c r="DX2157" s="56"/>
      <c r="DY2157" s="56"/>
      <c r="DZ2157" s="56"/>
      <c r="EA2157" s="56"/>
      <c r="EB2157" s="56"/>
      <c r="EC2157" s="56"/>
      <c r="ED2157" s="56"/>
      <c r="EE2157" s="56"/>
      <c r="EF2157" s="56"/>
      <c r="EG2157" s="56"/>
      <c r="EH2157" s="18" t="s">
        <v>2479</v>
      </c>
      <c r="EI2157" s="18">
        <f t="array" ref="EI2157">IF(SUMPRODUCT(--(DO2157:DS2157&lt;&gt;""))=0, 0,1)</f>
        <v>0</v>
      </c>
      <c r="EJ2157" s="18">
        <f t="array" ref="EJ2157">IF(SUMPRODUCT(--(DT2157:EG2157&lt;&gt;""))=0, 0,1)</f>
        <v>1</v>
      </c>
      <c r="EK2157" s="18" cm="1">
        <f t="array" ref="EK2157">IF(SUMPRODUCT(--(EC2157:EG2157&lt;&gt;""))=0, 0,1)</f>
        <v>0</v>
      </c>
      <c r="EL2157" s="18">
        <f t="array" ref="EL2157">IF(SUMPRODUCT(--(EE2157:EG2157&lt;&gt;""))=0, 0,1)</f>
        <v>0</v>
      </c>
      <c r="EM2157" s="18">
        <f t="shared" si="433"/>
        <v>0</v>
      </c>
      <c r="EN2157" s="18" t="str">
        <f t="shared" si="434"/>
        <v>NA</v>
      </c>
      <c r="EO2157" s="18">
        <f t="shared" si="435"/>
        <v>0</v>
      </c>
      <c r="EP2157" s="18" t="str">
        <f t="shared" si="436"/>
        <v>NA</v>
      </c>
      <c r="EQ2157" s="18" t="str">
        <f t="shared" si="422"/>
        <v>NA</v>
      </c>
      <c r="ER2157" s="18" t="s">
        <v>2083</v>
      </c>
      <c r="ES2157" s="59">
        <v>43971</v>
      </c>
      <c r="ET2157" s="18"/>
      <c r="EU2157" s="18"/>
    </row>
    <row r="2158" spans="1:151" s="1" customFormat="1" ht="15.75" customHeight="1" x14ac:dyDescent="0.2">
      <c r="A2158" s="5" t="s">
        <v>2485</v>
      </c>
      <c r="B2158" s="24" t="s">
        <v>2455</v>
      </c>
      <c r="C2158" s="56">
        <v>2</v>
      </c>
      <c r="D2158" s="18" t="s">
        <v>2834</v>
      </c>
      <c r="E2158" s="18" t="s">
        <v>2985</v>
      </c>
      <c r="F2158" s="18" t="s">
        <v>553</v>
      </c>
      <c r="G2158" s="18" t="s">
        <v>467</v>
      </c>
      <c r="H2158" s="18" t="s">
        <v>1310</v>
      </c>
      <c r="I2158" s="18" t="s">
        <v>552</v>
      </c>
      <c r="J2158" s="18" t="s">
        <v>595</v>
      </c>
      <c r="K2158" s="18" t="s">
        <v>257</v>
      </c>
      <c r="L2158" s="18" t="s">
        <v>257</v>
      </c>
      <c r="M2158" s="18" t="s">
        <v>253</v>
      </c>
      <c r="N2158" s="56">
        <v>52</v>
      </c>
      <c r="O2158" s="18" t="s">
        <v>2456</v>
      </c>
      <c r="P2158" s="18" t="s">
        <v>2128</v>
      </c>
      <c r="Q2158" s="18" t="s">
        <v>254</v>
      </c>
      <c r="R2158" s="18" t="s">
        <v>2457</v>
      </c>
      <c r="S2158" s="18" t="s">
        <v>2488</v>
      </c>
      <c r="T2158" s="26" t="s">
        <v>257</v>
      </c>
      <c r="U2158" s="26" t="s">
        <v>257</v>
      </c>
      <c r="V2158" s="26" t="s">
        <v>257</v>
      </c>
      <c r="W2158" s="26" t="s">
        <v>257</v>
      </c>
      <c r="X2158" s="18" t="s">
        <v>2489</v>
      </c>
      <c r="Y2158" s="18">
        <v>2.1000000000000001E-2</v>
      </c>
      <c r="Z2158" s="18" t="s">
        <v>2460</v>
      </c>
      <c r="AA2158" s="18" t="s">
        <v>257</v>
      </c>
      <c r="AB2158" s="57">
        <f t="shared" si="432"/>
        <v>21</v>
      </c>
      <c r="AC2158" s="18" t="s">
        <v>479</v>
      </c>
      <c r="AD2158" s="18">
        <v>3</v>
      </c>
      <c r="AE2158" s="18" t="s">
        <v>2464</v>
      </c>
      <c r="AF2158" s="18">
        <v>0</v>
      </c>
      <c r="AG2158" s="18"/>
      <c r="AH2158" s="18" t="s">
        <v>557</v>
      </c>
      <c r="AI2158" s="18">
        <v>28</v>
      </c>
      <c r="AJ2158" s="18" t="s">
        <v>522</v>
      </c>
      <c r="AK2158" s="18">
        <v>28</v>
      </c>
      <c r="AL2158" s="18" t="s">
        <v>2482</v>
      </c>
      <c r="AM2158" s="18"/>
      <c r="AN2158" s="18"/>
      <c r="AO2158" s="18"/>
      <c r="AP2158" s="18"/>
      <c r="AQ2158" s="18"/>
      <c r="AR2158" s="18"/>
      <c r="AS2158" s="18"/>
      <c r="AT2158" s="18"/>
      <c r="AU2158" s="18"/>
      <c r="AV2158" s="18"/>
      <c r="AW2158" s="18"/>
      <c r="AX2158" s="18"/>
      <c r="AY2158" s="18"/>
      <c r="AZ2158" s="18"/>
      <c r="BA2158" s="18"/>
      <c r="BB2158" s="18"/>
      <c r="BC2158" s="18"/>
      <c r="BD2158" s="18"/>
      <c r="BE2158" s="18"/>
      <c r="BF2158" s="18"/>
      <c r="BG2158" s="18"/>
      <c r="BH2158" s="18"/>
      <c r="BI2158" s="18"/>
      <c r="BJ2158" s="18"/>
      <c r="BK2158" s="18"/>
      <c r="BL2158" s="18"/>
      <c r="BM2158" s="18"/>
      <c r="BN2158" s="18"/>
      <c r="BO2158" s="18"/>
      <c r="BP2158" s="18"/>
      <c r="BQ2158" s="18"/>
      <c r="BR2158" s="18"/>
      <c r="BS2158" s="18"/>
      <c r="BT2158" s="18"/>
      <c r="BU2158" s="18"/>
      <c r="BV2158" s="18"/>
      <c r="BW2158" s="18"/>
      <c r="BX2158" s="18"/>
      <c r="BY2158" s="18"/>
      <c r="BZ2158" s="18"/>
      <c r="CA2158" s="18"/>
      <c r="CB2158" s="18"/>
      <c r="CC2158" s="18"/>
      <c r="CD2158" s="18"/>
      <c r="CE2158" s="18"/>
      <c r="CF2158" s="18"/>
      <c r="CG2158" s="18"/>
      <c r="CH2158" s="18"/>
      <c r="CI2158" s="18" t="s">
        <v>307</v>
      </c>
      <c r="CJ2158" s="18">
        <v>0.64056100000000005</v>
      </c>
      <c r="CK2158" s="18" t="s">
        <v>2477</v>
      </c>
      <c r="CL2158" s="18" t="s">
        <v>479</v>
      </c>
      <c r="CM2158" s="18">
        <v>3</v>
      </c>
      <c r="CN2158" s="18" t="s">
        <v>2464</v>
      </c>
      <c r="CO2158" s="18" t="s">
        <v>2491</v>
      </c>
      <c r="CP2158" s="18">
        <v>0.65399600000000002</v>
      </c>
      <c r="CQ2158" s="18">
        <v>1.3435000000000001E-2</v>
      </c>
      <c r="CR2158" s="18">
        <v>1.3435000000000001E-2</v>
      </c>
      <c r="CS2158" s="18" t="s">
        <v>557</v>
      </c>
      <c r="CT2158" s="18">
        <v>28</v>
      </c>
      <c r="CU2158" s="18" t="s">
        <v>2483</v>
      </c>
      <c r="CV2158" s="18" t="s">
        <v>595</v>
      </c>
      <c r="CW2158" s="18" t="s">
        <v>595</v>
      </c>
      <c r="CX2158" s="18" t="s">
        <v>2156</v>
      </c>
      <c r="CY2158" s="18"/>
      <c r="CZ2158" s="18"/>
      <c r="DA2158" s="18"/>
      <c r="DB2158" s="18"/>
      <c r="DC2158" s="18"/>
      <c r="DD2158" s="18"/>
      <c r="DE2158" s="18"/>
      <c r="DF2158" s="18"/>
      <c r="DG2158" s="18"/>
      <c r="DH2158" s="18"/>
      <c r="DI2158" s="18"/>
      <c r="DJ2158" s="18"/>
      <c r="DK2158" s="18"/>
      <c r="DL2158" s="18"/>
      <c r="DM2158" s="18"/>
      <c r="DN2158" s="18"/>
      <c r="DO2158" s="56"/>
      <c r="DP2158" s="56"/>
      <c r="DQ2158" s="56"/>
      <c r="DR2158" s="56"/>
      <c r="DS2158" s="56"/>
      <c r="DT2158" s="56"/>
      <c r="DU2158" s="56"/>
      <c r="DV2158" s="56">
        <v>0</v>
      </c>
      <c r="DW2158" s="56"/>
      <c r="DX2158" s="56"/>
      <c r="DY2158" s="56"/>
      <c r="DZ2158" s="56"/>
      <c r="EA2158" s="56"/>
      <c r="EB2158" s="56"/>
      <c r="EC2158" s="56"/>
      <c r="ED2158" s="56"/>
      <c r="EE2158" s="56"/>
      <c r="EF2158" s="56"/>
      <c r="EG2158" s="56"/>
      <c r="EH2158" s="18" t="s">
        <v>2479</v>
      </c>
      <c r="EI2158" s="18">
        <f t="array" ref="EI2158">IF(SUMPRODUCT(--(DO2158:DS2158&lt;&gt;""))=0, 0,1)</f>
        <v>0</v>
      </c>
      <c r="EJ2158" s="18">
        <f t="array" ref="EJ2158">IF(SUMPRODUCT(--(DT2158:EG2158&lt;&gt;""))=0, 0,1)</f>
        <v>1</v>
      </c>
      <c r="EK2158" s="18" cm="1">
        <f t="array" ref="EK2158">IF(SUMPRODUCT(--(EC2158:EG2158&lt;&gt;""))=0, 0,1)</f>
        <v>0</v>
      </c>
      <c r="EL2158" s="18">
        <f t="array" ref="EL2158">IF(SUMPRODUCT(--(EE2158:EG2158&lt;&gt;""))=0, 0,1)</f>
        <v>0</v>
      </c>
      <c r="EM2158" s="18">
        <f t="shared" si="433"/>
        <v>0</v>
      </c>
      <c r="EN2158" s="18" t="str">
        <f t="shared" si="434"/>
        <v>NA</v>
      </c>
      <c r="EO2158" s="18">
        <f t="shared" si="435"/>
        <v>0</v>
      </c>
      <c r="EP2158" s="18" t="str">
        <f t="shared" si="436"/>
        <v>NA</v>
      </c>
      <c r="EQ2158" s="18" t="str">
        <f t="shared" si="422"/>
        <v>NA</v>
      </c>
      <c r="ER2158" s="18" t="s">
        <v>2083</v>
      </c>
      <c r="ES2158" s="59">
        <v>43971</v>
      </c>
      <c r="ET2158" s="18"/>
      <c r="EU2158" s="18"/>
    </row>
    <row r="2159" spans="1:151" s="1" customFormat="1" ht="15.75" customHeight="1" x14ac:dyDescent="0.2">
      <c r="A2159" s="5" t="s">
        <v>2494</v>
      </c>
      <c r="B2159" s="24" t="s">
        <v>2495</v>
      </c>
      <c r="C2159" s="56">
        <v>1</v>
      </c>
      <c r="D2159" s="18" t="s">
        <v>2835</v>
      </c>
      <c r="E2159" s="18" t="s">
        <v>2986</v>
      </c>
      <c r="F2159" s="18" t="s">
        <v>3010</v>
      </c>
      <c r="G2159" s="18" t="s">
        <v>467</v>
      </c>
      <c r="H2159" s="18" t="s">
        <v>1199</v>
      </c>
      <c r="I2159" s="18" t="s">
        <v>552</v>
      </c>
      <c r="J2159" s="18" t="s">
        <v>2496</v>
      </c>
      <c r="K2159" s="18" t="s">
        <v>257</v>
      </c>
      <c r="L2159" s="18" t="s">
        <v>257</v>
      </c>
      <c r="M2159" s="18" t="s">
        <v>253</v>
      </c>
      <c r="N2159" s="56">
        <v>74</v>
      </c>
      <c r="O2159" s="18" t="s">
        <v>2497</v>
      </c>
      <c r="P2159" s="18" t="s">
        <v>2128</v>
      </c>
      <c r="Q2159" s="18" t="s">
        <v>254</v>
      </c>
      <c r="R2159" s="18" t="s">
        <v>2498</v>
      </c>
      <c r="S2159" s="18" t="s">
        <v>595</v>
      </c>
      <c r="T2159" s="18" t="s">
        <v>2499</v>
      </c>
      <c r="U2159" s="26" t="s">
        <v>257</v>
      </c>
      <c r="V2159" s="26" t="s">
        <v>257</v>
      </c>
      <c r="W2159" s="26" t="s">
        <v>257</v>
      </c>
      <c r="X2159" s="18" t="s">
        <v>2500</v>
      </c>
      <c r="Y2159" s="18">
        <v>0</v>
      </c>
      <c r="Z2159" s="18" t="s">
        <v>2182</v>
      </c>
      <c r="AA2159" s="18" t="s">
        <v>257</v>
      </c>
      <c r="AB2159" s="18">
        <f t="shared" ref="AB2159:AB2309" si="437">VALUE(Y2159)</f>
        <v>0</v>
      </c>
      <c r="AC2159" s="18" t="s">
        <v>595</v>
      </c>
      <c r="AD2159" s="18" t="s">
        <v>595</v>
      </c>
      <c r="AE2159" s="18" t="s">
        <v>595</v>
      </c>
      <c r="AF2159" s="18" t="s">
        <v>595</v>
      </c>
      <c r="AG2159" s="18" t="s">
        <v>595</v>
      </c>
      <c r="AH2159" s="18" t="s">
        <v>595</v>
      </c>
      <c r="AI2159" s="18">
        <v>2.0833299999999999E-2</v>
      </c>
      <c r="AJ2159" s="18" t="s">
        <v>522</v>
      </c>
      <c r="AK2159" s="18">
        <v>2.0833299999999999E-2</v>
      </c>
      <c r="AL2159" s="18" t="s">
        <v>2501</v>
      </c>
      <c r="AM2159" s="18" t="s">
        <v>2039</v>
      </c>
      <c r="AN2159" s="18">
        <v>94.385026737967905</v>
      </c>
      <c r="AO2159" s="18" t="s">
        <v>2262</v>
      </c>
      <c r="AP2159" s="18" t="s">
        <v>2502</v>
      </c>
      <c r="AQ2159" s="18">
        <v>5</v>
      </c>
      <c r="AR2159" s="18" t="s">
        <v>2359</v>
      </c>
      <c r="AS2159" s="18">
        <v>91.978609625668398</v>
      </c>
      <c r="AT2159" s="18">
        <v>97.192513368983896</v>
      </c>
      <c r="AU2159" s="18">
        <v>2.8074866310000002</v>
      </c>
      <c r="AV2159" s="18">
        <v>2.4064171120000002</v>
      </c>
      <c r="AW2159" s="18" t="s">
        <v>481</v>
      </c>
      <c r="AX2159" s="18" t="s">
        <v>257</v>
      </c>
      <c r="AY2159" s="18" t="s">
        <v>257</v>
      </c>
      <c r="AZ2159" s="18">
        <v>150</v>
      </c>
      <c r="BA2159" s="18" t="s">
        <v>2503</v>
      </c>
      <c r="BB2159" s="18" t="s">
        <v>2504</v>
      </c>
      <c r="BC2159" s="18"/>
      <c r="BD2159" s="18"/>
      <c r="BE2159" s="18"/>
      <c r="BF2159" s="18"/>
      <c r="BG2159" s="18"/>
      <c r="BH2159" s="18"/>
      <c r="BI2159" s="18"/>
      <c r="BJ2159" s="18"/>
      <c r="BK2159" s="18"/>
      <c r="BL2159" s="18"/>
      <c r="BM2159" s="18"/>
      <c r="BN2159" s="18"/>
      <c r="BO2159" s="18"/>
      <c r="BP2159" s="18"/>
      <c r="BQ2159" s="18"/>
      <c r="BR2159" s="18"/>
      <c r="BS2159" s="18"/>
      <c r="BT2159" s="18"/>
      <c r="BU2159" s="18"/>
      <c r="BV2159" s="18"/>
      <c r="BW2159" s="18"/>
      <c r="BX2159" s="18"/>
      <c r="BY2159" s="18"/>
      <c r="BZ2159" s="18"/>
      <c r="CA2159" s="18"/>
      <c r="CB2159" s="18"/>
      <c r="CC2159" s="18"/>
      <c r="CD2159" s="18"/>
      <c r="CE2159" s="18"/>
      <c r="CF2159" s="18"/>
      <c r="CG2159" s="18"/>
      <c r="CH2159" s="18"/>
      <c r="CI2159" s="18"/>
      <c r="CJ2159" s="18"/>
      <c r="CK2159" s="18"/>
      <c r="CL2159" s="18"/>
      <c r="CM2159" s="18"/>
      <c r="CN2159" s="18"/>
      <c r="CO2159" s="18"/>
      <c r="CP2159" s="18"/>
      <c r="CQ2159" s="18"/>
      <c r="CR2159" s="18"/>
      <c r="CS2159" s="18"/>
      <c r="CT2159" s="18"/>
      <c r="CU2159" s="18"/>
      <c r="CV2159" s="18"/>
      <c r="CW2159" s="18"/>
      <c r="CX2159" s="18"/>
      <c r="CY2159" s="18"/>
      <c r="CZ2159" s="18"/>
      <c r="DA2159" s="18"/>
      <c r="DB2159" s="18"/>
      <c r="DC2159" s="18"/>
      <c r="DD2159" s="18"/>
      <c r="DE2159" s="18"/>
      <c r="DF2159" s="18"/>
      <c r="DG2159" s="18"/>
      <c r="DH2159" s="18"/>
      <c r="DI2159" s="18"/>
      <c r="DJ2159" s="18"/>
      <c r="DK2159" s="18"/>
      <c r="DL2159" s="18"/>
      <c r="DM2159" s="18"/>
      <c r="DN2159" s="18"/>
      <c r="DO2159" s="56"/>
      <c r="DP2159" s="56"/>
      <c r="DQ2159" s="56"/>
      <c r="DR2159" s="56"/>
      <c r="DS2159" s="56"/>
      <c r="DT2159" s="56"/>
      <c r="DU2159" s="56"/>
      <c r="DV2159" s="56"/>
      <c r="DW2159" s="56"/>
      <c r="DX2159" s="56">
        <v>0</v>
      </c>
      <c r="DY2159" s="56"/>
      <c r="DZ2159" s="56"/>
      <c r="EA2159" s="56"/>
      <c r="EB2159" s="56"/>
      <c r="EC2159" s="56"/>
      <c r="ED2159" s="56"/>
      <c r="EE2159" s="56"/>
      <c r="EF2159" s="56"/>
      <c r="EG2159" s="56"/>
      <c r="EH2159" s="18" t="s">
        <v>1651</v>
      </c>
      <c r="EI2159" s="18">
        <f t="array" ref="EI2159">IF(SUMPRODUCT(--(DO2159:DS2159&lt;&gt;""))=0, 0,1)</f>
        <v>0</v>
      </c>
      <c r="EJ2159" s="18">
        <f t="array" ref="EJ2159">IF(SUMPRODUCT(--(DT2159:EG2159&lt;&gt;""))=0, 0,1)</f>
        <v>1</v>
      </c>
      <c r="EK2159" s="18" cm="1">
        <f t="array" ref="EK2159">IF(SUMPRODUCT(--(EC2159:EG2159&lt;&gt;""))=0, 0,1)</f>
        <v>0</v>
      </c>
      <c r="EL2159" s="18">
        <f t="array" ref="EL2159">IF(SUMPRODUCT(--(EE2159:EG2159&lt;&gt;""))=0, 0,1)</f>
        <v>0</v>
      </c>
      <c r="EM2159" s="18">
        <f t="shared" si="433"/>
        <v>0</v>
      </c>
      <c r="EN2159" s="18" t="str">
        <f t="shared" si="434"/>
        <v>NA</v>
      </c>
      <c r="EO2159" s="18">
        <f t="shared" si="435"/>
        <v>0</v>
      </c>
      <c r="EP2159" s="18" t="str">
        <f t="shared" si="436"/>
        <v>NA</v>
      </c>
      <c r="EQ2159" s="18" t="str">
        <f t="shared" si="422"/>
        <v>NA</v>
      </c>
      <c r="ER2159" s="18" t="s">
        <v>2082</v>
      </c>
      <c r="ES2159" s="59">
        <v>43958</v>
      </c>
      <c r="ET2159" s="18" t="s">
        <v>2505</v>
      </c>
      <c r="EU2159" s="18"/>
    </row>
    <row r="2160" spans="1:151" s="1" customFormat="1" ht="15.75" customHeight="1" x14ac:dyDescent="0.2">
      <c r="A2160" s="5" t="s">
        <v>2494</v>
      </c>
      <c r="B2160" s="24" t="s">
        <v>2495</v>
      </c>
      <c r="C2160" s="56">
        <v>1</v>
      </c>
      <c r="D2160" s="18" t="s">
        <v>2836</v>
      </c>
      <c r="E2160" s="18" t="s">
        <v>2986</v>
      </c>
      <c r="F2160" s="18" t="s">
        <v>3010</v>
      </c>
      <c r="G2160" s="18" t="s">
        <v>467</v>
      </c>
      <c r="H2160" s="18" t="s">
        <v>1199</v>
      </c>
      <c r="I2160" s="18" t="s">
        <v>552</v>
      </c>
      <c r="J2160" s="18" t="s">
        <v>2496</v>
      </c>
      <c r="K2160" s="18" t="s">
        <v>257</v>
      </c>
      <c r="L2160" s="18" t="s">
        <v>257</v>
      </c>
      <c r="M2160" s="18" t="s">
        <v>253</v>
      </c>
      <c r="N2160" s="56">
        <v>74</v>
      </c>
      <c r="O2160" s="18" t="s">
        <v>2497</v>
      </c>
      <c r="P2160" s="18" t="s">
        <v>2128</v>
      </c>
      <c r="Q2160" s="18" t="s">
        <v>254</v>
      </c>
      <c r="R2160" s="18" t="s">
        <v>2498</v>
      </c>
      <c r="S2160" s="18" t="s">
        <v>595</v>
      </c>
      <c r="T2160" s="18" t="s">
        <v>2499</v>
      </c>
      <c r="U2160" s="26" t="s">
        <v>257</v>
      </c>
      <c r="V2160" s="26" t="s">
        <v>257</v>
      </c>
      <c r="W2160" s="26" t="s">
        <v>257</v>
      </c>
      <c r="X2160" s="18" t="s">
        <v>2500</v>
      </c>
      <c r="Y2160" s="18">
        <v>705</v>
      </c>
      <c r="Z2160" s="18" t="s">
        <v>2182</v>
      </c>
      <c r="AA2160" s="18" t="s">
        <v>257</v>
      </c>
      <c r="AB2160" s="18">
        <f t="shared" si="437"/>
        <v>705</v>
      </c>
      <c r="AC2160" s="18" t="s">
        <v>595</v>
      </c>
      <c r="AD2160" s="18" t="s">
        <v>595</v>
      </c>
      <c r="AE2160" s="18" t="s">
        <v>595</v>
      </c>
      <c r="AF2160" s="18" t="s">
        <v>595</v>
      </c>
      <c r="AG2160" s="18" t="s">
        <v>595</v>
      </c>
      <c r="AH2160" s="18" t="s">
        <v>595</v>
      </c>
      <c r="AI2160" s="18">
        <v>2.0833299999999999E-2</v>
      </c>
      <c r="AJ2160" s="18" t="s">
        <v>522</v>
      </c>
      <c r="AK2160" s="18">
        <v>2.0833299999999999E-2</v>
      </c>
      <c r="AL2160" s="18" t="s">
        <v>2501</v>
      </c>
      <c r="AM2160" s="18" t="s">
        <v>2039</v>
      </c>
      <c r="AN2160" s="18">
        <v>10.561497326203201</v>
      </c>
      <c r="AO2160" s="18" t="s">
        <v>2262</v>
      </c>
      <c r="AP2160" s="18" t="s">
        <v>2502</v>
      </c>
      <c r="AQ2160" s="18">
        <v>5</v>
      </c>
      <c r="AR2160" s="18" t="s">
        <v>2359</v>
      </c>
      <c r="AS2160" s="18">
        <v>6.9518716577540003</v>
      </c>
      <c r="AT2160" s="18">
        <v>13.7700534759358</v>
      </c>
      <c r="AU2160" s="18">
        <v>3.6096256680000001</v>
      </c>
      <c r="AV2160" s="18">
        <v>3.2085561500000002</v>
      </c>
      <c r="AW2160" s="18" t="s">
        <v>481</v>
      </c>
      <c r="AX2160" s="18" t="s">
        <v>257</v>
      </c>
      <c r="AY2160" s="18" t="s">
        <v>257</v>
      </c>
      <c r="AZ2160" s="18">
        <v>150</v>
      </c>
      <c r="BA2160" s="18" t="s">
        <v>2503</v>
      </c>
      <c r="BB2160" s="18" t="s">
        <v>2504</v>
      </c>
      <c r="BC2160" s="18"/>
      <c r="BD2160" s="18"/>
      <c r="BE2160" s="18"/>
      <c r="BF2160" s="18"/>
      <c r="BG2160" s="18"/>
      <c r="BH2160" s="18"/>
      <c r="BI2160" s="18"/>
      <c r="BJ2160" s="18"/>
      <c r="BK2160" s="18"/>
      <c r="BL2160" s="18"/>
      <c r="BM2160" s="18"/>
      <c r="BN2160" s="18"/>
      <c r="BO2160" s="18"/>
      <c r="BP2160" s="18"/>
      <c r="BQ2160" s="18"/>
      <c r="BR2160" s="18"/>
      <c r="BS2160" s="18"/>
      <c r="BT2160" s="18"/>
      <c r="BU2160" s="18"/>
      <c r="BV2160" s="18"/>
      <c r="BW2160" s="18"/>
      <c r="BX2160" s="18"/>
      <c r="BY2160" s="18"/>
      <c r="BZ2160" s="18"/>
      <c r="CA2160" s="18"/>
      <c r="CB2160" s="18"/>
      <c r="CC2160" s="18"/>
      <c r="CD2160" s="18"/>
      <c r="CE2160" s="18"/>
      <c r="CF2160" s="18"/>
      <c r="CG2160" s="18"/>
      <c r="CH2160" s="18"/>
      <c r="CI2160" s="18"/>
      <c r="CJ2160" s="18"/>
      <c r="CK2160" s="18"/>
      <c r="CL2160" s="18"/>
      <c r="CM2160" s="18"/>
      <c r="CN2160" s="18"/>
      <c r="CO2160" s="18"/>
      <c r="CP2160" s="18"/>
      <c r="CQ2160" s="18"/>
      <c r="CR2160" s="18"/>
      <c r="CS2160" s="18"/>
      <c r="CT2160" s="18"/>
      <c r="CU2160" s="18"/>
      <c r="CV2160" s="18"/>
      <c r="CW2160" s="18"/>
      <c r="CX2160" s="18"/>
      <c r="CY2160" s="18"/>
      <c r="CZ2160" s="18"/>
      <c r="DA2160" s="18"/>
      <c r="DB2160" s="18"/>
      <c r="DC2160" s="18"/>
      <c r="DD2160" s="18"/>
      <c r="DE2160" s="18"/>
      <c r="DF2160" s="18"/>
      <c r="DG2160" s="18"/>
      <c r="DH2160" s="18"/>
      <c r="DI2160" s="18"/>
      <c r="DJ2160" s="18"/>
      <c r="DK2160" s="18"/>
      <c r="DL2160" s="18"/>
      <c r="DM2160" s="18"/>
      <c r="DN2160" s="18"/>
      <c r="DO2160" s="56"/>
      <c r="DP2160" s="56"/>
      <c r="DQ2160" s="56"/>
      <c r="DR2160" s="56"/>
      <c r="DS2160" s="56"/>
      <c r="DT2160" s="56"/>
      <c r="DU2160" s="56"/>
      <c r="DV2160" s="56"/>
      <c r="DW2160" s="56"/>
      <c r="DX2160" s="56">
        <v>1</v>
      </c>
      <c r="DY2160" s="56"/>
      <c r="DZ2160" s="56"/>
      <c r="EA2160" s="56"/>
      <c r="EB2160" s="56"/>
      <c r="EC2160" s="56"/>
      <c r="ED2160" s="56"/>
      <c r="EE2160" s="56"/>
      <c r="EF2160" s="56"/>
      <c r="EG2160" s="56"/>
      <c r="EH2160" s="18" t="s">
        <v>2506</v>
      </c>
      <c r="EI2160" s="18">
        <f t="array" ref="EI2160">IF(SUMPRODUCT(--(DO2160:DS2160&lt;&gt;""))=0, 0,1)</f>
        <v>0</v>
      </c>
      <c r="EJ2160" s="18">
        <f t="array" ref="EJ2160">IF(SUMPRODUCT(--(DT2160:EG2160&lt;&gt;""))=0, 0,1)</f>
        <v>1</v>
      </c>
      <c r="EK2160" s="18" cm="1">
        <f t="array" ref="EK2160">IF(SUMPRODUCT(--(EC2160:EG2160&lt;&gt;""))=0, 0,1)</f>
        <v>0</v>
      </c>
      <c r="EL2160" s="18">
        <f t="array" ref="EL2160">IF(SUMPRODUCT(--(EE2160:EG2160&lt;&gt;""))=0, 0,1)</f>
        <v>0</v>
      </c>
      <c r="EM2160" s="18">
        <f t="shared" si="433"/>
        <v>1</v>
      </c>
      <c r="EN2160" s="18" t="str">
        <f t="shared" si="434"/>
        <v>NA</v>
      </c>
      <c r="EO2160" s="18">
        <f t="shared" si="435"/>
        <v>1</v>
      </c>
      <c r="EP2160" s="18" t="str">
        <f t="shared" si="436"/>
        <v>NA</v>
      </c>
      <c r="EQ2160" s="18">
        <f t="shared" si="422"/>
        <v>0</v>
      </c>
      <c r="ER2160" s="18" t="s">
        <v>2082</v>
      </c>
      <c r="ES2160" s="59">
        <v>43958</v>
      </c>
      <c r="ET2160" s="18"/>
      <c r="EU2160" s="18"/>
    </row>
    <row r="2161" spans="1:151" s="1" customFormat="1" ht="15.75" customHeight="1" x14ac:dyDescent="0.2">
      <c r="A2161" s="5" t="s">
        <v>2494</v>
      </c>
      <c r="B2161" s="24" t="s">
        <v>2495</v>
      </c>
      <c r="C2161" s="56">
        <v>1</v>
      </c>
      <c r="D2161" s="18" t="s">
        <v>2837</v>
      </c>
      <c r="E2161" s="18" t="s">
        <v>2986</v>
      </c>
      <c r="F2161" s="18" t="s">
        <v>3010</v>
      </c>
      <c r="G2161" s="18" t="s">
        <v>467</v>
      </c>
      <c r="H2161" s="18" t="s">
        <v>1199</v>
      </c>
      <c r="I2161" s="18" t="s">
        <v>552</v>
      </c>
      <c r="J2161" s="18" t="s">
        <v>2496</v>
      </c>
      <c r="K2161" s="18" t="s">
        <v>257</v>
      </c>
      <c r="L2161" s="18" t="s">
        <v>257</v>
      </c>
      <c r="M2161" s="18" t="s">
        <v>253</v>
      </c>
      <c r="N2161" s="56">
        <v>74</v>
      </c>
      <c r="O2161" s="18" t="s">
        <v>2497</v>
      </c>
      <c r="P2161" s="18" t="s">
        <v>2128</v>
      </c>
      <c r="Q2161" s="18" t="s">
        <v>254</v>
      </c>
      <c r="R2161" s="18" t="s">
        <v>2498</v>
      </c>
      <c r="S2161" s="18" t="s">
        <v>595</v>
      </c>
      <c r="T2161" s="18" t="s">
        <v>2499</v>
      </c>
      <c r="U2161" s="26" t="s">
        <v>257</v>
      </c>
      <c r="V2161" s="26" t="s">
        <v>257</v>
      </c>
      <c r="W2161" s="26" t="s">
        <v>257</v>
      </c>
      <c r="X2161" s="18" t="s">
        <v>2500</v>
      </c>
      <c r="Y2161" s="18">
        <v>0</v>
      </c>
      <c r="Z2161" s="18" t="s">
        <v>2182</v>
      </c>
      <c r="AA2161" s="18" t="s">
        <v>257</v>
      </c>
      <c r="AB2161" s="18">
        <f t="shared" si="437"/>
        <v>0</v>
      </c>
      <c r="AC2161" s="18" t="s">
        <v>595</v>
      </c>
      <c r="AD2161" s="18" t="s">
        <v>595</v>
      </c>
      <c r="AE2161" s="18" t="s">
        <v>595</v>
      </c>
      <c r="AF2161" s="18" t="s">
        <v>595</v>
      </c>
      <c r="AG2161" s="18" t="s">
        <v>595</v>
      </c>
      <c r="AH2161" s="18" t="s">
        <v>595</v>
      </c>
      <c r="AI2161" s="18">
        <v>2.0833299999999999E-2</v>
      </c>
      <c r="AJ2161" s="18" t="s">
        <v>522</v>
      </c>
      <c r="AK2161" s="18">
        <v>2.0833299999999999E-2</v>
      </c>
      <c r="AL2161" s="18" t="s">
        <v>2501</v>
      </c>
      <c r="AM2161" s="18" t="s">
        <v>2039</v>
      </c>
      <c r="AN2161" s="18">
        <v>84.523809523809504</v>
      </c>
      <c r="AO2161" s="18" t="s">
        <v>2262</v>
      </c>
      <c r="AP2161" s="18" t="s">
        <v>2502</v>
      </c>
      <c r="AQ2161" s="18">
        <v>5</v>
      </c>
      <c r="AR2161" s="18" t="s">
        <v>2359</v>
      </c>
      <c r="AS2161" s="18">
        <v>79.365079365079296</v>
      </c>
      <c r="AT2161" s="18">
        <v>90.079365079365004</v>
      </c>
      <c r="AU2161" s="18">
        <v>5.1587301590000001</v>
      </c>
      <c r="AV2161" s="18">
        <v>5.5555555559999998</v>
      </c>
      <c r="AW2161" s="18" t="s">
        <v>481</v>
      </c>
      <c r="AX2161" s="18" t="s">
        <v>257</v>
      </c>
      <c r="AY2161" s="18" t="s">
        <v>257</v>
      </c>
      <c r="AZ2161" s="18">
        <v>150</v>
      </c>
      <c r="BA2161" s="18" t="s">
        <v>2503</v>
      </c>
      <c r="BB2161" s="18" t="s">
        <v>2507</v>
      </c>
      <c r="BC2161" s="18"/>
      <c r="BD2161" s="18"/>
      <c r="BE2161" s="18"/>
      <c r="BF2161" s="18"/>
      <c r="BG2161" s="18"/>
      <c r="BH2161" s="18"/>
      <c r="BI2161" s="18"/>
      <c r="BJ2161" s="18"/>
      <c r="BK2161" s="18"/>
      <c r="BL2161" s="18"/>
      <c r="BM2161" s="18"/>
      <c r="BN2161" s="18"/>
      <c r="BO2161" s="18"/>
      <c r="BP2161" s="18"/>
      <c r="BQ2161" s="18"/>
      <c r="BR2161" s="18"/>
      <c r="BS2161" s="18"/>
      <c r="BT2161" s="18"/>
      <c r="BU2161" s="18"/>
      <c r="BV2161" s="18"/>
      <c r="BW2161" s="18"/>
      <c r="BX2161" s="18"/>
      <c r="BY2161" s="18"/>
      <c r="BZ2161" s="18"/>
      <c r="CA2161" s="18"/>
      <c r="CB2161" s="18"/>
      <c r="CC2161" s="18"/>
      <c r="CD2161" s="18"/>
      <c r="CE2161" s="18"/>
      <c r="CF2161" s="18"/>
      <c r="CG2161" s="18"/>
      <c r="CH2161" s="18"/>
      <c r="CI2161" s="18"/>
      <c r="CJ2161" s="18"/>
      <c r="CK2161" s="18"/>
      <c r="CL2161" s="18"/>
      <c r="CM2161" s="18"/>
      <c r="CN2161" s="18"/>
      <c r="CO2161" s="18"/>
      <c r="CP2161" s="18"/>
      <c r="CQ2161" s="18"/>
      <c r="CR2161" s="18"/>
      <c r="CS2161" s="18"/>
      <c r="CT2161" s="18"/>
      <c r="CU2161" s="18"/>
      <c r="CV2161" s="18"/>
      <c r="CW2161" s="18"/>
      <c r="CX2161" s="18"/>
      <c r="CY2161" s="18"/>
      <c r="CZ2161" s="18"/>
      <c r="DA2161" s="18"/>
      <c r="DB2161" s="18"/>
      <c r="DC2161" s="18"/>
      <c r="DD2161" s="18"/>
      <c r="DE2161" s="18"/>
      <c r="DF2161" s="18"/>
      <c r="DG2161" s="18"/>
      <c r="DH2161" s="18"/>
      <c r="DI2161" s="18"/>
      <c r="DJ2161" s="18"/>
      <c r="DK2161" s="18"/>
      <c r="DL2161" s="18"/>
      <c r="DM2161" s="18"/>
      <c r="DN2161" s="18"/>
      <c r="DO2161" s="56"/>
      <c r="DP2161" s="56"/>
      <c r="DQ2161" s="56"/>
      <c r="DR2161" s="56"/>
      <c r="DS2161" s="56"/>
      <c r="DT2161" s="56"/>
      <c r="DU2161" s="56"/>
      <c r="DV2161" s="56"/>
      <c r="DW2161" s="56"/>
      <c r="DX2161" s="56">
        <v>0</v>
      </c>
      <c r="DY2161" s="56"/>
      <c r="DZ2161" s="56"/>
      <c r="EA2161" s="56"/>
      <c r="EB2161" s="56"/>
      <c r="EC2161" s="56"/>
      <c r="ED2161" s="56"/>
      <c r="EE2161" s="56"/>
      <c r="EF2161" s="56"/>
      <c r="EG2161" s="56"/>
      <c r="EH2161" s="18" t="s">
        <v>1651</v>
      </c>
      <c r="EI2161" s="18">
        <f t="array" ref="EI2161">IF(SUMPRODUCT(--(DO2161:DS2161&lt;&gt;""))=0, 0,1)</f>
        <v>0</v>
      </c>
      <c r="EJ2161" s="18">
        <f t="array" ref="EJ2161">IF(SUMPRODUCT(--(DT2161:EG2161&lt;&gt;""))=0, 0,1)</f>
        <v>1</v>
      </c>
      <c r="EK2161" s="18" cm="1">
        <f t="array" ref="EK2161">IF(SUMPRODUCT(--(EC2161:EG2161&lt;&gt;""))=0, 0,1)</f>
        <v>0</v>
      </c>
      <c r="EL2161" s="18">
        <f t="array" ref="EL2161">IF(SUMPRODUCT(--(EE2161:EG2161&lt;&gt;""))=0, 0,1)</f>
        <v>0</v>
      </c>
      <c r="EM2161" s="18">
        <f t="shared" si="433"/>
        <v>0</v>
      </c>
      <c r="EN2161" s="18" t="str">
        <f t="shared" si="434"/>
        <v>NA</v>
      </c>
      <c r="EO2161" s="18">
        <f t="shared" si="435"/>
        <v>0</v>
      </c>
      <c r="EP2161" s="18" t="str">
        <f t="shared" si="436"/>
        <v>NA</v>
      </c>
      <c r="EQ2161" s="18" t="str">
        <f t="shared" si="422"/>
        <v>NA</v>
      </c>
      <c r="ER2161" s="18" t="s">
        <v>2082</v>
      </c>
      <c r="ES2161" s="59">
        <v>43958</v>
      </c>
      <c r="ET2161" s="18"/>
      <c r="EU2161" s="18"/>
    </row>
    <row r="2162" spans="1:151" s="1" customFormat="1" ht="15.75" customHeight="1" x14ac:dyDescent="0.2">
      <c r="A2162" s="5" t="s">
        <v>2494</v>
      </c>
      <c r="B2162" s="24" t="s">
        <v>2495</v>
      </c>
      <c r="C2162" s="56">
        <v>1</v>
      </c>
      <c r="D2162" s="18" t="s">
        <v>2838</v>
      </c>
      <c r="E2162" s="18" t="s">
        <v>2986</v>
      </c>
      <c r="F2162" s="18" t="s">
        <v>3010</v>
      </c>
      <c r="G2162" s="18" t="s">
        <v>467</v>
      </c>
      <c r="H2162" s="18" t="s">
        <v>1199</v>
      </c>
      <c r="I2162" s="18" t="s">
        <v>552</v>
      </c>
      <c r="J2162" s="18" t="s">
        <v>2496</v>
      </c>
      <c r="K2162" s="18" t="s">
        <v>257</v>
      </c>
      <c r="L2162" s="18" t="s">
        <v>257</v>
      </c>
      <c r="M2162" s="18" t="s">
        <v>253</v>
      </c>
      <c r="N2162" s="56">
        <v>74</v>
      </c>
      <c r="O2162" s="18" t="s">
        <v>2497</v>
      </c>
      <c r="P2162" s="18" t="s">
        <v>2128</v>
      </c>
      <c r="Q2162" s="18" t="s">
        <v>254</v>
      </c>
      <c r="R2162" s="18" t="s">
        <v>2498</v>
      </c>
      <c r="S2162" s="18" t="s">
        <v>595</v>
      </c>
      <c r="T2162" s="18" t="s">
        <v>2499</v>
      </c>
      <c r="U2162" s="26" t="s">
        <v>257</v>
      </c>
      <c r="V2162" s="26" t="s">
        <v>257</v>
      </c>
      <c r="W2162" s="26" t="s">
        <v>257</v>
      </c>
      <c r="X2162" s="18" t="s">
        <v>2500</v>
      </c>
      <c r="Y2162" s="18">
        <v>230</v>
      </c>
      <c r="Z2162" s="18" t="s">
        <v>2182</v>
      </c>
      <c r="AA2162" s="18" t="s">
        <v>257</v>
      </c>
      <c r="AB2162" s="18">
        <f t="shared" si="437"/>
        <v>230</v>
      </c>
      <c r="AC2162" s="18" t="s">
        <v>595</v>
      </c>
      <c r="AD2162" s="18" t="s">
        <v>595</v>
      </c>
      <c r="AE2162" s="18" t="s">
        <v>595</v>
      </c>
      <c r="AF2162" s="18" t="s">
        <v>595</v>
      </c>
      <c r="AG2162" s="18" t="s">
        <v>595</v>
      </c>
      <c r="AH2162" s="18" t="s">
        <v>595</v>
      </c>
      <c r="AI2162" s="18">
        <v>2.0833299999999999E-2</v>
      </c>
      <c r="AJ2162" s="18" t="s">
        <v>522</v>
      </c>
      <c r="AK2162" s="18">
        <v>2.0833299999999999E-2</v>
      </c>
      <c r="AL2162" s="18" t="s">
        <v>2501</v>
      </c>
      <c r="AM2162" s="18" t="s">
        <v>2039</v>
      </c>
      <c r="AN2162" s="18">
        <v>78.174603174603106</v>
      </c>
      <c r="AO2162" s="18" t="s">
        <v>2262</v>
      </c>
      <c r="AP2162" s="18" t="s">
        <v>2502</v>
      </c>
      <c r="AQ2162" s="18">
        <v>5</v>
      </c>
      <c r="AR2162" s="18" t="s">
        <v>2359</v>
      </c>
      <c r="AS2162" s="18">
        <v>71.825396825396794</v>
      </c>
      <c r="AT2162" s="18">
        <v>85.317460317460302</v>
      </c>
      <c r="AU2162" s="18">
        <v>6.3492063490000001</v>
      </c>
      <c r="AV2162" s="18">
        <v>7.1428571429999996</v>
      </c>
      <c r="AW2162" s="18" t="s">
        <v>481</v>
      </c>
      <c r="AX2162" s="18" t="s">
        <v>257</v>
      </c>
      <c r="AY2162" s="18" t="s">
        <v>257</v>
      </c>
      <c r="AZ2162" s="18">
        <v>150</v>
      </c>
      <c r="BA2162" s="18" t="s">
        <v>2503</v>
      </c>
      <c r="BB2162" s="18" t="s">
        <v>2507</v>
      </c>
      <c r="BC2162" s="18"/>
      <c r="BD2162" s="18"/>
      <c r="BE2162" s="18"/>
      <c r="BF2162" s="18"/>
      <c r="BG2162" s="18"/>
      <c r="BH2162" s="18"/>
      <c r="BI2162" s="18"/>
      <c r="BJ2162" s="18"/>
      <c r="BK2162" s="18"/>
      <c r="BL2162" s="18"/>
      <c r="BM2162" s="18"/>
      <c r="BN2162" s="18"/>
      <c r="BO2162" s="18"/>
      <c r="BP2162" s="18"/>
      <c r="BQ2162" s="18"/>
      <c r="BR2162" s="18"/>
      <c r="BS2162" s="18"/>
      <c r="BT2162" s="18"/>
      <c r="BU2162" s="18"/>
      <c r="BV2162" s="18"/>
      <c r="BW2162" s="18"/>
      <c r="BX2162" s="18"/>
      <c r="BY2162" s="18"/>
      <c r="BZ2162" s="18"/>
      <c r="CA2162" s="18"/>
      <c r="CB2162" s="18"/>
      <c r="CC2162" s="18"/>
      <c r="CD2162" s="18"/>
      <c r="CE2162" s="18"/>
      <c r="CF2162" s="18"/>
      <c r="CG2162" s="18"/>
      <c r="CH2162" s="18"/>
      <c r="CI2162" s="18"/>
      <c r="CJ2162" s="18"/>
      <c r="CK2162" s="18"/>
      <c r="CL2162" s="18"/>
      <c r="CM2162" s="18"/>
      <c r="CN2162" s="18"/>
      <c r="CO2162" s="18"/>
      <c r="CP2162" s="18"/>
      <c r="CQ2162" s="18"/>
      <c r="CR2162" s="18"/>
      <c r="CS2162" s="18"/>
      <c r="CT2162" s="18"/>
      <c r="CU2162" s="18"/>
      <c r="CV2162" s="18"/>
      <c r="CW2162" s="18"/>
      <c r="CX2162" s="18"/>
      <c r="CY2162" s="18"/>
      <c r="CZ2162" s="18"/>
      <c r="DA2162" s="18"/>
      <c r="DB2162" s="18"/>
      <c r="DC2162" s="18"/>
      <c r="DD2162" s="18"/>
      <c r="DE2162" s="18"/>
      <c r="DF2162" s="18"/>
      <c r="DG2162" s="18"/>
      <c r="DH2162" s="18"/>
      <c r="DI2162" s="18"/>
      <c r="DJ2162" s="18"/>
      <c r="DK2162" s="18"/>
      <c r="DL2162" s="18"/>
      <c r="DM2162" s="18"/>
      <c r="DN2162" s="18"/>
      <c r="DO2162" s="56"/>
      <c r="DP2162" s="56"/>
      <c r="DQ2162" s="56"/>
      <c r="DR2162" s="56"/>
      <c r="DS2162" s="56"/>
      <c r="DT2162" s="56"/>
      <c r="DU2162" s="56"/>
      <c r="DV2162" s="56"/>
      <c r="DW2162" s="56"/>
      <c r="DX2162" s="56">
        <v>1</v>
      </c>
      <c r="DY2162" s="56"/>
      <c r="DZ2162" s="56"/>
      <c r="EA2162" s="56"/>
      <c r="EB2162" s="56"/>
      <c r="EC2162" s="56"/>
      <c r="ED2162" s="56"/>
      <c r="EE2162" s="56"/>
      <c r="EF2162" s="56"/>
      <c r="EG2162" s="56"/>
      <c r="EH2162" s="18" t="s">
        <v>2506</v>
      </c>
      <c r="EI2162" s="18">
        <f t="array" ref="EI2162">IF(SUMPRODUCT(--(DO2162:DS2162&lt;&gt;""))=0, 0,1)</f>
        <v>0</v>
      </c>
      <c r="EJ2162" s="18">
        <f t="array" ref="EJ2162">IF(SUMPRODUCT(--(DT2162:EG2162&lt;&gt;""))=0, 0,1)</f>
        <v>1</v>
      </c>
      <c r="EK2162" s="18" cm="1">
        <f t="array" ref="EK2162">IF(SUMPRODUCT(--(EC2162:EG2162&lt;&gt;""))=0, 0,1)</f>
        <v>0</v>
      </c>
      <c r="EL2162" s="18">
        <f t="array" ref="EL2162">IF(SUMPRODUCT(--(EE2162:EG2162&lt;&gt;""))=0, 0,1)</f>
        <v>0</v>
      </c>
      <c r="EM2162" s="18">
        <f t="shared" si="433"/>
        <v>1</v>
      </c>
      <c r="EN2162" s="18" t="str">
        <f t="shared" si="434"/>
        <v>NA</v>
      </c>
      <c r="EO2162" s="18">
        <f t="shared" si="435"/>
        <v>1</v>
      </c>
      <c r="EP2162" s="18" t="str">
        <f t="shared" si="436"/>
        <v>NA</v>
      </c>
      <c r="EQ2162" s="18">
        <f t="shared" si="422"/>
        <v>0</v>
      </c>
      <c r="ER2162" s="18" t="s">
        <v>2082</v>
      </c>
      <c r="ES2162" s="59">
        <v>43958</v>
      </c>
      <c r="ET2162" s="18"/>
      <c r="EU2162" s="18"/>
    </row>
    <row r="2163" spans="1:151" s="1" customFormat="1" ht="15.75" customHeight="1" x14ac:dyDescent="0.2">
      <c r="A2163" s="5" t="s">
        <v>2494</v>
      </c>
      <c r="B2163" s="24" t="s">
        <v>2495</v>
      </c>
      <c r="C2163" s="56">
        <v>1</v>
      </c>
      <c r="D2163" s="18" t="s">
        <v>2839</v>
      </c>
      <c r="E2163" s="18" t="s">
        <v>2986</v>
      </c>
      <c r="F2163" s="18" t="s">
        <v>3010</v>
      </c>
      <c r="G2163" s="18" t="s">
        <v>467</v>
      </c>
      <c r="H2163" s="18" t="s">
        <v>1199</v>
      </c>
      <c r="I2163" s="18" t="s">
        <v>552</v>
      </c>
      <c r="J2163" s="18" t="s">
        <v>2496</v>
      </c>
      <c r="K2163" s="18" t="s">
        <v>257</v>
      </c>
      <c r="L2163" s="18" t="s">
        <v>257</v>
      </c>
      <c r="M2163" s="18" t="s">
        <v>253</v>
      </c>
      <c r="N2163" s="56">
        <v>74</v>
      </c>
      <c r="O2163" s="18" t="s">
        <v>2497</v>
      </c>
      <c r="P2163" s="18" t="s">
        <v>2128</v>
      </c>
      <c r="Q2163" s="18" t="s">
        <v>254</v>
      </c>
      <c r="R2163" s="18" t="s">
        <v>2498</v>
      </c>
      <c r="S2163" s="18" t="s">
        <v>595</v>
      </c>
      <c r="T2163" s="18" t="s">
        <v>2499</v>
      </c>
      <c r="U2163" s="26" t="s">
        <v>257</v>
      </c>
      <c r="V2163" s="26" t="s">
        <v>257</v>
      </c>
      <c r="W2163" s="26" t="s">
        <v>257</v>
      </c>
      <c r="X2163" s="18" t="s">
        <v>2508</v>
      </c>
      <c r="Y2163" s="18">
        <v>0</v>
      </c>
      <c r="Z2163" s="18" t="s">
        <v>2182</v>
      </c>
      <c r="AA2163" s="18" t="s">
        <v>257</v>
      </c>
      <c r="AB2163" s="18">
        <f t="shared" si="437"/>
        <v>0</v>
      </c>
      <c r="AC2163" s="18" t="s">
        <v>595</v>
      </c>
      <c r="AD2163" s="18" t="s">
        <v>595</v>
      </c>
      <c r="AE2163" s="18" t="s">
        <v>595</v>
      </c>
      <c r="AF2163" s="18" t="s">
        <v>595</v>
      </c>
      <c r="AG2163" s="18" t="s">
        <v>595</v>
      </c>
      <c r="AH2163" s="18" t="s">
        <v>595</v>
      </c>
      <c r="AI2163" s="18">
        <v>2.0833299999999999E-2</v>
      </c>
      <c r="AJ2163" s="18" t="s">
        <v>522</v>
      </c>
      <c r="AK2163" s="18">
        <v>2.0833299999999999E-2</v>
      </c>
      <c r="AL2163" s="18" t="s">
        <v>2501</v>
      </c>
      <c r="AM2163" s="18" t="s">
        <v>2039</v>
      </c>
      <c r="AN2163" s="18">
        <v>92.25</v>
      </c>
      <c r="AO2163" s="18" t="s">
        <v>2262</v>
      </c>
      <c r="AP2163" s="18" t="s">
        <v>2502</v>
      </c>
      <c r="AQ2163" s="18">
        <v>5</v>
      </c>
      <c r="AR2163" s="18" t="s">
        <v>2359</v>
      </c>
      <c r="AS2163" s="18">
        <v>89.25</v>
      </c>
      <c r="AT2163" s="18">
        <v>95.25</v>
      </c>
      <c r="AU2163" s="18">
        <v>3</v>
      </c>
      <c r="AV2163" s="18">
        <v>3</v>
      </c>
      <c r="AW2163" s="18" t="s">
        <v>481</v>
      </c>
      <c r="AX2163" s="18" t="s">
        <v>257</v>
      </c>
      <c r="AY2163" s="18" t="s">
        <v>257</v>
      </c>
      <c r="AZ2163" s="18">
        <v>150</v>
      </c>
      <c r="BA2163" s="18" t="s">
        <v>2503</v>
      </c>
      <c r="BB2163" s="18" t="s">
        <v>2509</v>
      </c>
      <c r="BC2163" s="18"/>
      <c r="BD2163" s="18"/>
      <c r="BE2163" s="18"/>
      <c r="BF2163" s="18"/>
      <c r="BG2163" s="18"/>
      <c r="BH2163" s="18"/>
      <c r="BI2163" s="18"/>
      <c r="BJ2163" s="18"/>
      <c r="BK2163" s="18"/>
      <c r="BL2163" s="18"/>
      <c r="BM2163" s="18"/>
      <c r="BN2163" s="18"/>
      <c r="BO2163" s="18"/>
      <c r="BP2163" s="18"/>
      <c r="BQ2163" s="18"/>
      <c r="BR2163" s="18"/>
      <c r="BS2163" s="18"/>
      <c r="BT2163" s="18"/>
      <c r="BU2163" s="18"/>
      <c r="BV2163" s="18"/>
      <c r="BW2163" s="18"/>
      <c r="BX2163" s="18"/>
      <c r="BY2163" s="18"/>
      <c r="BZ2163" s="18"/>
      <c r="CA2163" s="18"/>
      <c r="CB2163" s="18"/>
      <c r="CC2163" s="18"/>
      <c r="CD2163" s="18"/>
      <c r="CE2163" s="18"/>
      <c r="CF2163" s="18"/>
      <c r="CG2163" s="18"/>
      <c r="CH2163" s="18"/>
      <c r="CI2163" s="18"/>
      <c r="CJ2163" s="18"/>
      <c r="CK2163" s="18"/>
      <c r="CL2163" s="18"/>
      <c r="CM2163" s="18"/>
      <c r="CN2163" s="18"/>
      <c r="CO2163" s="18"/>
      <c r="CP2163" s="18"/>
      <c r="CQ2163" s="18"/>
      <c r="CR2163" s="18"/>
      <c r="CS2163" s="18"/>
      <c r="CT2163" s="18"/>
      <c r="CU2163" s="18"/>
      <c r="CV2163" s="18"/>
      <c r="CW2163" s="18"/>
      <c r="CX2163" s="18"/>
      <c r="CY2163" s="18"/>
      <c r="CZ2163" s="18"/>
      <c r="DA2163" s="18"/>
      <c r="DB2163" s="18"/>
      <c r="DC2163" s="18"/>
      <c r="DD2163" s="18"/>
      <c r="DE2163" s="18"/>
      <c r="DF2163" s="18"/>
      <c r="DG2163" s="18"/>
      <c r="DH2163" s="18"/>
      <c r="DI2163" s="18"/>
      <c r="DJ2163" s="18"/>
      <c r="DK2163" s="18"/>
      <c r="DL2163" s="18"/>
      <c r="DM2163" s="18"/>
      <c r="DN2163" s="18"/>
      <c r="DO2163" s="56"/>
      <c r="DP2163" s="56"/>
      <c r="DQ2163" s="56"/>
      <c r="DR2163" s="56"/>
      <c r="DS2163" s="56"/>
      <c r="DT2163" s="56"/>
      <c r="DU2163" s="56"/>
      <c r="DV2163" s="56"/>
      <c r="DW2163" s="56"/>
      <c r="DX2163" s="56">
        <v>0</v>
      </c>
      <c r="DY2163" s="56"/>
      <c r="DZ2163" s="56"/>
      <c r="EA2163" s="56"/>
      <c r="EB2163" s="56"/>
      <c r="EC2163" s="56"/>
      <c r="ED2163" s="56"/>
      <c r="EE2163" s="56"/>
      <c r="EF2163" s="56"/>
      <c r="EG2163" s="56"/>
      <c r="EH2163" s="18" t="s">
        <v>1651</v>
      </c>
      <c r="EI2163" s="18">
        <f t="array" ref="EI2163">IF(SUMPRODUCT(--(DO2163:DS2163&lt;&gt;""))=0, 0,1)</f>
        <v>0</v>
      </c>
      <c r="EJ2163" s="18">
        <f t="array" ref="EJ2163">IF(SUMPRODUCT(--(DT2163:EG2163&lt;&gt;""))=0, 0,1)</f>
        <v>1</v>
      </c>
      <c r="EK2163" s="18" cm="1">
        <f t="array" ref="EK2163">IF(SUMPRODUCT(--(EC2163:EG2163&lt;&gt;""))=0, 0,1)</f>
        <v>0</v>
      </c>
      <c r="EL2163" s="18">
        <f t="array" ref="EL2163">IF(SUMPRODUCT(--(EE2163:EG2163&lt;&gt;""))=0, 0,1)</f>
        <v>0</v>
      </c>
      <c r="EM2163" s="18">
        <f t="shared" si="433"/>
        <v>0</v>
      </c>
      <c r="EN2163" s="18" t="str">
        <f t="shared" si="434"/>
        <v>NA</v>
      </c>
      <c r="EO2163" s="18">
        <f t="shared" si="435"/>
        <v>0</v>
      </c>
      <c r="EP2163" s="18" t="str">
        <f t="shared" si="436"/>
        <v>NA</v>
      </c>
      <c r="EQ2163" s="18" t="str">
        <f t="shared" si="422"/>
        <v>NA</v>
      </c>
      <c r="ER2163" s="18" t="s">
        <v>2082</v>
      </c>
      <c r="ES2163" s="59">
        <v>43958</v>
      </c>
      <c r="ET2163" s="18"/>
      <c r="EU2163" s="18"/>
    </row>
    <row r="2164" spans="1:151" s="1" customFormat="1" ht="15.75" customHeight="1" x14ac:dyDescent="0.2">
      <c r="A2164" s="5" t="s">
        <v>2494</v>
      </c>
      <c r="B2164" s="24" t="s">
        <v>2495</v>
      </c>
      <c r="C2164" s="56">
        <v>1</v>
      </c>
      <c r="D2164" s="18" t="s">
        <v>2532</v>
      </c>
      <c r="E2164" s="18" t="s">
        <v>2986</v>
      </c>
      <c r="F2164" s="18" t="s">
        <v>3010</v>
      </c>
      <c r="G2164" s="18" t="s">
        <v>467</v>
      </c>
      <c r="H2164" s="18" t="s">
        <v>1199</v>
      </c>
      <c r="I2164" s="18" t="s">
        <v>552</v>
      </c>
      <c r="J2164" s="18" t="s">
        <v>2496</v>
      </c>
      <c r="K2164" s="18" t="s">
        <v>257</v>
      </c>
      <c r="L2164" s="18" t="s">
        <v>257</v>
      </c>
      <c r="M2164" s="18" t="s">
        <v>253</v>
      </c>
      <c r="N2164" s="56">
        <v>74</v>
      </c>
      <c r="O2164" s="18" t="s">
        <v>2497</v>
      </c>
      <c r="P2164" s="18" t="s">
        <v>2128</v>
      </c>
      <c r="Q2164" s="18" t="s">
        <v>254</v>
      </c>
      <c r="R2164" s="18" t="s">
        <v>2498</v>
      </c>
      <c r="S2164" s="18" t="s">
        <v>595</v>
      </c>
      <c r="T2164" s="18" t="s">
        <v>2499</v>
      </c>
      <c r="U2164" s="26" t="s">
        <v>257</v>
      </c>
      <c r="V2164" s="26" t="s">
        <v>257</v>
      </c>
      <c r="W2164" s="26" t="s">
        <v>257</v>
      </c>
      <c r="X2164" s="18" t="s">
        <v>2508</v>
      </c>
      <c r="Y2164" s="18">
        <v>230</v>
      </c>
      <c r="Z2164" s="18" t="s">
        <v>2182</v>
      </c>
      <c r="AA2164" s="18" t="s">
        <v>257</v>
      </c>
      <c r="AB2164" s="18">
        <f t="shared" si="437"/>
        <v>230</v>
      </c>
      <c r="AC2164" s="18" t="s">
        <v>595</v>
      </c>
      <c r="AD2164" s="18" t="s">
        <v>595</v>
      </c>
      <c r="AE2164" s="18" t="s">
        <v>595</v>
      </c>
      <c r="AF2164" s="18" t="s">
        <v>595</v>
      </c>
      <c r="AG2164" s="18" t="s">
        <v>595</v>
      </c>
      <c r="AH2164" s="18" t="s">
        <v>595</v>
      </c>
      <c r="AI2164" s="18">
        <v>2.0833299999999999E-2</v>
      </c>
      <c r="AJ2164" s="18" t="s">
        <v>522</v>
      </c>
      <c r="AK2164" s="18">
        <v>2.0833299999999999E-2</v>
      </c>
      <c r="AL2164" s="18" t="s">
        <v>2501</v>
      </c>
      <c r="AM2164" s="18" t="s">
        <v>2039</v>
      </c>
      <c r="AN2164" s="18">
        <v>92.25</v>
      </c>
      <c r="AO2164" s="18" t="s">
        <v>2262</v>
      </c>
      <c r="AP2164" s="18" t="s">
        <v>2502</v>
      </c>
      <c r="AQ2164" s="18">
        <v>5</v>
      </c>
      <c r="AR2164" s="18" t="s">
        <v>2359</v>
      </c>
      <c r="AS2164" s="18">
        <v>89.25</v>
      </c>
      <c r="AT2164" s="18">
        <v>95.25</v>
      </c>
      <c r="AU2164" s="18">
        <v>3</v>
      </c>
      <c r="AV2164" s="18">
        <v>3</v>
      </c>
      <c r="AW2164" s="18" t="s">
        <v>481</v>
      </c>
      <c r="AX2164" s="18" t="s">
        <v>257</v>
      </c>
      <c r="AY2164" s="18" t="s">
        <v>257</v>
      </c>
      <c r="AZ2164" s="18">
        <v>150</v>
      </c>
      <c r="BA2164" s="18" t="s">
        <v>2503</v>
      </c>
      <c r="BB2164" s="18" t="s">
        <v>2509</v>
      </c>
      <c r="BC2164" s="18"/>
      <c r="BD2164" s="18"/>
      <c r="BE2164" s="18"/>
      <c r="BF2164" s="18"/>
      <c r="BG2164" s="18"/>
      <c r="BH2164" s="18"/>
      <c r="BI2164" s="18"/>
      <c r="BJ2164" s="18"/>
      <c r="BK2164" s="18"/>
      <c r="BL2164" s="18"/>
      <c r="BM2164" s="18"/>
      <c r="BN2164" s="18"/>
      <c r="BO2164" s="18"/>
      <c r="BP2164" s="18"/>
      <c r="BQ2164" s="18"/>
      <c r="BR2164" s="18"/>
      <c r="BS2164" s="18"/>
      <c r="BT2164" s="18"/>
      <c r="BU2164" s="18"/>
      <c r="BV2164" s="18"/>
      <c r="BW2164" s="18"/>
      <c r="BX2164" s="18"/>
      <c r="BY2164" s="18"/>
      <c r="BZ2164" s="18"/>
      <c r="CA2164" s="18"/>
      <c r="CB2164" s="18"/>
      <c r="CC2164" s="18"/>
      <c r="CD2164" s="18"/>
      <c r="CE2164" s="18"/>
      <c r="CF2164" s="18"/>
      <c r="CG2164" s="18"/>
      <c r="CH2164" s="18"/>
      <c r="CI2164" s="18"/>
      <c r="CJ2164" s="18"/>
      <c r="CK2164" s="18"/>
      <c r="CL2164" s="18"/>
      <c r="CM2164" s="18"/>
      <c r="CN2164" s="18"/>
      <c r="CO2164" s="18"/>
      <c r="CP2164" s="18"/>
      <c r="CQ2164" s="18"/>
      <c r="CR2164" s="18"/>
      <c r="CS2164" s="18"/>
      <c r="CT2164" s="18"/>
      <c r="CU2164" s="18"/>
      <c r="CV2164" s="18"/>
      <c r="CW2164" s="18"/>
      <c r="CX2164" s="18"/>
      <c r="CY2164" s="18"/>
      <c r="CZ2164" s="18"/>
      <c r="DA2164" s="18"/>
      <c r="DB2164" s="18"/>
      <c r="DC2164" s="18"/>
      <c r="DD2164" s="18"/>
      <c r="DE2164" s="18"/>
      <c r="DF2164" s="18"/>
      <c r="DG2164" s="18"/>
      <c r="DH2164" s="18"/>
      <c r="DI2164" s="18"/>
      <c r="DJ2164" s="18"/>
      <c r="DK2164" s="18"/>
      <c r="DL2164" s="18"/>
      <c r="DM2164" s="18"/>
      <c r="DN2164" s="18"/>
      <c r="DO2164" s="56"/>
      <c r="DP2164" s="56"/>
      <c r="DQ2164" s="56"/>
      <c r="DR2164" s="56"/>
      <c r="DS2164" s="56"/>
      <c r="DT2164" s="56"/>
      <c r="DU2164" s="56"/>
      <c r="DV2164" s="56"/>
      <c r="DW2164" s="56"/>
      <c r="DX2164" s="56">
        <v>0</v>
      </c>
      <c r="DY2164" s="56"/>
      <c r="DZ2164" s="56"/>
      <c r="EA2164" s="56"/>
      <c r="EB2164" s="56"/>
      <c r="EC2164" s="56"/>
      <c r="ED2164" s="56"/>
      <c r="EE2164" s="56"/>
      <c r="EF2164" s="56"/>
      <c r="EG2164" s="56"/>
      <c r="EH2164" s="18" t="s">
        <v>2510</v>
      </c>
      <c r="EI2164" s="18">
        <f t="array" ref="EI2164">IF(SUMPRODUCT(--(DO2164:DS2164&lt;&gt;""))=0, 0,1)</f>
        <v>0</v>
      </c>
      <c r="EJ2164" s="18">
        <f t="array" ref="EJ2164">IF(SUMPRODUCT(--(DT2164:EG2164&lt;&gt;""))=0, 0,1)</f>
        <v>1</v>
      </c>
      <c r="EK2164" s="18" cm="1">
        <f t="array" ref="EK2164">IF(SUMPRODUCT(--(EC2164:EG2164&lt;&gt;""))=0, 0,1)</f>
        <v>0</v>
      </c>
      <c r="EL2164" s="18">
        <f t="array" ref="EL2164">IF(SUMPRODUCT(--(EE2164:EG2164&lt;&gt;""))=0, 0,1)</f>
        <v>0</v>
      </c>
      <c r="EM2164" s="18">
        <f t="shared" si="433"/>
        <v>0</v>
      </c>
      <c r="EN2164" s="18" t="str">
        <f t="shared" si="434"/>
        <v>NA</v>
      </c>
      <c r="EO2164" s="18">
        <f t="shared" si="435"/>
        <v>0</v>
      </c>
      <c r="EP2164" s="18" t="str">
        <f t="shared" si="436"/>
        <v>NA</v>
      </c>
      <c r="EQ2164" s="18" t="str">
        <f t="shared" si="422"/>
        <v>NA</v>
      </c>
      <c r="ER2164" s="18" t="s">
        <v>2082</v>
      </c>
      <c r="ES2164" s="59">
        <v>43958</v>
      </c>
      <c r="ET2164" s="18"/>
      <c r="EU2164" s="18"/>
    </row>
    <row r="2165" spans="1:151" s="1" customFormat="1" ht="15.75" customHeight="1" x14ac:dyDescent="0.2">
      <c r="A2165" s="5" t="s">
        <v>2511</v>
      </c>
      <c r="B2165" s="24" t="s">
        <v>2495</v>
      </c>
      <c r="C2165" s="56">
        <v>2</v>
      </c>
      <c r="D2165" s="18" t="s">
        <v>2840</v>
      </c>
      <c r="E2165" s="18" t="s">
        <v>2987</v>
      </c>
      <c r="F2165" s="18" t="s">
        <v>3010</v>
      </c>
      <c r="G2165" s="18" t="s">
        <v>467</v>
      </c>
      <c r="H2165" s="18" t="s">
        <v>468</v>
      </c>
      <c r="I2165" s="18" t="s">
        <v>552</v>
      </c>
      <c r="J2165" s="18" t="s">
        <v>2512</v>
      </c>
      <c r="K2165" s="18" t="s">
        <v>257</v>
      </c>
      <c r="L2165" s="18" t="s">
        <v>257</v>
      </c>
      <c r="M2165" s="18" t="s">
        <v>253</v>
      </c>
      <c r="N2165" s="56">
        <v>74</v>
      </c>
      <c r="O2165" s="18" t="s">
        <v>2497</v>
      </c>
      <c r="P2165" s="18" t="s">
        <v>2128</v>
      </c>
      <c r="Q2165" s="18" t="s">
        <v>254</v>
      </c>
      <c r="R2165" s="18" t="s">
        <v>2498</v>
      </c>
      <c r="S2165" s="18" t="s">
        <v>595</v>
      </c>
      <c r="T2165" s="18" t="s">
        <v>2513</v>
      </c>
      <c r="U2165" s="26" t="s">
        <v>257</v>
      </c>
      <c r="V2165" s="26" t="s">
        <v>257</v>
      </c>
      <c r="W2165" s="26" t="s">
        <v>257</v>
      </c>
      <c r="X2165" s="18" t="s">
        <v>2500</v>
      </c>
      <c r="Y2165" s="18">
        <v>0</v>
      </c>
      <c r="Z2165" s="18" t="s">
        <v>2182</v>
      </c>
      <c r="AA2165" s="18" t="s">
        <v>257</v>
      </c>
      <c r="AB2165" s="18">
        <f t="shared" si="437"/>
        <v>0</v>
      </c>
      <c r="AC2165" s="18" t="s">
        <v>595</v>
      </c>
      <c r="AD2165" s="18" t="s">
        <v>595</v>
      </c>
      <c r="AE2165" s="18" t="s">
        <v>595</v>
      </c>
      <c r="AF2165" s="18" t="s">
        <v>595</v>
      </c>
      <c r="AG2165" s="18" t="s">
        <v>595</v>
      </c>
      <c r="AH2165" s="18" t="s">
        <v>595</v>
      </c>
      <c r="AI2165" s="18">
        <v>1.0416699999999999E-2</v>
      </c>
      <c r="AJ2165" s="18" t="s">
        <v>522</v>
      </c>
      <c r="AK2165" s="18">
        <v>1.0416699999999999E-2</v>
      </c>
      <c r="AL2165" s="18" t="s">
        <v>2514</v>
      </c>
      <c r="AM2165" s="18" t="s">
        <v>2039</v>
      </c>
      <c r="AN2165" s="18">
        <v>90.053763440860195</v>
      </c>
      <c r="AO2165" s="18" t="s">
        <v>2262</v>
      </c>
      <c r="AP2165" s="18" t="s">
        <v>1271</v>
      </c>
      <c r="AQ2165" s="18">
        <v>5</v>
      </c>
      <c r="AR2165" s="18" t="s">
        <v>2359</v>
      </c>
      <c r="AS2165" s="18">
        <v>88.172043010752603</v>
      </c>
      <c r="AT2165" s="18">
        <v>93.548387096774107</v>
      </c>
      <c r="AU2165" s="18">
        <v>1.8817204300000001</v>
      </c>
      <c r="AV2165" s="18">
        <v>3.4946236559999999</v>
      </c>
      <c r="AW2165" s="18" t="s">
        <v>2515</v>
      </c>
      <c r="AX2165" s="18" t="s">
        <v>257</v>
      </c>
      <c r="AY2165" s="18" t="s">
        <v>257</v>
      </c>
      <c r="AZ2165" s="18">
        <v>180</v>
      </c>
      <c r="BA2165" s="18" t="s">
        <v>2503</v>
      </c>
      <c r="BB2165" s="18" t="s">
        <v>2516</v>
      </c>
      <c r="BC2165" s="18"/>
      <c r="BD2165" s="18"/>
      <c r="BE2165" s="18"/>
      <c r="BF2165" s="18"/>
      <c r="BG2165" s="18"/>
      <c r="BH2165" s="18"/>
      <c r="BI2165" s="18"/>
      <c r="BJ2165" s="18"/>
      <c r="BK2165" s="18"/>
      <c r="BL2165" s="18"/>
      <c r="BM2165" s="18"/>
      <c r="BN2165" s="18"/>
      <c r="BO2165" s="18"/>
      <c r="BP2165" s="18"/>
      <c r="BQ2165" s="18"/>
      <c r="BR2165" s="18"/>
      <c r="BS2165" s="18"/>
      <c r="BT2165" s="18"/>
      <c r="BU2165" s="18"/>
      <c r="BV2165" s="18"/>
      <c r="BW2165" s="18"/>
      <c r="BX2165" s="18"/>
      <c r="BY2165" s="18"/>
      <c r="BZ2165" s="18"/>
      <c r="CA2165" s="18"/>
      <c r="CB2165" s="18"/>
      <c r="CC2165" s="18"/>
      <c r="CD2165" s="18"/>
      <c r="CE2165" s="18"/>
      <c r="CF2165" s="18"/>
      <c r="CG2165" s="18"/>
      <c r="CH2165" s="18"/>
      <c r="CI2165" s="18"/>
      <c r="CJ2165" s="18"/>
      <c r="CK2165" s="18"/>
      <c r="CL2165" s="18"/>
      <c r="CM2165" s="18"/>
      <c r="CN2165" s="18"/>
      <c r="CO2165" s="18"/>
      <c r="CP2165" s="18"/>
      <c r="CQ2165" s="18"/>
      <c r="CR2165" s="18"/>
      <c r="CS2165" s="18"/>
      <c r="CT2165" s="18"/>
      <c r="CU2165" s="18"/>
      <c r="CV2165" s="18"/>
      <c r="CW2165" s="18"/>
      <c r="CX2165" s="18"/>
      <c r="CY2165" s="18"/>
      <c r="CZ2165" s="18"/>
      <c r="DA2165" s="18"/>
      <c r="DB2165" s="18"/>
      <c r="DC2165" s="18"/>
      <c r="DD2165" s="18"/>
      <c r="DE2165" s="18"/>
      <c r="DF2165" s="18"/>
      <c r="DG2165" s="18"/>
      <c r="DH2165" s="18"/>
      <c r="DI2165" s="18"/>
      <c r="DJ2165" s="18"/>
      <c r="DK2165" s="18"/>
      <c r="DL2165" s="18"/>
      <c r="DM2165" s="18"/>
      <c r="DN2165" s="18"/>
      <c r="DO2165" s="56"/>
      <c r="DP2165" s="56"/>
      <c r="DQ2165" s="56"/>
      <c r="DR2165" s="56"/>
      <c r="DS2165" s="56"/>
      <c r="DT2165" s="56"/>
      <c r="DU2165" s="56"/>
      <c r="DV2165" s="56"/>
      <c r="DW2165" s="56"/>
      <c r="DX2165" s="56">
        <v>0</v>
      </c>
      <c r="DY2165" s="56"/>
      <c r="DZ2165" s="56"/>
      <c r="EA2165" s="56"/>
      <c r="EB2165" s="56"/>
      <c r="EC2165" s="56"/>
      <c r="ED2165" s="56"/>
      <c r="EE2165" s="56"/>
      <c r="EF2165" s="56"/>
      <c r="EG2165" s="56"/>
      <c r="EH2165" s="18" t="s">
        <v>2517</v>
      </c>
      <c r="EI2165" s="18">
        <f t="array" ref="EI2165">IF(SUMPRODUCT(--(DO2165:DS2165&lt;&gt;""))=0, 0,1)</f>
        <v>0</v>
      </c>
      <c r="EJ2165" s="18">
        <f t="array" ref="EJ2165">IF(SUMPRODUCT(--(DT2165:EG2165&lt;&gt;""))=0, 0,1)</f>
        <v>1</v>
      </c>
      <c r="EK2165" s="18" cm="1">
        <f t="array" ref="EK2165">IF(SUMPRODUCT(--(EC2165:EG2165&lt;&gt;""))=0, 0,1)</f>
        <v>0</v>
      </c>
      <c r="EL2165" s="18">
        <f t="array" ref="EL2165">IF(SUMPRODUCT(--(EE2165:EG2165&lt;&gt;""))=0, 0,1)</f>
        <v>0</v>
      </c>
      <c r="EM2165" s="18">
        <f t="shared" si="433"/>
        <v>0</v>
      </c>
      <c r="EN2165" s="18" t="str">
        <f t="shared" si="434"/>
        <v>NA</v>
      </c>
      <c r="EO2165" s="18">
        <f t="shared" si="435"/>
        <v>0</v>
      </c>
      <c r="EP2165" s="18" t="str">
        <f t="shared" si="436"/>
        <v>NA</v>
      </c>
      <c r="EQ2165" s="18" t="str">
        <f t="shared" si="422"/>
        <v>NA</v>
      </c>
      <c r="ER2165" s="18" t="s">
        <v>2082</v>
      </c>
      <c r="ES2165" s="59">
        <v>43958</v>
      </c>
      <c r="ET2165" s="18"/>
      <c r="EU2165" s="18"/>
    </row>
    <row r="2166" spans="1:151" s="1" customFormat="1" ht="15.75" customHeight="1" x14ac:dyDescent="0.2">
      <c r="A2166" s="5" t="s">
        <v>2511</v>
      </c>
      <c r="B2166" s="24" t="s">
        <v>2495</v>
      </c>
      <c r="C2166" s="56">
        <v>2</v>
      </c>
      <c r="D2166" s="18" t="s">
        <v>2841</v>
      </c>
      <c r="E2166" s="18" t="s">
        <v>2987</v>
      </c>
      <c r="F2166" s="18" t="s">
        <v>3010</v>
      </c>
      <c r="G2166" s="18" t="s">
        <v>467</v>
      </c>
      <c r="H2166" s="18" t="s">
        <v>468</v>
      </c>
      <c r="I2166" s="18" t="s">
        <v>552</v>
      </c>
      <c r="J2166" s="18" t="s">
        <v>2512</v>
      </c>
      <c r="K2166" s="18" t="s">
        <v>257</v>
      </c>
      <c r="L2166" s="18" t="s">
        <v>257</v>
      </c>
      <c r="M2166" s="18" t="s">
        <v>253</v>
      </c>
      <c r="N2166" s="56">
        <v>74</v>
      </c>
      <c r="O2166" s="18" t="s">
        <v>2497</v>
      </c>
      <c r="P2166" s="18" t="s">
        <v>2128</v>
      </c>
      <c r="Q2166" s="18" t="s">
        <v>254</v>
      </c>
      <c r="R2166" s="18" t="s">
        <v>2498</v>
      </c>
      <c r="S2166" s="18" t="s">
        <v>595</v>
      </c>
      <c r="T2166" s="18" t="s">
        <v>2513</v>
      </c>
      <c r="U2166" s="26" t="s">
        <v>257</v>
      </c>
      <c r="V2166" s="26" t="s">
        <v>257</v>
      </c>
      <c r="W2166" s="26" t="s">
        <v>257</v>
      </c>
      <c r="X2166" s="18" t="s">
        <v>2500</v>
      </c>
      <c r="Y2166" s="18">
        <v>230</v>
      </c>
      <c r="Z2166" s="18" t="s">
        <v>2182</v>
      </c>
      <c r="AA2166" s="18" t="s">
        <v>257</v>
      </c>
      <c r="AB2166" s="18">
        <f t="shared" si="437"/>
        <v>230</v>
      </c>
      <c r="AC2166" s="18" t="s">
        <v>595</v>
      </c>
      <c r="AD2166" s="18" t="s">
        <v>595</v>
      </c>
      <c r="AE2166" s="18" t="s">
        <v>595</v>
      </c>
      <c r="AF2166" s="18" t="s">
        <v>595</v>
      </c>
      <c r="AG2166" s="18" t="s">
        <v>595</v>
      </c>
      <c r="AH2166" s="18" t="s">
        <v>595</v>
      </c>
      <c r="AI2166" s="18">
        <v>1.0416699999999999E-2</v>
      </c>
      <c r="AJ2166" s="18" t="s">
        <v>522</v>
      </c>
      <c r="AK2166" s="18">
        <v>1.0416699999999999E-2</v>
      </c>
      <c r="AL2166" s="18" t="s">
        <v>2514</v>
      </c>
      <c r="AM2166" s="18" t="s">
        <v>2039</v>
      </c>
      <c r="AN2166" s="18">
        <v>80.107526881720403</v>
      </c>
      <c r="AO2166" s="18" t="s">
        <v>2262</v>
      </c>
      <c r="AP2166" s="18" t="s">
        <v>1271</v>
      </c>
      <c r="AQ2166" s="18">
        <v>5</v>
      </c>
      <c r="AR2166" s="18" t="s">
        <v>2359</v>
      </c>
      <c r="AS2166" s="18">
        <v>80.107526881720403</v>
      </c>
      <c r="AT2166" s="18">
        <v>85.483870967741893</v>
      </c>
      <c r="AU2166" s="18">
        <v>0</v>
      </c>
      <c r="AV2166" s="18">
        <v>5.3763440859999996</v>
      </c>
      <c r="AW2166" s="18" t="s">
        <v>2515</v>
      </c>
      <c r="AX2166" s="18" t="s">
        <v>257</v>
      </c>
      <c r="AY2166" s="18" t="s">
        <v>257</v>
      </c>
      <c r="AZ2166" s="18">
        <v>180</v>
      </c>
      <c r="BA2166" s="18" t="s">
        <v>2503</v>
      </c>
      <c r="BB2166" s="18" t="s">
        <v>2516</v>
      </c>
      <c r="BC2166" s="18"/>
      <c r="BD2166" s="18"/>
      <c r="BE2166" s="18"/>
      <c r="BF2166" s="18"/>
      <c r="BG2166" s="18"/>
      <c r="BH2166" s="18"/>
      <c r="BI2166" s="18"/>
      <c r="BJ2166" s="18"/>
      <c r="BK2166" s="18"/>
      <c r="BL2166" s="18"/>
      <c r="BM2166" s="18"/>
      <c r="BN2166" s="18"/>
      <c r="BO2166" s="18"/>
      <c r="BP2166" s="18"/>
      <c r="BQ2166" s="18"/>
      <c r="BR2166" s="18"/>
      <c r="BS2166" s="18"/>
      <c r="BT2166" s="18"/>
      <c r="BU2166" s="18"/>
      <c r="BV2166" s="18"/>
      <c r="BW2166" s="18"/>
      <c r="BX2166" s="18"/>
      <c r="BY2166" s="18"/>
      <c r="BZ2166" s="18"/>
      <c r="CA2166" s="18"/>
      <c r="CB2166" s="18"/>
      <c r="CC2166" s="18"/>
      <c r="CD2166" s="18"/>
      <c r="CE2166" s="18"/>
      <c r="CF2166" s="18"/>
      <c r="CG2166" s="18"/>
      <c r="CH2166" s="18"/>
      <c r="CI2166" s="18"/>
      <c r="CJ2166" s="18"/>
      <c r="CK2166" s="18"/>
      <c r="CL2166" s="18"/>
      <c r="CM2166" s="18"/>
      <c r="CN2166" s="18"/>
      <c r="CO2166" s="18"/>
      <c r="CP2166" s="18"/>
      <c r="CQ2166" s="18"/>
      <c r="CR2166" s="18"/>
      <c r="CS2166" s="18"/>
      <c r="CT2166" s="18"/>
      <c r="CU2166" s="18"/>
      <c r="CV2166" s="18"/>
      <c r="CW2166" s="18"/>
      <c r="CX2166" s="18"/>
      <c r="CY2166" s="18"/>
      <c r="CZ2166" s="18"/>
      <c r="DA2166" s="18"/>
      <c r="DB2166" s="18"/>
      <c r="DC2166" s="18"/>
      <c r="DD2166" s="18"/>
      <c r="DE2166" s="18"/>
      <c r="DF2166" s="18"/>
      <c r="DG2166" s="18"/>
      <c r="DH2166" s="18"/>
      <c r="DI2166" s="18"/>
      <c r="DJ2166" s="18"/>
      <c r="DK2166" s="18"/>
      <c r="DL2166" s="18"/>
      <c r="DM2166" s="18"/>
      <c r="DN2166" s="18"/>
      <c r="DO2166" s="56"/>
      <c r="DP2166" s="56"/>
      <c r="DQ2166" s="56"/>
      <c r="DR2166" s="56"/>
      <c r="DS2166" s="56"/>
      <c r="DT2166" s="56"/>
      <c r="DU2166" s="56"/>
      <c r="DV2166" s="56"/>
      <c r="DW2166" s="56"/>
      <c r="DX2166" s="56">
        <v>1</v>
      </c>
      <c r="DY2166" s="56"/>
      <c r="DZ2166" s="56"/>
      <c r="EA2166" s="56"/>
      <c r="EB2166" s="56"/>
      <c r="EC2166" s="56"/>
      <c r="ED2166" s="56"/>
      <c r="EE2166" s="56"/>
      <c r="EF2166" s="56"/>
      <c r="EG2166" s="56"/>
      <c r="EH2166" s="18" t="s">
        <v>2518</v>
      </c>
      <c r="EI2166" s="18">
        <f t="array" ref="EI2166">IF(SUMPRODUCT(--(DO2166:DS2166&lt;&gt;""))=0, 0,1)</f>
        <v>0</v>
      </c>
      <c r="EJ2166" s="18">
        <f t="array" ref="EJ2166">IF(SUMPRODUCT(--(DT2166:EG2166&lt;&gt;""))=0, 0,1)</f>
        <v>1</v>
      </c>
      <c r="EK2166" s="18" cm="1">
        <f t="array" ref="EK2166">IF(SUMPRODUCT(--(EC2166:EG2166&lt;&gt;""))=0, 0,1)</f>
        <v>0</v>
      </c>
      <c r="EL2166" s="18">
        <f t="array" ref="EL2166">IF(SUMPRODUCT(--(EE2166:EG2166&lt;&gt;""))=0, 0,1)</f>
        <v>0</v>
      </c>
      <c r="EM2166" s="18">
        <f t="shared" si="433"/>
        <v>1</v>
      </c>
      <c r="EN2166" s="18" t="str">
        <f t="shared" si="434"/>
        <v>NA</v>
      </c>
      <c r="EO2166" s="18">
        <f t="shared" si="435"/>
        <v>1</v>
      </c>
      <c r="EP2166" s="18" t="str">
        <f t="shared" si="436"/>
        <v>NA</v>
      </c>
      <c r="EQ2166" s="18">
        <f t="shared" si="422"/>
        <v>0</v>
      </c>
      <c r="ER2166" s="18" t="s">
        <v>2082</v>
      </c>
      <c r="ES2166" s="59">
        <v>43958</v>
      </c>
      <c r="ET2166" s="18"/>
      <c r="EU2166" s="18"/>
    </row>
    <row r="2167" spans="1:151" s="1" customFormat="1" ht="15.75" customHeight="1" x14ac:dyDescent="0.2">
      <c r="A2167" s="5" t="s">
        <v>2511</v>
      </c>
      <c r="B2167" s="24" t="s">
        <v>2495</v>
      </c>
      <c r="C2167" s="56">
        <v>2</v>
      </c>
      <c r="D2167" s="18" t="s">
        <v>2842</v>
      </c>
      <c r="E2167" s="18" t="s">
        <v>2987</v>
      </c>
      <c r="F2167" s="18" t="s">
        <v>3010</v>
      </c>
      <c r="G2167" s="18" t="s">
        <v>467</v>
      </c>
      <c r="H2167" s="18" t="s">
        <v>468</v>
      </c>
      <c r="I2167" s="18" t="s">
        <v>552</v>
      </c>
      <c r="J2167" s="18" t="s">
        <v>2512</v>
      </c>
      <c r="K2167" s="18" t="s">
        <v>257</v>
      </c>
      <c r="L2167" s="18" t="s">
        <v>257</v>
      </c>
      <c r="M2167" s="18" t="s">
        <v>253</v>
      </c>
      <c r="N2167" s="56">
        <v>74</v>
      </c>
      <c r="O2167" s="18" t="s">
        <v>2497</v>
      </c>
      <c r="P2167" s="18" t="s">
        <v>2128</v>
      </c>
      <c r="Q2167" s="18" t="s">
        <v>254</v>
      </c>
      <c r="R2167" s="18" t="s">
        <v>2498</v>
      </c>
      <c r="S2167" s="18" t="s">
        <v>595</v>
      </c>
      <c r="T2167" s="18" t="s">
        <v>2513</v>
      </c>
      <c r="U2167" s="26" t="s">
        <v>257</v>
      </c>
      <c r="V2167" s="26" t="s">
        <v>257</v>
      </c>
      <c r="W2167" s="26" t="s">
        <v>257</v>
      </c>
      <c r="X2167" s="18" t="s">
        <v>2500</v>
      </c>
      <c r="Y2167" s="18">
        <v>0</v>
      </c>
      <c r="Z2167" s="18" t="s">
        <v>2182</v>
      </c>
      <c r="AA2167" s="18" t="s">
        <v>257</v>
      </c>
      <c r="AB2167" s="18">
        <f t="shared" si="437"/>
        <v>0</v>
      </c>
      <c r="AC2167" s="18" t="s">
        <v>595</v>
      </c>
      <c r="AD2167" s="18" t="s">
        <v>595</v>
      </c>
      <c r="AE2167" s="18" t="s">
        <v>595</v>
      </c>
      <c r="AF2167" s="18" t="s">
        <v>595</v>
      </c>
      <c r="AG2167" s="18" t="s">
        <v>595</v>
      </c>
      <c r="AH2167" s="18" t="s">
        <v>595</v>
      </c>
      <c r="AI2167" s="18">
        <v>8.3333299999999999E-2</v>
      </c>
      <c r="AJ2167" s="18" t="s">
        <v>522</v>
      </c>
      <c r="AK2167" s="18">
        <v>8.3333299999999999E-2</v>
      </c>
      <c r="AL2167" s="18" t="s">
        <v>2514</v>
      </c>
      <c r="AM2167" s="18" t="s">
        <v>2039</v>
      </c>
      <c r="AN2167" s="18">
        <v>46.236559139784902</v>
      </c>
      <c r="AO2167" s="18" t="s">
        <v>2262</v>
      </c>
      <c r="AP2167" s="18" t="s">
        <v>1271</v>
      </c>
      <c r="AQ2167" s="18">
        <v>5</v>
      </c>
      <c r="AR2167" s="18" t="s">
        <v>2359</v>
      </c>
      <c r="AS2167" s="18">
        <v>38.709677419354797</v>
      </c>
      <c r="AT2167" s="18">
        <v>52.688172043010702</v>
      </c>
      <c r="AU2167" s="18">
        <v>7.5268817200000004</v>
      </c>
      <c r="AV2167" s="18">
        <v>6.451612903</v>
      </c>
      <c r="AW2167" s="18" t="s">
        <v>2515</v>
      </c>
      <c r="AX2167" s="18" t="s">
        <v>257</v>
      </c>
      <c r="AY2167" s="18" t="s">
        <v>257</v>
      </c>
      <c r="AZ2167" s="18">
        <v>180</v>
      </c>
      <c r="BA2167" s="18" t="s">
        <v>2503</v>
      </c>
      <c r="BB2167" s="18" t="s">
        <v>2516</v>
      </c>
      <c r="BC2167" s="18"/>
      <c r="BD2167" s="18"/>
      <c r="BE2167" s="18"/>
      <c r="BF2167" s="18"/>
      <c r="BG2167" s="18"/>
      <c r="BH2167" s="18"/>
      <c r="BI2167" s="18"/>
      <c r="BJ2167" s="18"/>
      <c r="BK2167" s="18"/>
      <c r="BL2167" s="18"/>
      <c r="BM2167" s="18"/>
      <c r="BN2167" s="18"/>
      <c r="BO2167" s="18"/>
      <c r="BP2167" s="18"/>
      <c r="BQ2167" s="18"/>
      <c r="BR2167" s="18"/>
      <c r="BS2167" s="18"/>
      <c r="BT2167" s="18"/>
      <c r="BU2167" s="18"/>
      <c r="BV2167" s="18"/>
      <c r="BW2167" s="18"/>
      <c r="BX2167" s="18"/>
      <c r="BY2167" s="18"/>
      <c r="BZ2167" s="18"/>
      <c r="CA2167" s="18"/>
      <c r="CB2167" s="18"/>
      <c r="CC2167" s="18"/>
      <c r="CD2167" s="18"/>
      <c r="CE2167" s="18"/>
      <c r="CF2167" s="18"/>
      <c r="CG2167" s="18"/>
      <c r="CH2167" s="18"/>
      <c r="CI2167" s="18"/>
      <c r="CJ2167" s="18"/>
      <c r="CK2167" s="18"/>
      <c r="CL2167" s="18"/>
      <c r="CM2167" s="18"/>
      <c r="CN2167" s="18"/>
      <c r="CO2167" s="18"/>
      <c r="CP2167" s="18"/>
      <c r="CQ2167" s="18"/>
      <c r="CR2167" s="18"/>
      <c r="CS2167" s="18"/>
      <c r="CT2167" s="18"/>
      <c r="CU2167" s="18"/>
      <c r="CV2167" s="18"/>
      <c r="CW2167" s="18"/>
      <c r="CX2167" s="18"/>
      <c r="CY2167" s="18"/>
      <c r="CZ2167" s="18"/>
      <c r="DA2167" s="18"/>
      <c r="DB2167" s="18"/>
      <c r="DC2167" s="18"/>
      <c r="DD2167" s="18"/>
      <c r="DE2167" s="18"/>
      <c r="DF2167" s="18"/>
      <c r="DG2167" s="18"/>
      <c r="DH2167" s="18"/>
      <c r="DI2167" s="18"/>
      <c r="DJ2167" s="18"/>
      <c r="DK2167" s="18"/>
      <c r="DL2167" s="18"/>
      <c r="DM2167" s="18"/>
      <c r="DN2167" s="18"/>
      <c r="DO2167" s="56"/>
      <c r="DP2167" s="56"/>
      <c r="DQ2167" s="56"/>
      <c r="DR2167" s="56"/>
      <c r="DS2167" s="56"/>
      <c r="DT2167" s="56"/>
      <c r="DU2167" s="56"/>
      <c r="DV2167" s="56"/>
      <c r="DW2167" s="56"/>
      <c r="DX2167" s="56">
        <v>0</v>
      </c>
      <c r="DY2167" s="56"/>
      <c r="DZ2167" s="56"/>
      <c r="EA2167" s="56"/>
      <c r="EB2167" s="56"/>
      <c r="EC2167" s="56"/>
      <c r="ED2167" s="56"/>
      <c r="EE2167" s="56"/>
      <c r="EF2167" s="56"/>
      <c r="EG2167" s="56"/>
      <c r="EH2167" s="18" t="s">
        <v>2517</v>
      </c>
      <c r="EI2167" s="18">
        <f t="array" ref="EI2167">IF(SUMPRODUCT(--(DO2167:DS2167&lt;&gt;""))=0, 0,1)</f>
        <v>0</v>
      </c>
      <c r="EJ2167" s="18">
        <f t="array" ref="EJ2167">IF(SUMPRODUCT(--(DT2167:EG2167&lt;&gt;""))=0, 0,1)</f>
        <v>1</v>
      </c>
      <c r="EK2167" s="18" cm="1">
        <f t="array" ref="EK2167">IF(SUMPRODUCT(--(EC2167:EG2167&lt;&gt;""))=0, 0,1)</f>
        <v>0</v>
      </c>
      <c r="EL2167" s="18">
        <f t="array" ref="EL2167">IF(SUMPRODUCT(--(EE2167:EG2167&lt;&gt;""))=0, 0,1)</f>
        <v>0</v>
      </c>
      <c r="EM2167" s="18">
        <f t="shared" si="433"/>
        <v>0</v>
      </c>
      <c r="EN2167" s="18" t="str">
        <f t="shared" si="434"/>
        <v>NA</v>
      </c>
      <c r="EO2167" s="18">
        <f t="shared" si="435"/>
        <v>0</v>
      </c>
      <c r="EP2167" s="18" t="str">
        <f t="shared" si="436"/>
        <v>NA</v>
      </c>
      <c r="EQ2167" s="18" t="str">
        <f t="shared" si="422"/>
        <v>NA</v>
      </c>
      <c r="ER2167" s="18" t="s">
        <v>2082</v>
      </c>
      <c r="ES2167" s="59">
        <v>43958</v>
      </c>
      <c r="ET2167" s="18"/>
      <c r="EU2167" s="18"/>
    </row>
    <row r="2168" spans="1:151" s="1" customFormat="1" ht="15.75" customHeight="1" x14ac:dyDescent="0.2">
      <c r="A2168" s="5" t="s">
        <v>2511</v>
      </c>
      <c r="B2168" s="24" t="s">
        <v>2495</v>
      </c>
      <c r="C2168" s="56">
        <v>2</v>
      </c>
      <c r="D2168" s="18" t="s">
        <v>2843</v>
      </c>
      <c r="E2168" s="18" t="s">
        <v>2987</v>
      </c>
      <c r="F2168" s="18" t="s">
        <v>3010</v>
      </c>
      <c r="G2168" s="18" t="s">
        <v>467</v>
      </c>
      <c r="H2168" s="18" t="s">
        <v>468</v>
      </c>
      <c r="I2168" s="18" t="s">
        <v>552</v>
      </c>
      <c r="J2168" s="18" t="s">
        <v>2512</v>
      </c>
      <c r="K2168" s="18" t="s">
        <v>257</v>
      </c>
      <c r="L2168" s="18" t="s">
        <v>257</v>
      </c>
      <c r="M2168" s="18" t="s">
        <v>253</v>
      </c>
      <c r="N2168" s="56">
        <v>74</v>
      </c>
      <c r="O2168" s="18" t="s">
        <v>2497</v>
      </c>
      <c r="P2168" s="18" t="s">
        <v>2128</v>
      </c>
      <c r="Q2168" s="18" t="s">
        <v>254</v>
      </c>
      <c r="R2168" s="18" t="s">
        <v>2498</v>
      </c>
      <c r="S2168" s="18" t="s">
        <v>595</v>
      </c>
      <c r="T2168" s="18" t="s">
        <v>2513</v>
      </c>
      <c r="U2168" s="26" t="s">
        <v>257</v>
      </c>
      <c r="V2168" s="26" t="s">
        <v>257</v>
      </c>
      <c r="W2168" s="26" t="s">
        <v>257</v>
      </c>
      <c r="X2168" s="18" t="s">
        <v>2500</v>
      </c>
      <c r="Y2168" s="18">
        <v>230</v>
      </c>
      <c r="Z2168" s="18" t="s">
        <v>2182</v>
      </c>
      <c r="AA2168" s="18" t="s">
        <v>257</v>
      </c>
      <c r="AB2168" s="18">
        <f t="shared" si="437"/>
        <v>230</v>
      </c>
      <c r="AC2168" s="18" t="s">
        <v>595</v>
      </c>
      <c r="AD2168" s="18" t="s">
        <v>595</v>
      </c>
      <c r="AE2168" s="18" t="s">
        <v>595</v>
      </c>
      <c r="AF2168" s="18" t="s">
        <v>595</v>
      </c>
      <c r="AG2168" s="18" t="s">
        <v>595</v>
      </c>
      <c r="AH2168" s="18" t="s">
        <v>595</v>
      </c>
      <c r="AI2168" s="18">
        <v>8.3333299999999999E-2</v>
      </c>
      <c r="AJ2168" s="18" t="s">
        <v>522</v>
      </c>
      <c r="AK2168" s="18">
        <v>8.3333299999999999E-2</v>
      </c>
      <c r="AL2168" s="18" t="s">
        <v>2514</v>
      </c>
      <c r="AM2168" s="18" t="s">
        <v>2039</v>
      </c>
      <c r="AN2168" s="18">
        <v>1.8817204301075201</v>
      </c>
      <c r="AO2168" s="18" t="s">
        <v>2262</v>
      </c>
      <c r="AP2168" s="18" t="s">
        <v>1271</v>
      </c>
      <c r="AQ2168" s="18">
        <v>5</v>
      </c>
      <c r="AR2168" s="18" t="s">
        <v>2359</v>
      </c>
      <c r="AS2168" s="18">
        <v>1.61290322580644</v>
      </c>
      <c r="AT2168" s="18">
        <v>5.6451612903225801</v>
      </c>
      <c r="AU2168" s="18">
        <v>0.2688172043</v>
      </c>
      <c r="AV2168" s="18">
        <v>3.7634408600000002</v>
      </c>
      <c r="AW2168" s="18" t="s">
        <v>2515</v>
      </c>
      <c r="AX2168" s="18" t="s">
        <v>257</v>
      </c>
      <c r="AY2168" s="18" t="s">
        <v>257</v>
      </c>
      <c r="AZ2168" s="18">
        <v>180</v>
      </c>
      <c r="BA2168" s="18" t="s">
        <v>2503</v>
      </c>
      <c r="BB2168" s="18" t="s">
        <v>2516</v>
      </c>
      <c r="BC2168" s="18"/>
      <c r="BD2168" s="18"/>
      <c r="BE2168" s="18"/>
      <c r="BF2168" s="18"/>
      <c r="BG2168" s="18"/>
      <c r="BH2168" s="18"/>
      <c r="BI2168" s="18"/>
      <c r="BJ2168" s="18"/>
      <c r="BK2168" s="18"/>
      <c r="BL2168" s="18"/>
      <c r="BM2168" s="18"/>
      <c r="BN2168" s="18"/>
      <c r="BO2168" s="18"/>
      <c r="BP2168" s="18"/>
      <c r="BQ2168" s="18"/>
      <c r="BR2168" s="18"/>
      <c r="BS2168" s="18"/>
      <c r="BT2168" s="18"/>
      <c r="BU2168" s="18"/>
      <c r="BV2168" s="18"/>
      <c r="BW2168" s="18"/>
      <c r="BX2168" s="18"/>
      <c r="BY2168" s="18"/>
      <c r="BZ2168" s="18"/>
      <c r="CA2168" s="18"/>
      <c r="CB2168" s="18"/>
      <c r="CC2168" s="18"/>
      <c r="CD2168" s="18"/>
      <c r="CE2168" s="18"/>
      <c r="CF2168" s="18"/>
      <c r="CG2168" s="18"/>
      <c r="CH2168" s="18"/>
      <c r="CI2168" s="18"/>
      <c r="CJ2168" s="18"/>
      <c r="CK2168" s="18"/>
      <c r="CL2168" s="18"/>
      <c r="CM2168" s="18"/>
      <c r="CN2168" s="18"/>
      <c r="CO2168" s="18"/>
      <c r="CP2168" s="18"/>
      <c r="CQ2168" s="18"/>
      <c r="CR2168" s="18"/>
      <c r="CS2168" s="18"/>
      <c r="CT2168" s="18"/>
      <c r="CU2168" s="18"/>
      <c r="CV2168" s="18"/>
      <c r="CW2168" s="18"/>
      <c r="CX2168" s="18"/>
      <c r="CY2168" s="18"/>
      <c r="CZ2168" s="18"/>
      <c r="DA2168" s="18"/>
      <c r="DB2168" s="18"/>
      <c r="DC2168" s="18"/>
      <c r="DD2168" s="18"/>
      <c r="DE2168" s="18"/>
      <c r="DF2168" s="18"/>
      <c r="DG2168" s="18"/>
      <c r="DH2168" s="18"/>
      <c r="DI2168" s="18"/>
      <c r="DJ2168" s="18"/>
      <c r="DK2168" s="18"/>
      <c r="DL2168" s="18"/>
      <c r="DM2168" s="18"/>
      <c r="DN2168" s="18"/>
      <c r="DO2168" s="56"/>
      <c r="DP2168" s="56"/>
      <c r="DQ2168" s="56"/>
      <c r="DR2168" s="56"/>
      <c r="DS2168" s="56"/>
      <c r="DT2168" s="56"/>
      <c r="DU2168" s="56"/>
      <c r="DV2168" s="56"/>
      <c r="DW2168" s="56"/>
      <c r="DX2168" s="56">
        <v>1</v>
      </c>
      <c r="DY2168" s="56"/>
      <c r="DZ2168" s="56"/>
      <c r="EA2168" s="56"/>
      <c r="EB2168" s="56"/>
      <c r="EC2168" s="56"/>
      <c r="ED2168" s="56"/>
      <c r="EE2168" s="56"/>
      <c r="EF2168" s="56"/>
      <c r="EG2168" s="56"/>
      <c r="EH2168" s="18" t="s">
        <v>2518</v>
      </c>
      <c r="EI2168" s="18">
        <f t="array" ref="EI2168">IF(SUMPRODUCT(--(DO2168:DS2168&lt;&gt;""))=0, 0,1)</f>
        <v>0</v>
      </c>
      <c r="EJ2168" s="18">
        <f t="array" ref="EJ2168">IF(SUMPRODUCT(--(DT2168:EG2168&lt;&gt;""))=0, 0,1)</f>
        <v>1</v>
      </c>
      <c r="EK2168" s="18" cm="1">
        <f t="array" ref="EK2168">IF(SUMPRODUCT(--(EC2168:EG2168&lt;&gt;""))=0, 0,1)</f>
        <v>0</v>
      </c>
      <c r="EL2168" s="18">
        <f t="array" ref="EL2168">IF(SUMPRODUCT(--(EE2168:EG2168&lt;&gt;""))=0, 0,1)</f>
        <v>0</v>
      </c>
      <c r="EM2168" s="18">
        <f t="shared" si="433"/>
        <v>1</v>
      </c>
      <c r="EN2168" s="18" t="str">
        <f t="shared" si="434"/>
        <v>NA</v>
      </c>
      <c r="EO2168" s="18">
        <f t="shared" si="435"/>
        <v>1</v>
      </c>
      <c r="EP2168" s="18" t="str">
        <f t="shared" si="436"/>
        <v>NA</v>
      </c>
      <c r="EQ2168" s="18">
        <f t="shared" si="422"/>
        <v>0</v>
      </c>
      <c r="ER2168" s="18" t="s">
        <v>2082</v>
      </c>
      <c r="ES2168" s="59">
        <v>43958</v>
      </c>
      <c r="ET2168" s="18"/>
      <c r="EU2168" s="18"/>
    </row>
    <row r="2169" spans="1:151" s="1" customFormat="1" ht="15.75" customHeight="1" x14ac:dyDescent="0.2">
      <c r="A2169" s="5" t="s">
        <v>2519</v>
      </c>
      <c r="B2169" s="24" t="s">
        <v>2520</v>
      </c>
      <c r="C2169" s="56">
        <v>1</v>
      </c>
      <c r="D2169" s="18" t="s">
        <v>2844</v>
      </c>
      <c r="E2169" s="18" t="s">
        <v>2988</v>
      </c>
      <c r="F2169" s="18" t="s">
        <v>2521</v>
      </c>
      <c r="G2169" s="18" t="s">
        <v>467</v>
      </c>
      <c r="H2169" s="18" t="s">
        <v>468</v>
      </c>
      <c r="I2169" s="18" t="s">
        <v>552</v>
      </c>
      <c r="J2169" s="18" t="s">
        <v>2522</v>
      </c>
      <c r="K2169" s="18" t="s">
        <v>257</v>
      </c>
      <c r="L2169" s="18" t="s">
        <v>595</v>
      </c>
      <c r="M2169" s="18" t="s">
        <v>253</v>
      </c>
      <c r="N2169" s="56">
        <v>74</v>
      </c>
      <c r="O2169" s="18" t="s">
        <v>2523</v>
      </c>
      <c r="P2169" s="18" t="s">
        <v>2128</v>
      </c>
      <c r="Q2169" s="18" t="s">
        <v>254</v>
      </c>
      <c r="R2169" s="18" t="s">
        <v>2524</v>
      </c>
      <c r="S2169" s="18" t="s">
        <v>595</v>
      </c>
      <c r="T2169" s="26" t="s">
        <v>257</v>
      </c>
      <c r="U2169" s="26" t="s">
        <v>257</v>
      </c>
      <c r="V2169" s="26" t="s">
        <v>257</v>
      </c>
      <c r="W2169" s="26" t="s">
        <v>257</v>
      </c>
      <c r="X2169" s="18" t="s">
        <v>2525</v>
      </c>
      <c r="Y2169" s="18">
        <v>0.1</v>
      </c>
      <c r="Z2169" s="18" t="s">
        <v>2202</v>
      </c>
      <c r="AA2169" s="18" t="s">
        <v>257</v>
      </c>
      <c r="AB2169" s="18">
        <f t="shared" si="437"/>
        <v>0.1</v>
      </c>
      <c r="AC2169" s="18" t="s">
        <v>595</v>
      </c>
      <c r="AD2169" s="18" t="s">
        <v>595</v>
      </c>
      <c r="AE2169" s="18" t="s">
        <v>595</v>
      </c>
      <c r="AF2169" s="18" t="s">
        <v>257</v>
      </c>
      <c r="AG2169" s="18" t="s">
        <v>257</v>
      </c>
      <c r="AH2169" s="18" t="s">
        <v>595</v>
      </c>
      <c r="AI2169" s="18">
        <v>1.25</v>
      </c>
      <c r="AJ2169" s="18" t="s">
        <v>522</v>
      </c>
      <c r="AK2169" s="18">
        <v>1.25</v>
      </c>
      <c r="AL2169" s="18" t="s">
        <v>2526</v>
      </c>
      <c r="AM2169" s="18" t="s">
        <v>2527</v>
      </c>
      <c r="AN2169" s="18">
        <v>96.938775500000006</v>
      </c>
      <c r="AO2169" s="18" t="s">
        <v>2528</v>
      </c>
      <c r="AP2169" s="18" t="s">
        <v>595</v>
      </c>
      <c r="AQ2169" s="18">
        <v>6</v>
      </c>
      <c r="AR2169" s="18" t="s">
        <v>2529</v>
      </c>
      <c r="AS2169" s="18">
        <v>94.693877499999999</v>
      </c>
      <c r="AT2169" s="18">
        <v>99.183673499999998</v>
      </c>
      <c r="AU2169" s="18">
        <v>2.2448980000000001</v>
      </c>
      <c r="AV2169" s="18">
        <v>2.2448980000000001</v>
      </c>
      <c r="AW2169" s="18" t="s">
        <v>595</v>
      </c>
      <c r="AX2169" s="18">
        <v>30</v>
      </c>
      <c r="AY2169" s="18" t="s">
        <v>2264</v>
      </c>
      <c r="AZ2169" s="18" t="s">
        <v>257</v>
      </c>
      <c r="BA2169" s="18" t="s">
        <v>257</v>
      </c>
      <c r="BB2169" s="18" t="s">
        <v>2526</v>
      </c>
      <c r="BC2169" s="18" t="s">
        <v>2530</v>
      </c>
      <c r="BD2169" s="18">
        <v>60</v>
      </c>
      <c r="BE2169" s="18" t="s">
        <v>2528</v>
      </c>
      <c r="BF2169" s="18" t="s">
        <v>595</v>
      </c>
      <c r="BG2169" s="18">
        <v>6</v>
      </c>
      <c r="BH2169" s="18" t="s">
        <v>2529</v>
      </c>
      <c r="BI2169" s="18">
        <v>52.653061200000003</v>
      </c>
      <c r="BJ2169" s="18">
        <v>67.346938800000004</v>
      </c>
      <c r="BK2169" s="18">
        <v>7.3469388000000002</v>
      </c>
      <c r="BL2169" s="18">
        <v>7.3469388000000002</v>
      </c>
      <c r="BM2169" s="18" t="s">
        <v>595</v>
      </c>
      <c r="BN2169" s="18">
        <v>30</v>
      </c>
      <c r="BO2169" s="18" t="s">
        <v>2264</v>
      </c>
      <c r="BP2169" s="18" t="s">
        <v>257</v>
      </c>
      <c r="BQ2169" s="18" t="s">
        <v>257</v>
      </c>
      <c r="BR2169" s="18" t="s">
        <v>2526</v>
      </c>
      <c r="BS2169" s="18"/>
      <c r="BT2169" s="18"/>
      <c r="BU2169" s="18"/>
      <c r="BV2169" s="18"/>
      <c r="BW2169" s="18"/>
      <c r="BX2169" s="18"/>
      <c r="BY2169" s="18"/>
      <c r="BZ2169" s="18"/>
      <c r="CA2169" s="18"/>
      <c r="CB2169" s="18"/>
      <c r="CC2169" s="18"/>
      <c r="CD2169" s="18"/>
      <c r="CE2169" s="18"/>
      <c r="CF2169" s="18"/>
      <c r="CG2169" s="18"/>
      <c r="CH2169" s="18"/>
      <c r="CI2169" s="18"/>
      <c r="CJ2169" s="18"/>
      <c r="CK2169" s="18"/>
      <c r="CL2169" s="18"/>
      <c r="CM2169" s="18"/>
      <c r="CN2169" s="18"/>
      <c r="CO2169" s="18"/>
      <c r="CP2169" s="18"/>
      <c r="CQ2169" s="18"/>
      <c r="CR2169" s="18"/>
      <c r="CS2169" s="18"/>
      <c r="CT2169" s="18"/>
      <c r="CU2169" s="18"/>
      <c r="CV2169" s="18"/>
      <c r="CW2169" s="18"/>
      <c r="CX2169" s="18"/>
      <c r="CY2169" s="18"/>
      <c r="CZ2169" s="18"/>
      <c r="DA2169" s="18"/>
      <c r="DB2169" s="18"/>
      <c r="DC2169" s="18"/>
      <c r="DD2169" s="18"/>
      <c r="DE2169" s="18"/>
      <c r="DF2169" s="18"/>
      <c r="DG2169" s="18"/>
      <c r="DH2169" s="18"/>
      <c r="DI2169" s="18"/>
      <c r="DJ2169" s="18"/>
      <c r="DK2169" s="18"/>
      <c r="DL2169" s="18"/>
      <c r="DM2169" s="18"/>
      <c r="DN2169" s="18"/>
      <c r="DO2169" s="56"/>
      <c r="DP2169" s="56"/>
      <c r="DQ2169" s="56"/>
      <c r="DR2169" s="56"/>
      <c r="DS2169" s="56"/>
      <c r="DT2169" s="56"/>
      <c r="DU2169" s="56"/>
      <c r="DV2169" s="56"/>
      <c r="DW2169" s="56"/>
      <c r="DX2169" s="56"/>
      <c r="DY2169" s="56"/>
      <c r="DZ2169" s="56"/>
      <c r="EA2169" s="56"/>
      <c r="EB2169" s="56"/>
      <c r="EC2169" s="56">
        <v>0</v>
      </c>
      <c r="ED2169" s="56"/>
      <c r="EE2169" s="56"/>
      <c r="EF2169" s="56"/>
      <c r="EG2169" s="56"/>
      <c r="EH2169" s="18" t="s">
        <v>2531</v>
      </c>
      <c r="EI2169" s="18">
        <f t="array" ref="EI2169">IF(SUMPRODUCT(--(DO2169:DS2169&lt;&gt;""))=0, 0,1)</f>
        <v>0</v>
      </c>
      <c r="EJ2169" s="18">
        <f t="array" ref="EJ2169">IF(SUMPRODUCT(--(DT2169:EG2169&lt;&gt;""))=0, 0,1)</f>
        <v>1</v>
      </c>
      <c r="EK2169" s="18" cm="1">
        <f t="array" ref="EK2169">IF(SUMPRODUCT(--(EC2169:EG2169&lt;&gt;""))=0, 0,1)</f>
        <v>1</v>
      </c>
      <c r="EL2169" s="18">
        <f t="array" ref="EL2169">IF(SUMPRODUCT(--(EE2169:EG2169&lt;&gt;""))=0, 0,1)</f>
        <v>0</v>
      </c>
      <c r="EM2169" s="18">
        <f t="shared" si="433"/>
        <v>0</v>
      </c>
      <c r="EN2169" s="18" t="str">
        <f t="shared" si="434"/>
        <v>NA</v>
      </c>
      <c r="EO2169" s="18">
        <f t="shared" si="435"/>
        <v>0</v>
      </c>
      <c r="EP2169" s="18">
        <f t="shared" si="436"/>
        <v>0</v>
      </c>
      <c r="EQ2169" s="18" t="str">
        <f t="shared" si="422"/>
        <v>NA</v>
      </c>
      <c r="ER2169" s="18" t="s">
        <v>2081</v>
      </c>
      <c r="ES2169" s="59">
        <v>43908</v>
      </c>
      <c r="ET2169" s="18"/>
      <c r="EU2169" s="18"/>
    </row>
    <row r="2170" spans="1:151" s="1" customFormat="1" ht="15.75" customHeight="1" x14ac:dyDescent="0.2">
      <c r="A2170" s="5" t="s">
        <v>2519</v>
      </c>
      <c r="B2170" s="24" t="s">
        <v>2520</v>
      </c>
      <c r="C2170" s="56">
        <v>1</v>
      </c>
      <c r="D2170" s="18" t="s">
        <v>2845</v>
      </c>
      <c r="E2170" s="18" t="s">
        <v>2988</v>
      </c>
      <c r="F2170" s="18" t="s">
        <v>2521</v>
      </c>
      <c r="G2170" s="18" t="s">
        <v>467</v>
      </c>
      <c r="H2170" s="18" t="s">
        <v>468</v>
      </c>
      <c r="I2170" s="18" t="s">
        <v>552</v>
      </c>
      <c r="J2170" s="18" t="s">
        <v>2522</v>
      </c>
      <c r="K2170" s="18" t="s">
        <v>257</v>
      </c>
      <c r="L2170" s="18" t="s">
        <v>595</v>
      </c>
      <c r="M2170" s="18" t="s">
        <v>253</v>
      </c>
      <c r="N2170" s="56">
        <v>74</v>
      </c>
      <c r="O2170" s="18" t="s">
        <v>2523</v>
      </c>
      <c r="P2170" s="18" t="s">
        <v>2128</v>
      </c>
      <c r="Q2170" s="18" t="s">
        <v>254</v>
      </c>
      <c r="R2170" s="18" t="s">
        <v>2524</v>
      </c>
      <c r="S2170" s="18" t="s">
        <v>595</v>
      </c>
      <c r="T2170" s="26" t="s">
        <v>257</v>
      </c>
      <c r="U2170" s="26" t="s">
        <v>257</v>
      </c>
      <c r="V2170" s="26" t="s">
        <v>257</v>
      </c>
      <c r="W2170" s="26" t="s">
        <v>257</v>
      </c>
      <c r="X2170" s="18" t="s">
        <v>2525</v>
      </c>
      <c r="Y2170" s="18">
        <v>18.679136</v>
      </c>
      <c r="Z2170" s="18" t="s">
        <v>2202</v>
      </c>
      <c r="AA2170" s="18" t="s">
        <v>257</v>
      </c>
      <c r="AB2170" s="18">
        <f t="shared" si="437"/>
        <v>18.679136</v>
      </c>
      <c r="AC2170" s="18" t="s">
        <v>595</v>
      </c>
      <c r="AD2170" s="18" t="s">
        <v>595</v>
      </c>
      <c r="AE2170" s="18" t="s">
        <v>595</v>
      </c>
      <c r="AF2170" s="18" t="s">
        <v>257</v>
      </c>
      <c r="AG2170" s="18" t="s">
        <v>257</v>
      </c>
      <c r="AH2170" s="18" t="s">
        <v>595</v>
      </c>
      <c r="AI2170" s="18">
        <v>1.25</v>
      </c>
      <c r="AJ2170" s="18" t="s">
        <v>522</v>
      </c>
      <c r="AK2170" s="18">
        <v>1.25</v>
      </c>
      <c r="AL2170" s="18" t="s">
        <v>2526</v>
      </c>
      <c r="AM2170" s="18" t="s">
        <v>2527</v>
      </c>
      <c r="AN2170" s="18">
        <v>92.7976618</v>
      </c>
      <c r="AO2170" s="18" t="s">
        <v>2528</v>
      </c>
      <c r="AP2170" s="18" t="s">
        <v>595</v>
      </c>
      <c r="AQ2170" s="18">
        <v>6</v>
      </c>
      <c r="AR2170" s="18" t="s">
        <v>2529</v>
      </c>
      <c r="AS2170" s="18">
        <v>89.736437300000006</v>
      </c>
      <c r="AT2170" s="18">
        <v>95.858886299999995</v>
      </c>
      <c r="AU2170" s="18">
        <v>3.0612244999999998</v>
      </c>
      <c r="AV2170" s="18">
        <v>3.0612244999999998</v>
      </c>
      <c r="AW2170" s="18" t="s">
        <v>595</v>
      </c>
      <c r="AX2170" s="18">
        <v>30</v>
      </c>
      <c r="AY2170" s="18" t="s">
        <v>2264</v>
      </c>
      <c r="AZ2170" s="18" t="s">
        <v>257</v>
      </c>
      <c r="BA2170" s="18" t="s">
        <v>257</v>
      </c>
      <c r="BB2170" s="18" t="s">
        <v>2526</v>
      </c>
      <c r="BC2170" s="18" t="s">
        <v>2530</v>
      </c>
      <c r="BD2170" s="18">
        <v>72.185416900000007</v>
      </c>
      <c r="BE2170" s="18" t="s">
        <v>2528</v>
      </c>
      <c r="BF2170" s="18" t="s">
        <v>595</v>
      </c>
      <c r="BG2170" s="18">
        <v>6</v>
      </c>
      <c r="BH2170" s="18" t="s">
        <v>2529</v>
      </c>
      <c r="BI2170" s="18">
        <v>63.409906700000001</v>
      </c>
      <c r="BJ2170" s="18">
        <v>80.960927100000006</v>
      </c>
      <c r="BK2170" s="18">
        <v>8.7755101999999994</v>
      </c>
      <c r="BL2170" s="18">
        <v>8.7755101999999994</v>
      </c>
      <c r="BM2170" s="18" t="s">
        <v>595</v>
      </c>
      <c r="BN2170" s="18">
        <v>30</v>
      </c>
      <c r="BO2170" s="18" t="s">
        <v>2264</v>
      </c>
      <c r="BP2170" s="18" t="s">
        <v>257</v>
      </c>
      <c r="BQ2170" s="18" t="s">
        <v>257</v>
      </c>
      <c r="BR2170" s="18" t="s">
        <v>2526</v>
      </c>
      <c r="BS2170" s="18"/>
      <c r="BT2170" s="18"/>
      <c r="BU2170" s="18"/>
      <c r="BV2170" s="18"/>
      <c r="BW2170" s="18"/>
      <c r="BX2170" s="18"/>
      <c r="BY2170" s="18"/>
      <c r="BZ2170" s="18"/>
      <c r="CA2170" s="18"/>
      <c r="CB2170" s="18"/>
      <c r="CC2170" s="18"/>
      <c r="CD2170" s="18"/>
      <c r="CE2170" s="18"/>
      <c r="CF2170" s="18"/>
      <c r="CG2170" s="18"/>
      <c r="CH2170" s="18"/>
      <c r="CI2170" s="18"/>
      <c r="CJ2170" s="18"/>
      <c r="CK2170" s="18"/>
      <c r="CL2170" s="18"/>
      <c r="CM2170" s="18"/>
      <c r="CN2170" s="18"/>
      <c r="CO2170" s="18"/>
      <c r="CP2170" s="18"/>
      <c r="CQ2170" s="18"/>
      <c r="CR2170" s="18"/>
      <c r="CS2170" s="18"/>
      <c r="CT2170" s="18"/>
      <c r="CU2170" s="18"/>
      <c r="CV2170" s="18"/>
      <c r="CW2170" s="18"/>
      <c r="CX2170" s="18"/>
      <c r="CY2170" s="18"/>
      <c r="CZ2170" s="18"/>
      <c r="DA2170" s="18"/>
      <c r="DB2170" s="18"/>
      <c r="DC2170" s="18"/>
      <c r="DD2170" s="18"/>
      <c r="DE2170" s="18"/>
      <c r="DF2170" s="18"/>
      <c r="DG2170" s="18"/>
      <c r="DH2170" s="18"/>
      <c r="DI2170" s="18"/>
      <c r="DJ2170" s="18"/>
      <c r="DK2170" s="18"/>
      <c r="DL2170" s="18"/>
      <c r="DM2170" s="18"/>
      <c r="DN2170" s="18"/>
      <c r="DO2170" s="56"/>
      <c r="DP2170" s="56"/>
      <c r="DQ2170" s="56"/>
      <c r="DR2170" s="56"/>
      <c r="DS2170" s="56"/>
      <c r="DT2170" s="56"/>
      <c r="DU2170" s="56"/>
      <c r="DV2170" s="56"/>
      <c r="DW2170" s="56"/>
      <c r="DX2170" s="56"/>
      <c r="DY2170" s="56"/>
      <c r="DZ2170" s="56"/>
      <c r="EA2170" s="56"/>
      <c r="EB2170" s="56"/>
      <c r="EC2170" s="56">
        <v>0</v>
      </c>
      <c r="ED2170" s="56"/>
      <c r="EE2170" s="56"/>
      <c r="EF2170" s="56"/>
      <c r="EG2170" s="56"/>
      <c r="EH2170" s="18" t="s">
        <v>2531</v>
      </c>
      <c r="EI2170" s="18">
        <f t="array" ref="EI2170">IF(SUMPRODUCT(--(DO2170:DS2170&lt;&gt;""))=0, 0,1)</f>
        <v>0</v>
      </c>
      <c r="EJ2170" s="18">
        <f t="array" ref="EJ2170">IF(SUMPRODUCT(--(DT2170:EG2170&lt;&gt;""))=0, 0,1)</f>
        <v>1</v>
      </c>
      <c r="EK2170" s="18" cm="1">
        <f t="array" ref="EK2170">IF(SUMPRODUCT(--(EC2170:EG2170&lt;&gt;""))=0, 0,1)</f>
        <v>1</v>
      </c>
      <c r="EL2170" s="18">
        <f t="array" ref="EL2170">IF(SUMPRODUCT(--(EE2170:EG2170&lt;&gt;""))=0, 0,1)</f>
        <v>0</v>
      </c>
      <c r="EM2170" s="18">
        <f t="shared" si="433"/>
        <v>0</v>
      </c>
      <c r="EN2170" s="18" t="str">
        <f t="shared" si="434"/>
        <v>NA</v>
      </c>
      <c r="EO2170" s="18">
        <f t="shared" si="435"/>
        <v>0</v>
      </c>
      <c r="EP2170" s="18">
        <f t="shared" si="436"/>
        <v>0</v>
      </c>
      <c r="EQ2170" s="18" t="str">
        <f t="shared" si="422"/>
        <v>NA</v>
      </c>
      <c r="ER2170" s="18" t="s">
        <v>2081</v>
      </c>
      <c r="ES2170" s="59">
        <v>43908</v>
      </c>
      <c r="ET2170" s="18"/>
      <c r="EU2170" s="18"/>
    </row>
    <row r="2171" spans="1:151" s="1" customFormat="1" ht="15.75" customHeight="1" x14ac:dyDescent="0.2">
      <c r="A2171" s="5" t="s">
        <v>2519</v>
      </c>
      <c r="B2171" s="24" t="s">
        <v>2520</v>
      </c>
      <c r="C2171" s="56">
        <v>1</v>
      </c>
      <c r="D2171" s="18" t="s">
        <v>2846</v>
      </c>
      <c r="E2171" s="18" t="s">
        <v>2988</v>
      </c>
      <c r="F2171" s="18" t="s">
        <v>2521</v>
      </c>
      <c r="G2171" s="18" t="s">
        <v>467</v>
      </c>
      <c r="H2171" s="18" t="s">
        <v>468</v>
      </c>
      <c r="I2171" s="18" t="s">
        <v>552</v>
      </c>
      <c r="J2171" s="18" t="s">
        <v>2522</v>
      </c>
      <c r="K2171" s="18" t="s">
        <v>257</v>
      </c>
      <c r="L2171" s="18" t="s">
        <v>595</v>
      </c>
      <c r="M2171" s="18" t="s">
        <v>253</v>
      </c>
      <c r="N2171" s="56">
        <v>74</v>
      </c>
      <c r="O2171" s="18" t="s">
        <v>2523</v>
      </c>
      <c r="P2171" s="18" t="s">
        <v>2128</v>
      </c>
      <c r="Q2171" s="18" t="s">
        <v>254</v>
      </c>
      <c r="R2171" s="18" t="s">
        <v>2524</v>
      </c>
      <c r="S2171" s="18" t="s">
        <v>595</v>
      </c>
      <c r="T2171" s="26" t="s">
        <v>257</v>
      </c>
      <c r="U2171" s="26" t="s">
        <v>257</v>
      </c>
      <c r="V2171" s="26" t="s">
        <v>257</v>
      </c>
      <c r="W2171" s="26" t="s">
        <v>257</v>
      </c>
      <c r="X2171" s="18" t="s">
        <v>2525</v>
      </c>
      <c r="Y2171" s="18">
        <v>37.834626200000002</v>
      </c>
      <c r="Z2171" s="18" t="s">
        <v>2202</v>
      </c>
      <c r="AA2171" s="18" t="s">
        <v>257</v>
      </c>
      <c r="AB2171" s="18">
        <f t="shared" si="437"/>
        <v>37.834626200000002</v>
      </c>
      <c r="AC2171" s="18" t="s">
        <v>595</v>
      </c>
      <c r="AD2171" s="18" t="s">
        <v>595</v>
      </c>
      <c r="AE2171" s="18" t="s">
        <v>595</v>
      </c>
      <c r="AF2171" s="18" t="s">
        <v>257</v>
      </c>
      <c r="AG2171" s="18" t="s">
        <v>257</v>
      </c>
      <c r="AH2171" s="18" t="s">
        <v>595</v>
      </c>
      <c r="AI2171" s="18">
        <v>1.25</v>
      </c>
      <c r="AJ2171" s="18" t="s">
        <v>522</v>
      </c>
      <c r="AK2171" s="18">
        <v>1.25</v>
      </c>
      <c r="AL2171" s="18" t="s">
        <v>2526</v>
      </c>
      <c r="AM2171" s="18" t="s">
        <v>2527</v>
      </c>
      <c r="AN2171" s="18">
        <v>90.2861245</v>
      </c>
      <c r="AO2171" s="18" t="s">
        <v>2528</v>
      </c>
      <c r="AP2171" s="18" t="s">
        <v>595</v>
      </c>
      <c r="AQ2171" s="18">
        <v>6</v>
      </c>
      <c r="AR2171" s="18" t="s">
        <v>2529</v>
      </c>
      <c r="AS2171" s="18">
        <v>87.633063300000003</v>
      </c>
      <c r="AT2171" s="18">
        <v>92.939185699999996</v>
      </c>
      <c r="AU2171" s="18">
        <v>2.6530611999999998</v>
      </c>
      <c r="AV2171" s="18">
        <v>2.6530611999999998</v>
      </c>
      <c r="AW2171" s="18" t="s">
        <v>595</v>
      </c>
      <c r="AX2171" s="18">
        <v>30</v>
      </c>
      <c r="AY2171" s="18" t="s">
        <v>2264</v>
      </c>
      <c r="AZ2171" s="18" t="s">
        <v>257</v>
      </c>
      <c r="BA2171" s="18" t="s">
        <v>257</v>
      </c>
      <c r="BB2171" s="18" t="s">
        <v>2526</v>
      </c>
      <c r="BC2171" s="18" t="s">
        <v>2530</v>
      </c>
      <c r="BD2171" s="18">
        <v>35.388165299999997</v>
      </c>
      <c r="BE2171" s="18" t="s">
        <v>2528</v>
      </c>
      <c r="BF2171" s="18" t="s">
        <v>595</v>
      </c>
      <c r="BG2171" s="18">
        <v>6</v>
      </c>
      <c r="BH2171" s="18" t="s">
        <v>2529</v>
      </c>
      <c r="BI2171" s="18">
        <v>18.653471400000001</v>
      </c>
      <c r="BJ2171" s="18">
        <v>52.122859200000001</v>
      </c>
      <c r="BK2171" s="18">
        <v>16.7346939</v>
      </c>
      <c r="BL2171" s="18">
        <v>16.7346939</v>
      </c>
      <c r="BM2171" s="18" t="s">
        <v>595</v>
      </c>
      <c r="BN2171" s="18">
        <v>30</v>
      </c>
      <c r="BO2171" s="18" t="s">
        <v>2264</v>
      </c>
      <c r="BP2171" s="18" t="s">
        <v>257</v>
      </c>
      <c r="BQ2171" s="18" t="s">
        <v>257</v>
      </c>
      <c r="BR2171" s="18" t="s">
        <v>2526</v>
      </c>
      <c r="BS2171" s="18"/>
      <c r="BT2171" s="18"/>
      <c r="BU2171" s="18"/>
      <c r="BV2171" s="18"/>
      <c r="BW2171" s="18"/>
      <c r="BX2171" s="18"/>
      <c r="BY2171" s="18"/>
      <c r="BZ2171" s="18"/>
      <c r="CA2171" s="18"/>
      <c r="CB2171" s="18"/>
      <c r="CC2171" s="18"/>
      <c r="CD2171" s="18"/>
      <c r="CE2171" s="18"/>
      <c r="CF2171" s="18"/>
      <c r="CG2171" s="18"/>
      <c r="CH2171" s="18"/>
      <c r="CI2171" s="18"/>
      <c r="CJ2171" s="18"/>
      <c r="CK2171" s="18"/>
      <c r="CL2171" s="18"/>
      <c r="CM2171" s="18"/>
      <c r="CN2171" s="18"/>
      <c r="CO2171" s="18"/>
      <c r="CP2171" s="18"/>
      <c r="CQ2171" s="18"/>
      <c r="CR2171" s="18"/>
      <c r="CS2171" s="18"/>
      <c r="CT2171" s="18"/>
      <c r="CU2171" s="18"/>
      <c r="CV2171" s="18"/>
      <c r="CW2171" s="18"/>
      <c r="CX2171" s="18"/>
      <c r="CY2171" s="18"/>
      <c r="CZ2171" s="18"/>
      <c r="DA2171" s="18"/>
      <c r="DB2171" s="18"/>
      <c r="DC2171" s="18"/>
      <c r="DD2171" s="18"/>
      <c r="DE2171" s="18"/>
      <c r="DF2171" s="18"/>
      <c r="DG2171" s="18"/>
      <c r="DH2171" s="18"/>
      <c r="DI2171" s="18"/>
      <c r="DJ2171" s="18"/>
      <c r="DK2171" s="18"/>
      <c r="DL2171" s="18"/>
      <c r="DM2171" s="18"/>
      <c r="DN2171" s="18"/>
      <c r="DO2171" s="56"/>
      <c r="DP2171" s="56"/>
      <c r="DQ2171" s="56"/>
      <c r="DR2171" s="56"/>
      <c r="DS2171" s="56"/>
      <c r="DT2171" s="56"/>
      <c r="DU2171" s="56"/>
      <c r="DV2171" s="56"/>
      <c r="DW2171" s="56"/>
      <c r="DX2171" s="56"/>
      <c r="DY2171" s="56"/>
      <c r="DZ2171" s="56"/>
      <c r="EA2171" s="56"/>
      <c r="EB2171" s="56"/>
      <c r="EC2171" s="56">
        <v>0</v>
      </c>
      <c r="ED2171" s="56"/>
      <c r="EE2171" s="56"/>
      <c r="EF2171" s="56"/>
      <c r="EG2171" s="56"/>
      <c r="EH2171" s="18" t="s">
        <v>2531</v>
      </c>
      <c r="EI2171" s="18">
        <f t="array" ref="EI2171">IF(SUMPRODUCT(--(DO2171:DS2171&lt;&gt;""))=0, 0,1)</f>
        <v>0</v>
      </c>
      <c r="EJ2171" s="18">
        <f t="array" ref="EJ2171">IF(SUMPRODUCT(--(DT2171:EG2171&lt;&gt;""))=0, 0,1)</f>
        <v>1</v>
      </c>
      <c r="EK2171" s="18" cm="1">
        <f t="array" ref="EK2171">IF(SUMPRODUCT(--(EC2171:EG2171&lt;&gt;""))=0, 0,1)</f>
        <v>1</v>
      </c>
      <c r="EL2171" s="18">
        <f t="array" ref="EL2171">IF(SUMPRODUCT(--(EE2171:EG2171&lt;&gt;""))=0, 0,1)</f>
        <v>0</v>
      </c>
      <c r="EM2171" s="18">
        <f t="shared" si="433"/>
        <v>0</v>
      </c>
      <c r="EN2171" s="18" t="str">
        <f t="shared" si="434"/>
        <v>NA</v>
      </c>
      <c r="EO2171" s="18">
        <f t="shared" si="435"/>
        <v>0</v>
      </c>
      <c r="EP2171" s="18">
        <f t="shared" si="436"/>
        <v>0</v>
      </c>
      <c r="EQ2171" s="18" t="str">
        <f t="shared" si="422"/>
        <v>NA</v>
      </c>
      <c r="ER2171" s="18" t="s">
        <v>2081</v>
      </c>
      <c r="ES2171" s="59">
        <v>43908</v>
      </c>
      <c r="ET2171" s="18"/>
      <c r="EU2171" s="18"/>
    </row>
    <row r="2172" spans="1:151" s="1" customFormat="1" ht="15.75" customHeight="1" x14ac:dyDescent="0.2">
      <c r="A2172" s="5" t="s">
        <v>2519</v>
      </c>
      <c r="B2172" s="24" t="s">
        <v>2520</v>
      </c>
      <c r="C2172" s="56">
        <v>1</v>
      </c>
      <c r="D2172" s="18" t="s">
        <v>2847</v>
      </c>
      <c r="E2172" s="18" t="s">
        <v>2988</v>
      </c>
      <c r="F2172" s="18" t="s">
        <v>2521</v>
      </c>
      <c r="G2172" s="18" t="s">
        <v>467</v>
      </c>
      <c r="H2172" s="18" t="s">
        <v>468</v>
      </c>
      <c r="I2172" s="18" t="s">
        <v>552</v>
      </c>
      <c r="J2172" s="18" t="s">
        <v>2522</v>
      </c>
      <c r="K2172" s="18" t="s">
        <v>257</v>
      </c>
      <c r="L2172" s="18" t="s">
        <v>595</v>
      </c>
      <c r="M2172" s="18" t="s">
        <v>253</v>
      </c>
      <c r="N2172" s="56">
        <v>74</v>
      </c>
      <c r="O2172" s="18" t="s">
        <v>2523</v>
      </c>
      <c r="P2172" s="18" t="s">
        <v>2128</v>
      </c>
      <c r="Q2172" s="18" t="s">
        <v>254</v>
      </c>
      <c r="R2172" s="18" t="s">
        <v>2524</v>
      </c>
      <c r="S2172" s="18" t="s">
        <v>595</v>
      </c>
      <c r="T2172" s="26" t="s">
        <v>257</v>
      </c>
      <c r="U2172" s="26" t="s">
        <v>257</v>
      </c>
      <c r="V2172" s="26" t="s">
        <v>257</v>
      </c>
      <c r="W2172" s="26" t="s">
        <v>257</v>
      </c>
      <c r="X2172" s="18" t="s">
        <v>2525</v>
      </c>
      <c r="Y2172" s="18">
        <v>75.7525026</v>
      </c>
      <c r="Z2172" s="18" t="s">
        <v>2202</v>
      </c>
      <c r="AA2172" s="18" t="s">
        <v>257</v>
      </c>
      <c r="AB2172" s="18">
        <f t="shared" si="437"/>
        <v>75.7525026</v>
      </c>
      <c r="AC2172" s="18" t="s">
        <v>595</v>
      </c>
      <c r="AD2172" s="18" t="s">
        <v>595</v>
      </c>
      <c r="AE2172" s="18" t="s">
        <v>595</v>
      </c>
      <c r="AF2172" s="18" t="s">
        <v>257</v>
      </c>
      <c r="AG2172" s="18" t="s">
        <v>257</v>
      </c>
      <c r="AH2172" s="18" t="s">
        <v>595</v>
      </c>
      <c r="AI2172" s="18">
        <v>1.25</v>
      </c>
      <c r="AJ2172" s="18" t="s">
        <v>522</v>
      </c>
      <c r="AK2172" s="18">
        <v>1.25</v>
      </c>
      <c r="AL2172" s="18" t="s">
        <v>2526</v>
      </c>
      <c r="AM2172" s="18" t="s">
        <v>2527</v>
      </c>
      <c r="AN2172" s="18">
        <v>89.612347499999998</v>
      </c>
      <c r="AO2172" s="18" t="s">
        <v>2528</v>
      </c>
      <c r="AP2172" s="18" t="s">
        <v>595</v>
      </c>
      <c r="AQ2172" s="18">
        <v>6</v>
      </c>
      <c r="AR2172" s="18" t="s">
        <v>2529</v>
      </c>
      <c r="AS2172" s="18">
        <v>87.775612899999999</v>
      </c>
      <c r="AT2172" s="18">
        <v>91.449082099999998</v>
      </c>
      <c r="AU2172" s="18">
        <v>1.8367346</v>
      </c>
      <c r="AV2172" s="18">
        <v>1.8367346</v>
      </c>
      <c r="AW2172" s="18" t="s">
        <v>595</v>
      </c>
      <c r="AX2172" s="18">
        <v>30</v>
      </c>
      <c r="AY2172" s="18" t="s">
        <v>2264</v>
      </c>
      <c r="AZ2172" s="18" t="s">
        <v>257</v>
      </c>
      <c r="BA2172" s="18" t="s">
        <v>257</v>
      </c>
      <c r="BB2172" s="18" t="s">
        <v>2526</v>
      </c>
      <c r="BC2172" s="18" t="s">
        <v>2530</v>
      </c>
      <c r="BD2172" s="18">
        <v>39.408265800000002</v>
      </c>
      <c r="BE2172" s="18" t="s">
        <v>2528</v>
      </c>
      <c r="BF2172" s="18" t="s">
        <v>595</v>
      </c>
      <c r="BG2172" s="18">
        <v>6</v>
      </c>
      <c r="BH2172" s="18" t="s">
        <v>2529</v>
      </c>
      <c r="BI2172" s="18">
        <v>22.87765357</v>
      </c>
      <c r="BJ2172" s="18">
        <v>55.938878029999998</v>
      </c>
      <c r="BK2172" s="18">
        <v>16.530612229999999</v>
      </c>
      <c r="BL2172" s="18">
        <v>16.530612229999999</v>
      </c>
      <c r="BM2172" s="18" t="s">
        <v>595</v>
      </c>
      <c r="BN2172" s="18">
        <v>30</v>
      </c>
      <c r="BO2172" s="18" t="s">
        <v>2264</v>
      </c>
      <c r="BP2172" s="18" t="s">
        <v>257</v>
      </c>
      <c r="BQ2172" s="18" t="s">
        <v>257</v>
      </c>
      <c r="BR2172" s="18" t="s">
        <v>2526</v>
      </c>
      <c r="BS2172" s="18"/>
      <c r="BT2172" s="18"/>
      <c r="BU2172" s="18"/>
      <c r="BV2172" s="18"/>
      <c r="BW2172" s="18"/>
      <c r="BX2172" s="18"/>
      <c r="BY2172" s="18"/>
      <c r="BZ2172" s="18"/>
      <c r="CA2172" s="18"/>
      <c r="CB2172" s="18"/>
      <c r="CC2172" s="18"/>
      <c r="CD2172" s="18"/>
      <c r="CE2172" s="18"/>
      <c r="CF2172" s="18"/>
      <c r="CG2172" s="18"/>
      <c r="CH2172" s="18"/>
      <c r="CI2172" s="18"/>
      <c r="CJ2172" s="18"/>
      <c r="CK2172" s="18"/>
      <c r="CL2172" s="18"/>
      <c r="CM2172" s="18"/>
      <c r="CN2172" s="18"/>
      <c r="CO2172" s="18"/>
      <c r="CP2172" s="18"/>
      <c r="CQ2172" s="18"/>
      <c r="CR2172" s="18"/>
      <c r="CS2172" s="18"/>
      <c r="CT2172" s="18"/>
      <c r="CU2172" s="18"/>
      <c r="CV2172" s="18"/>
      <c r="CW2172" s="18"/>
      <c r="CX2172" s="18"/>
      <c r="CY2172" s="18"/>
      <c r="CZ2172" s="18"/>
      <c r="DA2172" s="18"/>
      <c r="DB2172" s="18"/>
      <c r="DC2172" s="18"/>
      <c r="DD2172" s="18"/>
      <c r="DE2172" s="18"/>
      <c r="DF2172" s="18"/>
      <c r="DG2172" s="18"/>
      <c r="DH2172" s="18"/>
      <c r="DI2172" s="18"/>
      <c r="DJ2172" s="18"/>
      <c r="DK2172" s="18"/>
      <c r="DL2172" s="18"/>
      <c r="DM2172" s="18"/>
      <c r="DN2172" s="18"/>
      <c r="DO2172" s="56"/>
      <c r="DP2172" s="56"/>
      <c r="DQ2172" s="56"/>
      <c r="DR2172" s="56"/>
      <c r="DS2172" s="56"/>
      <c r="DT2172" s="56"/>
      <c r="DU2172" s="56"/>
      <c r="DV2172" s="56"/>
      <c r="DW2172" s="56"/>
      <c r="DX2172" s="56"/>
      <c r="DY2172" s="56"/>
      <c r="DZ2172" s="56"/>
      <c r="EA2172" s="56"/>
      <c r="EB2172" s="56"/>
      <c r="EC2172" s="56">
        <v>0</v>
      </c>
      <c r="ED2172" s="56"/>
      <c r="EE2172" s="56"/>
      <c r="EF2172" s="56"/>
      <c r="EG2172" s="56"/>
      <c r="EH2172" s="18" t="s">
        <v>2531</v>
      </c>
      <c r="EI2172" s="18">
        <f t="array" ref="EI2172">IF(SUMPRODUCT(--(DO2172:DS2172&lt;&gt;""))=0, 0,1)</f>
        <v>0</v>
      </c>
      <c r="EJ2172" s="18">
        <f t="array" ref="EJ2172">IF(SUMPRODUCT(--(DT2172:EG2172&lt;&gt;""))=0, 0,1)</f>
        <v>1</v>
      </c>
      <c r="EK2172" s="18" cm="1">
        <f t="array" ref="EK2172">IF(SUMPRODUCT(--(EC2172:EG2172&lt;&gt;""))=0, 0,1)</f>
        <v>1</v>
      </c>
      <c r="EL2172" s="18">
        <f t="array" ref="EL2172">IF(SUMPRODUCT(--(EE2172:EG2172&lt;&gt;""))=0, 0,1)</f>
        <v>0</v>
      </c>
      <c r="EM2172" s="18">
        <f t="shared" si="433"/>
        <v>0</v>
      </c>
      <c r="EN2172" s="18" t="str">
        <f t="shared" si="434"/>
        <v>NA</v>
      </c>
      <c r="EO2172" s="18">
        <f t="shared" si="435"/>
        <v>0</v>
      </c>
      <c r="EP2172" s="18">
        <f t="shared" si="436"/>
        <v>0</v>
      </c>
      <c r="EQ2172" s="18" t="str">
        <f t="shared" si="422"/>
        <v>NA</v>
      </c>
      <c r="ER2172" s="18" t="s">
        <v>2081</v>
      </c>
      <c r="ES2172" s="59">
        <v>43908</v>
      </c>
      <c r="ET2172" s="18"/>
      <c r="EU2172" s="18"/>
    </row>
    <row r="2173" spans="1:151" s="1" customFormat="1" ht="15.75" customHeight="1" x14ac:dyDescent="0.2">
      <c r="A2173" s="5" t="s">
        <v>2519</v>
      </c>
      <c r="B2173" s="24" t="s">
        <v>2520</v>
      </c>
      <c r="C2173" s="56">
        <v>1</v>
      </c>
      <c r="D2173" s="18" t="s">
        <v>2848</v>
      </c>
      <c r="E2173" s="18" t="s">
        <v>2988</v>
      </c>
      <c r="F2173" s="18" t="s">
        <v>2521</v>
      </c>
      <c r="G2173" s="18" t="s">
        <v>467</v>
      </c>
      <c r="H2173" s="18" t="s">
        <v>468</v>
      </c>
      <c r="I2173" s="18" t="s">
        <v>552</v>
      </c>
      <c r="J2173" s="18" t="s">
        <v>2522</v>
      </c>
      <c r="K2173" s="18" t="s">
        <v>257</v>
      </c>
      <c r="L2173" s="18" t="s">
        <v>595</v>
      </c>
      <c r="M2173" s="18" t="s">
        <v>253</v>
      </c>
      <c r="N2173" s="56">
        <v>74</v>
      </c>
      <c r="O2173" s="18" t="s">
        <v>2523</v>
      </c>
      <c r="P2173" s="18" t="s">
        <v>2128</v>
      </c>
      <c r="Q2173" s="18" t="s">
        <v>254</v>
      </c>
      <c r="R2173" s="18" t="s">
        <v>2524</v>
      </c>
      <c r="S2173" s="18" t="s">
        <v>595</v>
      </c>
      <c r="T2173" s="26" t="s">
        <v>257</v>
      </c>
      <c r="U2173" s="26" t="s">
        <v>257</v>
      </c>
      <c r="V2173" s="26" t="s">
        <v>257</v>
      </c>
      <c r="W2173" s="26" t="s">
        <v>257</v>
      </c>
      <c r="X2173" s="18" t="s">
        <v>2532</v>
      </c>
      <c r="Y2173" s="18">
        <v>0</v>
      </c>
      <c r="Z2173" s="18" t="s">
        <v>2202</v>
      </c>
      <c r="AA2173" s="18" t="s">
        <v>257</v>
      </c>
      <c r="AB2173" s="18">
        <f t="shared" si="437"/>
        <v>0</v>
      </c>
      <c r="AC2173" s="18" t="s">
        <v>595</v>
      </c>
      <c r="AD2173" s="18" t="s">
        <v>595</v>
      </c>
      <c r="AE2173" s="18" t="s">
        <v>595</v>
      </c>
      <c r="AF2173" s="18" t="s">
        <v>257</v>
      </c>
      <c r="AG2173" s="18" t="s">
        <v>257</v>
      </c>
      <c r="AH2173" s="18" t="s">
        <v>595</v>
      </c>
      <c r="AI2173" s="18">
        <v>1.25</v>
      </c>
      <c r="AJ2173" s="18" t="s">
        <v>522</v>
      </c>
      <c r="AK2173" s="18">
        <v>1.25</v>
      </c>
      <c r="AL2173" s="18" t="s">
        <v>2526</v>
      </c>
      <c r="AM2173" s="18" t="s">
        <v>2527</v>
      </c>
      <c r="AN2173" s="18">
        <v>96.530612199999993</v>
      </c>
      <c r="AO2173" s="18" t="s">
        <v>2528</v>
      </c>
      <c r="AP2173" s="18" t="s">
        <v>595</v>
      </c>
      <c r="AQ2173" s="18">
        <v>6</v>
      </c>
      <c r="AR2173" s="18" t="s">
        <v>2529</v>
      </c>
      <c r="AS2173" s="18">
        <v>94.081632600000006</v>
      </c>
      <c r="AT2173" s="18">
        <v>98.979591799999994</v>
      </c>
      <c r="AU2173" s="18">
        <v>2.4489795999999999</v>
      </c>
      <c r="AV2173" s="18">
        <v>2.4489795999999999</v>
      </c>
      <c r="AW2173" s="18" t="s">
        <v>595</v>
      </c>
      <c r="AX2173" s="18">
        <v>30</v>
      </c>
      <c r="AY2173" s="18" t="s">
        <v>2264</v>
      </c>
      <c r="AZ2173" s="18" t="s">
        <v>257</v>
      </c>
      <c r="BA2173" s="18" t="s">
        <v>257</v>
      </c>
      <c r="BB2173" s="18" t="s">
        <v>2526</v>
      </c>
      <c r="BC2173" s="18" t="s">
        <v>2530</v>
      </c>
      <c r="BD2173" s="18">
        <v>60</v>
      </c>
      <c r="BE2173" s="18" t="s">
        <v>2528</v>
      </c>
      <c r="BF2173" s="18" t="s">
        <v>595</v>
      </c>
      <c r="BG2173" s="18">
        <v>6</v>
      </c>
      <c r="BH2173" s="18" t="s">
        <v>2529</v>
      </c>
      <c r="BI2173" s="18">
        <v>52.448979600000001</v>
      </c>
      <c r="BJ2173" s="18">
        <v>67.551020399999999</v>
      </c>
      <c r="BK2173" s="18">
        <v>7.5510203999999996</v>
      </c>
      <c r="BL2173" s="18">
        <v>7.5510203999999996</v>
      </c>
      <c r="BM2173" s="18" t="s">
        <v>595</v>
      </c>
      <c r="BN2173" s="18">
        <v>30</v>
      </c>
      <c r="BO2173" s="18" t="s">
        <v>2264</v>
      </c>
      <c r="BP2173" s="18" t="s">
        <v>257</v>
      </c>
      <c r="BQ2173" s="18" t="s">
        <v>257</v>
      </c>
      <c r="BR2173" s="18" t="s">
        <v>2526</v>
      </c>
      <c r="BS2173" s="18"/>
      <c r="BT2173" s="18"/>
      <c r="BU2173" s="18"/>
      <c r="BV2173" s="18"/>
      <c r="BW2173" s="18"/>
      <c r="BX2173" s="18"/>
      <c r="BY2173" s="18"/>
      <c r="BZ2173" s="18"/>
      <c r="CA2173" s="18"/>
      <c r="CB2173" s="18"/>
      <c r="CC2173" s="18"/>
      <c r="CD2173" s="18"/>
      <c r="CE2173" s="18"/>
      <c r="CF2173" s="18"/>
      <c r="CG2173" s="18"/>
      <c r="CH2173" s="18"/>
      <c r="CI2173" s="18"/>
      <c r="CJ2173" s="18"/>
      <c r="CK2173" s="18"/>
      <c r="CL2173" s="18"/>
      <c r="CM2173" s="18"/>
      <c r="CN2173" s="18"/>
      <c r="CO2173" s="18"/>
      <c r="CP2173" s="18"/>
      <c r="CQ2173" s="18"/>
      <c r="CR2173" s="18"/>
      <c r="CS2173" s="18"/>
      <c r="CT2173" s="18"/>
      <c r="CU2173" s="18"/>
      <c r="CV2173" s="18"/>
      <c r="CW2173" s="18"/>
      <c r="CX2173" s="18"/>
      <c r="CY2173" s="18"/>
      <c r="CZ2173" s="18"/>
      <c r="DA2173" s="18"/>
      <c r="DB2173" s="18"/>
      <c r="DC2173" s="18"/>
      <c r="DD2173" s="18"/>
      <c r="DE2173" s="18"/>
      <c r="DF2173" s="18"/>
      <c r="DG2173" s="18"/>
      <c r="DH2173" s="18"/>
      <c r="DI2173" s="18"/>
      <c r="DJ2173" s="18"/>
      <c r="DK2173" s="18"/>
      <c r="DL2173" s="18"/>
      <c r="DM2173" s="18"/>
      <c r="DN2173" s="18"/>
      <c r="DO2173" s="56"/>
      <c r="DP2173" s="56"/>
      <c r="DQ2173" s="56"/>
      <c r="DR2173" s="56"/>
      <c r="DS2173" s="56"/>
      <c r="DT2173" s="56"/>
      <c r="DU2173" s="56"/>
      <c r="DV2173" s="56"/>
      <c r="DW2173" s="56"/>
      <c r="DX2173" s="56"/>
      <c r="DY2173" s="56"/>
      <c r="DZ2173" s="56"/>
      <c r="EA2173" s="56"/>
      <c r="EB2173" s="56"/>
      <c r="EC2173" s="56">
        <v>0</v>
      </c>
      <c r="ED2173" s="56"/>
      <c r="EE2173" s="56"/>
      <c r="EF2173" s="56"/>
      <c r="EG2173" s="56"/>
      <c r="EH2173" s="18" t="s">
        <v>2531</v>
      </c>
      <c r="EI2173" s="18">
        <f t="array" ref="EI2173">IF(SUMPRODUCT(--(DO2173:DS2173&lt;&gt;""))=0, 0,1)</f>
        <v>0</v>
      </c>
      <c r="EJ2173" s="18">
        <f t="array" ref="EJ2173">IF(SUMPRODUCT(--(DT2173:EG2173&lt;&gt;""))=0, 0,1)</f>
        <v>1</v>
      </c>
      <c r="EK2173" s="18" cm="1">
        <f t="array" ref="EK2173">IF(SUMPRODUCT(--(EC2173:EG2173&lt;&gt;""))=0, 0,1)</f>
        <v>1</v>
      </c>
      <c r="EL2173" s="18">
        <f t="array" ref="EL2173">IF(SUMPRODUCT(--(EE2173:EG2173&lt;&gt;""))=0, 0,1)</f>
        <v>0</v>
      </c>
      <c r="EM2173" s="18">
        <f t="shared" si="433"/>
        <v>0</v>
      </c>
      <c r="EN2173" s="18" t="str">
        <f t="shared" si="434"/>
        <v>NA</v>
      </c>
      <c r="EO2173" s="18">
        <f t="shared" si="435"/>
        <v>0</v>
      </c>
      <c r="EP2173" s="18">
        <f t="shared" si="436"/>
        <v>0</v>
      </c>
      <c r="EQ2173" s="18" t="str">
        <f t="shared" si="422"/>
        <v>NA</v>
      </c>
      <c r="ER2173" s="18" t="s">
        <v>2081</v>
      </c>
      <c r="ES2173" s="59">
        <v>43908</v>
      </c>
      <c r="ET2173" s="18"/>
      <c r="EU2173" s="18"/>
    </row>
    <row r="2174" spans="1:151" s="1" customFormat="1" ht="15.75" customHeight="1" x14ac:dyDescent="0.2">
      <c r="A2174" s="5" t="s">
        <v>2519</v>
      </c>
      <c r="B2174" s="24" t="s">
        <v>2520</v>
      </c>
      <c r="C2174" s="56">
        <v>1</v>
      </c>
      <c r="D2174" s="18" t="s">
        <v>2849</v>
      </c>
      <c r="E2174" s="18" t="s">
        <v>2988</v>
      </c>
      <c r="F2174" s="18" t="s">
        <v>2521</v>
      </c>
      <c r="G2174" s="18" t="s">
        <v>467</v>
      </c>
      <c r="H2174" s="18" t="s">
        <v>468</v>
      </c>
      <c r="I2174" s="18" t="s">
        <v>552</v>
      </c>
      <c r="J2174" s="18" t="s">
        <v>2522</v>
      </c>
      <c r="K2174" s="18" t="s">
        <v>257</v>
      </c>
      <c r="L2174" s="18" t="s">
        <v>595</v>
      </c>
      <c r="M2174" s="18" t="s">
        <v>253</v>
      </c>
      <c r="N2174" s="56">
        <v>74</v>
      </c>
      <c r="O2174" s="18" t="s">
        <v>2523</v>
      </c>
      <c r="P2174" s="18" t="s">
        <v>2128</v>
      </c>
      <c r="Q2174" s="18" t="s">
        <v>254</v>
      </c>
      <c r="R2174" s="18" t="s">
        <v>2524</v>
      </c>
      <c r="S2174" s="18" t="s">
        <v>595</v>
      </c>
      <c r="T2174" s="26" t="s">
        <v>257</v>
      </c>
      <c r="U2174" s="26" t="s">
        <v>257</v>
      </c>
      <c r="V2174" s="26" t="s">
        <v>257</v>
      </c>
      <c r="W2174" s="26" t="s">
        <v>257</v>
      </c>
      <c r="X2174" s="18" t="s">
        <v>2532</v>
      </c>
      <c r="Y2174" s="18">
        <v>19.5555375</v>
      </c>
      <c r="Z2174" s="18" t="s">
        <v>2202</v>
      </c>
      <c r="AA2174" s="18" t="s">
        <v>257</v>
      </c>
      <c r="AB2174" s="18">
        <f t="shared" si="437"/>
        <v>19.5555375</v>
      </c>
      <c r="AC2174" s="18" t="s">
        <v>595</v>
      </c>
      <c r="AD2174" s="18" t="s">
        <v>595</v>
      </c>
      <c r="AE2174" s="18" t="s">
        <v>595</v>
      </c>
      <c r="AF2174" s="18" t="s">
        <v>257</v>
      </c>
      <c r="AG2174" s="18" t="s">
        <v>257</v>
      </c>
      <c r="AH2174" s="18" t="s">
        <v>595</v>
      </c>
      <c r="AI2174" s="18">
        <v>1.25</v>
      </c>
      <c r="AJ2174" s="18" t="s">
        <v>522</v>
      </c>
      <c r="AK2174" s="18">
        <v>1.25</v>
      </c>
      <c r="AL2174" s="18" t="s">
        <v>2526</v>
      </c>
      <c r="AM2174" s="18" t="s">
        <v>2527</v>
      </c>
      <c r="AN2174" s="18">
        <v>94.908350299999995</v>
      </c>
      <c r="AO2174" s="18" t="s">
        <v>2528</v>
      </c>
      <c r="AP2174" s="18" t="s">
        <v>595</v>
      </c>
      <c r="AQ2174" s="18">
        <v>6</v>
      </c>
      <c r="AR2174" s="18" t="s">
        <v>2529</v>
      </c>
      <c r="AS2174" s="18">
        <v>92.260692500000005</v>
      </c>
      <c r="AT2174" s="18">
        <v>97.5560081</v>
      </c>
      <c r="AU2174" s="18">
        <v>2.6476578000000002</v>
      </c>
      <c r="AV2174" s="18">
        <v>2.6476578000000002</v>
      </c>
      <c r="AW2174" s="18" t="s">
        <v>595</v>
      </c>
      <c r="AX2174" s="18">
        <v>30</v>
      </c>
      <c r="AY2174" s="18" t="s">
        <v>2264</v>
      </c>
      <c r="AZ2174" s="18" t="s">
        <v>257</v>
      </c>
      <c r="BA2174" s="18" t="s">
        <v>257</v>
      </c>
      <c r="BB2174" s="18" t="s">
        <v>2526</v>
      </c>
      <c r="BC2174" s="18" t="s">
        <v>2530</v>
      </c>
      <c r="BD2174" s="18">
        <v>50.101832999999999</v>
      </c>
      <c r="BE2174" s="18" t="s">
        <v>2528</v>
      </c>
      <c r="BF2174" s="18" t="s">
        <v>595</v>
      </c>
      <c r="BG2174" s="18">
        <v>6</v>
      </c>
      <c r="BH2174" s="18" t="s">
        <v>2529</v>
      </c>
      <c r="BI2174" s="18">
        <v>36.048879800000002</v>
      </c>
      <c r="BJ2174" s="18">
        <v>64.154786200000004</v>
      </c>
      <c r="BK2174" s="18">
        <v>14.052953199999999</v>
      </c>
      <c r="BL2174" s="18">
        <v>14.052953199999999</v>
      </c>
      <c r="BM2174" s="18" t="s">
        <v>595</v>
      </c>
      <c r="BN2174" s="18">
        <v>30</v>
      </c>
      <c r="BO2174" s="18" t="s">
        <v>2264</v>
      </c>
      <c r="BP2174" s="18" t="s">
        <v>257</v>
      </c>
      <c r="BQ2174" s="18" t="s">
        <v>257</v>
      </c>
      <c r="BR2174" s="18" t="s">
        <v>2526</v>
      </c>
      <c r="BS2174" s="18"/>
      <c r="BT2174" s="18"/>
      <c r="BU2174" s="18"/>
      <c r="BV2174" s="18"/>
      <c r="BW2174" s="18"/>
      <c r="BX2174" s="18"/>
      <c r="BY2174" s="18"/>
      <c r="BZ2174" s="18"/>
      <c r="CA2174" s="18"/>
      <c r="CB2174" s="18"/>
      <c r="CC2174" s="18"/>
      <c r="CD2174" s="18"/>
      <c r="CE2174" s="18"/>
      <c r="CF2174" s="18"/>
      <c r="CG2174" s="18"/>
      <c r="CH2174" s="18"/>
      <c r="CI2174" s="18"/>
      <c r="CJ2174" s="18"/>
      <c r="CK2174" s="18"/>
      <c r="CL2174" s="18"/>
      <c r="CM2174" s="18"/>
      <c r="CN2174" s="18"/>
      <c r="CO2174" s="18"/>
      <c r="CP2174" s="18"/>
      <c r="CQ2174" s="18"/>
      <c r="CR2174" s="18"/>
      <c r="CS2174" s="18"/>
      <c r="CT2174" s="18"/>
      <c r="CU2174" s="18"/>
      <c r="CV2174" s="18"/>
      <c r="CW2174" s="18"/>
      <c r="CX2174" s="18"/>
      <c r="CY2174" s="18"/>
      <c r="CZ2174" s="18"/>
      <c r="DA2174" s="18"/>
      <c r="DB2174" s="18"/>
      <c r="DC2174" s="18"/>
      <c r="DD2174" s="18"/>
      <c r="DE2174" s="18"/>
      <c r="DF2174" s="18"/>
      <c r="DG2174" s="18"/>
      <c r="DH2174" s="18"/>
      <c r="DI2174" s="18"/>
      <c r="DJ2174" s="18"/>
      <c r="DK2174" s="18"/>
      <c r="DL2174" s="18"/>
      <c r="DM2174" s="18"/>
      <c r="DN2174" s="18"/>
      <c r="DO2174" s="56"/>
      <c r="DP2174" s="56"/>
      <c r="DQ2174" s="56"/>
      <c r="DR2174" s="56"/>
      <c r="DS2174" s="56"/>
      <c r="DT2174" s="56"/>
      <c r="DU2174" s="56"/>
      <c r="DV2174" s="56"/>
      <c r="DW2174" s="56"/>
      <c r="DX2174" s="56"/>
      <c r="DY2174" s="56"/>
      <c r="DZ2174" s="56"/>
      <c r="EA2174" s="56"/>
      <c r="EB2174" s="56"/>
      <c r="EC2174" s="56">
        <v>0</v>
      </c>
      <c r="ED2174" s="56"/>
      <c r="EE2174" s="56"/>
      <c r="EF2174" s="56"/>
      <c r="EG2174" s="56"/>
      <c r="EH2174" s="18" t="s">
        <v>2531</v>
      </c>
      <c r="EI2174" s="18">
        <f t="array" ref="EI2174">IF(SUMPRODUCT(--(DO2174:DS2174&lt;&gt;""))=0, 0,1)</f>
        <v>0</v>
      </c>
      <c r="EJ2174" s="18">
        <f t="array" ref="EJ2174">IF(SUMPRODUCT(--(DT2174:EG2174&lt;&gt;""))=0, 0,1)</f>
        <v>1</v>
      </c>
      <c r="EK2174" s="18" cm="1">
        <f t="array" ref="EK2174">IF(SUMPRODUCT(--(EC2174:EG2174&lt;&gt;""))=0, 0,1)</f>
        <v>1</v>
      </c>
      <c r="EL2174" s="18">
        <f t="array" ref="EL2174">IF(SUMPRODUCT(--(EE2174:EG2174&lt;&gt;""))=0, 0,1)</f>
        <v>0</v>
      </c>
      <c r="EM2174" s="18">
        <f t="shared" si="433"/>
        <v>0</v>
      </c>
      <c r="EN2174" s="18" t="str">
        <f t="shared" si="434"/>
        <v>NA</v>
      </c>
      <c r="EO2174" s="18">
        <f t="shared" si="435"/>
        <v>0</v>
      </c>
      <c r="EP2174" s="18">
        <f t="shared" si="436"/>
        <v>0</v>
      </c>
      <c r="EQ2174" s="18" t="str">
        <f t="shared" si="422"/>
        <v>NA</v>
      </c>
      <c r="ER2174" s="18" t="s">
        <v>2081</v>
      </c>
      <c r="ES2174" s="59">
        <v>43908</v>
      </c>
      <c r="ET2174" s="18"/>
      <c r="EU2174" s="18"/>
    </row>
    <row r="2175" spans="1:151" s="1" customFormat="1" ht="15.75" customHeight="1" x14ac:dyDescent="0.2">
      <c r="A2175" s="5" t="s">
        <v>2519</v>
      </c>
      <c r="B2175" s="24" t="s">
        <v>2520</v>
      </c>
      <c r="C2175" s="56">
        <v>1</v>
      </c>
      <c r="D2175" s="18" t="s">
        <v>2850</v>
      </c>
      <c r="E2175" s="18" t="s">
        <v>2988</v>
      </c>
      <c r="F2175" s="18" t="s">
        <v>2521</v>
      </c>
      <c r="G2175" s="18" t="s">
        <v>467</v>
      </c>
      <c r="H2175" s="18" t="s">
        <v>468</v>
      </c>
      <c r="I2175" s="18" t="s">
        <v>552</v>
      </c>
      <c r="J2175" s="18" t="s">
        <v>2522</v>
      </c>
      <c r="K2175" s="18" t="s">
        <v>257</v>
      </c>
      <c r="L2175" s="18" t="s">
        <v>595</v>
      </c>
      <c r="M2175" s="18" t="s">
        <v>253</v>
      </c>
      <c r="N2175" s="56">
        <v>74</v>
      </c>
      <c r="O2175" s="18" t="s">
        <v>2523</v>
      </c>
      <c r="P2175" s="18" t="s">
        <v>2128</v>
      </c>
      <c r="Q2175" s="18" t="s">
        <v>254</v>
      </c>
      <c r="R2175" s="18" t="s">
        <v>2524</v>
      </c>
      <c r="S2175" s="18" t="s">
        <v>595</v>
      </c>
      <c r="T2175" s="26" t="s">
        <v>257</v>
      </c>
      <c r="U2175" s="26" t="s">
        <v>257</v>
      </c>
      <c r="V2175" s="26" t="s">
        <v>257</v>
      </c>
      <c r="W2175" s="26" t="s">
        <v>257</v>
      </c>
      <c r="X2175" s="18" t="s">
        <v>2532</v>
      </c>
      <c r="Y2175" s="18">
        <v>39.0171378</v>
      </c>
      <c r="Z2175" s="18" t="s">
        <v>2202</v>
      </c>
      <c r="AA2175" s="18" t="s">
        <v>257</v>
      </c>
      <c r="AB2175" s="18">
        <f t="shared" si="437"/>
        <v>39.0171378</v>
      </c>
      <c r="AC2175" s="18" t="s">
        <v>595</v>
      </c>
      <c r="AD2175" s="18" t="s">
        <v>595</v>
      </c>
      <c r="AE2175" s="18" t="s">
        <v>595</v>
      </c>
      <c r="AF2175" s="18" t="s">
        <v>257</v>
      </c>
      <c r="AG2175" s="18" t="s">
        <v>257</v>
      </c>
      <c r="AH2175" s="18" t="s">
        <v>595</v>
      </c>
      <c r="AI2175" s="18">
        <v>1.25</v>
      </c>
      <c r="AJ2175" s="18" t="s">
        <v>522</v>
      </c>
      <c r="AK2175" s="18">
        <v>1.25</v>
      </c>
      <c r="AL2175" s="18" t="s">
        <v>2526</v>
      </c>
      <c r="AM2175" s="18" t="s">
        <v>2527</v>
      </c>
      <c r="AN2175" s="18">
        <v>93.075356400000004</v>
      </c>
      <c r="AO2175" s="18" t="s">
        <v>2528</v>
      </c>
      <c r="AP2175" s="18" t="s">
        <v>595</v>
      </c>
      <c r="AQ2175" s="18">
        <v>6</v>
      </c>
      <c r="AR2175" s="18" t="s">
        <v>2529</v>
      </c>
      <c r="AS2175" s="18">
        <v>89.816700600000004</v>
      </c>
      <c r="AT2175" s="18">
        <v>96.334012200000004</v>
      </c>
      <c r="AU2175" s="18">
        <v>3.2586558000000001</v>
      </c>
      <c r="AV2175" s="18">
        <v>3.2586558000000001</v>
      </c>
      <c r="AW2175" s="18" t="s">
        <v>595</v>
      </c>
      <c r="AX2175" s="18">
        <v>30</v>
      </c>
      <c r="AY2175" s="18" t="s">
        <v>2264</v>
      </c>
      <c r="AZ2175" s="18" t="s">
        <v>257</v>
      </c>
      <c r="BA2175" s="18" t="s">
        <v>257</v>
      </c>
      <c r="BB2175" s="18" t="s">
        <v>2526</v>
      </c>
      <c r="BC2175" s="18" t="s">
        <v>2530</v>
      </c>
      <c r="BD2175" s="18">
        <v>66.598777999999996</v>
      </c>
      <c r="BE2175" s="18" t="s">
        <v>2528</v>
      </c>
      <c r="BF2175" s="18" t="s">
        <v>595</v>
      </c>
      <c r="BG2175" s="18">
        <v>6</v>
      </c>
      <c r="BH2175" s="18" t="s">
        <v>2529</v>
      </c>
      <c r="BI2175" s="18">
        <v>54.989816699999999</v>
      </c>
      <c r="BJ2175" s="18">
        <v>78.2077393</v>
      </c>
      <c r="BK2175" s="18">
        <v>11.608961300000001</v>
      </c>
      <c r="BL2175" s="18">
        <v>11.608961300000001</v>
      </c>
      <c r="BM2175" s="18" t="s">
        <v>595</v>
      </c>
      <c r="BN2175" s="18">
        <v>30</v>
      </c>
      <c r="BO2175" s="18" t="s">
        <v>2264</v>
      </c>
      <c r="BP2175" s="18" t="s">
        <v>257</v>
      </c>
      <c r="BQ2175" s="18" t="s">
        <v>257</v>
      </c>
      <c r="BR2175" s="18" t="s">
        <v>2526</v>
      </c>
      <c r="BS2175" s="18"/>
      <c r="BT2175" s="18"/>
      <c r="BU2175" s="18"/>
      <c r="BV2175" s="18"/>
      <c r="BW2175" s="18"/>
      <c r="BX2175" s="18"/>
      <c r="BY2175" s="18"/>
      <c r="BZ2175" s="18"/>
      <c r="CA2175" s="18"/>
      <c r="CB2175" s="18"/>
      <c r="CC2175" s="18"/>
      <c r="CD2175" s="18"/>
      <c r="CE2175" s="18"/>
      <c r="CF2175" s="18"/>
      <c r="CG2175" s="18"/>
      <c r="CH2175" s="18"/>
      <c r="CI2175" s="18"/>
      <c r="CJ2175" s="18"/>
      <c r="CK2175" s="18"/>
      <c r="CL2175" s="18"/>
      <c r="CM2175" s="18"/>
      <c r="CN2175" s="18"/>
      <c r="CO2175" s="18"/>
      <c r="CP2175" s="18"/>
      <c r="CQ2175" s="18"/>
      <c r="CR2175" s="18"/>
      <c r="CS2175" s="18"/>
      <c r="CT2175" s="18"/>
      <c r="CU2175" s="18"/>
      <c r="CV2175" s="18"/>
      <c r="CW2175" s="18"/>
      <c r="CX2175" s="18"/>
      <c r="CY2175" s="18"/>
      <c r="CZ2175" s="18"/>
      <c r="DA2175" s="18"/>
      <c r="DB2175" s="18"/>
      <c r="DC2175" s="18"/>
      <c r="DD2175" s="18"/>
      <c r="DE2175" s="18"/>
      <c r="DF2175" s="18"/>
      <c r="DG2175" s="18"/>
      <c r="DH2175" s="18"/>
      <c r="DI2175" s="18"/>
      <c r="DJ2175" s="18"/>
      <c r="DK2175" s="18"/>
      <c r="DL2175" s="18"/>
      <c r="DM2175" s="18"/>
      <c r="DN2175" s="18"/>
      <c r="DO2175" s="56"/>
      <c r="DP2175" s="56"/>
      <c r="DQ2175" s="56"/>
      <c r="DR2175" s="56"/>
      <c r="DS2175" s="56"/>
      <c r="DT2175" s="56"/>
      <c r="DU2175" s="56"/>
      <c r="DV2175" s="56"/>
      <c r="DW2175" s="56"/>
      <c r="DX2175" s="56"/>
      <c r="DY2175" s="56"/>
      <c r="DZ2175" s="56"/>
      <c r="EA2175" s="56"/>
      <c r="EB2175" s="56"/>
      <c r="EC2175" s="56">
        <v>0</v>
      </c>
      <c r="ED2175" s="56"/>
      <c r="EE2175" s="56"/>
      <c r="EF2175" s="56"/>
      <c r="EG2175" s="56"/>
      <c r="EH2175" s="18" t="s">
        <v>2531</v>
      </c>
      <c r="EI2175" s="18">
        <f t="array" ref="EI2175">IF(SUMPRODUCT(--(DO2175:DS2175&lt;&gt;""))=0, 0,1)</f>
        <v>0</v>
      </c>
      <c r="EJ2175" s="18">
        <f t="array" ref="EJ2175">IF(SUMPRODUCT(--(DT2175:EG2175&lt;&gt;""))=0, 0,1)</f>
        <v>1</v>
      </c>
      <c r="EK2175" s="18" cm="1">
        <f t="array" ref="EK2175">IF(SUMPRODUCT(--(EC2175:EG2175&lt;&gt;""))=0, 0,1)</f>
        <v>1</v>
      </c>
      <c r="EL2175" s="18">
        <f t="array" ref="EL2175">IF(SUMPRODUCT(--(EE2175:EG2175&lt;&gt;""))=0, 0,1)</f>
        <v>0</v>
      </c>
      <c r="EM2175" s="18">
        <f t="shared" si="433"/>
        <v>0</v>
      </c>
      <c r="EN2175" s="18" t="str">
        <f t="shared" si="434"/>
        <v>NA</v>
      </c>
      <c r="EO2175" s="18">
        <f t="shared" si="435"/>
        <v>0</v>
      </c>
      <c r="EP2175" s="18">
        <f t="shared" si="436"/>
        <v>0</v>
      </c>
      <c r="EQ2175" s="18" t="str">
        <f t="shared" si="422"/>
        <v>NA</v>
      </c>
      <c r="ER2175" s="18" t="s">
        <v>2081</v>
      </c>
      <c r="ES2175" s="59">
        <v>43908</v>
      </c>
      <c r="ET2175" s="18"/>
      <c r="EU2175" s="18"/>
    </row>
    <row r="2176" spans="1:151" s="1" customFormat="1" ht="15.75" customHeight="1" x14ac:dyDescent="0.2">
      <c r="A2176" s="5" t="s">
        <v>2519</v>
      </c>
      <c r="B2176" s="24" t="s">
        <v>2520</v>
      </c>
      <c r="C2176" s="56">
        <v>1</v>
      </c>
      <c r="D2176" s="18" t="s">
        <v>2851</v>
      </c>
      <c r="E2176" s="18" t="s">
        <v>2988</v>
      </c>
      <c r="F2176" s="18" t="s">
        <v>2521</v>
      </c>
      <c r="G2176" s="18" t="s">
        <v>467</v>
      </c>
      <c r="H2176" s="18" t="s">
        <v>468</v>
      </c>
      <c r="I2176" s="18" t="s">
        <v>552</v>
      </c>
      <c r="J2176" s="18" t="s">
        <v>2522</v>
      </c>
      <c r="K2176" s="18" t="s">
        <v>257</v>
      </c>
      <c r="L2176" s="18" t="s">
        <v>595</v>
      </c>
      <c r="M2176" s="18" t="s">
        <v>253</v>
      </c>
      <c r="N2176" s="56">
        <v>74</v>
      </c>
      <c r="O2176" s="18" t="s">
        <v>2523</v>
      </c>
      <c r="P2176" s="18" t="s">
        <v>2128</v>
      </c>
      <c r="Q2176" s="18" t="s">
        <v>254</v>
      </c>
      <c r="R2176" s="18" t="s">
        <v>2524</v>
      </c>
      <c r="S2176" s="18" t="s">
        <v>595</v>
      </c>
      <c r="T2176" s="26" t="s">
        <v>257</v>
      </c>
      <c r="U2176" s="26" t="s">
        <v>257</v>
      </c>
      <c r="V2176" s="26" t="s">
        <v>257</v>
      </c>
      <c r="W2176" s="26" t="s">
        <v>257</v>
      </c>
      <c r="X2176" s="18" t="s">
        <v>2532</v>
      </c>
      <c r="Y2176" s="18">
        <v>78.074137559999997</v>
      </c>
      <c r="Z2176" s="18" t="s">
        <v>2202</v>
      </c>
      <c r="AA2176" s="18" t="s">
        <v>257</v>
      </c>
      <c r="AB2176" s="18">
        <f t="shared" si="437"/>
        <v>78.074137559999997</v>
      </c>
      <c r="AC2176" s="18" t="s">
        <v>595</v>
      </c>
      <c r="AD2176" s="18" t="s">
        <v>595</v>
      </c>
      <c r="AE2176" s="18" t="s">
        <v>595</v>
      </c>
      <c r="AF2176" s="18" t="s">
        <v>257</v>
      </c>
      <c r="AG2176" s="18" t="s">
        <v>257</v>
      </c>
      <c r="AH2176" s="18" t="s">
        <v>595</v>
      </c>
      <c r="AI2176" s="18">
        <v>1.25</v>
      </c>
      <c r="AJ2176" s="18" t="s">
        <v>522</v>
      </c>
      <c r="AK2176" s="18">
        <v>1.25</v>
      </c>
      <c r="AL2176" s="18" t="s">
        <v>2526</v>
      </c>
      <c r="AM2176" s="18" t="s">
        <v>2527</v>
      </c>
      <c r="AN2176" s="18">
        <v>97.352342199999995</v>
      </c>
      <c r="AO2176" s="18" t="s">
        <v>2528</v>
      </c>
      <c r="AP2176" s="18" t="s">
        <v>595</v>
      </c>
      <c r="AQ2176" s="18">
        <v>6</v>
      </c>
      <c r="AR2176" s="18" t="s">
        <v>2529</v>
      </c>
      <c r="AS2176" s="18">
        <v>97.148676300000005</v>
      </c>
      <c r="AT2176" s="18">
        <v>97.5560081</v>
      </c>
      <c r="AU2176" s="18">
        <v>0.20366590000000001</v>
      </c>
      <c r="AV2176" s="18">
        <v>0.20366590000000001</v>
      </c>
      <c r="AW2176" s="18" t="s">
        <v>595</v>
      </c>
      <c r="AX2176" s="18">
        <v>30</v>
      </c>
      <c r="AY2176" s="18" t="s">
        <v>2264</v>
      </c>
      <c r="AZ2176" s="18" t="s">
        <v>257</v>
      </c>
      <c r="BA2176" s="18" t="s">
        <v>257</v>
      </c>
      <c r="BB2176" s="18" t="s">
        <v>2526</v>
      </c>
      <c r="BC2176" s="18" t="s">
        <v>2530</v>
      </c>
      <c r="BD2176" s="18">
        <v>68.024439900000004</v>
      </c>
      <c r="BE2176" s="18" t="s">
        <v>2528</v>
      </c>
      <c r="BF2176" s="18" t="s">
        <v>595</v>
      </c>
      <c r="BG2176" s="18">
        <v>6</v>
      </c>
      <c r="BH2176" s="18" t="s">
        <v>2529</v>
      </c>
      <c r="BI2176" s="18">
        <v>57.026476600000002</v>
      </c>
      <c r="BJ2176" s="18">
        <v>79.022403199999999</v>
      </c>
      <c r="BK2176" s="18">
        <v>10.9979633</v>
      </c>
      <c r="BL2176" s="18">
        <v>10.9979633</v>
      </c>
      <c r="BM2176" s="18" t="s">
        <v>595</v>
      </c>
      <c r="BN2176" s="18">
        <v>30</v>
      </c>
      <c r="BO2176" s="18" t="s">
        <v>2264</v>
      </c>
      <c r="BP2176" s="18" t="s">
        <v>257</v>
      </c>
      <c r="BQ2176" s="18" t="s">
        <v>257</v>
      </c>
      <c r="BR2176" s="18" t="s">
        <v>2526</v>
      </c>
      <c r="BS2176" s="18"/>
      <c r="BT2176" s="18"/>
      <c r="BU2176" s="18"/>
      <c r="BV2176" s="18"/>
      <c r="BW2176" s="18"/>
      <c r="BX2176" s="18"/>
      <c r="BY2176" s="18"/>
      <c r="BZ2176" s="18"/>
      <c r="CA2176" s="18"/>
      <c r="CB2176" s="18"/>
      <c r="CC2176" s="18"/>
      <c r="CD2176" s="18"/>
      <c r="CE2176" s="18"/>
      <c r="CF2176" s="18"/>
      <c r="CG2176" s="18"/>
      <c r="CH2176" s="18"/>
      <c r="CI2176" s="18"/>
      <c r="CJ2176" s="18"/>
      <c r="CK2176" s="18"/>
      <c r="CL2176" s="18"/>
      <c r="CM2176" s="18"/>
      <c r="CN2176" s="18"/>
      <c r="CO2176" s="18"/>
      <c r="CP2176" s="18"/>
      <c r="CQ2176" s="18"/>
      <c r="CR2176" s="18"/>
      <c r="CS2176" s="18"/>
      <c r="CT2176" s="18"/>
      <c r="CU2176" s="18"/>
      <c r="CV2176" s="18"/>
      <c r="CW2176" s="18"/>
      <c r="CX2176" s="18"/>
      <c r="CY2176" s="18"/>
      <c r="CZ2176" s="18"/>
      <c r="DA2176" s="18"/>
      <c r="DB2176" s="18"/>
      <c r="DC2176" s="18"/>
      <c r="DD2176" s="18"/>
      <c r="DE2176" s="18"/>
      <c r="DF2176" s="18"/>
      <c r="DG2176" s="18"/>
      <c r="DH2176" s="18"/>
      <c r="DI2176" s="18"/>
      <c r="DJ2176" s="18"/>
      <c r="DK2176" s="18"/>
      <c r="DL2176" s="18"/>
      <c r="DM2176" s="18"/>
      <c r="DN2176" s="18"/>
      <c r="DO2176" s="56"/>
      <c r="DP2176" s="56"/>
      <c r="DQ2176" s="56"/>
      <c r="DR2176" s="56"/>
      <c r="DS2176" s="56"/>
      <c r="DT2176" s="56"/>
      <c r="DU2176" s="56"/>
      <c r="DV2176" s="56"/>
      <c r="DW2176" s="56"/>
      <c r="DX2176" s="56"/>
      <c r="DY2176" s="56"/>
      <c r="DZ2176" s="56"/>
      <c r="EA2176" s="56"/>
      <c r="EB2176" s="56"/>
      <c r="EC2176" s="56">
        <v>0</v>
      </c>
      <c r="ED2176" s="56"/>
      <c r="EE2176" s="56"/>
      <c r="EF2176" s="56"/>
      <c r="EG2176" s="56"/>
      <c r="EH2176" s="18" t="s">
        <v>2531</v>
      </c>
      <c r="EI2176" s="18">
        <f t="array" ref="EI2176">IF(SUMPRODUCT(--(DO2176:DS2176&lt;&gt;""))=0, 0,1)</f>
        <v>0</v>
      </c>
      <c r="EJ2176" s="18">
        <f t="array" ref="EJ2176">IF(SUMPRODUCT(--(DT2176:EG2176&lt;&gt;""))=0, 0,1)</f>
        <v>1</v>
      </c>
      <c r="EK2176" s="18" cm="1">
        <f t="array" ref="EK2176">IF(SUMPRODUCT(--(EC2176:EG2176&lt;&gt;""))=0, 0,1)</f>
        <v>1</v>
      </c>
      <c r="EL2176" s="18">
        <f t="array" ref="EL2176">IF(SUMPRODUCT(--(EE2176:EG2176&lt;&gt;""))=0, 0,1)</f>
        <v>0</v>
      </c>
      <c r="EM2176" s="18">
        <f t="shared" si="433"/>
        <v>0</v>
      </c>
      <c r="EN2176" s="18" t="str">
        <f t="shared" si="434"/>
        <v>NA</v>
      </c>
      <c r="EO2176" s="18">
        <f t="shared" si="435"/>
        <v>0</v>
      </c>
      <c r="EP2176" s="18">
        <f t="shared" si="436"/>
        <v>0</v>
      </c>
      <c r="EQ2176" s="18" t="str">
        <f t="shared" si="422"/>
        <v>NA</v>
      </c>
      <c r="ER2176" s="18" t="s">
        <v>2081</v>
      </c>
      <c r="ES2176" s="59">
        <v>43908</v>
      </c>
      <c r="ET2176" s="18"/>
      <c r="EU2176" s="18"/>
    </row>
    <row r="2177" spans="1:151" s="1" customFormat="1" ht="15.75" customHeight="1" x14ac:dyDescent="0.2">
      <c r="A2177" s="5" t="s">
        <v>2533</v>
      </c>
      <c r="B2177" s="24" t="s">
        <v>2520</v>
      </c>
      <c r="C2177" s="56">
        <v>2</v>
      </c>
      <c r="D2177" s="18" t="s">
        <v>2844</v>
      </c>
      <c r="E2177" s="18" t="s">
        <v>2989</v>
      </c>
      <c r="F2177" s="18" t="s">
        <v>2521</v>
      </c>
      <c r="G2177" s="18" t="s">
        <v>467</v>
      </c>
      <c r="H2177" s="18" t="s">
        <v>468</v>
      </c>
      <c r="I2177" s="18" t="s">
        <v>552</v>
      </c>
      <c r="J2177" s="18" t="s">
        <v>2522</v>
      </c>
      <c r="K2177" s="18" t="s">
        <v>257</v>
      </c>
      <c r="L2177" s="18" t="s">
        <v>595</v>
      </c>
      <c r="M2177" s="18" t="s">
        <v>253</v>
      </c>
      <c r="N2177" s="56">
        <v>74</v>
      </c>
      <c r="O2177" s="18" t="s">
        <v>2523</v>
      </c>
      <c r="P2177" s="18" t="s">
        <v>2128</v>
      </c>
      <c r="Q2177" s="18" t="s">
        <v>254</v>
      </c>
      <c r="R2177" s="18" t="s">
        <v>2524</v>
      </c>
      <c r="S2177" s="18" t="s">
        <v>595</v>
      </c>
      <c r="T2177" s="26" t="s">
        <v>257</v>
      </c>
      <c r="U2177" s="26" t="s">
        <v>257</v>
      </c>
      <c r="V2177" s="26" t="s">
        <v>257</v>
      </c>
      <c r="W2177" s="26" t="s">
        <v>257</v>
      </c>
      <c r="X2177" s="18" t="s">
        <v>2525</v>
      </c>
      <c r="Y2177" s="18">
        <v>0</v>
      </c>
      <c r="Z2177" s="18" t="s">
        <v>2202</v>
      </c>
      <c r="AA2177" s="18" t="s">
        <v>257</v>
      </c>
      <c r="AB2177" s="18">
        <f t="shared" si="437"/>
        <v>0</v>
      </c>
      <c r="AC2177" s="18" t="s">
        <v>595</v>
      </c>
      <c r="AD2177" s="18" t="s">
        <v>595</v>
      </c>
      <c r="AE2177" s="18" t="s">
        <v>595</v>
      </c>
      <c r="AF2177" s="18" t="s">
        <v>257</v>
      </c>
      <c r="AG2177" s="18" t="s">
        <v>257</v>
      </c>
      <c r="AH2177" s="18" t="s">
        <v>595</v>
      </c>
      <c r="AI2177" s="18">
        <v>0.5</v>
      </c>
      <c r="AJ2177" s="18" t="s">
        <v>522</v>
      </c>
      <c r="AK2177" s="18">
        <v>0.5</v>
      </c>
      <c r="AL2177" s="18" t="s">
        <v>2534</v>
      </c>
      <c r="AM2177" s="18" t="s">
        <v>2527</v>
      </c>
      <c r="AN2177" s="18">
        <v>97.97</v>
      </c>
      <c r="AO2177" s="18" t="s">
        <v>2528</v>
      </c>
      <c r="AP2177" s="18" t="s">
        <v>595</v>
      </c>
      <c r="AQ2177" s="18">
        <v>6</v>
      </c>
      <c r="AR2177" s="18" t="s">
        <v>2529</v>
      </c>
      <c r="AS2177" s="18">
        <v>97.97</v>
      </c>
      <c r="AT2177" s="18">
        <v>97.97</v>
      </c>
      <c r="AU2177" s="18">
        <v>0</v>
      </c>
      <c r="AV2177" s="18">
        <v>0</v>
      </c>
      <c r="AW2177" s="18" t="s">
        <v>595</v>
      </c>
      <c r="AX2177" s="18">
        <v>12</v>
      </c>
      <c r="AY2177" s="18" t="s">
        <v>2264</v>
      </c>
      <c r="AZ2177" s="18" t="s">
        <v>257</v>
      </c>
      <c r="BA2177" s="18" t="s">
        <v>257</v>
      </c>
      <c r="BB2177" s="18" t="s">
        <v>2535</v>
      </c>
      <c r="BC2177" s="18"/>
      <c r="BD2177" s="18"/>
      <c r="BE2177" s="18"/>
      <c r="BF2177" s="18"/>
      <c r="BG2177" s="18"/>
      <c r="BH2177" s="18"/>
      <c r="BI2177" s="18"/>
      <c r="BJ2177" s="18"/>
      <c r="BK2177" s="18"/>
      <c r="BL2177" s="18"/>
      <c r="BM2177" s="18"/>
      <c r="BN2177" s="18"/>
      <c r="BO2177" s="18"/>
      <c r="BP2177" s="18"/>
      <c r="BQ2177" s="18"/>
      <c r="BR2177" s="18"/>
      <c r="BS2177" s="18" t="s">
        <v>2536</v>
      </c>
      <c r="BT2177" s="18">
        <v>0</v>
      </c>
      <c r="BU2177" s="18" t="s">
        <v>2528</v>
      </c>
      <c r="BV2177" s="18" t="s">
        <v>595</v>
      </c>
      <c r="BW2177" s="18">
        <v>6</v>
      </c>
      <c r="BX2177" s="18" t="s">
        <v>2529</v>
      </c>
      <c r="BY2177" s="18">
        <v>0</v>
      </c>
      <c r="BZ2177" s="18">
        <v>0</v>
      </c>
      <c r="CA2177" s="18">
        <v>0</v>
      </c>
      <c r="CB2177" s="18">
        <v>0</v>
      </c>
      <c r="CC2177" s="18" t="s">
        <v>595</v>
      </c>
      <c r="CD2177" s="18">
        <v>12</v>
      </c>
      <c r="CE2177" s="18" t="s">
        <v>2264</v>
      </c>
      <c r="CF2177" s="18" t="s">
        <v>257</v>
      </c>
      <c r="CG2177" s="18" t="s">
        <v>257</v>
      </c>
      <c r="CH2177" s="18" t="s">
        <v>2534</v>
      </c>
      <c r="CI2177" s="18"/>
      <c r="CJ2177" s="18"/>
      <c r="CK2177" s="18"/>
      <c r="CL2177" s="18"/>
      <c r="CM2177" s="18"/>
      <c r="CN2177" s="18"/>
      <c r="CO2177" s="18"/>
      <c r="CP2177" s="18"/>
      <c r="CQ2177" s="18"/>
      <c r="CR2177" s="18"/>
      <c r="CS2177" s="18"/>
      <c r="CT2177" s="18"/>
      <c r="CU2177" s="18"/>
      <c r="CV2177" s="18"/>
      <c r="CW2177" s="18"/>
      <c r="CX2177" s="18"/>
      <c r="CY2177" s="18"/>
      <c r="CZ2177" s="18"/>
      <c r="DA2177" s="18"/>
      <c r="DB2177" s="18"/>
      <c r="DC2177" s="18"/>
      <c r="DD2177" s="18"/>
      <c r="DE2177" s="18"/>
      <c r="DF2177" s="18"/>
      <c r="DG2177" s="18"/>
      <c r="DH2177" s="18"/>
      <c r="DI2177" s="18"/>
      <c r="DJ2177" s="18"/>
      <c r="DK2177" s="18"/>
      <c r="DL2177" s="18"/>
      <c r="DM2177" s="18"/>
      <c r="DN2177" s="18"/>
      <c r="DO2177" s="56"/>
      <c r="DP2177" s="56"/>
      <c r="DQ2177" s="56"/>
      <c r="DR2177" s="56"/>
      <c r="DS2177" s="56"/>
      <c r="DT2177" s="56"/>
      <c r="DU2177" s="56"/>
      <c r="DV2177" s="56"/>
      <c r="DW2177" s="56"/>
      <c r="DX2177" s="56"/>
      <c r="DY2177" s="56"/>
      <c r="DZ2177" s="56"/>
      <c r="EA2177" s="56"/>
      <c r="EB2177" s="56"/>
      <c r="EC2177" s="56">
        <v>0</v>
      </c>
      <c r="ED2177" s="56"/>
      <c r="EE2177" s="56"/>
      <c r="EF2177" s="56"/>
      <c r="EG2177" s="56"/>
      <c r="EH2177" s="18" t="s">
        <v>2537</v>
      </c>
      <c r="EI2177" s="18">
        <f t="array" ref="EI2177">IF(SUMPRODUCT(--(DO2177:DS2177&lt;&gt;""))=0, 0,1)</f>
        <v>0</v>
      </c>
      <c r="EJ2177" s="18">
        <f t="array" ref="EJ2177">IF(SUMPRODUCT(--(DT2177:EG2177&lt;&gt;""))=0, 0,1)</f>
        <v>1</v>
      </c>
      <c r="EK2177" s="18" cm="1">
        <f t="array" ref="EK2177">IF(SUMPRODUCT(--(EC2177:EG2177&lt;&gt;""))=0, 0,1)</f>
        <v>1</v>
      </c>
      <c r="EL2177" s="18">
        <f t="array" ref="EL2177">IF(SUMPRODUCT(--(EE2177:EG2177&lt;&gt;""))=0, 0,1)</f>
        <v>0</v>
      </c>
      <c r="EM2177" s="18">
        <f t="shared" si="433"/>
        <v>0</v>
      </c>
      <c r="EN2177" s="18" t="str">
        <f t="shared" si="434"/>
        <v>NA</v>
      </c>
      <c r="EO2177" s="18">
        <f t="shared" si="435"/>
        <v>0</v>
      </c>
      <c r="EP2177" s="18">
        <f t="shared" si="436"/>
        <v>0</v>
      </c>
      <c r="EQ2177" s="18" t="str">
        <f t="shared" si="422"/>
        <v>NA</v>
      </c>
      <c r="ER2177" s="18" t="s">
        <v>2081</v>
      </c>
      <c r="ES2177" s="59">
        <v>43908</v>
      </c>
      <c r="ET2177" s="18"/>
      <c r="EU2177" s="18"/>
    </row>
    <row r="2178" spans="1:151" s="1" customFormat="1" ht="15.75" customHeight="1" x14ac:dyDescent="0.2">
      <c r="A2178" s="5" t="s">
        <v>2533</v>
      </c>
      <c r="B2178" s="24" t="s">
        <v>2520</v>
      </c>
      <c r="C2178" s="56">
        <v>2</v>
      </c>
      <c r="D2178" s="18" t="s">
        <v>2852</v>
      </c>
      <c r="E2178" s="18" t="s">
        <v>2989</v>
      </c>
      <c r="F2178" s="18" t="s">
        <v>2521</v>
      </c>
      <c r="G2178" s="18" t="s">
        <v>467</v>
      </c>
      <c r="H2178" s="18" t="s">
        <v>468</v>
      </c>
      <c r="I2178" s="18" t="s">
        <v>552</v>
      </c>
      <c r="J2178" s="18" t="s">
        <v>2522</v>
      </c>
      <c r="K2178" s="18" t="s">
        <v>257</v>
      </c>
      <c r="L2178" s="18" t="s">
        <v>595</v>
      </c>
      <c r="M2178" s="18" t="s">
        <v>253</v>
      </c>
      <c r="N2178" s="56">
        <v>74</v>
      </c>
      <c r="O2178" s="18" t="s">
        <v>2523</v>
      </c>
      <c r="P2178" s="18" t="s">
        <v>2128</v>
      </c>
      <c r="Q2178" s="18" t="s">
        <v>254</v>
      </c>
      <c r="R2178" s="18" t="s">
        <v>2524</v>
      </c>
      <c r="S2178" s="18" t="s">
        <v>595</v>
      </c>
      <c r="T2178" s="26" t="s">
        <v>257</v>
      </c>
      <c r="U2178" s="26" t="s">
        <v>257</v>
      </c>
      <c r="V2178" s="26" t="s">
        <v>257</v>
      </c>
      <c r="W2178" s="26" t="s">
        <v>257</v>
      </c>
      <c r="X2178" s="18" t="s">
        <v>2525</v>
      </c>
      <c r="Y2178" s="18">
        <v>422</v>
      </c>
      <c r="Z2178" s="18" t="s">
        <v>2202</v>
      </c>
      <c r="AA2178" s="18" t="s">
        <v>257</v>
      </c>
      <c r="AB2178" s="18">
        <f t="shared" si="437"/>
        <v>422</v>
      </c>
      <c r="AC2178" s="18" t="s">
        <v>595</v>
      </c>
      <c r="AD2178" s="18" t="s">
        <v>595</v>
      </c>
      <c r="AE2178" s="18" t="s">
        <v>595</v>
      </c>
      <c r="AF2178" s="18" t="s">
        <v>257</v>
      </c>
      <c r="AG2178" s="18" t="s">
        <v>257</v>
      </c>
      <c r="AH2178" s="18" t="s">
        <v>595</v>
      </c>
      <c r="AI2178" s="18">
        <v>0.5</v>
      </c>
      <c r="AJ2178" s="18" t="s">
        <v>522</v>
      </c>
      <c r="AK2178" s="18">
        <v>0.5</v>
      </c>
      <c r="AL2178" s="18" t="s">
        <v>2534</v>
      </c>
      <c r="AM2178" s="18" t="s">
        <v>2527</v>
      </c>
      <c r="AN2178" s="18">
        <v>98.99</v>
      </c>
      <c r="AO2178" s="18" t="s">
        <v>2528</v>
      </c>
      <c r="AP2178" s="18" t="s">
        <v>595</v>
      </c>
      <c r="AQ2178" s="18">
        <v>6</v>
      </c>
      <c r="AR2178" s="18" t="s">
        <v>2529</v>
      </c>
      <c r="AS2178" s="18">
        <v>98.99</v>
      </c>
      <c r="AT2178" s="18">
        <v>98.99</v>
      </c>
      <c r="AU2178" s="18">
        <v>0</v>
      </c>
      <c r="AV2178" s="18">
        <v>0</v>
      </c>
      <c r="AW2178" s="18" t="s">
        <v>595</v>
      </c>
      <c r="AX2178" s="18">
        <v>12</v>
      </c>
      <c r="AY2178" s="18" t="s">
        <v>2264</v>
      </c>
      <c r="AZ2178" s="18" t="s">
        <v>257</v>
      </c>
      <c r="BA2178" s="18" t="s">
        <v>257</v>
      </c>
      <c r="BB2178" s="18" t="s">
        <v>2534</v>
      </c>
      <c r="BC2178" s="18"/>
      <c r="BD2178" s="18"/>
      <c r="BE2178" s="18"/>
      <c r="BF2178" s="18"/>
      <c r="BG2178" s="18"/>
      <c r="BH2178" s="18"/>
      <c r="BI2178" s="18"/>
      <c r="BJ2178" s="18"/>
      <c r="BK2178" s="18"/>
      <c r="BL2178" s="18"/>
      <c r="BM2178" s="18"/>
      <c r="BN2178" s="18"/>
      <c r="BO2178" s="18"/>
      <c r="BP2178" s="18"/>
      <c r="BQ2178" s="18"/>
      <c r="BR2178" s="18"/>
      <c r="BS2178" s="18" t="s">
        <v>2536</v>
      </c>
      <c r="BT2178" s="18">
        <v>69.313482199999996</v>
      </c>
      <c r="BU2178" s="18" t="s">
        <v>2528</v>
      </c>
      <c r="BV2178" s="18" t="s">
        <v>595</v>
      </c>
      <c r="BW2178" s="18">
        <v>6</v>
      </c>
      <c r="BX2178" s="18" t="s">
        <v>2529</v>
      </c>
      <c r="BY2178" s="18">
        <v>59.636062899999999</v>
      </c>
      <c r="BZ2178" s="18">
        <v>78.990901500000007</v>
      </c>
      <c r="CA2178" s="18">
        <v>9.6774193000000004</v>
      </c>
      <c r="CB2178" s="18">
        <v>9.6774193000000004</v>
      </c>
      <c r="CC2178" s="18" t="s">
        <v>595</v>
      </c>
      <c r="CD2178" s="18">
        <v>12</v>
      </c>
      <c r="CE2178" s="18" t="s">
        <v>2264</v>
      </c>
      <c r="CF2178" s="18" t="s">
        <v>257</v>
      </c>
      <c r="CG2178" s="18" t="s">
        <v>257</v>
      </c>
      <c r="CH2178" s="18" t="s">
        <v>2534</v>
      </c>
      <c r="CI2178" s="18"/>
      <c r="CJ2178" s="18"/>
      <c r="CK2178" s="18"/>
      <c r="CL2178" s="18"/>
      <c r="CM2178" s="18"/>
      <c r="CN2178" s="18"/>
      <c r="CO2178" s="18"/>
      <c r="CP2178" s="18"/>
      <c r="CQ2178" s="18"/>
      <c r="CR2178" s="18"/>
      <c r="CS2178" s="18"/>
      <c r="CT2178" s="18"/>
      <c r="CU2178" s="18"/>
      <c r="CV2178" s="18"/>
      <c r="CW2178" s="18"/>
      <c r="CX2178" s="18"/>
      <c r="CY2178" s="18"/>
      <c r="CZ2178" s="18"/>
      <c r="DA2178" s="18"/>
      <c r="DB2178" s="18"/>
      <c r="DC2178" s="18"/>
      <c r="DD2178" s="18"/>
      <c r="DE2178" s="18"/>
      <c r="DF2178" s="18"/>
      <c r="DG2178" s="18"/>
      <c r="DH2178" s="18"/>
      <c r="DI2178" s="18"/>
      <c r="DJ2178" s="18"/>
      <c r="DK2178" s="18"/>
      <c r="DL2178" s="18"/>
      <c r="DM2178" s="18"/>
      <c r="DN2178" s="18"/>
      <c r="DO2178" s="56"/>
      <c r="DP2178" s="56"/>
      <c r="DQ2178" s="56"/>
      <c r="DR2178" s="56"/>
      <c r="DS2178" s="56"/>
      <c r="DT2178" s="56"/>
      <c r="DU2178" s="56"/>
      <c r="DV2178" s="56"/>
      <c r="DW2178" s="56"/>
      <c r="DX2178" s="56"/>
      <c r="DY2178" s="56"/>
      <c r="DZ2178" s="56"/>
      <c r="EA2178" s="56"/>
      <c r="EB2178" s="56"/>
      <c r="EC2178" s="56">
        <v>0</v>
      </c>
      <c r="ED2178" s="56"/>
      <c r="EE2178" s="56"/>
      <c r="EF2178" s="56"/>
      <c r="EG2178" s="56"/>
      <c r="EH2178" s="18" t="s">
        <v>2537</v>
      </c>
      <c r="EI2178" s="18">
        <f t="array" ref="EI2178">IF(SUMPRODUCT(--(DO2178:DS2178&lt;&gt;""))=0, 0,1)</f>
        <v>0</v>
      </c>
      <c r="EJ2178" s="18">
        <f t="array" ref="EJ2178">IF(SUMPRODUCT(--(DT2178:EG2178&lt;&gt;""))=0, 0,1)</f>
        <v>1</v>
      </c>
      <c r="EK2178" s="18" cm="1">
        <f t="array" ref="EK2178">IF(SUMPRODUCT(--(EC2178:EG2178&lt;&gt;""))=0, 0,1)</f>
        <v>1</v>
      </c>
      <c r="EL2178" s="18">
        <f t="array" ref="EL2178">IF(SUMPRODUCT(--(EE2178:EG2178&lt;&gt;""))=0, 0,1)</f>
        <v>0</v>
      </c>
      <c r="EM2178" s="18">
        <f t="shared" si="433"/>
        <v>0</v>
      </c>
      <c r="EN2178" s="18" t="str">
        <f t="shared" si="434"/>
        <v>NA</v>
      </c>
      <c r="EO2178" s="18">
        <f t="shared" si="435"/>
        <v>0</v>
      </c>
      <c r="EP2178" s="18">
        <f t="shared" si="436"/>
        <v>0</v>
      </c>
      <c r="EQ2178" s="18" t="str">
        <f t="shared" si="422"/>
        <v>NA</v>
      </c>
      <c r="ER2178" s="18" t="s">
        <v>2081</v>
      </c>
      <c r="ES2178" s="59">
        <v>43908</v>
      </c>
      <c r="ET2178" s="18"/>
      <c r="EU2178" s="18"/>
    </row>
    <row r="2179" spans="1:151" s="1" customFormat="1" ht="15.75" customHeight="1" x14ac:dyDescent="0.2">
      <c r="A2179" s="5" t="s">
        <v>2533</v>
      </c>
      <c r="B2179" s="24" t="s">
        <v>2520</v>
      </c>
      <c r="C2179" s="56">
        <v>2</v>
      </c>
      <c r="D2179" s="18" t="s">
        <v>2853</v>
      </c>
      <c r="E2179" s="18" t="s">
        <v>2989</v>
      </c>
      <c r="F2179" s="18" t="s">
        <v>2521</v>
      </c>
      <c r="G2179" s="18" t="s">
        <v>467</v>
      </c>
      <c r="H2179" s="18" t="s">
        <v>468</v>
      </c>
      <c r="I2179" s="18" t="s">
        <v>552</v>
      </c>
      <c r="J2179" s="18" t="s">
        <v>2522</v>
      </c>
      <c r="K2179" s="18" t="s">
        <v>257</v>
      </c>
      <c r="L2179" s="18" t="s">
        <v>595</v>
      </c>
      <c r="M2179" s="18" t="s">
        <v>253</v>
      </c>
      <c r="N2179" s="56">
        <v>74</v>
      </c>
      <c r="O2179" s="18" t="s">
        <v>2523</v>
      </c>
      <c r="P2179" s="18" t="s">
        <v>2128</v>
      </c>
      <c r="Q2179" s="18" t="s">
        <v>254</v>
      </c>
      <c r="R2179" s="18" t="s">
        <v>2524</v>
      </c>
      <c r="S2179" s="18" t="s">
        <v>595</v>
      </c>
      <c r="T2179" s="26" t="s">
        <v>257</v>
      </c>
      <c r="U2179" s="26" t="s">
        <v>257</v>
      </c>
      <c r="V2179" s="26" t="s">
        <v>257</v>
      </c>
      <c r="W2179" s="26" t="s">
        <v>257</v>
      </c>
      <c r="X2179" s="18" t="s">
        <v>2525</v>
      </c>
      <c r="Y2179" s="18">
        <v>874</v>
      </c>
      <c r="Z2179" s="18" t="s">
        <v>2202</v>
      </c>
      <c r="AA2179" s="18" t="s">
        <v>257</v>
      </c>
      <c r="AB2179" s="18">
        <f t="shared" si="437"/>
        <v>874</v>
      </c>
      <c r="AC2179" s="18" t="s">
        <v>595</v>
      </c>
      <c r="AD2179" s="18" t="s">
        <v>595</v>
      </c>
      <c r="AE2179" s="18" t="s">
        <v>595</v>
      </c>
      <c r="AF2179" s="18" t="s">
        <v>257</v>
      </c>
      <c r="AG2179" s="18" t="s">
        <v>257</v>
      </c>
      <c r="AH2179" s="18" t="s">
        <v>595</v>
      </c>
      <c r="AI2179" s="18">
        <v>0.5</v>
      </c>
      <c r="AJ2179" s="18" t="s">
        <v>522</v>
      </c>
      <c r="AK2179" s="18">
        <v>0.5</v>
      </c>
      <c r="AL2179" s="18" t="s">
        <v>2534</v>
      </c>
      <c r="AM2179" s="18" t="s">
        <v>2527</v>
      </c>
      <c r="AN2179" s="18">
        <v>98.99</v>
      </c>
      <c r="AO2179" s="18" t="s">
        <v>2528</v>
      </c>
      <c r="AP2179" s="18" t="s">
        <v>595</v>
      </c>
      <c r="AQ2179" s="18">
        <v>6</v>
      </c>
      <c r="AR2179" s="18" t="s">
        <v>2529</v>
      </c>
      <c r="AS2179" s="18">
        <v>98.99</v>
      </c>
      <c r="AT2179" s="18">
        <v>98.99</v>
      </c>
      <c r="AU2179" s="18">
        <v>0</v>
      </c>
      <c r="AV2179" s="18">
        <v>0</v>
      </c>
      <c r="AW2179" s="18" t="s">
        <v>595</v>
      </c>
      <c r="AX2179" s="18">
        <v>12</v>
      </c>
      <c r="AY2179" s="18" t="s">
        <v>2264</v>
      </c>
      <c r="AZ2179" s="18" t="s">
        <v>257</v>
      </c>
      <c r="BA2179" s="18" t="s">
        <v>257</v>
      </c>
      <c r="BB2179" s="18" t="s">
        <v>2534</v>
      </c>
      <c r="BC2179" s="18"/>
      <c r="BD2179" s="18"/>
      <c r="BE2179" s="18"/>
      <c r="BF2179" s="18"/>
      <c r="BG2179" s="18"/>
      <c r="BH2179" s="18"/>
      <c r="BI2179" s="18"/>
      <c r="BJ2179" s="18"/>
      <c r="BK2179" s="18"/>
      <c r="BL2179" s="18"/>
      <c r="BM2179" s="18"/>
      <c r="BN2179" s="18"/>
      <c r="BO2179" s="18"/>
      <c r="BP2179" s="18"/>
      <c r="BQ2179" s="18"/>
      <c r="BR2179" s="18"/>
      <c r="BS2179" s="18" t="s">
        <v>2536</v>
      </c>
      <c r="BT2179" s="18">
        <v>83.784119099999998</v>
      </c>
      <c r="BU2179" s="18" t="s">
        <v>2528</v>
      </c>
      <c r="BV2179" s="18" t="s">
        <v>595</v>
      </c>
      <c r="BW2179" s="18">
        <v>6</v>
      </c>
      <c r="BX2179" s="18" t="s">
        <v>2529</v>
      </c>
      <c r="BY2179" s="18">
        <v>81.054590599999997</v>
      </c>
      <c r="BZ2179" s="18">
        <v>86.513647599999999</v>
      </c>
      <c r="CA2179" s="18">
        <v>2.7295284999999998</v>
      </c>
      <c r="CB2179" s="18">
        <v>2.7295284999999998</v>
      </c>
      <c r="CC2179" s="18" t="s">
        <v>595</v>
      </c>
      <c r="CD2179" s="18">
        <v>12</v>
      </c>
      <c r="CE2179" s="18" t="s">
        <v>2264</v>
      </c>
      <c r="CF2179" s="18" t="s">
        <v>257</v>
      </c>
      <c r="CG2179" s="18" t="s">
        <v>257</v>
      </c>
      <c r="CH2179" s="18" t="s">
        <v>2534</v>
      </c>
      <c r="CI2179" s="18"/>
      <c r="CJ2179" s="18"/>
      <c r="CK2179" s="18"/>
      <c r="CL2179" s="18"/>
      <c r="CM2179" s="18"/>
      <c r="CN2179" s="18"/>
      <c r="CO2179" s="18"/>
      <c r="CP2179" s="18"/>
      <c r="CQ2179" s="18"/>
      <c r="CR2179" s="18"/>
      <c r="CS2179" s="18"/>
      <c r="CT2179" s="18"/>
      <c r="CU2179" s="18"/>
      <c r="CV2179" s="18"/>
      <c r="CW2179" s="18"/>
      <c r="CX2179" s="18"/>
      <c r="CY2179" s="18"/>
      <c r="CZ2179" s="18"/>
      <c r="DA2179" s="18"/>
      <c r="DB2179" s="18"/>
      <c r="DC2179" s="18"/>
      <c r="DD2179" s="18"/>
      <c r="DE2179" s="18"/>
      <c r="DF2179" s="18"/>
      <c r="DG2179" s="18"/>
      <c r="DH2179" s="18"/>
      <c r="DI2179" s="18"/>
      <c r="DJ2179" s="18"/>
      <c r="DK2179" s="18"/>
      <c r="DL2179" s="18"/>
      <c r="DM2179" s="18"/>
      <c r="DN2179" s="18"/>
      <c r="DO2179" s="56"/>
      <c r="DP2179" s="56"/>
      <c r="DQ2179" s="56"/>
      <c r="DR2179" s="56"/>
      <c r="DS2179" s="56"/>
      <c r="DT2179" s="56"/>
      <c r="DU2179" s="56"/>
      <c r="DV2179" s="56"/>
      <c r="DW2179" s="56"/>
      <c r="DX2179" s="56"/>
      <c r="DY2179" s="56"/>
      <c r="DZ2179" s="56"/>
      <c r="EA2179" s="56"/>
      <c r="EB2179" s="56"/>
      <c r="EC2179" s="56">
        <v>0</v>
      </c>
      <c r="ED2179" s="56"/>
      <c r="EE2179" s="56"/>
      <c r="EF2179" s="56"/>
      <c r="EG2179" s="56"/>
      <c r="EH2179" s="18" t="s">
        <v>2537</v>
      </c>
      <c r="EI2179" s="18">
        <f t="array" ref="EI2179">IF(SUMPRODUCT(--(DO2179:DS2179&lt;&gt;""))=0, 0,1)</f>
        <v>0</v>
      </c>
      <c r="EJ2179" s="18">
        <f t="array" ref="EJ2179">IF(SUMPRODUCT(--(DT2179:EG2179&lt;&gt;""))=0, 0,1)</f>
        <v>1</v>
      </c>
      <c r="EK2179" s="18" cm="1">
        <f t="array" ref="EK2179">IF(SUMPRODUCT(--(EC2179:EG2179&lt;&gt;""))=0, 0,1)</f>
        <v>1</v>
      </c>
      <c r="EL2179" s="18">
        <f t="array" ref="EL2179">IF(SUMPRODUCT(--(EE2179:EG2179&lt;&gt;""))=0, 0,1)</f>
        <v>0</v>
      </c>
      <c r="EM2179" s="18">
        <f t="shared" si="433"/>
        <v>0</v>
      </c>
      <c r="EN2179" s="18" t="str">
        <f t="shared" si="434"/>
        <v>NA</v>
      </c>
      <c r="EO2179" s="18">
        <f t="shared" si="435"/>
        <v>0</v>
      </c>
      <c r="EP2179" s="18">
        <f t="shared" si="436"/>
        <v>0</v>
      </c>
      <c r="EQ2179" s="18" t="str">
        <f t="shared" si="422"/>
        <v>NA</v>
      </c>
      <c r="ER2179" s="18" t="s">
        <v>2081</v>
      </c>
      <c r="ES2179" s="59">
        <v>43908</v>
      </c>
      <c r="ET2179" s="18"/>
      <c r="EU2179" s="18"/>
    </row>
    <row r="2180" spans="1:151" s="1" customFormat="1" ht="15.75" customHeight="1" x14ac:dyDescent="0.2">
      <c r="A2180" s="5" t="s">
        <v>2533</v>
      </c>
      <c r="B2180" s="24" t="s">
        <v>2520</v>
      </c>
      <c r="C2180" s="56">
        <v>2</v>
      </c>
      <c r="D2180" s="18" t="s">
        <v>2854</v>
      </c>
      <c r="E2180" s="18" t="s">
        <v>2989</v>
      </c>
      <c r="F2180" s="18" t="s">
        <v>2521</v>
      </c>
      <c r="G2180" s="18" t="s">
        <v>467</v>
      </c>
      <c r="H2180" s="18" t="s">
        <v>468</v>
      </c>
      <c r="I2180" s="18" t="s">
        <v>552</v>
      </c>
      <c r="J2180" s="18" t="s">
        <v>2522</v>
      </c>
      <c r="K2180" s="18" t="s">
        <v>257</v>
      </c>
      <c r="L2180" s="18" t="s">
        <v>595</v>
      </c>
      <c r="M2180" s="18" t="s">
        <v>253</v>
      </c>
      <c r="N2180" s="56">
        <v>74</v>
      </c>
      <c r="O2180" s="18" t="s">
        <v>2523</v>
      </c>
      <c r="P2180" s="18" t="s">
        <v>2128</v>
      </c>
      <c r="Q2180" s="18" t="s">
        <v>254</v>
      </c>
      <c r="R2180" s="18" t="s">
        <v>2524</v>
      </c>
      <c r="S2180" s="18" t="s">
        <v>595</v>
      </c>
      <c r="T2180" s="26" t="s">
        <v>257</v>
      </c>
      <c r="U2180" s="26" t="s">
        <v>257</v>
      </c>
      <c r="V2180" s="26" t="s">
        <v>257</v>
      </c>
      <c r="W2180" s="26" t="s">
        <v>257</v>
      </c>
      <c r="X2180" s="18" t="s">
        <v>2532</v>
      </c>
      <c r="Y2180" s="18">
        <v>0</v>
      </c>
      <c r="Z2180" s="18" t="s">
        <v>2202</v>
      </c>
      <c r="AA2180" s="18" t="s">
        <v>257</v>
      </c>
      <c r="AB2180" s="18">
        <f t="shared" si="437"/>
        <v>0</v>
      </c>
      <c r="AC2180" s="18" t="s">
        <v>595</v>
      </c>
      <c r="AD2180" s="18" t="s">
        <v>595</v>
      </c>
      <c r="AE2180" s="18" t="s">
        <v>595</v>
      </c>
      <c r="AF2180" s="18" t="s">
        <v>257</v>
      </c>
      <c r="AG2180" s="18" t="s">
        <v>257</v>
      </c>
      <c r="AH2180" s="18" t="s">
        <v>595</v>
      </c>
      <c r="AI2180" s="18">
        <v>0.5</v>
      </c>
      <c r="AJ2180" s="18" t="s">
        <v>522</v>
      </c>
      <c r="AK2180" s="18">
        <v>0.5</v>
      </c>
      <c r="AL2180" s="18" t="s">
        <v>2534</v>
      </c>
      <c r="AM2180" s="18" t="s">
        <v>2527</v>
      </c>
      <c r="AN2180" s="18">
        <v>97.97</v>
      </c>
      <c r="AO2180" s="18" t="s">
        <v>2528</v>
      </c>
      <c r="AP2180" s="18" t="s">
        <v>595</v>
      </c>
      <c r="AQ2180" s="18">
        <v>6</v>
      </c>
      <c r="AR2180" s="18" t="s">
        <v>2529</v>
      </c>
      <c r="AS2180" s="18">
        <v>97.97</v>
      </c>
      <c r="AT2180" s="18">
        <v>97.97</v>
      </c>
      <c r="AU2180" s="18">
        <v>0</v>
      </c>
      <c r="AV2180" s="18">
        <v>0</v>
      </c>
      <c r="AW2180" s="18" t="s">
        <v>595</v>
      </c>
      <c r="AX2180" s="18">
        <v>12</v>
      </c>
      <c r="AY2180" s="18" t="s">
        <v>2264</v>
      </c>
      <c r="AZ2180" s="18" t="s">
        <v>257</v>
      </c>
      <c r="BA2180" s="18" t="s">
        <v>257</v>
      </c>
      <c r="BB2180" s="18" t="s">
        <v>2534</v>
      </c>
      <c r="BC2180" s="18"/>
      <c r="BD2180" s="18"/>
      <c r="BE2180" s="18"/>
      <c r="BF2180" s="18"/>
      <c r="BG2180" s="18"/>
      <c r="BH2180" s="18"/>
      <c r="BI2180" s="18"/>
      <c r="BJ2180" s="18"/>
      <c r="BK2180" s="18"/>
      <c r="BL2180" s="18"/>
      <c r="BM2180" s="18"/>
      <c r="BN2180" s="18"/>
      <c r="BO2180" s="18"/>
      <c r="BP2180" s="18"/>
      <c r="BQ2180" s="18"/>
      <c r="BR2180" s="18"/>
      <c r="BS2180" s="18" t="s">
        <v>2536</v>
      </c>
      <c r="BT2180" s="18">
        <v>0</v>
      </c>
      <c r="BU2180" s="18" t="s">
        <v>2528</v>
      </c>
      <c r="BV2180" s="18" t="s">
        <v>595</v>
      </c>
      <c r="BW2180" s="18">
        <v>6</v>
      </c>
      <c r="BX2180" s="18" t="s">
        <v>2529</v>
      </c>
      <c r="BY2180" s="18">
        <v>0</v>
      </c>
      <c r="BZ2180" s="18">
        <v>0</v>
      </c>
      <c r="CA2180" s="18">
        <v>0</v>
      </c>
      <c r="CB2180" s="18">
        <v>0</v>
      </c>
      <c r="CC2180" s="18" t="s">
        <v>595</v>
      </c>
      <c r="CD2180" s="18">
        <v>12</v>
      </c>
      <c r="CE2180" s="18" t="s">
        <v>2264</v>
      </c>
      <c r="CF2180" s="18" t="s">
        <v>257</v>
      </c>
      <c r="CG2180" s="18" t="s">
        <v>257</v>
      </c>
      <c r="CH2180" s="18" t="s">
        <v>2534</v>
      </c>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56"/>
      <c r="DP2180" s="56"/>
      <c r="DQ2180" s="56"/>
      <c r="DR2180" s="56"/>
      <c r="DS2180" s="56"/>
      <c r="DT2180" s="56"/>
      <c r="DU2180" s="56"/>
      <c r="DV2180" s="56"/>
      <c r="DW2180" s="56"/>
      <c r="DX2180" s="56"/>
      <c r="DY2180" s="56"/>
      <c r="DZ2180" s="56"/>
      <c r="EA2180" s="56"/>
      <c r="EB2180" s="56"/>
      <c r="EC2180" s="56">
        <v>0</v>
      </c>
      <c r="ED2180" s="56"/>
      <c r="EE2180" s="56"/>
      <c r="EF2180" s="56"/>
      <c r="EG2180" s="56"/>
      <c r="EH2180" s="18" t="s">
        <v>2537</v>
      </c>
      <c r="EI2180" s="18">
        <f t="array" ref="EI2180">IF(SUMPRODUCT(--(DO2180:DS2180&lt;&gt;""))=0, 0,1)</f>
        <v>0</v>
      </c>
      <c r="EJ2180" s="18">
        <f t="array" ref="EJ2180">IF(SUMPRODUCT(--(DT2180:EG2180&lt;&gt;""))=0, 0,1)</f>
        <v>1</v>
      </c>
      <c r="EK2180" s="18" cm="1">
        <f t="array" ref="EK2180">IF(SUMPRODUCT(--(EC2180:EG2180&lt;&gt;""))=0, 0,1)</f>
        <v>1</v>
      </c>
      <c r="EL2180" s="18">
        <f t="array" ref="EL2180">IF(SUMPRODUCT(--(EE2180:EG2180&lt;&gt;""))=0, 0,1)</f>
        <v>0</v>
      </c>
      <c r="EM2180" s="18">
        <f t="shared" si="433"/>
        <v>0</v>
      </c>
      <c r="EN2180" s="18" t="str">
        <f t="shared" si="434"/>
        <v>NA</v>
      </c>
      <c r="EO2180" s="18">
        <f t="shared" si="435"/>
        <v>0</v>
      </c>
      <c r="EP2180" s="18">
        <f t="shared" si="436"/>
        <v>0</v>
      </c>
      <c r="EQ2180" s="18" t="str">
        <f t="shared" si="422"/>
        <v>NA</v>
      </c>
      <c r="ER2180" s="18" t="s">
        <v>2081</v>
      </c>
      <c r="ES2180" s="59">
        <v>43908</v>
      </c>
      <c r="ET2180" s="18"/>
      <c r="EU2180" s="18"/>
    </row>
    <row r="2181" spans="1:151" s="1" customFormat="1" ht="15.75" customHeight="1" x14ac:dyDescent="0.2">
      <c r="A2181" s="5" t="s">
        <v>2533</v>
      </c>
      <c r="B2181" s="24" t="s">
        <v>2520</v>
      </c>
      <c r="C2181" s="56">
        <v>2</v>
      </c>
      <c r="D2181" s="18" t="s">
        <v>2855</v>
      </c>
      <c r="E2181" s="18" t="s">
        <v>2989</v>
      </c>
      <c r="F2181" s="18" t="s">
        <v>2521</v>
      </c>
      <c r="G2181" s="18" t="s">
        <v>467</v>
      </c>
      <c r="H2181" s="18" t="s">
        <v>468</v>
      </c>
      <c r="I2181" s="18" t="s">
        <v>552</v>
      </c>
      <c r="J2181" s="18" t="s">
        <v>2522</v>
      </c>
      <c r="K2181" s="18" t="s">
        <v>257</v>
      </c>
      <c r="L2181" s="18" t="s">
        <v>595</v>
      </c>
      <c r="M2181" s="18" t="s">
        <v>253</v>
      </c>
      <c r="N2181" s="56">
        <v>74</v>
      </c>
      <c r="O2181" s="18" t="s">
        <v>2523</v>
      </c>
      <c r="P2181" s="18" t="s">
        <v>2128</v>
      </c>
      <c r="Q2181" s="18" t="s">
        <v>254</v>
      </c>
      <c r="R2181" s="18" t="s">
        <v>2524</v>
      </c>
      <c r="S2181" s="18" t="s">
        <v>595</v>
      </c>
      <c r="T2181" s="26" t="s">
        <v>257</v>
      </c>
      <c r="U2181" s="26" t="s">
        <v>257</v>
      </c>
      <c r="V2181" s="26" t="s">
        <v>257</v>
      </c>
      <c r="W2181" s="26" t="s">
        <v>257</v>
      </c>
      <c r="X2181" s="18" t="s">
        <v>2532</v>
      </c>
      <c r="Y2181" s="18">
        <v>466</v>
      </c>
      <c r="Z2181" s="18" t="s">
        <v>2202</v>
      </c>
      <c r="AA2181" s="18" t="s">
        <v>257</v>
      </c>
      <c r="AB2181" s="18">
        <f t="shared" si="437"/>
        <v>466</v>
      </c>
      <c r="AC2181" s="18" t="s">
        <v>595</v>
      </c>
      <c r="AD2181" s="18" t="s">
        <v>595</v>
      </c>
      <c r="AE2181" s="18" t="s">
        <v>595</v>
      </c>
      <c r="AF2181" s="18" t="s">
        <v>257</v>
      </c>
      <c r="AG2181" s="18" t="s">
        <v>257</v>
      </c>
      <c r="AH2181" s="18" t="s">
        <v>595</v>
      </c>
      <c r="AI2181" s="18">
        <v>0.5</v>
      </c>
      <c r="AJ2181" s="18" t="s">
        <v>522</v>
      </c>
      <c r="AK2181" s="18">
        <v>0.5</v>
      </c>
      <c r="AL2181" s="18" t="s">
        <v>2534</v>
      </c>
      <c r="AM2181" s="18" t="s">
        <v>2527</v>
      </c>
      <c r="AN2181" s="18">
        <v>96.97</v>
      </c>
      <c r="AO2181" s="18" t="s">
        <v>2528</v>
      </c>
      <c r="AP2181" s="18" t="s">
        <v>595</v>
      </c>
      <c r="AQ2181" s="18">
        <v>6</v>
      </c>
      <c r="AR2181" s="18" t="s">
        <v>2529</v>
      </c>
      <c r="AS2181" s="18">
        <v>93.94</v>
      </c>
      <c r="AT2181" s="18">
        <v>100</v>
      </c>
      <c r="AU2181" s="18">
        <v>3.03</v>
      </c>
      <c r="AV2181" s="18">
        <v>3.03</v>
      </c>
      <c r="AW2181" s="18" t="s">
        <v>595</v>
      </c>
      <c r="AX2181" s="18">
        <v>12</v>
      </c>
      <c r="AY2181" s="18" t="s">
        <v>2264</v>
      </c>
      <c r="AZ2181" s="18" t="s">
        <v>257</v>
      </c>
      <c r="BA2181" s="18" t="s">
        <v>257</v>
      </c>
      <c r="BB2181" s="18" t="s">
        <v>2534</v>
      </c>
      <c r="BC2181" s="18"/>
      <c r="BD2181" s="18"/>
      <c r="BE2181" s="18"/>
      <c r="BF2181" s="18"/>
      <c r="BG2181" s="18"/>
      <c r="BH2181" s="18"/>
      <c r="BI2181" s="18"/>
      <c r="BJ2181" s="18"/>
      <c r="BK2181" s="18"/>
      <c r="BL2181" s="18"/>
      <c r="BM2181" s="18"/>
      <c r="BN2181" s="18"/>
      <c r="BO2181" s="18"/>
      <c r="BP2181" s="18"/>
      <c r="BQ2181" s="18"/>
      <c r="BR2181" s="18"/>
      <c r="BS2181" s="18" t="s">
        <v>2536</v>
      </c>
      <c r="BT2181" s="18">
        <v>42.928039699999999</v>
      </c>
      <c r="BU2181" s="18" t="s">
        <v>2528</v>
      </c>
      <c r="BV2181" s="18" t="s">
        <v>595</v>
      </c>
      <c r="BW2181" s="18">
        <v>6</v>
      </c>
      <c r="BX2181" s="18" t="s">
        <v>2529</v>
      </c>
      <c r="BY2181" s="18">
        <v>34.491315100000001</v>
      </c>
      <c r="BZ2181" s="18">
        <v>51.364764299999997</v>
      </c>
      <c r="CA2181" s="18">
        <v>8.4367245999999998</v>
      </c>
      <c r="CB2181" s="18">
        <v>8.4367245999999998</v>
      </c>
      <c r="CC2181" s="18" t="s">
        <v>595</v>
      </c>
      <c r="CD2181" s="18">
        <v>12</v>
      </c>
      <c r="CE2181" s="18" t="s">
        <v>2264</v>
      </c>
      <c r="CF2181" s="18" t="s">
        <v>257</v>
      </c>
      <c r="CG2181" s="18" t="s">
        <v>257</v>
      </c>
      <c r="CH2181" s="18" t="s">
        <v>2534</v>
      </c>
      <c r="CI2181" s="18"/>
      <c r="CJ2181" s="18"/>
      <c r="CK2181" s="18"/>
      <c r="CL2181" s="18"/>
      <c r="CM2181" s="18"/>
      <c r="CN2181" s="18"/>
      <c r="CO2181" s="18"/>
      <c r="CP2181" s="18"/>
      <c r="CQ2181" s="18"/>
      <c r="CR2181" s="18"/>
      <c r="CS2181" s="18"/>
      <c r="CT2181" s="18"/>
      <c r="CU2181" s="18"/>
      <c r="CV2181" s="18"/>
      <c r="CW2181" s="18"/>
      <c r="CX2181" s="18"/>
      <c r="CY2181" s="18"/>
      <c r="CZ2181" s="18"/>
      <c r="DA2181" s="18"/>
      <c r="DB2181" s="18"/>
      <c r="DC2181" s="18"/>
      <c r="DD2181" s="18"/>
      <c r="DE2181" s="18"/>
      <c r="DF2181" s="18"/>
      <c r="DG2181" s="18"/>
      <c r="DH2181" s="18"/>
      <c r="DI2181" s="18"/>
      <c r="DJ2181" s="18"/>
      <c r="DK2181" s="18"/>
      <c r="DL2181" s="18"/>
      <c r="DM2181" s="18"/>
      <c r="DN2181" s="18"/>
      <c r="DO2181" s="56"/>
      <c r="DP2181" s="56"/>
      <c r="DQ2181" s="56"/>
      <c r="DR2181" s="56"/>
      <c r="DS2181" s="56"/>
      <c r="DT2181" s="56"/>
      <c r="DU2181" s="56"/>
      <c r="DV2181" s="56"/>
      <c r="DW2181" s="56"/>
      <c r="DX2181" s="56"/>
      <c r="DY2181" s="56"/>
      <c r="DZ2181" s="56"/>
      <c r="EA2181" s="56"/>
      <c r="EB2181" s="56"/>
      <c r="EC2181" s="56">
        <v>0</v>
      </c>
      <c r="ED2181" s="56"/>
      <c r="EE2181" s="56"/>
      <c r="EF2181" s="56"/>
      <c r="EG2181" s="56"/>
      <c r="EH2181" s="18" t="s">
        <v>2537</v>
      </c>
      <c r="EI2181" s="18">
        <f t="array" ref="EI2181">IF(SUMPRODUCT(--(DO2181:DS2181&lt;&gt;""))=0, 0,1)</f>
        <v>0</v>
      </c>
      <c r="EJ2181" s="18">
        <f t="array" ref="EJ2181">IF(SUMPRODUCT(--(DT2181:EG2181&lt;&gt;""))=0, 0,1)</f>
        <v>1</v>
      </c>
      <c r="EK2181" s="18" cm="1">
        <f t="array" ref="EK2181">IF(SUMPRODUCT(--(EC2181:EG2181&lt;&gt;""))=0, 0,1)</f>
        <v>1</v>
      </c>
      <c r="EL2181" s="18">
        <f t="array" ref="EL2181">IF(SUMPRODUCT(--(EE2181:EG2181&lt;&gt;""))=0, 0,1)</f>
        <v>0</v>
      </c>
      <c r="EM2181" s="18">
        <f t="shared" ref="EM2181:EM2244" si="438">IF(COUNTIF(DO2181:EG2181, 1), 1,0)</f>
        <v>0</v>
      </c>
      <c r="EN2181" s="18" t="str">
        <f t="shared" ref="EN2181:EN2244" si="439">IF(EI2181=0, "NA", IF(COUNTIF(DO2181:DS2181, 1), 1,0))</f>
        <v>NA</v>
      </c>
      <c r="EO2181" s="18">
        <f t="shared" ref="EO2181:EO2244" si="440">IF(EJ2181=0, "NA", IF(COUNTIF(DT2181:EG2181, 1), 1,0))</f>
        <v>0</v>
      </c>
      <c r="EP2181" s="18">
        <f t="shared" si="436"/>
        <v>0</v>
      </c>
      <c r="EQ2181" s="18" t="str">
        <f t="shared" si="422"/>
        <v>NA</v>
      </c>
      <c r="ER2181" s="18" t="s">
        <v>2081</v>
      </c>
      <c r="ES2181" s="59">
        <v>43908</v>
      </c>
      <c r="ET2181" s="18"/>
      <c r="EU2181" s="18"/>
    </row>
    <row r="2182" spans="1:151" s="1" customFormat="1" ht="15.75" customHeight="1" x14ac:dyDescent="0.2">
      <c r="A2182" s="5" t="s">
        <v>2533</v>
      </c>
      <c r="B2182" s="24" t="s">
        <v>2520</v>
      </c>
      <c r="C2182" s="56">
        <v>2</v>
      </c>
      <c r="D2182" s="18" t="s">
        <v>2856</v>
      </c>
      <c r="E2182" s="18" t="s">
        <v>2989</v>
      </c>
      <c r="F2182" s="18" t="s">
        <v>2521</v>
      </c>
      <c r="G2182" s="18" t="s">
        <v>467</v>
      </c>
      <c r="H2182" s="18" t="s">
        <v>468</v>
      </c>
      <c r="I2182" s="18" t="s">
        <v>552</v>
      </c>
      <c r="J2182" s="18" t="s">
        <v>2522</v>
      </c>
      <c r="K2182" s="18" t="s">
        <v>257</v>
      </c>
      <c r="L2182" s="18" t="s">
        <v>595</v>
      </c>
      <c r="M2182" s="18" t="s">
        <v>253</v>
      </c>
      <c r="N2182" s="56">
        <v>74</v>
      </c>
      <c r="O2182" s="18" t="s">
        <v>2523</v>
      </c>
      <c r="P2182" s="18" t="s">
        <v>2128</v>
      </c>
      <c r="Q2182" s="18" t="s">
        <v>254</v>
      </c>
      <c r="R2182" s="18" t="s">
        <v>2524</v>
      </c>
      <c r="S2182" s="18" t="s">
        <v>595</v>
      </c>
      <c r="T2182" s="26" t="s">
        <v>257</v>
      </c>
      <c r="U2182" s="26" t="s">
        <v>257</v>
      </c>
      <c r="V2182" s="26" t="s">
        <v>257</v>
      </c>
      <c r="W2182" s="26" t="s">
        <v>257</v>
      </c>
      <c r="X2182" s="18" t="s">
        <v>2532</v>
      </c>
      <c r="Y2182" s="18">
        <v>962</v>
      </c>
      <c r="Z2182" s="18" t="s">
        <v>2202</v>
      </c>
      <c r="AA2182" s="18" t="s">
        <v>257</v>
      </c>
      <c r="AB2182" s="18">
        <f t="shared" si="437"/>
        <v>962</v>
      </c>
      <c r="AC2182" s="18" t="s">
        <v>595</v>
      </c>
      <c r="AD2182" s="18" t="s">
        <v>595</v>
      </c>
      <c r="AE2182" s="18" t="s">
        <v>595</v>
      </c>
      <c r="AF2182" s="18" t="s">
        <v>257</v>
      </c>
      <c r="AG2182" s="18" t="s">
        <v>257</v>
      </c>
      <c r="AH2182" s="18" t="s">
        <v>595</v>
      </c>
      <c r="AI2182" s="18">
        <v>0.5</v>
      </c>
      <c r="AJ2182" s="18" t="s">
        <v>522</v>
      </c>
      <c r="AK2182" s="18">
        <v>0.5</v>
      </c>
      <c r="AL2182" s="18" t="s">
        <v>2534</v>
      </c>
      <c r="AM2182" s="18" t="s">
        <v>2527</v>
      </c>
      <c r="AN2182" s="18">
        <v>93.052109200000004</v>
      </c>
      <c r="AO2182" s="18" t="s">
        <v>2528</v>
      </c>
      <c r="AP2182" s="18" t="s">
        <v>595</v>
      </c>
      <c r="AQ2182" s="18">
        <v>6</v>
      </c>
      <c r="AR2182" s="18" t="s">
        <v>2529</v>
      </c>
      <c r="AS2182" s="18">
        <v>91.066997599999993</v>
      </c>
      <c r="AT2182" s="18">
        <v>95.0372208</v>
      </c>
      <c r="AU2182" s="18">
        <v>1.9851116</v>
      </c>
      <c r="AV2182" s="18">
        <v>1.9851116</v>
      </c>
      <c r="AW2182" s="18" t="s">
        <v>595</v>
      </c>
      <c r="AX2182" s="18">
        <v>12</v>
      </c>
      <c r="AY2182" s="18" t="s">
        <v>2264</v>
      </c>
      <c r="AZ2182" s="18" t="s">
        <v>257</v>
      </c>
      <c r="BA2182" s="18" t="s">
        <v>257</v>
      </c>
      <c r="BB2182" s="18" t="s">
        <v>2534</v>
      </c>
      <c r="BC2182" s="18"/>
      <c r="BD2182" s="18"/>
      <c r="BE2182" s="18"/>
      <c r="BF2182" s="18"/>
      <c r="BG2182" s="18"/>
      <c r="BH2182" s="18"/>
      <c r="BI2182" s="18"/>
      <c r="BJ2182" s="18"/>
      <c r="BK2182" s="18"/>
      <c r="BL2182" s="18"/>
      <c r="BM2182" s="18"/>
      <c r="BN2182" s="18"/>
      <c r="BO2182" s="18"/>
      <c r="BP2182" s="18"/>
      <c r="BQ2182" s="18"/>
      <c r="BR2182" s="18"/>
      <c r="BS2182" s="18" t="s">
        <v>2536</v>
      </c>
      <c r="BT2182" s="18">
        <v>69.975186100000002</v>
      </c>
      <c r="BU2182" s="18" t="s">
        <v>2528</v>
      </c>
      <c r="BV2182" s="18" t="s">
        <v>595</v>
      </c>
      <c r="BW2182" s="18">
        <v>6</v>
      </c>
      <c r="BX2182" s="18" t="s">
        <v>2529</v>
      </c>
      <c r="BY2182" s="18">
        <v>67.245657600000001</v>
      </c>
      <c r="BZ2182" s="18">
        <v>72.704714600000003</v>
      </c>
      <c r="CA2182" s="18">
        <v>2.7295284999999998</v>
      </c>
      <c r="CB2182" s="18">
        <v>2.7295284999999998</v>
      </c>
      <c r="CC2182" s="18" t="s">
        <v>595</v>
      </c>
      <c r="CD2182" s="18">
        <v>12</v>
      </c>
      <c r="CE2182" s="18" t="s">
        <v>2264</v>
      </c>
      <c r="CF2182" s="18" t="s">
        <v>257</v>
      </c>
      <c r="CG2182" s="18" t="s">
        <v>257</v>
      </c>
      <c r="CH2182" s="18" t="s">
        <v>2534</v>
      </c>
      <c r="CI2182" s="18"/>
      <c r="CJ2182" s="18"/>
      <c r="CK2182" s="18"/>
      <c r="CL2182" s="18"/>
      <c r="CM2182" s="18"/>
      <c r="CN2182" s="18"/>
      <c r="CO2182" s="18"/>
      <c r="CP2182" s="18"/>
      <c r="CQ2182" s="18"/>
      <c r="CR2182" s="18"/>
      <c r="CS2182" s="18"/>
      <c r="CT2182" s="18"/>
      <c r="CU2182" s="18"/>
      <c r="CV2182" s="18"/>
      <c r="CW2182" s="18"/>
      <c r="CX2182" s="18"/>
      <c r="CY2182" s="18"/>
      <c r="CZ2182" s="18"/>
      <c r="DA2182" s="18"/>
      <c r="DB2182" s="18"/>
      <c r="DC2182" s="18"/>
      <c r="DD2182" s="18"/>
      <c r="DE2182" s="18"/>
      <c r="DF2182" s="18"/>
      <c r="DG2182" s="18"/>
      <c r="DH2182" s="18"/>
      <c r="DI2182" s="18"/>
      <c r="DJ2182" s="18"/>
      <c r="DK2182" s="18"/>
      <c r="DL2182" s="18"/>
      <c r="DM2182" s="18"/>
      <c r="DN2182" s="18"/>
      <c r="DO2182" s="56"/>
      <c r="DP2182" s="56"/>
      <c r="DQ2182" s="56"/>
      <c r="DR2182" s="56"/>
      <c r="DS2182" s="56"/>
      <c r="DT2182" s="56"/>
      <c r="DU2182" s="56"/>
      <c r="DV2182" s="56"/>
      <c r="DW2182" s="56"/>
      <c r="DX2182" s="56"/>
      <c r="DY2182" s="56"/>
      <c r="DZ2182" s="56"/>
      <c r="EA2182" s="56"/>
      <c r="EB2182" s="56"/>
      <c r="EC2182" s="56">
        <v>1</v>
      </c>
      <c r="ED2182" s="56"/>
      <c r="EE2182" s="56"/>
      <c r="EF2182" s="56"/>
      <c r="EG2182" s="56"/>
      <c r="EH2182" s="18" t="s">
        <v>2537</v>
      </c>
      <c r="EI2182" s="18">
        <f t="array" ref="EI2182">IF(SUMPRODUCT(--(DO2182:DS2182&lt;&gt;""))=0, 0,1)</f>
        <v>0</v>
      </c>
      <c r="EJ2182" s="18">
        <f t="array" ref="EJ2182">IF(SUMPRODUCT(--(DT2182:EG2182&lt;&gt;""))=0, 0,1)</f>
        <v>1</v>
      </c>
      <c r="EK2182" s="18" cm="1">
        <f t="array" ref="EK2182">IF(SUMPRODUCT(--(EC2182:EG2182&lt;&gt;""))=0, 0,1)</f>
        <v>1</v>
      </c>
      <c r="EL2182" s="18">
        <f t="array" ref="EL2182">IF(SUMPRODUCT(--(EE2182:EG2182&lt;&gt;""))=0, 0,1)</f>
        <v>0</v>
      </c>
      <c r="EM2182" s="18">
        <f t="shared" si="438"/>
        <v>1</v>
      </c>
      <c r="EN2182" s="18" t="str">
        <f t="shared" si="439"/>
        <v>NA</v>
      </c>
      <c r="EO2182" s="18">
        <f t="shared" si="440"/>
        <v>1</v>
      </c>
      <c r="EP2182" s="18">
        <f t="shared" ref="EP2182:EP2245" si="441">IF(EK2182=0, "NA", IF(COUNTIF(EC2182:EG2182, 1), 1,0))</f>
        <v>1</v>
      </c>
      <c r="EQ2182" s="18">
        <f t="shared" si="422"/>
        <v>0</v>
      </c>
      <c r="ER2182" s="18" t="s">
        <v>2081</v>
      </c>
      <c r="ES2182" s="59">
        <v>43908</v>
      </c>
      <c r="ET2182" s="18"/>
      <c r="EU2182" s="18"/>
    </row>
    <row r="2183" spans="1:151" s="1" customFormat="1" ht="15.75" customHeight="1" x14ac:dyDescent="0.2">
      <c r="A2183" s="5" t="s">
        <v>2538</v>
      </c>
      <c r="B2183" s="24" t="s">
        <v>2520</v>
      </c>
      <c r="C2183" s="56">
        <v>3</v>
      </c>
      <c r="D2183" s="18" t="s">
        <v>2857</v>
      </c>
      <c r="E2183" s="18" t="s">
        <v>2989</v>
      </c>
      <c r="F2183" s="18" t="s">
        <v>2521</v>
      </c>
      <c r="G2183" s="18" t="s">
        <v>467</v>
      </c>
      <c r="H2183" s="18" t="s">
        <v>468</v>
      </c>
      <c r="I2183" s="18" t="s">
        <v>552</v>
      </c>
      <c r="J2183" s="18" t="s">
        <v>2522</v>
      </c>
      <c r="K2183" s="18" t="s">
        <v>257</v>
      </c>
      <c r="L2183" s="18" t="s">
        <v>595</v>
      </c>
      <c r="M2183" s="18" t="s">
        <v>253</v>
      </c>
      <c r="N2183" s="56">
        <v>74</v>
      </c>
      <c r="O2183" s="18" t="s">
        <v>2523</v>
      </c>
      <c r="P2183" s="18" t="s">
        <v>2128</v>
      </c>
      <c r="Q2183" s="18" t="s">
        <v>254</v>
      </c>
      <c r="R2183" s="18" t="s">
        <v>2524</v>
      </c>
      <c r="S2183" s="18" t="s">
        <v>595</v>
      </c>
      <c r="T2183" s="26" t="s">
        <v>257</v>
      </c>
      <c r="U2183" s="26" t="s">
        <v>257</v>
      </c>
      <c r="V2183" s="26" t="s">
        <v>257</v>
      </c>
      <c r="W2183" s="26" t="s">
        <v>257</v>
      </c>
      <c r="X2183" s="18" t="s">
        <v>2525</v>
      </c>
      <c r="Y2183" s="18">
        <v>0</v>
      </c>
      <c r="Z2183" s="18" t="s">
        <v>2202</v>
      </c>
      <c r="AA2183" s="18" t="s">
        <v>257</v>
      </c>
      <c r="AB2183" s="18">
        <f t="shared" si="437"/>
        <v>0</v>
      </c>
      <c r="AC2183" s="18" t="s">
        <v>595</v>
      </c>
      <c r="AD2183" s="18" t="s">
        <v>595</v>
      </c>
      <c r="AE2183" s="18" t="s">
        <v>595</v>
      </c>
      <c r="AF2183" s="18" t="s">
        <v>257</v>
      </c>
      <c r="AG2183" s="18" t="s">
        <v>257</v>
      </c>
      <c r="AH2183" s="18" t="s">
        <v>595</v>
      </c>
      <c r="AI2183" s="18">
        <v>0.5</v>
      </c>
      <c r="AJ2183" s="18" t="s">
        <v>522</v>
      </c>
      <c r="AK2183" s="18">
        <v>0.5</v>
      </c>
      <c r="AL2183" s="18" t="s">
        <v>2539</v>
      </c>
      <c r="AM2183" s="18" t="s">
        <v>2527</v>
      </c>
      <c r="AN2183" s="18">
        <v>93.2346723</v>
      </c>
      <c r="AO2183" s="18" t="s">
        <v>2528</v>
      </c>
      <c r="AP2183" s="18" t="s">
        <v>595</v>
      </c>
      <c r="AQ2183" s="18">
        <v>6</v>
      </c>
      <c r="AR2183" s="18" t="s">
        <v>2529</v>
      </c>
      <c r="AS2183" s="18">
        <v>86.680761099999998</v>
      </c>
      <c r="AT2183" s="18">
        <v>99.788583500000001</v>
      </c>
      <c r="AU2183" s="18">
        <v>6.5539111999999999</v>
      </c>
      <c r="AV2183" s="18">
        <v>6.5539111999999999</v>
      </c>
      <c r="AW2183" s="18" t="s">
        <v>595</v>
      </c>
      <c r="AX2183" s="18">
        <v>12</v>
      </c>
      <c r="AY2183" s="18" t="s">
        <v>2264</v>
      </c>
      <c r="AZ2183" s="18" t="s">
        <v>257</v>
      </c>
      <c r="BA2183" s="18" t="s">
        <v>257</v>
      </c>
      <c r="BB2183" s="18" t="s">
        <v>2539</v>
      </c>
      <c r="BC2183" s="18"/>
      <c r="BD2183" s="18"/>
      <c r="BE2183" s="18"/>
      <c r="BF2183" s="18"/>
      <c r="BG2183" s="18"/>
      <c r="BH2183" s="18"/>
      <c r="BI2183" s="18"/>
      <c r="BJ2183" s="18"/>
      <c r="BK2183" s="18"/>
      <c r="BL2183" s="18"/>
      <c r="BM2183" s="18"/>
      <c r="BN2183" s="18"/>
      <c r="BO2183" s="18"/>
      <c r="BP2183" s="18"/>
      <c r="BQ2183" s="18"/>
      <c r="BR2183" s="18"/>
      <c r="BS2183" s="18" t="s">
        <v>2536</v>
      </c>
      <c r="BT2183" s="18">
        <v>0</v>
      </c>
      <c r="BU2183" s="18" t="s">
        <v>2528</v>
      </c>
      <c r="BV2183" s="18" t="s">
        <v>595</v>
      </c>
      <c r="BW2183" s="18">
        <v>6</v>
      </c>
      <c r="BX2183" s="18" t="s">
        <v>2529</v>
      </c>
      <c r="BY2183" s="18">
        <v>0</v>
      </c>
      <c r="BZ2183" s="18">
        <v>0</v>
      </c>
      <c r="CA2183" s="18">
        <v>0</v>
      </c>
      <c r="CB2183" s="18">
        <v>0</v>
      </c>
      <c r="CC2183" s="18" t="s">
        <v>595</v>
      </c>
      <c r="CD2183" s="18">
        <v>12</v>
      </c>
      <c r="CE2183" s="18" t="s">
        <v>2264</v>
      </c>
      <c r="CF2183" s="18" t="s">
        <v>257</v>
      </c>
      <c r="CG2183" s="18" t="s">
        <v>257</v>
      </c>
      <c r="CH2183" s="18" t="s">
        <v>2539</v>
      </c>
      <c r="CI2183" s="18"/>
      <c r="CJ2183" s="18"/>
      <c r="CK2183" s="18"/>
      <c r="CL2183" s="18"/>
      <c r="CM2183" s="18"/>
      <c r="CN2183" s="18"/>
      <c r="CO2183" s="18"/>
      <c r="CP2183" s="18"/>
      <c r="CQ2183" s="18"/>
      <c r="CR2183" s="18"/>
      <c r="CS2183" s="18"/>
      <c r="CT2183" s="18"/>
      <c r="CU2183" s="18"/>
      <c r="CV2183" s="18"/>
      <c r="CW2183" s="18"/>
      <c r="CX2183" s="18"/>
      <c r="CY2183" s="18"/>
      <c r="CZ2183" s="18"/>
      <c r="DA2183" s="18"/>
      <c r="DB2183" s="18"/>
      <c r="DC2183" s="18"/>
      <c r="DD2183" s="18"/>
      <c r="DE2183" s="18"/>
      <c r="DF2183" s="18"/>
      <c r="DG2183" s="18"/>
      <c r="DH2183" s="18"/>
      <c r="DI2183" s="18"/>
      <c r="DJ2183" s="18"/>
      <c r="DK2183" s="18"/>
      <c r="DL2183" s="18"/>
      <c r="DM2183" s="18"/>
      <c r="DN2183" s="18"/>
      <c r="DO2183" s="56"/>
      <c r="DP2183" s="56"/>
      <c r="DQ2183" s="56"/>
      <c r="DR2183" s="56"/>
      <c r="DS2183" s="56"/>
      <c r="DT2183" s="56"/>
      <c r="DU2183" s="56"/>
      <c r="DV2183" s="56"/>
      <c r="DW2183" s="56"/>
      <c r="DX2183" s="56"/>
      <c r="DY2183" s="56"/>
      <c r="DZ2183" s="56"/>
      <c r="EA2183" s="56"/>
      <c r="EB2183" s="56"/>
      <c r="EC2183" s="56">
        <v>0</v>
      </c>
      <c r="ED2183" s="56"/>
      <c r="EE2183" s="56"/>
      <c r="EF2183" s="56"/>
      <c r="EG2183" s="56"/>
      <c r="EH2183" s="18" t="s">
        <v>2537</v>
      </c>
      <c r="EI2183" s="18">
        <f t="array" ref="EI2183">IF(SUMPRODUCT(--(DO2183:DS2183&lt;&gt;""))=0, 0,1)</f>
        <v>0</v>
      </c>
      <c r="EJ2183" s="18">
        <f t="array" ref="EJ2183">IF(SUMPRODUCT(--(DT2183:EG2183&lt;&gt;""))=0, 0,1)</f>
        <v>1</v>
      </c>
      <c r="EK2183" s="18" cm="1">
        <f t="array" ref="EK2183">IF(SUMPRODUCT(--(EC2183:EG2183&lt;&gt;""))=0, 0,1)</f>
        <v>1</v>
      </c>
      <c r="EL2183" s="18">
        <f t="array" ref="EL2183">IF(SUMPRODUCT(--(EE2183:EG2183&lt;&gt;""))=0, 0,1)</f>
        <v>0</v>
      </c>
      <c r="EM2183" s="18">
        <f t="shared" si="438"/>
        <v>0</v>
      </c>
      <c r="EN2183" s="18" t="str">
        <f t="shared" si="439"/>
        <v>NA</v>
      </c>
      <c r="EO2183" s="18">
        <f t="shared" si="440"/>
        <v>0</v>
      </c>
      <c r="EP2183" s="18">
        <f t="shared" si="441"/>
        <v>0</v>
      </c>
      <c r="EQ2183" s="18" t="str">
        <f t="shared" si="422"/>
        <v>NA</v>
      </c>
      <c r="ER2183" s="18" t="s">
        <v>2081</v>
      </c>
      <c r="ES2183" s="59">
        <v>43908</v>
      </c>
      <c r="ET2183" s="18"/>
      <c r="EU2183" s="18"/>
    </row>
    <row r="2184" spans="1:151" s="1" customFormat="1" ht="15.75" customHeight="1" x14ac:dyDescent="0.2">
      <c r="A2184" s="5" t="s">
        <v>2538</v>
      </c>
      <c r="B2184" s="24" t="s">
        <v>2520</v>
      </c>
      <c r="C2184" s="56">
        <v>3</v>
      </c>
      <c r="D2184" s="18" t="s">
        <v>2858</v>
      </c>
      <c r="E2184" s="18" t="s">
        <v>2989</v>
      </c>
      <c r="F2184" s="18" t="s">
        <v>2521</v>
      </c>
      <c r="G2184" s="18" t="s">
        <v>467</v>
      </c>
      <c r="H2184" s="18" t="s">
        <v>468</v>
      </c>
      <c r="I2184" s="18" t="s">
        <v>552</v>
      </c>
      <c r="J2184" s="18" t="s">
        <v>2522</v>
      </c>
      <c r="K2184" s="18" t="s">
        <v>257</v>
      </c>
      <c r="L2184" s="18" t="s">
        <v>595</v>
      </c>
      <c r="M2184" s="18" t="s">
        <v>253</v>
      </c>
      <c r="N2184" s="56">
        <v>74</v>
      </c>
      <c r="O2184" s="18" t="s">
        <v>2523</v>
      </c>
      <c r="P2184" s="18" t="s">
        <v>2128</v>
      </c>
      <c r="Q2184" s="18" t="s">
        <v>254</v>
      </c>
      <c r="R2184" s="18" t="s">
        <v>2524</v>
      </c>
      <c r="S2184" s="18" t="s">
        <v>595</v>
      </c>
      <c r="T2184" s="26" t="s">
        <v>257</v>
      </c>
      <c r="U2184" s="26" t="s">
        <v>257</v>
      </c>
      <c r="V2184" s="26" t="s">
        <v>257</v>
      </c>
      <c r="W2184" s="26" t="s">
        <v>257</v>
      </c>
      <c r="X2184" s="18" t="s">
        <v>2525</v>
      </c>
      <c r="Y2184" s="18">
        <v>12</v>
      </c>
      <c r="Z2184" s="18" t="s">
        <v>2202</v>
      </c>
      <c r="AA2184" s="18" t="s">
        <v>257</v>
      </c>
      <c r="AB2184" s="18">
        <f t="shared" si="437"/>
        <v>12</v>
      </c>
      <c r="AC2184" s="18" t="s">
        <v>595</v>
      </c>
      <c r="AD2184" s="18" t="s">
        <v>595</v>
      </c>
      <c r="AE2184" s="18" t="s">
        <v>595</v>
      </c>
      <c r="AF2184" s="18" t="s">
        <v>257</v>
      </c>
      <c r="AG2184" s="18" t="s">
        <v>257</v>
      </c>
      <c r="AH2184" s="18" t="s">
        <v>595</v>
      </c>
      <c r="AI2184" s="18">
        <v>0.5</v>
      </c>
      <c r="AJ2184" s="18" t="s">
        <v>522</v>
      </c>
      <c r="AK2184" s="18">
        <v>0.5</v>
      </c>
      <c r="AL2184" s="18" t="s">
        <v>2539</v>
      </c>
      <c r="AM2184" s="18" t="s">
        <v>2527</v>
      </c>
      <c r="AN2184" s="18">
        <v>66.637974</v>
      </c>
      <c r="AO2184" s="18" t="s">
        <v>2528</v>
      </c>
      <c r="AP2184" s="18" t="s">
        <v>595</v>
      </c>
      <c r="AQ2184" s="18">
        <v>6</v>
      </c>
      <c r="AR2184" s="18" t="s">
        <v>2529</v>
      </c>
      <c r="AS2184" s="18">
        <v>60.2953835</v>
      </c>
      <c r="AT2184" s="18">
        <v>72.9805645</v>
      </c>
      <c r="AU2184" s="18">
        <v>6.3425905</v>
      </c>
      <c r="AV2184" s="18">
        <v>6.3425905</v>
      </c>
      <c r="AW2184" s="18" t="s">
        <v>595</v>
      </c>
      <c r="AX2184" s="18">
        <v>12</v>
      </c>
      <c r="AY2184" s="18" t="s">
        <v>2264</v>
      </c>
      <c r="AZ2184" s="18" t="s">
        <v>257</v>
      </c>
      <c r="BA2184" s="18" t="s">
        <v>257</v>
      </c>
      <c r="BB2184" s="18" t="s">
        <v>2539</v>
      </c>
      <c r="BC2184" s="18"/>
      <c r="BD2184" s="18"/>
      <c r="BE2184" s="18"/>
      <c r="BF2184" s="18"/>
      <c r="BG2184" s="18"/>
      <c r="BH2184" s="18"/>
      <c r="BI2184" s="18"/>
      <c r="BJ2184" s="18"/>
      <c r="BK2184" s="18"/>
      <c r="BL2184" s="18"/>
      <c r="BM2184" s="18"/>
      <c r="BN2184" s="18"/>
      <c r="BO2184" s="18"/>
      <c r="BP2184" s="18"/>
      <c r="BQ2184" s="18"/>
      <c r="BR2184" s="18"/>
      <c r="BS2184" s="18" t="s">
        <v>2536</v>
      </c>
      <c r="BT2184" s="18">
        <v>0</v>
      </c>
      <c r="BU2184" s="18" t="s">
        <v>2528</v>
      </c>
      <c r="BV2184" s="18" t="s">
        <v>595</v>
      </c>
      <c r="BW2184" s="18">
        <v>6</v>
      </c>
      <c r="BX2184" s="18" t="s">
        <v>2529</v>
      </c>
      <c r="BY2184" s="18">
        <v>0</v>
      </c>
      <c r="BZ2184" s="18">
        <v>0</v>
      </c>
      <c r="CA2184" s="18">
        <v>0</v>
      </c>
      <c r="CB2184" s="18">
        <v>0</v>
      </c>
      <c r="CC2184" s="18" t="s">
        <v>595</v>
      </c>
      <c r="CD2184" s="18">
        <v>12</v>
      </c>
      <c r="CE2184" s="18" t="s">
        <v>2264</v>
      </c>
      <c r="CF2184" s="18" t="s">
        <v>257</v>
      </c>
      <c r="CG2184" s="18" t="s">
        <v>257</v>
      </c>
      <c r="CH2184" s="18" t="s">
        <v>2539</v>
      </c>
      <c r="CI2184" s="18"/>
      <c r="CJ2184" s="18"/>
      <c r="CK2184" s="18"/>
      <c r="CL2184" s="18"/>
      <c r="CM2184" s="18"/>
      <c r="CN2184" s="18"/>
      <c r="CO2184" s="18"/>
      <c r="CP2184" s="18"/>
      <c r="CQ2184" s="18"/>
      <c r="CR2184" s="18"/>
      <c r="CS2184" s="18"/>
      <c r="CT2184" s="18"/>
      <c r="CU2184" s="18"/>
      <c r="CV2184" s="18"/>
      <c r="CW2184" s="18"/>
      <c r="CX2184" s="18"/>
      <c r="CY2184" s="18"/>
      <c r="CZ2184" s="18"/>
      <c r="DA2184" s="18"/>
      <c r="DB2184" s="18"/>
      <c r="DC2184" s="18"/>
      <c r="DD2184" s="18"/>
      <c r="DE2184" s="18"/>
      <c r="DF2184" s="18"/>
      <c r="DG2184" s="18"/>
      <c r="DH2184" s="18"/>
      <c r="DI2184" s="18"/>
      <c r="DJ2184" s="18"/>
      <c r="DK2184" s="18"/>
      <c r="DL2184" s="18"/>
      <c r="DM2184" s="18"/>
      <c r="DN2184" s="18"/>
      <c r="DO2184" s="56"/>
      <c r="DP2184" s="56"/>
      <c r="DQ2184" s="56"/>
      <c r="DR2184" s="56"/>
      <c r="DS2184" s="56"/>
      <c r="DT2184" s="56"/>
      <c r="DU2184" s="56"/>
      <c r="DV2184" s="56"/>
      <c r="DW2184" s="56"/>
      <c r="DX2184" s="56"/>
      <c r="DY2184" s="56"/>
      <c r="DZ2184" s="56"/>
      <c r="EA2184" s="56"/>
      <c r="EB2184" s="56"/>
      <c r="EC2184" s="56">
        <v>1</v>
      </c>
      <c r="ED2184" s="56"/>
      <c r="EE2184" s="56"/>
      <c r="EF2184" s="56"/>
      <c r="EG2184" s="56"/>
      <c r="EH2184" s="18" t="s">
        <v>2537</v>
      </c>
      <c r="EI2184" s="18">
        <f t="array" ref="EI2184">IF(SUMPRODUCT(--(DO2184:DS2184&lt;&gt;""))=0, 0,1)</f>
        <v>0</v>
      </c>
      <c r="EJ2184" s="18">
        <f t="array" ref="EJ2184">IF(SUMPRODUCT(--(DT2184:EG2184&lt;&gt;""))=0, 0,1)</f>
        <v>1</v>
      </c>
      <c r="EK2184" s="18" cm="1">
        <f t="array" ref="EK2184">IF(SUMPRODUCT(--(EC2184:EG2184&lt;&gt;""))=0, 0,1)</f>
        <v>1</v>
      </c>
      <c r="EL2184" s="18">
        <f t="array" ref="EL2184">IF(SUMPRODUCT(--(EE2184:EG2184&lt;&gt;""))=0, 0,1)</f>
        <v>0</v>
      </c>
      <c r="EM2184" s="18">
        <f t="shared" si="438"/>
        <v>1</v>
      </c>
      <c r="EN2184" s="18" t="str">
        <f t="shared" si="439"/>
        <v>NA</v>
      </c>
      <c r="EO2184" s="18">
        <f t="shared" si="440"/>
        <v>1</v>
      </c>
      <c r="EP2184" s="18">
        <f t="shared" si="441"/>
        <v>1</v>
      </c>
      <c r="EQ2184" s="18">
        <f t="shared" si="422"/>
        <v>0</v>
      </c>
      <c r="ER2184" s="18" t="s">
        <v>2081</v>
      </c>
      <c r="ES2184" s="59">
        <v>43908</v>
      </c>
      <c r="ET2184" s="18"/>
      <c r="EU2184" s="18"/>
    </row>
    <row r="2185" spans="1:151" s="1" customFormat="1" ht="15.75" customHeight="1" x14ac:dyDescent="0.2">
      <c r="A2185" s="5" t="s">
        <v>2538</v>
      </c>
      <c r="B2185" s="24" t="s">
        <v>2520</v>
      </c>
      <c r="C2185" s="56">
        <v>3</v>
      </c>
      <c r="D2185" s="18" t="s">
        <v>2859</v>
      </c>
      <c r="E2185" s="18" t="s">
        <v>2989</v>
      </c>
      <c r="F2185" s="18" t="s">
        <v>2521</v>
      </c>
      <c r="G2185" s="18" t="s">
        <v>467</v>
      </c>
      <c r="H2185" s="18" t="s">
        <v>468</v>
      </c>
      <c r="I2185" s="18" t="s">
        <v>552</v>
      </c>
      <c r="J2185" s="18" t="s">
        <v>2522</v>
      </c>
      <c r="K2185" s="18" t="s">
        <v>257</v>
      </c>
      <c r="L2185" s="18" t="s">
        <v>595</v>
      </c>
      <c r="M2185" s="18" t="s">
        <v>253</v>
      </c>
      <c r="N2185" s="56">
        <v>74</v>
      </c>
      <c r="O2185" s="18" t="s">
        <v>2523</v>
      </c>
      <c r="P2185" s="18" t="s">
        <v>2128</v>
      </c>
      <c r="Q2185" s="18" t="s">
        <v>254</v>
      </c>
      <c r="R2185" s="18" t="s">
        <v>2524</v>
      </c>
      <c r="S2185" s="18" t="s">
        <v>595</v>
      </c>
      <c r="T2185" s="26" t="s">
        <v>257</v>
      </c>
      <c r="U2185" s="26" t="s">
        <v>257</v>
      </c>
      <c r="V2185" s="26" t="s">
        <v>257</v>
      </c>
      <c r="W2185" s="26" t="s">
        <v>257</v>
      </c>
      <c r="X2185" s="18" t="s">
        <v>2525</v>
      </c>
      <c r="Y2185" s="18">
        <v>27</v>
      </c>
      <c r="Z2185" s="18" t="s">
        <v>2202</v>
      </c>
      <c r="AA2185" s="18" t="s">
        <v>257</v>
      </c>
      <c r="AB2185" s="18">
        <f t="shared" si="437"/>
        <v>27</v>
      </c>
      <c r="AC2185" s="18" t="s">
        <v>595</v>
      </c>
      <c r="AD2185" s="18" t="s">
        <v>595</v>
      </c>
      <c r="AE2185" s="18" t="s">
        <v>595</v>
      </c>
      <c r="AF2185" s="18" t="s">
        <v>257</v>
      </c>
      <c r="AG2185" s="18" t="s">
        <v>257</v>
      </c>
      <c r="AH2185" s="18" t="s">
        <v>595</v>
      </c>
      <c r="AI2185" s="18">
        <v>0.5</v>
      </c>
      <c r="AJ2185" s="18" t="s">
        <v>522</v>
      </c>
      <c r="AK2185" s="18">
        <v>0.5</v>
      </c>
      <c r="AL2185" s="18" t="s">
        <v>2539</v>
      </c>
      <c r="AM2185" s="18" t="s">
        <v>2527</v>
      </c>
      <c r="AN2185" s="18">
        <v>86.648847000000004</v>
      </c>
      <c r="AO2185" s="18" t="s">
        <v>2528</v>
      </c>
      <c r="AP2185" s="18" t="s">
        <v>595</v>
      </c>
      <c r="AQ2185" s="18">
        <v>6</v>
      </c>
      <c r="AR2185" s="18" t="s">
        <v>2529</v>
      </c>
      <c r="AS2185" s="18">
        <v>80.094836799999996</v>
      </c>
      <c r="AT2185" s="18">
        <v>93.202857199999997</v>
      </c>
      <c r="AU2185" s="18">
        <v>6.5540101999999996</v>
      </c>
      <c r="AV2185" s="18">
        <v>6.5540101999999996</v>
      </c>
      <c r="AW2185" s="18" t="s">
        <v>595</v>
      </c>
      <c r="AX2185" s="18">
        <v>12</v>
      </c>
      <c r="AY2185" s="18" t="s">
        <v>2264</v>
      </c>
      <c r="AZ2185" s="18" t="s">
        <v>257</v>
      </c>
      <c r="BA2185" s="18" t="s">
        <v>257</v>
      </c>
      <c r="BB2185" s="18" t="s">
        <v>2539</v>
      </c>
      <c r="BC2185" s="18"/>
      <c r="BD2185" s="18"/>
      <c r="BE2185" s="18"/>
      <c r="BF2185" s="18"/>
      <c r="BG2185" s="18"/>
      <c r="BH2185" s="18"/>
      <c r="BI2185" s="18"/>
      <c r="BJ2185" s="18"/>
      <c r="BK2185" s="18"/>
      <c r="BL2185" s="18"/>
      <c r="BM2185" s="18"/>
      <c r="BN2185" s="18"/>
      <c r="BO2185" s="18"/>
      <c r="BP2185" s="18"/>
      <c r="BQ2185" s="18"/>
      <c r="BR2185" s="18"/>
      <c r="BS2185" s="18" t="s">
        <v>2536</v>
      </c>
      <c r="BT2185" s="18">
        <v>6.5207870899999998</v>
      </c>
      <c r="BU2185" s="18" t="s">
        <v>2528</v>
      </c>
      <c r="BV2185" s="18" t="s">
        <v>595</v>
      </c>
      <c r="BW2185" s="18">
        <v>6</v>
      </c>
      <c r="BX2185" s="18" t="s">
        <v>2529</v>
      </c>
      <c r="BY2185" s="18">
        <v>0</v>
      </c>
      <c r="BZ2185" s="18">
        <v>0</v>
      </c>
      <c r="CA2185" s="18">
        <v>0</v>
      </c>
      <c r="CB2185" s="18">
        <v>0</v>
      </c>
      <c r="CC2185" s="18" t="s">
        <v>595</v>
      </c>
      <c r="CD2185" s="18">
        <v>12</v>
      </c>
      <c r="CE2185" s="18" t="s">
        <v>2264</v>
      </c>
      <c r="CF2185" s="18" t="s">
        <v>257</v>
      </c>
      <c r="CG2185" s="18" t="s">
        <v>257</v>
      </c>
      <c r="CH2185" s="18" t="s">
        <v>2539</v>
      </c>
      <c r="CI2185" s="18"/>
      <c r="CJ2185" s="18"/>
      <c r="CK2185" s="18"/>
      <c r="CL2185" s="18"/>
      <c r="CM2185" s="18"/>
      <c r="CN2185" s="18"/>
      <c r="CO2185" s="18"/>
      <c r="CP2185" s="18"/>
      <c r="CQ2185" s="18"/>
      <c r="CR2185" s="18"/>
      <c r="CS2185" s="18"/>
      <c r="CT2185" s="18"/>
      <c r="CU2185" s="18"/>
      <c r="CV2185" s="18"/>
      <c r="CW2185" s="18"/>
      <c r="CX2185" s="18"/>
      <c r="CY2185" s="18"/>
      <c r="CZ2185" s="18"/>
      <c r="DA2185" s="18"/>
      <c r="DB2185" s="18"/>
      <c r="DC2185" s="18"/>
      <c r="DD2185" s="18"/>
      <c r="DE2185" s="18"/>
      <c r="DF2185" s="18"/>
      <c r="DG2185" s="18"/>
      <c r="DH2185" s="18"/>
      <c r="DI2185" s="18"/>
      <c r="DJ2185" s="18"/>
      <c r="DK2185" s="18"/>
      <c r="DL2185" s="18"/>
      <c r="DM2185" s="18"/>
      <c r="DN2185" s="18"/>
      <c r="DO2185" s="56"/>
      <c r="DP2185" s="56"/>
      <c r="DQ2185" s="56"/>
      <c r="DR2185" s="56"/>
      <c r="DS2185" s="56"/>
      <c r="DT2185" s="56"/>
      <c r="DU2185" s="56"/>
      <c r="DV2185" s="56"/>
      <c r="DW2185" s="56"/>
      <c r="DX2185" s="56"/>
      <c r="DY2185" s="56"/>
      <c r="DZ2185" s="56"/>
      <c r="EA2185" s="56"/>
      <c r="EB2185" s="56"/>
      <c r="EC2185" s="56">
        <v>0</v>
      </c>
      <c r="ED2185" s="56"/>
      <c r="EE2185" s="56"/>
      <c r="EF2185" s="56"/>
      <c r="EG2185" s="56"/>
      <c r="EH2185" s="18" t="s">
        <v>2537</v>
      </c>
      <c r="EI2185" s="18">
        <f t="array" ref="EI2185">IF(SUMPRODUCT(--(DO2185:DS2185&lt;&gt;""))=0, 0,1)</f>
        <v>0</v>
      </c>
      <c r="EJ2185" s="18">
        <f t="array" ref="EJ2185">IF(SUMPRODUCT(--(DT2185:EG2185&lt;&gt;""))=0, 0,1)</f>
        <v>1</v>
      </c>
      <c r="EK2185" s="18" cm="1">
        <f t="array" ref="EK2185">IF(SUMPRODUCT(--(EC2185:EG2185&lt;&gt;""))=0, 0,1)</f>
        <v>1</v>
      </c>
      <c r="EL2185" s="18">
        <f t="array" ref="EL2185">IF(SUMPRODUCT(--(EE2185:EG2185&lt;&gt;""))=0, 0,1)</f>
        <v>0</v>
      </c>
      <c r="EM2185" s="18">
        <f t="shared" si="438"/>
        <v>0</v>
      </c>
      <c r="EN2185" s="18" t="str">
        <f t="shared" si="439"/>
        <v>NA</v>
      </c>
      <c r="EO2185" s="18">
        <f t="shared" si="440"/>
        <v>0</v>
      </c>
      <c r="EP2185" s="18">
        <f t="shared" si="441"/>
        <v>0</v>
      </c>
      <c r="EQ2185" s="18" t="str">
        <f t="shared" si="422"/>
        <v>NA</v>
      </c>
      <c r="ER2185" s="18" t="s">
        <v>2081</v>
      </c>
      <c r="ES2185" s="59">
        <v>43908</v>
      </c>
      <c r="ET2185" s="18"/>
      <c r="EU2185" s="18"/>
    </row>
    <row r="2186" spans="1:151" s="1" customFormat="1" ht="15.75" customHeight="1" x14ac:dyDescent="0.2">
      <c r="A2186" s="5" t="s">
        <v>2538</v>
      </c>
      <c r="B2186" s="24" t="s">
        <v>2520</v>
      </c>
      <c r="C2186" s="56">
        <v>3</v>
      </c>
      <c r="D2186" s="18" t="s">
        <v>2860</v>
      </c>
      <c r="E2186" s="18" t="s">
        <v>2989</v>
      </c>
      <c r="F2186" s="18" t="s">
        <v>2521</v>
      </c>
      <c r="G2186" s="18" t="s">
        <v>467</v>
      </c>
      <c r="H2186" s="18" t="s">
        <v>468</v>
      </c>
      <c r="I2186" s="18" t="s">
        <v>552</v>
      </c>
      <c r="J2186" s="18" t="s">
        <v>2522</v>
      </c>
      <c r="K2186" s="18" t="s">
        <v>257</v>
      </c>
      <c r="L2186" s="18" t="s">
        <v>595</v>
      </c>
      <c r="M2186" s="18" t="s">
        <v>253</v>
      </c>
      <c r="N2186" s="56">
        <v>74</v>
      </c>
      <c r="O2186" s="18" t="s">
        <v>2523</v>
      </c>
      <c r="P2186" s="18" t="s">
        <v>2128</v>
      </c>
      <c r="Q2186" s="18" t="s">
        <v>254</v>
      </c>
      <c r="R2186" s="18" t="s">
        <v>2524</v>
      </c>
      <c r="S2186" s="18" t="s">
        <v>595</v>
      </c>
      <c r="T2186" s="26" t="s">
        <v>257</v>
      </c>
      <c r="U2186" s="26" t="s">
        <v>257</v>
      </c>
      <c r="V2186" s="26" t="s">
        <v>257</v>
      </c>
      <c r="W2186" s="26" t="s">
        <v>257</v>
      </c>
      <c r="X2186" s="18" t="s">
        <v>2525</v>
      </c>
      <c r="Y2186" s="18">
        <v>63</v>
      </c>
      <c r="Z2186" s="18" t="s">
        <v>2202</v>
      </c>
      <c r="AA2186" s="18" t="s">
        <v>257</v>
      </c>
      <c r="AB2186" s="18">
        <f t="shared" si="437"/>
        <v>63</v>
      </c>
      <c r="AC2186" s="18" t="s">
        <v>595</v>
      </c>
      <c r="AD2186" s="18" t="s">
        <v>595</v>
      </c>
      <c r="AE2186" s="18" t="s">
        <v>595</v>
      </c>
      <c r="AF2186" s="18" t="s">
        <v>257</v>
      </c>
      <c r="AG2186" s="18" t="s">
        <v>257</v>
      </c>
      <c r="AH2186" s="18" t="s">
        <v>595</v>
      </c>
      <c r="AI2186" s="18">
        <v>0.5</v>
      </c>
      <c r="AJ2186" s="18" t="s">
        <v>522</v>
      </c>
      <c r="AK2186" s="18">
        <v>0.5</v>
      </c>
      <c r="AL2186" s="18" t="s">
        <v>2539</v>
      </c>
      <c r="AM2186" s="18" t="s">
        <v>2527</v>
      </c>
      <c r="AN2186" s="18">
        <v>100</v>
      </c>
      <c r="AO2186" s="18" t="s">
        <v>2528</v>
      </c>
      <c r="AP2186" s="18" t="s">
        <v>595</v>
      </c>
      <c r="AQ2186" s="18">
        <v>6</v>
      </c>
      <c r="AR2186" s="18" t="s">
        <v>2529</v>
      </c>
      <c r="AS2186" s="18">
        <v>100</v>
      </c>
      <c r="AT2186" s="18">
        <v>100</v>
      </c>
      <c r="AU2186" s="18">
        <v>0</v>
      </c>
      <c r="AV2186" s="18">
        <v>0</v>
      </c>
      <c r="AW2186" s="18" t="s">
        <v>595</v>
      </c>
      <c r="AX2186" s="18">
        <v>12</v>
      </c>
      <c r="AY2186" s="18" t="s">
        <v>2264</v>
      </c>
      <c r="AZ2186" s="18" t="s">
        <v>257</v>
      </c>
      <c r="BA2186" s="18" t="s">
        <v>257</v>
      </c>
      <c r="BB2186" s="18" t="s">
        <v>2539</v>
      </c>
      <c r="BC2186" s="18"/>
      <c r="BD2186" s="18"/>
      <c r="BE2186" s="18"/>
      <c r="BF2186" s="18"/>
      <c r="BG2186" s="18"/>
      <c r="BH2186" s="18"/>
      <c r="BI2186" s="18"/>
      <c r="BJ2186" s="18"/>
      <c r="BK2186" s="18"/>
      <c r="BL2186" s="18"/>
      <c r="BM2186" s="18"/>
      <c r="BN2186" s="18"/>
      <c r="BO2186" s="18"/>
      <c r="BP2186" s="18"/>
      <c r="BQ2186" s="18"/>
      <c r="BR2186" s="18"/>
      <c r="BS2186" s="18" t="s">
        <v>2536</v>
      </c>
      <c r="BT2186" s="18">
        <v>22.9345052</v>
      </c>
      <c r="BU2186" s="18" t="s">
        <v>2528</v>
      </c>
      <c r="BV2186" s="18" t="s">
        <v>595</v>
      </c>
      <c r="BW2186" s="18">
        <v>6</v>
      </c>
      <c r="BX2186" s="18" t="s">
        <v>2529</v>
      </c>
      <c r="BY2186" s="18">
        <v>9.6150651600000003</v>
      </c>
      <c r="BZ2186" s="18">
        <v>36.25394524</v>
      </c>
      <c r="CA2186" s="18">
        <v>13.31944004</v>
      </c>
      <c r="CB2186" s="18">
        <v>13.31944004</v>
      </c>
      <c r="CC2186" s="18" t="s">
        <v>595</v>
      </c>
      <c r="CD2186" s="18">
        <v>12</v>
      </c>
      <c r="CE2186" s="18" t="s">
        <v>2264</v>
      </c>
      <c r="CF2186" s="18" t="s">
        <v>257</v>
      </c>
      <c r="CG2186" s="18" t="s">
        <v>257</v>
      </c>
      <c r="CH2186" s="18" t="s">
        <v>2539</v>
      </c>
      <c r="CI2186" s="18"/>
      <c r="CJ2186" s="18"/>
      <c r="CK2186" s="18"/>
      <c r="CL2186" s="18"/>
      <c r="CM2186" s="18"/>
      <c r="CN2186" s="18"/>
      <c r="CO2186" s="18"/>
      <c r="CP2186" s="18"/>
      <c r="CQ2186" s="18"/>
      <c r="CR2186" s="18"/>
      <c r="CS2186" s="18"/>
      <c r="CT2186" s="18"/>
      <c r="CU2186" s="18"/>
      <c r="CV2186" s="18"/>
      <c r="CW2186" s="18"/>
      <c r="CX2186" s="18"/>
      <c r="CY2186" s="18"/>
      <c r="CZ2186" s="18"/>
      <c r="DA2186" s="18"/>
      <c r="DB2186" s="18"/>
      <c r="DC2186" s="18"/>
      <c r="DD2186" s="18"/>
      <c r="DE2186" s="18"/>
      <c r="DF2186" s="18"/>
      <c r="DG2186" s="18"/>
      <c r="DH2186" s="18"/>
      <c r="DI2186" s="18"/>
      <c r="DJ2186" s="18"/>
      <c r="DK2186" s="18"/>
      <c r="DL2186" s="18"/>
      <c r="DM2186" s="18"/>
      <c r="DN2186" s="18"/>
      <c r="DO2186" s="56"/>
      <c r="DP2186" s="56"/>
      <c r="DQ2186" s="56"/>
      <c r="DR2186" s="56"/>
      <c r="DS2186" s="56"/>
      <c r="DT2186" s="56"/>
      <c r="DU2186" s="56"/>
      <c r="DV2186" s="56"/>
      <c r="DW2186" s="56"/>
      <c r="DX2186" s="56"/>
      <c r="DY2186" s="56"/>
      <c r="DZ2186" s="56"/>
      <c r="EA2186" s="56"/>
      <c r="EB2186" s="56"/>
      <c r="EC2186" s="56">
        <v>0</v>
      </c>
      <c r="ED2186" s="56"/>
      <c r="EE2186" s="56"/>
      <c r="EF2186" s="56"/>
      <c r="EG2186" s="56"/>
      <c r="EH2186" s="18" t="s">
        <v>2537</v>
      </c>
      <c r="EI2186" s="18">
        <f t="array" ref="EI2186">IF(SUMPRODUCT(--(DO2186:DS2186&lt;&gt;""))=0, 0,1)</f>
        <v>0</v>
      </c>
      <c r="EJ2186" s="18">
        <f t="array" ref="EJ2186">IF(SUMPRODUCT(--(DT2186:EG2186&lt;&gt;""))=0, 0,1)</f>
        <v>1</v>
      </c>
      <c r="EK2186" s="18" cm="1">
        <f t="array" ref="EK2186">IF(SUMPRODUCT(--(EC2186:EG2186&lt;&gt;""))=0, 0,1)</f>
        <v>1</v>
      </c>
      <c r="EL2186" s="18">
        <f t="array" ref="EL2186">IF(SUMPRODUCT(--(EE2186:EG2186&lt;&gt;""))=0, 0,1)</f>
        <v>0</v>
      </c>
      <c r="EM2186" s="18">
        <f t="shared" si="438"/>
        <v>0</v>
      </c>
      <c r="EN2186" s="18" t="str">
        <f t="shared" si="439"/>
        <v>NA</v>
      </c>
      <c r="EO2186" s="18">
        <f t="shared" si="440"/>
        <v>0</v>
      </c>
      <c r="EP2186" s="18">
        <f t="shared" si="441"/>
        <v>0</v>
      </c>
      <c r="EQ2186" s="18" t="str">
        <f t="shared" si="422"/>
        <v>NA</v>
      </c>
      <c r="ER2186" s="18" t="s">
        <v>2081</v>
      </c>
      <c r="ES2186" s="59">
        <v>43908</v>
      </c>
      <c r="ET2186" s="18"/>
      <c r="EU2186" s="18"/>
    </row>
    <row r="2187" spans="1:151" s="1" customFormat="1" ht="15.75" customHeight="1" x14ac:dyDescent="0.2">
      <c r="A2187" s="5" t="s">
        <v>2538</v>
      </c>
      <c r="B2187" s="24" t="s">
        <v>2520</v>
      </c>
      <c r="C2187" s="56">
        <v>3</v>
      </c>
      <c r="D2187" s="18" t="s">
        <v>2861</v>
      </c>
      <c r="E2187" s="18" t="s">
        <v>2989</v>
      </c>
      <c r="F2187" s="18" t="s">
        <v>2521</v>
      </c>
      <c r="G2187" s="18" t="s">
        <v>467</v>
      </c>
      <c r="H2187" s="18" t="s">
        <v>468</v>
      </c>
      <c r="I2187" s="18" t="s">
        <v>552</v>
      </c>
      <c r="J2187" s="18" t="s">
        <v>2522</v>
      </c>
      <c r="K2187" s="18" t="s">
        <v>257</v>
      </c>
      <c r="L2187" s="18" t="s">
        <v>595</v>
      </c>
      <c r="M2187" s="18" t="s">
        <v>253</v>
      </c>
      <c r="N2187" s="56">
        <v>74</v>
      </c>
      <c r="O2187" s="18" t="s">
        <v>2523</v>
      </c>
      <c r="P2187" s="18" t="s">
        <v>2128</v>
      </c>
      <c r="Q2187" s="18" t="s">
        <v>254</v>
      </c>
      <c r="R2187" s="18" t="s">
        <v>2524</v>
      </c>
      <c r="S2187" s="18" t="s">
        <v>595</v>
      </c>
      <c r="T2187" s="26" t="s">
        <v>257</v>
      </c>
      <c r="U2187" s="26" t="s">
        <v>257</v>
      </c>
      <c r="V2187" s="26" t="s">
        <v>257</v>
      </c>
      <c r="W2187" s="26" t="s">
        <v>257</v>
      </c>
      <c r="X2187" s="18" t="s">
        <v>2525</v>
      </c>
      <c r="Y2187" s="18">
        <v>131</v>
      </c>
      <c r="Z2187" s="18" t="s">
        <v>2202</v>
      </c>
      <c r="AA2187" s="18" t="s">
        <v>257</v>
      </c>
      <c r="AB2187" s="18">
        <f t="shared" si="437"/>
        <v>131</v>
      </c>
      <c r="AC2187" s="18" t="s">
        <v>595</v>
      </c>
      <c r="AD2187" s="18" t="s">
        <v>595</v>
      </c>
      <c r="AE2187" s="18" t="s">
        <v>595</v>
      </c>
      <c r="AF2187" s="18" t="s">
        <v>257</v>
      </c>
      <c r="AG2187" s="18" t="s">
        <v>257</v>
      </c>
      <c r="AH2187" s="18" t="s">
        <v>595</v>
      </c>
      <c r="AI2187" s="18">
        <v>0.5</v>
      </c>
      <c r="AJ2187" s="18" t="s">
        <v>522</v>
      </c>
      <c r="AK2187" s="18">
        <v>0.5</v>
      </c>
      <c r="AL2187" s="18" t="s">
        <v>2539</v>
      </c>
      <c r="AM2187" s="18" t="s">
        <v>2527</v>
      </c>
      <c r="AN2187" s="18">
        <v>96.229178899999994</v>
      </c>
      <c r="AO2187" s="18" t="s">
        <v>2528</v>
      </c>
      <c r="AP2187" s="18" t="s">
        <v>595</v>
      </c>
      <c r="AQ2187" s="18">
        <v>6</v>
      </c>
      <c r="AR2187" s="18" t="s">
        <v>2529</v>
      </c>
      <c r="AS2187" s="18">
        <v>92.846463900000003</v>
      </c>
      <c r="AT2187" s="18">
        <v>99.611893899999998</v>
      </c>
      <c r="AU2187" s="18">
        <v>3.3827150000000001</v>
      </c>
      <c r="AV2187" s="18">
        <v>3.3827150000000001</v>
      </c>
      <c r="AW2187" s="18" t="s">
        <v>595</v>
      </c>
      <c r="AX2187" s="18">
        <v>12</v>
      </c>
      <c r="AY2187" s="18" t="s">
        <v>2264</v>
      </c>
      <c r="AZ2187" s="18" t="s">
        <v>257</v>
      </c>
      <c r="BA2187" s="18" t="s">
        <v>257</v>
      </c>
      <c r="BB2187" s="18" t="s">
        <v>2539</v>
      </c>
      <c r="BC2187" s="18"/>
      <c r="BD2187" s="18"/>
      <c r="BE2187" s="18"/>
      <c r="BF2187" s="18"/>
      <c r="BG2187" s="18"/>
      <c r="BH2187" s="18"/>
      <c r="BI2187" s="18"/>
      <c r="BJ2187" s="18"/>
      <c r="BK2187" s="18"/>
      <c r="BL2187" s="18"/>
      <c r="BM2187" s="18"/>
      <c r="BN2187" s="18"/>
      <c r="BO2187" s="18"/>
      <c r="BP2187" s="18"/>
      <c r="BQ2187" s="18"/>
      <c r="BR2187" s="18"/>
      <c r="BS2187" s="18" t="s">
        <v>2536</v>
      </c>
      <c r="BT2187" s="18">
        <v>52.888143900000003</v>
      </c>
      <c r="BU2187" s="18" t="s">
        <v>2528</v>
      </c>
      <c r="BV2187" s="18" t="s">
        <v>595</v>
      </c>
      <c r="BW2187" s="18">
        <v>6</v>
      </c>
      <c r="BX2187" s="18" t="s">
        <v>2529</v>
      </c>
      <c r="BY2187" s="18">
        <v>38.511605400000001</v>
      </c>
      <c r="BZ2187" s="18">
        <v>67.264682399999998</v>
      </c>
      <c r="CA2187" s="18">
        <v>14.376538500000001</v>
      </c>
      <c r="CB2187" s="18">
        <v>14.376538500000001</v>
      </c>
      <c r="CC2187" s="18" t="s">
        <v>595</v>
      </c>
      <c r="CD2187" s="18">
        <v>12</v>
      </c>
      <c r="CE2187" s="18" t="s">
        <v>2264</v>
      </c>
      <c r="CF2187" s="18" t="s">
        <v>257</v>
      </c>
      <c r="CG2187" s="18" t="s">
        <v>257</v>
      </c>
      <c r="CH2187" s="18" t="s">
        <v>2539</v>
      </c>
      <c r="CI2187" s="18"/>
      <c r="CJ2187" s="18"/>
      <c r="CK2187" s="18"/>
      <c r="CL2187" s="18"/>
      <c r="CM2187" s="18"/>
      <c r="CN2187" s="18"/>
      <c r="CO2187" s="18"/>
      <c r="CP2187" s="18"/>
      <c r="CQ2187" s="18"/>
      <c r="CR2187" s="18"/>
      <c r="CS2187" s="18"/>
      <c r="CT2187" s="18"/>
      <c r="CU2187" s="18"/>
      <c r="CV2187" s="18"/>
      <c r="CW2187" s="18"/>
      <c r="CX2187" s="18"/>
      <c r="CY2187" s="18"/>
      <c r="CZ2187" s="18"/>
      <c r="DA2187" s="18"/>
      <c r="DB2187" s="18"/>
      <c r="DC2187" s="18"/>
      <c r="DD2187" s="18"/>
      <c r="DE2187" s="18"/>
      <c r="DF2187" s="18"/>
      <c r="DG2187" s="18"/>
      <c r="DH2187" s="18"/>
      <c r="DI2187" s="18"/>
      <c r="DJ2187" s="18"/>
      <c r="DK2187" s="18"/>
      <c r="DL2187" s="18"/>
      <c r="DM2187" s="18"/>
      <c r="DN2187" s="18"/>
      <c r="DO2187" s="56"/>
      <c r="DP2187" s="56"/>
      <c r="DQ2187" s="56"/>
      <c r="DR2187" s="56"/>
      <c r="DS2187" s="56"/>
      <c r="DT2187" s="56"/>
      <c r="DU2187" s="56"/>
      <c r="DV2187" s="56"/>
      <c r="DW2187" s="56"/>
      <c r="DX2187" s="56"/>
      <c r="DY2187" s="56"/>
      <c r="DZ2187" s="56"/>
      <c r="EA2187" s="56"/>
      <c r="EB2187" s="56"/>
      <c r="EC2187" s="56">
        <v>0</v>
      </c>
      <c r="ED2187" s="56"/>
      <c r="EE2187" s="56"/>
      <c r="EF2187" s="56"/>
      <c r="EG2187" s="56"/>
      <c r="EH2187" s="18" t="s">
        <v>2537</v>
      </c>
      <c r="EI2187" s="18">
        <f t="array" ref="EI2187">IF(SUMPRODUCT(--(DO2187:DS2187&lt;&gt;""))=0, 0,1)</f>
        <v>0</v>
      </c>
      <c r="EJ2187" s="18">
        <f t="array" ref="EJ2187">IF(SUMPRODUCT(--(DT2187:EG2187&lt;&gt;""))=0, 0,1)</f>
        <v>1</v>
      </c>
      <c r="EK2187" s="18" cm="1">
        <f t="array" ref="EK2187">IF(SUMPRODUCT(--(EC2187:EG2187&lt;&gt;""))=0, 0,1)</f>
        <v>1</v>
      </c>
      <c r="EL2187" s="18">
        <f t="array" ref="EL2187">IF(SUMPRODUCT(--(EE2187:EG2187&lt;&gt;""))=0, 0,1)</f>
        <v>0</v>
      </c>
      <c r="EM2187" s="18">
        <f t="shared" si="438"/>
        <v>0</v>
      </c>
      <c r="EN2187" s="18" t="str">
        <f t="shared" si="439"/>
        <v>NA</v>
      </c>
      <c r="EO2187" s="18">
        <f t="shared" si="440"/>
        <v>0</v>
      </c>
      <c r="EP2187" s="18">
        <f t="shared" si="441"/>
        <v>0</v>
      </c>
      <c r="EQ2187" s="18" t="str">
        <f t="shared" si="422"/>
        <v>NA</v>
      </c>
      <c r="ER2187" s="18" t="s">
        <v>2081</v>
      </c>
      <c r="ES2187" s="59">
        <v>43908</v>
      </c>
      <c r="ET2187" s="18"/>
      <c r="EU2187" s="18"/>
    </row>
    <row r="2188" spans="1:151" s="1" customFormat="1" ht="15.75" customHeight="1" x14ac:dyDescent="0.2">
      <c r="A2188" s="5" t="s">
        <v>2538</v>
      </c>
      <c r="B2188" s="24" t="s">
        <v>2520</v>
      </c>
      <c r="C2188" s="56">
        <v>3</v>
      </c>
      <c r="D2188" s="18" t="s">
        <v>2862</v>
      </c>
      <c r="E2188" s="18" t="s">
        <v>2989</v>
      </c>
      <c r="F2188" s="18" t="s">
        <v>2521</v>
      </c>
      <c r="G2188" s="18" t="s">
        <v>467</v>
      </c>
      <c r="H2188" s="18" t="s">
        <v>468</v>
      </c>
      <c r="I2188" s="18" t="s">
        <v>552</v>
      </c>
      <c r="J2188" s="18" t="s">
        <v>2522</v>
      </c>
      <c r="K2188" s="18" t="s">
        <v>257</v>
      </c>
      <c r="L2188" s="18" t="s">
        <v>595</v>
      </c>
      <c r="M2188" s="18" t="s">
        <v>253</v>
      </c>
      <c r="N2188" s="56">
        <v>74</v>
      </c>
      <c r="O2188" s="18" t="s">
        <v>2523</v>
      </c>
      <c r="P2188" s="18" t="s">
        <v>2128</v>
      </c>
      <c r="Q2188" s="18" t="s">
        <v>254</v>
      </c>
      <c r="R2188" s="18" t="s">
        <v>2524</v>
      </c>
      <c r="S2188" s="18" t="s">
        <v>595</v>
      </c>
      <c r="T2188" s="26" t="s">
        <v>257</v>
      </c>
      <c r="U2188" s="26" t="s">
        <v>257</v>
      </c>
      <c r="V2188" s="26" t="s">
        <v>257</v>
      </c>
      <c r="W2188" s="26" t="s">
        <v>257</v>
      </c>
      <c r="X2188" s="18" t="s">
        <v>2525</v>
      </c>
      <c r="Y2188" s="18">
        <v>292</v>
      </c>
      <c r="Z2188" s="18" t="s">
        <v>2202</v>
      </c>
      <c r="AA2188" s="18" t="s">
        <v>257</v>
      </c>
      <c r="AB2188" s="18">
        <f t="shared" si="437"/>
        <v>292</v>
      </c>
      <c r="AC2188" s="18" t="s">
        <v>595</v>
      </c>
      <c r="AD2188" s="18" t="s">
        <v>595</v>
      </c>
      <c r="AE2188" s="18" t="s">
        <v>595</v>
      </c>
      <c r="AF2188" s="18" t="s">
        <v>257</v>
      </c>
      <c r="AG2188" s="18" t="s">
        <v>257</v>
      </c>
      <c r="AH2188" s="18" t="s">
        <v>595</v>
      </c>
      <c r="AI2188" s="18">
        <v>0.5</v>
      </c>
      <c r="AJ2188" s="18" t="s">
        <v>522</v>
      </c>
      <c r="AK2188" s="18">
        <v>0.5</v>
      </c>
      <c r="AL2188" s="18" t="s">
        <v>2539</v>
      </c>
      <c r="AM2188" s="18" t="s">
        <v>2527</v>
      </c>
      <c r="AN2188" s="18">
        <v>100</v>
      </c>
      <c r="AO2188" s="18" t="s">
        <v>2528</v>
      </c>
      <c r="AP2188" s="18" t="s">
        <v>595</v>
      </c>
      <c r="AQ2188" s="18">
        <v>6</v>
      </c>
      <c r="AR2188" s="18" t="s">
        <v>2529</v>
      </c>
      <c r="AS2188" s="18">
        <v>100</v>
      </c>
      <c r="AT2188" s="18">
        <v>100</v>
      </c>
      <c r="AU2188" s="18">
        <v>0</v>
      </c>
      <c r="AV2188" s="18">
        <v>0</v>
      </c>
      <c r="AW2188" s="18" t="s">
        <v>595</v>
      </c>
      <c r="AX2188" s="18">
        <v>12</v>
      </c>
      <c r="AY2188" s="18" t="s">
        <v>2264</v>
      </c>
      <c r="AZ2188" s="18" t="s">
        <v>257</v>
      </c>
      <c r="BA2188" s="18" t="s">
        <v>257</v>
      </c>
      <c r="BB2188" s="18" t="s">
        <v>2539</v>
      </c>
      <c r="BC2188" s="18"/>
      <c r="BD2188" s="18"/>
      <c r="BE2188" s="18"/>
      <c r="BF2188" s="18"/>
      <c r="BG2188" s="18"/>
      <c r="BH2188" s="18"/>
      <c r="BI2188" s="18"/>
      <c r="BJ2188" s="18"/>
      <c r="BK2188" s="18"/>
      <c r="BL2188" s="18"/>
      <c r="BM2188" s="18"/>
      <c r="BN2188" s="18"/>
      <c r="BO2188" s="18"/>
      <c r="BP2188" s="18"/>
      <c r="BQ2188" s="18"/>
      <c r="BR2188" s="18"/>
      <c r="BS2188" s="18" t="s">
        <v>2536</v>
      </c>
      <c r="BT2188" s="18">
        <v>69.516301999999996</v>
      </c>
      <c r="BU2188" s="18" t="s">
        <v>2528</v>
      </c>
      <c r="BV2188" s="18" t="s">
        <v>595</v>
      </c>
      <c r="BW2188" s="18">
        <v>6</v>
      </c>
      <c r="BX2188" s="18" t="s">
        <v>2529</v>
      </c>
      <c r="BY2188" s="18">
        <v>63.807970500000003</v>
      </c>
      <c r="BZ2188" s="18">
        <v>75.224633499999996</v>
      </c>
      <c r="CA2188" s="18">
        <v>5.7083314999999999</v>
      </c>
      <c r="CB2188" s="18">
        <v>5.7083314999999999</v>
      </c>
      <c r="CC2188" s="18" t="s">
        <v>595</v>
      </c>
      <c r="CD2188" s="18">
        <v>12</v>
      </c>
      <c r="CE2188" s="18" t="s">
        <v>2264</v>
      </c>
      <c r="CF2188" s="18" t="s">
        <v>257</v>
      </c>
      <c r="CG2188" s="18" t="s">
        <v>257</v>
      </c>
      <c r="CH2188" s="18" t="s">
        <v>2539</v>
      </c>
      <c r="CI2188" s="18"/>
      <c r="CJ2188" s="18"/>
      <c r="CK2188" s="18"/>
      <c r="CL2188" s="18"/>
      <c r="CM2188" s="18"/>
      <c r="CN2188" s="18"/>
      <c r="CO2188" s="18"/>
      <c r="CP2188" s="18"/>
      <c r="CQ2188" s="18"/>
      <c r="CR2188" s="18"/>
      <c r="CS2188" s="18"/>
      <c r="CT2188" s="18"/>
      <c r="CU2188" s="18"/>
      <c r="CV2188" s="18"/>
      <c r="CW2188" s="18"/>
      <c r="CX2188" s="18"/>
      <c r="CY2188" s="18"/>
      <c r="CZ2188" s="18"/>
      <c r="DA2188" s="18"/>
      <c r="DB2188" s="18"/>
      <c r="DC2188" s="18"/>
      <c r="DD2188" s="18"/>
      <c r="DE2188" s="18"/>
      <c r="DF2188" s="18"/>
      <c r="DG2188" s="18"/>
      <c r="DH2188" s="18"/>
      <c r="DI2188" s="18"/>
      <c r="DJ2188" s="18"/>
      <c r="DK2188" s="18"/>
      <c r="DL2188" s="18"/>
      <c r="DM2188" s="18"/>
      <c r="DN2188" s="18"/>
      <c r="DO2188" s="56"/>
      <c r="DP2188" s="56"/>
      <c r="DQ2188" s="56"/>
      <c r="DR2188" s="56"/>
      <c r="DS2188" s="56"/>
      <c r="DT2188" s="56"/>
      <c r="DU2188" s="56"/>
      <c r="DV2188" s="56"/>
      <c r="DW2188" s="56"/>
      <c r="DX2188" s="56"/>
      <c r="DY2188" s="56"/>
      <c r="DZ2188" s="56"/>
      <c r="EA2188" s="56"/>
      <c r="EB2188" s="56"/>
      <c r="EC2188" s="56">
        <v>0</v>
      </c>
      <c r="ED2188" s="56"/>
      <c r="EE2188" s="56"/>
      <c r="EF2188" s="56"/>
      <c r="EG2188" s="56"/>
      <c r="EH2188" s="18" t="s">
        <v>2537</v>
      </c>
      <c r="EI2188" s="18">
        <f t="array" ref="EI2188">IF(SUMPRODUCT(--(DO2188:DS2188&lt;&gt;""))=0, 0,1)</f>
        <v>0</v>
      </c>
      <c r="EJ2188" s="18">
        <f t="array" ref="EJ2188">IF(SUMPRODUCT(--(DT2188:EG2188&lt;&gt;""))=0, 0,1)</f>
        <v>1</v>
      </c>
      <c r="EK2188" s="18" cm="1">
        <f t="array" ref="EK2188">IF(SUMPRODUCT(--(EC2188:EG2188&lt;&gt;""))=0, 0,1)</f>
        <v>1</v>
      </c>
      <c r="EL2188" s="18">
        <f t="array" ref="EL2188">IF(SUMPRODUCT(--(EE2188:EG2188&lt;&gt;""))=0, 0,1)</f>
        <v>0</v>
      </c>
      <c r="EM2188" s="18">
        <f t="shared" si="438"/>
        <v>0</v>
      </c>
      <c r="EN2188" s="18" t="str">
        <f t="shared" si="439"/>
        <v>NA</v>
      </c>
      <c r="EO2188" s="18">
        <f t="shared" si="440"/>
        <v>0</v>
      </c>
      <c r="EP2188" s="18">
        <f t="shared" si="441"/>
        <v>0</v>
      </c>
      <c r="EQ2188" s="18" t="str">
        <f t="shared" si="422"/>
        <v>NA</v>
      </c>
      <c r="ER2188" s="18" t="s">
        <v>2081</v>
      </c>
      <c r="ES2188" s="59">
        <v>43908</v>
      </c>
      <c r="ET2188" s="18"/>
      <c r="EU2188" s="18"/>
    </row>
    <row r="2189" spans="1:151" s="1" customFormat="1" ht="15.75" customHeight="1" x14ac:dyDescent="0.2">
      <c r="A2189" s="5" t="s">
        <v>2538</v>
      </c>
      <c r="B2189" s="24" t="s">
        <v>2520</v>
      </c>
      <c r="C2189" s="56">
        <v>3</v>
      </c>
      <c r="D2189" s="18" t="s">
        <v>2863</v>
      </c>
      <c r="E2189" s="18" t="s">
        <v>2989</v>
      </c>
      <c r="F2189" s="18" t="s">
        <v>2521</v>
      </c>
      <c r="G2189" s="18" t="s">
        <v>467</v>
      </c>
      <c r="H2189" s="18" t="s">
        <v>468</v>
      </c>
      <c r="I2189" s="18" t="s">
        <v>552</v>
      </c>
      <c r="J2189" s="18" t="s">
        <v>2522</v>
      </c>
      <c r="K2189" s="18" t="s">
        <v>257</v>
      </c>
      <c r="L2189" s="18" t="s">
        <v>595</v>
      </c>
      <c r="M2189" s="18" t="s">
        <v>253</v>
      </c>
      <c r="N2189" s="56">
        <v>74</v>
      </c>
      <c r="O2189" s="18" t="s">
        <v>2523</v>
      </c>
      <c r="P2189" s="18" t="s">
        <v>2128</v>
      </c>
      <c r="Q2189" s="18" t="s">
        <v>254</v>
      </c>
      <c r="R2189" s="18" t="s">
        <v>2524</v>
      </c>
      <c r="S2189" s="18" t="s">
        <v>595</v>
      </c>
      <c r="T2189" s="26" t="s">
        <v>257</v>
      </c>
      <c r="U2189" s="26" t="s">
        <v>257</v>
      </c>
      <c r="V2189" s="26" t="s">
        <v>257</v>
      </c>
      <c r="W2189" s="26" t="s">
        <v>257</v>
      </c>
      <c r="X2189" s="18" t="s">
        <v>2525</v>
      </c>
      <c r="Y2189" s="18">
        <v>581</v>
      </c>
      <c r="Z2189" s="18" t="s">
        <v>2202</v>
      </c>
      <c r="AA2189" s="18" t="s">
        <v>257</v>
      </c>
      <c r="AB2189" s="18">
        <f t="shared" si="437"/>
        <v>581</v>
      </c>
      <c r="AC2189" s="18" t="s">
        <v>595</v>
      </c>
      <c r="AD2189" s="18" t="s">
        <v>595</v>
      </c>
      <c r="AE2189" s="18" t="s">
        <v>595</v>
      </c>
      <c r="AF2189" s="18" t="s">
        <v>257</v>
      </c>
      <c r="AG2189" s="18" t="s">
        <v>257</v>
      </c>
      <c r="AH2189" s="18" t="s">
        <v>595</v>
      </c>
      <c r="AI2189" s="18">
        <v>0.5</v>
      </c>
      <c r="AJ2189" s="18" t="s">
        <v>522</v>
      </c>
      <c r="AK2189" s="18">
        <v>0.5</v>
      </c>
      <c r="AL2189" s="18" t="s">
        <v>2539</v>
      </c>
      <c r="AM2189" s="18" t="s">
        <v>2527</v>
      </c>
      <c r="AN2189" s="18">
        <v>100</v>
      </c>
      <c r="AO2189" s="18" t="s">
        <v>2528</v>
      </c>
      <c r="AP2189" s="18" t="s">
        <v>595</v>
      </c>
      <c r="AQ2189" s="18">
        <v>6</v>
      </c>
      <c r="AR2189" s="18" t="s">
        <v>2529</v>
      </c>
      <c r="AS2189" s="18">
        <v>100</v>
      </c>
      <c r="AT2189" s="18">
        <v>100</v>
      </c>
      <c r="AU2189" s="18">
        <v>0</v>
      </c>
      <c r="AV2189" s="18">
        <v>0</v>
      </c>
      <c r="AW2189" s="18" t="s">
        <v>595</v>
      </c>
      <c r="AX2189" s="18">
        <v>12</v>
      </c>
      <c r="AY2189" s="18" t="s">
        <v>2264</v>
      </c>
      <c r="AZ2189" s="18" t="s">
        <v>257</v>
      </c>
      <c r="BA2189" s="18" t="s">
        <v>257</v>
      </c>
      <c r="BB2189" s="18" t="s">
        <v>2539</v>
      </c>
      <c r="BC2189" s="18"/>
      <c r="BD2189" s="18"/>
      <c r="BE2189" s="18"/>
      <c r="BF2189" s="18"/>
      <c r="BG2189" s="18"/>
      <c r="BH2189" s="18"/>
      <c r="BI2189" s="18"/>
      <c r="BJ2189" s="18"/>
      <c r="BK2189" s="18"/>
      <c r="BL2189" s="18"/>
      <c r="BM2189" s="18"/>
      <c r="BN2189" s="18"/>
      <c r="BO2189" s="18"/>
      <c r="BP2189" s="18"/>
      <c r="BQ2189" s="18"/>
      <c r="BR2189" s="18"/>
      <c r="BS2189" s="18" t="s">
        <v>2536</v>
      </c>
      <c r="BT2189" s="18">
        <v>100</v>
      </c>
      <c r="BU2189" s="18" t="s">
        <v>2528</v>
      </c>
      <c r="BV2189" s="18" t="s">
        <v>595</v>
      </c>
      <c r="BW2189" s="18">
        <v>6</v>
      </c>
      <c r="BX2189" s="18" t="s">
        <v>2529</v>
      </c>
      <c r="BY2189" s="18">
        <v>100</v>
      </c>
      <c r="BZ2189" s="18">
        <v>100</v>
      </c>
      <c r="CA2189" s="18">
        <v>0</v>
      </c>
      <c r="CB2189" s="18">
        <v>0</v>
      </c>
      <c r="CC2189" s="18" t="s">
        <v>595</v>
      </c>
      <c r="CD2189" s="18">
        <v>12</v>
      </c>
      <c r="CE2189" s="18" t="s">
        <v>2264</v>
      </c>
      <c r="CF2189" s="18" t="s">
        <v>257</v>
      </c>
      <c r="CG2189" s="18" t="s">
        <v>257</v>
      </c>
      <c r="CH2189" s="18" t="s">
        <v>2539</v>
      </c>
      <c r="CI2189" s="18"/>
      <c r="CJ2189" s="18"/>
      <c r="CK2189" s="18"/>
      <c r="CL2189" s="18"/>
      <c r="CM2189" s="18"/>
      <c r="CN2189" s="18"/>
      <c r="CO2189" s="18"/>
      <c r="CP2189" s="18"/>
      <c r="CQ2189" s="18"/>
      <c r="CR2189" s="18"/>
      <c r="CS2189" s="18"/>
      <c r="CT2189" s="18"/>
      <c r="CU2189" s="18"/>
      <c r="CV2189" s="18"/>
      <c r="CW2189" s="18"/>
      <c r="CX2189" s="18"/>
      <c r="CY2189" s="18"/>
      <c r="CZ2189" s="18"/>
      <c r="DA2189" s="18"/>
      <c r="DB2189" s="18"/>
      <c r="DC2189" s="18"/>
      <c r="DD2189" s="18"/>
      <c r="DE2189" s="18"/>
      <c r="DF2189" s="18"/>
      <c r="DG2189" s="18"/>
      <c r="DH2189" s="18"/>
      <c r="DI2189" s="18"/>
      <c r="DJ2189" s="18"/>
      <c r="DK2189" s="18"/>
      <c r="DL2189" s="18"/>
      <c r="DM2189" s="18"/>
      <c r="DN2189" s="18"/>
      <c r="DO2189" s="56"/>
      <c r="DP2189" s="56"/>
      <c r="DQ2189" s="56"/>
      <c r="DR2189" s="56"/>
      <c r="DS2189" s="56"/>
      <c r="DT2189" s="56"/>
      <c r="DU2189" s="56"/>
      <c r="DV2189" s="56"/>
      <c r="DW2189" s="56"/>
      <c r="DX2189" s="56"/>
      <c r="DY2189" s="56"/>
      <c r="DZ2189" s="56"/>
      <c r="EA2189" s="56"/>
      <c r="EB2189" s="56"/>
      <c r="EC2189" s="56">
        <v>0</v>
      </c>
      <c r="ED2189" s="56"/>
      <c r="EE2189" s="56"/>
      <c r="EF2189" s="56"/>
      <c r="EG2189" s="56"/>
      <c r="EH2189" s="18" t="s">
        <v>2537</v>
      </c>
      <c r="EI2189" s="18">
        <f t="array" ref="EI2189">IF(SUMPRODUCT(--(DO2189:DS2189&lt;&gt;""))=0, 0,1)</f>
        <v>0</v>
      </c>
      <c r="EJ2189" s="18">
        <f t="array" ref="EJ2189">IF(SUMPRODUCT(--(DT2189:EG2189&lt;&gt;""))=0, 0,1)</f>
        <v>1</v>
      </c>
      <c r="EK2189" s="18" cm="1">
        <f t="array" ref="EK2189">IF(SUMPRODUCT(--(EC2189:EG2189&lt;&gt;""))=0, 0,1)</f>
        <v>1</v>
      </c>
      <c r="EL2189" s="18">
        <f t="array" ref="EL2189">IF(SUMPRODUCT(--(EE2189:EG2189&lt;&gt;""))=0, 0,1)</f>
        <v>0</v>
      </c>
      <c r="EM2189" s="18">
        <f t="shared" si="438"/>
        <v>0</v>
      </c>
      <c r="EN2189" s="18" t="str">
        <f t="shared" si="439"/>
        <v>NA</v>
      </c>
      <c r="EO2189" s="18">
        <f t="shared" si="440"/>
        <v>0</v>
      </c>
      <c r="EP2189" s="18">
        <f t="shared" si="441"/>
        <v>0</v>
      </c>
      <c r="EQ2189" s="18" t="str">
        <f t="shared" si="422"/>
        <v>NA</v>
      </c>
      <c r="ER2189" s="18" t="s">
        <v>2081</v>
      </c>
      <c r="ES2189" s="59">
        <v>43908</v>
      </c>
      <c r="ET2189" s="18"/>
      <c r="EU2189" s="18"/>
    </row>
    <row r="2190" spans="1:151" s="1" customFormat="1" ht="15.75" customHeight="1" x14ac:dyDescent="0.2">
      <c r="A2190" s="5" t="s">
        <v>2538</v>
      </c>
      <c r="B2190" s="24" t="s">
        <v>2520</v>
      </c>
      <c r="C2190" s="56">
        <v>3</v>
      </c>
      <c r="D2190" s="18" t="s">
        <v>2864</v>
      </c>
      <c r="E2190" s="18" t="s">
        <v>2989</v>
      </c>
      <c r="F2190" s="18" t="s">
        <v>2521</v>
      </c>
      <c r="G2190" s="18" t="s">
        <v>467</v>
      </c>
      <c r="H2190" s="18" t="s">
        <v>468</v>
      </c>
      <c r="I2190" s="18" t="s">
        <v>552</v>
      </c>
      <c r="J2190" s="18" t="s">
        <v>2522</v>
      </c>
      <c r="K2190" s="18" t="s">
        <v>257</v>
      </c>
      <c r="L2190" s="18" t="s">
        <v>595</v>
      </c>
      <c r="M2190" s="18" t="s">
        <v>253</v>
      </c>
      <c r="N2190" s="56">
        <v>74</v>
      </c>
      <c r="O2190" s="18" t="s">
        <v>2523</v>
      </c>
      <c r="P2190" s="18" t="s">
        <v>2128</v>
      </c>
      <c r="Q2190" s="18" t="s">
        <v>254</v>
      </c>
      <c r="R2190" s="18" t="s">
        <v>2524</v>
      </c>
      <c r="S2190" s="18" t="s">
        <v>595</v>
      </c>
      <c r="T2190" s="26" t="s">
        <v>257</v>
      </c>
      <c r="U2190" s="26" t="s">
        <v>257</v>
      </c>
      <c r="V2190" s="26" t="s">
        <v>257</v>
      </c>
      <c r="W2190" s="26" t="s">
        <v>257</v>
      </c>
      <c r="X2190" s="18" t="s">
        <v>2525</v>
      </c>
      <c r="Y2190" s="18">
        <v>1159</v>
      </c>
      <c r="Z2190" s="18" t="s">
        <v>2202</v>
      </c>
      <c r="AA2190" s="18" t="s">
        <v>257</v>
      </c>
      <c r="AB2190" s="18">
        <f t="shared" si="437"/>
        <v>1159</v>
      </c>
      <c r="AC2190" s="18" t="s">
        <v>595</v>
      </c>
      <c r="AD2190" s="18" t="s">
        <v>595</v>
      </c>
      <c r="AE2190" s="18" t="s">
        <v>595</v>
      </c>
      <c r="AF2190" s="18" t="s">
        <v>257</v>
      </c>
      <c r="AG2190" s="18" t="s">
        <v>257</v>
      </c>
      <c r="AH2190" s="18" t="s">
        <v>595</v>
      </c>
      <c r="AI2190" s="18">
        <v>0.5</v>
      </c>
      <c r="AJ2190" s="18" t="s">
        <v>522</v>
      </c>
      <c r="AK2190" s="18">
        <v>0.5</v>
      </c>
      <c r="AL2190" s="18" t="s">
        <v>2539</v>
      </c>
      <c r="AM2190" s="18" t="s">
        <v>2527</v>
      </c>
      <c r="AN2190" s="18">
        <v>100</v>
      </c>
      <c r="AO2190" s="18" t="s">
        <v>2528</v>
      </c>
      <c r="AP2190" s="18" t="s">
        <v>595</v>
      </c>
      <c r="AQ2190" s="18">
        <v>6</v>
      </c>
      <c r="AR2190" s="18" t="s">
        <v>2529</v>
      </c>
      <c r="AS2190" s="18">
        <v>100</v>
      </c>
      <c r="AT2190" s="18">
        <v>100</v>
      </c>
      <c r="AU2190" s="18">
        <v>0</v>
      </c>
      <c r="AV2190" s="18">
        <v>0</v>
      </c>
      <c r="AW2190" s="18" t="s">
        <v>595</v>
      </c>
      <c r="AX2190" s="18">
        <v>12</v>
      </c>
      <c r="AY2190" s="18" t="s">
        <v>2264</v>
      </c>
      <c r="AZ2190" s="18" t="s">
        <v>257</v>
      </c>
      <c r="BA2190" s="18" t="s">
        <v>257</v>
      </c>
      <c r="BB2190" s="18" t="s">
        <v>2539</v>
      </c>
      <c r="BC2190" s="18"/>
      <c r="BD2190" s="18"/>
      <c r="BE2190" s="18"/>
      <c r="BF2190" s="18"/>
      <c r="BG2190" s="18"/>
      <c r="BH2190" s="18"/>
      <c r="BI2190" s="18"/>
      <c r="BJ2190" s="18"/>
      <c r="BK2190" s="18"/>
      <c r="BL2190" s="18"/>
      <c r="BM2190" s="18"/>
      <c r="BN2190" s="18"/>
      <c r="BO2190" s="18"/>
      <c r="BP2190" s="18"/>
      <c r="BQ2190" s="18"/>
      <c r="BR2190" s="18"/>
      <c r="BS2190" s="18" t="s">
        <v>2536</v>
      </c>
      <c r="BT2190" s="18">
        <v>100</v>
      </c>
      <c r="BU2190" s="18" t="s">
        <v>2528</v>
      </c>
      <c r="BV2190" s="18" t="s">
        <v>595</v>
      </c>
      <c r="BW2190" s="18">
        <v>6</v>
      </c>
      <c r="BX2190" s="18" t="s">
        <v>2529</v>
      </c>
      <c r="BY2190" s="18">
        <v>100</v>
      </c>
      <c r="BZ2190" s="18">
        <v>100</v>
      </c>
      <c r="CA2190" s="18">
        <v>0</v>
      </c>
      <c r="CB2190" s="18">
        <v>0</v>
      </c>
      <c r="CC2190" s="18" t="s">
        <v>595</v>
      </c>
      <c r="CD2190" s="18">
        <v>12</v>
      </c>
      <c r="CE2190" s="18" t="s">
        <v>2264</v>
      </c>
      <c r="CF2190" s="18" t="s">
        <v>257</v>
      </c>
      <c r="CG2190" s="18" t="s">
        <v>257</v>
      </c>
      <c r="CH2190" s="18" t="s">
        <v>2539</v>
      </c>
      <c r="CI2190" s="18"/>
      <c r="CJ2190" s="18"/>
      <c r="CK2190" s="18"/>
      <c r="CL2190" s="18"/>
      <c r="CM2190" s="18"/>
      <c r="CN2190" s="18"/>
      <c r="CO2190" s="18"/>
      <c r="CP2190" s="18"/>
      <c r="CQ2190" s="18"/>
      <c r="CR2190" s="18"/>
      <c r="CS2190" s="18"/>
      <c r="CT2190" s="18"/>
      <c r="CU2190" s="18"/>
      <c r="CV2190" s="18"/>
      <c r="CW2190" s="18"/>
      <c r="CX2190" s="18"/>
      <c r="CY2190" s="18"/>
      <c r="CZ2190" s="18"/>
      <c r="DA2190" s="18"/>
      <c r="DB2190" s="18"/>
      <c r="DC2190" s="18"/>
      <c r="DD2190" s="18"/>
      <c r="DE2190" s="18"/>
      <c r="DF2190" s="18"/>
      <c r="DG2190" s="18"/>
      <c r="DH2190" s="18"/>
      <c r="DI2190" s="18"/>
      <c r="DJ2190" s="18"/>
      <c r="DK2190" s="18"/>
      <c r="DL2190" s="18"/>
      <c r="DM2190" s="18"/>
      <c r="DN2190" s="18"/>
      <c r="DO2190" s="56"/>
      <c r="DP2190" s="56"/>
      <c r="DQ2190" s="56"/>
      <c r="DR2190" s="56"/>
      <c r="DS2190" s="56"/>
      <c r="DT2190" s="56"/>
      <c r="DU2190" s="56"/>
      <c r="DV2190" s="56"/>
      <c r="DW2190" s="56"/>
      <c r="DX2190" s="56"/>
      <c r="DY2190" s="56"/>
      <c r="DZ2190" s="56"/>
      <c r="EA2190" s="56"/>
      <c r="EB2190" s="56"/>
      <c r="EC2190" s="56">
        <v>0</v>
      </c>
      <c r="ED2190" s="56"/>
      <c r="EE2190" s="56"/>
      <c r="EF2190" s="56"/>
      <c r="EG2190" s="56"/>
      <c r="EH2190" s="18" t="s">
        <v>2537</v>
      </c>
      <c r="EI2190" s="18">
        <f t="array" ref="EI2190">IF(SUMPRODUCT(--(DO2190:DS2190&lt;&gt;""))=0, 0,1)</f>
        <v>0</v>
      </c>
      <c r="EJ2190" s="18">
        <f t="array" ref="EJ2190">IF(SUMPRODUCT(--(DT2190:EG2190&lt;&gt;""))=0, 0,1)</f>
        <v>1</v>
      </c>
      <c r="EK2190" s="18" cm="1">
        <f t="array" ref="EK2190">IF(SUMPRODUCT(--(EC2190:EG2190&lt;&gt;""))=0, 0,1)</f>
        <v>1</v>
      </c>
      <c r="EL2190" s="18">
        <f t="array" ref="EL2190">IF(SUMPRODUCT(--(EE2190:EG2190&lt;&gt;""))=0, 0,1)</f>
        <v>0</v>
      </c>
      <c r="EM2190" s="18">
        <f t="shared" si="438"/>
        <v>0</v>
      </c>
      <c r="EN2190" s="18" t="str">
        <f t="shared" si="439"/>
        <v>NA</v>
      </c>
      <c r="EO2190" s="18">
        <f t="shared" si="440"/>
        <v>0</v>
      </c>
      <c r="EP2190" s="18">
        <f t="shared" si="441"/>
        <v>0</v>
      </c>
      <c r="EQ2190" s="18" t="str">
        <f t="shared" si="422"/>
        <v>NA</v>
      </c>
      <c r="ER2190" s="18" t="s">
        <v>2081</v>
      </c>
      <c r="ES2190" s="59">
        <v>43908</v>
      </c>
      <c r="ET2190" s="18"/>
      <c r="EU2190" s="18"/>
    </row>
    <row r="2191" spans="1:151" s="1" customFormat="1" ht="15.75" customHeight="1" x14ac:dyDescent="0.2">
      <c r="A2191" s="5" t="s">
        <v>2538</v>
      </c>
      <c r="B2191" s="24" t="s">
        <v>2520</v>
      </c>
      <c r="C2191" s="56">
        <v>3</v>
      </c>
      <c r="D2191" s="18" t="s">
        <v>2865</v>
      </c>
      <c r="E2191" s="18" t="s">
        <v>2989</v>
      </c>
      <c r="F2191" s="18" t="s">
        <v>2521</v>
      </c>
      <c r="G2191" s="18" t="s">
        <v>467</v>
      </c>
      <c r="H2191" s="18" t="s">
        <v>468</v>
      </c>
      <c r="I2191" s="18" t="s">
        <v>552</v>
      </c>
      <c r="J2191" s="18" t="s">
        <v>2522</v>
      </c>
      <c r="K2191" s="18" t="s">
        <v>257</v>
      </c>
      <c r="L2191" s="18" t="s">
        <v>595</v>
      </c>
      <c r="M2191" s="18" t="s">
        <v>253</v>
      </c>
      <c r="N2191" s="56">
        <v>74</v>
      </c>
      <c r="O2191" s="18" t="s">
        <v>2523</v>
      </c>
      <c r="P2191" s="18" t="s">
        <v>2128</v>
      </c>
      <c r="Q2191" s="18" t="s">
        <v>254</v>
      </c>
      <c r="R2191" s="18" t="s">
        <v>2524</v>
      </c>
      <c r="S2191" s="18" t="s">
        <v>595</v>
      </c>
      <c r="T2191" s="26" t="s">
        <v>257</v>
      </c>
      <c r="U2191" s="26" t="s">
        <v>257</v>
      </c>
      <c r="V2191" s="26" t="s">
        <v>257</v>
      </c>
      <c r="W2191" s="26" t="s">
        <v>257</v>
      </c>
      <c r="X2191" s="18" t="s">
        <v>2532</v>
      </c>
      <c r="Y2191" s="18">
        <v>0</v>
      </c>
      <c r="Z2191" s="18" t="s">
        <v>2202</v>
      </c>
      <c r="AA2191" s="18" t="s">
        <v>257</v>
      </c>
      <c r="AB2191" s="18">
        <f t="shared" si="437"/>
        <v>0</v>
      </c>
      <c r="AC2191" s="18" t="s">
        <v>595</v>
      </c>
      <c r="AD2191" s="18" t="s">
        <v>595</v>
      </c>
      <c r="AE2191" s="18" t="s">
        <v>595</v>
      </c>
      <c r="AF2191" s="18" t="s">
        <v>257</v>
      </c>
      <c r="AG2191" s="18" t="s">
        <v>257</v>
      </c>
      <c r="AH2191" s="18" t="s">
        <v>595</v>
      </c>
      <c r="AI2191" s="18">
        <v>0.5</v>
      </c>
      <c r="AJ2191" s="18" t="s">
        <v>522</v>
      </c>
      <c r="AK2191" s="18">
        <v>0.5</v>
      </c>
      <c r="AL2191" s="18" t="s">
        <v>2539</v>
      </c>
      <c r="AM2191" s="18" t="s">
        <v>2527</v>
      </c>
      <c r="AN2191" s="18">
        <v>90</v>
      </c>
      <c r="AO2191" s="18" t="s">
        <v>2528</v>
      </c>
      <c r="AP2191" s="18" t="s">
        <v>595</v>
      </c>
      <c r="AQ2191" s="18">
        <v>6</v>
      </c>
      <c r="AR2191" s="18" t="s">
        <v>2529</v>
      </c>
      <c r="AS2191" s="18">
        <v>84.23</v>
      </c>
      <c r="AT2191" s="18">
        <v>95.77</v>
      </c>
      <c r="AU2191" s="18">
        <v>5.77</v>
      </c>
      <c r="AV2191" s="18">
        <v>5.77</v>
      </c>
      <c r="AW2191" s="18" t="s">
        <v>595</v>
      </c>
      <c r="AX2191" s="18">
        <v>12</v>
      </c>
      <c r="AY2191" s="18" t="s">
        <v>2264</v>
      </c>
      <c r="AZ2191" s="18" t="s">
        <v>257</v>
      </c>
      <c r="BA2191" s="18" t="s">
        <v>257</v>
      </c>
      <c r="BB2191" s="18" t="s">
        <v>2539</v>
      </c>
      <c r="BC2191" s="18"/>
      <c r="BD2191" s="18"/>
      <c r="BE2191" s="18"/>
      <c r="BF2191" s="18"/>
      <c r="BG2191" s="18"/>
      <c r="BH2191" s="18"/>
      <c r="BI2191" s="18"/>
      <c r="BJ2191" s="18"/>
      <c r="BK2191" s="18"/>
      <c r="BL2191" s="18"/>
      <c r="BM2191" s="18"/>
      <c r="BN2191" s="18"/>
      <c r="BO2191" s="18"/>
      <c r="BP2191" s="18"/>
      <c r="BQ2191" s="18"/>
      <c r="BR2191" s="18"/>
      <c r="BS2191" s="18" t="s">
        <v>2536</v>
      </c>
      <c r="BT2191" s="18">
        <v>0</v>
      </c>
      <c r="BU2191" s="18" t="s">
        <v>2528</v>
      </c>
      <c r="BV2191" s="18" t="s">
        <v>595</v>
      </c>
      <c r="BW2191" s="18">
        <v>6</v>
      </c>
      <c r="BX2191" s="18" t="s">
        <v>2529</v>
      </c>
      <c r="BY2191" s="18">
        <v>0</v>
      </c>
      <c r="BZ2191" s="18">
        <v>0</v>
      </c>
      <c r="CA2191" s="18">
        <v>0</v>
      </c>
      <c r="CB2191" s="18">
        <v>0</v>
      </c>
      <c r="CC2191" s="18" t="s">
        <v>595</v>
      </c>
      <c r="CD2191" s="18">
        <v>12</v>
      </c>
      <c r="CE2191" s="18" t="s">
        <v>2264</v>
      </c>
      <c r="CF2191" s="18" t="s">
        <v>257</v>
      </c>
      <c r="CG2191" s="18" t="s">
        <v>257</v>
      </c>
      <c r="CH2191" s="18" t="s">
        <v>2539</v>
      </c>
      <c r="CI2191" s="18"/>
      <c r="CJ2191" s="18"/>
      <c r="CK2191" s="18"/>
      <c r="CL2191" s="18"/>
      <c r="CM2191" s="18"/>
      <c r="CN2191" s="18"/>
      <c r="CO2191" s="18"/>
      <c r="CP2191" s="18"/>
      <c r="CQ2191" s="18"/>
      <c r="CR2191" s="18"/>
      <c r="CS2191" s="18"/>
      <c r="CT2191" s="18"/>
      <c r="CU2191" s="18"/>
      <c r="CV2191" s="18"/>
      <c r="CW2191" s="18"/>
      <c r="CX2191" s="18"/>
      <c r="CY2191" s="18"/>
      <c r="CZ2191" s="18"/>
      <c r="DA2191" s="18"/>
      <c r="DB2191" s="18"/>
      <c r="DC2191" s="18"/>
      <c r="DD2191" s="18"/>
      <c r="DE2191" s="18"/>
      <c r="DF2191" s="18"/>
      <c r="DG2191" s="18"/>
      <c r="DH2191" s="18"/>
      <c r="DI2191" s="18"/>
      <c r="DJ2191" s="18"/>
      <c r="DK2191" s="18"/>
      <c r="DL2191" s="18"/>
      <c r="DM2191" s="18"/>
      <c r="DN2191" s="18"/>
      <c r="DO2191" s="56"/>
      <c r="DP2191" s="56"/>
      <c r="DQ2191" s="56"/>
      <c r="DR2191" s="56"/>
      <c r="DS2191" s="56"/>
      <c r="DT2191" s="56"/>
      <c r="DU2191" s="56"/>
      <c r="DV2191" s="56"/>
      <c r="DW2191" s="56"/>
      <c r="DX2191" s="56"/>
      <c r="DY2191" s="56"/>
      <c r="DZ2191" s="56"/>
      <c r="EA2191" s="56"/>
      <c r="EB2191" s="56"/>
      <c r="EC2191" s="56">
        <v>0</v>
      </c>
      <c r="ED2191" s="56"/>
      <c r="EE2191" s="56"/>
      <c r="EF2191" s="56"/>
      <c r="EG2191" s="56"/>
      <c r="EH2191" s="18" t="s">
        <v>2537</v>
      </c>
      <c r="EI2191" s="18">
        <f t="array" ref="EI2191">IF(SUMPRODUCT(--(DO2191:DS2191&lt;&gt;""))=0, 0,1)</f>
        <v>0</v>
      </c>
      <c r="EJ2191" s="18">
        <f t="array" ref="EJ2191">IF(SUMPRODUCT(--(DT2191:EG2191&lt;&gt;""))=0, 0,1)</f>
        <v>1</v>
      </c>
      <c r="EK2191" s="18" cm="1">
        <f t="array" ref="EK2191">IF(SUMPRODUCT(--(EC2191:EG2191&lt;&gt;""))=0, 0,1)</f>
        <v>1</v>
      </c>
      <c r="EL2191" s="18">
        <f t="array" ref="EL2191">IF(SUMPRODUCT(--(EE2191:EG2191&lt;&gt;""))=0, 0,1)</f>
        <v>0</v>
      </c>
      <c r="EM2191" s="18">
        <f t="shared" si="438"/>
        <v>0</v>
      </c>
      <c r="EN2191" s="18" t="str">
        <f t="shared" si="439"/>
        <v>NA</v>
      </c>
      <c r="EO2191" s="18">
        <f t="shared" si="440"/>
        <v>0</v>
      </c>
      <c r="EP2191" s="18">
        <f t="shared" si="441"/>
        <v>0</v>
      </c>
      <c r="EQ2191" s="18" t="str">
        <f t="shared" si="422"/>
        <v>NA</v>
      </c>
      <c r="ER2191" s="18" t="s">
        <v>2081</v>
      </c>
      <c r="ES2191" s="59">
        <v>43908</v>
      </c>
      <c r="ET2191" s="18"/>
      <c r="EU2191" s="18"/>
    </row>
    <row r="2192" spans="1:151" s="1" customFormat="1" ht="15.75" customHeight="1" x14ac:dyDescent="0.2">
      <c r="A2192" s="5" t="s">
        <v>2538</v>
      </c>
      <c r="B2192" s="24" t="s">
        <v>2520</v>
      </c>
      <c r="C2192" s="56">
        <v>3</v>
      </c>
      <c r="D2192" s="18" t="s">
        <v>2866</v>
      </c>
      <c r="E2192" s="18" t="s">
        <v>2989</v>
      </c>
      <c r="F2192" s="18" t="s">
        <v>2521</v>
      </c>
      <c r="G2192" s="18" t="s">
        <v>467</v>
      </c>
      <c r="H2192" s="18" t="s">
        <v>468</v>
      </c>
      <c r="I2192" s="18" t="s">
        <v>552</v>
      </c>
      <c r="J2192" s="18" t="s">
        <v>2522</v>
      </c>
      <c r="K2192" s="18" t="s">
        <v>257</v>
      </c>
      <c r="L2192" s="18" t="s">
        <v>595</v>
      </c>
      <c r="M2192" s="18" t="s">
        <v>253</v>
      </c>
      <c r="N2192" s="56">
        <v>74</v>
      </c>
      <c r="O2192" s="18" t="s">
        <v>2523</v>
      </c>
      <c r="P2192" s="18" t="s">
        <v>2128</v>
      </c>
      <c r="Q2192" s="18" t="s">
        <v>254</v>
      </c>
      <c r="R2192" s="18" t="s">
        <v>2524</v>
      </c>
      <c r="S2192" s="18" t="s">
        <v>595</v>
      </c>
      <c r="T2192" s="26" t="s">
        <v>257</v>
      </c>
      <c r="U2192" s="26" t="s">
        <v>257</v>
      </c>
      <c r="V2192" s="26" t="s">
        <v>257</v>
      </c>
      <c r="W2192" s="26" t="s">
        <v>257</v>
      </c>
      <c r="X2192" s="18" t="s">
        <v>2532</v>
      </c>
      <c r="Y2192" s="18">
        <v>26</v>
      </c>
      <c r="Z2192" s="18" t="s">
        <v>2202</v>
      </c>
      <c r="AA2192" s="18" t="s">
        <v>257</v>
      </c>
      <c r="AB2192" s="18">
        <f t="shared" si="437"/>
        <v>26</v>
      </c>
      <c r="AC2192" s="18" t="s">
        <v>595</v>
      </c>
      <c r="AD2192" s="18" t="s">
        <v>595</v>
      </c>
      <c r="AE2192" s="18" t="s">
        <v>595</v>
      </c>
      <c r="AF2192" s="18" t="s">
        <v>257</v>
      </c>
      <c r="AG2192" s="18" t="s">
        <v>257</v>
      </c>
      <c r="AH2192" s="18" t="s">
        <v>595</v>
      </c>
      <c r="AI2192" s="18">
        <v>0.5</v>
      </c>
      <c r="AJ2192" s="18" t="s">
        <v>522</v>
      </c>
      <c r="AK2192" s="18">
        <v>0.5</v>
      </c>
      <c r="AL2192" s="18" t="s">
        <v>2539</v>
      </c>
      <c r="AM2192" s="18" t="s">
        <v>2527</v>
      </c>
      <c r="AN2192" s="18">
        <v>92.997765900000005</v>
      </c>
      <c r="AO2192" s="18" t="s">
        <v>2528</v>
      </c>
      <c r="AP2192" s="18" t="s">
        <v>595</v>
      </c>
      <c r="AQ2192" s="18">
        <v>6</v>
      </c>
      <c r="AR2192" s="18" t="s">
        <v>2529</v>
      </c>
      <c r="AS2192" s="18">
        <v>89.615102100000001</v>
      </c>
      <c r="AT2192" s="18">
        <v>96.380429699999993</v>
      </c>
      <c r="AU2192" s="18">
        <v>3.3826638</v>
      </c>
      <c r="AV2192" s="18">
        <v>3.3826638</v>
      </c>
      <c r="AW2192" s="18" t="s">
        <v>595</v>
      </c>
      <c r="AX2192" s="18">
        <v>12</v>
      </c>
      <c r="AY2192" s="18" t="s">
        <v>2264</v>
      </c>
      <c r="AZ2192" s="18" t="s">
        <v>257</v>
      </c>
      <c r="BA2192" s="18" t="s">
        <v>257</v>
      </c>
      <c r="BB2192" s="18" t="s">
        <v>2539</v>
      </c>
      <c r="BC2192" s="18"/>
      <c r="BD2192" s="18"/>
      <c r="BE2192" s="18"/>
      <c r="BF2192" s="18"/>
      <c r="BG2192" s="18"/>
      <c r="BH2192" s="18"/>
      <c r="BI2192" s="18"/>
      <c r="BJ2192" s="18"/>
      <c r="BK2192" s="18"/>
      <c r="BL2192" s="18"/>
      <c r="BM2192" s="18"/>
      <c r="BN2192" s="18"/>
      <c r="BO2192" s="18"/>
      <c r="BP2192" s="18"/>
      <c r="BQ2192" s="18"/>
      <c r="BR2192" s="18"/>
      <c r="BS2192" s="18" t="s">
        <v>2536</v>
      </c>
      <c r="BT2192" s="18">
        <v>0</v>
      </c>
      <c r="BU2192" s="18" t="s">
        <v>2528</v>
      </c>
      <c r="BV2192" s="18" t="s">
        <v>595</v>
      </c>
      <c r="BW2192" s="18">
        <v>6</v>
      </c>
      <c r="BX2192" s="18" t="s">
        <v>2529</v>
      </c>
      <c r="BY2192" s="18">
        <v>0</v>
      </c>
      <c r="BZ2192" s="18">
        <v>0</v>
      </c>
      <c r="CA2192" s="18">
        <v>0</v>
      </c>
      <c r="CB2192" s="18">
        <v>0</v>
      </c>
      <c r="CC2192" s="18" t="s">
        <v>595</v>
      </c>
      <c r="CD2192" s="18">
        <v>12</v>
      </c>
      <c r="CE2192" s="18" t="s">
        <v>2264</v>
      </c>
      <c r="CF2192" s="18" t="s">
        <v>257</v>
      </c>
      <c r="CG2192" s="18" t="s">
        <v>257</v>
      </c>
      <c r="CH2192" s="18" t="s">
        <v>2539</v>
      </c>
      <c r="CI2192" s="18"/>
      <c r="CJ2192" s="18"/>
      <c r="CK2192" s="18"/>
      <c r="CL2192" s="18"/>
      <c r="CM2192" s="18"/>
      <c r="CN2192" s="18"/>
      <c r="CO2192" s="18"/>
      <c r="CP2192" s="18"/>
      <c r="CQ2192" s="18"/>
      <c r="CR2192" s="18"/>
      <c r="CS2192" s="18"/>
      <c r="CT2192" s="18"/>
      <c r="CU2192" s="18"/>
      <c r="CV2192" s="18"/>
      <c r="CW2192" s="18"/>
      <c r="CX2192" s="18"/>
      <c r="CY2192" s="18"/>
      <c r="CZ2192" s="18"/>
      <c r="DA2192" s="18"/>
      <c r="DB2192" s="18"/>
      <c r="DC2192" s="18"/>
      <c r="DD2192" s="18"/>
      <c r="DE2192" s="18"/>
      <c r="DF2192" s="18"/>
      <c r="DG2192" s="18"/>
      <c r="DH2192" s="18"/>
      <c r="DI2192" s="18"/>
      <c r="DJ2192" s="18"/>
      <c r="DK2192" s="18"/>
      <c r="DL2192" s="18"/>
      <c r="DM2192" s="18"/>
      <c r="DN2192" s="18"/>
      <c r="DO2192" s="56"/>
      <c r="DP2192" s="56"/>
      <c r="DQ2192" s="56"/>
      <c r="DR2192" s="56"/>
      <c r="DS2192" s="56"/>
      <c r="DT2192" s="56"/>
      <c r="DU2192" s="56"/>
      <c r="DV2192" s="56"/>
      <c r="DW2192" s="56"/>
      <c r="DX2192" s="56"/>
      <c r="DY2192" s="56"/>
      <c r="DZ2192" s="56"/>
      <c r="EA2192" s="56"/>
      <c r="EB2192" s="56"/>
      <c r="EC2192" s="56">
        <v>0</v>
      </c>
      <c r="ED2192" s="56"/>
      <c r="EE2192" s="56"/>
      <c r="EF2192" s="56"/>
      <c r="EG2192" s="56"/>
      <c r="EH2192" s="18" t="s">
        <v>2537</v>
      </c>
      <c r="EI2192" s="18">
        <f t="array" ref="EI2192">IF(SUMPRODUCT(--(DO2192:DS2192&lt;&gt;""))=0, 0,1)</f>
        <v>0</v>
      </c>
      <c r="EJ2192" s="18">
        <f t="array" ref="EJ2192">IF(SUMPRODUCT(--(DT2192:EG2192&lt;&gt;""))=0, 0,1)</f>
        <v>1</v>
      </c>
      <c r="EK2192" s="18" cm="1">
        <f t="array" ref="EK2192">IF(SUMPRODUCT(--(EC2192:EG2192&lt;&gt;""))=0, 0,1)</f>
        <v>1</v>
      </c>
      <c r="EL2192" s="18">
        <f t="array" ref="EL2192">IF(SUMPRODUCT(--(EE2192:EG2192&lt;&gt;""))=0, 0,1)</f>
        <v>0</v>
      </c>
      <c r="EM2192" s="18">
        <f t="shared" si="438"/>
        <v>0</v>
      </c>
      <c r="EN2192" s="18" t="str">
        <f t="shared" si="439"/>
        <v>NA</v>
      </c>
      <c r="EO2192" s="18">
        <f t="shared" si="440"/>
        <v>0</v>
      </c>
      <c r="EP2192" s="18">
        <f t="shared" si="441"/>
        <v>0</v>
      </c>
      <c r="EQ2192" s="18" t="str">
        <f t="shared" si="422"/>
        <v>NA</v>
      </c>
      <c r="ER2192" s="18" t="s">
        <v>2081</v>
      </c>
      <c r="ES2192" s="59">
        <v>43908</v>
      </c>
      <c r="ET2192" s="18"/>
      <c r="EU2192" s="18"/>
    </row>
    <row r="2193" spans="1:151" s="1" customFormat="1" ht="15.75" customHeight="1" x14ac:dyDescent="0.2">
      <c r="A2193" s="5" t="s">
        <v>2538</v>
      </c>
      <c r="B2193" s="24" t="s">
        <v>2520</v>
      </c>
      <c r="C2193" s="56">
        <v>3</v>
      </c>
      <c r="D2193" s="18" t="s">
        <v>2867</v>
      </c>
      <c r="E2193" s="18" t="s">
        <v>2989</v>
      </c>
      <c r="F2193" s="18" t="s">
        <v>2521</v>
      </c>
      <c r="G2193" s="18" t="s">
        <v>467</v>
      </c>
      <c r="H2193" s="18" t="s">
        <v>468</v>
      </c>
      <c r="I2193" s="18" t="s">
        <v>552</v>
      </c>
      <c r="J2193" s="18" t="s">
        <v>2522</v>
      </c>
      <c r="K2193" s="18" t="s">
        <v>257</v>
      </c>
      <c r="L2193" s="18" t="s">
        <v>595</v>
      </c>
      <c r="M2193" s="18" t="s">
        <v>253</v>
      </c>
      <c r="N2193" s="56">
        <v>74</v>
      </c>
      <c r="O2193" s="18" t="s">
        <v>2523</v>
      </c>
      <c r="P2193" s="18" t="s">
        <v>2128</v>
      </c>
      <c r="Q2193" s="18" t="s">
        <v>254</v>
      </c>
      <c r="R2193" s="18" t="s">
        <v>2524</v>
      </c>
      <c r="S2193" s="18" t="s">
        <v>595</v>
      </c>
      <c r="T2193" s="26" t="s">
        <v>257</v>
      </c>
      <c r="U2193" s="26" t="s">
        <v>257</v>
      </c>
      <c r="V2193" s="26" t="s">
        <v>257</v>
      </c>
      <c r="W2193" s="26" t="s">
        <v>257</v>
      </c>
      <c r="X2193" s="18" t="s">
        <v>2532</v>
      </c>
      <c r="Y2193" s="18">
        <v>45</v>
      </c>
      <c r="Z2193" s="18" t="s">
        <v>2202</v>
      </c>
      <c r="AA2193" s="18" t="s">
        <v>257</v>
      </c>
      <c r="AB2193" s="18">
        <f t="shared" si="437"/>
        <v>45</v>
      </c>
      <c r="AC2193" s="18" t="s">
        <v>595</v>
      </c>
      <c r="AD2193" s="18" t="s">
        <v>595</v>
      </c>
      <c r="AE2193" s="18" t="s">
        <v>595</v>
      </c>
      <c r="AF2193" s="18" t="s">
        <v>257</v>
      </c>
      <c r="AG2193" s="18" t="s">
        <v>257</v>
      </c>
      <c r="AH2193" s="18" t="s">
        <v>595</v>
      </c>
      <c r="AI2193" s="18">
        <v>0.5</v>
      </c>
      <c r="AJ2193" s="18" t="s">
        <v>522</v>
      </c>
      <c r="AK2193" s="18">
        <v>0.5</v>
      </c>
      <c r="AL2193" s="18" t="s">
        <v>2539</v>
      </c>
      <c r="AM2193" s="18" t="s">
        <v>2527</v>
      </c>
      <c r="AN2193" s="18">
        <v>79.8419624</v>
      </c>
      <c r="AO2193" s="18" t="s">
        <v>2528</v>
      </c>
      <c r="AP2193" s="18" t="s">
        <v>595</v>
      </c>
      <c r="AQ2193" s="18">
        <v>6</v>
      </c>
      <c r="AR2193" s="18" t="s">
        <v>2529</v>
      </c>
      <c r="AS2193" s="18">
        <v>79.8419624</v>
      </c>
      <c r="AT2193" s="18">
        <v>79.8419624</v>
      </c>
      <c r="AU2193" s="18">
        <v>0</v>
      </c>
      <c r="AV2193" s="18">
        <v>0</v>
      </c>
      <c r="AW2193" s="18" t="s">
        <v>595</v>
      </c>
      <c r="AX2193" s="18">
        <v>12</v>
      </c>
      <c r="AY2193" s="18" t="s">
        <v>2264</v>
      </c>
      <c r="AZ2193" s="18" t="s">
        <v>257</v>
      </c>
      <c r="BA2193" s="18" t="s">
        <v>257</v>
      </c>
      <c r="BB2193" s="18" t="s">
        <v>2539</v>
      </c>
      <c r="BC2193" s="18"/>
      <c r="BD2193" s="18"/>
      <c r="BE2193" s="18"/>
      <c r="BF2193" s="18"/>
      <c r="BG2193" s="18"/>
      <c r="BH2193" s="18"/>
      <c r="BI2193" s="18"/>
      <c r="BJ2193" s="18"/>
      <c r="BK2193" s="18"/>
      <c r="BL2193" s="18"/>
      <c r="BM2193" s="18"/>
      <c r="BN2193" s="18"/>
      <c r="BO2193" s="18"/>
      <c r="BP2193" s="18"/>
      <c r="BQ2193" s="18"/>
      <c r="BR2193" s="18"/>
      <c r="BS2193" s="18" t="s">
        <v>2536</v>
      </c>
      <c r="BT2193" s="18">
        <v>0</v>
      </c>
      <c r="BU2193" s="18" t="s">
        <v>2528</v>
      </c>
      <c r="BV2193" s="18" t="s">
        <v>595</v>
      </c>
      <c r="BW2193" s="18">
        <v>6</v>
      </c>
      <c r="BX2193" s="18" t="s">
        <v>2529</v>
      </c>
      <c r="BY2193" s="18">
        <v>0</v>
      </c>
      <c r="BZ2193" s="18">
        <v>0</v>
      </c>
      <c r="CA2193" s="18">
        <v>0</v>
      </c>
      <c r="CB2193" s="18">
        <v>0</v>
      </c>
      <c r="CC2193" s="18" t="s">
        <v>595</v>
      </c>
      <c r="CD2193" s="18">
        <v>12</v>
      </c>
      <c r="CE2193" s="18" t="s">
        <v>2264</v>
      </c>
      <c r="CF2193" s="18" t="s">
        <v>257</v>
      </c>
      <c r="CG2193" s="18" t="s">
        <v>257</v>
      </c>
      <c r="CH2193" s="18" t="s">
        <v>2539</v>
      </c>
      <c r="CI2193" s="18"/>
      <c r="CJ2193" s="18"/>
      <c r="CK2193" s="18"/>
      <c r="CL2193" s="18"/>
      <c r="CM2193" s="18"/>
      <c r="CN2193" s="18"/>
      <c r="CO2193" s="18"/>
      <c r="CP2193" s="18"/>
      <c r="CQ2193" s="18"/>
      <c r="CR2193" s="18"/>
      <c r="CS2193" s="18"/>
      <c r="CT2193" s="18"/>
      <c r="CU2193" s="18"/>
      <c r="CV2193" s="18"/>
      <c r="CW2193" s="18"/>
      <c r="CX2193" s="18"/>
      <c r="CY2193" s="18"/>
      <c r="CZ2193" s="18"/>
      <c r="DA2193" s="18"/>
      <c r="DB2193" s="18"/>
      <c r="DC2193" s="18"/>
      <c r="DD2193" s="18"/>
      <c r="DE2193" s="18"/>
      <c r="DF2193" s="18"/>
      <c r="DG2193" s="18"/>
      <c r="DH2193" s="18"/>
      <c r="DI2193" s="18"/>
      <c r="DJ2193" s="18"/>
      <c r="DK2193" s="18"/>
      <c r="DL2193" s="18"/>
      <c r="DM2193" s="18"/>
      <c r="DN2193" s="18"/>
      <c r="DO2193" s="56"/>
      <c r="DP2193" s="56"/>
      <c r="DQ2193" s="56"/>
      <c r="DR2193" s="56"/>
      <c r="DS2193" s="56"/>
      <c r="DT2193" s="56"/>
      <c r="DU2193" s="56"/>
      <c r="DV2193" s="56"/>
      <c r="DW2193" s="56"/>
      <c r="DX2193" s="56"/>
      <c r="DY2193" s="56"/>
      <c r="DZ2193" s="56"/>
      <c r="EA2193" s="56"/>
      <c r="EB2193" s="56"/>
      <c r="EC2193" s="56">
        <v>1</v>
      </c>
      <c r="ED2193" s="56"/>
      <c r="EE2193" s="56"/>
      <c r="EF2193" s="56"/>
      <c r="EG2193" s="56"/>
      <c r="EH2193" s="18" t="s">
        <v>2537</v>
      </c>
      <c r="EI2193" s="18">
        <f t="array" ref="EI2193">IF(SUMPRODUCT(--(DO2193:DS2193&lt;&gt;""))=0, 0,1)</f>
        <v>0</v>
      </c>
      <c r="EJ2193" s="18">
        <f t="array" ref="EJ2193">IF(SUMPRODUCT(--(DT2193:EG2193&lt;&gt;""))=0, 0,1)</f>
        <v>1</v>
      </c>
      <c r="EK2193" s="18" cm="1">
        <f t="array" ref="EK2193">IF(SUMPRODUCT(--(EC2193:EG2193&lt;&gt;""))=0, 0,1)</f>
        <v>1</v>
      </c>
      <c r="EL2193" s="18">
        <f t="array" ref="EL2193">IF(SUMPRODUCT(--(EE2193:EG2193&lt;&gt;""))=0, 0,1)</f>
        <v>0</v>
      </c>
      <c r="EM2193" s="18">
        <f t="shared" si="438"/>
        <v>1</v>
      </c>
      <c r="EN2193" s="18" t="str">
        <f t="shared" si="439"/>
        <v>NA</v>
      </c>
      <c r="EO2193" s="18">
        <f t="shared" si="440"/>
        <v>1</v>
      </c>
      <c r="EP2193" s="18">
        <f t="shared" si="441"/>
        <v>1</v>
      </c>
      <c r="EQ2193" s="18">
        <f t="shared" si="422"/>
        <v>0</v>
      </c>
      <c r="ER2193" s="18" t="s">
        <v>2081</v>
      </c>
      <c r="ES2193" s="59">
        <v>43908</v>
      </c>
      <c r="ET2193" s="18"/>
      <c r="EU2193" s="18"/>
    </row>
    <row r="2194" spans="1:151" s="1" customFormat="1" ht="15.75" customHeight="1" x14ac:dyDescent="0.2">
      <c r="A2194" s="5" t="s">
        <v>2538</v>
      </c>
      <c r="B2194" s="24" t="s">
        <v>2520</v>
      </c>
      <c r="C2194" s="56">
        <v>3</v>
      </c>
      <c r="D2194" s="18" t="s">
        <v>2868</v>
      </c>
      <c r="E2194" s="18" t="s">
        <v>2989</v>
      </c>
      <c r="F2194" s="18" t="s">
        <v>2521</v>
      </c>
      <c r="G2194" s="18" t="s">
        <v>467</v>
      </c>
      <c r="H2194" s="18" t="s">
        <v>468</v>
      </c>
      <c r="I2194" s="18" t="s">
        <v>552</v>
      </c>
      <c r="J2194" s="18" t="s">
        <v>2522</v>
      </c>
      <c r="K2194" s="18" t="s">
        <v>257</v>
      </c>
      <c r="L2194" s="18" t="s">
        <v>595</v>
      </c>
      <c r="M2194" s="18" t="s">
        <v>253</v>
      </c>
      <c r="N2194" s="56">
        <v>74</v>
      </c>
      <c r="O2194" s="18" t="s">
        <v>2523</v>
      </c>
      <c r="P2194" s="18" t="s">
        <v>2128</v>
      </c>
      <c r="Q2194" s="18" t="s">
        <v>254</v>
      </c>
      <c r="R2194" s="18" t="s">
        <v>2524</v>
      </c>
      <c r="S2194" s="18" t="s">
        <v>595</v>
      </c>
      <c r="T2194" s="26" t="s">
        <v>257</v>
      </c>
      <c r="U2194" s="26" t="s">
        <v>257</v>
      </c>
      <c r="V2194" s="26" t="s">
        <v>257</v>
      </c>
      <c r="W2194" s="26" t="s">
        <v>257</v>
      </c>
      <c r="X2194" s="18" t="s">
        <v>2532</v>
      </c>
      <c r="Y2194" s="18">
        <v>102</v>
      </c>
      <c r="Z2194" s="18" t="s">
        <v>2202</v>
      </c>
      <c r="AA2194" s="18" t="s">
        <v>257</v>
      </c>
      <c r="AB2194" s="18">
        <f t="shared" si="437"/>
        <v>102</v>
      </c>
      <c r="AC2194" s="18" t="s">
        <v>595</v>
      </c>
      <c r="AD2194" s="18" t="s">
        <v>595</v>
      </c>
      <c r="AE2194" s="18" t="s">
        <v>595</v>
      </c>
      <c r="AF2194" s="18" t="s">
        <v>257</v>
      </c>
      <c r="AG2194" s="18" t="s">
        <v>257</v>
      </c>
      <c r="AH2194" s="18" t="s">
        <v>595</v>
      </c>
      <c r="AI2194" s="18">
        <v>0.5</v>
      </c>
      <c r="AJ2194" s="18" t="s">
        <v>522</v>
      </c>
      <c r="AK2194" s="18">
        <v>0.5</v>
      </c>
      <c r="AL2194" s="18" t="s">
        <v>2539</v>
      </c>
      <c r="AM2194" s="18" t="s">
        <v>2527</v>
      </c>
      <c r="AN2194" s="18">
        <v>82.9352406</v>
      </c>
      <c r="AO2194" s="18" t="s">
        <v>2528</v>
      </c>
      <c r="AP2194" s="18" t="s">
        <v>595</v>
      </c>
      <c r="AQ2194" s="18">
        <v>6</v>
      </c>
      <c r="AR2194" s="18" t="s">
        <v>2529</v>
      </c>
      <c r="AS2194" s="18">
        <v>79.552576799999997</v>
      </c>
      <c r="AT2194" s="18">
        <v>86.317904400000003</v>
      </c>
      <c r="AU2194" s="18">
        <v>3.3826638</v>
      </c>
      <c r="AV2194" s="18">
        <v>3.3826638</v>
      </c>
      <c r="AW2194" s="18" t="s">
        <v>595</v>
      </c>
      <c r="AX2194" s="18">
        <v>12</v>
      </c>
      <c r="AY2194" s="18" t="s">
        <v>2264</v>
      </c>
      <c r="AZ2194" s="18" t="s">
        <v>257</v>
      </c>
      <c r="BA2194" s="18" t="s">
        <v>257</v>
      </c>
      <c r="BB2194" s="18" t="s">
        <v>2539</v>
      </c>
      <c r="BC2194" s="18"/>
      <c r="BD2194" s="18"/>
      <c r="BE2194" s="18"/>
      <c r="BF2194" s="18"/>
      <c r="BG2194" s="18"/>
      <c r="BH2194" s="18"/>
      <c r="BI2194" s="18"/>
      <c r="BJ2194" s="18"/>
      <c r="BK2194" s="18"/>
      <c r="BL2194" s="18"/>
      <c r="BM2194" s="18"/>
      <c r="BN2194" s="18"/>
      <c r="BO2194" s="18"/>
      <c r="BP2194" s="18"/>
      <c r="BQ2194" s="18"/>
      <c r="BR2194" s="18"/>
      <c r="BS2194" s="18" t="s">
        <v>2536</v>
      </c>
      <c r="BT2194" s="18">
        <v>0</v>
      </c>
      <c r="BU2194" s="18" t="s">
        <v>2528</v>
      </c>
      <c r="BV2194" s="18" t="s">
        <v>595</v>
      </c>
      <c r="BW2194" s="18">
        <v>6</v>
      </c>
      <c r="BX2194" s="18" t="s">
        <v>2529</v>
      </c>
      <c r="BY2194" s="18">
        <v>0</v>
      </c>
      <c r="BZ2194" s="18">
        <v>0</v>
      </c>
      <c r="CA2194" s="18">
        <v>0</v>
      </c>
      <c r="CB2194" s="18">
        <v>0</v>
      </c>
      <c r="CC2194" s="18" t="s">
        <v>595</v>
      </c>
      <c r="CD2194" s="18">
        <v>12</v>
      </c>
      <c r="CE2194" s="18" t="s">
        <v>2264</v>
      </c>
      <c r="CF2194" s="18" t="s">
        <v>257</v>
      </c>
      <c r="CG2194" s="18" t="s">
        <v>257</v>
      </c>
      <c r="CH2194" s="18" t="s">
        <v>2539</v>
      </c>
      <c r="CI2194" s="18"/>
      <c r="CJ2194" s="18"/>
      <c r="CK2194" s="18"/>
      <c r="CL2194" s="18"/>
      <c r="CM2194" s="18"/>
      <c r="CN2194" s="18"/>
      <c r="CO2194" s="18"/>
      <c r="CP2194" s="18"/>
      <c r="CQ2194" s="18"/>
      <c r="CR2194" s="18"/>
      <c r="CS2194" s="18"/>
      <c r="CT2194" s="18"/>
      <c r="CU2194" s="18"/>
      <c r="CV2194" s="18"/>
      <c r="CW2194" s="18"/>
      <c r="CX2194" s="18"/>
      <c r="CY2194" s="18"/>
      <c r="CZ2194" s="18"/>
      <c r="DA2194" s="18"/>
      <c r="DB2194" s="18"/>
      <c r="DC2194" s="18"/>
      <c r="DD2194" s="18"/>
      <c r="DE2194" s="18"/>
      <c r="DF2194" s="18"/>
      <c r="DG2194" s="18"/>
      <c r="DH2194" s="18"/>
      <c r="DI2194" s="18"/>
      <c r="DJ2194" s="18"/>
      <c r="DK2194" s="18"/>
      <c r="DL2194" s="18"/>
      <c r="DM2194" s="18"/>
      <c r="DN2194" s="18"/>
      <c r="DO2194" s="56"/>
      <c r="DP2194" s="56"/>
      <c r="DQ2194" s="56"/>
      <c r="DR2194" s="56"/>
      <c r="DS2194" s="56"/>
      <c r="DT2194" s="56"/>
      <c r="DU2194" s="56"/>
      <c r="DV2194" s="56"/>
      <c r="DW2194" s="56"/>
      <c r="DX2194" s="56"/>
      <c r="DY2194" s="56"/>
      <c r="DZ2194" s="56"/>
      <c r="EA2194" s="56"/>
      <c r="EB2194" s="56"/>
      <c r="EC2194" s="56">
        <v>0</v>
      </c>
      <c r="ED2194" s="56"/>
      <c r="EE2194" s="56"/>
      <c r="EF2194" s="56"/>
      <c r="EG2194" s="56"/>
      <c r="EH2194" s="18" t="s">
        <v>2537</v>
      </c>
      <c r="EI2194" s="18">
        <f t="array" ref="EI2194">IF(SUMPRODUCT(--(DO2194:DS2194&lt;&gt;""))=0, 0,1)</f>
        <v>0</v>
      </c>
      <c r="EJ2194" s="18">
        <f t="array" ref="EJ2194">IF(SUMPRODUCT(--(DT2194:EG2194&lt;&gt;""))=0, 0,1)</f>
        <v>1</v>
      </c>
      <c r="EK2194" s="18" cm="1">
        <f t="array" ref="EK2194">IF(SUMPRODUCT(--(EC2194:EG2194&lt;&gt;""))=0, 0,1)</f>
        <v>1</v>
      </c>
      <c r="EL2194" s="18">
        <f t="array" ref="EL2194">IF(SUMPRODUCT(--(EE2194:EG2194&lt;&gt;""))=0, 0,1)</f>
        <v>0</v>
      </c>
      <c r="EM2194" s="18">
        <f t="shared" si="438"/>
        <v>0</v>
      </c>
      <c r="EN2194" s="18" t="str">
        <f t="shared" si="439"/>
        <v>NA</v>
      </c>
      <c r="EO2194" s="18">
        <f t="shared" si="440"/>
        <v>0</v>
      </c>
      <c r="EP2194" s="18">
        <f t="shared" si="441"/>
        <v>0</v>
      </c>
      <c r="EQ2194" s="18" t="str">
        <f t="shared" si="422"/>
        <v>NA</v>
      </c>
      <c r="ER2194" s="18" t="s">
        <v>2081</v>
      </c>
      <c r="ES2194" s="59">
        <v>43908</v>
      </c>
      <c r="ET2194" s="18"/>
      <c r="EU2194" s="18"/>
    </row>
    <row r="2195" spans="1:151" s="1" customFormat="1" ht="15.75" customHeight="1" x14ac:dyDescent="0.2">
      <c r="A2195" s="5" t="s">
        <v>2538</v>
      </c>
      <c r="B2195" s="24" t="s">
        <v>2520</v>
      </c>
      <c r="C2195" s="56">
        <v>3</v>
      </c>
      <c r="D2195" s="18" t="s">
        <v>2869</v>
      </c>
      <c r="E2195" s="18" t="s">
        <v>2989</v>
      </c>
      <c r="F2195" s="18" t="s">
        <v>2521</v>
      </c>
      <c r="G2195" s="18" t="s">
        <v>467</v>
      </c>
      <c r="H2195" s="18" t="s">
        <v>468</v>
      </c>
      <c r="I2195" s="18" t="s">
        <v>552</v>
      </c>
      <c r="J2195" s="18" t="s">
        <v>2522</v>
      </c>
      <c r="K2195" s="18" t="s">
        <v>257</v>
      </c>
      <c r="L2195" s="18" t="s">
        <v>595</v>
      </c>
      <c r="M2195" s="18" t="s">
        <v>253</v>
      </c>
      <c r="N2195" s="56">
        <v>74</v>
      </c>
      <c r="O2195" s="18" t="s">
        <v>2523</v>
      </c>
      <c r="P2195" s="18" t="s">
        <v>2128</v>
      </c>
      <c r="Q2195" s="18" t="s">
        <v>254</v>
      </c>
      <c r="R2195" s="18" t="s">
        <v>2524</v>
      </c>
      <c r="S2195" s="18" t="s">
        <v>595</v>
      </c>
      <c r="T2195" s="26" t="s">
        <v>257</v>
      </c>
      <c r="U2195" s="26" t="s">
        <v>257</v>
      </c>
      <c r="V2195" s="26" t="s">
        <v>257</v>
      </c>
      <c r="W2195" s="26" t="s">
        <v>257</v>
      </c>
      <c r="X2195" s="18" t="s">
        <v>2532</v>
      </c>
      <c r="Y2195" s="18">
        <v>199</v>
      </c>
      <c r="Z2195" s="18" t="s">
        <v>2202</v>
      </c>
      <c r="AA2195" s="18" t="s">
        <v>257</v>
      </c>
      <c r="AB2195" s="18">
        <f t="shared" si="437"/>
        <v>199</v>
      </c>
      <c r="AC2195" s="18" t="s">
        <v>595</v>
      </c>
      <c r="AD2195" s="18" t="s">
        <v>595</v>
      </c>
      <c r="AE2195" s="18" t="s">
        <v>595</v>
      </c>
      <c r="AF2195" s="18" t="s">
        <v>257</v>
      </c>
      <c r="AG2195" s="18" t="s">
        <v>257</v>
      </c>
      <c r="AH2195" s="18" t="s">
        <v>595</v>
      </c>
      <c r="AI2195" s="18">
        <v>0.5</v>
      </c>
      <c r="AJ2195" s="18" t="s">
        <v>522</v>
      </c>
      <c r="AK2195" s="18">
        <v>0.5</v>
      </c>
      <c r="AL2195" s="18" t="s">
        <v>2539</v>
      </c>
      <c r="AM2195" s="18" t="s">
        <v>2527</v>
      </c>
      <c r="AN2195" s="18">
        <v>72.938689199999999</v>
      </c>
      <c r="AO2195" s="18" t="s">
        <v>2528</v>
      </c>
      <c r="AP2195" s="18" t="s">
        <v>595</v>
      </c>
      <c r="AQ2195" s="18">
        <v>6</v>
      </c>
      <c r="AR2195" s="18" t="s">
        <v>2529</v>
      </c>
      <c r="AS2195" s="18">
        <v>60.887949200000001</v>
      </c>
      <c r="AT2195" s="18">
        <v>84.989429200000004</v>
      </c>
      <c r="AU2195" s="18">
        <v>12.050739999999999</v>
      </c>
      <c r="AV2195" s="18">
        <v>12.050739999999999</v>
      </c>
      <c r="AW2195" s="18" t="s">
        <v>595</v>
      </c>
      <c r="AX2195" s="18">
        <v>12</v>
      </c>
      <c r="AY2195" s="18" t="s">
        <v>2264</v>
      </c>
      <c r="AZ2195" s="18" t="s">
        <v>257</v>
      </c>
      <c r="BA2195" s="18" t="s">
        <v>257</v>
      </c>
      <c r="BB2195" s="18" t="s">
        <v>2539</v>
      </c>
      <c r="BC2195" s="18"/>
      <c r="BD2195" s="18"/>
      <c r="BE2195" s="18"/>
      <c r="BF2195" s="18"/>
      <c r="BG2195" s="18"/>
      <c r="BH2195" s="18"/>
      <c r="BI2195" s="18"/>
      <c r="BJ2195" s="18"/>
      <c r="BK2195" s="18"/>
      <c r="BL2195" s="18"/>
      <c r="BM2195" s="18"/>
      <c r="BN2195" s="18"/>
      <c r="BO2195" s="18"/>
      <c r="BP2195" s="18"/>
      <c r="BQ2195" s="18"/>
      <c r="BR2195" s="18"/>
      <c r="BS2195" s="18" t="s">
        <v>2536</v>
      </c>
      <c r="BT2195" s="18">
        <v>0</v>
      </c>
      <c r="BU2195" s="18" t="s">
        <v>2528</v>
      </c>
      <c r="BV2195" s="18" t="s">
        <v>595</v>
      </c>
      <c r="BW2195" s="18">
        <v>6</v>
      </c>
      <c r="BX2195" s="18" t="s">
        <v>2529</v>
      </c>
      <c r="BY2195" s="18">
        <v>0</v>
      </c>
      <c r="BZ2195" s="18">
        <v>0</v>
      </c>
      <c r="CA2195" s="18">
        <v>0</v>
      </c>
      <c r="CB2195" s="18">
        <v>0</v>
      </c>
      <c r="CC2195" s="18" t="s">
        <v>595</v>
      </c>
      <c r="CD2195" s="18">
        <v>12</v>
      </c>
      <c r="CE2195" s="18" t="s">
        <v>2264</v>
      </c>
      <c r="CF2195" s="18" t="s">
        <v>257</v>
      </c>
      <c r="CG2195" s="18" t="s">
        <v>257</v>
      </c>
      <c r="CH2195" s="18" t="s">
        <v>2539</v>
      </c>
      <c r="CI2195" s="18"/>
      <c r="CJ2195" s="18"/>
      <c r="CK2195" s="18"/>
      <c r="CL2195" s="18"/>
      <c r="CM2195" s="18"/>
      <c r="CN2195" s="18"/>
      <c r="CO2195" s="18"/>
      <c r="CP2195" s="18"/>
      <c r="CQ2195" s="18"/>
      <c r="CR2195" s="18"/>
      <c r="CS2195" s="18"/>
      <c r="CT2195" s="18"/>
      <c r="CU2195" s="18"/>
      <c r="CV2195" s="18"/>
      <c r="CW2195" s="18"/>
      <c r="CX2195" s="18"/>
      <c r="CY2195" s="18"/>
      <c r="CZ2195" s="18"/>
      <c r="DA2195" s="18"/>
      <c r="DB2195" s="18"/>
      <c r="DC2195" s="18"/>
      <c r="DD2195" s="18"/>
      <c r="DE2195" s="18"/>
      <c r="DF2195" s="18"/>
      <c r="DG2195" s="18"/>
      <c r="DH2195" s="18"/>
      <c r="DI2195" s="18"/>
      <c r="DJ2195" s="18"/>
      <c r="DK2195" s="18"/>
      <c r="DL2195" s="18"/>
      <c r="DM2195" s="18"/>
      <c r="DN2195" s="18"/>
      <c r="DO2195" s="56"/>
      <c r="DP2195" s="56"/>
      <c r="DQ2195" s="56"/>
      <c r="DR2195" s="56"/>
      <c r="DS2195" s="56"/>
      <c r="DT2195" s="56"/>
      <c r="DU2195" s="56"/>
      <c r="DV2195" s="56"/>
      <c r="DW2195" s="56"/>
      <c r="DX2195" s="56"/>
      <c r="DY2195" s="56"/>
      <c r="DZ2195" s="56"/>
      <c r="EA2195" s="56"/>
      <c r="EB2195" s="56"/>
      <c r="EC2195" s="56">
        <v>0</v>
      </c>
      <c r="ED2195" s="56"/>
      <c r="EE2195" s="56"/>
      <c r="EF2195" s="56"/>
      <c r="EG2195" s="56"/>
      <c r="EH2195" s="18" t="s">
        <v>2537</v>
      </c>
      <c r="EI2195" s="18">
        <f t="array" ref="EI2195">IF(SUMPRODUCT(--(DO2195:DS2195&lt;&gt;""))=0, 0,1)</f>
        <v>0</v>
      </c>
      <c r="EJ2195" s="18">
        <f t="array" ref="EJ2195">IF(SUMPRODUCT(--(DT2195:EG2195&lt;&gt;""))=0, 0,1)</f>
        <v>1</v>
      </c>
      <c r="EK2195" s="18" cm="1">
        <f t="array" ref="EK2195">IF(SUMPRODUCT(--(EC2195:EG2195&lt;&gt;""))=0, 0,1)</f>
        <v>1</v>
      </c>
      <c r="EL2195" s="18">
        <f t="array" ref="EL2195">IF(SUMPRODUCT(--(EE2195:EG2195&lt;&gt;""))=0, 0,1)</f>
        <v>0</v>
      </c>
      <c r="EM2195" s="18">
        <f t="shared" si="438"/>
        <v>0</v>
      </c>
      <c r="EN2195" s="18" t="str">
        <f t="shared" si="439"/>
        <v>NA</v>
      </c>
      <c r="EO2195" s="18">
        <f t="shared" si="440"/>
        <v>0</v>
      </c>
      <c r="EP2195" s="18">
        <f t="shared" si="441"/>
        <v>0</v>
      </c>
      <c r="EQ2195" s="18" t="str">
        <f t="shared" si="422"/>
        <v>NA</v>
      </c>
      <c r="ER2195" s="18" t="s">
        <v>2081</v>
      </c>
      <c r="ES2195" s="59">
        <v>43908</v>
      </c>
      <c r="ET2195" s="18"/>
      <c r="EU2195" s="18"/>
    </row>
    <row r="2196" spans="1:151" s="1" customFormat="1" ht="15.75" customHeight="1" x14ac:dyDescent="0.2">
      <c r="A2196" s="5" t="s">
        <v>2538</v>
      </c>
      <c r="B2196" s="24" t="s">
        <v>2520</v>
      </c>
      <c r="C2196" s="56">
        <v>3</v>
      </c>
      <c r="D2196" s="18" t="s">
        <v>2870</v>
      </c>
      <c r="E2196" s="18" t="s">
        <v>2989</v>
      </c>
      <c r="F2196" s="18" t="s">
        <v>2521</v>
      </c>
      <c r="G2196" s="18" t="s">
        <v>467</v>
      </c>
      <c r="H2196" s="18" t="s">
        <v>468</v>
      </c>
      <c r="I2196" s="18" t="s">
        <v>552</v>
      </c>
      <c r="J2196" s="18" t="s">
        <v>2522</v>
      </c>
      <c r="K2196" s="18" t="s">
        <v>257</v>
      </c>
      <c r="L2196" s="18" t="s">
        <v>595</v>
      </c>
      <c r="M2196" s="18" t="s">
        <v>253</v>
      </c>
      <c r="N2196" s="56">
        <v>74</v>
      </c>
      <c r="O2196" s="18" t="s">
        <v>2523</v>
      </c>
      <c r="P2196" s="18" t="s">
        <v>2128</v>
      </c>
      <c r="Q2196" s="18" t="s">
        <v>254</v>
      </c>
      <c r="R2196" s="18" t="s">
        <v>2524</v>
      </c>
      <c r="S2196" s="18" t="s">
        <v>595</v>
      </c>
      <c r="T2196" s="26" t="s">
        <v>257</v>
      </c>
      <c r="U2196" s="26" t="s">
        <v>257</v>
      </c>
      <c r="V2196" s="26" t="s">
        <v>257</v>
      </c>
      <c r="W2196" s="26" t="s">
        <v>257</v>
      </c>
      <c r="X2196" s="18" t="s">
        <v>2532</v>
      </c>
      <c r="Y2196" s="18">
        <v>388</v>
      </c>
      <c r="Z2196" s="18" t="s">
        <v>2202</v>
      </c>
      <c r="AA2196" s="18" t="s">
        <v>257</v>
      </c>
      <c r="AB2196" s="18">
        <f t="shared" si="437"/>
        <v>388</v>
      </c>
      <c r="AC2196" s="18" t="s">
        <v>595</v>
      </c>
      <c r="AD2196" s="18" t="s">
        <v>595</v>
      </c>
      <c r="AE2196" s="18" t="s">
        <v>595</v>
      </c>
      <c r="AF2196" s="18" t="s">
        <v>257</v>
      </c>
      <c r="AG2196" s="18" t="s">
        <v>257</v>
      </c>
      <c r="AH2196" s="18" t="s">
        <v>595</v>
      </c>
      <c r="AI2196" s="18">
        <v>0.5</v>
      </c>
      <c r="AJ2196" s="18" t="s">
        <v>522</v>
      </c>
      <c r="AK2196" s="18">
        <v>0.5</v>
      </c>
      <c r="AL2196" s="18" t="s">
        <v>2539</v>
      </c>
      <c r="AM2196" s="18" t="s">
        <v>2527</v>
      </c>
      <c r="AN2196" s="18">
        <v>83.025205</v>
      </c>
      <c r="AO2196" s="18" t="s">
        <v>2528</v>
      </c>
      <c r="AP2196" s="18" t="s">
        <v>595</v>
      </c>
      <c r="AQ2196" s="18">
        <v>6</v>
      </c>
      <c r="AR2196" s="18" t="s">
        <v>2529</v>
      </c>
      <c r="AS2196" s="18">
        <v>74.357128799999998</v>
      </c>
      <c r="AT2196" s="18">
        <v>91.693281200000001</v>
      </c>
      <c r="AU2196" s="18">
        <v>8.6680761999999998</v>
      </c>
      <c r="AV2196" s="18">
        <v>8.6680761999999998</v>
      </c>
      <c r="AW2196" s="18" t="s">
        <v>595</v>
      </c>
      <c r="AX2196" s="18">
        <v>12</v>
      </c>
      <c r="AY2196" s="18" t="s">
        <v>2264</v>
      </c>
      <c r="AZ2196" s="18" t="s">
        <v>257</v>
      </c>
      <c r="BA2196" s="18" t="s">
        <v>257</v>
      </c>
      <c r="BB2196" s="18" t="s">
        <v>2539</v>
      </c>
      <c r="BC2196" s="18"/>
      <c r="BD2196" s="18"/>
      <c r="BE2196" s="18"/>
      <c r="BF2196" s="18"/>
      <c r="BG2196" s="18"/>
      <c r="BH2196" s="18"/>
      <c r="BI2196" s="18"/>
      <c r="BJ2196" s="18"/>
      <c r="BK2196" s="18"/>
      <c r="BL2196" s="18"/>
      <c r="BM2196" s="18"/>
      <c r="BN2196" s="18"/>
      <c r="BO2196" s="18"/>
      <c r="BP2196" s="18"/>
      <c r="BQ2196" s="18"/>
      <c r="BR2196" s="18"/>
      <c r="BS2196" s="18" t="s">
        <v>2536</v>
      </c>
      <c r="BT2196" s="18">
        <v>0</v>
      </c>
      <c r="BU2196" s="18" t="s">
        <v>2528</v>
      </c>
      <c r="BV2196" s="18" t="s">
        <v>595</v>
      </c>
      <c r="BW2196" s="18">
        <v>6</v>
      </c>
      <c r="BX2196" s="18" t="s">
        <v>2529</v>
      </c>
      <c r="BY2196" s="18">
        <v>0</v>
      </c>
      <c r="BZ2196" s="18">
        <v>0</v>
      </c>
      <c r="CA2196" s="18">
        <v>0</v>
      </c>
      <c r="CB2196" s="18">
        <v>0</v>
      </c>
      <c r="CC2196" s="18" t="s">
        <v>595</v>
      </c>
      <c r="CD2196" s="18">
        <v>12</v>
      </c>
      <c r="CE2196" s="18" t="s">
        <v>2264</v>
      </c>
      <c r="CF2196" s="18" t="s">
        <v>257</v>
      </c>
      <c r="CG2196" s="18" t="s">
        <v>257</v>
      </c>
      <c r="CH2196" s="18" t="s">
        <v>2539</v>
      </c>
      <c r="CI2196" s="18"/>
      <c r="CJ2196" s="18"/>
      <c r="CK2196" s="18"/>
      <c r="CL2196" s="18"/>
      <c r="CM2196" s="18"/>
      <c r="CN2196" s="18"/>
      <c r="CO2196" s="18"/>
      <c r="CP2196" s="18"/>
      <c r="CQ2196" s="18"/>
      <c r="CR2196" s="18"/>
      <c r="CS2196" s="18"/>
      <c r="CT2196" s="18"/>
      <c r="CU2196" s="18"/>
      <c r="CV2196" s="18"/>
      <c r="CW2196" s="18"/>
      <c r="CX2196" s="18"/>
      <c r="CY2196" s="18"/>
      <c r="CZ2196" s="18"/>
      <c r="DA2196" s="18"/>
      <c r="DB2196" s="18"/>
      <c r="DC2196" s="18"/>
      <c r="DD2196" s="18"/>
      <c r="DE2196" s="18"/>
      <c r="DF2196" s="18"/>
      <c r="DG2196" s="18"/>
      <c r="DH2196" s="18"/>
      <c r="DI2196" s="18"/>
      <c r="DJ2196" s="18"/>
      <c r="DK2196" s="18"/>
      <c r="DL2196" s="18"/>
      <c r="DM2196" s="18"/>
      <c r="DN2196" s="18"/>
      <c r="DO2196" s="56"/>
      <c r="DP2196" s="56"/>
      <c r="DQ2196" s="56"/>
      <c r="DR2196" s="56"/>
      <c r="DS2196" s="56"/>
      <c r="DT2196" s="56"/>
      <c r="DU2196" s="56"/>
      <c r="DV2196" s="56"/>
      <c r="DW2196" s="56"/>
      <c r="DX2196" s="56"/>
      <c r="DY2196" s="56"/>
      <c r="DZ2196" s="56"/>
      <c r="EA2196" s="56"/>
      <c r="EB2196" s="56"/>
      <c r="EC2196" s="56">
        <v>0</v>
      </c>
      <c r="ED2196" s="56"/>
      <c r="EE2196" s="56"/>
      <c r="EF2196" s="56"/>
      <c r="EG2196" s="56"/>
      <c r="EH2196" s="18" t="s">
        <v>2537</v>
      </c>
      <c r="EI2196" s="18">
        <f t="array" ref="EI2196">IF(SUMPRODUCT(--(DO2196:DS2196&lt;&gt;""))=0, 0,1)</f>
        <v>0</v>
      </c>
      <c r="EJ2196" s="18">
        <f t="array" ref="EJ2196">IF(SUMPRODUCT(--(DT2196:EG2196&lt;&gt;""))=0, 0,1)</f>
        <v>1</v>
      </c>
      <c r="EK2196" s="18" cm="1">
        <f t="array" ref="EK2196">IF(SUMPRODUCT(--(EC2196:EG2196&lt;&gt;""))=0, 0,1)</f>
        <v>1</v>
      </c>
      <c r="EL2196" s="18">
        <f t="array" ref="EL2196">IF(SUMPRODUCT(--(EE2196:EG2196&lt;&gt;""))=0, 0,1)</f>
        <v>0</v>
      </c>
      <c r="EM2196" s="18">
        <f t="shared" si="438"/>
        <v>0</v>
      </c>
      <c r="EN2196" s="18" t="str">
        <f t="shared" si="439"/>
        <v>NA</v>
      </c>
      <c r="EO2196" s="18">
        <f t="shared" si="440"/>
        <v>0</v>
      </c>
      <c r="EP2196" s="18">
        <f t="shared" si="441"/>
        <v>0</v>
      </c>
      <c r="EQ2196" s="18" t="str">
        <f t="shared" si="422"/>
        <v>NA</v>
      </c>
      <c r="ER2196" s="18" t="s">
        <v>2081</v>
      </c>
      <c r="ES2196" s="59">
        <v>43908</v>
      </c>
      <c r="ET2196" s="18"/>
      <c r="EU2196" s="18"/>
    </row>
    <row r="2197" spans="1:151" s="1" customFormat="1" ht="15.75" customHeight="1" x14ac:dyDescent="0.2">
      <c r="A2197" s="5" t="s">
        <v>2538</v>
      </c>
      <c r="B2197" s="24" t="s">
        <v>2520</v>
      </c>
      <c r="C2197" s="56">
        <v>3</v>
      </c>
      <c r="D2197" s="18" t="s">
        <v>2871</v>
      </c>
      <c r="E2197" s="18" t="s">
        <v>2989</v>
      </c>
      <c r="F2197" s="18" t="s">
        <v>2521</v>
      </c>
      <c r="G2197" s="18" t="s">
        <v>467</v>
      </c>
      <c r="H2197" s="18" t="s">
        <v>468</v>
      </c>
      <c r="I2197" s="18" t="s">
        <v>552</v>
      </c>
      <c r="J2197" s="18" t="s">
        <v>2522</v>
      </c>
      <c r="K2197" s="18" t="s">
        <v>257</v>
      </c>
      <c r="L2197" s="18" t="s">
        <v>595</v>
      </c>
      <c r="M2197" s="18" t="s">
        <v>253</v>
      </c>
      <c r="N2197" s="56">
        <v>74</v>
      </c>
      <c r="O2197" s="18" t="s">
        <v>2523</v>
      </c>
      <c r="P2197" s="18" t="s">
        <v>2128</v>
      </c>
      <c r="Q2197" s="18" t="s">
        <v>254</v>
      </c>
      <c r="R2197" s="18" t="s">
        <v>2524</v>
      </c>
      <c r="S2197" s="18" t="s">
        <v>595</v>
      </c>
      <c r="T2197" s="26" t="s">
        <v>257</v>
      </c>
      <c r="U2197" s="26" t="s">
        <v>257</v>
      </c>
      <c r="V2197" s="26" t="s">
        <v>257</v>
      </c>
      <c r="W2197" s="26" t="s">
        <v>257</v>
      </c>
      <c r="X2197" s="18" t="s">
        <v>2532</v>
      </c>
      <c r="Y2197" s="18">
        <v>783</v>
      </c>
      <c r="Z2197" s="18" t="s">
        <v>2202</v>
      </c>
      <c r="AA2197" s="18" t="s">
        <v>257</v>
      </c>
      <c r="AB2197" s="18">
        <f t="shared" si="437"/>
        <v>783</v>
      </c>
      <c r="AC2197" s="18" t="s">
        <v>595</v>
      </c>
      <c r="AD2197" s="18" t="s">
        <v>595</v>
      </c>
      <c r="AE2197" s="18" t="s">
        <v>595</v>
      </c>
      <c r="AF2197" s="18" t="s">
        <v>257</v>
      </c>
      <c r="AG2197" s="18" t="s">
        <v>257</v>
      </c>
      <c r="AH2197" s="18" t="s">
        <v>595</v>
      </c>
      <c r="AI2197" s="18">
        <v>0.5</v>
      </c>
      <c r="AJ2197" s="18" t="s">
        <v>522</v>
      </c>
      <c r="AK2197" s="18">
        <v>0.5</v>
      </c>
      <c r="AL2197" s="18" t="s">
        <v>2539</v>
      </c>
      <c r="AM2197" s="18" t="s">
        <v>2527</v>
      </c>
      <c r="AN2197" s="18">
        <v>89.726058199999997</v>
      </c>
      <c r="AO2197" s="18" t="s">
        <v>2528</v>
      </c>
      <c r="AP2197" s="18" t="s">
        <v>595</v>
      </c>
      <c r="AQ2197" s="18">
        <v>6</v>
      </c>
      <c r="AR2197" s="18" t="s">
        <v>2529</v>
      </c>
      <c r="AS2197" s="18">
        <v>84.229229399999994</v>
      </c>
      <c r="AT2197" s="18">
        <v>95.222887</v>
      </c>
      <c r="AU2197" s="18">
        <v>5.4968288000000003</v>
      </c>
      <c r="AV2197" s="18">
        <v>5.4968288000000003</v>
      </c>
      <c r="AW2197" s="18" t="s">
        <v>595</v>
      </c>
      <c r="AX2197" s="18">
        <v>12</v>
      </c>
      <c r="AY2197" s="18" t="s">
        <v>2264</v>
      </c>
      <c r="AZ2197" s="18" t="s">
        <v>257</v>
      </c>
      <c r="BA2197" s="18" t="s">
        <v>257</v>
      </c>
      <c r="BB2197" s="18" t="s">
        <v>2539</v>
      </c>
      <c r="BC2197" s="18"/>
      <c r="BD2197" s="18"/>
      <c r="BE2197" s="18"/>
      <c r="BF2197" s="18"/>
      <c r="BG2197" s="18"/>
      <c r="BH2197" s="18"/>
      <c r="BI2197" s="18"/>
      <c r="BJ2197" s="18"/>
      <c r="BK2197" s="18"/>
      <c r="BL2197" s="18"/>
      <c r="BM2197" s="18"/>
      <c r="BN2197" s="18"/>
      <c r="BO2197" s="18"/>
      <c r="BP2197" s="18"/>
      <c r="BQ2197" s="18"/>
      <c r="BR2197" s="18"/>
      <c r="BS2197" s="18" t="s">
        <v>2536</v>
      </c>
      <c r="BT2197" s="18">
        <v>22.918447199999999</v>
      </c>
      <c r="BU2197" s="18" t="s">
        <v>2528</v>
      </c>
      <c r="BV2197" s="18" t="s">
        <v>595</v>
      </c>
      <c r="BW2197" s="18">
        <v>6</v>
      </c>
      <c r="BX2197" s="18" t="s">
        <v>2529</v>
      </c>
      <c r="BY2197" s="18">
        <v>14.250371100000001</v>
      </c>
      <c r="BZ2197" s="18">
        <v>31.5865233</v>
      </c>
      <c r="CA2197" s="18">
        <v>8.6680761000000004</v>
      </c>
      <c r="CB2197" s="18">
        <v>8.6680761000000004</v>
      </c>
      <c r="CC2197" s="18" t="s">
        <v>595</v>
      </c>
      <c r="CD2197" s="18">
        <v>12</v>
      </c>
      <c r="CE2197" s="18" t="s">
        <v>2264</v>
      </c>
      <c r="CF2197" s="18" t="s">
        <v>257</v>
      </c>
      <c r="CG2197" s="18" t="s">
        <v>257</v>
      </c>
      <c r="CH2197" s="18" t="s">
        <v>2539</v>
      </c>
      <c r="CI2197" s="18"/>
      <c r="CJ2197" s="18"/>
      <c r="CK2197" s="18"/>
      <c r="CL2197" s="18"/>
      <c r="CM2197" s="18"/>
      <c r="CN2197" s="18"/>
      <c r="CO2197" s="18"/>
      <c r="CP2197" s="18"/>
      <c r="CQ2197" s="18"/>
      <c r="CR2197" s="18"/>
      <c r="CS2197" s="18"/>
      <c r="CT2197" s="18"/>
      <c r="CU2197" s="18"/>
      <c r="CV2197" s="18"/>
      <c r="CW2197" s="18"/>
      <c r="CX2197" s="18"/>
      <c r="CY2197" s="18"/>
      <c r="CZ2197" s="18"/>
      <c r="DA2197" s="18"/>
      <c r="DB2197" s="18"/>
      <c r="DC2197" s="18"/>
      <c r="DD2197" s="18"/>
      <c r="DE2197" s="18"/>
      <c r="DF2197" s="18"/>
      <c r="DG2197" s="18"/>
      <c r="DH2197" s="18"/>
      <c r="DI2197" s="18"/>
      <c r="DJ2197" s="18"/>
      <c r="DK2197" s="18"/>
      <c r="DL2197" s="18"/>
      <c r="DM2197" s="18"/>
      <c r="DN2197" s="18"/>
      <c r="DO2197" s="56"/>
      <c r="DP2197" s="56"/>
      <c r="DQ2197" s="56"/>
      <c r="DR2197" s="56"/>
      <c r="DS2197" s="56"/>
      <c r="DT2197" s="56"/>
      <c r="DU2197" s="56"/>
      <c r="DV2197" s="56"/>
      <c r="DW2197" s="56"/>
      <c r="DX2197" s="56"/>
      <c r="DY2197" s="56"/>
      <c r="DZ2197" s="56"/>
      <c r="EA2197" s="56"/>
      <c r="EB2197" s="56"/>
      <c r="EC2197" s="56">
        <v>0</v>
      </c>
      <c r="ED2197" s="56"/>
      <c r="EE2197" s="56"/>
      <c r="EF2197" s="56"/>
      <c r="EG2197" s="56"/>
      <c r="EH2197" s="18" t="s">
        <v>2537</v>
      </c>
      <c r="EI2197" s="18">
        <f t="array" ref="EI2197">IF(SUMPRODUCT(--(DO2197:DS2197&lt;&gt;""))=0, 0,1)</f>
        <v>0</v>
      </c>
      <c r="EJ2197" s="18">
        <f t="array" ref="EJ2197">IF(SUMPRODUCT(--(DT2197:EG2197&lt;&gt;""))=0, 0,1)</f>
        <v>1</v>
      </c>
      <c r="EK2197" s="18" cm="1">
        <f t="array" ref="EK2197">IF(SUMPRODUCT(--(EC2197:EG2197&lt;&gt;""))=0, 0,1)</f>
        <v>1</v>
      </c>
      <c r="EL2197" s="18">
        <f t="array" ref="EL2197">IF(SUMPRODUCT(--(EE2197:EG2197&lt;&gt;""))=0, 0,1)</f>
        <v>0</v>
      </c>
      <c r="EM2197" s="18">
        <f t="shared" si="438"/>
        <v>0</v>
      </c>
      <c r="EN2197" s="18" t="str">
        <f t="shared" si="439"/>
        <v>NA</v>
      </c>
      <c r="EO2197" s="18">
        <f t="shared" si="440"/>
        <v>0</v>
      </c>
      <c r="EP2197" s="18">
        <f t="shared" si="441"/>
        <v>0</v>
      </c>
      <c r="EQ2197" s="18" t="str">
        <f t="shared" si="422"/>
        <v>NA</v>
      </c>
      <c r="ER2197" s="18" t="s">
        <v>2081</v>
      </c>
      <c r="ES2197" s="59">
        <v>43908</v>
      </c>
      <c r="ET2197" s="18"/>
      <c r="EU2197" s="18"/>
    </row>
    <row r="2198" spans="1:151" s="1" customFormat="1" ht="15.75" customHeight="1" x14ac:dyDescent="0.2">
      <c r="A2198" s="5" t="s">
        <v>2540</v>
      </c>
      <c r="B2198" s="24" t="s">
        <v>2520</v>
      </c>
      <c r="C2198" s="56">
        <v>4</v>
      </c>
      <c r="D2198" s="18" t="s">
        <v>2872</v>
      </c>
      <c r="E2198" s="18" t="s">
        <v>2990</v>
      </c>
      <c r="F2198" s="18" t="s">
        <v>2297</v>
      </c>
      <c r="G2198" s="18" t="s">
        <v>467</v>
      </c>
      <c r="H2198" s="18" t="s">
        <v>468</v>
      </c>
      <c r="I2198" s="18" t="s">
        <v>552</v>
      </c>
      <c r="J2198" s="18" t="s">
        <v>2522</v>
      </c>
      <c r="K2198" s="18" t="s">
        <v>257</v>
      </c>
      <c r="L2198" s="18" t="s">
        <v>595</v>
      </c>
      <c r="M2198" s="18" t="s">
        <v>253</v>
      </c>
      <c r="N2198" s="56">
        <v>74</v>
      </c>
      <c r="O2198" s="18" t="s">
        <v>2523</v>
      </c>
      <c r="P2198" s="18" t="s">
        <v>2128</v>
      </c>
      <c r="Q2198" s="18" t="s">
        <v>254</v>
      </c>
      <c r="R2198" s="18" t="s">
        <v>2524</v>
      </c>
      <c r="S2198" s="18" t="s">
        <v>595</v>
      </c>
      <c r="T2198" s="26" t="s">
        <v>257</v>
      </c>
      <c r="U2198" s="26" t="s">
        <v>257</v>
      </c>
      <c r="V2198" s="26" t="s">
        <v>257</v>
      </c>
      <c r="W2198" s="26" t="s">
        <v>257</v>
      </c>
      <c r="X2198" s="18" t="s">
        <v>2525</v>
      </c>
      <c r="Y2198" s="18">
        <v>0</v>
      </c>
      <c r="Z2198" s="18" t="s">
        <v>2202</v>
      </c>
      <c r="AA2198" s="18" t="s">
        <v>257</v>
      </c>
      <c r="AB2198" s="18">
        <f t="shared" si="437"/>
        <v>0</v>
      </c>
      <c r="AC2198" s="18" t="s">
        <v>595</v>
      </c>
      <c r="AD2198" s="18" t="s">
        <v>595</v>
      </c>
      <c r="AE2198" s="18" t="s">
        <v>595</v>
      </c>
      <c r="AF2198" s="18" t="s">
        <v>257</v>
      </c>
      <c r="AG2198" s="18" t="s">
        <v>257</v>
      </c>
      <c r="AH2198" s="18" t="s">
        <v>595</v>
      </c>
      <c r="AI2198" s="18">
        <v>2.5</v>
      </c>
      <c r="AJ2198" s="18" t="s">
        <v>522</v>
      </c>
      <c r="AK2198" s="18">
        <v>2.5</v>
      </c>
      <c r="AL2198" s="18" t="s">
        <v>2541</v>
      </c>
      <c r="AM2198" s="18"/>
      <c r="AN2198" s="18"/>
      <c r="AO2198" s="18"/>
      <c r="AP2198" s="18"/>
      <c r="AQ2198" s="18"/>
      <c r="AR2198" s="18"/>
      <c r="AS2198" s="18"/>
      <c r="AT2198" s="18"/>
      <c r="AU2198" s="18"/>
      <c r="AV2198" s="18"/>
      <c r="AW2198" s="18"/>
      <c r="AX2198" s="18"/>
      <c r="AY2198" s="18"/>
      <c r="AZ2198" s="18"/>
      <c r="BA2198" s="18"/>
      <c r="BB2198" s="18"/>
      <c r="BC2198" s="18"/>
      <c r="BD2198" s="18"/>
      <c r="BE2198" s="18"/>
      <c r="BF2198" s="18"/>
      <c r="BG2198" s="18"/>
      <c r="BH2198" s="18"/>
      <c r="BI2198" s="18"/>
      <c r="BJ2198" s="18"/>
      <c r="BK2198" s="18"/>
      <c r="BL2198" s="18"/>
      <c r="BM2198" s="18"/>
      <c r="BN2198" s="18"/>
      <c r="BO2198" s="18"/>
      <c r="BP2198" s="18"/>
      <c r="BQ2198" s="18"/>
      <c r="BR2198" s="18"/>
      <c r="BS2198" s="18"/>
      <c r="BT2198" s="18"/>
      <c r="BU2198" s="18"/>
      <c r="BV2198" s="18"/>
      <c r="BW2198" s="18"/>
      <c r="BX2198" s="18"/>
      <c r="BY2198" s="18"/>
      <c r="BZ2198" s="18"/>
      <c r="CA2198" s="18"/>
      <c r="CB2198" s="18"/>
      <c r="CC2198" s="18"/>
      <c r="CD2198" s="18"/>
      <c r="CE2198" s="18"/>
      <c r="CF2198" s="18"/>
      <c r="CG2198" s="18"/>
      <c r="CH2198" s="18"/>
      <c r="CI2198" s="18" t="s">
        <v>318</v>
      </c>
      <c r="CJ2198" s="18">
        <v>90.2</v>
      </c>
      <c r="CK2198" s="18" t="s">
        <v>2528</v>
      </c>
      <c r="CL2198" s="18" t="s">
        <v>595</v>
      </c>
      <c r="CM2198" s="56">
        <v>4</v>
      </c>
      <c r="CN2198" s="18" t="s">
        <v>2542</v>
      </c>
      <c r="CO2198" s="18">
        <v>85.8</v>
      </c>
      <c r="CP2198" s="18">
        <v>94.6</v>
      </c>
      <c r="CQ2198" s="18">
        <v>4.4000000000000004</v>
      </c>
      <c r="CR2198" s="18">
        <v>4.4000000000000004</v>
      </c>
      <c r="CS2198" s="18" t="s">
        <v>595</v>
      </c>
      <c r="CT2198" s="18">
        <v>60</v>
      </c>
      <c r="CU2198" s="18" t="s">
        <v>2264</v>
      </c>
      <c r="CV2198" s="18" t="s">
        <v>257</v>
      </c>
      <c r="CW2198" s="18" t="s">
        <v>257</v>
      </c>
      <c r="CX2198" s="18" t="s">
        <v>2305</v>
      </c>
      <c r="CY2198" s="18" t="s">
        <v>2051</v>
      </c>
      <c r="CZ2198" s="18">
        <v>89.2</v>
      </c>
      <c r="DA2198" s="18" t="s">
        <v>2528</v>
      </c>
      <c r="DB2198" s="18" t="s">
        <v>595</v>
      </c>
      <c r="DC2198" s="56">
        <v>4</v>
      </c>
      <c r="DD2198" s="18" t="s">
        <v>2542</v>
      </c>
      <c r="DE2198" s="18">
        <v>83.8</v>
      </c>
      <c r="DF2198" s="18">
        <v>94.6</v>
      </c>
      <c r="DG2198" s="18">
        <v>5.4</v>
      </c>
      <c r="DH2198" s="18">
        <v>5.4</v>
      </c>
      <c r="DI2198" s="18" t="s">
        <v>595</v>
      </c>
      <c r="DJ2198" s="18">
        <v>60</v>
      </c>
      <c r="DK2198" s="18" t="s">
        <v>2264</v>
      </c>
      <c r="DL2198" s="18" t="s">
        <v>257</v>
      </c>
      <c r="DM2198" s="18" t="s">
        <v>257</v>
      </c>
      <c r="DN2198" s="18" t="s">
        <v>2305</v>
      </c>
      <c r="DO2198" s="56"/>
      <c r="DP2198" s="56"/>
      <c r="DQ2198" s="56"/>
      <c r="DR2198" s="56"/>
      <c r="DS2198" s="56"/>
      <c r="DT2198" s="56"/>
      <c r="DU2198" s="56"/>
      <c r="DV2198" s="56"/>
      <c r="DW2198" s="56"/>
      <c r="DX2198" s="56"/>
      <c r="DY2198" s="56"/>
      <c r="DZ2198" s="56"/>
      <c r="EA2198" s="56"/>
      <c r="EB2198" s="56"/>
      <c r="EC2198" s="56">
        <v>0</v>
      </c>
      <c r="ED2198" s="56"/>
      <c r="EE2198" s="56"/>
      <c r="EF2198" s="56"/>
      <c r="EG2198" s="56"/>
      <c r="EH2198" s="18" t="s">
        <v>2531</v>
      </c>
      <c r="EI2198" s="18">
        <f t="array" ref="EI2198">IF(SUMPRODUCT(--(DO2198:DS2198&lt;&gt;""))=0, 0,1)</f>
        <v>0</v>
      </c>
      <c r="EJ2198" s="18">
        <f t="array" ref="EJ2198">IF(SUMPRODUCT(--(DT2198:EG2198&lt;&gt;""))=0, 0,1)</f>
        <v>1</v>
      </c>
      <c r="EK2198" s="18" cm="1">
        <f t="array" ref="EK2198">IF(SUMPRODUCT(--(EC2198:EG2198&lt;&gt;""))=0, 0,1)</f>
        <v>1</v>
      </c>
      <c r="EL2198" s="18">
        <f t="array" ref="EL2198">IF(SUMPRODUCT(--(EE2198:EG2198&lt;&gt;""))=0, 0,1)</f>
        <v>0</v>
      </c>
      <c r="EM2198" s="18">
        <f t="shared" si="438"/>
        <v>0</v>
      </c>
      <c r="EN2198" s="18" t="str">
        <f t="shared" si="439"/>
        <v>NA</v>
      </c>
      <c r="EO2198" s="18">
        <f t="shared" si="440"/>
        <v>0</v>
      </c>
      <c r="EP2198" s="18">
        <f t="shared" si="441"/>
        <v>0</v>
      </c>
      <c r="EQ2198" s="18" t="str">
        <f t="shared" si="422"/>
        <v>NA</v>
      </c>
      <c r="ER2198" s="18" t="s">
        <v>2081</v>
      </c>
      <c r="ES2198" s="59">
        <v>43908</v>
      </c>
      <c r="ET2198" s="18"/>
      <c r="EU2198" s="18"/>
    </row>
    <row r="2199" spans="1:151" s="1" customFormat="1" ht="15.75" customHeight="1" x14ac:dyDescent="0.2">
      <c r="A2199" s="5" t="s">
        <v>2540</v>
      </c>
      <c r="B2199" s="24" t="s">
        <v>2520</v>
      </c>
      <c r="C2199" s="56">
        <v>4</v>
      </c>
      <c r="D2199" s="18" t="s">
        <v>2873</v>
      </c>
      <c r="E2199" s="18" t="s">
        <v>2990</v>
      </c>
      <c r="F2199" s="18" t="s">
        <v>2297</v>
      </c>
      <c r="G2199" s="18" t="s">
        <v>467</v>
      </c>
      <c r="H2199" s="18" t="s">
        <v>468</v>
      </c>
      <c r="I2199" s="18" t="s">
        <v>552</v>
      </c>
      <c r="J2199" s="18" t="s">
        <v>2522</v>
      </c>
      <c r="K2199" s="18" t="s">
        <v>257</v>
      </c>
      <c r="L2199" s="18" t="s">
        <v>595</v>
      </c>
      <c r="M2199" s="18" t="s">
        <v>253</v>
      </c>
      <c r="N2199" s="56">
        <v>74</v>
      </c>
      <c r="O2199" s="18" t="s">
        <v>2523</v>
      </c>
      <c r="P2199" s="18" t="s">
        <v>2128</v>
      </c>
      <c r="Q2199" s="18" t="s">
        <v>254</v>
      </c>
      <c r="R2199" s="18" t="s">
        <v>2524</v>
      </c>
      <c r="S2199" s="18" t="s">
        <v>595</v>
      </c>
      <c r="T2199" s="26" t="s">
        <v>257</v>
      </c>
      <c r="U2199" s="26" t="s">
        <v>257</v>
      </c>
      <c r="V2199" s="26" t="s">
        <v>257</v>
      </c>
      <c r="W2199" s="26" t="s">
        <v>257</v>
      </c>
      <c r="X2199" s="18" t="s">
        <v>2525</v>
      </c>
      <c r="Y2199" s="18">
        <v>12</v>
      </c>
      <c r="Z2199" s="18" t="s">
        <v>2202</v>
      </c>
      <c r="AA2199" s="18" t="s">
        <v>257</v>
      </c>
      <c r="AB2199" s="18">
        <f t="shared" si="437"/>
        <v>12</v>
      </c>
      <c r="AC2199" s="18" t="s">
        <v>595</v>
      </c>
      <c r="AD2199" s="18" t="s">
        <v>595</v>
      </c>
      <c r="AE2199" s="18" t="s">
        <v>595</v>
      </c>
      <c r="AF2199" s="18" t="s">
        <v>257</v>
      </c>
      <c r="AG2199" s="18" t="s">
        <v>257</v>
      </c>
      <c r="AH2199" s="18" t="s">
        <v>595</v>
      </c>
      <c r="AI2199" s="18">
        <v>2.5</v>
      </c>
      <c r="AJ2199" s="18" t="s">
        <v>522</v>
      </c>
      <c r="AK2199" s="18">
        <v>2.5</v>
      </c>
      <c r="AL2199" s="18" t="s">
        <v>2541</v>
      </c>
      <c r="AM2199" s="18"/>
      <c r="AN2199" s="18"/>
      <c r="AO2199" s="18"/>
      <c r="AP2199" s="18"/>
      <c r="AQ2199" s="18"/>
      <c r="AR2199" s="18"/>
      <c r="AS2199" s="18"/>
      <c r="AT2199" s="18"/>
      <c r="AU2199" s="18"/>
      <c r="AV2199" s="18"/>
      <c r="AW2199" s="18"/>
      <c r="AX2199" s="18"/>
      <c r="AY2199" s="18"/>
      <c r="AZ2199" s="18"/>
      <c r="BA2199" s="18"/>
      <c r="BB2199" s="18"/>
      <c r="BC2199" s="18"/>
      <c r="BD2199" s="18"/>
      <c r="BE2199" s="18"/>
      <c r="BF2199" s="18"/>
      <c r="BG2199" s="18"/>
      <c r="BH2199" s="18"/>
      <c r="BI2199" s="18"/>
      <c r="BJ2199" s="18"/>
      <c r="BK2199" s="18"/>
      <c r="BL2199" s="18"/>
      <c r="BM2199" s="18"/>
      <c r="BN2199" s="18"/>
      <c r="BO2199" s="18"/>
      <c r="BP2199" s="18"/>
      <c r="BQ2199" s="18"/>
      <c r="BR2199" s="18"/>
      <c r="BS2199" s="18"/>
      <c r="BT2199" s="18"/>
      <c r="BU2199" s="18"/>
      <c r="BV2199" s="18"/>
      <c r="BW2199" s="18"/>
      <c r="BX2199" s="18"/>
      <c r="BY2199" s="18"/>
      <c r="BZ2199" s="18"/>
      <c r="CA2199" s="18"/>
      <c r="CB2199" s="18"/>
      <c r="CC2199" s="18"/>
      <c r="CD2199" s="18"/>
      <c r="CE2199" s="18"/>
      <c r="CF2199" s="18"/>
      <c r="CG2199" s="18"/>
      <c r="CH2199" s="18"/>
      <c r="CI2199" s="18" t="s">
        <v>318</v>
      </c>
      <c r="CJ2199" s="18">
        <v>96.118450499999994</v>
      </c>
      <c r="CK2199" s="18" t="s">
        <v>2528</v>
      </c>
      <c r="CL2199" s="18" t="s">
        <v>595</v>
      </c>
      <c r="CM2199" s="56">
        <v>4</v>
      </c>
      <c r="CN2199" s="18" t="s">
        <v>2542</v>
      </c>
      <c r="CO2199" s="18">
        <v>93.714289399999998</v>
      </c>
      <c r="CP2199" s="18">
        <v>98.522611600000005</v>
      </c>
      <c r="CQ2199" s="18">
        <v>2.4041611000000001</v>
      </c>
      <c r="CR2199" s="18">
        <v>2.4041611000000001</v>
      </c>
      <c r="CS2199" s="18" t="s">
        <v>595</v>
      </c>
      <c r="CT2199" s="18">
        <v>60</v>
      </c>
      <c r="CU2199" s="18" t="s">
        <v>2264</v>
      </c>
      <c r="CV2199" s="18" t="s">
        <v>257</v>
      </c>
      <c r="CW2199" s="18" t="s">
        <v>257</v>
      </c>
      <c r="CX2199" s="18" t="s">
        <v>2305</v>
      </c>
      <c r="CY2199" s="18" t="s">
        <v>2051</v>
      </c>
      <c r="CZ2199" s="18">
        <v>79.885337000000007</v>
      </c>
      <c r="DA2199" s="18" t="s">
        <v>2528</v>
      </c>
      <c r="DB2199" s="18" t="s">
        <v>595</v>
      </c>
      <c r="DC2199" s="56">
        <v>4</v>
      </c>
      <c r="DD2199" s="18" t="s">
        <v>2542</v>
      </c>
      <c r="DE2199" s="18">
        <v>63.051669699999998</v>
      </c>
      <c r="DF2199" s="18">
        <v>96.719004299999995</v>
      </c>
      <c r="DG2199" s="18">
        <v>16.833667299999998</v>
      </c>
      <c r="DH2199" s="18">
        <v>16.833667299999998</v>
      </c>
      <c r="DI2199" s="18" t="s">
        <v>595</v>
      </c>
      <c r="DJ2199" s="18">
        <v>60</v>
      </c>
      <c r="DK2199" s="18" t="s">
        <v>2264</v>
      </c>
      <c r="DL2199" s="18" t="s">
        <v>257</v>
      </c>
      <c r="DM2199" s="18" t="s">
        <v>257</v>
      </c>
      <c r="DN2199" s="18" t="s">
        <v>2305</v>
      </c>
      <c r="DO2199" s="56"/>
      <c r="DP2199" s="56"/>
      <c r="DQ2199" s="56"/>
      <c r="DR2199" s="56"/>
      <c r="DS2199" s="56"/>
      <c r="DT2199" s="56"/>
      <c r="DU2199" s="56"/>
      <c r="DV2199" s="56"/>
      <c r="DW2199" s="56"/>
      <c r="DX2199" s="56"/>
      <c r="DY2199" s="56"/>
      <c r="DZ2199" s="56"/>
      <c r="EA2199" s="56"/>
      <c r="EB2199" s="56"/>
      <c r="EC2199" s="56">
        <v>0</v>
      </c>
      <c r="ED2199" s="56"/>
      <c r="EE2199" s="56"/>
      <c r="EF2199" s="56"/>
      <c r="EG2199" s="56"/>
      <c r="EH2199" s="18" t="s">
        <v>2531</v>
      </c>
      <c r="EI2199" s="18">
        <f t="array" ref="EI2199">IF(SUMPRODUCT(--(DO2199:DS2199&lt;&gt;""))=0, 0,1)</f>
        <v>0</v>
      </c>
      <c r="EJ2199" s="18">
        <f t="array" ref="EJ2199">IF(SUMPRODUCT(--(DT2199:EG2199&lt;&gt;""))=0, 0,1)</f>
        <v>1</v>
      </c>
      <c r="EK2199" s="18" cm="1">
        <f t="array" ref="EK2199">IF(SUMPRODUCT(--(EC2199:EG2199&lt;&gt;""))=0, 0,1)</f>
        <v>1</v>
      </c>
      <c r="EL2199" s="18">
        <f t="array" ref="EL2199">IF(SUMPRODUCT(--(EE2199:EG2199&lt;&gt;""))=0, 0,1)</f>
        <v>0</v>
      </c>
      <c r="EM2199" s="18">
        <f t="shared" si="438"/>
        <v>0</v>
      </c>
      <c r="EN2199" s="18" t="str">
        <f t="shared" si="439"/>
        <v>NA</v>
      </c>
      <c r="EO2199" s="18">
        <f t="shared" si="440"/>
        <v>0</v>
      </c>
      <c r="EP2199" s="18">
        <f t="shared" si="441"/>
        <v>0</v>
      </c>
      <c r="EQ2199" s="18" t="str">
        <f t="shared" si="422"/>
        <v>NA</v>
      </c>
      <c r="ER2199" s="18" t="s">
        <v>2081</v>
      </c>
      <c r="ES2199" s="59">
        <v>43908</v>
      </c>
      <c r="ET2199" s="18"/>
      <c r="EU2199" s="18"/>
    </row>
    <row r="2200" spans="1:151" s="1" customFormat="1" ht="15.75" customHeight="1" x14ac:dyDescent="0.2">
      <c r="A2200" s="5" t="s">
        <v>2540</v>
      </c>
      <c r="B2200" s="24" t="s">
        <v>2520</v>
      </c>
      <c r="C2200" s="56">
        <v>4</v>
      </c>
      <c r="D2200" s="18" t="s">
        <v>2874</v>
      </c>
      <c r="E2200" s="18" t="s">
        <v>2990</v>
      </c>
      <c r="F2200" s="18" t="s">
        <v>2297</v>
      </c>
      <c r="G2200" s="18" t="s">
        <v>467</v>
      </c>
      <c r="H2200" s="18" t="s">
        <v>468</v>
      </c>
      <c r="I2200" s="18" t="s">
        <v>552</v>
      </c>
      <c r="J2200" s="18" t="s">
        <v>2522</v>
      </c>
      <c r="K2200" s="18" t="s">
        <v>257</v>
      </c>
      <c r="L2200" s="18" t="s">
        <v>595</v>
      </c>
      <c r="M2200" s="18" t="s">
        <v>253</v>
      </c>
      <c r="N2200" s="56">
        <v>74</v>
      </c>
      <c r="O2200" s="18" t="s">
        <v>2523</v>
      </c>
      <c r="P2200" s="18" t="s">
        <v>2128</v>
      </c>
      <c r="Q2200" s="18" t="s">
        <v>254</v>
      </c>
      <c r="R2200" s="18" t="s">
        <v>2524</v>
      </c>
      <c r="S2200" s="18" t="s">
        <v>595</v>
      </c>
      <c r="T2200" s="26" t="s">
        <v>257</v>
      </c>
      <c r="U2200" s="26" t="s">
        <v>257</v>
      </c>
      <c r="V2200" s="26" t="s">
        <v>257</v>
      </c>
      <c r="W2200" s="26" t="s">
        <v>257</v>
      </c>
      <c r="X2200" s="18" t="s">
        <v>2525</v>
      </c>
      <c r="Y2200" s="18">
        <v>20</v>
      </c>
      <c r="Z2200" s="18" t="s">
        <v>2202</v>
      </c>
      <c r="AA2200" s="18" t="s">
        <v>257</v>
      </c>
      <c r="AB2200" s="18">
        <f t="shared" si="437"/>
        <v>20</v>
      </c>
      <c r="AC2200" s="18" t="s">
        <v>595</v>
      </c>
      <c r="AD2200" s="18" t="s">
        <v>595</v>
      </c>
      <c r="AE2200" s="18" t="s">
        <v>595</v>
      </c>
      <c r="AF2200" s="18" t="s">
        <v>257</v>
      </c>
      <c r="AG2200" s="18" t="s">
        <v>257</v>
      </c>
      <c r="AH2200" s="18" t="s">
        <v>595</v>
      </c>
      <c r="AI2200" s="18">
        <v>2.5</v>
      </c>
      <c r="AJ2200" s="18" t="s">
        <v>522</v>
      </c>
      <c r="AK2200" s="18">
        <v>2.5</v>
      </c>
      <c r="AL2200" s="18" t="s">
        <v>2541</v>
      </c>
      <c r="AM2200" s="18"/>
      <c r="AN2200" s="18"/>
      <c r="AO2200" s="18"/>
      <c r="AP2200" s="18"/>
      <c r="AQ2200" s="18"/>
      <c r="AR2200" s="18"/>
      <c r="AS2200" s="18"/>
      <c r="AT2200" s="18"/>
      <c r="AU2200" s="18"/>
      <c r="AV2200" s="18"/>
      <c r="AW2200" s="18"/>
      <c r="AX2200" s="18"/>
      <c r="AY2200" s="18"/>
      <c r="AZ2200" s="18"/>
      <c r="BA2200" s="18"/>
      <c r="BB2200" s="18"/>
      <c r="BC2200" s="18"/>
      <c r="BD2200" s="18"/>
      <c r="BE2200" s="18"/>
      <c r="BF2200" s="18"/>
      <c r="BG2200" s="18"/>
      <c r="BH2200" s="18"/>
      <c r="BI2200" s="18"/>
      <c r="BJ2200" s="18"/>
      <c r="BK2200" s="18"/>
      <c r="BL2200" s="18"/>
      <c r="BM2200" s="18"/>
      <c r="BN2200" s="18"/>
      <c r="BO2200" s="18"/>
      <c r="BP2200" s="18"/>
      <c r="BQ2200" s="18"/>
      <c r="BR2200" s="18"/>
      <c r="BS2200" s="18"/>
      <c r="BT2200" s="18"/>
      <c r="BU2200" s="18"/>
      <c r="BV2200" s="18"/>
      <c r="BW2200" s="18"/>
      <c r="BX2200" s="18"/>
      <c r="BY2200" s="18"/>
      <c r="BZ2200" s="18"/>
      <c r="CA2200" s="18"/>
      <c r="CB2200" s="18"/>
      <c r="CC2200" s="18"/>
      <c r="CD2200" s="18"/>
      <c r="CE2200" s="18"/>
      <c r="CF2200" s="18"/>
      <c r="CG2200" s="18"/>
      <c r="CH2200" s="18"/>
      <c r="CI2200" s="18" t="s">
        <v>318</v>
      </c>
      <c r="CJ2200" s="18">
        <v>93.288843099999994</v>
      </c>
      <c r="CK2200" s="18" t="s">
        <v>2528</v>
      </c>
      <c r="CL2200" s="18" t="s">
        <v>595</v>
      </c>
      <c r="CM2200" s="56">
        <v>4</v>
      </c>
      <c r="CN2200" s="18" t="s">
        <v>2542</v>
      </c>
      <c r="CO2200" s="18">
        <v>90.082430299999999</v>
      </c>
      <c r="CP2200" s="18">
        <v>96.495255900000004</v>
      </c>
      <c r="CQ2200" s="18">
        <v>3.2064127999999998</v>
      </c>
      <c r="CR2200" s="18">
        <v>3.2064127999999998</v>
      </c>
      <c r="CS2200" s="18" t="s">
        <v>595</v>
      </c>
      <c r="CT2200" s="18">
        <v>60</v>
      </c>
      <c r="CU2200" s="18" t="s">
        <v>2264</v>
      </c>
      <c r="CV2200" s="18" t="s">
        <v>257</v>
      </c>
      <c r="CW2200" s="18" t="s">
        <v>257</v>
      </c>
      <c r="CX2200" s="18" t="s">
        <v>2305</v>
      </c>
      <c r="CY2200" s="18" t="s">
        <v>2051</v>
      </c>
      <c r="CZ2200" s="18">
        <v>88.679624599999997</v>
      </c>
      <c r="DA2200" s="18" t="s">
        <v>2528</v>
      </c>
      <c r="DB2200" s="18" t="s">
        <v>595</v>
      </c>
      <c r="DC2200" s="56">
        <v>4</v>
      </c>
      <c r="DD2200" s="18" t="s">
        <v>2542</v>
      </c>
      <c r="DE2200" s="18">
        <v>80.262791000000007</v>
      </c>
      <c r="DF2200" s="18">
        <v>97.096458200000001</v>
      </c>
      <c r="DG2200" s="18">
        <v>8.4168336000000004</v>
      </c>
      <c r="DH2200" s="18">
        <v>8.4168336000000004</v>
      </c>
      <c r="DI2200" s="18" t="s">
        <v>595</v>
      </c>
      <c r="DJ2200" s="18">
        <v>60</v>
      </c>
      <c r="DK2200" s="18" t="s">
        <v>2264</v>
      </c>
      <c r="DL2200" s="18" t="s">
        <v>257</v>
      </c>
      <c r="DM2200" s="18" t="s">
        <v>257</v>
      </c>
      <c r="DN2200" s="18" t="s">
        <v>2305</v>
      </c>
      <c r="DO2200" s="56"/>
      <c r="DP2200" s="56"/>
      <c r="DQ2200" s="56"/>
      <c r="DR2200" s="56"/>
      <c r="DS2200" s="56"/>
      <c r="DT2200" s="56"/>
      <c r="DU2200" s="56"/>
      <c r="DV2200" s="56"/>
      <c r="DW2200" s="56"/>
      <c r="DX2200" s="56"/>
      <c r="DY2200" s="56"/>
      <c r="DZ2200" s="56"/>
      <c r="EA2200" s="56"/>
      <c r="EB2200" s="56"/>
      <c r="EC2200" s="56">
        <v>0</v>
      </c>
      <c r="ED2200" s="56"/>
      <c r="EE2200" s="56"/>
      <c r="EF2200" s="56"/>
      <c r="EG2200" s="56"/>
      <c r="EH2200" s="18" t="s">
        <v>2531</v>
      </c>
      <c r="EI2200" s="18">
        <f t="array" ref="EI2200">IF(SUMPRODUCT(--(DO2200:DS2200&lt;&gt;""))=0, 0,1)</f>
        <v>0</v>
      </c>
      <c r="EJ2200" s="18">
        <f t="array" ref="EJ2200">IF(SUMPRODUCT(--(DT2200:EG2200&lt;&gt;""))=0, 0,1)</f>
        <v>1</v>
      </c>
      <c r="EK2200" s="18" cm="1">
        <f t="array" ref="EK2200">IF(SUMPRODUCT(--(EC2200:EG2200&lt;&gt;""))=0, 0,1)</f>
        <v>1</v>
      </c>
      <c r="EL2200" s="18">
        <f t="array" ref="EL2200">IF(SUMPRODUCT(--(EE2200:EG2200&lt;&gt;""))=0, 0,1)</f>
        <v>0</v>
      </c>
      <c r="EM2200" s="18">
        <f t="shared" si="438"/>
        <v>0</v>
      </c>
      <c r="EN2200" s="18" t="str">
        <f t="shared" si="439"/>
        <v>NA</v>
      </c>
      <c r="EO2200" s="18">
        <f t="shared" si="440"/>
        <v>0</v>
      </c>
      <c r="EP2200" s="18">
        <f t="shared" si="441"/>
        <v>0</v>
      </c>
      <c r="EQ2200" s="18" t="str">
        <f t="shared" si="422"/>
        <v>NA</v>
      </c>
      <c r="ER2200" s="18" t="s">
        <v>2081</v>
      </c>
      <c r="ES2200" s="59">
        <v>43908</v>
      </c>
      <c r="ET2200" s="18"/>
      <c r="EU2200" s="18"/>
    </row>
    <row r="2201" spans="1:151" s="1" customFormat="1" ht="15.75" customHeight="1" x14ac:dyDescent="0.2">
      <c r="A2201" s="5" t="s">
        <v>2540</v>
      </c>
      <c r="B2201" s="24" t="s">
        <v>2520</v>
      </c>
      <c r="C2201" s="56">
        <v>4</v>
      </c>
      <c r="D2201" s="18" t="s">
        <v>2875</v>
      </c>
      <c r="E2201" s="18" t="s">
        <v>2990</v>
      </c>
      <c r="F2201" s="18" t="s">
        <v>2297</v>
      </c>
      <c r="G2201" s="18" t="s">
        <v>467</v>
      </c>
      <c r="H2201" s="18" t="s">
        <v>468</v>
      </c>
      <c r="I2201" s="18" t="s">
        <v>552</v>
      </c>
      <c r="J2201" s="18" t="s">
        <v>2522</v>
      </c>
      <c r="K2201" s="18" t="s">
        <v>257</v>
      </c>
      <c r="L2201" s="18" t="s">
        <v>595</v>
      </c>
      <c r="M2201" s="18" t="s">
        <v>253</v>
      </c>
      <c r="N2201" s="56">
        <v>74</v>
      </c>
      <c r="O2201" s="18" t="s">
        <v>2523</v>
      </c>
      <c r="P2201" s="18" t="s">
        <v>2128</v>
      </c>
      <c r="Q2201" s="18" t="s">
        <v>254</v>
      </c>
      <c r="R2201" s="18" t="s">
        <v>2524</v>
      </c>
      <c r="S2201" s="18" t="s">
        <v>595</v>
      </c>
      <c r="T2201" s="26" t="s">
        <v>257</v>
      </c>
      <c r="U2201" s="26" t="s">
        <v>257</v>
      </c>
      <c r="V2201" s="26" t="s">
        <v>257</v>
      </c>
      <c r="W2201" s="26" t="s">
        <v>257</v>
      </c>
      <c r="X2201" s="18" t="s">
        <v>2525</v>
      </c>
      <c r="Y2201" s="18">
        <v>34</v>
      </c>
      <c r="Z2201" s="18" t="s">
        <v>2202</v>
      </c>
      <c r="AA2201" s="18" t="s">
        <v>257</v>
      </c>
      <c r="AB2201" s="18">
        <f t="shared" si="437"/>
        <v>34</v>
      </c>
      <c r="AC2201" s="18" t="s">
        <v>595</v>
      </c>
      <c r="AD2201" s="18" t="s">
        <v>595</v>
      </c>
      <c r="AE2201" s="18" t="s">
        <v>595</v>
      </c>
      <c r="AF2201" s="18" t="s">
        <v>257</v>
      </c>
      <c r="AG2201" s="18" t="s">
        <v>257</v>
      </c>
      <c r="AH2201" s="18" t="s">
        <v>595</v>
      </c>
      <c r="AI2201" s="18">
        <v>2.5</v>
      </c>
      <c r="AJ2201" s="18" t="s">
        <v>522</v>
      </c>
      <c r="AK2201" s="18">
        <v>2.5</v>
      </c>
      <c r="AL2201" s="18" t="s">
        <v>2541</v>
      </c>
      <c r="AM2201" s="18"/>
      <c r="AN2201" s="18"/>
      <c r="AO2201" s="18"/>
      <c r="AP2201" s="18"/>
      <c r="AQ2201" s="18"/>
      <c r="AR2201" s="18"/>
      <c r="AS2201" s="18"/>
      <c r="AT2201" s="18"/>
      <c r="AU2201" s="18"/>
      <c r="AV2201" s="18"/>
      <c r="AW2201" s="18"/>
      <c r="AX2201" s="18"/>
      <c r="AY2201" s="18"/>
      <c r="AZ2201" s="18"/>
      <c r="BA2201" s="18"/>
      <c r="BB2201" s="18"/>
      <c r="BC2201" s="18"/>
      <c r="BD2201" s="18"/>
      <c r="BE2201" s="18"/>
      <c r="BF2201" s="18"/>
      <c r="BG2201" s="18"/>
      <c r="BH2201" s="18"/>
      <c r="BI2201" s="18"/>
      <c r="BJ2201" s="18"/>
      <c r="BK2201" s="18"/>
      <c r="BL2201" s="18"/>
      <c r="BM2201" s="18"/>
      <c r="BN2201" s="18"/>
      <c r="BO2201" s="18"/>
      <c r="BP2201" s="18"/>
      <c r="BQ2201" s="18"/>
      <c r="BR2201" s="18"/>
      <c r="BS2201" s="18"/>
      <c r="BT2201" s="18"/>
      <c r="BU2201" s="18"/>
      <c r="BV2201" s="18"/>
      <c r="BW2201" s="18"/>
      <c r="BX2201" s="18"/>
      <c r="BY2201" s="18"/>
      <c r="BZ2201" s="18"/>
      <c r="CA2201" s="18"/>
      <c r="CB2201" s="18"/>
      <c r="CC2201" s="18"/>
      <c r="CD2201" s="18"/>
      <c r="CE2201" s="18"/>
      <c r="CF2201" s="18"/>
      <c r="CG2201" s="18"/>
      <c r="CH2201" s="18"/>
      <c r="CI2201" s="18" t="s">
        <v>318</v>
      </c>
      <c r="CJ2201" s="18">
        <v>91.061086599999996</v>
      </c>
      <c r="CK2201" s="18" t="s">
        <v>2528</v>
      </c>
      <c r="CL2201" s="18" t="s">
        <v>595</v>
      </c>
      <c r="CM2201" s="56">
        <v>4</v>
      </c>
      <c r="CN2201" s="18" t="s">
        <v>2542</v>
      </c>
      <c r="CO2201" s="18">
        <v>86.251467399999996</v>
      </c>
      <c r="CP2201" s="18">
        <v>95.870705799999996</v>
      </c>
      <c r="CQ2201" s="18">
        <v>4.8096192000000002</v>
      </c>
      <c r="CR2201" s="18">
        <v>4.8096192000000002</v>
      </c>
      <c r="CS2201" s="18" t="s">
        <v>595</v>
      </c>
      <c r="CT2201" s="18">
        <v>60</v>
      </c>
      <c r="CU2201" s="18" t="s">
        <v>2264</v>
      </c>
      <c r="CV2201" s="18" t="s">
        <v>257</v>
      </c>
      <c r="CW2201" s="18" t="s">
        <v>257</v>
      </c>
      <c r="CX2201" s="18" t="s">
        <v>2305</v>
      </c>
      <c r="CY2201" s="18" t="s">
        <v>2051</v>
      </c>
      <c r="CZ2201" s="18">
        <v>85.049062500000005</v>
      </c>
      <c r="DA2201" s="18" t="s">
        <v>2528</v>
      </c>
      <c r="DB2201" s="18" t="s">
        <v>595</v>
      </c>
      <c r="DC2201" s="56">
        <v>4</v>
      </c>
      <c r="DD2201" s="18" t="s">
        <v>2542</v>
      </c>
      <c r="DE2201" s="18">
        <v>79.237439300000005</v>
      </c>
      <c r="DF2201" s="18">
        <v>90.860685700000005</v>
      </c>
      <c r="DG2201" s="18">
        <v>5.8116231999999997</v>
      </c>
      <c r="DH2201" s="18">
        <v>5.8116231999999997</v>
      </c>
      <c r="DI2201" s="18" t="s">
        <v>595</v>
      </c>
      <c r="DJ2201" s="18">
        <v>60</v>
      </c>
      <c r="DK2201" s="18" t="s">
        <v>2264</v>
      </c>
      <c r="DL2201" s="18" t="s">
        <v>257</v>
      </c>
      <c r="DM2201" s="18" t="s">
        <v>257</v>
      </c>
      <c r="DN2201" s="18" t="s">
        <v>2305</v>
      </c>
      <c r="DO2201" s="56"/>
      <c r="DP2201" s="56"/>
      <c r="DQ2201" s="56"/>
      <c r="DR2201" s="56"/>
      <c r="DS2201" s="56"/>
      <c r="DT2201" s="56"/>
      <c r="DU2201" s="56"/>
      <c r="DV2201" s="56"/>
      <c r="DW2201" s="56"/>
      <c r="DX2201" s="56"/>
      <c r="DY2201" s="56"/>
      <c r="DZ2201" s="56"/>
      <c r="EA2201" s="56"/>
      <c r="EB2201" s="56"/>
      <c r="EC2201" s="56">
        <v>0</v>
      </c>
      <c r="ED2201" s="56"/>
      <c r="EE2201" s="56"/>
      <c r="EF2201" s="56"/>
      <c r="EG2201" s="56"/>
      <c r="EH2201" s="18" t="s">
        <v>2531</v>
      </c>
      <c r="EI2201" s="18">
        <f t="array" ref="EI2201">IF(SUMPRODUCT(--(DO2201:DS2201&lt;&gt;""))=0, 0,1)</f>
        <v>0</v>
      </c>
      <c r="EJ2201" s="18">
        <f t="array" ref="EJ2201">IF(SUMPRODUCT(--(DT2201:EG2201&lt;&gt;""))=0, 0,1)</f>
        <v>1</v>
      </c>
      <c r="EK2201" s="18" cm="1">
        <f t="array" ref="EK2201">IF(SUMPRODUCT(--(EC2201:EG2201&lt;&gt;""))=0, 0,1)</f>
        <v>1</v>
      </c>
      <c r="EL2201" s="18">
        <f t="array" ref="EL2201">IF(SUMPRODUCT(--(EE2201:EG2201&lt;&gt;""))=0, 0,1)</f>
        <v>0</v>
      </c>
      <c r="EM2201" s="18">
        <f t="shared" si="438"/>
        <v>0</v>
      </c>
      <c r="EN2201" s="18" t="str">
        <f t="shared" si="439"/>
        <v>NA</v>
      </c>
      <c r="EO2201" s="18">
        <f t="shared" si="440"/>
        <v>0</v>
      </c>
      <c r="EP2201" s="18">
        <f t="shared" si="441"/>
        <v>0</v>
      </c>
      <c r="EQ2201" s="18" t="str">
        <f t="shared" si="422"/>
        <v>NA</v>
      </c>
      <c r="ER2201" s="18" t="s">
        <v>2081</v>
      </c>
      <c r="ES2201" s="59">
        <v>43908</v>
      </c>
      <c r="ET2201" s="18"/>
      <c r="EU2201" s="18"/>
    </row>
    <row r="2202" spans="1:151" s="1" customFormat="1" ht="15.75" customHeight="1" x14ac:dyDescent="0.2">
      <c r="A2202" s="5" t="s">
        <v>2540</v>
      </c>
      <c r="B2202" s="24" t="s">
        <v>2520</v>
      </c>
      <c r="C2202" s="56">
        <v>4</v>
      </c>
      <c r="D2202" s="18" t="s">
        <v>2876</v>
      </c>
      <c r="E2202" s="18" t="s">
        <v>2990</v>
      </c>
      <c r="F2202" s="18" t="s">
        <v>2297</v>
      </c>
      <c r="G2202" s="18" t="s">
        <v>467</v>
      </c>
      <c r="H2202" s="18" t="s">
        <v>468</v>
      </c>
      <c r="I2202" s="18" t="s">
        <v>552</v>
      </c>
      <c r="J2202" s="18" t="s">
        <v>2522</v>
      </c>
      <c r="K2202" s="18" t="s">
        <v>257</v>
      </c>
      <c r="L2202" s="18" t="s">
        <v>595</v>
      </c>
      <c r="M2202" s="18" t="s">
        <v>253</v>
      </c>
      <c r="N2202" s="56">
        <v>74</v>
      </c>
      <c r="O2202" s="18" t="s">
        <v>2523</v>
      </c>
      <c r="P2202" s="18" t="s">
        <v>2128</v>
      </c>
      <c r="Q2202" s="18" t="s">
        <v>254</v>
      </c>
      <c r="R2202" s="18" t="s">
        <v>2524</v>
      </c>
      <c r="S2202" s="18" t="s">
        <v>595</v>
      </c>
      <c r="T2202" s="26" t="s">
        <v>257</v>
      </c>
      <c r="U2202" s="26" t="s">
        <v>257</v>
      </c>
      <c r="V2202" s="26" t="s">
        <v>257</v>
      </c>
      <c r="W2202" s="26" t="s">
        <v>257</v>
      </c>
      <c r="X2202" s="18" t="s">
        <v>2525</v>
      </c>
      <c r="Y2202" s="18">
        <v>75</v>
      </c>
      <c r="Z2202" s="18" t="s">
        <v>2202</v>
      </c>
      <c r="AA2202" s="18" t="s">
        <v>257</v>
      </c>
      <c r="AB2202" s="18">
        <f t="shared" si="437"/>
        <v>75</v>
      </c>
      <c r="AC2202" s="18" t="s">
        <v>595</v>
      </c>
      <c r="AD2202" s="18" t="s">
        <v>595</v>
      </c>
      <c r="AE2202" s="18" t="s">
        <v>595</v>
      </c>
      <c r="AF2202" s="18" t="s">
        <v>257</v>
      </c>
      <c r="AG2202" s="18" t="s">
        <v>257</v>
      </c>
      <c r="AH2202" s="18" t="s">
        <v>595</v>
      </c>
      <c r="AI2202" s="18">
        <v>2.5</v>
      </c>
      <c r="AJ2202" s="18" t="s">
        <v>522</v>
      </c>
      <c r="AK2202" s="18">
        <v>2.5</v>
      </c>
      <c r="AL2202" s="18" t="s">
        <v>2541</v>
      </c>
      <c r="AM2202" s="18"/>
      <c r="AN2202" s="18"/>
      <c r="AO2202" s="18"/>
      <c r="AP2202" s="18"/>
      <c r="AQ2202" s="18"/>
      <c r="AR2202" s="18"/>
      <c r="AS2202" s="18"/>
      <c r="AT2202" s="18"/>
      <c r="AU2202" s="18"/>
      <c r="AV2202" s="18"/>
      <c r="AW2202" s="18"/>
      <c r="AX2202" s="18"/>
      <c r="AY2202" s="18"/>
      <c r="AZ2202" s="18"/>
      <c r="BA2202" s="18"/>
      <c r="BB2202" s="18"/>
      <c r="BC2202" s="18"/>
      <c r="BD2202" s="18"/>
      <c r="BE2202" s="18"/>
      <c r="BF2202" s="18"/>
      <c r="BG2202" s="18"/>
      <c r="BH2202" s="18"/>
      <c r="BI2202" s="18"/>
      <c r="BJ2202" s="18"/>
      <c r="BK2202" s="18"/>
      <c r="BL2202" s="18"/>
      <c r="BM2202" s="18"/>
      <c r="BN2202" s="18"/>
      <c r="BO2202" s="18"/>
      <c r="BP2202" s="18"/>
      <c r="BQ2202" s="18"/>
      <c r="BR2202" s="18"/>
      <c r="BS2202" s="18"/>
      <c r="BT2202" s="18"/>
      <c r="BU2202" s="18"/>
      <c r="BV2202" s="18"/>
      <c r="BW2202" s="18"/>
      <c r="BX2202" s="18"/>
      <c r="BY2202" s="18"/>
      <c r="BZ2202" s="18"/>
      <c r="CA2202" s="18"/>
      <c r="CB2202" s="18"/>
      <c r="CC2202" s="18"/>
      <c r="CD2202" s="18"/>
      <c r="CE2202" s="18"/>
      <c r="CF2202" s="18"/>
      <c r="CG2202" s="18"/>
      <c r="CH2202" s="18"/>
      <c r="CI2202" s="18" t="s">
        <v>318</v>
      </c>
      <c r="CJ2202" s="18">
        <v>91.227114400000005</v>
      </c>
      <c r="CK2202" s="18" t="s">
        <v>2528</v>
      </c>
      <c r="CL2202" s="18" t="s">
        <v>595</v>
      </c>
      <c r="CM2202" s="56">
        <v>4</v>
      </c>
      <c r="CN2202" s="18" t="s">
        <v>2542</v>
      </c>
      <c r="CO2202" s="18">
        <v>89.022705599999995</v>
      </c>
      <c r="CP2202" s="18">
        <v>93.431523200000001</v>
      </c>
      <c r="CQ2202" s="18">
        <v>2.2044087999999999</v>
      </c>
      <c r="CR2202" s="18">
        <v>2.2044087999999999</v>
      </c>
      <c r="CS2202" s="18" t="s">
        <v>595</v>
      </c>
      <c r="CT2202" s="18">
        <v>60</v>
      </c>
      <c r="CU2202" s="18" t="s">
        <v>2264</v>
      </c>
      <c r="CV2202" s="18" t="s">
        <v>257</v>
      </c>
      <c r="CW2202" s="18" t="s">
        <v>257</v>
      </c>
      <c r="CX2202" s="18" t="s">
        <v>2305</v>
      </c>
      <c r="CY2202" s="18" t="s">
        <v>2051</v>
      </c>
      <c r="CZ2202" s="18">
        <v>89.223106400000006</v>
      </c>
      <c r="DA2202" s="18" t="s">
        <v>2528</v>
      </c>
      <c r="DB2202" s="18" t="s">
        <v>595</v>
      </c>
      <c r="DC2202" s="56">
        <v>4</v>
      </c>
      <c r="DD2202" s="18" t="s">
        <v>2542</v>
      </c>
      <c r="DE2202" s="18">
        <v>82.809632199999996</v>
      </c>
      <c r="DF2202" s="18">
        <v>95.636580600000002</v>
      </c>
      <c r="DG2202" s="18">
        <v>6.4134741999999996</v>
      </c>
      <c r="DH2202" s="18">
        <v>6.4134741999999996</v>
      </c>
      <c r="DI2202" s="18" t="s">
        <v>595</v>
      </c>
      <c r="DJ2202" s="18">
        <v>60</v>
      </c>
      <c r="DK2202" s="18" t="s">
        <v>2264</v>
      </c>
      <c r="DL2202" s="18" t="s">
        <v>257</v>
      </c>
      <c r="DM2202" s="18" t="s">
        <v>257</v>
      </c>
      <c r="DN2202" s="18" t="s">
        <v>2305</v>
      </c>
      <c r="DO2202" s="56"/>
      <c r="DP2202" s="56"/>
      <c r="DQ2202" s="56"/>
      <c r="DR2202" s="56"/>
      <c r="DS2202" s="56"/>
      <c r="DT2202" s="56"/>
      <c r="DU2202" s="56"/>
      <c r="DV2202" s="56"/>
      <c r="DW2202" s="56"/>
      <c r="DX2202" s="56"/>
      <c r="DY2202" s="56"/>
      <c r="DZ2202" s="56"/>
      <c r="EA2202" s="56"/>
      <c r="EB2202" s="56"/>
      <c r="EC2202" s="56">
        <v>0</v>
      </c>
      <c r="ED2202" s="56"/>
      <c r="EE2202" s="56"/>
      <c r="EF2202" s="56"/>
      <c r="EG2202" s="56"/>
      <c r="EH2202" s="18" t="s">
        <v>2531</v>
      </c>
      <c r="EI2202" s="18">
        <f t="array" ref="EI2202">IF(SUMPRODUCT(--(DO2202:DS2202&lt;&gt;""))=0, 0,1)</f>
        <v>0</v>
      </c>
      <c r="EJ2202" s="18">
        <f t="array" ref="EJ2202">IF(SUMPRODUCT(--(DT2202:EG2202&lt;&gt;""))=0, 0,1)</f>
        <v>1</v>
      </c>
      <c r="EK2202" s="18" cm="1">
        <f t="array" ref="EK2202">IF(SUMPRODUCT(--(EC2202:EG2202&lt;&gt;""))=0, 0,1)</f>
        <v>1</v>
      </c>
      <c r="EL2202" s="18">
        <f t="array" ref="EL2202">IF(SUMPRODUCT(--(EE2202:EG2202&lt;&gt;""))=0, 0,1)</f>
        <v>0</v>
      </c>
      <c r="EM2202" s="18">
        <f t="shared" si="438"/>
        <v>0</v>
      </c>
      <c r="EN2202" s="18" t="str">
        <f t="shared" si="439"/>
        <v>NA</v>
      </c>
      <c r="EO2202" s="18">
        <f t="shared" si="440"/>
        <v>0</v>
      </c>
      <c r="EP2202" s="18">
        <f t="shared" si="441"/>
        <v>0</v>
      </c>
      <c r="EQ2202" s="18" t="str">
        <f t="shared" si="422"/>
        <v>NA</v>
      </c>
      <c r="ER2202" s="18" t="s">
        <v>2081</v>
      </c>
      <c r="ES2202" s="59">
        <v>43908</v>
      </c>
      <c r="ET2202" s="18"/>
      <c r="EU2202" s="18"/>
    </row>
    <row r="2203" spans="1:151" s="1" customFormat="1" ht="15.75" customHeight="1" x14ac:dyDescent="0.2">
      <c r="A2203" s="5" t="s">
        <v>2540</v>
      </c>
      <c r="B2203" s="24" t="s">
        <v>2520</v>
      </c>
      <c r="C2203" s="56">
        <v>4</v>
      </c>
      <c r="D2203" s="18" t="s">
        <v>2877</v>
      </c>
      <c r="E2203" s="18" t="s">
        <v>2990</v>
      </c>
      <c r="F2203" s="18" t="s">
        <v>2297</v>
      </c>
      <c r="G2203" s="18" t="s">
        <v>467</v>
      </c>
      <c r="H2203" s="18" t="s">
        <v>468</v>
      </c>
      <c r="I2203" s="18" t="s">
        <v>552</v>
      </c>
      <c r="J2203" s="18" t="s">
        <v>2522</v>
      </c>
      <c r="K2203" s="18" t="s">
        <v>257</v>
      </c>
      <c r="L2203" s="18" t="s">
        <v>595</v>
      </c>
      <c r="M2203" s="18" t="s">
        <v>253</v>
      </c>
      <c r="N2203" s="56">
        <v>74</v>
      </c>
      <c r="O2203" s="18" t="s">
        <v>2523</v>
      </c>
      <c r="P2203" s="18" t="s">
        <v>2128</v>
      </c>
      <c r="Q2203" s="18" t="s">
        <v>254</v>
      </c>
      <c r="R2203" s="18" t="s">
        <v>2524</v>
      </c>
      <c r="S2203" s="18" t="s">
        <v>595</v>
      </c>
      <c r="T2203" s="26" t="s">
        <v>257</v>
      </c>
      <c r="U2203" s="26" t="s">
        <v>257</v>
      </c>
      <c r="V2203" s="26" t="s">
        <v>257</v>
      </c>
      <c r="W2203" s="26" t="s">
        <v>257</v>
      </c>
      <c r="X2203" s="18" t="s">
        <v>2525</v>
      </c>
      <c r="Y2203" s="18">
        <v>173</v>
      </c>
      <c r="Z2203" s="18" t="s">
        <v>2202</v>
      </c>
      <c r="AA2203" s="18" t="s">
        <v>257</v>
      </c>
      <c r="AB2203" s="18">
        <f t="shared" si="437"/>
        <v>173</v>
      </c>
      <c r="AC2203" s="18" t="s">
        <v>595</v>
      </c>
      <c r="AD2203" s="18" t="s">
        <v>595</v>
      </c>
      <c r="AE2203" s="18" t="s">
        <v>595</v>
      </c>
      <c r="AF2203" s="18" t="s">
        <v>257</v>
      </c>
      <c r="AG2203" s="18" t="s">
        <v>257</v>
      </c>
      <c r="AH2203" s="18" t="s">
        <v>595</v>
      </c>
      <c r="AI2203" s="18">
        <v>2.5</v>
      </c>
      <c r="AJ2203" s="18" t="s">
        <v>522</v>
      </c>
      <c r="AK2203" s="18">
        <v>2.5</v>
      </c>
      <c r="AL2203" s="18" t="s">
        <v>2541</v>
      </c>
      <c r="AM2203" s="18"/>
      <c r="AN2203" s="18"/>
      <c r="AO2203" s="18"/>
      <c r="AP2203" s="18"/>
      <c r="AQ2203" s="18"/>
      <c r="AR2203" s="18"/>
      <c r="AS2203" s="18"/>
      <c r="AT2203" s="18"/>
      <c r="AU2203" s="18"/>
      <c r="AV2203" s="18"/>
      <c r="AW2203" s="18"/>
      <c r="AX2203" s="18"/>
      <c r="AY2203" s="18"/>
      <c r="AZ2203" s="18"/>
      <c r="BA2203" s="18"/>
      <c r="BB2203" s="18"/>
      <c r="BC2203" s="18"/>
      <c r="BD2203" s="18"/>
      <c r="BE2203" s="18"/>
      <c r="BF2203" s="18"/>
      <c r="BG2203" s="18"/>
      <c r="BH2203" s="18"/>
      <c r="BI2203" s="18"/>
      <c r="BJ2203" s="18"/>
      <c r="BK2203" s="18"/>
      <c r="BL2203" s="18"/>
      <c r="BM2203" s="18"/>
      <c r="BN2203" s="18"/>
      <c r="BO2203" s="18"/>
      <c r="BP2203" s="18"/>
      <c r="BQ2203" s="18"/>
      <c r="BR2203" s="18"/>
      <c r="BS2203" s="18"/>
      <c r="BT2203" s="18"/>
      <c r="BU2203" s="18"/>
      <c r="BV2203" s="18"/>
      <c r="BW2203" s="18"/>
      <c r="BX2203" s="18"/>
      <c r="BY2203" s="18"/>
      <c r="BZ2203" s="18"/>
      <c r="CA2203" s="18"/>
      <c r="CB2203" s="18"/>
      <c r="CC2203" s="18"/>
      <c r="CD2203" s="18"/>
      <c r="CE2203" s="18"/>
      <c r="CF2203" s="18"/>
      <c r="CG2203" s="18"/>
      <c r="CH2203" s="18"/>
      <c r="CI2203" s="18" t="s">
        <v>318</v>
      </c>
      <c r="CJ2203" s="18">
        <v>87.775551100000001</v>
      </c>
      <c r="CK2203" s="18" t="s">
        <v>2528</v>
      </c>
      <c r="CL2203" s="18" t="s">
        <v>595</v>
      </c>
      <c r="CM2203" s="56">
        <v>4</v>
      </c>
      <c r="CN2203" s="18" t="s">
        <v>2542</v>
      </c>
      <c r="CO2203" s="18">
        <v>83.366733499999995</v>
      </c>
      <c r="CP2203" s="18">
        <v>92.184368699999993</v>
      </c>
      <c r="CQ2203" s="18">
        <v>4.4088175999999999</v>
      </c>
      <c r="CR2203" s="18">
        <v>4.4088175999999999</v>
      </c>
      <c r="CS2203" s="18" t="s">
        <v>595</v>
      </c>
      <c r="CT2203" s="18">
        <v>60</v>
      </c>
      <c r="CU2203" s="18" t="s">
        <v>2264</v>
      </c>
      <c r="CV2203" s="18" t="s">
        <v>257</v>
      </c>
      <c r="CW2203" s="18" t="s">
        <v>257</v>
      </c>
      <c r="CX2203" s="18" t="s">
        <v>2305</v>
      </c>
      <c r="CY2203" s="18" t="s">
        <v>2051</v>
      </c>
      <c r="CZ2203" s="18">
        <v>91.382765500000005</v>
      </c>
      <c r="DA2203" s="18" t="s">
        <v>2528</v>
      </c>
      <c r="DB2203" s="18" t="s">
        <v>595</v>
      </c>
      <c r="DC2203" s="56">
        <v>4</v>
      </c>
      <c r="DD2203" s="18" t="s">
        <v>2542</v>
      </c>
      <c r="DE2203" s="18">
        <v>84.368737499999995</v>
      </c>
      <c r="DF2203" s="18">
        <v>98.396793500000001</v>
      </c>
      <c r="DG2203" s="18">
        <v>7.0140279999999997</v>
      </c>
      <c r="DH2203" s="18">
        <v>7.0140279999999997</v>
      </c>
      <c r="DI2203" s="18" t="s">
        <v>595</v>
      </c>
      <c r="DJ2203" s="18">
        <v>60</v>
      </c>
      <c r="DK2203" s="18" t="s">
        <v>2264</v>
      </c>
      <c r="DL2203" s="18" t="s">
        <v>257</v>
      </c>
      <c r="DM2203" s="18" t="s">
        <v>257</v>
      </c>
      <c r="DN2203" s="18" t="s">
        <v>2305</v>
      </c>
      <c r="DO2203" s="56"/>
      <c r="DP2203" s="56"/>
      <c r="DQ2203" s="56"/>
      <c r="DR2203" s="56"/>
      <c r="DS2203" s="56"/>
      <c r="DT2203" s="56"/>
      <c r="DU2203" s="56"/>
      <c r="DV2203" s="56"/>
      <c r="DW2203" s="56"/>
      <c r="DX2203" s="56"/>
      <c r="DY2203" s="56"/>
      <c r="DZ2203" s="56"/>
      <c r="EA2203" s="56"/>
      <c r="EB2203" s="56"/>
      <c r="EC2203" s="56">
        <v>0</v>
      </c>
      <c r="ED2203" s="56"/>
      <c r="EE2203" s="56"/>
      <c r="EF2203" s="56"/>
      <c r="EG2203" s="56"/>
      <c r="EH2203" s="18" t="s">
        <v>2531</v>
      </c>
      <c r="EI2203" s="18">
        <f t="array" ref="EI2203">IF(SUMPRODUCT(--(DO2203:DS2203&lt;&gt;""))=0, 0,1)</f>
        <v>0</v>
      </c>
      <c r="EJ2203" s="18">
        <f t="array" ref="EJ2203">IF(SUMPRODUCT(--(DT2203:EG2203&lt;&gt;""))=0, 0,1)</f>
        <v>1</v>
      </c>
      <c r="EK2203" s="18" cm="1">
        <f t="array" ref="EK2203">IF(SUMPRODUCT(--(EC2203:EG2203&lt;&gt;""))=0, 0,1)</f>
        <v>1</v>
      </c>
      <c r="EL2203" s="18">
        <f t="array" ref="EL2203">IF(SUMPRODUCT(--(EE2203:EG2203&lt;&gt;""))=0, 0,1)</f>
        <v>0</v>
      </c>
      <c r="EM2203" s="18">
        <f t="shared" si="438"/>
        <v>0</v>
      </c>
      <c r="EN2203" s="18" t="str">
        <f t="shared" si="439"/>
        <v>NA</v>
      </c>
      <c r="EO2203" s="18">
        <f t="shared" si="440"/>
        <v>0</v>
      </c>
      <c r="EP2203" s="18">
        <f t="shared" si="441"/>
        <v>0</v>
      </c>
      <c r="EQ2203" s="18" t="str">
        <f t="shared" si="422"/>
        <v>NA</v>
      </c>
      <c r="ER2203" s="18" t="s">
        <v>2081</v>
      </c>
      <c r="ES2203" s="59">
        <v>43908</v>
      </c>
      <c r="ET2203" s="18"/>
      <c r="EU2203" s="18"/>
    </row>
    <row r="2204" spans="1:151" s="1" customFormat="1" ht="15.75" customHeight="1" x14ac:dyDescent="0.2">
      <c r="A2204" s="5" t="s">
        <v>2540</v>
      </c>
      <c r="B2204" s="24" t="s">
        <v>2520</v>
      </c>
      <c r="C2204" s="56">
        <v>4</v>
      </c>
      <c r="D2204" s="18" t="s">
        <v>2878</v>
      </c>
      <c r="E2204" s="18" t="s">
        <v>2990</v>
      </c>
      <c r="F2204" s="18" t="s">
        <v>2297</v>
      </c>
      <c r="G2204" s="18" t="s">
        <v>467</v>
      </c>
      <c r="H2204" s="18" t="s">
        <v>468</v>
      </c>
      <c r="I2204" s="18" t="s">
        <v>552</v>
      </c>
      <c r="J2204" s="18" t="s">
        <v>2522</v>
      </c>
      <c r="K2204" s="18" t="s">
        <v>257</v>
      </c>
      <c r="L2204" s="18" t="s">
        <v>595</v>
      </c>
      <c r="M2204" s="18" t="s">
        <v>253</v>
      </c>
      <c r="N2204" s="56">
        <v>74</v>
      </c>
      <c r="O2204" s="18" t="s">
        <v>2523</v>
      </c>
      <c r="P2204" s="18" t="s">
        <v>2128</v>
      </c>
      <c r="Q2204" s="18" t="s">
        <v>254</v>
      </c>
      <c r="R2204" s="18" t="s">
        <v>2524</v>
      </c>
      <c r="S2204" s="18" t="s">
        <v>595</v>
      </c>
      <c r="T2204" s="26" t="s">
        <v>257</v>
      </c>
      <c r="U2204" s="26" t="s">
        <v>257</v>
      </c>
      <c r="V2204" s="26" t="s">
        <v>257</v>
      </c>
      <c r="W2204" s="26" t="s">
        <v>257</v>
      </c>
      <c r="X2204" s="18" t="s">
        <v>2525</v>
      </c>
      <c r="Y2204" s="18">
        <v>379</v>
      </c>
      <c r="Z2204" s="18" t="s">
        <v>2202</v>
      </c>
      <c r="AA2204" s="18" t="s">
        <v>257</v>
      </c>
      <c r="AB2204" s="18">
        <f t="shared" si="437"/>
        <v>379</v>
      </c>
      <c r="AC2204" s="18" t="s">
        <v>595</v>
      </c>
      <c r="AD2204" s="18" t="s">
        <v>595</v>
      </c>
      <c r="AE2204" s="18" t="s">
        <v>595</v>
      </c>
      <c r="AF2204" s="18" t="s">
        <v>257</v>
      </c>
      <c r="AG2204" s="18" t="s">
        <v>257</v>
      </c>
      <c r="AH2204" s="18" t="s">
        <v>595</v>
      </c>
      <c r="AI2204" s="18">
        <v>2.5</v>
      </c>
      <c r="AJ2204" s="18" t="s">
        <v>522</v>
      </c>
      <c r="AK2204" s="18">
        <v>2.5</v>
      </c>
      <c r="AL2204" s="18" t="s">
        <v>2541</v>
      </c>
      <c r="AM2204" s="18"/>
      <c r="AN2204" s="18"/>
      <c r="AO2204" s="18"/>
      <c r="AP2204" s="18"/>
      <c r="AQ2204" s="18"/>
      <c r="AR2204" s="18"/>
      <c r="AS2204" s="18"/>
      <c r="AT2204" s="18"/>
      <c r="AU2204" s="18"/>
      <c r="AV2204" s="18"/>
      <c r="AW2204" s="18"/>
      <c r="AX2204" s="18"/>
      <c r="AY2204" s="18"/>
      <c r="AZ2204" s="18"/>
      <c r="BA2204" s="18"/>
      <c r="BB2204" s="18"/>
      <c r="BC2204" s="18"/>
      <c r="BD2204" s="18"/>
      <c r="BE2204" s="18"/>
      <c r="BF2204" s="18"/>
      <c r="BG2204" s="18"/>
      <c r="BH2204" s="18"/>
      <c r="BI2204" s="18"/>
      <c r="BJ2204" s="18"/>
      <c r="BK2204" s="18"/>
      <c r="BL2204" s="18"/>
      <c r="BM2204" s="18"/>
      <c r="BN2204" s="18"/>
      <c r="BO2204" s="18"/>
      <c r="BP2204" s="18"/>
      <c r="BQ2204" s="18"/>
      <c r="BR2204" s="18"/>
      <c r="BS2204" s="18"/>
      <c r="BT2204" s="18"/>
      <c r="BU2204" s="18"/>
      <c r="BV2204" s="18"/>
      <c r="BW2204" s="18"/>
      <c r="BX2204" s="18"/>
      <c r="BY2204" s="18"/>
      <c r="BZ2204" s="18"/>
      <c r="CA2204" s="18"/>
      <c r="CB2204" s="18"/>
      <c r="CC2204" s="18"/>
      <c r="CD2204" s="18"/>
      <c r="CE2204" s="18"/>
      <c r="CF2204" s="18"/>
      <c r="CG2204" s="18"/>
      <c r="CH2204" s="18"/>
      <c r="CI2204" s="18" t="s">
        <v>318</v>
      </c>
      <c r="CJ2204" s="18">
        <v>81.362725499999996</v>
      </c>
      <c r="CK2204" s="18" t="s">
        <v>2528</v>
      </c>
      <c r="CL2204" s="18" t="s">
        <v>595</v>
      </c>
      <c r="CM2204" s="56">
        <v>4</v>
      </c>
      <c r="CN2204" s="18" t="s">
        <v>2542</v>
      </c>
      <c r="CO2204" s="18">
        <v>75.751503099999994</v>
      </c>
      <c r="CP2204" s="18">
        <v>86.973947899999999</v>
      </c>
      <c r="CQ2204" s="18">
        <v>5.6112223999999999</v>
      </c>
      <c r="CR2204" s="18">
        <v>5.6112223999999999</v>
      </c>
      <c r="CS2204" s="18" t="s">
        <v>595</v>
      </c>
      <c r="CT2204" s="18">
        <v>60</v>
      </c>
      <c r="CU2204" s="18" t="s">
        <v>2264</v>
      </c>
      <c r="CV2204" s="18" t="s">
        <v>257</v>
      </c>
      <c r="CW2204" s="18" t="s">
        <v>257</v>
      </c>
      <c r="CX2204" s="18" t="s">
        <v>2305</v>
      </c>
      <c r="CY2204" s="18" t="s">
        <v>2051</v>
      </c>
      <c r="CZ2204" s="18">
        <v>85.971943899999999</v>
      </c>
      <c r="DA2204" s="18" t="s">
        <v>2528</v>
      </c>
      <c r="DB2204" s="18" t="s">
        <v>595</v>
      </c>
      <c r="DC2204" s="56">
        <v>4</v>
      </c>
      <c r="DD2204" s="18" t="s">
        <v>2542</v>
      </c>
      <c r="DE2204" s="18">
        <v>79.358717400000003</v>
      </c>
      <c r="DF2204" s="18">
        <v>92.585170399999996</v>
      </c>
      <c r="DG2204" s="18">
        <v>6.6132264999999997</v>
      </c>
      <c r="DH2204" s="18">
        <v>6.6132264999999997</v>
      </c>
      <c r="DI2204" s="18" t="s">
        <v>595</v>
      </c>
      <c r="DJ2204" s="18">
        <v>60</v>
      </c>
      <c r="DK2204" s="18" t="s">
        <v>2264</v>
      </c>
      <c r="DL2204" s="18" t="s">
        <v>257</v>
      </c>
      <c r="DM2204" s="18" t="s">
        <v>257</v>
      </c>
      <c r="DN2204" s="18" t="s">
        <v>2305</v>
      </c>
      <c r="DO2204" s="56"/>
      <c r="DP2204" s="56"/>
      <c r="DQ2204" s="56"/>
      <c r="DR2204" s="56"/>
      <c r="DS2204" s="56"/>
      <c r="DT2204" s="56"/>
      <c r="DU2204" s="56"/>
      <c r="DV2204" s="56"/>
      <c r="DW2204" s="56"/>
      <c r="DX2204" s="56"/>
      <c r="DY2204" s="56"/>
      <c r="DZ2204" s="56"/>
      <c r="EA2204" s="56"/>
      <c r="EB2204" s="56"/>
      <c r="EC2204" s="56">
        <v>0</v>
      </c>
      <c r="ED2204" s="56"/>
      <c r="EE2204" s="56"/>
      <c r="EF2204" s="56"/>
      <c r="EG2204" s="56"/>
      <c r="EH2204" s="18" t="s">
        <v>2531</v>
      </c>
      <c r="EI2204" s="18">
        <f t="array" ref="EI2204">IF(SUMPRODUCT(--(DO2204:DS2204&lt;&gt;""))=0, 0,1)</f>
        <v>0</v>
      </c>
      <c r="EJ2204" s="18">
        <f t="array" ref="EJ2204">IF(SUMPRODUCT(--(DT2204:EG2204&lt;&gt;""))=0, 0,1)</f>
        <v>1</v>
      </c>
      <c r="EK2204" s="18" cm="1">
        <f t="array" ref="EK2204">IF(SUMPRODUCT(--(EC2204:EG2204&lt;&gt;""))=0, 0,1)</f>
        <v>1</v>
      </c>
      <c r="EL2204" s="18">
        <f t="array" ref="EL2204">IF(SUMPRODUCT(--(EE2204:EG2204&lt;&gt;""))=0, 0,1)</f>
        <v>0</v>
      </c>
      <c r="EM2204" s="18">
        <f t="shared" si="438"/>
        <v>0</v>
      </c>
      <c r="EN2204" s="18" t="str">
        <f t="shared" si="439"/>
        <v>NA</v>
      </c>
      <c r="EO2204" s="18">
        <f t="shared" si="440"/>
        <v>0</v>
      </c>
      <c r="EP2204" s="18">
        <f t="shared" si="441"/>
        <v>0</v>
      </c>
      <c r="EQ2204" s="18" t="str">
        <f t="shared" si="422"/>
        <v>NA</v>
      </c>
      <c r="ER2204" s="18" t="s">
        <v>2081</v>
      </c>
      <c r="ES2204" s="59">
        <v>43908</v>
      </c>
      <c r="ET2204" s="18"/>
      <c r="EU2204" s="18"/>
    </row>
    <row r="2205" spans="1:151" s="1" customFormat="1" ht="15.75" customHeight="1" x14ac:dyDescent="0.2">
      <c r="A2205" s="5" t="s">
        <v>2540</v>
      </c>
      <c r="B2205" s="24" t="s">
        <v>2520</v>
      </c>
      <c r="C2205" s="56">
        <v>4</v>
      </c>
      <c r="D2205" s="18" t="s">
        <v>2879</v>
      </c>
      <c r="E2205" s="18" t="s">
        <v>2990</v>
      </c>
      <c r="F2205" s="18" t="s">
        <v>2297</v>
      </c>
      <c r="G2205" s="18" t="s">
        <v>467</v>
      </c>
      <c r="H2205" s="18" t="s">
        <v>468</v>
      </c>
      <c r="I2205" s="18" t="s">
        <v>552</v>
      </c>
      <c r="J2205" s="18" t="s">
        <v>2522</v>
      </c>
      <c r="K2205" s="18" t="s">
        <v>257</v>
      </c>
      <c r="L2205" s="18" t="s">
        <v>595</v>
      </c>
      <c r="M2205" s="18" t="s">
        <v>253</v>
      </c>
      <c r="N2205" s="56">
        <v>74</v>
      </c>
      <c r="O2205" s="18" t="s">
        <v>2523</v>
      </c>
      <c r="P2205" s="18" t="s">
        <v>2128</v>
      </c>
      <c r="Q2205" s="18" t="s">
        <v>254</v>
      </c>
      <c r="R2205" s="18" t="s">
        <v>2524</v>
      </c>
      <c r="S2205" s="18" t="s">
        <v>595</v>
      </c>
      <c r="T2205" s="26" t="s">
        <v>257</v>
      </c>
      <c r="U2205" s="26" t="s">
        <v>257</v>
      </c>
      <c r="V2205" s="26" t="s">
        <v>257</v>
      </c>
      <c r="W2205" s="26" t="s">
        <v>257</v>
      </c>
      <c r="X2205" s="18" t="s">
        <v>2525</v>
      </c>
      <c r="Y2205" s="18">
        <v>740</v>
      </c>
      <c r="Z2205" s="18" t="s">
        <v>2202</v>
      </c>
      <c r="AA2205" s="18" t="s">
        <v>257</v>
      </c>
      <c r="AB2205" s="18">
        <f t="shared" si="437"/>
        <v>740</v>
      </c>
      <c r="AC2205" s="18" t="s">
        <v>595</v>
      </c>
      <c r="AD2205" s="18" t="s">
        <v>595</v>
      </c>
      <c r="AE2205" s="18" t="s">
        <v>595</v>
      </c>
      <c r="AF2205" s="18" t="s">
        <v>257</v>
      </c>
      <c r="AG2205" s="18" t="s">
        <v>257</v>
      </c>
      <c r="AH2205" s="18" t="s">
        <v>595</v>
      </c>
      <c r="AI2205" s="18">
        <v>2.5</v>
      </c>
      <c r="AJ2205" s="18" t="s">
        <v>522</v>
      </c>
      <c r="AK2205" s="18">
        <v>2.5</v>
      </c>
      <c r="AL2205" s="18" t="s">
        <v>2541</v>
      </c>
      <c r="AM2205" s="18"/>
      <c r="AN2205" s="18"/>
      <c r="AO2205" s="18"/>
      <c r="AP2205" s="18"/>
      <c r="AQ2205" s="18"/>
      <c r="AR2205" s="18"/>
      <c r="AS2205" s="18"/>
      <c r="AT2205" s="18"/>
      <c r="AU2205" s="18"/>
      <c r="AV2205" s="18"/>
      <c r="AW2205" s="18"/>
      <c r="AX2205" s="18"/>
      <c r="AY2205" s="18"/>
      <c r="AZ2205" s="18"/>
      <c r="BA2205" s="18"/>
      <c r="BB2205" s="18"/>
      <c r="BC2205" s="18"/>
      <c r="BD2205" s="18"/>
      <c r="BE2205" s="18"/>
      <c r="BF2205" s="18"/>
      <c r="BG2205" s="18"/>
      <c r="BH2205" s="18"/>
      <c r="BI2205" s="18"/>
      <c r="BJ2205" s="18"/>
      <c r="BK2205" s="18"/>
      <c r="BL2205" s="18"/>
      <c r="BM2205" s="18"/>
      <c r="BN2205" s="18"/>
      <c r="BO2205" s="18"/>
      <c r="BP2205" s="18"/>
      <c r="BQ2205" s="18"/>
      <c r="BR2205" s="18"/>
      <c r="BS2205" s="18"/>
      <c r="BT2205" s="18"/>
      <c r="BU2205" s="18"/>
      <c r="BV2205" s="18"/>
      <c r="BW2205" s="18"/>
      <c r="BX2205" s="18"/>
      <c r="BY2205" s="18"/>
      <c r="BZ2205" s="18"/>
      <c r="CA2205" s="18"/>
      <c r="CB2205" s="18"/>
      <c r="CC2205" s="18"/>
      <c r="CD2205" s="18"/>
      <c r="CE2205" s="18"/>
      <c r="CF2205" s="18"/>
      <c r="CG2205" s="18"/>
      <c r="CH2205" s="18"/>
      <c r="CI2205" s="18" t="s">
        <v>318</v>
      </c>
      <c r="CJ2205" s="18">
        <v>88.977955899999998</v>
      </c>
      <c r="CK2205" s="18" t="s">
        <v>2528</v>
      </c>
      <c r="CL2205" s="18" t="s">
        <v>595</v>
      </c>
      <c r="CM2205" s="56">
        <v>4</v>
      </c>
      <c r="CN2205" s="18" t="s">
        <v>2542</v>
      </c>
      <c r="CO2205" s="18">
        <v>84.769539100000003</v>
      </c>
      <c r="CP2205" s="18">
        <v>93.186372700000007</v>
      </c>
      <c r="CQ2205" s="18">
        <v>4.2084168000000002</v>
      </c>
      <c r="CR2205" s="18">
        <v>4.2084168000000002</v>
      </c>
      <c r="CS2205" s="18" t="s">
        <v>595</v>
      </c>
      <c r="CT2205" s="18">
        <v>60</v>
      </c>
      <c r="CU2205" s="18" t="s">
        <v>2264</v>
      </c>
      <c r="CV2205" s="18" t="s">
        <v>257</v>
      </c>
      <c r="CW2205" s="18" t="s">
        <v>257</v>
      </c>
      <c r="CX2205" s="18" t="s">
        <v>2305</v>
      </c>
      <c r="CY2205" s="18" t="s">
        <v>2051</v>
      </c>
      <c r="CZ2205" s="18">
        <v>85.370741499999994</v>
      </c>
      <c r="DA2205" s="18" t="s">
        <v>2528</v>
      </c>
      <c r="DB2205" s="18" t="s">
        <v>595</v>
      </c>
      <c r="DC2205" s="56">
        <v>4</v>
      </c>
      <c r="DD2205" s="18" t="s">
        <v>2542</v>
      </c>
      <c r="DE2205" s="18">
        <v>76.352705400000005</v>
      </c>
      <c r="DF2205" s="18">
        <v>94.388777599999997</v>
      </c>
      <c r="DG2205" s="18">
        <v>9.0180360999999998</v>
      </c>
      <c r="DH2205" s="18">
        <v>9.0180360999999998</v>
      </c>
      <c r="DI2205" s="18" t="s">
        <v>595</v>
      </c>
      <c r="DJ2205" s="18">
        <v>60</v>
      </c>
      <c r="DK2205" s="18" t="s">
        <v>2264</v>
      </c>
      <c r="DL2205" s="18" t="s">
        <v>257</v>
      </c>
      <c r="DM2205" s="18" t="s">
        <v>257</v>
      </c>
      <c r="DN2205" s="18" t="s">
        <v>2305</v>
      </c>
      <c r="DO2205" s="56"/>
      <c r="DP2205" s="56"/>
      <c r="DQ2205" s="56"/>
      <c r="DR2205" s="56"/>
      <c r="DS2205" s="56"/>
      <c r="DT2205" s="56"/>
      <c r="DU2205" s="56"/>
      <c r="DV2205" s="56"/>
      <c r="DW2205" s="56"/>
      <c r="DX2205" s="56"/>
      <c r="DY2205" s="56"/>
      <c r="DZ2205" s="56"/>
      <c r="EA2205" s="56"/>
      <c r="EB2205" s="56"/>
      <c r="EC2205" s="56">
        <v>0</v>
      </c>
      <c r="ED2205" s="56"/>
      <c r="EE2205" s="56"/>
      <c r="EF2205" s="56"/>
      <c r="EG2205" s="56"/>
      <c r="EH2205" s="18" t="s">
        <v>2531</v>
      </c>
      <c r="EI2205" s="18">
        <f t="array" ref="EI2205">IF(SUMPRODUCT(--(DO2205:DS2205&lt;&gt;""))=0, 0,1)</f>
        <v>0</v>
      </c>
      <c r="EJ2205" s="18">
        <f t="array" ref="EJ2205">IF(SUMPRODUCT(--(DT2205:EG2205&lt;&gt;""))=0, 0,1)</f>
        <v>1</v>
      </c>
      <c r="EK2205" s="18" cm="1">
        <f t="array" ref="EK2205">IF(SUMPRODUCT(--(EC2205:EG2205&lt;&gt;""))=0, 0,1)</f>
        <v>1</v>
      </c>
      <c r="EL2205" s="18">
        <f t="array" ref="EL2205">IF(SUMPRODUCT(--(EE2205:EG2205&lt;&gt;""))=0, 0,1)</f>
        <v>0</v>
      </c>
      <c r="EM2205" s="18">
        <f t="shared" si="438"/>
        <v>0</v>
      </c>
      <c r="EN2205" s="18" t="str">
        <f t="shared" si="439"/>
        <v>NA</v>
      </c>
      <c r="EO2205" s="18">
        <f t="shared" si="440"/>
        <v>0</v>
      </c>
      <c r="EP2205" s="18">
        <f t="shared" si="441"/>
        <v>0</v>
      </c>
      <c r="EQ2205" s="18" t="str">
        <f t="shared" si="422"/>
        <v>NA</v>
      </c>
      <c r="ER2205" s="18" t="s">
        <v>2081</v>
      </c>
      <c r="ES2205" s="59">
        <v>43908</v>
      </c>
      <c r="ET2205" s="18"/>
      <c r="EU2205" s="18"/>
    </row>
    <row r="2206" spans="1:151" s="1" customFormat="1" ht="15.75" customHeight="1" x14ac:dyDescent="0.2">
      <c r="A2206" s="5" t="s">
        <v>2540</v>
      </c>
      <c r="B2206" s="24" t="s">
        <v>2520</v>
      </c>
      <c r="C2206" s="56">
        <v>4</v>
      </c>
      <c r="D2206" s="18" t="s">
        <v>2880</v>
      </c>
      <c r="E2206" s="18" t="s">
        <v>2990</v>
      </c>
      <c r="F2206" s="18" t="s">
        <v>2297</v>
      </c>
      <c r="G2206" s="18" t="s">
        <v>467</v>
      </c>
      <c r="H2206" s="18" t="s">
        <v>468</v>
      </c>
      <c r="I2206" s="18" t="s">
        <v>552</v>
      </c>
      <c r="J2206" s="18" t="s">
        <v>2522</v>
      </c>
      <c r="K2206" s="18" t="s">
        <v>257</v>
      </c>
      <c r="L2206" s="18" t="s">
        <v>595</v>
      </c>
      <c r="M2206" s="18" t="s">
        <v>253</v>
      </c>
      <c r="N2206" s="56">
        <v>74</v>
      </c>
      <c r="O2206" s="18" t="s">
        <v>2523</v>
      </c>
      <c r="P2206" s="18" t="s">
        <v>2128</v>
      </c>
      <c r="Q2206" s="18" t="s">
        <v>254</v>
      </c>
      <c r="R2206" s="18" t="s">
        <v>2524</v>
      </c>
      <c r="S2206" s="18" t="s">
        <v>595</v>
      </c>
      <c r="T2206" s="26" t="s">
        <v>257</v>
      </c>
      <c r="U2206" s="26" t="s">
        <v>257</v>
      </c>
      <c r="V2206" s="26" t="s">
        <v>257</v>
      </c>
      <c r="W2206" s="26" t="s">
        <v>257</v>
      </c>
      <c r="X2206" s="18" t="s">
        <v>2532</v>
      </c>
      <c r="Y2206" s="18">
        <v>0</v>
      </c>
      <c r="Z2206" s="18" t="s">
        <v>2202</v>
      </c>
      <c r="AA2206" s="18" t="s">
        <v>257</v>
      </c>
      <c r="AB2206" s="18">
        <f t="shared" si="437"/>
        <v>0</v>
      </c>
      <c r="AC2206" s="18" t="s">
        <v>595</v>
      </c>
      <c r="AD2206" s="18" t="s">
        <v>595</v>
      </c>
      <c r="AE2206" s="18" t="s">
        <v>595</v>
      </c>
      <c r="AF2206" s="18" t="s">
        <v>257</v>
      </c>
      <c r="AG2206" s="18" t="s">
        <v>257</v>
      </c>
      <c r="AH2206" s="18" t="s">
        <v>595</v>
      </c>
      <c r="AI2206" s="18">
        <v>2.5</v>
      </c>
      <c r="AJ2206" s="18" t="s">
        <v>522</v>
      </c>
      <c r="AK2206" s="18">
        <v>2.5</v>
      </c>
      <c r="AL2206" s="18" t="s">
        <v>2541</v>
      </c>
      <c r="AM2206" s="18"/>
      <c r="AN2206" s="18"/>
      <c r="AO2206" s="18"/>
      <c r="AP2206" s="18"/>
      <c r="AQ2206" s="18"/>
      <c r="AR2206" s="18"/>
      <c r="AS2206" s="18"/>
      <c r="AT2206" s="18"/>
      <c r="AU2206" s="18"/>
      <c r="AV2206" s="18"/>
      <c r="AW2206" s="18"/>
      <c r="AX2206" s="18"/>
      <c r="AY2206" s="18"/>
      <c r="AZ2206" s="18"/>
      <c r="BA2206" s="18"/>
      <c r="BB2206" s="18"/>
      <c r="BC2206" s="18"/>
      <c r="BD2206" s="18"/>
      <c r="BE2206" s="18"/>
      <c r="BF2206" s="18"/>
      <c r="BG2206" s="18"/>
      <c r="BH2206" s="18"/>
      <c r="BI2206" s="18"/>
      <c r="BJ2206" s="18"/>
      <c r="BK2206" s="18"/>
      <c r="BL2206" s="18"/>
      <c r="BM2206" s="18"/>
      <c r="BN2206" s="18"/>
      <c r="BO2206" s="18"/>
      <c r="BP2206" s="18"/>
      <c r="BQ2206" s="18"/>
      <c r="BR2206" s="18"/>
      <c r="BS2206" s="18"/>
      <c r="BT2206" s="18"/>
      <c r="BU2206" s="18"/>
      <c r="BV2206" s="18"/>
      <c r="BW2206" s="18"/>
      <c r="BX2206" s="18"/>
      <c r="BY2206" s="18"/>
      <c r="BZ2206" s="18"/>
      <c r="CA2206" s="18"/>
      <c r="CB2206" s="18"/>
      <c r="CC2206" s="18"/>
      <c r="CD2206" s="18"/>
      <c r="CE2206" s="18"/>
      <c r="CF2206" s="18"/>
      <c r="CG2206" s="18"/>
      <c r="CH2206" s="18"/>
      <c r="CI2206" s="18" t="s">
        <v>318</v>
      </c>
      <c r="CJ2206" s="18">
        <v>90</v>
      </c>
      <c r="CK2206" s="18" t="s">
        <v>2528</v>
      </c>
      <c r="CL2206" s="18" t="s">
        <v>595</v>
      </c>
      <c r="CM2206" s="56">
        <v>4</v>
      </c>
      <c r="CN2206" s="18" t="s">
        <v>2542</v>
      </c>
      <c r="CO2206" s="18">
        <v>85.6</v>
      </c>
      <c r="CP2206" s="18">
        <v>94.4</v>
      </c>
      <c r="CQ2206" s="18">
        <v>4.4000000000000004</v>
      </c>
      <c r="CR2206" s="18">
        <v>4.4000000000000004</v>
      </c>
      <c r="CS2206" s="18" t="s">
        <v>595</v>
      </c>
      <c r="CT2206" s="18">
        <v>60</v>
      </c>
      <c r="CU2206" s="18" t="s">
        <v>2264</v>
      </c>
      <c r="CV2206" s="18" t="s">
        <v>257</v>
      </c>
      <c r="CW2206" s="18" t="s">
        <v>257</v>
      </c>
      <c r="CX2206" s="18" t="s">
        <v>2305</v>
      </c>
      <c r="CY2206" s="18" t="s">
        <v>2051</v>
      </c>
      <c r="CZ2206" s="18">
        <v>88.8</v>
      </c>
      <c r="DA2206" s="18" t="s">
        <v>2528</v>
      </c>
      <c r="DB2206" s="18" t="s">
        <v>595</v>
      </c>
      <c r="DC2206" s="56">
        <v>4</v>
      </c>
      <c r="DD2206" s="18" t="s">
        <v>2542</v>
      </c>
      <c r="DE2206" s="18">
        <v>83.6</v>
      </c>
      <c r="DF2206" s="18">
        <v>94</v>
      </c>
      <c r="DG2206" s="18">
        <v>5.2</v>
      </c>
      <c r="DH2206" s="18">
        <v>5.2</v>
      </c>
      <c r="DI2206" s="18" t="s">
        <v>595</v>
      </c>
      <c r="DJ2206" s="18">
        <v>60</v>
      </c>
      <c r="DK2206" s="18" t="s">
        <v>2264</v>
      </c>
      <c r="DL2206" s="18" t="s">
        <v>257</v>
      </c>
      <c r="DM2206" s="18" t="s">
        <v>257</v>
      </c>
      <c r="DN2206" s="18" t="s">
        <v>2305</v>
      </c>
      <c r="DO2206" s="56"/>
      <c r="DP2206" s="56"/>
      <c r="DQ2206" s="56"/>
      <c r="DR2206" s="56"/>
      <c r="DS2206" s="56"/>
      <c r="DT2206" s="56"/>
      <c r="DU2206" s="56"/>
      <c r="DV2206" s="56"/>
      <c r="DW2206" s="56"/>
      <c r="DX2206" s="56"/>
      <c r="DY2206" s="56"/>
      <c r="DZ2206" s="56"/>
      <c r="EA2206" s="56"/>
      <c r="EB2206" s="56"/>
      <c r="EC2206" s="56">
        <v>0</v>
      </c>
      <c r="ED2206" s="56"/>
      <c r="EE2206" s="56"/>
      <c r="EF2206" s="56"/>
      <c r="EG2206" s="56"/>
      <c r="EH2206" s="18" t="s">
        <v>2531</v>
      </c>
      <c r="EI2206" s="18">
        <f t="array" ref="EI2206">IF(SUMPRODUCT(--(DO2206:DS2206&lt;&gt;""))=0, 0,1)</f>
        <v>0</v>
      </c>
      <c r="EJ2206" s="18">
        <f t="array" ref="EJ2206">IF(SUMPRODUCT(--(DT2206:EG2206&lt;&gt;""))=0, 0,1)</f>
        <v>1</v>
      </c>
      <c r="EK2206" s="18" cm="1">
        <f t="array" ref="EK2206">IF(SUMPRODUCT(--(EC2206:EG2206&lt;&gt;""))=0, 0,1)</f>
        <v>1</v>
      </c>
      <c r="EL2206" s="18">
        <f t="array" ref="EL2206">IF(SUMPRODUCT(--(EE2206:EG2206&lt;&gt;""))=0, 0,1)</f>
        <v>0</v>
      </c>
      <c r="EM2206" s="18">
        <f t="shared" si="438"/>
        <v>0</v>
      </c>
      <c r="EN2206" s="18" t="str">
        <f t="shared" si="439"/>
        <v>NA</v>
      </c>
      <c r="EO2206" s="18">
        <f t="shared" si="440"/>
        <v>0</v>
      </c>
      <c r="EP2206" s="18">
        <f t="shared" si="441"/>
        <v>0</v>
      </c>
      <c r="EQ2206" s="18" t="str">
        <f t="shared" si="422"/>
        <v>NA</v>
      </c>
      <c r="ER2206" s="18" t="s">
        <v>2081</v>
      </c>
      <c r="ES2206" s="59">
        <v>43908</v>
      </c>
      <c r="ET2206" s="18"/>
      <c r="EU2206" s="18"/>
    </row>
    <row r="2207" spans="1:151" s="1" customFormat="1" ht="15.75" customHeight="1" x14ac:dyDescent="0.2">
      <c r="A2207" s="5" t="s">
        <v>2540</v>
      </c>
      <c r="B2207" s="24" t="s">
        <v>2520</v>
      </c>
      <c r="C2207" s="56">
        <v>4</v>
      </c>
      <c r="D2207" s="18" t="s">
        <v>2881</v>
      </c>
      <c r="E2207" s="18" t="s">
        <v>2990</v>
      </c>
      <c r="F2207" s="18" t="s">
        <v>2297</v>
      </c>
      <c r="G2207" s="18" t="s">
        <v>467</v>
      </c>
      <c r="H2207" s="18" t="s">
        <v>468</v>
      </c>
      <c r="I2207" s="18" t="s">
        <v>552</v>
      </c>
      <c r="J2207" s="18" t="s">
        <v>2522</v>
      </c>
      <c r="K2207" s="18" t="s">
        <v>257</v>
      </c>
      <c r="L2207" s="18" t="s">
        <v>595</v>
      </c>
      <c r="M2207" s="18" t="s">
        <v>253</v>
      </c>
      <c r="N2207" s="56">
        <v>74</v>
      </c>
      <c r="O2207" s="18" t="s">
        <v>2523</v>
      </c>
      <c r="P2207" s="18" t="s">
        <v>2128</v>
      </c>
      <c r="Q2207" s="18" t="s">
        <v>254</v>
      </c>
      <c r="R2207" s="18" t="s">
        <v>2524</v>
      </c>
      <c r="S2207" s="18" t="s">
        <v>595</v>
      </c>
      <c r="T2207" s="26" t="s">
        <v>257</v>
      </c>
      <c r="U2207" s="26" t="s">
        <v>257</v>
      </c>
      <c r="V2207" s="26" t="s">
        <v>257</v>
      </c>
      <c r="W2207" s="26" t="s">
        <v>257</v>
      </c>
      <c r="X2207" s="18" t="s">
        <v>2532</v>
      </c>
      <c r="Y2207" s="18">
        <v>27</v>
      </c>
      <c r="Z2207" s="18" t="s">
        <v>2202</v>
      </c>
      <c r="AA2207" s="18" t="s">
        <v>257</v>
      </c>
      <c r="AB2207" s="18">
        <f t="shared" si="437"/>
        <v>27</v>
      </c>
      <c r="AC2207" s="18" t="s">
        <v>595</v>
      </c>
      <c r="AD2207" s="18" t="s">
        <v>595</v>
      </c>
      <c r="AE2207" s="18" t="s">
        <v>595</v>
      </c>
      <c r="AF2207" s="18" t="s">
        <v>257</v>
      </c>
      <c r="AG2207" s="18" t="s">
        <v>257</v>
      </c>
      <c r="AH2207" s="18" t="s">
        <v>595</v>
      </c>
      <c r="AI2207" s="18">
        <v>2.5</v>
      </c>
      <c r="AJ2207" s="18" t="s">
        <v>522</v>
      </c>
      <c r="AK2207" s="18">
        <v>2.5</v>
      </c>
      <c r="AL2207" s="18" t="s">
        <v>2541</v>
      </c>
      <c r="AM2207" s="18"/>
      <c r="AN2207" s="18"/>
      <c r="AO2207" s="18"/>
      <c r="AP2207" s="18"/>
      <c r="AQ2207" s="18"/>
      <c r="AR2207" s="18"/>
      <c r="AS2207" s="18"/>
      <c r="AT2207" s="18"/>
      <c r="AU2207" s="18"/>
      <c r="AV2207" s="18"/>
      <c r="AW2207" s="18"/>
      <c r="AX2207" s="18"/>
      <c r="AY2207" s="18"/>
      <c r="AZ2207" s="18"/>
      <c r="BA2207" s="18"/>
      <c r="BB2207" s="18"/>
      <c r="BC2207" s="18"/>
      <c r="BD2207" s="18"/>
      <c r="BE2207" s="18"/>
      <c r="BF2207" s="18"/>
      <c r="BG2207" s="18"/>
      <c r="BH2207" s="18"/>
      <c r="BI2207" s="18"/>
      <c r="BJ2207" s="18"/>
      <c r="BK2207" s="18"/>
      <c r="BL2207" s="18"/>
      <c r="BM2207" s="18"/>
      <c r="BN2207" s="18"/>
      <c r="BO2207" s="18"/>
      <c r="BP2207" s="18"/>
      <c r="BQ2207" s="18"/>
      <c r="BR2207" s="18"/>
      <c r="BS2207" s="18"/>
      <c r="BT2207" s="18"/>
      <c r="BU2207" s="18"/>
      <c r="BV2207" s="18"/>
      <c r="BW2207" s="18"/>
      <c r="BX2207" s="18"/>
      <c r="BY2207" s="18"/>
      <c r="BZ2207" s="18"/>
      <c r="CA2207" s="18"/>
      <c r="CB2207" s="18"/>
      <c r="CC2207" s="18"/>
      <c r="CD2207" s="18"/>
      <c r="CE2207" s="18"/>
      <c r="CF2207" s="18"/>
      <c r="CG2207" s="18"/>
      <c r="CH2207" s="18"/>
      <c r="CI2207" s="18" t="s">
        <v>318</v>
      </c>
      <c r="CJ2207" s="18">
        <v>95.404996600000004</v>
      </c>
      <c r="CK2207" s="18" t="s">
        <v>2528</v>
      </c>
      <c r="CL2207" s="18" t="s">
        <v>595</v>
      </c>
      <c r="CM2207" s="56">
        <v>4</v>
      </c>
      <c r="CN2207" s="18" t="s">
        <v>2542</v>
      </c>
      <c r="CO2207" s="18">
        <v>90.5857192</v>
      </c>
      <c r="CP2207" s="18">
        <v>100.22427399999999</v>
      </c>
      <c r="CQ2207" s="18">
        <v>4.8192773999999998</v>
      </c>
      <c r="CR2207" s="18">
        <v>4.8192773999999998</v>
      </c>
      <c r="CS2207" s="18" t="s">
        <v>595</v>
      </c>
      <c r="CT2207" s="18">
        <v>60</v>
      </c>
      <c r="CU2207" s="18" t="s">
        <v>2264</v>
      </c>
      <c r="CV2207" s="18" t="s">
        <v>257</v>
      </c>
      <c r="CW2207" s="18" t="s">
        <v>257</v>
      </c>
      <c r="CX2207" s="18" t="s">
        <v>2305</v>
      </c>
      <c r="CY2207" s="18" t="s">
        <v>2051</v>
      </c>
      <c r="CZ2207" s="18">
        <v>77.131904199999994</v>
      </c>
      <c r="DA2207" s="18" t="s">
        <v>2528</v>
      </c>
      <c r="DB2207" s="18" t="s">
        <v>595</v>
      </c>
      <c r="DC2207" s="56">
        <v>4</v>
      </c>
      <c r="DD2207" s="18" t="s">
        <v>2542</v>
      </c>
      <c r="DE2207" s="18">
        <v>66.489333999999999</v>
      </c>
      <c r="DF2207" s="18">
        <v>87.774474400000003</v>
      </c>
      <c r="DG2207" s="18">
        <v>10.6425702</v>
      </c>
      <c r="DH2207" s="18">
        <v>10.6425702</v>
      </c>
      <c r="DI2207" s="18" t="s">
        <v>595</v>
      </c>
      <c r="DJ2207" s="18">
        <v>60</v>
      </c>
      <c r="DK2207" s="18" t="s">
        <v>2264</v>
      </c>
      <c r="DL2207" s="18" t="s">
        <v>257</v>
      </c>
      <c r="DM2207" s="18" t="s">
        <v>257</v>
      </c>
      <c r="DN2207" s="18" t="s">
        <v>2305</v>
      </c>
      <c r="DO2207" s="56"/>
      <c r="DP2207" s="56"/>
      <c r="DQ2207" s="56"/>
      <c r="DR2207" s="56"/>
      <c r="DS2207" s="56"/>
      <c r="DT2207" s="56"/>
      <c r="DU2207" s="56"/>
      <c r="DV2207" s="56"/>
      <c r="DW2207" s="56"/>
      <c r="DX2207" s="56"/>
      <c r="DY2207" s="56"/>
      <c r="DZ2207" s="56"/>
      <c r="EA2207" s="56"/>
      <c r="EB2207" s="56"/>
      <c r="EC2207" s="56">
        <v>0</v>
      </c>
      <c r="ED2207" s="56"/>
      <c r="EE2207" s="56"/>
      <c r="EF2207" s="56"/>
      <c r="EG2207" s="56"/>
      <c r="EH2207" s="18" t="s">
        <v>2531</v>
      </c>
      <c r="EI2207" s="18">
        <f t="array" ref="EI2207">IF(SUMPRODUCT(--(DO2207:DS2207&lt;&gt;""))=0, 0,1)</f>
        <v>0</v>
      </c>
      <c r="EJ2207" s="18">
        <f t="array" ref="EJ2207">IF(SUMPRODUCT(--(DT2207:EG2207&lt;&gt;""))=0, 0,1)</f>
        <v>1</v>
      </c>
      <c r="EK2207" s="18" cm="1">
        <f t="array" ref="EK2207">IF(SUMPRODUCT(--(EC2207:EG2207&lt;&gt;""))=0, 0,1)</f>
        <v>1</v>
      </c>
      <c r="EL2207" s="18">
        <f t="array" ref="EL2207">IF(SUMPRODUCT(--(EE2207:EG2207&lt;&gt;""))=0, 0,1)</f>
        <v>0</v>
      </c>
      <c r="EM2207" s="18">
        <f t="shared" si="438"/>
        <v>0</v>
      </c>
      <c r="EN2207" s="18" t="str">
        <f t="shared" si="439"/>
        <v>NA</v>
      </c>
      <c r="EO2207" s="18">
        <f t="shared" si="440"/>
        <v>0</v>
      </c>
      <c r="EP2207" s="18">
        <f t="shared" si="441"/>
        <v>0</v>
      </c>
      <c r="EQ2207" s="18" t="str">
        <f t="shared" si="422"/>
        <v>NA</v>
      </c>
      <c r="ER2207" s="18" t="s">
        <v>2081</v>
      </c>
      <c r="ES2207" s="59">
        <v>43908</v>
      </c>
      <c r="ET2207" s="18"/>
      <c r="EU2207" s="18"/>
    </row>
    <row r="2208" spans="1:151" s="1" customFormat="1" ht="15.75" customHeight="1" x14ac:dyDescent="0.2">
      <c r="A2208" s="5" t="s">
        <v>2540</v>
      </c>
      <c r="B2208" s="24" t="s">
        <v>2520</v>
      </c>
      <c r="C2208" s="56">
        <v>4</v>
      </c>
      <c r="D2208" s="18" t="s">
        <v>2882</v>
      </c>
      <c r="E2208" s="18" t="s">
        <v>2990</v>
      </c>
      <c r="F2208" s="18" t="s">
        <v>2297</v>
      </c>
      <c r="G2208" s="18" t="s">
        <v>467</v>
      </c>
      <c r="H2208" s="18" t="s">
        <v>468</v>
      </c>
      <c r="I2208" s="18" t="s">
        <v>552</v>
      </c>
      <c r="J2208" s="18" t="s">
        <v>2522</v>
      </c>
      <c r="K2208" s="18" t="s">
        <v>257</v>
      </c>
      <c r="L2208" s="18" t="s">
        <v>595</v>
      </c>
      <c r="M2208" s="18" t="s">
        <v>253</v>
      </c>
      <c r="N2208" s="56">
        <v>74</v>
      </c>
      <c r="O2208" s="18" t="s">
        <v>2523</v>
      </c>
      <c r="P2208" s="18" t="s">
        <v>2128</v>
      </c>
      <c r="Q2208" s="18" t="s">
        <v>254</v>
      </c>
      <c r="R2208" s="18" t="s">
        <v>2524</v>
      </c>
      <c r="S2208" s="18" t="s">
        <v>595</v>
      </c>
      <c r="T2208" s="26" t="s">
        <v>257</v>
      </c>
      <c r="U2208" s="26" t="s">
        <v>257</v>
      </c>
      <c r="V2208" s="26" t="s">
        <v>257</v>
      </c>
      <c r="W2208" s="26" t="s">
        <v>257</v>
      </c>
      <c r="X2208" s="18" t="s">
        <v>2532</v>
      </c>
      <c r="Y2208" s="18">
        <v>34</v>
      </c>
      <c r="Z2208" s="18" t="s">
        <v>2202</v>
      </c>
      <c r="AA2208" s="18" t="s">
        <v>257</v>
      </c>
      <c r="AB2208" s="18">
        <f t="shared" si="437"/>
        <v>34</v>
      </c>
      <c r="AC2208" s="18" t="s">
        <v>595</v>
      </c>
      <c r="AD2208" s="18" t="s">
        <v>595</v>
      </c>
      <c r="AE2208" s="18" t="s">
        <v>595</v>
      </c>
      <c r="AF2208" s="18" t="s">
        <v>257</v>
      </c>
      <c r="AG2208" s="18" t="s">
        <v>257</v>
      </c>
      <c r="AH2208" s="18" t="s">
        <v>595</v>
      </c>
      <c r="AI2208" s="18">
        <v>2.5</v>
      </c>
      <c r="AJ2208" s="18" t="s">
        <v>522</v>
      </c>
      <c r="AK2208" s="18">
        <v>2.5</v>
      </c>
      <c r="AL2208" s="18" t="s">
        <v>2541</v>
      </c>
      <c r="AM2208" s="18"/>
      <c r="AN2208" s="18"/>
      <c r="AO2208" s="18"/>
      <c r="AP2208" s="18"/>
      <c r="AQ2208" s="18"/>
      <c r="AR2208" s="18"/>
      <c r="AS2208" s="18"/>
      <c r="AT2208" s="18"/>
      <c r="AU2208" s="18"/>
      <c r="AV2208" s="18"/>
      <c r="AW2208" s="18"/>
      <c r="AX2208" s="18"/>
      <c r="AY2208" s="18"/>
      <c r="AZ2208" s="18"/>
      <c r="BA2208" s="18"/>
      <c r="BB2208" s="18"/>
      <c r="BC2208" s="18"/>
      <c r="BD2208" s="18"/>
      <c r="BE2208" s="18"/>
      <c r="BF2208" s="18"/>
      <c r="BG2208" s="18"/>
      <c r="BH2208" s="18"/>
      <c r="BI2208" s="18"/>
      <c r="BJ2208" s="18"/>
      <c r="BK2208" s="18"/>
      <c r="BL2208" s="18"/>
      <c r="BM2208" s="18"/>
      <c r="BN2208" s="18"/>
      <c r="BO2208" s="18"/>
      <c r="BP2208" s="18"/>
      <c r="BQ2208" s="18"/>
      <c r="BR2208" s="18"/>
      <c r="BS2208" s="18"/>
      <c r="BT2208" s="18"/>
      <c r="BU2208" s="18"/>
      <c r="BV2208" s="18"/>
      <c r="BW2208" s="18"/>
      <c r="BX2208" s="18"/>
      <c r="BY2208" s="18"/>
      <c r="BZ2208" s="18"/>
      <c r="CA2208" s="18"/>
      <c r="CB2208" s="18"/>
      <c r="CC2208" s="18"/>
      <c r="CD2208" s="18"/>
      <c r="CE2208" s="18"/>
      <c r="CF2208" s="18"/>
      <c r="CG2208" s="18"/>
      <c r="CH2208" s="18"/>
      <c r="CI2208" s="18" t="s">
        <v>318</v>
      </c>
      <c r="CJ2208" s="18">
        <v>97.634694600000003</v>
      </c>
      <c r="CK2208" s="18" t="s">
        <v>2528</v>
      </c>
      <c r="CL2208" s="18" t="s">
        <v>595</v>
      </c>
      <c r="CM2208" s="56">
        <v>4</v>
      </c>
      <c r="CN2208" s="18" t="s">
        <v>2542</v>
      </c>
      <c r="CO2208" s="18">
        <v>96.0282689</v>
      </c>
      <c r="CP2208" s="18">
        <v>99.241120300000006</v>
      </c>
      <c r="CQ2208" s="18">
        <v>1.6064257</v>
      </c>
      <c r="CR2208" s="18">
        <v>1.6064257</v>
      </c>
      <c r="CS2208" s="18" t="s">
        <v>595</v>
      </c>
      <c r="CT2208" s="18">
        <v>60</v>
      </c>
      <c r="CU2208" s="18" t="s">
        <v>2264</v>
      </c>
      <c r="CV2208" s="18" t="s">
        <v>257</v>
      </c>
      <c r="CW2208" s="18" t="s">
        <v>257</v>
      </c>
      <c r="CX2208" s="18" t="s">
        <v>2305</v>
      </c>
      <c r="CY2208" s="18" t="s">
        <v>2051</v>
      </c>
      <c r="CZ2208" s="18">
        <v>87.594533999999996</v>
      </c>
      <c r="DA2208" s="18" t="s">
        <v>2528</v>
      </c>
      <c r="DB2208" s="18" t="s">
        <v>595</v>
      </c>
      <c r="DC2208" s="56">
        <v>4</v>
      </c>
      <c r="DD2208" s="18" t="s">
        <v>2542</v>
      </c>
      <c r="DE2208" s="18">
        <v>82.373650400000002</v>
      </c>
      <c r="DF2208" s="18">
        <v>92.815417600000004</v>
      </c>
      <c r="DG2208" s="18">
        <v>5.2208835999999996</v>
      </c>
      <c r="DH2208" s="18">
        <v>5.2208835999999996</v>
      </c>
      <c r="DI2208" s="18" t="s">
        <v>595</v>
      </c>
      <c r="DJ2208" s="18">
        <v>60</v>
      </c>
      <c r="DK2208" s="18" t="s">
        <v>2264</v>
      </c>
      <c r="DL2208" s="18" t="s">
        <v>257</v>
      </c>
      <c r="DM2208" s="18" t="s">
        <v>257</v>
      </c>
      <c r="DN2208" s="18" t="s">
        <v>2305</v>
      </c>
      <c r="DO2208" s="56"/>
      <c r="DP2208" s="56"/>
      <c r="DQ2208" s="56"/>
      <c r="DR2208" s="56"/>
      <c r="DS2208" s="56"/>
      <c r="DT2208" s="56"/>
      <c r="DU2208" s="56"/>
      <c r="DV2208" s="56"/>
      <c r="DW2208" s="56"/>
      <c r="DX2208" s="56"/>
      <c r="DY2208" s="56"/>
      <c r="DZ2208" s="56"/>
      <c r="EA2208" s="56"/>
      <c r="EB2208" s="56"/>
      <c r="EC2208" s="56">
        <v>0</v>
      </c>
      <c r="ED2208" s="56"/>
      <c r="EE2208" s="56"/>
      <c r="EF2208" s="56"/>
      <c r="EG2208" s="56"/>
      <c r="EH2208" s="18" t="s">
        <v>2531</v>
      </c>
      <c r="EI2208" s="18">
        <f t="array" ref="EI2208">IF(SUMPRODUCT(--(DO2208:DS2208&lt;&gt;""))=0, 0,1)</f>
        <v>0</v>
      </c>
      <c r="EJ2208" s="18">
        <f t="array" ref="EJ2208">IF(SUMPRODUCT(--(DT2208:EG2208&lt;&gt;""))=0, 0,1)</f>
        <v>1</v>
      </c>
      <c r="EK2208" s="18" cm="1">
        <f t="array" ref="EK2208">IF(SUMPRODUCT(--(EC2208:EG2208&lt;&gt;""))=0, 0,1)</f>
        <v>1</v>
      </c>
      <c r="EL2208" s="18">
        <f t="array" ref="EL2208">IF(SUMPRODUCT(--(EE2208:EG2208&lt;&gt;""))=0, 0,1)</f>
        <v>0</v>
      </c>
      <c r="EM2208" s="18">
        <f t="shared" si="438"/>
        <v>0</v>
      </c>
      <c r="EN2208" s="18" t="str">
        <f t="shared" si="439"/>
        <v>NA</v>
      </c>
      <c r="EO2208" s="18">
        <f t="shared" si="440"/>
        <v>0</v>
      </c>
      <c r="EP2208" s="18">
        <f t="shared" si="441"/>
        <v>0</v>
      </c>
      <c r="EQ2208" s="18" t="str">
        <f t="shared" si="422"/>
        <v>NA</v>
      </c>
      <c r="ER2208" s="18" t="s">
        <v>2081</v>
      </c>
      <c r="ES2208" s="59">
        <v>43908</v>
      </c>
      <c r="ET2208" s="18"/>
      <c r="EU2208" s="18"/>
    </row>
    <row r="2209" spans="1:151" s="1" customFormat="1" ht="15.75" customHeight="1" x14ac:dyDescent="0.2">
      <c r="A2209" s="5" t="s">
        <v>2540</v>
      </c>
      <c r="B2209" s="24" t="s">
        <v>2520</v>
      </c>
      <c r="C2209" s="56">
        <v>4</v>
      </c>
      <c r="D2209" s="18" t="s">
        <v>2883</v>
      </c>
      <c r="E2209" s="18" t="s">
        <v>2990</v>
      </c>
      <c r="F2209" s="18" t="s">
        <v>2297</v>
      </c>
      <c r="G2209" s="18" t="s">
        <v>467</v>
      </c>
      <c r="H2209" s="18" t="s">
        <v>468</v>
      </c>
      <c r="I2209" s="18" t="s">
        <v>552</v>
      </c>
      <c r="J2209" s="18" t="s">
        <v>2522</v>
      </c>
      <c r="K2209" s="18" t="s">
        <v>257</v>
      </c>
      <c r="L2209" s="18" t="s">
        <v>595</v>
      </c>
      <c r="M2209" s="18" t="s">
        <v>253</v>
      </c>
      <c r="N2209" s="56">
        <v>74</v>
      </c>
      <c r="O2209" s="18" t="s">
        <v>2523</v>
      </c>
      <c r="P2209" s="18" t="s">
        <v>2128</v>
      </c>
      <c r="Q2209" s="18" t="s">
        <v>254</v>
      </c>
      <c r="R2209" s="18" t="s">
        <v>2524</v>
      </c>
      <c r="S2209" s="18" t="s">
        <v>595</v>
      </c>
      <c r="T2209" s="26" t="s">
        <v>257</v>
      </c>
      <c r="U2209" s="26" t="s">
        <v>257</v>
      </c>
      <c r="V2209" s="26" t="s">
        <v>257</v>
      </c>
      <c r="W2209" s="26" t="s">
        <v>257</v>
      </c>
      <c r="X2209" s="18" t="s">
        <v>2532</v>
      </c>
      <c r="Y2209" s="18">
        <v>55</v>
      </c>
      <c r="Z2209" s="18" t="s">
        <v>2202</v>
      </c>
      <c r="AA2209" s="18" t="s">
        <v>257</v>
      </c>
      <c r="AB2209" s="18">
        <f t="shared" si="437"/>
        <v>55</v>
      </c>
      <c r="AC2209" s="18" t="s">
        <v>595</v>
      </c>
      <c r="AD2209" s="18" t="s">
        <v>595</v>
      </c>
      <c r="AE2209" s="18" t="s">
        <v>595</v>
      </c>
      <c r="AF2209" s="18" t="s">
        <v>257</v>
      </c>
      <c r="AG2209" s="18" t="s">
        <v>257</v>
      </c>
      <c r="AH2209" s="18" t="s">
        <v>595</v>
      </c>
      <c r="AI2209" s="18">
        <v>2.5</v>
      </c>
      <c r="AJ2209" s="18" t="s">
        <v>522</v>
      </c>
      <c r="AK2209" s="18">
        <v>2.5</v>
      </c>
      <c r="AL2209" s="18" t="s">
        <v>2541</v>
      </c>
      <c r="AM2209" s="18"/>
      <c r="AN2209" s="18"/>
      <c r="AO2209" s="18"/>
      <c r="AP2209" s="18"/>
      <c r="AQ2209" s="18"/>
      <c r="AR2209" s="18"/>
      <c r="AS2209" s="18"/>
      <c r="AT2209" s="18"/>
      <c r="AU2209" s="18"/>
      <c r="AV2209" s="18"/>
      <c r="AW2209" s="18"/>
      <c r="AX2209" s="18"/>
      <c r="AY2209" s="18"/>
      <c r="AZ2209" s="18"/>
      <c r="BA2209" s="18"/>
      <c r="BB2209" s="18"/>
      <c r="BC2209" s="18"/>
      <c r="BD2209" s="18"/>
      <c r="BE2209" s="18"/>
      <c r="BF2209" s="18"/>
      <c r="BG2209" s="18"/>
      <c r="BH2209" s="18"/>
      <c r="BI2209" s="18"/>
      <c r="BJ2209" s="18"/>
      <c r="BK2209" s="18"/>
      <c r="BL2209" s="18"/>
      <c r="BM2209" s="18"/>
      <c r="BN2209" s="18"/>
      <c r="BO2209" s="18"/>
      <c r="BP2209" s="18"/>
      <c r="BQ2209" s="18"/>
      <c r="BR2209" s="18"/>
      <c r="BS2209" s="18"/>
      <c r="BT2209" s="18"/>
      <c r="BU2209" s="18"/>
      <c r="BV2209" s="18"/>
      <c r="BW2209" s="18"/>
      <c r="BX2209" s="18"/>
      <c r="BY2209" s="18"/>
      <c r="BZ2209" s="18"/>
      <c r="CA2209" s="18"/>
      <c r="CB2209" s="18"/>
      <c r="CC2209" s="18"/>
      <c r="CD2209" s="18"/>
      <c r="CE2209" s="18"/>
      <c r="CF2209" s="18"/>
      <c r="CG2209" s="18"/>
      <c r="CH2209" s="18"/>
      <c r="CI2209" s="18" t="s">
        <v>318</v>
      </c>
      <c r="CJ2209" s="18">
        <v>76.593386499999994</v>
      </c>
      <c r="CK2209" s="18" t="s">
        <v>2528</v>
      </c>
      <c r="CL2209" s="18" t="s">
        <v>595</v>
      </c>
      <c r="CM2209" s="56">
        <v>4</v>
      </c>
      <c r="CN2209" s="18" t="s">
        <v>2542</v>
      </c>
      <c r="CO2209" s="18">
        <v>68.160955400000006</v>
      </c>
      <c r="CP2209" s="18">
        <v>85.025817599999996</v>
      </c>
      <c r="CQ2209" s="18">
        <v>8.4324311000000005</v>
      </c>
      <c r="CR2209" s="18">
        <v>8.4324311000000005</v>
      </c>
      <c r="CS2209" s="18" t="s">
        <v>595</v>
      </c>
      <c r="CT2209" s="18">
        <v>60</v>
      </c>
      <c r="CU2209" s="18" t="s">
        <v>2264</v>
      </c>
      <c r="CV2209" s="18" t="s">
        <v>257</v>
      </c>
      <c r="CW2209" s="18" t="s">
        <v>257</v>
      </c>
      <c r="CX2209" s="18" t="s">
        <v>2305</v>
      </c>
      <c r="CY2209" s="18" t="s">
        <v>2051</v>
      </c>
      <c r="CZ2209" s="18">
        <v>86.431439999999995</v>
      </c>
      <c r="DA2209" s="18" t="s">
        <v>2528</v>
      </c>
      <c r="DB2209" s="18" t="s">
        <v>595</v>
      </c>
      <c r="DC2209" s="56">
        <v>4</v>
      </c>
      <c r="DD2209" s="18" t="s">
        <v>2542</v>
      </c>
      <c r="DE2209" s="18">
        <v>79.203828299999998</v>
      </c>
      <c r="DF2209" s="18">
        <v>93.659051700000006</v>
      </c>
      <c r="DG2209" s="18">
        <v>7.2276116999999998</v>
      </c>
      <c r="DH2209" s="18">
        <v>7.2276116999999998</v>
      </c>
      <c r="DI2209" s="18" t="s">
        <v>595</v>
      </c>
      <c r="DJ2209" s="18">
        <v>60</v>
      </c>
      <c r="DK2209" s="18" t="s">
        <v>2264</v>
      </c>
      <c r="DL2209" s="18" t="s">
        <v>257</v>
      </c>
      <c r="DM2209" s="18" t="s">
        <v>257</v>
      </c>
      <c r="DN2209" s="18" t="s">
        <v>2305</v>
      </c>
      <c r="DO2209" s="56"/>
      <c r="DP2209" s="56"/>
      <c r="DQ2209" s="56"/>
      <c r="DR2209" s="56"/>
      <c r="DS2209" s="56"/>
      <c r="DT2209" s="56"/>
      <c r="DU2209" s="56"/>
      <c r="DV2209" s="56"/>
      <c r="DW2209" s="56"/>
      <c r="DX2209" s="56"/>
      <c r="DY2209" s="56"/>
      <c r="DZ2209" s="56"/>
      <c r="EA2209" s="56"/>
      <c r="EB2209" s="56"/>
      <c r="EC2209" s="56">
        <v>0</v>
      </c>
      <c r="ED2209" s="56"/>
      <c r="EE2209" s="56"/>
      <c r="EF2209" s="56"/>
      <c r="EG2209" s="56"/>
      <c r="EH2209" s="18" t="s">
        <v>2531</v>
      </c>
      <c r="EI2209" s="18">
        <f t="array" ref="EI2209">IF(SUMPRODUCT(--(DO2209:DS2209&lt;&gt;""))=0, 0,1)</f>
        <v>0</v>
      </c>
      <c r="EJ2209" s="18">
        <f t="array" ref="EJ2209">IF(SUMPRODUCT(--(DT2209:EG2209&lt;&gt;""))=0, 0,1)</f>
        <v>1</v>
      </c>
      <c r="EK2209" s="18" cm="1">
        <f t="array" ref="EK2209">IF(SUMPRODUCT(--(EC2209:EG2209&lt;&gt;""))=0, 0,1)</f>
        <v>1</v>
      </c>
      <c r="EL2209" s="18">
        <f t="array" ref="EL2209">IF(SUMPRODUCT(--(EE2209:EG2209&lt;&gt;""))=0, 0,1)</f>
        <v>0</v>
      </c>
      <c r="EM2209" s="18">
        <f t="shared" si="438"/>
        <v>0</v>
      </c>
      <c r="EN2209" s="18" t="str">
        <f t="shared" si="439"/>
        <v>NA</v>
      </c>
      <c r="EO2209" s="18">
        <f t="shared" si="440"/>
        <v>0</v>
      </c>
      <c r="EP2209" s="18">
        <f t="shared" si="441"/>
        <v>0</v>
      </c>
      <c r="EQ2209" s="18" t="str">
        <f t="shared" ref="EQ2209:EQ2338" si="442">IF(EM2209=0, "NA", IF(COUNTIF(EG2209:EI2209, 1), 1,0))</f>
        <v>NA</v>
      </c>
      <c r="ER2209" s="18" t="s">
        <v>2081</v>
      </c>
      <c r="ES2209" s="59">
        <v>43908</v>
      </c>
      <c r="ET2209" s="18"/>
      <c r="EU2209" s="18"/>
    </row>
    <row r="2210" spans="1:151" s="1" customFormat="1" ht="15.75" customHeight="1" x14ac:dyDescent="0.2">
      <c r="A2210" s="5" t="s">
        <v>2540</v>
      </c>
      <c r="B2210" s="24" t="s">
        <v>2520</v>
      </c>
      <c r="C2210" s="56">
        <v>4</v>
      </c>
      <c r="D2210" s="18" t="s">
        <v>2884</v>
      </c>
      <c r="E2210" s="18" t="s">
        <v>2990</v>
      </c>
      <c r="F2210" s="18" t="s">
        <v>2297</v>
      </c>
      <c r="G2210" s="18" t="s">
        <v>467</v>
      </c>
      <c r="H2210" s="18" t="s">
        <v>468</v>
      </c>
      <c r="I2210" s="18" t="s">
        <v>552</v>
      </c>
      <c r="J2210" s="18" t="s">
        <v>2522</v>
      </c>
      <c r="K2210" s="18" t="s">
        <v>257</v>
      </c>
      <c r="L2210" s="18" t="s">
        <v>595</v>
      </c>
      <c r="M2210" s="18" t="s">
        <v>253</v>
      </c>
      <c r="N2210" s="56">
        <v>74</v>
      </c>
      <c r="O2210" s="18" t="s">
        <v>2523</v>
      </c>
      <c r="P2210" s="18" t="s">
        <v>2128</v>
      </c>
      <c r="Q2210" s="18" t="s">
        <v>254</v>
      </c>
      <c r="R2210" s="18" t="s">
        <v>2524</v>
      </c>
      <c r="S2210" s="18" t="s">
        <v>595</v>
      </c>
      <c r="T2210" s="26" t="s">
        <v>257</v>
      </c>
      <c r="U2210" s="26" t="s">
        <v>257</v>
      </c>
      <c r="V2210" s="26" t="s">
        <v>257</v>
      </c>
      <c r="W2210" s="26" t="s">
        <v>257</v>
      </c>
      <c r="X2210" s="18" t="s">
        <v>2532</v>
      </c>
      <c r="Y2210" s="18">
        <v>96</v>
      </c>
      <c r="Z2210" s="18" t="s">
        <v>2202</v>
      </c>
      <c r="AA2210" s="18" t="s">
        <v>257</v>
      </c>
      <c r="AB2210" s="18">
        <f t="shared" si="437"/>
        <v>96</v>
      </c>
      <c r="AC2210" s="18" t="s">
        <v>595</v>
      </c>
      <c r="AD2210" s="18" t="s">
        <v>595</v>
      </c>
      <c r="AE2210" s="18" t="s">
        <v>595</v>
      </c>
      <c r="AF2210" s="18" t="s">
        <v>257</v>
      </c>
      <c r="AG2210" s="18" t="s">
        <v>257</v>
      </c>
      <c r="AH2210" s="18" t="s">
        <v>595</v>
      </c>
      <c r="AI2210" s="18">
        <v>2.5</v>
      </c>
      <c r="AJ2210" s="18" t="s">
        <v>522</v>
      </c>
      <c r="AK2210" s="18">
        <v>2.5</v>
      </c>
      <c r="AL2210" s="18" t="s">
        <v>2541</v>
      </c>
      <c r="AM2210" s="18"/>
      <c r="AN2210" s="18"/>
      <c r="AO2210" s="18"/>
      <c r="AP2210" s="18"/>
      <c r="AQ2210" s="18"/>
      <c r="AR2210" s="18"/>
      <c r="AS2210" s="18"/>
      <c r="AT2210" s="18"/>
      <c r="AU2210" s="18"/>
      <c r="AV2210" s="18"/>
      <c r="AW2210" s="18"/>
      <c r="AX2210" s="18"/>
      <c r="AY2210" s="18"/>
      <c r="AZ2210" s="18"/>
      <c r="BA2210" s="18"/>
      <c r="BB2210" s="18"/>
      <c r="BC2210" s="18"/>
      <c r="BD2210" s="18"/>
      <c r="BE2210" s="18"/>
      <c r="BF2210" s="18"/>
      <c r="BG2210" s="18"/>
      <c r="BH2210" s="18"/>
      <c r="BI2210" s="18"/>
      <c r="BJ2210" s="18"/>
      <c r="BK2210" s="18"/>
      <c r="BL2210" s="18"/>
      <c r="BM2210" s="18"/>
      <c r="BN2210" s="18"/>
      <c r="BO2210" s="18"/>
      <c r="BP2210" s="18"/>
      <c r="BQ2210" s="18"/>
      <c r="BR2210" s="18"/>
      <c r="BS2210" s="18"/>
      <c r="BT2210" s="18"/>
      <c r="BU2210" s="18"/>
      <c r="BV2210" s="18"/>
      <c r="BW2210" s="18"/>
      <c r="BX2210" s="18"/>
      <c r="BY2210" s="18"/>
      <c r="BZ2210" s="18"/>
      <c r="CA2210" s="18"/>
      <c r="CB2210" s="18"/>
      <c r="CC2210" s="18"/>
      <c r="CD2210" s="18"/>
      <c r="CE2210" s="18"/>
      <c r="CF2210" s="18"/>
      <c r="CG2210" s="18"/>
      <c r="CH2210" s="18"/>
      <c r="CI2210" s="18" t="s">
        <v>318</v>
      </c>
      <c r="CJ2210" s="18">
        <v>86.680488199999999</v>
      </c>
      <c r="CK2210" s="18" t="s">
        <v>2528</v>
      </c>
      <c r="CL2210" s="18" t="s">
        <v>595</v>
      </c>
      <c r="CM2210" s="56">
        <v>4</v>
      </c>
      <c r="CN2210" s="18" t="s">
        <v>2542</v>
      </c>
      <c r="CO2210" s="18">
        <v>83.064726500000006</v>
      </c>
      <c r="CP2210" s="18">
        <v>90.296249900000007</v>
      </c>
      <c r="CQ2210" s="18">
        <v>3.6157617000000002</v>
      </c>
      <c r="CR2210" s="18">
        <v>3.6157617000000002</v>
      </c>
      <c r="CS2210" s="18" t="s">
        <v>595</v>
      </c>
      <c r="CT2210" s="18">
        <v>60</v>
      </c>
      <c r="CU2210" s="18" t="s">
        <v>2264</v>
      </c>
      <c r="CV2210" s="18" t="s">
        <v>257</v>
      </c>
      <c r="CW2210" s="18" t="s">
        <v>257</v>
      </c>
      <c r="CX2210" s="18" t="s">
        <v>2305</v>
      </c>
      <c r="CY2210" s="18" t="s">
        <v>2051</v>
      </c>
      <c r="CZ2210" s="18">
        <v>98.930788100000001</v>
      </c>
      <c r="DA2210" s="18" t="s">
        <v>2528</v>
      </c>
      <c r="DB2210" s="18" t="s">
        <v>595</v>
      </c>
      <c r="DC2210" s="56">
        <v>4</v>
      </c>
      <c r="DD2210" s="18" t="s">
        <v>2542</v>
      </c>
      <c r="DE2210" s="18">
        <v>97.523861699999998</v>
      </c>
      <c r="DF2210" s="18">
        <v>100.3377145</v>
      </c>
      <c r="DG2210" s="18">
        <v>1.4069263999999999</v>
      </c>
      <c r="DH2210" s="18">
        <v>1.4069263999999999</v>
      </c>
      <c r="DI2210" s="18" t="s">
        <v>595</v>
      </c>
      <c r="DJ2210" s="18">
        <v>60</v>
      </c>
      <c r="DK2210" s="18" t="s">
        <v>2264</v>
      </c>
      <c r="DL2210" s="18" t="s">
        <v>257</v>
      </c>
      <c r="DM2210" s="18" t="s">
        <v>257</v>
      </c>
      <c r="DN2210" s="18" t="s">
        <v>2305</v>
      </c>
      <c r="DO2210" s="56"/>
      <c r="DP2210" s="56"/>
      <c r="DQ2210" s="56"/>
      <c r="DR2210" s="56"/>
      <c r="DS2210" s="56"/>
      <c r="DT2210" s="56"/>
      <c r="DU2210" s="56"/>
      <c r="DV2210" s="56"/>
      <c r="DW2210" s="56"/>
      <c r="DX2210" s="56"/>
      <c r="DY2210" s="56"/>
      <c r="DZ2210" s="56"/>
      <c r="EA2210" s="56"/>
      <c r="EB2210" s="56"/>
      <c r="EC2210" s="56">
        <v>0</v>
      </c>
      <c r="ED2210" s="56"/>
      <c r="EE2210" s="56"/>
      <c r="EF2210" s="56"/>
      <c r="EG2210" s="56"/>
      <c r="EH2210" s="18" t="s">
        <v>2531</v>
      </c>
      <c r="EI2210" s="18">
        <f t="array" ref="EI2210">IF(SUMPRODUCT(--(DO2210:DS2210&lt;&gt;""))=0, 0,1)</f>
        <v>0</v>
      </c>
      <c r="EJ2210" s="18">
        <f t="array" ref="EJ2210">IF(SUMPRODUCT(--(DT2210:EG2210&lt;&gt;""))=0, 0,1)</f>
        <v>1</v>
      </c>
      <c r="EK2210" s="18" cm="1">
        <f t="array" ref="EK2210">IF(SUMPRODUCT(--(EC2210:EG2210&lt;&gt;""))=0, 0,1)</f>
        <v>1</v>
      </c>
      <c r="EL2210" s="18">
        <f t="array" ref="EL2210">IF(SUMPRODUCT(--(EE2210:EG2210&lt;&gt;""))=0, 0,1)</f>
        <v>0</v>
      </c>
      <c r="EM2210" s="18">
        <f t="shared" si="438"/>
        <v>0</v>
      </c>
      <c r="EN2210" s="18" t="str">
        <f t="shared" si="439"/>
        <v>NA</v>
      </c>
      <c r="EO2210" s="18">
        <f t="shared" si="440"/>
        <v>0</v>
      </c>
      <c r="EP2210" s="18">
        <f t="shared" si="441"/>
        <v>0</v>
      </c>
      <c r="EQ2210" s="18" t="str">
        <f t="shared" si="442"/>
        <v>NA</v>
      </c>
      <c r="ER2210" s="18" t="s">
        <v>2081</v>
      </c>
      <c r="ES2210" s="59">
        <v>43908</v>
      </c>
      <c r="ET2210" s="18"/>
      <c r="EU2210" s="18"/>
    </row>
    <row r="2211" spans="1:151" s="1" customFormat="1" ht="15.75" customHeight="1" x14ac:dyDescent="0.2">
      <c r="A2211" s="5" t="s">
        <v>2540</v>
      </c>
      <c r="B2211" s="24" t="s">
        <v>2520</v>
      </c>
      <c r="C2211" s="56">
        <v>4</v>
      </c>
      <c r="D2211" s="18" t="s">
        <v>2885</v>
      </c>
      <c r="E2211" s="18" t="s">
        <v>2990</v>
      </c>
      <c r="F2211" s="18" t="s">
        <v>2297</v>
      </c>
      <c r="G2211" s="18" t="s">
        <v>467</v>
      </c>
      <c r="H2211" s="18" t="s">
        <v>468</v>
      </c>
      <c r="I2211" s="18" t="s">
        <v>552</v>
      </c>
      <c r="J2211" s="18" t="s">
        <v>2522</v>
      </c>
      <c r="K2211" s="18" t="s">
        <v>257</v>
      </c>
      <c r="L2211" s="18" t="s">
        <v>595</v>
      </c>
      <c r="M2211" s="18" t="s">
        <v>253</v>
      </c>
      <c r="N2211" s="56">
        <v>74</v>
      </c>
      <c r="O2211" s="18" t="s">
        <v>2523</v>
      </c>
      <c r="P2211" s="18" t="s">
        <v>2128</v>
      </c>
      <c r="Q2211" s="18" t="s">
        <v>254</v>
      </c>
      <c r="R2211" s="18" t="s">
        <v>2524</v>
      </c>
      <c r="S2211" s="18" t="s">
        <v>595</v>
      </c>
      <c r="T2211" s="26" t="s">
        <v>257</v>
      </c>
      <c r="U2211" s="26" t="s">
        <v>257</v>
      </c>
      <c r="V2211" s="26" t="s">
        <v>257</v>
      </c>
      <c r="W2211" s="26" t="s">
        <v>257</v>
      </c>
      <c r="X2211" s="18" t="s">
        <v>2532</v>
      </c>
      <c r="Y2211" s="18">
        <v>204</v>
      </c>
      <c r="Z2211" s="18" t="s">
        <v>2202</v>
      </c>
      <c r="AA2211" s="18" t="s">
        <v>257</v>
      </c>
      <c r="AB2211" s="18">
        <f t="shared" si="437"/>
        <v>204</v>
      </c>
      <c r="AC2211" s="18" t="s">
        <v>595</v>
      </c>
      <c r="AD2211" s="18" t="s">
        <v>595</v>
      </c>
      <c r="AE2211" s="18" t="s">
        <v>595</v>
      </c>
      <c r="AF2211" s="18" t="s">
        <v>257</v>
      </c>
      <c r="AG2211" s="18" t="s">
        <v>257</v>
      </c>
      <c r="AH2211" s="18" t="s">
        <v>595</v>
      </c>
      <c r="AI2211" s="18">
        <v>2.5</v>
      </c>
      <c r="AJ2211" s="18" t="s">
        <v>522</v>
      </c>
      <c r="AK2211" s="18">
        <v>2.5</v>
      </c>
      <c r="AL2211" s="18" t="s">
        <v>2541</v>
      </c>
      <c r="AM2211" s="18"/>
      <c r="AN2211" s="18"/>
      <c r="AO2211" s="18"/>
      <c r="AP2211" s="18"/>
      <c r="AQ2211" s="18"/>
      <c r="AR2211" s="18"/>
      <c r="AS2211" s="18"/>
      <c r="AT2211" s="18"/>
      <c r="AU2211" s="18"/>
      <c r="AV2211" s="18"/>
      <c r="AW2211" s="18"/>
      <c r="AX2211" s="18"/>
      <c r="AY2211" s="18"/>
      <c r="AZ2211" s="18"/>
      <c r="BA2211" s="18"/>
      <c r="BB2211" s="18"/>
      <c r="BC2211" s="18"/>
      <c r="BD2211" s="18"/>
      <c r="BE2211" s="18"/>
      <c r="BF2211" s="18"/>
      <c r="BG2211" s="18"/>
      <c r="BH2211" s="18"/>
      <c r="BI2211" s="18"/>
      <c r="BJ2211" s="18"/>
      <c r="BK2211" s="18"/>
      <c r="BL2211" s="18"/>
      <c r="BM2211" s="18"/>
      <c r="BN2211" s="18"/>
      <c r="BO2211" s="18"/>
      <c r="BP2211" s="18"/>
      <c r="BQ2211" s="18"/>
      <c r="BR2211" s="18"/>
      <c r="BS2211" s="18"/>
      <c r="BT2211" s="18"/>
      <c r="BU2211" s="18"/>
      <c r="BV2211" s="18"/>
      <c r="BW2211" s="18"/>
      <c r="BX2211" s="18"/>
      <c r="BY2211" s="18"/>
      <c r="BZ2211" s="18"/>
      <c r="CA2211" s="18"/>
      <c r="CB2211" s="18"/>
      <c r="CC2211" s="18"/>
      <c r="CD2211" s="18"/>
      <c r="CE2211" s="18"/>
      <c r="CF2211" s="18"/>
      <c r="CG2211" s="18"/>
      <c r="CH2211" s="18"/>
      <c r="CI2211" s="18" t="s">
        <v>318</v>
      </c>
      <c r="CJ2211" s="18">
        <v>91.348088500000003</v>
      </c>
      <c r="CK2211" s="18" t="s">
        <v>2528</v>
      </c>
      <c r="CL2211" s="18" t="s">
        <v>595</v>
      </c>
      <c r="CM2211" s="56">
        <v>4</v>
      </c>
      <c r="CN2211" s="18" t="s">
        <v>2542</v>
      </c>
      <c r="CO2211" s="18">
        <v>87.323943600000007</v>
      </c>
      <c r="CP2211" s="18">
        <v>95.372233399999999</v>
      </c>
      <c r="CQ2211" s="18">
        <v>4.0241448999999996</v>
      </c>
      <c r="CR2211" s="18">
        <v>4.0241448999999996</v>
      </c>
      <c r="CS2211" s="18" t="s">
        <v>595</v>
      </c>
      <c r="CT2211" s="18">
        <v>60</v>
      </c>
      <c r="CU2211" s="18" t="s">
        <v>2264</v>
      </c>
      <c r="CV2211" s="18" t="s">
        <v>257</v>
      </c>
      <c r="CW2211" s="18" t="s">
        <v>257</v>
      </c>
      <c r="CX2211" s="18" t="s">
        <v>2305</v>
      </c>
      <c r="CY2211" s="18" t="s">
        <v>2051</v>
      </c>
      <c r="CZ2211" s="18">
        <v>92.152917500000001</v>
      </c>
      <c r="DA2211" s="18" t="s">
        <v>2528</v>
      </c>
      <c r="DB2211" s="18" t="s">
        <v>595</v>
      </c>
      <c r="DC2211" s="56">
        <v>4</v>
      </c>
      <c r="DD2211" s="18" t="s">
        <v>2542</v>
      </c>
      <c r="DE2211" s="18">
        <v>86.519114700000003</v>
      </c>
      <c r="DF2211" s="18">
        <v>97.786720299999999</v>
      </c>
      <c r="DG2211" s="18">
        <v>5.6338027999999998</v>
      </c>
      <c r="DH2211" s="18">
        <v>5.6338027999999998</v>
      </c>
      <c r="DI2211" s="18" t="s">
        <v>595</v>
      </c>
      <c r="DJ2211" s="18">
        <v>60</v>
      </c>
      <c r="DK2211" s="18" t="s">
        <v>2264</v>
      </c>
      <c r="DL2211" s="18" t="s">
        <v>257</v>
      </c>
      <c r="DM2211" s="18" t="s">
        <v>257</v>
      </c>
      <c r="DN2211" s="18" t="s">
        <v>2305</v>
      </c>
      <c r="DO2211" s="56"/>
      <c r="DP2211" s="56"/>
      <c r="DQ2211" s="56"/>
      <c r="DR2211" s="56"/>
      <c r="DS2211" s="56"/>
      <c r="DT2211" s="56"/>
      <c r="DU2211" s="56"/>
      <c r="DV2211" s="56"/>
      <c r="DW2211" s="56"/>
      <c r="DX2211" s="56"/>
      <c r="DY2211" s="56"/>
      <c r="DZ2211" s="56"/>
      <c r="EA2211" s="56"/>
      <c r="EB2211" s="56"/>
      <c r="EC2211" s="56">
        <v>0</v>
      </c>
      <c r="ED2211" s="56"/>
      <c r="EE2211" s="56"/>
      <c r="EF2211" s="56"/>
      <c r="EG2211" s="56"/>
      <c r="EH2211" s="18" t="s">
        <v>2531</v>
      </c>
      <c r="EI2211" s="18">
        <f t="array" ref="EI2211">IF(SUMPRODUCT(--(DO2211:DS2211&lt;&gt;""))=0, 0,1)</f>
        <v>0</v>
      </c>
      <c r="EJ2211" s="18">
        <f t="array" ref="EJ2211">IF(SUMPRODUCT(--(DT2211:EG2211&lt;&gt;""))=0, 0,1)</f>
        <v>1</v>
      </c>
      <c r="EK2211" s="18" cm="1">
        <f t="array" ref="EK2211">IF(SUMPRODUCT(--(EC2211:EG2211&lt;&gt;""))=0, 0,1)</f>
        <v>1</v>
      </c>
      <c r="EL2211" s="18">
        <f t="array" ref="EL2211">IF(SUMPRODUCT(--(EE2211:EG2211&lt;&gt;""))=0, 0,1)</f>
        <v>0</v>
      </c>
      <c r="EM2211" s="18">
        <f t="shared" si="438"/>
        <v>0</v>
      </c>
      <c r="EN2211" s="18" t="str">
        <f t="shared" si="439"/>
        <v>NA</v>
      </c>
      <c r="EO2211" s="18">
        <f t="shared" si="440"/>
        <v>0</v>
      </c>
      <c r="EP2211" s="18">
        <f t="shared" si="441"/>
        <v>0</v>
      </c>
      <c r="EQ2211" s="18" t="str">
        <f t="shared" si="442"/>
        <v>NA</v>
      </c>
      <c r="ER2211" s="18" t="s">
        <v>2081</v>
      </c>
      <c r="ES2211" s="59">
        <v>43908</v>
      </c>
      <c r="ET2211" s="18"/>
      <c r="EU2211" s="18"/>
    </row>
    <row r="2212" spans="1:151" s="1" customFormat="1" ht="15.75" customHeight="1" x14ac:dyDescent="0.2">
      <c r="A2212" s="5" t="s">
        <v>2540</v>
      </c>
      <c r="B2212" s="24" t="s">
        <v>2520</v>
      </c>
      <c r="C2212" s="56">
        <v>4</v>
      </c>
      <c r="D2212" s="18" t="s">
        <v>2886</v>
      </c>
      <c r="E2212" s="18" t="s">
        <v>2990</v>
      </c>
      <c r="F2212" s="18" t="s">
        <v>2297</v>
      </c>
      <c r="G2212" s="18" t="s">
        <v>467</v>
      </c>
      <c r="H2212" s="18" t="s">
        <v>468</v>
      </c>
      <c r="I2212" s="18" t="s">
        <v>552</v>
      </c>
      <c r="J2212" s="18" t="s">
        <v>2522</v>
      </c>
      <c r="K2212" s="18" t="s">
        <v>257</v>
      </c>
      <c r="L2212" s="18" t="s">
        <v>595</v>
      </c>
      <c r="M2212" s="18" t="s">
        <v>253</v>
      </c>
      <c r="N2212" s="56">
        <v>74</v>
      </c>
      <c r="O2212" s="18" t="s">
        <v>2523</v>
      </c>
      <c r="P2212" s="18" t="s">
        <v>2128</v>
      </c>
      <c r="Q2212" s="18" t="s">
        <v>254</v>
      </c>
      <c r="R2212" s="18" t="s">
        <v>2524</v>
      </c>
      <c r="S2212" s="18" t="s">
        <v>595</v>
      </c>
      <c r="T2212" s="26" t="s">
        <v>257</v>
      </c>
      <c r="U2212" s="26" t="s">
        <v>257</v>
      </c>
      <c r="V2212" s="26" t="s">
        <v>257</v>
      </c>
      <c r="W2212" s="26" t="s">
        <v>257</v>
      </c>
      <c r="X2212" s="18" t="s">
        <v>2532</v>
      </c>
      <c r="Y2212" s="18">
        <v>400</v>
      </c>
      <c r="Z2212" s="18" t="s">
        <v>2202</v>
      </c>
      <c r="AA2212" s="18" t="s">
        <v>257</v>
      </c>
      <c r="AB2212" s="18">
        <f t="shared" si="437"/>
        <v>400</v>
      </c>
      <c r="AC2212" s="18" t="s">
        <v>595</v>
      </c>
      <c r="AD2212" s="18" t="s">
        <v>595</v>
      </c>
      <c r="AE2212" s="18" t="s">
        <v>595</v>
      </c>
      <c r="AF2212" s="18" t="s">
        <v>257</v>
      </c>
      <c r="AG2212" s="18" t="s">
        <v>257</v>
      </c>
      <c r="AH2212" s="18" t="s">
        <v>595</v>
      </c>
      <c r="AI2212" s="18">
        <v>2.5</v>
      </c>
      <c r="AJ2212" s="18" t="s">
        <v>522</v>
      </c>
      <c r="AK2212" s="18">
        <v>2.5</v>
      </c>
      <c r="AL2212" s="18" t="s">
        <v>2541</v>
      </c>
      <c r="AM2212" s="18"/>
      <c r="AN2212" s="18"/>
      <c r="AO2212" s="18"/>
      <c r="AP2212" s="18"/>
      <c r="AQ2212" s="18"/>
      <c r="AR2212" s="18"/>
      <c r="AS2212" s="18"/>
      <c r="AT2212" s="18"/>
      <c r="AU2212" s="18"/>
      <c r="AV2212" s="18"/>
      <c r="AW2212" s="18"/>
      <c r="AX2212" s="18"/>
      <c r="AY2212" s="18"/>
      <c r="AZ2212" s="18"/>
      <c r="BA2212" s="18"/>
      <c r="BB2212" s="18"/>
      <c r="BC2212" s="18"/>
      <c r="BD2212" s="18"/>
      <c r="BE2212" s="18"/>
      <c r="BF2212" s="18"/>
      <c r="BG2212" s="18"/>
      <c r="BH2212" s="18"/>
      <c r="BI2212" s="18"/>
      <c r="BJ2212" s="18"/>
      <c r="BK2212" s="18"/>
      <c r="BL2212" s="18"/>
      <c r="BM2212" s="18"/>
      <c r="BN2212" s="18"/>
      <c r="BO2212" s="18"/>
      <c r="BP2212" s="18"/>
      <c r="BQ2212" s="18"/>
      <c r="BR2212" s="18"/>
      <c r="BS2212" s="18"/>
      <c r="BT2212" s="18"/>
      <c r="BU2212" s="18"/>
      <c r="BV2212" s="18"/>
      <c r="BW2212" s="18"/>
      <c r="BX2212" s="18"/>
      <c r="BY2212" s="18"/>
      <c r="BZ2212" s="18"/>
      <c r="CA2212" s="18"/>
      <c r="CB2212" s="18"/>
      <c r="CC2212" s="18"/>
      <c r="CD2212" s="18"/>
      <c r="CE2212" s="18"/>
      <c r="CF2212" s="18"/>
      <c r="CG2212" s="18"/>
      <c r="CH2212" s="18"/>
      <c r="CI2212" s="18" t="s">
        <v>318</v>
      </c>
      <c r="CJ2212" s="18">
        <v>92.756539200000006</v>
      </c>
      <c r="CK2212" s="18" t="s">
        <v>2528</v>
      </c>
      <c r="CL2212" s="18" t="s">
        <v>595</v>
      </c>
      <c r="CM2212" s="56">
        <v>4</v>
      </c>
      <c r="CN2212" s="18" t="s">
        <v>2542</v>
      </c>
      <c r="CO2212" s="18">
        <v>91.549295700000002</v>
      </c>
      <c r="CP2212" s="18">
        <v>93.963782699999996</v>
      </c>
      <c r="CQ2212" s="18">
        <v>1.2072434999999999</v>
      </c>
      <c r="CR2212" s="18">
        <v>1.2072434999999999</v>
      </c>
      <c r="CS2212" s="18" t="s">
        <v>595</v>
      </c>
      <c r="CT2212" s="18">
        <v>60</v>
      </c>
      <c r="CU2212" s="18" t="s">
        <v>2264</v>
      </c>
      <c r="CV2212" s="18" t="s">
        <v>257</v>
      </c>
      <c r="CW2212" s="18" t="s">
        <v>257</v>
      </c>
      <c r="CX2212" s="18" t="s">
        <v>2305</v>
      </c>
      <c r="CY2212" s="18" t="s">
        <v>2051</v>
      </c>
      <c r="CZ2212" s="18">
        <v>94.567404400000001</v>
      </c>
      <c r="DA2212" s="18" t="s">
        <v>2528</v>
      </c>
      <c r="DB2212" s="18" t="s">
        <v>595</v>
      </c>
      <c r="DC2212" s="56">
        <v>4</v>
      </c>
      <c r="DD2212" s="18" t="s">
        <v>2542</v>
      </c>
      <c r="DE2212" s="18">
        <v>88.933601600000003</v>
      </c>
      <c r="DF2212" s="18">
        <v>100.2012072</v>
      </c>
      <c r="DG2212" s="18">
        <v>5.6338027999999998</v>
      </c>
      <c r="DH2212" s="18">
        <v>5.6338027999999998</v>
      </c>
      <c r="DI2212" s="18" t="s">
        <v>595</v>
      </c>
      <c r="DJ2212" s="18">
        <v>60</v>
      </c>
      <c r="DK2212" s="18" t="s">
        <v>2264</v>
      </c>
      <c r="DL2212" s="18" t="s">
        <v>257</v>
      </c>
      <c r="DM2212" s="18" t="s">
        <v>257</v>
      </c>
      <c r="DN2212" s="18" t="s">
        <v>2305</v>
      </c>
      <c r="DO2212" s="56"/>
      <c r="DP2212" s="56"/>
      <c r="DQ2212" s="56"/>
      <c r="DR2212" s="56"/>
      <c r="DS2212" s="56"/>
      <c r="DT2212" s="56"/>
      <c r="DU2212" s="56"/>
      <c r="DV2212" s="56"/>
      <c r="DW2212" s="56"/>
      <c r="DX2212" s="56"/>
      <c r="DY2212" s="56"/>
      <c r="DZ2212" s="56"/>
      <c r="EA2212" s="56"/>
      <c r="EB2212" s="56"/>
      <c r="EC2212" s="56">
        <v>0</v>
      </c>
      <c r="ED2212" s="56"/>
      <c r="EE2212" s="56"/>
      <c r="EF2212" s="56"/>
      <c r="EG2212" s="56"/>
      <c r="EH2212" s="18" t="s">
        <v>2531</v>
      </c>
      <c r="EI2212" s="18">
        <f t="array" ref="EI2212">IF(SUMPRODUCT(--(DO2212:DS2212&lt;&gt;""))=0, 0,1)</f>
        <v>0</v>
      </c>
      <c r="EJ2212" s="18">
        <f t="array" ref="EJ2212">IF(SUMPRODUCT(--(DT2212:EG2212&lt;&gt;""))=0, 0,1)</f>
        <v>1</v>
      </c>
      <c r="EK2212" s="18" cm="1">
        <f t="array" ref="EK2212">IF(SUMPRODUCT(--(EC2212:EG2212&lt;&gt;""))=0, 0,1)</f>
        <v>1</v>
      </c>
      <c r="EL2212" s="18">
        <f t="array" ref="EL2212">IF(SUMPRODUCT(--(EE2212:EG2212&lt;&gt;""))=0, 0,1)</f>
        <v>0</v>
      </c>
      <c r="EM2212" s="18">
        <f t="shared" si="438"/>
        <v>0</v>
      </c>
      <c r="EN2212" s="18" t="str">
        <f t="shared" si="439"/>
        <v>NA</v>
      </c>
      <c r="EO2212" s="18">
        <f t="shared" si="440"/>
        <v>0</v>
      </c>
      <c r="EP2212" s="18">
        <f t="shared" si="441"/>
        <v>0</v>
      </c>
      <c r="EQ2212" s="18" t="str">
        <f t="shared" si="442"/>
        <v>NA</v>
      </c>
      <c r="ER2212" s="18" t="s">
        <v>2081</v>
      </c>
      <c r="ES2212" s="59">
        <v>43908</v>
      </c>
      <c r="ET2212" s="18"/>
      <c r="EU2212" s="18"/>
    </row>
    <row r="2213" spans="1:151" s="1" customFormat="1" ht="15.75" customHeight="1" x14ac:dyDescent="0.2">
      <c r="A2213" s="5" t="s">
        <v>2540</v>
      </c>
      <c r="B2213" s="24" t="s">
        <v>2520</v>
      </c>
      <c r="C2213" s="56">
        <v>4</v>
      </c>
      <c r="D2213" s="18" t="s">
        <v>2887</v>
      </c>
      <c r="E2213" s="18" t="s">
        <v>2990</v>
      </c>
      <c r="F2213" s="18" t="s">
        <v>2297</v>
      </c>
      <c r="G2213" s="18" t="s">
        <v>467</v>
      </c>
      <c r="H2213" s="18" t="s">
        <v>468</v>
      </c>
      <c r="I2213" s="18" t="s">
        <v>552</v>
      </c>
      <c r="J2213" s="18" t="s">
        <v>2522</v>
      </c>
      <c r="K2213" s="18" t="s">
        <v>257</v>
      </c>
      <c r="L2213" s="18" t="s">
        <v>595</v>
      </c>
      <c r="M2213" s="18" t="s">
        <v>253</v>
      </c>
      <c r="N2213" s="56">
        <v>74</v>
      </c>
      <c r="O2213" s="18" t="s">
        <v>2523</v>
      </c>
      <c r="P2213" s="18" t="s">
        <v>2128</v>
      </c>
      <c r="Q2213" s="18" t="s">
        <v>254</v>
      </c>
      <c r="R2213" s="18" t="s">
        <v>2524</v>
      </c>
      <c r="S2213" s="18" t="s">
        <v>595</v>
      </c>
      <c r="T2213" s="26" t="s">
        <v>257</v>
      </c>
      <c r="U2213" s="26" t="s">
        <v>257</v>
      </c>
      <c r="V2213" s="26" t="s">
        <v>257</v>
      </c>
      <c r="W2213" s="26" t="s">
        <v>257</v>
      </c>
      <c r="X2213" s="18" t="s">
        <v>2532</v>
      </c>
      <c r="Y2213" s="18">
        <v>800</v>
      </c>
      <c r="Z2213" s="18" t="s">
        <v>2202</v>
      </c>
      <c r="AA2213" s="18" t="s">
        <v>257</v>
      </c>
      <c r="AB2213" s="18">
        <f t="shared" si="437"/>
        <v>800</v>
      </c>
      <c r="AC2213" s="18" t="s">
        <v>595</v>
      </c>
      <c r="AD2213" s="18" t="s">
        <v>595</v>
      </c>
      <c r="AE2213" s="18" t="s">
        <v>595</v>
      </c>
      <c r="AF2213" s="18" t="s">
        <v>257</v>
      </c>
      <c r="AG2213" s="18" t="s">
        <v>257</v>
      </c>
      <c r="AH2213" s="18" t="s">
        <v>595</v>
      </c>
      <c r="AI2213" s="18">
        <v>2.5</v>
      </c>
      <c r="AJ2213" s="18" t="s">
        <v>522</v>
      </c>
      <c r="AK2213" s="18">
        <v>2.5</v>
      </c>
      <c r="AL2213" s="18" t="s">
        <v>2541</v>
      </c>
      <c r="AM2213" s="18"/>
      <c r="AN2213" s="18"/>
      <c r="AO2213" s="18"/>
      <c r="AP2213" s="18"/>
      <c r="AQ2213" s="18"/>
      <c r="AR2213" s="18"/>
      <c r="AS2213" s="18"/>
      <c r="AT2213" s="18"/>
      <c r="AU2213" s="18"/>
      <c r="AV2213" s="18"/>
      <c r="AW2213" s="18"/>
      <c r="AX2213" s="18"/>
      <c r="AY2213" s="18"/>
      <c r="AZ2213" s="18"/>
      <c r="BA2213" s="18"/>
      <c r="BB2213" s="18"/>
      <c r="BC2213" s="18"/>
      <c r="BD2213" s="18"/>
      <c r="BE2213" s="18"/>
      <c r="BF2213" s="18"/>
      <c r="BG2213" s="18"/>
      <c r="BH2213" s="18"/>
      <c r="BI2213" s="18"/>
      <c r="BJ2213" s="18"/>
      <c r="BK2213" s="18"/>
      <c r="BL2213" s="18"/>
      <c r="BM2213" s="18"/>
      <c r="BN2213" s="18"/>
      <c r="BO2213" s="18"/>
      <c r="BP2213" s="18"/>
      <c r="BQ2213" s="18"/>
      <c r="BR2213" s="18"/>
      <c r="BS2213" s="18"/>
      <c r="BT2213" s="18"/>
      <c r="BU2213" s="18"/>
      <c r="BV2213" s="18"/>
      <c r="BW2213" s="18"/>
      <c r="BX2213" s="18"/>
      <c r="BY2213" s="18"/>
      <c r="BZ2213" s="18"/>
      <c r="CA2213" s="18"/>
      <c r="CB2213" s="18"/>
      <c r="CC2213" s="18"/>
      <c r="CD2213" s="18"/>
      <c r="CE2213" s="18"/>
      <c r="CF2213" s="18"/>
      <c r="CG2213" s="18"/>
      <c r="CH2213" s="18"/>
      <c r="CI2213" s="18" t="s">
        <v>318</v>
      </c>
      <c r="CJ2213" s="18">
        <v>92.756539200000006</v>
      </c>
      <c r="CK2213" s="18" t="s">
        <v>2528</v>
      </c>
      <c r="CL2213" s="18" t="s">
        <v>595</v>
      </c>
      <c r="CM2213" s="56">
        <v>4</v>
      </c>
      <c r="CN2213" s="18" t="s">
        <v>2542</v>
      </c>
      <c r="CO2213" s="18">
        <v>91.549295700000002</v>
      </c>
      <c r="CP2213" s="18">
        <v>93.963782699999996</v>
      </c>
      <c r="CQ2213" s="18">
        <v>1.2072434999999999</v>
      </c>
      <c r="CR2213" s="18">
        <v>1.2072434999999999</v>
      </c>
      <c r="CS2213" s="18" t="s">
        <v>595</v>
      </c>
      <c r="CT2213" s="18">
        <v>60</v>
      </c>
      <c r="CU2213" s="18" t="s">
        <v>2264</v>
      </c>
      <c r="CV2213" s="18" t="s">
        <v>257</v>
      </c>
      <c r="CW2213" s="18" t="s">
        <v>257</v>
      </c>
      <c r="CX2213" s="18" t="s">
        <v>2305</v>
      </c>
      <c r="CY2213" s="18" t="s">
        <v>2051</v>
      </c>
      <c r="CZ2213" s="18">
        <v>93.561368200000004</v>
      </c>
      <c r="DA2213" s="18" t="s">
        <v>2528</v>
      </c>
      <c r="DB2213" s="18" t="s">
        <v>595</v>
      </c>
      <c r="DC2213" s="56">
        <v>4</v>
      </c>
      <c r="DD2213" s="18" t="s">
        <v>2542</v>
      </c>
      <c r="DE2213" s="18">
        <v>89.9396378</v>
      </c>
      <c r="DF2213" s="18">
        <v>97.183098599999994</v>
      </c>
      <c r="DG2213" s="18">
        <v>3.6217304000000001</v>
      </c>
      <c r="DH2213" s="18">
        <v>3.6217304000000001</v>
      </c>
      <c r="DI2213" s="18" t="s">
        <v>595</v>
      </c>
      <c r="DJ2213" s="18">
        <v>60</v>
      </c>
      <c r="DK2213" s="18" t="s">
        <v>2264</v>
      </c>
      <c r="DL2213" s="18" t="s">
        <v>257</v>
      </c>
      <c r="DM2213" s="18" t="s">
        <v>257</v>
      </c>
      <c r="DN2213" s="18" t="s">
        <v>2305</v>
      </c>
      <c r="DO2213" s="56"/>
      <c r="DP2213" s="56"/>
      <c r="DQ2213" s="56"/>
      <c r="DR2213" s="56"/>
      <c r="DS2213" s="56"/>
      <c r="DT2213" s="56"/>
      <c r="DU2213" s="56"/>
      <c r="DV2213" s="56"/>
      <c r="DW2213" s="56"/>
      <c r="DX2213" s="56"/>
      <c r="DY2213" s="56"/>
      <c r="DZ2213" s="56"/>
      <c r="EA2213" s="56"/>
      <c r="EB2213" s="56"/>
      <c r="EC2213" s="56">
        <v>0</v>
      </c>
      <c r="ED2213" s="56"/>
      <c r="EE2213" s="56"/>
      <c r="EF2213" s="56"/>
      <c r="EG2213" s="56"/>
      <c r="EH2213" s="18" t="s">
        <v>2531</v>
      </c>
      <c r="EI2213" s="18">
        <f t="array" ref="EI2213">IF(SUMPRODUCT(--(DO2213:DS2213&lt;&gt;""))=0, 0,1)</f>
        <v>0</v>
      </c>
      <c r="EJ2213" s="18">
        <f t="array" ref="EJ2213">IF(SUMPRODUCT(--(DT2213:EG2213&lt;&gt;""))=0, 0,1)</f>
        <v>1</v>
      </c>
      <c r="EK2213" s="18" cm="1">
        <f t="array" ref="EK2213">IF(SUMPRODUCT(--(EC2213:EG2213&lt;&gt;""))=0, 0,1)</f>
        <v>1</v>
      </c>
      <c r="EL2213" s="18">
        <f t="array" ref="EL2213">IF(SUMPRODUCT(--(EE2213:EG2213&lt;&gt;""))=0, 0,1)</f>
        <v>0</v>
      </c>
      <c r="EM2213" s="18">
        <f t="shared" si="438"/>
        <v>0</v>
      </c>
      <c r="EN2213" s="18" t="str">
        <f t="shared" si="439"/>
        <v>NA</v>
      </c>
      <c r="EO2213" s="18">
        <f t="shared" si="440"/>
        <v>0</v>
      </c>
      <c r="EP2213" s="18">
        <f t="shared" si="441"/>
        <v>0</v>
      </c>
      <c r="EQ2213" s="18" t="str">
        <f t="shared" si="442"/>
        <v>NA</v>
      </c>
      <c r="ER2213" s="18" t="s">
        <v>2081</v>
      </c>
      <c r="ES2213" s="59">
        <v>43908</v>
      </c>
      <c r="ET2213" s="18"/>
      <c r="EU2213" s="18"/>
    </row>
    <row r="2214" spans="1:151" s="1" customFormat="1" ht="15.75" customHeight="1" x14ac:dyDescent="0.2">
      <c r="A2214" s="5" t="s">
        <v>2540</v>
      </c>
      <c r="B2214" s="24" t="s">
        <v>2520</v>
      </c>
      <c r="C2214" s="56">
        <v>4</v>
      </c>
      <c r="D2214" s="18" t="s">
        <v>2872</v>
      </c>
      <c r="E2214" s="18" t="s">
        <v>2990</v>
      </c>
      <c r="F2214" s="18" t="s">
        <v>2297</v>
      </c>
      <c r="G2214" s="18" t="s">
        <v>467</v>
      </c>
      <c r="H2214" s="18" t="s">
        <v>1199</v>
      </c>
      <c r="I2214" s="18" t="s">
        <v>552</v>
      </c>
      <c r="J2214" s="18" t="s">
        <v>2496</v>
      </c>
      <c r="K2214" s="18" t="s">
        <v>257</v>
      </c>
      <c r="L2214" s="18" t="s">
        <v>595</v>
      </c>
      <c r="M2214" s="18" t="s">
        <v>253</v>
      </c>
      <c r="N2214" s="56">
        <v>74</v>
      </c>
      <c r="O2214" s="18" t="s">
        <v>2523</v>
      </c>
      <c r="P2214" s="18" t="s">
        <v>2128</v>
      </c>
      <c r="Q2214" s="18" t="s">
        <v>254</v>
      </c>
      <c r="R2214" s="18" t="s">
        <v>2524</v>
      </c>
      <c r="S2214" s="18" t="s">
        <v>595</v>
      </c>
      <c r="T2214" s="26" t="s">
        <v>257</v>
      </c>
      <c r="U2214" s="26" t="s">
        <v>257</v>
      </c>
      <c r="V2214" s="26" t="s">
        <v>257</v>
      </c>
      <c r="W2214" s="26" t="s">
        <v>257</v>
      </c>
      <c r="X2214" s="18" t="s">
        <v>2525</v>
      </c>
      <c r="Y2214" s="18">
        <v>0</v>
      </c>
      <c r="Z2214" s="18" t="s">
        <v>2202</v>
      </c>
      <c r="AA2214" s="18" t="s">
        <v>257</v>
      </c>
      <c r="AB2214" s="18">
        <f t="shared" si="437"/>
        <v>0</v>
      </c>
      <c r="AC2214" s="18" t="s">
        <v>595</v>
      </c>
      <c r="AD2214" s="18" t="s">
        <v>595</v>
      </c>
      <c r="AE2214" s="18" t="s">
        <v>595</v>
      </c>
      <c r="AF2214" s="18" t="s">
        <v>257</v>
      </c>
      <c r="AG2214" s="18" t="s">
        <v>257</v>
      </c>
      <c r="AH2214" s="18" t="s">
        <v>595</v>
      </c>
      <c r="AI2214" s="18">
        <v>2.5</v>
      </c>
      <c r="AJ2214" s="18" t="s">
        <v>522</v>
      </c>
      <c r="AK2214" s="18">
        <v>2.5</v>
      </c>
      <c r="AL2214" s="18" t="s">
        <v>2541</v>
      </c>
      <c r="AM2214" s="18"/>
      <c r="AN2214" s="18"/>
      <c r="AO2214" s="18"/>
      <c r="AP2214" s="18"/>
      <c r="AQ2214" s="18"/>
      <c r="AR2214" s="18"/>
      <c r="AS2214" s="18"/>
      <c r="AT2214" s="18"/>
      <c r="AU2214" s="18"/>
      <c r="AV2214" s="18"/>
      <c r="AW2214" s="18"/>
      <c r="AX2214" s="18"/>
      <c r="AY2214" s="18"/>
      <c r="AZ2214" s="18"/>
      <c r="BA2214" s="18"/>
      <c r="BB2214" s="18"/>
      <c r="BC2214" s="18"/>
      <c r="BD2214" s="18"/>
      <c r="BE2214" s="18"/>
      <c r="BF2214" s="18"/>
      <c r="BG2214" s="18"/>
      <c r="BH2214" s="18"/>
      <c r="BI2214" s="18"/>
      <c r="BJ2214" s="18"/>
      <c r="BK2214" s="18"/>
      <c r="BL2214" s="18"/>
      <c r="BM2214" s="18"/>
      <c r="BN2214" s="18"/>
      <c r="BO2214" s="18"/>
      <c r="BP2214" s="18"/>
      <c r="BQ2214" s="18"/>
      <c r="BR2214" s="18"/>
      <c r="BS2214" s="18"/>
      <c r="BT2214" s="18"/>
      <c r="BU2214" s="18"/>
      <c r="BV2214" s="18"/>
      <c r="BW2214" s="18"/>
      <c r="BX2214" s="18"/>
      <c r="BY2214" s="18"/>
      <c r="BZ2214" s="18"/>
      <c r="CA2214" s="18"/>
      <c r="CB2214" s="18"/>
      <c r="CC2214" s="18"/>
      <c r="CD2214" s="18"/>
      <c r="CE2214" s="18"/>
      <c r="CF2214" s="18"/>
      <c r="CG2214" s="18"/>
      <c r="CH2214" s="18"/>
      <c r="CI2214" s="18" t="s">
        <v>318</v>
      </c>
      <c r="CJ2214" s="18">
        <v>96.212121199999999</v>
      </c>
      <c r="CK2214" s="18" t="s">
        <v>2528</v>
      </c>
      <c r="CL2214" s="18" t="s">
        <v>595</v>
      </c>
      <c r="CM2214" s="56">
        <v>4</v>
      </c>
      <c r="CN2214" s="18" t="s">
        <v>2542</v>
      </c>
      <c r="CO2214" s="18">
        <v>93.75</v>
      </c>
      <c r="CP2214" s="18">
        <v>98.674242399999997</v>
      </c>
      <c r="CQ2214" s="18">
        <v>2.4621211999999999</v>
      </c>
      <c r="CR2214" s="18">
        <v>2.4621211999999999</v>
      </c>
      <c r="CS2214" s="18" t="s">
        <v>595</v>
      </c>
      <c r="CT2214" s="18">
        <v>60</v>
      </c>
      <c r="CU2214" s="18" t="s">
        <v>2264</v>
      </c>
      <c r="CV2214" s="18" t="s">
        <v>257</v>
      </c>
      <c r="CW2214" s="18" t="s">
        <v>257</v>
      </c>
      <c r="CX2214" s="18" t="s">
        <v>2305</v>
      </c>
      <c r="CY2214" s="18" t="s">
        <v>2051</v>
      </c>
      <c r="CZ2214" s="18">
        <v>60.984848499999998</v>
      </c>
      <c r="DA2214" s="18" t="s">
        <v>2528</v>
      </c>
      <c r="DB2214" s="18" t="s">
        <v>595</v>
      </c>
      <c r="DC2214" s="56">
        <v>4</v>
      </c>
      <c r="DD2214" s="18" t="s">
        <v>2542</v>
      </c>
      <c r="DE2214" s="18">
        <v>55.113636399999997</v>
      </c>
      <c r="DF2214" s="18">
        <v>66.856060600000006</v>
      </c>
      <c r="DG2214" s="18">
        <v>5.8712121000000002</v>
      </c>
      <c r="DH2214" s="18">
        <v>5.8712121000000002</v>
      </c>
      <c r="DI2214" s="18" t="s">
        <v>595</v>
      </c>
      <c r="DJ2214" s="18">
        <v>60</v>
      </c>
      <c r="DK2214" s="18" t="s">
        <v>2264</v>
      </c>
      <c r="DL2214" s="18" t="s">
        <v>257</v>
      </c>
      <c r="DM2214" s="18" t="s">
        <v>257</v>
      </c>
      <c r="DN2214" s="18" t="s">
        <v>2305</v>
      </c>
      <c r="DO2214" s="56"/>
      <c r="DP2214" s="56"/>
      <c r="DQ2214" s="56"/>
      <c r="DR2214" s="56"/>
      <c r="DS2214" s="56"/>
      <c r="DT2214" s="56"/>
      <c r="DU2214" s="56"/>
      <c r="DV2214" s="56"/>
      <c r="DW2214" s="56"/>
      <c r="DX2214" s="56"/>
      <c r="DY2214" s="56"/>
      <c r="DZ2214" s="56"/>
      <c r="EA2214" s="56"/>
      <c r="EB2214" s="56"/>
      <c r="EC2214" s="56">
        <v>0</v>
      </c>
      <c r="ED2214" s="56"/>
      <c r="EE2214" s="56"/>
      <c r="EF2214" s="56"/>
      <c r="EG2214" s="56"/>
      <c r="EH2214" s="18" t="s">
        <v>2531</v>
      </c>
      <c r="EI2214" s="18">
        <f t="array" ref="EI2214">IF(SUMPRODUCT(--(DO2214:DS2214&lt;&gt;""))=0, 0,1)</f>
        <v>0</v>
      </c>
      <c r="EJ2214" s="18">
        <f t="array" ref="EJ2214">IF(SUMPRODUCT(--(DT2214:EG2214&lt;&gt;""))=0, 0,1)</f>
        <v>1</v>
      </c>
      <c r="EK2214" s="18" cm="1">
        <f t="array" ref="EK2214">IF(SUMPRODUCT(--(EC2214:EG2214&lt;&gt;""))=0, 0,1)</f>
        <v>1</v>
      </c>
      <c r="EL2214" s="18">
        <f t="array" ref="EL2214">IF(SUMPRODUCT(--(EE2214:EG2214&lt;&gt;""))=0, 0,1)</f>
        <v>0</v>
      </c>
      <c r="EM2214" s="18">
        <f t="shared" si="438"/>
        <v>0</v>
      </c>
      <c r="EN2214" s="18" t="str">
        <f t="shared" si="439"/>
        <v>NA</v>
      </c>
      <c r="EO2214" s="18">
        <f t="shared" si="440"/>
        <v>0</v>
      </c>
      <c r="EP2214" s="18">
        <f t="shared" si="441"/>
        <v>0</v>
      </c>
      <c r="EQ2214" s="18" t="str">
        <f t="shared" si="442"/>
        <v>NA</v>
      </c>
      <c r="ER2214" s="18" t="s">
        <v>2081</v>
      </c>
      <c r="ES2214" s="59">
        <v>43908</v>
      </c>
      <c r="ET2214" s="18"/>
      <c r="EU2214" s="18"/>
    </row>
    <row r="2215" spans="1:151" s="1" customFormat="1" ht="15.75" customHeight="1" x14ac:dyDescent="0.2">
      <c r="A2215" s="5" t="s">
        <v>2540</v>
      </c>
      <c r="B2215" s="24" t="s">
        <v>2520</v>
      </c>
      <c r="C2215" s="56">
        <v>4</v>
      </c>
      <c r="D2215" s="18" t="s">
        <v>2873</v>
      </c>
      <c r="E2215" s="18" t="s">
        <v>2990</v>
      </c>
      <c r="F2215" s="18" t="s">
        <v>2297</v>
      </c>
      <c r="G2215" s="18" t="s">
        <v>467</v>
      </c>
      <c r="H2215" s="18" t="s">
        <v>1199</v>
      </c>
      <c r="I2215" s="18" t="s">
        <v>552</v>
      </c>
      <c r="J2215" s="18" t="s">
        <v>2496</v>
      </c>
      <c r="K2215" s="18" t="s">
        <v>257</v>
      </c>
      <c r="L2215" s="18" t="s">
        <v>595</v>
      </c>
      <c r="M2215" s="18" t="s">
        <v>253</v>
      </c>
      <c r="N2215" s="56">
        <v>74</v>
      </c>
      <c r="O2215" s="18" t="s">
        <v>2523</v>
      </c>
      <c r="P2215" s="18" t="s">
        <v>2128</v>
      </c>
      <c r="Q2215" s="18" t="s">
        <v>254</v>
      </c>
      <c r="R2215" s="18" t="s">
        <v>2524</v>
      </c>
      <c r="S2215" s="18" t="s">
        <v>595</v>
      </c>
      <c r="T2215" s="26" t="s">
        <v>257</v>
      </c>
      <c r="U2215" s="26" t="s">
        <v>257</v>
      </c>
      <c r="V2215" s="26" t="s">
        <v>257</v>
      </c>
      <c r="W2215" s="26" t="s">
        <v>257</v>
      </c>
      <c r="X2215" s="18" t="s">
        <v>2525</v>
      </c>
      <c r="Y2215" s="18">
        <v>12</v>
      </c>
      <c r="Z2215" s="18" t="s">
        <v>2202</v>
      </c>
      <c r="AA2215" s="18" t="s">
        <v>257</v>
      </c>
      <c r="AB2215" s="18">
        <f t="shared" si="437"/>
        <v>12</v>
      </c>
      <c r="AC2215" s="18" t="s">
        <v>595</v>
      </c>
      <c r="AD2215" s="18" t="s">
        <v>595</v>
      </c>
      <c r="AE2215" s="18" t="s">
        <v>595</v>
      </c>
      <c r="AF2215" s="18" t="s">
        <v>257</v>
      </c>
      <c r="AG2215" s="18" t="s">
        <v>257</v>
      </c>
      <c r="AH2215" s="18" t="s">
        <v>595</v>
      </c>
      <c r="AI2215" s="18">
        <v>2.5</v>
      </c>
      <c r="AJ2215" s="18" t="s">
        <v>522</v>
      </c>
      <c r="AK2215" s="18">
        <v>2.5</v>
      </c>
      <c r="AL2215" s="18" t="s">
        <v>2541</v>
      </c>
      <c r="AM2215" s="18"/>
      <c r="AN2215" s="18"/>
      <c r="AO2215" s="18"/>
      <c r="AP2215" s="18"/>
      <c r="AQ2215" s="18"/>
      <c r="AR2215" s="18"/>
      <c r="AS2215" s="18"/>
      <c r="AT2215" s="18"/>
      <c r="AU2215" s="18"/>
      <c r="AV2215" s="18"/>
      <c r="AW2215" s="18"/>
      <c r="AX2215" s="18"/>
      <c r="AY2215" s="18"/>
      <c r="AZ2215" s="18"/>
      <c r="BA2215" s="18"/>
      <c r="BB2215" s="18"/>
      <c r="BC2215" s="18"/>
      <c r="BD2215" s="18"/>
      <c r="BE2215" s="18"/>
      <c r="BF2215" s="18"/>
      <c r="BG2215" s="18"/>
      <c r="BH2215" s="18"/>
      <c r="BI2215" s="18"/>
      <c r="BJ2215" s="18"/>
      <c r="BK2215" s="18"/>
      <c r="BL2215" s="18"/>
      <c r="BM2215" s="18"/>
      <c r="BN2215" s="18"/>
      <c r="BO2215" s="18"/>
      <c r="BP2215" s="18"/>
      <c r="BQ2215" s="18"/>
      <c r="BR2215" s="18"/>
      <c r="BS2215" s="18"/>
      <c r="BT2215" s="18"/>
      <c r="BU2215" s="18"/>
      <c r="BV2215" s="18"/>
      <c r="BW2215" s="18"/>
      <c r="BX2215" s="18"/>
      <c r="BY2215" s="18"/>
      <c r="BZ2215" s="18"/>
      <c r="CA2215" s="18"/>
      <c r="CB2215" s="18"/>
      <c r="CC2215" s="18"/>
      <c r="CD2215" s="18"/>
      <c r="CE2215" s="18"/>
      <c r="CF2215" s="18"/>
      <c r="CG2215" s="18"/>
      <c r="CH2215" s="18"/>
      <c r="CI2215" s="18" t="s">
        <v>318</v>
      </c>
      <c r="CJ2215" s="18">
        <v>96.212121199999999</v>
      </c>
      <c r="CK2215" s="18" t="s">
        <v>2528</v>
      </c>
      <c r="CL2215" s="18" t="s">
        <v>595</v>
      </c>
      <c r="CM2215" s="56">
        <v>4</v>
      </c>
      <c r="CN2215" s="18" t="s">
        <v>2542</v>
      </c>
      <c r="CO2215" s="18">
        <v>93.75</v>
      </c>
      <c r="CP2215" s="18">
        <v>98.674242399999997</v>
      </c>
      <c r="CQ2215" s="18">
        <v>2.4621211999999999</v>
      </c>
      <c r="CR2215" s="18">
        <v>2.4621211999999999</v>
      </c>
      <c r="CS2215" s="18" t="s">
        <v>595</v>
      </c>
      <c r="CT2215" s="18">
        <v>60</v>
      </c>
      <c r="CU2215" s="18" t="s">
        <v>2264</v>
      </c>
      <c r="CV2215" s="18" t="s">
        <v>257</v>
      </c>
      <c r="CW2215" s="18" t="s">
        <v>257</v>
      </c>
      <c r="CX2215" s="18" t="s">
        <v>2305</v>
      </c>
      <c r="CY2215" s="18" t="s">
        <v>2051</v>
      </c>
      <c r="CZ2215" s="18">
        <v>58.5227273</v>
      </c>
      <c r="DA2215" s="18" t="s">
        <v>2528</v>
      </c>
      <c r="DB2215" s="18" t="s">
        <v>595</v>
      </c>
      <c r="DC2215" s="56">
        <v>4</v>
      </c>
      <c r="DD2215" s="18" t="s">
        <v>2542</v>
      </c>
      <c r="DE2215" s="18">
        <v>53.409090900000002</v>
      </c>
      <c r="DF2215" s="18">
        <v>63.636363699999997</v>
      </c>
      <c r="DG2215" s="18">
        <v>5.1136363999999999</v>
      </c>
      <c r="DH2215" s="18">
        <v>5.1136363999999999</v>
      </c>
      <c r="DI2215" s="18" t="s">
        <v>595</v>
      </c>
      <c r="DJ2215" s="18">
        <v>60</v>
      </c>
      <c r="DK2215" s="18" t="s">
        <v>2264</v>
      </c>
      <c r="DL2215" s="18" t="s">
        <v>257</v>
      </c>
      <c r="DM2215" s="18" t="s">
        <v>257</v>
      </c>
      <c r="DN2215" s="18" t="s">
        <v>2305</v>
      </c>
      <c r="DO2215" s="56"/>
      <c r="DP2215" s="56"/>
      <c r="DQ2215" s="56"/>
      <c r="DR2215" s="56"/>
      <c r="DS2215" s="56"/>
      <c r="DT2215" s="56"/>
      <c r="DU2215" s="56"/>
      <c r="DV2215" s="56"/>
      <c r="DW2215" s="56"/>
      <c r="DX2215" s="56"/>
      <c r="DY2215" s="56"/>
      <c r="DZ2215" s="56"/>
      <c r="EA2215" s="56"/>
      <c r="EB2215" s="56"/>
      <c r="EC2215" s="56">
        <v>0</v>
      </c>
      <c r="ED2215" s="56"/>
      <c r="EE2215" s="56"/>
      <c r="EF2215" s="56"/>
      <c r="EG2215" s="56"/>
      <c r="EH2215" s="18" t="s">
        <v>2531</v>
      </c>
      <c r="EI2215" s="18">
        <f t="array" ref="EI2215">IF(SUMPRODUCT(--(DO2215:DS2215&lt;&gt;""))=0, 0,1)</f>
        <v>0</v>
      </c>
      <c r="EJ2215" s="18">
        <f t="array" ref="EJ2215">IF(SUMPRODUCT(--(DT2215:EG2215&lt;&gt;""))=0, 0,1)</f>
        <v>1</v>
      </c>
      <c r="EK2215" s="18" cm="1">
        <f t="array" ref="EK2215">IF(SUMPRODUCT(--(EC2215:EG2215&lt;&gt;""))=0, 0,1)</f>
        <v>1</v>
      </c>
      <c r="EL2215" s="18">
        <f t="array" ref="EL2215">IF(SUMPRODUCT(--(EE2215:EG2215&lt;&gt;""))=0, 0,1)</f>
        <v>0</v>
      </c>
      <c r="EM2215" s="18">
        <f t="shared" si="438"/>
        <v>0</v>
      </c>
      <c r="EN2215" s="18" t="str">
        <f t="shared" si="439"/>
        <v>NA</v>
      </c>
      <c r="EO2215" s="18">
        <f t="shared" si="440"/>
        <v>0</v>
      </c>
      <c r="EP2215" s="18">
        <f t="shared" si="441"/>
        <v>0</v>
      </c>
      <c r="EQ2215" s="18" t="str">
        <f t="shared" si="442"/>
        <v>NA</v>
      </c>
      <c r="ER2215" s="18" t="s">
        <v>2081</v>
      </c>
      <c r="ES2215" s="59">
        <v>43908</v>
      </c>
      <c r="ET2215" s="18"/>
      <c r="EU2215" s="18"/>
    </row>
    <row r="2216" spans="1:151" s="1" customFormat="1" ht="15.75" customHeight="1" x14ac:dyDescent="0.2">
      <c r="A2216" s="5" t="s">
        <v>2540</v>
      </c>
      <c r="B2216" s="24" t="s">
        <v>2520</v>
      </c>
      <c r="C2216" s="56">
        <v>4</v>
      </c>
      <c r="D2216" s="18" t="s">
        <v>2874</v>
      </c>
      <c r="E2216" s="18" t="s">
        <v>2990</v>
      </c>
      <c r="F2216" s="18" t="s">
        <v>2297</v>
      </c>
      <c r="G2216" s="18" t="s">
        <v>467</v>
      </c>
      <c r="H2216" s="18" t="s">
        <v>1199</v>
      </c>
      <c r="I2216" s="18" t="s">
        <v>552</v>
      </c>
      <c r="J2216" s="18" t="s">
        <v>2496</v>
      </c>
      <c r="K2216" s="18" t="s">
        <v>257</v>
      </c>
      <c r="L2216" s="18" t="s">
        <v>595</v>
      </c>
      <c r="M2216" s="18" t="s">
        <v>253</v>
      </c>
      <c r="N2216" s="56">
        <v>74</v>
      </c>
      <c r="O2216" s="18" t="s">
        <v>2523</v>
      </c>
      <c r="P2216" s="18" t="s">
        <v>2128</v>
      </c>
      <c r="Q2216" s="18" t="s">
        <v>254</v>
      </c>
      <c r="R2216" s="18" t="s">
        <v>2524</v>
      </c>
      <c r="S2216" s="18" t="s">
        <v>595</v>
      </c>
      <c r="T2216" s="26" t="s">
        <v>257</v>
      </c>
      <c r="U2216" s="26" t="s">
        <v>257</v>
      </c>
      <c r="V2216" s="26" t="s">
        <v>257</v>
      </c>
      <c r="W2216" s="26" t="s">
        <v>257</v>
      </c>
      <c r="X2216" s="18" t="s">
        <v>2525</v>
      </c>
      <c r="Y2216" s="18">
        <v>20</v>
      </c>
      <c r="Z2216" s="18" t="s">
        <v>2202</v>
      </c>
      <c r="AA2216" s="18" t="s">
        <v>257</v>
      </c>
      <c r="AB2216" s="18">
        <f t="shared" si="437"/>
        <v>20</v>
      </c>
      <c r="AC2216" s="18" t="s">
        <v>595</v>
      </c>
      <c r="AD2216" s="18" t="s">
        <v>595</v>
      </c>
      <c r="AE2216" s="18" t="s">
        <v>595</v>
      </c>
      <c r="AF2216" s="18" t="s">
        <v>257</v>
      </c>
      <c r="AG2216" s="18" t="s">
        <v>257</v>
      </c>
      <c r="AH2216" s="18" t="s">
        <v>595</v>
      </c>
      <c r="AI2216" s="18">
        <v>2.5</v>
      </c>
      <c r="AJ2216" s="18" t="s">
        <v>522</v>
      </c>
      <c r="AK2216" s="18">
        <v>2.5</v>
      </c>
      <c r="AL2216" s="18" t="s">
        <v>2541</v>
      </c>
      <c r="AM2216" s="18"/>
      <c r="AN2216" s="18"/>
      <c r="AO2216" s="18"/>
      <c r="AP2216" s="18"/>
      <c r="AQ2216" s="18"/>
      <c r="AR2216" s="18"/>
      <c r="AS2216" s="18"/>
      <c r="AT2216" s="18"/>
      <c r="AU2216" s="18"/>
      <c r="AV2216" s="18"/>
      <c r="AW2216" s="18"/>
      <c r="AX2216" s="18"/>
      <c r="AY2216" s="18"/>
      <c r="AZ2216" s="18"/>
      <c r="BA2216" s="18"/>
      <c r="BB2216" s="18"/>
      <c r="BC2216" s="18"/>
      <c r="BD2216" s="18"/>
      <c r="BE2216" s="18"/>
      <c r="BF2216" s="18"/>
      <c r="BG2216" s="18"/>
      <c r="BH2216" s="18"/>
      <c r="BI2216" s="18"/>
      <c r="BJ2216" s="18"/>
      <c r="BK2216" s="18"/>
      <c r="BL2216" s="18"/>
      <c r="BM2216" s="18"/>
      <c r="BN2216" s="18"/>
      <c r="BO2216" s="18"/>
      <c r="BP2216" s="18"/>
      <c r="BQ2216" s="18"/>
      <c r="BR2216" s="18"/>
      <c r="BS2216" s="18"/>
      <c r="BT2216" s="18"/>
      <c r="BU2216" s="18"/>
      <c r="BV2216" s="18"/>
      <c r="BW2216" s="18"/>
      <c r="BX2216" s="18"/>
      <c r="BY2216" s="18"/>
      <c r="BZ2216" s="18"/>
      <c r="CA2216" s="18"/>
      <c r="CB2216" s="18"/>
      <c r="CC2216" s="18"/>
      <c r="CD2216" s="18"/>
      <c r="CE2216" s="18"/>
      <c r="CF2216" s="18"/>
      <c r="CG2216" s="18"/>
      <c r="CH2216" s="18"/>
      <c r="CI2216" s="18" t="s">
        <v>318</v>
      </c>
      <c r="CJ2216" s="18">
        <v>93.181818199999995</v>
      </c>
      <c r="CK2216" s="18" t="s">
        <v>2528</v>
      </c>
      <c r="CL2216" s="18" t="s">
        <v>595</v>
      </c>
      <c r="CM2216" s="56">
        <v>4</v>
      </c>
      <c r="CN2216" s="18" t="s">
        <v>2542</v>
      </c>
      <c r="CO2216" s="18">
        <v>91.287878800000001</v>
      </c>
      <c r="CP2216" s="18">
        <v>95.075757600000003</v>
      </c>
      <c r="CQ2216" s="18">
        <v>1.8939394000000001</v>
      </c>
      <c r="CR2216" s="18">
        <v>1.8939394000000001</v>
      </c>
      <c r="CS2216" s="18" t="s">
        <v>595</v>
      </c>
      <c r="CT2216" s="18">
        <v>60</v>
      </c>
      <c r="CU2216" s="18" t="s">
        <v>2264</v>
      </c>
      <c r="CV2216" s="18" t="s">
        <v>257</v>
      </c>
      <c r="CW2216" s="18" t="s">
        <v>257</v>
      </c>
      <c r="CX2216" s="18" t="s">
        <v>2305</v>
      </c>
      <c r="CY2216" s="18" t="s">
        <v>2051</v>
      </c>
      <c r="CZ2216" s="18">
        <v>55.113636399999997</v>
      </c>
      <c r="DA2216" s="18" t="s">
        <v>2528</v>
      </c>
      <c r="DB2216" s="18" t="s">
        <v>595</v>
      </c>
      <c r="DC2216" s="56">
        <v>4</v>
      </c>
      <c r="DD2216" s="18" t="s">
        <v>2542</v>
      </c>
      <c r="DE2216" s="18">
        <v>50</v>
      </c>
      <c r="DF2216" s="18">
        <v>60.227272800000001</v>
      </c>
      <c r="DG2216" s="18">
        <v>5.1136363999999999</v>
      </c>
      <c r="DH2216" s="18">
        <v>5.1136363999999999</v>
      </c>
      <c r="DI2216" s="18" t="s">
        <v>595</v>
      </c>
      <c r="DJ2216" s="18">
        <v>60</v>
      </c>
      <c r="DK2216" s="18" t="s">
        <v>2264</v>
      </c>
      <c r="DL2216" s="18" t="s">
        <v>257</v>
      </c>
      <c r="DM2216" s="18" t="s">
        <v>257</v>
      </c>
      <c r="DN2216" s="18" t="s">
        <v>2305</v>
      </c>
      <c r="DO2216" s="56"/>
      <c r="DP2216" s="56"/>
      <c r="DQ2216" s="56"/>
      <c r="DR2216" s="56"/>
      <c r="DS2216" s="56"/>
      <c r="DT2216" s="56"/>
      <c r="DU2216" s="56"/>
      <c r="DV2216" s="56"/>
      <c r="DW2216" s="56"/>
      <c r="DX2216" s="56"/>
      <c r="DY2216" s="56"/>
      <c r="DZ2216" s="56"/>
      <c r="EA2216" s="56"/>
      <c r="EB2216" s="56"/>
      <c r="EC2216" s="56">
        <v>0</v>
      </c>
      <c r="ED2216" s="56"/>
      <c r="EE2216" s="56"/>
      <c r="EF2216" s="56"/>
      <c r="EG2216" s="56"/>
      <c r="EH2216" s="18" t="s">
        <v>2531</v>
      </c>
      <c r="EI2216" s="18">
        <f t="array" ref="EI2216">IF(SUMPRODUCT(--(DO2216:DS2216&lt;&gt;""))=0, 0,1)</f>
        <v>0</v>
      </c>
      <c r="EJ2216" s="18">
        <f t="array" ref="EJ2216">IF(SUMPRODUCT(--(DT2216:EG2216&lt;&gt;""))=0, 0,1)</f>
        <v>1</v>
      </c>
      <c r="EK2216" s="18" cm="1">
        <f t="array" ref="EK2216">IF(SUMPRODUCT(--(EC2216:EG2216&lt;&gt;""))=0, 0,1)</f>
        <v>1</v>
      </c>
      <c r="EL2216" s="18">
        <f t="array" ref="EL2216">IF(SUMPRODUCT(--(EE2216:EG2216&lt;&gt;""))=0, 0,1)</f>
        <v>0</v>
      </c>
      <c r="EM2216" s="18">
        <f t="shared" si="438"/>
        <v>0</v>
      </c>
      <c r="EN2216" s="18" t="str">
        <f t="shared" si="439"/>
        <v>NA</v>
      </c>
      <c r="EO2216" s="18">
        <f t="shared" si="440"/>
        <v>0</v>
      </c>
      <c r="EP2216" s="18">
        <f t="shared" si="441"/>
        <v>0</v>
      </c>
      <c r="EQ2216" s="18" t="str">
        <f t="shared" si="442"/>
        <v>NA</v>
      </c>
      <c r="ER2216" s="18" t="s">
        <v>2081</v>
      </c>
      <c r="ES2216" s="59">
        <v>43908</v>
      </c>
      <c r="ET2216" s="18"/>
      <c r="EU2216" s="18"/>
    </row>
    <row r="2217" spans="1:151" s="1" customFormat="1" ht="15.75" customHeight="1" x14ac:dyDescent="0.2">
      <c r="A2217" s="5" t="s">
        <v>2540</v>
      </c>
      <c r="B2217" s="24" t="s">
        <v>2520</v>
      </c>
      <c r="C2217" s="56">
        <v>4</v>
      </c>
      <c r="D2217" s="18" t="s">
        <v>2875</v>
      </c>
      <c r="E2217" s="18" t="s">
        <v>2990</v>
      </c>
      <c r="F2217" s="18" t="s">
        <v>2297</v>
      </c>
      <c r="G2217" s="18" t="s">
        <v>467</v>
      </c>
      <c r="H2217" s="18" t="s">
        <v>1199</v>
      </c>
      <c r="I2217" s="18" t="s">
        <v>552</v>
      </c>
      <c r="J2217" s="18" t="s">
        <v>2496</v>
      </c>
      <c r="K2217" s="18" t="s">
        <v>257</v>
      </c>
      <c r="L2217" s="18" t="s">
        <v>595</v>
      </c>
      <c r="M2217" s="18" t="s">
        <v>253</v>
      </c>
      <c r="N2217" s="56">
        <v>74</v>
      </c>
      <c r="O2217" s="18" t="s">
        <v>2523</v>
      </c>
      <c r="P2217" s="18" t="s">
        <v>2128</v>
      </c>
      <c r="Q2217" s="18" t="s">
        <v>254</v>
      </c>
      <c r="R2217" s="18" t="s">
        <v>2524</v>
      </c>
      <c r="S2217" s="18" t="s">
        <v>595</v>
      </c>
      <c r="T2217" s="26" t="s">
        <v>257</v>
      </c>
      <c r="U2217" s="26" t="s">
        <v>257</v>
      </c>
      <c r="V2217" s="26" t="s">
        <v>257</v>
      </c>
      <c r="W2217" s="26" t="s">
        <v>257</v>
      </c>
      <c r="X2217" s="18" t="s">
        <v>2525</v>
      </c>
      <c r="Y2217" s="18">
        <v>34</v>
      </c>
      <c r="Z2217" s="18" t="s">
        <v>2202</v>
      </c>
      <c r="AA2217" s="18" t="s">
        <v>257</v>
      </c>
      <c r="AB2217" s="18">
        <f t="shared" si="437"/>
        <v>34</v>
      </c>
      <c r="AC2217" s="18" t="s">
        <v>595</v>
      </c>
      <c r="AD2217" s="18" t="s">
        <v>595</v>
      </c>
      <c r="AE2217" s="18" t="s">
        <v>595</v>
      </c>
      <c r="AF2217" s="18" t="s">
        <v>257</v>
      </c>
      <c r="AG2217" s="18" t="s">
        <v>257</v>
      </c>
      <c r="AH2217" s="18" t="s">
        <v>595</v>
      </c>
      <c r="AI2217" s="18">
        <v>2.5</v>
      </c>
      <c r="AJ2217" s="18" t="s">
        <v>522</v>
      </c>
      <c r="AK2217" s="18">
        <v>2.5</v>
      </c>
      <c r="AL2217" s="18" t="s">
        <v>2541</v>
      </c>
      <c r="AM2217" s="18"/>
      <c r="AN2217" s="18"/>
      <c r="AO2217" s="18"/>
      <c r="AP2217" s="18"/>
      <c r="AQ2217" s="18"/>
      <c r="AR2217" s="18"/>
      <c r="AS2217" s="18"/>
      <c r="AT2217" s="18"/>
      <c r="AU2217" s="18"/>
      <c r="AV2217" s="18"/>
      <c r="AW2217" s="18"/>
      <c r="AX2217" s="18"/>
      <c r="AY2217" s="18"/>
      <c r="AZ2217" s="18"/>
      <c r="BA2217" s="18"/>
      <c r="BB2217" s="18"/>
      <c r="BC2217" s="18"/>
      <c r="BD2217" s="18"/>
      <c r="BE2217" s="18"/>
      <c r="BF2217" s="18"/>
      <c r="BG2217" s="18"/>
      <c r="BH2217" s="18"/>
      <c r="BI2217" s="18"/>
      <c r="BJ2217" s="18"/>
      <c r="BK2217" s="18"/>
      <c r="BL2217" s="18"/>
      <c r="BM2217" s="18"/>
      <c r="BN2217" s="18"/>
      <c r="BO2217" s="18"/>
      <c r="BP2217" s="18"/>
      <c r="BQ2217" s="18"/>
      <c r="BR2217" s="18"/>
      <c r="BS2217" s="18"/>
      <c r="BT2217" s="18"/>
      <c r="BU2217" s="18"/>
      <c r="BV2217" s="18"/>
      <c r="BW2217" s="18"/>
      <c r="BX2217" s="18"/>
      <c r="BY2217" s="18"/>
      <c r="BZ2217" s="18"/>
      <c r="CA2217" s="18"/>
      <c r="CB2217" s="18"/>
      <c r="CC2217" s="18"/>
      <c r="CD2217" s="18"/>
      <c r="CE2217" s="18"/>
      <c r="CF2217" s="18"/>
      <c r="CG2217" s="18"/>
      <c r="CH2217" s="18"/>
      <c r="CI2217" s="18" t="s">
        <v>318</v>
      </c>
      <c r="CJ2217" s="18">
        <v>92.613636400000004</v>
      </c>
      <c r="CK2217" s="18" t="s">
        <v>2528</v>
      </c>
      <c r="CL2217" s="18" t="s">
        <v>595</v>
      </c>
      <c r="CM2217" s="56">
        <v>4</v>
      </c>
      <c r="CN2217" s="18" t="s">
        <v>2542</v>
      </c>
      <c r="CO2217" s="18">
        <v>89.583333400000001</v>
      </c>
      <c r="CP2217" s="18">
        <v>95.643939399999994</v>
      </c>
      <c r="CQ2217" s="18">
        <v>3.030303</v>
      </c>
      <c r="CR2217" s="18">
        <v>3.030303</v>
      </c>
      <c r="CS2217" s="18" t="s">
        <v>595</v>
      </c>
      <c r="CT2217" s="18">
        <v>60</v>
      </c>
      <c r="CU2217" s="18" t="s">
        <v>2264</v>
      </c>
      <c r="CV2217" s="18" t="s">
        <v>257</v>
      </c>
      <c r="CW2217" s="18" t="s">
        <v>257</v>
      </c>
      <c r="CX2217" s="18" t="s">
        <v>2305</v>
      </c>
      <c r="CY2217" s="18" t="s">
        <v>2051</v>
      </c>
      <c r="CZ2217" s="18">
        <v>59.848484800000001</v>
      </c>
      <c r="DA2217" s="18" t="s">
        <v>2528</v>
      </c>
      <c r="DB2217" s="18" t="s">
        <v>595</v>
      </c>
      <c r="DC2217" s="56">
        <v>4</v>
      </c>
      <c r="DD2217" s="18" t="s">
        <v>2542</v>
      </c>
      <c r="DE2217" s="18">
        <v>50.757575799999998</v>
      </c>
      <c r="DF2217" s="18">
        <v>68.939393800000005</v>
      </c>
      <c r="DG2217" s="18">
        <v>9.0909089999999999</v>
      </c>
      <c r="DH2217" s="18">
        <v>9.0909089999999999</v>
      </c>
      <c r="DI2217" s="18" t="s">
        <v>595</v>
      </c>
      <c r="DJ2217" s="18">
        <v>60</v>
      </c>
      <c r="DK2217" s="18" t="s">
        <v>2264</v>
      </c>
      <c r="DL2217" s="18" t="s">
        <v>257</v>
      </c>
      <c r="DM2217" s="18" t="s">
        <v>257</v>
      </c>
      <c r="DN2217" s="18" t="s">
        <v>2305</v>
      </c>
      <c r="DO2217" s="56"/>
      <c r="DP2217" s="56"/>
      <c r="DQ2217" s="56"/>
      <c r="DR2217" s="56"/>
      <c r="DS2217" s="56"/>
      <c r="DT2217" s="56"/>
      <c r="DU2217" s="56"/>
      <c r="DV2217" s="56"/>
      <c r="DW2217" s="56"/>
      <c r="DX2217" s="56"/>
      <c r="DY2217" s="56"/>
      <c r="DZ2217" s="56"/>
      <c r="EA2217" s="56"/>
      <c r="EB2217" s="56"/>
      <c r="EC2217" s="56">
        <v>0</v>
      </c>
      <c r="ED2217" s="56"/>
      <c r="EE2217" s="56"/>
      <c r="EF2217" s="56"/>
      <c r="EG2217" s="56"/>
      <c r="EH2217" s="18" t="s">
        <v>2531</v>
      </c>
      <c r="EI2217" s="18">
        <f t="array" ref="EI2217">IF(SUMPRODUCT(--(DO2217:DS2217&lt;&gt;""))=0, 0,1)</f>
        <v>0</v>
      </c>
      <c r="EJ2217" s="18">
        <f t="array" ref="EJ2217">IF(SUMPRODUCT(--(DT2217:EG2217&lt;&gt;""))=0, 0,1)</f>
        <v>1</v>
      </c>
      <c r="EK2217" s="18" cm="1">
        <f t="array" ref="EK2217">IF(SUMPRODUCT(--(EC2217:EG2217&lt;&gt;""))=0, 0,1)</f>
        <v>1</v>
      </c>
      <c r="EL2217" s="18">
        <f t="array" ref="EL2217">IF(SUMPRODUCT(--(EE2217:EG2217&lt;&gt;""))=0, 0,1)</f>
        <v>0</v>
      </c>
      <c r="EM2217" s="18">
        <f t="shared" si="438"/>
        <v>0</v>
      </c>
      <c r="EN2217" s="18" t="str">
        <f t="shared" si="439"/>
        <v>NA</v>
      </c>
      <c r="EO2217" s="18">
        <f t="shared" si="440"/>
        <v>0</v>
      </c>
      <c r="EP2217" s="18">
        <f t="shared" si="441"/>
        <v>0</v>
      </c>
      <c r="EQ2217" s="18" t="str">
        <f t="shared" si="442"/>
        <v>NA</v>
      </c>
      <c r="ER2217" s="18" t="s">
        <v>2081</v>
      </c>
      <c r="ES2217" s="59">
        <v>43908</v>
      </c>
      <c r="ET2217" s="18"/>
      <c r="EU2217" s="18"/>
    </row>
    <row r="2218" spans="1:151" s="1" customFormat="1" ht="15.75" customHeight="1" x14ac:dyDescent="0.2">
      <c r="A2218" s="5" t="s">
        <v>2540</v>
      </c>
      <c r="B2218" s="24" t="s">
        <v>2520</v>
      </c>
      <c r="C2218" s="56">
        <v>4</v>
      </c>
      <c r="D2218" s="18" t="s">
        <v>2876</v>
      </c>
      <c r="E2218" s="18" t="s">
        <v>2990</v>
      </c>
      <c r="F2218" s="18" t="s">
        <v>2297</v>
      </c>
      <c r="G2218" s="18" t="s">
        <v>467</v>
      </c>
      <c r="H2218" s="18" t="s">
        <v>1199</v>
      </c>
      <c r="I2218" s="18" t="s">
        <v>552</v>
      </c>
      <c r="J2218" s="18" t="s">
        <v>2496</v>
      </c>
      <c r="K2218" s="18" t="s">
        <v>257</v>
      </c>
      <c r="L2218" s="18" t="s">
        <v>595</v>
      </c>
      <c r="M2218" s="18" t="s">
        <v>253</v>
      </c>
      <c r="N2218" s="56">
        <v>74</v>
      </c>
      <c r="O2218" s="18" t="s">
        <v>2523</v>
      </c>
      <c r="P2218" s="18" t="s">
        <v>2128</v>
      </c>
      <c r="Q2218" s="18" t="s">
        <v>254</v>
      </c>
      <c r="R2218" s="18" t="s">
        <v>2524</v>
      </c>
      <c r="S2218" s="18" t="s">
        <v>595</v>
      </c>
      <c r="T2218" s="26" t="s">
        <v>257</v>
      </c>
      <c r="U2218" s="26" t="s">
        <v>257</v>
      </c>
      <c r="V2218" s="26" t="s">
        <v>257</v>
      </c>
      <c r="W2218" s="26" t="s">
        <v>257</v>
      </c>
      <c r="X2218" s="18" t="s">
        <v>2525</v>
      </c>
      <c r="Y2218" s="18">
        <v>75</v>
      </c>
      <c r="Z2218" s="18" t="s">
        <v>2202</v>
      </c>
      <c r="AA2218" s="18" t="s">
        <v>257</v>
      </c>
      <c r="AB2218" s="18">
        <f t="shared" si="437"/>
        <v>75</v>
      </c>
      <c r="AC2218" s="18" t="s">
        <v>595</v>
      </c>
      <c r="AD2218" s="18" t="s">
        <v>595</v>
      </c>
      <c r="AE2218" s="18" t="s">
        <v>595</v>
      </c>
      <c r="AF2218" s="18" t="s">
        <v>257</v>
      </c>
      <c r="AG2218" s="18" t="s">
        <v>257</v>
      </c>
      <c r="AH2218" s="18" t="s">
        <v>595</v>
      </c>
      <c r="AI2218" s="18">
        <v>2.5</v>
      </c>
      <c r="AJ2218" s="18" t="s">
        <v>522</v>
      </c>
      <c r="AK2218" s="18">
        <v>2.5</v>
      </c>
      <c r="AL2218" s="18" t="s">
        <v>2541</v>
      </c>
      <c r="AM2218" s="18"/>
      <c r="AN2218" s="18"/>
      <c r="AO2218" s="18"/>
      <c r="AP2218" s="18"/>
      <c r="AQ2218" s="18"/>
      <c r="AR2218" s="18"/>
      <c r="AS2218" s="18"/>
      <c r="AT2218" s="18"/>
      <c r="AU2218" s="18"/>
      <c r="AV2218" s="18"/>
      <c r="AW2218" s="18"/>
      <c r="AX2218" s="18"/>
      <c r="AY2218" s="18"/>
      <c r="AZ2218" s="18"/>
      <c r="BA2218" s="18"/>
      <c r="BB2218" s="18"/>
      <c r="BC2218" s="18"/>
      <c r="BD2218" s="18"/>
      <c r="BE2218" s="18"/>
      <c r="BF2218" s="18"/>
      <c r="BG2218" s="18"/>
      <c r="BH2218" s="18"/>
      <c r="BI2218" s="18"/>
      <c r="BJ2218" s="18"/>
      <c r="BK2218" s="18"/>
      <c r="BL2218" s="18"/>
      <c r="BM2218" s="18"/>
      <c r="BN2218" s="18"/>
      <c r="BO2218" s="18"/>
      <c r="BP2218" s="18"/>
      <c r="BQ2218" s="18"/>
      <c r="BR2218" s="18"/>
      <c r="BS2218" s="18"/>
      <c r="BT2218" s="18"/>
      <c r="BU2218" s="18"/>
      <c r="BV2218" s="18"/>
      <c r="BW2218" s="18"/>
      <c r="BX2218" s="18"/>
      <c r="BY2218" s="18"/>
      <c r="BZ2218" s="18"/>
      <c r="CA2218" s="18"/>
      <c r="CB2218" s="18"/>
      <c r="CC2218" s="18"/>
      <c r="CD2218" s="18"/>
      <c r="CE2218" s="18"/>
      <c r="CF2218" s="18"/>
      <c r="CG2218" s="18"/>
      <c r="CH2218" s="18"/>
      <c r="CI2218" s="18" t="s">
        <v>318</v>
      </c>
      <c r="CJ2218" s="18">
        <v>84.848484799999994</v>
      </c>
      <c r="CK2218" s="18" t="s">
        <v>2528</v>
      </c>
      <c r="CL2218" s="18" t="s">
        <v>595</v>
      </c>
      <c r="CM2218" s="56">
        <v>4</v>
      </c>
      <c r="CN2218" s="18" t="s">
        <v>2542</v>
      </c>
      <c r="CO2218" s="18">
        <v>78.977272600000006</v>
      </c>
      <c r="CP2218" s="18">
        <v>90.719696999999996</v>
      </c>
      <c r="CQ2218" s="18">
        <v>5.8712122000000004</v>
      </c>
      <c r="CR2218" s="18">
        <v>5.8712122000000004</v>
      </c>
      <c r="CS2218" s="18" t="s">
        <v>595</v>
      </c>
      <c r="CT2218" s="18">
        <v>60</v>
      </c>
      <c r="CU2218" s="18" t="s">
        <v>2264</v>
      </c>
      <c r="CV2218" s="18" t="s">
        <v>257</v>
      </c>
      <c r="CW2218" s="18" t="s">
        <v>257</v>
      </c>
      <c r="CX2218" s="18" t="s">
        <v>2305</v>
      </c>
      <c r="CY2218" s="18" t="s">
        <v>2051</v>
      </c>
      <c r="CZ2218" s="18">
        <v>64.962121199999999</v>
      </c>
      <c r="DA2218" s="18" t="s">
        <v>2528</v>
      </c>
      <c r="DB2218" s="18" t="s">
        <v>595</v>
      </c>
      <c r="DC2218" s="56">
        <v>4</v>
      </c>
      <c r="DD2218" s="18" t="s">
        <v>2542</v>
      </c>
      <c r="DE2218" s="18">
        <v>55.303030300000003</v>
      </c>
      <c r="DF2218" s="18">
        <v>74.621212099999994</v>
      </c>
      <c r="DG2218" s="18">
        <v>9.6590909000000007</v>
      </c>
      <c r="DH2218" s="18">
        <v>9.6590909000000007</v>
      </c>
      <c r="DI2218" s="18" t="s">
        <v>595</v>
      </c>
      <c r="DJ2218" s="18">
        <v>60</v>
      </c>
      <c r="DK2218" s="18" t="s">
        <v>2264</v>
      </c>
      <c r="DL2218" s="18" t="s">
        <v>257</v>
      </c>
      <c r="DM2218" s="18" t="s">
        <v>257</v>
      </c>
      <c r="DN2218" s="18" t="s">
        <v>2305</v>
      </c>
      <c r="DO2218" s="56"/>
      <c r="DP2218" s="56"/>
      <c r="DQ2218" s="56"/>
      <c r="DR2218" s="56"/>
      <c r="DS2218" s="56"/>
      <c r="DT2218" s="56"/>
      <c r="DU2218" s="56"/>
      <c r="DV2218" s="56"/>
      <c r="DW2218" s="56"/>
      <c r="DX2218" s="56"/>
      <c r="DY2218" s="56"/>
      <c r="DZ2218" s="56"/>
      <c r="EA2218" s="56"/>
      <c r="EB2218" s="56"/>
      <c r="EC2218" s="56">
        <v>1</v>
      </c>
      <c r="ED2218" s="56"/>
      <c r="EE2218" s="56"/>
      <c r="EF2218" s="56"/>
      <c r="EG2218" s="56"/>
      <c r="EH2218" s="18" t="s">
        <v>2531</v>
      </c>
      <c r="EI2218" s="18">
        <f t="array" ref="EI2218">IF(SUMPRODUCT(--(DO2218:DS2218&lt;&gt;""))=0, 0,1)</f>
        <v>0</v>
      </c>
      <c r="EJ2218" s="18">
        <f t="array" ref="EJ2218">IF(SUMPRODUCT(--(DT2218:EG2218&lt;&gt;""))=0, 0,1)</f>
        <v>1</v>
      </c>
      <c r="EK2218" s="18" cm="1">
        <f t="array" ref="EK2218">IF(SUMPRODUCT(--(EC2218:EG2218&lt;&gt;""))=0, 0,1)</f>
        <v>1</v>
      </c>
      <c r="EL2218" s="18">
        <f t="array" ref="EL2218">IF(SUMPRODUCT(--(EE2218:EG2218&lt;&gt;""))=0, 0,1)</f>
        <v>0</v>
      </c>
      <c r="EM2218" s="18">
        <f t="shared" si="438"/>
        <v>1</v>
      </c>
      <c r="EN2218" s="18" t="str">
        <f t="shared" si="439"/>
        <v>NA</v>
      </c>
      <c r="EO2218" s="18">
        <f t="shared" si="440"/>
        <v>1</v>
      </c>
      <c r="EP2218" s="18">
        <f t="shared" si="441"/>
        <v>1</v>
      </c>
      <c r="EQ2218" s="18">
        <f t="shared" si="442"/>
        <v>0</v>
      </c>
      <c r="ER2218" s="18" t="s">
        <v>2081</v>
      </c>
      <c r="ES2218" s="59">
        <v>43908</v>
      </c>
      <c r="ET2218" s="18"/>
      <c r="EU2218" s="18"/>
    </row>
    <row r="2219" spans="1:151" s="1" customFormat="1" ht="15.75" customHeight="1" x14ac:dyDescent="0.2">
      <c r="A2219" s="5" t="s">
        <v>2540</v>
      </c>
      <c r="B2219" s="24" t="s">
        <v>2520</v>
      </c>
      <c r="C2219" s="56">
        <v>4</v>
      </c>
      <c r="D2219" s="18" t="s">
        <v>2877</v>
      </c>
      <c r="E2219" s="18" t="s">
        <v>2990</v>
      </c>
      <c r="F2219" s="18" t="s">
        <v>2297</v>
      </c>
      <c r="G2219" s="18" t="s">
        <v>467</v>
      </c>
      <c r="H2219" s="18" t="s">
        <v>1199</v>
      </c>
      <c r="I2219" s="18" t="s">
        <v>552</v>
      </c>
      <c r="J2219" s="18" t="s">
        <v>2496</v>
      </c>
      <c r="K2219" s="18" t="s">
        <v>257</v>
      </c>
      <c r="L2219" s="18" t="s">
        <v>595</v>
      </c>
      <c r="M2219" s="18" t="s">
        <v>253</v>
      </c>
      <c r="N2219" s="56">
        <v>74</v>
      </c>
      <c r="O2219" s="18" t="s">
        <v>2523</v>
      </c>
      <c r="P2219" s="18" t="s">
        <v>2128</v>
      </c>
      <c r="Q2219" s="18" t="s">
        <v>254</v>
      </c>
      <c r="R2219" s="18" t="s">
        <v>2524</v>
      </c>
      <c r="S2219" s="18" t="s">
        <v>595</v>
      </c>
      <c r="T2219" s="26" t="s">
        <v>257</v>
      </c>
      <c r="U2219" s="26" t="s">
        <v>257</v>
      </c>
      <c r="V2219" s="26" t="s">
        <v>257</v>
      </c>
      <c r="W2219" s="26" t="s">
        <v>257</v>
      </c>
      <c r="X2219" s="18" t="s">
        <v>2525</v>
      </c>
      <c r="Y2219" s="18">
        <v>173</v>
      </c>
      <c r="Z2219" s="18" t="s">
        <v>2202</v>
      </c>
      <c r="AA2219" s="18" t="s">
        <v>257</v>
      </c>
      <c r="AB2219" s="18">
        <f t="shared" si="437"/>
        <v>173</v>
      </c>
      <c r="AC2219" s="18" t="s">
        <v>595</v>
      </c>
      <c r="AD2219" s="18" t="s">
        <v>595</v>
      </c>
      <c r="AE2219" s="18" t="s">
        <v>595</v>
      </c>
      <c r="AF2219" s="18" t="s">
        <v>257</v>
      </c>
      <c r="AG2219" s="18" t="s">
        <v>257</v>
      </c>
      <c r="AH2219" s="18" t="s">
        <v>595</v>
      </c>
      <c r="AI2219" s="18">
        <v>2.5</v>
      </c>
      <c r="AJ2219" s="18" t="s">
        <v>522</v>
      </c>
      <c r="AK2219" s="18">
        <v>2.5</v>
      </c>
      <c r="AL2219" s="18" t="s">
        <v>2541</v>
      </c>
      <c r="AM2219" s="18"/>
      <c r="AN2219" s="18"/>
      <c r="AO2219" s="18"/>
      <c r="AP2219" s="18"/>
      <c r="AQ2219" s="18"/>
      <c r="AR2219" s="18"/>
      <c r="AS2219" s="18"/>
      <c r="AT2219" s="18"/>
      <c r="AU2219" s="18"/>
      <c r="AV2219" s="18"/>
      <c r="AW2219" s="18"/>
      <c r="AX2219" s="18"/>
      <c r="AY2219" s="18"/>
      <c r="AZ2219" s="18"/>
      <c r="BA2219" s="18"/>
      <c r="BB2219" s="18"/>
      <c r="BC2219" s="18"/>
      <c r="BD2219" s="18"/>
      <c r="BE2219" s="18"/>
      <c r="BF2219" s="18"/>
      <c r="BG2219" s="18"/>
      <c r="BH2219" s="18"/>
      <c r="BI2219" s="18"/>
      <c r="BJ2219" s="18"/>
      <c r="BK2219" s="18"/>
      <c r="BL2219" s="18"/>
      <c r="BM2219" s="18"/>
      <c r="BN2219" s="18"/>
      <c r="BO2219" s="18"/>
      <c r="BP2219" s="18"/>
      <c r="BQ2219" s="18"/>
      <c r="BR2219" s="18"/>
      <c r="BS2219" s="18"/>
      <c r="BT2219" s="18"/>
      <c r="BU2219" s="18"/>
      <c r="BV2219" s="18"/>
      <c r="BW2219" s="18"/>
      <c r="BX2219" s="18"/>
      <c r="BY2219" s="18"/>
      <c r="BZ2219" s="18"/>
      <c r="CA2219" s="18"/>
      <c r="CB2219" s="18"/>
      <c r="CC2219" s="18"/>
      <c r="CD2219" s="18"/>
      <c r="CE2219" s="18"/>
      <c r="CF2219" s="18"/>
      <c r="CG2219" s="18"/>
      <c r="CH2219" s="18"/>
      <c r="CI2219" s="18" t="s">
        <v>318</v>
      </c>
      <c r="CJ2219" s="18">
        <v>95.075757600000003</v>
      </c>
      <c r="CK2219" s="18" t="s">
        <v>2528</v>
      </c>
      <c r="CL2219" s="18" t="s">
        <v>595</v>
      </c>
      <c r="CM2219" s="56">
        <v>4</v>
      </c>
      <c r="CN2219" s="18" t="s">
        <v>2542</v>
      </c>
      <c r="CO2219" s="18">
        <v>92.234848499999998</v>
      </c>
      <c r="CP2219" s="18">
        <v>97.916666699999993</v>
      </c>
      <c r="CQ2219" s="18">
        <v>2.8409091000000002</v>
      </c>
      <c r="CR2219" s="18">
        <v>2.8409091000000002</v>
      </c>
      <c r="CS2219" s="18" t="s">
        <v>595</v>
      </c>
      <c r="CT2219" s="18">
        <v>60</v>
      </c>
      <c r="CU2219" s="18" t="s">
        <v>2264</v>
      </c>
      <c r="CV2219" s="18" t="s">
        <v>257</v>
      </c>
      <c r="CW2219" s="18" t="s">
        <v>257</v>
      </c>
      <c r="CX2219" s="18" t="s">
        <v>2305</v>
      </c>
      <c r="CY2219" s="18" t="s">
        <v>2051</v>
      </c>
      <c r="CZ2219" s="18">
        <v>57.386363600000003</v>
      </c>
      <c r="DA2219" s="18" t="s">
        <v>2528</v>
      </c>
      <c r="DB2219" s="18" t="s">
        <v>595</v>
      </c>
      <c r="DC2219" s="56">
        <v>4</v>
      </c>
      <c r="DD2219" s="18" t="s">
        <v>2542</v>
      </c>
      <c r="DE2219" s="18">
        <v>44.318181799999998</v>
      </c>
      <c r="DF2219" s="18">
        <v>70.454545400000001</v>
      </c>
      <c r="DG2219" s="18">
        <v>13.0681818</v>
      </c>
      <c r="DH2219" s="18">
        <v>13.0681818</v>
      </c>
      <c r="DI2219" s="18" t="s">
        <v>595</v>
      </c>
      <c r="DJ2219" s="18">
        <v>60</v>
      </c>
      <c r="DK2219" s="18" t="s">
        <v>2264</v>
      </c>
      <c r="DL2219" s="18" t="s">
        <v>257</v>
      </c>
      <c r="DM2219" s="18" t="s">
        <v>257</v>
      </c>
      <c r="DN2219" s="18" t="s">
        <v>2305</v>
      </c>
      <c r="DO2219" s="56"/>
      <c r="DP2219" s="56"/>
      <c r="DQ2219" s="56"/>
      <c r="DR2219" s="56"/>
      <c r="DS2219" s="56"/>
      <c r="DT2219" s="56"/>
      <c r="DU2219" s="56"/>
      <c r="DV2219" s="56"/>
      <c r="DW2219" s="56"/>
      <c r="DX2219" s="56"/>
      <c r="DY2219" s="56"/>
      <c r="DZ2219" s="56"/>
      <c r="EA2219" s="56"/>
      <c r="EB2219" s="56"/>
      <c r="EC2219" s="56">
        <v>0</v>
      </c>
      <c r="ED2219" s="56"/>
      <c r="EE2219" s="56"/>
      <c r="EF2219" s="56"/>
      <c r="EG2219" s="56"/>
      <c r="EH2219" s="18" t="s">
        <v>2531</v>
      </c>
      <c r="EI2219" s="18">
        <f t="array" ref="EI2219">IF(SUMPRODUCT(--(DO2219:DS2219&lt;&gt;""))=0, 0,1)</f>
        <v>0</v>
      </c>
      <c r="EJ2219" s="18">
        <f t="array" ref="EJ2219">IF(SUMPRODUCT(--(DT2219:EG2219&lt;&gt;""))=0, 0,1)</f>
        <v>1</v>
      </c>
      <c r="EK2219" s="18" cm="1">
        <f t="array" ref="EK2219">IF(SUMPRODUCT(--(EC2219:EG2219&lt;&gt;""))=0, 0,1)</f>
        <v>1</v>
      </c>
      <c r="EL2219" s="18">
        <f t="array" ref="EL2219">IF(SUMPRODUCT(--(EE2219:EG2219&lt;&gt;""))=0, 0,1)</f>
        <v>0</v>
      </c>
      <c r="EM2219" s="18">
        <f t="shared" si="438"/>
        <v>0</v>
      </c>
      <c r="EN2219" s="18" t="str">
        <f t="shared" si="439"/>
        <v>NA</v>
      </c>
      <c r="EO2219" s="18">
        <f t="shared" si="440"/>
        <v>0</v>
      </c>
      <c r="EP2219" s="18">
        <f t="shared" si="441"/>
        <v>0</v>
      </c>
      <c r="EQ2219" s="18" t="str">
        <f t="shared" si="442"/>
        <v>NA</v>
      </c>
      <c r="ER2219" s="18" t="s">
        <v>2081</v>
      </c>
      <c r="ES2219" s="59">
        <v>43908</v>
      </c>
      <c r="ET2219" s="18"/>
      <c r="EU2219" s="18"/>
    </row>
    <row r="2220" spans="1:151" s="1" customFormat="1" ht="15.75" customHeight="1" x14ac:dyDescent="0.2">
      <c r="A2220" s="5" t="s">
        <v>2540</v>
      </c>
      <c r="B2220" s="24" t="s">
        <v>2520</v>
      </c>
      <c r="C2220" s="56">
        <v>4</v>
      </c>
      <c r="D2220" s="18" t="s">
        <v>2888</v>
      </c>
      <c r="E2220" s="18" t="s">
        <v>2990</v>
      </c>
      <c r="F2220" s="18" t="s">
        <v>2297</v>
      </c>
      <c r="G2220" s="18" t="s">
        <v>467</v>
      </c>
      <c r="H2220" s="18" t="s">
        <v>1199</v>
      </c>
      <c r="I2220" s="18" t="s">
        <v>552</v>
      </c>
      <c r="J2220" s="18" t="s">
        <v>2496</v>
      </c>
      <c r="K2220" s="18" t="s">
        <v>257</v>
      </c>
      <c r="L2220" s="18" t="s">
        <v>595</v>
      </c>
      <c r="M2220" s="18" t="s">
        <v>253</v>
      </c>
      <c r="N2220" s="56">
        <v>74</v>
      </c>
      <c r="O2220" s="18" t="s">
        <v>2523</v>
      </c>
      <c r="P2220" s="18" t="s">
        <v>2128</v>
      </c>
      <c r="Q2220" s="18" t="s">
        <v>254</v>
      </c>
      <c r="R2220" s="18" t="s">
        <v>2524</v>
      </c>
      <c r="S2220" s="18" t="s">
        <v>595</v>
      </c>
      <c r="T2220" s="26" t="s">
        <v>257</v>
      </c>
      <c r="U2220" s="26" t="s">
        <v>257</v>
      </c>
      <c r="V2220" s="26" t="s">
        <v>257</v>
      </c>
      <c r="W2220" s="26" t="s">
        <v>257</v>
      </c>
      <c r="X2220" s="18" t="s">
        <v>2525</v>
      </c>
      <c r="Y2220" s="18">
        <v>376</v>
      </c>
      <c r="Z2220" s="18" t="s">
        <v>2202</v>
      </c>
      <c r="AA2220" s="18" t="s">
        <v>257</v>
      </c>
      <c r="AB2220" s="18">
        <f t="shared" si="437"/>
        <v>376</v>
      </c>
      <c r="AC2220" s="18" t="s">
        <v>595</v>
      </c>
      <c r="AD2220" s="18" t="s">
        <v>595</v>
      </c>
      <c r="AE2220" s="18" t="s">
        <v>595</v>
      </c>
      <c r="AF2220" s="18" t="s">
        <v>257</v>
      </c>
      <c r="AG2220" s="18" t="s">
        <v>257</v>
      </c>
      <c r="AH2220" s="18" t="s">
        <v>595</v>
      </c>
      <c r="AI2220" s="18">
        <v>2.5</v>
      </c>
      <c r="AJ2220" s="18" t="s">
        <v>522</v>
      </c>
      <c r="AK2220" s="18">
        <v>2.5</v>
      </c>
      <c r="AL2220" s="18" t="s">
        <v>2541</v>
      </c>
      <c r="AM2220" s="18"/>
      <c r="AN2220" s="18"/>
      <c r="AO2220" s="18"/>
      <c r="AP2220" s="18"/>
      <c r="AQ2220" s="18"/>
      <c r="AR2220" s="18"/>
      <c r="AS2220" s="18"/>
      <c r="AT2220" s="18"/>
      <c r="AU2220" s="18"/>
      <c r="AV2220" s="18"/>
      <c r="AW2220" s="18"/>
      <c r="AX2220" s="18"/>
      <c r="AY2220" s="18"/>
      <c r="AZ2220" s="18"/>
      <c r="BA2220" s="18"/>
      <c r="BB2220" s="18"/>
      <c r="BC2220" s="18"/>
      <c r="BD2220" s="18"/>
      <c r="BE2220" s="18"/>
      <c r="BF2220" s="18"/>
      <c r="BG2220" s="18"/>
      <c r="BH2220" s="18"/>
      <c r="BI2220" s="18"/>
      <c r="BJ2220" s="18"/>
      <c r="BK2220" s="18"/>
      <c r="BL2220" s="18"/>
      <c r="BM2220" s="18"/>
      <c r="BN2220" s="18"/>
      <c r="BO2220" s="18"/>
      <c r="BP2220" s="18"/>
      <c r="BQ2220" s="18"/>
      <c r="BR2220" s="18"/>
      <c r="BS2220" s="18"/>
      <c r="BT2220" s="18"/>
      <c r="BU2220" s="18"/>
      <c r="BV2220" s="18"/>
      <c r="BW2220" s="18"/>
      <c r="BX2220" s="18"/>
      <c r="BY2220" s="18"/>
      <c r="BZ2220" s="18"/>
      <c r="CA2220" s="18"/>
      <c r="CB2220" s="18"/>
      <c r="CC2220" s="18"/>
      <c r="CD2220" s="18"/>
      <c r="CE2220" s="18"/>
      <c r="CF2220" s="18"/>
      <c r="CG2220" s="18"/>
      <c r="CH2220" s="18"/>
      <c r="CI2220" s="18" t="s">
        <v>318</v>
      </c>
      <c r="CJ2220" s="18">
        <v>89.962121199999999</v>
      </c>
      <c r="CK2220" s="18" t="s">
        <v>2528</v>
      </c>
      <c r="CL2220" s="18" t="s">
        <v>595</v>
      </c>
      <c r="CM2220" s="56">
        <v>4</v>
      </c>
      <c r="CN2220" s="18" t="s">
        <v>2542</v>
      </c>
      <c r="CO2220" s="18">
        <v>87.878787900000006</v>
      </c>
      <c r="CP2220" s="18">
        <v>92.045454500000005</v>
      </c>
      <c r="CQ2220" s="18">
        <v>2.0833333000000001</v>
      </c>
      <c r="CR2220" s="18">
        <v>2.0833333000000001</v>
      </c>
      <c r="CS2220" s="18" t="s">
        <v>595</v>
      </c>
      <c r="CT2220" s="18">
        <v>60</v>
      </c>
      <c r="CU2220" s="18" t="s">
        <v>2264</v>
      </c>
      <c r="CV2220" s="18" t="s">
        <v>257</v>
      </c>
      <c r="CW2220" s="18" t="s">
        <v>257</v>
      </c>
      <c r="CX2220" s="18" t="s">
        <v>2305</v>
      </c>
      <c r="CY2220" s="18" t="s">
        <v>2051</v>
      </c>
      <c r="CZ2220" s="18">
        <v>50</v>
      </c>
      <c r="DA2220" s="18" t="s">
        <v>2528</v>
      </c>
      <c r="DB2220" s="18" t="s">
        <v>595</v>
      </c>
      <c r="DC2220" s="56">
        <v>4</v>
      </c>
      <c r="DD2220" s="18" t="s">
        <v>2542</v>
      </c>
      <c r="DE2220" s="18">
        <v>37.121212100000001</v>
      </c>
      <c r="DF2220" s="18">
        <v>62.878787899999999</v>
      </c>
      <c r="DG2220" s="18">
        <v>12.878787900000001</v>
      </c>
      <c r="DH2220" s="18">
        <v>12.878787900000001</v>
      </c>
      <c r="DI2220" s="18" t="s">
        <v>595</v>
      </c>
      <c r="DJ2220" s="18">
        <v>60</v>
      </c>
      <c r="DK2220" s="18" t="s">
        <v>2264</v>
      </c>
      <c r="DL2220" s="18" t="s">
        <v>257</v>
      </c>
      <c r="DM2220" s="18" t="s">
        <v>257</v>
      </c>
      <c r="DN2220" s="18" t="s">
        <v>2305</v>
      </c>
      <c r="DO2220" s="56"/>
      <c r="DP2220" s="56"/>
      <c r="DQ2220" s="56"/>
      <c r="DR2220" s="56"/>
      <c r="DS2220" s="56"/>
      <c r="DT2220" s="56"/>
      <c r="DU2220" s="56"/>
      <c r="DV2220" s="56"/>
      <c r="DW2220" s="56"/>
      <c r="DX2220" s="56"/>
      <c r="DY2220" s="56"/>
      <c r="DZ2220" s="56"/>
      <c r="EA2220" s="56"/>
      <c r="EB2220" s="56"/>
      <c r="EC2220" s="56">
        <v>1</v>
      </c>
      <c r="ED2220" s="56"/>
      <c r="EE2220" s="56"/>
      <c r="EF2220" s="56"/>
      <c r="EG2220" s="56"/>
      <c r="EH2220" s="18" t="s">
        <v>2531</v>
      </c>
      <c r="EI2220" s="18">
        <f t="array" ref="EI2220">IF(SUMPRODUCT(--(DO2220:DS2220&lt;&gt;""))=0, 0,1)</f>
        <v>0</v>
      </c>
      <c r="EJ2220" s="18">
        <f t="array" ref="EJ2220">IF(SUMPRODUCT(--(DT2220:EG2220&lt;&gt;""))=0, 0,1)</f>
        <v>1</v>
      </c>
      <c r="EK2220" s="18" cm="1">
        <f t="array" ref="EK2220">IF(SUMPRODUCT(--(EC2220:EG2220&lt;&gt;""))=0, 0,1)</f>
        <v>1</v>
      </c>
      <c r="EL2220" s="18">
        <f t="array" ref="EL2220">IF(SUMPRODUCT(--(EE2220:EG2220&lt;&gt;""))=0, 0,1)</f>
        <v>0</v>
      </c>
      <c r="EM2220" s="18">
        <f t="shared" si="438"/>
        <v>1</v>
      </c>
      <c r="EN2220" s="18" t="str">
        <f t="shared" si="439"/>
        <v>NA</v>
      </c>
      <c r="EO2220" s="18">
        <f t="shared" si="440"/>
        <v>1</v>
      </c>
      <c r="EP2220" s="18">
        <f t="shared" si="441"/>
        <v>1</v>
      </c>
      <c r="EQ2220" s="18">
        <f t="shared" si="442"/>
        <v>0</v>
      </c>
      <c r="ER2220" s="18" t="s">
        <v>2081</v>
      </c>
      <c r="ES2220" s="59">
        <v>43908</v>
      </c>
      <c r="ET2220" s="18"/>
      <c r="EU2220" s="18"/>
    </row>
    <row r="2221" spans="1:151" s="1" customFormat="1" ht="15.75" customHeight="1" x14ac:dyDescent="0.2">
      <c r="A2221" s="5" t="s">
        <v>2540</v>
      </c>
      <c r="B2221" s="24" t="s">
        <v>2520</v>
      </c>
      <c r="C2221" s="56">
        <v>4</v>
      </c>
      <c r="D2221" s="18" t="s">
        <v>2889</v>
      </c>
      <c r="E2221" s="18" t="s">
        <v>2990</v>
      </c>
      <c r="F2221" s="18" t="s">
        <v>2297</v>
      </c>
      <c r="G2221" s="18" t="s">
        <v>467</v>
      </c>
      <c r="H2221" s="18" t="s">
        <v>1199</v>
      </c>
      <c r="I2221" s="18" t="s">
        <v>552</v>
      </c>
      <c r="J2221" s="18" t="s">
        <v>2496</v>
      </c>
      <c r="K2221" s="18" t="s">
        <v>257</v>
      </c>
      <c r="L2221" s="18" t="s">
        <v>595</v>
      </c>
      <c r="M2221" s="18" t="s">
        <v>253</v>
      </c>
      <c r="N2221" s="56">
        <v>74</v>
      </c>
      <c r="O2221" s="18" t="s">
        <v>2523</v>
      </c>
      <c r="P2221" s="18" t="s">
        <v>2128</v>
      </c>
      <c r="Q2221" s="18" t="s">
        <v>254</v>
      </c>
      <c r="R2221" s="18" t="s">
        <v>2524</v>
      </c>
      <c r="S2221" s="18" t="s">
        <v>595</v>
      </c>
      <c r="T2221" s="26" t="s">
        <v>257</v>
      </c>
      <c r="U2221" s="26" t="s">
        <v>257</v>
      </c>
      <c r="V2221" s="26" t="s">
        <v>257</v>
      </c>
      <c r="W2221" s="26" t="s">
        <v>257</v>
      </c>
      <c r="X2221" s="18" t="s">
        <v>2525</v>
      </c>
      <c r="Y2221" s="18">
        <v>746</v>
      </c>
      <c r="Z2221" s="18" t="s">
        <v>2202</v>
      </c>
      <c r="AA2221" s="18" t="s">
        <v>257</v>
      </c>
      <c r="AB2221" s="18">
        <f t="shared" si="437"/>
        <v>746</v>
      </c>
      <c r="AC2221" s="18" t="s">
        <v>595</v>
      </c>
      <c r="AD2221" s="18" t="s">
        <v>595</v>
      </c>
      <c r="AE2221" s="18" t="s">
        <v>595</v>
      </c>
      <c r="AF2221" s="18" t="s">
        <v>257</v>
      </c>
      <c r="AG2221" s="18" t="s">
        <v>257</v>
      </c>
      <c r="AH2221" s="18" t="s">
        <v>595</v>
      </c>
      <c r="AI2221" s="18">
        <v>2.5</v>
      </c>
      <c r="AJ2221" s="18" t="s">
        <v>522</v>
      </c>
      <c r="AK2221" s="18">
        <v>2.5</v>
      </c>
      <c r="AL2221" s="18" t="s">
        <v>2541</v>
      </c>
      <c r="AM2221" s="18"/>
      <c r="AN2221" s="18"/>
      <c r="AO2221" s="18"/>
      <c r="AP2221" s="18"/>
      <c r="AQ2221" s="18"/>
      <c r="AR2221" s="18"/>
      <c r="AS2221" s="18"/>
      <c r="AT2221" s="18"/>
      <c r="AU2221" s="18"/>
      <c r="AV2221" s="18"/>
      <c r="AW2221" s="18"/>
      <c r="AX2221" s="18"/>
      <c r="AY2221" s="18"/>
      <c r="AZ2221" s="18"/>
      <c r="BA2221" s="18"/>
      <c r="BB2221" s="18"/>
      <c r="BC2221" s="18"/>
      <c r="BD2221" s="18"/>
      <c r="BE2221" s="18"/>
      <c r="BF2221" s="18"/>
      <c r="BG2221" s="18"/>
      <c r="BH2221" s="18"/>
      <c r="BI2221" s="18"/>
      <c r="BJ2221" s="18"/>
      <c r="BK2221" s="18"/>
      <c r="BL2221" s="18"/>
      <c r="BM2221" s="18"/>
      <c r="BN2221" s="18"/>
      <c r="BO2221" s="18"/>
      <c r="BP2221" s="18"/>
      <c r="BQ2221" s="18"/>
      <c r="BR2221" s="18"/>
      <c r="BS2221" s="18"/>
      <c r="BT2221" s="18"/>
      <c r="BU2221" s="18"/>
      <c r="BV2221" s="18"/>
      <c r="BW2221" s="18"/>
      <c r="BX2221" s="18"/>
      <c r="BY2221" s="18"/>
      <c r="BZ2221" s="18"/>
      <c r="CA2221" s="18"/>
      <c r="CB2221" s="18"/>
      <c r="CC2221" s="18"/>
      <c r="CD2221" s="18"/>
      <c r="CE2221" s="18"/>
      <c r="CF2221" s="18"/>
      <c r="CG2221" s="18"/>
      <c r="CH2221" s="18"/>
      <c r="CI2221" s="18" t="s">
        <v>318</v>
      </c>
      <c r="CJ2221" s="18">
        <v>87.310606100000001</v>
      </c>
      <c r="CK2221" s="18" t="s">
        <v>2528</v>
      </c>
      <c r="CL2221" s="18" t="s">
        <v>595</v>
      </c>
      <c r="CM2221" s="56">
        <v>4</v>
      </c>
      <c r="CN2221" s="18" t="s">
        <v>2542</v>
      </c>
      <c r="CO2221" s="18">
        <v>83.901515200000006</v>
      </c>
      <c r="CP2221" s="18">
        <v>90.719696999999996</v>
      </c>
      <c r="CQ2221" s="18">
        <v>3.4090908999999998</v>
      </c>
      <c r="CR2221" s="18">
        <v>3.4090908999999998</v>
      </c>
      <c r="CS2221" s="18" t="s">
        <v>595</v>
      </c>
      <c r="CT2221" s="18">
        <v>60</v>
      </c>
      <c r="CU2221" s="18" t="s">
        <v>2264</v>
      </c>
      <c r="CV2221" s="18" t="s">
        <v>257</v>
      </c>
      <c r="CW2221" s="18" t="s">
        <v>257</v>
      </c>
      <c r="CX2221" s="18" t="s">
        <v>2305</v>
      </c>
      <c r="CY2221" s="18" t="s">
        <v>2051</v>
      </c>
      <c r="CZ2221" s="18">
        <v>32.386363600000003</v>
      </c>
      <c r="DA2221" s="18" t="s">
        <v>2528</v>
      </c>
      <c r="DB2221" s="18" t="s">
        <v>595</v>
      </c>
      <c r="DC2221" s="56">
        <v>4</v>
      </c>
      <c r="DD2221" s="18" t="s">
        <v>2542</v>
      </c>
      <c r="DE2221" s="18">
        <v>18.560606100000001</v>
      </c>
      <c r="DF2221" s="18">
        <v>46.212121099999997</v>
      </c>
      <c r="DG2221" s="18">
        <v>13.8257575</v>
      </c>
      <c r="DH2221" s="18">
        <v>13.8257575</v>
      </c>
      <c r="DI2221" s="18" t="s">
        <v>595</v>
      </c>
      <c r="DJ2221" s="18">
        <v>60</v>
      </c>
      <c r="DK2221" s="18" t="s">
        <v>2264</v>
      </c>
      <c r="DL2221" s="18" t="s">
        <v>257</v>
      </c>
      <c r="DM2221" s="18" t="s">
        <v>257</v>
      </c>
      <c r="DN2221" s="18" t="s">
        <v>2305</v>
      </c>
      <c r="DO2221" s="56"/>
      <c r="DP2221" s="56"/>
      <c r="DQ2221" s="56"/>
      <c r="DR2221" s="56"/>
      <c r="DS2221" s="56"/>
      <c r="DT2221" s="56"/>
      <c r="DU2221" s="56"/>
      <c r="DV2221" s="56"/>
      <c r="DW2221" s="56"/>
      <c r="DX2221" s="56"/>
      <c r="DY2221" s="56"/>
      <c r="DZ2221" s="56"/>
      <c r="EA2221" s="56"/>
      <c r="EB2221" s="56"/>
      <c r="EC2221" s="56">
        <v>1</v>
      </c>
      <c r="ED2221" s="56"/>
      <c r="EE2221" s="56"/>
      <c r="EF2221" s="56"/>
      <c r="EG2221" s="56"/>
      <c r="EH2221" s="18" t="s">
        <v>2543</v>
      </c>
      <c r="EI2221" s="18">
        <f t="array" ref="EI2221">IF(SUMPRODUCT(--(DO2221:DS2221&lt;&gt;""))=0, 0,1)</f>
        <v>0</v>
      </c>
      <c r="EJ2221" s="18">
        <f t="array" ref="EJ2221">IF(SUMPRODUCT(--(DT2221:EG2221&lt;&gt;""))=0, 0,1)</f>
        <v>1</v>
      </c>
      <c r="EK2221" s="18" cm="1">
        <f t="array" ref="EK2221">IF(SUMPRODUCT(--(EC2221:EG2221&lt;&gt;""))=0, 0,1)</f>
        <v>1</v>
      </c>
      <c r="EL2221" s="18">
        <f t="array" ref="EL2221">IF(SUMPRODUCT(--(EE2221:EG2221&lt;&gt;""))=0, 0,1)</f>
        <v>0</v>
      </c>
      <c r="EM2221" s="18">
        <f t="shared" si="438"/>
        <v>1</v>
      </c>
      <c r="EN2221" s="18" t="str">
        <f t="shared" si="439"/>
        <v>NA</v>
      </c>
      <c r="EO2221" s="18">
        <f t="shared" si="440"/>
        <v>1</v>
      </c>
      <c r="EP2221" s="18">
        <f t="shared" si="441"/>
        <v>1</v>
      </c>
      <c r="EQ2221" s="18">
        <f t="shared" si="442"/>
        <v>0</v>
      </c>
      <c r="ER2221" s="18" t="s">
        <v>2081</v>
      </c>
      <c r="ES2221" s="59">
        <v>43908</v>
      </c>
      <c r="ET2221" s="18"/>
      <c r="EU2221" s="18"/>
    </row>
    <row r="2222" spans="1:151" s="1" customFormat="1" ht="15.75" customHeight="1" x14ac:dyDescent="0.2">
      <c r="A2222" s="5" t="s">
        <v>2540</v>
      </c>
      <c r="B2222" s="24" t="s">
        <v>2520</v>
      </c>
      <c r="C2222" s="56">
        <v>4</v>
      </c>
      <c r="D2222" s="18" t="s">
        <v>2880</v>
      </c>
      <c r="E2222" s="18" t="s">
        <v>2990</v>
      </c>
      <c r="F2222" s="18" t="s">
        <v>2297</v>
      </c>
      <c r="G2222" s="18" t="s">
        <v>467</v>
      </c>
      <c r="H2222" s="18" t="s">
        <v>1199</v>
      </c>
      <c r="I2222" s="18" t="s">
        <v>552</v>
      </c>
      <c r="J2222" s="18" t="s">
        <v>2496</v>
      </c>
      <c r="K2222" s="18" t="s">
        <v>257</v>
      </c>
      <c r="L2222" s="18" t="s">
        <v>595</v>
      </c>
      <c r="M2222" s="18" t="s">
        <v>253</v>
      </c>
      <c r="N2222" s="56">
        <v>74</v>
      </c>
      <c r="O2222" s="18" t="s">
        <v>2523</v>
      </c>
      <c r="P2222" s="18" t="s">
        <v>2128</v>
      </c>
      <c r="Q2222" s="18" t="s">
        <v>254</v>
      </c>
      <c r="R2222" s="18" t="s">
        <v>2524</v>
      </c>
      <c r="S2222" s="18" t="s">
        <v>595</v>
      </c>
      <c r="T2222" s="26" t="s">
        <v>257</v>
      </c>
      <c r="U2222" s="26" t="s">
        <v>257</v>
      </c>
      <c r="V2222" s="26" t="s">
        <v>257</v>
      </c>
      <c r="W2222" s="26" t="s">
        <v>257</v>
      </c>
      <c r="X2222" s="18" t="s">
        <v>2532</v>
      </c>
      <c r="Y2222" s="18">
        <v>0</v>
      </c>
      <c r="Z2222" s="18" t="s">
        <v>2202</v>
      </c>
      <c r="AA2222" s="18" t="s">
        <v>257</v>
      </c>
      <c r="AB2222" s="18">
        <f t="shared" si="437"/>
        <v>0</v>
      </c>
      <c r="AC2222" s="18" t="s">
        <v>595</v>
      </c>
      <c r="AD2222" s="18" t="s">
        <v>595</v>
      </c>
      <c r="AE2222" s="18" t="s">
        <v>595</v>
      </c>
      <c r="AF2222" s="18" t="s">
        <v>257</v>
      </c>
      <c r="AG2222" s="18" t="s">
        <v>257</v>
      </c>
      <c r="AH2222" s="18" t="s">
        <v>595</v>
      </c>
      <c r="AI2222" s="18">
        <v>2.5</v>
      </c>
      <c r="AJ2222" s="18" t="s">
        <v>522</v>
      </c>
      <c r="AK2222" s="18">
        <v>2.5</v>
      </c>
      <c r="AL2222" s="18" t="s">
        <v>2541</v>
      </c>
      <c r="AM2222" s="18"/>
      <c r="AN2222" s="18"/>
      <c r="AO2222" s="18"/>
      <c r="AP2222" s="18"/>
      <c r="AQ2222" s="18"/>
      <c r="AR2222" s="18"/>
      <c r="AS2222" s="18"/>
      <c r="AT2222" s="18"/>
      <c r="AU2222" s="18"/>
      <c r="AV2222" s="18"/>
      <c r="AW2222" s="18"/>
      <c r="AX2222" s="18"/>
      <c r="AY2222" s="18"/>
      <c r="AZ2222" s="18"/>
      <c r="BA2222" s="18"/>
      <c r="BB2222" s="18"/>
      <c r="BC2222" s="18"/>
      <c r="BD2222" s="18"/>
      <c r="BE2222" s="18"/>
      <c r="BF2222" s="18"/>
      <c r="BG2222" s="18"/>
      <c r="BH2222" s="18"/>
      <c r="BI2222" s="18"/>
      <c r="BJ2222" s="18"/>
      <c r="BK2222" s="18"/>
      <c r="BL2222" s="18"/>
      <c r="BM2222" s="18"/>
      <c r="BN2222" s="18"/>
      <c r="BO2222" s="18"/>
      <c r="BP2222" s="18"/>
      <c r="BQ2222" s="18"/>
      <c r="BR2222" s="18"/>
      <c r="BS2222" s="18"/>
      <c r="BT2222" s="18"/>
      <c r="BU2222" s="18"/>
      <c r="BV2222" s="18"/>
      <c r="BW2222" s="18"/>
      <c r="BX2222" s="18"/>
      <c r="BY2222" s="18"/>
      <c r="BZ2222" s="18"/>
      <c r="CA2222" s="18"/>
      <c r="CB2222" s="18"/>
      <c r="CC2222" s="18"/>
      <c r="CD2222" s="18"/>
      <c r="CE2222" s="18"/>
      <c r="CF2222" s="18"/>
      <c r="CG2222" s="18"/>
      <c r="CH2222" s="18"/>
      <c r="CI2222" s="18" t="s">
        <v>318</v>
      </c>
      <c r="CJ2222" s="18">
        <v>96.175908199999995</v>
      </c>
      <c r="CK2222" s="18" t="s">
        <v>2528</v>
      </c>
      <c r="CL2222" s="18" t="s">
        <v>595</v>
      </c>
      <c r="CM2222" s="56">
        <v>4</v>
      </c>
      <c r="CN2222" s="18" t="s">
        <v>2542</v>
      </c>
      <c r="CO2222" s="18">
        <v>93.881453100000002</v>
      </c>
      <c r="CP2222" s="18">
        <v>98.470363300000002</v>
      </c>
      <c r="CQ2222" s="18">
        <v>2.2944551</v>
      </c>
      <c r="CR2222" s="18">
        <v>2.2944551</v>
      </c>
      <c r="CS2222" s="18" t="s">
        <v>595</v>
      </c>
      <c r="CT2222" s="18">
        <v>60</v>
      </c>
      <c r="CU2222" s="18" t="s">
        <v>2264</v>
      </c>
      <c r="CV2222" s="18" t="s">
        <v>257</v>
      </c>
      <c r="CW2222" s="18" t="s">
        <v>257</v>
      </c>
      <c r="CX2222" s="18" t="s">
        <v>2305</v>
      </c>
      <c r="CY2222" s="18" t="s">
        <v>2051</v>
      </c>
      <c r="CZ2222" s="18">
        <v>60.9942639</v>
      </c>
      <c r="DA2222" s="18" t="s">
        <v>2528</v>
      </c>
      <c r="DB2222" s="18" t="s">
        <v>595</v>
      </c>
      <c r="DC2222" s="56">
        <v>4</v>
      </c>
      <c r="DD2222" s="18" t="s">
        <v>2542</v>
      </c>
      <c r="DE2222" s="18">
        <v>54.875717000000002</v>
      </c>
      <c r="DF2222" s="18">
        <v>67.112810800000005</v>
      </c>
      <c r="DG2222" s="18">
        <v>6.1185469000000001</v>
      </c>
      <c r="DH2222" s="18">
        <v>6.1185469000000001</v>
      </c>
      <c r="DI2222" s="18" t="s">
        <v>595</v>
      </c>
      <c r="DJ2222" s="18">
        <v>60</v>
      </c>
      <c r="DK2222" s="18" t="s">
        <v>2264</v>
      </c>
      <c r="DL2222" s="18" t="s">
        <v>257</v>
      </c>
      <c r="DM2222" s="18" t="s">
        <v>257</v>
      </c>
      <c r="DN2222" s="18" t="s">
        <v>2305</v>
      </c>
      <c r="DO2222" s="56"/>
      <c r="DP2222" s="56"/>
      <c r="DQ2222" s="56"/>
      <c r="DR2222" s="56"/>
      <c r="DS2222" s="56"/>
      <c r="DT2222" s="56"/>
      <c r="DU2222" s="56"/>
      <c r="DV2222" s="56"/>
      <c r="DW2222" s="56"/>
      <c r="DX2222" s="56"/>
      <c r="DY2222" s="56"/>
      <c r="DZ2222" s="56"/>
      <c r="EA2222" s="56"/>
      <c r="EB2222" s="56"/>
      <c r="EC2222" s="56">
        <v>0</v>
      </c>
      <c r="ED2222" s="56"/>
      <c r="EE2222" s="56"/>
      <c r="EF2222" s="56"/>
      <c r="EG2222" s="56"/>
      <c r="EH2222" s="18" t="s">
        <v>2531</v>
      </c>
      <c r="EI2222" s="18">
        <f t="array" ref="EI2222">IF(SUMPRODUCT(--(DO2222:DS2222&lt;&gt;""))=0, 0,1)</f>
        <v>0</v>
      </c>
      <c r="EJ2222" s="18">
        <f t="array" ref="EJ2222">IF(SUMPRODUCT(--(DT2222:EG2222&lt;&gt;""))=0, 0,1)</f>
        <v>1</v>
      </c>
      <c r="EK2222" s="18" cm="1">
        <f t="array" ref="EK2222">IF(SUMPRODUCT(--(EC2222:EG2222&lt;&gt;""))=0, 0,1)</f>
        <v>1</v>
      </c>
      <c r="EL2222" s="18">
        <f t="array" ref="EL2222">IF(SUMPRODUCT(--(EE2222:EG2222&lt;&gt;""))=0, 0,1)</f>
        <v>0</v>
      </c>
      <c r="EM2222" s="18">
        <f t="shared" si="438"/>
        <v>0</v>
      </c>
      <c r="EN2222" s="18" t="str">
        <f t="shared" si="439"/>
        <v>NA</v>
      </c>
      <c r="EO2222" s="18">
        <f t="shared" si="440"/>
        <v>0</v>
      </c>
      <c r="EP2222" s="18">
        <f t="shared" si="441"/>
        <v>0</v>
      </c>
      <c r="EQ2222" s="18" t="str">
        <f t="shared" si="442"/>
        <v>NA</v>
      </c>
      <c r="ER2222" s="18" t="s">
        <v>2081</v>
      </c>
      <c r="ES2222" s="59">
        <v>43908</v>
      </c>
      <c r="ET2222" s="18"/>
      <c r="EU2222" s="18"/>
    </row>
    <row r="2223" spans="1:151" s="1" customFormat="1" ht="15.75" customHeight="1" x14ac:dyDescent="0.2">
      <c r="A2223" s="5" t="s">
        <v>2540</v>
      </c>
      <c r="B2223" s="24" t="s">
        <v>2520</v>
      </c>
      <c r="C2223" s="56">
        <v>4</v>
      </c>
      <c r="D2223" s="18" t="s">
        <v>2890</v>
      </c>
      <c r="E2223" s="18" t="s">
        <v>2990</v>
      </c>
      <c r="F2223" s="18" t="s">
        <v>2297</v>
      </c>
      <c r="G2223" s="18" t="s">
        <v>467</v>
      </c>
      <c r="H2223" s="18" t="s">
        <v>1199</v>
      </c>
      <c r="I2223" s="18" t="s">
        <v>552</v>
      </c>
      <c r="J2223" s="18" t="s">
        <v>2496</v>
      </c>
      <c r="K2223" s="18" t="s">
        <v>257</v>
      </c>
      <c r="L2223" s="18" t="s">
        <v>595</v>
      </c>
      <c r="M2223" s="18" t="s">
        <v>253</v>
      </c>
      <c r="N2223" s="56">
        <v>74</v>
      </c>
      <c r="O2223" s="18" t="s">
        <v>2523</v>
      </c>
      <c r="P2223" s="18" t="s">
        <v>2128</v>
      </c>
      <c r="Q2223" s="18" t="s">
        <v>254</v>
      </c>
      <c r="R2223" s="18" t="s">
        <v>2524</v>
      </c>
      <c r="S2223" s="18" t="s">
        <v>595</v>
      </c>
      <c r="T2223" s="26" t="s">
        <v>257</v>
      </c>
      <c r="U2223" s="26" t="s">
        <v>257</v>
      </c>
      <c r="V2223" s="26" t="s">
        <v>257</v>
      </c>
      <c r="W2223" s="26" t="s">
        <v>257</v>
      </c>
      <c r="X2223" s="18" t="s">
        <v>2532</v>
      </c>
      <c r="Y2223" s="18">
        <v>30</v>
      </c>
      <c r="Z2223" s="18" t="s">
        <v>2202</v>
      </c>
      <c r="AA2223" s="18" t="s">
        <v>257</v>
      </c>
      <c r="AB2223" s="18">
        <f t="shared" si="437"/>
        <v>30</v>
      </c>
      <c r="AC2223" s="18" t="s">
        <v>595</v>
      </c>
      <c r="AD2223" s="18" t="s">
        <v>595</v>
      </c>
      <c r="AE2223" s="18" t="s">
        <v>595</v>
      </c>
      <c r="AF2223" s="18" t="s">
        <v>257</v>
      </c>
      <c r="AG2223" s="18" t="s">
        <v>257</v>
      </c>
      <c r="AH2223" s="18" t="s">
        <v>595</v>
      </c>
      <c r="AI2223" s="18">
        <v>2.5</v>
      </c>
      <c r="AJ2223" s="18" t="s">
        <v>522</v>
      </c>
      <c r="AK2223" s="18">
        <v>2.5</v>
      </c>
      <c r="AL2223" s="18" t="s">
        <v>2541</v>
      </c>
      <c r="AM2223" s="18"/>
      <c r="AN2223" s="18"/>
      <c r="AO2223" s="18"/>
      <c r="AP2223" s="18"/>
      <c r="AQ2223" s="18"/>
      <c r="AR2223" s="18"/>
      <c r="AS2223" s="18"/>
      <c r="AT2223" s="18"/>
      <c r="AU2223" s="18"/>
      <c r="AV2223" s="18"/>
      <c r="AW2223" s="18"/>
      <c r="AX2223" s="18"/>
      <c r="AY2223" s="18"/>
      <c r="AZ2223" s="18"/>
      <c r="BA2223" s="18"/>
      <c r="BB2223" s="18"/>
      <c r="BC2223" s="18"/>
      <c r="BD2223" s="18"/>
      <c r="BE2223" s="18"/>
      <c r="BF2223" s="18"/>
      <c r="BG2223" s="18"/>
      <c r="BH2223" s="18"/>
      <c r="BI2223" s="18"/>
      <c r="BJ2223" s="18"/>
      <c r="BK2223" s="18"/>
      <c r="BL2223" s="18"/>
      <c r="BM2223" s="18"/>
      <c r="BN2223" s="18"/>
      <c r="BO2223" s="18"/>
      <c r="BP2223" s="18"/>
      <c r="BQ2223" s="18"/>
      <c r="BR2223" s="18"/>
      <c r="BS2223" s="18"/>
      <c r="BT2223" s="18"/>
      <c r="BU2223" s="18"/>
      <c r="BV2223" s="18"/>
      <c r="BW2223" s="18"/>
      <c r="BX2223" s="18"/>
      <c r="BY2223" s="18"/>
      <c r="BZ2223" s="18"/>
      <c r="CA2223" s="18"/>
      <c r="CB2223" s="18"/>
      <c r="CC2223" s="18"/>
      <c r="CD2223" s="18"/>
      <c r="CE2223" s="18"/>
      <c r="CF2223" s="18"/>
      <c r="CG2223" s="18"/>
      <c r="CH2223" s="18"/>
      <c r="CI2223" s="18" t="s">
        <v>318</v>
      </c>
      <c r="CJ2223" s="18">
        <v>81.049631099999999</v>
      </c>
      <c r="CK2223" s="18" t="s">
        <v>2528</v>
      </c>
      <c r="CL2223" s="18" t="s">
        <v>595</v>
      </c>
      <c r="CM2223" s="56">
        <v>4</v>
      </c>
      <c r="CN2223" s="18" t="s">
        <v>2542</v>
      </c>
      <c r="CO2223" s="18">
        <v>70.3410011</v>
      </c>
      <c r="CP2223" s="18">
        <v>91.758261099999999</v>
      </c>
      <c r="CQ2223" s="18">
        <v>10.708629999999999</v>
      </c>
      <c r="CR2223" s="18">
        <v>10.708629999999999</v>
      </c>
      <c r="CS2223" s="18" t="s">
        <v>595</v>
      </c>
      <c r="CT2223" s="18">
        <v>60</v>
      </c>
      <c r="CU2223" s="18" t="s">
        <v>2264</v>
      </c>
      <c r="CV2223" s="18" t="s">
        <v>257</v>
      </c>
      <c r="CW2223" s="18" t="s">
        <v>257</v>
      </c>
      <c r="CX2223" s="18" t="s">
        <v>2305</v>
      </c>
      <c r="CY2223" s="18" t="s">
        <v>2051</v>
      </c>
      <c r="CZ2223" s="18">
        <v>44.721932199999998</v>
      </c>
      <c r="DA2223" s="18" t="s">
        <v>2528</v>
      </c>
      <c r="DB2223" s="18" t="s">
        <v>595</v>
      </c>
      <c r="DC2223" s="56">
        <v>4</v>
      </c>
      <c r="DD2223" s="18" t="s">
        <v>2542</v>
      </c>
      <c r="DE2223" s="18">
        <v>42.045068000000001</v>
      </c>
      <c r="DF2223" s="18">
        <v>47.398796400000002</v>
      </c>
      <c r="DG2223" s="18">
        <v>2.6768641999999998</v>
      </c>
      <c r="DH2223" s="18">
        <v>2.6768641999999998</v>
      </c>
      <c r="DI2223" s="18" t="s">
        <v>595</v>
      </c>
      <c r="DJ2223" s="18">
        <v>60</v>
      </c>
      <c r="DK2223" s="18" t="s">
        <v>2264</v>
      </c>
      <c r="DL2223" s="18" t="s">
        <v>257</v>
      </c>
      <c r="DM2223" s="18" t="s">
        <v>257</v>
      </c>
      <c r="DN2223" s="18" t="s">
        <v>2305</v>
      </c>
      <c r="DO2223" s="56"/>
      <c r="DP2223" s="56"/>
      <c r="DQ2223" s="56"/>
      <c r="DR2223" s="56"/>
      <c r="DS2223" s="56"/>
      <c r="DT2223" s="56"/>
      <c r="DU2223" s="56"/>
      <c r="DV2223" s="56"/>
      <c r="DW2223" s="56"/>
      <c r="DX2223" s="56"/>
      <c r="DY2223" s="56"/>
      <c r="DZ2223" s="56"/>
      <c r="EA2223" s="56"/>
      <c r="EB2223" s="56"/>
      <c r="EC2223" s="56">
        <v>1</v>
      </c>
      <c r="ED2223" s="56"/>
      <c r="EE2223" s="56"/>
      <c r="EF2223" s="56"/>
      <c r="EG2223" s="56"/>
      <c r="EH2223" s="18" t="s">
        <v>2543</v>
      </c>
      <c r="EI2223" s="18">
        <f t="array" ref="EI2223">IF(SUMPRODUCT(--(DO2223:DS2223&lt;&gt;""))=0, 0,1)</f>
        <v>0</v>
      </c>
      <c r="EJ2223" s="18">
        <f t="array" ref="EJ2223">IF(SUMPRODUCT(--(DT2223:EG2223&lt;&gt;""))=0, 0,1)</f>
        <v>1</v>
      </c>
      <c r="EK2223" s="18" cm="1">
        <f t="array" ref="EK2223">IF(SUMPRODUCT(--(EC2223:EG2223&lt;&gt;""))=0, 0,1)</f>
        <v>1</v>
      </c>
      <c r="EL2223" s="18">
        <f t="array" ref="EL2223">IF(SUMPRODUCT(--(EE2223:EG2223&lt;&gt;""))=0, 0,1)</f>
        <v>0</v>
      </c>
      <c r="EM2223" s="18">
        <f t="shared" si="438"/>
        <v>1</v>
      </c>
      <c r="EN2223" s="18" t="str">
        <f t="shared" si="439"/>
        <v>NA</v>
      </c>
      <c r="EO2223" s="18">
        <f t="shared" si="440"/>
        <v>1</v>
      </c>
      <c r="EP2223" s="18">
        <f t="shared" si="441"/>
        <v>1</v>
      </c>
      <c r="EQ2223" s="18">
        <f t="shared" si="442"/>
        <v>0</v>
      </c>
      <c r="ER2223" s="18" t="s">
        <v>2081</v>
      </c>
      <c r="ES2223" s="59">
        <v>43908</v>
      </c>
      <c r="ET2223" s="18"/>
      <c r="EU2223" s="18"/>
    </row>
    <row r="2224" spans="1:151" s="1" customFormat="1" ht="15.75" customHeight="1" x14ac:dyDescent="0.2">
      <c r="A2224" s="5" t="s">
        <v>2540</v>
      </c>
      <c r="B2224" s="24" t="s">
        <v>2520</v>
      </c>
      <c r="C2224" s="56">
        <v>4</v>
      </c>
      <c r="D2224" s="18" t="s">
        <v>2891</v>
      </c>
      <c r="E2224" s="18" t="s">
        <v>2990</v>
      </c>
      <c r="F2224" s="18" t="s">
        <v>2297</v>
      </c>
      <c r="G2224" s="18" t="s">
        <v>467</v>
      </c>
      <c r="H2224" s="18" t="s">
        <v>1199</v>
      </c>
      <c r="I2224" s="18" t="s">
        <v>552</v>
      </c>
      <c r="J2224" s="18" t="s">
        <v>2496</v>
      </c>
      <c r="K2224" s="18" t="s">
        <v>257</v>
      </c>
      <c r="L2224" s="18" t="s">
        <v>595</v>
      </c>
      <c r="M2224" s="18" t="s">
        <v>253</v>
      </c>
      <c r="N2224" s="56">
        <v>74</v>
      </c>
      <c r="O2224" s="18" t="s">
        <v>2523</v>
      </c>
      <c r="P2224" s="18" t="s">
        <v>2128</v>
      </c>
      <c r="Q2224" s="18" t="s">
        <v>254</v>
      </c>
      <c r="R2224" s="18" t="s">
        <v>2524</v>
      </c>
      <c r="S2224" s="18" t="s">
        <v>595</v>
      </c>
      <c r="T2224" s="26" t="s">
        <v>257</v>
      </c>
      <c r="U2224" s="26" t="s">
        <v>257</v>
      </c>
      <c r="V2224" s="26" t="s">
        <v>257</v>
      </c>
      <c r="W2224" s="26" t="s">
        <v>257</v>
      </c>
      <c r="X2224" s="18" t="s">
        <v>2532</v>
      </c>
      <c r="Y2224" s="18">
        <v>34</v>
      </c>
      <c r="Z2224" s="18" t="s">
        <v>2202</v>
      </c>
      <c r="AA2224" s="18" t="s">
        <v>257</v>
      </c>
      <c r="AB2224" s="18">
        <f t="shared" si="437"/>
        <v>34</v>
      </c>
      <c r="AC2224" s="18" t="s">
        <v>595</v>
      </c>
      <c r="AD2224" s="18" t="s">
        <v>595</v>
      </c>
      <c r="AE2224" s="18" t="s">
        <v>595</v>
      </c>
      <c r="AF2224" s="18" t="s">
        <v>257</v>
      </c>
      <c r="AG2224" s="18" t="s">
        <v>257</v>
      </c>
      <c r="AH2224" s="18" t="s">
        <v>595</v>
      </c>
      <c r="AI2224" s="18">
        <v>2.5</v>
      </c>
      <c r="AJ2224" s="18" t="s">
        <v>522</v>
      </c>
      <c r="AK2224" s="18">
        <v>2.5</v>
      </c>
      <c r="AL2224" s="18" t="s">
        <v>2541</v>
      </c>
      <c r="AM2224" s="18"/>
      <c r="AN2224" s="18"/>
      <c r="AO2224" s="18"/>
      <c r="AP2224" s="18"/>
      <c r="AQ2224" s="18"/>
      <c r="AR2224" s="18"/>
      <c r="AS2224" s="18"/>
      <c r="AT2224" s="18"/>
      <c r="AU2224" s="18"/>
      <c r="AV2224" s="18"/>
      <c r="AW2224" s="18"/>
      <c r="AX2224" s="18"/>
      <c r="AY2224" s="18"/>
      <c r="AZ2224" s="18"/>
      <c r="BA2224" s="18"/>
      <c r="BB2224" s="18"/>
      <c r="BC2224" s="18"/>
      <c r="BD2224" s="18"/>
      <c r="BE2224" s="18"/>
      <c r="BF2224" s="18"/>
      <c r="BG2224" s="18"/>
      <c r="BH2224" s="18"/>
      <c r="BI2224" s="18"/>
      <c r="BJ2224" s="18"/>
      <c r="BK2224" s="18"/>
      <c r="BL2224" s="18"/>
      <c r="BM2224" s="18"/>
      <c r="BN2224" s="18"/>
      <c r="BO2224" s="18"/>
      <c r="BP2224" s="18"/>
      <c r="BQ2224" s="18"/>
      <c r="BR2224" s="18"/>
      <c r="BS2224" s="18"/>
      <c r="BT2224" s="18"/>
      <c r="BU2224" s="18"/>
      <c r="BV2224" s="18"/>
      <c r="BW2224" s="18"/>
      <c r="BX2224" s="18"/>
      <c r="BY2224" s="18"/>
      <c r="BZ2224" s="18"/>
      <c r="CA2224" s="18"/>
      <c r="CB2224" s="18"/>
      <c r="CC2224" s="18"/>
      <c r="CD2224" s="18"/>
      <c r="CE2224" s="18"/>
      <c r="CF2224" s="18"/>
      <c r="CG2224" s="18"/>
      <c r="CH2224" s="18"/>
      <c r="CI2224" s="18" t="s">
        <v>318</v>
      </c>
      <c r="CJ2224" s="18">
        <v>94.607561399999994</v>
      </c>
      <c r="CK2224" s="18" t="s">
        <v>2528</v>
      </c>
      <c r="CL2224" s="18" t="s">
        <v>595</v>
      </c>
      <c r="CM2224" s="56">
        <v>4</v>
      </c>
      <c r="CN2224" s="18" t="s">
        <v>2542</v>
      </c>
      <c r="CO2224" s="18">
        <v>91.739492600000005</v>
      </c>
      <c r="CP2224" s="18">
        <v>97.475630199999998</v>
      </c>
      <c r="CQ2224" s="18">
        <v>2.8680688000000001</v>
      </c>
      <c r="CR2224" s="18">
        <v>2.8680688000000001</v>
      </c>
      <c r="CS2224" s="18" t="s">
        <v>595</v>
      </c>
      <c r="CT2224" s="18">
        <v>60</v>
      </c>
      <c r="CU2224" s="18" t="s">
        <v>2264</v>
      </c>
      <c r="CV2224" s="18" t="s">
        <v>257</v>
      </c>
      <c r="CW2224" s="18" t="s">
        <v>257</v>
      </c>
      <c r="CX2224" s="18" t="s">
        <v>2305</v>
      </c>
      <c r="CY2224" s="18" t="s">
        <v>2051</v>
      </c>
      <c r="CZ2224" s="18">
        <v>44.704336699999999</v>
      </c>
      <c r="DA2224" s="18" t="s">
        <v>2528</v>
      </c>
      <c r="DB2224" s="18" t="s">
        <v>595</v>
      </c>
      <c r="DC2224" s="56">
        <v>4</v>
      </c>
      <c r="DD2224" s="18" t="s">
        <v>2542</v>
      </c>
      <c r="DE2224" s="18">
        <v>36.100130200000002</v>
      </c>
      <c r="DF2224" s="18">
        <v>53.308543200000003</v>
      </c>
      <c r="DG2224" s="18">
        <v>8.6042065000000001</v>
      </c>
      <c r="DH2224" s="18">
        <v>8.6042065000000001</v>
      </c>
      <c r="DI2224" s="18" t="s">
        <v>595</v>
      </c>
      <c r="DJ2224" s="18">
        <v>60</v>
      </c>
      <c r="DK2224" s="18" t="s">
        <v>2264</v>
      </c>
      <c r="DL2224" s="18" t="s">
        <v>257</v>
      </c>
      <c r="DM2224" s="18" t="s">
        <v>257</v>
      </c>
      <c r="DN2224" s="18" t="s">
        <v>2305</v>
      </c>
      <c r="DO2224" s="56"/>
      <c r="DP2224" s="56"/>
      <c r="DQ2224" s="56"/>
      <c r="DR2224" s="56"/>
      <c r="DS2224" s="56"/>
      <c r="DT2224" s="56"/>
      <c r="DU2224" s="56"/>
      <c r="DV2224" s="56"/>
      <c r="DW2224" s="56"/>
      <c r="DX2224" s="56"/>
      <c r="DY2224" s="56"/>
      <c r="DZ2224" s="56"/>
      <c r="EA2224" s="56"/>
      <c r="EB2224" s="56"/>
      <c r="EC2224" s="56">
        <v>0</v>
      </c>
      <c r="ED2224" s="56"/>
      <c r="EE2224" s="56"/>
      <c r="EF2224" s="56"/>
      <c r="EG2224" s="56"/>
      <c r="EH2224" s="18" t="s">
        <v>2543</v>
      </c>
      <c r="EI2224" s="18">
        <f t="array" ref="EI2224">IF(SUMPRODUCT(--(DO2224:DS2224&lt;&gt;""))=0, 0,1)</f>
        <v>0</v>
      </c>
      <c r="EJ2224" s="18">
        <f t="array" ref="EJ2224">IF(SUMPRODUCT(--(DT2224:EG2224&lt;&gt;""))=0, 0,1)</f>
        <v>1</v>
      </c>
      <c r="EK2224" s="18" cm="1">
        <f t="array" ref="EK2224">IF(SUMPRODUCT(--(EC2224:EG2224&lt;&gt;""))=0, 0,1)</f>
        <v>1</v>
      </c>
      <c r="EL2224" s="18">
        <f t="array" ref="EL2224">IF(SUMPRODUCT(--(EE2224:EG2224&lt;&gt;""))=0, 0,1)</f>
        <v>0</v>
      </c>
      <c r="EM2224" s="18">
        <f t="shared" si="438"/>
        <v>0</v>
      </c>
      <c r="EN2224" s="18" t="str">
        <f t="shared" si="439"/>
        <v>NA</v>
      </c>
      <c r="EO2224" s="18">
        <f t="shared" si="440"/>
        <v>0</v>
      </c>
      <c r="EP2224" s="18">
        <f t="shared" si="441"/>
        <v>0</v>
      </c>
      <c r="EQ2224" s="18" t="str">
        <f t="shared" si="442"/>
        <v>NA</v>
      </c>
      <c r="ER2224" s="18" t="s">
        <v>2081</v>
      </c>
      <c r="ES2224" s="59">
        <v>43908</v>
      </c>
      <c r="ET2224" s="18"/>
      <c r="EU2224" s="18"/>
    </row>
    <row r="2225" spans="1:151" s="1" customFormat="1" ht="15.75" customHeight="1" x14ac:dyDescent="0.2">
      <c r="A2225" s="5" t="s">
        <v>2540</v>
      </c>
      <c r="B2225" s="24" t="s">
        <v>2520</v>
      </c>
      <c r="C2225" s="56">
        <v>4</v>
      </c>
      <c r="D2225" s="18" t="s">
        <v>2892</v>
      </c>
      <c r="E2225" s="18" t="s">
        <v>2990</v>
      </c>
      <c r="F2225" s="18" t="s">
        <v>2297</v>
      </c>
      <c r="G2225" s="18" t="s">
        <v>467</v>
      </c>
      <c r="H2225" s="18" t="s">
        <v>1199</v>
      </c>
      <c r="I2225" s="18" t="s">
        <v>552</v>
      </c>
      <c r="J2225" s="18" t="s">
        <v>2496</v>
      </c>
      <c r="K2225" s="18" t="s">
        <v>257</v>
      </c>
      <c r="L2225" s="18" t="s">
        <v>595</v>
      </c>
      <c r="M2225" s="18" t="s">
        <v>253</v>
      </c>
      <c r="N2225" s="56">
        <v>74</v>
      </c>
      <c r="O2225" s="18" t="s">
        <v>2523</v>
      </c>
      <c r="P2225" s="18" t="s">
        <v>2128</v>
      </c>
      <c r="Q2225" s="18" t="s">
        <v>254</v>
      </c>
      <c r="R2225" s="18" t="s">
        <v>2524</v>
      </c>
      <c r="S2225" s="18" t="s">
        <v>595</v>
      </c>
      <c r="T2225" s="26" t="s">
        <v>257</v>
      </c>
      <c r="U2225" s="26" t="s">
        <v>257</v>
      </c>
      <c r="V2225" s="26" t="s">
        <v>257</v>
      </c>
      <c r="W2225" s="26" t="s">
        <v>257</v>
      </c>
      <c r="X2225" s="18" t="s">
        <v>2532</v>
      </c>
      <c r="Y2225" s="18">
        <v>55</v>
      </c>
      <c r="Z2225" s="18" t="s">
        <v>2202</v>
      </c>
      <c r="AA2225" s="18" t="s">
        <v>257</v>
      </c>
      <c r="AB2225" s="18">
        <f t="shared" si="437"/>
        <v>55</v>
      </c>
      <c r="AC2225" s="18" t="s">
        <v>595</v>
      </c>
      <c r="AD2225" s="18" t="s">
        <v>595</v>
      </c>
      <c r="AE2225" s="18" t="s">
        <v>595</v>
      </c>
      <c r="AF2225" s="18" t="s">
        <v>257</v>
      </c>
      <c r="AG2225" s="18" t="s">
        <v>257</v>
      </c>
      <c r="AH2225" s="18" t="s">
        <v>595</v>
      </c>
      <c r="AI2225" s="18">
        <v>2.5</v>
      </c>
      <c r="AJ2225" s="18" t="s">
        <v>522</v>
      </c>
      <c r="AK2225" s="18">
        <v>2.5</v>
      </c>
      <c r="AL2225" s="18" t="s">
        <v>2541</v>
      </c>
      <c r="AM2225" s="18"/>
      <c r="AN2225" s="18"/>
      <c r="AO2225" s="18"/>
      <c r="AP2225" s="18"/>
      <c r="AQ2225" s="18"/>
      <c r="AR2225" s="18"/>
      <c r="AS2225" s="18"/>
      <c r="AT2225" s="18"/>
      <c r="AU2225" s="18"/>
      <c r="AV2225" s="18"/>
      <c r="AW2225" s="18"/>
      <c r="AX2225" s="18"/>
      <c r="AY2225" s="18"/>
      <c r="AZ2225" s="18"/>
      <c r="BA2225" s="18"/>
      <c r="BB2225" s="18"/>
      <c r="BC2225" s="18"/>
      <c r="BD2225" s="18"/>
      <c r="BE2225" s="18"/>
      <c r="BF2225" s="18"/>
      <c r="BG2225" s="18"/>
      <c r="BH2225" s="18"/>
      <c r="BI2225" s="18"/>
      <c r="BJ2225" s="18"/>
      <c r="BK2225" s="18"/>
      <c r="BL2225" s="18"/>
      <c r="BM2225" s="18"/>
      <c r="BN2225" s="18"/>
      <c r="BO2225" s="18"/>
      <c r="BP2225" s="18"/>
      <c r="BQ2225" s="18"/>
      <c r="BR2225" s="18"/>
      <c r="BS2225" s="18"/>
      <c r="BT2225" s="18"/>
      <c r="BU2225" s="18"/>
      <c r="BV2225" s="18"/>
      <c r="BW2225" s="18"/>
      <c r="BX2225" s="18"/>
      <c r="BY2225" s="18"/>
      <c r="BZ2225" s="18"/>
      <c r="CA2225" s="18"/>
      <c r="CB2225" s="18"/>
      <c r="CC2225" s="18"/>
      <c r="CD2225" s="18"/>
      <c r="CE2225" s="18"/>
      <c r="CF2225" s="18"/>
      <c r="CG2225" s="18"/>
      <c r="CH2225" s="18"/>
      <c r="CI2225" s="18" t="s">
        <v>318</v>
      </c>
      <c r="CJ2225" s="18">
        <v>90.934791000000004</v>
      </c>
      <c r="CK2225" s="18" t="s">
        <v>2528</v>
      </c>
      <c r="CL2225" s="18" t="s">
        <v>595</v>
      </c>
      <c r="CM2225" s="56">
        <v>4</v>
      </c>
      <c r="CN2225" s="18" t="s">
        <v>2542</v>
      </c>
      <c r="CO2225" s="18">
        <v>85.772267099999993</v>
      </c>
      <c r="CP2225" s="18">
        <v>96.097314900000001</v>
      </c>
      <c r="CQ2225" s="18">
        <v>5.1625239000000001</v>
      </c>
      <c r="CR2225" s="18">
        <v>5.1625239000000001</v>
      </c>
      <c r="CS2225" s="18" t="s">
        <v>595</v>
      </c>
      <c r="CT2225" s="18">
        <v>60</v>
      </c>
      <c r="CU2225" s="18" t="s">
        <v>2264</v>
      </c>
      <c r="CV2225" s="18" t="s">
        <v>257</v>
      </c>
      <c r="CW2225" s="18" t="s">
        <v>257</v>
      </c>
      <c r="CX2225" s="18" t="s">
        <v>2305</v>
      </c>
      <c r="CY2225" s="18" t="s">
        <v>2051</v>
      </c>
      <c r="CZ2225" s="18">
        <v>41.986416300000002</v>
      </c>
      <c r="DA2225" s="18" t="s">
        <v>2528</v>
      </c>
      <c r="DB2225" s="18" t="s">
        <v>595</v>
      </c>
      <c r="DC2225" s="56">
        <v>4</v>
      </c>
      <c r="DD2225" s="18" t="s">
        <v>2542</v>
      </c>
      <c r="DE2225" s="18">
        <v>32.808596000000001</v>
      </c>
      <c r="DF2225" s="18">
        <v>51.164236600000002</v>
      </c>
      <c r="DG2225" s="18">
        <v>9.1778203000000005</v>
      </c>
      <c r="DH2225" s="18">
        <v>9.1778203000000005</v>
      </c>
      <c r="DI2225" s="18" t="s">
        <v>595</v>
      </c>
      <c r="DJ2225" s="18">
        <v>60</v>
      </c>
      <c r="DK2225" s="18" t="s">
        <v>2264</v>
      </c>
      <c r="DL2225" s="18" t="s">
        <v>257</v>
      </c>
      <c r="DM2225" s="18" t="s">
        <v>257</v>
      </c>
      <c r="DN2225" s="18" t="s">
        <v>2305</v>
      </c>
      <c r="DO2225" s="56"/>
      <c r="DP2225" s="56"/>
      <c r="DQ2225" s="56"/>
      <c r="DR2225" s="56"/>
      <c r="DS2225" s="56"/>
      <c r="DT2225" s="56"/>
      <c r="DU2225" s="56"/>
      <c r="DV2225" s="56"/>
      <c r="DW2225" s="56"/>
      <c r="DX2225" s="56"/>
      <c r="DY2225" s="56"/>
      <c r="DZ2225" s="56"/>
      <c r="EA2225" s="56"/>
      <c r="EB2225" s="56"/>
      <c r="EC2225" s="56">
        <v>0</v>
      </c>
      <c r="ED2225" s="56"/>
      <c r="EE2225" s="56"/>
      <c r="EF2225" s="56"/>
      <c r="EG2225" s="56"/>
      <c r="EH2225" s="18" t="s">
        <v>2543</v>
      </c>
      <c r="EI2225" s="18">
        <f t="array" ref="EI2225">IF(SUMPRODUCT(--(DO2225:DS2225&lt;&gt;""))=0, 0,1)</f>
        <v>0</v>
      </c>
      <c r="EJ2225" s="18">
        <f t="array" ref="EJ2225">IF(SUMPRODUCT(--(DT2225:EG2225&lt;&gt;""))=0, 0,1)</f>
        <v>1</v>
      </c>
      <c r="EK2225" s="18" cm="1">
        <f t="array" ref="EK2225">IF(SUMPRODUCT(--(EC2225:EG2225&lt;&gt;""))=0, 0,1)</f>
        <v>1</v>
      </c>
      <c r="EL2225" s="18">
        <f t="array" ref="EL2225">IF(SUMPRODUCT(--(EE2225:EG2225&lt;&gt;""))=0, 0,1)</f>
        <v>0</v>
      </c>
      <c r="EM2225" s="18">
        <f t="shared" si="438"/>
        <v>0</v>
      </c>
      <c r="EN2225" s="18" t="str">
        <f t="shared" si="439"/>
        <v>NA</v>
      </c>
      <c r="EO2225" s="18">
        <f t="shared" si="440"/>
        <v>0</v>
      </c>
      <c r="EP2225" s="18">
        <f t="shared" si="441"/>
        <v>0</v>
      </c>
      <c r="EQ2225" s="18" t="str">
        <f t="shared" si="442"/>
        <v>NA</v>
      </c>
      <c r="ER2225" s="18" t="s">
        <v>2081</v>
      </c>
      <c r="ES2225" s="59">
        <v>43908</v>
      </c>
      <c r="ET2225" s="18"/>
      <c r="EU2225" s="18"/>
    </row>
    <row r="2226" spans="1:151" s="1" customFormat="1" ht="15.75" customHeight="1" x14ac:dyDescent="0.2">
      <c r="A2226" s="5" t="s">
        <v>2540</v>
      </c>
      <c r="B2226" s="24" t="s">
        <v>2520</v>
      </c>
      <c r="C2226" s="56">
        <v>4</v>
      </c>
      <c r="D2226" s="18" t="s">
        <v>2893</v>
      </c>
      <c r="E2226" s="18" t="s">
        <v>2990</v>
      </c>
      <c r="F2226" s="18" t="s">
        <v>2297</v>
      </c>
      <c r="G2226" s="18" t="s">
        <v>467</v>
      </c>
      <c r="H2226" s="18" t="s">
        <v>1199</v>
      </c>
      <c r="I2226" s="18" t="s">
        <v>552</v>
      </c>
      <c r="J2226" s="18" t="s">
        <v>2496</v>
      </c>
      <c r="K2226" s="18" t="s">
        <v>257</v>
      </c>
      <c r="L2226" s="18" t="s">
        <v>595</v>
      </c>
      <c r="M2226" s="18" t="s">
        <v>253</v>
      </c>
      <c r="N2226" s="56">
        <v>74</v>
      </c>
      <c r="O2226" s="18" t="s">
        <v>2523</v>
      </c>
      <c r="P2226" s="18" t="s">
        <v>2128</v>
      </c>
      <c r="Q2226" s="18" t="s">
        <v>254</v>
      </c>
      <c r="R2226" s="18" t="s">
        <v>2524</v>
      </c>
      <c r="S2226" s="18" t="s">
        <v>595</v>
      </c>
      <c r="T2226" s="26" t="s">
        <v>257</v>
      </c>
      <c r="U2226" s="26" t="s">
        <v>257</v>
      </c>
      <c r="V2226" s="26" t="s">
        <v>257</v>
      </c>
      <c r="W2226" s="26" t="s">
        <v>257</v>
      </c>
      <c r="X2226" s="18" t="s">
        <v>2532</v>
      </c>
      <c r="Y2226" s="18">
        <v>95</v>
      </c>
      <c r="Z2226" s="18" t="s">
        <v>2202</v>
      </c>
      <c r="AA2226" s="18" t="s">
        <v>257</v>
      </c>
      <c r="AB2226" s="18">
        <f t="shared" si="437"/>
        <v>95</v>
      </c>
      <c r="AC2226" s="18" t="s">
        <v>595</v>
      </c>
      <c r="AD2226" s="18" t="s">
        <v>595</v>
      </c>
      <c r="AE2226" s="18" t="s">
        <v>595</v>
      </c>
      <c r="AF2226" s="18" t="s">
        <v>257</v>
      </c>
      <c r="AG2226" s="18" t="s">
        <v>257</v>
      </c>
      <c r="AH2226" s="18" t="s">
        <v>595</v>
      </c>
      <c r="AI2226" s="18">
        <v>2.5</v>
      </c>
      <c r="AJ2226" s="18" t="s">
        <v>522</v>
      </c>
      <c r="AK2226" s="18">
        <v>2.5</v>
      </c>
      <c r="AL2226" s="18" t="s">
        <v>2541</v>
      </c>
      <c r="AM2226" s="18"/>
      <c r="AN2226" s="18"/>
      <c r="AO2226" s="18"/>
      <c r="AP2226" s="18"/>
      <c r="AQ2226" s="18"/>
      <c r="AR2226" s="18"/>
      <c r="AS2226" s="18"/>
      <c r="AT2226" s="18"/>
      <c r="AU2226" s="18"/>
      <c r="AV2226" s="18"/>
      <c r="AW2226" s="18"/>
      <c r="AX2226" s="18"/>
      <c r="AY2226" s="18"/>
      <c r="AZ2226" s="18"/>
      <c r="BA2226" s="18"/>
      <c r="BB2226" s="18"/>
      <c r="BC2226" s="18"/>
      <c r="BD2226" s="18"/>
      <c r="BE2226" s="18"/>
      <c r="BF2226" s="18"/>
      <c r="BG2226" s="18"/>
      <c r="BH2226" s="18"/>
      <c r="BI2226" s="18"/>
      <c r="BJ2226" s="18"/>
      <c r="BK2226" s="18"/>
      <c r="BL2226" s="18"/>
      <c r="BM2226" s="18"/>
      <c r="BN2226" s="18"/>
      <c r="BO2226" s="18"/>
      <c r="BP2226" s="18"/>
      <c r="BQ2226" s="18"/>
      <c r="BR2226" s="18"/>
      <c r="BS2226" s="18"/>
      <c r="BT2226" s="18"/>
      <c r="BU2226" s="18"/>
      <c r="BV2226" s="18"/>
      <c r="BW2226" s="18"/>
      <c r="BX2226" s="18"/>
      <c r="BY2226" s="18"/>
      <c r="BZ2226" s="18"/>
      <c r="CA2226" s="18"/>
      <c r="CB2226" s="18"/>
      <c r="CC2226" s="18"/>
      <c r="CD2226" s="18"/>
      <c r="CE2226" s="18"/>
      <c r="CF2226" s="18"/>
      <c r="CG2226" s="18"/>
      <c r="CH2226" s="18"/>
      <c r="CI2226" s="18" t="s">
        <v>318</v>
      </c>
      <c r="CJ2226" s="18">
        <v>90.696665100000004</v>
      </c>
      <c r="CK2226" s="18" t="s">
        <v>2528</v>
      </c>
      <c r="CL2226" s="18" t="s">
        <v>595</v>
      </c>
      <c r="CM2226" s="56">
        <v>4</v>
      </c>
      <c r="CN2226" s="18" t="s">
        <v>2542</v>
      </c>
      <c r="CO2226" s="18">
        <v>86.298959600000003</v>
      </c>
      <c r="CP2226" s="18">
        <v>95.094370600000005</v>
      </c>
      <c r="CQ2226" s="18">
        <v>4.3977054999999998</v>
      </c>
      <c r="CR2226" s="18">
        <v>4.3977054999999998</v>
      </c>
      <c r="CS2226" s="18" t="s">
        <v>595</v>
      </c>
      <c r="CT2226" s="18">
        <v>60</v>
      </c>
      <c r="CU2226" s="18" t="s">
        <v>2264</v>
      </c>
      <c r="CV2226" s="18" t="s">
        <v>257</v>
      </c>
      <c r="CW2226" s="18" t="s">
        <v>257</v>
      </c>
      <c r="CX2226" s="18" t="s">
        <v>2305</v>
      </c>
      <c r="CY2226" s="18" t="s">
        <v>2051</v>
      </c>
      <c r="CZ2226" s="18">
        <v>49.780056100000003</v>
      </c>
      <c r="DA2226" s="18" t="s">
        <v>2528</v>
      </c>
      <c r="DB2226" s="18" t="s">
        <v>595</v>
      </c>
      <c r="DC2226" s="56">
        <v>4</v>
      </c>
      <c r="DD2226" s="18" t="s">
        <v>2542</v>
      </c>
      <c r="DE2226" s="18">
        <v>37.352930800000003</v>
      </c>
      <c r="DF2226" s="18">
        <v>62.207181400000003</v>
      </c>
      <c r="DG2226" s="18">
        <v>12.4271253</v>
      </c>
      <c r="DH2226" s="18">
        <v>12.4271253</v>
      </c>
      <c r="DI2226" s="18" t="s">
        <v>595</v>
      </c>
      <c r="DJ2226" s="18">
        <v>60</v>
      </c>
      <c r="DK2226" s="18" t="s">
        <v>2264</v>
      </c>
      <c r="DL2226" s="18" t="s">
        <v>257</v>
      </c>
      <c r="DM2226" s="18" t="s">
        <v>257</v>
      </c>
      <c r="DN2226" s="18" t="s">
        <v>2305</v>
      </c>
      <c r="DO2226" s="56"/>
      <c r="DP2226" s="56"/>
      <c r="DQ2226" s="56"/>
      <c r="DR2226" s="56"/>
      <c r="DS2226" s="56"/>
      <c r="DT2226" s="56"/>
      <c r="DU2226" s="56"/>
      <c r="DV2226" s="56"/>
      <c r="DW2226" s="56"/>
      <c r="DX2226" s="56"/>
      <c r="DY2226" s="56"/>
      <c r="DZ2226" s="56"/>
      <c r="EA2226" s="56"/>
      <c r="EB2226" s="56"/>
      <c r="EC2226" s="56">
        <v>0</v>
      </c>
      <c r="ED2226" s="56"/>
      <c r="EE2226" s="56"/>
      <c r="EF2226" s="56"/>
      <c r="EG2226" s="56"/>
      <c r="EH2226" s="18" t="s">
        <v>2531</v>
      </c>
      <c r="EI2226" s="18">
        <f t="array" ref="EI2226">IF(SUMPRODUCT(--(DO2226:DS2226&lt;&gt;""))=0, 0,1)</f>
        <v>0</v>
      </c>
      <c r="EJ2226" s="18">
        <f t="array" ref="EJ2226">IF(SUMPRODUCT(--(DT2226:EG2226&lt;&gt;""))=0, 0,1)</f>
        <v>1</v>
      </c>
      <c r="EK2226" s="18" cm="1">
        <f t="array" ref="EK2226">IF(SUMPRODUCT(--(EC2226:EG2226&lt;&gt;""))=0, 0,1)</f>
        <v>1</v>
      </c>
      <c r="EL2226" s="18">
        <f t="array" ref="EL2226">IF(SUMPRODUCT(--(EE2226:EG2226&lt;&gt;""))=0, 0,1)</f>
        <v>0</v>
      </c>
      <c r="EM2226" s="18">
        <f t="shared" si="438"/>
        <v>0</v>
      </c>
      <c r="EN2226" s="18" t="str">
        <f t="shared" si="439"/>
        <v>NA</v>
      </c>
      <c r="EO2226" s="18">
        <f t="shared" si="440"/>
        <v>0</v>
      </c>
      <c r="EP2226" s="18">
        <f t="shared" si="441"/>
        <v>0</v>
      </c>
      <c r="EQ2226" s="18" t="str">
        <f t="shared" si="442"/>
        <v>NA</v>
      </c>
      <c r="ER2226" s="18" t="s">
        <v>2081</v>
      </c>
      <c r="ES2226" s="59">
        <v>43908</v>
      </c>
      <c r="ET2226" s="18"/>
      <c r="EU2226" s="18"/>
    </row>
    <row r="2227" spans="1:151" s="1" customFormat="1" ht="15.75" customHeight="1" x14ac:dyDescent="0.2">
      <c r="A2227" s="5" t="s">
        <v>2540</v>
      </c>
      <c r="B2227" s="24" t="s">
        <v>2520</v>
      </c>
      <c r="C2227" s="56">
        <v>4</v>
      </c>
      <c r="D2227" s="18" t="s">
        <v>2894</v>
      </c>
      <c r="E2227" s="18" t="s">
        <v>2990</v>
      </c>
      <c r="F2227" s="18" t="s">
        <v>2297</v>
      </c>
      <c r="G2227" s="18" t="s">
        <v>467</v>
      </c>
      <c r="H2227" s="18" t="s">
        <v>1199</v>
      </c>
      <c r="I2227" s="18" t="s">
        <v>552</v>
      </c>
      <c r="J2227" s="18" t="s">
        <v>2496</v>
      </c>
      <c r="K2227" s="18" t="s">
        <v>257</v>
      </c>
      <c r="L2227" s="18" t="s">
        <v>595</v>
      </c>
      <c r="M2227" s="18" t="s">
        <v>253</v>
      </c>
      <c r="N2227" s="56">
        <v>74</v>
      </c>
      <c r="O2227" s="18" t="s">
        <v>2523</v>
      </c>
      <c r="P2227" s="18" t="s">
        <v>2128</v>
      </c>
      <c r="Q2227" s="18" t="s">
        <v>254</v>
      </c>
      <c r="R2227" s="18" t="s">
        <v>2524</v>
      </c>
      <c r="S2227" s="18" t="s">
        <v>595</v>
      </c>
      <c r="T2227" s="26" t="s">
        <v>257</v>
      </c>
      <c r="U2227" s="26" t="s">
        <v>257</v>
      </c>
      <c r="V2227" s="26" t="s">
        <v>257</v>
      </c>
      <c r="W2227" s="26" t="s">
        <v>257</v>
      </c>
      <c r="X2227" s="18" t="s">
        <v>2532</v>
      </c>
      <c r="Y2227" s="18">
        <v>202</v>
      </c>
      <c r="Z2227" s="18" t="s">
        <v>2202</v>
      </c>
      <c r="AA2227" s="18" t="s">
        <v>257</v>
      </c>
      <c r="AB2227" s="18">
        <f t="shared" si="437"/>
        <v>202</v>
      </c>
      <c r="AC2227" s="18" t="s">
        <v>595</v>
      </c>
      <c r="AD2227" s="18" t="s">
        <v>595</v>
      </c>
      <c r="AE2227" s="18" t="s">
        <v>595</v>
      </c>
      <c r="AF2227" s="18" t="s">
        <v>257</v>
      </c>
      <c r="AG2227" s="18" t="s">
        <v>257</v>
      </c>
      <c r="AH2227" s="18" t="s">
        <v>595</v>
      </c>
      <c r="AI2227" s="18">
        <v>2.5</v>
      </c>
      <c r="AJ2227" s="18" t="s">
        <v>522</v>
      </c>
      <c r="AK2227" s="18">
        <v>2.5</v>
      </c>
      <c r="AL2227" s="18" t="s">
        <v>2541</v>
      </c>
      <c r="AM2227" s="18"/>
      <c r="AN2227" s="18"/>
      <c r="AO2227" s="18"/>
      <c r="AP2227" s="18"/>
      <c r="AQ2227" s="18"/>
      <c r="AR2227" s="18"/>
      <c r="AS2227" s="18"/>
      <c r="AT2227" s="18"/>
      <c r="AU2227" s="18"/>
      <c r="AV2227" s="18"/>
      <c r="AW2227" s="18"/>
      <c r="AX2227" s="18"/>
      <c r="AY2227" s="18"/>
      <c r="AZ2227" s="18"/>
      <c r="BA2227" s="18"/>
      <c r="BB2227" s="18"/>
      <c r="BC2227" s="18"/>
      <c r="BD2227" s="18"/>
      <c r="BE2227" s="18"/>
      <c r="BF2227" s="18"/>
      <c r="BG2227" s="18"/>
      <c r="BH2227" s="18"/>
      <c r="BI2227" s="18"/>
      <c r="BJ2227" s="18"/>
      <c r="BK2227" s="18"/>
      <c r="BL2227" s="18"/>
      <c r="BM2227" s="18"/>
      <c r="BN2227" s="18"/>
      <c r="BO2227" s="18"/>
      <c r="BP2227" s="18"/>
      <c r="BQ2227" s="18"/>
      <c r="BR2227" s="18"/>
      <c r="BS2227" s="18"/>
      <c r="BT2227" s="18"/>
      <c r="BU2227" s="18"/>
      <c r="BV2227" s="18"/>
      <c r="BW2227" s="18"/>
      <c r="BX2227" s="18"/>
      <c r="BY2227" s="18"/>
      <c r="BZ2227" s="18"/>
      <c r="CA2227" s="18"/>
      <c r="CB2227" s="18"/>
      <c r="CC2227" s="18"/>
      <c r="CD2227" s="18"/>
      <c r="CE2227" s="18"/>
      <c r="CF2227" s="18"/>
      <c r="CG2227" s="18"/>
      <c r="CH2227" s="18"/>
      <c r="CI2227" s="18" t="s">
        <v>318</v>
      </c>
      <c r="CJ2227" s="18">
        <v>95.797018100000003</v>
      </c>
      <c r="CK2227" s="18" t="s">
        <v>2528</v>
      </c>
      <c r="CL2227" s="18" t="s">
        <v>595</v>
      </c>
      <c r="CM2227" s="56">
        <v>4</v>
      </c>
      <c r="CN2227" s="18" t="s">
        <v>2542</v>
      </c>
      <c r="CO2227" s="18">
        <v>93.502562999999995</v>
      </c>
      <c r="CP2227" s="18">
        <v>98.091473199999996</v>
      </c>
      <c r="CQ2227" s="18">
        <v>2.2944551</v>
      </c>
      <c r="CR2227" s="18">
        <v>2.2944551</v>
      </c>
      <c r="CS2227" s="18" t="s">
        <v>595</v>
      </c>
      <c r="CT2227" s="18">
        <v>60</v>
      </c>
      <c r="CU2227" s="18" t="s">
        <v>2264</v>
      </c>
      <c r="CV2227" s="18" t="s">
        <v>257</v>
      </c>
      <c r="CW2227" s="18" t="s">
        <v>257</v>
      </c>
      <c r="CX2227" s="18" t="s">
        <v>2305</v>
      </c>
      <c r="CY2227" s="18" t="s">
        <v>2051</v>
      </c>
      <c r="CZ2227" s="18">
        <v>41.878497099999997</v>
      </c>
      <c r="DA2227" s="18" t="s">
        <v>2528</v>
      </c>
      <c r="DB2227" s="18" t="s">
        <v>595</v>
      </c>
      <c r="DC2227" s="56">
        <v>4</v>
      </c>
      <c r="DD2227" s="18" t="s">
        <v>2542</v>
      </c>
      <c r="DE2227" s="18">
        <v>33.464322199999998</v>
      </c>
      <c r="DF2227" s="18">
        <v>50.292672000000003</v>
      </c>
      <c r="DG2227" s="18">
        <v>8.4141749000000008</v>
      </c>
      <c r="DH2227" s="18">
        <v>8.4141749000000008</v>
      </c>
      <c r="DI2227" s="18" t="s">
        <v>595</v>
      </c>
      <c r="DJ2227" s="18">
        <v>60</v>
      </c>
      <c r="DK2227" s="18" t="s">
        <v>2264</v>
      </c>
      <c r="DL2227" s="18" t="s">
        <v>257</v>
      </c>
      <c r="DM2227" s="18" t="s">
        <v>257</v>
      </c>
      <c r="DN2227" s="18" t="s">
        <v>2305</v>
      </c>
      <c r="DO2227" s="56"/>
      <c r="DP2227" s="56"/>
      <c r="DQ2227" s="56"/>
      <c r="DR2227" s="56"/>
      <c r="DS2227" s="56"/>
      <c r="DT2227" s="56"/>
      <c r="DU2227" s="56"/>
      <c r="DV2227" s="56"/>
      <c r="DW2227" s="56"/>
      <c r="DX2227" s="56"/>
      <c r="DY2227" s="56"/>
      <c r="DZ2227" s="56"/>
      <c r="EA2227" s="56"/>
      <c r="EB2227" s="56"/>
      <c r="EC2227" s="56">
        <v>0</v>
      </c>
      <c r="ED2227" s="56"/>
      <c r="EE2227" s="56"/>
      <c r="EF2227" s="56"/>
      <c r="EG2227" s="56"/>
      <c r="EH2227" s="18" t="s">
        <v>2543</v>
      </c>
      <c r="EI2227" s="18">
        <f t="array" ref="EI2227">IF(SUMPRODUCT(--(DO2227:DS2227&lt;&gt;""))=0, 0,1)</f>
        <v>0</v>
      </c>
      <c r="EJ2227" s="18">
        <f t="array" ref="EJ2227">IF(SUMPRODUCT(--(DT2227:EG2227&lt;&gt;""))=0, 0,1)</f>
        <v>1</v>
      </c>
      <c r="EK2227" s="18" cm="1">
        <f t="array" ref="EK2227">IF(SUMPRODUCT(--(EC2227:EG2227&lt;&gt;""))=0, 0,1)</f>
        <v>1</v>
      </c>
      <c r="EL2227" s="18">
        <f t="array" ref="EL2227">IF(SUMPRODUCT(--(EE2227:EG2227&lt;&gt;""))=0, 0,1)</f>
        <v>0</v>
      </c>
      <c r="EM2227" s="18">
        <f t="shared" si="438"/>
        <v>0</v>
      </c>
      <c r="EN2227" s="18" t="str">
        <f t="shared" si="439"/>
        <v>NA</v>
      </c>
      <c r="EO2227" s="18">
        <f t="shared" si="440"/>
        <v>0</v>
      </c>
      <c r="EP2227" s="18">
        <f t="shared" si="441"/>
        <v>0</v>
      </c>
      <c r="EQ2227" s="18" t="str">
        <f t="shared" si="442"/>
        <v>NA</v>
      </c>
      <c r="ER2227" s="18" t="s">
        <v>2081</v>
      </c>
      <c r="ES2227" s="59">
        <v>43908</v>
      </c>
      <c r="ET2227" s="18"/>
      <c r="EU2227" s="18"/>
    </row>
    <row r="2228" spans="1:151" s="1" customFormat="1" ht="15.75" customHeight="1" x14ac:dyDescent="0.2">
      <c r="A2228" s="5" t="s">
        <v>2540</v>
      </c>
      <c r="B2228" s="24" t="s">
        <v>2520</v>
      </c>
      <c r="C2228" s="56">
        <v>4</v>
      </c>
      <c r="D2228" s="18" t="s">
        <v>2895</v>
      </c>
      <c r="E2228" s="18" t="s">
        <v>2990</v>
      </c>
      <c r="F2228" s="18" t="s">
        <v>2297</v>
      </c>
      <c r="G2228" s="18" t="s">
        <v>467</v>
      </c>
      <c r="H2228" s="18" t="s">
        <v>1199</v>
      </c>
      <c r="I2228" s="18" t="s">
        <v>552</v>
      </c>
      <c r="J2228" s="18" t="s">
        <v>2496</v>
      </c>
      <c r="K2228" s="18" t="s">
        <v>257</v>
      </c>
      <c r="L2228" s="18" t="s">
        <v>595</v>
      </c>
      <c r="M2228" s="18" t="s">
        <v>253</v>
      </c>
      <c r="N2228" s="56">
        <v>74</v>
      </c>
      <c r="O2228" s="18" t="s">
        <v>2523</v>
      </c>
      <c r="P2228" s="18" t="s">
        <v>2128</v>
      </c>
      <c r="Q2228" s="18" t="s">
        <v>254</v>
      </c>
      <c r="R2228" s="18" t="s">
        <v>2524</v>
      </c>
      <c r="S2228" s="18" t="s">
        <v>595</v>
      </c>
      <c r="T2228" s="26" t="s">
        <v>257</v>
      </c>
      <c r="U2228" s="26" t="s">
        <v>257</v>
      </c>
      <c r="V2228" s="26" t="s">
        <v>257</v>
      </c>
      <c r="W2228" s="26" t="s">
        <v>257</v>
      </c>
      <c r="X2228" s="18" t="s">
        <v>2532</v>
      </c>
      <c r="Y2228" s="18">
        <v>401</v>
      </c>
      <c r="Z2228" s="18" t="s">
        <v>2202</v>
      </c>
      <c r="AA2228" s="18" t="s">
        <v>257</v>
      </c>
      <c r="AB2228" s="18">
        <f t="shared" si="437"/>
        <v>401</v>
      </c>
      <c r="AC2228" s="18" t="s">
        <v>595</v>
      </c>
      <c r="AD2228" s="18" t="s">
        <v>595</v>
      </c>
      <c r="AE2228" s="18" t="s">
        <v>595</v>
      </c>
      <c r="AF2228" s="18" t="s">
        <v>257</v>
      </c>
      <c r="AG2228" s="18" t="s">
        <v>257</v>
      </c>
      <c r="AH2228" s="18" t="s">
        <v>595</v>
      </c>
      <c r="AI2228" s="18">
        <v>2.5</v>
      </c>
      <c r="AJ2228" s="18" t="s">
        <v>522</v>
      </c>
      <c r="AK2228" s="18">
        <v>2.5</v>
      </c>
      <c r="AL2228" s="18" t="s">
        <v>2541</v>
      </c>
      <c r="AM2228" s="18"/>
      <c r="AN2228" s="18"/>
      <c r="AO2228" s="18"/>
      <c r="AP2228" s="18"/>
      <c r="AQ2228" s="18"/>
      <c r="AR2228" s="18"/>
      <c r="AS2228" s="18"/>
      <c r="AT2228" s="18"/>
      <c r="AU2228" s="18"/>
      <c r="AV2228" s="18"/>
      <c r="AW2228" s="18"/>
      <c r="AX2228" s="18"/>
      <c r="AY2228" s="18"/>
      <c r="AZ2228" s="18"/>
      <c r="BA2228" s="18"/>
      <c r="BB2228" s="18"/>
      <c r="BC2228" s="18"/>
      <c r="BD2228" s="18"/>
      <c r="BE2228" s="18"/>
      <c r="BF2228" s="18"/>
      <c r="BG2228" s="18"/>
      <c r="BH2228" s="18"/>
      <c r="BI2228" s="18"/>
      <c r="BJ2228" s="18"/>
      <c r="BK2228" s="18"/>
      <c r="BL2228" s="18"/>
      <c r="BM2228" s="18"/>
      <c r="BN2228" s="18"/>
      <c r="BO2228" s="18"/>
      <c r="BP2228" s="18"/>
      <c r="BQ2228" s="18"/>
      <c r="BR2228" s="18"/>
      <c r="BS2228" s="18"/>
      <c r="BT2228" s="18"/>
      <c r="BU2228" s="18"/>
      <c r="BV2228" s="18"/>
      <c r="BW2228" s="18"/>
      <c r="BX2228" s="18"/>
      <c r="BY2228" s="18"/>
      <c r="BZ2228" s="18"/>
      <c r="CA2228" s="18"/>
      <c r="CB2228" s="18"/>
      <c r="CC2228" s="18"/>
      <c r="CD2228" s="18"/>
      <c r="CE2228" s="18"/>
      <c r="CF2228" s="18"/>
      <c r="CG2228" s="18"/>
      <c r="CH2228" s="18"/>
      <c r="CI2228" s="18" t="s">
        <v>318</v>
      </c>
      <c r="CJ2228" s="18">
        <v>93.255052800000001</v>
      </c>
      <c r="CK2228" s="18" t="s">
        <v>2528</v>
      </c>
      <c r="CL2228" s="18" t="s">
        <v>595</v>
      </c>
      <c r="CM2228" s="56">
        <v>4</v>
      </c>
      <c r="CN2228" s="18" t="s">
        <v>2542</v>
      </c>
      <c r="CO2228" s="18">
        <v>89.622165600000002</v>
      </c>
      <c r="CP2228" s="18">
        <v>96.88794</v>
      </c>
      <c r="CQ2228" s="18">
        <v>3.6328871999999999</v>
      </c>
      <c r="CR2228" s="18">
        <v>3.6328871999999999</v>
      </c>
      <c r="CS2228" s="18" t="s">
        <v>595</v>
      </c>
      <c r="CT2228" s="18">
        <v>60</v>
      </c>
      <c r="CU2228" s="18" t="s">
        <v>2264</v>
      </c>
      <c r="CV2228" s="18" t="s">
        <v>257</v>
      </c>
      <c r="CW2228" s="18" t="s">
        <v>257</v>
      </c>
      <c r="CX2228" s="18" t="s">
        <v>2305</v>
      </c>
      <c r="CY2228" s="18" t="s">
        <v>2051</v>
      </c>
      <c r="CZ2228" s="18">
        <v>51.762484000000001</v>
      </c>
      <c r="DA2228" s="18" t="s">
        <v>2528</v>
      </c>
      <c r="DB2228" s="18" t="s">
        <v>595</v>
      </c>
      <c r="DC2228" s="56">
        <v>4</v>
      </c>
      <c r="DD2228" s="18" t="s">
        <v>2542</v>
      </c>
      <c r="DE2228" s="18">
        <v>37.040903700000001</v>
      </c>
      <c r="DF2228" s="18">
        <v>66.4840643</v>
      </c>
      <c r="DG2228" s="18">
        <v>14.721580299999999</v>
      </c>
      <c r="DH2228" s="18">
        <v>14.721580299999999</v>
      </c>
      <c r="DI2228" s="18" t="s">
        <v>595</v>
      </c>
      <c r="DJ2228" s="18">
        <v>60</v>
      </c>
      <c r="DK2228" s="18" t="s">
        <v>2264</v>
      </c>
      <c r="DL2228" s="18" t="s">
        <v>257</v>
      </c>
      <c r="DM2228" s="18" t="s">
        <v>257</v>
      </c>
      <c r="DN2228" s="18" t="s">
        <v>2305</v>
      </c>
      <c r="DO2228" s="56"/>
      <c r="DP2228" s="56"/>
      <c r="DQ2228" s="56"/>
      <c r="DR2228" s="56"/>
      <c r="DS2228" s="56"/>
      <c r="DT2228" s="56"/>
      <c r="DU2228" s="56"/>
      <c r="DV2228" s="56"/>
      <c r="DW2228" s="56"/>
      <c r="DX2228" s="56"/>
      <c r="DY2228" s="56"/>
      <c r="DZ2228" s="56"/>
      <c r="EA2228" s="56"/>
      <c r="EB2228" s="56"/>
      <c r="EC2228" s="56">
        <v>0</v>
      </c>
      <c r="ED2228" s="56"/>
      <c r="EE2228" s="56"/>
      <c r="EF2228" s="56"/>
      <c r="EG2228" s="56"/>
      <c r="EH2228" s="18" t="s">
        <v>2531</v>
      </c>
      <c r="EI2228" s="18">
        <f t="array" ref="EI2228">IF(SUMPRODUCT(--(DO2228:DS2228&lt;&gt;""))=0, 0,1)</f>
        <v>0</v>
      </c>
      <c r="EJ2228" s="18">
        <f t="array" ref="EJ2228">IF(SUMPRODUCT(--(DT2228:EG2228&lt;&gt;""))=0, 0,1)</f>
        <v>1</v>
      </c>
      <c r="EK2228" s="18" cm="1">
        <f t="array" ref="EK2228">IF(SUMPRODUCT(--(EC2228:EG2228&lt;&gt;""))=0, 0,1)</f>
        <v>1</v>
      </c>
      <c r="EL2228" s="18">
        <f t="array" ref="EL2228">IF(SUMPRODUCT(--(EE2228:EG2228&lt;&gt;""))=0, 0,1)</f>
        <v>0</v>
      </c>
      <c r="EM2228" s="18">
        <f t="shared" si="438"/>
        <v>0</v>
      </c>
      <c r="EN2228" s="18" t="str">
        <f t="shared" si="439"/>
        <v>NA</v>
      </c>
      <c r="EO2228" s="18">
        <f t="shared" si="440"/>
        <v>0</v>
      </c>
      <c r="EP2228" s="18">
        <f t="shared" si="441"/>
        <v>0</v>
      </c>
      <c r="EQ2228" s="18" t="str">
        <f t="shared" si="442"/>
        <v>NA</v>
      </c>
      <c r="ER2228" s="18" t="s">
        <v>2081</v>
      </c>
      <c r="ES2228" s="59">
        <v>43908</v>
      </c>
      <c r="ET2228" s="18"/>
      <c r="EU2228" s="18"/>
    </row>
    <row r="2229" spans="1:151" s="1" customFormat="1" ht="15.75" customHeight="1" x14ac:dyDescent="0.2">
      <c r="A2229" s="5" t="s">
        <v>2540</v>
      </c>
      <c r="B2229" s="24" t="s">
        <v>2520</v>
      </c>
      <c r="C2229" s="56">
        <v>4</v>
      </c>
      <c r="D2229" s="18" t="s">
        <v>2896</v>
      </c>
      <c r="E2229" s="18" t="s">
        <v>2990</v>
      </c>
      <c r="F2229" s="18" t="s">
        <v>2297</v>
      </c>
      <c r="G2229" s="18" t="s">
        <v>467</v>
      </c>
      <c r="H2229" s="18" t="s">
        <v>1199</v>
      </c>
      <c r="I2229" s="18" t="s">
        <v>552</v>
      </c>
      <c r="J2229" s="18" t="s">
        <v>2496</v>
      </c>
      <c r="K2229" s="18" t="s">
        <v>257</v>
      </c>
      <c r="L2229" s="18" t="s">
        <v>595</v>
      </c>
      <c r="M2229" s="18" t="s">
        <v>253</v>
      </c>
      <c r="N2229" s="56">
        <v>74</v>
      </c>
      <c r="O2229" s="18" t="s">
        <v>2523</v>
      </c>
      <c r="P2229" s="18" t="s">
        <v>2128</v>
      </c>
      <c r="Q2229" s="18" t="s">
        <v>254</v>
      </c>
      <c r="R2229" s="18" t="s">
        <v>2524</v>
      </c>
      <c r="S2229" s="18" t="s">
        <v>595</v>
      </c>
      <c r="T2229" s="26" t="s">
        <v>257</v>
      </c>
      <c r="U2229" s="26" t="s">
        <v>257</v>
      </c>
      <c r="V2229" s="26" t="s">
        <v>257</v>
      </c>
      <c r="W2229" s="26" t="s">
        <v>257</v>
      </c>
      <c r="X2229" s="18" t="s">
        <v>2532</v>
      </c>
      <c r="Y2229" s="18">
        <v>784</v>
      </c>
      <c r="Z2229" s="18" t="s">
        <v>2202</v>
      </c>
      <c r="AA2229" s="18" t="s">
        <v>257</v>
      </c>
      <c r="AB2229" s="18">
        <f t="shared" si="437"/>
        <v>784</v>
      </c>
      <c r="AC2229" s="18" t="s">
        <v>595</v>
      </c>
      <c r="AD2229" s="18" t="s">
        <v>595</v>
      </c>
      <c r="AE2229" s="18" t="s">
        <v>595</v>
      </c>
      <c r="AF2229" s="18" t="s">
        <v>257</v>
      </c>
      <c r="AG2229" s="18" t="s">
        <v>257</v>
      </c>
      <c r="AH2229" s="18" t="s">
        <v>595</v>
      </c>
      <c r="AI2229" s="18">
        <v>2.5</v>
      </c>
      <c r="AJ2229" s="18" t="s">
        <v>522</v>
      </c>
      <c r="AK2229" s="18">
        <v>2.5</v>
      </c>
      <c r="AL2229" s="18" t="s">
        <v>2541</v>
      </c>
      <c r="AM2229" s="18"/>
      <c r="AN2229" s="18"/>
      <c r="AO2229" s="18"/>
      <c r="AP2229" s="18"/>
      <c r="AQ2229" s="18"/>
      <c r="AR2229" s="18"/>
      <c r="AS2229" s="18"/>
      <c r="AT2229" s="18"/>
      <c r="AU2229" s="18"/>
      <c r="AV2229" s="18"/>
      <c r="AW2229" s="18"/>
      <c r="AX2229" s="18"/>
      <c r="AY2229" s="18"/>
      <c r="AZ2229" s="18"/>
      <c r="BA2229" s="18"/>
      <c r="BB2229" s="18"/>
      <c r="BC2229" s="18"/>
      <c r="BD2229" s="18"/>
      <c r="BE2229" s="18"/>
      <c r="BF2229" s="18"/>
      <c r="BG2229" s="18"/>
      <c r="BH2229" s="18"/>
      <c r="BI2229" s="18"/>
      <c r="BJ2229" s="18"/>
      <c r="BK2229" s="18"/>
      <c r="BL2229" s="18"/>
      <c r="BM2229" s="18"/>
      <c r="BN2229" s="18"/>
      <c r="BO2229" s="18"/>
      <c r="BP2229" s="18"/>
      <c r="BQ2229" s="18"/>
      <c r="BR2229" s="18"/>
      <c r="BS2229" s="18"/>
      <c r="BT2229" s="18"/>
      <c r="BU2229" s="18"/>
      <c r="BV2229" s="18"/>
      <c r="BW2229" s="18"/>
      <c r="BX2229" s="18"/>
      <c r="BY2229" s="18"/>
      <c r="BZ2229" s="18"/>
      <c r="CA2229" s="18"/>
      <c r="CB2229" s="18"/>
      <c r="CC2229" s="18"/>
      <c r="CD2229" s="18"/>
      <c r="CE2229" s="18"/>
      <c r="CF2229" s="18"/>
      <c r="CG2229" s="18"/>
      <c r="CH2229" s="18"/>
      <c r="CI2229" s="18" t="s">
        <v>318</v>
      </c>
      <c r="CJ2229" s="18">
        <v>89.375828499999997</v>
      </c>
      <c r="CK2229" s="18" t="s">
        <v>2528</v>
      </c>
      <c r="CL2229" s="18" t="s">
        <v>595</v>
      </c>
      <c r="CM2229" s="56">
        <v>4</v>
      </c>
      <c r="CN2229" s="18" t="s">
        <v>2542</v>
      </c>
      <c r="CO2229" s="18">
        <v>84.979296000000005</v>
      </c>
      <c r="CP2229" s="18">
        <v>93.772361000000004</v>
      </c>
      <c r="CQ2229" s="18">
        <v>4.3965325000000002</v>
      </c>
      <c r="CR2229" s="18">
        <v>4.3965325000000002</v>
      </c>
      <c r="CS2229" s="18" t="s">
        <v>595</v>
      </c>
      <c r="CT2229" s="18">
        <v>60</v>
      </c>
      <c r="CU2229" s="18" t="s">
        <v>2264</v>
      </c>
      <c r="CV2229" s="18" t="s">
        <v>257</v>
      </c>
      <c r="CW2229" s="18" t="s">
        <v>257</v>
      </c>
      <c r="CX2229" s="18" t="s">
        <v>2305</v>
      </c>
      <c r="CY2229" s="18" t="s">
        <v>2051</v>
      </c>
      <c r="CZ2229" s="18">
        <v>36.793393500000001</v>
      </c>
      <c r="DA2229" s="18" t="s">
        <v>2528</v>
      </c>
      <c r="DB2229" s="18" t="s">
        <v>595</v>
      </c>
      <c r="DC2229" s="56">
        <v>4</v>
      </c>
      <c r="DD2229" s="18" t="s">
        <v>2542</v>
      </c>
      <c r="DE2229" s="18">
        <v>25.129913500000001</v>
      </c>
      <c r="DF2229" s="18">
        <v>48.4568735</v>
      </c>
      <c r="DG2229" s="18">
        <v>11.66348</v>
      </c>
      <c r="DH2229" s="18">
        <v>11.66348</v>
      </c>
      <c r="DI2229" s="18" t="s">
        <v>595</v>
      </c>
      <c r="DJ2229" s="18">
        <v>60</v>
      </c>
      <c r="DK2229" s="18" t="s">
        <v>2264</v>
      </c>
      <c r="DL2229" s="18" t="s">
        <v>257</v>
      </c>
      <c r="DM2229" s="18" t="s">
        <v>257</v>
      </c>
      <c r="DN2229" s="18" t="s">
        <v>2305</v>
      </c>
      <c r="DO2229" s="56"/>
      <c r="DP2229" s="56"/>
      <c r="DQ2229" s="56"/>
      <c r="DR2229" s="56"/>
      <c r="DS2229" s="56"/>
      <c r="DT2229" s="56"/>
      <c r="DU2229" s="56"/>
      <c r="DV2229" s="56"/>
      <c r="DW2229" s="56"/>
      <c r="DX2229" s="56"/>
      <c r="DY2229" s="56"/>
      <c r="DZ2229" s="56"/>
      <c r="EA2229" s="56"/>
      <c r="EB2229" s="56"/>
      <c r="EC2229" s="56">
        <v>0</v>
      </c>
      <c r="ED2229" s="56"/>
      <c r="EE2229" s="56"/>
      <c r="EF2229" s="56"/>
      <c r="EG2229" s="56"/>
      <c r="EH2229" s="18" t="s">
        <v>2543</v>
      </c>
      <c r="EI2229" s="18">
        <f t="array" ref="EI2229">IF(SUMPRODUCT(--(DO2229:DS2229&lt;&gt;""))=0, 0,1)</f>
        <v>0</v>
      </c>
      <c r="EJ2229" s="18">
        <f t="array" ref="EJ2229">IF(SUMPRODUCT(--(DT2229:EG2229&lt;&gt;""))=0, 0,1)</f>
        <v>1</v>
      </c>
      <c r="EK2229" s="18" cm="1">
        <f t="array" ref="EK2229">IF(SUMPRODUCT(--(EC2229:EG2229&lt;&gt;""))=0, 0,1)</f>
        <v>1</v>
      </c>
      <c r="EL2229" s="18">
        <f t="array" ref="EL2229">IF(SUMPRODUCT(--(EE2229:EG2229&lt;&gt;""))=0, 0,1)</f>
        <v>0</v>
      </c>
      <c r="EM2229" s="18">
        <f t="shared" si="438"/>
        <v>0</v>
      </c>
      <c r="EN2229" s="18" t="str">
        <f t="shared" si="439"/>
        <v>NA</v>
      </c>
      <c r="EO2229" s="18">
        <f t="shared" si="440"/>
        <v>0</v>
      </c>
      <c r="EP2229" s="18">
        <f t="shared" si="441"/>
        <v>0</v>
      </c>
      <c r="EQ2229" s="18" t="str">
        <f t="shared" si="442"/>
        <v>NA</v>
      </c>
      <c r="ER2229" s="18" t="s">
        <v>2081</v>
      </c>
      <c r="ES2229" s="59">
        <v>43908</v>
      </c>
      <c r="ET2229" s="18"/>
      <c r="EU2229" s="18"/>
    </row>
    <row r="2230" spans="1:151" s="1" customFormat="1" ht="15.75" customHeight="1" x14ac:dyDescent="0.2">
      <c r="A2230" s="5" t="s">
        <v>2540</v>
      </c>
      <c r="B2230" s="24" t="s">
        <v>2520</v>
      </c>
      <c r="C2230" s="56">
        <v>4</v>
      </c>
      <c r="D2230" s="18" t="s">
        <v>2880</v>
      </c>
      <c r="E2230" s="18" t="s">
        <v>2990</v>
      </c>
      <c r="F2230" s="18" t="s">
        <v>2297</v>
      </c>
      <c r="G2230" s="18" t="s">
        <v>641</v>
      </c>
      <c r="H2230" s="18" t="s">
        <v>2336</v>
      </c>
      <c r="I2230" s="18" t="s">
        <v>552</v>
      </c>
      <c r="J2230" s="18" t="s">
        <v>595</v>
      </c>
      <c r="K2230" s="18" t="s">
        <v>257</v>
      </c>
      <c r="L2230" s="18" t="s">
        <v>595</v>
      </c>
      <c r="M2230" s="18" t="s">
        <v>253</v>
      </c>
      <c r="N2230" s="56">
        <v>74</v>
      </c>
      <c r="O2230" s="18" t="s">
        <v>2523</v>
      </c>
      <c r="P2230" s="18" t="s">
        <v>2128</v>
      </c>
      <c r="Q2230" s="18" t="s">
        <v>254</v>
      </c>
      <c r="R2230" s="18" t="s">
        <v>2524</v>
      </c>
      <c r="S2230" s="18" t="s">
        <v>595</v>
      </c>
      <c r="T2230" s="26" t="s">
        <v>257</v>
      </c>
      <c r="U2230" s="26" t="s">
        <v>257</v>
      </c>
      <c r="V2230" s="26" t="s">
        <v>257</v>
      </c>
      <c r="W2230" s="26" t="s">
        <v>257</v>
      </c>
      <c r="X2230" s="18" t="s">
        <v>2532</v>
      </c>
      <c r="Y2230" s="18">
        <v>0</v>
      </c>
      <c r="Z2230" s="18" t="s">
        <v>2202</v>
      </c>
      <c r="AA2230" s="18" t="s">
        <v>257</v>
      </c>
      <c r="AB2230" s="18">
        <f t="shared" si="437"/>
        <v>0</v>
      </c>
      <c r="AC2230" s="18" t="s">
        <v>595</v>
      </c>
      <c r="AD2230" s="18" t="s">
        <v>595</v>
      </c>
      <c r="AE2230" s="18" t="s">
        <v>595</v>
      </c>
      <c r="AF2230" s="18" t="s">
        <v>257</v>
      </c>
      <c r="AG2230" s="18" t="s">
        <v>257</v>
      </c>
      <c r="AH2230" s="18" t="s">
        <v>595</v>
      </c>
      <c r="AI2230" s="18">
        <v>2.5</v>
      </c>
      <c r="AJ2230" s="18" t="s">
        <v>522</v>
      </c>
      <c r="AK2230" s="18">
        <v>2.5</v>
      </c>
      <c r="AL2230" s="18" t="s">
        <v>2541</v>
      </c>
      <c r="AM2230" s="18"/>
      <c r="AN2230" s="18"/>
      <c r="AO2230" s="18"/>
      <c r="AP2230" s="18"/>
      <c r="AQ2230" s="18"/>
      <c r="AR2230" s="18"/>
      <c r="AS2230" s="18"/>
      <c r="AT2230" s="18"/>
      <c r="AU2230" s="18"/>
      <c r="AV2230" s="18"/>
      <c r="AW2230" s="18"/>
      <c r="AX2230" s="18"/>
      <c r="AY2230" s="18"/>
      <c r="AZ2230" s="18"/>
      <c r="BA2230" s="18"/>
      <c r="BB2230" s="18"/>
      <c r="BC2230" s="18"/>
      <c r="BD2230" s="18"/>
      <c r="BE2230" s="18"/>
      <c r="BF2230" s="18"/>
      <c r="BG2230" s="18"/>
      <c r="BH2230" s="18"/>
      <c r="BI2230" s="18"/>
      <c r="BJ2230" s="18"/>
      <c r="BK2230" s="18"/>
      <c r="BL2230" s="18"/>
      <c r="BM2230" s="18"/>
      <c r="BN2230" s="18"/>
      <c r="BO2230" s="18"/>
      <c r="BP2230" s="18"/>
      <c r="BQ2230" s="18"/>
      <c r="BR2230" s="18"/>
      <c r="BS2230" s="18"/>
      <c r="BT2230" s="18"/>
      <c r="BU2230" s="18"/>
      <c r="BV2230" s="18"/>
      <c r="BW2230" s="18"/>
      <c r="BX2230" s="18"/>
      <c r="BY2230" s="18"/>
      <c r="BZ2230" s="18"/>
      <c r="CA2230" s="18"/>
      <c r="CB2230" s="18"/>
      <c r="CC2230" s="18"/>
      <c r="CD2230" s="18"/>
      <c r="CE2230" s="18"/>
      <c r="CF2230" s="18"/>
      <c r="CG2230" s="18"/>
      <c r="CH2230" s="18"/>
      <c r="CI2230" s="18" t="s">
        <v>318</v>
      </c>
      <c r="CJ2230" s="18">
        <v>96.037735799999993</v>
      </c>
      <c r="CK2230" s="18" t="s">
        <v>2528</v>
      </c>
      <c r="CL2230" s="18" t="s">
        <v>595</v>
      </c>
      <c r="CM2230" s="56">
        <v>4</v>
      </c>
      <c r="CN2230" s="18" t="s">
        <v>2542</v>
      </c>
      <c r="CO2230" s="18">
        <v>93.584905599999999</v>
      </c>
      <c r="CP2230" s="18">
        <v>98.490566000000001</v>
      </c>
      <c r="CQ2230" s="18">
        <v>2.4528302000000002</v>
      </c>
      <c r="CR2230" s="18">
        <v>2.4528302000000002</v>
      </c>
      <c r="CS2230" s="18" t="s">
        <v>595</v>
      </c>
      <c r="CT2230" s="18">
        <v>60</v>
      </c>
      <c r="CU2230" s="18" t="s">
        <v>2264</v>
      </c>
      <c r="CV2230" s="18" t="s">
        <v>257</v>
      </c>
      <c r="CW2230" s="18" t="s">
        <v>257</v>
      </c>
      <c r="CX2230" s="18" t="s">
        <v>2305</v>
      </c>
      <c r="CY2230" s="18"/>
      <c r="CZ2230" s="18"/>
      <c r="DA2230" s="18"/>
      <c r="DB2230" s="18"/>
      <c r="DC2230" s="56"/>
      <c r="DD2230" s="18"/>
      <c r="DE2230" s="18"/>
      <c r="DF2230" s="18"/>
      <c r="DG2230" s="18"/>
      <c r="DH2230" s="18"/>
      <c r="DI2230" s="18"/>
      <c r="DJ2230" s="18"/>
      <c r="DK2230" s="18"/>
      <c r="DL2230" s="18"/>
      <c r="DM2230" s="18"/>
      <c r="DN2230" s="18"/>
      <c r="DO2230" s="56"/>
      <c r="DP2230" s="56"/>
      <c r="DQ2230" s="56"/>
      <c r="DR2230" s="56"/>
      <c r="DS2230" s="56"/>
      <c r="DT2230" s="56"/>
      <c r="DU2230" s="56"/>
      <c r="DV2230" s="56"/>
      <c r="DW2230" s="56"/>
      <c r="DX2230" s="56"/>
      <c r="DY2230" s="56"/>
      <c r="DZ2230" s="56"/>
      <c r="EA2230" s="56"/>
      <c r="EB2230" s="56"/>
      <c r="EC2230" s="56">
        <v>0</v>
      </c>
      <c r="ED2230" s="56"/>
      <c r="EE2230" s="56"/>
      <c r="EF2230" s="56"/>
      <c r="EG2230" s="56"/>
      <c r="EH2230" s="18"/>
      <c r="EI2230" s="18">
        <f t="array" ref="EI2230">IF(SUMPRODUCT(--(DO2230:DS2230&lt;&gt;""))=0, 0,1)</f>
        <v>0</v>
      </c>
      <c r="EJ2230" s="18">
        <f t="array" ref="EJ2230">IF(SUMPRODUCT(--(DT2230:EG2230&lt;&gt;""))=0, 0,1)</f>
        <v>1</v>
      </c>
      <c r="EK2230" s="18" cm="1">
        <f t="array" ref="EK2230">IF(SUMPRODUCT(--(EC2230:EG2230&lt;&gt;""))=0, 0,1)</f>
        <v>1</v>
      </c>
      <c r="EL2230" s="18">
        <f t="array" ref="EL2230">IF(SUMPRODUCT(--(EE2230:EG2230&lt;&gt;""))=0, 0,1)</f>
        <v>0</v>
      </c>
      <c r="EM2230" s="18">
        <f t="shared" si="438"/>
        <v>0</v>
      </c>
      <c r="EN2230" s="18" t="str">
        <f t="shared" si="439"/>
        <v>NA</v>
      </c>
      <c r="EO2230" s="18">
        <f t="shared" si="440"/>
        <v>0</v>
      </c>
      <c r="EP2230" s="18">
        <f t="shared" si="441"/>
        <v>0</v>
      </c>
      <c r="EQ2230" s="18" t="str">
        <f t="shared" si="442"/>
        <v>NA</v>
      </c>
      <c r="ER2230" s="18" t="s">
        <v>2081</v>
      </c>
      <c r="ES2230" s="59">
        <v>43908</v>
      </c>
      <c r="ET2230" s="18"/>
      <c r="EU2230" s="18"/>
    </row>
    <row r="2231" spans="1:151" s="1" customFormat="1" ht="15.75" customHeight="1" x14ac:dyDescent="0.2">
      <c r="A2231" s="5" t="s">
        <v>2540</v>
      </c>
      <c r="B2231" s="24" t="s">
        <v>2520</v>
      </c>
      <c r="C2231" s="56">
        <v>4</v>
      </c>
      <c r="D2231" s="18" t="s">
        <v>2897</v>
      </c>
      <c r="E2231" s="18" t="s">
        <v>2990</v>
      </c>
      <c r="F2231" s="18" t="s">
        <v>2297</v>
      </c>
      <c r="G2231" s="18" t="s">
        <v>641</v>
      </c>
      <c r="H2231" s="18" t="s">
        <v>2336</v>
      </c>
      <c r="I2231" s="18" t="s">
        <v>552</v>
      </c>
      <c r="J2231" s="18" t="s">
        <v>595</v>
      </c>
      <c r="K2231" s="18" t="s">
        <v>257</v>
      </c>
      <c r="L2231" s="18" t="s">
        <v>595</v>
      </c>
      <c r="M2231" s="18" t="s">
        <v>253</v>
      </c>
      <c r="N2231" s="56">
        <v>74</v>
      </c>
      <c r="O2231" s="18" t="s">
        <v>2523</v>
      </c>
      <c r="P2231" s="18" t="s">
        <v>2128</v>
      </c>
      <c r="Q2231" s="18" t="s">
        <v>254</v>
      </c>
      <c r="R2231" s="18" t="s">
        <v>2524</v>
      </c>
      <c r="S2231" s="18" t="s">
        <v>595</v>
      </c>
      <c r="T2231" s="26" t="s">
        <v>257</v>
      </c>
      <c r="U2231" s="26" t="s">
        <v>257</v>
      </c>
      <c r="V2231" s="26" t="s">
        <v>257</v>
      </c>
      <c r="W2231" s="26" t="s">
        <v>257</v>
      </c>
      <c r="X2231" s="18" t="s">
        <v>2532</v>
      </c>
      <c r="Y2231" s="18">
        <v>122</v>
      </c>
      <c r="Z2231" s="18" t="s">
        <v>2202</v>
      </c>
      <c r="AA2231" s="18" t="s">
        <v>257</v>
      </c>
      <c r="AB2231" s="18">
        <f t="shared" si="437"/>
        <v>122</v>
      </c>
      <c r="AC2231" s="18" t="s">
        <v>595</v>
      </c>
      <c r="AD2231" s="18" t="s">
        <v>595</v>
      </c>
      <c r="AE2231" s="18" t="s">
        <v>595</v>
      </c>
      <c r="AF2231" s="18" t="s">
        <v>257</v>
      </c>
      <c r="AG2231" s="18" t="s">
        <v>257</v>
      </c>
      <c r="AH2231" s="18" t="s">
        <v>595</v>
      </c>
      <c r="AI2231" s="18">
        <v>2.5</v>
      </c>
      <c r="AJ2231" s="18" t="s">
        <v>522</v>
      </c>
      <c r="AK2231" s="18">
        <v>2.5</v>
      </c>
      <c r="AL2231" s="18" t="s">
        <v>2541</v>
      </c>
      <c r="AM2231" s="18"/>
      <c r="AN2231" s="18"/>
      <c r="AO2231" s="18"/>
      <c r="AP2231" s="18"/>
      <c r="AQ2231" s="18"/>
      <c r="AR2231" s="18"/>
      <c r="AS2231" s="18"/>
      <c r="AT2231" s="18"/>
      <c r="AU2231" s="18"/>
      <c r="AV2231" s="18"/>
      <c r="AW2231" s="18"/>
      <c r="AX2231" s="18"/>
      <c r="AY2231" s="18"/>
      <c r="AZ2231" s="18"/>
      <c r="BA2231" s="18"/>
      <c r="BB2231" s="18"/>
      <c r="BC2231" s="18"/>
      <c r="BD2231" s="18"/>
      <c r="BE2231" s="18"/>
      <c r="BF2231" s="18"/>
      <c r="BG2231" s="18"/>
      <c r="BH2231" s="18"/>
      <c r="BI2231" s="18"/>
      <c r="BJ2231" s="18"/>
      <c r="BK2231" s="18"/>
      <c r="BL2231" s="18"/>
      <c r="BM2231" s="18"/>
      <c r="BN2231" s="18"/>
      <c r="BO2231" s="18"/>
      <c r="BP2231" s="18"/>
      <c r="BQ2231" s="18"/>
      <c r="BR2231" s="18"/>
      <c r="BS2231" s="18"/>
      <c r="BT2231" s="18"/>
      <c r="BU2231" s="18"/>
      <c r="BV2231" s="18"/>
      <c r="BW2231" s="18"/>
      <c r="BX2231" s="18"/>
      <c r="BY2231" s="18"/>
      <c r="BZ2231" s="18"/>
      <c r="CA2231" s="18"/>
      <c r="CB2231" s="18"/>
      <c r="CC2231" s="18"/>
      <c r="CD2231" s="18"/>
      <c r="CE2231" s="18"/>
      <c r="CF2231" s="18"/>
      <c r="CG2231" s="18"/>
      <c r="CH2231" s="18"/>
      <c r="CI2231" s="18" t="s">
        <v>318</v>
      </c>
      <c r="CJ2231" s="18">
        <v>97.928436899999994</v>
      </c>
      <c r="CK2231" s="18" t="s">
        <v>2528</v>
      </c>
      <c r="CL2231" s="18" t="s">
        <v>595</v>
      </c>
      <c r="CM2231" s="56">
        <v>4</v>
      </c>
      <c r="CN2231" s="18" t="s">
        <v>2542</v>
      </c>
      <c r="CO2231" s="18">
        <v>95.856873800000002</v>
      </c>
      <c r="CP2231" s="18">
        <v>100</v>
      </c>
      <c r="CQ2231" s="18">
        <v>2.0715631000000001</v>
      </c>
      <c r="CR2231" s="18">
        <v>2.0715631000000001</v>
      </c>
      <c r="CS2231" s="18" t="s">
        <v>595</v>
      </c>
      <c r="CT2231" s="18">
        <v>60</v>
      </c>
      <c r="CU2231" s="18" t="s">
        <v>2264</v>
      </c>
      <c r="CV2231" s="18" t="s">
        <v>257</v>
      </c>
      <c r="CW2231" s="18" t="s">
        <v>257</v>
      </c>
      <c r="CX2231" s="18" t="s">
        <v>2305</v>
      </c>
      <c r="CY2231" s="18"/>
      <c r="CZ2231" s="18"/>
      <c r="DA2231" s="18"/>
      <c r="DB2231" s="18"/>
      <c r="DC2231" s="56"/>
      <c r="DD2231" s="18"/>
      <c r="DE2231" s="18"/>
      <c r="DF2231" s="18"/>
      <c r="DG2231" s="18"/>
      <c r="DH2231" s="18"/>
      <c r="DI2231" s="18"/>
      <c r="DJ2231" s="18"/>
      <c r="DK2231" s="18"/>
      <c r="DL2231" s="18"/>
      <c r="DM2231" s="18"/>
      <c r="DN2231" s="18"/>
      <c r="DO2231" s="56"/>
      <c r="DP2231" s="56"/>
      <c r="DQ2231" s="56"/>
      <c r="DR2231" s="56"/>
      <c r="DS2231" s="56"/>
      <c r="DT2231" s="56"/>
      <c r="DU2231" s="56"/>
      <c r="DV2231" s="56"/>
      <c r="DW2231" s="56"/>
      <c r="DX2231" s="56"/>
      <c r="DY2231" s="56"/>
      <c r="DZ2231" s="56"/>
      <c r="EA2231" s="56"/>
      <c r="EB2231" s="56"/>
      <c r="EC2231" s="56">
        <v>0</v>
      </c>
      <c r="ED2231" s="56"/>
      <c r="EE2231" s="56"/>
      <c r="EF2231" s="56"/>
      <c r="EG2231" s="56"/>
      <c r="EH2231" s="18"/>
      <c r="EI2231" s="18">
        <f t="array" ref="EI2231">IF(SUMPRODUCT(--(DO2231:DS2231&lt;&gt;""))=0, 0,1)</f>
        <v>0</v>
      </c>
      <c r="EJ2231" s="18">
        <f t="array" ref="EJ2231">IF(SUMPRODUCT(--(DT2231:EG2231&lt;&gt;""))=0, 0,1)</f>
        <v>1</v>
      </c>
      <c r="EK2231" s="18" cm="1">
        <f t="array" ref="EK2231">IF(SUMPRODUCT(--(EC2231:EG2231&lt;&gt;""))=0, 0,1)</f>
        <v>1</v>
      </c>
      <c r="EL2231" s="18">
        <f t="array" ref="EL2231">IF(SUMPRODUCT(--(EE2231:EG2231&lt;&gt;""))=0, 0,1)</f>
        <v>0</v>
      </c>
      <c r="EM2231" s="18">
        <f t="shared" si="438"/>
        <v>0</v>
      </c>
      <c r="EN2231" s="18" t="str">
        <f t="shared" si="439"/>
        <v>NA</v>
      </c>
      <c r="EO2231" s="18">
        <f t="shared" si="440"/>
        <v>0</v>
      </c>
      <c r="EP2231" s="18">
        <f t="shared" si="441"/>
        <v>0</v>
      </c>
      <c r="EQ2231" s="18" t="str">
        <f t="shared" si="442"/>
        <v>NA</v>
      </c>
      <c r="ER2231" s="18" t="s">
        <v>2081</v>
      </c>
      <c r="ES2231" s="59">
        <v>43908</v>
      </c>
      <c r="ET2231" s="18"/>
      <c r="EU2231" s="18"/>
    </row>
    <row r="2232" spans="1:151" s="1" customFormat="1" ht="15.75" customHeight="1" x14ac:dyDescent="0.2">
      <c r="A2232" s="5" t="s">
        <v>2540</v>
      </c>
      <c r="B2232" s="24" t="s">
        <v>2520</v>
      </c>
      <c r="C2232" s="56">
        <v>4</v>
      </c>
      <c r="D2232" s="18" t="s">
        <v>2898</v>
      </c>
      <c r="E2232" s="18" t="s">
        <v>2990</v>
      </c>
      <c r="F2232" s="18" t="s">
        <v>2297</v>
      </c>
      <c r="G2232" s="18" t="s">
        <v>641</v>
      </c>
      <c r="H2232" s="18" t="s">
        <v>2336</v>
      </c>
      <c r="I2232" s="18" t="s">
        <v>552</v>
      </c>
      <c r="J2232" s="18" t="s">
        <v>595</v>
      </c>
      <c r="K2232" s="18" t="s">
        <v>257</v>
      </c>
      <c r="L2232" s="18" t="s">
        <v>595</v>
      </c>
      <c r="M2232" s="18" t="s">
        <v>253</v>
      </c>
      <c r="N2232" s="56">
        <v>74</v>
      </c>
      <c r="O2232" s="18" t="s">
        <v>2523</v>
      </c>
      <c r="P2232" s="18" t="s">
        <v>2128</v>
      </c>
      <c r="Q2232" s="18" t="s">
        <v>254</v>
      </c>
      <c r="R2232" s="18" t="s">
        <v>2524</v>
      </c>
      <c r="S2232" s="18" t="s">
        <v>595</v>
      </c>
      <c r="T2232" s="26" t="s">
        <v>257</v>
      </c>
      <c r="U2232" s="26" t="s">
        <v>257</v>
      </c>
      <c r="V2232" s="26" t="s">
        <v>257</v>
      </c>
      <c r="W2232" s="26" t="s">
        <v>257</v>
      </c>
      <c r="X2232" s="18" t="s">
        <v>2532</v>
      </c>
      <c r="Y2232" s="18">
        <v>234</v>
      </c>
      <c r="Z2232" s="18" t="s">
        <v>2202</v>
      </c>
      <c r="AA2232" s="18" t="s">
        <v>257</v>
      </c>
      <c r="AB2232" s="18">
        <f t="shared" si="437"/>
        <v>234</v>
      </c>
      <c r="AC2232" s="18" t="s">
        <v>595</v>
      </c>
      <c r="AD2232" s="18" t="s">
        <v>595</v>
      </c>
      <c r="AE2232" s="18" t="s">
        <v>595</v>
      </c>
      <c r="AF2232" s="18" t="s">
        <v>257</v>
      </c>
      <c r="AG2232" s="18" t="s">
        <v>257</v>
      </c>
      <c r="AH2232" s="18" t="s">
        <v>595</v>
      </c>
      <c r="AI2232" s="18">
        <v>2.5</v>
      </c>
      <c r="AJ2232" s="18" t="s">
        <v>522</v>
      </c>
      <c r="AK2232" s="18">
        <v>2.5</v>
      </c>
      <c r="AL2232" s="18" t="s">
        <v>2541</v>
      </c>
      <c r="AM2232" s="18"/>
      <c r="AN2232" s="18"/>
      <c r="AO2232" s="18"/>
      <c r="AP2232" s="18"/>
      <c r="AQ2232" s="18"/>
      <c r="AR2232" s="18"/>
      <c r="AS2232" s="18"/>
      <c r="AT2232" s="18"/>
      <c r="AU2232" s="18"/>
      <c r="AV2232" s="18"/>
      <c r="AW2232" s="18"/>
      <c r="AX2232" s="18"/>
      <c r="AY2232" s="18"/>
      <c r="AZ2232" s="18"/>
      <c r="BA2232" s="18"/>
      <c r="BB2232" s="18"/>
      <c r="BC2232" s="18"/>
      <c r="BD2232" s="18"/>
      <c r="BE2232" s="18"/>
      <c r="BF2232" s="18"/>
      <c r="BG2232" s="18"/>
      <c r="BH2232" s="18"/>
      <c r="BI2232" s="18"/>
      <c r="BJ2232" s="18"/>
      <c r="BK2232" s="18"/>
      <c r="BL2232" s="18"/>
      <c r="BM2232" s="18"/>
      <c r="BN2232" s="18"/>
      <c r="BO2232" s="18"/>
      <c r="BP2232" s="18"/>
      <c r="BQ2232" s="18"/>
      <c r="BR2232" s="18"/>
      <c r="BS2232" s="18"/>
      <c r="BT2232" s="18"/>
      <c r="BU2232" s="18"/>
      <c r="BV2232" s="18"/>
      <c r="BW2232" s="18"/>
      <c r="BX2232" s="18"/>
      <c r="BY2232" s="18"/>
      <c r="BZ2232" s="18"/>
      <c r="CA2232" s="18"/>
      <c r="CB2232" s="18"/>
      <c r="CC2232" s="18"/>
      <c r="CD2232" s="18"/>
      <c r="CE2232" s="18"/>
      <c r="CF2232" s="18"/>
      <c r="CG2232" s="18"/>
      <c r="CH2232" s="18"/>
      <c r="CI2232" s="18" t="s">
        <v>318</v>
      </c>
      <c r="CJ2232" s="18">
        <v>95.856873800000002</v>
      </c>
      <c r="CK2232" s="18" t="s">
        <v>2528</v>
      </c>
      <c r="CL2232" s="18" t="s">
        <v>595</v>
      </c>
      <c r="CM2232" s="56">
        <v>4</v>
      </c>
      <c r="CN2232" s="18" t="s">
        <v>2542</v>
      </c>
      <c r="CO2232" s="18">
        <v>93.408662899999996</v>
      </c>
      <c r="CP2232" s="18">
        <v>98.305084699999995</v>
      </c>
      <c r="CQ2232" s="18">
        <v>2.4482108999999999</v>
      </c>
      <c r="CR2232" s="18">
        <v>2.4482108999999999</v>
      </c>
      <c r="CS2232" s="18" t="s">
        <v>595</v>
      </c>
      <c r="CT2232" s="18">
        <v>60</v>
      </c>
      <c r="CU2232" s="18" t="s">
        <v>2264</v>
      </c>
      <c r="CV2232" s="18" t="s">
        <v>257</v>
      </c>
      <c r="CW2232" s="18" t="s">
        <v>257</v>
      </c>
      <c r="CX2232" s="18" t="s">
        <v>2305</v>
      </c>
      <c r="CY2232" s="18"/>
      <c r="CZ2232" s="18"/>
      <c r="DA2232" s="18"/>
      <c r="DB2232" s="18"/>
      <c r="DC2232" s="56"/>
      <c r="DD2232" s="18"/>
      <c r="DE2232" s="18"/>
      <c r="DF2232" s="18"/>
      <c r="DG2232" s="18"/>
      <c r="DH2232" s="18"/>
      <c r="DI2232" s="18"/>
      <c r="DJ2232" s="18"/>
      <c r="DK2232" s="18"/>
      <c r="DL2232" s="18"/>
      <c r="DM2232" s="18"/>
      <c r="DN2232" s="18"/>
      <c r="DO2232" s="56"/>
      <c r="DP2232" s="56"/>
      <c r="DQ2232" s="56"/>
      <c r="DR2232" s="56"/>
      <c r="DS2232" s="56"/>
      <c r="DT2232" s="56"/>
      <c r="DU2232" s="56"/>
      <c r="DV2232" s="56"/>
      <c r="DW2232" s="56"/>
      <c r="DX2232" s="56"/>
      <c r="DY2232" s="56"/>
      <c r="DZ2232" s="56"/>
      <c r="EA2232" s="56"/>
      <c r="EB2232" s="56"/>
      <c r="EC2232" s="56">
        <v>0</v>
      </c>
      <c r="ED2232" s="56"/>
      <c r="EE2232" s="56"/>
      <c r="EF2232" s="56"/>
      <c r="EG2232" s="56"/>
      <c r="EH2232" s="18"/>
      <c r="EI2232" s="18">
        <f t="array" ref="EI2232">IF(SUMPRODUCT(--(DO2232:DS2232&lt;&gt;""))=0, 0,1)</f>
        <v>0</v>
      </c>
      <c r="EJ2232" s="18">
        <f t="array" ref="EJ2232">IF(SUMPRODUCT(--(DT2232:EG2232&lt;&gt;""))=0, 0,1)</f>
        <v>1</v>
      </c>
      <c r="EK2232" s="18" cm="1">
        <f t="array" ref="EK2232">IF(SUMPRODUCT(--(EC2232:EG2232&lt;&gt;""))=0, 0,1)</f>
        <v>1</v>
      </c>
      <c r="EL2232" s="18">
        <f t="array" ref="EL2232">IF(SUMPRODUCT(--(EE2232:EG2232&lt;&gt;""))=0, 0,1)</f>
        <v>0</v>
      </c>
      <c r="EM2232" s="18">
        <f t="shared" si="438"/>
        <v>0</v>
      </c>
      <c r="EN2232" s="18" t="str">
        <f t="shared" si="439"/>
        <v>NA</v>
      </c>
      <c r="EO2232" s="18">
        <f t="shared" si="440"/>
        <v>0</v>
      </c>
      <c r="EP2232" s="18">
        <f t="shared" si="441"/>
        <v>0</v>
      </c>
      <c r="EQ2232" s="18" t="str">
        <f t="shared" si="442"/>
        <v>NA</v>
      </c>
      <c r="ER2232" s="18" t="s">
        <v>2081</v>
      </c>
      <c r="ES2232" s="59">
        <v>43908</v>
      </c>
      <c r="ET2232" s="18"/>
      <c r="EU2232" s="18"/>
    </row>
    <row r="2233" spans="1:151" s="1" customFormat="1" ht="15.75" customHeight="1" x14ac:dyDescent="0.2">
      <c r="A2233" s="5" t="s">
        <v>2540</v>
      </c>
      <c r="B2233" s="24" t="s">
        <v>2520</v>
      </c>
      <c r="C2233" s="56">
        <v>4</v>
      </c>
      <c r="D2233" s="18" t="s">
        <v>2899</v>
      </c>
      <c r="E2233" s="18" t="s">
        <v>2990</v>
      </c>
      <c r="F2233" s="18" t="s">
        <v>2297</v>
      </c>
      <c r="G2233" s="18" t="s">
        <v>641</v>
      </c>
      <c r="H2233" s="18" t="s">
        <v>2336</v>
      </c>
      <c r="I2233" s="18" t="s">
        <v>552</v>
      </c>
      <c r="J2233" s="18" t="s">
        <v>595</v>
      </c>
      <c r="K2233" s="18" t="s">
        <v>257</v>
      </c>
      <c r="L2233" s="18" t="s">
        <v>595</v>
      </c>
      <c r="M2233" s="18" t="s">
        <v>253</v>
      </c>
      <c r="N2233" s="56">
        <v>74</v>
      </c>
      <c r="O2233" s="18" t="s">
        <v>2523</v>
      </c>
      <c r="P2233" s="18" t="s">
        <v>2128</v>
      </c>
      <c r="Q2233" s="18" t="s">
        <v>254</v>
      </c>
      <c r="R2233" s="18" t="s">
        <v>2524</v>
      </c>
      <c r="S2233" s="18" t="s">
        <v>595</v>
      </c>
      <c r="T2233" s="26" t="s">
        <v>257</v>
      </c>
      <c r="U2233" s="26" t="s">
        <v>257</v>
      </c>
      <c r="V2233" s="26" t="s">
        <v>257</v>
      </c>
      <c r="W2233" s="26" t="s">
        <v>257</v>
      </c>
      <c r="X2233" s="18" t="s">
        <v>2532</v>
      </c>
      <c r="Y2233" s="18">
        <v>458</v>
      </c>
      <c r="Z2233" s="18" t="s">
        <v>2202</v>
      </c>
      <c r="AA2233" s="18" t="s">
        <v>257</v>
      </c>
      <c r="AB2233" s="18">
        <f t="shared" si="437"/>
        <v>458</v>
      </c>
      <c r="AC2233" s="18" t="s">
        <v>595</v>
      </c>
      <c r="AD2233" s="18" t="s">
        <v>595</v>
      </c>
      <c r="AE2233" s="18" t="s">
        <v>595</v>
      </c>
      <c r="AF2233" s="18" t="s">
        <v>257</v>
      </c>
      <c r="AG2233" s="18" t="s">
        <v>257</v>
      </c>
      <c r="AH2233" s="18" t="s">
        <v>595</v>
      </c>
      <c r="AI2233" s="18">
        <v>2.5</v>
      </c>
      <c r="AJ2233" s="18" t="s">
        <v>522</v>
      </c>
      <c r="AK2233" s="18">
        <v>2.5</v>
      </c>
      <c r="AL2233" s="18" t="s">
        <v>2541</v>
      </c>
      <c r="AM2233" s="18"/>
      <c r="AN2233" s="18"/>
      <c r="AO2233" s="18"/>
      <c r="AP2233" s="18"/>
      <c r="AQ2233" s="18"/>
      <c r="AR2233" s="18"/>
      <c r="AS2233" s="18"/>
      <c r="AT2233" s="18"/>
      <c r="AU2233" s="18"/>
      <c r="AV2233" s="18"/>
      <c r="AW2233" s="18"/>
      <c r="AX2233" s="18"/>
      <c r="AY2233" s="18"/>
      <c r="AZ2233" s="18"/>
      <c r="BA2233" s="18"/>
      <c r="BB2233" s="18"/>
      <c r="BC2233" s="18"/>
      <c r="BD2233" s="18"/>
      <c r="BE2233" s="18"/>
      <c r="BF2233" s="18"/>
      <c r="BG2233" s="18"/>
      <c r="BH2233" s="18"/>
      <c r="BI2233" s="18"/>
      <c r="BJ2233" s="18"/>
      <c r="BK2233" s="18"/>
      <c r="BL2233" s="18"/>
      <c r="BM2233" s="18"/>
      <c r="BN2233" s="18"/>
      <c r="BO2233" s="18"/>
      <c r="BP2233" s="18"/>
      <c r="BQ2233" s="18"/>
      <c r="BR2233" s="18"/>
      <c r="BS2233" s="18"/>
      <c r="BT2233" s="18"/>
      <c r="BU2233" s="18"/>
      <c r="BV2233" s="18"/>
      <c r="BW2233" s="18"/>
      <c r="BX2233" s="18"/>
      <c r="BY2233" s="18"/>
      <c r="BZ2233" s="18"/>
      <c r="CA2233" s="18"/>
      <c r="CB2233" s="18"/>
      <c r="CC2233" s="18"/>
      <c r="CD2233" s="18"/>
      <c r="CE2233" s="18"/>
      <c r="CF2233" s="18"/>
      <c r="CG2233" s="18"/>
      <c r="CH2233" s="18"/>
      <c r="CI2233" s="18" t="s">
        <v>318</v>
      </c>
      <c r="CJ2233" s="18">
        <v>85.875706199999996</v>
      </c>
      <c r="CK2233" s="18" t="s">
        <v>2528</v>
      </c>
      <c r="CL2233" s="18" t="s">
        <v>595</v>
      </c>
      <c r="CM2233" s="56">
        <v>4</v>
      </c>
      <c r="CN2233" s="18" t="s">
        <v>2542</v>
      </c>
      <c r="CO2233" s="18">
        <v>81.732579999999999</v>
      </c>
      <c r="CP2233" s="18">
        <v>90.018832399999994</v>
      </c>
      <c r="CQ2233" s="18">
        <v>4.1431262000000002</v>
      </c>
      <c r="CR2233" s="18">
        <v>4.1431262000000002</v>
      </c>
      <c r="CS2233" s="18" t="s">
        <v>595</v>
      </c>
      <c r="CT2233" s="18">
        <v>60</v>
      </c>
      <c r="CU2233" s="18" t="s">
        <v>2264</v>
      </c>
      <c r="CV2233" s="18" t="s">
        <v>257</v>
      </c>
      <c r="CW2233" s="18" t="s">
        <v>257</v>
      </c>
      <c r="CX2233" s="18" t="s">
        <v>2305</v>
      </c>
      <c r="CY2233" s="18"/>
      <c r="CZ2233" s="18"/>
      <c r="DA2233" s="18"/>
      <c r="DB2233" s="18"/>
      <c r="DC2233" s="56"/>
      <c r="DD2233" s="18"/>
      <c r="DE2233" s="18"/>
      <c r="DF2233" s="18"/>
      <c r="DG2233" s="18"/>
      <c r="DH2233" s="18"/>
      <c r="DI2233" s="18"/>
      <c r="DJ2233" s="18"/>
      <c r="DK2233" s="18"/>
      <c r="DL2233" s="18"/>
      <c r="DM2233" s="18"/>
      <c r="DN2233" s="18"/>
      <c r="DO2233" s="56"/>
      <c r="DP2233" s="56"/>
      <c r="DQ2233" s="56"/>
      <c r="DR2233" s="56"/>
      <c r="DS2233" s="56"/>
      <c r="DT2233" s="56"/>
      <c r="DU2233" s="56"/>
      <c r="DV2233" s="56"/>
      <c r="DW2233" s="56"/>
      <c r="DX2233" s="56"/>
      <c r="DY2233" s="56"/>
      <c r="DZ2233" s="56"/>
      <c r="EA2233" s="56"/>
      <c r="EB2233" s="56"/>
      <c r="EC2233" s="56">
        <v>1</v>
      </c>
      <c r="ED2233" s="56"/>
      <c r="EE2233" s="56"/>
      <c r="EF2233" s="56"/>
      <c r="EG2233" s="56"/>
      <c r="EH2233" s="18"/>
      <c r="EI2233" s="18">
        <f t="array" ref="EI2233">IF(SUMPRODUCT(--(DO2233:DS2233&lt;&gt;""))=0, 0,1)</f>
        <v>0</v>
      </c>
      <c r="EJ2233" s="18">
        <f t="array" ref="EJ2233">IF(SUMPRODUCT(--(DT2233:EG2233&lt;&gt;""))=0, 0,1)</f>
        <v>1</v>
      </c>
      <c r="EK2233" s="18" cm="1">
        <f t="array" ref="EK2233">IF(SUMPRODUCT(--(EC2233:EG2233&lt;&gt;""))=0, 0,1)</f>
        <v>1</v>
      </c>
      <c r="EL2233" s="18">
        <f t="array" ref="EL2233">IF(SUMPRODUCT(--(EE2233:EG2233&lt;&gt;""))=0, 0,1)</f>
        <v>0</v>
      </c>
      <c r="EM2233" s="18">
        <f t="shared" si="438"/>
        <v>1</v>
      </c>
      <c r="EN2233" s="18" t="str">
        <f t="shared" si="439"/>
        <v>NA</v>
      </c>
      <c r="EO2233" s="18">
        <f t="shared" si="440"/>
        <v>1</v>
      </c>
      <c r="EP2233" s="18">
        <f t="shared" si="441"/>
        <v>1</v>
      </c>
      <c r="EQ2233" s="18">
        <f t="shared" si="442"/>
        <v>0</v>
      </c>
      <c r="ER2233" s="18" t="s">
        <v>2081</v>
      </c>
      <c r="ES2233" s="59">
        <v>43908</v>
      </c>
      <c r="ET2233" s="18"/>
      <c r="EU2233" s="18"/>
    </row>
    <row r="2234" spans="1:151" s="1" customFormat="1" ht="15.75" customHeight="1" x14ac:dyDescent="0.2">
      <c r="A2234" s="5" t="s">
        <v>2540</v>
      </c>
      <c r="B2234" s="24" t="s">
        <v>2520</v>
      </c>
      <c r="C2234" s="56">
        <v>4</v>
      </c>
      <c r="D2234" s="18" t="s">
        <v>2900</v>
      </c>
      <c r="E2234" s="18" t="s">
        <v>2990</v>
      </c>
      <c r="F2234" s="18" t="s">
        <v>2297</v>
      </c>
      <c r="G2234" s="18" t="s">
        <v>641</v>
      </c>
      <c r="H2234" s="18" t="s">
        <v>2336</v>
      </c>
      <c r="I2234" s="18" t="s">
        <v>552</v>
      </c>
      <c r="J2234" s="18" t="s">
        <v>595</v>
      </c>
      <c r="K2234" s="18" t="s">
        <v>257</v>
      </c>
      <c r="L2234" s="18" t="s">
        <v>595</v>
      </c>
      <c r="M2234" s="18" t="s">
        <v>253</v>
      </c>
      <c r="N2234" s="56">
        <v>74</v>
      </c>
      <c r="O2234" s="18" t="s">
        <v>2523</v>
      </c>
      <c r="P2234" s="18" t="s">
        <v>2128</v>
      </c>
      <c r="Q2234" s="18" t="s">
        <v>254</v>
      </c>
      <c r="R2234" s="18" t="s">
        <v>2524</v>
      </c>
      <c r="S2234" s="18" t="s">
        <v>595</v>
      </c>
      <c r="T2234" s="26" t="s">
        <v>257</v>
      </c>
      <c r="U2234" s="26" t="s">
        <v>257</v>
      </c>
      <c r="V2234" s="26" t="s">
        <v>257</v>
      </c>
      <c r="W2234" s="26" t="s">
        <v>257</v>
      </c>
      <c r="X2234" s="18" t="s">
        <v>2532</v>
      </c>
      <c r="Y2234" s="18">
        <v>920</v>
      </c>
      <c r="Z2234" s="18" t="s">
        <v>2202</v>
      </c>
      <c r="AA2234" s="18" t="s">
        <v>257</v>
      </c>
      <c r="AB2234" s="18">
        <f t="shared" si="437"/>
        <v>920</v>
      </c>
      <c r="AC2234" s="18" t="s">
        <v>595</v>
      </c>
      <c r="AD2234" s="18" t="s">
        <v>595</v>
      </c>
      <c r="AE2234" s="18" t="s">
        <v>595</v>
      </c>
      <c r="AF2234" s="18" t="s">
        <v>257</v>
      </c>
      <c r="AG2234" s="18" t="s">
        <v>257</v>
      </c>
      <c r="AH2234" s="18" t="s">
        <v>595</v>
      </c>
      <c r="AI2234" s="18">
        <v>2.5</v>
      </c>
      <c r="AJ2234" s="18" t="s">
        <v>522</v>
      </c>
      <c r="AK2234" s="18">
        <v>2.5</v>
      </c>
      <c r="AL2234" s="18" t="s">
        <v>2541</v>
      </c>
      <c r="AM2234" s="18"/>
      <c r="AN2234" s="18"/>
      <c r="AO2234" s="18"/>
      <c r="AP2234" s="18"/>
      <c r="AQ2234" s="18"/>
      <c r="AR2234" s="18"/>
      <c r="AS2234" s="18"/>
      <c r="AT2234" s="18"/>
      <c r="AU2234" s="18"/>
      <c r="AV2234" s="18"/>
      <c r="AW2234" s="18"/>
      <c r="AX2234" s="18"/>
      <c r="AY2234" s="18"/>
      <c r="AZ2234" s="18"/>
      <c r="BA2234" s="18"/>
      <c r="BB2234" s="18"/>
      <c r="BC2234" s="18"/>
      <c r="BD2234" s="18"/>
      <c r="BE2234" s="18"/>
      <c r="BF2234" s="18"/>
      <c r="BG2234" s="18"/>
      <c r="BH2234" s="18"/>
      <c r="BI2234" s="18"/>
      <c r="BJ2234" s="18"/>
      <c r="BK2234" s="18"/>
      <c r="BL2234" s="18"/>
      <c r="BM2234" s="18"/>
      <c r="BN2234" s="18"/>
      <c r="BO2234" s="18"/>
      <c r="BP2234" s="18"/>
      <c r="BQ2234" s="18"/>
      <c r="BR2234" s="18"/>
      <c r="BS2234" s="18"/>
      <c r="BT2234" s="18"/>
      <c r="BU2234" s="18"/>
      <c r="BV2234" s="18"/>
      <c r="BW2234" s="18"/>
      <c r="BX2234" s="18"/>
      <c r="BY2234" s="18"/>
      <c r="BZ2234" s="18"/>
      <c r="CA2234" s="18"/>
      <c r="CB2234" s="18"/>
      <c r="CC2234" s="18"/>
      <c r="CD2234" s="18"/>
      <c r="CE2234" s="18"/>
      <c r="CF2234" s="18"/>
      <c r="CG2234" s="18"/>
      <c r="CH2234" s="18"/>
      <c r="CI2234" s="18" t="s">
        <v>318</v>
      </c>
      <c r="CJ2234" s="18">
        <v>95.856873800000002</v>
      </c>
      <c r="CK2234" s="18" t="s">
        <v>2528</v>
      </c>
      <c r="CL2234" s="18" t="s">
        <v>595</v>
      </c>
      <c r="CM2234" s="56">
        <v>4</v>
      </c>
      <c r="CN2234" s="18" t="s">
        <v>2542</v>
      </c>
      <c r="CO2234" s="18">
        <v>93.408662899999996</v>
      </c>
      <c r="CP2234" s="18">
        <v>98.305084699999995</v>
      </c>
      <c r="CQ2234" s="18">
        <v>2.4482108999999999</v>
      </c>
      <c r="CR2234" s="18">
        <v>2.4482108999999999</v>
      </c>
      <c r="CS2234" s="18" t="s">
        <v>595</v>
      </c>
      <c r="CT2234" s="18">
        <v>60</v>
      </c>
      <c r="CU2234" s="18" t="s">
        <v>2264</v>
      </c>
      <c r="CV2234" s="18" t="s">
        <v>257</v>
      </c>
      <c r="CW2234" s="18" t="s">
        <v>257</v>
      </c>
      <c r="CX2234" s="18" t="s">
        <v>2305</v>
      </c>
      <c r="CY2234" s="18"/>
      <c r="CZ2234" s="18"/>
      <c r="DA2234" s="18"/>
      <c r="DB2234" s="18"/>
      <c r="DC2234" s="56"/>
      <c r="DD2234" s="18"/>
      <c r="DE2234" s="18"/>
      <c r="DF2234" s="18"/>
      <c r="DG2234" s="18"/>
      <c r="DH2234" s="18"/>
      <c r="DI2234" s="18"/>
      <c r="DJ2234" s="18"/>
      <c r="DK2234" s="18"/>
      <c r="DL2234" s="18"/>
      <c r="DM2234" s="18"/>
      <c r="DN2234" s="18"/>
      <c r="DO2234" s="56"/>
      <c r="DP2234" s="56"/>
      <c r="DQ2234" s="56"/>
      <c r="DR2234" s="56"/>
      <c r="DS2234" s="56"/>
      <c r="DT2234" s="56"/>
      <c r="DU2234" s="56"/>
      <c r="DV2234" s="56"/>
      <c r="DW2234" s="56"/>
      <c r="DX2234" s="56"/>
      <c r="DY2234" s="56"/>
      <c r="DZ2234" s="56"/>
      <c r="EA2234" s="56"/>
      <c r="EB2234" s="56"/>
      <c r="EC2234" s="56">
        <v>0</v>
      </c>
      <c r="ED2234" s="56"/>
      <c r="EE2234" s="56"/>
      <c r="EF2234" s="56"/>
      <c r="EG2234" s="56"/>
      <c r="EH2234" s="18"/>
      <c r="EI2234" s="18">
        <f t="array" ref="EI2234">IF(SUMPRODUCT(--(DO2234:DS2234&lt;&gt;""))=0, 0,1)</f>
        <v>0</v>
      </c>
      <c r="EJ2234" s="18">
        <f t="array" ref="EJ2234">IF(SUMPRODUCT(--(DT2234:EG2234&lt;&gt;""))=0, 0,1)</f>
        <v>1</v>
      </c>
      <c r="EK2234" s="18" cm="1">
        <f t="array" ref="EK2234">IF(SUMPRODUCT(--(EC2234:EG2234&lt;&gt;""))=0, 0,1)</f>
        <v>1</v>
      </c>
      <c r="EL2234" s="18">
        <f t="array" ref="EL2234">IF(SUMPRODUCT(--(EE2234:EG2234&lt;&gt;""))=0, 0,1)</f>
        <v>0</v>
      </c>
      <c r="EM2234" s="18">
        <f t="shared" si="438"/>
        <v>0</v>
      </c>
      <c r="EN2234" s="18" t="str">
        <f t="shared" si="439"/>
        <v>NA</v>
      </c>
      <c r="EO2234" s="18">
        <f t="shared" si="440"/>
        <v>0</v>
      </c>
      <c r="EP2234" s="18">
        <f t="shared" si="441"/>
        <v>0</v>
      </c>
      <c r="EQ2234" s="18" t="str">
        <f t="shared" si="442"/>
        <v>NA</v>
      </c>
      <c r="ER2234" s="18" t="s">
        <v>2081</v>
      </c>
      <c r="ES2234" s="59">
        <v>43908</v>
      </c>
      <c r="ET2234" s="18"/>
      <c r="EU2234" s="18"/>
    </row>
    <row r="2235" spans="1:151" s="1" customFormat="1" ht="15.75" customHeight="1" x14ac:dyDescent="0.2">
      <c r="A2235" s="5" t="s">
        <v>2544</v>
      </c>
      <c r="B2235" s="24" t="s">
        <v>2545</v>
      </c>
      <c r="C2235" s="56">
        <v>1</v>
      </c>
      <c r="D2235" s="18" t="s">
        <v>2901</v>
      </c>
      <c r="E2235" s="18" t="s">
        <v>2991</v>
      </c>
      <c r="F2235" s="18" t="s">
        <v>3010</v>
      </c>
      <c r="G2235" s="18" t="s">
        <v>467</v>
      </c>
      <c r="H2235" s="18" t="s">
        <v>1199</v>
      </c>
      <c r="I2235" s="18" t="s">
        <v>552</v>
      </c>
      <c r="J2235" s="18" t="s">
        <v>2496</v>
      </c>
      <c r="K2235" s="18" t="s">
        <v>257</v>
      </c>
      <c r="L2235" s="18" t="s">
        <v>595</v>
      </c>
      <c r="M2235" s="18" t="s">
        <v>253</v>
      </c>
      <c r="N2235" s="56">
        <v>74</v>
      </c>
      <c r="O2235" s="18" t="s">
        <v>2523</v>
      </c>
      <c r="P2235" s="18" t="s">
        <v>2128</v>
      </c>
      <c r="Q2235" s="18" t="s">
        <v>254</v>
      </c>
      <c r="R2235" s="18" t="s">
        <v>2546</v>
      </c>
      <c r="S2235" s="18" t="s">
        <v>2547</v>
      </c>
      <c r="T2235" s="26" t="s">
        <v>257</v>
      </c>
      <c r="U2235" s="26" t="s">
        <v>257</v>
      </c>
      <c r="V2235" s="26" t="s">
        <v>257</v>
      </c>
      <c r="W2235" s="26" t="s">
        <v>257</v>
      </c>
      <c r="X2235" s="18" t="s">
        <v>2548</v>
      </c>
      <c r="Y2235" s="18">
        <v>0</v>
      </c>
      <c r="Z2235" s="18" t="s">
        <v>2549</v>
      </c>
      <c r="AA2235" s="18" t="s">
        <v>257</v>
      </c>
      <c r="AB2235" s="18">
        <f t="shared" si="437"/>
        <v>0</v>
      </c>
      <c r="AC2235" s="18" t="s">
        <v>479</v>
      </c>
      <c r="AD2235" s="18">
        <v>6</v>
      </c>
      <c r="AE2235" s="18" t="s">
        <v>2290</v>
      </c>
      <c r="AF2235" s="18" t="s">
        <v>595</v>
      </c>
      <c r="AG2235" s="18" t="s">
        <v>595</v>
      </c>
      <c r="AH2235" s="18" t="s">
        <v>595</v>
      </c>
      <c r="AI2235" s="18">
        <v>0.1</v>
      </c>
      <c r="AJ2235" s="18" t="s">
        <v>522</v>
      </c>
      <c r="AK2235" s="18">
        <v>0.1</v>
      </c>
      <c r="AL2235" s="18"/>
      <c r="AM2235" s="18" t="s">
        <v>2039</v>
      </c>
      <c r="AN2235" s="18">
        <v>88.203266799999994</v>
      </c>
      <c r="AO2235" s="18" t="s">
        <v>1267</v>
      </c>
      <c r="AP2235" s="18" t="s">
        <v>479</v>
      </c>
      <c r="AQ2235" s="18">
        <v>6</v>
      </c>
      <c r="AR2235" s="18" t="s">
        <v>2290</v>
      </c>
      <c r="AS2235" s="18">
        <v>81.488203299999995</v>
      </c>
      <c r="AT2235" s="18">
        <v>94.918330299999994</v>
      </c>
      <c r="AU2235" s="18">
        <v>6.7150635000000003</v>
      </c>
      <c r="AV2235" s="18">
        <v>6.7150635000000003</v>
      </c>
      <c r="AW2235" s="18" t="s">
        <v>557</v>
      </c>
      <c r="AX2235" s="18">
        <v>150</v>
      </c>
      <c r="AY2235" s="18" t="s">
        <v>2503</v>
      </c>
      <c r="AZ2235" s="18" t="s">
        <v>257</v>
      </c>
      <c r="BA2235" s="18" t="s">
        <v>257</v>
      </c>
      <c r="BB2235" s="18" t="s">
        <v>2383</v>
      </c>
      <c r="BC2235" s="18"/>
      <c r="BD2235" s="18"/>
      <c r="BE2235" s="18"/>
      <c r="BF2235" s="18"/>
      <c r="BG2235" s="18"/>
      <c r="BH2235" s="18"/>
      <c r="BI2235" s="18"/>
      <c r="BJ2235" s="18"/>
      <c r="BK2235" s="18"/>
      <c r="BL2235" s="18"/>
      <c r="BM2235" s="18"/>
      <c r="BN2235" s="18"/>
      <c r="BO2235" s="18"/>
      <c r="BP2235" s="18"/>
      <c r="BQ2235" s="18"/>
      <c r="BR2235" s="18"/>
      <c r="BS2235" s="18"/>
      <c r="BT2235" s="18"/>
      <c r="BU2235" s="18"/>
      <c r="BV2235" s="18"/>
      <c r="BW2235" s="18"/>
      <c r="BX2235" s="18"/>
      <c r="BY2235" s="18"/>
      <c r="BZ2235" s="18"/>
      <c r="CA2235" s="18"/>
      <c r="CB2235" s="18"/>
      <c r="CC2235" s="18"/>
      <c r="CD2235" s="18"/>
      <c r="CE2235" s="18"/>
      <c r="CF2235" s="18"/>
      <c r="CG2235" s="18"/>
      <c r="CH2235" s="18"/>
      <c r="CI2235" s="18"/>
      <c r="CJ2235" s="18"/>
      <c r="CK2235" s="18"/>
      <c r="CL2235" s="18"/>
      <c r="CM2235" s="18"/>
      <c r="CN2235" s="18"/>
      <c r="CO2235" s="18"/>
      <c r="CP2235" s="18"/>
      <c r="CQ2235" s="18"/>
      <c r="CR2235" s="18"/>
      <c r="CS2235" s="18"/>
      <c r="CT2235" s="18"/>
      <c r="CU2235" s="18"/>
      <c r="CV2235" s="18"/>
      <c r="CW2235" s="18"/>
      <c r="CX2235" s="18"/>
      <c r="CY2235" s="18"/>
      <c r="CZ2235" s="18"/>
      <c r="DA2235" s="18"/>
      <c r="DB2235" s="18"/>
      <c r="DC2235" s="18"/>
      <c r="DD2235" s="18"/>
      <c r="DE2235" s="18"/>
      <c r="DF2235" s="18"/>
      <c r="DG2235" s="18"/>
      <c r="DH2235" s="18"/>
      <c r="DI2235" s="18"/>
      <c r="DJ2235" s="18"/>
      <c r="DK2235" s="18"/>
      <c r="DL2235" s="18"/>
      <c r="DM2235" s="18"/>
      <c r="DN2235" s="18"/>
      <c r="DO2235" s="56"/>
      <c r="DP2235" s="56"/>
      <c r="DQ2235" s="56"/>
      <c r="DR2235" s="56"/>
      <c r="DS2235" s="56"/>
      <c r="DT2235" s="56"/>
      <c r="DU2235" s="56"/>
      <c r="DV2235" s="56"/>
      <c r="DW2235" s="56"/>
      <c r="DX2235" s="56">
        <v>0</v>
      </c>
      <c r="DY2235" s="56"/>
      <c r="DZ2235" s="56"/>
      <c r="EA2235" s="56"/>
      <c r="EB2235" s="56"/>
      <c r="EC2235" s="56"/>
      <c r="ED2235" s="56"/>
      <c r="EE2235" s="56"/>
      <c r="EF2235" s="56"/>
      <c r="EG2235" s="56"/>
      <c r="EH2235" s="18"/>
      <c r="EI2235" s="18">
        <f t="array" ref="EI2235">IF(SUMPRODUCT(--(DO2235:DS2235&lt;&gt;""))=0, 0,1)</f>
        <v>0</v>
      </c>
      <c r="EJ2235" s="18">
        <f t="array" ref="EJ2235">IF(SUMPRODUCT(--(DT2235:EG2235&lt;&gt;""))=0, 0,1)</f>
        <v>1</v>
      </c>
      <c r="EK2235" s="18" cm="1">
        <f t="array" ref="EK2235">IF(SUMPRODUCT(--(EC2235:EG2235&lt;&gt;""))=0, 0,1)</f>
        <v>0</v>
      </c>
      <c r="EL2235" s="18">
        <f t="array" ref="EL2235">IF(SUMPRODUCT(--(EE2235:EG2235&lt;&gt;""))=0, 0,1)</f>
        <v>0</v>
      </c>
      <c r="EM2235" s="18">
        <f t="shared" si="438"/>
        <v>0</v>
      </c>
      <c r="EN2235" s="18" t="str">
        <f t="shared" si="439"/>
        <v>NA</v>
      </c>
      <c r="EO2235" s="18">
        <f t="shared" si="440"/>
        <v>0</v>
      </c>
      <c r="EP2235" s="18" t="str">
        <f t="shared" si="441"/>
        <v>NA</v>
      </c>
      <c r="EQ2235" s="18" t="str">
        <f t="shared" si="442"/>
        <v>NA</v>
      </c>
      <c r="ER2235" s="18" t="s">
        <v>2081</v>
      </c>
      <c r="ES2235" s="59">
        <v>43971</v>
      </c>
      <c r="ET2235" s="18"/>
      <c r="EU2235" s="18"/>
    </row>
    <row r="2236" spans="1:151" s="1" customFormat="1" ht="15.75" customHeight="1" x14ac:dyDescent="0.2">
      <c r="A2236" s="5" t="s">
        <v>2544</v>
      </c>
      <c r="B2236" s="24" t="s">
        <v>2545</v>
      </c>
      <c r="C2236" s="56">
        <v>1</v>
      </c>
      <c r="D2236" s="18" t="s">
        <v>2902</v>
      </c>
      <c r="E2236" s="18" t="s">
        <v>2991</v>
      </c>
      <c r="F2236" s="18" t="s">
        <v>3010</v>
      </c>
      <c r="G2236" s="18" t="s">
        <v>467</v>
      </c>
      <c r="H2236" s="18" t="s">
        <v>1199</v>
      </c>
      <c r="I2236" s="18" t="s">
        <v>552</v>
      </c>
      <c r="J2236" s="18" t="s">
        <v>2496</v>
      </c>
      <c r="K2236" s="18" t="s">
        <v>257</v>
      </c>
      <c r="L2236" s="18" t="s">
        <v>595</v>
      </c>
      <c r="M2236" s="18" t="s">
        <v>253</v>
      </c>
      <c r="N2236" s="56">
        <v>74</v>
      </c>
      <c r="O2236" s="18" t="s">
        <v>2523</v>
      </c>
      <c r="P2236" s="18" t="s">
        <v>2128</v>
      </c>
      <c r="Q2236" s="18" t="s">
        <v>254</v>
      </c>
      <c r="R2236" s="18" t="s">
        <v>2546</v>
      </c>
      <c r="S2236" s="18" t="s">
        <v>2547</v>
      </c>
      <c r="T2236" s="26" t="s">
        <v>257</v>
      </c>
      <c r="U2236" s="26" t="s">
        <v>257</v>
      </c>
      <c r="V2236" s="26" t="s">
        <v>257</v>
      </c>
      <c r="W2236" s="26" t="s">
        <v>257</v>
      </c>
      <c r="X2236" s="18" t="s">
        <v>2548</v>
      </c>
      <c r="Y2236" s="18">
        <v>6</v>
      </c>
      <c r="Z2236" s="18" t="s">
        <v>2549</v>
      </c>
      <c r="AA2236" s="18" t="s">
        <v>257</v>
      </c>
      <c r="AB2236" s="18">
        <f t="shared" si="437"/>
        <v>6</v>
      </c>
      <c r="AC2236" s="18" t="s">
        <v>479</v>
      </c>
      <c r="AD2236" s="18">
        <v>6</v>
      </c>
      <c r="AE2236" s="18" t="s">
        <v>2290</v>
      </c>
      <c r="AF2236" s="18" t="s">
        <v>595</v>
      </c>
      <c r="AG2236" s="18" t="s">
        <v>595</v>
      </c>
      <c r="AH2236" s="18" t="s">
        <v>595</v>
      </c>
      <c r="AI2236" s="18">
        <v>0.1</v>
      </c>
      <c r="AJ2236" s="18" t="s">
        <v>522</v>
      </c>
      <c r="AK2236" s="18">
        <v>0.1</v>
      </c>
      <c r="AL2236" s="18"/>
      <c r="AM2236" s="18" t="s">
        <v>2039</v>
      </c>
      <c r="AN2236" s="18">
        <v>87.540775499999995</v>
      </c>
      <c r="AO2236" s="18" t="s">
        <v>1267</v>
      </c>
      <c r="AP2236" s="18" t="s">
        <v>479</v>
      </c>
      <c r="AQ2236" s="18">
        <v>6</v>
      </c>
      <c r="AR2236" s="18" t="s">
        <v>2290</v>
      </c>
      <c r="AS2236" s="18">
        <v>83.003570400000001</v>
      </c>
      <c r="AT2236" s="18">
        <v>92.077980600000004</v>
      </c>
      <c r="AU2236" s="18">
        <v>4.5372051000000004</v>
      </c>
      <c r="AV2236" s="18">
        <v>4.5372051000000004</v>
      </c>
      <c r="AW2236" s="18" t="s">
        <v>557</v>
      </c>
      <c r="AX2236" s="18">
        <v>150</v>
      </c>
      <c r="AY2236" s="18" t="s">
        <v>2503</v>
      </c>
      <c r="AZ2236" s="18" t="s">
        <v>257</v>
      </c>
      <c r="BA2236" s="18" t="s">
        <v>257</v>
      </c>
      <c r="BB2236" s="18" t="s">
        <v>2383</v>
      </c>
      <c r="BC2236" s="18"/>
      <c r="BD2236" s="18"/>
      <c r="BE2236" s="18"/>
      <c r="BF2236" s="18"/>
      <c r="BG2236" s="18"/>
      <c r="BH2236" s="18"/>
      <c r="BI2236" s="18"/>
      <c r="BJ2236" s="18"/>
      <c r="BK2236" s="18"/>
      <c r="BL2236" s="18"/>
      <c r="BM2236" s="18"/>
      <c r="BN2236" s="18"/>
      <c r="BO2236" s="18"/>
      <c r="BP2236" s="18"/>
      <c r="BQ2236" s="18"/>
      <c r="BR2236" s="18"/>
      <c r="BS2236" s="18"/>
      <c r="BT2236" s="18"/>
      <c r="BU2236" s="18"/>
      <c r="BV2236" s="18"/>
      <c r="BW2236" s="18"/>
      <c r="BX2236" s="18"/>
      <c r="BY2236" s="18"/>
      <c r="BZ2236" s="18"/>
      <c r="CA2236" s="18"/>
      <c r="CB2236" s="18"/>
      <c r="CC2236" s="18"/>
      <c r="CD2236" s="18"/>
      <c r="CE2236" s="18"/>
      <c r="CF2236" s="18"/>
      <c r="CG2236" s="18"/>
      <c r="CH2236" s="18"/>
      <c r="CI2236" s="18"/>
      <c r="CJ2236" s="18"/>
      <c r="CK2236" s="18"/>
      <c r="CL2236" s="18"/>
      <c r="CM2236" s="18"/>
      <c r="CN2236" s="18"/>
      <c r="CO2236" s="18"/>
      <c r="CP2236" s="18"/>
      <c r="CQ2236" s="18"/>
      <c r="CR2236" s="18"/>
      <c r="CS2236" s="18"/>
      <c r="CT2236" s="18"/>
      <c r="CU2236" s="18"/>
      <c r="CV2236" s="18"/>
      <c r="CW2236" s="18"/>
      <c r="CX2236" s="18"/>
      <c r="CY2236" s="18"/>
      <c r="CZ2236" s="18"/>
      <c r="DA2236" s="18"/>
      <c r="DB2236" s="18"/>
      <c r="DC2236" s="18"/>
      <c r="DD2236" s="18"/>
      <c r="DE2236" s="18"/>
      <c r="DF2236" s="18"/>
      <c r="DG2236" s="18"/>
      <c r="DH2236" s="18"/>
      <c r="DI2236" s="18"/>
      <c r="DJ2236" s="18"/>
      <c r="DK2236" s="18"/>
      <c r="DL2236" s="18"/>
      <c r="DM2236" s="18"/>
      <c r="DN2236" s="18"/>
      <c r="DO2236" s="56"/>
      <c r="DP2236" s="56"/>
      <c r="DQ2236" s="56"/>
      <c r="DR2236" s="56"/>
      <c r="DS2236" s="56"/>
      <c r="DT2236" s="56"/>
      <c r="DU2236" s="56"/>
      <c r="DV2236" s="56"/>
      <c r="DW2236" s="56"/>
      <c r="DX2236" s="56">
        <v>0</v>
      </c>
      <c r="DY2236" s="56"/>
      <c r="DZ2236" s="56"/>
      <c r="EA2236" s="56"/>
      <c r="EB2236" s="56"/>
      <c r="EC2236" s="56"/>
      <c r="ED2236" s="56"/>
      <c r="EE2236" s="56"/>
      <c r="EF2236" s="56"/>
      <c r="EG2236" s="56"/>
      <c r="EH2236" s="18"/>
      <c r="EI2236" s="18">
        <f t="array" ref="EI2236">IF(SUMPRODUCT(--(DO2236:DS2236&lt;&gt;""))=0, 0,1)</f>
        <v>0</v>
      </c>
      <c r="EJ2236" s="18">
        <f t="array" ref="EJ2236">IF(SUMPRODUCT(--(DT2236:EG2236&lt;&gt;""))=0, 0,1)</f>
        <v>1</v>
      </c>
      <c r="EK2236" s="18" cm="1">
        <f t="array" ref="EK2236">IF(SUMPRODUCT(--(EC2236:EG2236&lt;&gt;""))=0, 0,1)</f>
        <v>0</v>
      </c>
      <c r="EL2236" s="18">
        <f t="array" ref="EL2236">IF(SUMPRODUCT(--(EE2236:EG2236&lt;&gt;""))=0, 0,1)</f>
        <v>0</v>
      </c>
      <c r="EM2236" s="18">
        <f t="shared" si="438"/>
        <v>0</v>
      </c>
      <c r="EN2236" s="18" t="str">
        <f t="shared" si="439"/>
        <v>NA</v>
      </c>
      <c r="EO2236" s="18">
        <f t="shared" si="440"/>
        <v>0</v>
      </c>
      <c r="EP2236" s="18" t="str">
        <f t="shared" si="441"/>
        <v>NA</v>
      </c>
      <c r="EQ2236" s="18" t="str">
        <f t="shared" si="442"/>
        <v>NA</v>
      </c>
      <c r="ER2236" s="18" t="s">
        <v>2081</v>
      </c>
      <c r="ES2236" s="59">
        <v>43971</v>
      </c>
      <c r="ET2236" s="18"/>
      <c r="EU2236" s="18"/>
    </row>
    <row r="2237" spans="1:151" s="1" customFormat="1" ht="15.75" customHeight="1" x14ac:dyDescent="0.2">
      <c r="A2237" s="5" t="s">
        <v>2544</v>
      </c>
      <c r="B2237" s="24" t="s">
        <v>2545</v>
      </c>
      <c r="C2237" s="56">
        <v>1</v>
      </c>
      <c r="D2237" s="18" t="s">
        <v>2903</v>
      </c>
      <c r="E2237" s="18" t="s">
        <v>2991</v>
      </c>
      <c r="F2237" s="18" t="s">
        <v>3010</v>
      </c>
      <c r="G2237" s="18" t="s">
        <v>467</v>
      </c>
      <c r="H2237" s="18" t="s">
        <v>1199</v>
      </c>
      <c r="I2237" s="18" t="s">
        <v>552</v>
      </c>
      <c r="J2237" s="18" t="s">
        <v>2496</v>
      </c>
      <c r="K2237" s="18" t="s">
        <v>257</v>
      </c>
      <c r="L2237" s="18" t="s">
        <v>595</v>
      </c>
      <c r="M2237" s="18" t="s">
        <v>253</v>
      </c>
      <c r="N2237" s="56">
        <v>74</v>
      </c>
      <c r="O2237" s="18" t="s">
        <v>2523</v>
      </c>
      <c r="P2237" s="18" t="s">
        <v>2128</v>
      </c>
      <c r="Q2237" s="18" t="s">
        <v>254</v>
      </c>
      <c r="R2237" s="18" t="s">
        <v>2546</v>
      </c>
      <c r="S2237" s="18" t="s">
        <v>2547</v>
      </c>
      <c r="T2237" s="26" t="s">
        <v>257</v>
      </c>
      <c r="U2237" s="26" t="s">
        <v>257</v>
      </c>
      <c r="V2237" s="26" t="s">
        <v>257</v>
      </c>
      <c r="W2237" s="26" t="s">
        <v>257</v>
      </c>
      <c r="X2237" s="18" t="s">
        <v>2548</v>
      </c>
      <c r="Y2237" s="18">
        <v>13</v>
      </c>
      <c r="Z2237" s="18" t="s">
        <v>2549</v>
      </c>
      <c r="AA2237" s="18" t="s">
        <v>257</v>
      </c>
      <c r="AB2237" s="18">
        <f t="shared" si="437"/>
        <v>13</v>
      </c>
      <c r="AC2237" s="18" t="s">
        <v>479</v>
      </c>
      <c r="AD2237" s="18">
        <v>6</v>
      </c>
      <c r="AE2237" s="18" t="s">
        <v>2290</v>
      </c>
      <c r="AF2237" s="18" t="s">
        <v>595</v>
      </c>
      <c r="AG2237" s="18" t="s">
        <v>595</v>
      </c>
      <c r="AH2237" s="18" t="s">
        <v>595</v>
      </c>
      <c r="AI2237" s="18">
        <v>0.1</v>
      </c>
      <c r="AJ2237" s="18" t="s">
        <v>522</v>
      </c>
      <c r="AK2237" s="18">
        <v>0.1</v>
      </c>
      <c r="AL2237" s="18"/>
      <c r="AM2237" s="18" t="s">
        <v>2039</v>
      </c>
      <c r="AN2237" s="18">
        <v>81.243253499999994</v>
      </c>
      <c r="AO2237" s="18" t="s">
        <v>1267</v>
      </c>
      <c r="AP2237" s="18" t="s">
        <v>479</v>
      </c>
      <c r="AQ2237" s="18">
        <v>6</v>
      </c>
      <c r="AR2237" s="18" t="s">
        <v>2290</v>
      </c>
      <c r="AS2237" s="18">
        <v>71.443483599999993</v>
      </c>
      <c r="AT2237" s="18">
        <v>91.043023399999996</v>
      </c>
      <c r="AU2237" s="18">
        <v>9.7997698999999994</v>
      </c>
      <c r="AV2237" s="18">
        <v>9.7997698999999994</v>
      </c>
      <c r="AW2237" s="18" t="s">
        <v>557</v>
      </c>
      <c r="AX2237" s="18">
        <v>150</v>
      </c>
      <c r="AY2237" s="18" t="s">
        <v>2503</v>
      </c>
      <c r="AZ2237" s="18" t="s">
        <v>257</v>
      </c>
      <c r="BA2237" s="18" t="s">
        <v>257</v>
      </c>
      <c r="BB2237" s="18" t="s">
        <v>2383</v>
      </c>
      <c r="BC2237" s="18"/>
      <c r="BD2237" s="18"/>
      <c r="BE2237" s="18"/>
      <c r="BF2237" s="18"/>
      <c r="BG2237" s="18"/>
      <c r="BH2237" s="18"/>
      <c r="BI2237" s="18"/>
      <c r="BJ2237" s="18"/>
      <c r="BK2237" s="18"/>
      <c r="BL2237" s="18"/>
      <c r="BM2237" s="18"/>
      <c r="BN2237" s="18"/>
      <c r="BO2237" s="18"/>
      <c r="BP2237" s="18"/>
      <c r="BQ2237" s="18"/>
      <c r="BR2237" s="18"/>
      <c r="BS2237" s="18"/>
      <c r="BT2237" s="18"/>
      <c r="BU2237" s="18"/>
      <c r="BV2237" s="18"/>
      <c r="BW2237" s="18"/>
      <c r="BX2237" s="18"/>
      <c r="BY2237" s="18"/>
      <c r="BZ2237" s="18"/>
      <c r="CA2237" s="18"/>
      <c r="CB2237" s="18"/>
      <c r="CC2237" s="18"/>
      <c r="CD2237" s="18"/>
      <c r="CE2237" s="18"/>
      <c r="CF2237" s="18"/>
      <c r="CG2237" s="18"/>
      <c r="CH2237" s="18"/>
      <c r="CI2237" s="18"/>
      <c r="CJ2237" s="18"/>
      <c r="CK2237" s="18"/>
      <c r="CL2237" s="18"/>
      <c r="CM2237" s="18"/>
      <c r="CN2237" s="18"/>
      <c r="CO2237" s="18"/>
      <c r="CP2237" s="18"/>
      <c r="CQ2237" s="18"/>
      <c r="CR2237" s="18"/>
      <c r="CS2237" s="18"/>
      <c r="CT2237" s="18"/>
      <c r="CU2237" s="18"/>
      <c r="CV2237" s="18"/>
      <c r="CW2237" s="18"/>
      <c r="CX2237" s="18"/>
      <c r="CY2237" s="18"/>
      <c r="CZ2237" s="18"/>
      <c r="DA2237" s="18"/>
      <c r="DB2237" s="18"/>
      <c r="DC2237" s="18"/>
      <c r="DD2237" s="18"/>
      <c r="DE2237" s="18"/>
      <c r="DF2237" s="18"/>
      <c r="DG2237" s="18"/>
      <c r="DH2237" s="18"/>
      <c r="DI2237" s="18"/>
      <c r="DJ2237" s="18"/>
      <c r="DK2237" s="18"/>
      <c r="DL2237" s="18"/>
      <c r="DM2237" s="18"/>
      <c r="DN2237" s="18"/>
      <c r="DO2237" s="56"/>
      <c r="DP2237" s="56"/>
      <c r="DQ2237" s="56"/>
      <c r="DR2237" s="56"/>
      <c r="DS2237" s="56"/>
      <c r="DT2237" s="56"/>
      <c r="DU2237" s="56"/>
      <c r="DV2237" s="56"/>
      <c r="DW2237" s="56"/>
      <c r="DX2237" s="56">
        <v>0</v>
      </c>
      <c r="DY2237" s="56"/>
      <c r="DZ2237" s="56"/>
      <c r="EA2237" s="56"/>
      <c r="EB2237" s="56"/>
      <c r="EC2237" s="56"/>
      <c r="ED2237" s="56"/>
      <c r="EE2237" s="56"/>
      <c r="EF2237" s="56"/>
      <c r="EG2237" s="56"/>
      <c r="EH2237" s="18"/>
      <c r="EI2237" s="18">
        <f t="array" ref="EI2237">IF(SUMPRODUCT(--(DO2237:DS2237&lt;&gt;""))=0, 0,1)</f>
        <v>0</v>
      </c>
      <c r="EJ2237" s="18">
        <f t="array" ref="EJ2237">IF(SUMPRODUCT(--(DT2237:EG2237&lt;&gt;""))=0, 0,1)</f>
        <v>1</v>
      </c>
      <c r="EK2237" s="18" cm="1">
        <f t="array" ref="EK2237">IF(SUMPRODUCT(--(EC2237:EG2237&lt;&gt;""))=0, 0,1)</f>
        <v>0</v>
      </c>
      <c r="EL2237" s="18">
        <f t="array" ref="EL2237">IF(SUMPRODUCT(--(EE2237:EG2237&lt;&gt;""))=0, 0,1)</f>
        <v>0</v>
      </c>
      <c r="EM2237" s="18">
        <f t="shared" si="438"/>
        <v>0</v>
      </c>
      <c r="EN2237" s="18" t="str">
        <f t="shared" si="439"/>
        <v>NA</v>
      </c>
      <c r="EO2237" s="18">
        <f t="shared" si="440"/>
        <v>0</v>
      </c>
      <c r="EP2237" s="18" t="str">
        <f t="shared" si="441"/>
        <v>NA</v>
      </c>
      <c r="EQ2237" s="18" t="str">
        <f t="shared" si="442"/>
        <v>NA</v>
      </c>
      <c r="ER2237" s="18" t="s">
        <v>2081</v>
      </c>
      <c r="ES2237" s="59">
        <v>43971</v>
      </c>
      <c r="ET2237" s="18"/>
      <c r="EU2237" s="18"/>
    </row>
    <row r="2238" spans="1:151" s="1" customFormat="1" ht="15.75" customHeight="1" x14ac:dyDescent="0.2">
      <c r="A2238" s="5" t="s">
        <v>2544</v>
      </c>
      <c r="B2238" s="24" t="s">
        <v>2545</v>
      </c>
      <c r="C2238" s="56">
        <v>1</v>
      </c>
      <c r="D2238" s="18" t="s">
        <v>2904</v>
      </c>
      <c r="E2238" s="18" t="s">
        <v>2991</v>
      </c>
      <c r="F2238" s="18" t="s">
        <v>3010</v>
      </c>
      <c r="G2238" s="18" t="s">
        <v>467</v>
      </c>
      <c r="H2238" s="18" t="s">
        <v>1199</v>
      </c>
      <c r="I2238" s="18" t="s">
        <v>552</v>
      </c>
      <c r="J2238" s="18" t="s">
        <v>2496</v>
      </c>
      <c r="K2238" s="18" t="s">
        <v>257</v>
      </c>
      <c r="L2238" s="18" t="s">
        <v>595</v>
      </c>
      <c r="M2238" s="18" t="s">
        <v>253</v>
      </c>
      <c r="N2238" s="56">
        <v>74</v>
      </c>
      <c r="O2238" s="18" t="s">
        <v>2523</v>
      </c>
      <c r="P2238" s="18" t="s">
        <v>2128</v>
      </c>
      <c r="Q2238" s="18" t="s">
        <v>254</v>
      </c>
      <c r="R2238" s="18" t="s">
        <v>2546</v>
      </c>
      <c r="S2238" s="18" t="s">
        <v>2547</v>
      </c>
      <c r="T2238" s="26" t="s">
        <v>257</v>
      </c>
      <c r="U2238" s="26" t="s">
        <v>257</v>
      </c>
      <c r="V2238" s="26" t="s">
        <v>257</v>
      </c>
      <c r="W2238" s="26" t="s">
        <v>257</v>
      </c>
      <c r="X2238" s="18" t="s">
        <v>2548</v>
      </c>
      <c r="Y2238" s="18">
        <v>25</v>
      </c>
      <c r="Z2238" s="18" t="s">
        <v>2549</v>
      </c>
      <c r="AA2238" s="18" t="s">
        <v>257</v>
      </c>
      <c r="AB2238" s="18">
        <f t="shared" si="437"/>
        <v>25</v>
      </c>
      <c r="AC2238" s="18" t="s">
        <v>479</v>
      </c>
      <c r="AD2238" s="18">
        <v>6</v>
      </c>
      <c r="AE2238" s="18" t="s">
        <v>2290</v>
      </c>
      <c r="AF2238" s="18" t="s">
        <v>595</v>
      </c>
      <c r="AG2238" s="18" t="s">
        <v>595</v>
      </c>
      <c r="AH2238" s="18" t="s">
        <v>595</v>
      </c>
      <c r="AI2238" s="18">
        <v>0.1</v>
      </c>
      <c r="AJ2238" s="18" t="s">
        <v>522</v>
      </c>
      <c r="AK2238" s="18">
        <v>0.1</v>
      </c>
      <c r="AL2238" s="18"/>
      <c r="AM2238" s="18" t="s">
        <v>2039</v>
      </c>
      <c r="AN2238" s="18">
        <v>86.379488300000006</v>
      </c>
      <c r="AO2238" s="18" t="s">
        <v>1267</v>
      </c>
      <c r="AP2238" s="18" t="s">
        <v>479</v>
      </c>
      <c r="AQ2238" s="18">
        <v>6</v>
      </c>
      <c r="AR2238" s="18" t="s">
        <v>2290</v>
      </c>
      <c r="AS2238" s="18">
        <v>81.479306800000003</v>
      </c>
      <c r="AT2238" s="18">
        <v>91.279669799999994</v>
      </c>
      <c r="AU2238" s="18">
        <v>4.9001815000000004</v>
      </c>
      <c r="AV2238" s="18">
        <v>4.9001815000000004</v>
      </c>
      <c r="AW2238" s="18" t="s">
        <v>557</v>
      </c>
      <c r="AX2238" s="18">
        <v>150</v>
      </c>
      <c r="AY2238" s="18" t="s">
        <v>2503</v>
      </c>
      <c r="AZ2238" s="18" t="s">
        <v>257</v>
      </c>
      <c r="BA2238" s="18" t="s">
        <v>257</v>
      </c>
      <c r="BB2238" s="18" t="s">
        <v>2383</v>
      </c>
      <c r="BC2238" s="18"/>
      <c r="BD2238" s="18"/>
      <c r="BE2238" s="18"/>
      <c r="BF2238" s="18"/>
      <c r="BG2238" s="18"/>
      <c r="BH2238" s="18"/>
      <c r="BI2238" s="18"/>
      <c r="BJ2238" s="18"/>
      <c r="BK2238" s="18"/>
      <c r="BL2238" s="18"/>
      <c r="BM2238" s="18"/>
      <c r="BN2238" s="18"/>
      <c r="BO2238" s="18"/>
      <c r="BP2238" s="18"/>
      <c r="BQ2238" s="18"/>
      <c r="BR2238" s="18"/>
      <c r="BS2238" s="18"/>
      <c r="BT2238" s="18"/>
      <c r="BU2238" s="18"/>
      <c r="BV2238" s="18"/>
      <c r="BW2238" s="18"/>
      <c r="BX2238" s="18"/>
      <c r="BY2238" s="18"/>
      <c r="BZ2238" s="18"/>
      <c r="CA2238" s="18"/>
      <c r="CB2238" s="18"/>
      <c r="CC2238" s="18"/>
      <c r="CD2238" s="18"/>
      <c r="CE2238" s="18"/>
      <c r="CF2238" s="18"/>
      <c r="CG2238" s="18"/>
      <c r="CH2238" s="18"/>
      <c r="CI2238" s="18"/>
      <c r="CJ2238" s="18"/>
      <c r="CK2238" s="18"/>
      <c r="CL2238" s="18"/>
      <c r="CM2238" s="18"/>
      <c r="CN2238" s="18"/>
      <c r="CO2238" s="18"/>
      <c r="CP2238" s="18"/>
      <c r="CQ2238" s="18"/>
      <c r="CR2238" s="18"/>
      <c r="CS2238" s="18"/>
      <c r="CT2238" s="18"/>
      <c r="CU2238" s="18"/>
      <c r="CV2238" s="18"/>
      <c r="CW2238" s="18"/>
      <c r="CX2238" s="18"/>
      <c r="CY2238" s="18"/>
      <c r="CZ2238" s="18"/>
      <c r="DA2238" s="18"/>
      <c r="DB2238" s="18"/>
      <c r="DC2238" s="18"/>
      <c r="DD2238" s="18"/>
      <c r="DE2238" s="18"/>
      <c r="DF2238" s="18"/>
      <c r="DG2238" s="18"/>
      <c r="DH2238" s="18"/>
      <c r="DI2238" s="18"/>
      <c r="DJ2238" s="18"/>
      <c r="DK2238" s="18"/>
      <c r="DL2238" s="18"/>
      <c r="DM2238" s="18"/>
      <c r="DN2238" s="18"/>
      <c r="DO2238" s="56"/>
      <c r="DP2238" s="56"/>
      <c r="DQ2238" s="56"/>
      <c r="DR2238" s="56"/>
      <c r="DS2238" s="56"/>
      <c r="DT2238" s="56"/>
      <c r="DU2238" s="56"/>
      <c r="DV2238" s="56"/>
      <c r="DW2238" s="56"/>
      <c r="DX2238" s="56">
        <v>0</v>
      </c>
      <c r="DY2238" s="56"/>
      <c r="DZ2238" s="56"/>
      <c r="EA2238" s="56"/>
      <c r="EB2238" s="56"/>
      <c r="EC2238" s="56"/>
      <c r="ED2238" s="56"/>
      <c r="EE2238" s="56"/>
      <c r="EF2238" s="56"/>
      <c r="EG2238" s="56"/>
      <c r="EH2238" s="18"/>
      <c r="EI2238" s="18">
        <f t="array" ref="EI2238">IF(SUMPRODUCT(--(DO2238:DS2238&lt;&gt;""))=0, 0,1)</f>
        <v>0</v>
      </c>
      <c r="EJ2238" s="18">
        <f t="array" ref="EJ2238">IF(SUMPRODUCT(--(DT2238:EG2238&lt;&gt;""))=0, 0,1)</f>
        <v>1</v>
      </c>
      <c r="EK2238" s="18" cm="1">
        <f t="array" ref="EK2238">IF(SUMPRODUCT(--(EC2238:EG2238&lt;&gt;""))=0, 0,1)</f>
        <v>0</v>
      </c>
      <c r="EL2238" s="18">
        <f t="array" ref="EL2238">IF(SUMPRODUCT(--(EE2238:EG2238&lt;&gt;""))=0, 0,1)</f>
        <v>0</v>
      </c>
      <c r="EM2238" s="18">
        <f t="shared" si="438"/>
        <v>0</v>
      </c>
      <c r="EN2238" s="18" t="str">
        <f t="shared" si="439"/>
        <v>NA</v>
      </c>
      <c r="EO2238" s="18">
        <f t="shared" si="440"/>
        <v>0</v>
      </c>
      <c r="EP2238" s="18" t="str">
        <f t="shared" si="441"/>
        <v>NA</v>
      </c>
      <c r="EQ2238" s="18" t="str">
        <f t="shared" si="442"/>
        <v>NA</v>
      </c>
      <c r="ER2238" s="18" t="s">
        <v>2081</v>
      </c>
      <c r="ES2238" s="59">
        <v>43971</v>
      </c>
      <c r="ET2238" s="18"/>
      <c r="EU2238" s="18"/>
    </row>
    <row r="2239" spans="1:151" s="1" customFormat="1" ht="15.75" customHeight="1" x14ac:dyDescent="0.2">
      <c r="A2239" s="5" t="s">
        <v>2544</v>
      </c>
      <c r="B2239" s="24" t="s">
        <v>2545</v>
      </c>
      <c r="C2239" s="56">
        <v>1</v>
      </c>
      <c r="D2239" s="18" t="s">
        <v>2905</v>
      </c>
      <c r="E2239" s="18" t="s">
        <v>2991</v>
      </c>
      <c r="F2239" s="18" t="s">
        <v>3010</v>
      </c>
      <c r="G2239" s="18" t="s">
        <v>467</v>
      </c>
      <c r="H2239" s="18" t="s">
        <v>1199</v>
      </c>
      <c r="I2239" s="18" t="s">
        <v>552</v>
      </c>
      <c r="J2239" s="18" t="s">
        <v>2496</v>
      </c>
      <c r="K2239" s="18" t="s">
        <v>257</v>
      </c>
      <c r="L2239" s="18" t="s">
        <v>595</v>
      </c>
      <c r="M2239" s="18" t="s">
        <v>253</v>
      </c>
      <c r="N2239" s="56">
        <v>74</v>
      </c>
      <c r="O2239" s="18" t="s">
        <v>2523</v>
      </c>
      <c r="P2239" s="18" t="s">
        <v>2128</v>
      </c>
      <c r="Q2239" s="18" t="s">
        <v>254</v>
      </c>
      <c r="R2239" s="18" t="s">
        <v>2546</v>
      </c>
      <c r="S2239" s="18" t="s">
        <v>2547</v>
      </c>
      <c r="T2239" s="26" t="s">
        <v>257</v>
      </c>
      <c r="U2239" s="26" t="s">
        <v>257</v>
      </c>
      <c r="V2239" s="26" t="s">
        <v>257</v>
      </c>
      <c r="W2239" s="26" t="s">
        <v>257</v>
      </c>
      <c r="X2239" s="18" t="s">
        <v>2548</v>
      </c>
      <c r="Y2239" s="18">
        <v>50</v>
      </c>
      <c r="Z2239" s="18" t="s">
        <v>2549</v>
      </c>
      <c r="AA2239" s="18" t="s">
        <v>257</v>
      </c>
      <c r="AB2239" s="18">
        <f t="shared" si="437"/>
        <v>50</v>
      </c>
      <c r="AC2239" s="18" t="s">
        <v>479</v>
      </c>
      <c r="AD2239" s="18">
        <v>6</v>
      </c>
      <c r="AE2239" s="18" t="s">
        <v>2290</v>
      </c>
      <c r="AF2239" s="18" t="s">
        <v>595</v>
      </c>
      <c r="AG2239" s="18" t="s">
        <v>595</v>
      </c>
      <c r="AH2239" s="18" t="s">
        <v>595</v>
      </c>
      <c r="AI2239" s="18">
        <v>0.1</v>
      </c>
      <c r="AJ2239" s="18" t="s">
        <v>522</v>
      </c>
      <c r="AK2239" s="18">
        <v>0.1</v>
      </c>
      <c r="AL2239" s="18"/>
      <c r="AM2239" s="18" t="s">
        <v>2039</v>
      </c>
      <c r="AN2239" s="18">
        <v>77.541131399999998</v>
      </c>
      <c r="AO2239" s="18" t="s">
        <v>1267</v>
      </c>
      <c r="AP2239" s="18" t="s">
        <v>479</v>
      </c>
      <c r="AQ2239" s="18">
        <v>6</v>
      </c>
      <c r="AR2239" s="18" t="s">
        <v>2290</v>
      </c>
      <c r="AS2239" s="18">
        <v>70.100115099999996</v>
      </c>
      <c r="AT2239" s="18">
        <v>84.982147699999999</v>
      </c>
      <c r="AU2239" s="18">
        <v>7.4410163000000002</v>
      </c>
      <c r="AV2239" s="18">
        <v>7.4410163000000002</v>
      </c>
      <c r="AW2239" s="18" t="s">
        <v>557</v>
      </c>
      <c r="AX2239" s="18">
        <v>150</v>
      </c>
      <c r="AY2239" s="18" t="s">
        <v>2503</v>
      </c>
      <c r="AZ2239" s="18" t="s">
        <v>257</v>
      </c>
      <c r="BA2239" s="18" t="s">
        <v>257</v>
      </c>
      <c r="BB2239" s="18" t="s">
        <v>2383</v>
      </c>
      <c r="BC2239" s="18"/>
      <c r="BD2239" s="18"/>
      <c r="BE2239" s="18"/>
      <c r="BF2239" s="18"/>
      <c r="BG2239" s="18"/>
      <c r="BH2239" s="18"/>
      <c r="BI2239" s="18"/>
      <c r="BJ2239" s="18"/>
      <c r="BK2239" s="18"/>
      <c r="BL2239" s="18"/>
      <c r="BM2239" s="18"/>
      <c r="BN2239" s="18"/>
      <c r="BO2239" s="18"/>
      <c r="BP2239" s="18"/>
      <c r="BQ2239" s="18"/>
      <c r="BR2239" s="18"/>
      <c r="BS2239" s="18"/>
      <c r="BT2239" s="18"/>
      <c r="BU2239" s="18"/>
      <c r="BV2239" s="18"/>
      <c r="BW2239" s="18"/>
      <c r="BX2239" s="18"/>
      <c r="BY2239" s="18"/>
      <c r="BZ2239" s="18"/>
      <c r="CA2239" s="18"/>
      <c r="CB2239" s="18"/>
      <c r="CC2239" s="18"/>
      <c r="CD2239" s="18"/>
      <c r="CE2239" s="18"/>
      <c r="CF2239" s="18"/>
      <c r="CG2239" s="18"/>
      <c r="CH2239" s="18"/>
      <c r="CI2239" s="18"/>
      <c r="CJ2239" s="18"/>
      <c r="CK2239" s="18"/>
      <c r="CL2239" s="18"/>
      <c r="CM2239" s="18"/>
      <c r="CN2239" s="18"/>
      <c r="CO2239" s="18"/>
      <c r="CP2239" s="18"/>
      <c r="CQ2239" s="18"/>
      <c r="CR2239" s="18"/>
      <c r="CS2239" s="18"/>
      <c r="CT2239" s="18"/>
      <c r="CU2239" s="18"/>
      <c r="CV2239" s="18"/>
      <c r="CW2239" s="18"/>
      <c r="CX2239" s="18"/>
      <c r="CY2239" s="18"/>
      <c r="CZ2239" s="18"/>
      <c r="DA2239" s="18"/>
      <c r="DB2239" s="18"/>
      <c r="DC2239" s="18"/>
      <c r="DD2239" s="18"/>
      <c r="DE2239" s="18"/>
      <c r="DF2239" s="18"/>
      <c r="DG2239" s="18"/>
      <c r="DH2239" s="18"/>
      <c r="DI2239" s="18"/>
      <c r="DJ2239" s="18"/>
      <c r="DK2239" s="18"/>
      <c r="DL2239" s="18"/>
      <c r="DM2239" s="18"/>
      <c r="DN2239" s="18"/>
      <c r="DO2239" s="56"/>
      <c r="DP2239" s="56"/>
      <c r="DQ2239" s="56"/>
      <c r="DR2239" s="56"/>
      <c r="DS2239" s="56"/>
      <c r="DT2239" s="56"/>
      <c r="DU2239" s="56"/>
      <c r="DV2239" s="56"/>
      <c r="DW2239" s="56"/>
      <c r="DX2239" s="56">
        <v>0</v>
      </c>
      <c r="DY2239" s="56"/>
      <c r="DZ2239" s="56"/>
      <c r="EA2239" s="56"/>
      <c r="EB2239" s="56"/>
      <c r="EC2239" s="56"/>
      <c r="ED2239" s="56"/>
      <c r="EE2239" s="56"/>
      <c r="EF2239" s="56"/>
      <c r="EG2239" s="56"/>
      <c r="EH2239" s="18"/>
      <c r="EI2239" s="18">
        <f t="array" ref="EI2239">IF(SUMPRODUCT(--(DO2239:DS2239&lt;&gt;""))=0, 0,1)</f>
        <v>0</v>
      </c>
      <c r="EJ2239" s="18">
        <f t="array" ref="EJ2239">IF(SUMPRODUCT(--(DT2239:EG2239&lt;&gt;""))=0, 0,1)</f>
        <v>1</v>
      </c>
      <c r="EK2239" s="18" cm="1">
        <f t="array" ref="EK2239">IF(SUMPRODUCT(--(EC2239:EG2239&lt;&gt;""))=0, 0,1)</f>
        <v>0</v>
      </c>
      <c r="EL2239" s="18">
        <f t="array" ref="EL2239">IF(SUMPRODUCT(--(EE2239:EG2239&lt;&gt;""))=0, 0,1)</f>
        <v>0</v>
      </c>
      <c r="EM2239" s="18">
        <f t="shared" si="438"/>
        <v>0</v>
      </c>
      <c r="EN2239" s="18" t="str">
        <f t="shared" si="439"/>
        <v>NA</v>
      </c>
      <c r="EO2239" s="18">
        <f t="shared" si="440"/>
        <v>0</v>
      </c>
      <c r="EP2239" s="18" t="str">
        <f t="shared" si="441"/>
        <v>NA</v>
      </c>
      <c r="EQ2239" s="18" t="str">
        <f t="shared" si="442"/>
        <v>NA</v>
      </c>
      <c r="ER2239" s="18" t="s">
        <v>2081</v>
      </c>
      <c r="ES2239" s="59">
        <v>43971</v>
      </c>
      <c r="ET2239" s="18"/>
      <c r="EU2239" s="18"/>
    </row>
    <row r="2240" spans="1:151" s="1" customFormat="1" ht="15.75" customHeight="1" x14ac:dyDescent="0.2">
      <c r="A2240" s="5" t="s">
        <v>2544</v>
      </c>
      <c r="B2240" s="24" t="s">
        <v>2545</v>
      </c>
      <c r="C2240" s="56">
        <v>1</v>
      </c>
      <c r="D2240" s="18" t="s">
        <v>2906</v>
      </c>
      <c r="E2240" s="18" t="s">
        <v>2991</v>
      </c>
      <c r="F2240" s="18" t="s">
        <v>3010</v>
      </c>
      <c r="G2240" s="18" t="s">
        <v>467</v>
      </c>
      <c r="H2240" s="18" t="s">
        <v>1199</v>
      </c>
      <c r="I2240" s="18" t="s">
        <v>552</v>
      </c>
      <c r="J2240" s="18" t="s">
        <v>2496</v>
      </c>
      <c r="K2240" s="18" t="s">
        <v>257</v>
      </c>
      <c r="L2240" s="18" t="s">
        <v>595</v>
      </c>
      <c r="M2240" s="18" t="s">
        <v>253</v>
      </c>
      <c r="N2240" s="56">
        <v>74</v>
      </c>
      <c r="O2240" s="18" t="s">
        <v>2523</v>
      </c>
      <c r="P2240" s="18" t="s">
        <v>2128</v>
      </c>
      <c r="Q2240" s="18" t="s">
        <v>254</v>
      </c>
      <c r="R2240" s="18" t="s">
        <v>2546</v>
      </c>
      <c r="S2240" s="18" t="s">
        <v>2547</v>
      </c>
      <c r="T2240" s="26" t="s">
        <v>257</v>
      </c>
      <c r="U2240" s="26" t="s">
        <v>257</v>
      </c>
      <c r="V2240" s="26" t="s">
        <v>257</v>
      </c>
      <c r="W2240" s="26" t="s">
        <v>257</v>
      </c>
      <c r="X2240" s="18" t="s">
        <v>2548</v>
      </c>
      <c r="Y2240" s="18">
        <v>100</v>
      </c>
      <c r="Z2240" s="18" t="s">
        <v>2549</v>
      </c>
      <c r="AA2240" s="18" t="s">
        <v>257</v>
      </c>
      <c r="AB2240" s="18">
        <f t="shared" si="437"/>
        <v>100</v>
      </c>
      <c r="AC2240" s="18" t="s">
        <v>479</v>
      </c>
      <c r="AD2240" s="18">
        <v>6</v>
      </c>
      <c r="AE2240" s="18" t="s">
        <v>2290</v>
      </c>
      <c r="AF2240" s="18" t="s">
        <v>595</v>
      </c>
      <c r="AG2240" s="18" t="s">
        <v>595</v>
      </c>
      <c r="AH2240" s="18" t="s">
        <v>595</v>
      </c>
      <c r="AI2240" s="18">
        <v>0.1</v>
      </c>
      <c r="AJ2240" s="18" t="s">
        <v>522</v>
      </c>
      <c r="AK2240" s="18">
        <v>0.1</v>
      </c>
      <c r="AL2240" s="18"/>
      <c r="AM2240" s="18" t="s">
        <v>2039</v>
      </c>
      <c r="AN2240" s="18">
        <v>56.906041299999998</v>
      </c>
      <c r="AO2240" s="18" t="s">
        <v>1267</v>
      </c>
      <c r="AP2240" s="18" t="s">
        <v>479</v>
      </c>
      <c r="AQ2240" s="18">
        <v>6</v>
      </c>
      <c r="AR2240" s="18" t="s">
        <v>2290</v>
      </c>
      <c r="AS2240" s="18">
        <v>46.379725499999999</v>
      </c>
      <c r="AT2240" s="18">
        <v>67.432357100000004</v>
      </c>
      <c r="AU2240" s="18">
        <v>10.526315800000001</v>
      </c>
      <c r="AV2240" s="18">
        <v>10.526315800000001</v>
      </c>
      <c r="AW2240" s="18" t="s">
        <v>557</v>
      </c>
      <c r="AX2240" s="18">
        <v>150</v>
      </c>
      <c r="AY2240" s="18" t="s">
        <v>2503</v>
      </c>
      <c r="AZ2240" s="18" t="s">
        <v>257</v>
      </c>
      <c r="BA2240" s="18" t="s">
        <v>257</v>
      </c>
      <c r="BB2240" s="18" t="s">
        <v>2383</v>
      </c>
      <c r="BC2240" s="18"/>
      <c r="BD2240" s="18"/>
      <c r="BE2240" s="18"/>
      <c r="BF2240" s="18"/>
      <c r="BG2240" s="18"/>
      <c r="BH2240" s="18"/>
      <c r="BI2240" s="18"/>
      <c r="BJ2240" s="18"/>
      <c r="BK2240" s="18"/>
      <c r="BL2240" s="18"/>
      <c r="BM2240" s="18"/>
      <c r="BN2240" s="18"/>
      <c r="BO2240" s="18"/>
      <c r="BP2240" s="18"/>
      <c r="BQ2240" s="18"/>
      <c r="BR2240" s="18"/>
      <c r="BS2240" s="18"/>
      <c r="BT2240" s="18"/>
      <c r="BU2240" s="18"/>
      <c r="BV2240" s="18"/>
      <c r="BW2240" s="18"/>
      <c r="BX2240" s="18"/>
      <c r="BY2240" s="18"/>
      <c r="BZ2240" s="18"/>
      <c r="CA2240" s="18"/>
      <c r="CB2240" s="18"/>
      <c r="CC2240" s="18"/>
      <c r="CD2240" s="18"/>
      <c r="CE2240" s="18"/>
      <c r="CF2240" s="18"/>
      <c r="CG2240" s="18"/>
      <c r="CH2240" s="18"/>
      <c r="CI2240" s="18"/>
      <c r="CJ2240" s="18"/>
      <c r="CK2240" s="18"/>
      <c r="CL2240" s="18"/>
      <c r="CM2240" s="18"/>
      <c r="CN2240" s="18"/>
      <c r="CO2240" s="18"/>
      <c r="CP2240" s="18"/>
      <c r="CQ2240" s="18"/>
      <c r="CR2240" s="18"/>
      <c r="CS2240" s="18"/>
      <c r="CT2240" s="18"/>
      <c r="CU2240" s="18"/>
      <c r="CV2240" s="18"/>
      <c r="CW2240" s="18"/>
      <c r="CX2240" s="18"/>
      <c r="CY2240" s="18"/>
      <c r="CZ2240" s="18"/>
      <c r="DA2240" s="18"/>
      <c r="DB2240" s="18"/>
      <c r="DC2240" s="18"/>
      <c r="DD2240" s="18"/>
      <c r="DE2240" s="18"/>
      <c r="DF2240" s="18"/>
      <c r="DG2240" s="18"/>
      <c r="DH2240" s="18"/>
      <c r="DI2240" s="18"/>
      <c r="DJ2240" s="18"/>
      <c r="DK2240" s="18"/>
      <c r="DL2240" s="18"/>
      <c r="DM2240" s="18"/>
      <c r="DN2240" s="18"/>
      <c r="DO2240" s="56"/>
      <c r="DP2240" s="56"/>
      <c r="DQ2240" s="56"/>
      <c r="DR2240" s="56"/>
      <c r="DS2240" s="56"/>
      <c r="DT2240" s="56"/>
      <c r="DU2240" s="56"/>
      <c r="DV2240" s="56"/>
      <c r="DW2240" s="56"/>
      <c r="DX2240" s="56">
        <v>1</v>
      </c>
      <c r="DY2240" s="56"/>
      <c r="DZ2240" s="56"/>
      <c r="EA2240" s="56"/>
      <c r="EB2240" s="56"/>
      <c r="EC2240" s="56"/>
      <c r="ED2240" s="56"/>
      <c r="EE2240" s="56"/>
      <c r="EF2240" s="56"/>
      <c r="EG2240" s="56"/>
      <c r="EH2240" s="18"/>
      <c r="EI2240" s="18">
        <f t="array" ref="EI2240">IF(SUMPRODUCT(--(DO2240:DS2240&lt;&gt;""))=0, 0,1)</f>
        <v>0</v>
      </c>
      <c r="EJ2240" s="18">
        <f t="array" ref="EJ2240">IF(SUMPRODUCT(--(DT2240:EG2240&lt;&gt;""))=0, 0,1)</f>
        <v>1</v>
      </c>
      <c r="EK2240" s="18" cm="1">
        <f t="array" ref="EK2240">IF(SUMPRODUCT(--(EC2240:EG2240&lt;&gt;""))=0, 0,1)</f>
        <v>0</v>
      </c>
      <c r="EL2240" s="18">
        <f t="array" ref="EL2240">IF(SUMPRODUCT(--(EE2240:EG2240&lt;&gt;""))=0, 0,1)</f>
        <v>0</v>
      </c>
      <c r="EM2240" s="18">
        <f t="shared" si="438"/>
        <v>1</v>
      </c>
      <c r="EN2240" s="18" t="str">
        <f t="shared" si="439"/>
        <v>NA</v>
      </c>
      <c r="EO2240" s="18">
        <f t="shared" si="440"/>
        <v>1</v>
      </c>
      <c r="EP2240" s="18" t="str">
        <f t="shared" si="441"/>
        <v>NA</v>
      </c>
      <c r="EQ2240" s="18">
        <f t="shared" si="442"/>
        <v>0</v>
      </c>
      <c r="ER2240" s="18" t="s">
        <v>2081</v>
      </c>
      <c r="ES2240" s="59">
        <v>43971</v>
      </c>
      <c r="ET2240" s="18"/>
      <c r="EU2240" s="18"/>
    </row>
    <row r="2241" spans="1:151" s="1" customFormat="1" ht="15.75" customHeight="1" x14ac:dyDescent="0.2">
      <c r="A2241" s="5" t="s">
        <v>2544</v>
      </c>
      <c r="B2241" s="24" t="s">
        <v>2545</v>
      </c>
      <c r="C2241" s="56">
        <v>1</v>
      </c>
      <c r="D2241" s="18" t="s">
        <v>2907</v>
      </c>
      <c r="E2241" s="18" t="s">
        <v>2991</v>
      </c>
      <c r="F2241" s="18" t="s">
        <v>3010</v>
      </c>
      <c r="G2241" s="18" t="s">
        <v>467</v>
      </c>
      <c r="H2241" s="18" t="s">
        <v>1199</v>
      </c>
      <c r="I2241" s="18" t="s">
        <v>552</v>
      </c>
      <c r="J2241" s="18" t="s">
        <v>2496</v>
      </c>
      <c r="K2241" s="18" t="s">
        <v>257</v>
      </c>
      <c r="L2241" s="18" t="s">
        <v>595</v>
      </c>
      <c r="M2241" s="18" t="s">
        <v>253</v>
      </c>
      <c r="N2241" s="56">
        <v>74</v>
      </c>
      <c r="O2241" s="18" t="s">
        <v>2523</v>
      </c>
      <c r="P2241" s="18" t="s">
        <v>2128</v>
      </c>
      <c r="Q2241" s="18" t="s">
        <v>254</v>
      </c>
      <c r="R2241" s="18" t="s">
        <v>2546</v>
      </c>
      <c r="S2241" s="18" t="s">
        <v>2547</v>
      </c>
      <c r="T2241" s="26" t="s">
        <v>257</v>
      </c>
      <c r="U2241" s="26" t="s">
        <v>257</v>
      </c>
      <c r="V2241" s="26" t="s">
        <v>257</v>
      </c>
      <c r="W2241" s="26" t="s">
        <v>257</v>
      </c>
      <c r="X2241" s="18" t="s">
        <v>2548</v>
      </c>
      <c r="Y2241" s="18">
        <v>202</v>
      </c>
      <c r="Z2241" s="18" t="s">
        <v>2549</v>
      </c>
      <c r="AA2241" s="18" t="s">
        <v>257</v>
      </c>
      <c r="AB2241" s="18">
        <f t="shared" si="437"/>
        <v>202</v>
      </c>
      <c r="AC2241" s="18" t="s">
        <v>479</v>
      </c>
      <c r="AD2241" s="18">
        <v>6</v>
      </c>
      <c r="AE2241" s="18" t="s">
        <v>2290</v>
      </c>
      <c r="AF2241" s="18" t="s">
        <v>595</v>
      </c>
      <c r="AG2241" s="18" t="s">
        <v>595</v>
      </c>
      <c r="AH2241" s="18" t="s">
        <v>595</v>
      </c>
      <c r="AI2241" s="18">
        <v>0.1</v>
      </c>
      <c r="AJ2241" s="18" t="s">
        <v>522</v>
      </c>
      <c r="AK2241" s="18">
        <v>0.1</v>
      </c>
      <c r="AL2241" s="18"/>
      <c r="AM2241" s="18" t="s">
        <v>2039</v>
      </c>
      <c r="AN2241" s="18">
        <v>17.759747600000001</v>
      </c>
      <c r="AO2241" s="18" t="s">
        <v>1267</v>
      </c>
      <c r="AP2241" s="18" t="s">
        <v>479</v>
      </c>
      <c r="AQ2241" s="18">
        <v>6</v>
      </c>
      <c r="AR2241" s="18" t="s">
        <v>2290</v>
      </c>
      <c r="AS2241" s="18">
        <v>13.2219494</v>
      </c>
      <c r="AT2241" s="18">
        <v>22.297545800000002</v>
      </c>
      <c r="AU2241" s="18">
        <v>4.5377982000000001</v>
      </c>
      <c r="AV2241" s="18">
        <v>4.5377982000000001</v>
      </c>
      <c r="AW2241" s="18" t="s">
        <v>557</v>
      </c>
      <c r="AX2241" s="18">
        <v>150</v>
      </c>
      <c r="AY2241" s="18" t="s">
        <v>2503</v>
      </c>
      <c r="AZ2241" s="18" t="s">
        <v>257</v>
      </c>
      <c r="BA2241" s="18" t="s">
        <v>257</v>
      </c>
      <c r="BB2241" s="18" t="s">
        <v>2383</v>
      </c>
      <c r="BC2241" s="18"/>
      <c r="BD2241" s="18"/>
      <c r="BE2241" s="18"/>
      <c r="BF2241" s="18"/>
      <c r="BG2241" s="18"/>
      <c r="BH2241" s="18"/>
      <c r="BI2241" s="18"/>
      <c r="BJ2241" s="18"/>
      <c r="BK2241" s="18"/>
      <c r="BL2241" s="18"/>
      <c r="BM2241" s="18"/>
      <c r="BN2241" s="18"/>
      <c r="BO2241" s="18"/>
      <c r="BP2241" s="18"/>
      <c r="BQ2241" s="18"/>
      <c r="BR2241" s="18"/>
      <c r="BS2241" s="18"/>
      <c r="BT2241" s="18"/>
      <c r="BU2241" s="18"/>
      <c r="BV2241" s="18"/>
      <c r="BW2241" s="18"/>
      <c r="BX2241" s="18"/>
      <c r="BY2241" s="18"/>
      <c r="BZ2241" s="18"/>
      <c r="CA2241" s="18"/>
      <c r="CB2241" s="18"/>
      <c r="CC2241" s="18"/>
      <c r="CD2241" s="18"/>
      <c r="CE2241" s="18"/>
      <c r="CF2241" s="18"/>
      <c r="CG2241" s="18"/>
      <c r="CH2241" s="18"/>
      <c r="CI2241" s="18"/>
      <c r="CJ2241" s="18"/>
      <c r="CK2241" s="18"/>
      <c r="CL2241" s="18"/>
      <c r="CM2241" s="18"/>
      <c r="CN2241" s="18"/>
      <c r="CO2241" s="18"/>
      <c r="CP2241" s="18"/>
      <c r="CQ2241" s="18"/>
      <c r="CR2241" s="18"/>
      <c r="CS2241" s="18"/>
      <c r="CT2241" s="18"/>
      <c r="CU2241" s="18"/>
      <c r="CV2241" s="18"/>
      <c r="CW2241" s="18"/>
      <c r="CX2241" s="18"/>
      <c r="CY2241" s="18"/>
      <c r="CZ2241" s="18"/>
      <c r="DA2241" s="18"/>
      <c r="DB2241" s="18"/>
      <c r="DC2241" s="18"/>
      <c r="DD2241" s="18"/>
      <c r="DE2241" s="18"/>
      <c r="DF2241" s="18"/>
      <c r="DG2241" s="18"/>
      <c r="DH2241" s="18"/>
      <c r="DI2241" s="18"/>
      <c r="DJ2241" s="18"/>
      <c r="DK2241" s="18"/>
      <c r="DL2241" s="18"/>
      <c r="DM2241" s="18"/>
      <c r="DN2241" s="18"/>
      <c r="DO2241" s="56"/>
      <c r="DP2241" s="56"/>
      <c r="DQ2241" s="56"/>
      <c r="DR2241" s="56"/>
      <c r="DS2241" s="56"/>
      <c r="DT2241" s="56"/>
      <c r="DU2241" s="56"/>
      <c r="DV2241" s="56"/>
      <c r="DW2241" s="56"/>
      <c r="DX2241" s="56">
        <v>1</v>
      </c>
      <c r="DY2241" s="56"/>
      <c r="DZ2241" s="56"/>
      <c r="EA2241" s="56"/>
      <c r="EB2241" s="56"/>
      <c r="EC2241" s="56"/>
      <c r="ED2241" s="56"/>
      <c r="EE2241" s="56"/>
      <c r="EF2241" s="56"/>
      <c r="EG2241" s="56"/>
      <c r="EH2241" s="18"/>
      <c r="EI2241" s="18">
        <f t="array" ref="EI2241">IF(SUMPRODUCT(--(DO2241:DS2241&lt;&gt;""))=0, 0,1)</f>
        <v>0</v>
      </c>
      <c r="EJ2241" s="18">
        <f t="array" ref="EJ2241">IF(SUMPRODUCT(--(DT2241:EG2241&lt;&gt;""))=0, 0,1)</f>
        <v>1</v>
      </c>
      <c r="EK2241" s="18" cm="1">
        <f t="array" ref="EK2241">IF(SUMPRODUCT(--(EC2241:EG2241&lt;&gt;""))=0, 0,1)</f>
        <v>0</v>
      </c>
      <c r="EL2241" s="18">
        <f t="array" ref="EL2241">IF(SUMPRODUCT(--(EE2241:EG2241&lt;&gt;""))=0, 0,1)</f>
        <v>0</v>
      </c>
      <c r="EM2241" s="18">
        <f t="shared" si="438"/>
        <v>1</v>
      </c>
      <c r="EN2241" s="18" t="str">
        <f t="shared" si="439"/>
        <v>NA</v>
      </c>
      <c r="EO2241" s="18">
        <f t="shared" si="440"/>
        <v>1</v>
      </c>
      <c r="EP2241" s="18" t="str">
        <f t="shared" si="441"/>
        <v>NA</v>
      </c>
      <c r="EQ2241" s="18">
        <f t="shared" si="442"/>
        <v>0</v>
      </c>
      <c r="ER2241" s="18" t="s">
        <v>2081</v>
      </c>
      <c r="ES2241" s="59">
        <v>43971</v>
      </c>
      <c r="ET2241" s="18"/>
      <c r="EU2241" s="18"/>
    </row>
    <row r="2242" spans="1:151" s="1" customFormat="1" ht="15.75" customHeight="1" x14ac:dyDescent="0.2">
      <c r="A2242" s="5" t="s">
        <v>2544</v>
      </c>
      <c r="B2242" s="24" t="s">
        <v>2545</v>
      </c>
      <c r="C2242" s="56">
        <v>1</v>
      </c>
      <c r="D2242" s="18" t="s">
        <v>2908</v>
      </c>
      <c r="E2242" s="18" t="s">
        <v>2991</v>
      </c>
      <c r="F2242" s="18" t="s">
        <v>3010</v>
      </c>
      <c r="G2242" s="18" t="s">
        <v>467</v>
      </c>
      <c r="H2242" s="18" t="s">
        <v>1199</v>
      </c>
      <c r="I2242" s="18" t="s">
        <v>552</v>
      </c>
      <c r="J2242" s="18" t="s">
        <v>2496</v>
      </c>
      <c r="K2242" s="18" t="s">
        <v>257</v>
      </c>
      <c r="L2242" s="18" t="s">
        <v>595</v>
      </c>
      <c r="M2242" s="18" t="s">
        <v>253</v>
      </c>
      <c r="N2242" s="56">
        <v>74</v>
      </c>
      <c r="O2242" s="18" t="s">
        <v>2523</v>
      </c>
      <c r="P2242" s="18" t="s">
        <v>2128</v>
      </c>
      <c r="Q2242" s="18" t="s">
        <v>254</v>
      </c>
      <c r="R2242" s="18" t="s">
        <v>2546</v>
      </c>
      <c r="S2242" s="18" t="s">
        <v>2547</v>
      </c>
      <c r="T2242" s="26" t="s">
        <v>257</v>
      </c>
      <c r="U2242" s="26" t="s">
        <v>257</v>
      </c>
      <c r="V2242" s="26" t="s">
        <v>257</v>
      </c>
      <c r="W2242" s="26" t="s">
        <v>257</v>
      </c>
      <c r="X2242" s="18" t="s">
        <v>2548</v>
      </c>
      <c r="Y2242" s="18">
        <v>399</v>
      </c>
      <c r="Z2242" s="18" t="s">
        <v>2549</v>
      </c>
      <c r="AA2242" s="18" t="s">
        <v>257</v>
      </c>
      <c r="AB2242" s="18">
        <f t="shared" si="437"/>
        <v>399</v>
      </c>
      <c r="AC2242" s="18" t="s">
        <v>479</v>
      </c>
      <c r="AD2242" s="18">
        <v>6</v>
      </c>
      <c r="AE2242" s="18" t="s">
        <v>2290</v>
      </c>
      <c r="AF2242" s="18" t="s">
        <v>595</v>
      </c>
      <c r="AG2242" s="18" t="s">
        <v>595</v>
      </c>
      <c r="AH2242" s="18" t="s">
        <v>595</v>
      </c>
      <c r="AI2242" s="18">
        <v>0.1</v>
      </c>
      <c r="AJ2242" s="18" t="s">
        <v>522</v>
      </c>
      <c r="AK2242" s="18">
        <v>0.1</v>
      </c>
      <c r="AL2242" s="18"/>
      <c r="AM2242" s="18" t="s">
        <v>2039</v>
      </c>
      <c r="AN2242" s="18">
        <v>7.1059155699999996</v>
      </c>
      <c r="AO2242" s="18" t="s">
        <v>1267</v>
      </c>
      <c r="AP2242" s="18" t="s">
        <v>479</v>
      </c>
      <c r="AQ2242" s="18">
        <v>6</v>
      </c>
      <c r="AR2242" s="18" t="s">
        <v>2290</v>
      </c>
      <c r="AS2242" s="18" t="s">
        <v>257</v>
      </c>
      <c r="AT2242" s="18" t="s">
        <v>257</v>
      </c>
      <c r="AU2242" s="18">
        <v>0.1</v>
      </c>
      <c r="AV2242" s="18">
        <v>0.1</v>
      </c>
      <c r="AW2242" s="18" t="s">
        <v>557</v>
      </c>
      <c r="AX2242" s="18">
        <v>150</v>
      </c>
      <c r="AY2242" s="18" t="s">
        <v>2503</v>
      </c>
      <c r="AZ2242" s="18" t="s">
        <v>257</v>
      </c>
      <c r="BA2242" s="18" t="s">
        <v>257</v>
      </c>
      <c r="BB2242" s="18" t="s">
        <v>2383</v>
      </c>
      <c r="BC2242" s="18"/>
      <c r="BD2242" s="18"/>
      <c r="BE2242" s="18"/>
      <c r="BF2242" s="18"/>
      <c r="BG2242" s="18"/>
      <c r="BH2242" s="18"/>
      <c r="BI2242" s="18"/>
      <c r="BJ2242" s="18"/>
      <c r="BK2242" s="18"/>
      <c r="BL2242" s="18"/>
      <c r="BM2242" s="18"/>
      <c r="BN2242" s="18"/>
      <c r="BO2242" s="18"/>
      <c r="BP2242" s="18"/>
      <c r="BQ2242" s="18"/>
      <c r="BR2242" s="18"/>
      <c r="BS2242" s="18"/>
      <c r="BT2242" s="18"/>
      <c r="BU2242" s="18"/>
      <c r="BV2242" s="18"/>
      <c r="BW2242" s="18"/>
      <c r="BX2242" s="18"/>
      <c r="BY2242" s="18"/>
      <c r="BZ2242" s="18"/>
      <c r="CA2242" s="18"/>
      <c r="CB2242" s="18"/>
      <c r="CC2242" s="18"/>
      <c r="CD2242" s="18"/>
      <c r="CE2242" s="18"/>
      <c r="CF2242" s="18"/>
      <c r="CG2242" s="18"/>
      <c r="CH2242" s="18"/>
      <c r="CI2242" s="18"/>
      <c r="CJ2242" s="18"/>
      <c r="CK2242" s="18"/>
      <c r="CL2242" s="18"/>
      <c r="CM2242" s="18"/>
      <c r="CN2242" s="18"/>
      <c r="CO2242" s="18"/>
      <c r="CP2242" s="18"/>
      <c r="CQ2242" s="18"/>
      <c r="CR2242" s="18"/>
      <c r="CS2242" s="18"/>
      <c r="CT2242" s="18"/>
      <c r="CU2242" s="18"/>
      <c r="CV2242" s="18"/>
      <c r="CW2242" s="18"/>
      <c r="CX2242" s="18"/>
      <c r="CY2242" s="18"/>
      <c r="CZ2242" s="18"/>
      <c r="DA2242" s="18"/>
      <c r="DB2242" s="18"/>
      <c r="DC2242" s="18"/>
      <c r="DD2242" s="18"/>
      <c r="DE2242" s="18"/>
      <c r="DF2242" s="18"/>
      <c r="DG2242" s="18"/>
      <c r="DH2242" s="18"/>
      <c r="DI2242" s="18"/>
      <c r="DJ2242" s="18"/>
      <c r="DK2242" s="18"/>
      <c r="DL2242" s="18"/>
      <c r="DM2242" s="18"/>
      <c r="DN2242" s="18"/>
      <c r="DO2242" s="56"/>
      <c r="DP2242" s="56"/>
      <c r="DQ2242" s="56"/>
      <c r="DR2242" s="56"/>
      <c r="DS2242" s="56"/>
      <c r="DT2242" s="56"/>
      <c r="DU2242" s="56"/>
      <c r="DV2242" s="56"/>
      <c r="DW2242" s="56"/>
      <c r="DX2242" s="56">
        <v>1</v>
      </c>
      <c r="DY2242" s="56"/>
      <c r="DZ2242" s="56"/>
      <c r="EA2242" s="56"/>
      <c r="EB2242" s="56"/>
      <c r="EC2242" s="56"/>
      <c r="ED2242" s="56"/>
      <c r="EE2242" s="56"/>
      <c r="EF2242" s="56"/>
      <c r="EG2242" s="56"/>
      <c r="EH2242" s="18"/>
      <c r="EI2242" s="18">
        <f t="array" ref="EI2242">IF(SUMPRODUCT(--(DO2242:DS2242&lt;&gt;""))=0, 0,1)</f>
        <v>0</v>
      </c>
      <c r="EJ2242" s="18">
        <f t="array" ref="EJ2242">IF(SUMPRODUCT(--(DT2242:EG2242&lt;&gt;""))=0, 0,1)</f>
        <v>1</v>
      </c>
      <c r="EK2242" s="18" cm="1">
        <f t="array" ref="EK2242">IF(SUMPRODUCT(--(EC2242:EG2242&lt;&gt;""))=0, 0,1)</f>
        <v>0</v>
      </c>
      <c r="EL2242" s="18">
        <f t="array" ref="EL2242">IF(SUMPRODUCT(--(EE2242:EG2242&lt;&gt;""))=0, 0,1)</f>
        <v>0</v>
      </c>
      <c r="EM2242" s="18">
        <f t="shared" si="438"/>
        <v>1</v>
      </c>
      <c r="EN2242" s="18" t="str">
        <f t="shared" si="439"/>
        <v>NA</v>
      </c>
      <c r="EO2242" s="18">
        <f t="shared" si="440"/>
        <v>1</v>
      </c>
      <c r="EP2242" s="18" t="str">
        <f t="shared" si="441"/>
        <v>NA</v>
      </c>
      <c r="EQ2242" s="18">
        <f t="shared" si="442"/>
        <v>0</v>
      </c>
      <c r="ER2242" s="18" t="s">
        <v>2081</v>
      </c>
      <c r="ES2242" s="59">
        <v>43971</v>
      </c>
      <c r="ET2242" s="18"/>
      <c r="EU2242" s="18"/>
    </row>
    <row r="2243" spans="1:151" s="1" customFormat="1" ht="15.75" customHeight="1" x14ac:dyDescent="0.2">
      <c r="A2243" s="5" t="s">
        <v>2544</v>
      </c>
      <c r="B2243" s="24" t="s">
        <v>2545</v>
      </c>
      <c r="C2243" s="56">
        <v>1</v>
      </c>
      <c r="D2243" s="18" t="s">
        <v>2909</v>
      </c>
      <c r="E2243" s="18" t="s">
        <v>2991</v>
      </c>
      <c r="F2243" s="18" t="s">
        <v>3010</v>
      </c>
      <c r="G2243" s="18" t="s">
        <v>467</v>
      </c>
      <c r="H2243" s="18" t="s">
        <v>1199</v>
      </c>
      <c r="I2243" s="18" t="s">
        <v>552</v>
      </c>
      <c r="J2243" s="18" t="s">
        <v>2496</v>
      </c>
      <c r="K2243" s="18" t="s">
        <v>257</v>
      </c>
      <c r="L2243" s="18" t="s">
        <v>595</v>
      </c>
      <c r="M2243" s="18" t="s">
        <v>253</v>
      </c>
      <c r="N2243" s="56">
        <v>74</v>
      </c>
      <c r="O2243" s="18" t="s">
        <v>2523</v>
      </c>
      <c r="P2243" s="18" t="s">
        <v>2128</v>
      </c>
      <c r="Q2243" s="18" t="s">
        <v>254</v>
      </c>
      <c r="R2243" s="18" t="s">
        <v>2546</v>
      </c>
      <c r="S2243" s="18" t="s">
        <v>2547</v>
      </c>
      <c r="T2243" s="26" t="s">
        <v>257</v>
      </c>
      <c r="U2243" s="26" t="s">
        <v>257</v>
      </c>
      <c r="V2243" s="26" t="s">
        <v>257</v>
      </c>
      <c r="W2243" s="26" t="s">
        <v>257</v>
      </c>
      <c r="X2243" s="18" t="s">
        <v>2550</v>
      </c>
      <c r="Y2243" s="18">
        <v>0</v>
      </c>
      <c r="Z2243" s="18" t="s">
        <v>2549</v>
      </c>
      <c r="AA2243" s="18" t="s">
        <v>257</v>
      </c>
      <c r="AB2243" s="18">
        <f t="shared" si="437"/>
        <v>0</v>
      </c>
      <c r="AC2243" s="18" t="s">
        <v>479</v>
      </c>
      <c r="AD2243" s="18">
        <v>6</v>
      </c>
      <c r="AE2243" s="18" t="s">
        <v>2290</v>
      </c>
      <c r="AF2243" s="18" t="s">
        <v>595</v>
      </c>
      <c r="AG2243" s="18" t="s">
        <v>595</v>
      </c>
      <c r="AH2243" s="18" t="s">
        <v>595</v>
      </c>
      <c r="AI2243" s="18">
        <v>0.1</v>
      </c>
      <c r="AJ2243" s="18" t="s">
        <v>522</v>
      </c>
      <c r="AK2243" s="18">
        <v>0.1</v>
      </c>
      <c r="AL2243" s="18"/>
      <c r="AM2243" s="18" t="s">
        <v>2039</v>
      </c>
      <c r="AN2243" s="18">
        <v>95.8937198</v>
      </c>
      <c r="AO2243" s="18" t="s">
        <v>1267</v>
      </c>
      <c r="AP2243" s="18" t="s">
        <v>479</v>
      </c>
      <c r="AQ2243" s="18">
        <v>6</v>
      </c>
      <c r="AR2243" s="18" t="s">
        <v>2290</v>
      </c>
      <c r="AS2243" s="18" t="s">
        <v>257</v>
      </c>
      <c r="AT2243" s="18" t="s">
        <v>257</v>
      </c>
      <c r="AU2243" s="18">
        <v>0.1</v>
      </c>
      <c r="AV2243" s="18">
        <v>0.1</v>
      </c>
      <c r="AW2243" s="18" t="s">
        <v>557</v>
      </c>
      <c r="AX2243" s="18">
        <v>150</v>
      </c>
      <c r="AY2243" s="18" t="s">
        <v>2503</v>
      </c>
      <c r="AZ2243" s="18" t="s">
        <v>257</v>
      </c>
      <c r="BA2243" s="18" t="s">
        <v>257</v>
      </c>
      <c r="BB2243" s="18" t="s">
        <v>2551</v>
      </c>
      <c r="BC2243" s="18"/>
      <c r="BD2243" s="18"/>
      <c r="BE2243" s="18"/>
      <c r="BF2243" s="18"/>
      <c r="BG2243" s="18"/>
      <c r="BH2243" s="18"/>
      <c r="BI2243" s="18"/>
      <c r="BJ2243" s="18"/>
      <c r="BK2243" s="18"/>
      <c r="BL2243" s="18"/>
      <c r="BM2243" s="18"/>
      <c r="BN2243" s="18"/>
      <c r="BO2243" s="18"/>
      <c r="BP2243" s="18"/>
      <c r="BQ2243" s="18"/>
      <c r="BR2243" s="18"/>
      <c r="BS2243" s="18"/>
      <c r="BT2243" s="18"/>
      <c r="BU2243" s="18"/>
      <c r="BV2243" s="18"/>
      <c r="BW2243" s="18"/>
      <c r="BX2243" s="18"/>
      <c r="BY2243" s="18"/>
      <c r="BZ2243" s="18"/>
      <c r="CA2243" s="18"/>
      <c r="CB2243" s="18"/>
      <c r="CC2243" s="18"/>
      <c r="CD2243" s="18"/>
      <c r="CE2243" s="18"/>
      <c r="CF2243" s="18"/>
      <c r="CG2243" s="18"/>
      <c r="CH2243" s="18"/>
      <c r="CI2243" s="18"/>
      <c r="CJ2243" s="18"/>
      <c r="CK2243" s="18"/>
      <c r="CL2243" s="18"/>
      <c r="CM2243" s="18"/>
      <c r="CN2243" s="18"/>
      <c r="CO2243" s="18"/>
      <c r="CP2243" s="18"/>
      <c r="CQ2243" s="18"/>
      <c r="CR2243" s="18"/>
      <c r="CS2243" s="18"/>
      <c r="CT2243" s="18"/>
      <c r="CU2243" s="18"/>
      <c r="CV2243" s="18"/>
      <c r="CW2243" s="18"/>
      <c r="CX2243" s="18"/>
      <c r="CY2243" s="18"/>
      <c r="CZ2243" s="18"/>
      <c r="DA2243" s="18"/>
      <c r="DB2243" s="18"/>
      <c r="DC2243" s="18"/>
      <c r="DD2243" s="18"/>
      <c r="DE2243" s="18"/>
      <c r="DF2243" s="18"/>
      <c r="DG2243" s="18"/>
      <c r="DH2243" s="18"/>
      <c r="DI2243" s="18"/>
      <c r="DJ2243" s="18"/>
      <c r="DK2243" s="18"/>
      <c r="DL2243" s="18"/>
      <c r="DM2243" s="18"/>
      <c r="DN2243" s="18"/>
      <c r="DO2243" s="56"/>
      <c r="DP2243" s="56"/>
      <c r="DQ2243" s="56"/>
      <c r="DR2243" s="56"/>
      <c r="DS2243" s="56"/>
      <c r="DT2243" s="56"/>
      <c r="DU2243" s="56"/>
      <c r="DV2243" s="56"/>
      <c r="DW2243" s="56"/>
      <c r="DX2243" s="56">
        <v>0</v>
      </c>
      <c r="DY2243" s="56"/>
      <c r="DZ2243" s="56"/>
      <c r="EA2243" s="56"/>
      <c r="EB2243" s="56"/>
      <c r="EC2243" s="56"/>
      <c r="ED2243" s="56"/>
      <c r="EE2243" s="56"/>
      <c r="EF2243" s="56"/>
      <c r="EG2243" s="56"/>
      <c r="EH2243" s="18"/>
      <c r="EI2243" s="18">
        <f t="array" ref="EI2243">IF(SUMPRODUCT(--(DO2243:DS2243&lt;&gt;""))=0, 0,1)</f>
        <v>0</v>
      </c>
      <c r="EJ2243" s="18">
        <f t="array" ref="EJ2243">IF(SUMPRODUCT(--(DT2243:EG2243&lt;&gt;""))=0, 0,1)</f>
        <v>1</v>
      </c>
      <c r="EK2243" s="18" cm="1">
        <f t="array" ref="EK2243">IF(SUMPRODUCT(--(EC2243:EG2243&lt;&gt;""))=0, 0,1)</f>
        <v>0</v>
      </c>
      <c r="EL2243" s="18">
        <f t="array" ref="EL2243">IF(SUMPRODUCT(--(EE2243:EG2243&lt;&gt;""))=0, 0,1)</f>
        <v>0</v>
      </c>
      <c r="EM2243" s="18">
        <f t="shared" si="438"/>
        <v>0</v>
      </c>
      <c r="EN2243" s="18" t="str">
        <f t="shared" si="439"/>
        <v>NA</v>
      </c>
      <c r="EO2243" s="18">
        <f t="shared" si="440"/>
        <v>0</v>
      </c>
      <c r="EP2243" s="18" t="str">
        <f t="shared" si="441"/>
        <v>NA</v>
      </c>
      <c r="EQ2243" s="18" t="str">
        <f t="shared" si="442"/>
        <v>NA</v>
      </c>
      <c r="ER2243" s="18" t="s">
        <v>2081</v>
      </c>
      <c r="ES2243" s="59">
        <v>43971</v>
      </c>
      <c r="ET2243" s="18"/>
      <c r="EU2243" s="18"/>
    </row>
    <row r="2244" spans="1:151" s="1" customFormat="1" ht="15.75" customHeight="1" x14ac:dyDescent="0.2">
      <c r="A2244" s="5" t="s">
        <v>2544</v>
      </c>
      <c r="B2244" s="24" t="s">
        <v>2545</v>
      </c>
      <c r="C2244" s="56">
        <v>1</v>
      </c>
      <c r="D2244" s="18" t="s">
        <v>2910</v>
      </c>
      <c r="E2244" s="18" t="s">
        <v>2991</v>
      </c>
      <c r="F2244" s="18" t="s">
        <v>3010</v>
      </c>
      <c r="G2244" s="18" t="s">
        <v>467</v>
      </c>
      <c r="H2244" s="18" t="s">
        <v>1199</v>
      </c>
      <c r="I2244" s="18" t="s">
        <v>552</v>
      </c>
      <c r="J2244" s="18" t="s">
        <v>2496</v>
      </c>
      <c r="K2244" s="18" t="s">
        <v>257</v>
      </c>
      <c r="L2244" s="18" t="s">
        <v>595</v>
      </c>
      <c r="M2244" s="18" t="s">
        <v>253</v>
      </c>
      <c r="N2244" s="56">
        <v>74</v>
      </c>
      <c r="O2244" s="18" t="s">
        <v>2523</v>
      </c>
      <c r="P2244" s="18" t="s">
        <v>2128</v>
      </c>
      <c r="Q2244" s="18" t="s">
        <v>254</v>
      </c>
      <c r="R2244" s="18" t="s">
        <v>2546</v>
      </c>
      <c r="S2244" s="18" t="s">
        <v>2547</v>
      </c>
      <c r="T2244" s="26" t="s">
        <v>257</v>
      </c>
      <c r="U2244" s="26" t="s">
        <v>257</v>
      </c>
      <c r="V2244" s="26" t="s">
        <v>257</v>
      </c>
      <c r="W2244" s="26" t="s">
        <v>257</v>
      </c>
      <c r="X2244" s="18" t="s">
        <v>2550</v>
      </c>
      <c r="Y2244" s="18">
        <v>39</v>
      </c>
      <c r="Z2244" s="18" t="s">
        <v>2549</v>
      </c>
      <c r="AA2244" s="18" t="s">
        <v>257</v>
      </c>
      <c r="AB2244" s="18">
        <f t="shared" si="437"/>
        <v>39</v>
      </c>
      <c r="AC2244" s="18" t="s">
        <v>479</v>
      </c>
      <c r="AD2244" s="18">
        <v>6</v>
      </c>
      <c r="AE2244" s="18" t="s">
        <v>2290</v>
      </c>
      <c r="AF2244" s="18" t="s">
        <v>595</v>
      </c>
      <c r="AG2244" s="18" t="s">
        <v>595</v>
      </c>
      <c r="AH2244" s="18" t="s">
        <v>595</v>
      </c>
      <c r="AI2244" s="18">
        <v>0.1</v>
      </c>
      <c r="AJ2244" s="18" t="s">
        <v>522</v>
      </c>
      <c r="AK2244" s="18">
        <v>0.1</v>
      </c>
      <c r="AL2244" s="18"/>
      <c r="AM2244" s="18" t="s">
        <v>2039</v>
      </c>
      <c r="AN2244" s="18">
        <v>96.859903399999993</v>
      </c>
      <c r="AO2244" s="18" t="s">
        <v>1267</v>
      </c>
      <c r="AP2244" s="18" t="s">
        <v>479</v>
      </c>
      <c r="AQ2244" s="18">
        <v>6</v>
      </c>
      <c r="AR2244" s="18" t="s">
        <v>2290</v>
      </c>
      <c r="AS2244" s="18" t="s">
        <v>257</v>
      </c>
      <c r="AT2244" s="18" t="s">
        <v>257</v>
      </c>
      <c r="AU2244" s="18">
        <v>0.1</v>
      </c>
      <c r="AV2244" s="18">
        <v>0.1</v>
      </c>
      <c r="AW2244" s="18" t="s">
        <v>557</v>
      </c>
      <c r="AX2244" s="18">
        <v>150</v>
      </c>
      <c r="AY2244" s="18" t="s">
        <v>2503</v>
      </c>
      <c r="AZ2244" s="18" t="s">
        <v>257</v>
      </c>
      <c r="BA2244" s="18" t="s">
        <v>257</v>
      </c>
      <c r="BB2244" s="18" t="s">
        <v>2551</v>
      </c>
      <c r="BC2244" s="18"/>
      <c r="BD2244" s="18"/>
      <c r="BE2244" s="18"/>
      <c r="BF2244" s="18"/>
      <c r="BG2244" s="18"/>
      <c r="BH2244" s="18"/>
      <c r="BI2244" s="18"/>
      <c r="BJ2244" s="18"/>
      <c r="BK2244" s="18"/>
      <c r="BL2244" s="18"/>
      <c r="BM2244" s="18"/>
      <c r="BN2244" s="18"/>
      <c r="BO2244" s="18"/>
      <c r="BP2244" s="18"/>
      <c r="BQ2244" s="18"/>
      <c r="BR2244" s="18"/>
      <c r="BS2244" s="18"/>
      <c r="BT2244" s="18"/>
      <c r="BU2244" s="18"/>
      <c r="BV2244" s="18"/>
      <c r="BW2244" s="18"/>
      <c r="BX2244" s="18"/>
      <c r="BY2244" s="18"/>
      <c r="BZ2244" s="18"/>
      <c r="CA2244" s="18"/>
      <c r="CB2244" s="18"/>
      <c r="CC2244" s="18"/>
      <c r="CD2244" s="18"/>
      <c r="CE2244" s="18"/>
      <c r="CF2244" s="18"/>
      <c r="CG2244" s="18"/>
      <c r="CH2244" s="18"/>
      <c r="CI2244" s="18"/>
      <c r="CJ2244" s="18"/>
      <c r="CK2244" s="18"/>
      <c r="CL2244" s="18"/>
      <c r="CM2244" s="18"/>
      <c r="CN2244" s="18"/>
      <c r="CO2244" s="18"/>
      <c r="CP2244" s="18"/>
      <c r="CQ2244" s="18"/>
      <c r="CR2244" s="18"/>
      <c r="CS2244" s="18"/>
      <c r="CT2244" s="18"/>
      <c r="CU2244" s="18"/>
      <c r="CV2244" s="18"/>
      <c r="CW2244" s="18"/>
      <c r="CX2244" s="18"/>
      <c r="CY2244" s="18"/>
      <c r="CZ2244" s="18"/>
      <c r="DA2244" s="18"/>
      <c r="DB2244" s="18"/>
      <c r="DC2244" s="18"/>
      <c r="DD2244" s="18"/>
      <c r="DE2244" s="18"/>
      <c r="DF2244" s="18"/>
      <c r="DG2244" s="18"/>
      <c r="DH2244" s="18"/>
      <c r="DI2244" s="18"/>
      <c r="DJ2244" s="18"/>
      <c r="DK2244" s="18"/>
      <c r="DL2244" s="18"/>
      <c r="DM2244" s="18"/>
      <c r="DN2244" s="18"/>
      <c r="DO2244" s="56"/>
      <c r="DP2244" s="56"/>
      <c r="DQ2244" s="56"/>
      <c r="DR2244" s="56"/>
      <c r="DS2244" s="56"/>
      <c r="DT2244" s="56"/>
      <c r="DU2244" s="56"/>
      <c r="DV2244" s="56"/>
      <c r="DW2244" s="56"/>
      <c r="DX2244" s="56">
        <v>0</v>
      </c>
      <c r="DY2244" s="56"/>
      <c r="DZ2244" s="56"/>
      <c r="EA2244" s="56"/>
      <c r="EB2244" s="56"/>
      <c r="EC2244" s="56"/>
      <c r="ED2244" s="56"/>
      <c r="EE2244" s="56"/>
      <c r="EF2244" s="56"/>
      <c r="EG2244" s="56"/>
      <c r="EH2244" s="18"/>
      <c r="EI2244" s="18">
        <f t="array" ref="EI2244">IF(SUMPRODUCT(--(DO2244:DS2244&lt;&gt;""))=0, 0,1)</f>
        <v>0</v>
      </c>
      <c r="EJ2244" s="18">
        <f t="array" ref="EJ2244">IF(SUMPRODUCT(--(DT2244:EG2244&lt;&gt;""))=0, 0,1)</f>
        <v>1</v>
      </c>
      <c r="EK2244" s="18" cm="1">
        <f t="array" ref="EK2244">IF(SUMPRODUCT(--(EC2244:EG2244&lt;&gt;""))=0, 0,1)</f>
        <v>0</v>
      </c>
      <c r="EL2244" s="18">
        <f t="array" ref="EL2244">IF(SUMPRODUCT(--(EE2244:EG2244&lt;&gt;""))=0, 0,1)</f>
        <v>0</v>
      </c>
      <c r="EM2244" s="18">
        <f t="shared" si="438"/>
        <v>0</v>
      </c>
      <c r="EN2244" s="18" t="str">
        <f t="shared" si="439"/>
        <v>NA</v>
      </c>
      <c r="EO2244" s="18">
        <f t="shared" si="440"/>
        <v>0</v>
      </c>
      <c r="EP2244" s="18" t="str">
        <f t="shared" si="441"/>
        <v>NA</v>
      </c>
      <c r="EQ2244" s="18" t="str">
        <f t="shared" si="442"/>
        <v>NA</v>
      </c>
      <c r="ER2244" s="18" t="s">
        <v>2081</v>
      </c>
      <c r="ES2244" s="59">
        <v>43971</v>
      </c>
      <c r="ET2244" s="18"/>
      <c r="EU2244" s="18"/>
    </row>
    <row r="2245" spans="1:151" s="1" customFormat="1" ht="15.75" customHeight="1" x14ac:dyDescent="0.2">
      <c r="A2245" s="5" t="s">
        <v>2544</v>
      </c>
      <c r="B2245" s="24" t="s">
        <v>2545</v>
      </c>
      <c r="C2245" s="56">
        <v>1</v>
      </c>
      <c r="D2245" s="18" t="s">
        <v>2911</v>
      </c>
      <c r="E2245" s="18" t="s">
        <v>2991</v>
      </c>
      <c r="F2245" s="18" t="s">
        <v>3010</v>
      </c>
      <c r="G2245" s="18" t="s">
        <v>467</v>
      </c>
      <c r="H2245" s="18" t="s">
        <v>1199</v>
      </c>
      <c r="I2245" s="18" t="s">
        <v>552</v>
      </c>
      <c r="J2245" s="18" t="s">
        <v>2496</v>
      </c>
      <c r="K2245" s="18" t="s">
        <v>257</v>
      </c>
      <c r="L2245" s="18" t="s">
        <v>595</v>
      </c>
      <c r="M2245" s="18" t="s">
        <v>253</v>
      </c>
      <c r="N2245" s="56">
        <v>74</v>
      </c>
      <c r="O2245" s="18" t="s">
        <v>2523</v>
      </c>
      <c r="P2245" s="18" t="s">
        <v>2128</v>
      </c>
      <c r="Q2245" s="18" t="s">
        <v>254</v>
      </c>
      <c r="R2245" s="18" t="s">
        <v>2546</v>
      </c>
      <c r="S2245" s="18" t="s">
        <v>2547</v>
      </c>
      <c r="T2245" s="26" t="s">
        <v>257</v>
      </c>
      <c r="U2245" s="26" t="s">
        <v>257</v>
      </c>
      <c r="V2245" s="26" t="s">
        <v>257</v>
      </c>
      <c r="W2245" s="26" t="s">
        <v>257</v>
      </c>
      <c r="X2245" s="18" t="s">
        <v>2550</v>
      </c>
      <c r="Y2245" s="18">
        <v>80</v>
      </c>
      <c r="Z2245" s="18" t="s">
        <v>2549</v>
      </c>
      <c r="AA2245" s="18" t="s">
        <v>257</v>
      </c>
      <c r="AB2245" s="18">
        <f t="shared" si="437"/>
        <v>80</v>
      </c>
      <c r="AC2245" s="18" t="s">
        <v>479</v>
      </c>
      <c r="AD2245" s="18">
        <v>6</v>
      </c>
      <c r="AE2245" s="18" t="s">
        <v>2290</v>
      </c>
      <c r="AF2245" s="18" t="s">
        <v>595</v>
      </c>
      <c r="AG2245" s="18" t="s">
        <v>595</v>
      </c>
      <c r="AH2245" s="18" t="s">
        <v>595</v>
      </c>
      <c r="AI2245" s="18">
        <v>0.1</v>
      </c>
      <c r="AJ2245" s="18" t="s">
        <v>522</v>
      </c>
      <c r="AK2245" s="18">
        <v>0.1</v>
      </c>
      <c r="AL2245" s="18"/>
      <c r="AM2245" s="18" t="s">
        <v>2039</v>
      </c>
      <c r="AN2245" s="18">
        <v>95.410628000000003</v>
      </c>
      <c r="AO2245" s="18" t="s">
        <v>1267</v>
      </c>
      <c r="AP2245" s="18" t="s">
        <v>479</v>
      </c>
      <c r="AQ2245" s="18">
        <v>6</v>
      </c>
      <c r="AR2245" s="18" t="s">
        <v>2290</v>
      </c>
      <c r="AS2245" s="18" t="s">
        <v>257</v>
      </c>
      <c r="AT2245" s="18" t="s">
        <v>257</v>
      </c>
      <c r="AU2245" s="18">
        <v>0.1</v>
      </c>
      <c r="AV2245" s="18">
        <v>0.1</v>
      </c>
      <c r="AW2245" s="18" t="s">
        <v>557</v>
      </c>
      <c r="AX2245" s="18">
        <v>150</v>
      </c>
      <c r="AY2245" s="18" t="s">
        <v>2503</v>
      </c>
      <c r="AZ2245" s="18" t="s">
        <v>257</v>
      </c>
      <c r="BA2245" s="18" t="s">
        <v>257</v>
      </c>
      <c r="BB2245" s="18" t="s">
        <v>2551</v>
      </c>
      <c r="BC2245" s="18"/>
      <c r="BD2245" s="18"/>
      <c r="BE2245" s="18"/>
      <c r="BF2245" s="18"/>
      <c r="BG2245" s="18"/>
      <c r="BH2245" s="18"/>
      <c r="BI2245" s="18"/>
      <c r="BJ2245" s="18"/>
      <c r="BK2245" s="18"/>
      <c r="BL2245" s="18"/>
      <c r="BM2245" s="18"/>
      <c r="BN2245" s="18"/>
      <c r="BO2245" s="18"/>
      <c r="BP2245" s="18"/>
      <c r="BQ2245" s="18"/>
      <c r="BR2245" s="18"/>
      <c r="BS2245" s="18"/>
      <c r="BT2245" s="18"/>
      <c r="BU2245" s="18"/>
      <c r="BV2245" s="18"/>
      <c r="BW2245" s="18"/>
      <c r="BX2245" s="18"/>
      <c r="BY2245" s="18"/>
      <c r="BZ2245" s="18"/>
      <c r="CA2245" s="18"/>
      <c r="CB2245" s="18"/>
      <c r="CC2245" s="18"/>
      <c r="CD2245" s="18"/>
      <c r="CE2245" s="18"/>
      <c r="CF2245" s="18"/>
      <c r="CG2245" s="18"/>
      <c r="CH2245" s="18"/>
      <c r="CI2245" s="18"/>
      <c r="CJ2245" s="18"/>
      <c r="CK2245" s="18"/>
      <c r="CL2245" s="18"/>
      <c r="CM2245" s="18"/>
      <c r="CN2245" s="18"/>
      <c r="CO2245" s="18"/>
      <c r="CP2245" s="18"/>
      <c r="CQ2245" s="18"/>
      <c r="CR2245" s="18"/>
      <c r="CS2245" s="18"/>
      <c r="CT2245" s="18"/>
      <c r="CU2245" s="18"/>
      <c r="CV2245" s="18"/>
      <c r="CW2245" s="18"/>
      <c r="CX2245" s="18"/>
      <c r="CY2245" s="18"/>
      <c r="CZ2245" s="18"/>
      <c r="DA2245" s="18"/>
      <c r="DB2245" s="18"/>
      <c r="DC2245" s="18"/>
      <c r="DD2245" s="18"/>
      <c r="DE2245" s="18"/>
      <c r="DF2245" s="18"/>
      <c r="DG2245" s="18"/>
      <c r="DH2245" s="18"/>
      <c r="DI2245" s="18"/>
      <c r="DJ2245" s="18"/>
      <c r="DK2245" s="18"/>
      <c r="DL2245" s="18"/>
      <c r="DM2245" s="18"/>
      <c r="DN2245" s="18"/>
      <c r="DO2245" s="56"/>
      <c r="DP2245" s="56"/>
      <c r="DQ2245" s="56"/>
      <c r="DR2245" s="56"/>
      <c r="DS2245" s="56"/>
      <c r="DT2245" s="56"/>
      <c r="DU2245" s="56"/>
      <c r="DV2245" s="56"/>
      <c r="DW2245" s="56"/>
      <c r="DX2245" s="56">
        <v>0</v>
      </c>
      <c r="DY2245" s="56"/>
      <c r="DZ2245" s="56"/>
      <c r="EA2245" s="56"/>
      <c r="EB2245" s="56"/>
      <c r="EC2245" s="56"/>
      <c r="ED2245" s="56"/>
      <c r="EE2245" s="56"/>
      <c r="EF2245" s="56"/>
      <c r="EG2245" s="56"/>
      <c r="EH2245" s="18"/>
      <c r="EI2245" s="18">
        <f t="array" ref="EI2245">IF(SUMPRODUCT(--(DO2245:DS2245&lt;&gt;""))=0, 0,1)</f>
        <v>0</v>
      </c>
      <c r="EJ2245" s="18">
        <f t="array" ref="EJ2245">IF(SUMPRODUCT(--(DT2245:EG2245&lt;&gt;""))=0, 0,1)</f>
        <v>1</v>
      </c>
      <c r="EK2245" s="18" cm="1">
        <f t="array" ref="EK2245">IF(SUMPRODUCT(--(EC2245:EG2245&lt;&gt;""))=0, 0,1)</f>
        <v>0</v>
      </c>
      <c r="EL2245" s="18">
        <f t="array" ref="EL2245">IF(SUMPRODUCT(--(EE2245:EG2245&lt;&gt;""))=0, 0,1)</f>
        <v>0</v>
      </c>
      <c r="EM2245" s="18">
        <f t="shared" ref="EM2245:EM2308" si="443">IF(COUNTIF(DO2245:EG2245, 1), 1,0)</f>
        <v>0</v>
      </c>
      <c r="EN2245" s="18" t="str">
        <f t="shared" ref="EN2245:EN2308" si="444">IF(EI2245=0, "NA", IF(COUNTIF(DO2245:DS2245, 1), 1,0))</f>
        <v>NA</v>
      </c>
      <c r="EO2245" s="18">
        <f t="shared" ref="EO2245:EO2308" si="445">IF(EJ2245=0, "NA", IF(COUNTIF(DT2245:EG2245, 1), 1,0))</f>
        <v>0</v>
      </c>
      <c r="EP2245" s="18" t="str">
        <f t="shared" si="441"/>
        <v>NA</v>
      </c>
      <c r="EQ2245" s="18" t="str">
        <f t="shared" si="442"/>
        <v>NA</v>
      </c>
      <c r="ER2245" s="18" t="s">
        <v>2081</v>
      </c>
      <c r="ES2245" s="59">
        <v>43971</v>
      </c>
      <c r="ET2245" s="18"/>
      <c r="EU2245" s="18"/>
    </row>
    <row r="2246" spans="1:151" s="1" customFormat="1" ht="15.75" customHeight="1" x14ac:dyDescent="0.2">
      <c r="A2246" s="5" t="s">
        <v>2544</v>
      </c>
      <c r="B2246" s="24" t="s">
        <v>2545</v>
      </c>
      <c r="C2246" s="56">
        <v>1</v>
      </c>
      <c r="D2246" s="18" t="s">
        <v>2912</v>
      </c>
      <c r="E2246" s="18" t="s">
        <v>2991</v>
      </c>
      <c r="F2246" s="18" t="s">
        <v>3010</v>
      </c>
      <c r="G2246" s="18" t="s">
        <v>467</v>
      </c>
      <c r="H2246" s="18" t="s">
        <v>1199</v>
      </c>
      <c r="I2246" s="18" t="s">
        <v>552</v>
      </c>
      <c r="J2246" s="18" t="s">
        <v>2496</v>
      </c>
      <c r="K2246" s="18" t="s">
        <v>257</v>
      </c>
      <c r="L2246" s="18" t="s">
        <v>595</v>
      </c>
      <c r="M2246" s="18" t="s">
        <v>253</v>
      </c>
      <c r="N2246" s="56">
        <v>74</v>
      </c>
      <c r="O2246" s="18" t="s">
        <v>2523</v>
      </c>
      <c r="P2246" s="18" t="s">
        <v>2128</v>
      </c>
      <c r="Q2246" s="18" t="s">
        <v>254</v>
      </c>
      <c r="R2246" s="18" t="s">
        <v>2546</v>
      </c>
      <c r="S2246" s="18" t="s">
        <v>2547</v>
      </c>
      <c r="T2246" s="26" t="s">
        <v>257</v>
      </c>
      <c r="U2246" s="26" t="s">
        <v>257</v>
      </c>
      <c r="V2246" s="26" t="s">
        <v>257</v>
      </c>
      <c r="W2246" s="26" t="s">
        <v>257</v>
      </c>
      <c r="X2246" s="18" t="s">
        <v>2550</v>
      </c>
      <c r="Y2246" s="18">
        <v>164</v>
      </c>
      <c r="Z2246" s="18" t="s">
        <v>2549</v>
      </c>
      <c r="AA2246" s="18" t="s">
        <v>257</v>
      </c>
      <c r="AB2246" s="18">
        <f t="shared" si="437"/>
        <v>164</v>
      </c>
      <c r="AC2246" s="18" t="s">
        <v>479</v>
      </c>
      <c r="AD2246" s="18">
        <v>6</v>
      </c>
      <c r="AE2246" s="18" t="s">
        <v>2290</v>
      </c>
      <c r="AF2246" s="18" t="s">
        <v>595</v>
      </c>
      <c r="AG2246" s="18" t="s">
        <v>595</v>
      </c>
      <c r="AH2246" s="18" t="s">
        <v>595</v>
      </c>
      <c r="AI2246" s="18">
        <v>0.1</v>
      </c>
      <c r="AJ2246" s="18" t="s">
        <v>522</v>
      </c>
      <c r="AK2246" s="18">
        <v>0.1</v>
      </c>
      <c r="AL2246" s="18"/>
      <c r="AM2246" s="18" t="s">
        <v>2039</v>
      </c>
      <c r="AN2246" s="18">
        <v>60.3864734</v>
      </c>
      <c r="AO2246" s="18" t="s">
        <v>1267</v>
      </c>
      <c r="AP2246" s="18" t="s">
        <v>479</v>
      </c>
      <c r="AQ2246" s="18">
        <v>6</v>
      </c>
      <c r="AR2246" s="18" t="s">
        <v>2290</v>
      </c>
      <c r="AS2246" s="18">
        <v>42.5120772</v>
      </c>
      <c r="AT2246" s="18">
        <v>78.260869600000007</v>
      </c>
      <c r="AU2246" s="18">
        <v>17.8743962</v>
      </c>
      <c r="AV2246" s="18">
        <v>17.8743962</v>
      </c>
      <c r="AW2246" s="18" t="s">
        <v>557</v>
      </c>
      <c r="AX2246" s="18">
        <v>150</v>
      </c>
      <c r="AY2246" s="18" t="s">
        <v>2503</v>
      </c>
      <c r="AZ2246" s="18" t="s">
        <v>257</v>
      </c>
      <c r="BA2246" s="18" t="s">
        <v>257</v>
      </c>
      <c r="BB2246" s="18" t="s">
        <v>2551</v>
      </c>
      <c r="BC2246" s="18"/>
      <c r="BD2246" s="18"/>
      <c r="BE2246" s="18"/>
      <c r="BF2246" s="18"/>
      <c r="BG2246" s="18"/>
      <c r="BH2246" s="18"/>
      <c r="BI2246" s="18"/>
      <c r="BJ2246" s="18"/>
      <c r="BK2246" s="18"/>
      <c r="BL2246" s="18"/>
      <c r="BM2246" s="18"/>
      <c r="BN2246" s="18"/>
      <c r="BO2246" s="18"/>
      <c r="BP2246" s="18"/>
      <c r="BQ2246" s="18"/>
      <c r="BR2246" s="18"/>
      <c r="BS2246" s="18"/>
      <c r="BT2246" s="18"/>
      <c r="BU2246" s="18"/>
      <c r="BV2246" s="18"/>
      <c r="BW2246" s="18"/>
      <c r="BX2246" s="18"/>
      <c r="BY2246" s="18"/>
      <c r="BZ2246" s="18"/>
      <c r="CA2246" s="18"/>
      <c r="CB2246" s="18"/>
      <c r="CC2246" s="18"/>
      <c r="CD2246" s="18"/>
      <c r="CE2246" s="18"/>
      <c r="CF2246" s="18"/>
      <c r="CG2246" s="18"/>
      <c r="CH2246" s="18"/>
      <c r="CI2246" s="18"/>
      <c r="CJ2246" s="18"/>
      <c r="CK2246" s="18"/>
      <c r="CL2246" s="18"/>
      <c r="CM2246" s="18"/>
      <c r="CN2246" s="18"/>
      <c r="CO2246" s="18"/>
      <c r="CP2246" s="18"/>
      <c r="CQ2246" s="18"/>
      <c r="CR2246" s="18"/>
      <c r="CS2246" s="18"/>
      <c r="CT2246" s="18"/>
      <c r="CU2246" s="18"/>
      <c r="CV2246" s="18"/>
      <c r="CW2246" s="18"/>
      <c r="CX2246" s="18"/>
      <c r="CY2246" s="18"/>
      <c r="CZ2246" s="18"/>
      <c r="DA2246" s="18"/>
      <c r="DB2246" s="18"/>
      <c r="DC2246" s="18"/>
      <c r="DD2246" s="18"/>
      <c r="DE2246" s="18"/>
      <c r="DF2246" s="18"/>
      <c r="DG2246" s="18"/>
      <c r="DH2246" s="18"/>
      <c r="DI2246" s="18"/>
      <c r="DJ2246" s="18"/>
      <c r="DK2246" s="18"/>
      <c r="DL2246" s="18"/>
      <c r="DM2246" s="18"/>
      <c r="DN2246" s="18"/>
      <c r="DO2246" s="56"/>
      <c r="DP2246" s="56"/>
      <c r="DQ2246" s="56"/>
      <c r="DR2246" s="56"/>
      <c r="DS2246" s="56"/>
      <c r="DT2246" s="56"/>
      <c r="DU2246" s="56"/>
      <c r="DV2246" s="56"/>
      <c r="DW2246" s="56"/>
      <c r="DX2246" s="56">
        <v>1</v>
      </c>
      <c r="DY2246" s="56"/>
      <c r="DZ2246" s="56"/>
      <c r="EA2246" s="56"/>
      <c r="EB2246" s="56"/>
      <c r="EC2246" s="56"/>
      <c r="ED2246" s="56"/>
      <c r="EE2246" s="56"/>
      <c r="EF2246" s="56"/>
      <c r="EG2246" s="56"/>
      <c r="EH2246" s="18"/>
      <c r="EI2246" s="18">
        <f t="array" ref="EI2246">IF(SUMPRODUCT(--(DO2246:DS2246&lt;&gt;""))=0, 0,1)</f>
        <v>0</v>
      </c>
      <c r="EJ2246" s="18">
        <f t="array" ref="EJ2246">IF(SUMPRODUCT(--(DT2246:EG2246&lt;&gt;""))=0, 0,1)</f>
        <v>1</v>
      </c>
      <c r="EK2246" s="18" cm="1">
        <f t="array" ref="EK2246">IF(SUMPRODUCT(--(EC2246:EG2246&lt;&gt;""))=0, 0,1)</f>
        <v>0</v>
      </c>
      <c r="EL2246" s="18">
        <f t="array" ref="EL2246">IF(SUMPRODUCT(--(EE2246:EG2246&lt;&gt;""))=0, 0,1)</f>
        <v>0</v>
      </c>
      <c r="EM2246" s="18">
        <f t="shared" si="443"/>
        <v>1</v>
      </c>
      <c r="EN2246" s="18" t="str">
        <f t="shared" si="444"/>
        <v>NA</v>
      </c>
      <c r="EO2246" s="18">
        <f t="shared" si="445"/>
        <v>1</v>
      </c>
      <c r="EP2246" s="18" t="str">
        <f t="shared" ref="EP2246:EP2309" si="446">IF(EK2246=0, "NA", IF(COUNTIF(EC2246:EG2246, 1), 1,0))</f>
        <v>NA</v>
      </c>
      <c r="EQ2246" s="18">
        <f t="shared" si="442"/>
        <v>0</v>
      </c>
      <c r="ER2246" s="18" t="s">
        <v>2081</v>
      </c>
      <c r="ES2246" s="59">
        <v>43971</v>
      </c>
      <c r="ET2246" s="18"/>
      <c r="EU2246" s="18"/>
    </row>
    <row r="2247" spans="1:151" s="1" customFormat="1" ht="15.75" customHeight="1" x14ac:dyDescent="0.2">
      <c r="A2247" s="5" t="s">
        <v>2544</v>
      </c>
      <c r="B2247" s="24" t="s">
        <v>2545</v>
      </c>
      <c r="C2247" s="56">
        <v>1</v>
      </c>
      <c r="D2247" s="18" t="s">
        <v>2913</v>
      </c>
      <c r="E2247" s="18" t="s">
        <v>2991</v>
      </c>
      <c r="F2247" s="18" t="s">
        <v>3010</v>
      </c>
      <c r="G2247" s="18" t="s">
        <v>467</v>
      </c>
      <c r="H2247" s="18" t="s">
        <v>1199</v>
      </c>
      <c r="I2247" s="18" t="s">
        <v>552</v>
      </c>
      <c r="J2247" s="18" t="s">
        <v>2496</v>
      </c>
      <c r="K2247" s="18" t="s">
        <v>257</v>
      </c>
      <c r="L2247" s="18" t="s">
        <v>595</v>
      </c>
      <c r="M2247" s="18" t="s">
        <v>253</v>
      </c>
      <c r="N2247" s="56">
        <v>74</v>
      </c>
      <c r="O2247" s="18" t="s">
        <v>2523</v>
      </c>
      <c r="P2247" s="18" t="s">
        <v>2128</v>
      </c>
      <c r="Q2247" s="18" t="s">
        <v>254</v>
      </c>
      <c r="R2247" s="18" t="s">
        <v>2546</v>
      </c>
      <c r="S2247" s="18" t="s">
        <v>2547</v>
      </c>
      <c r="T2247" s="26" t="s">
        <v>257</v>
      </c>
      <c r="U2247" s="26" t="s">
        <v>257</v>
      </c>
      <c r="V2247" s="26" t="s">
        <v>257</v>
      </c>
      <c r="W2247" s="26" t="s">
        <v>257</v>
      </c>
      <c r="X2247" s="18" t="s">
        <v>2550</v>
      </c>
      <c r="Y2247" s="18">
        <v>332</v>
      </c>
      <c r="Z2247" s="18" t="s">
        <v>2549</v>
      </c>
      <c r="AA2247" s="18" t="s">
        <v>257</v>
      </c>
      <c r="AB2247" s="18">
        <f t="shared" si="437"/>
        <v>332</v>
      </c>
      <c r="AC2247" s="18" t="s">
        <v>479</v>
      </c>
      <c r="AD2247" s="18">
        <v>6</v>
      </c>
      <c r="AE2247" s="18" t="s">
        <v>2290</v>
      </c>
      <c r="AF2247" s="18" t="s">
        <v>595</v>
      </c>
      <c r="AG2247" s="18" t="s">
        <v>595</v>
      </c>
      <c r="AH2247" s="18" t="s">
        <v>595</v>
      </c>
      <c r="AI2247" s="18">
        <v>0.1</v>
      </c>
      <c r="AJ2247" s="18" t="s">
        <v>522</v>
      </c>
      <c r="AK2247" s="18">
        <v>0.1</v>
      </c>
      <c r="AL2247" s="18"/>
      <c r="AM2247" s="18" t="s">
        <v>2039</v>
      </c>
      <c r="AN2247" s="18">
        <v>54.589371999999997</v>
      </c>
      <c r="AO2247" s="18" t="s">
        <v>1267</v>
      </c>
      <c r="AP2247" s="18" t="s">
        <v>479</v>
      </c>
      <c r="AQ2247" s="18">
        <v>6</v>
      </c>
      <c r="AR2247" s="18" t="s">
        <v>2290</v>
      </c>
      <c r="AS2247" s="18">
        <v>38.164251200000002</v>
      </c>
      <c r="AT2247" s="18">
        <v>71.014492799999999</v>
      </c>
      <c r="AU2247" s="18">
        <v>16.425120799999998</v>
      </c>
      <c r="AV2247" s="18">
        <v>16.425120799999998</v>
      </c>
      <c r="AW2247" s="18" t="s">
        <v>557</v>
      </c>
      <c r="AX2247" s="18">
        <v>150</v>
      </c>
      <c r="AY2247" s="18" t="s">
        <v>2503</v>
      </c>
      <c r="AZ2247" s="18" t="s">
        <v>257</v>
      </c>
      <c r="BA2247" s="18" t="s">
        <v>257</v>
      </c>
      <c r="BB2247" s="18" t="s">
        <v>2551</v>
      </c>
      <c r="BC2247" s="18"/>
      <c r="BD2247" s="18"/>
      <c r="BE2247" s="18"/>
      <c r="BF2247" s="18"/>
      <c r="BG2247" s="18"/>
      <c r="BH2247" s="18"/>
      <c r="BI2247" s="18"/>
      <c r="BJ2247" s="18"/>
      <c r="BK2247" s="18"/>
      <c r="BL2247" s="18"/>
      <c r="BM2247" s="18"/>
      <c r="BN2247" s="18"/>
      <c r="BO2247" s="18"/>
      <c r="BP2247" s="18"/>
      <c r="BQ2247" s="18"/>
      <c r="BR2247" s="18"/>
      <c r="BS2247" s="18"/>
      <c r="BT2247" s="18"/>
      <c r="BU2247" s="18"/>
      <c r="BV2247" s="18"/>
      <c r="BW2247" s="18"/>
      <c r="BX2247" s="18"/>
      <c r="BY2247" s="18"/>
      <c r="BZ2247" s="18"/>
      <c r="CA2247" s="18"/>
      <c r="CB2247" s="18"/>
      <c r="CC2247" s="18"/>
      <c r="CD2247" s="18"/>
      <c r="CE2247" s="18"/>
      <c r="CF2247" s="18"/>
      <c r="CG2247" s="18"/>
      <c r="CH2247" s="18"/>
      <c r="CI2247" s="18"/>
      <c r="CJ2247" s="18"/>
      <c r="CK2247" s="18"/>
      <c r="CL2247" s="18"/>
      <c r="CM2247" s="18"/>
      <c r="CN2247" s="18"/>
      <c r="CO2247" s="18"/>
      <c r="CP2247" s="18"/>
      <c r="CQ2247" s="18"/>
      <c r="CR2247" s="18"/>
      <c r="CS2247" s="18"/>
      <c r="CT2247" s="18"/>
      <c r="CU2247" s="18"/>
      <c r="CV2247" s="18"/>
      <c r="CW2247" s="18"/>
      <c r="CX2247" s="18"/>
      <c r="CY2247" s="18"/>
      <c r="CZ2247" s="18"/>
      <c r="DA2247" s="18"/>
      <c r="DB2247" s="18"/>
      <c r="DC2247" s="18"/>
      <c r="DD2247" s="18"/>
      <c r="DE2247" s="18"/>
      <c r="DF2247" s="18"/>
      <c r="DG2247" s="18"/>
      <c r="DH2247" s="18"/>
      <c r="DI2247" s="18"/>
      <c r="DJ2247" s="18"/>
      <c r="DK2247" s="18"/>
      <c r="DL2247" s="18"/>
      <c r="DM2247" s="18"/>
      <c r="DN2247" s="18"/>
      <c r="DO2247" s="56"/>
      <c r="DP2247" s="56"/>
      <c r="DQ2247" s="56"/>
      <c r="DR2247" s="56"/>
      <c r="DS2247" s="56"/>
      <c r="DT2247" s="56"/>
      <c r="DU2247" s="56"/>
      <c r="DV2247" s="56"/>
      <c r="DW2247" s="56"/>
      <c r="DX2247" s="56">
        <v>1</v>
      </c>
      <c r="DY2247" s="56"/>
      <c r="DZ2247" s="56"/>
      <c r="EA2247" s="56"/>
      <c r="EB2247" s="56"/>
      <c r="EC2247" s="56"/>
      <c r="ED2247" s="56"/>
      <c r="EE2247" s="56"/>
      <c r="EF2247" s="56"/>
      <c r="EG2247" s="56"/>
      <c r="EH2247" s="18"/>
      <c r="EI2247" s="18">
        <f t="array" ref="EI2247">IF(SUMPRODUCT(--(DO2247:DS2247&lt;&gt;""))=0, 0,1)</f>
        <v>0</v>
      </c>
      <c r="EJ2247" s="18">
        <f t="array" ref="EJ2247">IF(SUMPRODUCT(--(DT2247:EG2247&lt;&gt;""))=0, 0,1)</f>
        <v>1</v>
      </c>
      <c r="EK2247" s="18" cm="1">
        <f t="array" ref="EK2247">IF(SUMPRODUCT(--(EC2247:EG2247&lt;&gt;""))=0, 0,1)</f>
        <v>0</v>
      </c>
      <c r="EL2247" s="18">
        <f t="array" ref="EL2247">IF(SUMPRODUCT(--(EE2247:EG2247&lt;&gt;""))=0, 0,1)</f>
        <v>0</v>
      </c>
      <c r="EM2247" s="18">
        <f t="shared" si="443"/>
        <v>1</v>
      </c>
      <c r="EN2247" s="18" t="str">
        <f t="shared" si="444"/>
        <v>NA</v>
      </c>
      <c r="EO2247" s="18">
        <f t="shared" si="445"/>
        <v>1</v>
      </c>
      <c r="EP2247" s="18" t="str">
        <f t="shared" si="446"/>
        <v>NA</v>
      </c>
      <c r="EQ2247" s="18">
        <f t="shared" si="442"/>
        <v>0</v>
      </c>
      <c r="ER2247" s="18" t="s">
        <v>2081</v>
      </c>
      <c r="ES2247" s="59">
        <v>43971</v>
      </c>
      <c r="ET2247" s="18"/>
      <c r="EU2247" s="18"/>
    </row>
    <row r="2248" spans="1:151" s="1" customFormat="1" ht="15.75" customHeight="1" x14ac:dyDescent="0.2">
      <c r="A2248" s="5" t="s">
        <v>2544</v>
      </c>
      <c r="B2248" s="24" t="s">
        <v>2545</v>
      </c>
      <c r="C2248" s="56">
        <v>1</v>
      </c>
      <c r="D2248" s="18" t="s">
        <v>2914</v>
      </c>
      <c r="E2248" s="18" t="s">
        <v>2991</v>
      </c>
      <c r="F2248" s="18" t="s">
        <v>3010</v>
      </c>
      <c r="G2248" s="18" t="s">
        <v>467</v>
      </c>
      <c r="H2248" s="18" t="s">
        <v>1199</v>
      </c>
      <c r="I2248" s="18" t="s">
        <v>552</v>
      </c>
      <c r="J2248" s="18" t="s">
        <v>2496</v>
      </c>
      <c r="K2248" s="18" t="s">
        <v>257</v>
      </c>
      <c r="L2248" s="18" t="s">
        <v>595</v>
      </c>
      <c r="M2248" s="18" t="s">
        <v>253</v>
      </c>
      <c r="N2248" s="56">
        <v>74</v>
      </c>
      <c r="O2248" s="18" t="s">
        <v>2523</v>
      </c>
      <c r="P2248" s="18" t="s">
        <v>2128</v>
      </c>
      <c r="Q2248" s="18" t="s">
        <v>254</v>
      </c>
      <c r="R2248" s="18" t="s">
        <v>2546</v>
      </c>
      <c r="S2248" s="18" t="s">
        <v>2547</v>
      </c>
      <c r="T2248" s="26" t="s">
        <v>257</v>
      </c>
      <c r="U2248" s="26" t="s">
        <v>257</v>
      </c>
      <c r="V2248" s="26" t="s">
        <v>257</v>
      </c>
      <c r="W2248" s="26" t="s">
        <v>257</v>
      </c>
      <c r="X2248" s="18" t="s">
        <v>2550</v>
      </c>
      <c r="Y2248" s="18">
        <v>500</v>
      </c>
      <c r="Z2248" s="18" t="s">
        <v>2549</v>
      </c>
      <c r="AA2248" s="18" t="s">
        <v>257</v>
      </c>
      <c r="AB2248" s="18">
        <f t="shared" si="437"/>
        <v>500</v>
      </c>
      <c r="AC2248" s="18" t="s">
        <v>479</v>
      </c>
      <c r="AD2248" s="18">
        <v>6</v>
      </c>
      <c r="AE2248" s="18" t="s">
        <v>2290</v>
      </c>
      <c r="AF2248" s="18" t="s">
        <v>595</v>
      </c>
      <c r="AG2248" s="18" t="s">
        <v>595</v>
      </c>
      <c r="AH2248" s="18" t="s">
        <v>595</v>
      </c>
      <c r="AI2248" s="18">
        <v>0.1</v>
      </c>
      <c r="AJ2248" s="18" t="s">
        <v>522</v>
      </c>
      <c r="AK2248" s="18">
        <v>0.1</v>
      </c>
      <c r="AL2248" s="18"/>
      <c r="AM2248" s="18" t="s">
        <v>2039</v>
      </c>
      <c r="AN2248" s="18">
        <v>65.217391300000003</v>
      </c>
      <c r="AO2248" s="18" t="s">
        <v>1267</v>
      </c>
      <c r="AP2248" s="18" t="s">
        <v>479</v>
      </c>
      <c r="AQ2248" s="18">
        <v>6</v>
      </c>
      <c r="AR2248" s="18" t="s">
        <v>2290</v>
      </c>
      <c r="AS2248" s="18">
        <v>58.212560400000001</v>
      </c>
      <c r="AT2248" s="18">
        <v>72.222222200000004</v>
      </c>
      <c r="AU2248" s="18">
        <v>7.0048309</v>
      </c>
      <c r="AV2248" s="18">
        <v>7.0048309</v>
      </c>
      <c r="AW2248" s="18" t="s">
        <v>557</v>
      </c>
      <c r="AX2248" s="18">
        <v>150</v>
      </c>
      <c r="AY2248" s="18" t="s">
        <v>2503</v>
      </c>
      <c r="AZ2248" s="18" t="s">
        <v>257</v>
      </c>
      <c r="BA2248" s="18" t="s">
        <v>257</v>
      </c>
      <c r="BB2248" s="18" t="s">
        <v>2551</v>
      </c>
      <c r="BC2248" s="18"/>
      <c r="BD2248" s="18"/>
      <c r="BE2248" s="18"/>
      <c r="BF2248" s="18"/>
      <c r="BG2248" s="18"/>
      <c r="BH2248" s="18"/>
      <c r="BI2248" s="18"/>
      <c r="BJ2248" s="18"/>
      <c r="BK2248" s="18"/>
      <c r="BL2248" s="18"/>
      <c r="BM2248" s="18"/>
      <c r="BN2248" s="18"/>
      <c r="BO2248" s="18"/>
      <c r="BP2248" s="18"/>
      <c r="BQ2248" s="18"/>
      <c r="BR2248" s="18"/>
      <c r="BS2248" s="18"/>
      <c r="BT2248" s="18"/>
      <c r="BU2248" s="18"/>
      <c r="BV2248" s="18"/>
      <c r="BW2248" s="18"/>
      <c r="BX2248" s="18"/>
      <c r="BY2248" s="18"/>
      <c r="BZ2248" s="18"/>
      <c r="CA2248" s="18"/>
      <c r="CB2248" s="18"/>
      <c r="CC2248" s="18"/>
      <c r="CD2248" s="18"/>
      <c r="CE2248" s="18"/>
      <c r="CF2248" s="18"/>
      <c r="CG2248" s="18"/>
      <c r="CH2248" s="18"/>
      <c r="CI2248" s="18"/>
      <c r="CJ2248" s="18"/>
      <c r="CK2248" s="18"/>
      <c r="CL2248" s="18"/>
      <c r="CM2248" s="18"/>
      <c r="CN2248" s="18"/>
      <c r="CO2248" s="18"/>
      <c r="CP2248" s="18"/>
      <c r="CQ2248" s="18"/>
      <c r="CR2248" s="18"/>
      <c r="CS2248" s="18"/>
      <c r="CT2248" s="18"/>
      <c r="CU2248" s="18"/>
      <c r="CV2248" s="18"/>
      <c r="CW2248" s="18"/>
      <c r="CX2248" s="18"/>
      <c r="CY2248" s="18"/>
      <c r="CZ2248" s="18"/>
      <c r="DA2248" s="18"/>
      <c r="DB2248" s="18"/>
      <c r="DC2248" s="18"/>
      <c r="DD2248" s="18"/>
      <c r="DE2248" s="18"/>
      <c r="DF2248" s="18"/>
      <c r="DG2248" s="18"/>
      <c r="DH2248" s="18"/>
      <c r="DI2248" s="18"/>
      <c r="DJ2248" s="18"/>
      <c r="DK2248" s="18"/>
      <c r="DL2248" s="18"/>
      <c r="DM2248" s="18"/>
      <c r="DN2248" s="18"/>
      <c r="DO2248" s="56"/>
      <c r="DP2248" s="56"/>
      <c r="DQ2248" s="56"/>
      <c r="DR2248" s="56"/>
      <c r="DS2248" s="56"/>
      <c r="DT2248" s="56"/>
      <c r="DU2248" s="56"/>
      <c r="DV2248" s="56"/>
      <c r="DW2248" s="56"/>
      <c r="DX2248" s="56">
        <v>1</v>
      </c>
      <c r="DY2248" s="56"/>
      <c r="DZ2248" s="56"/>
      <c r="EA2248" s="56"/>
      <c r="EB2248" s="56"/>
      <c r="EC2248" s="56"/>
      <c r="ED2248" s="56"/>
      <c r="EE2248" s="56"/>
      <c r="EF2248" s="56"/>
      <c r="EG2248" s="56"/>
      <c r="EH2248" s="18"/>
      <c r="EI2248" s="18">
        <f t="array" ref="EI2248">IF(SUMPRODUCT(--(DO2248:DS2248&lt;&gt;""))=0, 0,1)</f>
        <v>0</v>
      </c>
      <c r="EJ2248" s="18">
        <f t="array" ref="EJ2248">IF(SUMPRODUCT(--(DT2248:EG2248&lt;&gt;""))=0, 0,1)</f>
        <v>1</v>
      </c>
      <c r="EK2248" s="18" cm="1">
        <f t="array" ref="EK2248">IF(SUMPRODUCT(--(EC2248:EG2248&lt;&gt;""))=0, 0,1)</f>
        <v>0</v>
      </c>
      <c r="EL2248" s="18">
        <f t="array" ref="EL2248">IF(SUMPRODUCT(--(EE2248:EG2248&lt;&gt;""))=0, 0,1)</f>
        <v>0</v>
      </c>
      <c r="EM2248" s="18">
        <f t="shared" si="443"/>
        <v>1</v>
      </c>
      <c r="EN2248" s="18" t="str">
        <f t="shared" si="444"/>
        <v>NA</v>
      </c>
      <c r="EO2248" s="18">
        <f t="shared" si="445"/>
        <v>1</v>
      </c>
      <c r="EP2248" s="18" t="str">
        <f t="shared" si="446"/>
        <v>NA</v>
      </c>
      <c r="EQ2248" s="18">
        <f t="shared" si="442"/>
        <v>0</v>
      </c>
      <c r="ER2248" s="18" t="s">
        <v>2081</v>
      </c>
      <c r="ES2248" s="59">
        <v>43971</v>
      </c>
      <c r="ET2248" s="18"/>
      <c r="EU2248" s="18"/>
    </row>
    <row r="2249" spans="1:151" s="1" customFormat="1" ht="15.75" customHeight="1" x14ac:dyDescent="0.2">
      <c r="A2249" s="5" t="s">
        <v>2544</v>
      </c>
      <c r="B2249" s="24" t="s">
        <v>2545</v>
      </c>
      <c r="C2249" s="56">
        <v>1</v>
      </c>
      <c r="D2249" s="18" t="s">
        <v>2915</v>
      </c>
      <c r="E2249" s="18" t="s">
        <v>2991</v>
      </c>
      <c r="F2249" s="18" t="s">
        <v>3010</v>
      </c>
      <c r="G2249" s="18" t="s">
        <v>467</v>
      </c>
      <c r="H2249" s="18" t="s">
        <v>1199</v>
      </c>
      <c r="I2249" s="18" t="s">
        <v>552</v>
      </c>
      <c r="J2249" s="18" t="s">
        <v>2496</v>
      </c>
      <c r="K2249" s="18" t="s">
        <v>257</v>
      </c>
      <c r="L2249" s="18" t="s">
        <v>595</v>
      </c>
      <c r="M2249" s="18" t="s">
        <v>253</v>
      </c>
      <c r="N2249" s="56">
        <v>74</v>
      </c>
      <c r="O2249" s="18" t="s">
        <v>2523</v>
      </c>
      <c r="P2249" s="18" t="s">
        <v>2128</v>
      </c>
      <c r="Q2249" s="18" t="s">
        <v>254</v>
      </c>
      <c r="R2249" s="18" t="s">
        <v>2546</v>
      </c>
      <c r="S2249" s="18" t="s">
        <v>2547</v>
      </c>
      <c r="T2249" s="26" t="s">
        <v>257</v>
      </c>
      <c r="U2249" s="26" t="s">
        <v>257</v>
      </c>
      <c r="V2249" s="26" t="s">
        <v>257</v>
      </c>
      <c r="W2249" s="26" t="s">
        <v>257</v>
      </c>
      <c r="X2249" s="18" t="s">
        <v>2550</v>
      </c>
      <c r="Y2249" s="18">
        <v>642</v>
      </c>
      <c r="Z2249" s="18" t="s">
        <v>2549</v>
      </c>
      <c r="AA2249" s="18" t="s">
        <v>257</v>
      </c>
      <c r="AB2249" s="18">
        <f t="shared" si="437"/>
        <v>642</v>
      </c>
      <c r="AC2249" s="18" t="s">
        <v>479</v>
      </c>
      <c r="AD2249" s="18">
        <v>6</v>
      </c>
      <c r="AE2249" s="18" t="s">
        <v>2290</v>
      </c>
      <c r="AF2249" s="18" t="s">
        <v>595</v>
      </c>
      <c r="AG2249" s="18" t="s">
        <v>595</v>
      </c>
      <c r="AH2249" s="18" t="s">
        <v>595</v>
      </c>
      <c r="AI2249" s="18">
        <v>0.1</v>
      </c>
      <c r="AJ2249" s="18" t="s">
        <v>522</v>
      </c>
      <c r="AK2249" s="18">
        <v>0.1</v>
      </c>
      <c r="AL2249" s="18"/>
      <c r="AM2249" s="18" t="s">
        <v>2039</v>
      </c>
      <c r="AN2249" s="18">
        <v>30.1932367</v>
      </c>
      <c r="AO2249" s="18" t="s">
        <v>1267</v>
      </c>
      <c r="AP2249" s="18" t="s">
        <v>479</v>
      </c>
      <c r="AQ2249" s="18">
        <v>6</v>
      </c>
      <c r="AR2249" s="18" t="s">
        <v>2290</v>
      </c>
      <c r="AS2249" s="18">
        <v>16.183574799999999</v>
      </c>
      <c r="AT2249" s="18">
        <v>44.202898599999997</v>
      </c>
      <c r="AU2249" s="18">
        <v>14.009661899999999</v>
      </c>
      <c r="AV2249" s="18">
        <v>14.009661899999999</v>
      </c>
      <c r="AW2249" s="18" t="s">
        <v>557</v>
      </c>
      <c r="AX2249" s="18">
        <v>150</v>
      </c>
      <c r="AY2249" s="18" t="s">
        <v>2503</v>
      </c>
      <c r="AZ2249" s="18" t="s">
        <v>257</v>
      </c>
      <c r="BA2249" s="18" t="s">
        <v>257</v>
      </c>
      <c r="BB2249" s="18" t="s">
        <v>2551</v>
      </c>
      <c r="BC2249" s="18"/>
      <c r="BD2249" s="18"/>
      <c r="BE2249" s="18"/>
      <c r="BF2249" s="18"/>
      <c r="BG2249" s="18"/>
      <c r="BH2249" s="18"/>
      <c r="BI2249" s="18"/>
      <c r="BJ2249" s="18"/>
      <c r="BK2249" s="18"/>
      <c r="BL2249" s="18"/>
      <c r="BM2249" s="18"/>
      <c r="BN2249" s="18"/>
      <c r="BO2249" s="18"/>
      <c r="BP2249" s="18"/>
      <c r="BQ2249" s="18"/>
      <c r="BR2249" s="18"/>
      <c r="BS2249" s="18"/>
      <c r="BT2249" s="18"/>
      <c r="BU2249" s="18"/>
      <c r="BV2249" s="18"/>
      <c r="BW2249" s="18"/>
      <c r="BX2249" s="18"/>
      <c r="BY2249" s="18"/>
      <c r="BZ2249" s="18"/>
      <c r="CA2249" s="18"/>
      <c r="CB2249" s="18"/>
      <c r="CC2249" s="18"/>
      <c r="CD2249" s="18"/>
      <c r="CE2249" s="18"/>
      <c r="CF2249" s="18"/>
      <c r="CG2249" s="18"/>
      <c r="CH2249" s="18"/>
      <c r="CI2249" s="18"/>
      <c r="CJ2249" s="18"/>
      <c r="CK2249" s="18"/>
      <c r="CL2249" s="18"/>
      <c r="CM2249" s="18"/>
      <c r="CN2249" s="18"/>
      <c r="CO2249" s="18"/>
      <c r="CP2249" s="18"/>
      <c r="CQ2249" s="18"/>
      <c r="CR2249" s="18"/>
      <c r="CS2249" s="18"/>
      <c r="CT2249" s="18"/>
      <c r="CU2249" s="18"/>
      <c r="CV2249" s="18"/>
      <c r="CW2249" s="18"/>
      <c r="CX2249" s="18"/>
      <c r="CY2249" s="18"/>
      <c r="CZ2249" s="18"/>
      <c r="DA2249" s="18"/>
      <c r="DB2249" s="18"/>
      <c r="DC2249" s="18"/>
      <c r="DD2249" s="18"/>
      <c r="DE2249" s="18"/>
      <c r="DF2249" s="18"/>
      <c r="DG2249" s="18"/>
      <c r="DH2249" s="18"/>
      <c r="DI2249" s="18"/>
      <c r="DJ2249" s="18"/>
      <c r="DK2249" s="18"/>
      <c r="DL2249" s="18"/>
      <c r="DM2249" s="18"/>
      <c r="DN2249" s="18"/>
      <c r="DO2249" s="56"/>
      <c r="DP2249" s="56"/>
      <c r="DQ2249" s="56"/>
      <c r="DR2249" s="56"/>
      <c r="DS2249" s="56"/>
      <c r="DT2249" s="56"/>
      <c r="DU2249" s="56"/>
      <c r="DV2249" s="56"/>
      <c r="DW2249" s="56"/>
      <c r="DX2249" s="56">
        <v>1</v>
      </c>
      <c r="DY2249" s="56"/>
      <c r="DZ2249" s="56"/>
      <c r="EA2249" s="56"/>
      <c r="EB2249" s="56"/>
      <c r="EC2249" s="56"/>
      <c r="ED2249" s="56"/>
      <c r="EE2249" s="56"/>
      <c r="EF2249" s="56"/>
      <c r="EG2249" s="56"/>
      <c r="EH2249" s="18"/>
      <c r="EI2249" s="18">
        <f t="array" ref="EI2249">IF(SUMPRODUCT(--(DO2249:DS2249&lt;&gt;""))=0, 0,1)</f>
        <v>0</v>
      </c>
      <c r="EJ2249" s="18">
        <f t="array" ref="EJ2249">IF(SUMPRODUCT(--(DT2249:EG2249&lt;&gt;""))=0, 0,1)</f>
        <v>1</v>
      </c>
      <c r="EK2249" s="18" cm="1">
        <f t="array" ref="EK2249">IF(SUMPRODUCT(--(EC2249:EG2249&lt;&gt;""))=0, 0,1)</f>
        <v>0</v>
      </c>
      <c r="EL2249" s="18">
        <f t="array" ref="EL2249">IF(SUMPRODUCT(--(EE2249:EG2249&lt;&gt;""))=0, 0,1)</f>
        <v>0</v>
      </c>
      <c r="EM2249" s="18">
        <f t="shared" si="443"/>
        <v>1</v>
      </c>
      <c r="EN2249" s="18" t="str">
        <f t="shared" si="444"/>
        <v>NA</v>
      </c>
      <c r="EO2249" s="18">
        <f t="shared" si="445"/>
        <v>1</v>
      </c>
      <c r="EP2249" s="18" t="str">
        <f t="shared" si="446"/>
        <v>NA</v>
      </c>
      <c r="EQ2249" s="18">
        <f t="shared" si="442"/>
        <v>0</v>
      </c>
      <c r="ER2249" s="18" t="s">
        <v>2081</v>
      </c>
      <c r="ES2249" s="59">
        <v>43971</v>
      </c>
      <c r="ET2249" s="18"/>
      <c r="EU2249" s="18"/>
    </row>
    <row r="2250" spans="1:151" s="1" customFormat="1" ht="15.75" customHeight="1" x14ac:dyDescent="0.2">
      <c r="A2250" s="5" t="s">
        <v>2544</v>
      </c>
      <c r="B2250" s="24" t="s">
        <v>2545</v>
      </c>
      <c r="C2250" s="56">
        <v>1</v>
      </c>
      <c r="D2250" s="18" t="s">
        <v>2916</v>
      </c>
      <c r="E2250" s="18" t="s">
        <v>2991</v>
      </c>
      <c r="F2250" s="18" t="s">
        <v>3010</v>
      </c>
      <c r="G2250" s="18" t="s">
        <v>467</v>
      </c>
      <c r="H2250" s="18" t="s">
        <v>1199</v>
      </c>
      <c r="I2250" s="18" t="s">
        <v>552</v>
      </c>
      <c r="J2250" s="18" t="s">
        <v>2496</v>
      </c>
      <c r="K2250" s="18" t="s">
        <v>257</v>
      </c>
      <c r="L2250" s="18" t="s">
        <v>595</v>
      </c>
      <c r="M2250" s="18" t="s">
        <v>253</v>
      </c>
      <c r="N2250" s="56">
        <v>74</v>
      </c>
      <c r="O2250" s="18" t="s">
        <v>2523</v>
      </c>
      <c r="P2250" s="18" t="s">
        <v>2128</v>
      </c>
      <c r="Q2250" s="18" t="s">
        <v>254</v>
      </c>
      <c r="R2250" s="18" t="s">
        <v>2546</v>
      </c>
      <c r="S2250" s="18" t="s">
        <v>2547</v>
      </c>
      <c r="T2250" s="26" t="s">
        <v>257</v>
      </c>
      <c r="U2250" s="26" t="s">
        <v>257</v>
      </c>
      <c r="V2250" s="26" t="s">
        <v>257</v>
      </c>
      <c r="W2250" s="26" t="s">
        <v>257</v>
      </c>
      <c r="X2250" s="18" t="s">
        <v>2550</v>
      </c>
      <c r="Y2250" s="18">
        <v>956</v>
      </c>
      <c r="Z2250" s="18" t="s">
        <v>2549</v>
      </c>
      <c r="AA2250" s="18" t="s">
        <v>257</v>
      </c>
      <c r="AB2250" s="18">
        <f t="shared" si="437"/>
        <v>956</v>
      </c>
      <c r="AC2250" s="18" t="s">
        <v>479</v>
      </c>
      <c r="AD2250" s="18">
        <v>6</v>
      </c>
      <c r="AE2250" s="18" t="s">
        <v>2290</v>
      </c>
      <c r="AF2250" s="18" t="s">
        <v>595</v>
      </c>
      <c r="AG2250" s="18" t="s">
        <v>595</v>
      </c>
      <c r="AH2250" s="18" t="s">
        <v>595</v>
      </c>
      <c r="AI2250" s="18">
        <v>0.1</v>
      </c>
      <c r="AJ2250" s="18" t="s">
        <v>522</v>
      </c>
      <c r="AK2250" s="18">
        <v>0.1</v>
      </c>
      <c r="AL2250" s="18"/>
      <c r="AM2250" s="18" t="s">
        <v>2039</v>
      </c>
      <c r="AN2250" s="18">
        <v>13.0434783</v>
      </c>
      <c r="AO2250" s="18" t="s">
        <v>1267</v>
      </c>
      <c r="AP2250" s="18" t="s">
        <v>479</v>
      </c>
      <c r="AQ2250" s="18">
        <v>6</v>
      </c>
      <c r="AR2250" s="18" t="s">
        <v>2290</v>
      </c>
      <c r="AS2250" s="18">
        <v>7.7294686800000001</v>
      </c>
      <c r="AT2250" s="18">
        <v>18.357487920000001</v>
      </c>
      <c r="AU2250" s="18">
        <v>5.3140096200000002</v>
      </c>
      <c r="AV2250" s="18">
        <v>5.3140096200000002</v>
      </c>
      <c r="AW2250" s="18" t="s">
        <v>557</v>
      </c>
      <c r="AX2250" s="18">
        <v>150</v>
      </c>
      <c r="AY2250" s="18" t="s">
        <v>2503</v>
      </c>
      <c r="AZ2250" s="18" t="s">
        <v>257</v>
      </c>
      <c r="BA2250" s="18" t="s">
        <v>257</v>
      </c>
      <c r="BB2250" s="18" t="s">
        <v>2551</v>
      </c>
      <c r="BC2250" s="18"/>
      <c r="BD2250" s="18"/>
      <c r="BE2250" s="18"/>
      <c r="BF2250" s="18"/>
      <c r="BG2250" s="18"/>
      <c r="BH2250" s="18"/>
      <c r="BI2250" s="18"/>
      <c r="BJ2250" s="18"/>
      <c r="BK2250" s="18"/>
      <c r="BL2250" s="18"/>
      <c r="BM2250" s="18"/>
      <c r="BN2250" s="18"/>
      <c r="BO2250" s="18"/>
      <c r="BP2250" s="18"/>
      <c r="BQ2250" s="18"/>
      <c r="BR2250" s="18"/>
      <c r="BS2250" s="18"/>
      <c r="BT2250" s="18"/>
      <c r="BU2250" s="18"/>
      <c r="BV2250" s="18"/>
      <c r="BW2250" s="18"/>
      <c r="BX2250" s="18"/>
      <c r="BY2250" s="18"/>
      <c r="BZ2250" s="18"/>
      <c r="CA2250" s="18"/>
      <c r="CB2250" s="18"/>
      <c r="CC2250" s="18"/>
      <c r="CD2250" s="18"/>
      <c r="CE2250" s="18"/>
      <c r="CF2250" s="18"/>
      <c r="CG2250" s="18"/>
      <c r="CH2250" s="18"/>
      <c r="CI2250" s="18"/>
      <c r="CJ2250" s="18"/>
      <c r="CK2250" s="18"/>
      <c r="CL2250" s="18"/>
      <c r="CM2250" s="18"/>
      <c r="CN2250" s="18"/>
      <c r="CO2250" s="18"/>
      <c r="CP2250" s="18"/>
      <c r="CQ2250" s="18"/>
      <c r="CR2250" s="18"/>
      <c r="CS2250" s="18"/>
      <c r="CT2250" s="18"/>
      <c r="CU2250" s="18"/>
      <c r="CV2250" s="18"/>
      <c r="CW2250" s="18"/>
      <c r="CX2250" s="18"/>
      <c r="CY2250" s="18"/>
      <c r="CZ2250" s="18"/>
      <c r="DA2250" s="18"/>
      <c r="DB2250" s="18"/>
      <c r="DC2250" s="18"/>
      <c r="DD2250" s="18"/>
      <c r="DE2250" s="18"/>
      <c r="DF2250" s="18"/>
      <c r="DG2250" s="18"/>
      <c r="DH2250" s="18"/>
      <c r="DI2250" s="18"/>
      <c r="DJ2250" s="18"/>
      <c r="DK2250" s="18"/>
      <c r="DL2250" s="18"/>
      <c r="DM2250" s="18"/>
      <c r="DN2250" s="18"/>
      <c r="DO2250" s="56"/>
      <c r="DP2250" s="56"/>
      <c r="DQ2250" s="56"/>
      <c r="DR2250" s="56"/>
      <c r="DS2250" s="56"/>
      <c r="DT2250" s="56"/>
      <c r="DU2250" s="56"/>
      <c r="DV2250" s="56"/>
      <c r="DW2250" s="56"/>
      <c r="DX2250" s="56">
        <v>1</v>
      </c>
      <c r="DY2250" s="56"/>
      <c r="DZ2250" s="56"/>
      <c r="EA2250" s="56"/>
      <c r="EB2250" s="56"/>
      <c r="EC2250" s="56"/>
      <c r="ED2250" s="56"/>
      <c r="EE2250" s="56"/>
      <c r="EF2250" s="56"/>
      <c r="EG2250" s="56"/>
      <c r="EH2250" s="18"/>
      <c r="EI2250" s="18">
        <f t="array" ref="EI2250">IF(SUMPRODUCT(--(DO2250:DS2250&lt;&gt;""))=0, 0,1)</f>
        <v>0</v>
      </c>
      <c r="EJ2250" s="18">
        <f t="array" ref="EJ2250">IF(SUMPRODUCT(--(DT2250:EG2250&lt;&gt;""))=0, 0,1)</f>
        <v>1</v>
      </c>
      <c r="EK2250" s="18" cm="1">
        <f t="array" ref="EK2250">IF(SUMPRODUCT(--(EC2250:EG2250&lt;&gt;""))=0, 0,1)</f>
        <v>0</v>
      </c>
      <c r="EL2250" s="18">
        <f t="array" ref="EL2250">IF(SUMPRODUCT(--(EE2250:EG2250&lt;&gt;""))=0, 0,1)</f>
        <v>0</v>
      </c>
      <c r="EM2250" s="18">
        <f t="shared" si="443"/>
        <v>1</v>
      </c>
      <c r="EN2250" s="18" t="str">
        <f t="shared" si="444"/>
        <v>NA</v>
      </c>
      <c r="EO2250" s="18">
        <f t="shared" si="445"/>
        <v>1</v>
      </c>
      <c r="EP2250" s="18" t="str">
        <f t="shared" si="446"/>
        <v>NA</v>
      </c>
      <c r="EQ2250" s="18">
        <f t="shared" si="442"/>
        <v>0</v>
      </c>
      <c r="ER2250" s="18" t="s">
        <v>2081</v>
      </c>
      <c r="ES2250" s="59">
        <v>43971</v>
      </c>
      <c r="ET2250" s="18"/>
      <c r="EU2250" s="18"/>
    </row>
    <row r="2251" spans="1:151" s="1" customFormat="1" ht="15.75" customHeight="1" x14ac:dyDescent="0.2">
      <c r="A2251" s="5" t="s">
        <v>2544</v>
      </c>
      <c r="B2251" s="24" t="s">
        <v>2545</v>
      </c>
      <c r="C2251" s="56">
        <v>1</v>
      </c>
      <c r="D2251" s="18" t="s">
        <v>2917</v>
      </c>
      <c r="E2251" s="18" t="s">
        <v>2991</v>
      </c>
      <c r="F2251" s="18" t="s">
        <v>3010</v>
      </c>
      <c r="G2251" s="18" t="s">
        <v>467</v>
      </c>
      <c r="H2251" s="18" t="s">
        <v>1199</v>
      </c>
      <c r="I2251" s="18" t="s">
        <v>552</v>
      </c>
      <c r="J2251" s="18" t="s">
        <v>2496</v>
      </c>
      <c r="K2251" s="18" t="s">
        <v>257</v>
      </c>
      <c r="L2251" s="18" t="s">
        <v>595</v>
      </c>
      <c r="M2251" s="18" t="s">
        <v>253</v>
      </c>
      <c r="N2251" s="56">
        <v>74</v>
      </c>
      <c r="O2251" s="18" t="s">
        <v>2523</v>
      </c>
      <c r="P2251" s="18" t="s">
        <v>2128</v>
      </c>
      <c r="Q2251" s="18" t="s">
        <v>254</v>
      </c>
      <c r="R2251" s="18" t="s">
        <v>2546</v>
      </c>
      <c r="S2251" s="18" t="s">
        <v>2547</v>
      </c>
      <c r="T2251" s="26" t="s">
        <v>257</v>
      </c>
      <c r="U2251" s="26" t="s">
        <v>257</v>
      </c>
      <c r="V2251" s="26" t="s">
        <v>257</v>
      </c>
      <c r="W2251" s="26" t="s">
        <v>257</v>
      </c>
      <c r="X2251" s="18" t="s">
        <v>2552</v>
      </c>
      <c r="Y2251" s="18">
        <v>0</v>
      </c>
      <c r="Z2251" s="18" t="s">
        <v>2549</v>
      </c>
      <c r="AA2251" s="18" t="s">
        <v>257</v>
      </c>
      <c r="AB2251" s="18">
        <f t="shared" si="437"/>
        <v>0</v>
      </c>
      <c r="AC2251" s="18" t="s">
        <v>479</v>
      </c>
      <c r="AD2251" s="18">
        <v>6</v>
      </c>
      <c r="AE2251" s="18" t="s">
        <v>2290</v>
      </c>
      <c r="AF2251" s="18" t="s">
        <v>595</v>
      </c>
      <c r="AG2251" s="18" t="s">
        <v>595</v>
      </c>
      <c r="AH2251" s="18" t="s">
        <v>595</v>
      </c>
      <c r="AI2251" s="18">
        <v>0.1</v>
      </c>
      <c r="AJ2251" s="18" t="s">
        <v>522</v>
      </c>
      <c r="AK2251" s="18">
        <v>0.1</v>
      </c>
      <c r="AL2251" s="18"/>
      <c r="AM2251" s="18" t="s">
        <v>2039</v>
      </c>
      <c r="AN2251" s="18">
        <v>96.638655499999999</v>
      </c>
      <c r="AO2251" s="18" t="s">
        <v>1267</v>
      </c>
      <c r="AP2251" s="18" t="s">
        <v>479</v>
      </c>
      <c r="AQ2251" s="18">
        <v>6</v>
      </c>
      <c r="AR2251" s="18" t="s">
        <v>2290</v>
      </c>
      <c r="AS2251" s="18" t="s">
        <v>257</v>
      </c>
      <c r="AT2251" s="18" t="s">
        <v>257</v>
      </c>
      <c r="AU2251" s="18">
        <v>0.1</v>
      </c>
      <c r="AV2251" s="18">
        <v>0.1</v>
      </c>
      <c r="AW2251" s="18" t="s">
        <v>557</v>
      </c>
      <c r="AX2251" s="18">
        <v>150</v>
      </c>
      <c r="AY2251" s="18" t="s">
        <v>2503</v>
      </c>
      <c r="AZ2251" s="18" t="s">
        <v>257</v>
      </c>
      <c r="BA2251" s="18" t="s">
        <v>257</v>
      </c>
      <c r="BB2251" s="18" t="s">
        <v>2553</v>
      </c>
      <c r="BC2251" s="18"/>
      <c r="BD2251" s="18"/>
      <c r="BE2251" s="18"/>
      <c r="BF2251" s="18"/>
      <c r="BG2251" s="18"/>
      <c r="BH2251" s="18"/>
      <c r="BI2251" s="18"/>
      <c r="BJ2251" s="18"/>
      <c r="BK2251" s="18"/>
      <c r="BL2251" s="18"/>
      <c r="BM2251" s="18"/>
      <c r="BN2251" s="18"/>
      <c r="BO2251" s="18"/>
      <c r="BP2251" s="18"/>
      <c r="BQ2251" s="18"/>
      <c r="BR2251" s="18"/>
      <c r="BS2251" s="18"/>
      <c r="BT2251" s="18"/>
      <c r="BU2251" s="18"/>
      <c r="BV2251" s="18"/>
      <c r="BW2251" s="18"/>
      <c r="BX2251" s="18"/>
      <c r="BY2251" s="18"/>
      <c r="BZ2251" s="18"/>
      <c r="CA2251" s="18"/>
      <c r="CB2251" s="18"/>
      <c r="CC2251" s="18"/>
      <c r="CD2251" s="18"/>
      <c r="CE2251" s="18"/>
      <c r="CF2251" s="18"/>
      <c r="CG2251" s="18"/>
      <c r="CH2251" s="18"/>
      <c r="CI2251" s="18"/>
      <c r="CJ2251" s="18"/>
      <c r="CK2251" s="18"/>
      <c r="CL2251" s="18"/>
      <c r="CM2251" s="18"/>
      <c r="CN2251" s="18"/>
      <c r="CO2251" s="18"/>
      <c r="CP2251" s="18"/>
      <c r="CQ2251" s="18"/>
      <c r="CR2251" s="18"/>
      <c r="CS2251" s="18"/>
      <c r="CT2251" s="18"/>
      <c r="CU2251" s="18"/>
      <c r="CV2251" s="18"/>
      <c r="CW2251" s="18"/>
      <c r="CX2251" s="18"/>
      <c r="CY2251" s="18"/>
      <c r="CZ2251" s="18"/>
      <c r="DA2251" s="18"/>
      <c r="DB2251" s="18"/>
      <c r="DC2251" s="18"/>
      <c r="DD2251" s="18"/>
      <c r="DE2251" s="18"/>
      <c r="DF2251" s="18"/>
      <c r="DG2251" s="18"/>
      <c r="DH2251" s="18"/>
      <c r="DI2251" s="18"/>
      <c r="DJ2251" s="18"/>
      <c r="DK2251" s="18"/>
      <c r="DL2251" s="18"/>
      <c r="DM2251" s="18"/>
      <c r="DN2251" s="18"/>
      <c r="DO2251" s="56"/>
      <c r="DP2251" s="56"/>
      <c r="DQ2251" s="56"/>
      <c r="DR2251" s="56"/>
      <c r="DS2251" s="56"/>
      <c r="DT2251" s="56"/>
      <c r="DU2251" s="56"/>
      <c r="DV2251" s="56"/>
      <c r="DW2251" s="56"/>
      <c r="DX2251" s="56">
        <v>0</v>
      </c>
      <c r="DY2251" s="56"/>
      <c r="DZ2251" s="56"/>
      <c r="EA2251" s="56"/>
      <c r="EB2251" s="56"/>
      <c r="EC2251" s="56"/>
      <c r="ED2251" s="56"/>
      <c r="EE2251" s="56"/>
      <c r="EF2251" s="56"/>
      <c r="EG2251" s="56"/>
      <c r="EH2251" s="18"/>
      <c r="EI2251" s="18">
        <f t="array" ref="EI2251">IF(SUMPRODUCT(--(DO2251:DS2251&lt;&gt;""))=0, 0,1)</f>
        <v>0</v>
      </c>
      <c r="EJ2251" s="18">
        <f t="array" ref="EJ2251">IF(SUMPRODUCT(--(DT2251:EG2251&lt;&gt;""))=0, 0,1)</f>
        <v>1</v>
      </c>
      <c r="EK2251" s="18" cm="1">
        <f t="array" ref="EK2251">IF(SUMPRODUCT(--(EC2251:EG2251&lt;&gt;""))=0, 0,1)</f>
        <v>0</v>
      </c>
      <c r="EL2251" s="18">
        <f t="array" ref="EL2251">IF(SUMPRODUCT(--(EE2251:EG2251&lt;&gt;""))=0, 0,1)</f>
        <v>0</v>
      </c>
      <c r="EM2251" s="18">
        <f t="shared" si="443"/>
        <v>0</v>
      </c>
      <c r="EN2251" s="18" t="str">
        <f t="shared" si="444"/>
        <v>NA</v>
      </c>
      <c r="EO2251" s="18">
        <f t="shared" si="445"/>
        <v>0</v>
      </c>
      <c r="EP2251" s="18" t="str">
        <f t="shared" si="446"/>
        <v>NA</v>
      </c>
      <c r="EQ2251" s="18" t="str">
        <f t="shared" si="442"/>
        <v>NA</v>
      </c>
      <c r="ER2251" s="18" t="s">
        <v>2081</v>
      </c>
      <c r="ES2251" s="59">
        <v>43971</v>
      </c>
      <c r="ET2251" s="18"/>
      <c r="EU2251" s="18"/>
    </row>
    <row r="2252" spans="1:151" s="1" customFormat="1" ht="15.75" customHeight="1" x14ac:dyDescent="0.2">
      <c r="A2252" s="5" t="s">
        <v>2544</v>
      </c>
      <c r="B2252" s="24" t="s">
        <v>2545</v>
      </c>
      <c r="C2252" s="56">
        <v>1</v>
      </c>
      <c r="D2252" s="18" t="s">
        <v>2918</v>
      </c>
      <c r="E2252" s="18" t="s">
        <v>2991</v>
      </c>
      <c r="F2252" s="18" t="s">
        <v>3010</v>
      </c>
      <c r="G2252" s="18" t="s">
        <v>467</v>
      </c>
      <c r="H2252" s="18" t="s">
        <v>1199</v>
      </c>
      <c r="I2252" s="18" t="s">
        <v>552</v>
      </c>
      <c r="J2252" s="18" t="s">
        <v>2496</v>
      </c>
      <c r="K2252" s="18" t="s">
        <v>257</v>
      </c>
      <c r="L2252" s="18" t="s">
        <v>595</v>
      </c>
      <c r="M2252" s="18" t="s">
        <v>253</v>
      </c>
      <c r="N2252" s="56">
        <v>74</v>
      </c>
      <c r="O2252" s="18" t="s">
        <v>2523</v>
      </c>
      <c r="P2252" s="18" t="s">
        <v>2128</v>
      </c>
      <c r="Q2252" s="18" t="s">
        <v>254</v>
      </c>
      <c r="R2252" s="18" t="s">
        <v>2546</v>
      </c>
      <c r="S2252" s="18" t="s">
        <v>2547</v>
      </c>
      <c r="T2252" s="26" t="s">
        <v>257</v>
      </c>
      <c r="U2252" s="26" t="s">
        <v>257</v>
      </c>
      <c r="V2252" s="26" t="s">
        <v>257</v>
      </c>
      <c r="W2252" s="26" t="s">
        <v>257</v>
      </c>
      <c r="X2252" s="18" t="s">
        <v>2552</v>
      </c>
      <c r="Y2252" s="18">
        <v>33</v>
      </c>
      <c r="Z2252" s="18" t="s">
        <v>2549</v>
      </c>
      <c r="AA2252" s="18" t="s">
        <v>257</v>
      </c>
      <c r="AB2252" s="18">
        <f t="shared" si="437"/>
        <v>33</v>
      </c>
      <c r="AC2252" s="18" t="s">
        <v>479</v>
      </c>
      <c r="AD2252" s="18">
        <v>6</v>
      </c>
      <c r="AE2252" s="18" t="s">
        <v>2290</v>
      </c>
      <c r="AF2252" s="18" t="s">
        <v>595</v>
      </c>
      <c r="AG2252" s="18" t="s">
        <v>595</v>
      </c>
      <c r="AH2252" s="18" t="s">
        <v>595</v>
      </c>
      <c r="AI2252" s="18">
        <v>0.1</v>
      </c>
      <c r="AJ2252" s="18" t="s">
        <v>522</v>
      </c>
      <c r="AK2252" s="18">
        <v>0.1</v>
      </c>
      <c r="AL2252" s="18"/>
      <c r="AM2252" s="18" t="s">
        <v>2039</v>
      </c>
      <c r="AN2252" s="18">
        <v>98.595505599999996</v>
      </c>
      <c r="AO2252" s="18" t="s">
        <v>1267</v>
      </c>
      <c r="AP2252" s="18" t="s">
        <v>479</v>
      </c>
      <c r="AQ2252" s="18">
        <v>6</v>
      </c>
      <c r="AR2252" s="18" t="s">
        <v>2290</v>
      </c>
      <c r="AS2252" s="18" t="s">
        <v>257</v>
      </c>
      <c r="AT2252" s="18" t="s">
        <v>257</v>
      </c>
      <c r="AU2252" s="18">
        <v>0.1</v>
      </c>
      <c r="AV2252" s="18">
        <v>0.1</v>
      </c>
      <c r="AW2252" s="18" t="s">
        <v>557</v>
      </c>
      <c r="AX2252" s="18">
        <v>150</v>
      </c>
      <c r="AY2252" s="18" t="s">
        <v>2503</v>
      </c>
      <c r="AZ2252" s="18" t="s">
        <v>257</v>
      </c>
      <c r="BA2252" s="18" t="s">
        <v>257</v>
      </c>
      <c r="BB2252" s="18" t="s">
        <v>2553</v>
      </c>
      <c r="BC2252" s="18"/>
      <c r="BD2252" s="18"/>
      <c r="BE2252" s="18"/>
      <c r="BF2252" s="18"/>
      <c r="BG2252" s="18"/>
      <c r="BH2252" s="18"/>
      <c r="BI2252" s="18"/>
      <c r="BJ2252" s="18"/>
      <c r="BK2252" s="18"/>
      <c r="BL2252" s="18"/>
      <c r="BM2252" s="18"/>
      <c r="BN2252" s="18"/>
      <c r="BO2252" s="18"/>
      <c r="BP2252" s="18"/>
      <c r="BQ2252" s="18"/>
      <c r="BR2252" s="18"/>
      <c r="BS2252" s="18"/>
      <c r="BT2252" s="18"/>
      <c r="BU2252" s="18"/>
      <c r="BV2252" s="18"/>
      <c r="BW2252" s="18"/>
      <c r="BX2252" s="18"/>
      <c r="BY2252" s="18"/>
      <c r="BZ2252" s="18"/>
      <c r="CA2252" s="18"/>
      <c r="CB2252" s="18"/>
      <c r="CC2252" s="18"/>
      <c r="CD2252" s="18"/>
      <c r="CE2252" s="18"/>
      <c r="CF2252" s="18"/>
      <c r="CG2252" s="18"/>
      <c r="CH2252" s="18"/>
      <c r="CI2252" s="18"/>
      <c r="CJ2252" s="18"/>
      <c r="CK2252" s="18"/>
      <c r="CL2252" s="18"/>
      <c r="CM2252" s="18"/>
      <c r="CN2252" s="18"/>
      <c r="CO2252" s="18"/>
      <c r="CP2252" s="18"/>
      <c r="CQ2252" s="18"/>
      <c r="CR2252" s="18"/>
      <c r="CS2252" s="18"/>
      <c r="CT2252" s="18"/>
      <c r="CU2252" s="18"/>
      <c r="CV2252" s="18"/>
      <c r="CW2252" s="18"/>
      <c r="CX2252" s="18"/>
      <c r="CY2252" s="18"/>
      <c r="CZ2252" s="18"/>
      <c r="DA2252" s="18"/>
      <c r="DB2252" s="18"/>
      <c r="DC2252" s="18"/>
      <c r="DD2252" s="18"/>
      <c r="DE2252" s="18"/>
      <c r="DF2252" s="18"/>
      <c r="DG2252" s="18"/>
      <c r="DH2252" s="18"/>
      <c r="DI2252" s="18"/>
      <c r="DJ2252" s="18"/>
      <c r="DK2252" s="18"/>
      <c r="DL2252" s="18"/>
      <c r="DM2252" s="18"/>
      <c r="DN2252" s="18"/>
      <c r="DO2252" s="56"/>
      <c r="DP2252" s="56"/>
      <c r="DQ2252" s="56"/>
      <c r="DR2252" s="56"/>
      <c r="DS2252" s="56"/>
      <c r="DT2252" s="56"/>
      <c r="DU2252" s="56"/>
      <c r="DV2252" s="56"/>
      <c r="DW2252" s="56"/>
      <c r="DX2252" s="56">
        <v>0</v>
      </c>
      <c r="DY2252" s="56"/>
      <c r="DZ2252" s="56"/>
      <c r="EA2252" s="56"/>
      <c r="EB2252" s="56"/>
      <c r="EC2252" s="56"/>
      <c r="ED2252" s="56"/>
      <c r="EE2252" s="56"/>
      <c r="EF2252" s="56"/>
      <c r="EG2252" s="56"/>
      <c r="EH2252" s="18"/>
      <c r="EI2252" s="18">
        <f t="array" ref="EI2252">IF(SUMPRODUCT(--(DO2252:DS2252&lt;&gt;""))=0, 0,1)</f>
        <v>0</v>
      </c>
      <c r="EJ2252" s="18">
        <f t="array" ref="EJ2252">IF(SUMPRODUCT(--(DT2252:EG2252&lt;&gt;""))=0, 0,1)</f>
        <v>1</v>
      </c>
      <c r="EK2252" s="18" cm="1">
        <f t="array" ref="EK2252">IF(SUMPRODUCT(--(EC2252:EG2252&lt;&gt;""))=0, 0,1)</f>
        <v>0</v>
      </c>
      <c r="EL2252" s="18">
        <f t="array" ref="EL2252">IF(SUMPRODUCT(--(EE2252:EG2252&lt;&gt;""))=0, 0,1)</f>
        <v>0</v>
      </c>
      <c r="EM2252" s="18">
        <f t="shared" si="443"/>
        <v>0</v>
      </c>
      <c r="EN2252" s="18" t="str">
        <f t="shared" si="444"/>
        <v>NA</v>
      </c>
      <c r="EO2252" s="18">
        <f t="shared" si="445"/>
        <v>0</v>
      </c>
      <c r="EP2252" s="18" t="str">
        <f t="shared" si="446"/>
        <v>NA</v>
      </c>
      <c r="EQ2252" s="18" t="str">
        <f t="shared" si="442"/>
        <v>NA</v>
      </c>
      <c r="ER2252" s="18" t="s">
        <v>2081</v>
      </c>
      <c r="ES2252" s="59">
        <v>43971</v>
      </c>
      <c r="ET2252" s="18"/>
      <c r="EU2252" s="18"/>
    </row>
    <row r="2253" spans="1:151" s="1" customFormat="1" ht="15.75" customHeight="1" x14ac:dyDescent="0.2">
      <c r="A2253" s="5" t="s">
        <v>2544</v>
      </c>
      <c r="B2253" s="24" t="s">
        <v>2545</v>
      </c>
      <c r="C2253" s="56">
        <v>1</v>
      </c>
      <c r="D2253" s="18" t="s">
        <v>2919</v>
      </c>
      <c r="E2253" s="18" t="s">
        <v>2991</v>
      </c>
      <c r="F2253" s="18" t="s">
        <v>3010</v>
      </c>
      <c r="G2253" s="18" t="s">
        <v>467</v>
      </c>
      <c r="H2253" s="18" t="s">
        <v>1199</v>
      </c>
      <c r="I2253" s="18" t="s">
        <v>552</v>
      </c>
      <c r="J2253" s="18" t="s">
        <v>2496</v>
      </c>
      <c r="K2253" s="18" t="s">
        <v>257</v>
      </c>
      <c r="L2253" s="18" t="s">
        <v>595</v>
      </c>
      <c r="M2253" s="18" t="s">
        <v>253</v>
      </c>
      <c r="N2253" s="56">
        <v>74</v>
      </c>
      <c r="O2253" s="18" t="s">
        <v>2523</v>
      </c>
      <c r="P2253" s="18" t="s">
        <v>2128</v>
      </c>
      <c r="Q2253" s="18" t="s">
        <v>254</v>
      </c>
      <c r="R2253" s="18" t="s">
        <v>2546</v>
      </c>
      <c r="S2253" s="18" t="s">
        <v>2547</v>
      </c>
      <c r="T2253" s="26" t="s">
        <v>257</v>
      </c>
      <c r="U2253" s="26" t="s">
        <v>257</v>
      </c>
      <c r="V2253" s="26" t="s">
        <v>257</v>
      </c>
      <c r="W2253" s="26" t="s">
        <v>257</v>
      </c>
      <c r="X2253" s="18" t="s">
        <v>2552</v>
      </c>
      <c r="Y2253" s="18">
        <v>57</v>
      </c>
      <c r="Z2253" s="18" t="s">
        <v>2549</v>
      </c>
      <c r="AA2253" s="18" t="s">
        <v>257</v>
      </c>
      <c r="AB2253" s="18">
        <f t="shared" si="437"/>
        <v>57</v>
      </c>
      <c r="AC2253" s="18" t="s">
        <v>479</v>
      </c>
      <c r="AD2253" s="18">
        <v>6</v>
      </c>
      <c r="AE2253" s="18" t="s">
        <v>2290</v>
      </c>
      <c r="AF2253" s="18" t="s">
        <v>595</v>
      </c>
      <c r="AG2253" s="18" t="s">
        <v>595</v>
      </c>
      <c r="AH2253" s="18" t="s">
        <v>595</v>
      </c>
      <c r="AI2253" s="18">
        <v>0.1</v>
      </c>
      <c r="AJ2253" s="18" t="s">
        <v>522</v>
      </c>
      <c r="AK2253" s="18">
        <v>0.1</v>
      </c>
      <c r="AL2253" s="18"/>
      <c r="AM2253" s="18" t="s">
        <v>2039</v>
      </c>
      <c r="AN2253" s="18">
        <v>95.786516899999995</v>
      </c>
      <c r="AO2253" s="18" t="s">
        <v>1267</v>
      </c>
      <c r="AP2253" s="18" t="s">
        <v>479</v>
      </c>
      <c r="AQ2253" s="18">
        <v>6</v>
      </c>
      <c r="AR2253" s="18" t="s">
        <v>2290</v>
      </c>
      <c r="AS2253" s="18">
        <v>94.101123700000002</v>
      </c>
      <c r="AT2253" s="18">
        <v>97.471910100000002</v>
      </c>
      <c r="AU2253" s="18">
        <v>1.6853932</v>
      </c>
      <c r="AV2253" s="18">
        <v>1.6853932</v>
      </c>
      <c r="AW2253" s="18" t="s">
        <v>557</v>
      </c>
      <c r="AX2253" s="18">
        <v>150</v>
      </c>
      <c r="AY2253" s="18" t="s">
        <v>2503</v>
      </c>
      <c r="AZ2253" s="18" t="s">
        <v>257</v>
      </c>
      <c r="BA2253" s="18" t="s">
        <v>257</v>
      </c>
      <c r="BB2253" s="18" t="s">
        <v>2553</v>
      </c>
      <c r="BC2253" s="18"/>
      <c r="BD2253" s="18"/>
      <c r="BE2253" s="18"/>
      <c r="BF2253" s="18"/>
      <c r="BG2253" s="18"/>
      <c r="BH2253" s="18"/>
      <c r="BI2253" s="18"/>
      <c r="BJ2253" s="18"/>
      <c r="BK2253" s="18"/>
      <c r="BL2253" s="18"/>
      <c r="BM2253" s="18"/>
      <c r="BN2253" s="18"/>
      <c r="BO2253" s="18"/>
      <c r="BP2253" s="18"/>
      <c r="BQ2253" s="18"/>
      <c r="BR2253" s="18"/>
      <c r="BS2253" s="18"/>
      <c r="BT2253" s="18"/>
      <c r="BU2253" s="18"/>
      <c r="BV2253" s="18"/>
      <c r="BW2253" s="18"/>
      <c r="BX2253" s="18"/>
      <c r="BY2253" s="18"/>
      <c r="BZ2253" s="18"/>
      <c r="CA2253" s="18"/>
      <c r="CB2253" s="18"/>
      <c r="CC2253" s="18"/>
      <c r="CD2253" s="18"/>
      <c r="CE2253" s="18"/>
      <c r="CF2253" s="18"/>
      <c r="CG2253" s="18"/>
      <c r="CH2253" s="18"/>
      <c r="CI2253" s="18"/>
      <c r="CJ2253" s="18"/>
      <c r="CK2253" s="18"/>
      <c r="CL2253" s="18"/>
      <c r="CM2253" s="18"/>
      <c r="CN2253" s="18"/>
      <c r="CO2253" s="18"/>
      <c r="CP2253" s="18"/>
      <c r="CQ2253" s="18"/>
      <c r="CR2253" s="18"/>
      <c r="CS2253" s="18"/>
      <c r="CT2253" s="18"/>
      <c r="CU2253" s="18"/>
      <c r="CV2253" s="18"/>
      <c r="CW2253" s="18"/>
      <c r="CX2253" s="18"/>
      <c r="CY2253" s="18"/>
      <c r="CZ2253" s="18"/>
      <c r="DA2253" s="18"/>
      <c r="DB2253" s="18"/>
      <c r="DC2253" s="18"/>
      <c r="DD2253" s="18"/>
      <c r="DE2253" s="18"/>
      <c r="DF2253" s="18"/>
      <c r="DG2253" s="18"/>
      <c r="DH2253" s="18"/>
      <c r="DI2253" s="18"/>
      <c r="DJ2253" s="18"/>
      <c r="DK2253" s="18"/>
      <c r="DL2253" s="18"/>
      <c r="DM2253" s="18"/>
      <c r="DN2253" s="18"/>
      <c r="DO2253" s="56"/>
      <c r="DP2253" s="56"/>
      <c r="DQ2253" s="56"/>
      <c r="DR2253" s="56"/>
      <c r="DS2253" s="56"/>
      <c r="DT2253" s="56"/>
      <c r="DU2253" s="56"/>
      <c r="DV2253" s="56"/>
      <c r="DW2253" s="56"/>
      <c r="DX2253" s="56">
        <v>0</v>
      </c>
      <c r="DY2253" s="56"/>
      <c r="DZ2253" s="56"/>
      <c r="EA2253" s="56"/>
      <c r="EB2253" s="56"/>
      <c r="EC2253" s="56"/>
      <c r="ED2253" s="56"/>
      <c r="EE2253" s="56"/>
      <c r="EF2253" s="56"/>
      <c r="EG2253" s="56"/>
      <c r="EH2253" s="18"/>
      <c r="EI2253" s="18">
        <f t="array" ref="EI2253">IF(SUMPRODUCT(--(DO2253:DS2253&lt;&gt;""))=0, 0,1)</f>
        <v>0</v>
      </c>
      <c r="EJ2253" s="18">
        <f t="array" ref="EJ2253">IF(SUMPRODUCT(--(DT2253:EG2253&lt;&gt;""))=0, 0,1)</f>
        <v>1</v>
      </c>
      <c r="EK2253" s="18" cm="1">
        <f t="array" ref="EK2253">IF(SUMPRODUCT(--(EC2253:EG2253&lt;&gt;""))=0, 0,1)</f>
        <v>0</v>
      </c>
      <c r="EL2253" s="18">
        <f t="array" ref="EL2253">IF(SUMPRODUCT(--(EE2253:EG2253&lt;&gt;""))=0, 0,1)</f>
        <v>0</v>
      </c>
      <c r="EM2253" s="18">
        <f t="shared" si="443"/>
        <v>0</v>
      </c>
      <c r="EN2253" s="18" t="str">
        <f t="shared" si="444"/>
        <v>NA</v>
      </c>
      <c r="EO2253" s="18">
        <f t="shared" si="445"/>
        <v>0</v>
      </c>
      <c r="EP2253" s="18" t="str">
        <f t="shared" si="446"/>
        <v>NA</v>
      </c>
      <c r="EQ2253" s="18" t="str">
        <f t="shared" si="442"/>
        <v>NA</v>
      </c>
      <c r="ER2253" s="18" t="s">
        <v>2081</v>
      </c>
      <c r="ES2253" s="59">
        <v>43971</v>
      </c>
      <c r="ET2253" s="18"/>
      <c r="EU2253" s="18"/>
    </row>
    <row r="2254" spans="1:151" s="1" customFormat="1" ht="15.75" customHeight="1" x14ac:dyDescent="0.2">
      <c r="A2254" s="5" t="s">
        <v>2544</v>
      </c>
      <c r="B2254" s="24" t="s">
        <v>2545</v>
      </c>
      <c r="C2254" s="56">
        <v>1</v>
      </c>
      <c r="D2254" s="18" t="s">
        <v>2920</v>
      </c>
      <c r="E2254" s="18" t="s">
        <v>2991</v>
      </c>
      <c r="F2254" s="18" t="s">
        <v>3010</v>
      </c>
      <c r="G2254" s="18" t="s">
        <v>467</v>
      </c>
      <c r="H2254" s="18" t="s">
        <v>1199</v>
      </c>
      <c r="I2254" s="18" t="s">
        <v>552</v>
      </c>
      <c r="J2254" s="18" t="s">
        <v>2496</v>
      </c>
      <c r="K2254" s="18" t="s">
        <v>257</v>
      </c>
      <c r="L2254" s="18" t="s">
        <v>595</v>
      </c>
      <c r="M2254" s="18" t="s">
        <v>253</v>
      </c>
      <c r="N2254" s="56">
        <v>74</v>
      </c>
      <c r="O2254" s="18" t="s">
        <v>2523</v>
      </c>
      <c r="P2254" s="18" t="s">
        <v>2128</v>
      </c>
      <c r="Q2254" s="18" t="s">
        <v>254</v>
      </c>
      <c r="R2254" s="18" t="s">
        <v>2546</v>
      </c>
      <c r="S2254" s="18" t="s">
        <v>2547</v>
      </c>
      <c r="T2254" s="26" t="s">
        <v>257</v>
      </c>
      <c r="U2254" s="26" t="s">
        <v>257</v>
      </c>
      <c r="V2254" s="26" t="s">
        <v>257</v>
      </c>
      <c r="W2254" s="26" t="s">
        <v>257</v>
      </c>
      <c r="X2254" s="18" t="s">
        <v>2552</v>
      </c>
      <c r="Y2254" s="18">
        <v>107</v>
      </c>
      <c r="Z2254" s="18" t="s">
        <v>2549</v>
      </c>
      <c r="AA2254" s="18" t="s">
        <v>257</v>
      </c>
      <c r="AB2254" s="18">
        <f t="shared" si="437"/>
        <v>107</v>
      </c>
      <c r="AC2254" s="18" t="s">
        <v>479</v>
      </c>
      <c r="AD2254" s="18">
        <v>6</v>
      </c>
      <c r="AE2254" s="18" t="s">
        <v>2290</v>
      </c>
      <c r="AF2254" s="18" t="s">
        <v>595</v>
      </c>
      <c r="AG2254" s="18" t="s">
        <v>595</v>
      </c>
      <c r="AH2254" s="18" t="s">
        <v>595</v>
      </c>
      <c r="AI2254" s="18">
        <v>0.1</v>
      </c>
      <c r="AJ2254" s="18" t="s">
        <v>522</v>
      </c>
      <c r="AK2254" s="18">
        <v>0.1</v>
      </c>
      <c r="AL2254" s="18"/>
      <c r="AM2254" s="18" t="s">
        <v>2039</v>
      </c>
      <c r="AN2254" s="18">
        <v>95.786516899999995</v>
      </c>
      <c r="AO2254" s="18" t="s">
        <v>1267</v>
      </c>
      <c r="AP2254" s="18" t="s">
        <v>479</v>
      </c>
      <c r="AQ2254" s="18">
        <v>6</v>
      </c>
      <c r="AR2254" s="18" t="s">
        <v>2290</v>
      </c>
      <c r="AS2254" s="18" t="s">
        <v>257</v>
      </c>
      <c r="AT2254" s="18" t="s">
        <v>257</v>
      </c>
      <c r="AU2254" s="18">
        <v>0.1</v>
      </c>
      <c r="AV2254" s="18">
        <v>0.1</v>
      </c>
      <c r="AW2254" s="18" t="s">
        <v>557</v>
      </c>
      <c r="AX2254" s="18">
        <v>150</v>
      </c>
      <c r="AY2254" s="18" t="s">
        <v>2503</v>
      </c>
      <c r="AZ2254" s="18" t="s">
        <v>257</v>
      </c>
      <c r="BA2254" s="18" t="s">
        <v>257</v>
      </c>
      <c r="BB2254" s="18" t="s">
        <v>2553</v>
      </c>
      <c r="BC2254" s="18"/>
      <c r="BD2254" s="18"/>
      <c r="BE2254" s="18"/>
      <c r="BF2254" s="18"/>
      <c r="BG2254" s="18"/>
      <c r="BH2254" s="18"/>
      <c r="BI2254" s="18"/>
      <c r="BJ2254" s="18"/>
      <c r="BK2254" s="18"/>
      <c r="BL2254" s="18"/>
      <c r="BM2254" s="18"/>
      <c r="BN2254" s="18"/>
      <c r="BO2254" s="18"/>
      <c r="BP2254" s="18"/>
      <c r="BQ2254" s="18"/>
      <c r="BR2254" s="18"/>
      <c r="BS2254" s="18"/>
      <c r="BT2254" s="18"/>
      <c r="BU2254" s="18"/>
      <c r="BV2254" s="18"/>
      <c r="BW2254" s="18"/>
      <c r="BX2254" s="18"/>
      <c r="BY2254" s="18"/>
      <c r="BZ2254" s="18"/>
      <c r="CA2254" s="18"/>
      <c r="CB2254" s="18"/>
      <c r="CC2254" s="18"/>
      <c r="CD2254" s="18"/>
      <c r="CE2254" s="18"/>
      <c r="CF2254" s="18"/>
      <c r="CG2254" s="18"/>
      <c r="CH2254" s="18"/>
      <c r="CI2254" s="18"/>
      <c r="CJ2254" s="18"/>
      <c r="CK2254" s="18"/>
      <c r="CL2254" s="18"/>
      <c r="CM2254" s="18"/>
      <c r="CN2254" s="18"/>
      <c r="CO2254" s="18"/>
      <c r="CP2254" s="18"/>
      <c r="CQ2254" s="18"/>
      <c r="CR2254" s="18"/>
      <c r="CS2254" s="18"/>
      <c r="CT2254" s="18"/>
      <c r="CU2254" s="18"/>
      <c r="CV2254" s="18"/>
      <c r="CW2254" s="18"/>
      <c r="CX2254" s="18"/>
      <c r="CY2254" s="18"/>
      <c r="CZ2254" s="18"/>
      <c r="DA2254" s="18"/>
      <c r="DB2254" s="18"/>
      <c r="DC2254" s="18"/>
      <c r="DD2254" s="18"/>
      <c r="DE2254" s="18"/>
      <c r="DF2254" s="18"/>
      <c r="DG2254" s="18"/>
      <c r="DH2254" s="18"/>
      <c r="DI2254" s="18"/>
      <c r="DJ2254" s="18"/>
      <c r="DK2254" s="18"/>
      <c r="DL2254" s="18"/>
      <c r="DM2254" s="18"/>
      <c r="DN2254" s="18"/>
      <c r="DO2254" s="56"/>
      <c r="DP2254" s="56"/>
      <c r="DQ2254" s="56"/>
      <c r="DR2254" s="56"/>
      <c r="DS2254" s="56"/>
      <c r="DT2254" s="56"/>
      <c r="DU2254" s="56"/>
      <c r="DV2254" s="56"/>
      <c r="DW2254" s="56"/>
      <c r="DX2254" s="56">
        <v>0</v>
      </c>
      <c r="DY2254" s="56"/>
      <c r="DZ2254" s="56"/>
      <c r="EA2254" s="56"/>
      <c r="EB2254" s="56"/>
      <c r="EC2254" s="56"/>
      <c r="ED2254" s="56"/>
      <c r="EE2254" s="56"/>
      <c r="EF2254" s="56"/>
      <c r="EG2254" s="56"/>
      <c r="EH2254" s="18"/>
      <c r="EI2254" s="18">
        <f t="array" ref="EI2254">IF(SUMPRODUCT(--(DO2254:DS2254&lt;&gt;""))=0, 0,1)</f>
        <v>0</v>
      </c>
      <c r="EJ2254" s="18">
        <f t="array" ref="EJ2254">IF(SUMPRODUCT(--(DT2254:EG2254&lt;&gt;""))=0, 0,1)</f>
        <v>1</v>
      </c>
      <c r="EK2254" s="18" cm="1">
        <f t="array" ref="EK2254">IF(SUMPRODUCT(--(EC2254:EG2254&lt;&gt;""))=0, 0,1)</f>
        <v>0</v>
      </c>
      <c r="EL2254" s="18">
        <f t="array" ref="EL2254">IF(SUMPRODUCT(--(EE2254:EG2254&lt;&gt;""))=0, 0,1)</f>
        <v>0</v>
      </c>
      <c r="EM2254" s="18">
        <f t="shared" si="443"/>
        <v>0</v>
      </c>
      <c r="EN2254" s="18" t="str">
        <f t="shared" si="444"/>
        <v>NA</v>
      </c>
      <c r="EO2254" s="18">
        <f t="shared" si="445"/>
        <v>0</v>
      </c>
      <c r="EP2254" s="18" t="str">
        <f t="shared" si="446"/>
        <v>NA</v>
      </c>
      <c r="EQ2254" s="18" t="str">
        <f t="shared" si="442"/>
        <v>NA</v>
      </c>
      <c r="ER2254" s="18" t="s">
        <v>2081</v>
      </c>
      <c r="ES2254" s="59">
        <v>43971</v>
      </c>
      <c r="ET2254" s="18"/>
      <c r="EU2254" s="18"/>
    </row>
    <row r="2255" spans="1:151" s="1" customFormat="1" ht="15.75" customHeight="1" x14ac:dyDescent="0.2">
      <c r="A2255" s="5" t="s">
        <v>2544</v>
      </c>
      <c r="B2255" s="24" t="s">
        <v>2545</v>
      </c>
      <c r="C2255" s="56">
        <v>1</v>
      </c>
      <c r="D2255" s="18" t="s">
        <v>2921</v>
      </c>
      <c r="E2255" s="18" t="s">
        <v>2991</v>
      </c>
      <c r="F2255" s="18" t="s">
        <v>3010</v>
      </c>
      <c r="G2255" s="18" t="s">
        <v>467</v>
      </c>
      <c r="H2255" s="18" t="s">
        <v>1199</v>
      </c>
      <c r="I2255" s="18" t="s">
        <v>552</v>
      </c>
      <c r="J2255" s="18" t="s">
        <v>2496</v>
      </c>
      <c r="K2255" s="18" t="s">
        <v>257</v>
      </c>
      <c r="L2255" s="18" t="s">
        <v>595</v>
      </c>
      <c r="M2255" s="18" t="s">
        <v>253</v>
      </c>
      <c r="N2255" s="56">
        <v>74</v>
      </c>
      <c r="O2255" s="18" t="s">
        <v>2523</v>
      </c>
      <c r="P2255" s="18" t="s">
        <v>2128</v>
      </c>
      <c r="Q2255" s="18" t="s">
        <v>254</v>
      </c>
      <c r="R2255" s="18" t="s">
        <v>2546</v>
      </c>
      <c r="S2255" s="18" t="s">
        <v>2547</v>
      </c>
      <c r="T2255" s="26" t="s">
        <v>257</v>
      </c>
      <c r="U2255" s="26" t="s">
        <v>257</v>
      </c>
      <c r="V2255" s="26" t="s">
        <v>257</v>
      </c>
      <c r="W2255" s="26" t="s">
        <v>257</v>
      </c>
      <c r="X2255" s="18" t="s">
        <v>2552</v>
      </c>
      <c r="Y2255" s="18">
        <v>209</v>
      </c>
      <c r="Z2255" s="18" t="s">
        <v>2549</v>
      </c>
      <c r="AA2255" s="18" t="s">
        <v>257</v>
      </c>
      <c r="AB2255" s="18">
        <f t="shared" si="437"/>
        <v>209</v>
      </c>
      <c r="AC2255" s="18" t="s">
        <v>479</v>
      </c>
      <c r="AD2255" s="18">
        <v>6</v>
      </c>
      <c r="AE2255" s="18" t="s">
        <v>2290</v>
      </c>
      <c r="AF2255" s="18" t="s">
        <v>595</v>
      </c>
      <c r="AG2255" s="18" t="s">
        <v>595</v>
      </c>
      <c r="AH2255" s="18" t="s">
        <v>595</v>
      </c>
      <c r="AI2255" s="18">
        <v>0.1</v>
      </c>
      <c r="AJ2255" s="18" t="s">
        <v>522</v>
      </c>
      <c r="AK2255" s="18">
        <v>0.1</v>
      </c>
      <c r="AL2255" s="18"/>
      <c r="AM2255" s="18" t="s">
        <v>2039</v>
      </c>
      <c r="AN2255" s="18">
        <v>96.910112400000003</v>
      </c>
      <c r="AO2255" s="18" t="s">
        <v>1267</v>
      </c>
      <c r="AP2255" s="18" t="s">
        <v>479</v>
      </c>
      <c r="AQ2255" s="18">
        <v>6</v>
      </c>
      <c r="AR2255" s="18" t="s">
        <v>2290</v>
      </c>
      <c r="AS2255" s="18" t="s">
        <v>257</v>
      </c>
      <c r="AT2255" s="18" t="s">
        <v>257</v>
      </c>
      <c r="AU2255" s="18">
        <v>0.1</v>
      </c>
      <c r="AV2255" s="18">
        <v>0.1</v>
      </c>
      <c r="AW2255" s="18" t="s">
        <v>557</v>
      </c>
      <c r="AX2255" s="18">
        <v>150</v>
      </c>
      <c r="AY2255" s="18" t="s">
        <v>2503</v>
      </c>
      <c r="AZ2255" s="18" t="s">
        <v>257</v>
      </c>
      <c r="BA2255" s="18" t="s">
        <v>257</v>
      </c>
      <c r="BB2255" s="18" t="s">
        <v>2553</v>
      </c>
      <c r="BC2255" s="18"/>
      <c r="BD2255" s="18"/>
      <c r="BE2255" s="18"/>
      <c r="BF2255" s="18"/>
      <c r="BG2255" s="18"/>
      <c r="BH2255" s="18"/>
      <c r="BI2255" s="18"/>
      <c r="BJ2255" s="18"/>
      <c r="BK2255" s="18"/>
      <c r="BL2255" s="18"/>
      <c r="BM2255" s="18"/>
      <c r="BN2255" s="18"/>
      <c r="BO2255" s="18"/>
      <c r="BP2255" s="18"/>
      <c r="BQ2255" s="18"/>
      <c r="BR2255" s="18"/>
      <c r="BS2255" s="18"/>
      <c r="BT2255" s="18"/>
      <c r="BU2255" s="18"/>
      <c r="BV2255" s="18"/>
      <c r="BW2255" s="18"/>
      <c r="BX2255" s="18"/>
      <c r="BY2255" s="18"/>
      <c r="BZ2255" s="18"/>
      <c r="CA2255" s="18"/>
      <c r="CB2255" s="18"/>
      <c r="CC2255" s="18"/>
      <c r="CD2255" s="18"/>
      <c r="CE2255" s="18"/>
      <c r="CF2255" s="18"/>
      <c r="CG2255" s="18"/>
      <c r="CH2255" s="18"/>
      <c r="CI2255" s="18"/>
      <c r="CJ2255" s="18"/>
      <c r="CK2255" s="18"/>
      <c r="CL2255" s="18"/>
      <c r="CM2255" s="18"/>
      <c r="CN2255" s="18"/>
      <c r="CO2255" s="18"/>
      <c r="CP2255" s="18"/>
      <c r="CQ2255" s="18"/>
      <c r="CR2255" s="18"/>
      <c r="CS2255" s="18"/>
      <c r="CT2255" s="18"/>
      <c r="CU2255" s="18"/>
      <c r="CV2255" s="18"/>
      <c r="CW2255" s="18"/>
      <c r="CX2255" s="18"/>
      <c r="CY2255" s="18"/>
      <c r="CZ2255" s="18"/>
      <c r="DA2255" s="18"/>
      <c r="DB2255" s="18"/>
      <c r="DC2255" s="18"/>
      <c r="DD2255" s="18"/>
      <c r="DE2255" s="18"/>
      <c r="DF2255" s="18"/>
      <c r="DG2255" s="18"/>
      <c r="DH2255" s="18"/>
      <c r="DI2255" s="18"/>
      <c r="DJ2255" s="18"/>
      <c r="DK2255" s="18"/>
      <c r="DL2255" s="18"/>
      <c r="DM2255" s="18"/>
      <c r="DN2255" s="18"/>
      <c r="DO2255" s="56"/>
      <c r="DP2255" s="56"/>
      <c r="DQ2255" s="56"/>
      <c r="DR2255" s="56"/>
      <c r="DS2255" s="56"/>
      <c r="DT2255" s="56"/>
      <c r="DU2255" s="56"/>
      <c r="DV2255" s="56"/>
      <c r="DW2255" s="56"/>
      <c r="DX2255" s="56">
        <v>0</v>
      </c>
      <c r="DY2255" s="56"/>
      <c r="DZ2255" s="56"/>
      <c r="EA2255" s="56"/>
      <c r="EB2255" s="56"/>
      <c r="EC2255" s="56"/>
      <c r="ED2255" s="56"/>
      <c r="EE2255" s="56"/>
      <c r="EF2255" s="56"/>
      <c r="EG2255" s="56"/>
      <c r="EH2255" s="18"/>
      <c r="EI2255" s="18">
        <f t="array" ref="EI2255">IF(SUMPRODUCT(--(DO2255:DS2255&lt;&gt;""))=0, 0,1)</f>
        <v>0</v>
      </c>
      <c r="EJ2255" s="18">
        <f t="array" ref="EJ2255">IF(SUMPRODUCT(--(DT2255:EG2255&lt;&gt;""))=0, 0,1)</f>
        <v>1</v>
      </c>
      <c r="EK2255" s="18" cm="1">
        <f t="array" ref="EK2255">IF(SUMPRODUCT(--(EC2255:EG2255&lt;&gt;""))=0, 0,1)</f>
        <v>0</v>
      </c>
      <c r="EL2255" s="18">
        <f t="array" ref="EL2255">IF(SUMPRODUCT(--(EE2255:EG2255&lt;&gt;""))=0, 0,1)</f>
        <v>0</v>
      </c>
      <c r="EM2255" s="18">
        <f t="shared" si="443"/>
        <v>0</v>
      </c>
      <c r="EN2255" s="18" t="str">
        <f t="shared" si="444"/>
        <v>NA</v>
      </c>
      <c r="EO2255" s="18">
        <f t="shared" si="445"/>
        <v>0</v>
      </c>
      <c r="EP2255" s="18" t="str">
        <f t="shared" si="446"/>
        <v>NA</v>
      </c>
      <c r="EQ2255" s="18" t="str">
        <f t="shared" si="442"/>
        <v>NA</v>
      </c>
      <c r="ER2255" s="18" t="s">
        <v>2081</v>
      </c>
      <c r="ES2255" s="59">
        <v>43971</v>
      </c>
      <c r="ET2255" s="18"/>
      <c r="EU2255" s="18"/>
    </row>
    <row r="2256" spans="1:151" s="1" customFormat="1" ht="15.75" customHeight="1" x14ac:dyDescent="0.2">
      <c r="A2256" s="5" t="s">
        <v>2544</v>
      </c>
      <c r="B2256" s="24" t="s">
        <v>2545</v>
      </c>
      <c r="C2256" s="56">
        <v>1</v>
      </c>
      <c r="D2256" s="18" t="s">
        <v>2922</v>
      </c>
      <c r="E2256" s="18" t="s">
        <v>2991</v>
      </c>
      <c r="F2256" s="18" t="s">
        <v>3010</v>
      </c>
      <c r="G2256" s="18" t="s">
        <v>467</v>
      </c>
      <c r="H2256" s="18" t="s">
        <v>1199</v>
      </c>
      <c r="I2256" s="18" t="s">
        <v>552</v>
      </c>
      <c r="J2256" s="18" t="s">
        <v>2496</v>
      </c>
      <c r="K2256" s="18" t="s">
        <v>257</v>
      </c>
      <c r="L2256" s="18" t="s">
        <v>595</v>
      </c>
      <c r="M2256" s="18" t="s">
        <v>253</v>
      </c>
      <c r="N2256" s="56">
        <v>74</v>
      </c>
      <c r="O2256" s="18" t="s">
        <v>2523</v>
      </c>
      <c r="P2256" s="18" t="s">
        <v>2128</v>
      </c>
      <c r="Q2256" s="18" t="s">
        <v>254</v>
      </c>
      <c r="R2256" s="18" t="s">
        <v>2546</v>
      </c>
      <c r="S2256" s="18" t="s">
        <v>2547</v>
      </c>
      <c r="T2256" s="26" t="s">
        <v>257</v>
      </c>
      <c r="U2256" s="26" t="s">
        <v>257</v>
      </c>
      <c r="V2256" s="26" t="s">
        <v>257</v>
      </c>
      <c r="W2256" s="26" t="s">
        <v>257</v>
      </c>
      <c r="X2256" s="18" t="s">
        <v>2552</v>
      </c>
      <c r="Y2256" s="18">
        <v>412</v>
      </c>
      <c r="Z2256" s="18" t="s">
        <v>2549</v>
      </c>
      <c r="AA2256" s="18" t="s">
        <v>257</v>
      </c>
      <c r="AB2256" s="18">
        <f t="shared" si="437"/>
        <v>412</v>
      </c>
      <c r="AC2256" s="18" t="s">
        <v>479</v>
      </c>
      <c r="AD2256" s="18">
        <v>6</v>
      </c>
      <c r="AE2256" s="18" t="s">
        <v>2290</v>
      </c>
      <c r="AF2256" s="18" t="s">
        <v>595</v>
      </c>
      <c r="AG2256" s="18" t="s">
        <v>595</v>
      </c>
      <c r="AH2256" s="18" t="s">
        <v>595</v>
      </c>
      <c r="AI2256" s="18">
        <v>0.1</v>
      </c>
      <c r="AJ2256" s="18" t="s">
        <v>522</v>
      </c>
      <c r="AK2256" s="18">
        <v>0.1</v>
      </c>
      <c r="AL2256" s="18"/>
      <c r="AM2256" s="18" t="s">
        <v>2039</v>
      </c>
      <c r="AN2256" s="18">
        <v>98.033707899999996</v>
      </c>
      <c r="AO2256" s="18" t="s">
        <v>1267</v>
      </c>
      <c r="AP2256" s="18" t="s">
        <v>479</v>
      </c>
      <c r="AQ2256" s="18">
        <v>6</v>
      </c>
      <c r="AR2256" s="18" t="s">
        <v>2290</v>
      </c>
      <c r="AS2256" s="18" t="s">
        <v>257</v>
      </c>
      <c r="AT2256" s="18" t="s">
        <v>257</v>
      </c>
      <c r="AU2256" s="18">
        <v>0.1</v>
      </c>
      <c r="AV2256" s="18">
        <v>0.1</v>
      </c>
      <c r="AW2256" s="18" t="s">
        <v>557</v>
      </c>
      <c r="AX2256" s="18">
        <v>150</v>
      </c>
      <c r="AY2256" s="18" t="s">
        <v>2503</v>
      </c>
      <c r="AZ2256" s="18" t="s">
        <v>257</v>
      </c>
      <c r="BA2256" s="18" t="s">
        <v>257</v>
      </c>
      <c r="BB2256" s="18" t="s">
        <v>2553</v>
      </c>
      <c r="BC2256" s="18"/>
      <c r="BD2256" s="18"/>
      <c r="BE2256" s="18"/>
      <c r="BF2256" s="18"/>
      <c r="BG2256" s="18"/>
      <c r="BH2256" s="18"/>
      <c r="BI2256" s="18"/>
      <c r="BJ2256" s="18"/>
      <c r="BK2256" s="18"/>
      <c r="BL2256" s="18"/>
      <c r="BM2256" s="18"/>
      <c r="BN2256" s="18"/>
      <c r="BO2256" s="18"/>
      <c r="BP2256" s="18"/>
      <c r="BQ2256" s="18"/>
      <c r="BR2256" s="18"/>
      <c r="BS2256" s="18"/>
      <c r="BT2256" s="18"/>
      <c r="BU2256" s="18"/>
      <c r="BV2256" s="18"/>
      <c r="BW2256" s="18"/>
      <c r="BX2256" s="18"/>
      <c r="BY2256" s="18"/>
      <c r="BZ2256" s="18"/>
      <c r="CA2256" s="18"/>
      <c r="CB2256" s="18"/>
      <c r="CC2256" s="18"/>
      <c r="CD2256" s="18"/>
      <c r="CE2256" s="18"/>
      <c r="CF2256" s="18"/>
      <c r="CG2256" s="18"/>
      <c r="CH2256" s="18"/>
      <c r="CI2256" s="18"/>
      <c r="CJ2256" s="18"/>
      <c r="CK2256" s="18"/>
      <c r="CL2256" s="18"/>
      <c r="CM2256" s="18"/>
      <c r="CN2256" s="18"/>
      <c r="CO2256" s="18"/>
      <c r="CP2256" s="18"/>
      <c r="CQ2256" s="18"/>
      <c r="CR2256" s="18"/>
      <c r="CS2256" s="18"/>
      <c r="CT2256" s="18"/>
      <c r="CU2256" s="18"/>
      <c r="CV2256" s="18"/>
      <c r="CW2256" s="18"/>
      <c r="CX2256" s="18"/>
      <c r="CY2256" s="18"/>
      <c r="CZ2256" s="18"/>
      <c r="DA2256" s="18"/>
      <c r="DB2256" s="18"/>
      <c r="DC2256" s="18"/>
      <c r="DD2256" s="18"/>
      <c r="DE2256" s="18"/>
      <c r="DF2256" s="18"/>
      <c r="DG2256" s="18"/>
      <c r="DH2256" s="18"/>
      <c r="DI2256" s="18"/>
      <c r="DJ2256" s="18"/>
      <c r="DK2256" s="18"/>
      <c r="DL2256" s="18"/>
      <c r="DM2256" s="18"/>
      <c r="DN2256" s="18"/>
      <c r="DO2256" s="56"/>
      <c r="DP2256" s="56"/>
      <c r="DQ2256" s="56"/>
      <c r="DR2256" s="56"/>
      <c r="DS2256" s="56"/>
      <c r="DT2256" s="56"/>
      <c r="DU2256" s="56"/>
      <c r="DV2256" s="56"/>
      <c r="DW2256" s="56"/>
      <c r="DX2256" s="56">
        <v>0</v>
      </c>
      <c r="DY2256" s="56"/>
      <c r="DZ2256" s="56"/>
      <c r="EA2256" s="56"/>
      <c r="EB2256" s="56"/>
      <c r="EC2256" s="56"/>
      <c r="ED2256" s="56"/>
      <c r="EE2256" s="56"/>
      <c r="EF2256" s="56"/>
      <c r="EG2256" s="56"/>
      <c r="EH2256" s="18"/>
      <c r="EI2256" s="18">
        <f t="array" ref="EI2256">IF(SUMPRODUCT(--(DO2256:DS2256&lt;&gt;""))=0, 0,1)</f>
        <v>0</v>
      </c>
      <c r="EJ2256" s="18">
        <f t="array" ref="EJ2256">IF(SUMPRODUCT(--(DT2256:EG2256&lt;&gt;""))=0, 0,1)</f>
        <v>1</v>
      </c>
      <c r="EK2256" s="18" cm="1">
        <f t="array" ref="EK2256">IF(SUMPRODUCT(--(EC2256:EG2256&lt;&gt;""))=0, 0,1)</f>
        <v>0</v>
      </c>
      <c r="EL2256" s="18">
        <f t="array" ref="EL2256">IF(SUMPRODUCT(--(EE2256:EG2256&lt;&gt;""))=0, 0,1)</f>
        <v>0</v>
      </c>
      <c r="EM2256" s="18">
        <f t="shared" si="443"/>
        <v>0</v>
      </c>
      <c r="EN2256" s="18" t="str">
        <f t="shared" si="444"/>
        <v>NA</v>
      </c>
      <c r="EO2256" s="18">
        <f t="shared" si="445"/>
        <v>0</v>
      </c>
      <c r="EP2256" s="18" t="str">
        <f t="shared" si="446"/>
        <v>NA</v>
      </c>
      <c r="EQ2256" s="18" t="str">
        <f t="shared" si="442"/>
        <v>NA</v>
      </c>
      <c r="ER2256" s="18" t="s">
        <v>2081</v>
      </c>
      <c r="ES2256" s="59">
        <v>43971</v>
      </c>
      <c r="ET2256" s="18"/>
      <c r="EU2256" s="18"/>
    </row>
    <row r="2257" spans="1:151" s="1" customFormat="1" ht="15.75" customHeight="1" x14ac:dyDescent="0.2">
      <c r="A2257" s="5" t="s">
        <v>2544</v>
      </c>
      <c r="B2257" s="24" t="s">
        <v>2545</v>
      </c>
      <c r="C2257" s="56">
        <v>1</v>
      </c>
      <c r="D2257" s="18" t="s">
        <v>2923</v>
      </c>
      <c r="E2257" s="18" t="s">
        <v>2991</v>
      </c>
      <c r="F2257" s="18" t="s">
        <v>3010</v>
      </c>
      <c r="G2257" s="18" t="s">
        <v>467</v>
      </c>
      <c r="H2257" s="18" t="s">
        <v>1199</v>
      </c>
      <c r="I2257" s="18" t="s">
        <v>552</v>
      </c>
      <c r="J2257" s="18" t="s">
        <v>2496</v>
      </c>
      <c r="K2257" s="18" t="s">
        <v>257</v>
      </c>
      <c r="L2257" s="18" t="s">
        <v>595</v>
      </c>
      <c r="M2257" s="18" t="s">
        <v>253</v>
      </c>
      <c r="N2257" s="56">
        <v>74</v>
      </c>
      <c r="O2257" s="18" t="s">
        <v>2523</v>
      </c>
      <c r="P2257" s="18" t="s">
        <v>2128</v>
      </c>
      <c r="Q2257" s="18" t="s">
        <v>254</v>
      </c>
      <c r="R2257" s="18" t="s">
        <v>2546</v>
      </c>
      <c r="S2257" s="18" t="s">
        <v>2547</v>
      </c>
      <c r="T2257" s="26" t="s">
        <v>257</v>
      </c>
      <c r="U2257" s="26" t="s">
        <v>257</v>
      </c>
      <c r="V2257" s="26" t="s">
        <v>257</v>
      </c>
      <c r="W2257" s="26" t="s">
        <v>257</v>
      </c>
      <c r="X2257" s="18" t="s">
        <v>2552</v>
      </c>
      <c r="Y2257" s="18">
        <v>816</v>
      </c>
      <c r="Z2257" s="18" t="s">
        <v>2549</v>
      </c>
      <c r="AA2257" s="18" t="s">
        <v>257</v>
      </c>
      <c r="AB2257" s="18">
        <f t="shared" si="437"/>
        <v>816</v>
      </c>
      <c r="AC2257" s="18" t="s">
        <v>479</v>
      </c>
      <c r="AD2257" s="18">
        <v>6</v>
      </c>
      <c r="AE2257" s="18" t="s">
        <v>2290</v>
      </c>
      <c r="AF2257" s="18" t="s">
        <v>595</v>
      </c>
      <c r="AG2257" s="18" t="s">
        <v>595</v>
      </c>
      <c r="AH2257" s="18" t="s">
        <v>595</v>
      </c>
      <c r="AI2257" s="18">
        <v>0.1</v>
      </c>
      <c r="AJ2257" s="18" t="s">
        <v>522</v>
      </c>
      <c r="AK2257" s="18">
        <v>0.1</v>
      </c>
      <c r="AL2257" s="18"/>
      <c r="AM2257" s="18" t="s">
        <v>2039</v>
      </c>
      <c r="AN2257" s="18">
        <v>96.910112400000003</v>
      </c>
      <c r="AO2257" s="18" t="s">
        <v>1267</v>
      </c>
      <c r="AP2257" s="18" t="s">
        <v>479</v>
      </c>
      <c r="AQ2257" s="18">
        <v>6</v>
      </c>
      <c r="AR2257" s="18" t="s">
        <v>2290</v>
      </c>
      <c r="AS2257" s="18" t="s">
        <v>257</v>
      </c>
      <c r="AT2257" s="18" t="s">
        <v>257</v>
      </c>
      <c r="AU2257" s="18">
        <v>0.1</v>
      </c>
      <c r="AV2257" s="18">
        <v>0.1</v>
      </c>
      <c r="AW2257" s="18" t="s">
        <v>557</v>
      </c>
      <c r="AX2257" s="18">
        <v>150</v>
      </c>
      <c r="AY2257" s="18" t="s">
        <v>2503</v>
      </c>
      <c r="AZ2257" s="18" t="s">
        <v>257</v>
      </c>
      <c r="BA2257" s="18" t="s">
        <v>257</v>
      </c>
      <c r="BB2257" s="18" t="s">
        <v>2553</v>
      </c>
      <c r="BC2257" s="18"/>
      <c r="BD2257" s="18"/>
      <c r="BE2257" s="18"/>
      <c r="BF2257" s="18"/>
      <c r="BG2257" s="18"/>
      <c r="BH2257" s="18"/>
      <c r="BI2257" s="18"/>
      <c r="BJ2257" s="18"/>
      <c r="BK2257" s="18"/>
      <c r="BL2257" s="18"/>
      <c r="BM2257" s="18"/>
      <c r="BN2257" s="18"/>
      <c r="BO2257" s="18"/>
      <c r="BP2257" s="18"/>
      <c r="BQ2257" s="18"/>
      <c r="BR2257" s="18"/>
      <c r="BS2257" s="18"/>
      <c r="BT2257" s="18"/>
      <c r="BU2257" s="18"/>
      <c r="BV2257" s="18"/>
      <c r="BW2257" s="18"/>
      <c r="BX2257" s="18"/>
      <c r="BY2257" s="18"/>
      <c r="BZ2257" s="18"/>
      <c r="CA2257" s="18"/>
      <c r="CB2257" s="18"/>
      <c r="CC2257" s="18"/>
      <c r="CD2257" s="18"/>
      <c r="CE2257" s="18"/>
      <c r="CF2257" s="18"/>
      <c r="CG2257" s="18"/>
      <c r="CH2257" s="18"/>
      <c r="CI2257" s="18"/>
      <c r="CJ2257" s="18"/>
      <c r="CK2257" s="18"/>
      <c r="CL2257" s="18"/>
      <c r="CM2257" s="18"/>
      <c r="CN2257" s="18"/>
      <c r="CO2257" s="18"/>
      <c r="CP2257" s="18"/>
      <c r="CQ2257" s="18"/>
      <c r="CR2257" s="18"/>
      <c r="CS2257" s="18"/>
      <c r="CT2257" s="18"/>
      <c r="CU2257" s="18"/>
      <c r="CV2257" s="18"/>
      <c r="CW2257" s="18"/>
      <c r="CX2257" s="18"/>
      <c r="CY2257" s="18"/>
      <c r="CZ2257" s="18"/>
      <c r="DA2257" s="18"/>
      <c r="DB2257" s="18"/>
      <c r="DC2257" s="18"/>
      <c r="DD2257" s="18"/>
      <c r="DE2257" s="18"/>
      <c r="DF2257" s="18"/>
      <c r="DG2257" s="18"/>
      <c r="DH2257" s="18"/>
      <c r="DI2257" s="18"/>
      <c r="DJ2257" s="18"/>
      <c r="DK2257" s="18"/>
      <c r="DL2257" s="18"/>
      <c r="DM2257" s="18"/>
      <c r="DN2257" s="18"/>
      <c r="DO2257" s="56"/>
      <c r="DP2257" s="56"/>
      <c r="DQ2257" s="56"/>
      <c r="DR2257" s="56"/>
      <c r="DS2257" s="56"/>
      <c r="DT2257" s="56"/>
      <c r="DU2257" s="56"/>
      <c r="DV2257" s="56"/>
      <c r="DW2257" s="56"/>
      <c r="DX2257" s="56">
        <v>0</v>
      </c>
      <c r="DY2257" s="56"/>
      <c r="DZ2257" s="56"/>
      <c r="EA2257" s="56"/>
      <c r="EB2257" s="56"/>
      <c r="EC2257" s="56"/>
      <c r="ED2257" s="56"/>
      <c r="EE2257" s="56"/>
      <c r="EF2257" s="56"/>
      <c r="EG2257" s="56"/>
      <c r="EH2257" s="18"/>
      <c r="EI2257" s="18">
        <f t="array" ref="EI2257">IF(SUMPRODUCT(--(DO2257:DS2257&lt;&gt;""))=0, 0,1)</f>
        <v>0</v>
      </c>
      <c r="EJ2257" s="18">
        <f t="array" ref="EJ2257">IF(SUMPRODUCT(--(DT2257:EG2257&lt;&gt;""))=0, 0,1)</f>
        <v>1</v>
      </c>
      <c r="EK2257" s="18" cm="1">
        <f t="array" ref="EK2257">IF(SUMPRODUCT(--(EC2257:EG2257&lt;&gt;""))=0, 0,1)</f>
        <v>0</v>
      </c>
      <c r="EL2257" s="18">
        <f t="array" ref="EL2257">IF(SUMPRODUCT(--(EE2257:EG2257&lt;&gt;""))=0, 0,1)</f>
        <v>0</v>
      </c>
      <c r="EM2257" s="18">
        <f t="shared" si="443"/>
        <v>0</v>
      </c>
      <c r="EN2257" s="18" t="str">
        <f t="shared" si="444"/>
        <v>NA</v>
      </c>
      <c r="EO2257" s="18">
        <f t="shared" si="445"/>
        <v>0</v>
      </c>
      <c r="EP2257" s="18" t="str">
        <f t="shared" si="446"/>
        <v>NA</v>
      </c>
      <c r="EQ2257" s="18" t="str">
        <f t="shared" si="442"/>
        <v>NA</v>
      </c>
      <c r="ER2257" s="18" t="s">
        <v>2081</v>
      </c>
      <c r="ES2257" s="59">
        <v>43971</v>
      </c>
      <c r="ET2257" s="18"/>
      <c r="EU2257" s="18"/>
    </row>
    <row r="2258" spans="1:151" s="1" customFormat="1" ht="15.75" customHeight="1" x14ac:dyDescent="0.2">
      <c r="A2258" s="5" t="s">
        <v>2554</v>
      </c>
      <c r="B2258" s="24" t="s">
        <v>2545</v>
      </c>
      <c r="C2258" s="56">
        <v>2</v>
      </c>
      <c r="D2258" s="18" t="s">
        <v>2924</v>
      </c>
      <c r="E2258" s="18" t="s">
        <v>2992</v>
      </c>
      <c r="F2258" s="18" t="s">
        <v>3010</v>
      </c>
      <c r="G2258" s="18" t="s">
        <v>467</v>
      </c>
      <c r="H2258" s="18" t="s">
        <v>468</v>
      </c>
      <c r="I2258" s="18" t="s">
        <v>552</v>
      </c>
      <c r="J2258" s="18" t="s">
        <v>2496</v>
      </c>
      <c r="K2258" s="18" t="s">
        <v>257</v>
      </c>
      <c r="L2258" s="18" t="s">
        <v>595</v>
      </c>
      <c r="M2258" s="18" t="s">
        <v>253</v>
      </c>
      <c r="N2258" s="56">
        <v>74</v>
      </c>
      <c r="O2258" s="18" t="s">
        <v>2523</v>
      </c>
      <c r="P2258" s="18" t="s">
        <v>2128</v>
      </c>
      <c r="Q2258" s="18" t="s">
        <v>254</v>
      </c>
      <c r="R2258" s="18" t="s">
        <v>2546</v>
      </c>
      <c r="S2258" s="18" t="s">
        <v>2547</v>
      </c>
      <c r="T2258" s="26" t="s">
        <v>257</v>
      </c>
      <c r="U2258" s="26" t="s">
        <v>257</v>
      </c>
      <c r="V2258" s="26" t="s">
        <v>257</v>
      </c>
      <c r="W2258" s="26" t="s">
        <v>257</v>
      </c>
      <c r="X2258" s="18" t="s">
        <v>2548</v>
      </c>
      <c r="Y2258" s="18">
        <v>0</v>
      </c>
      <c r="Z2258" s="18" t="s">
        <v>2202</v>
      </c>
      <c r="AA2258" s="18" t="s">
        <v>257</v>
      </c>
      <c r="AB2258" s="18">
        <f t="shared" si="437"/>
        <v>0</v>
      </c>
      <c r="AC2258" s="18" t="s">
        <v>479</v>
      </c>
      <c r="AD2258" s="18">
        <v>5</v>
      </c>
      <c r="AE2258" s="18" t="s">
        <v>556</v>
      </c>
      <c r="AF2258" s="18" t="s">
        <v>595</v>
      </c>
      <c r="AG2258" s="18" t="s">
        <v>595</v>
      </c>
      <c r="AH2258" s="18" t="s">
        <v>557</v>
      </c>
      <c r="AI2258" s="18">
        <v>0.125</v>
      </c>
      <c r="AJ2258" s="18" t="s">
        <v>522</v>
      </c>
      <c r="AK2258" s="18">
        <v>0.125</v>
      </c>
      <c r="AL2258" s="18"/>
      <c r="AM2258" s="18" t="s">
        <v>2039</v>
      </c>
      <c r="AN2258" s="18">
        <v>88</v>
      </c>
      <c r="AO2258" s="18" t="s">
        <v>1267</v>
      </c>
      <c r="AP2258" s="18" t="s">
        <v>479</v>
      </c>
      <c r="AQ2258" s="18">
        <v>5</v>
      </c>
      <c r="AR2258" s="18" t="s">
        <v>1161</v>
      </c>
      <c r="AS2258" s="18">
        <v>85.052631599999998</v>
      </c>
      <c r="AT2258" s="18">
        <v>90.947368400000002</v>
      </c>
      <c r="AU2258" s="18">
        <v>2.9473684000000002</v>
      </c>
      <c r="AV2258" s="18">
        <v>2.9473684000000002</v>
      </c>
      <c r="AW2258" s="18" t="s">
        <v>557</v>
      </c>
      <c r="AX2258" s="18">
        <v>180</v>
      </c>
      <c r="AY2258" s="18" t="s">
        <v>2555</v>
      </c>
      <c r="AZ2258" s="18" t="s">
        <v>257</v>
      </c>
      <c r="BA2258" s="18" t="s">
        <v>257</v>
      </c>
      <c r="BB2258" s="18" t="s">
        <v>2556</v>
      </c>
      <c r="BC2258" s="18"/>
      <c r="BD2258" s="18"/>
      <c r="BE2258" s="18"/>
      <c r="BF2258" s="18"/>
      <c r="BG2258" s="18"/>
      <c r="BH2258" s="18"/>
      <c r="BI2258" s="18"/>
      <c r="BJ2258" s="18"/>
      <c r="BK2258" s="18"/>
      <c r="BL2258" s="18"/>
      <c r="BM2258" s="18"/>
      <c r="BN2258" s="18"/>
      <c r="BO2258" s="18"/>
      <c r="BP2258" s="18"/>
      <c r="BQ2258" s="18"/>
      <c r="BR2258" s="18"/>
      <c r="BS2258" s="18"/>
      <c r="BT2258" s="18"/>
      <c r="BU2258" s="18"/>
      <c r="BV2258" s="18"/>
      <c r="BW2258" s="18"/>
      <c r="BX2258" s="18"/>
      <c r="BY2258" s="18"/>
      <c r="BZ2258" s="18"/>
      <c r="CA2258" s="18"/>
      <c r="CB2258" s="18"/>
      <c r="CC2258" s="18"/>
      <c r="CD2258" s="18"/>
      <c r="CE2258" s="18"/>
      <c r="CF2258" s="18"/>
      <c r="CG2258" s="18"/>
      <c r="CH2258" s="18"/>
      <c r="CI2258" s="18"/>
      <c r="CJ2258" s="18"/>
      <c r="CK2258" s="18"/>
      <c r="CL2258" s="18"/>
      <c r="CM2258" s="18"/>
      <c r="CN2258" s="18"/>
      <c r="CO2258" s="18"/>
      <c r="CP2258" s="18"/>
      <c r="CQ2258" s="18"/>
      <c r="CR2258" s="18"/>
      <c r="CS2258" s="18"/>
      <c r="CT2258" s="18"/>
      <c r="CU2258" s="18"/>
      <c r="CV2258" s="18"/>
      <c r="CW2258" s="18"/>
      <c r="CX2258" s="18"/>
      <c r="CY2258" s="18"/>
      <c r="CZ2258" s="18"/>
      <c r="DA2258" s="18"/>
      <c r="DB2258" s="18"/>
      <c r="DC2258" s="18"/>
      <c r="DD2258" s="18"/>
      <c r="DE2258" s="18"/>
      <c r="DF2258" s="18"/>
      <c r="DG2258" s="18"/>
      <c r="DH2258" s="18"/>
      <c r="DI2258" s="18"/>
      <c r="DJ2258" s="18"/>
      <c r="DK2258" s="18"/>
      <c r="DL2258" s="18"/>
      <c r="DM2258" s="18"/>
      <c r="DN2258" s="18"/>
      <c r="DO2258" s="56"/>
      <c r="DP2258" s="56"/>
      <c r="DQ2258" s="56"/>
      <c r="DR2258" s="56"/>
      <c r="DS2258" s="56"/>
      <c r="DT2258" s="56"/>
      <c r="DU2258" s="56"/>
      <c r="DV2258" s="56"/>
      <c r="DW2258" s="56"/>
      <c r="DX2258" s="56">
        <v>0</v>
      </c>
      <c r="DY2258" s="56"/>
      <c r="DZ2258" s="56"/>
      <c r="EA2258" s="56"/>
      <c r="EB2258" s="56"/>
      <c r="EC2258" s="56"/>
      <c r="ED2258" s="56"/>
      <c r="EE2258" s="56"/>
      <c r="EF2258" s="56"/>
      <c r="EG2258" s="56"/>
      <c r="EH2258" s="18"/>
      <c r="EI2258" s="18">
        <f t="array" ref="EI2258">IF(SUMPRODUCT(--(DO2258:DS2258&lt;&gt;""))=0, 0,1)</f>
        <v>0</v>
      </c>
      <c r="EJ2258" s="18">
        <f t="array" ref="EJ2258">IF(SUMPRODUCT(--(DT2258:EG2258&lt;&gt;""))=0, 0,1)</f>
        <v>1</v>
      </c>
      <c r="EK2258" s="18" cm="1">
        <f t="array" ref="EK2258">IF(SUMPRODUCT(--(EC2258:EG2258&lt;&gt;""))=0, 0,1)</f>
        <v>0</v>
      </c>
      <c r="EL2258" s="18">
        <f t="array" ref="EL2258">IF(SUMPRODUCT(--(EE2258:EG2258&lt;&gt;""))=0, 0,1)</f>
        <v>0</v>
      </c>
      <c r="EM2258" s="18">
        <f t="shared" si="443"/>
        <v>0</v>
      </c>
      <c r="EN2258" s="18" t="str">
        <f t="shared" si="444"/>
        <v>NA</v>
      </c>
      <c r="EO2258" s="18">
        <f t="shared" si="445"/>
        <v>0</v>
      </c>
      <c r="EP2258" s="18" t="str">
        <f t="shared" si="446"/>
        <v>NA</v>
      </c>
      <c r="EQ2258" s="18" t="str">
        <f t="shared" si="442"/>
        <v>NA</v>
      </c>
      <c r="ER2258" s="18" t="s">
        <v>2081</v>
      </c>
      <c r="ES2258" s="59">
        <v>43971</v>
      </c>
      <c r="ET2258" s="18"/>
      <c r="EU2258" s="18"/>
    </row>
    <row r="2259" spans="1:151" s="1" customFormat="1" ht="15.75" customHeight="1" x14ac:dyDescent="0.2">
      <c r="A2259" s="5" t="s">
        <v>2554</v>
      </c>
      <c r="B2259" s="24" t="s">
        <v>2545</v>
      </c>
      <c r="C2259" s="56">
        <v>2</v>
      </c>
      <c r="D2259" s="18" t="s">
        <v>2925</v>
      </c>
      <c r="E2259" s="18" t="s">
        <v>2992</v>
      </c>
      <c r="F2259" s="18" t="s">
        <v>3010</v>
      </c>
      <c r="G2259" s="18" t="s">
        <v>467</v>
      </c>
      <c r="H2259" s="18" t="s">
        <v>468</v>
      </c>
      <c r="I2259" s="18" t="s">
        <v>552</v>
      </c>
      <c r="J2259" s="18" t="s">
        <v>2496</v>
      </c>
      <c r="K2259" s="18" t="s">
        <v>257</v>
      </c>
      <c r="L2259" s="18" t="s">
        <v>595</v>
      </c>
      <c r="M2259" s="18" t="s">
        <v>253</v>
      </c>
      <c r="N2259" s="56">
        <v>74</v>
      </c>
      <c r="O2259" s="18" t="s">
        <v>2523</v>
      </c>
      <c r="P2259" s="18" t="s">
        <v>2128</v>
      </c>
      <c r="Q2259" s="18" t="s">
        <v>254</v>
      </c>
      <c r="R2259" s="18" t="s">
        <v>2546</v>
      </c>
      <c r="S2259" s="18" t="s">
        <v>2547</v>
      </c>
      <c r="T2259" s="26" t="s">
        <v>257</v>
      </c>
      <c r="U2259" s="26" t="s">
        <v>257</v>
      </c>
      <c r="V2259" s="26" t="s">
        <v>257</v>
      </c>
      <c r="W2259" s="26" t="s">
        <v>257</v>
      </c>
      <c r="X2259" s="18" t="s">
        <v>2548</v>
      </c>
      <c r="Y2259" s="18">
        <v>19.731170899999999</v>
      </c>
      <c r="Z2259" s="18" t="s">
        <v>2202</v>
      </c>
      <c r="AA2259" s="18" t="s">
        <v>257</v>
      </c>
      <c r="AB2259" s="18">
        <f t="shared" si="437"/>
        <v>19.731170899999999</v>
      </c>
      <c r="AC2259" s="18" t="s">
        <v>479</v>
      </c>
      <c r="AD2259" s="18">
        <v>5</v>
      </c>
      <c r="AE2259" s="18" t="s">
        <v>556</v>
      </c>
      <c r="AF2259" s="18" t="s">
        <v>595</v>
      </c>
      <c r="AG2259" s="18" t="s">
        <v>595</v>
      </c>
      <c r="AH2259" s="18" t="s">
        <v>557</v>
      </c>
      <c r="AI2259" s="18">
        <v>0.125</v>
      </c>
      <c r="AJ2259" s="18" t="s">
        <v>522</v>
      </c>
      <c r="AK2259" s="18">
        <v>0.125</v>
      </c>
      <c r="AL2259" s="18"/>
      <c r="AM2259" s="18" t="s">
        <v>2039</v>
      </c>
      <c r="AN2259" s="18">
        <v>90.8704939</v>
      </c>
      <c r="AO2259" s="18" t="s">
        <v>1267</v>
      </c>
      <c r="AP2259" s="18" t="s">
        <v>479</v>
      </c>
      <c r="AQ2259" s="18">
        <v>5</v>
      </c>
      <c r="AR2259" s="18" t="s">
        <v>1161</v>
      </c>
      <c r="AS2259" s="18" t="s">
        <v>595</v>
      </c>
      <c r="AT2259" s="18" t="s">
        <v>595</v>
      </c>
      <c r="AU2259" s="18">
        <v>0.1</v>
      </c>
      <c r="AV2259" s="18">
        <v>0.1</v>
      </c>
      <c r="AW2259" s="18" t="s">
        <v>557</v>
      </c>
      <c r="AX2259" s="18">
        <v>180</v>
      </c>
      <c r="AY2259" s="18" t="s">
        <v>2555</v>
      </c>
      <c r="AZ2259" s="18" t="s">
        <v>257</v>
      </c>
      <c r="BA2259" s="18" t="s">
        <v>257</v>
      </c>
      <c r="BB2259" s="18" t="s">
        <v>2556</v>
      </c>
      <c r="BC2259" s="18"/>
      <c r="BD2259" s="18"/>
      <c r="BE2259" s="18"/>
      <c r="BF2259" s="18"/>
      <c r="BG2259" s="18"/>
      <c r="BH2259" s="18"/>
      <c r="BI2259" s="18"/>
      <c r="BJ2259" s="18"/>
      <c r="BK2259" s="18"/>
      <c r="BL2259" s="18"/>
      <c r="BM2259" s="18"/>
      <c r="BN2259" s="18"/>
      <c r="BO2259" s="18"/>
      <c r="BP2259" s="18"/>
      <c r="BQ2259" s="18"/>
      <c r="BR2259" s="18"/>
      <c r="BS2259" s="18"/>
      <c r="BT2259" s="18"/>
      <c r="BU2259" s="18"/>
      <c r="BV2259" s="18"/>
      <c r="BW2259" s="18"/>
      <c r="BX2259" s="18"/>
      <c r="BY2259" s="18"/>
      <c r="BZ2259" s="18"/>
      <c r="CA2259" s="18"/>
      <c r="CB2259" s="18"/>
      <c r="CC2259" s="18"/>
      <c r="CD2259" s="18"/>
      <c r="CE2259" s="18"/>
      <c r="CF2259" s="18"/>
      <c r="CG2259" s="18"/>
      <c r="CH2259" s="18"/>
      <c r="CI2259" s="18"/>
      <c r="CJ2259" s="18"/>
      <c r="CK2259" s="18"/>
      <c r="CL2259" s="18"/>
      <c r="CM2259" s="18"/>
      <c r="CN2259" s="18"/>
      <c r="CO2259" s="18"/>
      <c r="CP2259" s="18"/>
      <c r="CQ2259" s="18"/>
      <c r="CR2259" s="18"/>
      <c r="CS2259" s="18"/>
      <c r="CT2259" s="18"/>
      <c r="CU2259" s="18"/>
      <c r="CV2259" s="18"/>
      <c r="CW2259" s="18"/>
      <c r="CX2259" s="18"/>
      <c r="CY2259" s="18"/>
      <c r="CZ2259" s="18"/>
      <c r="DA2259" s="18"/>
      <c r="DB2259" s="18"/>
      <c r="DC2259" s="18"/>
      <c r="DD2259" s="18"/>
      <c r="DE2259" s="18"/>
      <c r="DF2259" s="18"/>
      <c r="DG2259" s="18"/>
      <c r="DH2259" s="18"/>
      <c r="DI2259" s="18"/>
      <c r="DJ2259" s="18"/>
      <c r="DK2259" s="18"/>
      <c r="DL2259" s="18"/>
      <c r="DM2259" s="18"/>
      <c r="DN2259" s="18"/>
      <c r="DO2259" s="56"/>
      <c r="DP2259" s="56"/>
      <c r="DQ2259" s="56"/>
      <c r="DR2259" s="56"/>
      <c r="DS2259" s="56"/>
      <c r="DT2259" s="56"/>
      <c r="DU2259" s="56"/>
      <c r="DV2259" s="56"/>
      <c r="DW2259" s="56"/>
      <c r="DX2259" s="56">
        <v>0</v>
      </c>
      <c r="DY2259" s="56"/>
      <c r="DZ2259" s="56"/>
      <c r="EA2259" s="56"/>
      <c r="EB2259" s="56"/>
      <c r="EC2259" s="56"/>
      <c r="ED2259" s="56"/>
      <c r="EE2259" s="56"/>
      <c r="EF2259" s="56"/>
      <c r="EG2259" s="56"/>
      <c r="EH2259" s="18"/>
      <c r="EI2259" s="18">
        <f t="array" ref="EI2259">IF(SUMPRODUCT(--(DO2259:DS2259&lt;&gt;""))=0, 0,1)</f>
        <v>0</v>
      </c>
      <c r="EJ2259" s="18">
        <f t="array" ref="EJ2259">IF(SUMPRODUCT(--(DT2259:EG2259&lt;&gt;""))=0, 0,1)</f>
        <v>1</v>
      </c>
      <c r="EK2259" s="18" cm="1">
        <f t="array" ref="EK2259">IF(SUMPRODUCT(--(EC2259:EG2259&lt;&gt;""))=0, 0,1)</f>
        <v>0</v>
      </c>
      <c r="EL2259" s="18">
        <f t="array" ref="EL2259">IF(SUMPRODUCT(--(EE2259:EG2259&lt;&gt;""))=0, 0,1)</f>
        <v>0</v>
      </c>
      <c r="EM2259" s="18">
        <f t="shared" si="443"/>
        <v>0</v>
      </c>
      <c r="EN2259" s="18" t="str">
        <f t="shared" si="444"/>
        <v>NA</v>
      </c>
      <c r="EO2259" s="18">
        <f t="shared" si="445"/>
        <v>0</v>
      </c>
      <c r="EP2259" s="18" t="str">
        <f t="shared" si="446"/>
        <v>NA</v>
      </c>
      <c r="EQ2259" s="18" t="str">
        <f t="shared" si="442"/>
        <v>NA</v>
      </c>
      <c r="ER2259" s="18" t="s">
        <v>2081</v>
      </c>
      <c r="ES2259" s="59">
        <v>43971</v>
      </c>
      <c r="ET2259" s="18"/>
      <c r="EU2259" s="18"/>
    </row>
    <row r="2260" spans="1:151" s="1" customFormat="1" ht="15.75" customHeight="1" x14ac:dyDescent="0.2">
      <c r="A2260" s="5" t="s">
        <v>2554</v>
      </c>
      <c r="B2260" s="24" t="s">
        <v>2545</v>
      </c>
      <c r="C2260" s="56">
        <v>2</v>
      </c>
      <c r="D2260" s="18" t="s">
        <v>2926</v>
      </c>
      <c r="E2260" s="18" t="s">
        <v>2992</v>
      </c>
      <c r="F2260" s="18" t="s">
        <v>3010</v>
      </c>
      <c r="G2260" s="18" t="s">
        <v>467</v>
      </c>
      <c r="H2260" s="18" t="s">
        <v>468</v>
      </c>
      <c r="I2260" s="18" t="s">
        <v>552</v>
      </c>
      <c r="J2260" s="18" t="s">
        <v>2496</v>
      </c>
      <c r="K2260" s="18" t="s">
        <v>257</v>
      </c>
      <c r="L2260" s="18" t="s">
        <v>595</v>
      </c>
      <c r="M2260" s="18" t="s">
        <v>253</v>
      </c>
      <c r="N2260" s="56">
        <v>74</v>
      </c>
      <c r="O2260" s="18" t="s">
        <v>2523</v>
      </c>
      <c r="P2260" s="18" t="s">
        <v>2128</v>
      </c>
      <c r="Q2260" s="18" t="s">
        <v>254</v>
      </c>
      <c r="R2260" s="18" t="s">
        <v>2546</v>
      </c>
      <c r="S2260" s="18" t="s">
        <v>2547</v>
      </c>
      <c r="T2260" s="26" t="s">
        <v>257</v>
      </c>
      <c r="U2260" s="26" t="s">
        <v>257</v>
      </c>
      <c r="V2260" s="26" t="s">
        <v>257</v>
      </c>
      <c r="W2260" s="26" t="s">
        <v>257</v>
      </c>
      <c r="X2260" s="18" t="s">
        <v>2550</v>
      </c>
      <c r="Y2260" s="18">
        <v>0</v>
      </c>
      <c r="Z2260" s="18" t="s">
        <v>2202</v>
      </c>
      <c r="AA2260" s="18" t="s">
        <v>257</v>
      </c>
      <c r="AB2260" s="18">
        <f t="shared" si="437"/>
        <v>0</v>
      </c>
      <c r="AC2260" s="18" t="s">
        <v>479</v>
      </c>
      <c r="AD2260" s="18">
        <v>5</v>
      </c>
      <c r="AE2260" s="18" t="s">
        <v>556</v>
      </c>
      <c r="AF2260" s="18" t="s">
        <v>595</v>
      </c>
      <c r="AG2260" s="18" t="s">
        <v>595</v>
      </c>
      <c r="AH2260" s="18" t="s">
        <v>557</v>
      </c>
      <c r="AI2260" s="18">
        <v>0.125</v>
      </c>
      <c r="AJ2260" s="18" t="s">
        <v>522</v>
      </c>
      <c r="AK2260" s="18">
        <v>0.125</v>
      </c>
      <c r="AL2260" s="18"/>
      <c r="AM2260" s="18" t="s">
        <v>2039</v>
      </c>
      <c r="AN2260" s="18">
        <v>88.297872299999995</v>
      </c>
      <c r="AO2260" s="18" t="s">
        <v>1267</v>
      </c>
      <c r="AP2260" s="18" t="s">
        <v>479</v>
      </c>
      <c r="AQ2260" s="18">
        <v>5</v>
      </c>
      <c r="AR2260" s="18" t="s">
        <v>1161</v>
      </c>
      <c r="AS2260" s="18">
        <v>85.319148900000002</v>
      </c>
      <c r="AT2260" s="18">
        <v>91.276595700000001</v>
      </c>
      <c r="AU2260" s="18">
        <v>2.9787233999999998</v>
      </c>
      <c r="AV2260" s="18">
        <v>2.9787233999999998</v>
      </c>
      <c r="AW2260" s="18" t="s">
        <v>557</v>
      </c>
      <c r="AX2260" s="18">
        <v>180</v>
      </c>
      <c r="AY2260" s="18" t="s">
        <v>2555</v>
      </c>
      <c r="AZ2260" s="18" t="s">
        <v>257</v>
      </c>
      <c r="BA2260" s="18" t="s">
        <v>257</v>
      </c>
      <c r="BB2260" s="18" t="s">
        <v>2557</v>
      </c>
      <c r="BC2260" s="18"/>
      <c r="BD2260" s="18"/>
      <c r="BE2260" s="18"/>
      <c r="BF2260" s="18"/>
      <c r="BG2260" s="18"/>
      <c r="BH2260" s="18"/>
      <c r="BI2260" s="18"/>
      <c r="BJ2260" s="18"/>
      <c r="BK2260" s="18"/>
      <c r="BL2260" s="18"/>
      <c r="BM2260" s="18"/>
      <c r="BN2260" s="18"/>
      <c r="BO2260" s="18"/>
      <c r="BP2260" s="18"/>
      <c r="BQ2260" s="18"/>
      <c r="BR2260" s="18"/>
      <c r="BS2260" s="18"/>
      <c r="BT2260" s="18"/>
      <c r="BU2260" s="18"/>
      <c r="BV2260" s="18"/>
      <c r="BW2260" s="18"/>
      <c r="BX2260" s="18"/>
      <c r="BY2260" s="18"/>
      <c r="BZ2260" s="18"/>
      <c r="CA2260" s="18"/>
      <c r="CB2260" s="18"/>
      <c r="CC2260" s="18"/>
      <c r="CD2260" s="18"/>
      <c r="CE2260" s="18"/>
      <c r="CF2260" s="18"/>
      <c r="CG2260" s="18"/>
      <c r="CH2260" s="18"/>
      <c r="CI2260" s="18"/>
      <c r="CJ2260" s="18"/>
      <c r="CK2260" s="18"/>
      <c r="CL2260" s="18"/>
      <c r="CM2260" s="18"/>
      <c r="CN2260" s="18"/>
      <c r="CO2260" s="18"/>
      <c r="CP2260" s="18"/>
      <c r="CQ2260" s="18"/>
      <c r="CR2260" s="18"/>
      <c r="CS2260" s="18"/>
      <c r="CT2260" s="18"/>
      <c r="CU2260" s="18"/>
      <c r="CV2260" s="18"/>
      <c r="CW2260" s="18"/>
      <c r="CX2260" s="18"/>
      <c r="CY2260" s="18"/>
      <c r="CZ2260" s="18"/>
      <c r="DA2260" s="18"/>
      <c r="DB2260" s="18"/>
      <c r="DC2260" s="18"/>
      <c r="DD2260" s="18"/>
      <c r="DE2260" s="18"/>
      <c r="DF2260" s="18"/>
      <c r="DG2260" s="18"/>
      <c r="DH2260" s="18"/>
      <c r="DI2260" s="18"/>
      <c r="DJ2260" s="18"/>
      <c r="DK2260" s="18"/>
      <c r="DL2260" s="18"/>
      <c r="DM2260" s="18"/>
      <c r="DN2260" s="18"/>
      <c r="DO2260" s="56"/>
      <c r="DP2260" s="56"/>
      <c r="DQ2260" s="56"/>
      <c r="DR2260" s="56"/>
      <c r="DS2260" s="56"/>
      <c r="DT2260" s="56"/>
      <c r="DU2260" s="56"/>
      <c r="DV2260" s="56"/>
      <c r="DW2260" s="56"/>
      <c r="DX2260" s="56">
        <v>0</v>
      </c>
      <c r="DY2260" s="56"/>
      <c r="DZ2260" s="56"/>
      <c r="EA2260" s="56"/>
      <c r="EB2260" s="56"/>
      <c r="EC2260" s="56"/>
      <c r="ED2260" s="56"/>
      <c r="EE2260" s="56"/>
      <c r="EF2260" s="56"/>
      <c r="EG2260" s="56"/>
      <c r="EH2260" s="18"/>
      <c r="EI2260" s="18">
        <f t="array" ref="EI2260">IF(SUMPRODUCT(--(DO2260:DS2260&lt;&gt;""))=0, 0,1)</f>
        <v>0</v>
      </c>
      <c r="EJ2260" s="18">
        <f t="array" ref="EJ2260">IF(SUMPRODUCT(--(DT2260:EG2260&lt;&gt;""))=0, 0,1)</f>
        <v>1</v>
      </c>
      <c r="EK2260" s="18" cm="1">
        <f t="array" ref="EK2260">IF(SUMPRODUCT(--(EC2260:EG2260&lt;&gt;""))=0, 0,1)</f>
        <v>0</v>
      </c>
      <c r="EL2260" s="18">
        <f t="array" ref="EL2260">IF(SUMPRODUCT(--(EE2260:EG2260&lt;&gt;""))=0, 0,1)</f>
        <v>0</v>
      </c>
      <c r="EM2260" s="18">
        <f t="shared" si="443"/>
        <v>0</v>
      </c>
      <c r="EN2260" s="18" t="str">
        <f t="shared" si="444"/>
        <v>NA</v>
      </c>
      <c r="EO2260" s="18">
        <f t="shared" si="445"/>
        <v>0</v>
      </c>
      <c r="EP2260" s="18" t="str">
        <f t="shared" si="446"/>
        <v>NA</v>
      </c>
      <c r="EQ2260" s="18" t="str">
        <f t="shared" si="442"/>
        <v>NA</v>
      </c>
      <c r="ER2260" s="18" t="s">
        <v>2081</v>
      </c>
      <c r="ES2260" s="59">
        <v>43971</v>
      </c>
      <c r="ET2260" s="18"/>
      <c r="EU2260" s="18"/>
    </row>
    <row r="2261" spans="1:151" s="1" customFormat="1" ht="15.75" customHeight="1" x14ac:dyDescent="0.2">
      <c r="A2261" s="5" t="s">
        <v>2554</v>
      </c>
      <c r="B2261" s="24" t="s">
        <v>2545</v>
      </c>
      <c r="C2261" s="56">
        <v>2</v>
      </c>
      <c r="D2261" s="18" t="s">
        <v>2927</v>
      </c>
      <c r="E2261" s="18" t="s">
        <v>2992</v>
      </c>
      <c r="F2261" s="18" t="s">
        <v>3010</v>
      </c>
      <c r="G2261" s="18" t="s">
        <v>467</v>
      </c>
      <c r="H2261" s="18" t="s">
        <v>468</v>
      </c>
      <c r="I2261" s="18" t="s">
        <v>552</v>
      </c>
      <c r="J2261" s="18" t="s">
        <v>2496</v>
      </c>
      <c r="K2261" s="18" t="s">
        <v>257</v>
      </c>
      <c r="L2261" s="18" t="s">
        <v>595</v>
      </c>
      <c r="M2261" s="18" t="s">
        <v>253</v>
      </c>
      <c r="N2261" s="56">
        <v>74</v>
      </c>
      <c r="O2261" s="18" t="s">
        <v>2523</v>
      </c>
      <c r="P2261" s="18" t="s">
        <v>2128</v>
      </c>
      <c r="Q2261" s="18" t="s">
        <v>254</v>
      </c>
      <c r="R2261" s="18" t="s">
        <v>2546</v>
      </c>
      <c r="S2261" s="18" t="s">
        <v>2547</v>
      </c>
      <c r="T2261" s="26" t="s">
        <v>257</v>
      </c>
      <c r="U2261" s="26" t="s">
        <v>257</v>
      </c>
      <c r="V2261" s="26" t="s">
        <v>257</v>
      </c>
      <c r="W2261" s="26" t="s">
        <v>257</v>
      </c>
      <c r="X2261" s="18" t="s">
        <v>2550</v>
      </c>
      <c r="Y2261" s="18">
        <v>19.856727500000002</v>
      </c>
      <c r="Z2261" s="18" t="s">
        <v>2202</v>
      </c>
      <c r="AA2261" s="18" t="s">
        <v>257</v>
      </c>
      <c r="AB2261" s="18">
        <f t="shared" si="437"/>
        <v>19.856727500000002</v>
      </c>
      <c r="AC2261" s="18" t="s">
        <v>479</v>
      </c>
      <c r="AD2261" s="18">
        <v>5</v>
      </c>
      <c r="AE2261" s="18" t="s">
        <v>556</v>
      </c>
      <c r="AF2261" s="18" t="s">
        <v>595</v>
      </c>
      <c r="AG2261" s="18" t="s">
        <v>595</v>
      </c>
      <c r="AH2261" s="18" t="s">
        <v>557</v>
      </c>
      <c r="AI2261" s="18">
        <v>0.125</v>
      </c>
      <c r="AJ2261" s="18" t="s">
        <v>522</v>
      </c>
      <c r="AK2261" s="18">
        <v>0.125</v>
      </c>
      <c r="AL2261" s="18"/>
      <c r="AM2261" s="18" t="s">
        <v>2039</v>
      </c>
      <c r="AN2261" s="18">
        <v>91.7781083</v>
      </c>
      <c r="AO2261" s="18" t="s">
        <v>1267</v>
      </c>
      <c r="AP2261" s="18" t="s">
        <v>479</v>
      </c>
      <c r="AQ2261" s="18">
        <v>5</v>
      </c>
      <c r="AR2261" s="18" t="s">
        <v>1161</v>
      </c>
      <c r="AS2261" s="18">
        <v>89.011465400000006</v>
      </c>
      <c r="AT2261" s="18">
        <v>94.544751199999993</v>
      </c>
      <c r="AU2261" s="18">
        <v>2.7666428999999999</v>
      </c>
      <c r="AV2261" s="18">
        <v>2.7666428999999999</v>
      </c>
      <c r="AW2261" s="18" t="s">
        <v>557</v>
      </c>
      <c r="AX2261" s="18">
        <v>180</v>
      </c>
      <c r="AY2261" s="18" t="s">
        <v>2555</v>
      </c>
      <c r="AZ2261" s="18" t="s">
        <v>257</v>
      </c>
      <c r="BA2261" s="18" t="s">
        <v>257</v>
      </c>
      <c r="BB2261" s="18" t="s">
        <v>2557</v>
      </c>
      <c r="BC2261" s="18"/>
      <c r="BD2261" s="18"/>
      <c r="BE2261" s="18"/>
      <c r="BF2261" s="18"/>
      <c r="BG2261" s="18"/>
      <c r="BH2261" s="18"/>
      <c r="BI2261" s="18"/>
      <c r="BJ2261" s="18"/>
      <c r="BK2261" s="18"/>
      <c r="BL2261" s="18"/>
      <c r="BM2261" s="18"/>
      <c r="BN2261" s="18"/>
      <c r="BO2261" s="18"/>
      <c r="BP2261" s="18"/>
      <c r="BQ2261" s="18"/>
      <c r="BR2261" s="18"/>
      <c r="BS2261" s="18"/>
      <c r="BT2261" s="18"/>
      <c r="BU2261" s="18"/>
      <c r="BV2261" s="18"/>
      <c r="BW2261" s="18"/>
      <c r="BX2261" s="18"/>
      <c r="BY2261" s="18"/>
      <c r="BZ2261" s="18"/>
      <c r="CA2261" s="18"/>
      <c r="CB2261" s="18"/>
      <c r="CC2261" s="18"/>
      <c r="CD2261" s="18"/>
      <c r="CE2261" s="18"/>
      <c r="CF2261" s="18"/>
      <c r="CG2261" s="18"/>
      <c r="CH2261" s="18"/>
      <c r="CI2261" s="18"/>
      <c r="CJ2261" s="18"/>
      <c r="CK2261" s="18"/>
      <c r="CL2261" s="18"/>
      <c r="CM2261" s="18"/>
      <c r="CN2261" s="18"/>
      <c r="CO2261" s="18"/>
      <c r="CP2261" s="18"/>
      <c r="CQ2261" s="18"/>
      <c r="CR2261" s="18"/>
      <c r="CS2261" s="18"/>
      <c r="CT2261" s="18"/>
      <c r="CU2261" s="18"/>
      <c r="CV2261" s="18"/>
      <c r="CW2261" s="18"/>
      <c r="CX2261" s="18"/>
      <c r="CY2261" s="18"/>
      <c r="CZ2261" s="18"/>
      <c r="DA2261" s="18"/>
      <c r="DB2261" s="18"/>
      <c r="DC2261" s="18"/>
      <c r="DD2261" s="18"/>
      <c r="DE2261" s="18"/>
      <c r="DF2261" s="18"/>
      <c r="DG2261" s="18"/>
      <c r="DH2261" s="18"/>
      <c r="DI2261" s="18"/>
      <c r="DJ2261" s="18"/>
      <c r="DK2261" s="18"/>
      <c r="DL2261" s="18"/>
      <c r="DM2261" s="18"/>
      <c r="DN2261" s="18"/>
      <c r="DO2261" s="56"/>
      <c r="DP2261" s="56"/>
      <c r="DQ2261" s="56"/>
      <c r="DR2261" s="56"/>
      <c r="DS2261" s="56"/>
      <c r="DT2261" s="56"/>
      <c r="DU2261" s="56"/>
      <c r="DV2261" s="56"/>
      <c r="DW2261" s="56"/>
      <c r="DX2261" s="56">
        <v>0</v>
      </c>
      <c r="DY2261" s="56"/>
      <c r="DZ2261" s="56"/>
      <c r="EA2261" s="56"/>
      <c r="EB2261" s="56"/>
      <c r="EC2261" s="56"/>
      <c r="ED2261" s="56"/>
      <c r="EE2261" s="56"/>
      <c r="EF2261" s="56"/>
      <c r="EG2261" s="56"/>
      <c r="EH2261" s="18"/>
      <c r="EI2261" s="18">
        <f t="array" ref="EI2261">IF(SUMPRODUCT(--(DO2261:DS2261&lt;&gt;""))=0, 0,1)</f>
        <v>0</v>
      </c>
      <c r="EJ2261" s="18">
        <f t="array" ref="EJ2261">IF(SUMPRODUCT(--(DT2261:EG2261&lt;&gt;""))=0, 0,1)</f>
        <v>1</v>
      </c>
      <c r="EK2261" s="18" cm="1">
        <f t="array" ref="EK2261">IF(SUMPRODUCT(--(EC2261:EG2261&lt;&gt;""))=0, 0,1)</f>
        <v>0</v>
      </c>
      <c r="EL2261" s="18">
        <f t="array" ref="EL2261">IF(SUMPRODUCT(--(EE2261:EG2261&lt;&gt;""))=0, 0,1)</f>
        <v>0</v>
      </c>
      <c r="EM2261" s="18">
        <f t="shared" si="443"/>
        <v>0</v>
      </c>
      <c r="EN2261" s="18" t="str">
        <f t="shared" si="444"/>
        <v>NA</v>
      </c>
      <c r="EO2261" s="18">
        <f t="shared" si="445"/>
        <v>0</v>
      </c>
      <c r="EP2261" s="18" t="str">
        <f t="shared" si="446"/>
        <v>NA</v>
      </c>
      <c r="EQ2261" s="18" t="str">
        <f t="shared" si="442"/>
        <v>NA</v>
      </c>
      <c r="ER2261" s="18" t="s">
        <v>2081</v>
      </c>
      <c r="ES2261" s="59">
        <v>43971</v>
      </c>
      <c r="ET2261" s="18"/>
      <c r="EU2261" s="18"/>
    </row>
    <row r="2262" spans="1:151" s="1" customFormat="1" ht="15.75" customHeight="1" x14ac:dyDescent="0.2">
      <c r="A2262" s="5" t="s">
        <v>2554</v>
      </c>
      <c r="B2262" s="24" t="s">
        <v>2545</v>
      </c>
      <c r="C2262" s="56">
        <v>2</v>
      </c>
      <c r="D2262" s="18" t="s">
        <v>2928</v>
      </c>
      <c r="E2262" s="18" t="s">
        <v>2992</v>
      </c>
      <c r="F2262" s="18" t="s">
        <v>3010</v>
      </c>
      <c r="G2262" s="18" t="s">
        <v>467</v>
      </c>
      <c r="H2262" s="18" t="s">
        <v>468</v>
      </c>
      <c r="I2262" s="18" t="s">
        <v>552</v>
      </c>
      <c r="J2262" s="18" t="s">
        <v>2496</v>
      </c>
      <c r="K2262" s="18" t="s">
        <v>257</v>
      </c>
      <c r="L2262" s="18" t="s">
        <v>595</v>
      </c>
      <c r="M2262" s="18" t="s">
        <v>253</v>
      </c>
      <c r="N2262" s="56">
        <v>74</v>
      </c>
      <c r="O2262" s="18" t="s">
        <v>2523</v>
      </c>
      <c r="P2262" s="18" t="s">
        <v>2128</v>
      </c>
      <c r="Q2262" s="18" t="s">
        <v>254</v>
      </c>
      <c r="R2262" s="18" t="s">
        <v>2546</v>
      </c>
      <c r="S2262" s="18" t="s">
        <v>2547</v>
      </c>
      <c r="T2262" s="26" t="s">
        <v>257</v>
      </c>
      <c r="U2262" s="26" t="s">
        <v>257</v>
      </c>
      <c r="V2262" s="26" t="s">
        <v>257</v>
      </c>
      <c r="W2262" s="26" t="s">
        <v>257</v>
      </c>
      <c r="X2262" s="18" t="s">
        <v>2552</v>
      </c>
      <c r="Y2262" s="18">
        <v>0</v>
      </c>
      <c r="Z2262" s="18" t="s">
        <v>2202</v>
      </c>
      <c r="AA2262" s="18" t="s">
        <v>257</v>
      </c>
      <c r="AB2262" s="18">
        <f t="shared" si="437"/>
        <v>0</v>
      </c>
      <c r="AC2262" s="18" t="s">
        <v>479</v>
      </c>
      <c r="AD2262" s="18">
        <v>5</v>
      </c>
      <c r="AE2262" s="18" t="s">
        <v>556</v>
      </c>
      <c r="AF2262" s="18" t="s">
        <v>595</v>
      </c>
      <c r="AG2262" s="18" t="s">
        <v>595</v>
      </c>
      <c r="AH2262" s="18" t="s">
        <v>557</v>
      </c>
      <c r="AI2262" s="18">
        <v>0.125</v>
      </c>
      <c r="AJ2262" s="18" t="s">
        <v>522</v>
      </c>
      <c r="AK2262" s="18">
        <v>0.125</v>
      </c>
      <c r="AL2262" s="18"/>
      <c r="AM2262" s="18" t="s">
        <v>2039</v>
      </c>
      <c r="AN2262" s="18">
        <v>87.934560300000001</v>
      </c>
      <c r="AO2262" s="18" t="s">
        <v>1267</v>
      </c>
      <c r="AP2262" s="18" t="s">
        <v>479</v>
      </c>
      <c r="AQ2262" s="18">
        <v>5</v>
      </c>
      <c r="AR2262" s="18" t="s">
        <v>1161</v>
      </c>
      <c r="AS2262" s="18">
        <v>85.071574600000005</v>
      </c>
      <c r="AT2262" s="18">
        <v>90.797545999999997</v>
      </c>
      <c r="AU2262" s="18">
        <v>2.8629856999999999</v>
      </c>
      <c r="AV2262" s="18">
        <v>2.8629856999999999</v>
      </c>
      <c r="AW2262" s="18" t="s">
        <v>557</v>
      </c>
      <c r="AX2262" s="18">
        <v>180</v>
      </c>
      <c r="AY2262" s="18" t="s">
        <v>2555</v>
      </c>
      <c r="AZ2262" s="18" t="s">
        <v>257</v>
      </c>
      <c r="BA2262" s="18" t="s">
        <v>257</v>
      </c>
      <c r="BB2262" s="18" t="s">
        <v>2558</v>
      </c>
      <c r="BC2262" s="18"/>
      <c r="BD2262" s="18"/>
      <c r="BE2262" s="18"/>
      <c r="BF2262" s="18"/>
      <c r="BG2262" s="18"/>
      <c r="BH2262" s="18"/>
      <c r="BI2262" s="18"/>
      <c r="BJ2262" s="18"/>
      <c r="BK2262" s="18"/>
      <c r="BL2262" s="18"/>
      <c r="BM2262" s="18"/>
      <c r="BN2262" s="18"/>
      <c r="BO2262" s="18"/>
      <c r="BP2262" s="18"/>
      <c r="BQ2262" s="18"/>
      <c r="BR2262" s="18"/>
      <c r="BS2262" s="18"/>
      <c r="BT2262" s="18"/>
      <c r="BU2262" s="18"/>
      <c r="BV2262" s="18"/>
      <c r="BW2262" s="18"/>
      <c r="BX2262" s="18"/>
      <c r="BY2262" s="18"/>
      <c r="BZ2262" s="18"/>
      <c r="CA2262" s="18"/>
      <c r="CB2262" s="18"/>
      <c r="CC2262" s="18"/>
      <c r="CD2262" s="18"/>
      <c r="CE2262" s="18"/>
      <c r="CF2262" s="18"/>
      <c r="CG2262" s="18"/>
      <c r="CH2262" s="18"/>
      <c r="CI2262" s="18"/>
      <c r="CJ2262" s="18"/>
      <c r="CK2262" s="18"/>
      <c r="CL2262" s="18"/>
      <c r="CM2262" s="18"/>
      <c r="CN2262" s="18"/>
      <c r="CO2262" s="18"/>
      <c r="CP2262" s="18"/>
      <c r="CQ2262" s="18"/>
      <c r="CR2262" s="18"/>
      <c r="CS2262" s="18"/>
      <c r="CT2262" s="18"/>
      <c r="CU2262" s="18"/>
      <c r="CV2262" s="18"/>
      <c r="CW2262" s="18"/>
      <c r="CX2262" s="18"/>
      <c r="CY2262" s="18"/>
      <c r="CZ2262" s="18"/>
      <c r="DA2262" s="18"/>
      <c r="DB2262" s="18"/>
      <c r="DC2262" s="18"/>
      <c r="DD2262" s="18"/>
      <c r="DE2262" s="18"/>
      <c r="DF2262" s="18"/>
      <c r="DG2262" s="18"/>
      <c r="DH2262" s="18"/>
      <c r="DI2262" s="18"/>
      <c r="DJ2262" s="18"/>
      <c r="DK2262" s="18"/>
      <c r="DL2262" s="18"/>
      <c r="DM2262" s="18"/>
      <c r="DN2262" s="18"/>
      <c r="DO2262" s="56"/>
      <c r="DP2262" s="56"/>
      <c r="DQ2262" s="56"/>
      <c r="DR2262" s="56"/>
      <c r="DS2262" s="56"/>
      <c r="DT2262" s="56"/>
      <c r="DU2262" s="56"/>
      <c r="DV2262" s="56"/>
      <c r="DW2262" s="56"/>
      <c r="DX2262" s="56">
        <v>0</v>
      </c>
      <c r="DY2262" s="56"/>
      <c r="DZ2262" s="56"/>
      <c r="EA2262" s="56"/>
      <c r="EB2262" s="56"/>
      <c r="EC2262" s="56"/>
      <c r="ED2262" s="56"/>
      <c r="EE2262" s="56"/>
      <c r="EF2262" s="56"/>
      <c r="EG2262" s="56"/>
      <c r="EH2262" s="18"/>
      <c r="EI2262" s="18">
        <f t="array" ref="EI2262">IF(SUMPRODUCT(--(DO2262:DS2262&lt;&gt;""))=0, 0,1)</f>
        <v>0</v>
      </c>
      <c r="EJ2262" s="18">
        <f t="array" ref="EJ2262">IF(SUMPRODUCT(--(DT2262:EG2262&lt;&gt;""))=0, 0,1)</f>
        <v>1</v>
      </c>
      <c r="EK2262" s="18" cm="1">
        <f t="array" ref="EK2262">IF(SUMPRODUCT(--(EC2262:EG2262&lt;&gt;""))=0, 0,1)</f>
        <v>0</v>
      </c>
      <c r="EL2262" s="18">
        <f t="array" ref="EL2262">IF(SUMPRODUCT(--(EE2262:EG2262&lt;&gt;""))=0, 0,1)</f>
        <v>0</v>
      </c>
      <c r="EM2262" s="18">
        <f t="shared" si="443"/>
        <v>0</v>
      </c>
      <c r="EN2262" s="18" t="str">
        <f t="shared" si="444"/>
        <v>NA</v>
      </c>
      <c r="EO2262" s="18">
        <f t="shared" si="445"/>
        <v>0</v>
      </c>
      <c r="EP2262" s="18" t="str">
        <f t="shared" si="446"/>
        <v>NA</v>
      </c>
      <c r="EQ2262" s="18" t="str">
        <f t="shared" si="442"/>
        <v>NA</v>
      </c>
      <c r="ER2262" s="18" t="s">
        <v>2081</v>
      </c>
      <c r="ES2262" s="59">
        <v>43971</v>
      </c>
      <c r="ET2262" s="18"/>
      <c r="EU2262" s="18"/>
    </row>
    <row r="2263" spans="1:151" s="1" customFormat="1" ht="15.75" customHeight="1" x14ac:dyDescent="0.2">
      <c r="A2263" s="5" t="s">
        <v>2554</v>
      </c>
      <c r="B2263" s="24" t="s">
        <v>2545</v>
      </c>
      <c r="C2263" s="56">
        <v>2</v>
      </c>
      <c r="D2263" s="18" t="s">
        <v>2929</v>
      </c>
      <c r="E2263" s="18" t="s">
        <v>2992</v>
      </c>
      <c r="F2263" s="18" t="s">
        <v>3010</v>
      </c>
      <c r="G2263" s="18" t="s">
        <v>467</v>
      </c>
      <c r="H2263" s="18" t="s">
        <v>468</v>
      </c>
      <c r="I2263" s="18" t="s">
        <v>552</v>
      </c>
      <c r="J2263" s="18" t="s">
        <v>2496</v>
      </c>
      <c r="K2263" s="18" t="s">
        <v>257</v>
      </c>
      <c r="L2263" s="18" t="s">
        <v>595</v>
      </c>
      <c r="M2263" s="18" t="s">
        <v>253</v>
      </c>
      <c r="N2263" s="56">
        <v>74</v>
      </c>
      <c r="O2263" s="18" t="s">
        <v>2523</v>
      </c>
      <c r="P2263" s="18" t="s">
        <v>2128</v>
      </c>
      <c r="Q2263" s="18" t="s">
        <v>254</v>
      </c>
      <c r="R2263" s="18" t="s">
        <v>2546</v>
      </c>
      <c r="S2263" s="18" t="s">
        <v>2547</v>
      </c>
      <c r="T2263" s="26" t="s">
        <v>257</v>
      </c>
      <c r="U2263" s="26" t="s">
        <v>257</v>
      </c>
      <c r="V2263" s="26" t="s">
        <v>257</v>
      </c>
      <c r="W2263" s="26" t="s">
        <v>257</v>
      </c>
      <c r="X2263" s="18" t="s">
        <v>2552</v>
      </c>
      <c r="Y2263" s="18">
        <v>19.678847699999999</v>
      </c>
      <c r="Z2263" s="18" t="s">
        <v>2202</v>
      </c>
      <c r="AA2263" s="18" t="s">
        <v>257</v>
      </c>
      <c r="AB2263" s="18">
        <f t="shared" si="437"/>
        <v>19.678847699999999</v>
      </c>
      <c r="AC2263" s="18" t="s">
        <v>479</v>
      </c>
      <c r="AD2263" s="18">
        <v>5</v>
      </c>
      <c r="AE2263" s="18" t="s">
        <v>556</v>
      </c>
      <c r="AF2263" s="18" t="s">
        <v>595</v>
      </c>
      <c r="AG2263" s="18" t="s">
        <v>595</v>
      </c>
      <c r="AH2263" s="18" t="s">
        <v>557</v>
      </c>
      <c r="AI2263" s="18">
        <v>0.125</v>
      </c>
      <c r="AJ2263" s="18" t="s">
        <v>522</v>
      </c>
      <c r="AK2263" s="18">
        <v>0.125</v>
      </c>
      <c r="AL2263" s="18"/>
      <c r="AM2263" s="18" t="s">
        <v>2039</v>
      </c>
      <c r="AN2263" s="18">
        <v>93.164473599999994</v>
      </c>
      <c r="AO2263" s="18" t="s">
        <v>1267</v>
      </c>
      <c r="AP2263" s="18" t="s">
        <v>479</v>
      </c>
      <c r="AQ2263" s="18">
        <v>5</v>
      </c>
      <c r="AR2263" s="18" t="s">
        <v>1161</v>
      </c>
      <c r="AS2263" s="18" t="s">
        <v>595</v>
      </c>
      <c r="AT2263" s="18" t="s">
        <v>595</v>
      </c>
      <c r="AU2263" s="18">
        <v>0.1</v>
      </c>
      <c r="AV2263" s="18">
        <v>0.1</v>
      </c>
      <c r="AW2263" s="18" t="s">
        <v>557</v>
      </c>
      <c r="AX2263" s="18">
        <v>180</v>
      </c>
      <c r="AY2263" s="18" t="s">
        <v>2555</v>
      </c>
      <c r="AZ2263" s="18" t="s">
        <v>257</v>
      </c>
      <c r="BA2263" s="18" t="s">
        <v>257</v>
      </c>
      <c r="BB2263" s="18" t="s">
        <v>2558</v>
      </c>
      <c r="BC2263" s="18"/>
      <c r="BD2263" s="18"/>
      <c r="BE2263" s="18"/>
      <c r="BF2263" s="18"/>
      <c r="BG2263" s="18"/>
      <c r="BH2263" s="18"/>
      <c r="BI2263" s="18"/>
      <c r="BJ2263" s="18"/>
      <c r="BK2263" s="18"/>
      <c r="BL2263" s="18"/>
      <c r="BM2263" s="18"/>
      <c r="BN2263" s="18"/>
      <c r="BO2263" s="18"/>
      <c r="BP2263" s="18"/>
      <c r="BQ2263" s="18"/>
      <c r="BR2263" s="18"/>
      <c r="BS2263" s="18"/>
      <c r="BT2263" s="18"/>
      <c r="BU2263" s="18"/>
      <c r="BV2263" s="18"/>
      <c r="BW2263" s="18"/>
      <c r="BX2263" s="18"/>
      <c r="BY2263" s="18"/>
      <c r="BZ2263" s="18"/>
      <c r="CA2263" s="18"/>
      <c r="CB2263" s="18"/>
      <c r="CC2263" s="18"/>
      <c r="CD2263" s="18"/>
      <c r="CE2263" s="18"/>
      <c r="CF2263" s="18"/>
      <c r="CG2263" s="18"/>
      <c r="CH2263" s="18"/>
      <c r="CI2263" s="18"/>
      <c r="CJ2263" s="18"/>
      <c r="CK2263" s="18"/>
      <c r="CL2263" s="18"/>
      <c r="CM2263" s="18"/>
      <c r="CN2263" s="18"/>
      <c r="CO2263" s="18"/>
      <c r="CP2263" s="18"/>
      <c r="CQ2263" s="18"/>
      <c r="CR2263" s="18"/>
      <c r="CS2263" s="18"/>
      <c r="CT2263" s="18"/>
      <c r="CU2263" s="18"/>
      <c r="CV2263" s="18"/>
      <c r="CW2263" s="18"/>
      <c r="CX2263" s="18"/>
      <c r="CY2263" s="18"/>
      <c r="CZ2263" s="18"/>
      <c r="DA2263" s="18"/>
      <c r="DB2263" s="18"/>
      <c r="DC2263" s="18"/>
      <c r="DD2263" s="18"/>
      <c r="DE2263" s="18"/>
      <c r="DF2263" s="18"/>
      <c r="DG2263" s="18"/>
      <c r="DH2263" s="18"/>
      <c r="DI2263" s="18"/>
      <c r="DJ2263" s="18"/>
      <c r="DK2263" s="18"/>
      <c r="DL2263" s="18"/>
      <c r="DM2263" s="18"/>
      <c r="DN2263" s="18"/>
      <c r="DO2263" s="56"/>
      <c r="DP2263" s="56"/>
      <c r="DQ2263" s="56"/>
      <c r="DR2263" s="56"/>
      <c r="DS2263" s="56"/>
      <c r="DT2263" s="56"/>
      <c r="DU2263" s="56"/>
      <c r="DV2263" s="56"/>
      <c r="DW2263" s="56"/>
      <c r="DX2263" s="56">
        <v>0</v>
      </c>
      <c r="DY2263" s="56"/>
      <c r="DZ2263" s="56"/>
      <c r="EA2263" s="56"/>
      <c r="EB2263" s="56"/>
      <c r="EC2263" s="56"/>
      <c r="ED2263" s="56"/>
      <c r="EE2263" s="56"/>
      <c r="EF2263" s="56"/>
      <c r="EG2263" s="56"/>
      <c r="EH2263" s="18"/>
      <c r="EI2263" s="18">
        <f t="array" ref="EI2263">IF(SUMPRODUCT(--(DO2263:DS2263&lt;&gt;""))=0, 0,1)</f>
        <v>0</v>
      </c>
      <c r="EJ2263" s="18">
        <f t="array" ref="EJ2263">IF(SUMPRODUCT(--(DT2263:EG2263&lt;&gt;""))=0, 0,1)</f>
        <v>1</v>
      </c>
      <c r="EK2263" s="18" cm="1">
        <f t="array" ref="EK2263">IF(SUMPRODUCT(--(EC2263:EG2263&lt;&gt;""))=0, 0,1)</f>
        <v>0</v>
      </c>
      <c r="EL2263" s="18">
        <f t="array" ref="EL2263">IF(SUMPRODUCT(--(EE2263:EG2263&lt;&gt;""))=0, 0,1)</f>
        <v>0</v>
      </c>
      <c r="EM2263" s="18">
        <f t="shared" si="443"/>
        <v>0</v>
      </c>
      <c r="EN2263" s="18" t="str">
        <f t="shared" si="444"/>
        <v>NA</v>
      </c>
      <c r="EO2263" s="18">
        <f t="shared" si="445"/>
        <v>0</v>
      </c>
      <c r="EP2263" s="18" t="str">
        <f t="shared" si="446"/>
        <v>NA</v>
      </c>
      <c r="EQ2263" s="18" t="str">
        <f t="shared" si="442"/>
        <v>NA</v>
      </c>
      <c r="ER2263" s="18" t="s">
        <v>2081</v>
      </c>
      <c r="ES2263" s="59">
        <v>43971</v>
      </c>
      <c r="ET2263" s="18"/>
      <c r="EU2263" s="18"/>
    </row>
    <row r="2264" spans="1:151" s="1" customFormat="1" ht="15.75" customHeight="1" x14ac:dyDescent="0.2">
      <c r="A2264" s="5" t="s">
        <v>2559</v>
      </c>
      <c r="B2264" s="24" t="s">
        <v>2560</v>
      </c>
      <c r="C2264" s="56">
        <v>1</v>
      </c>
      <c r="D2264" s="18" t="s">
        <v>470</v>
      </c>
      <c r="E2264" s="18" t="s">
        <v>2993</v>
      </c>
      <c r="F2264" s="18" t="s">
        <v>553</v>
      </c>
      <c r="G2264" s="18" t="s">
        <v>1726</v>
      </c>
      <c r="H2264" s="18" t="s">
        <v>1727</v>
      </c>
      <c r="I2264" s="18" t="s">
        <v>726</v>
      </c>
      <c r="J2264" s="18" t="s">
        <v>595</v>
      </c>
      <c r="K2264" s="18" t="s">
        <v>257</v>
      </c>
      <c r="L2264" s="18" t="s">
        <v>1936</v>
      </c>
      <c r="M2264" s="18" t="s">
        <v>276</v>
      </c>
      <c r="N2264" s="56">
        <v>130</v>
      </c>
      <c r="O2264" s="18" t="s">
        <v>2561</v>
      </c>
      <c r="P2264" s="18" t="s">
        <v>2128</v>
      </c>
      <c r="Q2264" s="18" t="s">
        <v>254</v>
      </c>
      <c r="R2264" s="18" t="s">
        <v>2562</v>
      </c>
      <c r="S2264" s="18" t="s">
        <v>2563</v>
      </c>
      <c r="T2264" s="26" t="s">
        <v>257</v>
      </c>
      <c r="U2264" s="26" t="s">
        <v>257</v>
      </c>
      <c r="V2264" s="26" t="s">
        <v>257</v>
      </c>
      <c r="W2264" s="26" t="s">
        <v>257</v>
      </c>
      <c r="X2264" s="18" t="s">
        <v>595</v>
      </c>
      <c r="Y2264" s="18">
        <v>0</v>
      </c>
      <c r="Z2264" s="18" t="s">
        <v>2202</v>
      </c>
      <c r="AA2264" s="18" t="s">
        <v>257</v>
      </c>
      <c r="AB2264" s="18">
        <f t="shared" si="437"/>
        <v>0</v>
      </c>
      <c r="AC2264" s="18" t="s">
        <v>595</v>
      </c>
      <c r="AD2264" s="18" t="s">
        <v>595</v>
      </c>
      <c r="AE2264" s="18" t="s">
        <v>595</v>
      </c>
      <c r="AF2264" s="18" t="s">
        <v>257</v>
      </c>
      <c r="AG2264" s="18" t="s">
        <v>257</v>
      </c>
      <c r="AH2264" s="18" t="s">
        <v>595</v>
      </c>
      <c r="AI2264" s="18">
        <v>10</v>
      </c>
      <c r="AJ2264" s="18" t="s">
        <v>522</v>
      </c>
      <c r="AK2264" s="18">
        <v>10</v>
      </c>
      <c r="AL2264" s="18"/>
      <c r="AM2264" s="18" t="s">
        <v>302</v>
      </c>
      <c r="AN2264" s="18">
        <v>9.1999999999999993</v>
      </c>
      <c r="AO2264" s="18" t="s">
        <v>2564</v>
      </c>
      <c r="AP2264" s="18" t="s">
        <v>479</v>
      </c>
      <c r="AQ2264" s="18">
        <v>5</v>
      </c>
      <c r="AR2264" s="18" t="s">
        <v>1590</v>
      </c>
      <c r="AS2264" s="18" t="s">
        <v>257</v>
      </c>
      <c r="AT2264" s="18" t="s">
        <v>257</v>
      </c>
      <c r="AU2264" s="18" t="s">
        <v>595</v>
      </c>
      <c r="AV2264" s="18" t="s">
        <v>595</v>
      </c>
      <c r="AW2264" s="18" t="s">
        <v>595</v>
      </c>
      <c r="AX2264" s="18">
        <v>10</v>
      </c>
      <c r="AY2264" s="18" t="s">
        <v>522</v>
      </c>
      <c r="AZ2264" s="18" t="s">
        <v>257</v>
      </c>
      <c r="BA2264" s="18" t="s">
        <v>257</v>
      </c>
      <c r="BB2264" s="18" t="s">
        <v>1069</v>
      </c>
      <c r="BC2264" s="18"/>
      <c r="BD2264" s="18"/>
      <c r="BE2264" s="18"/>
      <c r="BF2264" s="18"/>
      <c r="BG2264" s="18"/>
      <c r="BH2264" s="18"/>
      <c r="BI2264" s="18"/>
      <c r="BJ2264" s="18"/>
      <c r="BK2264" s="18"/>
      <c r="BL2264" s="18"/>
      <c r="BM2264" s="18"/>
      <c r="BN2264" s="18"/>
      <c r="BO2264" s="18"/>
      <c r="BP2264" s="18"/>
      <c r="BQ2264" s="18"/>
      <c r="BR2264" s="18"/>
      <c r="BS2264" s="18"/>
      <c r="BT2264" s="18"/>
      <c r="BU2264" s="18"/>
      <c r="BV2264" s="18"/>
      <c r="BW2264" s="18"/>
      <c r="BX2264" s="18"/>
      <c r="BY2264" s="18"/>
      <c r="BZ2264" s="18"/>
      <c r="CA2264" s="18"/>
      <c r="CB2264" s="18"/>
      <c r="CC2264" s="18"/>
      <c r="CD2264" s="18"/>
      <c r="CE2264" s="18"/>
      <c r="CF2264" s="18"/>
      <c r="CG2264" s="18"/>
      <c r="CH2264" s="18"/>
      <c r="CI2264" s="18"/>
      <c r="CJ2264" s="18"/>
      <c r="CK2264" s="18"/>
      <c r="CL2264" s="18"/>
      <c r="CM2264" s="18"/>
      <c r="CN2264" s="18"/>
      <c r="CO2264" s="18"/>
      <c r="CP2264" s="18"/>
      <c r="CQ2264" s="18"/>
      <c r="CR2264" s="18"/>
      <c r="CS2264" s="18"/>
      <c r="CT2264" s="18"/>
      <c r="CU2264" s="18"/>
      <c r="CV2264" s="18"/>
      <c r="CW2264" s="18"/>
      <c r="CX2264" s="18"/>
      <c r="CY2264" s="18"/>
      <c r="CZ2264" s="18"/>
      <c r="DA2264" s="18"/>
      <c r="DB2264" s="18"/>
      <c r="DC2264" s="18"/>
      <c r="DD2264" s="18"/>
      <c r="DE2264" s="18"/>
      <c r="DF2264" s="18"/>
      <c r="DG2264" s="18"/>
      <c r="DH2264" s="18"/>
      <c r="DI2264" s="18"/>
      <c r="DJ2264" s="18"/>
      <c r="DK2264" s="18"/>
      <c r="DL2264" s="18"/>
      <c r="DM2264" s="18"/>
      <c r="DN2264" s="18"/>
      <c r="DO2264" s="56"/>
      <c r="DP2264" s="56"/>
      <c r="DQ2264" s="56"/>
      <c r="DR2264" s="56"/>
      <c r="DS2264" s="56"/>
      <c r="DT2264" s="56"/>
      <c r="DU2264" s="56"/>
      <c r="DV2264" s="56"/>
      <c r="DW2264" s="56">
        <v>0</v>
      </c>
      <c r="DX2264" s="56"/>
      <c r="DY2264" s="56"/>
      <c r="DZ2264" s="56"/>
      <c r="EA2264" s="56"/>
      <c r="EB2264" s="56"/>
      <c r="EC2264" s="56"/>
      <c r="ED2264" s="56"/>
      <c r="EE2264" s="56"/>
      <c r="EF2264" s="56"/>
      <c r="EG2264" s="56">
        <v>0</v>
      </c>
      <c r="EH2264" s="18"/>
      <c r="EI2264" s="18">
        <f t="array" ref="EI2264">IF(SUMPRODUCT(--(DO2264:DS2264&lt;&gt;""))=0, 0,1)</f>
        <v>0</v>
      </c>
      <c r="EJ2264" s="18">
        <f t="array" ref="EJ2264">IF(SUMPRODUCT(--(DT2264:EG2264&lt;&gt;""))=0, 0,1)</f>
        <v>1</v>
      </c>
      <c r="EK2264" s="18" cm="1">
        <f t="array" ref="EK2264">IF(SUMPRODUCT(--(EC2264:EG2264&lt;&gt;""))=0, 0,1)</f>
        <v>1</v>
      </c>
      <c r="EL2264" s="18">
        <f t="array" ref="EL2264">IF(SUMPRODUCT(--(EE2264:EG2264&lt;&gt;""))=0, 0,1)</f>
        <v>1</v>
      </c>
      <c r="EM2264" s="18">
        <f t="shared" si="443"/>
        <v>0</v>
      </c>
      <c r="EN2264" s="18" t="str">
        <f t="shared" si="444"/>
        <v>NA</v>
      </c>
      <c r="EO2264" s="18">
        <f t="shared" si="445"/>
        <v>0</v>
      </c>
      <c r="EP2264" s="18">
        <f t="shared" si="446"/>
        <v>0</v>
      </c>
      <c r="EQ2264" s="18" t="str">
        <f t="shared" si="442"/>
        <v>NA</v>
      </c>
      <c r="ER2264" s="18" t="s">
        <v>2084</v>
      </c>
      <c r="ES2264" s="59">
        <v>43971</v>
      </c>
      <c r="ET2264" s="18" t="s">
        <v>2565</v>
      </c>
      <c r="EU2264" s="18"/>
    </row>
    <row r="2265" spans="1:151" s="1" customFormat="1" ht="15.75" customHeight="1" x14ac:dyDescent="0.2">
      <c r="A2265" s="5" t="s">
        <v>2559</v>
      </c>
      <c r="B2265" s="24" t="s">
        <v>2560</v>
      </c>
      <c r="C2265" s="56">
        <v>1</v>
      </c>
      <c r="D2265" s="18" t="s">
        <v>2930</v>
      </c>
      <c r="E2265" s="18" t="s">
        <v>2993</v>
      </c>
      <c r="F2265" s="18" t="s">
        <v>553</v>
      </c>
      <c r="G2265" s="18" t="s">
        <v>1726</v>
      </c>
      <c r="H2265" s="18" t="s">
        <v>1727</v>
      </c>
      <c r="I2265" s="18" t="s">
        <v>726</v>
      </c>
      <c r="J2265" s="18" t="s">
        <v>595</v>
      </c>
      <c r="K2265" s="18" t="s">
        <v>257</v>
      </c>
      <c r="L2265" s="18" t="s">
        <v>1936</v>
      </c>
      <c r="M2265" s="18" t="s">
        <v>276</v>
      </c>
      <c r="N2265" s="56">
        <v>130</v>
      </c>
      <c r="O2265" s="18" t="s">
        <v>2561</v>
      </c>
      <c r="P2265" s="18" t="s">
        <v>2128</v>
      </c>
      <c r="Q2265" s="18" t="s">
        <v>254</v>
      </c>
      <c r="R2265" s="18" t="s">
        <v>2562</v>
      </c>
      <c r="S2265" s="18" t="s">
        <v>2566</v>
      </c>
      <c r="T2265" s="26" t="s">
        <v>257</v>
      </c>
      <c r="U2265" s="26" t="s">
        <v>257</v>
      </c>
      <c r="V2265" s="26" t="s">
        <v>257</v>
      </c>
      <c r="W2265" s="26" t="s">
        <v>257</v>
      </c>
      <c r="X2265" s="18" t="s">
        <v>595</v>
      </c>
      <c r="Y2265" s="18">
        <v>49</v>
      </c>
      <c r="Z2265" s="18" t="s">
        <v>2202</v>
      </c>
      <c r="AA2265" s="18" t="s">
        <v>257</v>
      </c>
      <c r="AB2265" s="18">
        <f t="shared" si="437"/>
        <v>49</v>
      </c>
      <c r="AC2265" s="18" t="s">
        <v>595</v>
      </c>
      <c r="AD2265" s="18" t="s">
        <v>595</v>
      </c>
      <c r="AE2265" s="18" t="s">
        <v>595</v>
      </c>
      <c r="AF2265" s="18" t="s">
        <v>257</v>
      </c>
      <c r="AG2265" s="18" t="s">
        <v>257</v>
      </c>
      <c r="AH2265" s="18" t="s">
        <v>595</v>
      </c>
      <c r="AI2265" s="18">
        <v>10</v>
      </c>
      <c r="AJ2265" s="18" t="s">
        <v>522</v>
      </c>
      <c r="AK2265" s="18">
        <v>10</v>
      </c>
      <c r="AL2265" s="18"/>
      <c r="AM2265" s="18" t="s">
        <v>302</v>
      </c>
      <c r="AN2265" s="18">
        <v>11</v>
      </c>
      <c r="AO2265" s="18" t="s">
        <v>2564</v>
      </c>
      <c r="AP2265" s="18" t="s">
        <v>479</v>
      </c>
      <c r="AQ2265" s="18">
        <v>5</v>
      </c>
      <c r="AR2265" s="18" t="s">
        <v>1590</v>
      </c>
      <c r="AS2265" s="18" t="s">
        <v>257</v>
      </c>
      <c r="AT2265" s="18" t="s">
        <v>257</v>
      </c>
      <c r="AU2265" s="18" t="s">
        <v>595</v>
      </c>
      <c r="AV2265" s="18" t="s">
        <v>595</v>
      </c>
      <c r="AW2265" s="18" t="s">
        <v>595</v>
      </c>
      <c r="AX2265" s="18">
        <v>10</v>
      </c>
      <c r="AY2265" s="18" t="s">
        <v>522</v>
      </c>
      <c r="AZ2265" s="18" t="s">
        <v>257</v>
      </c>
      <c r="BA2265" s="18" t="s">
        <v>257</v>
      </c>
      <c r="BB2265" s="18" t="s">
        <v>1069</v>
      </c>
      <c r="BC2265" s="18"/>
      <c r="BD2265" s="18"/>
      <c r="BE2265" s="18"/>
      <c r="BF2265" s="18"/>
      <c r="BG2265" s="18"/>
      <c r="BH2265" s="18"/>
      <c r="BI2265" s="18"/>
      <c r="BJ2265" s="18"/>
      <c r="BK2265" s="18"/>
      <c r="BL2265" s="18"/>
      <c r="BM2265" s="18"/>
      <c r="BN2265" s="18"/>
      <c r="BO2265" s="18"/>
      <c r="BP2265" s="18"/>
      <c r="BQ2265" s="18"/>
      <c r="BR2265" s="18"/>
      <c r="BS2265" s="18"/>
      <c r="BT2265" s="18"/>
      <c r="BU2265" s="18"/>
      <c r="BV2265" s="18"/>
      <c r="BW2265" s="18"/>
      <c r="BX2265" s="18"/>
      <c r="BY2265" s="18"/>
      <c r="BZ2265" s="18"/>
      <c r="CA2265" s="18"/>
      <c r="CB2265" s="18"/>
      <c r="CC2265" s="18"/>
      <c r="CD2265" s="18"/>
      <c r="CE2265" s="18"/>
      <c r="CF2265" s="18"/>
      <c r="CG2265" s="18"/>
      <c r="CH2265" s="18"/>
      <c r="CI2265" s="18"/>
      <c r="CJ2265" s="18"/>
      <c r="CK2265" s="18"/>
      <c r="CL2265" s="18"/>
      <c r="CM2265" s="18"/>
      <c r="CN2265" s="18"/>
      <c r="CO2265" s="18"/>
      <c r="CP2265" s="18"/>
      <c r="CQ2265" s="18"/>
      <c r="CR2265" s="18"/>
      <c r="CS2265" s="18"/>
      <c r="CT2265" s="18"/>
      <c r="CU2265" s="18"/>
      <c r="CV2265" s="18"/>
      <c r="CW2265" s="18"/>
      <c r="CX2265" s="18"/>
      <c r="CY2265" s="18"/>
      <c r="CZ2265" s="18"/>
      <c r="DA2265" s="18"/>
      <c r="DB2265" s="18"/>
      <c r="DC2265" s="18"/>
      <c r="DD2265" s="18"/>
      <c r="DE2265" s="18"/>
      <c r="DF2265" s="18"/>
      <c r="DG2265" s="18"/>
      <c r="DH2265" s="18"/>
      <c r="DI2265" s="18"/>
      <c r="DJ2265" s="18"/>
      <c r="DK2265" s="18"/>
      <c r="DL2265" s="18"/>
      <c r="DM2265" s="18"/>
      <c r="DN2265" s="18"/>
      <c r="DO2265" s="56"/>
      <c r="DP2265" s="56"/>
      <c r="DQ2265" s="56"/>
      <c r="DR2265" s="56"/>
      <c r="DS2265" s="56"/>
      <c r="DT2265" s="56"/>
      <c r="DU2265" s="56"/>
      <c r="DV2265" s="56"/>
      <c r="DW2265" s="56">
        <v>0</v>
      </c>
      <c r="DX2265" s="56"/>
      <c r="DY2265" s="56"/>
      <c r="DZ2265" s="56"/>
      <c r="EA2265" s="56"/>
      <c r="EB2265" s="56"/>
      <c r="EC2265" s="56"/>
      <c r="ED2265" s="56"/>
      <c r="EE2265" s="56"/>
      <c r="EF2265" s="56"/>
      <c r="EG2265" s="56">
        <v>0</v>
      </c>
      <c r="EH2265" s="18"/>
      <c r="EI2265" s="18">
        <f t="array" ref="EI2265">IF(SUMPRODUCT(--(DO2265:DS2265&lt;&gt;""))=0, 0,1)</f>
        <v>0</v>
      </c>
      <c r="EJ2265" s="18">
        <f t="array" ref="EJ2265">IF(SUMPRODUCT(--(DT2265:EG2265&lt;&gt;""))=0, 0,1)</f>
        <v>1</v>
      </c>
      <c r="EK2265" s="18" cm="1">
        <f t="array" ref="EK2265">IF(SUMPRODUCT(--(EC2265:EG2265&lt;&gt;""))=0, 0,1)</f>
        <v>1</v>
      </c>
      <c r="EL2265" s="18">
        <f t="array" ref="EL2265">IF(SUMPRODUCT(--(EE2265:EG2265&lt;&gt;""))=0, 0,1)</f>
        <v>1</v>
      </c>
      <c r="EM2265" s="18">
        <f t="shared" si="443"/>
        <v>0</v>
      </c>
      <c r="EN2265" s="18" t="str">
        <f t="shared" si="444"/>
        <v>NA</v>
      </c>
      <c r="EO2265" s="18">
        <f t="shared" si="445"/>
        <v>0</v>
      </c>
      <c r="EP2265" s="18">
        <f t="shared" si="446"/>
        <v>0</v>
      </c>
      <c r="EQ2265" s="18" t="str">
        <f t="shared" si="442"/>
        <v>NA</v>
      </c>
      <c r="ER2265" s="18" t="s">
        <v>2084</v>
      </c>
      <c r="ES2265" s="59">
        <v>43971</v>
      </c>
      <c r="ET2265" s="18"/>
      <c r="EU2265" s="18"/>
    </row>
    <row r="2266" spans="1:151" s="1" customFormat="1" ht="15.75" customHeight="1" x14ac:dyDescent="0.2">
      <c r="A2266" s="5" t="s">
        <v>2559</v>
      </c>
      <c r="B2266" s="24" t="s">
        <v>2560</v>
      </c>
      <c r="C2266" s="56">
        <v>1</v>
      </c>
      <c r="D2266" s="18" t="s">
        <v>470</v>
      </c>
      <c r="E2266" s="18" t="s">
        <v>2993</v>
      </c>
      <c r="F2266" s="18" t="s">
        <v>553</v>
      </c>
      <c r="G2266" s="18" t="s">
        <v>1725</v>
      </c>
      <c r="H2266" s="18" t="s">
        <v>1937</v>
      </c>
      <c r="I2266" s="18" t="s">
        <v>595</v>
      </c>
      <c r="J2266" s="18" t="s">
        <v>595</v>
      </c>
      <c r="K2266" s="18" t="s">
        <v>257</v>
      </c>
      <c r="L2266" s="18" t="s">
        <v>1936</v>
      </c>
      <c r="M2266" s="18" t="s">
        <v>276</v>
      </c>
      <c r="N2266" s="56">
        <v>130</v>
      </c>
      <c r="O2266" s="18" t="s">
        <v>2561</v>
      </c>
      <c r="P2266" s="18" t="s">
        <v>2128</v>
      </c>
      <c r="Q2266" s="18" t="s">
        <v>254</v>
      </c>
      <c r="R2266" s="18" t="s">
        <v>2562</v>
      </c>
      <c r="S2266" s="18" t="s">
        <v>2563</v>
      </c>
      <c r="T2266" s="26" t="s">
        <v>257</v>
      </c>
      <c r="U2266" s="26" t="s">
        <v>257</v>
      </c>
      <c r="V2266" s="26" t="s">
        <v>257</v>
      </c>
      <c r="W2266" s="26" t="s">
        <v>257</v>
      </c>
      <c r="X2266" s="18" t="s">
        <v>595</v>
      </c>
      <c r="Y2266" s="18">
        <v>0</v>
      </c>
      <c r="Z2266" s="18" t="s">
        <v>2202</v>
      </c>
      <c r="AA2266" s="18" t="s">
        <v>257</v>
      </c>
      <c r="AB2266" s="18">
        <f t="shared" si="437"/>
        <v>0</v>
      </c>
      <c r="AC2266" s="18" t="s">
        <v>595</v>
      </c>
      <c r="AD2266" s="18" t="s">
        <v>595</v>
      </c>
      <c r="AE2266" s="18" t="s">
        <v>595</v>
      </c>
      <c r="AF2266" s="18" t="s">
        <v>257</v>
      </c>
      <c r="AG2266" s="18" t="s">
        <v>257</v>
      </c>
      <c r="AH2266" s="18" t="s">
        <v>595</v>
      </c>
      <c r="AI2266" s="18">
        <v>10</v>
      </c>
      <c r="AJ2266" s="18" t="s">
        <v>522</v>
      </c>
      <c r="AK2266" s="18">
        <v>10</v>
      </c>
      <c r="AL2266" s="18"/>
      <c r="AM2266" s="18" t="s">
        <v>302</v>
      </c>
      <c r="AN2266" s="18">
        <v>7.2</v>
      </c>
      <c r="AO2266" s="18" t="s">
        <v>2564</v>
      </c>
      <c r="AP2266" s="18" t="s">
        <v>479</v>
      </c>
      <c r="AQ2266" s="18">
        <v>5</v>
      </c>
      <c r="AR2266" s="18" t="s">
        <v>1590</v>
      </c>
      <c r="AS2266" s="18" t="s">
        <v>257</v>
      </c>
      <c r="AT2266" s="18" t="s">
        <v>257</v>
      </c>
      <c r="AU2266" s="18" t="s">
        <v>595</v>
      </c>
      <c r="AV2266" s="18" t="s">
        <v>595</v>
      </c>
      <c r="AW2266" s="18" t="s">
        <v>595</v>
      </c>
      <c r="AX2266" s="18">
        <v>10</v>
      </c>
      <c r="AY2266" s="18" t="s">
        <v>522</v>
      </c>
      <c r="AZ2266" s="18" t="s">
        <v>257</v>
      </c>
      <c r="BA2266" s="18" t="s">
        <v>257</v>
      </c>
      <c r="BB2266" s="18" t="s">
        <v>1069</v>
      </c>
      <c r="BC2266" s="18"/>
      <c r="BD2266" s="18"/>
      <c r="BE2266" s="18"/>
      <c r="BF2266" s="18"/>
      <c r="BG2266" s="18"/>
      <c r="BH2266" s="18"/>
      <c r="BI2266" s="18"/>
      <c r="BJ2266" s="18"/>
      <c r="BK2266" s="18"/>
      <c r="BL2266" s="18"/>
      <c r="BM2266" s="18"/>
      <c r="BN2266" s="18"/>
      <c r="BO2266" s="18"/>
      <c r="BP2266" s="18"/>
      <c r="BQ2266" s="18"/>
      <c r="BR2266" s="18"/>
      <c r="BS2266" s="18"/>
      <c r="BT2266" s="18"/>
      <c r="BU2266" s="18"/>
      <c r="BV2266" s="18"/>
      <c r="BW2266" s="18"/>
      <c r="BX2266" s="18"/>
      <c r="BY2266" s="18"/>
      <c r="BZ2266" s="18"/>
      <c r="CA2266" s="18"/>
      <c r="CB2266" s="18"/>
      <c r="CC2266" s="18"/>
      <c r="CD2266" s="18"/>
      <c r="CE2266" s="18"/>
      <c r="CF2266" s="18"/>
      <c r="CG2266" s="18"/>
      <c r="CH2266" s="18"/>
      <c r="CI2266" s="18"/>
      <c r="CJ2266" s="18"/>
      <c r="CK2266" s="18"/>
      <c r="CL2266" s="18"/>
      <c r="CM2266" s="18"/>
      <c r="CN2266" s="18"/>
      <c r="CO2266" s="18"/>
      <c r="CP2266" s="18"/>
      <c r="CQ2266" s="18"/>
      <c r="CR2266" s="18"/>
      <c r="CS2266" s="18"/>
      <c r="CT2266" s="18"/>
      <c r="CU2266" s="18"/>
      <c r="CV2266" s="18"/>
      <c r="CW2266" s="18"/>
      <c r="CX2266" s="18"/>
      <c r="CY2266" s="18"/>
      <c r="CZ2266" s="18"/>
      <c r="DA2266" s="18"/>
      <c r="DB2266" s="18"/>
      <c r="DC2266" s="18"/>
      <c r="DD2266" s="18"/>
      <c r="DE2266" s="18"/>
      <c r="DF2266" s="18"/>
      <c r="DG2266" s="18"/>
      <c r="DH2266" s="18"/>
      <c r="DI2266" s="18"/>
      <c r="DJ2266" s="18"/>
      <c r="DK2266" s="18"/>
      <c r="DL2266" s="18"/>
      <c r="DM2266" s="18"/>
      <c r="DN2266" s="18"/>
      <c r="DO2266" s="56"/>
      <c r="DP2266" s="56"/>
      <c r="DQ2266" s="56"/>
      <c r="DR2266" s="56"/>
      <c r="DS2266" s="56"/>
      <c r="DT2266" s="56"/>
      <c r="DU2266" s="56"/>
      <c r="DV2266" s="56"/>
      <c r="DW2266" s="56">
        <v>0</v>
      </c>
      <c r="DX2266" s="56"/>
      <c r="DY2266" s="56"/>
      <c r="DZ2266" s="56"/>
      <c r="EA2266" s="56"/>
      <c r="EB2266" s="56"/>
      <c r="EC2266" s="56"/>
      <c r="ED2266" s="56"/>
      <c r="EE2266" s="56"/>
      <c r="EF2266" s="56"/>
      <c r="EG2266" s="56">
        <v>0</v>
      </c>
      <c r="EH2266" s="18"/>
      <c r="EI2266" s="18">
        <f t="array" ref="EI2266">IF(SUMPRODUCT(--(DO2266:DS2266&lt;&gt;""))=0, 0,1)</f>
        <v>0</v>
      </c>
      <c r="EJ2266" s="18">
        <f t="array" ref="EJ2266">IF(SUMPRODUCT(--(DT2266:EG2266&lt;&gt;""))=0, 0,1)</f>
        <v>1</v>
      </c>
      <c r="EK2266" s="18" cm="1">
        <f t="array" ref="EK2266">IF(SUMPRODUCT(--(EC2266:EG2266&lt;&gt;""))=0, 0,1)</f>
        <v>1</v>
      </c>
      <c r="EL2266" s="18">
        <f t="array" ref="EL2266">IF(SUMPRODUCT(--(EE2266:EG2266&lt;&gt;""))=0, 0,1)</f>
        <v>1</v>
      </c>
      <c r="EM2266" s="18">
        <f t="shared" si="443"/>
        <v>0</v>
      </c>
      <c r="EN2266" s="18" t="str">
        <f t="shared" si="444"/>
        <v>NA</v>
      </c>
      <c r="EO2266" s="18">
        <f t="shared" si="445"/>
        <v>0</v>
      </c>
      <c r="EP2266" s="18">
        <f t="shared" si="446"/>
        <v>0</v>
      </c>
      <c r="EQ2266" s="18" t="str">
        <f t="shared" si="442"/>
        <v>NA</v>
      </c>
      <c r="ER2266" s="18" t="s">
        <v>2084</v>
      </c>
      <c r="ES2266" s="59">
        <v>43971</v>
      </c>
      <c r="ET2266" s="18"/>
      <c r="EU2266" s="18"/>
    </row>
    <row r="2267" spans="1:151" s="1" customFormat="1" ht="15.75" customHeight="1" x14ac:dyDescent="0.2">
      <c r="A2267" s="5" t="s">
        <v>2559</v>
      </c>
      <c r="B2267" s="24" t="s">
        <v>2560</v>
      </c>
      <c r="C2267" s="56">
        <v>1</v>
      </c>
      <c r="D2267" s="18" t="s">
        <v>2930</v>
      </c>
      <c r="E2267" s="18" t="s">
        <v>2993</v>
      </c>
      <c r="F2267" s="18" t="s">
        <v>553</v>
      </c>
      <c r="G2267" s="18" t="s">
        <v>1725</v>
      </c>
      <c r="H2267" s="18" t="s">
        <v>1937</v>
      </c>
      <c r="I2267" s="18" t="s">
        <v>595</v>
      </c>
      <c r="J2267" s="18" t="s">
        <v>595</v>
      </c>
      <c r="K2267" s="18" t="s">
        <v>257</v>
      </c>
      <c r="L2267" s="18" t="s">
        <v>1936</v>
      </c>
      <c r="M2267" s="18" t="s">
        <v>276</v>
      </c>
      <c r="N2267" s="56">
        <v>130</v>
      </c>
      <c r="O2267" s="18" t="s">
        <v>2561</v>
      </c>
      <c r="P2267" s="18" t="s">
        <v>2128</v>
      </c>
      <c r="Q2267" s="18" t="s">
        <v>254</v>
      </c>
      <c r="R2267" s="18" t="s">
        <v>2562</v>
      </c>
      <c r="S2267" s="18" t="s">
        <v>2566</v>
      </c>
      <c r="T2267" s="26" t="s">
        <v>257</v>
      </c>
      <c r="U2267" s="26" t="s">
        <v>257</v>
      </c>
      <c r="V2267" s="26" t="s">
        <v>257</v>
      </c>
      <c r="W2267" s="26" t="s">
        <v>257</v>
      </c>
      <c r="X2267" s="18" t="s">
        <v>595</v>
      </c>
      <c r="Y2267" s="18">
        <v>49</v>
      </c>
      <c r="Z2267" s="18" t="s">
        <v>2202</v>
      </c>
      <c r="AA2267" s="18" t="s">
        <v>257</v>
      </c>
      <c r="AB2267" s="18">
        <f t="shared" si="437"/>
        <v>49</v>
      </c>
      <c r="AC2267" s="18" t="s">
        <v>595</v>
      </c>
      <c r="AD2267" s="18" t="s">
        <v>595</v>
      </c>
      <c r="AE2267" s="18" t="s">
        <v>595</v>
      </c>
      <c r="AF2267" s="18" t="s">
        <v>257</v>
      </c>
      <c r="AG2267" s="18" t="s">
        <v>257</v>
      </c>
      <c r="AH2267" s="18" t="s">
        <v>595</v>
      </c>
      <c r="AI2267" s="18">
        <v>10</v>
      </c>
      <c r="AJ2267" s="18" t="s">
        <v>522</v>
      </c>
      <c r="AK2267" s="18">
        <v>10</v>
      </c>
      <c r="AL2267" s="18"/>
      <c r="AM2267" s="18" t="s">
        <v>302</v>
      </c>
      <c r="AN2267" s="18">
        <v>8.8000000000000007</v>
      </c>
      <c r="AO2267" s="18" t="s">
        <v>2564</v>
      </c>
      <c r="AP2267" s="18" t="s">
        <v>479</v>
      </c>
      <c r="AQ2267" s="18">
        <v>5</v>
      </c>
      <c r="AR2267" s="18" t="s">
        <v>1590</v>
      </c>
      <c r="AS2267" s="18" t="s">
        <v>257</v>
      </c>
      <c r="AT2267" s="18" t="s">
        <v>257</v>
      </c>
      <c r="AU2267" s="18" t="s">
        <v>595</v>
      </c>
      <c r="AV2267" s="18" t="s">
        <v>595</v>
      </c>
      <c r="AW2267" s="18" t="s">
        <v>595</v>
      </c>
      <c r="AX2267" s="18">
        <v>10</v>
      </c>
      <c r="AY2267" s="18" t="s">
        <v>522</v>
      </c>
      <c r="AZ2267" s="18" t="s">
        <v>257</v>
      </c>
      <c r="BA2267" s="18" t="s">
        <v>257</v>
      </c>
      <c r="BB2267" s="18" t="s">
        <v>1069</v>
      </c>
      <c r="BC2267" s="18"/>
      <c r="BD2267" s="18"/>
      <c r="BE2267" s="18"/>
      <c r="BF2267" s="18"/>
      <c r="BG2267" s="18"/>
      <c r="BH2267" s="18"/>
      <c r="BI2267" s="18"/>
      <c r="BJ2267" s="18"/>
      <c r="BK2267" s="18"/>
      <c r="BL2267" s="18"/>
      <c r="BM2267" s="18"/>
      <c r="BN2267" s="18"/>
      <c r="BO2267" s="18"/>
      <c r="BP2267" s="18"/>
      <c r="BQ2267" s="18"/>
      <c r="BR2267" s="18"/>
      <c r="BS2267" s="18"/>
      <c r="BT2267" s="18"/>
      <c r="BU2267" s="18"/>
      <c r="BV2267" s="18"/>
      <c r="BW2267" s="18"/>
      <c r="BX2267" s="18"/>
      <c r="BY2267" s="18"/>
      <c r="BZ2267" s="18"/>
      <c r="CA2267" s="18"/>
      <c r="CB2267" s="18"/>
      <c r="CC2267" s="18"/>
      <c r="CD2267" s="18"/>
      <c r="CE2267" s="18"/>
      <c r="CF2267" s="18"/>
      <c r="CG2267" s="18"/>
      <c r="CH2267" s="18"/>
      <c r="CI2267" s="18"/>
      <c r="CJ2267" s="18"/>
      <c r="CK2267" s="18"/>
      <c r="CL2267" s="18"/>
      <c r="CM2267" s="18"/>
      <c r="CN2267" s="18"/>
      <c r="CO2267" s="18"/>
      <c r="CP2267" s="18"/>
      <c r="CQ2267" s="18"/>
      <c r="CR2267" s="18"/>
      <c r="CS2267" s="18"/>
      <c r="CT2267" s="18"/>
      <c r="CU2267" s="18"/>
      <c r="CV2267" s="18"/>
      <c r="CW2267" s="18"/>
      <c r="CX2267" s="18"/>
      <c r="CY2267" s="18"/>
      <c r="CZ2267" s="18"/>
      <c r="DA2267" s="18"/>
      <c r="DB2267" s="18"/>
      <c r="DC2267" s="18"/>
      <c r="DD2267" s="18"/>
      <c r="DE2267" s="18"/>
      <c r="DF2267" s="18"/>
      <c r="DG2267" s="18"/>
      <c r="DH2267" s="18"/>
      <c r="DI2267" s="18"/>
      <c r="DJ2267" s="18"/>
      <c r="DK2267" s="18"/>
      <c r="DL2267" s="18"/>
      <c r="DM2267" s="18"/>
      <c r="DN2267" s="18"/>
      <c r="DO2267" s="56"/>
      <c r="DP2267" s="56"/>
      <c r="DQ2267" s="56"/>
      <c r="DR2267" s="56"/>
      <c r="DS2267" s="56"/>
      <c r="DT2267" s="56"/>
      <c r="DU2267" s="56"/>
      <c r="DV2267" s="56"/>
      <c r="DW2267" s="56">
        <v>0</v>
      </c>
      <c r="DX2267" s="56"/>
      <c r="DY2267" s="56"/>
      <c r="DZ2267" s="56"/>
      <c r="EA2267" s="56"/>
      <c r="EB2267" s="56"/>
      <c r="EC2267" s="56"/>
      <c r="ED2267" s="56"/>
      <c r="EE2267" s="56"/>
      <c r="EF2267" s="56"/>
      <c r="EG2267" s="56">
        <v>0</v>
      </c>
      <c r="EH2267" s="18"/>
      <c r="EI2267" s="18">
        <f t="array" ref="EI2267">IF(SUMPRODUCT(--(DO2267:DS2267&lt;&gt;""))=0, 0,1)</f>
        <v>0</v>
      </c>
      <c r="EJ2267" s="18">
        <f t="array" ref="EJ2267">IF(SUMPRODUCT(--(DT2267:EG2267&lt;&gt;""))=0, 0,1)</f>
        <v>1</v>
      </c>
      <c r="EK2267" s="18" cm="1">
        <f t="array" ref="EK2267">IF(SUMPRODUCT(--(EC2267:EG2267&lt;&gt;""))=0, 0,1)</f>
        <v>1</v>
      </c>
      <c r="EL2267" s="18">
        <f t="array" ref="EL2267">IF(SUMPRODUCT(--(EE2267:EG2267&lt;&gt;""))=0, 0,1)</f>
        <v>1</v>
      </c>
      <c r="EM2267" s="18">
        <f t="shared" si="443"/>
        <v>0</v>
      </c>
      <c r="EN2267" s="18" t="str">
        <f t="shared" si="444"/>
        <v>NA</v>
      </c>
      <c r="EO2267" s="18">
        <f t="shared" si="445"/>
        <v>0</v>
      </c>
      <c r="EP2267" s="18">
        <f t="shared" si="446"/>
        <v>0</v>
      </c>
      <c r="EQ2267" s="18" t="str">
        <f t="shared" si="442"/>
        <v>NA</v>
      </c>
      <c r="ER2267" s="18" t="s">
        <v>2084</v>
      </c>
      <c r="ES2267" s="59">
        <v>43971</v>
      </c>
      <c r="ET2267" s="18"/>
      <c r="EU2267" s="18"/>
    </row>
    <row r="2268" spans="1:151" s="1" customFormat="1" ht="15.75" customHeight="1" x14ac:dyDescent="0.2">
      <c r="A2268" s="5" t="s">
        <v>2559</v>
      </c>
      <c r="B2268" s="24" t="s">
        <v>2560</v>
      </c>
      <c r="C2268" s="56">
        <v>1</v>
      </c>
      <c r="D2268" s="18" t="s">
        <v>470</v>
      </c>
      <c r="E2268" s="18" t="s">
        <v>2993</v>
      </c>
      <c r="F2268" s="18" t="s">
        <v>553</v>
      </c>
      <c r="G2268" s="18" t="s">
        <v>1729</v>
      </c>
      <c r="H2268" s="18" t="s">
        <v>1730</v>
      </c>
      <c r="I2268" s="18" t="s">
        <v>1596</v>
      </c>
      <c r="J2268" s="18" t="s">
        <v>595</v>
      </c>
      <c r="K2268" s="18" t="s">
        <v>257</v>
      </c>
      <c r="L2268" s="18" t="s">
        <v>1936</v>
      </c>
      <c r="M2268" s="18" t="s">
        <v>276</v>
      </c>
      <c r="N2268" s="56">
        <v>130</v>
      </c>
      <c r="O2268" s="18" t="s">
        <v>2561</v>
      </c>
      <c r="P2268" s="18" t="s">
        <v>2128</v>
      </c>
      <c r="Q2268" s="18" t="s">
        <v>254</v>
      </c>
      <c r="R2268" s="18" t="s">
        <v>2562</v>
      </c>
      <c r="S2268" s="18" t="s">
        <v>2563</v>
      </c>
      <c r="T2268" s="26" t="s">
        <v>257</v>
      </c>
      <c r="U2268" s="26" t="s">
        <v>257</v>
      </c>
      <c r="V2268" s="26" t="s">
        <v>257</v>
      </c>
      <c r="W2268" s="26" t="s">
        <v>257</v>
      </c>
      <c r="X2268" s="18" t="s">
        <v>595</v>
      </c>
      <c r="Y2268" s="18">
        <v>0</v>
      </c>
      <c r="Z2268" s="18" t="s">
        <v>2202</v>
      </c>
      <c r="AA2268" s="18" t="s">
        <v>257</v>
      </c>
      <c r="AB2268" s="18">
        <f t="shared" si="437"/>
        <v>0</v>
      </c>
      <c r="AC2268" s="18" t="s">
        <v>595</v>
      </c>
      <c r="AD2268" s="18" t="s">
        <v>595</v>
      </c>
      <c r="AE2268" s="18" t="s">
        <v>595</v>
      </c>
      <c r="AF2268" s="18" t="s">
        <v>257</v>
      </c>
      <c r="AG2268" s="18" t="s">
        <v>257</v>
      </c>
      <c r="AH2268" s="18" t="s">
        <v>595</v>
      </c>
      <c r="AI2268" s="18">
        <v>10</v>
      </c>
      <c r="AJ2268" s="18" t="s">
        <v>522</v>
      </c>
      <c r="AK2268" s="18">
        <v>10</v>
      </c>
      <c r="AL2268" s="18"/>
      <c r="AM2268" s="18" t="s">
        <v>302</v>
      </c>
      <c r="AN2268" s="18">
        <v>5.3</v>
      </c>
      <c r="AO2268" s="18" t="s">
        <v>2564</v>
      </c>
      <c r="AP2268" s="18" t="s">
        <v>479</v>
      </c>
      <c r="AQ2268" s="18">
        <v>5</v>
      </c>
      <c r="AR2268" s="18" t="s">
        <v>1590</v>
      </c>
      <c r="AS2268" s="18" t="s">
        <v>257</v>
      </c>
      <c r="AT2268" s="18" t="s">
        <v>257</v>
      </c>
      <c r="AU2268" s="18" t="s">
        <v>595</v>
      </c>
      <c r="AV2268" s="18" t="s">
        <v>595</v>
      </c>
      <c r="AW2268" s="18" t="s">
        <v>595</v>
      </c>
      <c r="AX2268" s="18">
        <v>10</v>
      </c>
      <c r="AY2268" s="18" t="s">
        <v>522</v>
      </c>
      <c r="AZ2268" s="18" t="s">
        <v>257</v>
      </c>
      <c r="BA2268" s="18" t="s">
        <v>257</v>
      </c>
      <c r="BB2268" s="18" t="s">
        <v>1069</v>
      </c>
      <c r="BC2268" s="18"/>
      <c r="BD2268" s="18"/>
      <c r="BE2268" s="18"/>
      <c r="BF2268" s="18"/>
      <c r="BG2268" s="18"/>
      <c r="BH2268" s="18"/>
      <c r="BI2268" s="18"/>
      <c r="BJ2268" s="18"/>
      <c r="BK2268" s="18"/>
      <c r="BL2268" s="18"/>
      <c r="BM2268" s="18"/>
      <c r="BN2268" s="18"/>
      <c r="BO2268" s="18"/>
      <c r="BP2268" s="18"/>
      <c r="BQ2268" s="18"/>
      <c r="BR2268" s="18"/>
      <c r="BS2268" s="18"/>
      <c r="BT2268" s="18"/>
      <c r="BU2268" s="18"/>
      <c r="BV2268" s="18"/>
      <c r="BW2268" s="18"/>
      <c r="BX2268" s="18"/>
      <c r="BY2268" s="18"/>
      <c r="BZ2268" s="18"/>
      <c r="CA2268" s="18"/>
      <c r="CB2268" s="18"/>
      <c r="CC2268" s="18"/>
      <c r="CD2268" s="18"/>
      <c r="CE2268" s="18"/>
      <c r="CF2268" s="18"/>
      <c r="CG2268" s="18"/>
      <c r="CH2268" s="18"/>
      <c r="CI2268" s="18"/>
      <c r="CJ2268" s="18"/>
      <c r="CK2268" s="18"/>
      <c r="CL2268" s="18"/>
      <c r="CM2268" s="18"/>
      <c r="CN2268" s="18"/>
      <c r="CO2268" s="18"/>
      <c r="CP2268" s="18"/>
      <c r="CQ2268" s="18"/>
      <c r="CR2268" s="18"/>
      <c r="CS2268" s="18"/>
      <c r="CT2268" s="18"/>
      <c r="CU2268" s="18"/>
      <c r="CV2268" s="18"/>
      <c r="CW2268" s="18"/>
      <c r="CX2268" s="18"/>
      <c r="CY2268" s="18"/>
      <c r="CZ2268" s="18"/>
      <c r="DA2268" s="18"/>
      <c r="DB2268" s="18"/>
      <c r="DC2268" s="18"/>
      <c r="DD2268" s="18"/>
      <c r="DE2268" s="18"/>
      <c r="DF2268" s="18"/>
      <c r="DG2268" s="18"/>
      <c r="DH2268" s="18"/>
      <c r="DI2268" s="18"/>
      <c r="DJ2268" s="18"/>
      <c r="DK2268" s="18"/>
      <c r="DL2268" s="18"/>
      <c r="DM2268" s="18"/>
      <c r="DN2268" s="18"/>
      <c r="DO2268" s="56"/>
      <c r="DP2268" s="56"/>
      <c r="DQ2268" s="56"/>
      <c r="DR2268" s="56"/>
      <c r="DS2268" s="56"/>
      <c r="DT2268" s="56"/>
      <c r="DU2268" s="56"/>
      <c r="DV2268" s="56"/>
      <c r="DW2268" s="56">
        <v>0</v>
      </c>
      <c r="DX2268" s="56"/>
      <c r="DY2268" s="56"/>
      <c r="DZ2268" s="56"/>
      <c r="EA2268" s="56"/>
      <c r="EB2268" s="56"/>
      <c r="EC2268" s="56"/>
      <c r="ED2268" s="56"/>
      <c r="EE2268" s="56"/>
      <c r="EF2268" s="56"/>
      <c r="EG2268" s="56">
        <v>0</v>
      </c>
      <c r="EH2268" s="18"/>
      <c r="EI2268" s="18">
        <f t="array" ref="EI2268">IF(SUMPRODUCT(--(DO2268:DS2268&lt;&gt;""))=0, 0,1)</f>
        <v>0</v>
      </c>
      <c r="EJ2268" s="18">
        <f t="array" ref="EJ2268">IF(SUMPRODUCT(--(DT2268:EG2268&lt;&gt;""))=0, 0,1)</f>
        <v>1</v>
      </c>
      <c r="EK2268" s="18" cm="1">
        <f t="array" ref="EK2268">IF(SUMPRODUCT(--(EC2268:EG2268&lt;&gt;""))=0, 0,1)</f>
        <v>1</v>
      </c>
      <c r="EL2268" s="18">
        <f t="array" ref="EL2268">IF(SUMPRODUCT(--(EE2268:EG2268&lt;&gt;""))=0, 0,1)</f>
        <v>1</v>
      </c>
      <c r="EM2268" s="18">
        <f t="shared" si="443"/>
        <v>0</v>
      </c>
      <c r="EN2268" s="18" t="str">
        <f t="shared" si="444"/>
        <v>NA</v>
      </c>
      <c r="EO2268" s="18">
        <f t="shared" si="445"/>
        <v>0</v>
      </c>
      <c r="EP2268" s="18">
        <f t="shared" si="446"/>
        <v>0</v>
      </c>
      <c r="EQ2268" s="18" t="str">
        <f t="shared" si="442"/>
        <v>NA</v>
      </c>
      <c r="ER2268" s="18" t="s">
        <v>2084</v>
      </c>
      <c r="ES2268" s="59">
        <v>43971</v>
      </c>
      <c r="ET2268" s="18"/>
      <c r="EU2268" s="18"/>
    </row>
    <row r="2269" spans="1:151" s="1" customFormat="1" ht="15.75" customHeight="1" x14ac:dyDescent="0.2">
      <c r="A2269" s="5" t="s">
        <v>2559</v>
      </c>
      <c r="B2269" s="24" t="s">
        <v>2560</v>
      </c>
      <c r="C2269" s="56">
        <v>1</v>
      </c>
      <c r="D2269" s="18" t="s">
        <v>2930</v>
      </c>
      <c r="E2269" s="18" t="s">
        <v>2993</v>
      </c>
      <c r="F2269" s="18" t="s">
        <v>553</v>
      </c>
      <c r="G2269" s="18" t="s">
        <v>1729</v>
      </c>
      <c r="H2269" s="18" t="s">
        <v>1730</v>
      </c>
      <c r="I2269" s="18" t="s">
        <v>1596</v>
      </c>
      <c r="J2269" s="18" t="s">
        <v>595</v>
      </c>
      <c r="K2269" s="18" t="s">
        <v>257</v>
      </c>
      <c r="L2269" s="18" t="s">
        <v>1936</v>
      </c>
      <c r="M2269" s="18" t="s">
        <v>276</v>
      </c>
      <c r="N2269" s="56">
        <v>130</v>
      </c>
      <c r="O2269" s="18" t="s">
        <v>2561</v>
      </c>
      <c r="P2269" s="18" t="s">
        <v>2128</v>
      </c>
      <c r="Q2269" s="18" t="s">
        <v>254</v>
      </c>
      <c r="R2269" s="18" t="s">
        <v>2562</v>
      </c>
      <c r="S2269" s="18" t="s">
        <v>2566</v>
      </c>
      <c r="T2269" s="26" t="s">
        <v>257</v>
      </c>
      <c r="U2269" s="26" t="s">
        <v>257</v>
      </c>
      <c r="V2269" s="26" t="s">
        <v>257</v>
      </c>
      <c r="W2269" s="26" t="s">
        <v>257</v>
      </c>
      <c r="X2269" s="18" t="s">
        <v>595</v>
      </c>
      <c r="Y2269" s="18">
        <v>49</v>
      </c>
      <c r="Z2269" s="18" t="s">
        <v>2202</v>
      </c>
      <c r="AA2269" s="18" t="s">
        <v>257</v>
      </c>
      <c r="AB2269" s="18">
        <f t="shared" si="437"/>
        <v>49</v>
      </c>
      <c r="AC2269" s="18" t="s">
        <v>595</v>
      </c>
      <c r="AD2269" s="18" t="s">
        <v>595</v>
      </c>
      <c r="AE2269" s="18" t="s">
        <v>595</v>
      </c>
      <c r="AF2269" s="18" t="s">
        <v>257</v>
      </c>
      <c r="AG2269" s="18" t="s">
        <v>257</v>
      </c>
      <c r="AH2269" s="18" t="s">
        <v>595</v>
      </c>
      <c r="AI2269" s="18">
        <v>10</v>
      </c>
      <c r="AJ2269" s="18" t="s">
        <v>522</v>
      </c>
      <c r="AK2269" s="18">
        <v>10</v>
      </c>
      <c r="AL2269" s="18"/>
      <c r="AM2269" s="18" t="s">
        <v>302</v>
      </c>
      <c r="AN2269" s="18">
        <v>6.1</v>
      </c>
      <c r="AO2269" s="18" t="s">
        <v>2564</v>
      </c>
      <c r="AP2269" s="18" t="s">
        <v>479</v>
      </c>
      <c r="AQ2269" s="18">
        <v>5</v>
      </c>
      <c r="AR2269" s="18" t="s">
        <v>1590</v>
      </c>
      <c r="AS2269" s="18" t="s">
        <v>257</v>
      </c>
      <c r="AT2269" s="18" t="s">
        <v>257</v>
      </c>
      <c r="AU2269" s="18" t="s">
        <v>595</v>
      </c>
      <c r="AV2269" s="18" t="s">
        <v>595</v>
      </c>
      <c r="AW2269" s="18" t="s">
        <v>595</v>
      </c>
      <c r="AX2269" s="18">
        <v>10</v>
      </c>
      <c r="AY2269" s="18" t="s">
        <v>522</v>
      </c>
      <c r="AZ2269" s="18" t="s">
        <v>257</v>
      </c>
      <c r="BA2269" s="18" t="s">
        <v>257</v>
      </c>
      <c r="BB2269" s="18" t="s">
        <v>1069</v>
      </c>
      <c r="BC2269" s="18"/>
      <c r="BD2269" s="18"/>
      <c r="BE2269" s="18"/>
      <c r="BF2269" s="18"/>
      <c r="BG2269" s="18"/>
      <c r="BH2269" s="18"/>
      <c r="BI2269" s="18"/>
      <c r="BJ2269" s="18"/>
      <c r="BK2269" s="18"/>
      <c r="BL2269" s="18"/>
      <c r="BM2269" s="18"/>
      <c r="BN2269" s="18"/>
      <c r="BO2269" s="18"/>
      <c r="BP2269" s="18"/>
      <c r="BQ2269" s="18"/>
      <c r="BR2269" s="18"/>
      <c r="BS2269" s="18"/>
      <c r="BT2269" s="18"/>
      <c r="BU2269" s="18"/>
      <c r="BV2269" s="18"/>
      <c r="BW2269" s="18"/>
      <c r="BX2269" s="18"/>
      <c r="BY2269" s="18"/>
      <c r="BZ2269" s="18"/>
      <c r="CA2269" s="18"/>
      <c r="CB2269" s="18"/>
      <c r="CC2269" s="18"/>
      <c r="CD2269" s="18"/>
      <c r="CE2269" s="18"/>
      <c r="CF2269" s="18"/>
      <c r="CG2269" s="18"/>
      <c r="CH2269" s="18"/>
      <c r="CI2269" s="18"/>
      <c r="CJ2269" s="18"/>
      <c r="CK2269" s="18"/>
      <c r="CL2269" s="18"/>
      <c r="CM2269" s="18"/>
      <c r="CN2269" s="18"/>
      <c r="CO2269" s="18"/>
      <c r="CP2269" s="18"/>
      <c r="CQ2269" s="18"/>
      <c r="CR2269" s="18"/>
      <c r="CS2269" s="18"/>
      <c r="CT2269" s="18"/>
      <c r="CU2269" s="18"/>
      <c r="CV2269" s="18"/>
      <c r="CW2269" s="18"/>
      <c r="CX2269" s="18"/>
      <c r="CY2269" s="18"/>
      <c r="CZ2269" s="18"/>
      <c r="DA2269" s="18"/>
      <c r="DB2269" s="18"/>
      <c r="DC2269" s="18"/>
      <c r="DD2269" s="18"/>
      <c r="DE2269" s="18"/>
      <c r="DF2269" s="18"/>
      <c r="DG2269" s="18"/>
      <c r="DH2269" s="18"/>
      <c r="DI2269" s="18"/>
      <c r="DJ2269" s="18"/>
      <c r="DK2269" s="18"/>
      <c r="DL2269" s="18"/>
      <c r="DM2269" s="18"/>
      <c r="DN2269" s="18"/>
      <c r="DO2269" s="56"/>
      <c r="DP2269" s="56"/>
      <c r="DQ2269" s="56"/>
      <c r="DR2269" s="56"/>
      <c r="DS2269" s="56"/>
      <c r="DT2269" s="56"/>
      <c r="DU2269" s="56"/>
      <c r="DV2269" s="56"/>
      <c r="DW2269" s="56">
        <v>0</v>
      </c>
      <c r="DX2269" s="56"/>
      <c r="DY2269" s="56"/>
      <c r="DZ2269" s="56"/>
      <c r="EA2269" s="56"/>
      <c r="EB2269" s="56"/>
      <c r="EC2269" s="56"/>
      <c r="ED2269" s="56"/>
      <c r="EE2269" s="56"/>
      <c r="EF2269" s="56"/>
      <c r="EG2269" s="56">
        <v>0</v>
      </c>
      <c r="EH2269" s="18"/>
      <c r="EI2269" s="18">
        <f t="array" ref="EI2269">IF(SUMPRODUCT(--(DO2269:DS2269&lt;&gt;""))=0, 0,1)</f>
        <v>0</v>
      </c>
      <c r="EJ2269" s="18">
        <f t="array" ref="EJ2269">IF(SUMPRODUCT(--(DT2269:EG2269&lt;&gt;""))=0, 0,1)</f>
        <v>1</v>
      </c>
      <c r="EK2269" s="18" cm="1">
        <f t="array" ref="EK2269">IF(SUMPRODUCT(--(EC2269:EG2269&lt;&gt;""))=0, 0,1)</f>
        <v>1</v>
      </c>
      <c r="EL2269" s="18">
        <f t="array" ref="EL2269">IF(SUMPRODUCT(--(EE2269:EG2269&lt;&gt;""))=0, 0,1)</f>
        <v>1</v>
      </c>
      <c r="EM2269" s="18">
        <f t="shared" si="443"/>
        <v>0</v>
      </c>
      <c r="EN2269" s="18" t="str">
        <f t="shared" si="444"/>
        <v>NA</v>
      </c>
      <c r="EO2269" s="18">
        <f t="shared" si="445"/>
        <v>0</v>
      </c>
      <c r="EP2269" s="18">
        <f t="shared" si="446"/>
        <v>0</v>
      </c>
      <c r="EQ2269" s="18" t="str">
        <f t="shared" si="442"/>
        <v>NA</v>
      </c>
      <c r="ER2269" s="18" t="s">
        <v>2084</v>
      </c>
      <c r="ES2269" s="59">
        <v>43971</v>
      </c>
      <c r="ET2269" s="18"/>
      <c r="EU2269" s="18"/>
    </row>
    <row r="2270" spans="1:151" s="1" customFormat="1" ht="15.75" customHeight="1" x14ac:dyDescent="0.2">
      <c r="A2270" s="5" t="s">
        <v>2559</v>
      </c>
      <c r="B2270" s="24" t="s">
        <v>2560</v>
      </c>
      <c r="C2270" s="56">
        <v>1</v>
      </c>
      <c r="D2270" s="18" t="s">
        <v>470</v>
      </c>
      <c r="E2270" s="18" t="s">
        <v>2993</v>
      </c>
      <c r="F2270" s="18" t="s">
        <v>553</v>
      </c>
      <c r="G2270" s="18" t="s">
        <v>2567</v>
      </c>
      <c r="H2270" s="18" t="s">
        <v>2568</v>
      </c>
      <c r="I2270" s="18" t="s">
        <v>2569</v>
      </c>
      <c r="J2270" s="18" t="s">
        <v>595</v>
      </c>
      <c r="K2270" s="18" t="s">
        <v>257</v>
      </c>
      <c r="L2270" s="18" t="s">
        <v>1936</v>
      </c>
      <c r="M2270" s="18" t="s">
        <v>276</v>
      </c>
      <c r="N2270" s="56">
        <v>130</v>
      </c>
      <c r="O2270" s="18" t="s">
        <v>2561</v>
      </c>
      <c r="P2270" s="18" t="s">
        <v>2128</v>
      </c>
      <c r="Q2270" s="18" t="s">
        <v>254</v>
      </c>
      <c r="R2270" s="18" t="s">
        <v>2562</v>
      </c>
      <c r="S2270" s="18" t="s">
        <v>2563</v>
      </c>
      <c r="T2270" s="26" t="s">
        <v>257</v>
      </c>
      <c r="U2270" s="26" t="s">
        <v>257</v>
      </c>
      <c r="V2270" s="26" t="s">
        <v>257</v>
      </c>
      <c r="W2270" s="26" t="s">
        <v>257</v>
      </c>
      <c r="X2270" s="18" t="s">
        <v>595</v>
      </c>
      <c r="Y2270" s="18">
        <v>0</v>
      </c>
      <c r="Z2270" s="18" t="s">
        <v>2202</v>
      </c>
      <c r="AA2270" s="18" t="s">
        <v>257</v>
      </c>
      <c r="AB2270" s="18">
        <f t="shared" si="437"/>
        <v>0</v>
      </c>
      <c r="AC2270" s="18" t="s">
        <v>595</v>
      </c>
      <c r="AD2270" s="18" t="s">
        <v>595</v>
      </c>
      <c r="AE2270" s="18" t="s">
        <v>595</v>
      </c>
      <c r="AF2270" s="18" t="s">
        <v>257</v>
      </c>
      <c r="AG2270" s="18" t="s">
        <v>257</v>
      </c>
      <c r="AH2270" s="18" t="s">
        <v>595</v>
      </c>
      <c r="AI2270" s="18">
        <v>10</v>
      </c>
      <c r="AJ2270" s="18" t="s">
        <v>522</v>
      </c>
      <c r="AK2270" s="18">
        <v>10</v>
      </c>
      <c r="AL2270" s="18"/>
      <c r="AM2270" s="18" t="s">
        <v>302</v>
      </c>
      <c r="AN2270" s="18">
        <v>7.1</v>
      </c>
      <c r="AO2270" s="18" t="s">
        <v>2564</v>
      </c>
      <c r="AP2270" s="18" t="s">
        <v>479</v>
      </c>
      <c r="AQ2270" s="18">
        <v>5</v>
      </c>
      <c r="AR2270" s="18" t="s">
        <v>1590</v>
      </c>
      <c r="AS2270" s="18" t="s">
        <v>257</v>
      </c>
      <c r="AT2270" s="18" t="s">
        <v>257</v>
      </c>
      <c r="AU2270" s="18" t="s">
        <v>595</v>
      </c>
      <c r="AV2270" s="18" t="s">
        <v>595</v>
      </c>
      <c r="AW2270" s="18" t="s">
        <v>595</v>
      </c>
      <c r="AX2270" s="18">
        <v>10</v>
      </c>
      <c r="AY2270" s="18" t="s">
        <v>522</v>
      </c>
      <c r="AZ2270" s="18" t="s">
        <v>257</v>
      </c>
      <c r="BA2270" s="18" t="s">
        <v>257</v>
      </c>
      <c r="BB2270" s="18" t="s">
        <v>1069</v>
      </c>
      <c r="BC2270" s="18"/>
      <c r="BD2270" s="18"/>
      <c r="BE2270" s="18"/>
      <c r="BF2270" s="18"/>
      <c r="BG2270" s="18"/>
      <c r="BH2270" s="18"/>
      <c r="BI2270" s="18"/>
      <c r="BJ2270" s="18"/>
      <c r="BK2270" s="18"/>
      <c r="BL2270" s="18"/>
      <c r="BM2270" s="18"/>
      <c r="BN2270" s="18"/>
      <c r="BO2270" s="18"/>
      <c r="BP2270" s="18"/>
      <c r="BQ2270" s="18"/>
      <c r="BR2270" s="18"/>
      <c r="BS2270" s="18"/>
      <c r="BT2270" s="18"/>
      <c r="BU2270" s="18"/>
      <c r="BV2270" s="18"/>
      <c r="BW2270" s="18"/>
      <c r="BX2270" s="18"/>
      <c r="BY2270" s="18"/>
      <c r="BZ2270" s="18"/>
      <c r="CA2270" s="18"/>
      <c r="CB2270" s="18"/>
      <c r="CC2270" s="18"/>
      <c r="CD2270" s="18"/>
      <c r="CE2270" s="18"/>
      <c r="CF2270" s="18"/>
      <c r="CG2270" s="18"/>
      <c r="CH2270" s="18"/>
      <c r="CI2270" s="18"/>
      <c r="CJ2270" s="18"/>
      <c r="CK2270" s="18"/>
      <c r="CL2270" s="18"/>
      <c r="CM2270" s="18"/>
      <c r="CN2270" s="18"/>
      <c r="CO2270" s="18"/>
      <c r="CP2270" s="18"/>
      <c r="CQ2270" s="18"/>
      <c r="CR2270" s="18"/>
      <c r="CS2270" s="18"/>
      <c r="CT2270" s="18"/>
      <c r="CU2270" s="18"/>
      <c r="CV2270" s="18"/>
      <c r="CW2270" s="18"/>
      <c r="CX2270" s="18"/>
      <c r="CY2270" s="18"/>
      <c r="CZ2270" s="18"/>
      <c r="DA2270" s="18"/>
      <c r="DB2270" s="18"/>
      <c r="DC2270" s="18"/>
      <c r="DD2270" s="18"/>
      <c r="DE2270" s="18"/>
      <c r="DF2270" s="18"/>
      <c r="DG2270" s="18"/>
      <c r="DH2270" s="18"/>
      <c r="DI2270" s="18"/>
      <c r="DJ2270" s="18"/>
      <c r="DK2270" s="18"/>
      <c r="DL2270" s="18"/>
      <c r="DM2270" s="18"/>
      <c r="DN2270" s="18"/>
      <c r="DO2270" s="56"/>
      <c r="DP2270" s="56"/>
      <c r="DQ2270" s="56"/>
      <c r="DR2270" s="56"/>
      <c r="DS2270" s="56"/>
      <c r="DT2270" s="56"/>
      <c r="DU2270" s="56"/>
      <c r="DV2270" s="56"/>
      <c r="DW2270" s="56">
        <v>0</v>
      </c>
      <c r="DX2270" s="56"/>
      <c r="DY2270" s="56"/>
      <c r="DZ2270" s="56"/>
      <c r="EA2270" s="56"/>
      <c r="EB2270" s="56"/>
      <c r="EC2270" s="56"/>
      <c r="ED2270" s="56"/>
      <c r="EE2270" s="56"/>
      <c r="EF2270" s="56"/>
      <c r="EG2270" s="56">
        <v>0</v>
      </c>
      <c r="EH2270" s="18"/>
      <c r="EI2270" s="18">
        <f t="array" ref="EI2270">IF(SUMPRODUCT(--(DO2270:DS2270&lt;&gt;""))=0, 0,1)</f>
        <v>0</v>
      </c>
      <c r="EJ2270" s="18">
        <f t="array" ref="EJ2270">IF(SUMPRODUCT(--(DT2270:EG2270&lt;&gt;""))=0, 0,1)</f>
        <v>1</v>
      </c>
      <c r="EK2270" s="18" cm="1">
        <f t="array" ref="EK2270">IF(SUMPRODUCT(--(EC2270:EG2270&lt;&gt;""))=0, 0,1)</f>
        <v>1</v>
      </c>
      <c r="EL2270" s="18">
        <f t="array" ref="EL2270">IF(SUMPRODUCT(--(EE2270:EG2270&lt;&gt;""))=0, 0,1)</f>
        <v>1</v>
      </c>
      <c r="EM2270" s="18">
        <f t="shared" si="443"/>
        <v>0</v>
      </c>
      <c r="EN2270" s="18" t="str">
        <f t="shared" si="444"/>
        <v>NA</v>
      </c>
      <c r="EO2270" s="18">
        <f t="shared" si="445"/>
        <v>0</v>
      </c>
      <c r="EP2270" s="18">
        <f t="shared" si="446"/>
        <v>0</v>
      </c>
      <c r="EQ2270" s="18" t="str">
        <f t="shared" si="442"/>
        <v>NA</v>
      </c>
      <c r="ER2270" s="18" t="s">
        <v>2084</v>
      </c>
      <c r="ES2270" s="59">
        <v>43971</v>
      </c>
      <c r="ET2270" s="18"/>
      <c r="EU2270" s="18"/>
    </row>
    <row r="2271" spans="1:151" s="1" customFormat="1" ht="15.75" customHeight="1" x14ac:dyDescent="0.2">
      <c r="A2271" s="5" t="s">
        <v>2559</v>
      </c>
      <c r="B2271" s="24" t="s">
        <v>2560</v>
      </c>
      <c r="C2271" s="56">
        <v>1</v>
      </c>
      <c r="D2271" s="18" t="s">
        <v>2930</v>
      </c>
      <c r="E2271" s="18" t="s">
        <v>2993</v>
      </c>
      <c r="F2271" s="18" t="s">
        <v>553</v>
      </c>
      <c r="G2271" s="18" t="s">
        <v>2567</v>
      </c>
      <c r="H2271" s="18" t="s">
        <v>2568</v>
      </c>
      <c r="I2271" s="18" t="s">
        <v>2569</v>
      </c>
      <c r="J2271" s="18" t="s">
        <v>595</v>
      </c>
      <c r="K2271" s="18" t="s">
        <v>257</v>
      </c>
      <c r="L2271" s="18" t="s">
        <v>1936</v>
      </c>
      <c r="M2271" s="18" t="s">
        <v>276</v>
      </c>
      <c r="N2271" s="56">
        <v>130</v>
      </c>
      <c r="O2271" s="18" t="s">
        <v>2561</v>
      </c>
      <c r="P2271" s="18" t="s">
        <v>2128</v>
      </c>
      <c r="Q2271" s="18" t="s">
        <v>254</v>
      </c>
      <c r="R2271" s="18" t="s">
        <v>2562</v>
      </c>
      <c r="S2271" s="18" t="s">
        <v>2566</v>
      </c>
      <c r="T2271" s="26" t="s">
        <v>257</v>
      </c>
      <c r="U2271" s="26" t="s">
        <v>257</v>
      </c>
      <c r="V2271" s="26" t="s">
        <v>257</v>
      </c>
      <c r="W2271" s="26" t="s">
        <v>257</v>
      </c>
      <c r="X2271" s="18" t="s">
        <v>595</v>
      </c>
      <c r="Y2271" s="18">
        <v>49</v>
      </c>
      <c r="Z2271" s="18" t="s">
        <v>2202</v>
      </c>
      <c r="AA2271" s="18" t="s">
        <v>257</v>
      </c>
      <c r="AB2271" s="18">
        <f t="shared" si="437"/>
        <v>49</v>
      </c>
      <c r="AC2271" s="18" t="s">
        <v>595</v>
      </c>
      <c r="AD2271" s="18" t="s">
        <v>595</v>
      </c>
      <c r="AE2271" s="18" t="s">
        <v>595</v>
      </c>
      <c r="AF2271" s="18" t="s">
        <v>257</v>
      </c>
      <c r="AG2271" s="18" t="s">
        <v>257</v>
      </c>
      <c r="AH2271" s="18" t="s">
        <v>595</v>
      </c>
      <c r="AI2271" s="18">
        <v>10</v>
      </c>
      <c r="AJ2271" s="18" t="s">
        <v>522</v>
      </c>
      <c r="AK2271" s="18">
        <v>10</v>
      </c>
      <c r="AL2271" s="18"/>
      <c r="AM2271" s="18" t="s">
        <v>302</v>
      </c>
      <c r="AN2271" s="18">
        <v>3.1</v>
      </c>
      <c r="AO2271" s="18" t="s">
        <v>2564</v>
      </c>
      <c r="AP2271" s="18" t="s">
        <v>479</v>
      </c>
      <c r="AQ2271" s="18">
        <v>5</v>
      </c>
      <c r="AR2271" s="18" t="s">
        <v>1590</v>
      </c>
      <c r="AS2271" s="18" t="s">
        <v>257</v>
      </c>
      <c r="AT2271" s="18" t="s">
        <v>257</v>
      </c>
      <c r="AU2271" s="18" t="s">
        <v>595</v>
      </c>
      <c r="AV2271" s="18" t="s">
        <v>595</v>
      </c>
      <c r="AW2271" s="18" t="s">
        <v>595</v>
      </c>
      <c r="AX2271" s="18">
        <v>10</v>
      </c>
      <c r="AY2271" s="18" t="s">
        <v>522</v>
      </c>
      <c r="AZ2271" s="18" t="s">
        <v>257</v>
      </c>
      <c r="BA2271" s="18" t="s">
        <v>257</v>
      </c>
      <c r="BB2271" s="18" t="s">
        <v>1069</v>
      </c>
      <c r="BC2271" s="18"/>
      <c r="BD2271" s="18"/>
      <c r="BE2271" s="18"/>
      <c r="BF2271" s="18"/>
      <c r="BG2271" s="18"/>
      <c r="BH2271" s="18"/>
      <c r="BI2271" s="18"/>
      <c r="BJ2271" s="18"/>
      <c r="BK2271" s="18"/>
      <c r="BL2271" s="18"/>
      <c r="BM2271" s="18"/>
      <c r="BN2271" s="18"/>
      <c r="BO2271" s="18"/>
      <c r="BP2271" s="18"/>
      <c r="BQ2271" s="18"/>
      <c r="BR2271" s="18"/>
      <c r="BS2271" s="18"/>
      <c r="BT2271" s="18"/>
      <c r="BU2271" s="18"/>
      <c r="BV2271" s="18"/>
      <c r="BW2271" s="18"/>
      <c r="BX2271" s="18"/>
      <c r="BY2271" s="18"/>
      <c r="BZ2271" s="18"/>
      <c r="CA2271" s="18"/>
      <c r="CB2271" s="18"/>
      <c r="CC2271" s="18"/>
      <c r="CD2271" s="18"/>
      <c r="CE2271" s="18"/>
      <c r="CF2271" s="18"/>
      <c r="CG2271" s="18"/>
      <c r="CH2271" s="18"/>
      <c r="CI2271" s="18"/>
      <c r="CJ2271" s="18"/>
      <c r="CK2271" s="18"/>
      <c r="CL2271" s="18"/>
      <c r="CM2271" s="18"/>
      <c r="CN2271" s="18"/>
      <c r="CO2271" s="18"/>
      <c r="CP2271" s="18"/>
      <c r="CQ2271" s="18"/>
      <c r="CR2271" s="18"/>
      <c r="CS2271" s="18"/>
      <c r="CT2271" s="18"/>
      <c r="CU2271" s="18"/>
      <c r="CV2271" s="18"/>
      <c r="CW2271" s="18"/>
      <c r="CX2271" s="18"/>
      <c r="CY2271" s="18"/>
      <c r="CZ2271" s="18"/>
      <c r="DA2271" s="18"/>
      <c r="DB2271" s="18"/>
      <c r="DC2271" s="18"/>
      <c r="DD2271" s="18"/>
      <c r="DE2271" s="18"/>
      <c r="DF2271" s="18"/>
      <c r="DG2271" s="18"/>
      <c r="DH2271" s="18"/>
      <c r="DI2271" s="18"/>
      <c r="DJ2271" s="18"/>
      <c r="DK2271" s="18"/>
      <c r="DL2271" s="18"/>
      <c r="DM2271" s="18"/>
      <c r="DN2271" s="18"/>
      <c r="DO2271" s="56"/>
      <c r="DP2271" s="56"/>
      <c r="DQ2271" s="56"/>
      <c r="DR2271" s="56"/>
      <c r="DS2271" s="56"/>
      <c r="DT2271" s="56"/>
      <c r="DU2271" s="56"/>
      <c r="DV2271" s="56"/>
      <c r="DW2271" s="56">
        <v>0</v>
      </c>
      <c r="DX2271" s="56"/>
      <c r="DY2271" s="56"/>
      <c r="DZ2271" s="56"/>
      <c r="EA2271" s="56"/>
      <c r="EB2271" s="56"/>
      <c r="EC2271" s="56"/>
      <c r="ED2271" s="56"/>
      <c r="EE2271" s="56"/>
      <c r="EF2271" s="56"/>
      <c r="EG2271" s="56">
        <v>0</v>
      </c>
      <c r="EH2271" s="18"/>
      <c r="EI2271" s="18">
        <f t="array" ref="EI2271">IF(SUMPRODUCT(--(DO2271:DS2271&lt;&gt;""))=0, 0,1)</f>
        <v>0</v>
      </c>
      <c r="EJ2271" s="18">
        <f t="array" ref="EJ2271">IF(SUMPRODUCT(--(DT2271:EG2271&lt;&gt;""))=0, 0,1)</f>
        <v>1</v>
      </c>
      <c r="EK2271" s="18" cm="1">
        <f t="array" ref="EK2271">IF(SUMPRODUCT(--(EC2271:EG2271&lt;&gt;""))=0, 0,1)</f>
        <v>1</v>
      </c>
      <c r="EL2271" s="18">
        <f t="array" ref="EL2271">IF(SUMPRODUCT(--(EE2271:EG2271&lt;&gt;""))=0, 0,1)</f>
        <v>1</v>
      </c>
      <c r="EM2271" s="18">
        <f t="shared" si="443"/>
        <v>0</v>
      </c>
      <c r="EN2271" s="18" t="str">
        <f t="shared" si="444"/>
        <v>NA</v>
      </c>
      <c r="EO2271" s="18">
        <f t="shared" si="445"/>
        <v>0</v>
      </c>
      <c r="EP2271" s="18">
        <f t="shared" si="446"/>
        <v>0</v>
      </c>
      <c r="EQ2271" s="18" t="str">
        <f t="shared" si="442"/>
        <v>NA</v>
      </c>
      <c r="ER2271" s="18" t="s">
        <v>2084</v>
      </c>
      <c r="ES2271" s="59">
        <v>43971</v>
      </c>
      <c r="ET2271" s="18"/>
      <c r="EU2271" s="18"/>
    </row>
    <row r="2272" spans="1:151" s="1" customFormat="1" ht="15.75" customHeight="1" x14ac:dyDescent="0.2">
      <c r="A2272" s="5" t="s">
        <v>2559</v>
      </c>
      <c r="B2272" s="24" t="s">
        <v>2560</v>
      </c>
      <c r="C2272" s="56">
        <v>1</v>
      </c>
      <c r="D2272" s="18" t="s">
        <v>470</v>
      </c>
      <c r="E2272" s="18" t="s">
        <v>2993</v>
      </c>
      <c r="F2272" s="18" t="s">
        <v>553</v>
      </c>
      <c r="G2272" s="18" t="s">
        <v>847</v>
      </c>
      <c r="H2272" s="18" t="s">
        <v>746</v>
      </c>
      <c r="I2272" s="18" t="s">
        <v>799</v>
      </c>
      <c r="J2272" s="18" t="s">
        <v>595</v>
      </c>
      <c r="K2272" s="18" t="s">
        <v>257</v>
      </c>
      <c r="L2272" s="18" t="s">
        <v>1936</v>
      </c>
      <c r="M2272" s="18" t="s">
        <v>276</v>
      </c>
      <c r="N2272" s="56">
        <v>130</v>
      </c>
      <c r="O2272" s="18" t="s">
        <v>2561</v>
      </c>
      <c r="P2272" s="18" t="s">
        <v>2128</v>
      </c>
      <c r="Q2272" s="18" t="s">
        <v>254</v>
      </c>
      <c r="R2272" s="18" t="s">
        <v>2562</v>
      </c>
      <c r="S2272" s="18" t="s">
        <v>2563</v>
      </c>
      <c r="T2272" s="26" t="s">
        <v>257</v>
      </c>
      <c r="U2272" s="26" t="s">
        <v>257</v>
      </c>
      <c r="V2272" s="26" t="s">
        <v>257</v>
      </c>
      <c r="W2272" s="26" t="s">
        <v>257</v>
      </c>
      <c r="X2272" s="18" t="s">
        <v>595</v>
      </c>
      <c r="Y2272" s="18">
        <v>0</v>
      </c>
      <c r="Z2272" s="18" t="s">
        <v>2202</v>
      </c>
      <c r="AA2272" s="18" t="s">
        <v>257</v>
      </c>
      <c r="AB2272" s="18">
        <f t="shared" si="437"/>
        <v>0</v>
      </c>
      <c r="AC2272" s="18" t="s">
        <v>595</v>
      </c>
      <c r="AD2272" s="18" t="s">
        <v>595</v>
      </c>
      <c r="AE2272" s="18" t="s">
        <v>595</v>
      </c>
      <c r="AF2272" s="18" t="s">
        <v>257</v>
      </c>
      <c r="AG2272" s="18" t="s">
        <v>257</v>
      </c>
      <c r="AH2272" s="18" t="s">
        <v>595</v>
      </c>
      <c r="AI2272" s="18">
        <v>10</v>
      </c>
      <c r="AJ2272" s="18" t="s">
        <v>522</v>
      </c>
      <c r="AK2272" s="18">
        <v>10</v>
      </c>
      <c r="AL2272" s="18"/>
      <c r="AM2272" s="18" t="s">
        <v>302</v>
      </c>
      <c r="AN2272" s="18">
        <v>2.6</v>
      </c>
      <c r="AO2272" s="18" t="s">
        <v>2564</v>
      </c>
      <c r="AP2272" s="18" t="s">
        <v>479</v>
      </c>
      <c r="AQ2272" s="18">
        <v>5</v>
      </c>
      <c r="AR2272" s="18" t="s">
        <v>1590</v>
      </c>
      <c r="AS2272" s="18" t="s">
        <v>257</v>
      </c>
      <c r="AT2272" s="18" t="s">
        <v>257</v>
      </c>
      <c r="AU2272" s="18" t="s">
        <v>595</v>
      </c>
      <c r="AV2272" s="18" t="s">
        <v>595</v>
      </c>
      <c r="AW2272" s="18" t="s">
        <v>595</v>
      </c>
      <c r="AX2272" s="18">
        <v>10</v>
      </c>
      <c r="AY2272" s="18" t="s">
        <v>522</v>
      </c>
      <c r="AZ2272" s="18" t="s">
        <v>257</v>
      </c>
      <c r="BA2272" s="18" t="s">
        <v>257</v>
      </c>
      <c r="BB2272" s="18" t="s">
        <v>1069</v>
      </c>
      <c r="BC2272" s="18"/>
      <c r="BD2272" s="18"/>
      <c r="BE2272" s="18"/>
      <c r="BF2272" s="18"/>
      <c r="BG2272" s="18"/>
      <c r="BH2272" s="18"/>
      <c r="BI2272" s="18"/>
      <c r="BJ2272" s="18"/>
      <c r="BK2272" s="18"/>
      <c r="BL2272" s="18"/>
      <c r="BM2272" s="18"/>
      <c r="BN2272" s="18"/>
      <c r="BO2272" s="18"/>
      <c r="BP2272" s="18"/>
      <c r="BQ2272" s="18"/>
      <c r="BR2272" s="18"/>
      <c r="BS2272" s="18"/>
      <c r="BT2272" s="18"/>
      <c r="BU2272" s="18"/>
      <c r="BV2272" s="18"/>
      <c r="BW2272" s="18"/>
      <c r="BX2272" s="18"/>
      <c r="BY2272" s="18"/>
      <c r="BZ2272" s="18"/>
      <c r="CA2272" s="18"/>
      <c r="CB2272" s="18"/>
      <c r="CC2272" s="18"/>
      <c r="CD2272" s="18"/>
      <c r="CE2272" s="18"/>
      <c r="CF2272" s="18"/>
      <c r="CG2272" s="18"/>
      <c r="CH2272" s="18"/>
      <c r="CI2272" s="18"/>
      <c r="CJ2272" s="18"/>
      <c r="CK2272" s="18"/>
      <c r="CL2272" s="18"/>
      <c r="CM2272" s="18"/>
      <c r="CN2272" s="18"/>
      <c r="CO2272" s="18"/>
      <c r="CP2272" s="18"/>
      <c r="CQ2272" s="18"/>
      <c r="CR2272" s="18"/>
      <c r="CS2272" s="18"/>
      <c r="CT2272" s="18"/>
      <c r="CU2272" s="18"/>
      <c r="CV2272" s="18"/>
      <c r="CW2272" s="18"/>
      <c r="CX2272" s="18"/>
      <c r="CY2272" s="18"/>
      <c r="CZ2272" s="18"/>
      <c r="DA2272" s="18"/>
      <c r="DB2272" s="18"/>
      <c r="DC2272" s="18"/>
      <c r="DD2272" s="18"/>
      <c r="DE2272" s="18"/>
      <c r="DF2272" s="18"/>
      <c r="DG2272" s="18"/>
      <c r="DH2272" s="18"/>
      <c r="DI2272" s="18"/>
      <c r="DJ2272" s="18"/>
      <c r="DK2272" s="18"/>
      <c r="DL2272" s="18"/>
      <c r="DM2272" s="18"/>
      <c r="DN2272" s="18"/>
      <c r="DO2272" s="56"/>
      <c r="DP2272" s="56"/>
      <c r="DQ2272" s="56"/>
      <c r="DR2272" s="56"/>
      <c r="DS2272" s="56"/>
      <c r="DT2272" s="56"/>
      <c r="DU2272" s="56"/>
      <c r="DV2272" s="56"/>
      <c r="DW2272" s="56">
        <v>0</v>
      </c>
      <c r="DX2272" s="56"/>
      <c r="DY2272" s="56"/>
      <c r="DZ2272" s="56"/>
      <c r="EA2272" s="56"/>
      <c r="EB2272" s="56"/>
      <c r="EC2272" s="56"/>
      <c r="ED2272" s="56"/>
      <c r="EE2272" s="56"/>
      <c r="EF2272" s="56"/>
      <c r="EG2272" s="56">
        <v>0</v>
      </c>
      <c r="EH2272" s="18"/>
      <c r="EI2272" s="18">
        <f t="array" ref="EI2272">IF(SUMPRODUCT(--(DO2272:DS2272&lt;&gt;""))=0, 0,1)</f>
        <v>0</v>
      </c>
      <c r="EJ2272" s="18">
        <f t="array" ref="EJ2272">IF(SUMPRODUCT(--(DT2272:EG2272&lt;&gt;""))=0, 0,1)</f>
        <v>1</v>
      </c>
      <c r="EK2272" s="18" cm="1">
        <f t="array" ref="EK2272">IF(SUMPRODUCT(--(EC2272:EG2272&lt;&gt;""))=0, 0,1)</f>
        <v>1</v>
      </c>
      <c r="EL2272" s="18">
        <f t="array" ref="EL2272">IF(SUMPRODUCT(--(EE2272:EG2272&lt;&gt;""))=0, 0,1)</f>
        <v>1</v>
      </c>
      <c r="EM2272" s="18">
        <f t="shared" si="443"/>
        <v>0</v>
      </c>
      <c r="EN2272" s="18" t="str">
        <f t="shared" si="444"/>
        <v>NA</v>
      </c>
      <c r="EO2272" s="18">
        <f t="shared" si="445"/>
        <v>0</v>
      </c>
      <c r="EP2272" s="18">
        <f t="shared" si="446"/>
        <v>0</v>
      </c>
      <c r="EQ2272" s="18" t="str">
        <f t="shared" si="442"/>
        <v>NA</v>
      </c>
      <c r="ER2272" s="18" t="s">
        <v>2084</v>
      </c>
      <c r="ES2272" s="59">
        <v>43971</v>
      </c>
      <c r="ET2272" s="18"/>
      <c r="EU2272" s="18"/>
    </row>
    <row r="2273" spans="1:151" s="1" customFormat="1" ht="15.75" customHeight="1" x14ac:dyDescent="0.2">
      <c r="A2273" s="5" t="s">
        <v>2559</v>
      </c>
      <c r="B2273" s="24" t="s">
        <v>2560</v>
      </c>
      <c r="C2273" s="56">
        <v>1</v>
      </c>
      <c r="D2273" s="18" t="s">
        <v>2930</v>
      </c>
      <c r="E2273" s="18" t="s">
        <v>2993</v>
      </c>
      <c r="F2273" s="18" t="s">
        <v>553</v>
      </c>
      <c r="G2273" s="18" t="s">
        <v>847</v>
      </c>
      <c r="H2273" s="18" t="s">
        <v>746</v>
      </c>
      <c r="I2273" s="18" t="s">
        <v>799</v>
      </c>
      <c r="J2273" s="18" t="s">
        <v>595</v>
      </c>
      <c r="K2273" s="18" t="s">
        <v>257</v>
      </c>
      <c r="L2273" s="18" t="s">
        <v>1936</v>
      </c>
      <c r="M2273" s="18" t="s">
        <v>276</v>
      </c>
      <c r="N2273" s="56">
        <v>130</v>
      </c>
      <c r="O2273" s="18" t="s">
        <v>2561</v>
      </c>
      <c r="P2273" s="18" t="s">
        <v>2128</v>
      </c>
      <c r="Q2273" s="18" t="s">
        <v>254</v>
      </c>
      <c r="R2273" s="18" t="s">
        <v>2562</v>
      </c>
      <c r="S2273" s="18" t="s">
        <v>2566</v>
      </c>
      <c r="T2273" s="26" t="s">
        <v>257</v>
      </c>
      <c r="U2273" s="26" t="s">
        <v>257</v>
      </c>
      <c r="V2273" s="26" t="s">
        <v>257</v>
      </c>
      <c r="W2273" s="26" t="s">
        <v>257</v>
      </c>
      <c r="X2273" s="18" t="s">
        <v>595</v>
      </c>
      <c r="Y2273" s="18">
        <v>49</v>
      </c>
      <c r="Z2273" s="18" t="s">
        <v>2202</v>
      </c>
      <c r="AA2273" s="18" t="s">
        <v>257</v>
      </c>
      <c r="AB2273" s="18">
        <f t="shared" si="437"/>
        <v>49</v>
      </c>
      <c r="AC2273" s="18" t="s">
        <v>595</v>
      </c>
      <c r="AD2273" s="18" t="s">
        <v>595</v>
      </c>
      <c r="AE2273" s="18" t="s">
        <v>595</v>
      </c>
      <c r="AF2273" s="18" t="s">
        <v>257</v>
      </c>
      <c r="AG2273" s="18" t="s">
        <v>257</v>
      </c>
      <c r="AH2273" s="18" t="s">
        <v>595</v>
      </c>
      <c r="AI2273" s="18">
        <v>10</v>
      </c>
      <c r="AJ2273" s="18" t="s">
        <v>522</v>
      </c>
      <c r="AK2273" s="18">
        <v>10</v>
      </c>
      <c r="AL2273" s="18"/>
      <c r="AM2273" s="18" t="s">
        <v>302</v>
      </c>
      <c r="AN2273" s="18">
        <v>-6.4</v>
      </c>
      <c r="AO2273" s="18" t="s">
        <v>2564</v>
      </c>
      <c r="AP2273" s="18" t="s">
        <v>479</v>
      </c>
      <c r="AQ2273" s="18">
        <v>5</v>
      </c>
      <c r="AR2273" s="18" t="s">
        <v>1590</v>
      </c>
      <c r="AS2273" s="18" t="s">
        <v>257</v>
      </c>
      <c r="AT2273" s="18" t="s">
        <v>257</v>
      </c>
      <c r="AU2273" s="18" t="s">
        <v>595</v>
      </c>
      <c r="AV2273" s="18" t="s">
        <v>595</v>
      </c>
      <c r="AW2273" s="18" t="s">
        <v>595</v>
      </c>
      <c r="AX2273" s="18">
        <v>10</v>
      </c>
      <c r="AY2273" s="18" t="s">
        <v>522</v>
      </c>
      <c r="AZ2273" s="18" t="s">
        <v>257</v>
      </c>
      <c r="BA2273" s="18" t="s">
        <v>257</v>
      </c>
      <c r="BB2273" s="18" t="s">
        <v>1069</v>
      </c>
      <c r="BC2273" s="18"/>
      <c r="BD2273" s="18"/>
      <c r="BE2273" s="18"/>
      <c r="BF2273" s="18"/>
      <c r="BG2273" s="18"/>
      <c r="BH2273" s="18"/>
      <c r="BI2273" s="18"/>
      <c r="BJ2273" s="18"/>
      <c r="BK2273" s="18"/>
      <c r="BL2273" s="18"/>
      <c r="BM2273" s="18"/>
      <c r="BN2273" s="18"/>
      <c r="BO2273" s="18"/>
      <c r="BP2273" s="18"/>
      <c r="BQ2273" s="18"/>
      <c r="BR2273" s="18"/>
      <c r="BS2273" s="18"/>
      <c r="BT2273" s="18"/>
      <c r="BU2273" s="18"/>
      <c r="BV2273" s="18"/>
      <c r="BW2273" s="18"/>
      <c r="BX2273" s="18"/>
      <c r="BY2273" s="18"/>
      <c r="BZ2273" s="18"/>
      <c r="CA2273" s="18"/>
      <c r="CB2273" s="18"/>
      <c r="CC2273" s="18"/>
      <c r="CD2273" s="18"/>
      <c r="CE2273" s="18"/>
      <c r="CF2273" s="18"/>
      <c r="CG2273" s="18"/>
      <c r="CH2273" s="18"/>
      <c r="CI2273" s="18"/>
      <c r="CJ2273" s="18"/>
      <c r="CK2273" s="18"/>
      <c r="CL2273" s="18"/>
      <c r="CM2273" s="18"/>
      <c r="CN2273" s="18"/>
      <c r="CO2273" s="18"/>
      <c r="CP2273" s="18"/>
      <c r="CQ2273" s="18"/>
      <c r="CR2273" s="18"/>
      <c r="CS2273" s="18"/>
      <c r="CT2273" s="18"/>
      <c r="CU2273" s="18"/>
      <c r="CV2273" s="18"/>
      <c r="CW2273" s="18"/>
      <c r="CX2273" s="18"/>
      <c r="CY2273" s="18"/>
      <c r="CZ2273" s="18"/>
      <c r="DA2273" s="18"/>
      <c r="DB2273" s="18"/>
      <c r="DC2273" s="18"/>
      <c r="DD2273" s="18"/>
      <c r="DE2273" s="18"/>
      <c r="DF2273" s="18"/>
      <c r="DG2273" s="18"/>
      <c r="DH2273" s="18"/>
      <c r="DI2273" s="18"/>
      <c r="DJ2273" s="18"/>
      <c r="DK2273" s="18"/>
      <c r="DL2273" s="18"/>
      <c r="DM2273" s="18"/>
      <c r="DN2273" s="18"/>
      <c r="DO2273" s="56"/>
      <c r="DP2273" s="56"/>
      <c r="DQ2273" s="56"/>
      <c r="DR2273" s="56"/>
      <c r="DS2273" s="56"/>
      <c r="DT2273" s="56"/>
      <c r="DU2273" s="56"/>
      <c r="DV2273" s="56"/>
      <c r="DW2273" s="56">
        <v>0</v>
      </c>
      <c r="DX2273" s="56"/>
      <c r="DY2273" s="56"/>
      <c r="DZ2273" s="56"/>
      <c r="EA2273" s="56"/>
      <c r="EB2273" s="56"/>
      <c r="EC2273" s="56"/>
      <c r="ED2273" s="56"/>
      <c r="EE2273" s="56"/>
      <c r="EF2273" s="56"/>
      <c r="EG2273" s="56">
        <v>0</v>
      </c>
      <c r="EH2273" s="18"/>
      <c r="EI2273" s="18">
        <f t="array" ref="EI2273">IF(SUMPRODUCT(--(DO2273:DS2273&lt;&gt;""))=0, 0,1)</f>
        <v>0</v>
      </c>
      <c r="EJ2273" s="18">
        <f t="array" ref="EJ2273">IF(SUMPRODUCT(--(DT2273:EG2273&lt;&gt;""))=0, 0,1)</f>
        <v>1</v>
      </c>
      <c r="EK2273" s="18" cm="1">
        <f t="array" ref="EK2273">IF(SUMPRODUCT(--(EC2273:EG2273&lt;&gt;""))=0, 0,1)</f>
        <v>1</v>
      </c>
      <c r="EL2273" s="18">
        <f t="array" ref="EL2273">IF(SUMPRODUCT(--(EE2273:EG2273&lt;&gt;""))=0, 0,1)</f>
        <v>1</v>
      </c>
      <c r="EM2273" s="18">
        <f t="shared" si="443"/>
        <v>0</v>
      </c>
      <c r="EN2273" s="18" t="str">
        <f t="shared" si="444"/>
        <v>NA</v>
      </c>
      <c r="EO2273" s="18">
        <f t="shared" si="445"/>
        <v>0</v>
      </c>
      <c r="EP2273" s="18">
        <f t="shared" si="446"/>
        <v>0</v>
      </c>
      <c r="EQ2273" s="18" t="str">
        <f t="shared" si="442"/>
        <v>NA</v>
      </c>
      <c r="ER2273" s="18" t="s">
        <v>2084</v>
      </c>
      <c r="ES2273" s="59">
        <v>43971</v>
      </c>
      <c r="ET2273" s="18"/>
      <c r="EU2273" s="18"/>
    </row>
    <row r="2274" spans="1:151" s="1" customFormat="1" ht="15.75" customHeight="1" x14ac:dyDescent="0.2">
      <c r="A2274" s="5" t="s">
        <v>2570</v>
      </c>
      <c r="B2274" s="24" t="s">
        <v>2560</v>
      </c>
      <c r="C2274" s="56">
        <v>2</v>
      </c>
      <c r="D2274" s="18" t="s">
        <v>1651</v>
      </c>
      <c r="E2274" s="18" t="s">
        <v>2993</v>
      </c>
      <c r="F2274" s="18" t="s">
        <v>553</v>
      </c>
      <c r="G2274" s="18" t="s">
        <v>1726</v>
      </c>
      <c r="H2274" s="18" t="s">
        <v>1727</v>
      </c>
      <c r="I2274" s="18" t="s">
        <v>726</v>
      </c>
      <c r="J2274" s="18" t="s">
        <v>595</v>
      </c>
      <c r="K2274" s="18" t="s">
        <v>257</v>
      </c>
      <c r="L2274" s="18" t="s">
        <v>1936</v>
      </c>
      <c r="M2274" s="18" t="s">
        <v>276</v>
      </c>
      <c r="N2274" s="56">
        <v>130</v>
      </c>
      <c r="O2274" s="18" t="s">
        <v>2561</v>
      </c>
      <c r="P2274" s="18" t="s">
        <v>2128</v>
      </c>
      <c r="Q2274" s="18" t="s">
        <v>254</v>
      </c>
      <c r="R2274" s="18" t="s">
        <v>2562</v>
      </c>
      <c r="S2274" s="18" t="s">
        <v>2563</v>
      </c>
      <c r="T2274" s="26" t="s">
        <v>257</v>
      </c>
      <c r="U2274" s="26" t="s">
        <v>257</v>
      </c>
      <c r="V2274" s="26" t="s">
        <v>257</v>
      </c>
      <c r="W2274" s="26" t="s">
        <v>257</v>
      </c>
      <c r="X2274" s="18" t="s">
        <v>595</v>
      </c>
      <c r="Y2274" s="18">
        <v>0</v>
      </c>
      <c r="Z2274" s="18" t="s">
        <v>2202</v>
      </c>
      <c r="AA2274" s="18" t="s">
        <v>257</v>
      </c>
      <c r="AB2274" s="18">
        <f t="shared" si="437"/>
        <v>0</v>
      </c>
      <c r="AC2274" s="18" t="s">
        <v>595</v>
      </c>
      <c r="AD2274" s="18" t="s">
        <v>595</v>
      </c>
      <c r="AE2274" s="18" t="s">
        <v>595</v>
      </c>
      <c r="AF2274" s="18" t="s">
        <v>257</v>
      </c>
      <c r="AG2274" s="18" t="s">
        <v>257</v>
      </c>
      <c r="AH2274" s="18" t="s">
        <v>595</v>
      </c>
      <c r="AI2274" s="18">
        <v>10</v>
      </c>
      <c r="AJ2274" s="18" t="s">
        <v>522</v>
      </c>
      <c r="AK2274" s="18">
        <v>10</v>
      </c>
      <c r="AL2274" s="18"/>
      <c r="AM2274" s="18" t="s">
        <v>302</v>
      </c>
      <c r="AN2274" s="18">
        <v>1.3</v>
      </c>
      <c r="AO2274" s="18" t="s">
        <v>2564</v>
      </c>
      <c r="AP2274" s="18" t="s">
        <v>479</v>
      </c>
      <c r="AQ2274" s="18">
        <v>5</v>
      </c>
      <c r="AR2274" s="18" t="s">
        <v>1590</v>
      </c>
      <c r="AS2274" s="18" t="s">
        <v>257</v>
      </c>
      <c r="AT2274" s="18" t="s">
        <v>257</v>
      </c>
      <c r="AU2274" s="18" t="s">
        <v>595</v>
      </c>
      <c r="AV2274" s="18" t="s">
        <v>595</v>
      </c>
      <c r="AW2274" s="18" t="s">
        <v>595</v>
      </c>
      <c r="AX2274" s="18">
        <v>10</v>
      </c>
      <c r="AY2274" s="18" t="s">
        <v>522</v>
      </c>
      <c r="AZ2274" s="18" t="s">
        <v>257</v>
      </c>
      <c r="BA2274" s="18" t="s">
        <v>257</v>
      </c>
      <c r="BB2274" s="18" t="s">
        <v>2571</v>
      </c>
      <c r="BC2274" s="18"/>
      <c r="BD2274" s="18"/>
      <c r="BE2274" s="18"/>
      <c r="BF2274" s="18"/>
      <c r="BG2274" s="18"/>
      <c r="BH2274" s="18"/>
      <c r="BI2274" s="18"/>
      <c r="BJ2274" s="18"/>
      <c r="BK2274" s="18"/>
      <c r="BL2274" s="18"/>
      <c r="BM2274" s="18"/>
      <c r="BN2274" s="18"/>
      <c r="BO2274" s="18"/>
      <c r="BP2274" s="18"/>
      <c r="BQ2274" s="18"/>
      <c r="BR2274" s="18"/>
      <c r="BS2274" s="18"/>
      <c r="BT2274" s="18"/>
      <c r="BU2274" s="18"/>
      <c r="BV2274" s="18"/>
      <c r="BW2274" s="18"/>
      <c r="BX2274" s="18"/>
      <c r="BY2274" s="18"/>
      <c r="BZ2274" s="18"/>
      <c r="CA2274" s="18"/>
      <c r="CB2274" s="18"/>
      <c r="CC2274" s="18"/>
      <c r="CD2274" s="18"/>
      <c r="CE2274" s="18"/>
      <c r="CF2274" s="18"/>
      <c r="CG2274" s="18"/>
      <c r="CH2274" s="18"/>
      <c r="CI2274" s="18"/>
      <c r="CJ2274" s="18"/>
      <c r="CK2274" s="18"/>
      <c r="CL2274" s="18"/>
      <c r="CM2274" s="18"/>
      <c r="CN2274" s="18"/>
      <c r="CO2274" s="18"/>
      <c r="CP2274" s="18"/>
      <c r="CQ2274" s="18"/>
      <c r="CR2274" s="18"/>
      <c r="CS2274" s="18"/>
      <c r="CT2274" s="18"/>
      <c r="CU2274" s="18"/>
      <c r="CV2274" s="18"/>
      <c r="CW2274" s="18"/>
      <c r="CX2274" s="18"/>
      <c r="CY2274" s="18"/>
      <c r="CZ2274" s="18"/>
      <c r="DA2274" s="18"/>
      <c r="DB2274" s="18"/>
      <c r="DC2274" s="18"/>
      <c r="DD2274" s="18"/>
      <c r="DE2274" s="18"/>
      <c r="DF2274" s="18"/>
      <c r="DG2274" s="18"/>
      <c r="DH2274" s="18"/>
      <c r="DI2274" s="18"/>
      <c r="DJ2274" s="18"/>
      <c r="DK2274" s="18"/>
      <c r="DL2274" s="18"/>
      <c r="DM2274" s="18"/>
      <c r="DN2274" s="18"/>
      <c r="DO2274" s="56"/>
      <c r="DP2274" s="56"/>
      <c r="DQ2274" s="56"/>
      <c r="DR2274" s="56"/>
      <c r="DS2274" s="56"/>
      <c r="DT2274" s="56"/>
      <c r="DU2274" s="56"/>
      <c r="DV2274" s="56"/>
      <c r="DW2274" s="56">
        <v>0</v>
      </c>
      <c r="DX2274" s="56"/>
      <c r="DY2274" s="56"/>
      <c r="DZ2274" s="56"/>
      <c r="EA2274" s="56"/>
      <c r="EB2274" s="56"/>
      <c r="EC2274" s="56"/>
      <c r="ED2274" s="56"/>
      <c r="EE2274" s="56"/>
      <c r="EF2274" s="56"/>
      <c r="EG2274" s="56">
        <v>0</v>
      </c>
      <c r="EH2274" s="18"/>
      <c r="EI2274" s="18">
        <f t="array" ref="EI2274">IF(SUMPRODUCT(--(DO2274:DS2274&lt;&gt;""))=0, 0,1)</f>
        <v>0</v>
      </c>
      <c r="EJ2274" s="18">
        <f t="array" ref="EJ2274">IF(SUMPRODUCT(--(DT2274:EG2274&lt;&gt;""))=0, 0,1)</f>
        <v>1</v>
      </c>
      <c r="EK2274" s="18" cm="1">
        <f t="array" ref="EK2274">IF(SUMPRODUCT(--(EC2274:EG2274&lt;&gt;""))=0, 0,1)</f>
        <v>1</v>
      </c>
      <c r="EL2274" s="18">
        <f t="array" ref="EL2274">IF(SUMPRODUCT(--(EE2274:EG2274&lt;&gt;""))=0, 0,1)</f>
        <v>1</v>
      </c>
      <c r="EM2274" s="18">
        <f t="shared" si="443"/>
        <v>0</v>
      </c>
      <c r="EN2274" s="18" t="str">
        <f t="shared" si="444"/>
        <v>NA</v>
      </c>
      <c r="EO2274" s="18">
        <f t="shared" si="445"/>
        <v>0</v>
      </c>
      <c r="EP2274" s="18">
        <f t="shared" si="446"/>
        <v>0</v>
      </c>
      <c r="EQ2274" s="18" t="str">
        <f t="shared" si="442"/>
        <v>NA</v>
      </c>
      <c r="ER2274" s="18" t="s">
        <v>2084</v>
      </c>
      <c r="ES2274" s="59">
        <v>43971</v>
      </c>
      <c r="ET2274" s="18"/>
      <c r="EU2274" s="18"/>
    </row>
    <row r="2275" spans="1:151" s="1" customFormat="1" ht="15.75" customHeight="1" x14ac:dyDescent="0.2">
      <c r="A2275" s="5" t="s">
        <v>2570</v>
      </c>
      <c r="B2275" s="24" t="s">
        <v>2560</v>
      </c>
      <c r="C2275" s="56">
        <v>2</v>
      </c>
      <c r="D2275" s="18" t="s">
        <v>2931</v>
      </c>
      <c r="E2275" s="18" t="s">
        <v>2993</v>
      </c>
      <c r="F2275" s="18" t="s">
        <v>553</v>
      </c>
      <c r="G2275" s="18" t="s">
        <v>1726</v>
      </c>
      <c r="H2275" s="18" t="s">
        <v>1727</v>
      </c>
      <c r="I2275" s="18" t="s">
        <v>726</v>
      </c>
      <c r="J2275" s="18" t="s">
        <v>595</v>
      </c>
      <c r="K2275" s="18" t="s">
        <v>257</v>
      </c>
      <c r="L2275" s="18" t="s">
        <v>1936</v>
      </c>
      <c r="M2275" s="18" t="s">
        <v>276</v>
      </c>
      <c r="N2275" s="56">
        <v>130</v>
      </c>
      <c r="O2275" s="18" t="s">
        <v>2561</v>
      </c>
      <c r="P2275" s="18" t="s">
        <v>2128</v>
      </c>
      <c r="Q2275" s="18" t="s">
        <v>254</v>
      </c>
      <c r="R2275" s="18" t="s">
        <v>2562</v>
      </c>
      <c r="S2275" s="18" t="s">
        <v>2566</v>
      </c>
      <c r="T2275" s="26" t="s">
        <v>257</v>
      </c>
      <c r="U2275" s="26" t="s">
        <v>257</v>
      </c>
      <c r="V2275" s="26" t="s">
        <v>257</v>
      </c>
      <c r="W2275" s="26" t="s">
        <v>257</v>
      </c>
      <c r="X2275" s="18" t="s">
        <v>595</v>
      </c>
      <c r="Y2275" s="18">
        <v>101</v>
      </c>
      <c r="Z2275" s="18" t="s">
        <v>2202</v>
      </c>
      <c r="AA2275" s="18" t="s">
        <v>257</v>
      </c>
      <c r="AB2275" s="18">
        <f t="shared" si="437"/>
        <v>101</v>
      </c>
      <c r="AC2275" s="18" t="s">
        <v>595</v>
      </c>
      <c r="AD2275" s="18" t="s">
        <v>595</v>
      </c>
      <c r="AE2275" s="18" t="s">
        <v>595</v>
      </c>
      <c r="AF2275" s="18" t="s">
        <v>257</v>
      </c>
      <c r="AG2275" s="18" t="s">
        <v>257</v>
      </c>
      <c r="AH2275" s="18" t="s">
        <v>595</v>
      </c>
      <c r="AI2275" s="18">
        <v>10</v>
      </c>
      <c r="AJ2275" s="18" t="s">
        <v>522</v>
      </c>
      <c r="AK2275" s="18">
        <v>10</v>
      </c>
      <c r="AL2275" s="18"/>
      <c r="AM2275" s="18" t="s">
        <v>302</v>
      </c>
      <c r="AN2275" s="18">
        <v>-1</v>
      </c>
      <c r="AO2275" s="18" t="s">
        <v>2564</v>
      </c>
      <c r="AP2275" s="18" t="s">
        <v>479</v>
      </c>
      <c r="AQ2275" s="18">
        <v>5</v>
      </c>
      <c r="AR2275" s="18" t="s">
        <v>1590</v>
      </c>
      <c r="AS2275" s="18" t="s">
        <v>257</v>
      </c>
      <c r="AT2275" s="18" t="s">
        <v>257</v>
      </c>
      <c r="AU2275" s="18" t="s">
        <v>595</v>
      </c>
      <c r="AV2275" s="18" t="s">
        <v>595</v>
      </c>
      <c r="AW2275" s="18" t="s">
        <v>595</v>
      </c>
      <c r="AX2275" s="18">
        <v>10</v>
      </c>
      <c r="AY2275" s="18" t="s">
        <v>522</v>
      </c>
      <c r="AZ2275" s="18" t="s">
        <v>257</v>
      </c>
      <c r="BA2275" s="18" t="s">
        <v>257</v>
      </c>
      <c r="BB2275" s="18" t="s">
        <v>2571</v>
      </c>
      <c r="BC2275" s="18"/>
      <c r="BD2275" s="18"/>
      <c r="BE2275" s="18"/>
      <c r="BF2275" s="18"/>
      <c r="BG2275" s="18"/>
      <c r="BH2275" s="18"/>
      <c r="BI2275" s="18"/>
      <c r="BJ2275" s="18"/>
      <c r="BK2275" s="18"/>
      <c r="BL2275" s="18"/>
      <c r="BM2275" s="18"/>
      <c r="BN2275" s="18"/>
      <c r="BO2275" s="18"/>
      <c r="BP2275" s="18"/>
      <c r="BQ2275" s="18"/>
      <c r="BR2275" s="18"/>
      <c r="BS2275" s="18"/>
      <c r="BT2275" s="18"/>
      <c r="BU2275" s="18"/>
      <c r="BV2275" s="18"/>
      <c r="BW2275" s="18"/>
      <c r="BX2275" s="18"/>
      <c r="BY2275" s="18"/>
      <c r="BZ2275" s="18"/>
      <c r="CA2275" s="18"/>
      <c r="CB2275" s="18"/>
      <c r="CC2275" s="18"/>
      <c r="CD2275" s="18"/>
      <c r="CE2275" s="18"/>
      <c r="CF2275" s="18"/>
      <c r="CG2275" s="18"/>
      <c r="CH2275" s="18"/>
      <c r="CI2275" s="18"/>
      <c r="CJ2275" s="18"/>
      <c r="CK2275" s="18"/>
      <c r="CL2275" s="18"/>
      <c r="CM2275" s="18"/>
      <c r="CN2275" s="18"/>
      <c r="CO2275" s="18"/>
      <c r="CP2275" s="18"/>
      <c r="CQ2275" s="18"/>
      <c r="CR2275" s="18"/>
      <c r="CS2275" s="18"/>
      <c r="CT2275" s="18"/>
      <c r="CU2275" s="18"/>
      <c r="CV2275" s="18"/>
      <c r="CW2275" s="18"/>
      <c r="CX2275" s="18"/>
      <c r="CY2275" s="18"/>
      <c r="CZ2275" s="18"/>
      <c r="DA2275" s="18"/>
      <c r="DB2275" s="18"/>
      <c r="DC2275" s="18"/>
      <c r="DD2275" s="18"/>
      <c r="DE2275" s="18"/>
      <c r="DF2275" s="18"/>
      <c r="DG2275" s="18"/>
      <c r="DH2275" s="18"/>
      <c r="DI2275" s="18"/>
      <c r="DJ2275" s="18"/>
      <c r="DK2275" s="18"/>
      <c r="DL2275" s="18"/>
      <c r="DM2275" s="18"/>
      <c r="DN2275" s="18"/>
      <c r="DO2275" s="56"/>
      <c r="DP2275" s="56"/>
      <c r="DQ2275" s="56"/>
      <c r="DR2275" s="56"/>
      <c r="DS2275" s="56"/>
      <c r="DT2275" s="56"/>
      <c r="DU2275" s="56"/>
      <c r="DV2275" s="56"/>
      <c r="DW2275" s="56">
        <v>0</v>
      </c>
      <c r="DX2275" s="56"/>
      <c r="DY2275" s="56"/>
      <c r="DZ2275" s="56"/>
      <c r="EA2275" s="56"/>
      <c r="EB2275" s="56"/>
      <c r="EC2275" s="56"/>
      <c r="ED2275" s="56"/>
      <c r="EE2275" s="56"/>
      <c r="EF2275" s="56"/>
      <c r="EG2275" s="56">
        <v>0</v>
      </c>
      <c r="EH2275" s="18"/>
      <c r="EI2275" s="18">
        <f t="array" ref="EI2275">IF(SUMPRODUCT(--(DO2275:DS2275&lt;&gt;""))=0, 0,1)</f>
        <v>0</v>
      </c>
      <c r="EJ2275" s="18">
        <f t="array" ref="EJ2275">IF(SUMPRODUCT(--(DT2275:EG2275&lt;&gt;""))=0, 0,1)</f>
        <v>1</v>
      </c>
      <c r="EK2275" s="18" cm="1">
        <f t="array" ref="EK2275">IF(SUMPRODUCT(--(EC2275:EG2275&lt;&gt;""))=0, 0,1)</f>
        <v>1</v>
      </c>
      <c r="EL2275" s="18">
        <f t="array" ref="EL2275">IF(SUMPRODUCT(--(EE2275:EG2275&lt;&gt;""))=0, 0,1)</f>
        <v>1</v>
      </c>
      <c r="EM2275" s="18">
        <f t="shared" si="443"/>
        <v>0</v>
      </c>
      <c r="EN2275" s="18" t="str">
        <f t="shared" si="444"/>
        <v>NA</v>
      </c>
      <c r="EO2275" s="18">
        <f t="shared" si="445"/>
        <v>0</v>
      </c>
      <c r="EP2275" s="18">
        <f t="shared" si="446"/>
        <v>0</v>
      </c>
      <c r="EQ2275" s="18" t="str">
        <f t="shared" si="442"/>
        <v>NA</v>
      </c>
      <c r="ER2275" s="18" t="s">
        <v>2084</v>
      </c>
      <c r="ES2275" s="59">
        <v>43971</v>
      </c>
      <c r="ET2275" s="18"/>
      <c r="EU2275" s="18"/>
    </row>
    <row r="2276" spans="1:151" s="1" customFormat="1" ht="15.75" customHeight="1" x14ac:dyDescent="0.2">
      <c r="A2276" s="5" t="s">
        <v>2570</v>
      </c>
      <c r="B2276" s="24" t="s">
        <v>2560</v>
      </c>
      <c r="C2276" s="56">
        <v>2</v>
      </c>
      <c r="D2276" s="18" t="s">
        <v>1651</v>
      </c>
      <c r="E2276" s="18" t="s">
        <v>2993</v>
      </c>
      <c r="F2276" s="18" t="s">
        <v>553</v>
      </c>
      <c r="G2276" s="18" t="s">
        <v>1725</v>
      </c>
      <c r="H2276" s="18" t="s">
        <v>1937</v>
      </c>
      <c r="I2276" s="18" t="s">
        <v>595</v>
      </c>
      <c r="J2276" s="18" t="s">
        <v>595</v>
      </c>
      <c r="K2276" s="18" t="s">
        <v>257</v>
      </c>
      <c r="L2276" s="18" t="s">
        <v>1936</v>
      </c>
      <c r="M2276" s="18" t="s">
        <v>276</v>
      </c>
      <c r="N2276" s="56">
        <v>130</v>
      </c>
      <c r="O2276" s="18" t="s">
        <v>2561</v>
      </c>
      <c r="P2276" s="18" t="s">
        <v>2128</v>
      </c>
      <c r="Q2276" s="18" t="s">
        <v>254</v>
      </c>
      <c r="R2276" s="18" t="s">
        <v>2562</v>
      </c>
      <c r="S2276" s="18" t="s">
        <v>2563</v>
      </c>
      <c r="T2276" s="26" t="s">
        <v>257</v>
      </c>
      <c r="U2276" s="26" t="s">
        <v>257</v>
      </c>
      <c r="V2276" s="26" t="s">
        <v>257</v>
      </c>
      <c r="W2276" s="26" t="s">
        <v>257</v>
      </c>
      <c r="X2276" s="18" t="s">
        <v>595</v>
      </c>
      <c r="Y2276" s="18">
        <v>0</v>
      </c>
      <c r="Z2276" s="18" t="s">
        <v>2202</v>
      </c>
      <c r="AA2276" s="18" t="s">
        <v>257</v>
      </c>
      <c r="AB2276" s="18">
        <f t="shared" si="437"/>
        <v>0</v>
      </c>
      <c r="AC2276" s="18" t="s">
        <v>595</v>
      </c>
      <c r="AD2276" s="18" t="s">
        <v>595</v>
      </c>
      <c r="AE2276" s="18" t="s">
        <v>595</v>
      </c>
      <c r="AF2276" s="18" t="s">
        <v>257</v>
      </c>
      <c r="AG2276" s="18" t="s">
        <v>257</v>
      </c>
      <c r="AH2276" s="18" t="s">
        <v>595</v>
      </c>
      <c r="AI2276" s="18">
        <v>10</v>
      </c>
      <c r="AJ2276" s="18" t="s">
        <v>522</v>
      </c>
      <c r="AK2276" s="18">
        <v>10</v>
      </c>
      <c r="AL2276" s="18"/>
      <c r="AM2276" s="18" t="s">
        <v>302</v>
      </c>
      <c r="AN2276" s="18">
        <v>0.4</v>
      </c>
      <c r="AO2276" s="18" t="s">
        <v>2564</v>
      </c>
      <c r="AP2276" s="18" t="s">
        <v>479</v>
      </c>
      <c r="AQ2276" s="18">
        <v>5</v>
      </c>
      <c r="AR2276" s="18" t="s">
        <v>1590</v>
      </c>
      <c r="AS2276" s="18" t="s">
        <v>257</v>
      </c>
      <c r="AT2276" s="18" t="s">
        <v>257</v>
      </c>
      <c r="AU2276" s="18" t="s">
        <v>595</v>
      </c>
      <c r="AV2276" s="18" t="s">
        <v>595</v>
      </c>
      <c r="AW2276" s="18" t="s">
        <v>595</v>
      </c>
      <c r="AX2276" s="18">
        <v>10</v>
      </c>
      <c r="AY2276" s="18" t="s">
        <v>522</v>
      </c>
      <c r="AZ2276" s="18" t="s">
        <v>257</v>
      </c>
      <c r="BA2276" s="18" t="s">
        <v>257</v>
      </c>
      <c r="BB2276" s="18" t="s">
        <v>2571</v>
      </c>
      <c r="BC2276" s="18"/>
      <c r="BD2276" s="18"/>
      <c r="BE2276" s="18"/>
      <c r="BF2276" s="18"/>
      <c r="BG2276" s="18"/>
      <c r="BH2276" s="18"/>
      <c r="BI2276" s="18"/>
      <c r="BJ2276" s="18"/>
      <c r="BK2276" s="18"/>
      <c r="BL2276" s="18"/>
      <c r="BM2276" s="18"/>
      <c r="BN2276" s="18"/>
      <c r="BO2276" s="18"/>
      <c r="BP2276" s="18"/>
      <c r="BQ2276" s="18"/>
      <c r="BR2276" s="18"/>
      <c r="BS2276" s="18"/>
      <c r="BT2276" s="18"/>
      <c r="BU2276" s="18"/>
      <c r="BV2276" s="18"/>
      <c r="BW2276" s="18"/>
      <c r="BX2276" s="18"/>
      <c r="BY2276" s="18"/>
      <c r="BZ2276" s="18"/>
      <c r="CA2276" s="18"/>
      <c r="CB2276" s="18"/>
      <c r="CC2276" s="18"/>
      <c r="CD2276" s="18"/>
      <c r="CE2276" s="18"/>
      <c r="CF2276" s="18"/>
      <c r="CG2276" s="18"/>
      <c r="CH2276" s="18"/>
      <c r="CI2276" s="18"/>
      <c r="CJ2276" s="18"/>
      <c r="CK2276" s="18"/>
      <c r="CL2276" s="18"/>
      <c r="CM2276" s="18"/>
      <c r="CN2276" s="18"/>
      <c r="CO2276" s="18"/>
      <c r="CP2276" s="18"/>
      <c r="CQ2276" s="18"/>
      <c r="CR2276" s="18"/>
      <c r="CS2276" s="18"/>
      <c r="CT2276" s="18"/>
      <c r="CU2276" s="18"/>
      <c r="CV2276" s="18"/>
      <c r="CW2276" s="18"/>
      <c r="CX2276" s="18"/>
      <c r="CY2276" s="18"/>
      <c r="CZ2276" s="18"/>
      <c r="DA2276" s="18"/>
      <c r="DB2276" s="18"/>
      <c r="DC2276" s="18"/>
      <c r="DD2276" s="18"/>
      <c r="DE2276" s="18"/>
      <c r="DF2276" s="18"/>
      <c r="DG2276" s="18"/>
      <c r="DH2276" s="18"/>
      <c r="DI2276" s="18"/>
      <c r="DJ2276" s="18"/>
      <c r="DK2276" s="18"/>
      <c r="DL2276" s="18"/>
      <c r="DM2276" s="18"/>
      <c r="DN2276" s="18"/>
      <c r="DO2276" s="56"/>
      <c r="DP2276" s="56"/>
      <c r="DQ2276" s="56"/>
      <c r="DR2276" s="56"/>
      <c r="DS2276" s="56"/>
      <c r="DT2276" s="56"/>
      <c r="DU2276" s="56"/>
      <c r="DV2276" s="56"/>
      <c r="DW2276" s="56">
        <v>0</v>
      </c>
      <c r="DX2276" s="56"/>
      <c r="DY2276" s="56"/>
      <c r="DZ2276" s="56"/>
      <c r="EA2276" s="56"/>
      <c r="EB2276" s="56"/>
      <c r="EC2276" s="56"/>
      <c r="ED2276" s="56"/>
      <c r="EE2276" s="56"/>
      <c r="EF2276" s="56"/>
      <c r="EG2276" s="56">
        <v>0</v>
      </c>
      <c r="EH2276" s="18"/>
      <c r="EI2276" s="18">
        <f t="array" ref="EI2276">IF(SUMPRODUCT(--(DO2276:DS2276&lt;&gt;""))=0, 0,1)</f>
        <v>0</v>
      </c>
      <c r="EJ2276" s="18">
        <f t="array" ref="EJ2276">IF(SUMPRODUCT(--(DT2276:EG2276&lt;&gt;""))=0, 0,1)</f>
        <v>1</v>
      </c>
      <c r="EK2276" s="18" cm="1">
        <f t="array" ref="EK2276">IF(SUMPRODUCT(--(EC2276:EG2276&lt;&gt;""))=0, 0,1)</f>
        <v>1</v>
      </c>
      <c r="EL2276" s="18">
        <f t="array" ref="EL2276">IF(SUMPRODUCT(--(EE2276:EG2276&lt;&gt;""))=0, 0,1)</f>
        <v>1</v>
      </c>
      <c r="EM2276" s="18">
        <f t="shared" si="443"/>
        <v>0</v>
      </c>
      <c r="EN2276" s="18" t="str">
        <f t="shared" si="444"/>
        <v>NA</v>
      </c>
      <c r="EO2276" s="18">
        <f t="shared" si="445"/>
        <v>0</v>
      </c>
      <c r="EP2276" s="18">
        <f t="shared" si="446"/>
        <v>0</v>
      </c>
      <c r="EQ2276" s="18" t="str">
        <f t="shared" si="442"/>
        <v>NA</v>
      </c>
      <c r="ER2276" s="18" t="s">
        <v>2084</v>
      </c>
      <c r="ES2276" s="59">
        <v>43971</v>
      </c>
      <c r="ET2276" s="18"/>
      <c r="EU2276" s="18"/>
    </row>
    <row r="2277" spans="1:151" s="1" customFormat="1" ht="15.75" customHeight="1" x14ac:dyDescent="0.2">
      <c r="A2277" s="5" t="s">
        <v>2570</v>
      </c>
      <c r="B2277" s="24" t="s">
        <v>2560</v>
      </c>
      <c r="C2277" s="56">
        <v>2</v>
      </c>
      <c r="D2277" s="18" t="s">
        <v>2931</v>
      </c>
      <c r="E2277" s="18" t="s">
        <v>2993</v>
      </c>
      <c r="F2277" s="18" t="s">
        <v>553</v>
      </c>
      <c r="G2277" s="18" t="s">
        <v>1725</v>
      </c>
      <c r="H2277" s="18" t="s">
        <v>1937</v>
      </c>
      <c r="I2277" s="18" t="s">
        <v>595</v>
      </c>
      <c r="J2277" s="18" t="s">
        <v>595</v>
      </c>
      <c r="K2277" s="18" t="s">
        <v>257</v>
      </c>
      <c r="L2277" s="18" t="s">
        <v>1936</v>
      </c>
      <c r="M2277" s="18" t="s">
        <v>276</v>
      </c>
      <c r="N2277" s="56">
        <v>130</v>
      </c>
      <c r="O2277" s="18" t="s">
        <v>2561</v>
      </c>
      <c r="P2277" s="18" t="s">
        <v>2128</v>
      </c>
      <c r="Q2277" s="18" t="s">
        <v>254</v>
      </c>
      <c r="R2277" s="18" t="s">
        <v>2562</v>
      </c>
      <c r="S2277" s="18" t="s">
        <v>2566</v>
      </c>
      <c r="T2277" s="26" t="s">
        <v>257</v>
      </c>
      <c r="U2277" s="26" t="s">
        <v>257</v>
      </c>
      <c r="V2277" s="26" t="s">
        <v>257</v>
      </c>
      <c r="W2277" s="26" t="s">
        <v>257</v>
      </c>
      <c r="X2277" s="18" t="s">
        <v>595</v>
      </c>
      <c r="Y2277" s="18">
        <v>101</v>
      </c>
      <c r="Z2277" s="18" t="s">
        <v>2202</v>
      </c>
      <c r="AA2277" s="18" t="s">
        <v>257</v>
      </c>
      <c r="AB2277" s="18">
        <f t="shared" si="437"/>
        <v>101</v>
      </c>
      <c r="AC2277" s="18" t="s">
        <v>595</v>
      </c>
      <c r="AD2277" s="18" t="s">
        <v>595</v>
      </c>
      <c r="AE2277" s="18" t="s">
        <v>595</v>
      </c>
      <c r="AF2277" s="18" t="s">
        <v>257</v>
      </c>
      <c r="AG2277" s="18" t="s">
        <v>257</v>
      </c>
      <c r="AH2277" s="18" t="s">
        <v>595</v>
      </c>
      <c r="AI2277" s="18">
        <v>10</v>
      </c>
      <c r="AJ2277" s="18" t="s">
        <v>522</v>
      </c>
      <c r="AK2277" s="18">
        <v>10</v>
      </c>
      <c r="AL2277" s="18"/>
      <c r="AM2277" s="18" t="s">
        <v>302</v>
      </c>
      <c r="AN2277" s="18">
        <v>2.4</v>
      </c>
      <c r="AO2277" s="18" t="s">
        <v>2564</v>
      </c>
      <c r="AP2277" s="18" t="s">
        <v>479</v>
      </c>
      <c r="AQ2277" s="18">
        <v>5</v>
      </c>
      <c r="AR2277" s="18" t="s">
        <v>1590</v>
      </c>
      <c r="AS2277" s="18" t="s">
        <v>257</v>
      </c>
      <c r="AT2277" s="18" t="s">
        <v>257</v>
      </c>
      <c r="AU2277" s="18" t="s">
        <v>595</v>
      </c>
      <c r="AV2277" s="18" t="s">
        <v>595</v>
      </c>
      <c r="AW2277" s="18" t="s">
        <v>595</v>
      </c>
      <c r="AX2277" s="18">
        <v>10</v>
      </c>
      <c r="AY2277" s="18" t="s">
        <v>522</v>
      </c>
      <c r="AZ2277" s="18" t="s">
        <v>257</v>
      </c>
      <c r="BA2277" s="18" t="s">
        <v>257</v>
      </c>
      <c r="BB2277" s="18" t="s">
        <v>2571</v>
      </c>
      <c r="BC2277" s="18"/>
      <c r="BD2277" s="18"/>
      <c r="BE2277" s="18"/>
      <c r="BF2277" s="18"/>
      <c r="BG2277" s="18"/>
      <c r="BH2277" s="18"/>
      <c r="BI2277" s="18"/>
      <c r="BJ2277" s="18"/>
      <c r="BK2277" s="18"/>
      <c r="BL2277" s="18"/>
      <c r="BM2277" s="18"/>
      <c r="BN2277" s="18"/>
      <c r="BO2277" s="18"/>
      <c r="BP2277" s="18"/>
      <c r="BQ2277" s="18"/>
      <c r="BR2277" s="18"/>
      <c r="BS2277" s="18"/>
      <c r="BT2277" s="18"/>
      <c r="BU2277" s="18"/>
      <c r="BV2277" s="18"/>
      <c r="BW2277" s="18"/>
      <c r="BX2277" s="18"/>
      <c r="BY2277" s="18"/>
      <c r="BZ2277" s="18"/>
      <c r="CA2277" s="18"/>
      <c r="CB2277" s="18"/>
      <c r="CC2277" s="18"/>
      <c r="CD2277" s="18"/>
      <c r="CE2277" s="18"/>
      <c r="CF2277" s="18"/>
      <c r="CG2277" s="18"/>
      <c r="CH2277" s="18"/>
      <c r="CI2277" s="18"/>
      <c r="CJ2277" s="18"/>
      <c r="CK2277" s="18"/>
      <c r="CL2277" s="18"/>
      <c r="CM2277" s="18"/>
      <c r="CN2277" s="18"/>
      <c r="CO2277" s="18"/>
      <c r="CP2277" s="18"/>
      <c r="CQ2277" s="18"/>
      <c r="CR2277" s="18"/>
      <c r="CS2277" s="18"/>
      <c r="CT2277" s="18"/>
      <c r="CU2277" s="18"/>
      <c r="CV2277" s="18"/>
      <c r="CW2277" s="18"/>
      <c r="CX2277" s="18"/>
      <c r="CY2277" s="18"/>
      <c r="CZ2277" s="18"/>
      <c r="DA2277" s="18"/>
      <c r="DB2277" s="18"/>
      <c r="DC2277" s="18"/>
      <c r="DD2277" s="18"/>
      <c r="DE2277" s="18"/>
      <c r="DF2277" s="18"/>
      <c r="DG2277" s="18"/>
      <c r="DH2277" s="18"/>
      <c r="DI2277" s="18"/>
      <c r="DJ2277" s="18"/>
      <c r="DK2277" s="18"/>
      <c r="DL2277" s="18"/>
      <c r="DM2277" s="18"/>
      <c r="DN2277" s="18"/>
      <c r="DO2277" s="56"/>
      <c r="DP2277" s="56"/>
      <c r="DQ2277" s="56"/>
      <c r="DR2277" s="56"/>
      <c r="DS2277" s="56"/>
      <c r="DT2277" s="56"/>
      <c r="DU2277" s="56"/>
      <c r="DV2277" s="56"/>
      <c r="DW2277" s="56">
        <v>0</v>
      </c>
      <c r="DX2277" s="56"/>
      <c r="DY2277" s="56"/>
      <c r="DZ2277" s="56"/>
      <c r="EA2277" s="56"/>
      <c r="EB2277" s="56"/>
      <c r="EC2277" s="56"/>
      <c r="ED2277" s="56"/>
      <c r="EE2277" s="56"/>
      <c r="EF2277" s="56"/>
      <c r="EG2277" s="56">
        <v>0</v>
      </c>
      <c r="EH2277" s="18"/>
      <c r="EI2277" s="18">
        <f t="array" ref="EI2277">IF(SUMPRODUCT(--(DO2277:DS2277&lt;&gt;""))=0, 0,1)</f>
        <v>0</v>
      </c>
      <c r="EJ2277" s="18">
        <f t="array" ref="EJ2277">IF(SUMPRODUCT(--(DT2277:EG2277&lt;&gt;""))=0, 0,1)</f>
        <v>1</v>
      </c>
      <c r="EK2277" s="18" cm="1">
        <f t="array" ref="EK2277">IF(SUMPRODUCT(--(EC2277:EG2277&lt;&gt;""))=0, 0,1)</f>
        <v>1</v>
      </c>
      <c r="EL2277" s="18">
        <f t="array" ref="EL2277">IF(SUMPRODUCT(--(EE2277:EG2277&lt;&gt;""))=0, 0,1)</f>
        <v>1</v>
      </c>
      <c r="EM2277" s="18">
        <f t="shared" si="443"/>
        <v>0</v>
      </c>
      <c r="EN2277" s="18" t="str">
        <f t="shared" si="444"/>
        <v>NA</v>
      </c>
      <c r="EO2277" s="18">
        <f t="shared" si="445"/>
        <v>0</v>
      </c>
      <c r="EP2277" s="18">
        <f t="shared" si="446"/>
        <v>0</v>
      </c>
      <c r="EQ2277" s="18" t="str">
        <f t="shared" si="442"/>
        <v>NA</v>
      </c>
      <c r="ER2277" s="18" t="s">
        <v>2084</v>
      </c>
      <c r="ES2277" s="59">
        <v>43971</v>
      </c>
      <c r="ET2277" s="18"/>
      <c r="EU2277" s="18"/>
    </row>
    <row r="2278" spans="1:151" s="1" customFormat="1" ht="15.75" customHeight="1" x14ac:dyDescent="0.2">
      <c r="A2278" s="5" t="s">
        <v>2570</v>
      </c>
      <c r="B2278" s="24" t="s">
        <v>2560</v>
      </c>
      <c r="C2278" s="56">
        <v>2</v>
      </c>
      <c r="D2278" s="18" t="s">
        <v>1651</v>
      </c>
      <c r="E2278" s="18" t="s">
        <v>2993</v>
      </c>
      <c r="F2278" s="18" t="s">
        <v>553</v>
      </c>
      <c r="G2278" s="18" t="s">
        <v>1729</v>
      </c>
      <c r="H2278" s="18" t="s">
        <v>1730</v>
      </c>
      <c r="I2278" s="18" t="s">
        <v>1596</v>
      </c>
      <c r="J2278" s="18" t="s">
        <v>595</v>
      </c>
      <c r="K2278" s="18" t="s">
        <v>257</v>
      </c>
      <c r="L2278" s="18" t="s">
        <v>1936</v>
      </c>
      <c r="M2278" s="18" t="s">
        <v>276</v>
      </c>
      <c r="N2278" s="56">
        <v>130</v>
      </c>
      <c r="O2278" s="18" t="s">
        <v>2561</v>
      </c>
      <c r="P2278" s="18" t="s">
        <v>2128</v>
      </c>
      <c r="Q2278" s="18" t="s">
        <v>254</v>
      </c>
      <c r="R2278" s="18" t="s">
        <v>2562</v>
      </c>
      <c r="S2278" s="18" t="s">
        <v>2563</v>
      </c>
      <c r="T2278" s="26" t="s">
        <v>257</v>
      </c>
      <c r="U2278" s="26" t="s">
        <v>257</v>
      </c>
      <c r="V2278" s="26" t="s">
        <v>257</v>
      </c>
      <c r="W2278" s="26" t="s">
        <v>257</v>
      </c>
      <c r="X2278" s="18" t="s">
        <v>595</v>
      </c>
      <c r="Y2278" s="18">
        <v>0</v>
      </c>
      <c r="Z2278" s="18" t="s">
        <v>2202</v>
      </c>
      <c r="AA2278" s="18" t="s">
        <v>257</v>
      </c>
      <c r="AB2278" s="18">
        <f t="shared" si="437"/>
        <v>0</v>
      </c>
      <c r="AC2278" s="18" t="s">
        <v>595</v>
      </c>
      <c r="AD2278" s="18" t="s">
        <v>595</v>
      </c>
      <c r="AE2278" s="18" t="s">
        <v>595</v>
      </c>
      <c r="AF2278" s="18" t="s">
        <v>257</v>
      </c>
      <c r="AG2278" s="18" t="s">
        <v>257</v>
      </c>
      <c r="AH2278" s="18" t="s">
        <v>595</v>
      </c>
      <c r="AI2278" s="18">
        <v>10</v>
      </c>
      <c r="AJ2278" s="18" t="s">
        <v>522</v>
      </c>
      <c r="AK2278" s="18">
        <v>10</v>
      </c>
      <c r="AL2278" s="18"/>
      <c r="AM2278" s="18" t="s">
        <v>302</v>
      </c>
      <c r="AN2278" s="18">
        <v>2.5</v>
      </c>
      <c r="AO2278" s="18" t="s">
        <v>2564</v>
      </c>
      <c r="AP2278" s="18" t="s">
        <v>479</v>
      </c>
      <c r="AQ2278" s="18">
        <v>5</v>
      </c>
      <c r="AR2278" s="18" t="s">
        <v>1590</v>
      </c>
      <c r="AS2278" s="18" t="s">
        <v>257</v>
      </c>
      <c r="AT2278" s="18" t="s">
        <v>257</v>
      </c>
      <c r="AU2278" s="18" t="s">
        <v>595</v>
      </c>
      <c r="AV2278" s="18" t="s">
        <v>595</v>
      </c>
      <c r="AW2278" s="18" t="s">
        <v>595</v>
      </c>
      <c r="AX2278" s="18">
        <v>10</v>
      </c>
      <c r="AY2278" s="18" t="s">
        <v>522</v>
      </c>
      <c r="AZ2278" s="18" t="s">
        <v>257</v>
      </c>
      <c r="BA2278" s="18" t="s">
        <v>257</v>
      </c>
      <c r="BB2278" s="18" t="s">
        <v>2571</v>
      </c>
      <c r="BC2278" s="18"/>
      <c r="BD2278" s="18"/>
      <c r="BE2278" s="18"/>
      <c r="BF2278" s="18"/>
      <c r="BG2278" s="18"/>
      <c r="BH2278" s="18"/>
      <c r="BI2278" s="18"/>
      <c r="BJ2278" s="18"/>
      <c r="BK2278" s="18"/>
      <c r="BL2278" s="18"/>
      <c r="BM2278" s="18"/>
      <c r="BN2278" s="18"/>
      <c r="BO2278" s="18"/>
      <c r="BP2278" s="18"/>
      <c r="BQ2278" s="18"/>
      <c r="BR2278" s="18"/>
      <c r="BS2278" s="18"/>
      <c r="BT2278" s="18"/>
      <c r="BU2278" s="18"/>
      <c r="BV2278" s="18"/>
      <c r="BW2278" s="18"/>
      <c r="BX2278" s="18"/>
      <c r="BY2278" s="18"/>
      <c r="BZ2278" s="18"/>
      <c r="CA2278" s="18"/>
      <c r="CB2278" s="18"/>
      <c r="CC2278" s="18"/>
      <c r="CD2278" s="18"/>
      <c r="CE2278" s="18"/>
      <c r="CF2278" s="18"/>
      <c r="CG2278" s="18"/>
      <c r="CH2278" s="18"/>
      <c r="CI2278" s="18"/>
      <c r="CJ2278" s="18"/>
      <c r="CK2278" s="18"/>
      <c r="CL2278" s="18"/>
      <c r="CM2278" s="18"/>
      <c r="CN2278" s="18"/>
      <c r="CO2278" s="18"/>
      <c r="CP2278" s="18"/>
      <c r="CQ2278" s="18"/>
      <c r="CR2278" s="18"/>
      <c r="CS2278" s="18"/>
      <c r="CT2278" s="18"/>
      <c r="CU2278" s="18"/>
      <c r="CV2278" s="18"/>
      <c r="CW2278" s="18"/>
      <c r="CX2278" s="18"/>
      <c r="CY2278" s="18"/>
      <c r="CZ2278" s="18"/>
      <c r="DA2278" s="18"/>
      <c r="DB2278" s="18"/>
      <c r="DC2278" s="18"/>
      <c r="DD2278" s="18"/>
      <c r="DE2278" s="18"/>
      <c r="DF2278" s="18"/>
      <c r="DG2278" s="18"/>
      <c r="DH2278" s="18"/>
      <c r="DI2278" s="18"/>
      <c r="DJ2278" s="18"/>
      <c r="DK2278" s="18"/>
      <c r="DL2278" s="18"/>
      <c r="DM2278" s="18"/>
      <c r="DN2278" s="18"/>
      <c r="DO2278" s="56"/>
      <c r="DP2278" s="56"/>
      <c r="DQ2278" s="56"/>
      <c r="DR2278" s="56"/>
      <c r="DS2278" s="56"/>
      <c r="DT2278" s="56"/>
      <c r="DU2278" s="56"/>
      <c r="DV2278" s="56"/>
      <c r="DW2278" s="56">
        <v>0</v>
      </c>
      <c r="DX2278" s="56"/>
      <c r="DY2278" s="56"/>
      <c r="DZ2278" s="56"/>
      <c r="EA2278" s="56"/>
      <c r="EB2278" s="56"/>
      <c r="EC2278" s="56"/>
      <c r="ED2278" s="56"/>
      <c r="EE2278" s="56"/>
      <c r="EF2278" s="56"/>
      <c r="EG2278" s="56">
        <v>0</v>
      </c>
      <c r="EH2278" s="18"/>
      <c r="EI2278" s="18">
        <f t="array" ref="EI2278">IF(SUMPRODUCT(--(DO2278:DS2278&lt;&gt;""))=0, 0,1)</f>
        <v>0</v>
      </c>
      <c r="EJ2278" s="18">
        <f t="array" ref="EJ2278">IF(SUMPRODUCT(--(DT2278:EG2278&lt;&gt;""))=0, 0,1)</f>
        <v>1</v>
      </c>
      <c r="EK2278" s="18" cm="1">
        <f t="array" ref="EK2278">IF(SUMPRODUCT(--(EC2278:EG2278&lt;&gt;""))=0, 0,1)</f>
        <v>1</v>
      </c>
      <c r="EL2278" s="18">
        <f t="array" ref="EL2278">IF(SUMPRODUCT(--(EE2278:EG2278&lt;&gt;""))=0, 0,1)</f>
        <v>1</v>
      </c>
      <c r="EM2278" s="18">
        <f t="shared" si="443"/>
        <v>0</v>
      </c>
      <c r="EN2278" s="18" t="str">
        <f t="shared" si="444"/>
        <v>NA</v>
      </c>
      <c r="EO2278" s="18">
        <f t="shared" si="445"/>
        <v>0</v>
      </c>
      <c r="EP2278" s="18">
        <f t="shared" si="446"/>
        <v>0</v>
      </c>
      <c r="EQ2278" s="18" t="str">
        <f t="shared" si="442"/>
        <v>NA</v>
      </c>
      <c r="ER2278" s="18" t="s">
        <v>2084</v>
      </c>
      <c r="ES2278" s="59">
        <v>43971</v>
      </c>
      <c r="ET2278" s="18"/>
      <c r="EU2278" s="18"/>
    </row>
    <row r="2279" spans="1:151" s="1" customFormat="1" ht="15.75" customHeight="1" x14ac:dyDescent="0.2">
      <c r="A2279" s="5" t="s">
        <v>2570</v>
      </c>
      <c r="B2279" s="24" t="s">
        <v>2560</v>
      </c>
      <c r="C2279" s="56">
        <v>2</v>
      </c>
      <c r="D2279" s="18" t="s">
        <v>2931</v>
      </c>
      <c r="E2279" s="18" t="s">
        <v>2993</v>
      </c>
      <c r="F2279" s="18" t="s">
        <v>553</v>
      </c>
      <c r="G2279" s="18" t="s">
        <v>1729</v>
      </c>
      <c r="H2279" s="18" t="s">
        <v>1730</v>
      </c>
      <c r="I2279" s="18" t="s">
        <v>1596</v>
      </c>
      <c r="J2279" s="18" t="s">
        <v>595</v>
      </c>
      <c r="K2279" s="18" t="s">
        <v>257</v>
      </c>
      <c r="L2279" s="18" t="s">
        <v>1936</v>
      </c>
      <c r="M2279" s="18" t="s">
        <v>276</v>
      </c>
      <c r="N2279" s="56">
        <v>130</v>
      </c>
      <c r="O2279" s="18" t="s">
        <v>2561</v>
      </c>
      <c r="P2279" s="18" t="s">
        <v>2128</v>
      </c>
      <c r="Q2279" s="18" t="s">
        <v>254</v>
      </c>
      <c r="R2279" s="18" t="s">
        <v>2562</v>
      </c>
      <c r="S2279" s="18" t="s">
        <v>2566</v>
      </c>
      <c r="T2279" s="26" t="s">
        <v>257</v>
      </c>
      <c r="U2279" s="26" t="s">
        <v>257</v>
      </c>
      <c r="V2279" s="26" t="s">
        <v>257</v>
      </c>
      <c r="W2279" s="26" t="s">
        <v>257</v>
      </c>
      <c r="X2279" s="18" t="s">
        <v>595</v>
      </c>
      <c r="Y2279" s="18">
        <v>101</v>
      </c>
      <c r="Z2279" s="18" t="s">
        <v>2202</v>
      </c>
      <c r="AA2279" s="18" t="s">
        <v>257</v>
      </c>
      <c r="AB2279" s="18">
        <f t="shared" si="437"/>
        <v>101</v>
      </c>
      <c r="AC2279" s="18" t="s">
        <v>595</v>
      </c>
      <c r="AD2279" s="18" t="s">
        <v>595</v>
      </c>
      <c r="AE2279" s="18" t="s">
        <v>595</v>
      </c>
      <c r="AF2279" s="18" t="s">
        <v>257</v>
      </c>
      <c r="AG2279" s="18" t="s">
        <v>257</v>
      </c>
      <c r="AH2279" s="18" t="s">
        <v>595</v>
      </c>
      <c r="AI2279" s="18">
        <v>10</v>
      </c>
      <c r="AJ2279" s="18" t="s">
        <v>522</v>
      </c>
      <c r="AK2279" s="18">
        <v>10</v>
      </c>
      <c r="AL2279" s="18"/>
      <c r="AM2279" s="18" t="s">
        <v>302</v>
      </c>
      <c r="AN2279" s="18">
        <v>4.4000000000000004</v>
      </c>
      <c r="AO2279" s="18" t="s">
        <v>2564</v>
      </c>
      <c r="AP2279" s="18" t="s">
        <v>479</v>
      </c>
      <c r="AQ2279" s="18">
        <v>5</v>
      </c>
      <c r="AR2279" s="18" t="s">
        <v>1590</v>
      </c>
      <c r="AS2279" s="18" t="s">
        <v>257</v>
      </c>
      <c r="AT2279" s="18" t="s">
        <v>257</v>
      </c>
      <c r="AU2279" s="18" t="s">
        <v>595</v>
      </c>
      <c r="AV2279" s="18" t="s">
        <v>595</v>
      </c>
      <c r="AW2279" s="18" t="s">
        <v>595</v>
      </c>
      <c r="AX2279" s="18">
        <v>10</v>
      </c>
      <c r="AY2279" s="18" t="s">
        <v>522</v>
      </c>
      <c r="AZ2279" s="18" t="s">
        <v>257</v>
      </c>
      <c r="BA2279" s="18" t="s">
        <v>257</v>
      </c>
      <c r="BB2279" s="18" t="s">
        <v>2571</v>
      </c>
      <c r="BC2279" s="18"/>
      <c r="BD2279" s="18"/>
      <c r="BE2279" s="18"/>
      <c r="BF2279" s="18"/>
      <c r="BG2279" s="18"/>
      <c r="BH2279" s="18"/>
      <c r="BI2279" s="18"/>
      <c r="BJ2279" s="18"/>
      <c r="BK2279" s="18"/>
      <c r="BL2279" s="18"/>
      <c r="BM2279" s="18"/>
      <c r="BN2279" s="18"/>
      <c r="BO2279" s="18"/>
      <c r="BP2279" s="18"/>
      <c r="BQ2279" s="18"/>
      <c r="BR2279" s="18"/>
      <c r="BS2279" s="18"/>
      <c r="BT2279" s="18"/>
      <c r="BU2279" s="18"/>
      <c r="BV2279" s="18"/>
      <c r="BW2279" s="18"/>
      <c r="BX2279" s="18"/>
      <c r="BY2279" s="18"/>
      <c r="BZ2279" s="18"/>
      <c r="CA2279" s="18"/>
      <c r="CB2279" s="18"/>
      <c r="CC2279" s="18"/>
      <c r="CD2279" s="18"/>
      <c r="CE2279" s="18"/>
      <c r="CF2279" s="18"/>
      <c r="CG2279" s="18"/>
      <c r="CH2279" s="18"/>
      <c r="CI2279" s="18"/>
      <c r="CJ2279" s="18"/>
      <c r="CK2279" s="18"/>
      <c r="CL2279" s="18"/>
      <c r="CM2279" s="18"/>
      <c r="CN2279" s="18"/>
      <c r="CO2279" s="18"/>
      <c r="CP2279" s="18"/>
      <c r="CQ2279" s="18"/>
      <c r="CR2279" s="18"/>
      <c r="CS2279" s="18"/>
      <c r="CT2279" s="18"/>
      <c r="CU2279" s="18"/>
      <c r="CV2279" s="18"/>
      <c r="CW2279" s="18"/>
      <c r="CX2279" s="18"/>
      <c r="CY2279" s="18"/>
      <c r="CZ2279" s="18"/>
      <c r="DA2279" s="18"/>
      <c r="DB2279" s="18"/>
      <c r="DC2279" s="18"/>
      <c r="DD2279" s="18"/>
      <c r="DE2279" s="18"/>
      <c r="DF2279" s="18"/>
      <c r="DG2279" s="18"/>
      <c r="DH2279" s="18"/>
      <c r="DI2279" s="18"/>
      <c r="DJ2279" s="18"/>
      <c r="DK2279" s="18"/>
      <c r="DL2279" s="18"/>
      <c r="DM2279" s="18"/>
      <c r="DN2279" s="18"/>
      <c r="DO2279" s="56"/>
      <c r="DP2279" s="56"/>
      <c r="DQ2279" s="56"/>
      <c r="DR2279" s="56"/>
      <c r="DS2279" s="56"/>
      <c r="DT2279" s="56"/>
      <c r="DU2279" s="56"/>
      <c r="DV2279" s="56"/>
      <c r="DW2279" s="56">
        <v>0</v>
      </c>
      <c r="DX2279" s="56"/>
      <c r="DY2279" s="56"/>
      <c r="DZ2279" s="56"/>
      <c r="EA2279" s="56"/>
      <c r="EB2279" s="56"/>
      <c r="EC2279" s="56"/>
      <c r="ED2279" s="56"/>
      <c r="EE2279" s="56"/>
      <c r="EF2279" s="56"/>
      <c r="EG2279" s="56">
        <v>0</v>
      </c>
      <c r="EH2279" s="18"/>
      <c r="EI2279" s="18">
        <f t="array" ref="EI2279">IF(SUMPRODUCT(--(DO2279:DS2279&lt;&gt;""))=0, 0,1)</f>
        <v>0</v>
      </c>
      <c r="EJ2279" s="18">
        <f t="array" ref="EJ2279">IF(SUMPRODUCT(--(DT2279:EG2279&lt;&gt;""))=0, 0,1)</f>
        <v>1</v>
      </c>
      <c r="EK2279" s="18" cm="1">
        <f t="array" ref="EK2279">IF(SUMPRODUCT(--(EC2279:EG2279&lt;&gt;""))=0, 0,1)</f>
        <v>1</v>
      </c>
      <c r="EL2279" s="18">
        <f t="array" ref="EL2279">IF(SUMPRODUCT(--(EE2279:EG2279&lt;&gt;""))=0, 0,1)</f>
        <v>1</v>
      </c>
      <c r="EM2279" s="18">
        <f t="shared" si="443"/>
        <v>0</v>
      </c>
      <c r="EN2279" s="18" t="str">
        <f t="shared" si="444"/>
        <v>NA</v>
      </c>
      <c r="EO2279" s="18">
        <f t="shared" si="445"/>
        <v>0</v>
      </c>
      <c r="EP2279" s="18">
        <f t="shared" si="446"/>
        <v>0</v>
      </c>
      <c r="EQ2279" s="18" t="str">
        <f t="shared" si="442"/>
        <v>NA</v>
      </c>
      <c r="ER2279" s="18" t="s">
        <v>2084</v>
      </c>
      <c r="ES2279" s="59">
        <v>43971</v>
      </c>
      <c r="ET2279" s="18"/>
      <c r="EU2279" s="18"/>
    </row>
    <row r="2280" spans="1:151" s="1" customFormat="1" ht="15.75" customHeight="1" x14ac:dyDescent="0.2">
      <c r="A2280" s="5" t="s">
        <v>2570</v>
      </c>
      <c r="B2280" s="24" t="s">
        <v>2560</v>
      </c>
      <c r="C2280" s="56">
        <v>2</v>
      </c>
      <c r="D2280" s="18" t="s">
        <v>1651</v>
      </c>
      <c r="E2280" s="18" t="s">
        <v>2993</v>
      </c>
      <c r="F2280" s="18" t="s">
        <v>553</v>
      </c>
      <c r="G2280" s="18" t="s">
        <v>2567</v>
      </c>
      <c r="H2280" s="18" t="s">
        <v>2568</v>
      </c>
      <c r="I2280" s="18" t="s">
        <v>2569</v>
      </c>
      <c r="J2280" s="18" t="s">
        <v>595</v>
      </c>
      <c r="K2280" s="18" t="s">
        <v>257</v>
      </c>
      <c r="L2280" s="18" t="s">
        <v>1936</v>
      </c>
      <c r="M2280" s="18" t="s">
        <v>276</v>
      </c>
      <c r="N2280" s="56">
        <v>130</v>
      </c>
      <c r="O2280" s="18" t="s">
        <v>2561</v>
      </c>
      <c r="P2280" s="18" t="s">
        <v>2128</v>
      </c>
      <c r="Q2280" s="18" t="s">
        <v>254</v>
      </c>
      <c r="R2280" s="18" t="s">
        <v>2562</v>
      </c>
      <c r="S2280" s="18" t="s">
        <v>2563</v>
      </c>
      <c r="T2280" s="26" t="s">
        <v>257</v>
      </c>
      <c r="U2280" s="26" t="s">
        <v>257</v>
      </c>
      <c r="V2280" s="26" t="s">
        <v>257</v>
      </c>
      <c r="W2280" s="26" t="s">
        <v>257</v>
      </c>
      <c r="X2280" s="18" t="s">
        <v>595</v>
      </c>
      <c r="Y2280" s="18">
        <v>0</v>
      </c>
      <c r="Z2280" s="18" t="s">
        <v>2202</v>
      </c>
      <c r="AA2280" s="18" t="s">
        <v>257</v>
      </c>
      <c r="AB2280" s="18">
        <f t="shared" si="437"/>
        <v>0</v>
      </c>
      <c r="AC2280" s="18" t="s">
        <v>595</v>
      </c>
      <c r="AD2280" s="18" t="s">
        <v>595</v>
      </c>
      <c r="AE2280" s="18" t="s">
        <v>595</v>
      </c>
      <c r="AF2280" s="18" t="s">
        <v>257</v>
      </c>
      <c r="AG2280" s="18" t="s">
        <v>257</v>
      </c>
      <c r="AH2280" s="18" t="s">
        <v>595</v>
      </c>
      <c r="AI2280" s="18">
        <v>10</v>
      </c>
      <c r="AJ2280" s="18" t="s">
        <v>522</v>
      </c>
      <c r="AK2280" s="18">
        <v>10</v>
      </c>
      <c r="AL2280" s="18"/>
      <c r="AM2280" s="18" t="s">
        <v>302</v>
      </c>
      <c r="AN2280" s="18">
        <v>-9.8000000000000007</v>
      </c>
      <c r="AO2280" s="18" t="s">
        <v>2564</v>
      </c>
      <c r="AP2280" s="18" t="s">
        <v>479</v>
      </c>
      <c r="AQ2280" s="18">
        <v>5</v>
      </c>
      <c r="AR2280" s="18" t="s">
        <v>1590</v>
      </c>
      <c r="AS2280" s="18" t="s">
        <v>257</v>
      </c>
      <c r="AT2280" s="18" t="s">
        <v>257</v>
      </c>
      <c r="AU2280" s="18" t="s">
        <v>595</v>
      </c>
      <c r="AV2280" s="18" t="s">
        <v>595</v>
      </c>
      <c r="AW2280" s="18" t="s">
        <v>595</v>
      </c>
      <c r="AX2280" s="18">
        <v>10</v>
      </c>
      <c r="AY2280" s="18" t="s">
        <v>522</v>
      </c>
      <c r="AZ2280" s="18" t="s">
        <v>257</v>
      </c>
      <c r="BA2280" s="18" t="s">
        <v>257</v>
      </c>
      <c r="BB2280" s="18" t="s">
        <v>2571</v>
      </c>
      <c r="BC2280" s="18"/>
      <c r="BD2280" s="18"/>
      <c r="BE2280" s="18"/>
      <c r="BF2280" s="18"/>
      <c r="BG2280" s="18"/>
      <c r="BH2280" s="18"/>
      <c r="BI2280" s="18"/>
      <c r="BJ2280" s="18"/>
      <c r="BK2280" s="18"/>
      <c r="BL2280" s="18"/>
      <c r="BM2280" s="18"/>
      <c r="BN2280" s="18"/>
      <c r="BO2280" s="18"/>
      <c r="BP2280" s="18"/>
      <c r="BQ2280" s="18"/>
      <c r="BR2280" s="18"/>
      <c r="BS2280" s="18"/>
      <c r="BT2280" s="18"/>
      <c r="BU2280" s="18"/>
      <c r="BV2280" s="18"/>
      <c r="BW2280" s="18"/>
      <c r="BX2280" s="18"/>
      <c r="BY2280" s="18"/>
      <c r="BZ2280" s="18"/>
      <c r="CA2280" s="18"/>
      <c r="CB2280" s="18"/>
      <c r="CC2280" s="18"/>
      <c r="CD2280" s="18"/>
      <c r="CE2280" s="18"/>
      <c r="CF2280" s="18"/>
      <c r="CG2280" s="18"/>
      <c r="CH2280" s="18"/>
      <c r="CI2280" s="18"/>
      <c r="CJ2280" s="18"/>
      <c r="CK2280" s="18"/>
      <c r="CL2280" s="18"/>
      <c r="CM2280" s="18"/>
      <c r="CN2280" s="18"/>
      <c r="CO2280" s="18"/>
      <c r="CP2280" s="18"/>
      <c r="CQ2280" s="18"/>
      <c r="CR2280" s="18"/>
      <c r="CS2280" s="18"/>
      <c r="CT2280" s="18"/>
      <c r="CU2280" s="18"/>
      <c r="CV2280" s="18"/>
      <c r="CW2280" s="18"/>
      <c r="CX2280" s="18"/>
      <c r="CY2280" s="18"/>
      <c r="CZ2280" s="18"/>
      <c r="DA2280" s="18"/>
      <c r="DB2280" s="18"/>
      <c r="DC2280" s="18"/>
      <c r="DD2280" s="18"/>
      <c r="DE2280" s="18"/>
      <c r="DF2280" s="18"/>
      <c r="DG2280" s="18"/>
      <c r="DH2280" s="18"/>
      <c r="DI2280" s="18"/>
      <c r="DJ2280" s="18"/>
      <c r="DK2280" s="18"/>
      <c r="DL2280" s="18"/>
      <c r="DM2280" s="18"/>
      <c r="DN2280" s="18"/>
      <c r="DO2280" s="56"/>
      <c r="DP2280" s="56"/>
      <c r="DQ2280" s="56"/>
      <c r="DR2280" s="56"/>
      <c r="DS2280" s="56"/>
      <c r="DT2280" s="56"/>
      <c r="DU2280" s="56"/>
      <c r="DV2280" s="56"/>
      <c r="DW2280" s="56">
        <v>0</v>
      </c>
      <c r="DX2280" s="56"/>
      <c r="DY2280" s="56"/>
      <c r="DZ2280" s="56"/>
      <c r="EA2280" s="56"/>
      <c r="EB2280" s="56"/>
      <c r="EC2280" s="56"/>
      <c r="ED2280" s="56"/>
      <c r="EE2280" s="56"/>
      <c r="EF2280" s="56"/>
      <c r="EG2280" s="56">
        <v>0</v>
      </c>
      <c r="EH2280" s="18"/>
      <c r="EI2280" s="18">
        <f t="array" ref="EI2280">IF(SUMPRODUCT(--(DO2280:DS2280&lt;&gt;""))=0, 0,1)</f>
        <v>0</v>
      </c>
      <c r="EJ2280" s="18">
        <f t="array" ref="EJ2280">IF(SUMPRODUCT(--(DT2280:EG2280&lt;&gt;""))=0, 0,1)</f>
        <v>1</v>
      </c>
      <c r="EK2280" s="18" cm="1">
        <f t="array" ref="EK2280">IF(SUMPRODUCT(--(EC2280:EG2280&lt;&gt;""))=0, 0,1)</f>
        <v>1</v>
      </c>
      <c r="EL2280" s="18">
        <f t="array" ref="EL2280">IF(SUMPRODUCT(--(EE2280:EG2280&lt;&gt;""))=0, 0,1)</f>
        <v>1</v>
      </c>
      <c r="EM2280" s="18">
        <f t="shared" si="443"/>
        <v>0</v>
      </c>
      <c r="EN2280" s="18" t="str">
        <f t="shared" si="444"/>
        <v>NA</v>
      </c>
      <c r="EO2280" s="18">
        <f t="shared" si="445"/>
        <v>0</v>
      </c>
      <c r="EP2280" s="18">
        <f t="shared" si="446"/>
        <v>0</v>
      </c>
      <c r="EQ2280" s="18" t="str">
        <f t="shared" si="442"/>
        <v>NA</v>
      </c>
      <c r="ER2280" s="18" t="s">
        <v>2084</v>
      </c>
      <c r="ES2280" s="59">
        <v>43971</v>
      </c>
      <c r="ET2280" s="18"/>
      <c r="EU2280" s="18"/>
    </row>
    <row r="2281" spans="1:151" s="1" customFormat="1" ht="15.75" customHeight="1" x14ac:dyDescent="0.2">
      <c r="A2281" s="5" t="s">
        <v>2570</v>
      </c>
      <c r="B2281" s="24" t="s">
        <v>2560</v>
      </c>
      <c r="C2281" s="56">
        <v>2</v>
      </c>
      <c r="D2281" s="18" t="s">
        <v>2931</v>
      </c>
      <c r="E2281" s="18" t="s">
        <v>2993</v>
      </c>
      <c r="F2281" s="18" t="s">
        <v>553</v>
      </c>
      <c r="G2281" s="18" t="s">
        <v>2567</v>
      </c>
      <c r="H2281" s="18" t="s">
        <v>2568</v>
      </c>
      <c r="I2281" s="18" t="s">
        <v>2569</v>
      </c>
      <c r="J2281" s="18" t="s">
        <v>595</v>
      </c>
      <c r="K2281" s="18" t="s">
        <v>257</v>
      </c>
      <c r="L2281" s="18" t="s">
        <v>1936</v>
      </c>
      <c r="M2281" s="18" t="s">
        <v>276</v>
      </c>
      <c r="N2281" s="56">
        <v>130</v>
      </c>
      <c r="O2281" s="18" t="s">
        <v>2561</v>
      </c>
      <c r="P2281" s="18" t="s">
        <v>2128</v>
      </c>
      <c r="Q2281" s="18" t="s">
        <v>254</v>
      </c>
      <c r="R2281" s="18" t="s">
        <v>2562</v>
      </c>
      <c r="S2281" s="18" t="s">
        <v>2566</v>
      </c>
      <c r="T2281" s="26" t="s">
        <v>257</v>
      </c>
      <c r="U2281" s="26" t="s">
        <v>257</v>
      </c>
      <c r="V2281" s="26" t="s">
        <v>257</v>
      </c>
      <c r="W2281" s="26" t="s">
        <v>257</v>
      </c>
      <c r="X2281" s="18" t="s">
        <v>595</v>
      </c>
      <c r="Y2281" s="18">
        <v>101</v>
      </c>
      <c r="Z2281" s="18" t="s">
        <v>2202</v>
      </c>
      <c r="AA2281" s="18" t="s">
        <v>257</v>
      </c>
      <c r="AB2281" s="18">
        <f t="shared" si="437"/>
        <v>101</v>
      </c>
      <c r="AC2281" s="18" t="s">
        <v>595</v>
      </c>
      <c r="AD2281" s="18" t="s">
        <v>595</v>
      </c>
      <c r="AE2281" s="18" t="s">
        <v>595</v>
      </c>
      <c r="AF2281" s="18" t="s">
        <v>257</v>
      </c>
      <c r="AG2281" s="18" t="s">
        <v>257</v>
      </c>
      <c r="AH2281" s="18" t="s">
        <v>595</v>
      </c>
      <c r="AI2281" s="18">
        <v>10</v>
      </c>
      <c r="AJ2281" s="18" t="s">
        <v>522</v>
      </c>
      <c r="AK2281" s="18">
        <v>10</v>
      </c>
      <c r="AL2281" s="18"/>
      <c r="AM2281" s="18" t="s">
        <v>302</v>
      </c>
      <c r="AN2281" s="18">
        <v>34.799999999999997</v>
      </c>
      <c r="AO2281" s="18" t="s">
        <v>2564</v>
      </c>
      <c r="AP2281" s="18" t="s">
        <v>479</v>
      </c>
      <c r="AQ2281" s="18">
        <v>5</v>
      </c>
      <c r="AR2281" s="18" t="s">
        <v>1590</v>
      </c>
      <c r="AS2281" s="18" t="s">
        <v>257</v>
      </c>
      <c r="AT2281" s="18" t="s">
        <v>257</v>
      </c>
      <c r="AU2281" s="18" t="s">
        <v>595</v>
      </c>
      <c r="AV2281" s="18" t="s">
        <v>595</v>
      </c>
      <c r="AW2281" s="18" t="s">
        <v>595</v>
      </c>
      <c r="AX2281" s="18">
        <v>10</v>
      </c>
      <c r="AY2281" s="18" t="s">
        <v>522</v>
      </c>
      <c r="AZ2281" s="18" t="s">
        <v>257</v>
      </c>
      <c r="BA2281" s="18" t="s">
        <v>257</v>
      </c>
      <c r="BB2281" s="18" t="s">
        <v>2571</v>
      </c>
      <c r="BC2281" s="18"/>
      <c r="BD2281" s="18"/>
      <c r="BE2281" s="18"/>
      <c r="BF2281" s="18"/>
      <c r="BG2281" s="18"/>
      <c r="BH2281" s="18"/>
      <c r="BI2281" s="18"/>
      <c r="BJ2281" s="18"/>
      <c r="BK2281" s="18"/>
      <c r="BL2281" s="18"/>
      <c r="BM2281" s="18"/>
      <c r="BN2281" s="18"/>
      <c r="BO2281" s="18"/>
      <c r="BP2281" s="18"/>
      <c r="BQ2281" s="18"/>
      <c r="BR2281" s="18"/>
      <c r="BS2281" s="18"/>
      <c r="BT2281" s="18"/>
      <c r="BU2281" s="18"/>
      <c r="BV2281" s="18"/>
      <c r="BW2281" s="18"/>
      <c r="BX2281" s="18"/>
      <c r="BY2281" s="18"/>
      <c r="BZ2281" s="18"/>
      <c r="CA2281" s="18"/>
      <c r="CB2281" s="18"/>
      <c r="CC2281" s="18"/>
      <c r="CD2281" s="18"/>
      <c r="CE2281" s="18"/>
      <c r="CF2281" s="18"/>
      <c r="CG2281" s="18"/>
      <c r="CH2281" s="18"/>
      <c r="CI2281" s="18"/>
      <c r="CJ2281" s="18"/>
      <c r="CK2281" s="18"/>
      <c r="CL2281" s="18"/>
      <c r="CM2281" s="18"/>
      <c r="CN2281" s="18"/>
      <c r="CO2281" s="18"/>
      <c r="CP2281" s="18"/>
      <c r="CQ2281" s="18"/>
      <c r="CR2281" s="18"/>
      <c r="CS2281" s="18"/>
      <c r="CT2281" s="18"/>
      <c r="CU2281" s="18"/>
      <c r="CV2281" s="18"/>
      <c r="CW2281" s="18"/>
      <c r="CX2281" s="18"/>
      <c r="CY2281" s="18"/>
      <c r="CZ2281" s="18"/>
      <c r="DA2281" s="18"/>
      <c r="DB2281" s="18"/>
      <c r="DC2281" s="18"/>
      <c r="DD2281" s="18"/>
      <c r="DE2281" s="18"/>
      <c r="DF2281" s="18"/>
      <c r="DG2281" s="18"/>
      <c r="DH2281" s="18"/>
      <c r="DI2281" s="18"/>
      <c r="DJ2281" s="18"/>
      <c r="DK2281" s="18"/>
      <c r="DL2281" s="18"/>
      <c r="DM2281" s="18"/>
      <c r="DN2281" s="18"/>
      <c r="DO2281" s="56"/>
      <c r="DP2281" s="56"/>
      <c r="DQ2281" s="56"/>
      <c r="DR2281" s="56"/>
      <c r="DS2281" s="56"/>
      <c r="DT2281" s="56"/>
      <c r="DU2281" s="56"/>
      <c r="DV2281" s="56"/>
      <c r="DW2281" s="56">
        <v>0</v>
      </c>
      <c r="DX2281" s="56"/>
      <c r="DY2281" s="56"/>
      <c r="DZ2281" s="56"/>
      <c r="EA2281" s="56"/>
      <c r="EB2281" s="56"/>
      <c r="EC2281" s="56"/>
      <c r="ED2281" s="56"/>
      <c r="EE2281" s="56"/>
      <c r="EF2281" s="56"/>
      <c r="EG2281" s="56">
        <v>0</v>
      </c>
      <c r="EH2281" s="18"/>
      <c r="EI2281" s="18">
        <f t="array" ref="EI2281">IF(SUMPRODUCT(--(DO2281:DS2281&lt;&gt;""))=0, 0,1)</f>
        <v>0</v>
      </c>
      <c r="EJ2281" s="18">
        <f t="array" ref="EJ2281">IF(SUMPRODUCT(--(DT2281:EG2281&lt;&gt;""))=0, 0,1)</f>
        <v>1</v>
      </c>
      <c r="EK2281" s="18" cm="1">
        <f t="array" ref="EK2281">IF(SUMPRODUCT(--(EC2281:EG2281&lt;&gt;""))=0, 0,1)</f>
        <v>1</v>
      </c>
      <c r="EL2281" s="18">
        <f t="array" ref="EL2281">IF(SUMPRODUCT(--(EE2281:EG2281&lt;&gt;""))=0, 0,1)</f>
        <v>1</v>
      </c>
      <c r="EM2281" s="18">
        <f t="shared" si="443"/>
        <v>0</v>
      </c>
      <c r="EN2281" s="18" t="str">
        <f t="shared" si="444"/>
        <v>NA</v>
      </c>
      <c r="EO2281" s="18">
        <f t="shared" si="445"/>
        <v>0</v>
      </c>
      <c r="EP2281" s="18">
        <f t="shared" si="446"/>
        <v>0</v>
      </c>
      <c r="EQ2281" s="18" t="str">
        <f t="shared" si="442"/>
        <v>NA</v>
      </c>
      <c r="ER2281" s="18" t="s">
        <v>2084</v>
      </c>
      <c r="ES2281" s="59">
        <v>43971</v>
      </c>
      <c r="ET2281" s="18"/>
      <c r="EU2281" s="18"/>
    </row>
    <row r="2282" spans="1:151" s="1" customFormat="1" ht="15.75" customHeight="1" x14ac:dyDescent="0.2">
      <c r="A2282" s="5" t="s">
        <v>2572</v>
      </c>
      <c r="B2282" s="24" t="s">
        <v>2560</v>
      </c>
      <c r="C2282" s="56">
        <v>3</v>
      </c>
      <c r="D2282" s="18" t="s">
        <v>1651</v>
      </c>
      <c r="E2282" s="18" t="s">
        <v>2993</v>
      </c>
      <c r="F2282" s="18" t="s">
        <v>553</v>
      </c>
      <c r="G2282" s="18" t="s">
        <v>1722</v>
      </c>
      <c r="H2282" s="18" t="s">
        <v>784</v>
      </c>
      <c r="I2282" s="18" t="s">
        <v>760</v>
      </c>
      <c r="J2282" s="18" t="s">
        <v>2573</v>
      </c>
      <c r="K2282" s="18" t="s">
        <v>257</v>
      </c>
      <c r="L2282" s="18" t="s">
        <v>1936</v>
      </c>
      <c r="M2282" s="18" t="s">
        <v>276</v>
      </c>
      <c r="N2282" s="56">
        <v>130</v>
      </c>
      <c r="O2282" s="18" t="s">
        <v>2561</v>
      </c>
      <c r="P2282" s="18" t="s">
        <v>2128</v>
      </c>
      <c r="Q2282" s="18" t="s">
        <v>254</v>
      </c>
      <c r="R2282" s="18" t="s">
        <v>2562</v>
      </c>
      <c r="S2282" s="18" t="s">
        <v>2566</v>
      </c>
      <c r="T2282" s="26" t="s">
        <v>257</v>
      </c>
      <c r="U2282" s="26" t="s">
        <v>257</v>
      </c>
      <c r="V2282" s="26" t="s">
        <v>257</v>
      </c>
      <c r="W2282" s="26" t="s">
        <v>257</v>
      </c>
      <c r="X2282" s="18" t="s">
        <v>595</v>
      </c>
      <c r="Y2282" s="18">
        <v>0</v>
      </c>
      <c r="Z2282" s="18" t="s">
        <v>2202</v>
      </c>
      <c r="AA2282" s="18" t="s">
        <v>257</v>
      </c>
      <c r="AB2282" s="18">
        <f t="shared" si="437"/>
        <v>0</v>
      </c>
      <c r="AC2282" s="18" t="s">
        <v>595</v>
      </c>
      <c r="AD2282" s="18" t="s">
        <v>595</v>
      </c>
      <c r="AE2282" s="18" t="s">
        <v>595</v>
      </c>
      <c r="AF2282" s="18" t="s">
        <v>257</v>
      </c>
      <c r="AG2282" s="18" t="s">
        <v>257</v>
      </c>
      <c r="AH2282" s="18" t="s">
        <v>595</v>
      </c>
      <c r="AI2282" s="18">
        <v>10</v>
      </c>
      <c r="AJ2282" s="18" t="s">
        <v>522</v>
      </c>
      <c r="AK2282" s="18">
        <v>10</v>
      </c>
      <c r="AL2282" s="18"/>
      <c r="AM2282" s="18" t="s">
        <v>302</v>
      </c>
      <c r="AN2282" s="18">
        <v>2.4</v>
      </c>
      <c r="AO2282" s="18" t="s">
        <v>2564</v>
      </c>
      <c r="AP2282" s="18" t="s">
        <v>479</v>
      </c>
      <c r="AQ2282" s="18">
        <v>5</v>
      </c>
      <c r="AR2282" s="18" t="s">
        <v>1590</v>
      </c>
      <c r="AS2282" s="18" t="s">
        <v>257</v>
      </c>
      <c r="AT2282" s="18" t="s">
        <v>257</v>
      </c>
      <c r="AU2282" s="18" t="s">
        <v>595</v>
      </c>
      <c r="AV2282" s="18" t="s">
        <v>595</v>
      </c>
      <c r="AW2282" s="18" t="s">
        <v>595</v>
      </c>
      <c r="AX2282" s="18">
        <v>10</v>
      </c>
      <c r="AY2282" s="18" t="s">
        <v>522</v>
      </c>
      <c r="AZ2282" s="18" t="s">
        <v>257</v>
      </c>
      <c r="BA2282" s="18" t="s">
        <v>257</v>
      </c>
      <c r="BB2282" s="18" t="s">
        <v>2574</v>
      </c>
      <c r="BC2282" s="18"/>
      <c r="BD2282" s="18"/>
      <c r="BE2282" s="18"/>
      <c r="BF2282" s="18"/>
      <c r="BG2282" s="18"/>
      <c r="BH2282" s="18"/>
      <c r="BI2282" s="18"/>
      <c r="BJ2282" s="18"/>
      <c r="BK2282" s="18"/>
      <c r="BL2282" s="18"/>
      <c r="BM2282" s="18"/>
      <c r="BN2282" s="18"/>
      <c r="BO2282" s="18"/>
      <c r="BP2282" s="18"/>
      <c r="BQ2282" s="18"/>
      <c r="BR2282" s="18"/>
      <c r="BS2282" s="18"/>
      <c r="BT2282" s="18"/>
      <c r="BU2282" s="18"/>
      <c r="BV2282" s="18"/>
      <c r="BW2282" s="18"/>
      <c r="BX2282" s="18"/>
      <c r="BY2282" s="18"/>
      <c r="BZ2282" s="18"/>
      <c r="CA2282" s="18"/>
      <c r="CB2282" s="18"/>
      <c r="CC2282" s="18"/>
      <c r="CD2282" s="18"/>
      <c r="CE2282" s="18"/>
      <c r="CF2282" s="18"/>
      <c r="CG2282" s="18"/>
      <c r="CH2282" s="18"/>
      <c r="CI2282" s="18"/>
      <c r="CJ2282" s="18"/>
      <c r="CK2282" s="18"/>
      <c r="CL2282" s="18"/>
      <c r="CM2282" s="18"/>
      <c r="CN2282" s="18"/>
      <c r="CO2282" s="18"/>
      <c r="CP2282" s="18"/>
      <c r="CQ2282" s="18"/>
      <c r="CR2282" s="18"/>
      <c r="CS2282" s="18"/>
      <c r="CT2282" s="18"/>
      <c r="CU2282" s="18"/>
      <c r="CV2282" s="18"/>
      <c r="CW2282" s="18"/>
      <c r="CX2282" s="18"/>
      <c r="CY2282" s="18"/>
      <c r="CZ2282" s="18"/>
      <c r="DA2282" s="18"/>
      <c r="DB2282" s="18"/>
      <c r="DC2282" s="18"/>
      <c r="DD2282" s="18"/>
      <c r="DE2282" s="18"/>
      <c r="DF2282" s="18"/>
      <c r="DG2282" s="18"/>
      <c r="DH2282" s="18"/>
      <c r="DI2282" s="18"/>
      <c r="DJ2282" s="18"/>
      <c r="DK2282" s="18"/>
      <c r="DL2282" s="18"/>
      <c r="DM2282" s="18"/>
      <c r="DN2282" s="18"/>
      <c r="DO2282" s="56"/>
      <c r="DP2282" s="56"/>
      <c r="DQ2282" s="56"/>
      <c r="DR2282" s="56"/>
      <c r="DS2282" s="56"/>
      <c r="DT2282" s="56"/>
      <c r="DU2282" s="56"/>
      <c r="DV2282" s="56"/>
      <c r="DW2282" s="56">
        <v>0</v>
      </c>
      <c r="DX2282" s="56"/>
      <c r="DY2282" s="56"/>
      <c r="DZ2282" s="56"/>
      <c r="EA2282" s="56"/>
      <c r="EB2282" s="56"/>
      <c r="EC2282" s="56"/>
      <c r="ED2282" s="56"/>
      <c r="EE2282" s="56"/>
      <c r="EF2282" s="56"/>
      <c r="EG2282" s="56">
        <v>0</v>
      </c>
      <c r="EH2282" s="18"/>
      <c r="EI2282" s="18">
        <f t="array" ref="EI2282">IF(SUMPRODUCT(--(DO2282:DS2282&lt;&gt;""))=0, 0,1)</f>
        <v>0</v>
      </c>
      <c r="EJ2282" s="18">
        <f t="array" ref="EJ2282">IF(SUMPRODUCT(--(DT2282:EG2282&lt;&gt;""))=0, 0,1)</f>
        <v>1</v>
      </c>
      <c r="EK2282" s="18" cm="1">
        <f t="array" ref="EK2282">IF(SUMPRODUCT(--(EC2282:EG2282&lt;&gt;""))=0, 0,1)</f>
        <v>1</v>
      </c>
      <c r="EL2282" s="18">
        <f t="array" ref="EL2282">IF(SUMPRODUCT(--(EE2282:EG2282&lt;&gt;""))=0, 0,1)</f>
        <v>1</v>
      </c>
      <c r="EM2282" s="18">
        <f t="shared" si="443"/>
        <v>0</v>
      </c>
      <c r="EN2282" s="18" t="str">
        <f t="shared" si="444"/>
        <v>NA</v>
      </c>
      <c r="EO2282" s="18">
        <f t="shared" si="445"/>
        <v>0</v>
      </c>
      <c r="EP2282" s="18">
        <f t="shared" si="446"/>
        <v>0</v>
      </c>
      <c r="EQ2282" s="18" t="str">
        <f t="shared" si="442"/>
        <v>NA</v>
      </c>
      <c r="ER2282" s="18" t="s">
        <v>2084</v>
      </c>
      <c r="ES2282" s="59">
        <v>43971</v>
      </c>
      <c r="ET2282" s="18"/>
      <c r="EU2282" s="18"/>
    </row>
    <row r="2283" spans="1:151" s="1" customFormat="1" ht="15.75" customHeight="1" x14ac:dyDescent="0.2">
      <c r="A2283" s="5" t="s">
        <v>2572</v>
      </c>
      <c r="B2283" s="24" t="s">
        <v>2560</v>
      </c>
      <c r="C2283" s="56">
        <v>3</v>
      </c>
      <c r="D2283" s="18" t="s">
        <v>2932</v>
      </c>
      <c r="E2283" s="18" t="s">
        <v>2993</v>
      </c>
      <c r="F2283" s="18" t="s">
        <v>553</v>
      </c>
      <c r="G2283" s="18" t="s">
        <v>1722</v>
      </c>
      <c r="H2283" s="18" t="s">
        <v>784</v>
      </c>
      <c r="I2283" s="18" t="s">
        <v>760</v>
      </c>
      <c r="J2283" s="18" t="s">
        <v>2573</v>
      </c>
      <c r="K2283" s="18" t="s">
        <v>257</v>
      </c>
      <c r="L2283" s="18" t="s">
        <v>1936</v>
      </c>
      <c r="M2283" s="18" t="s">
        <v>276</v>
      </c>
      <c r="N2283" s="56">
        <v>130</v>
      </c>
      <c r="O2283" s="18" t="s">
        <v>2561</v>
      </c>
      <c r="P2283" s="18" t="s">
        <v>2128</v>
      </c>
      <c r="Q2283" s="18" t="s">
        <v>254</v>
      </c>
      <c r="R2283" s="18" t="s">
        <v>2562</v>
      </c>
      <c r="S2283" s="18" t="s">
        <v>2566</v>
      </c>
      <c r="T2283" s="26" t="s">
        <v>257</v>
      </c>
      <c r="U2283" s="26" t="s">
        <v>257</v>
      </c>
      <c r="V2283" s="26" t="s">
        <v>257</v>
      </c>
      <c r="W2283" s="26" t="s">
        <v>257</v>
      </c>
      <c r="X2283" s="18" t="s">
        <v>595</v>
      </c>
      <c r="Y2283" s="18">
        <v>165</v>
      </c>
      <c r="Z2283" s="18" t="s">
        <v>2202</v>
      </c>
      <c r="AA2283" s="18" t="s">
        <v>257</v>
      </c>
      <c r="AB2283" s="18">
        <f t="shared" si="437"/>
        <v>165</v>
      </c>
      <c r="AC2283" s="18" t="s">
        <v>595</v>
      </c>
      <c r="AD2283" s="18" t="s">
        <v>595</v>
      </c>
      <c r="AE2283" s="18" t="s">
        <v>595</v>
      </c>
      <c r="AF2283" s="18" t="s">
        <v>257</v>
      </c>
      <c r="AG2283" s="18" t="s">
        <v>257</v>
      </c>
      <c r="AH2283" s="18" t="s">
        <v>595</v>
      </c>
      <c r="AI2283" s="18">
        <v>10</v>
      </c>
      <c r="AJ2283" s="18" t="s">
        <v>522</v>
      </c>
      <c r="AK2283" s="18">
        <v>10</v>
      </c>
      <c r="AL2283" s="18"/>
      <c r="AM2283" s="18" t="s">
        <v>302</v>
      </c>
      <c r="AN2283" s="18">
        <v>0.4</v>
      </c>
      <c r="AO2283" s="18" t="s">
        <v>2564</v>
      </c>
      <c r="AP2283" s="18" t="s">
        <v>479</v>
      </c>
      <c r="AQ2283" s="18">
        <v>5</v>
      </c>
      <c r="AR2283" s="18" t="s">
        <v>1590</v>
      </c>
      <c r="AS2283" s="18" t="s">
        <v>257</v>
      </c>
      <c r="AT2283" s="18" t="s">
        <v>257</v>
      </c>
      <c r="AU2283" s="18" t="s">
        <v>595</v>
      </c>
      <c r="AV2283" s="18" t="s">
        <v>595</v>
      </c>
      <c r="AW2283" s="18" t="s">
        <v>595</v>
      </c>
      <c r="AX2283" s="18">
        <v>10</v>
      </c>
      <c r="AY2283" s="18" t="s">
        <v>522</v>
      </c>
      <c r="AZ2283" s="18" t="s">
        <v>257</v>
      </c>
      <c r="BA2283" s="18" t="s">
        <v>257</v>
      </c>
      <c r="BB2283" s="18" t="s">
        <v>2574</v>
      </c>
      <c r="BC2283" s="18"/>
      <c r="BD2283" s="18"/>
      <c r="BE2283" s="18"/>
      <c r="BF2283" s="18"/>
      <c r="BG2283" s="18"/>
      <c r="BH2283" s="18"/>
      <c r="BI2283" s="18"/>
      <c r="BJ2283" s="18"/>
      <c r="BK2283" s="18"/>
      <c r="BL2283" s="18"/>
      <c r="BM2283" s="18"/>
      <c r="BN2283" s="18"/>
      <c r="BO2283" s="18"/>
      <c r="BP2283" s="18"/>
      <c r="BQ2283" s="18"/>
      <c r="BR2283" s="18"/>
      <c r="BS2283" s="18"/>
      <c r="BT2283" s="18"/>
      <c r="BU2283" s="18"/>
      <c r="BV2283" s="18"/>
      <c r="BW2283" s="18"/>
      <c r="BX2283" s="18"/>
      <c r="BY2283" s="18"/>
      <c r="BZ2283" s="18"/>
      <c r="CA2283" s="18"/>
      <c r="CB2283" s="18"/>
      <c r="CC2283" s="18"/>
      <c r="CD2283" s="18"/>
      <c r="CE2283" s="18"/>
      <c r="CF2283" s="18"/>
      <c r="CG2283" s="18"/>
      <c r="CH2283" s="18"/>
      <c r="CI2283" s="18"/>
      <c r="CJ2283" s="18"/>
      <c r="CK2283" s="18"/>
      <c r="CL2283" s="18"/>
      <c r="CM2283" s="18"/>
      <c r="CN2283" s="18"/>
      <c r="CO2283" s="18"/>
      <c r="CP2283" s="18"/>
      <c r="CQ2283" s="18"/>
      <c r="CR2283" s="18"/>
      <c r="CS2283" s="18"/>
      <c r="CT2283" s="18"/>
      <c r="CU2283" s="18"/>
      <c r="CV2283" s="18"/>
      <c r="CW2283" s="18"/>
      <c r="CX2283" s="18"/>
      <c r="CY2283" s="18"/>
      <c r="CZ2283" s="18"/>
      <c r="DA2283" s="18"/>
      <c r="DB2283" s="18"/>
      <c r="DC2283" s="18"/>
      <c r="DD2283" s="18"/>
      <c r="DE2283" s="18"/>
      <c r="DF2283" s="18"/>
      <c r="DG2283" s="18"/>
      <c r="DH2283" s="18"/>
      <c r="DI2283" s="18"/>
      <c r="DJ2283" s="18"/>
      <c r="DK2283" s="18"/>
      <c r="DL2283" s="18"/>
      <c r="DM2283" s="18"/>
      <c r="DN2283" s="18"/>
      <c r="DO2283" s="56"/>
      <c r="DP2283" s="56"/>
      <c r="DQ2283" s="56"/>
      <c r="DR2283" s="56"/>
      <c r="DS2283" s="56"/>
      <c r="DT2283" s="56"/>
      <c r="DU2283" s="56"/>
      <c r="DV2283" s="56"/>
      <c r="DW2283" s="56">
        <v>0</v>
      </c>
      <c r="DX2283" s="56"/>
      <c r="DY2283" s="56"/>
      <c r="DZ2283" s="56"/>
      <c r="EA2283" s="56"/>
      <c r="EB2283" s="56"/>
      <c r="EC2283" s="56"/>
      <c r="ED2283" s="56"/>
      <c r="EE2283" s="56"/>
      <c r="EF2283" s="56"/>
      <c r="EG2283" s="56">
        <v>0</v>
      </c>
      <c r="EH2283" s="18"/>
      <c r="EI2283" s="18">
        <f t="array" ref="EI2283">IF(SUMPRODUCT(--(DO2283:DS2283&lt;&gt;""))=0, 0,1)</f>
        <v>0</v>
      </c>
      <c r="EJ2283" s="18">
        <f t="array" ref="EJ2283">IF(SUMPRODUCT(--(DT2283:EG2283&lt;&gt;""))=0, 0,1)</f>
        <v>1</v>
      </c>
      <c r="EK2283" s="18" cm="1">
        <f t="array" ref="EK2283">IF(SUMPRODUCT(--(EC2283:EG2283&lt;&gt;""))=0, 0,1)</f>
        <v>1</v>
      </c>
      <c r="EL2283" s="18">
        <f t="array" ref="EL2283">IF(SUMPRODUCT(--(EE2283:EG2283&lt;&gt;""))=0, 0,1)</f>
        <v>1</v>
      </c>
      <c r="EM2283" s="18">
        <f t="shared" si="443"/>
        <v>0</v>
      </c>
      <c r="EN2283" s="18" t="str">
        <f t="shared" si="444"/>
        <v>NA</v>
      </c>
      <c r="EO2283" s="18">
        <f t="shared" si="445"/>
        <v>0</v>
      </c>
      <c r="EP2283" s="18">
        <f t="shared" si="446"/>
        <v>0</v>
      </c>
      <c r="EQ2283" s="18" t="str">
        <f t="shared" si="442"/>
        <v>NA</v>
      </c>
      <c r="ER2283" s="18" t="s">
        <v>2084</v>
      </c>
      <c r="ES2283" s="59">
        <v>43971</v>
      </c>
      <c r="ET2283" s="18"/>
      <c r="EU2283" s="18"/>
    </row>
    <row r="2284" spans="1:151" s="1" customFormat="1" ht="15.75" customHeight="1" x14ac:dyDescent="0.2">
      <c r="A2284" s="5" t="s">
        <v>2572</v>
      </c>
      <c r="B2284" s="24" t="s">
        <v>2560</v>
      </c>
      <c r="C2284" s="56">
        <v>3</v>
      </c>
      <c r="D2284" s="18" t="s">
        <v>1651</v>
      </c>
      <c r="E2284" s="18" t="s">
        <v>2993</v>
      </c>
      <c r="F2284" s="18" t="s">
        <v>553</v>
      </c>
      <c r="G2284" s="18" t="s">
        <v>1725</v>
      </c>
      <c r="H2284" s="18" t="s">
        <v>1937</v>
      </c>
      <c r="I2284" s="18" t="s">
        <v>595</v>
      </c>
      <c r="J2284" s="18" t="s">
        <v>2575</v>
      </c>
      <c r="K2284" s="18" t="s">
        <v>257</v>
      </c>
      <c r="L2284" s="18" t="s">
        <v>1936</v>
      </c>
      <c r="M2284" s="18" t="s">
        <v>276</v>
      </c>
      <c r="N2284" s="56">
        <v>130</v>
      </c>
      <c r="O2284" s="18" t="s">
        <v>2561</v>
      </c>
      <c r="P2284" s="18" t="s">
        <v>2128</v>
      </c>
      <c r="Q2284" s="18" t="s">
        <v>254</v>
      </c>
      <c r="R2284" s="18" t="s">
        <v>2562</v>
      </c>
      <c r="S2284" s="18" t="s">
        <v>2566</v>
      </c>
      <c r="T2284" s="26" t="s">
        <v>257</v>
      </c>
      <c r="U2284" s="26" t="s">
        <v>257</v>
      </c>
      <c r="V2284" s="26" t="s">
        <v>257</v>
      </c>
      <c r="W2284" s="26" t="s">
        <v>257</v>
      </c>
      <c r="X2284" s="18" t="s">
        <v>595</v>
      </c>
      <c r="Y2284" s="18">
        <v>0</v>
      </c>
      <c r="Z2284" s="18" t="s">
        <v>2202</v>
      </c>
      <c r="AA2284" s="18" t="s">
        <v>257</v>
      </c>
      <c r="AB2284" s="18">
        <f t="shared" si="437"/>
        <v>0</v>
      </c>
      <c r="AC2284" s="18" t="s">
        <v>595</v>
      </c>
      <c r="AD2284" s="18" t="s">
        <v>595</v>
      </c>
      <c r="AE2284" s="18" t="s">
        <v>595</v>
      </c>
      <c r="AF2284" s="18" t="s">
        <v>257</v>
      </c>
      <c r="AG2284" s="18" t="s">
        <v>257</v>
      </c>
      <c r="AH2284" s="18" t="s">
        <v>595</v>
      </c>
      <c r="AI2284" s="18">
        <v>10</v>
      </c>
      <c r="AJ2284" s="18" t="s">
        <v>522</v>
      </c>
      <c r="AK2284" s="18">
        <v>10</v>
      </c>
      <c r="AL2284" s="18"/>
      <c r="AM2284" s="18" t="s">
        <v>302</v>
      </c>
      <c r="AN2284" s="18">
        <v>0.5</v>
      </c>
      <c r="AO2284" s="18" t="s">
        <v>2564</v>
      </c>
      <c r="AP2284" s="18" t="s">
        <v>479</v>
      </c>
      <c r="AQ2284" s="18">
        <v>5</v>
      </c>
      <c r="AR2284" s="18" t="s">
        <v>1590</v>
      </c>
      <c r="AS2284" s="18" t="s">
        <v>257</v>
      </c>
      <c r="AT2284" s="18" t="s">
        <v>257</v>
      </c>
      <c r="AU2284" s="18" t="s">
        <v>595</v>
      </c>
      <c r="AV2284" s="18" t="s">
        <v>595</v>
      </c>
      <c r="AW2284" s="18" t="s">
        <v>595</v>
      </c>
      <c r="AX2284" s="18">
        <v>10</v>
      </c>
      <c r="AY2284" s="18" t="s">
        <v>522</v>
      </c>
      <c r="AZ2284" s="18" t="s">
        <v>257</v>
      </c>
      <c r="BA2284" s="18" t="s">
        <v>257</v>
      </c>
      <c r="BB2284" s="18" t="s">
        <v>2574</v>
      </c>
      <c r="BC2284" s="18"/>
      <c r="BD2284" s="18"/>
      <c r="BE2284" s="18"/>
      <c r="BF2284" s="18"/>
      <c r="BG2284" s="18"/>
      <c r="BH2284" s="18"/>
      <c r="BI2284" s="18"/>
      <c r="BJ2284" s="18"/>
      <c r="BK2284" s="18"/>
      <c r="BL2284" s="18"/>
      <c r="BM2284" s="18"/>
      <c r="BN2284" s="18"/>
      <c r="BO2284" s="18"/>
      <c r="BP2284" s="18"/>
      <c r="BQ2284" s="18"/>
      <c r="BR2284" s="18"/>
      <c r="BS2284" s="18"/>
      <c r="BT2284" s="18"/>
      <c r="BU2284" s="18"/>
      <c r="BV2284" s="18"/>
      <c r="BW2284" s="18"/>
      <c r="BX2284" s="18"/>
      <c r="BY2284" s="18"/>
      <c r="BZ2284" s="18"/>
      <c r="CA2284" s="18"/>
      <c r="CB2284" s="18"/>
      <c r="CC2284" s="18"/>
      <c r="CD2284" s="18"/>
      <c r="CE2284" s="18"/>
      <c r="CF2284" s="18"/>
      <c r="CG2284" s="18"/>
      <c r="CH2284" s="18"/>
      <c r="CI2284" s="18"/>
      <c r="CJ2284" s="18"/>
      <c r="CK2284" s="18"/>
      <c r="CL2284" s="18"/>
      <c r="CM2284" s="18"/>
      <c r="CN2284" s="18"/>
      <c r="CO2284" s="18"/>
      <c r="CP2284" s="18"/>
      <c r="CQ2284" s="18"/>
      <c r="CR2284" s="18"/>
      <c r="CS2284" s="18"/>
      <c r="CT2284" s="18"/>
      <c r="CU2284" s="18"/>
      <c r="CV2284" s="18"/>
      <c r="CW2284" s="18"/>
      <c r="CX2284" s="18"/>
      <c r="CY2284" s="18"/>
      <c r="CZ2284" s="18"/>
      <c r="DA2284" s="18"/>
      <c r="DB2284" s="18"/>
      <c r="DC2284" s="18"/>
      <c r="DD2284" s="18"/>
      <c r="DE2284" s="18"/>
      <c r="DF2284" s="18"/>
      <c r="DG2284" s="18"/>
      <c r="DH2284" s="18"/>
      <c r="DI2284" s="18"/>
      <c r="DJ2284" s="18"/>
      <c r="DK2284" s="18"/>
      <c r="DL2284" s="18"/>
      <c r="DM2284" s="18"/>
      <c r="DN2284" s="18"/>
      <c r="DO2284" s="56"/>
      <c r="DP2284" s="56"/>
      <c r="DQ2284" s="56"/>
      <c r="DR2284" s="56"/>
      <c r="DS2284" s="56"/>
      <c r="DT2284" s="56"/>
      <c r="DU2284" s="56"/>
      <c r="DV2284" s="56"/>
      <c r="DW2284" s="56">
        <v>0</v>
      </c>
      <c r="DX2284" s="56"/>
      <c r="DY2284" s="56"/>
      <c r="DZ2284" s="56"/>
      <c r="EA2284" s="56"/>
      <c r="EB2284" s="56"/>
      <c r="EC2284" s="56"/>
      <c r="ED2284" s="56"/>
      <c r="EE2284" s="56"/>
      <c r="EF2284" s="56"/>
      <c r="EG2284" s="56">
        <v>0</v>
      </c>
      <c r="EH2284" s="18"/>
      <c r="EI2284" s="18">
        <f t="array" ref="EI2284">IF(SUMPRODUCT(--(DO2284:DS2284&lt;&gt;""))=0, 0,1)</f>
        <v>0</v>
      </c>
      <c r="EJ2284" s="18">
        <f t="array" ref="EJ2284">IF(SUMPRODUCT(--(DT2284:EG2284&lt;&gt;""))=0, 0,1)</f>
        <v>1</v>
      </c>
      <c r="EK2284" s="18" cm="1">
        <f t="array" ref="EK2284">IF(SUMPRODUCT(--(EC2284:EG2284&lt;&gt;""))=0, 0,1)</f>
        <v>1</v>
      </c>
      <c r="EL2284" s="18">
        <f t="array" ref="EL2284">IF(SUMPRODUCT(--(EE2284:EG2284&lt;&gt;""))=0, 0,1)</f>
        <v>1</v>
      </c>
      <c r="EM2284" s="18">
        <f t="shared" si="443"/>
        <v>0</v>
      </c>
      <c r="EN2284" s="18" t="str">
        <f t="shared" si="444"/>
        <v>NA</v>
      </c>
      <c r="EO2284" s="18">
        <f t="shared" si="445"/>
        <v>0</v>
      </c>
      <c r="EP2284" s="18">
        <f t="shared" si="446"/>
        <v>0</v>
      </c>
      <c r="EQ2284" s="18" t="str">
        <f t="shared" si="442"/>
        <v>NA</v>
      </c>
      <c r="ER2284" s="18" t="s">
        <v>2084</v>
      </c>
      <c r="ES2284" s="59">
        <v>43971</v>
      </c>
      <c r="ET2284" s="18"/>
      <c r="EU2284" s="18"/>
    </row>
    <row r="2285" spans="1:151" s="1" customFormat="1" ht="15.75" customHeight="1" x14ac:dyDescent="0.2">
      <c r="A2285" s="5" t="s">
        <v>2572</v>
      </c>
      <c r="B2285" s="24" t="s">
        <v>2560</v>
      </c>
      <c r="C2285" s="56">
        <v>3</v>
      </c>
      <c r="D2285" s="18" t="s">
        <v>2932</v>
      </c>
      <c r="E2285" s="18" t="s">
        <v>2993</v>
      </c>
      <c r="F2285" s="18" t="s">
        <v>553</v>
      </c>
      <c r="G2285" s="18" t="s">
        <v>1725</v>
      </c>
      <c r="H2285" s="18" t="s">
        <v>1937</v>
      </c>
      <c r="I2285" s="18" t="s">
        <v>595</v>
      </c>
      <c r="J2285" s="18" t="s">
        <v>2575</v>
      </c>
      <c r="K2285" s="18" t="s">
        <v>257</v>
      </c>
      <c r="L2285" s="18" t="s">
        <v>1936</v>
      </c>
      <c r="M2285" s="18" t="s">
        <v>276</v>
      </c>
      <c r="N2285" s="56">
        <v>130</v>
      </c>
      <c r="O2285" s="18" t="s">
        <v>2561</v>
      </c>
      <c r="P2285" s="18" t="s">
        <v>2128</v>
      </c>
      <c r="Q2285" s="18" t="s">
        <v>254</v>
      </c>
      <c r="R2285" s="18" t="s">
        <v>2562</v>
      </c>
      <c r="S2285" s="18" t="s">
        <v>2566</v>
      </c>
      <c r="T2285" s="26" t="s">
        <v>257</v>
      </c>
      <c r="U2285" s="26" t="s">
        <v>257</v>
      </c>
      <c r="V2285" s="26" t="s">
        <v>257</v>
      </c>
      <c r="W2285" s="26" t="s">
        <v>257</v>
      </c>
      <c r="X2285" s="18" t="s">
        <v>595</v>
      </c>
      <c r="Y2285" s="18">
        <v>165</v>
      </c>
      <c r="Z2285" s="18" t="s">
        <v>2202</v>
      </c>
      <c r="AA2285" s="18" t="s">
        <v>257</v>
      </c>
      <c r="AB2285" s="18">
        <f t="shared" si="437"/>
        <v>165</v>
      </c>
      <c r="AC2285" s="18" t="s">
        <v>595</v>
      </c>
      <c r="AD2285" s="18" t="s">
        <v>595</v>
      </c>
      <c r="AE2285" s="18" t="s">
        <v>595</v>
      </c>
      <c r="AF2285" s="18" t="s">
        <v>257</v>
      </c>
      <c r="AG2285" s="18" t="s">
        <v>257</v>
      </c>
      <c r="AH2285" s="18" t="s">
        <v>595</v>
      </c>
      <c r="AI2285" s="18">
        <v>10</v>
      </c>
      <c r="AJ2285" s="18" t="s">
        <v>522</v>
      </c>
      <c r="AK2285" s="18">
        <v>10</v>
      </c>
      <c r="AL2285" s="18"/>
      <c r="AM2285" s="18" t="s">
        <v>302</v>
      </c>
      <c r="AN2285" s="18">
        <v>0.6</v>
      </c>
      <c r="AO2285" s="18" t="s">
        <v>2564</v>
      </c>
      <c r="AP2285" s="18" t="s">
        <v>479</v>
      </c>
      <c r="AQ2285" s="18">
        <v>5</v>
      </c>
      <c r="AR2285" s="18" t="s">
        <v>1590</v>
      </c>
      <c r="AS2285" s="18" t="s">
        <v>257</v>
      </c>
      <c r="AT2285" s="18" t="s">
        <v>257</v>
      </c>
      <c r="AU2285" s="18" t="s">
        <v>595</v>
      </c>
      <c r="AV2285" s="18" t="s">
        <v>595</v>
      </c>
      <c r="AW2285" s="18" t="s">
        <v>595</v>
      </c>
      <c r="AX2285" s="18">
        <v>10</v>
      </c>
      <c r="AY2285" s="18" t="s">
        <v>522</v>
      </c>
      <c r="AZ2285" s="18" t="s">
        <v>257</v>
      </c>
      <c r="BA2285" s="18" t="s">
        <v>257</v>
      </c>
      <c r="BB2285" s="18" t="s">
        <v>2574</v>
      </c>
      <c r="BC2285" s="18"/>
      <c r="BD2285" s="18"/>
      <c r="BE2285" s="18"/>
      <c r="BF2285" s="18"/>
      <c r="BG2285" s="18"/>
      <c r="BH2285" s="18"/>
      <c r="BI2285" s="18"/>
      <c r="BJ2285" s="18"/>
      <c r="BK2285" s="18"/>
      <c r="BL2285" s="18"/>
      <c r="BM2285" s="18"/>
      <c r="BN2285" s="18"/>
      <c r="BO2285" s="18"/>
      <c r="BP2285" s="18"/>
      <c r="BQ2285" s="18"/>
      <c r="BR2285" s="18"/>
      <c r="BS2285" s="18"/>
      <c r="BT2285" s="18"/>
      <c r="BU2285" s="18"/>
      <c r="BV2285" s="18"/>
      <c r="BW2285" s="18"/>
      <c r="BX2285" s="18"/>
      <c r="BY2285" s="18"/>
      <c r="BZ2285" s="18"/>
      <c r="CA2285" s="18"/>
      <c r="CB2285" s="18"/>
      <c r="CC2285" s="18"/>
      <c r="CD2285" s="18"/>
      <c r="CE2285" s="18"/>
      <c r="CF2285" s="18"/>
      <c r="CG2285" s="18"/>
      <c r="CH2285" s="18"/>
      <c r="CI2285" s="18"/>
      <c r="CJ2285" s="18"/>
      <c r="CK2285" s="18"/>
      <c r="CL2285" s="18"/>
      <c r="CM2285" s="18"/>
      <c r="CN2285" s="18"/>
      <c r="CO2285" s="18"/>
      <c r="CP2285" s="18"/>
      <c r="CQ2285" s="18"/>
      <c r="CR2285" s="18"/>
      <c r="CS2285" s="18"/>
      <c r="CT2285" s="18"/>
      <c r="CU2285" s="18"/>
      <c r="CV2285" s="18"/>
      <c r="CW2285" s="18"/>
      <c r="CX2285" s="18"/>
      <c r="CY2285" s="18"/>
      <c r="CZ2285" s="18"/>
      <c r="DA2285" s="18"/>
      <c r="DB2285" s="18"/>
      <c r="DC2285" s="18"/>
      <c r="DD2285" s="18"/>
      <c r="DE2285" s="18"/>
      <c r="DF2285" s="18"/>
      <c r="DG2285" s="18"/>
      <c r="DH2285" s="18"/>
      <c r="DI2285" s="18"/>
      <c r="DJ2285" s="18"/>
      <c r="DK2285" s="18"/>
      <c r="DL2285" s="18"/>
      <c r="DM2285" s="18"/>
      <c r="DN2285" s="18"/>
      <c r="DO2285" s="56"/>
      <c r="DP2285" s="56"/>
      <c r="DQ2285" s="56"/>
      <c r="DR2285" s="56"/>
      <c r="DS2285" s="56"/>
      <c r="DT2285" s="56"/>
      <c r="DU2285" s="56"/>
      <c r="DV2285" s="56"/>
      <c r="DW2285" s="56">
        <v>0</v>
      </c>
      <c r="DX2285" s="56"/>
      <c r="DY2285" s="56"/>
      <c r="DZ2285" s="56"/>
      <c r="EA2285" s="56"/>
      <c r="EB2285" s="56"/>
      <c r="EC2285" s="56"/>
      <c r="ED2285" s="56"/>
      <c r="EE2285" s="56"/>
      <c r="EF2285" s="56"/>
      <c r="EG2285" s="56">
        <v>0</v>
      </c>
      <c r="EH2285" s="18"/>
      <c r="EI2285" s="18">
        <f t="array" ref="EI2285">IF(SUMPRODUCT(--(DO2285:DS2285&lt;&gt;""))=0, 0,1)</f>
        <v>0</v>
      </c>
      <c r="EJ2285" s="18">
        <f t="array" ref="EJ2285">IF(SUMPRODUCT(--(DT2285:EG2285&lt;&gt;""))=0, 0,1)</f>
        <v>1</v>
      </c>
      <c r="EK2285" s="18" cm="1">
        <f t="array" ref="EK2285">IF(SUMPRODUCT(--(EC2285:EG2285&lt;&gt;""))=0, 0,1)</f>
        <v>1</v>
      </c>
      <c r="EL2285" s="18">
        <f t="array" ref="EL2285">IF(SUMPRODUCT(--(EE2285:EG2285&lt;&gt;""))=0, 0,1)</f>
        <v>1</v>
      </c>
      <c r="EM2285" s="18">
        <f t="shared" si="443"/>
        <v>0</v>
      </c>
      <c r="EN2285" s="18" t="str">
        <f t="shared" si="444"/>
        <v>NA</v>
      </c>
      <c r="EO2285" s="18">
        <f t="shared" si="445"/>
        <v>0</v>
      </c>
      <c r="EP2285" s="18">
        <f t="shared" si="446"/>
        <v>0</v>
      </c>
      <c r="EQ2285" s="18" t="str">
        <f t="shared" si="442"/>
        <v>NA</v>
      </c>
      <c r="ER2285" s="18" t="s">
        <v>2084</v>
      </c>
      <c r="ES2285" s="59">
        <v>43971</v>
      </c>
      <c r="ET2285" s="18"/>
      <c r="EU2285" s="18"/>
    </row>
    <row r="2286" spans="1:151" s="1" customFormat="1" ht="15.75" customHeight="1" x14ac:dyDescent="0.2">
      <c r="A2286" s="5" t="s">
        <v>2572</v>
      </c>
      <c r="B2286" s="24" t="s">
        <v>2560</v>
      </c>
      <c r="C2286" s="56">
        <v>3</v>
      </c>
      <c r="D2286" s="18" t="s">
        <v>470</v>
      </c>
      <c r="E2286" s="18" t="s">
        <v>2993</v>
      </c>
      <c r="F2286" s="18" t="s">
        <v>553</v>
      </c>
      <c r="G2286" s="18" t="s">
        <v>1729</v>
      </c>
      <c r="H2286" s="18" t="s">
        <v>1730</v>
      </c>
      <c r="I2286" s="18" t="s">
        <v>1596</v>
      </c>
      <c r="J2286" s="18" t="s">
        <v>595</v>
      </c>
      <c r="K2286" s="18" t="s">
        <v>257</v>
      </c>
      <c r="L2286" s="18" t="s">
        <v>1936</v>
      </c>
      <c r="M2286" s="18" t="s">
        <v>276</v>
      </c>
      <c r="N2286" s="56">
        <v>130</v>
      </c>
      <c r="O2286" s="18" t="s">
        <v>2561</v>
      </c>
      <c r="P2286" s="18" t="s">
        <v>2128</v>
      </c>
      <c r="Q2286" s="18" t="s">
        <v>254</v>
      </c>
      <c r="R2286" s="18" t="s">
        <v>2562</v>
      </c>
      <c r="S2286" s="18" t="s">
        <v>2563</v>
      </c>
      <c r="T2286" s="26" t="s">
        <v>257</v>
      </c>
      <c r="U2286" s="26" t="s">
        <v>257</v>
      </c>
      <c r="V2286" s="26" t="s">
        <v>257</v>
      </c>
      <c r="W2286" s="26" t="s">
        <v>257</v>
      </c>
      <c r="X2286" s="18" t="s">
        <v>595</v>
      </c>
      <c r="Y2286" s="18">
        <v>0</v>
      </c>
      <c r="Z2286" s="18" t="s">
        <v>2202</v>
      </c>
      <c r="AA2286" s="18" t="s">
        <v>257</v>
      </c>
      <c r="AB2286" s="18">
        <f t="shared" si="437"/>
        <v>0</v>
      </c>
      <c r="AC2286" s="18" t="s">
        <v>595</v>
      </c>
      <c r="AD2286" s="18" t="s">
        <v>595</v>
      </c>
      <c r="AE2286" s="18" t="s">
        <v>595</v>
      </c>
      <c r="AF2286" s="18" t="s">
        <v>257</v>
      </c>
      <c r="AG2286" s="18" t="s">
        <v>257</v>
      </c>
      <c r="AH2286" s="18" t="s">
        <v>595</v>
      </c>
      <c r="AI2286" s="18">
        <v>10</v>
      </c>
      <c r="AJ2286" s="18" t="s">
        <v>522</v>
      </c>
      <c r="AK2286" s="18">
        <v>10</v>
      </c>
      <c r="AL2286" s="18"/>
      <c r="AM2286" s="18" t="s">
        <v>302</v>
      </c>
      <c r="AN2286" s="18">
        <v>4.0999999999999996</v>
      </c>
      <c r="AO2286" s="18" t="s">
        <v>2564</v>
      </c>
      <c r="AP2286" s="18" t="s">
        <v>479</v>
      </c>
      <c r="AQ2286" s="18">
        <v>5</v>
      </c>
      <c r="AR2286" s="18" t="s">
        <v>1590</v>
      </c>
      <c r="AS2286" s="18" t="s">
        <v>257</v>
      </c>
      <c r="AT2286" s="18" t="s">
        <v>257</v>
      </c>
      <c r="AU2286" s="18" t="s">
        <v>595</v>
      </c>
      <c r="AV2286" s="18" t="s">
        <v>595</v>
      </c>
      <c r="AW2286" s="18" t="s">
        <v>595</v>
      </c>
      <c r="AX2286" s="18">
        <v>10</v>
      </c>
      <c r="AY2286" s="18" t="s">
        <v>522</v>
      </c>
      <c r="AZ2286" s="18" t="s">
        <v>257</v>
      </c>
      <c r="BA2286" s="18" t="s">
        <v>257</v>
      </c>
      <c r="BB2286" s="18" t="s">
        <v>2574</v>
      </c>
      <c r="BC2286" s="18"/>
      <c r="BD2286" s="18"/>
      <c r="BE2286" s="18"/>
      <c r="BF2286" s="18"/>
      <c r="BG2286" s="18"/>
      <c r="BH2286" s="18"/>
      <c r="BI2286" s="18"/>
      <c r="BJ2286" s="18"/>
      <c r="BK2286" s="18"/>
      <c r="BL2286" s="18"/>
      <c r="BM2286" s="18"/>
      <c r="BN2286" s="18"/>
      <c r="BO2286" s="18"/>
      <c r="BP2286" s="18"/>
      <c r="BQ2286" s="18"/>
      <c r="BR2286" s="18"/>
      <c r="BS2286" s="18"/>
      <c r="BT2286" s="18"/>
      <c r="BU2286" s="18"/>
      <c r="BV2286" s="18"/>
      <c r="BW2286" s="18"/>
      <c r="BX2286" s="18"/>
      <c r="BY2286" s="18"/>
      <c r="BZ2286" s="18"/>
      <c r="CA2286" s="18"/>
      <c r="CB2286" s="18"/>
      <c r="CC2286" s="18"/>
      <c r="CD2286" s="18"/>
      <c r="CE2286" s="18"/>
      <c r="CF2286" s="18"/>
      <c r="CG2286" s="18"/>
      <c r="CH2286" s="18"/>
      <c r="CI2286" s="18"/>
      <c r="CJ2286" s="18"/>
      <c r="CK2286" s="18"/>
      <c r="CL2286" s="18"/>
      <c r="CM2286" s="18"/>
      <c r="CN2286" s="18"/>
      <c r="CO2286" s="18"/>
      <c r="CP2286" s="18"/>
      <c r="CQ2286" s="18"/>
      <c r="CR2286" s="18"/>
      <c r="CS2286" s="18"/>
      <c r="CT2286" s="18"/>
      <c r="CU2286" s="18"/>
      <c r="CV2286" s="18"/>
      <c r="CW2286" s="18"/>
      <c r="CX2286" s="18"/>
      <c r="CY2286" s="18"/>
      <c r="CZ2286" s="18"/>
      <c r="DA2286" s="18"/>
      <c r="DB2286" s="18"/>
      <c r="DC2286" s="18"/>
      <c r="DD2286" s="18"/>
      <c r="DE2286" s="18"/>
      <c r="DF2286" s="18"/>
      <c r="DG2286" s="18"/>
      <c r="DH2286" s="18"/>
      <c r="DI2286" s="18"/>
      <c r="DJ2286" s="18"/>
      <c r="DK2286" s="18"/>
      <c r="DL2286" s="18"/>
      <c r="DM2286" s="18"/>
      <c r="DN2286" s="18"/>
      <c r="DO2286" s="56"/>
      <c r="DP2286" s="56"/>
      <c r="DQ2286" s="56"/>
      <c r="DR2286" s="56"/>
      <c r="DS2286" s="56"/>
      <c r="DT2286" s="56"/>
      <c r="DU2286" s="56"/>
      <c r="DV2286" s="56"/>
      <c r="DW2286" s="56">
        <v>0</v>
      </c>
      <c r="DX2286" s="56"/>
      <c r="DY2286" s="56"/>
      <c r="DZ2286" s="56"/>
      <c r="EA2286" s="56"/>
      <c r="EB2286" s="56"/>
      <c r="EC2286" s="56"/>
      <c r="ED2286" s="56"/>
      <c r="EE2286" s="56"/>
      <c r="EF2286" s="56"/>
      <c r="EG2286" s="56">
        <v>0</v>
      </c>
      <c r="EH2286" s="18"/>
      <c r="EI2286" s="18">
        <f t="array" ref="EI2286">IF(SUMPRODUCT(--(DO2286:DS2286&lt;&gt;""))=0, 0,1)</f>
        <v>0</v>
      </c>
      <c r="EJ2286" s="18">
        <f t="array" ref="EJ2286">IF(SUMPRODUCT(--(DT2286:EG2286&lt;&gt;""))=0, 0,1)</f>
        <v>1</v>
      </c>
      <c r="EK2286" s="18" cm="1">
        <f t="array" ref="EK2286">IF(SUMPRODUCT(--(EC2286:EG2286&lt;&gt;""))=0, 0,1)</f>
        <v>1</v>
      </c>
      <c r="EL2286" s="18">
        <f t="array" ref="EL2286">IF(SUMPRODUCT(--(EE2286:EG2286&lt;&gt;""))=0, 0,1)</f>
        <v>1</v>
      </c>
      <c r="EM2286" s="18">
        <f t="shared" si="443"/>
        <v>0</v>
      </c>
      <c r="EN2286" s="18" t="str">
        <f t="shared" si="444"/>
        <v>NA</v>
      </c>
      <c r="EO2286" s="18">
        <f t="shared" si="445"/>
        <v>0</v>
      </c>
      <c r="EP2286" s="18">
        <f t="shared" si="446"/>
        <v>0</v>
      </c>
      <c r="EQ2286" s="18" t="str">
        <f t="shared" si="442"/>
        <v>NA</v>
      </c>
      <c r="ER2286" s="18" t="s">
        <v>2084</v>
      </c>
      <c r="ES2286" s="59">
        <v>43971</v>
      </c>
      <c r="ET2286" s="18"/>
      <c r="EU2286" s="18"/>
    </row>
    <row r="2287" spans="1:151" s="1" customFormat="1" ht="15.75" customHeight="1" x14ac:dyDescent="0.2">
      <c r="A2287" s="5" t="s">
        <v>2572</v>
      </c>
      <c r="B2287" s="24" t="s">
        <v>2560</v>
      </c>
      <c r="C2287" s="56">
        <v>3</v>
      </c>
      <c r="D2287" s="18" t="s">
        <v>2932</v>
      </c>
      <c r="E2287" s="18" t="s">
        <v>2993</v>
      </c>
      <c r="F2287" s="18" t="s">
        <v>553</v>
      </c>
      <c r="G2287" s="18" t="s">
        <v>1729</v>
      </c>
      <c r="H2287" s="18" t="s">
        <v>1730</v>
      </c>
      <c r="I2287" s="18" t="s">
        <v>1596</v>
      </c>
      <c r="J2287" s="18" t="s">
        <v>595</v>
      </c>
      <c r="K2287" s="18" t="s">
        <v>257</v>
      </c>
      <c r="L2287" s="18" t="s">
        <v>1936</v>
      </c>
      <c r="M2287" s="18" t="s">
        <v>276</v>
      </c>
      <c r="N2287" s="56">
        <v>130</v>
      </c>
      <c r="O2287" s="18" t="s">
        <v>2561</v>
      </c>
      <c r="P2287" s="18" t="s">
        <v>2128</v>
      </c>
      <c r="Q2287" s="18" t="s">
        <v>254</v>
      </c>
      <c r="R2287" s="18" t="s">
        <v>2562</v>
      </c>
      <c r="S2287" s="18" t="s">
        <v>2566</v>
      </c>
      <c r="T2287" s="26" t="s">
        <v>257</v>
      </c>
      <c r="U2287" s="26" t="s">
        <v>257</v>
      </c>
      <c r="V2287" s="26" t="s">
        <v>257</v>
      </c>
      <c r="W2287" s="26" t="s">
        <v>257</v>
      </c>
      <c r="X2287" s="18" t="s">
        <v>595</v>
      </c>
      <c r="Y2287" s="18">
        <v>165</v>
      </c>
      <c r="Z2287" s="18" t="s">
        <v>2202</v>
      </c>
      <c r="AA2287" s="18" t="s">
        <v>257</v>
      </c>
      <c r="AB2287" s="18">
        <f t="shared" si="437"/>
        <v>165</v>
      </c>
      <c r="AC2287" s="18" t="s">
        <v>595</v>
      </c>
      <c r="AD2287" s="18" t="s">
        <v>595</v>
      </c>
      <c r="AE2287" s="18" t="s">
        <v>595</v>
      </c>
      <c r="AF2287" s="18" t="s">
        <v>257</v>
      </c>
      <c r="AG2287" s="18" t="s">
        <v>257</v>
      </c>
      <c r="AH2287" s="18" t="s">
        <v>595</v>
      </c>
      <c r="AI2287" s="18">
        <v>10</v>
      </c>
      <c r="AJ2287" s="18" t="s">
        <v>522</v>
      </c>
      <c r="AK2287" s="18">
        <v>10</v>
      </c>
      <c r="AL2287" s="18"/>
      <c r="AM2287" s="18" t="s">
        <v>302</v>
      </c>
      <c r="AN2287" s="18">
        <v>-2.8</v>
      </c>
      <c r="AO2287" s="18" t="s">
        <v>2564</v>
      </c>
      <c r="AP2287" s="18" t="s">
        <v>479</v>
      </c>
      <c r="AQ2287" s="18">
        <v>5</v>
      </c>
      <c r="AR2287" s="18" t="s">
        <v>1590</v>
      </c>
      <c r="AS2287" s="18" t="s">
        <v>257</v>
      </c>
      <c r="AT2287" s="18" t="s">
        <v>257</v>
      </c>
      <c r="AU2287" s="18" t="s">
        <v>595</v>
      </c>
      <c r="AV2287" s="18" t="s">
        <v>595</v>
      </c>
      <c r="AW2287" s="18" t="s">
        <v>595</v>
      </c>
      <c r="AX2287" s="18">
        <v>10</v>
      </c>
      <c r="AY2287" s="18" t="s">
        <v>522</v>
      </c>
      <c r="AZ2287" s="18" t="s">
        <v>257</v>
      </c>
      <c r="BA2287" s="18" t="s">
        <v>257</v>
      </c>
      <c r="BB2287" s="18" t="s">
        <v>2574</v>
      </c>
      <c r="BC2287" s="18"/>
      <c r="BD2287" s="18"/>
      <c r="BE2287" s="18"/>
      <c r="BF2287" s="18"/>
      <c r="BG2287" s="18"/>
      <c r="BH2287" s="18"/>
      <c r="BI2287" s="18"/>
      <c r="BJ2287" s="18"/>
      <c r="BK2287" s="18"/>
      <c r="BL2287" s="18"/>
      <c r="BM2287" s="18"/>
      <c r="BN2287" s="18"/>
      <c r="BO2287" s="18"/>
      <c r="BP2287" s="18"/>
      <c r="BQ2287" s="18"/>
      <c r="BR2287" s="18"/>
      <c r="BS2287" s="18"/>
      <c r="BT2287" s="18"/>
      <c r="BU2287" s="18"/>
      <c r="BV2287" s="18"/>
      <c r="BW2287" s="18"/>
      <c r="BX2287" s="18"/>
      <c r="BY2287" s="18"/>
      <c r="BZ2287" s="18"/>
      <c r="CA2287" s="18"/>
      <c r="CB2287" s="18"/>
      <c r="CC2287" s="18"/>
      <c r="CD2287" s="18"/>
      <c r="CE2287" s="18"/>
      <c r="CF2287" s="18"/>
      <c r="CG2287" s="18"/>
      <c r="CH2287" s="18"/>
      <c r="CI2287" s="18"/>
      <c r="CJ2287" s="18"/>
      <c r="CK2287" s="18"/>
      <c r="CL2287" s="18"/>
      <c r="CM2287" s="18"/>
      <c r="CN2287" s="18"/>
      <c r="CO2287" s="18"/>
      <c r="CP2287" s="18"/>
      <c r="CQ2287" s="18"/>
      <c r="CR2287" s="18"/>
      <c r="CS2287" s="18"/>
      <c r="CT2287" s="18"/>
      <c r="CU2287" s="18"/>
      <c r="CV2287" s="18"/>
      <c r="CW2287" s="18"/>
      <c r="CX2287" s="18"/>
      <c r="CY2287" s="18"/>
      <c r="CZ2287" s="18"/>
      <c r="DA2287" s="18"/>
      <c r="DB2287" s="18"/>
      <c r="DC2287" s="18"/>
      <c r="DD2287" s="18"/>
      <c r="DE2287" s="18"/>
      <c r="DF2287" s="18"/>
      <c r="DG2287" s="18"/>
      <c r="DH2287" s="18"/>
      <c r="DI2287" s="18"/>
      <c r="DJ2287" s="18"/>
      <c r="DK2287" s="18"/>
      <c r="DL2287" s="18"/>
      <c r="DM2287" s="18"/>
      <c r="DN2287" s="18"/>
      <c r="DO2287" s="56"/>
      <c r="DP2287" s="56"/>
      <c r="DQ2287" s="56"/>
      <c r="DR2287" s="56"/>
      <c r="DS2287" s="56"/>
      <c r="DT2287" s="56"/>
      <c r="DU2287" s="56"/>
      <c r="DV2287" s="56"/>
      <c r="DW2287" s="56">
        <v>0</v>
      </c>
      <c r="DX2287" s="56"/>
      <c r="DY2287" s="56"/>
      <c r="DZ2287" s="56"/>
      <c r="EA2287" s="56"/>
      <c r="EB2287" s="56"/>
      <c r="EC2287" s="56"/>
      <c r="ED2287" s="56"/>
      <c r="EE2287" s="56"/>
      <c r="EF2287" s="56"/>
      <c r="EG2287" s="56">
        <v>0</v>
      </c>
      <c r="EH2287" s="18"/>
      <c r="EI2287" s="18">
        <f t="array" ref="EI2287">IF(SUMPRODUCT(--(DO2287:DS2287&lt;&gt;""))=0, 0,1)</f>
        <v>0</v>
      </c>
      <c r="EJ2287" s="18">
        <f t="array" ref="EJ2287">IF(SUMPRODUCT(--(DT2287:EG2287&lt;&gt;""))=0, 0,1)</f>
        <v>1</v>
      </c>
      <c r="EK2287" s="18" cm="1">
        <f t="array" ref="EK2287">IF(SUMPRODUCT(--(EC2287:EG2287&lt;&gt;""))=0, 0,1)</f>
        <v>1</v>
      </c>
      <c r="EL2287" s="18">
        <f t="array" ref="EL2287">IF(SUMPRODUCT(--(EE2287:EG2287&lt;&gt;""))=0, 0,1)</f>
        <v>1</v>
      </c>
      <c r="EM2287" s="18">
        <f t="shared" si="443"/>
        <v>0</v>
      </c>
      <c r="EN2287" s="18" t="str">
        <f t="shared" si="444"/>
        <v>NA</v>
      </c>
      <c r="EO2287" s="18">
        <f t="shared" si="445"/>
        <v>0</v>
      </c>
      <c r="EP2287" s="18">
        <f t="shared" si="446"/>
        <v>0</v>
      </c>
      <c r="EQ2287" s="18" t="str">
        <f t="shared" si="442"/>
        <v>NA</v>
      </c>
      <c r="ER2287" s="18" t="s">
        <v>2084</v>
      </c>
      <c r="ES2287" s="59">
        <v>43971</v>
      </c>
      <c r="ET2287" s="18"/>
      <c r="EU2287" s="18"/>
    </row>
    <row r="2288" spans="1:151" s="1" customFormat="1" ht="15.75" customHeight="1" x14ac:dyDescent="0.2">
      <c r="A2288" s="5" t="s">
        <v>2572</v>
      </c>
      <c r="B2288" s="24" t="s">
        <v>2560</v>
      </c>
      <c r="C2288" s="56">
        <v>3</v>
      </c>
      <c r="D2288" s="18" t="s">
        <v>470</v>
      </c>
      <c r="E2288" s="18" t="s">
        <v>2993</v>
      </c>
      <c r="F2288" s="18" t="s">
        <v>553</v>
      </c>
      <c r="G2288" s="18" t="s">
        <v>847</v>
      </c>
      <c r="H2288" s="18" t="s">
        <v>746</v>
      </c>
      <c r="I2288" s="18" t="s">
        <v>799</v>
      </c>
      <c r="J2288" s="18" t="s">
        <v>595</v>
      </c>
      <c r="K2288" s="18" t="s">
        <v>257</v>
      </c>
      <c r="L2288" s="18" t="s">
        <v>1936</v>
      </c>
      <c r="M2288" s="18" t="s">
        <v>276</v>
      </c>
      <c r="N2288" s="56">
        <v>130</v>
      </c>
      <c r="O2288" s="18" t="s">
        <v>2561</v>
      </c>
      <c r="P2288" s="18" t="s">
        <v>2128</v>
      </c>
      <c r="Q2288" s="18" t="s">
        <v>254</v>
      </c>
      <c r="R2288" s="18" t="s">
        <v>2562</v>
      </c>
      <c r="S2288" s="18" t="s">
        <v>2563</v>
      </c>
      <c r="T2288" s="26" t="s">
        <v>257</v>
      </c>
      <c r="U2288" s="26" t="s">
        <v>257</v>
      </c>
      <c r="V2288" s="26" t="s">
        <v>257</v>
      </c>
      <c r="W2288" s="26" t="s">
        <v>257</v>
      </c>
      <c r="X2288" s="18" t="s">
        <v>595</v>
      </c>
      <c r="Y2288" s="18">
        <v>0</v>
      </c>
      <c r="Z2288" s="18" t="s">
        <v>2202</v>
      </c>
      <c r="AA2288" s="18" t="s">
        <v>257</v>
      </c>
      <c r="AB2288" s="18">
        <f t="shared" si="437"/>
        <v>0</v>
      </c>
      <c r="AC2288" s="18" t="s">
        <v>595</v>
      </c>
      <c r="AD2288" s="18" t="s">
        <v>595</v>
      </c>
      <c r="AE2288" s="18" t="s">
        <v>595</v>
      </c>
      <c r="AF2288" s="18" t="s">
        <v>257</v>
      </c>
      <c r="AG2288" s="18" t="s">
        <v>257</v>
      </c>
      <c r="AH2288" s="18" t="s">
        <v>595</v>
      </c>
      <c r="AI2288" s="18">
        <v>10</v>
      </c>
      <c r="AJ2288" s="18" t="s">
        <v>522</v>
      </c>
      <c r="AK2288" s="18">
        <v>10</v>
      </c>
      <c r="AL2288" s="18"/>
      <c r="AM2288" s="18" t="s">
        <v>302</v>
      </c>
      <c r="AN2288" s="18">
        <v>-0.3</v>
      </c>
      <c r="AO2288" s="18" t="s">
        <v>2564</v>
      </c>
      <c r="AP2288" s="18" t="s">
        <v>479</v>
      </c>
      <c r="AQ2288" s="18">
        <v>5</v>
      </c>
      <c r="AR2288" s="18" t="s">
        <v>1590</v>
      </c>
      <c r="AS2288" s="18" t="s">
        <v>257</v>
      </c>
      <c r="AT2288" s="18" t="s">
        <v>257</v>
      </c>
      <c r="AU2288" s="18" t="s">
        <v>595</v>
      </c>
      <c r="AV2288" s="18" t="s">
        <v>595</v>
      </c>
      <c r="AW2288" s="18" t="s">
        <v>595</v>
      </c>
      <c r="AX2288" s="18">
        <v>10</v>
      </c>
      <c r="AY2288" s="18" t="s">
        <v>522</v>
      </c>
      <c r="AZ2288" s="18" t="s">
        <v>257</v>
      </c>
      <c r="BA2288" s="18" t="s">
        <v>257</v>
      </c>
      <c r="BB2288" s="18" t="s">
        <v>2574</v>
      </c>
      <c r="BC2288" s="18"/>
      <c r="BD2288" s="18"/>
      <c r="BE2288" s="18"/>
      <c r="BF2288" s="18"/>
      <c r="BG2288" s="18"/>
      <c r="BH2288" s="18"/>
      <c r="BI2288" s="18"/>
      <c r="BJ2288" s="18"/>
      <c r="BK2288" s="18"/>
      <c r="BL2288" s="18"/>
      <c r="BM2288" s="18"/>
      <c r="BN2288" s="18"/>
      <c r="BO2288" s="18"/>
      <c r="BP2288" s="18"/>
      <c r="BQ2288" s="18"/>
      <c r="BR2288" s="18"/>
      <c r="BS2288" s="18"/>
      <c r="BT2288" s="18"/>
      <c r="BU2288" s="18"/>
      <c r="BV2288" s="18"/>
      <c r="BW2288" s="18"/>
      <c r="BX2288" s="18"/>
      <c r="BY2288" s="18"/>
      <c r="BZ2288" s="18"/>
      <c r="CA2288" s="18"/>
      <c r="CB2288" s="18"/>
      <c r="CC2288" s="18"/>
      <c r="CD2288" s="18"/>
      <c r="CE2288" s="18"/>
      <c r="CF2288" s="18"/>
      <c r="CG2288" s="18"/>
      <c r="CH2288" s="18"/>
      <c r="CI2288" s="18"/>
      <c r="CJ2288" s="18"/>
      <c r="CK2288" s="18"/>
      <c r="CL2288" s="18"/>
      <c r="CM2288" s="18"/>
      <c r="CN2288" s="18"/>
      <c r="CO2288" s="18"/>
      <c r="CP2288" s="18"/>
      <c r="CQ2288" s="18"/>
      <c r="CR2288" s="18"/>
      <c r="CS2288" s="18"/>
      <c r="CT2288" s="18"/>
      <c r="CU2288" s="18"/>
      <c r="CV2288" s="18"/>
      <c r="CW2288" s="18"/>
      <c r="CX2288" s="18"/>
      <c r="CY2288" s="18"/>
      <c r="CZ2288" s="18"/>
      <c r="DA2288" s="18"/>
      <c r="DB2288" s="18"/>
      <c r="DC2288" s="18"/>
      <c r="DD2288" s="18"/>
      <c r="DE2288" s="18"/>
      <c r="DF2288" s="18"/>
      <c r="DG2288" s="18"/>
      <c r="DH2288" s="18"/>
      <c r="DI2288" s="18"/>
      <c r="DJ2288" s="18"/>
      <c r="DK2288" s="18"/>
      <c r="DL2288" s="18"/>
      <c r="DM2288" s="18"/>
      <c r="DN2288" s="18"/>
      <c r="DO2288" s="56"/>
      <c r="DP2288" s="56"/>
      <c r="DQ2288" s="56"/>
      <c r="DR2288" s="56"/>
      <c r="DS2288" s="56"/>
      <c r="DT2288" s="56"/>
      <c r="DU2288" s="56"/>
      <c r="DV2288" s="56"/>
      <c r="DW2288" s="56">
        <v>0</v>
      </c>
      <c r="DX2288" s="56"/>
      <c r="DY2288" s="56"/>
      <c r="DZ2288" s="56"/>
      <c r="EA2288" s="56"/>
      <c r="EB2288" s="56"/>
      <c r="EC2288" s="56"/>
      <c r="ED2288" s="56"/>
      <c r="EE2288" s="56"/>
      <c r="EF2288" s="56"/>
      <c r="EG2288" s="56">
        <v>0</v>
      </c>
      <c r="EH2288" s="18"/>
      <c r="EI2288" s="18">
        <f t="array" ref="EI2288">IF(SUMPRODUCT(--(DO2288:DS2288&lt;&gt;""))=0, 0,1)</f>
        <v>0</v>
      </c>
      <c r="EJ2288" s="18">
        <f t="array" ref="EJ2288">IF(SUMPRODUCT(--(DT2288:EG2288&lt;&gt;""))=0, 0,1)</f>
        <v>1</v>
      </c>
      <c r="EK2288" s="18" cm="1">
        <f t="array" ref="EK2288">IF(SUMPRODUCT(--(EC2288:EG2288&lt;&gt;""))=0, 0,1)</f>
        <v>1</v>
      </c>
      <c r="EL2288" s="18">
        <f t="array" ref="EL2288">IF(SUMPRODUCT(--(EE2288:EG2288&lt;&gt;""))=0, 0,1)</f>
        <v>1</v>
      </c>
      <c r="EM2288" s="18">
        <f t="shared" si="443"/>
        <v>0</v>
      </c>
      <c r="EN2288" s="18" t="str">
        <f t="shared" si="444"/>
        <v>NA</v>
      </c>
      <c r="EO2288" s="18">
        <f t="shared" si="445"/>
        <v>0</v>
      </c>
      <c r="EP2288" s="18">
        <f t="shared" si="446"/>
        <v>0</v>
      </c>
      <c r="EQ2288" s="18" t="str">
        <f t="shared" si="442"/>
        <v>NA</v>
      </c>
      <c r="ER2288" s="18" t="s">
        <v>2084</v>
      </c>
      <c r="ES2288" s="59">
        <v>43971</v>
      </c>
      <c r="ET2288" s="18"/>
      <c r="EU2288" s="18"/>
    </row>
    <row r="2289" spans="1:151" s="1" customFormat="1" ht="15.75" customHeight="1" x14ac:dyDescent="0.2">
      <c r="A2289" s="5" t="s">
        <v>2572</v>
      </c>
      <c r="B2289" s="24" t="s">
        <v>2560</v>
      </c>
      <c r="C2289" s="56">
        <v>3</v>
      </c>
      <c r="D2289" s="18" t="s">
        <v>2932</v>
      </c>
      <c r="E2289" s="18" t="s">
        <v>2993</v>
      </c>
      <c r="F2289" s="18" t="s">
        <v>553</v>
      </c>
      <c r="G2289" s="18" t="s">
        <v>847</v>
      </c>
      <c r="H2289" s="18" t="s">
        <v>746</v>
      </c>
      <c r="I2289" s="18" t="s">
        <v>799</v>
      </c>
      <c r="J2289" s="18" t="s">
        <v>595</v>
      </c>
      <c r="K2289" s="18" t="s">
        <v>257</v>
      </c>
      <c r="L2289" s="18" t="s">
        <v>1936</v>
      </c>
      <c r="M2289" s="18" t="s">
        <v>276</v>
      </c>
      <c r="N2289" s="56">
        <v>130</v>
      </c>
      <c r="O2289" s="18" t="s">
        <v>2561</v>
      </c>
      <c r="P2289" s="18" t="s">
        <v>2128</v>
      </c>
      <c r="Q2289" s="18" t="s">
        <v>254</v>
      </c>
      <c r="R2289" s="18" t="s">
        <v>2562</v>
      </c>
      <c r="S2289" s="18" t="s">
        <v>2566</v>
      </c>
      <c r="T2289" s="26" t="s">
        <v>257</v>
      </c>
      <c r="U2289" s="26" t="s">
        <v>257</v>
      </c>
      <c r="V2289" s="26" t="s">
        <v>257</v>
      </c>
      <c r="W2289" s="26" t="s">
        <v>257</v>
      </c>
      <c r="X2289" s="18" t="s">
        <v>595</v>
      </c>
      <c r="Y2289" s="18">
        <v>165</v>
      </c>
      <c r="Z2289" s="18" t="s">
        <v>2202</v>
      </c>
      <c r="AA2289" s="18" t="s">
        <v>257</v>
      </c>
      <c r="AB2289" s="18">
        <f t="shared" si="437"/>
        <v>165</v>
      </c>
      <c r="AC2289" s="18" t="s">
        <v>595</v>
      </c>
      <c r="AD2289" s="18" t="s">
        <v>595</v>
      </c>
      <c r="AE2289" s="18" t="s">
        <v>595</v>
      </c>
      <c r="AF2289" s="18" t="s">
        <v>257</v>
      </c>
      <c r="AG2289" s="18" t="s">
        <v>257</v>
      </c>
      <c r="AH2289" s="18" t="s">
        <v>595</v>
      </c>
      <c r="AI2289" s="18">
        <v>10</v>
      </c>
      <c r="AJ2289" s="18" t="s">
        <v>522</v>
      </c>
      <c r="AK2289" s="18">
        <v>10</v>
      </c>
      <c r="AL2289" s="18"/>
      <c r="AM2289" s="18" t="s">
        <v>302</v>
      </c>
      <c r="AN2289" s="18">
        <v>0.5</v>
      </c>
      <c r="AO2289" s="18" t="s">
        <v>2564</v>
      </c>
      <c r="AP2289" s="18" t="s">
        <v>479</v>
      </c>
      <c r="AQ2289" s="18">
        <v>5</v>
      </c>
      <c r="AR2289" s="18" t="s">
        <v>1590</v>
      </c>
      <c r="AS2289" s="18" t="s">
        <v>257</v>
      </c>
      <c r="AT2289" s="18" t="s">
        <v>257</v>
      </c>
      <c r="AU2289" s="18" t="s">
        <v>595</v>
      </c>
      <c r="AV2289" s="18" t="s">
        <v>595</v>
      </c>
      <c r="AW2289" s="18" t="s">
        <v>595</v>
      </c>
      <c r="AX2289" s="18">
        <v>10</v>
      </c>
      <c r="AY2289" s="18" t="s">
        <v>522</v>
      </c>
      <c r="AZ2289" s="18" t="s">
        <v>257</v>
      </c>
      <c r="BA2289" s="18" t="s">
        <v>257</v>
      </c>
      <c r="BB2289" s="18" t="s">
        <v>2574</v>
      </c>
      <c r="BC2289" s="18"/>
      <c r="BD2289" s="18"/>
      <c r="BE2289" s="18"/>
      <c r="BF2289" s="18"/>
      <c r="BG2289" s="18"/>
      <c r="BH2289" s="18"/>
      <c r="BI2289" s="18"/>
      <c r="BJ2289" s="18"/>
      <c r="BK2289" s="18"/>
      <c r="BL2289" s="18"/>
      <c r="BM2289" s="18"/>
      <c r="BN2289" s="18"/>
      <c r="BO2289" s="18"/>
      <c r="BP2289" s="18"/>
      <c r="BQ2289" s="18"/>
      <c r="BR2289" s="18"/>
      <c r="BS2289" s="18"/>
      <c r="BT2289" s="18"/>
      <c r="BU2289" s="18"/>
      <c r="BV2289" s="18"/>
      <c r="BW2289" s="18"/>
      <c r="BX2289" s="18"/>
      <c r="BY2289" s="18"/>
      <c r="BZ2289" s="18"/>
      <c r="CA2289" s="18"/>
      <c r="CB2289" s="18"/>
      <c r="CC2289" s="18"/>
      <c r="CD2289" s="18"/>
      <c r="CE2289" s="18"/>
      <c r="CF2289" s="18"/>
      <c r="CG2289" s="18"/>
      <c r="CH2289" s="18"/>
      <c r="CI2289" s="18"/>
      <c r="CJ2289" s="18"/>
      <c r="CK2289" s="18"/>
      <c r="CL2289" s="18"/>
      <c r="CM2289" s="18"/>
      <c r="CN2289" s="18"/>
      <c r="CO2289" s="18"/>
      <c r="CP2289" s="18"/>
      <c r="CQ2289" s="18"/>
      <c r="CR2289" s="18"/>
      <c r="CS2289" s="18"/>
      <c r="CT2289" s="18"/>
      <c r="CU2289" s="18"/>
      <c r="CV2289" s="18"/>
      <c r="CW2289" s="18"/>
      <c r="CX2289" s="18"/>
      <c r="CY2289" s="18"/>
      <c r="CZ2289" s="18"/>
      <c r="DA2289" s="18"/>
      <c r="DB2289" s="18"/>
      <c r="DC2289" s="18"/>
      <c r="DD2289" s="18"/>
      <c r="DE2289" s="18"/>
      <c r="DF2289" s="18"/>
      <c r="DG2289" s="18"/>
      <c r="DH2289" s="18"/>
      <c r="DI2289" s="18"/>
      <c r="DJ2289" s="18"/>
      <c r="DK2289" s="18"/>
      <c r="DL2289" s="18"/>
      <c r="DM2289" s="18"/>
      <c r="DN2289" s="18"/>
      <c r="DO2289" s="56"/>
      <c r="DP2289" s="56"/>
      <c r="DQ2289" s="56"/>
      <c r="DR2289" s="56"/>
      <c r="DS2289" s="56"/>
      <c r="DT2289" s="56"/>
      <c r="DU2289" s="56"/>
      <c r="DV2289" s="56"/>
      <c r="DW2289" s="56">
        <v>0</v>
      </c>
      <c r="DX2289" s="56"/>
      <c r="DY2289" s="56"/>
      <c r="DZ2289" s="56"/>
      <c r="EA2289" s="56"/>
      <c r="EB2289" s="56"/>
      <c r="EC2289" s="56"/>
      <c r="ED2289" s="56"/>
      <c r="EE2289" s="56"/>
      <c r="EF2289" s="56"/>
      <c r="EG2289" s="56">
        <v>0</v>
      </c>
      <c r="EH2289" s="18"/>
      <c r="EI2289" s="18">
        <f t="array" ref="EI2289">IF(SUMPRODUCT(--(DO2289:DS2289&lt;&gt;""))=0, 0,1)</f>
        <v>0</v>
      </c>
      <c r="EJ2289" s="18">
        <f t="array" ref="EJ2289">IF(SUMPRODUCT(--(DT2289:EG2289&lt;&gt;""))=0, 0,1)</f>
        <v>1</v>
      </c>
      <c r="EK2289" s="18" cm="1">
        <f t="array" ref="EK2289">IF(SUMPRODUCT(--(EC2289:EG2289&lt;&gt;""))=0, 0,1)</f>
        <v>1</v>
      </c>
      <c r="EL2289" s="18">
        <f t="array" ref="EL2289">IF(SUMPRODUCT(--(EE2289:EG2289&lt;&gt;""))=0, 0,1)</f>
        <v>1</v>
      </c>
      <c r="EM2289" s="18">
        <f t="shared" si="443"/>
        <v>0</v>
      </c>
      <c r="EN2289" s="18" t="str">
        <f t="shared" si="444"/>
        <v>NA</v>
      </c>
      <c r="EO2289" s="18">
        <f t="shared" si="445"/>
        <v>0</v>
      </c>
      <c r="EP2289" s="18">
        <f t="shared" si="446"/>
        <v>0</v>
      </c>
      <c r="EQ2289" s="18" t="str">
        <f t="shared" si="442"/>
        <v>NA</v>
      </c>
      <c r="ER2289" s="18" t="s">
        <v>2084</v>
      </c>
      <c r="ES2289" s="59">
        <v>43971</v>
      </c>
      <c r="ET2289" s="18"/>
      <c r="EU2289" s="18"/>
    </row>
    <row r="2290" spans="1:151" s="1" customFormat="1" ht="15.75" customHeight="1" x14ac:dyDescent="0.2">
      <c r="A2290" s="5" t="s">
        <v>2572</v>
      </c>
      <c r="B2290" s="24" t="s">
        <v>2560</v>
      </c>
      <c r="C2290" s="56">
        <v>3</v>
      </c>
      <c r="D2290" s="18" t="s">
        <v>470</v>
      </c>
      <c r="E2290" s="18" t="s">
        <v>2993</v>
      </c>
      <c r="F2290" s="18" t="s">
        <v>553</v>
      </c>
      <c r="G2290" s="18" t="s">
        <v>1674</v>
      </c>
      <c r="H2290" s="18" t="s">
        <v>1724</v>
      </c>
      <c r="I2290" s="18" t="s">
        <v>577</v>
      </c>
      <c r="J2290" s="18" t="s">
        <v>595</v>
      </c>
      <c r="K2290" s="18" t="s">
        <v>257</v>
      </c>
      <c r="L2290" s="18" t="s">
        <v>1936</v>
      </c>
      <c r="M2290" s="18" t="s">
        <v>276</v>
      </c>
      <c r="N2290" s="56">
        <v>130</v>
      </c>
      <c r="O2290" s="18" t="s">
        <v>2561</v>
      </c>
      <c r="P2290" s="18" t="s">
        <v>2128</v>
      </c>
      <c r="Q2290" s="18" t="s">
        <v>254</v>
      </c>
      <c r="R2290" s="18" t="s">
        <v>2562</v>
      </c>
      <c r="S2290" s="18" t="s">
        <v>2563</v>
      </c>
      <c r="T2290" s="26" t="s">
        <v>257</v>
      </c>
      <c r="U2290" s="26" t="s">
        <v>257</v>
      </c>
      <c r="V2290" s="26" t="s">
        <v>257</v>
      </c>
      <c r="W2290" s="26" t="s">
        <v>257</v>
      </c>
      <c r="X2290" s="18" t="s">
        <v>595</v>
      </c>
      <c r="Y2290" s="18">
        <v>0</v>
      </c>
      <c r="Z2290" s="18" t="s">
        <v>2202</v>
      </c>
      <c r="AA2290" s="18" t="s">
        <v>257</v>
      </c>
      <c r="AB2290" s="18">
        <f t="shared" si="437"/>
        <v>0</v>
      </c>
      <c r="AC2290" s="18" t="s">
        <v>595</v>
      </c>
      <c r="AD2290" s="18" t="s">
        <v>595</v>
      </c>
      <c r="AE2290" s="18" t="s">
        <v>595</v>
      </c>
      <c r="AF2290" s="18" t="s">
        <v>257</v>
      </c>
      <c r="AG2290" s="18" t="s">
        <v>257</v>
      </c>
      <c r="AH2290" s="18" t="s">
        <v>595</v>
      </c>
      <c r="AI2290" s="18">
        <v>10</v>
      </c>
      <c r="AJ2290" s="18" t="s">
        <v>522</v>
      </c>
      <c r="AK2290" s="18">
        <v>10</v>
      </c>
      <c r="AL2290" s="18"/>
      <c r="AM2290" s="18" t="s">
        <v>302</v>
      </c>
      <c r="AN2290" s="18">
        <v>0.6</v>
      </c>
      <c r="AO2290" s="18" t="s">
        <v>2564</v>
      </c>
      <c r="AP2290" s="18" t="s">
        <v>479</v>
      </c>
      <c r="AQ2290" s="18">
        <v>5</v>
      </c>
      <c r="AR2290" s="18" t="s">
        <v>1590</v>
      </c>
      <c r="AS2290" s="18" t="s">
        <v>257</v>
      </c>
      <c r="AT2290" s="18" t="s">
        <v>257</v>
      </c>
      <c r="AU2290" s="18" t="s">
        <v>595</v>
      </c>
      <c r="AV2290" s="18" t="s">
        <v>595</v>
      </c>
      <c r="AW2290" s="18" t="s">
        <v>595</v>
      </c>
      <c r="AX2290" s="18">
        <v>10</v>
      </c>
      <c r="AY2290" s="18" t="s">
        <v>522</v>
      </c>
      <c r="AZ2290" s="18" t="s">
        <v>257</v>
      </c>
      <c r="BA2290" s="18" t="s">
        <v>257</v>
      </c>
      <c r="BB2290" s="18" t="s">
        <v>2574</v>
      </c>
      <c r="BC2290" s="18"/>
      <c r="BD2290" s="18"/>
      <c r="BE2290" s="18"/>
      <c r="BF2290" s="18"/>
      <c r="BG2290" s="18"/>
      <c r="BH2290" s="18"/>
      <c r="BI2290" s="18"/>
      <c r="BJ2290" s="18"/>
      <c r="BK2290" s="18"/>
      <c r="BL2290" s="18"/>
      <c r="BM2290" s="18"/>
      <c r="BN2290" s="18"/>
      <c r="BO2290" s="18"/>
      <c r="BP2290" s="18"/>
      <c r="BQ2290" s="18"/>
      <c r="BR2290" s="18"/>
      <c r="BS2290" s="18"/>
      <c r="BT2290" s="18"/>
      <c r="BU2290" s="18"/>
      <c r="BV2290" s="18"/>
      <c r="BW2290" s="18"/>
      <c r="BX2290" s="18"/>
      <c r="BY2290" s="18"/>
      <c r="BZ2290" s="18"/>
      <c r="CA2290" s="18"/>
      <c r="CB2290" s="18"/>
      <c r="CC2290" s="18"/>
      <c r="CD2290" s="18"/>
      <c r="CE2290" s="18"/>
      <c r="CF2290" s="18"/>
      <c r="CG2290" s="18"/>
      <c r="CH2290" s="18"/>
      <c r="CI2290" s="18"/>
      <c r="CJ2290" s="18"/>
      <c r="CK2290" s="18"/>
      <c r="CL2290" s="18"/>
      <c r="CM2290" s="18"/>
      <c r="CN2290" s="18"/>
      <c r="CO2290" s="18"/>
      <c r="CP2290" s="18"/>
      <c r="CQ2290" s="18"/>
      <c r="CR2290" s="18"/>
      <c r="CS2290" s="18"/>
      <c r="CT2290" s="18"/>
      <c r="CU2290" s="18"/>
      <c r="CV2290" s="18"/>
      <c r="CW2290" s="18"/>
      <c r="CX2290" s="18"/>
      <c r="CY2290" s="18"/>
      <c r="CZ2290" s="18"/>
      <c r="DA2290" s="18"/>
      <c r="DB2290" s="18"/>
      <c r="DC2290" s="18"/>
      <c r="DD2290" s="18"/>
      <c r="DE2290" s="18"/>
      <c r="DF2290" s="18"/>
      <c r="DG2290" s="18"/>
      <c r="DH2290" s="18"/>
      <c r="DI2290" s="18"/>
      <c r="DJ2290" s="18"/>
      <c r="DK2290" s="18"/>
      <c r="DL2290" s="18"/>
      <c r="DM2290" s="18"/>
      <c r="DN2290" s="18"/>
      <c r="DO2290" s="56"/>
      <c r="DP2290" s="56"/>
      <c r="DQ2290" s="56"/>
      <c r="DR2290" s="56"/>
      <c r="DS2290" s="56"/>
      <c r="DT2290" s="56"/>
      <c r="DU2290" s="56"/>
      <c r="DV2290" s="56"/>
      <c r="DW2290" s="56">
        <v>0</v>
      </c>
      <c r="DX2290" s="56"/>
      <c r="DY2290" s="56"/>
      <c r="DZ2290" s="56"/>
      <c r="EA2290" s="56"/>
      <c r="EB2290" s="56"/>
      <c r="EC2290" s="56"/>
      <c r="ED2290" s="56"/>
      <c r="EE2290" s="56"/>
      <c r="EF2290" s="56"/>
      <c r="EG2290" s="56">
        <v>0</v>
      </c>
      <c r="EH2290" s="18"/>
      <c r="EI2290" s="18">
        <f t="array" ref="EI2290">IF(SUMPRODUCT(--(DO2290:DS2290&lt;&gt;""))=0, 0,1)</f>
        <v>0</v>
      </c>
      <c r="EJ2290" s="18">
        <f t="array" ref="EJ2290">IF(SUMPRODUCT(--(DT2290:EG2290&lt;&gt;""))=0, 0,1)</f>
        <v>1</v>
      </c>
      <c r="EK2290" s="18" cm="1">
        <f t="array" ref="EK2290">IF(SUMPRODUCT(--(EC2290:EG2290&lt;&gt;""))=0, 0,1)</f>
        <v>1</v>
      </c>
      <c r="EL2290" s="18">
        <f t="array" ref="EL2290">IF(SUMPRODUCT(--(EE2290:EG2290&lt;&gt;""))=0, 0,1)</f>
        <v>1</v>
      </c>
      <c r="EM2290" s="18">
        <f t="shared" si="443"/>
        <v>0</v>
      </c>
      <c r="EN2290" s="18" t="str">
        <f t="shared" si="444"/>
        <v>NA</v>
      </c>
      <c r="EO2290" s="18">
        <f t="shared" si="445"/>
        <v>0</v>
      </c>
      <c r="EP2290" s="18">
        <f t="shared" si="446"/>
        <v>0</v>
      </c>
      <c r="EQ2290" s="18" t="str">
        <f t="shared" si="442"/>
        <v>NA</v>
      </c>
      <c r="ER2290" s="18" t="s">
        <v>2084</v>
      </c>
      <c r="ES2290" s="59">
        <v>43971</v>
      </c>
      <c r="ET2290" s="18"/>
      <c r="EU2290" s="18"/>
    </row>
    <row r="2291" spans="1:151" s="1" customFormat="1" ht="15.75" customHeight="1" x14ac:dyDescent="0.2">
      <c r="A2291" s="5" t="s">
        <v>2572</v>
      </c>
      <c r="B2291" s="24" t="s">
        <v>2560</v>
      </c>
      <c r="C2291" s="56">
        <v>3</v>
      </c>
      <c r="D2291" s="18" t="s">
        <v>2932</v>
      </c>
      <c r="E2291" s="18" t="s">
        <v>2993</v>
      </c>
      <c r="F2291" s="18" t="s">
        <v>553</v>
      </c>
      <c r="G2291" s="18" t="s">
        <v>1674</v>
      </c>
      <c r="H2291" s="18" t="s">
        <v>1724</v>
      </c>
      <c r="I2291" s="18" t="s">
        <v>577</v>
      </c>
      <c r="J2291" s="18" t="s">
        <v>595</v>
      </c>
      <c r="K2291" s="18" t="s">
        <v>257</v>
      </c>
      <c r="L2291" s="18" t="s">
        <v>1936</v>
      </c>
      <c r="M2291" s="18" t="s">
        <v>276</v>
      </c>
      <c r="N2291" s="56">
        <v>130</v>
      </c>
      <c r="O2291" s="18" t="s">
        <v>2561</v>
      </c>
      <c r="P2291" s="18" t="s">
        <v>2128</v>
      </c>
      <c r="Q2291" s="18" t="s">
        <v>254</v>
      </c>
      <c r="R2291" s="18" t="s">
        <v>2562</v>
      </c>
      <c r="S2291" s="18" t="s">
        <v>2566</v>
      </c>
      <c r="T2291" s="26" t="s">
        <v>257</v>
      </c>
      <c r="U2291" s="26" t="s">
        <v>257</v>
      </c>
      <c r="V2291" s="26" t="s">
        <v>257</v>
      </c>
      <c r="W2291" s="26" t="s">
        <v>257</v>
      </c>
      <c r="X2291" s="18" t="s">
        <v>595</v>
      </c>
      <c r="Y2291" s="18">
        <v>165</v>
      </c>
      <c r="Z2291" s="18" t="s">
        <v>2202</v>
      </c>
      <c r="AA2291" s="18" t="s">
        <v>257</v>
      </c>
      <c r="AB2291" s="18">
        <f t="shared" si="437"/>
        <v>165</v>
      </c>
      <c r="AC2291" s="18" t="s">
        <v>595</v>
      </c>
      <c r="AD2291" s="18" t="s">
        <v>595</v>
      </c>
      <c r="AE2291" s="18" t="s">
        <v>595</v>
      </c>
      <c r="AF2291" s="18" t="s">
        <v>257</v>
      </c>
      <c r="AG2291" s="18" t="s">
        <v>257</v>
      </c>
      <c r="AH2291" s="18" t="s">
        <v>595</v>
      </c>
      <c r="AI2291" s="18">
        <v>10</v>
      </c>
      <c r="AJ2291" s="18" t="s">
        <v>522</v>
      </c>
      <c r="AK2291" s="18">
        <v>10</v>
      </c>
      <c r="AL2291" s="18"/>
      <c r="AM2291" s="18" t="s">
        <v>302</v>
      </c>
      <c r="AN2291" s="18">
        <v>-0.1</v>
      </c>
      <c r="AO2291" s="18" t="s">
        <v>2564</v>
      </c>
      <c r="AP2291" s="18" t="s">
        <v>479</v>
      </c>
      <c r="AQ2291" s="18">
        <v>5</v>
      </c>
      <c r="AR2291" s="18" t="s">
        <v>1590</v>
      </c>
      <c r="AS2291" s="18" t="s">
        <v>257</v>
      </c>
      <c r="AT2291" s="18" t="s">
        <v>257</v>
      </c>
      <c r="AU2291" s="18" t="s">
        <v>595</v>
      </c>
      <c r="AV2291" s="18" t="s">
        <v>595</v>
      </c>
      <c r="AW2291" s="18" t="s">
        <v>595</v>
      </c>
      <c r="AX2291" s="18">
        <v>10</v>
      </c>
      <c r="AY2291" s="18" t="s">
        <v>522</v>
      </c>
      <c r="AZ2291" s="18" t="s">
        <v>257</v>
      </c>
      <c r="BA2291" s="18" t="s">
        <v>257</v>
      </c>
      <c r="BB2291" s="18" t="s">
        <v>2574</v>
      </c>
      <c r="BC2291" s="18"/>
      <c r="BD2291" s="18"/>
      <c r="BE2291" s="18"/>
      <c r="BF2291" s="18"/>
      <c r="BG2291" s="18"/>
      <c r="BH2291" s="18"/>
      <c r="BI2291" s="18"/>
      <c r="BJ2291" s="18"/>
      <c r="BK2291" s="18"/>
      <c r="BL2291" s="18"/>
      <c r="BM2291" s="18"/>
      <c r="BN2291" s="18"/>
      <c r="BO2291" s="18"/>
      <c r="BP2291" s="18"/>
      <c r="BQ2291" s="18"/>
      <c r="BR2291" s="18"/>
      <c r="BS2291" s="18"/>
      <c r="BT2291" s="18"/>
      <c r="BU2291" s="18"/>
      <c r="BV2291" s="18"/>
      <c r="BW2291" s="18"/>
      <c r="BX2291" s="18"/>
      <c r="BY2291" s="18"/>
      <c r="BZ2291" s="18"/>
      <c r="CA2291" s="18"/>
      <c r="CB2291" s="18"/>
      <c r="CC2291" s="18"/>
      <c r="CD2291" s="18"/>
      <c r="CE2291" s="18"/>
      <c r="CF2291" s="18"/>
      <c r="CG2291" s="18"/>
      <c r="CH2291" s="18"/>
      <c r="CI2291" s="18"/>
      <c r="CJ2291" s="18"/>
      <c r="CK2291" s="18"/>
      <c r="CL2291" s="18"/>
      <c r="CM2291" s="18"/>
      <c r="CN2291" s="18"/>
      <c r="CO2291" s="18"/>
      <c r="CP2291" s="18"/>
      <c r="CQ2291" s="18"/>
      <c r="CR2291" s="18"/>
      <c r="CS2291" s="18"/>
      <c r="CT2291" s="18"/>
      <c r="CU2291" s="18"/>
      <c r="CV2291" s="18"/>
      <c r="CW2291" s="18"/>
      <c r="CX2291" s="18"/>
      <c r="CY2291" s="18"/>
      <c r="CZ2291" s="18"/>
      <c r="DA2291" s="18"/>
      <c r="DB2291" s="18"/>
      <c r="DC2291" s="18"/>
      <c r="DD2291" s="18"/>
      <c r="DE2291" s="18"/>
      <c r="DF2291" s="18"/>
      <c r="DG2291" s="18"/>
      <c r="DH2291" s="18"/>
      <c r="DI2291" s="18"/>
      <c r="DJ2291" s="18"/>
      <c r="DK2291" s="18"/>
      <c r="DL2291" s="18"/>
      <c r="DM2291" s="18"/>
      <c r="DN2291" s="18"/>
      <c r="DO2291" s="56"/>
      <c r="DP2291" s="56"/>
      <c r="DQ2291" s="56"/>
      <c r="DR2291" s="56"/>
      <c r="DS2291" s="56"/>
      <c r="DT2291" s="56"/>
      <c r="DU2291" s="56"/>
      <c r="DV2291" s="56"/>
      <c r="DW2291" s="56">
        <v>0</v>
      </c>
      <c r="DX2291" s="56"/>
      <c r="DY2291" s="56"/>
      <c r="DZ2291" s="56"/>
      <c r="EA2291" s="56"/>
      <c r="EB2291" s="56"/>
      <c r="EC2291" s="56"/>
      <c r="ED2291" s="56"/>
      <c r="EE2291" s="56"/>
      <c r="EF2291" s="56"/>
      <c r="EG2291" s="56">
        <v>0</v>
      </c>
      <c r="EH2291" s="18"/>
      <c r="EI2291" s="18">
        <f t="array" ref="EI2291">IF(SUMPRODUCT(--(DO2291:DS2291&lt;&gt;""))=0, 0,1)</f>
        <v>0</v>
      </c>
      <c r="EJ2291" s="18">
        <f t="array" ref="EJ2291">IF(SUMPRODUCT(--(DT2291:EG2291&lt;&gt;""))=0, 0,1)</f>
        <v>1</v>
      </c>
      <c r="EK2291" s="18" cm="1">
        <f t="array" ref="EK2291">IF(SUMPRODUCT(--(EC2291:EG2291&lt;&gt;""))=0, 0,1)</f>
        <v>1</v>
      </c>
      <c r="EL2291" s="18">
        <f t="array" ref="EL2291">IF(SUMPRODUCT(--(EE2291:EG2291&lt;&gt;""))=0, 0,1)</f>
        <v>1</v>
      </c>
      <c r="EM2291" s="18">
        <f t="shared" si="443"/>
        <v>0</v>
      </c>
      <c r="EN2291" s="18" t="str">
        <f t="shared" si="444"/>
        <v>NA</v>
      </c>
      <c r="EO2291" s="18">
        <f t="shared" si="445"/>
        <v>0</v>
      </c>
      <c r="EP2291" s="18">
        <f t="shared" si="446"/>
        <v>0</v>
      </c>
      <c r="EQ2291" s="18" t="str">
        <f t="shared" si="442"/>
        <v>NA</v>
      </c>
      <c r="ER2291" s="18" t="s">
        <v>2084</v>
      </c>
      <c r="ES2291" s="59">
        <v>43971</v>
      </c>
      <c r="ET2291" s="18"/>
      <c r="EU2291" s="18"/>
    </row>
    <row r="2292" spans="1:151" s="1" customFormat="1" ht="15.75" customHeight="1" x14ac:dyDescent="0.2">
      <c r="A2292" s="5" t="s">
        <v>2572</v>
      </c>
      <c r="B2292" s="24" t="s">
        <v>2560</v>
      </c>
      <c r="C2292" s="56">
        <v>3</v>
      </c>
      <c r="D2292" s="18" t="s">
        <v>1651</v>
      </c>
      <c r="E2292" s="18" t="s">
        <v>2993</v>
      </c>
      <c r="F2292" s="18" t="s">
        <v>553</v>
      </c>
      <c r="G2292" s="18" t="s">
        <v>1726</v>
      </c>
      <c r="H2292" s="18" t="s">
        <v>1727</v>
      </c>
      <c r="I2292" s="18" t="s">
        <v>726</v>
      </c>
      <c r="J2292" s="18" t="s">
        <v>595</v>
      </c>
      <c r="K2292" s="18" t="s">
        <v>257</v>
      </c>
      <c r="L2292" s="18" t="s">
        <v>1936</v>
      </c>
      <c r="M2292" s="18" t="s">
        <v>276</v>
      </c>
      <c r="N2292" s="56">
        <v>130</v>
      </c>
      <c r="O2292" s="18" t="s">
        <v>2561</v>
      </c>
      <c r="P2292" s="18" t="s">
        <v>2128</v>
      </c>
      <c r="Q2292" s="18" t="s">
        <v>254</v>
      </c>
      <c r="R2292" s="18" t="s">
        <v>2562</v>
      </c>
      <c r="S2292" s="18" t="s">
        <v>2563</v>
      </c>
      <c r="T2292" s="26" t="s">
        <v>257</v>
      </c>
      <c r="U2292" s="26" t="s">
        <v>257</v>
      </c>
      <c r="V2292" s="26" t="s">
        <v>257</v>
      </c>
      <c r="W2292" s="26" t="s">
        <v>257</v>
      </c>
      <c r="X2292" s="18" t="s">
        <v>595</v>
      </c>
      <c r="Y2292" s="18">
        <v>0</v>
      </c>
      <c r="Z2292" s="18" t="s">
        <v>2202</v>
      </c>
      <c r="AA2292" s="18" t="s">
        <v>257</v>
      </c>
      <c r="AB2292" s="18">
        <f t="shared" si="437"/>
        <v>0</v>
      </c>
      <c r="AC2292" s="18" t="s">
        <v>595</v>
      </c>
      <c r="AD2292" s="18" t="s">
        <v>595</v>
      </c>
      <c r="AE2292" s="18" t="s">
        <v>595</v>
      </c>
      <c r="AF2292" s="18" t="s">
        <v>257</v>
      </c>
      <c r="AG2292" s="18" t="s">
        <v>257</v>
      </c>
      <c r="AH2292" s="18" t="s">
        <v>595</v>
      </c>
      <c r="AI2292" s="18">
        <v>10</v>
      </c>
      <c r="AJ2292" s="18" t="s">
        <v>522</v>
      </c>
      <c r="AK2292" s="18">
        <v>10</v>
      </c>
      <c r="AL2292" s="18"/>
      <c r="AM2292" s="18" t="s">
        <v>302</v>
      </c>
      <c r="AN2292" s="18">
        <v>1.9</v>
      </c>
      <c r="AO2292" s="18" t="s">
        <v>2564</v>
      </c>
      <c r="AP2292" s="18" t="s">
        <v>479</v>
      </c>
      <c r="AQ2292" s="18">
        <v>5</v>
      </c>
      <c r="AR2292" s="18" t="s">
        <v>1590</v>
      </c>
      <c r="AS2292" s="18" t="s">
        <v>257</v>
      </c>
      <c r="AT2292" s="18" t="s">
        <v>257</v>
      </c>
      <c r="AU2292" s="18" t="s">
        <v>595</v>
      </c>
      <c r="AV2292" s="18" t="s">
        <v>595</v>
      </c>
      <c r="AW2292" s="18" t="s">
        <v>595</v>
      </c>
      <c r="AX2292" s="18">
        <v>10</v>
      </c>
      <c r="AY2292" s="18" t="s">
        <v>522</v>
      </c>
      <c r="AZ2292" s="18" t="s">
        <v>257</v>
      </c>
      <c r="BA2292" s="18" t="s">
        <v>257</v>
      </c>
      <c r="BB2292" s="18" t="s">
        <v>2574</v>
      </c>
      <c r="BC2292" s="18"/>
      <c r="BD2292" s="18"/>
      <c r="BE2292" s="18"/>
      <c r="BF2292" s="18"/>
      <c r="BG2292" s="18"/>
      <c r="BH2292" s="18"/>
      <c r="BI2292" s="18"/>
      <c r="BJ2292" s="18"/>
      <c r="BK2292" s="18"/>
      <c r="BL2292" s="18"/>
      <c r="BM2292" s="18"/>
      <c r="BN2292" s="18"/>
      <c r="BO2292" s="18"/>
      <c r="BP2292" s="18"/>
      <c r="BQ2292" s="18"/>
      <c r="BR2292" s="18"/>
      <c r="BS2292" s="18"/>
      <c r="BT2292" s="18"/>
      <c r="BU2292" s="18"/>
      <c r="BV2292" s="18"/>
      <c r="BW2292" s="18"/>
      <c r="BX2292" s="18"/>
      <c r="BY2292" s="18"/>
      <c r="BZ2292" s="18"/>
      <c r="CA2292" s="18"/>
      <c r="CB2292" s="18"/>
      <c r="CC2292" s="18"/>
      <c r="CD2292" s="18"/>
      <c r="CE2292" s="18"/>
      <c r="CF2292" s="18"/>
      <c r="CG2292" s="18"/>
      <c r="CH2292" s="18"/>
      <c r="CI2292" s="18"/>
      <c r="CJ2292" s="18"/>
      <c r="CK2292" s="18"/>
      <c r="CL2292" s="18"/>
      <c r="CM2292" s="18"/>
      <c r="CN2292" s="18"/>
      <c r="CO2292" s="18"/>
      <c r="CP2292" s="18"/>
      <c r="CQ2292" s="18"/>
      <c r="CR2292" s="18"/>
      <c r="CS2292" s="18"/>
      <c r="CT2292" s="18"/>
      <c r="CU2292" s="18"/>
      <c r="CV2292" s="18"/>
      <c r="CW2292" s="18"/>
      <c r="CX2292" s="18"/>
      <c r="CY2292" s="18"/>
      <c r="CZ2292" s="18"/>
      <c r="DA2292" s="18"/>
      <c r="DB2292" s="18"/>
      <c r="DC2292" s="18"/>
      <c r="DD2292" s="18"/>
      <c r="DE2292" s="18"/>
      <c r="DF2292" s="18"/>
      <c r="DG2292" s="18"/>
      <c r="DH2292" s="18"/>
      <c r="DI2292" s="18"/>
      <c r="DJ2292" s="18"/>
      <c r="DK2292" s="18"/>
      <c r="DL2292" s="18"/>
      <c r="DM2292" s="18"/>
      <c r="DN2292" s="18"/>
      <c r="DO2292" s="56"/>
      <c r="DP2292" s="56"/>
      <c r="DQ2292" s="56"/>
      <c r="DR2292" s="56"/>
      <c r="DS2292" s="56"/>
      <c r="DT2292" s="56"/>
      <c r="DU2292" s="56"/>
      <c r="DV2292" s="56"/>
      <c r="DW2292" s="56">
        <v>0</v>
      </c>
      <c r="DX2292" s="56"/>
      <c r="DY2292" s="56"/>
      <c r="DZ2292" s="56"/>
      <c r="EA2292" s="56"/>
      <c r="EB2292" s="56"/>
      <c r="EC2292" s="56"/>
      <c r="ED2292" s="56"/>
      <c r="EE2292" s="56"/>
      <c r="EF2292" s="56"/>
      <c r="EG2292" s="56">
        <v>0</v>
      </c>
      <c r="EH2292" s="18"/>
      <c r="EI2292" s="18">
        <f t="array" ref="EI2292">IF(SUMPRODUCT(--(DO2292:DS2292&lt;&gt;""))=0, 0,1)</f>
        <v>0</v>
      </c>
      <c r="EJ2292" s="18">
        <f t="array" ref="EJ2292">IF(SUMPRODUCT(--(DT2292:EG2292&lt;&gt;""))=0, 0,1)</f>
        <v>1</v>
      </c>
      <c r="EK2292" s="18" cm="1">
        <f t="array" ref="EK2292">IF(SUMPRODUCT(--(EC2292:EG2292&lt;&gt;""))=0, 0,1)</f>
        <v>1</v>
      </c>
      <c r="EL2292" s="18">
        <f t="array" ref="EL2292">IF(SUMPRODUCT(--(EE2292:EG2292&lt;&gt;""))=0, 0,1)</f>
        <v>1</v>
      </c>
      <c r="EM2292" s="18">
        <f t="shared" si="443"/>
        <v>0</v>
      </c>
      <c r="EN2292" s="18" t="str">
        <f t="shared" si="444"/>
        <v>NA</v>
      </c>
      <c r="EO2292" s="18">
        <f t="shared" si="445"/>
        <v>0</v>
      </c>
      <c r="EP2292" s="18">
        <f t="shared" si="446"/>
        <v>0</v>
      </c>
      <c r="EQ2292" s="18" t="str">
        <f t="shared" si="442"/>
        <v>NA</v>
      </c>
      <c r="ER2292" s="18" t="s">
        <v>2084</v>
      </c>
      <c r="ES2292" s="59">
        <v>43971</v>
      </c>
      <c r="ET2292" s="18"/>
      <c r="EU2292" s="18"/>
    </row>
    <row r="2293" spans="1:151" s="1" customFormat="1" ht="15.75" customHeight="1" x14ac:dyDescent="0.2">
      <c r="A2293" s="5" t="s">
        <v>2572</v>
      </c>
      <c r="B2293" s="24" t="s">
        <v>2560</v>
      </c>
      <c r="C2293" s="56">
        <v>3</v>
      </c>
      <c r="D2293" s="18" t="s">
        <v>2932</v>
      </c>
      <c r="E2293" s="18" t="s">
        <v>2993</v>
      </c>
      <c r="F2293" s="18" t="s">
        <v>553</v>
      </c>
      <c r="G2293" s="18" t="s">
        <v>1726</v>
      </c>
      <c r="H2293" s="18" t="s">
        <v>1727</v>
      </c>
      <c r="I2293" s="18" t="s">
        <v>726</v>
      </c>
      <c r="J2293" s="18" t="s">
        <v>595</v>
      </c>
      <c r="K2293" s="18" t="s">
        <v>257</v>
      </c>
      <c r="L2293" s="18" t="s">
        <v>1936</v>
      </c>
      <c r="M2293" s="18" t="s">
        <v>276</v>
      </c>
      <c r="N2293" s="56">
        <v>130</v>
      </c>
      <c r="O2293" s="18" t="s">
        <v>2561</v>
      </c>
      <c r="P2293" s="18" t="s">
        <v>2128</v>
      </c>
      <c r="Q2293" s="18" t="s">
        <v>254</v>
      </c>
      <c r="R2293" s="18" t="s">
        <v>2562</v>
      </c>
      <c r="S2293" s="18" t="s">
        <v>2566</v>
      </c>
      <c r="T2293" s="26" t="s">
        <v>257</v>
      </c>
      <c r="U2293" s="26" t="s">
        <v>257</v>
      </c>
      <c r="V2293" s="26" t="s">
        <v>257</v>
      </c>
      <c r="W2293" s="26" t="s">
        <v>257</v>
      </c>
      <c r="X2293" s="18" t="s">
        <v>595</v>
      </c>
      <c r="Y2293" s="18">
        <v>165</v>
      </c>
      <c r="Z2293" s="18" t="s">
        <v>2202</v>
      </c>
      <c r="AA2293" s="18" t="s">
        <v>257</v>
      </c>
      <c r="AB2293" s="18">
        <f t="shared" si="437"/>
        <v>165</v>
      </c>
      <c r="AC2293" s="18" t="s">
        <v>595</v>
      </c>
      <c r="AD2293" s="18" t="s">
        <v>595</v>
      </c>
      <c r="AE2293" s="18" t="s">
        <v>595</v>
      </c>
      <c r="AF2293" s="18" t="s">
        <v>257</v>
      </c>
      <c r="AG2293" s="18" t="s">
        <v>257</v>
      </c>
      <c r="AH2293" s="18" t="s">
        <v>595</v>
      </c>
      <c r="AI2293" s="18">
        <v>10</v>
      </c>
      <c r="AJ2293" s="18" t="s">
        <v>522</v>
      </c>
      <c r="AK2293" s="18">
        <v>10</v>
      </c>
      <c r="AL2293" s="18"/>
      <c r="AM2293" s="18" t="s">
        <v>302</v>
      </c>
      <c r="AN2293" s="18">
        <v>-6.5</v>
      </c>
      <c r="AO2293" s="18" t="s">
        <v>2564</v>
      </c>
      <c r="AP2293" s="18" t="s">
        <v>479</v>
      </c>
      <c r="AQ2293" s="18">
        <v>5</v>
      </c>
      <c r="AR2293" s="18" t="s">
        <v>1590</v>
      </c>
      <c r="AS2293" s="18" t="s">
        <v>257</v>
      </c>
      <c r="AT2293" s="18" t="s">
        <v>257</v>
      </c>
      <c r="AU2293" s="18" t="s">
        <v>595</v>
      </c>
      <c r="AV2293" s="18" t="s">
        <v>595</v>
      </c>
      <c r="AW2293" s="18" t="s">
        <v>595</v>
      </c>
      <c r="AX2293" s="18">
        <v>10</v>
      </c>
      <c r="AY2293" s="18" t="s">
        <v>522</v>
      </c>
      <c r="AZ2293" s="18" t="s">
        <v>257</v>
      </c>
      <c r="BA2293" s="18" t="s">
        <v>257</v>
      </c>
      <c r="BB2293" s="18" t="s">
        <v>2574</v>
      </c>
      <c r="BC2293" s="18"/>
      <c r="BD2293" s="18"/>
      <c r="BE2293" s="18"/>
      <c r="BF2293" s="18"/>
      <c r="BG2293" s="18"/>
      <c r="BH2293" s="18"/>
      <c r="BI2293" s="18"/>
      <c r="BJ2293" s="18"/>
      <c r="BK2293" s="18"/>
      <c r="BL2293" s="18"/>
      <c r="BM2293" s="18"/>
      <c r="BN2293" s="18"/>
      <c r="BO2293" s="18"/>
      <c r="BP2293" s="18"/>
      <c r="BQ2293" s="18"/>
      <c r="BR2293" s="18"/>
      <c r="BS2293" s="18"/>
      <c r="BT2293" s="18"/>
      <c r="BU2293" s="18"/>
      <c r="BV2293" s="18"/>
      <c r="BW2293" s="18"/>
      <c r="BX2293" s="18"/>
      <c r="BY2293" s="18"/>
      <c r="BZ2293" s="18"/>
      <c r="CA2293" s="18"/>
      <c r="CB2293" s="18"/>
      <c r="CC2293" s="18"/>
      <c r="CD2293" s="18"/>
      <c r="CE2293" s="18"/>
      <c r="CF2293" s="18"/>
      <c r="CG2293" s="18"/>
      <c r="CH2293" s="18"/>
      <c r="CI2293" s="18"/>
      <c r="CJ2293" s="18"/>
      <c r="CK2293" s="18"/>
      <c r="CL2293" s="18"/>
      <c r="CM2293" s="18"/>
      <c r="CN2293" s="18"/>
      <c r="CO2293" s="18"/>
      <c r="CP2293" s="18"/>
      <c r="CQ2293" s="18"/>
      <c r="CR2293" s="18"/>
      <c r="CS2293" s="18"/>
      <c r="CT2293" s="18"/>
      <c r="CU2293" s="18"/>
      <c r="CV2293" s="18"/>
      <c r="CW2293" s="18"/>
      <c r="CX2293" s="18"/>
      <c r="CY2293" s="18"/>
      <c r="CZ2293" s="18"/>
      <c r="DA2293" s="18"/>
      <c r="DB2293" s="18"/>
      <c r="DC2293" s="18"/>
      <c r="DD2293" s="18"/>
      <c r="DE2293" s="18"/>
      <c r="DF2293" s="18"/>
      <c r="DG2293" s="18"/>
      <c r="DH2293" s="18"/>
      <c r="DI2293" s="18"/>
      <c r="DJ2293" s="18"/>
      <c r="DK2293" s="18"/>
      <c r="DL2293" s="18"/>
      <c r="DM2293" s="18"/>
      <c r="DN2293" s="18"/>
      <c r="DO2293" s="56"/>
      <c r="DP2293" s="56"/>
      <c r="DQ2293" s="56"/>
      <c r="DR2293" s="56"/>
      <c r="DS2293" s="56"/>
      <c r="DT2293" s="56"/>
      <c r="DU2293" s="56"/>
      <c r="DV2293" s="56"/>
      <c r="DW2293" s="56">
        <v>0</v>
      </c>
      <c r="DX2293" s="56"/>
      <c r="DY2293" s="56"/>
      <c r="DZ2293" s="56"/>
      <c r="EA2293" s="56"/>
      <c r="EB2293" s="56"/>
      <c r="EC2293" s="56"/>
      <c r="ED2293" s="56"/>
      <c r="EE2293" s="56"/>
      <c r="EF2293" s="56"/>
      <c r="EG2293" s="56">
        <v>0</v>
      </c>
      <c r="EH2293" s="18"/>
      <c r="EI2293" s="18">
        <f t="array" ref="EI2293">IF(SUMPRODUCT(--(DO2293:DS2293&lt;&gt;""))=0, 0,1)</f>
        <v>0</v>
      </c>
      <c r="EJ2293" s="18">
        <f t="array" ref="EJ2293">IF(SUMPRODUCT(--(DT2293:EG2293&lt;&gt;""))=0, 0,1)</f>
        <v>1</v>
      </c>
      <c r="EK2293" s="18" cm="1">
        <f t="array" ref="EK2293">IF(SUMPRODUCT(--(EC2293:EG2293&lt;&gt;""))=0, 0,1)</f>
        <v>1</v>
      </c>
      <c r="EL2293" s="18">
        <f t="array" ref="EL2293">IF(SUMPRODUCT(--(EE2293:EG2293&lt;&gt;""))=0, 0,1)</f>
        <v>1</v>
      </c>
      <c r="EM2293" s="18">
        <f t="shared" si="443"/>
        <v>0</v>
      </c>
      <c r="EN2293" s="18" t="str">
        <f t="shared" si="444"/>
        <v>NA</v>
      </c>
      <c r="EO2293" s="18">
        <f t="shared" si="445"/>
        <v>0</v>
      </c>
      <c r="EP2293" s="18">
        <f t="shared" si="446"/>
        <v>0</v>
      </c>
      <c r="EQ2293" s="18" t="str">
        <f t="shared" si="442"/>
        <v>NA</v>
      </c>
      <c r="ER2293" s="18" t="s">
        <v>2084</v>
      </c>
      <c r="ES2293" s="59">
        <v>43971</v>
      </c>
      <c r="ET2293" s="18"/>
      <c r="EU2293" s="18"/>
    </row>
    <row r="2294" spans="1:151" s="1" customFormat="1" ht="15.75" customHeight="1" x14ac:dyDescent="0.2">
      <c r="A2294" s="5" t="s">
        <v>2572</v>
      </c>
      <c r="B2294" s="24" t="s">
        <v>2560</v>
      </c>
      <c r="C2294" s="56">
        <v>3</v>
      </c>
      <c r="D2294" s="18" t="s">
        <v>1651</v>
      </c>
      <c r="E2294" s="18" t="s">
        <v>2993</v>
      </c>
      <c r="F2294" s="18" t="s">
        <v>553</v>
      </c>
      <c r="G2294" s="18" t="s">
        <v>1728</v>
      </c>
      <c r="H2294" s="18" t="s">
        <v>1935</v>
      </c>
      <c r="I2294" s="18" t="s">
        <v>799</v>
      </c>
      <c r="J2294" s="18" t="s">
        <v>595</v>
      </c>
      <c r="K2294" s="18" t="s">
        <v>257</v>
      </c>
      <c r="L2294" s="18" t="s">
        <v>1936</v>
      </c>
      <c r="M2294" s="18" t="s">
        <v>276</v>
      </c>
      <c r="N2294" s="56">
        <v>130</v>
      </c>
      <c r="O2294" s="18" t="s">
        <v>2561</v>
      </c>
      <c r="P2294" s="18" t="s">
        <v>2128</v>
      </c>
      <c r="Q2294" s="18" t="s">
        <v>254</v>
      </c>
      <c r="R2294" s="18" t="s">
        <v>2562</v>
      </c>
      <c r="S2294" s="18" t="s">
        <v>2566</v>
      </c>
      <c r="T2294" s="26" t="s">
        <v>257</v>
      </c>
      <c r="U2294" s="26" t="s">
        <v>257</v>
      </c>
      <c r="V2294" s="26" t="s">
        <v>257</v>
      </c>
      <c r="W2294" s="26" t="s">
        <v>257</v>
      </c>
      <c r="X2294" s="18" t="s">
        <v>595</v>
      </c>
      <c r="Y2294" s="18">
        <v>0</v>
      </c>
      <c r="Z2294" s="18" t="s">
        <v>2202</v>
      </c>
      <c r="AA2294" s="18" t="s">
        <v>257</v>
      </c>
      <c r="AB2294" s="18">
        <f t="shared" si="437"/>
        <v>0</v>
      </c>
      <c r="AC2294" s="18" t="s">
        <v>595</v>
      </c>
      <c r="AD2294" s="18" t="s">
        <v>595</v>
      </c>
      <c r="AE2294" s="18" t="s">
        <v>595</v>
      </c>
      <c r="AF2294" s="18" t="s">
        <v>257</v>
      </c>
      <c r="AG2294" s="18" t="s">
        <v>257</v>
      </c>
      <c r="AH2294" s="18" t="s">
        <v>595</v>
      </c>
      <c r="AI2294" s="18">
        <v>10</v>
      </c>
      <c r="AJ2294" s="18" t="s">
        <v>522</v>
      </c>
      <c r="AK2294" s="18">
        <v>10</v>
      </c>
      <c r="AL2294" s="18"/>
      <c r="AM2294" s="18" t="s">
        <v>302</v>
      </c>
      <c r="AN2294" s="18">
        <v>3.8</v>
      </c>
      <c r="AO2294" s="18" t="s">
        <v>2564</v>
      </c>
      <c r="AP2294" s="18" t="s">
        <v>479</v>
      </c>
      <c r="AQ2294" s="18">
        <v>5</v>
      </c>
      <c r="AR2294" s="18" t="s">
        <v>1590</v>
      </c>
      <c r="AS2294" s="18" t="s">
        <v>257</v>
      </c>
      <c r="AT2294" s="18" t="s">
        <v>257</v>
      </c>
      <c r="AU2294" s="18" t="s">
        <v>595</v>
      </c>
      <c r="AV2294" s="18" t="s">
        <v>595</v>
      </c>
      <c r="AW2294" s="18" t="s">
        <v>595</v>
      </c>
      <c r="AX2294" s="18">
        <v>10</v>
      </c>
      <c r="AY2294" s="18" t="s">
        <v>522</v>
      </c>
      <c r="AZ2294" s="18" t="s">
        <v>257</v>
      </c>
      <c r="BA2294" s="18" t="s">
        <v>257</v>
      </c>
      <c r="BB2294" s="18" t="s">
        <v>2574</v>
      </c>
      <c r="BC2294" s="18"/>
      <c r="BD2294" s="18"/>
      <c r="BE2294" s="18"/>
      <c r="BF2294" s="18"/>
      <c r="BG2294" s="18"/>
      <c r="BH2294" s="18"/>
      <c r="BI2294" s="18"/>
      <c r="BJ2294" s="18"/>
      <c r="BK2294" s="18"/>
      <c r="BL2294" s="18"/>
      <c r="BM2294" s="18"/>
      <c r="BN2294" s="18"/>
      <c r="BO2294" s="18"/>
      <c r="BP2294" s="18"/>
      <c r="BQ2294" s="18"/>
      <c r="BR2294" s="18"/>
      <c r="BS2294" s="18"/>
      <c r="BT2294" s="18"/>
      <c r="BU2294" s="18"/>
      <c r="BV2294" s="18"/>
      <c r="BW2294" s="18"/>
      <c r="BX2294" s="18"/>
      <c r="BY2294" s="18"/>
      <c r="BZ2294" s="18"/>
      <c r="CA2294" s="18"/>
      <c r="CB2294" s="18"/>
      <c r="CC2294" s="18"/>
      <c r="CD2294" s="18"/>
      <c r="CE2294" s="18"/>
      <c r="CF2294" s="18"/>
      <c r="CG2294" s="18"/>
      <c r="CH2294" s="18"/>
      <c r="CI2294" s="18"/>
      <c r="CJ2294" s="18"/>
      <c r="CK2294" s="18"/>
      <c r="CL2294" s="18"/>
      <c r="CM2294" s="18"/>
      <c r="CN2294" s="18"/>
      <c r="CO2294" s="18"/>
      <c r="CP2294" s="18"/>
      <c r="CQ2294" s="18"/>
      <c r="CR2294" s="18"/>
      <c r="CS2294" s="18"/>
      <c r="CT2294" s="18"/>
      <c r="CU2294" s="18"/>
      <c r="CV2294" s="18"/>
      <c r="CW2294" s="18"/>
      <c r="CX2294" s="18"/>
      <c r="CY2294" s="18"/>
      <c r="CZ2294" s="18"/>
      <c r="DA2294" s="18"/>
      <c r="DB2294" s="18"/>
      <c r="DC2294" s="18"/>
      <c r="DD2294" s="18"/>
      <c r="DE2294" s="18"/>
      <c r="DF2294" s="18"/>
      <c r="DG2294" s="18"/>
      <c r="DH2294" s="18"/>
      <c r="DI2294" s="18"/>
      <c r="DJ2294" s="18"/>
      <c r="DK2294" s="18"/>
      <c r="DL2294" s="18"/>
      <c r="DM2294" s="18"/>
      <c r="DN2294" s="18"/>
      <c r="DO2294" s="56"/>
      <c r="DP2294" s="56"/>
      <c r="DQ2294" s="56"/>
      <c r="DR2294" s="56"/>
      <c r="DS2294" s="56"/>
      <c r="DT2294" s="56"/>
      <c r="DU2294" s="56"/>
      <c r="DV2294" s="56"/>
      <c r="DW2294" s="56">
        <v>0</v>
      </c>
      <c r="DX2294" s="56"/>
      <c r="DY2294" s="56"/>
      <c r="DZ2294" s="56"/>
      <c r="EA2294" s="56"/>
      <c r="EB2294" s="56"/>
      <c r="EC2294" s="56"/>
      <c r="ED2294" s="56"/>
      <c r="EE2294" s="56"/>
      <c r="EF2294" s="56"/>
      <c r="EG2294" s="56">
        <v>0</v>
      </c>
      <c r="EH2294" s="18"/>
      <c r="EI2294" s="18">
        <f t="array" ref="EI2294">IF(SUMPRODUCT(--(DO2294:DS2294&lt;&gt;""))=0, 0,1)</f>
        <v>0</v>
      </c>
      <c r="EJ2294" s="18">
        <f t="array" ref="EJ2294">IF(SUMPRODUCT(--(DT2294:EG2294&lt;&gt;""))=0, 0,1)</f>
        <v>1</v>
      </c>
      <c r="EK2294" s="18" cm="1">
        <f t="array" ref="EK2294">IF(SUMPRODUCT(--(EC2294:EG2294&lt;&gt;""))=0, 0,1)</f>
        <v>1</v>
      </c>
      <c r="EL2294" s="18">
        <f t="array" ref="EL2294">IF(SUMPRODUCT(--(EE2294:EG2294&lt;&gt;""))=0, 0,1)</f>
        <v>1</v>
      </c>
      <c r="EM2294" s="18">
        <f t="shared" si="443"/>
        <v>0</v>
      </c>
      <c r="EN2294" s="18" t="str">
        <f t="shared" si="444"/>
        <v>NA</v>
      </c>
      <c r="EO2294" s="18">
        <f t="shared" si="445"/>
        <v>0</v>
      </c>
      <c r="EP2294" s="18">
        <f t="shared" si="446"/>
        <v>0</v>
      </c>
      <c r="EQ2294" s="18" t="str">
        <f t="shared" si="442"/>
        <v>NA</v>
      </c>
      <c r="ER2294" s="18" t="s">
        <v>2084</v>
      </c>
      <c r="ES2294" s="59">
        <v>43971</v>
      </c>
      <c r="ET2294" s="18"/>
      <c r="EU2294" s="18"/>
    </row>
    <row r="2295" spans="1:151" s="1" customFormat="1" ht="15.75" customHeight="1" x14ac:dyDescent="0.2">
      <c r="A2295" s="5" t="s">
        <v>2572</v>
      </c>
      <c r="B2295" s="24" t="s">
        <v>2560</v>
      </c>
      <c r="C2295" s="56">
        <v>3</v>
      </c>
      <c r="D2295" s="18" t="s">
        <v>2932</v>
      </c>
      <c r="E2295" s="18" t="s">
        <v>2993</v>
      </c>
      <c r="F2295" s="18" t="s">
        <v>553</v>
      </c>
      <c r="G2295" s="18" t="s">
        <v>1728</v>
      </c>
      <c r="H2295" s="18" t="s">
        <v>1935</v>
      </c>
      <c r="I2295" s="18" t="s">
        <v>799</v>
      </c>
      <c r="J2295" s="18" t="s">
        <v>595</v>
      </c>
      <c r="K2295" s="18" t="s">
        <v>257</v>
      </c>
      <c r="L2295" s="18" t="s">
        <v>1936</v>
      </c>
      <c r="M2295" s="18" t="s">
        <v>276</v>
      </c>
      <c r="N2295" s="56">
        <v>130</v>
      </c>
      <c r="O2295" s="18" t="s">
        <v>2561</v>
      </c>
      <c r="P2295" s="18" t="s">
        <v>2128</v>
      </c>
      <c r="Q2295" s="18" t="s">
        <v>254</v>
      </c>
      <c r="R2295" s="18" t="s">
        <v>2562</v>
      </c>
      <c r="S2295" s="18" t="s">
        <v>2566</v>
      </c>
      <c r="T2295" s="26" t="s">
        <v>257</v>
      </c>
      <c r="U2295" s="26" t="s">
        <v>257</v>
      </c>
      <c r="V2295" s="26" t="s">
        <v>257</v>
      </c>
      <c r="W2295" s="26" t="s">
        <v>257</v>
      </c>
      <c r="X2295" s="18" t="s">
        <v>595</v>
      </c>
      <c r="Y2295" s="18">
        <v>165</v>
      </c>
      <c r="Z2295" s="18" t="s">
        <v>2202</v>
      </c>
      <c r="AA2295" s="18" t="s">
        <v>257</v>
      </c>
      <c r="AB2295" s="18">
        <f t="shared" si="437"/>
        <v>165</v>
      </c>
      <c r="AC2295" s="18" t="s">
        <v>595</v>
      </c>
      <c r="AD2295" s="18" t="s">
        <v>595</v>
      </c>
      <c r="AE2295" s="18" t="s">
        <v>595</v>
      </c>
      <c r="AF2295" s="18" t="s">
        <v>257</v>
      </c>
      <c r="AG2295" s="18" t="s">
        <v>257</v>
      </c>
      <c r="AH2295" s="18" t="s">
        <v>595</v>
      </c>
      <c r="AI2295" s="18">
        <v>10</v>
      </c>
      <c r="AJ2295" s="18" t="s">
        <v>522</v>
      </c>
      <c r="AK2295" s="18">
        <v>10</v>
      </c>
      <c r="AL2295" s="18"/>
      <c r="AM2295" s="18" t="s">
        <v>302</v>
      </c>
      <c r="AN2295" s="18">
        <v>-0.7</v>
      </c>
      <c r="AO2295" s="18" t="s">
        <v>2564</v>
      </c>
      <c r="AP2295" s="18" t="s">
        <v>479</v>
      </c>
      <c r="AQ2295" s="18">
        <v>5</v>
      </c>
      <c r="AR2295" s="18" t="s">
        <v>1590</v>
      </c>
      <c r="AS2295" s="18" t="s">
        <v>257</v>
      </c>
      <c r="AT2295" s="18" t="s">
        <v>257</v>
      </c>
      <c r="AU2295" s="18" t="s">
        <v>595</v>
      </c>
      <c r="AV2295" s="18" t="s">
        <v>595</v>
      </c>
      <c r="AW2295" s="18" t="s">
        <v>595</v>
      </c>
      <c r="AX2295" s="18">
        <v>10</v>
      </c>
      <c r="AY2295" s="18" t="s">
        <v>522</v>
      </c>
      <c r="AZ2295" s="18" t="s">
        <v>257</v>
      </c>
      <c r="BA2295" s="18" t="s">
        <v>257</v>
      </c>
      <c r="BB2295" s="18" t="s">
        <v>2574</v>
      </c>
      <c r="BC2295" s="18"/>
      <c r="BD2295" s="18"/>
      <c r="BE2295" s="18"/>
      <c r="BF2295" s="18"/>
      <c r="BG2295" s="18"/>
      <c r="BH2295" s="18"/>
      <c r="BI2295" s="18"/>
      <c r="BJ2295" s="18"/>
      <c r="BK2295" s="18"/>
      <c r="BL2295" s="18"/>
      <c r="BM2295" s="18"/>
      <c r="BN2295" s="18"/>
      <c r="BO2295" s="18"/>
      <c r="BP2295" s="18"/>
      <c r="BQ2295" s="18"/>
      <c r="BR2295" s="18"/>
      <c r="BS2295" s="18"/>
      <c r="BT2295" s="18"/>
      <c r="BU2295" s="18"/>
      <c r="BV2295" s="18"/>
      <c r="BW2295" s="18"/>
      <c r="BX2295" s="18"/>
      <c r="BY2295" s="18"/>
      <c r="BZ2295" s="18"/>
      <c r="CA2295" s="18"/>
      <c r="CB2295" s="18"/>
      <c r="CC2295" s="18"/>
      <c r="CD2295" s="18"/>
      <c r="CE2295" s="18"/>
      <c r="CF2295" s="18"/>
      <c r="CG2295" s="18"/>
      <c r="CH2295" s="18"/>
      <c r="CI2295" s="18"/>
      <c r="CJ2295" s="18"/>
      <c r="CK2295" s="18"/>
      <c r="CL2295" s="18"/>
      <c r="CM2295" s="18"/>
      <c r="CN2295" s="18"/>
      <c r="CO2295" s="18"/>
      <c r="CP2295" s="18"/>
      <c r="CQ2295" s="18"/>
      <c r="CR2295" s="18"/>
      <c r="CS2295" s="18"/>
      <c r="CT2295" s="18"/>
      <c r="CU2295" s="18"/>
      <c r="CV2295" s="18"/>
      <c r="CW2295" s="18"/>
      <c r="CX2295" s="18"/>
      <c r="CY2295" s="18"/>
      <c r="CZ2295" s="18"/>
      <c r="DA2295" s="18"/>
      <c r="DB2295" s="18"/>
      <c r="DC2295" s="18"/>
      <c r="DD2295" s="18"/>
      <c r="DE2295" s="18"/>
      <c r="DF2295" s="18"/>
      <c r="DG2295" s="18"/>
      <c r="DH2295" s="18"/>
      <c r="DI2295" s="18"/>
      <c r="DJ2295" s="18"/>
      <c r="DK2295" s="18"/>
      <c r="DL2295" s="18"/>
      <c r="DM2295" s="18"/>
      <c r="DN2295" s="18"/>
      <c r="DO2295" s="56"/>
      <c r="DP2295" s="56"/>
      <c r="DQ2295" s="56"/>
      <c r="DR2295" s="56"/>
      <c r="DS2295" s="56"/>
      <c r="DT2295" s="56"/>
      <c r="DU2295" s="56"/>
      <c r="DV2295" s="56"/>
      <c r="DW2295" s="56">
        <v>0</v>
      </c>
      <c r="DX2295" s="56"/>
      <c r="DY2295" s="56"/>
      <c r="DZ2295" s="56"/>
      <c r="EA2295" s="56"/>
      <c r="EB2295" s="56"/>
      <c r="EC2295" s="56"/>
      <c r="ED2295" s="56"/>
      <c r="EE2295" s="56"/>
      <c r="EF2295" s="56"/>
      <c r="EG2295" s="56">
        <v>0</v>
      </c>
      <c r="EH2295" s="18"/>
      <c r="EI2295" s="18">
        <f t="array" ref="EI2295">IF(SUMPRODUCT(--(DO2295:DS2295&lt;&gt;""))=0, 0,1)</f>
        <v>0</v>
      </c>
      <c r="EJ2295" s="18">
        <f t="array" ref="EJ2295">IF(SUMPRODUCT(--(DT2295:EG2295&lt;&gt;""))=0, 0,1)</f>
        <v>1</v>
      </c>
      <c r="EK2295" s="18" cm="1">
        <f t="array" ref="EK2295">IF(SUMPRODUCT(--(EC2295:EG2295&lt;&gt;""))=0, 0,1)</f>
        <v>1</v>
      </c>
      <c r="EL2295" s="18">
        <f t="array" ref="EL2295">IF(SUMPRODUCT(--(EE2295:EG2295&lt;&gt;""))=0, 0,1)</f>
        <v>1</v>
      </c>
      <c r="EM2295" s="18">
        <f t="shared" si="443"/>
        <v>0</v>
      </c>
      <c r="EN2295" s="18" t="str">
        <f t="shared" si="444"/>
        <v>NA</v>
      </c>
      <c r="EO2295" s="18">
        <f t="shared" si="445"/>
        <v>0</v>
      </c>
      <c r="EP2295" s="18">
        <f t="shared" si="446"/>
        <v>0</v>
      </c>
      <c r="EQ2295" s="18" t="str">
        <f t="shared" si="442"/>
        <v>NA</v>
      </c>
      <c r="ER2295" s="18" t="s">
        <v>2084</v>
      </c>
      <c r="ES2295" s="59">
        <v>43971</v>
      </c>
      <c r="ET2295" s="18"/>
      <c r="EU2295" s="18"/>
    </row>
    <row r="2296" spans="1:151" s="1" customFormat="1" ht="15.75" customHeight="1" x14ac:dyDescent="0.2">
      <c r="A2296" s="5" t="s">
        <v>2572</v>
      </c>
      <c r="B2296" s="24" t="s">
        <v>2560</v>
      </c>
      <c r="C2296" s="56">
        <v>3</v>
      </c>
      <c r="D2296" s="18" t="s">
        <v>1651</v>
      </c>
      <c r="E2296" s="18" t="s">
        <v>2993</v>
      </c>
      <c r="F2296" s="18" t="s">
        <v>553</v>
      </c>
      <c r="G2296" s="18" t="s">
        <v>1722</v>
      </c>
      <c r="H2296" s="18" t="s">
        <v>784</v>
      </c>
      <c r="I2296" s="18" t="s">
        <v>760</v>
      </c>
      <c r="J2296" s="18" t="s">
        <v>2573</v>
      </c>
      <c r="K2296" s="18" t="s">
        <v>257</v>
      </c>
      <c r="L2296" s="18" t="s">
        <v>1936</v>
      </c>
      <c r="M2296" s="18" t="s">
        <v>276</v>
      </c>
      <c r="N2296" s="56">
        <v>130</v>
      </c>
      <c r="O2296" s="18" t="s">
        <v>2561</v>
      </c>
      <c r="P2296" s="18" t="s">
        <v>2128</v>
      </c>
      <c r="Q2296" s="18" t="s">
        <v>254</v>
      </c>
      <c r="R2296" s="18" t="s">
        <v>2562</v>
      </c>
      <c r="S2296" s="18" t="s">
        <v>2566</v>
      </c>
      <c r="T2296" s="26" t="s">
        <v>257</v>
      </c>
      <c r="U2296" s="26" t="s">
        <v>257</v>
      </c>
      <c r="V2296" s="26" t="s">
        <v>257</v>
      </c>
      <c r="W2296" s="26" t="s">
        <v>257</v>
      </c>
      <c r="X2296" s="18" t="s">
        <v>595</v>
      </c>
      <c r="Y2296" s="18">
        <v>0</v>
      </c>
      <c r="Z2296" s="18" t="s">
        <v>2202</v>
      </c>
      <c r="AA2296" s="18" t="s">
        <v>257</v>
      </c>
      <c r="AB2296" s="18">
        <f t="shared" si="437"/>
        <v>0</v>
      </c>
      <c r="AC2296" s="18" t="s">
        <v>595</v>
      </c>
      <c r="AD2296" s="18" t="s">
        <v>595</v>
      </c>
      <c r="AE2296" s="18" t="s">
        <v>595</v>
      </c>
      <c r="AF2296" s="18" t="s">
        <v>257</v>
      </c>
      <c r="AG2296" s="18" t="s">
        <v>257</v>
      </c>
      <c r="AH2296" s="18" t="s">
        <v>595</v>
      </c>
      <c r="AI2296" s="18">
        <v>10</v>
      </c>
      <c r="AJ2296" s="18" t="s">
        <v>522</v>
      </c>
      <c r="AK2296" s="18">
        <v>10</v>
      </c>
      <c r="AL2296" s="18"/>
      <c r="AM2296" s="18" t="s">
        <v>302</v>
      </c>
      <c r="AN2296" s="18">
        <v>0.7</v>
      </c>
      <c r="AO2296" s="18" t="s">
        <v>2564</v>
      </c>
      <c r="AP2296" s="18" t="s">
        <v>479</v>
      </c>
      <c r="AQ2296" s="18">
        <v>5</v>
      </c>
      <c r="AR2296" s="18" t="s">
        <v>1590</v>
      </c>
      <c r="AS2296" s="18" t="s">
        <v>257</v>
      </c>
      <c r="AT2296" s="18" t="s">
        <v>257</v>
      </c>
      <c r="AU2296" s="18" t="s">
        <v>595</v>
      </c>
      <c r="AV2296" s="18" t="s">
        <v>595</v>
      </c>
      <c r="AW2296" s="18" t="s">
        <v>595</v>
      </c>
      <c r="AX2296" s="18">
        <v>10</v>
      </c>
      <c r="AY2296" s="18" t="s">
        <v>522</v>
      </c>
      <c r="AZ2296" s="18" t="s">
        <v>257</v>
      </c>
      <c r="BA2296" s="18" t="s">
        <v>257</v>
      </c>
      <c r="BB2296" s="18" t="s">
        <v>2576</v>
      </c>
      <c r="BC2296" s="18"/>
      <c r="BD2296" s="18"/>
      <c r="BE2296" s="18"/>
      <c r="BF2296" s="18"/>
      <c r="BG2296" s="18"/>
      <c r="BH2296" s="18"/>
      <c r="BI2296" s="18"/>
      <c r="BJ2296" s="18"/>
      <c r="BK2296" s="18"/>
      <c r="BL2296" s="18"/>
      <c r="BM2296" s="18"/>
      <c r="BN2296" s="18"/>
      <c r="BO2296" s="18"/>
      <c r="BP2296" s="18"/>
      <c r="BQ2296" s="18"/>
      <c r="BR2296" s="18"/>
      <c r="BS2296" s="18"/>
      <c r="BT2296" s="18"/>
      <c r="BU2296" s="18"/>
      <c r="BV2296" s="18"/>
      <c r="BW2296" s="18"/>
      <c r="BX2296" s="18"/>
      <c r="BY2296" s="18"/>
      <c r="BZ2296" s="18"/>
      <c r="CA2296" s="18"/>
      <c r="CB2296" s="18"/>
      <c r="CC2296" s="18"/>
      <c r="CD2296" s="18"/>
      <c r="CE2296" s="18"/>
      <c r="CF2296" s="18"/>
      <c r="CG2296" s="18"/>
      <c r="CH2296" s="18"/>
      <c r="CI2296" s="18"/>
      <c r="CJ2296" s="18"/>
      <c r="CK2296" s="18"/>
      <c r="CL2296" s="18"/>
      <c r="CM2296" s="18"/>
      <c r="CN2296" s="18"/>
      <c r="CO2296" s="18"/>
      <c r="CP2296" s="18"/>
      <c r="CQ2296" s="18"/>
      <c r="CR2296" s="18"/>
      <c r="CS2296" s="18"/>
      <c r="CT2296" s="18"/>
      <c r="CU2296" s="18"/>
      <c r="CV2296" s="18"/>
      <c r="CW2296" s="18"/>
      <c r="CX2296" s="18"/>
      <c r="CY2296" s="18"/>
      <c r="CZ2296" s="18"/>
      <c r="DA2296" s="18"/>
      <c r="DB2296" s="18"/>
      <c r="DC2296" s="18"/>
      <c r="DD2296" s="18"/>
      <c r="DE2296" s="18"/>
      <c r="DF2296" s="18"/>
      <c r="DG2296" s="18"/>
      <c r="DH2296" s="18"/>
      <c r="DI2296" s="18"/>
      <c r="DJ2296" s="18"/>
      <c r="DK2296" s="18"/>
      <c r="DL2296" s="18"/>
      <c r="DM2296" s="18"/>
      <c r="DN2296" s="18"/>
      <c r="DO2296" s="56"/>
      <c r="DP2296" s="56"/>
      <c r="DQ2296" s="56"/>
      <c r="DR2296" s="56"/>
      <c r="DS2296" s="56"/>
      <c r="DT2296" s="56"/>
      <c r="DU2296" s="56"/>
      <c r="DV2296" s="56"/>
      <c r="DW2296" s="56">
        <v>0</v>
      </c>
      <c r="DX2296" s="56"/>
      <c r="DY2296" s="56"/>
      <c r="DZ2296" s="56"/>
      <c r="EA2296" s="56"/>
      <c r="EB2296" s="56"/>
      <c r="EC2296" s="56"/>
      <c r="ED2296" s="56"/>
      <c r="EE2296" s="56"/>
      <c r="EF2296" s="56"/>
      <c r="EG2296" s="56">
        <v>0</v>
      </c>
      <c r="EH2296" s="18"/>
      <c r="EI2296" s="18">
        <f t="array" ref="EI2296">IF(SUMPRODUCT(--(DO2296:DS2296&lt;&gt;""))=0, 0,1)</f>
        <v>0</v>
      </c>
      <c r="EJ2296" s="18">
        <f t="array" ref="EJ2296">IF(SUMPRODUCT(--(DT2296:EG2296&lt;&gt;""))=0, 0,1)</f>
        <v>1</v>
      </c>
      <c r="EK2296" s="18" cm="1">
        <f t="array" ref="EK2296">IF(SUMPRODUCT(--(EC2296:EG2296&lt;&gt;""))=0, 0,1)</f>
        <v>1</v>
      </c>
      <c r="EL2296" s="18">
        <f t="array" ref="EL2296">IF(SUMPRODUCT(--(EE2296:EG2296&lt;&gt;""))=0, 0,1)</f>
        <v>1</v>
      </c>
      <c r="EM2296" s="18">
        <f t="shared" si="443"/>
        <v>0</v>
      </c>
      <c r="EN2296" s="18" t="str">
        <f t="shared" si="444"/>
        <v>NA</v>
      </c>
      <c r="EO2296" s="18">
        <f t="shared" si="445"/>
        <v>0</v>
      </c>
      <c r="EP2296" s="18">
        <f t="shared" si="446"/>
        <v>0</v>
      </c>
      <c r="EQ2296" s="18" t="str">
        <f t="shared" si="442"/>
        <v>NA</v>
      </c>
      <c r="ER2296" s="18" t="s">
        <v>2084</v>
      </c>
      <c r="ES2296" s="59">
        <v>43971</v>
      </c>
      <c r="ET2296" s="18"/>
      <c r="EU2296" s="18"/>
    </row>
    <row r="2297" spans="1:151" s="1" customFormat="1" ht="15.75" customHeight="1" x14ac:dyDescent="0.2">
      <c r="A2297" s="5" t="s">
        <v>2572</v>
      </c>
      <c r="B2297" s="24" t="s">
        <v>2560</v>
      </c>
      <c r="C2297" s="56">
        <v>3</v>
      </c>
      <c r="D2297" s="18" t="s">
        <v>2933</v>
      </c>
      <c r="E2297" s="18" t="s">
        <v>2993</v>
      </c>
      <c r="F2297" s="18" t="s">
        <v>553</v>
      </c>
      <c r="G2297" s="18" t="s">
        <v>1722</v>
      </c>
      <c r="H2297" s="18" t="s">
        <v>784</v>
      </c>
      <c r="I2297" s="18" t="s">
        <v>760</v>
      </c>
      <c r="J2297" s="18" t="s">
        <v>2573</v>
      </c>
      <c r="K2297" s="18" t="s">
        <v>257</v>
      </c>
      <c r="L2297" s="18" t="s">
        <v>1936</v>
      </c>
      <c r="M2297" s="18" t="s">
        <v>276</v>
      </c>
      <c r="N2297" s="56">
        <v>130</v>
      </c>
      <c r="O2297" s="18" t="s">
        <v>2561</v>
      </c>
      <c r="P2297" s="18" t="s">
        <v>2128</v>
      </c>
      <c r="Q2297" s="18" t="s">
        <v>254</v>
      </c>
      <c r="R2297" s="18" t="s">
        <v>2562</v>
      </c>
      <c r="S2297" s="18" t="s">
        <v>2566</v>
      </c>
      <c r="T2297" s="26" t="s">
        <v>257</v>
      </c>
      <c r="U2297" s="26" t="s">
        <v>257</v>
      </c>
      <c r="V2297" s="26" t="s">
        <v>257</v>
      </c>
      <c r="W2297" s="26" t="s">
        <v>257</v>
      </c>
      <c r="X2297" s="18" t="s">
        <v>595</v>
      </c>
      <c r="Y2297" s="18">
        <v>199</v>
      </c>
      <c r="Z2297" s="18" t="s">
        <v>2202</v>
      </c>
      <c r="AA2297" s="18" t="s">
        <v>257</v>
      </c>
      <c r="AB2297" s="18">
        <f t="shared" si="437"/>
        <v>199</v>
      </c>
      <c r="AC2297" s="18" t="s">
        <v>595</v>
      </c>
      <c r="AD2297" s="18" t="s">
        <v>595</v>
      </c>
      <c r="AE2297" s="18" t="s">
        <v>595</v>
      </c>
      <c r="AF2297" s="18" t="s">
        <v>257</v>
      </c>
      <c r="AG2297" s="18" t="s">
        <v>257</v>
      </c>
      <c r="AH2297" s="18" t="s">
        <v>595</v>
      </c>
      <c r="AI2297" s="18">
        <v>10</v>
      </c>
      <c r="AJ2297" s="18" t="s">
        <v>522</v>
      </c>
      <c r="AK2297" s="18">
        <v>10</v>
      </c>
      <c r="AL2297" s="18"/>
      <c r="AM2297" s="18" t="s">
        <v>302</v>
      </c>
      <c r="AN2297" s="18">
        <v>0.5</v>
      </c>
      <c r="AO2297" s="18" t="s">
        <v>2564</v>
      </c>
      <c r="AP2297" s="18" t="s">
        <v>479</v>
      </c>
      <c r="AQ2297" s="18">
        <v>5</v>
      </c>
      <c r="AR2297" s="18" t="s">
        <v>1590</v>
      </c>
      <c r="AS2297" s="18" t="s">
        <v>257</v>
      </c>
      <c r="AT2297" s="18" t="s">
        <v>257</v>
      </c>
      <c r="AU2297" s="18" t="s">
        <v>595</v>
      </c>
      <c r="AV2297" s="18" t="s">
        <v>595</v>
      </c>
      <c r="AW2297" s="18" t="s">
        <v>595</v>
      </c>
      <c r="AX2297" s="18">
        <v>10</v>
      </c>
      <c r="AY2297" s="18" t="s">
        <v>522</v>
      </c>
      <c r="AZ2297" s="18" t="s">
        <v>257</v>
      </c>
      <c r="BA2297" s="18" t="s">
        <v>257</v>
      </c>
      <c r="BB2297" s="18" t="s">
        <v>2576</v>
      </c>
      <c r="BC2297" s="18"/>
      <c r="BD2297" s="18"/>
      <c r="BE2297" s="18"/>
      <c r="BF2297" s="18"/>
      <c r="BG2297" s="18"/>
      <c r="BH2297" s="18"/>
      <c r="BI2297" s="18"/>
      <c r="BJ2297" s="18"/>
      <c r="BK2297" s="18"/>
      <c r="BL2297" s="18"/>
      <c r="BM2297" s="18"/>
      <c r="BN2297" s="18"/>
      <c r="BO2297" s="18"/>
      <c r="BP2297" s="18"/>
      <c r="BQ2297" s="18"/>
      <c r="BR2297" s="18"/>
      <c r="BS2297" s="18"/>
      <c r="BT2297" s="18"/>
      <c r="BU2297" s="18"/>
      <c r="BV2297" s="18"/>
      <c r="BW2297" s="18"/>
      <c r="BX2297" s="18"/>
      <c r="BY2297" s="18"/>
      <c r="BZ2297" s="18"/>
      <c r="CA2297" s="18"/>
      <c r="CB2297" s="18"/>
      <c r="CC2297" s="18"/>
      <c r="CD2297" s="18"/>
      <c r="CE2297" s="18"/>
      <c r="CF2297" s="18"/>
      <c r="CG2297" s="18"/>
      <c r="CH2297" s="18"/>
      <c r="CI2297" s="18"/>
      <c r="CJ2297" s="18"/>
      <c r="CK2297" s="18"/>
      <c r="CL2297" s="18"/>
      <c r="CM2297" s="18"/>
      <c r="CN2297" s="18"/>
      <c r="CO2297" s="18"/>
      <c r="CP2297" s="18"/>
      <c r="CQ2297" s="18"/>
      <c r="CR2297" s="18"/>
      <c r="CS2297" s="18"/>
      <c r="CT2297" s="18"/>
      <c r="CU2297" s="18"/>
      <c r="CV2297" s="18"/>
      <c r="CW2297" s="18"/>
      <c r="CX2297" s="18"/>
      <c r="CY2297" s="18"/>
      <c r="CZ2297" s="18"/>
      <c r="DA2297" s="18"/>
      <c r="DB2297" s="18"/>
      <c r="DC2297" s="18"/>
      <c r="DD2297" s="18"/>
      <c r="DE2297" s="18"/>
      <c r="DF2297" s="18"/>
      <c r="DG2297" s="18"/>
      <c r="DH2297" s="18"/>
      <c r="DI2297" s="18"/>
      <c r="DJ2297" s="18"/>
      <c r="DK2297" s="18"/>
      <c r="DL2297" s="18"/>
      <c r="DM2297" s="18"/>
      <c r="DN2297" s="18"/>
      <c r="DO2297" s="56"/>
      <c r="DP2297" s="56"/>
      <c r="DQ2297" s="56"/>
      <c r="DR2297" s="56"/>
      <c r="DS2297" s="56"/>
      <c r="DT2297" s="56"/>
      <c r="DU2297" s="56"/>
      <c r="DV2297" s="56"/>
      <c r="DW2297" s="56">
        <v>0</v>
      </c>
      <c r="DX2297" s="56"/>
      <c r="DY2297" s="56"/>
      <c r="DZ2297" s="56"/>
      <c r="EA2297" s="56"/>
      <c r="EB2297" s="56"/>
      <c r="EC2297" s="56"/>
      <c r="ED2297" s="56"/>
      <c r="EE2297" s="56"/>
      <c r="EF2297" s="56"/>
      <c r="EG2297" s="56">
        <v>0</v>
      </c>
      <c r="EH2297" s="18"/>
      <c r="EI2297" s="18">
        <f t="array" ref="EI2297">IF(SUMPRODUCT(--(DO2297:DS2297&lt;&gt;""))=0, 0,1)</f>
        <v>0</v>
      </c>
      <c r="EJ2297" s="18">
        <f t="array" ref="EJ2297">IF(SUMPRODUCT(--(DT2297:EG2297&lt;&gt;""))=0, 0,1)</f>
        <v>1</v>
      </c>
      <c r="EK2297" s="18" cm="1">
        <f t="array" ref="EK2297">IF(SUMPRODUCT(--(EC2297:EG2297&lt;&gt;""))=0, 0,1)</f>
        <v>1</v>
      </c>
      <c r="EL2297" s="18">
        <f t="array" ref="EL2297">IF(SUMPRODUCT(--(EE2297:EG2297&lt;&gt;""))=0, 0,1)</f>
        <v>1</v>
      </c>
      <c r="EM2297" s="18">
        <f t="shared" si="443"/>
        <v>0</v>
      </c>
      <c r="EN2297" s="18" t="str">
        <f t="shared" si="444"/>
        <v>NA</v>
      </c>
      <c r="EO2297" s="18">
        <f t="shared" si="445"/>
        <v>0</v>
      </c>
      <c r="EP2297" s="18">
        <f t="shared" si="446"/>
        <v>0</v>
      </c>
      <c r="EQ2297" s="18" t="str">
        <f t="shared" si="442"/>
        <v>NA</v>
      </c>
      <c r="ER2297" s="18" t="s">
        <v>2084</v>
      </c>
      <c r="ES2297" s="59">
        <v>43971</v>
      </c>
      <c r="ET2297" s="18"/>
      <c r="EU2297" s="18"/>
    </row>
    <row r="2298" spans="1:151" s="1" customFormat="1" ht="15.75" customHeight="1" x14ac:dyDescent="0.2">
      <c r="A2298" s="5" t="s">
        <v>2572</v>
      </c>
      <c r="B2298" s="24" t="s">
        <v>2560</v>
      </c>
      <c r="C2298" s="56">
        <v>3</v>
      </c>
      <c r="D2298" s="18" t="s">
        <v>1651</v>
      </c>
      <c r="E2298" s="18" t="s">
        <v>2993</v>
      </c>
      <c r="F2298" s="18" t="s">
        <v>553</v>
      </c>
      <c r="G2298" s="18" t="s">
        <v>1725</v>
      </c>
      <c r="H2298" s="18" t="s">
        <v>1937</v>
      </c>
      <c r="I2298" s="18" t="s">
        <v>595</v>
      </c>
      <c r="J2298" s="18" t="s">
        <v>2575</v>
      </c>
      <c r="K2298" s="18" t="s">
        <v>257</v>
      </c>
      <c r="L2298" s="18" t="s">
        <v>1936</v>
      </c>
      <c r="M2298" s="18" t="s">
        <v>276</v>
      </c>
      <c r="N2298" s="56">
        <v>130</v>
      </c>
      <c r="O2298" s="18" t="s">
        <v>2561</v>
      </c>
      <c r="P2298" s="18" t="s">
        <v>2128</v>
      </c>
      <c r="Q2298" s="18" t="s">
        <v>254</v>
      </c>
      <c r="R2298" s="18" t="s">
        <v>2562</v>
      </c>
      <c r="S2298" s="18" t="s">
        <v>2566</v>
      </c>
      <c r="T2298" s="26" t="s">
        <v>257</v>
      </c>
      <c r="U2298" s="26" t="s">
        <v>257</v>
      </c>
      <c r="V2298" s="26" t="s">
        <v>257</v>
      </c>
      <c r="W2298" s="26" t="s">
        <v>257</v>
      </c>
      <c r="X2298" s="18" t="s">
        <v>595</v>
      </c>
      <c r="Y2298" s="18">
        <v>0</v>
      </c>
      <c r="Z2298" s="18" t="s">
        <v>2202</v>
      </c>
      <c r="AA2298" s="18" t="s">
        <v>257</v>
      </c>
      <c r="AB2298" s="18">
        <f t="shared" si="437"/>
        <v>0</v>
      </c>
      <c r="AC2298" s="18" t="s">
        <v>595</v>
      </c>
      <c r="AD2298" s="18" t="s">
        <v>595</v>
      </c>
      <c r="AE2298" s="18" t="s">
        <v>595</v>
      </c>
      <c r="AF2298" s="18" t="s">
        <v>257</v>
      </c>
      <c r="AG2298" s="18" t="s">
        <v>257</v>
      </c>
      <c r="AH2298" s="18" t="s">
        <v>595</v>
      </c>
      <c r="AI2298" s="18">
        <v>10</v>
      </c>
      <c r="AJ2298" s="18" t="s">
        <v>522</v>
      </c>
      <c r="AK2298" s="18">
        <v>10</v>
      </c>
      <c r="AL2298" s="18"/>
      <c r="AM2298" s="18" t="s">
        <v>302</v>
      </c>
      <c r="AN2298" s="18">
        <v>0.5</v>
      </c>
      <c r="AO2298" s="18" t="s">
        <v>2564</v>
      </c>
      <c r="AP2298" s="18" t="s">
        <v>479</v>
      </c>
      <c r="AQ2298" s="18">
        <v>5</v>
      </c>
      <c r="AR2298" s="18" t="s">
        <v>1590</v>
      </c>
      <c r="AS2298" s="18" t="s">
        <v>257</v>
      </c>
      <c r="AT2298" s="18" t="s">
        <v>257</v>
      </c>
      <c r="AU2298" s="18" t="s">
        <v>595</v>
      </c>
      <c r="AV2298" s="18" t="s">
        <v>595</v>
      </c>
      <c r="AW2298" s="18" t="s">
        <v>595</v>
      </c>
      <c r="AX2298" s="18">
        <v>10</v>
      </c>
      <c r="AY2298" s="18" t="s">
        <v>522</v>
      </c>
      <c r="AZ2298" s="18" t="s">
        <v>257</v>
      </c>
      <c r="BA2298" s="18" t="s">
        <v>257</v>
      </c>
      <c r="BB2298" s="18" t="s">
        <v>2576</v>
      </c>
      <c r="BC2298" s="18"/>
      <c r="BD2298" s="18"/>
      <c r="BE2298" s="18"/>
      <c r="BF2298" s="18"/>
      <c r="BG2298" s="18"/>
      <c r="BH2298" s="18"/>
      <c r="BI2298" s="18"/>
      <c r="BJ2298" s="18"/>
      <c r="BK2298" s="18"/>
      <c r="BL2298" s="18"/>
      <c r="BM2298" s="18"/>
      <c r="BN2298" s="18"/>
      <c r="BO2298" s="18"/>
      <c r="BP2298" s="18"/>
      <c r="BQ2298" s="18"/>
      <c r="BR2298" s="18"/>
      <c r="BS2298" s="18"/>
      <c r="BT2298" s="18"/>
      <c r="BU2298" s="18"/>
      <c r="BV2298" s="18"/>
      <c r="BW2298" s="18"/>
      <c r="BX2298" s="18"/>
      <c r="BY2298" s="18"/>
      <c r="BZ2298" s="18"/>
      <c r="CA2298" s="18"/>
      <c r="CB2298" s="18"/>
      <c r="CC2298" s="18"/>
      <c r="CD2298" s="18"/>
      <c r="CE2298" s="18"/>
      <c r="CF2298" s="18"/>
      <c r="CG2298" s="18"/>
      <c r="CH2298" s="18"/>
      <c r="CI2298" s="18"/>
      <c r="CJ2298" s="18"/>
      <c r="CK2298" s="18"/>
      <c r="CL2298" s="18"/>
      <c r="CM2298" s="18"/>
      <c r="CN2298" s="18"/>
      <c r="CO2298" s="18"/>
      <c r="CP2298" s="18"/>
      <c r="CQ2298" s="18"/>
      <c r="CR2298" s="18"/>
      <c r="CS2298" s="18"/>
      <c r="CT2298" s="18"/>
      <c r="CU2298" s="18"/>
      <c r="CV2298" s="18"/>
      <c r="CW2298" s="18"/>
      <c r="CX2298" s="18"/>
      <c r="CY2298" s="18"/>
      <c r="CZ2298" s="18"/>
      <c r="DA2298" s="18"/>
      <c r="DB2298" s="18"/>
      <c r="DC2298" s="18"/>
      <c r="DD2298" s="18"/>
      <c r="DE2298" s="18"/>
      <c r="DF2298" s="18"/>
      <c r="DG2298" s="18"/>
      <c r="DH2298" s="18"/>
      <c r="DI2298" s="18"/>
      <c r="DJ2298" s="18"/>
      <c r="DK2298" s="18"/>
      <c r="DL2298" s="18"/>
      <c r="DM2298" s="18"/>
      <c r="DN2298" s="18"/>
      <c r="DO2298" s="56"/>
      <c r="DP2298" s="56"/>
      <c r="DQ2298" s="56"/>
      <c r="DR2298" s="56"/>
      <c r="DS2298" s="56"/>
      <c r="DT2298" s="56"/>
      <c r="DU2298" s="56"/>
      <c r="DV2298" s="56"/>
      <c r="DW2298" s="56">
        <v>0</v>
      </c>
      <c r="DX2298" s="56"/>
      <c r="DY2298" s="56"/>
      <c r="DZ2298" s="56"/>
      <c r="EA2298" s="56"/>
      <c r="EB2298" s="56"/>
      <c r="EC2298" s="56"/>
      <c r="ED2298" s="56"/>
      <c r="EE2298" s="56"/>
      <c r="EF2298" s="56"/>
      <c r="EG2298" s="56">
        <v>0</v>
      </c>
      <c r="EH2298" s="18"/>
      <c r="EI2298" s="18">
        <f t="array" ref="EI2298">IF(SUMPRODUCT(--(DO2298:DS2298&lt;&gt;""))=0, 0,1)</f>
        <v>0</v>
      </c>
      <c r="EJ2298" s="18">
        <f t="array" ref="EJ2298">IF(SUMPRODUCT(--(DT2298:EG2298&lt;&gt;""))=0, 0,1)</f>
        <v>1</v>
      </c>
      <c r="EK2298" s="18" cm="1">
        <f t="array" ref="EK2298">IF(SUMPRODUCT(--(EC2298:EG2298&lt;&gt;""))=0, 0,1)</f>
        <v>1</v>
      </c>
      <c r="EL2298" s="18">
        <f t="array" ref="EL2298">IF(SUMPRODUCT(--(EE2298:EG2298&lt;&gt;""))=0, 0,1)</f>
        <v>1</v>
      </c>
      <c r="EM2298" s="18">
        <f t="shared" si="443"/>
        <v>0</v>
      </c>
      <c r="EN2298" s="18" t="str">
        <f t="shared" si="444"/>
        <v>NA</v>
      </c>
      <c r="EO2298" s="18">
        <f t="shared" si="445"/>
        <v>0</v>
      </c>
      <c r="EP2298" s="18">
        <f t="shared" si="446"/>
        <v>0</v>
      </c>
      <c r="EQ2298" s="18" t="str">
        <f t="shared" si="442"/>
        <v>NA</v>
      </c>
      <c r="ER2298" s="18" t="s">
        <v>2084</v>
      </c>
      <c r="ES2298" s="59">
        <v>43971</v>
      </c>
      <c r="ET2298" s="18"/>
      <c r="EU2298" s="18"/>
    </row>
    <row r="2299" spans="1:151" s="1" customFormat="1" ht="15.75" customHeight="1" x14ac:dyDescent="0.2">
      <c r="A2299" s="5" t="s">
        <v>2572</v>
      </c>
      <c r="B2299" s="24" t="s">
        <v>2560</v>
      </c>
      <c r="C2299" s="56">
        <v>3</v>
      </c>
      <c r="D2299" s="18" t="s">
        <v>2933</v>
      </c>
      <c r="E2299" s="18" t="s">
        <v>2993</v>
      </c>
      <c r="F2299" s="18" t="s">
        <v>553</v>
      </c>
      <c r="G2299" s="18" t="s">
        <v>1725</v>
      </c>
      <c r="H2299" s="18" t="s">
        <v>1937</v>
      </c>
      <c r="I2299" s="18" t="s">
        <v>595</v>
      </c>
      <c r="J2299" s="18" t="s">
        <v>2575</v>
      </c>
      <c r="K2299" s="18" t="s">
        <v>257</v>
      </c>
      <c r="L2299" s="18" t="s">
        <v>1936</v>
      </c>
      <c r="M2299" s="18" t="s">
        <v>276</v>
      </c>
      <c r="N2299" s="56">
        <v>130</v>
      </c>
      <c r="O2299" s="18" t="s">
        <v>2561</v>
      </c>
      <c r="P2299" s="18" t="s">
        <v>2128</v>
      </c>
      <c r="Q2299" s="18" t="s">
        <v>254</v>
      </c>
      <c r="R2299" s="18" t="s">
        <v>2562</v>
      </c>
      <c r="S2299" s="18" t="s">
        <v>2566</v>
      </c>
      <c r="T2299" s="26" t="s">
        <v>257</v>
      </c>
      <c r="U2299" s="26" t="s">
        <v>257</v>
      </c>
      <c r="V2299" s="26" t="s">
        <v>257</v>
      </c>
      <c r="W2299" s="26" t="s">
        <v>257</v>
      </c>
      <c r="X2299" s="18" t="s">
        <v>595</v>
      </c>
      <c r="Y2299" s="18">
        <v>199</v>
      </c>
      <c r="Z2299" s="18" t="s">
        <v>2202</v>
      </c>
      <c r="AA2299" s="18" t="s">
        <v>257</v>
      </c>
      <c r="AB2299" s="18">
        <f t="shared" si="437"/>
        <v>199</v>
      </c>
      <c r="AC2299" s="18" t="s">
        <v>595</v>
      </c>
      <c r="AD2299" s="18" t="s">
        <v>595</v>
      </c>
      <c r="AE2299" s="18" t="s">
        <v>595</v>
      </c>
      <c r="AF2299" s="18" t="s">
        <v>257</v>
      </c>
      <c r="AG2299" s="18" t="s">
        <v>257</v>
      </c>
      <c r="AH2299" s="18" t="s">
        <v>595</v>
      </c>
      <c r="AI2299" s="18">
        <v>10</v>
      </c>
      <c r="AJ2299" s="18" t="s">
        <v>522</v>
      </c>
      <c r="AK2299" s="18">
        <v>10</v>
      </c>
      <c r="AL2299" s="18"/>
      <c r="AM2299" s="18" t="s">
        <v>302</v>
      </c>
      <c r="AN2299" s="18">
        <v>3.3</v>
      </c>
      <c r="AO2299" s="18" t="s">
        <v>2564</v>
      </c>
      <c r="AP2299" s="18" t="s">
        <v>479</v>
      </c>
      <c r="AQ2299" s="18">
        <v>5</v>
      </c>
      <c r="AR2299" s="18" t="s">
        <v>1590</v>
      </c>
      <c r="AS2299" s="18" t="s">
        <v>257</v>
      </c>
      <c r="AT2299" s="18" t="s">
        <v>257</v>
      </c>
      <c r="AU2299" s="18" t="s">
        <v>595</v>
      </c>
      <c r="AV2299" s="18" t="s">
        <v>595</v>
      </c>
      <c r="AW2299" s="18" t="s">
        <v>595</v>
      </c>
      <c r="AX2299" s="18">
        <v>10</v>
      </c>
      <c r="AY2299" s="18" t="s">
        <v>522</v>
      </c>
      <c r="AZ2299" s="18" t="s">
        <v>257</v>
      </c>
      <c r="BA2299" s="18" t="s">
        <v>257</v>
      </c>
      <c r="BB2299" s="18" t="s">
        <v>2576</v>
      </c>
      <c r="BC2299" s="18"/>
      <c r="BD2299" s="18"/>
      <c r="BE2299" s="18"/>
      <c r="BF2299" s="18"/>
      <c r="BG2299" s="18"/>
      <c r="BH2299" s="18"/>
      <c r="BI2299" s="18"/>
      <c r="BJ2299" s="18"/>
      <c r="BK2299" s="18"/>
      <c r="BL2299" s="18"/>
      <c r="BM2299" s="18"/>
      <c r="BN2299" s="18"/>
      <c r="BO2299" s="18"/>
      <c r="BP2299" s="18"/>
      <c r="BQ2299" s="18"/>
      <c r="BR2299" s="18"/>
      <c r="BS2299" s="18"/>
      <c r="BT2299" s="18"/>
      <c r="BU2299" s="18"/>
      <c r="BV2299" s="18"/>
      <c r="BW2299" s="18"/>
      <c r="BX2299" s="18"/>
      <c r="BY2299" s="18"/>
      <c r="BZ2299" s="18"/>
      <c r="CA2299" s="18"/>
      <c r="CB2299" s="18"/>
      <c r="CC2299" s="18"/>
      <c r="CD2299" s="18"/>
      <c r="CE2299" s="18"/>
      <c r="CF2299" s="18"/>
      <c r="CG2299" s="18"/>
      <c r="CH2299" s="18"/>
      <c r="CI2299" s="18"/>
      <c r="CJ2299" s="18"/>
      <c r="CK2299" s="18"/>
      <c r="CL2299" s="18"/>
      <c r="CM2299" s="18"/>
      <c r="CN2299" s="18"/>
      <c r="CO2299" s="18"/>
      <c r="CP2299" s="18"/>
      <c r="CQ2299" s="18"/>
      <c r="CR2299" s="18"/>
      <c r="CS2299" s="18"/>
      <c r="CT2299" s="18"/>
      <c r="CU2299" s="18"/>
      <c r="CV2299" s="18"/>
      <c r="CW2299" s="18"/>
      <c r="CX2299" s="18"/>
      <c r="CY2299" s="18"/>
      <c r="CZ2299" s="18"/>
      <c r="DA2299" s="18"/>
      <c r="DB2299" s="18"/>
      <c r="DC2299" s="18"/>
      <c r="DD2299" s="18"/>
      <c r="DE2299" s="18"/>
      <c r="DF2299" s="18"/>
      <c r="DG2299" s="18"/>
      <c r="DH2299" s="18"/>
      <c r="DI2299" s="18"/>
      <c r="DJ2299" s="18"/>
      <c r="DK2299" s="18"/>
      <c r="DL2299" s="18"/>
      <c r="DM2299" s="18"/>
      <c r="DN2299" s="18"/>
      <c r="DO2299" s="56"/>
      <c r="DP2299" s="56"/>
      <c r="DQ2299" s="56"/>
      <c r="DR2299" s="56"/>
      <c r="DS2299" s="56"/>
      <c r="DT2299" s="56"/>
      <c r="DU2299" s="56"/>
      <c r="DV2299" s="56"/>
      <c r="DW2299" s="56">
        <v>0</v>
      </c>
      <c r="DX2299" s="56"/>
      <c r="DY2299" s="56"/>
      <c r="DZ2299" s="56"/>
      <c r="EA2299" s="56"/>
      <c r="EB2299" s="56"/>
      <c r="EC2299" s="56"/>
      <c r="ED2299" s="56"/>
      <c r="EE2299" s="56"/>
      <c r="EF2299" s="56"/>
      <c r="EG2299" s="56">
        <v>0</v>
      </c>
      <c r="EH2299" s="18"/>
      <c r="EI2299" s="18">
        <f t="array" ref="EI2299">IF(SUMPRODUCT(--(DO2299:DS2299&lt;&gt;""))=0, 0,1)</f>
        <v>0</v>
      </c>
      <c r="EJ2299" s="18">
        <f t="array" ref="EJ2299">IF(SUMPRODUCT(--(DT2299:EG2299&lt;&gt;""))=0, 0,1)</f>
        <v>1</v>
      </c>
      <c r="EK2299" s="18" cm="1">
        <f t="array" ref="EK2299">IF(SUMPRODUCT(--(EC2299:EG2299&lt;&gt;""))=0, 0,1)</f>
        <v>1</v>
      </c>
      <c r="EL2299" s="18">
        <f t="array" ref="EL2299">IF(SUMPRODUCT(--(EE2299:EG2299&lt;&gt;""))=0, 0,1)</f>
        <v>1</v>
      </c>
      <c r="EM2299" s="18">
        <f t="shared" si="443"/>
        <v>0</v>
      </c>
      <c r="EN2299" s="18" t="str">
        <f t="shared" si="444"/>
        <v>NA</v>
      </c>
      <c r="EO2299" s="18">
        <f t="shared" si="445"/>
        <v>0</v>
      </c>
      <c r="EP2299" s="18">
        <f t="shared" si="446"/>
        <v>0</v>
      </c>
      <c r="EQ2299" s="18" t="str">
        <f t="shared" si="442"/>
        <v>NA</v>
      </c>
      <c r="ER2299" s="18" t="s">
        <v>2084</v>
      </c>
      <c r="ES2299" s="59">
        <v>43971</v>
      </c>
      <c r="ET2299" s="18"/>
      <c r="EU2299" s="18"/>
    </row>
    <row r="2300" spans="1:151" s="1" customFormat="1" ht="15.75" customHeight="1" x14ac:dyDescent="0.2">
      <c r="A2300" s="5" t="s">
        <v>2572</v>
      </c>
      <c r="B2300" s="24" t="s">
        <v>2560</v>
      </c>
      <c r="C2300" s="56">
        <v>3</v>
      </c>
      <c r="D2300" s="18" t="s">
        <v>1651</v>
      </c>
      <c r="E2300" s="18" t="s">
        <v>2993</v>
      </c>
      <c r="F2300" s="18" t="s">
        <v>553</v>
      </c>
      <c r="G2300" s="18" t="s">
        <v>1729</v>
      </c>
      <c r="H2300" s="18" t="s">
        <v>1730</v>
      </c>
      <c r="I2300" s="18" t="s">
        <v>1596</v>
      </c>
      <c r="J2300" s="18" t="s">
        <v>595</v>
      </c>
      <c r="K2300" s="18" t="s">
        <v>257</v>
      </c>
      <c r="L2300" s="18" t="s">
        <v>1936</v>
      </c>
      <c r="M2300" s="18" t="s">
        <v>276</v>
      </c>
      <c r="N2300" s="56">
        <v>130</v>
      </c>
      <c r="O2300" s="18" t="s">
        <v>2561</v>
      </c>
      <c r="P2300" s="18" t="s">
        <v>2128</v>
      </c>
      <c r="Q2300" s="18" t="s">
        <v>254</v>
      </c>
      <c r="R2300" s="18" t="s">
        <v>2562</v>
      </c>
      <c r="S2300" s="18" t="s">
        <v>2563</v>
      </c>
      <c r="T2300" s="26" t="s">
        <v>257</v>
      </c>
      <c r="U2300" s="26" t="s">
        <v>257</v>
      </c>
      <c r="V2300" s="26" t="s">
        <v>257</v>
      </c>
      <c r="W2300" s="26" t="s">
        <v>257</v>
      </c>
      <c r="X2300" s="18" t="s">
        <v>595</v>
      </c>
      <c r="Y2300" s="18">
        <v>0</v>
      </c>
      <c r="Z2300" s="18" t="s">
        <v>2202</v>
      </c>
      <c r="AA2300" s="18" t="s">
        <v>257</v>
      </c>
      <c r="AB2300" s="18">
        <f t="shared" si="437"/>
        <v>0</v>
      </c>
      <c r="AC2300" s="18" t="s">
        <v>595</v>
      </c>
      <c r="AD2300" s="18" t="s">
        <v>595</v>
      </c>
      <c r="AE2300" s="18" t="s">
        <v>595</v>
      </c>
      <c r="AF2300" s="18" t="s">
        <v>257</v>
      </c>
      <c r="AG2300" s="18" t="s">
        <v>257</v>
      </c>
      <c r="AH2300" s="18" t="s">
        <v>595</v>
      </c>
      <c r="AI2300" s="18">
        <v>10</v>
      </c>
      <c r="AJ2300" s="18" t="s">
        <v>522</v>
      </c>
      <c r="AK2300" s="18">
        <v>10</v>
      </c>
      <c r="AL2300" s="18"/>
      <c r="AM2300" s="18" t="s">
        <v>302</v>
      </c>
      <c r="AN2300" s="18">
        <v>7.9</v>
      </c>
      <c r="AO2300" s="18" t="s">
        <v>2564</v>
      </c>
      <c r="AP2300" s="18" t="s">
        <v>479</v>
      </c>
      <c r="AQ2300" s="18">
        <v>5</v>
      </c>
      <c r="AR2300" s="18" t="s">
        <v>1590</v>
      </c>
      <c r="AS2300" s="18" t="s">
        <v>257</v>
      </c>
      <c r="AT2300" s="18" t="s">
        <v>257</v>
      </c>
      <c r="AU2300" s="18" t="s">
        <v>595</v>
      </c>
      <c r="AV2300" s="18" t="s">
        <v>595</v>
      </c>
      <c r="AW2300" s="18" t="s">
        <v>595</v>
      </c>
      <c r="AX2300" s="18">
        <v>10</v>
      </c>
      <c r="AY2300" s="18" t="s">
        <v>522</v>
      </c>
      <c r="AZ2300" s="18" t="s">
        <v>257</v>
      </c>
      <c r="BA2300" s="18" t="s">
        <v>257</v>
      </c>
      <c r="BB2300" s="18" t="s">
        <v>2576</v>
      </c>
      <c r="BC2300" s="18"/>
      <c r="BD2300" s="18"/>
      <c r="BE2300" s="18"/>
      <c r="BF2300" s="18"/>
      <c r="BG2300" s="18"/>
      <c r="BH2300" s="18"/>
      <c r="BI2300" s="18"/>
      <c r="BJ2300" s="18"/>
      <c r="BK2300" s="18"/>
      <c r="BL2300" s="18"/>
      <c r="BM2300" s="18"/>
      <c r="BN2300" s="18"/>
      <c r="BO2300" s="18"/>
      <c r="BP2300" s="18"/>
      <c r="BQ2300" s="18"/>
      <c r="BR2300" s="18"/>
      <c r="BS2300" s="18"/>
      <c r="BT2300" s="18"/>
      <c r="BU2300" s="18"/>
      <c r="BV2300" s="18"/>
      <c r="BW2300" s="18"/>
      <c r="BX2300" s="18"/>
      <c r="BY2300" s="18"/>
      <c r="BZ2300" s="18"/>
      <c r="CA2300" s="18"/>
      <c r="CB2300" s="18"/>
      <c r="CC2300" s="18"/>
      <c r="CD2300" s="18"/>
      <c r="CE2300" s="18"/>
      <c r="CF2300" s="18"/>
      <c r="CG2300" s="18"/>
      <c r="CH2300" s="18"/>
      <c r="CI2300" s="18"/>
      <c r="CJ2300" s="18"/>
      <c r="CK2300" s="18"/>
      <c r="CL2300" s="18"/>
      <c r="CM2300" s="18"/>
      <c r="CN2300" s="18"/>
      <c r="CO2300" s="18"/>
      <c r="CP2300" s="18"/>
      <c r="CQ2300" s="18"/>
      <c r="CR2300" s="18"/>
      <c r="CS2300" s="18"/>
      <c r="CT2300" s="18"/>
      <c r="CU2300" s="18"/>
      <c r="CV2300" s="18"/>
      <c r="CW2300" s="18"/>
      <c r="CX2300" s="18"/>
      <c r="CY2300" s="18"/>
      <c r="CZ2300" s="18"/>
      <c r="DA2300" s="18"/>
      <c r="DB2300" s="18"/>
      <c r="DC2300" s="18"/>
      <c r="DD2300" s="18"/>
      <c r="DE2300" s="18"/>
      <c r="DF2300" s="18"/>
      <c r="DG2300" s="18"/>
      <c r="DH2300" s="18"/>
      <c r="DI2300" s="18"/>
      <c r="DJ2300" s="18"/>
      <c r="DK2300" s="18"/>
      <c r="DL2300" s="18"/>
      <c r="DM2300" s="18"/>
      <c r="DN2300" s="18"/>
      <c r="DO2300" s="56"/>
      <c r="DP2300" s="56"/>
      <c r="DQ2300" s="56"/>
      <c r="DR2300" s="56"/>
      <c r="DS2300" s="56"/>
      <c r="DT2300" s="56"/>
      <c r="DU2300" s="56"/>
      <c r="DV2300" s="56"/>
      <c r="DW2300" s="56">
        <v>0</v>
      </c>
      <c r="DX2300" s="56"/>
      <c r="DY2300" s="56"/>
      <c r="DZ2300" s="56"/>
      <c r="EA2300" s="56"/>
      <c r="EB2300" s="56"/>
      <c r="EC2300" s="56"/>
      <c r="ED2300" s="56"/>
      <c r="EE2300" s="56"/>
      <c r="EF2300" s="56"/>
      <c r="EG2300" s="56">
        <v>0</v>
      </c>
      <c r="EH2300" s="18"/>
      <c r="EI2300" s="18">
        <f t="array" ref="EI2300">IF(SUMPRODUCT(--(DO2300:DS2300&lt;&gt;""))=0, 0,1)</f>
        <v>0</v>
      </c>
      <c r="EJ2300" s="18">
        <f t="array" ref="EJ2300">IF(SUMPRODUCT(--(DT2300:EG2300&lt;&gt;""))=0, 0,1)</f>
        <v>1</v>
      </c>
      <c r="EK2300" s="18" cm="1">
        <f t="array" ref="EK2300">IF(SUMPRODUCT(--(EC2300:EG2300&lt;&gt;""))=0, 0,1)</f>
        <v>1</v>
      </c>
      <c r="EL2300" s="18">
        <f t="array" ref="EL2300">IF(SUMPRODUCT(--(EE2300:EG2300&lt;&gt;""))=0, 0,1)</f>
        <v>1</v>
      </c>
      <c r="EM2300" s="18">
        <f t="shared" si="443"/>
        <v>0</v>
      </c>
      <c r="EN2300" s="18" t="str">
        <f t="shared" si="444"/>
        <v>NA</v>
      </c>
      <c r="EO2300" s="18">
        <f t="shared" si="445"/>
        <v>0</v>
      </c>
      <c r="EP2300" s="18">
        <f t="shared" si="446"/>
        <v>0</v>
      </c>
      <c r="EQ2300" s="18" t="str">
        <f t="shared" si="442"/>
        <v>NA</v>
      </c>
      <c r="ER2300" s="18" t="s">
        <v>2084</v>
      </c>
      <c r="ES2300" s="59">
        <v>43971</v>
      </c>
      <c r="ET2300" s="18"/>
      <c r="EU2300" s="18"/>
    </row>
    <row r="2301" spans="1:151" s="1" customFormat="1" ht="15.75" customHeight="1" x14ac:dyDescent="0.2">
      <c r="A2301" s="5" t="s">
        <v>2572</v>
      </c>
      <c r="B2301" s="24" t="s">
        <v>2560</v>
      </c>
      <c r="C2301" s="56">
        <v>3</v>
      </c>
      <c r="D2301" s="18" t="s">
        <v>2933</v>
      </c>
      <c r="E2301" s="18" t="s">
        <v>2993</v>
      </c>
      <c r="F2301" s="18" t="s">
        <v>553</v>
      </c>
      <c r="G2301" s="18" t="s">
        <v>1729</v>
      </c>
      <c r="H2301" s="18" t="s">
        <v>1730</v>
      </c>
      <c r="I2301" s="18" t="s">
        <v>1596</v>
      </c>
      <c r="J2301" s="18" t="s">
        <v>595</v>
      </c>
      <c r="K2301" s="18" t="s">
        <v>257</v>
      </c>
      <c r="L2301" s="18" t="s">
        <v>1936</v>
      </c>
      <c r="M2301" s="18" t="s">
        <v>276</v>
      </c>
      <c r="N2301" s="56">
        <v>130</v>
      </c>
      <c r="O2301" s="18" t="s">
        <v>2561</v>
      </c>
      <c r="P2301" s="18" t="s">
        <v>2128</v>
      </c>
      <c r="Q2301" s="18" t="s">
        <v>254</v>
      </c>
      <c r="R2301" s="18" t="s">
        <v>2562</v>
      </c>
      <c r="S2301" s="18" t="s">
        <v>2566</v>
      </c>
      <c r="T2301" s="26" t="s">
        <v>257</v>
      </c>
      <c r="U2301" s="26" t="s">
        <v>257</v>
      </c>
      <c r="V2301" s="26" t="s">
        <v>257</v>
      </c>
      <c r="W2301" s="26" t="s">
        <v>257</v>
      </c>
      <c r="X2301" s="18" t="s">
        <v>595</v>
      </c>
      <c r="Y2301" s="18">
        <v>199</v>
      </c>
      <c r="Z2301" s="18" t="s">
        <v>2202</v>
      </c>
      <c r="AA2301" s="18" t="s">
        <v>257</v>
      </c>
      <c r="AB2301" s="18">
        <f t="shared" si="437"/>
        <v>199</v>
      </c>
      <c r="AC2301" s="18" t="s">
        <v>595</v>
      </c>
      <c r="AD2301" s="18" t="s">
        <v>595</v>
      </c>
      <c r="AE2301" s="18" t="s">
        <v>595</v>
      </c>
      <c r="AF2301" s="18" t="s">
        <v>257</v>
      </c>
      <c r="AG2301" s="18" t="s">
        <v>257</v>
      </c>
      <c r="AH2301" s="18" t="s">
        <v>595</v>
      </c>
      <c r="AI2301" s="18">
        <v>10</v>
      </c>
      <c r="AJ2301" s="18" t="s">
        <v>522</v>
      </c>
      <c r="AK2301" s="18">
        <v>10</v>
      </c>
      <c r="AL2301" s="18"/>
      <c r="AM2301" s="18" t="s">
        <v>302</v>
      </c>
      <c r="AN2301" s="18">
        <v>13.6</v>
      </c>
      <c r="AO2301" s="18" t="s">
        <v>2564</v>
      </c>
      <c r="AP2301" s="18" t="s">
        <v>479</v>
      </c>
      <c r="AQ2301" s="18">
        <v>5</v>
      </c>
      <c r="AR2301" s="18" t="s">
        <v>1590</v>
      </c>
      <c r="AS2301" s="18" t="s">
        <v>257</v>
      </c>
      <c r="AT2301" s="18" t="s">
        <v>257</v>
      </c>
      <c r="AU2301" s="18" t="s">
        <v>595</v>
      </c>
      <c r="AV2301" s="18" t="s">
        <v>595</v>
      </c>
      <c r="AW2301" s="18" t="s">
        <v>595</v>
      </c>
      <c r="AX2301" s="18">
        <v>10</v>
      </c>
      <c r="AY2301" s="18" t="s">
        <v>522</v>
      </c>
      <c r="AZ2301" s="18" t="s">
        <v>257</v>
      </c>
      <c r="BA2301" s="18" t="s">
        <v>257</v>
      </c>
      <c r="BB2301" s="18" t="s">
        <v>2576</v>
      </c>
      <c r="BC2301" s="18"/>
      <c r="BD2301" s="18"/>
      <c r="BE2301" s="18"/>
      <c r="BF2301" s="18"/>
      <c r="BG2301" s="18"/>
      <c r="BH2301" s="18"/>
      <c r="BI2301" s="18"/>
      <c r="BJ2301" s="18"/>
      <c r="BK2301" s="18"/>
      <c r="BL2301" s="18"/>
      <c r="BM2301" s="18"/>
      <c r="BN2301" s="18"/>
      <c r="BO2301" s="18"/>
      <c r="BP2301" s="18"/>
      <c r="BQ2301" s="18"/>
      <c r="BR2301" s="18"/>
      <c r="BS2301" s="18"/>
      <c r="BT2301" s="18"/>
      <c r="BU2301" s="18"/>
      <c r="BV2301" s="18"/>
      <c r="BW2301" s="18"/>
      <c r="BX2301" s="18"/>
      <c r="BY2301" s="18"/>
      <c r="BZ2301" s="18"/>
      <c r="CA2301" s="18"/>
      <c r="CB2301" s="18"/>
      <c r="CC2301" s="18"/>
      <c r="CD2301" s="18"/>
      <c r="CE2301" s="18"/>
      <c r="CF2301" s="18"/>
      <c r="CG2301" s="18"/>
      <c r="CH2301" s="18"/>
      <c r="CI2301" s="18"/>
      <c r="CJ2301" s="18"/>
      <c r="CK2301" s="18"/>
      <c r="CL2301" s="18"/>
      <c r="CM2301" s="18"/>
      <c r="CN2301" s="18"/>
      <c r="CO2301" s="18"/>
      <c r="CP2301" s="18"/>
      <c r="CQ2301" s="18"/>
      <c r="CR2301" s="18"/>
      <c r="CS2301" s="18"/>
      <c r="CT2301" s="18"/>
      <c r="CU2301" s="18"/>
      <c r="CV2301" s="18"/>
      <c r="CW2301" s="18"/>
      <c r="CX2301" s="18"/>
      <c r="CY2301" s="18"/>
      <c r="CZ2301" s="18"/>
      <c r="DA2301" s="18"/>
      <c r="DB2301" s="18"/>
      <c r="DC2301" s="18"/>
      <c r="DD2301" s="18"/>
      <c r="DE2301" s="18"/>
      <c r="DF2301" s="18"/>
      <c r="DG2301" s="18"/>
      <c r="DH2301" s="18"/>
      <c r="DI2301" s="18"/>
      <c r="DJ2301" s="18"/>
      <c r="DK2301" s="18"/>
      <c r="DL2301" s="18"/>
      <c r="DM2301" s="18"/>
      <c r="DN2301" s="18"/>
      <c r="DO2301" s="56"/>
      <c r="DP2301" s="56"/>
      <c r="DQ2301" s="56"/>
      <c r="DR2301" s="56"/>
      <c r="DS2301" s="56"/>
      <c r="DT2301" s="56"/>
      <c r="DU2301" s="56"/>
      <c r="DV2301" s="56"/>
      <c r="DW2301" s="56">
        <v>0</v>
      </c>
      <c r="DX2301" s="56"/>
      <c r="DY2301" s="56"/>
      <c r="DZ2301" s="56"/>
      <c r="EA2301" s="56"/>
      <c r="EB2301" s="56"/>
      <c r="EC2301" s="56"/>
      <c r="ED2301" s="56"/>
      <c r="EE2301" s="56"/>
      <c r="EF2301" s="56"/>
      <c r="EG2301" s="56">
        <v>0</v>
      </c>
      <c r="EH2301" s="18"/>
      <c r="EI2301" s="18">
        <f t="array" ref="EI2301">IF(SUMPRODUCT(--(DO2301:DS2301&lt;&gt;""))=0, 0,1)</f>
        <v>0</v>
      </c>
      <c r="EJ2301" s="18">
        <f t="array" ref="EJ2301">IF(SUMPRODUCT(--(DT2301:EG2301&lt;&gt;""))=0, 0,1)</f>
        <v>1</v>
      </c>
      <c r="EK2301" s="18" cm="1">
        <f t="array" ref="EK2301">IF(SUMPRODUCT(--(EC2301:EG2301&lt;&gt;""))=0, 0,1)</f>
        <v>1</v>
      </c>
      <c r="EL2301" s="18">
        <f t="array" ref="EL2301">IF(SUMPRODUCT(--(EE2301:EG2301&lt;&gt;""))=0, 0,1)</f>
        <v>1</v>
      </c>
      <c r="EM2301" s="18">
        <f t="shared" si="443"/>
        <v>0</v>
      </c>
      <c r="EN2301" s="18" t="str">
        <f t="shared" si="444"/>
        <v>NA</v>
      </c>
      <c r="EO2301" s="18">
        <f t="shared" si="445"/>
        <v>0</v>
      </c>
      <c r="EP2301" s="18">
        <f t="shared" si="446"/>
        <v>0</v>
      </c>
      <c r="EQ2301" s="18" t="str">
        <f t="shared" si="442"/>
        <v>NA</v>
      </c>
      <c r="ER2301" s="18" t="s">
        <v>2084</v>
      </c>
      <c r="ES2301" s="59">
        <v>43971</v>
      </c>
      <c r="ET2301" s="18"/>
      <c r="EU2301" s="18"/>
    </row>
    <row r="2302" spans="1:151" s="1" customFormat="1" ht="15.75" customHeight="1" x14ac:dyDescent="0.2">
      <c r="A2302" s="5" t="s">
        <v>2572</v>
      </c>
      <c r="B2302" s="24" t="s">
        <v>2560</v>
      </c>
      <c r="C2302" s="56">
        <v>3</v>
      </c>
      <c r="D2302" s="18" t="s">
        <v>1651</v>
      </c>
      <c r="E2302" s="18" t="s">
        <v>2993</v>
      </c>
      <c r="F2302" s="18" t="s">
        <v>553</v>
      </c>
      <c r="G2302" s="18" t="s">
        <v>847</v>
      </c>
      <c r="H2302" s="18" t="s">
        <v>746</v>
      </c>
      <c r="I2302" s="18" t="s">
        <v>799</v>
      </c>
      <c r="J2302" s="18" t="s">
        <v>595</v>
      </c>
      <c r="K2302" s="18" t="s">
        <v>257</v>
      </c>
      <c r="L2302" s="18" t="s">
        <v>1936</v>
      </c>
      <c r="M2302" s="18" t="s">
        <v>276</v>
      </c>
      <c r="N2302" s="56">
        <v>130</v>
      </c>
      <c r="O2302" s="18" t="s">
        <v>2561</v>
      </c>
      <c r="P2302" s="18" t="s">
        <v>2128</v>
      </c>
      <c r="Q2302" s="18" t="s">
        <v>254</v>
      </c>
      <c r="R2302" s="18" t="s">
        <v>2562</v>
      </c>
      <c r="S2302" s="18" t="s">
        <v>2563</v>
      </c>
      <c r="T2302" s="26" t="s">
        <v>257</v>
      </c>
      <c r="U2302" s="26" t="s">
        <v>257</v>
      </c>
      <c r="V2302" s="26" t="s">
        <v>257</v>
      </c>
      <c r="W2302" s="26" t="s">
        <v>257</v>
      </c>
      <c r="X2302" s="18" t="s">
        <v>595</v>
      </c>
      <c r="Y2302" s="18">
        <v>0</v>
      </c>
      <c r="Z2302" s="18" t="s">
        <v>2202</v>
      </c>
      <c r="AA2302" s="18" t="s">
        <v>257</v>
      </c>
      <c r="AB2302" s="18">
        <f t="shared" si="437"/>
        <v>0</v>
      </c>
      <c r="AC2302" s="18" t="s">
        <v>595</v>
      </c>
      <c r="AD2302" s="18" t="s">
        <v>595</v>
      </c>
      <c r="AE2302" s="18" t="s">
        <v>595</v>
      </c>
      <c r="AF2302" s="18" t="s">
        <v>257</v>
      </c>
      <c r="AG2302" s="18" t="s">
        <v>257</v>
      </c>
      <c r="AH2302" s="18" t="s">
        <v>595</v>
      </c>
      <c r="AI2302" s="18">
        <v>10</v>
      </c>
      <c r="AJ2302" s="18" t="s">
        <v>522</v>
      </c>
      <c r="AK2302" s="18">
        <v>10</v>
      </c>
      <c r="AL2302" s="18"/>
      <c r="AM2302" s="18" t="s">
        <v>302</v>
      </c>
      <c r="AN2302" s="18">
        <v>2.6</v>
      </c>
      <c r="AO2302" s="18" t="s">
        <v>2564</v>
      </c>
      <c r="AP2302" s="18" t="s">
        <v>479</v>
      </c>
      <c r="AQ2302" s="18">
        <v>5</v>
      </c>
      <c r="AR2302" s="18" t="s">
        <v>1590</v>
      </c>
      <c r="AS2302" s="18" t="s">
        <v>257</v>
      </c>
      <c r="AT2302" s="18" t="s">
        <v>257</v>
      </c>
      <c r="AU2302" s="18" t="s">
        <v>595</v>
      </c>
      <c r="AV2302" s="18" t="s">
        <v>595</v>
      </c>
      <c r="AW2302" s="18" t="s">
        <v>595</v>
      </c>
      <c r="AX2302" s="18">
        <v>10</v>
      </c>
      <c r="AY2302" s="18" t="s">
        <v>522</v>
      </c>
      <c r="AZ2302" s="18" t="s">
        <v>257</v>
      </c>
      <c r="BA2302" s="18" t="s">
        <v>257</v>
      </c>
      <c r="BB2302" s="18" t="s">
        <v>2576</v>
      </c>
      <c r="BC2302" s="18" t="s">
        <v>1869</v>
      </c>
      <c r="BD2302" s="18">
        <v>80</v>
      </c>
      <c r="BE2302" s="18" t="s">
        <v>2368</v>
      </c>
      <c r="BF2302" s="18" t="s">
        <v>479</v>
      </c>
      <c r="BG2302" s="18">
        <v>5</v>
      </c>
      <c r="BH2302" s="18" t="s">
        <v>860</v>
      </c>
      <c r="BI2302" s="18" t="s">
        <v>257</v>
      </c>
      <c r="BJ2302" s="18" t="s">
        <v>257</v>
      </c>
      <c r="BK2302" s="18" t="s">
        <v>257</v>
      </c>
      <c r="BL2302" s="18" t="s">
        <v>257</v>
      </c>
      <c r="BM2302" s="18" t="s">
        <v>595</v>
      </c>
      <c r="BN2302" s="18">
        <v>10</v>
      </c>
      <c r="BO2302" s="18" t="s">
        <v>522</v>
      </c>
      <c r="BP2302" s="18" t="s">
        <v>257</v>
      </c>
      <c r="BQ2302" s="18" t="s">
        <v>257</v>
      </c>
      <c r="BR2302" s="18" t="s">
        <v>2265</v>
      </c>
      <c r="BS2302" s="18"/>
      <c r="BT2302" s="18"/>
      <c r="BU2302" s="18"/>
      <c r="BV2302" s="18"/>
      <c r="BW2302" s="18"/>
      <c r="BX2302" s="18"/>
      <c r="BY2302" s="18"/>
      <c r="BZ2302" s="18"/>
      <c r="CA2302" s="18"/>
      <c r="CB2302" s="18"/>
      <c r="CC2302" s="18"/>
      <c r="CD2302" s="18"/>
      <c r="CE2302" s="18"/>
      <c r="CF2302" s="18"/>
      <c r="CG2302" s="18"/>
      <c r="CH2302" s="18"/>
      <c r="CI2302" s="18"/>
      <c r="CJ2302" s="18"/>
      <c r="CK2302" s="18"/>
      <c r="CL2302" s="18"/>
      <c r="CM2302" s="18"/>
      <c r="CN2302" s="18"/>
      <c r="CO2302" s="18"/>
      <c r="CP2302" s="18"/>
      <c r="CQ2302" s="18"/>
      <c r="CR2302" s="18"/>
      <c r="CS2302" s="18"/>
      <c r="CT2302" s="18"/>
      <c r="CU2302" s="18"/>
      <c r="CV2302" s="18"/>
      <c r="CW2302" s="18"/>
      <c r="CX2302" s="18"/>
      <c r="CY2302" s="18"/>
      <c r="CZ2302" s="18"/>
      <c r="DA2302" s="18"/>
      <c r="DB2302" s="18"/>
      <c r="DC2302" s="18"/>
      <c r="DD2302" s="18"/>
      <c r="DE2302" s="18"/>
      <c r="DF2302" s="18"/>
      <c r="DG2302" s="18"/>
      <c r="DH2302" s="18"/>
      <c r="DI2302" s="18"/>
      <c r="DJ2302" s="18"/>
      <c r="DK2302" s="18"/>
      <c r="DL2302" s="18"/>
      <c r="DM2302" s="18"/>
      <c r="DN2302" s="18"/>
      <c r="DO2302" s="56"/>
      <c r="DP2302" s="56"/>
      <c r="DQ2302" s="56"/>
      <c r="DR2302" s="56"/>
      <c r="DS2302" s="56"/>
      <c r="DT2302" s="56"/>
      <c r="DU2302" s="56"/>
      <c r="DV2302" s="56"/>
      <c r="DW2302" s="56">
        <v>0</v>
      </c>
      <c r="DX2302" s="56"/>
      <c r="DY2302" s="56"/>
      <c r="DZ2302" s="56"/>
      <c r="EA2302" s="56"/>
      <c r="EB2302" s="56"/>
      <c r="EC2302" s="56"/>
      <c r="ED2302" s="56"/>
      <c r="EE2302" s="56"/>
      <c r="EF2302" s="56"/>
      <c r="EG2302" s="56">
        <v>0</v>
      </c>
      <c r="EH2302" s="18"/>
      <c r="EI2302" s="18">
        <f t="array" ref="EI2302">IF(SUMPRODUCT(--(DO2302:DS2302&lt;&gt;""))=0, 0,1)</f>
        <v>0</v>
      </c>
      <c r="EJ2302" s="18">
        <f t="array" ref="EJ2302">IF(SUMPRODUCT(--(DT2302:EG2302&lt;&gt;""))=0, 0,1)</f>
        <v>1</v>
      </c>
      <c r="EK2302" s="18" cm="1">
        <f t="array" ref="EK2302">IF(SUMPRODUCT(--(EC2302:EG2302&lt;&gt;""))=0, 0,1)</f>
        <v>1</v>
      </c>
      <c r="EL2302" s="18">
        <f t="array" ref="EL2302">IF(SUMPRODUCT(--(EE2302:EG2302&lt;&gt;""))=0, 0,1)</f>
        <v>1</v>
      </c>
      <c r="EM2302" s="18">
        <f t="shared" si="443"/>
        <v>0</v>
      </c>
      <c r="EN2302" s="18" t="str">
        <f t="shared" si="444"/>
        <v>NA</v>
      </c>
      <c r="EO2302" s="18">
        <f t="shared" si="445"/>
        <v>0</v>
      </c>
      <c r="EP2302" s="18">
        <f t="shared" si="446"/>
        <v>0</v>
      </c>
      <c r="EQ2302" s="18" t="str">
        <f t="shared" si="442"/>
        <v>NA</v>
      </c>
      <c r="ER2302" s="18" t="s">
        <v>2084</v>
      </c>
      <c r="ES2302" s="59">
        <v>43971</v>
      </c>
      <c r="ET2302" s="18"/>
      <c r="EU2302" s="18"/>
    </row>
    <row r="2303" spans="1:151" s="1" customFormat="1" ht="15.75" customHeight="1" x14ac:dyDescent="0.2">
      <c r="A2303" s="5" t="s">
        <v>2572</v>
      </c>
      <c r="B2303" s="24" t="s">
        <v>2560</v>
      </c>
      <c r="C2303" s="56">
        <v>3</v>
      </c>
      <c r="D2303" s="18" t="s">
        <v>2933</v>
      </c>
      <c r="E2303" s="18" t="s">
        <v>2993</v>
      </c>
      <c r="F2303" s="18" t="s">
        <v>553</v>
      </c>
      <c r="G2303" s="18" t="s">
        <v>847</v>
      </c>
      <c r="H2303" s="18" t="s">
        <v>746</v>
      </c>
      <c r="I2303" s="18" t="s">
        <v>799</v>
      </c>
      <c r="J2303" s="18" t="s">
        <v>595</v>
      </c>
      <c r="K2303" s="18" t="s">
        <v>257</v>
      </c>
      <c r="L2303" s="18" t="s">
        <v>1936</v>
      </c>
      <c r="M2303" s="18" t="s">
        <v>276</v>
      </c>
      <c r="N2303" s="56">
        <v>130</v>
      </c>
      <c r="O2303" s="18" t="s">
        <v>2561</v>
      </c>
      <c r="P2303" s="18" t="s">
        <v>2128</v>
      </c>
      <c r="Q2303" s="18" t="s">
        <v>254</v>
      </c>
      <c r="R2303" s="18" t="s">
        <v>2562</v>
      </c>
      <c r="S2303" s="18" t="s">
        <v>2566</v>
      </c>
      <c r="T2303" s="26" t="s">
        <v>257</v>
      </c>
      <c r="U2303" s="26" t="s">
        <v>257</v>
      </c>
      <c r="V2303" s="26" t="s">
        <v>257</v>
      </c>
      <c r="W2303" s="26" t="s">
        <v>257</v>
      </c>
      <c r="X2303" s="18" t="s">
        <v>595</v>
      </c>
      <c r="Y2303" s="18">
        <v>199</v>
      </c>
      <c r="Z2303" s="18" t="s">
        <v>2202</v>
      </c>
      <c r="AA2303" s="18" t="s">
        <v>257</v>
      </c>
      <c r="AB2303" s="18">
        <f t="shared" si="437"/>
        <v>199</v>
      </c>
      <c r="AC2303" s="18" t="s">
        <v>595</v>
      </c>
      <c r="AD2303" s="18" t="s">
        <v>595</v>
      </c>
      <c r="AE2303" s="18" t="s">
        <v>595</v>
      </c>
      <c r="AF2303" s="18" t="s">
        <v>257</v>
      </c>
      <c r="AG2303" s="18" t="s">
        <v>257</v>
      </c>
      <c r="AH2303" s="18" t="s">
        <v>595</v>
      </c>
      <c r="AI2303" s="18">
        <v>10</v>
      </c>
      <c r="AJ2303" s="18" t="s">
        <v>522</v>
      </c>
      <c r="AK2303" s="18">
        <v>10</v>
      </c>
      <c r="AL2303" s="18"/>
      <c r="AM2303" s="18" t="s">
        <v>302</v>
      </c>
      <c r="AN2303" s="18">
        <v>2</v>
      </c>
      <c r="AO2303" s="18" t="s">
        <v>2564</v>
      </c>
      <c r="AP2303" s="18" t="s">
        <v>479</v>
      </c>
      <c r="AQ2303" s="18">
        <v>5</v>
      </c>
      <c r="AR2303" s="18" t="s">
        <v>1590</v>
      </c>
      <c r="AS2303" s="18" t="s">
        <v>257</v>
      </c>
      <c r="AT2303" s="18" t="s">
        <v>257</v>
      </c>
      <c r="AU2303" s="18" t="s">
        <v>595</v>
      </c>
      <c r="AV2303" s="18" t="s">
        <v>595</v>
      </c>
      <c r="AW2303" s="18" t="s">
        <v>595</v>
      </c>
      <c r="AX2303" s="18">
        <v>10</v>
      </c>
      <c r="AY2303" s="18" t="s">
        <v>522</v>
      </c>
      <c r="AZ2303" s="18" t="s">
        <v>257</v>
      </c>
      <c r="BA2303" s="18" t="s">
        <v>257</v>
      </c>
      <c r="BB2303" s="18" t="s">
        <v>2576</v>
      </c>
      <c r="BC2303" s="18" t="s">
        <v>1869</v>
      </c>
      <c r="BD2303" s="18">
        <v>40</v>
      </c>
      <c r="BE2303" s="18" t="s">
        <v>2368</v>
      </c>
      <c r="BF2303" s="18" t="s">
        <v>479</v>
      </c>
      <c r="BG2303" s="18">
        <v>5</v>
      </c>
      <c r="BH2303" s="18" t="s">
        <v>860</v>
      </c>
      <c r="BI2303" s="18" t="s">
        <v>257</v>
      </c>
      <c r="BJ2303" s="18" t="s">
        <v>257</v>
      </c>
      <c r="BK2303" s="18" t="s">
        <v>257</v>
      </c>
      <c r="BL2303" s="18" t="s">
        <v>257</v>
      </c>
      <c r="BM2303" s="18" t="s">
        <v>595</v>
      </c>
      <c r="BN2303" s="18">
        <v>10</v>
      </c>
      <c r="BO2303" s="18" t="s">
        <v>522</v>
      </c>
      <c r="BP2303" s="18" t="s">
        <v>257</v>
      </c>
      <c r="BQ2303" s="18" t="s">
        <v>257</v>
      </c>
      <c r="BR2303" s="18" t="s">
        <v>2265</v>
      </c>
      <c r="BS2303" s="18"/>
      <c r="BT2303" s="18"/>
      <c r="BU2303" s="18"/>
      <c r="BV2303" s="18"/>
      <c r="BW2303" s="18"/>
      <c r="BX2303" s="18"/>
      <c r="BY2303" s="18"/>
      <c r="BZ2303" s="18"/>
      <c r="CA2303" s="18"/>
      <c r="CB2303" s="18"/>
      <c r="CC2303" s="18"/>
      <c r="CD2303" s="18"/>
      <c r="CE2303" s="18"/>
      <c r="CF2303" s="18"/>
      <c r="CG2303" s="18"/>
      <c r="CH2303" s="18"/>
      <c r="CI2303" s="18"/>
      <c r="CJ2303" s="18"/>
      <c r="CK2303" s="18"/>
      <c r="CL2303" s="18"/>
      <c r="CM2303" s="18"/>
      <c r="CN2303" s="18"/>
      <c r="CO2303" s="18"/>
      <c r="CP2303" s="18"/>
      <c r="CQ2303" s="18"/>
      <c r="CR2303" s="18"/>
      <c r="CS2303" s="18"/>
      <c r="CT2303" s="18"/>
      <c r="CU2303" s="18"/>
      <c r="CV2303" s="18"/>
      <c r="CW2303" s="18"/>
      <c r="CX2303" s="18"/>
      <c r="CY2303" s="18"/>
      <c r="CZ2303" s="18"/>
      <c r="DA2303" s="18"/>
      <c r="DB2303" s="18"/>
      <c r="DC2303" s="18"/>
      <c r="DD2303" s="18"/>
      <c r="DE2303" s="18"/>
      <c r="DF2303" s="18"/>
      <c r="DG2303" s="18"/>
      <c r="DH2303" s="18"/>
      <c r="DI2303" s="18"/>
      <c r="DJ2303" s="18"/>
      <c r="DK2303" s="18"/>
      <c r="DL2303" s="18"/>
      <c r="DM2303" s="18"/>
      <c r="DN2303" s="18"/>
      <c r="DO2303" s="56"/>
      <c r="DP2303" s="56"/>
      <c r="DQ2303" s="56"/>
      <c r="DR2303" s="56"/>
      <c r="DS2303" s="56"/>
      <c r="DT2303" s="56"/>
      <c r="DU2303" s="56"/>
      <c r="DV2303" s="56"/>
      <c r="DW2303" s="56">
        <v>0</v>
      </c>
      <c r="DX2303" s="56"/>
      <c r="DY2303" s="56"/>
      <c r="DZ2303" s="56"/>
      <c r="EA2303" s="56"/>
      <c r="EB2303" s="56"/>
      <c r="EC2303" s="56"/>
      <c r="ED2303" s="56"/>
      <c r="EE2303" s="56"/>
      <c r="EF2303" s="56"/>
      <c r="EG2303" s="56">
        <v>0</v>
      </c>
      <c r="EH2303" s="18"/>
      <c r="EI2303" s="18">
        <f t="array" ref="EI2303">IF(SUMPRODUCT(--(DO2303:DS2303&lt;&gt;""))=0, 0,1)</f>
        <v>0</v>
      </c>
      <c r="EJ2303" s="18">
        <f t="array" ref="EJ2303">IF(SUMPRODUCT(--(DT2303:EG2303&lt;&gt;""))=0, 0,1)</f>
        <v>1</v>
      </c>
      <c r="EK2303" s="18" cm="1">
        <f t="array" ref="EK2303">IF(SUMPRODUCT(--(EC2303:EG2303&lt;&gt;""))=0, 0,1)</f>
        <v>1</v>
      </c>
      <c r="EL2303" s="18">
        <f t="array" ref="EL2303">IF(SUMPRODUCT(--(EE2303:EG2303&lt;&gt;""))=0, 0,1)</f>
        <v>1</v>
      </c>
      <c r="EM2303" s="18">
        <f t="shared" si="443"/>
        <v>0</v>
      </c>
      <c r="EN2303" s="18" t="str">
        <f t="shared" si="444"/>
        <v>NA</v>
      </c>
      <c r="EO2303" s="18">
        <f t="shared" si="445"/>
        <v>0</v>
      </c>
      <c r="EP2303" s="18">
        <f t="shared" si="446"/>
        <v>0</v>
      </c>
      <c r="EQ2303" s="18" t="str">
        <f t="shared" si="442"/>
        <v>NA</v>
      </c>
      <c r="ER2303" s="18" t="s">
        <v>2084</v>
      </c>
      <c r="ES2303" s="59">
        <v>43971</v>
      </c>
      <c r="ET2303" s="18"/>
      <c r="EU2303" s="18"/>
    </row>
    <row r="2304" spans="1:151" s="1" customFormat="1" ht="15.75" customHeight="1" x14ac:dyDescent="0.2">
      <c r="A2304" s="5" t="s">
        <v>2572</v>
      </c>
      <c r="B2304" s="24" t="s">
        <v>2560</v>
      </c>
      <c r="C2304" s="56">
        <v>3</v>
      </c>
      <c r="D2304" s="18" t="s">
        <v>1651</v>
      </c>
      <c r="E2304" s="18" t="s">
        <v>2993</v>
      </c>
      <c r="F2304" s="18" t="s">
        <v>553</v>
      </c>
      <c r="G2304" s="18" t="s">
        <v>1674</v>
      </c>
      <c r="H2304" s="18" t="s">
        <v>1724</v>
      </c>
      <c r="I2304" s="18" t="s">
        <v>577</v>
      </c>
      <c r="J2304" s="18" t="s">
        <v>595</v>
      </c>
      <c r="K2304" s="18" t="s">
        <v>257</v>
      </c>
      <c r="L2304" s="18" t="s">
        <v>1936</v>
      </c>
      <c r="M2304" s="18" t="s">
        <v>276</v>
      </c>
      <c r="N2304" s="56">
        <v>130</v>
      </c>
      <c r="O2304" s="18" t="s">
        <v>2561</v>
      </c>
      <c r="P2304" s="18" t="s">
        <v>2128</v>
      </c>
      <c r="Q2304" s="18" t="s">
        <v>254</v>
      </c>
      <c r="R2304" s="18" t="s">
        <v>2562</v>
      </c>
      <c r="S2304" s="18" t="s">
        <v>2563</v>
      </c>
      <c r="T2304" s="26" t="s">
        <v>257</v>
      </c>
      <c r="U2304" s="26" t="s">
        <v>257</v>
      </c>
      <c r="V2304" s="26" t="s">
        <v>257</v>
      </c>
      <c r="W2304" s="26" t="s">
        <v>257</v>
      </c>
      <c r="X2304" s="18" t="s">
        <v>595</v>
      </c>
      <c r="Y2304" s="18">
        <v>0</v>
      </c>
      <c r="Z2304" s="18" t="s">
        <v>2202</v>
      </c>
      <c r="AA2304" s="18" t="s">
        <v>257</v>
      </c>
      <c r="AB2304" s="18">
        <f t="shared" si="437"/>
        <v>0</v>
      </c>
      <c r="AC2304" s="18" t="s">
        <v>595</v>
      </c>
      <c r="AD2304" s="18" t="s">
        <v>595</v>
      </c>
      <c r="AE2304" s="18" t="s">
        <v>595</v>
      </c>
      <c r="AF2304" s="18" t="s">
        <v>257</v>
      </c>
      <c r="AG2304" s="18" t="s">
        <v>257</v>
      </c>
      <c r="AH2304" s="18" t="s">
        <v>595</v>
      </c>
      <c r="AI2304" s="18">
        <v>10</v>
      </c>
      <c r="AJ2304" s="18" t="s">
        <v>522</v>
      </c>
      <c r="AK2304" s="18">
        <v>10</v>
      </c>
      <c r="AL2304" s="18"/>
      <c r="AM2304" s="18" t="s">
        <v>302</v>
      </c>
      <c r="AN2304" s="18">
        <v>0.1</v>
      </c>
      <c r="AO2304" s="18" t="s">
        <v>2564</v>
      </c>
      <c r="AP2304" s="18" t="s">
        <v>479</v>
      </c>
      <c r="AQ2304" s="18">
        <v>5</v>
      </c>
      <c r="AR2304" s="18" t="s">
        <v>1590</v>
      </c>
      <c r="AS2304" s="18" t="s">
        <v>257</v>
      </c>
      <c r="AT2304" s="18" t="s">
        <v>257</v>
      </c>
      <c r="AU2304" s="18" t="s">
        <v>595</v>
      </c>
      <c r="AV2304" s="18" t="s">
        <v>595</v>
      </c>
      <c r="AW2304" s="18" t="s">
        <v>595</v>
      </c>
      <c r="AX2304" s="18">
        <v>10</v>
      </c>
      <c r="AY2304" s="18" t="s">
        <v>522</v>
      </c>
      <c r="AZ2304" s="18" t="s">
        <v>257</v>
      </c>
      <c r="BA2304" s="18" t="s">
        <v>257</v>
      </c>
      <c r="BB2304" s="18" t="s">
        <v>2576</v>
      </c>
      <c r="BC2304" s="18"/>
      <c r="BD2304" s="18"/>
      <c r="BE2304" s="18"/>
      <c r="BF2304" s="18"/>
      <c r="BG2304" s="18"/>
      <c r="BH2304" s="18"/>
      <c r="BI2304" s="18"/>
      <c r="BJ2304" s="18"/>
      <c r="BK2304" s="18"/>
      <c r="BL2304" s="18"/>
      <c r="BM2304" s="18"/>
      <c r="BN2304" s="18"/>
      <c r="BO2304" s="18"/>
      <c r="BP2304" s="18"/>
      <c r="BQ2304" s="18"/>
      <c r="BR2304" s="18"/>
      <c r="BS2304" s="18"/>
      <c r="BT2304" s="18"/>
      <c r="BU2304" s="18"/>
      <c r="BV2304" s="18"/>
      <c r="BW2304" s="18"/>
      <c r="BX2304" s="18"/>
      <c r="BY2304" s="18"/>
      <c r="BZ2304" s="18"/>
      <c r="CA2304" s="18"/>
      <c r="CB2304" s="18"/>
      <c r="CC2304" s="18"/>
      <c r="CD2304" s="18"/>
      <c r="CE2304" s="18"/>
      <c r="CF2304" s="18"/>
      <c r="CG2304" s="18"/>
      <c r="CH2304" s="18"/>
      <c r="CI2304" s="18"/>
      <c r="CJ2304" s="18"/>
      <c r="CK2304" s="18"/>
      <c r="CL2304" s="18"/>
      <c r="CM2304" s="18"/>
      <c r="CN2304" s="18"/>
      <c r="CO2304" s="18"/>
      <c r="CP2304" s="18"/>
      <c r="CQ2304" s="18"/>
      <c r="CR2304" s="18"/>
      <c r="CS2304" s="18"/>
      <c r="CT2304" s="18"/>
      <c r="CU2304" s="18"/>
      <c r="CV2304" s="18"/>
      <c r="CW2304" s="18"/>
      <c r="CX2304" s="18"/>
      <c r="CY2304" s="18"/>
      <c r="CZ2304" s="18"/>
      <c r="DA2304" s="18"/>
      <c r="DB2304" s="18"/>
      <c r="DC2304" s="18"/>
      <c r="DD2304" s="18"/>
      <c r="DE2304" s="18"/>
      <c r="DF2304" s="18"/>
      <c r="DG2304" s="18"/>
      <c r="DH2304" s="18"/>
      <c r="DI2304" s="18"/>
      <c r="DJ2304" s="18"/>
      <c r="DK2304" s="18"/>
      <c r="DL2304" s="18"/>
      <c r="DM2304" s="18"/>
      <c r="DN2304" s="18"/>
      <c r="DO2304" s="56"/>
      <c r="DP2304" s="56"/>
      <c r="DQ2304" s="56"/>
      <c r="DR2304" s="56"/>
      <c r="DS2304" s="56"/>
      <c r="DT2304" s="56"/>
      <c r="DU2304" s="56"/>
      <c r="DV2304" s="56"/>
      <c r="DW2304" s="56">
        <v>0</v>
      </c>
      <c r="DX2304" s="56"/>
      <c r="DY2304" s="56"/>
      <c r="DZ2304" s="56"/>
      <c r="EA2304" s="56"/>
      <c r="EB2304" s="56"/>
      <c r="EC2304" s="56"/>
      <c r="ED2304" s="56"/>
      <c r="EE2304" s="56"/>
      <c r="EF2304" s="56"/>
      <c r="EG2304" s="56">
        <v>0</v>
      </c>
      <c r="EH2304" s="18"/>
      <c r="EI2304" s="18">
        <f t="array" ref="EI2304">IF(SUMPRODUCT(--(DO2304:DS2304&lt;&gt;""))=0, 0,1)</f>
        <v>0</v>
      </c>
      <c r="EJ2304" s="18">
        <f t="array" ref="EJ2304">IF(SUMPRODUCT(--(DT2304:EG2304&lt;&gt;""))=0, 0,1)</f>
        <v>1</v>
      </c>
      <c r="EK2304" s="18" cm="1">
        <f t="array" ref="EK2304">IF(SUMPRODUCT(--(EC2304:EG2304&lt;&gt;""))=0, 0,1)</f>
        <v>1</v>
      </c>
      <c r="EL2304" s="18">
        <f t="array" ref="EL2304">IF(SUMPRODUCT(--(EE2304:EG2304&lt;&gt;""))=0, 0,1)</f>
        <v>1</v>
      </c>
      <c r="EM2304" s="18">
        <f t="shared" si="443"/>
        <v>0</v>
      </c>
      <c r="EN2304" s="18" t="str">
        <f t="shared" si="444"/>
        <v>NA</v>
      </c>
      <c r="EO2304" s="18">
        <f t="shared" si="445"/>
        <v>0</v>
      </c>
      <c r="EP2304" s="18">
        <f t="shared" si="446"/>
        <v>0</v>
      </c>
      <c r="EQ2304" s="18" t="str">
        <f t="shared" si="442"/>
        <v>NA</v>
      </c>
      <c r="ER2304" s="18" t="s">
        <v>2084</v>
      </c>
      <c r="ES2304" s="59">
        <v>43971</v>
      </c>
      <c r="ET2304" s="18"/>
      <c r="EU2304" s="18"/>
    </row>
    <row r="2305" spans="1:151" s="1" customFormat="1" ht="15.75" customHeight="1" x14ac:dyDescent="0.2">
      <c r="A2305" s="5" t="s">
        <v>2572</v>
      </c>
      <c r="B2305" s="24" t="s">
        <v>2560</v>
      </c>
      <c r="C2305" s="56">
        <v>3</v>
      </c>
      <c r="D2305" s="18" t="s">
        <v>2933</v>
      </c>
      <c r="E2305" s="18" t="s">
        <v>2993</v>
      </c>
      <c r="F2305" s="18" t="s">
        <v>553</v>
      </c>
      <c r="G2305" s="18" t="s">
        <v>1674</v>
      </c>
      <c r="H2305" s="18" t="s">
        <v>1724</v>
      </c>
      <c r="I2305" s="18" t="s">
        <v>577</v>
      </c>
      <c r="J2305" s="18" t="s">
        <v>595</v>
      </c>
      <c r="K2305" s="18" t="s">
        <v>257</v>
      </c>
      <c r="L2305" s="18" t="s">
        <v>1936</v>
      </c>
      <c r="M2305" s="18" t="s">
        <v>276</v>
      </c>
      <c r="N2305" s="56">
        <v>130</v>
      </c>
      <c r="O2305" s="18" t="s">
        <v>2561</v>
      </c>
      <c r="P2305" s="18" t="s">
        <v>2128</v>
      </c>
      <c r="Q2305" s="18" t="s">
        <v>254</v>
      </c>
      <c r="R2305" s="18" t="s">
        <v>2562</v>
      </c>
      <c r="S2305" s="18" t="s">
        <v>2566</v>
      </c>
      <c r="T2305" s="26" t="s">
        <v>257</v>
      </c>
      <c r="U2305" s="26" t="s">
        <v>257</v>
      </c>
      <c r="V2305" s="26" t="s">
        <v>257</v>
      </c>
      <c r="W2305" s="26" t="s">
        <v>257</v>
      </c>
      <c r="X2305" s="18" t="s">
        <v>595</v>
      </c>
      <c r="Y2305" s="18">
        <v>199</v>
      </c>
      <c r="Z2305" s="18" t="s">
        <v>2202</v>
      </c>
      <c r="AA2305" s="18" t="s">
        <v>257</v>
      </c>
      <c r="AB2305" s="18">
        <f t="shared" si="437"/>
        <v>199</v>
      </c>
      <c r="AC2305" s="18" t="s">
        <v>595</v>
      </c>
      <c r="AD2305" s="18" t="s">
        <v>595</v>
      </c>
      <c r="AE2305" s="18" t="s">
        <v>595</v>
      </c>
      <c r="AF2305" s="18" t="s">
        <v>257</v>
      </c>
      <c r="AG2305" s="18" t="s">
        <v>257</v>
      </c>
      <c r="AH2305" s="18" t="s">
        <v>595</v>
      </c>
      <c r="AI2305" s="18">
        <v>10</v>
      </c>
      <c r="AJ2305" s="18" t="s">
        <v>522</v>
      </c>
      <c r="AK2305" s="18">
        <v>10</v>
      </c>
      <c r="AL2305" s="18"/>
      <c r="AM2305" s="18" t="s">
        <v>302</v>
      </c>
      <c r="AN2305" s="18">
        <v>-0.9</v>
      </c>
      <c r="AO2305" s="18" t="s">
        <v>2564</v>
      </c>
      <c r="AP2305" s="18" t="s">
        <v>479</v>
      </c>
      <c r="AQ2305" s="18">
        <v>5</v>
      </c>
      <c r="AR2305" s="18" t="s">
        <v>1590</v>
      </c>
      <c r="AS2305" s="18" t="s">
        <v>257</v>
      </c>
      <c r="AT2305" s="18" t="s">
        <v>257</v>
      </c>
      <c r="AU2305" s="18" t="s">
        <v>595</v>
      </c>
      <c r="AV2305" s="18" t="s">
        <v>595</v>
      </c>
      <c r="AW2305" s="18" t="s">
        <v>595</v>
      </c>
      <c r="AX2305" s="18">
        <v>10</v>
      </c>
      <c r="AY2305" s="18" t="s">
        <v>522</v>
      </c>
      <c r="AZ2305" s="18" t="s">
        <v>257</v>
      </c>
      <c r="BA2305" s="18" t="s">
        <v>257</v>
      </c>
      <c r="BB2305" s="18" t="s">
        <v>2576</v>
      </c>
      <c r="BC2305" s="18"/>
      <c r="BD2305" s="18"/>
      <c r="BE2305" s="18"/>
      <c r="BF2305" s="18"/>
      <c r="BG2305" s="18"/>
      <c r="BH2305" s="18"/>
      <c r="BI2305" s="18"/>
      <c r="BJ2305" s="18"/>
      <c r="BK2305" s="18"/>
      <c r="BL2305" s="18"/>
      <c r="BM2305" s="18"/>
      <c r="BN2305" s="18"/>
      <c r="BO2305" s="18"/>
      <c r="BP2305" s="18"/>
      <c r="BQ2305" s="18"/>
      <c r="BR2305" s="18"/>
      <c r="BS2305" s="18"/>
      <c r="BT2305" s="18"/>
      <c r="BU2305" s="18"/>
      <c r="BV2305" s="18"/>
      <c r="BW2305" s="18"/>
      <c r="BX2305" s="18"/>
      <c r="BY2305" s="18"/>
      <c r="BZ2305" s="18"/>
      <c r="CA2305" s="18"/>
      <c r="CB2305" s="18"/>
      <c r="CC2305" s="18"/>
      <c r="CD2305" s="18"/>
      <c r="CE2305" s="18"/>
      <c r="CF2305" s="18"/>
      <c r="CG2305" s="18"/>
      <c r="CH2305" s="18"/>
      <c r="CI2305" s="18"/>
      <c r="CJ2305" s="18"/>
      <c r="CK2305" s="18"/>
      <c r="CL2305" s="18"/>
      <c r="CM2305" s="18"/>
      <c r="CN2305" s="18"/>
      <c r="CO2305" s="18"/>
      <c r="CP2305" s="18"/>
      <c r="CQ2305" s="18"/>
      <c r="CR2305" s="18"/>
      <c r="CS2305" s="18"/>
      <c r="CT2305" s="18"/>
      <c r="CU2305" s="18"/>
      <c r="CV2305" s="18"/>
      <c r="CW2305" s="18"/>
      <c r="CX2305" s="18"/>
      <c r="CY2305" s="18"/>
      <c r="CZ2305" s="18"/>
      <c r="DA2305" s="18"/>
      <c r="DB2305" s="18"/>
      <c r="DC2305" s="18"/>
      <c r="DD2305" s="18"/>
      <c r="DE2305" s="18"/>
      <c r="DF2305" s="18"/>
      <c r="DG2305" s="18"/>
      <c r="DH2305" s="18"/>
      <c r="DI2305" s="18"/>
      <c r="DJ2305" s="18"/>
      <c r="DK2305" s="18"/>
      <c r="DL2305" s="18"/>
      <c r="DM2305" s="18"/>
      <c r="DN2305" s="18"/>
      <c r="DO2305" s="56"/>
      <c r="DP2305" s="56"/>
      <c r="DQ2305" s="56"/>
      <c r="DR2305" s="56"/>
      <c r="DS2305" s="56"/>
      <c r="DT2305" s="56"/>
      <c r="DU2305" s="56"/>
      <c r="DV2305" s="56"/>
      <c r="DW2305" s="56">
        <v>0</v>
      </c>
      <c r="DX2305" s="56"/>
      <c r="DY2305" s="56"/>
      <c r="DZ2305" s="56"/>
      <c r="EA2305" s="56"/>
      <c r="EB2305" s="56"/>
      <c r="EC2305" s="56"/>
      <c r="ED2305" s="56"/>
      <c r="EE2305" s="56"/>
      <c r="EF2305" s="56"/>
      <c r="EG2305" s="56">
        <v>0</v>
      </c>
      <c r="EH2305" s="18"/>
      <c r="EI2305" s="18">
        <f t="array" ref="EI2305">IF(SUMPRODUCT(--(DO2305:DS2305&lt;&gt;""))=0, 0,1)</f>
        <v>0</v>
      </c>
      <c r="EJ2305" s="18">
        <f t="array" ref="EJ2305">IF(SUMPRODUCT(--(DT2305:EG2305&lt;&gt;""))=0, 0,1)</f>
        <v>1</v>
      </c>
      <c r="EK2305" s="18" cm="1">
        <f t="array" ref="EK2305">IF(SUMPRODUCT(--(EC2305:EG2305&lt;&gt;""))=0, 0,1)</f>
        <v>1</v>
      </c>
      <c r="EL2305" s="18">
        <f t="array" ref="EL2305">IF(SUMPRODUCT(--(EE2305:EG2305&lt;&gt;""))=0, 0,1)</f>
        <v>1</v>
      </c>
      <c r="EM2305" s="18">
        <f t="shared" si="443"/>
        <v>0</v>
      </c>
      <c r="EN2305" s="18" t="str">
        <f t="shared" si="444"/>
        <v>NA</v>
      </c>
      <c r="EO2305" s="18">
        <f t="shared" si="445"/>
        <v>0</v>
      </c>
      <c r="EP2305" s="18">
        <f t="shared" si="446"/>
        <v>0</v>
      </c>
      <c r="EQ2305" s="18" t="str">
        <f t="shared" si="442"/>
        <v>NA</v>
      </c>
      <c r="ER2305" s="18" t="s">
        <v>2084</v>
      </c>
      <c r="ES2305" s="59">
        <v>43971</v>
      </c>
      <c r="ET2305" s="18"/>
      <c r="EU2305" s="18"/>
    </row>
    <row r="2306" spans="1:151" s="1" customFormat="1" ht="15.75" customHeight="1" x14ac:dyDescent="0.2">
      <c r="A2306" s="5" t="s">
        <v>2572</v>
      </c>
      <c r="B2306" s="24" t="s">
        <v>2560</v>
      </c>
      <c r="C2306" s="56">
        <v>3</v>
      </c>
      <c r="D2306" s="18" t="s">
        <v>1651</v>
      </c>
      <c r="E2306" s="18" t="s">
        <v>2993</v>
      </c>
      <c r="F2306" s="18" t="s">
        <v>553</v>
      </c>
      <c r="G2306" s="18" t="s">
        <v>1726</v>
      </c>
      <c r="H2306" s="18" t="s">
        <v>1727</v>
      </c>
      <c r="I2306" s="18" t="s">
        <v>726</v>
      </c>
      <c r="J2306" s="18" t="s">
        <v>595</v>
      </c>
      <c r="K2306" s="18" t="s">
        <v>257</v>
      </c>
      <c r="L2306" s="18" t="s">
        <v>1936</v>
      </c>
      <c r="M2306" s="18" t="s">
        <v>276</v>
      </c>
      <c r="N2306" s="56">
        <v>130</v>
      </c>
      <c r="O2306" s="18" t="s">
        <v>2561</v>
      </c>
      <c r="P2306" s="18" t="s">
        <v>2128</v>
      </c>
      <c r="Q2306" s="18" t="s">
        <v>254</v>
      </c>
      <c r="R2306" s="18" t="s">
        <v>2562</v>
      </c>
      <c r="S2306" s="18" t="s">
        <v>2563</v>
      </c>
      <c r="T2306" s="26" t="s">
        <v>257</v>
      </c>
      <c r="U2306" s="26" t="s">
        <v>257</v>
      </c>
      <c r="V2306" s="26" t="s">
        <v>257</v>
      </c>
      <c r="W2306" s="26" t="s">
        <v>257</v>
      </c>
      <c r="X2306" s="18" t="s">
        <v>595</v>
      </c>
      <c r="Y2306" s="18">
        <v>0</v>
      </c>
      <c r="Z2306" s="18" t="s">
        <v>2202</v>
      </c>
      <c r="AA2306" s="18" t="s">
        <v>257</v>
      </c>
      <c r="AB2306" s="18">
        <f t="shared" si="437"/>
        <v>0</v>
      </c>
      <c r="AC2306" s="18" t="s">
        <v>595</v>
      </c>
      <c r="AD2306" s="18" t="s">
        <v>595</v>
      </c>
      <c r="AE2306" s="18" t="s">
        <v>595</v>
      </c>
      <c r="AF2306" s="18" t="s">
        <v>257</v>
      </c>
      <c r="AG2306" s="18" t="s">
        <v>257</v>
      </c>
      <c r="AH2306" s="18" t="s">
        <v>595</v>
      </c>
      <c r="AI2306" s="18">
        <v>10</v>
      </c>
      <c r="AJ2306" s="18" t="s">
        <v>522</v>
      </c>
      <c r="AK2306" s="18">
        <v>10</v>
      </c>
      <c r="AL2306" s="18"/>
      <c r="AM2306" s="18" t="s">
        <v>302</v>
      </c>
      <c r="AN2306" s="18">
        <v>16.3</v>
      </c>
      <c r="AO2306" s="18" t="s">
        <v>2564</v>
      </c>
      <c r="AP2306" s="18" t="s">
        <v>479</v>
      </c>
      <c r="AQ2306" s="18">
        <v>5</v>
      </c>
      <c r="AR2306" s="18" t="s">
        <v>1590</v>
      </c>
      <c r="AS2306" s="18" t="s">
        <v>257</v>
      </c>
      <c r="AT2306" s="18" t="s">
        <v>257</v>
      </c>
      <c r="AU2306" s="18" t="s">
        <v>595</v>
      </c>
      <c r="AV2306" s="18" t="s">
        <v>595</v>
      </c>
      <c r="AW2306" s="18" t="s">
        <v>595</v>
      </c>
      <c r="AX2306" s="18">
        <v>10</v>
      </c>
      <c r="AY2306" s="18" t="s">
        <v>522</v>
      </c>
      <c r="AZ2306" s="18" t="s">
        <v>257</v>
      </c>
      <c r="BA2306" s="18" t="s">
        <v>257</v>
      </c>
      <c r="BB2306" s="18" t="s">
        <v>2576</v>
      </c>
      <c r="BC2306" s="18"/>
      <c r="BD2306" s="18"/>
      <c r="BE2306" s="18"/>
      <c r="BF2306" s="18"/>
      <c r="BG2306" s="18"/>
      <c r="BH2306" s="18"/>
      <c r="BI2306" s="18"/>
      <c r="BJ2306" s="18"/>
      <c r="BK2306" s="18"/>
      <c r="BL2306" s="18"/>
      <c r="BM2306" s="18"/>
      <c r="BN2306" s="18"/>
      <c r="BO2306" s="18"/>
      <c r="BP2306" s="18"/>
      <c r="BQ2306" s="18"/>
      <c r="BR2306" s="18"/>
      <c r="BS2306" s="18"/>
      <c r="BT2306" s="18"/>
      <c r="BU2306" s="18"/>
      <c r="BV2306" s="18"/>
      <c r="BW2306" s="18"/>
      <c r="BX2306" s="18"/>
      <c r="BY2306" s="18"/>
      <c r="BZ2306" s="18"/>
      <c r="CA2306" s="18"/>
      <c r="CB2306" s="18"/>
      <c r="CC2306" s="18"/>
      <c r="CD2306" s="18"/>
      <c r="CE2306" s="18"/>
      <c r="CF2306" s="18"/>
      <c r="CG2306" s="18"/>
      <c r="CH2306" s="18"/>
      <c r="CI2306" s="18"/>
      <c r="CJ2306" s="18"/>
      <c r="CK2306" s="18"/>
      <c r="CL2306" s="18"/>
      <c r="CM2306" s="18"/>
      <c r="CN2306" s="18"/>
      <c r="CO2306" s="18"/>
      <c r="CP2306" s="18"/>
      <c r="CQ2306" s="18"/>
      <c r="CR2306" s="18"/>
      <c r="CS2306" s="18"/>
      <c r="CT2306" s="18"/>
      <c r="CU2306" s="18"/>
      <c r="CV2306" s="18"/>
      <c r="CW2306" s="18"/>
      <c r="CX2306" s="18"/>
      <c r="CY2306" s="18"/>
      <c r="CZ2306" s="18"/>
      <c r="DA2306" s="18"/>
      <c r="DB2306" s="18"/>
      <c r="DC2306" s="18"/>
      <c r="DD2306" s="18"/>
      <c r="DE2306" s="18"/>
      <c r="DF2306" s="18"/>
      <c r="DG2306" s="18"/>
      <c r="DH2306" s="18"/>
      <c r="DI2306" s="18"/>
      <c r="DJ2306" s="18"/>
      <c r="DK2306" s="18"/>
      <c r="DL2306" s="18"/>
      <c r="DM2306" s="18"/>
      <c r="DN2306" s="18"/>
      <c r="DO2306" s="56"/>
      <c r="DP2306" s="56"/>
      <c r="DQ2306" s="56"/>
      <c r="DR2306" s="56"/>
      <c r="DS2306" s="56"/>
      <c r="DT2306" s="56"/>
      <c r="DU2306" s="56"/>
      <c r="DV2306" s="56"/>
      <c r="DW2306" s="56">
        <v>0</v>
      </c>
      <c r="DX2306" s="56"/>
      <c r="DY2306" s="56"/>
      <c r="DZ2306" s="56"/>
      <c r="EA2306" s="56"/>
      <c r="EB2306" s="56"/>
      <c r="EC2306" s="56"/>
      <c r="ED2306" s="56"/>
      <c r="EE2306" s="56"/>
      <c r="EF2306" s="56"/>
      <c r="EG2306" s="56">
        <v>0</v>
      </c>
      <c r="EH2306" s="18"/>
      <c r="EI2306" s="18">
        <f t="array" ref="EI2306">IF(SUMPRODUCT(--(DO2306:DS2306&lt;&gt;""))=0, 0,1)</f>
        <v>0</v>
      </c>
      <c r="EJ2306" s="18">
        <f t="array" ref="EJ2306">IF(SUMPRODUCT(--(DT2306:EG2306&lt;&gt;""))=0, 0,1)</f>
        <v>1</v>
      </c>
      <c r="EK2306" s="18" cm="1">
        <f t="array" ref="EK2306">IF(SUMPRODUCT(--(EC2306:EG2306&lt;&gt;""))=0, 0,1)</f>
        <v>1</v>
      </c>
      <c r="EL2306" s="18">
        <f t="array" ref="EL2306">IF(SUMPRODUCT(--(EE2306:EG2306&lt;&gt;""))=0, 0,1)</f>
        <v>1</v>
      </c>
      <c r="EM2306" s="18">
        <f t="shared" si="443"/>
        <v>0</v>
      </c>
      <c r="EN2306" s="18" t="str">
        <f t="shared" si="444"/>
        <v>NA</v>
      </c>
      <c r="EO2306" s="18">
        <f t="shared" si="445"/>
        <v>0</v>
      </c>
      <c r="EP2306" s="18">
        <f t="shared" si="446"/>
        <v>0</v>
      </c>
      <c r="EQ2306" s="18" t="str">
        <f t="shared" si="442"/>
        <v>NA</v>
      </c>
      <c r="ER2306" s="18" t="s">
        <v>2084</v>
      </c>
      <c r="ES2306" s="59">
        <v>43971</v>
      </c>
      <c r="ET2306" s="18"/>
      <c r="EU2306" s="18"/>
    </row>
    <row r="2307" spans="1:151" s="1" customFormat="1" ht="15.75" customHeight="1" x14ac:dyDescent="0.2">
      <c r="A2307" s="5" t="s">
        <v>2572</v>
      </c>
      <c r="B2307" s="24" t="s">
        <v>2560</v>
      </c>
      <c r="C2307" s="56">
        <v>3</v>
      </c>
      <c r="D2307" s="18" t="s">
        <v>2933</v>
      </c>
      <c r="E2307" s="18" t="s">
        <v>2993</v>
      </c>
      <c r="F2307" s="18" t="s">
        <v>553</v>
      </c>
      <c r="G2307" s="18" t="s">
        <v>1726</v>
      </c>
      <c r="H2307" s="18" t="s">
        <v>1727</v>
      </c>
      <c r="I2307" s="18" t="s">
        <v>726</v>
      </c>
      <c r="J2307" s="18" t="s">
        <v>595</v>
      </c>
      <c r="K2307" s="18" t="s">
        <v>257</v>
      </c>
      <c r="L2307" s="18" t="s">
        <v>1936</v>
      </c>
      <c r="M2307" s="18" t="s">
        <v>276</v>
      </c>
      <c r="N2307" s="56">
        <v>130</v>
      </c>
      <c r="O2307" s="18" t="s">
        <v>2561</v>
      </c>
      <c r="P2307" s="18" t="s">
        <v>2128</v>
      </c>
      <c r="Q2307" s="18" t="s">
        <v>254</v>
      </c>
      <c r="R2307" s="18" t="s">
        <v>2562</v>
      </c>
      <c r="S2307" s="18" t="s">
        <v>2566</v>
      </c>
      <c r="T2307" s="26" t="s">
        <v>257</v>
      </c>
      <c r="U2307" s="26" t="s">
        <v>257</v>
      </c>
      <c r="V2307" s="26" t="s">
        <v>257</v>
      </c>
      <c r="W2307" s="26" t="s">
        <v>257</v>
      </c>
      <c r="X2307" s="18" t="s">
        <v>595</v>
      </c>
      <c r="Y2307" s="18">
        <v>199</v>
      </c>
      <c r="Z2307" s="18" t="s">
        <v>2202</v>
      </c>
      <c r="AA2307" s="18" t="s">
        <v>257</v>
      </c>
      <c r="AB2307" s="18">
        <f t="shared" si="437"/>
        <v>199</v>
      </c>
      <c r="AC2307" s="18" t="s">
        <v>595</v>
      </c>
      <c r="AD2307" s="18" t="s">
        <v>595</v>
      </c>
      <c r="AE2307" s="18" t="s">
        <v>595</v>
      </c>
      <c r="AF2307" s="18" t="s">
        <v>257</v>
      </c>
      <c r="AG2307" s="18" t="s">
        <v>257</v>
      </c>
      <c r="AH2307" s="18" t="s">
        <v>595</v>
      </c>
      <c r="AI2307" s="18">
        <v>10</v>
      </c>
      <c r="AJ2307" s="18" t="s">
        <v>522</v>
      </c>
      <c r="AK2307" s="18">
        <v>10</v>
      </c>
      <c r="AL2307" s="18"/>
      <c r="AM2307" s="18" t="s">
        <v>302</v>
      </c>
      <c r="AN2307" s="18">
        <v>20.3</v>
      </c>
      <c r="AO2307" s="18" t="s">
        <v>2564</v>
      </c>
      <c r="AP2307" s="18" t="s">
        <v>479</v>
      </c>
      <c r="AQ2307" s="18">
        <v>5</v>
      </c>
      <c r="AR2307" s="18" t="s">
        <v>1590</v>
      </c>
      <c r="AS2307" s="18" t="s">
        <v>257</v>
      </c>
      <c r="AT2307" s="18" t="s">
        <v>257</v>
      </c>
      <c r="AU2307" s="18" t="s">
        <v>595</v>
      </c>
      <c r="AV2307" s="18" t="s">
        <v>595</v>
      </c>
      <c r="AW2307" s="18" t="s">
        <v>595</v>
      </c>
      <c r="AX2307" s="18">
        <v>10</v>
      </c>
      <c r="AY2307" s="18" t="s">
        <v>522</v>
      </c>
      <c r="AZ2307" s="18" t="s">
        <v>257</v>
      </c>
      <c r="BA2307" s="18" t="s">
        <v>257</v>
      </c>
      <c r="BB2307" s="18" t="s">
        <v>2576</v>
      </c>
      <c r="BC2307" s="18"/>
      <c r="BD2307" s="18"/>
      <c r="BE2307" s="18"/>
      <c r="BF2307" s="18"/>
      <c r="BG2307" s="18"/>
      <c r="BH2307" s="18"/>
      <c r="BI2307" s="18"/>
      <c r="BJ2307" s="18"/>
      <c r="BK2307" s="18"/>
      <c r="BL2307" s="18"/>
      <c r="BM2307" s="18"/>
      <c r="BN2307" s="18"/>
      <c r="BO2307" s="18"/>
      <c r="BP2307" s="18"/>
      <c r="BQ2307" s="18"/>
      <c r="BR2307" s="18"/>
      <c r="BS2307" s="18"/>
      <c r="BT2307" s="18"/>
      <c r="BU2307" s="18"/>
      <c r="BV2307" s="18"/>
      <c r="BW2307" s="18"/>
      <c r="BX2307" s="18"/>
      <c r="BY2307" s="18"/>
      <c r="BZ2307" s="18"/>
      <c r="CA2307" s="18"/>
      <c r="CB2307" s="18"/>
      <c r="CC2307" s="18"/>
      <c r="CD2307" s="18"/>
      <c r="CE2307" s="18"/>
      <c r="CF2307" s="18"/>
      <c r="CG2307" s="18"/>
      <c r="CH2307" s="18"/>
      <c r="CI2307" s="18"/>
      <c r="CJ2307" s="18"/>
      <c r="CK2307" s="18"/>
      <c r="CL2307" s="18"/>
      <c r="CM2307" s="18"/>
      <c r="CN2307" s="18"/>
      <c r="CO2307" s="18"/>
      <c r="CP2307" s="18"/>
      <c r="CQ2307" s="18"/>
      <c r="CR2307" s="18"/>
      <c r="CS2307" s="18"/>
      <c r="CT2307" s="18"/>
      <c r="CU2307" s="18"/>
      <c r="CV2307" s="18"/>
      <c r="CW2307" s="18"/>
      <c r="CX2307" s="18"/>
      <c r="CY2307" s="18"/>
      <c r="CZ2307" s="18"/>
      <c r="DA2307" s="18"/>
      <c r="DB2307" s="18"/>
      <c r="DC2307" s="18"/>
      <c r="DD2307" s="18"/>
      <c r="DE2307" s="18"/>
      <c r="DF2307" s="18"/>
      <c r="DG2307" s="18"/>
      <c r="DH2307" s="18"/>
      <c r="DI2307" s="18"/>
      <c r="DJ2307" s="18"/>
      <c r="DK2307" s="18"/>
      <c r="DL2307" s="18"/>
      <c r="DM2307" s="18"/>
      <c r="DN2307" s="18"/>
      <c r="DO2307" s="56"/>
      <c r="DP2307" s="56"/>
      <c r="DQ2307" s="56"/>
      <c r="DR2307" s="56"/>
      <c r="DS2307" s="56"/>
      <c r="DT2307" s="56"/>
      <c r="DU2307" s="56"/>
      <c r="DV2307" s="56"/>
      <c r="DW2307" s="56">
        <v>0</v>
      </c>
      <c r="DX2307" s="56"/>
      <c r="DY2307" s="56"/>
      <c r="DZ2307" s="56"/>
      <c r="EA2307" s="56"/>
      <c r="EB2307" s="56"/>
      <c r="EC2307" s="56"/>
      <c r="ED2307" s="56"/>
      <c r="EE2307" s="56"/>
      <c r="EF2307" s="56"/>
      <c r="EG2307" s="56">
        <v>0</v>
      </c>
      <c r="EH2307" s="18"/>
      <c r="EI2307" s="18">
        <f t="array" ref="EI2307">IF(SUMPRODUCT(--(DO2307:DS2307&lt;&gt;""))=0, 0,1)</f>
        <v>0</v>
      </c>
      <c r="EJ2307" s="18">
        <f t="array" ref="EJ2307">IF(SUMPRODUCT(--(DT2307:EG2307&lt;&gt;""))=0, 0,1)</f>
        <v>1</v>
      </c>
      <c r="EK2307" s="18" cm="1">
        <f t="array" ref="EK2307">IF(SUMPRODUCT(--(EC2307:EG2307&lt;&gt;""))=0, 0,1)</f>
        <v>1</v>
      </c>
      <c r="EL2307" s="18">
        <f t="array" ref="EL2307">IF(SUMPRODUCT(--(EE2307:EG2307&lt;&gt;""))=0, 0,1)</f>
        <v>1</v>
      </c>
      <c r="EM2307" s="18">
        <f t="shared" si="443"/>
        <v>0</v>
      </c>
      <c r="EN2307" s="18" t="str">
        <f t="shared" si="444"/>
        <v>NA</v>
      </c>
      <c r="EO2307" s="18">
        <f t="shared" si="445"/>
        <v>0</v>
      </c>
      <c r="EP2307" s="18">
        <f t="shared" si="446"/>
        <v>0</v>
      </c>
      <c r="EQ2307" s="18" t="str">
        <f t="shared" si="442"/>
        <v>NA</v>
      </c>
      <c r="ER2307" s="18" t="s">
        <v>2084</v>
      </c>
      <c r="ES2307" s="59">
        <v>43971</v>
      </c>
      <c r="ET2307" s="18"/>
      <c r="EU2307" s="18"/>
    </row>
    <row r="2308" spans="1:151" s="1" customFormat="1" ht="15.75" customHeight="1" x14ac:dyDescent="0.2">
      <c r="A2308" s="5" t="s">
        <v>2572</v>
      </c>
      <c r="B2308" s="24" t="s">
        <v>2560</v>
      </c>
      <c r="C2308" s="56">
        <v>3</v>
      </c>
      <c r="D2308" s="18" t="s">
        <v>1651</v>
      </c>
      <c r="E2308" s="18" t="s">
        <v>2993</v>
      </c>
      <c r="F2308" s="18" t="s">
        <v>553</v>
      </c>
      <c r="G2308" s="18" t="s">
        <v>1728</v>
      </c>
      <c r="H2308" s="18" t="s">
        <v>1935</v>
      </c>
      <c r="I2308" s="18" t="s">
        <v>799</v>
      </c>
      <c r="J2308" s="18" t="s">
        <v>595</v>
      </c>
      <c r="K2308" s="18" t="s">
        <v>257</v>
      </c>
      <c r="L2308" s="18" t="s">
        <v>1936</v>
      </c>
      <c r="M2308" s="18" t="s">
        <v>276</v>
      </c>
      <c r="N2308" s="56">
        <v>130</v>
      </c>
      <c r="O2308" s="18" t="s">
        <v>2561</v>
      </c>
      <c r="P2308" s="18" t="s">
        <v>2128</v>
      </c>
      <c r="Q2308" s="18" t="s">
        <v>254</v>
      </c>
      <c r="R2308" s="18" t="s">
        <v>2562</v>
      </c>
      <c r="S2308" s="18" t="s">
        <v>2566</v>
      </c>
      <c r="T2308" s="26" t="s">
        <v>257</v>
      </c>
      <c r="U2308" s="26" t="s">
        <v>257</v>
      </c>
      <c r="V2308" s="26" t="s">
        <v>257</v>
      </c>
      <c r="W2308" s="26" t="s">
        <v>257</v>
      </c>
      <c r="X2308" s="18" t="s">
        <v>595</v>
      </c>
      <c r="Y2308" s="18">
        <v>0</v>
      </c>
      <c r="Z2308" s="18" t="s">
        <v>2202</v>
      </c>
      <c r="AA2308" s="18" t="s">
        <v>257</v>
      </c>
      <c r="AB2308" s="18">
        <f t="shared" si="437"/>
        <v>0</v>
      </c>
      <c r="AC2308" s="18" t="s">
        <v>595</v>
      </c>
      <c r="AD2308" s="18" t="s">
        <v>595</v>
      </c>
      <c r="AE2308" s="18" t="s">
        <v>595</v>
      </c>
      <c r="AF2308" s="18" t="s">
        <v>257</v>
      </c>
      <c r="AG2308" s="18" t="s">
        <v>257</v>
      </c>
      <c r="AH2308" s="18" t="s">
        <v>595</v>
      </c>
      <c r="AI2308" s="18">
        <v>10</v>
      </c>
      <c r="AJ2308" s="18" t="s">
        <v>522</v>
      </c>
      <c r="AK2308" s="18">
        <v>10</v>
      </c>
      <c r="AL2308" s="18"/>
      <c r="AM2308" s="18" t="s">
        <v>302</v>
      </c>
      <c r="AN2308" s="18">
        <v>2</v>
      </c>
      <c r="AO2308" s="18" t="s">
        <v>2564</v>
      </c>
      <c r="AP2308" s="18" t="s">
        <v>479</v>
      </c>
      <c r="AQ2308" s="18">
        <v>5</v>
      </c>
      <c r="AR2308" s="18" t="s">
        <v>1590</v>
      </c>
      <c r="AS2308" s="18" t="s">
        <v>257</v>
      </c>
      <c r="AT2308" s="18" t="s">
        <v>257</v>
      </c>
      <c r="AU2308" s="18" t="s">
        <v>595</v>
      </c>
      <c r="AV2308" s="18" t="s">
        <v>595</v>
      </c>
      <c r="AW2308" s="18" t="s">
        <v>595</v>
      </c>
      <c r="AX2308" s="18">
        <v>10</v>
      </c>
      <c r="AY2308" s="18" t="s">
        <v>522</v>
      </c>
      <c r="AZ2308" s="18" t="s">
        <v>257</v>
      </c>
      <c r="BA2308" s="18" t="s">
        <v>257</v>
      </c>
      <c r="BB2308" s="18" t="s">
        <v>2576</v>
      </c>
      <c r="BC2308" s="18"/>
      <c r="BD2308" s="18"/>
      <c r="BE2308" s="18"/>
      <c r="BF2308" s="18"/>
      <c r="BG2308" s="18"/>
      <c r="BH2308" s="18"/>
      <c r="BI2308" s="18"/>
      <c r="BJ2308" s="18"/>
      <c r="BK2308" s="18"/>
      <c r="BL2308" s="18"/>
      <c r="BM2308" s="18"/>
      <c r="BN2308" s="18"/>
      <c r="BO2308" s="18"/>
      <c r="BP2308" s="18"/>
      <c r="BQ2308" s="18"/>
      <c r="BR2308" s="18"/>
      <c r="BS2308" s="18"/>
      <c r="BT2308" s="18"/>
      <c r="BU2308" s="18"/>
      <c r="BV2308" s="18"/>
      <c r="BW2308" s="18"/>
      <c r="BX2308" s="18"/>
      <c r="BY2308" s="18"/>
      <c r="BZ2308" s="18"/>
      <c r="CA2308" s="18"/>
      <c r="CB2308" s="18"/>
      <c r="CC2308" s="18"/>
      <c r="CD2308" s="18"/>
      <c r="CE2308" s="18"/>
      <c r="CF2308" s="18"/>
      <c r="CG2308" s="18"/>
      <c r="CH2308" s="18"/>
      <c r="CI2308" s="18"/>
      <c r="CJ2308" s="18"/>
      <c r="CK2308" s="18"/>
      <c r="CL2308" s="18"/>
      <c r="CM2308" s="18"/>
      <c r="CN2308" s="18"/>
      <c r="CO2308" s="18"/>
      <c r="CP2308" s="18"/>
      <c r="CQ2308" s="18"/>
      <c r="CR2308" s="18"/>
      <c r="CS2308" s="18"/>
      <c r="CT2308" s="18"/>
      <c r="CU2308" s="18"/>
      <c r="CV2308" s="18"/>
      <c r="CW2308" s="18"/>
      <c r="CX2308" s="18"/>
      <c r="CY2308" s="18"/>
      <c r="CZ2308" s="18"/>
      <c r="DA2308" s="18"/>
      <c r="DB2308" s="18"/>
      <c r="DC2308" s="18"/>
      <c r="DD2308" s="18"/>
      <c r="DE2308" s="18"/>
      <c r="DF2308" s="18"/>
      <c r="DG2308" s="18"/>
      <c r="DH2308" s="18"/>
      <c r="DI2308" s="18"/>
      <c r="DJ2308" s="18"/>
      <c r="DK2308" s="18"/>
      <c r="DL2308" s="18"/>
      <c r="DM2308" s="18"/>
      <c r="DN2308" s="18"/>
      <c r="DO2308" s="56"/>
      <c r="DP2308" s="56"/>
      <c r="DQ2308" s="56"/>
      <c r="DR2308" s="56"/>
      <c r="DS2308" s="56"/>
      <c r="DT2308" s="56"/>
      <c r="DU2308" s="56"/>
      <c r="DV2308" s="56"/>
      <c r="DW2308" s="56">
        <v>0</v>
      </c>
      <c r="DX2308" s="56"/>
      <c r="DY2308" s="56"/>
      <c r="DZ2308" s="56"/>
      <c r="EA2308" s="56"/>
      <c r="EB2308" s="56"/>
      <c r="EC2308" s="56"/>
      <c r="ED2308" s="56"/>
      <c r="EE2308" s="56"/>
      <c r="EF2308" s="56"/>
      <c r="EG2308" s="56">
        <v>0</v>
      </c>
      <c r="EH2308" s="18"/>
      <c r="EI2308" s="18">
        <f t="array" ref="EI2308">IF(SUMPRODUCT(--(DO2308:DS2308&lt;&gt;""))=0, 0,1)</f>
        <v>0</v>
      </c>
      <c r="EJ2308" s="18">
        <f t="array" ref="EJ2308">IF(SUMPRODUCT(--(DT2308:EG2308&lt;&gt;""))=0, 0,1)</f>
        <v>1</v>
      </c>
      <c r="EK2308" s="18" cm="1">
        <f t="array" ref="EK2308">IF(SUMPRODUCT(--(EC2308:EG2308&lt;&gt;""))=0, 0,1)</f>
        <v>1</v>
      </c>
      <c r="EL2308" s="18">
        <f t="array" ref="EL2308">IF(SUMPRODUCT(--(EE2308:EG2308&lt;&gt;""))=0, 0,1)</f>
        <v>1</v>
      </c>
      <c r="EM2308" s="18">
        <f t="shared" si="443"/>
        <v>0</v>
      </c>
      <c r="EN2308" s="18" t="str">
        <f t="shared" si="444"/>
        <v>NA</v>
      </c>
      <c r="EO2308" s="18">
        <f t="shared" si="445"/>
        <v>0</v>
      </c>
      <c r="EP2308" s="18">
        <f t="shared" si="446"/>
        <v>0</v>
      </c>
      <c r="EQ2308" s="18" t="str">
        <f t="shared" si="442"/>
        <v>NA</v>
      </c>
      <c r="ER2308" s="18" t="s">
        <v>2084</v>
      </c>
      <c r="ES2308" s="59">
        <v>43971</v>
      </c>
      <c r="ET2308" s="18"/>
      <c r="EU2308" s="18"/>
    </row>
    <row r="2309" spans="1:151" s="1" customFormat="1" ht="15.75" customHeight="1" x14ac:dyDescent="0.2">
      <c r="A2309" s="5" t="s">
        <v>2572</v>
      </c>
      <c r="B2309" s="24" t="s">
        <v>2560</v>
      </c>
      <c r="C2309" s="56">
        <v>3</v>
      </c>
      <c r="D2309" s="18" t="s">
        <v>2933</v>
      </c>
      <c r="E2309" s="18" t="s">
        <v>2993</v>
      </c>
      <c r="F2309" s="18" t="s">
        <v>553</v>
      </c>
      <c r="G2309" s="18" t="s">
        <v>1728</v>
      </c>
      <c r="H2309" s="18" t="s">
        <v>1935</v>
      </c>
      <c r="I2309" s="18" t="s">
        <v>799</v>
      </c>
      <c r="J2309" s="18" t="s">
        <v>595</v>
      </c>
      <c r="K2309" s="18" t="s">
        <v>257</v>
      </c>
      <c r="L2309" s="18" t="s">
        <v>1936</v>
      </c>
      <c r="M2309" s="18" t="s">
        <v>276</v>
      </c>
      <c r="N2309" s="56">
        <v>130</v>
      </c>
      <c r="O2309" s="18" t="s">
        <v>2561</v>
      </c>
      <c r="P2309" s="18" t="s">
        <v>2128</v>
      </c>
      <c r="Q2309" s="18" t="s">
        <v>254</v>
      </c>
      <c r="R2309" s="18" t="s">
        <v>2562</v>
      </c>
      <c r="S2309" s="18" t="s">
        <v>2566</v>
      </c>
      <c r="T2309" s="26" t="s">
        <v>257</v>
      </c>
      <c r="U2309" s="26" t="s">
        <v>257</v>
      </c>
      <c r="V2309" s="26" t="s">
        <v>257</v>
      </c>
      <c r="W2309" s="26" t="s">
        <v>257</v>
      </c>
      <c r="X2309" s="18" t="s">
        <v>595</v>
      </c>
      <c r="Y2309" s="18">
        <v>199</v>
      </c>
      <c r="Z2309" s="18" t="s">
        <v>2202</v>
      </c>
      <c r="AA2309" s="18" t="s">
        <v>257</v>
      </c>
      <c r="AB2309" s="18">
        <f t="shared" si="437"/>
        <v>199</v>
      </c>
      <c r="AC2309" s="18" t="s">
        <v>595</v>
      </c>
      <c r="AD2309" s="18" t="s">
        <v>595</v>
      </c>
      <c r="AE2309" s="18" t="s">
        <v>595</v>
      </c>
      <c r="AF2309" s="18" t="s">
        <v>257</v>
      </c>
      <c r="AG2309" s="18" t="s">
        <v>257</v>
      </c>
      <c r="AH2309" s="18" t="s">
        <v>595</v>
      </c>
      <c r="AI2309" s="18">
        <v>10</v>
      </c>
      <c r="AJ2309" s="18" t="s">
        <v>522</v>
      </c>
      <c r="AK2309" s="18">
        <v>10</v>
      </c>
      <c r="AL2309" s="18"/>
      <c r="AM2309" s="18" t="s">
        <v>302</v>
      </c>
      <c r="AN2309" s="18">
        <v>3.6</v>
      </c>
      <c r="AO2309" s="18" t="s">
        <v>2564</v>
      </c>
      <c r="AP2309" s="18" t="s">
        <v>479</v>
      </c>
      <c r="AQ2309" s="18">
        <v>5</v>
      </c>
      <c r="AR2309" s="18" t="s">
        <v>1590</v>
      </c>
      <c r="AS2309" s="18" t="s">
        <v>257</v>
      </c>
      <c r="AT2309" s="18" t="s">
        <v>257</v>
      </c>
      <c r="AU2309" s="18" t="s">
        <v>595</v>
      </c>
      <c r="AV2309" s="18" t="s">
        <v>595</v>
      </c>
      <c r="AW2309" s="18" t="s">
        <v>595</v>
      </c>
      <c r="AX2309" s="18">
        <v>10</v>
      </c>
      <c r="AY2309" s="18" t="s">
        <v>522</v>
      </c>
      <c r="AZ2309" s="18" t="s">
        <v>257</v>
      </c>
      <c r="BA2309" s="18" t="s">
        <v>257</v>
      </c>
      <c r="BB2309" s="18" t="s">
        <v>2576</v>
      </c>
      <c r="BC2309" s="18"/>
      <c r="BD2309" s="18"/>
      <c r="BE2309" s="18"/>
      <c r="BF2309" s="18"/>
      <c r="BG2309" s="18"/>
      <c r="BH2309" s="18"/>
      <c r="BI2309" s="18"/>
      <c r="BJ2309" s="18"/>
      <c r="BK2309" s="18"/>
      <c r="BL2309" s="18"/>
      <c r="BM2309" s="18"/>
      <c r="BN2309" s="18"/>
      <c r="BO2309" s="18"/>
      <c r="BP2309" s="18"/>
      <c r="BQ2309" s="18"/>
      <c r="BR2309" s="18"/>
      <c r="BS2309" s="18"/>
      <c r="BT2309" s="18"/>
      <c r="BU2309" s="18"/>
      <c r="BV2309" s="18"/>
      <c r="BW2309" s="18"/>
      <c r="BX2309" s="18"/>
      <c r="BY2309" s="18"/>
      <c r="BZ2309" s="18"/>
      <c r="CA2309" s="18"/>
      <c r="CB2309" s="18"/>
      <c r="CC2309" s="18"/>
      <c r="CD2309" s="18"/>
      <c r="CE2309" s="18"/>
      <c r="CF2309" s="18"/>
      <c r="CG2309" s="18"/>
      <c r="CH2309" s="18"/>
      <c r="CI2309" s="18"/>
      <c r="CJ2309" s="18"/>
      <c r="CK2309" s="18"/>
      <c r="CL2309" s="18"/>
      <c r="CM2309" s="18"/>
      <c r="CN2309" s="18"/>
      <c r="CO2309" s="18"/>
      <c r="CP2309" s="18"/>
      <c r="CQ2309" s="18"/>
      <c r="CR2309" s="18"/>
      <c r="CS2309" s="18"/>
      <c r="CT2309" s="18"/>
      <c r="CU2309" s="18"/>
      <c r="CV2309" s="18"/>
      <c r="CW2309" s="18"/>
      <c r="CX2309" s="18"/>
      <c r="CY2309" s="18"/>
      <c r="CZ2309" s="18"/>
      <c r="DA2309" s="18"/>
      <c r="DB2309" s="18"/>
      <c r="DC2309" s="18"/>
      <c r="DD2309" s="18"/>
      <c r="DE2309" s="18"/>
      <c r="DF2309" s="18"/>
      <c r="DG2309" s="18"/>
      <c r="DH2309" s="18"/>
      <c r="DI2309" s="18"/>
      <c r="DJ2309" s="18"/>
      <c r="DK2309" s="18"/>
      <c r="DL2309" s="18"/>
      <c r="DM2309" s="18"/>
      <c r="DN2309" s="18"/>
      <c r="DO2309" s="56"/>
      <c r="DP2309" s="56"/>
      <c r="DQ2309" s="56"/>
      <c r="DR2309" s="56"/>
      <c r="DS2309" s="56"/>
      <c r="DT2309" s="56"/>
      <c r="DU2309" s="56"/>
      <c r="DV2309" s="56"/>
      <c r="DW2309" s="56">
        <v>0</v>
      </c>
      <c r="DX2309" s="56"/>
      <c r="DY2309" s="56"/>
      <c r="DZ2309" s="56"/>
      <c r="EA2309" s="56"/>
      <c r="EB2309" s="56"/>
      <c r="EC2309" s="56"/>
      <c r="ED2309" s="56"/>
      <c r="EE2309" s="56"/>
      <c r="EF2309" s="56"/>
      <c r="EG2309" s="56">
        <v>0</v>
      </c>
      <c r="EH2309" s="18"/>
      <c r="EI2309" s="18">
        <f t="array" ref="EI2309">IF(SUMPRODUCT(--(DO2309:DS2309&lt;&gt;""))=0, 0,1)</f>
        <v>0</v>
      </c>
      <c r="EJ2309" s="18">
        <f t="array" ref="EJ2309">IF(SUMPRODUCT(--(DT2309:EG2309&lt;&gt;""))=0, 0,1)</f>
        <v>1</v>
      </c>
      <c r="EK2309" s="18" cm="1">
        <f t="array" ref="EK2309">IF(SUMPRODUCT(--(EC2309:EG2309&lt;&gt;""))=0, 0,1)</f>
        <v>1</v>
      </c>
      <c r="EL2309" s="18">
        <f t="array" ref="EL2309">IF(SUMPRODUCT(--(EE2309:EG2309&lt;&gt;""))=0, 0,1)</f>
        <v>1</v>
      </c>
      <c r="EM2309" s="18">
        <f t="shared" ref="EM2309:EM2338" si="447">IF(COUNTIF(DO2309:EG2309, 1), 1,0)</f>
        <v>0</v>
      </c>
      <c r="EN2309" s="18" t="str">
        <f t="shared" ref="EN2309:EN2338" si="448">IF(EI2309=0, "NA", IF(COUNTIF(DO2309:DS2309, 1), 1,0))</f>
        <v>NA</v>
      </c>
      <c r="EO2309" s="18">
        <f t="shared" ref="EO2309:EO2338" si="449">IF(EJ2309=0, "NA", IF(COUNTIF(DT2309:EG2309, 1), 1,0))</f>
        <v>0</v>
      </c>
      <c r="EP2309" s="18">
        <f t="shared" si="446"/>
        <v>0</v>
      </c>
      <c r="EQ2309" s="18" t="str">
        <f t="shared" si="442"/>
        <v>NA</v>
      </c>
      <c r="ER2309" s="18" t="s">
        <v>2084</v>
      </c>
      <c r="ES2309" s="59">
        <v>43971</v>
      </c>
      <c r="ET2309" s="18"/>
      <c r="EU2309" s="18"/>
    </row>
    <row r="2310" spans="1:151" s="1" customFormat="1" ht="15.75" customHeight="1" x14ac:dyDescent="0.2">
      <c r="A2310" s="5" t="s">
        <v>2577</v>
      </c>
      <c r="B2310" s="24" t="s">
        <v>2578</v>
      </c>
      <c r="C2310" s="56">
        <v>1</v>
      </c>
      <c r="D2310" s="18" t="s">
        <v>2717</v>
      </c>
      <c r="E2310" s="18" t="s">
        <v>2994</v>
      </c>
      <c r="F2310" s="18" t="s">
        <v>2297</v>
      </c>
      <c r="G2310" s="18" t="s">
        <v>641</v>
      </c>
      <c r="H2310" s="18" t="s">
        <v>642</v>
      </c>
      <c r="I2310" s="18" t="s">
        <v>552</v>
      </c>
      <c r="J2310" s="18" t="s">
        <v>2579</v>
      </c>
      <c r="K2310" s="18" t="s">
        <v>257</v>
      </c>
      <c r="L2310" s="18" t="s">
        <v>1936</v>
      </c>
      <c r="M2310" s="18" t="s">
        <v>253</v>
      </c>
      <c r="N2310" s="56">
        <v>60</v>
      </c>
      <c r="O2310" s="18" t="s">
        <v>2580</v>
      </c>
      <c r="P2310" s="18" t="s">
        <v>2128</v>
      </c>
      <c r="Q2310" s="18" t="s">
        <v>254</v>
      </c>
      <c r="R2310" s="18" t="s">
        <v>2581</v>
      </c>
      <c r="S2310" s="18"/>
      <c r="T2310" s="26" t="s">
        <v>257</v>
      </c>
      <c r="U2310" s="26" t="s">
        <v>257</v>
      </c>
      <c r="V2310" s="26" t="s">
        <v>257</v>
      </c>
      <c r="W2310" s="26" t="s">
        <v>257</v>
      </c>
      <c r="X2310" s="18" t="s">
        <v>2582</v>
      </c>
      <c r="Y2310" s="18">
        <v>0</v>
      </c>
      <c r="Z2310" s="18" t="s">
        <v>2202</v>
      </c>
      <c r="AA2310" s="18" t="s">
        <v>257</v>
      </c>
      <c r="AB2310" s="18">
        <f t="shared" ref="AB2310:AB2317" si="450">VALUE(Y2310)</f>
        <v>0</v>
      </c>
      <c r="AC2310" s="18" t="s">
        <v>595</v>
      </c>
      <c r="AD2310" s="18" t="s">
        <v>595</v>
      </c>
      <c r="AE2310" s="18" t="s">
        <v>595</v>
      </c>
      <c r="AF2310" s="18" t="s">
        <v>595</v>
      </c>
      <c r="AG2310" s="18" t="s">
        <v>595</v>
      </c>
      <c r="AH2310" s="18" t="s">
        <v>595</v>
      </c>
      <c r="AI2310" s="18">
        <v>14</v>
      </c>
      <c r="AJ2310" s="18" t="s">
        <v>522</v>
      </c>
      <c r="AK2310" s="18">
        <v>14</v>
      </c>
      <c r="AL2310" s="18" t="s">
        <v>2583</v>
      </c>
      <c r="AM2310" s="18" t="s">
        <v>255</v>
      </c>
      <c r="AN2310" s="18">
        <v>4.5646153800000002</v>
      </c>
      <c r="AO2310" s="18" t="s">
        <v>2584</v>
      </c>
      <c r="AP2310" s="18" t="s">
        <v>479</v>
      </c>
      <c r="AQ2310" s="18">
        <v>3</v>
      </c>
      <c r="AR2310" s="18" t="s">
        <v>2585</v>
      </c>
      <c r="AS2310" s="18">
        <v>3.3076923100000002</v>
      </c>
      <c r="AT2310" s="18">
        <v>5.8307692299999996</v>
      </c>
      <c r="AU2310" s="18">
        <v>1.25692308</v>
      </c>
      <c r="AV2310" s="18">
        <v>1.26615385</v>
      </c>
      <c r="AW2310" s="18" t="s">
        <v>595</v>
      </c>
      <c r="AX2310" s="18">
        <v>14</v>
      </c>
      <c r="AY2310" s="18" t="s">
        <v>522</v>
      </c>
      <c r="AZ2310" s="18" t="s">
        <v>257</v>
      </c>
      <c r="BA2310" s="18" t="s">
        <v>257</v>
      </c>
      <c r="BB2310" s="18" t="s">
        <v>2586</v>
      </c>
      <c r="BC2310" s="18"/>
      <c r="BD2310" s="18"/>
      <c r="BE2310" s="18"/>
      <c r="BF2310" s="18"/>
      <c r="BG2310" s="18"/>
      <c r="BH2310" s="18"/>
      <c r="BI2310" s="18"/>
      <c r="BJ2310" s="18"/>
      <c r="BK2310" s="18"/>
      <c r="BL2310" s="18"/>
      <c r="BM2310" s="18"/>
      <c r="BN2310" s="18"/>
      <c r="BO2310" s="18"/>
      <c r="BP2310" s="18"/>
      <c r="BQ2310" s="18"/>
      <c r="BR2310" s="18"/>
      <c r="BS2310" s="18"/>
      <c r="BT2310" s="18"/>
      <c r="BU2310" s="18"/>
      <c r="BV2310" s="18"/>
      <c r="BW2310" s="18"/>
      <c r="BX2310" s="18"/>
      <c r="BY2310" s="18"/>
      <c r="BZ2310" s="18"/>
      <c r="CA2310" s="18"/>
      <c r="CB2310" s="18"/>
      <c r="CC2310" s="18"/>
      <c r="CD2310" s="18"/>
      <c r="CE2310" s="18"/>
      <c r="CF2310" s="18"/>
      <c r="CG2310" s="18"/>
      <c r="CH2310" s="18"/>
      <c r="CI2310" s="18"/>
      <c r="CJ2310" s="18"/>
      <c r="CK2310" s="18"/>
      <c r="CL2310" s="18"/>
      <c r="CM2310" s="18"/>
      <c r="CN2310" s="18"/>
      <c r="CO2310" s="18"/>
      <c r="CP2310" s="18"/>
      <c r="CQ2310" s="18"/>
      <c r="CR2310" s="18"/>
      <c r="CS2310" s="18"/>
      <c r="CT2310" s="18"/>
      <c r="CU2310" s="18"/>
      <c r="CV2310" s="18"/>
      <c r="CW2310" s="18"/>
      <c r="CX2310" s="18"/>
      <c r="CY2310" s="18"/>
      <c r="CZ2310" s="18"/>
      <c r="DA2310" s="18"/>
      <c r="DB2310" s="18"/>
      <c r="DC2310" s="18"/>
      <c r="DD2310" s="18"/>
      <c r="DE2310" s="18"/>
      <c r="DF2310" s="18"/>
      <c r="DG2310" s="18"/>
      <c r="DH2310" s="18"/>
      <c r="DI2310" s="18"/>
      <c r="DJ2310" s="18"/>
      <c r="DK2310" s="18"/>
      <c r="DL2310" s="18"/>
      <c r="DM2310" s="18"/>
      <c r="DN2310" s="18"/>
      <c r="DO2310" s="56"/>
      <c r="DP2310" s="56"/>
      <c r="DQ2310" s="56"/>
      <c r="DR2310" s="56"/>
      <c r="DS2310" s="56"/>
      <c r="DT2310" s="56"/>
      <c r="DU2310" s="56"/>
      <c r="DV2310" s="56"/>
      <c r="DW2310" s="56"/>
      <c r="DX2310" s="56"/>
      <c r="DY2310" s="56">
        <v>0</v>
      </c>
      <c r="DZ2310" s="56"/>
      <c r="EA2310" s="56"/>
      <c r="EB2310" s="56"/>
      <c r="EC2310" s="56">
        <v>0</v>
      </c>
      <c r="ED2310" s="56"/>
      <c r="EE2310" s="56"/>
      <c r="EF2310" s="56"/>
      <c r="EG2310" s="56"/>
      <c r="EH2310" s="18"/>
      <c r="EI2310" s="18">
        <f t="array" ref="EI2310">IF(SUMPRODUCT(--(DO2310:DS2310&lt;&gt;""))=0, 0,1)</f>
        <v>0</v>
      </c>
      <c r="EJ2310" s="18">
        <f t="array" ref="EJ2310">IF(SUMPRODUCT(--(DT2310:EG2310&lt;&gt;""))=0, 0,1)</f>
        <v>1</v>
      </c>
      <c r="EK2310" s="18" cm="1">
        <f t="array" ref="EK2310">IF(SUMPRODUCT(--(EC2310:EG2310&lt;&gt;""))=0, 0,1)</f>
        <v>1</v>
      </c>
      <c r="EL2310" s="18">
        <f t="array" ref="EL2310">IF(SUMPRODUCT(--(EE2310:EG2310&lt;&gt;""))=0, 0,1)</f>
        <v>0</v>
      </c>
      <c r="EM2310" s="18">
        <f t="shared" si="447"/>
        <v>0</v>
      </c>
      <c r="EN2310" s="18" t="str">
        <f t="shared" si="448"/>
        <v>NA</v>
      </c>
      <c r="EO2310" s="18">
        <f t="shared" si="449"/>
        <v>0</v>
      </c>
      <c r="EP2310" s="18">
        <f t="shared" ref="EP2310:EP2338" si="451">IF(EK2310=0, "NA", IF(COUNTIF(EC2310:EG2310, 1), 1,0))</f>
        <v>0</v>
      </c>
      <c r="EQ2310" s="18" t="str">
        <f t="shared" si="442"/>
        <v>NA</v>
      </c>
      <c r="ER2310" s="18" t="s">
        <v>2084</v>
      </c>
      <c r="ES2310" s="59">
        <v>43956</v>
      </c>
      <c r="ET2310" s="18"/>
      <c r="EU2310" s="18"/>
    </row>
    <row r="2311" spans="1:151" s="1" customFormat="1" ht="15.75" customHeight="1" x14ac:dyDescent="0.2">
      <c r="A2311" s="5" t="s">
        <v>2577</v>
      </c>
      <c r="B2311" s="24" t="s">
        <v>2578</v>
      </c>
      <c r="C2311" s="56">
        <v>1</v>
      </c>
      <c r="D2311" s="18" t="s">
        <v>2719</v>
      </c>
      <c r="E2311" s="18" t="s">
        <v>2994</v>
      </c>
      <c r="F2311" s="18" t="s">
        <v>2297</v>
      </c>
      <c r="G2311" s="18" t="s">
        <v>641</v>
      </c>
      <c r="H2311" s="18" t="s">
        <v>642</v>
      </c>
      <c r="I2311" s="18" t="s">
        <v>552</v>
      </c>
      <c r="J2311" s="18" t="s">
        <v>2579</v>
      </c>
      <c r="K2311" s="18" t="s">
        <v>257</v>
      </c>
      <c r="L2311" s="18" t="s">
        <v>1936</v>
      </c>
      <c r="M2311" s="18" t="s">
        <v>253</v>
      </c>
      <c r="N2311" s="56">
        <v>60</v>
      </c>
      <c r="O2311" s="18" t="s">
        <v>2580</v>
      </c>
      <c r="P2311" s="18" t="s">
        <v>2128</v>
      </c>
      <c r="Q2311" s="18" t="s">
        <v>254</v>
      </c>
      <c r="R2311" s="18" t="s">
        <v>2581</v>
      </c>
      <c r="S2311" s="18"/>
      <c r="T2311" s="26" t="s">
        <v>257</v>
      </c>
      <c r="U2311" s="26" t="s">
        <v>257</v>
      </c>
      <c r="V2311" s="26" t="s">
        <v>257</v>
      </c>
      <c r="W2311" s="26" t="s">
        <v>257</v>
      </c>
      <c r="X2311" s="18" t="s">
        <v>2582</v>
      </c>
      <c r="Y2311" s="18">
        <v>10</v>
      </c>
      <c r="Z2311" s="18" t="s">
        <v>2202</v>
      </c>
      <c r="AA2311" s="18" t="s">
        <v>257</v>
      </c>
      <c r="AB2311" s="18">
        <f t="shared" si="450"/>
        <v>10</v>
      </c>
      <c r="AC2311" s="18" t="s">
        <v>595</v>
      </c>
      <c r="AD2311" s="18" t="s">
        <v>595</v>
      </c>
      <c r="AE2311" s="18" t="s">
        <v>595</v>
      </c>
      <c r="AF2311" s="18" t="s">
        <v>595</v>
      </c>
      <c r="AG2311" s="18" t="s">
        <v>595</v>
      </c>
      <c r="AH2311" s="18" t="s">
        <v>595</v>
      </c>
      <c r="AI2311" s="18">
        <v>14</v>
      </c>
      <c r="AJ2311" s="18" t="s">
        <v>522</v>
      </c>
      <c r="AK2311" s="18">
        <v>14</v>
      </c>
      <c r="AL2311" s="18" t="s">
        <v>2583</v>
      </c>
      <c r="AM2311" s="18" t="s">
        <v>255</v>
      </c>
      <c r="AN2311" s="18">
        <v>4.0715384600000002</v>
      </c>
      <c r="AO2311" s="18" t="s">
        <v>2584</v>
      </c>
      <c r="AP2311" s="18" t="s">
        <v>479</v>
      </c>
      <c r="AQ2311" s="18">
        <v>3</v>
      </c>
      <c r="AR2311" s="18" t="s">
        <v>2585</v>
      </c>
      <c r="AS2311" s="18">
        <v>3.3076923100000002</v>
      </c>
      <c r="AT2311" s="18">
        <v>4.8307692299999996</v>
      </c>
      <c r="AU2311" s="18">
        <v>0.76384615</v>
      </c>
      <c r="AV2311" s="18">
        <v>0.75923077000000005</v>
      </c>
      <c r="AW2311" s="18" t="s">
        <v>595</v>
      </c>
      <c r="AX2311" s="18">
        <v>14</v>
      </c>
      <c r="AY2311" s="18" t="s">
        <v>522</v>
      </c>
      <c r="AZ2311" s="18" t="s">
        <v>257</v>
      </c>
      <c r="BA2311" s="18" t="s">
        <v>257</v>
      </c>
      <c r="BB2311" s="18" t="s">
        <v>2586</v>
      </c>
      <c r="BC2311" s="18"/>
      <c r="BD2311" s="18"/>
      <c r="BE2311" s="18"/>
      <c r="BF2311" s="18"/>
      <c r="BG2311" s="18"/>
      <c r="BH2311" s="18"/>
      <c r="BI2311" s="18"/>
      <c r="BJ2311" s="18"/>
      <c r="BK2311" s="18"/>
      <c r="BL2311" s="18"/>
      <c r="BM2311" s="18"/>
      <c r="BN2311" s="18"/>
      <c r="BO2311" s="18"/>
      <c r="BP2311" s="18"/>
      <c r="BQ2311" s="18"/>
      <c r="BR2311" s="18"/>
      <c r="BS2311" s="18"/>
      <c r="BT2311" s="18"/>
      <c r="BU2311" s="18"/>
      <c r="BV2311" s="18"/>
      <c r="BW2311" s="18"/>
      <c r="BX2311" s="18"/>
      <c r="BY2311" s="18"/>
      <c r="BZ2311" s="18"/>
      <c r="CA2311" s="18"/>
      <c r="CB2311" s="18"/>
      <c r="CC2311" s="18"/>
      <c r="CD2311" s="18"/>
      <c r="CE2311" s="18"/>
      <c r="CF2311" s="18"/>
      <c r="CG2311" s="18"/>
      <c r="CH2311" s="18"/>
      <c r="CI2311" s="18"/>
      <c r="CJ2311" s="18"/>
      <c r="CK2311" s="18"/>
      <c r="CL2311" s="18"/>
      <c r="CM2311" s="18"/>
      <c r="CN2311" s="18"/>
      <c r="CO2311" s="18"/>
      <c r="CP2311" s="18"/>
      <c r="CQ2311" s="18"/>
      <c r="CR2311" s="18"/>
      <c r="CS2311" s="18"/>
      <c r="CT2311" s="18"/>
      <c r="CU2311" s="18"/>
      <c r="CV2311" s="18"/>
      <c r="CW2311" s="18"/>
      <c r="CX2311" s="18"/>
      <c r="CY2311" s="18"/>
      <c r="CZ2311" s="18"/>
      <c r="DA2311" s="18"/>
      <c r="DB2311" s="18"/>
      <c r="DC2311" s="18"/>
      <c r="DD2311" s="18"/>
      <c r="DE2311" s="18"/>
      <c r="DF2311" s="18"/>
      <c r="DG2311" s="18"/>
      <c r="DH2311" s="18"/>
      <c r="DI2311" s="18"/>
      <c r="DJ2311" s="18"/>
      <c r="DK2311" s="18"/>
      <c r="DL2311" s="18"/>
      <c r="DM2311" s="18"/>
      <c r="DN2311" s="18"/>
      <c r="DO2311" s="56"/>
      <c r="DP2311" s="56"/>
      <c r="DQ2311" s="56"/>
      <c r="DR2311" s="56"/>
      <c r="DS2311" s="56"/>
      <c r="DT2311" s="56"/>
      <c r="DU2311" s="56"/>
      <c r="DV2311" s="56"/>
      <c r="DW2311" s="56"/>
      <c r="DX2311" s="56"/>
      <c r="DY2311" s="56">
        <v>0</v>
      </c>
      <c r="DZ2311" s="56"/>
      <c r="EA2311" s="56"/>
      <c r="EB2311" s="56"/>
      <c r="EC2311" s="56">
        <v>0</v>
      </c>
      <c r="ED2311" s="56"/>
      <c r="EE2311" s="56"/>
      <c r="EF2311" s="56"/>
      <c r="EG2311" s="56"/>
      <c r="EH2311" s="18"/>
      <c r="EI2311" s="18">
        <f t="array" ref="EI2311">IF(SUMPRODUCT(--(DO2311:DS2311&lt;&gt;""))=0, 0,1)</f>
        <v>0</v>
      </c>
      <c r="EJ2311" s="18">
        <f t="array" ref="EJ2311">IF(SUMPRODUCT(--(DT2311:EG2311&lt;&gt;""))=0, 0,1)</f>
        <v>1</v>
      </c>
      <c r="EK2311" s="18" cm="1">
        <f t="array" ref="EK2311">IF(SUMPRODUCT(--(EC2311:EG2311&lt;&gt;""))=0, 0,1)</f>
        <v>1</v>
      </c>
      <c r="EL2311" s="18">
        <f t="array" ref="EL2311">IF(SUMPRODUCT(--(EE2311:EG2311&lt;&gt;""))=0, 0,1)</f>
        <v>0</v>
      </c>
      <c r="EM2311" s="18">
        <f t="shared" si="447"/>
        <v>0</v>
      </c>
      <c r="EN2311" s="18" t="str">
        <f t="shared" si="448"/>
        <v>NA</v>
      </c>
      <c r="EO2311" s="18">
        <f t="shared" si="449"/>
        <v>0</v>
      </c>
      <c r="EP2311" s="18">
        <f t="shared" si="451"/>
        <v>0</v>
      </c>
      <c r="EQ2311" s="18" t="str">
        <f t="shared" si="442"/>
        <v>NA</v>
      </c>
      <c r="ER2311" s="18" t="s">
        <v>2084</v>
      </c>
      <c r="ES2311" s="59">
        <v>43956</v>
      </c>
      <c r="ET2311" s="18"/>
      <c r="EU2311" s="18"/>
    </row>
    <row r="2312" spans="1:151" s="1" customFormat="1" ht="15.75" customHeight="1" x14ac:dyDescent="0.2">
      <c r="A2312" s="5" t="s">
        <v>2577</v>
      </c>
      <c r="B2312" s="24" t="s">
        <v>2578</v>
      </c>
      <c r="C2312" s="56">
        <v>1</v>
      </c>
      <c r="D2312" s="18" t="s">
        <v>2721</v>
      </c>
      <c r="E2312" s="18" t="s">
        <v>2994</v>
      </c>
      <c r="F2312" s="18" t="s">
        <v>2297</v>
      </c>
      <c r="G2312" s="18" t="s">
        <v>641</v>
      </c>
      <c r="H2312" s="18" t="s">
        <v>642</v>
      </c>
      <c r="I2312" s="18" t="s">
        <v>552</v>
      </c>
      <c r="J2312" s="18" t="s">
        <v>2579</v>
      </c>
      <c r="K2312" s="18" t="s">
        <v>257</v>
      </c>
      <c r="L2312" s="18" t="s">
        <v>1936</v>
      </c>
      <c r="M2312" s="18" t="s">
        <v>253</v>
      </c>
      <c r="N2312" s="56">
        <v>60</v>
      </c>
      <c r="O2312" s="18" t="s">
        <v>2580</v>
      </c>
      <c r="P2312" s="18" t="s">
        <v>2128</v>
      </c>
      <c r="Q2312" s="18" t="s">
        <v>254</v>
      </c>
      <c r="R2312" s="18" t="s">
        <v>2581</v>
      </c>
      <c r="S2312" s="18"/>
      <c r="T2312" s="26" t="s">
        <v>257</v>
      </c>
      <c r="U2312" s="26" t="s">
        <v>257</v>
      </c>
      <c r="V2312" s="26" t="s">
        <v>257</v>
      </c>
      <c r="W2312" s="26" t="s">
        <v>257</v>
      </c>
      <c r="X2312" s="18" t="s">
        <v>2582</v>
      </c>
      <c r="Y2312" s="18">
        <v>100</v>
      </c>
      <c r="Z2312" s="18" t="s">
        <v>2202</v>
      </c>
      <c r="AA2312" s="18" t="s">
        <v>257</v>
      </c>
      <c r="AB2312" s="18">
        <f t="shared" si="450"/>
        <v>100</v>
      </c>
      <c r="AC2312" s="18" t="s">
        <v>595</v>
      </c>
      <c r="AD2312" s="18" t="s">
        <v>595</v>
      </c>
      <c r="AE2312" s="18" t="s">
        <v>595</v>
      </c>
      <c r="AF2312" s="18" t="s">
        <v>595</v>
      </c>
      <c r="AG2312" s="18" t="s">
        <v>595</v>
      </c>
      <c r="AH2312" s="18" t="s">
        <v>595</v>
      </c>
      <c r="AI2312" s="18">
        <v>14</v>
      </c>
      <c r="AJ2312" s="18" t="s">
        <v>522</v>
      </c>
      <c r="AK2312" s="18">
        <v>14</v>
      </c>
      <c r="AL2312" s="18" t="s">
        <v>2583</v>
      </c>
      <c r="AM2312" s="18" t="s">
        <v>255</v>
      </c>
      <c r="AN2312" s="18">
        <v>5.25</v>
      </c>
      <c r="AO2312" s="18" t="s">
        <v>2584</v>
      </c>
      <c r="AP2312" s="18" t="s">
        <v>479</v>
      </c>
      <c r="AQ2312" s="18">
        <v>3</v>
      </c>
      <c r="AR2312" s="18" t="s">
        <v>2585</v>
      </c>
      <c r="AS2312" s="18">
        <v>3.6615384600000001</v>
      </c>
      <c r="AT2312" s="18">
        <v>6.8461538500000003</v>
      </c>
      <c r="AU2312" s="18">
        <v>1.5884615399999999</v>
      </c>
      <c r="AV2312" s="18">
        <v>1.5961538500000001</v>
      </c>
      <c r="AW2312" s="18" t="s">
        <v>595</v>
      </c>
      <c r="AX2312" s="18">
        <v>14</v>
      </c>
      <c r="AY2312" s="18" t="s">
        <v>522</v>
      </c>
      <c r="AZ2312" s="18" t="s">
        <v>257</v>
      </c>
      <c r="BA2312" s="18" t="s">
        <v>257</v>
      </c>
      <c r="BB2312" s="18" t="s">
        <v>2586</v>
      </c>
      <c r="BC2312" s="18"/>
      <c r="BD2312" s="18"/>
      <c r="BE2312" s="18"/>
      <c r="BF2312" s="18"/>
      <c r="BG2312" s="18"/>
      <c r="BH2312" s="18"/>
      <c r="BI2312" s="18"/>
      <c r="BJ2312" s="18"/>
      <c r="BK2312" s="18"/>
      <c r="BL2312" s="18"/>
      <c r="BM2312" s="18"/>
      <c r="BN2312" s="18"/>
      <c r="BO2312" s="18"/>
      <c r="BP2312" s="18"/>
      <c r="BQ2312" s="18"/>
      <c r="BR2312" s="18"/>
      <c r="BS2312" s="18"/>
      <c r="BT2312" s="18"/>
      <c r="BU2312" s="18"/>
      <c r="BV2312" s="18"/>
      <c r="BW2312" s="18"/>
      <c r="BX2312" s="18"/>
      <c r="BY2312" s="18"/>
      <c r="BZ2312" s="18"/>
      <c r="CA2312" s="18"/>
      <c r="CB2312" s="18"/>
      <c r="CC2312" s="18"/>
      <c r="CD2312" s="18"/>
      <c r="CE2312" s="18"/>
      <c r="CF2312" s="18"/>
      <c r="CG2312" s="18"/>
      <c r="CH2312" s="18"/>
      <c r="CI2312" s="18"/>
      <c r="CJ2312" s="18"/>
      <c r="CK2312" s="18"/>
      <c r="CL2312" s="18"/>
      <c r="CM2312" s="18"/>
      <c r="CN2312" s="18"/>
      <c r="CO2312" s="18"/>
      <c r="CP2312" s="18"/>
      <c r="CQ2312" s="18"/>
      <c r="CR2312" s="18"/>
      <c r="CS2312" s="18"/>
      <c r="CT2312" s="18"/>
      <c r="CU2312" s="18"/>
      <c r="CV2312" s="18"/>
      <c r="CW2312" s="18"/>
      <c r="CX2312" s="18"/>
      <c r="CY2312" s="18"/>
      <c r="CZ2312" s="18"/>
      <c r="DA2312" s="18"/>
      <c r="DB2312" s="18"/>
      <c r="DC2312" s="18"/>
      <c r="DD2312" s="18"/>
      <c r="DE2312" s="18"/>
      <c r="DF2312" s="18"/>
      <c r="DG2312" s="18"/>
      <c r="DH2312" s="18"/>
      <c r="DI2312" s="18"/>
      <c r="DJ2312" s="18"/>
      <c r="DK2312" s="18"/>
      <c r="DL2312" s="18"/>
      <c r="DM2312" s="18"/>
      <c r="DN2312" s="18"/>
      <c r="DO2312" s="56"/>
      <c r="DP2312" s="56"/>
      <c r="DQ2312" s="56"/>
      <c r="DR2312" s="56"/>
      <c r="DS2312" s="56"/>
      <c r="DT2312" s="56"/>
      <c r="DU2312" s="56"/>
      <c r="DV2312" s="56"/>
      <c r="DW2312" s="56"/>
      <c r="DX2312" s="56"/>
      <c r="DY2312" s="56">
        <v>0</v>
      </c>
      <c r="DZ2312" s="56"/>
      <c r="EA2312" s="56"/>
      <c r="EB2312" s="56"/>
      <c r="EC2312" s="56">
        <v>0</v>
      </c>
      <c r="ED2312" s="56"/>
      <c r="EE2312" s="56"/>
      <c r="EF2312" s="56"/>
      <c r="EG2312" s="56"/>
      <c r="EH2312" s="18"/>
      <c r="EI2312" s="18">
        <f t="array" ref="EI2312">IF(SUMPRODUCT(--(DO2312:DS2312&lt;&gt;""))=0, 0,1)</f>
        <v>0</v>
      </c>
      <c r="EJ2312" s="18">
        <f t="array" ref="EJ2312">IF(SUMPRODUCT(--(DT2312:EG2312&lt;&gt;""))=0, 0,1)</f>
        <v>1</v>
      </c>
      <c r="EK2312" s="18" cm="1">
        <f t="array" ref="EK2312">IF(SUMPRODUCT(--(EC2312:EG2312&lt;&gt;""))=0, 0,1)</f>
        <v>1</v>
      </c>
      <c r="EL2312" s="18">
        <f t="array" ref="EL2312">IF(SUMPRODUCT(--(EE2312:EG2312&lt;&gt;""))=0, 0,1)</f>
        <v>0</v>
      </c>
      <c r="EM2312" s="18">
        <f t="shared" si="447"/>
        <v>0</v>
      </c>
      <c r="EN2312" s="18" t="str">
        <f t="shared" si="448"/>
        <v>NA</v>
      </c>
      <c r="EO2312" s="18">
        <f t="shared" si="449"/>
        <v>0</v>
      </c>
      <c r="EP2312" s="18">
        <f t="shared" si="451"/>
        <v>0</v>
      </c>
      <c r="EQ2312" s="18" t="str">
        <f t="shared" si="442"/>
        <v>NA</v>
      </c>
      <c r="ER2312" s="18" t="s">
        <v>2084</v>
      </c>
      <c r="ES2312" s="59">
        <v>43956</v>
      </c>
      <c r="ET2312" s="18"/>
      <c r="EU2312" s="18"/>
    </row>
    <row r="2313" spans="1:151" s="1" customFormat="1" ht="15.75" customHeight="1" x14ac:dyDescent="0.2">
      <c r="A2313" s="5" t="s">
        <v>2577</v>
      </c>
      <c r="B2313" s="24" t="s">
        <v>2578</v>
      </c>
      <c r="C2313" s="56">
        <v>1</v>
      </c>
      <c r="D2313" s="18" t="s">
        <v>2934</v>
      </c>
      <c r="E2313" s="18" t="s">
        <v>2994</v>
      </c>
      <c r="F2313" s="18" t="s">
        <v>2297</v>
      </c>
      <c r="G2313" s="18" t="s">
        <v>641</v>
      </c>
      <c r="H2313" s="18" t="s">
        <v>642</v>
      </c>
      <c r="I2313" s="18" t="s">
        <v>552</v>
      </c>
      <c r="J2313" s="18" t="s">
        <v>2579</v>
      </c>
      <c r="K2313" s="18" t="s">
        <v>257</v>
      </c>
      <c r="L2313" s="18" t="s">
        <v>1936</v>
      </c>
      <c r="M2313" s="18" t="s">
        <v>253</v>
      </c>
      <c r="N2313" s="56">
        <v>60</v>
      </c>
      <c r="O2313" s="18" t="s">
        <v>2580</v>
      </c>
      <c r="P2313" s="18" t="s">
        <v>2128</v>
      </c>
      <c r="Q2313" s="18" t="s">
        <v>254</v>
      </c>
      <c r="R2313" s="18" t="s">
        <v>2581</v>
      </c>
      <c r="S2313" s="18"/>
      <c r="T2313" s="26" t="s">
        <v>257</v>
      </c>
      <c r="U2313" s="26" t="s">
        <v>257</v>
      </c>
      <c r="V2313" s="26" t="s">
        <v>257</v>
      </c>
      <c r="W2313" s="26" t="s">
        <v>257</v>
      </c>
      <c r="X2313" s="18" t="s">
        <v>2582</v>
      </c>
      <c r="Y2313" s="18">
        <v>1000</v>
      </c>
      <c r="Z2313" s="18" t="s">
        <v>2202</v>
      </c>
      <c r="AA2313" s="18" t="s">
        <v>257</v>
      </c>
      <c r="AB2313" s="18">
        <f t="shared" si="450"/>
        <v>1000</v>
      </c>
      <c r="AC2313" s="18" t="s">
        <v>595</v>
      </c>
      <c r="AD2313" s="18" t="s">
        <v>595</v>
      </c>
      <c r="AE2313" s="18" t="s">
        <v>595</v>
      </c>
      <c r="AF2313" s="18" t="s">
        <v>595</v>
      </c>
      <c r="AG2313" s="18" t="s">
        <v>595</v>
      </c>
      <c r="AH2313" s="18" t="s">
        <v>595</v>
      </c>
      <c r="AI2313" s="18">
        <v>14</v>
      </c>
      <c r="AJ2313" s="18" t="s">
        <v>522</v>
      </c>
      <c r="AK2313" s="18">
        <v>14</v>
      </c>
      <c r="AL2313" s="18" t="s">
        <v>2583</v>
      </c>
      <c r="AM2313" s="18" t="s">
        <v>255</v>
      </c>
      <c r="AN2313" s="18">
        <v>3.21538462</v>
      </c>
      <c r="AO2313" s="18" t="s">
        <v>2584</v>
      </c>
      <c r="AP2313" s="18" t="s">
        <v>479</v>
      </c>
      <c r="AQ2313" s="18">
        <v>3</v>
      </c>
      <c r="AR2313" s="18" t="s">
        <v>2585</v>
      </c>
      <c r="AS2313" s="18">
        <v>2.21538462</v>
      </c>
      <c r="AT2313" s="18">
        <v>4.21538462</v>
      </c>
      <c r="AU2313" s="18">
        <v>1</v>
      </c>
      <c r="AV2313" s="18">
        <v>1</v>
      </c>
      <c r="AW2313" s="18" t="s">
        <v>595</v>
      </c>
      <c r="AX2313" s="18">
        <v>14</v>
      </c>
      <c r="AY2313" s="18" t="s">
        <v>522</v>
      </c>
      <c r="AZ2313" s="18" t="s">
        <v>257</v>
      </c>
      <c r="BA2313" s="18" t="s">
        <v>257</v>
      </c>
      <c r="BB2313" s="18" t="s">
        <v>2586</v>
      </c>
      <c r="BC2313" s="18"/>
      <c r="BD2313" s="18"/>
      <c r="BE2313" s="18"/>
      <c r="BF2313" s="18"/>
      <c r="BG2313" s="18"/>
      <c r="BH2313" s="18"/>
      <c r="BI2313" s="18"/>
      <c r="BJ2313" s="18"/>
      <c r="BK2313" s="18"/>
      <c r="BL2313" s="18"/>
      <c r="BM2313" s="18"/>
      <c r="BN2313" s="18"/>
      <c r="BO2313" s="18"/>
      <c r="BP2313" s="18"/>
      <c r="BQ2313" s="18"/>
      <c r="BR2313" s="18"/>
      <c r="BS2313" s="18"/>
      <c r="BT2313" s="18"/>
      <c r="BU2313" s="18"/>
      <c r="BV2313" s="18"/>
      <c r="BW2313" s="18"/>
      <c r="BX2313" s="18"/>
      <c r="BY2313" s="18"/>
      <c r="BZ2313" s="18"/>
      <c r="CA2313" s="18"/>
      <c r="CB2313" s="18"/>
      <c r="CC2313" s="18"/>
      <c r="CD2313" s="18"/>
      <c r="CE2313" s="18"/>
      <c r="CF2313" s="18"/>
      <c r="CG2313" s="18"/>
      <c r="CH2313" s="18"/>
      <c r="CI2313" s="18"/>
      <c r="CJ2313" s="18"/>
      <c r="CK2313" s="18"/>
      <c r="CL2313" s="18"/>
      <c r="CM2313" s="18"/>
      <c r="CN2313" s="18"/>
      <c r="CO2313" s="18"/>
      <c r="CP2313" s="18"/>
      <c r="CQ2313" s="18"/>
      <c r="CR2313" s="18"/>
      <c r="CS2313" s="18"/>
      <c r="CT2313" s="18"/>
      <c r="CU2313" s="18"/>
      <c r="CV2313" s="18"/>
      <c r="CW2313" s="18"/>
      <c r="CX2313" s="18"/>
      <c r="CY2313" s="18"/>
      <c r="CZ2313" s="18"/>
      <c r="DA2313" s="18"/>
      <c r="DB2313" s="18"/>
      <c r="DC2313" s="18"/>
      <c r="DD2313" s="18"/>
      <c r="DE2313" s="18"/>
      <c r="DF2313" s="18"/>
      <c r="DG2313" s="18"/>
      <c r="DH2313" s="18"/>
      <c r="DI2313" s="18"/>
      <c r="DJ2313" s="18"/>
      <c r="DK2313" s="18"/>
      <c r="DL2313" s="18"/>
      <c r="DM2313" s="18"/>
      <c r="DN2313" s="18"/>
      <c r="DO2313" s="56"/>
      <c r="DP2313" s="56"/>
      <c r="DQ2313" s="56"/>
      <c r="DR2313" s="56"/>
      <c r="DS2313" s="56"/>
      <c r="DT2313" s="56"/>
      <c r="DU2313" s="56"/>
      <c r="DV2313" s="56"/>
      <c r="DW2313" s="56"/>
      <c r="DX2313" s="56"/>
      <c r="DY2313" s="56">
        <v>0</v>
      </c>
      <c r="DZ2313" s="56"/>
      <c r="EA2313" s="56"/>
      <c r="EB2313" s="56"/>
      <c r="EC2313" s="56">
        <v>0</v>
      </c>
      <c r="ED2313" s="56"/>
      <c r="EE2313" s="56"/>
      <c r="EF2313" s="56"/>
      <c r="EG2313" s="56"/>
      <c r="EH2313" s="18"/>
      <c r="EI2313" s="18">
        <f t="array" ref="EI2313">IF(SUMPRODUCT(--(DO2313:DS2313&lt;&gt;""))=0, 0,1)</f>
        <v>0</v>
      </c>
      <c r="EJ2313" s="18">
        <f t="array" ref="EJ2313">IF(SUMPRODUCT(--(DT2313:EG2313&lt;&gt;""))=0, 0,1)</f>
        <v>1</v>
      </c>
      <c r="EK2313" s="18" cm="1">
        <f t="array" ref="EK2313">IF(SUMPRODUCT(--(EC2313:EG2313&lt;&gt;""))=0, 0,1)</f>
        <v>1</v>
      </c>
      <c r="EL2313" s="18">
        <f t="array" ref="EL2313">IF(SUMPRODUCT(--(EE2313:EG2313&lt;&gt;""))=0, 0,1)</f>
        <v>0</v>
      </c>
      <c r="EM2313" s="18">
        <f t="shared" si="447"/>
        <v>0</v>
      </c>
      <c r="EN2313" s="18" t="str">
        <f t="shared" si="448"/>
        <v>NA</v>
      </c>
      <c r="EO2313" s="18">
        <f t="shared" si="449"/>
        <v>0</v>
      </c>
      <c r="EP2313" s="18">
        <f t="shared" si="451"/>
        <v>0</v>
      </c>
      <c r="EQ2313" s="18" t="str">
        <f t="shared" si="442"/>
        <v>NA</v>
      </c>
      <c r="ER2313" s="18" t="s">
        <v>2084</v>
      </c>
      <c r="ES2313" s="59">
        <v>43956</v>
      </c>
      <c r="ET2313" s="18"/>
      <c r="EU2313" s="18"/>
    </row>
    <row r="2314" spans="1:151" s="1" customFormat="1" ht="15.75" customHeight="1" x14ac:dyDescent="0.2">
      <c r="A2314" s="5" t="s">
        <v>2587</v>
      </c>
      <c r="B2314" s="24" t="s">
        <v>2578</v>
      </c>
      <c r="C2314" s="56">
        <v>2</v>
      </c>
      <c r="D2314" s="18" t="s">
        <v>2717</v>
      </c>
      <c r="E2314" s="18" t="s">
        <v>2994</v>
      </c>
      <c r="F2314" s="18" t="s">
        <v>2297</v>
      </c>
      <c r="G2314" s="18" t="s">
        <v>641</v>
      </c>
      <c r="H2314" s="18" t="s">
        <v>642</v>
      </c>
      <c r="I2314" s="18" t="s">
        <v>552</v>
      </c>
      <c r="J2314" s="18" t="s">
        <v>2579</v>
      </c>
      <c r="K2314" s="18" t="s">
        <v>257</v>
      </c>
      <c r="L2314" s="18" t="s">
        <v>1936</v>
      </c>
      <c r="M2314" s="18" t="s">
        <v>253</v>
      </c>
      <c r="N2314" s="56">
        <v>60</v>
      </c>
      <c r="O2314" s="18" t="s">
        <v>2580</v>
      </c>
      <c r="P2314" s="18" t="s">
        <v>2128</v>
      </c>
      <c r="Q2314" s="18" t="s">
        <v>254</v>
      </c>
      <c r="R2314" s="18" t="s">
        <v>2588</v>
      </c>
      <c r="S2314" s="18"/>
      <c r="T2314" s="26" t="s">
        <v>257</v>
      </c>
      <c r="U2314" s="26" t="s">
        <v>257</v>
      </c>
      <c r="V2314" s="26" t="s">
        <v>257</v>
      </c>
      <c r="W2314" s="26" t="s">
        <v>257</v>
      </c>
      <c r="X2314" s="18" t="s">
        <v>2582</v>
      </c>
      <c r="Y2314" s="18">
        <v>0</v>
      </c>
      <c r="Z2314" s="18" t="s">
        <v>2202</v>
      </c>
      <c r="AA2314" s="18" t="s">
        <v>257</v>
      </c>
      <c r="AB2314" s="18">
        <f t="shared" si="450"/>
        <v>0</v>
      </c>
      <c r="AC2314" s="18" t="s">
        <v>595</v>
      </c>
      <c r="AD2314" s="18" t="s">
        <v>595</v>
      </c>
      <c r="AE2314" s="18" t="s">
        <v>595</v>
      </c>
      <c r="AF2314" s="18" t="s">
        <v>595</v>
      </c>
      <c r="AG2314" s="18" t="s">
        <v>595</v>
      </c>
      <c r="AH2314" s="18" t="s">
        <v>595</v>
      </c>
      <c r="AI2314" s="18">
        <v>14</v>
      </c>
      <c r="AJ2314" s="18" t="s">
        <v>522</v>
      </c>
      <c r="AK2314" s="18">
        <v>14</v>
      </c>
      <c r="AL2314" s="18" t="s">
        <v>2583</v>
      </c>
      <c r="AM2314" s="18" t="s">
        <v>255</v>
      </c>
      <c r="AN2314" s="18">
        <v>4</v>
      </c>
      <c r="AO2314" s="18" t="s">
        <v>2584</v>
      </c>
      <c r="AP2314" s="18" t="s">
        <v>479</v>
      </c>
      <c r="AQ2314" s="18">
        <v>3</v>
      </c>
      <c r="AR2314" s="18" t="s">
        <v>2585</v>
      </c>
      <c r="AS2314" s="18">
        <v>2.4958677699999998</v>
      </c>
      <c r="AT2314" s="18">
        <v>5.5024793399999998</v>
      </c>
      <c r="AU2314" s="18">
        <v>1.50413223</v>
      </c>
      <c r="AV2314" s="18">
        <v>1.5024793400000001</v>
      </c>
      <c r="AW2314" s="18" t="s">
        <v>595</v>
      </c>
      <c r="AX2314" s="18">
        <v>14</v>
      </c>
      <c r="AY2314" s="18" t="s">
        <v>522</v>
      </c>
      <c r="AZ2314" s="18" t="s">
        <v>257</v>
      </c>
      <c r="BA2314" s="18" t="s">
        <v>257</v>
      </c>
      <c r="BB2314" s="18" t="s">
        <v>2589</v>
      </c>
      <c r="BC2314" s="18"/>
      <c r="BD2314" s="18"/>
      <c r="BE2314" s="18"/>
      <c r="BF2314" s="18"/>
      <c r="BG2314" s="18"/>
      <c r="BH2314" s="18"/>
      <c r="BI2314" s="18"/>
      <c r="BJ2314" s="18"/>
      <c r="BK2314" s="18"/>
      <c r="BL2314" s="18"/>
      <c r="BM2314" s="18"/>
      <c r="BN2314" s="18"/>
      <c r="BO2314" s="18"/>
      <c r="BP2314" s="18"/>
      <c r="BQ2314" s="18"/>
      <c r="BR2314" s="18"/>
      <c r="BS2314" s="18"/>
      <c r="BT2314" s="18"/>
      <c r="BU2314" s="18"/>
      <c r="BV2314" s="18"/>
      <c r="BW2314" s="18"/>
      <c r="BX2314" s="18"/>
      <c r="BY2314" s="18"/>
      <c r="BZ2314" s="18"/>
      <c r="CA2314" s="18"/>
      <c r="CB2314" s="18"/>
      <c r="CC2314" s="18"/>
      <c r="CD2314" s="18"/>
      <c r="CE2314" s="18"/>
      <c r="CF2314" s="18"/>
      <c r="CG2314" s="18"/>
      <c r="CH2314" s="18"/>
      <c r="CI2314" s="18"/>
      <c r="CJ2314" s="18"/>
      <c r="CK2314" s="18"/>
      <c r="CL2314" s="18"/>
      <c r="CM2314" s="18"/>
      <c r="CN2314" s="18"/>
      <c r="CO2314" s="18"/>
      <c r="CP2314" s="18"/>
      <c r="CQ2314" s="18"/>
      <c r="CR2314" s="18"/>
      <c r="CS2314" s="18"/>
      <c r="CT2314" s="18"/>
      <c r="CU2314" s="18"/>
      <c r="CV2314" s="18"/>
      <c r="CW2314" s="18"/>
      <c r="CX2314" s="18"/>
      <c r="CY2314" s="18"/>
      <c r="CZ2314" s="18"/>
      <c r="DA2314" s="18"/>
      <c r="DB2314" s="18"/>
      <c r="DC2314" s="18"/>
      <c r="DD2314" s="18"/>
      <c r="DE2314" s="18"/>
      <c r="DF2314" s="18"/>
      <c r="DG2314" s="18"/>
      <c r="DH2314" s="18"/>
      <c r="DI2314" s="18"/>
      <c r="DJ2314" s="18"/>
      <c r="DK2314" s="18"/>
      <c r="DL2314" s="18"/>
      <c r="DM2314" s="18"/>
      <c r="DN2314" s="18"/>
      <c r="DO2314" s="56"/>
      <c r="DP2314" s="56"/>
      <c r="DQ2314" s="56"/>
      <c r="DR2314" s="56"/>
      <c r="DS2314" s="56"/>
      <c r="DT2314" s="56"/>
      <c r="DU2314" s="56"/>
      <c r="DV2314" s="56"/>
      <c r="DW2314" s="56"/>
      <c r="DX2314" s="56"/>
      <c r="DY2314" s="56">
        <v>0</v>
      </c>
      <c r="DZ2314" s="56"/>
      <c r="EA2314" s="56"/>
      <c r="EB2314" s="56"/>
      <c r="EC2314" s="56">
        <v>0</v>
      </c>
      <c r="ED2314" s="56"/>
      <c r="EE2314" s="56"/>
      <c r="EF2314" s="56"/>
      <c r="EG2314" s="56"/>
      <c r="EH2314" s="18"/>
      <c r="EI2314" s="18">
        <f t="array" ref="EI2314">IF(SUMPRODUCT(--(DO2314:DS2314&lt;&gt;""))=0, 0,1)</f>
        <v>0</v>
      </c>
      <c r="EJ2314" s="18">
        <f t="array" ref="EJ2314">IF(SUMPRODUCT(--(DT2314:EG2314&lt;&gt;""))=0, 0,1)</f>
        <v>1</v>
      </c>
      <c r="EK2314" s="18" cm="1">
        <f t="array" ref="EK2314">IF(SUMPRODUCT(--(EC2314:EG2314&lt;&gt;""))=0, 0,1)</f>
        <v>1</v>
      </c>
      <c r="EL2314" s="18">
        <f t="array" ref="EL2314">IF(SUMPRODUCT(--(EE2314:EG2314&lt;&gt;""))=0, 0,1)</f>
        <v>0</v>
      </c>
      <c r="EM2314" s="18">
        <f t="shared" si="447"/>
        <v>0</v>
      </c>
      <c r="EN2314" s="18" t="str">
        <f t="shared" si="448"/>
        <v>NA</v>
      </c>
      <c r="EO2314" s="18">
        <f t="shared" si="449"/>
        <v>0</v>
      </c>
      <c r="EP2314" s="18">
        <f t="shared" si="451"/>
        <v>0</v>
      </c>
      <c r="EQ2314" s="18" t="str">
        <f t="shared" si="442"/>
        <v>NA</v>
      </c>
      <c r="ER2314" s="18" t="s">
        <v>2084</v>
      </c>
      <c r="ES2314" s="59">
        <v>43956</v>
      </c>
      <c r="ET2314" s="18"/>
      <c r="EU2314" s="18"/>
    </row>
    <row r="2315" spans="1:151" s="1" customFormat="1" ht="15.75" customHeight="1" x14ac:dyDescent="0.2">
      <c r="A2315" s="5" t="s">
        <v>2587</v>
      </c>
      <c r="B2315" s="24" t="s">
        <v>2578</v>
      </c>
      <c r="C2315" s="56">
        <v>2</v>
      </c>
      <c r="D2315" s="18" t="s">
        <v>2719</v>
      </c>
      <c r="E2315" s="18" t="s">
        <v>2994</v>
      </c>
      <c r="F2315" s="18" t="s">
        <v>2297</v>
      </c>
      <c r="G2315" s="18" t="s">
        <v>641</v>
      </c>
      <c r="H2315" s="18" t="s">
        <v>642</v>
      </c>
      <c r="I2315" s="18" t="s">
        <v>552</v>
      </c>
      <c r="J2315" s="18" t="s">
        <v>2579</v>
      </c>
      <c r="K2315" s="18" t="s">
        <v>257</v>
      </c>
      <c r="L2315" s="18" t="s">
        <v>1936</v>
      </c>
      <c r="M2315" s="18" t="s">
        <v>253</v>
      </c>
      <c r="N2315" s="56">
        <v>60</v>
      </c>
      <c r="O2315" s="18" t="s">
        <v>2580</v>
      </c>
      <c r="P2315" s="18" t="s">
        <v>2128</v>
      </c>
      <c r="Q2315" s="18" t="s">
        <v>254</v>
      </c>
      <c r="R2315" s="18" t="s">
        <v>2588</v>
      </c>
      <c r="S2315" s="18"/>
      <c r="T2315" s="26" t="s">
        <v>257</v>
      </c>
      <c r="U2315" s="26" t="s">
        <v>257</v>
      </c>
      <c r="V2315" s="26" t="s">
        <v>257</v>
      </c>
      <c r="W2315" s="26" t="s">
        <v>257</v>
      </c>
      <c r="X2315" s="18" t="s">
        <v>2582</v>
      </c>
      <c r="Y2315" s="18">
        <v>10</v>
      </c>
      <c r="Z2315" s="18" t="s">
        <v>2202</v>
      </c>
      <c r="AA2315" s="18" t="s">
        <v>257</v>
      </c>
      <c r="AB2315" s="18">
        <f t="shared" si="450"/>
        <v>10</v>
      </c>
      <c r="AC2315" s="18" t="s">
        <v>595</v>
      </c>
      <c r="AD2315" s="18" t="s">
        <v>595</v>
      </c>
      <c r="AE2315" s="18" t="s">
        <v>595</v>
      </c>
      <c r="AF2315" s="18" t="s">
        <v>595</v>
      </c>
      <c r="AG2315" s="18" t="s">
        <v>595</v>
      </c>
      <c r="AH2315" s="18" t="s">
        <v>595</v>
      </c>
      <c r="AI2315" s="18">
        <v>14</v>
      </c>
      <c r="AJ2315" s="18" t="s">
        <v>522</v>
      </c>
      <c r="AK2315" s="18">
        <v>14</v>
      </c>
      <c r="AL2315" s="18" t="s">
        <v>2583</v>
      </c>
      <c r="AM2315" s="18" t="s">
        <v>255</v>
      </c>
      <c r="AN2315" s="18">
        <v>7.0578512399999997</v>
      </c>
      <c r="AO2315" s="18" t="s">
        <v>2584</v>
      </c>
      <c r="AP2315" s="18" t="s">
        <v>479</v>
      </c>
      <c r="AQ2315" s="18">
        <v>3</v>
      </c>
      <c r="AR2315" s="18" t="s">
        <v>2585</v>
      </c>
      <c r="AS2315" s="18">
        <v>5.5371900800000002</v>
      </c>
      <c r="AT2315" s="18">
        <v>8.5785123999999993</v>
      </c>
      <c r="AU2315" s="18">
        <v>1.52066116</v>
      </c>
      <c r="AV2315" s="18">
        <v>1.52066116</v>
      </c>
      <c r="AW2315" s="18" t="s">
        <v>595</v>
      </c>
      <c r="AX2315" s="18">
        <v>14</v>
      </c>
      <c r="AY2315" s="18" t="s">
        <v>522</v>
      </c>
      <c r="AZ2315" s="18" t="s">
        <v>257</v>
      </c>
      <c r="BA2315" s="18" t="s">
        <v>257</v>
      </c>
      <c r="BB2315" s="18" t="s">
        <v>2589</v>
      </c>
      <c r="BC2315" s="18"/>
      <c r="BD2315" s="18"/>
      <c r="BE2315" s="18"/>
      <c r="BF2315" s="18"/>
      <c r="BG2315" s="18"/>
      <c r="BH2315" s="18"/>
      <c r="BI2315" s="18"/>
      <c r="BJ2315" s="18"/>
      <c r="BK2315" s="18"/>
      <c r="BL2315" s="18"/>
      <c r="BM2315" s="18"/>
      <c r="BN2315" s="18"/>
      <c r="BO2315" s="18"/>
      <c r="BP2315" s="18"/>
      <c r="BQ2315" s="18"/>
      <c r="BR2315" s="18"/>
      <c r="BS2315" s="18"/>
      <c r="BT2315" s="18"/>
      <c r="BU2315" s="18"/>
      <c r="BV2315" s="18"/>
      <c r="BW2315" s="18"/>
      <c r="BX2315" s="18"/>
      <c r="BY2315" s="18"/>
      <c r="BZ2315" s="18"/>
      <c r="CA2315" s="18"/>
      <c r="CB2315" s="18"/>
      <c r="CC2315" s="18"/>
      <c r="CD2315" s="18"/>
      <c r="CE2315" s="18"/>
      <c r="CF2315" s="18"/>
      <c r="CG2315" s="18"/>
      <c r="CH2315" s="18"/>
      <c r="CI2315" s="18"/>
      <c r="CJ2315" s="18"/>
      <c r="CK2315" s="18"/>
      <c r="CL2315" s="18"/>
      <c r="CM2315" s="18"/>
      <c r="CN2315" s="18"/>
      <c r="CO2315" s="18"/>
      <c r="CP2315" s="18"/>
      <c r="CQ2315" s="18"/>
      <c r="CR2315" s="18"/>
      <c r="CS2315" s="18"/>
      <c r="CT2315" s="18"/>
      <c r="CU2315" s="18"/>
      <c r="CV2315" s="18"/>
      <c r="CW2315" s="18"/>
      <c r="CX2315" s="18"/>
      <c r="CY2315" s="18"/>
      <c r="CZ2315" s="18"/>
      <c r="DA2315" s="18"/>
      <c r="DB2315" s="18"/>
      <c r="DC2315" s="18"/>
      <c r="DD2315" s="18"/>
      <c r="DE2315" s="18"/>
      <c r="DF2315" s="18"/>
      <c r="DG2315" s="18"/>
      <c r="DH2315" s="18"/>
      <c r="DI2315" s="18"/>
      <c r="DJ2315" s="18"/>
      <c r="DK2315" s="18"/>
      <c r="DL2315" s="18"/>
      <c r="DM2315" s="18"/>
      <c r="DN2315" s="18"/>
      <c r="DO2315" s="56"/>
      <c r="DP2315" s="56"/>
      <c r="DQ2315" s="56"/>
      <c r="DR2315" s="56"/>
      <c r="DS2315" s="56"/>
      <c r="DT2315" s="56"/>
      <c r="DU2315" s="56"/>
      <c r="DV2315" s="56"/>
      <c r="DW2315" s="56"/>
      <c r="DX2315" s="56"/>
      <c r="DY2315" s="56">
        <v>0</v>
      </c>
      <c r="DZ2315" s="56"/>
      <c r="EA2315" s="56"/>
      <c r="EB2315" s="56"/>
      <c r="EC2315" s="56">
        <v>0</v>
      </c>
      <c r="ED2315" s="56"/>
      <c r="EE2315" s="56"/>
      <c r="EF2315" s="56"/>
      <c r="EG2315" s="56"/>
      <c r="EH2315" s="18"/>
      <c r="EI2315" s="18">
        <f t="array" ref="EI2315">IF(SUMPRODUCT(--(DO2315:DS2315&lt;&gt;""))=0, 0,1)</f>
        <v>0</v>
      </c>
      <c r="EJ2315" s="18">
        <f t="array" ref="EJ2315">IF(SUMPRODUCT(--(DT2315:EG2315&lt;&gt;""))=0, 0,1)</f>
        <v>1</v>
      </c>
      <c r="EK2315" s="18" cm="1">
        <f t="array" ref="EK2315">IF(SUMPRODUCT(--(EC2315:EG2315&lt;&gt;""))=0, 0,1)</f>
        <v>1</v>
      </c>
      <c r="EL2315" s="18">
        <f t="array" ref="EL2315">IF(SUMPRODUCT(--(EE2315:EG2315&lt;&gt;""))=0, 0,1)</f>
        <v>0</v>
      </c>
      <c r="EM2315" s="18">
        <f t="shared" si="447"/>
        <v>0</v>
      </c>
      <c r="EN2315" s="18" t="str">
        <f t="shared" si="448"/>
        <v>NA</v>
      </c>
      <c r="EO2315" s="18">
        <f t="shared" si="449"/>
        <v>0</v>
      </c>
      <c r="EP2315" s="18">
        <f t="shared" si="451"/>
        <v>0</v>
      </c>
      <c r="EQ2315" s="18" t="str">
        <f t="shared" si="442"/>
        <v>NA</v>
      </c>
      <c r="ER2315" s="18" t="s">
        <v>2084</v>
      </c>
      <c r="ES2315" s="59">
        <v>43956</v>
      </c>
      <c r="ET2315" s="18"/>
      <c r="EU2315" s="18"/>
    </row>
    <row r="2316" spans="1:151" s="1" customFormat="1" ht="15.75" customHeight="1" x14ac:dyDescent="0.2">
      <c r="A2316" s="5" t="s">
        <v>2587</v>
      </c>
      <c r="B2316" s="24" t="s">
        <v>2578</v>
      </c>
      <c r="C2316" s="56">
        <v>2</v>
      </c>
      <c r="D2316" s="18" t="s">
        <v>2721</v>
      </c>
      <c r="E2316" s="18" t="s">
        <v>2994</v>
      </c>
      <c r="F2316" s="18" t="s">
        <v>2297</v>
      </c>
      <c r="G2316" s="18" t="s">
        <v>641</v>
      </c>
      <c r="H2316" s="18" t="s">
        <v>642</v>
      </c>
      <c r="I2316" s="18" t="s">
        <v>552</v>
      </c>
      <c r="J2316" s="18" t="s">
        <v>2579</v>
      </c>
      <c r="K2316" s="18" t="s">
        <v>257</v>
      </c>
      <c r="L2316" s="18" t="s">
        <v>1936</v>
      </c>
      <c r="M2316" s="18" t="s">
        <v>253</v>
      </c>
      <c r="N2316" s="56">
        <v>60</v>
      </c>
      <c r="O2316" s="18" t="s">
        <v>2580</v>
      </c>
      <c r="P2316" s="18" t="s">
        <v>2128</v>
      </c>
      <c r="Q2316" s="18" t="s">
        <v>254</v>
      </c>
      <c r="R2316" s="18" t="s">
        <v>2588</v>
      </c>
      <c r="S2316" s="18"/>
      <c r="T2316" s="26" t="s">
        <v>257</v>
      </c>
      <c r="U2316" s="26" t="s">
        <v>257</v>
      </c>
      <c r="V2316" s="26" t="s">
        <v>257</v>
      </c>
      <c r="W2316" s="26" t="s">
        <v>257</v>
      </c>
      <c r="X2316" s="18" t="s">
        <v>2582</v>
      </c>
      <c r="Y2316" s="18">
        <v>100</v>
      </c>
      <c r="Z2316" s="18" t="s">
        <v>2202</v>
      </c>
      <c r="AA2316" s="18" t="s">
        <v>257</v>
      </c>
      <c r="AB2316" s="18">
        <f t="shared" si="450"/>
        <v>100</v>
      </c>
      <c r="AC2316" s="18" t="s">
        <v>595</v>
      </c>
      <c r="AD2316" s="18" t="s">
        <v>595</v>
      </c>
      <c r="AE2316" s="18" t="s">
        <v>595</v>
      </c>
      <c r="AF2316" s="18" t="s">
        <v>595</v>
      </c>
      <c r="AG2316" s="18" t="s">
        <v>595</v>
      </c>
      <c r="AH2316" s="18" t="s">
        <v>595</v>
      </c>
      <c r="AI2316" s="18">
        <v>14</v>
      </c>
      <c r="AJ2316" s="18" t="s">
        <v>522</v>
      </c>
      <c r="AK2316" s="18">
        <v>14</v>
      </c>
      <c r="AL2316" s="18" t="s">
        <v>2583</v>
      </c>
      <c r="AM2316" s="18" t="s">
        <v>255</v>
      </c>
      <c r="AN2316" s="18">
        <v>6.3057851200000004</v>
      </c>
      <c r="AO2316" s="18" t="s">
        <v>2584</v>
      </c>
      <c r="AP2316" s="18" t="s">
        <v>479</v>
      </c>
      <c r="AQ2316" s="18">
        <v>3</v>
      </c>
      <c r="AR2316" s="18" t="s">
        <v>2585</v>
      </c>
      <c r="AS2316" s="18">
        <v>3.3214876000000002</v>
      </c>
      <c r="AT2316" s="18">
        <v>9.3057851199999995</v>
      </c>
      <c r="AU2316" s="18">
        <v>2.9842975200000001</v>
      </c>
      <c r="AV2316" s="18">
        <v>3</v>
      </c>
      <c r="AW2316" s="18" t="s">
        <v>595</v>
      </c>
      <c r="AX2316" s="18">
        <v>14</v>
      </c>
      <c r="AY2316" s="18" t="s">
        <v>522</v>
      </c>
      <c r="AZ2316" s="18" t="s">
        <v>257</v>
      </c>
      <c r="BA2316" s="18" t="s">
        <v>257</v>
      </c>
      <c r="BB2316" s="18" t="s">
        <v>2589</v>
      </c>
      <c r="BC2316" s="18"/>
      <c r="BD2316" s="18"/>
      <c r="BE2316" s="18"/>
      <c r="BF2316" s="18"/>
      <c r="BG2316" s="18"/>
      <c r="BH2316" s="18"/>
      <c r="BI2316" s="18"/>
      <c r="BJ2316" s="18"/>
      <c r="BK2316" s="18"/>
      <c r="BL2316" s="18"/>
      <c r="BM2316" s="18"/>
      <c r="BN2316" s="18"/>
      <c r="BO2316" s="18"/>
      <c r="BP2316" s="18"/>
      <c r="BQ2316" s="18"/>
      <c r="BR2316" s="18"/>
      <c r="BS2316" s="18"/>
      <c r="BT2316" s="18"/>
      <c r="BU2316" s="18"/>
      <c r="BV2316" s="18"/>
      <c r="BW2316" s="18"/>
      <c r="BX2316" s="18"/>
      <c r="BY2316" s="18"/>
      <c r="BZ2316" s="18"/>
      <c r="CA2316" s="18"/>
      <c r="CB2316" s="18"/>
      <c r="CC2316" s="18"/>
      <c r="CD2316" s="18"/>
      <c r="CE2316" s="18"/>
      <c r="CF2316" s="18"/>
      <c r="CG2316" s="18"/>
      <c r="CH2316" s="18"/>
      <c r="CI2316" s="18"/>
      <c r="CJ2316" s="18"/>
      <c r="CK2316" s="18"/>
      <c r="CL2316" s="18"/>
      <c r="CM2316" s="18"/>
      <c r="CN2316" s="18"/>
      <c r="CO2316" s="18"/>
      <c r="CP2316" s="18"/>
      <c r="CQ2316" s="18"/>
      <c r="CR2316" s="18"/>
      <c r="CS2316" s="18"/>
      <c r="CT2316" s="18"/>
      <c r="CU2316" s="18"/>
      <c r="CV2316" s="18"/>
      <c r="CW2316" s="18"/>
      <c r="CX2316" s="18"/>
      <c r="CY2316" s="18"/>
      <c r="CZ2316" s="18"/>
      <c r="DA2316" s="18"/>
      <c r="DB2316" s="18"/>
      <c r="DC2316" s="18"/>
      <c r="DD2316" s="18"/>
      <c r="DE2316" s="18"/>
      <c r="DF2316" s="18"/>
      <c r="DG2316" s="18"/>
      <c r="DH2316" s="18"/>
      <c r="DI2316" s="18"/>
      <c r="DJ2316" s="18"/>
      <c r="DK2316" s="18"/>
      <c r="DL2316" s="18"/>
      <c r="DM2316" s="18"/>
      <c r="DN2316" s="18"/>
      <c r="DO2316" s="56"/>
      <c r="DP2316" s="56"/>
      <c r="DQ2316" s="56"/>
      <c r="DR2316" s="56"/>
      <c r="DS2316" s="56"/>
      <c r="DT2316" s="56"/>
      <c r="DU2316" s="56"/>
      <c r="DV2316" s="56"/>
      <c r="DW2316" s="56"/>
      <c r="DX2316" s="56"/>
      <c r="DY2316" s="56">
        <v>0</v>
      </c>
      <c r="DZ2316" s="56"/>
      <c r="EA2316" s="56"/>
      <c r="EB2316" s="56"/>
      <c r="EC2316" s="56">
        <v>0</v>
      </c>
      <c r="ED2316" s="56"/>
      <c r="EE2316" s="56"/>
      <c r="EF2316" s="56"/>
      <c r="EG2316" s="56"/>
      <c r="EH2316" s="18"/>
      <c r="EI2316" s="18">
        <f t="array" ref="EI2316">IF(SUMPRODUCT(--(DO2316:DS2316&lt;&gt;""))=0, 0,1)</f>
        <v>0</v>
      </c>
      <c r="EJ2316" s="18">
        <f t="array" ref="EJ2316">IF(SUMPRODUCT(--(DT2316:EG2316&lt;&gt;""))=0, 0,1)</f>
        <v>1</v>
      </c>
      <c r="EK2316" s="18" cm="1">
        <f t="array" ref="EK2316">IF(SUMPRODUCT(--(EC2316:EG2316&lt;&gt;""))=0, 0,1)</f>
        <v>1</v>
      </c>
      <c r="EL2316" s="18">
        <f t="array" ref="EL2316">IF(SUMPRODUCT(--(EE2316:EG2316&lt;&gt;""))=0, 0,1)</f>
        <v>0</v>
      </c>
      <c r="EM2316" s="18">
        <f t="shared" si="447"/>
        <v>0</v>
      </c>
      <c r="EN2316" s="18" t="str">
        <f t="shared" si="448"/>
        <v>NA</v>
      </c>
      <c r="EO2316" s="18">
        <f t="shared" si="449"/>
        <v>0</v>
      </c>
      <c r="EP2316" s="18">
        <f t="shared" si="451"/>
        <v>0</v>
      </c>
      <c r="EQ2316" s="18" t="str">
        <f t="shared" si="442"/>
        <v>NA</v>
      </c>
      <c r="ER2316" s="18" t="s">
        <v>2084</v>
      </c>
      <c r="ES2316" s="59">
        <v>43956</v>
      </c>
      <c r="ET2316" s="18"/>
      <c r="EU2316" s="18"/>
    </row>
    <row r="2317" spans="1:151" s="1" customFormat="1" ht="15.75" customHeight="1" x14ac:dyDescent="0.2">
      <c r="A2317" s="5" t="s">
        <v>2587</v>
      </c>
      <c r="B2317" s="24" t="s">
        <v>2578</v>
      </c>
      <c r="C2317" s="56">
        <v>2</v>
      </c>
      <c r="D2317" s="18" t="s">
        <v>2721</v>
      </c>
      <c r="E2317" s="18" t="s">
        <v>2994</v>
      </c>
      <c r="F2317" s="18" t="s">
        <v>2297</v>
      </c>
      <c r="G2317" s="18" t="s">
        <v>641</v>
      </c>
      <c r="H2317" s="18" t="s">
        <v>642</v>
      </c>
      <c r="I2317" s="18" t="s">
        <v>552</v>
      </c>
      <c r="J2317" s="18" t="s">
        <v>2579</v>
      </c>
      <c r="K2317" s="18" t="s">
        <v>257</v>
      </c>
      <c r="L2317" s="18" t="s">
        <v>1936</v>
      </c>
      <c r="M2317" s="18" t="s">
        <v>253</v>
      </c>
      <c r="N2317" s="56">
        <v>60</v>
      </c>
      <c r="O2317" s="18" t="s">
        <v>2580</v>
      </c>
      <c r="P2317" s="18" t="s">
        <v>2128</v>
      </c>
      <c r="Q2317" s="18" t="s">
        <v>254</v>
      </c>
      <c r="R2317" s="18" t="s">
        <v>2588</v>
      </c>
      <c r="S2317" s="18"/>
      <c r="T2317" s="26" t="s">
        <v>257</v>
      </c>
      <c r="U2317" s="26" t="s">
        <v>257</v>
      </c>
      <c r="V2317" s="26" t="s">
        <v>257</v>
      </c>
      <c r="W2317" s="26" t="s">
        <v>257</v>
      </c>
      <c r="X2317" s="18" t="s">
        <v>2582</v>
      </c>
      <c r="Y2317" s="18">
        <v>1000</v>
      </c>
      <c r="Z2317" s="18" t="s">
        <v>2202</v>
      </c>
      <c r="AA2317" s="18" t="s">
        <v>257</v>
      </c>
      <c r="AB2317" s="18">
        <f t="shared" si="450"/>
        <v>1000</v>
      </c>
      <c r="AC2317" s="18" t="s">
        <v>595</v>
      </c>
      <c r="AD2317" s="18" t="s">
        <v>595</v>
      </c>
      <c r="AE2317" s="18" t="s">
        <v>595</v>
      </c>
      <c r="AF2317" s="18" t="s">
        <v>595</v>
      </c>
      <c r="AG2317" s="18" t="s">
        <v>595</v>
      </c>
      <c r="AH2317" s="18" t="s">
        <v>595</v>
      </c>
      <c r="AI2317" s="18">
        <v>14</v>
      </c>
      <c r="AJ2317" s="18" t="s">
        <v>522</v>
      </c>
      <c r="AK2317" s="18">
        <v>14</v>
      </c>
      <c r="AL2317" s="18" t="s">
        <v>2583</v>
      </c>
      <c r="AM2317" s="18" t="s">
        <v>255</v>
      </c>
      <c r="AN2317" s="18">
        <v>3.2892562000000001</v>
      </c>
      <c r="AO2317" s="18" t="s">
        <v>2584</v>
      </c>
      <c r="AP2317" s="18" t="s">
        <v>479</v>
      </c>
      <c r="AQ2317" s="18">
        <v>3</v>
      </c>
      <c r="AR2317" s="18" t="s">
        <v>2585</v>
      </c>
      <c r="AS2317" s="18">
        <v>0.51239668999999999</v>
      </c>
      <c r="AT2317" s="18">
        <v>6.2314049599999999</v>
      </c>
      <c r="AU2317" s="18">
        <v>2.7768595</v>
      </c>
      <c r="AV2317" s="18">
        <v>2.9421487599999998</v>
      </c>
      <c r="AW2317" s="18" t="s">
        <v>595</v>
      </c>
      <c r="AX2317" s="18">
        <v>14</v>
      </c>
      <c r="AY2317" s="18" t="s">
        <v>522</v>
      </c>
      <c r="AZ2317" s="18" t="s">
        <v>257</v>
      </c>
      <c r="BA2317" s="18" t="s">
        <v>257</v>
      </c>
      <c r="BB2317" s="18" t="s">
        <v>2589</v>
      </c>
      <c r="BC2317" s="18"/>
      <c r="BD2317" s="18"/>
      <c r="BE2317" s="18"/>
      <c r="BF2317" s="18"/>
      <c r="BG2317" s="18"/>
      <c r="BH2317" s="18"/>
      <c r="BI2317" s="18"/>
      <c r="BJ2317" s="18"/>
      <c r="BK2317" s="18"/>
      <c r="BL2317" s="18"/>
      <c r="BM2317" s="18"/>
      <c r="BN2317" s="18"/>
      <c r="BO2317" s="18"/>
      <c r="BP2317" s="18"/>
      <c r="BQ2317" s="18"/>
      <c r="BR2317" s="18"/>
      <c r="BS2317" s="18"/>
      <c r="BT2317" s="18"/>
      <c r="BU2317" s="18"/>
      <c r="BV2317" s="18"/>
      <c r="BW2317" s="18"/>
      <c r="BX2317" s="18"/>
      <c r="BY2317" s="18"/>
      <c r="BZ2317" s="18"/>
      <c r="CA2317" s="18"/>
      <c r="CB2317" s="18"/>
      <c r="CC2317" s="18"/>
      <c r="CD2317" s="18"/>
      <c r="CE2317" s="18"/>
      <c r="CF2317" s="18"/>
      <c r="CG2317" s="18"/>
      <c r="CH2317" s="18"/>
      <c r="CI2317" s="18"/>
      <c r="CJ2317" s="18"/>
      <c r="CK2317" s="18"/>
      <c r="CL2317" s="18"/>
      <c r="CM2317" s="18"/>
      <c r="CN2317" s="18"/>
      <c r="CO2317" s="18"/>
      <c r="CP2317" s="18"/>
      <c r="CQ2317" s="18"/>
      <c r="CR2317" s="18"/>
      <c r="CS2317" s="18"/>
      <c r="CT2317" s="18"/>
      <c r="CU2317" s="18"/>
      <c r="CV2317" s="18"/>
      <c r="CW2317" s="18"/>
      <c r="CX2317" s="18"/>
      <c r="CY2317" s="18"/>
      <c r="CZ2317" s="18"/>
      <c r="DA2317" s="18"/>
      <c r="DB2317" s="18"/>
      <c r="DC2317" s="18"/>
      <c r="DD2317" s="18"/>
      <c r="DE2317" s="18"/>
      <c r="DF2317" s="18"/>
      <c r="DG2317" s="18"/>
      <c r="DH2317" s="18"/>
      <c r="DI2317" s="18"/>
      <c r="DJ2317" s="18"/>
      <c r="DK2317" s="18"/>
      <c r="DL2317" s="18"/>
      <c r="DM2317" s="18"/>
      <c r="DN2317" s="18"/>
      <c r="DO2317" s="56"/>
      <c r="DP2317" s="56"/>
      <c r="DQ2317" s="56"/>
      <c r="DR2317" s="56"/>
      <c r="DS2317" s="56"/>
      <c r="DT2317" s="56"/>
      <c r="DU2317" s="56"/>
      <c r="DV2317" s="56"/>
      <c r="DW2317" s="56"/>
      <c r="DX2317" s="56"/>
      <c r="DY2317" s="56">
        <v>0</v>
      </c>
      <c r="DZ2317" s="56"/>
      <c r="EA2317" s="56"/>
      <c r="EB2317" s="56"/>
      <c r="EC2317" s="56">
        <v>0</v>
      </c>
      <c r="ED2317" s="56"/>
      <c r="EE2317" s="56"/>
      <c r="EF2317" s="56"/>
      <c r="EG2317" s="56"/>
      <c r="EH2317" s="18"/>
      <c r="EI2317" s="18">
        <f t="array" ref="EI2317">IF(SUMPRODUCT(--(DO2317:DS2317&lt;&gt;""))=0, 0,1)</f>
        <v>0</v>
      </c>
      <c r="EJ2317" s="18">
        <f t="array" ref="EJ2317">IF(SUMPRODUCT(--(DT2317:EG2317&lt;&gt;""))=0, 0,1)</f>
        <v>1</v>
      </c>
      <c r="EK2317" s="18" cm="1">
        <f t="array" ref="EK2317">IF(SUMPRODUCT(--(EC2317:EG2317&lt;&gt;""))=0, 0,1)</f>
        <v>1</v>
      </c>
      <c r="EL2317" s="18">
        <f t="array" ref="EL2317">IF(SUMPRODUCT(--(EE2317:EG2317&lt;&gt;""))=0, 0,1)</f>
        <v>0</v>
      </c>
      <c r="EM2317" s="18">
        <f t="shared" si="447"/>
        <v>0</v>
      </c>
      <c r="EN2317" s="18" t="str">
        <f t="shared" si="448"/>
        <v>NA</v>
      </c>
      <c r="EO2317" s="18">
        <f t="shared" si="449"/>
        <v>0</v>
      </c>
      <c r="EP2317" s="18">
        <f t="shared" si="451"/>
        <v>0</v>
      </c>
      <c r="EQ2317" s="18" t="str">
        <f t="shared" si="442"/>
        <v>NA</v>
      </c>
      <c r="ER2317" s="18" t="s">
        <v>2084</v>
      </c>
      <c r="ES2317" s="59">
        <v>43956</v>
      </c>
      <c r="ET2317" s="18"/>
      <c r="EU2317" s="18"/>
    </row>
    <row r="2318" spans="1:151" s="1" customFormat="1" ht="15.75" customHeight="1" x14ac:dyDescent="0.2">
      <c r="A2318" s="5" t="s">
        <v>2061</v>
      </c>
      <c r="B2318" s="24" t="s">
        <v>2590</v>
      </c>
      <c r="C2318" s="56">
        <v>1</v>
      </c>
      <c r="D2318" s="18" t="s">
        <v>1651</v>
      </c>
      <c r="E2318" s="18" t="s">
        <v>2995</v>
      </c>
      <c r="F2318" s="18" t="s">
        <v>553</v>
      </c>
      <c r="G2318" s="18" t="s">
        <v>609</v>
      </c>
      <c r="H2318" s="18" t="s">
        <v>682</v>
      </c>
      <c r="I2318" s="18" t="s">
        <v>799</v>
      </c>
      <c r="J2318" s="18" t="s">
        <v>2591</v>
      </c>
      <c r="K2318" s="18" t="s">
        <v>257</v>
      </c>
      <c r="L2318" s="18" t="s">
        <v>257</v>
      </c>
      <c r="M2318" s="18" t="s">
        <v>253</v>
      </c>
      <c r="N2318" s="56">
        <v>113</v>
      </c>
      <c r="O2318" s="18" t="s">
        <v>2592</v>
      </c>
      <c r="P2318" s="18" t="s">
        <v>2128</v>
      </c>
      <c r="Q2318" s="18" t="s">
        <v>254</v>
      </c>
      <c r="R2318" s="18" t="s">
        <v>2593</v>
      </c>
      <c r="S2318" s="18" t="s">
        <v>2594</v>
      </c>
      <c r="T2318" s="18" t="s">
        <v>2595</v>
      </c>
      <c r="U2318" s="26" t="s">
        <v>257</v>
      </c>
      <c r="V2318" s="26" t="s">
        <v>257</v>
      </c>
      <c r="W2318" s="26" t="s">
        <v>257</v>
      </c>
      <c r="X2318" s="18" t="s">
        <v>2596</v>
      </c>
      <c r="Y2318" s="18">
        <v>0.8</v>
      </c>
      <c r="Z2318" s="18" t="s">
        <v>2260</v>
      </c>
      <c r="AA2318" s="18" t="s">
        <v>257</v>
      </c>
      <c r="AB2318" s="18" t="s">
        <v>2597</v>
      </c>
      <c r="AC2318" s="18" t="s">
        <v>479</v>
      </c>
      <c r="AD2318" s="18">
        <v>31</v>
      </c>
      <c r="AE2318" s="18" t="s">
        <v>2598</v>
      </c>
      <c r="AF2318" s="18" t="s">
        <v>257</v>
      </c>
      <c r="AG2318" s="18">
        <v>8.1999999999999993</v>
      </c>
      <c r="AH2318" s="18" t="s">
        <v>501</v>
      </c>
      <c r="AI2318" s="18">
        <v>31</v>
      </c>
      <c r="AJ2318" s="18" t="s">
        <v>522</v>
      </c>
      <c r="AK2318" s="18">
        <v>31</v>
      </c>
      <c r="AL2318" s="18" t="s">
        <v>2599</v>
      </c>
      <c r="AM2318" s="18" t="s">
        <v>302</v>
      </c>
      <c r="AN2318" s="18">
        <v>3.6</v>
      </c>
      <c r="AO2318" s="18" t="s">
        <v>2600</v>
      </c>
      <c r="AP2318" s="18" t="s">
        <v>479</v>
      </c>
      <c r="AQ2318" s="18">
        <v>5</v>
      </c>
      <c r="AR2318" s="18" t="s">
        <v>672</v>
      </c>
      <c r="AS2318" s="18" t="s">
        <v>257</v>
      </c>
      <c r="AT2318" s="18" t="s">
        <v>257</v>
      </c>
      <c r="AU2318" s="18" t="s">
        <v>257</v>
      </c>
      <c r="AV2318" s="18">
        <v>0.5</v>
      </c>
      <c r="AW2318" s="18" t="s">
        <v>501</v>
      </c>
      <c r="AX2318" s="18" t="s">
        <v>257</v>
      </c>
      <c r="AY2318" s="18" t="s">
        <v>257</v>
      </c>
      <c r="AZ2318" s="18">
        <v>31</v>
      </c>
      <c r="BA2318" s="18" t="s">
        <v>522</v>
      </c>
      <c r="BB2318" s="18" t="s">
        <v>2601</v>
      </c>
      <c r="BC2318" s="18" t="s">
        <v>302</v>
      </c>
      <c r="BD2318" s="18">
        <v>3.4</v>
      </c>
      <c r="BE2318" s="18" t="s">
        <v>2602</v>
      </c>
      <c r="BF2318" s="18" t="s">
        <v>479</v>
      </c>
      <c r="BG2318" s="18">
        <v>5</v>
      </c>
      <c r="BH2318" s="18" t="s">
        <v>672</v>
      </c>
      <c r="BI2318" s="18" t="s">
        <v>257</v>
      </c>
      <c r="BJ2318" s="18" t="s">
        <v>257</v>
      </c>
      <c r="BK2318" s="18" t="s">
        <v>257</v>
      </c>
      <c r="BL2318" s="18">
        <v>0.4</v>
      </c>
      <c r="BM2318" s="18" t="s">
        <v>501</v>
      </c>
      <c r="BN2318" s="18" t="s">
        <v>257</v>
      </c>
      <c r="BO2318" s="18" t="s">
        <v>257</v>
      </c>
      <c r="BP2318" s="18">
        <v>31</v>
      </c>
      <c r="BQ2318" s="18" t="s">
        <v>522</v>
      </c>
      <c r="BR2318" s="18" t="s">
        <v>2601</v>
      </c>
      <c r="BS2318" s="18" t="s">
        <v>2163</v>
      </c>
      <c r="BT2318" s="18">
        <v>-1.75</v>
      </c>
      <c r="BU2318" s="18" t="s">
        <v>294</v>
      </c>
      <c r="BV2318" s="18" t="s">
        <v>2603</v>
      </c>
      <c r="BW2318" s="18">
        <v>5</v>
      </c>
      <c r="BX2318" s="18" t="s">
        <v>672</v>
      </c>
      <c r="BY2318" s="18" t="s">
        <v>595</v>
      </c>
      <c r="BZ2318" s="18" t="s">
        <v>595</v>
      </c>
      <c r="CA2318" s="18" t="s">
        <v>595</v>
      </c>
      <c r="CB2318" s="18" t="s">
        <v>595</v>
      </c>
      <c r="CC2318" s="18" t="s">
        <v>595</v>
      </c>
      <c r="CD2318" s="18" t="s">
        <v>257</v>
      </c>
      <c r="CE2318" s="18" t="s">
        <v>257</v>
      </c>
      <c r="CF2318" s="18" t="s">
        <v>257</v>
      </c>
      <c r="CG2318" s="18" t="s">
        <v>257</v>
      </c>
      <c r="CH2318" s="18" t="s">
        <v>2604</v>
      </c>
      <c r="CI2318" s="18" t="s">
        <v>2605</v>
      </c>
      <c r="CJ2318" s="18">
        <v>25</v>
      </c>
      <c r="CK2318" s="18" t="s">
        <v>2606</v>
      </c>
      <c r="CL2318" s="18" t="s">
        <v>479</v>
      </c>
      <c r="CM2318" s="18">
        <v>31</v>
      </c>
      <c r="CN2318" s="18" t="s">
        <v>672</v>
      </c>
      <c r="CO2318" s="18" t="s">
        <v>257</v>
      </c>
      <c r="CP2318" s="18" t="s">
        <v>257</v>
      </c>
      <c r="CQ2318" s="18">
        <v>4</v>
      </c>
      <c r="CR2318" s="18">
        <v>4</v>
      </c>
      <c r="CS2318" s="18" t="s">
        <v>501</v>
      </c>
      <c r="CT2318" s="18" t="s">
        <v>257</v>
      </c>
      <c r="CU2318" s="18" t="s">
        <v>257</v>
      </c>
      <c r="CV2318" s="18" t="s">
        <v>257</v>
      </c>
      <c r="CW2318" s="18" t="s">
        <v>257</v>
      </c>
      <c r="CX2318" s="18" t="s">
        <v>2607</v>
      </c>
      <c r="CY2318" s="18" t="s">
        <v>2608</v>
      </c>
      <c r="CZ2318" s="18">
        <v>168</v>
      </c>
      <c r="DA2318" s="18" t="s">
        <v>2609</v>
      </c>
      <c r="DB2318" s="18" t="s">
        <v>479</v>
      </c>
      <c r="DC2318" s="18">
        <v>31</v>
      </c>
      <c r="DD2318" s="18" t="s">
        <v>672</v>
      </c>
      <c r="DE2318" s="18" t="s">
        <v>257</v>
      </c>
      <c r="DF2318" s="18" t="s">
        <v>257</v>
      </c>
      <c r="DG2318" s="18">
        <v>15</v>
      </c>
      <c r="DH2318" s="18">
        <v>15</v>
      </c>
      <c r="DI2318" s="18" t="s">
        <v>501</v>
      </c>
      <c r="DJ2318" s="18" t="s">
        <v>257</v>
      </c>
      <c r="DK2318" s="18" t="s">
        <v>257</v>
      </c>
      <c r="DL2318" s="18" t="s">
        <v>257</v>
      </c>
      <c r="DM2318" s="18" t="s">
        <v>257</v>
      </c>
      <c r="DN2318" s="18" t="s">
        <v>2607</v>
      </c>
      <c r="DO2318" s="56"/>
      <c r="DP2318" s="56"/>
      <c r="DQ2318" s="56"/>
      <c r="DR2318" s="56"/>
      <c r="DS2318" s="56"/>
      <c r="DT2318" s="56"/>
      <c r="DU2318" s="56">
        <v>0</v>
      </c>
      <c r="DV2318" s="56"/>
      <c r="DW2318" s="56">
        <v>0</v>
      </c>
      <c r="DX2318" s="56"/>
      <c r="DY2318" s="56"/>
      <c r="DZ2318" s="3">
        <v>0</v>
      </c>
      <c r="EA2318" s="56"/>
      <c r="EB2318" s="56"/>
      <c r="EC2318" s="56"/>
      <c r="ED2318" s="56"/>
      <c r="EE2318" s="56">
        <v>0</v>
      </c>
      <c r="EF2318" s="56">
        <v>0</v>
      </c>
      <c r="EG2318" s="56">
        <v>0</v>
      </c>
      <c r="EH2318" s="3" t="s">
        <v>2610</v>
      </c>
      <c r="EI2318" s="18">
        <f t="array" ref="EI2318">IF(SUMPRODUCT(--(DO2318:DS2318&lt;&gt;""))=0, 0,1)</f>
        <v>0</v>
      </c>
      <c r="EJ2318" s="18">
        <f t="array" ref="EJ2318">IF(SUMPRODUCT(--(DT2318:EG2318&lt;&gt;""))=0, 0,1)</f>
        <v>1</v>
      </c>
      <c r="EK2318" s="18" cm="1">
        <f t="array" ref="EK2318">IF(SUMPRODUCT(--(EC2318:EG2318&lt;&gt;""))=0, 0,1)</f>
        <v>1</v>
      </c>
      <c r="EL2318" s="18">
        <f t="array" ref="EL2318">IF(SUMPRODUCT(--(EE2318:EG2318&lt;&gt;""))=0, 0,1)</f>
        <v>1</v>
      </c>
      <c r="EM2318" s="18">
        <f t="shared" si="447"/>
        <v>0</v>
      </c>
      <c r="EN2318" s="18" t="str">
        <f t="shared" si="448"/>
        <v>NA</v>
      </c>
      <c r="EO2318" s="18">
        <f t="shared" si="449"/>
        <v>0</v>
      </c>
      <c r="EP2318" s="18">
        <f t="shared" si="451"/>
        <v>0</v>
      </c>
      <c r="EQ2318" s="18" t="str">
        <f t="shared" si="442"/>
        <v>NA</v>
      </c>
      <c r="ER2318" s="18" t="s">
        <v>2082</v>
      </c>
      <c r="ES2318" s="59">
        <v>43958</v>
      </c>
      <c r="ET2318" s="18" t="s">
        <v>2611</v>
      </c>
      <c r="EU2318" s="18"/>
    </row>
    <row r="2319" spans="1:151" s="1" customFormat="1" ht="15.75" customHeight="1" x14ac:dyDescent="0.2">
      <c r="A2319" s="5" t="s">
        <v>2061</v>
      </c>
      <c r="B2319" s="24" t="s">
        <v>2590</v>
      </c>
      <c r="C2319" s="56">
        <v>1</v>
      </c>
      <c r="D2319" s="18" t="s">
        <v>2935</v>
      </c>
      <c r="E2319" s="18" t="s">
        <v>2995</v>
      </c>
      <c r="F2319" s="18" t="s">
        <v>553</v>
      </c>
      <c r="G2319" s="18" t="s">
        <v>609</v>
      </c>
      <c r="H2319" s="18" t="s">
        <v>682</v>
      </c>
      <c r="I2319" s="18" t="s">
        <v>799</v>
      </c>
      <c r="J2319" s="18" t="s">
        <v>2591</v>
      </c>
      <c r="K2319" s="18" t="s">
        <v>257</v>
      </c>
      <c r="L2319" s="18" t="s">
        <v>257</v>
      </c>
      <c r="M2319" s="18" t="s">
        <v>253</v>
      </c>
      <c r="N2319" s="56">
        <v>113</v>
      </c>
      <c r="O2319" s="18" t="s">
        <v>2592</v>
      </c>
      <c r="P2319" s="18" t="s">
        <v>2128</v>
      </c>
      <c r="Q2319" s="18" t="s">
        <v>254</v>
      </c>
      <c r="R2319" s="18" t="s">
        <v>2593</v>
      </c>
      <c r="S2319" s="18" t="s">
        <v>2612</v>
      </c>
      <c r="T2319" s="18" t="s">
        <v>2595</v>
      </c>
      <c r="U2319" s="26" t="s">
        <v>257</v>
      </c>
      <c r="V2319" s="26" t="s">
        <v>257</v>
      </c>
      <c r="W2319" s="26" t="s">
        <v>257</v>
      </c>
      <c r="X2319" s="18" t="s">
        <v>2596</v>
      </c>
      <c r="Y2319" s="18">
        <v>11.1</v>
      </c>
      <c r="Z2319" s="18" t="s">
        <v>2260</v>
      </c>
      <c r="AA2319" s="18" t="s">
        <v>257</v>
      </c>
      <c r="AB2319" s="18" t="s">
        <v>2613</v>
      </c>
      <c r="AC2319" s="18" t="s">
        <v>479</v>
      </c>
      <c r="AD2319" s="18">
        <v>31</v>
      </c>
      <c r="AE2319" s="18" t="s">
        <v>2614</v>
      </c>
      <c r="AF2319" s="18" t="s">
        <v>257</v>
      </c>
      <c r="AG2319" s="18">
        <v>11.1</v>
      </c>
      <c r="AH2319" s="18" t="s">
        <v>501</v>
      </c>
      <c r="AI2319" s="18">
        <v>31</v>
      </c>
      <c r="AJ2319" s="18" t="s">
        <v>522</v>
      </c>
      <c r="AK2319" s="18">
        <v>31</v>
      </c>
      <c r="AL2319" s="18" t="s">
        <v>2604</v>
      </c>
      <c r="AM2319" s="18" t="s">
        <v>302</v>
      </c>
      <c r="AN2319" s="18">
        <v>4.5</v>
      </c>
      <c r="AO2319" s="18" t="s">
        <v>2600</v>
      </c>
      <c r="AP2319" s="18" t="s">
        <v>479</v>
      </c>
      <c r="AQ2319" s="18">
        <v>5</v>
      </c>
      <c r="AR2319" s="18" t="s">
        <v>672</v>
      </c>
      <c r="AS2319" s="18" t="s">
        <v>257</v>
      </c>
      <c r="AT2319" s="18" t="s">
        <v>257</v>
      </c>
      <c r="AU2319" s="18" t="s">
        <v>257</v>
      </c>
      <c r="AV2319" s="18">
        <v>0.8</v>
      </c>
      <c r="AW2319" s="18" t="s">
        <v>501</v>
      </c>
      <c r="AX2319" s="18" t="s">
        <v>257</v>
      </c>
      <c r="AY2319" s="18" t="s">
        <v>257</v>
      </c>
      <c r="AZ2319" s="18">
        <v>31</v>
      </c>
      <c r="BA2319" s="18" t="s">
        <v>522</v>
      </c>
      <c r="BB2319" s="18" t="s">
        <v>2601</v>
      </c>
      <c r="BC2319" s="18" t="s">
        <v>302</v>
      </c>
      <c r="BD2319" s="18">
        <v>2.7</v>
      </c>
      <c r="BE2319" s="18" t="s">
        <v>2602</v>
      </c>
      <c r="BF2319" s="18" t="s">
        <v>479</v>
      </c>
      <c r="BG2319" s="18">
        <v>5</v>
      </c>
      <c r="BH2319" s="18" t="s">
        <v>672</v>
      </c>
      <c r="BI2319" s="18" t="s">
        <v>257</v>
      </c>
      <c r="BJ2319" s="18" t="s">
        <v>257</v>
      </c>
      <c r="BK2319" s="18" t="s">
        <v>257</v>
      </c>
      <c r="BL2319" s="18">
        <v>0.3</v>
      </c>
      <c r="BM2319" s="18" t="s">
        <v>501</v>
      </c>
      <c r="BN2319" s="18" t="s">
        <v>257</v>
      </c>
      <c r="BO2319" s="18" t="s">
        <v>257</v>
      </c>
      <c r="BP2319" s="18">
        <v>31</v>
      </c>
      <c r="BQ2319" s="18" t="s">
        <v>522</v>
      </c>
      <c r="BR2319" s="18" t="s">
        <v>2601</v>
      </c>
      <c r="BS2319" s="18" t="s">
        <v>2163</v>
      </c>
      <c r="BT2319" s="18">
        <v>-2.1</v>
      </c>
      <c r="BU2319" s="18" t="s">
        <v>294</v>
      </c>
      <c r="BV2319" s="18" t="s">
        <v>2603</v>
      </c>
      <c r="BW2319" s="18">
        <v>5</v>
      </c>
      <c r="BX2319" s="18" t="s">
        <v>672</v>
      </c>
      <c r="BY2319" s="18" t="s">
        <v>595</v>
      </c>
      <c r="BZ2319" s="18" t="s">
        <v>595</v>
      </c>
      <c r="CA2319" s="18" t="s">
        <v>595</v>
      </c>
      <c r="CB2319" s="18" t="s">
        <v>595</v>
      </c>
      <c r="CC2319" s="18" t="s">
        <v>595</v>
      </c>
      <c r="CD2319" s="18" t="s">
        <v>257</v>
      </c>
      <c r="CE2319" s="18" t="s">
        <v>257</v>
      </c>
      <c r="CF2319" s="18" t="s">
        <v>257</v>
      </c>
      <c r="CG2319" s="18" t="s">
        <v>257</v>
      </c>
      <c r="CH2319" s="18" t="s">
        <v>2604</v>
      </c>
      <c r="CI2319" s="18" t="s">
        <v>2605</v>
      </c>
      <c r="CJ2319" s="18">
        <v>87</v>
      </c>
      <c r="CK2319" s="18" t="s">
        <v>2606</v>
      </c>
      <c r="CL2319" s="18" t="s">
        <v>479</v>
      </c>
      <c r="CM2319" s="18">
        <v>31</v>
      </c>
      <c r="CN2319" s="18" t="s">
        <v>672</v>
      </c>
      <c r="CO2319" s="18" t="s">
        <v>257</v>
      </c>
      <c r="CP2319" s="18" t="s">
        <v>257</v>
      </c>
      <c r="CQ2319" s="18">
        <v>1</v>
      </c>
      <c r="CR2319" s="18">
        <v>1</v>
      </c>
      <c r="CS2319" s="18" t="s">
        <v>501</v>
      </c>
      <c r="CT2319" s="18" t="s">
        <v>257</v>
      </c>
      <c r="CU2319" s="18" t="s">
        <v>257</v>
      </c>
      <c r="CV2319" s="18" t="s">
        <v>257</v>
      </c>
      <c r="CW2319" s="18" t="s">
        <v>257</v>
      </c>
      <c r="CX2319" s="18" t="s">
        <v>2615</v>
      </c>
      <c r="CY2319" s="18" t="s">
        <v>2608</v>
      </c>
      <c r="CZ2319" s="18">
        <v>164</v>
      </c>
      <c r="DA2319" s="18" t="s">
        <v>2609</v>
      </c>
      <c r="DB2319" s="18" t="s">
        <v>479</v>
      </c>
      <c r="DC2319" s="18">
        <v>31</v>
      </c>
      <c r="DD2319" s="18" t="s">
        <v>672</v>
      </c>
      <c r="DE2319" s="18" t="s">
        <v>257</v>
      </c>
      <c r="DF2319" s="18" t="s">
        <v>257</v>
      </c>
      <c r="DG2319" s="18">
        <v>11</v>
      </c>
      <c r="DH2319" s="18">
        <v>11</v>
      </c>
      <c r="DI2319" s="18" t="s">
        <v>501</v>
      </c>
      <c r="DJ2319" s="18" t="s">
        <v>257</v>
      </c>
      <c r="DK2319" s="18" t="s">
        <v>257</v>
      </c>
      <c r="DL2319" s="18" t="s">
        <v>257</v>
      </c>
      <c r="DM2319" s="18" t="s">
        <v>257</v>
      </c>
      <c r="DN2319" s="18" t="s">
        <v>2607</v>
      </c>
      <c r="DO2319" s="56"/>
      <c r="DP2319" s="56"/>
      <c r="DQ2319" s="56"/>
      <c r="DR2319" s="56"/>
      <c r="DS2319" s="56"/>
      <c r="DT2319" s="56"/>
      <c r="DU2319" s="56">
        <v>1</v>
      </c>
      <c r="DV2319" s="56"/>
      <c r="DW2319" s="56">
        <v>1</v>
      </c>
      <c r="DX2319" s="56"/>
      <c r="DY2319" s="56"/>
      <c r="DZ2319" s="3">
        <v>0</v>
      </c>
      <c r="EA2319" s="56"/>
      <c r="EB2319" s="56"/>
      <c r="EC2319" s="56"/>
      <c r="ED2319" s="56"/>
      <c r="EE2319" s="56">
        <v>0</v>
      </c>
      <c r="EF2319" s="56">
        <v>0</v>
      </c>
      <c r="EG2319" s="56">
        <v>0</v>
      </c>
      <c r="EH2319" s="3" t="s">
        <v>2610</v>
      </c>
      <c r="EI2319" s="18">
        <f t="array" ref="EI2319">IF(SUMPRODUCT(--(DO2319:DS2319&lt;&gt;""))=0, 0,1)</f>
        <v>0</v>
      </c>
      <c r="EJ2319" s="18">
        <f t="array" ref="EJ2319">IF(SUMPRODUCT(--(DT2319:EG2319&lt;&gt;""))=0, 0,1)</f>
        <v>1</v>
      </c>
      <c r="EK2319" s="18" cm="1">
        <f t="array" ref="EK2319">IF(SUMPRODUCT(--(EC2319:EG2319&lt;&gt;""))=0, 0,1)</f>
        <v>1</v>
      </c>
      <c r="EL2319" s="18">
        <f t="array" ref="EL2319">IF(SUMPRODUCT(--(EE2319:EG2319&lt;&gt;""))=0, 0,1)</f>
        <v>1</v>
      </c>
      <c r="EM2319" s="18">
        <f t="shared" si="447"/>
        <v>1</v>
      </c>
      <c r="EN2319" s="18" t="str">
        <f t="shared" si="448"/>
        <v>NA</v>
      </c>
      <c r="EO2319" s="18">
        <f t="shared" si="449"/>
        <v>1</v>
      </c>
      <c r="EP2319" s="18">
        <f t="shared" si="451"/>
        <v>0</v>
      </c>
      <c r="EQ2319" s="18">
        <f t="shared" si="442"/>
        <v>0</v>
      </c>
      <c r="ER2319" s="18" t="s">
        <v>2082</v>
      </c>
      <c r="ES2319" s="59">
        <v>43958</v>
      </c>
      <c r="ET2319" s="18"/>
      <c r="EU2319" s="18"/>
    </row>
    <row r="2320" spans="1:151" s="1" customFormat="1" ht="15.75" customHeight="1" x14ac:dyDescent="0.2">
      <c r="A2320" s="5" t="s">
        <v>2061</v>
      </c>
      <c r="B2320" s="24" t="s">
        <v>2590</v>
      </c>
      <c r="C2320" s="56">
        <v>1</v>
      </c>
      <c r="D2320" s="18" t="s">
        <v>2936</v>
      </c>
      <c r="E2320" s="18" t="s">
        <v>2995</v>
      </c>
      <c r="F2320" s="18" t="s">
        <v>553</v>
      </c>
      <c r="G2320" s="18" t="s">
        <v>609</v>
      </c>
      <c r="H2320" s="18" t="s">
        <v>682</v>
      </c>
      <c r="I2320" s="18" t="s">
        <v>799</v>
      </c>
      <c r="J2320" s="18" t="s">
        <v>2591</v>
      </c>
      <c r="K2320" s="18" t="s">
        <v>257</v>
      </c>
      <c r="L2320" s="18" t="s">
        <v>257</v>
      </c>
      <c r="M2320" s="18" t="s">
        <v>253</v>
      </c>
      <c r="N2320" s="56">
        <v>113</v>
      </c>
      <c r="O2320" s="18" t="s">
        <v>2592</v>
      </c>
      <c r="P2320" s="18" t="s">
        <v>2128</v>
      </c>
      <c r="Q2320" s="18" t="s">
        <v>254</v>
      </c>
      <c r="R2320" s="18" t="s">
        <v>2593</v>
      </c>
      <c r="S2320" s="18" t="s">
        <v>2616</v>
      </c>
      <c r="T2320" s="18" t="s">
        <v>2595</v>
      </c>
      <c r="U2320" s="26" t="s">
        <v>257</v>
      </c>
      <c r="V2320" s="26" t="s">
        <v>257</v>
      </c>
      <c r="W2320" s="26" t="s">
        <v>257</v>
      </c>
      <c r="X2320" s="18" t="s">
        <v>2596</v>
      </c>
      <c r="Y2320" s="18">
        <v>35</v>
      </c>
      <c r="Z2320" s="18" t="s">
        <v>2260</v>
      </c>
      <c r="AA2320" s="18" t="s">
        <v>257</v>
      </c>
      <c r="AB2320" s="18" t="s">
        <v>2617</v>
      </c>
      <c r="AC2320" s="18" t="s">
        <v>479</v>
      </c>
      <c r="AD2320" s="18">
        <v>31</v>
      </c>
      <c r="AE2320" s="18" t="s">
        <v>2618</v>
      </c>
      <c r="AF2320" s="18" t="s">
        <v>257</v>
      </c>
      <c r="AG2320" s="18">
        <v>21</v>
      </c>
      <c r="AH2320" s="18" t="s">
        <v>501</v>
      </c>
      <c r="AI2320" s="18">
        <v>31</v>
      </c>
      <c r="AJ2320" s="18" t="s">
        <v>522</v>
      </c>
      <c r="AK2320" s="18">
        <v>31</v>
      </c>
      <c r="AL2320" s="18" t="s">
        <v>2607</v>
      </c>
      <c r="AM2320" s="18" t="s">
        <v>302</v>
      </c>
      <c r="AN2320" s="18">
        <v>2.4</v>
      </c>
      <c r="AO2320" s="18" t="s">
        <v>2600</v>
      </c>
      <c r="AP2320" s="18" t="s">
        <v>479</v>
      </c>
      <c r="AQ2320" s="18">
        <v>5</v>
      </c>
      <c r="AR2320" s="18" t="s">
        <v>672</v>
      </c>
      <c r="AS2320" s="18" t="s">
        <v>257</v>
      </c>
      <c r="AT2320" s="18" t="s">
        <v>257</v>
      </c>
      <c r="AU2320" s="18" t="s">
        <v>257</v>
      </c>
      <c r="AV2320" s="18">
        <v>0.3</v>
      </c>
      <c r="AW2320" s="18" t="s">
        <v>501</v>
      </c>
      <c r="AX2320" s="18" t="s">
        <v>257</v>
      </c>
      <c r="AY2320" s="18" t="s">
        <v>257</v>
      </c>
      <c r="AZ2320" s="18">
        <v>31</v>
      </c>
      <c r="BA2320" s="18" t="s">
        <v>522</v>
      </c>
      <c r="BB2320" s="18" t="s">
        <v>2601</v>
      </c>
      <c r="BC2320" s="18" t="s">
        <v>302</v>
      </c>
      <c r="BD2320" s="18">
        <v>2.5</v>
      </c>
      <c r="BE2320" s="18" t="s">
        <v>2602</v>
      </c>
      <c r="BF2320" s="18" t="s">
        <v>479</v>
      </c>
      <c r="BG2320" s="18">
        <v>5</v>
      </c>
      <c r="BH2320" s="18" t="s">
        <v>672</v>
      </c>
      <c r="BI2320" s="18" t="s">
        <v>257</v>
      </c>
      <c r="BJ2320" s="18" t="s">
        <v>257</v>
      </c>
      <c r="BK2320" s="18" t="s">
        <v>257</v>
      </c>
      <c r="BL2320" s="18">
        <v>0.3</v>
      </c>
      <c r="BM2320" s="18" t="s">
        <v>501</v>
      </c>
      <c r="BN2320" s="18" t="s">
        <v>257</v>
      </c>
      <c r="BO2320" s="18" t="s">
        <v>257</v>
      </c>
      <c r="BP2320" s="18">
        <v>31</v>
      </c>
      <c r="BQ2320" s="18" t="s">
        <v>522</v>
      </c>
      <c r="BR2320" s="18" t="s">
        <v>2601</v>
      </c>
      <c r="BS2320" s="18" t="s">
        <v>2163</v>
      </c>
      <c r="BT2320" s="18">
        <v>-2</v>
      </c>
      <c r="BU2320" s="18" t="s">
        <v>294</v>
      </c>
      <c r="BV2320" s="18" t="s">
        <v>2603</v>
      </c>
      <c r="BW2320" s="18">
        <v>5</v>
      </c>
      <c r="BX2320" s="18" t="s">
        <v>672</v>
      </c>
      <c r="BY2320" s="18" t="s">
        <v>595</v>
      </c>
      <c r="BZ2320" s="18" t="s">
        <v>595</v>
      </c>
      <c r="CA2320" s="18" t="s">
        <v>595</v>
      </c>
      <c r="CB2320" s="18" t="s">
        <v>595</v>
      </c>
      <c r="CC2320" s="18" t="s">
        <v>595</v>
      </c>
      <c r="CD2320" s="18" t="s">
        <v>257</v>
      </c>
      <c r="CE2320" s="18" t="s">
        <v>257</v>
      </c>
      <c r="CF2320" s="18" t="s">
        <v>257</v>
      </c>
      <c r="CG2320" s="18" t="s">
        <v>257</v>
      </c>
      <c r="CH2320" s="18" t="s">
        <v>2604</v>
      </c>
      <c r="CI2320" s="18" t="s">
        <v>2605</v>
      </c>
      <c r="CJ2320" s="18">
        <v>123</v>
      </c>
      <c r="CK2320" s="18" t="s">
        <v>2606</v>
      </c>
      <c r="CL2320" s="18" t="s">
        <v>479</v>
      </c>
      <c r="CM2320" s="18">
        <v>31</v>
      </c>
      <c r="CN2320" s="18" t="s">
        <v>672</v>
      </c>
      <c r="CO2320" s="18" t="s">
        <v>257</v>
      </c>
      <c r="CP2320" s="18" t="s">
        <v>257</v>
      </c>
      <c r="CQ2320" s="18">
        <v>24</v>
      </c>
      <c r="CR2320" s="18">
        <v>24</v>
      </c>
      <c r="CS2320" s="18" t="s">
        <v>501</v>
      </c>
      <c r="CT2320" s="18" t="s">
        <v>257</v>
      </c>
      <c r="CU2320" s="18" t="s">
        <v>257</v>
      </c>
      <c r="CV2320" s="18" t="s">
        <v>257</v>
      </c>
      <c r="CW2320" s="18" t="s">
        <v>257</v>
      </c>
      <c r="CX2320" s="18" t="s">
        <v>2619</v>
      </c>
      <c r="CY2320" s="18" t="s">
        <v>2608</v>
      </c>
      <c r="CZ2320" s="18">
        <v>167</v>
      </c>
      <c r="DA2320" s="18" t="s">
        <v>2609</v>
      </c>
      <c r="DB2320" s="18" t="s">
        <v>479</v>
      </c>
      <c r="DC2320" s="18">
        <v>31</v>
      </c>
      <c r="DD2320" s="18" t="s">
        <v>672</v>
      </c>
      <c r="DE2320" s="18" t="s">
        <v>257</v>
      </c>
      <c r="DF2320" s="18" t="s">
        <v>257</v>
      </c>
      <c r="DG2320" s="18">
        <v>18</v>
      </c>
      <c r="DH2320" s="18">
        <v>18</v>
      </c>
      <c r="DI2320" s="18" t="s">
        <v>501</v>
      </c>
      <c r="DJ2320" s="18" t="s">
        <v>257</v>
      </c>
      <c r="DK2320" s="18" t="s">
        <v>257</v>
      </c>
      <c r="DL2320" s="18" t="s">
        <v>257</v>
      </c>
      <c r="DM2320" s="18" t="s">
        <v>257</v>
      </c>
      <c r="DN2320" s="18" t="s">
        <v>2607</v>
      </c>
      <c r="DO2320" s="56"/>
      <c r="DP2320" s="56"/>
      <c r="DQ2320" s="56"/>
      <c r="DR2320" s="56"/>
      <c r="DS2320" s="56"/>
      <c r="DT2320" s="56"/>
      <c r="DU2320" s="56">
        <v>1</v>
      </c>
      <c r="DV2320" s="56"/>
      <c r="DW2320" s="56">
        <v>1</v>
      </c>
      <c r="DX2320" s="56"/>
      <c r="DY2320" s="56"/>
      <c r="DZ2320" s="3">
        <v>0</v>
      </c>
      <c r="EA2320" s="56"/>
      <c r="EB2320" s="56"/>
      <c r="EC2320" s="56"/>
      <c r="ED2320" s="56"/>
      <c r="EE2320" s="56">
        <v>0</v>
      </c>
      <c r="EF2320" s="56">
        <v>0</v>
      </c>
      <c r="EG2320" s="56">
        <v>0</v>
      </c>
      <c r="EH2320" s="3" t="s">
        <v>2610</v>
      </c>
      <c r="EI2320" s="18">
        <f t="array" ref="EI2320">IF(SUMPRODUCT(--(DO2320:DS2320&lt;&gt;""))=0, 0,1)</f>
        <v>0</v>
      </c>
      <c r="EJ2320" s="18">
        <f t="array" ref="EJ2320">IF(SUMPRODUCT(--(DT2320:EG2320&lt;&gt;""))=0, 0,1)</f>
        <v>1</v>
      </c>
      <c r="EK2320" s="18" cm="1">
        <f t="array" ref="EK2320">IF(SUMPRODUCT(--(EC2320:EG2320&lt;&gt;""))=0, 0,1)</f>
        <v>1</v>
      </c>
      <c r="EL2320" s="18">
        <f t="array" ref="EL2320">IF(SUMPRODUCT(--(EE2320:EG2320&lt;&gt;""))=0, 0,1)</f>
        <v>1</v>
      </c>
      <c r="EM2320" s="18">
        <f t="shared" si="447"/>
        <v>1</v>
      </c>
      <c r="EN2320" s="18" t="str">
        <f t="shared" si="448"/>
        <v>NA</v>
      </c>
      <c r="EO2320" s="18">
        <f t="shared" si="449"/>
        <v>1</v>
      </c>
      <c r="EP2320" s="18">
        <f t="shared" si="451"/>
        <v>0</v>
      </c>
      <c r="EQ2320" s="18">
        <f t="shared" si="442"/>
        <v>0</v>
      </c>
      <c r="ER2320" s="18" t="s">
        <v>2082</v>
      </c>
      <c r="ES2320" s="59">
        <v>43958</v>
      </c>
      <c r="ET2320" s="18"/>
      <c r="EU2320" s="18"/>
    </row>
    <row r="2321" spans="1:151" s="1" customFormat="1" ht="15.75" customHeight="1" x14ac:dyDescent="0.2">
      <c r="A2321" s="5" t="s">
        <v>2065</v>
      </c>
      <c r="B2321" s="24" t="s">
        <v>2620</v>
      </c>
      <c r="C2321" s="56">
        <v>1</v>
      </c>
      <c r="D2321" s="18" t="s">
        <v>2937</v>
      </c>
      <c r="E2321" s="18" t="s">
        <v>2996</v>
      </c>
      <c r="F2321" s="18" t="s">
        <v>553</v>
      </c>
      <c r="G2321" s="18" t="s">
        <v>467</v>
      </c>
      <c r="H2321" s="18" t="s">
        <v>2621</v>
      </c>
      <c r="I2321" s="18" t="s">
        <v>595</v>
      </c>
      <c r="J2321" s="18" t="s">
        <v>257</v>
      </c>
      <c r="K2321" s="18" t="s">
        <v>257</v>
      </c>
      <c r="L2321" s="18" t="s">
        <v>257</v>
      </c>
      <c r="M2321" s="18" t="s">
        <v>253</v>
      </c>
      <c r="N2321" s="56">
        <v>74</v>
      </c>
      <c r="O2321" s="18" t="s">
        <v>2622</v>
      </c>
      <c r="P2321" s="18" t="s">
        <v>2128</v>
      </c>
      <c r="Q2321" s="18" t="s">
        <v>254</v>
      </c>
      <c r="R2321" s="18" t="s">
        <v>2623</v>
      </c>
      <c r="S2321" s="18" t="s">
        <v>2624</v>
      </c>
      <c r="T2321" s="18" t="s">
        <v>2625</v>
      </c>
      <c r="U2321" s="26" t="s">
        <v>257</v>
      </c>
      <c r="V2321" s="26" t="s">
        <v>257</v>
      </c>
      <c r="W2321" s="26" t="s">
        <v>257</v>
      </c>
      <c r="X2321" s="18" t="s">
        <v>2626</v>
      </c>
      <c r="Y2321" s="18">
        <v>0.2</v>
      </c>
      <c r="Z2321" s="18" t="s">
        <v>2202</v>
      </c>
      <c r="AA2321" s="18" t="s">
        <v>257</v>
      </c>
      <c r="AB2321" s="18">
        <f t="shared" ref="AB2321:AB2338" si="452">VALUE(Y2321)</f>
        <v>0.2</v>
      </c>
      <c r="AC2321" s="18" t="s">
        <v>479</v>
      </c>
      <c r="AD2321" s="18">
        <v>2</v>
      </c>
      <c r="AE2321" s="18" t="s">
        <v>556</v>
      </c>
      <c r="AF2321" s="18">
        <v>0.4</v>
      </c>
      <c r="AG2321" s="18">
        <v>0.4</v>
      </c>
      <c r="AH2321" s="18" t="s">
        <v>557</v>
      </c>
      <c r="AI2321" s="18">
        <v>0</v>
      </c>
      <c r="AJ2321" s="18" t="s">
        <v>522</v>
      </c>
      <c r="AK2321" s="18">
        <v>0</v>
      </c>
      <c r="AL2321" s="18" t="s">
        <v>2627</v>
      </c>
      <c r="AM2321" s="18" t="s">
        <v>2628</v>
      </c>
      <c r="AN2321" s="18">
        <v>100</v>
      </c>
      <c r="AO2321" s="18" t="s">
        <v>2629</v>
      </c>
      <c r="AP2321" s="18" t="s">
        <v>475</v>
      </c>
      <c r="AQ2321" s="18">
        <v>90</v>
      </c>
      <c r="AR2321" s="18" t="s">
        <v>2630</v>
      </c>
      <c r="AS2321" s="18" t="s">
        <v>257</v>
      </c>
      <c r="AT2321" s="18" t="s">
        <v>257</v>
      </c>
      <c r="AU2321" s="18" t="s">
        <v>257</v>
      </c>
      <c r="AV2321" s="18" t="s">
        <v>257</v>
      </c>
      <c r="AW2321" s="18" t="s">
        <v>257</v>
      </c>
      <c r="AX2321" s="18">
        <v>-22.5</v>
      </c>
      <c r="AY2321" s="18" t="s">
        <v>786</v>
      </c>
      <c r="AZ2321" s="18" t="s">
        <v>257</v>
      </c>
      <c r="BA2321" s="18" t="s">
        <v>257</v>
      </c>
      <c r="BB2321" s="18" t="s">
        <v>2631</v>
      </c>
      <c r="BC2321" s="18" t="s">
        <v>269</v>
      </c>
      <c r="BD2321" s="18">
        <v>11</v>
      </c>
      <c r="BE2321" s="18" t="s">
        <v>599</v>
      </c>
      <c r="BF2321" s="18" t="s">
        <v>479</v>
      </c>
      <c r="BG2321" s="18">
        <v>8</v>
      </c>
      <c r="BH2321" s="18" t="s">
        <v>2632</v>
      </c>
      <c r="BI2321" s="18">
        <v>10.1</v>
      </c>
      <c r="BJ2321" s="18">
        <v>11.9</v>
      </c>
      <c r="BK2321" s="18">
        <v>0.9</v>
      </c>
      <c r="BL2321" s="18">
        <v>0.9</v>
      </c>
      <c r="BM2321" s="18" t="s">
        <v>557</v>
      </c>
      <c r="BN2321" s="18">
        <v>-22.5</v>
      </c>
      <c r="BO2321" s="18" t="s">
        <v>786</v>
      </c>
      <c r="BP2321" s="18" t="s">
        <v>257</v>
      </c>
      <c r="BQ2321" s="18" t="s">
        <v>257</v>
      </c>
      <c r="BR2321" s="18" t="s">
        <v>2633</v>
      </c>
      <c r="BS2321" s="18" t="s">
        <v>2634</v>
      </c>
      <c r="BT2321" s="18">
        <v>1.9</v>
      </c>
      <c r="BU2321" s="18" t="s">
        <v>599</v>
      </c>
      <c r="BV2321" s="18" t="s">
        <v>479</v>
      </c>
      <c r="BW2321" s="18">
        <v>8</v>
      </c>
      <c r="BX2321" s="18" t="s">
        <v>2632</v>
      </c>
      <c r="BY2321" s="18">
        <v>1.7</v>
      </c>
      <c r="BZ2321" s="18">
        <v>2.1</v>
      </c>
      <c r="CA2321" s="18">
        <v>0.2</v>
      </c>
      <c r="CB2321" s="18">
        <v>0.2</v>
      </c>
      <c r="CC2321" s="18" t="s">
        <v>557</v>
      </c>
      <c r="CD2321" s="18">
        <v>-22.5</v>
      </c>
      <c r="CE2321" s="18" t="s">
        <v>786</v>
      </c>
      <c r="CF2321" s="18" t="s">
        <v>257</v>
      </c>
      <c r="CG2321" s="18" t="s">
        <v>257</v>
      </c>
      <c r="CH2321" s="18" t="s">
        <v>2635</v>
      </c>
      <c r="CI2321" s="18"/>
      <c r="CJ2321" s="18"/>
      <c r="CK2321" s="18"/>
      <c r="CL2321" s="18"/>
      <c r="CM2321" s="18"/>
      <c r="CN2321" s="18"/>
      <c r="CO2321" s="18"/>
      <c r="CP2321" s="18"/>
      <c r="CQ2321" s="18"/>
      <c r="CR2321" s="18"/>
      <c r="CS2321" s="18"/>
      <c r="CT2321" s="18"/>
      <c r="CU2321" s="18"/>
      <c r="CV2321" s="18"/>
      <c r="CW2321" s="18"/>
      <c r="CX2321" s="18"/>
      <c r="CY2321" s="18"/>
      <c r="CZ2321" s="18"/>
      <c r="DA2321" s="18"/>
      <c r="DB2321" s="18"/>
      <c r="DC2321" s="18"/>
      <c r="DD2321" s="18"/>
      <c r="DE2321" s="18"/>
      <c r="DF2321" s="18"/>
      <c r="DG2321" s="18"/>
      <c r="DH2321" s="18"/>
      <c r="DI2321" s="18"/>
      <c r="DJ2321" s="18"/>
      <c r="DK2321" s="18"/>
      <c r="DL2321" s="18"/>
      <c r="DM2321" s="18"/>
      <c r="DN2321" s="18"/>
      <c r="DO2321" s="56"/>
      <c r="DP2321" s="56"/>
      <c r="DQ2321" s="56"/>
      <c r="DR2321" s="56"/>
      <c r="DS2321" s="56"/>
      <c r="DT2321" s="56"/>
      <c r="DU2321" s="56"/>
      <c r="DV2321" s="56"/>
      <c r="DW2321" s="56"/>
      <c r="DX2321" s="56"/>
      <c r="DY2321" s="56"/>
      <c r="DZ2321" s="3">
        <v>0</v>
      </c>
      <c r="EA2321" s="56"/>
      <c r="EB2321" s="56"/>
      <c r="EC2321" s="56"/>
      <c r="ED2321" s="56"/>
      <c r="EE2321" s="56"/>
      <c r="EF2321" s="56"/>
      <c r="EG2321" s="56">
        <v>0</v>
      </c>
      <c r="EH2321" s="18"/>
      <c r="EI2321" s="18">
        <f t="array" ref="EI2321">IF(SUMPRODUCT(--(DO2321:DS2321&lt;&gt;""))=0, 0,1)</f>
        <v>0</v>
      </c>
      <c r="EJ2321" s="18">
        <f t="array" ref="EJ2321">IF(SUMPRODUCT(--(DT2321:EG2321&lt;&gt;""))=0, 0,1)</f>
        <v>1</v>
      </c>
      <c r="EK2321" s="18" cm="1">
        <f t="array" ref="EK2321">IF(SUMPRODUCT(--(EC2321:EG2321&lt;&gt;""))=0, 0,1)</f>
        <v>1</v>
      </c>
      <c r="EL2321" s="18">
        <f t="array" ref="EL2321">IF(SUMPRODUCT(--(EE2321:EG2321&lt;&gt;""))=0, 0,1)</f>
        <v>1</v>
      </c>
      <c r="EM2321" s="18">
        <f t="shared" si="447"/>
        <v>0</v>
      </c>
      <c r="EN2321" s="18" t="str">
        <f t="shared" si="448"/>
        <v>NA</v>
      </c>
      <c r="EO2321" s="18">
        <f t="shared" si="449"/>
        <v>0</v>
      </c>
      <c r="EP2321" s="18">
        <f t="shared" si="451"/>
        <v>0</v>
      </c>
      <c r="EQ2321" s="18" t="str">
        <f t="shared" si="442"/>
        <v>NA</v>
      </c>
      <c r="ER2321" s="18" t="s">
        <v>2080</v>
      </c>
      <c r="ES2321" s="59">
        <v>43984</v>
      </c>
      <c r="ET2321" s="18" t="s">
        <v>2636</v>
      </c>
      <c r="EU2321" s="18"/>
    </row>
    <row r="2322" spans="1:151" s="1" customFormat="1" ht="15.75" customHeight="1" x14ac:dyDescent="0.2">
      <c r="A2322" s="5" t="s">
        <v>2065</v>
      </c>
      <c r="B2322" s="24" t="s">
        <v>2620</v>
      </c>
      <c r="C2322" s="56">
        <v>1</v>
      </c>
      <c r="D2322" s="18" t="s">
        <v>2937</v>
      </c>
      <c r="E2322" s="18" t="s">
        <v>2997</v>
      </c>
      <c r="F2322" s="18" t="s">
        <v>553</v>
      </c>
      <c r="G2322" s="18" t="s">
        <v>467</v>
      </c>
      <c r="H2322" s="18" t="s">
        <v>2621</v>
      </c>
      <c r="I2322" s="18" t="s">
        <v>595</v>
      </c>
      <c r="J2322" s="18" t="s">
        <v>257</v>
      </c>
      <c r="K2322" s="18" t="s">
        <v>257</v>
      </c>
      <c r="L2322" s="18" t="s">
        <v>257</v>
      </c>
      <c r="M2322" s="18" t="s">
        <v>253</v>
      </c>
      <c r="N2322" s="56">
        <v>74</v>
      </c>
      <c r="O2322" s="18" t="s">
        <v>2622</v>
      </c>
      <c r="P2322" s="18" t="s">
        <v>2128</v>
      </c>
      <c r="Q2322" s="18" t="s">
        <v>254</v>
      </c>
      <c r="R2322" s="18" t="s">
        <v>2623</v>
      </c>
      <c r="S2322" s="18" t="s">
        <v>2624</v>
      </c>
      <c r="T2322" s="18" t="s">
        <v>2625</v>
      </c>
      <c r="U2322" s="26" t="s">
        <v>257</v>
      </c>
      <c r="V2322" s="26" t="s">
        <v>257</v>
      </c>
      <c r="W2322" s="26" t="s">
        <v>257</v>
      </c>
      <c r="X2322" s="18" t="s">
        <v>2626</v>
      </c>
      <c r="Y2322" s="18">
        <v>0.2</v>
      </c>
      <c r="Z2322" s="18" t="s">
        <v>2202</v>
      </c>
      <c r="AA2322" s="18" t="s">
        <v>257</v>
      </c>
      <c r="AB2322" s="18">
        <f t="shared" si="452"/>
        <v>0.2</v>
      </c>
      <c r="AC2322" s="18" t="s">
        <v>479</v>
      </c>
      <c r="AD2322" s="18">
        <v>2</v>
      </c>
      <c r="AE2322" s="18" t="s">
        <v>556</v>
      </c>
      <c r="AF2322" s="18">
        <v>0.4</v>
      </c>
      <c r="AG2322" s="18">
        <v>0.4</v>
      </c>
      <c r="AH2322" s="18" t="s">
        <v>557</v>
      </c>
      <c r="AI2322" s="18">
        <v>0</v>
      </c>
      <c r="AJ2322" s="18" t="s">
        <v>522</v>
      </c>
      <c r="AK2322" s="18">
        <v>0</v>
      </c>
      <c r="AL2322" s="18" t="s">
        <v>2627</v>
      </c>
      <c r="AM2322" s="18" t="s">
        <v>2628</v>
      </c>
      <c r="AN2322" s="18">
        <v>100</v>
      </c>
      <c r="AO2322" s="18" t="s">
        <v>2629</v>
      </c>
      <c r="AP2322" s="18" t="s">
        <v>475</v>
      </c>
      <c r="AQ2322" s="18">
        <v>90</v>
      </c>
      <c r="AR2322" s="18" t="s">
        <v>2630</v>
      </c>
      <c r="AS2322" s="18" t="s">
        <v>257</v>
      </c>
      <c r="AT2322" s="18" t="s">
        <v>257</v>
      </c>
      <c r="AU2322" s="18" t="s">
        <v>257</v>
      </c>
      <c r="AV2322" s="18" t="s">
        <v>257</v>
      </c>
      <c r="AW2322" s="18" t="s">
        <v>257</v>
      </c>
      <c r="AX2322" s="18">
        <v>-2.5</v>
      </c>
      <c r="AY2322" s="18" t="s">
        <v>786</v>
      </c>
      <c r="AZ2322" s="18" t="s">
        <v>257</v>
      </c>
      <c r="BA2322" s="18" t="s">
        <v>257</v>
      </c>
      <c r="BB2322" s="18" t="s">
        <v>2631</v>
      </c>
      <c r="BC2322" s="18" t="s">
        <v>269</v>
      </c>
      <c r="BD2322" s="18">
        <v>10.5</v>
      </c>
      <c r="BE2322" s="18" t="s">
        <v>599</v>
      </c>
      <c r="BF2322" s="18" t="s">
        <v>479</v>
      </c>
      <c r="BG2322" s="18">
        <v>8</v>
      </c>
      <c r="BH2322" s="18" t="s">
        <v>2632</v>
      </c>
      <c r="BI2322" s="18">
        <v>9.6999999999999993</v>
      </c>
      <c r="BJ2322" s="18">
        <v>11.3</v>
      </c>
      <c r="BK2322" s="18">
        <v>0.8</v>
      </c>
      <c r="BL2322" s="18">
        <v>0.8</v>
      </c>
      <c r="BM2322" s="18" t="s">
        <v>557</v>
      </c>
      <c r="BN2322" s="18">
        <v>-2.5</v>
      </c>
      <c r="BO2322" s="18" t="s">
        <v>786</v>
      </c>
      <c r="BP2322" s="18" t="s">
        <v>257</v>
      </c>
      <c r="BQ2322" s="18" t="s">
        <v>257</v>
      </c>
      <c r="BR2322" s="18" t="s">
        <v>2633</v>
      </c>
      <c r="BS2322" s="18" t="s">
        <v>2634</v>
      </c>
      <c r="BT2322" s="18">
        <v>1.1000000000000001</v>
      </c>
      <c r="BU2322" s="18" t="s">
        <v>599</v>
      </c>
      <c r="BV2322" s="18" t="s">
        <v>479</v>
      </c>
      <c r="BW2322" s="18">
        <v>8</v>
      </c>
      <c r="BX2322" s="18" t="s">
        <v>2632</v>
      </c>
      <c r="BY2322" s="18">
        <v>1.1000000000000001</v>
      </c>
      <c r="BZ2322" s="18">
        <v>1.1000000000000001</v>
      </c>
      <c r="CA2322" s="18">
        <v>0</v>
      </c>
      <c r="CB2322" s="18">
        <v>0</v>
      </c>
      <c r="CC2322" s="18" t="s">
        <v>557</v>
      </c>
      <c r="CD2322" s="18">
        <v>-2.5</v>
      </c>
      <c r="CE2322" s="18" t="s">
        <v>786</v>
      </c>
      <c r="CF2322" s="18" t="s">
        <v>257</v>
      </c>
      <c r="CG2322" s="18" t="s">
        <v>257</v>
      </c>
      <c r="CH2322" s="18" t="s">
        <v>2635</v>
      </c>
      <c r="CI2322" s="18"/>
      <c r="CJ2322" s="18"/>
      <c r="CK2322" s="18"/>
      <c r="CL2322" s="18"/>
      <c r="CM2322" s="18"/>
      <c r="CN2322" s="18"/>
      <c r="CO2322" s="18"/>
      <c r="CP2322" s="18"/>
      <c r="CQ2322" s="18"/>
      <c r="CR2322" s="18"/>
      <c r="CS2322" s="18"/>
      <c r="CT2322" s="18"/>
      <c r="CU2322" s="18"/>
      <c r="CV2322" s="18"/>
      <c r="CW2322" s="18"/>
      <c r="CX2322" s="18"/>
      <c r="CY2322" s="18"/>
      <c r="CZ2322" s="18"/>
      <c r="DA2322" s="18"/>
      <c r="DB2322" s="18"/>
      <c r="DC2322" s="18"/>
      <c r="DD2322" s="18"/>
      <c r="DE2322" s="18"/>
      <c r="DF2322" s="18"/>
      <c r="DG2322" s="18"/>
      <c r="DH2322" s="18"/>
      <c r="DI2322" s="18"/>
      <c r="DJ2322" s="18"/>
      <c r="DK2322" s="18"/>
      <c r="DL2322" s="18"/>
      <c r="DM2322" s="18"/>
      <c r="DN2322" s="18"/>
      <c r="DO2322" s="56"/>
      <c r="DP2322" s="56"/>
      <c r="DQ2322" s="56"/>
      <c r="DR2322" s="56"/>
      <c r="DS2322" s="56"/>
      <c r="DT2322" s="56"/>
      <c r="DU2322" s="56"/>
      <c r="DV2322" s="56"/>
      <c r="DW2322" s="56"/>
      <c r="DX2322" s="56"/>
      <c r="DY2322" s="56"/>
      <c r="DZ2322" s="3">
        <v>0</v>
      </c>
      <c r="EA2322" s="56"/>
      <c r="EB2322" s="56"/>
      <c r="EC2322" s="56"/>
      <c r="ED2322" s="56"/>
      <c r="EE2322" s="56"/>
      <c r="EF2322" s="56"/>
      <c r="EG2322" s="56">
        <v>0</v>
      </c>
      <c r="EH2322" s="18"/>
      <c r="EI2322" s="18">
        <f t="array" ref="EI2322">IF(SUMPRODUCT(--(DO2322:DS2322&lt;&gt;""))=0, 0,1)</f>
        <v>0</v>
      </c>
      <c r="EJ2322" s="18">
        <f t="array" ref="EJ2322">IF(SUMPRODUCT(--(DT2322:EG2322&lt;&gt;""))=0, 0,1)</f>
        <v>1</v>
      </c>
      <c r="EK2322" s="18" cm="1">
        <f t="array" ref="EK2322">IF(SUMPRODUCT(--(EC2322:EG2322&lt;&gt;""))=0, 0,1)</f>
        <v>1</v>
      </c>
      <c r="EL2322" s="18">
        <f t="array" ref="EL2322">IF(SUMPRODUCT(--(EE2322:EG2322&lt;&gt;""))=0, 0,1)</f>
        <v>1</v>
      </c>
      <c r="EM2322" s="18">
        <f t="shared" si="447"/>
        <v>0</v>
      </c>
      <c r="EN2322" s="18" t="str">
        <f t="shared" si="448"/>
        <v>NA</v>
      </c>
      <c r="EO2322" s="18">
        <f t="shared" si="449"/>
        <v>0</v>
      </c>
      <c r="EP2322" s="18">
        <f t="shared" si="451"/>
        <v>0</v>
      </c>
      <c r="EQ2322" s="18" t="str">
        <f t="shared" si="442"/>
        <v>NA</v>
      </c>
      <c r="ER2322" s="18" t="s">
        <v>2080</v>
      </c>
      <c r="ES2322" s="59">
        <v>43984</v>
      </c>
      <c r="ET2322" s="18" t="s">
        <v>2636</v>
      </c>
      <c r="EU2322" s="18"/>
    </row>
    <row r="2323" spans="1:151" s="1" customFormat="1" ht="15.75" customHeight="1" x14ac:dyDescent="0.2">
      <c r="A2323" s="5" t="s">
        <v>2065</v>
      </c>
      <c r="B2323" s="24" t="s">
        <v>2620</v>
      </c>
      <c r="C2323" s="56">
        <v>1</v>
      </c>
      <c r="D2323" s="18" t="s">
        <v>2937</v>
      </c>
      <c r="E2323" s="18" t="s">
        <v>2998</v>
      </c>
      <c r="F2323" s="18" t="s">
        <v>553</v>
      </c>
      <c r="G2323" s="18" t="s">
        <v>467</v>
      </c>
      <c r="H2323" s="18" t="s">
        <v>2621</v>
      </c>
      <c r="I2323" s="18" t="s">
        <v>595</v>
      </c>
      <c r="J2323" s="18" t="s">
        <v>257</v>
      </c>
      <c r="K2323" s="18" t="s">
        <v>257</v>
      </c>
      <c r="L2323" s="18" t="s">
        <v>257</v>
      </c>
      <c r="M2323" s="18" t="s">
        <v>253</v>
      </c>
      <c r="N2323" s="56">
        <v>74</v>
      </c>
      <c r="O2323" s="18" t="s">
        <v>2622</v>
      </c>
      <c r="P2323" s="18" t="s">
        <v>2128</v>
      </c>
      <c r="Q2323" s="18" t="s">
        <v>254</v>
      </c>
      <c r="R2323" s="18" t="s">
        <v>2623</v>
      </c>
      <c r="S2323" s="18" t="s">
        <v>2624</v>
      </c>
      <c r="T2323" s="18" t="s">
        <v>2625</v>
      </c>
      <c r="U2323" s="26" t="s">
        <v>257</v>
      </c>
      <c r="V2323" s="26" t="s">
        <v>257</v>
      </c>
      <c r="W2323" s="26" t="s">
        <v>257</v>
      </c>
      <c r="X2323" s="18" t="s">
        <v>2626</v>
      </c>
      <c r="Y2323" s="18">
        <v>0.2</v>
      </c>
      <c r="Z2323" s="18" t="s">
        <v>2202</v>
      </c>
      <c r="AA2323" s="18" t="s">
        <v>257</v>
      </c>
      <c r="AB2323" s="18">
        <f t="shared" si="452"/>
        <v>0.2</v>
      </c>
      <c r="AC2323" s="18" t="s">
        <v>479</v>
      </c>
      <c r="AD2323" s="18">
        <v>2</v>
      </c>
      <c r="AE2323" s="18" t="s">
        <v>556</v>
      </c>
      <c r="AF2323" s="18">
        <v>0.4</v>
      </c>
      <c r="AG2323" s="18">
        <v>0.4</v>
      </c>
      <c r="AH2323" s="18" t="s">
        <v>557</v>
      </c>
      <c r="AI2323" s="18">
        <v>7.5</v>
      </c>
      <c r="AJ2323" s="18" t="s">
        <v>522</v>
      </c>
      <c r="AK2323" s="18">
        <v>7.5</v>
      </c>
      <c r="AL2323" s="18" t="s">
        <v>2627</v>
      </c>
      <c r="AM2323" s="18" t="s">
        <v>2628</v>
      </c>
      <c r="AN2323" s="18">
        <v>100</v>
      </c>
      <c r="AO2323" s="18" t="s">
        <v>2629</v>
      </c>
      <c r="AP2323" s="18" t="s">
        <v>475</v>
      </c>
      <c r="AQ2323" s="18">
        <v>90</v>
      </c>
      <c r="AR2323" s="18" t="s">
        <v>2630</v>
      </c>
      <c r="AS2323" s="18" t="s">
        <v>257</v>
      </c>
      <c r="AT2323" s="18" t="s">
        <v>257</v>
      </c>
      <c r="AU2323" s="18" t="s">
        <v>257</v>
      </c>
      <c r="AV2323" s="18" t="s">
        <v>257</v>
      </c>
      <c r="AW2323" s="18" t="s">
        <v>257</v>
      </c>
      <c r="AX2323" s="18">
        <v>7.5</v>
      </c>
      <c r="AY2323" s="18" t="s">
        <v>786</v>
      </c>
      <c r="AZ2323" s="18" t="s">
        <v>257</v>
      </c>
      <c r="BA2323" s="18" t="s">
        <v>257</v>
      </c>
      <c r="BB2323" s="18" t="s">
        <v>2631</v>
      </c>
      <c r="BC2323" s="18" t="s">
        <v>269</v>
      </c>
      <c r="BD2323" s="18">
        <v>10.4</v>
      </c>
      <c r="BE2323" s="18" t="s">
        <v>599</v>
      </c>
      <c r="BF2323" s="18" t="s">
        <v>479</v>
      </c>
      <c r="BG2323" s="18">
        <v>8</v>
      </c>
      <c r="BH2323" s="18" t="s">
        <v>2632</v>
      </c>
      <c r="BI2323" s="18">
        <v>9.6</v>
      </c>
      <c r="BJ2323" s="18">
        <v>11.2</v>
      </c>
      <c r="BK2323" s="18">
        <v>0.79999999999999805</v>
      </c>
      <c r="BL2323" s="18">
        <v>0.8</v>
      </c>
      <c r="BM2323" s="18" t="s">
        <v>557</v>
      </c>
      <c r="BN2323" s="18">
        <v>7.5</v>
      </c>
      <c r="BO2323" s="18" t="s">
        <v>786</v>
      </c>
      <c r="BP2323" s="18" t="s">
        <v>257</v>
      </c>
      <c r="BQ2323" s="18" t="s">
        <v>257</v>
      </c>
      <c r="BR2323" s="18" t="s">
        <v>2633</v>
      </c>
      <c r="BS2323" s="18" t="s">
        <v>2634</v>
      </c>
      <c r="BT2323" s="18">
        <v>1.1000000000000001</v>
      </c>
      <c r="BU2323" s="18" t="s">
        <v>599</v>
      </c>
      <c r="BV2323" s="18" t="s">
        <v>479</v>
      </c>
      <c r="BW2323" s="18">
        <v>8</v>
      </c>
      <c r="BX2323" s="18" t="s">
        <v>2632</v>
      </c>
      <c r="BY2323" s="18">
        <v>1</v>
      </c>
      <c r="BZ2323" s="18">
        <v>1.2</v>
      </c>
      <c r="CA2323" s="18">
        <v>9.9999999999999797E-2</v>
      </c>
      <c r="CB2323" s="18">
        <v>0.1</v>
      </c>
      <c r="CC2323" s="18" t="s">
        <v>557</v>
      </c>
      <c r="CD2323" s="18">
        <v>7.5</v>
      </c>
      <c r="CE2323" s="18" t="s">
        <v>786</v>
      </c>
      <c r="CF2323" s="18" t="s">
        <v>257</v>
      </c>
      <c r="CG2323" s="18" t="s">
        <v>257</v>
      </c>
      <c r="CH2323" s="18" t="s">
        <v>2635</v>
      </c>
      <c r="CI2323" s="18"/>
      <c r="CJ2323" s="18"/>
      <c r="CK2323" s="18"/>
      <c r="CL2323" s="18"/>
      <c r="CM2323" s="18"/>
      <c r="CN2323" s="18"/>
      <c r="CO2323" s="18"/>
      <c r="CP2323" s="18"/>
      <c r="CQ2323" s="18"/>
      <c r="CR2323" s="18"/>
      <c r="CS2323" s="18"/>
      <c r="CT2323" s="18"/>
      <c r="CU2323" s="18"/>
      <c r="CV2323" s="18"/>
      <c r="CW2323" s="18"/>
      <c r="CX2323" s="18"/>
      <c r="CY2323" s="18"/>
      <c r="CZ2323" s="18"/>
      <c r="DA2323" s="18"/>
      <c r="DB2323" s="18"/>
      <c r="DC2323" s="18"/>
      <c r="DD2323" s="18"/>
      <c r="DE2323" s="18"/>
      <c r="DF2323" s="18"/>
      <c r="DG2323" s="18"/>
      <c r="DH2323" s="18"/>
      <c r="DI2323" s="18"/>
      <c r="DJ2323" s="18"/>
      <c r="DK2323" s="18"/>
      <c r="DL2323" s="18"/>
      <c r="DM2323" s="18"/>
      <c r="DN2323" s="18"/>
      <c r="DO2323" s="56"/>
      <c r="DP2323" s="56"/>
      <c r="DQ2323" s="56"/>
      <c r="DR2323" s="56"/>
      <c r="DS2323" s="56"/>
      <c r="DT2323" s="56"/>
      <c r="DU2323" s="56"/>
      <c r="DV2323" s="56"/>
      <c r="DW2323" s="56"/>
      <c r="DX2323" s="56"/>
      <c r="DY2323" s="56"/>
      <c r="DZ2323" s="3">
        <v>0</v>
      </c>
      <c r="EA2323" s="56"/>
      <c r="EB2323" s="56"/>
      <c r="EC2323" s="56"/>
      <c r="ED2323" s="56"/>
      <c r="EE2323" s="56"/>
      <c r="EF2323" s="56"/>
      <c r="EG2323" s="56">
        <v>0</v>
      </c>
      <c r="EH2323" s="18"/>
      <c r="EI2323" s="18">
        <f t="array" ref="EI2323">IF(SUMPRODUCT(--(DO2323:DS2323&lt;&gt;""))=0, 0,1)</f>
        <v>0</v>
      </c>
      <c r="EJ2323" s="18">
        <f t="array" ref="EJ2323">IF(SUMPRODUCT(--(DT2323:EG2323&lt;&gt;""))=0, 0,1)</f>
        <v>1</v>
      </c>
      <c r="EK2323" s="18" cm="1">
        <f t="array" ref="EK2323">IF(SUMPRODUCT(--(EC2323:EG2323&lt;&gt;""))=0, 0,1)</f>
        <v>1</v>
      </c>
      <c r="EL2323" s="18">
        <f t="array" ref="EL2323">IF(SUMPRODUCT(--(EE2323:EG2323&lt;&gt;""))=0, 0,1)</f>
        <v>1</v>
      </c>
      <c r="EM2323" s="18">
        <f t="shared" si="447"/>
        <v>0</v>
      </c>
      <c r="EN2323" s="18" t="str">
        <f t="shared" si="448"/>
        <v>NA</v>
      </c>
      <c r="EO2323" s="18">
        <f t="shared" si="449"/>
        <v>0</v>
      </c>
      <c r="EP2323" s="18">
        <f t="shared" si="451"/>
        <v>0</v>
      </c>
      <c r="EQ2323" s="18" t="str">
        <f t="shared" si="442"/>
        <v>NA</v>
      </c>
      <c r="ER2323" s="18" t="s">
        <v>2080</v>
      </c>
      <c r="ES2323" s="59">
        <v>43984</v>
      </c>
      <c r="ET2323" s="18" t="s">
        <v>2636</v>
      </c>
      <c r="EU2323" s="18"/>
    </row>
    <row r="2324" spans="1:151" s="1" customFormat="1" ht="15.75" customHeight="1" x14ac:dyDescent="0.2">
      <c r="A2324" s="5" t="s">
        <v>2065</v>
      </c>
      <c r="B2324" s="24" t="s">
        <v>2620</v>
      </c>
      <c r="C2324" s="56">
        <v>1</v>
      </c>
      <c r="D2324" s="18" t="s">
        <v>2937</v>
      </c>
      <c r="E2324" s="18" t="s">
        <v>2999</v>
      </c>
      <c r="F2324" s="18" t="s">
        <v>553</v>
      </c>
      <c r="G2324" s="18" t="s">
        <v>467</v>
      </c>
      <c r="H2324" s="18" t="s">
        <v>2621</v>
      </c>
      <c r="I2324" s="18" t="s">
        <v>595</v>
      </c>
      <c r="J2324" s="18" t="s">
        <v>257</v>
      </c>
      <c r="K2324" s="18" t="s">
        <v>257</v>
      </c>
      <c r="L2324" s="18" t="s">
        <v>257</v>
      </c>
      <c r="M2324" s="18" t="s">
        <v>253</v>
      </c>
      <c r="N2324" s="56">
        <v>74</v>
      </c>
      <c r="O2324" s="18" t="s">
        <v>2622</v>
      </c>
      <c r="P2324" s="18" t="s">
        <v>2128</v>
      </c>
      <c r="Q2324" s="18" t="s">
        <v>254</v>
      </c>
      <c r="R2324" s="18" t="s">
        <v>2623</v>
      </c>
      <c r="S2324" s="18" t="s">
        <v>2624</v>
      </c>
      <c r="T2324" s="18" t="s">
        <v>2625</v>
      </c>
      <c r="U2324" s="26" t="s">
        <v>257</v>
      </c>
      <c r="V2324" s="26" t="s">
        <v>257</v>
      </c>
      <c r="W2324" s="26" t="s">
        <v>257</v>
      </c>
      <c r="X2324" s="18" t="s">
        <v>2626</v>
      </c>
      <c r="Y2324" s="18">
        <v>0.2</v>
      </c>
      <c r="Z2324" s="18" t="s">
        <v>2202</v>
      </c>
      <c r="AA2324" s="18" t="s">
        <v>257</v>
      </c>
      <c r="AB2324" s="18">
        <f t="shared" si="452"/>
        <v>0.2</v>
      </c>
      <c r="AC2324" s="18" t="s">
        <v>479</v>
      </c>
      <c r="AD2324" s="18">
        <v>2</v>
      </c>
      <c r="AE2324" s="18" t="s">
        <v>556</v>
      </c>
      <c r="AF2324" s="18">
        <v>0.4</v>
      </c>
      <c r="AG2324" s="18">
        <v>0.4</v>
      </c>
      <c r="AH2324" s="18" t="s">
        <v>557</v>
      </c>
      <c r="AI2324" s="18">
        <v>12.5</v>
      </c>
      <c r="AJ2324" s="18" t="s">
        <v>522</v>
      </c>
      <c r="AK2324" s="18">
        <v>12.5</v>
      </c>
      <c r="AL2324" s="18" t="s">
        <v>2627</v>
      </c>
      <c r="AM2324" s="18" t="s">
        <v>2628</v>
      </c>
      <c r="AN2324" s="18">
        <v>100</v>
      </c>
      <c r="AO2324" s="18" t="s">
        <v>2629</v>
      </c>
      <c r="AP2324" s="18" t="s">
        <v>475</v>
      </c>
      <c r="AQ2324" s="18">
        <v>90</v>
      </c>
      <c r="AR2324" s="18" t="s">
        <v>2630</v>
      </c>
      <c r="AS2324" s="18" t="s">
        <v>257</v>
      </c>
      <c r="AT2324" s="18" t="s">
        <v>257</v>
      </c>
      <c r="AU2324" s="18" t="s">
        <v>257</v>
      </c>
      <c r="AV2324" s="18" t="s">
        <v>257</v>
      </c>
      <c r="AW2324" s="18" t="s">
        <v>257</v>
      </c>
      <c r="AX2324" s="18">
        <v>12.5</v>
      </c>
      <c r="AY2324" s="18" t="s">
        <v>786</v>
      </c>
      <c r="AZ2324" s="18" t="s">
        <v>257</v>
      </c>
      <c r="BA2324" s="18" t="s">
        <v>257</v>
      </c>
      <c r="BB2324" s="18" t="s">
        <v>2631</v>
      </c>
      <c r="BC2324" s="18" t="s">
        <v>269</v>
      </c>
      <c r="BD2324" s="18">
        <v>10.6</v>
      </c>
      <c r="BE2324" s="18" t="s">
        <v>599</v>
      </c>
      <c r="BF2324" s="18" t="s">
        <v>479</v>
      </c>
      <c r="BG2324" s="18">
        <v>8</v>
      </c>
      <c r="BH2324" s="18" t="s">
        <v>2632</v>
      </c>
      <c r="BI2324" s="18">
        <v>10</v>
      </c>
      <c r="BJ2324" s="18">
        <v>11.2</v>
      </c>
      <c r="BK2324" s="18">
        <v>0.59999999999999898</v>
      </c>
      <c r="BL2324" s="18">
        <v>0.6</v>
      </c>
      <c r="BM2324" s="18" t="s">
        <v>557</v>
      </c>
      <c r="BN2324" s="18">
        <v>12.5</v>
      </c>
      <c r="BO2324" s="18" t="s">
        <v>786</v>
      </c>
      <c r="BP2324" s="18" t="s">
        <v>257</v>
      </c>
      <c r="BQ2324" s="18" t="s">
        <v>257</v>
      </c>
      <c r="BR2324" s="18" t="s">
        <v>2633</v>
      </c>
      <c r="BS2324" s="18" t="s">
        <v>2634</v>
      </c>
      <c r="BT2324" s="18">
        <v>1</v>
      </c>
      <c r="BU2324" s="18" t="s">
        <v>599</v>
      </c>
      <c r="BV2324" s="18" t="s">
        <v>479</v>
      </c>
      <c r="BW2324" s="18">
        <v>8</v>
      </c>
      <c r="BX2324" s="18" t="s">
        <v>2632</v>
      </c>
      <c r="BY2324" s="18">
        <v>0.7</v>
      </c>
      <c r="BZ2324" s="18">
        <v>1.3</v>
      </c>
      <c r="CA2324" s="18">
        <v>0.3</v>
      </c>
      <c r="CB2324" s="18">
        <v>0.3</v>
      </c>
      <c r="CC2324" s="18" t="s">
        <v>557</v>
      </c>
      <c r="CD2324" s="18">
        <v>12.5</v>
      </c>
      <c r="CE2324" s="18" t="s">
        <v>786</v>
      </c>
      <c r="CF2324" s="18" t="s">
        <v>257</v>
      </c>
      <c r="CG2324" s="18" t="s">
        <v>257</v>
      </c>
      <c r="CH2324" s="18" t="s">
        <v>2635</v>
      </c>
      <c r="CI2324" s="18"/>
      <c r="CJ2324" s="18"/>
      <c r="CK2324" s="18"/>
      <c r="CL2324" s="18"/>
      <c r="CM2324" s="18"/>
      <c r="CN2324" s="18"/>
      <c r="CO2324" s="18"/>
      <c r="CP2324" s="18"/>
      <c r="CQ2324" s="18"/>
      <c r="CR2324" s="18"/>
      <c r="CS2324" s="18"/>
      <c r="CT2324" s="18"/>
      <c r="CU2324" s="18"/>
      <c r="CV2324" s="18"/>
      <c r="CW2324" s="18"/>
      <c r="CX2324" s="18"/>
      <c r="CY2324" s="18"/>
      <c r="CZ2324" s="18"/>
      <c r="DA2324" s="18"/>
      <c r="DB2324" s="18"/>
      <c r="DC2324" s="18"/>
      <c r="DD2324" s="18"/>
      <c r="DE2324" s="18"/>
      <c r="DF2324" s="18"/>
      <c r="DG2324" s="18"/>
      <c r="DH2324" s="18"/>
      <c r="DI2324" s="18"/>
      <c r="DJ2324" s="18"/>
      <c r="DK2324" s="18"/>
      <c r="DL2324" s="18"/>
      <c r="DM2324" s="18"/>
      <c r="DN2324" s="18"/>
      <c r="DO2324" s="56"/>
      <c r="DP2324" s="56"/>
      <c r="DQ2324" s="56"/>
      <c r="DR2324" s="56"/>
      <c r="DS2324" s="56"/>
      <c r="DT2324" s="56"/>
      <c r="DU2324" s="56"/>
      <c r="DV2324" s="56"/>
      <c r="DW2324" s="56"/>
      <c r="DX2324" s="56"/>
      <c r="DY2324" s="56"/>
      <c r="DZ2324" s="3">
        <v>0</v>
      </c>
      <c r="EA2324" s="56"/>
      <c r="EB2324" s="56"/>
      <c r="EC2324" s="56"/>
      <c r="ED2324" s="56"/>
      <c r="EE2324" s="56"/>
      <c r="EF2324" s="56"/>
      <c r="EG2324" s="56">
        <v>0</v>
      </c>
      <c r="EH2324" s="18"/>
      <c r="EI2324" s="18">
        <f t="array" ref="EI2324">IF(SUMPRODUCT(--(DO2324:DS2324&lt;&gt;""))=0, 0,1)</f>
        <v>0</v>
      </c>
      <c r="EJ2324" s="18">
        <f t="array" ref="EJ2324">IF(SUMPRODUCT(--(DT2324:EG2324&lt;&gt;""))=0, 0,1)</f>
        <v>1</v>
      </c>
      <c r="EK2324" s="18" cm="1">
        <f t="array" ref="EK2324">IF(SUMPRODUCT(--(EC2324:EG2324&lt;&gt;""))=0, 0,1)</f>
        <v>1</v>
      </c>
      <c r="EL2324" s="18">
        <f t="array" ref="EL2324">IF(SUMPRODUCT(--(EE2324:EG2324&lt;&gt;""))=0, 0,1)</f>
        <v>1</v>
      </c>
      <c r="EM2324" s="18">
        <f t="shared" si="447"/>
        <v>0</v>
      </c>
      <c r="EN2324" s="18" t="str">
        <f t="shared" si="448"/>
        <v>NA</v>
      </c>
      <c r="EO2324" s="18">
        <f t="shared" si="449"/>
        <v>0</v>
      </c>
      <c r="EP2324" s="18">
        <f t="shared" si="451"/>
        <v>0</v>
      </c>
      <c r="EQ2324" s="18" t="str">
        <f t="shared" si="442"/>
        <v>NA</v>
      </c>
      <c r="ER2324" s="18" t="s">
        <v>2080</v>
      </c>
      <c r="ES2324" s="59">
        <v>43984</v>
      </c>
      <c r="ET2324" s="18" t="s">
        <v>2636</v>
      </c>
      <c r="EU2324" s="18"/>
    </row>
    <row r="2325" spans="1:151" s="1" customFormat="1" ht="15.75" customHeight="1" x14ac:dyDescent="0.2">
      <c r="A2325" s="5" t="s">
        <v>2065</v>
      </c>
      <c r="B2325" s="24" t="s">
        <v>2620</v>
      </c>
      <c r="C2325" s="56">
        <v>1</v>
      </c>
      <c r="D2325" s="18" t="s">
        <v>2937</v>
      </c>
      <c r="E2325" s="18" t="s">
        <v>3000</v>
      </c>
      <c r="F2325" s="18" t="s">
        <v>553</v>
      </c>
      <c r="G2325" s="18" t="s">
        <v>467</v>
      </c>
      <c r="H2325" s="18" t="s">
        <v>2621</v>
      </c>
      <c r="I2325" s="18" t="s">
        <v>595</v>
      </c>
      <c r="J2325" s="18" t="s">
        <v>257</v>
      </c>
      <c r="K2325" s="18" t="s">
        <v>257</v>
      </c>
      <c r="L2325" s="18" t="s">
        <v>257</v>
      </c>
      <c r="M2325" s="18" t="s">
        <v>253</v>
      </c>
      <c r="N2325" s="56">
        <v>74</v>
      </c>
      <c r="O2325" s="18" t="s">
        <v>2622</v>
      </c>
      <c r="P2325" s="18" t="s">
        <v>2128</v>
      </c>
      <c r="Q2325" s="18" t="s">
        <v>254</v>
      </c>
      <c r="R2325" s="18" t="s">
        <v>2623</v>
      </c>
      <c r="S2325" s="18" t="s">
        <v>2624</v>
      </c>
      <c r="T2325" s="18" t="s">
        <v>2625</v>
      </c>
      <c r="U2325" s="26" t="s">
        <v>257</v>
      </c>
      <c r="V2325" s="26" t="s">
        <v>257</v>
      </c>
      <c r="W2325" s="26" t="s">
        <v>257</v>
      </c>
      <c r="X2325" s="18" t="s">
        <v>2626</v>
      </c>
      <c r="Y2325" s="18">
        <v>0.2</v>
      </c>
      <c r="Z2325" s="18" t="s">
        <v>2202</v>
      </c>
      <c r="AA2325" s="18" t="s">
        <v>257</v>
      </c>
      <c r="AB2325" s="18">
        <f t="shared" si="452"/>
        <v>0.2</v>
      </c>
      <c r="AC2325" s="18" t="s">
        <v>479</v>
      </c>
      <c r="AD2325" s="18">
        <v>2</v>
      </c>
      <c r="AE2325" s="18" t="s">
        <v>556</v>
      </c>
      <c r="AF2325" s="18">
        <v>0.4</v>
      </c>
      <c r="AG2325" s="18">
        <v>0.4</v>
      </c>
      <c r="AH2325" s="18" t="s">
        <v>557</v>
      </c>
      <c r="AI2325" s="18">
        <v>17.5</v>
      </c>
      <c r="AJ2325" s="18" t="s">
        <v>522</v>
      </c>
      <c r="AK2325" s="18">
        <v>17.5</v>
      </c>
      <c r="AL2325" s="18" t="s">
        <v>2627</v>
      </c>
      <c r="AM2325" s="18" t="s">
        <v>2628</v>
      </c>
      <c r="AN2325" s="18">
        <v>100</v>
      </c>
      <c r="AO2325" s="18" t="s">
        <v>2629</v>
      </c>
      <c r="AP2325" s="18" t="s">
        <v>475</v>
      </c>
      <c r="AQ2325" s="18">
        <v>90</v>
      </c>
      <c r="AR2325" s="18" t="s">
        <v>2630</v>
      </c>
      <c r="AS2325" s="18" t="s">
        <v>257</v>
      </c>
      <c r="AT2325" s="18" t="s">
        <v>257</v>
      </c>
      <c r="AU2325" s="18" t="s">
        <v>257</v>
      </c>
      <c r="AV2325" s="18" t="s">
        <v>257</v>
      </c>
      <c r="AW2325" s="18" t="s">
        <v>257</v>
      </c>
      <c r="AX2325" s="18">
        <v>17.5</v>
      </c>
      <c r="AY2325" s="18" t="s">
        <v>786</v>
      </c>
      <c r="AZ2325" s="18" t="s">
        <v>257</v>
      </c>
      <c r="BA2325" s="18" t="s">
        <v>257</v>
      </c>
      <c r="BB2325" s="18" t="s">
        <v>2631</v>
      </c>
      <c r="BC2325" s="18" t="s">
        <v>269</v>
      </c>
      <c r="BD2325" s="18">
        <v>10.5</v>
      </c>
      <c r="BE2325" s="18" t="s">
        <v>599</v>
      </c>
      <c r="BF2325" s="18" t="s">
        <v>479</v>
      </c>
      <c r="BG2325" s="18">
        <v>8</v>
      </c>
      <c r="BH2325" s="18" t="s">
        <v>2632</v>
      </c>
      <c r="BI2325" s="18">
        <v>9.1999999999999993</v>
      </c>
      <c r="BJ2325" s="18">
        <v>11.8</v>
      </c>
      <c r="BK2325" s="18">
        <v>1.3</v>
      </c>
      <c r="BL2325" s="18">
        <v>1.3</v>
      </c>
      <c r="BM2325" s="18" t="s">
        <v>557</v>
      </c>
      <c r="BN2325" s="18">
        <v>17.5</v>
      </c>
      <c r="BO2325" s="18" t="s">
        <v>786</v>
      </c>
      <c r="BP2325" s="18" t="s">
        <v>257</v>
      </c>
      <c r="BQ2325" s="18" t="s">
        <v>257</v>
      </c>
      <c r="BR2325" s="18" t="s">
        <v>2633</v>
      </c>
      <c r="BS2325" s="18" t="s">
        <v>2634</v>
      </c>
      <c r="BT2325" s="18">
        <v>1.1000000000000001</v>
      </c>
      <c r="BU2325" s="18" t="s">
        <v>599</v>
      </c>
      <c r="BV2325" s="18" t="s">
        <v>479</v>
      </c>
      <c r="BW2325" s="18">
        <v>8</v>
      </c>
      <c r="BX2325" s="18" t="s">
        <v>2632</v>
      </c>
      <c r="BY2325" s="18">
        <v>1</v>
      </c>
      <c r="BZ2325" s="18">
        <v>1.2</v>
      </c>
      <c r="CA2325" s="18">
        <v>9.9999999999999797E-2</v>
      </c>
      <c r="CB2325" s="18">
        <v>0.1</v>
      </c>
      <c r="CC2325" s="18" t="s">
        <v>557</v>
      </c>
      <c r="CD2325" s="18">
        <v>17.5</v>
      </c>
      <c r="CE2325" s="18" t="s">
        <v>786</v>
      </c>
      <c r="CF2325" s="18" t="s">
        <v>257</v>
      </c>
      <c r="CG2325" s="18" t="s">
        <v>257</v>
      </c>
      <c r="CH2325" s="18" t="s">
        <v>2635</v>
      </c>
      <c r="CI2325" s="18"/>
      <c r="CJ2325" s="18"/>
      <c r="CK2325" s="18"/>
      <c r="CL2325" s="18"/>
      <c r="CM2325" s="18"/>
      <c r="CN2325" s="18"/>
      <c r="CO2325" s="18"/>
      <c r="CP2325" s="18"/>
      <c r="CQ2325" s="18"/>
      <c r="CR2325" s="18"/>
      <c r="CS2325" s="18"/>
      <c r="CT2325" s="18"/>
      <c r="CU2325" s="18"/>
      <c r="CV2325" s="18"/>
      <c r="CW2325" s="18"/>
      <c r="CX2325" s="18"/>
      <c r="CY2325" s="18"/>
      <c r="CZ2325" s="18"/>
      <c r="DA2325" s="18"/>
      <c r="DB2325" s="18"/>
      <c r="DC2325" s="18"/>
      <c r="DD2325" s="18"/>
      <c r="DE2325" s="18"/>
      <c r="DF2325" s="18"/>
      <c r="DG2325" s="18"/>
      <c r="DH2325" s="18"/>
      <c r="DI2325" s="18"/>
      <c r="DJ2325" s="18"/>
      <c r="DK2325" s="18"/>
      <c r="DL2325" s="18"/>
      <c r="DM2325" s="18"/>
      <c r="DN2325" s="18"/>
      <c r="DO2325" s="56"/>
      <c r="DP2325" s="56"/>
      <c r="DQ2325" s="56"/>
      <c r="DR2325" s="56"/>
      <c r="DS2325" s="56"/>
      <c r="DT2325" s="56"/>
      <c r="DU2325" s="56"/>
      <c r="DV2325" s="56"/>
      <c r="DW2325" s="56"/>
      <c r="DX2325" s="56"/>
      <c r="DY2325" s="56"/>
      <c r="DZ2325" s="3">
        <v>0</v>
      </c>
      <c r="EA2325" s="56"/>
      <c r="EB2325" s="56"/>
      <c r="EC2325" s="56"/>
      <c r="ED2325" s="56"/>
      <c r="EE2325" s="56"/>
      <c r="EF2325" s="56"/>
      <c r="EG2325" s="56">
        <v>0</v>
      </c>
      <c r="EH2325" s="18"/>
      <c r="EI2325" s="18">
        <f t="array" ref="EI2325">IF(SUMPRODUCT(--(DO2325:DS2325&lt;&gt;""))=0, 0,1)</f>
        <v>0</v>
      </c>
      <c r="EJ2325" s="18">
        <f t="array" ref="EJ2325">IF(SUMPRODUCT(--(DT2325:EG2325&lt;&gt;""))=0, 0,1)</f>
        <v>1</v>
      </c>
      <c r="EK2325" s="18" cm="1">
        <f t="array" ref="EK2325">IF(SUMPRODUCT(--(EC2325:EG2325&lt;&gt;""))=0, 0,1)</f>
        <v>1</v>
      </c>
      <c r="EL2325" s="18">
        <f t="array" ref="EL2325">IF(SUMPRODUCT(--(EE2325:EG2325&lt;&gt;""))=0, 0,1)</f>
        <v>1</v>
      </c>
      <c r="EM2325" s="18">
        <f t="shared" si="447"/>
        <v>0</v>
      </c>
      <c r="EN2325" s="18" t="str">
        <f t="shared" si="448"/>
        <v>NA</v>
      </c>
      <c r="EO2325" s="18">
        <f t="shared" si="449"/>
        <v>0</v>
      </c>
      <c r="EP2325" s="18">
        <f t="shared" si="451"/>
        <v>0</v>
      </c>
      <c r="EQ2325" s="18" t="str">
        <f t="shared" si="442"/>
        <v>NA</v>
      </c>
      <c r="ER2325" s="18" t="s">
        <v>2080</v>
      </c>
      <c r="ES2325" s="59">
        <v>43984</v>
      </c>
      <c r="ET2325" s="18" t="s">
        <v>2636</v>
      </c>
      <c r="EU2325" s="18"/>
    </row>
    <row r="2326" spans="1:151" s="1" customFormat="1" ht="15.75" customHeight="1" x14ac:dyDescent="0.2">
      <c r="A2326" s="5" t="s">
        <v>2065</v>
      </c>
      <c r="B2326" s="24" t="s">
        <v>2620</v>
      </c>
      <c r="C2326" s="56">
        <v>1</v>
      </c>
      <c r="D2326" s="18" t="s">
        <v>2937</v>
      </c>
      <c r="E2326" s="18" t="s">
        <v>3001</v>
      </c>
      <c r="F2326" s="18" t="s">
        <v>553</v>
      </c>
      <c r="G2326" s="18" t="s">
        <v>467</v>
      </c>
      <c r="H2326" s="18" t="s">
        <v>2621</v>
      </c>
      <c r="I2326" s="18" t="s">
        <v>595</v>
      </c>
      <c r="J2326" s="18" t="s">
        <v>257</v>
      </c>
      <c r="K2326" s="18" t="s">
        <v>257</v>
      </c>
      <c r="L2326" s="18" t="s">
        <v>257</v>
      </c>
      <c r="M2326" s="18" t="s">
        <v>253</v>
      </c>
      <c r="N2326" s="56">
        <v>74</v>
      </c>
      <c r="O2326" s="18" t="s">
        <v>2622</v>
      </c>
      <c r="P2326" s="18" t="s">
        <v>2128</v>
      </c>
      <c r="Q2326" s="18" t="s">
        <v>254</v>
      </c>
      <c r="R2326" s="18" t="s">
        <v>2623</v>
      </c>
      <c r="S2326" s="18" t="s">
        <v>2624</v>
      </c>
      <c r="T2326" s="18" t="s">
        <v>2625</v>
      </c>
      <c r="U2326" s="26" t="s">
        <v>257</v>
      </c>
      <c r="V2326" s="26" t="s">
        <v>257</v>
      </c>
      <c r="W2326" s="26" t="s">
        <v>257</v>
      </c>
      <c r="X2326" s="18" t="s">
        <v>2626</v>
      </c>
      <c r="Y2326" s="18">
        <v>0.2</v>
      </c>
      <c r="Z2326" s="18" t="s">
        <v>2202</v>
      </c>
      <c r="AA2326" s="18" t="s">
        <v>257</v>
      </c>
      <c r="AB2326" s="18">
        <f t="shared" si="452"/>
        <v>0.2</v>
      </c>
      <c r="AC2326" s="18" t="s">
        <v>479</v>
      </c>
      <c r="AD2326" s="18">
        <v>2</v>
      </c>
      <c r="AE2326" s="18" t="s">
        <v>556</v>
      </c>
      <c r="AF2326" s="18">
        <v>0.4</v>
      </c>
      <c r="AG2326" s="18">
        <v>0.4</v>
      </c>
      <c r="AH2326" s="18" t="s">
        <v>557</v>
      </c>
      <c r="AI2326" s="18">
        <v>27.5</v>
      </c>
      <c r="AJ2326" s="18" t="s">
        <v>522</v>
      </c>
      <c r="AK2326" s="18">
        <v>27.5</v>
      </c>
      <c r="AL2326" s="18" t="s">
        <v>2627</v>
      </c>
      <c r="AM2326" s="18" t="s">
        <v>2628</v>
      </c>
      <c r="AN2326" s="18">
        <v>100</v>
      </c>
      <c r="AO2326" s="18" t="s">
        <v>2629</v>
      </c>
      <c r="AP2326" s="18" t="s">
        <v>475</v>
      </c>
      <c r="AQ2326" s="18">
        <v>90</v>
      </c>
      <c r="AR2326" s="18" t="s">
        <v>2630</v>
      </c>
      <c r="AS2326" s="18" t="s">
        <v>257</v>
      </c>
      <c r="AT2326" s="18" t="s">
        <v>257</v>
      </c>
      <c r="AU2326" s="18" t="s">
        <v>257</v>
      </c>
      <c r="AV2326" s="18" t="s">
        <v>257</v>
      </c>
      <c r="AW2326" s="18" t="s">
        <v>257</v>
      </c>
      <c r="AX2326" s="18">
        <v>27.5</v>
      </c>
      <c r="AY2326" s="18" t="s">
        <v>786</v>
      </c>
      <c r="AZ2326" s="18" t="s">
        <v>257</v>
      </c>
      <c r="BA2326" s="18" t="s">
        <v>257</v>
      </c>
      <c r="BB2326" s="18" t="s">
        <v>2631</v>
      </c>
      <c r="BC2326" s="18" t="s">
        <v>269</v>
      </c>
      <c r="BD2326" s="18">
        <v>9.1999999999999993</v>
      </c>
      <c r="BE2326" s="18" t="s">
        <v>599</v>
      </c>
      <c r="BF2326" s="18" t="s">
        <v>479</v>
      </c>
      <c r="BG2326" s="18">
        <v>8</v>
      </c>
      <c r="BH2326" s="18" t="s">
        <v>2632</v>
      </c>
      <c r="BI2326" s="18">
        <v>8.1</v>
      </c>
      <c r="BJ2326" s="18">
        <v>10.3</v>
      </c>
      <c r="BK2326" s="18">
        <v>1.1000000000000001</v>
      </c>
      <c r="BL2326" s="18">
        <v>1.1000000000000001</v>
      </c>
      <c r="BM2326" s="18" t="s">
        <v>557</v>
      </c>
      <c r="BN2326" s="18">
        <v>27.5</v>
      </c>
      <c r="BO2326" s="18" t="s">
        <v>786</v>
      </c>
      <c r="BP2326" s="18" t="s">
        <v>257</v>
      </c>
      <c r="BQ2326" s="18" t="s">
        <v>257</v>
      </c>
      <c r="BR2326" s="18" t="s">
        <v>2633</v>
      </c>
      <c r="BS2326" s="18" t="s">
        <v>2634</v>
      </c>
      <c r="BT2326" s="18">
        <v>1.2</v>
      </c>
      <c r="BU2326" s="18" t="s">
        <v>599</v>
      </c>
      <c r="BV2326" s="18" t="s">
        <v>479</v>
      </c>
      <c r="BW2326" s="18">
        <v>8</v>
      </c>
      <c r="BX2326" s="18" t="s">
        <v>2632</v>
      </c>
      <c r="BY2326" s="18">
        <v>0.9</v>
      </c>
      <c r="BZ2326" s="18">
        <v>1.5</v>
      </c>
      <c r="CA2326" s="18">
        <v>0.3</v>
      </c>
      <c r="CB2326" s="18">
        <v>0.3</v>
      </c>
      <c r="CC2326" s="18" t="s">
        <v>557</v>
      </c>
      <c r="CD2326" s="18">
        <v>27.5</v>
      </c>
      <c r="CE2326" s="18" t="s">
        <v>786</v>
      </c>
      <c r="CF2326" s="18" t="s">
        <v>257</v>
      </c>
      <c r="CG2326" s="18" t="s">
        <v>257</v>
      </c>
      <c r="CH2326" s="18" t="s">
        <v>2635</v>
      </c>
      <c r="CI2326" s="18"/>
      <c r="CJ2326" s="18"/>
      <c r="CK2326" s="18"/>
      <c r="CL2326" s="18"/>
      <c r="CM2326" s="18"/>
      <c r="CN2326" s="18"/>
      <c r="CO2326" s="18"/>
      <c r="CP2326" s="18"/>
      <c r="CQ2326" s="18"/>
      <c r="CR2326" s="18"/>
      <c r="CS2326" s="18"/>
      <c r="CT2326" s="18"/>
      <c r="CU2326" s="18"/>
      <c r="CV2326" s="18"/>
      <c r="CW2326" s="18"/>
      <c r="CX2326" s="18"/>
      <c r="CY2326" s="18"/>
      <c r="CZ2326" s="18"/>
      <c r="DA2326" s="18"/>
      <c r="DB2326" s="18"/>
      <c r="DC2326" s="18"/>
      <c r="DD2326" s="18"/>
      <c r="DE2326" s="18"/>
      <c r="DF2326" s="18"/>
      <c r="DG2326" s="18"/>
      <c r="DH2326" s="18"/>
      <c r="DI2326" s="18"/>
      <c r="DJ2326" s="18"/>
      <c r="DK2326" s="18"/>
      <c r="DL2326" s="18"/>
      <c r="DM2326" s="18"/>
      <c r="DN2326" s="18"/>
      <c r="DO2326" s="56"/>
      <c r="DP2326" s="56"/>
      <c r="DQ2326" s="56"/>
      <c r="DR2326" s="56"/>
      <c r="DS2326" s="56"/>
      <c r="DT2326" s="56"/>
      <c r="DU2326" s="56"/>
      <c r="DV2326" s="56"/>
      <c r="DW2326" s="56"/>
      <c r="DX2326" s="56"/>
      <c r="DY2326" s="56"/>
      <c r="DZ2326" s="3">
        <v>0</v>
      </c>
      <c r="EA2326" s="56"/>
      <c r="EB2326" s="56"/>
      <c r="EC2326" s="56"/>
      <c r="ED2326" s="56"/>
      <c r="EE2326" s="56"/>
      <c r="EF2326" s="56"/>
      <c r="EG2326" s="56">
        <v>0</v>
      </c>
      <c r="EH2326" s="18"/>
      <c r="EI2326" s="18">
        <f t="array" ref="EI2326">IF(SUMPRODUCT(--(DO2326:DS2326&lt;&gt;""))=0, 0,1)</f>
        <v>0</v>
      </c>
      <c r="EJ2326" s="18">
        <f t="array" ref="EJ2326">IF(SUMPRODUCT(--(DT2326:EG2326&lt;&gt;""))=0, 0,1)</f>
        <v>1</v>
      </c>
      <c r="EK2326" s="18" cm="1">
        <f t="array" ref="EK2326">IF(SUMPRODUCT(--(EC2326:EG2326&lt;&gt;""))=0, 0,1)</f>
        <v>1</v>
      </c>
      <c r="EL2326" s="18">
        <f t="array" ref="EL2326">IF(SUMPRODUCT(--(EE2326:EG2326&lt;&gt;""))=0, 0,1)</f>
        <v>1</v>
      </c>
      <c r="EM2326" s="18">
        <f t="shared" si="447"/>
        <v>0</v>
      </c>
      <c r="EN2326" s="18" t="str">
        <f t="shared" si="448"/>
        <v>NA</v>
      </c>
      <c r="EO2326" s="18">
        <f t="shared" si="449"/>
        <v>0</v>
      </c>
      <c r="EP2326" s="18">
        <f t="shared" si="451"/>
        <v>0</v>
      </c>
      <c r="EQ2326" s="18" t="str">
        <f t="shared" si="442"/>
        <v>NA</v>
      </c>
      <c r="ER2326" s="18" t="s">
        <v>2080</v>
      </c>
      <c r="ES2326" s="59">
        <v>43984</v>
      </c>
      <c r="ET2326" s="18" t="s">
        <v>2636</v>
      </c>
      <c r="EU2326" s="18"/>
    </row>
    <row r="2327" spans="1:151" s="1" customFormat="1" ht="15.75" customHeight="1" x14ac:dyDescent="0.2">
      <c r="A2327" s="5" t="s">
        <v>2065</v>
      </c>
      <c r="B2327" s="24" t="s">
        <v>2620</v>
      </c>
      <c r="C2327" s="56">
        <v>1</v>
      </c>
      <c r="D2327" s="18" t="s">
        <v>2937</v>
      </c>
      <c r="E2327" s="18" t="s">
        <v>3002</v>
      </c>
      <c r="F2327" s="18" t="s">
        <v>553</v>
      </c>
      <c r="G2327" s="18" t="s">
        <v>467</v>
      </c>
      <c r="H2327" s="18" t="s">
        <v>2621</v>
      </c>
      <c r="I2327" s="18" t="s">
        <v>595</v>
      </c>
      <c r="J2327" s="18" t="s">
        <v>257</v>
      </c>
      <c r="K2327" s="18" t="s">
        <v>257</v>
      </c>
      <c r="L2327" s="18" t="s">
        <v>257</v>
      </c>
      <c r="M2327" s="18" t="s">
        <v>253</v>
      </c>
      <c r="N2327" s="56">
        <v>74</v>
      </c>
      <c r="O2327" s="18" t="s">
        <v>2622</v>
      </c>
      <c r="P2327" s="18" t="s">
        <v>2128</v>
      </c>
      <c r="Q2327" s="18" t="s">
        <v>254</v>
      </c>
      <c r="R2327" s="18" t="s">
        <v>2623</v>
      </c>
      <c r="S2327" s="18" t="s">
        <v>2624</v>
      </c>
      <c r="T2327" s="18" t="s">
        <v>2625</v>
      </c>
      <c r="U2327" s="26" t="s">
        <v>257</v>
      </c>
      <c r="V2327" s="26" t="s">
        <v>257</v>
      </c>
      <c r="W2327" s="26" t="s">
        <v>257</v>
      </c>
      <c r="X2327" s="18" t="s">
        <v>2626</v>
      </c>
      <c r="Y2327" s="18">
        <v>0.2</v>
      </c>
      <c r="Z2327" s="18" t="s">
        <v>2202</v>
      </c>
      <c r="AA2327" s="18" t="s">
        <v>257</v>
      </c>
      <c r="AB2327" s="18">
        <f t="shared" si="452"/>
        <v>0.2</v>
      </c>
      <c r="AC2327" s="18" t="s">
        <v>479</v>
      </c>
      <c r="AD2327" s="18">
        <v>2</v>
      </c>
      <c r="AE2327" s="18" t="s">
        <v>556</v>
      </c>
      <c r="AF2327" s="18">
        <v>0.4</v>
      </c>
      <c r="AG2327" s="18">
        <v>0.4</v>
      </c>
      <c r="AH2327" s="18" t="s">
        <v>557</v>
      </c>
      <c r="AI2327" s="18">
        <v>32.5</v>
      </c>
      <c r="AJ2327" s="18" t="s">
        <v>522</v>
      </c>
      <c r="AK2327" s="18">
        <v>32.5</v>
      </c>
      <c r="AL2327" s="18" t="s">
        <v>2627</v>
      </c>
      <c r="AM2327" s="18" t="s">
        <v>2628</v>
      </c>
      <c r="AN2327" s="18">
        <v>100</v>
      </c>
      <c r="AO2327" s="18" t="s">
        <v>2629</v>
      </c>
      <c r="AP2327" s="18" t="s">
        <v>475</v>
      </c>
      <c r="AQ2327" s="18">
        <v>90</v>
      </c>
      <c r="AR2327" s="18" t="s">
        <v>2630</v>
      </c>
      <c r="AS2327" s="18" t="s">
        <v>257</v>
      </c>
      <c r="AT2327" s="18" t="s">
        <v>257</v>
      </c>
      <c r="AU2327" s="18" t="s">
        <v>257</v>
      </c>
      <c r="AV2327" s="18" t="s">
        <v>257</v>
      </c>
      <c r="AW2327" s="18" t="s">
        <v>257</v>
      </c>
      <c r="AX2327" s="18">
        <v>32.5</v>
      </c>
      <c r="AY2327" s="18" t="s">
        <v>786</v>
      </c>
      <c r="AZ2327" s="18" t="s">
        <v>257</v>
      </c>
      <c r="BA2327" s="18" t="s">
        <v>257</v>
      </c>
      <c r="BB2327" s="18" t="s">
        <v>2631</v>
      </c>
      <c r="BC2327" s="18" t="s">
        <v>269</v>
      </c>
      <c r="BD2327" s="18">
        <v>10</v>
      </c>
      <c r="BE2327" s="18" t="s">
        <v>599</v>
      </c>
      <c r="BF2327" s="18" t="s">
        <v>479</v>
      </c>
      <c r="BG2327" s="18">
        <v>8</v>
      </c>
      <c r="BH2327" s="18" t="s">
        <v>2632</v>
      </c>
      <c r="BI2327" s="18">
        <v>9.3000000000000007</v>
      </c>
      <c r="BJ2327" s="18">
        <v>10.7</v>
      </c>
      <c r="BK2327" s="18">
        <v>0.69999999999999896</v>
      </c>
      <c r="BL2327" s="18">
        <v>0.7</v>
      </c>
      <c r="BM2327" s="18" t="s">
        <v>557</v>
      </c>
      <c r="BN2327" s="18">
        <v>32.5</v>
      </c>
      <c r="BO2327" s="18" t="s">
        <v>786</v>
      </c>
      <c r="BP2327" s="18" t="s">
        <v>257</v>
      </c>
      <c r="BQ2327" s="18" t="s">
        <v>257</v>
      </c>
      <c r="BR2327" s="18" t="s">
        <v>2633</v>
      </c>
      <c r="BS2327" s="18" t="s">
        <v>2634</v>
      </c>
      <c r="BT2327" s="18">
        <v>1.1000000000000001</v>
      </c>
      <c r="BU2327" s="18" t="s">
        <v>599</v>
      </c>
      <c r="BV2327" s="18" t="s">
        <v>479</v>
      </c>
      <c r="BW2327" s="18">
        <v>8</v>
      </c>
      <c r="BX2327" s="18" t="s">
        <v>2632</v>
      </c>
      <c r="BY2327" s="18">
        <v>0.9</v>
      </c>
      <c r="BZ2327" s="18">
        <v>1.3</v>
      </c>
      <c r="CA2327" s="18">
        <v>0.19999999999999901</v>
      </c>
      <c r="CB2327" s="18">
        <v>0.2</v>
      </c>
      <c r="CC2327" s="18" t="s">
        <v>557</v>
      </c>
      <c r="CD2327" s="18">
        <v>32.5</v>
      </c>
      <c r="CE2327" s="18" t="s">
        <v>786</v>
      </c>
      <c r="CF2327" s="18" t="s">
        <v>257</v>
      </c>
      <c r="CG2327" s="18" t="s">
        <v>257</v>
      </c>
      <c r="CH2327" s="18" t="s">
        <v>2635</v>
      </c>
      <c r="CI2327" s="18"/>
      <c r="CJ2327" s="18"/>
      <c r="CK2327" s="18"/>
      <c r="CL2327" s="18"/>
      <c r="CM2327" s="18"/>
      <c r="CN2327" s="18"/>
      <c r="CO2327" s="18"/>
      <c r="CP2327" s="18"/>
      <c r="CQ2327" s="18"/>
      <c r="CR2327" s="18"/>
      <c r="CS2327" s="18"/>
      <c r="CT2327" s="18"/>
      <c r="CU2327" s="18"/>
      <c r="CV2327" s="18"/>
      <c r="CW2327" s="18"/>
      <c r="CX2327" s="18"/>
      <c r="CY2327" s="18"/>
      <c r="CZ2327" s="18"/>
      <c r="DA2327" s="18"/>
      <c r="DB2327" s="18"/>
      <c r="DC2327" s="18"/>
      <c r="DD2327" s="18"/>
      <c r="DE2327" s="18"/>
      <c r="DF2327" s="18"/>
      <c r="DG2327" s="18"/>
      <c r="DH2327" s="18"/>
      <c r="DI2327" s="18"/>
      <c r="DJ2327" s="18"/>
      <c r="DK2327" s="18"/>
      <c r="DL2327" s="18"/>
      <c r="DM2327" s="18"/>
      <c r="DN2327" s="18"/>
      <c r="DO2327" s="56"/>
      <c r="DP2327" s="56"/>
      <c r="DQ2327" s="56"/>
      <c r="DR2327" s="56"/>
      <c r="DS2327" s="56"/>
      <c r="DT2327" s="56"/>
      <c r="DU2327" s="56"/>
      <c r="DV2327" s="56"/>
      <c r="DW2327" s="56"/>
      <c r="DX2327" s="56"/>
      <c r="DY2327" s="56"/>
      <c r="DZ2327" s="3">
        <v>0</v>
      </c>
      <c r="EA2327" s="56"/>
      <c r="EB2327" s="56"/>
      <c r="EC2327" s="56"/>
      <c r="ED2327" s="56"/>
      <c r="EE2327" s="56"/>
      <c r="EF2327" s="56"/>
      <c r="EG2327" s="56">
        <v>0</v>
      </c>
      <c r="EH2327" s="18"/>
      <c r="EI2327" s="18">
        <f t="array" ref="EI2327">IF(SUMPRODUCT(--(DO2327:DS2327&lt;&gt;""))=0, 0,1)</f>
        <v>0</v>
      </c>
      <c r="EJ2327" s="18">
        <f t="array" ref="EJ2327">IF(SUMPRODUCT(--(DT2327:EG2327&lt;&gt;""))=0, 0,1)</f>
        <v>1</v>
      </c>
      <c r="EK2327" s="18" cm="1">
        <f t="array" ref="EK2327">IF(SUMPRODUCT(--(EC2327:EG2327&lt;&gt;""))=0, 0,1)</f>
        <v>1</v>
      </c>
      <c r="EL2327" s="18">
        <f t="array" ref="EL2327">IF(SUMPRODUCT(--(EE2327:EG2327&lt;&gt;""))=0, 0,1)</f>
        <v>1</v>
      </c>
      <c r="EM2327" s="18">
        <f t="shared" si="447"/>
        <v>0</v>
      </c>
      <c r="EN2327" s="18" t="str">
        <f t="shared" si="448"/>
        <v>NA</v>
      </c>
      <c r="EO2327" s="18">
        <f t="shared" si="449"/>
        <v>0</v>
      </c>
      <c r="EP2327" s="18">
        <f t="shared" si="451"/>
        <v>0</v>
      </c>
      <c r="EQ2327" s="18" t="str">
        <f t="shared" si="442"/>
        <v>NA</v>
      </c>
      <c r="ER2327" s="18" t="s">
        <v>2080</v>
      </c>
      <c r="ES2327" s="59">
        <v>43984</v>
      </c>
      <c r="ET2327" s="18" t="s">
        <v>2636</v>
      </c>
      <c r="EU2327" s="18"/>
    </row>
    <row r="2328" spans="1:151" s="1" customFormat="1" ht="15.75" customHeight="1" x14ac:dyDescent="0.2">
      <c r="A2328" s="5" t="s">
        <v>2065</v>
      </c>
      <c r="B2328" s="24" t="s">
        <v>2620</v>
      </c>
      <c r="C2328" s="56">
        <v>1</v>
      </c>
      <c r="D2328" s="18" t="s">
        <v>2937</v>
      </c>
      <c r="E2328" s="18" t="s">
        <v>3003</v>
      </c>
      <c r="F2328" s="18" t="s">
        <v>553</v>
      </c>
      <c r="G2328" s="18" t="s">
        <v>467</v>
      </c>
      <c r="H2328" s="18" t="s">
        <v>2621</v>
      </c>
      <c r="I2328" s="18" t="s">
        <v>595</v>
      </c>
      <c r="J2328" s="18" t="s">
        <v>257</v>
      </c>
      <c r="K2328" s="18" t="s">
        <v>257</v>
      </c>
      <c r="L2328" s="18" t="s">
        <v>257</v>
      </c>
      <c r="M2328" s="18" t="s">
        <v>253</v>
      </c>
      <c r="N2328" s="56">
        <v>74</v>
      </c>
      <c r="O2328" s="18" t="s">
        <v>2622</v>
      </c>
      <c r="P2328" s="18" t="s">
        <v>2128</v>
      </c>
      <c r="Q2328" s="18" t="s">
        <v>254</v>
      </c>
      <c r="R2328" s="18" t="s">
        <v>2623</v>
      </c>
      <c r="S2328" s="18" t="s">
        <v>2624</v>
      </c>
      <c r="T2328" s="18" t="s">
        <v>2625</v>
      </c>
      <c r="U2328" s="26" t="s">
        <v>257</v>
      </c>
      <c r="V2328" s="26" t="s">
        <v>257</v>
      </c>
      <c r="W2328" s="26" t="s">
        <v>257</v>
      </c>
      <c r="X2328" s="18" t="s">
        <v>2626</v>
      </c>
      <c r="Y2328" s="18">
        <v>0.2</v>
      </c>
      <c r="Z2328" s="18" t="s">
        <v>2202</v>
      </c>
      <c r="AA2328" s="18" t="s">
        <v>257</v>
      </c>
      <c r="AB2328" s="18">
        <f t="shared" si="452"/>
        <v>0.2</v>
      </c>
      <c r="AC2328" s="18" t="s">
        <v>479</v>
      </c>
      <c r="AD2328" s="18">
        <v>2</v>
      </c>
      <c r="AE2328" s="18" t="s">
        <v>556</v>
      </c>
      <c r="AF2328" s="18">
        <v>0.4</v>
      </c>
      <c r="AG2328" s="18">
        <v>0.4</v>
      </c>
      <c r="AH2328" s="18" t="s">
        <v>557</v>
      </c>
      <c r="AI2328" s="18">
        <v>37.5</v>
      </c>
      <c r="AJ2328" s="18" t="s">
        <v>522</v>
      </c>
      <c r="AK2328" s="18">
        <v>37.5</v>
      </c>
      <c r="AL2328" s="18" t="s">
        <v>2627</v>
      </c>
      <c r="AM2328" s="18" t="s">
        <v>2628</v>
      </c>
      <c r="AN2328" s="18">
        <v>100</v>
      </c>
      <c r="AO2328" s="18" t="s">
        <v>2629</v>
      </c>
      <c r="AP2328" s="18" t="s">
        <v>475</v>
      </c>
      <c r="AQ2328" s="18">
        <v>90</v>
      </c>
      <c r="AR2328" s="18" t="s">
        <v>2630</v>
      </c>
      <c r="AS2328" s="18" t="s">
        <v>257</v>
      </c>
      <c r="AT2328" s="18" t="s">
        <v>257</v>
      </c>
      <c r="AU2328" s="18" t="s">
        <v>257</v>
      </c>
      <c r="AV2328" s="18" t="s">
        <v>257</v>
      </c>
      <c r="AW2328" s="18" t="s">
        <v>257</v>
      </c>
      <c r="AX2328" s="18">
        <v>37.5</v>
      </c>
      <c r="AY2328" s="18" t="s">
        <v>786</v>
      </c>
      <c r="AZ2328" s="18" t="s">
        <v>257</v>
      </c>
      <c r="BA2328" s="18" t="s">
        <v>257</v>
      </c>
      <c r="BB2328" s="18" t="s">
        <v>2631</v>
      </c>
      <c r="BC2328" s="18" t="s">
        <v>269</v>
      </c>
      <c r="BD2328" s="18">
        <v>9.8000000000000007</v>
      </c>
      <c r="BE2328" s="18" t="s">
        <v>599</v>
      </c>
      <c r="BF2328" s="18" t="s">
        <v>479</v>
      </c>
      <c r="BG2328" s="18">
        <v>8</v>
      </c>
      <c r="BH2328" s="18" t="s">
        <v>2632</v>
      </c>
      <c r="BI2328" s="18">
        <v>9.1</v>
      </c>
      <c r="BJ2328" s="18">
        <v>10.5</v>
      </c>
      <c r="BK2328" s="18">
        <v>0.69999999999999896</v>
      </c>
      <c r="BL2328" s="18">
        <v>0.7</v>
      </c>
      <c r="BM2328" s="18" t="s">
        <v>557</v>
      </c>
      <c r="BN2328" s="18">
        <v>37.5</v>
      </c>
      <c r="BO2328" s="18" t="s">
        <v>786</v>
      </c>
      <c r="BP2328" s="18" t="s">
        <v>257</v>
      </c>
      <c r="BQ2328" s="18" t="s">
        <v>257</v>
      </c>
      <c r="BR2328" s="18" t="s">
        <v>2633</v>
      </c>
      <c r="BS2328" s="18" t="s">
        <v>2634</v>
      </c>
      <c r="BT2328" s="18">
        <v>1.5</v>
      </c>
      <c r="BU2328" s="18" t="s">
        <v>599</v>
      </c>
      <c r="BV2328" s="18" t="s">
        <v>479</v>
      </c>
      <c r="BW2328" s="18">
        <v>8</v>
      </c>
      <c r="BX2328" s="18" t="s">
        <v>2632</v>
      </c>
      <c r="BY2328" s="18">
        <v>1.3</v>
      </c>
      <c r="BZ2328" s="18">
        <v>1.7</v>
      </c>
      <c r="CA2328" s="18">
        <v>0.19999999999999901</v>
      </c>
      <c r="CB2328" s="18">
        <v>0.2</v>
      </c>
      <c r="CC2328" s="18" t="s">
        <v>557</v>
      </c>
      <c r="CD2328" s="18">
        <v>37.5</v>
      </c>
      <c r="CE2328" s="18" t="s">
        <v>786</v>
      </c>
      <c r="CF2328" s="18" t="s">
        <v>257</v>
      </c>
      <c r="CG2328" s="18" t="s">
        <v>257</v>
      </c>
      <c r="CH2328" s="18" t="s">
        <v>2635</v>
      </c>
      <c r="CI2328" s="18"/>
      <c r="CJ2328" s="18"/>
      <c r="CK2328" s="18"/>
      <c r="CL2328" s="18"/>
      <c r="CM2328" s="18"/>
      <c r="CN2328" s="18"/>
      <c r="CO2328" s="18"/>
      <c r="CP2328" s="18"/>
      <c r="CQ2328" s="18"/>
      <c r="CR2328" s="18"/>
      <c r="CS2328" s="18"/>
      <c r="CT2328" s="18"/>
      <c r="CU2328" s="18"/>
      <c r="CV2328" s="18"/>
      <c r="CW2328" s="18"/>
      <c r="CX2328" s="18"/>
      <c r="CY2328" s="18"/>
      <c r="CZ2328" s="18"/>
      <c r="DA2328" s="18"/>
      <c r="DB2328" s="18"/>
      <c r="DC2328" s="18"/>
      <c r="DD2328" s="18"/>
      <c r="DE2328" s="18"/>
      <c r="DF2328" s="18"/>
      <c r="DG2328" s="18"/>
      <c r="DH2328" s="18"/>
      <c r="DI2328" s="18"/>
      <c r="DJ2328" s="18"/>
      <c r="DK2328" s="18"/>
      <c r="DL2328" s="18"/>
      <c r="DM2328" s="18"/>
      <c r="DN2328" s="18"/>
      <c r="DO2328" s="56"/>
      <c r="DP2328" s="56"/>
      <c r="DQ2328" s="56"/>
      <c r="DR2328" s="56"/>
      <c r="DS2328" s="56"/>
      <c r="DT2328" s="56"/>
      <c r="DU2328" s="56"/>
      <c r="DV2328" s="56"/>
      <c r="DW2328" s="56"/>
      <c r="DX2328" s="56"/>
      <c r="DY2328" s="56"/>
      <c r="DZ2328" s="3">
        <v>0</v>
      </c>
      <c r="EA2328" s="56"/>
      <c r="EB2328" s="56"/>
      <c r="EC2328" s="56"/>
      <c r="ED2328" s="56"/>
      <c r="EE2328" s="56"/>
      <c r="EF2328" s="56"/>
      <c r="EG2328" s="56">
        <v>0</v>
      </c>
      <c r="EH2328" s="18"/>
      <c r="EI2328" s="18">
        <f t="array" ref="EI2328">IF(SUMPRODUCT(--(DO2328:DS2328&lt;&gt;""))=0, 0,1)</f>
        <v>0</v>
      </c>
      <c r="EJ2328" s="18">
        <f t="array" ref="EJ2328">IF(SUMPRODUCT(--(DT2328:EG2328&lt;&gt;""))=0, 0,1)</f>
        <v>1</v>
      </c>
      <c r="EK2328" s="18" cm="1">
        <f t="array" ref="EK2328">IF(SUMPRODUCT(--(EC2328:EG2328&lt;&gt;""))=0, 0,1)</f>
        <v>1</v>
      </c>
      <c r="EL2328" s="18">
        <f t="array" ref="EL2328">IF(SUMPRODUCT(--(EE2328:EG2328&lt;&gt;""))=0, 0,1)</f>
        <v>1</v>
      </c>
      <c r="EM2328" s="18">
        <f t="shared" si="447"/>
        <v>0</v>
      </c>
      <c r="EN2328" s="18" t="str">
        <f t="shared" si="448"/>
        <v>NA</v>
      </c>
      <c r="EO2328" s="18">
        <f t="shared" si="449"/>
        <v>0</v>
      </c>
      <c r="EP2328" s="18">
        <f t="shared" si="451"/>
        <v>0</v>
      </c>
      <c r="EQ2328" s="18" t="str">
        <f t="shared" si="442"/>
        <v>NA</v>
      </c>
      <c r="ER2328" s="18" t="s">
        <v>2080</v>
      </c>
      <c r="ES2328" s="59">
        <v>43984</v>
      </c>
      <c r="ET2328" s="18" t="s">
        <v>2636</v>
      </c>
      <c r="EU2328" s="18"/>
    </row>
    <row r="2329" spans="1:151" s="1" customFormat="1" ht="15.75" customHeight="1" x14ac:dyDescent="0.2">
      <c r="A2329" s="5" t="s">
        <v>2065</v>
      </c>
      <c r="B2329" s="24" t="s">
        <v>2620</v>
      </c>
      <c r="C2329" s="56">
        <v>1</v>
      </c>
      <c r="D2329" s="18" t="s">
        <v>2938</v>
      </c>
      <c r="E2329" s="18" t="s">
        <v>2996</v>
      </c>
      <c r="F2329" s="18" t="s">
        <v>553</v>
      </c>
      <c r="G2329" s="18" t="s">
        <v>467</v>
      </c>
      <c r="H2329" s="18" t="s">
        <v>2621</v>
      </c>
      <c r="I2329" s="18" t="s">
        <v>595</v>
      </c>
      <c r="J2329" s="18" t="s">
        <v>257</v>
      </c>
      <c r="K2329" s="18" t="s">
        <v>257</v>
      </c>
      <c r="L2329" s="18" t="s">
        <v>257</v>
      </c>
      <c r="M2329" s="18" t="s">
        <v>253</v>
      </c>
      <c r="N2329" s="56">
        <v>74</v>
      </c>
      <c r="O2329" s="18" t="s">
        <v>2622</v>
      </c>
      <c r="P2329" s="18" t="s">
        <v>2128</v>
      </c>
      <c r="Q2329" s="18" t="s">
        <v>254</v>
      </c>
      <c r="R2329" s="18" t="s">
        <v>2623</v>
      </c>
      <c r="S2329" s="18" t="s">
        <v>2624</v>
      </c>
      <c r="T2329" s="18" t="s">
        <v>2625</v>
      </c>
      <c r="U2329" s="26" t="s">
        <v>257</v>
      </c>
      <c r="V2329" s="26" t="s">
        <v>257</v>
      </c>
      <c r="W2329" s="26" t="s">
        <v>257</v>
      </c>
      <c r="X2329" s="18" t="s">
        <v>2626</v>
      </c>
      <c r="Y2329" s="18">
        <v>10.199999999999999</v>
      </c>
      <c r="Z2329" s="18" t="s">
        <v>2202</v>
      </c>
      <c r="AA2329" s="18" t="s">
        <v>257</v>
      </c>
      <c r="AB2329" s="18">
        <f t="shared" si="452"/>
        <v>10.199999999999999</v>
      </c>
      <c r="AC2329" s="18" t="s">
        <v>479</v>
      </c>
      <c r="AD2329" s="18">
        <v>2</v>
      </c>
      <c r="AE2329" s="18" t="s">
        <v>556</v>
      </c>
      <c r="AF2329" s="18">
        <v>3.7</v>
      </c>
      <c r="AG2329" s="18">
        <v>3.7</v>
      </c>
      <c r="AH2329" s="18" t="s">
        <v>557</v>
      </c>
      <c r="AI2329" s="18">
        <v>0</v>
      </c>
      <c r="AJ2329" s="18" t="s">
        <v>522</v>
      </c>
      <c r="AK2329" s="18">
        <v>0</v>
      </c>
      <c r="AL2329" s="18" t="s">
        <v>2637</v>
      </c>
      <c r="AM2329" s="18" t="s">
        <v>2628</v>
      </c>
      <c r="AN2329" s="18">
        <v>100</v>
      </c>
      <c r="AO2329" s="18" t="s">
        <v>2629</v>
      </c>
      <c r="AP2329" s="18" t="s">
        <v>475</v>
      </c>
      <c r="AQ2329" s="18">
        <v>90</v>
      </c>
      <c r="AR2329" s="18" t="s">
        <v>2630</v>
      </c>
      <c r="AS2329" s="18" t="s">
        <v>257</v>
      </c>
      <c r="AT2329" s="18" t="s">
        <v>257</v>
      </c>
      <c r="AU2329" s="18" t="s">
        <v>257</v>
      </c>
      <c r="AV2329" s="18" t="s">
        <v>257</v>
      </c>
      <c r="AW2329" s="18" t="s">
        <v>257</v>
      </c>
      <c r="AX2329" s="18">
        <v>-22.5</v>
      </c>
      <c r="AY2329" s="18" t="s">
        <v>786</v>
      </c>
      <c r="AZ2329" s="18" t="s">
        <v>257</v>
      </c>
      <c r="BA2329" s="18" t="s">
        <v>257</v>
      </c>
      <c r="BB2329" s="18" t="s">
        <v>2638</v>
      </c>
      <c r="BC2329" s="18" t="s">
        <v>269</v>
      </c>
      <c r="BD2329" s="18">
        <v>11</v>
      </c>
      <c r="BE2329" s="18" t="s">
        <v>599</v>
      </c>
      <c r="BF2329" s="18" t="s">
        <v>479</v>
      </c>
      <c r="BG2329" s="18">
        <v>8</v>
      </c>
      <c r="BH2329" s="18" t="s">
        <v>2632</v>
      </c>
      <c r="BI2329" s="18">
        <v>10.1</v>
      </c>
      <c r="BJ2329" s="18">
        <v>11.9</v>
      </c>
      <c r="BK2329" s="18">
        <v>0.9</v>
      </c>
      <c r="BL2329" s="18">
        <v>0.9</v>
      </c>
      <c r="BM2329" s="18" t="s">
        <v>557</v>
      </c>
      <c r="BN2329" s="18">
        <v>-22.5</v>
      </c>
      <c r="BO2329" s="18" t="s">
        <v>786</v>
      </c>
      <c r="BP2329" s="18" t="s">
        <v>257</v>
      </c>
      <c r="BQ2329" s="18" t="s">
        <v>257</v>
      </c>
      <c r="BR2329" s="18" t="s">
        <v>2633</v>
      </c>
      <c r="BS2329" s="18" t="s">
        <v>2634</v>
      </c>
      <c r="BT2329" s="18">
        <v>1.9</v>
      </c>
      <c r="BU2329" s="18" t="s">
        <v>599</v>
      </c>
      <c r="BV2329" s="18" t="s">
        <v>479</v>
      </c>
      <c r="BW2329" s="18">
        <v>8</v>
      </c>
      <c r="BX2329" s="18" t="s">
        <v>2632</v>
      </c>
      <c r="BY2329" s="18">
        <v>1.7</v>
      </c>
      <c r="BZ2329" s="18">
        <v>2.1</v>
      </c>
      <c r="CA2329" s="18">
        <v>0.2</v>
      </c>
      <c r="CB2329" s="18">
        <v>0.2</v>
      </c>
      <c r="CC2329" s="18" t="s">
        <v>557</v>
      </c>
      <c r="CD2329" s="18">
        <v>-22.5</v>
      </c>
      <c r="CE2329" s="18" t="s">
        <v>786</v>
      </c>
      <c r="CF2329" s="18" t="s">
        <v>257</v>
      </c>
      <c r="CG2329" s="18" t="s">
        <v>257</v>
      </c>
      <c r="CH2329" s="18" t="s">
        <v>2635</v>
      </c>
      <c r="CI2329" s="18"/>
      <c r="CJ2329" s="18"/>
      <c r="CK2329" s="18"/>
      <c r="CL2329" s="18"/>
      <c r="CM2329" s="18"/>
      <c r="CN2329" s="18"/>
      <c r="CO2329" s="18"/>
      <c r="CP2329" s="18"/>
      <c r="CQ2329" s="18"/>
      <c r="CR2329" s="18"/>
      <c r="CS2329" s="18"/>
      <c r="CT2329" s="18"/>
      <c r="CU2329" s="18"/>
      <c r="CV2329" s="18"/>
      <c r="CW2329" s="18"/>
      <c r="CX2329" s="18"/>
      <c r="CY2329" s="18"/>
      <c r="CZ2329" s="18"/>
      <c r="DA2329" s="18"/>
      <c r="DB2329" s="18"/>
      <c r="DC2329" s="18"/>
      <c r="DD2329" s="18"/>
      <c r="DE2329" s="18"/>
      <c r="DF2329" s="18"/>
      <c r="DG2329" s="18"/>
      <c r="DH2329" s="18"/>
      <c r="DI2329" s="18"/>
      <c r="DJ2329" s="18"/>
      <c r="DK2329" s="18"/>
      <c r="DL2329" s="18"/>
      <c r="DM2329" s="18"/>
      <c r="DN2329" s="18"/>
      <c r="DO2329" s="56"/>
      <c r="DP2329" s="56"/>
      <c r="DQ2329" s="56"/>
      <c r="DR2329" s="56"/>
      <c r="DS2329" s="56"/>
      <c r="DT2329" s="56"/>
      <c r="DU2329" s="56"/>
      <c r="DV2329" s="56"/>
      <c r="DW2329" s="56"/>
      <c r="DX2329" s="56"/>
      <c r="DY2329" s="56"/>
      <c r="DZ2329" s="3">
        <v>0</v>
      </c>
      <c r="EA2329" s="56"/>
      <c r="EB2329" s="56"/>
      <c r="EC2329" s="56"/>
      <c r="ED2329" s="56"/>
      <c r="EE2329" s="56"/>
      <c r="EF2329" s="56"/>
      <c r="EG2329" s="56">
        <v>0</v>
      </c>
      <c r="EH2329" s="18"/>
      <c r="EI2329" s="18">
        <f t="array" ref="EI2329">IF(SUMPRODUCT(--(DO2329:DS2329&lt;&gt;""))=0, 0,1)</f>
        <v>0</v>
      </c>
      <c r="EJ2329" s="18">
        <f t="array" ref="EJ2329">IF(SUMPRODUCT(--(DT2329:EG2329&lt;&gt;""))=0, 0,1)</f>
        <v>1</v>
      </c>
      <c r="EK2329" s="18" cm="1">
        <f t="array" ref="EK2329">IF(SUMPRODUCT(--(EC2329:EG2329&lt;&gt;""))=0, 0,1)</f>
        <v>1</v>
      </c>
      <c r="EL2329" s="18">
        <f t="array" ref="EL2329">IF(SUMPRODUCT(--(EE2329:EG2329&lt;&gt;""))=0, 0,1)</f>
        <v>1</v>
      </c>
      <c r="EM2329" s="18">
        <f t="shared" si="447"/>
        <v>0</v>
      </c>
      <c r="EN2329" s="18" t="str">
        <f t="shared" si="448"/>
        <v>NA</v>
      </c>
      <c r="EO2329" s="18">
        <f t="shared" si="449"/>
        <v>0</v>
      </c>
      <c r="EP2329" s="18">
        <f t="shared" si="451"/>
        <v>0</v>
      </c>
      <c r="EQ2329" s="18" t="str">
        <f t="shared" si="442"/>
        <v>NA</v>
      </c>
      <c r="ER2329" s="18" t="s">
        <v>2080</v>
      </c>
      <c r="ES2329" s="59">
        <v>43984</v>
      </c>
      <c r="ET2329" s="18" t="s">
        <v>2636</v>
      </c>
      <c r="EU2329" s="18"/>
    </row>
    <row r="2330" spans="1:151" s="1" customFormat="1" ht="15.75" customHeight="1" x14ac:dyDescent="0.2">
      <c r="A2330" s="5" t="s">
        <v>2065</v>
      </c>
      <c r="B2330" s="24" t="s">
        <v>2620</v>
      </c>
      <c r="C2330" s="56">
        <v>1</v>
      </c>
      <c r="D2330" s="18" t="s">
        <v>2938</v>
      </c>
      <c r="E2330" s="18" t="s">
        <v>2997</v>
      </c>
      <c r="F2330" s="18" t="s">
        <v>553</v>
      </c>
      <c r="G2330" s="18" t="s">
        <v>467</v>
      </c>
      <c r="H2330" s="18" t="s">
        <v>2621</v>
      </c>
      <c r="I2330" s="18" t="s">
        <v>595</v>
      </c>
      <c r="J2330" s="18" t="s">
        <v>257</v>
      </c>
      <c r="K2330" s="18" t="s">
        <v>257</v>
      </c>
      <c r="L2330" s="18" t="s">
        <v>257</v>
      </c>
      <c r="M2330" s="18" t="s">
        <v>253</v>
      </c>
      <c r="N2330" s="56">
        <v>74</v>
      </c>
      <c r="O2330" s="18" t="s">
        <v>2622</v>
      </c>
      <c r="P2330" s="18" t="s">
        <v>2128</v>
      </c>
      <c r="Q2330" s="18" t="s">
        <v>254</v>
      </c>
      <c r="R2330" s="18" t="s">
        <v>2623</v>
      </c>
      <c r="S2330" s="18" t="s">
        <v>2624</v>
      </c>
      <c r="T2330" s="18" t="s">
        <v>2625</v>
      </c>
      <c r="U2330" s="26" t="s">
        <v>257</v>
      </c>
      <c r="V2330" s="26" t="s">
        <v>257</v>
      </c>
      <c r="W2330" s="26" t="s">
        <v>257</v>
      </c>
      <c r="X2330" s="18" t="s">
        <v>2626</v>
      </c>
      <c r="Y2330" s="18">
        <v>10.199999999999999</v>
      </c>
      <c r="Z2330" s="18" t="s">
        <v>2202</v>
      </c>
      <c r="AA2330" s="18" t="s">
        <v>257</v>
      </c>
      <c r="AB2330" s="18">
        <f t="shared" si="452"/>
        <v>10.199999999999999</v>
      </c>
      <c r="AC2330" s="18" t="s">
        <v>479</v>
      </c>
      <c r="AD2330" s="18">
        <v>2</v>
      </c>
      <c r="AE2330" s="18" t="s">
        <v>556</v>
      </c>
      <c r="AF2330" s="18">
        <v>3.7</v>
      </c>
      <c r="AG2330" s="18">
        <v>3.7</v>
      </c>
      <c r="AH2330" s="18" t="s">
        <v>557</v>
      </c>
      <c r="AI2330" s="18">
        <v>0</v>
      </c>
      <c r="AJ2330" s="18" t="s">
        <v>522</v>
      </c>
      <c r="AK2330" s="18">
        <v>0</v>
      </c>
      <c r="AL2330" s="18" t="s">
        <v>2637</v>
      </c>
      <c r="AM2330" s="18" t="s">
        <v>2628</v>
      </c>
      <c r="AN2330" s="18">
        <v>100</v>
      </c>
      <c r="AO2330" s="18" t="s">
        <v>2629</v>
      </c>
      <c r="AP2330" s="18" t="s">
        <v>475</v>
      </c>
      <c r="AQ2330" s="18">
        <v>90</v>
      </c>
      <c r="AR2330" s="18" t="s">
        <v>2630</v>
      </c>
      <c r="AS2330" s="18" t="s">
        <v>257</v>
      </c>
      <c r="AT2330" s="18" t="s">
        <v>257</v>
      </c>
      <c r="AU2330" s="18" t="s">
        <v>257</v>
      </c>
      <c r="AV2330" s="18" t="s">
        <v>257</v>
      </c>
      <c r="AW2330" s="18" t="s">
        <v>257</v>
      </c>
      <c r="AX2330" s="18">
        <v>-2.5</v>
      </c>
      <c r="AY2330" s="18" t="s">
        <v>786</v>
      </c>
      <c r="AZ2330" s="18" t="s">
        <v>257</v>
      </c>
      <c r="BA2330" s="18" t="s">
        <v>257</v>
      </c>
      <c r="BB2330" s="18" t="s">
        <v>2638</v>
      </c>
      <c r="BC2330" s="18" t="s">
        <v>269</v>
      </c>
      <c r="BD2330" s="18">
        <v>11</v>
      </c>
      <c r="BE2330" s="18" t="s">
        <v>599</v>
      </c>
      <c r="BF2330" s="18" t="s">
        <v>479</v>
      </c>
      <c r="BG2330" s="18">
        <v>8</v>
      </c>
      <c r="BH2330" s="18" t="s">
        <v>2632</v>
      </c>
      <c r="BI2330" s="18">
        <v>10</v>
      </c>
      <c r="BJ2330" s="18">
        <v>12</v>
      </c>
      <c r="BK2330" s="18">
        <v>1</v>
      </c>
      <c r="BL2330" s="18">
        <v>1</v>
      </c>
      <c r="BM2330" s="18" t="s">
        <v>557</v>
      </c>
      <c r="BN2330" s="18">
        <v>-2.5</v>
      </c>
      <c r="BO2330" s="18" t="s">
        <v>786</v>
      </c>
      <c r="BP2330" s="18" t="s">
        <v>257</v>
      </c>
      <c r="BQ2330" s="18" t="s">
        <v>257</v>
      </c>
      <c r="BR2330" s="18" t="s">
        <v>2633</v>
      </c>
      <c r="BS2330" s="18" t="s">
        <v>2634</v>
      </c>
      <c r="BT2330" s="18">
        <v>1.2</v>
      </c>
      <c r="BU2330" s="18" t="s">
        <v>599</v>
      </c>
      <c r="BV2330" s="18" t="s">
        <v>479</v>
      </c>
      <c r="BW2330" s="18">
        <v>8</v>
      </c>
      <c r="BX2330" s="18" t="s">
        <v>2632</v>
      </c>
      <c r="BY2330" s="18">
        <v>1</v>
      </c>
      <c r="BZ2330" s="18">
        <v>1.4</v>
      </c>
      <c r="CA2330" s="18">
        <v>0.19999999999999901</v>
      </c>
      <c r="CB2330" s="18">
        <v>0.2</v>
      </c>
      <c r="CC2330" s="18" t="s">
        <v>557</v>
      </c>
      <c r="CD2330" s="18">
        <v>-2.5</v>
      </c>
      <c r="CE2330" s="18" t="s">
        <v>786</v>
      </c>
      <c r="CF2330" s="18" t="s">
        <v>257</v>
      </c>
      <c r="CG2330" s="18" t="s">
        <v>257</v>
      </c>
      <c r="CH2330" s="18" t="s">
        <v>2635</v>
      </c>
      <c r="CI2330" s="18"/>
      <c r="CJ2330" s="18"/>
      <c r="CK2330" s="18"/>
      <c r="CL2330" s="18"/>
      <c r="CM2330" s="18"/>
      <c r="CN2330" s="18"/>
      <c r="CO2330" s="18"/>
      <c r="CP2330" s="18"/>
      <c r="CQ2330" s="18"/>
      <c r="CR2330" s="18"/>
      <c r="CS2330" s="18"/>
      <c r="CT2330" s="18"/>
      <c r="CU2330" s="18"/>
      <c r="CV2330" s="18"/>
      <c r="CW2330" s="18"/>
      <c r="CX2330" s="18"/>
      <c r="CY2330" s="18"/>
      <c r="CZ2330" s="18"/>
      <c r="DA2330" s="18"/>
      <c r="DB2330" s="18"/>
      <c r="DC2330" s="18"/>
      <c r="DD2330" s="18"/>
      <c r="DE2330" s="18"/>
      <c r="DF2330" s="18"/>
      <c r="DG2330" s="18"/>
      <c r="DH2330" s="18"/>
      <c r="DI2330" s="18"/>
      <c r="DJ2330" s="18"/>
      <c r="DK2330" s="18"/>
      <c r="DL2330" s="18"/>
      <c r="DM2330" s="18"/>
      <c r="DN2330" s="18"/>
      <c r="DO2330" s="56"/>
      <c r="DP2330" s="56"/>
      <c r="DQ2330" s="56"/>
      <c r="DR2330" s="56"/>
      <c r="DS2330" s="56"/>
      <c r="DT2330" s="56"/>
      <c r="DU2330" s="56"/>
      <c r="DV2330" s="56"/>
      <c r="DW2330" s="56"/>
      <c r="DX2330" s="56"/>
      <c r="DY2330" s="56"/>
      <c r="DZ2330" s="3">
        <v>0</v>
      </c>
      <c r="EA2330" s="56"/>
      <c r="EB2330" s="56"/>
      <c r="EC2330" s="56"/>
      <c r="ED2330" s="56"/>
      <c r="EE2330" s="56"/>
      <c r="EF2330" s="56"/>
      <c r="EG2330" s="56">
        <v>0</v>
      </c>
      <c r="EH2330" s="18"/>
      <c r="EI2330" s="18">
        <f t="array" ref="EI2330">IF(SUMPRODUCT(--(DO2330:DS2330&lt;&gt;""))=0, 0,1)</f>
        <v>0</v>
      </c>
      <c r="EJ2330" s="18">
        <f t="array" ref="EJ2330">IF(SUMPRODUCT(--(DT2330:EG2330&lt;&gt;""))=0, 0,1)</f>
        <v>1</v>
      </c>
      <c r="EK2330" s="18" cm="1">
        <f t="array" ref="EK2330">IF(SUMPRODUCT(--(EC2330:EG2330&lt;&gt;""))=0, 0,1)</f>
        <v>1</v>
      </c>
      <c r="EL2330" s="18">
        <f t="array" ref="EL2330">IF(SUMPRODUCT(--(EE2330:EG2330&lt;&gt;""))=0, 0,1)</f>
        <v>1</v>
      </c>
      <c r="EM2330" s="18">
        <f t="shared" si="447"/>
        <v>0</v>
      </c>
      <c r="EN2330" s="18" t="str">
        <f t="shared" si="448"/>
        <v>NA</v>
      </c>
      <c r="EO2330" s="18">
        <f t="shared" si="449"/>
        <v>0</v>
      </c>
      <c r="EP2330" s="18">
        <f t="shared" si="451"/>
        <v>0</v>
      </c>
      <c r="EQ2330" s="18" t="str">
        <f t="shared" si="442"/>
        <v>NA</v>
      </c>
      <c r="ER2330" s="18" t="s">
        <v>2080</v>
      </c>
      <c r="ES2330" s="59">
        <v>43984</v>
      </c>
      <c r="ET2330" s="18" t="s">
        <v>2636</v>
      </c>
      <c r="EU2330" s="18"/>
    </row>
    <row r="2331" spans="1:151" s="1" customFormat="1" ht="15.75" customHeight="1" x14ac:dyDescent="0.2">
      <c r="A2331" s="5" t="s">
        <v>2065</v>
      </c>
      <c r="B2331" s="24" t="s">
        <v>2620</v>
      </c>
      <c r="C2331" s="56">
        <v>1</v>
      </c>
      <c r="D2331" s="18" t="s">
        <v>2938</v>
      </c>
      <c r="E2331" s="18" t="s">
        <v>2998</v>
      </c>
      <c r="F2331" s="18" t="s">
        <v>553</v>
      </c>
      <c r="G2331" s="18" t="s">
        <v>467</v>
      </c>
      <c r="H2331" s="18" t="s">
        <v>2621</v>
      </c>
      <c r="I2331" s="18" t="s">
        <v>595</v>
      </c>
      <c r="J2331" s="18" t="s">
        <v>257</v>
      </c>
      <c r="K2331" s="18" t="s">
        <v>257</v>
      </c>
      <c r="L2331" s="18" t="s">
        <v>257</v>
      </c>
      <c r="M2331" s="18" t="s">
        <v>253</v>
      </c>
      <c r="N2331" s="56">
        <v>74</v>
      </c>
      <c r="O2331" s="18" t="s">
        <v>2622</v>
      </c>
      <c r="P2331" s="18" t="s">
        <v>2128</v>
      </c>
      <c r="Q2331" s="18" t="s">
        <v>254</v>
      </c>
      <c r="R2331" s="18" t="s">
        <v>2623</v>
      </c>
      <c r="S2331" s="18" t="s">
        <v>2624</v>
      </c>
      <c r="T2331" s="18" t="s">
        <v>2625</v>
      </c>
      <c r="U2331" s="26" t="s">
        <v>257</v>
      </c>
      <c r="V2331" s="26" t="s">
        <v>257</v>
      </c>
      <c r="W2331" s="26" t="s">
        <v>257</v>
      </c>
      <c r="X2331" s="18" t="s">
        <v>2626</v>
      </c>
      <c r="Y2331" s="18">
        <v>10.199999999999999</v>
      </c>
      <c r="Z2331" s="18" t="s">
        <v>2202</v>
      </c>
      <c r="AA2331" s="18" t="s">
        <v>257</v>
      </c>
      <c r="AB2331" s="18">
        <f t="shared" si="452"/>
        <v>10.199999999999999</v>
      </c>
      <c r="AC2331" s="18" t="s">
        <v>479</v>
      </c>
      <c r="AD2331" s="18">
        <v>2</v>
      </c>
      <c r="AE2331" s="18" t="s">
        <v>556</v>
      </c>
      <c r="AF2331" s="18">
        <v>3.7</v>
      </c>
      <c r="AG2331" s="18">
        <v>3.7</v>
      </c>
      <c r="AH2331" s="18" t="s">
        <v>557</v>
      </c>
      <c r="AI2331" s="18">
        <v>7.5</v>
      </c>
      <c r="AJ2331" s="18" t="s">
        <v>522</v>
      </c>
      <c r="AK2331" s="18">
        <v>7.5</v>
      </c>
      <c r="AL2331" s="18" t="s">
        <v>2637</v>
      </c>
      <c r="AM2331" s="18" t="s">
        <v>2628</v>
      </c>
      <c r="AN2331" s="18">
        <v>100</v>
      </c>
      <c r="AO2331" s="18" t="s">
        <v>2629</v>
      </c>
      <c r="AP2331" s="18" t="s">
        <v>475</v>
      </c>
      <c r="AQ2331" s="18">
        <v>90</v>
      </c>
      <c r="AR2331" s="18" t="s">
        <v>2630</v>
      </c>
      <c r="AS2331" s="18" t="s">
        <v>257</v>
      </c>
      <c r="AT2331" s="18" t="s">
        <v>257</v>
      </c>
      <c r="AU2331" s="18" t="s">
        <v>257</v>
      </c>
      <c r="AV2331" s="18" t="s">
        <v>257</v>
      </c>
      <c r="AW2331" s="18" t="s">
        <v>257</v>
      </c>
      <c r="AX2331" s="18">
        <v>7.5</v>
      </c>
      <c r="AY2331" s="18" t="s">
        <v>786</v>
      </c>
      <c r="AZ2331" s="18" t="s">
        <v>257</v>
      </c>
      <c r="BA2331" s="18" t="s">
        <v>257</v>
      </c>
      <c r="BB2331" s="18" t="s">
        <v>2638</v>
      </c>
      <c r="BC2331" s="18" t="s">
        <v>269</v>
      </c>
      <c r="BD2331" s="18">
        <v>12.2</v>
      </c>
      <c r="BE2331" s="18" t="s">
        <v>599</v>
      </c>
      <c r="BF2331" s="18" t="s">
        <v>479</v>
      </c>
      <c r="BG2331" s="18">
        <v>8</v>
      </c>
      <c r="BH2331" s="18" t="s">
        <v>2632</v>
      </c>
      <c r="BI2331" s="18">
        <v>10.8</v>
      </c>
      <c r="BJ2331" s="18">
        <v>13.6</v>
      </c>
      <c r="BK2331" s="18">
        <v>1.4</v>
      </c>
      <c r="BL2331" s="18">
        <v>1.4</v>
      </c>
      <c r="BM2331" s="18" t="s">
        <v>557</v>
      </c>
      <c r="BN2331" s="18">
        <v>7.5</v>
      </c>
      <c r="BO2331" s="18" t="s">
        <v>786</v>
      </c>
      <c r="BP2331" s="18" t="s">
        <v>257</v>
      </c>
      <c r="BQ2331" s="18" t="s">
        <v>257</v>
      </c>
      <c r="BR2331" s="18" t="s">
        <v>2633</v>
      </c>
      <c r="BS2331" s="18" t="s">
        <v>2634</v>
      </c>
      <c r="BT2331" s="18">
        <v>1.6</v>
      </c>
      <c r="BU2331" s="18" t="s">
        <v>599</v>
      </c>
      <c r="BV2331" s="18" t="s">
        <v>479</v>
      </c>
      <c r="BW2331" s="18">
        <v>8</v>
      </c>
      <c r="BX2331" s="18" t="s">
        <v>2632</v>
      </c>
      <c r="BY2331" s="18">
        <v>1.3</v>
      </c>
      <c r="BZ2331" s="18">
        <v>1.9</v>
      </c>
      <c r="CA2331" s="18">
        <v>0.29999999999999899</v>
      </c>
      <c r="CB2331" s="18">
        <v>0.3</v>
      </c>
      <c r="CC2331" s="18" t="s">
        <v>557</v>
      </c>
      <c r="CD2331" s="18">
        <v>7.5</v>
      </c>
      <c r="CE2331" s="18" t="s">
        <v>786</v>
      </c>
      <c r="CF2331" s="18" t="s">
        <v>257</v>
      </c>
      <c r="CG2331" s="18" t="s">
        <v>257</v>
      </c>
      <c r="CH2331" s="18" t="s">
        <v>2635</v>
      </c>
      <c r="CI2331" s="18"/>
      <c r="CJ2331" s="18"/>
      <c r="CK2331" s="18"/>
      <c r="CL2331" s="18"/>
      <c r="CM2331" s="18"/>
      <c r="CN2331" s="18"/>
      <c r="CO2331" s="18"/>
      <c r="CP2331" s="18"/>
      <c r="CQ2331" s="18"/>
      <c r="CR2331" s="18"/>
      <c r="CS2331" s="18"/>
      <c r="CT2331" s="18"/>
      <c r="CU2331" s="18"/>
      <c r="CV2331" s="18"/>
      <c r="CW2331" s="18"/>
      <c r="CX2331" s="18"/>
      <c r="CY2331" s="18"/>
      <c r="CZ2331" s="18"/>
      <c r="DA2331" s="18"/>
      <c r="DB2331" s="18"/>
      <c r="DC2331" s="18"/>
      <c r="DD2331" s="18"/>
      <c r="DE2331" s="18"/>
      <c r="DF2331" s="18"/>
      <c r="DG2331" s="18"/>
      <c r="DH2331" s="18"/>
      <c r="DI2331" s="18"/>
      <c r="DJ2331" s="18"/>
      <c r="DK2331" s="18"/>
      <c r="DL2331" s="18"/>
      <c r="DM2331" s="18"/>
      <c r="DN2331" s="18"/>
      <c r="DO2331" s="56"/>
      <c r="DP2331" s="56"/>
      <c r="DQ2331" s="56"/>
      <c r="DR2331" s="56"/>
      <c r="DS2331" s="56"/>
      <c r="DT2331" s="56"/>
      <c r="DU2331" s="56"/>
      <c r="DV2331" s="56"/>
      <c r="DW2331" s="56"/>
      <c r="DX2331" s="56"/>
      <c r="DY2331" s="56"/>
      <c r="DZ2331" s="3">
        <v>0</v>
      </c>
      <c r="EA2331" s="56"/>
      <c r="EB2331" s="56"/>
      <c r="EC2331" s="56"/>
      <c r="ED2331" s="56"/>
      <c r="EE2331" s="56"/>
      <c r="EF2331" s="56"/>
      <c r="EG2331" s="56">
        <v>0</v>
      </c>
      <c r="EH2331" s="18"/>
      <c r="EI2331" s="18">
        <f t="array" ref="EI2331">IF(SUMPRODUCT(--(DO2331:DS2331&lt;&gt;""))=0, 0,1)</f>
        <v>0</v>
      </c>
      <c r="EJ2331" s="18">
        <f t="array" ref="EJ2331">IF(SUMPRODUCT(--(DT2331:EG2331&lt;&gt;""))=0, 0,1)</f>
        <v>1</v>
      </c>
      <c r="EK2331" s="18" cm="1">
        <f t="array" ref="EK2331">IF(SUMPRODUCT(--(EC2331:EG2331&lt;&gt;""))=0, 0,1)</f>
        <v>1</v>
      </c>
      <c r="EL2331" s="18">
        <f t="array" ref="EL2331">IF(SUMPRODUCT(--(EE2331:EG2331&lt;&gt;""))=0, 0,1)</f>
        <v>1</v>
      </c>
      <c r="EM2331" s="18">
        <f t="shared" si="447"/>
        <v>0</v>
      </c>
      <c r="EN2331" s="18" t="str">
        <f t="shared" si="448"/>
        <v>NA</v>
      </c>
      <c r="EO2331" s="18">
        <f t="shared" si="449"/>
        <v>0</v>
      </c>
      <c r="EP2331" s="18">
        <f t="shared" si="451"/>
        <v>0</v>
      </c>
      <c r="EQ2331" s="18" t="str">
        <f t="shared" si="442"/>
        <v>NA</v>
      </c>
      <c r="ER2331" s="18" t="s">
        <v>2080</v>
      </c>
      <c r="ES2331" s="59">
        <v>43984</v>
      </c>
      <c r="ET2331" s="18" t="s">
        <v>2636</v>
      </c>
      <c r="EU2331" s="18"/>
    </row>
    <row r="2332" spans="1:151" s="1" customFormat="1" ht="15.75" customHeight="1" x14ac:dyDescent="0.2">
      <c r="A2332" s="5" t="s">
        <v>2065</v>
      </c>
      <c r="B2332" s="24" t="s">
        <v>2620</v>
      </c>
      <c r="C2332" s="56">
        <v>1</v>
      </c>
      <c r="D2332" s="18" t="s">
        <v>2938</v>
      </c>
      <c r="E2332" s="18" t="s">
        <v>2999</v>
      </c>
      <c r="F2332" s="18" t="s">
        <v>553</v>
      </c>
      <c r="G2332" s="18" t="s">
        <v>467</v>
      </c>
      <c r="H2332" s="18" t="s">
        <v>2621</v>
      </c>
      <c r="I2332" s="18" t="s">
        <v>595</v>
      </c>
      <c r="J2332" s="18" t="s">
        <v>257</v>
      </c>
      <c r="K2332" s="18" t="s">
        <v>257</v>
      </c>
      <c r="L2332" s="18" t="s">
        <v>257</v>
      </c>
      <c r="M2332" s="18" t="s">
        <v>253</v>
      </c>
      <c r="N2332" s="56">
        <v>74</v>
      </c>
      <c r="O2332" s="18" t="s">
        <v>2622</v>
      </c>
      <c r="P2332" s="18" t="s">
        <v>2128</v>
      </c>
      <c r="Q2332" s="18" t="s">
        <v>254</v>
      </c>
      <c r="R2332" s="18" t="s">
        <v>2623</v>
      </c>
      <c r="S2332" s="18" t="s">
        <v>2624</v>
      </c>
      <c r="T2332" s="18" t="s">
        <v>2625</v>
      </c>
      <c r="U2332" s="26" t="s">
        <v>257</v>
      </c>
      <c r="V2332" s="26" t="s">
        <v>257</v>
      </c>
      <c r="W2332" s="26" t="s">
        <v>257</v>
      </c>
      <c r="X2332" s="18" t="s">
        <v>2626</v>
      </c>
      <c r="Y2332" s="18">
        <v>10.199999999999999</v>
      </c>
      <c r="Z2332" s="18" t="s">
        <v>2202</v>
      </c>
      <c r="AA2332" s="18" t="s">
        <v>257</v>
      </c>
      <c r="AB2332" s="18">
        <f t="shared" si="452"/>
        <v>10.199999999999999</v>
      </c>
      <c r="AC2332" s="18" t="s">
        <v>479</v>
      </c>
      <c r="AD2332" s="18">
        <v>2</v>
      </c>
      <c r="AE2332" s="18" t="s">
        <v>556</v>
      </c>
      <c r="AF2332" s="18">
        <v>3.7</v>
      </c>
      <c r="AG2332" s="18">
        <v>3.7</v>
      </c>
      <c r="AH2332" s="18" t="s">
        <v>557</v>
      </c>
      <c r="AI2332" s="18">
        <v>12.5</v>
      </c>
      <c r="AJ2332" s="18" t="s">
        <v>522</v>
      </c>
      <c r="AK2332" s="18">
        <v>12.5</v>
      </c>
      <c r="AL2332" s="18" t="s">
        <v>2637</v>
      </c>
      <c r="AM2332" s="18" t="s">
        <v>2628</v>
      </c>
      <c r="AN2332" s="18">
        <v>100</v>
      </c>
      <c r="AO2332" s="18" t="s">
        <v>2629</v>
      </c>
      <c r="AP2332" s="18" t="s">
        <v>475</v>
      </c>
      <c r="AQ2332" s="18">
        <v>90</v>
      </c>
      <c r="AR2332" s="18" t="s">
        <v>2630</v>
      </c>
      <c r="AS2332" s="18" t="s">
        <v>257</v>
      </c>
      <c r="AT2332" s="18" t="s">
        <v>257</v>
      </c>
      <c r="AU2332" s="18" t="s">
        <v>257</v>
      </c>
      <c r="AV2332" s="18" t="s">
        <v>257</v>
      </c>
      <c r="AW2332" s="18" t="s">
        <v>257</v>
      </c>
      <c r="AX2332" s="18">
        <v>12.5</v>
      </c>
      <c r="AY2332" s="18" t="s">
        <v>786</v>
      </c>
      <c r="AZ2332" s="18" t="s">
        <v>257</v>
      </c>
      <c r="BA2332" s="18" t="s">
        <v>257</v>
      </c>
      <c r="BB2332" s="18" t="s">
        <v>2638</v>
      </c>
      <c r="BC2332" s="18" t="s">
        <v>269</v>
      </c>
      <c r="BD2332" s="18">
        <v>10.4</v>
      </c>
      <c r="BE2332" s="18" t="s">
        <v>599</v>
      </c>
      <c r="BF2332" s="18" t="s">
        <v>479</v>
      </c>
      <c r="BG2332" s="18">
        <v>8</v>
      </c>
      <c r="BH2332" s="18" t="s">
        <v>2632</v>
      </c>
      <c r="BI2332" s="18">
        <v>9.3000000000000007</v>
      </c>
      <c r="BJ2332" s="18">
        <v>11.5</v>
      </c>
      <c r="BK2332" s="18">
        <v>1.0999999999999901</v>
      </c>
      <c r="BL2332" s="18">
        <v>1.1000000000000001</v>
      </c>
      <c r="BM2332" s="18" t="s">
        <v>557</v>
      </c>
      <c r="BN2332" s="18">
        <v>12.5</v>
      </c>
      <c r="BO2332" s="18" t="s">
        <v>786</v>
      </c>
      <c r="BP2332" s="18" t="s">
        <v>257</v>
      </c>
      <c r="BQ2332" s="18" t="s">
        <v>257</v>
      </c>
      <c r="BR2332" s="18" t="s">
        <v>2633</v>
      </c>
      <c r="BS2332" s="18" t="s">
        <v>2634</v>
      </c>
      <c r="BT2332" s="18">
        <v>1.1000000000000001</v>
      </c>
      <c r="BU2332" s="18" t="s">
        <v>599</v>
      </c>
      <c r="BV2332" s="18" t="s">
        <v>479</v>
      </c>
      <c r="BW2332" s="18">
        <v>8</v>
      </c>
      <c r="BX2332" s="18" t="s">
        <v>2632</v>
      </c>
      <c r="BY2332" s="18">
        <v>1</v>
      </c>
      <c r="BZ2332" s="18">
        <v>1.2</v>
      </c>
      <c r="CA2332" s="18">
        <v>9.9999999999999797E-2</v>
      </c>
      <c r="CB2332" s="18">
        <v>0.1</v>
      </c>
      <c r="CC2332" s="18" t="s">
        <v>557</v>
      </c>
      <c r="CD2332" s="18">
        <v>12.5</v>
      </c>
      <c r="CE2332" s="18" t="s">
        <v>786</v>
      </c>
      <c r="CF2332" s="18" t="s">
        <v>257</v>
      </c>
      <c r="CG2332" s="18" t="s">
        <v>257</v>
      </c>
      <c r="CH2332" s="18" t="s">
        <v>2635</v>
      </c>
      <c r="CI2332" s="18"/>
      <c r="CJ2332" s="18"/>
      <c r="CK2332" s="18"/>
      <c r="CL2332" s="18"/>
      <c r="CM2332" s="18"/>
      <c r="CN2332" s="18"/>
      <c r="CO2332" s="18"/>
      <c r="CP2332" s="18"/>
      <c r="CQ2332" s="18"/>
      <c r="CR2332" s="18"/>
      <c r="CS2332" s="18"/>
      <c r="CT2332" s="18"/>
      <c r="CU2332" s="18"/>
      <c r="CV2332" s="18"/>
      <c r="CW2332" s="18"/>
      <c r="CX2332" s="18"/>
      <c r="CY2332" s="18"/>
      <c r="CZ2332" s="18"/>
      <c r="DA2332" s="18"/>
      <c r="DB2332" s="18"/>
      <c r="DC2332" s="18"/>
      <c r="DD2332" s="18"/>
      <c r="DE2332" s="18"/>
      <c r="DF2332" s="18"/>
      <c r="DG2332" s="18"/>
      <c r="DH2332" s="18"/>
      <c r="DI2332" s="18"/>
      <c r="DJ2332" s="18"/>
      <c r="DK2332" s="18"/>
      <c r="DL2332" s="18"/>
      <c r="DM2332" s="18"/>
      <c r="DN2332" s="18"/>
      <c r="DO2332" s="56"/>
      <c r="DP2332" s="56"/>
      <c r="DQ2332" s="56"/>
      <c r="DR2332" s="56"/>
      <c r="DS2332" s="56"/>
      <c r="DT2332" s="56"/>
      <c r="DU2332" s="56"/>
      <c r="DV2332" s="56"/>
      <c r="DW2332" s="56"/>
      <c r="DX2332" s="56"/>
      <c r="DY2332" s="56"/>
      <c r="DZ2332" s="3">
        <v>0</v>
      </c>
      <c r="EA2332" s="56"/>
      <c r="EB2332" s="56"/>
      <c r="EC2332" s="56"/>
      <c r="ED2332" s="56"/>
      <c r="EE2332" s="56"/>
      <c r="EF2332" s="56"/>
      <c r="EG2332" s="56">
        <v>0</v>
      </c>
      <c r="EH2332" s="18"/>
      <c r="EI2332" s="18">
        <f t="array" ref="EI2332">IF(SUMPRODUCT(--(DO2332:DS2332&lt;&gt;""))=0, 0,1)</f>
        <v>0</v>
      </c>
      <c r="EJ2332" s="18">
        <f t="array" ref="EJ2332">IF(SUMPRODUCT(--(DT2332:EG2332&lt;&gt;""))=0, 0,1)</f>
        <v>1</v>
      </c>
      <c r="EK2332" s="18" cm="1">
        <f t="array" ref="EK2332">IF(SUMPRODUCT(--(EC2332:EG2332&lt;&gt;""))=0, 0,1)</f>
        <v>1</v>
      </c>
      <c r="EL2332" s="18">
        <f t="array" ref="EL2332">IF(SUMPRODUCT(--(EE2332:EG2332&lt;&gt;""))=0, 0,1)</f>
        <v>1</v>
      </c>
      <c r="EM2332" s="18">
        <f t="shared" si="447"/>
        <v>0</v>
      </c>
      <c r="EN2332" s="18" t="str">
        <f t="shared" si="448"/>
        <v>NA</v>
      </c>
      <c r="EO2332" s="18">
        <f t="shared" si="449"/>
        <v>0</v>
      </c>
      <c r="EP2332" s="18">
        <f t="shared" si="451"/>
        <v>0</v>
      </c>
      <c r="EQ2332" s="18" t="str">
        <f t="shared" si="442"/>
        <v>NA</v>
      </c>
      <c r="ER2332" s="18" t="s">
        <v>2080</v>
      </c>
      <c r="ES2332" s="59">
        <v>43984</v>
      </c>
      <c r="ET2332" s="18" t="s">
        <v>2636</v>
      </c>
      <c r="EU2332" s="18"/>
    </row>
    <row r="2333" spans="1:151" s="1" customFormat="1" ht="15.75" customHeight="1" x14ac:dyDescent="0.2">
      <c r="A2333" s="5" t="s">
        <v>2065</v>
      </c>
      <c r="B2333" s="24" t="s">
        <v>2620</v>
      </c>
      <c r="C2333" s="56">
        <v>1</v>
      </c>
      <c r="D2333" s="18" t="s">
        <v>2938</v>
      </c>
      <c r="E2333" s="18" t="s">
        <v>3000</v>
      </c>
      <c r="F2333" s="18" t="s">
        <v>553</v>
      </c>
      <c r="G2333" s="18" t="s">
        <v>467</v>
      </c>
      <c r="H2333" s="18" t="s">
        <v>2621</v>
      </c>
      <c r="I2333" s="18" t="s">
        <v>595</v>
      </c>
      <c r="J2333" s="18" t="s">
        <v>257</v>
      </c>
      <c r="K2333" s="18" t="s">
        <v>257</v>
      </c>
      <c r="L2333" s="18" t="s">
        <v>257</v>
      </c>
      <c r="M2333" s="18" t="s">
        <v>253</v>
      </c>
      <c r="N2333" s="56">
        <v>74</v>
      </c>
      <c r="O2333" s="18" t="s">
        <v>2622</v>
      </c>
      <c r="P2333" s="18" t="s">
        <v>2128</v>
      </c>
      <c r="Q2333" s="18" t="s">
        <v>254</v>
      </c>
      <c r="R2333" s="18" t="s">
        <v>2623</v>
      </c>
      <c r="S2333" s="18" t="s">
        <v>2624</v>
      </c>
      <c r="T2333" s="18" t="s">
        <v>2625</v>
      </c>
      <c r="U2333" s="26" t="s">
        <v>257</v>
      </c>
      <c r="V2333" s="26" t="s">
        <v>257</v>
      </c>
      <c r="W2333" s="26" t="s">
        <v>257</v>
      </c>
      <c r="X2333" s="18" t="s">
        <v>2626</v>
      </c>
      <c r="Y2333" s="18">
        <v>10.199999999999999</v>
      </c>
      <c r="Z2333" s="18" t="s">
        <v>2202</v>
      </c>
      <c r="AA2333" s="18" t="s">
        <v>257</v>
      </c>
      <c r="AB2333" s="18">
        <f t="shared" si="452"/>
        <v>10.199999999999999</v>
      </c>
      <c r="AC2333" s="18" t="s">
        <v>479</v>
      </c>
      <c r="AD2333" s="18">
        <v>2</v>
      </c>
      <c r="AE2333" s="18" t="s">
        <v>556</v>
      </c>
      <c r="AF2333" s="18">
        <v>3.7</v>
      </c>
      <c r="AG2333" s="18">
        <v>3.7</v>
      </c>
      <c r="AH2333" s="18" t="s">
        <v>557</v>
      </c>
      <c r="AI2333" s="18">
        <v>17.5</v>
      </c>
      <c r="AJ2333" s="18" t="s">
        <v>522</v>
      </c>
      <c r="AK2333" s="18">
        <v>17.5</v>
      </c>
      <c r="AL2333" s="18" t="s">
        <v>2637</v>
      </c>
      <c r="AM2333" s="18" t="s">
        <v>2628</v>
      </c>
      <c r="AN2333" s="18">
        <v>100</v>
      </c>
      <c r="AO2333" s="18" t="s">
        <v>2629</v>
      </c>
      <c r="AP2333" s="18" t="s">
        <v>475</v>
      </c>
      <c r="AQ2333" s="18">
        <v>90</v>
      </c>
      <c r="AR2333" s="18" t="s">
        <v>2630</v>
      </c>
      <c r="AS2333" s="18" t="s">
        <v>257</v>
      </c>
      <c r="AT2333" s="18" t="s">
        <v>257</v>
      </c>
      <c r="AU2333" s="18" t="s">
        <v>257</v>
      </c>
      <c r="AV2333" s="18" t="s">
        <v>257</v>
      </c>
      <c r="AW2333" s="18" t="s">
        <v>257</v>
      </c>
      <c r="AX2333" s="18">
        <v>17.5</v>
      </c>
      <c r="AY2333" s="18" t="s">
        <v>786</v>
      </c>
      <c r="AZ2333" s="18" t="s">
        <v>257</v>
      </c>
      <c r="BA2333" s="18" t="s">
        <v>257</v>
      </c>
      <c r="BB2333" s="18" t="s">
        <v>2638</v>
      </c>
      <c r="BC2333" s="18" t="s">
        <v>269</v>
      </c>
      <c r="BD2333" s="18">
        <v>12.8</v>
      </c>
      <c r="BE2333" s="18" t="s">
        <v>599</v>
      </c>
      <c r="BF2333" s="18" t="s">
        <v>479</v>
      </c>
      <c r="BG2333" s="18">
        <v>8</v>
      </c>
      <c r="BH2333" s="18" t="s">
        <v>2632</v>
      </c>
      <c r="BI2333" s="18">
        <v>10.9</v>
      </c>
      <c r="BJ2333" s="18">
        <v>14.7</v>
      </c>
      <c r="BK2333" s="18">
        <v>1.8999999999999899</v>
      </c>
      <c r="BL2333" s="18">
        <v>1.9</v>
      </c>
      <c r="BM2333" s="18" t="s">
        <v>557</v>
      </c>
      <c r="BN2333" s="18">
        <v>17.5</v>
      </c>
      <c r="BO2333" s="18" t="s">
        <v>786</v>
      </c>
      <c r="BP2333" s="18" t="s">
        <v>257</v>
      </c>
      <c r="BQ2333" s="18" t="s">
        <v>257</v>
      </c>
      <c r="BR2333" s="18" t="s">
        <v>2633</v>
      </c>
      <c r="BS2333" s="18" t="s">
        <v>2634</v>
      </c>
      <c r="BT2333" s="18">
        <v>1.3</v>
      </c>
      <c r="BU2333" s="18" t="s">
        <v>599</v>
      </c>
      <c r="BV2333" s="18" t="s">
        <v>479</v>
      </c>
      <c r="BW2333" s="18">
        <v>8</v>
      </c>
      <c r="BX2333" s="18" t="s">
        <v>2632</v>
      </c>
      <c r="BY2333" s="18">
        <v>1.2</v>
      </c>
      <c r="BZ2333" s="18">
        <v>1.4</v>
      </c>
      <c r="CA2333" s="18">
        <v>9.9999999999999797E-2</v>
      </c>
      <c r="CB2333" s="18">
        <v>0.1</v>
      </c>
      <c r="CC2333" s="18" t="s">
        <v>557</v>
      </c>
      <c r="CD2333" s="18">
        <v>17.5</v>
      </c>
      <c r="CE2333" s="18" t="s">
        <v>786</v>
      </c>
      <c r="CF2333" s="18" t="s">
        <v>257</v>
      </c>
      <c r="CG2333" s="18" t="s">
        <v>257</v>
      </c>
      <c r="CH2333" s="18" t="s">
        <v>2635</v>
      </c>
      <c r="CI2333" s="18"/>
      <c r="CJ2333" s="18"/>
      <c r="CK2333" s="18"/>
      <c r="CL2333" s="18"/>
      <c r="CM2333" s="18"/>
      <c r="CN2333" s="18"/>
      <c r="CO2333" s="18"/>
      <c r="CP2333" s="18"/>
      <c r="CQ2333" s="18"/>
      <c r="CR2333" s="18"/>
      <c r="CS2333" s="18"/>
      <c r="CT2333" s="18"/>
      <c r="CU2333" s="18"/>
      <c r="CV2333" s="18"/>
      <c r="CW2333" s="18"/>
      <c r="CX2333" s="18"/>
      <c r="CY2333" s="18"/>
      <c r="CZ2333" s="18"/>
      <c r="DA2333" s="18"/>
      <c r="DB2333" s="18"/>
      <c r="DC2333" s="18"/>
      <c r="DD2333" s="18"/>
      <c r="DE2333" s="18"/>
      <c r="DF2333" s="18"/>
      <c r="DG2333" s="18"/>
      <c r="DH2333" s="18"/>
      <c r="DI2333" s="18"/>
      <c r="DJ2333" s="18"/>
      <c r="DK2333" s="18"/>
      <c r="DL2333" s="18"/>
      <c r="DM2333" s="18"/>
      <c r="DN2333" s="18"/>
      <c r="DO2333" s="56"/>
      <c r="DP2333" s="56"/>
      <c r="DQ2333" s="56"/>
      <c r="DR2333" s="56"/>
      <c r="DS2333" s="56"/>
      <c r="DT2333" s="56"/>
      <c r="DU2333" s="56"/>
      <c r="DV2333" s="56"/>
      <c r="DW2333" s="56"/>
      <c r="DX2333" s="56"/>
      <c r="DY2333" s="56"/>
      <c r="DZ2333" s="3">
        <v>0</v>
      </c>
      <c r="EA2333" s="56"/>
      <c r="EB2333" s="56"/>
      <c r="EC2333" s="56"/>
      <c r="ED2333" s="56"/>
      <c r="EE2333" s="56"/>
      <c r="EF2333" s="56"/>
      <c r="EG2333" s="56">
        <v>0</v>
      </c>
      <c r="EH2333" s="18"/>
      <c r="EI2333" s="18">
        <f t="array" ref="EI2333">IF(SUMPRODUCT(--(DO2333:DS2333&lt;&gt;""))=0, 0,1)</f>
        <v>0</v>
      </c>
      <c r="EJ2333" s="18">
        <f t="array" ref="EJ2333">IF(SUMPRODUCT(--(DT2333:EG2333&lt;&gt;""))=0, 0,1)</f>
        <v>1</v>
      </c>
      <c r="EK2333" s="18" cm="1">
        <f t="array" ref="EK2333">IF(SUMPRODUCT(--(EC2333:EG2333&lt;&gt;""))=0, 0,1)</f>
        <v>1</v>
      </c>
      <c r="EL2333" s="18">
        <f t="array" ref="EL2333">IF(SUMPRODUCT(--(EE2333:EG2333&lt;&gt;""))=0, 0,1)</f>
        <v>1</v>
      </c>
      <c r="EM2333" s="18">
        <f t="shared" si="447"/>
        <v>0</v>
      </c>
      <c r="EN2333" s="18" t="str">
        <f t="shared" si="448"/>
        <v>NA</v>
      </c>
      <c r="EO2333" s="18">
        <f t="shared" si="449"/>
        <v>0</v>
      </c>
      <c r="EP2333" s="18">
        <f t="shared" si="451"/>
        <v>0</v>
      </c>
      <c r="EQ2333" s="18" t="str">
        <f t="shared" si="442"/>
        <v>NA</v>
      </c>
      <c r="ER2333" s="18" t="s">
        <v>2080</v>
      </c>
      <c r="ES2333" s="59">
        <v>43984</v>
      </c>
      <c r="ET2333" s="18" t="s">
        <v>2636</v>
      </c>
      <c r="EU2333" s="18"/>
    </row>
    <row r="2334" spans="1:151" s="1" customFormat="1" ht="15.75" customHeight="1" x14ac:dyDescent="0.2">
      <c r="A2334" s="5" t="s">
        <v>2065</v>
      </c>
      <c r="B2334" s="24" t="s">
        <v>2620</v>
      </c>
      <c r="C2334" s="56">
        <v>1</v>
      </c>
      <c r="D2334" s="18" t="s">
        <v>2938</v>
      </c>
      <c r="E2334" s="18" t="s">
        <v>3001</v>
      </c>
      <c r="F2334" s="18" t="s">
        <v>553</v>
      </c>
      <c r="G2334" s="18" t="s">
        <v>467</v>
      </c>
      <c r="H2334" s="18" t="s">
        <v>2621</v>
      </c>
      <c r="I2334" s="18" t="s">
        <v>595</v>
      </c>
      <c r="J2334" s="18" t="s">
        <v>257</v>
      </c>
      <c r="K2334" s="18" t="s">
        <v>257</v>
      </c>
      <c r="L2334" s="18" t="s">
        <v>257</v>
      </c>
      <c r="M2334" s="18" t="s">
        <v>253</v>
      </c>
      <c r="N2334" s="56">
        <v>74</v>
      </c>
      <c r="O2334" s="18" t="s">
        <v>2622</v>
      </c>
      <c r="P2334" s="18" t="s">
        <v>2128</v>
      </c>
      <c r="Q2334" s="18" t="s">
        <v>254</v>
      </c>
      <c r="R2334" s="18" t="s">
        <v>2623</v>
      </c>
      <c r="S2334" s="18" t="s">
        <v>2624</v>
      </c>
      <c r="T2334" s="18" t="s">
        <v>2625</v>
      </c>
      <c r="U2334" s="26" t="s">
        <v>257</v>
      </c>
      <c r="V2334" s="26" t="s">
        <v>257</v>
      </c>
      <c r="W2334" s="26" t="s">
        <v>257</v>
      </c>
      <c r="X2334" s="18" t="s">
        <v>2626</v>
      </c>
      <c r="Y2334" s="18">
        <v>10.199999999999999</v>
      </c>
      <c r="Z2334" s="18" t="s">
        <v>2202</v>
      </c>
      <c r="AA2334" s="18" t="s">
        <v>257</v>
      </c>
      <c r="AB2334" s="18">
        <f t="shared" si="452"/>
        <v>10.199999999999999</v>
      </c>
      <c r="AC2334" s="18" t="s">
        <v>479</v>
      </c>
      <c r="AD2334" s="18">
        <v>2</v>
      </c>
      <c r="AE2334" s="18" t="s">
        <v>556</v>
      </c>
      <c r="AF2334" s="18">
        <v>3.7</v>
      </c>
      <c r="AG2334" s="18">
        <v>3.7</v>
      </c>
      <c r="AH2334" s="18" t="s">
        <v>557</v>
      </c>
      <c r="AI2334" s="18">
        <v>27.5</v>
      </c>
      <c r="AJ2334" s="18" t="s">
        <v>522</v>
      </c>
      <c r="AK2334" s="18">
        <v>27.5</v>
      </c>
      <c r="AL2334" s="18" t="s">
        <v>2637</v>
      </c>
      <c r="AM2334" s="18" t="s">
        <v>2628</v>
      </c>
      <c r="AN2334" s="18">
        <v>97</v>
      </c>
      <c r="AO2334" s="18" t="s">
        <v>2629</v>
      </c>
      <c r="AP2334" s="18" t="s">
        <v>475</v>
      </c>
      <c r="AQ2334" s="18">
        <v>90</v>
      </c>
      <c r="AR2334" s="18" t="s">
        <v>2630</v>
      </c>
      <c r="AS2334" s="18" t="s">
        <v>257</v>
      </c>
      <c r="AT2334" s="18" t="s">
        <v>257</v>
      </c>
      <c r="AU2334" s="18" t="s">
        <v>257</v>
      </c>
      <c r="AV2334" s="18" t="s">
        <v>257</v>
      </c>
      <c r="AW2334" s="18" t="s">
        <v>257</v>
      </c>
      <c r="AX2334" s="18">
        <v>27.5</v>
      </c>
      <c r="AY2334" s="18" t="s">
        <v>786</v>
      </c>
      <c r="AZ2334" s="18" t="s">
        <v>257</v>
      </c>
      <c r="BA2334" s="18" t="s">
        <v>257</v>
      </c>
      <c r="BB2334" s="18" t="s">
        <v>2638</v>
      </c>
      <c r="BC2334" s="18" t="s">
        <v>269</v>
      </c>
      <c r="BD2334" s="18">
        <v>9</v>
      </c>
      <c r="BE2334" s="18" t="s">
        <v>599</v>
      </c>
      <c r="BF2334" s="18" t="s">
        <v>479</v>
      </c>
      <c r="BG2334" s="18">
        <v>8</v>
      </c>
      <c r="BH2334" s="18" t="s">
        <v>2632</v>
      </c>
      <c r="BI2334" s="18">
        <v>7.7</v>
      </c>
      <c r="BJ2334" s="18">
        <v>10.3</v>
      </c>
      <c r="BK2334" s="18">
        <v>1.3</v>
      </c>
      <c r="BL2334" s="18">
        <v>1.3</v>
      </c>
      <c r="BM2334" s="18" t="s">
        <v>557</v>
      </c>
      <c r="BN2334" s="18">
        <v>27.5</v>
      </c>
      <c r="BO2334" s="18" t="s">
        <v>786</v>
      </c>
      <c r="BP2334" s="18" t="s">
        <v>257</v>
      </c>
      <c r="BQ2334" s="18" t="s">
        <v>257</v>
      </c>
      <c r="BR2334" s="18" t="s">
        <v>2633</v>
      </c>
      <c r="BS2334" s="18" t="s">
        <v>2634</v>
      </c>
      <c r="BT2334" s="18">
        <v>0.8</v>
      </c>
      <c r="BU2334" s="18" t="s">
        <v>599</v>
      </c>
      <c r="BV2334" s="18" t="s">
        <v>479</v>
      </c>
      <c r="BW2334" s="18">
        <v>8</v>
      </c>
      <c r="BX2334" s="18" t="s">
        <v>2632</v>
      </c>
      <c r="BY2334" s="18">
        <v>0.7</v>
      </c>
      <c r="BZ2334" s="18">
        <v>0.9</v>
      </c>
      <c r="CA2334" s="18">
        <v>9.9999999999999895E-2</v>
      </c>
      <c r="CB2334" s="18">
        <v>0.1</v>
      </c>
      <c r="CC2334" s="18" t="s">
        <v>557</v>
      </c>
      <c r="CD2334" s="18">
        <v>27.5</v>
      </c>
      <c r="CE2334" s="18" t="s">
        <v>786</v>
      </c>
      <c r="CF2334" s="18" t="s">
        <v>257</v>
      </c>
      <c r="CG2334" s="18" t="s">
        <v>257</v>
      </c>
      <c r="CH2334" s="18" t="s">
        <v>2635</v>
      </c>
      <c r="CI2334" s="18"/>
      <c r="CJ2334" s="18"/>
      <c r="CK2334" s="18"/>
      <c r="CL2334" s="18"/>
      <c r="CM2334" s="18"/>
      <c r="CN2334" s="18"/>
      <c r="CO2334" s="18"/>
      <c r="CP2334" s="18"/>
      <c r="CQ2334" s="18"/>
      <c r="CR2334" s="18"/>
      <c r="CS2334" s="18"/>
      <c r="CT2334" s="18"/>
      <c r="CU2334" s="18"/>
      <c r="CV2334" s="18"/>
      <c r="CW2334" s="18"/>
      <c r="CX2334" s="18"/>
      <c r="CY2334" s="18"/>
      <c r="CZ2334" s="18"/>
      <c r="DA2334" s="18"/>
      <c r="DB2334" s="18"/>
      <c r="DC2334" s="18"/>
      <c r="DD2334" s="18"/>
      <c r="DE2334" s="18"/>
      <c r="DF2334" s="18"/>
      <c r="DG2334" s="18"/>
      <c r="DH2334" s="18"/>
      <c r="DI2334" s="18"/>
      <c r="DJ2334" s="18"/>
      <c r="DK2334" s="18"/>
      <c r="DL2334" s="18"/>
      <c r="DM2334" s="18"/>
      <c r="DN2334" s="18"/>
      <c r="DO2334" s="56"/>
      <c r="DP2334" s="56"/>
      <c r="DQ2334" s="56"/>
      <c r="DR2334" s="56"/>
      <c r="DS2334" s="56"/>
      <c r="DT2334" s="56"/>
      <c r="DU2334" s="56"/>
      <c r="DV2334" s="56"/>
      <c r="DW2334" s="56"/>
      <c r="DX2334" s="56"/>
      <c r="DY2334" s="56"/>
      <c r="DZ2334" s="3">
        <v>0</v>
      </c>
      <c r="EA2334" s="56"/>
      <c r="EB2334" s="56"/>
      <c r="EC2334" s="56"/>
      <c r="ED2334" s="56"/>
      <c r="EE2334" s="56"/>
      <c r="EF2334" s="56"/>
      <c r="EG2334" s="56">
        <v>0</v>
      </c>
      <c r="EH2334" s="18"/>
      <c r="EI2334" s="18">
        <f t="array" ref="EI2334">IF(SUMPRODUCT(--(DO2334:DS2334&lt;&gt;""))=0, 0,1)</f>
        <v>0</v>
      </c>
      <c r="EJ2334" s="18">
        <f t="array" ref="EJ2334">IF(SUMPRODUCT(--(DT2334:EG2334&lt;&gt;""))=0, 0,1)</f>
        <v>1</v>
      </c>
      <c r="EK2334" s="18" cm="1">
        <f t="array" ref="EK2334">IF(SUMPRODUCT(--(EC2334:EG2334&lt;&gt;""))=0, 0,1)</f>
        <v>1</v>
      </c>
      <c r="EL2334" s="18">
        <f t="array" ref="EL2334">IF(SUMPRODUCT(--(EE2334:EG2334&lt;&gt;""))=0, 0,1)</f>
        <v>1</v>
      </c>
      <c r="EM2334" s="18">
        <f t="shared" si="447"/>
        <v>0</v>
      </c>
      <c r="EN2334" s="18" t="str">
        <f t="shared" si="448"/>
        <v>NA</v>
      </c>
      <c r="EO2334" s="18">
        <f t="shared" si="449"/>
        <v>0</v>
      </c>
      <c r="EP2334" s="18">
        <f t="shared" si="451"/>
        <v>0</v>
      </c>
      <c r="EQ2334" s="18" t="str">
        <f t="shared" si="442"/>
        <v>NA</v>
      </c>
      <c r="ER2334" s="18" t="s">
        <v>2080</v>
      </c>
      <c r="ES2334" s="59">
        <v>43984</v>
      </c>
      <c r="ET2334" s="18" t="s">
        <v>2636</v>
      </c>
      <c r="EU2334" s="18"/>
    </row>
    <row r="2335" spans="1:151" s="1" customFormat="1" ht="15.75" customHeight="1" x14ac:dyDescent="0.2">
      <c r="A2335" s="5" t="s">
        <v>2065</v>
      </c>
      <c r="B2335" s="24" t="s">
        <v>2620</v>
      </c>
      <c r="C2335" s="56">
        <v>1</v>
      </c>
      <c r="D2335" s="18" t="s">
        <v>2938</v>
      </c>
      <c r="E2335" s="18" t="s">
        <v>3002</v>
      </c>
      <c r="F2335" s="18" t="s">
        <v>553</v>
      </c>
      <c r="G2335" s="18" t="s">
        <v>467</v>
      </c>
      <c r="H2335" s="18" t="s">
        <v>2621</v>
      </c>
      <c r="I2335" s="18" t="s">
        <v>595</v>
      </c>
      <c r="J2335" s="18" t="s">
        <v>257</v>
      </c>
      <c r="K2335" s="18" t="s">
        <v>257</v>
      </c>
      <c r="L2335" s="18" t="s">
        <v>257</v>
      </c>
      <c r="M2335" s="18" t="s">
        <v>253</v>
      </c>
      <c r="N2335" s="56">
        <v>74</v>
      </c>
      <c r="O2335" s="18" t="s">
        <v>2622</v>
      </c>
      <c r="P2335" s="18" t="s">
        <v>2128</v>
      </c>
      <c r="Q2335" s="18" t="s">
        <v>254</v>
      </c>
      <c r="R2335" s="18" t="s">
        <v>2623</v>
      </c>
      <c r="S2335" s="18" t="s">
        <v>2624</v>
      </c>
      <c r="T2335" s="18" t="s">
        <v>2625</v>
      </c>
      <c r="U2335" s="26" t="s">
        <v>257</v>
      </c>
      <c r="V2335" s="26" t="s">
        <v>257</v>
      </c>
      <c r="W2335" s="26" t="s">
        <v>257</v>
      </c>
      <c r="X2335" s="18" t="s">
        <v>2626</v>
      </c>
      <c r="Y2335" s="18">
        <v>10.199999999999999</v>
      </c>
      <c r="Z2335" s="18" t="s">
        <v>2202</v>
      </c>
      <c r="AA2335" s="18" t="s">
        <v>257</v>
      </c>
      <c r="AB2335" s="18">
        <f t="shared" si="452"/>
        <v>10.199999999999999</v>
      </c>
      <c r="AC2335" s="18" t="s">
        <v>479</v>
      </c>
      <c r="AD2335" s="18">
        <v>2</v>
      </c>
      <c r="AE2335" s="18" t="s">
        <v>556</v>
      </c>
      <c r="AF2335" s="18">
        <v>3.7</v>
      </c>
      <c r="AG2335" s="18">
        <v>3.7</v>
      </c>
      <c r="AH2335" s="18" t="s">
        <v>557</v>
      </c>
      <c r="AI2335" s="18">
        <v>32.5</v>
      </c>
      <c r="AJ2335" s="18" t="s">
        <v>522</v>
      </c>
      <c r="AK2335" s="18">
        <v>32.5</v>
      </c>
      <c r="AL2335" s="18" t="s">
        <v>2637</v>
      </c>
      <c r="AM2335" s="18" t="s">
        <v>2628</v>
      </c>
      <c r="AN2335" s="18">
        <v>97</v>
      </c>
      <c r="AO2335" s="18" t="s">
        <v>2629</v>
      </c>
      <c r="AP2335" s="18" t="s">
        <v>475</v>
      </c>
      <c r="AQ2335" s="18">
        <v>90</v>
      </c>
      <c r="AR2335" s="18" t="s">
        <v>2630</v>
      </c>
      <c r="AS2335" s="18" t="s">
        <v>257</v>
      </c>
      <c r="AT2335" s="18" t="s">
        <v>257</v>
      </c>
      <c r="AU2335" s="18" t="s">
        <v>257</v>
      </c>
      <c r="AV2335" s="18" t="s">
        <v>257</v>
      </c>
      <c r="AW2335" s="18" t="s">
        <v>257</v>
      </c>
      <c r="AX2335" s="18">
        <v>32.5</v>
      </c>
      <c r="AY2335" s="18" t="s">
        <v>786</v>
      </c>
      <c r="AZ2335" s="18" t="s">
        <v>257</v>
      </c>
      <c r="BA2335" s="18" t="s">
        <v>257</v>
      </c>
      <c r="BB2335" s="18" t="s">
        <v>2638</v>
      </c>
      <c r="BC2335" s="18" t="s">
        <v>269</v>
      </c>
      <c r="BD2335" s="18">
        <v>10.1</v>
      </c>
      <c r="BE2335" s="18" t="s">
        <v>599</v>
      </c>
      <c r="BF2335" s="18" t="s">
        <v>479</v>
      </c>
      <c r="BG2335" s="18">
        <v>8</v>
      </c>
      <c r="BH2335" s="18" t="s">
        <v>2632</v>
      </c>
      <c r="BI2335" s="18">
        <v>8.6999999999999993</v>
      </c>
      <c r="BJ2335" s="18">
        <v>11.5</v>
      </c>
      <c r="BK2335" s="18">
        <v>1.4</v>
      </c>
      <c r="BL2335" s="18">
        <v>1.4</v>
      </c>
      <c r="BM2335" s="18" t="s">
        <v>557</v>
      </c>
      <c r="BN2335" s="18">
        <v>32.5</v>
      </c>
      <c r="BO2335" s="18" t="s">
        <v>786</v>
      </c>
      <c r="BP2335" s="18" t="s">
        <v>257</v>
      </c>
      <c r="BQ2335" s="18" t="s">
        <v>257</v>
      </c>
      <c r="BR2335" s="18" t="s">
        <v>2633</v>
      </c>
      <c r="BS2335" s="18" t="s">
        <v>2634</v>
      </c>
      <c r="BT2335" s="18">
        <v>1.3</v>
      </c>
      <c r="BU2335" s="18" t="s">
        <v>599</v>
      </c>
      <c r="BV2335" s="18" t="s">
        <v>479</v>
      </c>
      <c r="BW2335" s="18">
        <v>8</v>
      </c>
      <c r="BX2335" s="18" t="s">
        <v>2632</v>
      </c>
      <c r="BY2335" s="18">
        <v>1.1000000000000001</v>
      </c>
      <c r="BZ2335" s="18">
        <v>1.5</v>
      </c>
      <c r="CA2335" s="18">
        <v>0.19999999999999901</v>
      </c>
      <c r="CB2335" s="18">
        <v>0.2</v>
      </c>
      <c r="CC2335" s="18" t="s">
        <v>557</v>
      </c>
      <c r="CD2335" s="18">
        <v>32.5</v>
      </c>
      <c r="CE2335" s="18" t="s">
        <v>786</v>
      </c>
      <c r="CF2335" s="18" t="s">
        <v>257</v>
      </c>
      <c r="CG2335" s="18" t="s">
        <v>257</v>
      </c>
      <c r="CH2335" s="18" t="s">
        <v>2635</v>
      </c>
      <c r="CI2335" s="18"/>
      <c r="CJ2335" s="18"/>
      <c r="CK2335" s="18"/>
      <c r="CL2335" s="18"/>
      <c r="CM2335" s="18"/>
      <c r="CN2335" s="18"/>
      <c r="CO2335" s="18"/>
      <c r="CP2335" s="18"/>
      <c r="CQ2335" s="18"/>
      <c r="CR2335" s="18"/>
      <c r="CS2335" s="18"/>
      <c r="CT2335" s="18"/>
      <c r="CU2335" s="18"/>
      <c r="CV2335" s="18"/>
      <c r="CW2335" s="18"/>
      <c r="CX2335" s="18"/>
      <c r="CY2335" s="18"/>
      <c r="CZ2335" s="18"/>
      <c r="DA2335" s="18"/>
      <c r="DB2335" s="18"/>
      <c r="DC2335" s="18"/>
      <c r="DD2335" s="18"/>
      <c r="DE2335" s="18"/>
      <c r="DF2335" s="18"/>
      <c r="DG2335" s="18"/>
      <c r="DH2335" s="18"/>
      <c r="DI2335" s="18"/>
      <c r="DJ2335" s="18"/>
      <c r="DK2335" s="18"/>
      <c r="DL2335" s="18"/>
      <c r="DM2335" s="18"/>
      <c r="DN2335" s="18"/>
      <c r="DO2335" s="56"/>
      <c r="DP2335" s="56"/>
      <c r="DQ2335" s="56"/>
      <c r="DR2335" s="56"/>
      <c r="DS2335" s="56"/>
      <c r="DT2335" s="56"/>
      <c r="DU2335" s="56"/>
      <c r="DV2335" s="56"/>
      <c r="DW2335" s="56"/>
      <c r="DX2335" s="56"/>
      <c r="DY2335" s="56"/>
      <c r="DZ2335" s="3">
        <v>0</v>
      </c>
      <c r="EA2335" s="56"/>
      <c r="EB2335" s="56"/>
      <c r="EC2335" s="56"/>
      <c r="ED2335" s="56"/>
      <c r="EE2335" s="56"/>
      <c r="EF2335" s="56"/>
      <c r="EG2335" s="56">
        <v>0</v>
      </c>
      <c r="EH2335" s="18"/>
      <c r="EI2335" s="18">
        <f t="array" ref="EI2335">IF(SUMPRODUCT(--(DO2335:DS2335&lt;&gt;""))=0, 0,1)</f>
        <v>0</v>
      </c>
      <c r="EJ2335" s="18">
        <f t="array" ref="EJ2335">IF(SUMPRODUCT(--(DT2335:EG2335&lt;&gt;""))=0, 0,1)</f>
        <v>1</v>
      </c>
      <c r="EK2335" s="18" cm="1">
        <f t="array" ref="EK2335">IF(SUMPRODUCT(--(EC2335:EG2335&lt;&gt;""))=0, 0,1)</f>
        <v>1</v>
      </c>
      <c r="EL2335" s="18">
        <f t="array" ref="EL2335">IF(SUMPRODUCT(--(EE2335:EG2335&lt;&gt;""))=0, 0,1)</f>
        <v>1</v>
      </c>
      <c r="EM2335" s="18">
        <f t="shared" si="447"/>
        <v>0</v>
      </c>
      <c r="EN2335" s="18" t="str">
        <f t="shared" si="448"/>
        <v>NA</v>
      </c>
      <c r="EO2335" s="18">
        <f t="shared" si="449"/>
        <v>0</v>
      </c>
      <c r="EP2335" s="18">
        <f t="shared" si="451"/>
        <v>0</v>
      </c>
      <c r="EQ2335" s="18" t="str">
        <f t="shared" si="442"/>
        <v>NA</v>
      </c>
      <c r="ER2335" s="18" t="s">
        <v>2080</v>
      </c>
      <c r="ES2335" s="59">
        <v>43984</v>
      </c>
      <c r="ET2335" s="18" t="s">
        <v>2636</v>
      </c>
      <c r="EU2335" s="18"/>
    </row>
    <row r="2336" spans="1:151" s="1" customFormat="1" ht="15.75" customHeight="1" x14ac:dyDescent="0.2">
      <c r="A2336" s="5" t="s">
        <v>2065</v>
      </c>
      <c r="B2336" s="24" t="s">
        <v>2620</v>
      </c>
      <c r="C2336" s="56">
        <v>1</v>
      </c>
      <c r="D2336" s="18" t="s">
        <v>2938</v>
      </c>
      <c r="E2336" s="18" t="s">
        <v>3003</v>
      </c>
      <c r="F2336" s="18" t="s">
        <v>553</v>
      </c>
      <c r="G2336" s="18" t="s">
        <v>467</v>
      </c>
      <c r="H2336" s="18" t="s">
        <v>2621</v>
      </c>
      <c r="I2336" s="18" t="s">
        <v>595</v>
      </c>
      <c r="J2336" s="18" t="s">
        <v>257</v>
      </c>
      <c r="K2336" s="18" t="s">
        <v>257</v>
      </c>
      <c r="L2336" s="18" t="s">
        <v>257</v>
      </c>
      <c r="M2336" s="18" t="s">
        <v>253</v>
      </c>
      <c r="N2336" s="56">
        <v>74</v>
      </c>
      <c r="O2336" s="18" t="s">
        <v>2622</v>
      </c>
      <c r="P2336" s="18" t="s">
        <v>2128</v>
      </c>
      <c r="Q2336" s="18" t="s">
        <v>254</v>
      </c>
      <c r="R2336" s="18" t="s">
        <v>2623</v>
      </c>
      <c r="S2336" s="18" t="s">
        <v>2624</v>
      </c>
      <c r="T2336" s="18" t="s">
        <v>2625</v>
      </c>
      <c r="U2336" s="26" t="s">
        <v>257</v>
      </c>
      <c r="V2336" s="26" t="s">
        <v>257</v>
      </c>
      <c r="W2336" s="26" t="s">
        <v>257</v>
      </c>
      <c r="X2336" s="18" t="s">
        <v>2626</v>
      </c>
      <c r="Y2336" s="18">
        <v>10.199999999999999</v>
      </c>
      <c r="Z2336" s="18" t="s">
        <v>2202</v>
      </c>
      <c r="AA2336" s="18" t="s">
        <v>257</v>
      </c>
      <c r="AB2336" s="18">
        <f t="shared" si="452"/>
        <v>10.199999999999999</v>
      </c>
      <c r="AC2336" s="18" t="s">
        <v>479</v>
      </c>
      <c r="AD2336" s="18">
        <v>2</v>
      </c>
      <c r="AE2336" s="18" t="s">
        <v>556</v>
      </c>
      <c r="AF2336" s="18">
        <v>3.7</v>
      </c>
      <c r="AG2336" s="18">
        <v>3.7</v>
      </c>
      <c r="AH2336" s="18" t="s">
        <v>557</v>
      </c>
      <c r="AI2336" s="18">
        <v>37.5</v>
      </c>
      <c r="AJ2336" s="18" t="s">
        <v>522</v>
      </c>
      <c r="AK2336" s="18">
        <v>37.5</v>
      </c>
      <c r="AL2336" s="18" t="s">
        <v>2637</v>
      </c>
      <c r="AM2336" s="18" t="s">
        <v>2628</v>
      </c>
      <c r="AN2336" s="18">
        <v>97</v>
      </c>
      <c r="AO2336" s="18" t="s">
        <v>2629</v>
      </c>
      <c r="AP2336" s="18" t="s">
        <v>475</v>
      </c>
      <c r="AQ2336" s="18">
        <v>90</v>
      </c>
      <c r="AR2336" s="18" t="s">
        <v>2630</v>
      </c>
      <c r="AS2336" s="18" t="s">
        <v>257</v>
      </c>
      <c r="AT2336" s="18" t="s">
        <v>257</v>
      </c>
      <c r="AU2336" s="18" t="s">
        <v>257</v>
      </c>
      <c r="AV2336" s="18" t="s">
        <v>257</v>
      </c>
      <c r="AW2336" s="18" t="s">
        <v>257</v>
      </c>
      <c r="AX2336" s="18">
        <v>37.5</v>
      </c>
      <c r="AY2336" s="18" t="s">
        <v>786</v>
      </c>
      <c r="AZ2336" s="18" t="s">
        <v>257</v>
      </c>
      <c r="BA2336" s="18" t="s">
        <v>257</v>
      </c>
      <c r="BB2336" s="18" t="s">
        <v>2638</v>
      </c>
      <c r="BC2336" s="18" t="s">
        <v>269</v>
      </c>
      <c r="BD2336" s="18">
        <v>8.5</v>
      </c>
      <c r="BE2336" s="18" t="s">
        <v>599</v>
      </c>
      <c r="BF2336" s="18" t="s">
        <v>479</v>
      </c>
      <c r="BG2336" s="18">
        <v>8</v>
      </c>
      <c r="BH2336" s="18" t="s">
        <v>2632</v>
      </c>
      <c r="BI2336" s="18">
        <v>7.8</v>
      </c>
      <c r="BJ2336" s="18">
        <v>9.1999999999999993</v>
      </c>
      <c r="BK2336" s="18">
        <v>0.69999999999999896</v>
      </c>
      <c r="BL2336" s="18">
        <v>0.7</v>
      </c>
      <c r="BM2336" s="18" t="s">
        <v>557</v>
      </c>
      <c r="BN2336" s="18">
        <v>37.5</v>
      </c>
      <c r="BO2336" s="18" t="s">
        <v>786</v>
      </c>
      <c r="BP2336" s="18" t="s">
        <v>257</v>
      </c>
      <c r="BQ2336" s="18" t="s">
        <v>257</v>
      </c>
      <c r="BR2336" s="18" t="s">
        <v>2633</v>
      </c>
      <c r="BS2336" s="18" t="s">
        <v>2634</v>
      </c>
      <c r="BT2336" s="18">
        <v>1</v>
      </c>
      <c r="BU2336" s="18" t="s">
        <v>599</v>
      </c>
      <c r="BV2336" s="18" t="s">
        <v>479</v>
      </c>
      <c r="BW2336" s="18">
        <v>8</v>
      </c>
      <c r="BX2336" s="18" t="s">
        <v>2632</v>
      </c>
      <c r="BY2336" s="18">
        <v>0.8</v>
      </c>
      <c r="BZ2336" s="18">
        <v>1.2</v>
      </c>
      <c r="CA2336" s="18">
        <v>0.19999999999999901</v>
      </c>
      <c r="CB2336" s="18">
        <v>0.2</v>
      </c>
      <c r="CC2336" s="18" t="s">
        <v>557</v>
      </c>
      <c r="CD2336" s="18">
        <v>37.5</v>
      </c>
      <c r="CE2336" s="18" t="s">
        <v>786</v>
      </c>
      <c r="CF2336" s="18" t="s">
        <v>257</v>
      </c>
      <c r="CG2336" s="18" t="s">
        <v>257</v>
      </c>
      <c r="CH2336" s="18" t="s">
        <v>2635</v>
      </c>
      <c r="CI2336" s="18"/>
      <c r="CJ2336" s="18"/>
      <c r="CK2336" s="18"/>
      <c r="CL2336" s="18"/>
      <c r="CM2336" s="18"/>
      <c r="CN2336" s="18"/>
      <c r="CO2336" s="18"/>
      <c r="CP2336" s="18"/>
      <c r="CQ2336" s="18"/>
      <c r="CR2336" s="18"/>
      <c r="CS2336" s="18"/>
      <c r="CT2336" s="18"/>
      <c r="CU2336" s="18"/>
      <c r="CV2336" s="18"/>
      <c r="CW2336" s="18"/>
      <c r="CX2336" s="18"/>
      <c r="CY2336" s="18"/>
      <c r="CZ2336" s="18"/>
      <c r="DA2336" s="18"/>
      <c r="DB2336" s="18"/>
      <c r="DC2336" s="18"/>
      <c r="DD2336" s="18"/>
      <c r="DE2336" s="18"/>
      <c r="DF2336" s="18"/>
      <c r="DG2336" s="18"/>
      <c r="DH2336" s="18"/>
      <c r="DI2336" s="18"/>
      <c r="DJ2336" s="18"/>
      <c r="DK2336" s="18"/>
      <c r="DL2336" s="18"/>
      <c r="DM2336" s="18"/>
      <c r="DN2336" s="18"/>
      <c r="DO2336" s="56"/>
      <c r="DP2336" s="56"/>
      <c r="DQ2336" s="56"/>
      <c r="DR2336" s="56"/>
      <c r="DS2336" s="56"/>
      <c r="DT2336" s="56"/>
      <c r="DU2336" s="56"/>
      <c r="DV2336" s="56"/>
      <c r="DW2336" s="56"/>
      <c r="DX2336" s="56"/>
      <c r="DY2336" s="56"/>
      <c r="DZ2336" s="3">
        <v>0</v>
      </c>
      <c r="EA2336" s="56"/>
      <c r="EB2336" s="56"/>
      <c r="EC2336" s="56"/>
      <c r="ED2336" s="56"/>
      <c r="EE2336" s="56"/>
      <c r="EF2336" s="56"/>
      <c r="EG2336" s="56">
        <v>0</v>
      </c>
      <c r="EH2336" s="18"/>
      <c r="EI2336" s="18">
        <f t="array" ref="EI2336">IF(SUMPRODUCT(--(DO2336:DS2336&lt;&gt;""))=0, 0,1)</f>
        <v>0</v>
      </c>
      <c r="EJ2336" s="18">
        <f t="array" ref="EJ2336">IF(SUMPRODUCT(--(DT2336:EG2336&lt;&gt;""))=0, 0,1)</f>
        <v>1</v>
      </c>
      <c r="EK2336" s="18" cm="1">
        <f t="array" ref="EK2336">IF(SUMPRODUCT(--(EC2336:EG2336&lt;&gt;""))=0, 0,1)</f>
        <v>1</v>
      </c>
      <c r="EL2336" s="18">
        <f t="array" ref="EL2336">IF(SUMPRODUCT(--(EE2336:EG2336&lt;&gt;""))=0, 0,1)</f>
        <v>1</v>
      </c>
      <c r="EM2336" s="18">
        <f t="shared" si="447"/>
        <v>0</v>
      </c>
      <c r="EN2336" s="18" t="str">
        <f t="shared" si="448"/>
        <v>NA</v>
      </c>
      <c r="EO2336" s="18">
        <f t="shared" si="449"/>
        <v>0</v>
      </c>
      <c r="EP2336" s="18">
        <f t="shared" si="451"/>
        <v>0</v>
      </c>
      <c r="EQ2336" s="18" t="str">
        <f t="shared" si="442"/>
        <v>NA</v>
      </c>
      <c r="ER2336" s="18" t="s">
        <v>2080</v>
      </c>
      <c r="ES2336" s="59">
        <v>43984</v>
      </c>
      <c r="ET2336" s="18" t="s">
        <v>2636</v>
      </c>
      <c r="EU2336" s="18"/>
    </row>
    <row r="2337" spans="1:151" s="1" customFormat="1" ht="15.75" customHeight="1" x14ac:dyDescent="0.2">
      <c r="A2337" s="5" t="s">
        <v>2070</v>
      </c>
      <c r="B2337" s="24" t="s">
        <v>2639</v>
      </c>
      <c r="C2337" s="56">
        <v>1</v>
      </c>
      <c r="D2337" s="18" t="s">
        <v>2939</v>
      </c>
      <c r="E2337" s="18" t="s">
        <v>3004</v>
      </c>
      <c r="F2337" s="18" t="s">
        <v>553</v>
      </c>
      <c r="G2337" s="18" t="s">
        <v>1655</v>
      </c>
      <c r="H2337" s="18" t="s">
        <v>1654</v>
      </c>
      <c r="I2337" s="18" t="s">
        <v>595</v>
      </c>
      <c r="J2337" s="18" t="s">
        <v>257</v>
      </c>
      <c r="K2337" s="18" t="s">
        <v>257</v>
      </c>
      <c r="L2337" s="18" t="s">
        <v>257</v>
      </c>
      <c r="M2337" s="18" t="s">
        <v>276</v>
      </c>
      <c r="N2337" s="56">
        <v>128</v>
      </c>
      <c r="O2337" s="18" t="s">
        <v>2640</v>
      </c>
      <c r="P2337" s="18" t="s">
        <v>2128</v>
      </c>
      <c r="Q2337" s="18" t="s">
        <v>254</v>
      </c>
      <c r="R2337" s="18" t="s">
        <v>595</v>
      </c>
      <c r="S2337" s="18" t="s">
        <v>595</v>
      </c>
      <c r="T2337" s="18" t="s">
        <v>595</v>
      </c>
      <c r="U2337" s="26" t="s">
        <v>257</v>
      </c>
      <c r="V2337" s="26" t="s">
        <v>257</v>
      </c>
      <c r="W2337" s="26" t="s">
        <v>257</v>
      </c>
      <c r="X2337" s="18" t="s">
        <v>2641</v>
      </c>
      <c r="Y2337" s="18">
        <v>0</v>
      </c>
      <c r="Z2337" s="18" t="s">
        <v>2202</v>
      </c>
      <c r="AA2337" s="18" t="s">
        <v>257</v>
      </c>
      <c r="AB2337" s="18">
        <f t="shared" si="452"/>
        <v>0</v>
      </c>
      <c r="AC2337" s="18" t="s">
        <v>257</v>
      </c>
      <c r="AD2337" s="18" t="s">
        <v>257</v>
      </c>
      <c r="AE2337" s="18" t="s">
        <v>257</v>
      </c>
      <c r="AF2337" s="18" t="s">
        <v>257</v>
      </c>
      <c r="AG2337" s="18" t="s">
        <v>257</v>
      </c>
      <c r="AH2337" s="18" t="s">
        <v>257</v>
      </c>
      <c r="AI2337" s="18">
        <v>0</v>
      </c>
      <c r="AJ2337" s="18" t="s">
        <v>522</v>
      </c>
      <c r="AK2337" s="18">
        <v>0</v>
      </c>
      <c r="AL2337" s="18" t="s">
        <v>2642</v>
      </c>
      <c r="AM2337" s="18" t="s">
        <v>409</v>
      </c>
      <c r="AN2337" s="18">
        <v>-0.55500000000000005</v>
      </c>
      <c r="AO2337" s="18" t="s">
        <v>2643</v>
      </c>
      <c r="AP2337" s="18" t="s">
        <v>479</v>
      </c>
      <c r="AQ2337" s="18">
        <v>3</v>
      </c>
      <c r="AR2337" s="18" t="s">
        <v>2359</v>
      </c>
      <c r="AS2337" s="18" t="s">
        <v>257</v>
      </c>
      <c r="AT2337" s="18" t="s">
        <v>257</v>
      </c>
      <c r="AU2337" s="18">
        <v>0.185</v>
      </c>
      <c r="AV2337" s="18">
        <v>0.185</v>
      </c>
      <c r="AW2337" s="18" t="s">
        <v>501</v>
      </c>
      <c r="AX2337" s="18">
        <v>1</v>
      </c>
      <c r="AY2337" s="18" t="s">
        <v>786</v>
      </c>
      <c r="AZ2337" s="18" t="s">
        <v>257</v>
      </c>
      <c r="BA2337" s="18" t="s">
        <v>257</v>
      </c>
      <c r="BB2337" s="18" t="s">
        <v>1384</v>
      </c>
      <c r="BC2337" s="18" t="s">
        <v>2644</v>
      </c>
      <c r="BD2337" s="18">
        <v>1.3460000000000001</v>
      </c>
      <c r="BE2337" s="18" t="s">
        <v>2643</v>
      </c>
      <c r="BF2337" s="18" t="s">
        <v>479</v>
      </c>
      <c r="BG2337" s="18">
        <v>3</v>
      </c>
      <c r="BH2337" s="18" t="s">
        <v>2359</v>
      </c>
      <c r="BI2337" s="18" t="s">
        <v>257</v>
      </c>
      <c r="BJ2337" s="18" t="s">
        <v>257</v>
      </c>
      <c r="BK2337" s="18">
        <v>0.33400000000000002</v>
      </c>
      <c r="BL2337" s="18">
        <v>0.33400000000000002</v>
      </c>
      <c r="BM2337" s="18" t="s">
        <v>501</v>
      </c>
      <c r="BN2337" s="18">
        <v>1</v>
      </c>
      <c r="BO2337" s="18" t="s">
        <v>786</v>
      </c>
      <c r="BP2337" s="18" t="s">
        <v>257</v>
      </c>
      <c r="BQ2337" s="18" t="s">
        <v>257</v>
      </c>
      <c r="BR2337" s="18" t="s">
        <v>1384</v>
      </c>
      <c r="BS2337" s="18" t="s">
        <v>269</v>
      </c>
      <c r="BT2337" s="18">
        <v>12.69</v>
      </c>
      <c r="BU2337" s="18" t="s">
        <v>2606</v>
      </c>
      <c r="BV2337" s="18" t="s">
        <v>479</v>
      </c>
      <c r="BW2337" s="18">
        <v>3</v>
      </c>
      <c r="BX2337" s="18" t="s">
        <v>2359</v>
      </c>
      <c r="BY2337" s="18" t="s">
        <v>257</v>
      </c>
      <c r="BZ2337" s="18" t="s">
        <v>257</v>
      </c>
      <c r="CA2337" s="18">
        <v>15.3</v>
      </c>
      <c r="CB2337" s="18">
        <v>15.3</v>
      </c>
      <c r="CC2337" s="18" t="s">
        <v>501</v>
      </c>
      <c r="CD2337" s="18">
        <v>1</v>
      </c>
      <c r="CE2337" s="18" t="s">
        <v>786</v>
      </c>
      <c r="CF2337" s="18" t="s">
        <v>257</v>
      </c>
      <c r="CG2337" s="18" t="s">
        <v>257</v>
      </c>
      <c r="CH2337" s="18" t="s">
        <v>1384</v>
      </c>
      <c r="CI2337" s="18"/>
      <c r="CJ2337" s="18"/>
      <c r="CK2337" s="18"/>
      <c r="CL2337" s="18"/>
      <c r="CM2337" s="18"/>
      <c r="CN2337" s="18"/>
      <c r="CO2337" s="18"/>
      <c r="CP2337" s="18"/>
      <c r="CQ2337" s="18"/>
      <c r="CR2337" s="18"/>
      <c r="CS2337" s="18"/>
      <c r="CT2337" s="18"/>
      <c r="CU2337" s="18"/>
      <c r="CV2337" s="18"/>
      <c r="CW2337" s="18"/>
      <c r="CX2337" s="18"/>
      <c r="CY2337" s="18"/>
      <c r="CZ2337" s="18"/>
      <c r="DA2337" s="18"/>
      <c r="DB2337" s="18"/>
      <c r="DC2337" s="18"/>
      <c r="DD2337" s="18"/>
      <c r="DE2337" s="18"/>
      <c r="DF2337" s="18"/>
      <c r="DG2337" s="18"/>
      <c r="DH2337" s="18"/>
      <c r="DI2337" s="18"/>
      <c r="DJ2337" s="18"/>
      <c r="DK2337" s="18"/>
      <c r="DL2337" s="18"/>
      <c r="DM2337" s="18"/>
      <c r="DN2337" s="18"/>
      <c r="DO2337" s="56"/>
      <c r="DP2337" s="56"/>
      <c r="DQ2337" s="56"/>
      <c r="DR2337" s="56"/>
      <c r="DS2337" s="56"/>
      <c r="DT2337" s="56"/>
      <c r="DU2337" s="56"/>
      <c r="DV2337" s="56"/>
      <c r="DW2337" s="56"/>
      <c r="DX2337" s="56"/>
      <c r="DY2337" s="56"/>
      <c r="DZ2337" s="56">
        <v>0</v>
      </c>
      <c r="EA2337" s="56"/>
      <c r="EB2337" s="56"/>
      <c r="EC2337" s="56"/>
      <c r="ED2337" s="56"/>
      <c r="EE2337" s="56"/>
      <c r="EF2337" s="56"/>
      <c r="EG2337" s="56"/>
      <c r="EH2337" s="18"/>
      <c r="EI2337" s="18">
        <f t="array" ref="EI2337">IF(SUMPRODUCT(--(DO2337:DS2337&lt;&gt;""))=0, 0,1)</f>
        <v>0</v>
      </c>
      <c r="EJ2337" s="18">
        <f t="array" ref="EJ2337">IF(SUMPRODUCT(--(DT2337:EG2337&lt;&gt;""))=0, 0,1)</f>
        <v>1</v>
      </c>
      <c r="EK2337" s="18" cm="1">
        <f t="array" ref="EK2337">IF(SUMPRODUCT(--(EC2337:EG2337&lt;&gt;""))=0, 0,1)</f>
        <v>0</v>
      </c>
      <c r="EL2337" s="18">
        <f t="array" ref="EL2337">IF(SUMPRODUCT(--(EE2337:EG2337&lt;&gt;""))=0, 0,1)</f>
        <v>0</v>
      </c>
      <c r="EM2337" s="18">
        <f t="shared" si="447"/>
        <v>0</v>
      </c>
      <c r="EN2337" s="18" t="str">
        <f t="shared" si="448"/>
        <v>NA</v>
      </c>
      <c r="EO2337" s="18">
        <f t="shared" si="449"/>
        <v>0</v>
      </c>
      <c r="EP2337" s="18" t="str">
        <f t="shared" si="451"/>
        <v>NA</v>
      </c>
      <c r="EQ2337" s="18" t="str">
        <f t="shared" si="442"/>
        <v>NA</v>
      </c>
      <c r="ER2337" s="18" t="s">
        <v>2080</v>
      </c>
      <c r="ES2337" s="59">
        <v>43984</v>
      </c>
      <c r="ET2337" s="18" t="s">
        <v>2645</v>
      </c>
      <c r="EU2337" s="18"/>
    </row>
    <row r="2338" spans="1:151" s="1" customFormat="1" ht="15.75" customHeight="1" x14ac:dyDescent="0.2">
      <c r="A2338" s="5" t="s">
        <v>2070</v>
      </c>
      <c r="B2338" s="24" t="s">
        <v>2639</v>
      </c>
      <c r="C2338" s="56">
        <v>1</v>
      </c>
      <c r="D2338" s="18" t="s">
        <v>2940</v>
      </c>
      <c r="E2338" s="18" t="s">
        <v>3005</v>
      </c>
      <c r="F2338" s="18" t="s">
        <v>553</v>
      </c>
      <c r="G2338" s="18" t="s">
        <v>1655</v>
      </c>
      <c r="H2338" s="18" t="s">
        <v>1654</v>
      </c>
      <c r="I2338" s="18" t="s">
        <v>595</v>
      </c>
      <c r="J2338" s="18" t="s">
        <v>257</v>
      </c>
      <c r="K2338" s="18" t="s">
        <v>257</v>
      </c>
      <c r="L2338" s="18" t="s">
        <v>257</v>
      </c>
      <c r="M2338" s="18" t="s">
        <v>276</v>
      </c>
      <c r="N2338" s="56">
        <v>128</v>
      </c>
      <c r="O2338" s="18" t="s">
        <v>2640</v>
      </c>
      <c r="P2338" s="18" t="s">
        <v>2128</v>
      </c>
      <c r="Q2338" s="18" t="s">
        <v>254</v>
      </c>
      <c r="R2338" s="18" t="s">
        <v>595</v>
      </c>
      <c r="S2338" s="18" t="s">
        <v>595</v>
      </c>
      <c r="T2338" s="18" t="s">
        <v>595</v>
      </c>
      <c r="U2338" s="26" t="s">
        <v>257</v>
      </c>
      <c r="V2338" s="26" t="s">
        <v>257</v>
      </c>
      <c r="W2338" s="26" t="s">
        <v>257</v>
      </c>
      <c r="X2338" s="18" t="s">
        <v>2641</v>
      </c>
      <c r="Y2338" s="18">
        <v>525</v>
      </c>
      <c r="Z2338" s="18" t="s">
        <v>2202</v>
      </c>
      <c r="AA2338" s="18" t="s">
        <v>257</v>
      </c>
      <c r="AB2338" s="18">
        <f t="shared" si="452"/>
        <v>525</v>
      </c>
      <c r="AC2338" s="18" t="s">
        <v>257</v>
      </c>
      <c r="AD2338" s="18" t="s">
        <v>257</v>
      </c>
      <c r="AE2338" s="18" t="s">
        <v>257</v>
      </c>
      <c r="AF2338" s="18" t="s">
        <v>257</v>
      </c>
      <c r="AG2338" s="18" t="s">
        <v>257</v>
      </c>
      <c r="AH2338" s="18" t="s">
        <v>257</v>
      </c>
      <c r="AI2338" s="18">
        <v>1</v>
      </c>
      <c r="AJ2338" s="18" t="s">
        <v>522</v>
      </c>
      <c r="AK2338" s="18">
        <v>1</v>
      </c>
      <c r="AL2338" s="18" t="s">
        <v>2642</v>
      </c>
      <c r="AM2338" s="18" t="s">
        <v>409</v>
      </c>
      <c r="AN2338" s="18">
        <v>-0.31</v>
      </c>
      <c r="AO2338" s="18" t="s">
        <v>2643</v>
      </c>
      <c r="AP2338" s="18" t="s">
        <v>479</v>
      </c>
      <c r="AQ2338" s="18">
        <v>3</v>
      </c>
      <c r="AR2338" s="18" t="s">
        <v>2359</v>
      </c>
      <c r="AS2338" s="18" t="s">
        <v>257</v>
      </c>
      <c r="AT2338" s="18" t="s">
        <v>257</v>
      </c>
      <c r="AU2338" s="18">
        <v>0.20599999999999999</v>
      </c>
      <c r="AV2338" s="18">
        <v>0.20599999999999999</v>
      </c>
      <c r="AW2338" s="18" t="s">
        <v>501</v>
      </c>
      <c r="AX2338" s="18">
        <v>1</v>
      </c>
      <c r="AY2338" s="18" t="s">
        <v>786</v>
      </c>
      <c r="AZ2338" s="18" t="s">
        <v>257</v>
      </c>
      <c r="BA2338" s="18" t="s">
        <v>257</v>
      </c>
      <c r="BB2338" s="18" t="s">
        <v>1384</v>
      </c>
      <c r="BC2338" s="18" t="s">
        <v>2644</v>
      </c>
      <c r="BD2338" s="18">
        <v>0.61599999999999999</v>
      </c>
      <c r="BE2338" s="18" t="s">
        <v>2643</v>
      </c>
      <c r="BF2338" s="18" t="s">
        <v>479</v>
      </c>
      <c r="BG2338" s="18">
        <v>3</v>
      </c>
      <c r="BH2338" s="18" t="s">
        <v>2359</v>
      </c>
      <c r="BI2338" s="18" t="s">
        <v>257</v>
      </c>
      <c r="BJ2338" s="18" t="s">
        <v>257</v>
      </c>
      <c r="BK2338" s="18">
        <v>0.158</v>
      </c>
      <c r="BL2338" s="18">
        <v>0.158</v>
      </c>
      <c r="BM2338" s="18" t="s">
        <v>501</v>
      </c>
      <c r="BN2338" s="18">
        <v>1</v>
      </c>
      <c r="BO2338" s="18" t="s">
        <v>786</v>
      </c>
      <c r="BP2338" s="18" t="s">
        <v>257</v>
      </c>
      <c r="BQ2338" s="18" t="s">
        <v>257</v>
      </c>
      <c r="BR2338" s="18" t="s">
        <v>1384</v>
      </c>
      <c r="BS2338" s="18" t="s">
        <v>269</v>
      </c>
      <c r="BT2338" s="18">
        <v>9.9</v>
      </c>
      <c r="BU2338" s="18" t="s">
        <v>2606</v>
      </c>
      <c r="BV2338" s="18" t="s">
        <v>479</v>
      </c>
      <c r="BW2338" s="18">
        <v>3</v>
      </c>
      <c r="BX2338" s="18" t="s">
        <v>2359</v>
      </c>
      <c r="BY2338" s="18" t="s">
        <v>257</v>
      </c>
      <c r="BZ2338" s="18" t="s">
        <v>257</v>
      </c>
      <c r="CA2338" s="18">
        <v>11.78</v>
      </c>
      <c r="CB2338" s="18">
        <v>11.78</v>
      </c>
      <c r="CC2338" s="18" t="s">
        <v>501</v>
      </c>
      <c r="CD2338" s="18">
        <v>1</v>
      </c>
      <c r="CE2338" s="18" t="s">
        <v>786</v>
      </c>
      <c r="CF2338" s="18" t="s">
        <v>257</v>
      </c>
      <c r="CG2338" s="18" t="s">
        <v>257</v>
      </c>
      <c r="CH2338" s="18" t="s">
        <v>1384</v>
      </c>
      <c r="CI2338" s="18"/>
      <c r="CJ2338" s="18"/>
      <c r="CK2338" s="18"/>
      <c r="CL2338" s="18"/>
      <c r="CM2338" s="18"/>
      <c r="CN2338" s="18"/>
      <c r="CO2338" s="18"/>
      <c r="CP2338" s="18"/>
      <c r="CQ2338" s="18"/>
      <c r="CR2338" s="18"/>
      <c r="CS2338" s="18"/>
      <c r="CT2338" s="18"/>
      <c r="CU2338" s="18"/>
      <c r="CV2338" s="18"/>
      <c r="CW2338" s="18"/>
      <c r="CX2338" s="18"/>
      <c r="CY2338" s="18"/>
      <c r="CZ2338" s="18"/>
      <c r="DA2338" s="18"/>
      <c r="DB2338" s="18"/>
      <c r="DC2338" s="18"/>
      <c r="DD2338" s="18"/>
      <c r="DE2338" s="18"/>
      <c r="DF2338" s="18"/>
      <c r="DG2338" s="18"/>
      <c r="DH2338" s="18"/>
      <c r="DI2338" s="18"/>
      <c r="DJ2338" s="18"/>
      <c r="DK2338" s="18"/>
      <c r="DL2338" s="18"/>
      <c r="DM2338" s="18"/>
      <c r="DN2338" s="18"/>
      <c r="DO2338" s="56"/>
      <c r="DP2338" s="56"/>
      <c r="DQ2338" s="56"/>
      <c r="DR2338" s="56"/>
      <c r="DS2338" s="56"/>
      <c r="DT2338" s="56"/>
      <c r="DU2338" s="56"/>
      <c r="DV2338" s="56"/>
      <c r="DW2338" s="56"/>
      <c r="DX2338" s="56"/>
      <c r="DY2338" s="56"/>
      <c r="DZ2338" s="56">
        <v>1</v>
      </c>
      <c r="EA2338" s="56"/>
      <c r="EB2338" s="56"/>
      <c r="EC2338" s="56"/>
      <c r="ED2338" s="56"/>
      <c r="EE2338" s="56"/>
      <c r="EF2338" s="56"/>
      <c r="EG2338" s="56"/>
      <c r="EH2338" s="18"/>
      <c r="EI2338" s="18">
        <f t="array" ref="EI2338">IF(SUMPRODUCT(--(DO2338:DS2338&lt;&gt;""))=0, 0,1)</f>
        <v>0</v>
      </c>
      <c r="EJ2338" s="18">
        <f t="array" ref="EJ2338">IF(SUMPRODUCT(--(DT2338:EG2338&lt;&gt;""))=0, 0,1)</f>
        <v>1</v>
      </c>
      <c r="EK2338" s="18" cm="1">
        <f t="array" ref="EK2338">IF(SUMPRODUCT(--(EC2338:EG2338&lt;&gt;""))=0, 0,1)</f>
        <v>0</v>
      </c>
      <c r="EL2338" s="18">
        <f t="array" ref="EL2338">IF(SUMPRODUCT(--(EE2338:EG2338&lt;&gt;""))=0, 0,1)</f>
        <v>0</v>
      </c>
      <c r="EM2338" s="18">
        <f t="shared" si="447"/>
        <v>1</v>
      </c>
      <c r="EN2338" s="18" t="str">
        <f t="shared" si="448"/>
        <v>NA</v>
      </c>
      <c r="EO2338" s="18">
        <f t="shared" si="449"/>
        <v>1</v>
      </c>
      <c r="EP2338" s="18" t="str">
        <f t="shared" si="451"/>
        <v>NA</v>
      </c>
      <c r="EQ2338" s="18">
        <f t="shared" si="442"/>
        <v>0</v>
      </c>
      <c r="ER2338" s="18" t="s">
        <v>2080</v>
      </c>
      <c r="ES2338" s="59">
        <v>43984</v>
      </c>
      <c r="ET2338" s="18" t="s">
        <v>2645</v>
      </c>
      <c r="EU2338" s="18"/>
    </row>
  </sheetData>
  <mergeCells count="10">
    <mergeCell ref="CI1:CX1"/>
    <mergeCell ref="CY1:DN1"/>
    <mergeCell ref="DO1:EH1"/>
    <mergeCell ref="EI1:EL1"/>
    <mergeCell ref="EM1:EQ1"/>
    <mergeCell ref="F1:W1"/>
    <mergeCell ref="X1:AL1"/>
    <mergeCell ref="AM1:BB1"/>
    <mergeCell ref="BC1:BR1"/>
    <mergeCell ref="BS1:CH1"/>
  </mergeCells>
  <phoneticPr fontId="9" type="noConversion"/>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04A4-BC0D-664D-AFF9-5B6D53DC9D6F}">
  <dimension ref="A1:Y429"/>
  <sheetViews>
    <sheetView zoomScale="110" zoomScaleNormal="110" workbookViewId="0">
      <pane ySplit="1" topLeftCell="A2" activePane="bottomLeft" state="frozen"/>
      <selection activeCell="H1" sqref="H1"/>
      <selection pane="bottomLeft"/>
    </sheetView>
  </sheetViews>
  <sheetFormatPr baseColWidth="10" defaultRowHeight="16" x14ac:dyDescent="0.2"/>
  <cols>
    <col min="1" max="1" width="6.140625" style="123" bestFit="1" customWidth="1"/>
    <col min="2" max="2" width="29.42578125" style="123" customWidth="1"/>
    <col min="3" max="3" width="4.85546875" style="123" bestFit="1" customWidth="1"/>
    <col min="4" max="4" width="10.7109375" style="123"/>
    <col min="5" max="5" width="15.7109375" style="123" customWidth="1"/>
    <col min="6" max="6" width="15.140625" style="124" customWidth="1"/>
    <col min="7" max="7" width="9.140625" style="123" bestFit="1" customWidth="1"/>
    <col min="8" max="8" width="15.28515625" style="123" bestFit="1" customWidth="1"/>
    <col min="9" max="9" width="9.140625" style="123" customWidth="1"/>
    <col min="10" max="10" width="11.42578125" style="124" bestFit="1" customWidth="1"/>
    <col min="11" max="11" width="9.140625" style="124" customWidth="1"/>
    <col min="12" max="12" width="9.140625" style="123" customWidth="1"/>
    <col min="13" max="13" width="9.140625" style="124" customWidth="1"/>
    <col min="14" max="14" width="8.85546875" style="124" bestFit="1" customWidth="1"/>
    <col min="15" max="15" width="11.28515625" style="124" customWidth="1"/>
    <col min="16" max="16" width="10.42578125" style="124" customWidth="1"/>
    <col min="17" max="17" width="9.140625" style="125" customWidth="1"/>
    <col min="18" max="18" width="18.140625" style="123" bestFit="1" customWidth="1"/>
    <col min="19" max="25" width="9.140625" style="123" customWidth="1"/>
    <col min="26" max="16384" width="10.7109375" style="123"/>
  </cols>
  <sheetData>
    <row r="1" spans="1:25" s="121" customFormat="1" ht="57" x14ac:dyDescent="0.2">
      <c r="A1" s="126" t="s">
        <v>3246</v>
      </c>
      <c r="B1" s="126" t="s">
        <v>3247</v>
      </c>
      <c r="C1" s="126" t="s">
        <v>3248</v>
      </c>
      <c r="D1" s="126" t="s">
        <v>3249</v>
      </c>
      <c r="E1" s="126" t="s">
        <v>3250</v>
      </c>
      <c r="F1" s="127" t="s">
        <v>3251</v>
      </c>
      <c r="G1" s="126" t="s">
        <v>3252</v>
      </c>
      <c r="H1" s="126" t="s">
        <v>3253</v>
      </c>
      <c r="I1" s="126" t="s">
        <v>3254</v>
      </c>
      <c r="J1" s="128" t="s">
        <v>5275</v>
      </c>
      <c r="K1" s="128" t="s">
        <v>5300</v>
      </c>
      <c r="L1" s="126" t="s">
        <v>3256</v>
      </c>
      <c r="M1" s="129" t="s">
        <v>23</v>
      </c>
      <c r="N1" s="129" t="s">
        <v>32</v>
      </c>
      <c r="O1" s="129" t="s">
        <v>35</v>
      </c>
      <c r="P1" s="129" t="s">
        <v>3257</v>
      </c>
      <c r="Q1" s="129" t="s">
        <v>3258</v>
      </c>
      <c r="R1" s="129" t="s">
        <v>3259</v>
      </c>
      <c r="S1" s="129" t="s">
        <v>90</v>
      </c>
      <c r="T1" s="129" t="s">
        <v>3260</v>
      </c>
      <c r="U1" s="129" t="s">
        <v>3261</v>
      </c>
      <c r="V1" s="129" t="s">
        <v>3262</v>
      </c>
      <c r="W1" s="129" t="s">
        <v>3263</v>
      </c>
      <c r="X1" s="129" t="s">
        <v>3264</v>
      </c>
      <c r="Y1" s="129" t="s">
        <v>229</v>
      </c>
    </row>
    <row r="2" spans="1:25" x14ac:dyDescent="0.2">
      <c r="A2" s="130" t="s">
        <v>3265</v>
      </c>
      <c r="B2" s="130" t="s">
        <v>252</v>
      </c>
      <c r="C2" s="130">
        <v>1991</v>
      </c>
      <c r="D2" s="130" t="s">
        <v>3266</v>
      </c>
      <c r="E2" s="130" t="s">
        <v>258</v>
      </c>
      <c r="F2" s="131" t="s">
        <v>17</v>
      </c>
      <c r="G2" s="130" t="s">
        <v>251</v>
      </c>
      <c r="H2" s="130" t="s">
        <v>257</v>
      </c>
      <c r="I2" s="130"/>
      <c r="J2" s="131">
        <f t="shared" ref="J2:J21" si="0">COUNTIF(I2, "*observational*")</f>
        <v>0</v>
      </c>
      <c r="K2" s="131">
        <f t="shared" ref="K2:K10" si="1">COUNTIF(I2, "*turbidity*")</f>
        <v>0</v>
      </c>
      <c r="L2" s="130"/>
      <c r="M2" s="131" t="s">
        <v>253</v>
      </c>
      <c r="N2" s="131" t="s">
        <v>3267</v>
      </c>
      <c r="O2" s="131" t="s">
        <v>254</v>
      </c>
      <c r="P2" s="131">
        <v>1</v>
      </c>
      <c r="Q2" s="132" t="s">
        <v>3268</v>
      </c>
      <c r="R2" s="131" t="s">
        <v>3269</v>
      </c>
      <c r="S2" s="131" t="s">
        <v>3270</v>
      </c>
      <c r="T2" s="130" t="s">
        <v>255</v>
      </c>
      <c r="U2" s="130" t="s">
        <v>257</v>
      </c>
      <c r="V2" s="130" t="s">
        <v>257</v>
      </c>
      <c r="W2" s="130" t="s">
        <v>257</v>
      </c>
      <c r="X2" s="130" t="s">
        <v>257</v>
      </c>
      <c r="Y2" s="130"/>
    </row>
    <row r="3" spans="1:25" x14ac:dyDescent="0.2">
      <c r="A3" s="130" t="s">
        <v>3265</v>
      </c>
      <c r="B3" s="130" t="s">
        <v>260</v>
      </c>
      <c r="C3" s="130">
        <v>2000</v>
      </c>
      <c r="D3" s="130" t="s">
        <v>3271</v>
      </c>
      <c r="E3" s="130" t="s">
        <v>264</v>
      </c>
      <c r="F3" s="131" t="s">
        <v>17</v>
      </c>
      <c r="G3" s="130" t="s">
        <v>259</v>
      </c>
      <c r="H3" s="130" t="s">
        <v>257</v>
      </c>
      <c r="I3" s="130"/>
      <c r="J3" s="131">
        <f t="shared" si="0"/>
        <v>0</v>
      </c>
      <c r="K3" s="131">
        <f t="shared" si="1"/>
        <v>0</v>
      </c>
      <c r="L3" s="130"/>
      <c r="M3" s="131" t="s">
        <v>253</v>
      </c>
      <c r="N3" s="131" t="s">
        <v>261</v>
      </c>
      <c r="O3" s="131" t="s">
        <v>254</v>
      </c>
      <c r="P3" s="131">
        <v>1</v>
      </c>
      <c r="Q3" s="132" t="s">
        <v>3272</v>
      </c>
      <c r="R3" s="131" t="s">
        <v>3273</v>
      </c>
      <c r="S3" s="131" t="s">
        <v>3274</v>
      </c>
      <c r="T3" s="130" t="s">
        <v>255</v>
      </c>
      <c r="U3" s="130" t="s">
        <v>318</v>
      </c>
      <c r="V3" s="130" t="s">
        <v>257</v>
      </c>
      <c r="W3" s="130" t="s">
        <v>257</v>
      </c>
      <c r="X3" s="130" t="s">
        <v>257</v>
      </c>
      <c r="Y3" s="130"/>
    </row>
    <row r="4" spans="1:25" x14ac:dyDescent="0.2">
      <c r="A4" s="130" t="s">
        <v>3265</v>
      </c>
      <c r="B4" s="130" t="s">
        <v>266</v>
      </c>
      <c r="C4" s="130">
        <v>2017</v>
      </c>
      <c r="D4" s="130" t="s">
        <v>3275</v>
      </c>
      <c r="E4" s="130" t="s">
        <v>270</v>
      </c>
      <c r="F4" s="131" t="s">
        <v>17</v>
      </c>
      <c r="G4" s="130" t="s">
        <v>265</v>
      </c>
      <c r="H4" s="130" t="s">
        <v>257</v>
      </c>
      <c r="I4" s="130" t="s">
        <v>3276</v>
      </c>
      <c r="J4" s="131">
        <f t="shared" si="0"/>
        <v>0</v>
      </c>
      <c r="K4" s="131">
        <f t="shared" si="1"/>
        <v>0</v>
      </c>
      <c r="L4" s="130"/>
      <c r="M4" s="131" t="s">
        <v>253</v>
      </c>
      <c r="N4" s="131" t="s">
        <v>3267</v>
      </c>
      <c r="O4" s="131" t="s">
        <v>254</v>
      </c>
      <c r="P4" s="131">
        <v>3</v>
      </c>
      <c r="Q4" s="132" t="s">
        <v>3277</v>
      </c>
      <c r="R4" s="131" t="s">
        <v>3278</v>
      </c>
      <c r="S4" s="131" t="s">
        <v>3270</v>
      </c>
      <c r="T4" s="130" t="s">
        <v>267</v>
      </c>
      <c r="U4" s="130" t="s">
        <v>268</v>
      </c>
      <c r="V4" s="130" t="s">
        <v>269</v>
      </c>
      <c r="W4" s="130" t="s">
        <v>3279</v>
      </c>
      <c r="X4" s="130" t="s">
        <v>257</v>
      </c>
      <c r="Y4" s="130" t="s">
        <v>271</v>
      </c>
    </row>
    <row r="5" spans="1:25" x14ac:dyDescent="0.2">
      <c r="A5" s="130" t="s">
        <v>3265</v>
      </c>
      <c r="B5" s="130" t="s">
        <v>273</v>
      </c>
      <c r="C5" s="130">
        <v>2017</v>
      </c>
      <c r="D5" s="130" t="s">
        <v>3280</v>
      </c>
      <c r="E5" s="130" t="s">
        <v>274</v>
      </c>
      <c r="F5" s="131" t="s">
        <v>17</v>
      </c>
      <c r="G5" s="130" t="s">
        <v>272</v>
      </c>
      <c r="H5" s="130" t="s">
        <v>257</v>
      </c>
      <c r="I5" s="130" t="s">
        <v>3276</v>
      </c>
      <c r="J5" s="131">
        <f t="shared" si="0"/>
        <v>0</v>
      </c>
      <c r="K5" s="131">
        <f t="shared" si="1"/>
        <v>0</v>
      </c>
      <c r="L5" s="130"/>
      <c r="M5" s="131" t="s">
        <v>253</v>
      </c>
      <c r="N5" s="131" t="s">
        <v>3267</v>
      </c>
      <c r="O5" s="131" t="s">
        <v>254</v>
      </c>
      <c r="P5" s="131">
        <v>8</v>
      </c>
      <c r="Q5" s="132" t="s">
        <v>3281</v>
      </c>
      <c r="R5" s="131" t="s">
        <v>3282</v>
      </c>
      <c r="S5" s="131" t="s">
        <v>3283</v>
      </c>
      <c r="T5" s="130" t="s">
        <v>3284</v>
      </c>
      <c r="U5" s="130" t="s">
        <v>3285</v>
      </c>
      <c r="V5" s="130" t="s">
        <v>268</v>
      </c>
      <c r="W5" s="130" t="s">
        <v>257</v>
      </c>
      <c r="X5" s="130" t="s">
        <v>257</v>
      </c>
      <c r="Y5" s="130"/>
    </row>
    <row r="6" spans="1:25" x14ac:dyDescent="0.2">
      <c r="A6" s="130" t="s">
        <v>3265</v>
      </c>
      <c r="B6" s="130" t="s">
        <v>3286</v>
      </c>
      <c r="C6" s="130">
        <v>2007</v>
      </c>
      <c r="D6" s="130" t="s">
        <v>3287</v>
      </c>
      <c r="E6" s="130" t="s">
        <v>3288</v>
      </c>
      <c r="F6" s="131" t="s">
        <v>17</v>
      </c>
      <c r="G6" s="130" t="s">
        <v>275</v>
      </c>
      <c r="H6" s="130" t="s">
        <v>257</v>
      </c>
      <c r="I6" s="130" t="s">
        <v>3289</v>
      </c>
      <c r="J6" s="131">
        <f t="shared" si="0"/>
        <v>0</v>
      </c>
      <c r="K6" s="131">
        <f t="shared" si="1"/>
        <v>0</v>
      </c>
      <c r="L6" s="130" t="s">
        <v>3290</v>
      </c>
      <c r="M6" s="131" t="s">
        <v>276</v>
      </c>
      <c r="N6" s="131" t="s">
        <v>3267</v>
      </c>
      <c r="O6" s="131" t="s">
        <v>254</v>
      </c>
      <c r="P6" s="131">
        <v>1</v>
      </c>
      <c r="Q6" s="132" t="s">
        <v>3291</v>
      </c>
      <c r="R6" s="131" t="s">
        <v>3292</v>
      </c>
      <c r="S6" s="131" t="s">
        <v>3274</v>
      </c>
      <c r="T6" s="130" t="s">
        <v>3293</v>
      </c>
      <c r="U6" s="130" t="s">
        <v>3294</v>
      </c>
      <c r="V6" s="130" t="s">
        <v>257</v>
      </c>
      <c r="W6" s="130" t="s">
        <v>257</v>
      </c>
      <c r="X6" s="130" t="s">
        <v>257</v>
      </c>
      <c r="Y6" s="130" t="s">
        <v>277</v>
      </c>
    </row>
    <row r="7" spans="1:25" x14ac:dyDescent="0.2">
      <c r="A7" s="130" t="s">
        <v>3265</v>
      </c>
      <c r="B7" s="130" t="s">
        <v>279</v>
      </c>
      <c r="C7" s="130">
        <v>1990</v>
      </c>
      <c r="D7" s="130" t="s">
        <v>3266</v>
      </c>
      <c r="E7" s="130" t="s">
        <v>280</v>
      </c>
      <c r="F7" s="131" t="s">
        <v>17</v>
      </c>
      <c r="G7" s="130" t="s">
        <v>278</v>
      </c>
      <c r="H7" s="130" t="s">
        <v>257</v>
      </c>
      <c r="I7" s="130"/>
      <c r="J7" s="131">
        <f t="shared" si="0"/>
        <v>0</v>
      </c>
      <c r="K7" s="131">
        <f t="shared" si="1"/>
        <v>0</v>
      </c>
      <c r="L7" s="130" t="s">
        <v>3295</v>
      </c>
      <c r="M7" s="131" t="s">
        <v>253</v>
      </c>
      <c r="N7" s="131" t="s">
        <v>3267</v>
      </c>
      <c r="O7" s="131" t="s">
        <v>254</v>
      </c>
      <c r="P7" s="131">
        <v>1</v>
      </c>
      <c r="Q7" s="132" t="s">
        <v>3296</v>
      </c>
      <c r="R7" s="131" t="s">
        <v>3297</v>
      </c>
      <c r="S7" s="131" t="s">
        <v>3274</v>
      </c>
      <c r="T7" s="130" t="s">
        <v>255</v>
      </c>
      <c r="U7" s="130" t="s">
        <v>257</v>
      </c>
      <c r="V7" s="130" t="s">
        <v>257</v>
      </c>
      <c r="W7" s="130" t="s">
        <v>257</v>
      </c>
      <c r="X7" s="130" t="s">
        <v>257</v>
      </c>
      <c r="Y7" s="130"/>
    </row>
    <row r="8" spans="1:25" x14ac:dyDescent="0.2">
      <c r="A8" s="130" t="s">
        <v>3265</v>
      </c>
      <c r="B8" s="130" t="s">
        <v>279</v>
      </c>
      <c r="C8" s="130">
        <v>1990</v>
      </c>
      <c r="D8" s="130" t="s">
        <v>3298</v>
      </c>
      <c r="E8" s="130" t="s">
        <v>283</v>
      </c>
      <c r="F8" s="131" t="s">
        <v>17</v>
      </c>
      <c r="G8" s="130" t="s">
        <v>281</v>
      </c>
      <c r="H8" s="130" t="s">
        <v>257</v>
      </c>
      <c r="I8" s="130"/>
      <c r="J8" s="131">
        <f t="shared" si="0"/>
        <v>0</v>
      </c>
      <c r="K8" s="131">
        <f t="shared" si="1"/>
        <v>0</v>
      </c>
      <c r="L8" s="130" t="s">
        <v>3295</v>
      </c>
      <c r="M8" s="131" t="s">
        <v>253</v>
      </c>
      <c r="N8" s="131" t="s">
        <v>3267</v>
      </c>
      <c r="O8" s="131" t="s">
        <v>254</v>
      </c>
      <c r="P8" s="131">
        <v>4</v>
      </c>
      <c r="Q8" s="132" t="s">
        <v>3299</v>
      </c>
      <c r="R8" s="132" t="s">
        <v>3300</v>
      </c>
      <c r="S8" s="131" t="s">
        <v>3283</v>
      </c>
      <c r="T8" s="130" t="s">
        <v>282</v>
      </c>
      <c r="U8" s="130" t="s">
        <v>257</v>
      </c>
      <c r="V8" s="130" t="s">
        <v>257</v>
      </c>
      <c r="W8" s="130" t="s">
        <v>257</v>
      </c>
      <c r="X8" s="130" t="s">
        <v>257</v>
      </c>
      <c r="Y8" s="130"/>
    </row>
    <row r="9" spans="1:25" x14ac:dyDescent="0.2">
      <c r="A9" s="130" t="s">
        <v>3265</v>
      </c>
      <c r="B9" s="130" t="s">
        <v>285</v>
      </c>
      <c r="C9" s="130">
        <v>1989</v>
      </c>
      <c r="D9" s="130" t="s">
        <v>3301</v>
      </c>
      <c r="E9" s="130" t="s">
        <v>288</v>
      </c>
      <c r="F9" s="131" t="s">
        <v>17</v>
      </c>
      <c r="G9" s="130" t="s">
        <v>284</v>
      </c>
      <c r="H9" s="130" t="s">
        <v>257</v>
      </c>
      <c r="I9" s="130" t="s">
        <v>3276</v>
      </c>
      <c r="J9" s="131">
        <f t="shared" si="0"/>
        <v>0</v>
      </c>
      <c r="K9" s="131">
        <f t="shared" si="1"/>
        <v>0</v>
      </c>
      <c r="L9" s="130" t="s">
        <v>3302</v>
      </c>
      <c r="M9" s="131" t="s">
        <v>253</v>
      </c>
      <c r="N9" s="131" t="s">
        <v>261</v>
      </c>
      <c r="O9" s="131" t="s">
        <v>254</v>
      </c>
      <c r="P9" s="131">
        <v>36</v>
      </c>
      <c r="Q9" s="132" t="s">
        <v>3303</v>
      </c>
      <c r="R9" s="131">
        <v>20.8</v>
      </c>
      <c r="S9" s="131" t="s">
        <v>3274</v>
      </c>
      <c r="T9" s="130" t="s">
        <v>286</v>
      </c>
      <c r="U9" s="130" t="s">
        <v>287</v>
      </c>
      <c r="V9" s="130" t="s">
        <v>257</v>
      </c>
      <c r="W9" s="130" t="s">
        <v>257</v>
      </c>
      <c r="X9" s="130" t="s">
        <v>257</v>
      </c>
      <c r="Y9" s="130" t="s">
        <v>289</v>
      </c>
    </row>
    <row r="10" spans="1:25" x14ac:dyDescent="0.2">
      <c r="A10" s="130" t="s">
        <v>3265</v>
      </c>
      <c r="B10" s="130" t="s">
        <v>285</v>
      </c>
      <c r="C10" s="130">
        <v>1989</v>
      </c>
      <c r="D10" s="130" t="s">
        <v>3301</v>
      </c>
      <c r="E10" s="130" t="s">
        <v>288</v>
      </c>
      <c r="F10" s="131" t="s">
        <v>17</v>
      </c>
      <c r="G10" s="130" t="s">
        <v>290</v>
      </c>
      <c r="H10" s="130" t="s">
        <v>257</v>
      </c>
      <c r="I10" s="130" t="s">
        <v>3276</v>
      </c>
      <c r="J10" s="131">
        <f t="shared" si="0"/>
        <v>0</v>
      </c>
      <c r="K10" s="131">
        <f t="shared" si="1"/>
        <v>0</v>
      </c>
      <c r="L10" s="130" t="s">
        <v>3304</v>
      </c>
      <c r="M10" s="131" t="s">
        <v>253</v>
      </c>
      <c r="N10" s="131" t="s">
        <v>3267</v>
      </c>
      <c r="O10" s="131" t="s">
        <v>254</v>
      </c>
      <c r="P10" s="131">
        <v>22</v>
      </c>
      <c r="Q10" s="132" t="s">
        <v>3303</v>
      </c>
      <c r="R10" s="131" t="s">
        <v>3305</v>
      </c>
      <c r="S10" s="131" t="s">
        <v>3270</v>
      </c>
      <c r="T10" s="130" t="s">
        <v>286</v>
      </c>
      <c r="U10" s="130" t="s">
        <v>287</v>
      </c>
      <c r="V10" s="130" t="s">
        <v>257</v>
      </c>
      <c r="W10" s="130" t="s">
        <v>257</v>
      </c>
      <c r="X10" s="130" t="s">
        <v>257</v>
      </c>
      <c r="Y10" s="130" t="s">
        <v>291</v>
      </c>
    </row>
    <row r="11" spans="1:25" x14ac:dyDescent="0.2">
      <c r="A11" s="130" t="s">
        <v>3265</v>
      </c>
      <c r="B11" s="130" t="s">
        <v>293</v>
      </c>
      <c r="C11" s="130">
        <v>2014</v>
      </c>
      <c r="D11" s="130" t="s">
        <v>298</v>
      </c>
      <c r="E11" s="130" t="s">
        <v>297</v>
      </c>
      <c r="F11" s="131" t="s">
        <v>17</v>
      </c>
      <c r="G11" s="130" t="s">
        <v>292</v>
      </c>
      <c r="H11" s="130" t="s">
        <v>257</v>
      </c>
      <c r="I11" s="130" t="s">
        <v>3306</v>
      </c>
      <c r="J11" s="131">
        <f t="shared" si="0"/>
        <v>0</v>
      </c>
      <c r="K11" s="131">
        <v>0</v>
      </c>
      <c r="L11" s="130"/>
      <c r="M11" s="131" t="s">
        <v>253</v>
      </c>
      <c r="N11" s="131" t="s">
        <v>3267</v>
      </c>
      <c r="O11" s="131" t="s">
        <v>254</v>
      </c>
      <c r="P11" s="131">
        <v>2</v>
      </c>
      <c r="Q11" s="132" t="s">
        <v>3307</v>
      </c>
      <c r="R11" s="131" t="s">
        <v>3308</v>
      </c>
      <c r="S11" s="131" t="s">
        <v>3274</v>
      </c>
      <c r="T11" s="130" t="s">
        <v>294</v>
      </c>
      <c r="U11" s="130" t="s">
        <v>268</v>
      </c>
      <c r="V11" s="130" t="s">
        <v>295</v>
      </c>
      <c r="W11" s="130" t="s">
        <v>296</v>
      </c>
      <c r="X11" s="130" t="s">
        <v>257</v>
      </c>
      <c r="Y11" s="132" t="s">
        <v>299</v>
      </c>
    </row>
    <row r="12" spans="1:25" x14ac:dyDescent="0.2">
      <c r="A12" s="130" t="s">
        <v>3309</v>
      </c>
      <c r="B12" s="130" t="s">
        <v>301</v>
      </c>
      <c r="C12" s="130">
        <v>2008</v>
      </c>
      <c r="D12" s="130" t="s">
        <v>3310</v>
      </c>
      <c r="E12" s="130" t="s">
        <v>303</v>
      </c>
      <c r="F12" s="131" t="s">
        <v>17</v>
      </c>
      <c r="G12" s="130" t="s">
        <v>300</v>
      </c>
      <c r="H12" s="130" t="s">
        <v>257</v>
      </c>
      <c r="I12" s="130" t="s">
        <v>3311</v>
      </c>
      <c r="J12" s="131">
        <f t="shared" si="0"/>
        <v>0</v>
      </c>
      <c r="K12" s="131">
        <f t="shared" ref="K12:K21" si="2">COUNTIF(I12, "*turbidity*")</f>
        <v>0</v>
      </c>
      <c r="L12" s="130"/>
      <c r="M12" s="131" t="s">
        <v>276</v>
      </c>
      <c r="N12" s="131" t="s">
        <v>3267</v>
      </c>
      <c r="O12" s="131" t="s">
        <v>254</v>
      </c>
      <c r="P12" s="131">
        <v>2</v>
      </c>
      <c r="Q12" s="132" t="s">
        <v>3312</v>
      </c>
      <c r="R12" s="131">
        <v>53</v>
      </c>
      <c r="S12" s="131" t="s">
        <v>3274</v>
      </c>
      <c r="T12" s="130" t="s">
        <v>302</v>
      </c>
      <c r="U12" s="130" t="s">
        <v>348</v>
      </c>
      <c r="V12" s="130" t="s">
        <v>257</v>
      </c>
      <c r="W12" s="130" t="s">
        <v>257</v>
      </c>
      <c r="X12" s="130" t="s">
        <v>257</v>
      </c>
      <c r="Y12" s="130" t="s">
        <v>304</v>
      </c>
    </row>
    <row r="13" spans="1:25" x14ac:dyDescent="0.2">
      <c r="A13" s="130" t="s">
        <v>3265</v>
      </c>
      <c r="B13" s="130" t="s">
        <v>306</v>
      </c>
      <c r="C13" s="130">
        <v>2013</v>
      </c>
      <c r="D13" s="130" t="s">
        <v>3313</v>
      </c>
      <c r="E13" s="130" t="s">
        <v>309</v>
      </c>
      <c r="F13" s="131" t="s">
        <v>17</v>
      </c>
      <c r="G13" s="130" t="s">
        <v>305</v>
      </c>
      <c r="H13" s="130" t="s">
        <v>257</v>
      </c>
      <c r="I13" s="130" t="s">
        <v>3276</v>
      </c>
      <c r="J13" s="131">
        <f t="shared" si="0"/>
        <v>0</v>
      </c>
      <c r="K13" s="131">
        <f t="shared" si="2"/>
        <v>0</v>
      </c>
      <c r="L13" s="130"/>
      <c r="M13" s="131" t="s">
        <v>276</v>
      </c>
      <c r="N13" s="131" t="s">
        <v>3267</v>
      </c>
      <c r="O13" s="131" t="s">
        <v>254</v>
      </c>
      <c r="P13" s="131">
        <v>1</v>
      </c>
      <c r="Q13" s="132" t="s">
        <v>3314</v>
      </c>
      <c r="R13" s="131" t="s">
        <v>3315</v>
      </c>
      <c r="S13" s="131" t="s">
        <v>3274</v>
      </c>
      <c r="T13" s="130" t="s">
        <v>307</v>
      </c>
      <c r="U13" s="130" t="s">
        <v>3293</v>
      </c>
      <c r="V13" s="130" t="s">
        <v>286</v>
      </c>
      <c r="W13" s="130" t="s">
        <v>257</v>
      </c>
      <c r="X13" s="130" t="s">
        <v>257</v>
      </c>
      <c r="Y13" s="130" t="s">
        <v>310</v>
      </c>
    </row>
    <row r="14" spans="1:25" x14ac:dyDescent="0.2">
      <c r="A14" s="130" t="s">
        <v>3265</v>
      </c>
      <c r="B14" s="130" t="s">
        <v>312</v>
      </c>
      <c r="C14" s="130">
        <v>2017</v>
      </c>
      <c r="D14" s="130" t="s">
        <v>315</v>
      </c>
      <c r="E14" s="130" t="s">
        <v>314</v>
      </c>
      <c r="F14" s="131" t="s">
        <v>17</v>
      </c>
      <c r="G14" s="130" t="s">
        <v>311</v>
      </c>
      <c r="H14" s="130" t="s">
        <v>257</v>
      </c>
      <c r="I14" s="130" t="s">
        <v>3276</v>
      </c>
      <c r="J14" s="131">
        <f t="shared" si="0"/>
        <v>0</v>
      </c>
      <c r="K14" s="131">
        <f t="shared" si="2"/>
        <v>0</v>
      </c>
      <c r="L14" s="130"/>
      <c r="M14" s="131" t="s">
        <v>253</v>
      </c>
      <c r="N14" s="131" t="s">
        <v>3316</v>
      </c>
      <c r="O14" s="131" t="s">
        <v>254</v>
      </c>
      <c r="P14" s="131">
        <v>2</v>
      </c>
      <c r="Q14" s="132" t="s">
        <v>3317</v>
      </c>
      <c r="R14" s="132" t="s">
        <v>3318</v>
      </c>
      <c r="S14" s="131" t="s">
        <v>3274</v>
      </c>
      <c r="T14" s="130" t="s">
        <v>3319</v>
      </c>
      <c r="U14" s="130" t="s">
        <v>3320</v>
      </c>
      <c r="V14" s="130" t="s">
        <v>257</v>
      </c>
      <c r="W14" s="130" t="s">
        <v>257</v>
      </c>
      <c r="X14" s="130" t="s">
        <v>257</v>
      </c>
      <c r="Y14" s="130" t="s">
        <v>316</v>
      </c>
    </row>
    <row r="15" spans="1:25" x14ac:dyDescent="0.2">
      <c r="A15" s="130" t="s">
        <v>3265</v>
      </c>
      <c r="B15" s="130" t="s">
        <v>317</v>
      </c>
      <c r="C15" s="130">
        <v>2014</v>
      </c>
      <c r="D15" s="130" t="s">
        <v>3321</v>
      </c>
      <c r="E15" s="130" t="s">
        <v>319</v>
      </c>
      <c r="F15" s="131" t="s">
        <v>17</v>
      </c>
      <c r="G15" s="130" t="s">
        <v>2078</v>
      </c>
      <c r="H15" s="130" t="s">
        <v>257</v>
      </c>
      <c r="I15" s="130" t="s">
        <v>3322</v>
      </c>
      <c r="J15" s="131">
        <f t="shared" si="0"/>
        <v>0</v>
      </c>
      <c r="K15" s="131">
        <f t="shared" si="2"/>
        <v>0</v>
      </c>
      <c r="L15" s="130"/>
      <c r="M15" s="131" t="s">
        <v>253</v>
      </c>
      <c r="N15" s="131" t="s">
        <v>3267</v>
      </c>
      <c r="O15" s="131" t="s">
        <v>254</v>
      </c>
      <c r="P15" s="131">
        <v>1</v>
      </c>
      <c r="Q15" s="132" t="s">
        <v>3323</v>
      </c>
      <c r="R15" s="131" t="s">
        <v>3324</v>
      </c>
      <c r="S15" s="131" t="s">
        <v>3274</v>
      </c>
      <c r="T15" s="130" t="s">
        <v>255</v>
      </c>
      <c r="U15" s="130" t="s">
        <v>318</v>
      </c>
      <c r="V15" s="130" t="s">
        <v>257</v>
      </c>
      <c r="W15" s="130" t="s">
        <v>257</v>
      </c>
      <c r="X15" s="130" t="s">
        <v>257</v>
      </c>
      <c r="Y15" s="132" t="s">
        <v>320</v>
      </c>
    </row>
    <row r="16" spans="1:25" x14ac:dyDescent="0.2">
      <c r="A16" s="130" t="s">
        <v>3265</v>
      </c>
      <c r="B16" s="130" t="s">
        <v>321</v>
      </c>
      <c r="C16" s="130">
        <v>2003</v>
      </c>
      <c r="D16" s="130" t="s">
        <v>327</v>
      </c>
      <c r="E16" s="130" t="s">
        <v>326</v>
      </c>
      <c r="F16" s="131" t="s">
        <v>17</v>
      </c>
      <c r="G16" s="130" t="s">
        <v>2077</v>
      </c>
      <c r="H16" s="130" t="s">
        <v>257</v>
      </c>
      <c r="I16" s="130"/>
      <c r="J16" s="131">
        <f t="shared" si="0"/>
        <v>0</v>
      </c>
      <c r="K16" s="131">
        <f t="shared" si="2"/>
        <v>0</v>
      </c>
      <c r="L16" s="130"/>
      <c r="M16" s="131" t="s">
        <v>253</v>
      </c>
      <c r="N16" s="131" t="s">
        <v>3316</v>
      </c>
      <c r="O16" s="131" t="s">
        <v>254</v>
      </c>
      <c r="P16" s="131">
        <v>13</v>
      </c>
      <c r="Q16" s="132" t="s">
        <v>3325</v>
      </c>
      <c r="R16" s="133" t="s">
        <v>3292</v>
      </c>
      <c r="S16" s="131" t="s">
        <v>3270</v>
      </c>
      <c r="T16" s="130" t="s">
        <v>322</v>
      </c>
      <c r="U16" s="130" t="s">
        <v>323</v>
      </c>
      <c r="V16" s="130" t="s">
        <v>324</v>
      </c>
      <c r="W16" s="130" t="s">
        <v>325</v>
      </c>
      <c r="X16" s="130" t="s">
        <v>257</v>
      </c>
      <c r="Y16" s="130"/>
    </row>
    <row r="17" spans="1:25" x14ac:dyDescent="0.2">
      <c r="A17" s="130" t="s">
        <v>3265</v>
      </c>
      <c r="B17" s="130" t="s">
        <v>329</v>
      </c>
      <c r="C17" s="130">
        <v>2007</v>
      </c>
      <c r="D17" s="130" t="s">
        <v>3326</v>
      </c>
      <c r="E17" s="130" t="s">
        <v>330</v>
      </c>
      <c r="F17" s="131" t="s">
        <v>17</v>
      </c>
      <c r="G17" s="130" t="s">
        <v>328</v>
      </c>
      <c r="H17" s="130" t="s">
        <v>257</v>
      </c>
      <c r="I17" s="130" t="s">
        <v>3322</v>
      </c>
      <c r="J17" s="131">
        <f t="shared" si="0"/>
        <v>0</v>
      </c>
      <c r="K17" s="131">
        <f t="shared" si="2"/>
        <v>0</v>
      </c>
      <c r="L17" s="130"/>
      <c r="M17" s="131" t="s">
        <v>253</v>
      </c>
      <c r="N17" s="131" t="s">
        <v>3267</v>
      </c>
      <c r="O17" s="131" t="s">
        <v>254</v>
      </c>
      <c r="P17" s="131">
        <v>2</v>
      </c>
      <c r="Q17" s="132" t="s">
        <v>3327</v>
      </c>
      <c r="R17" s="131" t="s">
        <v>3328</v>
      </c>
      <c r="S17" s="131" t="s">
        <v>3270</v>
      </c>
      <c r="T17" s="134" t="s">
        <v>322</v>
      </c>
      <c r="U17" s="130" t="s">
        <v>257</v>
      </c>
      <c r="V17" s="130" t="s">
        <v>257</v>
      </c>
      <c r="W17" s="130" t="s">
        <v>257</v>
      </c>
      <c r="X17" s="130" t="s">
        <v>257</v>
      </c>
      <c r="Y17" s="130"/>
    </row>
    <row r="18" spans="1:25" x14ac:dyDescent="0.2">
      <c r="A18" s="130" t="s">
        <v>3265</v>
      </c>
      <c r="B18" s="130" t="s">
        <v>332</v>
      </c>
      <c r="C18" s="130">
        <v>2008</v>
      </c>
      <c r="D18" s="130" t="s">
        <v>334</v>
      </c>
      <c r="E18" s="130" t="s">
        <v>333</v>
      </c>
      <c r="F18" s="131" t="s">
        <v>17</v>
      </c>
      <c r="G18" s="130" t="s">
        <v>331</v>
      </c>
      <c r="H18" s="130" t="s">
        <v>257</v>
      </c>
      <c r="I18" s="130" t="s">
        <v>3329</v>
      </c>
      <c r="J18" s="131">
        <f t="shared" si="0"/>
        <v>0</v>
      </c>
      <c r="K18" s="131">
        <f t="shared" si="2"/>
        <v>0</v>
      </c>
      <c r="L18" s="130"/>
      <c r="M18" s="131" t="s">
        <v>253</v>
      </c>
      <c r="N18" s="131" t="s">
        <v>261</v>
      </c>
      <c r="O18" s="131" t="s">
        <v>254</v>
      </c>
      <c r="P18" s="131">
        <v>1</v>
      </c>
      <c r="Q18" s="132" t="s">
        <v>3330</v>
      </c>
      <c r="R18" s="131" t="s">
        <v>3331</v>
      </c>
      <c r="S18" s="131" t="s">
        <v>3274</v>
      </c>
      <c r="T18" s="130" t="s">
        <v>302</v>
      </c>
      <c r="U18" s="130" t="s">
        <v>286</v>
      </c>
      <c r="V18" s="134" t="s">
        <v>287</v>
      </c>
      <c r="W18" s="130" t="s">
        <v>257</v>
      </c>
      <c r="X18" s="130" t="s">
        <v>257</v>
      </c>
      <c r="Y18" s="130"/>
    </row>
    <row r="19" spans="1:25" x14ac:dyDescent="0.2">
      <c r="A19" s="130" t="s">
        <v>3265</v>
      </c>
      <c r="B19" s="130" t="s">
        <v>336</v>
      </c>
      <c r="C19" s="130">
        <v>2017</v>
      </c>
      <c r="D19" s="130" t="s">
        <v>3332</v>
      </c>
      <c r="E19" s="130" t="s">
        <v>337</v>
      </c>
      <c r="F19" s="131" t="s">
        <v>17</v>
      </c>
      <c r="G19" s="130" t="s">
        <v>335</v>
      </c>
      <c r="H19" s="130" t="s">
        <v>257</v>
      </c>
      <c r="I19" s="130" t="s">
        <v>3276</v>
      </c>
      <c r="J19" s="131">
        <f t="shared" si="0"/>
        <v>0</v>
      </c>
      <c r="K19" s="131">
        <f t="shared" si="2"/>
        <v>0</v>
      </c>
      <c r="L19" s="130"/>
      <c r="M19" s="131" t="s">
        <v>253</v>
      </c>
      <c r="N19" s="131" t="s">
        <v>3267</v>
      </c>
      <c r="O19" s="131" t="s">
        <v>254</v>
      </c>
      <c r="P19" s="131">
        <v>1</v>
      </c>
      <c r="Q19" s="132" t="s">
        <v>3333</v>
      </c>
      <c r="R19" s="131" t="s">
        <v>3334</v>
      </c>
      <c r="S19" s="131" t="s">
        <v>3270</v>
      </c>
      <c r="T19" s="130" t="s">
        <v>255</v>
      </c>
      <c r="U19" s="130" t="s">
        <v>257</v>
      </c>
      <c r="V19" s="130" t="s">
        <v>257</v>
      </c>
      <c r="W19" s="130" t="s">
        <v>257</v>
      </c>
      <c r="X19" s="130" t="s">
        <v>257</v>
      </c>
      <c r="Y19" s="130" t="s">
        <v>338</v>
      </c>
    </row>
    <row r="20" spans="1:25" x14ac:dyDescent="0.2">
      <c r="A20" s="130" t="s">
        <v>3265</v>
      </c>
      <c r="B20" s="130" t="s">
        <v>340</v>
      </c>
      <c r="C20" s="130">
        <v>1995</v>
      </c>
      <c r="D20" s="130" t="s">
        <v>327</v>
      </c>
      <c r="E20" s="130" t="s">
        <v>344</v>
      </c>
      <c r="F20" s="131" t="s">
        <v>17</v>
      </c>
      <c r="G20" s="130" t="s">
        <v>339</v>
      </c>
      <c r="H20" s="130" t="s">
        <v>257</v>
      </c>
      <c r="I20" s="130" t="s">
        <v>3276</v>
      </c>
      <c r="J20" s="131">
        <f t="shared" si="0"/>
        <v>0</v>
      </c>
      <c r="K20" s="131">
        <f t="shared" si="2"/>
        <v>0</v>
      </c>
      <c r="L20" s="130"/>
      <c r="M20" s="131" t="s">
        <v>341</v>
      </c>
      <c r="N20" s="131" t="s">
        <v>3267</v>
      </c>
      <c r="O20" s="131" t="s">
        <v>254</v>
      </c>
      <c r="P20" s="131">
        <v>4</v>
      </c>
      <c r="Q20" s="132" t="s">
        <v>3335</v>
      </c>
      <c r="R20" s="131" t="s">
        <v>3292</v>
      </c>
      <c r="S20" s="131" t="s">
        <v>3270</v>
      </c>
      <c r="T20" s="130" t="s">
        <v>294</v>
      </c>
      <c r="U20" s="130" t="s">
        <v>342</v>
      </c>
      <c r="V20" s="130" t="s">
        <v>296</v>
      </c>
      <c r="W20" s="130" t="s">
        <v>343</v>
      </c>
      <c r="X20" s="130" t="s">
        <v>257</v>
      </c>
      <c r="Y20" s="132" t="s">
        <v>338</v>
      </c>
    </row>
    <row r="21" spans="1:25" x14ac:dyDescent="0.2">
      <c r="A21" s="130" t="s">
        <v>3265</v>
      </c>
      <c r="B21" s="130" t="s">
        <v>346</v>
      </c>
      <c r="C21" s="130">
        <v>1979</v>
      </c>
      <c r="D21" s="130" t="s">
        <v>3336</v>
      </c>
      <c r="E21" s="130" t="s">
        <v>347</v>
      </c>
      <c r="F21" s="131" t="s">
        <v>17</v>
      </c>
      <c r="G21" s="130" t="s">
        <v>345</v>
      </c>
      <c r="H21" s="130" t="s">
        <v>257</v>
      </c>
      <c r="I21" s="130" t="s">
        <v>3337</v>
      </c>
      <c r="J21" s="131">
        <f t="shared" si="0"/>
        <v>0</v>
      </c>
      <c r="K21" s="131">
        <f t="shared" si="2"/>
        <v>0</v>
      </c>
      <c r="L21" s="130"/>
      <c r="M21" s="131" t="s">
        <v>276</v>
      </c>
      <c r="N21" s="131" t="s">
        <v>261</v>
      </c>
      <c r="O21" s="131" t="s">
        <v>254</v>
      </c>
      <c r="P21" s="133">
        <v>1</v>
      </c>
      <c r="Q21" s="135" t="s">
        <v>3338</v>
      </c>
      <c r="R21" s="133" t="s">
        <v>3292</v>
      </c>
      <c r="S21" s="133" t="s">
        <v>3274</v>
      </c>
      <c r="T21" s="134" t="s">
        <v>302</v>
      </c>
      <c r="U21" s="130" t="s">
        <v>257</v>
      </c>
      <c r="V21" s="130" t="s">
        <v>257</v>
      </c>
      <c r="W21" s="130" t="s">
        <v>257</v>
      </c>
      <c r="X21" s="130" t="s">
        <v>257</v>
      </c>
      <c r="Y21" s="130"/>
    </row>
    <row r="22" spans="1:25" x14ac:dyDescent="0.2">
      <c r="A22" s="130" t="s">
        <v>3265</v>
      </c>
      <c r="B22" s="130" t="s">
        <v>350</v>
      </c>
      <c r="C22" s="130">
        <v>2007</v>
      </c>
      <c r="D22" s="130" t="s">
        <v>3339</v>
      </c>
      <c r="E22" s="130" t="s">
        <v>352</v>
      </c>
      <c r="F22" s="131" t="s">
        <v>17</v>
      </c>
      <c r="G22" s="130" t="s">
        <v>349</v>
      </c>
      <c r="H22" s="130" t="s">
        <v>257</v>
      </c>
      <c r="I22" s="130" t="s">
        <v>3340</v>
      </c>
      <c r="J22" s="131">
        <v>0</v>
      </c>
      <c r="K22" s="131">
        <v>0</v>
      </c>
      <c r="L22" s="130" t="s">
        <v>3341</v>
      </c>
      <c r="M22" s="131" t="s">
        <v>341</v>
      </c>
      <c r="N22" s="131" t="s">
        <v>3267</v>
      </c>
      <c r="O22" s="131" t="s">
        <v>254</v>
      </c>
      <c r="P22" s="131">
        <v>3</v>
      </c>
      <c r="Q22" s="132" t="s">
        <v>3342</v>
      </c>
      <c r="R22" s="136" t="s">
        <v>3343</v>
      </c>
      <c r="S22" s="131" t="s">
        <v>3270</v>
      </c>
      <c r="T22" s="130" t="s">
        <v>3344</v>
      </c>
      <c r="U22" s="130" t="s">
        <v>351</v>
      </c>
      <c r="V22" s="130" t="s">
        <v>3345</v>
      </c>
      <c r="W22" s="130" t="s">
        <v>257</v>
      </c>
      <c r="X22" s="130" t="s">
        <v>257</v>
      </c>
      <c r="Y22" s="132" t="s">
        <v>353</v>
      </c>
    </row>
    <row r="23" spans="1:25" x14ac:dyDescent="0.2">
      <c r="A23" s="130" t="s">
        <v>3265</v>
      </c>
      <c r="B23" s="130" t="s">
        <v>355</v>
      </c>
      <c r="C23" s="130">
        <v>2014</v>
      </c>
      <c r="D23" s="130" t="s">
        <v>315</v>
      </c>
      <c r="E23" s="130" t="s">
        <v>356</v>
      </c>
      <c r="F23" s="131" t="s">
        <v>17</v>
      </c>
      <c r="G23" s="130" t="s">
        <v>354</v>
      </c>
      <c r="H23" s="130" t="s">
        <v>257</v>
      </c>
      <c r="I23" s="130" t="s">
        <v>3276</v>
      </c>
      <c r="J23" s="131">
        <f>COUNTIF(I23, "*observational*")</f>
        <v>0</v>
      </c>
      <c r="K23" s="131">
        <f>COUNTIF(I23, "*turbidity*")</f>
        <v>0</v>
      </c>
      <c r="L23" s="130"/>
      <c r="M23" s="131" t="s">
        <v>253</v>
      </c>
      <c r="N23" s="131" t="s">
        <v>3267</v>
      </c>
      <c r="O23" s="131" t="s">
        <v>254</v>
      </c>
      <c r="P23" s="131">
        <v>1</v>
      </c>
      <c r="Q23" s="132" t="s">
        <v>3346</v>
      </c>
      <c r="R23" s="131">
        <v>62</v>
      </c>
      <c r="S23" s="131" t="s">
        <v>3270</v>
      </c>
      <c r="T23" s="130" t="s">
        <v>3347</v>
      </c>
      <c r="U23" s="130" t="s">
        <v>3348</v>
      </c>
      <c r="V23" s="130" t="s">
        <v>3349</v>
      </c>
      <c r="W23" s="130" t="s">
        <v>3350</v>
      </c>
      <c r="X23" s="130" t="s">
        <v>294</v>
      </c>
      <c r="Y23" s="130"/>
    </row>
    <row r="24" spans="1:25" x14ac:dyDescent="0.2">
      <c r="A24" s="130" t="s">
        <v>3265</v>
      </c>
      <c r="B24" s="130" t="s">
        <v>358</v>
      </c>
      <c r="C24" s="130">
        <v>2018</v>
      </c>
      <c r="D24" s="130" t="s">
        <v>3351</v>
      </c>
      <c r="E24" s="130" t="s">
        <v>359</v>
      </c>
      <c r="F24" s="131" t="s">
        <v>17</v>
      </c>
      <c r="G24" s="130" t="s">
        <v>357</v>
      </c>
      <c r="H24" s="130" t="s">
        <v>257</v>
      </c>
      <c r="I24" s="130" t="s">
        <v>3352</v>
      </c>
      <c r="J24" s="131">
        <f>COUNTIF(I24, "*observational*")</f>
        <v>0</v>
      </c>
      <c r="K24" s="131">
        <f>COUNTIF(I24, "*turbidity*")</f>
        <v>0</v>
      </c>
      <c r="L24" s="130"/>
      <c r="M24" s="131" t="s">
        <v>253</v>
      </c>
      <c r="N24" s="131" t="s">
        <v>3267</v>
      </c>
      <c r="O24" s="131" t="s">
        <v>254</v>
      </c>
      <c r="P24" s="131">
        <v>1</v>
      </c>
      <c r="Q24" s="132" t="s">
        <v>3353</v>
      </c>
      <c r="R24" s="131">
        <v>100</v>
      </c>
      <c r="S24" s="131" t="s">
        <v>3274</v>
      </c>
      <c r="T24" s="130" t="s">
        <v>3285</v>
      </c>
      <c r="U24" s="130" t="s">
        <v>3354</v>
      </c>
      <c r="V24" s="130" t="s">
        <v>257</v>
      </c>
      <c r="W24" s="130" t="s">
        <v>257</v>
      </c>
      <c r="X24" s="130" t="s">
        <v>257</v>
      </c>
      <c r="Y24" s="130" t="s">
        <v>360</v>
      </c>
    </row>
    <row r="25" spans="1:25" x14ac:dyDescent="0.2">
      <c r="A25" s="130" t="s">
        <v>3265</v>
      </c>
      <c r="B25" s="130" t="s">
        <v>362</v>
      </c>
      <c r="C25" s="130">
        <v>2006</v>
      </c>
      <c r="D25" s="130" t="s">
        <v>2085</v>
      </c>
      <c r="E25" s="130" t="s">
        <v>365</v>
      </c>
      <c r="F25" s="131" t="s">
        <v>17</v>
      </c>
      <c r="G25" s="130" t="s">
        <v>361</v>
      </c>
      <c r="H25" s="130" t="s">
        <v>257</v>
      </c>
      <c r="I25" s="130" t="s">
        <v>3306</v>
      </c>
      <c r="J25" s="131">
        <f>COUNTIF(I25, "*observational*")</f>
        <v>0</v>
      </c>
      <c r="K25" s="131">
        <v>0</v>
      </c>
      <c r="L25" s="130" t="s">
        <v>3355</v>
      </c>
      <c r="M25" s="131" t="s">
        <v>253</v>
      </c>
      <c r="N25" s="131" t="s">
        <v>3267</v>
      </c>
      <c r="O25" s="131" t="s">
        <v>254</v>
      </c>
      <c r="P25" s="131">
        <v>2</v>
      </c>
      <c r="Q25" s="132" t="s">
        <v>363</v>
      </c>
      <c r="R25" s="131" t="s">
        <v>3356</v>
      </c>
      <c r="S25" s="131" t="s">
        <v>3274</v>
      </c>
      <c r="T25" s="130" t="s">
        <v>364</v>
      </c>
      <c r="U25" s="130" t="s">
        <v>3357</v>
      </c>
      <c r="V25" s="130" t="s">
        <v>269</v>
      </c>
      <c r="W25" s="130"/>
      <c r="X25" s="130"/>
      <c r="Y25" s="132" t="s">
        <v>366</v>
      </c>
    </row>
    <row r="26" spans="1:25" x14ac:dyDescent="0.2">
      <c r="A26" s="130" t="s">
        <v>3265</v>
      </c>
      <c r="B26" s="130" t="s">
        <v>362</v>
      </c>
      <c r="C26" s="130">
        <v>2006</v>
      </c>
      <c r="D26" s="130" t="s">
        <v>2085</v>
      </c>
      <c r="E26" s="130" t="s">
        <v>365</v>
      </c>
      <c r="F26" s="131" t="s">
        <v>17</v>
      </c>
      <c r="G26" s="130" t="s">
        <v>367</v>
      </c>
      <c r="H26" s="130" t="s">
        <v>257</v>
      </c>
      <c r="I26" s="130" t="s">
        <v>3306</v>
      </c>
      <c r="J26" s="131">
        <f>COUNTIF(I26, "*observational*")</f>
        <v>0</v>
      </c>
      <c r="K26" s="131">
        <v>0</v>
      </c>
      <c r="L26" s="130" t="s">
        <v>3358</v>
      </c>
      <c r="M26" s="131" t="s">
        <v>253</v>
      </c>
      <c r="N26" s="131" t="s">
        <v>261</v>
      </c>
      <c r="O26" s="131" t="s">
        <v>254</v>
      </c>
      <c r="P26" s="131">
        <v>3</v>
      </c>
      <c r="Q26" s="132" t="s">
        <v>3359</v>
      </c>
      <c r="R26" s="131" t="s">
        <v>3360</v>
      </c>
      <c r="S26" s="131" t="s">
        <v>3274</v>
      </c>
      <c r="T26" s="130" t="s">
        <v>3361</v>
      </c>
      <c r="U26" s="130" t="s">
        <v>257</v>
      </c>
      <c r="V26" s="130" t="s">
        <v>257</v>
      </c>
      <c r="W26" s="130" t="s">
        <v>257</v>
      </c>
      <c r="X26" s="130" t="s">
        <v>257</v>
      </c>
      <c r="Y26" s="132" t="s">
        <v>368</v>
      </c>
    </row>
    <row r="27" spans="1:25" x14ac:dyDescent="0.2">
      <c r="A27" s="130" t="s">
        <v>3265</v>
      </c>
      <c r="B27" s="130" t="s">
        <v>370</v>
      </c>
      <c r="C27" s="130">
        <v>2008</v>
      </c>
      <c r="D27" s="130" t="s">
        <v>373</v>
      </c>
      <c r="E27" s="130" t="s">
        <v>372</v>
      </c>
      <c r="F27" s="131" t="s">
        <v>17</v>
      </c>
      <c r="G27" s="130" t="s">
        <v>369</v>
      </c>
      <c r="H27" s="130" t="s">
        <v>257</v>
      </c>
      <c r="I27" s="130" t="s">
        <v>3276</v>
      </c>
      <c r="J27" s="131">
        <f>COUNTIF(I27, "*observational*")</f>
        <v>0</v>
      </c>
      <c r="K27" s="131">
        <f>COUNTIF(I27, "*turbidity*")</f>
        <v>0</v>
      </c>
      <c r="L27" s="130" t="s">
        <v>3362</v>
      </c>
      <c r="M27" s="131" t="s">
        <v>253</v>
      </c>
      <c r="N27" s="131" t="s">
        <v>3267</v>
      </c>
      <c r="O27" s="131" t="s">
        <v>254</v>
      </c>
      <c r="P27" s="131">
        <v>1</v>
      </c>
      <c r="Q27" s="132" t="s">
        <v>3363</v>
      </c>
      <c r="R27" s="131" t="s">
        <v>3364</v>
      </c>
      <c r="S27" s="131" t="s">
        <v>3274</v>
      </c>
      <c r="T27" s="130" t="s">
        <v>302</v>
      </c>
      <c r="U27" s="130" t="s">
        <v>371</v>
      </c>
      <c r="V27" s="134" t="s">
        <v>322</v>
      </c>
      <c r="W27" s="130" t="s">
        <v>257</v>
      </c>
      <c r="X27" s="130" t="s">
        <v>257</v>
      </c>
      <c r="Y27" s="130"/>
    </row>
    <row r="28" spans="1:25" x14ac:dyDescent="0.2">
      <c r="A28" s="130" t="s">
        <v>3265</v>
      </c>
      <c r="B28" s="130" t="s">
        <v>3365</v>
      </c>
      <c r="C28" s="130">
        <v>1990</v>
      </c>
      <c r="D28" s="130" t="s">
        <v>3301</v>
      </c>
      <c r="E28" s="130" t="s">
        <v>377</v>
      </c>
      <c r="F28" s="131" t="s">
        <v>17</v>
      </c>
      <c r="G28" s="130" t="s">
        <v>374</v>
      </c>
      <c r="H28" s="130" t="s">
        <v>257</v>
      </c>
      <c r="I28" s="130"/>
      <c r="J28" s="131">
        <v>0</v>
      </c>
      <c r="K28" s="131">
        <v>0</v>
      </c>
      <c r="L28" s="130" t="s">
        <v>3366</v>
      </c>
      <c r="M28" s="131" t="s">
        <v>253</v>
      </c>
      <c r="N28" s="131" t="s">
        <v>261</v>
      </c>
      <c r="O28" s="131" t="s">
        <v>254</v>
      </c>
      <c r="P28" s="131">
        <v>10</v>
      </c>
      <c r="Q28" s="132" t="s">
        <v>3367</v>
      </c>
      <c r="R28" s="131" t="s">
        <v>3368</v>
      </c>
      <c r="S28" s="131" t="s">
        <v>3274</v>
      </c>
      <c r="T28" s="130" t="s">
        <v>3369</v>
      </c>
      <c r="U28" s="130" t="s">
        <v>376</v>
      </c>
      <c r="V28" s="130" t="s">
        <v>348</v>
      </c>
      <c r="W28" s="130" t="s">
        <v>257</v>
      </c>
      <c r="X28" s="130" t="s">
        <v>257</v>
      </c>
      <c r="Y28" s="130"/>
    </row>
    <row r="29" spans="1:25" x14ac:dyDescent="0.2">
      <c r="A29" s="130" t="s">
        <v>3309</v>
      </c>
      <c r="B29" s="130" t="s">
        <v>375</v>
      </c>
      <c r="C29" s="130">
        <v>1992</v>
      </c>
      <c r="D29" s="130" t="s">
        <v>3370</v>
      </c>
      <c r="E29" s="130" t="s">
        <v>379</v>
      </c>
      <c r="F29" s="131" t="s">
        <v>17</v>
      </c>
      <c r="G29" s="130" t="s">
        <v>378</v>
      </c>
      <c r="H29" s="130" t="s">
        <v>257</v>
      </c>
      <c r="I29" s="130" t="s">
        <v>3371</v>
      </c>
      <c r="J29" s="131">
        <f t="shared" ref="J29:J37" si="3">COUNTIF(I29, "*observational*")</f>
        <v>0</v>
      </c>
      <c r="K29" s="131">
        <f t="shared" ref="K29:K44" si="4">COUNTIF(I29, "*turbidity*")</f>
        <v>0</v>
      </c>
      <c r="L29" s="130" t="s">
        <v>3372</v>
      </c>
      <c r="M29" s="131" t="s">
        <v>253</v>
      </c>
      <c r="N29" s="131" t="s">
        <v>3267</v>
      </c>
      <c r="O29" s="131" t="s">
        <v>254</v>
      </c>
      <c r="P29" s="131">
        <v>1</v>
      </c>
      <c r="Q29" s="132" t="s">
        <v>3373</v>
      </c>
      <c r="R29" s="131" t="s">
        <v>3374</v>
      </c>
      <c r="S29" s="131" t="s">
        <v>3283</v>
      </c>
      <c r="T29" s="130" t="s">
        <v>3375</v>
      </c>
      <c r="U29" s="130" t="s">
        <v>3376</v>
      </c>
      <c r="V29" s="130" t="s">
        <v>257</v>
      </c>
      <c r="W29" s="130" t="s">
        <v>257</v>
      </c>
      <c r="X29" s="130" t="s">
        <v>257</v>
      </c>
      <c r="Y29" s="130" t="s">
        <v>380</v>
      </c>
    </row>
    <row r="30" spans="1:25" x14ac:dyDescent="0.2">
      <c r="A30" s="130" t="s">
        <v>3265</v>
      </c>
      <c r="B30" s="130" t="s">
        <v>3377</v>
      </c>
      <c r="C30" s="130">
        <v>1992</v>
      </c>
      <c r="D30" s="130" t="s">
        <v>3378</v>
      </c>
      <c r="E30" s="130" t="s">
        <v>382</v>
      </c>
      <c r="F30" s="131" t="s">
        <v>17</v>
      </c>
      <c r="G30" s="130" t="s">
        <v>381</v>
      </c>
      <c r="H30" s="130" t="s">
        <v>257</v>
      </c>
      <c r="I30" s="130" t="s">
        <v>3276</v>
      </c>
      <c r="J30" s="131">
        <f t="shared" si="3"/>
        <v>0</v>
      </c>
      <c r="K30" s="131">
        <f t="shared" si="4"/>
        <v>0</v>
      </c>
      <c r="L30" s="130" t="s">
        <v>3379</v>
      </c>
      <c r="M30" s="131" t="s">
        <v>253</v>
      </c>
      <c r="N30" s="131" t="s">
        <v>261</v>
      </c>
      <c r="O30" s="131" t="s">
        <v>254</v>
      </c>
      <c r="P30" s="131">
        <v>42</v>
      </c>
      <c r="Q30" s="132" t="s">
        <v>3380</v>
      </c>
      <c r="R30" s="131" t="s">
        <v>3381</v>
      </c>
      <c r="S30" s="131" t="s">
        <v>3274</v>
      </c>
      <c r="T30" s="130" t="s">
        <v>3293</v>
      </c>
      <c r="U30" s="130" t="s">
        <v>257</v>
      </c>
      <c r="V30" s="130" t="s">
        <v>257</v>
      </c>
      <c r="W30" s="130" t="s">
        <v>257</v>
      </c>
      <c r="X30" s="130" t="s">
        <v>257</v>
      </c>
      <c r="Y30" s="130"/>
    </row>
    <row r="31" spans="1:25" x14ac:dyDescent="0.2">
      <c r="A31" s="130" t="s">
        <v>3265</v>
      </c>
      <c r="B31" s="130" t="s">
        <v>384</v>
      </c>
      <c r="C31" s="130">
        <v>2006</v>
      </c>
      <c r="D31" s="130" t="s">
        <v>315</v>
      </c>
      <c r="E31" s="130" t="s">
        <v>386</v>
      </c>
      <c r="F31" s="131" t="s">
        <v>17</v>
      </c>
      <c r="G31" s="130" t="s">
        <v>383</v>
      </c>
      <c r="H31" s="130" t="s">
        <v>257</v>
      </c>
      <c r="I31" s="130" t="s">
        <v>3276</v>
      </c>
      <c r="J31" s="131">
        <f t="shared" si="3"/>
        <v>0</v>
      </c>
      <c r="K31" s="131">
        <f t="shared" si="4"/>
        <v>0</v>
      </c>
      <c r="L31" s="130"/>
      <c r="M31" s="131" t="s">
        <v>253</v>
      </c>
      <c r="N31" s="131" t="s">
        <v>3316</v>
      </c>
      <c r="O31" s="131" t="s">
        <v>254</v>
      </c>
      <c r="P31" s="131">
        <v>2</v>
      </c>
      <c r="Q31" s="132" t="s">
        <v>3382</v>
      </c>
      <c r="R31" s="131" t="s">
        <v>3383</v>
      </c>
      <c r="S31" s="131" t="s">
        <v>3274</v>
      </c>
      <c r="T31" s="130" t="s">
        <v>302</v>
      </c>
      <c r="U31" s="130" t="s">
        <v>376</v>
      </c>
      <c r="V31" s="130" t="s">
        <v>348</v>
      </c>
      <c r="W31" s="130" t="s">
        <v>257</v>
      </c>
      <c r="X31" s="130" t="s">
        <v>257</v>
      </c>
      <c r="Y31" s="132" t="s">
        <v>387</v>
      </c>
    </row>
    <row r="32" spans="1:25" x14ac:dyDescent="0.2">
      <c r="A32" s="130" t="s">
        <v>3309</v>
      </c>
      <c r="B32" s="130" t="s">
        <v>389</v>
      </c>
      <c r="C32" s="130">
        <v>2006</v>
      </c>
      <c r="D32" s="130" t="s">
        <v>3384</v>
      </c>
      <c r="E32" s="130" t="s">
        <v>390</v>
      </c>
      <c r="F32" s="131" t="s">
        <v>17</v>
      </c>
      <c r="G32" s="130" t="s">
        <v>388</v>
      </c>
      <c r="H32" s="130" t="s">
        <v>257</v>
      </c>
      <c r="I32" s="130" t="s">
        <v>3371</v>
      </c>
      <c r="J32" s="131">
        <f t="shared" si="3"/>
        <v>0</v>
      </c>
      <c r="K32" s="131">
        <f t="shared" si="4"/>
        <v>0</v>
      </c>
      <c r="L32" s="130"/>
      <c r="M32" s="131" t="s">
        <v>276</v>
      </c>
      <c r="N32" s="131" t="s">
        <v>3267</v>
      </c>
      <c r="O32" s="131" t="s">
        <v>254</v>
      </c>
      <c r="P32" s="131">
        <v>1</v>
      </c>
      <c r="Q32" s="132" t="s">
        <v>3385</v>
      </c>
      <c r="R32" s="131" t="s">
        <v>3386</v>
      </c>
      <c r="S32" s="131" t="s">
        <v>3274</v>
      </c>
      <c r="T32" s="130" t="s">
        <v>3387</v>
      </c>
      <c r="U32" s="130" t="s">
        <v>257</v>
      </c>
      <c r="V32" s="130" t="s">
        <v>257</v>
      </c>
      <c r="W32" s="130" t="s">
        <v>257</v>
      </c>
      <c r="X32" s="130" t="s">
        <v>257</v>
      </c>
      <c r="Y32" s="132" t="s">
        <v>391</v>
      </c>
    </row>
    <row r="33" spans="1:25" x14ac:dyDescent="0.2">
      <c r="A33" s="130" t="s">
        <v>3265</v>
      </c>
      <c r="B33" s="130" t="s">
        <v>392</v>
      </c>
      <c r="C33" s="130">
        <v>2006</v>
      </c>
      <c r="D33" s="130" t="s">
        <v>327</v>
      </c>
      <c r="E33" s="130" t="s">
        <v>393</v>
      </c>
      <c r="F33" s="131" t="s">
        <v>17</v>
      </c>
      <c r="G33" s="130" t="s">
        <v>2075</v>
      </c>
      <c r="H33" s="130" t="s">
        <v>257</v>
      </c>
      <c r="I33" s="130" t="s">
        <v>3388</v>
      </c>
      <c r="J33" s="131">
        <f t="shared" si="3"/>
        <v>0</v>
      </c>
      <c r="K33" s="131">
        <f t="shared" si="4"/>
        <v>0</v>
      </c>
      <c r="L33" s="130" t="s">
        <v>3389</v>
      </c>
      <c r="M33" s="131" t="s">
        <v>253</v>
      </c>
      <c r="N33" s="131" t="s">
        <v>3316</v>
      </c>
      <c r="O33" s="131" t="s">
        <v>254</v>
      </c>
      <c r="P33" s="131">
        <v>1</v>
      </c>
      <c r="Q33" s="132" t="s">
        <v>3390</v>
      </c>
      <c r="R33" s="131" t="s">
        <v>3391</v>
      </c>
      <c r="S33" s="131" t="s">
        <v>3270</v>
      </c>
      <c r="T33" s="130" t="s">
        <v>268</v>
      </c>
      <c r="U33" s="130" t="s">
        <v>3392</v>
      </c>
      <c r="V33" s="130"/>
      <c r="W33" s="130"/>
      <c r="X33" s="130"/>
      <c r="Y33" s="130"/>
    </row>
    <row r="34" spans="1:25" x14ac:dyDescent="0.2">
      <c r="A34" s="130" t="s">
        <v>3265</v>
      </c>
      <c r="B34" s="130" t="s">
        <v>396</v>
      </c>
      <c r="C34" s="130">
        <v>2017</v>
      </c>
      <c r="D34" s="130" t="s">
        <v>3393</v>
      </c>
      <c r="E34" s="130" t="s">
        <v>397</v>
      </c>
      <c r="F34" s="131" t="s">
        <v>17</v>
      </c>
      <c r="G34" s="130" t="s">
        <v>395</v>
      </c>
      <c r="H34" s="130" t="s">
        <v>257</v>
      </c>
      <c r="I34" s="130" t="s">
        <v>3276</v>
      </c>
      <c r="J34" s="131">
        <f t="shared" si="3"/>
        <v>0</v>
      </c>
      <c r="K34" s="131">
        <f t="shared" si="4"/>
        <v>0</v>
      </c>
      <c r="L34" s="130"/>
      <c r="M34" s="131" t="s">
        <v>253</v>
      </c>
      <c r="N34" s="131" t="s">
        <v>261</v>
      </c>
      <c r="O34" s="131" t="s">
        <v>254</v>
      </c>
      <c r="P34" s="131">
        <v>1</v>
      </c>
      <c r="Q34" s="132" t="s">
        <v>3394</v>
      </c>
      <c r="R34" s="131" t="s">
        <v>3395</v>
      </c>
      <c r="S34" s="131" t="s">
        <v>3274</v>
      </c>
      <c r="T34" s="130" t="s">
        <v>302</v>
      </c>
      <c r="U34" s="130" t="s">
        <v>257</v>
      </c>
      <c r="V34" s="130" t="s">
        <v>257</v>
      </c>
      <c r="W34" s="130" t="s">
        <v>257</v>
      </c>
      <c r="X34" s="130" t="s">
        <v>257</v>
      </c>
      <c r="Y34" s="130" t="s">
        <v>398</v>
      </c>
    </row>
    <row r="35" spans="1:25" x14ac:dyDescent="0.2">
      <c r="A35" s="130" t="s">
        <v>3265</v>
      </c>
      <c r="B35" s="130" t="s">
        <v>400</v>
      </c>
      <c r="C35" s="130">
        <v>2003</v>
      </c>
      <c r="D35" s="130" t="s">
        <v>403</v>
      </c>
      <c r="E35" s="130" t="s">
        <v>402</v>
      </c>
      <c r="F35" s="131" t="s">
        <v>17</v>
      </c>
      <c r="G35" s="130" t="s">
        <v>399</v>
      </c>
      <c r="H35" s="130" t="s">
        <v>257</v>
      </c>
      <c r="I35" s="130"/>
      <c r="J35" s="131">
        <f t="shared" si="3"/>
        <v>0</v>
      </c>
      <c r="K35" s="131">
        <f t="shared" si="4"/>
        <v>0</v>
      </c>
      <c r="L35" s="130"/>
      <c r="M35" s="131" t="s">
        <v>253</v>
      </c>
      <c r="N35" s="131" t="s">
        <v>3267</v>
      </c>
      <c r="O35" s="131" t="s">
        <v>254</v>
      </c>
      <c r="P35" s="131">
        <v>1</v>
      </c>
      <c r="Q35" s="132" t="s">
        <v>3396</v>
      </c>
      <c r="R35" s="131" t="s">
        <v>3397</v>
      </c>
      <c r="S35" s="131" t="s">
        <v>3270</v>
      </c>
      <c r="T35" s="130" t="s">
        <v>262</v>
      </c>
      <c r="U35" s="130" t="s">
        <v>257</v>
      </c>
      <c r="V35" s="130" t="s">
        <v>257</v>
      </c>
      <c r="W35" s="130" t="s">
        <v>257</v>
      </c>
      <c r="X35" s="130" t="s">
        <v>257</v>
      </c>
      <c r="Y35" s="130"/>
    </row>
    <row r="36" spans="1:25" x14ac:dyDescent="0.2">
      <c r="A36" s="130" t="s">
        <v>3309</v>
      </c>
      <c r="B36" s="130" t="s">
        <v>404</v>
      </c>
      <c r="C36" s="130">
        <v>2008</v>
      </c>
      <c r="D36" s="130" t="s">
        <v>3398</v>
      </c>
      <c r="E36" s="130" t="s">
        <v>405</v>
      </c>
      <c r="F36" s="131" t="s">
        <v>17</v>
      </c>
      <c r="G36" s="130" t="s">
        <v>2076</v>
      </c>
      <c r="H36" s="130" t="s">
        <v>257</v>
      </c>
      <c r="I36" s="130" t="s">
        <v>3371</v>
      </c>
      <c r="J36" s="131">
        <f t="shared" si="3"/>
        <v>0</v>
      </c>
      <c r="K36" s="131">
        <f t="shared" si="4"/>
        <v>0</v>
      </c>
      <c r="L36" s="130"/>
      <c r="M36" s="131" t="s">
        <v>253</v>
      </c>
      <c r="N36" s="131" t="s">
        <v>3267</v>
      </c>
      <c r="O36" s="131" t="s">
        <v>254</v>
      </c>
      <c r="P36" s="131">
        <v>1</v>
      </c>
      <c r="Q36" s="132" t="s">
        <v>363</v>
      </c>
      <c r="R36" s="131" t="s">
        <v>3399</v>
      </c>
      <c r="S36" s="131" t="s">
        <v>3274</v>
      </c>
      <c r="T36" s="130" t="s">
        <v>3400</v>
      </c>
      <c r="U36" s="130" t="s">
        <v>257</v>
      </c>
      <c r="V36" s="130" t="s">
        <v>257</v>
      </c>
      <c r="W36" s="130" t="s">
        <v>257</v>
      </c>
      <c r="X36" s="130" t="s">
        <v>257</v>
      </c>
      <c r="Y36" s="130" t="s">
        <v>406</v>
      </c>
    </row>
    <row r="37" spans="1:25" x14ac:dyDescent="0.2">
      <c r="A37" s="130" t="s">
        <v>3265</v>
      </c>
      <c r="B37" s="130" t="s">
        <v>408</v>
      </c>
      <c r="C37" s="130">
        <v>1989</v>
      </c>
      <c r="D37" s="130" t="s">
        <v>3301</v>
      </c>
      <c r="E37" s="130" t="s">
        <v>410</v>
      </c>
      <c r="F37" s="131" t="s">
        <v>17</v>
      </c>
      <c r="G37" s="130" t="s">
        <v>407</v>
      </c>
      <c r="H37" s="130" t="s">
        <v>257</v>
      </c>
      <c r="I37" s="130" t="s">
        <v>3276</v>
      </c>
      <c r="J37" s="131">
        <f t="shared" si="3"/>
        <v>0</v>
      </c>
      <c r="K37" s="131">
        <f t="shared" si="4"/>
        <v>0</v>
      </c>
      <c r="L37" s="130" t="s">
        <v>411</v>
      </c>
      <c r="M37" s="131" t="s">
        <v>276</v>
      </c>
      <c r="N37" s="131" t="s">
        <v>261</v>
      </c>
      <c r="O37" s="131" t="s">
        <v>254</v>
      </c>
      <c r="P37" s="131">
        <v>8</v>
      </c>
      <c r="Q37" s="132" t="s">
        <v>3401</v>
      </c>
      <c r="R37" s="131" t="s">
        <v>3402</v>
      </c>
      <c r="S37" s="131" t="s">
        <v>3403</v>
      </c>
      <c r="T37" s="130" t="s">
        <v>3392</v>
      </c>
      <c r="U37" s="130" t="s">
        <v>409</v>
      </c>
      <c r="V37" s="130" t="s">
        <v>295</v>
      </c>
      <c r="W37" s="130" t="s">
        <v>3404</v>
      </c>
      <c r="X37" s="130" t="s">
        <v>294</v>
      </c>
      <c r="Y37" s="132" t="s">
        <v>412</v>
      </c>
    </row>
    <row r="38" spans="1:25" x14ac:dyDescent="0.2">
      <c r="A38" s="130" t="s">
        <v>3265</v>
      </c>
      <c r="B38" s="130" t="s">
        <v>414</v>
      </c>
      <c r="C38" s="130">
        <v>2014</v>
      </c>
      <c r="D38" s="130" t="s">
        <v>315</v>
      </c>
      <c r="E38" s="130" t="s">
        <v>415</v>
      </c>
      <c r="F38" s="131" t="s">
        <v>17</v>
      </c>
      <c r="G38" s="130" t="s">
        <v>413</v>
      </c>
      <c r="H38" s="130" t="s">
        <v>257</v>
      </c>
      <c r="I38" s="130" t="s">
        <v>3276</v>
      </c>
      <c r="J38" s="131" t="s">
        <v>3405</v>
      </c>
      <c r="K38" s="131">
        <f t="shared" si="4"/>
        <v>0</v>
      </c>
      <c r="L38" s="130"/>
      <c r="M38" s="131" t="s">
        <v>253</v>
      </c>
      <c r="N38" s="131" t="s">
        <v>3316</v>
      </c>
      <c r="O38" s="132" t="s">
        <v>3406</v>
      </c>
      <c r="P38" s="131">
        <v>1</v>
      </c>
      <c r="Q38" s="132" t="s">
        <v>3407</v>
      </c>
      <c r="R38" s="131" t="s">
        <v>3408</v>
      </c>
      <c r="S38" s="131" t="s">
        <v>3409</v>
      </c>
      <c r="T38" s="130" t="s">
        <v>3410</v>
      </c>
      <c r="U38" s="130" t="s">
        <v>3411</v>
      </c>
      <c r="V38" s="130" t="s">
        <v>3412</v>
      </c>
      <c r="W38" s="130" t="s">
        <v>1692</v>
      </c>
      <c r="X38" s="130" t="s">
        <v>257</v>
      </c>
      <c r="Y38" s="130" t="s">
        <v>416</v>
      </c>
    </row>
    <row r="39" spans="1:25" x14ac:dyDescent="0.2">
      <c r="A39" s="130" t="s">
        <v>3265</v>
      </c>
      <c r="B39" s="130" t="s">
        <v>418</v>
      </c>
      <c r="C39" s="130">
        <v>1985</v>
      </c>
      <c r="D39" s="130" t="s">
        <v>327</v>
      </c>
      <c r="E39" s="130" t="s">
        <v>420</v>
      </c>
      <c r="F39" s="131" t="s">
        <v>17</v>
      </c>
      <c r="G39" s="130" t="s">
        <v>417</v>
      </c>
      <c r="H39" s="130" t="s">
        <v>257</v>
      </c>
      <c r="I39" s="130"/>
      <c r="J39" s="131">
        <f>COUNTIF(I39, "*observational*")</f>
        <v>0</v>
      </c>
      <c r="K39" s="131">
        <f t="shared" si="4"/>
        <v>0</v>
      </c>
      <c r="L39" s="130" t="s">
        <v>3413</v>
      </c>
      <c r="M39" s="131" t="s">
        <v>276</v>
      </c>
      <c r="N39" s="131" t="s">
        <v>3267</v>
      </c>
      <c r="O39" s="131" t="s">
        <v>254</v>
      </c>
      <c r="P39" s="133">
        <v>1</v>
      </c>
      <c r="Q39" s="135" t="s">
        <v>3414</v>
      </c>
      <c r="R39" s="133" t="s">
        <v>3292</v>
      </c>
      <c r="S39" s="133" t="s">
        <v>3274</v>
      </c>
      <c r="T39" s="134" t="s">
        <v>419</v>
      </c>
      <c r="U39" s="130" t="s">
        <v>257</v>
      </c>
      <c r="V39" s="130" t="s">
        <v>257</v>
      </c>
      <c r="W39" s="130" t="s">
        <v>257</v>
      </c>
      <c r="X39" s="130" t="s">
        <v>257</v>
      </c>
      <c r="Y39" s="132" t="s">
        <v>3415</v>
      </c>
    </row>
    <row r="40" spans="1:25" x14ac:dyDescent="0.2">
      <c r="A40" s="130" t="s">
        <v>3265</v>
      </c>
      <c r="B40" s="130" t="s">
        <v>346</v>
      </c>
      <c r="C40" s="130">
        <v>1983</v>
      </c>
      <c r="D40" s="130" t="s">
        <v>424</v>
      </c>
      <c r="E40" s="130" t="s">
        <v>423</v>
      </c>
      <c r="F40" s="131" t="s">
        <v>17</v>
      </c>
      <c r="G40" s="130" t="s">
        <v>422</v>
      </c>
      <c r="H40" s="130" t="s">
        <v>257</v>
      </c>
      <c r="I40" s="130"/>
      <c r="J40" s="131">
        <f>COUNTIF(I40, "*observational*")</f>
        <v>0</v>
      </c>
      <c r="K40" s="131">
        <f t="shared" si="4"/>
        <v>0</v>
      </c>
      <c r="L40" s="130"/>
      <c r="M40" s="131" t="s">
        <v>276</v>
      </c>
      <c r="N40" s="131" t="s">
        <v>261</v>
      </c>
      <c r="O40" s="131" t="s">
        <v>254</v>
      </c>
      <c r="P40" s="131">
        <v>5</v>
      </c>
      <c r="Q40" s="132" t="s">
        <v>3416</v>
      </c>
      <c r="R40" s="131" t="s">
        <v>3374</v>
      </c>
      <c r="S40" s="131" t="s">
        <v>3283</v>
      </c>
      <c r="T40" s="130" t="s">
        <v>3417</v>
      </c>
      <c r="U40" s="130" t="s">
        <v>257</v>
      </c>
      <c r="V40" s="130" t="s">
        <v>257</v>
      </c>
      <c r="W40" s="130" t="s">
        <v>257</v>
      </c>
      <c r="X40" s="130" t="s">
        <v>257</v>
      </c>
      <c r="Y40" s="130"/>
    </row>
    <row r="41" spans="1:25" x14ac:dyDescent="0.2">
      <c r="A41" s="130" t="s">
        <v>3265</v>
      </c>
      <c r="B41" s="130" t="s">
        <v>3418</v>
      </c>
      <c r="C41" s="130">
        <v>1993</v>
      </c>
      <c r="D41" s="130" t="s">
        <v>3419</v>
      </c>
      <c r="E41" s="130" t="s">
        <v>426</v>
      </c>
      <c r="F41" s="131" t="s">
        <v>17</v>
      </c>
      <c r="G41" s="130" t="s">
        <v>425</v>
      </c>
      <c r="H41" s="130" t="s">
        <v>257</v>
      </c>
      <c r="I41" s="130" t="s">
        <v>3276</v>
      </c>
      <c r="J41" s="131">
        <f>COUNTIF(I41, "*observational*")</f>
        <v>0</v>
      </c>
      <c r="K41" s="131">
        <f t="shared" si="4"/>
        <v>0</v>
      </c>
      <c r="L41" s="130" t="s">
        <v>427</v>
      </c>
      <c r="M41" s="131" t="s">
        <v>253</v>
      </c>
      <c r="N41" s="131" t="s">
        <v>261</v>
      </c>
      <c r="O41" s="131" t="s">
        <v>254</v>
      </c>
      <c r="P41" s="131">
        <v>22</v>
      </c>
      <c r="Q41" s="132" t="s">
        <v>3420</v>
      </c>
      <c r="R41" s="131">
        <v>200</v>
      </c>
      <c r="S41" s="131" t="s">
        <v>3270</v>
      </c>
      <c r="T41" s="130" t="s">
        <v>3421</v>
      </c>
      <c r="U41" s="130" t="s">
        <v>3375</v>
      </c>
      <c r="V41" s="130" t="s">
        <v>257</v>
      </c>
      <c r="W41" s="130" t="s">
        <v>257</v>
      </c>
      <c r="X41" s="130" t="s">
        <v>257</v>
      </c>
      <c r="Y41" s="130"/>
    </row>
    <row r="42" spans="1:25" x14ac:dyDescent="0.2">
      <c r="A42" s="130" t="s">
        <v>3265</v>
      </c>
      <c r="B42" s="130" t="s">
        <v>429</v>
      </c>
      <c r="C42" s="130">
        <v>2017</v>
      </c>
      <c r="D42" s="130" t="s">
        <v>3422</v>
      </c>
      <c r="E42" s="130" t="s">
        <v>430</v>
      </c>
      <c r="F42" s="131" t="s">
        <v>17</v>
      </c>
      <c r="G42" s="130" t="s">
        <v>428</v>
      </c>
      <c r="H42" s="130" t="s">
        <v>257</v>
      </c>
      <c r="I42" s="130" t="s">
        <v>3423</v>
      </c>
      <c r="J42" s="131" t="s">
        <v>3405</v>
      </c>
      <c r="K42" s="131">
        <f t="shared" si="4"/>
        <v>0</v>
      </c>
      <c r="L42" s="130" t="s">
        <v>3424</v>
      </c>
      <c r="M42" s="131" t="s">
        <v>253</v>
      </c>
      <c r="N42" s="131" t="s">
        <v>3267</v>
      </c>
      <c r="O42" s="131" t="s">
        <v>254</v>
      </c>
      <c r="P42" s="131">
        <v>1</v>
      </c>
      <c r="Q42" s="132" t="s">
        <v>3425</v>
      </c>
      <c r="R42" s="131" t="s">
        <v>3426</v>
      </c>
      <c r="S42" s="131" t="s">
        <v>3274</v>
      </c>
      <c r="T42" s="130" t="s">
        <v>3427</v>
      </c>
      <c r="U42" s="130" t="s">
        <v>257</v>
      </c>
      <c r="V42" s="130" t="s">
        <v>257</v>
      </c>
      <c r="W42" s="130" t="s">
        <v>257</v>
      </c>
      <c r="X42" s="130" t="s">
        <v>257</v>
      </c>
      <c r="Y42" s="132" t="s">
        <v>3428</v>
      </c>
    </row>
    <row r="43" spans="1:25" x14ac:dyDescent="0.2">
      <c r="A43" s="130" t="s">
        <v>3265</v>
      </c>
      <c r="B43" s="130" t="s">
        <v>433</v>
      </c>
      <c r="C43" s="130">
        <v>1985</v>
      </c>
      <c r="D43" s="130" t="s">
        <v>3429</v>
      </c>
      <c r="E43" s="130" t="s">
        <v>434</v>
      </c>
      <c r="F43" s="131" t="s">
        <v>17</v>
      </c>
      <c r="G43" s="130" t="s">
        <v>432</v>
      </c>
      <c r="H43" s="130" t="s">
        <v>257</v>
      </c>
      <c r="I43" s="130" t="s">
        <v>3430</v>
      </c>
      <c r="J43" s="131">
        <f>COUNTIF(I43, "*observational*")</f>
        <v>0</v>
      </c>
      <c r="K43" s="131">
        <f t="shared" si="4"/>
        <v>0</v>
      </c>
      <c r="L43" s="130" t="s">
        <v>3431</v>
      </c>
      <c r="M43" s="131" t="s">
        <v>276</v>
      </c>
      <c r="N43" s="131" t="s">
        <v>261</v>
      </c>
      <c r="O43" s="131" t="s">
        <v>254</v>
      </c>
      <c r="P43" s="131">
        <v>1</v>
      </c>
      <c r="Q43" s="132" t="s">
        <v>3432</v>
      </c>
      <c r="R43" s="131" t="s">
        <v>3433</v>
      </c>
      <c r="S43" s="131" t="s">
        <v>3270</v>
      </c>
      <c r="T43" s="130" t="s">
        <v>3427</v>
      </c>
      <c r="U43" s="130" t="s">
        <v>257</v>
      </c>
      <c r="V43" s="130" t="s">
        <v>257</v>
      </c>
      <c r="W43" s="130" t="s">
        <v>257</v>
      </c>
      <c r="X43" s="130" t="s">
        <v>257</v>
      </c>
      <c r="Y43" s="130" t="s">
        <v>3434</v>
      </c>
    </row>
    <row r="44" spans="1:25" x14ac:dyDescent="0.2">
      <c r="A44" s="130" t="s">
        <v>3265</v>
      </c>
      <c r="B44" s="130" t="s">
        <v>3435</v>
      </c>
      <c r="C44" s="130">
        <v>2012</v>
      </c>
      <c r="D44" s="130" t="s">
        <v>3436</v>
      </c>
      <c r="E44" s="130" t="s">
        <v>3437</v>
      </c>
      <c r="F44" s="131" t="s">
        <v>17</v>
      </c>
      <c r="G44" s="130" t="s">
        <v>3438</v>
      </c>
      <c r="H44" s="130" t="s">
        <v>257</v>
      </c>
      <c r="I44" s="130" t="s">
        <v>3306</v>
      </c>
      <c r="J44" s="131">
        <f>COUNTIF(I44, "*observational*")</f>
        <v>0</v>
      </c>
      <c r="K44" s="131">
        <f t="shared" si="4"/>
        <v>1</v>
      </c>
      <c r="L44" s="130"/>
      <c r="M44" s="131" t="s">
        <v>253</v>
      </c>
      <c r="N44" s="131" t="s">
        <v>3267</v>
      </c>
      <c r="O44" s="131" t="s">
        <v>254</v>
      </c>
      <c r="P44" s="131">
        <v>2</v>
      </c>
      <c r="Q44" s="132" t="s">
        <v>3439</v>
      </c>
      <c r="R44" s="131" t="s">
        <v>3440</v>
      </c>
      <c r="S44" s="131" t="s">
        <v>3274</v>
      </c>
      <c r="T44" s="130" t="s">
        <v>282</v>
      </c>
      <c r="U44" s="130" t="s">
        <v>322</v>
      </c>
      <c r="V44" s="130" t="s">
        <v>302</v>
      </c>
      <c r="W44" s="130" t="s">
        <v>437</v>
      </c>
      <c r="X44" s="130" t="s">
        <v>257</v>
      </c>
      <c r="Y44" s="130"/>
    </row>
    <row r="45" spans="1:25" x14ac:dyDescent="0.2">
      <c r="A45" s="130" t="s">
        <v>3265</v>
      </c>
      <c r="B45" s="130" t="s">
        <v>3441</v>
      </c>
      <c r="C45" s="130">
        <v>2016</v>
      </c>
      <c r="D45" s="130" t="s">
        <v>315</v>
      </c>
      <c r="E45" s="130" t="s">
        <v>442</v>
      </c>
      <c r="F45" s="131" t="s">
        <v>17</v>
      </c>
      <c r="G45" s="130" t="s">
        <v>440</v>
      </c>
      <c r="H45" s="130" t="s">
        <v>257</v>
      </c>
      <c r="I45" s="130" t="s">
        <v>3289</v>
      </c>
      <c r="J45" s="131">
        <f>COUNTIF(I45, "*observational*")</f>
        <v>0</v>
      </c>
      <c r="K45" s="131">
        <v>1</v>
      </c>
      <c r="L45" s="130"/>
      <c r="M45" s="131" t="s">
        <v>253</v>
      </c>
      <c r="N45" s="131" t="s">
        <v>261</v>
      </c>
      <c r="O45" s="131" t="s">
        <v>254</v>
      </c>
      <c r="P45" s="131">
        <v>2</v>
      </c>
      <c r="Q45" s="132" t="s">
        <v>3442</v>
      </c>
      <c r="R45" s="131">
        <v>212</v>
      </c>
      <c r="S45" s="131" t="s">
        <v>3274</v>
      </c>
      <c r="T45" s="130" t="s">
        <v>255</v>
      </c>
      <c r="U45" s="130" t="s">
        <v>3285</v>
      </c>
      <c r="V45" s="130" t="s">
        <v>302</v>
      </c>
      <c r="W45" s="130" t="s">
        <v>257</v>
      </c>
      <c r="X45" s="130" t="s">
        <v>257</v>
      </c>
      <c r="Y45" s="132" t="s">
        <v>3443</v>
      </c>
    </row>
    <row r="46" spans="1:25" x14ac:dyDescent="0.2">
      <c r="A46" s="130" t="s">
        <v>3444</v>
      </c>
      <c r="B46" s="130" t="s">
        <v>445</v>
      </c>
      <c r="C46" s="130">
        <v>2014</v>
      </c>
      <c r="D46" s="130" t="s">
        <v>3445</v>
      </c>
      <c r="E46" s="130" t="s">
        <v>3446</v>
      </c>
      <c r="F46" s="131" t="s">
        <v>17</v>
      </c>
      <c r="G46" s="130" t="s">
        <v>444</v>
      </c>
      <c r="H46" s="130" t="s">
        <v>257</v>
      </c>
      <c r="I46" s="130"/>
      <c r="J46" s="131">
        <v>0</v>
      </c>
      <c r="K46" s="131">
        <v>0</v>
      </c>
      <c r="L46" s="130"/>
      <c r="M46" s="131" t="s">
        <v>253</v>
      </c>
      <c r="N46" s="131" t="s">
        <v>3267</v>
      </c>
      <c r="O46" s="131" t="s">
        <v>254</v>
      </c>
      <c r="P46" s="131">
        <v>4</v>
      </c>
      <c r="Q46" s="132" t="s">
        <v>3447</v>
      </c>
      <c r="R46" s="131" t="s">
        <v>3368</v>
      </c>
      <c r="S46" s="131" t="s">
        <v>3274</v>
      </c>
      <c r="T46" s="132" t="s">
        <v>343</v>
      </c>
      <c r="U46" s="131" t="s">
        <v>3448</v>
      </c>
      <c r="V46" s="131" t="s">
        <v>3449</v>
      </c>
      <c r="W46" s="131" t="s">
        <v>3450</v>
      </c>
      <c r="X46" s="131" t="s">
        <v>3451</v>
      </c>
      <c r="Y46" s="130"/>
    </row>
    <row r="47" spans="1:25" x14ac:dyDescent="0.2">
      <c r="A47" s="130" t="s">
        <v>3265</v>
      </c>
      <c r="B47" s="130" t="s">
        <v>3452</v>
      </c>
      <c r="C47" s="130">
        <v>1999</v>
      </c>
      <c r="D47" s="130" t="s">
        <v>1964</v>
      </c>
      <c r="E47" s="130" t="s">
        <v>1963</v>
      </c>
      <c r="F47" s="131" t="s">
        <v>17</v>
      </c>
      <c r="G47" s="130" t="s">
        <v>1961</v>
      </c>
      <c r="H47" s="130" t="s">
        <v>257</v>
      </c>
      <c r="I47" s="130" t="s">
        <v>3453</v>
      </c>
      <c r="J47" s="131">
        <f t="shared" ref="J47:J70" si="5">COUNTIF(I47, "*observational*")</f>
        <v>0</v>
      </c>
      <c r="K47" s="131">
        <f t="shared" ref="K47:K52" si="6">COUNTIF(I47, "*turbidity*")</f>
        <v>1</v>
      </c>
      <c r="L47" s="130" t="s">
        <v>3454</v>
      </c>
      <c r="M47" s="131" t="s">
        <v>253</v>
      </c>
      <c r="N47" s="131" t="s">
        <v>3267</v>
      </c>
      <c r="O47" s="131" t="s">
        <v>254</v>
      </c>
      <c r="P47" s="131">
        <v>2</v>
      </c>
      <c r="Q47" s="132" t="s">
        <v>3455</v>
      </c>
      <c r="R47" s="131" t="s">
        <v>3456</v>
      </c>
      <c r="S47" s="131" t="s">
        <v>3274</v>
      </c>
      <c r="T47" s="130" t="s">
        <v>364</v>
      </c>
      <c r="U47" s="130" t="s">
        <v>257</v>
      </c>
      <c r="V47" s="130" t="s">
        <v>257</v>
      </c>
      <c r="W47" s="130" t="s">
        <v>257</v>
      </c>
      <c r="X47" s="130" t="s">
        <v>257</v>
      </c>
      <c r="Y47" s="130" t="s">
        <v>338</v>
      </c>
    </row>
    <row r="48" spans="1:25" x14ac:dyDescent="0.2">
      <c r="A48" s="130" t="s">
        <v>3265</v>
      </c>
      <c r="B48" s="130" t="s">
        <v>3457</v>
      </c>
      <c r="C48" s="130">
        <v>2000</v>
      </c>
      <c r="D48" s="130" t="s">
        <v>327</v>
      </c>
      <c r="E48" s="130" t="s">
        <v>1973</v>
      </c>
      <c r="F48" s="131" t="s">
        <v>17</v>
      </c>
      <c r="G48" s="130" t="s">
        <v>1971</v>
      </c>
      <c r="H48" s="130" t="s">
        <v>257</v>
      </c>
      <c r="I48" s="130" t="s">
        <v>3458</v>
      </c>
      <c r="J48" s="131">
        <f t="shared" si="5"/>
        <v>0</v>
      </c>
      <c r="K48" s="131">
        <f t="shared" si="6"/>
        <v>1</v>
      </c>
      <c r="L48" s="130" t="s">
        <v>3459</v>
      </c>
      <c r="M48" s="131" t="s">
        <v>253</v>
      </c>
      <c r="N48" s="131" t="s">
        <v>3267</v>
      </c>
      <c r="O48" s="131" t="s">
        <v>254</v>
      </c>
      <c r="P48" s="131">
        <v>2</v>
      </c>
      <c r="Q48" s="132" t="s">
        <v>3455</v>
      </c>
      <c r="R48" s="131" t="s">
        <v>3460</v>
      </c>
      <c r="S48" s="131" t="s">
        <v>3274</v>
      </c>
      <c r="T48" s="130" t="s">
        <v>3461</v>
      </c>
      <c r="U48" s="130" t="s">
        <v>364</v>
      </c>
      <c r="V48" s="130" t="s">
        <v>294</v>
      </c>
      <c r="W48" s="130" t="s">
        <v>3462</v>
      </c>
      <c r="X48" s="130" t="s">
        <v>257</v>
      </c>
      <c r="Y48" s="130" t="s">
        <v>338</v>
      </c>
    </row>
    <row r="49" spans="1:25" x14ac:dyDescent="0.2">
      <c r="A49" s="130" t="s">
        <v>3265</v>
      </c>
      <c r="B49" s="130" t="s">
        <v>3463</v>
      </c>
      <c r="C49" s="130">
        <v>2017</v>
      </c>
      <c r="D49" s="130" t="s">
        <v>3280</v>
      </c>
      <c r="E49" s="130" t="s">
        <v>3464</v>
      </c>
      <c r="F49" s="131" t="s">
        <v>17</v>
      </c>
      <c r="G49" s="130" t="s">
        <v>1977</v>
      </c>
      <c r="H49" s="130" t="s">
        <v>257</v>
      </c>
      <c r="I49" s="130" t="s">
        <v>3458</v>
      </c>
      <c r="J49" s="131">
        <f t="shared" si="5"/>
        <v>0</v>
      </c>
      <c r="K49" s="131">
        <f t="shared" si="6"/>
        <v>1</v>
      </c>
      <c r="L49" s="130"/>
      <c r="M49" s="131" t="s">
        <v>253</v>
      </c>
      <c r="N49" s="131" t="s">
        <v>3267</v>
      </c>
      <c r="O49" s="131" t="s">
        <v>254</v>
      </c>
      <c r="P49" s="131">
        <v>3</v>
      </c>
      <c r="Q49" s="132" t="s">
        <v>3465</v>
      </c>
      <c r="R49" s="131" t="s">
        <v>3466</v>
      </c>
      <c r="S49" s="131" t="s">
        <v>3274</v>
      </c>
      <c r="T49" s="130" t="s">
        <v>267</v>
      </c>
      <c r="U49" s="130" t="s">
        <v>1907</v>
      </c>
      <c r="V49" s="130" t="s">
        <v>268</v>
      </c>
      <c r="W49" s="130" t="s">
        <v>437</v>
      </c>
      <c r="X49" s="130" t="s">
        <v>257</v>
      </c>
      <c r="Y49" s="132" t="s">
        <v>338</v>
      </c>
    </row>
    <row r="50" spans="1:25" x14ac:dyDescent="0.2">
      <c r="A50" s="130" t="s">
        <v>3265</v>
      </c>
      <c r="B50" s="130" t="s">
        <v>3467</v>
      </c>
      <c r="C50" s="130">
        <v>2014</v>
      </c>
      <c r="D50" s="130" t="s">
        <v>394</v>
      </c>
      <c r="E50" s="130" t="s">
        <v>1984</v>
      </c>
      <c r="F50" s="131" t="s">
        <v>17</v>
      </c>
      <c r="G50" s="130" t="s">
        <v>1982</v>
      </c>
      <c r="H50" s="130" t="s">
        <v>257</v>
      </c>
      <c r="I50" s="130" t="s">
        <v>3306</v>
      </c>
      <c r="J50" s="131">
        <f t="shared" si="5"/>
        <v>0</v>
      </c>
      <c r="K50" s="131">
        <f t="shared" si="6"/>
        <v>1</v>
      </c>
      <c r="L50" s="130"/>
      <c r="M50" s="131" t="s">
        <v>812</v>
      </c>
      <c r="N50" s="131" t="s">
        <v>3267</v>
      </c>
      <c r="O50" s="131" t="s">
        <v>254</v>
      </c>
      <c r="P50" s="131">
        <v>3</v>
      </c>
      <c r="Q50" s="132" t="s">
        <v>3468</v>
      </c>
      <c r="R50" s="131" t="s">
        <v>3469</v>
      </c>
      <c r="S50" s="131" t="s">
        <v>3270</v>
      </c>
      <c r="T50" s="130" t="s">
        <v>296</v>
      </c>
      <c r="U50" s="130" t="s">
        <v>295</v>
      </c>
      <c r="V50" s="130" t="s">
        <v>268</v>
      </c>
      <c r="W50" s="130" t="s">
        <v>257</v>
      </c>
      <c r="X50" s="130" t="s">
        <v>257</v>
      </c>
      <c r="Y50" s="132" t="s">
        <v>3470</v>
      </c>
    </row>
    <row r="51" spans="1:25" x14ac:dyDescent="0.2">
      <c r="A51" s="130" t="s">
        <v>3265</v>
      </c>
      <c r="B51" s="130" t="s">
        <v>3471</v>
      </c>
      <c r="C51" s="130">
        <v>2015</v>
      </c>
      <c r="D51" s="130" t="s">
        <v>3472</v>
      </c>
      <c r="E51" s="130" t="s">
        <v>1988</v>
      </c>
      <c r="F51" s="131" t="s">
        <v>17</v>
      </c>
      <c r="G51" s="130" t="s">
        <v>1986</v>
      </c>
      <c r="H51" s="130" t="s">
        <v>257</v>
      </c>
      <c r="I51" s="130" t="s">
        <v>3473</v>
      </c>
      <c r="J51" s="131">
        <f t="shared" si="5"/>
        <v>0</v>
      </c>
      <c r="K51" s="131">
        <f t="shared" si="6"/>
        <v>1</v>
      </c>
      <c r="L51" s="130"/>
      <c r="M51" s="131" t="s">
        <v>812</v>
      </c>
      <c r="N51" s="131" t="s">
        <v>3267</v>
      </c>
      <c r="O51" s="131" t="s">
        <v>254</v>
      </c>
      <c r="P51" s="131">
        <v>3</v>
      </c>
      <c r="Q51" s="132" t="s">
        <v>3474</v>
      </c>
      <c r="R51" s="131" t="s">
        <v>3475</v>
      </c>
      <c r="S51" s="131" t="s">
        <v>3274</v>
      </c>
      <c r="T51" s="130" t="s">
        <v>282</v>
      </c>
      <c r="U51" s="130" t="s">
        <v>295</v>
      </c>
      <c r="V51" s="130" t="s">
        <v>296</v>
      </c>
      <c r="W51" s="130" t="s">
        <v>322</v>
      </c>
      <c r="X51" s="130" t="s">
        <v>257</v>
      </c>
      <c r="Y51" s="132" t="s">
        <v>3476</v>
      </c>
    </row>
    <row r="52" spans="1:25" x14ac:dyDescent="0.2">
      <c r="A52" s="130" t="s">
        <v>3265</v>
      </c>
      <c r="B52" s="130" t="s">
        <v>3477</v>
      </c>
      <c r="C52" s="130">
        <v>2012</v>
      </c>
      <c r="D52" s="130" t="s">
        <v>1994</v>
      </c>
      <c r="E52" s="130" t="s">
        <v>1993</v>
      </c>
      <c r="F52" s="131" t="s">
        <v>17</v>
      </c>
      <c r="G52" s="130" t="s">
        <v>1991</v>
      </c>
      <c r="H52" s="130" t="s">
        <v>257</v>
      </c>
      <c r="I52" s="130" t="s">
        <v>3478</v>
      </c>
      <c r="J52" s="131">
        <f t="shared" si="5"/>
        <v>0</v>
      </c>
      <c r="K52" s="131">
        <f t="shared" si="6"/>
        <v>1</v>
      </c>
      <c r="L52" s="130"/>
      <c r="M52" s="131" t="s">
        <v>812</v>
      </c>
      <c r="N52" s="131" t="s">
        <v>3267</v>
      </c>
      <c r="O52" s="131" t="s">
        <v>254</v>
      </c>
      <c r="P52" s="131">
        <v>1</v>
      </c>
      <c r="Q52" s="132" t="s">
        <v>3268</v>
      </c>
      <c r="R52" s="132" t="s">
        <v>3479</v>
      </c>
      <c r="S52" s="131" t="s">
        <v>3270</v>
      </c>
      <c r="T52" s="130" t="s">
        <v>3480</v>
      </c>
      <c r="U52" s="130" t="s">
        <v>257</v>
      </c>
      <c r="V52" s="130" t="s">
        <v>257</v>
      </c>
      <c r="W52" s="130" t="s">
        <v>257</v>
      </c>
      <c r="X52" s="130" t="s">
        <v>257</v>
      </c>
      <c r="Y52" s="130"/>
    </row>
    <row r="53" spans="1:25" x14ac:dyDescent="0.2">
      <c r="A53" s="130" t="s">
        <v>3265</v>
      </c>
      <c r="B53" s="130" t="s">
        <v>3481</v>
      </c>
      <c r="C53" s="130">
        <v>1999</v>
      </c>
      <c r="D53" s="130" t="s">
        <v>450</v>
      </c>
      <c r="E53" s="130" t="s">
        <v>2002</v>
      </c>
      <c r="F53" s="131" t="s">
        <v>17</v>
      </c>
      <c r="G53" s="130" t="s">
        <v>2000</v>
      </c>
      <c r="H53" s="130" t="s">
        <v>257</v>
      </c>
      <c r="I53" s="130"/>
      <c r="J53" s="131">
        <f t="shared" si="5"/>
        <v>0</v>
      </c>
      <c r="K53" s="131">
        <v>1</v>
      </c>
      <c r="L53" s="130"/>
      <c r="M53" s="131" t="s">
        <v>253</v>
      </c>
      <c r="N53" s="131" t="s">
        <v>3316</v>
      </c>
      <c r="O53" s="131" t="s">
        <v>254</v>
      </c>
      <c r="P53" s="131">
        <v>1</v>
      </c>
      <c r="Q53" s="132" t="s">
        <v>3482</v>
      </c>
      <c r="R53" s="131" t="s">
        <v>3466</v>
      </c>
      <c r="S53" s="131" t="s">
        <v>3270</v>
      </c>
      <c r="T53" s="130" t="s">
        <v>3480</v>
      </c>
      <c r="U53" s="130" t="s">
        <v>318</v>
      </c>
      <c r="V53" s="130" t="s">
        <v>255</v>
      </c>
      <c r="W53" s="130" t="s">
        <v>257</v>
      </c>
      <c r="X53" s="130" t="s">
        <v>257</v>
      </c>
      <c r="Y53" s="130"/>
    </row>
    <row r="54" spans="1:25" x14ac:dyDescent="0.2">
      <c r="A54" s="130" t="s">
        <v>3265</v>
      </c>
      <c r="B54" s="130" t="s">
        <v>3483</v>
      </c>
      <c r="C54" s="130">
        <v>2017</v>
      </c>
      <c r="D54" s="130" t="s">
        <v>3280</v>
      </c>
      <c r="E54" s="130" t="s">
        <v>2008</v>
      </c>
      <c r="F54" s="131" t="s">
        <v>17</v>
      </c>
      <c r="G54" s="130" t="s">
        <v>2005</v>
      </c>
      <c r="H54" s="130" t="s">
        <v>257</v>
      </c>
      <c r="I54" s="130" t="s">
        <v>3484</v>
      </c>
      <c r="J54" s="131">
        <f t="shared" si="5"/>
        <v>0</v>
      </c>
      <c r="K54" s="131">
        <f>COUNTIF(I54, "*turbidity*")</f>
        <v>1</v>
      </c>
      <c r="L54" s="130"/>
      <c r="M54" s="131" t="s">
        <v>253</v>
      </c>
      <c r="N54" s="131" t="s">
        <v>3267</v>
      </c>
      <c r="O54" s="131" t="s">
        <v>254</v>
      </c>
      <c r="P54" s="131">
        <v>3</v>
      </c>
      <c r="Q54" s="132" t="s">
        <v>669</v>
      </c>
      <c r="R54" s="131" t="s">
        <v>3466</v>
      </c>
      <c r="S54" s="131" t="s">
        <v>3274</v>
      </c>
      <c r="T54" s="130" t="s">
        <v>3485</v>
      </c>
      <c r="U54" s="130" t="s">
        <v>302</v>
      </c>
      <c r="V54" s="130" t="s">
        <v>323</v>
      </c>
      <c r="W54" s="130" t="s">
        <v>268</v>
      </c>
      <c r="X54" s="130" t="s">
        <v>295</v>
      </c>
      <c r="Y54" s="132" t="s">
        <v>3486</v>
      </c>
    </row>
    <row r="55" spans="1:25" x14ac:dyDescent="0.2">
      <c r="A55" s="130" t="s">
        <v>3265</v>
      </c>
      <c r="B55" s="130" t="s">
        <v>3487</v>
      </c>
      <c r="C55" s="130">
        <v>2017</v>
      </c>
      <c r="D55" s="130" t="s">
        <v>3488</v>
      </c>
      <c r="E55" s="130" t="s">
        <v>3489</v>
      </c>
      <c r="F55" s="131" t="s">
        <v>17</v>
      </c>
      <c r="G55" s="130" t="s">
        <v>2011</v>
      </c>
      <c r="H55" s="130" t="s">
        <v>257</v>
      </c>
      <c r="I55" s="130" t="s">
        <v>3484</v>
      </c>
      <c r="J55" s="131">
        <f t="shared" si="5"/>
        <v>0</v>
      </c>
      <c r="K55" s="131">
        <f>COUNTIF(I55, "*turbidity*")</f>
        <v>1</v>
      </c>
      <c r="L55" s="130"/>
      <c r="M55" s="131" t="s">
        <v>253</v>
      </c>
      <c r="N55" s="131" t="s">
        <v>3267</v>
      </c>
      <c r="O55" s="131" t="s">
        <v>254</v>
      </c>
      <c r="P55" s="131">
        <v>1</v>
      </c>
      <c r="Q55" s="132" t="s">
        <v>669</v>
      </c>
      <c r="R55" s="131" t="s">
        <v>3466</v>
      </c>
      <c r="S55" s="131" t="s">
        <v>3274</v>
      </c>
      <c r="T55" s="130" t="s">
        <v>3480</v>
      </c>
      <c r="U55" s="130" t="s">
        <v>318</v>
      </c>
      <c r="V55" s="130" t="s">
        <v>255</v>
      </c>
      <c r="W55" s="130" t="s">
        <v>257</v>
      </c>
      <c r="X55" s="130" t="s">
        <v>257</v>
      </c>
      <c r="Y55" s="132" t="s">
        <v>3490</v>
      </c>
    </row>
    <row r="56" spans="1:25" x14ac:dyDescent="0.2">
      <c r="A56" s="130" t="s">
        <v>3265</v>
      </c>
      <c r="B56" s="130" t="s">
        <v>3491</v>
      </c>
      <c r="C56" s="130">
        <v>2008</v>
      </c>
      <c r="D56" s="130" t="s">
        <v>315</v>
      </c>
      <c r="E56" s="130" t="s">
        <v>2019</v>
      </c>
      <c r="F56" s="131" t="s">
        <v>17</v>
      </c>
      <c r="G56" s="130" t="s">
        <v>2017</v>
      </c>
      <c r="H56" s="130" t="s">
        <v>257</v>
      </c>
      <c r="I56" s="130" t="s">
        <v>3492</v>
      </c>
      <c r="J56" s="131">
        <f t="shared" si="5"/>
        <v>0</v>
      </c>
      <c r="K56" s="131">
        <f>COUNTIF(I56, "*turbidity*")</f>
        <v>1</v>
      </c>
      <c r="L56" s="130" t="s">
        <v>3493</v>
      </c>
      <c r="M56" s="131" t="s">
        <v>253</v>
      </c>
      <c r="N56" s="131" t="s">
        <v>3267</v>
      </c>
      <c r="O56" s="131" t="s">
        <v>254</v>
      </c>
      <c r="P56" s="131">
        <v>1</v>
      </c>
      <c r="Q56" s="132" t="s">
        <v>3494</v>
      </c>
      <c r="R56" s="132" t="s">
        <v>3495</v>
      </c>
      <c r="S56" s="131" t="s">
        <v>3270</v>
      </c>
      <c r="T56" s="130" t="s">
        <v>3480</v>
      </c>
      <c r="U56" s="130" t="s">
        <v>3496</v>
      </c>
      <c r="V56" s="130" t="s">
        <v>257</v>
      </c>
      <c r="W56" s="130" t="s">
        <v>257</v>
      </c>
      <c r="X56" s="130" t="s">
        <v>257</v>
      </c>
      <c r="Y56" s="132" t="s">
        <v>3497</v>
      </c>
    </row>
    <row r="57" spans="1:25" x14ac:dyDescent="0.2">
      <c r="A57" s="130" t="s">
        <v>3265</v>
      </c>
      <c r="B57" s="130" t="s">
        <v>3498</v>
      </c>
      <c r="C57" s="130">
        <v>2014</v>
      </c>
      <c r="D57" s="130" t="s">
        <v>2025</v>
      </c>
      <c r="E57" s="130" t="s">
        <v>3499</v>
      </c>
      <c r="F57" s="131" t="s">
        <v>17</v>
      </c>
      <c r="G57" s="130" t="s">
        <v>2022</v>
      </c>
      <c r="H57" s="130" t="s">
        <v>257</v>
      </c>
      <c r="I57" s="130"/>
      <c r="J57" s="131">
        <f t="shared" si="5"/>
        <v>0</v>
      </c>
      <c r="K57" s="131">
        <v>1</v>
      </c>
      <c r="L57" s="130"/>
      <c r="M57" s="131" t="s">
        <v>253</v>
      </c>
      <c r="N57" s="131" t="s">
        <v>261</v>
      </c>
      <c r="O57" s="131" t="s">
        <v>254</v>
      </c>
      <c r="P57" s="131"/>
      <c r="Q57" s="132" t="s">
        <v>3500</v>
      </c>
      <c r="R57" s="131" t="s">
        <v>3501</v>
      </c>
      <c r="S57" s="131" t="s">
        <v>3274</v>
      </c>
      <c r="T57" s="130" t="s">
        <v>3502</v>
      </c>
      <c r="U57" s="130" t="s">
        <v>364</v>
      </c>
      <c r="V57" s="130" t="s">
        <v>3503</v>
      </c>
      <c r="W57" s="130" t="s">
        <v>257</v>
      </c>
      <c r="X57" s="130" t="s">
        <v>257</v>
      </c>
      <c r="Y57" s="130"/>
    </row>
    <row r="58" spans="1:25" x14ac:dyDescent="0.2">
      <c r="A58" s="130" t="s">
        <v>3265</v>
      </c>
      <c r="B58" s="130" t="s">
        <v>3504</v>
      </c>
      <c r="C58" s="130">
        <v>1985</v>
      </c>
      <c r="D58" s="130" t="s">
        <v>3419</v>
      </c>
      <c r="E58" s="130" t="s">
        <v>3505</v>
      </c>
      <c r="F58" s="131" t="s">
        <v>17</v>
      </c>
      <c r="G58" s="130" t="s">
        <v>2027</v>
      </c>
      <c r="H58" s="130" t="s">
        <v>257</v>
      </c>
      <c r="I58" s="130" t="s">
        <v>3478</v>
      </c>
      <c r="J58" s="131">
        <f t="shared" si="5"/>
        <v>0</v>
      </c>
      <c r="K58" s="131">
        <f>COUNTIF(I58, "*turbidity*")</f>
        <v>1</v>
      </c>
      <c r="L58" s="130" t="s">
        <v>3506</v>
      </c>
      <c r="M58" s="131" t="s">
        <v>276</v>
      </c>
      <c r="N58" s="131" t="s">
        <v>261</v>
      </c>
      <c r="O58" s="131" t="s">
        <v>254</v>
      </c>
      <c r="P58" s="131">
        <v>1</v>
      </c>
      <c r="Q58" s="132" t="s">
        <v>3507</v>
      </c>
      <c r="R58" s="131" t="s">
        <v>3508</v>
      </c>
      <c r="S58" s="131" t="s">
        <v>3270</v>
      </c>
      <c r="T58" s="130" t="s">
        <v>3509</v>
      </c>
      <c r="U58" s="130" t="s">
        <v>3510</v>
      </c>
      <c r="V58" s="130" t="s">
        <v>257</v>
      </c>
      <c r="W58" s="130" t="s">
        <v>257</v>
      </c>
      <c r="X58" s="130" t="s">
        <v>257</v>
      </c>
      <c r="Y58" s="130" t="s">
        <v>3511</v>
      </c>
    </row>
    <row r="59" spans="1:25" x14ac:dyDescent="0.2">
      <c r="A59" s="130" t="s">
        <v>3265</v>
      </c>
      <c r="B59" s="130" t="s">
        <v>3512</v>
      </c>
      <c r="C59" s="130">
        <v>2015</v>
      </c>
      <c r="D59" s="130" t="s">
        <v>298</v>
      </c>
      <c r="E59" s="130" t="s">
        <v>3513</v>
      </c>
      <c r="F59" s="131" t="s">
        <v>17</v>
      </c>
      <c r="G59" s="130" t="s">
        <v>2031</v>
      </c>
      <c r="H59" s="130" t="s">
        <v>257</v>
      </c>
      <c r="I59" s="130"/>
      <c r="J59" s="131">
        <f t="shared" si="5"/>
        <v>0</v>
      </c>
      <c r="K59" s="131">
        <v>1</v>
      </c>
      <c r="L59" s="130"/>
      <c r="M59" s="131" t="s">
        <v>253</v>
      </c>
      <c r="N59" s="131" t="s">
        <v>3267</v>
      </c>
      <c r="O59" s="131" t="s">
        <v>254</v>
      </c>
      <c r="P59" s="131">
        <v>1</v>
      </c>
      <c r="Q59" s="132" t="s">
        <v>3514</v>
      </c>
      <c r="R59" s="131" t="s">
        <v>3515</v>
      </c>
      <c r="S59" s="131" t="s">
        <v>3274</v>
      </c>
      <c r="T59" s="130" t="s">
        <v>3516</v>
      </c>
      <c r="U59" s="130" t="s">
        <v>3517</v>
      </c>
      <c r="V59" s="130" t="s">
        <v>351</v>
      </c>
      <c r="W59" s="130" t="s">
        <v>3518</v>
      </c>
      <c r="X59" s="130" t="s">
        <v>3519</v>
      </c>
      <c r="Y59" s="130" t="s">
        <v>3520</v>
      </c>
    </row>
    <row r="60" spans="1:25" x14ac:dyDescent="0.2">
      <c r="A60" s="130" t="s">
        <v>3265</v>
      </c>
      <c r="B60" s="130" t="s">
        <v>3521</v>
      </c>
      <c r="C60" s="130">
        <v>2015</v>
      </c>
      <c r="D60" s="130" t="s">
        <v>3488</v>
      </c>
      <c r="E60" s="130" t="s">
        <v>3522</v>
      </c>
      <c r="F60" s="131" t="s">
        <v>17</v>
      </c>
      <c r="G60" s="130" t="s">
        <v>2035</v>
      </c>
      <c r="H60" s="130" t="s">
        <v>257</v>
      </c>
      <c r="I60" s="130" t="s">
        <v>3478</v>
      </c>
      <c r="J60" s="131">
        <f t="shared" si="5"/>
        <v>0</v>
      </c>
      <c r="K60" s="131">
        <f t="shared" ref="K60:K65" si="7">COUNTIF(I60, "*turbidity*")</f>
        <v>1</v>
      </c>
      <c r="L60" s="130"/>
      <c r="M60" s="131" t="s">
        <v>253</v>
      </c>
      <c r="N60" s="131" t="s">
        <v>3267</v>
      </c>
      <c r="O60" s="131" t="s">
        <v>254</v>
      </c>
      <c r="P60" s="131">
        <v>2</v>
      </c>
      <c r="Q60" s="132" t="s">
        <v>3523</v>
      </c>
      <c r="R60" s="132" t="s">
        <v>3524</v>
      </c>
      <c r="S60" s="131" t="s">
        <v>3270</v>
      </c>
      <c r="T60" s="130" t="s">
        <v>2039</v>
      </c>
      <c r="U60" s="130" t="s">
        <v>3525</v>
      </c>
      <c r="V60" s="130" t="s">
        <v>257</v>
      </c>
      <c r="W60" s="130" t="s">
        <v>257</v>
      </c>
      <c r="X60" s="130" t="s">
        <v>257</v>
      </c>
      <c r="Y60" s="132" t="s">
        <v>3526</v>
      </c>
    </row>
    <row r="61" spans="1:25" x14ac:dyDescent="0.2">
      <c r="A61" s="130" t="s">
        <v>3265</v>
      </c>
      <c r="B61" s="130" t="s">
        <v>3527</v>
      </c>
      <c r="C61" s="130">
        <v>2016</v>
      </c>
      <c r="D61" s="130" t="s">
        <v>3436</v>
      </c>
      <c r="E61" s="130" t="s">
        <v>3528</v>
      </c>
      <c r="F61" s="131" t="s">
        <v>17</v>
      </c>
      <c r="G61" s="130" t="s">
        <v>2040</v>
      </c>
      <c r="H61" s="130" t="s">
        <v>257</v>
      </c>
      <c r="I61" s="130" t="s">
        <v>3478</v>
      </c>
      <c r="J61" s="131">
        <f t="shared" si="5"/>
        <v>0</v>
      </c>
      <c r="K61" s="131">
        <f t="shared" si="7"/>
        <v>1</v>
      </c>
      <c r="L61" s="130"/>
      <c r="M61" s="131" t="s">
        <v>253</v>
      </c>
      <c r="N61" s="131" t="s">
        <v>3267</v>
      </c>
      <c r="O61" s="131" t="s">
        <v>254</v>
      </c>
      <c r="P61" s="131">
        <v>3</v>
      </c>
      <c r="Q61" s="132" t="s">
        <v>3523</v>
      </c>
      <c r="R61" s="131" t="s">
        <v>3529</v>
      </c>
      <c r="S61" s="131" t="s">
        <v>3270</v>
      </c>
      <c r="T61" s="130" t="s">
        <v>318</v>
      </c>
      <c r="U61" s="130" t="s">
        <v>2051</v>
      </c>
      <c r="V61" s="130" t="s">
        <v>3530</v>
      </c>
      <c r="W61" s="130" t="s">
        <v>257</v>
      </c>
      <c r="X61" s="130" t="s">
        <v>257</v>
      </c>
      <c r="Y61" s="132" t="s">
        <v>3531</v>
      </c>
    </row>
    <row r="62" spans="1:25" x14ac:dyDescent="0.2">
      <c r="A62" s="130" t="s">
        <v>3265</v>
      </c>
      <c r="B62" s="130" t="s">
        <v>3532</v>
      </c>
      <c r="C62" s="130">
        <v>2018</v>
      </c>
      <c r="D62" s="130" t="s">
        <v>3280</v>
      </c>
      <c r="E62" s="130" t="s">
        <v>3533</v>
      </c>
      <c r="F62" s="131" t="s">
        <v>17</v>
      </c>
      <c r="G62" s="130" t="s">
        <v>2045</v>
      </c>
      <c r="H62" s="130" t="s">
        <v>257</v>
      </c>
      <c r="I62" s="130" t="s">
        <v>3478</v>
      </c>
      <c r="J62" s="131">
        <f t="shared" si="5"/>
        <v>0</v>
      </c>
      <c r="K62" s="131">
        <f t="shared" si="7"/>
        <v>1</v>
      </c>
      <c r="L62" s="130"/>
      <c r="M62" s="131" t="s">
        <v>253</v>
      </c>
      <c r="N62" s="131" t="s">
        <v>3267</v>
      </c>
      <c r="O62" s="131" t="s">
        <v>254</v>
      </c>
      <c r="P62" s="131">
        <v>2</v>
      </c>
      <c r="Q62" s="132" t="s">
        <v>3534</v>
      </c>
      <c r="R62" s="131" t="s">
        <v>3529</v>
      </c>
      <c r="S62" s="131" t="s">
        <v>3270</v>
      </c>
      <c r="T62" s="130" t="s">
        <v>2039</v>
      </c>
      <c r="U62" s="130" t="s">
        <v>257</v>
      </c>
      <c r="V62" s="130" t="s">
        <v>257</v>
      </c>
      <c r="W62" s="130" t="s">
        <v>257</v>
      </c>
      <c r="X62" s="130" t="s">
        <v>257</v>
      </c>
      <c r="Y62" s="132" t="s">
        <v>3535</v>
      </c>
    </row>
    <row r="63" spans="1:25" x14ac:dyDescent="0.2">
      <c r="A63" s="130" t="s">
        <v>3265</v>
      </c>
      <c r="B63" s="130" t="s">
        <v>3536</v>
      </c>
      <c r="C63" s="130">
        <v>1984</v>
      </c>
      <c r="D63" s="130" t="s">
        <v>3537</v>
      </c>
      <c r="E63" s="130" t="s">
        <v>3538</v>
      </c>
      <c r="F63" s="131" t="s">
        <v>17</v>
      </c>
      <c r="G63" s="130" t="s">
        <v>2052</v>
      </c>
      <c r="H63" s="130" t="s">
        <v>257</v>
      </c>
      <c r="I63" s="130" t="s">
        <v>3478</v>
      </c>
      <c r="J63" s="131">
        <f t="shared" si="5"/>
        <v>0</v>
      </c>
      <c r="K63" s="131">
        <f t="shared" si="7"/>
        <v>1</v>
      </c>
      <c r="L63" s="130"/>
      <c r="M63" s="131" t="s">
        <v>276</v>
      </c>
      <c r="N63" s="131" t="s">
        <v>3267</v>
      </c>
      <c r="O63" s="131" t="s">
        <v>254</v>
      </c>
      <c r="P63" s="131">
        <v>8</v>
      </c>
      <c r="Q63" s="132" t="s">
        <v>3539</v>
      </c>
      <c r="R63" s="131" t="s">
        <v>3540</v>
      </c>
      <c r="S63" s="131" t="s">
        <v>3274</v>
      </c>
      <c r="T63" s="130" t="s">
        <v>302</v>
      </c>
      <c r="U63" s="130" t="s">
        <v>3285</v>
      </c>
      <c r="V63" s="130" t="s">
        <v>257</v>
      </c>
      <c r="W63" s="130" t="s">
        <v>257</v>
      </c>
      <c r="X63" s="130" t="s">
        <v>257</v>
      </c>
      <c r="Y63" s="130"/>
    </row>
    <row r="64" spans="1:25" x14ac:dyDescent="0.2">
      <c r="A64" s="130" t="s">
        <v>3265</v>
      </c>
      <c r="B64" s="130" t="s">
        <v>3541</v>
      </c>
      <c r="C64" s="130">
        <v>1992</v>
      </c>
      <c r="D64" s="130" t="s">
        <v>3266</v>
      </c>
      <c r="E64" s="130" t="s">
        <v>3542</v>
      </c>
      <c r="F64" s="131" t="s">
        <v>17</v>
      </c>
      <c r="G64" s="130" t="s">
        <v>2057</v>
      </c>
      <c r="H64" s="130" t="s">
        <v>257</v>
      </c>
      <c r="I64" s="130" t="s">
        <v>3306</v>
      </c>
      <c r="J64" s="131">
        <f t="shared" si="5"/>
        <v>0</v>
      </c>
      <c r="K64" s="131">
        <f t="shared" si="7"/>
        <v>1</v>
      </c>
      <c r="L64" s="130" t="s">
        <v>3543</v>
      </c>
      <c r="M64" s="131" t="s">
        <v>253</v>
      </c>
      <c r="N64" s="131" t="s">
        <v>3267</v>
      </c>
      <c r="O64" s="131" t="s">
        <v>254</v>
      </c>
      <c r="P64" s="131">
        <v>1</v>
      </c>
      <c r="Q64" s="132" t="s">
        <v>3544</v>
      </c>
      <c r="R64" s="131" t="s">
        <v>3529</v>
      </c>
      <c r="S64" s="131" t="s">
        <v>3274</v>
      </c>
      <c r="T64" s="130" t="s">
        <v>255</v>
      </c>
      <c r="U64" s="130" t="s">
        <v>257</v>
      </c>
      <c r="V64" s="130" t="s">
        <v>257</v>
      </c>
      <c r="W64" s="130" t="s">
        <v>257</v>
      </c>
      <c r="X64" s="130" t="s">
        <v>257</v>
      </c>
      <c r="Y64" s="132" t="s">
        <v>3545</v>
      </c>
    </row>
    <row r="65" spans="1:25" x14ac:dyDescent="0.2">
      <c r="A65" s="130" t="s">
        <v>3265</v>
      </c>
      <c r="B65" s="130" t="s">
        <v>3546</v>
      </c>
      <c r="C65" s="130">
        <v>2001</v>
      </c>
      <c r="D65" s="130" t="s">
        <v>3301</v>
      </c>
      <c r="E65" s="130" t="s">
        <v>451</v>
      </c>
      <c r="F65" s="131" t="s">
        <v>17</v>
      </c>
      <c r="G65" s="130" t="s">
        <v>2061</v>
      </c>
      <c r="H65" s="130" t="s">
        <v>257</v>
      </c>
      <c r="I65" s="130" t="s">
        <v>3547</v>
      </c>
      <c r="J65" s="131">
        <f t="shared" si="5"/>
        <v>0</v>
      </c>
      <c r="K65" s="131">
        <f t="shared" si="7"/>
        <v>1</v>
      </c>
      <c r="L65" s="130" t="s">
        <v>3548</v>
      </c>
      <c r="M65" s="131" t="s">
        <v>253</v>
      </c>
      <c r="N65" s="131" t="s">
        <v>3267</v>
      </c>
      <c r="O65" s="131" t="s">
        <v>254</v>
      </c>
      <c r="P65" s="131">
        <v>1</v>
      </c>
      <c r="Q65" s="132" t="s">
        <v>3549</v>
      </c>
      <c r="R65" s="132" t="s">
        <v>3550</v>
      </c>
      <c r="S65" s="131" t="s">
        <v>3274</v>
      </c>
      <c r="T65" s="130" t="s">
        <v>364</v>
      </c>
      <c r="U65" s="130" t="s">
        <v>3551</v>
      </c>
      <c r="V65" s="130" t="s">
        <v>3552</v>
      </c>
      <c r="W65" s="130" t="s">
        <v>269</v>
      </c>
      <c r="X65" s="130" t="s">
        <v>324</v>
      </c>
      <c r="Y65" s="132" t="s">
        <v>3553</v>
      </c>
    </row>
    <row r="66" spans="1:25" x14ac:dyDescent="0.2">
      <c r="A66" s="130" t="s">
        <v>3265</v>
      </c>
      <c r="B66" s="130" t="s">
        <v>3554</v>
      </c>
      <c r="C66" s="130">
        <v>2007</v>
      </c>
      <c r="D66" s="130" t="s">
        <v>1964</v>
      </c>
      <c r="E66" s="130" t="s">
        <v>2067</v>
      </c>
      <c r="F66" s="131" t="s">
        <v>17</v>
      </c>
      <c r="G66" s="130" t="s">
        <v>2065</v>
      </c>
      <c r="H66" s="130" t="s">
        <v>257</v>
      </c>
      <c r="I66" s="130" t="s">
        <v>3555</v>
      </c>
      <c r="J66" s="131">
        <f t="shared" si="5"/>
        <v>0</v>
      </c>
      <c r="K66" s="131">
        <v>1</v>
      </c>
      <c r="L66" s="130"/>
      <c r="M66" s="131" t="s">
        <v>253</v>
      </c>
      <c r="N66" s="131" t="s">
        <v>3267</v>
      </c>
      <c r="O66" s="131" t="s">
        <v>254</v>
      </c>
      <c r="P66" s="131">
        <v>1</v>
      </c>
      <c r="Q66" s="132" t="s">
        <v>3556</v>
      </c>
      <c r="R66" s="131" t="s">
        <v>3557</v>
      </c>
      <c r="S66" s="131" t="s">
        <v>3274</v>
      </c>
      <c r="T66" s="130" t="s">
        <v>3285</v>
      </c>
      <c r="U66" s="130" t="s">
        <v>3517</v>
      </c>
      <c r="V66" s="130" t="s">
        <v>3357</v>
      </c>
      <c r="W66" s="130" t="s">
        <v>257</v>
      </c>
      <c r="X66" s="130" t="s">
        <v>257</v>
      </c>
      <c r="Y66" s="130" t="s">
        <v>3558</v>
      </c>
    </row>
    <row r="67" spans="1:25" x14ac:dyDescent="0.2">
      <c r="A67" s="130" t="s">
        <v>3265</v>
      </c>
      <c r="B67" s="130" t="s">
        <v>3559</v>
      </c>
      <c r="C67" s="130">
        <v>1982</v>
      </c>
      <c r="D67" s="130" t="s">
        <v>3298</v>
      </c>
      <c r="E67" s="130" t="s">
        <v>3560</v>
      </c>
      <c r="F67" s="131" t="s">
        <v>17</v>
      </c>
      <c r="G67" s="130" t="s">
        <v>2070</v>
      </c>
      <c r="H67" s="130" t="s">
        <v>257</v>
      </c>
      <c r="I67" s="130" t="s">
        <v>3337</v>
      </c>
      <c r="J67" s="131">
        <f t="shared" si="5"/>
        <v>0</v>
      </c>
      <c r="K67" s="131">
        <v>1</v>
      </c>
      <c r="L67" s="130"/>
      <c r="M67" s="131" t="s">
        <v>276</v>
      </c>
      <c r="N67" s="131" t="s">
        <v>3267</v>
      </c>
      <c r="O67" s="131" t="s">
        <v>254</v>
      </c>
      <c r="P67" s="131">
        <v>1</v>
      </c>
      <c r="Q67" s="132" t="s">
        <v>3561</v>
      </c>
      <c r="R67" s="131" t="s">
        <v>3562</v>
      </c>
      <c r="S67" s="131" t="s">
        <v>3270</v>
      </c>
      <c r="T67" s="130" t="s">
        <v>295</v>
      </c>
      <c r="U67" s="130" t="s">
        <v>409</v>
      </c>
      <c r="V67" s="130" t="s">
        <v>269</v>
      </c>
      <c r="W67" s="130" t="s">
        <v>257</v>
      </c>
      <c r="X67" s="130" t="s">
        <v>257</v>
      </c>
      <c r="Y67" s="132" t="s">
        <v>3563</v>
      </c>
    </row>
    <row r="68" spans="1:25" x14ac:dyDescent="0.2">
      <c r="A68" s="130" t="s">
        <v>3265</v>
      </c>
      <c r="B68" s="130" t="s">
        <v>3564</v>
      </c>
      <c r="C68" s="130">
        <v>1988</v>
      </c>
      <c r="D68" s="130" t="s">
        <v>3565</v>
      </c>
      <c r="E68" s="130" t="s">
        <v>3566</v>
      </c>
      <c r="F68" s="131" t="s">
        <v>13</v>
      </c>
      <c r="G68" s="130" t="s">
        <v>257</v>
      </c>
      <c r="H68" s="130" t="s">
        <v>3567</v>
      </c>
      <c r="I68" s="130"/>
      <c r="J68" s="131">
        <f t="shared" si="5"/>
        <v>0</v>
      </c>
      <c r="K68" s="131">
        <f>COUNTIF(I68, "*turbidity*")</f>
        <v>0</v>
      </c>
      <c r="L68" s="130" t="s">
        <v>3568</v>
      </c>
      <c r="M68" s="131" t="s">
        <v>276</v>
      </c>
      <c r="N68" s="131" t="s">
        <v>261</v>
      </c>
      <c r="O68" s="131" t="s">
        <v>254</v>
      </c>
      <c r="P68" s="131">
        <v>3</v>
      </c>
      <c r="Q68" s="132" t="s">
        <v>363</v>
      </c>
      <c r="R68" s="131" t="s">
        <v>3569</v>
      </c>
      <c r="S68" s="131" t="s">
        <v>3270</v>
      </c>
      <c r="T68" s="130" t="s">
        <v>3570</v>
      </c>
      <c r="U68" s="130" t="s">
        <v>3571</v>
      </c>
      <c r="V68" s="130" t="s">
        <v>257</v>
      </c>
      <c r="W68" s="130" t="s">
        <v>257</v>
      </c>
      <c r="X68" s="130" t="s">
        <v>257</v>
      </c>
      <c r="Y68" s="130"/>
    </row>
    <row r="69" spans="1:25" x14ac:dyDescent="0.2">
      <c r="A69" s="130" t="s">
        <v>3265</v>
      </c>
      <c r="B69" s="130" t="s">
        <v>3572</v>
      </c>
      <c r="C69" s="130">
        <v>1989</v>
      </c>
      <c r="D69" s="130" t="s">
        <v>3573</v>
      </c>
      <c r="E69" s="130" t="s">
        <v>3574</v>
      </c>
      <c r="F69" s="131" t="s">
        <v>13</v>
      </c>
      <c r="G69" s="130" t="s">
        <v>257</v>
      </c>
      <c r="H69" s="130" t="s">
        <v>3575</v>
      </c>
      <c r="I69" s="130" t="s">
        <v>3576</v>
      </c>
      <c r="J69" s="131">
        <f t="shared" si="5"/>
        <v>1</v>
      </c>
      <c r="K69" s="131">
        <f>COUNTIF(I69, "*turbidity*")</f>
        <v>0</v>
      </c>
      <c r="L69" s="130"/>
      <c r="M69" s="131" t="s">
        <v>276</v>
      </c>
      <c r="N69" s="131" t="s">
        <v>261</v>
      </c>
      <c r="O69" s="131" t="s">
        <v>3255</v>
      </c>
      <c r="P69" s="131" t="s">
        <v>3577</v>
      </c>
      <c r="Q69" s="132" t="s">
        <v>363</v>
      </c>
      <c r="R69" s="131" t="s">
        <v>363</v>
      </c>
      <c r="S69" s="131" t="s">
        <v>3274</v>
      </c>
      <c r="T69" s="130" t="s">
        <v>3578</v>
      </c>
      <c r="U69" s="130" t="s">
        <v>3579</v>
      </c>
      <c r="V69" s="130" t="s">
        <v>257</v>
      </c>
      <c r="W69" s="130" t="s">
        <v>257</v>
      </c>
      <c r="X69" s="130" t="s">
        <v>257</v>
      </c>
      <c r="Y69" s="132" t="s">
        <v>3580</v>
      </c>
    </row>
    <row r="70" spans="1:25" x14ac:dyDescent="0.2">
      <c r="A70" s="130" t="s">
        <v>3265</v>
      </c>
      <c r="B70" s="130" t="s">
        <v>3581</v>
      </c>
      <c r="C70" s="130">
        <v>2009</v>
      </c>
      <c r="D70" s="130" t="s">
        <v>394</v>
      </c>
      <c r="E70" s="130" t="s">
        <v>3582</v>
      </c>
      <c r="F70" s="131" t="s">
        <v>13</v>
      </c>
      <c r="G70" s="130" t="s">
        <v>257</v>
      </c>
      <c r="H70" s="130" t="s">
        <v>3583</v>
      </c>
      <c r="I70" s="130" t="s">
        <v>3478</v>
      </c>
      <c r="J70" s="131">
        <f t="shared" si="5"/>
        <v>0</v>
      </c>
      <c r="K70" s="131">
        <f>COUNTIF(I70, "*turbidity*")</f>
        <v>1</v>
      </c>
      <c r="L70" s="130"/>
      <c r="M70" s="131" t="s">
        <v>253</v>
      </c>
      <c r="N70" s="131" t="s">
        <v>3267</v>
      </c>
      <c r="O70" s="131" t="s">
        <v>254</v>
      </c>
      <c r="P70" s="131">
        <v>1</v>
      </c>
      <c r="Q70" s="132" t="s">
        <v>3584</v>
      </c>
      <c r="R70" s="131" t="s">
        <v>3585</v>
      </c>
      <c r="S70" s="131" t="s">
        <v>3274</v>
      </c>
      <c r="T70" s="130" t="s">
        <v>3586</v>
      </c>
      <c r="U70" s="130" t="s">
        <v>257</v>
      </c>
      <c r="V70" s="130" t="s">
        <v>257</v>
      </c>
      <c r="W70" s="130" t="s">
        <v>257</v>
      </c>
      <c r="X70" s="130" t="s">
        <v>257</v>
      </c>
      <c r="Y70" s="132" t="s">
        <v>3587</v>
      </c>
    </row>
    <row r="71" spans="1:25" x14ac:dyDescent="0.2">
      <c r="A71" s="130" t="s">
        <v>3265</v>
      </c>
      <c r="B71" s="130" t="s">
        <v>3588</v>
      </c>
      <c r="C71" s="130">
        <v>2016</v>
      </c>
      <c r="D71" s="130" t="s">
        <v>3313</v>
      </c>
      <c r="E71" s="130" t="s">
        <v>3589</v>
      </c>
      <c r="F71" s="131" t="s">
        <v>13</v>
      </c>
      <c r="G71" s="130" t="s">
        <v>257</v>
      </c>
      <c r="H71" s="130" t="s">
        <v>3575</v>
      </c>
      <c r="I71" s="130" t="s">
        <v>3590</v>
      </c>
      <c r="J71" s="131">
        <v>1</v>
      </c>
      <c r="K71" s="131">
        <f>COUNTIF(I71, "*turbidity*")</f>
        <v>0</v>
      </c>
      <c r="L71" s="130"/>
      <c r="M71" s="131" t="s">
        <v>253</v>
      </c>
      <c r="N71" s="131" t="s">
        <v>261</v>
      </c>
      <c r="O71" s="131" t="s">
        <v>3255</v>
      </c>
      <c r="P71" s="131" t="s">
        <v>3577</v>
      </c>
      <c r="Q71" s="132" t="s">
        <v>3591</v>
      </c>
      <c r="R71" s="131" t="s">
        <v>3592</v>
      </c>
      <c r="S71" s="131" t="s">
        <v>3274</v>
      </c>
      <c r="T71" s="130" t="s">
        <v>3578</v>
      </c>
      <c r="U71" s="130" t="s">
        <v>257</v>
      </c>
      <c r="V71" s="130" t="s">
        <v>257</v>
      </c>
      <c r="W71" s="130" t="s">
        <v>257</v>
      </c>
      <c r="X71" s="130" t="s">
        <v>257</v>
      </c>
      <c r="Y71" s="130" t="s">
        <v>3593</v>
      </c>
    </row>
    <row r="72" spans="1:25" x14ac:dyDescent="0.2">
      <c r="A72" s="130" t="s">
        <v>3265</v>
      </c>
      <c r="B72" s="130" t="s">
        <v>3594</v>
      </c>
      <c r="C72" s="130">
        <v>2016</v>
      </c>
      <c r="D72" s="130" t="s">
        <v>3595</v>
      </c>
      <c r="E72" s="130" t="s">
        <v>3596</v>
      </c>
      <c r="F72" s="131" t="s">
        <v>13</v>
      </c>
      <c r="G72" s="130" t="s">
        <v>257</v>
      </c>
      <c r="H72" s="130" t="s">
        <v>3575</v>
      </c>
      <c r="I72" s="130" t="s">
        <v>3340</v>
      </c>
      <c r="J72" s="131">
        <f>COUNTIF(I72, "*observational*")</f>
        <v>1</v>
      </c>
      <c r="K72" s="131" t="s">
        <v>3405</v>
      </c>
      <c r="L72" s="130"/>
      <c r="M72" s="131" t="s">
        <v>253</v>
      </c>
      <c r="N72" s="131" t="s">
        <v>261</v>
      </c>
      <c r="O72" s="131" t="s">
        <v>3255</v>
      </c>
      <c r="P72" s="131" t="s">
        <v>3577</v>
      </c>
      <c r="Q72" s="132" t="s">
        <v>3597</v>
      </c>
      <c r="R72" s="132" t="s">
        <v>3598</v>
      </c>
      <c r="S72" s="130"/>
      <c r="T72" s="130" t="s">
        <v>3578</v>
      </c>
      <c r="U72" s="130" t="s">
        <v>3599</v>
      </c>
      <c r="V72" s="130" t="s">
        <v>257</v>
      </c>
      <c r="W72" s="130" t="s">
        <v>257</v>
      </c>
      <c r="X72" s="130" t="s">
        <v>257</v>
      </c>
      <c r="Y72" s="132" t="s">
        <v>3600</v>
      </c>
    </row>
    <row r="73" spans="1:25" x14ac:dyDescent="0.2">
      <c r="A73" s="130" t="s">
        <v>3265</v>
      </c>
      <c r="B73" s="130" t="s">
        <v>3601</v>
      </c>
      <c r="C73" s="130">
        <v>1974</v>
      </c>
      <c r="D73" s="130" t="s">
        <v>3602</v>
      </c>
      <c r="E73" s="130" t="s">
        <v>3603</v>
      </c>
      <c r="F73" s="131" t="s">
        <v>13</v>
      </c>
      <c r="G73" s="130" t="s">
        <v>257</v>
      </c>
      <c r="H73" s="130" t="s">
        <v>3604</v>
      </c>
      <c r="I73" s="130" t="s">
        <v>3605</v>
      </c>
      <c r="J73" s="131">
        <f>COUNTIF(I73, "*observational*")</f>
        <v>1</v>
      </c>
      <c r="K73" s="131">
        <f>COUNTIF(I73, "*turbidity*")</f>
        <v>1</v>
      </c>
      <c r="L73" s="130"/>
      <c r="M73" s="131" t="s">
        <v>276</v>
      </c>
      <c r="N73" s="131" t="s">
        <v>261</v>
      </c>
      <c r="O73" s="131" t="s">
        <v>3255</v>
      </c>
      <c r="P73" s="131" t="s">
        <v>3577</v>
      </c>
      <c r="Q73" s="132" t="s">
        <v>3606</v>
      </c>
      <c r="R73" s="131" t="s">
        <v>3607</v>
      </c>
      <c r="S73" s="131" t="s">
        <v>3274</v>
      </c>
      <c r="T73" s="130" t="s">
        <v>3608</v>
      </c>
      <c r="U73" s="130" t="s">
        <v>257</v>
      </c>
      <c r="V73" s="130" t="s">
        <v>257</v>
      </c>
      <c r="W73" s="130" t="s">
        <v>257</v>
      </c>
      <c r="X73" s="130" t="s">
        <v>257</v>
      </c>
      <c r="Y73" s="132" t="s">
        <v>3609</v>
      </c>
    </row>
    <row r="74" spans="1:25" x14ac:dyDescent="0.2">
      <c r="A74" s="130" t="s">
        <v>3265</v>
      </c>
      <c r="B74" s="130" t="s">
        <v>3610</v>
      </c>
      <c r="C74" s="130">
        <v>2009</v>
      </c>
      <c r="D74" s="130" t="s">
        <v>3611</v>
      </c>
      <c r="E74" s="130" t="s">
        <v>3612</v>
      </c>
      <c r="F74" s="131" t="s">
        <v>13</v>
      </c>
      <c r="G74" s="130" t="s">
        <v>257</v>
      </c>
      <c r="H74" s="130" t="s">
        <v>3575</v>
      </c>
      <c r="I74" s="130" t="s">
        <v>3613</v>
      </c>
      <c r="J74" s="131">
        <v>1</v>
      </c>
      <c r="K74" s="131" t="s">
        <v>3405</v>
      </c>
      <c r="L74" s="130"/>
      <c r="M74" s="131" t="s">
        <v>253</v>
      </c>
      <c r="N74" s="131" t="s">
        <v>261</v>
      </c>
      <c r="O74" s="131" t="s">
        <v>3255</v>
      </c>
      <c r="P74" s="131" t="s">
        <v>3614</v>
      </c>
      <c r="Q74" s="132" t="s">
        <v>3442</v>
      </c>
      <c r="R74" s="131" t="s">
        <v>3615</v>
      </c>
      <c r="S74" s="131" t="s">
        <v>3274</v>
      </c>
      <c r="T74" s="130" t="s">
        <v>3578</v>
      </c>
      <c r="U74" s="130" t="s">
        <v>302</v>
      </c>
      <c r="V74" s="130" t="s">
        <v>257</v>
      </c>
      <c r="W74" s="130" t="s">
        <v>257</v>
      </c>
      <c r="X74" s="130" t="s">
        <v>257</v>
      </c>
      <c r="Y74" s="130"/>
    </row>
    <row r="75" spans="1:25" x14ac:dyDescent="0.2">
      <c r="A75" s="130" t="s">
        <v>3265</v>
      </c>
      <c r="B75" s="130" t="s">
        <v>3616</v>
      </c>
      <c r="C75" s="130">
        <v>1977</v>
      </c>
      <c r="D75" s="130" t="s">
        <v>3617</v>
      </c>
      <c r="E75" s="130" t="s">
        <v>3618</v>
      </c>
      <c r="F75" s="131" t="s">
        <v>13</v>
      </c>
      <c r="G75" s="130" t="s">
        <v>257</v>
      </c>
      <c r="H75" s="130" t="s">
        <v>3619</v>
      </c>
      <c r="I75" s="130" t="s">
        <v>3620</v>
      </c>
      <c r="J75" s="131">
        <f t="shared" ref="J75:J84" si="8">COUNTIF(I75, "*observational*")</f>
        <v>1</v>
      </c>
      <c r="K75" s="131">
        <f>COUNTIF(I75, "*turbidity*")</f>
        <v>0</v>
      </c>
      <c r="L75" s="130"/>
      <c r="M75" s="131"/>
      <c r="N75" s="131"/>
      <c r="O75" s="131"/>
      <c r="P75" s="131"/>
      <c r="Q75" s="132"/>
      <c r="R75" s="130"/>
      <c r="S75" s="130"/>
      <c r="T75" s="130"/>
      <c r="U75" s="130"/>
      <c r="V75" s="130"/>
      <c r="W75" s="130"/>
      <c r="X75" s="130"/>
      <c r="Y75" s="130"/>
    </row>
    <row r="76" spans="1:25" x14ac:dyDescent="0.2">
      <c r="A76" s="130" t="s">
        <v>3265</v>
      </c>
      <c r="B76" s="130" t="s">
        <v>3621</v>
      </c>
      <c r="C76" s="130">
        <v>2000</v>
      </c>
      <c r="D76" s="130" t="s">
        <v>315</v>
      </c>
      <c r="E76" s="130" t="s">
        <v>3622</v>
      </c>
      <c r="F76" s="131" t="s">
        <v>13</v>
      </c>
      <c r="G76" s="130" t="s">
        <v>257</v>
      </c>
      <c r="H76" s="130" t="s">
        <v>3623</v>
      </c>
      <c r="I76" s="130" t="s">
        <v>3478</v>
      </c>
      <c r="J76" s="131">
        <f t="shared" si="8"/>
        <v>0</v>
      </c>
      <c r="K76" s="131">
        <f>COUNTIF(I76, "*turbidity*")</f>
        <v>1</v>
      </c>
      <c r="L76" s="130" t="s">
        <v>3624</v>
      </c>
      <c r="M76" s="131" t="s">
        <v>253</v>
      </c>
      <c r="N76" s="131" t="s">
        <v>3267</v>
      </c>
      <c r="O76" s="131" t="s">
        <v>254</v>
      </c>
      <c r="P76" s="131">
        <v>1</v>
      </c>
      <c r="Q76" s="132" t="s">
        <v>3455</v>
      </c>
      <c r="R76" s="131" t="s">
        <v>3625</v>
      </c>
      <c r="S76" s="131" t="s">
        <v>3270</v>
      </c>
      <c r="T76" s="130" t="s">
        <v>3462</v>
      </c>
      <c r="U76" s="130" t="s">
        <v>3392</v>
      </c>
      <c r="V76" s="130" t="s">
        <v>257</v>
      </c>
      <c r="W76" s="130" t="s">
        <v>257</v>
      </c>
      <c r="X76" s="130" t="s">
        <v>257</v>
      </c>
      <c r="Y76" s="132" t="s">
        <v>3626</v>
      </c>
    </row>
    <row r="77" spans="1:25" x14ac:dyDescent="0.2">
      <c r="A77" s="130" t="s">
        <v>3265</v>
      </c>
      <c r="B77" s="130" t="s">
        <v>3452</v>
      </c>
      <c r="C77" s="130">
        <v>2006</v>
      </c>
      <c r="D77" s="130" t="s">
        <v>394</v>
      </c>
      <c r="E77" s="130" t="s">
        <v>3627</v>
      </c>
      <c r="F77" s="131" t="s">
        <v>13</v>
      </c>
      <c r="G77" s="130" t="s">
        <v>257</v>
      </c>
      <c r="H77" s="130" t="s">
        <v>3575</v>
      </c>
      <c r="I77" s="130" t="s">
        <v>3628</v>
      </c>
      <c r="J77" s="131">
        <f t="shared" si="8"/>
        <v>1</v>
      </c>
      <c r="K77" s="131">
        <f>COUNTIF(I77, "*turbidity*")</f>
        <v>1</v>
      </c>
      <c r="L77" s="130"/>
      <c r="M77" s="131" t="s">
        <v>253</v>
      </c>
      <c r="N77" s="131" t="s">
        <v>261</v>
      </c>
      <c r="O77" s="131" t="s">
        <v>3255</v>
      </c>
      <c r="P77" s="131">
        <v>2</v>
      </c>
      <c r="Q77" s="132" t="s">
        <v>363</v>
      </c>
      <c r="R77" s="131" t="s">
        <v>3629</v>
      </c>
      <c r="S77" s="131" t="s">
        <v>3274</v>
      </c>
      <c r="T77" s="130" t="s">
        <v>3630</v>
      </c>
      <c r="U77" s="130" t="s">
        <v>3631</v>
      </c>
      <c r="V77" s="130" t="s">
        <v>257</v>
      </c>
      <c r="W77" s="130" t="s">
        <v>257</v>
      </c>
      <c r="X77" s="130" t="s">
        <v>257</v>
      </c>
      <c r="Y77" s="132" t="s">
        <v>3632</v>
      </c>
    </row>
    <row r="78" spans="1:25" x14ac:dyDescent="0.2">
      <c r="A78" s="130" t="s">
        <v>3265</v>
      </c>
      <c r="B78" s="130" t="s">
        <v>3633</v>
      </c>
      <c r="C78" s="130">
        <v>2004</v>
      </c>
      <c r="D78" s="130" t="s">
        <v>3634</v>
      </c>
      <c r="E78" s="130" t="s">
        <v>3635</v>
      </c>
      <c r="F78" s="131" t="s">
        <v>13</v>
      </c>
      <c r="G78" s="130" t="s">
        <v>257</v>
      </c>
      <c r="H78" s="130" t="s">
        <v>3636</v>
      </c>
      <c r="I78" s="130" t="s">
        <v>3458</v>
      </c>
      <c r="J78" s="131">
        <f t="shared" si="8"/>
        <v>0</v>
      </c>
      <c r="K78" s="131">
        <f>COUNTIF(I78, "*turbidity*")</f>
        <v>1</v>
      </c>
      <c r="L78" s="130"/>
      <c r="M78" s="131" t="s">
        <v>253</v>
      </c>
      <c r="N78" s="131" t="s">
        <v>3267</v>
      </c>
      <c r="O78" s="131" t="s">
        <v>254</v>
      </c>
      <c r="P78" s="131">
        <v>2</v>
      </c>
      <c r="Q78" s="132" t="s">
        <v>3637</v>
      </c>
      <c r="R78" s="131" t="s">
        <v>3638</v>
      </c>
      <c r="S78" s="131" t="s">
        <v>3274</v>
      </c>
      <c r="T78" s="130" t="s">
        <v>3639</v>
      </c>
      <c r="U78" s="130" t="s">
        <v>3640</v>
      </c>
      <c r="V78" s="130" t="s">
        <v>257</v>
      </c>
      <c r="W78" s="130" t="s">
        <v>257</v>
      </c>
      <c r="X78" s="130" t="s">
        <v>257</v>
      </c>
      <c r="Y78" s="130" t="s">
        <v>338</v>
      </c>
    </row>
    <row r="79" spans="1:25" x14ac:dyDescent="0.2">
      <c r="A79" s="130" t="s">
        <v>3265</v>
      </c>
      <c r="B79" s="130" t="s">
        <v>3641</v>
      </c>
      <c r="C79" s="130">
        <v>2002</v>
      </c>
      <c r="D79" s="130" t="s">
        <v>1964</v>
      </c>
      <c r="E79" s="130" t="s">
        <v>3642</v>
      </c>
      <c r="F79" s="131" t="s">
        <v>13</v>
      </c>
      <c r="G79" s="130" t="s">
        <v>257</v>
      </c>
      <c r="H79" s="130" t="s">
        <v>3643</v>
      </c>
      <c r="I79" s="130" t="s">
        <v>3555</v>
      </c>
      <c r="J79" s="131">
        <f t="shared" si="8"/>
        <v>0</v>
      </c>
      <c r="K79" s="131">
        <v>1</v>
      </c>
      <c r="L79" s="130" t="s">
        <v>3459</v>
      </c>
      <c r="M79" s="131" t="s">
        <v>253</v>
      </c>
      <c r="N79" s="131" t="s">
        <v>3267</v>
      </c>
      <c r="O79" s="131" t="s">
        <v>254</v>
      </c>
      <c r="P79" s="131">
        <v>2</v>
      </c>
      <c r="Q79" s="132" t="s">
        <v>3644</v>
      </c>
      <c r="R79" s="131" t="s">
        <v>3645</v>
      </c>
      <c r="S79" s="131" t="s">
        <v>3274</v>
      </c>
      <c r="T79" s="130" t="s">
        <v>3646</v>
      </c>
      <c r="U79" s="130" t="s">
        <v>3357</v>
      </c>
      <c r="V79" s="130" t="s">
        <v>257</v>
      </c>
      <c r="W79" s="130" t="s">
        <v>257</v>
      </c>
      <c r="X79" s="130" t="s">
        <v>257</v>
      </c>
      <c r="Y79" s="130" t="s">
        <v>3647</v>
      </c>
    </row>
    <row r="80" spans="1:25" x14ac:dyDescent="0.2">
      <c r="A80" s="130" t="s">
        <v>3265</v>
      </c>
      <c r="B80" s="130" t="s">
        <v>3648</v>
      </c>
      <c r="C80" s="130">
        <v>1999</v>
      </c>
      <c r="D80" s="130" t="s">
        <v>2085</v>
      </c>
      <c r="E80" s="130" t="s">
        <v>3649</v>
      </c>
      <c r="F80" s="131" t="s">
        <v>13</v>
      </c>
      <c r="G80" s="130" t="s">
        <v>257</v>
      </c>
      <c r="H80" s="130" t="s">
        <v>3650</v>
      </c>
      <c r="I80" s="130" t="s">
        <v>3306</v>
      </c>
      <c r="J80" s="131">
        <f t="shared" si="8"/>
        <v>0</v>
      </c>
      <c r="K80" s="131">
        <f>COUNTIF(I80, "*turbidity*")</f>
        <v>1</v>
      </c>
      <c r="L80" s="130" t="s">
        <v>3651</v>
      </c>
      <c r="M80" s="131" t="s">
        <v>253</v>
      </c>
      <c r="N80" s="131" t="s">
        <v>3267</v>
      </c>
      <c r="O80" s="131" t="s">
        <v>254</v>
      </c>
      <c r="P80" s="131"/>
      <c r="Q80" s="132"/>
      <c r="R80" s="130"/>
      <c r="S80" s="130"/>
      <c r="T80" s="130"/>
      <c r="U80" s="130"/>
      <c r="V80" s="130"/>
      <c r="W80" s="130"/>
      <c r="X80" s="130"/>
      <c r="Y80" s="130"/>
    </row>
    <row r="81" spans="1:25" x14ac:dyDescent="0.2">
      <c r="A81" s="130" t="s">
        <v>3265</v>
      </c>
      <c r="B81" s="130" t="s">
        <v>3652</v>
      </c>
      <c r="C81" s="130">
        <v>2017</v>
      </c>
      <c r="D81" s="130" t="s">
        <v>3653</v>
      </c>
      <c r="E81" s="130" t="s">
        <v>3654</v>
      </c>
      <c r="F81" s="131" t="s">
        <v>13</v>
      </c>
      <c r="G81" s="130" t="s">
        <v>257</v>
      </c>
      <c r="H81" s="130" t="s">
        <v>3575</v>
      </c>
      <c r="I81" s="130" t="s">
        <v>3655</v>
      </c>
      <c r="J81" s="131">
        <f t="shared" si="8"/>
        <v>1</v>
      </c>
      <c r="K81" s="131">
        <f>COUNTIF(I81, "*turbidity*")</f>
        <v>1</v>
      </c>
      <c r="L81" s="130"/>
      <c r="M81" s="131" t="s">
        <v>253</v>
      </c>
      <c r="N81" s="131" t="s">
        <v>261</v>
      </c>
      <c r="O81" s="131" t="s">
        <v>3255</v>
      </c>
      <c r="P81" s="131" t="s">
        <v>3577</v>
      </c>
      <c r="Q81" s="132" t="s">
        <v>363</v>
      </c>
      <c r="R81" s="131" t="s">
        <v>363</v>
      </c>
      <c r="S81" s="131" t="s">
        <v>3274</v>
      </c>
      <c r="T81" s="130" t="s">
        <v>376</v>
      </c>
      <c r="U81" s="130" t="s">
        <v>257</v>
      </c>
      <c r="V81" s="130" t="s">
        <v>257</v>
      </c>
      <c r="W81" s="130" t="s">
        <v>257</v>
      </c>
      <c r="X81" s="130" t="s">
        <v>257</v>
      </c>
      <c r="Y81" s="132" t="s">
        <v>3656</v>
      </c>
    </row>
    <row r="82" spans="1:25" x14ac:dyDescent="0.2">
      <c r="A82" s="130" t="s">
        <v>3265</v>
      </c>
      <c r="B82" s="130" t="s">
        <v>3657</v>
      </c>
      <c r="C82" s="130">
        <v>1975</v>
      </c>
      <c r="D82" s="130" t="s">
        <v>3658</v>
      </c>
      <c r="E82" s="130" t="s">
        <v>3659</v>
      </c>
      <c r="F82" s="131" t="s">
        <v>13</v>
      </c>
      <c r="G82" s="130" t="s">
        <v>257</v>
      </c>
      <c r="H82" s="130" t="s">
        <v>3575</v>
      </c>
      <c r="I82" s="130" t="s">
        <v>3660</v>
      </c>
      <c r="J82" s="131">
        <f t="shared" si="8"/>
        <v>1</v>
      </c>
      <c r="K82" s="131">
        <f>COUNTIF(I82, "*turbidity*")</f>
        <v>0</v>
      </c>
      <c r="L82" s="130"/>
      <c r="M82" s="131" t="s">
        <v>276</v>
      </c>
      <c r="N82" s="131" t="s">
        <v>261</v>
      </c>
      <c r="O82" s="131" t="s">
        <v>3255</v>
      </c>
      <c r="P82" s="131" t="s">
        <v>3577</v>
      </c>
      <c r="Q82" s="132"/>
      <c r="R82" s="130"/>
      <c r="S82" s="130"/>
      <c r="T82" s="130"/>
      <c r="U82" s="130"/>
      <c r="V82" s="130"/>
      <c r="W82" s="130"/>
      <c r="X82" s="130"/>
      <c r="Y82" s="130" t="s">
        <v>3661</v>
      </c>
    </row>
    <row r="83" spans="1:25" x14ac:dyDescent="0.2">
      <c r="A83" s="130" t="s">
        <v>3265</v>
      </c>
      <c r="B83" s="130" t="s">
        <v>3657</v>
      </c>
      <c r="C83" s="130">
        <v>1978</v>
      </c>
      <c r="D83" s="130" t="s">
        <v>3662</v>
      </c>
      <c r="E83" s="130" t="s">
        <v>3663</v>
      </c>
      <c r="F83" s="131" t="s">
        <v>13</v>
      </c>
      <c r="G83" s="130" t="s">
        <v>257</v>
      </c>
      <c r="H83" s="130" t="s">
        <v>3575</v>
      </c>
      <c r="I83" s="130" t="s">
        <v>3660</v>
      </c>
      <c r="J83" s="131">
        <f t="shared" si="8"/>
        <v>1</v>
      </c>
      <c r="K83" s="131">
        <f>COUNTIF(I83, "*turbidity*")</f>
        <v>0</v>
      </c>
      <c r="L83" s="130"/>
      <c r="M83" s="131" t="s">
        <v>276</v>
      </c>
      <c r="N83" s="131" t="s">
        <v>261</v>
      </c>
      <c r="O83" s="131" t="s">
        <v>3255</v>
      </c>
      <c r="P83" s="131">
        <v>3</v>
      </c>
      <c r="Q83" s="132" t="s">
        <v>363</v>
      </c>
      <c r="R83" s="131" t="s">
        <v>3664</v>
      </c>
      <c r="S83" s="131" t="s">
        <v>3270</v>
      </c>
      <c r="T83" s="130" t="s">
        <v>302</v>
      </c>
      <c r="U83" s="130" t="s">
        <v>3375</v>
      </c>
      <c r="V83" s="130" t="s">
        <v>257</v>
      </c>
      <c r="W83" s="130" t="s">
        <v>257</v>
      </c>
      <c r="X83" s="130" t="s">
        <v>257</v>
      </c>
      <c r="Y83" s="130"/>
    </row>
    <row r="84" spans="1:25" x14ac:dyDescent="0.2">
      <c r="A84" s="130" t="s">
        <v>3265</v>
      </c>
      <c r="B84" s="130" t="s">
        <v>3665</v>
      </c>
      <c r="C84" s="130">
        <v>1976</v>
      </c>
      <c r="D84" s="130" t="s">
        <v>3666</v>
      </c>
      <c r="E84" s="130" t="s">
        <v>3667</v>
      </c>
      <c r="F84" s="131" t="s">
        <v>13</v>
      </c>
      <c r="G84" s="130" t="s">
        <v>257</v>
      </c>
      <c r="H84" s="130" t="s">
        <v>3583</v>
      </c>
      <c r="I84" s="130" t="s">
        <v>3668</v>
      </c>
      <c r="J84" s="131">
        <f t="shared" si="8"/>
        <v>0</v>
      </c>
      <c r="K84" s="131">
        <f>COUNTIF(I84, "*turbidity*")</f>
        <v>0</v>
      </c>
      <c r="L84" s="130"/>
      <c r="M84" s="131" t="s">
        <v>276</v>
      </c>
      <c r="N84" s="131" t="s">
        <v>3267</v>
      </c>
      <c r="O84" s="131" t="s">
        <v>254</v>
      </c>
      <c r="P84" s="131">
        <v>19</v>
      </c>
      <c r="Q84" s="132" t="s">
        <v>448</v>
      </c>
      <c r="R84" s="131" t="s">
        <v>3669</v>
      </c>
      <c r="S84" s="131" t="s">
        <v>3270</v>
      </c>
      <c r="T84" s="130" t="s">
        <v>3670</v>
      </c>
      <c r="U84" s="130" t="s">
        <v>257</v>
      </c>
      <c r="V84" s="130" t="s">
        <v>257</v>
      </c>
      <c r="W84" s="130" t="s">
        <v>257</v>
      </c>
      <c r="X84" s="130" t="s">
        <v>257</v>
      </c>
      <c r="Y84" s="130"/>
    </row>
    <row r="85" spans="1:25" x14ac:dyDescent="0.2">
      <c r="A85" s="130" t="s">
        <v>3265</v>
      </c>
      <c r="B85" s="130" t="s">
        <v>3671</v>
      </c>
      <c r="C85" s="130">
        <v>2000</v>
      </c>
      <c r="D85" s="130" t="s">
        <v>3271</v>
      </c>
      <c r="E85" s="130" t="s">
        <v>3672</v>
      </c>
      <c r="F85" s="131" t="s">
        <v>13</v>
      </c>
      <c r="G85" s="130" t="s">
        <v>257</v>
      </c>
      <c r="H85" s="134" t="s">
        <v>3575</v>
      </c>
      <c r="I85" s="130" t="s">
        <v>3306</v>
      </c>
      <c r="J85" s="131">
        <v>1</v>
      </c>
      <c r="K85" s="131" t="s">
        <v>3405</v>
      </c>
      <c r="L85" s="130"/>
      <c r="M85" s="131" t="s">
        <v>253</v>
      </c>
      <c r="N85" s="131" t="s">
        <v>261</v>
      </c>
      <c r="O85" s="131" t="s">
        <v>3255</v>
      </c>
      <c r="P85" s="131" t="s">
        <v>3577</v>
      </c>
      <c r="Q85" s="132" t="s">
        <v>3673</v>
      </c>
      <c r="R85" s="131" t="s">
        <v>3674</v>
      </c>
      <c r="S85" s="131" t="s">
        <v>3274</v>
      </c>
      <c r="T85" s="130" t="s">
        <v>3578</v>
      </c>
      <c r="U85" s="130" t="s">
        <v>1907</v>
      </c>
      <c r="V85" s="130" t="s">
        <v>3675</v>
      </c>
      <c r="W85" s="130" t="s">
        <v>257</v>
      </c>
      <c r="X85" s="130" t="s">
        <v>257</v>
      </c>
      <c r="Y85" s="130"/>
    </row>
    <row r="86" spans="1:25" x14ac:dyDescent="0.2">
      <c r="A86" s="130" t="s">
        <v>3265</v>
      </c>
      <c r="B86" s="130" t="s">
        <v>3676</v>
      </c>
      <c r="C86" s="130">
        <v>2014</v>
      </c>
      <c r="D86" s="130" t="s">
        <v>2085</v>
      </c>
      <c r="E86" s="130" t="s">
        <v>3677</v>
      </c>
      <c r="F86" s="131" t="s">
        <v>13</v>
      </c>
      <c r="G86" s="130" t="s">
        <v>257</v>
      </c>
      <c r="H86" s="130" t="s">
        <v>3650</v>
      </c>
      <c r="I86" s="130" t="s">
        <v>3678</v>
      </c>
      <c r="J86" s="131">
        <f>COUNTIF(I86, "*observational*")</f>
        <v>0</v>
      </c>
      <c r="K86" s="131">
        <f>COUNTIF(I86, "*turbidity*")</f>
        <v>1</v>
      </c>
      <c r="L86" s="130" t="s">
        <v>3679</v>
      </c>
      <c r="M86" s="131"/>
      <c r="N86" s="131"/>
      <c r="O86" s="131"/>
      <c r="P86" s="131"/>
      <c r="Q86" s="132"/>
      <c r="R86" s="130"/>
      <c r="S86" s="130"/>
      <c r="T86" s="130"/>
      <c r="U86" s="130"/>
      <c r="V86" s="130"/>
      <c r="W86" s="130"/>
      <c r="X86" s="130"/>
      <c r="Y86" s="130"/>
    </row>
    <row r="87" spans="1:25" x14ac:dyDescent="0.2">
      <c r="A87" s="130" t="s">
        <v>3265</v>
      </c>
      <c r="B87" s="130" t="s">
        <v>3680</v>
      </c>
      <c r="C87" s="130">
        <v>1999</v>
      </c>
      <c r="D87" s="130" t="s">
        <v>315</v>
      </c>
      <c r="E87" s="130" t="s">
        <v>3681</v>
      </c>
      <c r="F87" s="131" t="s">
        <v>13</v>
      </c>
      <c r="G87" s="130" t="s">
        <v>257</v>
      </c>
      <c r="H87" s="134" t="s">
        <v>3575</v>
      </c>
      <c r="I87" s="130" t="s">
        <v>3576</v>
      </c>
      <c r="J87" s="131">
        <f>COUNTIF(I87, "*observational*")</f>
        <v>1</v>
      </c>
      <c r="K87" s="131">
        <f>COUNTIF(I87, "*turbidity*")</f>
        <v>0</v>
      </c>
      <c r="L87" s="130"/>
      <c r="M87" s="131" t="s">
        <v>253</v>
      </c>
      <c r="N87" s="131" t="s">
        <v>261</v>
      </c>
      <c r="O87" s="131" t="s">
        <v>3255</v>
      </c>
      <c r="P87" s="131">
        <v>1</v>
      </c>
      <c r="Q87" s="132" t="s">
        <v>363</v>
      </c>
      <c r="R87" s="130" t="s">
        <v>3682</v>
      </c>
      <c r="S87" s="131" t="s">
        <v>3274</v>
      </c>
      <c r="T87" s="130" t="s">
        <v>3683</v>
      </c>
      <c r="U87" s="130" t="s">
        <v>3684</v>
      </c>
      <c r="V87" s="130" t="s">
        <v>3685</v>
      </c>
      <c r="W87" s="130" t="s">
        <v>257</v>
      </c>
      <c r="X87" s="130" t="s">
        <v>257</v>
      </c>
      <c r="Y87" s="132" t="s">
        <v>3686</v>
      </c>
    </row>
    <row r="88" spans="1:25" x14ac:dyDescent="0.2">
      <c r="A88" s="130" t="s">
        <v>3265</v>
      </c>
      <c r="B88" s="130" t="s">
        <v>3687</v>
      </c>
      <c r="C88" s="130">
        <v>2018</v>
      </c>
      <c r="D88" s="130" t="s">
        <v>3688</v>
      </c>
      <c r="E88" s="130" t="s">
        <v>3689</v>
      </c>
      <c r="F88" s="131" t="s">
        <v>13</v>
      </c>
      <c r="G88" s="130" t="s">
        <v>257</v>
      </c>
      <c r="H88" s="130" t="s">
        <v>3690</v>
      </c>
      <c r="I88" s="130" t="s">
        <v>3576</v>
      </c>
      <c r="J88" s="131">
        <f>COUNTIF(I88, "*observational*")</f>
        <v>1</v>
      </c>
      <c r="K88" s="131">
        <f>COUNTIF(I88, "*turbidity*")</f>
        <v>0</v>
      </c>
      <c r="L88" s="130"/>
      <c r="M88" s="131" t="s">
        <v>253</v>
      </c>
      <c r="N88" s="131" t="s">
        <v>261</v>
      </c>
      <c r="O88" s="131" t="s">
        <v>3255</v>
      </c>
      <c r="P88" s="131" t="s">
        <v>3577</v>
      </c>
      <c r="Q88" s="132" t="s">
        <v>363</v>
      </c>
      <c r="R88" s="131" t="s">
        <v>3691</v>
      </c>
      <c r="S88" s="131" t="s">
        <v>3274</v>
      </c>
      <c r="T88" s="130"/>
      <c r="U88" s="130"/>
      <c r="V88" s="130"/>
      <c r="W88" s="130"/>
      <c r="X88" s="130"/>
      <c r="Y88" s="130" t="s">
        <v>3692</v>
      </c>
    </row>
    <row r="89" spans="1:25" x14ac:dyDescent="0.2">
      <c r="A89" s="130" t="s">
        <v>3265</v>
      </c>
      <c r="B89" s="130" t="s">
        <v>3693</v>
      </c>
      <c r="C89" s="130">
        <v>2015</v>
      </c>
      <c r="D89" s="130" t="s">
        <v>298</v>
      </c>
      <c r="E89" s="130" t="s">
        <v>3694</v>
      </c>
      <c r="F89" s="131" t="s">
        <v>13</v>
      </c>
      <c r="G89" s="130" t="s">
        <v>257</v>
      </c>
      <c r="H89" s="134" t="s">
        <v>3575</v>
      </c>
      <c r="I89" s="130" t="s">
        <v>3695</v>
      </c>
      <c r="J89" s="131">
        <f>COUNTIF(I89, "*observational*")</f>
        <v>1</v>
      </c>
      <c r="K89" s="131" t="s">
        <v>3405</v>
      </c>
      <c r="L89" s="130"/>
      <c r="M89" s="131" t="s">
        <v>253</v>
      </c>
      <c r="N89" s="131" t="s">
        <v>261</v>
      </c>
      <c r="O89" s="131" t="s">
        <v>3255</v>
      </c>
      <c r="P89" s="131" t="s">
        <v>3577</v>
      </c>
      <c r="Q89" s="132" t="s">
        <v>363</v>
      </c>
      <c r="R89" s="131" t="s">
        <v>363</v>
      </c>
      <c r="S89" s="131" t="s">
        <v>3274</v>
      </c>
      <c r="T89" s="130" t="s">
        <v>3696</v>
      </c>
      <c r="U89" s="130" t="s">
        <v>3697</v>
      </c>
      <c r="V89" s="130" t="s">
        <v>257</v>
      </c>
      <c r="W89" s="130" t="s">
        <v>257</v>
      </c>
      <c r="X89" s="130" t="s">
        <v>257</v>
      </c>
      <c r="Y89" s="130" t="s">
        <v>3698</v>
      </c>
    </row>
    <row r="90" spans="1:25" x14ac:dyDescent="0.2">
      <c r="A90" s="130" t="s">
        <v>3265</v>
      </c>
      <c r="B90" s="130" t="s">
        <v>3699</v>
      </c>
      <c r="C90" s="130">
        <v>2009</v>
      </c>
      <c r="D90" s="130" t="s">
        <v>3700</v>
      </c>
      <c r="E90" s="130" t="s">
        <v>3701</v>
      </c>
      <c r="F90" s="131" t="s">
        <v>13</v>
      </c>
      <c r="G90" s="130" t="s">
        <v>257</v>
      </c>
      <c r="H90" s="134" t="s">
        <v>3575</v>
      </c>
      <c r="I90" s="130" t="s">
        <v>3458</v>
      </c>
      <c r="J90" s="131">
        <v>1</v>
      </c>
      <c r="K90" s="131">
        <f t="shared" ref="K90:K98" si="9">COUNTIF(I90, "*turbidity*")</f>
        <v>1</v>
      </c>
      <c r="L90" s="130"/>
      <c r="M90" s="131" t="s">
        <v>253</v>
      </c>
      <c r="N90" s="131" t="s">
        <v>3267</v>
      </c>
      <c r="O90" s="131" t="s">
        <v>3255</v>
      </c>
      <c r="P90" s="131">
        <v>1</v>
      </c>
      <c r="Q90" s="132" t="s">
        <v>363</v>
      </c>
      <c r="R90" s="131" t="s">
        <v>363</v>
      </c>
      <c r="S90" s="131" t="s">
        <v>3274</v>
      </c>
      <c r="T90" s="130" t="s">
        <v>268</v>
      </c>
      <c r="U90" s="130" t="s">
        <v>323</v>
      </c>
      <c r="V90" s="130" t="s">
        <v>3702</v>
      </c>
      <c r="W90" s="130" t="s">
        <v>2634</v>
      </c>
      <c r="X90" s="130" t="s">
        <v>3518</v>
      </c>
      <c r="Y90" s="130" t="s">
        <v>3703</v>
      </c>
    </row>
    <row r="91" spans="1:25" x14ac:dyDescent="0.2">
      <c r="A91" s="130" t="s">
        <v>3265</v>
      </c>
      <c r="B91" s="130" t="s">
        <v>3704</v>
      </c>
      <c r="C91" s="130">
        <v>2009</v>
      </c>
      <c r="D91" s="130" t="s">
        <v>3705</v>
      </c>
      <c r="E91" s="130" t="s">
        <v>3706</v>
      </c>
      <c r="F91" s="131" t="s">
        <v>13</v>
      </c>
      <c r="G91" s="130" t="s">
        <v>257</v>
      </c>
      <c r="H91" s="134" t="s">
        <v>3575</v>
      </c>
      <c r="I91" s="130"/>
      <c r="J91" s="131">
        <v>1</v>
      </c>
      <c r="K91" s="131">
        <f t="shared" si="9"/>
        <v>0</v>
      </c>
      <c r="L91" s="130"/>
      <c r="M91" s="131" t="s">
        <v>253</v>
      </c>
      <c r="N91" s="131" t="s">
        <v>261</v>
      </c>
      <c r="O91" s="131" t="s">
        <v>3255</v>
      </c>
      <c r="P91" s="131" t="s">
        <v>3577</v>
      </c>
      <c r="Q91" s="132" t="s">
        <v>3707</v>
      </c>
      <c r="R91" s="137" t="s">
        <v>3708</v>
      </c>
      <c r="S91" s="131" t="s">
        <v>3274</v>
      </c>
      <c r="T91" s="130" t="s">
        <v>3578</v>
      </c>
      <c r="U91" s="130" t="s">
        <v>257</v>
      </c>
      <c r="V91" s="130" t="s">
        <v>257</v>
      </c>
      <c r="W91" s="130" t="s">
        <v>257</v>
      </c>
      <c r="X91" s="130" t="s">
        <v>257</v>
      </c>
      <c r="Y91" s="130" t="s">
        <v>3709</v>
      </c>
    </row>
    <row r="92" spans="1:25" x14ac:dyDescent="0.2">
      <c r="A92" s="130" t="s">
        <v>3265</v>
      </c>
      <c r="B92" s="130" t="s">
        <v>3710</v>
      </c>
      <c r="C92" s="130">
        <v>2010</v>
      </c>
      <c r="D92" s="130" t="s">
        <v>3711</v>
      </c>
      <c r="E92" s="130" t="s">
        <v>3712</v>
      </c>
      <c r="F92" s="131" t="s">
        <v>13</v>
      </c>
      <c r="G92" s="130" t="s">
        <v>257</v>
      </c>
      <c r="H92" s="134" t="s">
        <v>3713</v>
      </c>
      <c r="I92" s="130" t="s">
        <v>3714</v>
      </c>
      <c r="J92" s="131">
        <f t="shared" ref="J92:J100" si="10">COUNTIF(I92, "*observational*")</f>
        <v>1</v>
      </c>
      <c r="K92" s="131">
        <f t="shared" si="9"/>
        <v>1</v>
      </c>
      <c r="L92" s="130" t="s">
        <v>3715</v>
      </c>
      <c r="M92" s="131"/>
      <c r="N92" s="131"/>
      <c r="O92" s="131"/>
      <c r="P92" s="131"/>
      <c r="Q92" s="132"/>
      <c r="R92" s="130"/>
      <c r="S92" s="130"/>
      <c r="T92" s="130"/>
      <c r="U92" s="130"/>
      <c r="V92" s="130"/>
      <c r="W92" s="130"/>
      <c r="X92" s="130"/>
      <c r="Y92" s="130"/>
    </row>
    <row r="93" spans="1:25" x14ac:dyDescent="0.2">
      <c r="A93" s="130" t="s">
        <v>3265</v>
      </c>
      <c r="B93" s="130" t="s">
        <v>3716</v>
      </c>
      <c r="C93" s="130">
        <v>2012</v>
      </c>
      <c r="D93" s="130" t="s">
        <v>3301</v>
      </c>
      <c r="E93" s="130" t="s">
        <v>3717</v>
      </c>
      <c r="F93" s="131" t="s">
        <v>13</v>
      </c>
      <c r="G93" s="130" t="s">
        <v>257</v>
      </c>
      <c r="H93" s="134" t="s">
        <v>3650</v>
      </c>
      <c r="I93" s="130" t="s">
        <v>3276</v>
      </c>
      <c r="J93" s="131">
        <f t="shared" si="10"/>
        <v>0</v>
      </c>
      <c r="K93" s="131">
        <f t="shared" si="9"/>
        <v>0</v>
      </c>
      <c r="L93" s="130" t="s">
        <v>3718</v>
      </c>
      <c r="M93" s="131" t="s">
        <v>276</v>
      </c>
      <c r="N93" s="131"/>
      <c r="O93" s="131"/>
      <c r="P93" s="131"/>
      <c r="Q93" s="132"/>
      <c r="R93" s="130"/>
      <c r="S93" s="130"/>
      <c r="T93" s="130"/>
      <c r="U93" s="130"/>
      <c r="V93" s="130"/>
      <c r="W93" s="130"/>
      <c r="X93" s="130"/>
      <c r="Y93" s="130" t="s">
        <v>3719</v>
      </c>
    </row>
    <row r="94" spans="1:25" x14ac:dyDescent="0.2">
      <c r="A94" s="130" t="s">
        <v>3265</v>
      </c>
      <c r="B94" s="130" t="s">
        <v>3720</v>
      </c>
      <c r="C94" s="130">
        <v>2016</v>
      </c>
      <c r="D94" s="130" t="s">
        <v>3721</v>
      </c>
      <c r="E94" s="130" t="s">
        <v>3722</v>
      </c>
      <c r="F94" s="131" t="s">
        <v>13</v>
      </c>
      <c r="G94" s="130" t="s">
        <v>257</v>
      </c>
      <c r="H94" s="134" t="s">
        <v>3575</v>
      </c>
      <c r="I94" s="130" t="s">
        <v>3723</v>
      </c>
      <c r="J94" s="131">
        <f t="shared" si="10"/>
        <v>1</v>
      </c>
      <c r="K94" s="131">
        <f t="shared" si="9"/>
        <v>0</v>
      </c>
      <c r="L94" s="130" t="s">
        <v>3724</v>
      </c>
      <c r="M94" s="131" t="s">
        <v>276</v>
      </c>
      <c r="N94" s="131" t="s">
        <v>261</v>
      </c>
      <c r="O94" s="131" t="s">
        <v>3255</v>
      </c>
      <c r="P94" s="131" t="s">
        <v>3577</v>
      </c>
      <c r="Q94" s="132" t="s">
        <v>3725</v>
      </c>
      <c r="R94" s="131" t="s">
        <v>363</v>
      </c>
      <c r="S94" s="131" t="s">
        <v>3274</v>
      </c>
      <c r="T94" s="130" t="s">
        <v>3578</v>
      </c>
      <c r="U94" s="130" t="s">
        <v>3726</v>
      </c>
      <c r="V94" s="130" t="s">
        <v>257</v>
      </c>
      <c r="W94" s="130" t="s">
        <v>257</v>
      </c>
      <c r="X94" s="130" t="s">
        <v>257</v>
      </c>
      <c r="Y94" s="130" t="s">
        <v>3727</v>
      </c>
    </row>
    <row r="95" spans="1:25" x14ac:dyDescent="0.2">
      <c r="A95" s="130" t="s">
        <v>3265</v>
      </c>
      <c r="B95" s="130" t="s">
        <v>3728</v>
      </c>
      <c r="C95" s="130"/>
      <c r="D95" s="130" t="s">
        <v>3729</v>
      </c>
      <c r="E95" s="130" t="s">
        <v>3730</v>
      </c>
      <c r="F95" s="131" t="s">
        <v>13</v>
      </c>
      <c r="G95" s="130" t="s">
        <v>257</v>
      </c>
      <c r="H95" s="134" t="s">
        <v>3731</v>
      </c>
      <c r="I95" s="130" t="s">
        <v>3732</v>
      </c>
      <c r="J95" s="131">
        <f t="shared" si="10"/>
        <v>1</v>
      </c>
      <c r="K95" s="131">
        <f t="shared" si="9"/>
        <v>0</v>
      </c>
      <c r="L95" s="130" t="s">
        <v>3733</v>
      </c>
      <c r="M95" s="131" t="s">
        <v>276</v>
      </c>
      <c r="N95" s="131" t="s">
        <v>261</v>
      </c>
      <c r="O95" s="131" t="s">
        <v>3255</v>
      </c>
      <c r="P95" s="131" t="s">
        <v>3577</v>
      </c>
      <c r="Q95" s="132" t="s">
        <v>3734</v>
      </c>
      <c r="R95" s="132" t="s">
        <v>3735</v>
      </c>
      <c r="S95" s="131" t="s">
        <v>3274</v>
      </c>
      <c r="T95" s="130" t="s">
        <v>3578</v>
      </c>
      <c r="U95" s="130" t="s">
        <v>257</v>
      </c>
      <c r="V95" s="130" t="s">
        <v>257</v>
      </c>
      <c r="W95" s="130" t="s">
        <v>257</v>
      </c>
      <c r="X95" s="130" t="s">
        <v>257</v>
      </c>
      <c r="Y95" s="132" t="s">
        <v>3736</v>
      </c>
    </row>
    <row r="96" spans="1:25" x14ac:dyDescent="0.2">
      <c r="A96" s="130" t="s">
        <v>3265</v>
      </c>
      <c r="B96" s="130" t="s">
        <v>3737</v>
      </c>
      <c r="C96" s="130">
        <v>2013</v>
      </c>
      <c r="D96" s="130" t="s">
        <v>450</v>
      </c>
      <c r="E96" s="130" t="s">
        <v>3730</v>
      </c>
      <c r="F96" s="131" t="s">
        <v>13</v>
      </c>
      <c r="G96" s="130" t="s">
        <v>257</v>
      </c>
      <c r="H96" s="130" t="s">
        <v>3738</v>
      </c>
      <c r="I96" s="130" t="s">
        <v>3739</v>
      </c>
      <c r="J96" s="131">
        <f t="shared" si="10"/>
        <v>1</v>
      </c>
      <c r="K96" s="131">
        <f t="shared" si="9"/>
        <v>1</v>
      </c>
      <c r="L96" s="130" t="s">
        <v>3740</v>
      </c>
      <c r="M96" s="133" t="s">
        <v>276</v>
      </c>
      <c r="N96" s="133" t="s">
        <v>261</v>
      </c>
      <c r="O96" s="133" t="s">
        <v>3255</v>
      </c>
      <c r="P96" s="133" t="s">
        <v>3577</v>
      </c>
      <c r="Q96" s="132"/>
      <c r="R96" s="130"/>
      <c r="S96" s="130"/>
      <c r="T96" s="130"/>
      <c r="U96" s="130"/>
      <c r="V96" s="130"/>
      <c r="W96" s="130"/>
      <c r="X96" s="130"/>
      <c r="Y96" s="130"/>
    </row>
    <row r="97" spans="1:25" x14ac:dyDescent="0.2">
      <c r="A97" s="130" t="s">
        <v>3265</v>
      </c>
      <c r="B97" s="130" t="s">
        <v>3741</v>
      </c>
      <c r="C97" s="130">
        <v>2016</v>
      </c>
      <c r="D97" s="130" t="s">
        <v>3742</v>
      </c>
      <c r="E97" s="130" t="s">
        <v>3743</v>
      </c>
      <c r="F97" s="131" t="s">
        <v>13</v>
      </c>
      <c r="G97" s="130" t="s">
        <v>257</v>
      </c>
      <c r="H97" s="130" t="s">
        <v>3690</v>
      </c>
      <c r="I97" s="130" t="s">
        <v>3744</v>
      </c>
      <c r="J97" s="131">
        <f t="shared" si="10"/>
        <v>1</v>
      </c>
      <c r="K97" s="131">
        <f t="shared" si="9"/>
        <v>1</v>
      </c>
      <c r="L97" s="130"/>
      <c r="M97" s="131"/>
      <c r="N97" s="131"/>
      <c r="O97" s="131"/>
      <c r="P97" s="131"/>
      <c r="Q97" s="132"/>
      <c r="R97" s="130"/>
      <c r="S97" s="130"/>
      <c r="T97" s="130"/>
      <c r="U97" s="130"/>
      <c r="V97" s="130"/>
      <c r="W97" s="130"/>
      <c r="X97" s="130"/>
      <c r="Y97" s="130"/>
    </row>
    <row r="98" spans="1:25" x14ac:dyDescent="0.2">
      <c r="A98" s="130" t="s">
        <v>3265</v>
      </c>
      <c r="B98" s="130" t="s">
        <v>3745</v>
      </c>
      <c r="C98" s="130">
        <v>2000</v>
      </c>
      <c r="D98" s="130" t="s">
        <v>3746</v>
      </c>
      <c r="E98" s="130" t="s">
        <v>3747</v>
      </c>
      <c r="F98" s="131" t="s">
        <v>13</v>
      </c>
      <c r="G98" s="130" t="s">
        <v>257</v>
      </c>
      <c r="H98" s="134" t="s">
        <v>3748</v>
      </c>
      <c r="I98" s="130" t="s">
        <v>3276</v>
      </c>
      <c r="J98" s="131">
        <f t="shared" si="10"/>
        <v>0</v>
      </c>
      <c r="K98" s="131">
        <f t="shared" si="9"/>
        <v>0</v>
      </c>
      <c r="L98" s="130"/>
      <c r="M98" s="131" t="s">
        <v>276</v>
      </c>
      <c r="N98" s="131"/>
      <c r="O98" s="131"/>
      <c r="P98" s="131"/>
      <c r="Q98" s="132"/>
      <c r="R98" s="130"/>
      <c r="S98" s="130"/>
      <c r="T98" s="130"/>
      <c r="U98" s="130"/>
      <c r="V98" s="130"/>
      <c r="W98" s="130"/>
      <c r="X98" s="130"/>
      <c r="Y98" s="130" t="s">
        <v>3749</v>
      </c>
    </row>
    <row r="99" spans="1:25" x14ac:dyDescent="0.2">
      <c r="A99" s="130" t="s">
        <v>3265</v>
      </c>
      <c r="B99" s="130" t="s">
        <v>3750</v>
      </c>
      <c r="C99" s="130">
        <v>2003</v>
      </c>
      <c r="D99" s="130" t="s">
        <v>3751</v>
      </c>
      <c r="E99" s="130" t="s">
        <v>3752</v>
      </c>
      <c r="F99" s="131" t="s">
        <v>13</v>
      </c>
      <c r="G99" s="130" t="s">
        <v>257</v>
      </c>
      <c r="H99" s="130" t="s">
        <v>3575</v>
      </c>
      <c r="I99" s="130" t="s">
        <v>3340</v>
      </c>
      <c r="J99" s="131">
        <f t="shared" si="10"/>
        <v>1</v>
      </c>
      <c r="K99" s="131">
        <v>0</v>
      </c>
      <c r="L99" s="130"/>
      <c r="M99" s="133" t="s">
        <v>276</v>
      </c>
      <c r="N99" s="133" t="s">
        <v>261</v>
      </c>
      <c r="O99" s="133" t="s">
        <v>3255</v>
      </c>
      <c r="P99" s="133" t="s">
        <v>3577</v>
      </c>
      <c r="Q99" s="132" t="s">
        <v>363</v>
      </c>
      <c r="R99" s="133" t="s">
        <v>3753</v>
      </c>
      <c r="S99" s="133" t="s">
        <v>3274</v>
      </c>
      <c r="T99" s="130" t="s">
        <v>3754</v>
      </c>
      <c r="U99" s="130" t="s">
        <v>3755</v>
      </c>
      <c r="V99" s="130" t="s">
        <v>3756</v>
      </c>
      <c r="W99" s="130" t="s">
        <v>257</v>
      </c>
      <c r="X99" s="130" t="s">
        <v>257</v>
      </c>
      <c r="Y99" s="132" t="s">
        <v>3757</v>
      </c>
    </row>
    <row r="100" spans="1:25" x14ac:dyDescent="0.2">
      <c r="A100" s="130" t="s">
        <v>3265</v>
      </c>
      <c r="B100" s="130" t="s">
        <v>3758</v>
      </c>
      <c r="C100" s="130">
        <v>2012</v>
      </c>
      <c r="D100" s="130" t="s">
        <v>3759</v>
      </c>
      <c r="E100" s="130" t="s">
        <v>3760</v>
      </c>
      <c r="F100" s="131" t="s">
        <v>13</v>
      </c>
      <c r="G100" s="130" t="s">
        <v>257</v>
      </c>
      <c r="H100" s="130" t="s">
        <v>3575</v>
      </c>
      <c r="I100" s="130" t="s">
        <v>3761</v>
      </c>
      <c r="J100" s="131">
        <f t="shared" si="10"/>
        <v>1</v>
      </c>
      <c r="K100" s="131">
        <f>COUNTIF(I100, "*turbidity*")</f>
        <v>0</v>
      </c>
      <c r="L100" s="130"/>
      <c r="M100" s="131" t="s">
        <v>276</v>
      </c>
      <c r="N100" s="131" t="s">
        <v>261</v>
      </c>
      <c r="O100" s="131" t="s">
        <v>3255</v>
      </c>
      <c r="P100" s="131">
        <v>9</v>
      </c>
      <c r="Q100" s="132" t="s">
        <v>3762</v>
      </c>
      <c r="R100" s="131" t="s">
        <v>3763</v>
      </c>
      <c r="S100" s="131" t="s">
        <v>3274</v>
      </c>
      <c r="T100" s="130" t="s">
        <v>3764</v>
      </c>
      <c r="U100" s="130" t="s">
        <v>3765</v>
      </c>
      <c r="V100" s="134" t="s">
        <v>3766</v>
      </c>
      <c r="W100" s="130" t="s">
        <v>257</v>
      </c>
      <c r="X100" s="130" t="s">
        <v>257</v>
      </c>
      <c r="Y100" s="132" t="s">
        <v>3767</v>
      </c>
    </row>
    <row r="101" spans="1:25" x14ac:dyDescent="0.2">
      <c r="A101" s="130" t="s">
        <v>3265</v>
      </c>
      <c r="B101" s="130" t="s">
        <v>429</v>
      </c>
      <c r="C101" s="130">
        <v>2017</v>
      </c>
      <c r="D101" s="130" t="s">
        <v>3422</v>
      </c>
      <c r="E101" s="130" t="s">
        <v>430</v>
      </c>
      <c r="F101" s="131" t="s">
        <v>13</v>
      </c>
      <c r="G101" s="130" t="s">
        <v>257</v>
      </c>
      <c r="H101" s="130" t="s">
        <v>3575</v>
      </c>
      <c r="I101" s="130" t="s">
        <v>3423</v>
      </c>
      <c r="J101" s="131" t="s">
        <v>3405</v>
      </c>
      <c r="K101" s="131">
        <v>1</v>
      </c>
      <c r="L101" s="130" t="s">
        <v>3768</v>
      </c>
      <c r="M101" s="131" t="s">
        <v>253</v>
      </c>
      <c r="N101" s="131" t="s">
        <v>261</v>
      </c>
      <c r="O101" s="131" t="s">
        <v>3255</v>
      </c>
      <c r="P101" s="131">
        <v>1</v>
      </c>
      <c r="Q101" s="132" t="s">
        <v>3394</v>
      </c>
      <c r="R101" s="132" t="s">
        <v>3769</v>
      </c>
      <c r="S101" s="131" t="s">
        <v>3274</v>
      </c>
      <c r="T101" s="130" t="s">
        <v>3427</v>
      </c>
      <c r="U101" s="130" t="s">
        <v>257</v>
      </c>
      <c r="V101" s="130" t="s">
        <v>257</v>
      </c>
      <c r="W101" s="130" t="s">
        <v>257</v>
      </c>
      <c r="X101" s="130" t="s">
        <v>257</v>
      </c>
      <c r="Y101" s="130" t="s">
        <v>3770</v>
      </c>
    </row>
    <row r="102" spans="1:25" x14ac:dyDescent="0.2">
      <c r="A102" s="130" t="s">
        <v>3265</v>
      </c>
      <c r="B102" s="130" t="s">
        <v>266</v>
      </c>
      <c r="C102" s="130">
        <v>2017</v>
      </c>
      <c r="D102" s="130" t="s">
        <v>3275</v>
      </c>
      <c r="E102" s="130" t="s">
        <v>3771</v>
      </c>
      <c r="F102" s="131" t="s">
        <v>13</v>
      </c>
      <c r="G102" s="130" t="s">
        <v>257</v>
      </c>
      <c r="H102" s="130" t="s">
        <v>3772</v>
      </c>
      <c r="I102" s="130" t="s">
        <v>3458</v>
      </c>
      <c r="J102" s="131">
        <f>COUNTIF(I102, "*observational*")</f>
        <v>0</v>
      </c>
      <c r="K102" s="131">
        <f t="shared" ref="K102:K110" si="11">COUNTIF(I102, "*turbidity*")</f>
        <v>1</v>
      </c>
      <c r="L102" s="130"/>
      <c r="M102" s="131" t="s">
        <v>253</v>
      </c>
      <c r="N102" s="131" t="s">
        <v>3267</v>
      </c>
      <c r="O102" s="131" t="s">
        <v>254</v>
      </c>
      <c r="P102" s="131">
        <v>2</v>
      </c>
      <c r="Q102" s="132"/>
      <c r="R102" s="130"/>
      <c r="S102" s="130"/>
      <c r="T102" s="130"/>
      <c r="U102" s="130"/>
      <c r="V102" s="130"/>
      <c r="W102" s="130"/>
      <c r="X102" s="130"/>
      <c r="Y102" s="130" t="s">
        <v>3773</v>
      </c>
    </row>
    <row r="103" spans="1:25" x14ac:dyDescent="0.2">
      <c r="A103" s="130" t="s">
        <v>3265</v>
      </c>
      <c r="B103" s="130" t="s">
        <v>3774</v>
      </c>
      <c r="C103" s="130">
        <v>2005</v>
      </c>
      <c r="D103" s="130" t="s">
        <v>424</v>
      </c>
      <c r="E103" s="130" t="s">
        <v>3775</v>
      </c>
      <c r="F103" s="131" t="s">
        <v>13</v>
      </c>
      <c r="G103" s="130" t="s">
        <v>257</v>
      </c>
      <c r="H103" s="130" t="s">
        <v>3776</v>
      </c>
      <c r="I103" s="130" t="s">
        <v>3276</v>
      </c>
      <c r="J103" s="131">
        <f>COUNTIF(I103, "*observational*")</f>
        <v>0</v>
      </c>
      <c r="K103" s="131">
        <f t="shared" si="11"/>
        <v>0</v>
      </c>
      <c r="L103" s="130"/>
      <c r="M103" s="131" t="s">
        <v>253</v>
      </c>
      <c r="N103" s="131" t="s">
        <v>3267</v>
      </c>
      <c r="O103" s="131" t="s">
        <v>254</v>
      </c>
      <c r="P103" s="131">
        <v>1</v>
      </c>
      <c r="Q103" s="132" t="s">
        <v>3777</v>
      </c>
      <c r="R103" s="131" t="s">
        <v>363</v>
      </c>
      <c r="S103" s="131" t="s">
        <v>3270</v>
      </c>
      <c r="T103" s="130" t="s">
        <v>255</v>
      </c>
      <c r="U103" s="130" t="s">
        <v>257</v>
      </c>
      <c r="V103" s="130" t="s">
        <v>257</v>
      </c>
      <c r="W103" s="130" t="s">
        <v>257</v>
      </c>
      <c r="X103" s="130" t="s">
        <v>257</v>
      </c>
      <c r="Y103" s="130" t="s">
        <v>3778</v>
      </c>
    </row>
    <row r="104" spans="1:25" x14ac:dyDescent="0.2">
      <c r="A104" s="130" t="s">
        <v>3265</v>
      </c>
      <c r="B104" s="130" t="s">
        <v>3779</v>
      </c>
      <c r="C104" s="130">
        <v>2003</v>
      </c>
      <c r="D104" s="130" t="s">
        <v>2085</v>
      </c>
      <c r="E104" s="130" t="s">
        <v>3780</v>
      </c>
      <c r="F104" s="131" t="s">
        <v>13</v>
      </c>
      <c r="G104" s="130" t="s">
        <v>257</v>
      </c>
      <c r="H104" s="130" t="s">
        <v>3650</v>
      </c>
      <c r="I104" s="130" t="s">
        <v>3276</v>
      </c>
      <c r="J104" s="131">
        <f>COUNTIF(I104, "*observational*")</f>
        <v>0</v>
      </c>
      <c r="K104" s="131">
        <f t="shared" si="11"/>
        <v>0</v>
      </c>
      <c r="L104" s="130" t="s">
        <v>3718</v>
      </c>
      <c r="M104" s="131" t="s">
        <v>253</v>
      </c>
      <c r="N104" s="131" t="s">
        <v>3267</v>
      </c>
      <c r="O104" s="131" t="s">
        <v>254</v>
      </c>
      <c r="P104" s="131"/>
      <c r="Q104" s="132"/>
      <c r="R104" s="130"/>
      <c r="S104" s="130"/>
      <c r="T104" s="130"/>
      <c r="U104" s="130"/>
      <c r="V104" s="130"/>
      <c r="W104" s="130"/>
      <c r="X104" s="130"/>
      <c r="Y104" s="130" t="s">
        <v>3781</v>
      </c>
    </row>
    <row r="105" spans="1:25" x14ac:dyDescent="0.2">
      <c r="A105" s="130" t="s">
        <v>3265</v>
      </c>
      <c r="B105" s="130" t="s">
        <v>3782</v>
      </c>
      <c r="C105" s="130">
        <v>2006</v>
      </c>
      <c r="D105" s="130" t="s">
        <v>3287</v>
      </c>
      <c r="E105" s="130" t="s">
        <v>3783</v>
      </c>
      <c r="F105" s="131" t="s">
        <v>13</v>
      </c>
      <c r="G105" s="130" t="s">
        <v>257</v>
      </c>
      <c r="H105" s="130" t="s">
        <v>3784</v>
      </c>
      <c r="I105" s="130" t="s">
        <v>3576</v>
      </c>
      <c r="J105" s="131">
        <f>COUNTIF(I105, "*observational*")</f>
        <v>1</v>
      </c>
      <c r="K105" s="131">
        <f t="shared" si="11"/>
        <v>0</v>
      </c>
      <c r="L105" s="130"/>
      <c r="M105" s="131"/>
      <c r="N105" s="131"/>
      <c r="O105" s="131"/>
      <c r="P105" s="131"/>
      <c r="Q105" s="132"/>
      <c r="R105" s="130"/>
      <c r="S105" s="130"/>
      <c r="T105" s="130"/>
      <c r="U105" s="130"/>
      <c r="V105" s="130"/>
      <c r="W105" s="130"/>
      <c r="X105" s="130"/>
      <c r="Y105" s="130"/>
    </row>
    <row r="106" spans="1:25" x14ac:dyDescent="0.2">
      <c r="A106" s="130" t="s">
        <v>3265</v>
      </c>
      <c r="B106" s="130" t="s">
        <v>3785</v>
      </c>
      <c r="C106" s="130">
        <v>1993</v>
      </c>
      <c r="D106" s="130" t="s">
        <v>3786</v>
      </c>
      <c r="E106" s="130" t="s">
        <v>3787</v>
      </c>
      <c r="F106" s="131" t="s">
        <v>13</v>
      </c>
      <c r="G106" s="130" t="s">
        <v>257</v>
      </c>
      <c r="H106" s="134" t="s">
        <v>3575</v>
      </c>
      <c r="I106" s="130"/>
      <c r="J106" s="131">
        <v>1</v>
      </c>
      <c r="K106" s="131">
        <f t="shared" si="11"/>
        <v>0</v>
      </c>
      <c r="L106" s="130"/>
      <c r="M106" s="131" t="s">
        <v>276</v>
      </c>
      <c r="N106" s="131" t="s">
        <v>261</v>
      </c>
      <c r="O106" s="131" t="s">
        <v>3255</v>
      </c>
      <c r="P106" s="131" t="s">
        <v>3577</v>
      </c>
      <c r="Q106" s="132" t="s">
        <v>3788</v>
      </c>
      <c r="R106" s="131" t="s">
        <v>363</v>
      </c>
      <c r="S106" s="131" t="s">
        <v>3274</v>
      </c>
      <c r="T106" s="130" t="s">
        <v>3789</v>
      </c>
      <c r="U106" s="130" t="s">
        <v>348</v>
      </c>
      <c r="V106" s="130" t="s">
        <v>257</v>
      </c>
      <c r="W106" s="130" t="s">
        <v>257</v>
      </c>
      <c r="X106" s="130" t="s">
        <v>257</v>
      </c>
      <c r="Y106" s="130" t="s">
        <v>3790</v>
      </c>
    </row>
    <row r="107" spans="1:25" x14ac:dyDescent="0.2">
      <c r="A107" s="130" t="s">
        <v>3265</v>
      </c>
      <c r="B107" s="130" t="s">
        <v>3791</v>
      </c>
      <c r="C107" s="130">
        <v>2012</v>
      </c>
      <c r="D107" s="130" t="s">
        <v>315</v>
      </c>
      <c r="E107" s="130" t="s">
        <v>3792</v>
      </c>
      <c r="F107" s="131" t="s">
        <v>13</v>
      </c>
      <c r="G107" s="130" t="s">
        <v>257</v>
      </c>
      <c r="H107" s="130" t="s">
        <v>3583</v>
      </c>
      <c r="I107" s="130" t="s">
        <v>3276</v>
      </c>
      <c r="J107" s="131">
        <f>COUNTIF(I107, "*observational*")</f>
        <v>0</v>
      </c>
      <c r="K107" s="131">
        <f t="shared" si="11"/>
        <v>0</v>
      </c>
      <c r="L107" s="130"/>
      <c r="M107" s="131" t="s">
        <v>253</v>
      </c>
      <c r="N107" s="131" t="s">
        <v>3267</v>
      </c>
      <c r="O107" s="131" t="s">
        <v>254</v>
      </c>
      <c r="P107" s="131"/>
      <c r="Q107" s="132"/>
      <c r="R107" s="130"/>
      <c r="S107" s="130"/>
      <c r="T107" s="130"/>
      <c r="U107" s="130"/>
      <c r="V107" s="130"/>
      <c r="W107" s="130"/>
      <c r="X107" s="130"/>
      <c r="Y107" s="130" t="s">
        <v>3793</v>
      </c>
    </row>
    <row r="108" spans="1:25" x14ac:dyDescent="0.2">
      <c r="A108" s="130" t="s">
        <v>3265</v>
      </c>
      <c r="B108" s="130" t="s">
        <v>3794</v>
      </c>
      <c r="C108" s="130">
        <v>2001</v>
      </c>
      <c r="D108" s="130" t="s">
        <v>3287</v>
      </c>
      <c r="E108" s="130" t="s">
        <v>3795</v>
      </c>
      <c r="F108" s="131" t="s">
        <v>13</v>
      </c>
      <c r="G108" s="130" t="s">
        <v>257</v>
      </c>
      <c r="H108" s="130" t="s">
        <v>3784</v>
      </c>
      <c r="I108" s="130" t="s">
        <v>3276</v>
      </c>
      <c r="J108" s="131">
        <f>COUNTIF(I108, "*observational*")</f>
        <v>0</v>
      </c>
      <c r="K108" s="131">
        <f t="shared" si="11"/>
        <v>0</v>
      </c>
      <c r="L108" s="130"/>
      <c r="M108" s="131"/>
      <c r="N108" s="131"/>
      <c r="O108" s="131"/>
      <c r="P108" s="131"/>
      <c r="Q108" s="132"/>
      <c r="R108" s="130"/>
      <c r="S108" s="130"/>
      <c r="T108" s="130"/>
      <c r="U108" s="130"/>
      <c r="V108" s="130"/>
      <c r="W108" s="130"/>
      <c r="X108" s="130"/>
      <c r="Y108" s="130" t="s">
        <v>3796</v>
      </c>
    </row>
    <row r="109" spans="1:25" x14ac:dyDescent="0.2">
      <c r="A109" s="130" t="s">
        <v>3265</v>
      </c>
      <c r="B109" s="130" t="s">
        <v>3797</v>
      </c>
      <c r="C109" s="130">
        <v>1990</v>
      </c>
      <c r="D109" s="130" t="s">
        <v>394</v>
      </c>
      <c r="E109" s="130" t="s">
        <v>3798</v>
      </c>
      <c r="F109" s="131" t="s">
        <v>13</v>
      </c>
      <c r="G109" s="130" t="s">
        <v>257</v>
      </c>
      <c r="H109" s="134" t="s">
        <v>3575</v>
      </c>
      <c r="I109" s="130" t="s">
        <v>3799</v>
      </c>
      <c r="J109" s="131">
        <f>COUNTIF(I109, "*observational*")</f>
        <v>1</v>
      </c>
      <c r="K109" s="131">
        <f t="shared" si="11"/>
        <v>0</v>
      </c>
      <c r="L109" s="130"/>
      <c r="M109" s="131" t="s">
        <v>253</v>
      </c>
      <c r="N109" s="131" t="s">
        <v>261</v>
      </c>
      <c r="O109" s="131" t="s">
        <v>3255</v>
      </c>
      <c r="P109" s="131" t="s">
        <v>3577</v>
      </c>
      <c r="Q109" s="132" t="s">
        <v>3800</v>
      </c>
      <c r="R109" s="131" t="s">
        <v>3801</v>
      </c>
      <c r="S109" s="131" t="s">
        <v>3274</v>
      </c>
      <c r="T109" s="130" t="s">
        <v>3578</v>
      </c>
      <c r="U109" s="130" t="s">
        <v>3802</v>
      </c>
      <c r="V109" s="130" t="s">
        <v>3803</v>
      </c>
      <c r="W109" s="130" t="s">
        <v>3804</v>
      </c>
      <c r="X109" s="130" t="s">
        <v>3805</v>
      </c>
      <c r="Y109" s="132" t="s">
        <v>3806</v>
      </c>
    </row>
    <row r="110" spans="1:25" x14ac:dyDescent="0.2">
      <c r="A110" s="130" t="s">
        <v>3265</v>
      </c>
      <c r="B110" s="130" t="s">
        <v>3807</v>
      </c>
      <c r="C110" s="130">
        <v>2012</v>
      </c>
      <c r="D110" s="130" t="s">
        <v>3326</v>
      </c>
      <c r="E110" s="130" t="s">
        <v>3808</v>
      </c>
      <c r="F110" s="131" t="s">
        <v>13</v>
      </c>
      <c r="G110" s="130" t="s">
        <v>257</v>
      </c>
      <c r="H110" s="134" t="s">
        <v>3575</v>
      </c>
      <c r="I110" s="130"/>
      <c r="J110" s="131">
        <v>1</v>
      </c>
      <c r="K110" s="131">
        <f t="shared" si="11"/>
        <v>0</v>
      </c>
      <c r="L110" s="130"/>
      <c r="M110" s="131" t="s">
        <v>253</v>
      </c>
      <c r="N110" s="131" t="s">
        <v>261</v>
      </c>
      <c r="O110" s="131" t="s">
        <v>3255</v>
      </c>
      <c r="P110" s="131">
        <v>3</v>
      </c>
      <c r="Q110" s="132" t="s">
        <v>3809</v>
      </c>
      <c r="R110" s="131" t="s">
        <v>3810</v>
      </c>
      <c r="S110" s="131" t="s">
        <v>3274</v>
      </c>
      <c r="T110" s="130" t="s">
        <v>302</v>
      </c>
      <c r="U110" s="130" t="s">
        <v>3804</v>
      </c>
      <c r="V110" s="130" t="s">
        <v>3510</v>
      </c>
      <c r="W110" s="130" t="s">
        <v>257</v>
      </c>
      <c r="X110" s="130" t="s">
        <v>257</v>
      </c>
      <c r="Y110" s="132" t="s">
        <v>3811</v>
      </c>
    </row>
    <row r="111" spans="1:25" x14ac:dyDescent="0.2">
      <c r="A111" s="130" t="s">
        <v>3265</v>
      </c>
      <c r="B111" s="130" t="s">
        <v>3812</v>
      </c>
      <c r="C111" s="130">
        <v>2015</v>
      </c>
      <c r="D111" s="130" t="s">
        <v>449</v>
      </c>
      <c r="E111" s="130" t="s">
        <v>3813</v>
      </c>
      <c r="F111" s="131" t="s">
        <v>13</v>
      </c>
      <c r="G111" s="130" t="s">
        <v>257</v>
      </c>
      <c r="H111" s="134" t="s">
        <v>3575</v>
      </c>
      <c r="I111" s="130" t="s">
        <v>3814</v>
      </c>
      <c r="J111" s="131">
        <f t="shared" ref="J111:J120" si="12">COUNTIF(I111, "*observational*")</f>
        <v>1</v>
      </c>
      <c r="K111" s="131" t="s">
        <v>3405</v>
      </c>
      <c r="L111" s="130"/>
      <c r="M111" s="131" t="s">
        <v>253</v>
      </c>
      <c r="N111" s="131" t="s">
        <v>261</v>
      </c>
      <c r="O111" s="131" t="s">
        <v>3255</v>
      </c>
      <c r="P111" s="131">
        <v>4</v>
      </c>
      <c r="Q111" s="132" t="s">
        <v>3815</v>
      </c>
      <c r="R111" s="132" t="s">
        <v>3816</v>
      </c>
      <c r="S111" s="131" t="s">
        <v>3274</v>
      </c>
      <c r="T111" s="130" t="s">
        <v>268</v>
      </c>
      <c r="U111" s="130" t="s">
        <v>351</v>
      </c>
      <c r="V111" s="130" t="s">
        <v>269</v>
      </c>
      <c r="W111" s="130" t="s">
        <v>364</v>
      </c>
      <c r="X111" s="130" t="s">
        <v>257</v>
      </c>
      <c r="Y111" s="132" t="s">
        <v>3817</v>
      </c>
    </row>
    <row r="112" spans="1:25" x14ac:dyDescent="0.2">
      <c r="A112" s="130" t="s">
        <v>3818</v>
      </c>
      <c r="B112" s="130" t="s">
        <v>3819</v>
      </c>
      <c r="C112" s="130">
        <v>2018</v>
      </c>
      <c r="D112" s="130" t="s">
        <v>3820</v>
      </c>
      <c r="E112" s="130" t="s">
        <v>3821</v>
      </c>
      <c r="F112" s="131" t="s">
        <v>13</v>
      </c>
      <c r="G112" s="130" t="s">
        <v>257</v>
      </c>
      <c r="H112" s="134" t="s">
        <v>3575</v>
      </c>
      <c r="I112" s="130" t="s">
        <v>3822</v>
      </c>
      <c r="J112" s="131">
        <f t="shared" si="12"/>
        <v>1</v>
      </c>
      <c r="K112" s="131" t="s">
        <v>3405</v>
      </c>
      <c r="L112" s="130"/>
      <c r="M112" s="131" t="s">
        <v>253</v>
      </c>
      <c r="N112" s="131" t="s">
        <v>261</v>
      </c>
      <c r="O112" s="131" t="s">
        <v>3255</v>
      </c>
      <c r="P112" s="131" t="s">
        <v>3577</v>
      </c>
      <c r="Q112" s="132" t="s">
        <v>3823</v>
      </c>
      <c r="R112" s="138" t="s">
        <v>3824</v>
      </c>
      <c r="S112" s="131" t="s">
        <v>3274</v>
      </c>
      <c r="T112" s="132" t="s">
        <v>3578</v>
      </c>
      <c r="U112" s="132" t="s">
        <v>3825</v>
      </c>
      <c r="V112" s="130" t="s">
        <v>257</v>
      </c>
      <c r="W112" s="130" t="s">
        <v>257</v>
      </c>
      <c r="X112" s="130" t="s">
        <v>257</v>
      </c>
      <c r="Y112" s="130" t="s">
        <v>3826</v>
      </c>
    </row>
    <row r="113" spans="1:25" x14ac:dyDescent="0.2">
      <c r="A113" s="130" t="s">
        <v>3265</v>
      </c>
      <c r="B113" s="130" t="s">
        <v>3827</v>
      </c>
      <c r="C113" s="130">
        <v>1993</v>
      </c>
      <c r="D113" s="130" t="s">
        <v>3266</v>
      </c>
      <c r="E113" s="130" t="s">
        <v>3828</v>
      </c>
      <c r="F113" s="131" t="s">
        <v>13</v>
      </c>
      <c r="G113" s="130" t="s">
        <v>257</v>
      </c>
      <c r="H113" s="134" t="s">
        <v>3575</v>
      </c>
      <c r="I113" s="130" t="s">
        <v>3576</v>
      </c>
      <c r="J113" s="131">
        <f t="shared" si="12"/>
        <v>1</v>
      </c>
      <c r="K113" s="131">
        <f t="shared" ref="K113:K125" si="13">COUNTIF(I113, "*turbidity*")</f>
        <v>0</v>
      </c>
      <c r="L113" s="130"/>
      <c r="M113" s="131" t="s">
        <v>276</v>
      </c>
      <c r="N113" s="131" t="s">
        <v>261</v>
      </c>
      <c r="O113" s="131" t="s">
        <v>3255</v>
      </c>
      <c r="P113" s="131">
        <v>4</v>
      </c>
      <c r="Q113" s="132"/>
      <c r="R113" s="132" t="s">
        <v>3829</v>
      </c>
      <c r="S113" s="131" t="s">
        <v>3274</v>
      </c>
      <c r="T113" s="130" t="s">
        <v>3830</v>
      </c>
      <c r="U113" s="130" t="s">
        <v>257</v>
      </c>
      <c r="V113" s="130" t="s">
        <v>257</v>
      </c>
      <c r="W113" s="130" t="s">
        <v>257</v>
      </c>
      <c r="X113" s="130" t="s">
        <v>257</v>
      </c>
      <c r="Y113" s="132" t="s">
        <v>3831</v>
      </c>
    </row>
    <row r="114" spans="1:25" x14ac:dyDescent="0.2">
      <c r="A114" s="130" t="s">
        <v>3265</v>
      </c>
      <c r="B114" s="130" t="s">
        <v>3832</v>
      </c>
      <c r="C114" s="130">
        <v>2016</v>
      </c>
      <c r="D114" s="130" t="s">
        <v>424</v>
      </c>
      <c r="E114" s="130" t="s">
        <v>3833</v>
      </c>
      <c r="F114" s="131" t="s">
        <v>13</v>
      </c>
      <c r="G114" s="130" t="s">
        <v>257</v>
      </c>
      <c r="H114" s="134" t="s">
        <v>3575</v>
      </c>
      <c r="I114" s="130" t="s">
        <v>3576</v>
      </c>
      <c r="J114" s="131">
        <f t="shared" si="12"/>
        <v>1</v>
      </c>
      <c r="K114" s="131">
        <f t="shared" si="13"/>
        <v>0</v>
      </c>
      <c r="L114" s="130"/>
      <c r="M114" s="131" t="s">
        <v>276</v>
      </c>
      <c r="N114" s="131" t="s">
        <v>261</v>
      </c>
      <c r="O114" s="131" t="s">
        <v>3255</v>
      </c>
      <c r="P114" s="131" t="s">
        <v>3577</v>
      </c>
      <c r="Q114" s="132" t="s">
        <v>3834</v>
      </c>
      <c r="R114" s="131" t="s">
        <v>3835</v>
      </c>
      <c r="S114" s="131" t="s">
        <v>3274</v>
      </c>
      <c r="T114" s="130" t="s">
        <v>3836</v>
      </c>
      <c r="U114" s="130" t="s">
        <v>3837</v>
      </c>
      <c r="V114" s="130" t="s">
        <v>257</v>
      </c>
      <c r="W114" s="130" t="s">
        <v>257</v>
      </c>
      <c r="X114" s="130" t="s">
        <v>257</v>
      </c>
      <c r="Y114" s="132" t="s">
        <v>3838</v>
      </c>
    </row>
    <row r="115" spans="1:25" x14ac:dyDescent="0.2">
      <c r="A115" s="130" t="s">
        <v>3818</v>
      </c>
      <c r="B115" s="130" t="s">
        <v>3839</v>
      </c>
      <c r="C115" s="130">
        <v>2008</v>
      </c>
      <c r="D115" s="132" t="s">
        <v>3840</v>
      </c>
      <c r="E115" s="130" t="s">
        <v>3841</v>
      </c>
      <c r="F115" s="131" t="s">
        <v>13</v>
      </c>
      <c r="G115" s="130" t="s">
        <v>257</v>
      </c>
      <c r="H115" s="134" t="s">
        <v>3575</v>
      </c>
      <c r="I115" s="130" t="s">
        <v>3842</v>
      </c>
      <c r="J115" s="131">
        <f t="shared" si="12"/>
        <v>1</v>
      </c>
      <c r="K115" s="131">
        <f t="shared" si="13"/>
        <v>0</v>
      </c>
      <c r="L115" s="130"/>
      <c r="M115" s="131" t="s">
        <v>253</v>
      </c>
      <c r="N115" s="131" t="s">
        <v>261</v>
      </c>
      <c r="O115" s="131" t="s">
        <v>3255</v>
      </c>
      <c r="P115" s="131" t="s">
        <v>3577</v>
      </c>
      <c r="Q115" s="132" t="s">
        <v>363</v>
      </c>
      <c r="R115" s="131" t="s">
        <v>363</v>
      </c>
      <c r="S115" s="131" t="s">
        <v>3274</v>
      </c>
      <c r="T115" s="132" t="s">
        <v>3578</v>
      </c>
      <c r="U115" s="132" t="s">
        <v>3843</v>
      </c>
      <c r="V115" s="130" t="s">
        <v>257</v>
      </c>
      <c r="W115" s="130" t="s">
        <v>257</v>
      </c>
      <c r="X115" s="130" t="s">
        <v>257</v>
      </c>
      <c r="Y115" s="130" t="s">
        <v>3844</v>
      </c>
    </row>
    <row r="116" spans="1:25" x14ac:dyDescent="0.2">
      <c r="A116" s="130" t="s">
        <v>3265</v>
      </c>
      <c r="B116" s="130" t="s">
        <v>3845</v>
      </c>
      <c r="C116" s="130">
        <v>2013</v>
      </c>
      <c r="D116" s="130" t="s">
        <v>315</v>
      </c>
      <c r="E116" s="130" t="s">
        <v>3846</v>
      </c>
      <c r="F116" s="131" t="s">
        <v>13</v>
      </c>
      <c r="G116" s="130" t="s">
        <v>257</v>
      </c>
      <c r="H116" s="134" t="s">
        <v>3575</v>
      </c>
      <c r="I116" s="130" t="s">
        <v>3847</v>
      </c>
      <c r="J116" s="131">
        <f t="shared" si="12"/>
        <v>1</v>
      </c>
      <c r="K116" s="131">
        <f t="shared" si="13"/>
        <v>1</v>
      </c>
      <c r="L116" s="130"/>
      <c r="M116" s="131" t="s">
        <v>253</v>
      </c>
      <c r="N116" s="131" t="s">
        <v>261</v>
      </c>
      <c r="O116" s="131" t="s">
        <v>3255</v>
      </c>
      <c r="P116" s="131" t="s">
        <v>3577</v>
      </c>
      <c r="Q116" s="132" t="s">
        <v>3442</v>
      </c>
      <c r="R116" s="132" t="s">
        <v>3848</v>
      </c>
      <c r="S116" s="131" t="s">
        <v>3274</v>
      </c>
      <c r="T116" s="130" t="s">
        <v>3578</v>
      </c>
      <c r="U116" s="130" t="s">
        <v>3849</v>
      </c>
      <c r="V116" s="130" t="s">
        <v>257</v>
      </c>
      <c r="W116" s="130" t="s">
        <v>257</v>
      </c>
      <c r="X116" s="130" t="s">
        <v>257</v>
      </c>
      <c r="Y116" s="132" t="s">
        <v>3850</v>
      </c>
    </row>
    <row r="117" spans="1:25" x14ac:dyDescent="0.2">
      <c r="A117" s="130" t="s">
        <v>3265</v>
      </c>
      <c r="B117" s="130" t="s">
        <v>3851</v>
      </c>
      <c r="C117" s="130">
        <v>2015</v>
      </c>
      <c r="D117" s="130" t="s">
        <v>424</v>
      </c>
      <c r="E117" s="130" t="s">
        <v>3852</v>
      </c>
      <c r="F117" s="131" t="s">
        <v>13</v>
      </c>
      <c r="G117" s="130" t="s">
        <v>257</v>
      </c>
      <c r="H117" s="134" t="s">
        <v>3575</v>
      </c>
      <c r="I117" s="130" t="s">
        <v>3744</v>
      </c>
      <c r="J117" s="131">
        <f t="shared" si="12"/>
        <v>1</v>
      </c>
      <c r="K117" s="131">
        <f t="shared" si="13"/>
        <v>1</v>
      </c>
      <c r="L117" s="130"/>
      <c r="M117" s="131" t="s">
        <v>253</v>
      </c>
      <c r="N117" s="131" t="s">
        <v>261</v>
      </c>
      <c r="O117" s="131" t="s">
        <v>3255</v>
      </c>
      <c r="P117" s="131" t="s">
        <v>3577</v>
      </c>
      <c r="Q117" s="132" t="s">
        <v>3442</v>
      </c>
      <c r="R117" s="131" t="s">
        <v>3853</v>
      </c>
      <c r="S117" s="131" t="s">
        <v>3274</v>
      </c>
      <c r="T117" s="130" t="s">
        <v>3578</v>
      </c>
      <c r="U117" s="130" t="s">
        <v>3849</v>
      </c>
      <c r="V117" s="130" t="s">
        <v>257</v>
      </c>
      <c r="W117" s="130" t="s">
        <v>257</v>
      </c>
      <c r="X117" s="130" t="s">
        <v>257</v>
      </c>
      <c r="Y117" s="132" t="s">
        <v>3854</v>
      </c>
    </row>
    <row r="118" spans="1:25" x14ac:dyDescent="0.2">
      <c r="A118" s="130" t="s">
        <v>3265</v>
      </c>
      <c r="B118" s="130" t="s">
        <v>3855</v>
      </c>
      <c r="C118" s="130">
        <v>1995</v>
      </c>
      <c r="D118" s="130" t="s">
        <v>3856</v>
      </c>
      <c r="E118" s="130" t="s">
        <v>3857</v>
      </c>
      <c r="F118" s="131" t="s">
        <v>13</v>
      </c>
      <c r="G118" s="130" t="s">
        <v>257</v>
      </c>
      <c r="H118" s="130" t="s">
        <v>3619</v>
      </c>
      <c r="I118" s="130" t="s">
        <v>3858</v>
      </c>
      <c r="J118" s="131">
        <f t="shared" si="12"/>
        <v>1</v>
      </c>
      <c r="K118" s="131">
        <f t="shared" si="13"/>
        <v>0</v>
      </c>
      <c r="L118" s="130"/>
      <c r="M118" s="131"/>
      <c r="N118" s="131"/>
      <c r="O118" s="131"/>
      <c r="P118" s="131"/>
      <c r="Q118" s="132"/>
      <c r="R118" s="130"/>
      <c r="S118" s="130"/>
      <c r="T118" s="130"/>
      <c r="U118" s="130"/>
      <c r="V118" s="130"/>
      <c r="W118" s="130"/>
      <c r="X118" s="130"/>
      <c r="Y118" s="130"/>
    </row>
    <row r="119" spans="1:25" x14ac:dyDescent="0.2">
      <c r="A119" s="130" t="s">
        <v>3265</v>
      </c>
      <c r="B119" s="130" t="s">
        <v>3859</v>
      </c>
      <c r="C119" s="130">
        <v>2006</v>
      </c>
      <c r="D119" s="130" t="s">
        <v>3860</v>
      </c>
      <c r="E119" s="130" t="s">
        <v>3861</v>
      </c>
      <c r="F119" s="131" t="s">
        <v>13</v>
      </c>
      <c r="G119" s="130" t="s">
        <v>257</v>
      </c>
      <c r="H119" s="130" t="s">
        <v>3862</v>
      </c>
      <c r="I119" s="130" t="s">
        <v>3858</v>
      </c>
      <c r="J119" s="131">
        <f t="shared" si="12"/>
        <v>1</v>
      </c>
      <c r="K119" s="131">
        <f t="shared" si="13"/>
        <v>0</v>
      </c>
      <c r="L119" s="130"/>
      <c r="M119" s="131"/>
      <c r="N119" s="131"/>
      <c r="O119" s="131"/>
      <c r="P119" s="131"/>
      <c r="Q119" s="132"/>
      <c r="R119" s="130"/>
      <c r="S119" s="130"/>
      <c r="T119" s="130"/>
      <c r="U119" s="130"/>
      <c r="V119" s="130"/>
      <c r="W119" s="130"/>
      <c r="X119" s="130"/>
      <c r="Y119" s="130"/>
    </row>
    <row r="120" spans="1:25" x14ac:dyDescent="0.2">
      <c r="A120" s="130" t="s">
        <v>3265</v>
      </c>
      <c r="B120" s="130" t="s">
        <v>3863</v>
      </c>
      <c r="C120" s="130">
        <v>2003</v>
      </c>
      <c r="D120" s="130" t="s">
        <v>3864</v>
      </c>
      <c r="E120" s="130" t="s">
        <v>3865</v>
      </c>
      <c r="F120" s="131" t="s">
        <v>13</v>
      </c>
      <c r="G120" s="130" t="s">
        <v>257</v>
      </c>
      <c r="H120" s="130" t="s">
        <v>3575</v>
      </c>
      <c r="I120" s="130" t="s">
        <v>3576</v>
      </c>
      <c r="J120" s="131">
        <f t="shared" si="12"/>
        <v>1</v>
      </c>
      <c r="K120" s="131">
        <f t="shared" si="13"/>
        <v>0</v>
      </c>
      <c r="L120" s="130"/>
      <c r="M120" s="131" t="s">
        <v>276</v>
      </c>
      <c r="N120" s="131" t="s">
        <v>261</v>
      </c>
      <c r="O120" s="131" t="s">
        <v>3255</v>
      </c>
      <c r="P120" s="131" t="s">
        <v>3866</v>
      </c>
      <c r="Q120" s="132" t="s">
        <v>363</v>
      </c>
      <c r="R120" s="131" t="s">
        <v>3867</v>
      </c>
      <c r="S120" s="131" t="s">
        <v>3274</v>
      </c>
      <c r="T120" s="130" t="s">
        <v>3868</v>
      </c>
      <c r="U120" s="130" t="s">
        <v>3869</v>
      </c>
      <c r="V120" s="130" t="s">
        <v>257</v>
      </c>
      <c r="W120" s="130" t="s">
        <v>257</v>
      </c>
      <c r="X120" s="130" t="s">
        <v>257</v>
      </c>
      <c r="Y120" s="132" t="s">
        <v>3870</v>
      </c>
    </row>
    <row r="121" spans="1:25" x14ac:dyDescent="0.2">
      <c r="A121" s="130" t="s">
        <v>3265</v>
      </c>
      <c r="B121" s="130" t="s">
        <v>3871</v>
      </c>
      <c r="C121" s="130">
        <v>2001</v>
      </c>
      <c r="D121" s="130" t="s">
        <v>3751</v>
      </c>
      <c r="E121" s="130" t="s">
        <v>3872</v>
      </c>
      <c r="F121" s="131" t="s">
        <v>13</v>
      </c>
      <c r="G121" s="130" t="s">
        <v>257</v>
      </c>
      <c r="H121" s="134" t="s">
        <v>3575</v>
      </c>
      <c r="I121" s="130"/>
      <c r="J121" s="131">
        <v>1</v>
      </c>
      <c r="K121" s="131">
        <f t="shared" si="13"/>
        <v>0</v>
      </c>
      <c r="L121" s="130"/>
      <c r="M121" s="131" t="s">
        <v>276</v>
      </c>
      <c r="N121" s="131" t="s">
        <v>261</v>
      </c>
      <c r="O121" s="131" t="s">
        <v>3255</v>
      </c>
      <c r="P121" s="131">
        <v>1</v>
      </c>
      <c r="Q121" s="132" t="s">
        <v>363</v>
      </c>
      <c r="R121" s="131" t="s">
        <v>363</v>
      </c>
      <c r="S121" s="131" t="s">
        <v>3274</v>
      </c>
      <c r="T121" s="130" t="s">
        <v>302</v>
      </c>
      <c r="U121" s="130" t="s">
        <v>3804</v>
      </c>
      <c r="V121" s="130" t="s">
        <v>3510</v>
      </c>
      <c r="W121" s="130" t="s">
        <v>257</v>
      </c>
      <c r="X121" s="130" t="s">
        <v>257</v>
      </c>
      <c r="Y121" s="132" t="s">
        <v>3873</v>
      </c>
    </row>
    <row r="122" spans="1:25" x14ac:dyDescent="0.2">
      <c r="A122" s="130" t="s">
        <v>3265</v>
      </c>
      <c r="B122" s="130" t="s">
        <v>3874</v>
      </c>
      <c r="C122" s="130">
        <v>1981</v>
      </c>
      <c r="D122" s="130"/>
      <c r="E122" s="130" t="s">
        <v>3875</v>
      </c>
      <c r="F122" s="131" t="s">
        <v>13</v>
      </c>
      <c r="G122" s="130" t="s">
        <v>257</v>
      </c>
      <c r="H122" s="134" t="s">
        <v>3575</v>
      </c>
      <c r="I122" s="130" t="s">
        <v>3858</v>
      </c>
      <c r="J122" s="131">
        <f>COUNTIF(I122, "*observational*")</f>
        <v>1</v>
      </c>
      <c r="K122" s="131">
        <f t="shared" si="13"/>
        <v>0</v>
      </c>
      <c r="L122" s="130"/>
      <c r="M122" s="131" t="s">
        <v>253</v>
      </c>
      <c r="N122" s="131" t="s">
        <v>261</v>
      </c>
      <c r="O122" s="131" t="s">
        <v>3255</v>
      </c>
      <c r="P122" s="131" t="s">
        <v>3577</v>
      </c>
      <c r="Q122" s="132" t="s">
        <v>3876</v>
      </c>
      <c r="R122" s="131" t="s">
        <v>3877</v>
      </c>
      <c r="S122" s="131" t="s">
        <v>3274</v>
      </c>
      <c r="T122" s="130" t="s">
        <v>3578</v>
      </c>
      <c r="U122" s="130" t="s">
        <v>257</v>
      </c>
      <c r="V122" s="130" t="s">
        <v>257</v>
      </c>
      <c r="W122" s="130" t="s">
        <v>257</v>
      </c>
      <c r="X122" s="130" t="s">
        <v>257</v>
      </c>
      <c r="Y122" s="132" t="s">
        <v>3878</v>
      </c>
    </row>
    <row r="123" spans="1:25" x14ac:dyDescent="0.2">
      <c r="A123" s="130" t="s">
        <v>3309</v>
      </c>
      <c r="B123" s="130" t="s">
        <v>3879</v>
      </c>
      <c r="C123" s="130">
        <v>1993</v>
      </c>
      <c r="D123" s="130" t="s">
        <v>3880</v>
      </c>
      <c r="E123" s="130" t="s">
        <v>3881</v>
      </c>
      <c r="F123" s="131" t="s">
        <v>13</v>
      </c>
      <c r="G123" s="130" t="s">
        <v>257</v>
      </c>
      <c r="H123" s="134" t="s">
        <v>3575</v>
      </c>
      <c r="I123" s="130" t="s">
        <v>3882</v>
      </c>
      <c r="J123" s="131">
        <f>COUNTIF(I123, "*observational*")</f>
        <v>1</v>
      </c>
      <c r="K123" s="131">
        <f t="shared" si="13"/>
        <v>0</v>
      </c>
      <c r="L123" s="130"/>
      <c r="M123" s="131" t="s">
        <v>341</v>
      </c>
      <c r="N123" s="131" t="s">
        <v>261</v>
      </c>
      <c r="O123" s="131" t="s">
        <v>3255</v>
      </c>
      <c r="P123" s="131">
        <v>2</v>
      </c>
      <c r="Q123" s="132" t="s">
        <v>3883</v>
      </c>
      <c r="R123" s="139" t="s">
        <v>3884</v>
      </c>
      <c r="S123" s="131" t="s">
        <v>3274</v>
      </c>
      <c r="T123" s="130" t="s">
        <v>302</v>
      </c>
      <c r="U123" s="130" t="s">
        <v>257</v>
      </c>
      <c r="V123" s="130" t="s">
        <v>257</v>
      </c>
      <c r="W123" s="130" t="s">
        <v>257</v>
      </c>
      <c r="X123" s="130" t="s">
        <v>257</v>
      </c>
      <c r="Y123" s="130" t="s">
        <v>3885</v>
      </c>
    </row>
    <row r="124" spans="1:25" x14ac:dyDescent="0.2">
      <c r="A124" s="130" t="s">
        <v>3265</v>
      </c>
      <c r="B124" s="130" t="s">
        <v>433</v>
      </c>
      <c r="C124" s="130">
        <v>1991</v>
      </c>
      <c r="D124" s="130" t="s">
        <v>3298</v>
      </c>
      <c r="E124" s="130" t="s">
        <v>3886</v>
      </c>
      <c r="F124" s="131" t="s">
        <v>13</v>
      </c>
      <c r="G124" s="130" t="s">
        <v>257</v>
      </c>
      <c r="H124" s="134" t="s">
        <v>3575</v>
      </c>
      <c r="I124" s="130" t="s">
        <v>3887</v>
      </c>
      <c r="J124" s="131">
        <f>COUNTIF(I124, "*observational*")</f>
        <v>1</v>
      </c>
      <c r="K124" s="131">
        <f t="shared" si="13"/>
        <v>1</v>
      </c>
      <c r="L124" s="130"/>
      <c r="M124" s="133" t="s">
        <v>276</v>
      </c>
      <c r="N124" s="133" t="s">
        <v>261</v>
      </c>
      <c r="O124" s="133" t="s">
        <v>3255</v>
      </c>
      <c r="P124" s="131">
        <v>2</v>
      </c>
      <c r="Q124" s="132" t="s">
        <v>363</v>
      </c>
      <c r="R124" s="133" t="s">
        <v>363</v>
      </c>
      <c r="S124" s="133" t="s">
        <v>3274</v>
      </c>
      <c r="T124" s="130" t="s">
        <v>3427</v>
      </c>
      <c r="U124" s="130" t="s">
        <v>3888</v>
      </c>
      <c r="V124" s="130" t="s">
        <v>257</v>
      </c>
      <c r="W124" s="130" t="s">
        <v>257</v>
      </c>
      <c r="X124" s="130" t="s">
        <v>257</v>
      </c>
      <c r="Y124" s="132" t="s">
        <v>3889</v>
      </c>
    </row>
    <row r="125" spans="1:25" x14ac:dyDescent="0.2">
      <c r="A125" s="130" t="s">
        <v>3265</v>
      </c>
      <c r="B125" s="130" t="s">
        <v>3890</v>
      </c>
      <c r="C125" s="130">
        <v>1987</v>
      </c>
      <c r="D125" s="130" t="s">
        <v>3891</v>
      </c>
      <c r="E125" s="130" t="s">
        <v>3892</v>
      </c>
      <c r="F125" s="131" t="s">
        <v>13</v>
      </c>
      <c r="G125" s="130" t="s">
        <v>257</v>
      </c>
      <c r="H125" s="134" t="s">
        <v>3650</v>
      </c>
      <c r="I125" s="130" t="s">
        <v>3430</v>
      </c>
      <c r="J125" s="131">
        <f>COUNTIF(I125, "*observational*")</f>
        <v>0</v>
      </c>
      <c r="K125" s="131">
        <f t="shared" si="13"/>
        <v>0</v>
      </c>
      <c r="L125" s="130" t="s">
        <v>3893</v>
      </c>
      <c r="M125" s="131"/>
      <c r="N125" s="131"/>
      <c r="O125" s="131"/>
      <c r="P125" s="131"/>
      <c r="Q125" s="132"/>
      <c r="R125" s="130"/>
      <c r="S125" s="130"/>
      <c r="T125" s="130"/>
      <c r="U125" s="130"/>
      <c r="V125" s="130"/>
      <c r="W125" s="130"/>
      <c r="X125" s="130"/>
      <c r="Y125" s="130"/>
    </row>
    <row r="126" spans="1:25" x14ac:dyDescent="0.2">
      <c r="A126" s="130" t="s">
        <v>3265</v>
      </c>
      <c r="B126" s="130" t="s">
        <v>3894</v>
      </c>
      <c r="C126" s="130">
        <v>1995</v>
      </c>
      <c r="D126" s="130" t="s">
        <v>334</v>
      </c>
      <c r="E126" s="130" t="s">
        <v>3895</v>
      </c>
      <c r="F126" s="131" t="s">
        <v>13</v>
      </c>
      <c r="G126" s="130" t="s">
        <v>257</v>
      </c>
      <c r="H126" s="130" t="s">
        <v>3575</v>
      </c>
      <c r="I126" s="130" t="s">
        <v>3896</v>
      </c>
      <c r="J126" s="131">
        <f>COUNTIF(I126, "*observational*")</f>
        <v>1</v>
      </c>
      <c r="K126" s="131" t="s">
        <v>3405</v>
      </c>
      <c r="L126" s="130"/>
      <c r="M126" s="131" t="s">
        <v>253</v>
      </c>
      <c r="N126" s="131" t="s">
        <v>261</v>
      </c>
      <c r="O126" s="131" t="s">
        <v>3255</v>
      </c>
      <c r="P126" s="131">
        <v>3</v>
      </c>
      <c r="Q126" s="132" t="s">
        <v>363</v>
      </c>
      <c r="R126" s="132" t="s">
        <v>3897</v>
      </c>
      <c r="S126" s="131" t="s">
        <v>3274</v>
      </c>
      <c r="T126" s="130" t="s">
        <v>348</v>
      </c>
      <c r="U126" s="130" t="s">
        <v>3898</v>
      </c>
      <c r="V126" s="130" t="s">
        <v>257</v>
      </c>
      <c r="W126" s="130" t="s">
        <v>257</v>
      </c>
      <c r="X126" s="130" t="s">
        <v>257</v>
      </c>
      <c r="Y126" s="132" t="s">
        <v>3899</v>
      </c>
    </row>
    <row r="127" spans="1:25" x14ac:dyDescent="0.2">
      <c r="A127" s="130" t="s">
        <v>3265</v>
      </c>
      <c r="B127" s="130" t="s">
        <v>3900</v>
      </c>
      <c r="C127" s="130">
        <v>2017</v>
      </c>
      <c r="D127" s="130" t="s">
        <v>3729</v>
      </c>
      <c r="E127" s="130" t="s">
        <v>3901</v>
      </c>
      <c r="F127" s="131" t="s">
        <v>13</v>
      </c>
      <c r="G127" s="130" t="s">
        <v>257</v>
      </c>
      <c r="H127" s="134" t="s">
        <v>3575</v>
      </c>
      <c r="I127" s="130" t="s">
        <v>3484</v>
      </c>
      <c r="J127" s="131">
        <v>1</v>
      </c>
      <c r="K127" s="131">
        <f>COUNTIF(I127, "*turbidity*")</f>
        <v>1</v>
      </c>
      <c r="L127" s="130"/>
      <c r="M127" s="131" t="s">
        <v>276</v>
      </c>
      <c r="N127" s="131" t="s">
        <v>261</v>
      </c>
      <c r="O127" s="131" t="s">
        <v>3255</v>
      </c>
      <c r="P127" s="131">
        <v>1</v>
      </c>
      <c r="Q127" s="132" t="s">
        <v>363</v>
      </c>
      <c r="R127" s="132" t="s">
        <v>3902</v>
      </c>
      <c r="S127" s="131" t="s">
        <v>3274</v>
      </c>
      <c r="T127" s="130" t="s">
        <v>3903</v>
      </c>
      <c r="U127" s="130" t="s">
        <v>302</v>
      </c>
      <c r="V127" s="130" t="s">
        <v>286</v>
      </c>
      <c r="W127" s="130" t="s">
        <v>376</v>
      </c>
      <c r="X127" s="130" t="s">
        <v>257</v>
      </c>
      <c r="Y127" s="132" t="s">
        <v>3904</v>
      </c>
    </row>
    <row r="128" spans="1:25" x14ac:dyDescent="0.2">
      <c r="A128" s="130" t="s">
        <v>3265</v>
      </c>
      <c r="B128" s="130" t="s">
        <v>3905</v>
      </c>
      <c r="C128" s="130">
        <v>2009</v>
      </c>
      <c r="D128" s="130" t="s">
        <v>403</v>
      </c>
      <c r="E128" s="130" t="s">
        <v>3906</v>
      </c>
      <c r="F128" s="131" t="s">
        <v>13</v>
      </c>
      <c r="G128" s="130" t="s">
        <v>257</v>
      </c>
      <c r="H128" s="130" t="s">
        <v>3575</v>
      </c>
      <c r="I128" s="130" t="s">
        <v>3907</v>
      </c>
      <c r="J128" s="131">
        <f>COUNTIF(I128, "*observational*")</f>
        <v>1</v>
      </c>
      <c r="K128" s="131">
        <v>1</v>
      </c>
      <c r="L128" s="130" t="s">
        <v>3908</v>
      </c>
      <c r="M128" s="131" t="s">
        <v>253</v>
      </c>
      <c r="N128" s="131" t="s">
        <v>261</v>
      </c>
      <c r="O128" s="131" t="s">
        <v>3255</v>
      </c>
      <c r="P128" s="131">
        <v>1</v>
      </c>
      <c r="Q128" s="132" t="s">
        <v>363</v>
      </c>
      <c r="R128" s="131" t="s">
        <v>3909</v>
      </c>
      <c r="S128" s="131" t="s">
        <v>3274</v>
      </c>
      <c r="T128" s="130" t="s">
        <v>268</v>
      </c>
      <c r="U128" s="130" t="s">
        <v>3910</v>
      </c>
      <c r="V128" s="130" t="s">
        <v>257</v>
      </c>
      <c r="W128" s="130" t="s">
        <v>257</v>
      </c>
      <c r="X128" s="130" t="s">
        <v>257</v>
      </c>
      <c r="Y128" s="132" t="s">
        <v>3911</v>
      </c>
    </row>
    <row r="129" spans="1:25" x14ac:dyDescent="0.2">
      <c r="A129" s="130" t="s">
        <v>3818</v>
      </c>
      <c r="B129" s="130" t="s">
        <v>3912</v>
      </c>
      <c r="C129" s="130">
        <v>2002</v>
      </c>
      <c r="D129" s="132" t="s">
        <v>3913</v>
      </c>
      <c r="E129" s="130" t="s">
        <v>3914</v>
      </c>
      <c r="F129" s="131" t="s">
        <v>13</v>
      </c>
      <c r="G129" s="130" t="s">
        <v>257</v>
      </c>
      <c r="H129" s="134" t="s">
        <v>3731</v>
      </c>
      <c r="I129" s="130"/>
      <c r="J129" s="131">
        <f>COUNTIF(I129, "*observational*")</f>
        <v>0</v>
      </c>
      <c r="K129" s="131">
        <f>COUNTIF(I129, "*turbidity*")</f>
        <v>0</v>
      </c>
      <c r="L129" s="130"/>
      <c r="M129" s="131"/>
      <c r="N129" s="130"/>
      <c r="O129" s="130"/>
      <c r="P129" s="131"/>
      <c r="Q129" s="132"/>
      <c r="R129" s="130"/>
      <c r="S129" s="130"/>
      <c r="T129" s="132"/>
      <c r="U129" s="132"/>
      <c r="V129" s="132"/>
      <c r="W129" s="132"/>
      <c r="X129" s="132"/>
      <c r="Y129" s="130" t="s">
        <v>3915</v>
      </c>
    </row>
    <row r="130" spans="1:25" x14ac:dyDescent="0.2">
      <c r="A130" s="130" t="s">
        <v>3265</v>
      </c>
      <c r="B130" s="130" t="s">
        <v>3916</v>
      </c>
      <c r="C130" s="130">
        <v>2008</v>
      </c>
      <c r="D130" s="130" t="s">
        <v>2085</v>
      </c>
      <c r="E130" s="130" t="s">
        <v>3917</v>
      </c>
      <c r="F130" s="131" t="s">
        <v>13</v>
      </c>
      <c r="G130" s="130" t="s">
        <v>257</v>
      </c>
      <c r="H130" s="130" t="s">
        <v>3650</v>
      </c>
      <c r="I130" s="130" t="s">
        <v>3918</v>
      </c>
      <c r="J130" s="131">
        <f>COUNTIF(I130, "*observational*")</f>
        <v>0</v>
      </c>
      <c r="K130" s="131">
        <f>COUNTIF(I130, "*turbidity*")</f>
        <v>1</v>
      </c>
      <c r="L130" s="130" t="s">
        <v>3651</v>
      </c>
      <c r="M130" s="131" t="s">
        <v>253</v>
      </c>
      <c r="N130" s="131"/>
      <c r="O130" s="131"/>
      <c r="P130" s="131"/>
      <c r="Q130" s="132"/>
      <c r="R130" s="130"/>
      <c r="S130" s="130"/>
      <c r="T130" s="130"/>
      <c r="U130" s="130"/>
      <c r="V130" s="130"/>
      <c r="W130" s="130"/>
      <c r="X130" s="130"/>
      <c r="Y130" s="130"/>
    </row>
    <row r="131" spans="1:25" x14ac:dyDescent="0.2">
      <c r="A131" s="130" t="s">
        <v>3265</v>
      </c>
      <c r="B131" s="130" t="s">
        <v>3919</v>
      </c>
      <c r="C131" s="130">
        <v>2008</v>
      </c>
      <c r="D131" s="130" t="s">
        <v>3920</v>
      </c>
      <c r="E131" s="130" t="s">
        <v>3921</v>
      </c>
      <c r="F131" s="131" t="s">
        <v>13</v>
      </c>
      <c r="G131" s="130" t="s">
        <v>257</v>
      </c>
      <c r="H131" s="130" t="s">
        <v>3575</v>
      </c>
      <c r="I131" s="130" t="s">
        <v>3922</v>
      </c>
      <c r="J131" s="131">
        <f>COUNTIF(I131, "*observational*")</f>
        <v>1</v>
      </c>
      <c r="K131" s="131">
        <f>COUNTIF(I131, "*turbidity*")</f>
        <v>1</v>
      </c>
      <c r="L131" s="130" t="s">
        <v>3908</v>
      </c>
      <c r="M131" s="131" t="s">
        <v>253</v>
      </c>
      <c r="N131" s="131" t="s">
        <v>261</v>
      </c>
      <c r="O131" s="131" t="s">
        <v>3255</v>
      </c>
      <c r="P131" s="131">
        <v>2</v>
      </c>
      <c r="Q131" s="132" t="s">
        <v>363</v>
      </c>
      <c r="R131" s="131" t="s">
        <v>3923</v>
      </c>
      <c r="S131" s="131" t="s">
        <v>3274</v>
      </c>
      <c r="T131" s="130" t="s">
        <v>3924</v>
      </c>
      <c r="U131" s="130" t="s">
        <v>351</v>
      </c>
      <c r="V131" s="130" t="s">
        <v>269</v>
      </c>
      <c r="W131" s="130" t="s">
        <v>3804</v>
      </c>
      <c r="X131" s="130" t="s">
        <v>257</v>
      </c>
      <c r="Y131" s="132" t="s">
        <v>3925</v>
      </c>
    </row>
    <row r="132" spans="1:25" x14ac:dyDescent="0.2">
      <c r="A132" s="130" t="s">
        <v>3265</v>
      </c>
      <c r="B132" s="130" t="s">
        <v>3926</v>
      </c>
      <c r="C132" s="130">
        <v>1984</v>
      </c>
      <c r="D132" s="130" t="s">
        <v>3927</v>
      </c>
      <c r="E132" s="130" t="s">
        <v>3928</v>
      </c>
      <c r="F132" s="131" t="s">
        <v>13</v>
      </c>
      <c r="G132" s="130" t="s">
        <v>257</v>
      </c>
      <c r="H132" s="130" t="s">
        <v>3929</v>
      </c>
      <c r="I132" s="130"/>
      <c r="J132" s="131">
        <v>1</v>
      </c>
      <c r="K132" s="131">
        <f>COUNTIF(I132, "*turbidity*")</f>
        <v>0</v>
      </c>
      <c r="L132" s="130"/>
      <c r="M132" s="131" t="s">
        <v>276</v>
      </c>
      <c r="N132" s="131" t="s">
        <v>261</v>
      </c>
      <c r="O132" s="131" t="s">
        <v>3255</v>
      </c>
      <c r="P132" s="131"/>
      <c r="Q132" s="132"/>
      <c r="R132" s="130"/>
      <c r="S132" s="130"/>
      <c r="T132" s="130"/>
      <c r="U132" s="130"/>
      <c r="V132" s="130"/>
      <c r="W132" s="130"/>
      <c r="X132" s="130"/>
      <c r="Y132" s="130" t="s">
        <v>3930</v>
      </c>
    </row>
    <row r="133" spans="1:25" x14ac:dyDescent="0.2">
      <c r="A133" s="130" t="s">
        <v>3265</v>
      </c>
      <c r="B133" s="130" t="s">
        <v>3931</v>
      </c>
      <c r="C133" s="130">
        <v>1985</v>
      </c>
      <c r="D133" s="130" t="s">
        <v>3751</v>
      </c>
      <c r="E133" s="130" t="s">
        <v>3932</v>
      </c>
      <c r="F133" s="131" t="s">
        <v>13</v>
      </c>
      <c r="G133" s="130" t="s">
        <v>257</v>
      </c>
      <c r="H133" s="130" t="s">
        <v>3575</v>
      </c>
      <c r="I133" s="130" t="s">
        <v>3255</v>
      </c>
      <c r="J133" s="131">
        <f>COUNTIF(I133, "*observational*")</f>
        <v>1</v>
      </c>
      <c r="K133" s="131">
        <f>COUNTIF(I133, "*turbidity*")</f>
        <v>0</v>
      </c>
      <c r="L133" s="130"/>
      <c r="M133" s="131" t="s">
        <v>276</v>
      </c>
      <c r="N133" s="131" t="s">
        <v>261</v>
      </c>
      <c r="O133" s="131" t="s">
        <v>3255</v>
      </c>
      <c r="P133" s="131" t="s">
        <v>3577</v>
      </c>
      <c r="Q133" s="132"/>
      <c r="R133" s="130"/>
      <c r="S133" s="130"/>
      <c r="T133" s="130"/>
      <c r="U133" s="130"/>
      <c r="V133" s="130"/>
      <c r="W133" s="130"/>
      <c r="X133" s="130"/>
      <c r="Y133" s="132" t="s">
        <v>3933</v>
      </c>
    </row>
    <row r="134" spans="1:25" x14ac:dyDescent="0.2">
      <c r="A134" s="130" t="s">
        <v>3265</v>
      </c>
      <c r="B134" s="130" t="s">
        <v>3934</v>
      </c>
      <c r="C134" s="130">
        <v>2002</v>
      </c>
      <c r="D134" s="130" t="s">
        <v>3935</v>
      </c>
      <c r="E134" s="130" t="s">
        <v>3936</v>
      </c>
      <c r="F134" s="131" t="s">
        <v>13</v>
      </c>
      <c r="G134" s="130" t="s">
        <v>257</v>
      </c>
      <c r="H134" s="130" t="s">
        <v>3575</v>
      </c>
      <c r="I134" s="130" t="s">
        <v>3937</v>
      </c>
      <c r="J134" s="131">
        <f>COUNTIF(I134, "*observational*")</f>
        <v>1</v>
      </c>
      <c r="K134" s="131">
        <v>0</v>
      </c>
      <c r="L134" s="130"/>
      <c r="M134" s="131" t="s">
        <v>253</v>
      </c>
      <c r="N134" s="131" t="s">
        <v>261</v>
      </c>
      <c r="O134" s="131" t="s">
        <v>3255</v>
      </c>
      <c r="P134" s="131">
        <v>1</v>
      </c>
      <c r="Q134" s="132"/>
      <c r="R134" s="131" t="s">
        <v>3938</v>
      </c>
      <c r="S134" s="131" t="s">
        <v>3274</v>
      </c>
      <c r="T134" s="130" t="s">
        <v>3551</v>
      </c>
      <c r="U134" s="130" t="s">
        <v>3578</v>
      </c>
      <c r="V134" s="130" t="s">
        <v>257</v>
      </c>
      <c r="W134" s="130" t="s">
        <v>257</v>
      </c>
      <c r="X134" s="130" t="s">
        <v>257</v>
      </c>
      <c r="Y134" s="132" t="s">
        <v>3939</v>
      </c>
    </row>
    <row r="135" spans="1:25" x14ac:dyDescent="0.2">
      <c r="A135" s="130" t="s">
        <v>3265</v>
      </c>
      <c r="B135" s="130" t="s">
        <v>3934</v>
      </c>
      <c r="C135" s="130">
        <v>2005</v>
      </c>
      <c r="D135" s="130" t="s">
        <v>3935</v>
      </c>
      <c r="E135" s="130" t="s">
        <v>3940</v>
      </c>
      <c r="F135" s="131" t="s">
        <v>13</v>
      </c>
      <c r="G135" s="130" t="s">
        <v>257</v>
      </c>
      <c r="H135" s="130" t="s">
        <v>3575</v>
      </c>
      <c r="I135" s="130" t="s">
        <v>3576</v>
      </c>
      <c r="J135" s="131">
        <f>COUNTIF(I135, "*observational*")</f>
        <v>1</v>
      </c>
      <c r="K135" s="131">
        <f t="shared" ref="K135:K140" si="14">COUNTIF(I135, "*turbidity*")</f>
        <v>0</v>
      </c>
      <c r="L135" s="130"/>
      <c r="M135" s="131" t="s">
        <v>253</v>
      </c>
      <c r="N135" s="131" t="s">
        <v>261</v>
      </c>
      <c r="O135" s="131" t="s">
        <v>3255</v>
      </c>
      <c r="P135" s="131">
        <v>1</v>
      </c>
      <c r="Q135" s="132" t="s">
        <v>363</v>
      </c>
      <c r="R135" s="131" t="s">
        <v>3941</v>
      </c>
      <c r="S135" s="131" t="s">
        <v>3274</v>
      </c>
      <c r="T135" s="130" t="s">
        <v>3551</v>
      </c>
      <c r="U135" s="130" t="s">
        <v>3942</v>
      </c>
      <c r="V135" s="130" t="s">
        <v>257</v>
      </c>
      <c r="W135" s="130" t="s">
        <v>257</v>
      </c>
      <c r="X135" s="130" t="s">
        <v>257</v>
      </c>
      <c r="Y135" s="132" t="s">
        <v>3943</v>
      </c>
    </row>
    <row r="136" spans="1:25" x14ac:dyDescent="0.2">
      <c r="A136" s="130" t="s">
        <v>3265</v>
      </c>
      <c r="B136" s="130" t="s">
        <v>3944</v>
      </c>
      <c r="C136" s="130">
        <v>1987</v>
      </c>
      <c r="D136" s="130" t="s">
        <v>3945</v>
      </c>
      <c r="E136" s="130" t="s">
        <v>3946</v>
      </c>
      <c r="F136" s="131" t="s">
        <v>13</v>
      </c>
      <c r="G136" s="130" t="s">
        <v>257</v>
      </c>
      <c r="H136" s="134" t="s">
        <v>3575</v>
      </c>
      <c r="I136" s="130" t="s">
        <v>3276</v>
      </c>
      <c r="J136" s="131">
        <v>1</v>
      </c>
      <c r="K136" s="131">
        <f t="shared" si="14"/>
        <v>0</v>
      </c>
      <c r="L136" s="130"/>
      <c r="M136" s="131" t="s">
        <v>253</v>
      </c>
      <c r="N136" s="131" t="s">
        <v>261</v>
      </c>
      <c r="O136" s="131" t="s">
        <v>3255</v>
      </c>
      <c r="P136" s="131"/>
      <c r="Q136" s="132"/>
      <c r="R136" s="130"/>
      <c r="S136" s="130"/>
      <c r="T136" s="130"/>
      <c r="U136" s="130"/>
      <c r="V136" s="130"/>
      <c r="W136" s="130"/>
      <c r="X136" s="130"/>
      <c r="Y136" s="130" t="s">
        <v>3947</v>
      </c>
    </row>
    <row r="137" spans="1:25" x14ac:dyDescent="0.2">
      <c r="A137" s="130" t="s">
        <v>3265</v>
      </c>
      <c r="B137" s="130" t="s">
        <v>3948</v>
      </c>
      <c r="C137" s="130">
        <v>2003</v>
      </c>
      <c r="D137" s="130" t="s">
        <v>3595</v>
      </c>
      <c r="E137" s="130" t="s">
        <v>3949</v>
      </c>
      <c r="F137" s="131" t="s">
        <v>13</v>
      </c>
      <c r="G137" s="130" t="s">
        <v>257</v>
      </c>
      <c r="H137" s="130" t="s">
        <v>3690</v>
      </c>
      <c r="I137" s="130" t="s">
        <v>3576</v>
      </c>
      <c r="J137" s="131">
        <f>COUNTIF(I137, "*observational*")</f>
        <v>1</v>
      </c>
      <c r="K137" s="131">
        <f t="shared" si="14"/>
        <v>0</v>
      </c>
      <c r="L137" s="130"/>
      <c r="M137" s="131" t="s">
        <v>276</v>
      </c>
      <c r="N137" s="131" t="s">
        <v>261</v>
      </c>
      <c r="O137" s="131" t="s">
        <v>3255</v>
      </c>
      <c r="P137" s="131"/>
      <c r="Q137" s="132"/>
      <c r="R137" s="130"/>
      <c r="S137" s="130"/>
      <c r="T137" s="130"/>
      <c r="U137" s="130"/>
      <c r="V137" s="130"/>
      <c r="W137" s="130"/>
      <c r="X137" s="130"/>
      <c r="Y137" s="140" t="s">
        <v>3950</v>
      </c>
    </row>
    <row r="138" spans="1:25" x14ac:dyDescent="0.2">
      <c r="A138" s="130" t="s">
        <v>3265</v>
      </c>
      <c r="B138" s="130" t="s">
        <v>3951</v>
      </c>
      <c r="C138" s="130">
        <v>2016</v>
      </c>
      <c r="D138" s="130" t="s">
        <v>3952</v>
      </c>
      <c r="E138" s="130" t="s">
        <v>3953</v>
      </c>
      <c r="F138" s="131" t="s">
        <v>13</v>
      </c>
      <c r="G138" s="130" t="s">
        <v>257</v>
      </c>
      <c r="H138" s="130" t="s">
        <v>3575</v>
      </c>
      <c r="I138" s="130" t="s">
        <v>3723</v>
      </c>
      <c r="J138" s="131">
        <f>COUNTIF(I138, "*observational*")</f>
        <v>1</v>
      </c>
      <c r="K138" s="131">
        <f t="shared" si="14"/>
        <v>0</v>
      </c>
      <c r="L138" s="130"/>
      <c r="M138" s="131" t="s">
        <v>253</v>
      </c>
      <c r="N138" s="131" t="s">
        <v>261</v>
      </c>
      <c r="O138" s="131" t="s">
        <v>3255</v>
      </c>
      <c r="P138" s="131" t="s">
        <v>3577</v>
      </c>
      <c r="Q138" s="132" t="s">
        <v>363</v>
      </c>
      <c r="R138" s="131" t="s">
        <v>3954</v>
      </c>
      <c r="S138" s="131" t="s">
        <v>3274</v>
      </c>
      <c r="T138" s="130" t="s">
        <v>3578</v>
      </c>
      <c r="U138" s="130" t="s">
        <v>257</v>
      </c>
      <c r="V138" s="130" t="s">
        <v>257</v>
      </c>
      <c r="W138" s="130" t="s">
        <v>257</v>
      </c>
      <c r="X138" s="130" t="s">
        <v>257</v>
      </c>
      <c r="Y138" s="132" t="s">
        <v>3943</v>
      </c>
    </row>
    <row r="139" spans="1:25" x14ac:dyDescent="0.2">
      <c r="A139" s="130" t="s">
        <v>3265</v>
      </c>
      <c r="B139" s="130" t="s">
        <v>3955</v>
      </c>
      <c r="C139" s="130">
        <v>2010</v>
      </c>
      <c r="D139" s="130" t="s">
        <v>3956</v>
      </c>
      <c r="E139" s="130" t="s">
        <v>3957</v>
      </c>
      <c r="F139" s="131" t="s">
        <v>13</v>
      </c>
      <c r="G139" s="130" t="s">
        <v>257</v>
      </c>
      <c r="H139" s="130" t="s">
        <v>3575</v>
      </c>
      <c r="I139" s="130" t="s">
        <v>3958</v>
      </c>
      <c r="J139" s="131">
        <f>COUNTIF(I139, "*observational*")</f>
        <v>1</v>
      </c>
      <c r="K139" s="131">
        <f t="shared" si="14"/>
        <v>1</v>
      </c>
      <c r="L139" s="130"/>
      <c r="M139" s="131"/>
      <c r="N139" s="131"/>
      <c r="O139" s="131"/>
      <c r="P139" s="131"/>
      <c r="Q139" s="132"/>
      <c r="R139" s="130"/>
      <c r="S139" s="130"/>
      <c r="T139" s="130"/>
      <c r="U139" s="130"/>
      <c r="V139" s="130"/>
      <c r="W139" s="130"/>
      <c r="X139" s="130"/>
      <c r="Y139" s="130"/>
    </row>
    <row r="140" spans="1:25" x14ac:dyDescent="0.2">
      <c r="A140" s="130" t="s">
        <v>3265</v>
      </c>
      <c r="B140" s="130" t="s">
        <v>3959</v>
      </c>
      <c r="C140" s="130">
        <v>2014</v>
      </c>
      <c r="D140" s="130" t="s">
        <v>3960</v>
      </c>
      <c r="E140" s="130" t="s">
        <v>3961</v>
      </c>
      <c r="F140" s="131" t="s">
        <v>13</v>
      </c>
      <c r="G140" s="130" t="s">
        <v>257</v>
      </c>
      <c r="H140" s="130" t="s">
        <v>3575</v>
      </c>
      <c r="I140" s="130" t="s">
        <v>3962</v>
      </c>
      <c r="J140" s="131">
        <f>COUNTIF(I140, "*observational*")</f>
        <v>1</v>
      </c>
      <c r="K140" s="131">
        <f t="shared" si="14"/>
        <v>1</v>
      </c>
      <c r="L140" s="130"/>
      <c r="M140" s="133" t="s">
        <v>276</v>
      </c>
      <c r="N140" s="133" t="s">
        <v>261</v>
      </c>
      <c r="O140" s="133" t="s">
        <v>3255</v>
      </c>
      <c r="P140" s="131" t="s">
        <v>3577</v>
      </c>
      <c r="Q140" s="132" t="s">
        <v>363</v>
      </c>
      <c r="R140" s="131" t="s">
        <v>3963</v>
      </c>
      <c r="S140" s="131" t="s">
        <v>3274</v>
      </c>
      <c r="T140" s="130" t="s">
        <v>3964</v>
      </c>
      <c r="U140" s="130" t="s">
        <v>3965</v>
      </c>
      <c r="V140" s="130" t="s">
        <v>3966</v>
      </c>
      <c r="W140" s="130" t="s">
        <v>3967</v>
      </c>
      <c r="X140" s="130" t="s">
        <v>3578</v>
      </c>
      <c r="Y140" s="132" t="s">
        <v>3968</v>
      </c>
    </row>
    <row r="141" spans="1:25" x14ac:dyDescent="0.2">
      <c r="A141" s="130" t="s">
        <v>3265</v>
      </c>
      <c r="B141" s="130" t="s">
        <v>3969</v>
      </c>
      <c r="C141" s="130">
        <v>2009</v>
      </c>
      <c r="D141" s="130" t="s">
        <v>3970</v>
      </c>
      <c r="E141" s="130" t="s">
        <v>3971</v>
      </c>
      <c r="F141" s="131" t="s">
        <v>13</v>
      </c>
      <c r="G141" s="130" t="s">
        <v>257</v>
      </c>
      <c r="H141" s="130" t="s">
        <v>3575</v>
      </c>
      <c r="I141" s="130" t="s">
        <v>3972</v>
      </c>
      <c r="J141" s="131">
        <f>COUNTIF(I141, "*observational*")</f>
        <v>1</v>
      </c>
      <c r="K141" s="131" t="s">
        <v>3405</v>
      </c>
      <c r="L141" s="130"/>
      <c r="M141" s="131" t="s">
        <v>253</v>
      </c>
      <c r="N141" s="131" t="s">
        <v>261</v>
      </c>
      <c r="O141" s="131" t="s">
        <v>3255</v>
      </c>
      <c r="P141" s="131">
        <v>1</v>
      </c>
      <c r="Q141" s="132" t="s">
        <v>363</v>
      </c>
      <c r="R141" s="131" t="s">
        <v>3973</v>
      </c>
      <c r="S141" s="131" t="s">
        <v>3274</v>
      </c>
      <c r="T141" s="130" t="s">
        <v>3551</v>
      </c>
      <c r="U141" s="130" t="s">
        <v>257</v>
      </c>
      <c r="V141" s="130" t="s">
        <v>257</v>
      </c>
      <c r="W141" s="130" t="s">
        <v>257</v>
      </c>
      <c r="X141" s="130" t="s">
        <v>257</v>
      </c>
      <c r="Y141" s="132" t="s">
        <v>3974</v>
      </c>
    </row>
    <row r="142" spans="1:25" x14ac:dyDescent="0.2">
      <c r="A142" s="130" t="s">
        <v>3265</v>
      </c>
      <c r="B142" s="130" t="s">
        <v>3975</v>
      </c>
      <c r="C142" s="130">
        <v>2006</v>
      </c>
      <c r="D142" s="130" t="s">
        <v>424</v>
      </c>
      <c r="E142" s="130" t="s">
        <v>3976</v>
      </c>
      <c r="F142" s="131" t="s">
        <v>13</v>
      </c>
      <c r="G142" s="130" t="s">
        <v>257</v>
      </c>
      <c r="H142" s="130" t="s">
        <v>3977</v>
      </c>
      <c r="I142" s="130"/>
      <c r="J142" s="131">
        <f>COUNTIF(C142, "*turbidity*")</f>
        <v>0</v>
      </c>
      <c r="K142" s="131" t="s">
        <v>3405</v>
      </c>
      <c r="L142" s="130"/>
      <c r="M142" s="131" t="s">
        <v>253</v>
      </c>
      <c r="N142" s="131" t="s">
        <v>261</v>
      </c>
      <c r="O142" s="131" t="s">
        <v>254</v>
      </c>
      <c r="P142" s="131" t="s">
        <v>3577</v>
      </c>
      <c r="Q142" s="132" t="s">
        <v>363</v>
      </c>
      <c r="R142" s="131" t="s">
        <v>3978</v>
      </c>
      <c r="S142" s="131" t="s">
        <v>3274</v>
      </c>
      <c r="T142" s="130" t="s">
        <v>3979</v>
      </c>
      <c r="U142" s="130" t="s">
        <v>3578</v>
      </c>
      <c r="V142" s="130" t="s">
        <v>3980</v>
      </c>
      <c r="W142" s="130" t="s">
        <v>257</v>
      </c>
      <c r="X142" s="130" t="s">
        <v>257</v>
      </c>
      <c r="Y142" s="132" t="s">
        <v>3981</v>
      </c>
    </row>
    <row r="143" spans="1:25" x14ac:dyDescent="0.2">
      <c r="A143" s="130" t="s">
        <v>3265</v>
      </c>
      <c r="B143" s="130" t="s">
        <v>3982</v>
      </c>
      <c r="C143" s="130">
        <v>1982</v>
      </c>
      <c r="D143" s="130" t="s">
        <v>3298</v>
      </c>
      <c r="E143" s="130" t="s">
        <v>3983</v>
      </c>
      <c r="F143" s="131" t="s">
        <v>13</v>
      </c>
      <c r="G143" s="130" t="s">
        <v>257</v>
      </c>
      <c r="H143" s="130" t="s">
        <v>3984</v>
      </c>
      <c r="I143" s="130"/>
      <c r="J143" s="131">
        <f>COUNTIF(I143, "*observational*")</f>
        <v>0</v>
      </c>
      <c r="K143" s="131">
        <v>1</v>
      </c>
      <c r="L143" s="130"/>
      <c r="M143" s="131" t="s">
        <v>276</v>
      </c>
      <c r="N143" s="131" t="s">
        <v>3267</v>
      </c>
      <c r="O143" s="131" t="s">
        <v>254</v>
      </c>
      <c r="P143" s="131">
        <v>1</v>
      </c>
      <c r="Q143" s="132" t="s">
        <v>3985</v>
      </c>
      <c r="R143" s="131" t="s">
        <v>3508</v>
      </c>
      <c r="S143" s="131" t="s">
        <v>3274</v>
      </c>
      <c r="T143" s="130" t="s">
        <v>3646</v>
      </c>
      <c r="U143" s="130" t="s">
        <v>257</v>
      </c>
      <c r="V143" s="130" t="s">
        <v>257</v>
      </c>
      <c r="W143" s="130" t="s">
        <v>257</v>
      </c>
      <c r="X143" s="130" t="s">
        <v>257</v>
      </c>
      <c r="Y143" s="132" t="s">
        <v>3986</v>
      </c>
    </row>
    <row r="144" spans="1:25" x14ac:dyDescent="0.2">
      <c r="A144" s="130" t="s">
        <v>3265</v>
      </c>
      <c r="B144" s="130" t="s">
        <v>3987</v>
      </c>
      <c r="C144" s="130">
        <v>1974</v>
      </c>
      <c r="D144" s="130" t="s">
        <v>3061</v>
      </c>
      <c r="E144" s="130" t="s">
        <v>3988</v>
      </c>
      <c r="F144" s="131" t="s">
        <v>13</v>
      </c>
      <c r="G144" s="130" t="s">
        <v>257</v>
      </c>
      <c r="H144" s="134" t="s">
        <v>3575</v>
      </c>
      <c r="I144" s="130" t="s">
        <v>3276</v>
      </c>
      <c r="J144" s="131">
        <v>1</v>
      </c>
      <c r="K144" s="131">
        <f t="shared" ref="K144:K155" si="15">COUNTIF(I144, "*turbidity*")</f>
        <v>0</v>
      </c>
      <c r="L144" s="130"/>
      <c r="M144" s="131" t="s">
        <v>276</v>
      </c>
      <c r="N144" s="131" t="s">
        <v>261</v>
      </c>
      <c r="O144" s="131" t="s">
        <v>3255</v>
      </c>
      <c r="P144" s="131">
        <v>1</v>
      </c>
      <c r="Q144" s="132" t="s">
        <v>363</v>
      </c>
      <c r="R144" s="131" t="s">
        <v>3989</v>
      </c>
      <c r="S144" s="131" t="s">
        <v>3274</v>
      </c>
      <c r="T144" s="130" t="s">
        <v>302</v>
      </c>
      <c r="U144" s="130" t="s">
        <v>257</v>
      </c>
      <c r="V144" s="130" t="s">
        <v>257</v>
      </c>
      <c r="W144" s="130" t="s">
        <v>257</v>
      </c>
      <c r="X144" s="130" t="s">
        <v>257</v>
      </c>
      <c r="Y144" s="130"/>
    </row>
    <row r="145" spans="1:25" x14ac:dyDescent="0.2">
      <c r="A145" s="130" t="s">
        <v>3265</v>
      </c>
      <c r="B145" s="130" t="s">
        <v>3990</v>
      </c>
      <c r="C145" s="130">
        <v>1985</v>
      </c>
      <c r="D145" s="130" t="s">
        <v>3991</v>
      </c>
      <c r="E145" s="130" t="s">
        <v>3992</v>
      </c>
      <c r="F145" s="131" t="s">
        <v>13</v>
      </c>
      <c r="G145" s="130" t="s">
        <v>257</v>
      </c>
      <c r="H145" s="130" t="s">
        <v>3713</v>
      </c>
      <c r="I145" s="130" t="s">
        <v>3993</v>
      </c>
      <c r="J145" s="131">
        <f t="shared" ref="J145:J152" si="16">COUNTIF(I145, "*observational*")</f>
        <v>0</v>
      </c>
      <c r="K145" s="131">
        <f t="shared" si="15"/>
        <v>0</v>
      </c>
      <c r="L145" s="141" t="s">
        <v>3994</v>
      </c>
      <c r="M145" s="131"/>
      <c r="N145" s="131"/>
      <c r="O145" s="131"/>
      <c r="P145" s="131"/>
      <c r="Q145" s="132"/>
      <c r="R145" s="130"/>
      <c r="S145" s="130"/>
      <c r="T145" s="130"/>
      <c r="U145" s="130"/>
      <c r="V145" s="130"/>
      <c r="W145" s="130"/>
      <c r="X145" s="130"/>
      <c r="Y145" s="132" t="s">
        <v>5274</v>
      </c>
    </row>
    <row r="146" spans="1:25" x14ac:dyDescent="0.2">
      <c r="A146" s="130" t="s">
        <v>3265</v>
      </c>
      <c r="B146" s="130" t="s">
        <v>3995</v>
      </c>
      <c r="C146" s="130">
        <v>1977</v>
      </c>
      <c r="D146" s="130" t="s">
        <v>3996</v>
      </c>
      <c r="E146" s="130" t="s">
        <v>3997</v>
      </c>
      <c r="F146" s="131" t="s">
        <v>13</v>
      </c>
      <c r="G146" s="130" t="s">
        <v>257</v>
      </c>
      <c r="H146" s="130" t="s">
        <v>3713</v>
      </c>
      <c r="I146" s="130" t="s">
        <v>3998</v>
      </c>
      <c r="J146" s="131">
        <f t="shared" si="16"/>
        <v>1</v>
      </c>
      <c r="K146" s="131">
        <f t="shared" si="15"/>
        <v>0</v>
      </c>
      <c r="L146" s="141" t="s">
        <v>3994</v>
      </c>
      <c r="M146" s="131"/>
      <c r="N146" s="131"/>
      <c r="O146" s="131"/>
      <c r="P146" s="131"/>
      <c r="Q146" s="132"/>
      <c r="R146" s="130"/>
      <c r="S146" s="130"/>
      <c r="T146" s="130"/>
      <c r="U146" s="130"/>
      <c r="V146" s="130"/>
      <c r="W146" s="130"/>
      <c r="X146" s="130"/>
      <c r="Y146" s="142" t="s">
        <v>3994</v>
      </c>
    </row>
    <row r="147" spans="1:25" x14ac:dyDescent="0.2">
      <c r="A147" s="130" t="s">
        <v>3265</v>
      </c>
      <c r="B147" s="130" t="s">
        <v>3999</v>
      </c>
      <c r="C147" s="130">
        <v>1981</v>
      </c>
      <c r="D147" s="130" t="s">
        <v>3298</v>
      </c>
      <c r="E147" s="130" t="s">
        <v>4000</v>
      </c>
      <c r="F147" s="131" t="s">
        <v>13</v>
      </c>
      <c r="G147" s="130" t="s">
        <v>257</v>
      </c>
      <c r="H147" s="134" t="s">
        <v>3575</v>
      </c>
      <c r="I147" s="130" t="s">
        <v>4001</v>
      </c>
      <c r="J147" s="131">
        <f t="shared" si="16"/>
        <v>1</v>
      </c>
      <c r="K147" s="131">
        <f t="shared" si="15"/>
        <v>0</v>
      </c>
      <c r="L147" s="130"/>
      <c r="M147" s="131" t="s">
        <v>253</v>
      </c>
      <c r="N147" s="131" t="s">
        <v>261</v>
      </c>
      <c r="O147" s="131" t="s">
        <v>3255</v>
      </c>
      <c r="P147" s="131" t="s">
        <v>3577</v>
      </c>
      <c r="Q147" s="132" t="s">
        <v>4002</v>
      </c>
      <c r="R147" s="130"/>
      <c r="S147" s="130"/>
      <c r="T147" s="130"/>
      <c r="U147" s="130"/>
      <c r="V147" s="130"/>
      <c r="W147" s="130"/>
      <c r="X147" s="130"/>
      <c r="Y147" s="132" t="s">
        <v>4003</v>
      </c>
    </row>
    <row r="148" spans="1:25" x14ac:dyDescent="0.2">
      <c r="A148" s="130" t="s">
        <v>3265</v>
      </c>
      <c r="B148" s="130" t="s">
        <v>3999</v>
      </c>
      <c r="C148" s="130">
        <v>2004</v>
      </c>
      <c r="D148" s="130" t="s">
        <v>334</v>
      </c>
      <c r="E148" s="130" t="s">
        <v>4004</v>
      </c>
      <c r="F148" s="131" t="s">
        <v>13</v>
      </c>
      <c r="G148" s="130" t="s">
        <v>257</v>
      </c>
      <c r="H148" s="134" t="s">
        <v>3575</v>
      </c>
      <c r="I148" s="130" t="s">
        <v>3739</v>
      </c>
      <c r="J148" s="131">
        <f t="shared" si="16"/>
        <v>1</v>
      </c>
      <c r="K148" s="131">
        <f t="shared" si="15"/>
        <v>1</v>
      </c>
      <c r="L148" s="130"/>
      <c r="M148" s="131" t="s">
        <v>253</v>
      </c>
      <c r="N148" s="131" t="s">
        <v>261</v>
      </c>
      <c r="O148" s="131" t="s">
        <v>3255</v>
      </c>
      <c r="P148" s="131" t="s">
        <v>3577</v>
      </c>
      <c r="Q148" s="132" t="s">
        <v>4005</v>
      </c>
      <c r="R148" s="131" t="s">
        <v>4006</v>
      </c>
      <c r="S148" s="131" t="s">
        <v>3270</v>
      </c>
      <c r="T148" s="130" t="s">
        <v>3578</v>
      </c>
      <c r="U148" s="130" t="s">
        <v>257</v>
      </c>
      <c r="V148" s="130" t="s">
        <v>257</v>
      </c>
      <c r="W148" s="130" t="s">
        <v>257</v>
      </c>
      <c r="X148" s="130" t="s">
        <v>257</v>
      </c>
      <c r="Y148" s="132" t="s">
        <v>4007</v>
      </c>
    </row>
    <row r="149" spans="1:25" x14ac:dyDescent="0.2">
      <c r="A149" s="130" t="s">
        <v>3265</v>
      </c>
      <c r="B149" s="130" t="s">
        <v>4008</v>
      </c>
      <c r="C149" s="130">
        <v>2012</v>
      </c>
      <c r="D149" s="130" t="s">
        <v>4009</v>
      </c>
      <c r="E149" s="130" t="s">
        <v>4010</v>
      </c>
      <c r="F149" s="131" t="s">
        <v>13</v>
      </c>
      <c r="G149" s="130" t="s">
        <v>257</v>
      </c>
      <c r="H149" s="134" t="s">
        <v>3575</v>
      </c>
      <c r="I149" s="130" t="s">
        <v>4011</v>
      </c>
      <c r="J149" s="131">
        <f t="shared" si="16"/>
        <v>1</v>
      </c>
      <c r="K149" s="131">
        <f t="shared" si="15"/>
        <v>0</v>
      </c>
      <c r="L149" s="130"/>
      <c r="M149" s="131" t="s">
        <v>253</v>
      </c>
      <c r="N149" s="131" t="s">
        <v>261</v>
      </c>
      <c r="O149" s="131" t="s">
        <v>3255</v>
      </c>
      <c r="P149" s="131">
        <v>1</v>
      </c>
      <c r="Q149" s="132" t="s">
        <v>363</v>
      </c>
      <c r="R149" s="131" t="s">
        <v>363</v>
      </c>
      <c r="S149" s="131" t="s">
        <v>3274</v>
      </c>
      <c r="T149" s="130" t="s">
        <v>4012</v>
      </c>
      <c r="U149" s="130" t="s">
        <v>257</v>
      </c>
      <c r="V149" s="130" t="s">
        <v>257</v>
      </c>
      <c r="W149" s="130" t="s">
        <v>257</v>
      </c>
      <c r="X149" s="130" t="s">
        <v>257</v>
      </c>
      <c r="Y149" s="130" t="s">
        <v>4013</v>
      </c>
    </row>
    <row r="150" spans="1:25" x14ac:dyDescent="0.2">
      <c r="A150" s="130" t="s">
        <v>3265</v>
      </c>
      <c r="B150" s="130" t="s">
        <v>4014</v>
      </c>
      <c r="C150" s="130">
        <v>2016</v>
      </c>
      <c r="D150" s="130" t="s">
        <v>4015</v>
      </c>
      <c r="E150" s="130" t="s">
        <v>4016</v>
      </c>
      <c r="F150" s="131" t="s">
        <v>13</v>
      </c>
      <c r="G150" s="130" t="s">
        <v>257</v>
      </c>
      <c r="H150" s="134" t="s">
        <v>3575</v>
      </c>
      <c r="I150" s="130" t="s">
        <v>4017</v>
      </c>
      <c r="J150" s="131">
        <f t="shared" si="16"/>
        <v>1</v>
      </c>
      <c r="K150" s="131">
        <f t="shared" si="15"/>
        <v>1</v>
      </c>
      <c r="L150" s="130"/>
      <c r="M150" s="131" t="s">
        <v>253</v>
      </c>
      <c r="N150" s="131" t="s">
        <v>261</v>
      </c>
      <c r="O150" s="131" t="s">
        <v>3255</v>
      </c>
      <c r="P150" s="131" t="s">
        <v>3577</v>
      </c>
      <c r="Q150" s="132" t="s">
        <v>363</v>
      </c>
      <c r="R150" s="131" t="s">
        <v>4018</v>
      </c>
      <c r="S150" s="131" t="s">
        <v>3274</v>
      </c>
      <c r="T150" s="130" t="s">
        <v>3964</v>
      </c>
      <c r="U150" s="130" t="s">
        <v>3578</v>
      </c>
      <c r="V150" s="130" t="s">
        <v>257</v>
      </c>
      <c r="W150" s="130" t="s">
        <v>257</v>
      </c>
      <c r="X150" s="130" t="s">
        <v>257</v>
      </c>
      <c r="Y150" s="132" t="s">
        <v>4019</v>
      </c>
    </row>
    <row r="151" spans="1:25" x14ac:dyDescent="0.2">
      <c r="A151" s="130" t="s">
        <v>3265</v>
      </c>
      <c r="B151" s="130" t="s">
        <v>4020</v>
      </c>
      <c r="C151" s="130">
        <v>2018</v>
      </c>
      <c r="D151" s="130" t="s">
        <v>3301</v>
      </c>
      <c r="E151" s="130" t="s">
        <v>4021</v>
      </c>
      <c r="F151" s="131" t="s">
        <v>13</v>
      </c>
      <c r="G151" s="130" t="s">
        <v>257</v>
      </c>
      <c r="H151" s="134" t="s">
        <v>3575</v>
      </c>
      <c r="I151" s="130" t="s">
        <v>3723</v>
      </c>
      <c r="J151" s="131">
        <f t="shared" si="16"/>
        <v>1</v>
      </c>
      <c r="K151" s="131">
        <f t="shared" si="15"/>
        <v>0</v>
      </c>
      <c r="L151" s="130" t="s">
        <v>4022</v>
      </c>
      <c r="M151" s="131" t="s">
        <v>276</v>
      </c>
      <c r="N151" s="131" t="s">
        <v>261</v>
      </c>
      <c r="O151" s="131" t="s">
        <v>3255</v>
      </c>
      <c r="P151" s="131" t="s">
        <v>3577</v>
      </c>
      <c r="Q151" s="132" t="s">
        <v>363</v>
      </c>
      <c r="R151" s="132" t="s">
        <v>4023</v>
      </c>
      <c r="S151" s="131" t="s">
        <v>3274</v>
      </c>
      <c r="T151" s="130" t="s">
        <v>4024</v>
      </c>
      <c r="U151" s="130" t="s">
        <v>4025</v>
      </c>
      <c r="V151" s="130" t="s">
        <v>257</v>
      </c>
      <c r="W151" s="130" t="s">
        <v>257</v>
      </c>
      <c r="X151" s="130" t="s">
        <v>257</v>
      </c>
      <c r="Y151" s="132" t="s">
        <v>4026</v>
      </c>
    </row>
    <row r="152" spans="1:25" x14ac:dyDescent="0.2">
      <c r="A152" s="130" t="s">
        <v>3265</v>
      </c>
      <c r="B152" s="130" t="s">
        <v>4027</v>
      </c>
      <c r="C152" s="130">
        <v>2006</v>
      </c>
      <c r="D152" s="130" t="s">
        <v>4028</v>
      </c>
      <c r="E152" s="130" t="s">
        <v>4029</v>
      </c>
      <c r="F152" s="131" t="s">
        <v>13</v>
      </c>
      <c r="G152" s="130" t="s">
        <v>257</v>
      </c>
      <c r="H152" s="134" t="s">
        <v>3575</v>
      </c>
      <c r="I152" s="130" t="s">
        <v>3576</v>
      </c>
      <c r="J152" s="131">
        <f t="shared" si="16"/>
        <v>1</v>
      </c>
      <c r="K152" s="131">
        <f t="shared" si="15"/>
        <v>0</v>
      </c>
      <c r="L152" s="130"/>
      <c r="M152" s="131" t="s">
        <v>276</v>
      </c>
      <c r="N152" s="131" t="s">
        <v>261</v>
      </c>
      <c r="O152" s="131" t="s">
        <v>3255</v>
      </c>
      <c r="P152" s="131" t="s">
        <v>3577</v>
      </c>
      <c r="Q152" s="132" t="s">
        <v>4030</v>
      </c>
      <c r="R152" s="131" t="s">
        <v>3426</v>
      </c>
      <c r="S152" s="131" t="s">
        <v>3274</v>
      </c>
      <c r="T152" s="130" t="s">
        <v>4031</v>
      </c>
      <c r="U152" s="130" t="s">
        <v>257</v>
      </c>
      <c r="V152" s="130" t="s">
        <v>257</v>
      </c>
      <c r="W152" s="130" t="s">
        <v>257</v>
      </c>
      <c r="X152" s="130" t="s">
        <v>257</v>
      </c>
      <c r="Y152" s="132" t="s">
        <v>4032</v>
      </c>
    </row>
    <row r="153" spans="1:25" x14ac:dyDescent="0.2">
      <c r="A153" s="130" t="s">
        <v>3265</v>
      </c>
      <c r="B153" s="130" t="s">
        <v>4033</v>
      </c>
      <c r="C153" s="130">
        <v>2009</v>
      </c>
      <c r="D153" s="130" t="s">
        <v>4034</v>
      </c>
      <c r="E153" s="130" t="s">
        <v>4035</v>
      </c>
      <c r="F153" s="131" t="s">
        <v>13</v>
      </c>
      <c r="G153" s="130" t="s">
        <v>257</v>
      </c>
      <c r="H153" s="134" t="s">
        <v>3575</v>
      </c>
      <c r="I153" s="130"/>
      <c r="J153" s="131">
        <v>1</v>
      </c>
      <c r="K153" s="131">
        <f t="shared" si="15"/>
        <v>0</v>
      </c>
      <c r="L153" s="130"/>
      <c r="M153" s="131" t="s">
        <v>341</v>
      </c>
      <c r="N153" s="131" t="s">
        <v>261</v>
      </c>
      <c r="O153" s="131" t="s">
        <v>3255</v>
      </c>
      <c r="P153" s="131">
        <v>3</v>
      </c>
      <c r="Q153" s="132" t="s">
        <v>4036</v>
      </c>
      <c r="R153" s="139" t="s">
        <v>4037</v>
      </c>
      <c r="S153" s="131" t="s">
        <v>3274</v>
      </c>
      <c r="T153" s="130" t="s">
        <v>3646</v>
      </c>
      <c r="U153" s="130" t="s">
        <v>3578</v>
      </c>
      <c r="V153" s="130" t="s">
        <v>257</v>
      </c>
      <c r="W153" s="130" t="s">
        <v>257</v>
      </c>
      <c r="X153" s="130" t="s">
        <v>257</v>
      </c>
      <c r="Y153" s="132" t="s">
        <v>4038</v>
      </c>
    </row>
    <row r="154" spans="1:25" x14ac:dyDescent="0.2">
      <c r="A154" s="130" t="s">
        <v>3265</v>
      </c>
      <c r="B154" s="130" t="s">
        <v>4039</v>
      </c>
      <c r="C154" s="130">
        <v>2013</v>
      </c>
      <c r="D154" s="130" t="s">
        <v>4040</v>
      </c>
      <c r="E154" s="130" t="s">
        <v>4041</v>
      </c>
      <c r="F154" s="131" t="s">
        <v>13</v>
      </c>
      <c r="G154" s="130" t="s">
        <v>257</v>
      </c>
      <c r="H154" s="134" t="s">
        <v>3575</v>
      </c>
      <c r="I154" s="130" t="s">
        <v>3255</v>
      </c>
      <c r="J154" s="131">
        <f>COUNTIF(I154, "*observational*")</f>
        <v>1</v>
      </c>
      <c r="K154" s="131">
        <f t="shared" si="15"/>
        <v>0</v>
      </c>
      <c r="L154" s="130" t="s">
        <v>4042</v>
      </c>
      <c r="M154" s="131" t="s">
        <v>276</v>
      </c>
      <c r="N154" s="131" t="s">
        <v>261</v>
      </c>
      <c r="O154" s="131" t="s">
        <v>3255</v>
      </c>
      <c r="P154" s="131">
        <v>1</v>
      </c>
      <c r="Q154" s="132" t="s">
        <v>257</v>
      </c>
      <c r="R154" s="131" t="s">
        <v>257</v>
      </c>
      <c r="S154" s="131" t="s">
        <v>3274</v>
      </c>
      <c r="T154" s="130" t="s">
        <v>3702</v>
      </c>
      <c r="U154" s="130" t="s">
        <v>257</v>
      </c>
      <c r="V154" s="130" t="s">
        <v>257</v>
      </c>
      <c r="W154" s="130" t="s">
        <v>257</v>
      </c>
      <c r="X154" s="130" t="s">
        <v>257</v>
      </c>
      <c r="Y154" s="132" t="s">
        <v>4043</v>
      </c>
    </row>
    <row r="155" spans="1:25" x14ac:dyDescent="0.2">
      <c r="A155" s="130" t="s">
        <v>3265</v>
      </c>
      <c r="B155" s="130" t="s">
        <v>4044</v>
      </c>
      <c r="C155" s="130">
        <v>2007</v>
      </c>
      <c r="D155" s="130" t="s">
        <v>4045</v>
      </c>
      <c r="E155" s="130" t="s">
        <v>4046</v>
      </c>
      <c r="F155" s="131" t="s">
        <v>13</v>
      </c>
      <c r="G155" s="130" t="s">
        <v>257</v>
      </c>
      <c r="H155" s="134" t="s">
        <v>3636</v>
      </c>
      <c r="I155" s="130" t="s">
        <v>4047</v>
      </c>
      <c r="J155" s="131">
        <f>COUNTIF(I155, "*observational*")</f>
        <v>0</v>
      </c>
      <c r="K155" s="131">
        <f t="shared" si="15"/>
        <v>0</v>
      </c>
      <c r="L155" s="130" t="s">
        <v>4048</v>
      </c>
      <c r="M155" s="131" t="s">
        <v>276</v>
      </c>
      <c r="N155" s="131" t="s">
        <v>3267</v>
      </c>
      <c r="O155" s="131" t="s">
        <v>254</v>
      </c>
      <c r="P155" s="131">
        <v>2</v>
      </c>
      <c r="Q155" s="132" t="s">
        <v>4049</v>
      </c>
      <c r="R155" s="131" t="s">
        <v>3426</v>
      </c>
      <c r="S155" s="131" t="s">
        <v>3270</v>
      </c>
      <c r="T155" s="130" t="s">
        <v>4050</v>
      </c>
      <c r="U155" s="130" t="s">
        <v>257</v>
      </c>
      <c r="V155" s="130" t="s">
        <v>257</v>
      </c>
      <c r="W155" s="130" t="s">
        <v>257</v>
      </c>
      <c r="X155" s="130" t="s">
        <v>257</v>
      </c>
      <c r="Y155" s="130" t="s">
        <v>4051</v>
      </c>
    </row>
    <row r="156" spans="1:25" x14ac:dyDescent="0.2">
      <c r="A156" s="130" t="s">
        <v>3265</v>
      </c>
      <c r="B156" s="130" t="s">
        <v>4044</v>
      </c>
      <c r="C156" s="130">
        <v>2008</v>
      </c>
      <c r="D156" s="130" t="s">
        <v>4052</v>
      </c>
      <c r="E156" s="130" t="s">
        <v>4053</v>
      </c>
      <c r="F156" s="131" t="s">
        <v>13</v>
      </c>
      <c r="G156" s="130" t="s">
        <v>257</v>
      </c>
      <c r="H156" s="134" t="s">
        <v>3575</v>
      </c>
      <c r="I156" s="130" t="s">
        <v>4047</v>
      </c>
      <c r="J156" s="131">
        <v>1</v>
      </c>
      <c r="K156" s="131">
        <v>1</v>
      </c>
      <c r="L156" s="130" t="s">
        <v>4054</v>
      </c>
      <c r="M156" s="131" t="s">
        <v>276</v>
      </c>
      <c r="N156" s="131" t="s">
        <v>261</v>
      </c>
      <c r="O156" s="131" t="s">
        <v>3255</v>
      </c>
      <c r="P156" s="131">
        <v>1</v>
      </c>
      <c r="Q156" s="132" t="s">
        <v>363</v>
      </c>
      <c r="R156" s="131" t="s">
        <v>4055</v>
      </c>
      <c r="S156" s="131" t="s">
        <v>3274</v>
      </c>
      <c r="T156" s="130" t="s">
        <v>3702</v>
      </c>
      <c r="U156" s="130" t="s">
        <v>257</v>
      </c>
      <c r="V156" s="130" t="s">
        <v>257</v>
      </c>
      <c r="W156" s="130" t="s">
        <v>257</v>
      </c>
      <c r="X156" s="130" t="s">
        <v>257</v>
      </c>
      <c r="Y156" s="132" t="s">
        <v>4056</v>
      </c>
    </row>
    <row r="157" spans="1:25" x14ac:dyDescent="0.2">
      <c r="A157" s="130" t="s">
        <v>3265</v>
      </c>
      <c r="B157" s="130" t="s">
        <v>4057</v>
      </c>
      <c r="C157" s="130">
        <v>1998</v>
      </c>
      <c r="D157" s="130" t="s">
        <v>424</v>
      </c>
      <c r="E157" s="130" t="s">
        <v>4058</v>
      </c>
      <c r="F157" s="131" t="s">
        <v>13</v>
      </c>
      <c r="G157" s="130" t="s">
        <v>257</v>
      </c>
      <c r="H157" s="134" t="s">
        <v>3575</v>
      </c>
      <c r="I157" s="130" t="s">
        <v>3695</v>
      </c>
      <c r="J157" s="131">
        <f t="shared" ref="J157:J163" si="17">COUNTIF(I157, "*observational*")</f>
        <v>1</v>
      </c>
      <c r="K157" s="131">
        <f t="shared" ref="K157:K163" si="18">COUNTIF(I157, "*turbidity*")</f>
        <v>0</v>
      </c>
      <c r="L157" s="130" t="s">
        <v>4059</v>
      </c>
      <c r="M157" s="131" t="s">
        <v>253</v>
      </c>
      <c r="N157" s="131" t="s">
        <v>261</v>
      </c>
      <c r="O157" s="131" t="s">
        <v>3255</v>
      </c>
      <c r="P157" s="131" t="s">
        <v>3577</v>
      </c>
      <c r="Q157" s="132" t="s">
        <v>363</v>
      </c>
      <c r="R157" s="131" t="s">
        <v>4060</v>
      </c>
      <c r="S157" s="131" t="s">
        <v>3274</v>
      </c>
      <c r="T157" s="130" t="s">
        <v>4061</v>
      </c>
      <c r="U157" s="130" t="s">
        <v>3578</v>
      </c>
      <c r="V157" s="130" t="s">
        <v>257</v>
      </c>
      <c r="W157" s="130" t="s">
        <v>257</v>
      </c>
      <c r="X157" s="130" t="s">
        <v>257</v>
      </c>
      <c r="Y157" s="132" t="s">
        <v>4062</v>
      </c>
    </row>
    <row r="158" spans="1:25" x14ac:dyDescent="0.2">
      <c r="A158" s="130" t="s">
        <v>3265</v>
      </c>
      <c r="B158" s="130" t="s">
        <v>4063</v>
      </c>
      <c r="C158" s="130">
        <v>1998</v>
      </c>
      <c r="D158" s="130" t="s">
        <v>3301</v>
      </c>
      <c r="E158" s="130" t="s">
        <v>4064</v>
      </c>
      <c r="F158" s="131" t="s">
        <v>13</v>
      </c>
      <c r="G158" s="130" t="s">
        <v>257</v>
      </c>
      <c r="H158" s="134" t="s">
        <v>3575</v>
      </c>
      <c r="I158" s="130" t="s">
        <v>3695</v>
      </c>
      <c r="J158" s="131">
        <f t="shared" si="17"/>
        <v>1</v>
      </c>
      <c r="K158" s="131">
        <f t="shared" si="18"/>
        <v>0</v>
      </c>
      <c r="L158" s="130" t="s">
        <v>4065</v>
      </c>
      <c r="M158" s="131" t="s">
        <v>253</v>
      </c>
      <c r="N158" s="131" t="s">
        <v>261</v>
      </c>
      <c r="O158" s="131" t="s">
        <v>3255</v>
      </c>
      <c r="P158" s="131">
        <v>1</v>
      </c>
      <c r="Q158" s="132" t="s">
        <v>363</v>
      </c>
      <c r="R158" s="131" t="s">
        <v>4066</v>
      </c>
      <c r="S158" s="131" t="s">
        <v>3274</v>
      </c>
      <c r="T158" s="130" t="s">
        <v>302</v>
      </c>
      <c r="U158" s="130" t="s">
        <v>257</v>
      </c>
      <c r="V158" s="130" t="s">
        <v>257</v>
      </c>
      <c r="W158" s="130" t="s">
        <v>257</v>
      </c>
      <c r="X158" s="130" t="s">
        <v>257</v>
      </c>
      <c r="Y158" s="132" t="s">
        <v>4067</v>
      </c>
    </row>
    <row r="159" spans="1:25" x14ac:dyDescent="0.2">
      <c r="A159" s="130" t="s">
        <v>3265</v>
      </c>
      <c r="B159" s="130" t="s">
        <v>4068</v>
      </c>
      <c r="C159" s="130">
        <v>1989</v>
      </c>
      <c r="D159" s="130" t="s">
        <v>3266</v>
      </c>
      <c r="E159" s="130" t="s">
        <v>4069</v>
      </c>
      <c r="F159" s="131" t="s">
        <v>13</v>
      </c>
      <c r="G159" s="130" t="s">
        <v>257</v>
      </c>
      <c r="H159" s="134" t="s">
        <v>3575</v>
      </c>
      <c r="I159" s="130" t="s">
        <v>4070</v>
      </c>
      <c r="J159" s="131">
        <f t="shared" si="17"/>
        <v>1</v>
      </c>
      <c r="K159" s="131">
        <f t="shared" si="18"/>
        <v>1</v>
      </c>
      <c r="L159" s="130" t="s">
        <v>4071</v>
      </c>
      <c r="M159" s="133" t="s">
        <v>276</v>
      </c>
      <c r="N159" s="133" t="s">
        <v>261</v>
      </c>
      <c r="O159" s="133" t="s">
        <v>3255</v>
      </c>
      <c r="P159" s="131">
        <v>1</v>
      </c>
      <c r="Q159" s="132" t="s">
        <v>363</v>
      </c>
      <c r="R159" s="131" t="s">
        <v>4072</v>
      </c>
      <c r="S159" s="131" t="s">
        <v>3270</v>
      </c>
      <c r="T159" s="130" t="s">
        <v>3804</v>
      </c>
      <c r="U159" s="130" t="s">
        <v>4073</v>
      </c>
      <c r="V159" s="130" t="s">
        <v>351</v>
      </c>
      <c r="W159" s="130" t="s">
        <v>294</v>
      </c>
      <c r="X159" s="130" t="s">
        <v>302</v>
      </c>
      <c r="Y159" s="132" t="s">
        <v>4074</v>
      </c>
    </row>
    <row r="160" spans="1:25" x14ac:dyDescent="0.2">
      <c r="A160" s="130" t="s">
        <v>3265</v>
      </c>
      <c r="B160" s="130" t="s">
        <v>4075</v>
      </c>
      <c r="C160" s="130">
        <v>1986</v>
      </c>
      <c r="D160" s="130" t="s">
        <v>4076</v>
      </c>
      <c r="E160" s="130" t="s">
        <v>4077</v>
      </c>
      <c r="F160" s="131" t="s">
        <v>13</v>
      </c>
      <c r="G160" s="130" t="s">
        <v>257</v>
      </c>
      <c r="H160" s="134" t="s">
        <v>3575</v>
      </c>
      <c r="I160" s="130" t="s">
        <v>4078</v>
      </c>
      <c r="J160" s="131">
        <f t="shared" si="17"/>
        <v>1</v>
      </c>
      <c r="K160" s="131">
        <f t="shared" si="18"/>
        <v>0</v>
      </c>
      <c r="L160" s="130" t="s">
        <v>4079</v>
      </c>
      <c r="M160" s="131"/>
      <c r="N160" s="131"/>
      <c r="O160" s="131"/>
      <c r="P160" s="131"/>
      <c r="Q160" s="132"/>
      <c r="R160" s="130"/>
      <c r="S160" s="130"/>
      <c r="T160" s="130"/>
      <c r="U160" s="130"/>
      <c r="V160" s="130"/>
      <c r="W160" s="130"/>
      <c r="X160" s="130"/>
      <c r="Y160" s="130"/>
    </row>
    <row r="161" spans="1:25" x14ac:dyDescent="0.2">
      <c r="A161" s="130" t="s">
        <v>3265</v>
      </c>
      <c r="B161" s="130" t="s">
        <v>4080</v>
      </c>
      <c r="C161" s="130">
        <v>2015</v>
      </c>
      <c r="D161" s="130" t="s">
        <v>4081</v>
      </c>
      <c r="E161" s="130" t="s">
        <v>4082</v>
      </c>
      <c r="F161" s="131" t="s">
        <v>13</v>
      </c>
      <c r="G161" s="130" t="s">
        <v>257</v>
      </c>
      <c r="H161" s="134" t="s">
        <v>3575</v>
      </c>
      <c r="I161" s="130" t="s">
        <v>4083</v>
      </c>
      <c r="J161" s="131">
        <f t="shared" si="17"/>
        <v>1</v>
      </c>
      <c r="K161" s="131">
        <f t="shared" si="18"/>
        <v>0</v>
      </c>
      <c r="L161" s="130"/>
      <c r="M161" s="131" t="s">
        <v>253</v>
      </c>
      <c r="N161" s="131" t="s">
        <v>261</v>
      </c>
      <c r="O161" s="131" t="s">
        <v>3255</v>
      </c>
      <c r="P161" s="131" t="s">
        <v>3577</v>
      </c>
      <c r="Q161" s="132" t="s">
        <v>363</v>
      </c>
      <c r="R161" s="131" t="s">
        <v>363</v>
      </c>
      <c r="S161" s="131" t="s">
        <v>363</v>
      </c>
      <c r="T161" s="130" t="s">
        <v>4084</v>
      </c>
      <c r="U161" s="130" t="s">
        <v>257</v>
      </c>
      <c r="V161" s="130" t="s">
        <v>257</v>
      </c>
      <c r="W161" s="130" t="s">
        <v>257</v>
      </c>
      <c r="X161" s="130" t="s">
        <v>257</v>
      </c>
      <c r="Y161" s="132" t="s">
        <v>4085</v>
      </c>
    </row>
    <row r="162" spans="1:25" x14ac:dyDescent="0.2">
      <c r="A162" s="130" t="s">
        <v>3265</v>
      </c>
      <c r="B162" s="130" t="s">
        <v>4086</v>
      </c>
      <c r="C162" s="130">
        <v>2000</v>
      </c>
      <c r="D162" s="130" t="s">
        <v>403</v>
      </c>
      <c r="E162" s="130" t="s">
        <v>4087</v>
      </c>
      <c r="F162" s="131" t="s">
        <v>13</v>
      </c>
      <c r="G162" s="130" t="s">
        <v>257</v>
      </c>
      <c r="H162" s="134" t="s">
        <v>3636</v>
      </c>
      <c r="I162" s="130" t="s">
        <v>3478</v>
      </c>
      <c r="J162" s="131">
        <f t="shared" si="17"/>
        <v>0</v>
      </c>
      <c r="K162" s="131">
        <f t="shared" si="18"/>
        <v>1</v>
      </c>
      <c r="L162" s="130"/>
      <c r="M162" s="131" t="s">
        <v>253</v>
      </c>
      <c r="N162" s="131" t="s">
        <v>3267</v>
      </c>
      <c r="O162" s="131" t="s">
        <v>254</v>
      </c>
      <c r="P162" s="131">
        <v>1</v>
      </c>
      <c r="Q162" s="132" t="s">
        <v>1036</v>
      </c>
      <c r="R162" s="131" t="s">
        <v>4088</v>
      </c>
      <c r="S162" s="131" t="s">
        <v>3270</v>
      </c>
      <c r="T162" s="130" t="s">
        <v>3387</v>
      </c>
      <c r="U162" s="130" t="s">
        <v>257</v>
      </c>
      <c r="V162" s="130" t="s">
        <v>257</v>
      </c>
      <c r="W162" s="130" t="s">
        <v>257</v>
      </c>
      <c r="X162" s="130" t="s">
        <v>257</v>
      </c>
      <c r="Y162" s="130"/>
    </row>
    <row r="163" spans="1:25" x14ac:dyDescent="0.2">
      <c r="A163" s="130" t="s">
        <v>3265</v>
      </c>
      <c r="B163" s="130" t="s">
        <v>4089</v>
      </c>
      <c r="C163" s="130">
        <v>2005</v>
      </c>
      <c r="D163" s="130" t="s">
        <v>424</v>
      </c>
      <c r="E163" s="130" t="s">
        <v>4090</v>
      </c>
      <c r="F163" s="131" t="s">
        <v>13</v>
      </c>
      <c r="G163" s="130" t="s">
        <v>257</v>
      </c>
      <c r="H163" s="130" t="s">
        <v>3713</v>
      </c>
      <c r="I163" s="130"/>
      <c r="J163" s="131">
        <f t="shared" si="17"/>
        <v>0</v>
      </c>
      <c r="K163" s="131">
        <f t="shared" si="18"/>
        <v>0</v>
      </c>
      <c r="L163" s="141" t="s">
        <v>3994</v>
      </c>
      <c r="M163" s="131"/>
      <c r="N163" s="131"/>
      <c r="O163" s="131"/>
      <c r="P163" s="131"/>
      <c r="Q163" s="132"/>
      <c r="R163" s="130"/>
      <c r="S163" s="130"/>
      <c r="T163" s="130"/>
      <c r="U163" s="130"/>
      <c r="V163" s="130"/>
      <c r="W163" s="130"/>
      <c r="X163" s="130"/>
      <c r="Y163" s="141" t="s">
        <v>3994</v>
      </c>
    </row>
    <row r="164" spans="1:25" x14ac:dyDescent="0.2">
      <c r="A164" s="130" t="s">
        <v>3265</v>
      </c>
      <c r="B164" s="130" t="s">
        <v>4091</v>
      </c>
      <c r="C164" s="130">
        <v>2012</v>
      </c>
      <c r="D164" s="130" t="s">
        <v>424</v>
      </c>
      <c r="E164" s="130" t="s">
        <v>4092</v>
      </c>
      <c r="F164" s="131" t="s">
        <v>13</v>
      </c>
      <c r="G164" s="130" t="s">
        <v>257</v>
      </c>
      <c r="H164" s="134" t="s">
        <v>3575</v>
      </c>
      <c r="I164" s="130"/>
      <c r="J164" s="131">
        <v>1</v>
      </c>
      <c r="K164" s="131">
        <v>1</v>
      </c>
      <c r="L164" s="130"/>
      <c r="M164" s="131" t="s">
        <v>253</v>
      </c>
      <c r="N164" s="131" t="s">
        <v>261</v>
      </c>
      <c r="O164" s="131" t="s">
        <v>3255</v>
      </c>
      <c r="P164" s="131" t="s">
        <v>3577</v>
      </c>
      <c r="Q164" s="132" t="s">
        <v>363</v>
      </c>
      <c r="R164" s="131" t="s">
        <v>4093</v>
      </c>
      <c r="S164" s="131" t="s">
        <v>3274</v>
      </c>
      <c r="T164" s="130" t="s">
        <v>4094</v>
      </c>
      <c r="U164" s="130" t="s">
        <v>4095</v>
      </c>
      <c r="V164" s="130" t="s">
        <v>4096</v>
      </c>
      <c r="W164" s="130" t="s">
        <v>4097</v>
      </c>
      <c r="X164" s="130" t="s">
        <v>4098</v>
      </c>
      <c r="Y164" s="130" t="s">
        <v>4099</v>
      </c>
    </row>
    <row r="165" spans="1:25" x14ac:dyDescent="0.2">
      <c r="A165" s="130" t="s">
        <v>3265</v>
      </c>
      <c r="B165" s="130" t="s">
        <v>4100</v>
      </c>
      <c r="C165" s="130">
        <v>2013</v>
      </c>
      <c r="D165" s="130" t="s">
        <v>3721</v>
      </c>
      <c r="E165" s="130" t="s">
        <v>4101</v>
      </c>
      <c r="F165" s="131" t="s">
        <v>13</v>
      </c>
      <c r="G165" s="130" t="s">
        <v>257</v>
      </c>
      <c r="H165" s="134" t="s">
        <v>3772</v>
      </c>
      <c r="I165" s="130" t="s">
        <v>3289</v>
      </c>
      <c r="J165" s="131">
        <f t="shared" ref="J165:J170" si="19">COUNTIF(I165, "*observational*")</f>
        <v>0</v>
      </c>
      <c r="K165" s="131">
        <f t="shared" ref="K165:K170" si="20">COUNTIF(I165, "*turbidity*")</f>
        <v>0</v>
      </c>
      <c r="L165" s="130"/>
      <c r="M165" s="131" t="s">
        <v>253</v>
      </c>
      <c r="N165" s="131" t="s">
        <v>3267</v>
      </c>
      <c r="O165" s="131" t="s">
        <v>254</v>
      </c>
      <c r="P165" s="131"/>
      <c r="Q165" s="132"/>
      <c r="R165" s="130"/>
      <c r="S165" s="130"/>
      <c r="T165" s="130"/>
      <c r="U165" s="130"/>
      <c r="V165" s="130"/>
      <c r="W165" s="130"/>
      <c r="X165" s="130"/>
      <c r="Y165" s="130" t="s">
        <v>4102</v>
      </c>
    </row>
    <row r="166" spans="1:25" x14ac:dyDescent="0.2">
      <c r="A166" s="130" t="s">
        <v>3265</v>
      </c>
      <c r="B166" s="130" t="s">
        <v>4103</v>
      </c>
      <c r="C166" s="130">
        <v>2004</v>
      </c>
      <c r="D166" s="130" t="s">
        <v>3956</v>
      </c>
      <c r="E166" s="130" t="s">
        <v>4104</v>
      </c>
      <c r="F166" s="131" t="s">
        <v>13</v>
      </c>
      <c r="G166" s="130" t="s">
        <v>257</v>
      </c>
      <c r="H166" s="134" t="s">
        <v>3575</v>
      </c>
      <c r="I166" s="130" t="s">
        <v>4105</v>
      </c>
      <c r="J166" s="131">
        <f t="shared" si="19"/>
        <v>1</v>
      </c>
      <c r="K166" s="131">
        <f t="shared" si="20"/>
        <v>0</v>
      </c>
      <c r="L166" s="130"/>
      <c r="M166" s="131" t="s">
        <v>253</v>
      </c>
      <c r="N166" s="131" t="s">
        <v>261</v>
      </c>
      <c r="O166" s="131" t="s">
        <v>3255</v>
      </c>
      <c r="P166" s="131" t="s">
        <v>3577</v>
      </c>
      <c r="Q166" s="132" t="s">
        <v>363</v>
      </c>
      <c r="R166" s="131" t="s">
        <v>4106</v>
      </c>
      <c r="S166" s="131" t="s">
        <v>3274</v>
      </c>
      <c r="T166" s="130" t="s">
        <v>3578</v>
      </c>
      <c r="U166" s="130" t="s">
        <v>257</v>
      </c>
      <c r="V166" s="130" t="s">
        <v>257</v>
      </c>
      <c r="W166" s="130" t="s">
        <v>257</v>
      </c>
      <c r="X166" s="130" t="s">
        <v>257</v>
      </c>
      <c r="Y166" s="132" t="s">
        <v>4107</v>
      </c>
    </row>
    <row r="167" spans="1:25" x14ac:dyDescent="0.2">
      <c r="A167" s="130" t="s">
        <v>3309</v>
      </c>
      <c r="B167" s="130" t="s">
        <v>4108</v>
      </c>
      <c r="C167" s="130">
        <v>1993</v>
      </c>
      <c r="D167" s="130" t="s">
        <v>4109</v>
      </c>
      <c r="E167" s="130" t="s">
        <v>4110</v>
      </c>
      <c r="F167" s="131" t="s">
        <v>13</v>
      </c>
      <c r="G167" s="130" t="s">
        <v>257</v>
      </c>
      <c r="H167" s="134" t="s">
        <v>3575</v>
      </c>
      <c r="I167" s="130" t="s">
        <v>4111</v>
      </c>
      <c r="J167" s="131">
        <f t="shared" si="19"/>
        <v>1</v>
      </c>
      <c r="K167" s="131">
        <f t="shared" si="20"/>
        <v>0</v>
      </c>
      <c r="L167" s="130"/>
      <c r="M167" s="131"/>
      <c r="N167" s="130"/>
      <c r="O167" s="130"/>
      <c r="P167" s="130"/>
      <c r="Q167" s="132"/>
      <c r="R167" s="130"/>
      <c r="S167" s="130"/>
      <c r="T167" s="130"/>
      <c r="U167" s="130"/>
      <c r="V167" s="130"/>
      <c r="W167" s="130"/>
      <c r="X167" s="130"/>
      <c r="Y167" s="130" t="s">
        <v>4112</v>
      </c>
    </row>
    <row r="168" spans="1:25" x14ac:dyDescent="0.2">
      <c r="A168" s="130" t="s">
        <v>3818</v>
      </c>
      <c r="B168" s="130" t="s">
        <v>4113</v>
      </c>
      <c r="C168" s="130">
        <v>2005</v>
      </c>
      <c r="D168" s="132"/>
      <c r="E168" s="130" t="s">
        <v>4114</v>
      </c>
      <c r="F168" s="131" t="s">
        <v>13</v>
      </c>
      <c r="G168" s="130" t="s">
        <v>257</v>
      </c>
      <c r="H168" s="130" t="s">
        <v>4115</v>
      </c>
      <c r="I168" s="130"/>
      <c r="J168" s="131">
        <f t="shared" si="19"/>
        <v>0</v>
      </c>
      <c r="K168" s="131">
        <f t="shared" si="20"/>
        <v>0</v>
      </c>
      <c r="L168" s="130"/>
      <c r="M168" s="131"/>
      <c r="N168" s="130"/>
      <c r="O168" s="130"/>
      <c r="P168" s="131"/>
      <c r="Q168" s="132"/>
      <c r="R168" s="130"/>
      <c r="S168" s="130"/>
      <c r="T168" s="130"/>
      <c r="U168" s="132"/>
      <c r="V168" s="132"/>
      <c r="W168" s="132"/>
      <c r="X168" s="132"/>
      <c r="Y168" s="130" t="s">
        <v>4116</v>
      </c>
    </row>
    <row r="169" spans="1:25" x14ac:dyDescent="0.2">
      <c r="A169" s="130" t="s">
        <v>3265</v>
      </c>
      <c r="B169" s="130" t="s">
        <v>4117</v>
      </c>
      <c r="C169" s="130">
        <v>2007</v>
      </c>
      <c r="D169" s="130" t="s">
        <v>3301</v>
      </c>
      <c r="E169" s="130" t="s">
        <v>4118</v>
      </c>
      <c r="F169" s="131" t="s">
        <v>13</v>
      </c>
      <c r="G169" s="130" t="s">
        <v>257</v>
      </c>
      <c r="H169" s="134" t="s">
        <v>3575</v>
      </c>
      <c r="I169" s="130" t="s">
        <v>3576</v>
      </c>
      <c r="J169" s="131">
        <f t="shared" si="19"/>
        <v>1</v>
      </c>
      <c r="K169" s="131">
        <f t="shared" si="20"/>
        <v>0</v>
      </c>
      <c r="L169" s="130" t="s">
        <v>4119</v>
      </c>
      <c r="M169" s="131" t="s">
        <v>276</v>
      </c>
      <c r="N169" s="131" t="s">
        <v>261</v>
      </c>
      <c r="O169" s="131" t="s">
        <v>3255</v>
      </c>
      <c r="P169" s="131" t="s">
        <v>3577</v>
      </c>
      <c r="Q169" s="132" t="s">
        <v>363</v>
      </c>
      <c r="R169" s="131" t="s">
        <v>4120</v>
      </c>
      <c r="S169" s="131" t="s">
        <v>3274</v>
      </c>
      <c r="T169" s="130" t="s">
        <v>4121</v>
      </c>
      <c r="U169" s="130" t="s">
        <v>257</v>
      </c>
      <c r="V169" s="130" t="s">
        <v>257</v>
      </c>
      <c r="W169" s="130" t="s">
        <v>257</v>
      </c>
      <c r="X169" s="130" t="s">
        <v>257</v>
      </c>
      <c r="Y169" s="132" t="s">
        <v>4122</v>
      </c>
    </row>
    <row r="170" spans="1:25" x14ac:dyDescent="0.2">
      <c r="A170" s="130" t="s">
        <v>3309</v>
      </c>
      <c r="B170" s="130" t="s">
        <v>4123</v>
      </c>
      <c r="C170" s="130">
        <v>2008</v>
      </c>
      <c r="D170" s="130" t="s">
        <v>4124</v>
      </c>
      <c r="E170" s="130" t="s">
        <v>4125</v>
      </c>
      <c r="F170" s="131" t="s">
        <v>13</v>
      </c>
      <c r="G170" s="130" t="s">
        <v>257</v>
      </c>
      <c r="H170" s="134" t="s">
        <v>3575</v>
      </c>
      <c r="I170" s="130" t="s">
        <v>3842</v>
      </c>
      <c r="J170" s="131">
        <f t="shared" si="19"/>
        <v>1</v>
      </c>
      <c r="K170" s="131">
        <f t="shared" si="20"/>
        <v>0</v>
      </c>
      <c r="L170" s="130"/>
      <c r="M170" s="131"/>
      <c r="N170" s="130"/>
      <c r="O170" s="130"/>
      <c r="P170" s="130"/>
      <c r="Q170" s="132"/>
      <c r="R170" s="130"/>
      <c r="S170" s="130"/>
      <c r="T170" s="130"/>
      <c r="U170" s="130"/>
      <c r="V170" s="130"/>
      <c r="W170" s="130"/>
      <c r="X170" s="130"/>
      <c r="Y170" s="130" t="s">
        <v>4126</v>
      </c>
    </row>
    <row r="171" spans="1:25" x14ac:dyDescent="0.2">
      <c r="A171" s="130" t="s">
        <v>3265</v>
      </c>
      <c r="B171" s="130" t="s">
        <v>4127</v>
      </c>
      <c r="C171" s="130">
        <v>2017</v>
      </c>
      <c r="D171" s="130" t="s">
        <v>4128</v>
      </c>
      <c r="E171" s="130" t="s">
        <v>4129</v>
      </c>
      <c r="F171" s="131" t="s">
        <v>13</v>
      </c>
      <c r="G171" s="130" t="s">
        <v>257</v>
      </c>
      <c r="H171" s="134" t="s">
        <v>3575</v>
      </c>
      <c r="I171" s="130" t="s">
        <v>4130</v>
      </c>
      <c r="J171" s="131">
        <v>1</v>
      </c>
      <c r="K171" s="131" t="s">
        <v>3405</v>
      </c>
      <c r="L171" s="130"/>
      <c r="M171" s="131" t="s">
        <v>253</v>
      </c>
      <c r="N171" s="131" t="s">
        <v>261</v>
      </c>
      <c r="O171" s="131" t="s">
        <v>3255</v>
      </c>
      <c r="P171" s="131" t="s">
        <v>3577</v>
      </c>
      <c r="Q171" s="132" t="s">
        <v>363</v>
      </c>
      <c r="R171" s="131" t="s">
        <v>363</v>
      </c>
      <c r="S171" s="131" t="s">
        <v>3274</v>
      </c>
      <c r="T171" s="130" t="s">
        <v>4131</v>
      </c>
      <c r="U171" s="130" t="s">
        <v>257</v>
      </c>
      <c r="V171" s="130" t="s">
        <v>257</v>
      </c>
      <c r="W171" s="130" t="s">
        <v>257</v>
      </c>
      <c r="X171" s="130" t="s">
        <v>257</v>
      </c>
      <c r="Y171" s="132" t="s">
        <v>4132</v>
      </c>
    </row>
    <row r="172" spans="1:25" x14ac:dyDescent="0.2">
      <c r="A172" s="130" t="s">
        <v>3265</v>
      </c>
      <c r="B172" s="130" t="s">
        <v>4133</v>
      </c>
      <c r="C172" s="130">
        <v>1989</v>
      </c>
      <c r="D172" s="130" t="s">
        <v>4134</v>
      </c>
      <c r="E172" s="130" t="s">
        <v>4135</v>
      </c>
      <c r="F172" s="131" t="s">
        <v>13</v>
      </c>
      <c r="G172" s="130" t="s">
        <v>257</v>
      </c>
      <c r="H172" s="134" t="s">
        <v>3575</v>
      </c>
      <c r="I172" s="130" t="s">
        <v>3276</v>
      </c>
      <c r="J172" s="131">
        <v>1</v>
      </c>
      <c r="K172" s="131">
        <f t="shared" ref="K172:K177" si="21">COUNTIF(I172, "*turbidity*")</f>
        <v>0</v>
      </c>
      <c r="L172" s="130"/>
      <c r="M172" s="131" t="s">
        <v>253</v>
      </c>
      <c r="N172" s="131" t="s">
        <v>261</v>
      </c>
      <c r="O172" s="131" t="s">
        <v>3255</v>
      </c>
      <c r="P172" s="131" t="s">
        <v>3577</v>
      </c>
      <c r="Q172" s="132" t="s">
        <v>4136</v>
      </c>
      <c r="R172" s="131" t="s">
        <v>363</v>
      </c>
      <c r="S172" s="131" t="s">
        <v>3274</v>
      </c>
      <c r="T172" s="130" t="s">
        <v>255</v>
      </c>
      <c r="U172" s="130" t="s">
        <v>257</v>
      </c>
      <c r="V172" s="130" t="s">
        <v>257</v>
      </c>
      <c r="W172" s="130" t="s">
        <v>257</v>
      </c>
      <c r="X172" s="130" t="s">
        <v>257</v>
      </c>
      <c r="Y172" s="130" t="s">
        <v>4137</v>
      </c>
    </row>
    <row r="173" spans="1:25" x14ac:dyDescent="0.2">
      <c r="A173" s="130" t="s">
        <v>3309</v>
      </c>
      <c r="B173" s="130" t="s">
        <v>4138</v>
      </c>
      <c r="C173" s="130">
        <v>1982</v>
      </c>
      <c r="D173" s="130" t="s">
        <v>4139</v>
      </c>
      <c r="E173" s="130" t="s">
        <v>4140</v>
      </c>
      <c r="F173" s="131" t="s">
        <v>13</v>
      </c>
      <c r="G173" s="130" t="s">
        <v>257</v>
      </c>
      <c r="H173" s="134" t="s">
        <v>4141</v>
      </c>
      <c r="I173" s="130" t="s">
        <v>3276</v>
      </c>
      <c r="J173" s="131">
        <f t="shared" ref="J173:J178" si="22">COUNTIF(I173, "*observational*")</f>
        <v>0</v>
      </c>
      <c r="K173" s="131">
        <f t="shared" si="21"/>
        <v>0</v>
      </c>
      <c r="L173" s="130"/>
      <c r="M173" s="131" t="s">
        <v>253</v>
      </c>
      <c r="N173" s="131" t="s">
        <v>3267</v>
      </c>
      <c r="O173" s="131" t="s">
        <v>254</v>
      </c>
      <c r="P173" s="131">
        <v>2</v>
      </c>
      <c r="Q173" s="132" t="s">
        <v>4142</v>
      </c>
      <c r="R173" s="131" t="s">
        <v>363</v>
      </c>
      <c r="S173" s="131" t="s">
        <v>3270</v>
      </c>
      <c r="T173" s="130" t="s">
        <v>385</v>
      </c>
      <c r="U173" s="130" t="s">
        <v>257</v>
      </c>
      <c r="V173" s="130" t="s">
        <v>257</v>
      </c>
      <c r="W173" s="130" t="s">
        <v>257</v>
      </c>
      <c r="X173" s="130" t="s">
        <v>257</v>
      </c>
      <c r="Y173" s="130" t="s">
        <v>4143</v>
      </c>
    </row>
    <row r="174" spans="1:25" x14ac:dyDescent="0.2">
      <c r="A174" s="130" t="s">
        <v>3309</v>
      </c>
      <c r="B174" s="130" t="s">
        <v>4144</v>
      </c>
      <c r="C174" s="130">
        <v>2006</v>
      </c>
      <c r="D174" s="130" t="s">
        <v>4145</v>
      </c>
      <c r="E174" s="130" t="s">
        <v>4146</v>
      </c>
      <c r="F174" s="131" t="s">
        <v>13</v>
      </c>
      <c r="G174" s="130" t="s">
        <v>257</v>
      </c>
      <c r="H174" s="134" t="s">
        <v>3575</v>
      </c>
      <c r="I174" s="130" t="s">
        <v>3822</v>
      </c>
      <c r="J174" s="131">
        <f t="shared" si="22"/>
        <v>1</v>
      </c>
      <c r="K174" s="131">
        <f t="shared" si="21"/>
        <v>1</v>
      </c>
      <c r="L174" s="130"/>
      <c r="M174" s="131"/>
      <c r="N174" s="130"/>
      <c r="O174" s="130"/>
      <c r="P174" s="130"/>
      <c r="Q174" s="132"/>
      <c r="R174" s="130"/>
      <c r="S174" s="130"/>
      <c r="T174" s="130"/>
      <c r="U174" s="130"/>
      <c r="V174" s="130"/>
      <c r="W174" s="130"/>
      <c r="X174" s="130"/>
      <c r="Y174" s="130" t="s">
        <v>4112</v>
      </c>
    </row>
    <row r="175" spans="1:25" x14ac:dyDescent="0.2">
      <c r="A175" s="130" t="s">
        <v>3265</v>
      </c>
      <c r="B175" s="130" t="s">
        <v>4147</v>
      </c>
      <c r="C175" s="130">
        <v>1980</v>
      </c>
      <c r="D175" s="130" t="s">
        <v>4148</v>
      </c>
      <c r="E175" s="130" t="s">
        <v>4149</v>
      </c>
      <c r="F175" s="131" t="s">
        <v>13</v>
      </c>
      <c r="G175" s="130" t="s">
        <v>257</v>
      </c>
      <c r="H175" s="134" t="s">
        <v>3575</v>
      </c>
      <c r="I175" s="130" t="s">
        <v>3576</v>
      </c>
      <c r="J175" s="131">
        <f t="shared" si="22"/>
        <v>1</v>
      </c>
      <c r="K175" s="131">
        <f t="shared" si="21"/>
        <v>0</v>
      </c>
      <c r="L175" s="130"/>
      <c r="M175" s="131" t="s">
        <v>276</v>
      </c>
      <c r="N175" s="131" t="s">
        <v>261</v>
      </c>
      <c r="O175" s="131" t="s">
        <v>3255</v>
      </c>
      <c r="P175" s="131">
        <v>2</v>
      </c>
      <c r="Q175" s="132" t="s">
        <v>363</v>
      </c>
      <c r="R175" s="131" t="s">
        <v>363</v>
      </c>
      <c r="S175" s="131" t="s">
        <v>3274</v>
      </c>
      <c r="T175" s="130" t="s">
        <v>3697</v>
      </c>
      <c r="U175" s="130" t="s">
        <v>257</v>
      </c>
      <c r="V175" s="130" t="s">
        <v>257</v>
      </c>
      <c r="W175" s="130" t="s">
        <v>257</v>
      </c>
      <c r="X175" s="130" t="s">
        <v>257</v>
      </c>
      <c r="Y175" s="132" t="s">
        <v>4150</v>
      </c>
    </row>
    <row r="176" spans="1:25" x14ac:dyDescent="0.2">
      <c r="A176" s="130" t="s">
        <v>3309</v>
      </c>
      <c r="B176" s="130" t="s">
        <v>4151</v>
      </c>
      <c r="C176" s="130">
        <v>1977</v>
      </c>
      <c r="D176" s="130" t="s">
        <v>4152</v>
      </c>
      <c r="E176" s="130" t="s">
        <v>4153</v>
      </c>
      <c r="F176" s="131" t="s">
        <v>13</v>
      </c>
      <c r="G176" s="130" t="s">
        <v>257</v>
      </c>
      <c r="H176" s="134" t="s">
        <v>3575</v>
      </c>
      <c r="I176" s="130" t="s">
        <v>3842</v>
      </c>
      <c r="J176" s="131">
        <f t="shared" si="22"/>
        <v>1</v>
      </c>
      <c r="K176" s="131">
        <f t="shared" si="21"/>
        <v>0</v>
      </c>
      <c r="L176" s="130"/>
      <c r="M176" s="131"/>
      <c r="N176" s="130"/>
      <c r="O176" s="130"/>
      <c r="P176" s="130"/>
      <c r="Q176" s="132"/>
      <c r="R176" s="130"/>
      <c r="S176" s="130"/>
      <c r="T176" s="130"/>
      <c r="U176" s="130"/>
      <c r="V176" s="130"/>
      <c r="W176" s="130"/>
      <c r="X176" s="130"/>
      <c r="Y176" s="130" t="s">
        <v>4154</v>
      </c>
    </row>
    <row r="177" spans="1:25" x14ac:dyDescent="0.2">
      <c r="A177" s="130" t="s">
        <v>3265</v>
      </c>
      <c r="B177" s="130" t="s">
        <v>4155</v>
      </c>
      <c r="C177" s="130">
        <v>2005</v>
      </c>
      <c r="D177" s="130" t="s">
        <v>4156</v>
      </c>
      <c r="E177" s="130" t="s">
        <v>4157</v>
      </c>
      <c r="F177" s="131" t="s">
        <v>13</v>
      </c>
      <c r="G177" s="130" t="s">
        <v>257</v>
      </c>
      <c r="H177" s="130" t="s">
        <v>3784</v>
      </c>
      <c r="I177" s="130" t="s">
        <v>3478</v>
      </c>
      <c r="J177" s="131">
        <f t="shared" si="22"/>
        <v>0</v>
      </c>
      <c r="K177" s="131">
        <f t="shared" si="21"/>
        <v>1</v>
      </c>
      <c r="L177" s="130"/>
      <c r="M177" s="131"/>
      <c r="N177" s="131"/>
      <c r="O177" s="131"/>
      <c r="P177" s="131"/>
      <c r="Q177" s="132"/>
      <c r="R177" s="130"/>
      <c r="S177" s="130"/>
      <c r="T177" s="130"/>
      <c r="U177" s="130"/>
      <c r="V177" s="130"/>
      <c r="W177" s="130"/>
      <c r="X177" s="130"/>
      <c r="Y177" s="130"/>
    </row>
    <row r="178" spans="1:25" x14ac:dyDescent="0.2">
      <c r="A178" s="130" t="s">
        <v>3265</v>
      </c>
      <c r="B178" s="130" t="s">
        <v>4158</v>
      </c>
      <c r="C178" s="130">
        <v>2017</v>
      </c>
      <c r="D178" s="130" t="s">
        <v>3275</v>
      </c>
      <c r="E178" s="130" t="s">
        <v>4159</v>
      </c>
      <c r="F178" s="131" t="s">
        <v>13</v>
      </c>
      <c r="G178" s="130" t="s">
        <v>257</v>
      </c>
      <c r="H178" s="134" t="s">
        <v>4160</v>
      </c>
      <c r="I178" s="130" t="s">
        <v>3306</v>
      </c>
      <c r="J178" s="131">
        <f t="shared" si="22"/>
        <v>0</v>
      </c>
      <c r="K178" s="131" t="s">
        <v>3405</v>
      </c>
      <c r="L178" s="130"/>
      <c r="M178" s="131" t="s">
        <v>276</v>
      </c>
      <c r="N178" s="131" t="s">
        <v>3267</v>
      </c>
      <c r="O178" s="131" t="s">
        <v>254</v>
      </c>
      <c r="P178" s="131">
        <v>1</v>
      </c>
      <c r="Q178" s="132" t="s">
        <v>4161</v>
      </c>
      <c r="R178" s="131" t="s">
        <v>4162</v>
      </c>
      <c r="S178" s="131" t="s">
        <v>3274</v>
      </c>
      <c r="T178" s="130" t="s">
        <v>4163</v>
      </c>
      <c r="U178" s="130" t="s">
        <v>257</v>
      </c>
      <c r="V178" s="130" t="s">
        <v>257</v>
      </c>
      <c r="W178" s="130" t="s">
        <v>257</v>
      </c>
      <c r="X178" s="130" t="s">
        <v>257</v>
      </c>
      <c r="Y178" s="130" t="s">
        <v>4164</v>
      </c>
    </row>
    <row r="179" spans="1:25" x14ac:dyDescent="0.2">
      <c r="A179" s="130" t="s">
        <v>3265</v>
      </c>
      <c r="B179" s="130" t="s">
        <v>4165</v>
      </c>
      <c r="C179" s="130">
        <v>2019</v>
      </c>
      <c r="D179" s="130" t="s">
        <v>315</v>
      </c>
      <c r="E179" s="130" t="s">
        <v>4166</v>
      </c>
      <c r="F179" s="131" t="s">
        <v>13</v>
      </c>
      <c r="G179" s="130" t="s">
        <v>257</v>
      </c>
      <c r="H179" s="134" t="s">
        <v>3575</v>
      </c>
      <c r="I179" s="130" t="s">
        <v>3478</v>
      </c>
      <c r="J179" s="131">
        <v>1</v>
      </c>
      <c r="K179" s="131">
        <f t="shared" ref="K179:K185" si="23">COUNTIF(I179, "*turbidity*")</f>
        <v>1</v>
      </c>
      <c r="L179" s="130"/>
      <c r="M179" s="131" t="s">
        <v>276</v>
      </c>
      <c r="N179" s="131" t="s">
        <v>261</v>
      </c>
      <c r="O179" s="131" t="s">
        <v>3255</v>
      </c>
      <c r="P179" s="131">
        <v>5</v>
      </c>
      <c r="Q179" s="132" t="s">
        <v>363</v>
      </c>
      <c r="R179" s="131" t="s">
        <v>4167</v>
      </c>
      <c r="S179" s="131" t="s">
        <v>3274</v>
      </c>
      <c r="T179" s="130" t="s">
        <v>4168</v>
      </c>
      <c r="U179" s="130" t="s">
        <v>3578</v>
      </c>
      <c r="V179" s="130" t="s">
        <v>295</v>
      </c>
      <c r="W179" s="130" t="s">
        <v>294</v>
      </c>
      <c r="X179" s="130" t="s">
        <v>257</v>
      </c>
      <c r="Y179" s="132" t="s">
        <v>4169</v>
      </c>
    </row>
    <row r="180" spans="1:25" x14ac:dyDescent="0.2">
      <c r="A180" s="130" t="s">
        <v>3265</v>
      </c>
      <c r="B180" s="130" t="s">
        <v>4170</v>
      </c>
      <c r="C180" s="130">
        <v>2016</v>
      </c>
      <c r="D180" s="130" t="s">
        <v>315</v>
      </c>
      <c r="E180" s="130" t="s">
        <v>4171</v>
      </c>
      <c r="F180" s="131" t="s">
        <v>13</v>
      </c>
      <c r="G180" s="130" t="s">
        <v>257</v>
      </c>
      <c r="H180" s="134" t="s">
        <v>3731</v>
      </c>
      <c r="I180" s="130" t="s">
        <v>3276</v>
      </c>
      <c r="J180" s="131">
        <f t="shared" ref="J180:J186" si="24">COUNTIF(I180, "*observational*")</f>
        <v>0</v>
      </c>
      <c r="K180" s="131">
        <f t="shared" si="23"/>
        <v>0</v>
      </c>
      <c r="L180" s="130"/>
      <c r="M180" s="131" t="s">
        <v>253</v>
      </c>
      <c r="N180" s="131" t="s">
        <v>3267</v>
      </c>
      <c r="O180" s="131" t="s">
        <v>254</v>
      </c>
      <c r="P180" s="131">
        <v>3</v>
      </c>
      <c r="Q180" s="132" t="s">
        <v>4172</v>
      </c>
      <c r="R180" s="132" t="s">
        <v>4173</v>
      </c>
      <c r="S180" s="131" t="s">
        <v>3270</v>
      </c>
      <c r="T180" s="130" t="s">
        <v>385</v>
      </c>
      <c r="U180" s="130" t="s">
        <v>268</v>
      </c>
      <c r="V180" s="130" t="s">
        <v>257</v>
      </c>
      <c r="W180" s="130" t="s">
        <v>257</v>
      </c>
      <c r="X180" s="130" t="s">
        <v>257</v>
      </c>
      <c r="Y180" s="130" t="s">
        <v>4174</v>
      </c>
    </row>
    <row r="181" spans="1:25" x14ac:dyDescent="0.2">
      <c r="A181" s="130" t="s">
        <v>3265</v>
      </c>
      <c r="B181" s="130" t="s">
        <v>4175</v>
      </c>
      <c r="C181" s="130">
        <v>2014</v>
      </c>
      <c r="D181" s="130" t="s">
        <v>424</v>
      </c>
      <c r="E181" s="130" t="s">
        <v>4176</v>
      </c>
      <c r="F181" s="131" t="s">
        <v>13</v>
      </c>
      <c r="G181" s="130" t="s">
        <v>257</v>
      </c>
      <c r="H181" s="134" t="s">
        <v>3575</v>
      </c>
      <c r="I181" s="130" t="s">
        <v>4177</v>
      </c>
      <c r="J181" s="131">
        <f t="shared" si="24"/>
        <v>1</v>
      </c>
      <c r="K181" s="131">
        <f t="shared" si="23"/>
        <v>1</v>
      </c>
      <c r="L181" s="130"/>
      <c r="M181" s="131" t="s">
        <v>253</v>
      </c>
      <c r="N181" s="131" t="s">
        <v>261</v>
      </c>
      <c r="O181" s="131" t="s">
        <v>3255</v>
      </c>
      <c r="P181" s="131" t="s">
        <v>3577</v>
      </c>
      <c r="Q181" s="132" t="s">
        <v>363</v>
      </c>
      <c r="R181" s="131" t="s">
        <v>4178</v>
      </c>
      <c r="S181" s="131" t="s">
        <v>3274</v>
      </c>
      <c r="T181" s="130" t="s">
        <v>257</v>
      </c>
      <c r="U181" s="130" t="s">
        <v>257</v>
      </c>
      <c r="V181" s="130" t="s">
        <v>257</v>
      </c>
      <c r="W181" s="130" t="s">
        <v>257</v>
      </c>
      <c r="X181" s="130" t="s">
        <v>257</v>
      </c>
      <c r="Y181" s="132" t="s">
        <v>4179</v>
      </c>
    </row>
    <row r="182" spans="1:25" x14ac:dyDescent="0.2">
      <c r="A182" s="130" t="s">
        <v>3265</v>
      </c>
      <c r="B182" s="130" t="s">
        <v>4180</v>
      </c>
      <c r="C182" s="130">
        <v>2005</v>
      </c>
      <c r="D182" s="130" t="s">
        <v>4181</v>
      </c>
      <c r="E182" s="130" t="s">
        <v>4182</v>
      </c>
      <c r="F182" s="131" t="s">
        <v>13</v>
      </c>
      <c r="G182" s="130" t="s">
        <v>257</v>
      </c>
      <c r="H182" s="134" t="s">
        <v>3575</v>
      </c>
      <c r="I182" s="130" t="s">
        <v>3799</v>
      </c>
      <c r="J182" s="131">
        <f t="shared" si="24"/>
        <v>1</v>
      </c>
      <c r="K182" s="131">
        <f t="shared" si="23"/>
        <v>0</v>
      </c>
      <c r="L182" s="130"/>
      <c r="M182" s="131" t="s">
        <v>276</v>
      </c>
      <c r="N182" s="131" t="s">
        <v>261</v>
      </c>
      <c r="O182" s="131" t="s">
        <v>3255</v>
      </c>
      <c r="P182" s="131" t="s">
        <v>3577</v>
      </c>
      <c r="Q182" s="132" t="s">
        <v>363</v>
      </c>
      <c r="R182" s="139" t="s">
        <v>4183</v>
      </c>
      <c r="S182" s="131" t="s">
        <v>3274</v>
      </c>
      <c r="T182" s="130" t="s">
        <v>4184</v>
      </c>
      <c r="U182" s="130" t="s">
        <v>257</v>
      </c>
      <c r="V182" s="130" t="s">
        <v>257</v>
      </c>
      <c r="W182" s="130" t="s">
        <v>257</v>
      </c>
      <c r="X182" s="130" t="s">
        <v>257</v>
      </c>
      <c r="Y182" s="132" t="s">
        <v>4185</v>
      </c>
    </row>
    <row r="183" spans="1:25" x14ac:dyDescent="0.2">
      <c r="A183" s="130" t="s">
        <v>3265</v>
      </c>
      <c r="B183" s="130" t="s">
        <v>4186</v>
      </c>
      <c r="C183" s="130">
        <v>1978</v>
      </c>
      <c r="D183" s="130" t="s">
        <v>4187</v>
      </c>
      <c r="E183" s="130" t="s">
        <v>4188</v>
      </c>
      <c r="F183" s="131" t="s">
        <v>13</v>
      </c>
      <c r="G183" s="130" t="s">
        <v>257</v>
      </c>
      <c r="H183" s="134" t="s">
        <v>3575</v>
      </c>
      <c r="I183" s="130" t="s">
        <v>4189</v>
      </c>
      <c r="J183" s="131">
        <f t="shared" si="24"/>
        <v>1</v>
      </c>
      <c r="K183" s="131">
        <f t="shared" si="23"/>
        <v>0</v>
      </c>
      <c r="L183" s="130"/>
      <c r="M183" s="131" t="s">
        <v>276</v>
      </c>
      <c r="N183" s="131" t="s">
        <v>261</v>
      </c>
      <c r="O183" s="131" t="s">
        <v>3255</v>
      </c>
      <c r="P183" s="131" t="s">
        <v>3577</v>
      </c>
      <c r="Q183" s="132" t="s">
        <v>3985</v>
      </c>
      <c r="R183" s="131">
        <v>0</v>
      </c>
      <c r="S183" s="131" t="s">
        <v>257</v>
      </c>
      <c r="T183" s="130" t="s">
        <v>257</v>
      </c>
      <c r="U183" s="130" t="s">
        <v>257</v>
      </c>
      <c r="V183" s="130" t="s">
        <v>257</v>
      </c>
      <c r="W183" s="130" t="s">
        <v>257</v>
      </c>
      <c r="X183" s="130" t="s">
        <v>257</v>
      </c>
      <c r="Y183" s="132" t="s">
        <v>4190</v>
      </c>
    </row>
    <row r="184" spans="1:25" x14ac:dyDescent="0.2">
      <c r="A184" s="130" t="s">
        <v>3265</v>
      </c>
      <c r="B184" s="130" t="s">
        <v>4191</v>
      </c>
      <c r="C184" s="130">
        <v>1979</v>
      </c>
      <c r="D184" s="130" t="s">
        <v>4192</v>
      </c>
      <c r="E184" s="130" t="s">
        <v>4193</v>
      </c>
      <c r="F184" s="131" t="s">
        <v>13</v>
      </c>
      <c r="G184" s="130" t="s">
        <v>257</v>
      </c>
      <c r="H184" s="130" t="s">
        <v>3862</v>
      </c>
      <c r="I184" s="130" t="s">
        <v>3723</v>
      </c>
      <c r="J184" s="131">
        <f t="shared" si="24"/>
        <v>1</v>
      </c>
      <c r="K184" s="131">
        <f t="shared" si="23"/>
        <v>0</v>
      </c>
      <c r="L184" s="130"/>
      <c r="M184" s="131"/>
      <c r="N184" s="131"/>
      <c r="O184" s="131"/>
      <c r="P184" s="131"/>
      <c r="Q184" s="132"/>
      <c r="R184" s="130"/>
      <c r="S184" s="130"/>
      <c r="T184" s="130"/>
      <c r="U184" s="130"/>
      <c r="V184" s="130"/>
      <c r="W184" s="130"/>
      <c r="X184" s="130"/>
      <c r="Y184" s="130"/>
    </row>
    <row r="185" spans="1:25" x14ac:dyDescent="0.2">
      <c r="A185" s="130" t="s">
        <v>3265</v>
      </c>
      <c r="B185" s="130" t="s">
        <v>4194</v>
      </c>
      <c r="C185" s="130">
        <v>2015</v>
      </c>
      <c r="D185" s="130" t="s">
        <v>3280</v>
      </c>
      <c r="E185" s="130" t="s">
        <v>4195</v>
      </c>
      <c r="F185" s="131" t="s">
        <v>13</v>
      </c>
      <c r="G185" s="130" t="s">
        <v>257</v>
      </c>
      <c r="H185" s="130" t="s">
        <v>3575</v>
      </c>
      <c r="I185" s="130" t="s">
        <v>4196</v>
      </c>
      <c r="J185" s="131">
        <f t="shared" si="24"/>
        <v>1</v>
      </c>
      <c r="K185" s="131">
        <f t="shared" si="23"/>
        <v>1</v>
      </c>
      <c r="L185" s="130"/>
      <c r="M185" s="131" t="s">
        <v>253</v>
      </c>
      <c r="N185" s="131" t="s">
        <v>261</v>
      </c>
      <c r="O185" s="131" t="s">
        <v>3255</v>
      </c>
      <c r="P185" s="131" t="s">
        <v>4197</v>
      </c>
      <c r="Q185" s="132" t="s">
        <v>4198</v>
      </c>
      <c r="R185" s="131" t="s">
        <v>363</v>
      </c>
      <c r="S185" s="131" t="s">
        <v>3274</v>
      </c>
      <c r="T185" s="130" t="s">
        <v>3903</v>
      </c>
      <c r="U185" s="130" t="s">
        <v>3578</v>
      </c>
      <c r="V185" s="130" t="s">
        <v>257</v>
      </c>
      <c r="W185" s="130" t="s">
        <v>257</v>
      </c>
      <c r="X185" s="130" t="s">
        <v>257</v>
      </c>
      <c r="Y185" s="132" t="s">
        <v>4199</v>
      </c>
    </row>
    <row r="186" spans="1:25" x14ac:dyDescent="0.2">
      <c r="A186" s="130" t="s">
        <v>3265</v>
      </c>
      <c r="B186" s="130" t="s">
        <v>4200</v>
      </c>
      <c r="C186" s="130">
        <v>2002</v>
      </c>
      <c r="D186" s="130" t="s">
        <v>3920</v>
      </c>
      <c r="E186" s="130" t="s">
        <v>4201</v>
      </c>
      <c r="F186" s="131" t="s">
        <v>13</v>
      </c>
      <c r="G186" s="130" t="s">
        <v>257</v>
      </c>
      <c r="H186" s="134" t="s">
        <v>4202</v>
      </c>
      <c r="I186" s="130" t="s">
        <v>3276</v>
      </c>
      <c r="J186" s="131">
        <f t="shared" si="24"/>
        <v>0</v>
      </c>
      <c r="K186" s="131">
        <v>0</v>
      </c>
      <c r="L186" s="130"/>
      <c r="M186" s="131" t="s">
        <v>253</v>
      </c>
      <c r="N186" s="131" t="s">
        <v>261</v>
      </c>
      <c r="O186" s="131" t="s">
        <v>254</v>
      </c>
      <c r="P186" s="131">
        <v>1</v>
      </c>
      <c r="Q186" s="132" t="s">
        <v>3482</v>
      </c>
      <c r="R186" s="131" t="s">
        <v>4203</v>
      </c>
      <c r="S186" s="131" t="s">
        <v>3274</v>
      </c>
      <c r="T186" s="130" t="s">
        <v>3376</v>
      </c>
      <c r="U186" s="130" t="s">
        <v>3285</v>
      </c>
      <c r="V186" s="130" t="s">
        <v>4204</v>
      </c>
      <c r="W186" s="130" t="s">
        <v>257</v>
      </c>
      <c r="X186" s="130" t="s">
        <v>257</v>
      </c>
      <c r="Y186" s="130"/>
    </row>
    <row r="187" spans="1:25" x14ac:dyDescent="0.2">
      <c r="A187" s="130" t="s">
        <v>3265</v>
      </c>
      <c r="B187" s="130" t="s">
        <v>4205</v>
      </c>
      <c r="C187" s="130">
        <v>2002</v>
      </c>
      <c r="D187" s="130" t="s">
        <v>394</v>
      </c>
      <c r="E187" s="130" t="s">
        <v>4206</v>
      </c>
      <c r="F187" s="131" t="s">
        <v>13</v>
      </c>
      <c r="G187" s="130" t="s">
        <v>257</v>
      </c>
      <c r="H187" s="134" t="s">
        <v>3575</v>
      </c>
      <c r="I187" s="130" t="s">
        <v>3276</v>
      </c>
      <c r="J187" s="131">
        <v>1</v>
      </c>
      <c r="K187" s="131">
        <f>COUNTIF(I186, "*turbidity*")</f>
        <v>0</v>
      </c>
      <c r="L187" s="130"/>
      <c r="M187" s="131" t="s">
        <v>253</v>
      </c>
      <c r="N187" s="131" t="s">
        <v>261</v>
      </c>
      <c r="O187" s="131" t="s">
        <v>3255</v>
      </c>
      <c r="P187" s="131">
        <v>1</v>
      </c>
      <c r="Q187" s="132" t="s">
        <v>363</v>
      </c>
      <c r="R187" s="139" t="s">
        <v>4207</v>
      </c>
      <c r="S187" s="131" t="s">
        <v>3274</v>
      </c>
      <c r="T187" s="130" t="s">
        <v>4204</v>
      </c>
      <c r="U187" s="130" t="s">
        <v>4208</v>
      </c>
      <c r="V187" s="130" t="s">
        <v>257</v>
      </c>
      <c r="W187" s="130" t="s">
        <v>257</v>
      </c>
      <c r="X187" s="130" t="s">
        <v>257</v>
      </c>
      <c r="Y187" s="132" t="s">
        <v>4209</v>
      </c>
    </row>
    <row r="188" spans="1:25" x14ac:dyDescent="0.2">
      <c r="A188" s="130" t="s">
        <v>3265</v>
      </c>
      <c r="B188" s="130" t="s">
        <v>4210</v>
      </c>
      <c r="C188" s="130">
        <v>1998</v>
      </c>
      <c r="D188" s="130" t="s">
        <v>327</v>
      </c>
      <c r="E188" s="130" t="s">
        <v>4211</v>
      </c>
      <c r="F188" s="131" t="s">
        <v>13</v>
      </c>
      <c r="G188" s="130" t="s">
        <v>257</v>
      </c>
      <c r="H188" s="134" t="s">
        <v>3583</v>
      </c>
      <c r="I188" s="130" t="s">
        <v>3276</v>
      </c>
      <c r="J188" s="131" t="s">
        <v>3405</v>
      </c>
      <c r="K188" s="131">
        <f t="shared" ref="K188:K201" si="25">COUNTIF(I188, "*turbidity*")</f>
        <v>0</v>
      </c>
      <c r="L188" s="130" t="s">
        <v>4212</v>
      </c>
      <c r="M188" s="131" t="s">
        <v>276</v>
      </c>
      <c r="N188" s="131" t="s">
        <v>3316</v>
      </c>
      <c r="O188" s="132" t="s">
        <v>3406</v>
      </c>
      <c r="P188" s="131">
        <v>1</v>
      </c>
      <c r="Q188" s="132" t="s">
        <v>4213</v>
      </c>
      <c r="R188" s="131" t="s">
        <v>4214</v>
      </c>
      <c r="S188" s="131" t="s">
        <v>3274</v>
      </c>
      <c r="T188" s="130" t="s">
        <v>4215</v>
      </c>
      <c r="U188" s="130" t="s">
        <v>4216</v>
      </c>
      <c r="V188" s="130" t="s">
        <v>257</v>
      </c>
      <c r="W188" s="130" t="s">
        <v>257</v>
      </c>
      <c r="X188" s="130" t="s">
        <v>257</v>
      </c>
      <c r="Y188" s="130"/>
    </row>
    <row r="189" spans="1:25" x14ac:dyDescent="0.2">
      <c r="A189" s="130" t="s">
        <v>3265</v>
      </c>
      <c r="B189" s="130" t="s">
        <v>4217</v>
      </c>
      <c r="C189" s="130">
        <v>1991</v>
      </c>
      <c r="D189" s="130" t="s">
        <v>3301</v>
      </c>
      <c r="E189" s="130" t="s">
        <v>4218</v>
      </c>
      <c r="F189" s="131" t="s">
        <v>13</v>
      </c>
      <c r="G189" s="130" t="s">
        <v>257</v>
      </c>
      <c r="H189" s="130" t="s">
        <v>3575</v>
      </c>
      <c r="I189" s="130" t="s">
        <v>3761</v>
      </c>
      <c r="J189" s="131">
        <f t="shared" ref="J189:J196" si="26">COUNTIF(I189, "*observational*")</f>
        <v>1</v>
      </c>
      <c r="K189" s="131">
        <f t="shared" si="25"/>
        <v>0</v>
      </c>
      <c r="L189" s="130" t="s">
        <v>4219</v>
      </c>
      <c r="M189" s="131"/>
      <c r="N189" s="131"/>
      <c r="O189" s="131"/>
      <c r="P189" s="131"/>
      <c r="Q189" s="132"/>
      <c r="R189" s="130"/>
      <c r="S189" s="130"/>
      <c r="T189" s="130"/>
      <c r="U189" s="130"/>
      <c r="V189" s="130"/>
      <c r="W189" s="130"/>
      <c r="X189" s="130"/>
      <c r="Y189" s="130"/>
    </row>
    <row r="190" spans="1:25" x14ac:dyDescent="0.2">
      <c r="A190" s="130" t="s">
        <v>3265</v>
      </c>
      <c r="B190" s="130" t="s">
        <v>4220</v>
      </c>
      <c r="C190" s="130">
        <v>1976</v>
      </c>
      <c r="D190" s="130" t="s">
        <v>4221</v>
      </c>
      <c r="E190" s="130" t="s">
        <v>4222</v>
      </c>
      <c r="F190" s="131" t="s">
        <v>13</v>
      </c>
      <c r="G190" s="130" t="s">
        <v>257</v>
      </c>
      <c r="H190" s="130" t="s">
        <v>3575</v>
      </c>
      <c r="I190" s="130" t="s">
        <v>4223</v>
      </c>
      <c r="J190" s="131">
        <f t="shared" si="26"/>
        <v>1</v>
      </c>
      <c r="K190" s="131">
        <f t="shared" si="25"/>
        <v>0</v>
      </c>
      <c r="L190" s="130"/>
      <c r="M190" s="131" t="s">
        <v>253</v>
      </c>
      <c r="N190" s="131" t="s">
        <v>261</v>
      </c>
      <c r="O190" s="131" t="s">
        <v>3255</v>
      </c>
      <c r="P190" s="131" t="s">
        <v>3577</v>
      </c>
      <c r="Q190" s="132" t="s">
        <v>363</v>
      </c>
      <c r="R190" s="132" t="s">
        <v>363</v>
      </c>
      <c r="S190" s="132" t="s">
        <v>363</v>
      </c>
      <c r="T190" s="130" t="s">
        <v>4084</v>
      </c>
      <c r="U190" s="130" t="s">
        <v>257</v>
      </c>
      <c r="V190" s="130" t="s">
        <v>257</v>
      </c>
      <c r="W190" s="130" t="s">
        <v>257</v>
      </c>
      <c r="X190" s="130" t="s">
        <v>257</v>
      </c>
      <c r="Y190" s="132" t="s">
        <v>4224</v>
      </c>
    </row>
    <row r="191" spans="1:25" x14ac:dyDescent="0.2">
      <c r="A191" s="130" t="s">
        <v>3265</v>
      </c>
      <c r="B191" s="130" t="s">
        <v>4225</v>
      </c>
      <c r="C191" s="130">
        <v>1973</v>
      </c>
      <c r="D191" s="130" t="s">
        <v>1964</v>
      </c>
      <c r="E191" s="130" t="s">
        <v>4226</v>
      </c>
      <c r="F191" s="131" t="s">
        <v>13</v>
      </c>
      <c r="G191" s="130" t="s">
        <v>257</v>
      </c>
      <c r="H191" s="130" t="s">
        <v>3575</v>
      </c>
      <c r="I191" s="130" t="s">
        <v>3576</v>
      </c>
      <c r="J191" s="131">
        <f t="shared" si="26"/>
        <v>1</v>
      </c>
      <c r="K191" s="131">
        <f t="shared" si="25"/>
        <v>0</v>
      </c>
      <c r="L191" s="130"/>
      <c r="M191" s="131" t="s">
        <v>253</v>
      </c>
      <c r="N191" s="131" t="s">
        <v>261</v>
      </c>
      <c r="O191" s="131" t="s">
        <v>3255</v>
      </c>
      <c r="P191" s="131" t="s">
        <v>3577</v>
      </c>
      <c r="Q191" s="132" t="s">
        <v>363</v>
      </c>
      <c r="R191" s="132" t="s">
        <v>4227</v>
      </c>
      <c r="S191" s="130"/>
      <c r="T191" s="130" t="s">
        <v>302</v>
      </c>
      <c r="U191" s="130" t="s">
        <v>257</v>
      </c>
      <c r="V191" s="130" t="s">
        <v>257</v>
      </c>
      <c r="W191" s="130" t="s">
        <v>257</v>
      </c>
      <c r="X191" s="130" t="s">
        <v>257</v>
      </c>
      <c r="Y191" s="132" t="s">
        <v>4228</v>
      </c>
    </row>
    <row r="192" spans="1:25" x14ac:dyDescent="0.2">
      <c r="A192" s="130" t="s">
        <v>3265</v>
      </c>
      <c r="B192" s="130" t="s">
        <v>4229</v>
      </c>
      <c r="C192" s="130">
        <v>1995</v>
      </c>
      <c r="D192" s="130" t="s">
        <v>4230</v>
      </c>
      <c r="E192" s="130" t="s">
        <v>4231</v>
      </c>
      <c r="F192" s="131" t="s">
        <v>13</v>
      </c>
      <c r="G192" s="130" t="s">
        <v>257</v>
      </c>
      <c r="H192" s="130" t="s">
        <v>3575</v>
      </c>
      <c r="I192" s="130" t="s">
        <v>3576</v>
      </c>
      <c r="J192" s="131">
        <f t="shared" si="26"/>
        <v>1</v>
      </c>
      <c r="K192" s="131">
        <f t="shared" si="25"/>
        <v>0</v>
      </c>
      <c r="L192" s="130"/>
      <c r="M192" s="131" t="s">
        <v>253</v>
      </c>
      <c r="N192" s="131" t="s">
        <v>261</v>
      </c>
      <c r="O192" s="131" t="s">
        <v>3255</v>
      </c>
      <c r="P192" s="131">
        <v>5</v>
      </c>
      <c r="Q192" s="132"/>
      <c r="R192" s="130"/>
      <c r="S192" s="130"/>
      <c r="T192" s="130" t="s">
        <v>302</v>
      </c>
      <c r="U192" s="130" t="s">
        <v>257</v>
      </c>
      <c r="V192" s="130" t="s">
        <v>257</v>
      </c>
      <c r="W192" s="130" t="s">
        <v>257</v>
      </c>
      <c r="X192" s="130" t="s">
        <v>257</v>
      </c>
      <c r="Y192" s="132" t="s">
        <v>4232</v>
      </c>
    </row>
    <row r="193" spans="1:25" x14ac:dyDescent="0.2">
      <c r="A193" s="130" t="s">
        <v>3265</v>
      </c>
      <c r="B193" s="130" t="s">
        <v>4233</v>
      </c>
      <c r="C193" s="130">
        <v>2008</v>
      </c>
      <c r="D193" s="130" t="s">
        <v>4234</v>
      </c>
      <c r="E193" s="130" t="s">
        <v>4235</v>
      </c>
      <c r="F193" s="131" t="s">
        <v>13</v>
      </c>
      <c r="G193" s="130" t="s">
        <v>257</v>
      </c>
      <c r="H193" s="130" t="s">
        <v>3575</v>
      </c>
      <c r="I193" s="130" t="s">
        <v>3576</v>
      </c>
      <c r="J193" s="131">
        <f t="shared" si="26"/>
        <v>1</v>
      </c>
      <c r="K193" s="131">
        <f t="shared" si="25"/>
        <v>0</v>
      </c>
      <c r="L193" s="130"/>
      <c r="M193" s="131" t="s">
        <v>253</v>
      </c>
      <c r="N193" s="131" t="s">
        <v>261</v>
      </c>
      <c r="O193" s="131" t="s">
        <v>3255</v>
      </c>
      <c r="P193" s="131" t="s">
        <v>3577</v>
      </c>
      <c r="Q193" s="132" t="s">
        <v>4236</v>
      </c>
      <c r="R193" s="131" t="s">
        <v>363</v>
      </c>
      <c r="S193" s="131" t="s">
        <v>3274</v>
      </c>
      <c r="T193" s="130" t="s">
        <v>3578</v>
      </c>
      <c r="U193" s="130" t="s">
        <v>257</v>
      </c>
      <c r="V193" s="130" t="s">
        <v>257</v>
      </c>
      <c r="W193" s="130" t="s">
        <v>257</v>
      </c>
      <c r="X193" s="130" t="s">
        <v>257</v>
      </c>
      <c r="Y193" s="132" t="s">
        <v>4237</v>
      </c>
    </row>
    <row r="194" spans="1:25" x14ac:dyDescent="0.2">
      <c r="A194" s="130" t="s">
        <v>3265</v>
      </c>
      <c r="B194" s="130" t="s">
        <v>4238</v>
      </c>
      <c r="C194" s="130">
        <v>2008</v>
      </c>
      <c r="D194" s="130" t="s">
        <v>4239</v>
      </c>
      <c r="E194" s="130" t="s">
        <v>4240</v>
      </c>
      <c r="F194" s="131" t="s">
        <v>13</v>
      </c>
      <c r="G194" s="130" t="s">
        <v>257</v>
      </c>
      <c r="H194" s="130" t="s">
        <v>3862</v>
      </c>
      <c r="I194" s="130" t="s">
        <v>3723</v>
      </c>
      <c r="J194" s="131">
        <f t="shared" si="26"/>
        <v>1</v>
      </c>
      <c r="K194" s="131">
        <f t="shared" si="25"/>
        <v>0</v>
      </c>
      <c r="L194" s="130"/>
      <c r="M194" s="131"/>
      <c r="N194" s="131"/>
      <c r="O194" s="131"/>
      <c r="P194" s="131"/>
      <c r="Q194" s="132"/>
      <c r="R194" s="130"/>
      <c r="S194" s="130"/>
      <c r="T194" s="130"/>
      <c r="U194" s="130"/>
      <c r="V194" s="130"/>
      <c r="W194" s="130"/>
      <c r="X194" s="130"/>
      <c r="Y194" s="130"/>
    </row>
    <row r="195" spans="1:25" x14ac:dyDescent="0.2">
      <c r="A195" s="130" t="s">
        <v>3265</v>
      </c>
      <c r="B195" s="130" t="s">
        <v>4241</v>
      </c>
      <c r="C195" s="130">
        <v>2011</v>
      </c>
      <c r="D195" s="130" t="s">
        <v>3280</v>
      </c>
      <c r="E195" s="130" t="s">
        <v>4242</v>
      </c>
      <c r="F195" s="131" t="s">
        <v>13</v>
      </c>
      <c r="G195" s="130" t="s">
        <v>257</v>
      </c>
      <c r="H195" s="130" t="s">
        <v>3575</v>
      </c>
      <c r="I195" s="130" t="s">
        <v>3605</v>
      </c>
      <c r="J195" s="131">
        <f t="shared" si="26"/>
        <v>1</v>
      </c>
      <c r="K195" s="131">
        <f t="shared" si="25"/>
        <v>1</v>
      </c>
      <c r="L195" s="130"/>
      <c r="M195" s="131" t="s">
        <v>253</v>
      </c>
      <c r="N195" s="131" t="s">
        <v>261</v>
      </c>
      <c r="O195" s="131" t="s">
        <v>3255</v>
      </c>
      <c r="P195" s="131" t="s">
        <v>3577</v>
      </c>
      <c r="Q195" s="132" t="s">
        <v>4243</v>
      </c>
      <c r="R195" s="131" t="s">
        <v>4244</v>
      </c>
      <c r="S195" s="131" t="s">
        <v>3274</v>
      </c>
      <c r="T195" s="130" t="s">
        <v>3578</v>
      </c>
      <c r="U195" s="130" t="s">
        <v>4245</v>
      </c>
      <c r="V195" s="130" t="s">
        <v>4246</v>
      </c>
      <c r="W195" s="130" t="s">
        <v>4247</v>
      </c>
      <c r="X195" s="130" t="s">
        <v>257</v>
      </c>
      <c r="Y195" s="130"/>
    </row>
    <row r="196" spans="1:25" x14ac:dyDescent="0.2">
      <c r="A196" s="130" t="s">
        <v>3265</v>
      </c>
      <c r="B196" s="130" t="s">
        <v>4248</v>
      </c>
      <c r="C196" s="130">
        <v>1991</v>
      </c>
      <c r="D196" s="130" t="s">
        <v>4249</v>
      </c>
      <c r="E196" s="130" t="s">
        <v>4250</v>
      </c>
      <c r="F196" s="131" t="s">
        <v>13</v>
      </c>
      <c r="G196" s="130" t="s">
        <v>257</v>
      </c>
      <c r="H196" s="130" t="s">
        <v>3619</v>
      </c>
      <c r="I196" s="130" t="s">
        <v>3723</v>
      </c>
      <c r="J196" s="131">
        <f t="shared" si="26"/>
        <v>1</v>
      </c>
      <c r="K196" s="131">
        <f t="shared" si="25"/>
        <v>0</v>
      </c>
      <c r="L196" s="130"/>
      <c r="M196" s="131"/>
      <c r="N196" s="131"/>
      <c r="O196" s="131"/>
      <c r="P196" s="131"/>
      <c r="Q196" s="132"/>
      <c r="R196" s="130"/>
      <c r="S196" s="130"/>
      <c r="T196" s="130"/>
      <c r="U196" s="130"/>
      <c r="V196" s="130"/>
      <c r="W196" s="130"/>
      <c r="X196" s="130"/>
      <c r="Y196" s="130"/>
    </row>
    <row r="197" spans="1:25" x14ac:dyDescent="0.2">
      <c r="A197" s="130" t="s">
        <v>3265</v>
      </c>
      <c r="B197" s="130" t="s">
        <v>4251</v>
      </c>
      <c r="C197" s="130">
        <v>1985</v>
      </c>
      <c r="D197" s="130" t="s">
        <v>4252</v>
      </c>
      <c r="E197" s="130" t="s">
        <v>4253</v>
      </c>
      <c r="F197" s="131" t="s">
        <v>13</v>
      </c>
      <c r="G197" s="130" t="s">
        <v>257</v>
      </c>
      <c r="H197" s="134" t="s">
        <v>3575</v>
      </c>
      <c r="I197" s="130"/>
      <c r="J197" s="131">
        <v>1</v>
      </c>
      <c r="K197" s="131">
        <f t="shared" si="25"/>
        <v>0</v>
      </c>
      <c r="L197" s="130"/>
      <c r="M197" s="131" t="s">
        <v>253</v>
      </c>
      <c r="N197" s="131" t="s">
        <v>261</v>
      </c>
      <c r="O197" s="131" t="s">
        <v>3255</v>
      </c>
      <c r="P197" s="131" t="s">
        <v>3577</v>
      </c>
      <c r="Q197" s="132" t="s">
        <v>4254</v>
      </c>
      <c r="R197" s="131" t="s">
        <v>4255</v>
      </c>
      <c r="S197" s="131" t="s">
        <v>3274</v>
      </c>
      <c r="T197" s="130" t="s">
        <v>3578</v>
      </c>
      <c r="U197" s="130" t="s">
        <v>4061</v>
      </c>
      <c r="V197" s="130" t="s">
        <v>4256</v>
      </c>
      <c r="W197" s="130" t="s">
        <v>257</v>
      </c>
      <c r="X197" s="130" t="s">
        <v>257</v>
      </c>
      <c r="Y197" s="132" t="s">
        <v>4257</v>
      </c>
    </row>
    <row r="198" spans="1:25" x14ac:dyDescent="0.2">
      <c r="A198" s="130" t="s">
        <v>3265</v>
      </c>
      <c r="B198" s="130" t="s">
        <v>4251</v>
      </c>
      <c r="C198" s="130">
        <v>1992</v>
      </c>
      <c r="D198" s="130" t="s">
        <v>334</v>
      </c>
      <c r="E198" s="130" t="s">
        <v>4258</v>
      </c>
      <c r="F198" s="131" t="s">
        <v>13</v>
      </c>
      <c r="G198" s="130" t="s">
        <v>257</v>
      </c>
      <c r="H198" s="130" t="s">
        <v>3862</v>
      </c>
      <c r="I198" s="130" t="s">
        <v>4259</v>
      </c>
      <c r="J198" s="131">
        <f>COUNTIF(I198, "*observational*")</f>
        <v>1</v>
      </c>
      <c r="K198" s="131">
        <f t="shared" si="25"/>
        <v>0</v>
      </c>
      <c r="L198" s="130"/>
      <c r="M198" s="131"/>
      <c r="N198" s="131"/>
      <c r="O198" s="131"/>
      <c r="P198" s="131"/>
      <c r="Q198" s="132"/>
      <c r="R198" s="130"/>
      <c r="S198" s="130"/>
      <c r="T198" s="130"/>
      <c r="U198" s="130"/>
      <c r="V198" s="130"/>
      <c r="W198" s="130"/>
      <c r="X198" s="130"/>
      <c r="Y198" s="130"/>
    </row>
    <row r="199" spans="1:25" x14ac:dyDescent="0.2">
      <c r="A199" s="130" t="s">
        <v>3265</v>
      </c>
      <c r="B199" s="130" t="s">
        <v>4260</v>
      </c>
      <c r="C199" s="130">
        <v>2000</v>
      </c>
      <c r="D199" s="130" t="s">
        <v>4261</v>
      </c>
      <c r="E199" s="130" t="s">
        <v>4262</v>
      </c>
      <c r="F199" s="131" t="s">
        <v>13</v>
      </c>
      <c r="G199" s="130" t="s">
        <v>257</v>
      </c>
      <c r="H199" s="134" t="s">
        <v>3929</v>
      </c>
      <c r="I199" s="130" t="s">
        <v>4263</v>
      </c>
      <c r="J199" s="131">
        <f>COUNTIF(I199, "*observational*")</f>
        <v>1</v>
      </c>
      <c r="K199" s="131">
        <f t="shared" si="25"/>
        <v>0</v>
      </c>
      <c r="L199" s="130"/>
      <c r="M199" s="131"/>
      <c r="N199" s="131"/>
      <c r="O199" s="131"/>
      <c r="P199" s="131"/>
      <c r="Q199" s="132"/>
      <c r="R199" s="130"/>
      <c r="S199" s="130"/>
      <c r="T199" s="130"/>
      <c r="U199" s="130"/>
      <c r="V199" s="130"/>
      <c r="W199" s="130"/>
      <c r="X199" s="130"/>
      <c r="Y199" s="130" t="s">
        <v>3950</v>
      </c>
    </row>
    <row r="200" spans="1:25" x14ac:dyDescent="0.2">
      <c r="A200" s="130" t="s">
        <v>3265</v>
      </c>
      <c r="B200" s="130" t="s">
        <v>4264</v>
      </c>
      <c r="C200" s="130">
        <v>1993</v>
      </c>
      <c r="D200" s="130" t="s">
        <v>424</v>
      </c>
      <c r="E200" s="130" t="s">
        <v>4265</v>
      </c>
      <c r="F200" s="131" t="s">
        <v>13</v>
      </c>
      <c r="G200" s="130" t="s">
        <v>257</v>
      </c>
      <c r="H200" s="134" t="s">
        <v>3575</v>
      </c>
      <c r="I200" s="130" t="s">
        <v>3668</v>
      </c>
      <c r="J200" s="131">
        <v>1</v>
      </c>
      <c r="K200" s="131">
        <f t="shared" si="25"/>
        <v>0</v>
      </c>
      <c r="L200" s="130"/>
      <c r="M200" s="131" t="s">
        <v>276</v>
      </c>
      <c r="N200" s="131" t="s">
        <v>261</v>
      </c>
      <c r="O200" s="131" t="s">
        <v>3255</v>
      </c>
      <c r="P200" s="131">
        <v>1</v>
      </c>
      <c r="Q200" s="132" t="s">
        <v>363</v>
      </c>
      <c r="R200" s="131" t="s">
        <v>363</v>
      </c>
      <c r="S200" s="131" t="s">
        <v>3274</v>
      </c>
      <c r="T200" s="130" t="s">
        <v>4266</v>
      </c>
      <c r="U200" s="130" t="s">
        <v>4267</v>
      </c>
      <c r="V200" s="130" t="s">
        <v>257</v>
      </c>
      <c r="W200" s="130" t="s">
        <v>257</v>
      </c>
      <c r="X200" s="130" t="s">
        <v>257</v>
      </c>
      <c r="Y200" s="130" t="s">
        <v>4268</v>
      </c>
    </row>
    <row r="201" spans="1:25" x14ac:dyDescent="0.2">
      <c r="A201" s="130" t="s">
        <v>3265</v>
      </c>
      <c r="B201" s="130" t="s">
        <v>4269</v>
      </c>
      <c r="C201" s="130">
        <v>2011</v>
      </c>
      <c r="D201" s="130" t="s">
        <v>3721</v>
      </c>
      <c r="E201" s="130" t="s">
        <v>4270</v>
      </c>
      <c r="F201" s="131" t="s">
        <v>13</v>
      </c>
      <c r="G201" s="130" t="s">
        <v>257</v>
      </c>
      <c r="H201" s="130" t="s">
        <v>3575</v>
      </c>
      <c r="I201" s="130" t="s">
        <v>4271</v>
      </c>
      <c r="J201" s="131">
        <f t="shared" ref="J201:J207" si="27">COUNTIF(I201, "*observational*")</f>
        <v>1</v>
      </c>
      <c r="K201" s="131">
        <f t="shared" si="25"/>
        <v>1</v>
      </c>
      <c r="L201" s="130"/>
      <c r="M201" s="131" t="s">
        <v>253</v>
      </c>
      <c r="N201" s="131" t="s">
        <v>261</v>
      </c>
      <c r="O201" s="131" t="s">
        <v>3255</v>
      </c>
      <c r="P201" s="131" t="s">
        <v>3577</v>
      </c>
      <c r="Q201" s="132" t="s">
        <v>363</v>
      </c>
      <c r="R201" s="131" t="s">
        <v>4272</v>
      </c>
      <c r="S201" s="131" t="s">
        <v>3274</v>
      </c>
      <c r="T201" s="130" t="s">
        <v>4273</v>
      </c>
      <c r="U201" s="130" t="s">
        <v>257</v>
      </c>
      <c r="V201" s="130" t="s">
        <v>257</v>
      </c>
      <c r="W201" s="130" t="s">
        <v>257</v>
      </c>
      <c r="X201" s="130" t="s">
        <v>257</v>
      </c>
      <c r="Y201" s="132" t="s">
        <v>4274</v>
      </c>
    </row>
    <row r="202" spans="1:25" x14ac:dyDescent="0.2">
      <c r="A202" s="130" t="s">
        <v>3265</v>
      </c>
      <c r="B202" s="130" t="s">
        <v>4275</v>
      </c>
      <c r="C202" s="130">
        <v>2004</v>
      </c>
      <c r="D202" s="130" t="s">
        <v>3339</v>
      </c>
      <c r="E202" s="130" t="s">
        <v>4276</v>
      </c>
      <c r="F202" s="131" t="s">
        <v>13</v>
      </c>
      <c r="G202" s="130" t="s">
        <v>257</v>
      </c>
      <c r="H202" s="130" t="s">
        <v>3575</v>
      </c>
      <c r="I202" s="130" t="s">
        <v>3937</v>
      </c>
      <c r="J202" s="131">
        <f t="shared" si="27"/>
        <v>1</v>
      </c>
      <c r="K202" s="131">
        <v>0</v>
      </c>
      <c r="L202" s="130" t="s">
        <v>4277</v>
      </c>
      <c r="M202" s="131" t="s">
        <v>341</v>
      </c>
      <c r="N202" s="131" t="s">
        <v>261</v>
      </c>
      <c r="O202" s="131" t="s">
        <v>3255</v>
      </c>
      <c r="P202" s="131">
        <v>2</v>
      </c>
      <c r="Q202" s="132" t="s">
        <v>4278</v>
      </c>
      <c r="R202" s="132" t="s">
        <v>4278</v>
      </c>
      <c r="S202" s="131" t="s">
        <v>3274</v>
      </c>
      <c r="T202" s="130" t="s">
        <v>302</v>
      </c>
      <c r="U202" s="130" t="s">
        <v>257</v>
      </c>
      <c r="V202" s="130" t="s">
        <v>257</v>
      </c>
      <c r="W202" s="130" t="s">
        <v>257</v>
      </c>
      <c r="X202" s="130" t="s">
        <v>257</v>
      </c>
      <c r="Y202" s="132" t="s">
        <v>4279</v>
      </c>
    </row>
    <row r="203" spans="1:25" x14ac:dyDescent="0.2">
      <c r="A203" s="130" t="s">
        <v>3265</v>
      </c>
      <c r="B203" s="130" t="s">
        <v>4275</v>
      </c>
      <c r="C203" s="130">
        <v>2004</v>
      </c>
      <c r="D203" s="130" t="s">
        <v>3339</v>
      </c>
      <c r="E203" s="130" t="s">
        <v>4276</v>
      </c>
      <c r="F203" s="131" t="s">
        <v>13</v>
      </c>
      <c r="G203" s="130" t="s">
        <v>257</v>
      </c>
      <c r="H203" s="130" t="s">
        <v>3575</v>
      </c>
      <c r="I203" s="130" t="s">
        <v>3937</v>
      </c>
      <c r="J203" s="131">
        <f t="shared" si="27"/>
        <v>1</v>
      </c>
      <c r="K203" s="131">
        <v>0</v>
      </c>
      <c r="L203" s="130" t="s">
        <v>4280</v>
      </c>
      <c r="M203" s="131" t="s">
        <v>341</v>
      </c>
      <c r="N203" s="131" t="s">
        <v>261</v>
      </c>
      <c r="O203" s="131" t="s">
        <v>3255</v>
      </c>
      <c r="P203" s="131" t="s">
        <v>3577</v>
      </c>
      <c r="Q203" s="132" t="s">
        <v>4278</v>
      </c>
      <c r="R203" s="143" t="s">
        <v>4281</v>
      </c>
      <c r="S203" s="131" t="s">
        <v>3274</v>
      </c>
      <c r="T203" s="130" t="s">
        <v>4121</v>
      </c>
      <c r="U203" s="130" t="s">
        <v>257</v>
      </c>
      <c r="V203" s="130" t="s">
        <v>257</v>
      </c>
      <c r="W203" s="130" t="s">
        <v>257</v>
      </c>
      <c r="X203" s="130" t="s">
        <v>257</v>
      </c>
      <c r="Y203" s="132" t="s">
        <v>4282</v>
      </c>
    </row>
    <row r="204" spans="1:25" x14ac:dyDescent="0.2">
      <c r="A204" s="130" t="s">
        <v>3265</v>
      </c>
      <c r="B204" s="130" t="s">
        <v>4275</v>
      </c>
      <c r="C204" s="130">
        <v>2004</v>
      </c>
      <c r="D204" s="130" t="s">
        <v>3339</v>
      </c>
      <c r="E204" s="130" t="s">
        <v>4276</v>
      </c>
      <c r="F204" s="131" t="s">
        <v>13</v>
      </c>
      <c r="G204" s="130" t="s">
        <v>257</v>
      </c>
      <c r="H204" s="130" t="s">
        <v>3575</v>
      </c>
      <c r="I204" s="130" t="s">
        <v>3937</v>
      </c>
      <c r="J204" s="131">
        <f t="shared" si="27"/>
        <v>1</v>
      </c>
      <c r="K204" s="131">
        <v>0</v>
      </c>
      <c r="L204" s="130" t="s">
        <v>4283</v>
      </c>
      <c r="M204" s="131" t="s">
        <v>341</v>
      </c>
      <c r="N204" s="131" t="s">
        <v>261</v>
      </c>
      <c r="O204" s="131" t="s">
        <v>3255</v>
      </c>
      <c r="P204" s="131" t="s">
        <v>3577</v>
      </c>
      <c r="Q204" s="132" t="s">
        <v>4278</v>
      </c>
      <c r="R204" s="132" t="s">
        <v>4278</v>
      </c>
      <c r="S204" s="131" t="s">
        <v>3274</v>
      </c>
      <c r="T204" s="130" t="s">
        <v>351</v>
      </c>
      <c r="U204" s="130" t="s">
        <v>4284</v>
      </c>
      <c r="V204" s="130" t="s">
        <v>257</v>
      </c>
      <c r="W204" s="130" t="s">
        <v>257</v>
      </c>
      <c r="X204" s="130" t="s">
        <v>257</v>
      </c>
      <c r="Y204" s="132" t="s">
        <v>4285</v>
      </c>
    </row>
    <row r="205" spans="1:25" x14ac:dyDescent="0.2">
      <c r="A205" s="130" t="s">
        <v>3265</v>
      </c>
      <c r="B205" s="130" t="s">
        <v>4286</v>
      </c>
      <c r="C205" s="130">
        <v>2004</v>
      </c>
      <c r="D205" s="130" t="s">
        <v>3935</v>
      </c>
      <c r="E205" s="130" t="s">
        <v>4287</v>
      </c>
      <c r="F205" s="131" t="s">
        <v>13</v>
      </c>
      <c r="G205" s="130" t="s">
        <v>257</v>
      </c>
      <c r="H205" s="130" t="s">
        <v>3636</v>
      </c>
      <c r="I205" s="130" t="s">
        <v>3478</v>
      </c>
      <c r="J205" s="131">
        <f t="shared" si="27"/>
        <v>0</v>
      </c>
      <c r="K205" s="131">
        <f t="shared" ref="K205:K214" si="28">COUNTIF(I205, "*turbidity*")</f>
        <v>1</v>
      </c>
      <c r="L205" s="130"/>
      <c r="M205" s="131" t="s">
        <v>253</v>
      </c>
      <c r="N205" s="131" t="s">
        <v>3267</v>
      </c>
      <c r="O205" s="131" t="s">
        <v>254</v>
      </c>
      <c r="P205" s="131">
        <v>1</v>
      </c>
      <c r="Q205" s="132" t="s">
        <v>4288</v>
      </c>
      <c r="R205" s="131" t="s">
        <v>4289</v>
      </c>
      <c r="S205" s="131" t="s">
        <v>3270</v>
      </c>
      <c r="T205" s="130" t="s">
        <v>3702</v>
      </c>
      <c r="U205" s="130" t="s">
        <v>257</v>
      </c>
      <c r="V205" s="130" t="s">
        <v>257</v>
      </c>
      <c r="W205" s="130" t="s">
        <v>257</v>
      </c>
      <c r="X205" s="130" t="s">
        <v>257</v>
      </c>
      <c r="Y205" s="130" t="s">
        <v>4290</v>
      </c>
    </row>
    <row r="206" spans="1:25" x14ac:dyDescent="0.2">
      <c r="A206" s="130" t="s">
        <v>3265</v>
      </c>
      <c r="B206" s="130" t="s">
        <v>4291</v>
      </c>
      <c r="C206" s="130">
        <v>2011</v>
      </c>
      <c r="D206" s="130" t="s">
        <v>3711</v>
      </c>
      <c r="E206" s="130" t="s">
        <v>4292</v>
      </c>
      <c r="F206" s="131" t="s">
        <v>13</v>
      </c>
      <c r="G206" s="130" t="s">
        <v>257</v>
      </c>
      <c r="H206" s="130" t="s">
        <v>3862</v>
      </c>
      <c r="I206" s="130" t="s">
        <v>4293</v>
      </c>
      <c r="J206" s="131">
        <f t="shared" si="27"/>
        <v>1</v>
      </c>
      <c r="K206" s="131">
        <f t="shared" si="28"/>
        <v>1</v>
      </c>
      <c r="L206" s="130"/>
      <c r="M206" s="131"/>
      <c r="N206" s="131"/>
      <c r="O206" s="131"/>
      <c r="P206" s="131"/>
      <c r="Q206" s="132"/>
      <c r="R206" s="130"/>
      <c r="S206" s="130"/>
      <c r="T206" s="130"/>
      <c r="U206" s="130"/>
      <c r="V206" s="130"/>
      <c r="W206" s="130"/>
      <c r="X206" s="130"/>
      <c r="Y206" s="130"/>
    </row>
    <row r="207" spans="1:25" x14ac:dyDescent="0.2">
      <c r="A207" s="130" t="s">
        <v>3265</v>
      </c>
      <c r="B207" s="130" t="s">
        <v>4294</v>
      </c>
      <c r="C207" s="130">
        <v>1995</v>
      </c>
      <c r="D207" s="130" t="s">
        <v>3856</v>
      </c>
      <c r="E207" s="130" t="s">
        <v>4295</v>
      </c>
      <c r="F207" s="131" t="s">
        <v>13</v>
      </c>
      <c r="G207" s="130" t="s">
        <v>257</v>
      </c>
      <c r="H207" s="130" t="s">
        <v>3619</v>
      </c>
      <c r="I207" s="130" t="s">
        <v>4296</v>
      </c>
      <c r="J207" s="131">
        <f t="shared" si="27"/>
        <v>1</v>
      </c>
      <c r="K207" s="131">
        <f t="shared" si="28"/>
        <v>0</v>
      </c>
      <c r="L207" s="130"/>
      <c r="M207" s="131"/>
      <c r="N207" s="131"/>
      <c r="O207" s="131"/>
      <c r="P207" s="131"/>
      <c r="Q207" s="132"/>
      <c r="R207" s="130"/>
      <c r="S207" s="130"/>
      <c r="T207" s="130"/>
      <c r="U207" s="130"/>
      <c r="V207" s="130"/>
      <c r="W207" s="130"/>
      <c r="X207" s="130"/>
      <c r="Y207" s="130"/>
    </row>
    <row r="208" spans="1:25" x14ac:dyDescent="0.2">
      <c r="A208" s="130" t="s">
        <v>3265</v>
      </c>
      <c r="B208" s="130" t="s">
        <v>285</v>
      </c>
      <c r="C208" s="130">
        <v>1989</v>
      </c>
      <c r="D208" s="130" t="s">
        <v>3301</v>
      </c>
      <c r="E208" s="130" t="s">
        <v>288</v>
      </c>
      <c r="F208" s="131" t="s">
        <v>13</v>
      </c>
      <c r="G208" s="130" t="s">
        <v>257</v>
      </c>
      <c r="H208" s="134" t="s">
        <v>3575</v>
      </c>
      <c r="I208" s="130" t="s">
        <v>3276</v>
      </c>
      <c r="J208" s="131">
        <v>1</v>
      </c>
      <c r="K208" s="131">
        <f t="shared" si="28"/>
        <v>0</v>
      </c>
      <c r="L208" s="130" t="s">
        <v>4297</v>
      </c>
      <c r="M208" s="131" t="s">
        <v>253</v>
      </c>
      <c r="N208" s="131" t="s">
        <v>261</v>
      </c>
      <c r="O208" s="131" t="s">
        <v>3255</v>
      </c>
      <c r="P208" s="131" t="s">
        <v>3577</v>
      </c>
      <c r="Q208" s="132" t="s">
        <v>4298</v>
      </c>
      <c r="R208" s="131" t="s">
        <v>4299</v>
      </c>
      <c r="S208" s="131" t="s">
        <v>3274</v>
      </c>
      <c r="T208" s="130" t="s">
        <v>3578</v>
      </c>
      <c r="U208" s="130" t="s">
        <v>3965</v>
      </c>
      <c r="V208" s="130" t="s">
        <v>1907</v>
      </c>
      <c r="W208" s="130" t="s">
        <v>257</v>
      </c>
      <c r="X208" s="130" t="s">
        <v>257</v>
      </c>
      <c r="Y208" s="130" t="s">
        <v>4300</v>
      </c>
    </row>
    <row r="209" spans="1:25" x14ac:dyDescent="0.2">
      <c r="A209" s="130" t="s">
        <v>3818</v>
      </c>
      <c r="B209" s="130" t="s">
        <v>4301</v>
      </c>
      <c r="C209" s="130">
        <v>1988</v>
      </c>
      <c r="D209" s="130" t="s">
        <v>4302</v>
      </c>
      <c r="E209" s="130" t="s">
        <v>4303</v>
      </c>
      <c r="F209" s="131" t="s">
        <v>13</v>
      </c>
      <c r="G209" s="130" t="s">
        <v>257</v>
      </c>
      <c r="H209" s="130" t="s">
        <v>3567</v>
      </c>
      <c r="I209" s="130"/>
      <c r="J209" s="131">
        <f>COUNTIF(I209, "*observational*")</f>
        <v>0</v>
      </c>
      <c r="K209" s="131">
        <f t="shared" si="28"/>
        <v>0</v>
      </c>
      <c r="L209" s="130"/>
      <c r="M209" s="131"/>
      <c r="N209" s="130"/>
      <c r="O209" s="130"/>
      <c r="P209" s="131"/>
      <c r="Q209" s="132"/>
      <c r="R209" s="130"/>
      <c r="S209" s="130"/>
      <c r="T209" s="132"/>
      <c r="U209" s="132"/>
      <c r="V209" s="132"/>
      <c r="W209" s="132"/>
      <c r="X209" s="132"/>
      <c r="Y209" s="130" t="s">
        <v>4304</v>
      </c>
    </row>
    <row r="210" spans="1:25" x14ac:dyDescent="0.2">
      <c r="A210" s="130" t="s">
        <v>3265</v>
      </c>
      <c r="B210" s="130" t="s">
        <v>4305</v>
      </c>
      <c r="C210" s="130">
        <v>1983</v>
      </c>
      <c r="D210" s="130"/>
      <c r="E210" s="130" t="s">
        <v>4306</v>
      </c>
      <c r="F210" s="131" t="s">
        <v>13</v>
      </c>
      <c r="G210" s="130" t="s">
        <v>257</v>
      </c>
      <c r="H210" s="130" t="s">
        <v>3784</v>
      </c>
      <c r="I210" s="130"/>
      <c r="J210" s="131">
        <f>COUNTIF(I210, "*observational*")</f>
        <v>0</v>
      </c>
      <c r="K210" s="131">
        <f t="shared" si="28"/>
        <v>0</v>
      </c>
      <c r="L210" s="130"/>
      <c r="M210" s="131" t="s">
        <v>276</v>
      </c>
      <c r="N210" s="131"/>
      <c r="O210" s="131"/>
      <c r="P210" s="131"/>
      <c r="Q210" s="132"/>
      <c r="R210" s="130"/>
      <c r="S210" s="130"/>
      <c r="T210" s="130"/>
      <c r="U210" s="130"/>
      <c r="V210" s="130"/>
      <c r="W210" s="130"/>
      <c r="X210" s="130"/>
      <c r="Y210" s="130"/>
    </row>
    <row r="211" spans="1:25" x14ac:dyDescent="0.2">
      <c r="A211" s="130" t="s">
        <v>3265</v>
      </c>
      <c r="B211" s="130" t="s">
        <v>4307</v>
      </c>
      <c r="C211" s="130">
        <v>1992</v>
      </c>
      <c r="D211" s="130" t="s">
        <v>450</v>
      </c>
      <c r="E211" s="130" t="s">
        <v>4308</v>
      </c>
      <c r="F211" s="131" t="s">
        <v>13</v>
      </c>
      <c r="G211" s="130" t="s">
        <v>257</v>
      </c>
      <c r="H211" s="130" t="s">
        <v>3984</v>
      </c>
      <c r="I211" s="130" t="s">
        <v>3289</v>
      </c>
      <c r="J211" s="131">
        <f>COUNTIF(I211, "*observational*")</f>
        <v>0</v>
      </c>
      <c r="K211" s="131">
        <f t="shared" si="28"/>
        <v>0</v>
      </c>
      <c r="L211" s="130"/>
      <c r="M211" s="131" t="s">
        <v>276</v>
      </c>
      <c r="N211" s="131" t="s">
        <v>261</v>
      </c>
      <c r="O211" s="131" t="s">
        <v>254</v>
      </c>
      <c r="P211" s="131">
        <v>4</v>
      </c>
      <c r="Q211" s="132" t="s">
        <v>363</v>
      </c>
      <c r="R211" s="131" t="s">
        <v>363</v>
      </c>
      <c r="S211" s="131" t="s">
        <v>3274</v>
      </c>
      <c r="T211" s="130" t="s">
        <v>255</v>
      </c>
      <c r="U211" s="130" t="s">
        <v>3578</v>
      </c>
      <c r="V211" s="130" t="s">
        <v>257</v>
      </c>
      <c r="W211" s="130" t="s">
        <v>257</v>
      </c>
      <c r="X211" s="130" t="s">
        <v>257</v>
      </c>
      <c r="Y211" s="132" t="s">
        <v>4309</v>
      </c>
    </row>
    <row r="212" spans="1:25" x14ac:dyDescent="0.2">
      <c r="A212" s="130" t="s">
        <v>3265</v>
      </c>
      <c r="B212" s="130" t="s">
        <v>4310</v>
      </c>
      <c r="C212" s="130"/>
      <c r="D212" s="130" t="s">
        <v>4311</v>
      </c>
      <c r="E212" s="130" t="s">
        <v>4312</v>
      </c>
      <c r="F212" s="131" t="s">
        <v>13</v>
      </c>
      <c r="G212" s="130" t="s">
        <v>257</v>
      </c>
      <c r="H212" s="130" t="s">
        <v>4313</v>
      </c>
      <c r="I212" s="130"/>
      <c r="J212" s="131">
        <f>COUNTIF(I212, "*observational*")</f>
        <v>0</v>
      </c>
      <c r="K212" s="131">
        <f t="shared" si="28"/>
        <v>0</v>
      </c>
      <c r="L212" s="130"/>
      <c r="M212" s="131"/>
      <c r="N212" s="131"/>
      <c r="O212" s="131"/>
      <c r="P212" s="131"/>
      <c r="Q212" s="132"/>
      <c r="R212" s="130"/>
      <c r="S212" s="130"/>
      <c r="T212" s="130"/>
      <c r="U212" s="130"/>
      <c r="V212" s="130"/>
      <c r="W212" s="130"/>
      <c r="X212" s="130"/>
      <c r="Y212" s="130"/>
    </row>
    <row r="213" spans="1:25" x14ac:dyDescent="0.2">
      <c r="A213" s="130" t="s">
        <v>3265</v>
      </c>
      <c r="B213" s="130" t="s">
        <v>4314</v>
      </c>
      <c r="C213" s="130">
        <v>2017</v>
      </c>
      <c r="D213" s="130" t="s">
        <v>4315</v>
      </c>
      <c r="E213" s="130" t="s">
        <v>4316</v>
      </c>
      <c r="F213" s="131" t="s">
        <v>13</v>
      </c>
      <c r="G213" s="130" t="s">
        <v>257</v>
      </c>
      <c r="H213" s="134" t="s">
        <v>3575</v>
      </c>
      <c r="I213" s="130" t="s">
        <v>3478</v>
      </c>
      <c r="J213" s="131">
        <v>1</v>
      </c>
      <c r="K213" s="131">
        <f t="shared" si="28"/>
        <v>1</v>
      </c>
      <c r="L213" s="130"/>
      <c r="M213" s="131" t="s">
        <v>276</v>
      </c>
      <c r="N213" s="131" t="s">
        <v>261</v>
      </c>
      <c r="O213" s="131" t="s">
        <v>3255</v>
      </c>
      <c r="P213" s="131" t="s">
        <v>3577</v>
      </c>
      <c r="Q213" s="132" t="s">
        <v>363</v>
      </c>
      <c r="R213" s="131" t="s">
        <v>4317</v>
      </c>
      <c r="S213" s="131" t="s">
        <v>3274</v>
      </c>
      <c r="T213" s="130" t="s">
        <v>3964</v>
      </c>
      <c r="U213" s="130" t="s">
        <v>4318</v>
      </c>
      <c r="V213" s="130" t="s">
        <v>257</v>
      </c>
      <c r="W213" s="130" t="s">
        <v>257</v>
      </c>
      <c r="X213" s="130" t="s">
        <v>257</v>
      </c>
      <c r="Y213" s="132" t="s">
        <v>4319</v>
      </c>
    </row>
    <row r="214" spans="1:25" x14ac:dyDescent="0.2">
      <c r="A214" s="130" t="s">
        <v>3265</v>
      </c>
      <c r="B214" s="130" t="s">
        <v>4320</v>
      </c>
      <c r="C214" s="130">
        <v>1985</v>
      </c>
      <c r="D214" s="130" t="s">
        <v>3301</v>
      </c>
      <c r="E214" s="130" t="s">
        <v>4321</v>
      </c>
      <c r="F214" s="131" t="s">
        <v>13</v>
      </c>
      <c r="G214" s="130" t="s">
        <v>257</v>
      </c>
      <c r="H214" s="130" t="s">
        <v>3650</v>
      </c>
      <c r="I214" s="130" t="s">
        <v>4047</v>
      </c>
      <c r="J214" s="131">
        <f t="shared" ref="J214:J220" si="29">COUNTIF(I214, "*observational*")</f>
        <v>0</v>
      </c>
      <c r="K214" s="131">
        <f t="shared" si="28"/>
        <v>0</v>
      </c>
      <c r="L214" s="130" t="s">
        <v>4322</v>
      </c>
      <c r="M214" s="131" t="s">
        <v>276</v>
      </c>
      <c r="N214" s="131" t="s">
        <v>261</v>
      </c>
      <c r="O214" s="131" t="s">
        <v>254</v>
      </c>
      <c r="P214" s="131">
        <v>1</v>
      </c>
      <c r="Q214" s="132"/>
      <c r="R214" s="130"/>
      <c r="S214" s="130"/>
      <c r="T214" s="130"/>
      <c r="U214" s="130"/>
      <c r="V214" s="130"/>
      <c r="W214" s="130"/>
      <c r="X214" s="130"/>
      <c r="Y214" s="130" t="s">
        <v>4323</v>
      </c>
    </row>
    <row r="215" spans="1:25" x14ac:dyDescent="0.2">
      <c r="A215" s="130" t="s">
        <v>3265</v>
      </c>
      <c r="B215" s="130" t="s">
        <v>4324</v>
      </c>
      <c r="C215" s="130">
        <v>1983</v>
      </c>
      <c r="D215" s="130" t="s">
        <v>4325</v>
      </c>
      <c r="E215" s="130" t="s">
        <v>4326</v>
      </c>
      <c r="F215" s="131" t="s">
        <v>13</v>
      </c>
      <c r="G215" s="130" t="s">
        <v>4327</v>
      </c>
      <c r="H215" s="130" t="s">
        <v>3636</v>
      </c>
      <c r="I215" s="130" t="s">
        <v>3668</v>
      </c>
      <c r="J215" s="131">
        <f t="shared" si="29"/>
        <v>0</v>
      </c>
      <c r="K215" s="131">
        <v>1</v>
      </c>
      <c r="L215" s="130" t="s">
        <v>3506</v>
      </c>
      <c r="M215" s="131" t="s">
        <v>276</v>
      </c>
      <c r="N215" s="131" t="s">
        <v>261</v>
      </c>
      <c r="O215" s="131" t="s">
        <v>254</v>
      </c>
      <c r="P215" s="131">
        <v>1</v>
      </c>
      <c r="Q215" s="132" t="s">
        <v>4328</v>
      </c>
      <c r="R215" s="131" t="s">
        <v>4289</v>
      </c>
      <c r="S215" s="131" t="s">
        <v>3270</v>
      </c>
      <c r="T215" s="130" t="s">
        <v>3509</v>
      </c>
      <c r="U215" s="130" t="s">
        <v>4329</v>
      </c>
      <c r="V215" s="130" t="s">
        <v>3510</v>
      </c>
      <c r="W215" s="130" t="s">
        <v>257</v>
      </c>
      <c r="X215" s="130" t="s">
        <v>257</v>
      </c>
      <c r="Y215" s="130" t="s">
        <v>4330</v>
      </c>
    </row>
    <row r="216" spans="1:25" x14ac:dyDescent="0.2">
      <c r="A216" s="130" t="s">
        <v>3265</v>
      </c>
      <c r="B216" s="130" t="s">
        <v>4331</v>
      </c>
      <c r="C216" s="130">
        <v>1984</v>
      </c>
      <c r="D216" s="130" t="s">
        <v>3266</v>
      </c>
      <c r="E216" s="130" t="s">
        <v>4332</v>
      </c>
      <c r="F216" s="131" t="s">
        <v>13</v>
      </c>
      <c r="G216" s="130" t="s">
        <v>257</v>
      </c>
      <c r="H216" s="130" t="s">
        <v>3984</v>
      </c>
      <c r="I216" s="130"/>
      <c r="J216" s="131">
        <f t="shared" si="29"/>
        <v>0</v>
      </c>
      <c r="K216" s="131">
        <v>1</v>
      </c>
      <c r="L216" s="130" t="s">
        <v>3506</v>
      </c>
      <c r="M216" s="131" t="s">
        <v>276</v>
      </c>
      <c r="N216" s="131" t="s">
        <v>261</v>
      </c>
      <c r="O216" s="131" t="s">
        <v>254</v>
      </c>
      <c r="P216" s="131">
        <v>1</v>
      </c>
      <c r="Q216" s="132" t="s">
        <v>3985</v>
      </c>
      <c r="R216" s="131" t="s">
        <v>3508</v>
      </c>
      <c r="S216" s="131" t="s">
        <v>3270</v>
      </c>
      <c r="T216" s="130" t="s">
        <v>3509</v>
      </c>
      <c r="U216" s="130" t="s">
        <v>3510</v>
      </c>
      <c r="V216" s="130" t="s">
        <v>257</v>
      </c>
      <c r="W216" s="130" t="s">
        <v>257</v>
      </c>
      <c r="X216" s="130" t="s">
        <v>257</v>
      </c>
      <c r="Y216" s="130" t="s">
        <v>4333</v>
      </c>
    </row>
    <row r="217" spans="1:25" x14ac:dyDescent="0.2">
      <c r="A217" s="130" t="s">
        <v>3265</v>
      </c>
      <c r="B217" s="130" t="s">
        <v>4334</v>
      </c>
      <c r="C217" s="130">
        <v>2005</v>
      </c>
      <c r="D217" s="130" t="s">
        <v>3287</v>
      </c>
      <c r="E217" s="130" t="s">
        <v>4335</v>
      </c>
      <c r="F217" s="131" t="s">
        <v>13</v>
      </c>
      <c r="G217" s="130" t="s">
        <v>257</v>
      </c>
      <c r="H217" s="130" t="s">
        <v>3784</v>
      </c>
      <c r="I217" s="130" t="s">
        <v>3337</v>
      </c>
      <c r="J217" s="131">
        <f t="shared" si="29"/>
        <v>0</v>
      </c>
      <c r="K217" s="131">
        <f>COUNTIF(I217, "*turbidity*")</f>
        <v>0</v>
      </c>
      <c r="L217" s="130"/>
      <c r="M217" s="131"/>
      <c r="N217" s="131"/>
      <c r="O217" s="131"/>
      <c r="P217" s="131"/>
      <c r="Q217" s="132"/>
      <c r="R217" s="130"/>
      <c r="S217" s="130"/>
      <c r="T217" s="130"/>
      <c r="U217" s="130"/>
      <c r="V217" s="130"/>
      <c r="W217" s="130"/>
      <c r="X217" s="130"/>
      <c r="Y217" s="130"/>
    </row>
    <row r="218" spans="1:25" x14ac:dyDescent="0.2">
      <c r="A218" s="130" t="s">
        <v>3265</v>
      </c>
      <c r="B218" s="130" t="s">
        <v>4336</v>
      </c>
      <c r="C218" s="130">
        <v>1984</v>
      </c>
      <c r="D218" s="130" t="s">
        <v>3266</v>
      </c>
      <c r="E218" s="130" t="s">
        <v>4337</v>
      </c>
      <c r="F218" s="131" t="s">
        <v>13</v>
      </c>
      <c r="G218" s="130" t="s">
        <v>257</v>
      </c>
      <c r="H218" s="134" t="s">
        <v>3575</v>
      </c>
      <c r="I218" s="130" t="s">
        <v>3937</v>
      </c>
      <c r="J218" s="131">
        <f t="shared" si="29"/>
        <v>1</v>
      </c>
      <c r="K218" s="131">
        <f>COUNTIF(I218, "*turbidity*")</f>
        <v>1</v>
      </c>
      <c r="L218" s="130"/>
      <c r="M218" s="131" t="s">
        <v>253</v>
      </c>
      <c r="N218" s="131" t="s">
        <v>261</v>
      </c>
      <c r="O218" s="131" t="s">
        <v>3255</v>
      </c>
      <c r="P218" s="131" t="s">
        <v>3614</v>
      </c>
      <c r="Q218" s="132" t="s">
        <v>363</v>
      </c>
      <c r="R218" s="131" t="s">
        <v>4338</v>
      </c>
      <c r="S218" s="131" t="s">
        <v>3274</v>
      </c>
      <c r="T218" s="130" t="s">
        <v>4339</v>
      </c>
      <c r="U218" s="130" t="s">
        <v>3578</v>
      </c>
      <c r="V218" s="130" t="s">
        <v>257</v>
      </c>
      <c r="W218" s="130" t="s">
        <v>257</v>
      </c>
      <c r="X218" s="130" t="s">
        <v>257</v>
      </c>
      <c r="Y218" s="130"/>
    </row>
    <row r="219" spans="1:25" x14ac:dyDescent="0.2">
      <c r="A219" s="130" t="s">
        <v>3265</v>
      </c>
      <c r="B219" s="130" t="s">
        <v>4340</v>
      </c>
      <c r="C219" s="130">
        <v>2017</v>
      </c>
      <c r="D219" s="130" t="s">
        <v>4341</v>
      </c>
      <c r="E219" s="130" t="s">
        <v>4342</v>
      </c>
      <c r="F219" s="131" t="s">
        <v>13</v>
      </c>
      <c r="G219" s="130" t="s">
        <v>257</v>
      </c>
      <c r="H219" s="130" t="s">
        <v>4160</v>
      </c>
      <c r="I219" s="130"/>
      <c r="J219" s="131">
        <f t="shared" si="29"/>
        <v>0</v>
      </c>
      <c r="K219" s="131" t="s">
        <v>3405</v>
      </c>
      <c r="L219" s="130"/>
      <c r="M219" s="131" t="s">
        <v>341</v>
      </c>
      <c r="N219" s="131" t="s">
        <v>261</v>
      </c>
      <c r="O219" s="131" t="s">
        <v>254</v>
      </c>
      <c r="P219" s="131">
        <v>5</v>
      </c>
      <c r="Q219" s="132" t="s">
        <v>363</v>
      </c>
      <c r="R219" s="131" t="s">
        <v>4343</v>
      </c>
      <c r="S219" s="131" t="s">
        <v>3274</v>
      </c>
      <c r="T219" s="130" t="s">
        <v>4344</v>
      </c>
      <c r="U219" s="130" t="s">
        <v>364</v>
      </c>
      <c r="V219" s="130" t="s">
        <v>257</v>
      </c>
      <c r="W219" s="130" t="s">
        <v>257</v>
      </c>
      <c r="X219" s="130" t="s">
        <v>257</v>
      </c>
      <c r="Y219" s="130" t="s">
        <v>4345</v>
      </c>
    </row>
    <row r="220" spans="1:25" x14ac:dyDescent="0.2">
      <c r="A220" s="130" t="s">
        <v>3265</v>
      </c>
      <c r="B220" s="130" t="s">
        <v>4346</v>
      </c>
      <c r="C220" s="130">
        <v>2010</v>
      </c>
      <c r="D220" s="130" t="s">
        <v>4347</v>
      </c>
      <c r="E220" s="130" t="s">
        <v>4348</v>
      </c>
      <c r="F220" s="131" t="s">
        <v>13</v>
      </c>
      <c r="G220" s="130" t="s">
        <v>257</v>
      </c>
      <c r="H220" s="134" t="s">
        <v>3575</v>
      </c>
      <c r="I220" s="130" t="s">
        <v>3628</v>
      </c>
      <c r="J220" s="131">
        <f t="shared" si="29"/>
        <v>1</v>
      </c>
      <c r="K220" s="131">
        <f>COUNTIF(I220, "*turbidity*")</f>
        <v>1</v>
      </c>
      <c r="L220" s="130"/>
      <c r="M220" s="131" t="s">
        <v>341</v>
      </c>
      <c r="N220" s="131" t="s">
        <v>261</v>
      </c>
      <c r="O220" s="131" t="s">
        <v>3255</v>
      </c>
      <c r="P220" s="131">
        <v>1</v>
      </c>
      <c r="Q220" s="132" t="s">
        <v>363</v>
      </c>
      <c r="R220" s="131" t="s">
        <v>4349</v>
      </c>
      <c r="S220" s="131" t="s">
        <v>3274</v>
      </c>
      <c r="T220" s="130" t="s">
        <v>255</v>
      </c>
      <c r="U220" s="130" t="s">
        <v>257</v>
      </c>
      <c r="V220" s="130" t="s">
        <v>257</v>
      </c>
      <c r="W220" s="130" t="s">
        <v>257</v>
      </c>
      <c r="X220" s="130" t="s">
        <v>257</v>
      </c>
      <c r="Y220" s="132" t="s">
        <v>4350</v>
      </c>
    </row>
    <row r="221" spans="1:25" x14ac:dyDescent="0.2">
      <c r="A221" s="130" t="s">
        <v>3265</v>
      </c>
      <c r="B221" s="130" t="s">
        <v>4351</v>
      </c>
      <c r="C221" s="130">
        <v>2015</v>
      </c>
      <c r="D221" s="130" t="s">
        <v>4347</v>
      </c>
      <c r="E221" s="130" t="s">
        <v>4352</v>
      </c>
      <c r="F221" s="131" t="s">
        <v>13</v>
      </c>
      <c r="G221" s="130" t="s">
        <v>257</v>
      </c>
      <c r="H221" s="134" t="s">
        <v>3575</v>
      </c>
      <c r="I221" s="130" t="s">
        <v>3453</v>
      </c>
      <c r="J221" s="131">
        <v>1</v>
      </c>
      <c r="K221" s="131" t="s">
        <v>3405</v>
      </c>
      <c r="L221" s="130"/>
      <c r="M221" s="131" t="s">
        <v>253</v>
      </c>
      <c r="N221" s="131" t="s">
        <v>261</v>
      </c>
      <c r="O221" s="131" t="s">
        <v>3255</v>
      </c>
      <c r="P221" s="131">
        <v>1</v>
      </c>
      <c r="Q221" s="132" t="s">
        <v>363</v>
      </c>
      <c r="R221" s="132" t="s">
        <v>4353</v>
      </c>
      <c r="S221" s="131" t="s">
        <v>3274</v>
      </c>
      <c r="T221" s="130" t="s">
        <v>4354</v>
      </c>
      <c r="U221" s="130" t="s">
        <v>257</v>
      </c>
      <c r="V221" s="130" t="s">
        <v>257</v>
      </c>
      <c r="W221" s="130" t="s">
        <v>257</v>
      </c>
      <c r="X221" s="130" t="s">
        <v>257</v>
      </c>
      <c r="Y221" s="132" t="s">
        <v>4355</v>
      </c>
    </row>
    <row r="222" spans="1:25" x14ac:dyDescent="0.2">
      <c r="A222" s="130" t="s">
        <v>3265</v>
      </c>
      <c r="B222" s="130" t="s">
        <v>4356</v>
      </c>
      <c r="C222" s="130">
        <v>2005</v>
      </c>
      <c r="D222" s="130" t="s">
        <v>4357</v>
      </c>
      <c r="E222" s="130" t="s">
        <v>4358</v>
      </c>
      <c r="F222" s="131" t="s">
        <v>13</v>
      </c>
      <c r="G222" s="130" t="s">
        <v>257</v>
      </c>
      <c r="H222" s="134" t="s">
        <v>3575</v>
      </c>
      <c r="I222" s="130"/>
      <c r="J222" s="131">
        <f>COUNTIF(I222, "*observational*")</f>
        <v>0</v>
      </c>
      <c r="K222" s="131">
        <f t="shared" ref="K222:K240" si="30">COUNTIF(I222, "*turbidity*")</f>
        <v>0</v>
      </c>
      <c r="L222" s="130"/>
      <c r="M222" s="131" t="s">
        <v>341</v>
      </c>
      <c r="N222" s="131" t="s">
        <v>261</v>
      </c>
      <c r="O222" s="131" t="s">
        <v>254</v>
      </c>
      <c r="P222" s="131" t="s">
        <v>3577</v>
      </c>
      <c r="Q222" s="132" t="s">
        <v>363</v>
      </c>
      <c r="R222" s="144" t="s">
        <v>4359</v>
      </c>
      <c r="S222" s="131" t="s">
        <v>3274</v>
      </c>
      <c r="T222" s="130" t="s">
        <v>3578</v>
      </c>
      <c r="U222" s="130" t="s">
        <v>257</v>
      </c>
      <c r="V222" s="130" t="s">
        <v>257</v>
      </c>
      <c r="W222" s="130" t="s">
        <v>257</v>
      </c>
      <c r="X222" s="130" t="s">
        <v>257</v>
      </c>
      <c r="Y222" s="130" t="s">
        <v>4360</v>
      </c>
    </row>
    <row r="223" spans="1:25" x14ac:dyDescent="0.2">
      <c r="A223" s="130" t="s">
        <v>3265</v>
      </c>
      <c r="B223" s="130" t="s">
        <v>4361</v>
      </c>
      <c r="C223" s="130">
        <v>2018</v>
      </c>
      <c r="D223" s="130" t="s">
        <v>4362</v>
      </c>
      <c r="E223" s="130" t="s">
        <v>4363</v>
      </c>
      <c r="F223" s="131" t="s">
        <v>13</v>
      </c>
      <c r="G223" s="130" t="s">
        <v>257</v>
      </c>
      <c r="H223" s="134" t="s">
        <v>4364</v>
      </c>
      <c r="I223" s="130" t="s">
        <v>4365</v>
      </c>
      <c r="J223" s="131">
        <f>COUNTIF(I223, "*observational*")</f>
        <v>1</v>
      </c>
      <c r="K223" s="131">
        <f t="shared" si="30"/>
        <v>1</v>
      </c>
      <c r="L223" s="141" t="s">
        <v>3994</v>
      </c>
      <c r="M223" s="131" t="s">
        <v>253</v>
      </c>
      <c r="N223" s="131" t="s">
        <v>261</v>
      </c>
      <c r="O223" s="131" t="s">
        <v>3255</v>
      </c>
      <c r="P223" s="131"/>
      <c r="Q223" s="132"/>
      <c r="R223" s="130"/>
      <c r="S223" s="130"/>
      <c r="T223" s="130"/>
      <c r="U223" s="130"/>
      <c r="V223" s="130"/>
      <c r="W223" s="130"/>
      <c r="X223" s="130"/>
      <c r="Y223" s="141" t="s">
        <v>3994</v>
      </c>
    </row>
    <row r="224" spans="1:25" x14ac:dyDescent="0.2">
      <c r="A224" s="130" t="s">
        <v>3265</v>
      </c>
      <c r="B224" s="130" t="s">
        <v>4366</v>
      </c>
      <c r="C224" s="130">
        <v>2002</v>
      </c>
      <c r="D224" s="130" t="s">
        <v>315</v>
      </c>
      <c r="E224" s="130" t="s">
        <v>4367</v>
      </c>
      <c r="F224" s="131" t="s">
        <v>13</v>
      </c>
      <c r="G224" s="130" t="s">
        <v>257</v>
      </c>
      <c r="H224" s="134" t="s">
        <v>3575</v>
      </c>
      <c r="I224" s="130" t="s">
        <v>4017</v>
      </c>
      <c r="J224" s="131">
        <f>COUNTIF(I224, "*observational*")</f>
        <v>1</v>
      </c>
      <c r="K224" s="131">
        <f t="shared" si="30"/>
        <v>1</v>
      </c>
      <c r="L224" s="130"/>
      <c r="M224" s="133" t="s">
        <v>276</v>
      </c>
      <c r="N224" s="133" t="s">
        <v>261</v>
      </c>
      <c r="O224" s="133" t="s">
        <v>3255</v>
      </c>
      <c r="P224" s="131" t="s">
        <v>3577</v>
      </c>
      <c r="Q224" s="132" t="s">
        <v>363</v>
      </c>
      <c r="R224" s="133" t="s">
        <v>4368</v>
      </c>
      <c r="S224" s="131" t="s">
        <v>3274</v>
      </c>
      <c r="T224" s="130" t="s">
        <v>4369</v>
      </c>
      <c r="U224" s="130" t="s">
        <v>257</v>
      </c>
      <c r="V224" s="130" t="s">
        <v>257</v>
      </c>
      <c r="W224" s="130" t="s">
        <v>257</v>
      </c>
      <c r="X224" s="130" t="s">
        <v>257</v>
      </c>
      <c r="Y224" s="132" t="s">
        <v>4370</v>
      </c>
    </row>
    <row r="225" spans="1:25" x14ac:dyDescent="0.2">
      <c r="A225" s="130" t="s">
        <v>3265</v>
      </c>
      <c r="B225" s="130" t="s">
        <v>4371</v>
      </c>
      <c r="C225" s="130">
        <v>2015</v>
      </c>
      <c r="D225" s="130" t="s">
        <v>3301</v>
      </c>
      <c r="E225" s="130" t="s">
        <v>4372</v>
      </c>
      <c r="F225" s="131" t="s">
        <v>13</v>
      </c>
      <c r="G225" s="130" t="s">
        <v>257</v>
      </c>
      <c r="H225" s="134" t="s">
        <v>3575</v>
      </c>
      <c r="I225" s="130" t="s">
        <v>4373</v>
      </c>
      <c r="J225" s="131">
        <v>1</v>
      </c>
      <c r="K225" s="131">
        <f t="shared" si="30"/>
        <v>1</v>
      </c>
      <c r="L225" s="130"/>
      <c r="M225" s="131" t="s">
        <v>253</v>
      </c>
      <c r="N225" s="131" t="s">
        <v>261</v>
      </c>
      <c r="O225" s="131" t="s">
        <v>3255</v>
      </c>
      <c r="P225" s="131">
        <v>1</v>
      </c>
      <c r="Q225" s="132" t="s">
        <v>363</v>
      </c>
      <c r="R225" s="131" t="s">
        <v>4374</v>
      </c>
      <c r="S225" s="131" t="s">
        <v>3274</v>
      </c>
      <c r="T225" s="130" t="s">
        <v>4354</v>
      </c>
      <c r="U225" s="130" t="s">
        <v>257</v>
      </c>
      <c r="V225" s="130" t="s">
        <v>257</v>
      </c>
      <c r="W225" s="130" t="s">
        <v>257</v>
      </c>
      <c r="X225" s="130" t="s">
        <v>257</v>
      </c>
      <c r="Y225" s="132" t="s">
        <v>4375</v>
      </c>
    </row>
    <row r="226" spans="1:25" x14ac:dyDescent="0.2">
      <c r="A226" s="130" t="s">
        <v>3265</v>
      </c>
      <c r="B226" s="130" t="s">
        <v>4376</v>
      </c>
      <c r="C226" s="130">
        <v>2017</v>
      </c>
      <c r="D226" s="130" t="s">
        <v>4377</v>
      </c>
      <c r="E226" s="130" t="s">
        <v>4378</v>
      </c>
      <c r="F226" s="131" t="s">
        <v>13</v>
      </c>
      <c r="G226" s="130" t="s">
        <v>257</v>
      </c>
      <c r="H226" s="134" t="s">
        <v>3575</v>
      </c>
      <c r="I226" s="130" t="s">
        <v>4223</v>
      </c>
      <c r="J226" s="131">
        <f t="shared" ref="J226:J231" si="31">COUNTIF(I226, "*observational*")</f>
        <v>1</v>
      </c>
      <c r="K226" s="131">
        <f t="shared" si="30"/>
        <v>0</v>
      </c>
      <c r="L226" s="130"/>
      <c r="M226" s="131" t="s">
        <v>253</v>
      </c>
      <c r="N226" s="131" t="s">
        <v>261</v>
      </c>
      <c r="O226" s="131" t="s">
        <v>3255</v>
      </c>
      <c r="P226" s="131" t="s">
        <v>3577</v>
      </c>
      <c r="Q226" s="132" t="s">
        <v>4379</v>
      </c>
      <c r="R226" s="131" t="s">
        <v>3426</v>
      </c>
      <c r="S226" s="131" t="s">
        <v>3274</v>
      </c>
      <c r="T226" s="130" t="s">
        <v>3578</v>
      </c>
      <c r="U226" s="130" t="s">
        <v>257</v>
      </c>
      <c r="V226" s="130" t="s">
        <v>257</v>
      </c>
      <c r="W226" s="130" t="s">
        <v>257</v>
      </c>
      <c r="X226" s="130" t="s">
        <v>257</v>
      </c>
      <c r="Y226" s="130" t="s">
        <v>4380</v>
      </c>
    </row>
    <row r="227" spans="1:25" x14ac:dyDescent="0.2">
      <c r="A227" s="130" t="s">
        <v>3265</v>
      </c>
      <c r="B227" s="130" t="s">
        <v>4381</v>
      </c>
      <c r="C227" s="130">
        <v>2013</v>
      </c>
      <c r="D227" s="130" t="s">
        <v>2085</v>
      </c>
      <c r="E227" s="130" t="s">
        <v>4382</v>
      </c>
      <c r="F227" s="131" t="s">
        <v>13</v>
      </c>
      <c r="G227" s="130" t="s">
        <v>257</v>
      </c>
      <c r="H227" s="134" t="s">
        <v>4383</v>
      </c>
      <c r="I227" s="130" t="s">
        <v>3340</v>
      </c>
      <c r="J227" s="131">
        <f t="shared" si="31"/>
        <v>1</v>
      </c>
      <c r="K227" s="131">
        <f t="shared" si="30"/>
        <v>1</v>
      </c>
      <c r="L227" s="130" t="s">
        <v>4384</v>
      </c>
      <c r="M227" s="131" t="s">
        <v>253</v>
      </c>
      <c r="N227" s="131" t="s">
        <v>261</v>
      </c>
      <c r="O227" s="131" t="s">
        <v>3255</v>
      </c>
      <c r="P227" s="131"/>
      <c r="Q227" s="132"/>
      <c r="R227" s="130"/>
      <c r="S227" s="130"/>
      <c r="T227" s="130"/>
      <c r="U227" s="130"/>
      <c r="V227" s="130"/>
      <c r="W227" s="130"/>
      <c r="X227" s="130"/>
      <c r="Y227" s="130"/>
    </row>
    <row r="228" spans="1:25" x14ac:dyDescent="0.2">
      <c r="A228" s="130" t="s">
        <v>3265</v>
      </c>
      <c r="B228" s="130" t="s">
        <v>4381</v>
      </c>
      <c r="C228" s="130">
        <v>2014</v>
      </c>
      <c r="D228" s="130" t="s">
        <v>4385</v>
      </c>
      <c r="E228" s="130" t="s">
        <v>4386</v>
      </c>
      <c r="F228" s="131" t="s">
        <v>13</v>
      </c>
      <c r="G228" s="130" t="s">
        <v>257</v>
      </c>
      <c r="H228" s="134" t="s">
        <v>3575</v>
      </c>
      <c r="I228" s="130" t="s">
        <v>3340</v>
      </c>
      <c r="J228" s="131">
        <f t="shared" si="31"/>
        <v>1</v>
      </c>
      <c r="K228" s="131">
        <f t="shared" si="30"/>
        <v>1</v>
      </c>
      <c r="L228" s="130" t="s">
        <v>4387</v>
      </c>
      <c r="M228" s="131" t="s">
        <v>253</v>
      </c>
      <c r="N228" s="131" t="s">
        <v>261</v>
      </c>
      <c r="O228" s="131" t="s">
        <v>3255</v>
      </c>
      <c r="P228" s="131" t="s">
        <v>3577</v>
      </c>
      <c r="Q228" s="132" t="s">
        <v>363</v>
      </c>
      <c r="R228" s="131" t="s">
        <v>363</v>
      </c>
      <c r="S228" s="131" t="s">
        <v>3274</v>
      </c>
      <c r="T228" s="130" t="s">
        <v>286</v>
      </c>
      <c r="U228" s="130" t="s">
        <v>4388</v>
      </c>
      <c r="V228" s="130" t="s">
        <v>3843</v>
      </c>
      <c r="W228" s="130" t="s">
        <v>257</v>
      </c>
      <c r="X228" s="130" t="s">
        <v>257</v>
      </c>
      <c r="Y228" s="132" t="s">
        <v>4389</v>
      </c>
    </row>
    <row r="229" spans="1:25" x14ac:dyDescent="0.2">
      <c r="A229" s="130" t="s">
        <v>3265</v>
      </c>
      <c r="B229" s="130" t="s">
        <v>4390</v>
      </c>
      <c r="C229" s="130">
        <v>2013</v>
      </c>
      <c r="D229" s="130" t="s">
        <v>4391</v>
      </c>
      <c r="E229" s="130" t="s">
        <v>4392</v>
      </c>
      <c r="F229" s="131" t="s">
        <v>13</v>
      </c>
      <c r="G229" s="130" t="s">
        <v>257</v>
      </c>
      <c r="H229" s="134" t="s">
        <v>3575</v>
      </c>
      <c r="I229" s="130" t="s">
        <v>4296</v>
      </c>
      <c r="J229" s="131">
        <f t="shared" si="31"/>
        <v>1</v>
      </c>
      <c r="K229" s="131">
        <f t="shared" si="30"/>
        <v>0</v>
      </c>
      <c r="L229" s="130"/>
      <c r="M229" s="131" t="s">
        <v>253</v>
      </c>
      <c r="N229" s="131" t="s">
        <v>261</v>
      </c>
      <c r="O229" s="131" t="s">
        <v>3255</v>
      </c>
      <c r="P229" s="131" t="s">
        <v>3577</v>
      </c>
      <c r="Q229" s="132" t="s">
        <v>4393</v>
      </c>
      <c r="R229" s="144" t="s">
        <v>4394</v>
      </c>
      <c r="S229" s="131" t="s">
        <v>3274</v>
      </c>
      <c r="T229" s="130" t="s">
        <v>4061</v>
      </c>
      <c r="U229" s="130" t="s">
        <v>257</v>
      </c>
      <c r="V229" s="130" t="s">
        <v>257</v>
      </c>
      <c r="W229" s="130" t="s">
        <v>257</v>
      </c>
      <c r="X229" s="130" t="s">
        <v>257</v>
      </c>
      <c r="Y229" s="132" t="s">
        <v>4395</v>
      </c>
    </row>
    <row r="230" spans="1:25" x14ac:dyDescent="0.2">
      <c r="A230" s="130" t="s">
        <v>3265</v>
      </c>
      <c r="B230" s="130" t="s">
        <v>4396</v>
      </c>
      <c r="C230" s="130">
        <v>2017</v>
      </c>
      <c r="D230" s="130" t="s">
        <v>4397</v>
      </c>
      <c r="E230" s="130" t="s">
        <v>4398</v>
      </c>
      <c r="F230" s="131" t="s">
        <v>13</v>
      </c>
      <c r="G230" s="130" t="s">
        <v>257</v>
      </c>
      <c r="H230" s="134" t="s">
        <v>4399</v>
      </c>
      <c r="I230" s="130" t="s">
        <v>3458</v>
      </c>
      <c r="J230" s="131">
        <f t="shared" si="31"/>
        <v>0</v>
      </c>
      <c r="K230" s="131">
        <f t="shared" si="30"/>
        <v>1</v>
      </c>
      <c r="L230" s="130"/>
      <c r="M230" s="131" t="s">
        <v>253</v>
      </c>
      <c r="N230" s="131" t="s">
        <v>3267</v>
      </c>
      <c r="O230" s="131" t="s">
        <v>4400</v>
      </c>
      <c r="P230" s="131">
        <v>4</v>
      </c>
      <c r="Q230" s="132" t="s">
        <v>257</v>
      </c>
      <c r="R230" s="131" t="s">
        <v>4401</v>
      </c>
      <c r="S230" s="131" t="s">
        <v>3274</v>
      </c>
      <c r="T230" s="130" t="s">
        <v>4402</v>
      </c>
      <c r="U230" s="130" t="s">
        <v>4403</v>
      </c>
      <c r="V230" s="130" t="s">
        <v>257</v>
      </c>
      <c r="W230" s="130" t="s">
        <v>257</v>
      </c>
      <c r="X230" s="130" t="s">
        <v>257</v>
      </c>
      <c r="Y230" s="132" t="s">
        <v>4404</v>
      </c>
    </row>
    <row r="231" spans="1:25" x14ac:dyDescent="0.2">
      <c r="A231" s="130" t="s">
        <v>3265</v>
      </c>
      <c r="B231" s="130" t="s">
        <v>4405</v>
      </c>
      <c r="C231" s="130">
        <v>1980</v>
      </c>
      <c r="D231" s="130" t="s">
        <v>4406</v>
      </c>
      <c r="E231" s="130" t="s">
        <v>4407</v>
      </c>
      <c r="F231" s="131" t="s">
        <v>13</v>
      </c>
      <c r="G231" s="130" t="s">
        <v>257</v>
      </c>
      <c r="H231" s="134" t="s">
        <v>3583</v>
      </c>
      <c r="I231" s="130"/>
      <c r="J231" s="131">
        <f t="shared" si="31"/>
        <v>0</v>
      </c>
      <c r="K231" s="131">
        <f t="shared" si="30"/>
        <v>0</v>
      </c>
      <c r="L231" s="130"/>
      <c r="M231" s="131" t="s">
        <v>276</v>
      </c>
      <c r="N231" s="131" t="s">
        <v>3267</v>
      </c>
      <c r="O231" s="131" t="s">
        <v>254</v>
      </c>
      <c r="P231" s="131">
        <v>19</v>
      </c>
      <c r="Q231" s="132" t="s">
        <v>448</v>
      </c>
      <c r="R231" s="131" t="s">
        <v>3669</v>
      </c>
      <c r="S231" s="131" t="s">
        <v>3270</v>
      </c>
      <c r="T231" s="130" t="s">
        <v>3670</v>
      </c>
      <c r="U231" s="130" t="s">
        <v>257</v>
      </c>
      <c r="V231" s="130" t="s">
        <v>257</v>
      </c>
      <c r="W231" s="130" t="s">
        <v>257</v>
      </c>
      <c r="X231" s="130" t="s">
        <v>257</v>
      </c>
      <c r="Y231" s="130"/>
    </row>
    <row r="232" spans="1:25" x14ac:dyDescent="0.2">
      <c r="A232" s="130" t="s">
        <v>3265</v>
      </c>
      <c r="B232" s="130" t="s">
        <v>4408</v>
      </c>
      <c r="C232" s="130">
        <v>2011</v>
      </c>
      <c r="D232" s="130" t="s">
        <v>4409</v>
      </c>
      <c r="E232" s="130" t="s">
        <v>4410</v>
      </c>
      <c r="F232" s="131" t="s">
        <v>13</v>
      </c>
      <c r="G232" s="130" t="s">
        <v>257</v>
      </c>
      <c r="H232" s="130" t="s">
        <v>4411</v>
      </c>
      <c r="I232" s="130" t="s">
        <v>3576</v>
      </c>
      <c r="J232" s="131" t="s">
        <v>3405</v>
      </c>
      <c r="K232" s="131">
        <f t="shared" si="30"/>
        <v>0</v>
      </c>
      <c r="L232" s="130"/>
      <c r="M232" s="131" t="s">
        <v>253</v>
      </c>
      <c r="N232" s="131" t="s">
        <v>261</v>
      </c>
      <c r="O232" s="132" t="s">
        <v>3406</v>
      </c>
      <c r="P232" s="131">
        <v>2</v>
      </c>
      <c r="Q232" s="132" t="s">
        <v>4412</v>
      </c>
      <c r="R232" s="131" t="s">
        <v>4413</v>
      </c>
      <c r="S232" s="131" t="s">
        <v>3274</v>
      </c>
      <c r="T232" s="130" t="s">
        <v>4414</v>
      </c>
      <c r="U232" s="130" t="s">
        <v>302</v>
      </c>
      <c r="V232" s="130" t="s">
        <v>257</v>
      </c>
      <c r="W232" s="130" t="s">
        <v>257</v>
      </c>
      <c r="X232" s="130" t="s">
        <v>257</v>
      </c>
      <c r="Y232" s="132" t="s">
        <v>4415</v>
      </c>
    </row>
    <row r="233" spans="1:25" x14ac:dyDescent="0.2">
      <c r="A233" s="130" t="s">
        <v>3265</v>
      </c>
      <c r="B233" s="130" t="s">
        <v>4416</v>
      </c>
      <c r="C233" s="130">
        <v>2013</v>
      </c>
      <c r="D233" s="130" t="s">
        <v>4417</v>
      </c>
      <c r="E233" s="130" t="s">
        <v>4418</v>
      </c>
      <c r="F233" s="131" t="s">
        <v>13</v>
      </c>
      <c r="G233" s="130" t="s">
        <v>257</v>
      </c>
      <c r="H233" s="134" t="s">
        <v>3575</v>
      </c>
      <c r="I233" s="130" t="s">
        <v>3723</v>
      </c>
      <c r="J233" s="131">
        <f t="shared" ref="J233:J256" si="32">COUNTIF(I233, "*observational*")</f>
        <v>1</v>
      </c>
      <c r="K233" s="131">
        <f t="shared" si="30"/>
        <v>0</v>
      </c>
      <c r="L233" s="130"/>
      <c r="M233" s="131" t="s">
        <v>253</v>
      </c>
      <c r="N233" s="131" t="s">
        <v>261</v>
      </c>
      <c r="O233" s="131" t="s">
        <v>3255</v>
      </c>
      <c r="P233" s="131" t="s">
        <v>3577</v>
      </c>
      <c r="Q233" s="132" t="s">
        <v>4419</v>
      </c>
      <c r="R233" s="131" t="s">
        <v>4420</v>
      </c>
      <c r="S233" s="131" t="s">
        <v>3274</v>
      </c>
      <c r="T233" s="130" t="s">
        <v>4421</v>
      </c>
      <c r="U233" s="130" t="s">
        <v>4245</v>
      </c>
      <c r="V233" s="130" t="s">
        <v>257</v>
      </c>
      <c r="W233" s="130" t="s">
        <v>257</v>
      </c>
      <c r="X233" s="130" t="s">
        <v>257</v>
      </c>
      <c r="Y233" s="130" t="s">
        <v>4422</v>
      </c>
    </row>
    <row r="234" spans="1:25" x14ac:dyDescent="0.2">
      <c r="A234" s="130" t="s">
        <v>3265</v>
      </c>
      <c r="B234" s="130" t="s">
        <v>4423</v>
      </c>
      <c r="C234" s="130">
        <v>2013</v>
      </c>
      <c r="D234" s="130" t="s">
        <v>4424</v>
      </c>
      <c r="E234" s="130" t="s">
        <v>4425</v>
      </c>
      <c r="F234" s="131" t="s">
        <v>13</v>
      </c>
      <c r="G234" s="130" t="s">
        <v>257</v>
      </c>
      <c r="H234" s="134" t="s">
        <v>3575</v>
      </c>
      <c r="I234" s="130" t="s">
        <v>3799</v>
      </c>
      <c r="J234" s="131">
        <f t="shared" si="32"/>
        <v>1</v>
      </c>
      <c r="K234" s="131">
        <f t="shared" si="30"/>
        <v>0</v>
      </c>
      <c r="L234" s="130"/>
      <c r="M234" s="131" t="s">
        <v>253</v>
      </c>
      <c r="N234" s="131" t="s">
        <v>261</v>
      </c>
      <c r="O234" s="131" t="s">
        <v>3255</v>
      </c>
      <c r="P234" s="131" t="s">
        <v>3577</v>
      </c>
      <c r="Q234" s="132" t="s">
        <v>4419</v>
      </c>
      <c r="R234" s="143" t="s">
        <v>4426</v>
      </c>
      <c r="S234" s="131" t="s">
        <v>3274</v>
      </c>
      <c r="T234" s="130" t="s">
        <v>4421</v>
      </c>
      <c r="U234" s="130" t="s">
        <v>4245</v>
      </c>
      <c r="V234" s="130" t="s">
        <v>257</v>
      </c>
      <c r="W234" s="130" t="s">
        <v>257</v>
      </c>
      <c r="X234" s="130" t="s">
        <v>257</v>
      </c>
      <c r="Y234" s="132" t="s">
        <v>4427</v>
      </c>
    </row>
    <row r="235" spans="1:25" x14ac:dyDescent="0.2">
      <c r="A235" s="130" t="s">
        <v>3265</v>
      </c>
      <c r="B235" s="130" t="s">
        <v>4428</v>
      </c>
      <c r="C235" s="130">
        <v>2015</v>
      </c>
      <c r="D235" s="130" t="s">
        <v>403</v>
      </c>
      <c r="E235" s="130" t="s">
        <v>4429</v>
      </c>
      <c r="F235" s="131" t="s">
        <v>13</v>
      </c>
      <c r="G235" s="130" t="s">
        <v>257</v>
      </c>
      <c r="H235" s="134" t="s">
        <v>3575</v>
      </c>
      <c r="I235" s="130" t="s">
        <v>4430</v>
      </c>
      <c r="J235" s="131">
        <f t="shared" si="32"/>
        <v>1</v>
      </c>
      <c r="K235" s="131">
        <f t="shared" si="30"/>
        <v>1</v>
      </c>
      <c r="L235" s="130"/>
      <c r="M235" s="131" t="s">
        <v>253</v>
      </c>
      <c r="N235" s="131" t="s">
        <v>261</v>
      </c>
      <c r="O235" s="131" t="s">
        <v>3255</v>
      </c>
      <c r="P235" s="131" t="s">
        <v>3577</v>
      </c>
      <c r="Q235" s="132" t="s">
        <v>3606</v>
      </c>
      <c r="R235" s="131" t="s">
        <v>4431</v>
      </c>
      <c r="S235" s="131" t="s">
        <v>3274</v>
      </c>
      <c r="T235" s="130" t="s">
        <v>3578</v>
      </c>
      <c r="U235" s="130" t="s">
        <v>3964</v>
      </c>
      <c r="V235" s="130" t="s">
        <v>3837</v>
      </c>
      <c r="W235" s="130" t="s">
        <v>257</v>
      </c>
      <c r="X235" s="130" t="s">
        <v>257</v>
      </c>
      <c r="Y235" s="132" t="s">
        <v>4432</v>
      </c>
    </row>
    <row r="236" spans="1:25" x14ac:dyDescent="0.2">
      <c r="A236" s="130" t="s">
        <v>3265</v>
      </c>
      <c r="B236" s="130" t="s">
        <v>4433</v>
      </c>
      <c r="C236" s="130">
        <v>2009</v>
      </c>
      <c r="D236" s="130" t="s">
        <v>327</v>
      </c>
      <c r="E236" s="130" t="s">
        <v>4434</v>
      </c>
      <c r="F236" s="131" t="s">
        <v>13</v>
      </c>
      <c r="G236" s="130" t="s">
        <v>257</v>
      </c>
      <c r="H236" s="134" t="s">
        <v>3731</v>
      </c>
      <c r="I236" s="130" t="s">
        <v>3430</v>
      </c>
      <c r="J236" s="131">
        <f t="shared" si="32"/>
        <v>0</v>
      </c>
      <c r="K236" s="131">
        <f t="shared" si="30"/>
        <v>0</v>
      </c>
      <c r="L236" s="130"/>
      <c r="M236" s="131" t="s">
        <v>276</v>
      </c>
      <c r="N236" s="131" t="s">
        <v>3267</v>
      </c>
      <c r="O236" s="131" t="s">
        <v>254</v>
      </c>
      <c r="P236" s="131">
        <v>1</v>
      </c>
      <c r="Q236" s="132" t="s">
        <v>4435</v>
      </c>
      <c r="R236" s="131" t="s">
        <v>4436</v>
      </c>
      <c r="S236" s="131" t="s">
        <v>3270</v>
      </c>
      <c r="T236" s="130" t="s">
        <v>4437</v>
      </c>
      <c r="U236" s="130" t="s">
        <v>4438</v>
      </c>
      <c r="V236" s="130" t="s">
        <v>409</v>
      </c>
      <c r="W236" s="130" t="s">
        <v>294</v>
      </c>
      <c r="X236" s="130" t="s">
        <v>3392</v>
      </c>
      <c r="Y236" s="132" t="s">
        <v>4439</v>
      </c>
    </row>
    <row r="237" spans="1:25" x14ac:dyDescent="0.2">
      <c r="A237" s="130" t="s">
        <v>3265</v>
      </c>
      <c r="B237" s="130" t="s">
        <v>4440</v>
      </c>
      <c r="C237" s="130">
        <v>2003</v>
      </c>
      <c r="D237" s="130" t="s">
        <v>4441</v>
      </c>
      <c r="E237" s="130" t="s">
        <v>4442</v>
      </c>
      <c r="F237" s="131" t="s">
        <v>13</v>
      </c>
      <c r="G237" s="130" t="s">
        <v>257</v>
      </c>
      <c r="H237" s="134" t="s">
        <v>3575</v>
      </c>
      <c r="I237" s="130" t="s">
        <v>3858</v>
      </c>
      <c r="J237" s="131">
        <f t="shared" si="32"/>
        <v>1</v>
      </c>
      <c r="K237" s="131">
        <f t="shared" si="30"/>
        <v>0</v>
      </c>
      <c r="L237" s="130"/>
      <c r="M237" s="131" t="s">
        <v>276</v>
      </c>
      <c r="N237" s="131" t="s">
        <v>3316</v>
      </c>
      <c r="O237" s="131" t="s">
        <v>4443</v>
      </c>
      <c r="P237" s="131">
        <v>1</v>
      </c>
      <c r="Q237" s="132" t="s">
        <v>4444</v>
      </c>
      <c r="R237" s="131" t="s">
        <v>4445</v>
      </c>
      <c r="S237" s="131" t="s">
        <v>3270</v>
      </c>
      <c r="T237" s="130" t="s">
        <v>302</v>
      </c>
      <c r="U237" s="130" t="s">
        <v>257</v>
      </c>
      <c r="V237" s="130" t="s">
        <v>257</v>
      </c>
      <c r="W237" s="130" t="s">
        <v>257</v>
      </c>
      <c r="X237" s="130" t="s">
        <v>257</v>
      </c>
      <c r="Y237" s="130"/>
    </row>
    <row r="238" spans="1:25" x14ac:dyDescent="0.2">
      <c r="A238" s="130" t="s">
        <v>3265</v>
      </c>
      <c r="B238" s="130" t="s">
        <v>4446</v>
      </c>
      <c r="C238" s="130">
        <v>1988</v>
      </c>
      <c r="D238" s="130" t="s">
        <v>3751</v>
      </c>
      <c r="E238" s="130" t="s">
        <v>4447</v>
      </c>
      <c r="F238" s="131" t="s">
        <v>13</v>
      </c>
      <c r="G238" s="130" t="s">
        <v>257</v>
      </c>
      <c r="H238" s="134" t="s">
        <v>3583</v>
      </c>
      <c r="I238" s="130" t="s">
        <v>3276</v>
      </c>
      <c r="J238" s="131">
        <f t="shared" si="32"/>
        <v>0</v>
      </c>
      <c r="K238" s="131">
        <f t="shared" si="30"/>
        <v>0</v>
      </c>
      <c r="L238" s="130"/>
      <c r="M238" s="131" t="s">
        <v>276</v>
      </c>
      <c r="N238" s="131" t="s">
        <v>3267</v>
      </c>
      <c r="O238" s="131" t="s">
        <v>254</v>
      </c>
      <c r="P238" s="131">
        <v>1</v>
      </c>
      <c r="Q238" s="132" t="s">
        <v>4448</v>
      </c>
      <c r="R238" s="131" t="s">
        <v>4449</v>
      </c>
      <c r="S238" s="131" t="s">
        <v>3270</v>
      </c>
      <c r="T238" s="130" t="s">
        <v>4450</v>
      </c>
      <c r="U238" s="130" t="s">
        <v>257</v>
      </c>
      <c r="V238" s="130" t="s">
        <v>257</v>
      </c>
      <c r="W238" s="130" t="s">
        <v>257</v>
      </c>
      <c r="X238" s="130" t="s">
        <v>257</v>
      </c>
      <c r="Y238" s="130"/>
    </row>
    <row r="239" spans="1:25" x14ac:dyDescent="0.2">
      <c r="A239" s="130" t="s">
        <v>3265</v>
      </c>
      <c r="B239" s="130" t="s">
        <v>4451</v>
      </c>
      <c r="C239" s="130">
        <v>2019</v>
      </c>
      <c r="D239" s="130" t="s">
        <v>3326</v>
      </c>
      <c r="E239" s="130" t="s">
        <v>4452</v>
      </c>
      <c r="F239" s="131" t="s">
        <v>13</v>
      </c>
      <c r="G239" s="130" t="s">
        <v>257</v>
      </c>
      <c r="H239" s="134" t="s">
        <v>3575</v>
      </c>
      <c r="I239" s="130" t="s">
        <v>3628</v>
      </c>
      <c r="J239" s="131">
        <f t="shared" si="32"/>
        <v>1</v>
      </c>
      <c r="K239" s="131">
        <f t="shared" si="30"/>
        <v>1</v>
      </c>
      <c r="L239" s="130"/>
      <c r="M239" s="133" t="s">
        <v>276</v>
      </c>
      <c r="N239" s="133" t="s">
        <v>261</v>
      </c>
      <c r="O239" s="133" t="s">
        <v>3255</v>
      </c>
      <c r="P239" s="131" t="s">
        <v>3577</v>
      </c>
      <c r="Q239" s="132" t="s">
        <v>4453</v>
      </c>
      <c r="R239" s="145" t="s">
        <v>4454</v>
      </c>
      <c r="S239" s="131" t="s">
        <v>3274</v>
      </c>
      <c r="T239" s="130" t="s">
        <v>3578</v>
      </c>
      <c r="U239" s="130" t="s">
        <v>3903</v>
      </c>
      <c r="V239" s="130" t="s">
        <v>4455</v>
      </c>
      <c r="W239" s="130" t="s">
        <v>4031</v>
      </c>
      <c r="X239" s="130" t="s">
        <v>257</v>
      </c>
      <c r="Y239" s="132" t="s">
        <v>4432</v>
      </c>
    </row>
    <row r="240" spans="1:25" x14ac:dyDescent="0.2">
      <c r="A240" s="130" t="s">
        <v>3265</v>
      </c>
      <c r="B240" s="130" t="s">
        <v>4456</v>
      </c>
      <c r="C240" s="130">
        <v>2005</v>
      </c>
      <c r="D240" s="130" t="s">
        <v>4457</v>
      </c>
      <c r="E240" s="130" t="s">
        <v>4458</v>
      </c>
      <c r="F240" s="131" t="s">
        <v>13</v>
      </c>
      <c r="G240" s="130" t="s">
        <v>257</v>
      </c>
      <c r="H240" s="134" t="s">
        <v>3772</v>
      </c>
      <c r="I240" s="130"/>
      <c r="J240" s="131">
        <f t="shared" si="32"/>
        <v>0</v>
      </c>
      <c r="K240" s="131">
        <f t="shared" si="30"/>
        <v>0</v>
      </c>
      <c r="L240" s="130"/>
      <c r="M240" s="131" t="s">
        <v>253</v>
      </c>
      <c r="N240" s="131" t="s">
        <v>261</v>
      </c>
      <c r="O240" s="131" t="s">
        <v>3255</v>
      </c>
      <c r="P240" s="131" t="s">
        <v>3577</v>
      </c>
      <c r="Q240" s="132" t="s">
        <v>3707</v>
      </c>
      <c r="R240" s="131" t="s">
        <v>257</v>
      </c>
      <c r="S240" s="131" t="s">
        <v>257</v>
      </c>
      <c r="T240" s="130" t="s">
        <v>257</v>
      </c>
      <c r="U240" s="130" t="s">
        <v>257</v>
      </c>
      <c r="V240" s="130" t="s">
        <v>257</v>
      </c>
      <c r="W240" s="130" t="s">
        <v>257</v>
      </c>
      <c r="X240" s="130" t="s">
        <v>257</v>
      </c>
      <c r="Y240" s="130" t="s">
        <v>4459</v>
      </c>
    </row>
    <row r="241" spans="1:25" x14ac:dyDescent="0.2">
      <c r="A241" s="130" t="s">
        <v>3265</v>
      </c>
      <c r="B241" s="130" t="s">
        <v>4460</v>
      </c>
      <c r="C241" s="130">
        <v>1976</v>
      </c>
      <c r="D241" s="130" t="s">
        <v>4461</v>
      </c>
      <c r="E241" s="130" t="s">
        <v>4462</v>
      </c>
      <c r="F241" s="131" t="s">
        <v>13</v>
      </c>
      <c r="G241" s="130" t="s">
        <v>257</v>
      </c>
      <c r="H241" s="134" t="s">
        <v>3575</v>
      </c>
      <c r="I241" s="130" t="s">
        <v>3340</v>
      </c>
      <c r="J241" s="131">
        <f t="shared" si="32"/>
        <v>1</v>
      </c>
      <c r="K241" s="131" t="s">
        <v>3405</v>
      </c>
      <c r="L241" s="130"/>
      <c r="M241" s="131" t="s">
        <v>276</v>
      </c>
      <c r="N241" s="131" t="s">
        <v>261</v>
      </c>
      <c r="O241" s="131" t="s">
        <v>3255</v>
      </c>
      <c r="P241" s="131" t="s">
        <v>3577</v>
      </c>
      <c r="Q241" s="132" t="s">
        <v>363</v>
      </c>
      <c r="R241" s="131" t="s">
        <v>4463</v>
      </c>
      <c r="S241" s="131" t="s">
        <v>3274</v>
      </c>
      <c r="T241" s="130" t="s">
        <v>3578</v>
      </c>
      <c r="U241" s="130" t="s">
        <v>3965</v>
      </c>
      <c r="V241" s="130" t="s">
        <v>257</v>
      </c>
      <c r="W241" s="130" t="s">
        <v>257</v>
      </c>
      <c r="X241" s="130" t="s">
        <v>257</v>
      </c>
      <c r="Y241" s="132" t="s">
        <v>4464</v>
      </c>
    </row>
    <row r="242" spans="1:25" x14ac:dyDescent="0.2">
      <c r="A242" s="130" t="s">
        <v>3265</v>
      </c>
      <c r="B242" s="130" t="s">
        <v>4465</v>
      </c>
      <c r="C242" s="130">
        <v>2015</v>
      </c>
      <c r="D242" s="130" t="s">
        <v>424</v>
      </c>
      <c r="E242" s="130" t="s">
        <v>4466</v>
      </c>
      <c r="F242" s="131" t="s">
        <v>13</v>
      </c>
      <c r="G242" s="130" t="s">
        <v>257</v>
      </c>
      <c r="H242" s="134" t="s">
        <v>3575</v>
      </c>
      <c r="I242" s="130" t="s">
        <v>3958</v>
      </c>
      <c r="J242" s="131">
        <f t="shared" si="32"/>
        <v>1</v>
      </c>
      <c r="K242" s="131">
        <f t="shared" ref="K242:K249" si="33">COUNTIF(I242, "*turbidity*")</f>
        <v>1</v>
      </c>
      <c r="L242" s="130"/>
      <c r="M242" s="131" t="s">
        <v>341</v>
      </c>
      <c r="N242" s="131" t="s">
        <v>261</v>
      </c>
      <c r="O242" s="131" t="s">
        <v>3255</v>
      </c>
      <c r="P242" s="131" t="s">
        <v>3577</v>
      </c>
      <c r="Q242" s="132" t="s">
        <v>363</v>
      </c>
      <c r="R242" s="131" t="s">
        <v>363</v>
      </c>
      <c r="S242" s="131" t="s">
        <v>3274</v>
      </c>
      <c r="T242" s="130" t="s">
        <v>3764</v>
      </c>
      <c r="U242" s="130" t="s">
        <v>257</v>
      </c>
      <c r="V242" s="130" t="s">
        <v>257</v>
      </c>
      <c r="W242" s="130" t="s">
        <v>257</v>
      </c>
      <c r="X242" s="130" t="s">
        <v>257</v>
      </c>
      <c r="Y242" s="132" t="s">
        <v>4467</v>
      </c>
    </row>
    <row r="243" spans="1:25" x14ac:dyDescent="0.2">
      <c r="A243" s="130" t="s">
        <v>3265</v>
      </c>
      <c r="B243" s="130" t="s">
        <v>4468</v>
      </c>
      <c r="C243" s="130">
        <v>2017</v>
      </c>
      <c r="D243" s="130" t="s">
        <v>4234</v>
      </c>
      <c r="E243" s="130" t="s">
        <v>4469</v>
      </c>
      <c r="F243" s="131" t="s">
        <v>13</v>
      </c>
      <c r="G243" s="130" t="s">
        <v>257</v>
      </c>
      <c r="H243" s="134" t="s">
        <v>3575</v>
      </c>
      <c r="I243" s="130" t="s">
        <v>3958</v>
      </c>
      <c r="J243" s="131">
        <f t="shared" si="32"/>
        <v>1</v>
      </c>
      <c r="K243" s="131">
        <f t="shared" si="33"/>
        <v>1</v>
      </c>
      <c r="L243" s="130"/>
      <c r="M243" s="131" t="s">
        <v>341</v>
      </c>
      <c r="N243" s="131" t="s">
        <v>261</v>
      </c>
      <c r="O243" s="131" t="s">
        <v>3255</v>
      </c>
      <c r="P243" s="131" t="s">
        <v>3577</v>
      </c>
      <c r="Q243" s="132" t="s">
        <v>363</v>
      </c>
      <c r="R243" s="131" t="s">
        <v>363</v>
      </c>
      <c r="S243" s="131" t="s">
        <v>3274</v>
      </c>
      <c r="T243" s="130" t="s">
        <v>3578</v>
      </c>
      <c r="U243" s="130" t="s">
        <v>4470</v>
      </c>
      <c r="V243" s="130" t="s">
        <v>257</v>
      </c>
      <c r="W243" s="130" t="s">
        <v>257</v>
      </c>
      <c r="X243" s="130" t="s">
        <v>257</v>
      </c>
      <c r="Y243" s="132" t="s">
        <v>4471</v>
      </c>
    </row>
    <row r="244" spans="1:25" x14ac:dyDescent="0.2">
      <c r="A244" s="130" t="s">
        <v>3265</v>
      </c>
      <c r="B244" s="130" t="s">
        <v>4472</v>
      </c>
      <c r="C244" s="130">
        <v>2012</v>
      </c>
      <c r="D244" s="130" t="s">
        <v>4473</v>
      </c>
      <c r="E244" s="130" t="s">
        <v>4474</v>
      </c>
      <c r="F244" s="131" t="s">
        <v>13</v>
      </c>
      <c r="G244" s="130" t="s">
        <v>257</v>
      </c>
      <c r="H244" s="134" t="s">
        <v>3583</v>
      </c>
      <c r="I244" s="130" t="s">
        <v>3276</v>
      </c>
      <c r="J244" s="131">
        <f t="shared" si="32"/>
        <v>0</v>
      </c>
      <c r="K244" s="131">
        <f t="shared" si="33"/>
        <v>0</v>
      </c>
      <c r="L244" s="130"/>
      <c r="M244" s="131" t="s">
        <v>253</v>
      </c>
      <c r="N244" s="131" t="s">
        <v>3267</v>
      </c>
      <c r="O244" s="131" t="s">
        <v>254</v>
      </c>
      <c r="P244" s="131">
        <v>1</v>
      </c>
      <c r="Q244" s="132" t="s">
        <v>4475</v>
      </c>
      <c r="R244" s="131" t="s">
        <v>4476</v>
      </c>
      <c r="S244" s="131" t="s">
        <v>3270</v>
      </c>
      <c r="T244" s="130" t="s">
        <v>4477</v>
      </c>
      <c r="U244" s="130" t="s">
        <v>257</v>
      </c>
      <c r="V244" s="130" t="s">
        <v>257</v>
      </c>
      <c r="W244" s="130" t="s">
        <v>257</v>
      </c>
      <c r="X244" s="130" t="s">
        <v>257</v>
      </c>
      <c r="Y244" s="130"/>
    </row>
    <row r="245" spans="1:25" x14ac:dyDescent="0.2">
      <c r="A245" s="130" t="s">
        <v>3265</v>
      </c>
      <c r="B245" s="146" t="s">
        <v>4478</v>
      </c>
      <c r="C245" s="130">
        <v>2003</v>
      </c>
      <c r="D245" s="130" t="s">
        <v>3339</v>
      </c>
      <c r="E245" s="130" t="s">
        <v>4479</v>
      </c>
      <c r="F245" s="131" t="s">
        <v>13</v>
      </c>
      <c r="G245" s="130" t="s">
        <v>257</v>
      </c>
      <c r="H245" s="130" t="s">
        <v>3619</v>
      </c>
      <c r="I245" s="130" t="s">
        <v>3340</v>
      </c>
      <c r="J245" s="131">
        <f t="shared" si="32"/>
        <v>1</v>
      </c>
      <c r="K245" s="131">
        <f t="shared" si="33"/>
        <v>1</v>
      </c>
      <c r="L245" s="130"/>
      <c r="M245" s="131"/>
      <c r="N245" s="131"/>
      <c r="O245" s="131"/>
      <c r="P245" s="131"/>
      <c r="Q245" s="132"/>
      <c r="R245" s="130"/>
      <c r="S245" s="130"/>
      <c r="T245" s="130"/>
      <c r="U245" s="130"/>
      <c r="V245" s="130"/>
      <c r="W245" s="130"/>
      <c r="X245" s="130"/>
      <c r="Y245" s="130"/>
    </row>
    <row r="246" spans="1:25" x14ac:dyDescent="0.2">
      <c r="A246" s="130" t="s">
        <v>3265</v>
      </c>
      <c r="B246" s="130" t="s">
        <v>4480</v>
      </c>
      <c r="C246" s="130">
        <v>2016</v>
      </c>
      <c r="D246" s="130" t="s">
        <v>4481</v>
      </c>
      <c r="E246" s="130" t="s">
        <v>4482</v>
      </c>
      <c r="F246" s="131" t="s">
        <v>13</v>
      </c>
      <c r="G246" s="130" t="s">
        <v>257</v>
      </c>
      <c r="H246" s="134" t="s">
        <v>3575</v>
      </c>
      <c r="I246" s="130" t="s">
        <v>3576</v>
      </c>
      <c r="J246" s="131">
        <f t="shared" si="32"/>
        <v>1</v>
      </c>
      <c r="K246" s="131">
        <f t="shared" si="33"/>
        <v>0</v>
      </c>
      <c r="L246" s="130"/>
      <c r="M246" s="131" t="s">
        <v>341</v>
      </c>
      <c r="N246" s="131" t="s">
        <v>261</v>
      </c>
      <c r="O246" s="131" t="s">
        <v>3255</v>
      </c>
      <c r="P246" s="131" t="s">
        <v>3577</v>
      </c>
      <c r="Q246" s="132" t="s">
        <v>363</v>
      </c>
      <c r="R246" s="131" t="s">
        <v>4483</v>
      </c>
      <c r="S246" s="131" t="s">
        <v>3274</v>
      </c>
      <c r="T246" s="130" t="s">
        <v>3578</v>
      </c>
      <c r="U246" s="130" t="s">
        <v>3843</v>
      </c>
      <c r="V246" s="130" t="s">
        <v>257</v>
      </c>
      <c r="W246" s="130" t="s">
        <v>257</v>
      </c>
      <c r="X246" s="130" t="s">
        <v>257</v>
      </c>
      <c r="Y246" s="132" t="s">
        <v>4484</v>
      </c>
    </row>
    <row r="247" spans="1:25" x14ac:dyDescent="0.2">
      <c r="A247" s="130" t="s">
        <v>3265</v>
      </c>
      <c r="B247" s="130" t="s">
        <v>4485</v>
      </c>
      <c r="C247" s="130">
        <v>2004</v>
      </c>
      <c r="D247" s="130" t="s">
        <v>4486</v>
      </c>
      <c r="E247" s="130" t="s">
        <v>4487</v>
      </c>
      <c r="F247" s="131" t="s">
        <v>13</v>
      </c>
      <c r="G247" s="130" t="s">
        <v>257</v>
      </c>
      <c r="H247" s="134" t="s">
        <v>3575</v>
      </c>
      <c r="I247" s="130" t="s">
        <v>4488</v>
      </c>
      <c r="J247" s="131">
        <f t="shared" si="32"/>
        <v>1</v>
      </c>
      <c r="K247" s="131">
        <f t="shared" si="33"/>
        <v>0</v>
      </c>
      <c r="L247" s="130" t="s">
        <v>4489</v>
      </c>
      <c r="M247" s="131" t="s">
        <v>276</v>
      </c>
      <c r="N247" s="131" t="s">
        <v>261</v>
      </c>
      <c r="O247" s="131" t="s">
        <v>3255</v>
      </c>
      <c r="P247" s="131" t="s">
        <v>3577</v>
      </c>
      <c r="Q247" s="132" t="s">
        <v>4490</v>
      </c>
      <c r="R247" s="131" t="s">
        <v>4491</v>
      </c>
      <c r="S247" s="131" t="s">
        <v>3274</v>
      </c>
      <c r="T247" s="130" t="s">
        <v>4492</v>
      </c>
      <c r="U247" s="130" t="s">
        <v>257</v>
      </c>
      <c r="V247" s="130" t="s">
        <v>257</v>
      </c>
      <c r="W247" s="130" t="s">
        <v>257</v>
      </c>
      <c r="X247" s="130" t="s">
        <v>257</v>
      </c>
      <c r="Y247" s="130" t="s">
        <v>4493</v>
      </c>
    </row>
    <row r="248" spans="1:25" x14ac:dyDescent="0.2">
      <c r="A248" s="130" t="s">
        <v>3265</v>
      </c>
      <c r="B248" s="130" t="s">
        <v>4494</v>
      </c>
      <c r="C248" s="130">
        <v>2003</v>
      </c>
      <c r="D248" s="130" t="s">
        <v>3339</v>
      </c>
      <c r="E248" s="130" t="s">
        <v>4495</v>
      </c>
      <c r="F248" s="131" t="s">
        <v>13</v>
      </c>
      <c r="G248" s="130" t="s">
        <v>257</v>
      </c>
      <c r="H248" s="134" t="s">
        <v>3575</v>
      </c>
      <c r="I248" s="130" t="s">
        <v>4496</v>
      </c>
      <c r="J248" s="131">
        <f t="shared" si="32"/>
        <v>1</v>
      </c>
      <c r="K248" s="131">
        <f t="shared" si="33"/>
        <v>1</v>
      </c>
      <c r="L248" s="130" t="s">
        <v>4497</v>
      </c>
      <c r="M248" s="131" t="s">
        <v>276</v>
      </c>
      <c r="N248" s="131" t="s">
        <v>261</v>
      </c>
      <c r="O248" s="131" t="s">
        <v>3255</v>
      </c>
      <c r="P248" s="131" t="s">
        <v>3577</v>
      </c>
      <c r="Q248" s="132" t="s">
        <v>363</v>
      </c>
      <c r="R248" s="131" t="s">
        <v>363</v>
      </c>
      <c r="S248" s="131" t="s">
        <v>3274</v>
      </c>
      <c r="T248" s="130" t="s">
        <v>3804</v>
      </c>
      <c r="U248" s="130" t="s">
        <v>3551</v>
      </c>
      <c r="V248" s="130" t="s">
        <v>3510</v>
      </c>
      <c r="W248" s="130" t="s">
        <v>257</v>
      </c>
      <c r="X248" s="130" t="s">
        <v>257</v>
      </c>
      <c r="Y248" s="132" t="s">
        <v>4498</v>
      </c>
    </row>
    <row r="249" spans="1:25" x14ac:dyDescent="0.2">
      <c r="A249" s="130" t="s">
        <v>3265</v>
      </c>
      <c r="B249" s="130" t="s">
        <v>4499</v>
      </c>
      <c r="C249" s="130">
        <v>2013</v>
      </c>
      <c r="D249" s="130" t="s">
        <v>4481</v>
      </c>
      <c r="E249" s="130" t="s">
        <v>4500</v>
      </c>
      <c r="F249" s="131" t="s">
        <v>13</v>
      </c>
      <c r="G249" s="130" t="s">
        <v>257</v>
      </c>
      <c r="H249" s="134" t="s">
        <v>3575</v>
      </c>
      <c r="I249" s="130" t="s">
        <v>3723</v>
      </c>
      <c r="J249" s="131">
        <f t="shared" si="32"/>
        <v>1</v>
      </c>
      <c r="K249" s="131">
        <f t="shared" si="33"/>
        <v>0</v>
      </c>
      <c r="L249" s="130"/>
      <c r="M249" s="131" t="s">
        <v>341</v>
      </c>
      <c r="N249" s="131" t="s">
        <v>261</v>
      </c>
      <c r="O249" s="131" t="s">
        <v>3255</v>
      </c>
      <c r="P249" s="131" t="s">
        <v>3577</v>
      </c>
      <c r="Q249" s="132" t="s">
        <v>363</v>
      </c>
      <c r="R249" s="131" t="s">
        <v>4501</v>
      </c>
      <c r="S249" s="131" t="s">
        <v>3274</v>
      </c>
      <c r="T249" s="130" t="s">
        <v>3578</v>
      </c>
      <c r="U249" s="130" t="s">
        <v>257</v>
      </c>
      <c r="V249" s="130" t="s">
        <v>257</v>
      </c>
      <c r="W249" s="130" t="s">
        <v>257</v>
      </c>
      <c r="X249" s="130" t="s">
        <v>257</v>
      </c>
      <c r="Y249" s="132" t="s">
        <v>4502</v>
      </c>
    </row>
    <row r="250" spans="1:25" x14ac:dyDescent="0.2">
      <c r="A250" s="130" t="s">
        <v>3265</v>
      </c>
      <c r="B250" s="130" t="s">
        <v>4503</v>
      </c>
      <c r="C250" s="130">
        <v>1981</v>
      </c>
      <c r="D250" s="130"/>
      <c r="E250" s="130" t="s">
        <v>4504</v>
      </c>
      <c r="F250" s="131" t="s">
        <v>13</v>
      </c>
      <c r="G250" s="130" t="s">
        <v>257</v>
      </c>
      <c r="H250" s="134" t="s">
        <v>3575</v>
      </c>
      <c r="I250" s="130" t="s">
        <v>4505</v>
      </c>
      <c r="J250" s="131">
        <f t="shared" si="32"/>
        <v>1</v>
      </c>
      <c r="K250" s="131">
        <v>0</v>
      </c>
      <c r="L250" s="130"/>
      <c r="M250" s="131" t="s">
        <v>276</v>
      </c>
      <c r="N250" s="131" t="s">
        <v>261</v>
      </c>
      <c r="O250" s="131" t="s">
        <v>3255</v>
      </c>
      <c r="P250" s="131" t="s">
        <v>3577</v>
      </c>
      <c r="Q250" s="132" t="s">
        <v>4506</v>
      </c>
      <c r="R250" s="132" t="s">
        <v>4507</v>
      </c>
      <c r="S250" s="131" t="s">
        <v>3274</v>
      </c>
      <c r="T250" s="130" t="s">
        <v>348</v>
      </c>
      <c r="U250" s="130" t="s">
        <v>4508</v>
      </c>
      <c r="V250" s="130" t="s">
        <v>343</v>
      </c>
      <c r="W250" s="130" t="s">
        <v>257</v>
      </c>
      <c r="X250" s="130" t="s">
        <v>257</v>
      </c>
      <c r="Y250" s="132" t="s">
        <v>4509</v>
      </c>
    </row>
    <row r="251" spans="1:25" x14ac:dyDescent="0.2">
      <c r="A251" s="130" t="s">
        <v>3309</v>
      </c>
      <c r="B251" s="130" t="s">
        <v>4510</v>
      </c>
      <c r="C251" s="130">
        <v>2006</v>
      </c>
      <c r="D251" s="130" t="s">
        <v>4511</v>
      </c>
      <c r="E251" s="130" t="s">
        <v>4512</v>
      </c>
      <c r="F251" s="131" t="s">
        <v>13</v>
      </c>
      <c r="G251" s="130" t="s">
        <v>257</v>
      </c>
      <c r="H251" s="130" t="s">
        <v>3619</v>
      </c>
      <c r="I251" s="130" t="s">
        <v>4513</v>
      </c>
      <c r="J251" s="131">
        <f t="shared" si="32"/>
        <v>1</v>
      </c>
      <c r="K251" s="131">
        <f>COUNTIF(I251, "*turbidity*")</f>
        <v>0</v>
      </c>
      <c r="L251" s="130"/>
      <c r="M251" s="131"/>
      <c r="N251" s="130"/>
      <c r="O251" s="130"/>
      <c r="P251" s="130"/>
      <c r="Q251" s="132"/>
      <c r="R251" s="130"/>
      <c r="S251" s="130"/>
      <c r="T251" s="130"/>
      <c r="U251" s="130"/>
      <c r="V251" s="130"/>
      <c r="W251" s="130"/>
      <c r="X251" s="130"/>
      <c r="Y251" s="130" t="s">
        <v>4514</v>
      </c>
    </row>
    <row r="252" spans="1:25" x14ac:dyDescent="0.2">
      <c r="A252" s="130" t="s">
        <v>3265</v>
      </c>
      <c r="B252" s="130" t="s">
        <v>4515</v>
      </c>
      <c r="C252" s="130">
        <v>1997</v>
      </c>
      <c r="D252" s="130" t="s">
        <v>327</v>
      </c>
      <c r="E252" s="130" t="s">
        <v>4516</v>
      </c>
      <c r="F252" s="131" t="s">
        <v>13</v>
      </c>
      <c r="G252" s="130" t="s">
        <v>257</v>
      </c>
      <c r="H252" s="134" t="s">
        <v>3575</v>
      </c>
      <c r="I252" s="130" t="s">
        <v>4517</v>
      </c>
      <c r="J252" s="131">
        <f t="shared" si="32"/>
        <v>1</v>
      </c>
      <c r="K252" s="131">
        <f>COUNTIF(I252, "*turbidity*")</f>
        <v>0</v>
      </c>
      <c r="L252" s="130"/>
      <c r="M252" s="131" t="s">
        <v>341</v>
      </c>
      <c r="N252" s="131" t="s">
        <v>261</v>
      </c>
      <c r="O252" s="131" t="s">
        <v>3255</v>
      </c>
      <c r="P252" s="131" t="s">
        <v>4518</v>
      </c>
      <c r="Q252" s="132" t="s">
        <v>4519</v>
      </c>
      <c r="R252" s="131" t="s">
        <v>4520</v>
      </c>
      <c r="S252" s="131" t="s">
        <v>3274</v>
      </c>
      <c r="T252" s="130" t="s">
        <v>3578</v>
      </c>
      <c r="U252" s="130" t="s">
        <v>257</v>
      </c>
      <c r="V252" s="130" t="s">
        <v>257</v>
      </c>
      <c r="W252" s="130" t="s">
        <v>257</v>
      </c>
      <c r="X252" s="130" t="s">
        <v>257</v>
      </c>
      <c r="Y252" s="130"/>
    </row>
    <row r="253" spans="1:25" x14ac:dyDescent="0.2">
      <c r="A253" s="130" t="s">
        <v>3265</v>
      </c>
      <c r="B253" s="130" t="s">
        <v>4521</v>
      </c>
      <c r="C253" s="130">
        <v>2010</v>
      </c>
      <c r="D253" s="130" t="s">
        <v>4156</v>
      </c>
      <c r="E253" s="130" t="s">
        <v>4522</v>
      </c>
      <c r="F253" s="131" t="s">
        <v>13</v>
      </c>
      <c r="G253" s="130" t="s">
        <v>257</v>
      </c>
      <c r="H253" s="130" t="s">
        <v>3862</v>
      </c>
      <c r="I253" s="130" t="s">
        <v>3695</v>
      </c>
      <c r="J253" s="131">
        <f t="shared" si="32"/>
        <v>1</v>
      </c>
      <c r="K253" s="131">
        <f>COUNTIF(I253, "*turbidity*")</f>
        <v>0</v>
      </c>
      <c r="L253" s="130"/>
      <c r="M253" s="131"/>
      <c r="N253" s="131"/>
      <c r="O253" s="131"/>
      <c r="P253" s="131"/>
      <c r="Q253" s="132"/>
      <c r="R253" s="130"/>
      <c r="S253" s="130"/>
      <c r="T253" s="130"/>
      <c r="U253" s="130"/>
      <c r="V253" s="130"/>
      <c r="W253" s="130"/>
      <c r="X253" s="130"/>
      <c r="Y253" s="130"/>
    </row>
    <row r="254" spans="1:25" x14ac:dyDescent="0.2">
      <c r="A254" s="130" t="s">
        <v>3265</v>
      </c>
      <c r="B254" s="130" t="s">
        <v>4523</v>
      </c>
      <c r="C254" s="130">
        <v>2002</v>
      </c>
      <c r="D254" s="130" t="s">
        <v>394</v>
      </c>
      <c r="E254" s="130" t="s">
        <v>4524</v>
      </c>
      <c r="F254" s="131" t="s">
        <v>13</v>
      </c>
      <c r="G254" s="130" t="s">
        <v>257</v>
      </c>
      <c r="H254" s="134" t="s">
        <v>3575</v>
      </c>
      <c r="I254" s="130" t="s">
        <v>4525</v>
      </c>
      <c r="J254" s="131">
        <f t="shared" si="32"/>
        <v>1</v>
      </c>
      <c r="K254" s="131" t="s">
        <v>3405</v>
      </c>
      <c r="L254" s="130"/>
      <c r="M254" s="131" t="s">
        <v>253</v>
      </c>
      <c r="N254" s="131" t="s">
        <v>261</v>
      </c>
      <c r="O254" s="131" t="s">
        <v>3255</v>
      </c>
      <c r="P254" s="131">
        <v>2</v>
      </c>
      <c r="Q254" s="132" t="s">
        <v>363</v>
      </c>
      <c r="R254" s="132" t="s">
        <v>4526</v>
      </c>
      <c r="S254" s="131" t="s">
        <v>3274</v>
      </c>
      <c r="T254" s="130" t="s">
        <v>4527</v>
      </c>
      <c r="U254" s="130" t="s">
        <v>257</v>
      </c>
      <c r="V254" s="130" t="s">
        <v>257</v>
      </c>
      <c r="W254" s="130" t="s">
        <v>257</v>
      </c>
      <c r="X254" s="130" t="s">
        <v>257</v>
      </c>
      <c r="Y254" s="132" t="s">
        <v>4528</v>
      </c>
    </row>
    <row r="255" spans="1:25" x14ac:dyDescent="0.2">
      <c r="A255" s="130" t="s">
        <v>3309</v>
      </c>
      <c r="B255" s="130" t="s">
        <v>4529</v>
      </c>
      <c r="C255" s="130">
        <v>1993</v>
      </c>
      <c r="D255" s="130" t="s">
        <v>4530</v>
      </c>
      <c r="E255" s="130" t="s">
        <v>4531</v>
      </c>
      <c r="F255" s="131" t="s">
        <v>13</v>
      </c>
      <c r="G255" s="130" t="s">
        <v>257</v>
      </c>
      <c r="H255" s="134" t="s">
        <v>3575</v>
      </c>
      <c r="I255" s="130" t="s">
        <v>3842</v>
      </c>
      <c r="J255" s="131">
        <f t="shared" si="32"/>
        <v>1</v>
      </c>
      <c r="K255" s="131">
        <f t="shared" ref="K255:K268" si="34">COUNTIF(I255, "*turbidity*")</f>
        <v>0</v>
      </c>
      <c r="L255" s="130"/>
      <c r="M255" s="131" t="s">
        <v>276</v>
      </c>
      <c r="N255" s="131" t="s">
        <v>261</v>
      </c>
      <c r="O255" s="131" t="s">
        <v>254</v>
      </c>
      <c r="P255" s="131">
        <v>5</v>
      </c>
      <c r="Q255" s="132" t="s">
        <v>363</v>
      </c>
      <c r="R255" s="131" t="s">
        <v>4532</v>
      </c>
      <c r="S255" s="131" t="s">
        <v>3274</v>
      </c>
      <c r="T255" s="130" t="s">
        <v>4533</v>
      </c>
      <c r="U255" s="130" t="s">
        <v>257</v>
      </c>
      <c r="V255" s="130" t="s">
        <v>257</v>
      </c>
      <c r="W255" s="130" t="s">
        <v>257</v>
      </c>
      <c r="X255" s="130" t="s">
        <v>257</v>
      </c>
      <c r="Y255" s="130" t="s">
        <v>4534</v>
      </c>
    </row>
    <row r="256" spans="1:25" x14ac:dyDescent="0.2">
      <c r="A256" s="130" t="s">
        <v>3265</v>
      </c>
      <c r="B256" s="130" t="s">
        <v>4535</v>
      </c>
      <c r="C256" s="130">
        <v>2019</v>
      </c>
      <c r="D256" s="130" t="s">
        <v>4536</v>
      </c>
      <c r="E256" s="130" t="s">
        <v>4537</v>
      </c>
      <c r="F256" s="131" t="s">
        <v>13</v>
      </c>
      <c r="G256" s="130" t="s">
        <v>257</v>
      </c>
      <c r="H256" s="134" t="s">
        <v>3575</v>
      </c>
      <c r="I256" s="130" t="s">
        <v>4538</v>
      </c>
      <c r="J256" s="131">
        <f t="shared" si="32"/>
        <v>1</v>
      </c>
      <c r="K256" s="131">
        <f t="shared" si="34"/>
        <v>1</v>
      </c>
      <c r="L256" s="130"/>
      <c r="M256" s="131" t="s">
        <v>253</v>
      </c>
      <c r="N256" s="131" t="s">
        <v>261</v>
      </c>
      <c r="O256" s="131" t="s">
        <v>3255</v>
      </c>
      <c r="P256" s="131" t="s">
        <v>3577</v>
      </c>
      <c r="Q256" s="132" t="s">
        <v>363</v>
      </c>
      <c r="R256" s="131" t="s">
        <v>363</v>
      </c>
      <c r="S256" s="131" t="s">
        <v>3274</v>
      </c>
      <c r="T256" s="130" t="s">
        <v>4318</v>
      </c>
      <c r="U256" s="130" t="s">
        <v>257</v>
      </c>
      <c r="V256" s="130" t="s">
        <v>257</v>
      </c>
      <c r="W256" s="130" t="s">
        <v>257</v>
      </c>
      <c r="X256" s="130" t="s">
        <v>257</v>
      </c>
      <c r="Y256" s="132" t="s">
        <v>4539</v>
      </c>
    </row>
    <row r="257" spans="1:25" x14ac:dyDescent="0.2">
      <c r="A257" s="130" t="s">
        <v>3265</v>
      </c>
      <c r="B257" s="130" t="s">
        <v>4540</v>
      </c>
      <c r="C257" s="130">
        <v>2008</v>
      </c>
      <c r="D257" s="130" t="s">
        <v>4541</v>
      </c>
      <c r="E257" s="130" t="s">
        <v>4542</v>
      </c>
      <c r="F257" s="131" t="s">
        <v>13</v>
      </c>
      <c r="G257" s="130" t="s">
        <v>257</v>
      </c>
      <c r="H257" s="134" t="s">
        <v>3575</v>
      </c>
      <c r="I257" s="130" t="s">
        <v>3484</v>
      </c>
      <c r="J257" s="131">
        <v>1</v>
      </c>
      <c r="K257" s="131">
        <f t="shared" si="34"/>
        <v>1</v>
      </c>
      <c r="L257" s="130"/>
      <c r="M257" s="131" t="s">
        <v>253</v>
      </c>
      <c r="N257" s="131" t="s">
        <v>261</v>
      </c>
      <c r="O257" s="131" t="s">
        <v>3255</v>
      </c>
      <c r="P257" s="131" t="s">
        <v>3577</v>
      </c>
      <c r="Q257" s="132" t="s">
        <v>363</v>
      </c>
      <c r="R257" s="132" t="s">
        <v>4543</v>
      </c>
      <c r="S257" s="131" t="s">
        <v>3274</v>
      </c>
      <c r="T257" s="130" t="s">
        <v>3578</v>
      </c>
      <c r="U257" s="130" t="s">
        <v>257</v>
      </c>
      <c r="V257" s="130" t="s">
        <v>257</v>
      </c>
      <c r="W257" s="130" t="s">
        <v>257</v>
      </c>
      <c r="X257" s="130" t="s">
        <v>257</v>
      </c>
      <c r="Y257" s="132" t="s">
        <v>4544</v>
      </c>
    </row>
    <row r="258" spans="1:25" x14ac:dyDescent="0.2">
      <c r="A258" s="130" t="s">
        <v>3309</v>
      </c>
      <c r="B258" s="130" t="s">
        <v>4545</v>
      </c>
      <c r="C258" s="130">
        <v>2008</v>
      </c>
      <c r="D258" s="130" t="s">
        <v>4546</v>
      </c>
      <c r="E258" s="130" t="s">
        <v>4547</v>
      </c>
      <c r="F258" s="131" t="s">
        <v>13</v>
      </c>
      <c r="G258" s="130" t="s">
        <v>257</v>
      </c>
      <c r="H258" s="134" t="s">
        <v>3575</v>
      </c>
      <c r="I258" s="130" t="s">
        <v>3842</v>
      </c>
      <c r="J258" s="131">
        <f>COUNTIF(I258, "*observational*")</f>
        <v>1</v>
      </c>
      <c r="K258" s="131">
        <f t="shared" si="34"/>
        <v>0</v>
      </c>
      <c r="L258" s="130"/>
      <c r="M258" s="131"/>
      <c r="N258" s="130"/>
      <c r="O258" s="130"/>
      <c r="P258" s="130"/>
      <c r="Q258" s="132"/>
      <c r="R258" s="130"/>
      <c r="S258" s="130"/>
      <c r="T258" s="130"/>
      <c r="U258" s="130"/>
      <c r="V258" s="130"/>
      <c r="W258" s="130"/>
      <c r="X258" s="130"/>
      <c r="Y258" s="130" t="s">
        <v>4548</v>
      </c>
    </row>
    <row r="259" spans="1:25" x14ac:dyDescent="0.2">
      <c r="A259" s="130" t="s">
        <v>3265</v>
      </c>
      <c r="B259" s="130" t="s">
        <v>4549</v>
      </c>
      <c r="C259" s="130">
        <v>1995</v>
      </c>
      <c r="D259" s="130"/>
      <c r="E259" s="130" t="s">
        <v>4550</v>
      </c>
      <c r="F259" s="131" t="s">
        <v>13</v>
      </c>
      <c r="G259" s="130" t="s">
        <v>257</v>
      </c>
      <c r="H259" s="130" t="s">
        <v>3862</v>
      </c>
      <c r="I259" s="130" t="s">
        <v>4083</v>
      </c>
      <c r="J259" s="131">
        <f>COUNTIF(I259, "*observational*")</f>
        <v>1</v>
      </c>
      <c r="K259" s="131">
        <f t="shared" si="34"/>
        <v>0</v>
      </c>
      <c r="L259" s="130"/>
      <c r="M259" s="131"/>
      <c r="N259" s="131"/>
      <c r="O259" s="131"/>
      <c r="P259" s="131"/>
      <c r="Q259" s="132"/>
      <c r="R259" s="130"/>
      <c r="S259" s="130"/>
      <c r="T259" s="130"/>
      <c r="U259" s="130"/>
      <c r="V259" s="130"/>
      <c r="W259" s="130"/>
      <c r="X259" s="130"/>
      <c r="Y259" s="130"/>
    </row>
    <row r="260" spans="1:25" x14ac:dyDescent="0.2">
      <c r="A260" s="130" t="s">
        <v>3265</v>
      </c>
      <c r="B260" s="130" t="s">
        <v>4551</v>
      </c>
      <c r="C260" s="130">
        <v>2016</v>
      </c>
      <c r="D260" s="130" t="s">
        <v>2025</v>
      </c>
      <c r="E260" s="130" t="s">
        <v>4552</v>
      </c>
      <c r="F260" s="131" t="s">
        <v>13</v>
      </c>
      <c r="G260" s="130" t="s">
        <v>257</v>
      </c>
      <c r="H260" s="134" t="s">
        <v>3575</v>
      </c>
      <c r="I260" s="130" t="s">
        <v>3998</v>
      </c>
      <c r="J260" s="131">
        <f>COUNTIF(I260, "*observational*")</f>
        <v>1</v>
      </c>
      <c r="K260" s="131">
        <f t="shared" si="34"/>
        <v>0</v>
      </c>
      <c r="L260" s="130"/>
      <c r="M260" s="131" t="s">
        <v>276</v>
      </c>
      <c r="N260" s="131" t="s">
        <v>261</v>
      </c>
      <c r="O260" s="131" t="s">
        <v>3255</v>
      </c>
      <c r="P260" s="131" t="s">
        <v>3577</v>
      </c>
      <c r="Q260" s="132" t="s">
        <v>4172</v>
      </c>
      <c r="R260" s="131" t="s">
        <v>4553</v>
      </c>
      <c r="S260" s="131" t="s">
        <v>3274</v>
      </c>
      <c r="T260" s="130" t="s">
        <v>287</v>
      </c>
      <c r="U260" s="130" t="s">
        <v>1907</v>
      </c>
      <c r="V260" s="130" t="s">
        <v>257</v>
      </c>
      <c r="W260" s="130" t="s">
        <v>257</v>
      </c>
      <c r="X260" s="130" t="s">
        <v>257</v>
      </c>
      <c r="Y260" s="132" t="s">
        <v>4554</v>
      </c>
    </row>
    <row r="261" spans="1:25" x14ac:dyDescent="0.2">
      <c r="A261" s="130" t="s">
        <v>3265</v>
      </c>
      <c r="B261" s="130" t="s">
        <v>4555</v>
      </c>
      <c r="C261" s="130">
        <v>1996</v>
      </c>
      <c r="D261" s="130" t="s">
        <v>4556</v>
      </c>
      <c r="E261" s="130" t="s">
        <v>4557</v>
      </c>
      <c r="F261" s="131" t="s">
        <v>13</v>
      </c>
      <c r="G261" s="130" t="s">
        <v>257</v>
      </c>
      <c r="H261" s="134" t="s">
        <v>3575</v>
      </c>
      <c r="I261" s="130" t="s">
        <v>3668</v>
      </c>
      <c r="J261" s="131">
        <v>1</v>
      </c>
      <c r="K261" s="131">
        <f t="shared" si="34"/>
        <v>0</v>
      </c>
      <c r="L261" s="130"/>
      <c r="M261" s="131" t="s">
        <v>341</v>
      </c>
      <c r="N261" s="131" t="s">
        <v>261</v>
      </c>
      <c r="O261" s="131" t="s">
        <v>3255</v>
      </c>
      <c r="P261" s="131" t="s">
        <v>3577</v>
      </c>
      <c r="Q261" s="132"/>
      <c r="R261" s="130"/>
      <c r="S261" s="130"/>
      <c r="T261" s="130"/>
      <c r="U261" s="130"/>
      <c r="V261" s="130"/>
      <c r="W261" s="130"/>
      <c r="X261" s="130"/>
      <c r="Y261" s="130" t="s">
        <v>4558</v>
      </c>
    </row>
    <row r="262" spans="1:25" x14ac:dyDescent="0.2">
      <c r="A262" s="130" t="s">
        <v>3265</v>
      </c>
      <c r="B262" s="130" t="s">
        <v>4559</v>
      </c>
      <c r="C262" s="130">
        <v>2005</v>
      </c>
      <c r="D262" s="130" t="s">
        <v>4560</v>
      </c>
      <c r="E262" s="130" t="s">
        <v>4561</v>
      </c>
      <c r="F262" s="131" t="s">
        <v>13</v>
      </c>
      <c r="G262" s="130" t="s">
        <v>257</v>
      </c>
      <c r="H262" s="134" t="s">
        <v>3575</v>
      </c>
      <c r="I262" s="130" t="s">
        <v>3660</v>
      </c>
      <c r="J262" s="131">
        <f t="shared" ref="J262:J268" si="35">COUNTIF(I262, "*observational*")</f>
        <v>1</v>
      </c>
      <c r="K262" s="131">
        <f t="shared" si="34"/>
        <v>0</v>
      </c>
      <c r="L262" s="130"/>
      <c r="M262" s="131" t="s">
        <v>341</v>
      </c>
      <c r="N262" s="131" t="s">
        <v>261</v>
      </c>
      <c r="O262" s="131" t="s">
        <v>3255</v>
      </c>
      <c r="P262" s="131" t="s">
        <v>3577</v>
      </c>
      <c r="Q262" s="132" t="s">
        <v>363</v>
      </c>
      <c r="R262" s="131" t="s">
        <v>4562</v>
      </c>
      <c r="S262" s="131" t="s">
        <v>3274</v>
      </c>
      <c r="T262" s="130" t="s">
        <v>3578</v>
      </c>
      <c r="U262" s="130" t="s">
        <v>257</v>
      </c>
      <c r="V262" s="130" t="s">
        <v>257</v>
      </c>
      <c r="W262" s="130" t="s">
        <v>257</v>
      </c>
      <c r="X262" s="130" t="s">
        <v>257</v>
      </c>
      <c r="Y262" s="132" t="s">
        <v>4563</v>
      </c>
    </row>
    <row r="263" spans="1:25" x14ac:dyDescent="0.2">
      <c r="A263" s="130" t="s">
        <v>3265</v>
      </c>
      <c r="B263" s="130" t="s">
        <v>4564</v>
      </c>
      <c r="C263" s="130">
        <v>2001</v>
      </c>
      <c r="D263" s="130" t="s">
        <v>3287</v>
      </c>
      <c r="E263" s="130" t="s">
        <v>4565</v>
      </c>
      <c r="F263" s="131" t="s">
        <v>13</v>
      </c>
      <c r="G263" s="130" t="s">
        <v>257</v>
      </c>
      <c r="H263" s="130" t="s">
        <v>3784</v>
      </c>
      <c r="I263" s="130" t="s">
        <v>3388</v>
      </c>
      <c r="J263" s="131">
        <f t="shared" si="35"/>
        <v>0</v>
      </c>
      <c r="K263" s="131">
        <f t="shared" si="34"/>
        <v>0</v>
      </c>
      <c r="L263" s="130"/>
      <c r="M263" s="131"/>
      <c r="N263" s="131"/>
      <c r="O263" s="131"/>
      <c r="P263" s="131"/>
      <c r="Q263" s="132"/>
      <c r="R263" s="130"/>
      <c r="S263" s="130"/>
      <c r="T263" s="130"/>
      <c r="U263" s="130"/>
      <c r="V263" s="130"/>
      <c r="W263" s="130"/>
      <c r="X263" s="130"/>
      <c r="Y263" s="130"/>
    </row>
    <row r="264" spans="1:25" x14ac:dyDescent="0.2">
      <c r="A264" s="130" t="s">
        <v>3265</v>
      </c>
      <c r="B264" s="130" t="s">
        <v>4566</v>
      </c>
      <c r="C264" s="130">
        <v>2016</v>
      </c>
      <c r="D264" s="130" t="s">
        <v>3275</v>
      </c>
      <c r="E264" s="130" t="s">
        <v>4567</v>
      </c>
      <c r="F264" s="131" t="s">
        <v>13</v>
      </c>
      <c r="G264" s="130" t="s">
        <v>257</v>
      </c>
      <c r="H264" s="134" t="s">
        <v>3575</v>
      </c>
      <c r="I264" s="130" t="s">
        <v>4538</v>
      </c>
      <c r="J264" s="131">
        <f t="shared" si="35"/>
        <v>1</v>
      </c>
      <c r="K264" s="131">
        <f t="shared" si="34"/>
        <v>1</v>
      </c>
      <c r="L264" s="130"/>
      <c r="M264" s="131" t="s">
        <v>253</v>
      </c>
      <c r="N264" s="131" t="s">
        <v>261</v>
      </c>
      <c r="O264" s="131" t="s">
        <v>3255</v>
      </c>
      <c r="P264" s="131" t="s">
        <v>3577</v>
      </c>
      <c r="Q264" s="132" t="s">
        <v>363</v>
      </c>
      <c r="R264" s="132" t="s">
        <v>4568</v>
      </c>
      <c r="S264" s="131" t="s">
        <v>3274</v>
      </c>
      <c r="T264" s="130" t="s">
        <v>3578</v>
      </c>
      <c r="U264" s="130" t="s">
        <v>257</v>
      </c>
      <c r="V264" s="130" t="s">
        <v>257</v>
      </c>
      <c r="W264" s="130" t="s">
        <v>257</v>
      </c>
      <c r="X264" s="130" t="s">
        <v>257</v>
      </c>
      <c r="Y264" s="132" t="s">
        <v>4569</v>
      </c>
    </row>
    <row r="265" spans="1:25" x14ac:dyDescent="0.2">
      <c r="A265" s="130" t="s">
        <v>3265</v>
      </c>
      <c r="B265" s="130" t="s">
        <v>4570</v>
      </c>
      <c r="C265" s="130">
        <v>2005</v>
      </c>
      <c r="D265" s="130" t="s">
        <v>424</v>
      </c>
      <c r="E265" s="130" t="s">
        <v>4571</v>
      </c>
      <c r="F265" s="131" t="s">
        <v>13</v>
      </c>
      <c r="G265" s="130" t="s">
        <v>257</v>
      </c>
      <c r="H265" s="134" t="s">
        <v>3575</v>
      </c>
      <c r="I265" s="130" t="s">
        <v>4572</v>
      </c>
      <c r="J265" s="131">
        <f t="shared" si="35"/>
        <v>1</v>
      </c>
      <c r="K265" s="131">
        <f t="shared" si="34"/>
        <v>0</v>
      </c>
      <c r="L265" s="130" t="s">
        <v>4573</v>
      </c>
      <c r="M265" s="131" t="s">
        <v>276</v>
      </c>
      <c r="N265" s="131" t="s">
        <v>261</v>
      </c>
      <c r="O265" s="131" t="s">
        <v>3255</v>
      </c>
      <c r="P265" s="131">
        <v>1</v>
      </c>
      <c r="Q265" s="132" t="s">
        <v>363</v>
      </c>
      <c r="R265" s="131" t="s">
        <v>363</v>
      </c>
      <c r="S265" s="131" t="s">
        <v>3274</v>
      </c>
      <c r="T265" s="130" t="s">
        <v>3702</v>
      </c>
      <c r="U265" s="130" t="s">
        <v>257</v>
      </c>
      <c r="V265" s="130" t="s">
        <v>257</v>
      </c>
      <c r="W265" s="130" t="s">
        <v>257</v>
      </c>
      <c r="X265" s="130" t="s">
        <v>257</v>
      </c>
      <c r="Y265" s="130" t="s">
        <v>4574</v>
      </c>
    </row>
    <row r="266" spans="1:25" x14ac:dyDescent="0.2">
      <c r="A266" s="130" t="s">
        <v>3265</v>
      </c>
      <c r="B266" s="130" t="s">
        <v>4575</v>
      </c>
      <c r="C266" s="130">
        <v>1990</v>
      </c>
      <c r="D266" s="130" t="s">
        <v>4576</v>
      </c>
      <c r="E266" s="130" t="s">
        <v>4577</v>
      </c>
      <c r="F266" s="131" t="s">
        <v>13</v>
      </c>
      <c r="G266" s="130" t="s">
        <v>257</v>
      </c>
      <c r="H266" s="134" t="s">
        <v>4115</v>
      </c>
      <c r="I266" s="130"/>
      <c r="J266" s="131">
        <f t="shared" si="35"/>
        <v>0</v>
      </c>
      <c r="K266" s="131">
        <f t="shared" si="34"/>
        <v>0</v>
      </c>
      <c r="L266" s="130"/>
      <c r="M266" s="131"/>
      <c r="N266" s="131"/>
      <c r="O266" s="131"/>
      <c r="P266" s="131"/>
      <c r="Q266" s="132"/>
      <c r="R266" s="130"/>
      <c r="S266" s="130"/>
      <c r="T266" s="130"/>
      <c r="U266" s="130"/>
      <c r="V266" s="130"/>
      <c r="W266" s="130"/>
      <c r="X266" s="130"/>
      <c r="Y266" s="130"/>
    </row>
    <row r="267" spans="1:25" x14ac:dyDescent="0.2">
      <c r="A267" s="130" t="s">
        <v>3265</v>
      </c>
      <c r="B267" s="130" t="s">
        <v>4578</v>
      </c>
      <c r="C267" s="130">
        <v>2014</v>
      </c>
      <c r="D267" s="130" t="s">
        <v>315</v>
      </c>
      <c r="E267" s="130" t="s">
        <v>4579</v>
      </c>
      <c r="F267" s="131" t="s">
        <v>13</v>
      </c>
      <c r="G267" s="130" t="s">
        <v>257</v>
      </c>
      <c r="H267" s="134" t="s">
        <v>3977</v>
      </c>
      <c r="I267" s="130" t="s">
        <v>4580</v>
      </c>
      <c r="J267" s="131">
        <f t="shared" si="35"/>
        <v>0</v>
      </c>
      <c r="K267" s="131">
        <f t="shared" si="34"/>
        <v>0</v>
      </c>
      <c r="L267" s="130"/>
      <c r="M267" s="131" t="s">
        <v>253</v>
      </c>
      <c r="N267" s="131" t="s">
        <v>261</v>
      </c>
      <c r="O267" s="131" t="s">
        <v>254</v>
      </c>
      <c r="P267" s="131" t="s">
        <v>3577</v>
      </c>
      <c r="Q267" s="132" t="s">
        <v>4172</v>
      </c>
      <c r="R267" s="131">
        <v>80</v>
      </c>
      <c r="S267" s="131" t="s">
        <v>3274</v>
      </c>
      <c r="T267" s="130" t="s">
        <v>3578</v>
      </c>
      <c r="U267" s="130" t="s">
        <v>257</v>
      </c>
      <c r="V267" s="130" t="s">
        <v>257</v>
      </c>
      <c r="W267" s="130" t="s">
        <v>257</v>
      </c>
      <c r="X267" s="130" t="s">
        <v>257</v>
      </c>
      <c r="Y267" s="130" t="s">
        <v>4581</v>
      </c>
    </row>
    <row r="268" spans="1:25" x14ac:dyDescent="0.2">
      <c r="A268" s="130" t="s">
        <v>3265</v>
      </c>
      <c r="B268" s="130" t="s">
        <v>4578</v>
      </c>
      <c r="C268" s="130">
        <v>2018</v>
      </c>
      <c r="D268" s="130" t="s">
        <v>449</v>
      </c>
      <c r="E268" s="130" t="s">
        <v>4582</v>
      </c>
      <c r="F268" s="131" t="s">
        <v>13</v>
      </c>
      <c r="G268" s="130" t="s">
        <v>257</v>
      </c>
      <c r="H268" s="134" t="s">
        <v>3583</v>
      </c>
      <c r="I268" s="130" t="s">
        <v>4580</v>
      </c>
      <c r="J268" s="131">
        <f t="shared" si="35"/>
        <v>0</v>
      </c>
      <c r="K268" s="131">
        <f t="shared" si="34"/>
        <v>0</v>
      </c>
      <c r="L268" s="130"/>
      <c r="M268" s="131" t="s">
        <v>253</v>
      </c>
      <c r="N268" s="131" t="s">
        <v>261</v>
      </c>
      <c r="O268" s="131" t="s">
        <v>254</v>
      </c>
      <c r="P268" s="131" t="s">
        <v>3577</v>
      </c>
      <c r="Q268" s="132" t="s">
        <v>4172</v>
      </c>
      <c r="R268" s="131">
        <v>80</v>
      </c>
      <c r="S268" s="131" t="s">
        <v>3274</v>
      </c>
      <c r="T268" s="130" t="s">
        <v>4583</v>
      </c>
      <c r="U268" s="130" t="s">
        <v>257</v>
      </c>
      <c r="V268" s="130" t="s">
        <v>257</v>
      </c>
      <c r="W268" s="130" t="s">
        <v>257</v>
      </c>
      <c r="X268" s="130" t="s">
        <v>257</v>
      </c>
      <c r="Y268" s="130" t="s">
        <v>4584</v>
      </c>
    </row>
    <row r="269" spans="1:25" x14ac:dyDescent="0.2">
      <c r="A269" s="130" t="s">
        <v>3265</v>
      </c>
      <c r="B269" s="130" t="s">
        <v>4585</v>
      </c>
      <c r="C269" s="130">
        <v>2013</v>
      </c>
      <c r="D269" s="130" t="s">
        <v>298</v>
      </c>
      <c r="E269" s="130" t="s">
        <v>4586</v>
      </c>
      <c r="F269" s="131" t="s">
        <v>13</v>
      </c>
      <c r="G269" s="130" t="s">
        <v>257</v>
      </c>
      <c r="H269" s="134" t="s">
        <v>3575</v>
      </c>
      <c r="I269" s="130"/>
      <c r="J269" s="131">
        <v>1</v>
      </c>
      <c r="K269" s="131">
        <v>1</v>
      </c>
      <c r="L269" s="130"/>
      <c r="M269" s="131" t="s">
        <v>253</v>
      </c>
      <c r="N269" s="131" t="s">
        <v>261</v>
      </c>
      <c r="O269" s="131" t="s">
        <v>3255</v>
      </c>
      <c r="P269" s="131">
        <v>10</v>
      </c>
      <c r="Q269" s="132" t="s">
        <v>363</v>
      </c>
      <c r="R269" s="131" t="s">
        <v>4587</v>
      </c>
      <c r="S269" s="131" t="s">
        <v>3274</v>
      </c>
      <c r="T269" s="130" t="s">
        <v>4588</v>
      </c>
      <c r="U269" s="130" t="s">
        <v>3517</v>
      </c>
      <c r="V269" s="130" t="s">
        <v>351</v>
      </c>
      <c r="W269" s="130" t="s">
        <v>257</v>
      </c>
      <c r="X269" s="130" t="s">
        <v>257</v>
      </c>
      <c r="Y269" s="132" t="s">
        <v>4589</v>
      </c>
    </row>
    <row r="270" spans="1:25" x14ac:dyDescent="0.2">
      <c r="A270" s="130" t="s">
        <v>3265</v>
      </c>
      <c r="B270" s="130" t="s">
        <v>4590</v>
      </c>
      <c r="C270" s="130">
        <v>2013</v>
      </c>
      <c r="D270" s="130" t="s">
        <v>4591</v>
      </c>
      <c r="E270" s="130" t="s">
        <v>4592</v>
      </c>
      <c r="F270" s="131" t="s">
        <v>13</v>
      </c>
      <c r="G270" s="130" t="s">
        <v>257</v>
      </c>
      <c r="H270" s="134" t="s">
        <v>3575</v>
      </c>
      <c r="I270" s="130" t="s">
        <v>3937</v>
      </c>
      <c r="J270" s="131">
        <f>COUNTIF(I270, "*observational*")</f>
        <v>1</v>
      </c>
      <c r="K270" s="131">
        <f>COUNTIF(I270, "*turbidity*")</f>
        <v>1</v>
      </c>
      <c r="L270" s="130"/>
      <c r="M270" s="131" t="s">
        <v>253</v>
      </c>
      <c r="N270" s="131" t="s">
        <v>261</v>
      </c>
      <c r="O270" s="131" t="s">
        <v>3255</v>
      </c>
      <c r="P270" s="131">
        <v>1</v>
      </c>
      <c r="Q270" s="132" t="s">
        <v>4506</v>
      </c>
      <c r="R270" s="131" t="s">
        <v>4593</v>
      </c>
      <c r="S270" s="131" t="s">
        <v>3274</v>
      </c>
      <c r="T270" s="130" t="s">
        <v>302</v>
      </c>
      <c r="U270" s="130" t="s">
        <v>257</v>
      </c>
      <c r="V270" s="130" t="s">
        <v>257</v>
      </c>
      <c r="W270" s="130" t="s">
        <v>257</v>
      </c>
      <c r="X270" s="130" t="s">
        <v>257</v>
      </c>
      <c r="Y270" s="130"/>
    </row>
    <row r="271" spans="1:25" x14ac:dyDescent="0.2">
      <c r="A271" s="130" t="s">
        <v>3265</v>
      </c>
      <c r="B271" s="130" t="s">
        <v>4594</v>
      </c>
      <c r="C271" s="130">
        <v>2002</v>
      </c>
      <c r="D271" s="130" t="s">
        <v>424</v>
      </c>
      <c r="E271" s="130" t="s">
        <v>4595</v>
      </c>
      <c r="F271" s="131" t="s">
        <v>13</v>
      </c>
      <c r="G271" s="130" t="s">
        <v>257</v>
      </c>
      <c r="H271" s="134" t="s">
        <v>3776</v>
      </c>
      <c r="I271" s="130" t="s">
        <v>4596</v>
      </c>
      <c r="J271" s="131">
        <f>COUNTIF(I271, "*observational*")</f>
        <v>0</v>
      </c>
      <c r="K271" s="131">
        <f>COUNTIF(I271, "*turbidity*")</f>
        <v>1</v>
      </c>
      <c r="L271" s="130"/>
      <c r="M271" s="131" t="s">
        <v>253</v>
      </c>
      <c r="N271" s="131" t="s">
        <v>3267</v>
      </c>
      <c r="O271" s="131" t="s">
        <v>254</v>
      </c>
      <c r="P271" s="131">
        <v>1</v>
      </c>
      <c r="Q271" s="132" t="s">
        <v>4597</v>
      </c>
      <c r="R271" s="131" t="s">
        <v>4598</v>
      </c>
      <c r="S271" s="131" t="s">
        <v>3270</v>
      </c>
      <c r="T271" s="130" t="s">
        <v>2051</v>
      </c>
      <c r="U271" s="130" t="s">
        <v>4599</v>
      </c>
      <c r="V271" s="130" t="s">
        <v>257</v>
      </c>
      <c r="W271" s="130" t="s">
        <v>257</v>
      </c>
      <c r="X271" s="130" t="s">
        <v>257</v>
      </c>
      <c r="Y271" s="132" t="s">
        <v>4600</v>
      </c>
    </row>
    <row r="272" spans="1:25" x14ac:dyDescent="0.2">
      <c r="A272" s="130" t="s">
        <v>3265</v>
      </c>
      <c r="B272" s="130" t="s">
        <v>4601</v>
      </c>
      <c r="C272" s="130">
        <v>1990</v>
      </c>
      <c r="D272" s="130" t="s">
        <v>4385</v>
      </c>
      <c r="E272" s="130" t="s">
        <v>4602</v>
      </c>
      <c r="F272" s="131" t="s">
        <v>13</v>
      </c>
      <c r="G272" s="130" t="s">
        <v>257</v>
      </c>
      <c r="H272" s="134" t="s">
        <v>3583</v>
      </c>
      <c r="I272" s="130" t="s">
        <v>3306</v>
      </c>
      <c r="J272" s="131">
        <f>COUNTIF(I272, "*observational*")</f>
        <v>0</v>
      </c>
      <c r="K272" s="131">
        <f>COUNTIF(I272, "*turbidity*")</f>
        <v>1</v>
      </c>
      <c r="L272" s="130"/>
      <c r="M272" s="131" t="s">
        <v>253</v>
      </c>
      <c r="N272" s="131" t="s">
        <v>261</v>
      </c>
      <c r="O272" s="131" t="s">
        <v>254</v>
      </c>
      <c r="P272" s="131" t="s">
        <v>3577</v>
      </c>
      <c r="Q272" s="132" t="s">
        <v>3539</v>
      </c>
      <c r="R272" s="131" t="s">
        <v>4603</v>
      </c>
      <c r="S272" s="131" t="s">
        <v>3270</v>
      </c>
      <c r="T272" s="130" t="s">
        <v>257</v>
      </c>
      <c r="U272" s="130" t="s">
        <v>257</v>
      </c>
      <c r="V272" s="130" t="s">
        <v>257</v>
      </c>
      <c r="W272" s="130" t="s">
        <v>257</v>
      </c>
      <c r="X272" s="130" t="s">
        <v>257</v>
      </c>
      <c r="Y272" s="132" t="s">
        <v>4604</v>
      </c>
    </row>
    <row r="273" spans="1:25" x14ac:dyDescent="0.2">
      <c r="A273" s="130" t="s">
        <v>3265</v>
      </c>
      <c r="B273" s="130" t="s">
        <v>4605</v>
      </c>
      <c r="C273" s="130">
        <v>2016</v>
      </c>
      <c r="D273" s="130" t="s">
        <v>4606</v>
      </c>
      <c r="E273" s="130" t="s">
        <v>4607</v>
      </c>
      <c r="F273" s="131" t="s">
        <v>13</v>
      </c>
      <c r="G273" s="130" t="s">
        <v>257</v>
      </c>
      <c r="H273" s="134" t="s">
        <v>4399</v>
      </c>
      <c r="I273" s="130" t="s">
        <v>4608</v>
      </c>
      <c r="J273" s="131">
        <f>COUNTIF(I273, "*observational*")</f>
        <v>0</v>
      </c>
      <c r="K273" s="131">
        <f>COUNTIF(I273, "*turbidity*")</f>
        <v>1</v>
      </c>
      <c r="L273" s="130"/>
      <c r="M273" s="131" t="s">
        <v>253</v>
      </c>
      <c r="N273" s="131" t="s">
        <v>261</v>
      </c>
      <c r="O273" s="131" t="s">
        <v>4400</v>
      </c>
      <c r="P273" s="131"/>
      <c r="Q273" s="132"/>
      <c r="R273" s="130"/>
      <c r="S273" s="130"/>
      <c r="T273" s="130"/>
      <c r="U273" s="130"/>
      <c r="V273" s="130"/>
      <c r="W273" s="130"/>
      <c r="X273" s="130"/>
      <c r="Y273" s="132" t="s">
        <v>4609</v>
      </c>
    </row>
    <row r="274" spans="1:25" x14ac:dyDescent="0.2">
      <c r="A274" s="130" t="s">
        <v>3265</v>
      </c>
      <c r="B274" s="130" t="s">
        <v>4610</v>
      </c>
      <c r="C274" s="130">
        <v>2001</v>
      </c>
      <c r="D274" s="130" t="s">
        <v>3751</v>
      </c>
      <c r="E274" s="130" t="s">
        <v>4611</v>
      </c>
      <c r="F274" s="131" t="s">
        <v>13</v>
      </c>
      <c r="G274" s="130" t="s">
        <v>257</v>
      </c>
      <c r="H274" s="134" t="s">
        <v>3575</v>
      </c>
      <c r="I274" s="130"/>
      <c r="J274" s="131">
        <v>1</v>
      </c>
      <c r="K274" s="131" t="s">
        <v>3405</v>
      </c>
      <c r="L274" s="130"/>
      <c r="M274" s="131" t="s">
        <v>276</v>
      </c>
      <c r="N274" s="131" t="s">
        <v>261</v>
      </c>
      <c r="O274" s="131" t="s">
        <v>3255</v>
      </c>
      <c r="P274" s="131" t="s">
        <v>3577</v>
      </c>
      <c r="Q274" s="132" t="s">
        <v>3500</v>
      </c>
      <c r="R274" s="147" t="s">
        <v>4612</v>
      </c>
      <c r="S274" s="130"/>
      <c r="T274" s="130" t="s">
        <v>376</v>
      </c>
      <c r="U274" s="130" t="s">
        <v>348</v>
      </c>
      <c r="V274" s="130" t="s">
        <v>3578</v>
      </c>
      <c r="W274" s="130" t="s">
        <v>257</v>
      </c>
      <c r="X274" s="130" t="s">
        <v>257</v>
      </c>
      <c r="Y274" s="132" t="s">
        <v>4613</v>
      </c>
    </row>
    <row r="275" spans="1:25" x14ac:dyDescent="0.2">
      <c r="A275" s="130" t="s">
        <v>3265</v>
      </c>
      <c r="B275" s="130" t="s">
        <v>4614</v>
      </c>
      <c r="C275" s="130">
        <v>1998</v>
      </c>
      <c r="D275" s="130" t="s">
        <v>4615</v>
      </c>
      <c r="E275" s="130" t="s">
        <v>4616</v>
      </c>
      <c r="F275" s="131" t="s">
        <v>13</v>
      </c>
      <c r="G275" s="130" t="s">
        <v>257</v>
      </c>
      <c r="H275" s="134" t="s">
        <v>3575</v>
      </c>
      <c r="I275" s="130" t="s">
        <v>3576</v>
      </c>
      <c r="J275" s="131">
        <f>COUNTIF(I275, "*observational*")</f>
        <v>1</v>
      </c>
      <c r="K275" s="131">
        <f t="shared" ref="K275:K287" si="36">COUNTIF(I275, "*turbidity*")</f>
        <v>0</v>
      </c>
      <c r="L275" s="130"/>
      <c r="M275" s="131" t="s">
        <v>276</v>
      </c>
      <c r="N275" s="131" t="s">
        <v>261</v>
      </c>
      <c r="O275" s="131" t="s">
        <v>3255</v>
      </c>
      <c r="P275" s="131" t="s">
        <v>3577</v>
      </c>
      <c r="Q275" s="132" t="s">
        <v>4617</v>
      </c>
      <c r="R275" s="131" t="s">
        <v>4618</v>
      </c>
      <c r="S275" s="131" t="s">
        <v>3270</v>
      </c>
      <c r="T275" s="130" t="s">
        <v>287</v>
      </c>
      <c r="U275" s="130" t="s">
        <v>376</v>
      </c>
      <c r="V275" s="130" t="s">
        <v>257</v>
      </c>
      <c r="W275" s="130" t="s">
        <v>257</v>
      </c>
      <c r="X275" s="130" t="s">
        <v>257</v>
      </c>
      <c r="Y275" s="132" t="s">
        <v>4619</v>
      </c>
    </row>
    <row r="276" spans="1:25" x14ac:dyDescent="0.2">
      <c r="A276" s="130" t="s">
        <v>3265</v>
      </c>
      <c r="B276" s="130" t="s">
        <v>4620</v>
      </c>
      <c r="C276" s="130">
        <v>2018</v>
      </c>
      <c r="D276" s="130" t="s">
        <v>3688</v>
      </c>
      <c r="E276" s="130" t="s">
        <v>4621</v>
      </c>
      <c r="F276" s="131" t="s">
        <v>13</v>
      </c>
      <c r="G276" s="130" t="s">
        <v>257</v>
      </c>
      <c r="H276" s="134" t="s">
        <v>3575</v>
      </c>
      <c r="I276" s="130" t="s">
        <v>4622</v>
      </c>
      <c r="J276" s="131">
        <f>COUNTIF(I276, "*observational*")</f>
        <v>1</v>
      </c>
      <c r="K276" s="131">
        <f t="shared" si="36"/>
        <v>0</v>
      </c>
      <c r="L276" s="130"/>
      <c r="M276" s="131" t="s">
        <v>253</v>
      </c>
      <c r="N276" s="131" t="s">
        <v>261</v>
      </c>
      <c r="O276" s="131" t="s">
        <v>3255</v>
      </c>
      <c r="P276" s="131" t="s">
        <v>3577</v>
      </c>
      <c r="Q276" s="132" t="s">
        <v>363</v>
      </c>
      <c r="R276" s="131" t="s">
        <v>363</v>
      </c>
      <c r="S276" s="131" t="s">
        <v>3274</v>
      </c>
      <c r="T276" s="130" t="s">
        <v>4623</v>
      </c>
      <c r="U276" s="130" t="s">
        <v>4624</v>
      </c>
      <c r="V276" s="130" t="s">
        <v>257</v>
      </c>
      <c r="W276" s="130" t="s">
        <v>257</v>
      </c>
      <c r="X276" s="130" t="s">
        <v>257</v>
      </c>
      <c r="Y276" s="132" t="s">
        <v>4625</v>
      </c>
    </row>
    <row r="277" spans="1:25" x14ac:dyDescent="0.2">
      <c r="A277" s="130" t="s">
        <v>3265</v>
      </c>
      <c r="B277" s="130" t="s">
        <v>4626</v>
      </c>
      <c r="C277" s="130">
        <v>2003</v>
      </c>
      <c r="D277" s="130" t="s">
        <v>315</v>
      </c>
      <c r="E277" s="130" t="s">
        <v>4627</v>
      </c>
      <c r="F277" s="131" t="s">
        <v>13</v>
      </c>
      <c r="G277" s="130" t="s">
        <v>257</v>
      </c>
      <c r="H277" s="134" t="s">
        <v>3575</v>
      </c>
      <c r="I277" s="130" t="s">
        <v>3276</v>
      </c>
      <c r="J277" s="131">
        <v>1</v>
      </c>
      <c r="K277" s="131">
        <f t="shared" si="36"/>
        <v>0</v>
      </c>
      <c r="L277" s="130" t="s">
        <v>4628</v>
      </c>
      <c r="M277" s="131" t="s">
        <v>276</v>
      </c>
      <c r="N277" s="131" t="s">
        <v>261</v>
      </c>
      <c r="O277" s="131" t="s">
        <v>3255</v>
      </c>
      <c r="P277" s="131">
        <v>2</v>
      </c>
      <c r="Q277" s="132" t="s">
        <v>4629</v>
      </c>
      <c r="R277" s="131" t="s">
        <v>4630</v>
      </c>
      <c r="S277" s="131" t="s">
        <v>3274</v>
      </c>
      <c r="T277" s="130" t="s">
        <v>286</v>
      </c>
      <c r="U277" s="130" t="s">
        <v>3942</v>
      </c>
      <c r="V277" s="130" t="s">
        <v>257</v>
      </c>
      <c r="W277" s="130" t="s">
        <v>257</v>
      </c>
      <c r="X277" s="130" t="s">
        <v>257</v>
      </c>
      <c r="Y277" s="130"/>
    </row>
    <row r="278" spans="1:25" x14ac:dyDescent="0.2">
      <c r="A278" s="130" t="s">
        <v>3265</v>
      </c>
      <c r="B278" s="130" t="s">
        <v>4626</v>
      </c>
      <c r="C278" s="130">
        <v>2003</v>
      </c>
      <c r="D278" s="130" t="s">
        <v>424</v>
      </c>
      <c r="E278" s="130" t="s">
        <v>4631</v>
      </c>
      <c r="F278" s="131" t="s">
        <v>13</v>
      </c>
      <c r="G278" s="130" t="s">
        <v>257</v>
      </c>
      <c r="H278" s="134" t="s">
        <v>3575</v>
      </c>
      <c r="I278" s="130"/>
      <c r="J278" s="131">
        <v>1</v>
      </c>
      <c r="K278" s="131">
        <f t="shared" si="36"/>
        <v>0</v>
      </c>
      <c r="L278" s="130" t="s">
        <v>4628</v>
      </c>
      <c r="M278" s="131" t="s">
        <v>276</v>
      </c>
      <c r="N278" s="131" t="s">
        <v>261</v>
      </c>
      <c r="O278" s="131" t="s">
        <v>3255</v>
      </c>
      <c r="P278" s="131">
        <v>4</v>
      </c>
      <c r="Q278" s="132" t="s">
        <v>4632</v>
      </c>
      <c r="R278" s="131" t="s">
        <v>4633</v>
      </c>
      <c r="S278" s="131" t="s">
        <v>3274</v>
      </c>
      <c r="T278" s="130" t="s">
        <v>286</v>
      </c>
      <c r="U278" s="130" t="s">
        <v>4634</v>
      </c>
      <c r="V278" s="130" t="s">
        <v>257</v>
      </c>
      <c r="W278" s="130" t="s">
        <v>257</v>
      </c>
      <c r="X278" s="130" t="s">
        <v>257</v>
      </c>
      <c r="Y278" s="130"/>
    </row>
    <row r="279" spans="1:25" x14ac:dyDescent="0.2">
      <c r="A279" s="130" t="s">
        <v>3265</v>
      </c>
      <c r="B279" s="130" t="s">
        <v>4635</v>
      </c>
      <c r="C279" s="130">
        <v>2006</v>
      </c>
      <c r="D279" s="130" t="s">
        <v>3301</v>
      </c>
      <c r="E279" s="130" t="s">
        <v>4636</v>
      </c>
      <c r="F279" s="131" t="s">
        <v>13</v>
      </c>
      <c r="G279" s="130" t="s">
        <v>257</v>
      </c>
      <c r="H279" s="134" t="s">
        <v>3575</v>
      </c>
      <c r="I279" s="130" t="s">
        <v>3576</v>
      </c>
      <c r="J279" s="131">
        <f>COUNTIF(I279, "*observational*")</f>
        <v>1</v>
      </c>
      <c r="K279" s="131">
        <f t="shared" si="36"/>
        <v>0</v>
      </c>
      <c r="L279" s="130" t="s">
        <v>4637</v>
      </c>
      <c r="M279" s="131"/>
      <c r="N279" s="131"/>
      <c r="O279" s="131"/>
      <c r="P279" s="131"/>
      <c r="Q279" s="132"/>
      <c r="R279" s="130"/>
      <c r="S279" s="130"/>
      <c r="T279" s="130"/>
      <c r="U279" s="130"/>
      <c r="V279" s="130"/>
      <c r="W279" s="130"/>
      <c r="X279" s="130"/>
      <c r="Y279" s="130"/>
    </row>
    <row r="280" spans="1:25" x14ac:dyDescent="0.2">
      <c r="A280" s="130" t="s">
        <v>3309</v>
      </c>
      <c r="B280" s="130" t="s">
        <v>4638</v>
      </c>
      <c r="C280" s="130">
        <v>1997</v>
      </c>
      <c r="D280" s="130" t="s">
        <v>4639</v>
      </c>
      <c r="E280" s="130" t="s">
        <v>4640</v>
      </c>
      <c r="F280" s="131" t="s">
        <v>13</v>
      </c>
      <c r="G280" s="130" t="s">
        <v>257</v>
      </c>
      <c r="H280" s="134" t="s">
        <v>3567</v>
      </c>
      <c r="I280" s="130" t="s">
        <v>4641</v>
      </c>
      <c r="J280" s="131">
        <f>COUNTIF(I280, "*observational*")</f>
        <v>0</v>
      </c>
      <c r="K280" s="131">
        <f t="shared" si="36"/>
        <v>1</v>
      </c>
      <c r="L280" s="130"/>
      <c r="M280" s="131" t="s">
        <v>253</v>
      </c>
      <c r="N280" s="131" t="s">
        <v>3267</v>
      </c>
      <c r="O280" s="131" t="s">
        <v>254</v>
      </c>
      <c r="P280" s="131">
        <v>1</v>
      </c>
      <c r="Q280" s="132" t="s">
        <v>363</v>
      </c>
      <c r="R280" s="131" t="s">
        <v>4642</v>
      </c>
      <c r="S280" s="131" t="s">
        <v>3270</v>
      </c>
      <c r="T280" s="130" t="s">
        <v>294</v>
      </c>
      <c r="U280" s="130" t="s">
        <v>257</v>
      </c>
      <c r="V280" s="130" t="s">
        <v>257</v>
      </c>
      <c r="W280" s="130" t="s">
        <v>257</v>
      </c>
      <c r="X280" s="130" t="s">
        <v>257</v>
      </c>
      <c r="Y280" s="130" t="s">
        <v>4643</v>
      </c>
    </row>
    <row r="281" spans="1:25" x14ac:dyDescent="0.2">
      <c r="A281" s="130" t="s">
        <v>3265</v>
      </c>
      <c r="B281" s="130" t="s">
        <v>4644</v>
      </c>
      <c r="C281" s="130">
        <v>1998</v>
      </c>
      <c r="D281" s="130" t="s">
        <v>4615</v>
      </c>
      <c r="E281" s="130" t="s">
        <v>4645</v>
      </c>
      <c r="F281" s="131" t="s">
        <v>13</v>
      </c>
      <c r="G281" s="130" t="s">
        <v>257</v>
      </c>
      <c r="H281" s="134" t="s">
        <v>3575</v>
      </c>
      <c r="I281" s="130" t="s">
        <v>3723</v>
      </c>
      <c r="J281" s="131">
        <f>COUNTIF(I281, "*observational*")</f>
        <v>1</v>
      </c>
      <c r="K281" s="131">
        <f t="shared" si="36"/>
        <v>0</v>
      </c>
      <c r="L281" s="130"/>
      <c r="M281" s="131" t="s">
        <v>341</v>
      </c>
      <c r="N281" s="131" t="s">
        <v>261</v>
      </c>
      <c r="O281" s="131" t="s">
        <v>3255</v>
      </c>
      <c r="P281" s="131" t="s">
        <v>3577</v>
      </c>
      <c r="Q281" s="132" t="s">
        <v>363</v>
      </c>
      <c r="R281" s="131" t="s">
        <v>4646</v>
      </c>
      <c r="S281" s="131" t="s">
        <v>3274</v>
      </c>
      <c r="T281" s="130" t="s">
        <v>4647</v>
      </c>
      <c r="U281" s="130" t="s">
        <v>257</v>
      </c>
      <c r="V281" s="130" t="s">
        <v>257</v>
      </c>
      <c r="W281" s="130" t="s">
        <v>257</v>
      </c>
      <c r="X281" s="130" t="s">
        <v>257</v>
      </c>
      <c r="Y281" s="132" t="s">
        <v>4648</v>
      </c>
    </row>
    <row r="282" spans="1:25" x14ac:dyDescent="0.2">
      <c r="A282" s="130" t="s">
        <v>3265</v>
      </c>
      <c r="B282" s="130" t="s">
        <v>4649</v>
      </c>
      <c r="C282" s="130">
        <v>1994</v>
      </c>
      <c r="D282" s="130" t="s">
        <v>4252</v>
      </c>
      <c r="E282" s="130" t="s">
        <v>4650</v>
      </c>
      <c r="F282" s="131" t="s">
        <v>13</v>
      </c>
      <c r="G282" s="130" t="s">
        <v>257</v>
      </c>
      <c r="H282" s="134" t="s">
        <v>3575</v>
      </c>
      <c r="I282" s="130" t="s">
        <v>3723</v>
      </c>
      <c r="J282" s="131">
        <f>COUNTIF(I282, "*observational*")</f>
        <v>1</v>
      </c>
      <c r="K282" s="131">
        <f t="shared" si="36"/>
        <v>0</v>
      </c>
      <c r="L282" s="130" t="s">
        <v>4651</v>
      </c>
      <c r="M282" s="131" t="s">
        <v>341</v>
      </c>
      <c r="N282" s="131" t="s">
        <v>261</v>
      </c>
      <c r="O282" s="131" t="s">
        <v>3255</v>
      </c>
      <c r="P282" s="131"/>
      <c r="Q282" s="132"/>
      <c r="R282" s="130"/>
      <c r="S282" s="130"/>
      <c r="T282" s="130"/>
      <c r="U282" s="130"/>
      <c r="V282" s="130"/>
      <c r="W282" s="130"/>
      <c r="X282" s="130"/>
      <c r="Y282" s="132" t="s">
        <v>4652</v>
      </c>
    </row>
    <row r="283" spans="1:25" x14ac:dyDescent="0.2">
      <c r="A283" s="130" t="s">
        <v>3265</v>
      </c>
      <c r="B283" s="130" t="s">
        <v>4653</v>
      </c>
      <c r="C283" s="130">
        <v>1996</v>
      </c>
      <c r="D283" s="130" t="s">
        <v>3301</v>
      </c>
      <c r="E283" s="130" t="s">
        <v>4654</v>
      </c>
      <c r="F283" s="131" t="s">
        <v>13</v>
      </c>
      <c r="G283" s="130" t="s">
        <v>257</v>
      </c>
      <c r="H283" s="134" t="s">
        <v>3575</v>
      </c>
      <c r="I283" s="130"/>
      <c r="J283" s="131">
        <v>1</v>
      </c>
      <c r="K283" s="131">
        <f t="shared" si="36"/>
        <v>0</v>
      </c>
      <c r="L283" s="130" t="s">
        <v>4655</v>
      </c>
      <c r="M283" s="131" t="s">
        <v>341</v>
      </c>
      <c r="N283" s="131" t="s">
        <v>261</v>
      </c>
      <c r="O283" s="131" t="s">
        <v>3255</v>
      </c>
      <c r="P283" s="131" t="s">
        <v>4656</v>
      </c>
      <c r="Q283" s="132" t="s">
        <v>3442</v>
      </c>
      <c r="R283" s="131" t="s">
        <v>4657</v>
      </c>
      <c r="S283" s="131" t="s">
        <v>3274</v>
      </c>
      <c r="T283" s="130" t="s">
        <v>4658</v>
      </c>
      <c r="U283" s="130" t="s">
        <v>4659</v>
      </c>
      <c r="V283" s="130" t="s">
        <v>3344</v>
      </c>
      <c r="W283" s="130" t="s">
        <v>3293</v>
      </c>
      <c r="X283" s="130" t="s">
        <v>348</v>
      </c>
      <c r="Y283" s="132" t="s">
        <v>4660</v>
      </c>
    </row>
    <row r="284" spans="1:25" x14ac:dyDescent="0.2">
      <c r="A284" s="130" t="s">
        <v>3265</v>
      </c>
      <c r="B284" s="130" t="s">
        <v>4653</v>
      </c>
      <c r="C284" s="130">
        <v>1996</v>
      </c>
      <c r="D284" s="130" t="s">
        <v>3301</v>
      </c>
      <c r="E284" s="130" t="s">
        <v>4654</v>
      </c>
      <c r="F284" s="131" t="s">
        <v>13</v>
      </c>
      <c r="G284" s="130" t="s">
        <v>257</v>
      </c>
      <c r="H284" s="134" t="s">
        <v>3575</v>
      </c>
      <c r="I284" s="130"/>
      <c r="J284" s="131">
        <v>1</v>
      </c>
      <c r="K284" s="131">
        <f t="shared" si="36"/>
        <v>0</v>
      </c>
      <c r="L284" s="130" t="s">
        <v>4661</v>
      </c>
      <c r="M284" s="131" t="s">
        <v>341</v>
      </c>
      <c r="N284" s="131" t="s">
        <v>261</v>
      </c>
      <c r="O284" s="131" t="s">
        <v>3255</v>
      </c>
      <c r="P284" s="131">
        <v>3</v>
      </c>
      <c r="Q284" s="132" t="s">
        <v>3442</v>
      </c>
      <c r="R284" s="131" t="s">
        <v>4657</v>
      </c>
      <c r="S284" s="131" t="s">
        <v>3274</v>
      </c>
      <c r="T284" s="130" t="s">
        <v>376</v>
      </c>
      <c r="U284" s="130" t="s">
        <v>3344</v>
      </c>
      <c r="V284" s="130" t="s">
        <v>3293</v>
      </c>
      <c r="W284" s="130" t="s">
        <v>348</v>
      </c>
      <c r="X284" s="130" t="s">
        <v>302</v>
      </c>
      <c r="Y284" s="132" t="s">
        <v>4660</v>
      </c>
    </row>
    <row r="285" spans="1:25" x14ac:dyDescent="0.2">
      <c r="A285" s="130" t="s">
        <v>3265</v>
      </c>
      <c r="B285" s="130" t="s">
        <v>4653</v>
      </c>
      <c r="C285" s="130">
        <v>1996</v>
      </c>
      <c r="D285" s="130" t="s">
        <v>3301</v>
      </c>
      <c r="E285" s="130" t="s">
        <v>4654</v>
      </c>
      <c r="F285" s="131" t="s">
        <v>13</v>
      </c>
      <c r="G285" s="130" t="s">
        <v>257</v>
      </c>
      <c r="H285" s="134" t="s">
        <v>3575</v>
      </c>
      <c r="I285" s="130"/>
      <c r="J285" s="131">
        <v>1</v>
      </c>
      <c r="K285" s="131">
        <f t="shared" si="36"/>
        <v>0</v>
      </c>
      <c r="L285" s="130" t="s">
        <v>4662</v>
      </c>
      <c r="M285" s="131" t="s">
        <v>341</v>
      </c>
      <c r="N285" s="133" t="s">
        <v>261</v>
      </c>
      <c r="O285" s="133" t="s">
        <v>3255</v>
      </c>
      <c r="P285" s="131">
        <v>3</v>
      </c>
      <c r="Q285" s="132" t="s">
        <v>3442</v>
      </c>
      <c r="R285" s="131" t="s">
        <v>4657</v>
      </c>
      <c r="S285" s="131" t="s">
        <v>3274</v>
      </c>
      <c r="T285" s="130" t="s">
        <v>302</v>
      </c>
      <c r="U285" s="130" t="s">
        <v>257</v>
      </c>
      <c r="V285" s="130" t="s">
        <v>257</v>
      </c>
      <c r="W285" s="130" t="s">
        <v>257</v>
      </c>
      <c r="X285" s="130" t="s">
        <v>257</v>
      </c>
      <c r="Y285" s="132" t="s">
        <v>4660</v>
      </c>
    </row>
    <row r="286" spans="1:25" x14ac:dyDescent="0.2">
      <c r="A286" s="130" t="s">
        <v>3265</v>
      </c>
      <c r="B286" s="130" t="s">
        <v>4653</v>
      </c>
      <c r="C286" s="130">
        <v>1996</v>
      </c>
      <c r="D286" s="130" t="s">
        <v>3301</v>
      </c>
      <c r="E286" s="130" t="s">
        <v>4654</v>
      </c>
      <c r="F286" s="131" t="s">
        <v>13</v>
      </c>
      <c r="G286" s="130" t="s">
        <v>257</v>
      </c>
      <c r="H286" s="130" t="s">
        <v>4160</v>
      </c>
      <c r="I286" s="130"/>
      <c r="J286" s="131">
        <f>COUNTIF(C286, "*turbidity*")</f>
        <v>0</v>
      </c>
      <c r="K286" s="131">
        <f t="shared" si="36"/>
        <v>0</v>
      </c>
      <c r="L286" s="130" t="s">
        <v>4663</v>
      </c>
      <c r="M286" s="131" t="s">
        <v>341</v>
      </c>
      <c r="N286" s="131" t="s">
        <v>3267</v>
      </c>
      <c r="O286" s="131" t="s">
        <v>254</v>
      </c>
      <c r="P286" s="131">
        <v>12</v>
      </c>
      <c r="Q286" s="132" t="s">
        <v>4664</v>
      </c>
      <c r="R286" s="131" t="s">
        <v>3292</v>
      </c>
      <c r="S286" s="131" t="s">
        <v>3270</v>
      </c>
      <c r="T286" s="130" t="s">
        <v>3502</v>
      </c>
      <c r="U286" s="130" t="s">
        <v>302</v>
      </c>
      <c r="V286" s="130" t="s">
        <v>3293</v>
      </c>
      <c r="W286" s="130" t="s">
        <v>3344</v>
      </c>
      <c r="X286" s="130" t="s">
        <v>376</v>
      </c>
      <c r="Y286" s="132"/>
    </row>
    <row r="287" spans="1:25" x14ac:dyDescent="0.2">
      <c r="A287" s="130" t="s">
        <v>3265</v>
      </c>
      <c r="B287" s="130" t="s">
        <v>4653</v>
      </c>
      <c r="C287" s="130">
        <v>1996</v>
      </c>
      <c r="D287" s="130" t="s">
        <v>3301</v>
      </c>
      <c r="E287" s="130" t="s">
        <v>4654</v>
      </c>
      <c r="F287" s="131" t="s">
        <v>13</v>
      </c>
      <c r="G287" s="130" t="s">
        <v>257</v>
      </c>
      <c r="H287" s="134" t="s">
        <v>3575</v>
      </c>
      <c r="I287" s="130"/>
      <c r="J287" s="131">
        <v>1</v>
      </c>
      <c r="K287" s="131">
        <f t="shared" si="36"/>
        <v>0</v>
      </c>
      <c r="L287" s="130" t="s">
        <v>4665</v>
      </c>
      <c r="M287" s="131" t="s">
        <v>341</v>
      </c>
      <c r="N287" s="133" t="s">
        <v>261</v>
      </c>
      <c r="O287" s="133" t="s">
        <v>3255</v>
      </c>
      <c r="P287" s="131">
        <v>12</v>
      </c>
      <c r="Q287" s="132" t="s">
        <v>3442</v>
      </c>
      <c r="R287" s="131" t="s">
        <v>4657</v>
      </c>
      <c r="S287" s="131" t="s">
        <v>3274</v>
      </c>
      <c r="T287" s="130" t="s">
        <v>4666</v>
      </c>
      <c r="U287" s="130" t="s">
        <v>376</v>
      </c>
      <c r="V287" s="130" t="s">
        <v>4667</v>
      </c>
      <c r="W287" s="130" t="s">
        <v>257</v>
      </c>
      <c r="X287" s="130" t="s">
        <v>257</v>
      </c>
      <c r="Y287" s="132" t="s">
        <v>4660</v>
      </c>
    </row>
    <row r="288" spans="1:25" x14ac:dyDescent="0.2">
      <c r="A288" s="130" t="s">
        <v>3265</v>
      </c>
      <c r="B288" s="130" t="s">
        <v>4668</v>
      </c>
      <c r="C288" s="130">
        <v>1980</v>
      </c>
      <c r="D288" s="130" t="s">
        <v>3301</v>
      </c>
      <c r="E288" s="130" t="s">
        <v>4669</v>
      </c>
      <c r="F288" s="131" t="s">
        <v>13</v>
      </c>
      <c r="G288" s="130" t="s">
        <v>257</v>
      </c>
      <c r="H288" s="134" t="s">
        <v>3575</v>
      </c>
      <c r="I288" s="130" t="s">
        <v>3958</v>
      </c>
      <c r="J288" s="131">
        <f t="shared" ref="J288:J296" si="37">COUNTIF(I288, "*observational*")</f>
        <v>1</v>
      </c>
      <c r="K288" s="131">
        <v>0</v>
      </c>
      <c r="L288" s="130" t="s">
        <v>4670</v>
      </c>
      <c r="M288" s="131" t="s">
        <v>276</v>
      </c>
      <c r="N288" s="131" t="s">
        <v>261</v>
      </c>
      <c r="O288" s="131" t="s">
        <v>3255</v>
      </c>
      <c r="P288" s="131" t="s">
        <v>3577</v>
      </c>
      <c r="Q288" s="132" t="s">
        <v>4506</v>
      </c>
      <c r="R288" s="132" t="s">
        <v>4671</v>
      </c>
      <c r="S288" s="131" t="s">
        <v>3274</v>
      </c>
      <c r="T288" s="130" t="s">
        <v>3578</v>
      </c>
      <c r="U288" s="130" t="s">
        <v>3965</v>
      </c>
      <c r="V288" s="130" t="s">
        <v>3964</v>
      </c>
      <c r="W288" s="130" t="s">
        <v>4672</v>
      </c>
      <c r="X288" s="130" t="s">
        <v>4673</v>
      </c>
      <c r="Y288" s="132" t="s">
        <v>4674</v>
      </c>
    </row>
    <row r="289" spans="1:25" x14ac:dyDescent="0.2">
      <c r="A289" s="130" t="s">
        <v>3265</v>
      </c>
      <c r="B289" s="130" t="s">
        <v>4675</v>
      </c>
      <c r="C289" s="130">
        <v>1974</v>
      </c>
      <c r="D289" s="130" t="s">
        <v>4676</v>
      </c>
      <c r="E289" s="130" t="s">
        <v>4677</v>
      </c>
      <c r="F289" s="131" t="s">
        <v>13</v>
      </c>
      <c r="G289" s="130" t="s">
        <v>257</v>
      </c>
      <c r="H289" s="134" t="s">
        <v>3575</v>
      </c>
      <c r="I289" s="130" t="s">
        <v>4678</v>
      </c>
      <c r="J289" s="131">
        <f t="shared" si="37"/>
        <v>1</v>
      </c>
      <c r="K289" s="131">
        <f>COUNTIF(I289, "*turbidity*")</f>
        <v>0</v>
      </c>
      <c r="L289" s="130"/>
      <c r="M289" s="131" t="s">
        <v>276</v>
      </c>
      <c r="N289" s="131" t="s">
        <v>261</v>
      </c>
      <c r="O289" s="131" t="s">
        <v>3255</v>
      </c>
      <c r="P289" s="131" t="s">
        <v>3577</v>
      </c>
      <c r="Q289" s="132" t="s">
        <v>363</v>
      </c>
      <c r="R289" s="131" t="s">
        <v>4679</v>
      </c>
      <c r="S289" s="131" t="s">
        <v>3274</v>
      </c>
      <c r="T289" s="130" t="s">
        <v>3578</v>
      </c>
      <c r="U289" s="130" t="s">
        <v>4623</v>
      </c>
      <c r="V289" s="130" t="s">
        <v>3964</v>
      </c>
      <c r="W289" s="130" t="s">
        <v>257</v>
      </c>
      <c r="X289" s="130" t="s">
        <v>257</v>
      </c>
      <c r="Y289" s="132" t="s">
        <v>4680</v>
      </c>
    </row>
    <row r="290" spans="1:25" x14ac:dyDescent="0.2">
      <c r="A290" s="130" t="s">
        <v>3265</v>
      </c>
      <c r="B290" s="130" t="s">
        <v>4681</v>
      </c>
      <c r="C290" s="130">
        <v>2014</v>
      </c>
      <c r="D290" s="130" t="s">
        <v>4682</v>
      </c>
      <c r="E290" s="130" t="s">
        <v>4683</v>
      </c>
      <c r="F290" s="131" t="s">
        <v>13</v>
      </c>
      <c r="G290" s="130" t="s">
        <v>257</v>
      </c>
      <c r="H290" s="134" t="s">
        <v>3575</v>
      </c>
      <c r="I290" s="130" t="s">
        <v>4001</v>
      </c>
      <c r="J290" s="131">
        <f t="shared" si="37"/>
        <v>1</v>
      </c>
      <c r="K290" s="131">
        <f>COUNTIF(I290, "*turbidity*")</f>
        <v>0</v>
      </c>
      <c r="L290" s="130"/>
      <c r="M290" s="131" t="s">
        <v>253</v>
      </c>
      <c r="N290" s="131" t="s">
        <v>261</v>
      </c>
      <c r="O290" s="131" t="s">
        <v>3255</v>
      </c>
      <c r="P290" s="131">
        <v>1</v>
      </c>
      <c r="Q290" s="132" t="s">
        <v>363</v>
      </c>
      <c r="R290" s="131" t="s">
        <v>4684</v>
      </c>
      <c r="S290" s="131" t="s">
        <v>3274</v>
      </c>
      <c r="T290" s="130" t="s">
        <v>4685</v>
      </c>
      <c r="U290" s="130" t="s">
        <v>257</v>
      </c>
      <c r="V290" s="130" t="s">
        <v>257</v>
      </c>
      <c r="W290" s="130" t="s">
        <v>257</v>
      </c>
      <c r="X290" s="130" t="s">
        <v>257</v>
      </c>
      <c r="Y290" s="132" t="s">
        <v>4686</v>
      </c>
    </row>
    <row r="291" spans="1:25" x14ac:dyDescent="0.2">
      <c r="A291" s="130" t="s">
        <v>3265</v>
      </c>
      <c r="B291" s="130" t="s">
        <v>4687</v>
      </c>
      <c r="C291" s="130">
        <v>2012</v>
      </c>
      <c r="D291" s="130" t="s">
        <v>327</v>
      </c>
      <c r="E291" s="130" t="s">
        <v>4688</v>
      </c>
      <c r="F291" s="131" t="s">
        <v>13</v>
      </c>
      <c r="G291" s="130" t="s">
        <v>257</v>
      </c>
      <c r="H291" s="130" t="s">
        <v>4689</v>
      </c>
      <c r="I291" s="130" t="s">
        <v>3306</v>
      </c>
      <c r="J291" s="131">
        <f t="shared" si="37"/>
        <v>0</v>
      </c>
      <c r="K291" s="131" t="s">
        <v>3405</v>
      </c>
      <c r="L291" s="130"/>
      <c r="M291" s="131" t="s">
        <v>253</v>
      </c>
      <c r="N291" s="131" t="s">
        <v>261</v>
      </c>
      <c r="O291" s="131" t="s">
        <v>254</v>
      </c>
      <c r="P291" s="131">
        <v>1</v>
      </c>
      <c r="Q291" s="132" t="s">
        <v>4690</v>
      </c>
      <c r="R291" s="132" t="s">
        <v>4691</v>
      </c>
      <c r="S291" s="131" t="s">
        <v>3274</v>
      </c>
      <c r="T291" s="130" t="s">
        <v>4692</v>
      </c>
      <c r="U291" s="130" t="s">
        <v>351</v>
      </c>
      <c r="V291" s="130" t="s">
        <v>4693</v>
      </c>
      <c r="W291" s="130" t="s">
        <v>437</v>
      </c>
      <c r="X291" s="130" t="s">
        <v>4694</v>
      </c>
      <c r="Y291" s="132" t="s">
        <v>4695</v>
      </c>
    </row>
    <row r="292" spans="1:25" x14ac:dyDescent="0.2">
      <c r="A292" s="130" t="s">
        <v>3265</v>
      </c>
      <c r="B292" s="130" t="s">
        <v>4696</v>
      </c>
      <c r="C292" s="130">
        <v>2009</v>
      </c>
      <c r="D292" s="130" t="s">
        <v>4697</v>
      </c>
      <c r="E292" s="130" t="s">
        <v>4698</v>
      </c>
      <c r="F292" s="131" t="s">
        <v>13</v>
      </c>
      <c r="G292" s="130" t="s">
        <v>257</v>
      </c>
      <c r="H292" s="134" t="s">
        <v>3575</v>
      </c>
      <c r="I292" s="130" t="s">
        <v>3628</v>
      </c>
      <c r="J292" s="131">
        <f t="shared" si="37"/>
        <v>1</v>
      </c>
      <c r="K292" s="131" t="s">
        <v>3405</v>
      </c>
      <c r="L292" s="130"/>
      <c r="M292" s="131" t="s">
        <v>341</v>
      </c>
      <c r="N292" s="131" t="s">
        <v>261</v>
      </c>
      <c r="O292" s="131" t="s">
        <v>3255</v>
      </c>
      <c r="P292" s="131">
        <v>6</v>
      </c>
      <c r="Q292" s="132" t="s">
        <v>363</v>
      </c>
      <c r="R292" s="131" t="s">
        <v>4699</v>
      </c>
      <c r="S292" s="131" t="s">
        <v>3274</v>
      </c>
      <c r="T292" s="130" t="s">
        <v>4344</v>
      </c>
      <c r="U292" s="130" t="s">
        <v>257</v>
      </c>
      <c r="V292" s="130" t="s">
        <v>257</v>
      </c>
      <c r="W292" s="130" t="s">
        <v>257</v>
      </c>
      <c r="X292" s="130" t="s">
        <v>257</v>
      </c>
      <c r="Y292" s="132" t="s">
        <v>4700</v>
      </c>
    </row>
    <row r="293" spans="1:25" x14ac:dyDescent="0.2">
      <c r="A293" s="130" t="s">
        <v>3265</v>
      </c>
      <c r="B293" s="130" t="s">
        <v>4701</v>
      </c>
      <c r="C293" s="130">
        <v>1985</v>
      </c>
      <c r="D293" s="130" t="s">
        <v>4702</v>
      </c>
      <c r="E293" s="130" t="s">
        <v>4703</v>
      </c>
      <c r="F293" s="131" t="s">
        <v>13</v>
      </c>
      <c r="G293" s="130" t="s">
        <v>257</v>
      </c>
      <c r="H293" s="130" t="s">
        <v>4115</v>
      </c>
      <c r="I293" s="130" t="s">
        <v>3306</v>
      </c>
      <c r="J293" s="131">
        <f t="shared" si="37"/>
        <v>0</v>
      </c>
      <c r="K293" s="131">
        <f t="shared" ref="K293:K302" si="38">COUNTIF(I293, "*turbidity*")</f>
        <v>1</v>
      </c>
      <c r="L293" s="130"/>
      <c r="M293" s="131"/>
      <c r="N293" s="131"/>
      <c r="O293" s="131"/>
      <c r="P293" s="131"/>
      <c r="Q293" s="132"/>
      <c r="R293" s="130"/>
      <c r="S293" s="130"/>
      <c r="T293" s="130"/>
      <c r="U293" s="130"/>
      <c r="V293" s="130"/>
      <c r="W293" s="130"/>
      <c r="X293" s="130"/>
      <c r="Y293" s="130"/>
    </row>
    <row r="294" spans="1:25" x14ac:dyDescent="0.2">
      <c r="A294" s="130" t="s">
        <v>3265</v>
      </c>
      <c r="B294" s="130" t="s">
        <v>4704</v>
      </c>
      <c r="C294" s="130">
        <v>2000</v>
      </c>
      <c r="D294" s="130" t="s">
        <v>3742</v>
      </c>
      <c r="E294" s="130" t="s">
        <v>4705</v>
      </c>
      <c r="F294" s="131" t="s">
        <v>13</v>
      </c>
      <c r="G294" s="130" t="s">
        <v>257</v>
      </c>
      <c r="H294" s="134" t="s">
        <v>3575</v>
      </c>
      <c r="I294" s="130" t="s">
        <v>3858</v>
      </c>
      <c r="J294" s="131">
        <f t="shared" si="37"/>
        <v>1</v>
      </c>
      <c r="K294" s="131">
        <f t="shared" si="38"/>
        <v>0</v>
      </c>
      <c r="L294" s="130"/>
      <c r="M294" s="131" t="s">
        <v>341</v>
      </c>
      <c r="N294" s="131" t="s">
        <v>261</v>
      </c>
      <c r="O294" s="131" t="s">
        <v>3255</v>
      </c>
      <c r="P294" s="131" t="s">
        <v>3577</v>
      </c>
      <c r="Q294" s="132" t="s">
        <v>363</v>
      </c>
      <c r="R294" s="131" t="s">
        <v>363</v>
      </c>
      <c r="S294" s="131" t="s">
        <v>3274</v>
      </c>
      <c r="T294" s="130" t="s">
        <v>3578</v>
      </c>
      <c r="U294" s="130" t="s">
        <v>257</v>
      </c>
      <c r="V294" s="130" t="s">
        <v>257</v>
      </c>
      <c r="W294" s="130" t="s">
        <v>257</v>
      </c>
      <c r="X294" s="130" t="s">
        <v>257</v>
      </c>
      <c r="Y294" s="132" t="s">
        <v>4706</v>
      </c>
    </row>
    <row r="295" spans="1:25" x14ac:dyDescent="0.2">
      <c r="A295" s="130" t="s">
        <v>3265</v>
      </c>
      <c r="B295" s="130" t="s">
        <v>4707</v>
      </c>
      <c r="C295" s="130">
        <v>2008</v>
      </c>
      <c r="D295" s="130" t="s">
        <v>4708</v>
      </c>
      <c r="E295" s="130" t="s">
        <v>4709</v>
      </c>
      <c r="F295" s="131" t="s">
        <v>13</v>
      </c>
      <c r="G295" s="130" t="s">
        <v>257</v>
      </c>
      <c r="H295" s="130" t="s">
        <v>3784</v>
      </c>
      <c r="I295" s="130" t="s">
        <v>3276</v>
      </c>
      <c r="J295" s="131">
        <f t="shared" si="37"/>
        <v>0</v>
      </c>
      <c r="K295" s="131">
        <f t="shared" si="38"/>
        <v>0</v>
      </c>
      <c r="L295" s="130"/>
      <c r="M295" s="131"/>
      <c r="N295" s="131"/>
      <c r="O295" s="131"/>
      <c r="P295" s="131"/>
      <c r="Q295" s="132"/>
      <c r="R295" s="130"/>
      <c r="S295" s="130"/>
      <c r="T295" s="130"/>
      <c r="U295" s="130"/>
      <c r="V295" s="130"/>
      <c r="W295" s="130"/>
      <c r="X295" s="130"/>
      <c r="Y295" s="130"/>
    </row>
    <row r="296" spans="1:25" x14ac:dyDescent="0.2">
      <c r="A296" s="130" t="s">
        <v>3265</v>
      </c>
      <c r="B296" s="130" t="s">
        <v>4710</v>
      </c>
      <c r="C296" s="130">
        <v>2003</v>
      </c>
      <c r="D296" s="130" t="s">
        <v>315</v>
      </c>
      <c r="E296" s="130" t="s">
        <v>4711</v>
      </c>
      <c r="F296" s="131" t="s">
        <v>13</v>
      </c>
      <c r="G296" s="130" t="s">
        <v>257</v>
      </c>
      <c r="H296" s="134" t="s">
        <v>3575</v>
      </c>
      <c r="I296" s="130" t="s">
        <v>3723</v>
      </c>
      <c r="J296" s="131">
        <f t="shared" si="37"/>
        <v>1</v>
      </c>
      <c r="K296" s="131">
        <f t="shared" si="38"/>
        <v>0</v>
      </c>
      <c r="L296" s="130"/>
      <c r="M296" s="131" t="s">
        <v>341</v>
      </c>
      <c r="N296" s="131" t="s">
        <v>261</v>
      </c>
      <c r="O296" s="131" t="s">
        <v>3255</v>
      </c>
      <c r="P296" s="131" t="s">
        <v>3577</v>
      </c>
      <c r="Q296" s="132" t="s">
        <v>2525</v>
      </c>
      <c r="R296" s="131" t="s">
        <v>363</v>
      </c>
      <c r="S296" s="131" t="s">
        <v>3274</v>
      </c>
      <c r="T296" s="130" t="s">
        <v>3578</v>
      </c>
      <c r="U296" s="130" t="s">
        <v>257</v>
      </c>
      <c r="V296" s="130" t="s">
        <v>257</v>
      </c>
      <c r="W296" s="130" t="s">
        <v>257</v>
      </c>
      <c r="X296" s="130" t="s">
        <v>257</v>
      </c>
      <c r="Y296" s="132" t="s">
        <v>4712</v>
      </c>
    </row>
    <row r="297" spans="1:25" x14ac:dyDescent="0.2">
      <c r="A297" s="130" t="s">
        <v>3265</v>
      </c>
      <c r="B297" s="130" t="s">
        <v>4713</v>
      </c>
      <c r="C297" s="130">
        <v>1984</v>
      </c>
      <c r="D297" s="130" t="s">
        <v>3891</v>
      </c>
      <c r="E297" s="130" t="s">
        <v>4714</v>
      </c>
      <c r="F297" s="131" t="s">
        <v>13</v>
      </c>
      <c r="G297" s="130" t="s">
        <v>257</v>
      </c>
      <c r="H297" s="134" t="s">
        <v>3575</v>
      </c>
      <c r="I297" s="130"/>
      <c r="J297" s="131">
        <v>1</v>
      </c>
      <c r="K297" s="131">
        <f t="shared" si="38"/>
        <v>0</v>
      </c>
      <c r="L297" s="130" t="s">
        <v>4715</v>
      </c>
      <c r="M297" s="131" t="s">
        <v>276</v>
      </c>
      <c r="N297" s="131" t="s">
        <v>261</v>
      </c>
      <c r="O297" s="131" t="s">
        <v>3255</v>
      </c>
      <c r="P297" s="131" t="s">
        <v>3577</v>
      </c>
      <c r="Q297" s="132" t="s">
        <v>363</v>
      </c>
      <c r="R297" s="131" t="s">
        <v>363</v>
      </c>
      <c r="S297" s="131" t="s">
        <v>3274</v>
      </c>
      <c r="T297" s="130" t="s">
        <v>4716</v>
      </c>
      <c r="U297" s="130" t="s">
        <v>257</v>
      </c>
      <c r="V297" s="130" t="s">
        <v>257</v>
      </c>
      <c r="W297" s="130" t="s">
        <v>257</v>
      </c>
      <c r="X297" s="130" t="s">
        <v>257</v>
      </c>
      <c r="Y297" s="132" t="s">
        <v>4717</v>
      </c>
    </row>
    <row r="298" spans="1:25" x14ac:dyDescent="0.2">
      <c r="A298" s="130" t="s">
        <v>3265</v>
      </c>
      <c r="B298" s="130" t="s">
        <v>4718</v>
      </c>
      <c r="C298" s="130">
        <v>2006</v>
      </c>
      <c r="D298" s="130" t="s">
        <v>3287</v>
      </c>
      <c r="E298" s="130" t="s">
        <v>4719</v>
      </c>
      <c r="F298" s="131" t="s">
        <v>13</v>
      </c>
      <c r="G298" s="130" t="s">
        <v>257</v>
      </c>
      <c r="H298" s="130" t="s">
        <v>3784</v>
      </c>
      <c r="I298" s="130" t="s">
        <v>3329</v>
      </c>
      <c r="J298" s="131">
        <f>COUNTIF(I298, "*observational*")</f>
        <v>0</v>
      </c>
      <c r="K298" s="131">
        <f t="shared" si="38"/>
        <v>0</v>
      </c>
      <c r="L298" s="130"/>
      <c r="M298" s="131" t="s">
        <v>253</v>
      </c>
      <c r="N298" s="131"/>
      <c r="O298" s="131"/>
      <c r="P298" s="131"/>
      <c r="Q298" s="132"/>
      <c r="R298" s="130"/>
      <c r="S298" s="130"/>
      <c r="T298" s="130"/>
      <c r="U298" s="130"/>
      <c r="V298" s="130"/>
      <c r="W298" s="130"/>
      <c r="X298" s="130"/>
      <c r="Y298" s="130"/>
    </row>
    <row r="299" spans="1:25" x14ac:dyDescent="0.2">
      <c r="A299" s="130" t="s">
        <v>3265</v>
      </c>
      <c r="B299" s="130" t="s">
        <v>4720</v>
      </c>
      <c r="C299" s="130">
        <v>2008</v>
      </c>
      <c r="D299" s="130" t="s">
        <v>373</v>
      </c>
      <c r="E299" s="130" t="s">
        <v>4721</v>
      </c>
      <c r="F299" s="131" t="s">
        <v>13</v>
      </c>
      <c r="G299" s="130" t="s">
        <v>257</v>
      </c>
      <c r="H299" s="134" t="s">
        <v>3575</v>
      </c>
      <c r="I299" s="130" t="s">
        <v>4722</v>
      </c>
      <c r="J299" s="131">
        <v>1</v>
      </c>
      <c r="K299" s="131">
        <f t="shared" si="38"/>
        <v>1</v>
      </c>
      <c r="L299" s="130"/>
      <c r="M299" s="131" t="s">
        <v>253</v>
      </c>
      <c r="N299" s="131" t="s">
        <v>261</v>
      </c>
      <c r="O299" s="131" t="s">
        <v>3255</v>
      </c>
      <c r="P299" s="131">
        <v>1</v>
      </c>
      <c r="Q299" s="132" t="s">
        <v>4690</v>
      </c>
      <c r="R299" s="131" t="s">
        <v>4723</v>
      </c>
      <c r="S299" s="131" t="s">
        <v>3270</v>
      </c>
      <c r="T299" s="130" t="s">
        <v>323</v>
      </c>
      <c r="U299" s="130" t="s">
        <v>257</v>
      </c>
      <c r="V299" s="130" t="s">
        <v>257</v>
      </c>
      <c r="W299" s="130" t="s">
        <v>257</v>
      </c>
      <c r="X299" s="130" t="s">
        <v>257</v>
      </c>
      <c r="Y299" s="132" t="s">
        <v>4724</v>
      </c>
    </row>
    <row r="300" spans="1:25" x14ac:dyDescent="0.2">
      <c r="A300" s="130" t="s">
        <v>3265</v>
      </c>
      <c r="B300" s="130" t="s">
        <v>4725</v>
      </c>
      <c r="C300" s="130">
        <v>2010</v>
      </c>
      <c r="D300" s="130" t="s">
        <v>4726</v>
      </c>
      <c r="E300" s="130" t="s">
        <v>4727</v>
      </c>
      <c r="F300" s="131" t="s">
        <v>13</v>
      </c>
      <c r="G300" s="130" t="s">
        <v>257</v>
      </c>
      <c r="H300" s="134" t="s">
        <v>3575</v>
      </c>
      <c r="I300" s="130" t="s">
        <v>3576</v>
      </c>
      <c r="J300" s="131">
        <f t="shared" ref="J300:J307" si="39">COUNTIF(I300, "*observational*")</f>
        <v>1</v>
      </c>
      <c r="K300" s="131">
        <f t="shared" si="38"/>
        <v>0</v>
      </c>
      <c r="L300" s="130"/>
      <c r="M300" s="131" t="s">
        <v>276</v>
      </c>
      <c r="N300" s="131" t="s">
        <v>261</v>
      </c>
      <c r="O300" s="131" t="s">
        <v>3255</v>
      </c>
      <c r="P300" s="131">
        <v>1</v>
      </c>
      <c r="Q300" s="132" t="s">
        <v>363</v>
      </c>
      <c r="R300" s="131" t="s">
        <v>363</v>
      </c>
      <c r="S300" s="131" t="s">
        <v>3274</v>
      </c>
      <c r="T300" s="130" t="s">
        <v>4339</v>
      </c>
      <c r="U300" s="130" t="s">
        <v>257</v>
      </c>
      <c r="V300" s="130" t="s">
        <v>257</v>
      </c>
      <c r="W300" s="130" t="s">
        <v>257</v>
      </c>
      <c r="X300" s="130" t="s">
        <v>257</v>
      </c>
      <c r="Y300" s="132" t="s">
        <v>4728</v>
      </c>
    </row>
    <row r="301" spans="1:25" x14ac:dyDescent="0.2">
      <c r="A301" s="130" t="s">
        <v>3818</v>
      </c>
      <c r="B301" s="130" t="s">
        <v>4729</v>
      </c>
      <c r="C301" s="130">
        <v>2014</v>
      </c>
      <c r="D301" s="132" t="s">
        <v>4730</v>
      </c>
      <c r="E301" s="130" t="s">
        <v>4731</v>
      </c>
      <c r="F301" s="131" t="s">
        <v>13</v>
      </c>
      <c r="G301" s="130" t="s">
        <v>257</v>
      </c>
      <c r="H301" s="134" t="s">
        <v>3575</v>
      </c>
      <c r="I301" s="130" t="s">
        <v>3822</v>
      </c>
      <c r="J301" s="131">
        <f t="shared" si="39"/>
        <v>1</v>
      </c>
      <c r="K301" s="131">
        <f t="shared" si="38"/>
        <v>1</v>
      </c>
      <c r="L301" s="130" t="s">
        <v>4732</v>
      </c>
      <c r="M301" s="131" t="s">
        <v>341</v>
      </c>
      <c r="N301" s="131" t="s">
        <v>261</v>
      </c>
      <c r="O301" s="131" t="s">
        <v>3255</v>
      </c>
      <c r="P301" s="131" t="s">
        <v>3577</v>
      </c>
      <c r="Q301" s="132" t="s">
        <v>363</v>
      </c>
      <c r="R301" s="132" t="s">
        <v>4733</v>
      </c>
      <c r="S301" s="131" t="s">
        <v>3274</v>
      </c>
      <c r="T301" s="130" t="s">
        <v>3843</v>
      </c>
      <c r="U301" s="130" t="s">
        <v>257</v>
      </c>
      <c r="V301" s="130" t="s">
        <v>257</v>
      </c>
      <c r="W301" s="130" t="s">
        <v>257</v>
      </c>
      <c r="X301" s="130" t="s">
        <v>257</v>
      </c>
      <c r="Y301" s="132" t="s">
        <v>4734</v>
      </c>
    </row>
    <row r="302" spans="1:25" x14ac:dyDescent="0.2">
      <c r="A302" s="130" t="s">
        <v>3265</v>
      </c>
      <c r="B302" s="130" t="s">
        <v>4735</v>
      </c>
      <c r="C302" s="130">
        <v>2014</v>
      </c>
      <c r="D302" s="130" t="s">
        <v>2085</v>
      </c>
      <c r="E302" s="130" t="s">
        <v>4736</v>
      </c>
      <c r="F302" s="131" t="s">
        <v>13</v>
      </c>
      <c r="G302" s="130" t="s">
        <v>257</v>
      </c>
      <c r="H302" s="134" t="s">
        <v>3575</v>
      </c>
      <c r="I302" s="130" t="s">
        <v>4737</v>
      </c>
      <c r="J302" s="131">
        <f t="shared" si="39"/>
        <v>1</v>
      </c>
      <c r="K302" s="131">
        <f t="shared" si="38"/>
        <v>1</v>
      </c>
      <c r="L302" s="130" t="s">
        <v>4738</v>
      </c>
      <c r="M302" s="131"/>
      <c r="N302" s="131"/>
      <c r="O302" s="131"/>
      <c r="P302" s="131"/>
      <c r="Q302" s="132"/>
      <c r="R302" s="132"/>
      <c r="S302" s="131"/>
      <c r="T302" s="130"/>
      <c r="U302" s="130"/>
      <c r="V302" s="130"/>
      <c r="W302" s="130"/>
      <c r="X302" s="130"/>
      <c r="Y302" s="132"/>
    </row>
    <row r="303" spans="1:25" x14ac:dyDescent="0.2">
      <c r="A303" s="130" t="s">
        <v>3265</v>
      </c>
      <c r="B303" s="130" t="s">
        <v>4739</v>
      </c>
      <c r="C303" s="130">
        <v>2019</v>
      </c>
      <c r="D303" s="130" t="s">
        <v>3653</v>
      </c>
      <c r="E303" s="130" t="s">
        <v>4740</v>
      </c>
      <c r="F303" s="131" t="s">
        <v>13</v>
      </c>
      <c r="G303" s="130" t="s">
        <v>257</v>
      </c>
      <c r="H303" s="134" t="s">
        <v>3567</v>
      </c>
      <c r="I303" s="130" t="s">
        <v>3276</v>
      </c>
      <c r="J303" s="131">
        <f t="shared" si="39"/>
        <v>0</v>
      </c>
      <c r="K303" s="131">
        <v>1</v>
      </c>
      <c r="L303" s="130"/>
      <c r="M303" s="131" t="s">
        <v>253</v>
      </c>
      <c r="N303" s="131" t="s">
        <v>3267</v>
      </c>
      <c r="O303" s="131" t="s">
        <v>254</v>
      </c>
      <c r="P303" s="131">
        <v>1</v>
      </c>
      <c r="Q303" s="132" t="s">
        <v>4741</v>
      </c>
      <c r="R303" s="132" t="s">
        <v>4742</v>
      </c>
      <c r="S303" s="131" t="s">
        <v>3270</v>
      </c>
      <c r="T303" s="130" t="s">
        <v>3516</v>
      </c>
      <c r="U303" s="130" t="s">
        <v>3517</v>
      </c>
      <c r="V303" s="130" t="s">
        <v>351</v>
      </c>
      <c r="W303" s="130" t="s">
        <v>3702</v>
      </c>
      <c r="X303" s="130" t="s">
        <v>257</v>
      </c>
      <c r="Y303" s="130" t="s">
        <v>4743</v>
      </c>
    </row>
    <row r="304" spans="1:25" x14ac:dyDescent="0.2">
      <c r="A304" s="130" t="s">
        <v>3818</v>
      </c>
      <c r="B304" s="130" t="s">
        <v>4744</v>
      </c>
      <c r="C304" s="130">
        <v>2005</v>
      </c>
      <c r="D304" s="132" t="s">
        <v>4745</v>
      </c>
      <c r="E304" s="130" t="s">
        <v>3841</v>
      </c>
      <c r="F304" s="131" t="s">
        <v>13</v>
      </c>
      <c r="G304" s="130" t="s">
        <v>257</v>
      </c>
      <c r="H304" s="134" t="s">
        <v>3575</v>
      </c>
      <c r="I304" s="130" t="s">
        <v>3842</v>
      </c>
      <c r="J304" s="131">
        <f t="shared" si="39"/>
        <v>1</v>
      </c>
      <c r="K304" s="131">
        <f>COUNTIF(I304, "*turbidity*")</f>
        <v>0</v>
      </c>
      <c r="L304" s="130"/>
      <c r="M304" s="131" t="s">
        <v>253</v>
      </c>
      <c r="N304" s="131" t="s">
        <v>261</v>
      </c>
      <c r="O304" s="131" t="s">
        <v>3255</v>
      </c>
      <c r="P304" s="131" t="s">
        <v>3577</v>
      </c>
      <c r="Q304" s="132" t="s">
        <v>363</v>
      </c>
      <c r="R304" s="131" t="s">
        <v>363</v>
      </c>
      <c r="S304" s="131" t="s">
        <v>3274</v>
      </c>
      <c r="T304" s="132" t="s">
        <v>3578</v>
      </c>
      <c r="U304" s="132" t="s">
        <v>257</v>
      </c>
      <c r="V304" s="130" t="s">
        <v>257</v>
      </c>
      <c r="W304" s="130" t="s">
        <v>257</v>
      </c>
      <c r="X304" s="130" t="s">
        <v>257</v>
      </c>
      <c r="Y304" s="130" t="s">
        <v>3844</v>
      </c>
    </row>
    <row r="305" spans="1:25" x14ac:dyDescent="0.2">
      <c r="A305" s="130" t="s">
        <v>3265</v>
      </c>
      <c r="B305" s="130" t="s">
        <v>4746</v>
      </c>
      <c r="C305" s="130">
        <v>1984</v>
      </c>
      <c r="D305" s="130" t="s">
        <v>4747</v>
      </c>
      <c r="E305" s="130" t="s">
        <v>4748</v>
      </c>
      <c r="F305" s="131" t="s">
        <v>13</v>
      </c>
      <c r="G305" s="130" t="s">
        <v>257</v>
      </c>
      <c r="H305" s="134" t="s">
        <v>3636</v>
      </c>
      <c r="I305" s="130" t="s">
        <v>3668</v>
      </c>
      <c r="J305" s="131">
        <f t="shared" si="39"/>
        <v>0</v>
      </c>
      <c r="K305" s="131">
        <v>1</v>
      </c>
      <c r="L305" s="130"/>
      <c r="M305" s="131" t="s">
        <v>276</v>
      </c>
      <c r="N305" s="131" t="s">
        <v>261</v>
      </c>
      <c r="O305" s="131" t="s">
        <v>254</v>
      </c>
      <c r="P305" s="131">
        <v>1</v>
      </c>
      <c r="Q305" s="132" t="s">
        <v>3985</v>
      </c>
      <c r="R305" s="131" t="s">
        <v>3508</v>
      </c>
      <c r="S305" s="131" t="s">
        <v>3270</v>
      </c>
      <c r="T305" s="130" t="s">
        <v>4749</v>
      </c>
      <c r="U305" s="130" t="s">
        <v>257</v>
      </c>
      <c r="V305" s="130" t="s">
        <v>257</v>
      </c>
      <c r="W305" s="130" t="s">
        <v>257</v>
      </c>
      <c r="X305" s="130" t="s">
        <v>257</v>
      </c>
      <c r="Y305" s="130" t="s">
        <v>4333</v>
      </c>
    </row>
    <row r="306" spans="1:25" x14ac:dyDescent="0.2">
      <c r="A306" s="130" t="s">
        <v>3265</v>
      </c>
      <c r="B306" s="130" t="s">
        <v>4750</v>
      </c>
      <c r="C306" s="130">
        <v>1984</v>
      </c>
      <c r="D306" s="130" t="s">
        <v>4751</v>
      </c>
      <c r="E306" s="130" t="s">
        <v>4752</v>
      </c>
      <c r="F306" s="131" t="s">
        <v>13</v>
      </c>
      <c r="G306" s="130" t="s">
        <v>257</v>
      </c>
      <c r="H306" s="134" t="s">
        <v>3636</v>
      </c>
      <c r="I306" s="130" t="s">
        <v>3276</v>
      </c>
      <c r="J306" s="131">
        <f t="shared" si="39"/>
        <v>0</v>
      </c>
      <c r="K306" s="131">
        <v>1</v>
      </c>
      <c r="L306" s="130"/>
      <c r="M306" s="131" t="s">
        <v>276</v>
      </c>
      <c r="N306" s="131" t="s">
        <v>261</v>
      </c>
      <c r="O306" s="131" t="s">
        <v>254</v>
      </c>
      <c r="P306" s="131">
        <v>1</v>
      </c>
      <c r="Q306" s="132" t="s">
        <v>4753</v>
      </c>
      <c r="R306" s="131" t="s">
        <v>4754</v>
      </c>
      <c r="S306" s="131" t="s">
        <v>3270</v>
      </c>
      <c r="T306" s="130" t="s">
        <v>4749</v>
      </c>
      <c r="U306" s="130" t="s">
        <v>257</v>
      </c>
      <c r="V306" s="130" t="s">
        <v>257</v>
      </c>
      <c r="W306" s="130" t="s">
        <v>257</v>
      </c>
      <c r="X306" s="130" t="s">
        <v>257</v>
      </c>
      <c r="Y306" s="130" t="s">
        <v>4755</v>
      </c>
    </row>
    <row r="307" spans="1:25" x14ac:dyDescent="0.2">
      <c r="A307" s="130" t="s">
        <v>3265</v>
      </c>
      <c r="B307" s="130" t="s">
        <v>4756</v>
      </c>
      <c r="C307" s="130">
        <v>2015</v>
      </c>
      <c r="D307" s="130" t="s">
        <v>3301</v>
      </c>
      <c r="E307" s="130" t="s">
        <v>4757</v>
      </c>
      <c r="F307" s="131" t="s">
        <v>13</v>
      </c>
      <c r="G307" s="130" t="s">
        <v>257</v>
      </c>
      <c r="H307" s="130" t="s">
        <v>3984</v>
      </c>
      <c r="I307" s="130" t="s">
        <v>3306</v>
      </c>
      <c r="J307" s="131">
        <f t="shared" si="39"/>
        <v>0</v>
      </c>
      <c r="K307" s="131">
        <f>COUNTIF(I307, "*turbidity*")</f>
        <v>1</v>
      </c>
      <c r="L307" s="130" t="s">
        <v>4758</v>
      </c>
      <c r="M307" s="131" t="s">
        <v>253</v>
      </c>
      <c r="N307" s="131" t="s">
        <v>3267</v>
      </c>
      <c r="O307" s="131" t="s">
        <v>254</v>
      </c>
      <c r="P307" s="131">
        <v>2</v>
      </c>
      <c r="Q307" s="132" t="s">
        <v>3539</v>
      </c>
      <c r="R307" s="131" t="s">
        <v>4759</v>
      </c>
      <c r="S307" s="131" t="s">
        <v>3270</v>
      </c>
      <c r="T307" s="130" t="s">
        <v>255</v>
      </c>
      <c r="U307" s="130" t="s">
        <v>257</v>
      </c>
      <c r="V307" s="130" t="s">
        <v>257</v>
      </c>
      <c r="W307" s="130" t="s">
        <v>257</v>
      </c>
      <c r="X307" s="130" t="s">
        <v>257</v>
      </c>
      <c r="Y307" s="132" t="s">
        <v>4760</v>
      </c>
    </row>
    <row r="308" spans="1:25" x14ac:dyDescent="0.2">
      <c r="A308" s="130" t="s">
        <v>3265</v>
      </c>
      <c r="B308" s="130" t="s">
        <v>4761</v>
      </c>
      <c r="C308" s="130">
        <v>2014</v>
      </c>
      <c r="D308" s="130" t="s">
        <v>315</v>
      </c>
      <c r="E308" s="130" t="s">
        <v>4762</v>
      </c>
      <c r="F308" s="131" t="s">
        <v>13</v>
      </c>
      <c r="G308" s="130" t="s">
        <v>257</v>
      </c>
      <c r="H308" s="134" t="s">
        <v>3575</v>
      </c>
      <c r="I308" s="130" t="s">
        <v>3322</v>
      </c>
      <c r="J308" s="131">
        <v>1</v>
      </c>
      <c r="K308" s="131">
        <f>COUNTIF(I308, "*turbidity*")</f>
        <v>0</v>
      </c>
      <c r="L308" s="130"/>
      <c r="M308" s="131" t="s">
        <v>253</v>
      </c>
      <c r="N308" s="131" t="s">
        <v>261</v>
      </c>
      <c r="O308" s="131" t="s">
        <v>3255</v>
      </c>
      <c r="P308" s="131">
        <v>1</v>
      </c>
      <c r="Q308" s="132" t="s">
        <v>363</v>
      </c>
      <c r="R308" s="131" t="s">
        <v>363</v>
      </c>
      <c r="S308" s="131" t="s">
        <v>3274</v>
      </c>
      <c r="T308" s="130" t="s">
        <v>3646</v>
      </c>
      <c r="U308" s="130" t="s">
        <v>3510</v>
      </c>
      <c r="V308" s="130" t="s">
        <v>4763</v>
      </c>
      <c r="W308" s="130" t="s">
        <v>257</v>
      </c>
      <c r="X308" s="130" t="s">
        <v>257</v>
      </c>
      <c r="Y308" s="130" t="s">
        <v>4764</v>
      </c>
    </row>
    <row r="309" spans="1:25" x14ac:dyDescent="0.2">
      <c r="A309" s="130" t="s">
        <v>3265</v>
      </c>
      <c r="B309" s="130" t="s">
        <v>4765</v>
      </c>
      <c r="C309" s="130">
        <v>2018</v>
      </c>
      <c r="D309" s="130" t="s">
        <v>3952</v>
      </c>
      <c r="E309" s="130" t="s">
        <v>4766</v>
      </c>
      <c r="F309" s="131" t="s">
        <v>13</v>
      </c>
      <c r="G309" s="130" t="s">
        <v>257</v>
      </c>
      <c r="H309" s="134" t="s">
        <v>3575</v>
      </c>
      <c r="I309" s="130" t="s">
        <v>4496</v>
      </c>
      <c r="J309" s="131">
        <f t="shared" ref="J309:J335" si="40">COUNTIF(I309, "*observational*")</f>
        <v>1</v>
      </c>
      <c r="K309" s="131">
        <v>0</v>
      </c>
      <c r="L309" s="130"/>
      <c r="M309" s="131" t="s">
        <v>253</v>
      </c>
      <c r="N309" s="131" t="s">
        <v>261</v>
      </c>
      <c r="O309" s="131" t="s">
        <v>3255</v>
      </c>
      <c r="P309" s="131" t="s">
        <v>3577</v>
      </c>
      <c r="Q309" s="132" t="s">
        <v>363</v>
      </c>
      <c r="R309" s="131" t="s">
        <v>4767</v>
      </c>
      <c r="S309" s="131" t="s">
        <v>3274</v>
      </c>
      <c r="T309" s="130" t="s">
        <v>3578</v>
      </c>
      <c r="U309" s="130" t="s">
        <v>3903</v>
      </c>
      <c r="V309" s="130" t="s">
        <v>3965</v>
      </c>
      <c r="W309" s="130" t="s">
        <v>257</v>
      </c>
      <c r="X309" s="130" t="s">
        <v>257</v>
      </c>
      <c r="Y309" s="132" t="s">
        <v>4768</v>
      </c>
    </row>
    <row r="310" spans="1:25" x14ac:dyDescent="0.2">
      <c r="A310" s="130" t="s">
        <v>3309</v>
      </c>
      <c r="B310" s="130" t="s">
        <v>4769</v>
      </c>
      <c r="C310" s="130">
        <v>2008</v>
      </c>
      <c r="D310" s="130" t="s">
        <v>4770</v>
      </c>
      <c r="E310" s="130" t="s">
        <v>4771</v>
      </c>
      <c r="F310" s="131" t="s">
        <v>13</v>
      </c>
      <c r="G310" s="130" t="s">
        <v>257</v>
      </c>
      <c r="H310" s="134" t="s">
        <v>3575</v>
      </c>
      <c r="I310" s="130" t="s">
        <v>3842</v>
      </c>
      <c r="J310" s="131">
        <f t="shared" si="40"/>
        <v>1</v>
      </c>
      <c r="K310" s="131">
        <f>COUNTIF(I310, "*turbidity*")</f>
        <v>0</v>
      </c>
      <c r="L310" s="130"/>
      <c r="M310" s="131"/>
      <c r="N310" s="130"/>
      <c r="O310" s="130"/>
      <c r="P310" s="130"/>
      <c r="Q310" s="132"/>
      <c r="R310" s="130"/>
      <c r="S310" s="130"/>
      <c r="T310" s="130"/>
      <c r="U310" s="130"/>
      <c r="V310" s="130"/>
      <c r="W310" s="130"/>
      <c r="X310" s="130"/>
      <c r="Y310" s="130" t="s">
        <v>4772</v>
      </c>
    </row>
    <row r="311" spans="1:25" x14ac:dyDescent="0.2">
      <c r="A311" s="130" t="s">
        <v>3265</v>
      </c>
      <c r="B311" s="130" t="s">
        <v>4773</v>
      </c>
      <c r="C311" s="130">
        <v>2007</v>
      </c>
      <c r="D311" s="130" t="s">
        <v>403</v>
      </c>
      <c r="E311" s="130" t="s">
        <v>4774</v>
      </c>
      <c r="F311" s="131" t="s">
        <v>13</v>
      </c>
      <c r="G311" s="130" t="s">
        <v>257</v>
      </c>
      <c r="H311" s="134" t="s">
        <v>3575</v>
      </c>
      <c r="I311" s="130" t="s">
        <v>4775</v>
      </c>
      <c r="J311" s="131">
        <f t="shared" si="40"/>
        <v>1</v>
      </c>
      <c r="K311" s="131">
        <v>1</v>
      </c>
      <c r="L311" s="130"/>
      <c r="M311" s="131" t="s">
        <v>253</v>
      </c>
      <c r="N311" s="131" t="s">
        <v>261</v>
      </c>
      <c r="O311" s="131" t="s">
        <v>3255</v>
      </c>
      <c r="P311" s="131" t="s">
        <v>3577</v>
      </c>
      <c r="Q311" s="132" t="s">
        <v>363</v>
      </c>
      <c r="R311" s="131" t="s">
        <v>363</v>
      </c>
      <c r="S311" s="131" t="s">
        <v>3274</v>
      </c>
      <c r="T311" s="130" t="s">
        <v>4318</v>
      </c>
      <c r="U311" s="130" t="s">
        <v>257</v>
      </c>
      <c r="V311" s="130" t="s">
        <v>257</v>
      </c>
      <c r="W311" s="130" t="s">
        <v>257</v>
      </c>
      <c r="X311" s="130" t="s">
        <v>257</v>
      </c>
      <c r="Y311" s="132" t="s">
        <v>4776</v>
      </c>
    </row>
    <row r="312" spans="1:25" x14ac:dyDescent="0.2">
      <c r="A312" s="130" t="s">
        <v>3265</v>
      </c>
      <c r="B312" s="130" t="s">
        <v>4777</v>
      </c>
      <c r="C312" s="130">
        <v>2004</v>
      </c>
      <c r="D312" s="130" t="s">
        <v>4357</v>
      </c>
      <c r="E312" s="130" t="s">
        <v>4778</v>
      </c>
      <c r="F312" s="131" t="s">
        <v>13</v>
      </c>
      <c r="G312" s="130" t="s">
        <v>257</v>
      </c>
      <c r="H312" s="134" t="s">
        <v>3575</v>
      </c>
      <c r="I312" s="130" t="s">
        <v>4779</v>
      </c>
      <c r="J312" s="131">
        <f t="shared" si="40"/>
        <v>1</v>
      </c>
      <c r="K312" s="131">
        <f>COUNTIF(I312, "*turbidity*")</f>
        <v>1</v>
      </c>
      <c r="L312" s="130"/>
      <c r="M312" s="131" t="s">
        <v>341</v>
      </c>
      <c r="N312" s="131" t="s">
        <v>261</v>
      </c>
      <c r="O312" s="131" t="s">
        <v>3255</v>
      </c>
      <c r="P312" s="131">
        <v>5</v>
      </c>
      <c r="Q312" s="132" t="s">
        <v>363</v>
      </c>
      <c r="R312" s="131" t="s">
        <v>4780</v>
      </c>
      <c r="S312" s="131" t="s">
        <v>3274</v>
      </c>
      <c r="T312" s="130" t="s">
        <v>4781</v>
      </c>
      <c r="U312" s="130" t="s">
        <v>3965</v>
      </c>
      <c r="V312" s="130" t="s">
        <v>257</v>
      </c>
      <c r="W312" s="130" t="s">
        <v>257</v>
      </c>
      <c r="X312" s="130" t="s">
        <v>257</v>
      </c>
      <c r="Y312" s="132" t="s">
        <v>4782</v>
      </c>
    </row>
    <row r="313" spans="1:25" x14ac:dyDescent="0.2">
      <c r="A313" s="130" t="s">
        <v>3265</v>
      </c>
      <c r="B313" s="130" t="s">
        <v>4783</v>
      </c>
      <c r="C313" s="130">
        <v>1997</v>
      </c>
      <c r="D313" s="130" t="s">
        <v>4784</v>
      </c>
      <c r="E313" s="130" t="s">
        <v>4785</v>
      </c>
      <c r="F313" s="131" t="s">
        <v>13</v>
      </c>
      <c r="G313" s="130" t="s">
        <v>257</v>
      </c>
      <c r="H313" s="134" t="s">
        <v>3984</v>
      </c>
      <c r="I313" s="130" t="s">
        <v>3668</v>
      </c>
      <c r="J313" s="131">
        <f t="shared" si="40"/>
        <v>0</v>
      </c>
      <c r="K313" s="131">
        <v>1</v>
      </c>
      <c r="L313" s="130"/>
      <c r="M313" s="131" t="s">
        <v>253</v>
      </c>
      <c r="N313" s="131" t="s">
        <v>3267</v>
      </c>
      <c r="O313" s="131" t="s">
        <v>254</v>
      </c>
      <c r="P313" s="131">
        <v>1</v>
      </c>
      <c r="Q313" s="132" t="s">
        <v>3985</v>
      </c>
      <c r="R313" s="131" t="s">
        <v>4786</v>
      </c>
      <c r="S313" s="131" t="s">
        <v>3274</v>
      </c>
      <c r="T313" s="130" t="s">
        <v>3285</v>
      </c>
      <c r="U313" s="130" t="s">
        <v>286</v>
      </c>
      <c r="V313" s="130" t="s">
        <v>257</v>
      </c>
      <c r="W313" s="130" t="s">
        <v>257</v>
      </c>
      <c r="X313" s="130" t="s">
        <v>257</v>
      </c>
      <c r="Y313" s="130" t="s">
        <v>4787</v>
      </c>
    </row>
    <row r="314" spans="1:25" x14ac:dyDescent="0.2">
      <c r="A314" s="130" t="s">
        <v>3265</v>
      </c>
      <c r="B314" s="130" t="s">
        <v>4788</v>
      </c>
      <c r="C314" s="130">
        <v>2001</v>
      </c>
      <c r="D314" s="130"/>
      <c r="E314" s="130" t="s">
        <v>4789</v>
      </c>
      <c r="F314" s="131" t="s">
        <v>13</v>
      </c>
      <c r="G314" s="130" t="s">
        <v>257</v>
      </c>
      <c r="H314" s="130" t="s">
        <v>3784</v>
      </c>
      <c r="I314" s="130" t="s">
        <v>3388</v>
      </c>
      <c r="J314" s="131">
        <f t="shared" si="40"/>
        <v>0</v>
      </c>
      <c r="K314" s="131">
        <f>COUNTIF(I314, "*turbidity*")</f>
        <v>0</v>
      </c>
      <c r="L314" s="130"/>
      <c r="M314" s="131"/>
      <c r="N314" s="131"/>
      <c r="O314" s="131"/>
      <c r="P314" s="131"/>
      <c r="Q314" s="132"/>
      <c r="R314" s="130"/>
      <c r="S314" s="130"/>
      <c r="T314" s="130"/>
      <c r="U314" s="130"/>
      <c r="V314" s="130"/>
      <c r="W314" s="130"/>
      <c r="X314" s="130"/>
      <c r="Y314" s="130"/>
    </row>
    <row r="315" spans="1:25" x14ac:dyDescent="0.2">
      <c r="A315" s="130" t="s">
        <v>3265</v>
      </c>
      <c r="B315" s="130" t="s">
        <v>4790</v>
      </c>
      <c r="C315" s="130">
        <v>1999</v>
      </c>
      <c r="D315" s="130" t="s">
        <v>4357</v>
      </c>
      <c r="E315" s="130" t="s">
        <v>4791</v>
      </c>
      <c r="F315" s="131" t="s">
        <v>13</v>
      </c>
      <c r="G315" s="130" t="s">
        <v>257</v>
      </c>
      <c r="H315" s="134" t="s">
        <v>3575</v>
      </c>
      <c r="I315" s="130" t="s">
        <v>3723</v>
      </c>
      <c r="J315" s="131">
        <f t="shared" si="40"/>
        <v>1</v>
      </c>
      <c r="K315" s="131">
        <f>COUNTIF(I315, "*turbidity*")</f>
        <v>0</v>
      </c>
      <c r="L315" s="130"/>
      <c r="M315" s="131" t="s">
        <v>341</v>
      </c>
      <c r="N315" s="131" t="s">
        <v>261</v>
      </c>
      <c r="O315" s="131" t="s">
        <v>3255</v>
      </c>
      <c r="P315" s="131" t="s">
        <v>3577</v>
      </c>
      <c r="Q315" s="132" t="s">
        <v>363</v>
      </c>
      <c r="R315" s="131" t="s">
        <v>363</v>
      </c>
      <c r="S315" s="131" t="s">
        <v>3274</v>
      </c>
      <c r="T315" s="130" t="s">
        <v>348</v>
      </c>
      <c r="U315" s="130" t="s">
        <v>257</v>
      </c>
      <c r="V315" s="130" t="s">
        <v>257</v>
      </c>
      <c r="W315" s="130" t="s">
        <v>257</v>
      </c>
      <c r="X315" s="130" t="s">
        <v>257</v>
      </c>
      <c r="Y315" s="132" t="s">
        <v>4792</v>
      </c>
    </row>
    <row r="316" spans="1:25" x14ac:dyDescent="0.2">
      <c r="A316" s="130" t="s">
        <v>3265</v>
      </c>
      <c r="B316" s="130" t="s">
        <v>4793</v>
      </c>
      <c r="C316" s="130">
        <v>1981</v>
      </c>
      <c r="D316" s="130"/>
      <c r="E316" s="130" t="s">
        <v>4794</v>
      </c>
      <c r="F316" s="131" t="s">
        <v>13</v>
      </c>
      <c r="G316" s="130" t="s">
        <v>257</v>
      </c>
      <c r="H316" s="134" t="s">
        <v>3575</v>
      </c>
      <c r="I316" s="130" t="s">
        <v>3660</v>
      </c>
      <c r="J316" s="131">
        <f t="shared" si="40"/>
        <v>1</v>
      </c>
      <c r="K316" s="131">
        <f>COUNTIF(I316, "*turbidity*")</f>
        <v>0</v>
      </c>
      <c r="L316" s="130"/>
      <c r="M316" s="131" t="s">
        <v>276</v>
      </c>
      <c r="N316" s="131" t="s">
        <v>261</v>
      </c>
      <c r="O316" s="131" t="s">
        <v>3255</v>
      </c>
      <c r="P316" s="131">
        <v>1</v>
      </c>
      <c r="Q316" s="132"/>
      <c r="R316" s="131" t="s">
        <v>4795</v>
      </c>
      <c r="S316" s="131" t="s">
        <v>3274</v>
      </c>
      <c r="T316" s="130" t="s">
        <v>3551</v>
      </c>
      <c r="U316" s="130" t="s">
        <v>257</v>
      </c>
      <c r="V316" s="130" t="s">
        <v>257</v>
      </c>
      <c r="W316" s="130" t="s">
        <v>257</v>
      </c>
      <c r="X316" s="130" t="s">
        <v>257</v>
      </c>
      <c r="Y316" s="132" t="s">
        <v>4796</v>
      </c>
    </row>
    <row r="317" spans="1:25" x14ac:dyDescent="0.2">
      <c r="A317" s="130" t="s">
        <v>3265</v>
      </c>
      <c r="B317" s="130" t="s">
        <v>4797</v>
      </c>
      <c r="C317" s="130">
        <v>2006</v>
      </c>
      <c r="D317" s="130" t="s">
        <v>4798</v>
      </c>
      <c r="E317" s="130" t="s">
        <v>4799</v>
      </c>
      <c r="F317" s="131" t="s">
        <v>13</v>
      </c>
      <c r="G317" s="130" t="s">
        <v>257</v>
      </c>
      <c r="H317" s="134" t="s">
        <v>3575</v>
      </c>
      <c r="I317" s="130" t="s">
        <v>4800</v>
      </c>
      <c r="J317" s="131">
        <f t="shared" si="40"/>
        <v>1</v>
      </c>
      <c r="K317" s="131">
        <v>1</v>
      </c>
      <c r="L317" s="130"/>
      <c r="M317" s="131" t="s">
        <v>276</v>
      </c>
      <c r="N317" s="131" t="s">
        <v>261</v>
      </c>
      <c r="O317" s="131" t="s">
        <v>3255</v>
      </c>
      <c r="P317" s="131" t="s">
        <v>3577</v>
      </c>
      <c r="Q317" s="132" t="s">
        <v>3442</v>
      </c>
      <c r="R317" s="131" t="s">
        <v>4801</v>
      </c>
      <c r="S317" s="131" t="s">
        <v>3274</v>
      </c>
      <c r="T317" s="130" t="s">
        <v>3578</v>
      </c>
      <c r="U317" s="130" t="s">
        <v>257</v>
      </c>
      <c r="V317" s="130" t="s">
        <v>257</v>
      </c>
      <c r="W317" s="130" t="s">
        <v>257</v>
      </c>
      <c r="X317" s="130" t="s">
        <v>257</v>
      </c>
      <c r="Y317" s="132" t="s">
        <v>4802</v>
      </c>
    </row>
    <row r="318" spans="1:25" x14ac:dyDescent="0.2">
      <c r="A318" s="130" t="s">
        <v>3265</v>
      </c>
      <c r="B318" s="130" t="s">
        <v>4803</v>
      </c>
      <c r="C318" s="130">
        <v>2016</v>
      </c>
      <c r="D318" s="130" t="s">
        <v>2015</v>
      </c>
      <c r="E318" s="130" t="s">
        <v>4804</v>
      </c>
      <c r="F318" s="131" t="s">
        <v>13</v>
      </c>
      <c r="G318" s="130" t="s">
        <v>257</v>
      </c>
      <c r="H318" s="134" t="s">
        <v>3636</v>
      </c>
      <c r="I318" s="130" t="s">
        <v>3478</v>
      </c>
      <c r="J318" s="131">
        <f t="shared" si="40"/>
        <v>0</v>
      </c>
      <c r="K318" s="131">
        <f>COUNTIF(I318, "*turbidity*")</f>
        <v>1</v>
      </c>
      <c r="L318" s="130"/>
      <c r="M318" s="131" t="s">
        <v>253</v>
      </c>
      <c r="N318" s="131" t="s">
        <v>3267</v>
      </c>
      <c r="O318" s="131" t="s">
        <v>254</v>
      </c>
      <c r="P318" s="131">
        <v>2</v>
      </c>
      <c r="Q318" s="132" t="s">
        <v>4506</v>
      </c>
      <c r="R318" s="131" t="s">
        <v>4805</v>
      </c>
      <c r="S318" s="131" t="s">
        <v>3270</v>
      </c>
      <c r="T318" s="130" t="s">
        <v>4806</v>
      </c>
      <c r="U318" s="130" t="s">
        <v>257</v>
      </c>
      <c r="V318" s="130" t="s">
        <v>257</v>
      </c>
      <c r="W318" s="130" t="s">
        <v>257</v>
      </c>
      <c r="X318" s="130" t="s">
        <v>257</v>
      </c>
      <c r="Y318" s="132" t="s">
        <v>4807</v>
      </c>
    </row>
    <row r="319" spans="1:25" x14ac:dyDescent="0.2">
      <c r="A319" s="130" t="s">
        <v>3265</v>
      </c>
      <c r="B319" s="130" t="s">
        <v>4808</v>
      </c>
      <c r="C319" s="130">
        <v>1992</v>
      </c>
      <c r="D319" s="130" t="s">
        <v>3751</v>
      </c>
      <c r="E319" s="130" t="s">
        <v>4809</v>
      </c>
      <c r="F319" s="131" t="s">
        <v>13</v>
      </c>
      <c r="G319" s="130" t="s">
        <v>257</v>
      </c>
      <c r="H319" s="134" t="s">
        <v>4202</v>
      </c>
      <c r="I319" s="130"/>
      <c r="J319" s="131">
        <f t="shared" si="40"/>
        <v>0</v>
      </c>
      <c r="K319" s="131">
        <f>COUNTIF(I319, "*turbidity*")</f>
        <v>0</v>
      </c>
      <c r="L319" s="130"/>
      <c r="M319" s="131" t="s">
        <v>276</v>
      </c>
      <c r="N319" s="131" t="s">
        <v>3267</v>
      </c>
      <c r="O319" s="131" t="s">
        <v>254</v>
      </c>
      <c r="P319" s="131">
        <v>7</v>
      </c>
      <c r="Q319" s="132" t="s">
        <v>363</v>
      </c>
      <c r="R319" s="131" t="s">
        <v>4436</v>
      </c>
      <c r="S319" s="131" t="s">
        <v>3283</v>
      </c>
      <c r="T319" s="130" t="s">
        <v>3285</v>
      </c>
      <c r="U319" s="130" t="s">
        <v>257</v>
      </c>
      <c r="V319" s="130" t="s">
        <v>257</v>
      </c>
      <c r="W319" s="130" t="s">
        <v>257</v>
      </c>
      <c r="X319" s="130" t="s">
        <v>257</v>
      </c>
      <c r="Y319" s="130"/>
    </row>
    <row r="320" spans="1:25" x14ac:dyDescent="0.2">
      <c r="A320" s="130" t="s">
        <v>3818</v>
      </c>
      <c r="B320" s="130" t="s">
        <v>4810</v>
      </c>
      <c r="C320" s="130"/>
      <c r="D320" s="132"/>
      <c r="E320" s="130" t="s">
        <v>4811</v>
      </c>
      <c r="F320" s="131" t="s">
        <v>13</v>
      </c>
      <c r="G320" s="130" t="s">
        <v>257</v>
      </c>
      <c r="H320" s="130" t="s">
        <v>4115</v>
      </c>
      <c r="I320" s="130"/>
      <c r="J320" s="131">
        <f t="shared" si="40"/>
        <v>0</v>
      </c>
      <c r="K320" s="131">
        <f>COUNTIF(I320, "*turbidity*")</f>
        <v>0</v>
      </c>
      <c r="L320" s="130"/>
      <c r="M320" s="130"/>
      <c r="N320" s="130"/>
      <c r="O320" s="130"/>
      <c r="P320" s="131"/>
      <c r="Q320" s="132"/>
      <c r="R320" s="130"/>
      <c r="S320" s="130"/>
      <c r="T320" s="130"/>
      <c r="U320" s="130"/>
      <c r="V320" s="130"/>
      <c r="W320" s="130"/>
      <c r="X320" s="130"/>
      <c r="Y320" s="130"/>
    </row>
    <row r="321" spans="1:25" x14ac:dyDescent="0.2">
      <c r="A321" s="130" t="s">
        <v>3265</v>
      </c>
      <c r="B321" s="130" t="s">
        <v>4812</v>
      </c>
      <c r="C321" s="130">
        <v>1993</v>
      </c>
      <c r="D321" s="130" t="s">
        <v>3856</v>
      </c>
      <c r="E321" s="130" t="s">
        <v>4813</v>
      </c>
      <c r="F321" s="131" t="s">
        <v>13</v>
      </c>
      <c r="G321" s="130" t="s">
        <v>257</v>
      </c>
      <c r="H321" s="134" t="s">
        <v>3984</v>
      </c>
      <c r="I321" s="130" t="s">
        <v>3430</v>
      </c>
      <c r="J321" s="131">
        <f t="shared" si="40"/>
        <v>0</v>
      </c>
      <c r="K321" s="131">
        <v>1</v>
      </c>
      <c r="L321" s="130"/>
      <c r="M321" s="131" t="s">
        <v>253</v>
      </c>
      <c r="N321" s="131" t="s">
        <v>3267</v>
      </c>
      <c r="O321" s="131" t="s">
        <v>254</v>
      </c>
      <c r="P321" s="131">
        <v>1</v>
      </c>
      <c r="Q321" s="132" t="s">
        <v>363</v>
      </c>
      <c r="R321" s="131" t="s">
        <v>4814</v>
      </c>
      <c r="S321" s="131" t="s">
        <v>3270</v>
      </c>
      <c r="T321" s="130" t="s">
        <v>3480</v>
      </c>
      <c r="U321" s="130" t="s">
        <v>257</v>
      </c>
      <c r="V321" s="130" t="s">
        <v>257</v>
      </c>
      <c r="W321" s="130" t="s">
        <v>257</v>
      </c>
      <c r="X321" s="130" t="s">
        <v>257</v>
      </c>
      <c r="Y321" s="130" t="s">
        <v>4815</v>
      </c>
    </row>
    <row r="322" spans="1:25" x14ac:dyDescent="0.2">
      <c r="A322" s="130" t="s">
        <v>3265</v>
      </c>
      <c r="B322" s="130" t="s">
        <v>4816</v>
      </c>
      <c r="C322" s="130">
        <v>1995</v>
      </c>
      <c r="D322" s="130" t="s">
        <v>3298</v>
      </c>
      <c r="E322" s="130" t="s">
        <v>4817</v>
      </c>
      <c r="F322" s="131" t="s">
        <v>13</v>
      </c>
      <c r="G322" s="130" t="s">
        <v>257</v>
      </c>
      <c r="H322" s="134" t="s">
        <v>3583</v>
      </c>
      <c r="I322" s="130" t="s">
        <v>3276</v>
      </c>
      <c r="J322" s="131">
        <f t="shared" si="40"/>
        <v>0</v>
      </c>
      <c r="K322" s="131">
        <f t="shared" ref="K322:K335" si="41">COUNTIF(I322, "*turbidity*")</f>
        <v>0</v>
      </c>
      <c r="L322" s="130"/>
      <c r="M322" s="131" t="s">
        <v>341</v>
      </c>
      <c r="N322" s="131" t="s">
        <v>3267</v>
      </c>
      <c r="O322" s="131" t="s">
        <v>254</v>
      </c>
      <c r="P322" s="131">
        <v>22</v>
      </c>
      <c r="Q322" s="132" t="s">
        <v>4818</v>
      </c>
      <c r="R322" s="131">
        <v>200</v>
      </c>
      <c r="S322" s="131" t="s">
        <v>3270</v>
      </c>
      <c r="T322" s="130" t="s">
        <v>385</v>
      </c>
      <c r="U322" s="134" t="s">
        <v>3392</v>
      </c>
      <c r="V322" s="130" t="s">
        <v>257</v>
      </c>
      <c r="W322" s="130" t="s">
        <v>257</v>
      </c>
      <c r="X322" s="130" t="s">
        <v>257</v>
      </c>
      <c r="Y322" s="130"/>
    </row>
    <row r="323" spans="1:25" x14ac:dyDescent="0.2">
      <c r="A323" s="130" t="s">
        <v>3265</v>
      </c>
      <c r="B323" s="130" t="s">
        <v>4819</v>
      </c>
      <c r="C323" s="130">
        <v>1996</v>
      </c>
      <c r="D323" s="130" t="s">
        <v>394</v>
      </c>
      <c r="E323" s="130" t="s">
        <v>4820</v>
      </c>
      <c r="F323" s="131" t="s">
        <v>13</v>
      </c>
      <c r="G323" s="130" t="s">
        <v>257</v>
      </c>
      <c r="H323" s="134" t="s">
        <v>3583</v>
      </c>
      <c r="I323" s="130" t="s">
        <v>3276</v>
      </c>
      <c r="J323" s="131">
        <f t="shared" si="40"/>
        <v>0</v>
      </c>
      <c r="K323" s="131">
        <f t="shared" si="41"/>
        <v>0</v>
      </c>
      <c r="L323" s="130"/>
      <c r="M323" s="131" t="s">
        <v>341</v>
      </c>
      <c r="N323" s="131" t="s">
        <v>3267</v>
      </c>
      <c r="O323" s="131" t="s">
        <v>254</v>
      </c>
      <c r="P323" s="131">
        <v>2</v>
      </c>
      <c r="Q323" s="132" t="s">
        <v>4821</v>
      </c>
      <c r="R323" s="131" t="s">
        <v>4822</v>
      </c>
      <c r="S323" s="131" t="s">
        <v>3270</v>
      </c>
      <c r="T323" s="130" t="s">
        <v>385</v>
      </c>
      <c r="U323" s="130" t="s">
        <v>257</v>
      </c>
      <c r="V323" s="130" t="s">
        <v>257</v>
      </c>
      <c r="W323" s="130" t="s">
        <v>257</v>
      </c>
      <c r="X323" s="130" t="s">
        <v>257</v>
      </c>
      <c r="Y323" s="130" t="s">
        <v>4823</v>
      </c>
    </row>
    <row r="324" spans="1:25" x14ac:dyDescent="0.2">
      <c r="A324" s="130" t="s">
        <v>3265</v>
      </c>
      <c r="B324" s="130" t="s">
        <v>4824</v>
      </c>
      <c r="C324" s="130">
        <v>2016</v>
      </c>
      <c r="D324" s="130" t="s">
        <v>3860</v>
      </c>
      <c r="E324" s="130" t="s">
        <v>4825</v>
      </c>
      <c r="F324" s="131" t="s">
        <v>13</v>
      </c>
      <c r="G324" s="130" t="s">
        <v>257</v>
      </c>
      <c r="H324" s="130" t="s">
        <v>3862</v>
      </c>
      <c r="I324" s="130" t="s">
        <v>3628</v>
      </c>
      <c r="J324" s="131">
        <f t="shared" si="40"/>
        <v>1</v>
      </c>
      <c r="K324" s="131">
        <f t="shared" si="41"/>
        <v>1</v>
      </c>
      <c r="L324" s="130"/>
      <c r="M324" s="131"/>
      <c r="N324" s="131"/>
      <c r="O324" s="131"/>
      <c r="P324" s="131"/>
      <c r="Q324" s="132"/>
      <c r="R324" s="130"/>
      <c r="S324" s="130"/>
      <c r="T324" s="130"/>
      <c r="U324" s="130"/>
      <c r="V324" s="130"/>
      <c r="W324" s="130"/>
      <c r="X324" s="130"/>
      <c r="Y324" s="130"/>
    </row>
    <row r="325" spans="1:25" x14ac:dyDescent="0.2">
      <c r="A325" s="130" t="s">
        <v>3265</v>
      </c>
      <c r="B325" s="130" t="s">
        <v>4826</v>
      </c>
      <c r="C325" s="130">
        <v>2016</v>
      </c>
      <c r="D325" s="130" t="s">
        <v>2085</v>
      </c>
      <c r="E325" s="130" t="s">
        <v>4827</v>
      </c>
      <c r="F325" s="131" t="s">
        <v>13</v>
      </c>
      <c r="G325" s="130" t="s">
        <v>257</v>
      </c>
      <c r="H325" s="134" t="s">
        <v>3776</v>
      </c>
      <c r="I325" s="130" t="s">
        <v>4828</v>
      </c>
      <c r="J325" s="131">
        <f t="shared" si="40"/>
        <v>0</v>
      </c>
      <c r="K325" s="131">
        <f t="shared" si="41"/>
        <v>1</v>
      </c>
      <c r="L325" s="130" t="s">
        <v>4829</v>
      </c>
      <c r="M325" s="131" t="s">
        <v>253</v>
      </c>
      <c r="N325" s="131" t="s">
        <v>261</v>
      </c>
      <c r="O325" s="131" t="s">
        <v>254</v>
      </c>
      <c r="P325" s="131">
        <v>1</v>
      </c>
      <c r="Q325" s="132" t="s">
        <v>363</v>
      </c>
      <c r="R325" s="131" t="s">
        <v>363</v>
      </c>
      <c r="S325" s="131" t="s">
        <v>3274</v>
      </c>
      <c r="T325" s="130" t="s">
        <v>4830</v>
      </c>
      <c r="U325" s="130" t="s">
        <v>4831</v>
      </c>
      <c r="V325" s="130" t="s">
        <v>257</v>
      </c>
      <c r="W325" s="130" t="s">
        <v>257</v>
      </c>
      <c r="X325" s="130" t="s">
        <v>257</v>
      </c>
      <c r="Y325" s="132" t="s">
        <v>4832</v>
      </c>
    </row>
    <row r="326" spans="1:25" x14ac:dyDescent="0.2">
      <c r="A326" s="130" t="s">
        <v>3265</v>
      </c>
      <c r="B326" s="130" t="s">
        <v>4833</v>
      </c>
      <c r="C326" s="130">
        <v>2014</v>
      </c>
      <c r="D326" s="130" t="s">
        <v>4834</v>
      </c>
      <c r="E326" s="130" t="s">
        <v>4835</v>
      </c>
      <c r="F326" s="131" t="s">
        <v>13</v>
      </c>
      <c r="G326" s="130" t="s">
        <v>257</v>
      </c>
      <c r="H326" s="134" t="s">
        <v>3575</v>
      </c>
      <c r="I326" s="130" t="s">
        <v>3628</v>
      </c>
      <c r="J326" s="131">
        <f t="shared" si="40"/>
        <v>1</v>
      </c>
      <c r="K326" s="131">
        <f t="shared" si="41"/>
        <v>1</v>
      </c>
      <c r="L326" s="130" t="s">
        <v>4836</v>
      </c>
      <c r="M326" s="131" t="s">
        <v>253</v>
      </c>
      <c r="N326" s="131" t="s">
        <v>261</v>
      </c>
      <c r="O326" s="131" t="s">
        <v>3255</v>
      </c>
      <c r="P326" s="131">
        <v>1</v>
      </c>
      <c r="Q326" s="132" t="s">
        <v>363</v>
      </c>
      <c r="R326" s="131" t="s">
        <v>363</v>
      </c>
      <c r="S326" s="131" t="s">
        <v>3274</v>
      </c>
      <c r="T326" s="130" t="s">
        <v>4837</v>
      </c>
      <c r="U326" s="130" t="s">
        <v>257</v>
      </c>
      <c r="V326" s="130" t="s">
        <v>257</v>
      </c>
      <c r="W326" s="130" t="s">
        <v>257</v>
      </c>
      <c r="X326" s="130" t="s">
        <v>257</v>
      </c>
      <c r="Y326" s="132" t="s">
        <v>4838</v>
      </c>
    </row>
    <row r="327" spans="1:25" x14ac:dyDescent="0.2">
      <c r="A327" s="130" t="s">
        <v>3265</v>
      </c>
      <c r="B327" s="130" t="s">
        <v>4839</v>
      </c>
      <c r="C327" s="130">
        <v>2017</v>
      </c>
      <c r="D327" s="130" t="s">
        <v>3313</v>
      </c>
      <c r="E327" s="130" t="s">
        <v>4840</v>
      </c>
      <c r="F327" s="131" t="s">
        <v>13</v>
      </c>
      <c r="G327" s="130" t="s">
        <v>257</v>
      </c>
      <c r="H327" s="134" t="s">
        <v>3575</v>
      </c>
      <c r="I327" s="130" t="s">
        <v>4078</v>
      </c>
      <c r="J327" s="131">
        <f t="shared" si="40"/>
        <v>1</v>
      </c>
      <c r="K327" s="131">
        <f t="shared" si="41"/>
        <v>0</v>
      </c>
      <c r="L327" s="130" t="s">
        <v>4841</v>
      </c>
      <c r="M327" s="131" t="s">
        <v>253</v>
      </c>
      <c r="N327" s="131" t="s">
        <v>261</v>
      </c>
      <c r="O327" s="131" t="s">
        <v>3255</v>
      </c>
      <c r="P327" s="131">
        <v>1</v>
      </c>
      <c r="Q327" s="132" t="s">
        <v>363</v>
      </c>
      <c r="R327" s="131" t="s">
        <v>363</v>
      </c>
      <c r="S327" s="131" t="s">
        <v>3274</v>
      </c>
      <c r="T327" s="130" t="s">
        <v>302</v>
      </c>
      <c r="U327" s="130" t="s">
        <v>351</v>
      </c>
      <c r="V327" s="130" t="s">
        <v>3804</v>
      </c>
      <c r="W327" s="130" t="s">
        <v>4842</v>
      </c>
      <c r="X327" s="130" t="s">
        <v>2634</v>
      </c>
      <c r="Y327" s="132" t="s">
        <v>4843</v>
      </c>
    </row>
    <row r="328" spans="1:25" x14ac:dyDescent="0.2">
      <c r="A328" s="130" t="s">
        <v>3265</v>
      </c>
      <c r="B328" s="130" t="s">
        <v>4839</v>
      </c>
      <c r="C328" s="130">
        <v>2019</v>
      </c>
      <c r="D328" s="130" t="s">
        <v>4844</v>
      </c>
      <c r="E328" s="130" t="s">
        <v>4845</v>
      </c>
      <c r="F328" s="131" t="s">
        <v>13</v>
      </c>
      <c r="G328" s="130" t="s">
        <v>257</v>
      </c>
      <c r="H328" s="134" t="s">
        <v>3575</v>
      </c>
      <c r="I328" s="130" t="s">
        <v>4846</v>
      </c>
      <c r="J328" s="131">
        <f t="shared" si="40"/>
        <v>1</v>
      </c>
      <c r="K328" s="131">
        <f t="shared" si="41"/>
        <v>0</v>
      </c>
      <c r="L328" s="130" t="s">
        <v>4847</v>
      </c>
      <c r="M328" s="131" t="s">
        <v>253</v>
      </c>
      <c r="N328" s="131" t="s">
        <v>261</v>
      </c>
      <c r="O328" s="131" t="s">
        <v>3255</v>
      </c>
      <c r="P328" s="131">
        <v>1</v>
      </c>
      <c r="Q328" s="132" t="s">
        <v>363</v>
      </c>
      <c r="R328" s="131" t="s">
        <v>363</v>
      </c>
      <c r="S328" s="131" t="s">
        <v>3274</v>
      </c>
      <c r="T328" s="130" t="s">
        <v>4831</v>
      </c>
      <c r="U328" s="130" t="s">
        <v>257</v>
      </c>
      <c r="V328" s="130" t="s">
        <v>257</v>
      </c>
      <c r="W328" s="130" t="s">
        <v>257</v>
      </c>
      <c r="X328" s="130" t="s">
        <v>257</v>
      </c>
      <c r="Y328" s="132" t="s">
        <v>4848</v>
      </c>
    </row>
    <row r="329" spans="1:25" x14ac:dyDescent="0.2">
      <c r="A329" s="130" t="s">
        <v>3265</v>
      </c>
      <c r="B329" s="130" t="s">
        <v>4849</v>
      </c>
      <c r="C329" s="130">
        <v>1999</v>
      </c>
      <c r="D329" s="130" t="s">
        <v>4850</v>
      </c>
      <c r="E329" s="130" t="s">
        <v>4851</v>
      </c>
      <c r="F329" s="131" t="s">
        <v>13</v>
      </c>
      <c r="G329" s="130" t="s">
        <v>257</v>
      </c>
      <c r="H329" s="134" t="s">
        <v>3636</v>
      </c>
      <c r="I329" s="130" t="s">
        <v>3276</v>
      </c>
      <c r="J329" s="131">
        <f t="shared" si="40"/>
        <v>0</v>
      </c>
      <c r="K329" s="131">
        <f t="shared" si="41"/>
        <v>0</v>
      </c>
      <c r="L329" s="130"/>
      <c r="M329" s="131" t="s">
        <v>341</v>
      </c>
      <c r="N329" s="131" t="s">
        <v>3267</v>
      </c>
      <c r="O329" s="131" t="s">
        <v>254</v>
      </c>
      <c r="P329" s="131">
        <v>1</v>
      </c>
      <c r="Q329" s="132" t="s">
        <v>4852</v>
      </c>
      <c r="R329" s="131" t="s">
        <v>4853</v>
      </c>
      <c r="S329" s="131" t="s">
        <v>3270</v>
      </c>
      <c r="T329" s="130" t="s">
        <v>4854</v>
      </c>
      <c r="U329" s="130" t="s">
        <v>257</v>
      </c>
      <c r="V329" s="130" t="s">
        <v>257</v>
      </c>
      <c r="W329" s="130" t="s">
        <v>257</v>
      </c>
      <c r="X329" s="130" t="s">
        <v>257</v>
      </c>
      <c r="Y329" s="132" t="s">
        <v>4855</v>
      </c>
    </row>
    <row r="330" spans="1:25" x14ac:dyDescent="0.2">
      <c r="A330" s="130" t="s">
        <v>3265</v>
      </c>
      <c r="B330" s="130" t="s">
        <v>4856</v>
      </c>
      <c r="C330" s="130">
        <v>2012</v>
      </c>
      <c r="D330" s="130" t="s">
        <v>4857</v>
      </c>
      <c r="E330" s="130" t="s">
        <v>4858</v>
      </c>
      <c r="F330" s="131" t="s">
        <v>13</v>
      </c>
      <c r="G330" s="130" t="s">
        <v>257</v>
      </c>
      <c r="H330" s="134" t="s">
        <v>3575</v>
      </c>
      <c r="I330" s="130" t="s">
        <v>3628</v>
      </c>
      <c r="J330" s="131">
        <f t="shared" si="40"/>
        <v>1</v>
      </c>
      <c r="K330" s="131">
        <f t="shared" si="41"/>
        <v>1</v>
      </c>
      <c r="L330" s="130" t="s">
        <v>4859</v>
      </c>
      <c r="M330" s="131" t="s">
        <v>253</v>
      </c>
      <c r="N330" s="131" t="s">
        <v>261</v>
      </c>
      <c r="O330" s="131" t="s">
        <v>3255</v>
      </c>
      <c r="P330" s="131">
        <v>1</v>
      </c>
      <c r="Q330" s="132" t="s">
        <v>4860</v>
      </c>
      <c r="R330" s="131" t="s">
        <v>4861</v>
      </c>
      <c r="S330" s="131" t="s">
        <v>3274</v>
      </c>
      <c r="T330" s="130" t="s">
        <v>4862</v>
      </c>
      <c r="U330" s="130" t="s">
        <v>257</v>
      </c>
      <c r="V330" s="130" t="s">
        <v>257</v>
      </c>
      <c r="W330" s="130" t="s">
        <v>257</v>
      </c>
      <c r="X330" s="130" t="s">
        <v>257</v>
      </c>
      <c r="Y330" s="132" t="s">
        <v>4432</v>
      </c>
    </row>
    <row r="331" spans="1:25" x14ac:dyDescent="0.2">
      <c r="A331" s="130" t="s">
        <v>3265</v>
      </c>
      <c r="B331" s="130" t="s">
        <v>4863</v>
      </c>
      <c r="C331" s="130">
        <v>2004</v>
      </c>
      <c r="D331" s="130" t="s">
        <v>2085</v>
      </c>
      <c r="E331" s="130" t="s">
        <v>4864</v>
      </c>
      <c r="F331" s="131" t="s">
        <v>13</v>
      </c>
      <c r="G331" s="130" t="s">
        <v>257</v>
      </c>
      <c r="H331" s="134" t="s">
        <v>3650</v>
      </c>
      <c r="I331" s="130" t="s">
        <v>3478</v>
      </c>
      <c r="J331" s="131">
        <f t="shared" si="40"/>
        <v>0</v>
      </c>
      <c r="K331" s="131">
        <f t="shared" si="41"/>
        <v>1</v>
      </c>
      <c r="L331" s="130" t="s">
        <v>4865</v>
      </c>
      <c r="M331" s="131"/>
      <c r="N331" s="131"/>
      <c r="O331" s="131"/>
      <c r="P331" s="131"/>
      <c r="Q331" s="132"/>
      <c r="R331" s="130"/>
      <c r="S331" s="130"/>
      <c r="T331" s="130"/>
      <c r="U331" s="130"/>
      <c r="V331" s="130"/>
      <c r="W331" s="130"/>
      <c r="X331" s="130"/>
      <c r="Y331" s="130"/>
    </row>
    <row r="332" spans="1:25" x14ac:dyDescent="0.2">
      <c r="A332" s="130" t="s">
        <v>3265</v>
      </c>
      <c r="B332" s="130" t="s">
        <v>4866</v>
      </c>
      <c r="C332" s="130">
        <v>2015</v>
      </c>
      <c r="D332" s="130" t="s">
        <v>424</v>
      </c>
      <c r="E332" s="130" t="s">
        <v>4867</v>
      </c>
      <c r="F332" s="131" t="s">
        <v>13</v>
      </c>
      <c r="G332" s="130" t="s">
        <v>257</v>
      </c>
      <c r="H332" s="134" t="s">
        <v>3575</v>
      </c>
      <c r="I332" s="130" t="s">
        <v>3723</v>
      </c>
      <c r="J332" s="131">
        <f t="shared" si="40"/>
        <v>1</v>
      </c>
      <c r="K332" s="131">
        <f t="shared" si="41"/>
        <v>0</v>
      </c>
      <c r="L332" s="130"/>
      <c r="M332" s="131" t="s">
        <v>253</v>
      </c>
      <c r="N332" s="131" t="s">
        <v>261</v>
      </c>
      <c r="O332" s="131" t="s">
        <v>3255</v>
      </c>
      <c r="P332" s="131" t="s">
        <v>3577</v>
      </c>
      <c r="Q332" s="132" t="s">
        <v>363</v>
      </c>
      <c r="R332" s="131" t="s">
        <v>4868</v>
      </c>
      <c r="S332" s="131" t="s">
        <v>3274</v>
      </c>
      <c r="T332" s="130" t="s">
        <v>3578</v>
      </c>
      <c r="U332" s="130" t="s">
        <v>257</v>
      </c>
      <c r="V332" s="130" t="s">
        <v>257</v>
      </c>
      <c r="W332" s="130" t="s">
        <v>257</v>
      </c>
      <c r="X332" s="130" t="s">
        <v>257</v>
      </c>
      <c r="Y332" s="132" t="s">
        <v>4869</v>
      </c>
    </row>
    <row r="333" spans="1:25" x14ac:dyDescent="0.2">
      <c r="A333" s="130" t="s">
        <v>3265</v>
      </c>
      <c r="B333" s="130" t="s">
        <v>4870</v>
      </c>
      <c r="C333" s="130">
        <v>2014</v>
      </c>
      <c r="D333" s="130" t="s">
        <v>450</v>
      </c>
      <c r="E333" s="130" t="s">
        <v>4871</v>
      </c>
      <c r="F333" s="131" t="s">
        <v>13</v>
      </c>
      <c r="G333" s="130" t="s">
        <v>257</v>
      </c>
      <c r="H333" s="134" t="s">
        <v>3575</v>
      </c>
      <c r="I333" s="130" t="s">
        <v>4872</v>
      </c>
      <c r="J333" s="131">
        <f t="shared" si="40"/>
        <v>1</v>
      </c>
      <c r="K333" s="131">
        <f t="shared" si="41"/>
        <v>0</v>
      </c>
      <c r="L333" s="130"/>
      <c r="M333" s="131" t="s">
        <v>276</v>
      </c>
      <c r="N333" s="131" t="s">
        <v>261</v>
      </c>
      <c r="O333" s="131" t="s">
        <v>3255</v>
      </c>
      <c r="P333" s="131">
        <v>1</v>
      </c>
      <c r="Q333" s="132" t="s">
        <v>3442</v>
      </c>
      <c r="R333" s="131" t="s">
        <v>4873</v>
      </c>
      <c r="S333" s="131" t="s">
        <v>3274</v>
      </c>
      <c r="T333" s="130" t="s">
        <v>302</v>
      </c>
      <c r="U333" s="130" t="s">
        <v>376</v>
      </c>
      <c r="V333" s="130" t="s">
        <v>257</v>
      </c>
      <c r="W333" s="130" t="s">
        <v>257</v>
      </c>
      <c r="X333" s="130" t="s">
        <v>257</v>
      </c>
      <c r="Y333" s="132" t="s">
        <v>4874</v>
      </c>
    </row>
    <row r="334" spans="1:25" x14ac:dyDescent="0.2">
      <c r="A334" s="130" t="s">
        <v>3818</v>
      </c>
      <c r="B334" s="130" t="s">
        <v>4875</v>
      </c>
      <c r="C334" s="130">
        <v>2016</v>
      </c>
      <c r="D334" s="132" t="s">
        <v>4876</v>
      </c>
      <c r="E334" s="130" t="s">
        <v>4877</v>
      </c>
      <c r="F334" s="131" t="s">
        <v>13</v>
      </c>
      <c r="G334" s="130" t="s">
        <v>257</v>
      </c>
      <c r="H334" s="134" t="s">
        <v>3567</v>
      </c>
      <c r="I334" s="130" t="s">
        <v>4878</v>
      </c>
      <c r="J334" s="131">
        <f t="shared" si="40"/>
        <v>0</v>
      </c>
      <c r="K334" s="131">
        <f t="shared" si="41"/>
        <v>1</v>
      </c>
      <c r="L334" s="130" t="s">
        <v>4879</v>
      </c>
      <c r="M334" s="131" t="s">
        <v>276</v>
      </c>
      <c r="N334" s="131" t="s">
        <v>3267</v>
      </c>
      <c r="O334" s="131" t="s">
        <v>254</v>
      </c>
      <c r="P334" s="131">
        <v>2</v>
      </c>
      <c r="Q334" s="132" t="s">
        <v>4880</v>
      </c>
      <c r="R334" s="131" t="s">
        <v>4881</v>
      </c>
      <c r="S334" s="131" t="s">
        <v>3270</v>
      </c>
      <c r="T334" s="130" t="s">
        <v>4882</v>
      </c>
      <c r="U334" s="132" t="s">
        <v>4883</v>
      </c>
      <c r="V334" s="130" t="s">
        <v>4884</v>
      </c>
      <c r="W334" s="130" t="s">
        <v>255</v>
      </c>
      <c r="X334" s="130" t="s">
        <v>318</v>
      </c>
      <c r="Y334" s="130" t="s">
        <v>4885</v>
      </c>
    </row>
    <row r="335" spans="1:25" x14ac:dyDescent="0.2">
      <c r="A335" s="130" t="s">
        <v>3818</v>
      </c>
      <c r="B335" s="130" t="s">
        <v>4875</v>
      </c>
      <c r="C335" s="130">
        <v>2016</v>
      </c>
      <c r="D335" s="132" t="s">
        <v>4876</v>
      </c>
      <c r="E335" s="130" t="s">
        <v>4877</v>
      </c>
      <c r="F335" s="131" t="s">
        <v>13</v>
      </c>
      <c r="G335" s="130" t="s">
        <v>257</v>
      </c>
      <c r="H335" s="134" t="s">
        <v>3567</v>
      </c>
      <c r="I335" s="130" t="s">
        <v>3276</v>
      </c>
      <c r="J335" s="131">
        <f t="shared" si="40"/>
        <v>0</v>
      </c>
      <c r="K335" s="131">
        <f t="shared" si="41"/>
        <v>0</v>
      </c>
      <c r="L335" s="130" t="s">
        <v>4886</v>
      </c>
      <c r="M335" s="131" t="s">
        <v>276</v>
      </c>
      <c r="N335" s="131" t="s">
        <v>3267</v>
      </c>
      <c r="O335" s="131" t="s">
        <v>254</v>
      </c>
      <c r="P335" s="131">
        <v>2</v>
      </c>
      <c r="Q335" s="132" t="s">
        <v>3312</v>
      </c>
      <c r="R335" s="132" t="s">
        <v>4887</v>
      </c>
      <c r="S335" s="131" t="s">
        <v>3270</v>
      </c>
      <c r="T335" s="132" t="s">
        <v>4883</v>
      </c>
      <c r="U335" s="132" t="s">
        <v>4888</v>
      </c>
      <c r="V335" s="132" t="s">
        <v>348</v>
      </c>
      <c r="W335" s="130" t="s">
        <v>257</v>
      </c>
      <c r="X335" s="130" t="s">
        <v>257</v>
      </c>
      <c r="Y335" s="130" t="s">
        <v>4889</v>
      </c>
    </row>
    <row r="336" spans="1:25" x14ac:dyDescent="0.2">
      <c r="A336" s="130" t="s">
        <v>3265</v>
      </c>
      <c r="B336" s="130" t="s">
        <v>4890</v>
      </c>
      <c r="C336" s="130">
        <v>2015</v>
      </c>
      <c r="D336" s="130" t="s">
        <v>424</v>
      </c>
      <c r="E336" s="130" t="s">
        <v>4891</v>
      </c>
      <c r="F336" s="131" t="s">
        <v>13</v>
      </c>
      <c r="G336" s="130" t="s">
        <v>257</v>
      </c>
      <c r="H336" s="134" t="s">
        <v>3575</v>
      </c>
      <c r="I336" s="130"/>
      <c r="J336" s="131">
        <v>1</v>
      </c>
      <c r="K336" s="131" t="s">
        <v>3405</v>
      </c>
      <c r="L336" s="130"/>
      <c r="M336" s="131" t="s">
        <v>276</v>
      </c>
      <c r="N336" s="131" t="s">
        <v>261</v>
      </c>
      <c r="O336" s="131" t="s">
        <v>3255</v>
      </c>
      <c r="P336" s="131">
        <v>1</v>
      </c>
      <c r="Q336" s="132" t="s">
        <v>4243</v>
      </c>
      <c r="R336" s="131" t="s">
        <v>4892</v>
      </c>
      <c r="S336" s="131" t="s">
        <v>3274</v>
      </c>
      <c r="T336" s="130" t="s">
        <v>4893</v>
      </c>
      <c r="U336" s="130" t="s">
        <v>257</v>
      </c>
      <c r="V336" s="130" t="s">
        <v>257</v>
      </c>
      <c r="W336" s="130" t="s">
        <v>257</v>
      </c>
      <c r="X336" s="130" t="s">
        <v>257</v>
      </c>
      <c r="Y336" s="132" t="s">
        <v>4894</v>
      </c>
    </row>
    <row r="337" spans="1:25" x14ac:dyDescent="0.2">
      <c r="A337" s="130" t="s">
        <v>3265</v>
      </c>
      <c r="B337" s="130" t="s">
        <v>4895</v>
      </c>
      <c r="C337" s="130">
        <v>2013</v>
      </c>
      <c r="D337" s="130" t="s">
        <v>4896</v>
      </c>
      <c r="E337" s="130" t="s">
        <v>4897</v>
      </c>
      <c r="F337" s="131" t="s">
        <v>13</v>
      </c>
      <c r="G337" s="130" t="s">
        <v>257</v>
      </c>
      <c r="H337" s="130" t="s">
        <v>3690</v>
      </c>
      <c r="I337" s="130" t="s">
        <v>4525</v>
      </c>
      <c r="J337" s="131">
        <f>COUNTIF(I337, "*observational*")</f>
        <v>1</v>
      </c>
      <c r="K337" s="131">
        <f>COUNTIF(I337, "*turbidity*")</f>
        <v>1</v>
      </c>
      <c r="L337" s="130"/>
      <c r="M337" s="131"/>
      <c r="N337" s="131"/>
      <c r="O337" s="131"/>
      <c r="P337" s="131"/>
      <c r="Q337" s="132"/>
      <c r="R337" s="130"/>
      <c r="S337" s="130"/>
      <c r="T337" s="130"/>
      <c r="U337" s="130"/>
      <c r="V337" s="130"/>
      <c r="W337" s="130"/>
      <c r="X337" s="130"/>
      <c r="Y337" s="130"/>
    </row>
    <row r="338" spans="1:25" x14ac:dyDescent="0.2">
      <c r="A338" s="130" t="s">
        <v>3265</v>
      </c>
      <c r="B338" s="130" t="s">
        <v>4898</v>
      </c>
      <c r="C338" s="130">
        <v>1991</v>
      </c>
      <c r="D338" s="130" t="s">
        <v>4899</v>
      </c>
      <c r="E338" s="130" t="s">
        <v>4900</v>
      </c>
      <c r="F338" s="131" t="s">
        <v>13</v>
      </c>
      <c r="G338" s="130" t="s">
        <v>257</v>
      </c>
      <c r="H338" s="134" t="s">
        <v>3575</v>
      </c>
      <c r="I338" s="130" t="s">
        <v>4296</v>
      </c>
      <c r="J338" s="131">
        <f>COUNTIF(I338, "*observational*")</f>
        <v>1</v>
      </c>
      <c r="K338" s="131">
        <f>COUNTIF(I338, "*turbidity*")</f>
        <v>0</v>
      </c>
      <c r="L338" s="130"/>
      <c r="M338" s="131" t="s">
        <v>253</v>
      </c>
      <c r="N338" s="131" t="s">
        <v>261</v>
      </c>
      <c r="O338" s="131" t="s">
        <v>3255</v>
      </c>
      <c r="P338" s="131" t="s">
        <v>3577</v>
      </c>
      <c r="Q338" s="132" t="s">
        <v>4901</v>
      </c>
      <c r="R338" s="131" t="s">
        <v>363</v>
      </c>
      <c r="S338" s="131" t="s">
        <v>3270</v>
      </c>
      <c r="T338" s="130" t="s">
        <v>3964</v>
      </c>
      <c r="U338" s="130" t="s">
        <v>4623</v>
      </c>
      <c r="V338" s="130" t="s">
        <v>3578</v>
      </c>
      <c r="W338" s="130" t="s">
        <v>257</v>
      </c>
      <c r="X338" s="130" t="s">
        <v>257</v>
      </c>
      <c r="Y338" s="132" t="s">
        <v>4902</v>
      </c>
    </row>
    <row r="339" spans="1:25" x14ac:dyDescent="0.2">
      <c r="A339" s="130" t="s">
        <v>3265</v>
      </c>
      <c r="B339" s="130" t="s">
        <v>4903</v>
      </c>
      <c r="C339" s="130">
        <v>2017</v>
      </c>
      <c r="D339" s="130" t="s">
        <v>2089</v>
      </c>
      <c r="E339" s="130" t="s">
        <v>4904</v>
      </c>
      <c r="F339" s="131" t="s">
        <v>13</v>
      </c>
      <c r="G339" s="130" t="s">
        <v>257</v>
      </c>
      <c r="H339" s="134" t="s">
        <v>3575</v>
      </c>
      <c r="I339" s="130" t="s">
        <v>3723</v>
      </c>
      <c r="J339" s="131">
        <f>COUNTIF(I339, "*observational*")</f>
        <v>1</v>
      </c>
      <c r="K339" s="131">
        <f>COUNTIF(I339, "*turbidity*")</f>
        <v>0</v>
      </c>
      <c r="L339" s="130"/>
      <c r="M339" s="131" t="s">
        <v>341</v>
      </c>
      <c r="N339" s="131" t="s">
        <v>261</v>
      </c>
      <c r="O339" s="131" t="s">
        <v>3255</v>
      </c>
      <c r="P339" s="131" t="s">
        <v>3577</v>
      </c>
      <c r="Q339" s="132" t="s">
        <v>4905</v>
      </c>
      <c r="R339" s="131" t="s">
        <v>363</v>
      </c>
      <c r="S339" s="131" t="s">
        <v>3274</v>
      </c>
      <c r="T339" s="130" t="s">
        <v>4906</v>
      </c>
      <c r="U339" s="130" t="s">
        <v>257</v>
      </c>
      <c r="V339" s="130" t="s">
        <v>257</v>
      </c>
      <c r="W339" s="130" t="s">
        <v>257</v>
      </c>
      <c r="X339" s="130" t="s">
        <v>257</v>
      </c>
      <c r="Y339" s="132" t="s">
        <v>4902</v>
      </c>
    </row>
    <row r="340" spans="1:25" x14ac:dyDescent="0.2">
      <c r="A340" s="130" t="s">
        <v>3265</v>
      </c>
      <c r="B340" s="130" t="s">
        <v>4907</v>
      </c>
      <c r="C340" s="130">
        <v>1979</v>
      </c>
      <c r="D340" s="130" t="s">
        <v>4908</v>
      </c>
      <c r="E340" s="130" t="s">
        <v>4909</v>
      </c>
      <c r="F340" s="131" t="s">
        <v>13</v>
      </c>
      <c r="G340" s="130" t="s">
        <v>257</v>
      </c>
      <c r="H340" s="130" t="s">
        <v>3690</v>
      </c>
      <c r="I340" s="130" t="s">
        <v>4293</v>
      </c>
      <c r="J340" s="131">
        <f>COUNTIF(I340, "*observational*")</f>
        <v>1</v>
      </c>
      <c r="K340" s="131">
        <f>COUNTIF(I340, "*turbidity*")</f>
        <v>1</v>
      </c>
      <c r="L340" s="130"/>
      <c r="M340" s="131"/>
      <c r="N340" s="131"/>
      <c r="O340" s="131"/>
      <c r="P340" s="131"/>
      <c r="Q340" s="132"/>
      <c r="R340" s="130"/>
      <c r="S340" s="130"/>
      <c r="T340" s="130"/>
      <c r="U340" s="130"/>
      <c r="V340" s="130"/>
      <c r="W340" s="130"/>
      <c r="X340" s="130"/>
      <c r="Y340" s="130"/>
    </row>
    <row r="341" spans="1:25" x14ac:dyDescent="0.2">
      <c r="A341" s="130" t="s">
        <v>3265</v>
      </c>
      <c r="B341" s="130" t="s">
        <v>4910</v>
      </c>
      <c r="C341" s="130">
        <v>1980</v>
      </c>
      <c r="D341" s="130" t="s">
        <v>4911</v>
      </c>
      <c r="E341" s="130" t="s">
        <v>4912</v>
      </c>
      <c r="F341" s="131" t="s">
        <v>13</v>
      </c>
      <c r="G341" s="130" t="s">
        <v>257</v>
      </c>
      <c r="H341" s="134" t="s">
        <v>3776</v>
      </c>
      <c r="I341" s="130" t="s">
        <v>3276</v>
      </c>
      <c r="J341" s="131">
        <f>COUNTIF(I341, "*observational*")</f>
        <v>0</v>
      </c>
      <c r="K341" s="131">
        <f>COUNTIF(I341, "*turbidity*")</f>
        <v>0</v>
      </c>
      <c r="L341" s="130"/>
      <c r="M341" s="131" t="s">
        <v>276</v>
      </c>
      <c r="N341" s="131" t="s">
        <v>261</v>
      </c>
      <c r="O341" s="131" t="s">
        <v>254</v>
      </c>
      <c r="P341" s="131" t="s">
        <v>3577</v>
      </c>
      <c r="Q341" s="132" t="s">
        <v>363</v>
      </c>
      <c r="R341" s="131" t="s">
        <v>363</v>
      </c>
      <c r="S341" s="131" t="s">
        <v>3274</v>
      </c>
      <c r="T341" s="130" t="s">
        <v>255</v>
      </c>
      <c r="U341" s="130" t="s">
        <v>257</v>
      </c>
      <c r="V341" s="130" t="s">
        <v>257</v>
      </c>
      <c r="W341" s="130" t="s">
        <v>257</v>
      </c>
      <c r="X341" s="130" t="s">
        <v>257</v>
      </c>
      <c r="Y341" s="130" t="s">
        <v>4913</v>
      </c>
    </row>
    <row r="342" spans="1:25" x14ac:dyDescent="0.2">
      <c r="A342" s="130" t="s">
        <v>3265</v>
      </c>
      <c r="B342" s="130" t="s">
        <v>4914</v>
      </c>
      <c r="C342" s="130">
        <v>2002</v>
      </c>
      <c r="D342" s="130" t="s">
        <v>3339</v>
      </c>
      <c r="E342" s="130" t="s">
        <v>4915</v>
      </c>
      <c r="F342" s="131" t="s">
        <v>13</v>
      </c>
      <c r="G342" s="130" t="s">
        <v>257</v>
      </c>
      <c r="H342" s="134" t="s">
        <v>3575</v>
      </c>
      <c r="I342" s="130" t="s">
        <v>3306</v>
      </c>
      <c r="J342" s="131">
        <v>1</v>
      </c>
      <c r="K342" s="131">
        <v>0</v>
      </c>
      <c r="L342" s="130" t="s">
        <v>4916</v>
      </c>
      <c r="M342" s="131" t="s">
        <v>276</v>
      </c>
      <c r="N342" s="131" t="s">
        <v>261</v>
      </c>
      <c r="O342" s="131" t="s">
        <v>3255</v>
      </c>
      <c r="P342" s="131" t="s">
        <v>3577</v>
      </c>
      <c r="Q342" s="132" t="s">
        <v>4917</v>
      </c>
      <c r="R342" s="131" t="s">
        <v>4918</v>
      </c>
      <c r="S342" s="131" t="s">
        <v>3274</v>
      </c>
      <c r="T342" s="130" t="s">
        <v>4919</v>
      </c>
      <c r="U342" s="130" t="s">
        <v>257</v>
      </c>
      <c r="V342" s="130" t="s">
        <v>257</v>
      </c>
      <c r="W342" s="130" t="s">
        <v>257</v>
      </c>
      <c r="X342" s="130" t="s">
        <v>257</v>
      </c>
      <c r="Y342" s="132" t="s">
        <v>4920</v>
      </c>
    </row>
    <row r="343" spans="1:25" x14ac:dyDescent="0.2">
      <c r="A343" s="130" t="s">
        <v>3265</v>
      </c>
      <c r="B343" s="130" t="s">
        <v>4914</v>
      </c>
      <c r="C343" s="130">
        <v>2002</v>
      </c>
      <c r="D343" s="130" t="s">
        <v>3339</v>
      </c>
      <c r="E343" s="130" t="s">
        <v>4915</v>
      </c>
      <c r="F343" s="131" t="s">
        <v>13</v>
      </c>
      <c r="G343" s="130" t="s">
        <v>257</v>
      </c>
      <c r="H343" s="134" t="s">
        <v>3575</v>
      </c>
      <c r="I343" s="130" t="s">
        <v>3306</v>
      </c>
      <c r="J343" s="131">
        <v>1</v>
      </c>
      <c r="K343" s="131">
        <v>0</v>
      </c>
      <c r="L343" s="130" t="s">
        <v>4921</v>
      </c>
      <c r="M343" s="131" t="s">
        <v>276</v>
      </c>
      <c r="N343" s="131" t="s">
        <v>261</v>
      </c>
      <c r="O343" s="131" t="s">
        <v>3255</v>
      </c>
      <c r="P343" s="131" t="s">
        <v>3577</v>
      </c>
      <c r="Q343" s="132" t="s">
        <v>4917</v>
      </c>
      <c r="R343" s="131" t="s">
        <v>4922</v>
      </c>
      <c r="S343" s="131" t="s">
        <v>3274</v>
      </c>
      <c r="T343" s="130" t="s">
        <v>3764</v>
      </c>
      <c r="U343" s="130" t="s">
        <v>3837</v>
      </c>
      <c r="V343" s="130" t="s">
        <v>4923</v>
      </c>
      <c r="W343" s="130" t="s">
        <v>257</v>
      </c>
      <c r="X343" s="130" t="s">
        <v>257</v>
      </c>
      <c r="Y343" s="130" t="s">
        <v>4924</v>
      </c>
    </row>
    <row r="344" spans="1:25" x14ac:dyDescent="0.2">
      <c r="A344" s="130" t="s">
        <v>3265</v>
      </c>
      <c r="B344" s="130" t="s">
        <v>4914</v>
      </c>
      <c r="C344" s="130">
        <v>2002</v>
      </c>
      <c r="D344" s="130" t="s">
        <v>3339</v>
      </c>
      <c r="E344" s="130" t="s">
        <v>4915</v>
      </c>
      <c r="F344" s="131" t="s">
        <v>13</v>
      </c>
      <c r="G344" s="130" t="s">
        <v>257</v>
      </c>
      <c r="H344" s="134" t="s">
        <v>3575</v>
      </c>
      <c r="I344" s="130" t="s">
        <v>3306</v>
      </c>
      <c r="J344" s="131">
        <v>1</v>
      </c>
      <c r="K344" s="131">
        <v>0</v>
      </c>
      <c r="L344" s="130" t="s">
        <v>4925</v>
      </c>
      <c r="M344" s="131" t="s">
        <v>276</v>
      </c>
      <c r="N344" s="131" t="s">
        <v>261</v>
      </c>
      <c r="O344" s="131" t="s">
        <v>3255</v>
      </c>
      <c r="P344" s="131" t="s">
        <v>3577</v>
      </c>
      <c r="Q344" s="132" t="s">
        <v>4917</v>
      </c>
      <c r="R344" s="131" t="s">
        <v>4926</v>
      </c>
      <c r="S344" s="131" t="s">
        <v>3274</v>
      </c>
      <c r="T344" s="130" t="s">
        <v>255</v>
      </c>
      <c r="U344" s="130" t="s">
        <v>257</v>
      </c>
      <c r="V344" s="130" t="s">
        <v>257</v>
      </c>
      <c r="W344" s="130" t="s">
        <v>257</v>
      </c>
      <c r="X344" s="130" t="s">
        <v>257</v>
      </c>
      <c r="Y344" s="132" t="s">
        <v>4927</v>
      </c>
    </row>
    <row r="345" spans="1:25" x14ac:dyDescent="0.2">
      <c r="A345" s="130" t="s">
        <v>3265</v>
      </c>
      <c r="B345" s="130" t="s">
        <v>4914</v>
      </c>
      <c r="C345" s="130">
        <v>2002</v>
      </c>
      <c r="D345" s="130" t="s">
        <v>3339</v>
      </c>
      <c r="E345" s="130" t="s">
        <v>4915</v>
      </c>
      <c r="F345" s="131" t="s">
        <v>13</v>
      </c>
      <c r="G345" s="130" t="s">
        <v>257</v>
      </c>
      <c r="H345" s="134" t="s">
        <v>3575</v>
      </c>
      <c r="I345" s="130" t="s">
        <v>3306</v>
      </c>
      <c r="J345" s="131">
        <v>1</v>
      </c>
      <c r="K345" s="131">
        <v>0</v>
      </c>
      <c r="L345" s="130" t="s">
        <v>4928</v>
      </c>
      <c r="M345" s="131" t="s">
        <v>276</v>
      </c>
      <c r="N345" s="131" t="s">
        <v>261</v>
      </c>
      <c r="O345" s="131" t="s">
        <v>3255</v>
      </c>
      <c r="P345" s="131" t="s">
        <v>3577</v>
      </c>
      <c r="Q345" s="132" t="s">
        <v>4917</v>
      </c>
      <c r="R345" s="131" t="s">
        <v>4929</v>
      </c>
      <c r="S345" s="131" t="s">
        <v>3274</v>
      </c>
      <c r="T345" s="130" t="s">
        <v>3319</v>
      </c>
      <c r="U345" s="130" t="s">
        <v>256</v>
      </c>
      <c r="V345" s="130" t="s">
        <v>4930</v>
      </c>
      <c r="W345" s="130" t="s">
        <v>4931</v>
      </c>
      <c r="X345" s="130" t="s">
        <v>257</v>
      </c>
      <c r="Y345" s="132" t="s">
        <v>4932</v>
      </c>
    </row>
    <row r="346" spans="1:25" x14ac:dyDescent="0.2">
      <c r="A346" s="130" t="s">
        <v>3265</v>
      </c>
      <c r="B346" s="130" t="s">
        <v>4933</v>
      </c>
      <c r="C346" s="130">
        <v>1979</v>
      </c>
      <c r="D346" s="130" t="s">
        <v>4934</v>
      </c>
      <c r="E346" s="130" t="s">
        <v>4935</v>
      </c>
      <c r="F346" s="131" t="s">
        <v>13</v>
      </c>
      <c r="G346" s="130" t="s">
        <v>257</v>
      </c>
      <c r="H346" s="130" t="s">
        <v>3690</v>
      </c>
      <c r="I346" s="130" t="s">
        <v>3276</v>
      </c>
      <c r="J346" s="131">
        <f t="shared" ref="J346:J351" si="42">COUNTIF(I346, "*observational*")</f>
        <v>0</v>
      </c>
      <c r="K346" s="131">
        <f>COUNTIF(I346, "*turbidity*")</f>
        <v>0</v>
      </c>
      <c r="L346" s="130"/>
      <c r="M346" s="131" t="s">
        <v>341</v>
      </c>
      <c r="N346" s="131" t="s">
        <v>3267</v>
      </c>
      <c r="O346" s="131" t="s">
        <v>254</v>
      </c>
      <c r="P346" s="131">
        <v>3</v>
      </c>
      <c r="Q346" s="132"/>
      <c r="R346" s="130"/>
      <c r="S346" s="130"/>
      <c r="T346" s="130"/>
      <c r="U346" s="130"/>
      <c r="V346" s="130"/>
      <c r="W346" s="130"/>
      <c r="X346" s="130"/>
      <c r="Y346" s="130" t="s">
        <v>4936</v>
      </c>
    </row>
    <row r="347" spans="1:25" x14ac:dyDescent="0.2">
      <c r="A347" s="130" t="s">
        <v>3309</v>
      </c>
      <c r="B347" s="130" t="s">
        <v>4937</v>
      </c>
      <c r="C347" s="130">
        <v>1977</v>
      </c>
      <c r="D347" s="130" t="s">
        <v>4938</v>
      </c>
      <c r="E347" s="130" t="s">
        <v>4939</v>
      </c>
      <c r="F347" s="131" t="s">
        <v>13</v>
      </c>
      <c r="G347" s="130" t="s">
        <v>257</v>
      </c>
      <c r="H347" s="134" t="s">
        <v>4940</v>
      </c>
      <c r="I347" s="130" t="s">
        <v>3371</v>
      </c>
      <c r="J347" s="131">
        <f t="shared" si="42"/>
        <v>0</v>
      </c>
      <c r="K347" s="131">
        <f>COUNTIF(I347, "*turbidity*")</f>
        <v>0</v>
      </c>
      <c r="L347" s="130"/>
      <c r="M347" s="131" t="s">
        <v>341</v>
      </c>
      <c r="N347" s="131" t="s">
        <v>3267</v>
      </c>
      <c r="O347" s="131" t="s">
        <v>254</v>
      </c>
      <c r="P347" s="131">
        <v>14</v>
      </c>
      <c r="Q347" s="132" t="s">
        <v>4941</v>
      </c>
      <c r="R347" s="131" t="s">
        <v>4942</v>
      </c>
      <c r="S347" s="131" t="s">
        <v>3270</v>
      </c>
      <c r="T347" s="130" t="s">
        <v>3387</v>
      </c>
      <c r="U347" s="130" t="s">
        <v>3375</v>
      </c>
      <c r="V347" s="130" t="s">
        <v>257</v>
      </c>
      <c r="W347" s="130" t="s">
        <v>257</v>
      </c>
      <c r="X347" s="130" t="s">
        <v>257</v>
      </c>
      <c r="Y347" s="130" t="s">
        <v>4943</v>
      </c>
    </row>
    <row r="348" spans="1:25" x14ac:dyDescent="0.2">
      <c r="A348" s="130" t="s">
        <v>3265</v>
      </c>
      <c r="B348" s="130" t="s">
        <v>4944</v>
      </c>
      <c r="C348" s="130">
        <v>2013</v>
      </c>
      <c r="D348" s="130" t="s">
        <v>4945</v>
      </c>
      <c r="E348" s="130" t="s">
        <v>4946</v>
      </c>
      <c r="F348" s="131" t="s">
        <v>13</v>
      </c>
      <c r="G348" s="130" t="s">
        <v>257</v>
      </c>
      <c r="H348" s="134" t="s">
        <v>3575</v>
      </c>
      <c r="I348" s="130" t="s">
        <v>4947</v>
      </c>
      <c r="J348" s="131">
        <f t="shared" si="42"/>
        <v>1</v>
      </c>
      <c r="K348" s="131">
        <f>COUNTIF(I348, "*turbidity*")</f>
        <v>1</v>
      </c>
      <c r="L348" s="130"/>
      <c r="M348" s="131" t="s">
        <v>276</v>
      </c>
      <c r="N348" s="131" t="s">
        <v>261</v>
      </c>
      <c r="O348" s="131" t="s">
        <v>3255</v>
      </c>
      <c r="P348" s="131" t="s">
        <v>3577</v>
      </c>
      <c r="Q348" s="132" t="s">
        <v>4948</v>
      </c>
      <c r="R348" s="131" t="s">
        <v>4949</v>
      </c>
      <c r="S348" s="131" t="s">
        <v>3274</v>
      </c>
      <c r="T348" s="130" t="s">
        <v>3578</v>
      </c>
      <c r="U348" s="130" t="s">
        <v>257</v>
      </c>
      <c r="V348" s="130" t="s">
        <v>257</v>
      </c>
      <c r="W348" s="130" t="s">
        <v>257</v>
      </c>
      <c r="X348" s="130" t="s">
        <v>257</v>
      </c>
      <c r="Y348" s="132" t="s">
        <v>4950</v>
      </c>
    </row>
    <row r="349" spans="1:25" x14ac:dyDescent="0.2">
      <c r="A349" s="130" t="s">
        <v>3265</v>
      </c>
      <c r="B349" s="130" t="s">
        <v>4951</v>
      </c>
      <c r="C349" s="130">
        <v>2011</v>
      </c>
      <c r="D349" s="130" t="s">
        <v>4952</v>
      </c>
      <c r="E349" s="130" t="s">
        <v>4953</v>
      </c>
      <c r="F349" s="131" t="s">
        <v>13</v>
      </c>
      <c r="G349" s="130" t="s">
        <v>257</v>
      </c>
      <c r="H349" s="134" t="s">
        <v>3575</v>
      </c>
      <c r="I349" s="130" t="s">
        <v>4954</v>
      </c>
      <c r="J349" s="131">
        <f t="shared" si="42"/>
        <v>1</v>
      </c>
      <c r="K349" s="131">
        <f>COUNTIF(I349, "*turbidity*")</f>
        <v>0</v>
      </c>
      <c r="L349" s="130"/>
      <c r="M349" s="131" t="s">
        <v>276</v>
      </c>
      <c r="N349" s="131" t="s">
        <v>261</v>
      </c>
      <c r="O349" s="131" t="s">
        <v>3255</v>
      </c>
      <c r="P349" s="131" t="s">
        <v>3577</v>
      </c>
      <c r="Q349" s="132" t="s">
        <v>4955</v>
      </c>
      <c r="R349" s="131" t="s">
        <v>4956</v>
      </c>
      <c r="S349" s="131" t="s">
        <v>3274</v>
      </c>
      <c r="T349" s="130" t="s">
        <v>3578</v>
      </c>
      <c r="U349" s="130" t="s">
        <v>257</v>
      </c>
      <c r="V349" s="130" t="s">
        <v>257</v>
      </c>
      <c r="W349" s="130" t="s">
        <v>257</v>
      </c>
      <c r="X349" s="130" t="s">
        <v>257</v>
      </c>
      <c r="Y349" s="132" t="s">
        <v>4957</v>
      </c>
    </row>
    <row r="350" spans="1:25" x14ac:dyDescent="0.2">
      <c r="A350" s="130" t="s">
        <v>3309</v>
      </c>
      <c r="B350" s="130" t="s">
        <v>4958</v>
      </c>
      <c r="C350" s="130">
        <v>2008</v>
      </c>
      <c r="D350" s="130" t="s">
        <v>4959</v>
      </c>
      <c r="E350" s="130" t="s">
        <v>4960</v>
      </c>
      <c r="F350" s="131" t="s">
        <v>13</v>
      </c>
      <c r="G350" s="130" t="s">
        <v>257</v>
      </c>
      <c r="H350" s="134" t="s">
        <v>3575</v>
      </c>
      <c r="I350" s="130" t="s">
        <v>3842</v>
      </c>
      <c r="J350" s="131">
        <f t="shared" si="42"/>
        <v>1</v>
      </c>
      <c r="K350" s="131">
        <f>COUNTIF(I350, "*turbidity*")</f>
        <v>0</v>
      </c>
      <c r="L350" s="130"/>
      <c r="M350" s="131"/>
      <c r="N350" s="130"/>
      <c r="O350" s="130"/>
      <c r="P350" s="130"/>
      <c r="Q350" s="132"/>
      <c r="R350" s="130"/>
      <c r="S350" s="130"/>
      <c r="T350" s="130"/>
      <c r="U350" s="130"/>
      <c r="V350" s="130"/>
      <c r="W350" s="130"/>
      <c r="X350" s="130"/>
      <c r="Y350" s="130" t="s">
        <v>4961</v>
      </c>
    </row>
    <row r="351" spans="1:25" x14ac:dyDescent="0.2">
      <c r="A351" s="130" t="s">
        <v>3265</v>
      </c>
      <c r="B351" s="130" t="s">
        <v>350</v>
      </c>
      <c r="C351" s="130">
        <v>2007</v>
      </c>
      <c r="D351" s="130" t="s">
        <v>3339</v>
      </c>
      <c r="E351" s="130" t="s">
        <v>352</v>
      </c>
      <c r="F351" s="131" t="s">
        <v>13</v>
      </c>
      <c r="G351" s="130" t="s">
        <v>257</v>
      </c>
      <c r="H351" s="134" t="s">
        <v>3575</v>
      </c>
      <c r="I351" s="130" t="s">
        <v>3340</v>
      </c>
      <c r="J351" s="131">
        <f t="shared" si="42"/>
        <v>1</v>
      </c>
      <c r="K351" s="131" t="s">
        <v>3405</v>
      </c>
      <c r="L351" s="130" t="s">
        <v>4962</v>
      </c>
      <c r="M351" s="131" t="s">
        <v>341</v>
      </c>
      <c r="N351" s="131" t="s">
        <v>261</v>
      </c>
      <c r="O351" s="131" t="s">
        <v>3255</v>
      </c>
      <c r="P351" s="131" t="s">
        <v>3577</v>
      </c>
      <c r="Q351" s="132" t="s">
        <v>3342</v>
      </c>
      <c r="R351" s="132" t="s">
        <v>4963</v>
      </c>
      <c r="S351" s="131" t="s">
        <v>3274</v>
      </c>
      <c r="T351" s="130" t="s">
        <v>3578</v>
      </c>
      <c r="U351" s="130" t="s">
        <v>3903</v>
      </c>
      <c r="V351" s="130" t="s">
        <v>4964</v>
      </c>
      <c r="W351" s="130" t="s">
        <v>4965</v>
      </c>
      <c r="X351" s="130" t="s">
        <v>3344</v>
      </c>
      <c r="Y351" s="132" t="s">
        <v>4966</v>
      </c>
    </row>
    <row r="352" spans="1:25" x14ac:dyDescent="0.2">
      <c r="A352" s="130" t="s">
        <v>3265</v>
      </c>
      <c r="B352" s="130" t="s">
        <v>4967</v>
      </c>
      <c r="C352" s="130">
        <v>1980</v>
      </c>
      <c r="D352" s="130" t="s">
        <v>4968</v>
      </c>
      <c r="E352" s="130" t="s">
        <v>4969</v>
      </c>
      <c r="F352" s="131" t="s">
        <v>13</v>
      </c>
      <c r="G352" s="130" t="s">
        <v>257</v>
      </c>
      <c r="H352" s="134" t="s">
        <v>3575</v>
      </c>
      <c r="I352" s="130" t="s">
        <v>4970</v>
      </c>
      <c r="J352" s="131">
        <v>1</v>
      </c>
      <c r="K352" s="131">
        <f>COUNTIF(I352, "*turbidity*")</f>
        <v>0</v>
      </c>
      <c r="L352" s="130"/>
      <c r="M352" s="131" t="s">
        <v>341</v>
      </c>
      <c r="N352" s="131" t="s">
        <v>261</v>
      </c>
      <c r="O352" s="131" t="s">
        <v>3255</v>
      </c>
      <c r="P352" s="131" t="s">
        <v>3577</v>
      </c>
      <c r="Q352" s="132" t="s">
        <v>363</v>
      </c>
      <c r="R352" s="131" t="s">
        <v>363</v>
      </c>
      <c r="S352" s="131" t="s">
        <v>3274</v>
      </c>
      <c r="T352" s="130" t="s">
        <v>3578</v>
      </c>
      <c r="U352" s="130" t="s">
        <v>257</v>
      </c>
      <c r="V352" s="130" t="s">
        <v>257</v>
      </c>
      <c r="W352" s="130" t="s">
        <v>257</v>
      </c>
      <c r="X352" s="130" t="s">
        <v>257</v>
      </c>
      <c r="Y352" s="130" t="s">
        <v>4971</v>
      </c>
    </row>
    <row r="353" spans="1:25" x14ac:dyDescent="0.2">
      <c r="A353" s="130" t="s">
        <v>3265</v>
      </c>
      <c r="B353" s="130" t="s">
        <v>4972</v>
      </c>
      <c r="C353" s="130">
        <v>2014</v>
      </c>
      <c r="D353" s="130" t="s">
        <v>449</v>
      </c>
      <c r="E353" s="130" t="s">
        <v>4973</v>
      </c>
      <c r="F353" s="131" t="s">
        <v>13</v>
      </c>
      <c r="G353" s="130" t="s">
        <v>257</v>
      </c>
      <c r="H353" s="134" t="s">
        <v>3575</v>
      </c>
      <c r="I353" s="130" t="s">
        <v>3858</v>
      </c>
      <c r="J353" s="131">
        <f>COUNTIF(I353, "*observational*")</f>
        <v>1</v>
      </c>
      <c r="K353" s="131">
        <f>COUNTIF(I353, "*turbidity*")</f>
        <v>0</v>
      </c>
      <c r="L353" s="130"/>
      <c r="M353" s="131" t="s">
        <v>341</v>
      </c>
      <c r="N353" s="131" t="s">
        <v>261</v>
      </c>
      <c r="O353" s="131" t="s">
        <v>3255</v>
      </c>
      <c r="P353" s="131" t="s">
        <v>3577</v>
      </c>
      <c r="Q353" s="132" t="s">
        <v>4974</v>
      </c>
      <c r="R353" s="131" t="s">
        <v>363</v>
      </c>
      <c r="S353" s="131" t="s">
        <v>3274</v>
      </c>
      <c r="T353" s="130" t="s">
        <v>4975</v>
      </c>
      <c r="U353" s="130" t="s">
        <v>257</v>
      </c>
      <c r="V353" s="130" t="s">
        <v>257</v>
      </c>
      <c r="W353" s="130" t="s">
        <v>257</v>
      </c>
      <c r="X353" s="130" t="s">
        <v>257</v>
      </c>
      <c r="Y353" s="132" t="s">
        <v>4976</v>
      </c>
    </row>
    <row r="354" spans="1:25" x14ac:dyDescent="0.2">
      <c r="A354" s="130" t="s">
        <v>3265</v>
      </c>
      <c r="B354" s="130" t="s">
        <v>4977</v>
      </c>
      <c r="C354" s="130">
        <v>2017</v>
      </c>
      <c r="D354" s="130" t="s">
        <v>4978</v>
      </c>
      <c r="E354" s="130" t="s">
        <v>4979</v>
      </c>
      <c r="F354" s="131" t="s">
        <v>13</v>
      </c>
      <c r="G354" s="130" t="s">
        <v>257</v>
      </c>
      <c r="H354" s="134" t="s">
        <v>3575</v>
      </c>
      <c r="I354" s="130" t="s">
        <v>4980</v>
      </c>
      <c r="J354" s="131">
        <f>COUNTIF(I354, "*observational*")</f>
        <v>1</v>
      </c>
      <c r="K354" s="131">
        <f>COUNTIF(I354, "*turbidity*")</f>
        <v>1</v>
      </c>
      <c r="L354" s="130"/>
      <c r="M354" s="131" t="s">
        <v>253</v>
      </c>
      <c r="N354" s="131" t="s">
        <v>261</v>
      </c>
      <c r="O354" s="131" t="s">
        <v>3255</v>
      </c>
      <c r="P354" s="131">
        <v>1</v>
      </c>
      <c r="Q354" s="132" t="s">
        <v>4981</v>
      </c>
      <c r="R354" s="131" t="s">
        <v>4982</v>
      </c>
      <c r="S354" s="131" t="s">
        <v>3274</v>
      </c>
      <c r="T354" s="130" t="s">
        <v>3843</v>
      </c>
      <c r="U354" s="130" t="s">
        <v>257</v>
      </c>
      <c r="V354" s="130" t="s">
        <v>257</v>
      </c>
      <c r="W354" s="130" t="s">
        <v>257</v>
      </c>
      <c r="X354" s="130" t="s">
        <v>257</v>
      </c>
      <c r="Y354" s="132" t="s">
        <v>4983</v>
      </c>
    </row>
    <row r="355" spans="1:25" x14ac:dyDescent="0.2">
      <c r="A355" s="130" t="s">
        <v>3265</v>
      </c>
      <c r="B355" s="130" t="s">
        <v>4984</v>
      </c>
      <c r="C355" s="130">
        <v>2003</v>
      </c>
      <c r="D355" s="130" t="s">
        <v>450</v>
      </c>
      <c r="E355" s="130" t="s">
        <v>4985</v>
      </c>
      <c r="F355" s="131" t="s">
        <v>13</v>
      </c>
      <c r="G355" s="130" t="s">
        <v>257</v>
      </c>
      <c r="H355" s="134" t="s">
        <v>4689</v>
      </c>
      <c r="I355" s="130" t="s">
        <v>4986</v>
      </c>
      <c r="J355" s="131">
        <f>COUNTIF(I355, "*observational*")</f>
        <v>0</v>
      </c>
      <c r="K355" s="131">
        <v>1</v>
      </c>
      <c r="L355" s="130"/>
      <c r="M355" s="131" t="s">
        <v>253</v>
      </c>
      <c r="N355" s="131" t="s">
        <v>3267</v>
      </c>
      <c r="O355" s="131" t="s">
        <v>254</v>
      </c>
      <c r="P355" s="131">
        <v>1</v>
      </c>
      <c r="Q355" s="132" t="s">
        <v>4987</v>
      </c>
      <c r="R355" s="131" t="s">
        <v>4988</v>
      </c>
      <c r="S355" s="131" t="s">
        <v>3270</v>
      </c>
      <c r="T355" s="130" t="s">
        <v>268</v>
      </c>
      <c r="U355" s="130" t="s">
        <v>351</v>
      </c>
      <c r="V355" s="130" t="s">
        <v>318</v>
      </c>
      <c r="W355" s="130" t="s">
        <v>376</v>
      </c>
      <c r="X355" s="130" t="s">
        <v>257</v>
      </c>
      <c r="Y355" s="130" t="s">
        <v>4989</v>
      </c>
    </row>
    <row r="356" spans="1:25" x14ac:dyDescent="0.2">
      <c r="A356" s="130" t="s">
        <v>3265</v>
      </c>
      <c r="B356" s="130" t="s">
        <v>4990</v>
      </c>
      <c r="C356" s="130">
        <v>2008</v>
      </c>
      <c r="D356" s="130" t="s">
        <v>424</v>
      </c>
      <c r="E356" s="130" t="s">
        <v>4991</v>
      </c>
      <c r="F356" s="131" t="s">
        <v>13</v>
      </c>
      <c r="G356" s="130" t="s">
        <v>257</v>
      </c>
      <c r="H356" s="134" t="s">
        <v>3575</v>
      </c>
      <c r="I356" s="130" t="s">
        <v>3255</v>
      </c>
      <c r="J356" s="131">
        <f>COUNTIF(I356, "*observational*")</f>
        <v>1</v>
      </c>
      <c r="K356" s="131">
        <f>COUNTIF(I356, "*turbidity*")</f>
        <v>0</v>
      </c>
      <c r="L356" s="130"/>
      <c r="M356" s="131" t="s">
        <v>276</v>
      </c>
      <c r="N356" s="131" t="s">
        <v>261</v>
      </c>
      <c r="O356" s="131" t="s">
        <v>3255</v>
      </c>
      <c r="P356" s="131" t="s">
        <v>3577</v>
      </c>
      <c r="Q356" s="132" t="s">
        <v>4992</v>
      </c>
      <c r="R356" s="131" t="s">
        <v>4993</v>
      </c>
      <c r="S356" s="131" t="s">
        <v>3274</v>
      </c>
      <c r="T356" s="130" t="s">
        <v>1907</v>
      </c>
      <c r="U356" s="130" t="s">
        <v>376</v>
      </c>
      <c r="V356" s="134" t="s">
        <v>3578</v>
      </c>
      <c r="W356" s="134" t="s">
        <v>257</v>
      </c>
      <c r="X356" s="134" t="s">
        <v>257</v>
      </c>
      <c r="Y356" s="132" t="s">
        <v>4994</v>
      </c>
    </row>
    <row r="357" spans="1:25" x14ac:dyDescent="0.2">
      <c r="A357" s="130" t="s">
        <v>3818</v>
      </c>
      <c r="B357" s="130" t="s">
        <v>4995</v>
      </c>
      <c r="C357" s="130">
        <v>2007</v>
      </c>
      <c r="D357" s="132" t="s">
        <v>4252</v>
      </c>
      <c r="E357" s="130" t="s">
        <v>4996</v>
      </c>
      <c r="F357" s="131" t="s">
        <v>13</v>
      </c>
      <c r="G357" s="130" t="s">
        <v>257</v>
      </c>
      <c r="H357" s="134" t="s">
        <v>3575</v>
      </c>
      <c r="I357" s="130" t="s">
        <v>3842</v>
      </c>
      <c r="J357" s="131">
        <f>COUNTIF(I357, "*observational*")</f>
        <v>1</v>
      </c>
      <c r="K357" s="131">
        <f>COUNTIF(I357, "*turbidity*")</f>
        <v>0</v>
      </c>
      <c r="L357" s="130"/>
      <c r="M357" s="131" t="s">
        <v>276</v>
      </c>
      <c r="N357" s="131" t="s">
        <v>261</v>
      </c>
      <c r="O357" s="131" t="s">
        <v>3255</v>
      </c>
      <c r="P357" s="131" t="s">
        <v>3577</v>
      </c>
      <c r="Q357" s="132" t="s">
        <v>4997</v>
      </c>
      <c r="R357" s="131" t="s">
        <v>4998</v>
      </c>
      <c r="S357" s="131" t="s">
        <v>3274</v>
      </c>
      <c r="T357" s="132" t="s">
        <v>3578</v>
      </c>
      <c r="U357" s="132" t="s">
        <v>376</v>
      </c>
      <c r="V357" s="132" t="s">
        <v>4999</v>
      </c>
      <c r="W357" s="132" t="s">
        <v>3843</v>
      </c>
      <c r="X357" s="132" t="s">
        <v>257</v>
      </c>
      <c r="Y357" s="130" t="s">
        <v>5000</v>
      </c>
    </row>
    <row r="358" spans="1:25" x14ac:dyDescent="0.2">
      <c r="A358" s="130" t="s">
        <v>3265</v>
      </c>
      <c r="B358" s="130" t="s">
        <v>3365</v>
      </c>
      <c r="C358" s="130">
        <v>1990</v>
      </c>
      <c r="D358" s="130" t="s">
        <v>3301</v>
      </c>
      <c r="E358" s="130" t="s">
        <v>5001</v>
      </c>
      <c r="F358" s="131" t="s">
        <v>13</v>
      </c>
      <c r="G358" s="130" t="s">
        <v>257</v>
      </c>
      <c r="H358" s="134" t="s">
        <v>3772</v>
      </c>
      <c r="I358" s="130" t="s">
        <v>3337</v>
      </c>
      <c r="J358" s="131">
        <v>0</v>
      </c>
      <c r="K358" s="131">
        <v>0</v>
      </c>
      <c r="L358" s="130" t="s">
        <v>5002</v>
      </c>
      <c r="M358" s="131" t="s">
        <v>253</v>
      </c>
      <c r="N358" s="131" t="s">
        <v>3267</v>
      </c>
      <c r="O358" s="131" t="s">
        <v>254</v>
      </c>
      <c r="P358" s="131">
        <v>1</v>
      </c>
      <c r="Q358" s="132" t="s">
        <v>257</v>
      </c>
      <c r="R358" s="131" t="s">
        <v>257</v>
      </c>
      <c r="S358" s="131" t="s">
        <v>3270</v>
      </c>
      <c r="T358" s="130" t="s">
        <v>294</v>
      </c>
      <c r="U358" s="130" t="s">
        <v>257</v>
      </c>
      <c r="V358" s="130" t="s">
        <v>257</v>
      </c>
      <c r="W358" s="130" t="s">
        <v>257</v>
      </c>
      <c r="X358" s="130" t="s">
        <v>257</v>
      </c>
      <c r="Y358" s="130" t="s">
        <v>5003</v>
      </c>
    </row>
    <row r="359" spans="1:25" x14ac:dyDescent="0.2">
      <c r="A359" s="130" t="s">
        <v>3818</v>
      </c>
      <c r="B359" s="130" t="s">
        <v>5004</v>
      </c>
      <c r="C359" s="130">
        <v>2012</v>
      </c>
      <c r="D359" s="130" t="s">
        <v>5005</v>
      </c>
      <c r="E359" s="130" t="s">
        <v>5006</v>
      </c>
      <c r="F359" s="131" t="s">
        <v>13</v>
      </c>
      <c r="G359" s="130" t="s">
        <v>257</v>
      </c>
      <c r="H359" s="134" t="s">
        <v>3575</v>
      </c>
      <c r="I359" s="130" t="s">
        <v>3842</v>
      </c>
      <c r="J359" s="131">
        <f>COUNTIF(I359, "*observational*")</f>
        <v>1</v>
      </c>
      <c r="K359" s="131">
        <f>COUNTIF(I359, "*turbidity*")</f>
        <v>0</v>
      </c>
      <c r="L359" s="130"/>
      <c r="M359" s="131"/>
      <c r="N359" s="130"/>
      <c r="O359" s="130"/>
      <c r="P359" s="131"/>
      <c r="Q359" s="132"/>
      <c r="R359" s="130"/>
      <c r="S359" s="130"/>
      <c r="T359" s="132"/>
      <c r="U359" s="132"/>
      <c r="V359" s="132"/>
      <c r="W359" s="132"/>
      <c r="X359" s="132"/>
      <c r="Y359" s="130" t="s">
        <v>5007</v>
      </c>
    </row>
    <row r="360" spans="1:25" x14ac:dyDescent="0.2">
      <c r="A360" s="130" t="s">
        <v>3265</v>
      </c>
      <c r="B360" s="130" t="s">
        <v>5008</v>
      </c>
      <c r="C360" s="130">
        <v>2019</v>
      </c>
      <c r="D360" s="130" t="s">
        <v>424</v>
      </c>
      <c r="E360" s="130" t="s">
        <v>5009</v>
      </c>
      <c r="F360" s="131" t="s">
        <v>13</v>
      </c>
      <c r="G360" s="130" t="s">
        <v>257</v>
      </c>
      <c r="H360" s="134" t="s">
        <v>3575</v>
      </c>
      <c r="I360" s="130" t="s">
        <v>4970</v>
      </c>
      <c r="J360" s="131">
        <v>1</v>
      </c>
      <c r="K360" s="131">
        <v>1</v>
      </c>
      <c r="L360" s="130"/>
      <c r="M360" s="131" t="s">
        <v>253</v>
      </c>
      <c r="N360" s="131" t="s">
        <v>261</v>
      </c>
      <c r="O360" s="131" t="s">
        <v>3255</v>
      </c>
      <c r="P360" s="131" t="s">
        <v>3577</v>
      </c>
      <c r="Q360" s="132" t="s">
        <v>5010</v>
      </c>
      <c r="R360" s="131" t="s">
        <v>5011</v>
      </c>
      <c r="S360" s="131" t="s">
        <v>3274</v>
      </c>
      <c r="T360" s="130" t="s">
        <v>3843</v>
      </c>
      <c r="U360" s="130" t="s">
        <v>3293</v>
      </c>
      <c r="V360" s="130" t="s">
        <v>348</v>
      </c>
      <c r="W360" s="130" t="s">
        <v>257</v>
      </c>
      <c r="X360" s="130" t="s">
        <v>257</v>
      </c>
      <c r="Y360" s="132" t="s">
        <v>5012</v>
      </c>
    </row>
    <row r="361" spans="1:25" x14ac:dyDescent="0.2">
      <c r="A361" s="130" t="s">
        <v>3265</v>
      </c>
      <c r="B361" s="130" t="s">
        <v>5013</v>
      </c>
      <c r="C361" s="130">
        <v>2015</v>
      </c>
      <c r="D361" s="130" t="s">
        <v>2089</v>
      </c>
      <c r="E361" s="130" t="s">
        <v>5014</v>
      </c>
      <c r="F361" s="131" t="s">
        <v>13</v>
      </c>
      <c r="G361" s="130" t="s">
        <v>257</v>
      </c>
      <c r="H361" s="134" t="s">
        <v>3575</v>
      </c>
      <c r="I361" s="130" t="s">
        <v>3628</v>
      </c>
      <c r="J361" s="131">
        <f>COUNTIF(I361, "*observational*")</f>
        <v>1</v>
      </c>
      <c r="K361" s="131">
        <f>COUNTIF(I361, "*turbidity*")</f>
        <v>1</v>
      </c>
      <c r="L361" s="130"/>
      <c r="M361" s="131" t="s">
        <v>253</v>
      </c>
      <c r="N361" s="131" t="s">
        <v>261</v>
      </c>
      <c r="O361" s="131" t="s">
        <v>3255</v>
      </c>
      <c r="P361" s="131">
        <v>1</v>
      </c>
      <c r="Q361" s="132" t="s">
        <v>363</v>
      </c>
      <c r="R361" s="131" t="s">
        <v>5015</v>
      </c>
      <c r="S361" s="131" t="s">
        <v>3274</v>
      </c>
      <c r="T361" s="130" t="s">
        <v>3843</v>
      </c>
      <c r="U361" s="130" t="s">
        <v>257</v>
      </c>
      <c r="V361" s="130" t="s">
        <v>257</v>
      </c>
      <c r="W361" s="130" t="s">
        <v>257</v>
      </c>
      <c r="X361" s="130" t="s">
        <v>257</v>
      </c>
      <c r="Y361" s="132" t="s">
        <v>5016</v>
      </c>
    </row>
    <row r="362" spans="1:25" x14ac:dyDescent="0.2">
      <c r="A362" s="130" t="s">
        <v>3265</v>
      </c>
      <c r="B362" s="130" t="s">
        <v>5017</v>
      </c>
      <c r="C362" s="130">
        <v>1981</v>
      </c>
      <c r="D362" s="130"/>
      <c r="E362" s="130" t="s">
        <v>5018</v>
      </c>
      <c r="F362" s="131" t="s">
        <v>13</v>
      </c>
      <c r="G362" s="130" t="s">
        <v>257</v>
      </c>
      <c r="H362" s="134" t="s">
        <v>3984</v>
      </c>
      <c r="I362" s="130" t="s">
        <v>3668</v>
      </c>
      <c r="J362" s="131">
        <f>COUNTIF(I362, "*observational*")</f>
        <v>0</v>
      </c>
      <c r="K362" s="131">
        <f>COUNTIF(I362, "*turbidity*")</f>
        <v>0</v>
      </c>
      <c r="L362" s="130"/>
      <c r="M362" s="131" t="s">
        <v>276</v>
      </c>
      <c r="N362" s="131" t="s">
        <v>3267</v>
      </c>
      <c r="O362" s="131" t="s">
        <v>254</v>
      </c>
      <c r="P362" s="131">
        <v>1</v>
      </c>
      <c r="Q362" s="132" t="s">
        <v>3985</v>
      </c>
      <c r="R362" s="131" t="s">
        <v>5019</v>
      </c>
      <c r="S362" s="131" t="s">
        <v>3274</v>
      </c>
      <c r="T362" s="130" t="s">
        <v>294</v>
      </c>
      <c r="U362" s="130" t="s">
        <v>3510</v>
      </c>
      <c r="V362" s="130" t="s">
        <v>5020</v>
      </c>
      <c r="W362" s="130" t="s">
        <v>257</v>
      </c>
      <c r="X362" s="130" t="s">
        <v>257</v>
      </c>
      <c r="Y362" s="132" t="s">
        <v>5021</v>
      </c>
    </row>
    <row r="363" spans="1:25" x14ac:dyDescent="0.2">
      <c r="A363" s="130" t="s">
        <v>3309</v>
      </c>
      <c r="B363" s="130" t="s">
        <v>5022</v>
      </c>
      <c r="C363" s="130">
        <v>1997</v>
      </c>
      <c r="D363" s="130" t="s">
        <v>5023</v>
      </c>
      <c r="E363" s="130" t="s">
        <v>5024</v>
      </c>
      <c r="F363" s="131" t="s">
        <v>13</v>
      </c>
      <c r="G363" s="130" t="s">
        <v>257</v>
      </c>
      <c r="H363" s="134" t="s">
        <v>4399</v>
      </c>
      <c r="I363" s="130" t="s">
        <v>5025</v>
      </c>
      <c r="J363" s="131">
        <f>COUNTIF(I363, "*observational*")</f>
        <v>0</v>
      </c>
      <c r="K363" s="131">
        <f>COUNTIF(I363, "*turbidity*")</f>
        <v>1</v>
      </c>
      <c r="L363" s="130"/>
      <c r="M363" s="131" t="s">
        <v>253</v>
      </c>
      <c r="N363" s="131" t="s">
        <v>261</v>
      </c>
      <c r="O363" s="131" t="s">
        <v>4400</v>
      </c>
      <c r="P363" s="131">
        <v>1</v>
      </c>
      <c r="Q363" s="132" t="s">
        <v>5026</v>
      </c>
      <c r="R363" s="144" t="s">
        <v>5027</v>
      </c>
      <c r="S363" s="131" t="s">
        <v>3270</v>
      </c>
      <c r="T363" s="130" t="s">
        <v>5028</v>
      </c>
      <c r="U363" s="130" t="s">
        <v>257</v>
      </c>
      <c r="V363" s="130" t="s">
        <v>257</v>
      </c>
      <c r="W363" s="130" t="s">
        <v>257</v>
      </c>
      <c r="X363" s="130" t="s">
        <v>257</v>
      </c>
      <c r="Y363" s="132" t="s">
        <v>5029</v>
      </c>
    </row>
    <row r="364" spans="1:25" x14ac:dyDescent="0.2">
      <c r="A364" s="130" t="s">
        <v>3265</v>
      </c>
      <c r="B364" s="130" t="s">
        <v>3546</v>
      </c>
      <c r="C364" s="130">
        <v>2001</v>
      </c>
      <c r="D364" s="130" t="s">
        <v>3301</v>
      </c>
      <c r="E364" s="130" t="s">
        <v>451</v>
      </c>
      <c r="F364" s="131" t="s">
        <v>13</v>
      </c>
      <c r="G364" s="130" t="s">
        <v>257</v>
      </c>
      <c r="H364" s="134" t="s">
        <v>3575</v>
      </c>
      <c r="I364" s="130" t="s">
        <v>3547</v>
      </c>
      <c r="J364" s="131">
        <v>1</v>
      </c>
      <c r="K364" s="131">
        <f>COUNTIF(I364, "*turbidity*")</f>
        <v>1</v>
      </c>
      <c r="L364" s="130" t="s">
        <v>5030</v>
      </c>
      <c r="M364" s="131" t="s">
        <v>253</v>
      </c>
      <c r="N364" s="131" t="s">
        <v>261</v>
      </c>
      <c r="O364" s="131" t="s">
        <v>3255</v>
      </c>
      <c r="P364" s="131" t="s">
        <v>3577</v>
      </c>
      <c r="Q364" s="132" t="s">
        <v>5031</v>
      </c>
      <c r="R364" s="131" t="s">
        <v>257</v>
      </c>
      <c r="S364" s="131" t="s">
        <v>3274</v>
      </c>
      <c r="T364" s="130" t="s">
        <v>3579</v>
      </c>
      <c r="U364" s="130" t="s">
        <v>257</v>
      </c>
      <c r="V364" s="130" t="s">
        <v>257</v>
      </c>
      <c r="W364" s="130" t="s">
        <v>257</v>
      </c>
      <c r="X364" s="130" t="s">
        <v>257</v>
      </c>
      <c r="Y364" s="132" t="s">
        <v>5032</v>
      </c>
    </row>
    <row r="365" spans="1:25" x14ac:dyDescent="0.2">
      <c r="A365" s="130" t="s">
        <v>3265</v>
      </c>
      <c r="B365" s="130" t="s">
        <v>3546</v>
      </c>
      <c r="C365" s="130">
        <v>2001</v>
      </c>
      <c r="D365" s="130" t="s">
        <v>3301</v>
      </c>
      <c r="E365" s="130" t="s">
        <v>451</v>
      </c>
      <c r="F365" s="131" t="s">
        <v>13</v>
      </c>
      <c r="G365" s="130" t="s">
        <v>257</v>
      </c>
      <c r="H365" s="134" t="s">
        <v>3636</v>
      </c>
      <c r="I365" s="130" t="s">
        <v>3547</v>
      </c>
      <c r="J365" s="131">
        <f>COUNTIF(I365, "*observational*")</f>
        <v>0</v>
      </c>
      <c r="K365" s="131">
        <v>0</v>
      </c>
      <c r="L365" s="130" t="s">
        <v>5033</v>
      </c>
      <c r="M365" s="131" t="s">
        <v>253</v>
      </c>
      <c r="N365" s="131" t="s">
        <v>261</v>
      </c>
      <c r="O365" s="131" t="s">
        <v>254</v>
      </c>
      <c r="P365" s="131" t="s">
        <v>3577</v>
      </c>
      <c r="Q365" s="132" t="s">
        <v>5034</v>
      </c>
      <c r="R365" s="131" t="s">
        <v>5035</v>
      </c>
      <c r="S365" s="131" t="s">
        <v>3274</v>
      </c>
      <c r="T365" s="130" t="s">
        <v>4344</v>
      </c>
      <c r="U365" s="130" t="s">
        <v>257</v>
      </c>
      <c r="V365" s="130" t="s">
        <v>257</v>
      </c>
      <c r="W365" s="130" t="s">
        <v>257</v>
      </c>
      <c r="X365" s="130" t="s">
        <v>257</v>
      </c>
      <c r="Y365" s="132" t="s">
        <v>5036</v>
      </c>
    </row>
    <row r="366" spans="1:25" x14ac:dyDescent="0.2">
      <c r="A366" s="130" t="s">
        <v>3265</v>
      </c>
      <c r="B366" s="130" t="s">
        <v>3546</v>
      </c>
      <c r="C366" s="130">
        <v>2001</v>
      </c>
      <c r="D366" s="130" t="s">
        <v>3301</v>
      </c>
      <c r="E366" s="130" t="s">
        <v>451</v>
      </c>
      <c r="F366" s="131" t="s">
        <v>13</v>
      </c>
      <c r="G366" s="130" t="s">
        <v>257</v>
      </c>
      <c r="H366" s="134" t="s">
        <v>3575</v>
      </c>
      <c r="I366" s="130" t="s">
        <v>3547</v>
      </c>
      <c r="J366" s="131">
        <v>1</v>
      </c>
      <c r="K366" s="131" t="s">
        <v>3405</v>
      </c>
      <c r="L366" s="130" t="s">
        <v>5037</v>
      </c>
      <c r="M366" s="131" t="s">
        <v>253</v>
      </c>
      <c r="N366" s="131" t="s">
        <v>261</v>
      </c>
      <c r="O366" s="131" t="s">
        <v>3255</v>
      </c>
      <c r="P366" s="131">
        <v>2</v>
      </c>
      <c r="Q366" s="132" t="s">
        <v>5026</v>
      </c>
      <c r="R366" s="131" t="s">
        <v>3426</v>
      </c>
      <c r="S366" s="131" t="s">
        <v>3274</v>
      </c>
      <c r="T366" s="130" t="s">
        <v>364</v>
      </c>
      <c r="U366" s="130" t="s">
        <v>3551</v>
      </c>
      <c r="V366" s="130" t="s">
        <v>3552</v>
      </c>
      <c r="W366" s="130" t="s">
        <v>257</v>
      </c>
      <c r="X366" s="130" t="s">
        <v>257</v>
      </c>
      <c r="Y366" s="132" t="s">
        <v>5038</v>
      </c>
    </row>
    <row r="367" spans="1:25" x14ac:dyDescent="0.2">
      <c r="A367" s="130" t="s">
        <v>3265</v>
      </c>
      <c r="B367" s="130" t="s">
        <v>5039</v>
      </c>
      <c r="C367" s="130">
        <v>2010</v>
      </c>
      <c r="D367" s="130" t="s">
        <v>4156</v>
      </c>
      <c r="E367" s="130" t="s">
        <v>5040</v>
      </c>
      <c r="F367" s="131" t="s">
        <v>13</v>
      </c>
      <c r="G367" s="130" t="s">
        <v>257</v>
      </c>
      <c r="H367" s="130" t="s">
        <v>3784</v>
      </c>
      <c r="I367" s="130" t="s">
        <v>5041</v>
      </c>
      <c r="J367" s="131">
        <f>COUNTIF(I367, "*observational*")</f>
        <v>0</v>
      </c>
      <c r="K367" s="131">
        <f>COUNTIF(I367, "*turbidity*")</f>
        <v>0</v>
      </c>
      <c r="L367" s="130"/>
      <c r="M367" s="131"/>
      <c r="N367" s="131"/>
      <c r="O367" s="131"/>
      <c r="P367" s="131"/>
      <c r="Q367" s="132"/>
      <c r="R367" s="130"/>
      <c r="S367" s="130"/>
      <c r="T367" s="130"/>
      <c r="U367" s="130"/>
      <c r="V367" s="130"/>
      <c r="W367" s="130"/>
      <c r="X367" s="130"/>
      <c r="Y367" s="130"/>
    </row>
    <row r="368" spans="1:25" x14ac:dyDescent="0.2">
      <c r="A368" s="130" t="s">
        <v>3265</v>
      </c>
      <c r="B368" s="130" t="s">
        <v>5042</v>
      </c>
      <c r="C368" s="130">
        <v>1995</v>
      </c>
      <c r="D368" s="130" t="s">
        <v>3751</v>
      </c>
      <c r="E368" s="130" t="s">
        <v>5043</v>
      </c>
      <c r="F368" s="131" t="s">
        <v>13</v>
      </c>
      <c r="G368" s="130" t="s">
        <v>257</v>
      </c>
      <c r="H368" s="130" t="s">
        <v>3567</v>
      </c>
      <c r="I368" s="130" t="s">
        <v>3478</v>
      </c>
      <c r="J368" s="131">
        <f>COUNTIF(I368, "*observational*")</f>
        <v>0</v>
      </c>
      <c r="K368" s="131">
        <f>COUNTIF(I368, "*turbidity*")</f>
        <v>1</v>
      </c>
      <c r="L368" s="130"/>
      <c r="M368" s="131" t="s">
        <v>276</v>
      </c>
      <c r="N368" s="131" t="s">
        <v>3267</v>
      </c>
      <c r="O368" s="131" t="s">
        <v>254</v>
      </c>
      <c r="P368" s="131">
        <v>2</v>
      </c>
      <c r="Q368" s="132" t="s">
        <v>5044</v>
      </c>
      <c r="R368" s="131" t="s">
        <v>5045</v>
      </c>
      <c r="S368" s="131" t="s">
        <v>3274</v>
      </c>
      <c r="T368" s="130" t="s">
        <v>5046</v>
      </c>
      <c r="U368" s="130" t="s">
        <v>296</v>
      </c>
      <c r="V368" s="130" t="s">
        <v>5047</v>
      </c>
      <c r="W368" s="130" t="s">
        <v>343</v>
      </c>
      <c r="X368" s="130" t="s">
        <v>257</v>
      </c>
      <c r="Y368" s="130"/>
    </row>
    <row r="369" spans="1:25" x14ac:dyDescent="0.2">
      <c r="A369" s="130" t="s">
        <v>3265</v>
      </c>
      <c r="B369" s="130" t="s">
        <v>5048</v>
      </c>
      <c r="C369" s="130">
        <v>2004</v>
      </c>
      <c r="D369" s="130" t="s">
        <v>5049</v>
      </c>
      <c r="E369" s="130" t="s">
        <v>5050</v>
      </c>
      <c r="F369" s="131" t="s">
        <v>13</v>
      </c>
      <c r="G369" s="130" t="s">
        <v>257</v>
      </c>
      <c r="H369" s="130" t="s">
        <v>3690</v>
      </c>
      <c r="I369" s="130" t="s">
        <v>3478</v>
      </c>
      <c r="J369" s="131">
        <f>COUNTIF(I369, "*observational*")</f>
        <v>0</v>
      </c>
      <c r="K369" s="131">
        <f>COUNTIF(I369, "*turbidity*")</f>
        <v>1</v>
      </c>
      <c r="L369" s="130"/>
      <c r="M369" s="131" t="s">
        <v>253</v>
      </c>
      <c r="N369" s="131"/>
      <c r="O369" s="131"/>
      <c r="P369" s="131"/>
      <c r="Q369" s="132"/>
      <c r="R369" s="130"/>
      <c r="S369" s="130"/>
      <c r="T369" s="130"/>
      <c r="U369" s="130"/>
      <c r="V369" s="130"/>
      <c r="W369" s="130"/>
      <c r="X369" s="130"/>
      <c r="Y369" s="130" t="s">
        <v>5051</v>
      </c>
    </row>
    <row r="370" spans="1:25" x14ac:dyDescent="0.2">
      <c r="A370" s="130" t="s">
        <v>3265</v>
      </c>
      <c r="B370" s="130" t="s">
        <v>5052</v>
      </c>
      <c r="C370" s="130">
        <v>1977</v>
      </c>
      <c r="D370" s="130" t="s">
        <v>5053</v>
      </c>
      <c r="E370" s="130" t="s">
        <v>5054</v>
      </c>
      <c r="F370" s="131" t="s">
        <v>13</v>
      </c>
      <c r="G370" s="130" t="s">
        <v>257</v>
      </c>
      <c r="H370" s="130" t="s">
        <v>3567</v>
      </c>
      <c r="I370" s="130" t="s">
        <v>4047</v>
      </c>
      <c r="J370" s="131">
        <f>COUNTIF(I370, "*observational*")</f>
        <v>0</v>
      </c>
      <c r="K370" s="131">
        <f>COUNTIF(I370, "*turbidity*")</f>
        <v>0</v>
      </c>
      <c r="L370" s="130" t="s">
        <v>5055</v>
      </c>
      <c r="M370" s="131" t="s">
        <v>276</v>
      </c>
      <c r="N370" s="131" t="s">
        <v>261</v>
      </c>
      <c r="O370" s="131" t="s">
        <v>254</v>
      </c>
      <c r="P370" s="131">
        <v>3</v>
      </c>
      <c r="Q370" s="132" t="s">
        <v>5056</v>
      </c>
      <c r="R370" s="132" t="s">
        <v>5057</v>
      </c>
      <c r="S370" s="131" t="s">
        <v>3274</v>
      </c>
      <c r="T370" s="130" t="s">
        <v>3392</v>
      </c>
      <c r="U370" s="130" t="s">
        <v>257</v>
      </c>
      <c r="V370" s="130" t="s">
        <v>257</v>
      </c>
      <c r="W370" s="130" t="s">
        <v>257</v>
      </c>
      <c r="X370" s="130" t="s">
        <v>257</v>
      </c>
      <c r="Y370" s="132" t="s">
        <v>5058</v>
      </c>
    </row>
    <row r="371" spans="1:25" x14ac:dyDescent="0.2">
      <c r="A371" s="130" t="s">
        <v>3265</v>
      </c>
      <c r="B371" s="130" t="s">
        <v>5059</v>
      </c>
      <c r="C371" s="130">
        <v>2016</v>
      </c>
      <c r="D371" s="130" t="s">
        <v>5060</v>
      </c>
      <c r="E371" s="130" t="s">
        <v>5061</v>
      </c>
      <c r="F371" s="131" t="s">
        <v>13</v>
      </c>
      <c r="G371" s="130" t="s">
        <v>257</v>
      </c>
      <c r="H371" s="134" t="s">
        <v>3575</v>
      </c>
      <c r="I371" s="130" t="s">
        <v>4017</v>
      </c>
      <c r="J371" s="131">
        <f>COUNTIF(I371, "*observational*")</f>
        <v>1</v>
      </c>
      <c r="K371" s="131">
        <f>COUNTIF(I371, "*turbidity*")</f>
        <v>1</v>
      </c>
      <c r="L371" s="130"/>
      <c r="M371" s="131" t="s">
        <v>253</v>
      </c>
      <c r="N371" s="131" t="s">
        <v>261</v>
      </c>
      <c r="O371" s="131" t="s">
        <v>3255</v>
      </c>
      <c r="P371" s="131" t="s">
        <v>3577</v>
      </c>
      <c r="Q371" s="132" t="s">
        <v>363</v>
      </c>
      <c r="R371" s="131" t="s">
        <v>5062</v>
      </c>
      <c r="S371" s="131" t="s">
        <v>3274</v>
      </c>
      <c r="T371" s="130" t="s">
        <v>3578</v>
      </c>
      <c r="U371" s="130" t="s">
        <v>3964</v>
      </c>
      <c r="V371" s="130" t="s">
        <v>3965</v>
      </c>
      <c r="W371" s="130" t="s">
        <v>257</v>
      </c>
      <c r="X371" s="130" t="s">
        <v>257</v>
      </c>
      <c r="Y371" s="132" t="s">
        <v>5063</v>
      </c>
    </row>
    <row r="372" spans="1:25" x14ac:dyDescent="0.2">
      <c r="A372" s="130" t="s">
        <v>3265</v>
      </c>
      <c r="B372" s="130" t="s">
        <v>5064</v>
      </c>
      <c r="C372" s="130">
        <v>2004</v>
      </c>
      <c r="D372" s="130" t="s">
        <v>394</v>
      </c>
      <c r="E372" s="130" t="s">
        <v>5065</v>
      </c>
      <c r="F372" s="131" t="s">
        <v>13</v>
      </c>
      <c r="G372" s="130" t="s">
        <v>257</v>
      </c>
      <c r="H372" s="130" t="s">
        <v>3636</v>
      </c>
      <c r="I372" s="130" t="s">
        <v>4525</v>
      </c>
      <c r="J372" s="131">
        <v>0</v>
      </c>
      <c r="K372" s="131" t="s">
        <v>3405</v>
      </c>
      <c r="L372" s="130"/>
      <c r="M372" s="131" t="s">
        <v>253</v>
      </c>
      <c r="N372" s="131" t="s">
        <v>261</v>
      </c>
      <c r="O372" s="131" t="s">
        <v>254</v>
      </c>
      <c r="P372" s="131">
        <v>2</v>
      </c>
      <c r="Q372" s="132" t="s">
        <v>363</v>
      </c>
      <c r="R372" s="131" t="s">
        <v>5066</v>
      </c>
      <c r="S372" s="131" t="s">
        <v>3274</v>
      </c>
      <c r="T372" s="130" t="s">
        <v>5067</v>
      </c>
      <c r="U372" s="130" t="s">
        <v>257</v>
      </c>
      <c r="V372" s="130" t="s">
        <v>257</v>
      </c>
      <c r="W372" s="130" t="s">
        <v>257</v>
      </c>
      <c r="X372" s="130" t="s">
        <v>257</v>
      </c>
      <c r="Y372" s="132" t="s">
        <v>5068</v>
      </c>
    </row>
    <row r="373" spans="1:25" x14ac:dyDescent="0.2">
      <c r="A373" s="130" t="s">
        <v>3265</v>
      </c>
      <c r="B373" s="130" t="s">
        <v>5069</v>
      </c>
      <c r="C373" s="130">
        <v>2001</v>
      </c>
      <c r="D373" s="130" t="s">
        <v>5070</v>
      </c>
      <c r="E373" s="130" t="s">
        <v>5071</v>
      </c>
      <c r="F373" s="131" t="s">
        <v>13</v>
      </c>
      <c r="G373" s="130" t="s">
        <v>257</v>
      </c>
      <c r="H373" s="134" t="s">
        <v>5072</v>
      </c>
      <c r="I373" s="130" t="s">
        <v>3276</v>
      </c>
      <c r="J373" s="131">
        <v>1</v>
      </c>
      <c r="K373" s="131">
        <f>COUNTIF(I373, "*turbidity*")</f>
        <v>0</v>
      </c>
      <c r="L373" s="130"/>
      <c r="M373" s="131" t="s">
        <v>812</v>
      </c>
      <c r="N373" s="131" t="s">
        <v>261</v>
      </c>
      <c r="O373" s="131" t="s">
        <v>3255</v>
      </c>
      <c r="P373" s="131">
        <v>1</v>
      </c>
      <c r="Q373" s="132" t="s">
        <v>363</v>
      </c>
      <c r="R373" s="131" t="s">
        <v>363</v>
      </c>
      <c r="S373" s="131" t="s">
        <v>3274</v>
      </c>
      <c r="T373" s="130" t="s">
        <v>5073</v>
      </c>
      <c r="U373" s="130" t="s">
        <v>257</v>
      </c>
      <c r="V373" s="130" t="s">
        <v>257</v>
      </c>
      <c r="W373" s="130" t="s">
        <v>257</v>
      </c>
      <c r="X373" s="130" t="s">
        <v>257</v>
      </c>
      <c r="Y373" s="132" t="s">
        <v>5074</v>
      </c>
    </row>
    <row r="374" spans="1:25" x14ac:dyDescent="0.2">
      <c r="A374" s="130" t="s">
        <v>3265</v>
      </c>
      <c r="B374" s="130" t="s">
        <v>5075</v>
      </c>
      <c r="C374" s="130">
        <v>2004</v>
      </c>
      <c r="D374" s="130" t="s">
        <v>327</v>
      </c>
      <c r="E374" s="130" t="s">
        <v>5076</v>
      </c>
      <c r="F374" s="131" t="s">
        <v>13</v>
      </c>
      <c r="G374" s="130" t="s">
        <v>257</v>
      </c>
      <c r="H374" s="130" t="s">
        <v>3583</v>
      </c>
      <c r="I374" s="130" t="s">
        <v>3555</v>
      </c>
      <c r="J374" s="131">
        <f>COUNTIF(I374, "*observational*")</f>
        <v>0</v>
      </c>
      <c r="K374" s="131">
        <f>COUNTIF(I374, "*turbidity*")</f>
        <v>0</v>
      </c>
      <c r="L374" s="130"/>
      <c r="M374" s="131" t="s">
        <v>812</v>
      </c>
      <c r="N374" s="131" t="s">
        <v>3267</v>
      </c>
      <c r="O374" s="131" t="s">
        <v>254</v>
      </c>
      <c r="P374" s="131">
        <v>2</v>
      </c>
      <c r="Q374" s="132" t="s">
        <v>5077</v>
      </c>
      <c r="R374" s="131">
        <v>20</v>
      </c>
      <c r="S374" s="131" t="s">
        <v>3274</v>
      </c>
      <c r="T374" s="130" t="s">
        <v>5078</v>
      </c>
      <c r="U374" s="130" t="s">
        <v>257</v>
      </c>
      <c r="V374" s="130" t="s">
        <v>257</v>
      </c>
      <c r="W374" s="130" t="s">
        <v>257</v>
      </c>
      <c r="X374" s="130" t="s">
        <v>257</v>
      </c>
      <c r="Y374" s="132" t="s">
        <v>5079</v>
      </c>
    </row>
    <row r="375" spans="1:25" x14ac:dyDescent="0.2">
      <c r="A375" s="130" t="s">
        <v>3265</v>
      </c>
      <c r="B375" s="130" t="s">
        <v>5080</v>
      </c>
      <c r="C375" s="130">
        <v>1983</v>
      </c>
      <c r="D375" s="130"/>
      <c r="E375" s="130" t="s">
        <v>5081</v>
      </c>
      <c r="F375" s="131" t="s">
        <v>13</v>
      </c>
      <c r="G375" s="130" t="s">
        <v>257</v>
      </c>
      <c r="H375" s="130" t="s">
        <v>3862</v>
      </c>
      <c r="I375" s="130" t="s">
        <v>5082</v>
      </c>
      <c r="J375" s="131">
        <f>COUNTIF(I375, "*observational*")</f>
        <v>1</v>
      </c>
      <c r="K375" s="131">
        <f>COUNTIF(I375, "*turbidity*")</f>
        <v>1</v>
      </c>
      <c r="L375" s="130"/>
      <c r="M375" s="131"/>
      <c r="N375" s="131"/>
      <c r="O375" s="131"/>
      <c r="P375" s="131"/>
      <c r="Q375" s="132"/>
      <c r="R375" s="130"/>
      <c r="S375" s="130"/>
      <c r="T375" s="130"/>
      <c r="U375" s="130"/>
      <c r="V375" s="130"/>
      <c r="W375" s="130"/>
      <c r="X375" s="130"/>
      <c r="Y375" s="130"/>
    </row>
    <row r="376" spans="1:25" x14ac:dyDescent="0.2">
      <c r="A376" s="130" t="s">
        <v>3265</v>
      </c>
      <c r="B376" s="130" t="s">
        <v>5080</v>
      </c>
      <c r="C376" s="130">
        <v>1985</v>
      </c>
      <c r="D376" s="130" t="s">
        <v>3298</v>
      </c>
      <c r="E376" s="130" t="s">
        <v>5083</v>
      </c>
      <c r="F376" s="131" t="s">
        <v>13</v>
      </c>
      <c r="G376" s="130" t="s">
        <v>257</v>
      </c>
      <c r="H376" s="134" t="s">
        <v>3575</v>
      </c>
      <c r="I376" s="130" t="s">
        <v>5041</v>
      </c>
      <c r="J376" s="131">
        <v>1</v>
      </c>
      <c r="K376" s="131" t="s">
        <v>3405</v>
      </c>
      <c r="L376" s="130"/>
      <c r="M376" s="131" t="s">
        <v>276</v>
      </c>
      <c r="N376" s="131" t="s">
        <v>261</v>
      </c>
      <c r="O376" s="131" t="s">
        <v>3255</v>
      </c>
      <c r="P376" s="131">
        <v>1</v>
      </c>
      <c r="Q376" s="132" t="s">
        <v>5084</v>
      </c>
      <c r="R376" s="132" t="s">
        <v>5085</v>
      </c>
      <c r="S376" s="131" t="s">
        <v>3274</v>
      </c>
      <c r="T376" s="130" t="s">
        <v>302</v>
      </c>
      <c r="U376" s="130" t="s">
        <v>257</v>
      </c>
      <c r="V376" s="130" t="s">
        <v>257</v>
      </c>
      <c r="W376" s="130" t="s">
        <v>257</v>
      </c>
      <c r="X376" s="130" t="s">
        <v>257</v>
      </c>
      <c r="Y376" s="132" t="s">
        <v>3476</v>
      </c>
    </row>
    <row r="377" spans="1:25" x14ac:dyDescent="0.2">
      <c r="A377" s="130" t="s">
        <v>3265</v>
      </c>
      <c r="B377" s="130" t="s">
        <v>5086</v>
      </c>
      <c r="C377" s="130">
        <v>2008</v>
      </c>
      <c r="D377" s="130" t="s">
        <v>5087</v>
      </c>
      <c r="E377" s="130" t="s">
        <v>5088</v>
      </c>
      <c r="F377" s="131" t="s">
        <v>13</v>
      </c>
      <c r="G377" s="130" t="s">
        <v>257</v>
      </c>
      <c r="H377" s="130" t="s">
        <v>3784</v>
      </c>
      <c r="I377" s="130" t="s">
        <v>5089</v>
      </c>
      <c r="J377" s="131">
        <f t="shared" ref="J377:J391" si="43">COUNTIF(I377, "*observational*")</f>
        <v>0</v>
      </c>
      <c r="K377" s="131">
        <f t="shared" ref="K377:K401" si="44">COUNTIF(I377, "*turbidity*")</f>
        <v>0</v>
      </c>
      <c r="L377" s="130"/>
      <c r="M377" s="131"/>
      <c r="N377" s="131"/>
      <c r="O377" s="131"/>
      <c r="P377" s="131"/>
      <c r="Q377" s="132"/>
      <c r="R377" s="130"/>
      <c r="S377" s="130"/>
      <c r="T377" s="130"/>
      <c r="U377" s="130"/>
      <c r="V377" s="130"/>
      <c r="W377" s="130"/>
      <c r="X377" s="130"/>
      <c r="Y377" s="130"/>
    </row>
    <row r="378" spans="1:25" x14ac:dyDescent="0.2">
      <c r="A378" s="130" t="s">
        <v>3265</v>
      </c>
      <c r="B378" s="130" t="s">
        <v>5090</v>
      </c>
      <c r="C378" s="130">
        <v>2001</v>
      </c>
      <c r="D378" s="130" t="s">
        <v>3751</v>
      </c>
      <c r="E378" s="130" t="s">
        <v>5091</v>
      </c>
      <c r="F378" s="131" t="s">
        <v>13</v>
      </c>
      <c r="G378" s="130" t="s">
        <v>257</v>
      </c>
      <c r="H378" s="134" t="s">
        <v>3575</v>
      </c>
      <c r="I378" s="130" t="s">
        <v>3255</v>
      </c>
      <c r="J378" s="131">
        <f t="shared" si="43"/>
        <v>1</v>
      </c>
      <c r="K378" s="131">
        <f t="shared" si="44"/>
        <v>0</v>
      </c>
      <c r="L378" s="130"/>
      <c r="M378" s="131" t="s">
        <v>276</v>
      </c>
      <c r="N378" s="131" t="s">
        <v>261</v>
      </c>
      <c r="O378" s="131" t="s">
        <v>3255</v>
      </c>
      <c r="P378" s="131">
        <v>1</v>
      </c>
      <c r="Q378" s="132" t="s">
        <v>5092</v>
      </c>
      <c r="R378" s="131" t="s">
        <v>363</v>
      </c>
      <c r="S378" s="131" t="s">
        <v>3274</v>
      </c>
      <c r="T378" s="130" t="s">
        <v>3551</v>
      </c>
      <c r="U378" s="130" t="s">
        <v>257</v>
      </c>
      <c r="V378" s="130" t="s">
        <v>257</v>
      </c>
      <c r="W378" s="130" t="s">
        <v>257</v>
      </c>
      <c r="X378" s="130" t="s">
        <v>257</v>
      </c>
      <c r="Y378" s="132" t="s">
        <v>5093</v>
      </c>
    </row>
    <row r="379" spans="1:25" x14ac:dyDescent="0.2">
      <c r="A379" s="130" t="s">
        <v>3265</v>
      </c>
      <c r="B379" s="130" t="s">
        <v>5094</v>
      </c>
      <c r="C379" s="130">
        <v>2002</v>
      </c>
      <c r="D379" s="130" t="s">
        <v>4486</v>
      </c>
      <c r="E379" s="130" t="s">
        <v>5095</v>
      </c>
      <c r="F379" s="131" t="s">
        <v>13</v>
      </c>
      <c r="G379" s="130" t="s">
        <v>257</v>
      </c>
      <c r="H379" s="134" t="s">
        <v>3575</v>
      </c>
      <c r="I379" s="130" t="s">
        <v>3576</v>
      </c>
      <c r="J379" s="131">
        <f t="shared" si="43"/>
        <v>1</v>
      </c>
      <c r="K379" s="131">
        <f t="shared" si="44"/>
        <v>0</v>
      </c>
      <c r="L379" s="130" t="s">
        <v>5096</v>
      </c>
      <c r="M379" s="131" t="s">
        <v>276</v>
      </c>
      <c r="N379" s="131" t="s">
        <v>261</v>
      </c>
      <c r="O379" s="131" t="s">
        <v>3255</v>
      </c>
      <c r="P379" s="131">
        <v>3</v>
      </c>
      <c r="Q379" s="132" t="s">
        <v>5092</v>
      </c>
      <c r="R379" s="131" t="s">
        <v>5097</v>
      </c>
      <c r="S379" s="131" t="s">
        <v>3274</v>
      </c>
      <c r="T379" s="130" t="s">
        <v>3551</v>
      </c>
      <c r="U379" s="130" t="s">
        <v>3578</v>
      </c>
      <c r="V379" s="130" t="s">
        <v>257</v>
      </c>
      <c r="W379" s="130" t="s">
        <v>257</v>
      </c>
      <c r="X379" s="130" t="s">
        <v>257</v>
      </c>
      <c r="Y379" s="132" t="s">
        <v>5098</v>
      </c>
    </row>
    <row r="380" spans="1:25" x14ac:dyDescent="0.2">
      <c r="A380" s="130" t="s">
        <v>3265</v>
      </c>
      <c r="B380" s="130" t="s">
        <v>5099</v>
      </c>
      <c r="C380" s="130">
        <v>1999</v>
      </c>
      <c r="D380" s="130" t="s">
        <v>3301</v>
      </c>
      <c r="E380" s="130" t="s">
        <v>5100</v>
      </c>
      <c r="F380" s="131" t="s">
        <v>13</v>
      </c>
      <c r="G380" s="130" t="s">
        <v>257</v>
      </c>
      <c r="H380" s="134" t="s">
        <v>3650</v>
      </c>
      <c r="I380" s="130" t="s">
        <v>3306</v>
      </c>
      <c r="J380" s="131">
        <f t="shared" si="43"/>
        <v>0</v>
      </c>
      <c r="K380" s="131">
        <f t="shared" si="44"/>
        <v>1</v>
      </c>
      <c r="L380" s="130" t="s">
        <v>5101</v>
      </c>
      <c r="M380" s="131"/>
      <c r="N380" s="131"/>
      <c r="O380" s="131"/>
      <c r="P380" s="131"/>
      <c r="Q380" s="132"/>
      <c r="R380" s="130"/>
      <c r="S380" s="130"/>
      <c r="T380" s="130"/>
      <c r="U380" s="130"/>
      <c r="V380" s="130"/>
      <c r="W380" s="130"/>
      <c r="X380" s="130"/>
      <c r="Y380" s="130"/>
    </row>
    <row r="381" spans="1:25" x14ac:dyDescent="0.2">
      <c r="A381" s="130" t="s">
        <v>3265</v>
      </c>
      <c r="B381" s="130" t="s">
        <v>5102</v>
      </c>
      <c r="C381" s="130">
        <v>2013</v>
      </c>
      <c r="D381" s="130" t="s">
        <v>315</v>
      </c>
      <c r="E381" s="130" t="s">
        <v>5103</v>
      </c>
      <c r="F381" s="131" t="s">
        <v>13</v>
      </c>
      <c r="G381" s="130" t="s">
        <v>257</v>
      </c>
      <c r="H381" s="134" t="s">
        <v>3731</v>
      </c>
      <c r="I381" s="130" t="s">
        <v>3276</v>
      </c>
      <c r="J381" s="131">
        <f t="shared" si="43"/>
        <v>0</v>
      </c>
      <c r="K381" s="131">
        <f t="shared" si="44"/>
        <v>0</v>
      </c>
      <c r="L381" s="130"/>
      <c r="M381" s="131" t="s">
        <v>253</v>
      </c>
      <c r="N381" s="131" t="s">
        <v>261</v>
      </c>
      <c r="O381" s="131" t="s">
        <v>254</v>
      </c>
      <c r="P381" s="131">
        <v>1</v>
      </c>
      <c r="Q381" s="132" t="s">
        <v>363</v>
      </c>
      <c r="R381" s="132" t="s">
        <v>5104</v>
      </c>
      <c r="S381" s="131" t="s">
        <v>3274</v>
      </c>
      <c r="T381" s="130" t="s">
        <v>5105</v>
      </c>
      <c r="U381" s="130" t="s">
        <v>302</v>
      </c>
      <c r="V381" s="130" t="s">
        <v>257</v>
      </c>
      <c r="W381" s="130" t="s">
        <v>257</v>
      </c>
      <c r="X381" s="130" t="s">
        <v>257</v>
      </c>
      <c r="Y381" s="132" t="s">
        <v>5106</v>
      </c>
    </row>
    <row r="382" spans="1:25" x14ac:dyDescent="0.2">
      <c r="A382" s="130" t="s">
        <v>3265</v>
      </c>
      <c r="B382" s="130" t="s">
        <v>5107</v>
      </c>
      <c r="C382" s="130">
        <v>2010</v>
      </c>
      <c r="D382" s="130" t="s">
        <v>315</v>
      </c>
      <c r="E382" s="130" t="s">
        <v>5108</v>
      </c>
      <c r="F382" s="131" t="s">
        <v>13</v>
      </c>
      <c r="G382" s="130" t="s">
        <v>257</v>
      </c>
      <c r="H382" s="134" t="s">
        <v>3575</v>
      </c>
      <c r="I382" s="130" t="s">
        <v>4872</v>
      </c>
      <c r="J382" s="131">
        <f t="shared" si="43"/>
        <v>1</v>
      </c>
      <c r="K382" s="131">
        <f t="shared" si="44"/>
        <v>0</v>
      </c>
      <c r="L382" s="130"/>
      <c r="M382" s="131" t="s">
        <v>253</v>
      </c>
      <c r="N382" s="131" t="s">
        <v>261</v>
      </c>
      <c r="O382" s="131" t="s">
        <v>3255</v>
      </c>
      <c r="P382" s="131" t="s">
        <v>3577</v>
      </c>
      <c r="Q382" s="132" t="s">
        <v>3606</v>
      </c>
      <c r="R382" s="131" t="s">
        <v>363</v>
      </c>
      <c r="S382" s="131" t="s">
        <v>3274</v>
      </c>
      <c r="T382" s="130" t="s">
        <v>4084</v>
      </c>
      <c r="U382" s="130" t="s">
        <v>3964</v>
      </c>
      <c r="V382" s="130" t="s">
        <v>257</v>
      </c>
      <c r="W382" s="130" t="s">
        <v>257</v>
      </c>
      <c r="X382" s="130" t="s">
        <v>257</v>
      </c>
      <c r="Y382" s="132" t="s">
        <v>5109</v>
      </c>
    </row>
    <row r="383" spans="1:25" x14ac:dyDescent="0.2">
      <c r="A383" s="130" t="s">
        <v>3818</v>
      </c>
      <c r="B383" s="130" t="s">
        <v>5110</v>
      </c>
      <c r="C383" s="130">
        <v>1999</v>
      </c>
      <c r="D383" s="132" t="s">
        <v>5111</v>
      </c>
      <c r="E383" s="130" t="s">
        <v>5112</v>
      </c>
      <c r="F383" s="131" t="s">
        <v>13</v>
      </c>
      <c r="G383" s="130" t="s">
        <v>257</v>
      </c>
      <c r="H383" s="134" t="s">
        <v>3575</v>
      </c>
      <c r="I383" s="130" t="s">
        <v>5113</v>
      </c>
      <c r="J383" s="131">
        <f t="shared" si="43"/>
        <v>1</v>
      </c>
      <c r="K383" s="131">
        <f t="shared" si="44"/>
        <v>1</v>
      </c>
      <c r="L383" s="130"/>
      <c r="M383" s="131" t="s">
        <v>253</v>
      </c>
      <c r="N383" s="131" t="s">
        <v>261</v>
      </c>
      <c r="O383" s="131" t="s">
        <v>3255</v>
      </c>
      <c r="P383" s="131" t="s">
        <v>3577</v>
      </c>
      <c r="Q383" s="132" t="s">
        <v>363</v>
      </c>
      <c r="R383" s="132" t="s">
        <v>5114</v>
      </c>
      <c r="S383" s="131" t="s">
        <v>3274</v>
      </c>
      <c r="T383" s="132" t="s">
        <v>3578</v>
      </c>
      <c r="U383" s="130" t="s">
        <v>257</v>
      </c>
      <c r="V383" s="130" t="s">
        <v>257</v>
      </c>
      <c r="W383" s="130" t="s">
        <v>257</v>
      </c>
      <c r="X383" s="130" t="s">
        <v>257</v>
      </c>
      <c r="Y383" s="130" t="s">
        <v>5115</v>
      </c>
    </row>
    <row r="384" spans="1:25" x14ac:dyDescent="0.2">
      <c r="A384" s="130" t="s">
        <v>3265</v>
      </c>
      <c r="B384" s="130" t="s">
        <v>5116</v>
      </c>
      <c r="C384" s="130">
        <v>1993</v>
      </c>
      <c r="D384" s="130" t="s">
        <v>3419</v>
      </c>
      <c r="E384" s="130" t="s">
        <v>5117</v>
      </c>
      <c r="F384" s="131" t="s">
        <v>13</v>
      </c>
      <c r="G384" s="130" t="s">
        <v>257</v>
      </c>
      <c r="H384" s="134" t="s">
        <v>3575</v>
      </c>
      <c r="I384" s="130" t="s">
        <v>5118</v>
      </c>
      <c r="J384" s="131">
        <f t="shared" si="43"/>
        <v>1</v>
      </c>
      <c r="K384" s="131">
        <f t="shared" si="44"/>
        <v>0</v>
      </c>
      <c r="L384" s="130"/>
      <c r="M384" s="131" t="s">
        <v>341</v>
      </c>
      <c r="N384" s="131" t="s">
        <v>261</v>
      </c>
      <c r="O384" s="131" t="s">
        <v>3255</v>
      </c>
      <c r="P384" s="131" t="s">
        <v>3577</v>
      </c>
      <c r="Q384" s="132"/>
      <c r="R384" s="131" t="s">
        <v>5119</v>
      </c>
      <c r="S384" s="131" t="s">
        <v>3274</v>
      </c>
      <c r="T384" s="130" t="s">
        <v>5120</v>
      </c>
      <c r="U384" s="130" t="s">
        <v>5121</v>
      </c>
      <c r="V384" s="130" t="s">
        <v>257</v>
      </c>
      <c r="W384" s="130" t="s">
        <v>257</v>
      </c>
      <c r="X384" s="130" t="s">
        <v>257</v>
      </c>
      <c r="Y384" s="132" t="s">
        <v>5122</v>
      </c>
    </row>
    <row r="385" spans="1:25" x14ac:dyDescent="0.2">
      <c r="A385" s="130" t="s">
        <v>3265</v>
      </c>
      <c r="B385" s="130" t="s">
        <v>5123</v>
      </c>
      <c r="C385" s="130">
        <v>2007</v>
      </c>
      <c r="D385" s="130" t="s">
        <v>5124</v>
      </c>
      <c r="E385" s="130" t="s">
        <v>5125</v>
      </c>
      <c r="F385" s="131" t="s">
        <v>13</v>
      </c>
      <c r="G385" s="130" t="s">
        <v>257</v>
      </c>
      <c r="H385" s="134" t="s">
        <v>3575</v>
      </c>
      <c r="I385" s="130" t="s">
        <v>3998</v>
      </c>
      <c r="J385" s="131">
        <f t="shared" si="43"/>
        <v>1</v>
      </c>
      <c r="K385" s="131">
        <f t="shared" si="44"/>
        <v>0</v>
      </c>
      <c r="L385" s="130"/>
      <c r="M385" s="131" t="s">
        <v>276</v>
      </c>
      <c r="N385" s="131" t="s">
        <v>261</v>
      </c>
      <c r="O385" s="131" t="s">
        <v>3255</v>
      </c>
      <c r="P385" s="131">
        <v>1</v>
      </c>
      <c r="Q385" s="132" t="s">
        <v>4997</v>
      </c>
      <c r="R385" s="131" t="s">
        <v>5126</v>
      </c>
      <c r="S385" s="131" t="s">
        <v>3270</v>
      </c>
      <c r="T385" s="130" t="s">
        <v>4716</v>
      </c>
      <c r="U385" s="130" t="s">
        <v>257</v>
      </c>
      <c r="V385" s="130" t="s">
        <v>257</v>
      </c>
      <c r="W385" s="130" t="s">
        <v>257</v>
      </c>
      <c r="X385" s="130" t="s">
        <v>257</v>
      </c>
      <c r="Y385" s="132" t="s">
        <v>3806</v>
      </c>
    </row>
    <row r="386" spans="1:25" x14ac:dyDescent="0.2">
      <c r="A386" s="130" t="s">
        <v>3265</v>
      </c>
      <c r="B386" s="130" t="s">
        <v>5127</v>
      </c>
      <c r="C386" s="130">
        <v>2002</v>
      </c>
      <c r="D386" s="130" t="s">
        <v>3301</v>
      </c>
      <c r="E386" s="130" t="s">
        <v>5128</v>
      </c>
      <c r="F386" s="131" t="s">
        <v>13</v>
      </c>
      <c r="G386" s="130" t="s">
        <v>257</v>
      </c>
      <c r="H386" s="134" t="s">
        <v>3575</v>
      </c>
      <c r="I386" s="130" t="s">
        <v>3858</v>
      </c>
      <c r="J386" s="131">
        <f t="shared" si="43"/>
        <v>1</v>
      </c>
      <c r="K386" s="131">
        <f t="shared" si="44"/>
        <v>0</v>
      </c>
      <c r="L386" s="130" t="s">
        <v>5129</v>
      </c>
      <c r="M386" s="131" t="s">
        <v>253</v>
      </c>
      <c r="N386" s="131" t="s">
        <v>261</v>
      </c>
      <c r="O386" s="131" t="s">
        <v>3255</v>
      </c>
      <c r="P386" s="131" t="s">
        <v>3577</v>
      </c>
      <c r="Q386" s="132" t="s">
        <v>363</v>
      </c>
      <c r="R386" s="131" t="s">
        <v>5130</v>
      </c>
      <c r="S386" s="131" t="s">
        <v>3274</v>
      </c>
      <c r="T386" s="130" t="s">
        <v>4084</v>
      </c>
      <c r="U386" s="130" t="s">
        <v>257</v>
      </c>
      <c r="V386" s="130" t="s">
        <v>257</v>
      </c>
      <c r="W386" s="130" t="s">
        <v>257</v>
      </c>
      <c r="X386" s="130" t="s">
        <v>257</v>
      </c>
      <c r="Y386" s="132" t="s">
        <v>5131</v>
      </c>
    </row>
    <row r="387" spans="1:25" x14ac:dyDescent="0.2">
      <c r="A387" s="130" t="s">
        <v>3818</v>
      </c>
      <c r="B387" s="130" t="s">
        <v>5132</v>
      </c>
      <c r="C387" s="130">
        <v>2017</v>
      </c>
      <c r="D387" s="132" t="s">
        <v>4252</v>
      </c>
      <c r="E387" s="130" t="s">
        <v>5133</v>
      </c>
      <c r="F387" s="131" t="s">
        <v>13</v>
      </c>
      <c r="G387" s="130" t="s">
        <v>257</v>
      </c>
      <c r="H387" s="134" t="s">
        <v>3575</v>
      </c>
      <c r="I387" s="130" t="s">
        <v>3822</v>
      </c>
      <c r="J387" s="131">
        <f t="shared" si="43"/>
        <v>1</v>
      </c>
      <c r="K387" s="131">
        <f t="shared" si="44"/>
        <v>1</v>
      </c>
      <c r="L387" s="130"/>
      <c r="M387" s="131" t="s">
        <v>253</v>
      </c>
      <c r="N387" s="131" t="s">
        <v>261</v>
      </c>
      <c r="O387" s="131" t="s">
        <v>3255</v>
      </c>
      <c r="P387" s="131" t="s">
        <v>3577</v>
      </c>
      <c r="Q387" s="132" t="s">
        <v>5134</v>
      </c>
      <c r="R387" s="131" t="s">
        <v>5135</v>
      </c>
      <c r="S387" s="131" t="s">
        <v>3274</v>
      </c>
      <c r="T387" s="132" t="s">
        <v>3578</v>
      </c>
      <c r="U387" s="132" t="s">
        <v>3980</v>
      </c>
      <c r="V387" s="132" t="s">
        <v>4245</v>
      </c>
      <c r="W387" s="130" t="s">
        <v>1907</v>
      </c>
      <c r="X387" s="130" t="s">
        <v>5136</v>
      </c>
      <c r="Y387" s="130" t="s">
        <v>5137</v>
      </c>
    </row>
    <row r="388" spans="1:25" x14ac:dyDescent="0.2">
      <c r="A388" s="130" t="s">
        <v>3265</v>
      </c>
      <c r="B388" s="130" t="s">
        <v>5138</v>
      </c>
      <c r="C388" s="130">
        <v>2016</v>
      </c>
      <c r="D388" s="130" t="s">
        <v>3301</v>
      </c>
      <c r="E388" s="130" t="s">
        <v>5139</v>
      </c>
      <c r="F388" s="131" t="s">
        <v>13</v>
      </c>
      <c r="G388" s="130" t="s">
        <v>257</v>
      </c>
      <c r="H388" s="134" t="s">
        <v>3575</v>
      </c>
      <c r="I388" s="130" t="s">
        <v>4980</v>
      </c>
      <c r="J388" s="131">
        <f t="shared" si="43"/>
        <v>1</v>
      </c>
      <c r="K388" s="131">
        <f t="shared" si="44"/>
        <v>1</v>
      </c>
      <c r="L388" s="130" t="s">
        <v>4921</v>
      </c>
      <c r="M388" s="131" t="s">
        <v>276</v>
      </c>
      <c r="N388" s="131" t="s">
        <v>261</v>
      </c>
      <c r="O388" s="131" t="s">
        <v>3255</v>
      </c>
      <c r="P388" s="131" t="s">
        <v>3577</v>
      </c>
      <c r="Q388" s="132" t="s">
        <v>363</v>
      </c>
      <c r="R388" s="131" t="s">
        <v>5140</v>
      </c>
      <c r="S388" s="131" t="s">
        <v>3274</v>
      </c>
      <c r="T388" s="130" t="s">
        <v>3578</v>
      </c>
      <c r="U388" s="130" t="s">
        <v>3789</v>
      </c>
      <c r="V388" s="130" t="s">
        <v>257</v>
      </c>
      <c r="W388" s="130" t="s">
        <v>257</v>
      </c>
      <c r="X388" s="130" t="s">
        <v>257</v>
      </c>
      <c r="Y388" s="132" t="s">
        <v>5141</v>
      </c>
    </row>
    <row r="389" spans="1:25" x14ac:dyDescent="0.2">
      <c r="A389" s="130" t="s">
        <v>3265</v>
      </c>
      <c r="B389" s="130" t="s">
        <v>5138</v>
      </c>
      <c r="C389" s="130">
        <v>2016</v>
      </c>
      <c r="D389" s="130" t="s">
        <v>3301</v>
      </c>
      <c r="E389" s="130" t="s">
        <v>5139</v>
      </c>
      <c r="F389" s="131" t="s">
        <v>13</v>
      </c>
      <c r="G389" s="130" t="s">
        <v>257</v>
      </c>
      <c r="H389" s="134" t="s">
        <v>3575</v>
      </c>
      <c r="I389" s="130" t="s">
        <v>4980</v>
      </c>
      <c r="J389" s="131">
        <f t="shared" si="43"/>
        <v>1</v>
      </c>
      <c r="K389" s="131">
        <f t="shared" si="44"/>
        <v>1</v>
      </c>
      <c r="L389" s="130" t="s">
        <v>5142</v>
      </c>
      <c r="M389" s="131" t="s">
        <v>276</v>
      </c>
      <c r="N389" s="131" t="s">
        <v>261</v>
      </c>
      <c r="O389" s="131" t="s">
        <v>3255</v>
      </c>
      <c r="P389" s="131" t="s">
        <v>3577</v>
      </c>
      <c r="Q389" s="132" t="s">
        <v>363</v>
      </c>
      <c r="R389" s="131" t="s">
        <v>5143</v>
      </c>
      <c r="S389" s="131" t="s">
        <v>3274</v>
      </c>
      <c r="T389" s="130" t="s">
        <v>268</v>
      </c>
      <c r="U389" s="130" t="s">
        <v>257</v>
      </c>
      <c r="V389" s="130" t="s">
        <v>257</v>
      </c>
      <c r="W389" s="130" t="s">
        <v>257</v>
      </c>
      <c r="X389" s="130" t="s">
        <v>257</v>
      </c>
      <c r="Y389" s="132" t="s">
        <v>5144</v>
      </c>
    </row>
    <row r="390" spans="1:25" x14ac:dyDescent="0.2">
      <c r="A390" s="130" t="s">
        <v>3265</v>
      </c>
      <c r="B390" s="130" t="s">
        <v>5145</v>
      </c>
      <c r="C390" s="130">
        <v>2019</v>
      </c>
      <c r="D390" s="130" t="s">
        <v>5146</v>
      </c>
      <c r="E390" s="130" t="s">
        <v>5147</v>
      </c>
      <c r="F390" s="131" t="s">
        <v>13</v>
      </c>
      <c r="G390" s="130" t="s">
        <v>257</v>
      </c>
      <c r="H390" s="134" t="s">
        <v>3575</v>
      </c>
      <c r="I390" s="130" t="s">
        <v>3723</v>
      </c>
      <c r="J390" s="131">
        <f t="shared" si="43"/>
        <v>1</v>
      </c>
      <c r="K390" s="131">
        <f t="shared" si="44"/>
        <v>0</v>
      </c>
      <c r="L390" s="130"/>
      <c r="M390" s="131" t="s">
        <v>253</v>
      </c>
      <c r="N390" s="131" t="s">
        <v>261</v>
      </c>
      <c r="O390" s="131" t="s">
        <v>3255</v>
      </c>
      <c r="P390" s="131" t="s">
        <v>3577</v>
      </c>
      <c r="Q390" s="132" t="s">
        <v>5148</v>
      </c>
      <c r="R390" s="131" t="s">
        <v>363</v>
      </c>
      <c r="S390" s="131" t="s">
        <v>3274</v>
      </c>
      <c r="T390" s="130" t="s">
        <v>3578</v>
      </c>
      <c r="U390" s="130" t="s">
        <v>5149</v>
      </c>
      <c r="V390" s="130" t="s">
        <v>257</v>
      </c>
      <c r="W390" s="130" t="s">
        <v>257</v>
      </c>
      <c r="X390" s="130" t="s">
        <v>257</v>
      </c>
      <c r="Y390" s="132" t="s">
        <v>5150</v>
      </c>
    </row>
    <row r="391" spans="1:25" x14ac:dyDescent="0.2">
      <c r="A391" s="130" t="s">
        <v>3265</v>
      </c>
      <c r="B391" s="130" t="s">
        <v>5151</v>
      </c>
      <c r="C391" s="130">
        <v>2006</v>
      </c>
      <c r="D391" s="130" t="s">
        <v>2089</v>
      </c>
      <c r="E391" s="130" t="s">
        <v>5152</v>
      </c>
      <c r="F391" s="131" t="s">
        <v>13</v>
      </c>
      <c r="G391" s="130" t="s">
        <v>257</v>
      </c>
      <c r="H391" s="134" t="s">
        <v>3575</v>
      </c>
      <c r="I391" s="130" t="s">
        <v>3723</v>
      </c>
      <c r="J391" s="131">
        <f t="shared" si="43"/>
        <v>1</v>
      </c>
      <c r="K391" s="131">
        <f t="shared" si="44"/>
        <v>0</v>
      </c>
      <c r="L391" s="130" t="s">
        <v>5153</v>
      </c>
      <c r="M391" s="131" t="s">
        <v>276</v>
      </c>
      <c r="N391" s="131" t="s">
        <v>261</v>
      </c>
      <c r="O391" s="131" t="s">
        <v>3255</v>
      </c>
      <c r="P391" s="131" t="s">
        <v>3577</v>
      </c>
      <c r="Q391" s="132" t="s">
        <v>363</v>
      </c>
      <c r="R391" s="131" t="s">
        <v>5154</v>
      </c>
      <c r="S391" s="131" t="s">
        <v>3274</v>
      </c>
      <c r="T391" s="130" t="s">
        <v>4369</v>
      </c>
      <c r="U391" s="130" t="s">
        <v>3843</v>
      </c>
      <c r="V391" s="130" t="s">
        <v>5155</v>
      </c>
      <c r="W391" s="130" t="s">
        <v>257</v>
      </c>
      <c r="X391" s="130" t="s">
        <v>257</v>
      </c>
      <c r="Y391" s="132" t="s">
        <v>5156</v>
      </c>
    </row>
    <row r="392" spans="1:25" x14ac:dyDescent="0.2">
      <c r="A392" s="130" t="s">
        <v>3265</v>
      </c>
      <c r="B392" s="130" t="s">
        <v>5157</v>
      </c>
      <c r="C392" s="130">
        <v>2006</v>
      </c>
      <c r="D392" s="130" t="s">
        <v>3301</v>
      </c>
      <c r="E392" s="130" t="s">
        <v>5158</v>
      </c>
      <c r="F392" s="131" t="s">
        <v>13</v>
      </c>
      <c r="G392" s="130" t="s">
        <v>257</v>
      </c>
      <c r="H392" s="134" t="s">
        <v>3650</v>
      </c>
      <c r="I392" s="130" t="s">
        <v>4954</v>
      </c>
      <c r="J392" s="131" t="s">
        <v>3405</v>
      </c>
      <c r="K392" s="131">
        <f t="shared" si="44"/>
        <v>0</v>
      </c>
      <c r="L392" s="130" t="s">
        <v>4865</v>
      </c>
      <c r="M392" s="131" t="s">
        <v>276</v>
      </c>
      <c r="N392" s="131" t="s">
        <v>261</v>
      </c>
      <c r="O392" s="132" t="s">
        <v>3406</v>
      </c>
      <c r="P392" s="131"/>
      <c r="Q392" s="132"/>
      <c r="R392" s="130"/>
      <c r="S392" s="130"/>
      <c r="T392" s="130"/>
      <c r="U392" s="130"/>
      <c r="V392" s="130"/>
      <c r="W392" s="130"/>
      <c r="X392" s="130"/>
      <c r="Y392" s="130"/>
    </row>
    <row r="393" spans="1:25" x14ac:dyDescent="0.2">
      <c r="A393" s="130" t="s">
        <v>3818</v>
      </c>
      <c r="B393" s="130" t="s">
        <v>5159</v>
      </c>
      <c r="C393" s="130">
        <v>2007</v>
      </c>
      <c r="D393" s="132" t="s">
        <v>5160</v>
      </c>
      <c r="E393" s="130" t="s">
        <v>5161</v>
      </c>
      <c r="F393" s="131" t="s">
        <v>13</v>
      </c>
      <c r="G393" s="130" t="s">
        <v>257</v>
      </c>
      <c r="H393" s="134" t="s">
        <v>3575</v>
      </c>
      <c r="I393" s="130" t="s">
        <v>3842</v>
      </c>
      <c r="J393" s="131">
        <f t="shared" ref="J393:J407" si="45">COUNTIF(I393, "*observational*")</f>
        <v>1</v>
      </c>
      <c r="K393" s="131">
        <f t="shared" si="44"/>
        <v>0</v>
      </c>
      <c r="L393" s="130"/>
      <c r="M393" s="131" t="s">
        <v>253</v>
      </c>
      <c r="N393" s="131" t="s">
        <v>261</v>
      </c>
      <c r="O393" s="131" t="s">
        <v>3255</v>
      </c>
      <c r="P393" s="131" t="s">
        <v>3577</v>
      </c>
      <c r="Q393" s="132" t="s">
        <v>5162</v>
      </c>
      <c r="R393" s="131" t="s">
        <v>5163</v>
      </c>
      <c r="S393" s="131" t="s">
        <v>3274</v>
      </c>
      <c r="T393" s="132" t="s">
        <v>3578</v>
      </c>
      <c r="U393" s="130" t="s">
        <v>257</v>
      </c>
      <c r="V393" s="130" t="s">
        <v>257</v>
      </c>
      <c r="W393" s="130" t="s">
        <v>257</v>
      </c>
      <c r="X393" s="130" t="s">
        <v>257</v>
      </c>
      <c r="Y393" s="130" t="s">
        <v>5164</v>
      </c>
    </row>
    <row r="394" spans="1:25" x14ac:dyDescent="0.2">
      <c r="A394" s="130" t="s">
        <v>3265</v>
      </c>
      <c r="B394" s="130" t="s">
        <v>5165</v>
      </c>
      <c r="C394" s="130">
        <v>1982</v>
      </c>
      <c r="D394" s="130" t="s">
        <v>424</v>
      </c>
      <c r="E394" s="130" t="s">
        <v>5166</v>
      </c>
      <c r="F394" s="131" t="s">
        <v>13</v>
      </c>
      <c r="G394" s="130" t="s">
        <v>257</v>
      </c>
      <c r="H394" s="134" t="s">
        <v>3575</v>
      </c>
      <c r="I394" s="130" t="s">
        <v>4263</v>
      </c>
      <c r="J394" s="131">
        <f t="shared" si="45"/>
        <v>1</v>
      </c>
      <c r="K394" s="131">
        <f t="shared" si="44"/>
        <v>0</v>
      </c>
      <c r="L394" s="130"/>
      <c r="M394" s="131" t="s">
        <v>341</v>
      </c>
      <c r="N394" s="131" t="s">
        <v>261</v>
      </c>
      <c r="O394" s="131" t="s">
        <v>3255</v>
      </c>
      <c r="P394" s="131" t="s">
        <v>3577</v>
      </c>
      <c r="Q394" s="132" t="s">
        <v>5167</v>
      </c>
      <c r="R394" s="131" t="s">
        <v>363</v>
      </c>
      <c r="S394" s="131" t="s">
        <v>3274</v>
      </c>
      <c r="T394" s="130" t="s">
        <v>287</v>
      </c>
      <c r="U394" s="130" t="s">
        <v>5168</v>
      </c>
      <c r="V394" s="130" t="s">
        <v>257</v>
      </c>
      <c r="W394" s="130" t="s">
        <v>257</v>
      </c>
      <c r="X394" s="130" t="s">
        <v>257</v>
      </c>
      <c r="Y394" s="132" t="s">
        <v>5169</v>
      </c>
    </row>
    <row r="395" spans="1:25" x14ac:dyDescent="0.2">
      <c r="A395" s="130" t="s">
        <v>3265</v>
      </c>
      <c r="B395" s="130" t="s">
        <v>5170</v>
      </c>
      <c r="C395" s="130">
        <v>2013</v>
      </c>
      <c r="D395" s="130" t="s">
        <v>3301</v>
      </c>
      <c r="E395" s="130" t="s">
        <v>5171</v>
      </c>
      <c r="F395" s="131" t="s">
        <v>13</v>
      </c>
      <c r="G395" s="130" t="s">
        <v>257</v>
      </c>
      <c r="H395" s="134" t="s">
        <v>3575</v>
      </c>
      <c r="I395" s="130" t="s">
        <v>5172</v>
      </c>
      <c r="J395" s="131">
        <f t="shared" si="45"/>
        <v>1</v>
      </c>
      <c r="K395" s="131">
        <f t="shared" si="44"/>
        <v>0</v>
      </c>
      <c r="L395" s="130"/>
      <c r="M395" s="131" t="s">
        <v>253</v>
      </c>
      <c r="N395" s="131" t="s">
        <v>261</v>
      </c>
      <c r="O395" s="131" t="s">
        <v>3255</v>
      </c>
      <c r="P395" s="131">
        <v>2</v>
      </c>
      <c r="Q395" s="132" t="s">
        <v>5173</v>
      </c>
      <c r="R395" s="131" t="s">
        <v>363</v>
      </c>
      <c r="S395" s="131" t="s">
        <v>3274</v>
      </c>
      <c r="T395" s="130" t="s">
        <v>3843</v>
      </c>
      <c r="U395" s="130" t="s">
        <v>5174</v>
      </c>
      <c r="V395" s="130" t="s">
        <v>3578</v>
      </c>
      <c r="W395" s="130" t="s">
        <v>257</v>
      </c>
      <c r="X395" s="130" t="s">
        <v>257</v>
      </c>
      <c r="Y395" s="132" t="s">
        <v>5175</v>
      </c>
    </row>
    <row r="396" spans="1:25" x14ac:dyDescent="0.2">
      <c r="A396" s="130" t="s">
        <v>3265</v>
      </c>
      <c r="B396" s="130" t="s">
        <v>5176</v>
      </c>
      <c r="C396" s="130">
        <v>2009</v>
      </c>
      <c r="D396" s="130" t="s">
        <v>2085</v>
      </c>
      <c r="E396" s="130" t="s">
        <v>5177</v>
      </c>
      <c r="F396" s="131" t="s">
        <v>13</v>
      </c>
      <c r="G396" s="130" t="s">
        <v>257</v>
      </c>
      <c r="H396" s="134" t="s">
        <v>3650</v>
      </c>
      <c r="I396" s="130" t="s">
        <v>3276</v>
      </c>
      <c r="J396" s="131">
        <f t="shared" si="45"/>
        <v>0</v>
      </c>
      <c r="K396" s="131">
        <f t="shared" si="44"/>
        <v>0</v>
      </c>
      <c r="L396" s="130" t="s">
        <v>5178</v>
      </c>
      <c r="M396" s="131"/>
      <c r="N396" s="131"/>
      <c r="O396" s="131"/>
      <c r="P396" s="131"/>
      <c r="Q396" s="132"/>
      <c r="R396" s="130"/>
      <c r="S396" s="130"/>
      <c r="T396" s="130"/>
      <c r="U396" s="130"/>
      <c r="V396" s="130"/>
      <c r="W396" s="130"/>
      <c r="X396" s="130"/>
      <c r="Y396" s="130"/>
    </row>
    <row r="397" spans="1:25" x14ac:dyDescent="0.2">
      <c r="A397" s="130" t="s">
        <v>3265</v>
      </c>
      <c r="B397" s="130" t="s">
        <v>5179</v>
      </c>
      <c r="C397" s="130">
        <v>2008</v>
      </c>
      <c r="D397" s="130" t="s">
        <v>5087</v>
      </c>
      <c r="E397" s="130" t="s">
        <v>5180</v>
      </c>
      <c r="F397" s="131" t="s">
        <v>13</v>
      </c>
      <c r="G397" s="130" t="s">
        <v>257</v>
      </c>
      <c r="H397" s="130" t="s">
        <v>3784</v>
      </c>
      <c r="I397" s="130"/>
      <c r="J397" s="131">
        <f t="shared" si="45"/>
        <v>0</v>
      </c>
      <c r="K397" s="131">
        <f t="shared" si="44"/>
        <v>0</v>
      </c>
      <c r="L397" s="130"/>
      <c r="M397" s="131"/>
      <c r="N397" s="131"/>
      <c r="O397" s="131"/>
      <c r="P397" s="131"/>
      <c r="Q397" s="132"/>
      <c r="R397" s="130"/>
      <c r="S397" s="130"/>
      <c r="T397" s="130"/>
      <c r="U397" s="130"/>
      <c r="V397" s="130"/>
      <c r="W397" s="130"/>
      <c r="X397" s="130"/>
      <c r="Y397" s="130"/>
    </row>
    <row r="398" spans="1:25" x14ac:dyDescent="0.2">
      <c r="A398" s="130" t="s">
        <v>3265</v>
      </c>
      <c r="B398" s="130" t="s">
        <v>5181</v>
      </c>
      <c r="C398" s="130">
        <v>2012</v>
      </c>
      <c r="D398" s="130" t="s">
        <v>5182</v>
      </c>
      <c r="E398" s="130" t="s">
        <v>5183</v>
      </c>
      <c r="F398" s="131" t="s">
        <v>13</v>
      </c>
      <c r="G398" s="130" t="s">
        <v>257</v>
      </c>
      <c r="H398" s="130" t="s">
        <v>4313</v>
      </c>
      <c r="I398" s="130" t="s">
        <v>3306</v>
      </c>
      <c r="J398" s="131">
        <f t="shared" si="45"/>
        <v>0</v>
      </c>
      <c r="K398" s="131">
        <f t="shared" si="44"/>
        <v>1</v>
      </c>
      <c r="L398" s="130" t="s">
        <v>5184</v>
      </c>
      <c r="M398" s="131" t="s">
        <v>276</v>
      </c>
      <c r="N398" s="131" t="s">
        <v>3267</v>
      </c>
      <c r="O398" s="131" t="s">
        <v>254</v>
      </c>
      <c r="P398" s="131">
        <v>1</v>
      </c>
      <c r="Q398" s="132" t="s">
        <v>5185</v>
      </c>
      <c r="R398" s="130" t="s">
        <v>5186</v>
      </c>
      <c r="S398" s="131" t="s">
        <v>3270</v>
      </c>
      <c r="T398" s="130" t="s">
        <v>286</v>
      </c>
      <c r="U398" s="130" t="s">
        <v>5187</v>
      </c>
      <c r="V398" s="130" t="s">
        <v>257</v>
      </c>
      <c r="W398" s="130" t="s">
        <v>257</v>
      </c>
      <c r="X398" s="130" t="s">
        <v>257</v>
      </c>
      <c r="Y398" s="132" t="s">
        <v>5188</v>
      </c>
    </row>
    <row r="399" spans="1:25" x14ac:dyDescent="0.2">
      <c r="A399" s="130" t="s">
        <v>3265</v>
      </c>
      <c r="B399" s="130" t="s">
        <v>5189</v>
      </c>
      <c r="C399" s="130">
        <v>2015</v>
      </c>
      <c r="D399" s="130" t="s">
        <v>5190</v>
      </c>
      <c r="E399" s="130" t="s">
        <v>5191</v>
      </c>
      <c r="F399" s="131" t="s">
        <v>13</v>
      </c>
      <c r="G399" s="130" t="s">
        <v>257</v>
      </c>
      <c r="H399" s="134" t="s">
        <v>3575</v>
      </c>
      <c r="I399" s="130" t="s">
        <v>5192</v>
      </c>
      <c r="J399" s="131">
        <f t="shared" si="45"/>
        <v>1</v>
      </c>
      <c r="K399" s="131">
        <f t="shared" si="44"/>
        <v>1</v>
      </c>
      <c r="L399" s="130"/>
      <c r="M399" s="131" t="s">
        <v>253</v>
      </c>
      <c r="N399" s="131" t="s">
        <v>261</v>
      </c>
      <c r="O399" s="131" t="s">
        <v>3255</v>
      </c>
      <c r="P399" s="131" t="s">
        <v>3577</v>
      </c>
      <c r="Q399" s="132" t="s">
        <v>363</v>
      </c>
      <c r="R399" s="131" t="s">
        <v>363</v>
      </c>
      <c r="S399" s="131" t="s">
        <v>3274</v>
      </c>
      <c r="T399" s="130" t="s">
        <v>3578</v>
      </c>
      <c r="U399" s="130" t="s">
        <v>257</v>
      </c>
      <c r="V399" s="130" t="s">
        <v>257</v>
      </c>
      <c r="W399" s="130" t="s">
        <v>257</v>
      </c>
      <c r="X399" s="130" t="s">
        <v>257</v>
      </c>
      <c r="Y399" s="132" t="s">
        <v>5193</v>
      </c>
    </row>
    <row r="400" spans="1:25" x14ac:dyDescent="0.2">
      <c r="A400" s="130" t="s">
        <v>3265</v>
      </c>
      <c r="B400" s="130" t="s">
        <v>5194</v>
      </c>
      <c r="C400" s="130">
        <v>2005</v>
      </c>
      <c r="D400" s="130" t="s">
        <v>394</v>
      </c>
      <c r="E400" s="130" t="s">
        <v>5195</v>
      </c>
      <c r="F400" s="131" t="s">
        <v>13</v>
      </c>
      <c r="G400" s="130" t="s">
        <v>257</v>
      </c>
      <c r="H400" s="134" t="s">
        <v>4202</v>
      </c>
      <c r="I400" s="130" t="s">
        <v>3276</v>
      </c>
      <c r="J400" s="131">
        <f t="shared" si="45"/>
        <v>0</v>
      </c>
      <c r="K400" s="131">
        <f t="shared" si="44"/>
        <v>0</v>
      </c>
      <c r="L400" s="130"/>
      <c r="M400" s="131" t="s">
        <v>253</v>
      </c>
      <c r="N400" s="131" t="s">
        <v>261</v>
      </c>
      <c r="O400" s="131" t="s">
        <v>254</v>
      </c>
      <c r="P400" s="131">
        <v>4</v>
      </c>
      <c r="Q400" s="132" t="s">
        <v>5196</v>
      </c>
      <c r="R400" s="131" t="s">
        <v>5197</v>
      </c>
      <c r="S400" s="131" t="s">
        <v>3270</v>
      </c>
      <c r="T400" s="130" t="s">
        <v>3320</v>
      </c>
      <c r="U400" s="130" t="s">
        <v>5198</v>
      </c>
      <c r="V400" s="130" t="s">
        <v>376</v>
      </c>
      <c r="W400" s="130" t="s">
        <v>286</v>
      </c>
      <c r="X400" s="130" t="s">
        <v>257</v>
      </c>
      <c r="Y400" s="130"/>
    </row>
    <row r="401" spans="1:25" x14ac:dyDescent="0.2">
      <c r="A401" s="130" t="s">
        <v>3265</v>
      </c>
      <c r="B401" s="130" t="s">
        <v>5199</v>
      </c>
      <c r="C401" s="130">
        <v>2001</v>
      </c>
      <c r="D401" s="130" t="s">
        <v>424</v>
      </c>
      <c r="E401" s="130" t="s">
        <v>5200</v>
      </c>
      <c r="F401" s="131" t="s">
        <v>13</v>
      </c>
      <c r="G401" s="130" t="s">
        <v>257</v>
      </c>
      <c r="H401" s="134" t="s">
        <v>3575</v>
      </c>
      <c r="I401" s="130" t="s">
        <v>3958</v>
      </c>
      <c r="J401" s="131">
        <f t="shared" si="45"/>
        <v>1</v>
      </c>
      <c r="K401" s="131">
        <f t="shared" si="44"/>
        <v>1</v>
      </c>
      <c r="L401" s="130"/>
      <c r="M401" s="131" t="s">
        <v>253</v>
      </c>
      <c r="N401" s="131" t="s">
        <v>261</v>
      </c>
      <c r="O401" s="131" t="s">
        <v>3255</v>
      </c>
      <c r="P401" s="131" t="s">
        <v>3577</v>
      </c>
      <c r="Q401" s="132" t="s">
        <v>363</v>
      </c>
      <c r="R401" s="131" t="s">
        <v>4759</v>
      </c>
      <c r="S401" s="131" t="s">
        <v>3274</v>
      </c>
      <c r="T401" s="130" t="s">
        <v>4318</v>
      </c>
      <c r="U401" s="130" t="s">
        <v>257</v>
      </c>
      <c r="V401" s="130" t="s">
        <v>257</v>
      </c>
      <c r="W401" s="130" t="s">
        <v>257</v>
      </c>
      <c r="X401" s="130" t="s">
        <v>257</v>
      </c>
      <c r="Y401" s="132" t="s">
        <v>5201</v>
      </c>
    </row>
    <row r="402" spans="1:25" x14ac:dyDescent="0.2">
      <c r="A402" s="130" t="s">
        <v>3265</v>
      </c>
      <c r="B402" s="130" t="s">
        <v>5202</v>
      </c>
      <c r="C402" s="130">
        <v>2007</v>
      </c>
      <c r="D402" s="130" t="s">
        <v>2085</v>
      </c>
      <c r="E402" s="130" t="s">
        <v>5203</v>
      </c>
      <c r="F402" s="131" t="s">
        <v>13</v>
      </c>
      <c r="G402" s="130" t="s">
        <v>257</v>
      </c>
      <c r="H402" s="134" t="s">
        <v>3575</v>
      </c>
      <c r="I402" s="130" t="s">
        <v>4954</v>
      </c>
      <c r="J402" s="131">
        <f t="shared" si="45"/>
        <v>1</v>
      </c>
      <c r="K402" s="131">
        <v>1</v>
      </c>
      <c r="L402" s="130" t="s">
        <v>5204</v>
      </c>
      <c r="M402" s="131" t="s">
        <v>253</v>
      </c>
      <c r="N402" s="131" t="s">
        <v>261</v>
      </c>
      <c r="O402" s="131" t="s">
        <v>3255</v>
      </c>
      <c r="P402" s="131" t="s">
        <v>3577</v>
      </c>
      <c r="Q402" s="132" t="s">
        <v>5205</v>
      </c>
      <c r="R402" s="131" t="s">
        <v>5206</v>
      </c>
      <c r="S402" s="131" t="s">
        <v>3274</v>
      </c>
      <c r="T402" s="130" t="s">
        <v>3578</v>
      </c>
      <c r="U402" s="130" t="s">
        <v>257</v>
      </c>
      <c r="V402" s="130" t="s">
        <v>257</v>
      </c>
      <c r="W402" s="130" t="s">
        <v>257</v>
      </c>
      <c r="X402" s="130" t="s">
        <v>257</v>
      </c>
      <c r="Y402" s="132" t="s">
        <v>4432</v>
      </c>
    </row>
    <row r="403" spans="1:25" x14ac:dyDescent="0.2">
      <c r="A403" s="130" t="s">
        <v>3265</v>
      </c>
      <c r="B403" s="130" t="s">
        <v>5207</v>
      </c>
      <c r="C403" s="130">
        <v>2006</v>
      </c>
      <c r="D403" s="130" t="s">
        <v>5208</v>
      </c>
      <c r="E403" s="130" t="s">
        <v>5209</v>
      </c>
      <c r="F403" s="131" t="s">
        <v>13</v>
      </c>
      <c r="G403" s="130" t="s">
        <v>257</v>
      </c>
      <c r="H403" s="130" t="s">
        <v>4115</v>
      </c>
      <c r="I403" s="130" t="s">
        <v>5210</v>
      </c>
      <c r="J403" s="131">
        <f t="shared" si="45"/>
        <v>0</v>
      </c>
      <c r="K403" s="131">
        <f>COUNTIF(I403, "*turbidity*")</f>
        <v>1</v>
      </c>
      <c r="L403" s="130"/>
      <c r="M403" s="131"/>
      <c r="N403" s="131"/>
      <c r="O403" s="131"/>
      <c r="P403" s="131"/>
      <c r="Q403" s="132"/>
      <c r="R403" s="130"/>
      <c r="S403" s="130"/>
      <c r="T403" s="130"/>
      <c r="U403" s="130"/>
      <c r="V403" s="130"/>
      <c r="W403" s="130"/>
      <c r="X403" s="130"/>
      <c r="Y403" s="130"/>
    </row>
    <row r="404" spans="1:25" x14ac:dyDescent="0.2">
      <c r="A404" s="130" t="s">
        <v>3265</v>
      </c>
      <c r="B404" s="130" t="s">
        <v>5211</v>
      </c>
      <c r="C404" s="130">
        <v>2004</v>
      </c>
      <c r="D404" s="130" t="s">
        <v>424</v>
      </c>
      <c r="E404" s="130" t="s">
        <v>5212</v>
      </c>
      <c r="F404" s="131" t="s">
        <v>13</v>
      </c>
      <c r="G404" s="130" t="s">
        <v>257</v>
      </c>
      <c r="H404" s="134" t="s">
        <v>3575</v>
      </c>
      <c r="I404" s="130" t="s">
        <v>4954</v>
      </c>
      <c r="J404" s="131">
        <f t="shared" si="45"/>
        <v>1</v>
      </c>
      <c r="K404" s="131">
        <f>COUNTIF(I404, "*turbidity*")</f>
        <v>0</v>
      </c>
      <c r="L404" s="130"/>
      <c r="M404" s="131" t="s">
        <v>341</v>
      </c>
      <c r="N404" s="131" t="s">
        <v>261</v>
      </c>
      <c r="O404" s="131" t="s">
        <v>3255</v>
      </c>
      <c r="P404" s="131" t="s">
        <v>3577</v>
      </c>
      <c r="Q404" s="132" t="s">
        <v>363</v>
      </c>
      <c r="R404" s="131" t="s">
        <v>5213</v>
      </c>
      <c r="S404" s="131" t="s">
        <v>3274</v>
      </c>
      <c r="T404" s="130" t="s">
        <v>1907</v>
      </c>
      <c r="U404" s="130" t="s">
        <v>257</v>
      </c>
      <c r="V404" s="130" t="s">
        <v>257</v>
      </c>
      <c r="W404" s="130" t="s">
        <v>257</v>
      </c>
      <c r="X404" s="130" t="s">
        <v>257</v>
      </c>
      <c r="Y404" s="132" t="s">
        <v>5214</v>
      </c>
    </row>
    <row r="405" spans="1:25" x14ac:dyDescent="0.2">
      <c r="A405" s="130" t="s">
        <v>3265</v>
      </c>
      <c r="B405" s="130" t="s">
        <v>5215</v>
      </c>
      <c r="C405" s="130">
        <v>2010</v>
      </c>
      <c r="D405" s="130" t="s">
        <v>3721</v>
      </c>
      <c r="E405" s="130" t="s">
        <v>5216</v>
      </c>
      <c r="F405" s="131" t="s">
        <v>13</v>
      </c>
      <c r="G405" s="130" t="s">
        <v>257</v>
      </c>
      <c r="H405" s="134" t="s">
        <v>3575</v>
      </c>
      <c r="I405" s="130" t="s">
        <v>3628</v>
      </c>
      <c r="J405" s="131">
        <f t="shared" si="45"/>
        <v>1</v>
      </c>
      <c r="K405" s="131" t="s">
        <v>3405</v>
      </c>
      <c r="L405" s="130"/>
      <c r="M405" s="131" t="s">
        <v>253</v>
      </c>
      <c r="N405" s="131" t="s">
        <v>261</v>
      </c>
      <c r="O405" s="131" t="s">
        <v>3255</v>
      </c>
      <c r="P405" s="131">
        <v>2</v>
      </c>
      <c r="Q405" s="132" t="s">
        <v>363</v>
      </c>
      <c r="R405" s="132" t="s">
        <v>5217</v>
      </c>
      <c r="S405" s="131" t="s">
        <v>3274</v>
      </c>
      <c r="T405" s="130" t="s">
        <v>3843</v>
      </c>
      <c r="U405" s="130" t="s">
        <v>257</v>
      </c>
      <c r="V405" s="130" t="s">
        <v>257</v>
      </c>
      <c r="W405" s="130" t="s">
        <v>257</v>
      </c>
      <c r="X405" s="130" t="s">
        <v>257</v>
      </c>
      <c r="Y405" s="132" t="s">
        <v>5218</v>
      </c>
    </row>
    <row r="406" spans="1:25" x14ac:dyDescent="0.2">
      <c r="A406" s="130" t="s">
        <v>3818</v>
      </c>
      <c r="B406" s="130" t="s">
        <v>5219</v>
      </c>
      <c r="C406" s="130">
        <v>2010</v>
      </c>
      <c r="D406" s="130" t="s">
        <v>5220</v>
      </c>
      <c r="E406" s="130" t="s">
        <v>5221</v>
      </c>
      <c r="F406" s="131" t="s">
        <v>13</v>
      </c>
      <c r="G406" s="130" t="s">
        <v>257</v>
      </c>
      <c r="H406" s="134" t="s">
        <v>3575</v>
      </c>
      <c r="I406" s="130" t="s">
        <v>3822</v>
      </c>
      <c r="J406" s="131">
        <f t="shared" si="45"/>
        <v>1</v>
      </c>
      <c r="K406" s="131">
        <f>COUNTIF(I406, "*turbidity*")</f>
        <v>1</v>
      </c>
      <c r="L406" s="130" t="s">
        <v>5222</v>
      </c>
      <c r="M406" s="131" t="s">
        <v>253</v>
      </c>
      <c r="N406" s="131" t="s">
        <v>261</v>
      </c>
      <c r="O406" s="131" t="s">
        <v>3255</v>
      </c>
      <c r="P406" s="131" t="s">
        <v>3577</v>
      </c>
      <c r="Q406" s="132" t="s">
        <v>5223</v>
      </c>
      <c r="R406" s="131" t="s">
        <v>5224</v>
      </c>
      <c r="S406" s="131" t="s">
        <v>3274</v>
      </c>
      <c r="T406" s="132" t="s">
        <v>3578</v>
      </c>
      <c r="U406" s="132" t="s">
        <v>257</v>
      </c>
      <c r="V406" s="130" t="s">
        <v>257</v>
      </c>
      <c r="W406" s="130" t="s">
        <v>257</v>
      </c>
      <c r="X406" s="130" t="s">
        <v>257</v>
      </c>
      <c r="Y406" s="130" t="s">
        <v>5225</v>
      </c>
    </row>
    <row r="407" spans="1:25" x14ac:dyDescent="0.2">
      <c r="A407" s="130" t="s">
        <v>3265</v>
      </c>
      <c r="B407" s="130" t="s">
        <v>5226</v>
      </c>
      <c r="C407" s="130">
        <v>2017</v>
      </c>
      <c r="D407" s="130" t="s">
        <v>5227</v>
      </c>
      <c r="E407" s="130" t="s">
        <v>5228</v>
      </c>
      <c r="F407" s="131" t="s">
        <v>13</v>
      </c>
      <c r="G407" s="130" t="s">
        <v>257</v>
      </c>
      <c r="H407" s="134" t="s">
        <v>3575</v>
      </c>
      <c r="I407" s="130" t="s">
        <v>3576</v>
      </c>
      <c r="J407" s="131">
        <f t="shared" si="45"/>
        <v>1</v>
      </c>
      <c r="K407" s="131">
        <f>COUNTIF(I407, "*turbidity*")</f>
        <v>0</v>
      </c>
      <c r="L407" s="130"/>
      <c r="M407" s="131" t="s">
        <v>341</v>
      </c>
      <c r="N407" s="131" t="s">
        <v>261</v>
      </c>
      <c r="O407" s="131" t="s">
        <v>3255</v>
      </c>
      <c r="P407" s="131" t="s">
        <v>3577</v>
      </c>
      <c r="Q407" s="132" t="s">
        <v>5229</v>
      </c>
      <c r="R407" s="136" t="s">
        <v>5230</v>
      </c>
      <c r="S407" s="131" t="s">
        <v>3274</v>
      </c>
      <c r="T407" s="130" t="s">
        <v>5231</v>
      </c>
      <c r="U407" s="130" t="s">
        <v>3965</v>
      </c>
      <c r="V407" s="130" t="s">
        <v>4672</v>
      </c>
      <c r="W407" s="130" t="s">
        <v>257</v>
      </c>
      <c r="X407" s="130" t="s">
        <v>257</v>
      </c>
      <c r="Y407" s="132" t="s">
        <v>5232</v>
      </c>
    </row>
    <row r="408" spans="1:25" x14ac:dyDescent="0.2">
      <c r="A408" s="130" t="s">
        <v>3265</v>
      </c>
      <c r="B408" s="130" t="s">
        <v>5233</v>
      </c>
      <c r="C408" s="130">
        <v>1992</v>
      </c>
      <c r="D408" s="130" t="s">
        <v>450</v>
      </c>
      <c r="E408" s="130" t="s">
        <v>5234</v>
      </c>
      <c r="F408" s="131" t="s">
        <v>13</v>
      </c>
      <c r="G408" s="130" t="s">
        <v>257</v>
      </c>
      <c r="H408" s="134" t="s">
        <v>3575</v>
      </c>
      <c r="I408" s="130" t="s">
        <v>3289</v>
      </c>
      <c r="J408" s="131">
        <v>1</v>
      </c>
      <c r="K408" s="131">
        <f>COUNTIF(I408, "*turbidity*")</f>
        <v>0</v>
      </c>
      <c r="L408" s="130"/>
      <c r="M408" s="131" t="s">
        <v>276</v>
      </c>
      <c r="N408" s="131" t="s">
        <v>261</v>
      </c>
      <c r="O408" s="131" t="s">
        <v>3255</v>
      </c>
      <c r="P408" s="131" t="s">
        <v>3577</v>
      </c>
      <c r="Q408" s="132" t="s">
        <v>363</v>
      </c>
      <c r="R408" s="132" t="s">
        <v>363</v>
      </c>
      <c r="S408" s="131" t="s">
        <v>3274</v>
      </c>
      <c r="T408" s="130" t="s">
        <v>3319</v>
      </c>
      <c r="U408" s="130" t="s">
        <v>3764</v>
      </c>
      <c r="V408" s="130" t="s">
        <v>5235</v>
      </c>
      <c r="W408" s="130" t="s">
        <v>5236</v>
      </c>
      <c r="X408" s="130" t="s">
        <v>5237</v>
      </c>
      <c r="Y408" s="132" t="s">
        <v>5238</v>
      </c>
    </row>
    <row r="409" spans="1:25" x14ac:dyDescent="0.2">
      <c r="A409" s="130" t="s">
        <v>3265</v>
      </c>
      <c r="B409" s="130" t="s">
        <v>5233</v>
      </c>
      <c r="C409" s="130"/>
      <c r="D409" s="130" t="s">
        <v>3298</v>
      </c>
      <c r="E409" s="130" t="s">
        <v>5239</v>
      </c>
      <c r="F409" s="131" t="s">
        <v>13</v>
      </c>
      <c r="G409" s="130" t="s">
        <v>257</v>
      </c>
      <c r="H409" s="134" t="s">
        <v>3575</v>
      </c>
      <c r="I409" s="130" t="s">
        <v>4954</v>
      </c>
      <c r="J409" s="131">
        <f>COUNTIF(I409, "*observational*")</f>
        <v>1</v>
      </c>
      <c r="K409" s="131">
        <v>1</v>
      </c>
      <c r="L409" s="130"/>
      <c r="M409" s="131" t="s">
        <v>276</v>
      </c>
      <c r="N409" s="131" t="s">
        <v>261</v>
      </c>
      <c r="O409" s="131" t="s">
        <v>3255</v>
      </c>
      <c r="P409" s="131" t="s">
        <v>3577</v>
      </c>
      <c r="Q409" s="132" t="s">
        <v>363</v>
      </c>
      <c r="R409" s="131" t="s">
        <v>5240</v>
      </c>
      <c r="S409" s="131" t="s">
        <v>3274</v>
      </c>
      <c r="T409" s="130" t="s">
        <v>3764</v>
      </c>
      <c r="U409" s="130" t="s">
        <v>3319</v>
      </c>
      <c r="V409" s="130" t="s">
        <v>5235</v>
      </c>
      <c r="W409" s="130" t="s">
        <v>5236</v>
      </c>
      <c r="X409" s="130" t="s">
        <v>257</v>
      </c>
      <c r="Y409" s="132" t="s">
        <v>5241</v>
      </c>
    </row>
    <row r="410" spans="1:25" x14ac:dyDescent="0.2">
      <c r="A410" s="130" t="s">
        <v>3265</v>
      </c>
      <c r="B410" s="130" t="s">
        <v>5242</v>
      </c>
      <c r="C410" s="130">
        <v>2016</v>
      </c>
      <c r="D410" s="130" t="s">
        <v>315</v>
      </c>
      <c r="E410" s="130" t="s">
        <v>5243</v>
      </c>
      <c r="F410" s="131" t="s">
        <v>13</v>
      </c>
      <c r="G410" s="130" t="s">
        <v>257</v>
      </c>
      <c r="H410" s="134" t="s">
        <v>3713</v>
      </c>
      <c r="I410" s="130" t="s">
        <v>5244</v>
      </c>
      <c r="J410" s="131">
        <f>COUNTIF(I410, "*observational*")</f>
        <v>0</v>
      </c>
      <c r="K410" s="131">
        <f t="shared" ref="K410:K418" si="46">COUNTIF(I410, "*turbidity*")</f>
        <v>1</v>
      </c>
      <c r="L410" s="130"/>
      <c r="M410" s="131" t="s">
        <v>5245</v>
      </c>
      <c r="N410" s="131" t="s">
        <v>3267</v>
      </c>
      <c r="O410" s="131" t="s">
        <v>5246</v>
      </c>
      <c r="P410" s="131"/>
      <c r="Q410" s="132"/>
      <c r="R410" s="130"/>
      <c r="S410" s="130"/>
      <c r="T410" s="130"/>
      <c r="U410" s="130"/>
      <c r="V410" s="130"/>
      <c r="W410" s="130"/>
      <c r="X410" s="130"/>
      <c r="Y410" s="130" t="s">
        <v>5247</v>
      </c>
    </row>
    <row r="411" spans="1:25" x14ac:dyDescent="0.2">
      <c r="A411" s="130" t="s">
        <v>3265</v>
      </c>
      <c r="B411" s="130" t="s">
        <v>5248</v>
      </c>
      <c r="C411" s="130">
        <v>1987</v>
      </c>
      <c r="D411" s="130" t="s">
        <v>4899</v>
      </c>
      <c r="E411" s="130" t="s">
        <v>5249</v>
      </c>
      <c r="F411" s="131" t="s">
        <v>13</v>
      </c>
      <c r="G411" s="130" t="s">
        <v>257</v>
      </c>
      <c r="H411" s="134" t="s">
        <v>3713</v>
      </c>
      <c r="I411" s="130"/>
      <c r="J411" s="131" t="s">
        <v>3405</v>
      </c>
      <c r="K411" s="131">
        <f t="shared" si="46"/>
        <v>0</v>
      </c>
      <c r="L411" s="130"/>
      <c r="M411" s="131" t="s">
        <v>253</v>
      </c>
      <c r="N411" s="131" t="s">
        <v>261</v>
      </c>
      <c r="O411" s="132" t="s">
        <v>3406</v>
      </c>
      <c r="P411" s="131" t="s">
        <v>3577</v>
      </c>
      <c r="Q411" s="132" t="s">
        <v>4161</v>
      </c>
      <c r="R411" s="131" t="s">
        <v>4436</v>
      </c>
      <c r="S411" s="131" t="s">
        <v>3274</v>
      </c>
      <c r="T411" s="130" t="s">
        <v>5250</v>
      </c>
      <c r="U411" s="130" t="s">
        <v>257</v>
      </c>
      <c r="V411" s="130" t="s">
        <v>257</v>
      </c>
      <c r="W411" s="130" t="s">
        <v>257</v>
      </c>
      <c r="X411" s="130" t="s">
        <v>257</v>
      </c>
      <c r="Y411" s="130" t="s">
        <v>5251</v>
      </c>
    </row>
    <row r="412" spans="1:25" x14ac:dyDescent="0.2">
      <c r="A412" s="130" t="s">
        <v>3265</v>
      </c>
      <c r="B412" s="130" t="s">
        <v>5252</v>
      </c>
      <c r="C412" s="130">
        <v>1998</v>
      </c>
      <c r="D412" s="130" t="s">
        <v>327</v>
      </c>
      <c r="E412" s="130" t="s">
        <v>5253</v>
      </c>
      <c r="F412" s="131" t="s">
        <v>13</v>
      </c>
      <c r="G412" s="130" t="s">
        <v>257</v>
      </c>
      <c r="H412" s="130" t="s">
        <v>4689</v>
      </c>
      <c r="I412" s="130" t="s">
        <v>5254</v>
      </c>
      <c r="J412" s="131">
        <f t="shared" ref="J412:J418" si="47">COUNTIF(I412, "*observational*")</f>
        <v>0</v>
      </c>
      <c r="K412" s="131">
        <f t="shared" si="46"/>
        <v>0</v>
      </c>
      <c r="L412" s="130"/>
      <c r="M412" s="131" t="s">
        <v>253</v>
      </c>
      <c r="N412" s="131" t="s">
        <v>261</v>
      </c>
      <c r="O412" s="131" t="s">
        <v>254</v>
      </c>
      <c r="P412" s="131">
        <v>2</v>
      </c>
      <c r="Q412" s="132" t="s">
        <v>5255</v>
      </c>
      <c r="R412" s="131" t="s">
        <v>5256</v>
      </c>
      <c r="S412" s="131" t="s">
        <v>3274</v>
      </c>
      <c r="T412" s="130" t="s">
        <v>302</v>
      </c>
      <c r="U412" s="130" t="s">
        <v>348</v>
      </c>
      <c r="V412" s="130" t="s">
        <v>257</v>
      </c>
      <c r="W412" s="130" t="s">
        <v>257</v>
      </c>
      <c r="X412" s="130" t="s">
        <v>257</v>
      </c>
      <c r="Y412" s="130" t="s">
        <v>5257</v>
      </c>
    </row>
    <row r="413" spans="1:25" x14ac:dyDescent="0.2">
      <c r="A413" s="130" t="s">
        <v>3265</v>
      </c>
      <c r="B413" s="130" t="s">
        <v>5258</v>
      </c>
      <c r="C413" s="130">
        <v>1985</v>
      </c>
      <c r="D413" s="130" t="s">
        <v>3298</v>
      </c>
      <c r="E413" s="130" t="s">
        <v>5259</v>
      </c>
      <c r="F413" s="131" t="s">
        <v>13</v>
      </c>
      <c r="G413" s="130" t="s">
        <v>257</v>
      </c>
      <c r="H413" s="130" t="s">
        <v>3636</v>
      </c>
      <c r="I413" s="130" t="s">
        <v>3276</v>
      </c>
      <c r="J413" s="131">
        <f t="shared" si="47"/>
        <v>0</v>
      </c>
      <c r="K413" s="131">
        <f t="shared" si="46"/>
        <v>0</v>
      </c>
      <c r="L413" s="130"/>
      <c r="M413" s="131" t="s">
        <v>253</v>
      </c>
      <c r="N413" s="131" t="s">
        <v>261</v>
      </c>
      <c r="O413" s="131" t="s">
        <v>254</v>
      </c>
      <c r="P413" s="131">
        <v>1</v>
      </c>
      <c r="Q413" s="132" t="s">
        <v>5260</v>
      </c>
      <c r="R413" s="131" t="s">
        <v>5261</v>
      </c>
      <c r="S413" s="131" t="s">
        <v>3274</v>
      </c>
      <c r="T413" s="130" t="s">
        <v>302</v>
      </c>
      <c r="U413" s="130" t="s">
        <v>348</v>
      </c>
      <c r="V413" s="130" t="s">
        <v>257</v>
      </c>
      <c r="W413" s="130" t="s">
        <v>257</v>
      </c>
      <c r="X413" s="130" t="s">
        <v>257</v>
      </c>
      <c r="Y413" s="130"/>
    </row>
    <row r="414" spans="1:25" x14ac:dyDescent="0.2">
      <c r="A414" s="130" t="s">
        <v>3265</v>
      </c>
      <c r="B414" s="130" t="s">
        <v>5262</v>
      </c>
      <c r="C414" s="130">
        <v>2013</v>
      </c>
      <c r="D414" s="130" t="s">
        <v>4417</v>
      </c>
      <c r="E414" s="130" t="s">
        <v>5263</v>
      </c>
      <c r="F414" s="131" t="s">
        <v>13</v>
      </c>
      <c r="G414" s="130" t="s">
        <v>257</v>
      </c>
      <c r="H414" s="134" t="s">
        <v>3575</v>
      </c>
      <c r="I414" s="130" t="s">
        <v>3732</v>
      </c>
      <c r="J414" s="131">
        <f t="shared" si="47"/>
        <v>1</v>
      </c>
      <c r="K414" s="131">
        <f t="shared" si="46"/>
        <v>0</v>
      </c>
      <c r="L414" s="130"/>
      <c r="M414" s="131" t="s">
        <v>253</v>
      </c>
      <c r="N414" s="131" t="s">
        <v>261</v>
      </c>
      <c r="O414" s="131" t="s">
        <v>3255</v>
      </c>
      <c r="P414" s="131" t="s">
        <v>3577</v>
      </c>
      <c r="Q414" s="132" t="s">
        <v>363</v>
      </c>
      <c r="R414" s="131" t="s">
        <v>5264</v>
      </c>
      <c r="S414" s="131" t="s">
        <v>3274</v>
      </c>
      <c r="T414" s="130" t="s">
        <v>4318</v>
      </c>
      <c r="U414" s="130" t="s">
        <v>3578</v>
      </c>
      <c r="V414" s="130" t="s">
        <v>3837</v>
      </c>
      <c r="W414" s="130" t="s">
        <v>257</v>
      </c>
      <c r="X414" s="130" t="s">
        <v>257</v>
      </c>
      <c r="Y414" s="132" t="s">
        <v>5265</v>
      </c>
    </row>
    <row r="415" spans="1:25" x14ac:dyDescent="0.2">
      <c r="A415" s="130" t="s">
        <v>3265</v>
      </c>
      <c r="B415" s="130" t="s">
        <v>5266</v>
      </c>
      <c r="C415" s="130">
        <v>1993</v>
      </c>
      <c r="D415" s="130" t="s">
        <v>5267</v>
      </c>
      <c r="E415" s="130" t="s">
        <v>5268</v>
      </c>
      <c r="F415" s="131" t="s">
        <v>13</v>
      </c>
      <c r="G415" s="130" t="s">
        <v>257</v>
      </c>
      <c r="H415" s="130" t="s">
        <v>3619</v>
      </c>
      <c r="I415" s="130" t="s">
        <v>3576</v>
      </c>
      <c r="J415" s="131">
        <f t="shared" si="47"/>
        <v>1</v>
      </c>
      <c r="K415" s="131">
        <f t="shared" si="46"/>
        <v>0</v>
      </c>
      <c r="L415" s="130"/>
      <c r="M415" s="131"/>
      <c r="N415" s="131"/>
      <c r="O415" s="131"/>
      <c r="P415" s="131"/>
      <c r="Q415" s="132"/>
      <c r="R415" s="130"/>
      <c r="S415" s="130"/>
      <c r="T415" s="130"/>
      <c r="U415" s="130"/>
      <c r="V415" s="130"/>
      <c r="W415" s="130"/>
      <c r="X415" s="130"/>
      <c r="Y415" s="130"/>
    </row>
    <row r="416" spans="1:25" x14ac:dyDescent="0.2">
      <c r="A416" s="130" t="s">
        <v>3265</v>
      </c>
      <c r="B416" s="130" t="s">
        <v>5269</v>
      </c>
      <c r="C416" s="130">
        <v>2016</v>
      </c>
      <c r="D416" s="130" t="s">
        <v>424</v>
      </c>
      <c r="E416" s="130" t="s">
        <v>5270</v>
      </c>
      <c r="F416" s="131" t="s">
        <v>13</v>
      </c>
      <c r="G416" s="130" t="s">
        <v>257</v>
      </c>
      <c r="H416" s="134" t="s">
        <v>3575</v>
      </c>
      <c r="I416" s="130" t="s">
        <v>4011</v>
      </c>
      <c r="J416" s="131">
        <f t="shared" si="47"/>
        <v>1</v>
      </c>
      <c r="K416" s="131">
        <f t="shared" si="46"/>
        <v>0</v>
      </c>
      <c r="L416" s="130"/>
      <c r="M416" s="131" t="s">
        <v>341</v>
      </c>
      <c r="N416" s="131" t="s">
        <v>261</v>
      </c>
      <c r="O416" s="131" t="s">
        <v>3255</v>
      </c>
      <c r="P416" s="131" t="s">
        <v>3577</v>
      </c>
      <c r="Q416" s="132" t="s">
        <v>363</v>
      </c>
      <c r="R416" s="131" t="s">
        <v>363</v>
      </c>
      <c r="S416" s="131" t="s">
        <v>3274</v>
      </c>
      <c r="T416" s="130" t="s">
        <v>5271</v>
      </c>
      <c r="U416" s="130" t="s">
        <v>3578</v>
      </c>
      <c r="V416" s="130" t="s">
        <v>257</v>
      </c>
      <c r="W416" s="130" t="s">
        <v>257</v>
      </c>
      <c r="X416" s="130" t="s">
        <v>257</v>
      </c>
      <c r="Y416" s="132" t="s">
        <v>4902</v>
      </c>
    </row>
    <row r="417" spans="1:25" x14ac:dyDescent="0.2">
      <c r="A417" s="130" t="s">
        <v>3265</v>
      </c>
      <c r="B417" s="130"/>
      <c r="C417" s="130">
        <v>1965</v>
      </c>
      <c r="D417" s="130" t="s">
        <v>5272</v>
      </c>
      <c r="E417" s="130" t="s">
        <v>5273</v>
      </c>
      <c r="F417" s="131" t="s">
        <v>13</v>
      </c>
      <c r="G417" s="130" t="s">
        <v>257</v>
      </c>
      <c r="H417" s="134" t="s">
        <v>3575</v>
      </c>
      <c r="I417" s="130" t="s">
        <v>3723</v>
      </c>
      <c r="J417" s="131">
        <f t="shared" si="47"/>
        <v>1</v>
      </c>
      <c r="K417" s="131">
        <f t="shared" si="46"/>
        <v>0</v>
      </c>
      <c r="L417" s="130"/>
      <c r="M417" s="131" t="s">
        <v>276</v>
      </c>
      <c r="N417" s="131" t="s">
        <v>261</v>
      </c>
      <c r="O417" s="131" t="s">
        <v>3255</v>
      </c>
      <c r="P417" s="131" t="s">
        <v>3577</v>
      </c>
      <c r="Q417" s="132" t="s">
        <v>3606</v>
      </c>
      <c r="R417" s="131" t="s">
        <v>363</v>
      </c>
      <c r="S417" s="131" t="s">
        <v>3274</v>
      </c>
      <c r="T417" s="130" t="s">
        <v>3579</v>
      </c>
      <c r="U417" s="130" t="s">
        <v>257</v>
      </c>
      <c r="V417" s="130" t="s">
        <v>257</v>
      </c>
      <c r="W417" s="130" t="s">
        <v>257</v>
      </c>
      <c r="X417" s="130" t="s">
        <v>257</v>
      </c>
      <c r="Y417" s="132" t="s">
        <v>4509</v>
      </c>
    </row>
    <row r="418" spans="1:25" s="130" customFormat="1" ht="16" customHeight="1" x14ac:dyDescent="0.15">
      <c r="A418" s="130" t="s">
        <v>5385</v>
      </c>
      <c r="B418" s="130" t="s">
        <v>5388</v>
      </c>
      <c r="C418" s="130">
        <v>1918</v>
      </c>
      <c r="D418" s="130" t="s">
        <v>5387</v>
      </c>
      <c r="E418" s="130" t="s">
        <v>5386</v>
      </c>
      <c r="F418" s="131" t="s">
        <v>13</v>
      </c>
      <c r="G418" s="130" t="s">
        <v>257</v>
      </c>
      <c r="H418" s="130" t="s">
        <v>5416</v>
      </c>
      <c r="I418" s="130" t="s">
        <v>3255</v>
      </c>
      <c r="J418" s="131">
        <f t="shared" si="47"/>
        <v>1</v>
      </c>
      <c r="K418" s="131">
        <f t="shared" si="46"/>
        <v>0</v>
      </c>
      <c r="M418" s="131" t="s">
        <v>253</v>
      </c>
      <c r="N418" s="131" t="s">
        <v>261</v>
      </c>
      <c r="O418" s="131" t="s">
        <v>3255</v>
      </c>
      <c r="P418" s="131" t="s">
        <v>3577</v>
      </c>
      <c r="Q418" s="132" t="s">
        <v>5389</v>
      </c>
      <c r="R418" s="131" t="s">
        <v>363</v>
      </c>
      <c r="S418" s="131" t="s">
        <v>3270</v>
      </c>
      <c r="T418" s="130" t="s">
        <v>5390</v>
      </c>
      <c r="U418" s="130" t="s">
        <v>257</v>
      </c>
      <c r="V418" s="130" t="s">
        <v>257</v>
      </c>
      <c r="W418" s="130" t="s">
        <v>257</v>
      </c>
      <c r="X418" s="130" t="s">
        <v>257</v>
      </c>
      <c r="Y418" s="130" t="s">
        <v>5391</v>
      </c>
    </row>
    <row r="419" spans="1:25" s="130" customFormat="1" ht="16" customHeight="1" x14ac:dyDescent="0.15">
      <c r="A419" s="130" t="s">
        <v>5385</v>
      </c>
      <c r="B419" s="130" t="s">
        <v>5394</v>
      </c>
      <c r="C419" s="130">
        <v>1989</v>
      </c>
      <c r="D419" s="130" t="s">
        <v>5393</v>
      </c>
      <c r="E419" s="130" t="s">
        <v>5392</v>
      </c>
      <c r="F419" s="131" t="s">
        <v>13</v>
      </c>
      <c r="G419" s="130" t="s">
        <v>257</v>
      </c>
      <c r="H419" s="134" t="s">
        <v>3713</v>
      </c>
      <c r="J419" s="131">
        <v>0</v>
      </c>
      <c r="K419" s="131">
        <f t="shared" ref="K419" si="48">COUNTIF(I419, "*turbidity*")</f>
        <v>0</v>
      </c>
      <c r="M419" s="131"/>
      <c r="N419" s="131"/>
      <c r="O419" s="131"/>
      <c r="P419" s="131"/>
      <c r="Q419" s="132"/>
      <c r="R419" s="131"/>
      <c r="S419" s="131"/>
    </row>
    <row r="420" spans="1:25" s="130" customFormat="1" ht="16" customHeight="1" x14ac:dyDescent="0.15">
      <c r="A420" s="130" t="s">
        <v>5385</v>
      </c>
      <c r="B420" s="130" t="s">
        <v>5396</v>
      </c>
      <c r="C420" s="130">
        <v>1995</v>
      </c>
      <c r="D420" s="130" t="s">
        <v>5397</v>
      </c>
      <c r="E420" s="130" t="s">
        <v>5395</v>
      </c>
      <c r="F420" s="131" t="s">
        <v>13</v>
      </c>
      <c r="G420" s="130" t="s">
        <v>257</v>
      </c>
      <c r="H420" s="130" t="s">
        <v>5398</v>
      </c>
      <c r="J420" s="131">
        <v>0</v>
      </c>
      <c r="K420" s="131">
        <v>0</v>
      </c>
      <c r="M420" s="131" t="s">
        <v>341</v>
      </c>
      <c r="N420" s="131" t="s">
        <v>261</v>
      </c>
      <c r="O420" s="131" t="s">
        <v>254</v>
      </c>
      <c r="P420" s="131" t="s">
        <v>5399</v>
      </c>
      <c r="Q420" s="132" t="s">
        <v>363</v>
      </c>
      <c r="R420" s="131">
        <v>200</v>
      </c>
      <c r="S420" s="131" t="s">
        <v>3274</v>
      </c>
      <c r="T420" s="130" t="s">
        <v>5400</v>
      </c>
      <c r="U420" s="130" t="s">
        <v>257</v>
      </c>
      <c r="V420" s="130" t="s">
        <v>257</v>
      </c>
      <c r="W420" s="130" t="s">
        <v>257</v>
      </c>
      <c r="X420" s="130" t="s">
        <v>257</v>
      </c>
    </row>
    <row r="421" spans="1:25" s="130" customFormat="1" ht="16" customHeight="1" x14ac:dyDescent="0.15">
      <c r="A421" s="130" t="s">
        <v>5385</v>
      </c>
      <c r="B421" s="130" t="s">
        <v>5402</v>
      </c>
      <c r="C421" s="130">
        <v>1980</v>
      </c>
      <c r="D421" s="130" t="s">
        <v>5403</v>
      </c>
      <c r="E421" s="130" t="s">
        <v>5401</v>
      </c>
      <c r="F421" s="131" t="s">
        <v>13</v>
      </c>
      <c r="G421" s="130" t="s">
        <v>257</v>
      </c>
      <c r="H421" s="130" t="s">
        <v>5404</v>
      </c>
      <c r="J421" s="131">
        <v>0</v>
      </c>
      <c r="K421" s="131">
        <v>0</v>
      </c>
      <c r="M421" s="131"/>
      <c r="N421" s="131"/>
      <c r="O421" s="131"/>
      <c r="P421" s="131"/>
      <c r="Q421" s="132"/>
    </row>
    <row r="422" spans="1:25" s="130" customFormat="1" ht="16" customHeight="1" x14ac:dyDescent="0.15">
      <c r="A422" s="130" t="s">
        <v>5385</v>
      </c>
      <c r="B422" s="130" t="s">
        <v>5406</v>
      </c>
      <c r="C422" s="130">
        <v>2001</v>
      </c>
      <c r="D422" s="130" t="s">
        <v>5407</v>
      </c>
      <c r="E422" s="130" t="s">
        <v>5405</v>
      </c>
      <c r="F422" s="131" t="s">
        <v>13</v>
      </c>
      <c r="G422" s="130" t="s">
        <v>257</v>
      </c>
      <c r="H422" s="130" t="s">
        <v>5415</v>
      </c>
      <c r="I422" s="130" t="s">
        <v>3255</v>
      </c>
      <c r="J422" s="131" t="s">
        <v>3405</v>
      </c>
      <c r="K422" s="131" t="s">
        <v>3405</v>
      </c>
      <c r="M422" s="131" t="s">
        <v>253</v>
      </c>
      <c r="N422" s="131" t="s">
        <v>261</v>
      </c>
      <c r="O422" s="132" t="s">
        <v>3406</v>
      </c>
      <c r="P422" s="131">
        <v>2</v>
      </c>
      <c r="Q422" s="132" t="s">
        <v>5411</v>
      </c>
      <c r="R422" s="131" t="s">
        <v>5414</v>
      </c>
      <c r="S422" s="131" t="s">
        <v>3274</v>
      </c>
      <c r="T422" s="130" t="s">
        <v>302</v>
      </c>
      <c r="U422" s="130" t="s">
        <v>5412</v>
      </c>
      <c r="V422" s="130" t="s">
        <v>324</v>
      </c>
      <c r="W422" s="130" t="s">
        <v>5413</v>
      </c>
      <c r="X422" s="130" t="s">
        <v>348</v>
      </c>
    </row>
    <row r="423" spans="1:25" s="130" customFormat="1" ht="16" customHeight="1" x14ac:dyDescent="0.15">
      <c r="A423" s="130" t="s">
        <v>5385</v>
      </c>
      <c r="B423" s="130" t="s">
        <v>5409</v>
      </c>
      <c r="C423" s="130">
        <v>2000</v>
      </c>
      <c r="D423" s="130" t="s">
        <v>5410</v>
      </c>
      <c r="E423" s="130" t="s">
        <v>5408</v>
      </c>
      <c r="F423" s="131" t="s">
        <v>13</v>
      </c>
      <c r="G423" s="130" t="s">
        <v>257</v>
      </c>
      <c r="H423" s="130" t="s">
        <v>4115</v>
      </c>
      <c r="J423" s="131"/>
      <c r="K423" s="131"/>
      <c r="M423" s="131"/>
      <c r="N423" s="131"/>
      <c r="O423" s="131"/>
      <c r="P423" s="131"/>
      <c r="Q423" s="132"/>
    </row>
    <row r="424" spans="1:25" s="130" customFormat="1" ht="13" x14ac:dyDescent="0.15">
      <c r="F424" s="131"/>
      <c r="J424" s="131"/>
      <c r="K424" s="131"/>
      <c r="M424" s="131"/>
      <c r="N424" s="131"/>
      <c r="O424" s="131"/>
      <c r="P424" s="131"/>
      <c r="Q424" s="132"/>
    </row>
    <row r="425" spans="1:25" s="130" customFormat="1" ht="13" x14ac:dyDescent="0.15">
      <c r="F425" s="131"/>
      <c r="J425" s="131"/>
      <c r="K425" s="131"/>
      <c r="M425" s="131"/>
      <c r="N425" s="131"/>
      <c r="O425" s="131"/>
      <c r="P425" s="131"/>
      <c r="Q425" s="132"/>
    </row>
    <row r="426" spans="1:25" s="130" customFormat="1" ht="13" x14ac:dyDescent="0.15">
      <c r="F426" s="131"/>
      <c r="J426" s="131"/>
      <c r="K426" s="131"/>
      <c r="M426" s="131"/>
      <c r="N426" s="131"/>
      <c r="O426" s="131"/>
      <c r="P426" s="131"/>
      <c r="Q426" s="132"/>
    </row>
    <row r="427" spans="1:25" s="130" customFormat="1" ht="13" x14ac:dyDescent="0.15">
      <c r="F427" s="131"/>
      <c r="J427" s="131"/>
      <c r="K427" s="131"/>
      <c r="M427" s="131"/>
      <c r="N427" s="131"/>
      <c r="O427" s="131"/>
      <c r="P427" s="131"/>
      <c r="Q427" s="132"/>
    </row>
    <row r="428" spans="1:25" s="130" customFormat="1" ht="13" x14ac:dyDescent="0.15">
      <c r="F428" s="131"/>
      <c r="J428" s="131"/>
      <c r="K428" s="131"/>
      <c r="M428" s="131"/>
      <c r="N428" s="131"/>
      <c r="O428" s="131"/>
      <c r="P428" s="131"/>
      <c r="Q428" s="132"/>
    </row>
    <row r="429" spans="1:25" s="130" customFormat="1" ht="13" x14ac:dyDescent="0.15">
      <c r="F429" s="131"/>
      <c r="J429" s="131"/>
      <c r="K429" s="131"/>
      <c r="M429" s="131"/>
      <c r="N429" s="131"/>
      <c r="O429" s="131"/>
      <c r="P429" s="131"/>
      <c r="Q429" s="13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9AC34-6820-6B4D-B33A-AD8C611FE2BA}">
  <dimension ref="A1:J54"/>
  <sheetViews>
    <sheetView workbookViewId="0">
      <selection activeCell="A6" sqref="A6"/>
    </sheetView>
  </sheetViews>
  <sheetFormatPr baseColWidth="10" defaultRowHeight="16" x14ac:dyDescent="0.2"/>
  <sheetData>
    <row r="1" spans="1:10" x14ac:dyDescent="0.2">
      <c r="A1" s="118" t="s">
        <v>3136</v>
      </c>
      <c r="B1" s="118"/>
      <c r="C1" s="118"/>
      <c r="D1" s="118"/>
      <c r="E1" s="118"/>
      <c r="F1" s="118"/>
      <c r="G1" s="118"/>
      <c r="H1" s="118"/>
      <c r="I1" s="118"/>
      <c r="J1" s="24"/>
    </row>
    <row r="2" spans="1:10" x14ac:dyDescent="0.2">
      <c r="A2" s="77" t="s">
        <v>3137</v>
      </c>
      <c r="B2" s="24" t="s">
        <v>3138</v>
      </c>
    </row>
    <row r="3" spans="1:10" x14ac:dyDescent="0.2">
      <c r="A3" s="77" t="s">
        <v>3139</v>
      </c>
      <c r="B3" s="24" t="s">
        <v>3140</v>
      </c>
    </row>
    <row r="4" spans="1:10" x14ac:dyDescent="0.2">
      <c r="A4" s="77" t="s">
        <v>3141</v>
      </c>
      <c r="B4" s="24" t="s">
        <v>3142</v>
      </c>
    </row>
    <row r="5" spans="1:10" x14ac:dyDescent="0.2">
      <c r="A5" s="77" t="s">
        <v>3143</v>
      </c>
      <c r="B5" s="24" t="s">
        <v>3144</v>
      </c>
    </row>
    <row r="6" spans="1:10" x14ac:dyDescent="0.2">
      <c r="A6" s="118"/>
      <c r="B6" s="118"/>
      <c r="C6" s="118"/>
      <c r="D6" s="118"/>
      <c r="E6" s="118"/>
      <c r="F6" s="118"/>
      <c r="G6" s="118"/>
      <c r="H6" s="118"/>
      <c r="I6" s="118"/>
      <c r="J6" s="24"/>
    </row>
    <row r="7" spans="1:10" x14ac:dyDescent="0.2">
      <c r="A7" s="118"/>
      <c r="B7" s="118"/>
      <c r="C7" s="118"/>
      <c r="D7" s="118"/>
      <c r="E7" s="118"/>
      <c r="F7" s="118"/>
      <c r="G7" s="118"/>
      <c r="H7" s="118"/>
      <c r="I7" s="118"/>
      <c r="J7" s="24"/>
    </row>
    <row r="8" spans="1:10" x14ac:dyDescent="0.2">
      <c r="A8" s="118" t="s">
        <v>3145</v>
      </c>
      <c r="B8" s="24"/>
    </row>
    <row r="9" spans="1:10" x14ac:dyDescent="0.2">
      <c r="A9" s="24" t="s">
        <v>3146</v>
      </c>
    </row>
    <row r="10" spans="1:10" x14ac:dyDescent="0.2">
      <c r="A10" s="24" t="s">
        <v>3147</v>
      </c>
    </row>
    <row r="11" spans="1:10" x14ac:dyDescent="0.2">
      <c r="A11" s="24" t="s">
        <v>3148</v>
      </c>
    </row>
    <row r="12" spans="1:10" x14ac:dyDescent="0.2">
      <c r="A12" s="24" t="s">
        <v>3149</v>
      </c>
    </row>
    <row r="13" spans="1:10" x14ac:dyDescent="0.2">
      <c r="A13" s="24"/>
      <c r="B13" s="24"/>
      <c r="C13" s="24"/>
      <c r="D13" s="24"/>
      <c r="E13" s="24"/>
      <c r="F13" s="24"/>
      <c r="G13" s="24"/>
      <c r="H13" s="24"/>
      <c r="I13" s="24"/>
      <c r="J13" s="24"/>
    </row>
    <row r="14" spans="1:10" x14ac:dyDescent="0.2">
      <c r="A14" s="24"/>
      <c r="B14" s="24"/>
      <c r="C14" s="24"/>
      <c r="D14" s="24"/>
      <c r="E14" s="24"/>
      <c r="F14" s="24"/>
      <c r="G14" s="24"/>
      <c r="H14" s="24"/>
      <c r="I14" s="24"/>
      <c r="J14" s="24"/>
    </row>
    <row r="15" spans="1:10" x14ac:dyDescent="0.2">
      <c r="A15" s="118" t="s">
        <v>3150</v>
      </c>
      <c r="B15" s="24"/>
    </row>
    <row r="16" spans="1:10" x14ac:dyDescent="0.2">
      <c r="A16" s="24" t="s">
        <v>3151</v>
      </c>
    </row>
    <row r="17" spans="1:10" x14ac:dyDescent="0.2">
      <c r="A17" s="24" t="s">
        <v>3152</v>
      </c>
    </row>
    <row r="18" spans="1:10" x14ac:dyDescent="0.2">
      <c r="A18" s="24" t="s">
        <v>3153</v>
      </c>
    </row>
    <row r="19" spans="1:10" x14ac:dyDescent="0.2">
      <c r="A19" s="24" t="s">
        <v>3154</v>
      </c>
    </row>
    <row r="20" spans="1:10" x14ac:dyDescent="0.2">
      <c r="A20" s="24"/>
      <c r="B20" s="24"/>
      <c r="C20" s="24"/>
      <c r="D20" s="24"/>
      <c r="E20" s="24"/>
      <c r="F20" s="24"/>
      <c r="G20" s="24"/>
      <c r="H20" s="24"/>
      <c r="I20" s="24"/>
      <c r="J20" s="24"/>
    </row>
    <row r="21" spans="1:10" x14ac:dyDescent="0.2">
      <c r="A21" s="24"/>
      <c r="B21" s="24"/>
      <c r="C21" s="24"/>
      <c r="D21" s="24"/>
      <c r="E21" s="24"/>
      <c r="F21" s="24"/>
      <c r="G21" s="24"/>
      <c r="H21" s="24"/>
      <c r="I21" s="24"/>
      <c r="J21" s="24"/>
    </row>
    <row r="22" spans="1:10" x14ac:dyDescent="0.2">
      <c r="A22" s="118" t="s">
        <v>3155</v>
      </c>
      <c r="B22" s="24"/>
    </row>
    <row r="23" spans="1:10" x14ac:dyDescent="0.2">
      <c r="A23" s="24" t="s">
        <v>3156</v>
      </c>
    </row>
    <row r="24" spans="1:10" x14ac:dyDescent="0.2">
      <c r="A24" s="24" t="s">
        <v>3157</v>
      </c>
    </row>
    <row r="25" spans="1:10" x14ac:dyDescent="0.2">
      <c r="A25" s="24" t="s">
        <v>3158</v>
      </c>
    </row>
    <row r="26" spans="1:10" x14ac:dyDescent="0.2">
      <c r="A26" s="24" t="s">
        <v>3154</v>
      </c>
    </row>
    <row r="27" spans="1:10" x14ac:dyDescent="0.2">
      <c r="A27" s="24"/>
      <c r="B27" s="24"/>
      <c r="C27" s="24"/>
      <c r="D27" s="24"/>
      <c r="E27" s="24"/>
      <c r="F27" s="24"/>
      <c r="G27" s="24"/>
      <c r="H27" s="24"/>
      <c r="I27" s="24"/>
      <c r="J27" s="24"/>
    </row>
    <row r="28" spans="1:10" x14ac:dyDescent="0.2">
      <c r="A28" s="24"/>
      <c r="B28" s="24"/>
      <c r="C28" s="24"/>
      <c r="D28" s="24"/>
      <c r="E28" s="24"/>
      <c r="F28" s="24"/>
      <c r="G28" s="24"/>
      <c r="H28" s="24"/>
      <c r="I28" s="24"/>
      <c r="J28" s="24"/>
    </row>
    <row r="29" spans="1:10" x14ac:dyDescent="0.2">
      <c r="A29" s="118" t="s">
        <v>3159</v>
      </c>
      <c r="B29" s="24"/>
    </row>
    <row r="30" spans="1:10" x14ac:dyDescent="0.2">
      <c r="A30" s="24" t="s">
        <v>3160</v>
      </c>
    </row>
    <row r="31" spans="1:10" x14ac:dyDescent="0.2">
      <c r="A31" s="24" t="s">
        <v>3161</v>
      </c>
    </row>
    <row r="32" spans="1:10" x14ac:dyDescent="0.2">
      <c r="A32" s="24" t="s">
        <v>3162</v>
      </c>
    </row>
    <row r="33" spans="1:10" x14ac:dyDescent="0.2">
      <c r="A33" s="24" t="s">
        <v>3163</v>
      </c>
    </row>
    <row r="34" spans="1:10" x14ac:dyDescent="0.2">
      <c r="A34" s="24"/>
      <c r="B34" s="24"/>
      <c r="C34" s="24"/>
      <c r="D34" s="24"/>
      <c r="E34" s="24"/>
      <c r="F34" s="24"/>
      <c r="G34" s="24"/>
      <c r="H34" s="24"/>
      <c r="I34" s="24"/>
      <c r="J34" s="24"/>
    </row>
    <row r="35" spans="1:10" x14ac:dyDescent="0.2">
      <c r="A35" s="24"/>
      <c r="B35" s="24"/>
      <c r="C35" s="24"/>
      <c r="D35" s="24"/>
      <c r="E35" s="24"/>
      <c r="F35" s="24"/>
      <c r="G35" s="24"/>
      <c r="H35" s="24"/>
      <c r="I35" s="24"/>
      <c r="J35" s="24"/>
    </row>
    <row r="36" spans="1:10" x14ac:dyDescent="0.2">
      <c r="A36" s="118" t="s">
        <v>3164</v>
      </c>
      <c r="B36" s="24"/>
    </row>
    <row r="37" spans="1:10" x14ac:dyDescent="0.2">
      <c r="A37" s="24" t="s">
        <v>3165</v>
      </c>
    </row>
    <row r="38" spans="1:10" x14ac:dyDescent="0.2">
      <c r="A38" s="24" t="s">
        <v>3166</v>
      </c>
    </row>
    <row r="39" spans="1:10" x14ac:dyDescent="0.2">
      <c r="A39" s="24" t="s">
        <v>3167</v>
      </c>
    </row>
    <row r="40" spans="1:10" x14ac:dyDescent="0.2">
      <c r="A40" s="24" t="s">
        <v>3168</v>
      </c>
    </row>
    <row r="41" spans="1:10" x14ac:dyDescent="0.2">
      <c r="A41" s="24"/>
      <c r="B41" s="24"/>
      <c r="C41" s="24"/>
      <c r="D41" s="24"/>
      <c r="E41" s="24"/>
      <c r="F41" s="24"/>
      <c r="G41" s="24"/>
      <c r="H41" s="24"/>
      <c r="I41" s="24"/>
      <c r="J41" s="24"/>
    </row>
    <row r="42" spans="1:10" x14ac:dyDescent="0.2">
      <c r="A42" s="24"/>
      <c r="B42" s="24"/>
      <c r="C42" s="24"/>
      <c r="D42" s="24"/>
      <c r="E42" s="24"/>
      <c r="F42" s="24"/>
      <c r="G42" s="24"/>
      <c r="H42" s="24"/>
      <c r="I42" s="24"/>
      <c r="J42" s="24"/>
    </row>
    <row r="43" spans="1:10" x14ac:dyDescent="0.2">
      <c r="A43" s="118" t="s">
        <v>3169</v>
      </c>
    </row>
    <row r="44" spans="1:10" x14ac:dyDescent="0.2">
      <c r="A44" s="24" t="s">
        <v>3170</v>
      </c>
    </row>
    <row r="45" spans="1:10" x14ac:dyDescent="0.2">
      <c r="A45" s="24" t="s">
        <v>3171</v>
      </c>
    </row>
    <row r="46" spans="1:10" x14ac:dyDescent="0.2">
      <c r="A46" s="24" t="s">
        <v>3172</v>
      </c>
    </row>
    <row r="47" spans="1:10" x14ac:dyDescent="0.2">
      <c r="A47" s="24" t="s">
        <v>3173</v>
      </c>
    </row>
    <row r="48" spans="1:10" x14ac:dyDescent="0.2">
      <c r="A48" s="24"/>
      <c r="B48" s="24"/>
      <c r="C48" s="24"/>
      <c r="D48" s="24"/>
      <c r="E48" s="24"/>
      <c r="F48" s="24"/>
      <c r="G48" s="24"/>
      <c r="H48" s="24"/>
      <c r="I48" s="24"/>
      <c r="J48" s="24"/>
    </row>
    <row r="49" spans="1:10" x14ac:dyDescent="0.2">
      <c r="A49" s="24"/>
      <c r="B49" s="24"/>
      <c r="C49" s="24"/>
      <c r="D49" s="24"/>
      <c r="E49" s="24"/>
      <c r="F49" s="24"/>
      <c r="G49" s="24"/>
      <c r="H49" s="24"/>
      <c r="I49" s="24"/>
      <c r="J49" s="24"/>
    </row>
    <row r="50" spans="1:10" x14ac:dyDescent="0.2">
      <c r="A50" s="118" t="s">
        <v>3174</v>
      </c>
    </row>
    <row r="51" spans="1:10" x14ac:dyDescent="0.2">
      <c r="A51" s="24" t="s">
        <v>3175</v>
      </c>
    </row>
    <row r="52" spans="1:10" x14ac:dyDescent="0.2">
      <c r="A52" s="24" t="s">
        <v>3176</v>
      </c>
    </row>
    <row r="53" spans="1:10" x14ac:dyDescent="0.2">
      <c r="A53" s="24" t="s">
        <v>3177</v>
      </c>
    </row>
    <row r="54" spans="1:10" x14ac:dyDescent="0.2">
      <c r="A54" s="24" t="s">
        <v>3178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440AD-3DB1-FA4F-820A-20C68748DE53}">
  <dimension ref="A1:Q45"/>
  <sheetViews>
    <sheetView zoomScale="90" zoomScaleNormal="90" workbookViewId="0">
      <selection activeCell="I1" sqref="I1"/>
    </sheetView>
  </sheetViews>
  <sheetFormatPr baseColWidth="10" defaultRowHeight="16" x14ac:dyDescent="0.2"/>
  <cols>
    <col min="9" max="9" width="6.7109375" style="35" customWidth="1"/>
  </cols>
  <sheetData>
    <row r="1" spans="1:17" x14ac:dyDescent="0.2">
      <c r="A1" s="37" t="s">
        <v>5328</v>
      </c>
      <c r="J1" s="37" t="s">
        <v>5330</v>
      </c>
    </row>
    <row r="2" spans="1:17" x14ac:dyDescent="0.2">
      <c r="A2" s="160" t="s">
        <v>5329</v>
      </c>
      <c r="B2" s="161"/>
      <c r="C2" s="161"/>
      <c r="D2" s="161"/>
      <c r="E2" s="161"/>
      <c r="F2" s="161"/>
      <c r="G2" s="161"/>
      <c r="H2" s="161"/>
      <c r="J2" s="160" t="s">
        <v>5331</v>
      </c>
      <c r="K2" s="161"/>
      <c r="L2" s="161"/>
      <c r="M2" s="161"/>
      <c r="N2" s="161"/>
      <c r="O2" s="161"/>
      <c r="P2" s="161"/>
      <c r="Q2" s="161"/>
    </row>
    <row r="3" spans="1:17" x14ac:dyDescent="0.2">
      <c r="A3" s="161"/>
      <c r="B3" s="161"/>
      <c r="C3" s="161"/>
      <c r="D3" s="161"/>
      <c r="E3" s="161"/>
      <c r="F3" s="161"/>
      <c r="G3" s="161"/>
      <c r="H3" s="161"/>
      <c r="J3" s="161"/>
      <c r="K3" s="161"/>
      <c r="L3" s="161"/>
      <c r="M3" s="161"/>
      <c r="N3" s="161"/>
      <c r="O3" s="161"/>
      <c r="P3" s="161"/>
      <c r="Q3" s="161"/>
    </row>
    <row r="4" spans="1:17" x14ac:dyDescent="0.2">
      <c r="A4" s="161"/>
      <c r="B4" s="161"/>
      <c r="C4" s="161"/>
      <c r="D4" s="161"/>
      <c r="E4" s="161"/>
      <c r="F4" s="161"/>
      <c r="G4" s="161"/>
      <c r="H4" s="161"/>
      <c r="J4" s="161"/>
      <c r="K4" s="161"/>
      <c r="L4" s="161"/>
      <c r="M4" s="161"/>
      <c r="N4" s="161"/>
      <c r="O4" s="161"/>
      <c r="P4" s="161"/>
      <c r="Q4" s="161"/>
    </row>
    <row r="5" spans="1:17" x14ac:dyDescent="0.2">
      <c r="A5" s="161"/>
      <c r="B5" s="161"/>
      <c r="C5" s="161"/>
      <c r="D5" s="161"/>
      <c r="E5" s="161"/>
      <c r="F5" s="161"/>
      <c r="G5" s="161"/>
      <c r="H5" s="161"/>
      <c r="J5" s="161"/>
      <c r="K5" s="161"/>
      <c r="L5" s="161"/>
      <c r="M5" s="161"/>
      <c r="N5" s="161"/>
      <c r="O5" s="161"/>
      <c r="P5" s="161"/>
      <c r="Q5" s="161"/>
    </row>
    <row r="6" spans="1:17" x14ac:dyDescent="0.2">
      <c r="A6" s="161"/>
      <c r="B6" s="161"/>
      <c r="C6" s="161"/>
      <c r="D6" s="161"/>
      <c r="E6" s="161"/>
      <c r="F6" s="161"/>
      <c r="G6" s="161"/>
      <c r="H6" s="161"/>
      <c r="J6" s="161"/>
      <c r="K6" s="161"/>
      <c r="L6" s="161"/>
      <c r="M6" s="161"/>
      <c r="N6" s="161"/>
      <c r="O6" s="161"/>
      <c r="P6" s="161"/>
      <c r="Q6" s="161"/>
    </row>
    <row r="7" spans="1:17" x14ac:dyDescent="0.2">
      <c r="A7" s="161"/>
      <c r="B7" s="161"/>
      <c r="C7" s="161"/>
      <c r="D7" s="161"/>
      <c r="E7" s="161"/>
      <c r="F7" s="161"/>
      <c r="G7" s="161"/>
      <c r="H7" s="161"/>
      <c r="J7" s="161"/>
      <c r="K7" s="161"/>
      <c r="L7" s="161"/>
      <c r="M7" s="161"/>
      <c r="N7" s="161"/>
      <c r="O7" s="161"/>
      <c r="P7" s="161"/>
      <c r="Q7" s="161"/>
    </row>
    <row r="8" spans="1:17" x14ac:dyDescent="0.2">
      <c r="A8" s="161"/>
      <c r="B8" s="161"/>
      <c r="C8" s="161"/>
      <c r="D8" s="161"/>
      <c r="E8" s="161"/>
      <c r="F8" s="161"/>
      <c r="G8" s="161"/>
      <c r="H8" s="161"/>
      <c r="J8" s="161"/>
      <c r="K8" s="161"/>
      <c r="L8" s="161"/>
      <c r="M8" s="161"/>
      <c r="N8" s="161"/>
      <c r="O8" s="161"/>
      <c r="P8" s="161"/>
      <c r="Q8" s="161"/>
    </row>
    <row r="9" spans="1:17" x14ac:dyDescent="0.2">
      <c r="A9" s="161"/>
      <c r="B9" s="161"/>
      <c r="C9" s="161"/>
      <c r="D9" s="161"/>
      <c r="E9" s="161"/>
      <c r="F9" s="161"/>
      <c r="G9" s="161"/>
      <c r="H9" s="161"/>
      <c r="J9" s="161"/>
      <c r="K9" s="161"/>
      <c r="L9" s="161"/>
      <c r="M9" s="161"/>
      <c r="N9" s="161"/>
      <c r="O9" s="161"/>
      <c r="P9" s="161"/>
      <c r="Q9" s="161"/>
    </row>
    <row r="10" spans="1:17" x14ac:dyDescent="0.2">
      <c r="A10" s="161"/>
      <c r="B10" s="161"/>
      <c r="C10" s="161"/>
      <c r="D10" s="161"/>
      <c r="E10" s="161"/>
      <c r="F10" s="161"/>
      <c r="G10" s="161"/>
      <c r="H10" s="161"/>
      <c r="J10" s="161"/>
      <c r="K10" s="161"/>
      <c r="L10" s="161"/>
      <c r="M10" s="161"/>
      <c r="N10" s="161"/>
      <c r="O10" s="161"/>
      <c r="P10" s="161"/>
      <c r="Q10" s="161"/>
    </row>
    <row r="11" spans="1:17" x14ac:dyDescent="0.2">
      <c r="A11" s="161"/>
      <c r="B11" s="161"/>
      <c r="C11" s="161"/>
      <c r="D11" s="161"/>
      <c r="E11" s="161"/>
      <c r="F11" s="161"/>
      <c r="G11" s="161"/>
      <c r="H11" s="161"/>
      <c r="J11" s="161"/>
      <c r="K11" s="161"/>
      <c r="L11" s="161"/>
      <c r="M11" s="161"/>
      <c r="N11" s="161"/>
      <c r="O11" s="161"/>
      <c r="P11" s="161"/>
      <c r="Q11" s="161"/>
    </row>
    <row r="12" spans="1:17" x14ac:dyDescent="0.2">
      <c r="A12" s="161"/>
      <c r="B12" s="161"/>
      <c r="C12" s="161"/>
      <c r="D12" s="161"/>
      <c r="E12" s="161"/>
      <c r="F12" s="161"/>
      <c r="G12" s="161"/>
      <c r="H12" s="161"/>
      <c r="J12" s="161"/>
      <c r="K12" s="161"/>
      <c r="L12" s="161"/>
      <c r="M12" s="161"/>
      <c r="N12" s="161"/>
      <c r="O12" s="161"/>
      <c r="P12" s="161"/>
      <c r="Q12" s="161"/>
    </row>
    <row r="13" spans="1:17" x14ac:dyDescent="0.2">
      <c r="A13" s="161"/>
      <c r="B13" s="161"/>
      <c r="C13" s="161"/>
      <c r="D13" s="161"/>
      <c r="E13" s="161"/>
      <c r="F13" s="161"/>
      <c r="G13" s="161"/>
      <c r="H13" s="161"/>
      <c r="J13" s="161"/>
      <c r="K13" s="161"/>
      <c r="L13" s="161"/>
      <c r="M13" s="161"/>
      <c r="N13" s="161"/>
      <c r="O13" s="161"/>
      <c r="P13" s="161"/>
      <c r="Q13" s="161"/>
    </row>
    <row r="14" spans="1:17" x14ac:dyDescent="0.2">
      <c r="A14" s="161"/>
      <c r="B14" s="161"/>
      <c r="C14" s="161"/>
      <c r="D14" s="161"/>
      <c r="E14" s="161"/>
      <c r="F14" s="161"/>
      <c r="G14" s="161"/>
      <c r="H14" s="161"/>
      <c r="J14" s="161"/>
      <c r="K14" s="161"/>
      <c r="L14" s="161"/>
      <c r="M14" s="161"/>
      <c r="N14" s="161"/>
      <c r="O14" s="161"/>
      <c r="P14" s="161"/>
      <c r="Q14" s="161"/>
    </row>
    <row r="15" spans="1:17" x14ac:dyDescent="0.2">
      <c r="A15" s="161"/>
      <c r="B15" s="161"/>
      <c r="C15" s="161"/>
      <c r="D15" s="161"/>
      <c r="E15" s="161"/>
      <c r="F15" s="161"/>
      <c r="G15" s="161"/>
      <c r="H15" s="161"/>
      <c r="J15" s="161"/>
      <c r="K15" s="161"/>
      <c r="L15" s="161"/>
      <c r="M15" s="161"/>
      <c r="N15" s="161"/>
      <c r="O15" s="161"/>
      <c r="P15" s="161"/>
      <c r="Q15" s="161"/>
    </row>
    <row r="16" spans="1:17" x14ac:dyDescent="0.2">
      <c r="A16" s="161"/>
      <c r="B16" s="161"/>
      <c r="C16" s="161"/>
      <c r="D16" s="161"/>
      <c r="E16" s="161"/>
      <c r="F16" s="161"/>
      <c r="G16" s="161"/>
      <c r="H16" s="161"/>
      <c r="J16" s="161"/>
      <c r="K16" s="161"/>
      <c r="L16" s="161"/>
      <c r="M16" s="161"/>
      <c r="N16" s="161"/>
      <c r="O16" s="161"/>
      <c r="P16" s="161"/>
      <c r="Q16" s="161"/>
    </row>
    <row r="17" spans="1:17" x14ac:dyDescent="0.2">
      <c r="A17" s="161"/>
      <c r="B17" s="161"/>
      <c r="C17" s="161"/>
      <c r="D17" s="161"/>
      <c r="E17" s="161"/>
      <c r="F17" s="161"/>
      <c r="G17" s="161"/>
      <c r="H17" s="161"/>
      <c r="J17" s="161"/>
      <c r="K17" s="161"/>
      <c r="L17" s="161"/>
      <c r="M17" s="161"/>
      <c r="N17" s="161"/>
      <c r="O17" s="161"/>
      <c r="P17" s="161"/>
      <c r="Q17" s="161"/>
    </row>
    <row r="18" spans="1:17" x14ac:dyDescent="0.2">
      <c r="A18" s="161"/>
      <c r="B18" s="161"/>
      <c r="C18" s="161"/>
      <c r="D18" s="161"/>
      <c r="E18" s="161"/>
      <c r="F18" s="161"/>
      <c r="G18" s="161"/>
      <c r="H18" s="161"/>
      <c r="J18" s="161"/>
      <c r="K18" s="161"/>
      <c r="L18" s="161"/>
      <c r="M18" s="161"/>
      <c r="N18" s="161"/>
      <c r="O18" s="161"/>
      <c r="P18" s="161"/>
      <c r="Q18" s="161"/>
    </row>
    <row r="19" spans="1:17" x14ac:dyDescent="0.2">
      <c r="A19" s="161"/>
      <c r="B19" s="161"/>
      <c r="C19" s="161"/>
      <c r="D19" s="161"/>
      <c r="E19" s="161"/>
      <c r="F19" s="161"/>
      <c r="G19" s="161"/>
      <c r="H19" s="161"/>
      <c r="J19" s="161"/>
      <c r="K19" s="161"/>
      <c r="L19" s="161"/>
      <c r="M19" s="161"/>
      <c r="N19" s="161"/>
      <c r="O19" s="161"/>
      <c r="P19" s="161"/>
      <c r="Q19" s="161"/>
    </row>
    <row r="20" spans="1:17" x14ac:dyDescent="0.2">
      <c r="A20" s="161"/>
      <c r="B20" s="161"/>
      <c r="C20" s="161"/>
      <c r="D20" s="161"/>
      <c r="E20" s="161"/>
      <c r="F20" s="161"/>
      <c r="G20" s="161"/>
      <c r="H20" s="161"/>
      <c r="J20" s="161"/>
      <c r="K20" s="161"/>
      <c r="L20" s="161"/>
      <c r="M20" s="161"/>
      <c r="N20" s="161"/>
      <c r="O20" s="161"/>
      <c r="P20" s="161"/>
      <c r="Q20" s="161"/>
    </row>
    <row r="21" spans="1:17" x14ac:dyDescent="0.2">
      <c r="A21" s="161"/>
      <c r="B21" s="161"/>
      <c r="C21" s="161"/>
      <c r="D21" s="161"/>
      <c r="E21" s="161"/>
      <c r="F21" s="161"/>
      <c r="G21" s="161"/>
      <c r="H21" s="161"/>
      <c r="J21" s="161"/>
      <c r="K21" s="161"/>
      <c r="L21" s="161"/>
      <c r="M21" s="161"/>
      <c r="N21" s="161"/>
      <c r="O21" s="161"/>
      <c r="P21" s="161"/>
      <c r="Q21" s="161"/>
    </row>
    <row r="22" spans="1:17" x14ac:dyDescent="0.2">
      <c r="A22" s="161"/>
      <c r="B22" s="161"/>
      <c r="C22" s="161"/>
      <c r="D22" s="161"/>
      <c r="E22" s="161"/>
      <c r="F22" s="161"/>
      <c r="G22" s="161"/>
      <c r="H22" s="161"/>
      <c r="J22" s="161"/>
      <c r="K22" s="161"/>
      <c r="L22" s="161"/>
      <c r="M22" s="161"/>
      <c r="N22" s="161"/>
      <c r="O22" s="161"/>
      <c r="P22" s="161"/>
      <c r="Q22" s="161"/>
    </row>
    <row r="23" spans="1:17" x14ac:dyDescent="0.2">
      <c r="A23" s="161"/>
      <c r="B23" s="161"/>
      <c r="C23" s="161"/>
      <c r="D23" s="161"/>
      <c r="E23" s="161"/>
      <c r="F23" s="161"/>
      <c r="G23" s="161"/>
      <c r="H23" s="161"/>
      <c r="J23" s="161"/>
      <c r="K23" s="161"/>
      <c r="L23" s="161"/>
      <c r="M23" s="161"/>
      <c r="N23" s="161"/>
      <c r="O23" s="161"/>
      <c r="P23" s="161"/>
      <c r="Q23" s="161"/>
    </row>
    <row r="24" spans="1:17" x14ac:dyDescent="0.2">
      <c r="A24" s="161"/>
      <c r="B24" s="161"/>
      <c r="C24" s="161"/>
      <c r="D24" s="161"/>
      <c r="E24" s="161"/>
      <c r="F24" s="161"/>
      <c r="G24" s="161"/>
      <c r="H24" s="161"/>
      <c r="J24" s="161"/>
      <c r="K24" s="161"/>
      <c r="L24" s="161"/>
      <c r="M24" s="161"/>
      <c r="N24" s="161"/>
      <c r="O24" s="161"/>
      <c r="P24" s="161"/>
      <c r="Q24" s="161"/>
    </row>
    <row r="25" spans="1:17" x14ac:dyDescent="0.2">
      <c r="A25" s="161"/>
      <c r="B25" s="161"/>
      <c r="C25" s="161"/>
      <c r="D25" s="161"/>
      <c r="E25" s="161"/>
      <c r="F25" s="161"/>
      <c r="G25" s="161"/>
      <c r="H25" s="161"/>
      <c r="J25" s="161"/>
      <c r="K25" s="161"/>
      <c r="L25" s="161"/>
      <c r="M25" s="161"/>
      <c r="N25" s="161"/>
      <c r="O25" s="161"/>
      <c r="P25" s="161"/>
      <c r="Q25" s="161"/>
    </row>
    <row r="26" spans="1:17" x14ac:dyDescent="0.2">
      <c r="A26" s="161"/>
      <c r="B26" s="161"/>
      <c r="C26" s="161"/>
      <c r="D26" s="161"/>
      <c r="E26" s="161"/>
      <c r="F26" s="161"/>
      <c r="G26" s="161"/>
      <c r="H26" s="161"/>
      <c r="J26" s="161"/>
      <c r="K26" s="161"/>
      <c r="L26" s="161"/>
      <c r="M26" s="161"/>
      <c r="N26" s="161"/>
      <c r="O26" s="161"/>
      <c r="P26" s="161"/>
      <c r="Q26" s="161"/>
    </row>
    <row r="27" spans="1:17" x14ac:dyDescent="0.2">
      <c r="A27" s="161"/>
      <c r="B27" s="161"/>
      <c r="C27" s="161"/>
      <c r="D27" s="161"/>
      <c r="E27" s="161"/>
      <c r="F27" s="161"/>
      <c r="G27" s="161"/>
      <c r="H27" s="161"/>
      <c r="J27" s="161"/>
      <c r="K27" s="161"/>
      <c r="L27" s="161"/>
      <c r="M27" s="161"/>
      <c r="N27" s="161"/>
      <c r="O27" s="161"/>
      <c r="P27" s="161"/>
      <c r="Q27" s="161"/>
    </row>
    <row r="28" spans="1:17" x14ac:dyDescent="0.2">
      <c r="A28" s="161"/>
      <c r="B28" s="161"/>
      <c r="C28" s="161"/>
      <c r="D28" s="161"/>
      <c r="E28" s="161"/>
      <c r="F28" s="161"/>
      <c r="G28" s="161"/>
      <c r="H28" s="161"/>
      <c r="J28" s="161"/>
      <c r="K28" s="161"/>
      <c r="L28" s="161"/>
      <c r="M28" s="161"/>
      <c r="N28" s="161"/>
      <c r="O28" s="161"/>
      <c r="P28" s="161"/>
      <c r="Q28" s="161"/>
    </row>
    <row r="29" spans="1:17" x14ac:dyDescent="0.2">
      <c r="A29" s="161"/>
      <c r="B29" s="161"/>
      <c r="C29" s="161"/>
      <c r="D29" s="161"/>
      <c r="E29" s="161"/>
      <c r="F29" s="161"/>
      <c r="G29" s="161"/>
      <c r="H29" s="161"/>
      <c r="J29" s="161"/>
      <c r="K29" s="161"/>
      <c r="L29" s="161"/>
      <c r="M29" s="161"/>
      <c r="N29" s="161"/>
      <c r="O29" s="161"/>
      <c r="P29" s="161"/>
      <c r="Q29" s="161"/>
    </row>
    <row r="30" spans="1:17" x14ac:dyDescent="0.2">
      <c r="A30" s="161"/>
      <c r="B30" s="161"/>
      <c r="C30" s="161"/>
      <c r="D30" s="161"/>
      <c r="E30" s="161"/>
      <c r="F30" s="161"/>
      <c r="G30" s="161"/>
      <c r="H30" s="161"/>
      <c r="J30" s="161"/>
      <c r="K30" s="161"/>
      <c r="L30" s="161"/>
      <c r="M30" s="161"/>
      <c r="N30" s="161"/>
      <c r="O30" s="161"/>
      <c r="P30" s="161"/>
      <c r="Q30" s="161"/>
    </row>
    <row r="31" spans="1:17" x14ac:dyDescent="0.2">
      <c r="A31" s="161"/>
      <c r="B31" s="161"/>
      <c r="C31" s="161"/>
      <c r="D31" s="161"/>
      <c r="E31" s="161"/>
      <c r="F31" s="161"/>
      <c r="G31" s="161"/>
      <c r="H31" s="161"/>
      <c r="J31" s="161"/>
      <c r="K31" s="161"/>
      <c r="L31" s="161"/>
      <c r="M31" s="161"/>
      <c r="N31" s="161"/>
      <c r="O31" s="161"/>
      <c r="P31" s="161"/>
      <c r="Q31" s="161"/>
    </row>
    <row r="32" spans="1:17" x14ac:dyDescent="0.2">
      <c r="A32" s="161"/>
      <c r="B32" s="161"/>
      <c r="C32" s="161"/>
      <c r="D32" s="161"/>
      <c r="E32" s="161"/>
      <c r="F32" s="161"/>
      <c r="G32" s="161"/>
      <c r="H32" s="161"/>
      <c r="J32" s="161"/>
      <c r="K32" s="161"/>
      <c r="L32" s="161"/>
      <c r="M32" s="161"/>
      <c r="N32" s="161"/>
      <c r="O32" s="161"/>
      <c r="P32" s="161"/>
      <c r="Q32" s="161"/>
    </row>
    <row r="33" spans="1:17" x14ac:dyDescent="0.2">
      <c r="A33" s="161"/>
      <c r="B33" s="161"/>
      <c r="C33" s="161"/>
      <c r="D33" s="161"/>
      <c r="E33" s="161"/>
      <c r="F33" s="161"/>
      <c r="G33" s="161"/>
      <c r="H33" s="161"/>
      <c r="J33" s="161"/>
      <c r="K33" s="161"/>
      <c r="L33" s="161"/>
      <c r="M33" s="161"/>
      <c r="N33" s="161"/>
      <c r="O33" s="161"/>
      <c r="P33" s="161"/>
      <c r="Q33" s="161"/>
    </row>
    <row r="34" spans="1:17" x14ac:dyDescent="0.2">
      <c r="A34" s="161"/>
      <c r="B34" s="161"/>
      <c r="C34" s="161"/>
      <c r="D34" s="161"/>
      <c r="E34" s="161"/>
      <c r="F34" s="161"/>
      <c r="G34" s="161"/>
      <c r="H34" s="161"/>
      <c r="J34" s="161"/>
      <c r="K34" s="161"/>
      <c r="L34" s="161"/>
      <c r="M34" s="161"/>
      <c r="N34" s="161"/>
      <c r="O34" s="161"/>
      <c r="P34" s="161"/>
      <c r="Q34" s="161"/>
    </row>
    <row r="35" spans="1:17" x14ac:dyDescent="0.2">
      <c r="A35" s="161"/>
      <c r="B35" s="161"/>
      <c r="C35" s="161"/>
      <c r="D35" s="161"/>
      <c r="E35" s="161"/>
      <c r="F35" s="161"/>
      <c r="G35" s="161"/>
      <c r="H35" s="161"/>
      <c r="J35" s="161"/>
      <c r="K35" s="161"/>
      <c r="L35" s="161"/>
      <c r="M35" s="161"/>
      <c r="N35" s="161"/>
      <c r="O35" s="161"/>
      <c r="P35" s="161"/>
      <c r="Q35" s="161"/>
    </row>
    <row r="36" spans="1:17" x14ac:dyDescent="0.2">
      <c r="A36" s="161"/>
      <c r="B36" s="161"/>
      <c r="C36" s="161"/>
      <c r="D36" s="161"/>
      <c r="E36" s="161"/>
      <c r="F36" s="161"/>
      <c r="G36" s="161"/>
      <c r="H36" s="161"/>
      <c r="J36" s="161"/>
      <c r="K36" s="161"/>
      <c r="L36" s="161"/>
      <c r="M36" s="161"/>
      <c r="N36" s="161"/>
      <c r="O36" s="161"/>
      <c r="P36" s="161"/>
      <c r="Q36" s="161"/>
    </row>
    <row r="37" spans="1:17" x14ac:dyDescent="0.2">
      <c r="A37" s="161"/>
      <c r="B37" s="161"/>
      <c r="C37" s="161"/>
      <c r="D37" s="161"/>
      <c r="E37" s="161"/>
      <c r="F37" s="161"/>
      <c r="G37" s="161"/>
      <c r="H37" s="161"/>
      <c r="J37" s="161"/>
      <c r="K37" s="161"/>
      <c r="L37" s="161"/>
      <c r="M37" s="161"/>
      <c r="N37" s="161"/>
      <c r="O37" s="161"/>
      <c r="P37" s="161"/>
      <c r="Q37" s="161"/>
    </row>
    <row r="38" spans="1:17" x14ac:dyDescent="0.2">
      <c r="A38" s="161"/>
      <c r="B38" s="161"/>
      <c r="C38" s="161"/>
      <c r="D38" s="161"/>
      <c r="E38" s="161"/>
      <c r="F38" s="161"/>
      <c r="G38" s="161"/>
      <c r="H38" s="161"/>
      <c r="J38" s="161"/>
      <c r="K38" s="161"/>
      <c r="L38" s="161"/>
      <c r="M38" s="161"/>
      <c r="N38" s="161"/>
      <c r="O38" s="161"/>
      <c r="P38" s="161"/>
      <c r="Q38" s="161"/>
    </row>
    <row r="39" spans="1:17" x14ac:dyDescent="0.2">
      <c r="A39" s="161"/>
      <c r="B39" s="161"/>
      <c r="C39" s="161"/>
      <c r="D39" s="161"/>
      <c r="E39" s="161"/>
      <c r="F39" s="161"/>
      <c r="G39" s="161"/>
      <c r="H39" s="161"/>
      <c r="J39" s="161"/>
      <c r="K39" s="161"/>
      <c r="L39" s="161"/>
      <c r="M39" s="161"/>
      <c r="N39" s="161"/>
      <c r="O39" s="161"/>
      <c r="P39" s="161"/>
      <c r="Q39" s="161"/>
    </row>
    <row r="40" spans="1:17" x14ac:dyDescent="0.2">
      <c r="A40" s="161"/>
      <c r="B40" s="161"/>
      <c r="C40" s="161"/>
      <c r="D40" s="161"/>
      <c r="E40" s="161"/>
      <c r="F40" s="161"/>
      <c r="G40" s="161"/>
      <c r="H40" s="161"/>
      <c r="J40" s="161"/>
      <c r="K40" s="161"/>
      <c r="L40" s="161"/>
      <c r="M40" s="161"/>
      <c r="N40" s="161"/>
      <c r="O40" s="161"/>
      <c r="P40" s="161"/>
      <c r="Q40" s="161"/>
    </row>
    <row r="41" spans="1:17" x14ac:dyDescent="0.2">
      <c r="A41" s="161"/>
      <c r="B41" s="161"/>
      <c r="C41" s="161"/>
      <c r="D41" s="161"/>
      <c r="E41" s="161"/>
      <c r="F41" s="161"/>
      <c r="G41" s="161"/>
      <c r="H41" s="161"/>
      <c r="J41" s="161"/>
      <c r="K41" s="161"/>
      <c r="L41" s="161"/>
      <c r="M41" s="161"/>
      <c r="N41" s="161"/>
      <c r="O41" s="161"/>
      <c r="P41" s="161"/>
      <c r="Q41" s="161"/>
    </row>
    <row r="42" spans="1:17" x14ac:dyDescent="0.2">
      <c r="A42" s="161"/>
      <c r="B42" s="161"/>
      <c r="C42" s="161"/>
      <c r="D42" s="161"/>
      <c r="E42" s="161"/>
      <c r="F42" s="161"/>
      <c r="G42" s="161"/>
      <c r="H42" s="161"/>
      <c r="J42" s="161"/>
      <c r="K42" s="161"/>
      <c r="L42" s="161"/>
      <c r="M42" s="161"/>
      <c r="N42" s="161"/>
      <c r="O42" s="161"/>
      <c r="P42" s="161"/>
      <c r="Q42" s="161"/>
    </row>
    <row r="43" spans="1:17" x14ac:dyDescent="0.2">
      <c r="A43" s="161"/>
      <c r="B43" s="161"/>
      <c r="C43" s="161"/>
      <c r="D43" s="161"/>
      <c r="E43" s="161"/>
      <c r="F43" s="161"/>
      <c r="G43" s="161"/>
      <c r="H43" s="161"/>
      <c r="J43" s="161"/>
      <c r="K43" s="161"/>
      <c r="L43" s="161"/>
      <c r="M43" s="161"/>
      <c r="N43" s="161"/>
      <c r="O43" s="161"/>
      <c r="P43" s="161"/>
      <c r="Q43" s="161"/>
    </row>
    <row r="44" spans="1:17" x14ac:dyDescent="0.2">
      <c r="A44" s="161"/>
      <c r="B44" s="161"/>
      <c r="C44" s="161"/>
      <c r="D44" s="161"/>
      <c r="E44" s="161"/>
      <c r="F44" s="161"/>
      <c r="G44" s="161"/>
      <c r="H44" s="161"/>
      <c r="J44" s="161"/>
      <c r="K44" s="161"/>
      <c r="L44" s="161"/>
      <c r="M44" s="161"/>
      <c r="N44" s="161"/>
      <c r="O44" s="161"/>
      <c r="P44" s="161"/>
      <c r="Q44" s="161"/>
    </row>
    <row r="45" spans="1:17" x14ac:dyDescent="0.2">
      <c r="A45" s="161"/>
      <c r="B45" s="161"/>
      <c r="C45" s="161"/>
      <c r="D45" s="161"/>
      <c r="E45" s="161"/>
      <c r="F45" s="161"/>
      <c r="G45" s="161"/>
      <c r="H45" s="161"/>
      <c r="J45" s="161"/>
      <c r="K45" s="161"/>
      <c r="L45" s="161"/>
      <c r="M45" s="161"/>
      <c r="N45" s="161"/>
      <c r="O45" s="161"/>
      <c r="P45" s="161"/>
      <c r="Q45" s="16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82B0D-3C2C-B044-A7CB-80F1FD5B2D2A}">
  <sheetPr>
    <outlinePr summaryBelow="0" summaryRight="0"/>
  </sheetPr>
  <dimension ref="A1:Z1024"/>
  <sheetViews>
    <sheetView zoomScale="110" zoomScaleNormal="110" workbookViewId="0">
      <pane xSplit="2" ySplit="6" topLeftCell="C7" activePane="bottomRight" state="frozen"/>
      <selection pane="topRight" activeCell="C1" sqref="C1"/>
      <selection pane="bottomLeft" activeCell="A7" sqref="A7"/>
      <selection pane="bottomRight"/>
    </sheetView>
  </sheetViews>
  <sheetFormatPr baseColWidth="10" defaultColWidth="12.42578125" defaultRowHeight="15.75" customHeight="1" outlineLevelRow="1" x14ac:dyDescent="0.15"/>
  <cols>
    <col min="1" max="1" width="7.140625" style="165" customWidth="1"/>
    <col min="2" max="2" width="36.85546875" style="165" customWidth="1"/>
    <col min="3" max="3" width="20.140625" style="165" customWidth="1"/>
    <col min="4" max="4" width="19.5703125" style="165" customWidth="1"/>
    <col min="5" max="5" width="20" style="165" customWidth="1"/>
    <col min="6" max="6" width="17.140625" style="165" customWidth="1"/>
    <col min="7" max="16384" width="12.42578125" style="165"/>
  </cols>
  <sheetData>
    <row r="1" spans="1:26" ht="19" x14ac:dyDescent="0.2">
      <c r="A1" s="162" t="s">
        <v>2108</v>
      </c>
      <c r="B1" s="163" t="s">
        <v>5335</v>
      </c>
      <c r="C1" s="164">
        <v>1</v>
      </c>
      <c r="D1" s="164">
        <v>2</v>
      </c>
      <c r="E1" s="164">
        <v>3</v>
      </c>
      <c r="F1" s="164">
        <v>4</v>
      </c>
      <c r="G1" s="164" t="s">
        <v>5336</v>
      </c>
      <c r="H1" s="164"/>
      <c r="I1" s="164"/>
      <c r="J1" s="164"/>
      <c r="K1" s="164"/>
      <c r="L1" s="164"/>
      <c r="M1" s="164"/>
      <c r="N1" s="164"/>
      <c r="O1" s="164"/>
      <c r="P1" s="164"/>
      <c r="Q1" s="164"/>
      <c r="R1" s="164"/>
      <c r="S1" s="164"/>
      <c r="T1" s="164"/>
      <c r="U1" s="164"/>
      <c r="V1" s="164"/>
      <c r="W1" s="164"/>
      <c r="X1" s="164"/>
      <c r="Y1" s="164"/>
      <c r="Z1" s="164"/>
    </row>
    <row r="2" spans="1:26" ht="14" x14ac:dyDescent="0.15">
      <c r="A2" s="166"/>
      <c r="B2" s="167" t="s">
        <v>2100</v>
      </c>
    </row>
    <row r="3" spans="1:26" ht="14" x14ac:dyDescent="0.15">
      <c r="A3" s="166"/>
      <c r="B3" s="167" t="s">
        <v>5337</v>
      </c>
    </row>
    <row r="4" spans="1:26" ht="14" x14ac:dyDescent="0.15">
      <c r="A4" s="166"/>
      <c r="B4" s="167" t="s">
        <v>5338</v>
      </c>
    </row>
    <row r="5" spans="1:26" ht="14" x14ac:dyDescent="0.15">
      <c r="A5" s="166"/>
      <c r="B5" s="167" t="s">
        <v>5339</v>
      </c>
    </row>
    <row r="6" spans="1:26" ht="14" x14ac:dyDescent="0.15">
      <c r="A6" s="166"/>
      <c r="B6" s="167" t="s">
        <v>5340</v>
      </c>
    </row>
    <row r="7" spans="1:26" ht="13" collapsed="1" x14ac:dyDescent="0.15">
      <c r="A7" s="312" t="s">
        <v>5341</v>
      </c>
      <c r="B7" s="313"/>
      <c r="C7" s="168"/>
      <c r="D7" s="168"/>
      <c r="E7" s="168"/>
      <c r="F7" s="168"/>
      <c r="G7" s="168"/>
      <c r="H7" s="168"/>
      <c r="I7" s="168"/>
      <c r="J7" s="168"/>
      <c r="K7" s="168"/>
      <c r="L7" s="168"/>
      <c r="M7" s="168"/>
      <c r="N7" s="168"/>
      <c r="O7" s="168"/>
      <c r="P7" s="168"/>
      <c r="Q7" s="168"/>
      <c r="R7" s="168"/>
      <c r="S7" s="168"/>
      <c r="T7" s="168"/>
      <c r="U7" s="168"/>
      <c r="V7" s="168"/>
      <c r="W7" s="168"/>
      <c r="X7" s="168"/>
      <c r="Y7" s="168"/>
      <c r="Z7" s="168"/>
    </row>
    <row r="8" spans="1:26" ht="14" hidden="1" outlineLevel="1" x14ac:dyDescent="0.15">
      <c r="A8" s="169" t="s">
        <v>257</v>
      </c>
      <c r="B8" s="170" t="s">
        <v>5342</v>
      </c>
    </row>
    <row r="9" spans="1:26" ht="14" hidden="1" outlineLevel="1" x14ac:dyDescent="0.15">
      <c r="A9" s="169" t="s">
        <v>595</v>
      </c>
      <c r="B9" s="170" t="s">
        <v>5343</v>
      </c>
    </row>
    <row r="10" spans="1:26" ht="13" hidden="1" outlineLevel="1" x14ac:dyDescent="0.15">
      <c r="A10" s="169">
        <v>0</v>
      </c>
      <c r="B10" s="171" t="s">
        <v>5344</v>
      </c>
    </row>
    <row r="11" spans="1:26" ht="13" hidden="1" outlineLevel="1" x14ac:dyDescent="0.15">
      <c r="A11" s="169">
        <v>1</v>
      </c>
      <c r="B11" s="171" t="s">
        <v>5345</v>
      </c>
    </row>
    <row r="12" spans="1:26" ht="14" hidden="1" outlineLevel="1" x14ac:dyDescent="0.15">
      <c r="A12" s="169" t="s">
        <v>5346</v>
      </c>
      <c r="B12" s="171" t="s">
        <v>5347</v>
      </c>
    </row>
    <row r="13" spans="1:26" ht="14" hidden="1" outlineLevel="1" x14ac:dyDescent="0.15">
      <c r="A13" s="169" t="s">
        <v>557</v>
      </c>
      <c r="B13" s="170" t="s">
        <v>5348</v>
      </c>
    </row>
    <row r="14" spans="1:26" ht="14" hidden="1" outlineLevel="1" x14ac:dyDescent="0.15">
      <c r="A14" s="169" t="s">
        <v>501</v>
      </c>
      <c r="B14" s="170" t="s">
        <v>5349</v>
      </c>
    </row>
    <row r="15" spans="1:26" ht="14" hidden="1" outlineLevel="1" x14ac:dyDescent="0.15">
      <c r="A15" s="169" t="s">
        <v>481</v>
      </c>
      <c r="B15" s="170" t="s">
        <v>5350</v>
      </c>
    </row>
    <row r="16" spans="1:26" ht="13" collapsed="1" x14ac:dyDescent="0.15">
      <c r="A16" s="314" t="s">
        <v>2107</v>
      </c>
      <c r="B16" s="313"/>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row>
    <row r="17" spans="1:26" ht="14" hidden="1" outlineLevel="1" x14ac:dyDescent="0.15">
      <c r="A17" s="173"/>
      <c r="B17" s="174" t="s">
        <v>56</v>
      </c>
      <c r="C17" s="175"/>
      <c r="D17" s="175"/>
      <c r="E17" s="175"/>
      <c r="F17" s="175"/>
      <c r="G17" s="175"/>
      <c r="H17" s="175"/>
      <c r="I17" s="175"/>
      <c r="J17" s="175"/>
      <c r="K17" s="175"/>
      <c r="L17" s="175"/>
      <c r="M17" s="175"/>
      <c r="N17" s="175"/>
      <c r="O17" s="175"/>
      <c r="P17" s="175"/>
      <c r="Q17" s="175"/>
      <c r="R17" s="175"/>
      <c r="S17" s="175"/>
      <c r="T17" s="175"/>
      <c r="U17" s="175"/>
      <c r="V17" s="175"/>
      <c r="W17" s="175"/>
      <c r="X17" s="175"/>
      <c r="Y17" s="175"/>
      <c r="Z17" s="175"/>
    </row>
    <row r="18" spans="1:26" ht="14" hidden="1" outlineLevel="1" x14ac:dyDescent="0.15">
      <c r="A18" s="173"/>
      <c r="B18" s="174" t="s">
        <v>5351</v>
      </c>
      <c r="C18" s="176"/>
      <c r="D18" s="176"/>
      <c r="E18" s="176"/>
      <c r="F18" s="176"/>
      <c r="G18" s="176"/>
      <c r="H18" s="176"/>
      <c r="I18" s="176"/>
      <c r="J18" s="176"/>
      <c r="K18" s="176"/>
      <c r="L18" s="176"/>
      <c r="M18" s="176"/>
      <c r="N18" s="176"/>
      <c r="O18" s="176"/>
      <c r="P18" s="176"/>
      <c r="Q18" s="176"/>
      <c r="R18" s="176"/>
      <c r="S18" s="176"/>
      <c r="T18" s="176"/>
      <c r="U18" s="176"/>
      <c r="V18" s="176"/>
      <c r="W18" s="176"/>
      <c r="X18" s="176"/>
      <c r="Y18" s="176"/>
      <c r="Z18" s="176"/>
    </row>
    <row r="19" spans="1:26" ht="14" hidden="1" outlineLevel="1" x14ac:dyDescent="0.15">
      <c r="A19" s="177" t="str">
        <f t="shared" ref="A19:A20" si="0">HYPERLINK("http://www.coralsoftheworld.org/species_factsheets/","LINK")</f>
        <v>LINK</v>
      </c>
      <c r="B19" s="174" t="s">
        <v>2110</v>
      </c>
    </row>
    <row r="20" spans="1:26" ht="14" hidden="1" outlineLevel="1" x14ac:dyDescent="0.15">
      <c r="A20" s="177" t="str">
        <f t="shared" si="0"/>
        <v>LINK</v>
      </c>
      <c r="B20" s="174" t="s">
        <v>2111</v>
      </c>
    </row>
    <row r="21" spans="1:26" ht="14" hidden="1" outlineLevel="1" x14ac:dyDescent="0.15">
      <c r="A21" s="173"/>
      <c r="B21" s="174" t="s">
        <v>2112</v>
      </c>
      <c r="C21" s="175"/>
      <c r="D21" s="175"/>
      <c r="E21" s="175"/>
      <c r="F21" s="175"/>
      <c r="G21" s="175"/>
      <c r="H21" s="175"/>
      <c r="I21" s="175"/>
      <c r="J21" s="175"/>
      <c r="K21" s="175"/>
      <c r="L21" s="175"/>
      <c r="M21" s="175"/>
      <c r="N21" s="175"/>
      <c r="O21" s="175"/>
      <c r="P21" s="175"/>
      <c r="Q21" s="175"/>
      <c r="R21" s="175"/>
      <c r="S21" s="175"/>
      <c r="T21" s="175"/>
      <c r="U21" s="175"/>
      <c r="V21" s="175"/>
      <c r="W21" s="175"/>
      <c r="X21" s="175"/>
      <c r="Y21" s="175"/>
      <c r="Z21" s="175"/>
    </row>
    <row r="22" spans="1:26" ht="14" hidden="1" outlineLevel="1" x14ac:dyDescent="0.15">
      <c r="A22" s="173"/>
      <c r="B22" s="174" t="s">
        <v>5352</v>
      </c>
    </row>
    <row r="23" spans="1:26" ht="14" hidden="1" outlineLevel="1" x14ac:dyDescent="0.15">
      <c r="A23" s="173"/>
      <c r="B23" s="174" t="s">
        <v>2113</v>
      </c>
    </row>
    <row r="24" spans="1:26" ht="14" hidden="1" outlineLevel="1" x14ac:dyDescent="0.15">
      <c r="A24" s="173"/>
      <c r="B24" s="174" t="s">
        <v>23</v>
      </c>
      <c r="C24" s="175"/>
      <c r="D24" s="175"/>
      <c r="E24" s="175"/>
      <c r="F24" s="175"/>
      <c r="G24" s="175"/>
      <c r="H24" s="175"/>
      <c r="I24" s="175"/>
      <c r="J24" s="175"/>
      <c r="K24" s="175"/>
      <c r="L24" s="175"/>
      <c r="M24" s="175"/>
      <c r="N24" s="175"/>
      <c r="O24" s="175"/>
      <c r="P24" s="175"/>
      <c r="Q24" s="175"/>
      <c r="R24" s="175"/>
      <c r="S24" s="175"/>
      <c r="T24" s="175"/>
      <c r="U24" s="175"/>
      <c r="V24" s="175"/>
      <c r="W24" s="175"/>
      <c r="X24" s="175"/>
      <c r="Y24" s="175"/>
      <c r="Z24" s="175"/>
    </row>
    <row r="25" spans="1:26" ht="14" hidden="1" outlineLevel="1" x14ac:dyDescent="0.15">
      <c r="A25" s="177" t="str">
        <f>HYPERLINK("http://www.coralsoftheworld.org/coral_geographic/interactive_map/","LINK")</f>
        <v>LINK</v>
      </c>
      <c r="B25" s="174" t="s">
        <v>28</v>
      </c>
      <c r="C25" s="175"/>
      <c r="D25" s="175"/>
      <c r="E25" s="175"/>
      <c r="F25" s="175"/>
      <c r="G25" s="175"/>
      <c r="H25" s="175"/>
      <c r="I25" s="175"/>
      <c r="J25" s="175"/>
      <c r="K25" s="175"/>
      <c r="L25" s="175"/>
      <c r="M25" s="175"/>
      <c r="N25" s="175"/>
      <c r="O25" s="175"/>
      <c r="P25" s="175"/>
      <c r="Q25" s="175"/>
      <c r="R25" s="175"/>
      <c r="S25" s="175"/>
      <c r="T25" s="175"/>
      <c r="U25" s="175"/>
      <c r="V25" s="175"/>
      <c r="W25" s="175"/>
      <c r="X25" s="175"/>
      <c r="Y25" s="175"/>
      <c r="Z25" s="175"/>
    </row>
    <row r="26" spans="1:26" ht="14" hidden="1" outlineLevel="1" x14ac:dyDescent="0.15">
      <c r="A26" s="173"/>
      <c r="B26" s="174" t="s">
        <v>30</v>
      </c>
    </row>
    <row r="27" spans="1:26" ht="14" hidden="1" outlineLevel="1" x14ac:dyDescent="0.15">
      <c r="A27" s="173"/>
      <c r="B27" s="174" t="s">
        <v>32</v>
      </c>
      <c r="C27" s="175"/>
      <c r="D27" s="175"/>
      <c r="E27" s="175"/>
      <c r="F27" s="175"/>
      <c r="G27" s="175"/>
      <c r="H27" s="175"/>
      <c r="I27" s="175"/>
      <c r="J27" s="175"/>
      <c r="K27" s="175"/>
      <c r="L27" s="175"/>
      <c r="M27" s="175"/>
      <c r="N27" s="175"/>
      <c r="O27" s="175"/>
      <c r="P27" s="175"/>
      <c r="Q27" s="175"/>
      <c r="R27" s="175"/>
      <c r="S27" s="175"/>
      <c r="T27" s="175"/>
      <c r="U27" s="175"/>
      <c r="V27" s="175"/>
      <c r="W27" s="175"/>
      <c r="X27" s="175"/>
      <c r="Y27" s="175"/>
      <c r="Z27" s="175"/>
    </row>
    <row r="28" spans="1:26" ht="14" hidden="1" outlineLevel="1" x14ac:dyDescent="0.15">
      <c r="A28" s="173"/>
      <c r="B28" s="174" t="s">
        <v>35</v>
      </c>
      <c r="C28" s="175"/>
      <c r="D28" s="175"/>
      <c r="E28" s="175"/>
      <c r="F28" s="175"/>
      <c r="G28" s="175"/>
      <c r="H28" s="175"/>
      <c r="I28" s="175"/>
      <c r="J28" s="175"/>
      <c r="K28" s="175"/>
      <c r="L28" s="175"/>
      <c r="M28" s="175"/>
      <c r="N28" s="175"/>
      <c r="O28" s="175"/>
      <c r="P28" s="175"/>
      <c r="Q28" s="175"/>
      <c r="R28" s="175"/>
      <c r="S28" s="175"/>
      <c r="T28" s="175"/>
      <c r="U28" s="175"/>
      <c r="V28" s="175"/>
      <c r="W28" s="175"/>
      <c r="X28" s="175"/>
      <c r="Y28" s="175"/>
      <c r="Z28" s="175"/>
    </row>
    <row r="29" spans="1:26" ht="14" hidden="1" outlineLevel="1" x14ac:dyDescent="0.15">
      <c r="A29" s="173"/>
      <c r="B29" s="174" t="s">
        <v>2101</v>
      </c>
    </row>
    <row r="30" spans="1:26" ht="14" hidden="1" outlineLevel="1" x14ac:dyDescent="0.15">
      <c r="A30" s="173"/>
      <c r="B30" s="174" t="s">
        <v>2102</v>
      </c>
    </row>
    <row r="31" spans="1:26" ht="14" hidden="1" outlineLevel="1" x14ac:dyDescent="0.15">
      <c r="A31" s="173"/>
      <c r="B31" s="174" t="s">
        <v>2114</v>
      </c>
    </row>
    <row r="32" spans="1:26" ht="13" collapsed="1" x14ac:dyDescent="0.15">
      <c r="A32" s="315" t="s">
        <v>452</v>
      </c>
      <c r="B32" s="313"/>
      <c r="C32" s="178"/>
      <c r="D32" s="178"/>
      <c r="E32" s="178"/>
      <c r="F32" s="178"/>
      <c r="G32" s="178"/>
      <c r="H32" s="178"/>
      <c r="I32" s="178"/>
      <c r="J32" s="178"/>
      <c r="K32" s="178"/>
      <c r="L32" s="178"/>
      <c r="M32" s="178"/>
      <c r="N32" s="178"/>
      <c r="O32" s="178"/>
      <c r="P32" s="178"/>
      <c r="Q32" s="178"/>
      <c r="R32" s="178"/>
      <c r="S32" s="178"/>
      <c r="T32" s="178"/>
      <c r="U32" s="178"/>
      <c r="V32" s="178"/>
      <c r="W32" s="178"/>
      <c r="X32" s="178"/>
      <c r="Y32" s="178"/>
      <c r="Z32" s="178"/>
    </row>
    <row r="33" spans="1:26" ht="14" hidden="1" outlineLevel="1" x14ac:dyDescent="0.15">
      <c r="A33" s="316"/>
      <c r="B33" s="179" t="s">
        <v>71</v>
      </c>
    </row>
    <row r="34" spans="1:26" ht="14" hidden="1" outlineLevel="1" x14ac:dyDescent="0.15">
      <c r="A34" s="313"/>
      <c r="B34" s="179" t="s">
        <v>74</v>
      </c>
      <c r="C34" s="176"/>
      <c r="D34" s="176"/>
      <c r="E34" s="176"/>
      <c r="F34" s="176"/>
      <c r="G34" s="176"/>
      <c r="H34" s="176"/>
      <c r="I34" s="176"/>
      <c r="J34" s="176"/>
      <c r="K34" s="176"/>
      <c r="L34" s="176"/>
      <c r="M34" s="176"/>
      <c r="N34" s="176"/>
      <c r="O34" s="176"/>
      <c r="P34" s="176"/>
      <c r="Q34" s="176"/>
      <c r="R34" s="176"/>
      <c r="S34" s="176"/>
      <c r="T34" s="176"/>
      <c r="U34" s="176"/>
      <c r="V34" s="176"/>
      <c r="W34" s="176"/>
      <c r="X34" s="176"/>
      <c r="Y34" s="176"/>
      <c r="Z34" s="176"/>
    </row>
    <row r="35" spans="1:26" ht="14" hidden="1" outlineLevel="1" x14ac:dyDescent="0.15">
      <c r="A35" s="313"/>
      <c r="B35" s="179" t="s">
        <v>2115</v>
      </c>
    </row>
    <row r="36" spans="1:26" ht="14" hidden="1" outlineLevel="1" x14ac:dyDescent="0.15">
      <c r="A36" s="313"/>
      <c r="B36" s="180" t="s">
        <v>5353</v>
      </c>
    </row>
    <row r="37" spans="1:26" ht="14" hidden="1" outlineLevel="1" x14ac:dyDescent="0.15">
      <c r="A37" s="313"/>
      <c r="B37" s="179" t="s">
        <v>78</v>
      </c>
      <c r="C37" s="175"/>
      <c r="D37" s="175"/>
      <c r="E37" s="175"/>
      <c r="F37" s="175"/>
      <c r="G37" s="175"/>
      <c r="H37" s="175"/>
      <c r="I37" s="175"/>
      <c r="J37" s="175"/>
      <c r="K37" s="175"/>
      <c r="L37" s="175"/>
      <c r="M37" s="175"/>
      <c r="N37" s="175"/>
      <c r="O37" s="175"/>
      <c r="P37" s="175"/>
      <c r="Q37" s="175"/>
      <c r="R37" s="175"/>
      <c r="S37" s="175"/>
      <c r="T37" s="175"/>
      <c r="U37" s="175"/>
      <c r="V37" s="175"/>
      <c r="W37" s="175"/>
      <c r="X37" s="175"/>
      <c r="Y37" s="175"/>
      <c r="Z37" s="175"/>
    </row>
    <row r="38" spans="1:26" ht="14" hidden="1" outlineLevel="1" x14ac:dyDescent="0.15">
      <c r="A38" s="313"/>
      <c r="B38" s="179" t="s">
        <v>80</v>
      </c>
    </row>
    <row r="39" spans="1:26" ht="14" hidden="1" outlineLevel="1" x14ac:dyDescent="0.15">
      <c r="A39" s="313"/>
      <c r="B39" s="179" t="s">
        <v>82</v>
      </c>
      <c r="C39" s="175"/>
      <c r="D39" s="175"/>
      <c r="E39" s="175"/>
      <c r="F39" s="175"/>
      <c r="G39" s="175"/>
      <c r="H39" s="175"/>
      <c r="I39" s="175"/>
      <c r="J39" s="175"/>
      <c r="K39" s="175"/>
      <c r="L39" s="175"/>
      <c r="M39" s="175"/>
      <c r="N39" s="175"/>
      <c r="O39" s="175"/>
      <c r="P39" s="175"/>
      <c r="Q39" s="175"/>
      <c r="R39" s="175"/>
      <c r="S39" s="175"/>
      <c r="T39" s="175"/>
      <c r="U39" s="175"/>
      <c r="V39" s="175"/>
      <c r="W39" s="175"/>
      <c r="X39" s="175"/>
      <c r="Y39" s="175"/>
      <c r="Z39" s="175"/>
    </row>
    <row r="40" spans="1:26" ht="14" hidden="1" outlineLevel="1" x14ac:dyDescent="0.15">
      <c r="A40" s="313"/>
      <c r="B40" s="179" t="s">
        <v>84</v>
      </c>
    </row>
    <row r="41" spans="1:26" ht="14" hidden="1" outlineLevel="1" x14ac:dyDescent="0.15">
      <c r="A41" s="313"/>
      <c r="B41" s="179" t="s">
        <v>86</v>
      </c>
    </row>
    <row r="42" spans="1:26" ht="14" hidden="1" outlineLevel="1" x14ac:dyDescent="0.15">
      <c r="A42" s="313"/>
      <c r="B42" s="179" t="s">
        <v>88</v>
      </c>
      <c r="C42" s="175"/>
      <c r="D42" s="175"/>
      <c r="E42" s="175"/>
      <c r="F42" s="175"/>
      <c r="G42" s="175"/>
      <c r="H42" s="175"/>
      <c r="I42" s="175"/>
      <c r="J42" s="175"/>
      <c r="K42" s="175"/>
      <c r="L42" s="175"/>
      <c r="M42" s="175"/>
      <c r="N42" s="175"/>
      <c r="O42" s="175"/>
      <c r="P42" s="175"/>
      <c r="Q42" s="175"/>
      <c r="R42" s="175"/>
      <c r="S42" s="175"/>
      <c r="T42" s="175"/>
      <c r="U42" s="175"/>
      <c r="V42" s="175"/>
      <c r="W42" s="175"/>
      <c r="X42" s="175"/>
      <c r="Y42" s="175"/>
      <c r="Z42" s="175"/>
    </row>
    <row r="43" spans="1:26" ht="14" hidden="1" outlineLevel="1" x14ac:dyDescent="0.15">
      <c r="A43" s="313"/>
      <c r="B43" s="179" t="s">
        <v>2103</v>
      </c>
      <c r="C43" s="176"/>
      <c r="D43" s="176"/>
      <c r="E43" s="176"/>
      <c r="F43" s="176"/>
      <c r="G43" s="176"/>
      <c r="H43" s="176"/>
      <c r="I43" s="176"/>
      <c r="J43" s="176"/>
      <c r="K43" s="176"/>
      <c r="L43" s="176"/>
      <c r="M43" s="176"/>
      <c r="N43" s="176"/>
      <c r="O43" s="176"/>
      <c r="P43" s="176"/>
      <c r="Q43" s="176"/>
      <c r="R43" s="176"/>
      <c r="S43" s="176"/>
      <c r="T43" s="176"/>
      <c r="U43" s="176"/>
      <c r="V43" s="176"/>
      <c r="W43" s="176"/>
      <c r="X43" s="176"/>
      <c r="Y43" s="176"/>
      <c r="Z43" s="176"/>
    </row>
    <row r="44" spans="1:26" ht="14" hidden="1" outlineLevel="1" x14ac:dyDescent="0.15">
      <c r="A44" s="313"/>
      <c r="B44" s="179" t="s">
        <v>95</v>
      </c>
    </row>
    <row r="45" spans="1:26" ht="14" collapsed="1" x14ac:dyDescent="0.15">
      <c r="A45" s="181" t="s">
        <v>5354</v>
      </c>
      <c r="B45" s="182" t="s">
        <v>453</v>
      </c>
      <c r="C45" s="182"/>
      <c r="D45" s="183"/>
      <c r="E45" s="183"/>
      <c r="F45" s="183"/>
      <c r="G45" s="183"/>
      <c r="H45" s="183"/>
      <c r="I45" s="183"/>
      <c r="J45" s="183"/>
      <c r="K45" s="183"/>
      <c r="L45" s="183"/>
      <c r="M45" s="183"/>
      <c r="N45" s="183"/>
      <c r="O45" s="183"/>
      <c r="P45" s="183"/>
      <c r="Q45" s="183"/>
      <c r="R45" s="183"/>
      <c r="S45" s="183"/>
      <c r="T45" s="183"/>
      <c r="U45" s="183"/>
      <c r="V45" s="183"/>
      <c r="W45" s="183"/>
      <c r="X45" s="183"/>
      <c r="Y45" s="183"/>
      <c r="Z45" s="183"/>
    </row>
    <row r="46" spans="1:26" ht="14" hidden="1" outlineLevel="1" x14ac:dyDescent="0.15">
      <c r="A46" s="317"/>
      <c r="B46" s="184" t="s">
        <v>97</v>
      </c>
      <c r="C46" s="175"/>
      <c r="D46" s="175"/>
      <c r="E46" s="175"/>
      <c r="F46" s="175"/>
      <c r="G46" s="175"/>
      <c r="H46" s="175"/>
      <c r="I46" s="175"/>
      <c r="J46" s="175"/>
      <c r="K46" s="175"/>
      <c r="L46" s="175"/>
      <c r="M46" s="175"/>
      <c r="N46" s="175"/>
      <c r="O46" s="175"/>
      <c r="P46" s="175"/>
      <c r="Q46" s="175"/>
      <c r="R46" s="175"/>
      <c r="S46" s="175"/>
      <c r="T46" s="175"/>
      <c r="U46" s="175"/>
      <c r="V46" s="175"/>
      <c r="W46" s="175"/>
      <c r="X46" s="175"/>
      <c r="Y46" s="175"/>
      <c r="Z46" s="175"/>
    </row>
    <row r="47" spans="1:26" ht="14" hidden="1" outlineLevel="1" x14ac:dyDescent="0.15">
      <c r="A47" s="311"/>
      <c r="B47" s="184" t="s">
        <v>100</v>
      </c>
      <c r="C47" s="176"/>
      <c r="D47" s="176"/>
      <c r="E47" s="176"/>
      <c r="F47" s="176"/>
      <c r="G47" s="176"/>
      <c r="H47" s="176"/>
      <c r="I47" s="176"/>
      <c r="J47" s="176"/>
      <c r="K47" s="176"/>
      <c r="L47" s="176"/>
      <c r="M47" s="176"/>
      <c r="N47" s="176"/>
      <c r="O47" s="176"/>
      <c r="P47" s="176"/>
      <c r="Q47" s="176"/>
      <c r="R47" s="176"/>
      <c r="S47" s="176"/>
      <c r="T47" s="176"/>
      <c r="U47" s="176"/>
      <c r="V47" s="176"/>
      <c r="W47" s="176"/>
      <c r="X47" s="176"/>
      <c r="Y47" s="176"/>
      <c r="Z47" s="176"/>
    </row>
    <row r="48" spans="1:26" ht="14" hidden="1" outlineLevel="1" x14ac:dyDescent="0.15">
      <c r="A48" s="311"/>
      <c r="B48" s="184" t="s">
        <v>103</v>
      </c>
    </row>
    <row r="49" spans="1:26" ht="14" hidden="1" outlineLevel="1" x14ac:dyDescent="0.15">
      <c r="A49" s="311"/>
      <c r="B49" s="184" t="s">
        <v>106</v>
      </c>
      <c r="C49" s="175"/>
      <c r="D49" s="175"/>
      <c r="E49" s="175"/>
      <c r="F49" s="175"/>
      <c r="G49" s="175"/>
      <c r="H49" s="175"/>
      <c r="I49" s="175"/>
      <c r="J49" s="175"/>
      <c r="K49" s="175"/>
      <c r="L49" s="175"/>
      <c r="M49" s="175"/>
      <c r="N49" s="175"/>
      <c r="O49" s="175"/>
      <c r="P49" s="175"/>
      <c r="Q49" s="175"/>
      <c r="R49" s="175"/>
      <c r="S49" s="175"/>
      <c r="T49" s="175"/>
      <c r="U49" s="175"/>
      <c r="V49" s="175"/>
      <c r="W49" s="175"/>
      <c r="X49" s="175"/>
      <c r="Y49" s="175"/>
      <c r="Z49" s="175"/>
    </row>
    <row r="50" spans="1:26" ht="14" hidden="1" outlineLevel="1" x14ac:dyDescent="0.15">
      <c r="A50" s="311"/>
      <c r="B50" s="184" t="s">
        <v>108</v>
      </c>
      <c r="C50" s="176"/>
      <c r="D50" s="176"/>
      <c r="E50" s="176"/>
      <c r="F50" s="176"/>
      <c r="G50" s="176"/>
      <c r="H50" s="176"/>
      <c r="I50" s="176"/>
      <c r="J50" s="176"/>
      <c r="K50" s="176"/>
      <c r="L50" s="176"/>
      <c r="M50" s="176"/>
      <c r="N50" s="176"/>
      <c r="O50" s="176"/>
      <c r="P50" s="176"/>
      <c r="Q50" s="176"/>
      <c r="R50" s="176"/>
      <c r="S50" s="176"/>
      <c r="T50" s="176"/>
      <c r="U50" s="176"/>
      <c r="V50" s="176"/>
      <c r="W50" s="176"/>
      <c r="X50" s="176"/>
      <c r="Y50" s="176"/>
      <c r="Z50" s="176"/>
    </row>
    <row r="51" spans="1:26" ht="14" hidden="1" outlineLevel="1" x14ac:dyDescent="0.15">
      <c r="A51" s="311"/>
      <c r="B51" s="184" t="s">
        <v>5355</v>
      </c>
    </row>
    <row r="52" spans="1:26" ht="14" hidden="1" outlineLevel="1" x14ac:dyDescent="0.15">
      <c r="A52" s="311"/>
      <c r="B52" s="184" t="s">
        <v>2117</v>
      </c>
    </row>
    <row r="53" spans="1:26" ht="14" hidden="1" outlineLevel="1" x14ac:dyDescent="0.15">
      <c r="A53" s="311"/>
      <c r="B53" s="184" t="s">
        <v>2118</v>
      </c>
    </row>
    <row r="54" spans="1:26" ht="28" hidden="1" outlineLevel="1" x14ac:dyDescent="0.15">
      <c r="A54" s="311"/>
      <c r="B54" s="184" t="s">
        <v>5356</v>
      </c>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row>
    <row r="55" spans="1:26" ht="28" hidden="1" outlineLevel="1" x14ac:dyDescent="0.15">
      <c r="A55" s="311"/>
      <c r="B55" s="184" t="s">
        <v>5357</v>
      </c>
      <c r="C55" s="176"/>
      <c r="D55" s="176"/>
      <c r="E55" s="176"/>
      <c r="F55" s="176"/>
      <c r="G55" s="176"/>
      <c r="H55" s="176"/>
      <c r="I55" s="176"/>
      <c r="J55" s="176"/>
      <c r="K55" s="176"/>
      <c r="L55" s="176"/>
      <c r="M55" s="176"/>
      <c r="N55" s="176"/>
      <c r="O55" s="176"/>
      <c r="P55" s="176"/>
      <c r="Q55" s="176"/>
      <c r="R55" s="176"/>
      <c r="S55" s="176"/>
      <c r="T55" s="176"/>
      <c r="U55" s="176"/>
      <c r="V55" s="176"/>
      <c r="W55" s="176"/>
      <c r="X55" s="176"/>
      <c r="Y55" s="176"/>
      <c r="Z55" s="176"/>
    </row>
    <row r="56" spans="1:26" ht="14" hidden="1" outlineLevel="1" x14ac:dyDescent="0.15">
      <c r="A56" s="311"/>
      <c r="B56" s="184" t="s">
        <v>118</v>
      </c>
      <c r="C56" s="175"/>
      <c r="D56" s="175"/>
      <c r="E56" s="175"/>
      <c r="F56" s="175"/>
      <c r="G56" s="175"/>
      <c r="H56" s="175"/>
      <c r="I56" s="175"/>
      <c r="J56" s="175"/>
      <c r="K56" s="175"/>
      <c r="L56" s="175"/>
      <c r="M56" s="175"/>
      <c r="N56" s="175"/>
      <c r="O56" s="175"/>
      <c r="P56" s="175"/>
      <c r="Q56" s="175"/>
      <c r="R56" s="175"/>
      <c r="S56" s="175"/>
      <c r="T56" s="175"/>
      <c r="U56" s="175"/>
      <c r="V56" s="175"/>
      <c r="W56" s="175"/>
      <c r="X56" s="175"/>
      <c r="Y56" s="175"/>
      <c r="Z56" s="175"/>
    </row>
    <row r="57" spans="1:26" ht="14" hidden="1" outlineLevel="1" x14ac:dyDescent="0.15">
      <c r="A57" s="311"/>
      <c r="B57" s="184" t="s">
        <v>121</v>
      </c>
      <c r="C57" s="176"/>
      <c r="D57" s="176"/>
      <c r="E57" s="176"/>
      <c r="F57" s="176"/>
      <c r="G57" s="176"/>
      <c r="H57" s="176"/>
      <c r="I57" s="176"/>
      <c r="J57" s="176"/>
      <c r="K57" s="176"/>
      <c r="L57" s="176"/>
      <c r="M57" s="176"/>
      <c r="N57" s="176"/>
      <c r="O57" s="176"/>
      <c r="P57" s="176"/>
      <c r="Q57" s="176"/>
      <c r="R57" s="176"/>
      <c r="S57" s="176"/>
      <c r="T57" s="176"/>
      <c r="U57" s="176"/>
      <c r="V57" s="176"/>
      <c r="W57" s="176"/>
      <c r="X57" s="176"/>
      <c r="Y57" s="176"/>
      <c r="Z57" s="176"/>
    </row>
    <row r="58" spans="1:26" ht="14" hidden="1" outlineLevel="1" x14ac:dyDescent="0.15">
      <c r="A58" s="311"/>
      <c r="B58" s="184" t="s">
        <v>124</v>
      </c>
    </row>
    <row r="59" spans="1:26" ht="14" hidden="1" outlineLevel="1" x14ac:dyDescent="0.15">
      <c r="A59" s="311"/>
      <c r="B59" s="184" t="s">
        <v>127</v>
      </c>
    </row>
    <row r="60" spans="1:26" ht="14" hidden="1" outlineLevel="1" x14ac:dyDescent="0.15">
      <c r="A60" s="311"/>
      <c r="B60" s="184" t="s">
        <v>130</v>
      </c>
    </row>
    <row r="61" spans="1:26" ht="14" hidden="1" outlineLevel="1" x14ac:dyDescent="0.15">
      <c r="A61" s="311"/>
      <c r="B61" s="184" t="s">
        <v>132</v>
      </c>
    </row>
    <row r="62" spans="1:26" ht="14" collapsed="1" x14ac:dyDescent="0.15">
      <c r="A62" s="185" t="s">
        <v>5354</v>
      </c>
      <c r="B62" s="186" t="s">
        <v>454</v>
      </c>
      <c r="C62" s="187"/>
      <c r="D62" s="187"/>
      <c r="E62" s="187"/>
      <c r="F62" s="187"/>
      <c r="G62" s="187"/>
      <c r="H62" s="187"/>
      <c r="I62" s="187"/>
      <c r="J62" s="187"/>
      <c r="K62" s="187"/>
      <c r="L62" s="187"/>
      <c r="M62" s="187"/>
      <c r="N62" s="187"/>
      <c r="O62" s="187"/>
      <c r="P62" s="187"/>
      <c r="Q62" s="187"/>
      <c r="R62" s="187"/>
      <c r="S62" s="187"/>
      <c r="T62" s="187"/>
      <c r="U62" s="187"/>
      <c r="V62" s="187"/>
      <c r="W62" s="187"/>
      <c r="X62" s="187"/>
      <c r="Y62" s="187"/>
      <c r="Z62" s="187"/>
    </row>
    <row r="63" spans="1:26" ht="14" hidden="1" outlineLevel="1" x14ac:dyDescent="0.15">
      <c r="A63" s="310"/>
      <c r="B63" s="188" t="s">
        <v>97</v>
      </c>
      <c r="C63" s="175"/>
      <c r="D63" s="175"/>
      <c r="E63" s="175"/>
      <c r="F63" s="175"/>
      <c r="G63" s="175"/>
      <c r="H63" s="175"/>
      <c r="I63" s="175"/>
      <c r="J63" s="175"/>
      <c r="K63" s="175"/>
      <c r="L63" s="175"/>
      <c r="M63" s="175"/>
      <c r="N63" s="175"/>
      <c r="O63" s="175"/>
      <c r="P63" s="175"/>
      <c r="Q63" s="175"/>
      <c r="R63" s="175"/>
      <c r="S63" s="175"/>
      <c r="T63" s="175"/>
      <c r="U63" s="175"/>
      <c r="V63" s="175"/>
      <c r="W63" s="175"/>
      <c r="X63" s="175"/>
      <c r="Y63" s="175"/>
      <c r="Z63" s="175"/>
    </row>
    <row r="64" spans="1:26" ht="14" hidden="1" outlineLevel="1" x14ac:dyDescent="0.15">
      <c r="A64" s="311"/>
      <c r="B64" s="188" t="s">
        <v>100</v>
      </c>
      <c r="C64" s="176"/>
      <c r="D64" s="176"/>
      <c r="E64" s="176"/>
      <c r="F64" s="176"/>
      <c r="G64" s="176"/>
      <c r="H64" s="176"/>
      <c r="I64" s="176"/>
      <c r="J64" s="176"/>
      <c r="K64" s="176"/>
      <c r="L64" s="176"/>
      <c r="M64" s="176"/>
      <c r="N64" s="176"/>
      <c r="O64" s="176"/>
      <c r="P64" s="176"/>
      <c r="Q64" s="176"/>
      <c r="R64" s="176"/>
      <c r="S64" s="176"/>
      <c r="T64" s="176"/>
      <c r="U64" s="176"/>
      <c r="V64" s="176"/>
      <c r="W64" s="176"/>
      <c r="X64" s="176"/>
      <c r="Y64" s="176"/>
      <c r="Z64" s="176"/>
    </row>
    <row r="65" spans="1:26" ht="14" hidden="1" outlineLevel="1" x14ac:dyDescent="0.15">
      <c r="A65" s="311"/>
      <c r="B65" s="188" t="s">
        <v>103</v>
      </c>
    </row>
    <row r="66" spans="1:26" ht="14" hidden="1" outlineLevel="1" x14ac:dyDescent="0.15">
      <c r="A66" s="311"/>
      <c r="B66" s="188" t="s">
        <v>106</v>
      </c>
      <c r="C66" s="175"/>
      <c r="D66" s="175"/>
      <c r="E66" s="175"/>
      <c r="F66" s="175"/>
      <c r="G66" s="175"/>
      <c r="H66" s="175"/>
      <c r="I66" s="175"/>
      <c r="J66" s="175"/>
      <c r="K66" s="175"/>
      <c r="L66" s="175"/>
      <c r="M66" s="175"/>
      <c r="N66" s="175"/>
      <c r="O66" s="175"/>
      <c r="P66" s="175"/>
      <c r="Q66" s="175"/>
      <c r="R66" s="175"/>
      <c r="S66" s="175"/>
      <c r="T66" s="175"/>
      <c r="U66" s="175"/>
      <c r="V66" s="175"/>
      <c r="W66" s="175"/>
      <c r="X66" s="175"/>
      <c r="Y66" s="175"/>
      <c r="Z66" s="175"/>
    </row>
    <row r="67" spans="1:26" ht="14" hidden="1" outlineLevel="1" x14ac:dyDescent="0.15">
      <c r="A67" s="311"/>
      <c r="B67" s="188" t="s">
        <v>108</v>
      </c>
      <c r="C67" s="176"/>
      <c r="D67" s="176"/>
      <c r="E67" s="176"/>
      <c r="F67" s="176"/>
      <c r="G67" s="176"/>
      <c r="H67" s="176"/>
      <c r="I67" s="176"/>
      <c r="J67" s="176"/>
      <c r="K67" s="176"/>
      <c r="L67" s="176"/>
      <c r="M67" s="176"/>
      <c r="N67" s="176"/>
      <c r="O67" s="176"/>
      <c r="P67" s="176"/>
      <c r="Q67" s="176"/>
      <c r="R67" s="176"/>
      <c r="S67" s="176"/>
      <c r="T67" s="176"/>
      <c r="U67" s="176"/>
      <c r="V67" s="176"/>
      <c r="W67" s="176"/>
      <c r="X67" s="176"/>
      <c r="Y67" s="176"/>
      <c r="Z67" s="176"/>
    </row>
    <row r="68" spans="1:26" ht="14" hidden="1" outlineLevel="1" x14ac:dyDescent="0.15">
      <c r="A68" s="311"/>
      <c r="B68" s="188" t="s">
        <v>5355</v>
      </c>
    </row>
    <row r="69" spans="1:26" ht="14" hidden="1" outlineLevel="1" x14ac:dyDescent="0.15">
      <c r="A69" s="311"/>
      <c r="B69" s="188" t="s">
        <v>2117</v>
      </c>
    </row>
    <row r="70" spans="1:26" ht="14" hidden="1" outlineLevel="1" x14ac:dyDescent="0.15">
      <c r="A70" s="311"/>
      <c r="B70" s="188" t="s">
        <v>2118</v>
      </c>
    </row>
    <row r="71" spans="1:26" ht="28" hidden="1" outlineLevel="1" x14ac:dyDescent="0.15">
      <c r="A71" s="311"/>
      <c r="B71" s="188" t="s">
        <v>5356</v>
      </c>
      <c r="C71" s="176"/>
      <c r="D71" s="176"/>
      <c r="E71" s="176"/>
      <c r="F71" s="176"/>
      <c r="G71" s="176"/>
      <c r="H71" s="176"/>
      <c r="I71" s="176"/>
      <c r="J71" s="176"/>
      <c r="K71" s="176"/>
      <c r="L71" s="176"/>
      <c r="M71" s="176"/>
      <c r="N71" s="176"/>
      <c r="O71" s="176"/>
      <c r="P71" s="176"/>
      <c r="Q71" s="176"/>
      <c r="R71" s="176"/>
      <c r="S71" s="176"/>
      <c r="T71" s="176"/>
      <c r="U71" s="176"/>
      <c r="V71" s="176"/>
      <c r="W71" s="176"/>
      <c r="X71" s="176"/>
      <c r="Y71" s="176"/>
      <c r="Z71" s="176"/>
    </row>
    <row r="72" spans="1:26" ht="28" hidden="1" outlineLevel="1" x14ac:dyDescent="0.15">
      <c r="A72" s="311"/>
      <c r="B72" s="188" t="s">
        <v>5357</v>
      </c>
      <c r="C72" s="176"/>
      <c r="D72" s="176"/>
      <c r="E72" s="176"/>
      <c r="F72" s="176"/>
      <c r="G72" s="176"/>
      <c r="H72" s="176"/>
      <c r="I72" s="176"/>
      <c r="J72" s="176"/>
      <c r="K72" s="176"/>
      <c r="L72" s="176"/>
      <c r="M72" s="176"/>
      <c r="N72" s="176"/>
      <c r="O72" s="176"/>
      <c r="P72" s="176"/>
      <c r="Q72" s="176"/>
      <c r="R72" s="176"/>
      <c r="S72" s="176"/>
      <c r="T72" s="176"/>
      <c r="U72" s="176"/>
      <c r="V72" s="176"/>
      <c r="W72" s="176"/>
      <c r="X72" s="176"/>
      <c r="Y72" s="176"/>
      <c r="Z72" s="176"/>
    </row>
    <row r="73" spans="1:26" ht="14" hidden="1" outlineLevel="1" x14ac:dyDescent="0.15">
      <c r="A73" s="311"/>
      <c r="B73" s="188" t="s">
        <v>118</v>
      </c>
      <c r="C73" s="175"/>
      <c r="D73" s="175"/>
      <c r="E73" s="175"/>
      <c r="F73" s="175"/>
      <c r="G73" s="175"/>
      <c r="H73" s="175"/>
      <c r="I73" s="175"/>
      <c r="J73" s="175"/>
      <c r="K73" s="175"/>
      <c r="L73" s="175"/>
      <c r="M73" s="175"/>
      <c r="N73" s="175"/>
      <c r="O73" s="175"/>
      <c r="P73" s="175"/>
      <c r="Q73" s="175"/>
      <c r="R73" s="175"/>
      <c r="S73" s="175"/>
      <c r="T73" s="175"/>
      <c r="U73" s="175"/>
      <c r="V73" s="175"/>
      <c r="W73" s="175"/>
      <c r="X73" s="175"/>
      <c r="Y73" s="175"/>
      <c r="Z73" s="175"/>
    </row>
    <row r="74" spans="1:26" ht="14" hidden="1" outlineLevel="1" x14ac:dyDescent="0.15">
      <c r="A74" s="311"/>
      <c r="B74" s="188" t="s">
        <v>121</v>
      </c>
      <c r="C74" s="176"/>
      <c r="D74" s="176"/>
      <c r="E74" s="176"/>
      <c r="F74" s="176"/>
      <c r="G74" s="176"/>
      <c r="H74" s="176"/>
      <c r="I74" s="176"/>
      <c r="J74" s="176"/>
      <c r="K74" s="176"/>
      <c r="L74" s="176"/>
      <c r="M74" s="176"/>
      <c r="N74" s="176"/>
      <c r="O74" s="176"/>
      <c r="P74" s="176"/>
      <c r="Q74" s="176"/>
      <c r="R74" s="176"/>
      <c r="S74" s="176"/>
      <c r="T74" s="176"/>
      <c r="U74" s="176"/>
      <c r="V74" s="176"/>
      <c r="W74" s="176"/>
      <c r="X74" s="176"/>
      <c r="Y74" s="176"/>
      <c r="Z74" s="176"/>
    </row>
    <row r="75" spans="1:26" ht="14" hidden="1" outlineLevel="1" x14ac:dyDescent="0.15">
      <c r="A75" s="311"/>
      <c r="B75" s="188" t="s">
        <v>124</v>
      </c>
    </row>
    <row r="76" spans="1:26" ht="14" hidden="1" outlineLevel="1" x14ac:dyDescent="0.15">
      <c r="A76" s="311"/>
      <c r="B76" s="188" t="s">
        <v>127</v>
      </c>
    </row>
    <row r="77" spans="1:26" ht="14" hidden="1" outlineLevel="1" x14ac:dyDescent="0.15">
      <c r="A77" s="311"/>
      <c r="B77" s="188" t="s">
        <v>130</v>
      </c>
    </row>
    <row r="78" spans="1:26" ht="14" hidden="1" outlineLevel="1" x14ac:dyDescent="0.15">
      <c r="A78" s="311"/>
      <c r="B78" s="188" t="s">
        <v>132</v>
      </c>
    </row>
    <row r="79" spans="1:26" ht="14" collapsed="1" x14ac:dyDescent="0.15">
      <c r="A79" s="189" t="s">
        <v>5354</v>
      </c>
      <c r="B79" s="190" t="s">
        <v>455</v>
      </c>
      <c r="C79" s="191"/>
      <c r="D79" s="191"/>
      <c r="E79" s="191"/>
      <c r="F79" s="191"/>
      <c r="G79" s="191"/>
      <c r="H79" s="191"/>
      <c r="I79" s="191"/>
      <c r="J79" s="191"/>
      <c r="K79" s="191"/>
      <c r="L79" s="191"/>
      <c r="M79" s="191"/>
      <c r="N79" s="191"/>
      <c r="O79" s="191"/>
      <c r="P79" s="191"/>
      <c r="Q79" s="191"/>
      <c r="R79" s="191"/>
      <c r="S79" s="191"/>
      <c r="T79" s="191"/>
      <c r="U79" s="191"/>
      <c r="V79" s="191"/>
      <c r="W79" s="191"/>
      <c r="X79" s="191"/>
      <c r="Y79" s="191"/>
      <c r="Z79" s="191"/>
    </row>
    <row r="80" spans="1:26" ht="14" hidden="1" outlineLevel="1" x14ac:dyDescent="0.15">
      <c r="A80" s="321"/>
      <c r="B80" s="192" t="s">
        <v>97</v>
      </c>
      <c r="C80" s="175"/>
      <c r="D80" s="175"/>
      <c r="E80" s="175"/>
      <c r="F80" s="175"/>
      <c r="G80" s="175"/>
      <c r="H80" s="175"/>
      <c r="I80" s="175"/>
      <c r="J80" s="175"/>
      <c r="K80" s="175"/>
      <c r="L80" s="175"/>
      <c r="M80" s="175"/>
      <c r="N80" s="175"/>
      <c r="O80" s="175"/>
      <c r="P80" s="175"/>
      <c r="Q80" s="175"/>
      <c r="R80" s="175"/>
      <c r="S80" s="175"/>
      <c r="T80" s="175"/>
      <c r="U80" s="175"/>
      <c r="V80" s="175"/>
      <c r="W80" s="175"/>
      <c r="X80" s="175"/>
      <c r="Y80" s="175"/>
      <c r="Z80" s="175"/>
    </row>
    <row r="81" spans="1:26" ht="14" hidden="1" outlineLevel="1" x14ac:dyDescent="0.15">
      <c r="A81" s="311"/>
      <c r="B81" s="192" t="s">
        <v>100</v>
      </c>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row>
    <row r="82" spans="1:26" ht="14" hidden="1" outlineLevel="1" x14ac:dyDescent="0.15">
      <c r="A82" s="311"/>
      <c r="B82" s="192" t="s">
        <v>103</v>
      </c>
    </row>
    <row r="83" spans="1:26" ht="14" hidden="1" outlineLevel="1" x14ac:dyDescent="0.15">
      <c r="A83" s="311"/>
      <c r="B83" s="192" t="s">
        <v>106</v>
      </c>
      <c r="C83" s="175"/>
      <c r="D83" s="175"/>
      <c r="E83" s="175"/>
      <c r="F83" s="175"/>
      <c r="G83" s="175"/>
      <c r="H83" s="175"/>
      <c r="I83" s="175"/>
      <c r="J83" s="175"/>
      <c r="K83" s="175"/>
      <c r="L83" s="175"/>
      <c r="M83" s="175"/>
      <c r="N83" s="175"/>
      <c r="O83" s="175"/>
      <c r="P83" s="175"/>
      <c r="Q83" s="175"/>
      <c r="R83" s="175"/>
      <c r="S83" s="175"/>
      <c r="T83" s="175"/>
      <c r="U83" s="175"/>
      <c r="V83" s="175"/>
      <c r="W83" s="175"/>
      <c r="X83" s="175"/>
      <c r="Y83" s="175"/>
      <c r="Z83" s="175"/>
    </row>
    <row r="84" spans="1:26" ht="14" hidden="1" outlineLevel="1" x14ac:dyDescent="0.15">
      <c r="A84" s="311"/>
      <c r="B84" s="192" t="s">
        <v>108</v>
      </c>
      <c r="C84" s="176"/>
      <c r="D84" s="176"/>
      <c r="E84" s="176"/>
      <c r="F84" s="176"/>
      <c r="G84" s="176"/>
      <c r="H84" s="176"/>
      <c r="I84" s="176"/>
      <c r="J84" s="176"/>
      <c r="K84" s="176"/>
      <c r="L84" s="176"/>
      <c r="M84" s="176"/>
      <c r="N84" s="176"/>
      <c r="O84" s="176"/>
      <c r="P84" s="176"/>
      <c r="Q84" s="176"/>
      <c r="R84" s="176"/>
      <c r="S84" s="176"/>
      <c r="T84" s="176"/>
      <c r="U84" s="176"/>
      <c r="V84" s="176"/>
      <c r="W84" s="176"/>
      <c r="X84" s="176"/>
      <c r="Y84" s="176"/>
      <c r="Z84" s="176"/>
    </row>
    <row r="85" spans="1:26" ht="14" hidden="1" outlineLevel="1" x14ac:dyDescent="0.15">
      <c r="A85" s="311"/>
      <c r="B85" s="192" t="s">
        <v>5355</v>
      </c>
    </row>
    <row r="86" spans="1:26" ht="14" hidden="1" outlineLevel="1" x14ac:dyDescent="0.15">
      <c r="A86" s="311"/>
      <c r="B86" s="192" t="s">
        <v>2117</v>
      </c>
    </row>
    <row r="87" spans="1:26" ht="14" hidden="1" outlineLevel="1" x14ac:dyDescent="0.15">
      <c r="A87" s="311"/>
      <c r="B87" s="192" t="s">
        <v>2118</v>
      </c>
    </row>
    <row r="88" spans="1:26" ht="28" hidden="1" outlineLevel="1" x14ac:dyDescent="0.15">
      <c r="A88" s="311"/>
      <c r="B88" s="192" t="s">
        <v>5356</v>
      </c>
      <c r="C88" s="176"/>
      <c r="D88" s="176"/>
      <c r="E88" s="176"/>
      <c r="F88" s="176"/>
      <c r="G88" s="176"/>
      <c r="H88" s="176"/>
      <c r="I88" s="176"/>
      <c r="J88" s="176"/>
      <c r="K88" s="176"/>
      <c r="L88" s="176"/>
      <c r="M88" s="176"/>
      <c r="N88" s="176"/>
      <c r="O88" s="176"/>
      <c r="P88" s="176"/>
      <c r="Q88" s="176"/>
      <c r="R88" s="176"/>
      <c r="S88" s="176"/>
      <c r="T88" s="176"/>
      <c r="U88" s="176"/>
      <c r="V88" s="176"/>
      <c r="W88" s="176"/>
      <c r="X88" s="176"/>
      <c r="Y88" s="176"/>
      <c r="Z88" s="176"/>
    </row>
    <row r="89" spans="1:26" ht="28" hidden="1" outlineLevel="1" x14ac:dyDescent="0.15">
      <c r="A89" s="311"/>
      <c r="B89" s="192" t="s">
        <v>5357</v>
      </c>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row>
    <row r="90" spans="1:26" ht="14" hidden="1" outlineLevel="1" x14ac:dyDescent="0.15">
      <c r="A90" s="311"/>
      <c r="B90" s="192" t="s">
        <v>118</v>
      </c>
      <c r="C90" s="175"/>
      <c r="D90" s="175"/>
      <c r="E90" s="175"/>
      <c r="F90" s="175"/>
      <c r="G90" s="175"/>
      <c r="H90" s="175"/>
      <c r="I90" s="175"/>
      <c r="J90" s="175"/>
      <c r="K90" s="175"/>
      <c r="L90" s="175"/>
      <c r="M90" s="175"/>
      <c r="N90" s="175"/>
      <c r="O90" s="175"/>
      <c r="P90" s="175"/>
      <c r="Q90" s="175"/>
      <c r="R90" s="175"/>
      <c r="S90" s="175"/>
      <c r="T90" s="175"/>
      <c r="U90" s="175"/>
      <c r="V90" s="175"/>
      <c r="W90" s="175"/>
      <c r="X90" s="175"/>
      <c r="Y90" s="175"/>
      <c r="Z90" s="175"/>
    </row>
    <row r="91" spans="1:26" ht="14" hidden="1" outlineLevel="1" x14ac:dyDescent="0.15">
      <c r="A91" s="311"/>
      <c r="B91" s="192" t="s">
        <v>121</v>
      </c>
      <c r="C91" s="176"/>
      <c r="D91" s="176"/>
      <c r="E91" s="176"/>
      <c r="F91" s="176"/>
      <c r="G91" s="176"/>
      <c r="H91" s="176"/>
      <c r="I91" s="176"/>
      <c r="J91" s="176"/>
      <c r="K91" s="176"/>
      <c r="L91" s="176"/>
      <c r="M91" s="176"/>
      <c r="N91" s="176"/>
      <c r="O91" s="176"/>
      <c r="P91" s="176"/>
      <c r="Q91" s="176"/>
      <c r="R91" s="176"/>
      <c r="S91" s="176"/>
      <c r="T91" s="176"/>
      <c r="U91" s="176"/>
      <c r="V91" s="176"/>
      <c r="W91" s="176"/>
      <c r="X91" s="176"/>
      <c r="Y91" s="176"/>
      <c r="Z91" s="176"/>
    </row>
    <row r="92" spans="1:26" ht="14" hidden="1" outlineLevel="1" x14ac:dyDescent="0.15">
      <c r="A92" s="311"/>
      <c r="B92" s="192" t="s">
        <v>124</v>
      </c>
    </row>
    <row r="93" spans="1:26" ht="14" hidden="1" outlineLevel="1" x14ac:dyDescent="0.15">
      <c r="A93" s="311"/>
      <c r="B93" s="192" t="s">
        <v>127</v>
      </c>
    </row>
    <row r="94" spans="1:26" ht="14" hidden="1" outlineLevel="1" x14ac:dyDescent="0.15">
      <c r="A94" s="311"/>
      <c r="B94" s="192" t="s">
        <v>130</v>
      </c>
    </row>
    <row r="95" spans="1:26" ht="14" hidden="1" outlineLevel="1" x14ac:dyDescent="0.15">
      <c r="A95" s="311"/>
      <c r="B95" s="192" t="s">
        <v>132</v>
      </c>
    </row>
    <row r="96" spans="1:26" ht="14" collapsed="1" x14ac:dyDescent="0.15">
      <c r="A96" s="193" t="s">
        <v>5354</v>
      </c>
      <c r="B96" s="194" t="s">
        <v>456</v>
      </c>
      <c r="C96" s="195"/>
      <c r="D96" s="195"/>
      <c r="E96" s="195"/>
      <c r="F96" s="195"/>
      <c r="G96" s="195"/>
      <c r="H96" s="195"/>
      <c r="I96" s="195"/>
      <c r="J96" s="195"/>
      <c r="K96" s="195"/>
      <c r="L96" s="195"/>
      <c r="M96" s="195"/>
      <c r="N96" s="195"/>
      <c r="O96" s="195"/>
      <c r="P96" s="195"/>
      <c r="Q96" s="195"/>
      <c r="R96" s="195"/>
      <c r="S96" s="195"/>
      <c r="T96" s="195"/>
      <c r="U96" s="195"/>
      <c r="V96" s="195"/>
      <c r="W96" s="195"/>
      <c r="X96" s="195"/>
      <c r="Y96" s="195"/>
      <c r="Z96" s="195"/>
    </row>
    <row r="97" spans="1:26" ht="14" hidden="1" outlineLevel="1" x14ac:dyDescent="0.15">
      <c r="A97" s="322"/>
      <c r="B97" s="196" t="s">
        <v>97</v>
      </c>
      <c r="C97" s="175"/>
      <c r="D97" s="175"/>
      <c r="E97" s="175"/>
      <c r="F97" s="175"/>
      <c r="G97" s="175"/>
      <c r="H97" s="175"/>
      <c r="I97" s="175"/>
      <c r="J97" s="175"/>
      <c r="K97" s="175"/>
      <c r="L97" s="175"/>
      <c r="M97" s="175"/>
      <c r="N97" s="175"/>
      <c r="O97" s="175"/>
      <c r="P97" s="175"/>
      <c r="Q97" s="175"/>
      <c r="R97" s="175"/>
      <c r="S97" s="175"/>
      <c r="T97" s="175"/>
      <c r="U97" s="175"/>
      <c r="V97" s="175"/>
      <c r="W97" s="175"/>
      <c r="X97" s="175"/>
      <c r="Y97" s="175"/>
      <c r="Z97" s="175"/>
    </row>
    <row r="98" spans="1:26" ht="14" hidden="1" outlineLevel="1" x14ac:dyDescent="0.15">
      <c r="A98" s="311"/>
      <c r="B98" s="196" t="s">
        <v>100</v>
      </c>
      <c r="C98" s="176"/>
      <c r="D98" s="176"/>
      <c r="E98" s="176"/>
      <c r="F98" s="176"/>
      <c r="G98" s="176"/>
      <c r="H98" s="176"/>
      <c r="I98" s="176"/>
      <c r="J98" s="176"/>
      <c r="K98" s="176"/>
      <c r="L98" s="176"/>
      <c r="M98" s="176"/>
      <c r="N98" s="176"/>
      <c r="O98" s="176"/>
      <c r="P98" s="176"/>
      <c r="Q98" s="176"/>
      <c r="R98" s="176"/>
      <c r="S98" s="176"/>
      <c r="T98" s="176"/>
      <c r="U98" s="176"/>
      <c r="V98" s="176"/>
      <c r="W98" s="176"/>
      <c r="X98" s="176"/>
      <c r="Y98" s="176"/>
      <c r="Z98" s="176"/>
    </row>
    <row r="99" spans="1:26" ht="14" hidden="1" outlineLevel="1" x14ac:dyDescent="0.15">
      <c r="A99" s="311"/>
      <c r="B99" s="196" t="s">
        <v>103</v>
      </c>
    </row>
    <row r="100" spans="1:26" ht="14" hidden="1" outlineLevel="1" x14ac:dyDescent="0.15">
      <c r="A100" s="311"/>
      <c r="B100" s="196" t="s">
        <v>106</v>
      </c>
      <c r="C100" s="175"/>
      <c r="D100" s="175"/>
      <c r="E100" s="175"/>
      <c r="F100" s="175"/>
      <c r="G100" s="175"/>
      <c r="H100" s="175"/>
      <c r="I100" s="175"/>
      <c r="J100" s="175"/>
      <c r="K100" s="175"/>
      <c r="L100" s="175"/>
      <c r="M100" s="175"/>
      <c r="N100" s="175"/>
      <c r="O100" s="175"/>
      <c r="P100" s="175"/>
      <c r="Q100" s="175"/>
      <c r="R100" s="175"/>
      <c r="S100" s="175"/>
      <c r="T100" s="175"/>
      <c r="U100" s="175"/>
      <c r="V100" s="175"/>
      <c r="W100" s="175"/>
      <c r="X100" s="175"/>
      <c r="Y100" s="175"/>
      <c r="Z100" s="175"/>
    </row>
    <row r="101" spans="1:26" ht="14" hidden="1" outlineLevel="1" x14ac:dyDescent="0.15">
      <c r="A101" s="311"/>
      <c r="B101" s="196" t="s">
        <v>108</v>
      </c>
      <c r="C101" s="176"/>
      <c r="D101" s="176"/>
      <c r="E101" s="176"/>
      <c r="F101" s="176"/>
      <c r="G101" s="176"/>
      <c r="H101" s="176"/>
      <c r="I101" s="176"/>
      <c r="J101" s="176"/>
      <c r="K101" s="176"/>
      <c r="L101" s="176"/>
      <c r="M101" s="176"/>
      <c r="N101" s="176"/>
      <c r="O101" s="176"/>
      <c r="P101" s="176"/>
      <c r="Q101" s="176"/>
      <c r="R101" s="176"/>
      <c r="S101" s="176"/>
      <c r="T101" s="176"/>
      <c r="U101" s="176"/>
      <c r="V101" s="176"/>
      <c r="W101" s="176"/>
      <c r="X101" s="176"/>
      <c r="Y101" s="176"/>
      <c r="Z101" s="176"/>
    </row>
    <row r="102" spans="1:26" ht="14" hidden="1" outlineLevel="1" x14ac:dyDescent="0.15">
      <c r="A102" s="311"/>
      <c r="B102" s="196" t="s">
        <v>5355</v>
      </c>
    </row>
    <row r="103" spans="1:26" ht="14" hidden="1" outlineLevel="1" x14ac:dyDescent="0.15">
      <c r="A103" s="311"/>
      <c r="B103" s="196" t="s">
        <v>2117</v>
      </c>
    </row>
    <row r="104" spans="1:26" ht="14" hidden="1" outlineLevel="1" x14ac:dyDescent="0.15">
      <c r="A104" s="311"/>
      <c r="B104" s="196" t="s">
        <v>2118</v>
      </c>
    </row>
    <row r="105" spans="1:26" ht="28" hidden="1" outlineLevel="1" x14ac:dyDescent="0.15">
      <c r="A105" s="311"/>
      <c r="B105" s="196" t="s">
        <v>5356</v>
      </c>
      <c r="C105" s="176"/>
      <c r="D105" s="176"/>
      <c r="E105" s="176"/>
      <c r="F105" s="176"/>
      <c r="G105" s="176"/>
      <c r="H105" s="176"/>
      <c r="I105" s="176"/>
      <c r="J105" s="176"/>
      <c r="K105" s="176"/>
      <c r="L105" s="176"/>
      <c r="M105" s="176"/>
      <c r="N105" s="176"/>
      <c r="O105" s="176"/>
      <c r="P105" s="176"/>
      <c r="Q105" s="176"/>
      <c r="R105" s="176"/>
      <c r="S105" s="176"/>
      <c r="T105" s="176"/>
      <c r="U105" s="176"/>
      <c r="V105" s="176"/>
      <c r="W105" s="176"/>
      <c r="X105" s="176"/>
      <c r="Y105" s="176"/>
      <c r="Z105" s="176"/>
    </row>
    <row r="106" spans="1:26" ht="28" hidden="1" outlineLevel="1" x14ac:dyDescent="0.15">
      <c r="A106" s="311"/>
      <c r="B106" s="196" t="s">
        <v>5357</v>
      </c>
      <c r="C106" s="176"/>
      <c r="D106" s="176"/>
      <c r="E106" s="176"/>
      <c r="F106" s="176"/>
      <c r="G106" s="176"/>
      <c r="H106" s="176"/>
      <c r="I106" s="176"/>
      <c r="J106" s="176"/>
      <c r="K106" s="176"/>
      <c r="L106" s="176"/>
      <c r="M106" s="176"/>
      <c r="N106" s="176"/>
      <c r="O106" s="176"/>
      <c r="P106" s="176"/>
      <c r="Q106" s="176"/>
      <c r="R106" s="176"/>
      <c r="S106" s="176"/>
      <c r="T106" s="176"/>
      <c r="U106" s="176"/>
      <c r="V106" s="176"/>
      <c r="W106" s="176"/>
      <c r="X106" s="176"/>
      <c r="Y106" s="176"/>
      <c r="Z106" s="176"/>
    </row>
    <row r="107" spans="1:26" ht="14" hidden="1" outlineLevel="1" x14ac:dyDescent="0.15">
      <c r="A107" s="311"/>
      <c r="B107" s="196" t="s">
        <v>118</v>
      </c>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row>
    <row r="108" spans="1:26" ht="14" hidden="1" outlineLevel="1" x14ac:dyDescent="0.15">
      <c r="A108" s="311"/>
      <c r="B108" s="196" t="s">
        <v>121</v>
      </c>
      <c r="C108" s="176"/>
      <c r="D108" s="176"/>
      <c r="E108" s="176"/>
      <c r="F108" s="176"/>
      <c r="G108" s="176"/>
      <c r="H108" s="176"/>
      <c r="I108" s="176"/>
      <c r="J108" s="176"/>
      <c r="K108" s="176"/>
      <c r="L108" s="176"/>
      <c r="M108" s="176"/>
      <c r="N108" s="176"/>
      <c r="O108" s="176"/>
      <c r="P108" s="176"/>
      <c r="Q108" s="176"/>
      <c r="R108" s="176"/>
      <c r="S108" s="176"/>
      <c r="T108" s="176"/>
      <c r="U108" s="176"/>
      <c r="V108" s="176"/>
      <c r="W108" s="176"/>
      <c r="X108" s="176"/>
      <c r="Y108" s="176"/>
      <c r="Z108" s="176"/>
    </row>
    <row r="109" spans="1:26" ht="14" hidden="1" outlineLevel="1" x14ac:dyDescent="0.15">
      <c r="A109" s="311"/>
      <c r="B109" s="196" t="s">
        <v>124</v>
      </c>
    </row>
    <row r="110" spans="1:26" ht="14" hidden="1" outlineLevel="1" x14ac:dyDescent="0.15">
      <c r="A110" s="311"/>
      <c r="B110" s="196" t="s">
        <v>127</v>
      </c>
    </row>
    <row r="111" spans="1:26" ht="14" hidden="1" outlineLevel="1" x14ac:dyDescent="0.15">
      <c r="A111" s="311"/>
      <c r="B111" s="196" t="s">
        <v>130</v>
      </c>
    </row>
    <row r="112" spans="1:26" ht="14" hidden="1" outlineLevel="1" x14ac:dyDescent="0.15">
      <c r="A112" s="311"/>
      <c r="B112" s="196" t="s">
        <v>132</v>
      </c>
    </row>
    <row r="113" spans="1:26" ht="14" collapsed="1" x14ac:dyDescent="0.15">
      <c r="A113" s="197" t="s">
        <v>5354</v>
      </c>
      <c r="B113" s="198" t="s">
        <v>457</v>
      </c>
      <c r="C113" s="168"/>
      <c r="D113" s="168"/>
      <c r="E113" s="168"/>
      <c r="F113" s="168"/>
      <c r="G113" s="168"/>
      <c r="H113" s="168"/>
      <c r="I113" s="168"/>
      <c r="J113" s="168"/>
      <c r="K113" s="168"/>
      <c r="L113" s="168"/>
      <c r="M113" s="168"/>
      <c r="N113" s="168"/>
      <c r="O113" s="168"/>
      <c r="P113" s="168"/>
      <c r="Q113" s="168"/>
      <c r="R113" s="168"/>
      <c r="S113" s="168"/>
      <c r="T113" s="168"/>
      <c r="U113" s="168"/>
      <c r="V113" s="168"/>
      <c r="W113" s="168"/>
      <c r="X113" s="168"/>
      <c r="Y113" s="168"/>
      <c r="Z113" s="168"/>
    </row>
    <row r="114" spans="1:26" ht="14" hidden="1" outlineLevel="1" x14ac:dyDescent="0.15">
      <c r="A114" s="323"/>
      <c r="B114" s="199" t="s">
        <v>97</v>
      </c>
      <c r="C114" s="175"/>
      <c r="D114" s="175"/>
      <c r="E114" s="175"/>
      <c r="F114" s="175"/>
      <c r="G114" s="175"/>
      <c r="H114" s="175"/>
      <c r="I114" s="175"/>
      <c r="J114" s="175"/>
      <c r="K114" s="175"/>
      <c r="L114" s="175"/>
      <c r="M114" s="175"/>
      <c r="N114" s="175"/>
      <c r="O114" s="175"/>
      <c r="P114" s="175"/>
      <c r="Q114" s="175"/>
      <c r="R114" s="175"/>
      <c r="S114" s="175"/>
      <c r="T114" s="175"/>
      <c r="U114" s="175"/>
      <c r="V114" s="175"/>
      <c r="W114" s="175"/>
      <c r="X114" s="175"/>
      <c r="Y114" s="175"/>
      <c r="Z114" s="175"/>
    </row>
    <row r="115" spans="1:26" ht="14" hidden="1" outlineLevel="1" x14ac:dyDescent="0.15">
      <c r="A115" s="313"/>
      <c r="B115" s="199" t="s">
        <v>100</v>
      </c>
      <c r="C115" s="176"/>
      <c r="D115" s="176"/>
      <c r="E115" s="176"/>
      <c r="F115" s="176"/>
      <c r="G115" s="176"/>
      <c r="H115" s="176"/>
      <c r="I115" s="176"/>
      <c r="J115" s="176"/>
      <c r="K115" s="176"/>
      <c r="L115" s="176"/>
      <c r="M115" s="176"/>
      <c r="N115" s="176"/>
      <c r="O115" s="176"/>
      <c r="P115" s="176"/>
      <c r="Q115" s="176"/>
      <c r="R115" s="176"/>
      <c r="S115" s="176"/>
      <c r="T115" s="176"/>
      <c r="U115" s="176"/>
      <c r="V115" s="176"/>
      <c r="W115" s="176"/>
      <c r="X115" s="176"/>
      <c r="Y115" s="176"/>
      <c r="Z115" s="176"/>
    </row>
    <row r="116" spans="1:26" ht="14" hidden="1" outlineLevel="1" x14ac:dyDescent="0.15">
      <c r="A116" s="313"/>
      <c r="B116" s="199" t="s">
        <v>103</v>
      </c>
    </row>
    <row r="117" spans="1:26" ht="14" hidden="1" outlineLevel="1" x14ac:dyDescent="0.15">
      <c r="A117" s="313"/>
      <c r="B117" s="199" t="s">
        <v>106</v>
      </c>
      <c r="C117" s="175"/>
      <c r="D117" s="175"/>
      <c r="E117" s="175"/>
      <c r="F117" s="175"/>
      <c r="G117" s="175"/>
      <c r="H117" s="175"/>
      <c r="I117" s="175"/>
      <c r="J117" s="175"/>
      <c r="K117" s="175"/>
      <c r="L117" s="175"/>
      <c r="M117" s="175"/>
      <c r="N117" s="175"/>
      <c r="O117" s="175"/>
      <c r="P117" s="175"/>
      <c r="Q117" s="175"/>
      <c r="R117" s="175"/>
      <c r="S117" s="175"/>
      <c r="T117" s="175"/>
      <c r="U117" s="175"/>
      <c r="V117" s="175"/>
      <c r="W117" s="175"/>
      <c r="X117" s="175"/>
      <c r="Y117" s="175"/>
      <c r="Z117" s="175"/>
    </row>
    <row r="118" spans="1:26" ht="14" hidden="1" outlineLevel="1" x14ac:dyDescent="0.15">
      <c r="A118" s="313"/>
      <c r="B118" s="199" t="s">
        <v>108</v>
      </c>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row>
    <row r="119" spans="1:26" ht="14" hidden="1" outlineLevel="1" x14ac:dyDescent="0.15">
      <c r="A119" s="313"/>
      <c r="B119" s="199" t="s">
        <v>5355</v>
      </c>
    </row>
    <row r="120" spans="1:26" ht="14" hidden="1" outlineLevel="1" x14ac:dyDescent="0.15">
      <c r="A120" s="313"/>
      <c r="B120" s="199" t="s">
        <v>2117</v>
      </c>
    </row>
    <row r="121" spans="1:26" ht="14" hidden="1" outlineLevel="1" x14ac:dyDescent="0.15">
      <c r="A121" s="313"/>
      <c r="B121" s="199" t="s">
        <v>2118</v>
      </c>
    </row>
    <row r="122" spans="1:26" ht="28" hidden="1" outlineLevel="1" x14ac:dyDescent="0.15">
      <c r="A122" s="313"/>
      <c r="B122" s="199" t="s">
        <v>5356</v>
      </c>
      <c r="C122" s="176"/>
      <c r="D122" s="176"/>
      <c r="E122" s="176"/>
      <c r="F122" s="176"/>
      <c r="G122" s="176"/>
      <c r="H122" s="176"/>
      <c r="I122" s="176"/>
      <c r="J122" s="176"/>
      <c r="K122" s="176"/>
      <c r="L122" s="176"/>
      <c r="M122" s="176"/>
      <c r="N122" s="176"/>
      <c r="O122" s="176"/>
      <c r="P122" s="176"/>
      <c r="Q122" s="176"/>
      <c r="R122" s="176"/>
      <c r="S122" s="176"/>
      <c r="T122" s="176"/>
      <c r="U122" s="176"/>
      <c r="V122" s="176"/>
      <c r="W122" s="176"/>
      <c r="X122" s="176"/>
      <c r="Y122" s="176"/>
      <c r="Z122" s="176"/>
    </row>
    <row r="123" spans="1:26" ht="28" hidden="1" outlineLevel="1" x14ac:dyDescent="0.15">
      <c r="A123" s="313"/>
      <c r="B123" s="199" t="s">
        <v>5357</v>
      </c>
      <c r="C123" s="176"/>
      <c r="D123" s="176"/>
      <c r="E123" s="176"/>
      <c r="F123" s="176"/>
      <c r="G123" s="176"/>
      <c r="H123" s="176"/>
      <c r="I123" s="176"/>
      <c r="J123" s="176"/>
      <c r="K123" s="176"/>
      <c r="L123" s="176"/>
      <c r="M123" s="176"/>
      <c r="N123" s="176"/>
      <c r="O123" s="176"/>
      <c r="P123" s="176"/>
      <c r="Q123" s="176"/>
      <c r="R123" s="176"/>
      <c r="S123" s="176"/>
      <c r="T123" s="176"/>
      <c r="U123" s="176"/>
      <c r="V123" s="176"/>
      <c r="W123" s="176"/>
      <c r="X123" s="176"/>
      <c r="Y123" s="176"/>
      <c r="Z123" s="176"/>
    </row>
    <row r="124" spans="1:26" ht="14" hidden="1" outlineLevel="1" x14ac:dyDescent="0.15">
      <c r="A124" s="313"/>
      <c r="B124" s="199" t="s">
        <v>118</v>
      </c>
      <c r="C124" s="175"/>
      <c r="D124" s="175"/>
      <c r="E124" s="175"/>
      <c r="F124" s="175"/>
      <c r="G124" s="175"/>
      <c r="H124" s="175"/>
      <c r="I124" s="175"/>
      <c r="J124" s="175"/>
      <c r="K124" s="175"/>
      <c r="L124" s="175"/>
      <c r="M124" s="175"/>
      <c r="N124" s="175"/>
      <c r="O124" s="175"/>
      <c r="P124" s="175"/>
      <c r="Q124" s="175"/>
      <c r="R124" s="175"/>
      <c r="S124" s="175"/>
      <c r="T124" s="175"/>
      <c r="U124" s="175"/>
      <c r="V124" s="175"/>
      <c r="W124" s="175"/>
      <c r="X124" s="175"/>
      <c r="Y124" s="175"/>
      <c r="Z124" s="175"/>
    </row>
    <row r="125" spans="1:26" ht="14" hidden="1" outlineLevel="1" x14ac:dyDescent="0.15">
      <c r="A125" s="313"/>
      <c r="B125" s="199" t="s">
        <v>121</v>
      </c>
      <c r="C125" s="176"/>
      <c r="D125" s="176"/>
      <c r="E125" s="176"/>
      <c r="F125" s="176"/>
      <c r="G125" s="176"/>
      <c r="H125" s="176"/>
      <c r="I125" s="176"/>
      <c r="J125" s="176"/>
      <c r="K125" s="176"/>
      <c r="L125" s="176"/>
      <c r="M125" s="176"/>
      <c r="N125" s="176"/>
      <c r="O125" s="176"/>
      <c r="P125" s="176"/>
      <c r="Q125" s="176"/>
      <c r="R125" s="176"/>
      <c r="S125" s="176"/>
      <c r="T125" s="176"/>
      <c r="U125" s="176"/>
      <c r="V125" s="176"/>
      <c r="W125" s="176"/>
      <c r="X125" s="176"/>
      <c r="Y125" s="176"/>
      <c r="Z125" s="176"/>
    </row>
    <row r="126" spans="1:26" ht="14" hidden="1" outlineLevel="1" x14ac:dyDescent="0.15">
      <c r="A126" s="313"/>
      <c r="B126" s="199" t="s">
        <v>124</v>
      </c>
    </row>
    <row r="127" spans="1:26" ht="14" hidden="1" outlineLevel="1" x14ac:dyDescent="0.15">
      <c r="A127" s="313"/>
      <c r="B127" s="199" t="s">
        <v>127</v>
      </c>
    </row>
    <row r="128" spans="1:26" ht="14" hidden="1" outlineLevel="1" x14ac:dyDescent="0.15">
      <c r="A128" s="313"/>
      <c r="B128" s="199" t="s">
        <v>130</v>
      </c>
    </row>
    <row r="129" spans="1:26" ht="14" hidden="1" outlineLevel="1" x14ac:dyDescent="0.15">
      <c r="A129" s="313"/>
      <c r="B129" s="199" t="s">
        <v>132</v>
      </c>
    </row>
    <row r="130" spans="1:26" ht="13" collapsed="1" x14ac:dyDescent="0.15">
      <c r="A130" s="324" t="s">
        <v>458</v>
      </c>
      <c r="B130" s="313"/>
      <c r="C130" s="172"/>
      <c r="D130" s="172"/>
      <c r="E130" s="172"/>
      <c r="F130" s="172"/>
      <c r="G130" s="172"/>
      <c r="H130" s="172"/>
      <c r="I130" s="172"/>
      <c r="J130" s="172"/>
      <c r="K130" s="172"/>
      <c r="L130" s="172"/>
      <c r="M130" s="172"/>
      <c r="N130" s="172"/>
      <c r="O130" s="172"/>
      <c r="P130" s="172"/>
      <c r="Q130" s="172"/>
      <c r="R130" s="172"/>
      <c r="S130" s="172"/>
      <c r="T130" s="172"/>
      <c r="U130" s="172"/>
      <c r="V130" s="172"/>
      <c r="W130" s="172"/>
      <c r="X130" s="172"/>
      <c r="Y130" s="172"/>
      <c r="Z130" s="172"/>
    </row>
    <row r="131" spans="1:26" ht="14" hidden="1" outlineLevel="1" x14ac:dyDescent="0.15">
      <c r="A131" s="325"/>
      <c r="B131" s="174" t="s">
        <v>198</v>
      </c>
      <c r="C131" s="176"/>
      <c r="D131" s="176"/>
      <c r="E131" s="176"/>
      <c r="F131" s="176"/>
      <c r="G131" s="176"/>
      <c r="H131" s="176"/>
      <c r="I131" s="176"/>
      <c r="J131" s="176"/>
      <c r="K131" s="176"/>
      <c r="L131" s="176"/>
      <c r="M131" s="176"/>
      <c r="N131" s="176"/>
      <c r="O131" s="176"/>
      <c r="P131" s="176"/>
      <c r="Q131" s="176"/>
      <c r="R131" s="176"/>
      <c r="S131" s="176"/>
      <c r="T131" s="176"/>
      <c r="U131" s="176"/>
      <c r="V131" s="176"/>
      <c r="W131" s="176"/>
      <c r="X131" s="176"/>
      <c r="Y131" s="176"/>
      <c r="Z131" s="176"/>
    </row>
    <row r="132" spans="1:26" ht="14" hidden="1" outlineLevel="1" x14ac:dyDescent="0.15">
      <c r="A132" s="313"/>
      <c r="B132" s="174" t="s">
        <v>200</v>
      </c>
      <c r="C132" s="176"/>
      <c r="D132" s="176"/>
      <c r="E132" s="176"/>
      <c r="F132" s="176"/>
      <c r="G132" s="176"/>
      <c r="H132" s="176"/>
      <c r="I132" s="176"/>
      <c r="J132" s="176"/>
      <c r="K132" s="176"/>
      <c r="L132" s="176"/>
      <c r="M132" s="176"/>
      <c r="N132" s="176"/>
      <c r="O132" s="176"/>
      <c r="P132" s="176"/>
      <c r="Q132" s="176"/>
      <c r="R132" s="176"/>
      <c r="S132" s="176"/>
      <c r="T132" s="176"/>
      <c r="U132" s="176"/>
      <c r="V132" s="176"/>
      <c r="W132" s="176"/>
      <c r="X132" s="176"/>
      <c r="Y132" s="176"/>
      <c r="Z132" s="176"/>
    </row>
    <row r="133" spans="1:26" ht="14" hidden="1" outlineLevel="1" x14ac:dyDescent="0.15">
      <c r="A133" s="313"/>
      <c r="B133" s="174" t="s">
        <v>202</v>
      </c>
      <c r="C133" s="176"/>
      <c r="D133" s="176"/>
      <c r="E133" s="176"/>
      <c r="F133" s="176"/>
      <c r="G133" s="176"/>
      <c r="H133" s="176"/>
      <c r="I133" s="176"/>
      <c r="J133" s="176"/>
      <c r="K133" s="176"/>
      <c r="L133" s="176"/>
      <c r="M133" s="176"/>
      <c r="N133" s="176"/>
      <c r="O133" s="176"/>
      <c r="P133" s="176"/>
      <c r="Q133" s="176"/>
      <c r="R133" s="176"/>
      <c r="S133" s="176"/>
      <c r="T133" s="176"/>
      <c r="U133" s="176"/>
      <c r="V133" s="176"/>
      <c r="W133" s="176"/>
      <c r="X133" s="176"/>
      <c r="Y133" s="176"/>
      <c r="Z133" s="176"/>
    </row>
    <row r="134" spans="1:26" ht="14" hidden="1" outlineLevel="1" x14ac:dyDescent="0.15">
      <c r="A134" s="313"/>
      <c r="B134" s="174" t="s">
        <v>204</v>
      </c>
      <c r="C134" s="176"/>
      <c r="D134" s="176"/>
      <c r="E134" s="176"/>
      <c r="F134" s="176"/>
      <c r="G134" s="176"/>
      <c r="H134" s="176"/>
      <c r="I134" s="176"/>
      <c r="J134" s="176"/>
      <c r="K134" s="176"/>
      <c r="L134" s="176"/>
      <c r="M134" s="176"/>
      <c r="N134" s="176"/>
      <c r="O134" s="176"/>
      <c r="P134" s="176"/>
      <c r="Q134" s="176"/>
      <c r="R134" s="176"/>
      <c r="S134" s="176"/>
      <c r="T134" s="176"/>
      <c r="U134" s="176"/>
      <c r="V134" s="176"/>
      <c r="W134" s="176"/>
      <c r="X134" s="176"/>
      <c r="Y134" s="176"/>
      <c r="Z134" s="176"/>
    </row>
    <row r="135" spans="1:26" ht="14" hidden="1" outlineLevel="1" x14ac:dyDescent="0.15">
      <c r="A135" s="313"/>
      <c r="B135" s="174" t="s">
        <v>206</v>
      </c>
      <c r="C135" s="176"/>
      <c r="D135" s="176"/>
      <c r="E135" s="176"/>
      <c r="F135" s="176"/>
      <c r="G135" s="176"/>
      <c r="H135" s="176"/>
      <c r="I135" s="176"/>
      <c r="J135" s="176"/>
      <c r="K135" s="176"/>
      <c r="L135" s="176"/>
      <c r="M135" s="176"/>
      <c r="N135" s="176"/>
      <c r="O135" s="176"/>
      <c r="P135" s="176"/>
      <c r="Q135" s="176"/>
      <c r="R135" s="176"/>
      <c r="S135" s="176"/>
      <c r="T135" s="176"/>
      <c r="U135" s="176"/>
      <c r="V135" s="176"/>
      <c r="W135" s="176"/>
      <c r="X135" s="176"/>
      <c r="Y135" s="176"/>
      <c r="Z135" s="176"/>
    </row>
    <row r="136" spans="1:26" ht="14" hidden="1" outlineLevel="1" x14ac:dyDescent="0.15">
      <c r="A136" s="313"/>
      <c r="B136" s="174" t="s">
        <v>208</v>
      </c>
      <c r="C136" s="176"/>
      <c r="D136" s="176"/>
      <c r="E136" s="176"/>
      <c r="F136" s="176"/>
      <c r="G136" s="176"/>
      <c r="H136" s="176"/>
      <c r="I136" s="176"/>
      <c r="J136" s="176"/>
      <c r="K136" s="176"/>
      <c r="L136" s="176"/>
      <c r="M136" s="176"/>
      <c r="N136" s="176"/>
      <c r="O136" s="176"/>
      <c r="P136" s="176"/>
      <c r="Q136" s="176"/>
      <c r="R136" s="176"/>
      <c r="S136" s="176"/>
      <c r="T136" s="176"/>
      <c r="U136" s="176"/>
      <c r="V136" s="176"/>
      <c r="W136" s="176"/>
      <c r="X136" s="176"/>
      <c r="Y136" s="176"/>
      <c r="Z136" s="176"/>
    </row>
    <row r="137" spans="1:26" ht="14" hidden="1" outlineLevel="1" x14ac:dyDescent="0.15">
      <c r="A137" s="313"/>
      <c r="B137" s="174" t="s">
        <v>210</v>
      </c>
      <c r="C137" s="176"/>
      <c r="D137" s="176"/>
      <c r="E137" s="176"/>
      <c r="F137" s="176"/>
      <c r="G137" s="176"/>
      <c r="H137" s="176"/>
      <c r="I137" s="176"/>
      <c r="J137" s="176"/>
      <c r="K137" s="176"/>
      <c r="L137" s="176"/>
      <c r="M137" s="176"/>
      <c r="N137" s="176"/>
      <c r="O137" s="176"/>
      <c r="P137" s="176"/>
      <c r="Q137" s="176"/>
      <c r="R137" s="176"/>
      <c r="S137" s="176"/>
      <c r="T137" s="176"/>
      <c r="U137" s="176"/>
      <c r="V137" s="176"/>
      <c r="W137" s="176"/>
      <c r="X137" s="176"/>
      <c r="Y137" s="176"/>
      <c r="Z137" s="176"/>
    </row>
    <row r="138" spans="1:26" ht="14" hidden="1" outlineLevel="1" x14ac:dyDescent="0.15">
      <c r="A138" s="313"/>
      <c r="B138" s="174" t="s">
        <v>212</v>
      </c>
      <c r="C138" s="176"/>
      <c r="D138" s="176"/>
      <c r="E138" s="176"/>
      <c r="F138" s="176"/>
      <c r="G138" s="176"/>
      <c r="H138" s="176"/>
      <c r="I138" s="176"/>
      <c r="J138" s="176"/>
      <c r="K138" s="176"/>
      <c r="L138" s="176"/>
      <c r="M138" s="176"/>
      <c r="N138" s="176"/>
      <c r="O138" s="176"/>
      <c r="P138" s="176"/>
      <c r="Q138" s="176"/>
      <c r="R138" s="176"/>
      <c r="S138" s="176"/>
      <c r="T138" s="176"/>
      <c r="U138" s="176"/>
      <c r="V138" s="176"/>
      <c r="W138" s="176"/>
      <c r="X138" s="176"/>
      <c r="Y138" s="176"/>
      <c r="Z138" s="176"/>
    </row>
    <row r="139" spans="1:26" ht="14" hidden="1" outlineLevel="1" x14ac:dyDescent="0.15">
      <c r="A139" s="313"/>
      <c r="B139" s="174" t="s">
        <v>214</v>
      </c>
      <c r="C139" s="176"/>
      <c r="D139" s="176"/>
      <c r="E139" s="176"/>
      <c r="F139" s="176"/>
      <c r="G139" s="176"/>
      <c r="H139" s="176"/>
      <c r="I139" s="176"/>
      <c r="J139" s="176"/>
      <c r="K139" s="176"/>
      <c r="L139" s="176"/>
      <c r="M139" s="176"/>
      <c r="N139" s="176"/>
      <c r="O139" s="176"/>
      <c r="P139" s="176"/>
      <c r="Q139" s="176"/>
      <c r="R139" s="176"/>
      <c r="S139" s="176"/>
      <c r="T139" s="176"/>
      <c r="U139" s="176"/>
      <c r="V139" s="176"/>
      <c r="W139" s="176"/>
      <c r="X139" s="176"/>
      <c r="Y139" s="176"/>
      <c r="Z139" s="176"/>
    </row>
    <row r="140" spans="1:26" ht="14" hidden="1" outlineLevel="1" x14ac:dyDescent="0.15">
      <c r="A140" s="313"/>
      <c r="B140" s="174" t="s">
        <v>2104</v>
      </c>
      <c r="C140" s="176"/>
      <c r="D140" s="176"/>
      <c r="E140" s="176"/>
      <c r="F140" s="176"/>
      <c r="G140" s="176"/>
      <c r="H140" s="176"/>
      <c r="I140" s="176"/>
      <c r="J140" s="176"/>
      <c r="K140" s="176"/>
      <c r="L140" s="176"/>
      <c r="M140" s="176"/>
      <c r="N140" s="176"/>
      <c r="O140" s="176"/>
      <c r="P140" s="176"/>
      <c r="Q140" s="176"/>
      <c r="R140" s="176"/>
      <c r="S140" s="176"/>
      <c r="T140" s="176"/>
      <c r="U140" s="176"/>
      <c r="V140" s="176"/>
      <c r="W140" s="176"/>
      <c r="X140" s="176"/>
      <c r="Y140" s="176"/>
      <c r="Z140" s="176"/>
    </row>
    <row r="141" spans="1:26" ht="14" hidden="1" outlineLevel="1" x14ac:dyDescent="0.15">
      <c r="A141" s="313"/>
      <c r="B141" s="174" t="s">
        <v>2105</v>
      </c>
      <c r="C141" s="176"/>
      <c r="D141" s="176"/>
      <c r="E141" s="176"/>
      <c r="F141" s="176"/>
      <c r="G141" s="176"/>
      <c r="H141" s="176"/>
      <c r="I141" s="176"/>
      <c r="J141" s="176"/>
      <c r="K141" s="176"/>
      <c r="L141" s="176"/>
      <c r="M141" s="176"/>
      <c r="N141" s="176"/>
      <c r="O141" s="176"/>
      <c r="P141" s="176"/>
      <c r="Q141" s="176"/>
      <c r="R141" s="176"/>
      <c r="S141" s="176"/>
      <c r="T141" s="176"/>
      <c r="U141" s="176"/>
      <c r="V141" s="176"/>
      <c r="W141" s="176"/>
      <c r="X141" s="176"/>
      <c r="Y141" s="176"/>
      <c r="Z141" s="176"/>
    </row>
    <row r="142" spans="1:26" ht="14" hidden="1" outlineLevel="1" x14ac:dyDescent="0.15">
      <c r="A142" s="313"/>
      <c r="B142" s="174" t="s">
        <v>216</v>
      </c>
      <c r="C142" s="176"/>
      <c r="D142" s="176"/>
      <c r="E142" s="176"/>
      <c r="F142" s="176"/>
      <c r="G142" s="176"/>
      <c r="H142" s="176"/>
      <c r="I142" s="176"/>
      <c r="J142" s="176"/>
      <c r="K142" s="176"/>
      <c r="L142" s="176"/>
      <c r="M142" s="176"/>
      <c r="N142" s="176"/>
      <c r="O142" s="176"/>
      <c r="P142" s="176"/>
      <c r="Q142" s="176"/>
      <c r="R142" s="176"/>
      <c r="S142" s="176"/>
      <c r="T142" s="176"/>
      <c r="U142" s="176"/>
      <c r="V142" s="176"/>
      <c r="W142" s="176"/>
      <c r="X142" s="176"/>
      <c r="Y142" s="176"/>
      <c r="Z142" s="176"/>
    </row>
    <row r="143" spans="1:26" ht="14" hidden="1" outlineLevel="1" x14ac:dyDescent="0.15">
      <c r="A143" s="313"/>
      <c r="B143" s="174" t="s">
        <v>2106</v>
      </c>
      <c r="C143" s="176"/>
      <c r="D143" s="176"/>
      <c r="E143" s="176"/>
      <c r="F143" s="176"/>
      <c r="G143" s="176"/>
      <c r="H143" s="176"/>
      <c r="I143" s="176"/>
      <c r="J143" s="176"/>
      <c r="K143" s="176"/>
      <c r="L143" s="176"/>
      <c r="M143" s="176"/>
      <c r="N143" s="176"/>
      <c r="O143" s="176"/>
      <c r="P143" s="176"/>
      <c r="Q143" s="176"/>
      <c r="R143" s="176"/>
      <c r="S143" s="176"/>
      <c r="T143" s="176"/>
      <c r="U143" s="176"/>
      <c r="V143" s="176"/>
      <c r="W143" s="176"/>
      <c r="X143" s="176"/>
      <c r="Y143" s="176"/>
      <c r="Z143" s="176"/>
    </row>
    <row r="144" spans="1:26" ht="14" hidden="1" outlineLevel="1" x14ac:dyDescent="0.15">
      <c r="A144" s="313"/>
      <c r="B144" s="174" t="s">
        <v>5358</v>
      </c>
      <c r="C144" s="176"/>
      <c r="D144" s="176"/>
      <c r="E144" s="176"/>
      <c r="F144" s="176"/>
      <c r="G144" s="176"/>
      <c r="H144" s="176"/>
      <c r="I144" s="176"/>
      <c r="J144" s="176"/>
      <c r="K144" s="176"/>
      <c r="L144" s="176"/>
      <c r="M144" s="176"/>
      <c r="N144" s="176"/>
      <c r="O144" s="176"/>
      <c r="P144" s="176"/>
      <c r="Q144" s="176"/>
      <c r="R144" s="176"/>
      <c r="S144" s="176"/>
      <c r="T144" s="176"/>
      <c r="U144" s="176"/>
      <c r="V144" s="176"/>
      <c r="W144" s="176"/>
      <c r="X144" s="176"/>
      <c r="Y144" s="176"/>
      <c r="Z144" s="176"/>
    </row>
    <row r="145" spans="1:26" ht="14" hidden="1" outlineLevel="1" x14ac:dyDescent="0.15">
      <c r="A145" s="313"/>
      <c r="B145" s="174" t="s">
        <v>219</v>
      </c>
      <c r="C145" s="176"/>
      <c r="D145" s="176"/>
      <c r="E145" s="176"/>
      <c r="F145" s="176"/>
      <c r="G145" s="176"/>
      <c r="H145" s="176"/>
      <c r="I145" s="176"/>
      <c r="J145" s="176"/>
      <c r="K145" s="176"/>
      <c r="L145" s="176"/>
      <c r="M145" s="176"/>
      <c r="N145" s="176"/>
      <c r="O145" s="176"/>
      <c r="P145" s="176"/>
      <c r="Q145" s="176"/>
      <c r="R145" s="176"/>
      <c r="S145" s="176"/>
      <c r="T145" s="176"/>
      <c r="U145" s="176"/>
      <c r="V145" s="176"/>
      <c r="W145" s="176"/>
      <c r="X145" s="176"/>
      <c r="Y145" s="176"/>
      <c r="Z145" s="176"/>
    </row>
    <row r="146" spans="1:26" ht="14" hidden="1" outlineLevel="1" x14ac:dyDescent="0.15">
      <c r="A146" s="313"/>
      <c r="B146" s="174" t="s">
        <v>221</v>
      </c>
      <c r="C146" s="176"/>
      <c r="D146" s="176"/>
      <c r="E146" s="176"/>
      <c r="F146" s="176"/>
      <c r="G146" s="176"/>
      <c r="H146" s="176"/>
      <c r="I146" s="176"/>
      <c r="J146" s="176"/>
      <c r="K146" s="176"/>
      <c r="L146" s="176"/>
      <c r="M146" s="176"/>
      <c r="N146" s="176"/>
      <c r="O146" s="176"/>
      <c r="P146" s="176"/>
      <c r="Q146" s="176"/>
      <c r="R146" s="176"/>
      <c r="S146" s="176"/>
      <c r="T146" s="176"/>
      <c r="U146" s="176"/>
      <c r="V146" s="176"/>
      <c r="W146" s="176"/>
      <c r="X146" s="176"/>
      <c r="Y146" s="176"/>
      <c r="Z146" s="176"/>
    </row>
    <row r="147" spans="1:26" ht="14" hidden="1" outlineLevel="1" x14ac:dyDescent="0.15">
      <c r="A147" s="313"/>
      <c r="B147" s="174" t="s">
        <v>223</v>
      </c>
      <c r="C147" s="176"/>
      <c r="D147" s="176"/>
      <c r="E147" s="176"/>
      <c r="F147" s="176"/>
      <c r="G147" s="176"/>
      <c r="H147" s="176"/>
      <c r="I147" s="176"/>
      <c r="J147" s="176"/>
      <c r="K147" s="176"/>
      <c r="L147" s="176"/>
      <c r="M147" s="176"/>
      <c r="N147" s="176"/>
      <c r="O147" s="176"/>
      <c r="P147" s="176"/>
      <c r="Q147" s="176"/>
      <c r="R147" s="176"/>
      <c r="S147" s="176"/>
      <c r="T147" s="176"/>
      <c r="U147" s="176"/>
      <c r="V147" s="176"/>
      <c r="W147" s="176"/>
      <c r="X147" s="176"/>
      <c r="Y147" s="176"/>
      <c r="Z147" s="176"/>
    </row>
    <row r="148" spans="1:26" ht="14" hidden="1" outlineLevel="1" x14ac:dyDescent="0.15">
      <c r="A148" s="313"/>
      <c r="B148" s="174" t="s">
        <v>225</v>
      </c>
      <c r="C148" s="176"/>
      <c r="D148" s="176"/>
      <c r="E148" s="176"/>
      <c r="F148" s="176"/>
      <c r="G148" s="176"/>
      <c r="H148" s="176"/>
      <c r="I148" s="176"/>
      <c r="J148" s="176"/>
      <c r="K148" s="176"/>
      <c r="L148" s="176"/>
      <c r="M148" s="176"/>
      <c r="N148" s="176"/>
      <c r="O148" s="176"/>
      <c r="P148" s="176"/>
      <c r="Q148" s="176"/>
      <c r="R148" s="176"/>
      <c r="S148" s="176"/>
      <c r="T148" s="176"/>
      <c r="U148" s="176"/>
      <c r="V148" s="176"/>
      <c r="W148" s="176"/>
      <c r="X148" s="176"/>
      <c r="Y148" s="176"/>
      <c r="Z148" s="176"/>
    </row>
    <row r="149" spans="1:26" ht="14" hidden="1" outlineLevel="1" x14ac:dyDescent="0.15">
      <c r="A149" s="313"/>
      <c r="B149" s="174" t="s">
        <v>227</v>
      </c>
      <c r="C149" s="176"/>
      <c r="D149" s="176"/>
      <c r="E149" s="176"/>
      <c r="F149" s="176"/>
      <c r="G149" s="176"/>
      <c r="H149" s="176"/>
      <c r="I149" s="176"/>
      <c r="J149" s="176"/>
      <c r="K149" s="176"/>
      <c r="L149" s="176"/>
      <c r="M149" s="176"/>
      <c r="N149" s="176"/>
      <c r="O149" s="176"/>
      <c r="P149" s="176"/>
      <c r="Q149" s="176"/>
      <c r="R149" s="176"/>
      <c r="S149" s="176"/>
      <c r="T149" s="176"/>
      <c r="U149" s="176"/>
      <c r="V149" s="176"/>
      <c r="W149" s="176"/>
      <c r="X149" s="176"/>
      <c r="Y149" s="176"/>
      <c r="Z149" s="176"/>
    </row>
    <row r="150" spans="1:26" ht="14" hidden="1" outlineLevel="1" x14ac:dyDescent="0.15">
      <c r="A150" s="313"/>
      <c r="B150" s="174" t="s">
        <v>2120</v>
      </c>
    </row>
    <row r="151" spans="1:26" ht="13" collapsed="1" x14ac:dyDescent="0.15">
      <c r="A151" s="326" t="s">
        <v>5359</v>
      </c>
      <c r="B151" s="313"/>
      <c r="C151" s="200"/>
      <c r="D151" s="200"/>
      <c r="E151" s="200"/>
      <c r="F151" s="200"/>
      <c r="G151" s="200"/>
      <c r="H151" s="200"/>
      <c r="I151" s="200"/>
      <c r="J151" s="200"/>
      <c r="K151" s="200"/>
      <c r="L151" s="200"/>
      <c r="M151" s="200"/>
      <c r="N151" s="200"/>
      <c r="O151" s="200"/>
      <c r="P151" s="200"/>
      <c r="Q151" s="200"/>
      <c r="R151" s="200"/>
      <c r="S151" s="200"/>
      <c r="T151" s="200"/>
      <c r="U151" s="200"/>
      <c r="V151" s="200"/>
      <c r="W151" s="200"/>
      <c r="X151" s="200"/>
      <c r="Y151" s="200"/>
      <c r="Z151" s="200"/>
    </row>
    <row r="152" spans="1:26" ht="14" hidden="1" outlineLevel="1" x14ac:dyDescent="0.15">
      <c r="A152" s="318"/>
      <c r="B152" s="179" t="s">
        <v>231</v>
      </c>
      <c r="C152" s="201">
        <f t="shared" ref="C152:Z152" si="1">IF(SUMPRODUCT(--(C131:C135&lt;&gt;""))=0, 0,1)</f>
        <v>0</v>
      </c>
      <c r="D152" s="201">
        <f t="shared" si="1"/>
        <v>0</v>
      </c>
      <c r="E152" s="201">
        <f t="shared" si="1"/>
        <v>0</v>
      </c>
      <c r="F152" s="201">
        <f t="shared" si="1"/>
        <v>0</v>
      </c>
      <c r="G152" s="201">
        <f t="shared" si="1"/>
        <v>0</v>
      </c>
      <c r="H152" s="201">
        <f t="shared" si="1"/>
        <v>0</v>
      </c>
      <c r="I152" s="201">
        <f t="shared" si="1"/>
        <v>0</v>
      </c>
      <c r="J152" s="201">
        <f t="shared" si="1"/>
        <v>0</v>
      </c>
      <c r="K152" s="201">
        <f t="shared" si="1"/>
        <v>0</v>
      </c>
      <c r="L152" s="201">
        <f t="shared" si="1"/>
        <v>0</v>
      </c>
      <c r="M152" s="201">
        <f t="shared" si="1"/>
        <v>0</v>
      </c>
      <c r="N152" s="201">
        <f t="shared" si="1"/>
        <v>0</v>
      </c>
      <c r="O152" s="201">
        <f t="shared" si="1"/>
        <v>0</v>
      </c>
      <c r="P152" s="201">
        <f t="shared" si="1"/>
        <v>0</v>
      </c>
      <c r="Q152" s="201">
        <f t="shared" si="1"/>
        <v>0</v>
      </c>
      <c r="R152" s="201">
        <f t="shared" si="1"/>
        <v>0</v>
      </c>
      <c r="S152" s="201">
        <f t="shared" si="1"/>
        <v>0</v>
      </c>
      <c r="T152" s="201">
        <f t="shared" si="1"/>
        <v>0</v>
      </c>
      <c r="U152" s="201">
        <f t="shared" si="1"/>
        <v>0</v>
      </c>
      <c r="V152" s="201">
        <f t="shared" si="1"/>
        <v>0</v>
      </c>
      <c r="W152" s="201">
        <f t="shared" si="1"/>
        <v>0</v>
      </c>
      <c r="X152" s="201">
        <f t="shared" si="1"/>
        <v>0</v>
      </c>
      <c r="Y152" s="201">
        <f t="shared" si="1"/>
        <v>0</v>
      </c>
      <c r="Z152" s="201">
        <f t="shared" si="1"/>
        <v>0</v>
      </c>
    </row>
    <row r="153" spans="1:26" ht="14" hidden="1" outlineLevel="1" x14ac:dyDescent="0.15">
      <c r="A153" s="313"/>
      <c r="B153" s="179" t="s">
        <v>233</v>
      </c>
      <c r="C153" s="201">
        <f t="shared" ref="C153:Z153" si="2">IF(SUMPRODUCT(--(C136:C149&lt;&gt;""))=0, 0,1)</f>
        <v>0</v>
      </c>
      <c r="D153" s="201">
        <f t="shared" si="2"/>
        <v>0</v>
      </c>
      <c r="E153" s="201">
        <f t="shared" si="2"/>
        <v>0</v>
      </c>
      <c r="F153" s="201">
        <f t="shared" si="2"/>
        <v>0</v>
      </c>
      <c r="G153" s="201">
        <f t="shared" si="2"/>
        <v>0</v>
      </c>
      <c r="H153" s="201">
        <f t="shared" si="2"/>
        <v>0</v>
      </c>
      <c r="I153" s="201">
        <f t="shared" si="2"/>
        <v>0</v>
      </c>
      <c r="J153" s="201">
        <f t="shared" si="2"/>
        <v>0</v>
      </c>
      <c r="K153" s="201">
        <f t="shared" si="2"/>
        <v>0</v>
      </c>
      <c r="L153" s="201">
        <f t="shared" si="2"/>
        <v>0</v>
      </c>
      <c r="M153" s="201">
        <f t="shared" si="2"/>
        <v>0</v>
      </c>
      <c r="N153" s="201">
        <f t="shared" si="2"/>
        <v>0</v>
      </c>
      <c r="O153" s="201">
        <f t="shared" si="2"/>
        <v>0</v>
      </c>
      <c r="P153" s="201">
        <f t="shared" si="2"/>
        <v>0</v>
      </c>
      <c r="Q153" s="201">
        <f t="shared" si="2"/>
        <v>0</v>
      </c>
      <c r="R153" s="201">
        <f t="shared" si="2"/>
        <v>0</v>
      </c>
      <c r="S153" s="201">
        <f t="shared" si="2"/>
        <v>0</v>
      </c>
      <c r="T153" s="201">
        <f t="shared" si="2"/>
        <v>0</v>
      </c>
      <c r="U153" s="201">
        <f t="shared" si="2"/>
        <v>0</v>
      </c>
      <c r="V153" s="201">
        <f t="shared" si="2"/>
        <v>0</v>
      </c>
      <c r="W153" s="201">
        <f t="shared" si="2"/>
        <v>0</v>
      </c>
      <c r="X153" s="201">
        <f t="shared" si="2"/>
        <v>0</v>
      </c>
      <c r="Y153" s="201">
        <f t="shared" si="2"/>
        <v>0</v>
      </c>
      <c r="Z153" s="201">
        <f t="shared" si="2"/>
        <v>0</v>
      </c>
    </row>
    <row r="154" spans="1:26" ht="14" hidden="1" outlineLevel="1" x14ac:dyDescent="0.15">
      <c r="A154" s="313"/>
      <c r="B154" s="179" t="s">
        <v>235</v>
      </c>
      <c r="C154" s="201">
        <f t="shared" ref="C154:Z154" si="3">IF(SUMPRODUCT(--(C147:C149&lt;&gt;""))=0, 0,1)</f>
        <v>0</v>
      </c>
      <c r="D154" s="201">
        <f t="shared" si="3"/>
        <v>0</v>
      </c>
      <c r="E154" s="201">
        <f t="shared" si="3"/>
        <v>0</v>
      </c>
      <c r="F154" s="201">
        <f t="shared" si="3"/>
        <v>0</v>
      </c>
      <c r="G154" s="201">
        <f t="shared" si="3"/>
        <v>0</v>
      </c>
      <c r="H154" s="201">
        <f t="shared" si="3"/>
        <v>0</v>
      </c>
      <c r="I154" s="201">
        <f t="shared" si="3"/>
        <v>0</v>
      </c>
      <c r="J154" s="201">
        <f t="shared" si="3"/>
        <v>0</v>
      </c>
      <c r="K154" s="201">
        <f t="shared" si="3"/>
        <v>0</v>
      </c>
      <c r="L154" s="201">
        <f t="shared" si="3"/>
        <v>0</v>
      </c>
      <c r="M154" s="201">
        <f t="shared" si="3"/>
        <v>0</v>
      </c>
      <c r="N154" s="201">
        <f t="shared" si="3"/>
        <v>0</v>
      </c>
      <c r="O154" s="201">
        <f t="shared" si="3"/>
        <v>0</v>
      </c>
      <c r="P154" s="201">
        <f t="shared" si="3"/>
        <v>0</v>
      </c>
      <c r="Q154" s="201">
        <f t="shared" si="3"/>
        <v>0</v>
      </c>
      <c r="R154" s="201">
        <f t="shared" si="3"/>
        <v>0</v>
      </c>
      <c r="S154" s="201">
        <f t="shared" si="3"/>
        <v>0</v>
      </c>
      <c r="T154" s="201">
        <f t="shared" si="3"/>
        <v>0</v>
      </c>
      <c r="U154" s="201">
        <f t="shared" si="3"/>
        <v>0</v>
      </c>
      <c r="V154" s="201">
        <f t="shared" si="3"/>
        <v>0</v>
      </c>
      <c r="W154" s="201">
        <f t="shared" si="3"/>
        <v>0</v>
      </c>
      <c r="X154" s="201">
        <f t="shared" si="3"/>
        <v>0</v>
      </c>
      <c r="Y154" s="201">
        <f t="shared" si="3"/>
        <v>0</v>
      </c>
      <c r="Z154" s="201">
        <f t="shared" si="3"/>
        <v>0</v>
      </c>
    </row>
    <row r="155" spans="1:26" ht="13" collapsed="1" x14ac:dyDescent="0.15">
      <c r="A155" s="319" t="s">
        <v>5360</v>
      </c>
      <c r="B155" s="313"/>
      <c r="C155" s="183"/>
      <c r="D155" s="183"/>
      <c r="E155" s="183"/>
      <c r="F155" s="183"/>
      <c r="G155" s="183"/>
      <c r="H155" s="183"/>
      <c r="I155" s="183"/>
      <c r="J155" s="183"/>
      <c r="K155" s="183"/>
      <c r="L155" s="183"/>
      <c r="M155" s="183"/>
      <c r="N155" s="183"/>
      <c r="O155" s="183"/>
      <c r="P155" s="183"/>
      <c r="Q155" s="183"/>
      <c r="R155" s="183"/>
      <c r="S155" s="183"/>
      <c r="T155" s="183"/>
      <c r="U155" s="183"/>
      <c r="V155" s="183"/>
      <c r="W155" s="183"/>
      <c r="X155" s="183"/>
      <c r="Y155" s="183"/>
      <c r="Z155" s="183"/>
    </row>
    <row r="156" spans="1:26" ht="14" hidden="1" outlineLevel="1" x14ac:dyDescent="0.15">
      <c r="A156" s="320"/>
      <c r="B156" s="184" t="s">
        <v>236</v>
      </c>
      <c r="C156" s="201">
        <f t="shared" ref="C156:Z156" si="4">IF(COUNTIF(C131:C149, 1), 1,0)</f>
        <v>0</v>
      </c>
      <c r="D156" s="201">
        <f t="shared" si="4"/>
        <v>0</v>
      </c>
      <c r="E156" s="201">
        <f t="shared" si="4"/>
        <v>0</v>
      </c>
      <c r="F156" s="201">
        <f t="shared" si="4"/>
        <v>0</v>
      </c>
      <c r="G156" s="201">
        <f t="shared" si="4"/>
        <v>0</v>
      </c>
      <c r="H156" s="201">
        <f t="shared" si="4"/>
        <v>0</v>
      </c>
      <c r="I156" s="201">
        <f t="shared" si="4"/>
        <v>0</v>
      </c>
      <c r="J156" s="201">
        <f t="shared" si="4"/>
        <v>0</v>
      </c>
      <c r="K156" s="201">
        <f t="shared" si="4"/>
        <v>0</v>
      </c>
      <c r="L156" s="201">
        <f t="shared" si="4"/>
        <v>0</v>
      </c>
      <c r="M156" s="201">
        <f t="shared" si="4"/>
        <v>0</v>
      </c>
      <c r="N156" s="201">
        <f t="shared" si="4"/>
        <v>0</v>
      </c>
      <c r="O156" s="201">
        <f t="shared" si="4"/>
        <v>0</v>
      </c>
      <c r="P156" s="201">
        <f t="shared" si="4"/>
        <v>0</v>
      </c>
      <c r="Q156" s="201">
        <f t="shared" si="4"/>
        <v>0</v>
      </c>
      <c r="R156" s="201">
        <f t="shared" si="4"/>
        <v>0</v>
      </c>
      <c r="S156" s="201">
        <f t="shared" si="4"/>
        <v>0</v>
      </c>
      <c r="T156" s="201">
        <f t="shared" si="4"/>
        <v>0</v>
      </c>
      <c r="U156" s="201">
        <f t="shared" si="4"/>
        <v>0</v>
      </c>
      <c r="V156" s="201">
        <f t="shared" si="4"/>
        <v>0</v>
      </c>
      <c r="W156" s="201">
        <f t="shared" si="4"/>
        <v>0</v>
      </c>
      <c r="X156" s="201">
        <f t="shared" si="4"/>
        <v>0</v>
      </c>
      <c r="Y156" s="201">
        <f t="shared" si="4"/>
        <v>0</v>
      </c>
      <c r="Z156" s="201">
        <f t="shared" si="4"/>
        <v>0</v>
      </c>
    </row>
    <row r="157" spans="1:26" ht="14" hidden="1" outlineLevel="1" x14ac:dyDescent="0.15">
      <c r="A157" s="313"/>
      <c r="B157" s="202" t="s">
        <v>238</v>
      </c>
      <c r="C157" s="201" t="str">
        <f t="shared" ref="C157:Z157" si="5">IF(C152=0, "NA", IF(COUNTIF(C131:C135, 1), 1,0))</f>
        <v>NA</v>
      </c>
      <c r="D157" s="201" t="str">
        <f t="shared" si="5"/>
        <v>NA</v>
      </c>
      <c r="E157" s="201" t="str">
        <f t="shared" si="5"/>
        <v>NA</v>
      </c>
      <c r="F157" s="201" t="str">
        <f t="shared" si="5"/>
        <v>NA</v>
      </c>
      <c r="G157" s="201" t="str">
        <f t="shared" si="5"/>
        <v>NA</v>
      </c>
      <c r="H157" s="201" t="str">
        <f t="shared" si="5"/>
        <v>NA</v>
      </c>
      <c r="I157" s="201" t="str">
        <f t="shared" si="5"/>
        <v>NA</v>
      </c>
      <c r="J157" s="201" t="str">
        <f t="shared" si="5"/>
        <v>NA</v>
      </c>
      <c r="K157" s="201" t="str">
        <f t="shared" si="5"/>
        <v>NA</v>
      </c>
      <c r="L157" s="201" t="str">
        <f t="shared" si="5"/>
        <v>NA</v>
      </c>
      <c r="M157" s="201" t="str">
        <f t="shared" si="5"/>
        <v>NA</v>
      </c>
      <c r="N157" s="201" t="str">
        <f t="shared" si="5"/>
        <v>NA</v>
      </c>
      <c r="O157" s="201" t="str">
        <f t="shared" si="5"/>
        <v>NA</v>
      </c>
      <c r="P157" s="201" t="str">
        <f t="shared" si="5"/>
        <v>NA</v>
      </c>
      <c r="Q157" s="201" t="str">
        <f t="shared" si="5"/>
        <v>NA</v>
      </c>
      <c r="R157" s="201" t="str">
        <f t="shared" si="5"/>
        <v>NA</v>
      </c>
      <c r="S157" s="201" t="str">
        <f t="shared" si="5"/>
        <v>NA</v>
      </c>
      <c r="T157" s="201" t="str">
        <f t="shared" si="5"/>
        <v>NA</v>
      </c>
      <c r="U157" s="201" t="str">
        <f t="shared" si="5"/>
        <v>NA</v>
      </c>
      <c r="V157" s="201" t="str">
        <f t="shared" si="5"/>
        <v>NA</v>
      </c>
      <c r="W157" s="201" t="str">
        <f t="shared" si="5"/>
        <v>NA</v>
      </c>
      <c r="X157" s="201" t="str">
        <f t="shared" si="5"/>
        <v>NA</v>
      </c>
      <c r="Y157" s="201" t="str">
        <f t="shared" si="5"/>
        <v>NA</v>
      </c>
      <c r="Z157" s="201" t="str">
        <f t="shared" si="5"/>
        <v>NA</v>
      </c>
    </row>
    <row r="158" spans="1:26" ht="14" hidden="1" outlineLevel="1" x14ac:dyDescent="0.15">
      <c r="A158" s="313"/>
      <c r="B158" s="184" t="s">
        <v>239</v>
      </c>
      <c r="C158" s="201" t="str">
        <f t="shared" ref="C158:Z158" si="6">IF(C153=0, "NA", IF(COUNTIF(C136:C149, 1), 1,0))</f>
        <v>NA</v>
      </c>
      <c r="D158" s="201" t="str">
        <f t="shared" si="6"/>
        <v>NA</v>
      </c>
      <c r="E158" s="201" t="str">
        <f t="shared" si="6"/>
        <v>NA</v>
      </c>
      <c r="F158" s="201" t="str">
        <f t="shared" si="6"/>
        <v>NA</v>
      </c>
      <c r="G158" s="201" t="str">
        <f t="shared" si="6"/>
        <v>NA</v>
      </c>
      <c r="H158" s="201" t="str">
        <f t="shared" si="6"/>
        <v>NA</v>
      </c>
      <c r="I158" s="201" t="str">
        <f t="shared" si="6"/>
        <v>NA</v>
      </c>
      <c r="J158" s="201" t="str">
        <f t="shared" si="6"/>
        <v>NA</v>
      </c>
      <c r="K158" s="201" t="str">
        <f t="shared" si="6"/>
        <v>NA</v>
      </c>
      <c r="L158" s="201" t="str">
        <f t="shared" si="6"/>
        <v>NA</v>
      </c>
      <c r="M158" s="201" t="str">
        <f t="shared" si="6"/>
        <v>NA</v>
      </c>
      <c r="N158" s="201" t="str">
        <f t="shared" si="6"/>
        <v>NA</v>
      </c>
      <c r="O158" s="201" t="str">
        <f t="shared" si="6"/>
        <v>NA</v>
      </c>
      <c r="P158" s="201" t="str">
        <f t="shared" si="6"/>
        <v>NA</v>
      </c>
      <c r="Q158" s="201" t="str">
        <f t="shared" si="6"/>
        <v>NA</v>
      </c>
      <c r="R158" s="201" t="str">
        <f t="shared" si="6"/>
        <v>NA</v>
      </c>
      <c r="S158" s="201" t="str">
        <f t="shared" si="6"/>
        <v>NA</v>
      </c>
      <c r="T158" s="201" t="str">
        <f t="shared" si="6"/>
        <v>NA</v>
      </c>
      <c r="U158" s="201" t="str">
        <f t="shared" si="6"/>
        <v>NA</v>
      </c>
      <c r="V158" s="201" t="str">
        <f t="shared" si="6"/>
        <v>NA</v>
      </c>
      <c r="W158" s="201" t="str">
        <f t="shared" si="6"/>
        <v>NA</v>
      </c>
      <c r="X158" s="201" t="str">
        <f t="shared" si="6"/>
        <v>NA</v>
      </c>
      <c r="Y158" s="201" t="str">
        <f t="shared" si="6"/>
        <v>NA</v>
      </c>
      <c r="Z158" s="201" t="str">
        <f t="shared" si="6"/>
        <v>NA</v>
      </c>
    </row>
    <row r="159" spans="1:26" ht="14" hidden="1" outlineLevel="1" x14ac:dyDescent="0.15">
      <c r="A159" s="313"/>
      <c r="B159" s="184" t="s">
        <v>240</v>
      </c>
      <c r="C159" s="201" t="str">
        <f t="shared" ref="C159:Z159" si="7">IF(C154=0, "NA", IF(COUNTIF(C147:C149, 1), 1,0))</f>
        <v>NA</v>
      </c>
      <c r="D159" s="201" t="str">
        <f t="shared" si="7"/>
        <v>NA</v>
      </c>
      <c r="E159" s="201" t="str">
        <f t="shared" si="7"/>
        <v>NA</v>
      </c>
      <c r="F159" s="201" t="str">
        <f t="shared" si="7"/>
        <v>NA</v>
      </c>
      <c r="G159" s="201" t="str">
        <f t="shared" si="7"/>
        <v>NA</v>
      </c>
      <c r="H159" s="201" t="str">
        <f t="shared" si="7"/>
        <v>NA</v>
      </c>
      <c r="I159" s="201" t="str">
        <f t="shared" si="7"/>
        <v>NA</v>
      </c>
      <c r="J159" s="201" t="str">
        <f t="shared" si="7"/>
        <v>NA</v>
      </c>
      <c r="K159" s="201" t="str">
        <f t="shared" si="7"/>
        <v>NA</v>
      </c>
      <c r="L159" s="201" t="str">
        <f t="shared" si="7"/>
        <v>NA</v>
      </c>
      <c r="M159" s="201" t="str">
        <f t="shared" si="7"/>
        <v>NA</v>
      </c>
      <c r="N159" s="201" t="str">
        <f t="shared" si="7"/>
        <v>NA</v>
      </c>
      <c r="O159" s="201" t="str">
        <f t="shared" si="7"/>
        <v>NA</v>
      </c>
      <c r="P159" s="201" t="str">
        <f t="shared" si="7"/>
        <v>NA</v>
      </c>
      <c r="Q159" s="201" t="str">
        <f t="shared" si="7"/>
        <v>NA</v>
      </c>
      <c r="R159" s="201" t="str">
        <f t="shared" si="7"/>
        <v>NA</v>
      </c>
      <c r="S159" s="201" t="str">
        <f t="shared" si="7"/>
        <v>NA</v>
      </c>
      <c r="T159" s="201" t="str">
        <f t="shared" si="7"/>
        <v>NA</v>
      </c>
      <c r="U159" s="201" t="str">
        <f t="shared" si="7"/>
        <v>NA</v>
      </c>
      <c r="V159" s="201" t="str">
        <f t="shared" si="7"/>
        <v>NA</v>
      </c>
      <c r="W159" s="201" t="str">
        <f t="shared" si="7"/>
        <v>NA</v>
      </c>
      <c r="X159" s="201" t="str">
        <f t="shared" si="7"/>
        <v>NA</v>
      </c>
      <c r="Y159" s="201" t="str">
        <f t="shared" si="7"/>
        <v>NA</v>
      </c>
      <c r="Z159" s="201" t="str">
        <f t="shared" si="7"/>
        <v>NA</v>
      </c>
    </row>
    <row r="160" spans="1:26" ht="14" x14ac:dyDescent="0.15">
      <c r="A160" s="203" t="s">
        <v>5354</v>
      </c>
      <c r="B160" s="204" t="s">
        <v>5361</v>
      </c>
      <c r="C160" s="187"/>
      <c r="D160" s="187"/>
      <c r="E160" s="187"/>
      <c r="F160" s="187"/>
      <c r="G160" s="187"/>
      <c r="H160" s="187"/>
      <c r="I160" s="187"/>
      <c r="J160" s="187"/>
      <c r="K160" s="187"/>
      <c r="L160" s="187"/>
      <c r="M160" s="187"/>
      <c r="N160" s="187"/>
      <c r="O160" s="187"/>
      <c r="P160" s="187"/>
      <c r="Q160" s="187"/>
      <c r="R160" s="187"/>
      <c r="S160" s="187"/>
      <c r="T160" s="187"/>
      <c r="U160" s="187"/>
      <c r="V160" s="187"/>
      <c r="W160" s="187"/>
      <c r="X160" s="187"/>
      <c r="Y160" s="187"/>
      <c r="Z160" s="187"/>
    </row>
    <row r="161" spans="1:26" ht="13" outlineLevel="1" x14ac:dyDescent="0.15">
      <c r="A161" s="205"/>
      <c r="B161" s="206" t="s">
        <v>5362</v>
      </c>
      <c r="G161" s="207"/>
      <c r="H161" s="207"/>
      <c r="I161" s="207"/>
      <c r="J161" s="207"/>
      <c r="K161" s="207"/>
      <c r="L161" s="207"/>
      <c r="M161" s="207"/>
      <c r="N161" s="207"/>
      <c r="O161" s="207"/>
      <c r="P161" s="207"/>
      <c r="Q161" s="207"/>
      <c r="R161" s="207"/>
      <c r="S161" s="207"/>
      <c r="T161" s="207"/>
      <c r="U161" s="207"/>
      <c r="V161" s="207"/>
      <c r="W161" s="207"/>
      <c r="X161" s="207"/>
      <c r="Y161" s="207"/>
      <c r="Z161" s="207"/>
    </row>
    <row r="162" spans="1:26" ht="13" outlineLevel="1" x14ac:dyDescent="0.15">
      <c r="A162" s="205"/>
      <c r="B162" s="206" t="s">
        <v>5363</v>
      </c>
      <c r="C162" s="208"/>
      <c r="D162" s="208"/>
      <c r="E162" s="208"/>
      <c r="F162" s="208"/>
    </row>
    <row r="163" spans="1:26" ht="14" outlineLevel="1" x14ac:dyDescent="0.15">
      <c r="A163" s="209"/>
      <c r="B163" s="209" t="s">
        <v>241</v>
      </c>
    </row>
    <row r="164" spans="1:26" ht="13" x14ac:dyDescent="0.15">
      <c r="A164" s="210"/>
    </row>
    <row r="165" spans="1:26" ht="13" x14ac:dyDescent="0.15">
      <c r="A165" s="210"/>
    </row>
    <row r="166" spans="1:26" ht="13" x14ac:dyDescent="0.15">
      <c r="A166" s="210"/>
    </row>
    <row r="167" spans="1:26" ht="13" x14ac:dyDescent="0.15">
      <c r="A167" s="210"/>
    </row>
    <row r="168" spans="1:26" ht="13" x14ac:dyDescent="0.15">
      <c r="A168" s="210"/>
    </row>
    <row r="169" spans="1:26" ht="13" x14ac:dyDescent="0.15">
      <c r="A169" s="210"/>
    </row>
    <row r="170" spans="1:26" ht="13" x14ac:dyDescent="0.15">
      <c r="A170" s="210"/>
    </row>
    <row r="171" spans="1:26" ht="13" x14ac:dyDescent="0.15">
      <c r="A171" s="210"/>
    </row>
    <row r="172" spans="1:26" ht="13" x14ac:dyDescent="0.15">
      <c r="A172" s="210"/>
    </row>
    <row r="173" spans="1:26" ht="13" x14ac:dyDescent="0.15">
      <c r="A173" s="210"/>
    </row>
    <row r="174" spans="1:26" ht="13" x14ac:dyDescent="0.15">
      <c r="A174" s="210"/>
    </row>
    <row r="175" spans="1:26" ht="13" x14ac:dyDescent="0.15">
      <c r="A175" s="210"/>
    </row>
    <row r="176" spans="1:26" ht="13" x14ac:dyDescent="0.15">
      <c r="A176" s="210"/>
    </row>
    <row r="177" spans="1:1" ht="13" x14ac:dyDescent="0.15">
      <c r="A177" s="210"/>
    </row>
    <row r="178" spans="1:1" ht="13" x14ac:dyDescent="0.15">
      <c r="A178" s="210"/>
    </row>
    <row r="179" spans="1:1" ht="13" x14ac:dyDescent="0.15">
      <c r="A179" s="210"/>
    </row>
    <row r="180" spans="1:1" ht="13" x14ac:dyDescent="0.15">
      <c r="A180" s="210"/>
    </row>
    <row r="181" spans="1:1" ht="13" x14ac:dyDescent="0.15">
      <c r="A181" s="210"/>
    </row>
    <row r="182" spans="1:1" ht="13" x14ac:dyDescent="0.15">
      <c r="A182" s="210"/>
    </row>
    <row r="183" spans="1:1" ht="13" x14ac:dyDescent="0.15">
      <c r="A183" s="210"/>
    </row>
    <row r="184" spans="1:1" ht="13" x14ac:dyDescent="0.15">
      <c r="A184" s="210"/>
    </row>
    <row r="185" spans="1:1" ht="13" x14ac:dyDescent="0.15">
      <c r="A185" s="210"/>
    </row>
    <row r="186" spans="1:1" ht="13" x14ac:dyDescent="0.15">
      <c r="A186" s="210"/>
    </row>
    <row r="187" spans="1:1" ht="13" x14ac:dyDescent="0.15">
      <c r="A187" s="210"/>
    </row>
    <row r="188" spans="1:1" ht="13" x14ac:dyDescent="0.15">
      <c r="A188" s="210"/>
    </row>
    <row r="189" spans="1:1" ht="13" x14ac:dyDescent="0.15">
      <c r="A189" s="210"/>
    </row>
    <row r="190" spans="1:1" ht="13" x14ac:dyDescent="0.15">
      <c r="A190" s="210"/>
    </row>
    <row r="191" spans="1:1" ht="13" x14ac:dyDescent="0.15">
      <c r="A191" s="210"/>
    </row>
    <row r="192" spans="1:1" ht="13" x14ac:dyDescent="0.15">
      <c r="A192" s="210"/>
    </row>
    <row r="193" spans="1:1" ht="13" x14ac:dyDescent="0.15">
      <c r="A193" s="210"/>
    </row>
    <row r="194" spans="1:1" ht="13" x14ac:dyDescent="0.15">
      <c r="A194" s="210"/>
    </row>
    <row r="195" spans="1:1" ht="13" x14ac:dyDescent="0.15">
      <c r="A195" s="210"/>
    </row>
    <row r="196" spans="1:1" ht="13" x14ac:dyDescent="0.15">
      <c r="A196" s="210"/>
    </row>
    <row r="197" spans="1:1" ht="13" x14ac:dyDescent="0.15">
      <c r="A197" s="210"/>
    </row>
    <row r="198" spans="1:1" ht="13" x14ac:dyDescent="0.15">
      <c r="A198" s="210"/>
    </row>
    <row r="199" spans="1:1" ht="13" x14ac:dyDescent="0.15">
      <c r="A199" s="210"/>
    </row>
    <row r="200" spans="1:1" ht="13" x14ac:dyDescent="0.15">
      <c r="A200" s="210"/>
    </row>
    <row r="201" spans="1:1" ht="13" x14ac:dyDescent="0.15">
      <c r="A201" s="210"/>
    </row>
    <row r="202" spans="1:1" ht="13" x14ac:dyDescent="0.15">
      <c r="A202" s="210"/>
    </row>
    <row r="203" spans="1:1" ht="13" x14ac:dyDescent="0.15">
      <c r="A203" s="210"/>
    </row>
    <row r="204" spans="1:1" ht="13" x14ac:dyDescent="0.15">
      <c r="A204" s="210"/>
    </row>
    <row r="205" spans="1:1" ht="13" x14ac:dyDescent="0.15">
      <c r="A205" s="210"/>
    </row>
    <row r="206" spans="1:1" ht="13" x14ac:dyDescent="0.15">
      <c r="A206" s="210"/>
    </row>
    <row r="207" spans="1:1" ht="13" x14ac:dyDescent="0.15">
      <c r="A207" s="210"/>
    </row>
    <row r="208" spans="1:1" ht="13" x14ac:dyDescent="0.15">
      <c r="A208" s="210"/>
    </row>
    <row r="209" spans="1:1" ht="13" x14ac:dyDescent="0.15">
      <c r="A209" s="210"/>
    </row>
    <row r="210" spans="1:1" ht="13" x14ac:dyDescent="0.15">
      <c r="A210" s="210"/>
    </row>
    <row r="211" spans="1:1" ht="13" x14ac:dyDescent="0.15">
      <c r="A211" s="210"/>
    </row>
    <row r="212" spans="1:1" ht="13" x14ac:dyDescent="0.15">
      <c r="A212" s="210"/>
    </row>
    <row r="213" spans="1:1" ht="13" x14ac:dyDescent="0.15">
      <c r="A213" s="210"/>
    </row>
    <row r="214" spans="1:1" ht="13" x14ac:dyDescent="0.15">
      <c r="A214" s="210"/>
    </row>
    <row r="215" spans="1:1" ht="13" x14ac:dyDescent="0.15">
      <c r="A215" s="210"/>
    </row>
    <row r="216" spans="1:1" ht="13" x14ac:dyDescent="0.15">
      <c r="A216" s="210"/>
    </row>
    <row r="217" spans="1:1" ht="13" x14ac:dyDescent="0.15">
      <c r="A217" s="210"/>
    </row>
    <row r="218" spans="1:1" ht="13" x14ac:dyDescent="0.15">
      <c r="A218" s="210"/>
    </row>
    <row r="219" spans="1:1" ht="13" x14ac:dyDescent="0.15">
      <c r="A219" s="210"/>
    </row>
    <row r="220" spans="1:1" ht="13" x14ac:dyDescent="0.15">
      <c r="A220" s="210"/>
    </row>
    <row r="221" spans="1:1" ht="13" x14ac:dyDescent="0.15">
      <c r="A221" s="210"/>
    </row>
    <row r="222" spans="1:1" ht="13" x14ac:dyDescent="0.15">
      <c r="A222" s="210"/>
    </row>
    <row r="223" spans="1:1" ht="13" x14ac:dyDescent="0.15">
      <c r="A223" s="210"/>
    </row>
    <row r="224" spans="1:1" ht="13" x14ac:dyDescent="0.15">
      <c r="A224" s="210"/>
    </row>
    <row r="225" spans="1:1" ht="13" x14ac:dyDescent="0.15">
      <c r="A225" s="210"/>
    </row>
    <row r="226" spans="1:1" ht="13" x14ac:dyDescent="0.15">
      <c r="A226" s="210"/>
    </row>
    <row r="227" spans="1:1" ht="13" x14ac:dyDescent="0.15">
      <c r="A227" s="210"/>
    </row>
    <row r="228" spans="1:1" ht="13" x14ac:dyDescent="0.15">
      <c r="A228" s="210"/>
    </row>
    <row r="229" spans="1:1" ht="13" x14ac:dyDescent="0.15">
      <c r="A229" s="210"/>
    </row>
    <row r="230" spans="1:1" ht="13" x14ac:dyDescent="0.15">
      <c r="A230" s="210"/>
    </row>
    <row r="231" spans="1:1" ht="13" x14ac:dyDescent="0.15">
      <c r="A231" s="210"/>
    </row>
    <row r="232" spans="1:1" ht="13" x14ac:dyDescent="0.15">
      <c r="A232" s="210"/>
    </row>
    <row r="233" spans="1:1" ht="13" x14ac:dyDescent="0.15">
      <c r="A233" s="210"/>
    </row>
    <row r="234" spans="1:1" ht="13" x14ac:dyDescent="0.15">
      <c r="A234" s="210"/>
    </row>
    <row r="235" spans="1:1" ht="13" x14ac:dyDescent="0.15">
      <c r="A235" s="210"/>
    </row>
    <row r="236" spans="1:1" ht="13" x14ac:dyDescent="0.15">
      <c r="A236" s="210"/>
    </row>
    <row r="237" spans="1:1" ht="13" x14ac:dyDescent="0.15">
      <c r="A237" s="210"/>
    </row>
    <row r="238" spans="1:1" ht="13" x14ac:dyDescent="0.15">
      <c r="A238" s="210"/>
    </row>
    <row r="239" spans="1:1" ht="13" x14ac:dyDescent="0.15">
      <c r="A239" s="210"/>
    </row>
    <row r="240" spans="1:1" ht="13" x14ac:dyDescent="0.15">
      <c r="A240" s="210"/>
    </row>
    <row r="241" spans="1:1" ht="13" x14ac:dyDescent="0.15">
      <c r="A241" s="210"/>
    </row>
    <row r="242" spans="1:1" ht="13" x14ac:dyDescent="0.15">
      <c r="A242" s="210"/>
    </row>
    <row r="243" spans="1:1" ht="13" x14ac:dyDescent="0.15">
      <c r="A243" s="210"/>
    </row>
    <row r="244" spans="1:1" ht="13" x14ac:dyDescent="0.15">
      <c r="A244" s="210"/>
    </row>
    <row r="245" spans="1:1" ht="13" x14ac:dyDescent="0.15">
      <c r="A245" s="210"/>
    </row>
    <row r="246" spans="1:1" ht="13" x14ac:dyDescent="0.15">
      <c r="A246" s="210"/>
    </row>
    <row r="247" spans="1:1" ht="13" x14ac:dyDescent="0.15">
      <c r="A247" s="210"/>
    </row>
    <row r="248" spans="1:1" ht="13" x14ac:dyDescent="0.15">
      <c r="A248" s="210"/>
    </row>
    <row r="249" spans="1:1" ht="13" x14ac:dyDescent="0.15">
      <c r="A249" s="210"/>
    </row>
    <row r="250" spans="1:1" ht="13" x14ac:dyDescent="0.15">
      <c r="A250" s="210"/>
    </row>
    <row r="251" spans="1:1" ht="13" x14ac:dyDescent="0.15">
      <c r="A251" s="210"/>
    </row>
    <row r="252" spans="1:1" ht="13" x14ac:dyDescent="0.15">
      <c r="A252" s="210"/>
    </row>
    <row r="253" spans="1:1" ht="13" x14ac:dyDescent="0.15">
      <c r="A253" s="210"/>
    </row>
    <row r="254" spans="1:1" ht="13" x14ac:dyDescent="0.15">
      <c r="A254" s="210"/>
    </row>
    <row r="255" spans="1:1" ht="13" x14ac:dyDescent="0.15">
      <c r="A255" s="210"/>
    </row>
    <row r="256" spans="1:1" ht="13" x14ac:dyDescent="0.15">
      <c r="A256" s="210"/>
    </row>
    <row r="257" spans="1:1" ht="13" x14ac:dyDescent="0.15">
      <c r="A257" s="210"/>
    </row>
    <row r="258" spans="1:1" ht="13" x14ac:dyDescent="0.15">
      <c r="A258" s="210"/>
    </row>
    <row r="259" spans="1:1" ht="13" x14ac:dyDescent="0.15">
      <c r="A259" s="210"/>
    </row>
    <row r="260" spans="1:1" ht="13" x14ac:dyDescent="0.15">
      <c r="A260" s="210"/>
    </row>
    <row r="261" spans="1:1" ht="13" x14ac:dyDescent="0.15">
      <c r="A261" s="210"/>
    </row>
    <row r="262" spans="1:1" ht="13" x14ac:dyDescent="0.15">
      <c r="A262" s="210"/>
    </row>
    <row r="263" spans="1:1" ht="13" x14ac:dyDescent="0.15">
      <c r="A263" s="210"/>
    </row>
    <row r="264" spans="1:1" ht="13" x14ac:dyDescent="0.15">
      <c r="A264" s="210"/>
    </row>
    <row r="265" spans="1:1" ht="13" x14ac:dyDescent="0.15">
      <c r="A265" s="210"/>
    </row>
    <row r="266" spans="1:1" ht="13" x14ac:dyDescent="0.15">
      <c r="A266" s="210"/>
    </row>
    <row r="267" spans="1:1" ht="13" x14ac:dyDescent="0.15">
      <c r="A267" s="210"/>
    </row>
    <row r="268" spans="1:1" ht="13" x14ac:dyDescent="0.15">
      <c r="A268" s="210"/>
    </row>
    <row r="269" spans="1:1" ht="13" x14ac:dyDescent="0.15">
      <c r="A269" s="210"/>
    </row>
    <row r="270" spans="1:1" ht="13" x14ac:dyDescent="0.15">
      <c r="A270" s="210"/>
    </row>
    <row r="271" spans="1:1" ht="13" x14ac:dyDescent="0.15">
      <c r="A271" s="210"/>
    </row>
    <row r="272" spans="1:1" ht="13" x14ac:dyDescent="0.15">
      <c r="A272" s="210"/>
    </row>
    <row r="273" spans="1:1" ht="13" x14ac:dyDescent="0.15">
      <c r="A273" s="210"/>
    </row>
    <row r="274" spans="1:1" ht="13" x14ac:dyDescent="0.15">
      <c r="A274" s="210"/>
    </row>
    <row r="275" spans="1:1" ht="13" x14ac:dyDescent="0.15">
      <c r="A275" s="210"/>
    </row>
    <row r="276" spans="1:1" ht="13" x14ac:dyDescent="0.15">
      <c r="A276" s="210"/>
    </row>
    <row r="277" spans="1:1" ht="13" x14ac:dyDescent="0.15">
      <c r="A277" s="210"/>
    </row>
    <row r="278" spans="1:1" ht="13" x14ac:dyDescent="0.15">
      <c r="A278" s="210"/>
    </row>
    <row r="279" spans="1:1" ht="13" x14ac:dyDescent="0.15">
      <c r="A279" s="210"/>
    </row>
    <row r="280" spans="1:1" ht="13" x14ac:dyDescent="0.15">
      <c r="A280" s="210"/>
    </row>
    <row r="281" spans="1:1" ht="13" x14ac:dyDescent="0.15">
      <c r="A281" s="210"/>
    </row>
    <row r="282" spans="1:1" ht="13" x14ac:dyDescent="0.15">
      <c r="A282" s="210"/>
    </row>
    <row r="283" spans="1:1" ht="13" x14ac:dyDescent="0.15">
      <c r="A283" s="210"/>
    </row>
    <row r="284" spans="1:1" ht="13" x14ac:dyDescent="0.15">
      <c r="A284" s="210"/>
    </row>
    <row r="285" spans="1:1" ht="13" x14ac:dyDescent="0.15">
      <c r="A285" s="210"/>
    </row>
    <row r="286" spans="1:1" ht="13" x14ac:dyDescent="0.15">
      <c r="A286" s="210"/>
    </row>
    <row r="287" spans="1:1" ht="13" x14ac:dyDescent="0.15">
      <c r="A287" s="210"/>
    </row>
    <row r="288" spans="1:1" ht="13" x14ac:dyDescent="0.15">
      <c r="A288" s="210"/>
    </row>
    <row r="289" spans="1:1" ht="13" x14ac:dyDescent="0.15">
      <c r="A289" s="210"/>
    </row>
    <row r="290" spans="1:1" ht="13" x14ac:dyDescent="0.15">
      <c r="A290" s="210"/>
    </row>
    <row r="291" spans="1:1" ht="13" x14ac:dyDescent="0.15">
      <c r="A291" s="210"/>
    </row>
    <row r="292" spans="1:1" ht="13" x14ac:dyDescent="0.15">
      <c r="A292" s="210"/>
    </row>
    <row r="293" spans="1:1" ht="13" x14ac:dyDescent="0.15">
      <c r="A293" s="210"/>
    </row>
    <row r="294" spans="1:1" ht="13" x14ac:dyDescent="0.15">
      <c r="A294" s="210"/>
    </row>
    <row r="295" spans="1:1" ht="13" x14ac:dyDescent="0.15">
      <c r="A295" s="210"/>
    </row>
    <row r="296" spans="1:1" ht="13" x14ac:dyDescent="0.15">
      <c r="A296" s="210"/>
    </row>
    <row r="297" spans="1:1" ht="13" x14ac:dyDescent="0.15">
      <c r="A297" s="210"/>
    </row>
    <row r="298" spans="1:1" ht="13" x14ac:dyDescent="0.15">
      <c r="A298" s="210"/>
    </row>
    <row r="299" spans="1:1" ht="13" x14ac:dyDescent="0.15">
      <c r="A299" s="210"/>
    </row>
    <row r="300" spans="1:1" ht="13" x14ac:dyDescent="0.15">
      <c r="A300" s="210"/>
    </row>
    <row r="301" spans="1:1" ht="13" x14ac:dyDescent="0.15">
      <c r="A301" s="210"/>
    </row>
    <row r="302" spans="1:1" ht="13" x14ac:dyDescent="0.15">
      <c r="A302" s="210"/>
    </row>
    <row r="303" spans="1:1" ht="13" x14ac:dyDescent="0.15">
      <c r="A303" s="210"/>
    </row>
    <row r="304" spans="1:1" ht="13" x14ac:dyDescent="0.15">
      <c r="A304" s="210"/>
    </row>
    <row r="305" spans="1:1" ht="13" x14ac:dyDescent="0.15">
      <c r="A305" s="210"/>
    </row>
    <row r="306" spans="1:1" ht="13" x14ac:dyDescent="0.15">
      <c r="A306" s="210"/>
    </row>
    <row r="307" spans="1:1" ht="13" x14ac:dyDescent="0.15">
      <c r="A307" s="210"/>
    </row>
    <row r="308" spans="1:1" ht="13" x14ac:dyDescent="0.15">
      <c r="A308" s="210"/>
    </row>
    <row r="309" spans="1:1" ht="13" x14ac:dyDescent="0.15">
      <c r="A309" s="210"/>
    </row>
    <row r="310" spans="1:1" ht="13" x14ac:dyDescent="0.15">
      <c r="A310" s="210"/>
    </row>
    <row r="311" spans="1:1" ht="13" x14ac:dyDescent="0.15">
      <c r="A311" s="210"/>
    </row>
    <row r="312" spans="1:1" ht="13" x14ac:dyDescent="0.15">
      <c r="A312" s="210"/>
    </row>
    <row r="313" spans="1:1" ht="13" x14ac:dyDescent="0.15">
      <c r="A313" s="210"/>
    </row>
    <row r="314" spans="1:1" ht="13" x14ac:dyDescent="0.15">
      <c r="A314" s="210"/>
    </row>
    <row r="315" spans="1:1" ht="13" x14ac:dyDescent="0.15">
      <c r="A315" s="210"/>
    </row>
    <row r="316" spans="1:1" ht="13" x14ac:dyDescent="0.15">
      <c r="A316" s="210"/>
    </row>
    <row r="317" spans="1:1" ht="13" x14ac:dyDescent="0.15">
      <c r="A317" s="210"/>
    </row>
    <row r="318" spans="1:1" ht="13" x14ac:dyDescent="0.15">
      <c r="A318" s="210"/>
    </row>
    <row r="319" spans="1:1" ht="13" x14ac:dyDescent="0.15">
      <c r="A319" s="210"/>
    </row>
    <row r="320" spans="1:1" ht="13" x14ac:dyDescent="0.15">
      <c r="A320" s="210"/>
    </row>
    <row r="321" spans="1:1" ht="13" x14ac:dyDescent="0.15">
      <c r="A321" s="210"/>
    </row>
    <row r="322" spans="1:1" ht="13" x14ac:dyDescent="0.15">
      <c r="A322" s="210"/>
    </row>
    <row r="323" spans="1:1" ht="13" x14ac:dyDescent="0.15">
      <c r="A323" s="210"/>
    </row>
    <row r="324" spans="1:1" ht="13" x14ac:dyDescent="0.15">
      <c r="A324" s="210"/>
    </row>
    <row r="325" spans="1:1" ht="13" x14ac:dyDescent="0.15">
      <c r="A325" s="210"/>
    </row>
    <row r="326" spans="1:1" ht="13" x14ac:dyDescent="0.15">
      <c r="A326" s="210"/>
    </row>
    <row r="327" spans="1:1" ht="13" x14ac:dyDescent="0.15">
      <c r="A327" s="210"/>
    </row>
    <row r="328" spans="1:1" ht="13" x14ac:dyDescent="0.15">
      <c r="A328" s="210"/>
    </row>
    <row r="329" spans="1:1" ht="13" x14ac:dyDescent="0.15">
      <c r="A329" s="210"/>
    </row>
    <row r="330" spans="1:1" ht="13" x14ac:dyDescent="0.15">
      <c r="A330" s="210"/>
    </row>
    <row r="331" spans="1:1" ht="13" x14ac:dyDescent="0.15">
      <c r="A331" s="210"/>
    </row>
    <row r="332" spans="1:1" ht="13" x14ac:dyDescent="0.15">
      <c r="A332" s="210"/>
    </row>
    <row r="333" spans="1:1" ht="13" x14ac:dyDescent="0.15">
      <c r="A333" s="210"/>
    </row>
    <row r="334" spans="1:1" ht="13" x14ac:dyDescent="0.15">
      <c r="A334" s="210"/>
    </row>
    <row r="335" spans="1:1" ht="13" x14ac:dyDescent="0.15">
      <c r="A335" s="210"/>
    </row>
    <row r="336" spans="1:1" ht="13" x14ac:dyDescent="0.15">
      <c r="A336" s="210"/>
    </row>
    <row r="337" spans="1:1" ht="13" x14ac:dyDescent="0.15">
      <c r="A337" s="210"/>
    </row>
    <row r="338" spans="1:1" ht="13" x14ac:dyDescent="0.15">
      <c r="A338" s="210"/>
    </row>
    <row r="339" spans="1:1" ht="13" x14ac:dyDescent="0.15">
      <c r="A339" s="210"/>
    </row>
    <row r="340" spans="1:1" ht="13" x14ac:dyDescent="0.15">
      <c r="A340" s="210"/>
    </row>
    <row r="341" spans="1:1" ht="13" x14ac:dyDescent="0.15">
      <c r="A341" s="210"/>
    </row>
    <row r="342" spans="1:1" ht="13" x14ac:dyDescent="0.15">
      <c r="A342" s="210"/>
    </row>
    <row r="343" spans="1:1" ht="13" x14ac:dyDescent="0.15">
      <c r="A343" s="210"/>
    </row>
    <row r="344" spans="1:1" ht="13" x14ac:dyDescent="0.15">
      <c r="A344" s="210"/>
    </row>
    <row r="345" spans="1:1" ht="13" x14ac:dyDescent="0.15">
      <c r="A345" s="210"/>
    </row>
    <row r="346" spans="1:1" ht="13" x14ac:dyDescent="0.15">
      <c r="A346" s="210"/>
    </row>
    <row r="347" spans="1:1" ht="13" x14ac:dyDescent="0.15">
      <c r="A347" s="210"/>
    </row>
    <row r="348" spans="1:1" ht="13" x14ac:dyDescent="0.15">
      <c r="A348" s="210"/>
    </row>
    <row r="349" spans="1:1" ht="13" x14ac:dyDescent="0.15">
      <c r="A349" s="210"/>
    </row>
    <row r="350" spans="1:1" ht="13" x14ac:dyDescent="0.15">
      <c r="A350" s="210"/>
    </row>
    <row r="351" spans="1:1" ht="13" x14ac:dyDescent="0.15">
      <c r="A351" s="210"/>
    </row>
    <row r="352" spans="1:1" ht="13" x14ac:dyDescent="0.15">
      <c r="A352" s="210"/>
    </row>
    <row r="353" spans="1:1" ht="13" x14ac:dyDescent="0.15">
      <c r="A353" s="210"/>
    </row>
    <row r="354" spans="1:1" ht="13" x14ac:dyDescent="0.15">
      <c r="A354" s="210"/>
    </row>
    <row r="355" spans="1:1" ht="13" x14ac:dyDescent="0.15">
      <c r="A355" s="210"/>
    </row>
    <row r="356" spans="1:1" ht="13" x14ac:dyDescent="0.15">
      <c r="A356" s="210"/>
    </row>
    <row r="357" spans="1:1" ht="13" x14ac:dyDescent="0.15">
      <c r="A357" s="210"/>
    </row>
    <row r="358" spans="1:1" ht="13" x14ac:dyDescent="0.15">
      <c r="A358" s="210"/>
    </row>
    <row r="359" spans="1:1" ht="13" x14ac:dyDescent="0.15">
      <c r="A359" s="210"/>
    </row>
    <row r="360" spans="1:1" ht="13" x14ac:dyDescent="0.15">
      <c r="A360" s="210"/>
    </row>
    <row r="361" spans="1:1" ht="13" x14ac:dyDescent="0.15">
      <c r="A361" s="210"/>
    </row>
    <row r="362" spans="1:1" ht="13" x14ac:dyDescent="0.15">
      <c r="A362" s="210"/>
    </row>
    <row r="363" spans="1:1" ht="13" x14ac:dyDescent="0.15">
      <c r="A363" s="210"/>
    </row>
    <row r="364" spans="1:1" ht="13" x14ac:dyDescent="0.15">
      <c r="A364" s="210"/>
    </row>
    <row r="365" spans="1:1" ht="13" x14ac:dyDescent="0.15">
      <c r="A365" s="210"/>
    </row>
    <row r="366" spans="1:1" ht="13" x14ac:dyDescent="0.15">
      <c r="A366" s="210"/>
    </row>
    <row r="367" spans="1:1" ht="13" x14ac:dyDescent="0.15">
      <c r="A367" s="210"/>
    </row>
    <row r="368" spans="1:1" ht="13" x14ac:dyDescent="0.15">
      <c r="A368" s="210"/>
    </row>
    <row r="369" spans="1:1" ht="13" x14ac:dyDescent="0.15">
      <c r="A369" s="210"/>
    </row>
    <row r="370" spans="1:1" ht="13" x14ac:dyDescent="0.15">
      <c r="A370" s="210"/>
    </row>
    <row r="371" spans="1:1" ht="13" x14ac:dyDescent="0.15">
      <c r="A371" s="210"/>
    </row>
    <row r="372" spans="1:1" ht="13" x14ac:dyDescent="0.15">
      <c r="A372" s="210"/>
    </row>
    <row r="373" spans="1:1" ht="13" x14ac:dyDescent="0.15">
      <c r="A373" s="210"/>
    </row>
    <row r="374" spans="1:1" ht="13" x14ac:dyDescent="0.15">
      <c r="A374" s="210"/>
    </row>
    <row r="375" spans="1:1" ht="13" x14ac:dyDescent="0.15">
      <c r="A375" s="210"/>
    </row>
    <row r="376" spans="1:1" ht="13" x14ac:dyDescent="0.15">
      <c r="A376" s="210"/>
    </row>
    <row r="377" spans="1:1" ht="13" x14ac:dyDescent="0.15">
      <c r="A377" s="210"/>
    </row>
    <row r="378" spans="1:1" ht="13" x14ac:dyDescent="0.15">
      <c r="A378" s="210"/>
    </row>
    <row r="379" spans="1:1" ht="13" x14ac:dyDescent="0.15">
      <c r="A379" s="210"/>
    </row>
    <row r="380" spans="1:1" ht="13" x14ac:dyDescent="0.15">
      <c r="A380" s="210"/>
    </row>
    <row r="381" spans="1:1" ht="13" x14ac:dyDescent="0.15">
      <c r="A381" s="210"/>
    </row>
    <row r="382" spans="1:1" ht="13" x14ac:dyDescent="0.15">
      <c r="A382" s="210"/>
    </row>
    <row r="383" spans="1:1" ht="13" x14ac:dyDescent="0.15">
      <c r="A383" s="210"/>
    </row>
    <row r="384" spans="1:1" ht="13" x14ac:dyDescent="0.15">
      <c r="A384" s="210"/>
    </row>
    <row r="385" spans="1:1" ht="13" x14ac:dyDescent="0.15">
      <c r="A385" s="210"/>
    </row>
    <row r="386" spans="1:1" ht="13" x14ac:dyDescent="0.15">
      <c r="A386" s="210"/>
    </row>
    <row r="387" spans="1:1" ht="13" x14ac:dyDescent="0.15">
      <c r="A387" s="210"/>
    </row>
    <row r="388" spans="1:1" ht="13" x14ac:dyDescent="0.15">
      <c r="A388" s="210"/>
    </row>
    <row r="389" spans="1:1" ht="13" x14ac:dyDescent="0.15">
      <c r="A389" s="210"/>
    </row>
    <row r="390" spans="1:1" ht="13" x14ac:dyDescent="0.15">
      <c r="A390" s="210"/>
    </row>
    <row r="391" spans="1:1" ht="13" x14ac:dyDescent="0.15">
      <c r="A391" s="210"/>
    </row>
    <row r="392" spans="1:1" ht="13" x14ac:dyDescent="0.15">
      <c r="A392" s="210"/>
    </row>
    <row r="393" spans="1:1" ht="13" x14ac:dyDescent="0.15">
      <c r="A393" s="210"/>
    </row>
    <row r="394" spans="1:1" ht="13" x14ac:dyDescent="0.15">
      <c r="A394" s="210"/>
    </row>
    <row r="395" spans="1:1" ht="13" x14ac:dyDescent="0.15">
      <c r="A395" s="210"/>
    </row>
    <row r="396" spans="1:1" ht="13" x14ac:dyDescent="0.15">
      <c r="A396" s="210"/>
    </row>
    <row r="397" spans="1:1" ht="13" x14ac:dyDescent="0.15">
      <c r="A397" s="210"/>
    </row>
    <row r="398" spans="1:1" ht="13" x14ac:dyDescent="0.15">
      <c r="A398" s="210"/>
    </row>
    <row r="399" spans="1:1" ht="13" x14ac:dyDescent="0.15">
      <c r="A399" s="210"/>
    </row>
    <row r="400" spans="1:1" ht="13" x14ac:dyDescent="0.15">
      <c r="A400" s="210"/>
    </row>
    <row r="401" spans="1:1" ht="13" x14ac:dyDescent="0.15">
      <c r="A401" s="210"/>
    </row>
    <row r="402" spans="1:1" ht="13" x14ac:dyDescent="0.15">
      <c r="A402" s="210"/>
    </row>
    <row r="403" spans="1:1" ht="13" x14ac:dyDescent="0.15">
      <c r="A403" s="210"/>
    </row>
    <row r="404" spans="1:1" ht="13" x14ac:dyDescent="0.15">
      <c r="A404" s="210"/>
    </row>
    <row r="405" spans="1:1" ht="13" x14ac:dyDescent="0.15">
      <c r="A405" s="210"/>
    </row>
    <row r="406" spans="1:1" ht="13" x14ac:dyDescent="0.15">
      <c r="A406" s="210"/>
    </row>
    <row r="407" spans="1:1" ht="13" x14ac:dyDescent="0.15">
      <c r="A407" s="210"/>
    </row>
    <row r="408" spans="1:1" ht="13" x14ac:dyDescent="0.15">
      <c r="A408" s="210"/>
    </row>
    <row r="409" spans="1:1" ht="13" x14ac:dyDescent="0.15">
      <c r="A409" s="210"/>
    </row>
    <row r="410" spans="1:1" ht="13" x14ac:dyDescent="0.15">
      <c r="A410" s="210"/>
    </row>
    <row r="411" spans="1:1" ht="13" x14ac:dyDescent="0.15">
      <c r="A411" s="210"/>
    </row>
    <row r="412" spans="1:1" ht="13" x14ac:dyDescent="0.15">
      <c r="A412" s="210"/>
    </row>
    <row r="413" spans="1:1" ht="13" x14ac:dyDescent="0.15">
      <c r="A413" s="210"/>
    </row>
    <row r="414" spans="1:1" ht="13" x14ac:dyDescent="0.15">
      <c r="A414" s="210"/>
    </row>
    <row r="415" spans="1:1" ht="13" x14ac:dyDescent="0.15">
      <c r="A415" s="210"/>
    </row>
    <row r="416" spans="1:1" ht="13" x14ac:dyDescent="0.15">
      <c r="A416" s="210"/>
    </row>
    <row r="417" spans="1:1" ht="13" x14ac:dyDescent="0.15">
      <c r="A417" s="210"/>
    </row>
    <row r="418" spans="1:1" ht="13" x14ac:dyDescent="0.15">
      <c r="A418" s="210"/>
    </row>
    <row r="419" spans="1:1" ht="13" x14ac:dyDescent="0.15">
      <c r="A419" s="210"/>
    </row>
    <row r="420" spans="1:1" ht="13" x14ac:dyDescent="0.15">
      <c r="A420" s="210"/>
    </row>
    <row r="421" spans="1:1" ht="13" x14ac:dyDescent="0.15">
      <c r="A421" s="210"/>
    </row>
    <row r="422" spans="1:1" ht="13" x14ac:dyDescent="0.15">
      <c r="A422" s="210"/>
    </row>
    <row r="423" spans="1:1" ht="13" x14ac:dyDescent="0.15">
      <c r="A423" s="210"/>
    </row>
    <row r="424" spans="1:1" ht="13" x14ac:dyDescent="0.15">
      <c r="A424" s="210"/>
    </row>
    <row r="425" spans="1:1" ht="13" x14ac:dyDescent="0.15">
      <c r="A425" s="210"/>
    </row>
    <row r="426" spans="1:1" ht="13" x14ac:dyDescent="0.15">
      <c r="A426" s="210"/>
    </row>
    <row r="427" spans="1:1" ht="13" x14ac:dyDescent="0.15">
      <c r="A427" s="210"/>
    </row>
    <row r="428" spans="1:1" ht="13" x14ac:dyDescent="0.15">
      <c r="A428" s="210"/>
    </row>
    <row r="429" spans="1:1" ht="13" x14ac:dyDescent="0.15">
      <c r="A429" s="210"/>
    </row>
    <row r="430" spans="1:1" ht="13" x14ac:dyDescent="0.15">
      <c r="A430" s="210"/>
    </row>
    <row r="431" spans="1:1" ht="13" x14ac:dyDescent="0.15">
      <c r="A431" s="210"/>
    </row>
    <row r="432" spans="1:1" ht="13" x14ac:dyDescent="0.15">
      <c r="A432" s="210"/>
    </row>
    <row r="433" spans="1:1" ht="13" x14ac:dyDescent="0.15">
      <c r="A433" s="210"/>
    </row>
    <row r="434" spans="1:1" ht="13" x14ac:dyDescent="0.15">
      <c r="A434" s="210"/>
    </row>
    <row r="435" spans="1:1" ht="13" x14ac:dyDescent="0.15">
      <c r="A435" s="210"/>
    </row>
    <row r="436" spans="1:1" ht="13" x14ac:dyDescent="0.15">
      <c r="A436" s="210"/>
    </row>
    <row r="437" spans="1:1" ht="13" x14ac:dyDescent="0.15">
      <c r="A437" s="210"/>
    </row>
    <row r="438" spans="1:1" ht="13" x14ac:dyDescent="0.15">
      <c r="A438" s="210"/>
    </row>
    <row r="439" spans="1:1" ht="13" x14ac:dyDescent="0.15">
      <c r="A439" s="210"/>
    </row>
    <row r="440" spans="1:1" ht="13" x14ac:dyDescent="0.15">
      <c r="A440" s="210"/>
    </row>
    <row r="441" spans="1:1" ht="13" x14ac:dyDescent="0.15">
      <c r="A441" s="210"/>
    </row>
    <row r="442" spans="1:1" ht="13" x14ac:dyDescent="0.15">
      <c r="A442" s="210"/>
    </row>
    <row r="443" spans="1:1" ht="13" x14ac:dyDescent="0.15">
      <c r="A443" s="210"/>
    </row>
    <row r="444" spans="1:1" ht="13" x14ac:dyDescent="0.15">
      <c r="A444" s="210"/>
    </row>
    <row r="445" spans="1:1" ht="13" x14ac:dyDescent="0.15">
      <c r="A445" s="210"/>
    </row>
    <row r="446" spans="1:1" ht="13" x14ac:dyDescent="0.15">
      <c r="A446" s="210"/>
    </row>
    <row r="447" spans="1:1" ht="13" x14ac:dyDescent="0.15">
      <c r="A447" s="210"/>
    </row>
    <row r="448" spans="1:1" ht="13" x14ac:dyDescent="0.15">
      <c r="A448" s="210"/>
    </row>
    <row r="449" spans="1:1" ht="13" x14ac:dyDescent="0.15">
      <c r="A449" s="210"/>
    </row>
    <row r="450" spans="1:1" ht="13" x14ac:dyDescent="0.15">
      <c r="A450" s="210"/>
    </row>
    <row r="451" spans="1:1" ht="13" x14ac:dyDescent="0.15">
      <c r="A451" s="210"/>
    </row>
    <row r="452" spans="1:1" ht="13" x14ac:dyDescent="0.15">
      <c r="A452" s="210"/>
    </row>
    <row r="453" spans="1:1" ht="13" x14ac:dyDescent="0.15">
      <c r="A453" s="210"/>
    </row>
    <row r="454" spans="1:1" ht="13" x14ac:dyDescent="0.15">
      <c r="A454" s="210"/>
    </row>
    <row r="455" spans="1:1" ht="13" x14ac:dyDescent="0.15">
      <c r="A455" s="210"/>
    </row>
    <row r="456" spans="1:1" ht="13" x14ac:dyDescent="0.15">
      <c r="A456" s="210"/>
    </row>
    <row r="457" spans="1:1" ht="13" x14ac:dyDescent="0.15">
      <c r="A457" s="210"/>
    </row>
    <row r="458" spans="1:1" ht="13" x14ac:dyDescent="0.15">
      <c r="A458" s="210"/>
    </row>
    <row r="459" spans="1:1" ht="13" x14ac:dyDescent="0.15">
      <c r="A459" s="210"/>
    </row>
    <row r="460" spans="1:1" ht="13" x14ac:dyDescent="0.15">
      <c r="A460" s="210"/>
    </row>
    <row r="461" spans="1:1" ht="13" x14ac:dyDescent="0.15">
      <c r="A461" s="210"/>
    </row>
    <row r="462" spans="1:1" ht="13" x14ac:dyDescent="0.15">
      <c r="A462" s="210"/>
    </row>
    <row r="463" spans="1:1" ht="13" x14ac:dyDescent="0.15">
      <c r="A463" s="210"/>
    </row>
    <row r="464" spans="1:1" ht="13" x14ac:dyDescent="0.15">
      <c r="A464" s="210"/>
    </row>
    <row r="465" spans="1:1" ht="13" x14ac:dyDescent="0.15">
      <c r="A465" s="210"/>
    </row>
    <row r="466" spans="1:1" ht="13" x14ac:dyDescent="0.15">
      <c r="A466" s="210"/>
    </row>
    <row r="467" spans="1:1" ht="13" x14ac:dyDescent="0.15">
      <c r="A467" s="210"/>
    </row>
    <row r="468" spans="1:1" ht="13" x14ac:dyDescent="0.15">
      <c r="A468" s="210"/>
    </row>
    <row r="469" spans="1:1" ht="13" x14ac:dyDescent="0.15">
      <c r="A469" s="210"/>
    </row>
    <row r="470" spans="1:1" ht="13" x14ac:dyDescent="0.15">
      <c r="A470" s="210"/>
    </row>
    <row r="471" spans="1:1" ht="13" x14ac:dyDescent="0.15">
      <c r="A471" s="210"/>
    </row>
    <row r="472" spans="1:1" ht="13" x14ac:dyDescent="0.15">
      <c r="A472" s="210"/>
    </row>
    <row r="473" spans="1:1" ht="13" x14ac:dyDescent="0.15">
      <c r="A473" s="210"/>
    </row>
    <row r="474" spans="1:1" ht="13" x14ac:dyDescent="0.15">
      <c r="A474" s="210"/>
    </row>
    <row r="475" spans="1:1" ht="13" x14ac:dyDescent="0.15">
      <c r="A475" s="210"/>
    </row>
    <row r="476" spans="1:1" ht="13" x14ac:dyDescent="0.15">
      <c r="A476" s="210"/>
    </row>
    <row r="477" spans="1:1" ht="13" x14ac:dyDescent="0.15">
      <c r="A477" s="210"/>
    </row>
    <row r="478" spans="1:1" ht="13" x14ac:dyDescent="0.15">
      <c r="A478" s="210"/>
    </row>
    <row r="479" spans="1:1" ht="13" x14ac:dyDescent="0.15">
      <c r="A479" s="210"/>
    </row>
    <row r="480" spans="1:1" ht="13" x14ac:dyDescent="0.15">
      <c r="A480" s="210"/>
    </row>
    <row r="481" spans="1:1" ht="13" x14ac:dyDescent="0.15">
      <c r="A481" s="210"/>
    </row>
    <row r="482" spans="1:1" ht="13" x14ac:dyDescent="0.15">
      <c r="A482" s="210"/>
    </row>
    <row r="483" spans="1:1" ht="13" x14ac:dyDescent="0.15">
      <c r="A483" s="210"/>
    </row>
    <row r="484" spans="1:1" ht="13" x14ac:dyDescent="0.15">
      <c r="A484" s="210"/>
    </row>
    <row r="485" spans="1:1" ht="13" x14ac:dyDescent="0.15">
      <c r="A485" s="210"/>
    </row>
    <row r="486" spans="1:1" ht="13" x14ac:dyDescent="0.15">
      <c r="A486" s="210"/>
    </row>
    <row r="487" spans="1:1" ht="13" x14ac:dyDescent="0.15">
      <c r="A487" s="210"/>
    </row>
    <row r="488" spans="1:1" ht="13" x14ac:dyDescent="0.15">
      <c r="A488" s="210"/>
    </row>
    <row r="489" spans="1:1" ht="13" x14ac:dyDescent="0.15">
      <c r="A489" s="210"/>
    </row>
    <row r="490" spans="1:1" ht="13" x14ac:dyDescent="0.15">
      <c r="A490" s="210"/>
    </row>
    <row r="491" spans="1:1" ht="13" x14ac:dyDescent="0.15">
      <c r="A491" s="210"/>
    </row>
    <row r="492" spans="1:1" ht="13" x14ac:dyDescent="0.15">
      <c r="A492" s="210"/>
    </row>
    <row r="493" spans="1:1" ht="13" x14ac:dyDescent="0.15">
      <c r="A493" s="210"/>
    </row>
    <row r="494" spans="1:1" ht="13" x14ac:dyDescent="0.15">
      <c r="A494" s="210"/>
    </row>
    <row r="495" spans="1:1" ht="13" x14ac:dyDescent="0.15">
      <c r="A495" s="210"/>
    </row>
    <row r="496" spans="1:1" ht="13" x14ac:dyDescent="0.15">
      <c r="A496" s="210"/>
    </row>
    <row r="497" spans="1:1" ht="13" x14ac:dyDescent="0.15">
      <c r="A497" s="210"/>
    </row>
    <row r="498" spans="1:1" ht="13" x14ac:dyDescent="0.15">
      <c r="A498" s="210"/>
    </row>
    <row r="499" spans="1:1" ht="13" x14ac:dyDescent="0.15">
      <c r="A499" s="210"/>
    </row>
    <row r="500" spans="1:1" ht="13" x14ac:dyDescent="0.15">
      <c r="A500" s="210"/>
    </row>
    <row r="501" spans="1:1" ht="13" x14ac:dyDescent="0.15">
      <c r="A501" s="210"/>
    </row>
    <row r="502" spans="1:1" ht="13" x14ac:dyDescent="0.15">
      <c r="A502" s="210"/>
    </row>
    <row r="503" spans="1:1" ht="13" x14ac:dyDescent="0.15">
      <c r="A503" s="210"/>
    </row>
    <row r="504" spans="1:1" ht="13" x14ac:dyDescent="0.15">
      <c r="A504" s="210"/>
    </row>
    <row r="505" spans="1:1" ht="13" x14ac:dyDescent="0.15">
      <c r="A505" s="210"/>
    </row>
    <row r="506" spans="1:1" ht="13" x14ac:dyDescent="0.15">
      <c r="A506" s="210"/>
    </row>
    <row r="507" spans="1:1" ht="13" x14ac:dyDescent="0.15">
      <c r="A507" s="210"/>
    </row>
    <row r="508" spans="1:1" ht="13" x14ac:dyDescent="0.15">
      <c r="A508" s="210"/>
    </row>
    <row r="509" spans="1:1" ht="13" x14ac:dyDescent="0.15">
      <c r="A509" s="210"/>
    </row>
    <row r="510" spans="1:1" ht="13" x14ac:dyDescent="0.15">
      <c r="A510" s="210"/>
    </row>
    <row r="511" spans="1:1" ht="13" x14ac:dyDescent="0.15">
      <c r="A511" s="210"/>
    </row>
    <row r="512" spans="1:1" ht="13" x14ac:dyDescent="0.15">
      <c r="A512" s="210"/>
    </row>
    <row r="513" spans="1:1" ht="13" x14ac:dyDescent="0.15">
      <c r="A513" s="210"/>
    </row>
    <row r="514" spans="1:1" ht="13" x14ac:dyDescent="0.15">
      <c r="A514" s="210"/>
    </row>
    <row r="515" spans="1:1" ht="13" x14ac:dyDescent="0.15">
      <c r="A515" s="210"/>
    </row>
    <row r="516" spans="1:1" ht="13" x14ac:dyDescent="0.15">
      <c r="A516" s="210"/>
    </row>
    <row r="517" spans="1:1" ht="13" x14ac:dyDescent="0.15">
      <c r="A517" s="210"/>
    </row>
    <row r="518" spans="1:1" ht="13" x14ac:dyDescent="0.15">
      <c r="A518" s="210"/>
    </row>
    <row r="519" spans="1:1" ht="13" x14ac:dyDescent="0.15">
      <c r="A519" s="210"/>
    </row>
    <row r="520" spans="1:1" ht="13" x14ac:dyDescent="0.15">
      <c r="A520" s="210"/>
    </row>
    <row r="521" spans="1:1" ht="13" x14ac:dyDescent="0.15">
      <c r="A521" s="210"/>
    </row>
    <row r="522" spans="1:1" ht="13" x14ac:dyDescent="0.15">
      <c r="A522" s="210"/>
    </row>
    <row r="523" spans="1:1" ht="13" x14ac:dyDescent="0.15">
      <c r="A523" s="210"/>
    </row>
    <row r="524" spans="1:1" ht="13" x14ac:dyDescent="0.15">
      <c r="A524" s="210"/>
    </row>
    <row r="525" spans="1:1" ht="13" x14ac:dyDescent="0.15">
      <c r="A525" s="210"/>
    </row>
    <row r="526" spans="1:1" ht="13" x14ac:dyDescent="0.15">
      <c r="A526" s="210"/>
    </row>
    <row r="527" spans="1:1" ht="13" x14ac:dyDescent="0.15">
      <c r="A527" s="210"/>
    </row>
    <row r="528" spans="1:1" ht="13" x14ac:dyDescent="0.15">
      <c r="A528" s="210"/>
    </row>
    <row r="529" spans="1:1" ht="13" x14ac:dyDescent="0.15">
      <c r="A529" s="210"/>
    </row>
    <row r="530" spans="1:1" ht="13" x14ac:dyDescent="0.15">
      <c r="A530" s="210"/>
    </row>
    <row r="531" spans="1:1" ht="13" x14ac:dyDescent="0.15">
      <c r="A531" s="210"/>
    </row>
    <row r="532" spans="1:1" ht="13" x14ac:dyDescent="0.15">
      <c r="A532" s="210"/>
    </row>
    <row r="533" spans="1:1" ht="13" x14ac:dyDescent="0.15">
      <c r="A533" s="210"/>
    </row>
    <row r="534" spans="1:1" ht="13" x14ac:dyDescent="0.15">
      <c r="A534" s="210"/>
    </row>
    <row r="535" spans="1:1" ht="13" x14ac:dyDescent="0.15">
      <c r="A535" s="210"/>
    </row>
    <row r="536" spans="1:1" ht="13" x14ac:dyDescent="0.15">
      <c r="A536" s="210"/>
    </row>
    <row r="537" spans="1:1" ht="13" x14ac:dyDescent="0.15">
      <c r="A537" s="210"/>
    </row>
    <row r="538" spans="1:1" ht="13" x14ac:dyDescent="0.15">
      <c r="A538" s="210"/>
    </row>
    <row r="539" spans="1:1" ht="13" x14ac:dyDescent="0.15">
      <c r="A539" s="210"/>
    </row>
    <row r="540" spans="1:1" ht="13" x14ac:dyDescent="0.15">
      <c r="A540" s="210"/>
    </row>
    <row r="541" spans="1:1" ht="13" x14ac:dyDescent="0.15">
      <c r="A541" s="210"/>
    </row>
    <row r="542" spans="1:1" ht="13" x14ac:dyDescent="0.15">
      <c r="A542" s="210"/>
    </row>
    <row r="543" spans="1:1" ht="13" x14ac:dyDescent="0.15">
      <c r="A543" s="210"/>
    </row>
    <row r="544" spans="1:1" ht="13" x14ac:dyDescent="0.15">
      <c r="A544" s="210"/>
    </row>
    <row r="545" spans="1:1" ht="13" x14ac:dyDescent="0.15">
      <c r="A545" s="210"/>
    </row>
    <row r="546" spans="1:1" ht="13" x14ac:dyDescent="0.15">
      <c r="A546" s="210"/>
    </row>
    <row r="547" spans="1:1" ht="13" x14ac:dyDescent="0.15">
      <c r="A547" s="210"/>
    </row>
    <row r="548" spans="1:1" ht="13" x14ac:dyDescent="0.15">
      <c r="A548" s="210"/>
    </row>
    <row r="549" spans="1:1" ht="13" x14ac:dyDescent="0.15">
      <c r="A549" s="210"/>
    </row>
    <row r="550" spans="1:1" ht="13" x14ac:dyDescent="0.15">
      <c r="A550" s="210"/>
    </row>
    <row r="551" spans="1:1" ht="13" x14ac:dyDescent="0.15">
      <c r="A551" s="210"/>
    </row>
    <row r="552" spans="1:1" ht="13" x14ac:dyDescent="0.15">
      <c r="A552" s="210"/>
    </row>
    <row r="553" spans="1:1" ht="13" x14ac:dyDescent="0.15">
      <c r="A553" s="210"/>
    </row>
    <row r="554" spans="1:1" ht="13" x14ac:dyDescent="0.15">
      <c r="A554" s="210"/>
    </row>
    <row r="555" spans="1:1" ht="13" x14ac:dyDescent="0.15">
      <c r="A555" s="210"/>
    </row>
    <row r="556" spans="1:1" ht="13" x14ac:dyDescent="0.15">
      <c r="A556" s="210"/>
    </row>
    <row r="557" spans="1:1" ht="13" x14ac:dyDescent="0.15">
      <c r="A557" s="210"/>
    </row>
    <row r="558" spans="1:1" ht="13" x14ac:dyDescent="0.15">
      <c r="A558" s="210"/>
    </row>
    <row r="559" spans="1:1" ht="13" x14ac:dyDescent="0.15">
      <c r="A559" s="210"/>
    </row>
    <row r="560" spans="1:1" ht="13" x14ac:dyDescent="0.15">
      <c r="A560" s="210"/>
    </row>
    <row r="561" spans="1:1" ht="13" x14ac:dyDescent="0.15">
      <c r="A561" s="210"/>
    </row>
    <row r="562" spans="1:1" ht="13" x14ac:dyDescent="0.15">
      <c r="A562" s="210"/>
    </row>
    <row r="563" spans="1:1" ht="13" x14ac:dyDescent="0.15">
      <c r="A563" s="210"/>
    </row>
    <row r="564" spans="1:1" ht="13" x14ac:dyDescent="0.15">
      <c r="A564" s="210"/>
    </row>
    <row r="565" spans="1:1" ht="13" x14ac:dyDescent="0.15">
      <c r="A565" s="210"/>
    </row>
    <row r="566" spans="1:1" ht="13" x14ac:dyDescent="0.15">
      <c r="A566" s="210"/>
    </row>
    <row r="567" spans="1:1" ht="13" x14ac:dyDescent="0.15">
      <c r="A567" s="210"/>
    </row>
    <row r="568" spans="1:1" ht="13" x14ac:dyDescent="0.15">
      <c r="A568" s="210"/>
    </row>
    <row r="569" spans="1:1" ht="13" x14ac:dyDescent="0.15">
      <c r="A569" s="210"/>
    </row>
    <row r="570" spans="1:1" ht="13" x14ac:dyDescent="0.15">
      <c r="A570" s="210"/>
    </row>
    <row r="571" spans="1:1" ht="13" x14ac:dyDescent="0.15">
      <c r="A571" s="210"/>
    </row>
    <row r="572" spans="1:1" ht="13" x14ac:dyDescent="0.15">
      <c r="A572" s="210"/>
    </row>
    <row r="573" spans="1:1" ht="13" x14ac:dyDescent="0.15">
      <c r="A573" s="210"/>
    </row>
    <row r="574" spans="1:1" ht="13" x14ac:dyDescent="0.15">
      <c r="A574" s="210"/>
    </row>
    <row r="575" spans="1:1" ht="13" x14ac:dyDescent="0.15">
      <c r="A575" s="210"/>
    </row>
    <row r="576" spans="1:1" ht="13" x14ac:dyDescent="0.15">
      <c r="A576" s="210"/>
    </row>
    <row r="577" spans="1:1" ht="13" x14ac:dyDescent="0.15">
      <c r="A577" s="210"/>
    </row>
    <row r="578" spans="1:1" ht="13" x14ac:dyDescent="0.15">
      <c r="A578" s="210"/>
    </row>
    <row r="579" spans="1:1" ht="13" x14ac:dyDescent="0.15">
      <c r="A579" s="210"/>
    </row>
    <row r="580" spans="1:1" ht="13" x14ac:dyDescent="0.15">
      <c r="A580" s="210"/>
    </row>
    <row r="581" spans="1:1" ht="13" x14ac:dyDescent="0.15">
      <c r="A581" s="210"/>
    </row>
    <row r="582" spans="1:1" ht="13" x14ac:dyDescent="0.15">
      <c r="A582" s="210"/>
    </row>
    <row r="583" spans="1:1" ht="13" x14ac:dyDescent="0.15">
      <c r="A583" s="210"/>
    </row>
    <row r="584" spans="1:1" ht="13" x14ac:dyDescent="0.15">
      <c r="A584" s="210"/>
    </row>
    <row r="585" spans="1:1" ht="13" x14ac:dyDescent="0.15">
      <c r="A585" s="210"/>
    </row>
    <row r="586" spans="1:1" ht="13" x14ac:dyDescent="0.15">
      <c r="A586" s="210"/>
    </row>
    <row r="587" spans="1:1" ht="13" x14ac:dyDescent="0.15">
      <c r="A587" s="210"/>
    </row>
    <row r="588" spans="1:1" ht="13" x14ac:dyDescent="0.15">
      <c r="A588" s="210"/>
    </row>
    <row r="589" spans="1:1" ht="13" x14ac:dyDescent="0.15">
      <c r="A589" s="210"/>
    </row>
    <row r="590" spans="1:1" ht="13" x14ac:dyDescent="0.15">
      <c r="A590" s="210"/>
    </row>
    <row r="591" spans="1:1" ht="13" x14ac:dyDescent="0.15">
      <c r="A591" s="210"/>
    </row>
    <row r="592" spans="1:1" ht="13" x14ac:dyDescent="0.15">
      <c r="A592" s="210"/>
    </row>
    <row r="593" spans="1:1" ht="13" x14ac:dyDescent="0.15">
      <c r="A593" s="210"/>
    </row>
    <row r="594" spans="1:1" ht="13" x14ac:dyDescent="0.15">
      <c r="A594" s="210"/>
    </row>
    <row r="595" spans="1:1" ht="13" x14ac:dyDescent="0.15">
      <c r="A595" s="210"/>
    </row>
    <row r="596" spans="1:1" ht="13" x14ac:dyDescent="0.15">
      <c r="A596" s="210"/>
    </row>
    <row r="597" spans="1:1" ht="13" x14ac:dyDescent="0.15">
      <c r="A597" s="210"/>
    </row>
    <row r="598" spans="1:1" ht="13" x14ac:dyDescent="0.15">
      <c r="A598" s="210"/>
    </row>
    <row r="599" spans="1:1" ht="13" x14ac:dyDescent="0.15">
      <c r="A599" s="210"/>
    </row>
    <row r="600" spans="1:1" ht="13" x14ac:dyDescent="0.15">
      <c r="A600" s="210"/>
    </row>
    <row r="601" spans="1:1" ht="13" x14ac:dyDescent="0.15">
      <c r="A601" s="210"/>
    </row>
    <row r="602" spans="1:1" ht="13" x14ac:dyDescent="0.15">
      <c r="A602" s="210"/>
    </row>
    <row r="603" spans="1:1" ht="13" x14ac:dyDescent="0.15">
      <c r="A603" s="210"/>
    </row>
    <row r="604" spans="1:1" ht="13" x14ac:dyDescent="0.15">
      <c r="A604" s="210"/>
    </row>
    <row r="605" spans="1:1" ht="13" x14ac:dyDescent="0.15">
      <c r="A605" s="210"/>
    </row>
    <row r="606" spans="1:1" ht="13" x14ac:dyDescent="0.15">
      <c r="A606" s="210"/>
    </row>
    <row r="607" spans="1:1" ht="13" x14ac:dyDescent="0.15">
      <c r="A607" s="210"/>
    </row>
    <row r="608" spans="1:1" ht="13" x14ac:dyDescent="0.15">
      <c r="A608" s="210"/>
    </row>
    <row r="609" spans="1:1" ht="13" x14ac:dyDescent="0.15">
      <c r="A609" s="210"/>
    </row>
    <row r="610" spans="1:1" ht="13" x14ac:dyDescent="0.15">
      <c r="A610" s="210"/>
    </row>
    <row r="611" spans="1:1" ht="13" x14ac:dyDescent="0.15">
      <c r="A611" s="210"/>
    </row>
    <row r="612" spans="1:1" ht="13" x14ac:dyDescent="0.15">
      <c r="A612" s="210"/>
    </row>
    <row r="613" spans="1:1" ht="13" x14ac:dyDescent="0.15">
      <c r="A613" s="210"/>
    </row>
    <row r="614" spans="1:1" ht="13" x14ac:dyDescent="0.15">
      <c r="A614" s="210"/>
    </row>
    <row r="615" spans="1:1" ht="13" x14ac:dyDescent="0.15">
      <c r="A615" s="210"/>
    </row>
    <row r="616" spans="1:1" ht="13" x14ac:dyDescent="0.15">
      <c r="A616" s="210"/>
    </row>
    <row r="617" spans="1:1" ht="13" x14ac:dyDescent="0.15">
      <c r="A617" s="210"/>
    </row>
    <row r="618" spans="1:1" ht="13" x14ac:dyDescent="0.15">
      <c r="A618" s="210"/>
    </row>
    <row r="619" spans="1:1" ht="13" x14ac:dyDescent="0.15">
      <c r="A619" s="210"/>
    </row>
    <row r="620" spans="1:1" ht="13" x14ac:dyDescent="0.15">
      <c r="A620" s="210"/>
    </row>
    <row r="621" spans="1:1" ht="13" x14ac:dyDescent="0.15">
      <c r="A621" s="210"/>
    </row>
    <row r="622" spans="1:1" ht="13" x14ac:dyDescent="0.15">
      <c r="A622" s="210"/>
    </row>
    <row r="623" spans="1:1" ht="13" x14ac:dyDescent="0.15">
      <c r="A623" s="210"/>
    </row>
    <row r="624" spans="1:1" ht="13" x14ac:dyDescent="0.15">
      <c r="A624" s="210"/>
    </row>
    <row r="625" spans="1:1" ht="13" x14ac:dyDescent="0.15">
      <c r="A625" s="210"/>
    </row>
    <row r="626" spans="1:1" ht="13" x14ac:dyDescent="0.15">
      <c r="A626" s="210"/>
    </row>
    <row r="627" spans="1:1" ht="13" x14ac:dyDescent="0.15">
      <c r="A627" s="210"/>
    </row>
    <row r="628" spans="1:1" ht="13" x14ac:dyDescent="0.15">
      <c r="A628" s="210"/>
    </row>
    <row r="629" spans="1:1" ht="13" x14ac:dyDescent="0.15">
      <c r="A629" s="210"/>
    </row>
    <row r="630" spans="1:1" ht="13" x14ac:dyDescent="0.15">
      <c r="A630" s="210"/>
    </row>
    <row r="631" spans="1:1" ht="13" x14ac:dyDescent="0.15">
      <c r="A631" s="210"/>
    </row>
    <row r="632" spans="1:1" ht="13" x14ac:dyDescent="0.15">
      <c r="A632" s="210"/>
    </row>
    <row r="633" spans="1:1" ht="13" x14ac:dyDescent="0.15">
      <c r="A633" s="210"/>
    </row>
    <row r="634" spans="1:1" ht="13" x14ac:dyDescent="0.15">
      <c r="A634" s="210"/>
    </row>
    <row r="635" spans="1:1" ht="13" x14ac:dyDescent="0.15">
      <c r="A635" s="210"/>
    </row>
    <row r="636" spans="1:1" ht="13" x14ac:dyDescent="0.15">
      <c r="A636" s="210"/>
    </row>
    <row r="637" spans="1:1" ht="13" x14ac:dyDescent="0.15">
      <c r="A637" s="210"/>
    </row>
    <row r="638" spans="1:1" ht="13" x14ac:dyDescent="0.15">
      <c r="A638" s="210"/>
    </row>
    <row r="639" spans="1:1" ht="13" x14ac:dyDescent="0.15">
      <c r="A639" s="210"/>
    </row>
    <row r="640" spans="1:1" ht="13" x14ac:dyDescent="0.15">
      <c r="A640" s="210"/>
    </row>
    <row r="641" spans="1:1" ht="13" x14ac:dyDescent="0.15">
      <c r="A641" s="210"/>
    </row>
    <row r="642" spans="1:1" ht="13" x14ac:dyDescent="0.15">
      <c r="A642" s="210"/>
    </row>
    <row r="643" spans="1:1" ht="13" x14ac:dyDescent="0.15">
      <c r="A643" s="210"/>
    </row>
    <row r="644" spans="1:1" ht="13" x14ac:dyDescent="0.15">
      <c r="A644" s="210"/>
    </row>
    <row r="645" spans="1:1" ht="13" x14ac:dyDescent="0.15">
      <c r="A645" s="210"/>
    </row>
    <row r="646" spans="1:1" ht="13" x14ac:dyDescent="0.15">
      <c r="A646" s="210"/>
    </row>
    <row r="647" spans="1:1" ht="13" x14ac:dyDescent="0.15">
      <c r="A647" s="210"/>
    </row>
    <row r="648" spans="1:1" ht="13" x14ac:dyDescent="0.15">
      <c r="A648" s="210"/>
    </row>
    <row r="649" spans="1:1" ht="13" x14ac:dyDescent="0.15">
      <c r="A649" s="210"/>
    </row>
    <row r="650" spans="1:1" ht="13" x14ac:dyDescent="0.15">
      <c r="A650" s="210"/>
    </row>
    <row r="651" spans="1:1" ht="13" x14ac:dyDescent="0.15">
      <c r="A651" s="210"/>
    </row>
    <row r="652" spans="1:1" ht="13" x14ac:dyDescent="0.15">
      <c r="A652" s="210"/>
    </row>
    <row r="653" spans="1:1" ht="13" x14ac:dyDescent="0.15">
      <c r="A653" s="210"/>
    </row>
    <row r="654" spans="1:1" ht="13" x14ac:dyDescent="0.15">
      <c r="A654" s="210"/>
    </row>
    <row r="655" spans="1:1" ht="13" x14ac:dyDescent="0.15">
      <c r="A655" s="210"/>
    </row>
    <row r="656" spans="1:1" ht="13" x14ac:dyDescent="0.15">
      <c r="A656" s="210"/>
    </row>
    <row r="657" spans="1:1" ht="13" x14ac:dyDescent="0.15">
      <c r="A657" s="210"/>
    </row>
    <row r="658" spans="1:1" ht="13" x14ac:dyDescent="0.15">
      <c r="A658" s="210"/>
    </row>
    <row r="659" spans="1:1" ht="13" x14ac:dyDescent="0.15">
      <c r="A659" s="210"/>
    </row>
    <row r="660" spans="1:1" ht="13" x14ac:dyDescent="0.15">
      <c r="A660" s="210"/>
    </row>
    <row r="661" spans="1:1" ht="13" x14ac:dyDescent="0.15">
      <c r="A661" s="210"/>
    </row>
    <row r="662" spans="1:1" ht="13" x14ac:dyDescent="0.15">
      <c r="A662" s="210"/>
    </row>
    <row r="663" spans="1:1" ht="13" x14ac:dyDescent="0.15">
      <c r="A663" s="210"/>
    </row>
    <row r="664" spans="1:1" ht="13" x14ac:dyDescent="0.15">
      <c r="A664" s="210"/>
    </row>
    <row r="665" spans="1:1" ht="13" x14ac:dyDescent="0.15">
      <c r="A665" s="210"/>
    </row>
    <row r="666" spans="1:1" ht="13" x14ac:dyDescent="0.15">
      <c r="A666" s="210"/>
    </row>
    <row r="667" spans="1:1" ht="13" x14ac:dyDescent="0.15">
      <c r="A667" s="210"/>
    </row>
    <row r="668" spans="1:1" ht="13" x14ac:dyDescent="0.15">
      <c r="A668" s="210"/>
    </row>
    <row r="669" spans="1:1" ht="13" x14ac:dyDescent="0.15">
      <c r="A669" s="210"/>
    </row>
    <row r="670" spans="1:1" ht="13" x14ac:dyDescent="0.15">
      <c r="A670" s="210"/>
    </row>
    <row r="671" spans="1:1" ht="13" x14ac:dyDescent="0.15">
      <c r="A671" s="210"/>
    </row>
    <row r="672" spans="1:1" ht="13" x14ac:dyDescent="0.15">
      <c r="A672" s="210"/>
    </row>
    <row r="673" spans="1:1" ht="13" x14ac:dyDescent="0.15">
      <c r="A673" s="210"/>
    </row>
    <row r="674" spans="1:1" ht="13" x14ac:dyDescent="0.15">
      <c r="A674" s="210"/>
    </row>
    <row r="675" spans="1:1" ht="13" x14ac:dyDescent="0.15">
      <c r="A675" s="210"/>
    </row>
    <row r="676" spans="1:1" ht="13" x14ac:dyDescent="0.15">
      <c r="A676" s="210"/>
    </row>
    <row r="677" spans="1:1" ht="13" x14ac:dyDescent="0.15">
      <c r="A677" s="210"/>
    </row>
    <row r="678" spans="1:1" ht="13" x14ac:dyDescent="0.15">
      <c r="A678" s="210"/>
    </row>
    <row r="679" spans="1:1" ht="13" x14ac:dyDescent="0.15">
      <c r="A679" s="210"/>
    </row>
    <row r="680" spans="1:1" ht="13" x14ac:dyDescent="0.15">
      <c r="A680" s="210"/>
    </row>
    <row r="681" spans="1:1" ht="13" x14ac:dyDescent="0.15">
      <c r="A681" s="210"/>
    </row>
    <row r="682" spans="1:1" ht="13" x14ac:dyDescent="0.15">
      <c r="A682" s="210"/>
    </row>
    <row r="683" spans="1:1" ht="13" x14ac:dyDescent="0.15">
      <c r="A683" s="210"/>
    </row>
    <row r="684" spans="1:1" ht="13" x14ac:dyDescent="0.15">
      <c r="A684" s="210"/>
    </row>
    <row r="685" spans="1:1" ht="13" x14ac:dyDescent="0.15">
      <c r="A685" s="210"/>
    </row>
    <row r="686" spans="1:1" ht="13" x14ac:dyDescent="0.15">
      <c r="A686" s="210"/>
    </row>
    <row r="687" spans="1:1" ht="13" x14ac:dyDescent="0.15">
      <c r="A687" s="210"/>
    </row>
    <row r="688" spans="1:1" ht="13" x14ac:dyDescent="0.15">
      <c r="A688" s="210"/>
    </row>
    <row r="689" spans="1:1" ht="13" x14ac:dyDescent="0.15">
      <c r="A689" s="210"/>
    </row>
    <row r="690" spans="1:1" ht="13" x14ac:dyDescent="0.15">
      <c r="A690" s="210"/>
    </row>
    <row r="691" spans="1:1" ht="13" x14ac:dyDescent="0.15">
      <c r="A691" s="210"/>
    </row>
    <row r="692" spans="1:1" ht="13" x14ac:dyDescent="0.15">
      <c r="A692" s="210"/>
    </row>
    <row r="693" spans="1:1" ht="13" x14ac:dyDescent="0.15">
      <c r="A693" s="210"/>
    </row>
    <row r="694" spans="1:1" ht="13" x14ac:dyDescent="0.15">
      <c r="A694" s="210"/>
    </row>
    <row r="695" spans="1:1" ht="13" x14ac:dyDescent="0.15">
      <c r="A695" s="210"/>
    </row>
    <row r="696" spans="1:1" ht="13" x14ac:dyDescent="0.15">
      <c r="A696" s="210"/>
    </row>
    <row r="697" spans="1:1" ht="13" x14ac:dyDescent="0.15">
      <c r="A697" s="210"/>
    </row>
    <row r="698" spans="1:1" ht="13" x14ac:dyDescent="0.15">
      <c r="A698" s="210"/>
    </row>
    <row r="699" spans="1:1" ht="13" x14ac:dyDescent="0.15">
      <c r="A699" s="210"/>
    </row>
    <row r="700" spans="1:1" ht="13" x14ac:dyDescent="0.15">
      <c r="A700" s="210"/>
    </row>
    <row r="701" spans="1:1" ht="13" x14ac:dyDescent="0.15">
      <c r="A701" s="210"/>
    </row>
    <row r="702" spans="1:1" ht="13" x14ac:dyDescent="0.15">
      <c r="A702" s="210"/>
    </row>
    <row r="703" spans="1:1" ht="13" x14ac:dyDescent="0.15">
      <c r="A703" s="210"/>
    </row>
    <row r="704" spans="1:1" ht="13" x14ac:dyDescent="0.15">
      <c r="A704" s="210"/>
    </row>
    <row r="705" spans="1:1" ht="13" x14ac:dyDescent="0.15">
      <c r="A705" s="210"/>
    </row>
    <row r="706" spans="1:1" ht="13" x14ac:dyDescent="0.15">
      <c r="A706" s="210"/>
    </row>
    <row r="707" spans="1:1" ht="13" x14ac:dyDescent="0.15">
      <c r="A707" s="210"/>
    </row>
    <row r="708" spans="1:1" ht="13" x14ac:dyDescent="0.15">
      <c r="A708" s="210"/>
    </row>
    <row r="709" spans="1:1" ht="13" x14ac:dyDescent="0.15">
      <c r="A709" s="210"/>
    </row>
    <row r="710" spans="1:1" ht="13" x14ac:dyDescent="0.15">
      <c r="A710" s="210"/>
    </row>
    <row r="711" spans="1:1" ht="13" x14ac:dyDescent="0.15">
      <c r="A711" s="210"/>
    </row>
    <row r="712" spans="1:1" ht="13" x14ac:dyDescent="0.15">
      <c r="A712" s="210"/>
    </row>
    <row r="713" spans="1:1" ht="13" x14ac:dyDescent="0.15">
      <c r="A713" s="210"/>
    </row>
    <row r="714" spans="1:1" ht="13" x14ac:dyDescent="0.15">
      <c r="A714" s="210"/>
    </row>
    <row r="715" spans="1:1" ht="13" x14ac:dyDescent="0.15">
      <c r="A715" s="210"/>
    </row>
    <row r="716" spans="1:1" ht="13" x14ac:dyDescent="0.15">
      <c r="A716" s="210"/>
    </row>
    <row r="717" spans="1:1" ht="13" x14ac:dyDescent="0.15">
      <c r="A717" s="210"/>
    </row>
    <row r="718" spans="1:1" ht="13" x14ac:dyDescent="0.15">
      <c r="A718" s="210"/>
    </row>
    <row r="719" spans="1:1" ht="13" x14ac:dyDescent="0.15">
      <c r="A719" s="210"/>
    </row>
    <row r="720" spans="1:1" ht="13" x14ac:dyDescent="0.15">
      <c r="A720" s="210"/>
    </row>
    <row r="721" spans="1:1" ht="13" x14ac:dyDescent="0.15">
      <c r="A721" s="210"/>
    </row>
    <row r="722" spans="1:1" ht="13" x14ac:dyDescent="0.15">
      <c r="A722" s="210"/>
    </row>
    <row r="723" spans="1:1" ht="13" x14ac:dyDescent="0.15">
      <c r="A723" s="210"/>
    </row>
    <row r="724" spans="1:1" ht="13" x14ac:dyDescent="0.15">
      <c r="A724" s="210"/>
    </row>
    <row r="725" spans="1:1" ht="13" x14ac:dyDescent="0.15">
      <c r="A725" s="210"/>
    </row>
    <row r="726" spans="1:1" ht="13" x14ac:dyDescent="0.15">
      <c r="A726" s="210"/>
    </row>
    <row r="727" spans="1:1" ht="13" x14ac:dyDescent="0.15">
      <c r="A727" s="210"/>
    </row>
    <row r="728" spans="1:1" ht="13" x14ac:dyDescent="0.15">
      <c r="A728" s="210"/>
    </row>
    <row r="729" spans="1:1" ht="13" x14ac:dyDescent="0.15">
      <c r="A729" s="210"/>
    </row>
    <row r="730" spans="1:1" ht="13" x14ac:dyDescent="0.15">
      <c r="A730" s="210"/>
    </row>
    <row r="731" spans="1:1" ht="13" x14ac:dyDescent="0.15">
      <c r="A731" s="210"/>
    </row>
    <row r="732" spans="1:1" ht="13" x14ac:dyDescent="0.15">
      <c r="A732" s="210"/>
    </row>
    <row r="733" spans="1:1" ht="13" x14ac:dyDescent="0.15">
      <c r="A733" s="210"/>
    </row>
    <row r="734" spans="1:1" ht="13" x14ac:dyDescent="0.15">
      <c r="A734" s="210"/>
    </row>
    <row r="735" spans="1:1" ht="13" x14ac:dyDescent="0.15">
      <c r="A735" s="210"/>
    </row>
    <row r="736" spans="1:1" ht="13" x14ac:dyDescent="0.15">
      <c r="A736" s="210"/>
    </row>
    <row r="737" spans="1:1" ht="13" x14ac:dyDescent="0.15">
      <c r="A737" s="210"/>
    </row>
    <row r="738" spans="1:1" ht="13" x14ac:dyDescent="0.15">
      <c r="A738" s="210"/>
    </row>
    <row r="739" spans="1:1" ht="13" x14ac:dyDescent="0.15">
      <c r="A739" s="210"/>
    </row>
    <row r="740" spans="1:1" ht="13" x14ac:dyDescent="0.15">
      <c r="A740" s="210"/>
    </row>
    <row r="741" spans="1:1" ht="13" x14ac:dyDescent="0.15">
      <c r="A741" s="210"/>
    </row>
    <row r="742" spans="1:1" ht="13" x14ac:dyDescent="0.15">
      <c r="A742" s="210"/>
    </row>
    <row r="743" spans="1:1" ht="13" x14ac:dyDescent="0.15">
      <c r="A743" s="210"/>
    </row>
    <row r="744" spans="1:1" ht="13" x14ac:dyDescent="0.15">
      <c r="A744" s="210"/>
    </row>
    <row r="745" spans="1:1" ht="13" x14ac:dyDescent="0.15">
      <c r="A745" s="210"/>
    </row>
    <row r="746" spans="1:1" ht="13" x14ac:dyDescent="0.15">
      <c r="A746" s="210"/>
    </row>
    <row r="747" spans="1:1" ht="13" x14ac:dyDescent="0.15">
      <c r="A747" s="210"/>
    </row>
    <row r="748" spans="1:1" ht="13" x14ac:dyDescent="0.15">
      <c r="A748" s="210"/>
    </row>
    <row r="749" spans="1:1" ht="13" x14ac:dyDescent="0.15">
      <c r="A749" s="210"/>
    </row>
    <row r="750" spans="1:1" ht="13" x14ac:dyDescent="0.15">
      <c r="A750" s="210"/>
    </row>
    <row r="751" spans="1:1" ht="13" x14ac:dyDescent="0.15">
      <c r="A751" s="210"/>
    </row>
    <row r="752" spans="1:1" ht="13" x14ac:dyDescent="0.15">
      <c r="A752" s="210"/>
    </row>
    <row r="753" spans="1:1" ht="13" x14ac:dyDescent="0.15">
      <c r="A753" s="210"/>
    </row>
    <row r="754" spans="1:1" ht="13" x14ac:dyDescent="0.15">
      <c r="A754" s="210"/>
    </row>
    <row r="755" spans="1:1" ht="13" x14ac:dyDescent="0.15">
      <c r="A755" s="210"/>
    </row>
    <row r="756" spans="1:1" ht="13" x14ac:dyDescent="0.15">
      <c r="A756" s="210"/>
    </row>
    <row r="757" spans="1:1" ht="13" x14ac:dyDescent="0.15">
      <c r="A757" s="210"/>
    </row>
    <row r="758" spans="1:1" ht="13" x14ac:dyDescent="0.15">
      <c r="A758" s="210"/>
    </row>
    <row r="759" spans="1:1" ht="13" x14ac:dyDescent="0.15">
      <c r="A759" s="210"/>
    </row>
    <row r="760" spans="1:1" ht="13" x14ac:dyDescent="0.15">
      <c r="A760" s="210"/>
    </row>
    <row r="761" spans="1:1" ht="13" x14ac:dyDescent="0.15">
      <c r="A761" s="210"/>
    </row>
    <row r="762" spans="1:1" ht="13" x14ac:dyDescent="0.15">
      <c r="A762" s="210"/>
    </row>
    <row r="763" spans="1:1" ht="13" x14ac:dyDescent="0.15">
      <c r="A763" s="210"/>
    </row>
    <row r="764" spans="1:1" ht="13" x14ac:dyDescent="0.15">
      <c r="A764" s="210"/>
    </row>
    <row r="765" spans="1:1" ht="13" x14ac:dyDescent="0.15">
      <c r="A765" s="210"/>
    </row>
    <row r="766" spans="1:1" ht="13" x14ac:dyDescent="0.15">
      <c r="A766" s="210"/>
    </row>
    <row r="767" spans="1:1" ht="13" x14ac:dyDescent="0.15">
      <c r="A767" s="210"/>
    </row>
    <row r="768" spans="1:1" ht="13" x14ac:dyDescent="0.15">
      <c r="A768" s="210"/>
    </row>
    <row r="769" spans="1:1" ht="13" x14ac:dyDescent="0.15">
      <c r="A769" s="210"/>
    </row>
    <row r="770" spans="1:1" ht="13" x14ac:dyDescent="0.15">
      <c r="A770" s="210"/>
    </row>
    <row r="771" spans="1:1" ht="13" x14ac:dyDescent="0.15">
      <c r="A771" s="210"/>
    </row>
    <row r="772" spans="1:1" ht="13" x14ac:dyDescent="0.15">
      <c r="A772" s="210"/>
    </row>
    <row r="773" spans="1:1" ht="13" x14ac:dyDescent="0.15">
      <c r="A773" s="210"/>
    </row>
    <row r="774" spans="1:1" ht="13" x14ac:dyDescent="0.15">
      <c r="A774" s="210"/>
    </row>
    <row r="775" spans="1:1" ht="13" x14ac:dyDescent="0.15">
      <c r="A775" s="210"/>
    </row>
    <row r="776" spans="1:1" ht="13" x14ac:dyDescent="0.15">
      <c r="A776" s="210"/>
    </row>
    <row r="777" spans="1:1" ht="13" x14ac:dyDescent="0.15">
      <c r="A777" s="210"/>
    </row>
    <row r="778" spans="1:1" ht="13" x14ac:dyDescent="0.15">
      <c r="A778" s="210"/>
    </row>
    <row r="779" spans="1:1" ht="13" x14ac:dyDescent="0.15">
      <c r="A779" s="210"/>
    </row>
    <row r="780" spans="1:1" ht="13" x14ac:dyDescent="0.15">
      <c r="A780" s="210"/>
    </row>
    <row r="781" spans="1:1" ht="13" x14ac:dyDescent="0.15">
      <c r="A781" s="210"/>
    </row>
    <row r="782" spans="1:1" ht="13" x14ac:dyDescent="0.15">
      <c r="A782" s="210"/>
    </row>
    <row r="783" spans="1:1" ht="13" x14ac:dyDescent="0.15">
      <c r="A783" s="210"/>
    </row>
    <row r="784" spans="1:1" ht="13" x14ac:dyDescent="0.15">
      <c r="A784" s="210"/>
    </row>
    <row r="785" spans="1:1" ht="13" x14ac:dyDescent="0.15">
      <c r="A785" s="210"/>
    </row>
    <row r="786" spans="1:1" ht="13" x14ac:dyDescent="0.15">
      <c r="A786" s="210"/>
    </row>
    <row r="787" spans="1:1" ht="13" x14ac:dyDescent="0.15">
      <c r="A787" s="210"/>
    </row>
    <row r="788" spans="1:1" ht="13" x14ac:dyDescent="0.15">
      <c r="A788" s="210"/>
    </row>
    <row r="789" spans="1:1" ht="13" x14ac:dyDescent="0.15">
      <c r="A789" s="210"/>
    </row>
    <row r="790" spans="1:1" ht="13" x14ac:dyDescent="0.15">
      <c r="A790" s="210"/>
    </row>
    <row r="791" spans="1:1" ht="13" x14ac:dyDescent="0.15">
      <c r="A791" s="210"/>
    </row>
    <row r="792" spans="1:1" ht="13" x14ac:dyDescent="0.15">
      <c r="A792" s="210"/>
    </row>
    <row r="793" spans="1:1" ht="13" x14ac:dyDescent="0.15">
      <c r="A793" s="210"/>
    </row>
    <row r="794" spans="1:1" ht="13" x14ac:dyDescent="0.15">
      <c r="A794" s="210"/>
    </row>
    <row r="795" spans="1:1" ht="13" x14ac:dyDescent="0.15">
      <c r="A795" s="210"/>
    </row>
    <row r="796" spans="1:1" ht="13" x14ac:dyDescent="0.15">
      <c r="A796" s="210"/>
    </row>
    <row r="797" spans="1:1" ht="13" x14ac:dyDescent="0.15">
      <c r="A797" s="210"/>
    </row>
    <row r="798" spans="1:1" ht="13" x14ac:dyDescent="0.15">
      <c r="A798" s="210"/>
    </row>
    <row r="799" spans="1:1" ht="13" x14ac:dyDescent="0.15">
      <c r="A799" s="210"/>
    </row>
    <row r="800" spans="1:1" ht="13" x14ac:dyDescent="0.15">
      <c r="A800" s="210"/>
    </row>
    <row r="801" spans="1:1" ht="13" x14ac:dyDescent="0.15">
      <c r="A801" s="210"/>
    </row>
    <row r="802" spans="1:1" ht="13" x14ac:dyDescent="0.15">
      <c r="A802" s="210"/>
    </row>
    <row r="803" spans="1:1" ht="13" x14ac:dyDescent="0.15">
      <c r="A803" s="210"/>
    </row>
    <row r="804" spans="1:1" ht="13" x14ac:dyDescent="0.15">
      <c r="A804" s="210"/>
    </row>
    <row r="805" spans="1:1" ht="13" x14ac:dyDescent="0.15">
      <c r="A805" s="210"/>
    </row>
    <row r="806" spans="1:1" ht="13" x14ac:dyDescent="0.15">
      <c r="A806" s="210"/>
    </row>
    <row r="807" spans="1:1" ht="13" x14ac:dyDescent="0.15">
      <c r="A807" s="210"/>
    </row>
    <row r="808" spans="1:1" ht="13" x14ac:dyDescent="0.15">
      <c r="A808" s="210"/>
    </row>
    <row r="809" spans="1:1" ht="13" x14ac:dyDescent="0.15">
      <c r="A809" s="210"/>
    </row>
    <row r="810" spans="1:1" ht="13" x14ac:dyDescent="0.15">
      <c r="A810" s="210"/>
    </row>
    <row r="811" spans="1:1" ht="13" x14ac:dyDescent="0.15">
      <c r="A811" s="210"/>
    </row>
    <row r="812" spans="1:1" ht="13" x14ac:dyDescent="0.15">
      <c r="A812" s="210"/>
    </row>
    <row r="813" spans="1:1" ht="13" x14ac:dyDescent="0.15">
      <c r="A813" s="210"/>
    </row>
    <row r="814" spans="1:1" ht="13" x14ac:dyDescent="0.15">
      <c r="A814" s="210"/>
    </row>
    <row r="815" spans="1:1" ht="13" x14ac:dyDescent="0.15">
      <c r="A815" s="210"/>
    </row>
    <row r="816" spans="1:1" ht="13" x14ac:dyDescent="0.15">
      <c r="A816" s="210"/>
    </row>
    <row r="817" spans="1:1" ht="13" x14ac:dyDescent="0.15">
      <c r="A817" s="210"/>
    </row>
    <row r="818" spans="1:1" ht="13" x14ac:dyDescent="0.15">
      <c r="A818" s="210"/>
    </row>
    <row r="819" spans="1:1" ht="13" x14ac:dyDescent="0.15">
      <c r="A819" s="210"/>
    </row>
    <row r="820" spans="1:1" ht="13" x14ac:dyDescent="0.15">
      <c r="A820" s="210"/>
    </row>
    <row r="821" spans="1:1" ht="13" x14ac:dyDescent="0.15">
      <c r="A821" s="210"/>
    </row>
    <row r="822" spans="1:1" ht="13" x14ac:dyDescent="0.15">
      <c r="A822" s="210"/>
    </row>
    <row r="823" spans="1:1" ht="13" x14ac:dyDescent="0.15">
      <c r="A823" s="210"/>
    </row>
    <row r="824" spans="1:1" ht="13" x14ac:dyDescent="0.15">
      <c r="A824" s="210"/>
    </row>
    <row r="825" spans="1:1" ht="13" x14ac:dyDescent="0.15">
      <c r="A825" s="210"/>
    </row>
    <row r="826" spans="1:1" ht="13" x14ac:dyDescent="0.15">
      <c r="A826" s="210"/>
    </row>
    <row r="827" spans="1:1" ht="13" x14ac:dyDescent="0.15">
      <c r="A827" s="210"/>
    </row>
    <row r="828" spans="1:1" ht="13" x14ac:dyDescent="0.15">
      <c r="A828" s="210"/>
    </row>
    <row r="829" spans="1:1" ht="13" x14ac:dyDescent="0.15">
      <c r="A829" s="210"/>
    </row>
    <row r="830" spans="1:1" ht="13" x14ac:dyDescent="0.15">
      <c r="A830" s="210"/>
    </row>
    <row r="831" spans="1:1" ht="13" x14ac:dyDescent="0.15">
      <c r="A831" s="210"/>
    </row>
    <row r="832" spans="1:1" ht="13" x14ac:dyDescent="0.15">
      <c r="A832" s="210"/>
    </row>
    <row r="833" spans="1:1" ht="13" x14ac:dyDescent="0.15">
      <c r="A833" s="210"/>
    </row>
    <row r="834" spans="1:1" ht="13" x14ac:dyDescent="0.15">
      <c r="A834" s="210"/>
    </row>
    <row r="835" spans="1:1" ht="13" x14ac:dyDescent="0.15">
      <c r="A835" s="210"/>
    </row>
    <row r="836" spans="1:1" ht="13" x14ac:dyDescent="0.15">
      <c r="A836" s="210"/>
    </row>
    <row r="837" spans="1:1" ht="13" x14ac:dyDescent="0.15">
      <c r="A837" s="210"/>
    </row>
    <row r="838" spans="1:1" ht="13" x14ac:dyDescent="0.15">
      <c r="A838" s="210"/>
    </row>
    <row r="839" spans="1:1" ht="13" x14ac:dyDescent="0.15">
      <c r="A839" s="210"/>
    </row>
    <row r="840" spans="1:1" ht="13" x14ac:dyDescent="0.15">
      <c r="A840" s="210"/>
    </row>
    <row r="841" spans="1:1" ht="13" x14ac:dyDescent="0.15">
      <c r="A841" s="210"/>
    </row>
    <row r="842" spans="1:1" ht="13" x14ac:dyDescent="0.15">
      <c r="A842" s="210"/>
    </row>
    <row r="843" spans="1:1" ht="13" x14ac:dyDescent="0.15">
      <c r="A843" s="210"/>
    </row>
    <row r="844" spans="1:1" ht="13" x14ac:dyDescent="0.15">
      <c r="A844" s="210"/>
    </row>
    <row r="845" spans="1:1" ht="13" x14ac:dyDescent="0.15">
      <c r="A845" s="210"/>
    </row>
    <row r="846" spans="1:1" ht="13" x14ac:dyDescent="0.15">
      <c r="A846" s="210"/>
    </row>
    <row r="847" spans="1:1" ht="13" x14ac:dyDescent="0.15">
      <c r="A847" s="210"/>
    </row>
    <row r="848" spans="1:1" ht="13" x14ac:dyDescent="0.15">
      <c r="A848" s="210"/>
    </row>
    <row r="849" spans="1:1" ht="13" x14ac:dyDescent="0.15">
      <c r="A849" s="210"/>
    </row>
    <row r="850" spans="1:1" ht="13" x14ac:dyDescent="0.15">
      <c r="A850" s="210"/>
    </row>
    <row r="851" spans="1:1" ht="13" x14ac:dyDescent="0.15">
      <c r="A851" s="210"/>
    </row>
    <row r="852" spans="1:1" ht="13" x14ac:dyDescent="0.15">
      <c r="A852" s="210"/>
    </row>
    <row r="853" spans="1:1" ht="13" x14ac:dyDescent="0.15">
      <c r="A853" s="210"/>
    </row>
    <row r="854" spans="1:1" ht="13" x14ac:dyDescent="0.15">
      <c r="A854" s="210"/>
    </row>
    <row r="855" spans="1:1" ht="13" x14ac:dyDescent="0.15">
      <c r="A855" s="210"/>
    </row>
    <row r="856" spans="1:1" ht="13" x14ac:dyDescent="0.15">
      <c r="A856" s="210"/>
    </row>
    <row r="857" spans="1:1" ht="13" x14ac:dyDescent="0.15">
      <c r="A857" s="210"/>
    </row>
    <row r="858" spans="1:1" ht="13" x14ac:dyDescent="0.15">
      <c r="A858" s="210"/>
    </row>
    <row r="859" spans="1:1" ht="13" x14ac:dyDescent="0.15">
      <c r="A859" s="210"/>
    </row>
    <row r="860" spans="1:1" ht="13" x14ac:dyDescent="0.15">
      <c r="A860" s="210"/>
    </row>
    <row r="861" spans="1:1" ht="13" x14ac:dyDescent="0.15">
      <c r="A861" s="210"/>
    </row>
    <row r="862" spans="1:1" ht="13" x14ac:dyDescent="0.15">
      <c r="A862" s="210"/>
    </row>
    <row r="863" spans="1:1" ht="13" x14ac:dyDescent="0.15">
      <c r="A863" s="210"/>
    </row>
    <row r="864" spans="1:1" ht="13" x14ac:dyDescent="0.15">
      <c r="A864" s="210"/>
    </row>
    <row r="865" spans="1:1" ht="13" x14ac:dyDescent="0.15">
      <c r="A865" s="210"/>
    </row>
    <row r="866" spans="1:1" ht="13" x14ac:dyDescent="0.15">
      <c r="A866" s="210"/>
    </row>
    <row r="867" spans="1:1" ht="13" x14ac:dyDescent="0.15">
      <c r="A867" s="210"/>
    </row>
    <row r="868" spans="1:1" ht="13" x14ac:dyDescent="0.15">
      <c r="A868" s="210"/>
    </row>
    <row r="869" spans="1:1" ht="13" x14ac:dyDescent="0.15">
      <c r="A869" s="210"/>
    </row>
    <row r="870" spans="1:1" ht="13" x14ac:dyDescent="0.15">
      <c r="A870" s="210"/>
    </row>
    <row r="871" spans="1:1" ht="13" x14ac:dyDescent="0.15">
      <c r="A871" s="210"/>
    </row>
    <row r="872" spans="1:1" ht="13" x14ac:dyDescent="0.15">
      <c r="A872" s="210"/>
    </row>
    <row r="873" spans="1:1" ht="13" x14ac:dyDescent="0.15">
      <c r="A873" s="210"/>
    </row>
    <row r="874" spans="1:1" ht="13" x14ac:dyDescent="0.15">
      <c r="A874" s="210"/>
    </row>
    <row r="875" spans="1:1" ht="13" x14ac:dyDescent="0.15">
      <c r="A875" s="210"/>
    </row>
    <row r="876" spans="1:1" ht="13" x14ac:dyDescent="0.15">
      <c r="A876" s="210"/>
    </row>
    <row r="877" spans="1:1" ht="13" x14ac:dyDescent="0.15">
      <c r="A877" s="210"/>
    </row>
    <row r="878" spans="1:1" ht="13" x14ac:dyDescent="0.15">
      <c r="A878" s="210"/>
    </row>
    <row r="879" spans="1:1" ht="13" x14ac:dyDescent="0.15">
      <c r="A879" s="210"/>
    </row>
    <row r="880" spans="1:1" ht="13" x14ac:dyDescent="0.15">
      <c r="A880" s="210"/>
    </row>
    <row r="881" spans="1:1" ht="13" x14ac:dyDescent="0.15">
      <c r="A881" s="210"/>
    </row>
    <row r="882" spans="1:1" ht="13" x14ac:dyDescent="0.15">
      <c r="A882" s="210"/>
    </row>
    <row r="883" spans="1:1" ht="13" x14ac:dyDescent="0.15">
      <c r="A883" s="210"/>
    </row>
    <row r="884" spans="1:1" ht="13" x14ac:dyDescent="0.15">
      <c r="A884" s="210"/>
    </row>
    <row r="885" spans="1:1" ht="13" x14ac:dyDescent="0.15">
      <c r="A885" s="210"/>
    </row>
    <row r="886" spans="1:1" ht="13" x14ac:dyDescent="0.15">
      <c r="A886" s="210"/>
    </row>
    <row r="887" spans="1:1" ht="13" x14ac:dyDescent="0.15">
      <c r="A887" s="210"/>
    </row>
    <row r="888" spans="1:1" ht="13" x14ac:dyDescent="0.15">
      <c r="A888" s="210"/>
    </row>
    <row r="889" spans="1:1" ht="13" x14ac:dyDescent="0.15">
      <c r="A889" s="210"/>
    </row>
    <row r="890" spans="1:1" ht="13" x14ac:dyDescent="0.15">
      <c r="A890" s="210"/>
    </row>
    <row r="891" spans="1:1" ht="13" x14ac:dyDescent="0.15">
      <c r="A891" s="210"/>
    </row>
    <row r="892" spans="1:1" ht="13" x14ac:dyDescent="0.15">
      <c r="A892" s="210"/>
    </row>
    <row r="893" spans="1:1" ht="13" x14ac:dyDescent="0.15">
      <c r="A893" s="210"/>
    </row>
    <row r="894" spans="1:1" ht="13" x14ac:dyDescent="0.15">
      <c r="A894" s="210"/>
    </row>
    <row r="895" spans="1:1" ht="13" x14ac:dyDescent="0.15">
      <c r="A895" s="210"/>
    </row>
    <row r="896" spans="1:1" ht="13" x14ac:dyDescent="0.15">
      <c r="A896" s="210"/>
    </row>
    <row r="897" spans="1:1" ht="13" x14ac:dyDescent="0.15">
      <c r="A897" s="210"/>
    </row>
    <row r="898" spans="1:1" ht="13" x14ac:dyDescent="0.15">
      <c r="A898" s="210"/>
    </row>
    <row r="899" spans="1:1" ht="13" x14ac:dyDescent="0.15">
      <c r="A899" s="210"/>
    </row>
    <row r="900" spans="1:1" ht="13" x14ac:dyDescent="0.15">
      <c r="A900" s="210"/>
    </row>
    <row r="901" spans="1:1" ht="13" x14ac:dyDescent="0.15">
      <c r="A901" s="210"/>
    </row>
    <row r="902" spans="1:1" ht="13" x14ac:dyDescent="0.15">
      <c r="A902" s="210"/>
    </row>
    <row r="903" spans="1:1" ht="13" x14ac:dyDescent="0.15">
      <c r="A903" s="210"/>
    </row>
    <row r="904" spans="1:1" ht="13" x14ac:dyDescent="0.15">
      <c r="A904" s="210"/>
    </row>
    <row r="905" spans="1:1" ht="13" x14ac:dyDescent="0.15">
      <c r="A905" s="210"/>
    </row>
    <row r="906" spans="1:1" ht="13" x14ac:dyDescent="0.15">
      <c r="A906" s="210"/>
    </row>
    <row r="907" spans="1:1" ht="13" x14ac:dyDescent="0.15">
      <c r="A907" s="210"/>
    </row>
    <row r="908" spans="1:1" ht="13" x14ac:dyDescent="0.15">
      <c r="A908" s="210"/>
    </row>
    <row r="909" spans="1:1" ht="13" x14ac:dyDescent="0.15">
      <c r="A909" s="210"/>
    </row>
    <row r="910" spans="1:1" ht="13" x14ac:dyDescent="0.15">
      <c r="A910" s="210"/>
    </row>
    <row r="911" spans="1:1" ht="13" x14ac:dyDescent="0.15">
      <c r="A911" s="210"/>
    </row>
    <row r="912" spans="1:1" ht="13" x14ac:dyDescent="0.15">
      <c r="A912" s="210"/>
    </row>
    <row r="913" spans="1:1" ht="13" x14ac:dyDescent="0.15">
      <c r="A913" s="210"/>
    </row>
    <row r="914" spans="1:1" ht="13" x14ac:dyDescent="0.15">
      <c r="A914" s="210"/>
    </row>
    <row r="915" spans="1:1" ht="13" x14ac:dyDescent="0.15">
      <c r="A915" s="210"/>
    </row>
    <row r="916" spans="1:1" ht="13" x14ac:dyDescent="0.15">
      <c r="A916" s="210"/>
    </row>
    <row r="917" spans="1:1" ht="13" x14ac:dyDescent="0.15">
      <c r="A917" s="210"/>
    </row>
    <row r="918" spans="1:1" ht="13" x14ac:dyDescent="0.15">
      <c r="A918" s="210"/>
    </row>
    <row r="919" spans="1:1" ht="13" x14ac:dyDescent="0.15">
      <c r="A919" s="210"/>
    </row>
    <row r="920" spans="1:1" ht="13" x14ac:dyDescent="0.15">
      <c r="A920" s="210"/>
    </row>
    <row r="921" spans="1:1" ht="13" x14ac:dyDescent="0.15">
      <c r="A921" s="210"/>
    </row>
    <row r="922" spans="1:1" ht="13" x14ac:dyDescent="0.15">
      <c r="A922" s="210"/>
    </row>
    <row r="923" spans="1:1" ht="13" x14ac:dyDescent="0.15">
      <c r="A923" s="210"/>
    </row>
    <row r="924" spans="1:1" ht="13" x14ac:dyDescent="0.15">
      <c r="A924" s="210"/>
    </row>
    <row r="925" spans="1:1" ht="13" x14ac:dyDescent="0.15">
      <c r="A925" s="210"/>
    </row>
    <row r="926" spans="1:1" ht="13" x14ac:dyDescent="0.15">
      <c r="A926" s="210"/>
    </row>
    <row r="927" spans="1:1" ht="13" x14ac:dyDescent="0.15">
      <c r="A927" s="210"/>
    </row>
    <row r="928" spans="1:1" ht="13" x14ac:dyDescent="0.15">
      <c r="A928" s="210"/>
    </row>
    <row r="929" spans="1:1" ht="13" x14ac:dyDescent="0.15">
      <c r="A929" s="210"/>
    </row>
    <row r="930" spans="1:1" ht="13" x14ac:dyDescent="0.15">
      <c r="A930" s="210"/>
    </row>
    <row r="931" spans="1:1" ht="13" x14ac:dyDescent="0.15">
      <c r="A931" s="210"/>
    </row>
    <row r="932" spans="1:1" ht="13" x14ac:dyDescent="0.15">
      <c r="A932" s="210"/>
    </row>
    <row r="933" spans="1:1" ht="13" x14ac:dyDescent="0.15">
      <c r="A933" s="210"/>
    </row>
    <row r="934" spans="1:1" ht="13" x14ac:dyDescent="0.15">
      <c r="A934" s="210"/>
    </row>
    <row r="935" spans="1:1" ht="13" x14ac:dyDescent="0.15">
      <c r="A935" s="210"/>
    </row>
    <row r="936" spans="1:1" ht="13" x14ac:dyDescent="0.15">
      <c r="A936" s="210"/>
    </row>
    <row r="937" spans="1:1" ht="13" x14ac:dyDescent="0.15">
      <c r="A937" s="210"/>
    </row>
    <row r="938" spans="1:1" ht="13" x14ac:dyDescent="0.15">
      <c r="A938" s="210"/>
    </row>
    <row r="939" spans="1:1" ht="13" x14ac:dyDescent="0.15">
      <c r="A939" s="210"/>
    </row>
    <row r="940" spans="1:1" ht="13" x14ac:dyDescent="0.15">
      <c r="A940" s="210"/>
    </row>
    <row r="941" spans="1:1" ht="13" x14ac:dyDescent="0.15">
      <c r="A941" s="210"/>
    </row>
    <row r="942" spans="1:1" ht="13" x14ac:dyDescent="0.15">
      <c r="A942" s="210"/>
    </row>
    <row r="943" spans="1:1" ht="13" x14ac:dyDescent="0.15">
      <c r="A943" s="210"/>
    </row>
    <row r="944" spans="1:1" ht="13" x14ac:dyDescent="0.15">
      <c r="A944" s="210"/>
    </row>
    <row r="945" spans="1:1" ht="13" x14ac:dyDescent="0.15">
      <c r="A945" s="210"/>
    </row>
    <row r="946" spans="1:1" ht="13" x14ac:dyDescent="0.15">
      <c r="A946" s="210"/>
    </row>
    <row r="947" spans="1:1" ht="13" x14ac:dyDescent="0.15">
      <c r="A947" s="210"/>
    </row>
    <row r="948" spans="1:1" ht="13" x14ac:dyDescent="0.15">
      <c r="A948" s="210"/>
    </row>
    <row r="949" spans="1:1" ht="13" x14ac:dyDescent="0.15">
      <c r="A949" s="210"/>
    </row>
    <row r="950" spans="1:1" ht="13" x14ac:dyDescent="0.15">
      <c r="A950" s="210"/>
    </row>
    <row r="951" spans="1:1" ht="13" x14ac:dyDescent="0.15">
      <c r="A951" s="210"/>
    </row>
    <row r="952" spans="1:1" ht="13" x14ac:dyDescent="0.15">
      <c r="A952" s="210"/>
    </row>
    <row r="953" spans="1:1" ht="13" x14ac:dyDescent="0.15">
      <c r="A953" s="210"/>
    </row>
    <row r="954" spans="1:1" ht="13" x14ac:dyDescent="0.15">
      <c r="A954" s="210"/>
    </row>
    <row r="955" spans="1:1" ht="13" x14ac:dyDescent="0.15">
      <c r="A955" s="210"/>
    </row>
    <row r="956" spans="1:1" ht="13" x14ac:dyDescent="0.15">
      <c r="A956" s="210"/>
    </row>
    <row r="957" spans="1:1" ht="13" x14ac:dyDescent="0.15">
      <c r="A957" s="210"/>
    </row>
    <row r="958" spans="1:1" ht="13" x14ac:dyDescent="0.15">
      <c r="A958" s="210"/>
    </row>
    <row r="959" spans="1:1" ht="13" x14ac:dyDescent="0.15">
      <c r="A959" s="210"/>
    </row>
    <row r="960" spans="1:1" ht="13" x14ac:dyDescent="0.15">
      <c r="A960" s="210"/>
    </row>
    <row r="961" spans="1:1" ht="13" x14ac:dyDescent="0.15">
      <c r="A961" s="210"/>
    </row>
    <row r="962" spans="1:1" ht="13" x14ac:dyDescent="0.15">
      <c r="A962" s="210"/>
    </row>
    <row r="963" spans="1:1" ht="13" x14ac:dyDescent="0.15">
      <c r="A963" s="210"/>
    </row>
    <row r="964" spans="1:1" ht="13" x14ac:dyDescent="0.15">
      <c r="A964" s="210"/>
    </row>
    <row r="965" spans="1:1" ht="13" x14ac:dyDescent="0.15">
      <c r="A965" s="210"/>
    </row>
    <row r="966" spans="1:1" ht="13" x14ac:dyDescent="0.15">
      <c r="A966" s="210"/>
    </row>
    <row r="967" spans="1:1" ht="13" x14ac:dyDescent="0.15">
      <c r="A967" s="210"/>
    </row>
    <row r="968" spans="1:1" ht="13" x14ac:dyDescent="0.15">
      <c r="A968" s="210"/>
    </row>
    <row r="969" spans="1:1" ht="13" x14ac:dyDescent="0.15">
      <c r="A969" s="210"/>
    </row>
    <row r="970" spans="1:1" ht="13" x14ac:dyDescent="0.15">
      <c r="A970" s="210"/>
    </row>
    <row r="971" spans="1:1" ht="13" x14ac:dyDescent="0.15">
      <c r="A971" s="210"/>
    </row>
    <row r="972" spans="1:1" ht="13" x14ac:dyDescent="0.15">
      <c r="A972" s="210"/>
    </row>
    <row r="973" spans="1:1" ht="13" x14ac:dyDescent="0.15">
      <c r="A973" s="210"/>
    </row>
    <row r="974" spans="1:1" ht="13" x14ac:dyDescent="0.15">
      <c r="A974" s="210"/>
    </row>
    <row r="975" spans="1:1" ht="13" x14ac:dyDescent="0.15">
      <c r="A975" s="210"/>
    </row>
    <row r="976" spans="1:1" ht="13" x14ac:dyDescent="0.15">
      <c r="A976" s="210"/>
    </row>
    <row r="977" spans="1:1" ht="13" x14ac:dyDescent="0.15">
      <c r="A977" s="210"/>
    </row>
    <row r="978" spans="1:1" ht="13" x14ac:dyDescent="0.15">
      <c r="A978" s="210"/>
    </row>
    <row r="979" spans="1:1" ht="13" x14ac:dyDescent="0.15">
      <c r="A979" s="210"/>
    </row>
    <row r="980" spans="1:1" ht="13" x14ac:dyDescent="0.15">
      <c r="A980" s="210"/>
    </row>
    <row r="981" spans="1:1" ht="13" x14ac:dyDescent="0.15">
      <c r="A981" s="210"/>
    </row>
    <row r="982" spans="1:1" ht="13" x14ac:dyDescent="0.15">
      <c r="A982" s="210"/>
    </row>
    <row r="983" spans="1:1" ht="13" x14ac:dyDescent="0.15">
      <c r="A983" s="210"/>
    </row>
    <row r="984" spans="1:1" ht="13" x14ac:dyDescent="0.15">
      <c r="A984" s="210"/>
    </row>
    <row r="985" spans="1:1" ht="13" x14ac:dyDescent="0.15">
      <c r="A985" s="210"/>
    </row>
    <row r="986" spans="1:1" ht="13" x14ac:dyDescent="0.15">
      <c r="A986" s="210"/>
    </row>
    <row r="987" spans="1:1" ht="13" x14ac:dyDescent="0.15">
      <c r="A987" s="210"/>
    </row>
    <row r="988" spans="1:1" ht="13" x14ac:dyDescent="0.15">
      <c r="A988" s="210"/>
    </row>
    <row r="989" spans="1:1" ht="13" x14ac:dyDescent="0.15">
      <c r="A989" s="210"/>
    </row>
    <row r="990" spans="1:1" ht="13" x14ac:dyDescent="0.15">
      <c r="A990" s="210"/>
    </row>
    <row r="991" spans="1:1" ht="13" x14ac:dyDescent="0.15">
      <c r="A991" s="210"/>
    </row>
    <row r="992" spans="1:1" ht="13" x14ac:dyDescent="0.15">
      <c r="A992" s="210"/>
    </row>
    <row r="993" spans="1:1" ht="13" x14ac:dyDescent="0.15">
      <c r="A993" s="210"/>
    </row>
    <row r="994" spans="1:1" ht="13" x14ac:dyDescent="0.15">
      <c r="A994" s="210"/>
    </row>
    <row r="995" spans="1:1" ht="13" x14ac:dyDescent="0.15">
      <c r="A995" s="210"/>
    </row>
    <row r="996" spans="1:1" ht="13" x14ac:dyDescent="0.15">
      <c r="A996" s="210"/>
    </row>
    <row r="997" spans="1:1" ht="13" x14ac:dyDescent="0.15">
      <c r="A997" s="210"/>
    </row>
    <row r="998" spans="1:1" ht="13" x14ac:dyDescent="0.15">
      <c r="A998" s="210"/>
    </row>
    <row r="999" spans="1:1" ht="13" x14ac:dyDescent="0.15">
      <c r="A999" s="210"/>
    </row>
    <row r="1000" spans="1:1" ht="13" x14ac:dyDescent="0.15">
      <c r="A1000" s="210"/>
    </row>
    <row r="1001" spans="1:1" ht="13" x14ac:dyDescent="0.15">
      <c r="A1001" s="210"/>
    </row>
    <row r="1002" spans="1:1" ht="13" x14ac:dyDescent="0.15">
      <c r="A1002" s="210"/>
    </row>
    <row r="1003" spans="1:1" ht="13" x14ac:dyDescent="0.15">
      <c r="A1003" s="210"/>
    </row>
    <row r="1004" spans="1:1" ht="13" x14ac:dyDescent="0.15">
      <c r="A1004" s="210"/>
    </row>
    <row r="1005" spans="1:1" ht="13" x14ac:dyDescent="0.15">
      <c r="A1005" s="210"/>
    </row>
    <row r="1006" spans="1:1" ht="13" x14ac:dyDescent="0.15">
      <c r="A1006" s="210"/>
    </row>
    <row r="1007" spans="1:1" ht="13" x14ac:dyDescent="0.15">
      <c r="A1007" s="210"/>
    </row>
    <row r="1008" spans="1:1" ht="13" x14ac:dyDescent="0.15">
      <c r="A1008" s="210"/>
    </row>
    <row r="1009" spans="1:1" ht="13" x14ac:dyDescent="0.15">
      <c r="A1009" s="210"/>
    </row>
    <row r="1010" spans="1:1" ht="13" x14ac:dyDescent="0.15">
      <c r="A1010" s="210"/>
    </row>
    <row r="1011" spans="1:1" ht="13" x14ac:dyDescent="0.15">
      <c r="A1011" s="210"/>
    </row>
    <row r="1012" spans="1:1" ht="13" x14ac:dyDescent="0.15">
      <c r="A1012" s="210"/>
    </row>
    <row r="1013" spans="1:1" ht="13" x14ac:dyDescent="0.15">
      <c r="A1013" s="210"/>
    </row>
    <row r="1014" spans="1:1" ht="13" x14ac:dyDescent="0.15">
      <c r="A1014" s="210"/>
    </row>
    <row r="1015" spans="1:1" ht="13" x14ac:dyDescent="0.15">
      <c r="A1015" s="210"/>
    </row>
    <row r="1016" spans="1:1" ht="13" x14ac:dyDescent="0.15">
      <c r="A1016" s="210"/>
    </row>
    <row r="1017" spans="1:1" ht="13" x14ac:dyDescent="0.15">
      <c r="A1017" s="210"/>
    </row>
    <row r="1018" spans="1:1" ht="13" x14ac:dyDescent="0.15">
      <c r="A1018" s="210"/>
    </row>
    <row r="1019" spans="1:1" ht="13" x14ac:dyDescent="0.15">
      <c r="A1019" s="210"/>
    </row>
    <row r="1020" spans="1:1" ht="13" x14ac:dyDescent="0.15">
      <c r="A1020" s="210"/>
    </row>
    <row r="1021" spans="1:1" ht="13" x14ac:dyDescent="0.15">
      <c r="A1021" s="210"/>
    </row>
    <row r="1022" spans="1:1" ht="13" x14ac:dyDescent="0.15">
      <c r="A1022" s="210"/>
    </row>
    <row r="1023" spans="1:1" ht="13" x14ac:dyDescent="0.15">
      <c r="A1023" s="210"/>
    </row>
    <row r="1024" spans="1:1" ht="13" x14ac:dyDescent="0.15">
      <c r="A1024" s="210"/>
    </row>
  </sheetData>
  <mergeCells count="15">
    <mergeCell ref="A152:A154"/>
    <mergeCell ref="A155:B155"/>
    <mergeCell ref="A156:A159"/>
    <mergeCell ref="A80:A95"/>
    <mergeCell ref="A97:A112"/>
    <mergeCell ref="A114:A129"/>
    <mergeCell ref="A130:B130"/>
    <mergeCell ref="A131:A150"/>
    <mergeCell ref="A151:B151"/>
    <mergeCell ref="A63:A78"/>
    <mergeCell ref="A7:B7"/>
    <mergeCell ref="A16:B16"/>
    <mergeCell ref="A32:B32"/>
    <mergeCell ref="A33:A44"/>
    <mergeCell ref="A46:A61"/>
  </mergeCells>
  <dataValidations count="13">
    <dataValidation type="list" allowBlank="1" sqref="C27:Z27" xr:uid="{117D6D08-2232-814A-9F43-2F5E5FCEEAA9}">
      <formula1>"field,laboratory,field and lab"</formula1>
    </dataValidation>
    <dataValidation type="list" allowBlank="1" sqref="C42:Z42 C56:Z56 C73:Z73 C90:Z90 C107:Z107 C124:Z124" xr:uid="{1B0B8A14-50A1-4D42-9E25-15D729242EAA}">
      <formula1>"n/r,n/a,s.d.,s.e.,95% CI,range"</formula1>
    </dataValidation>
    <dataValidation type="list" allowBlank="1" sqref="C21:Z21" xr:uid="{C06CF5FA-CE40-CE45-B22B-CB3C50A8FBCD}">
      <formula1>"n/r,branching,encrusting,flabellate,foliose,free-living,massive,phaceloid,plating,ramose,submassive"</formula1>
    </dataValidation>
    <dataValidation type="list" allowBlank="1" sqref="C37:Z37 C49:Z49 C66:Z66 C83:Z83 C100:Z100 C117:Z117" xr:uid="{DA897221-A62A-D146-AC27-7C811EBF1419}">
      <formula1>"n/r,n/a,absolute,mean,median,range"</formula1>
    </dataValidation>
    <dataValidation type="list" allowBlank="1" sqref="C46:Z46 C63:Z63 C80:Z80 C97:Z97 C114:Z114" xr:uid="{5537EB45-99FE-EB45-A3D4-D561BB9C8459}">
      <formula1>"n/a,Fertilization success,Larval settlement,Recruit survival,P/R ratio,Photosynthetic efficiency,Growth rate,Bleaching,Partial mortality,Total mortality"</formula1>
    </dataValidation>
    <dataValidation type="decimal" allowBlank="1" showDropDown="1" sqref="C25:Z25" xr:uid="{6E7D1122-BAE0-AF42-B887-824349CB1F2C}">
      <formula1>1</formula1>
      <formula2>150</formula2>
    </dataValidation>
    <dataValidation type="decimal" allowBlank="1" showDropDown="1" sqref="C43:Z43" xr:uid="{6C22D88D-9C6B-1B4B-B57F-A4A4B9E09B6C}">
      <formula1>0</formula1>
      <formula2>1000</formula2>
    </dataValidation>
    <dataValidation type="list" allowBlank="1" sqref="C24:Z24" xr:uid="{4052126C-C357-6E49-80B8-150DB24D718D}">
      <formula1>"Atlantic,Indian,Pacific,Indo-Pacific (e.g. Singapore)"</formula1>
    </dataValidation>
    <dataValidation type="decimal" allowBlank="1" showDropDown="1" sqref="C34:Z34 C47:Z47 C54:Z55 C64:Z64 C71:Z72 C81:Z81 C88:Z89 C98:Z98 C105:Z106 C115:Z115 C122:Z123" xr:uid="{CCD37645-7A27-9E4F-A61F-D382814B01E7}">
      <formula1>0</formula1>
      <formula2>10000</formula2>
    </dataValidation>
    <dataValidation type="list" allowBlank="1" sqref="C28:Z28" xr:uid="{EF7492C2-FFAF-1943-83EC-568E7180F57A}">
      <formula1>"manipulative,observational,manipulative and observational"</formula1>
    </dataValidation>
    <dataValidation type="list" allowBlank="1" sqref="C17:Z17" xr:uid="{C687F6E9-DD19-C942-8DC3-B9BD015E9DB1}">
      <formula1>"adult,juvenile,larva,egg"</formula1>
    </dataValidation>
    <dataValidation type="list" allowBlank="1" sqref="C39:Z39" xr:uid="{259F170B-E0C1-7F4C-995F-6F20AA66CB3A}">
      <formula1>"n/r,colonies,fragments,tanks,sediment traps,settlement tiles,sites,Petri dishes"</formula1>
    </dataValidation>
    <dataValidation type="list" allowBlank="1" sqref="C18:Z18 C131:Z149" xr:uid="{760CB679-CBAD-0144-9EE4-E3E777EEEEF2}">
      <formula1>"0,1"</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README</vt:lpstr>
      <vt:lpstr>reference list</vt:lpstr>
      <vt:lpstr>database</vt:lpstr>
      <vt:lpstr>full text review</vt:lpstr>
      <vt:lpstr>PECO risk</vt:lpstr>
      <vt:lpstr>funnel plots</vt:lpstr>
      <vt:lpstr>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Tuttle</dc:creator>
  <cp:lastModifiedBy>Lillian Tuttle</cp:lastModifiedBy>
  <dcterms:created xsi:type="dcterms:W3CDTF">2019-01-13T00:40:19Z</dcterms:created>
  <dcterms:modified xsi:type="dcterms:W3CDTF">2022-01-08T01:34:00Z</dcterms:modified>
</cp:coreProperties>
</file>